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defaultThemeVersion="124226"/>
  <mc:AlternateContent xmlns:mc="http://schemas.openxmlformats.org/markup-compatibility/2006">
    <mc:Choice Requires="x15">
      <x15ac:absPath xmlns:x15ac="http://schemas.microsoft.com/office/spreadsheetml/2010/11/ac" url="\\pc.belastingdienst.nl\EDF\SSO-CFD\UG_HKT_Inkoop-UNIT\83-INKOOPDOSSIER- INKOOP\IUC23\IUC23-697 Internat verhuisdiensten\07 - COMM LEVERANCIERS\NvI 3\"/>
    </mc:Choice>
  </mc:AlternateContent>
  <xr:revisionPtr revIDLastSave="0" documentId="8_{D003BDA7-3338-4468-98A8-CC01D30836D1}" xr6:coauthVersionLast="47" xr6:coauthVersionMax="47" xr10:uidLastSave="{00000000-0000-0000-0000-000000000000}"/>
  <workbookProtection workbookAlgorithmName="SHA-512" workbookHashValue="wcEZpuDboSBsWAC4hBhIj69/CNZpyWU+1av2+QfBgC6b9eIRPbX1MrMnwXTfSJA/I42Fxygh00ZaV14aBXrYPQ==" workbookSaltValue="fTv+Ajo+pQjp+MYTJvyTSA==" workbookSpinCount="100000" lockStructure="1"/>
  <bookViews>
    <workbookView xWindow="28680" yWindow="-120" windowWidth="29040" windowHeight="15840" tabRatio="842" firstSheet="1" activeTab="1" xr2:uid="{00000000-000D-0000-FFFF-FFFF00000000}"/>
  </bookViews>
  <sheets>
    <sheet name="Toelichting Prijzenblad" sheetId="15" r:id="rId1"/>
    <sheet name="P1 Intra-Europees" sheetId="23" r:id="rId2"/>
    <sheet name="P2 Origin" sheetId="4" r:id="rId3"/>
    <sheet name="P3 Bureaumarge zee- en luchtvr." sheetId="6" r:id="rId4"/>
    <sheet name="P4 Destination" sheetId="3" r:id="rId5"/>
    <sheet name="P5 Langdurige opslag" sheetId="29" r:id="rId6"/>
    <sheet name="P6 Verzekering" sheetId="14" r:id="rId7"/>
    <sheet name="Additionele kosten" sheetId="9" r:id="rId8"/>
    <sheet name="Overall calculatie" sheetId="28" r:id="rId9"/>
    <sheet name="Calculatie-verhuisprofiel " sheetId="24" r:id="rId10"/>
    <sheet name="Calculatie-landurige opslag" sheetId="26" r:id="rId11"/>
  </sheets>
  <definedNames>
    <definedName name="_xlnm._FilterDatabase" localSheetId="9" hidden="1">'Calculatie-verhuisprofiel '!$A$10:$BX$2540</definedName>
    <definedName name="_xlnm._FilterDatabase" localSheetId="1" hidden="1">'P1 Intra-Europees'!$B$13:$I$14</definedName>
    <definedName name="_xlnm._FilterDatabase" localSheetId="2" hidden="1">'P2 Origin'!$B$20:$M$176</definedName>
    <definedName name="_xlnm._FilterDatabase" localSheetId="4" hidden="1">'P4 Destination'!$B$20:$M$177</definedName>
    <definedName name="_Toc75414924" localSheetId="0">'Toelichting Prijzenblad'!$B$1</definedName>
    <definedName name="al_insurance_2016" localSheetId="1">#REF!</definedName>
    <definedName name="al_insurance_2016" localSheetId="0">#REF!</definedName>
    <definedName name="al_insurance_2016">#REF!</definedName>
    <definedName name="al_verhoging_2016" localSheetId="1">#REF!</definedName>
    <definedName name="al_verhoging_2016" localSheetId="0">#REF!</definedName>
    <definedName name="al_verhoging_2016">#REF!</definedName>
    <definedName name="alg_verhoging" localSheetId="1">#REF!</definedName>
    <definedName name="alg_verhoging">#REF!</definedName>
    <definedName name="disDtW">20</definedName>
    <definedName name="disWtD">30</definedName>
    <definedName name="EUR_EUR" localSheetId="1">#REF!</definedName>
    <definedName name="EUR_EUR">#REF!</definedName>
    <definedName name="fict_USD_EUR" localSheetId="1">#REF!</definedName>
    <definedName name="fict_USD_EUR">#REF!</definedName>
    <definedName name="fict_USD_EUR_12SEP2015" localSheetId="1">#REF!</definedName>
    <definedName name="fict_USD_EUR_12SEP2015">#REF!</definedName>
    <definedName name="minDtW">55</definedName>
    <definedName name="minWtD">47</definedName>
    <definedName name="round">0</definedName>
    <definedName name="Rounding1" localSheetId="1">#REF!</definedName>
    <definedName name="Rounding1">#REF!</definedName>
    <definedName name="Rounding2" localSheetId="1">#REF!</definedName>
    <definedName name="Rounding2">#REF!</definedName>
    <definedName name="Rounding3" localSheetId="1">#REF!</definedName>
    <definedName name="Rounding3">#REF!</definedName>
    <definedName name="Rounding4" localSheetId="1">#REF!</definedName>
    <definedName name="Rounding4">#REF!</definedName>
    <definedName name="USD_EUR" localSheetId="1">#REF!</definedName>
    <definedName name="USD_EUR">#REF!</definedName>
    <definedName name="verzekering_verhoging" localSheetId="1">#REF!</definedName>
    <definedName name="verzekering_verhog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19" i="24" l="1"/>
  <c r="F1320" i="24"/>
  <c r="BQ12" i="24"/>
  <c r="BQ13" i="24"/>
  <c r="BQ14" i="24"/>
  <c r="BQ15" i="24"/>
  <c r="BQ16" i="24"/>
  <c r="BQ17" i="24"/>
  <c r="BQ18" i="24"/>
  <c r="BQ19" i="24"/>
  <c r="BQ20" i="24"/>
  <c r="BQ21" i="24"/>
  <c r="BQ22" i="24"/>
  <c r="BQ23" i="24"/>
  <c r="BQ24" i="24"/>
  <c r="BQ25" i="24"/>
  <c r="BQ26" i="24"/>
  <c r="BQ27" i="24"/>
  <c r="BQ28" i="24"/>
  <c r="BQ29" i="24"/>
  <c r="BQ30" i="24"/>
  <c r="BQ31" i="24"/>
  <c r="BQ32" i="24"/>
  <c r="BQ33" i="24"/>
  <c r="BQ34" i="24"/>
  <c r="BQ35" i="24"/>
  <c r="BQ36" i="24"/>
  <c r="BQ37" i="24"/>
  <c r="BQ38" i="24"/>
  <c r="BQ39" i="24"/>
  <c r="BQ40" i="24"/>
  <c r="BQ41" i="24"/>
  <c r="BQ42" i="24"/>
  <c r="BQ43" i="24"/>
  <c r="BQ44" i="24"/>
  <c r="BQ45" i="24"/>
  <c r="BQ46" i="24"/>
  <c r="BQ47" i="24"/>
  <c r="BQ48" i="24"/>
  <c r="BQ49" i="24"/>
  <c r="BQ50" i="24"/>
  <c r="BQ51" i="24"/>
  <c r="BQ52" i="24"/>
  <c r="BQ53" i="24"/>
  <c r="BQ54" i="24"/>
  <c r="BQ55" i="24"/>
  <c r="BQ56" i="24"/>
  <c r="BQ57" i="24"/>
  <c r="BQ58" i="24"/>
  <c r="BQ59" i="24"/>
  <c r="BQ60" i="24"/>
  <c r="BQ61" i="24"/>
  <c r="BQ62" i="24"/>
  <c r="BQ63" i="24"/>
  <c r="BQ64" i="24"/>
  <c r="BQ65" i="24"/>
  <c r="BQ66" i="24"/>
  <c r="BQ67" i="24"/>
  <c r="BQ68" i="24"/>
  <c r="BQ69" i="24"/>
  <c r="BQ70" i="24"/>
  <c r="BQ71" i="24"/>
  <c r="BQ72" i="24"/>
  <c r="BQ73" i="24"/>
  <c r="BQ74" i="24"/>
  <c r="BQ75" i="24"/>
  <c r="BQ76" i="24"/>
  <c r="BQ77" i="24"/>
  <c r="BQ78" i="24"/>
  <c r="BQ79" i="24"/>
  <c r="BQ80" i="24"/>
  <c r="BQ81" i="24"/>
  <c r="BQ82" i="24"/>
  <c r="BQ83" i="24"/>
  <c r="BQ84" i="24"/>
  <c r="BQ85" i="24"/>
  <c r="BQ86" i="24"/>
  <c r="BQ87" i="24"/>
  <c r="BQ88" i="24"/>
  <c r="BQ89" i="24"/>
  <c r="BQ90" i="24"/>
  <c r="BQ91" i="24"/>
  <c r="BQ92" i="24"/>
  <c r="BQ93" i="24"/>
  <c r="BQ94" i="24"/>
  <c r="BQ95" i="24"/>
  <c r="BQ96" i="24"/>
  <c r="BQ97" i="24"/>
  <c r="BQ98" i="24"/>
  <c r="BQ99" i="24"/>
  <c r="BQ100" i="24"/>
  <c r="BQ101" i="24"/>
  <c r="BQ102" i="24"/>
  <c r="BQ103" i="24"/>
  <c r="BQ104" i="24"/>
  <c r="BQ105" i="24"/>
  <c r="BQ106" i="24"/>
  <c r="BQ107" i="24"/>
  <c r="BQ108" i="24"/>
  <c r="BQ109" i="24"/>
  <c r="BQ110" i="24"/>
  <c r="BQ111" i="24"/>
  <c r="BQ112" i="24"/>
  <c r="BQ113" i="24"/>
  <c r="BQ114" i="24"/>
  <c r="BQ115" i="24"/>
  <c r="BQ116" i="24"/>
  <c r="BQ117" i="24"/>
  <c r="BQ118" i="24"/>
  <c r="BQ119" i="24"/>
  <c r="BQ120" i="24"/>
  <c r="BQ121" i="24"/>
  <c r="BQ122" i="24"/>
  <c r="BQ123" i="24"/>
  <c r="BQ124" i="24"/>
  <c r="BQ125" i="24"/>
  <c r="BQ126" i="24"/>
  <c r="BQ127" i="24"/>
  <c r="BQ128" i="24"/>
  <c r="BQ129" i="24"/>
  <c r="BQ130" i="24"/>
  <c r="BQ131" i="24"/>
  <c r="BQ132" i="24"/>
  <c r="BQ133" i="24"/>
  <c r="BQ134" i="24"/>
  <c r="BQ135" i="24"/>
  <c r="BQ136" i="24"/>
  <c r="BQ137" i="24"/>
  <c r="BQ138" i="24"/>
  <c r="BQ139" i="24"/>
  <c r="BQ140" i="24"/>
  <c r="BQ141" i="24"/>
  <c r="BQ142" i="24"/>
  <c r="BQ143" i="24"/>
  <c r="BQ144" i="24"/>
  <c r="BQ145" i="24"/>
  <c r="BQ146" i="24"/>
  <c r="BQ147" i="24"/>
  <c r="BQ148" i="24"/>
  <c r="BQ149" i="24"/>
  <c r="BQ150" i="24"/>
  <c r="BQ151" i="24"/>
  <c r="BQ152" i="24"/>
  <c r="BQ153" i="24"/>
  <c r="BQ154" i="24"/>
  <c r="BQ155" i="24"/>
  <c r="BQ156" i="24"/>
  <c r="BQ157" i="24"/>
  <c r="BQ158" i="24"/>
  <c r="BQ159" i="24"/>
  <c r="BQ160" i="24"/>
  <c r="BQ161" i="24"/>
  <c r="BQ162" i="24"/>
  <c r="BQ163" i="24"/>
  <c r="BQ164" i="24"/>
  <c r="BQ165" i="24"/>
  <c r="BQ166" i="24"/>
  <c r="BQ167" i="24"/>
  <c r="BQ168" i="24"/>
  <c r="BQ169" i="24"/>
  <c r="BQ170" i="24"/>
  <c r="BQ171" i="24"/>
  <c r="BQ172" i="24"/>
  <c r="BQ173" i="24"/>
  <c r="BQ174" i="24"/>
  <c r="BQ175" i="24"/>
  <c r="BQ176" i="24"/>
  <c r="BQ177" i="24"/>
  <c r="BQ178" i="24"/>
  <c r="BQ179" i="24"/>
  <c r="BQ180" i="24"/>
  <c r="BQ181" i="24"/>
  <c r="BQ182" i="24"/>
  <c r="BQ183" i="24"/>
  <c r="BQ184" i="24"/>
  <c r="BQ185" i="24"/>
  <c r="BQ186" i="24"/>
  <c r="BQ187" i="24"/>
  <c r="BQ188" i="24"/>
  <c r="BQ189" i="24"/>
  <c r="BQ190" i="24"/>
  <c r="BQ191" i="24"/>
  <c r="BQ192" i="24"/>
  <c r="BQ193" i="24"/>
  <c r="BQ194" i="24"/>
  <c r="BQ195" i="24"/>
  <c r="BQ196" i="24"/>
  <c r="BQ197" i="24"/>
  <c r="BQ198" i="24"/>
  <c r="BQ199" i="24"/>
  <c r="BQ200" i="24"/>
  <c r="BQ201" i="24"/>
  <c r="BQ202" i="24"/>
  <c r="BQ203" i="24"/>
  <c r="BQ204" i="24"/>
  <c r="BQ205" i="24"/>
  <c r="BQ206" i="24"/>
  <c r="BQ207" i="24"/>
  <c r="BQ208" i="24"/>
  <c r="BQ209" i="24"/>
  <c r="BQ210" i="24"/>
  <c r="BQ211" i="24"/>
  <c r="BQ212" i="24"/>
  <c r="BQ213" i="24"/>
  <c r="BQ214" i="24"/>
  <c r="BQ215" i="24"/>
  <c r="BQ216" i="24"/>
  <c r="BQ217" i="24"/>
  <c r="BQ218" i="24"/>
  <c r="BQ219" i="24"/>
  <c r="BQ220" i="24"/>
  <c r="BQ221" i="24"/>
  <c r="BQ222" i="24"/>
  <c r="BQ223" i="24"/>
  <c r="BQ224" i="24"/>
  <c r="BQ225" i="24"/>
  <c r="BQ226" i="24"/>
  <c r="BQ227" i="24"/>
  <c r="BQ228" i="24"/>
  <c r="BQ229" i="24"/>
  <c r="BQ230" i="24"/>
  <c r="BQ231" i="24"/>
  <c r="BQ232" i="24"/>
  <c r="BQ233" i="24"/>
  <c r="BQ234" i="24"/>
  <c r="BQ235" i="24"/>
  <c r="BQ236" i="24"/>
  <c r="BQ237" i="24"/>
  <c r="BQ238" i="24"/>
  <c r="BQ239" i="24"/>
  <c r="BQ240" i="24"/>
  <c r="BQ241" i="24"/>
  <c r="BQ242" i="24"/>
  <c r="BQ243" i="24"/>
  <c r="BQ244" i="24"/>
  <c r="BQ245" i="24"/>
  <c r="BQ246" i="24"/>
  <c r="BQ247" i="24"/>
  <c r="BQ248" i="24"/>
  <c r="BQ249" i="24"/>
  <c r="BQ250" i="24"/>
  <c r="BQ251" i="24"/>
  <c r="BQ252" i="24"/>
  <c r="BQ253" i="24"/>
  <c r="BQ254" i="24"/>
  <c r="BQ255" i="24"/>
  <c r="BQ256" i="24"/>
  <c r="BQ257" i="24"/>
  <c r="BQ258" i="24"/>
  <c r="BQ259" i="24"/>
  <c r="BQ260" i="24"/>
  <c r="BQ261" i="24"/>
  <c r="BQ262" i="24"/>
  <c r="BQ263" i="24"/>
  <c r="BQ264" i="24"/>
  <c r="BQ265" i="24"/>
  <c r="BQ266" i="24"/>
  <c r="BQ267" i="24"/>
  <c r="BQ268" i="24"/>
  <c r="BQ269" i="24"/>
  <c r="BQ270" i="24"/>
  <c r="BQ271" i="24"/>
  <c r="BQ272" i="24"/>
  <c r="BQ273" i="24"/>
  <c r="BQ274" i="24"/>
  <c r="BQ275" i="24"/>
  <c r="BQ276" i="24"/>
  <c r="BQ277" i="24"/>
  <c r="BQ278" i="24"/>
  <c r="BQ279" i="24"/>
  <c r="BQ280" i="24"/>
  <c r="BQ281" i="24"/>
  <c r="BQ282" i="24"/>
  <c r="BQ283" i="24"/>
  <c r="BQ284" i="24"/>
  <c r="BQ285" i="24"/>
  <c r="BQ286" i="24"/>
  <c r="BQ287" i="24"/>
  <c r="BQ288" i="24"/>
  <c r="BQ289" i="24"/>
  <c r="BQ290" i="24"/>
  <c r="BQ291" i="24"/>
  <c r="BQ292" i="24"/>
  <c r="BQ293" i="24"/>
  <c r="BQ294" i="24"/>
  <c r="BQ295" i="24"/>
  <c r="BQ296" i="24"/>
  <c r="BQ297" i="24"/>
  <c r="BQ298" i="24"/>
  <c r="BQ299" i="24"/>
  <c r="BQ300" i="24"/>
  <c r="BQ301" i="24"/>
  <c r="BQ302" i="24"/>
  <c r="BQ303" i="24"/>
  <c r="BQ304" i="24"/>
  <c r="BQ305" i="24"/>
  <c r="BQ306" i="24"/>
  <c r="BQ307" i="24"/>
  <c r="BQ308" i="24"/>
  <c r="BQ309" i="24"/>
  <c r="BQ310" i="24"/>
  <c r="BQ311" i="24"/>
  <c r="BQ312" i="24"/>
  <c r="BQ313" i="24"/>
  <c r="BQ314" i="24"/>
  <c r="BQ315" i="24"/>
  <c r="BQ316" i="24"/>
  <c r="BQ317" i="24"/>
  <c r="BQ318" i="24"/>
  <c r="BQ319" i="24"/>
  <c r="BQ320" i="24"/>
  <c r="BQ321" i="24"/>
  <c r="BQ322" i="24"/>
  <c r="BQ323" i="24"/>
  <c r="BQ324" i="24"/>
  <c r="BQ325" i="24"/>
  <c r="BQ326" i="24"/>
  <c r="BQ327" i="24"/>
  <c r="BQ328" i="24"/>
  <c r="BQ329" i="24"/>
  <c r="BQ330" i="24"/>
  <c r="BQ331" i="24"/>
  <c r="BQ332" i="24"/>
  <c r="BQ333" i="24"/>
  <c r="BQ334" i="24"/>
  <c r="BQ335" i="24"/>
  <c r="BQ336" i="24"/>
  <c r="BQ337" i="24"/>
  <c r="BQ338" i="24"/>
  <c r="BQ339" i="24"/>
  <c r="BQ340" i="24"/>
  <c r="BQ341" i="24"/>
  <c r="BQ342" i="24"/>
  <c r="BQ343" i="24"/>
  <c r="BQ344" i="24"/>
  <c r="BQ345" i="24"/>
  <c r="BQ346" i="24"/>
  <c r="BQ347" i="24"/>
  <c r="BQ348" i="24"/>
  <c r="BQ349" i="24"/>
  <c r="BQ350" i="24"/>
  <c r="BQ351" i="24"/>
  <c r="BQ352" i="24"/>
  <c r="BQ353" i="24"/>
  <c r="BQ354" i="24"/>
  <c r="BQ355" i="24"/>
  <c r="BQ356" i="24"/>
  <c r="BQ357" i="24"/>
  <c r="BQ358" i="24"/>
  <c r="BQ359" i="24"/>
  <c r="BQ360" i="24"/>
  <c r="BQ361" i="24"/>
  <c r="BQ362" i="24"/>
  <c r="BQ363" i="24"/>
  <c r="BQ364" i="24"/>
  <c r="BQ365" i="24"/>
  <c r="BQ366" i="24"/>
  <c r="BQ367" i="24"/>
  <c r="BQ368" i="24"/>
  <c r="BQ369" i="24"/>
  <c r="BQ370" i="24"/>
  <c r="BQ371" i="24"/>
  <c r="BQ372" i="24"/>
  <c r="BQ373" i="24"/>
  <c r="BQ374" i="24"/>
  <c r="BQ375" i="24"/>
  <c r="BQ376" i="24"/>
  <c r="BQ377" i="24"/>
  <c r="BQ378" i="24"/>
  <c r="BQ379" i="24"/>
  <c r="BQ380" i="24"/>
  <c r="BQ381" i="24"/>
  <c r="BQ382" i="24"/>
  <c r="BQ383" i="24"/>
  <c r="BQ384" i="24"/>
  <c r="BQ385" i="24"/>
  <c r="BQ386" i="24"/>
  <c r="BQ387" i="24"/>
  <c r="BQ388" i="24"/>
  <c r="BQ389" i="24"/>
  <c r="BQ390" i="24"/>
  <c r="BQ391" i="24"/>
  <c r="BQ392" i="24"/>
  <c r="BQ393" i="24"/>
  <c r="BQ394" i="24"/>
  <c r="BQ395" i="24"/>
  <c r="BQ396" i="24"/>
  <c r="BQ397" i="24"/>
  <c r="BQ398" i="24"/>
  <c r="BQ399" i="24"/>
  <c r="BQ400" i="24"/>
  <c r="BQ401" i="24"/>
  <c r="BQ402" i="24"/>
  <c r="BQ403" i="24"/>
  <c r="BQ404" i="24"/>
  <c r="BQ405" i="24"/>
  <c r="BQ406" i="24"/>
  <c r="BQ407" i="24"/>
  <c r="BQ408" i="24"/>
  <c r="BQ409" i="24"/>
  <c r="BQ410" i="24"/>
  <c r="BQ411" i="24"/>
  <c r="BQ412" i="24"/>
  <c r="BQ413" i="24"/>
  <c r="BQ414" i="24"/>
  <c r="BQ415" i="24"/>
  <c r="BQ416" i="24"/>
  <c r="BQ417" i="24"/>
  <c r="BQ418" i="24"/>
  <c r="BQ419" i="24"/>
  <c r="BQ420" i="24"/>
  <c r="BQ421" i="24"/>
  <c r="BQ422" i="24"/>
  <c r="BQ423" i="24"/>
  <c r="BQ424" i="24"/>
  <c r="BQ425" i="24"/>
  <c r="BQ426" i="24"/>
  <c r="BQ427" i="24"/>
  <c r="BQ428" i="24"/>
  <c r="BQ429" i="24"/>
  <c r="BQ430" i="24"/>
  <c r="BQ431" i="24"/>
  <c r="BQ432" i="24"/>
  <c r="BQ433" i="24"/>
  <c r="BQ434" i="24"/>
  <c r="BQ435" i="24"/>
  <c r="BQ436" i="24"/>
  <c r="BQ437" i="24"/>
  <c r="BQ438" i="24"/>
  <c r="BQ439" i="24"/>
  <c r="BQ440" i="24"/>
  <c r="BQ441" i="24"/>
  <c r="BQ442" i="24"/>
  <c r="BQ443" i="24"/>
  <c r="BQ444" i="24"/>
  <c r="BQ445" i="24"/>
  <c r="BQ446" i="24"/>
  <c r="BQ447" i="24"/>
  <c r="BQ448" i="24"/>
  <c r="BQ449" i="24"/>
  <c r="BQ450" i="24"/>
  <c r="BQ451" i="24"/>
  <c r="BQ452" i="24"/>
  <c r="BQ453" i="24"/>
  <c r="BQ454" i="24"/>
  <c r="BQ455" i="24"/>
  <c r="BQ456" i="24"/>
  <c r="BQ457" i="24"/>
  <c r="BQ458" i="24"/>
  <c r="BQ459" i="24"/>
  <c r="BQ460" i="24"/>
  <c r="BQ461" i="24"/>
  <c r="BQ462" i="24"/>
  <c r="BQ463" i="24"/>
  <c r="BQ464" i="24"/>
  <c r="BQ465" i="24"/>
  <c r="BQ466" i="24"/>
  <c r="BQ467" i="24"/>
  <c r="BQ468" i="24"/>
  <c r="BQ469" i="24"/>
  <c r="BQ470" i="24"/>
  <c r="BQ471" i="24"/>
  <c r="BQ472" i="24"/>
  <c r="BQ473" i="24"/>
  <c r="BQ474" i="24"/>
  <c r="BQ475" i="24"/>
  <c r="BQ476" i="24"/>
  <c r="BQ477" i="24"/>
  <c r="BQ478" i="24"/>
  <c r="BQ479" i="24"/>
  <c r="BQ480" i="24"/>
  <c r="BQ481" i="24"/>
  <c r="BQ482" i="24"/>
  <c r="BQ483" i="24"/>
  <c r="BQ484" i="24"/>
  <c r="BQ485" i="24"/>
  <c r="BQ486" i="24"/>
  <c r="BQ487" i="24"/>
  <c r="BQ488" i="24"/>
  <c r="BQ489" i="24"/>
  <c r="BQ490" i="24"/>
  <c r="BQ491" i="24"/>
  <c r="BQ492" i="24"/>
  <c r="BQ493" i="24"/>
  <c r="BQ494" i="24"/>
  <c r="BQ495" i="24"/>
  <c r="BQ496" i="24"/>
  <c r="BQ497" i="24"/>
  <c r="BQ498" i="24"/>
  <c r="BQ499" i="24"/>
  <c r="BQ500" i="24"/>
  <c r="BQ501" i="24"/>
  <c r="BQ502" i="24"/>
  <c r="BQ503" i="24"/>
  <c r="BQ504" i="24"/>
  <c r="BQ505" i="24"/>
  <c r="BQ506" i="24"/>
  <c r="BQ507" i="24"/>
  <c r="BQ508" i="24"/>
  <c r="BQ509" i="24"/>
  <c r="BQ510" i="24"/>
  <c r="BQ511" i="24"/>
  <c r="BQ512" i="24"/>
  <c r="BQ513" i="24"/>
  <c r="BQ514" i="24"/>
  <c r="BQ515" i="24"/>
  <c r="BQ516" i="24"/>
  <c r="BQ517" i="24"/>
  <c r="BQ518" i="24"/>
  <c r="BQ519" i="24"/>
  <c r="BQ520" i="24"/>
  <c r="BQ521" i="24"/>
  <c r="BQ522" i="24"/>
  <c r="BQ523" i="24"/>
  <c r="BQ524" i="24"/>
  <c r="BQ525" i="24"/>
  <c r="BQ526" i="24"/>
  <c r="BQ527" i="24"/>
  <c r="BQ528" i="24"/>
  <c r="BQ529" i="24"/>
  <c r="BQ530" i="24"/>
  <c r="BQ531" i="24"/>
  <c r="BQ532" i="24"/>
  <c r="BQ533" i="24"/>
  <c r="BQ534" i="24"/>
  <c r="BQ535" i="24"/>
  <c r="BQ536" i="24"/>
  <c r="BQ537" i="24"/>
  <c r="BQ538" i="24"/>
  <c r="BQ539" i="24"/>
  <c r="BQ540" i="24"/>
  <c r="BQ541" i="24"/>
  <c r="BQ542" i="24"/>
  <c r="BQ543" i="24"/>
  <c r="BQ544" i="24"/>
  <c r="BQ545" i="24"/>
  <c r="BQ546" i="24"/>
  <c r="BQ547" i="24"/>
  <c r="BQ548" i="24"/>
  <c r="BQ549" i="24"/>
  <c r="BQ550" i="24"/>
  <c r="BQ551" i="24"/>
  <c r="BQ552" i="24"/>
  <c r="BQ553" i="24"/>
  <c r="BQ554" i="24"/>
  <c r="BQ555" i="24"/>
  <c r="BQ556" i="24"/>
  <c r="BQ557" i="24"/>
  <c r="BQ558" i="24"/>
  <c r="BQ559" i="24"/>
  <c r="BQ560" i="24"/>
  <c r="BQ561" i="24"/>
  <c r="BQ562" i="24"/>
  <c r="BQ563" i="24"/>
  <c r="BQ564" i="24"/>
  <c r="BQ565" i="24"/>
  <c r="BQ566" i="24"/>
  <c r="BQ567" i="24"/>
  <c r="BQ568" i="24"/>
  <c r="BQ569" i="24"/>
  <c r="BQ570" i="24"/>
  <c r="BQ571" i="24"/>
  <c r="BQ572" i="24"/>
  <c r="BQ573" i="24"/>
  <c r="BQ574" i="24"/>
  <c r="BQ575" i="24"/>
  <c r="BQ576" i="24"/>
  <c r="BQ577" i="24"/>
  <c r="BQ578" i="24"/>
  <c r="BQ579" i="24"/>
  <c r="BQ580" i="24"/>
  <c r="BQ581" i="24"/>
  <c r="BQ582" i="24"/>
  <c r="BQ583" i="24"/>
  <c r="BQ584" i="24"/>
  <c r="BQ585" i="24"/>
  <c r="BQ586" i="24"/>
  <c r="BQ587" i="24"/>
  <c r="BQ588" i="24"/>
  <c r="BQ589" i="24"/>
  <c r="BQ590" i="24"/>
  <c r="BQ591" i="24"/>
  <c r="BQ592" i="24"/>
  <c r="BQ593" i="24"/>
  <c r="BQ594" i="24"/>
  <c r="BQ595" i="24"/>
  <c r="BQ596" i="24"/>
  <c r="BQ597" i="24"/>
  <c r="BQ598" i="24"/>
  <c r="BQ599" i="24"/>
  <c r="BQ600" i="24"/>
  <c r="BQ601" i="24"/>
  <c r="BQ602" i="24"/>
  <c r="BQ603" i="24"/>
  <c r="BQ604" i="24"/>
  <c r="BQ605" i="24"/>
  <c r="BQ606" i="24"/>
  <c r="BQ607" i="24"/>
  <c r="BQ608" i="24"/>
  <c r="BQ609" i="24"/>
  <c r="BQ610" i="24"/>
  <c r="BQ611" i="24"/>
  <c r="BQ612" i="24"/>
  <c r="BQ613" i="24"/>
  <c r="BQ614" i="24"/>
  <c r="BQ615" i="24"/>
  <c r="BQ616" i="24"/>
  <c r="BQ617" i="24"/>
  <c r="BQ618" i="24"/>
  <c r="BQ619" i="24"/>
  <c r="BQ620" i="24"/>
  <c r="BQ621" i="24"/>
  <c r="BQ622" i="24"/>
  <c r="BQ623" i="24"/>
  <c r="BQ624" i="24"/>
  <c r="BQ625" i="24"/>
  <c r="BQ626" i="24"/>
  <c r="BQ627" i="24"/>
  <c r="BQ628" i="24"/>
  <c r="BQ629" i="24"/>
  <c r="BQ630" i="24"/>
  <c r="BQ631" i="24"/>
  <c r="BQ632" i="24"/>
  <c r="BQ633" i="24"/>
  <c r="BQ634" i="24"/>
  <c r="BQ635" i="24"/>
  <c r="BQ636" i="24"/>
  <c r="BQ637" i="24"/>
  <c r="BQ638" i="24"/>
  <c r="BQ639" i="24"/>
  <c r="BQ640" i="24"/>
  <c r="BQ641" i="24"/>
  <c r="BQ642" i="24"/>
  <c r="BQ643" i="24"/>
  <c r="BQ644" i="24"/>
  <c r="BQ645" i="24"/>
  <c r="BQ646" i="24"/>
  <c r="BQ647" i="24"/>
  <c r="BQ648" i="24"/>
  <c r="BQ649" i="24"/>
  <c r="BQ650" i="24"/>
  <c r="BQ651" i="24"/>
  <c r="BQ652" i="24"/>
  <c r="BQ653" i="24"/>
  <c r="BQ654" i="24"/>
  <c r="BQ655" i="24"/>
  <c r="BQ656" i="24"/>
  <c r="BQ657" i="24"/>
  <c r="BQ658" i="24"/>
  <c r="BQ659" i="24"/>
  <c r="BQ660" i="24"/>
  <c r="BQ661" i="24"/>
  <c r="BQ662" i="24"/>
  <c r="BQ663" i="24"/>
  <c r="BQ664" i="24"/>
  <c r="BQ665" i="24"/>
  <c r="BQ666" i="24"/>
  <c r="BQ667" i="24"/>
  <c r="BQ668" i="24"/>
  <c r="BQ669" i="24"/>
  <c r="BQ670" i="24"/>
  <c r="BQ671" i="24"/>
  <c r="BQ672" i="24"/>
  <c r="BQ673" i="24"/>
  <c r="BQ674" i="24"/>
  <c r="BQ675" i="24"/>
  <c r="BQ676" i="24"/>
  <c r="BQ677" i="24"/>
  <c r="BQ678" i="24"/>
  <c r="BQ679" i="24"/>
  <c r="BQ680" i="24"/>
  <c r="BQ681" i="24"/>
  <c r="BQ682" i="24"/>
  <c r="BQ683" i="24"/>
  <c r="BQ684" i="24"/>
  <c r="BQ685" i="24"/>
  <c r="BQ686" i="24"/>
  <c r="BQ687" i="24"/>
  <c r="BQ688" i="24"/>
  <c r="BQ689" i="24"/>
  <c r="BQ690" i="24"/>
  <c r="BQ691" i="24"/>
  <c r="BQ692" i="24"/>
  <c r="BQ693" i="24"/>
  <c r="BQ694" i="24"/>
  <c r="BQ695" i="24"/>
  <c r="BQ696" i="24"/>
  <c r="BQ697" i="24"/>
  <c r="BQ698" i="24"/>
  <c r="BQ699" i="24"/>
  <c r="BQ700" i="24"/>
  <c r="BQ701" i="24"/>
  <c r="BQ702" i="24"/>
  <c r="BQ703" i="24"/>
  <c r="BQ704" i="24"/>
  <c r="BQ705" i="24"/>
  <c r="BQ706" i="24"/>
  <c r="BQ707" i="24"/>
  <c r="BQ708" i="24"/>
  <c r="BQ709" i="24"/>
  <c r="BQ710" i="24"/>
  <c r="BQ711" i="24"/>
  <c r="BQ712" i="24"/>
  <c r="BQ713" i="24"/>
  <c r="BQ714" i="24"/>
  <c r="BQ715" i="24"/>
  <c r="BQ716" i="24"/>
  <c r="BQ717" i="24"/>
  <c r="BQ718" i="24"/>
  <c r="BQ719" i="24"/>
  <c r="BQ720" i="24"/>
  <c r="BQ721" i="24"/>
  <c r="BQ722" i="24"/>
  <c r="BQ723" i="24"/>
  <c r="BQ724" i="24"/>
  <c r="BQ725" i="24"/>
  <c r="BQ726" i="24"/>
  <c r="BQ727" i="24"/>
  <c r="BQ728" i="24"/>
  <c r="BQ729" i="24"/>
  <c r="BQ730" i="24"/>
  <c r="BQ731" i="24"/>
  <c r="BQ732" i="24"/>
  <c r="BQ733" i="24"/>
  <c r="BQ734" i="24"/>
  <c r="BQ735" i="24"/>
  <c r="BQ736" i="24"/>
  <c r="BQ737" i="24"/>
  <c r="BQ738" i="24"/>
  <c r="BQ739" i="24"/>
  <c r="BQ740" i="24"/>
  <c r="BQ741" i="24"/>
  <c r="BQ742" i="24"/>
  <c r="BQ743" i="24"/>
  <c r="BQ744" i="24"/>
  <c r="BQ745" i="24"/>
  <c r="BQ746" i="24"/>
  <c r="BQ747" i="24"/>
  <c r="BQ748" i="24"/>
  <c r="BQ749" i="24"/>
  <c r="BQ750" i="24"/>
  <c r="BQ751" i="24"/>
  <c r="BQ752" i="24"/>
  <c r="BQ753" i="24"/>
  <c r="BQ754" i="24"/>
  <c r="BQ755" i="24"/>
  <c r="BQ756" i="24"/>
  <c r="BQ757" i="24"/>
  <c r="BQ758" i="24"/>
  <c r="BQ759" i="24"/>
  <c r="BQ760" i="24"/>
  <c r="BQ761" i="24"/>
  <c r="BQ762" i="24"/>
  <c r="BQ763" i="24"/>
  <c r="BQ764" i="24"/>
  <c r="BQ765" i="24"/>
  <c r="BQ766" i="24"/>
  <c r="BQ767" i="24"/>
  <c r="BQ768" i="24"/>
  <c r="BQ769" i="24"/>
  <c r="BQ770" i="24"/>
  <c r="BQ771" i="24"/>
  <c r="BQ772" i="24"/>
  <c r="BQ773" i="24"/>
  <c r="BQ774" i="24"/>
  <c r="BQ775" i="24"/>
  <c r="BQ776" i="24"/>
  <c r="BQ777" i="24"/>
  <c r="BQ778" i="24"/>
  <c r="BQ779" i="24"/>
  <c r="BQ780" i="24"/>
  <c r="BQ781" i="24"/>
  <c r="BQ782" i="24"/>
  <c r="BQ783" i="24"/>
  <c r="BQ784" i="24"/>
  <c r="BQ785" i="24"/>
  <c r="BQ786" i="24"/>
  <c r="BQ787" i="24"/>
  <c r="BQ788" i="24"/>
  <c r="BQ789" i="24"/>
  <c r="BQ790" i="24"/>
  <c r="BQ791" i="24"/>
  <c r="BQ792" i="24"/>
  <c r="BQ793" i="24"/>
  <c r="BQ794" i="24"/>
  <c r="BQ795" i="24"/>
  <c r="BQ796" i="24"/>
  <c r="BQ797" i="24"/>
  <c r="BQ798" i="24"/>
  <c r="BQ799" i="24"/>
  <c r="BQ800" i="24"/>
  <c r="BQ801" i="24"/>
  <c r="BQ802" i="24"/>
  <c r="BQ803" i="24"/>
  <c r="BQ804" i="24"/>
  <c r="BQ805" i="24"/>
  <c r="BQ806" i="24"/>
  <c r="BQ807" i="24"/>
  <c r="BQ808" i="24"/>
  <c r="BQ809" i="24"/>
  <c r="BQ810" i="24"/>
  <c r="BQ811" i="24"/>
  <c r="BQ812" i="24"/>
  <c r="BQ813" i="24"/>
  <c r="BQ814" i="24"/>
  <c r="BQ815" i="24"/>
  <c r="BQ816" i="24"/>
  <c r="BQ817" i="24"/>
  <c r="BQ818" i="24"/>
  <c r="BQ819" i="24"/>
  <c r="BQ820" i="24"/>
  <c r="BQ821" i="24"/>
  <c r="BQ822" i="24"/>
  <c r="BQ823" i="24"/>
  <c r="BQ824" i="24"/>
  <c r="BQ825" i="24"/>
  <c r="BQ826" i="24"/>
  <c r="BQ827" i="24"/>
  <c r="BQ828" i="24"/>
  <c r="BQ829" i="24"/>
  <c r="BQ830" i="24"/>
  <c r="BQ831" i="24"/>
  <c r="BQ832" i="24"/>
  <c r="BQ833" i="24"/>
  <c r="BQ834" i="24"/>
  <c r="BQ835" i="24"/>
  <c r="BQ836" i="24"/>
  <c r="BQ837" i="24"/>
  <c r="BQ838" i="24"/>
  <c r="BQ839" i="24"/>
  <c r="BQ840" i="24"/>
  <c r="BQ841" i="24"/>
  <c r="BQ842" i="24"/>
  <c r="BQ843" i="24"/>
  <c r="BQ844" i="24"/>
  <c r="BQ845" i="24"/>
  <c r="BQ846" i="24"/>
  <c r="BQ847" i="24"/>
  <c r="BQ848" i="24"/>
  <c r="BQ849" i="24"/>
  <c r="BQ850" i="24"/>
  <c r="BQ851" i="24"/>
  <c r="BQ852" i="24"/>
  <c r="BQ853" i="24"/>
  <c r="BQ854" i="24"/>
  <c r="BQ855" i="24"/>
  <c r="BQ856" i="24"/>
  <c r="BQ857" i="24"/>
  <c r="BQ858" i="24"/>
  <c r="BQ859" i="24"/>
  <c r="BQ860" i="24"/>
  <c r="BQ861" i="24"/>
  <c r="BQ862" i="24"/>
  <c r="BQ863" i="24"/>
  <c r="BQ864" i="24"/>
  <c r="BQ865" i="24"/>
  <c r="BQ866" i="24"/>
  <c r="BQ867" i="24"/>
  <c r="BQ868" i="24"/>
  <c r="BQ869" i="24"/>
  <c r="BQ870" i="24"/>
  <c r="BQ871" i="24"/>
  <c r="BQ872" i="24"/>
  <c r="BQ873" i="24"/>
  <c r="BQ874" i="24"/>
  <c r="BQ875" i="24"/>
  <c r="BQ876" i="24"/>
  <c r="BQ877" i="24"/>
  <c r="BQ878" i="24"/>
  <c r="BQ879" i="24"/>
  <c r="BQ880" i="24"/>
  <c r="BQ881" i="24"/>
  <c r="BQ882" i="24"/>
  <c r="BQ883" i="24"/>
  <c r="BQ884" i="24"/>
  <c r="BQ885" i="24"/>
  <c r="BQ886" i="24"/>
  <c r="BQ887" i="24"/>
  <c r="BQ888" i="24"/>
  <c r="BQ889" i="24"/>
  <c r="BQ890" i="24"/>
  <c r="BQ891" i="24"/>
  <c r="BQ892" i="24"/>
  <c r="BQ893" i="24"/>
  <c r="BQ894" i="24"/>
  <c r="BQ895" i="24"/>
  <c r="BQ896" i="24"/>
  <c r="BQ897" i="24"/>
  <c r="BQ898" i="24"/>
  <c r="BQ899" i="24"/>
  <c r="BQ900" i="24"/>
  <c r="BQ901" i="24"/>
  <c r="BQ902" i="24"/>
  <c r="BQ903" i="24"/>
  <c r="BQ904" i="24"/>
  <c r="BQ905" i="24"/>
  <c r="BQ906" i="24"/>
  <c r="BQ907" i="24"/>
  <c r="BQ908" i="24"/>
  <c r="BQ909" i="24"/>
  <c r="BQ910" i="24"/>
  <c r="BQ911" i="24"/>
  <c r="BQ912" i="24"/>
  <c r="BQ913" i="24"/>
  <c r="BQ914" i="24"/>
  <c r="BQ915" i="24"/>
  <c r="BQ916" i="24"/>
  <c r="BQ917" i="24"/>
  <c r="BQ918" i="24"/>
  <c r="BQ919" i="24"/>
  <c r="BQ920" i="24"/>
  <c r="BQ921" i="24"/>
  <c r="BQ922" i="24"/>
  <c r="BQ923" i="24"/>
  <c r="BQ924" i="24"/>
  <c r="BQ925" i="24"/>
  <c r="BQ926" i="24"/>
  <c r="BQ927" i="24"/>
  <c r="BQ928" i="24"/>
  <c r="BQ929" i="24"/>
  <c r="BQ930" i="24"/>
  <c r="BQ931" i="24"/>
  <c r="BQ932" i="24"/>
  <c r="BQ933" i="24"/>
  <c r="BQ934" i="24"/>
  <c r="BQ935" i="24"/>
  <c r="BQ936" i="24"/>
  <c r="BQ937" i="24"/>
  <c r="BQ938" i="24"/>
  <c r="BQ939" i="24"/>
  <c r="BQ940" i="24"/>
  <c r="BQ941" i="24"/>
  <c r="BQ942" i="24"/>
  <c r="BQ943" i="24"/>
  <c r="BQ944" i="24"/>
  <c r="BQ945" i="24"/>
  <c r="BQ946" i="24"/>
  <c r="BQ947" i="24"/>
  <c r="BQ948" i="24"/>
  <c r="BQ949" i="24"/>
  <c r="BQ950" i="24"/>
  <c r="BQ951" i="24"/>
  <c r="BQ952" i="24"/>
  <c r="BQ953" i="24"/>
  <c r="BQ954" i="24"/>
  <c r="BQ955" i="24"/>
  <c r="BQ956" i="24"/>
  <c r="BQ957" i="24"/>
  <c r="BQ958" i="24"/>
  <c r="BQ959" i="24"/>
  <c r="BQ960" i="24"/>
  <c r="BQ961" i="24"/>
  <c r="BQ962" i="24"/>
  <c r="BQ963" i="24"/>
  <c r="BQ964" i="24"/>
  <c r="BQ965" i="24"/>
  <c r="BQ966" i="24"/>
  <c r="BQ967" i="24"/>
  <c r="BQ968" i="24"/>
  <c r="BQ969" i="24"/>
  <c r="BQ970" i="24"/>
  <c r="BQ971" i="24"/>
  <c r="BQ972" i="24"/>
  <c r="BQ973" i="24"/>
  <c r="BQ974" i="24"/>
  <c r="BQ975" i="24"/>
  <c r="BQ976" i="24"/>
  <c r="BQ977" i="24"/>
  <c r="BQ978" i="24"/>
  <c r="BQ979" i="24"/>
  <c r="BQ980" i="24"/>
  <c r="BQ981" i="24"/>
  <c r="BQ982" i="24"/>
  <c r="BQ983" i="24"/>
  <c r="BQ984" i="24"/>
  <c r="BQ985" i="24"/>
  <c r="BQ986" i="24"/>
  <c r="BQ987" i="24"/>
  <c r="BQ988" i="24"/>
  <c r="BQ989" i="24"/>
  <c r="BQ990" i="24"/>
  <c r="BQ991" i="24"/>
  <c r="BQ992" i="24"/>
  <c r="BQ993" i="24"/>
  <c r="BQ994" i="24"/>
  <c r="BQ995" i="24"/>
  <c r="BQ996" i="24"/>
  <c r="BQ997" i="24"/>
  <c r="BQ998" i="24"/>
  <c r="BQ999" i="24"/>
  <c r="BQ1000" i="24"/>
  <c r="BQ1001" i="24"/>
  <c r="BQ1002" i="24"/>
  <c r="BQ1003" i="24"/>
  <c r="BQ1004" i="24"/>
  <c r="BQ1005" i="24"/>
  <c r="BQ1006" i="24"/>
  <c r="BQ1007" i="24"/>
  <c r="BQ1008" i="24"/>
  <c r="BQ1009" i="24"/>
  <c r="BQ1010" i="24"/>
  <c r="BQ1011" i="24"/>
  <c r="BQ1012" i="24"/>
  <c r="BQ1013" i="24"/>
  <c r="BQ1014" i="24"/>
  <c r="BQ1015" i="24"/>
  <c r="BQ1016" i="24"/>
  <c r="BQ1017" i="24"/>
  <c r="BQ1018" i="24"/>
  <c r="BQ1019" i="24"/>
  <c r="BQ1020" i="24"/>
  <c r="BQ1021" i="24"/>
  <c r="BQ1022" i="24"/>
  <c r="BQ1023" i="24"/>
  <c r="BQ1024" i="24"/>
  <c r="BQ1025" i="24"/>
  <c r="BQ1026" i="24"/>
  <c r="BQ1027" i="24"/>
  <c r="BQ1028" i="24"/>
  <c r="BQ1029" i="24"/>
  <c r="BQ1030" i="24"/>
  <c r="BQ1031" i="24"/>
  <c r="BQ1032" i="24"/>
  <c r="BQ1033" i="24"/>
  <c r="BQ1034" i="24"/>
  <c r="BQ1035" i="24"/>
  <c r="BQ1036" i="24"/>
  <c r="BQ1037" i="24"/>
  <c r="BQ1038" i="24"/>
  <c r="BQ1039" i="24"/>
  <c r="BQ1040" i="24"/>
  <c r="BQ1041" i="24"/>
  <c r="BQ1042" i="24"/>
  <c r="BQ1043" i="24"/>
  <c r="BQ1044" i="24"/>
  <c r="BQ1045" i="24"/>
  <c r="BQ1046" i="24"/>
  <c r="BQ1047" i="24"/>
  <c r="BQ1048" i="24"/>
  <c r="BQ1049" i="24"/>
  <c r="BQ1050" i="24"/>
  <c r="BQ1051" i="24"/>
  <c r="BQ1052" i="24"/>
  <c r="BQ1053" i="24"/>
  <c r="BQ1054" i="24"/>
  <c r="BQ1055" i="24"/>
  <c r="BQ1056" i="24"/>
  <c r="BQ1057" i="24"/>
  <c r="BQ1058" i="24"/>
  <c r="BQ1059" i="24"/>
  <c r="BQ1060" i="24"/>
  <c r="BQ1061" i="24"/>
  <c r="BQ1062" i="24"/>
  <c r="BQ1063" i="24"/>
  <c r="BQ1064" i="24"/>
  <c r="BQ1065" i="24"/>
  <c r="BQ1066" i="24"/>
  <c r="BQ1067" i="24"/>
  <c r="BQ1068" i="24"/>
  <c r="BQ1069" i="24"/>
  <c r="BQ1070" i="24"/>
  <c r="BQ1071" i="24"/>
  <c r="BQ1072" i="24"/>
  <c r="BQ1073" i="24"/>
  <c r="BQ1074" i="24"/>
  <c r="BQ1075" i="24"/>
  <c r="BQ1076" i="24"/>
  <c r="BQ1077" i="24"/>
  <c r="BQ1078" i="24"/>
  <c r="BQ1079" i="24"/>
  <c r="BQ1080" i="24"/>
  <c r="BQ1081" i="24"/>
  <c r="BQ1082" i="24"/>
  <c r="BQ1083" i="24"/>
  <c r="BQ1084" i="24"/>
  <c r="BQ1085" i="24"/>
  <c r="BQ1086" i="24"/>
  <c r="BQ1087" i="24"/>
  <c r="BQ1088" i="24"/>
  <c r="BQ1089" i="24"/>
  <c r="BQ1090" i="24"/>
  <c r="BQ1091" i="24"/>
  <c r="BQ1092" i="24"/>
  <c r="BQ1093" i="24"/>
  <c r="BQ1094" i="24"/>
  <c r="BQ1095" i="24"/>
  <c r="BQ1096" i="24"/>
  <c r="BQ1097" i="24"/>
  <c r="BQ1098" i="24"/>
  <c r="BQ1099" i="24"/>
  <c r="BQ1100" i="24"/>
  <c r="BQ1101" i="24"/>
  <c r="BQ1102" i="24"/>
  <c r="BQ1103" i="24"/>
  <c r="BQ1104" i="24"/>
  <c r="BQ1105" i="24"/>
  <c r="BQ1106" i="24"/>
  <c r="BQ1107" i="24"/>
  <c r="BQ1108" i="24"/>
  <c r="BQ1109" i="24"/>
  <c r="BQ1110" i="24"/>
  <c r="BQ1111" i="24"/>
  <c r="BQ1112" i="24"/>
  <c r="BQ1113" i="24"/>
  <c r="BQ1114" i="24"/>
  <c r="BQ1115" i="24"/>
  <c r="BQ1116" i="24"/>
  <c r="BQ1117" i="24"/>
  <c r="BQ1118" i="24"/>
  <c r="BQ1119" i="24"/>
  <c r="BQ1120" i="24"/>
  <c r="BQ1121" i="24"/>
  <c r="BQ1122" i="24"/>
  <c r="BQ1123" i="24"/>
  <c r="BQ1124" i="24"/>
  <c r="BQ1125" i="24"/>
  <c r="BQ1126" i="24"/>
  <c r="BQ1127" i="24"/>
  <c r="BQ1128" i="24"/>
  <c r="BQ1129" i="24"/>
  <c r="BQ1130" i="24"/>
  <c r="BQ1131" i="24"/>
  <c r="BQ1132" i="24"/>
  <c r="BQ1133" i="24"/>
  <c r="BQ1134" i="24"/>
  <c r="BQ1135" i="24"/>
  <c r="BQ1136" i="24"/>
  <c r="BQ1137" i="24"/>
  <c r="BQ1138" i="24"/>
  <c r="BQ1139" i="24"/>
  <c r="BQ1140" i="24"/>
  <c r="BQ1141" i="24"/>
  <c r="BQ1142" i="24"/>
  <c r="BQ1143" i="24"/>
  <c r="BQ1144" i="24"/>
  <c r="BQ1145" i="24"/>
  <c r="BQ1146" i="24"/>
  <c r="BQ1147" i="24"/>
  <c r="BQ1148" i="24"/>
  <c r="BQ1149" i="24"/>
  <c r="BQ1150" i="24"/>
  <c r="BQ1151" i="24"/>
  <c r="BQ1152" i="24"/>
  <c r="BQ1153" i="24"/>
  <c r="BQ1154" i="24"/>
  <c r="BQ1155" i="24"/>
  <c r="BQ1156" i="24"/>
  <c r="BQ1157" i="24"/>
  <c r="BQ1158" i="24"/>
  <c r="BQ1159" i="24"/>
  <c r="BQ1160" i="24"/>
  <c r="BQ1161" i="24"/>
  <c r="BQ1162" i="24"/>
  <c r="BQ1163" i="24"/>
  <c r="BQ1164" i="24"/>
  <c r="BQ1165" i="24"/>
  <c r="BQ1166" i="24"/>
  <c r="BQ1167" i="24"/>
  <c r="BQ1168" i="24"/>
  <c r="BQ1169" i="24"/>
  <c r="BQ1170" i="24"/>
  <c r="BQ1171" i="24"/>
  <c r="BQ1172" i="24"/>
  <c r="BQ1173" i="24"/>
  <c r="BQ1174" i="24"/>
  <c r="BQ1175" i="24"/>
  <c r="BQ1176" i="24"/>
  <c r="BQ1177" i="24"/>
  <c r="BQ1178" i="24"/>
  <c r="BQ1179" i="24"/>
  <c r="BQ1180" i="24"/>
  <c r="BQ1181" i="24"/>
  <c r="BQ1182" i="24"/>
  <c r="BQ1183" i="24"/>
  <c r="BQ1184" i="24"/>
  <c r="BQ1185" i="24"/>
  <c r="BQ1186" i="24"/>
  <c r="BQ1187" i="24"/>
  <c r="BQ1188" i="24"/>
  <c r="BQ1189" i="24"/>
  <c r="BQ1190" i="24"/>
  <c r="BQ1191" i="24"/>
  <c r="BQ1192" i="24"/>
  <c r="BQ1193" i="24"/>
  <c r="BQ1194" i="24"/>
  <c r="BQ1195" i="24"/>
  <c r="BQ1196" i="24"/>
  <c r="BQ1197" i="24"/>
  <c r="BQ1198" i="24"/>
  <c r="BQ1199" i="24"/>
  <c r="BQ1200" i="24"/>
  <c r="BQ1201" i="24"/>
  <c r="BQ1202" i="24"/>
  <c r="BQ1203" i="24"/>
  <c r="BQ1204" i="24"/>
  <c r="BQ1205" i="24"/>
  <c r="BQ1206" i="24"/>
  <c r="BQ1207" i="24"/>
  <c r="BQ1208" i="24"/>
  <c r="BQ1209" i="24"/>
  <c r="BQ1210" i="24"/>
  <c r="BQ1211" i="24"/>
  <c r="BQ1212" i="24"/>
  <c r="BQ1213" i="24"/>
  <c r="BQ1214" i="24"/>
  <c r="BQ1215" i="24"/>
  <c r="BQ1216" i="24"/>
  <c r="BQ1217" i="24"/>
  <c r="BQ1218" i="24"/>
  <c r="BQ1219" i="24"/>
  <c r="BQ1220" i="24"/>
  <c r="BQ1221" i="24"/>
  <c r="BQ1222" i="24"/>
  <c r="BQ1223" i="24"/>
  <c r="BQ1224" i="24"/>
  <c r="BQ1225" i="24"/>
  <c r="BQ1226" i="24"/>
  <c r="BQ1227" i="24"/>
  <c r="BQ1228" i="24"/>
  <c r="BQ1229" i="24"/>
  <c r="BQ1230" i="24"/>
  <c r="BQ1231" i="24"/>
  <c r="BQ1232" i="24"/>
  <c r="BQ1233" i="24"/>
  <c r="BQ1234" i="24"/>
  <c r="BQ1235" i="24"/>
  <c r="BQ1236" i="24"/>
  <c r="BQ1237" i="24"/>
  <c r="BQ1238" i="24"/>
  <c r="BQ1239" i="24"/>
  <c r="BQ1240" i="24"/>
  <c r="BQ1241" i="24"/>
  <c r="BQ1242" i="24"/>
  <c r="BQ1243" i="24"/>
  <c r="BQ1244" i="24"/>
  <c r="BQ1245" i="24"/>
  <c r="BQ1246" i="24"/>
  <c r="BQ1247" i="24"/>
  <c r="BQ1248" i="24"/>
  <c r="BQ1249" i="24"/>
  <c r="BQ1250" i="24"/>
  <c r="BQ1251" i="24"/>
  <c r="BQ1252" i="24"/>
  <c r="BQ1253" i="24"/>
  <c r="BQ1254" i="24"/>
  <c r="BQ1255" i="24"/>
  <c r="BQ1256" i="24"/>
  <c r="BQ1257" i="24"/>
  <c r="BQ1258" i="24"/>
  <c r="BQ1259" i="24"/>
  <c r="BQ1260" i="24"/>
  <c r="BQ1261" i="24"/>
  <c r="BQ1262" i="24"/>
  <c r="BQ1263" i="24"/>
  <c r="BQ1264" i="24"/>
  <c r="BQ1265" i="24"/>
  <c r="BQ1266" i="24"/>
  <c r="BQ1267" i="24"/>
  <c r="BQ1268" i="24"/>
  <c r="BQ1269" i="24"/>
  <c r="BQ1270" i="24"/>
  <c r="BQ1271" i="24"/>
  <c r="BQ1272" i="24"/>
  <c r="BQ1273" i="24"/>
  <c r="BQ1274" i="24"/>
  <c r="BQ1275" i="24"/>
  <c r="BQ1276" i="24"/>
  <c r="BQ1277" i="24"/>
  <c r="BQ1278" i="24"/>
  <c r="BQ1279" i="24"/>
  <c r="BQ1280" i="24"/>
  <c r="BQ1281" i="24"/>
  <c r="BQ1282" i="24"/>
  <c r="BQ1283" i="24"/>
  <c r="BQ1284" i="24"/>
  <c r="BQ1285" i="24"/>
  <c r="BQ1286" i="24"/>
  <c r="BQ1287" i="24"/>
  <c r="BQ1288" i="24"/>
  <c r="BQ1289" i="24"/>
  <c r="BQ1290" i="24"/>
  <c r="BQ1291" i="24"/>
  <c r="BQ1292" i="24"/>
  <c r="BQ1293" i="24"/>
  <c r="BQ1294" i="24"/>
  <c r="BQ1295" i="24"/>
  <c r="BQ1296" i="24"/>
  <c r="BQ1297" i="24"/>
  <c r="BQ1298" i="24"/>
  <c r="BQ1299" i="24"/>
  <c r="BQ1300" i="24"/>
  <c r="BQ1301" i="24"/>
  <c r="BQ1302" i="24"/>
  <c r="BQ1303" i="24"/>
  <c r="BQ1304" i="24"/>
  <c r="BQ1305" i="24"/>
  <c r="BQ1306" i="24"/>
  <c r="BQ1307" i="24"/>
  <c r="BQ1308" i="24"/>
  <c r="BQ1309" i="24"/>
  <c r="BQ1310" i="24"/>
  <c r="BQ1311" i="24"/>
  <c r="BQ1312" i="24"/>
  <c r="BQ1313" i="24"/>
  <c r="BQ1314" i="24"/>
  <c r="BQ1315" i="24"/>
  <c r="BQ1316" i="24"/>
  <c r="BQ1317" i="24"/>
  <c r="BQ1318" i="24"/>
  <c r="BQ1319" i="24"/>
  <c r="BQ1320" i="24"/>
  <c r="BQ1321" i="24"/>
  <c r="BQ1322" i="24"/>
  <c r="BQ1323" i="24"/>
  <c r="BQ1324" i="24"/>
  <c r="BQ1325" i="24"/>
  <c r="BQ1326" i="24"/>
  <c r="BQ1327" i="24"/>
  <c r="BQ1328" i="24"/>
  <c r="BQ1329" i="24"/>
  <c r="BQ1330" i="24"/>
  <c r="BQ1331" i="24"/>
  <c r="BQ1332" i="24"/>
  <c r="BQ1333" i="24"/>
  <c r="BQ1334" i="24"/>
  <c r="BQ1335" i="24"/>
  <c r="BQ1336" i="24"/>
  <c r="BQ1337" i="24"/>
  <c r="BQ1338" i="24"/>
  <c r="BQ1339" i="24"/>
  <c r="BQ1340" i="24"/>
  <c r="BQ1341" i="24"/>
  <c r="BQ1342" i="24"/>
  <c r="BQ1343" i="24"/>
  <c r="BQ1344" i="24"/>
  <c r="BQ1345" i="24"/>
  <c r="BQ1346" i="24"/>
  <c r="BQ1347" i="24"/>
  <c r="BQ1348" i="24"/>
  <c r="BQ1349" i="24"/>
  <c r="BQ1350" i="24"/>
  <c r="BQ1351" i="24"/>
  <c r="BQ1352" i="24"/>
  <c r="BQ1353" i="24"/>
  <c r="BQ1354" i="24"/>
  <c r="BQ1355" i="24"/>
  <c r="BQ1356" i="24"/>
  <c r="BQ1357" i="24"/>
  <c r="BQ1358" i="24"/>
  <c r="BQ1359" i="24"/>
  <c r="BQ1360" i="24"/>
  <c r="BQ1361" i="24"/>
  <c r="BQ1362" i="24"/>
  <c r="BQ1363" i="24"/>
  <c r="BQ1364" i="24"/>
  <c r="BQ1365" i="24"/>
  <c r="BQ1366" i="24"/>
  <c r="BQ1367" i="24"/>
  <c r="BQ1368" i="24"/>
  <c r="BQ1369" i="24"/>
  <c r="BQ1370" i="24"/>
  <c r="BQ1371" i="24"/>
  <c r="BQ1372" i="24"/>
  <c r="BQ1373" i="24"/>
  <c r="BQ1374" i="24"/>
  <c r="BQ1375" i="24"/>
  <c r="BQ1376" i="24"/>
  <c r="BQ1377" i="24"/>
  <c r="BQ1378" i="24"/>
  <c r="BQ1379" i="24"/>
  <c r="BQ1380" i="24"/>
  <c r="BQ1381" i="24"/>
  <c r="BQ1382" i="24"/>
  <c r="BQ1383" i="24"/>
  <c r="BQ1384" i="24"/>
  <c r="BQ1385" i="24"/>
  <c r="BQ1386" i="24"/>
  <c r="BQ1387" i="24"/>
  <c r="BQ1388" i="24"/>
  <c r="BQ1389" i="24"/>
  <c r="BQ1390" i="24"/>
  <c r="BQ1391" i="24"/>
  <c r="BQ1392" i="24"/>
  <c r="BQ1393" i="24"/>
  <c r="BQ1394" i="24"/>
  <c r="BQ1395" i="24"/>
  <c r="BQ1396" i="24"/>
  <c r="BQ1397" i="24"/>
  <c r="BQ1398" i="24"/>
  <c r="BQ1399" i="24"/>
  <c r="BQ1400" i="24"/>
  <c r="BQ1401" i="24"/>
  <c r="BQ1402" i="24"/>
  <c r="BQ1403" i="24"/>
  <c r="BQ1404" i="24"/>
  <c r="BQ1405" i="24"/>
  <c r="BQ1406" i="24"/>
  <c r="BQ1407" i="24"/>
  <c r="BQ1408" i="24"/>
  <c r="BQ1409" i="24"/>
  <c r="BQ1410" i="24"/>
  <c r="BQ1411" i="24"/>
  <c r="BQ1412" i="24"/>
  <c r="BQ1413" i="24"/>
  <c r="BQ1414" i="24"/>
  <c r="BQ1415" i="24"/>
  <c r="BQ1416" i="24"/>
  <c r="BQ1417" i="24"/>
  <c r="BQ1418" i="24"/>
  <c r="BQ1419" i="24"/>
  <c r="BQ1420" i="24"/>
  <c r="BQ1421" i="24"/>
  <c r="BQ1422" i="24"/>
  <c r="BQ1423" i="24"/>
  <c r="BQ1424" i="24"/>
  <c r="BQ1425" i="24"/>
  <c r="BQ1426" i="24"/>
  <c r="BQ1427" i="24"/>
  <c r="BQ1428" i="24"/>
  <c r="BQ1429" i="24"/>
  <c r="BQ1430" i="24"/>
  <c r="BQ1431" i="24"/>
  <c r="BQ1432" i="24"/>
  <c r="BQ1433" i="24"/>
  <c r="BQ1434" i="24"/>
  <c r="BQ1435" i="24"/>
  <c r="BQ1436" i="24"/>
  <c r="BQ1437" i="24"/>
  <c r="BQ1438" i="24"/>
  <c r="BQ1439" i="24"/>
  <c r="BQ1440" i="24"/>
  <c r="BQ1441" i="24"/>
  <c r="BQ1442" i="24"/>
  <c r="BQ1443" i="24"/>
  <c r="BQ1444" i="24"/>
  <c r="BQ1445" i="24"/>
  <c r="BQ1446" i="24"/>
  <c r="BQ1447" i="24"/>
  <c r="BQ1448" i="24"/>
  <c r="BQ1449" i="24"/>
  <c r="BQ1450" i="24"/>
  <c r="BQ1451" i="24"/>
  <c r="BQ1452" i="24"/>
  <c r="BQ1453" i="24"/>
  <c r="BQ1454" i="24"/>
  <c r="BQ1455" i="24"/>
  <c r="BQ1456" i="24"/>
  <c r="BQ1457" i="24"/>
  <c r="BQ1458" i="24"/>
  <c r="BQ1459" i="24"/>
  <c r="BQ1460" i="24"/>
  <c r="BQ1461" i="24"/>
  <c r="BQ1462" i="24"/>
  <c r="BQ1463" i="24"/>
  <c r="BQ1464" i="24"/>
  <c r="BQ1465" i="24"/>
  <c r="BQ1466" i="24"/>
  <c r="BQ1467" i="24"/>
  <c r="BQ1468" i="24"/>
  <c r="BQ1469" i="24"/>
  <c r="BQ1470" i="24"/>
  <c r="BQ1471" i="24"/>
  <c r="BQ1472" i="24"/>
  <c r="BQ1473" i="24"/>
  <c r="BQ1474" i="24"/>
  <c r="BQ1475" i="24"/>
  <c r="BQ1476" i="24"/>
  <c r="BQ1477" i="24"/>
  <c r="BQ1478" i="24"/>
  <c r="BQ1479" i="24"/>
  <c r="BQ1480" i="24"/>
  <c r="BQ1481" i="24"/>
  <c r="BQ1482" i="24"/>
  <c r="BQ1483" i="24"/>
  <c r="BQ1484" i="24"/>
  <c r="BQ1485" i="24"/>
  <c r="BQ1486" i="24"/>
  <c r="BQ1487" i="24"/>
  <c r="BQ1488" i="24"/>
  <c r="BQ1489" i="24"/>
  <c r="BQ1490" i="24"/>
  <c r="BQ1491" i="24"/>
  <c r="BQ1492" i="24"/>
  <c r="BQ1493" i="24"/>
  <c r="BQ1494" i="24"/>
  <c r="BQ1495" i="24"/>
  <c r="BQ1496" i="24"/>
  <c r="BQ1497" i="24"/>
  <c r="BQ1498" i="24"/>
  <c r="BQ1499" i="24"/>
  <c r="BQ1500" i="24"/>
  <c r="BQ1501" i="24"/>
  <c r="BQ1502" i="24"/>
  <c r="BQ1503" i="24"/>
  <c r="BQ1504" i="24"/>
  <c r="BQ1505" i="24"/>
  <c r="BQ1506" i="24"/>
  <c r="BQ1507" i="24"/>
  <c r="BQ1508" i="24"/>
  <c r="BQ1509" i="24"/>
  <c r="BQ1510" i="24"/>
  <c r="BQ1511" i="24"/>
  <c r="BQ1512" i="24"/>
  <c r="BQ1513" i="24"/>
  <c r="BQ1514" i="24"/>
  <c r="BQ1515" i="24"/>
  <c r="BQ1516" i="24"/>
  <c r="BQ1517" i="24"/>
  <c r="BQ1518" i="24"/>
  <c r="BQ1519" i="24"/>
  <c r="BQ1520" i="24"/>
  <c r="BQ1521" i="24"/>
  <c r="BQ1522" i="24"/>
  <c r="BQ1523" i="24"/>
  <c r="BQ1524" i="24"/>
  <c r="BQ1525" i="24"/>
  <c r="BQ1526" i="24"/>
  <c r="BQ1527" i="24"/>
  <c r="BQ1528" i="24"/>
  <c r="BQ1529" i="24"/>
  <c r="BQ1530" i="24"/>
  <c r="BQ1531" i="24"/>
  <c r="BQ1532" i="24"/>
  <c r="BQ1533" i="24"/>
  <c r="BQ1534" i="24"/>
  <c r="BQ1535" i="24"/>
  <c r="BQ1536" i="24"/>
  <c r="BQ1537" i="24"/>
  <c r="BQ1538" i="24"/>
  <c r="BQ1539" i="24"/>
  <c r="BQ1540" i="24"/>
  <c r="BQ1541" i="24"/>
  <c r="BQ1542" i="24"/>
  <c r="BQ1543" i="24"/>
  <c r="BQ1544" i="24"/>
  <c r="BQ1545" i="24"/>
  <c r="BQ1546" i="24"/>
  <c r="BQ1547" i="24"/>
  <c r="BQ1548" i="24"/>
  <c r="BQ1549" i="24"/>
  <c r="BQ1550" i="24"/>
  <c r="BQ1551" i="24"/>
  <c r="BQ1552" i="24"/>
  <c r="BQ1553" i="24"/>
  <c r="BQ1554" i="24"/>
  <c r="BQ1555" i="24"/>
  <c r="BQ1556" i="24"/>
  <c r="BQ1557" i="24"/>
  <c r="BQ1558" i="24"/>
  <c r="BQ1559" i="24"/>
  <c r="BQ1560" i="24"/>
  <c r="BQ1561" i="24"/>
  <c r="BQ1562" i="24"/>
  <c r="BQ1563" i="24"/>
  <c r="BQ1564" i="24"/>
  <c r="BQ1565" i="24"/>
  <c r="BQ1566" i="24"/>
  <c r="BQ1567" i="24"/>
  <c r="BQ1568" i="24"/>
  <c r="BQ1569" i="24"/>
  <c r="BQ1570" i="24"/>
  <c r="BQ1571" i="24"/>
  <c r="BQ1572" i="24"/>
  <c r="BQ1573" i="24"/>
  <c r="BQ1574" i="24"/>
  <c r="BQ1575" i="24"/>
  <c r="BQ1576" i="24"/>
  <c r="BQ1577" i="24"/>
  <c r="BQ1578" i="24"/>
  <c r="BQ1579" i="24"/>
  <c r="BQ1580" i="24"/>
  <c r="BQ1581" i="24"/>
  <c r="BQ1582" i="24"/>
  <c r="BQ1583" i="24"/>
  <c r="BQ1584" i="24"/>
  <c r="BQ1585" i="24"/>
  <c r="BQ1586" i="24"/>
  <c r="BQ1587" i="24"/>
  <c r="BQ1588" i="24"/>
  <c r="BQ1589" i="24"/>
  <c r="BQ1590" i="24"/>
  <c r="BQ1591" i="24"/>
  <c r="BQ1592" i="24"/>
  <c r="BQ1593" i="24"/>
  <c r="BQ1594" i="24"/>
  <c r="BQ1595" i="24"/>
  <c r="BQ1596" i="24"/>
  <c r="BQ1597" i="24"/>
  <c r="BQ1598" i="24"/>
  <c r="BQ1599" i="24"/>
  <c r="BQ1600" i="24"/>
  <c r="BQ1601" i="24"/>
  <c r="BQ1602" i="24"/>
  <c r="BQ1603" i="24"/>
  <c r="BQ1604" i="24"/>
  <c r="BQ1605" i="24"/>
  <c r="BQ1606" i="24"/>
  <c r="BQ1607" i="24"/>
  <c r="BQ1608" i="24"/>
  <c r="BQ1609" i="24"/>
  <c r="BQ1610" i="24"/>
  <c r="BQ1611" i="24"/>
  <c r="BQ1612" i="24"/>
  <c r="BQ1613" i="24"/>
  <c r="BQ1614" i="24"/>
  <c r="BQ1615" i="24"/>
  <c r="BQ1616" i="24"/>
  <c r="BQ1617" i="24"/>
  <c r="BQ1618" i="24"/>
  <c r="BQ1619" i="24"/>
  <c r="BQ1620" i="24"/>
  <c r="BQ1621" i="24"/>
  <c r="BQ1622" i="24"/>
  <c r="BQ1623" i="24"/>
  <c r="BQ1624" i="24"/>
  <c r="BQ1625" i="24"/>
  <c r="BQ1626" i="24"/>
  <c r="BQ1627" i="24"/>
  <c r="BQ1628" i="24"/>
  <c r="BQ1629" i="24"/>
  <c r="BQ1630" i="24"/>
  <c r="BQ1631" i="24"/>
  <c r="BQ1632" i="24"/>
  <c r="BQ1633" i="24"/>
  <c r="BQ1634" i="24"/>
  <c r="BQ1635" i="24"/>
  <c r="BQ1636" i="24"/>
  <c r="BQ1637" i="24"/>
  <c r="BQ1638" i="24"/>
  <c r="BQ1639" i="24"/>
  <c r="BQ1640" i="24"/>
  <c r="BQ1641" i="24"/>
  <c r="BQ1642" i="24"/>
  <c r="BQ1643" i="24"/>
  <c r="BQ1644" i="24"/>
  <c r="BQ1645" i="24"/>
  <c r="BQ1646" i="24"/>
  <c r="BQ1647" i="24"/>
  <c r="BQ1648" i="24"/>
  <c r="BQ1649" i="24"/>
  <c r="BQ1650" i="24"/>
  <c r="BQ1651" i="24"/>
  <c r="BQ1652" i="24"/>
  <c r="BQ1653" i="24"/>
  <c r="BQ1654" i="24"/>
  <c r="BQ1655" i="24"/>
  <c r="BQ1656" i="24"/>
  <c r="BQ1657" i="24"/>
  <c r="BQ1658" i="24"/>
  <c r="BQ1659" i="24"/>
  <c r="BQ1660" i="24"/>
  <c r="BQ1661" i="24"/>
  <c r="BQ1662" i="24"/>
  <c r="BQ1663" i="24"/>
  <c r="BQ1664" i="24"/>
  <c r="BQ1665" i="24"/>
  <c r="BQ1666" i="24"/>
  <c r="BQ1667" i="24"/>
  <c r="BQ1668" i="24"/>
  <c r="BQ1669" i="24"/>
  <c r="BQ1670" i="24"/>
  <c r="BQ1671" i="24"/>
  <c r="BQ1672" i="24"/>
  <c r="BQ1673" i="24"/>
  <c r="BQ1674" i="24"/>
  <c r="BQ1675" i="24"/>
  <c r="BQ1676" i="24"/>
  <c r="BQ1677" i="24"/>
  <c r="BQ1678" i="24"/>
  <c r="BQ1679" i="24"/>
  <c r="BQ1680" i="24"/>
  <c r="BQ1681" i="24"/>
  <c r="BQ1682" i="24"/>
  <c r="BQ1683" i="24"/>
  <c r="BQ1684" i="24"/>
  <c r="BQ1685" i="24"/>
  <c r="BQ1686" i="24"/>
  <c r="BQ1687" i="24"/>
  <c r="BQ1688" i="24"/>
  <c r="BQ1689" i="24"/>
  <c r="BQ1690" i="24"/>
  <c r="BQ1691" i="24"/>
  <c r="BQ1692" i="24"/>
  <c r="BQ1693" i="24"/>
  <c r="BQ1694" i="24"/>
  <c r="BQ1695" i="24"/>
  <c r="BQ1696" i="24"/>
  <c r="BQ1697" i="24"/>
  <c r="BQ1698" i="24"/>
  <c r="BQ1699" i="24"/>
  <c r="BQ1700" i="24"/>
  <c r="BQ1701" i="24"/>
  <c r="BQ1702" i="24"/>
  <c r="BQ1703" i="24"/>
  <c r="BQ1704" i="24"/>
  <c r="BQ1705" i="24"/>
  <c r="BQ1706" i="24"/>
  <c r="BQ1707" i="24"/>
  <c r="BQ1708" i="24"/>
  <c r="BQ1709" i="24"/>
  <c r="BQ1710" i="24"/>
  <c r="BQ1711" i="24"/>
  <c r="BQ1712" i="24"/>
  <c r="BQ1713" i="24"/>
  <c r="BQ1714" i="24"/>
  <c r="BQ1715" i="24"/>
  <c r="BQ1716" i="24"/>
  <c r="BQ1717" i="24"/>
  <c r="BQ1718" i="24"/>
  <c r="BQ1719" i="24"/>
  <c r="BQ1720" i="24"/>
  <c r="BQ1721" i="24"/>
  <c r="BQ1722" i="24"/>
  <c r="BQ1723" i="24"/>
  <c r="BQ1724" i="24"/>
  <c r="BQ1725" i="24"/>
  <c r="BQ1726" i="24"/>
  <c r="BQ1727" i="24"/>
  <c r="BQ1728" i="24"/>
  <c r="BQ1729" i="24"/>
  <c r="BQ1730" i="24"/>
  <c r="BQ1731" i="24"/>
  <c r="BQ1732" i="24"/>
  <c r="BQ1733" i="24"/>
  <c r="BQ1734" i="24"/>
  <c r="BQ1735" i="24"/>
  <c r="BQ1736" i="24"/>
  <c r="BQ1737" i="24"/>
  <c r="BQ1738" i="24"/>
  <c r="BQ1739" i="24"/>
  <c r="BQ1740" i="24"/>
  <c r="BQ1741" i="24"/>
  <c r="BQ1742" i="24"/>
  <c r="BQ1743" i="24"/>
  <c r="BQ1744" i="24"/>
  <c r="BQ1745" i="24"/>
  <c r="BQ1746" i="24"/>
  <c r="BQ1747" i="24"/>
  <c r="BQ1748" i="24"/>
  <c r="BQ1749" i="24"/>
  <c r="BQ1750" i="24"/>
  <c r="BQ1751" i="24"/>
  <c r="BQ1752" i="24"/>
  <c r="BQ1753" i="24"/>
  <c r="BQ1754" i="24"/>
  <c r="BQ1755" i="24"/>
  <c r="BQ1756" i="24"/>
  <c r="BQ1757" i="24"/>
  <c r="BQ1758" i="24"/>
  <c r="BQ1759" i="24"/>
  <c r="BQ1760" i="24"/>
  <c r="BQ1761" i="24"/>
  <c r="BQ1762" i="24"/>
  <c r="BQ1763" i="24"/>
  <c r="BQ1764" i="24"/>
  <c r="BQ1765" i="24"/>
  <c r="BQ1766" i="24"/>
  <c r="BQ1767" i="24"/>
  <c r="BQ1768" i="24"/>
  <c r="BQ1769" i="24"/>
  <c r="BQ1770" i="24"/>
  <c r="BQ1771" i="24"/>
  <c r="BQ1772" i="24"/>
  <c r="BQ1773" i="24"/>
  <c r="BQ1774" i="24"/>
  <c r="BQ1775" i="24"/>
  <c r="BQ1776" i="24"/>
  <c r="BQ1777" i="24"/>
  <c r="BQ1778" i="24"/>
  <c r="BQ1779" i="24"/>
  <c r="BQ1780" i="24"/>
  <c r="BQ1781" i="24"/>
  <c r="BQ1782" i="24"/>
  <c r="BQ1783" i="24"/>
  <c r="BQ1784" i="24"/>
  <c r="BQ1785" i="24"/>
  <c r="BQ1786" i="24"/>
  <c r="BQ1787" i="24"/>
  <c r="BQ1788" i="24"/>
  <c r="BQ1789" i="24"/>
  <c r="BQ1790" i="24"/>
  <c r="BQ1791" i="24"/>
  <c r="BQ1792" i="24"/>
  <c r="BQ1793" i="24"/>
  <c r="BQ1794" i="24"/>
  <c r="BQ1795" i="24"/>
  <c r="BQ1796" i="24"/>
  <c r="BQ1797" i="24"/>
  <c r="BQ1798" i="24"/>
  <c r="BQ1799" i="24"/>
  <c r="BQ1800" i="24"/>
  <c r="BQ1801" i="24"/>
  <c r="BQ1802" i="24"/>
  <c r="BQ1803" i="24"/>
  <c r="BQ1804" i="24"/>
  <c r="BQ1805" i="24"/>
  <c r="BQ1806" i="24"/>
  <c r="BQ1807" i="24"/>
  <c r="BQ1808" i="24"/>
  <c r="BQ1809" i="24"/>
  <c r="BQ1810" i="24"/>
  <c r="BQ1811" i="24"/>
  <c r="BQ1812" i="24"/>
  <c r="BQ1813" i="24"/>
  <c r="BQ1814" i="24"/>
  <c r="BQ1815" i="24"/>
  <c r="BQ1816" i="24"/>
  <c r="BQ1817" i="24"/>
  <c r="BQ1818" i="24"/>
  <c r="BQ1819" i="24"/>
  <c r="BQ1820" i="24"/>
  <c r="BQ1821" i="24"/>
  <c r="BQ1822" i="24"/>
  <c r="BQ1823" i="24"/>
  <c r="BQ1824" i="24"/>
  <c r="BQ1825" i="24"/>
  <c r="BQ1826" i="24"/>
  <c r="BQ1827" i="24"/>
  <c r="BQ1828" i="24"/>
  <c r="BQ1829" i="24"/>
  <c r="BQ1830" i="24"/>
  <c r="BQ1831" i="24"/>
  <c r="BQ1832" i="24"/>
  <c r="BQ1833" i="24"/>
  <c r="BQ1834" i="24"/>
  <c r="BQ1835" i="24"/>
  <c r="BQ1836" i="24"/>
  <c r="BQ1837" i="24"/>
  <c r="BQ1838" i="24"/>
  <c r="BQ1839" i="24"/>
  <c r="BQ1840" i="24"/>
  <c r="BQ1841" i="24"/>
  <c r="BQ1842" i="24"/>
  <c r="BQ1843" i="24"/>
  <c r="BQ1844" i="24"/>
  <c r="BQ1845" i="24"/>
  <c r="BQ1846" i="24"/>
  <c r="BQ1847" i="24"/>
  <c r="BQ1848" i="24"/>
  <c r="BQ1849" i="24"/>
  <c r="BQ1850" i="24"/>
  <c r="BQ1851" i="24"/>
  <c r="BQ1852" i="24"/>
  <c r="BQ1853" i="24"/>
  <c r="BQ1854" i="24"/>
  <c r="BQ1855" i="24"/>
  <c r="BQ1856" i="24"/>
  <c r="BQ1857" i="24"/>
  <c r="BQ1858" i="24"/>
  <c r="BQ1859" i="24"/>
  <c r="BQ1860" i="24"/>
  <c r="BQ1861" i="24"/>
  <c r="BQ1862" i="24"/>
  <c r="BQ1863" i="24"/>
  <c r="BQ1864" i="24"/>
  <c r="BQ1865" i="24"/>
  <c r="BQ1866" i="24"/>
  <c r="BQ1867" i="24"/>
  <c r="BQ1868" i="24"/>
  <c r="BQ1869" i="24"/>
  <c r="BQ1870" i="24"/>
  <c r="BQ1871" i="24"/>
  <c r="BQ1872" i="24"/>
  <c r="BQ1873" i="24"/>
  <c r="BQ1874" i="24"/>
  <c r="BQ1875" i="24"/>
  <c r="BQ1876" i="24"/>
  <c r="BQ1877" i="24"/>
  <c r="BQ1878" i="24"/>
  <c r="BQ1879" i="24"/>
  <c r="BQ1880" i="24"/>
  <c r="BQ1881" i="24"/>
  <c r="BQ1882" i="24"/>
  <c r="BQ1883" i="24"/>
  <c r="BQ1884" i="24"/>
  <c r="BQ1885" i="24"/>
  <c r="BQ1886" i="24"/>
  <c r="BQ1887" i="24"/>
  <c r="BQ1888" i="24"/>
  <c r="BQ1889" i="24"/>
  <c r="BQ1890" i="24"/>
  <c r="BQ1891" i="24"/>
  <c r="BQ1892" i="24"/>
  <c r="BQ1893" i="24"/>
  <c r="BQ1894" i="24"/>
  <c r="BQ1895" i="24"/>
  <c r="BQ1896" i="24"/>
  <c r="BQ1897" i="24"/>
  <c r="BQ1898" i="24"/>
  <c r="BQ1899" i="24"/>
  <c r="BQ1900" i="24"/>
  <c r="BQ1901" i="24"/>
  <c r="BQ1902" i="24"/>
  <c r="BQ1903" i="24"/>
  <c r="BQ1904" i="24"/>
  <c r="BQ1905" i="24"/>
  <c r="BQ1906" i="24"/>
  <c r="BQ1907" i="24"/>
  <c r="BQ1908" i="24"/>
  <c r="BQ1909" i="24"/>
  <c r="BQ1910" i="24"/>
  <c r="BQ1911" i="24"/>
  <c r="BQ1912" i="24"/>
  <c r="BQ1913" i="24"/>
  <c r="BQ1914" i="24"/>
  <c r="BQ1915" i="24"/>
  <c r="BQ1916" i="24"/>
  <c r="BQ1917" i="24"/>
  <c r="BQ1918" i="24"/>
  <c r="BQ1919" i="24"/>
  <c r="BQ1920" i="24"/>
  <c r="BQ1921" i="24"/>
  <c r="BQ1922" i="24"/>
  <c r="BQ1923" i="24"/>
  <c r="BQ1924" i="24"/>
  <c r="BQ1925" i="24"/>
  <c r="BQ1926" i="24"/>
  <c r="BQ1927" i="24"/>
  <c r="BQ1928" i="24"/>
  <c r="BQ1929" i="24"/>
  <c r="BQ1930" i="24"/>
  <c r="BQ1931" i="24"/>
  <c r="BQ1932" i="24"/>
  <c r="BQ1933" i="24"/>
  <c r="BQ1934" i="24"/>
  <c r="BQ1935" i="24"/>
  <c r="BQ1936" i="24"/>
  <c r="BQ1937" i="24"/>
  <c r="BQ1938" i="24"/>
  <c r="BQ1939" i="24"/>
  <c r="BQ1940" i="24"/>
  <c r="BQ1941" i="24"/>
  <c r="BQ1942" i="24"/>
  <c r="BQ1943" i="24"/>
  <c r="BQ1944" i="24"/>
  <c r="BQ1945" i="24"/>
  <c r="BQ1946" i="24"/>
  <c r="BQ1947" i="24"/>
  <c r="BQ1948" i="24"/>
  <c r="BQ1949" i="24"/>
  <c r="BQ1950" i="24"/>
  <c r="BQ1951" i="24"/>
  <c r="BQ1952" i="24"/>
  <c r="BQ1953" i="24"/>
  <c r="BQ1954" i="24"/>
  <c r="BQ1955" i="24"/>
  <c r="BQ1956" i="24"/>
  <c r="BQ1957" i="24"/>
  <c r="BQ1958" i="24"/>
  <c r="BQ1959" i="24"/>
  <c r="BQ1960" i="24"/>
  <c r="BQ1961" i="24"/>
  <c r="BQ1962" i="24"/>
  <c r="BQ1963" i="24"/>
  <c r="BQ1964" i="24"/>
  <c r="BQ1965" i="24"/>
  <c r="BQ1966" i="24"/>
  <c r="BQ1967" i="24"/>
  <c r="BQ1968" i="24"/>
  <c r="BQ1969" i="24"/>
  <c r="BQ1970" i="24"/>
  <c r="BQ1971" i="24"/>
  <c r="BQ1972" i="24"/>
  <c r="BQ1973" i="24"/>
  <c r="BQ1974" i="24"/>
  <c r="BQ1975" i="24"/>
  <c r="BQ1976" i="24"/>
  <c r="BQ1977" i="24"/>
  <c r="BQ1978" i="24"/>
  <c r="BQ1979" i="24"/>
  <c r="BQ1980" i="24"/>
  <c r="BQ1981" i="24"/>
  <c r="BQ1982" i="24"/>
  <c r="BQ1983" i="24"/>
  <c r="BQ1984" i="24"/>
  <c r="BQ1985" i="24"/>
  <c r="BQ1986" i="24"/>
  <c r="BQ1987" i="24"/>
  <c r="BQ1988" i="24"/>
  <c r="BQ1989" i="24"/>
  <c r="BQ1990" i="24"/>
  <c r="BQ1991" i="24"/>
  <c r="BQ1992" i="24"/>
  <c r="BQ1993" i="24"/>
  <c r="BQ1994" i="24"/>
  <c r="BQ1995" i="24"/>
  <c r="BQ1996" i="24"/>
  <c r="BQ1997" i="24"/>
  <c r="BQ1998" i="24"/>
  <c r="BQ1999" i="24"/>
  <c r="BQ2000" i="24"/>
  <c r="BQ2001" i="24"/>
  <c r="BQ2002" i="24"/>
  <c r="BQ2003" i="24"/>
  <c r="BQ2004" i="24"/>
  <c r="BQ2005" i="24"/>
  <c r="BQ2006" i="24"/>
  <c r="BQ2007" i="24"/>
  <c r="BQ2008" i="24"/>
  <c r="BQ2009" i="24"/>
  <c r="BQ2010" i="24"/>
  <c r="BQ2011" i="24"/>
  <c r="BQ2012" i="24"/>
  <c r="BQ2013" i="24"/>
  <c r="BQ2014" i="24"/>
  <c r="BQ2015" i="24"/>
  <c r="BQ2016" i="24"/>
  <c r="BQ2017" i="24"/>
  <c r="BQ2018" i="24"/>
  <c r="BQ2019" i="24"/>
  <c r="BQ2020" i="24"/>
  <c r="BQ2021" i="24"/>
  <c r="BQ2022" i="24"/>
  <c r="BQ2023" i="24"/>
  <c r="BQ2024" i="24"/>
  <c r="BQ2025" i="24"/>
  <c r="BQ2026" i="24"/>
  <c r="BQ2027" i="24"/>
  <c r="BQ2028" i="24"/>
  <c r="BQ2029" i="24"/>
  <c r="BQ2030" i="24"/>
  <c r="BQ2031" i="24"/>
  <c r="BQ2032" i="24"/>
  <c r="BQ2033" i="24"/>
  <c r="BQ2034" i="24"/>
  <c r="BQ2035" i="24"/>
  <c r="BQ2036" i="24"/>
  <c r="BQ2037" i="24"/>
  <c r="BQ2038" i="24"/>
  <c r="BQ2039" i="24"/>
  <c r="BQ2040" i="24"/>
  <c r="BQ2041" i="24"/>
  <c r="BQ2042" i="24"/>
  <c r="BQ2043" i="24"/>
  <c r="BQ2044" i="24"/>
  <c r="BQ2045" i="24"/>
  <c r="BQ2046" i="24"/>
  <c r="BQ2047" i="24"/>
  <c r="BQ2048" i="24"/>
  <c r="BQ2049" i="24"/>
  <c r="BQ2050" i="24"/>
  <c r="BQ2051" i="24"/>
  <c r="BQ2052" i="24"/>
  <c r="BQ2053" i="24"/>
  <c r="BQ2054" i="24"/>
  <c r="BQ2055" i="24"/>
  <c r="BQ2056" i="24"/>
  <c r="BQ2057" i="24"/>
  <c r="BQ2058" i="24"/>
  <c r="BQ2059" i="24"/>
  <c r="BQ2060" i="24"/>
  <c r="BQ2061" i="24"/>
  <c r="BQ2062" i="24"/>
  <c r="BQ2063" i="24"/>
  <c r="BQ2064" i="24"/>
  <c r="BQ2065" i="24"/>
  <c r="BQ2066" i="24"/>
  <c r="BQ2067" i="24"/>
  <c r="BQ2068" i="24"/>
  <c r="BQ2069" i="24"/>
  <c r="BQ2070" i="24"/>
  <c r="BQ2071" i="24"/>
  <c r="BQ2072" i="24"/>
  <c r="BQ2073" i="24"/>
  <c r="BQ2074" i="24"/>
  <c r="BQ2075" i="24"/>
  <c r="BQ2076" i="24"/>
  <c r="BQ2077" i="24"/>
  <c r="BQ2078" i="24"/>
  <c r="BQ2079" i="24"/>
  <c r="BQ2080" i="24"/>
  <c r="BQ2081" i="24"/>
  <c r="BQ2082" i="24"/>
  <c r="BQ2083" i="24"/>
  <c r="BQ2084" i="24"/>
  <c r="BQ2085" i="24"/>
  <c r="BQ2086" i="24"/>
  <c r="BQ2087" i="24"/>
  <c r="BQ2088" i="24"/>
  <c r="BQ2089" i="24"/>
  <c r="BQ2090" i="24"/>
  <c r="BQ2091" i="24"/>
  <c r="BQ2092" i="24"/>
  <c r="BQ2093" i="24"/>
  <c r="BQ2094" i="24"/>
  <c r="BQ2095" i="24"/>
  <c r="BQ2096" i="24"/>
  <c r="BQ2097" i="24"/>
  <c r="BQ2098" i="24"/>
  <c r="BQ2099" i="24"/>
  <c r="BQ2100" i="24"/>
  <c r="BQ2101" i="24"/>
  <c r="BQ2102" i="24"/>
  <c r="BQ2103" i="24"/>
  <c r="BQ2104" i="24"/>
  <c r="BQ2105" i="24"/>
  <c r="BQ2106" i="24"/>
  <c r="BQ2107" i="24"/>
  <c r="BQ2108" i="24"/>
  <c r="BQ2109" i="24"/>
  <c r="BQ2110" i="24"/>
  <c r="BQ2111" i="24"/>
  <c r="BQ2112" i="24"/>
  <c r="BQ2113" i="24"/>
  <c r="BQ2114" i="24"/>
  <c r="BQ2115" i="24"/>
  <c r="BQ2116" i="24"/>
  <c r="BQ2117" i="24"/>
  <c r="BQ2118" i="24"/>
  <c r="BQ2119" i="24"/>
  <c r="BQ2120" i="24"/>
  <c r="BQ2121" i="24"/>
  <c r="BQ2122" i="24"/>
  <c r="BQ2123" i="24"/>
  <c r="BQ2124" i="24"/>
  <c r="BQ2125" i="24"/>
  <c r="BQ2126" i="24"/>
  <c r="BQ2127" i="24"/>
  <c r="BQ2128" i="24"/>
  <c r="BQ2129" i="24"/>
  <c r="BQ2130" i="24"/>
  <c r="BQ2131" i="24"/>
  <c r="BQ2132" i="24"/>
  <c r="BQ2133" i="24"/>
  <c r="BQ2134" i="24"/>
  <c r="BQ2135" i="24"/>
  <c r="BQ2136" i="24"/>
  <c r="BQ2137" i="24"/>
  <c r="BQ2138" i="24"/>
  <c r="BQ2139" i="24"/>
  <c r="BQ2140" i="24"/>
  <c r="BQ2141" i="24"/>
  <c r="BQ2142" i="24"/>
  <c r="BQ2143" i="24"/>
  <c r="BQ2144" i="24"/>
  <c r="BQ2145" i="24"/>
  <c r="BQ2146" i="24"/>
  <c r="BQ2147" i="24"/>
  <c r="BQ2148" i="24"/>
  <c r="BQ2149" i="24"/>
  <c r="BQ2150" i="24"/>
  <c r="BQ2151" i="24"/>
  <c r="BQ2152" i="24"/>
  <c r="BQ2153" i="24"/>
  <c r="BQ2154" i="24"/>
  <c r="BQ2155" i="24"/>
  <c r="BQ2156" i="24"/>
  <c r="BQ2157" i="24"/>
  <c r="BQ2158" i="24"/>
  <c r="BQ2159" i="24"/>
  <c r="BQ2160" i="24"/>
  <c r="BQ2161" i="24"/>
  <c r="BQ2162" i="24"/>
  <c r="BQ2163" i="24"/>
  <c r="BQ2164" i="24"/>
  <c r="BQ2165" i="24"/>
  <c r="BQ2166" i="24"/>
  <c r="BQ2167" i="24"/>
  <c r="BQ2168" i="24"/>
  <c r="BQ2169" i="24"/>
  <c r="BQ2170" i="24"/>
  <c r="BQ2171" i="24"/>
  <c r="BQ2172" i="24"/>
  <c r="BQ2173" i="24"/>
  <c r="BQ2174" i="24"/>
  <c r="BQ2175" i="24"/>
  <c r="BQ2176" i="24"/>
  <c r="BQ2177" i="24"/>
  <c r="BQ2178" i="24"/>
  <c r="BQ2179" i="24"/>
  <c r="BQ2180" i="24"/>
  <c r="BQ2181" i="24"/>
  <c r="BQ2182" i="24"/>
  <c r="BQ2183" i="24"/>
  <c r="BQ2184" i="24"/>
  <c r="BQ2185" i="24"/>
  <c r="BQ2186" i="24"/>
  <c r="BQ2187" i="24"/>
  <c r="BQ2188" i="24"/>
  <c r="BQ2189" i="24"/>
  <c r="BQ2190" i="24"/>
  <c r="BQ2191" i="24"/>
  <c r="BQ2192" i="24"/>
  <c r="BQ2193" i="24"/>
  <c r="BQ2194" i="24"/>
  <c r="BQ2195" i="24"/>
  <c r="BQ2196" i="24"/>
  <c r="BQ2197" i="24"/>
  <c r="BQ2198" i="24"/>
  <c r="BQ2199" i="24"/>
  <c r="BQ2200" i="24"/>
  <c r="BQ2201" i="24"/>
  <c r="BQ2202" i="24"/>
  <c r="BQ2203" i="24"/>
  <c r="BQ2204" i="24"/>
  <c r="BQ2205" i="24"/>
  <c r="BQ2206" i="24"/>
  <c r="BQ2207" i="24"/>
  <c r="BQ2208" i="24"/>
  <c r="BQ2209" i="24"/>
  <c r="BQ2210" i="24"/>
  <c r="BQ2211" i="24"/>
  <c r="BQ2212" i="24"/>
  <c r="BQ2213" i="24"/>
  <c r="BQ2214" i="24"/>
  <c r="BQ2215" i="24"/>
  <c r="BQ2216" i="24"/>
  <c r="BQ2217" i="24"/>
  <c r="BQ2218" i="24"/>
  <c r="BQ2219" i="24"/>
  <c r="BQ2220" i="24"/>
  <c r="BQ2221" i="24"/>
  <c r="BQ2222" i="24"/>
  <c r="BQ2223" i="24"/>
  <c r="BQ2224" i="24"/>
  <c r="BQ2225" i="24"/>
  <c r="BQ2226" i="24"/>
  <c r="BQ2227" i="24"/>
  <c r="BQ2228" i="24"/>
  <c r="BQ2229" i="24"/>
  <c r="BQ2230" i="24"/>
  <c r="BQ2231" i="24"/>
  <c r="BQ2232" i="24"/>
  <c r="BQ2233" i="24"/>
  <c r="BQ2234" i="24"/>
  <c r="BQ2235" i="24"/>
  <c r="BQ2236" i="24"/>
  <c r="BQ2237" i="24"/>
  <c r="BQ2238" i="24"/>
  <c r="BQ2239" i="24"/>
  <c r="BQ2240" i="24"/>
  <c r="BQ2241" i="24"/>
  <c r="BQ2242" i="24"/>
  <c r="BQ2243" i="24"/>
  <c r="BQ2244" i="24"/>
  <c r="BQ2245" i="24"/>
  <c r="BQ2246" i="24"/>
  <c r="BQ2247" i="24"/>
  <c r="BQ2248" i="24"/>
  <c r="BQ2249" i="24"/>
  <c r="BQ2250" i="24"/>
  <c r="BQ2251" i="24"/>
  <c r="BQ2252" i="24"/>
  <c r="BQ2253" i="24"/>
  <c r="BQ2254" i="24"/>
  <c r="BQ2255" i="24"/>
  <c r="BQ2256" i="24"/>
  <c r="BQ2257" i="24"/>
  <c r="BQ2258" i="24"/>
  <c r="BQ2259" i="24"/>
  <c r="BQ2260" i="24"/>
  <c r="BQ2261" i="24"/>
  <c r="BQ2262" i="24"/>
  <c r="BQ2263" i="24"/>
  <c r="BQ2264" i="24"/>
  <c r="BQ2265" i="24"/>
  <c r="BQ2266" i="24"/>
  <c r="BQ2267" i="24"/>
  <c r="BQ2268" i="24"/>
  <c r="BQ2269" i="24"/>
  <c r="BQ2270" i="24"/>
  <c r="BQ2271" i="24"/>
  <c r="BQ2272" i="24"/>
  <c r="BQ2273" i="24"/>
  <c r="BQ2274" i="24"/>
  <c r="BQ2275" i="24"/>
  <c r="BQ2276" i="24"/>
  <c r="BQ2277" i="24"/>
  <c r="BQ2278" i="24"/>
  <c r="BQ2279" i="24"/>
  <c r="BQ2280" i="24"/>
  <c r="BQ2281" i="24"/>
  <c r="BQ2282" i="24"/>
  <c r="BQ2283" i="24"/>
  <c r="BQ2284" i="24"/>
  <c r="BQ2285" i="24"/>
  <c r="BQ2286" i="24"/>
  <c r="BQ2287" i="24"/>
  <c r="BQ2288" i="24"/>
  <c r="BQ2289" i="24"/>
  <c r="BQ2290" i="24"/>
  <c r="BQ2291" i="24"/>
  <c r="BQ2292" i="24"/>
  <c r="BQ2293" i="24"/>
  <c r="BQ2294" i="24"/>
  <c r="BQ2295" i="24"/>
  <c r="BQ2296" i="24"/>
  <c r="BQ2297" i="24"/>
  <c r="BQ2298" i="24"/>
  <c r="BQ2299" i="24"/>
  <c r="BQ2300" i="24"/>
  <c r="BQ2301" i="24"/>
  <c r="BQ2302" i="24"/>
  <c r="BQ2303" i="24"/>
  <c r="BQ2304" i="24"/>
  <c r="BQ2305" i="24"/>
  <c r="BQ2306" i="24"/>
  <c r="BQ2307" i="24"/>
  <c r="BQ2308" i="24"/>
  <c r="BQ2309" i="24"/>
  <c r="BQ2310" i="24"/>
  <c r="BQ2311" i="24"/>
  <c r="BQ2312" i="24"/>
  <c r="BQ2313" i="24"/>
  <c r="BQ2314" i="24"/>
  <c r="BQ2315" i="24"/>
  <c r="BQ2316" i="24"/>
  <c r="BQ2317" i="24"/>
  <c r="BQ2318" i="24"/>
  <c r="BQ2319" i="24"/>
  <c r="BQ2320" i="24"/>
  <c r="BQ2321" i="24"/>
  <c r="BQ2322" i="24"/>
  <c r="BQ2323" i="24"/>
  <c r="BQ2324" i="24"/>
  <c r="BQ2325" i="24"/>
  <c r="BQ2326" i="24"/>
  <c r="BQ2327" i="24"/>
  <c r="BQ2328" i="24"/>
  <c r="BQ2329" i="24"/>
  <c r="BQ2330" i="24"/>
  <c r="BQ2331" i="24"/>
  <c r="BQ2332" i="24"/>
  <c r="BQ2333" i="24"/>
  <c r="BQ2334" i="24"/>
  <c r="BQ2335" i="24"/>
  <c r="BQ2336" i="24"/>
  <c r="BQ2337" i="24"/>
  <c r="BQ2338" i="24"/>
  <c r="BQ2339" i="24"/>
  <c r="BQ2340" i="24"/>
  <c r="BQ2341" i="24"/>
  <c r="BQ2342" i="24"/>
  <c r="BQ2343" i="24"/>
  <c r="BQ2344" i="24"/>
  <c r="BQ2345" i="24"/>
  <c r="BQ2346" i="24"/>
  <c r="BQ2347" i="24"/>
  <c r="BQ2348" i="24"/>
  <c r="BQ2349" i="24"/>
  <c r="BQ2350" i="24"/>
  <c r="BQ2351" i="24"/>
  <c r="BQ2352" i="24"/>
  <c r="BQ2353" i="24"/>
  <c r="BQ2354" i="24"/>
  <c r="BQ2355" i="24"/>
  <c r="BQ2356" i="24"/>
  <c r="BQ2357" i="24"/>
  <c r="BQ2358" i="24"/>
  <c r="BQ2359" i="24"/>
  <c r="BQ2360" i="24"/>
  <c r="BQ2361" i="24"/>
  <c r="BQ2362" i="24"/>
  <c r="BQ2363" i="24"/>
  <c r="BQ2364" i="24"/>
  <c r="BQ2365" i="24"/>
  <c r="BQ2366" i="24"/>
  <c r="BQ2367" i="24"/>
  <c r="BQ2368" i="24"/>
  <c r="BQ2369" i="24"/>
  <c r="BQ2370" i="24"/>
  <c r="BQ2371" i="24"/>
  <c r="BQ2372" i="24"/>
  <c r="BQ2373" i="24"/>
  <c r="BQ2374" i="24"/>
  <c r="BQ2375" i="24"/>
  <c r="BQ2376" i="24"/>
  <c r="BQ2377" i="24"/>
  <c r="BQ2378" i="24"/>
  <c r="BQ2379" i="24"/>
  <c r="BQ2380" i="24"/>
  <c r="BQ2381" i="24"/>
  <c r="BQ2382" i="24"/>
  <c r="BQ2383" i="24"/>
  <c r="BQ2384" i="24"/>
  <c r="BQ2385" i="24"/>
  <c r="BQ2386" i="24"/>
  <c r="BQ2387" i="24"/>
  <c r="BQ2388" i="24"/>
  <c r="BQ2389" i="24"/>
  <c r="BQ2390" i="24"/>
  <c r="BQ2391" i="24"/>
  <c r="BQ2392" i="24"/>
  <c r="BQ2393" i="24"/>
  <c r="BQ2394" i="24"/>
  <c r="BQ2395" i="24"/>
  <c r="BQ2396" i="24"/>
  <c r="BQ2397" i="24"/>
  <c r="BQ2398" i="24"/>
  <c r="BQ2399" i="24"/>
  <c r="BQ2400" i="24"/>
  <c r="BQ2401" i="24"/>
  <c r="BQ2402" i="24"/>
  <c r="BQ2403" i="24"/>
  <c r="BQ2404" i="24"/>
  <c r="BQ2405" i="24"/>
  <c r="BQ2406" i="24"/>
  <c r="BQ2407" i="24"/>
  <c r="BQ2408" i="24"/>
  <c r="BQ2409" i="24"/>
  <c r="BQ2410" i="24"/>
  <c r="BQ2411" i="24"/>
  <c r="BQ2412" i="24"/>
  <c r="BQ2413" i="24"/>
  <c r="BQ2414" i="24"/>
  <c r="BQ2415" i="24"/>
  <c r="BQ2416" i="24"/>
  <c r="BQ2417" i="24"/>
  <c r="BQ2418" i="24"/>
  <c r="BQ2419" i="24"/>
  <c r="BQ2420" i="24"/>
  <c r="BQ2421" i="24"/>
  <c r="BQ2422" i="24"/>
  <c r="BQ2423" i="24"/>
  <c r="BQ2424" i="24"/>
  <c r="BQ2425" i="24"/>
  <c r="BQ2426" i="24"/>
  <c r="BQ2427" i="24"/>
  <c r="BQ2428" i="24"/>
  <c r="BQ2429" i="24"/>
  <c r="BQ2430" i="24"/>
  <c r="BQ2431" i="24"/>
  <c r="BQ2432" i="24"/>
  <c r="BQ2433" i="24"/>
  <c r="BQ2434" i="24"/>
  <c r="BQ2435" i="24"/>
  <c r="BQ2436" i="24"/>
  <c r="BQ2437" i="24"/>
  <c r="BQ2438" i="24"/>
  <c r="BQ2439" i="24"/>
  <c r="BQ2440" i="24"/>
  <c r="BQ2441" i="24"/>
  <c r="BQ2442" i="24"/>
  <c r="BQ2443" i="24"/>
  <c r="BQ2444" i="24"/>
  <c r="BQ2445" i="24"/>
  <c r="BQ2446" i="24"/>
  <c r="BQ2447" i="24"/>
  <c r="BQ2448" i="24"/>
  <c r="BQ2449" i="24"/>
  <c r="BQ2450" i="24"/>
  <c r="BQ2451" i="24"/>
  <c r="BQ2452" i="24"/>
  <c r="BQ2453" i="24"/>
  <c r="BQ2454" i="24"/>
  <c r="BQ2455" i="24"/>
  <c r="BQ2456" i="24"/>
  <c r="BQ2457" i="24"/>
  <c r="BQ2458" i="24"/>
  <c r="BQ2459" i="24"/>
  <c r="BQ2460" i="24"/>
  <c r="BQ2461" i="24"/>
  <c r="BQ2462" i="24"/>
  <c r="BQ2463" i="24"/>
  <c r="BQ2464" i="24"/>
  <c r="BQ2465" i="24"/>
  <c r="BQ2466" i="24"/>
  <c r="BQ2467" i="24"/>
  <c r="BQ2468" i="24"/>
  <c r="BQ2469" i="24"/>
  <c r="BQ2470" i="24"/>
  <c r="BQ2471" i="24"/>
  <c r="BQ2472" i="24"/>
  <c r="BQ2473" i="24"/>
  <c r="BQ2474" i="24"/>
  <c r="BQ2475" i="24"/>
  <c r="BQ2476" i="24"/>
  <c r="BQ2477" i="24"/>
  <c r="BQ2478" i="24"/>
  <c r="BQ2479" i="24"/>
  <c r="BQ2480" i="24"/>
  <c r="BQ2481" i="24"/>
  <c r="BQ2482" i="24"/>
  <c r="BQ2483" i="24"/>
  <c r="BQ2484" i="24"/>
  <c r="BQ2485" i="24"/>
  <c r="BQ2486" i="24"/>
  <c r="BQ2487" i="24"/>
  <c r="BQ2488" i="24"/>
  <c r="BQ2489" i="24"/>
  <c r="BQ2490" i="24"/>
  <c r="BQ2491" i="24"/>
  <c r="BQ2492" i="24"/>
  <c r="BQ2493" i="24"/>
  <c r="BQ2494" i="24"/>
  <c r="BQ2495" i="24"/>
  <c r="BQ2496" i="24"/>
  <c r="BQ2497" i="24"/>
  <c r="BQ2498" i="24"/>
  <c r="BQ2499" i="24"/>
  <c r="BQ2500" i="24"/>
  <c r="BQ2501" i="24"/>
  <c r="BQ2502" i="24"/>
  <c r="BQ2503" i="24"/>
  <c r="BQ2504" i="24"/>
  <c r="BQ2505" i="24"/>
  <c r="BQ2506" i="24"/>
  <c r="BQ2507" i="24"/>
  <c r="BQ2508" i="24"/>
  <c r="BQ2509" i="24"/>
  <c r="BQ2510" i="24"/>
  <c r="BQ2511" i="24"/>
  <c r="BQ2512" i="24"/>
  <c r="BQ2513" i="24"/>
  <c r="BQ2514" i="24"/>
  <c r="BQ2515" i="24"/>
  <c r="BQ2516" i="24"/>
  <c r="BQ2517" i="24"/>
  <c r="BQ2518" i="24"/>
  <c r="BQ2519" i="24"/>
  <c r="BQ2520" i="24"/>
  <c r="BQ2521" i="24"/>
  <c r="BQ2522" i="24"/>
  <c r="BQ2523" i="24"/>
  <c r="BQ2524" i="24"/>
  <c r="BQ2525" i="24"/>
  <c r="BQ2526" i="24"/>
  <c r="BQ2527" i="24"/>
  <c r="BQ2528" i="24"/>
  <c r="BQ2529" i="24"/>
  <c r="BQ2530" i="24"/>
  <c r="BQ2531" i="24"/>
  <c r="BQ2532" i="24"/>
  <c r="BQ2533" i="24"/>
  <c r="BQ2534" i="24"/>
  <c r="BQ2535" i="24"/>
  <c r="BQ2536" i="24"/>
  <c r="BQ2537" i="24"/>
  <c r="BQ2538" i="24"/>
  <c r="BQ2539" i="24"/>
  <c r="BQ2540" i="24"/>
  <c r="BP12" i="24"/>
  <c r="BP13" i="24"/>
  <c r="BP14" i="24"/>
  <c r="BP15" i="24"/>
  <c r="BP16" i="24"/>
  <c r="BP17" i="24"/>
  <c r="BP18" i="24"/>
  <c r="BP19" i="24"/>
  <c r="BP20" i="24"/>
  <c r="BP21" i="24"/>
  <c r="BP22" i="24"/>
  <c r="BP23" i="24"/>
  <c r="BP24" i="24"/>
  <c r="BP25" i="24"/>
  <c r="BP26" i="24"/>
  <c r="BP27" i="24"/>
  <c r="BP28" i="24"/>
  <c r="BP29" i="24"/>
  <c r="BP30" i="24"/>
  <c r="BP31" i="24"/>
  <c r="BP32" i="24"/>
  <c r="BP33" i="24"/>
  <c r="BP34" i="24"/>
  <c r="BP35" i="24"/>
  <c r="BP36" i="24"/>
  <c r="BP37" i="24"/>
  <c r="BP38" i="24"/>
  <c r="BP39" i="24"/>
  <c r="BP40" i="24"/>
  <c r="BP41" i="24"/>
  <c r="BP42" i="24"/>
  <c r="BP43" i="24"/>
  <c r="BP44" i="24"/>
  <c r="BP45" i="24"/>
  <c r="BP46" i="24"/>
  <c r="BP47" i="24"/>
  <c r="BP48" i="24"/>
  <c r="BP49" i="24"/>
  <c r="BP50" i="24"/>
  <c r="BP51" i="24"/>
  <c r="BP52" i="24"/>
  <c r="BP53" i="24"/>
  <c r="BP54" i="24"/>
  <c r="BP55" i="24"/>
  <c r="BP56" i="24"/>
  <c r="BP57" i="24"/>
  <c r="BP58" i="24"/>
  <c r="BP59" i="24"/>
  <c r="BP60" i="24"/>
  <c r="BP61" i="24"/>
  <c r="BP62" i="24"/>
  <c r="BP63" i="24"/>
  <c r="BP64" i="24"/>
  <c r="BP65" i="24"/>
  <c r="BP66" i="24"/>
  <c r="BP67" i="24"/>
  <c r="BP68" i="24"/>
  <c r="BP69" i="24"/>
  <c r="BP70" i="24"/>
  <c r="BP71" i="24"/>
  <c r="BP72" i="24"/>
  <c r="BP73" i="24"/>
  <c r="BP74" i="24"/>
  <c r="BP75" i="24"/>
  <c r="BP76" i="24"/>
  <c r="BP77" i="24"/>
  <c r="BP78" i="24"/>
  <c r="BP79" i="24"/>
  <c r="BP80" i="24"/>
  <c r="BP81" i="24"/>
  <c r="BP82" i="24"/>
  <c r="BP83" i="24"/>
  <c r="BP84" i="24"/>
  <c r="BP85" i="24"/>
  <c r="BP86" i="24"/>
  <c r="BP87" i="24"/>
  <c r="BP88" i="24"/>
  <c r="BP89" i="24"/>
  <c r="BP90" i="24"/>
  <c r="BP91" i="24"/>
  <c r="BP92" i="24"/>
  <c r="BP93" i="24"/>
  <c r="BP94" i="24"/>
  <c r="BP95" i="24"/>
  <c r="BP96" i="24"/>
  <c r="BP97" i="24"/>
  <c r="BP98" i="24"/>
  <c r="BP99" i="24"/>
  <c r="BP100" i="24"/>
  <c r="BP101" i="24"/>
  <c r="BP102" i="24"/>
  <c r="BP103" i="24"/>
  <c r="BP104" i="24"/>
  <c r="BP105" i="24"/>
  <c r="BP106" i="24"/>
  <c r="BP107" i="24"/>
  <c r="BP108" i="24"/>
  <c r="BP109" i="24"/>
  <c r="BP110" i="24"/>
  <c r="BP111" i="24"/>
  <c r="BP112" i="24"/>
  <c r="BP113" i="24"/>
  <c r="BP114" i="24"/>
  <c r="BP115" i="24"/>
  <c r="BP116" i="24"/>
  <c r="BP117" i="24"/>
  <c r="BP118" i="24"/>
  <c r="BP119" i="24"/>
  <c r="BP120" i="24"/>
  <c r="BP121" i="24"/>
  <c r="BP122" i="24"/>
  <c r="BP123" i="24"/>
  <c r="BP124" i="24"/>
  <c r="BP125" i="24"/>
  <c r="BP126" i="24"/>
  <c r="BP127" i="24"/>
  <c r="BP128" i="24"/>
  <c r="BP129" i="24"/>
  <c r="BP130" i="24"/>
  <c r="BP131" i="24"/>
  <c r="BP132" i="24"/>
  <c r="BP133" i="24"/>
  <c r="BP134" i="24"/>
  <c r="BP135" i="24"/>
  <c r="BP136" i="24"/>
  <c r="BP137" i="24"/>
  <c r="BP138" i="24"/>
  <c r="BP139" i="24"/>
  <c r="BP140" i="24"/>
  <c r="BP141" i="24"/>
  <c r="BP142" i="24"/>
  <c r="BP143" i="24"/>
  <c r="BP144" i="24"/>
  <c r="BP145" i="24"/>
  <c r="BP146" i="24"/>
  <c r="BP147" i="24"/>
  <c r="BP148" i="24"/>
  <c r="BP149" i="24"/>
  <c r="BP150" i="24"/>
  <c r="BP151" i="24"/>
  <c r="BP152" i="24"/>
  <c r="BP153" i="24"/>
  <c r="BP154" i="24"/>
  <c r="BP155" i="24"/>
  <c r="BP156" i="24"/>
  <c r="BP157" i="24"/>
  <c r="BP158" i="24"/>
  <c r="BP159" i="24"/>
  <c r="BP160" i="24"/>
  <c r="BP161" i="24"/>
  <c r="BP162" i="24"/>
  <c r="BP163" i="24"/>
  <c r="BP164" i="24"/>
  <c r="BP165" i="24"/>
  <c r="BP166" i="24"/>
  <c r="BP167" i="24"/>
  <c r="BP168" i="24"/>
  <c r="BP169" i="24"/>
  <c r="BP170" i="24"/>
  <c r="BP171" i="24"/>
  <c r="BP172" i="24"/>
  <c r="BP173" i="24"/>
  <c r="BP174" i="24"/>
  <c r="BP175" i="24"/>
  <c r="BP176" i="24"/>
  <c r="BP177" i="24"/>
  <c r="BP178" i="24"/>
  <c r="BP179" i="24"/>
  <c r="BP180" i="24"/>
  <c r="BP181" i="24"/>
  <c r="BP182" i="24"/>
  <c r="BP183" i="24"/>
  <c r="BP184" i="24"/>
  <c r="BP185" i="24"/>
  <c r="BP186" i="24"/>
  <c r="BP187" i="24"/>
  <c r="BP188" i="24"/>
  <c r="BP189" i="24"/>
  <c r="BP190" i="24"/>
  <c r="BP191" i="24"/>
  <c r="BP192" i="24"/>
  <c r="BP193" i="24"/>
  <c r="BP194" i="24"/>
  <c r="BP195" i="24"/>
  <c r="BP196" i="24"/>
  <c r="BP197" i="24"/>
  <c r="BP198" i="24"/>
  <c r="BP199" i="24"/>
  <c r="BP200" i="24"/>
  <c r="BP201" i="24"/>
  <c r="BP202" i="24"/>
  <c r="BP203" i="24"/>
  <c r="BP204" i="24"/>
  <c r="BP205" i="24"/>
  <c r="BP206" i="24"/>
  <c r="BP207" i="24"/>
  <c r="BP208" i="24"/>
  <c r="BP209" i="24"/>
  <c r="BP210" i="24"/>
  <c r="BP211" i="24"/>
  <c r="BP212" i="24"/>
  <c r="BP213" i="24"/>
  <c r="BP214" i="24"/>
  <c r="BP215" i="24"/>
  <c r="BP216" i="24"/>
  <c r="BP217" i="24"/>
  <c r="BP218" i="24"/>
  <c r="BP219" i="24"/>
  <c r="BP220" i="24"/>
  <c r="BP221" i="24"/>
  <c r="BP222" i="24"/>
  <c r="BP223" i="24"/>
  <c r="BP224" i="24"/>
  <c r="BP225" i="24"/>
  <c r="BP226" i="24"/>
  <c r="BP227" i="24"/>
  <c r="BP228" i="24"/>
  <c r="BP229" i="24"/>
  <c r="BP230" i="24"/>
  <c r="BP231" i="24"/>
  <c r="BP232" i="24"/>
  <c r="BP233" i="24"/>
  <c r="BP234" i="24"/>
  <c r="BP235" i="24"/>
  <c r="BP236" i="24"/>
  <c r="BP237" i="24"/>
  <c r="BP238" i="24"/>
  <c r="BP239" i="24"/>
  <c r="BP240" i="24"/>
  <c r="BP241" i="24"/>
  <c r="BP242" i="24"/>
  <c r="BP243" i="24"/>
  <c r="BP244" i="24"/>
  <c r="BP245" i="24"/>
  <c r="BP246" i="24"/>
  <c r="BP247" i="24"/>
  <c r="BP248" i="24"/>
  <c r="BP249" i="24"/>
  <c r="BP250" i="24"/>
  <c r="BP251" i="24"/>
  <c r="BP252" i="24"/>
  <c r="BP253" i="24"/>
  <c r="BP254" i="24"/>
  <c r="BP255" i="24"/>
  <c r="BP256" i="24"/>
  <c r="BP257" i="24"/>
  <c r="BP258" i="24"/>
  <c r="BP259" i="24"/>
  <c r="BP260" i="24"/>
  <c r="BP261" i="24"/>
  <c r="BP262" i="24"/>
  <c r="BP263" i="24"/>
  <c r="BP264" i="24"/>
  <c r="BP265" i="24"/>
  <c r="BP266" i="24"/>
  <c r="BP267" i="24"/>
  <c r="BP268" i="24"/>
  <c r="BP269" i="24"/>
  <c r="BP270" i="24"/>
  <c r="BP271" i="24"/>
  <c r="BP272" i="24"/>
  <c r="BP273" i="24"/>
  <c r="BP274" i="24"/>
  <c r="BP275" i="24"/>
  <c r="BP276" i="24"/>
  <c r="BP277" i="24"/>
  <c r="BP278" i="24"/>
  <c r="BP279" i="24"/>
  <c r="BP280" i="24"/>
  <c r="BP281" i="24"/>
  <c r="BP282" i="24"/>
  <c r="BP283" i="24"/>
  <c r="BP284" i="24"/>
  <c r="BP285" i="24"/>
  <c r="BP286" i="24"/>
  <c r="BP287" i="24"/>
  <c r="BP288" i="24"/>
  <c r="BP289" i="24"/>
  <c r="BP290" i="24"/>
  <c r="BP291" i="24"/>
  <c r="BP292" i="24"/>
  <c r="BP293" i="24"/>
  <c r="BP294" i="24"/>
  <c r="BP295" i="24"/>
  <c r="BP296" i="24"/>
  <c r="BP297" i="24"/>
  <c r="BP298" i="24"/>
  <c r="BP299" i="24"/>
  <c r="BP300" i="24"/>
  <c r="BP301" i="24"/>
  <c r="BP302" i="24"/>
  <c r="BP303" i="24"/>
  <c r="BP304" i="24"/>
  <c r="BP305" i="24"/>
  <c r="BP306" i="24"/>
  <c r="BP307" i="24"/>
  <c r="BP308" i="24"/>
  <c r="BP309" i="24"/>
  <c r="BP310" i="24"/>
  <c r="BP311" i="24"/>
  <c r="BP312" i="24"/>
  <c r="BP313" i="24"/>
  <c r="BP314" i="24"/>
  <c r="BP315" i="24"/>
  <c r="BP316" i="24"/>
  <c r="BP317" i="24"/>
  <c r="BP318" i="24"/>
  <c r="BP319" i="24"/>
  <c r="BP320" i="24"/>
  <c r="BP321" i="24"/>
  <c r="BP322" i="24"/>
  <c r="BP323" i="24"/>
  <c r="BP324" i="24"/>
  <c r="BP325" i="24"/>
  <c r="BP326" i="24"/>
  <c r="BP327" i="24"/>
  <c r="BP328" i="24"/>
  <c r="BP329" i="24"/>
  <c r="BP330" i="24"/>
  <c r="BP331" i="24"/>
  <c r="BP332" i="24"/>
  <c r="BP333" i="24"/>
  <c r="BP334" i="24"/>
  <c r="BP335" i="24"/>
  <c r="BP336" i="24"/>
  <c r="BP337" i="24"/>
  <c r="BP338" i="24"/>
  <c r="BP339" i="24"/>
  <c r="BP340" i="24"/>
  <c r="BP341" i="24"/>
  <c r="BP342" i="24"/>
  <c r="BP343" i="24"/>
  <c r="BP344" i="24"/>
  <c r="BP345" i="24"/>
  <c r="BP346" i="24"/>
  <c r="BP347" i="24"/>
  <c r="BP348" i="24"/>
  <c r="BP349" i="24"/>
  <c r="BP350" i="24"/>
  <c r="BP351" i="24"/>
  <c r="BP352" i="24"/>
  <c r="BP353" i="24"/>
  <c r="BP354" i="24"/>
  <c r="BP355" i="24"/>
  <c r="BP356" i="24"/>
  <c r="BP357" i="24"/>
  <c r="BP358" i="24"/>
  <c r="BP359" i="24"/>
  <c r="BP360" i="24"/>
  <c r="BP361" i="24"/>
  <c r="BP362" i="24"/>
  <c r="BP363" i="24"/>
  <c r="BP364" i="24"/>
  <c r="BP365" i="24"/>
  <c r="BP366" i="24"/>
  <c r="BP367" i="24"/>
  <c r="BP368" i="24"/>
  <c r="BP369" i="24"/>
  <c r="BP370" i="24"/>
  <c r="BP371" i="24"/>
  <c r="BP372" i="24"/>
  <c r="BP373" i="24"/>
  <c r="BP374" i="24"/>
  <c r="BP375" i="24"/>
  <c r="BP376" i="24"/>
  <c r="BP377" i="24"/>
  <c r="BP378" i="24"/>
  <c r="BP379" i="24"/>
  <c r="BP380" i="24"/>
  <c r="BP381" i="24"/>
  <c r="BP382" i="24"/>
  <c r="BP383" i="24"/>
  <c r="BP384" i="24"/>
  <c r="BP385" i="24"/>
  <c r="BP386" i="24"/>
  <c r="BP387" i="24"/>
  <c r="BP388" i="24"/>
  <c r="BP389" i="24"/>
  <c r="BP390" i="24"/>
  <c r="BP391" i="24"/>
  <c r="BP392" i="24"/>
  <c r="BP393" i="24"/>
  <c r="BP394" i="24"/>
  <c r="BP395" i="24"/>
  <c r="BP396" i="24"/>
  <c r="BP397" i="24"/>
  <c r="BP398" i="24"/>
  <c r="BP399" i="24"/>
  <c r="BP400" i="24"/>
  <c r="BP401" i="24"/>
  <c r="BP402" i="24"/>
  <c r="BP403" i="24"/>
  <c r="BP404" i="24"/>
  <c r="BP405" i="24"/>
  <c r="BP406" i="24"/>
  <c r="BP407" i="24"/>
  <c r="BP408" i="24"/>
  <c r="BP409" i="24"/>
  <c r="BP410" i="24"/>
  <c r="BP411" i="24"/>
  <c r="BP412" i="24"/>
  <c r="BP413" i="24"/>
  <c r="BP414" i="24"/>
  <c r="BP415" i="24"/>
  <c r="BP416" i="24"/>
  <c r="BP417" i="24"/>
  <c r="BP418" i="24"/>
  <c r="BP419" i="24"/>
  <c r="BP420" i="24"/>
  <c r="BP421" i="24"/>
  <c r="BP422" i="24"/>
  <c r="BP423" i="24"/>
  <c r="BP424" i="24"/>
  <c r="BP425" i="24"/>
  <c r="BP426" i="24"/>
  <c r="BP427" i="24"/>
  <c r="BP428" i="24"/>
  <c r="BP429" i="24"/>
  <c r="BP430" i="24"/>
  <c r="BP431" i="24"/>
  <c r="BP432" i="24"/>
  <c r="BP433" i="24"/>
  <c r="BP434" i="24"/>
  <c r="BP435" i="24"/>
  <c r="BP436" i="24"/>
  <c r="BP437" i="24"/>
  <c r="BP438" i="24"/>
  <c r="BP439" i="24"/>
  <c r="BP440" i="24"/>
  <c r="BP441" i="24"/>
  <c r="BP442" i="24"/>
  <c r="BP443" i="24"/>
  <c r="BP444" i="24"/>
  <c r="BP445" i="24"/>
  <c r="BP446" i="24"/>
  <c r="BP447" i="24"/>
  <c r="BP448" i="24"/>
  <c r="BP449" i="24"/>
  <c r="BP450" i="24"/>
  <c r="BP451" i="24"/>
  <c r="BP452" i="24"/>
  <c r="BP453" i="24"/>
  <c r="BP454" i="24"/>
  <c r="BP455" i="24"/>
  <c r="BP456" i="24"/>
  <c r="BP457" i="24"/>
  <c r="BP458" i="24"/>
  <c r="BP459" i="24"/>
  <c r="BP460" i="24"/>
  <c r="BP461" i="24"/>
  <c r="BP462" i="24"/>
  <c r="BP463" i="24"/>
  <c r="BP464" i="24"/>
  <c r="BP465" i="24"/>
  <c r="BP466" i="24"/>
  <c r="BP467" i="24"/>
  <c r="BP468" i="24"/>
  <c r="BP469" i="24"/>
  <c r="BP470" i="24"/>
  <c r="BP471" i="24"/>
  <c r="BP472" i="24"/>
  <c r="BP473" i="24"/>
  <c r="BP474" i="24"/>
  <c r="BP475" i="24"/>
  <c r="BP476" i="24"/>
  <c r="BP477" i="24"/>
  <c r="BP478" i="24"/>
  <c r="BP479" i="24"/>
  <c r="BP480" i="24"/>
  <c r="BP481" i="24"/>
  <c r="BP482" i="24"/>
  <c r="BP483" i="24"/>
  <c r="BP484" i="24"/>
  <c r="BP485" i="24"/>
  <c r="BP486" i="24"/>
  <c r="BP487" i="24"/>
  <c r="BP488" i="24"/>
  <c r="BP489" i="24"/>
  <c r="BP490" i="24"/>
  <c r="BP491" i="24"/>
  <c r="BP492" i="24"/>
  <c r="BP493" i="24"/>
  <c r="BP494" i="24"/>
  <c r="BP495" i="24"/>
  <c r="BP496" i="24"/>
  <c r="BP497" i="24"/>
  <c r="BP498" i="24"/>
  <c r="BP499" i="24"/>
  <c r="BP500" i="24"/>
  <c r="BP501" i="24"/>
  <c r="BP502" i="24"/>
  <c r="BP503" i="24"/>
  <c r="BP504" i="24"/>
  <c r="BP505" i="24"/>
  <c r="BP506" i="24"/>
  <c r="BP507" i="24"/>
  <c r="BP508" i="24"/>
  <c r="BP509" i="24"/>
  <c r="BP510" i="24"/>
  <c r="BP511" i="24"/>
  <c r="BP512" i="24"/>
  <c r="BP513" i="24"/>
  <c r="BP514" i="24"/>
  <c r="BP515" i="24"/>
  <c r="BP516" i="24"/>
  <c r="BP517" i="24"/>
  <c r="BP518" i="24"/>
  <c r="BP519" i="24"/>
  <c r="BP520" i="24"/>
  <c r="BP521" i="24"/>
  <c r="BP522" i="24"/>
  <c r="BP523" i="24"/>
  <c r="BP524" i="24"/>
  <c r="BP525" i="24"/>
  <c r="BP526" i="24"/>
  <c r="BP527" i="24"/>
  <c r="BP528" i="24"/>
  <c r="BP529" i="24"/>
  <c r="BP530" i="24"/>
  <c r="BP531" i="24"/>
  <c r="BP532" i="24"/>
  <c r="BP533" i="24"/>
  <c r="BP534" i="24"/>
  <c r="BP535" i="24"/>
  <c r="BP536" i="24"/>
  <c r="BP537" i="24"/>
  <c r="BP538" i="24"/>
  <c r="BP539" i="24"/>
  <c r="BP540" i="24"/>
  <c r="BP541" i="24"/>
  <c r="BP542" i="24"/>
  <c r="BP543" i="24"/>
  <c r="BP544" i="24"/>
  <c r="BP545" i="24"/>
  <c r="BP546" i="24"/>
  <c r="BP547" i="24"/>
  <c r="BP548" i="24"/>
  <c r="BP549" i="24"/>
  <c r="BP550" i="24"/>
  <c r="BP551" i="24"/>
  <c r="BP552" i="24"/>
  <c r="BP553" i="24"/>
  <c r="BP554" i="24"/>
  <c r="BP555" i="24"/>
  <c r="BP556" i="24"/>
  <c r="BP557" i="24"/>
  <c r="BP558" i="24"/>
  <c r="BP559" i="24"/>
  <c r="BP560" i="24"/>
  <c r="BP561" i="24"/>
  <c r="BP562" i="24"/>
  <c r="BP563" i="24"/>
  <c r="BP564" i="24"/>
  <c r="BP565" i="24"/>
  <c r="BP566" i="24"/>
  <c r="BP567" i="24"/>
  <c r="BP568" i="24"/>
  <c r="BP569" i="24"/>
  <c r="BP570" i="24"/>
  <c r="BP571" i="24"/>
  <c r="BP572" i="24"/>
  <c r="BP573" i="24"/>
  <c r="BP574" i="24"/>
  <c r="BP575" i="24"/>
  <c r="BP576" i="24"/>
  <c r="BP577" i="24"/>
  <c r="BP578" i="24"/>
  <c r="BP579" i="24"/>
  <c r="BP580" i="24"/>
  <c r="BP581" i="24"/>
  <c r="BP582" i="24"/>
  <c r="BP583" i="24"/>
  <c r="BP584" i="24"/>
  <c r="BP585" i="24"/>
  <c r="BP586" i="24"/>
  <c r="BP587" i="24"/>
  <c r="BP588" i="24"/>
  <c r="BP589" i="24"/>
  <c r="BP590" i="24"/>
  <c r="BP591" i="24"/>
  <c r="BP592" i="24"/>
  <c r="BP593" i="24"/>
  <c r="BP594" i="24"/>
  <c r="BP595" i="24"/>
  <c r="BP596" i="24"/>
  <c r="BP597" i="24"/>
  <c r="BP598" i="24"/>
  <c r="BP599" i="24"/>
  <c r="BP600" i="24"/>
  <c r="BP601" i="24"/>
  <c r="BP602" i="24"/>
  <c r="BP603" i="24"/>
  <c r="BP604" i="24"/>
  <c r="BP605" i="24"/>
  <c r="BP606" i="24"/>
  <c r="BP607" i="24"/>
  <c r="BP608" i="24"/>
  <c r="BP609" i="24"/>
  <c r="BP610" i="24"/>
  <c r="BP611" i="24"/>
  <c r="BP612" i="24"/>
  <c r="BP613" i="24"/>
  <c r="BP614" i="24"/>
  <c r="BP615" i="24"/>
  <c r="BP616" i="24"/>
  <c r="BP617" i="24"/>
  <c r="BP618" i="24"/>
  <c r="BP619" i="24"/>
  <c r="BP620" i="24"/>
  <c r="BP621" i="24"/>
  <c r="BP622" i="24"/>
  <c r="BP623" i="24"/>
  <c r="BP624" i="24"/>
  <c r="BP625" i="24"/>
  <c r="BP626" i="24"/>
  <c r="BP627" i="24"/>
  <c r="BP628" i="24"/>
  <c r="BP629" i="24"/>
  <c r="BP630" i="24"/>
  <c r="BP631" i="24"/>
  <c r="BP632" i="24"/>
  <c r="BP633" i="24"/>
  <c r="BP634" i="24"/>
  <c r="BP635" i="24"/>
  <c r="BP636" i="24"/>
  <c r="BP637" i="24"/>
  <c r="BP638" i="24"/>
  <c r="BP639" i="24"/>
  <c r="BP640" i="24"/>
  <c r="BP641" i="24"/>
  <c r="BP642" i="24"/>
  <c r="BP643" i="24"/>
  <c r="BP644" i="24"/>
  <c r="BP645" i="24"/>
  <c r="BP646" i="24"/>
  <c r="BP647" i="24"/>
  <c r="BP648" i="24"/>
  <c r="BP649" i="24"/>
  <c r="BP650" i="24"/>
  <c r="BP651" i="24"/>
  <c r="BP652" i="24"/>
  <c r="BP653" i="24"/>
  <c r="BP654" i="24"/>
  <c r="BP655" i="24"/>
  <c r="BP656" i="24"/>
  <c r="BP657" i="24"/>
  <c r="BP658" i="24"/>
  <c r="BP659" i="24"/>
  <c r="BP660" i="24"/>
  <c r="BP661" i="24"/>
  <c r="BP662" i="24"/>
  <c r="BP663" i="24"/>
  <c r="BP664" i="24"/>
  <c r="BP665" i="24"/>
  <c r="BP666" i="24"/>
  <c r="BP667" i="24"/>
  <c r="BP668" i="24"/>
  <c r="BP669" i="24"/>
  <c r="BP670" i="24"/>
  <c r="BP671" i="24"/>
  <c r="BP672" i="24"/>
  <c r="BP673" i="24"/>
  <c r="BP674" i="24"/>
  <c r="BP675" i="24"/>
  <c r="BP676" i="24"/>
  <c r="BP677" i="24"/>
  <c r="BP678" i="24"/>
  <c r="BP679" i="24"/>
  <c r="BP680" i="24"/>
  <c r="BP681" i="24"/>
  <c r="BP682" i="24"/>
  <c r="BP683" i="24"/>
  <c r="BP684" i="24"/>
  <c r="BP685" i="24"/>
  <c r="BP686" i="24"/>
  <c r="BP687" i="24"/>
  <c r="BP688" i="24"/>
  <c r="BP689" i="24"/>
  <c r="BP690" i="24"/>
  <c r="BP691" i="24"/>
  <c r="BP692" i="24"/>
  <c r="BP693" i="24"/>
  <c r="BP694" i="24"/>
  <c r="BP695" i="24"/>
  <c r="BP696" i="24"/>
  <c r="BP697" i="24"/>
  <c r="BP698" i="24"/>
  <c r="BP699" i="24"/>
  <c r="BP700" i="24"/>
  <c r="BP701" i="24"/>
  <c r="BP702" i="24"/>
  <c r="BP703" i="24"/>
  <c r="BP704" i="24"/>
  <c r="BP705" i="24"/>
  <c r="BP706" i="24"/>
  <c r="BP707" i="24"/>
  <c r="BP708" i="24"/>
  <c r="BP709" i="24"/>
  <c r="BP710" i="24"/>
  <c r="BP711" i="24"/>
  <c r="BP712" i="24"/>
  <c r="BP713" i="24"/>
  <c r="BP714" i="24"/>
  <c r="BP715" i="24"/>
  <c r="BP716" i="24"/>
  <c r="BP717" i="24"/>
  <c r="BP718" i="24"/>
  <c r="BP719" i="24"/>
  <c r="BP720" i="24"/>
  <c r="BP721" i="24"/>
  <c r="BP722" i="24"/>
  <c r="BP723" i="24"/>
  <c r="BP724" i="24"/>
  <c r="BP725" i="24"/>
  <c r="BP726" i="24"/>
  <c r="BP727" i="24"/>
  <c r="BP728" i="24"/>
  <c r="BP729" i="24"/>
  <c r="BP730" i="24"/>
  <c r="BP731" i="24"/>
  <c r="BP732" i="24"/>
  <c r="BP733" i="24"/>
  <c r="BP734" i="24"/>
  <c r="BP735" i="24"/>
  <c r="BP736" i="24"/>
  <c r="BP737" i="24"/>
  <c r="BP738" i="24"/>
  <c r="BP739" i="24"/>
  <c r="BP740" i="24"/>
  <c r="BP741" i="24"/>
  <c r="BP742" i="24"/>
  <c r="BP743" i="24"/>
  <c r="BP744" i="24"/>
  <c r="BP745" i="24"/>
  <c r="BP746" i="24"/>
  <c r="BP747" i="24"/>
  <c r="BP748" i="24"/>
  <c r="BP749" i="24"/>
  <c r="BP750" i="24"/>
  <c r="BP751" i="24"/>
  <c r="BP752" i="24"/>
  <c r="BP753" i="24"/>
  <c r="BP754" i="24"/>
  <c r="BP755" i="24"/>
  <c r="BP756" i="24"/>
  <c r="BP757" i="24"/>
  <c r="BP758" i="24"/>
  <c r="BP759" i="24"/>
  <c r="BP760" i="24"/>
  <c r="BP761" i="24"/>
  <c r="BP762" i="24"/>
  <c r="BP763" i="24"/>
  <c r="BP764" i="24"/>
  <c r="BP765" i="24"/>
  <c r="BP766" i="24"/>
  <c r="BP767" i="24"/>
  <c r="BP768" i="24"/>
  <c r="BP769" i="24"/>
  <c r="BP770" i="24"/>
  <c r="BP771" i="24"/>
  <c r="BP772" i="24"/>
  <c r="BP773" i="24"/>
  <c r="BP774" i="24"/>
  <c r="BP775" i="24"/>
  <c r="BP776" i="24"/>
  <c r="BP777" i="24"/>
  <c r="BP778" i="24"/>
  <c r="BP779" i="24"/>
  <c r="BP780" i="24"/>
  <c r="BP781" i="24"/>
  <c r="BP782" i="24"/>
  <c r="BP783" i="24"/>
  <c r="BP784" i="24"/>
  <c r="BP785" i="24"/>
  <c r="BP786" i="24"/>
  <c r="BP787" i="24"/>
  <c r="BP788" i="24"/>
  <c r="BP789" i="24"/>
  <c r="BP790" i="24"/>
  <c r="BP791" i="24"/>
  <c r="BP792" i="24"/>
  <c r="BP793" i="24"/>
  <c r="BP794" i="24"/>
  <c r="BP795" i="24"/>
  <c r="BP796" i="24"/>
  <c r="BP797" i="24"/>
  <c r="BP798" i="24"/>
  <c r="BP799" i="24"/>
  <c r="BP800" i="24"/>
  <c r="BP801" i="24"/>
  <c r="BP802" i="24"/>
  <c r="BP803" i="24"/>
  <c r="BP804" i="24"/>
  <c r="BP805" i="24"/>
  <c r="BP806" i="24"/>
  <c r="BP807" i="24"/>
  <c r="BP808" i="24"/>
  <c r="BP809" i="24"/>
  <c r="BP810" i="24"/>
  <c r="BP811" i="24"/>
  <c r="BP812" i="24"/>
  <c r="BP813" i="24"/>
  <c r="BP814" i="24"/>
  <c r="BP815" i="24"/>
  <c r="BP816" i="24"/>
  <c r="BP817" i="24"/>
  <c r="BP818" i="24"/>
  <c r="BP819" i="24"/>
  <c r="BP820" i="24"/>
  <c r="BP821" i="24"/>
  <c r="BP822" i="24"/>
  <c r="BP823" i="24"/>
  <c r="BP824" i="24"/>
  <c r="BP825" i="24"/>
  <c r="BP826" i="24"/>
  <c r="BP827" i="24"/>
  <c r="BP828" i="24"/>
  <c r="BP829" i="24"/>
  <c r="BP830" i="24"/>
  <c r="BP831" i="24"/>
  <c r="BP832" i="24"/>
  <c r="BP833" i="24"/>
  <c r="BP834" i="24"/>
  <c r="BP835" i="24"/>
  <c r="BP836" i="24"/>
  <c r="BP837" i="24"/>
  <c r="BP838" i="24"/>
  <c r="BP839" i="24"/>
  <c r="BP840" i="24"/>
  <c r="BP841" i="24"/>
  <c r="BP842" i="24"/>
  <c r="BP843" i="24"/>
  <c r="BP844" i="24"/>
  <c r="BP845" i="24"/>
  <c r="BP846" i="24"/>
  <c r="BP847" i="24"/>
  <c r="BP848" i="24"/>
  <c r="BP849" i="24"/>
  <c r="BP850" i="24"/>
  <c r="BP851" i="24"/>
  <c r="BP852" i="24"/>
  <c r="BP853" i="24"/>
  <c r="BP854" i="24"/>
  <c r="BP855" i="24"/>
  <c r="BP856" i="24"/>
  <c r="BP857" i="24"/>
  <c r="BP858" i="24"/>
  <c r="BP859" i="24"/>
  <c r="BP860" i="24"/>
  <c r="BP861" i="24"/>
  <c r="BP862" i="24"/>
  <c r="BP863" i="24"/>
  <c r="BP864" i="24"/>
  <c r="BP865" i="24"/>
  <c r="BP866" i="24"/>
  <c r="BP867" i="24"/>
  <c r="BP868" i="24"/>
  <c r="BP869" i="24"/>
  <c r="BP870" i="24"/>
  <c r="BP871" i="24"/>
  <c r="BP872" i="24"/>
  <c r="BP873" i="24"/>
  <c r="BP874" i="24"/>
  <c r="BP875" i="24"/>
  <c r="BP876" i="24"/>
  <c r="BP877" i="24"/>
  <c r="BP878" i="24"/>
  <c r="BP879" i="24"/>
  <c r="BP880" i="24"/>
  <c r="BP881" i="24"/>
  <c r="BP882" i="24"/>
  <c r="BP883" i="24"/>
  <c r="BP884" i="24"/>
  <c r="BP885" i="24"/>
  <c r="BP886" i="24"/>
  <c r="BP887" i="24"/>
  <c r="BP888" i="24"/>
  <c r="BP889" i="24"/>
  <c r="BP890" i="24"/>
  <c r="BP891" i="24"/>
  <c r="BP892" i="24"/>
  <c r="BP893" i="24"/>
  <c r="BP894" i="24"/>
  <c r="BP895" i="24"/>
  <c r="BP896" i="24"/>
  <c r="BP897" i="24"/>
  <c r="BP898" i="24"/>
  <c r="BP899" i="24"/>
  <c r="BP900" i="24"/>
  <c r="BP901" i="24"/>
  <c r="BP902" i="24"/>
  <c r="BP903" i="24"/>
  <c r="BP904" i="24"/>
  <c r="BP905" i="24"/>
  <c r="BP906" i="24"/>
  <c r="BP907" i="24"/>
  <c r="BP908" i="24"/>
  <c r="BP909" i="24"/>
  <c r="BP910" i="24"/>
  <c r="BP911" i="24"/>
  <c r="BP912" i="24"/>
  <c r="BP913" i="24"/>
  <c r="BP914" i="24"/>
  <c r="BP915" i="24"/>
  <c r="BP916" i="24"/>
  <c r="BP917" i="24"/>
  <c r="BP918" i="24"/>
  <c r="BP919" i="24"/>
  <c r="BP920" i="24"/>
  <c r="BP921" i="24"/>
  <c r="BP922" i="24"/>
  <c r="BP923" i="24"/>
  <c r="BP924" i="24"/>
  <c r="BP925" i="24"/>
  <c r="BP926" i="24"/>
  <c r="BP927" i="24"/>
  <c r="BP928" i="24"/>
  <c r="BP929" i="24"/>
  <c r="BP930" i="24"/>
  <c r="BP931" i="24"/>
  <c r="BP932" i="24"/>
  <c r="BP933" i="24"/>
  <c r="BP934" i="24"/>
  <c r="BP935" i="24"/>
  <c r="BP936" i="24"/>
  <c r="BP937" i="24"/>
  <c r="BP938" i="24"/>
  <c r="BP939" i="24"/>
  <c r="BP940" i="24"/>
  <c r="BP941" i="24"/>
  <c r="BP942" i="24"/>
  <c r="BP943" i="24"/>
  <c r="BP944" i="24"/>
  <c r="BP945" i="24"/>
  <c r="BP946" i="24"/>
  <c r="BP947" i="24"/>
  <c r="BP948" i="24"/>
  <c r="BP949" i="24"/>
  <c r="BP950" i="24"/>
  <c r="BP951" i="24"/>
  <c r="BP952" i="24"/>
  <c r="BP953" i="24"/>
  <c r="BP954" i="24"/>
  <c r="BP955" i="24"/>
  <c r="BP956" i="24"/>
  <c r="BP957" i="24"/>
  <c r="BP958" i="24"/>
  <c r="BP959" i="24"/>
  <c r="BP960" i="24"/>
  <c r="BP961" i="24"/>
  <c r="BP962" i="24"/>
  <c r="BP963" i="24"/>
  <c r="BP964" i="24"/>
  <c r="BP965" i="24"/>
  <c r="BP966" i="24"/>
  <c r="BP967" i="24"/>
  <c r="BP968" i="24"/>
  <c r="BP969" i="24"/>
  <c r="BP970" i="24"/>
  <c r="BP971" i="24"/>
  <c r="BP972" i="24"/>
  <c r="BP973" i="24"/>
  <c r="BP974" i="24"/>
  <c r="BP975" i="24"/>
  <c r="BP976" i="24"/>
  <c r="BP977" i="24"/>
  <c r="BP978" i="24"/>
  <c r="BP979" i="24"/>
  <c r="BP980" i="24"/>
  <c r="BP981" i="24"/>
  <c r="BP982" i="24"/>
  <c r="BP983" i="24"/>
  <c r="BP984" i="24"/>
  <c r="BP985" i="24"/>
  <c r="BP986" i="24"/>
  <c r="BP987" i="24"/>
  <c r="BP988" i="24"/>
  <c r="BP989" i="24"/>
  <c r="BP990" i="24"/>
  <c r="BP991" i="24"/>
  <c r="BP992" i="24"/>
  <c r="BP993" i="24"/>
  <c r="BP994" i="24"/>
  <c r="BP995" i="24"/>
  <c r="BP996" i="24"/>
  <c r="BP997" i="24"/>
  <c r="BP998" i="24"/>
  <c r="BP999" i="24"/>
  <c r="BP1000" i="24"/>
  <c r="BP1001" i="24"/>
  <c r="BP1002" i="24"/>
  <c r="BP1003" i="24"/>
  <c r="BP1004" i="24"/>
  <c r="BP1005" i="24"/>
  <c r="BP1006" i="24"/>
  <c r="BP1007" i="24"/>
  <c r="BP1008" i="24"/>
  <c r="BP1009" i="24"/>
  <c r="BP1010" i="24"/>
  <c r="BP1011" i="24"/>
  <c r="BP1012" i="24"/>
  <c r="BP1013" i="24"/>
  <c r="BP1014" i="24"/>
  <c r="BP1015" i="24"/>
  <c r="BP1016" i="24"/>
  <c r="BP1017" i="24"/>
  <c r="BP1018" i="24"/>
  <c r="BP1019" i="24"/>
  <c r="BP1020" i="24"/>
  <c r="BP1021" i="24"/>
  <c r="BP1022" i="24"/>
  <c r="BP1023" i="24"/>
  <c r="BP1024" i="24"/>
  <c r="BP1025" i="24"/>
  <c r="BP1026" i="24"/>
  <c r="BP1027" i="24"/>
  <c r="BP1028" i="24"/>
  <c r="BP1029" i="24"/>
  <c r="BP1030" i="24"/>
  <c r="BP1031" i="24"/>
  <c r="BP1032" i="24"/>
  <c r="BP1033" i="24"/>
  <c r="BP1034" i="24"/>
  <c r="BP1035" i="24"/>
  <c r="BP1036" i="24"/>
  <c r="BP1037" i="24"/>
  <c r="BP1038" i="24"/>
  <c r="BP1039" i="24"/>
  <c r="BP1040" i="24"/>
  <c r="BP1041" i="24"/>
  <c r="BP1042" i="24"/>
  <c r="BP1043" i="24"/>
  <c r="BP1044" i="24"/>
  <c r="BP1045" i="24"/>
  <c r="BP1046" i="24"/>
  <c r="BP1047" i="24"/>
  <c r="BP1048" i="24"/>
  <c r="BP1049" i="24"/>
  <c r="BP1050" i="24"/>
  <c r="BP1051" i="24"/>
  <c r="BP1052" i="24"/>
  <c r="BP1053" i="24"/>
  <c r="BP1054" i="24"/>
  <c r="BP1055" i="24"/>
  <c r="BP1056" i="24"/>
  <c r="BP1057" i="24"/>
  <c r="BP1058" i="24"/>
  <c r="BP1059" i="24"/>
  <c r="BP1060" i="24"/>
  <c r="BP1061" i="24"/>
  <c r="BP1062" i="24"/>
  <c r="BP1063" i="24"/>
  <c r="BP1064" i="24"/>
  <c r="BP1065" i="24"/>
  <c r="BP1066" i="24"/>
  <c r="BP1067" i="24"/>
  <c r="BP1068" i="24"/>
  <c r="BP1069" i="24"/>
  <c r="BP1070" i="24"/>
  <c r="BP1071" i="24"/>
  <c r="BP1072" i="24"/>
  <c r="BP1073" i="24"/>
  <c r="BP1074" i="24"/>
  <c r="BP1075" i="24"/>
  <c r="BP1076" i="24"/>
  <c r="BP1077" i="24"/>
  <c r="BP1078" i="24"/>
  <c r="BP1079" i="24"/>
  <c r="BP1080" i="24"/>
  <c r="BP1081" i="24"/>
  <c r="BP1082" i="24"/>
  <c r="BP1083" i="24"/>
  <c r="BP1084" i="24"/>
  <c r="BP1085" i="24"/>
  <c r="BP1086" i="24"/>
  <c r="BP1087" i="24"/>
  <c r="BP1088" i="24"/>
  <c r="BP1089" i="24"/>
  <c r="BP1090" i="24"/>
  <c r="BP1091" i="24"/>
  <c r="BP1092" i="24"/>
  <c r="BP1093" i="24"/>
  <c r="BP1094" i="24"/>
  <c r="BP1095" i="24"/>
  <c r="BP1096" i="24"/>
  <c r="BP1097" i="24"/>
  <c r="BP1098" i="24"/>
  <c r="BP1099" i="24"/>
  <c r="BP1100" i="24"/>
  <c r="BP1101" i="24"/>
  <c r="BP1102" i="24"/>
  <c r="BP1103" i="24"/>
  <c r="BP1104" i="24"/>
  <c r="BP1105" i="24"/>
  <c r="BP1106" i="24"/>
  <c r="BP1107" i="24"/>
  <c r="BP1108" i="24"/>
  <c r="BP1109" i="24"/>
  <c r="BP1110" i="24"/>
  <c r="BP1111" i="24"/>
  <c r="BP1112" i="24"/>
  <c r="BP1113" i="24"/>
  <c r="BP1114" i="24"/>
  <c r="BP1115" i="24"/>
  <c r="BP1116" i="24"/>
  <c r="BP1117" i="24"/>
  <c r="BP1118" i="24"/>
  <c r="BP1119" i="24"/>
  <c r="BP1120" i="24"/>
  <c r="BP1121" i="24"/>
  <c r="BP1122" i="24"/>
  <c r="BP1123" i="24"/>
  <c r="BP1124" i="24"/>
  <c r="BP1125" i="24"/>
  <c r="BP1126" i="24"/>
  <c r="BP1127" i="24"/>
  <c r="BP1128" i="24"/>
  <c r="BP1129" i="24"/>
  <c r="BP1130" i="24"/>
  <c r="BP1131" i="24"/>
  <c r="BP1132" i="24"/>
  <c r="BP1133" i="24"/>
  <c r="BP1134" i="24"/>
  <c r="BP1135" i="24"/>
  <c r="BP1136" i="24"/>
  <c r="BP1137" i="24"/>
  <c r="BP1138" i="24"/>
  <c r="BP1139" i="24"/>
  <c r="BP1140" i="24"/>
  <c r="BP1141" i="24"/>
  <c r="BP1142" i="24"/>
  <c r="BP1143" i="24"/>
  <c r="BP1144" i="24"/>
  <c r="BP1145" i="24"/>
  <c r="BP1146" i="24"/>
  <c r="BP1147" i="24"/>
  <c r="BP1148" i="24"/>
  <c r="BP1149" i="24"/>
  <c r="BP1150" i="24"/>
  <c r="BP1151" i="24"/>
  <c r="BP1152" i="24"/>
  <c r="BP1153" i="24"/>
  <c r="BP1154" i="24"/>
  <c r="BP1155" i="24"/>
  <c r="BP1156" i="24"/>
  <c r="BP1157" i="24"/>
  <c r="BP1158" i="24"/>
  <c r="BP1159" i="24"/>
  <c r="BP1160" i="24"/>
  <c r="BP1161" i="24"/>
  <c r="BP1162" i="24"/>
  <c r="BP1163" i="24"/>
  <c r="BP1164" i="24"/>
  <c r="BP1165" i="24"/>
  <c r="BP1166" i="24"/>
  <c r="BP1167" i="24"/>
  <c r="BP1168" i="24"/>
  <c r="BP1169" i="24"/>
  <c r="BP1170" i="24"/>
  <c r="BP1171" i="24"/>
  <c r="BP1172" i="24"/>
  <c r="BP1173" i="24"/>
  <c r="BP1174" i="24"/>
  <c r="BP1175" i="24"/>
  <c r="BP1176" i="24"/>
  <c r="BP1177" i="24"/>
  <c r="BP1178" i="24"/>
  <c r="BP1179" i="24"/>
  <c r="BP1180" i="24"/>
  <c r="BP1181" i="24"/>
  <c r="BP1182" i="24"/>
  <c r="BP1183" i="24"/>
  <c r="BP1184" i="24"/>
  <c r="BP1185" i="24"/>
  <c r="BP1186" i="24"/>
  <c r="BP1187" i="24"/>
  <c r="BP1188" i="24"/>
  <c r="BP1189" i="24"/>
  <c r="BP1190" i="24"/>
  <c r="BP1191" i="24"/>
  <c r="BP1192" i="24"/>
  <c r="BP1193" i="24"/>
  <c r="BP1194" i="24"/>
  <c r="BP1195" i="24"/>
  <c r="BP1196" i="24"/>
  <c r="BP1197" i="24"/>
  <c r="BP1198" i="24"/>
  <c r="BP1199" i="24"/>
  <c r="BP1200" i="24"/>
  <c r="BP1201" i="24"/>
  <c r="BP1202" i="24"/>
  <c r="BP1203" i="24"/>
  <c r="BP1204" i="24"/>
  <c r="BP1205" i="24"/>
  <c r="BP1206" i="24"/>
  <c r="BP1207" i="24"/>
  <c r="BP1208" i="24"/>
  <c r="BP1209" i="24"/>
  <c r="BP1210" i="24"/>
  <c r="BP1211" i="24"/>
  <c r="BP1212" i="24"/>
  <c r="BP1213" i="24"/>
  <c r="BP1214" i="24"/>
  <c r="BP1215" i="24"/>
  <c r="BP1216" i="24"/>
  <c r="BP1217" i="24"/>
  <c r="BP1218" i="24"/>
  <c r="BP1219" i="24"/>
  <c r="BP1220" i="24"/>
  <c r="BP1221" i="24"/>
  <c r="BP1222" i="24"/>
  <c r="BP1223" i="24"/>
  <c r="BP1224" i="24"/>
  <c r="BP1225" i="24"/>
  <c r="BP1226" i="24"/>
  <c r="BP1227" i="24"/>
  <c r="BP1228" i="24"/>
  <c r="BP1229" i="24"/>
  <c r="BP1230" i="24"/>
  <c r="BP1231" i="24"/>
  <c r="BP1232" i="24"/>
  <c r="BP1233" i="24"/>
  <c r="BP1234" i="24"/>
  <c r="BP1235" i="24"/>
  <c r="BP1236" i="24"/>
  <c r="BP1237" i="24"/>
  <c r="BP1238" i="24"/>
  <c r="BP1239" i="24"/>
  <c r="BP1240" i="24"/>
  <c r="BP1241" i="24"/>
  <c r="BP1242" i="24"/>
  <c r="BP1243" i="24"/>
  <c r="BP1244" i="24"/>
  <c r="BP1245" i="24"/>
  <c r="BP1246" i="24"/>
  <c r="BP1247" i="24"/>
  <c r="BP1248" i="24"/>
  <c r="BP1249" i="24"/>
  <c r="BP1250" i="24"/>
  <c r="BP1251" i="24"/>
  <c r="BP1252" i="24"/>
  <c r="BP1253" i="24"/>
  <c r="BP1254" i="24"/>
  <c r="BP1255" i="24"/>
  <c r="BP1256" i="24"/>
  <c r="BP1257" i="24"/>
  <c r="BP1258" i="24"/>
  <c r="BP1259" i="24"/>
  <c r="BP1260" i="24"/>
  <c r="BP1261" i="24"/>
  <c r="BP1262" i="24"/>
  <c r="BP1263" i="24"/>
  <c r="BP1264" i="24"/>
  <c r="BP1265" i="24"/>
  <c r="BP1266" i="24"/>
  <c r="BP1267" i="24"/>
  <c r="BP1268" i="24"/>
  <c r="BP1269" i="24"/>
  <c r="BP1270" i="24"/>
  <c r="BP1271" i="24"/>
  <c r="BP1272" i="24"/>
  <c r="BP1273" i="24"/>
  <c r="BP1274" i="24"/>
  <c r="BP1275" i="24"/>
  <c r="BP1276" i="24"/>
  <c r="BP1277" i="24"/>
  <c r="BP1278" i="24"/>
  <c r="BP1279" i="24"/>
  <c r="BP1280" i="24"/>
  <c r="BP1281" i="24"/>
  <c r="BP1282" i="24"/>
  <c r="BP1283" i="24"/>
  <c r="BP1284" i="24"/>
  <c r="BP1285" i="24"/>
  <c r="BP1286" i="24"/>
  <c r="BP1287" i="24"/>
  <c r="BP1288" i="24"/>
  <c r="BP1289" i="24"/>
  <c r="BP1290" i="24"/>
  <c r="BP1291" i="24"/>
  <c r="BP1292" i="24"/>
  <c r="BP1293" i="24"/>
  <c r="BP1294" i="24"/>
  <c r="BP1295" i="24"/>
  <c r="BP1296" i="24"/>
  <c r="BP1297" i="24"/>
  <c r="BP1298" i="24"/>
  <c r="BP1299" i="24"/>
  <c r="BP1300" i="24"/>
  <c r="BP1301" i="24"/>
  <c r="BP1302" i="24"/>
  <c r="BP1303" i="24"/>
  <c r="BP1304" i="24"/>
  <c r="BP1305" i="24"/>
  <c r="BP1306" i="24"/>
  <c r="BP1307" i="24"/>
  <c r="BP1308" i="24"/>
  <c r="BP1309" i="24"/>
  <c r="BP1310" i="24"/>
  <c r="BP1311" i="24"/>
  <c r="BP1312" i="24"/>
  <c r="BP1313" i="24"/>
  <c r="BP1314" i="24"/>
  <c r="BP1315" i="24"/>
  <c r="BP1316" i="24"/>
  <c r="BP1317" i="24"/>
  <c r="BP1318" i="24"/>
  <c r="BP1319" i="24"/>
  <c r="BP1320" i="24"/>
  <c r="BP1321" i="24"/>
  <c r="BP1322" i="24"/>
  <c r="BP1323" i="24"/>
  <c r="BP1324" i="24"/>
  <c r="BP1325" i="24"/>
  <c r="BP1326" i="24"/>
  <c r="BP1327" i="24"/>
  <c r="BP1328" i="24"/>
  <c r="BP1329" i="24"/>
  <c r="BP1330" i="24"/>
  <c r="BP1331" i="24"/>
  <c r="BP1332" i="24"/>
  <c r="BP1333" i="24"/>
  <c r="BP1334" i="24"/>
  <c r="BP1335" i="24"/>
  <c r="BP1336" i="24"/>
  <c r="BP1337" i="24"/>
  <c r="BP1338" i="24"/>
  <c r="BP1339" i="24"/>
  <c r="BP1340" i="24"/>
  <c r="BP1341" i="24"/>
  <c r="BP1342" i="24"/>
  <c r="BP1343" i="24"/>
  <c r="BP1344" i="24"/>
  <c r="BP1345" i="24"/>
  <c r="BP1346" i="24"/>
  <c r="BP1347" i="24"/>
  <c r="BP1348" i="24"/>
  <c r="BP1349" i="24"/>
  <c r="BP1350" i="24"/>
  <c r="BP1351" i="24"/>
  <c r="BP1352" i="24"/>
  <c r="BP1353" i="24"/>
  <c r="BP1354" i="24"/>
  <c r="BP1355" i="24"/>
  <c r="BP1356" i="24"/>
  <c r="BP1357" i="24"/>
  <c r="BP1358" i="24"/>
  <c r="BP1359" i="24"/>
  <c r="BP1360" i="24"/>
  <c r="BP1361" i="24"/>
  <c r="BP1362" i="24"/>
  <c r="BP1363" i="24"/>
  <c r="BP1364" i="24"/>
  <c r="BP1365" i="24"/>
  <c r="BP1366" i="24"/>
  <c r="BP1367" i="24"/>
  <c r="BP1368" i="24"/>
  <c r="BP1369" i="24"/>
  <c r="BP1370" i="24"/>
  <c r="BP1371" i="24"/>
  <c r="BP1372" i="24"/>
  <c r="BP1373" i="24"/>
  <c r="BP1374" i="24"/>
  <c r="BP1375" i="24"/>
  <c r="BP1376" i="24"/>
  <c r="BP1377" i="24"/>
  <c r="BP1378" i="24"/>
  <c r="BP1379" i="24"/>
  <c r="BP1380" i="24"/>
  <c r="BP1381" i="24"/>
  <c r="BP1382" i="24"/>
  <c r="BP1383" i="24"/>
  <c r="BP1384" i="24"/>
  <c r="BP1385" i="24"/>
  <c r="BP1386" i="24"/>
  <c r="BP1387" i="24"/>
  <c r="BP1388" i="24"/>
  <c r="BP1389" i="24"/>
  <c r="BP1390" i="24"/>
  <c r="BP1391" i="24"/>
  <c r="BP1392" i="24"/>
  <c r="BP1393" i="24"/>
  <c r="BP1394" i="24"/>
  <c r="BP1395" i="24"/>
  <c r="BP1396" i="24"/>
  <c r="BP1397" i="24"/>
  <c r="BP1398" i="24"/>
  <c r="BP1399" i="24"/>
  <c r="BP1400" i="24"/>
  <c r="BP1401" i="24"/>
  <c r="BP1402" i="24"/>
  <c r="BP1403" i="24"/>
  <c r="BP1404" i="24"/>
  <c r="BP1405" i="24"/>
  <c r="BP1406" i="24"/>
  <c r="BP1407" i="24"/>
  <c r="BP1408" i="24"/>
  <c r="BP1409" i="24"/>
  <c r="BP1410" i="24"/>
  <c r="BP1411" i="24"/>
  <c r="BP1412" i="24"/>
  <c r="BP1413" i="24"/>
  <c r="BP1414" i="24"/>
  <c r="BP1415" i="24"/>
  <c r="BP1416" i="24"/>
  <c r="BP1417" i="24"/>
  <c r="BP1418" i="24"/>
  <c r="BP1419" i="24"/>
  <c r="BP1420" i="24"/>
  <c r="BP1421" i="24"/>
  <c r="BP1422" i="24"/>
  <c r="BP1423" i="24"/>
  <c r="BP1424" i="24"/>
  <c r="BP1425" i="24"/>
  <c r="BP1426" i="24"/>
  <c r="BP1427" i="24"/>
  <c r="BP1428" i="24"/>
  <c r="BP1429" i="24"/>
  <c r="BP1430" i="24"/>
  <c r="BP1431" i="24"/>
  <c r="BP1432" i="24"/>
  <c r="BP1433" i="24"/>
  <c r="BP1434" i="24"/>
  <c r="BP1435" i="24"/>
  <c r="BP1436" i="24"/>
  <c r="BP1437" i="24"/>
  <c r="BP1438" i="24"/>
  <c r="BP1439" i="24"/>
  <c r="BP1440" i="24"/>
  <c r="BP1441" i="24"/>
  <c r="BP1442" i="24"/>
  <c r="BP1443" i="24"/>
  <c r="BP1444" i="24"/>
  <c r="BP1445" i="24"/>
  <c r="BP1446" i="24"/>
  <c r="BP1447" i="24"/>
  <c r="BP1448" i="24"/>
  <c r="BP1449" i="24"/>
  <c r="BP1450" i="24"/>
  <c r="BP1451" i="24"/>
  <c r="BP1452" i="24"/>
  <c r="BP1453" i="24"/>
  <c r="BP1454" i="24"/>
  <c r="BP1455" i="24"/>
  <c r="BP1456" i="24"/>
  <c r="BP1457" i="24"/>
  <c r="BP1458" i="24"/>
  <c r="BP1459" i="24"/>
  <c r="BP1460" i="24"/>
  <c r="BP1461" i="24"/>
  <c r="BP1462" i="24"/>
  <c r="BP1463" i="24"/>
  <c r="BP1464" i="24"/>
  <c r="BP1465" i="24"/>
  <c r="BP1466" i="24"/>
  <c r="BP1467" i="24"/>
  <c r="BP1468" i="24"/>
  <c r="BP1469" i="24"/>
  <c r="BP1470" i="24"/>
  <c r="BP1471" i="24"/>
  <c r="BP1472" i="24"/>
  <c r="BP1473" i="24"/>
  <c r="BP1474" i="24"/>
  <c r="BP1475" i="24"/>
  <c r="BP1476" i="24"/>
  <c r="BP1477" i="24"/>
  <c r="BP1478" i="24"/>
  <c r="BP1479" i="24"/>
  <c r="BP1480" i="24"/>
  <c r="BP1481" i="24"/>
  <c r="BP1482" i="24"/>
  <c r="BP1483" i="24"/>
  <c r="BP1484" i="24"/>
  <c r="BP1485" i="24"/>
  <c r="BP1486" i="24"/>
  <c r="BP1487" i="24"/>
  <c r="BP1488" i="24"/>
  <c r="BP1489" i="24"/>
  <c r="BP1490" i="24"/>
  <c r="BP1491" i="24"/>
  <c r="BP1492" i="24"/>
  <c r="BP1493" i="24"/>
  <c r="BP1494" i="24"/>
  <c r="BP1495" i="24"/>
  <c r="BP1496" i="24"/>
  <c r="BP1497" i="24"/>
  <c r="BP1498" i="24"/>
  <c r="BP1499" i="24"/>
  <c r="BP1500" i="24"/>
  <c r="BP1501" i="24"/>
  <c r="BP1502" i="24"/>
  <c r="BP1503" i="24"/>
  <c r="BP1504" i="24"/>
  <c r="BP1505" i="24"/>
  <c r="BP1506" i="24"/>
  <c r="BP1507" i="24"/>
  <c r="BP1508" i="24"/>
  <c r="BP1509" i="24"/>
  <c r="BP1510" i="24"/>
  <c r="BP1511" i="24"/>
  <c r="BP1512" i="24"/>
  <c r="BP1513" i="24"/>
  <c r="BP1514" i="24"/>
  <c r="BP1515" i="24"/>
  <c r="BP1516" i="24"/>
  <c r="BP1517" i="24"/>
  <c r="BP1518" i="24"/>
  <c r="BP1519" i="24"/>
  <c r="BP1520" i="24"/>
  <c r="BP1521" i="24"/>
  <c r="BP1522" i="24"/>
  <c r="BP1523" i="24"/>
  <c r="BP1524" i="24"/>
  <c r="BP1525" i="24"/>
  <c r="BP1526" i="24"/>
  <c r="BP1527" i="24"/>
  <c r="BP1528" i="24"/>
  <c r="BP1529" i="24"/>
  <c r="BP1530" i="24"/>
  <c r="BP1531" i="24"/>
  <c r="BP1532" i="24"/>
  <c r="BP1533" i="24"/>
  <c r="BP1534" i="24"/>
  <c r="BP1535" i="24"/>
  <c r="BP1536" i="24"/>
  <c r="BP1537" i="24"/>
  <c r="BP1538" i="24"/>
  <c r="BP1539" i="24"/>
  <c r="BP1540" i="24"/>
  <c r="BP1541" i="24"/>
  <c r="BP1542" i="24"/>
  <c r="BP1543" i="24"/>
  <c r="BP1544" i="24"/>
  <c r="BP1545" i="24"/>
  <c r="BP1546" i="24"/>
  <c r="BP1547" i="24"/>
  <c r="BP1548" i="24"/>
  <c r="BP1549" i="24"/>
  <c r="BP1550" i="24"/>
  <c r="BP1551" i="24"/>
  <c r="BP1552" i="24"/>
  <c r="BP1553" i="24"/>
  <c r="BP1554" i="24"/>
  <c r="BP1555" i="24"/>
  <c r="BP1556" i="24"/>
  <c r="BP1557" i="24"/>
  <c r="BP1558" i="24"/>
  <c r="BP1559" i="24"/>
  <c r="BP1560" i="24"/>
  <c r="BP1561" i="24"/>
  <c r="BP1562" i="24"/>
  <c r="BP1563" i="24"/>
  <c r="BP1564" i="24"/>
  <c r="BP1565" i="24"/>
  <c r="BP1566" i="24"/>
  <c r="BP1567" i="24"/>
  <c r="BP1568" i="24"/>
  <c r="BP1569" i="24"/>
  <c r="BP1570" i="24"/>
  <c r="BP1571" i="24"/>
  <c r="BP1572" i="24"/>
  <c r="BP1573" i="24"/>
  <c r="BP1574" i="24"/>
  <c r="BP1575" i="24"/>
  <c r="BP1576" i="24"/>
  <c r="BP1577" i="24"/>
  <c r="BP1578" i="24"/>
  <c r="BP1579" i="24"/>
  <c r="BP1580" i="24"/>
  <c r="BP1581" i="24"/>
  <c r="BP1582" i="24"/>
  <c r="BP1583" i="24"/>
  <c r="BP1584" i="24"/>
  <c r="BP1585" i="24"/>
  <c r="BP1586" i="24"/>
  <c r="BP1587" i="24"/>
  <c r="BP1588" i="24"/>
  <c r="BP1589" i="24"/>
  <c r="BP1590" i="24"/>
  <c r="BP1591" i="24"/>
  <c r="BP1592" i="24"/>
  <c r="BP1593" i="24"/>
  <c r="BP1594" i="24"/>
  <c r="BP1595" i="24"/>
  <c r="BP1596" i="24"/>
  <c r="BP1597" i="24"/>
  <c r="BP1598" i="24"/>
  <c r="BP1599" i="24"/>
  <c r="BP1600" i="24"/>
  <c r="BP1601" i="24"/>
  <c r="BP1602" i="24"/>
  <c r="BP1603" i="24"/>
  <c r="BP1604" i="24"/>
  <c r="BP1605" i="24"/>
  <c r="BP1606" i="24"/>
  <c r="BP1607" i="24"/>
  <c r="BP1608" i="24"/>
  <c r="BP1609" i="24"/>
  <c r="BP1610" i="24"/>
  <c r="BP1611" i="24"/>
  <c r="BP1612" i="24"/>
  <c r="BP1613" i="24"/>
  <c r="BP1614" i="24"/>
  <c r="BP1615" i="24"/>
  <c r="BP1616" i="24"/>
  <c r="BP1617" i="24"/>
  <c r="BP1618" i="24"/>
  <c r="BP1619" i="24"/>
  <c r="BP1620" i="24"/>
  <c r="BP1621" i="24"/>
  <c r="BP1622" i="24"/>
  <c r="BP1623" i="24"/>
  <c r="BP1624" i="24"/>
  <c r="BP1625" i="24"/>
  <c r="BP1626" i="24"/>
  <c r="BP1627" i="24"/>
  <c r="BP1628" i="24"/>
  <c r="BP1629" i="24"/>
  <c r="BP1630" i="24"/>
  <c r="BP1631" i="24"/>
  <c r="BP1632" i="24"/>
  <c r="BP1633" i="24"/>
  <c r="BP1634" i="24"/>
  <c r="BP1635" i="24"/>
  <c r="BP1636" i="24"/>
  <c r="BP1637" i="24"/>
  <c r="BP1638" i="24"/>
  <c r="BP1639" i="24"/>
  <c r="BP1640" i="24"/>
  <c r="BP1641" i="24"/>
  <c r="BP1642" i="24"/>
  <c r="BP1643" i="24"/>
  <c r="BP1644" i="24"/>
  <c r="BP1645" i="24"/>
  <c r="BP1646" i="24"/>
  <c r="BP1647" i="24"/>
  <c r="BP1648" i="24"/>
  <c r="BP1649" i="24"/>
  <c r="BP1650" i="24"/>
  <c r="BP1651" i="24"/>
  <c r="BP1652" i="24"/>
  <c r="BP1653" i="24"/>
  <c r="BP1654" i="24"/>
  <c r="BP1655" i="24"/>
  <c r="BP1656" i="24"/>
  <c r="BP1657" i="24"/>
  <c r="BP1658" i="24"/>
  <c r="BP1659" i="24"/>
  <c r="BP1660" i="24"/>
  <c r="BP1661" i="24"/>
  <c r="BP1662" i="24"/>
  <c r="BP1663" i="24"/>
  <c r="BP1664" i="24"/>
  <c r="BP1665" i="24"/>
  <c r="BP1666" i="24"/>
  <c r="BP1667" i="24"/>
  <c r="BP1668" i="24"/>
  <c r="BP1669" i="24"/>
  <c r="BP1670" i="24"/>
  <c r="BP1671" i="24"/>
  <c r="BP1672" i="24"/>
  <c r="BP1673" i="24"/>
  <c r="BP1674" i="24"/>
  <c r="BP1675" i="24"/>
  <c r="BP1676" i="24"/>
  <c r="BP1677" i="24"/>
  <c r="BP1678" i="24"/>
  <c r="BP1679" i="24"/>
  <c r="BP1680" i="24"/>
  <c r="BP1681" i="24"/>
  <c r="BP1682" i="24"/>
  <c r="BP1683" i="24"/>
  <c r="BP1684" i="24"/>
  <c r="BP1685" i="24"/>
  <c r="BP1686" i="24"/>
  <c r="BP1687" i="24"/>
  <c r="BP1688" i="24"/>
  <c r="BP1689" i="24"/>
  <c r="BP1690" i="24"/>
  <c r="BP1691" i="24"/>
  <c r="BP1692" i="24"/>
  <c r="BP1693" i="24"/>
  <c r="BP1694" i="24"/>
  <c r="BP1695" i="24"/>
  <c r="BP1696" i="24"/>
  <c r="BP1697" i="24"/>
  <c r="BP1698" i="24"/>
  <c r="BP1699" i="24"/>
  <c r="BP1700" i="24"/>
  <c r="BP1701" i="24"/>
  <c r="BP1702" i="24"/>
  <c r="BP1703" i="24"/>
  <c r="BP1704" i="24"/>
  <c r="BP1705" i="24"/>
  <c r="BP1706" i="24"/>
  <c r="BP1707" i="24"/>
  <c r="BP1708" i="24"/>
  <c r="BP1709" i="24"/>
  <c r="BP1710" i="24"/>
  <c r="BP1711" i="24"/>
  <c r="BP1712" i="24"/>
  <c r="BP1713" i="24"/>
  <c r="BP1714" i="24"/>
  <c r="BP1715" i="24"/>
  <c r="BP1716" i="24"/>
  <c r="BP1717" i="24"/>
  <c r="BP1718" i="24"/>
  <c r="BP1719" i="24"/>
  <c r="BP1720" i="24"/>
  <c r="BP1721" i="24"/>
  <c r="BP1722" i="24"/>
  <c r="BP1723" i="24"/>
  <c r="BP1724" i="24"/>
  <c r="BP1725" i="24"/>
  <c r="BP1726" i="24"/>
  <c r="BP1727" i="24"/>
  <c r="BP1728" i="24"/>
  <c r="BP1729" i="24"/>
  <c r="BP1730" i="24"/>
  <c r="BP1731" i="24"/>
  <c r="BP1732" i="24"/>
  <c r="BP1733" i="24"/>
  <c r="BP1734" i="24"/>
  <c r="BP1735" i="24"/>
  <c r="BP1736" i="24"/>
  <c r="BP1737" i="24"/>
  <c r="BP1738" i="24"/>
  <c r="BP1739" i="24"/>
  <c r="BP1740" i="24"/>
  <c r="BP1741" i="24"/>
  <c r="BP1742" i="24"/>
  <c r="BP1743" i="24"/>
  <c r="BP1744" i="24"/>
  <c r="BP1745" i="24"/>
  <c r="BP1746" i="24"/>
  <c r="BP1747" i="24"/>
  <c r="BP1748" i="24"/>
  <c r="BP1749" i="24"/>
  <c r="BP1750" i="24"/>
  <c r="BP1751" i="24"/>
  <c r="BP1752" i="24"/>
  <c r="BP1753" i="24"/>
  <c r="BP1754" i="24"/>
  <c r="BP1755" i="24"/>
  <c r="BP1756" i="24"/>
  <c r="BP1757" i="24"/>
  <c r="BP1758" i="24"/>
  <c r="BP1759" i="24"/>
  <c r="BP1760" i="24"/>
  <c r="BP1761" i="24"/>
  <c r="BP1762" i="24"/>
  <c r="BP1763" i="24"/>
  <c r="BP1764" i="24"/>
  <c r="BP1765" i="24"/>
  <c r="BP1766" i="24"/>
  <c r="BP1767" i="24"/>
  <c r="BP1768" i="24"/>
  <c r="BP1769" i="24"/>
  <c r="BP1770" i="24"/>
  <c r="BP1771" i="24"/>
  <c r="BP1772" i="24"/>
  <c r="BP1773" i="24"/>
  <c r="BP1774" i="24"/>
  <c r="BP1775" i="24"/>
  <c r="BP1776" i="24"/>
  <c r="BP1777" i="24"/>
  <c r="BP1778" i="24"/>
  <c r="BP1779" i="24"/>
  <c r="BP1780" i="24"/>
  <c r="BP1781" i="24"/>
  <c r="BP1782" i="24"/>
  <c r="BP1783" i="24"/>
  <c r="BP1784" i="24"/>
  <c r="BP1785" i="24"/>
  <c r="BP1786" i="24"/>
  <c r="BP1787" i="24"/>
  <c r="BP1788" i="24"/>
  <c r="BP1789" i="24"/>
  <c r="BP1790" i="24"/>
  <c r="BP1791" i="24"/>
  <c r="BP1792" i="24"/>
  <c r="BP1793" i="24"/>
  <c r="BP1794" i="24"/>
  <c r="BP1795" i="24"/>
  <c r="BP1796" i="24"/>
  <c r="BP1797" i="24"/>
  <c r="BP1798" i="24"/>
  <c r="BP1799" i="24"/>
  <c r="BP1800" i="24"/>
  <c r="BP1801" i="24"/>
  <c r="BP1802" i="24"/>
  <c r="BP1803" i="24"/>
  <c r="BP1804" i="24"/>
  <c r="BP1805" i="24"/>
  <c r="BP1806" i="24"/>
  <c r="BP1807" i="24"/>
  <c r="BP1808" i="24"/>
  <c r="BP1809" i="24"/>
  <c r="BP1810" i="24"/>
  <c r="BP1811" i="24"/>
  <c r="BP1812" i="24"/>
  <c r="BP1813" i="24"/>
  <c r="BP1814" i="24"/>
  <c r="BP1815" i="24"/>
  <c r="BP1816" i="24"/>
  <c r="BP1817" i="24"/>
  <c r="BP1818" i="24"/>
  <c r="BP1819" i="24"/>
  <c r="BP1820" i="24"/>
  <c r="BP1821" i="24"/>
  <c r="BP1822" i="24"/>
  <c r="BP1823" i="24"/>
  <c r="BP1824" i="24"/>
  <c r="BP1825" i="24"/>
  <c r="BP1826" i="24"/>
  <c r="BP1827" i="24"/>
  <c r="BP1828" i="24"/>
  <c r="BP1829" i="24"/>
  <c r="BP1830" i="24"/>
  <c r="BP1831" i="24"/>
  <c r="BP1832" i="24"/>
  <c r="BP1833" i="24"/>
  <c r="BP1834" i="24"/>
  <c r="BP1835" i="24"/>
  <c r="BP1836" i="24"/>
  <c r="BP1837" i="24"/>
  <c r="BP1838" i="24"/>
  <c r="BP1839" i="24"/>
  <c r="BP1840" i="24"/>
  <c r="BP1841" i="24"/>
  <c r="BP1842" i="24"/>
  <c r="BP1843" i="24"/>
  <c r="BP1844" i="24"/>
  <c r="BP1845" i="24"/>
  <c r="BP1846" i="24"/>
  <c r="BP1847" i="24"/>
  <c r="BP1848" i="24"/>
  <c r="BP1849" i="24"/>
  <c r="BP1850" i="24"/>
  <c r="BP1851" i="24"/>
  <c r="BP1852" i="24"/>
  <c r="BP1853" i="24"/>
  <c r="BP1854" i="24"/>
  <c r="BP1855" i="24"/>
  <c r="BP1856" i="24"/>
  <c r="BP1857" i="24"/>
  <c r="BP1858" i="24"/>
  <c r="BP1859" i="24"/>
  <c r="BP1860" i="24"/>
  <c r="BP1861" i="24"/>
  <c r="BP1862" i="24"/>
  <c r="BP1863" i="24"/>
  <c r="BP1864" i="24"/>
  <c r="BP1865" i="24"/>
  <c r="BP1866" i="24"/>
  <c r="BP1867" i="24"/>
  <c r="BP1868" i="24"/>
  <c r="BP1869" i="24"/>
  <c r="BP1870" i="24"/>
  <c r="BP1871" i="24"/>
  <c r="BP1872" i="24"/>
  <c r="BP1873" i="24"/>
  <c r="BP1874" i="24"/>
  <c r="BP1875" i="24"/>
  <c r="BP1876" i="24"/>
  <c r="BP1877" i="24"/>
  <c r="BP1878" i="24"/>
  <c r="BP1879" i="24"/>
  <c r="BP1880" i="24"/>
  <c r="BP1881" i="24"/>
  <c r="BP1882" i="24"/>
  <c r="BP1883" i="24"/>
  <c r="BP1884" i="24"/>
  <c r="BP1885" i="24"/>
  <c r="BP1886" i="24"/>
  <c r="BP1887" i="24"/>
  <c r="BP1888" i="24"/>
  <c r="BP1889" i="24"/>
  <c r="BP1890" i="24"/>
  <c r="BP1891" i="24"/>
  <c r="BP1892" i="24"/>
  <c r="BP1893" i="24"/>
  <c r="BP1894" i="24"/>
  <c r="BP1895" i="24"/>
  <c r="BP1896" i="24"/>
  <c r="BP1897" i="24"/>
  <c r="BP1898" i="24"/>
  <c r="BP1899" i="24"/>
  <c r="BP1900" i="24"/>
  <c r="BP1901" i="24"/>
  <c r="BP1902" i="24"/>
  <c r="BP1903" i="24"/>
  <c r="BP1904" i="24"/>
  <c r="BP1905" i="24"/>
  <c r="BP1906" i="24"/>
  <c r="BP1907" i="24"/>
  <c r="BP1908" i="24"/>
  <c r="BP1909" i="24"/>
  <c r="BP1910" i="24"/>
  <c r="BP1911" i="24"/>
  <c r="BP1912" i="24"/>
  <c r="BP1913" i="24"/>
  <c r="BP1914" i="24"/>
  <c r="BP1915" i="24"/>
  <c r="BP1916" i="24"/>
  <c r="BP1917" i="24"/>
  <c r="BP1918" i="24"/>
  <c r="BP1919" i="24"/>
  <c r="BP1920" i="24"/>
  <c r="BP1921" i="24"/>
  <c r="BP1922" i="24"/>
  <c r="BP1923" i="24"/>
  <c r="BP1924" i="24"/>
  <c r="BP1925" i="24"/>
  <c r="BP1926" i="24"/>
  <c r="BP1927" i="24"/>
  <c r="BP1928" i="24"/>
  <c r="BP1929" i="24"/>
  <c r="BP1930" i="24"/>
  <c r="BP1931" i="24"/>
  <c r="BP1932" i="24"/>
  <c r="BP1933" i="24"/>
  <c r="BP1934" i="24"/>
  <c r="BP1935" i="24"/>
  <c r="BP1936" i="24"/>
  <c r="BP1937" i="24"/>
  <c r="BP1938" i="24"/>
  <c r="BP1939" i="24"/>
  <c r="BP1940" i="24"/>
  <c r="BP1941" i="24"/>
  <c r="BP1942" i="24"/>
  <c r="BP1943" i="24"/>
  <c r="BP1944" i="24"/>
  <c r="BP1945" i="24"/>
  <c r="BP1946" i="24"/>
  <c r="BP1947" i="24"/>
  <c r="BP1948" i="24"/>
  <c r="BP1949" i="24"/>
  <c r="BP1950" i="24"/>
  <c r="BP1951" i="24"/>
  <c r="BP1952" i="24"/>
  <c r="BP1953" i="24"/>
  <c r="BP1954" i="24"/>
  <c r="BP1955" i="24"/>
  <c r="BP1956" i="24"/>
  <c r="BP1957" i="24"/>
  <c r="BP1958" i="24"/>
  <c r="BP1959" i="24"/>
  <c r="BP1960" i="24"/>
  <c r="BP1961" i="24"/>
  <c r="BP1962" i="24"/>
  <c r="BP1963" i="24"/>
  <c r="BP1964" i="24"/>
  <c r="BP1965" i="24"/>
  <c r="BP1966" i="24"/>
  <c r="BP1967" i="24"/>
  <c r="BP1968" i="24"/>
  <c r="BP1969" i="24"/>
  <c r="BP1970" i="24"/>
  <c r="BP1971" i="24"/>
  <c r="BP1972" i="24"/>
  <c r="BP1973" i="24"/>
  <c r="BP1974" i="24"/>
  <c r="BP1975" i="24"/>
  <c r="BP1976" i="24"/>
  <c r="BP1977" i="24"/>
  <c r="BP1978" i="24"/>
  <c r="BP1979" i="24"/>
  <c r="BP1980" i="24"/>
  <c r="BP1981" i="24"/>
  <c r="BP1982" i="24"/>
  <c r="BP1983" i="24"/>
  <c r="BP1984" i="24"/>
  <c r="BP1985" i="24"/>
  <c r="BP1986" i="24"/>
  <c r="BP1987" i="24"/>
  <c r="BP1988" i="24"/>
  <c r="BP1989" i="24"/>
  <c r="BP1990" i="24"/>
  <c r="BP1991" i="24"/>
  <c r="BP1992" i="24"/>
  <c r="BP1993" i="24"/>
  <c r="BP1994" i="24"/>
  <c r="BP1995" i="24"/>
  <c r="BP1996" i="24"/>
  <c r="BP1997" i="24"/>
  <c r="BP1998" i="24"/>
  <c r="BP1999" i="24"/>
  <c r="BP2000" i="24"/>
  <c r="BP2001" i="24"/>
  <c r="BP2002" i="24"/>
  <c r="BP2003" i="24"/>
  <c r="BP2004" i="24"/>
  <c r="BP2005" i="24"/>
  <c r="BP2006" i="24"/>
  <c r="BP2007" i="24"/>
  <c r="BP2008" i="24"/>
  <c r="BP2009" i="24"/>
  <c r="BP2010" i="24"/>
  <c r="BP2011" i="24"/>
  <c r="BP2012" i="24"/>
  <c r="BP2013" i="24"/>
  <c r="BP2014" i="24"/>
  <c r="BP2015" i="24"/>
  <c r="BP2016" i="24"/>
  <c r="BP2017" i="24"/>
  <c r="BP2018" i="24"/>
  <c r="BP2019" i="24"/>
  <c r="BP2020" i="24"/>
  <c r="BP2021" i="24"/>
  <c r="BP2022" i="24"/>
  <c r="BP2023" i="24"/>
  <c r="BP2024" i="24"/>
  <c r="BP2025" i="24"/>
  <c r="BP2026" i="24"/>
  <c r="BP2027" i="24"/>
  <c r="BP2028" i="24"/>
  <c r="BP2029" i="24"/>
  <c r="BP2030" i="24"/>
  <c r="BP2031" i="24"/>
  <c r="BP2032" i="24"/>
  <c r="BP2033" i="24"/>
  <c r="BP2034" i="24"/>
  <c r="BP2035" i="24"/>
  <c r="BP2036" i="24"/>
  <c r="BP2037" i="24"/>
  <c r="BP2038" i="24"/>
  <c r="BP2039" i="24"/>
  <c r="BP2040" i="24"/>
  <c r="BP2041" i="24"/>
  <c r="BP2042" i="24"/>
  <c r="BP2043" i="24"/>
  <c r="BP2044" i="24"/>
  <c r="BP2045" i="24"/>
  <c r="BP2046" i="24"/>
  <c r="BP2047" i="24"/>
  <c r="BP2048" i="24"/>
  <c r="BP2049" i="24"/>
  <c r="BP2050" i="24"/>
  <c r="BP2051" i="24"/>
  <c r="BP2052" i="24"/>
  <c r="BP2053" i="24"/>
  <c r="BP2054" i="24"/>
  <c r="BP2055" i="24"/>
  <c r="BP2056" i="24"/>
  <c r="BP2057" i="24"/>
  <c r="BP2058" i="24"/>
  <c r="BP2059" i="24"/>
  <c r="BP2060" i="24"/>
  <c r="BP2061" i="24"/>
  <c r="BP2062" i="24"/>
  <c r="BP2063" i="24"/>
  <c r="BP2064" i="24"/>
  <c r="BP2065" i="24"/>
  <c r="BP2066" i="24"/>
  <c r="BP2067" i="24"/>
  <c r="BP2068" i="24"/>
  <c r="BP2069" i="24"/>
  <c r="BP2070" i="24"/>
  <c r="BP2071" i="24"/>
  <c r="BP2072" i="24"/>
  <c r="BP2073" i="24"/>
  <c r="BP2074" i="24"/>
  <c r="BP2075" i="24"/>
  <c r="BP2076" i="24"/>
  <c r="BP2077" i="24"/>
  <c r="BP2078" i="24"/>
  <c r="BP2079" i="24"/>
  <c r="BP2080" i="24"/>
  <c r="BP2081" i="24"/>
  <c r="BP2082" i="24"/>
  <c r="BP2083" i="24"/>
  <c r="BP2084" i="24"/>
  <c r="BP2085" i="24"/>
  <c r="BP2086" i="24"/>
  <c r="BP2087" i="24"/>
  <c r="BP2088" i="24"/>
  <c r="BP2089" i="24"/>
  <c r="BP2090" i="24"/>
  <c r="BP2091" i="24"/>
  <c r="BP2092" i="24"/>
  <c r="BP2093" i="24"/>
  <c r="BP2094" i="24"/>
  <c r="BP2095" i="24"/>
  <c r="BP2096" i="24"/>
  <c r="BP2097" i="24"/>
  <c r="BP2098" i="24"/>
  <c r="BP2099" i="24"/>
  <c r="BP2100" i="24"/>
  <c r="BP2101" i="24"/>
  <c r="BP2102" i="24"/>
  <c r="BP2103" i="24"/>
  <c r="BP2104" i="24"/>
  <c r="BP2105" i="24"/>
  <c r="BP2106" i="24"/>
  <c r="BP2107" i="24"/>
  <c r="BP2108" i="24"/>
  <c r="BP2109" i="24"/>
  <c r="BP2110" i="24"/>
  <c r="BP2111" i="24"/>
  <c r="BP2112" i="24"/>
  <c r="BP2113" i="24"/>
  <c r="BP2114" i="24"/>
  <c r="BP2115" i="24"/>
  <c r="BP2116" i="24"/>
  <c r="BP2117" i="24"/>
  <c r="BP2118" i="24"/>
  <c r="BP2119" i="24"/>
  <c r="BP2120" i="24"/>
  <c r="BP2121" i="24"/>
  <c r="BP2122" i="24"/>
  <c r="BP2123" i="24"/>
  <c r="BP2124" i="24"/>
  <c r="BP2125" i="24"/>
  <c r="BP2126" i="24"/>
  <c r="BP2127" i="24"/>
  <c r="BP2128" i="24"/>
  <c r="BP2129" i="24"/>
  <c r="BP2130" i="24"/>
  <c r="BP2131" i="24"/>
  <c r="BP2132" i="24"/>
  <c r="BP2133" i="24"/>
  <c r="BP2134" i="24"/>
  <c r="BP2135" i="24"/>
  <c r="BP2136" i="24"/>
  <c r="BP2137" i="24"/>
  <c r="BP2138" i="24"/>
  <c r="BP2139" i="24"/>
  <c r="BP2140" i="24"/>
  <c r="BP2141" i="24"/>
  <c r="BP2142" i="24"/>
  <c r="BP2143" i="24"/>
  <c r="BP2144" i="24"/>
  <c r="BP2145" i="24"/>
  <c r="BP2146" i="24"/>
  <c r="BP2147" i="24"/>
  <c r="BP2148" i="24"/>
  <c r="BP2149" i="24"/>
  <c r="BP2150" i="24"/>
  <c r="BP2151" i="24"/>
  <c r="BP2152" i="24"/>
  <c r="BP2153" i="24"/>
  <c r="BP2154" i="24"/>
  <c r="BP2155" i="24"/>
  <c r="BP2156" i="24"/>
  <c r="BP2157" i="24"/>
  <c r="BP2158" i="24"/>
  <c r="BP2159" i="24"/>
  <c r="BP2160" i="24"/>
  <c r="BP2161" i="24"/>
  <c r="BP2162" i="24"/>
  <c r="BP2163" i="24"/>
  <c r="BP2164" i="24"/>
  <c r="BP2165" i="24"/>
  <c r="BP2166" i="24"/>
  <c r="BP2167" i="24"/>
  <c r="BP2168" i="24"/>
  <c r="BP2169" i="24"/>
  <c r="BP2170" i="24"/>
  <c r="BP2171" i="24"/>
  <c r="BP2172" i="24"/>
  <c r="BP2173" i="24"/>
  <c r="BP2174" i="24"/>
  <c r="BP2175" i="24"/>
  <c r="BP2176" i="24"/>
  <c r="BP2177" i="24"/>
  <c r="BP2178" i="24"/>
  <c r="BP2179" i="24"/>
  <c r="BP2180" i="24"/>
  <c r="BP2181" i="24"/>
  <c r="BP2182" i="24"/>
  <c r="BP2183" i="24"/>
  <c r="BP2184" i="24"/>
  <c r="BP2185" i="24"/>
  <c r="BP2186" i="24"/>
  <c r="BP2187" i="24"/>
  <c r="BP2188" i="24"/>
  <c r="BP2189" i="24"/>
  <c r="BP2190" i="24"/>
  <c r="BP2191" i="24"/>
  <c r="BP2192" i="24"/>
  <c r="BP2193" i="24"/>
  <c r="BP2194" i="24"/>
  <c r="BP2195" i="24"/>
  <c r="BP2196" i="24"/>
  <c r="BP2197" i="24"/>
  <c r="BP2198" i="24"/>
  <c r="BP2199" i="24"/>
  <c r="BP2200" i="24"/>
  <c r="BP2201" i="24"/>
  <c r="BP2202" i="24"/>
  <c r="BP2203" i="24"/>
  <c r="BP2204" i="24"/>
  <c r="BP2205" i="24"/>
  <c r="BP2206" i="24"/>
  <c r="BP2207" i="24"/>
  <c r="BP2208" i="24"/>
  <c r="BP2209" i="24"/>
  <c r="BP2210" i="24"/>
  <c r="BP2211" i="24"/>
  <c r="BP2212" i="24"/>
  <c r="BP2213" i="24"/>
  <c r="BP2214" i="24"/>
  <c r="BP2215" i="24"/>
  <c r="BP2216" i="24"/>
  <c r="BP2217" i="24"/>
  <c r="BP2218" i="24"/>
  <c r="BP2219" i="24"/>
  <c r="BP2220" i="24"/>
  <c r="BP2221" i="24"/>
  <c r="BP2222" i="24"/>
  <c r="BP2223" i="24"/>
  <c r="BP2224" i="24"/>
  <c r="BP2225" i="24"/>
  <c r="BP2226" i="24"/>
  <c r="BP2227" i="24"/>
  <c r="BP2228" i="24"/>
  <c r="BP2229" i="24"/>
  <c r="BP2230" i="24"/>
  <c r="BP2231" i="24"/>
  <c r="BP2232" i="24"/>
  <c r="BP2233" i="24"/>
  <c r="BP2234" i="24"/>
  <c r="BP2235" i="24"/>
  <c r="BP2236" i="24"/>
  <c r="BP2237" i="24"/>
  <c r="BP2238" i="24"/>
  <c r="BP2239" i="24"/>
  <c r="BP2240" i="24"/>
  <c r="BP2241" i="24"/>
  <c r="BP2242" i="24"/>
  <c r="BP2243" i="24"/>
  <c r="BP2244" i="24"/>
  <c r="BP2245" i="24"/>
  <c r="BP2246" i="24"/>
  <c r="BP2247" i="24"/>
  <c r="BP2248" i="24"/>
  <c r="BP2249" i="24"/>
  <c r="BP2250" i="24"/>
  <c r="BP2251" i="24"/>
  <c r="BP2252" i="24"/>
  <c r="BP2253" i="24"/>
  <c r="BP2254" i="24"/>
  <c r="BP2255" i="24"/>
  <c r="BP2256" i="24"/>
  <c r="BP2257" i="24"/>
  <c r="BP2258" i="24"/>
  <c r="BP2259" i="24"/>
  <c r="BP2260" i="24"/>
  <c r="BP2261" i="24"/>
  <c r="BP2262" i="24"/>
  <c r="BP2263" i="24"/>
  <c r="BP2264" i="24"/>
  <c r="BP2265" i="24"/>
  <c r="BP2266" i="24"/>
  <c r="BP2267" i="24"/>
  <c r="BP2268" i="24"/>
  <c r="BP2269" i="24"/>
  <c r="BP2270" i="24"/>
  <c r="BP2271" i="24"/>
  <c r="BP2272" i="24"/>
  <c r="BP2273" i="24"/>
  <c r="BP2274" i="24"/>
  <c r="BP2275" i="24"/>
  <c r="BP2276" i="24"/>
  <c r="BP2277" i="24"/>
  <c r="BP2278" i="24"/>
  <c r="BP2279" i="24"/>
  <c r="BP2280" i="24"/>
  <c r="BP2281" i="24"/>
  <c r="BP2282" i="24"/>
  <c r="BP2283" i="24"/>
  <c r="BP2284" i="24"/>
  <c r="BP2285" i="24"/>
  <c r="BP2286" i="24"/>
  <c r="BP2287" i="24"/>
  <c r="BP2288" i="24"/>
  <c r="BP2289" i="24"/>
  <c r="BP2290" i="24"/>
  <c r="BP2291" i="24"/>
  <c r="BP2292" i="24"/>
  <c r="BP2293" i="24"/>
  <c r="BP2294" i="24"/>
  <c r="BP2295" i="24"/>
  <c r="BP2296" i="24"/>
  <c r="BP2297" i="24"/>
  <c r="BP2298" i="24"/>
  <c r="BP2299" i="24"/>
  <c r="BP2300" i="24"/>
  <c r="BP2301" i="24"/>
  <c r="BP2302" i="24"/>
  <c r="BP2303" i="24"/>
  <c r="BP2304" i="24"/>
  <c r="BP2305" i="24"/>
  <c r="BP2306" i="24"/>
  <c r="BP2307" i="24"/>
  <c r="BP2308" i="24"/>
  <c r="BP2309" i="24"/>
  <c r="BP2310" i="24"/>
  <c r="BP2311" i="24"/>
  <c r="BP2312" i="24"/>
  <c r="BP2313" i="24"/>
  <c r="BP2314" i="24"/>
  <c r="BP2315" i="24"/>
  <c r="BP2316" i="24"/>
  <c r="BP2317" i="24"/>
  <c r="BP2318" i="24"/>
  <c r="BP2319" i="24"/>
  <c r="BP2320" i="24"/>
  <c r="BP2321" i="24"/>
  <c r="BP2322" i="24"/>
  <c r="BP2323" i="24"/>
  <c r="BP2324" i="24"/>
  <c r="BP2325" i="24"/>
  <c r="BP2326" i="24"/>
  <c r="BP2327" i="24"/>
  <c r="BP2328" i="24"/>
  <c r="BP2329" i="24"/>
  <c r="BP2330" i="24"/>
  <c r="BP2331" i="24"/>
  <c r="BP2332" i="24"/>
  <c r="BP2333" i="24"/>
  <c r="BP2334" i="24"/>
  <c r="BP2335" i="24"/>
  <c r="BP2336" i="24"/>
  <c r="BP2337" i="24"/>
  <c r="BP2338" i="24"/>
  <c r="BP2339" i="24"/>
  <c r="BP2340" i="24"/>
  <c r="BP2341" i="24"/>
  <c r="BP2342" i="24"/>
  <c r="BP2343" i="24"/>
  <c r="BP2344" i="24"/>
  <c r="BP2345" i="24"/>
  <c r="BP2346" i="24"/>
  <c r="BP2347" i="24"/>
  <c r="BP2348" i="24"/>
  <c r="BP2349" i="24"/>
  <c r="BP2350" i="24"/>
  <c r="BP2351" i="24"/>
  <c r="BP2352" i="24"/>
  <c r="BP2353" i="24"/>
  <c r="BP2354" i="24"/>
  <c r="BP2355" i="24"/>
  <c r="BP2356" i="24"/>
  <c r="BP2357" i="24"/>
  <c r="BP2358" i="24"/>
  <c r="BP2359" i="24"/>
  <c r="BP2360" i="24"/>
  <c r="BP2361" i="24"/>
  <c r="BP2362" i="24"/>
  <c r="BP2363" i="24"/>
  <c r="BP2364" i="24"/>
  <c r="BP2365" i="24"/>
  <c r="BP2366" i="24"/>
  <c r="BP2367" i="24"/>
  <c r="BP2368" i="24"/>
  <c r="BP2369" i="24"/>
  <c r="BP2370" i="24"/>
  <c r="BP2371" i="24"/>
  <c r="BP2372" i="24"/>
  <c r="BP2373" i="24"/>
  <c r="BP2374" i="24"/>
  <c r="BP2375" i="24"/>
  <c r="BP2376" i="24"/>
  <c r="BP2377" i="24"/>
  <c r="BP2378" i="24"/>
  <c r="BP2379" i="24"/>
  <c r="BP2380" i="24"/>
  <c r="BP2381" i="24"/>
  <c r="BP2382" i="24"/>
  <c r="BP2383" i="24"/>
  <c r="BP2384" i="24"/>
  <c r="BP2385" i="24"/>
  <c r="BP2386" i="24"/>
  <c r="BP2387" i="24"/>
  <c r="BP2388" i="24"/>
  <c r="BP2389" i="24"/>
  <c r="BP2390" i="24"/>
  <c r="BP2391" i="24"/>
  <c r="BP2392" i="24"/>
  <c r="BP2393" i="24"/>
  <c r="BP2394" i="24"/>
  <c r="BP2395" i="24"/>
  <c r="BP2396" i="24"/>
  <c r="BP2397" i="24"/>
  <c r="BP2398" i="24"/>
  <c r="BP2399" i="24"/>
  <c r="BP2400" i="24"/>
  <c r="BP2401" i="24"/>
  <c r="BP2402" i="24"/>
  <c r="BP2403" i="24"/>
  <c r="BP2404" i="24"/>
  <c r="BP2405" i="24"/>
  <c r="BP2406" i="24"/>
  <c r="BP2407" i="24"/>
  <c r="BP2408" i="24"/>
  <c r="BP2409" i="24"/>
  <c r="BP2410" i="24"/>
  <c r="BP2411" i="24"/>
  <c r="BP2412" i="24"/>
  <c r="BP2413" i="24"/>
  <c r="BP2414" i="24"/>
  <c r="BP2415" i="24"/>
  <c r="BP2416" i="24"/>
  <c r="BP2417" i="24"/>
  <c r="BP2418" i="24"/>
  <c r="BP2419" i="24"/>
  <c r="BP2420" i="24"/>
  <c r="BP2421" i="24"/>
  <c r="BP2422" i="24"/>
  <c r="BP2423" i="24"/>
  <c r="BP2424" i="24"/>
  <c r="BP2425" i="24"/>
  <c r="BP2426" i="24"/>
  <c r="BP2427" i="24"/>
  <c r="BP2428" i="24"/>
  <c r="BP2429" i="24"/>
  <c r="BP2430" i="24"/>
  <c r="BP2431" i="24"/>
  <c r="BP2432" i="24"/>
  <c r="BP2433" i="24"/>
  <c r="BP2434" i="24"/>
  <c r="BP2435" i="24"/>
  <c r="BP2436" i="24"/>
  <c r="BP2437" i="24"/>
  <c r="BP2438" i="24"/>
  <c r="BP2439" i="24"/>
  <c r="BP2440" i="24"/>
  <c r="BP2441" i="24"/>
  <c r="BP2442" i="24"/>
  <c r="BP2443" i="24"/>
  <c r="BP2444" i="24"/>
  <c r="BP2445" i="24"/>
  <c r="BP2446" i="24"/>
  <c r="BP2447" i="24"/>
  <c r="BP2448" i="24"/>
  <c r="BP2449" i="24"/>
  <c r="BP2450" i="24"/>
  <c r="BP2451" i="24"/>
  <c r="BP2452" i="24"/>
  <c r="BP2453" i="24"/>
  <c r="BP2454" i="24"/>
  <c r="BP2455" i="24"/>
  <c r="BP2456" i="24"/>
  <c r="BP2457" i="24"/>
  <c r="BP2458" i="24"/>
  <c r="BP2459" i="24"/>
  <c r="BP2460" i="24"/>
  <c r="BP2461" i="24"/>
  <c r="BP2462" i="24"/>
  <c r="BP2463" i="24"/>
  <c r="BP2464" i="24"/>
  <c r="BP2465" i="24"/>
  <c r="BP2466" i="24"/>
  <c r="BP2467" i="24"/>
  <c r="BP2468" i="24"/>
  <c r="BP2469" i="24"/>
  <c r="BP2470" i="24"/>
  <c r="BP2471" i="24"/>
  <c r="BP2472" i="24"/>
  <c r="BP2473" i="24"/>
  <c r="BP2474" i="24"/>
  <c r="BP2475" i="24"/>
  <c r="BP2476" i="24"/>
  <c r="BP2477" i="24"/>
  <c r="BP2478" i="24"/>
  <c r="BP2479" i="24"/>
  <c r="BP2480" i="24"/>
  <c r="BP2481" i="24"/>
  <c r="BP2482" i="24"/>
  <c r="BP2483" i="24"/>
  <c r="BP2484" i="24"/>
  <c r="BP2485" i="24"/>
  <c r="BP2486" i="24"/>
  <c r="BP2487" i="24"/>
  <c r="BP2488" i="24"/>
  <c r="BP2489" i="24"/>
  <c r="BP2490" i="24"/>
  <c r="BP2491" i="24"/>
  <c r="BP2492" i="24"/>
  <c r="BP2493" i="24"/>
  <c r="BP2494" i="24"/>
  <c r="BP2495" i="24"/>
  <c r="BP2496" i="24"/>
  <c r="BP2497" i="24"/>
  <c r="BP2498" i="24"/>
  <c r="BP2499" i="24"/>
  <c r="BP2500" i="24"/>
  <c r="BP2501" i="24"/>
  <c r="BP2502" i="24"/>
  <c r="BP2503" i="24"/>
  <c r="BP2504" i="24"/>
  <c r="BP2505" i="24"/>
  <c r="BP2506" i="24"/>
  <c r="BP2507" i="24"/>
  <c r="BP2508" i="24"/>
  <c r="BP2509" i="24"/>
  <c r="BP2510" i="24"/>
  <c r="BP2511" i="24"/>
  <c r="BP2512" i="24"/>
  <c r="BP2513" i="24"/>
  <c r="BP2514" i="24"/>
  <c r="BP2515" i="24"/>
  <c r="BP2516" i="24"/>
  <c r="BP2517" i="24"/>
  <c r="BP2518" i="24"/>
  <c r="BP2519" i="24"/>
  <c r="BP2520" i="24"/>
  <c r="BP2521" i="24"/>
  <c r="BP2522" i="24"/>
  <c r="BP2523" i="24"/>
  <c r="BP2524" i="24"/>
  <c r="BP2525" i="24"/>
  <c r="BP2526" i="24"/>
  <c r="BP2527" i="24"/>
  <c r="BP2528" i="24"/>
  <c r="BP2529" i="24"/>
  <c r="BP2530" i="24"/>
  <c r="BP2531" i="24"/>
  <c r="BP2532" i="24"/>
  <c r="BP2533" i="24"/>
  <c r="BP2534" i="24"/>
  <c r="BP2535" i="24"/>
  <c r="BP2536" i="24"/>
  <c r="BP2537" i="24"/>
  <c r="BP2538" i="24"/>
  <c r="BP2539" i="24"/>
  <c r="BP2540" i="24"/>
  <c r="BQ11" i="24"/>
  <c r="BP11" i="24"/>
  <c r="AT12" i="24"/>
  <c r="AT13" i="24"/>
  <c r="AT14" i="24"/>
  <c r="AT15" i="24"/>
  <c r="AT16" i="24"/>
  <c r="AT17" i="24"/>
  <c r="AT18" i="24"/>
  <c r="AT19" i="24"/>
  <c r="AT20" i="24"/>
  <c r="AT21" i="24"/>
  <c r="AT22" i="24"/>
  <c r="AT23" i="24"/>
  <c r="AT24" i="24"/>
  <c r="AT25" i="24"/>
  <c r="AT26" i="24"/>
  <c r="AT27" i="24"/>
  <c r="AT28" i="24"/>
  <c r="AT29" i="24"/>
  <c r="AT30" i="24"/>
  <c r="AT31" i="24"/>
  <c r="AT32" i="24"/>
  <c r="AT33" i="24"/>
  <c r="AT34" i="24"/>
  <c r="AT35" i="24"/>
  <c r="AT36" i="24"/>
  <c r="AT37" i="24"/>
  <c r="AT38" i="24"/>
  <c r="AT39" i="24"/>
  <c r="AT40" i="24"/>
  <c r="AT41" i="24"/>
  <c r="AT42" i="24"/>
  <c r="AT43" i="24"/>
  <c r="AT44" i="24"/>
  <c r="AT45" i="24"/>
  <c r="AT46" i="24"/>
  <c r="AT47" i="24"/>
  <c r="AT48" i="24"/>
  <c r="AT49" i="24"/>
  <c r="AT50" i="24"/>
  <c r="AT51" i="24"/>
  <c r="AT52" i="24"/>
  <c r="AT53" i="24"/>
  <c r="AT54" i="24"/>
  <c r="AT55" i="24"/>
  <c r="AT56" i="24"/>
  <c r="AT57" i="24"/>
  <c r="AT58" i="24"/>
  <c r="AT59" i="24"/>
  <c r="AT60" i="24"/>
  <c r="AT61" i="24"/>
  <c r="AT62" i="24"/>
  <c r="AT63" i="24"/>
  <c r="AT64" i="24"/>
  <c r="AT65" i="24"/>
  <c r="AT66" i="24"/>
  <c r="AT67" i="24"/>
  <c r="AT68" i="24"/>
  <c r="AT69" i="24"/>
  <c r="AT70" i="24"/>
  <c r="AT71" i="24"/>
  <c r="AT72" i="24"/>
  <c r="AT73" i="24"/>
  <c r="AT74" i="24"/>
  <c r="AT75" i="24"/>
  <c r="AT76" i="24"/>
  <c r="AT77" i="24"/>
  <c r="AT78" i="24"/>
  <c r="AT79" i="24"/>
  <c r="AT80" i="24"/>
  <c r="AT81" i="24"/>
  <c r="AT82" i="24"/>
  <c r="AT83" i="24"/>
  <c r="AT84" i="24"/>
  <c r="AT85" i="24"/>
  <c r="AT86" i="24"/>
  <c r="AT87" i="24"/>
  <c r="AT88" i="24"/>
  <c r="AT89" i="24"/>
  <c r="AT90" i="24"/>
  <c r="AT91" i="24"/>
  <c r="AT92" i="24"/>
  <c r="AT93" i="24"/>
  <c r="AT94" i="24"/>
  <c r="AT95" i="24"/>
  <c r="AT96" i="24"/>
  <c r="AT97" i="24"/>
  <c r="AT98" i="24"/>
  <c r="AT99" i="24"/>
  <c r="AT100" i="24"/>
  <c r="AT101" i="24"/>
  <c r="AT102" i="24"/>
  <c r="AT103" i="24"/>
  <c r="AT104" i="24"/>
  <c r="AT105" i="24"/>
  <c r="AT106" i="24"/>
  <c r="AT107" i="24"/>
  <c r="AT108" i="24"/>
  <c r="AT109" i="24"/>
  <c r="AT110" i="24"/>
  <c r="AT111" i="24"/>
  <c r="AT112" i="24"/>
  <c r="AT113" i="24"/>
  <c r="AT114" i="24"/>
  <c r="AT115" i="24"/>
  <c r="AT116" i="24"/>
  <c r="AT117" i="24"/>
  <c r="AT118" i="24"/>
  <c r="AT119" i="24"/>
  <c r="AT120" i="24"/>
  <c r="AT121" i="24"/>
  <c r="AT122" i="24"/>
  <c r="AT123" i="24"/>
  <c r="AT124" i="24"/>
  <c r="AT125" i="24"/>
  <c r="AT126" i="24"/>
  <c r="AT127" i="24"/>
  <c r="AT128" i="24"/>
  <c r="AT129" i="24"/>
  <c r="AT130" i="24"/>
  <c r="AT131" i="24"/>
  <c r="AT132" i="24"/>
  <c r="AT133" i="24"/>
  <c r="AT134" i="24"/>
  <c r="AT135" i="24"/>
  <c r="AT136" i="24"/>
  <c r="AT137" i="24"/>
  <c r="AT138" i="24"/>
  <c r="AT139" i="24"/>
  <c r="AT140" i="24"/>
  <c r="AT141" i="24"/>
  <c r="AT142" i="24"/>
  <c r="AT143" i="24"/>
  <c r="AT144" i="24"/>
  <c r="AT145" i="24"/>
  <c r="AT146" i="24"/>
  <c r="AT147" i="24"/>
  <c r="AT148" i="24"/>
  <c r="AT149" i="24"/>
  <c r="AT150" i="24"/>
  <c r="AT151" i="24"/>
  <c r="AT152" i="24"/>
  <c r="AT153" i="24"/>
  <c r="AT154" i="24"/>
  <c r="AT155" i="24"/>
  <c r="AT156" i="24"/>
  <c r="AT157" i="24"/>
  <c r="AT158" i="24"/>
  <c r="AT159" i="24"/>
  <c r="AT160" i="24"/>
  <c r="AT161" i="24"/>
  <c r="AT162" i="24"/>
  <c r="AT163" i="24"/>
  <c r="AT164" i="24"/>
  <c r="AT165" i="24"/>
  <c r="AT166" i="24"/>
  <c r="AT167" i="24"/>
  <c r="AT168" i="24"/>
  <c r="AT169" i="24"/>
  <c r="AT170" i="24"/>
  <c r="AT171" i="24"/>
  <c r="AT172" i="24"/>
  <c r="AT173" i="24"/>
  <c r="AT174" i="24"/>
  <c r="AT175" i="24"/>
  <c r="AT176" i="24"/>
  <c r="AT177" i="24"/>
  <c r="AT178" i="24"/>
  <c r="AT179" i="24"/>
  <c r="AT180" i="24"/>
  <c r="AT181" i="24"/>
  <c r="AT182" i="24"/>
  <c r="AT183" i="24"/>
  <c r="AT184" i="24"/>
  <c r="AT185" i="24"/>
  <c r="AT186" i="24"/>
  <c r="AT187" i="24"/>
  <c r="AT188" i="24"/>
  <c r="AT189" i="24"/>
  <c r="AT190" i="24"/>
  <c r="AT191" i="24"/>
  <c r="AT192" i="24"/>
  <c r="AT193" i="24"/>
  <c r="AT194" i="24"/>
  <c r="AT195" i="24"/>
  <c r="AT196" i="24"/>
  <c r="AT197" i="24"/>
  <c r="AT198" i="24"/>
  <c r="AT199" i="24"/>
  <c r="AT200" i="24"/>
  <c r="AT201" i="24"/>
  <c r="AT202" i="24"/>
  <c r="AT203" i="24"/>
  <c r="AT204" i="24"/>
  <c r="AT205" i="24"/>
  <c r="AT206" i="24"/>
  <c r="AT207" i="24"/>
  <c r="AT208" i="24"/>
  <c r="AT209" i="24"/>
  <c r="AT210" i="24"/>
  <c r="AT211" i="24"/>
  <c r="AT212" i="24"/>
  <c r="AT213" i="24"/>
  <c r="AT214" i="24"/>
  <c r="AT215" i="24"/>
  <c r="AT216" i="24"/>
  <c r="AT217" i="24"/>
  <c r="AT218" i="24"/>
  <c r="AT219" i="24"/>
  <c r="AT220" i="24"/>
  <c r="AT221" i="24"/>
  <c r="AT222" i="24"/>
  <c r="AT223" i="24"/>
  <c r="AT224" i="24"/>
  <c r="AT225" i="24"/>
  <c r="AT226" i="24"/>
  <c r="AT227" i="24"/>
  <c r="AT228" i="24"/>
  <c r="AT229" i="24"/>
  <c r="AT230" i="24"/>
  <c r="AT231" i="24"/>
  <c r="AT232" i="24"/>
  <c r="AT233" i="24"/>
  <c r="AT234" i="24"/>
  <c r="AT235" i="24"/>
  <c r="AT236" i="24"/>
  <c r="AT237" i="24"/>
  <c r="AT238" i="24"/>
  <c r="AT239" i="24"/>
  <c r="AT240" i="24"/>
  <c r="AT241" i="24"/>
  <c r="AT242" i="24"/>
  <c r="AT243" i="24"/>
  <c r="AT244" i="24"/>
  <c r="AT245" i="24"/>
  <c r="AT246" i="24"/>
  <c r="AT247" i="24"/>
  <c r="AT248" i="24"/>
  <c r="AT249" i="24"/>
  <c r="AT250" i="24"/>
  <c r="AT251" i="24"/>
  <c r="AT252" i="24"/>
  <c r="AT253" i="24"/>
  <c r="AT254" i="24"/>
  <c r="AT255" i="24"/>
  <c r="AT256" i="24"/>
  <c r="AT257" i="24"/>
  <c r="AT258" i="24"/>
  <c r="AT259" i="24"/>
  <c r="AT260" i="24"/>
  <c r="AT261" i="24"/>
  <c r="AT262" i="24"/>
  <c r="AT263" i="24"/>
  <c r="AT264" i="24"/>
  <c r="AT265" i="24"/>
  <c r="AT266" i="24"/>
  <c r="AT267" i="24"/>
  <c r="AT268" i="24"/>
  <c r="AT269" i="24"/>
  <c r="AT270" i="24"/>
  <c r="AT271" i="24"/>
  <c r="AT272" i="24"/>
  <c r="AT273" i="24"/>
  <c r="AT274" i="24"/>
  <c r="AT275" i="24"/>
  <c r="AT276" i="24"/>
  <c r="AT277" i="24"/>
  <c r="AT278" i="24"/>
  <c r="AT279" i="24"/>
  <c r="AT280" i="24"/>
  <c r="AT281" i="24"/>
  <c r="AT282" i="24"/>
  <c r="AT283" i="24"/>
  <c r="AT284" i="24"/>
  <c r="AT285" i="24"/>
  <c r="AT286" i="24"/>
  <c r="AT287" i="24"/>
  <c r="AT288" i="24"/>
  <c r="AT289" i="24"/>
  <c r="AT290" i="24"/>
  <c r="AT291" i="24"/>
  <c r="AT292" i="24"/>
  <c r="AT293" i="24"/>
  <c r="AT294" i="24"/>
  <c r="AT295" i="24"/>
  <c r="AT296" i="24"/>
  <c r="AT297" i="24"/>
  <c r="AT298" i="24"/>
  <c r="AT299" i="24"/>
  <c r="AT300" i="24"/>
  <c r="AT301" i="24"/>
  <c r="AT302" i="24"/>
  <c r="AT303" i="24"/>
  <c r="AT304" i="24"/>
  <c r="AT305" i="24"/>
  <c r="AT306" i="24"/>
  <c r="AT307" i="24"/>
  <c r="AT308" i="24"/>
  <c r="AT309" i="24"/>
  <c r="AT310" i="24"/>
  <c r="AT311" i="24"/>
  <c r="AT312" i="24"/>
  <c r="AT313" i="24"/>
  <c r="AT314" i="24"/>
  <c r="AT315" i="24"/>
  <c r="AT316" i="24"/>
  <c r="AT317" i="24"/>
  <c r="AT318" i="24"/>
  <c r="AT319" i="24"/>
  <c r="AT320" i="24"/>
  <c r="AT321" i="24"/>
  <c r="AT322" i="24"/>
  <c r="AT323" i="24"/>
  <c r="AT324" i="24"/>
  <c r="AT325" i="24"/>
  <c r="AT326" i="24"/>
  <c r="AT327" i="24"/>
  <c r="AT328" i="24"/>
  <c r="AT329" i="24"/>
  <c r="AT330" i="24"/>
  <c r="AT331" i="24"/>
  <c r="AT332" i="24"/>
  <c r="AT333" i="24"/>
  <c r="AT334" i="24"/>
  <c r="AT335" i="24"/>
  <c r="AT336" i="24"/>
  <c r="AT337" i="24"/>
  <c r="AT338" i="24"/>
  <c r="AT339" i="24"/>
  <c r="AT340" i="24"/>
  <c r="AT341" i="24"/>
  <c r="AT342" i="24"/>
  <c r="AT343" i="24"/>
  <c r="AT344" i="24"/>
  <c r="AT345" i="24"/>
  <c r="AT346" i="24"/>
  <c r="AT347" i="24"/>
  <c r="AT348" i="24"/>
  <c r="AT349" i="24"/>
  <c r="AT350" i="24"/>
  <c r="AT351" i="24"/>
  <c r="AT352" i="24"/>
  <c r="AT353" i="24"/>
  <c r="AT354" i="24"/>
  <c r="AT355" i="24"/>
  <c r="AT356" i="24"/>
  <c r="AT357" i="24"/>
  <c r="AT358" i="24"/>
  <c r="AT359" i="24"/>
  <c r="AT360" i="24"/>
  <c r="AT361" i="24"/>
  <c r="AT362" i="24"/>
  <c r="AT363" i="24"/>
  <c r="AT364" i="24"/>
  <c r="AT365" i="24"/>
  <c r="AT366" i="24"/>
  <c r="AT367" i="24"/>
  <c r="AT368" i="24"/>
  <c r="AT369" i="24"/>
  <c r="AT370" i="24"/>
  <c r="AT371" i="24"/>
  <c r="AT372" i="24"/>
  <c r="AT373" i="24"/>
  <c r="AT374" i="24"/>
  <c r="AT375" i="24"/>
  <c r="AT376" i="24"/>
  <c r="AT377" i="24"/>
  <c r="AT378" i="24"/>
  <c r="AT379" i="24"/>
  <c r="AT380" i="24"/>
  <c r="AT381" i="24"/>
  <c r="AT382" i="24"/>
  <c r="AT383" i="24"/>
  <c r="AT384" i="24"/>
  <c r="AT385" i="24"/>
  <c r="AT386" i="24"/>
  <c r="AT387" i="24"/>
  <c r="AT388" i="24"/>
  <c r="AT389" i="24"/>
  <c r="AT390" i="24"/>
  <c r="AT391" i="24"/>
  <c r="AT392" i="24"/>
  <c r="AT393" i="24"/>
  <c r="AT394" i="24"/>
  <c r="AT395" i="24"/>
  <c r="AT396" i="24"/>
  <c r="AT397" i="24"/>
  <c r="AT398" i="24"/>
  <c r="AT399" i="24"/>
  <c r="AT400" i="24"/>
  <c r="AT401" i="24"/>
  <c r="AT402" i="24"/>
  <c r="AT403" i="24"/>
  <c r="AT404" i="24"/>
  <c r="AT405" i="24"/>
  <c r="AT406" i="24"/>
  <c r="AT407" i="24"/>
  <c r="AT408" i="24"/>
  <c r="AT409" i="24"/>
  <c r="AT410" i="24"/>
  <c r="AT411" i="24"/>
  <c r="AT412" i="24"/>
  <c r="AT413" i="24"/>
  <c r="AT414" i="24"/>
  <c r="AT415" i="24"/>
  <c r="AT416" i="24"/>
  <c r="AT417" i="24"/>
  <c r="AT418" i="24"/>
  <c r="AT419" i="24"/>
  <c r="AT420" i="24"/>
  <c r="AT421" i="24"/>
  <c r="AT422" i="24"/>
  <c r="AT423" i="24"/>
  <c r="AT424" i="24"/>
  <c r="AT425" i="24"/>
  <c r="AT426" i="24"/>
  <c r="AT427" i="24"/>
  <c r="AT428" i="24"/>
  <c r="AT429" i="24"/>
  <c r="AT430" i="24"/>
  <c r="AT431" i="24"/>
  <c r="AT432" i="24"/>
  <c r="AT433" i="24"/>
  <c r="AT434" i="24"/>
  <c r="AT435" i="24"/>
  <c r="AT436" i="24"/>
  <c r="AT437" i="24"/>
  <c r="AT438" i="24"/>
  <c r="AT439" i="24"/>
  <c r="AT440" i="24"/>
  <c r="AT441" i="24"/>
  <c r="AT442" i="24"/>
  <c r="AT443" i="24"/>
  <c r="AT444" i="24"/>
  <c r="AT445" i="24"/>
  <c r="AT446" i="24"/>
  <c r="AT447" i="24"/>
  <c r="AT448" i="24"/>
  <c r="AT449" i="24"/>
  <c r="AT450" i="24"/>
  <c r="AT451" i="24"/>
  <c r="AT452" i="24"/>
  <c r="AT453" i="24"/>
  <c r="AT454" i="24"/>
  <c r="AT455" i="24"/>
  <c r="AT456" i="24"/>
  <c r="AT457" i="24"/>
  <c r="AT458" i="24"/>
  <c r="AT459" i="24"/>
  <c r="AT460" i="24"/>
  <c r="AT461" i="24"/>
  <c r="AT462" i="24"/>
  <c r="AT463" i="24"/>
  <c r="AT464" i="24"/>
  <c r="AT465" i="24"/>
  <c r="AT466" i="24"/>
  <c r="AT467" i="24"/>
  <c r="AT468" i="24"/>
  <c r="AT469" i="24"/>
  <c r="AT470" i="24"/>
  <c r="AT471" i="24"/>
  <c r="AT472" i="24"/>
  <c r="AT473" i="24"/>
  <c r="AT474" i="24"/>
  <c r="AT475" i="24"/>
  <c r="AT476" i="24"/>
  <c r="AT477" i="24"/>
  <c r="AT478" i="24"/>
  <c r="AT479" i="24"/>
  <c r="AT480" i="24"/>
  <c r="AT481" i="24"/>
  <c r="AT482" i="24"/>
  <c r="AT483" i="24"/>
  <c r="AT484" i="24"/>
  <c r="AT485" i="24"/>
  <c r="AT486" i="24"/>
  <c r="AT487" i="24"/>
  <c r="AT488" i="24"/>
  <c r="AT489" i="24"/>
  <c r="AT490" i="24"/>
  <c r="AT491" i="24"/>
  <c r="AT492" i="24"/>
  <c r="AT493" i="24"/>
  <c r="AT494" i="24"/>
  <c r="AT495" i="24"/>
  <c r="AT496" i="24"/>
  <c r="AT497" i="24"/>
  <c r="AT498" i="24"/>
  <c r="AT499" i="24"/>
  <c r="AT500" i="24"/>
  <c r="AT501" i="24"/>
  <c r="AT502" i="24"/>
  <c r="AT503" i="24"/>
  <c r="AT504" i="24"/>
  <c r="AT505" i="24"/>
  <c r="AT506" i="24"/>
  <c r="AT507" i="24"/>
  <c r="AT508" i="24"/>
  <c r="AT509" i="24"/>
  <c r="AT510" i="24"/>
  <c r="AT511" i="24"/>
  <c r="AT512" i="24"/>
  <c r="AT513" i="24"/>
  <c r="AT514" i="24"/>
  <c r="AT515" i="24"/>
  <c r="AT516" i="24"/>
  <c r="AT517" i="24"/>
  <c r="AT518" i="24"/>
  <c r="AT519" i="24"/>
  <c r="AT520" i="24"/>
  <c r="AT521" i="24"/>
  <c r="AT522" i="24"/>
  <c r="AT523" i="24"/>
  <c r="AT524" i="24"/>
  <c r="AT525" i="24"/>
  <c r="AT526" i="24"/>
  <c r="AT527" i="24"/>
  <c r="AT528" i="24"/>
  <c r="AT529" i="24"/>
  <c r="AT530" i="24"/>
  <c r="AT531" i="24"/>
  <c r="AT532" i="24"/>
  <c r="AT533" i="24"/>
  <c r="AT534" i="24"/>
  <c r="AT535" i="24"/>
  <c r="AT536" i="24"/>
  <c r="AT537" i="24"/>
  <c r="AT538" i="24"/>
  <c r="AT539" i="24"/>
  <c r="AT540" i="24"/>
  <c r="AT541" i="24"/>
  <c r="AT542" i="24"/>
  <c r="AT543" i="24"/>
  <c r="AT544" i="24"/>
  <c r="AT545" i="24"/>
  <c r="AT546" i="24"/>
  <c r="AT547" i="24"/>
  <c r="AT548" i="24"/>
  <c r="AT549" i="24"/>
  <c r="AT550" i="24"/>
  <c r="AT551" i="24"/>
  <c r="AT552" i="24"/>
  <c r="AT553" i="24"/>
  <c r="AT554" i="24"/>
  <c r="AT555" i="24"/>
  <c r="AT556" i="24"/>
  <c r="AT557" i="24"/>
  <c r="AT558" i="24"/>
  <c r="AT559" i="24"/>
  <c r="AT560" i="24"/>
  <c r="AT561" i="24"/>
  <c r="AT562" i="24"/>
  <c r="AT563" i="24"/>
  <c r="AT564" i="24"/>
  <c r="AT565" i="24"/>
  <c r="AT566" i="24"/>
  <c r="AT567" i="24"/>
  <c r="AT568" i="24"/>
  <c r="AT569" i="24"/>
  <c r="AT570" i="24"/>
  <c r="AT571" i="24"/>
  <c r="AT572" i="24"/>
  <c r="AT573" i="24"/>
  <c r="AT574" i="24"/>
  <c r="AT575" i="24"/>
  <c r="AT576" i="24"/>
  <c r="AT577" i="24"/>
  <c r="AT578" i="24"/>
  <c r="AT579" i="24"/>
  <c r="AT580" i="24"/>
  <c r="AT581" i="24"/>
  <c r="AT582" i="24"/>
  <c r="AT583" i="24"/>
  <c r="AT584" i="24"/>
  <c r="AT585" i="24"/>
  <c r="AT586" i="24"/>
  <c r="AT587" i="24"/>
  <c r="AT588" i="24"/>
  <c r="AT589" i="24"/>
  <c r="AT590" i="24"/>
  <c r="AT591" i="24"/>
  <c r="AT592" i="24"/>
  <c r="AT593" i="24"/>
  <c r="AT594" i="24"/>
  <c r="AT595" i="24"/>
  <c r="AT596" i="24"/>
  <c r="AT597" i="24"/>
  <c r="AT598" i="24"/>
  <c r="AT599" i="24"/>
  <c r="AT600" i="24"/>
  <c r="AT601" i="24"/>
  <c r="AT602" i="24"/>
  <c r="AT603" i="24"/>
  <c r="AT604" i="24"/>
  <c r="AT605" i="24"/>
  <c r="AT606" i="24"/>
  <c r="AT607" i="24"/>
  <c r="AT608" i="24"/>
  <c r="AT609" i="24"/>
  <c r="AT610" i="24"/>
  <c r="AT611" i="24"/>
  <c r="AT612" i="24"/>
  <c r="AT613" i="24"/>
  <c r="AT614" i="24"/>
  <c r="AT615" i="24"/>
  <c r="AT616" i="24"/>
  <c r="AT617" i="24"/>
  <c r="AT618" i="24"/>
  <c r="AT619" i="24"/>
  <c r="AT620" i="24"/>
  <c r="AT621" i="24"/>
  <c r="AT622" i="24"/>
  <c r="AT623" i="24"/>
  <c r="AT624" i="24"/>
  <c r="AT625" i="24"/>
  <c r="AT626" i="24"/>
  <c r="AT627" i="24"/>
  <c r="AT628" i="24"/>
  <c r="AT629" i="24"/>
  <c r="AT630" i="24"/>
  <c r="AT631" i="24"/>
  <c r="AT632" i="24"/>
  <c r="AT633" i="24"/>
  <c r="AT634" i="24"/>
  <c r="AT635" i="24"/>
  <c r="AT636" i="24"/>
  <c r="AT637" i="24"/>
  <c r="AT638" i="24"/>
  <c r="AT639" i="24"/>
  <c r="AT640" i="24"/>
  <c r="AT641" i="24"/>
  <c r="AT642" i="24"/>
  <c r="AT643" i="24"/>
  <c r="AT644" i="24"/>
  <c r="AT645" i="24"/>
  <c r="AT646" i="24"/>
  <c r="AT647" i="24"/>
  <c r="AT648" i="24"/>
  <c r="AT649" i="24"/>
  <c r="AT650" i="24"/>
  <c r="AT651" i="24"/>
  <c r="AT652" i="24"/>
  <c r="AT653" i="24"/>
  <c r="AT654" i="24"/>
  <c r="AT655" i="24"/>
  <c r="AT656" i="24"/>
  <c r="AT657" i="24"/>
  <c r="AT658" i="24"/>
  <c r="AT659" i="24"/>
  <c r="AT660" i="24"/>
  <c r="AT661" i="24"/>
  <c r="AT662" i="24"/>
  <c r="AT663" i="24"/>
  <c r="AT664" i="24"/>
  <c r="AT665" i="24"/>
  <c r="AT666" i="24"/>
  <c r="AT667" i="24"/>
  <c r="AT668" i="24"/>
  <c r="AT669" i="24"/>
  <c r="AT670" i="24"/>
  <c r="AT671" i="24"/>
  <c r="AT672" i="24"/>
  <c r="AT673" i="24"/>
  <c r="AT674" i="24"/>
  <c r="AT675" i="24"/>
  <c r="AT676" i="24"/>
  <c r="AT677" i="24"/>
  <c r="AT678" i="24"/>
  <c r="AT679" i="24"/>
  <c r="AT680" i="24"/>
  <c r="AT681" i="24"/>
  <c r="AT682" i="24"/>
  <c r="AT683" i="24"/>
  <c r="AT684" i="24"/>
  <c r="AT685" i="24"/>
  <c r="AT686" i="24"/>
  <c r="AT687" i="24"/>
  <c r="AT688" i="24"/>
  <c r="AT689" i="24"/>
  <c r="AT690" i="24"/>
  <c r="AT691" i="24"/>
  <c r="AT692" i="24"/>
  <c r="AT693" i="24"/>
  <c r="AT694" i="24"/>
  <c r="AT695" i="24"/>
  <c r="AT696" i="24"/>
  <c r="AT697" i="24"/>
  <c r="AT698" i="24"/>
  <c r="AT699" i="24"/>
  <c r="AT700" i="24"/>
  <c r="AT701" i="24"/>
  <c r="AT702" i="24"/>
  <c r="AT703" i="24"/>
  <c r="AT704" i="24"/>
  <c r="AT705" i="24"/>
  <c r="AT706" i="24"/>
  <c r="AT707" i="24"/>
  <c r="AT708" i="24"/>
  <c r="AT709" i="24"/>
  <c r="AT710" i="24"/>
  <c r="AT711" i="24"/>
  <c r="AT712" i="24"/>
  <c r="AT713" i="24"/>
  <c r="AT714" i="24"/>
  <c r="AT715" i="24"/>
  <c r="AT716" i="24"/>
  <c r="AT717" i="24"/>
  <c r="AT718" i="24"/>
  <c r="AT719" i="24"/>
  <c r="AT720" i="24"/>
  <c r="AT721" i="24"/>
  <c r="AT722" i="24"/>
  <c r="AT723" i="24"/>
  <c r="AT724" i="24"/>
  <c r="AT725" i="24"/>
  <c r="AT726" i="24"/>
  <c r="AT727" i="24"/>
  <c r="AT728" i="24"/>
  <c r="AT729" i="24"/>
  <c r="AT730" i="24"/>
  <c r="AT731" i="24"/>
  <c r="AT732" i="24"/>
  <c r="AT733" i="24"/>
  <c r="AT734" i="24"/>
  <c r="AT735" i="24"/>
  <c r="AT736" i="24"/>
  <c r="AT737" i="24"/>
  <c r="AT738" i="24"/>
  <c r="AT739" i="24"/>
  <c r="AT740" i="24"/>
  <c r="AT741" i="24"/>
  <c r="AT742" i="24"/>
  <c r="AT743" i="24"/>
  <c r="AT744" i="24"/>
  <c r="AT745" i="24"/>
  <c r="AT746" i="24"/>
  <c r="AT747" i="24"/>
  <c r="AT748" i="24"/>
  <c r="AT749" i="24"/>
  <c r="AT750" i="24"/>
  <c r="AT751" i="24"/>
  <c r="AT752" i="24"/>
  <c r="AT753" i="24"/>
  <c r="AT754" i="24"/>
  <c r="AT755" i="24"/>
  <c r="AT756" i="24"/>
  <c r="AT757" i="24"/>
  <c r="AT758" i="24"/>
  <c r="AT759" i="24"/>
  <c r="AT760" i="24"/>
  <c r="AT761" i="24"/>
  <c r="AT762" i="24"/>
  <c r="AT763" i="24"/>
  <c r="AT764" i="24"/>
  <c r="AT765" i="24"/>
  <c r="AT766" i="24"/>
  <c r="AT767" i="24"/>
  <c r="AT768" i="24"/>
  <c r="AT769" i="24"/>
  <c r="AT770" i="24"/>
  <c r="AT771" i="24"/>
  <c r="AT772" i="24"/>
  <c r="AT773" i="24"/>
  <c r="AT774" i="24"/>
  <c r="AT775" i="24"/>
  <c r="AT776" i="24"/>
  <c r="AT777" i="24"/>
  <c r="AT778" i="24"/>
  <c r="AT779" i="24"/>
  <c r="AT780" i="24"/>
  <c r="AT781" i="24"/>
  <c r="AT782" i="24"/>
  <c r="AT783" i="24"/>
  <c r="AT784" i="24"/>
  <c r="AT785" i="24"/>
  <c r="AT786" i="24"/>
  <c r="AT787" i="24"/>
  <c r="AT788" i="24"/>
  <c r="AT789" i="24"/>
  <c r="AT790" i="24"/>
  <c r="AT791" i="24"/>
  <c r="AT792" i="24"/>
  <c r="AT793" i="24"/>
  <c r="AT794" i="24"/>
  <c r="AT795" i="24"/>
  <c r="AT796" i="24"/>
  <c r="AT797" i="24"/>
  <c r="AT798" i="24"/>
  <c r="AT799" i="24"/>
  <c r="AT800" i="24"/>
  <c r="AT801" i="24"/>
  <c r="AT802" i="24"/>
  <c r="AT803" i="24"/>
  <c r="AT804" i="24"/>
  <c r="AT805" i="24"/>
  <c r="AT806" i="24"/>
  <c r="AT807" i="24"/>
  <c r="AT808" i="24"/>
  <c r="AT809" i="24"/>
  <c r="AT810" i="24"/>
  <c r="AT811" i="24"/>
  <c r="AT812" i="24"/>
  <c r="AT813" i="24"/>
  <c r="AT814" i="24"/>
  <c r="AT815" i="24"/>
  <c r="AT816" i="24"/>
  <c r="AT817" i="24"/>
  <c r="AT818" i="24"/>
  <c r="AT819" i="24"/>
  <c r="AT820" i="24"/>
  <c r="AT821" i="24"/>
  <c r="AT822" i="24"/>
  <c r="AT823" i="24"/>
  <c r="AT824" i="24"/>
  <c r="AT825" i="24"/>
  <c r="AT826" i="24"/>
  <c r="AT827" i="24"/>
  <c r="AT828" i="24"/>
  <c r="AT829" i="24"/>
  <c r="AT830" i="24"/>
  <c r="AT831" i="24"/>
  <c r="AT832" i="24"/>
  <c r="AT833" i="24"/>
  <c r="AT834" i="24"/>
  <c r="AT835" i="24"/>
  <c r="AT836" i="24"/>
  <c r="AT837" i="24"/>
  <c r="AT838" i="24"/>
  <c r="AT839" i="24"/>
  <c r="AT840" i="24"/>
  <c r="AT841" i="24"/>
  <c r="AT842" i="24"/>
  <c r="AT843" i="24"/>
  <c r="AT844" i="24"/>
  <c r="AT845" i="24"/>
  <c r="AT846" i="24"/>
  <c r="AT847" i="24"/>
  <c r="AT848" i="24"/>
  <c r="AT849" i="24"/>
  <c r="AT850" i="24"/>
  <c r="AT851" i="24"/>
  <c r="AT852" i="24"/>
  <c r="AT853" i="24"/>
  <c r="AT854" i="24"/>
  <c r="AT855" i="24"/>
  <c r="AT856" i="24"/>
  <c r="AT857" i="24"/>
  <c r="AT858" i="24"/>
  <c r="AT859" i="24"/>
  <c r="AT860" i="24"/>
  <c r="AT861" i="24"/>
  <c r="AT862" i="24"/>
  <c r="AT863" i="24"/>
  <c r="AT864" i="24"/>
  <c r="AT865" i="24"/>
  <c r="AT866" i="24"/>
  <c r="AT867" i="24"/>
  <c r="AT868" i="24"/>
  <c r="AT869" i="24"/>
  <c r="AT870" i="24"/>
  <c r="AT871" i="24"/>
  <c r="AT872" i="24"/>
  <c r="AT873" i="24"/>
  <c r="AT874" i="24"/>
  <c r="AT875" i="24"/>
  <c r="AT876" i="24"/>
  <c r="AT877" i="24"/>
  <c r="AT878" i="24"/>
  <c r="AT879" i="24"/>
  <c r="AT880" i="24"/>
  <c r="AT881" i="24"/>
  <c r="AT882" i="24"/>
  <c r="AT883" i="24"/>
  <c r="AT884" i="24"/>
  <c r="AT885" i="24"/>
  <c r="AT886" i="24"/>
  <c r="AT887" i="24"/>
  <c r="AT888" i="24"/>
  <c r="AT889" i="24"/>
  <c r="AT890" i="24"/>
  <c r="AT891" i="24"/>
  <c r="AT892" i="24"/>
  <c r="AT893" i="24"/>
  <c r="AT894" i="24"/>
  <c r="AT895" i="24"/>
  <c r="AT896" i="24"/>
  <c r="AT897" i="24"/>
  <c r="AT898" i="24"/>
  <c r="AT899" i="24"/>
  <c r="AT900" i="24"/>
  <c r="AT901" i="24"/>
  <c r="AT902" i="24"/>
  <c r="AT903" i="24"/>
  <c r="AT904" i="24"/>
  <c r="AT905" i="24"/>
  <c r="AT906" i="24"/>
  <c r="AT907" i="24"/>
  <c r="AT908" i="24"/>
  <c r="AT909" i="24"/>
  <c r="AT910" i="24"/>
  <c r="AT911" i="24"/>
  <c r="AT912" i="24"/>
  <c r="AT913" i="24"/>
  <c r="AT914" i="24"/>
  <c r="AT915" i="24"/>
  <c r="AT916" i="24"/>
  <c r="AT917" i="24"/>
  <c r="AT918" i="24"/>
  <c r="AT919" i="24"/>
  <c r="AT920" i="24"/>
  <c r="AT921" i="24"/>
  <c r="AT922" i="24"/>
  <c r="AT923" i="24"/>
  <c r="AT924" i="24"/>
  <c r="AT925" i="24"/>
  <c r="AT926" i="24"/>
  <c r="AT927" i="24"/>
  <c r="AT928" i="24"/>
  <c r="AT929" i="24"/>
  <c r="AT930" i="24"/>
  <c r="AT931" i="24"/>
  <c r="AT932" i="24"/>
  <c r="AT933" i="24"/>
  <c r="AT934" i="24"/>
  <c r="AT935" i="24"/>
  <c r="AT936" i="24"/>
  <c r="AT937" i="24"/>
  <c r="AT938" i="24"/>
  <c r="AT939" i="24"/>
  <c r="AT940" i="24"/>
  <c r="AT941" i="24"/>
  <c r="AT942" i="24"/>
  <c r="AT943" i="24"/>
  <c r="AT944" i="24"/>
  <c r="AT945" i="24"/>
  <c r="AT946" i="24"/>
  <c r="AT947" i="24"/>
  <c r="AT948" i="24"/>
  <c r="AT949" i="24"/>
  <c r="AT950" i="24"/>
  <c r="AT951" i="24"/>
  <c r="AT952" i="24"/>
  <c r="AT953" i="24"/>
  <c r="AT954" i="24"/>
  <c r="AT955" i="24"/>
  <c r="AT956" i="24"/>
  <c r="AT957" i="24"/>
  <c r="AT958" i="24"/>
  <c r="AT959" i="24"/>
  <c r="AT960" i="24"/>
  <c r="AT961" i="24"/>
  <c r="AT962" i="24"/>
  <c r="AT963" i="24"/>
  <c r="AT964" i="24"/>
  <c r="AT965" i="24"/>
  <c r="AT966" i="24"/>
  <c r="AT967" i="24"/>
  <c r="AT968" i="24"/>
  <c r="AT969" i="24"/>
  <c r="AT970" i="24"/>
  <c r="AT971" i="24"/>
  <c r="AT972" i="24"/>
  <c r="AT973" i="24"/>
  <c r="AT974" i="24"/>
  <c r="AT975" i="24"/>
  <c r="AT976" i="24"/>
  <c r="AT977" i="24"/>
  <c r="AT978" i="24"/>
  <c r="AT979" i="24"/>
  <c r="AT980" i="24"/>
  <c r="AT981" i="24"/>
  <c r="AT982" i="24"/>
  <c r="AT983" i="24"/>
  <c r="AT984" i="24"/>
  <c r="AT985" i="24"/>
  <c r="AT986" i="24"/>
  <c r="AT987" i="24"/>
  <c r="AT988" i="24"/>
  <c r="AT989" i="24"/>
  <c r="AT990" i="24"/>
  <c r="AT991" i="24"/>
  <c r="AT992" i="24"/>
  <c r="AT993" i="24"/>
  <c r="AT994" i="24"/>
  <c r="AT995" i="24"/>
  <c r="AT996" i="24"/>
  <c r="AT997" i="24"/>
  <c r="AT998" i="24"/>
  <c r="AT999" i="24"/>
  <c r="AT1000" i="24"/>
  <c r="AT1001" i="24"/>
  <c r="AT1002" i="24"/>
  <c r="AT1003" i="24"/>
  <c r="AT1004" i="24"/>
  <c r="AT1005" i="24"/>
  <c r="AT1006" i="24"/>
  <c r="AT1007" i="24"/>
  <c r="AT1008" i="24"/>
  <c r="AT1009" i="24"/>
  <c r="AT1010" i="24"/>
  <c r="AT1011" i="24"/>
  <c r="AT1012" i="24"/>
  <c r="AT1013" i="24"/>
  <c r="AT1014" i="24"/>
  <c r="AT1015" i="24"/>
  <c r="AT1016" i="24"/>
  <c r="AT1017" i="24"/>
  <c r="AT1018" i="24"/>
  <c r="AT1019" i="24"/>
  <c r="AT1020" i="24"/>
  <c r="AT1021" i="24"/>
  <c r="AT1022" i="24"/>
  <c r="AT1023" i="24"/>
  <c r="AT1024" i="24"/>
  <c r="AT1025" i="24"/>
  <c r="AT1026" i="24"/>
  <c r="AT1027" i="24"/>
  <c r="AT1028" i="24"/>
  <c r="AT1029" i="24"/>
  <c r="AT1030" i="24"/>
  <c r="AT1031" i="24"/>
  <c r="AT1032" i="24"/>
  <c r="AT1033" i="24"/>
  <c r="AT1034" i="24"/>
  <c r="AT1035" i="24"/>
  <c r="AT1036" i="24"/>
  <c r="AT1037" i="24"/>
  <c r="AT1038" i="24"/>
  <c r="AT1039" i="24"/>
  <c r="AT1040" i="24"/>
  <c r="AT1041" i="24"/>
  <c r="AT1042" i="24"/>
  <c r="AT1043" i="24"/>
  <c r="AT1044" i="24"/>
  <c r="AT1045" i="24"/>
  <c r="AT1046" i="24"/>
  <c r="AT1047" i="24"/>
  <c r="AT1048" i="24"/>
  <c r="AT1049" i="24"/>
  <c r="AT1050" i="24"/>
  <c r="AT1051" i="24"/>
  <c r="AT1052" i="24"/>
  <c r="AT1053" i="24"/>
  <c r="AT1054" i="24"/>
  <c r="AT1055" i="24"/>
  <c r="AT1056" i="24"/>
  <c r="AT1057" i="24"/>
  <c r="AT1058" i="24"/>
  <c r="AT1059" i="24"/>
  <c r="AT1060" i="24"/>
  <c r="AT1061" i="24"/>
  <c r="AT1062" i="24"/>
  <c r="AT1063" i="24"/>
  <c r="AT1064" i="24"/>
  <c r="AT1065" i="24"/>
  <c r="AT1066" i="24"/>
  <c r="AT1067" i="24"/>
  <c r="AT1068" i="24"/>
  <c r="AT1069" i="24"/>
  <c r="AT1070" i="24"/>
  <c r="AT1071" i="24"/>
  <c r="AT1072" i="24"/>
  <c r="AT1073" i="24"/>
  <c r="AT1074" i="24"/>
  <c r="AT1075" i="24"/>
  <c r="AT1076" i="24"/>
  <c r="AT1077" i="24"/>
  <c r="AT1078" i="24"/>
  <c r="AT1079" i="24"/>
  <c r="AT1080" i="24"/>
  <c r="AT1081" i="24"/>
  <c r="AT1082" i="24"/>
  <c r="AT1083" i="24"/>
  <c r="AT1084" i="24"/>
  <c r="AT1085" i="24"/>
  <c r="AT1086" i="24"/>
  <c r="AT1087" i="24"/>
  <c r="AT1088" i="24"/>
  <c r="AT1089" i="24"/>
  <c r="AT1090" i="24"/>
  <c r="AT1091" i="24"/>
  <c r="AT1092" i="24"/>
  <c r="AT1093" i="24"/>
  <c r="AT1094" i="24"/>
  <c r="AT1095" i="24"/>
  <c r="AT1096" i="24"/>
  <c r="AT1097" i="24"/>
  <c r="AT1098" i="24"/>
  <c r="AT1099" i="24"/>
  <c r="AT1100" i="24"/>
  <c r="AT1101" i="24"/>
  <c r="AT1102" i="24"/>
  <c r="AT1103" i="24"/>
  <c r="AT1104" i="24"/>
  <c r="AT1105" i="24"/>
  <c r="AT1106" i="24"/>
  <c r="AT1107" i="24"/>
  <c r="AT1108" i="24"/>
  <c r="AT1109" i="24"/>
  <c r="AT1110" i="24"/>
  <c r="AT1111" i="24"/>
  <c r="AT1112" i="24"/>
  <c r="AT1113" i="24"/>
  <c r="AT1114" i="24"/>
  <c r="AT1115" i="24"/>
  <c r="AT1116" i="24"/>
  <c r="AT1117" i="24"/>
  <c r="AT1118" i="24"/>
  <c r="AT1119" i="24"/>
  <c r="AT1120" i="24"/>
  <c r="AT1121" i="24"/>
  <c r="AT1122" i="24"/>
  <c r="AT1123" i="24"/>
  <c r="AT1124" i="24"/>
  <c r="AT1125" i="24"/>
  <c r="AT1126" i="24"/>
  <c r="AT1127" i="24"/>
  <c r="AT1128" i="24"/>
  <c r="AT1129" i="24"/>
  <c r="AT1130" i="24"/>
  <c r="AT1131" i="24"/>
  <c r="AT1132" i="24"/>
  <c r="AT1133" i="24"/>
  <c r="AT1134" i="24"/>
  <c r="AT1135" i="24"/>
  <c r="AT1136" i="24"/>
  <c r="AT1137" i="24"/>
  <c r="AT1138" i="24"/>
  <c r="AT1139" i="24"/>
  <c r="AT1140" i="24"/>
  <c r="AT1141" i="24"/>
  <c r="AT1142" i="24"/>
  <c r="AT1143" i="24"/>
  <c r="AT1144" i="24"/>
  <c r="AT1145" i="24"/>
  <c r="AT1146" i="24"/>
  <c r="AT1147" i="24"/>
  <c r="AT1148" i="24"/>
  <c r="AT1149" i="24"/>
  <c r="AT1150" i="24"/>
  <c r="AT1151" i="24"/>
  <c r="AT1152" i="24"/>
  <c r="AT1153" i="24"/>
  <c r="AT1154" i="24"/>
  <c r="AT1155" i="24"/>
  <c r="AT1156" i="24"/>
  <c r="AT1157" i="24"/>
  <c r="AT1158" i="24"/>
  <c r="AT1159" i="24"/>
  <c r="AT1160" i="24"/>
  <c r="AT1161" i="24"/>
  <c r="AT1162" i="24"/>
  <c r="AT1163" i="24"/>
  <c r="AT1164" i="24"/>
  <c r="AT1165" i="24"/>
  <c r="AT1166" i="24"/>
  <c r="AT1167" i="24"/>
  <c r="AT1168" i="24"/>
  <c r="AT1169" i="24"/>
  <c r="AT1170" i="24"/>
  <c r="AT1171" i="24"/>
  <c r="AT1172" i="24"/>
  <c r="AT1173" i="24"/>
  <c r="AT1174" i="24"/>
  <c r="AT1175" i="24"/>
  <c r="AT1176" i="24"/>
  <c r="AT1177" i="24"/>
  <c r="AT1178" i="24"/>
  <c r="AT1179" i="24"/>
  <c r="AT1180" i="24"/>
  <c r="AT1181" i="24"/>
  <c r="AT1182" i="24"/>
  <c r="AT1183" i="24"/>
  <c r="AT1184" i="24"/>
  <c r="AT1185" i="24"/>
  <c r="AT1186" i="24"/>
  <c r="AT1187" i="24"/>
  <c r="AT1188" i="24"/>
  <c r="AT1189" i="24"/>
  <c r="AT1190" i="24"/>
  <c r="AT1191" i="24"/>
  <c r="AT1192" i="24"/>
  <c r="AT1193" i="24"/>
  <c r="AT1194" i="24"/>
  <c r="AT1195" i="24"/>
  <c r="AT1196" i="24"/>
  <c r="AT1197" i="24"/>
  <c r="AT1198" i="24"/>
  <c r="AT1199" i="24"/>
  <c r="AT1200" i="24"/>
  <c r="AT1201" i="24"/>
  <c r="AT1202" i="24"/>
  <c r="AT1203" i="24"/>
  <c r="AT1204" i="24"/>
  <c r="AT1205" i="24"/>
  <c r="AT1206" i="24"/>
  <c r="AT1207" i="24"/>
  <c r="AT1208" i="24"/>
  <c r="AT1209" i="24"/>
  <c r="AT1210" i="24"/>
  <c r="AT1211" i="24"/>
  <c r="AT1212" i="24"/>
  <c r="AT1213" i="24"/>
  <c r="AT1214" i="24"/>
  <c r="AT1215" i="24"/>
  <c r="AT1216" i="24"/>
  <c r="AT1217" i="24"/>
  <c r="AT1218" i="24"/>
  <c r="AT1219" i="24"/>
  <c r="AT1220" i="24"/>
  <c r="AT1221" i="24"/>
  <c r="AT1222" i="24"/>
  <c r="AT1223" i="24"/>
  <c r="AT1224" i="24"/>
  <c r="AT1225" i="24"/>
  <c r="AT1226" i="24"/>
  <c r="AT1227" i="24"/>
  <c r="AT1228" i="24"/>
  <c r="AT1229" i="24"/>
  <c r="AT1230" i="24"/>
  <c r="AT1231" i="24"/>
  <c r="AT1232" i="24"/>
  <c r="AT1233" i="24"/>
  <c r="AT1234" i="24"/>
  <c r="AT1235" i="24"/>
  <c r="AT1236" i="24"/>
  <c r="AT1237" i="24"/>
  <c r="AT1238" i="24"/>
  <c r="AT1239" i="24"/>
  <c r="AT1240" i="24"/>
  <c r="AT1241" i="24"/>
  <c r="AT1242" i="24"/>
  <c r="AT1243" i="24"/>
  <c r="AT1244" i="24"/>
  <c r="AT1245" i="24"/>
  <c r="AT1246" i="24"/>
  <c r="AT1247" i="24"/>
  <c r="AT1248" i="24"/>
  <c r="AT1249" i="24"/>
  <c r="AT1250" i="24"/>
  <c r="AT1251" i="24"/>
  <c r="AT1252" i="24"/>
  <c r="AT1253" i="24"/>
  <c r="AT1254" i="24"/>
  <c r="AT1255" i="24"/>
  <c r="AT1256" i="24"/>
  <c r="AT1257" i="24"/>
  <c r="AT1258" i="24"/>
  <c r="AT1259" i="24"/>
  <c r="AT1260" i="24"/>
  <c r="AT1261" i="24"/>
  <c r="AT1262" i="24"/>
  <c r="AT1263" i="24"/>
  <c r="AT1264" i="24"/>
  <c r="AT1265" i="24"/>
  <c r="AT1266" i="24"/>
  <c r="AT1267" i="24"/>
  <c r="AT1268" i="24"/>
  <c r="AT1269" i="24"/>
  <c r="AT1270" i="24"/>
  <c r="AT1271" i="24"/>
  <c r="AT1272" i="24"/>
  <c r="AT1273" i="24"/>
  <c r="AT1274" i="24"/>
  <c r="AT1275" i="24"/>
  <c r="AT1276" i="24"/>
  <c r="AT1277" i="24"/>
  <c r="AT1278" i="24"/>
  <c r="AT1279" i="24"/>
  <c r="AT1280" i="24"/>
  <c r="AT1281" i="24"/>
  <c r="AT1282" i="24"/>
  <c r="AT1283" i="24"/>
  <c r="AT1284" i="24"/>
  <c r="AT1285" i="24"/>
  <c r="AT1286" i="24"/>
  <c r="AT1287" i="24"/>
  <c r="AT1288" i="24"/>
  <c r="AT1289" i="24"/>
  <c r="AT1290" i="24"/>
  <c r="AT1291" i="24"/>
  <c r="AT1292" i="24"/>
  <c r="AT1293" i="24"/>
  <c r="AT1294" i="24"/>
  <c r="AT1295" i="24"/>
  <c r="AT1296" i="24"/>
  <c r="AT1297" i="24"/>
  <c r="AT1298" i="24"/>
  <c r="AT1299" i="24"/>
  <c r="AT1300" i="24"/>
  <c r="AT1301" i="24"/>
  <c r="AT1302" i="24"/>
  <c r="AT1303" i="24"/>
  <c r="AT1304" i="24"/>
  <c r="AT1305" i="24"/>
  <c r="AT1306" i="24"/>
  <c r="AT1307" i="24"/>
  <c r="AT1308" i="24"/>
  <c r="AT1309" i="24"/>
  <c r="AT1310" i="24"/>
  <c r="AT1311" i="24"/>
  <c r="AT1312" i="24"/>
  <c r="AT1313" i="24"/>
  <c r="AT1314" i="24"/>
  <c r="AT1315" i="24"/>
  <c r="AT1316" i="24"/>
  <c r="AT1317" i="24"/>
  <c r="AT1318" i="24"/>
  <c r="AT1319" i="24"/>
  <c r="AT1320" i="24"/>
  <c r="AT1321" i="24"/>
  <c r="AT1322" i="24"/>
  <c r="AT1323" i="24"/>
  <c r="AT1324" i="24"/>
  <c r="AT1325" i="24"/>
  <c r="AT1326" i="24"/>
  <c r="AT1327" i="24"/>
  <c r="AT1328" i="24"/>
  <c r="AT1329" i="24"/>
  <c r="AT1330" i="24"/>
  <c r="AT1331" i="24"/>
  <c r="AT1332" i="24"/>
  <c r="AT1333" i="24"/>
  <c r="AT1334" i="24"/>
  <c r="AT1335" i="24"/>
  <c r="AT1336" i="24"/>
  <c r="AT1337" i="24"/>
  <c r="AT1338" i="24"/>
  <c r="AT1339" i="24"/>
  <c r="AT1340" i="24"/>
  <c r="AT1341" i="24"/>
  <c r="AT1342" i="24"/>
  <c r="AT1343" i="24"/>
  <c r="AT1344" i="24"/>
  <c r="AT1345" i="24"/>
  <c r="AT1346" i="24"/>
  <c r="AT1347" i="24"/>
  <c r="AT1348" i="24"/>
  <c r="AT1349" i="24"/>
  <c r="AT1350" i="24"/>
  <c r="AT1351" i="24"/>
  <c r="AT1352" i="24"/>
  <c r="AT1353" i="24"/>
  <c r="AT1354" i="24"/>
  <c r="AT1355" i="24"/>
  <c r="AT1356" i="24"/>
  <c r="AT1357" i="24"/>
  <c r="AT1358" i="24"/>
  <c r="AT1359" i="24"/>
  <c r="AT1360" i="24"/>
  <c r="AT1361" i="24"/>
  <c r="AT1362" i="24"/>
  <c r="AT1363" i="24"/>
  <c r="AT1364" i="24"/>
  <c r="AT1365" i="24"/>
  <c r="AT1366" i="24"/>
  <c r="AT1367" i="24"/>
  <c r="AT1368" i="24"/>
  <c r="AT1369" i="24"/>
  <c r="AT1370" i="24"/>
  <c r="AT1371" i="24"/>
  <c r="AT1372" i="24"/>
  <c r="AT1373" i="24"/>
  <c r="AT1374" i="24"/>
  <c r="AT1375" i="24"/>
  <c r="AT1376" i="24"/>
  <c r="AT1377" i="24"/>
  <c r="AT1378" i="24"/>
  <c r="AT1379" i="24"/>
  <c r="AT1380" i="24"/>
  <c r="AT1381" i="24"/>
  <c r="AT1382" i="24"/>
  <c r="AT1383" i="24"/>
  <c r="AT1384" i="24"/>
  <c r="AT1385" i="24"/>
  <c r="AT1386" i="24"/>
  <c r="AT1387" i="24"/>
  <c r="AT1388" i="24"/>
  <c r="AT1389" i="24"/>
  <c r="AT1390" i="24"/>
  <c r="AT1391" i="24"/>
  <c r="AT1392" i="24"/>
  <c r="AT1393" i="24"/>
  <c r="AT1394" i="24"/>
  <c r="AT1395" i="24"/>
  <c r="AT1396" i="24"/>
  <c r="AT1397" i="24"/>
  <c r="AT1398" i="24"/>
  <c r="AT1399" i="24"/>
  <c r="AT1400" i="24"/>
  <c r="AT1401" i="24"/>
  <c r="AT1402" i="24"/>
  <c r="AT1403" i="24"/>
  <c r="AT1404" i="24"/>
  <c r="AT1405" i="24"/>
  <c r="AT1406" i="24"/>
  <c r="AT1407" i="24"/>
  <c r="AT1408" i="24"/>
  <c r="AT1409" i="24"/>
  <c r="AT1410" i="24"/>
  <c r="AT1411" i="24"/>
  <c r="AT1412" i="24"/>
  <c r="AT1413" i="24"/>
  <c r="AT1414" i="24"/>
  <c r="AT1415" i="24"/>
  <c r="AT1416" i="24"/>
  <c r="AT1417" i="24"/>
  <c r="AT1418" i="24"/>
  <c r="AT1419" i="24"/>
  <c r="AT1420" i="24"/>
  <c r="AT1421" i="24"/>
  <c r="AT1422" i="24"/>
  <c r="AT1423" i="24"/>
  <c r="AT1424" i="24"/>
  <c r="AT1425" i="24"/>
  <c r="AT1426" i="24"/>
  <c r="AT1427" i="24"/>
  <c r="AT1428" i="24"/>
  <c r="AT1429" i="24"/>
  <c r="AT1430" i="24"/>
  <c r="AT1431" i="24"/>
  <c r="AT1432" i="24"/>
  <c r="AT1433" i="24"/>
  <c r="AT1434" i="24"/>
  <c r="AT1435" i="24"/>
  <c r="AT1436" i="24"/>
  <c r="AT1437" i="24"/>
  <c r="AT1438" i="24"/>
  <c r="AT1439" i="24"/>
  <c r="AT1440" i="24"/>
  <c r="AT1441" i="24"/>
  <c r="AT1442" i="24"/>
  <c r="AT1443" i="24"/>
  <c r="AT1444" i="24"/>
  <c r="AT1445" i="24"/>
  <c r="AT1446" i="24"/>
  <c r="AT1447" i="24"/>
  <c r="AT1448" i="24"/>
  <c r="AT1449" i="24"/>
  <c r="AT1450" i="24"/>
  <c r="AT1451" i="24"/>
  <c r="AT1452" i="24"/>
  <c r="AT1453" i="24"/>
  <c r="AT1454" i="24"/>
  <c r="AT1455" i="24"/>
  <c r="AT1456" i="24"/>
  <c r="AT1457" i="24"/>
  <c r="AT1458" i="24"/>
  <c r="AT1459" i="24"/>
  <c r="AT1460" i="24"/>
  <c r="AT1461" i="24"/>
  <c r="AT1462" i="24"/>
  <c r="AT1463" i="24"/>
  <c r="AT1464" i="24"/>
  <c r="AT1465" i="24"/>
  <c r="AT1466" i="24"/>
  <c r="AT1467" i="24"/>
  <c r="AT1468" i="24"/>
  <c r="AT1469" i="24"/>
  <c r="AT1470" i="24"/>
  <c r="AT1471" i="24"/>
  <c r="AT1472" i="24"/>
  <c r="AT1473" i="24"/>
  <c r="AT1474" i="24"/>
  <c r="AT1475" i="24"/>
  <c r="AT1476" i="24"/>
  <c r="AT1477" i="24"/>
  <c r="AT1478" i="24"/>
  <c r="AT1479" i="24"/>
  <c r="AT1480" i="24"/>
  <c r="AT1481" i="24"/>
  <c r="AT1482" i="24"/>
  <c r="AT1483" i="24"/>
  <c r="AT1484" i="24"/>
  <c r="AT1485" i="24"/>
  <c r="AT1486" i="24"/>
  <c r="AT1487" i="24"/>
  <c r="AT1488" i="24"/>
  <c r="AT1489" i="24"/>
  <c r="AT1490" i="24"/>
  <c r="AT1491" i="24"/>
  <c r="AT1492" i="24"/>
  <c r="AT1493" i="24"/>
  <c r="AT1494" i="24"/>
  <c r="AT1495" i="24"/>
  <c r="AT1496" i="24"/>
  <c r="AT1497" i="24"/>
  <c r="AT1498" i="24"/>
  <c r="AT1499" i="24"/>
  <c r="AT1500" i="24"/>
  <c r="AT1501" i="24"/>
  <c r="AT1502" i="24"/>
  <c r="AT1503" i="24"/>
  <c r="AT1504" i="24"/>
  <c r="AT1505" i="24"/>
  <c r="AT1506" i="24"/>
  <c r="AT1507" i="24"/>
  <c r="AT1508" i="24"/>
  <c r="AT1509" i="24"/>
  <c r="AT1510" i="24"/>
  <c r="AT1511" i="24"/>
  <c r="AT1512" i="24"/>
  <c r="AT1513" i="24"/>
  <c r="AT1514" i="24"/>
  <c r="AT1515" i="24"/>
  <c r="AT1516" i="24"/>
  <c r="AT1517" i="24"/>
  <c r="AT1518" i="24"/>
  <c r="AT1519" i="24"/>
  <c r="AT1520" i="24"/>
  <c r="AT1521" i="24"/>
  <c r="AT1522" i="24"/>
  <c r="AT1523" i="24"/>
  <c r="AT1524" i="24"/>
  <c r="AT1525" i="24"/>
  <c r="AT1526" i="24"/>
  <c r="AT1527" i="24"/>
  <c r="AT1528" i="24"/>
  <c r="AT1529" i="24"/>
  <c r="AT1530" i="24"/>
  <c r="AT1531" i="24"/>
  <c r="AT1532" i="24"/>
  <c r="AT1533" i="24"/>
  <c r="AT1534" i="24"/>
  <c r="AT1535" i="24"/>
  <c r="AT1536" i="24"/>
  <c r="AT1537" i="24"/>
  <c r="AT1538" i="24"/>
  <c r="AT1539" i="24"/>
  <c r="AT1540" i="24"/>
  <c r="AT1541" i="24"/>
  <c r="AT1542" i="24"/>
  <c r="AT1543" i="24"/>
  <c r="AT1544" i="24"/>
  <c r="AT1545" i="24"/>
  <c r="AT1546" i="24"/>
  <c r="AT1547" i="24"/>
  <c r="AT1548" i="24"/>
  <c r="AT1549" i="24"/>
  <c r="AT1550" i="24"/>
  <c r="AT1551" i="24"/>
  <c r="AT1552" i="24"/>
  <c r="AT1553" i="24"/>
  <c r="AT1554" i="24"/>
  <c r="AT1555" i="24"/>
  <c r="AT1556" i="24"/>
  <c r="AT1557" i="24"/>
  <c r="AT1558" i="24"/>
  <c r="AT1559" i="24"/>
  <c r="AT1560" i="24"/>
  <c r="AT1561" i="24"/>
  <c r="AT1562" i="24"/>
  <c r="AT1563" i="24"/>
  <c r="AT1564" i="24"/>
  <c r="AT1565" i="24"/>
  <c r="AT1566" i="24"/>
  <c r="AT1567" i="24"/>
  <c r="AT1568" i="24"/>
  <c r="AT1569" i="24"/>
  <c r="AT1570" i="24"/>
  <c r="AT1571" i="24"/>
  <c r="AT1572" i="24"/>
  <c r="AT1573" i="24"/>
  <c r="AT1574" i="24"/>
  <c r="AT1575" i="24"/>
  <c r="AT1576" i="24"/>
  <c r="AT1577" i="24"/>
  <c r="AT1578" i="24"/>
  <c r="AT1579" i="24"/>
  <c r="AT1580" i="24"/>
  <c r="AT1581" i="24"/>
  <c r="AT1582" i="24"/>
  <c r="AT1583" i="24"/>
  <c r="AT1584" i="24"/>
  <c r="AT1585" i="24"/>
  <c r="AT1586" i="24"/>
  <c r="AT1587" i="24"/>
  <c r="AT1588" i="24"/>
  <c r="AT1589" i="24"/>
  <c r="AT1590" i="24"/>
  <c r="AT1591" i="24"/>
  <c r="AT1592" i="24"/>
  <c r="AT1593" i="24"/>
  <c r="AT1594" i="24"/>
  <c r="AT1595" i="24"/>
  <c r="AT1596" i="24"/>
  <c r="AT1597" i="24"/>
  <c r="AT1598" i="24"/>
  <c r="AT1599" i="24"/>
  <c r="AT1600" i="24"/>
  <c r="AT1601" i="24"/>
  <c r="AT1602" i="24"/>
  <c r="AT1603" i="24"/>
  <c r="AT1604" i="24"/>
  <c r="AT1605" i="24"/>
  <c r="AT1606" i="24"/>
  <c r="AT1607" i="24"/>
  <c r="AT1608" i="24"/>
  <c r="AT1609" i="24"/>
  <c r="AT1610" i="24"/>
  <c r="AT1611" i="24"/>
  <c r="AT1612" i="24"/>
  <c r="AT1613" i="24"/>
  <c r="AT1614" i="24"/>
  <c r="AT1615" i="24"/>
  <c r="AT1616" i="24"/>
  <c r="AT1617" i="24"/>
  <c r="AT1618" i="24"/>
  <c r="AT1619" i="24"/>
  <c r="AT1620" i="24"/>
  <c r="AT1621" i="24"/>
  <c r="AT1622" i="24"/>
  <c r="AT1623" i="24"/>
  <c r="AT1624" i="24"/>
  <c r="AT1625" i="24"/>
  <c r="AT1626" i="24"/>
  <c r="AT1627" i="24"/>
  <c r="AT1628" i="24"/>
  <c r="AT1629" i="24"/>
  <c r="AT1630" i="24"/>
  <c r="AT1631" i="24"/>
  <c r="AT1632" i="24"/>
  <c r="AT1633" i="24"/>
  <c r="AT1634" i="24"/>
  <c r="AT1635" i="24"/>
  <c r="AT1636" i="24"/>
  <c r="AT1637" i="24"/>
  <c r="AT1638" i="24"/>
  <c r="AT1639" i="24"/>
  <c r="AT1640" i="24"/>
  <c r="AT1641" i="24"/>
  <c r="AT1642" i="24"/>
  <c r="AT1643" i="24"/>
  <c r="AT1644" i="24"/>
  <c r="AT1645" i="24"/>
  <c r="AT1646" i="24"/>
  <c r="AT1647" i="24"/>
  <c r="AT1648" i="24"/>
  <c r="AT1649" i="24"/>
  <c r="AT1650" i="24"/>
  <c r="AT1651" i="24"/>
  <c r="AT1652" i="24"/>
  <c r="AT1653" i="24"/>
  <c r="AT1654" i="24"/>
  <c r="AT1655" i="24"/>
  <c r="AT1656" i="24"/>
  <c r="AT1657" i="24"/>
  <c r="AT1658" i="24"/>
  <c r="AT1659" i="24"/>
  <c r="AT1660" i="24"/>
  <c r="AT1661" i="24"/>
  <c r="AT1662" i="24"/>
  <c r="AT1663" i="24"/>
  <c r="AT1664" i="24"/>
  <c r="AT1665" i="24"/>
  <c r="AT1666" i="24"/>
  <c r="AT1667" i="24"/>
  <c r="AT1668" i="24"/>
  <c r="AT1669" i="24"/>
  <c r="AT1670" i="24"/>
  <c r="AT1671" i="24"/>
  <c r="AT1672" i="24"/>
  <c r="AT1673" i="24"/>
  <c r="AT1674" i="24"/>
  <c r="AT1675" i="24"/>
  <c r="AT1676" i="24"/>
  <c r="AT1677" i="24"/>
  <c r="AT1678" i="24"/>
  <c r="AT1679" i="24"/>
  <c r="AT1680" i="24"/>
  <c r="AT1681" i="24"/>
  <c r="AT1682" i="24"/>
  <c r="AT1683" i="24"/>
  <c r="AT1684" i="24"/>
  <c r="AT1685" i="24"/>
  <c r="AT1686" i="24"/>
  <c r="AT1687" i="24"/>
  <c r="AT1688" i="24"/>
  <c r="AT1689" i="24"/>
  <c r="AT1690" i="24"/>
  <c r="AT1691" i="24"/>
  <c r="AT1692" i="24"/>
  <c r="AT1693" i="24"/>
  <c r="AT1694" i="24"/>
  <c r="AT1695" i="24"/>
  <c r="AT1696" i="24"/>
  <c r="AT1697" i="24"/>
  <c r="AT1698" i="24"/>
  <c r="AT1699" i="24"/>
  <c r="AT1700" i="24"/>
  <c r="AT1701" i="24"/>
  <c r="AT1702" i="24"/>
  <c r="AT1703" i="24"/>
  <c r="AT1704" i="24"/>
  <c r="AT1705" i="24"/>
  <c r="AT1706" i="24"/>
  <c r="AT1707" i="24"/>
  <c r="AT1708" i="24"/>
  <c r="AT1709" i="24"/>
  <c r="AT1710" i="24"/>
  <c r="AT1711" i="24"/>
  <c r="AT1712" i="24"/>
  <c r="AT1713" i="24"/>
  <c r="AT1714" i="24"/>
  <c r="AT1715" i="24"/>
  <c r="AT1716" i="24"/>
  <c r="AT1717" i="24"/>
  <c r="AT1718" i="24"/>
  <c r="AT1719" i="24"/>
  <c r="AT1720" i="24"/>
  <c r="AT1721" i="24"/>
  <c r="AT1722" i="24"/>
  <c r="AT1723" i="24"/>
  <c r="AT1724" i="24"/>
  <c r="AT1725" i="24"/>
  <c r="AT1726" i="24"/>
  <c r="AT1727" i="24"/>
  <c r="AT1728" i="24"/>
  <c r="AT1729" i="24"/>
  <c r="AT1730" i="24"/>
  <c r="AT1731" i="24"/>
  <c r="AT1732" i="24"/>
  <c r="AT1733" i="24"/>
  <c r="AT1734" i="24"/>
  <c r="AT1735" i="24"/>
  <c r="AT1736" i="24"/>
  <c r="AT1737" i="24"/>
  <c r="AT1738" i="24"/>
  <c r="AT1739" i="24"/>
  <c r="AT1740" i="24"/>
  <c r="AT1741" i="24"/>
  <c r="AT1742" i="24"/>
  <c r="AT1743" i="24"/>
  <c r="AT1744" i="24"/>
  <c r="AT1745" i="24"/>
  <c r="AT1746" i="24"/>
  <c r="AT1747" i="24"/>
  <c r="AT1748" i="24"/>
  <c r="AT1749" i="24"/>
  <c r="AT1750" i="24"/>
  <c r="AT1751" i="24"/>
  <c r="AT1752" i="24"/>
  <c r="AT1753" i="24"/>
  <c r="AT1754" i="24"/>
  <c r="AT1755" i="24"/>
  <c r="AT1756" i="24"/>
  <c r="AT1757" i="24"/>
  <c r="AT1758" i="24"/>
  <c r="AT1759" i="24"/>
  <c r="AT1760" i="24"/>
  <c r="AT1761" i="24"/>
  <c r="AT1762" i="24"/>
  <c r="AT1763" i="24"/>
  <c r="AT1764" i="24"/>
  <c r="AT1765" i="24"/>
  <c r="AT1766" i="24"/>
  <c r="AT1767" i="24"/>
  <c r="AT1768" i="24"/>
  <c r="AT1769" i="24"/>
  <c r="AT1770" i="24"/>
  <c r="AT1771" i="24"/>
  <c r="AT1772" i="24"/>
  <c r="AT1773" i="24"/>
  <c r="AT1774" i="24"/>
  <c r="AT1775" i="24"/>
  <c r="AT1776" i="24"/>
  <c r="AT1777" i="24"/>
  <c r="AT1778" i="24"/>
  <c r="AT1779" i="24"/>
  <c r="AT1780" i="24"/>
  <c r="AT1781" i="24"/>
  <c r="AT1782" i="24"/>
  <c r="AT1783" i="24"/>
  <c r="AT1784" i="24"/>
  <c r="AT1785" i="24"/>
  <c r="AT1786" i="24"/>
  <c r="AT1787" i="24"/>
  <c r="AT1788" i="24"/>
  <c r="AT1789" i="24"/>
  <c r="AT1790" i="24"/>
  <c r="AT1791" i="24"/>
  <c r="AT1792" i="24"/>
  <c r="AT1793" i="24"/>
  <c r="AT1794" i="24"/>
  <c r="AT1795" i="24"/>
  <c r="AT1796" i="24"/>
  <c r="AT1797" i="24"/>
  <c r="AT1798" i="24"/>
  <c r="AT1799" i="24"/>
  <c r="AT1800" i="24"/>
  <c r="AT1801" i="24"/>
  <c r="AT1802" i="24"/>
  <c r="AT1803" i="24"/>
  <c r="AT1804" i="24"/>
  <c r="AT1805" i="24"/>
  <c r="AT1806" i="24"/>
  <c r="AT1807" i="24"/>
  <c r="AT1808" i="24"/>
  <c r="AT1809" i="24"/>
  <c r="AT1810" i="24"/>
  <c r="AT1811" i="24"/>
  <c r="AT1812" i="24"/>
  <c r="AT1813" i="24"/>
  <c r="AT1814" i="24"/>
  <c r="AT1815" i="24"/>
  <c r="AT1816" i="24"/>
  <c r="AT1817" i="24"/>
  <c r="AT1818" i="24"/>
  <c r="AT1819" i="24"/>
  <c r="AT1820" i="24"/>
  <c r="AT1821" i="24"/>
  <c r="AT1822" i="24"/>
  <c r="AT1823" i="24"/>
  <c r="AT1824" i="24"/>
  <c r="AT1825" i="24"/>
  <c r="AT1826" i="24"/>
  <c r="AT1827" i="24"/>
  <c r="AT1828" i="24"/>
  <c r="AT1829" i="24"/>
  <c r="AT1830" i="24"/>
  <c r="AT1831" i="24"/>
  <c r="AT1832" i="24"/>
  <c r="AT1833" i="24"/>
  <c r="AT1834" i="24"/>
  <c r="AT1835" i="24"/>
  <c r="AT1836" i="24"/>
  <c r="AT1837" i="24"/>
  <c r="AT1838" i="24"/>
  <c r="AT1839" i="24"/>
  <c r="AT1840" i="24"/>
  <c r="AT1841" i="24"/>
  <c r="AT1842" i="24"/>
  <c r="AT1843" i="24"/>
  <c r="AT1844" i="24"/>
  <c r="AT1845" i="24"/>
  <c r="AT1846" i="24"/>
  <c r="AT1847" i="24"/>
  <c r="AT1848" i="24"/>
  <c r="AT1849" i="24"/>
  <c r="AT1850" i="24"/>
  <c r="AT1851" i="24"/>
  <c r="AT1852" i="24"/>
  <c r="AT1853" i="24"/>
  <c r="AT1854" i="24"/>
  <c r="AT1855" i="24"/>
  <c r="AT1856" i="24"/>
  <c r="AT1857" i="24"/>
  <c r="AT1858" i="24"/>
  <c r="AT1859" i="24"/>
  <c r="AT1860" i="24"/>
  <c r="AT1861" i="24"/>
  <c r="AT1862" i="24"/>
  <c r="AT1863" i="24"/>
  <c r="AT1864" i="24"/>
  <c r="AT1865" i="24"/>
  <c r="AT1866" i="24"/>
  <c r="AT1867" i="24"/>
  <c r="AT1868" i="24"/>
  <c r="AT1869" i="24"/>
  <c r="AT1870" i="24"/>
  <c r="AT1871" i="24"/>
  <c r="AT1872" i="24"/>
  <c r="AT1873" i="24"/>
  <c r="AT1874" i="24"/>
  <c r="AT1875" i="24"/>
  <c r="AT1876" i="24"/>
  <c r="AT1877" i="24"/>
  <c r="AT1878" i="24"/>
  <c r="AT1879" i="24"/>
  <c r="AT1880" i="24"/>
  <c r="AT1881" i="24"/>
  <c r="AT1882" i="24"/>
  <c r="AT1883" i="24"/>
  <c r="AT1884" i="24"/>
  <c r="AT1885" i="24"/>
  <c r="AT1886" i="24"/>
  <c r="AT1887" i="24"/>
  <c r="AT1888" i="24"/>
  <c r="AT1889" i="24"/>
  <c r="AT1890" i="24"/>
  <c r="AT1891" i="24"/>
  <c r="AT1892" i="24"/>
  <c r="AT1893" i="24"/>
  <c r="AT1894" i="24"/>
  <c r="AT1895" i="24"/>
  <c r="AT1896" i="24"/>
  <c r="AT1897" i="24"/>
  <c r="AT1898" i="24"/>
  <c r="AT1899" i="24"/>
  <c r="AT1900" i="24"/>
  <c r="AT1901" i="24"/>
  <c r="AT1902" i="24"/>
  <c r="AT1903" i="24"/>
  <c r="AT1904" i="24"/>
  <c r="AT1905" i="24"/>
  <c r="AT1906" i="24"/>
  <c r="AT1907" i="24"/>
  <c r="AT1908" i="24"/>
  <c r="AT1909" i="24"/>
  <c r="AT1910" i="24"/>
  <c r="AT1911" i="24"/>
  <c r="AT1912" i="24"/>
  <c r="AT1913" i="24"/>
  <c r="AT1914" i="24"/>
  <c r="AT1915" i="24"/>
  <c r="AT1916" i="24"/>
  <c r="AT1917" i="24"/>
  <c r="AT1918" i="24"/>
  <c r="AT1919" i="24"/>
  <c r="AT1920" i="24"/>
  <c r="AT1921" i="24"/>
  <c r="AT1922" i="24"/>
  <c r="AT1923" i="24"/>
  <c r="AT1924" i="24"/>
  <c r="AT1925" i="24"/>
  <c r="AT1926" i="24"/>
  <c r="AT1927" i="24"/>
  <c r="AT1928" i="24"/>
  <c r="AT1929" i="24"/>
  <c r="AT1930" i="24"/>
  <c r="AT1931" i="24"/>
  <c r="AT1932" i="24"/>
  <c r="AT1933" i="24"/>
  <c r="AT1934" i="24"/>
  <c r="AT1935" i="24"/>
  <c r="AT1936" i="24"/>
  <c r="AT1937" i="24"/>
  <c r="AT1938" i="24"/>
  <c r="AT1939" i="24"/>
  <c r="AT1940" i="24"/>
  <c r="AT1941" i="24"/>
  <c r="AT1942" i="24"/>
  <c r="AT1943" i="24"/>
  <c r="AT1944" i="24"/>
  <c r="AT1945" i="24"/>
  <c r="AT1946" i="24"/>
  <c r="AT1947" i="24"/>
  <c r="AT1948" i="24"/>
  <c r="AT1949" i="24"/>
  <c r="AT1950" i="24"/>
  <c r="AT1951" i="24"/>
  <c r="AT1952" i="24"/>
  <c r="AT1953" i="24"/>
  <c r="AT1954" i="24"/>
  <c r="AT1955" i="24"/>
  <c r="AT1956" i="24"/>
  <c r="AT1957" i="24"/>
  <c r="AT1958" i="24"/>
  <c r="AT1959" i="24"/>
  <c r="AT1960" i="24"/>
  <c r="AT1961" i="24"/>
  <c r="AT1962" i="24"/>
  <c r="AT1963" i="24"/>
  <c r="AT1964" i="24"/>
  <c r="AT1965" i="24"/>
  <c r="AT1966" i="24"/>
  <c r="AT1967" i="24"/>
  <c r="AT1968" i="24"/>
  <c r="AT1969" i="24"/>
  <c r="AT1970" i="24"/>
  <c r="AT1971" i="24"/>
  <c r="AT1972" i="24"/>
  <c r="AT1973" i="24"/>
  <c r="AT1974" i="24"/>
  <c r="AT1975" i="24"/>
  <c r="AT1976" i="24"/>
  <c r="AT1977" i="24"/>
  <c r="AT1978" i="24"/>
  <c r="AT1979" i="24"/>
  <c r="AT1980" i="24"/>
  <c r="AT1981" i="24"/>
  <c r="AT1982" i="24"/>
  <c r="AT1983" i="24"/>
  <c r="AT1984" i="24"/>
  <c r="AT1985" i="24"/>
  <c r="AT1986" i="24"/>
  <c r="AT1987" i="24"/>
  <c r="AT1988" i="24"/>
  <c r="AT1989" i="24"/>
  <c r="AT1990" i="24"/>
  <c r="AT1991" i="24"/>
  <c r="AT1992" i="24"/>
  <c r="AT1993" i="24"/>
  <c r="AT1994" i="24"/>
  <c r="AT1995" i="24"/>
  <c r="AT1996" i="24"/>
  <c r="AT1997" i="24"/>
  <c r="AT1998" i="24"/>
  <c r="AT1999" i="24"/>
  <c r="AT2000" i="24"/>
  <c r="AT2001" i="24"/>
  <c r="AT2002" i="24"/>
  <c r="AT2003" i="24"/>
  <c r="AT2004" i="24"/>
  <c r="AT2005" i="24"/>
  <c r="AT2006" i="24"/>
  <c r="AT2007" i="24"/>
  <c r="AT2008" i="24"/>
  <c r="AT2009" i="24"/>
  <c r="AT2010" i="24"/>
  <c r="AT2011" i="24"/>
  <c r="AT2012" i="24"/>
  <c r="AT2013" i="24"/>
  <c r="AT2014" i="24"/>
  <c r="AT2015" i="24"/>
  <c r="AT2016" i="24"/>
  <c r="AT2017" i="24"/>
  <c r="AT2018" i="24"/>
  <c r="AT2019" i="24"/>
  <c r="AT2020" i="24"/>
  <c r="AT2021" i="24"/>
  <c r="AT2022" i="24"/>
  <c r="AT2023" i="24"/>
  <c r="AT2024" i="24"/>
  <c r="AT2025" i="24"/>
  <c r="AT2026" i="24"/>
  <c r="AT2027" i="24"/>
  <c r="AT2028" i="24"/>
  <c r="AT2029" i="24"/>
  <c r="AT2030" i="24"/>
  <c r="AT2031" i="24"/>
  <c r="AT2032" i="24"/>
  <c r="AT2033" i="24"/>
  <c r="AT2034" i="24"/>
  <c r="AT2035" i="24"/>
  <c r="AT2036" i="24"/>
  <c r="AT2037" i="24"/>
  <c r="AT2038" i="24"/>
  <c r="AT2039" i="24"/>
  <c r="AT2040" i="24"/>
  <c r="AT2041" i="24"/>
  <c r="AT2042" i="24"/>
  <c r="AT2043" i="24"/>
  <c r="AT2044" i="24"/>
  <c r="AT2045" i="24"/>
  <c r="AT2046" i="24"/>
  <c r="AT2047" i="24"/>
  <c r="AT2048" i="24"/>
  <c r="AT2049" i="24"/>
  <c r="AT2050" i="24"/>
  <c r="AT2051" i="24"/>
  <c r="AT2052" i="24"/>
  <c r="AT2053" i="24"/>
  <c r="AT2054" i="24"/>
  <c r="AT2055" i="24"/>
  <c r="AT2056" i="24"/>
  <c r="AT2057" i="24"/>
  <c r="AT2058" i="24"/>
  <c r="AT2059" i="24"/>
  <c r="AT2060" i="24"/>
  <c r="AT2061" i="24"/>
  <c r="AT2062" i="24"/>
  <c r="AT2063" i="24"/>
  <c r="AT2064" i="24"/>
  <c r="AT2065" i="24"/>
  <c r="AT2066" i="24"/>
  <c r="AT2067" i="24"/>
  <c r="AT2068" i="24"/>
  <c r="AT2069" i="24"/>
  <c r="AT2070" i="24"/>
  <c r="AT2071" i="24"/>
  <c r="AT2072" i="24"/>
  <c r="AT2073" i="24"/>
  <c r="AT2074" i="24"/>
  <c r="AT2075" i="24"/>
  <c r="AT2076" i="24"/>
  <c r="AT2077" i="24"/>
  <c r="AT2078" i="24"/>
  <c r="AT2079" i="24"/>
  <c r="AT2080" i="24"/>
  <c r="AT2081" i="24"/>
  <c r="AT2082" i="24"/>
  <c r="AT2083" i="24"/>
  <c r="AT2084" i="24"/>
  <c r="AT2085" i="24"/>
  <c r="AT2086" i="24"/>
  <c r="AT2087" i="24"/>
  <c r="AT2088" i="24"/>
  <c r="AT2089" i="24"/>
  <c r="AT2090" i="24"/>
  <c r="AT2091" i="24"/>
  <c r="AT2092" i="24"/>
  <c r="AT2093" i="24"/>
  <c r="AT2094" i="24"/>
  <c r="AT2095" i="24"/>
  <c r="AT2096" i="24"/>
  <c r="AT2097" i="24"/>
  <c r="AT2098" i="24"/>
  <c r="AT2099" i="24"/>
  <c r="AT2100" i="24"/>
  <c r="AT2101" i="24"/>
  <c r="AT2102" i="24"/>
  <c r="AT2103" i="24"/>
  <c r="AT2104" i="24"/>
  <c r="AT2105" i="24"/>
  <c r="AT2106" i="24"/>
  <c r="AT2107" i="24"/>
  <c r="AT2108" i="24"/>
  <c r="AT2109" i="24"/>
  <c r="AT2110" i="24"/>
  <c r="AT2111" i="24"/>
  <c r="AT2112" i="24"/>
  <c r="AT2113" i="24"/>
  <c r="AT2114" i="24"/>
  <c r="AT2115" i="24"/>
  <c r="AT2116" i="24"/>
  <c r="AT2117" i="24"/>
  <c r="AT2118" i="24"/>
  <c r="AT2119" i="24"/>
  <c r="AT2120" i="24"/>
  <c r="AT2121" i="24"/>
  <c r="AT2122" i="24"/>
  <c r="AT2123" i="24"/>
  <c r="AT2124" i="24"/>
  <c r="AT2125" i="24"/>
  <c r="AT2126" i="24"/>
  <c r="AT2127" i="24"/>
  <c r="AT2128" i="24"/>
  <c r="AT2129" i="24"/>
  <c r="AT2130" i="24"/>
  <c r="AT2131" i="24"/>
  <c r="AT2132" i="24"/>
  <c r="AT2133" i="24"/>
  <c r="AT2134" i="24"/>
  <c r="AT2135" i="24"/>
  <c r="AT2136" i="24"/>
  <c r="AT2137" i="24"/>
  <c r="AT2138" i="24"/>
  <c r="AT2139" i="24"/>
  <c r="AT2140" i="24"/>
  <c r="AT2141" i="24"/>
  <c r="AT2142" i="24"/>
  <c r="AT2143" i="24"/>
  <c r="AT2144" i="24"/>
  <c r="AT2145" i="24"/>
  <c r="AT2146" i="24"/>
  <c r="AT2147" i="24"/>
  <c r="AT2148" i="24"/>
  <c r="AT2149" i="24"/>
  <c r="AT2150" i="24"/>
  <c r="AT2151" i="24"/>
  <c r="AT2152" i="24"/>
  <c r="AT2153" i="24"/>
  <c r="AT2154" i="24"/>
  <c r="AT2155" i="24"/>
  <c r="AT2156" i="24"/>
  <c r="AT2157" i="24"/>
  <c r="AT2158" i="24"/>
  <c r="AT2159" i="24"/>
  <c r="AT2160" i="24"/>
  <c r="AT2161" i="24"/>
  <c r="AT2162" i="24"/>
  <c r="AT2163" i="24"/>
  <c r="AT2164" i="24"/>
  <c r="AT2165" i="24"/>
  <c r="AT2166" i="24"/>
  <c r="AT2167" i="24"/>
  <c r="AT2168" i="24"/>
  <c r="AT2169" i="24"/>
  <c r="AT2170" i="24"/>
  <c r="AT2171" i="24"/>
  <c r="AT2172" i="24"/>
  <c r="AT2173" i="24"/>
  <c r="AT2174" i="24"/>
  <c r="AT2175" i="24"/>
  <c r="AT2176" i="24"/>
  <c r="AT2177" i="24"/>
  <c r="AT2178" i="24"/>
  <c r="AT2179" i="24"/>
  <c r="AT2180" i="24"/>
  <c r="AT2181" i="24"/>
  <c r="AT2182" i="24"/>
  <c r="AT2183" i="24"/>
  <c r="AT2184" i="24"/>
  <c r="AT2185" i="24"/>
  <c r="AT2186" i="24"/>
  <c r="AT2187" i="24"/>
  <c r="AT2188" i="24"/>
  <c r="AT2189" i="24"/>
  <c r="AT2190" i="24"/>
  <c r="AT2191" i="24"/>
  <c r="AT2192" i="24"/>
  <c r="AT2193" i="24"/>
  <c r="AT2194" i="24"/>
  <c r="AT2195" i="24"/>
  <c r="AT2196" i="24"/>
  <c r="AT2197" i="24"/>
  <c r="AT2198" i="24"/>
  <c r="AT2199" i="24"/>
  <c r="AT2200" i="24"/>
  <c r="AT2201" i="24"/>
  <c r="AT2202" i="24"/>
  <c r="AT2203" i="24"/>
  <c r="AT2204" i="24"/>
  <c r="AT2205" i="24"/>
  <c r="AT2206" i="24"/>
  <c r="AT2207" i="24"/>
  <c r="AT2208" i="24"/>
  <c r="AT2209" i="24"/>
  <c r="AT2210" i="24"/>
  <c r="AT2211" i="24"/>
  <c r="AT2212" i="24"/>
  <c r="AT2213" i="24"/>
  <c r="AT2214" i="24"/>
  <c r="AT2215" i="24"/>
  <c r="AT2216" i="24"/>
  <c r="AT2217" i="24"/>
  <c r="AT2218" i="24"/>
  <c r="AT2219" i="24"/>
  <c r="AT2220" i="24"/>
  <c r="AT2221" i="24"/>
  <c r="AT2222" i="24"/>
  <c r="AT2223" i="24"/>
  <c r="AT2224" i="24"/>
  <c r="AT2225" i="24"/>
  <c r="AT2226" i="24"/>
  <c r="AT2227" i="24"/>
  <c r="AT2228" i="24"/>
  <c r="AT2229" i="24"/>
  <c r="AT2230" i="24"/>
  <c r="AT2231" i="24"/>
  <c r="AT2232" i="24"/>
  <c r="AT2233" i="24"/>
  <c r="AT2234" i="24"/>
  <c r="AT2235" i="24"/>
  <c r="AT2236" i="24"/>
  <c r="AT2237" i="24"/>
  <c r="AT2238" i="24"/>
  <c r="AT2239" i="24"/>
  <c r="AT2240" i="24"/>
  <c r="AT2241" i="24"/>
  <c r="AT2242" i="24"/>
  <c r="AT2243" i="24"/>
  <c r="AT2244" i="24"/>
  <c r="AT2245" i="24"/>
  <c r="AT2246" i="24"/>
  <c r="AT2247" i="24"/>
  <c r="AT2248" i="24"/>
  <c r="AT2249" i="24"/>
  <c r="AT2250" i="24"/>
  <c r="AT2251" i="24"/>
  <c r="AT2252" i="24"/>
  <c r="AT2253" i="24"/>
  <c r="AT2254" i="24"/>
  <c r="AT2255" i="24"/>
  <c r="AT2256" i="24"/>
  <c r="AT2257" i="24"/>
  <c r="AT2258" i="24"/>
  <c r="AT2259" i="24"/>
  <c r="AT2260" i="24"/>
  <c r="AT2261" i="24"/>
  <c r="AT2262" i="24"/>
  <c r="AT2263" i="24"/>
  <c r="AT2264" i="24"/>
  <c r="AT2265" i="24"/>
  <c r="AT2266" i="24"/>
  <c r="AT2267" i="24"/>
  <c r="AT2268" i="24"/>
  <c r="AT2269" i="24"/>
  <c r="AT2270" i="24"/>
  <c r="AT2271" i="24"/>
  <c r="AT2272" i="24"/>
  <c r="AT2273" i="24"/>
  <c r="AT2274" i="24"/>
  <c r="AT2275" i="24"/>
  <c r="AT2276" i="24"/>
  <c r="AT2277" i="24"/>
  <c r="AT2278" i="24"/>
  <c r="AT2279" i="24"/>
  <c r="AT2280" i="24"/>
  <c r="AT2281" i="24"/>
  <c r="AT2282" i="24"/>
  <c r="AT2283" i="24"/>
  <c r="AT2284" i="24"/>
  <c r="AT2285" i="24"/>
  <c r="AT2286" i="24"/>
  <c r="AT2287" i="24"/>
  <c r="AT2288" i="24"/>
  <c r="AT2289" i="24"/>
  <c r="AT2290" i="24"/>
  <c r="AT2291" i="24"/>
  <c r="AT2292" i="24"/>
  <c r="AT2293" i="24"/>
  <c r="AT2294" i="24"/>
  <c r="AT2295" i="24"/>
  <c r="AT2296" i="24"/>
  <c r="AT2297" i="24"/>
  <c r="AT2298" i="24"/>
  <c r="AT2299" i="24"/>
  <c r="AT2300" i="24"/>
  <c r="AT2301" i="24"/>
  <c r="AT2302" i="24"/>
  <c r="AT2303" i="24"/>
  <c r="AT2304" i="24"/>
  <c r="AT2305" i="24"/>
  <c r="AT2306" i="24"/>
  <c r="AT2307" i="24"/>
  <c r="AT2308" i="24"/>
  <c r="AT2309" i="24"/>
  <c r="AT2310" i="24"/>
  <c r="AT2311" i="24"/>
  <c r="AT2312" i="24"/>
  <c r="AT2313" i="24"/>
  <c r="AT2314" i="24"/>
  <c r="AT2315" i="24"/>
  <c r="AT2316" i="24"/>
  <c r="AT2317" i="24"/>
  <c r="AT2318" i="24"/>
  <c r="AT2319" i="24"/>
  <c r="AT2320" i="24"/>
  <c r="AT2321" i="24"/>
  <c r="AT2322" i="24"/>
  <c r="AT2323" i="24"/>
  <c r="AT2324" i="24"/>
  <c r="AT2325" i="24"/>
  <c r="AT2326" i="24"/>
  <c r="AT2327" i="24"/>
  <c r="AT2328" i="24"/>
  <c r="AT2329" i="24"/>
  <c r="AT2330" i="24"/>
  <c r="AT2331" i="24"/>
  <c r="AT2332" i="24"/>
  <c r="AT2333" i="24"/>
  <c r="AT2334" i="24"/>
  <c r="AT2335" i="24"/>
  <c r="AT2336" i="24"/>
  <c r="AT2337" i="24"/>
  <c r="AT2338" i="24"/>
  <c r="AT2339" i="24"/>
  <c r="AT2340" i="24"/>
  <c r="AT2341" i="24"/>
  <c r="AT2342" i="24"/>
  <c r="AT2343" i="24"/>
  <c r="AT2344" i="24"/>
  <c r="AT2345" i="24"/>
  <c r="AT2346" i="24"/>
  <c r="AT2347" i="24"/>
  <c r="AT2348" i="24"/>
  <c r="AT2349" i="24"/>
  <c r="AT2350" i="24"/>
  <c r="AT2351" i="24"/>
  <c r="AT2352" i="24"/>
  <c r="AT2353" i="24"/>
  <c r="AT2354" i="24"/>
  <c r="AT2355" i="24"/>
  <c r="AT2356" i="24"/>
  <c r="AT2357" i="24"/>
  <c r="AT2358" i="24"/>
  <c r="AT2359" i="24"/>
  <c r="AT2360" i="24"/>
  <c r="AT2361" i="24"/>
  <c r="AT2362" i="24"/>
  <c r="AT2363" i="24"/>
  <c r="AT2364" i="24"/>
  <c r="AT2365" i="24"/>
  <c r="AT2366" i="24"/>
  <c r="AT2367" i="24"/>
  <c r="AT2368" i="24"/>
  <c r="AT2369" i="24"/>
  <c r="AT2370" i="24"/>
  <c r="AT2371" i="24"/>
  <c r="AT2372" i="24"/>
  <c r="AT2373" i="24"/>
  <c r="AT2374" i="24"/>
  <c r="AT2375" i="24"/>
  <c r="AT2376" i="24"/>
  <c r="AT2377" i="24"/>
  <c r="AT2378" i="24"/>
  <c r="AT2379" i="24"/>
  <c r="AT2380" i="24"/>
  <c r="AT2381" i="24"/>
  <c r="AT2382" i="24"/>
  <c r="AT2383" i="24"/>
  <c r="AT2384" i="24"/>
  <c r="AT2385" i="24"/>
  <c r="AT2386" i="24"/>
  <c r="AT2387" i="24"/>
  <c r="AT2388" i="24"/>
  <c r="AT2389" i="24"/>
  <c r="AT2390" i="24"/>
  <c r="AT2391" i="24"/>
  <c r="AT2392" i="24"/>
  <c r="AT2393" i="24"/>
  <c r="AT2394" i="24"/>
  <c r="AT2395" i="24"/>
  <c r="AT2396" i="24"/>
  <c r="AT2397" i="24"/>
  <c r="AT2398" i="24"/>
  <c r="AT2399" i="24"/>
  <c r="AT2400" i="24"/>
  <c r="AT2401" i="24"/>
  <c r="AT2402" i="24"/>
  <c r="AT2403" i="24"/>
  <c r="AT2404" i="24"/>
  <c r="AT2405" i="24"/>
  <c r="AT2406" i="24"/>
  <c r="AT2407" i="24"/>
  <c r="AT2408" i="24"/>
  <c r="AT2409" i="24"/>
  <c r="AT2410" i="24"/>
  <c r="AT2411" i="24"/>
  <c r="AT2412" i="24"/>
  <c r="AT2413" i="24"/>
  <c r="AT2414" i="24"/>
  <c r="AT2415" i="24"/>
  <c r="AT2416" i="24"/>
  <c r="AT2417" i="24"/>
  <c r="AT2418" i="24"/>
  <c r="AT2419" i="24"/>
  <c r="AT2420" i="24"/>
  <c r="AT2421" i="24"/>
  <c r="AT2422" i="24"/>
  <c r="AT2423" i="24"/>
  <c r="AT2424" i="24"/>
  <c r="AT2425" i="24"/>
  <c r="AT2426" i="24"/>
  <c r="AT2427" i="24"/>
  <c r="AT2428" i="24"/>
  <c r="AT2429" i="24"/>
  <c r="AT2430" i="24"/>
  <c r="AT2431" i="24"/>
  <c r="AT2432" i="24"/>
  <c r="AT2433" i="24"/>
  <c r="AT2434" i="24"/>
  <c r="AT2435" i="24"/>
  <c r="AT2436" i="24"/>
  <c r="AT2437" i="24"/>
  <c r="AT2438" i="24"/>
  <c r="AT2439" i="24"/>
  <c r="AT2440" i="24"/>
  <c r="AT2441" i="24"/>
  <c r="AT2442" i="24"/>
  <c r="AT2443" i="24"/>
  <c r="AT2444" i="24"/>
  <c r="AT2445" i="24"/>
  <c r="AT2446" i="24"/>
  <c r="AT2447" i="24"/>
  <c r="AT2448" i="24"/>
  <c r="AT2449" i="24"/>
  <c r="AT2450" i="24"/>
  <c r="AT2451" i="24"/>
  <c r="AT2452" i="24"/>
  <c r="AT2453" i="24"/>
  <c r="AT2454" i="24"/>
  <c r="AT2455" i="24"/>
  <c r="AT2456" i="24"/>
  <c r="AT2457" i="24"/>
  <c r="AT2458" i="24"/>
  <c r="AT2459" i="24"/>
  <c r="AT2460" i="24"/>
  <c r="AT2461" i="24"/>
  <c r="AT2462" i="24"/>
  <c r="AT2463" i="24"/>
  <c r="AT2464" i="24"/>
  <c r="AT2465" i="24"/>
  <c r="AT2466" i="24"/>
  <c r="AT2467" i="24"/>
  <c r="AT2468" i="24"/>
  <c r="AT2469" i="24"/>
  <c r="AT2470" i="24"/>
  <c r="AT2471" i="24"/>
  <c r="AT2472" i="24"/>
  <c r="AT2473" i="24"/>
  <c r="AT2474" i="24"/>
  <c r="AT2475" i="24"/>
  <c r="AT2476" i="24"/>
  <c r="AT2477" i="24"/>
  <c r="AT2478" i="24"/>
  <c r="AT2479" i="24"/>
  <c r="AT2480" i="24"/>
  <c r="AT2481" i="24"/>
  <c r="AT2482" i="24"/>
  <c r="AT2483" i="24"/>
  <c r="AT2484" i="24"/>
  <c r="AT2485" i="24"/>
  <c r="AT2486" i="24"/>
  <c r="AT2487" i="24"/>
  <c r="AT2488" i="24"/>
  <c r="AT2489" i="24"/>
  <c r="AT2490" i="24"/>
  <c r="AT2491" i="24"/>
  <c r="AT2492" i="24"/>
  <c r="AT2493" i="24"/>
  <c r="AT2494" i="24"/>
  <c r="AT2495" i="24"/>
  <c r="AT2496" i="24"/>
  <c r="AT2497" i="24"/>
  <c r="AT2498" i="24"/>
  <c r="AT2499" i="24"/>
  <c r="AT2500" i="24"/>
  <c r="AT2501" i="24"/>
  <c r="AT2502" i="24"/>
  <c r="AT2503" i="24"/>
  <c r="AT2504" i="24"/>
  <c r="AT2505" i="24"/>
  <c r="AT2506" i="24"/>
  <c r="AT2507" i="24"/>
  <c r="AT2508" i="24"/>
  <c r="AT2509" i="24"/>
  <c r="AT2510" i="24"/>
  <c r="AT2511" i="24"/>
  <c r="AT2512" i="24"/>
  <c r="AT2513" i="24"/>
  <c r="AT2514" i="24"/>
  <c r="AT2515" i="24"/>
  <c r="AT2516" i="24"/>
  <c r="AT2517" i="24"/>
  <c r="AT2518" i="24"/>
  <c r="AT2519" i="24"/>
  <c r="AT2520" i="24"/>
  <c r="AT2521" i="24"/>
  <c r="AT2522" i="24"/>
  <c r="AT2523" i="24"/>
  <c r="AT2524" i="24"/>
  <c r="AT2525" i="24"/>
  <c r="AT2526" i="24"/>
  <c r="AT2527" i="24"/>
  <c r="AT2528" i="24"/>
  <c r="AT2529" i="24"/>
  <c r="AT2530" i="24"/>
  <c r="AT2531" i="24"/>
  <c r="AT2532" i="24"/>
  <c r="AT2533" i="24"/>
  <c r="AT2534" i="24"/>
  <c r="AT2535" i="24"/>
  <c r="AT2536" i="24"/>
  <c r="AT2537" i="24"/>
  <c r="AT2538" i="24"/>
  <c r="AT2539" i="24"/>
  <c r="AT2540" i="24"/>
  <c r="AS12" i="24"/>
  <c r="AS13" i="24"/>
  <c r="AS14" i="24"/>
  <c r="AS15" i="24"/>
  <c r="AS16" i="24"/>
  <c r="AS17" i="24"/>
  <c r="AS18" i="24"/>
  <c r="AS19" i="24"/>
  <c r="AS20" i="24"/>
  <c r="AS21" i="24"/>
  <c r="AS22" i="24"/>
  <c r="AS23" i="24"/>
  <c r="AS24" i="24"/>
  <c r="AS25" i="24"/>
  <c r="AS26" i="24"/>
  <c r="AS27" i="24"/>
  <c r="AS28" i="24"/>
  <c r="AS29" i="24"/>
  <c r="AS30" i="24"/>
  <c r="AS31" i="24"/>
  <c r="AS32" i="24"/>
  <c r="AS33" i="24"/>
  <c r="AS34" i="24"/>
  <c r="AS35" i="24"/>
  <c r="AS36" i="24"/>
  <c r="AS37" i="24"/>
  <c r="AS38" i="24"/>
  <c r="AS39" i="24"/>
  <c r="AS40" i="24"/>
  <c r="AS41" i="24"/>
  <c r="AS42" i="24"/>
  <c r="AS43" i="24"/>
  <c r="AS44" i="24"/>
  <c r="AS45" i="24"/>
  <c r="AS46" i="24"/>
  <c r="AS47" i="24"/>
  <c r="AS48" i="24"/>
  <c r="AS49" i="24"/>
  <c r="AS50" i="24"/>
  <c r="AS51" i="24"/>
  <c r="AS52" i="24"/>
  <c r="AS53" i="24"/>
  <c r="AS54" i="24"/>
  <c r="AS55" i="24"/>
  <c r="AS56" i="24"/>
  <c r="AS57" i="24"/>
  <c r="AS58" i="24"/>
  <c r="AS59" i="24"/>
  <c r="AS60" i="24"/>
  <c r="AS61" i="24"/>
  <c r="AS62" i="24"/>
  <c r="AS63" i="24"/>
  <c r="AS64" i="24"/>
  <c r="AS65" i="24"/>
  <c r="AS66" i="24"/>
  <c r="AS67" i="24"/>
  <c r="AS68" i="24"/>
  <c r="AS69" i="24"/>
  <c r="AS70" i="24"/>
  <c r="AS71" i="24"/>
  <c r="AS72" i="24"/>
  <c r="AS73" i="24"/>
  <c r="AS74" i="24"/>
  <c r="AS75" i="24"/>
  <c r="AS76" i="24"/>
  <c r="AS77" i="24"/>
  <c r="AS78" i="24"/>
  <c r="AS79" i="24"/>
  <c r="AS80" i="24"/>
  <c r="AS81" i="24"/>
  <c r="AS82" i="24"/>
  <c r="AS83" i="24"/>
  <c r="AS84" i="24"/>
  <c r="AS85" i="24"/>
  <c r="AS86" i="24"/>
  <c r="AS87" i="24"/>
  <c r="AS88" i="24"/>
  <c r="AS89" i="24"/>
  <c r="AS90" i="24"/>
  <c r="AS91" i="24"/>
  <c r="AS92" i="24"/>
  <c r="AS93" i="24"/>
  <c r="AS94" i="24"/>
  <c r="AS95" i="24"/>
  <c r="AS96" i="24"/>
  <c r="AS97" i="24"/>
  <c r="AS98" i="24"/>
  <c r="AS99" i="24"/>
  <c r="AS100" i="24"/>
  <c r="AS101" i="24"/>
  <c r="AS102" i="24"/>
  <c r="AS103" i="24"/>
  <c r="AS104" i="24"/>
  <c r="AS105" i="24"/>
  <c r="AS106" i="24"/>
  <c r="AS107" i="24"/>
  <c r="AS108" i="24"/>
  <c r="AS109" i="24"/>
  <c r="AS110" i="24"/>
  <c r="AS111" i="24"/>
  <c r="AS112" i="24"/>
  <c r="AS113" i="24"/>
  <c r="AS114" i="24"/>
  <c r="AS115" i="24"/>
  <c r="AS116" i="24"/>
  <c r="AS117" i="24"/>
  <c r="AS118" i="24"/>
  <c r="AS119" i="24"/>
  <c r="AS120" i="24"/>
  <c r="AS121" i="24"/>
  <c r="AS122" i="24"/>
  <c r="AS123" i="24"/>
  <c r="AS124" i="24"/>
  <c r="AS125" i="24"/>
  <c r="AS126" i="24"/>
  <c r="AS127" i="24"/>
  <c r="AS128" i="24"/>
  <c r="AS129" i="24"/>
  <c r="AS130" i="24"/>
  <c r="AS131" i="24"/>
  <c r="AS132" i="24"/>
  <c r="AS133" i="24"/>
  <c r="AS134" i="24"/>
  <c r="AS135" i="24"/>
  <c r="AS136" i="24"/>
  <c r="AS137" i="24"/>
  <c r="AS138" i="24"/>
  <c r="AS139" i="24"/>
  <c r="AS140" i="24"/>
  <c r="AS141" i="24"/>
  <c r="AS142" i="24"/>
  <c r="AS143" i="24"/>
  <c r="AS144" i="24"/>
  <c r="AS145" i="24"/>
  <c r="AS146" i="24"/>
  <c r="AS147" i="24"/>
  <c r="AS148" i="24"/>
  <c r="AS149" i="24"/>
  <c r="AS150" i="24"/>
  <c r="AS151" i="24"/>
  <c r="AS152" i="24"/>
  <c r="AS153" i="24"/>
  <c r="AS154" i="24"/>
  <c r="AS155" i="24"/>
  <c r="AS156" i="24"/>
  <c r="AS157" i="24"/>
  <c r="AS158" i="24"/>
  <c r="AS159" i="24"/>
  <c r="AS160" i="24"/>
  <c r="AS161" i="24"/>
  <c r="AS162" i="24"/>
  <c r="AS163" i="24"/>
  <c r="AS164" i="24"/>
  <c r="AS165" i="24"/>
  <c r="AS166" i="24"/>
  <c r="AS167" i="24"/>
  <c r="AS168" i="24"/>
  <c r="AS169" i="24"/>
  <c r="AS170" i="24"/>
  <c r="AS171" i="24"/>
  <c r="AS172" i="24"/>
  <c r="AS173" i="24"/>
  <c r="AS174" i="24"/>
  <c r="AS175" i="24"/>
  <c r="AS176" i="24"/>
  <c r="AS177" i="24"/>
  <c r="AS178" i="24"/>
  <c r="AS179" i="24"/>
  <c r="AS180" i="24"/>
  <c r="AS181" i="24"/>
  <c r="AS182" i="24"/>
  <c r="AS183" i="24"/>
  <c r="AS184" i="24"/>
  <c r="AS185" i="24"/>
  <c r="AS186" i="24"/>
  <c r="AS187" i="24"/>
  <c r="AS188" i="24"/>
  <c r="AS189" i="24"/>
  <c r="AS190" i="24"/>
  <c r="AS191" i="24"/>
  <c r="AS192" i="24"/>
  <c r="AS193" i="24"/>
  <c r="AS194" i="24"/>
  <c r="AS195" i="24"/>
  <c r="AS196" i="24"/>
  <c r="AS197" i="24"/>
  <c r="AS198" i="24"/>
  <c r="AS199" i="24"/>
  <c r="AS200" i="24"/>
  <c r="AS201" i="24"/>
  <c r="AS202" i="24"/>
  <c r="AS203" i="24"/>
  <c r="AS204" i="24"/>
  <c r="AS205" i="24"/>
  <c r="AS206" i="24"/>
  <c r="AS207" i="24"/>
  <c r="AS208" i="24"/>
  <c r="AS209" i="24"/>
  <c r="AS210" i="24"/>
  <c r="AS211" i="24"/>
  <c r="AS212" i="24"/>
  <c r="AS213" i="24"/>
  <c r="AS214" i="24"/>
  <c r="AS215" i="24"/>
  <c r="AS216" i="24"/>
  <c r="AS217" i="24"/>
  <c r="AS218" i="24"/>
  <c r="AS219" i="24"/>
  <c r="AS220" i="24"/>
  <c r="AS221" i="24"/>
  <c r="AS222" i="24"/>
  <c r="AS223" i="24"/>
  <c r="AS224" i="24"/>
  <c r="AS225" i="24"/>
  <c r="AS226" i="24"/>
  <c r="AS227" i="24"/>
  <c r="AS228" i="24"/>
  <c r="AS229" i="24"/>
  <c r="AS230" i="24"/>
  <c r="AS231" i="24"/>
  <c r="AS232" i="24"/>
  <c r="AS233" i="24"/>
  <c r="AS234" i="24"/>
  <c r="AS235" i="24"/>
  <c r="AS236" i="24"/>
  <c r="AS237" i="24"/>
  <c r="AS238" i="24"/>
  <c r="AS239" i="24"/>
  <c r="AS240" i="24"/>
  <c r="AS241" i="24"/>
  <c r="AS242" i="24"/>
  <c r="AS243" i="24"/>
  <c r="AS244" i="24"/>
  <c r="AS245" i="24"/>
  <c r="AS246" i="24"/>
  <c r="AS247" i="24"/>
  <c r="AS248" i="24"/>
  <c r="AS249" i="24"/>
  <c r="AS250" i="24"/>
  <c r="AS251" i="24"/>
  <c r="AS252" i="24"/>
  <c r="AS253" i="24"/>
  <c r="AS254" i="24"/>
  <c r="AS255" i="24"/>
  <c r="AS256" i="24"/>
  <c r="AS257" i="24"/>
  <c r="AS258" i="24"/>
  <c r="AS259" i="24"/>
  <c r="AS260" i="24"/>
  <c r="AS261" i="24"/>
  <c r="AS262" i="24"/>
  <c r="AS263" i="24"/>
  <c r="AS264" i="24"/>
  <c r="AS265" i="24"/>
  <c r="AS266" i="24"/>
  <c r="AS267" i="24"/>
  <c r="AS268" i="24"/>
  <c r="AS269" i="24"/>
  <c r="AS270" i="24"/>
  <c r="AS271" i="24"/>
  <c r="AS272" i="24"/>
  <c r="AS273" i="24"/>
  <c r="AS274" i="24"/>
  <c r="AS275" i="24"/>
  <c r="AS276" i="24"/>
  <c r="AS277" i="24"/>
  <c r="AS278" i="24"/>
  <c r="AS279" i="24"/>
  <c r="AS280" i="24"/>
  <c r="AS281" i="24"/>
  <c r="AS282" i="24"/>
  <c r="AS283" i="24"/>
  <c r="AS284" i="24"/>
  <c r="AS285" i="24"/>
  <c r="AS286" i="24"/>
  <c r="AS287" i="24"/>
  <c r="AS288" i="24"/>
  <c r="AS289" i="24"/>
  <c r="AS290" i="24"/>
  <c r="AS291" i="24"/>
  <c r="AS292" i="24"/>
  <c r="AS293" i="24"/>
  <c r="AS294" i="24"/>
  <c r="AS295" i="24"/>
  <c r="AS296" i="24"/>
  <c r="AS297" i="24"/>
  <c r="AS298" i="24"/>
  <c r="AS299" i="24"/>
  <c r="AS300" i="24"/>
  <c r="AS301" i="24"/>
  <c r="AS302" i="24"/>
  <c r="AS303" i="24"/>
  <c r="AS304" i="24"/>
  <c r="AS305" i="24"/>
  <c r="AS306" i="24"/>
  <c r="AS307" i="24"/>
  <c r="AS308" i="24"/>
  <c r="AS309" i="24"/>
  <c r="AS310" i="24"/>
  <c r="AS311" i="24"/>
  <c r="AS312" i="24"/>
  <c r="AS313" i="24"/>
  <c r="AS314" i="24"/>
  <c r="AS315" i="24"/>
  <c r="AS316" i="24"/>
  <c r="AS317" i="24"/>
  <c r="AS318" i="24"/>
  <c r="AS319" i="24"/>
  <c r="AS320" i="24"/>
  <c r="AS321" i="24"/>
  <c r="AS322" i="24"/>
  <c r="AS323" i="24"/>
  <c r="AS324" i="24"/>
  <c r="AS325" i="24"/>
  <c r="AS326" i="24"/>
  <c r="AS327" i="24"/>
  <c r="AS328" i="24"/>
  <c r="AS329" i="24"/>
  <c r="AS330" i="24"/>
  <c r="AS331" i="24"/>
  <c r="AS332" i="24"/>
  <c r="AS333" i="24"/>
  <c r="AS334" i="24"/>
  <c r="AS335" i="24"/>
  <c r="AS336" i="24"/>
  <c r="AS337" i="24"/>
  <c r="AS338" i="24"/>
  <c r="AS339" i="24"/>
  <c r="AS340" i="24"/>
  <c r="AS341" i="24"/>
  <c r="AS342" i="24"/>
  <c r="AS343" i="24"/>
  <c r="AS344" i="24"/>
  <c r="AS345" i="24"/>
  <c r="AS346" i="24"/>
  <c r="AS347" i="24"/>
  <c r="AS348" i="24"/>
  <c r="AS349" i="24"/>
  <c r="AS350" i="24"/>
  <c r="AS351" i="24"/>
  <c r="AS352" i="24"/>
  <c r="AS353" i="24"/>
  <c r="AS354" i="24"/>
  <c r="AS355" i="24"/>
  <c r="AS356" i="24"/>
  <c r="AS357" i="24"/>
  <c r="AS358" i="24"/>
  <c r="AS359" i="24"/>
  <c r="AS360" i="24"/>
  <c r="AS361" i="24"/>
  <c r="AS362" i="24"/>
  <c r="AS363" i="24"/>
  <c r="AS364" i="24"/>
  <c r="AS365" i="24"/>
  <c r="AS366" i="24"/>
  <c r="AS367" i="24"/>
  <c r="AS368" i="24"/>
  <c r="AS369" i="24"/>
  <c r="AS370" i="24"/>
  <c r="AS371" i="24"/>
  <c r="AS372" i="24"/>
  <c r="AS373" i="24"/>
  <c r="AS374" i="24"/>
  <c r="AS375" i="24"/>
  <c r="AS376" i="24"/>
  <c r="AS377" i="24"/>
  <c r="AS378" i="24"/>
  <c r="AS379" i="24"/>
  <c r="AS380" i="24"/>
  <c r="AS381" i="24"/>
  <c r="AS382" i="24"/>
  <c r="AS383" i="24"/>
  <c r="AS384" i="24"/>
  <c r="AS385" i="24"/>
  <c r="AS386" i="24"/>
  <c r="AS387" i="24"/>
  <c r="AS388" i="24"/>
  <c r="AS389" i="24"/>
  <c r="AS390" i="24"/>
  <c r="AS391" i="24"/>
  <c r="AS392" i="24"/>
  <c r="AS393" i="24"/>
  <c r="AS394" i="24"/>
  <c r="AS395" i="24"/>
  <c r="AS396" i="24"/>
  <c r="AS397" i="24"/>
  <c r="AS398" i="24"/>
  <c r="AS399" i="24"/>
  <c r="AS400" i="24"/>
  <c r="AS401" i="24"/>
  <c r="AS402" i="24"/>
  <c r="AS403" i="24"/>
  <c r="AS404" i="24"/>
  <c r="AS405" i="24"/>
  <c r="AS406" i="24"/>
  <c r="AS407" i="24"/>
  <c r="AS408" i="24"/>
  <c r="AS409" i="24"/>
  <c r="AS410" i="24"/>
  <c r="AS411" i="24"/>
  <c r="AS412" i="24"/>
  <c r="AS413" i="24"/>
  <c r="AS414" i="24"/>
  <c r="AS415" i="24"/>
  <c r="AS416" i="24"/>
  <c r="AS417" i="24"/>
  <c r="AS418" i="24"/>
  <c r="AS419" i="24"/>
  <c r="AS420" i="24"/>
  <c r="AS421" i="24"/>
  <c r="AS422" i="24"/>
  <c r="AS423" i="24"/>
  <c r="AS424" i="24"/>
  <c r="AS425" i="24"/>
  <c r="AS426" i="24"/>
  <c r="AS427" i="24"/>
  <c r="AS428" i="24"/>
  <c r="AS429" i="24"/>
  <c r="AS430" i="24"/>
  <c r="AS431" i="24"/>
  <c r="AS432" i="24"/>
  <c r="AS433" i="24"/>
  <c r="AS434" i="24"/>
  <c r="AS435" i="24"/>
  <c r="AS436" i="24"/>
  <c r="AS437" i="24"/>
  <c r="AS438" i="24"/>
  <c r="AS439" i="24"/>
  <c r="AS440" i="24"/>
  <c r="AS441" i="24"/>
  <c r="AS442" i="24"/>
  <c r="AS443" i="24"/>
  <c r="AS444" i="24"/>
  <c r="AS445" i="24"/>
  <c r="AS446" i="24"/>
  <c r="AS447" i="24"/>
  <c r="AS448" i="24"/>
  <c r="AS449" i="24"/>
  <c r="AS450" i="24"/>
  <c r="AS451" i="24"/>
  <c r="AS452" i="24"/>
  <c r="AS453" i="24"/>
  <c r="AS454" i="24"/>
  <c r="AS455" i="24"/>
  <c r="AS456" i="24"/>
  <c r="AS457" i="24"/>
  <c r="AS458" i="24"/>
  <c r="AS459" i="24"/>
  <c r="AS460" i="24"/>
  <c r="AS461" i="24"/>
  <c r="AS462" i="24"/>
  <c r="AS463" i="24"/>
  <c r="AS464" i="24"/>
  <c r="AS465" i="24"/>
  <c r="AS466" i="24"/>
  <c r="AS467" i="24"/>
  <c r="AS468" i="24"/>
  <c r="AS469" i="24"/>
  <c r="AS470" i="24"/>
  <c r="AS471" i="24"/>
  <c r="AS472" i="24"/>
  <c r="AS473" i="24"/>
  <c r="AS474" i="24"/>
  <c r="AS475" i="24"/>
  <c r="AS476" i="24"/>
  <c r="AS477" i="24"/>
  <c r="AS478" i="24"/>
  <c r="AS479" i="24"/>
  <c r="AS480" i="24"/>
  <c r="AS481" i="24"/>
  <c r="AS482" i="24"/>
  <c r="AS483" i="24"/>
  <c r="AS484" i="24"/>
  <c r="AS485" i="24"/>
  <c r="AS486" i="24"/>
  <c r="AS487" i="24"/>
  <c r="AS488" i="24"/>
  <c r="AS489" i="24"/>
  <c r="AS490" i="24"/>
  <c r="AS491" i="24"/>
  <c r="AS492" i="24"/>
  <c r="AS493" i="24"/>
  <c r="AS494" i="24"/>
  <c r="AS495" i="24"/>
  <c r="AS496" i="24"/>
  <c r="AS497" i="24"/>
  <c r="AS498" i="24"/>
  <c r="AS499" i="24"/>
  <c r="AS500" i="24"/>
  <c r="AS501" i="24"/>
  <c r="AS502" i="24"/>
  <c r="AS503" i="24"/>
  <c r="AS504" i="24"/>
  <c r="AS505" i="24"/>
  <c r="AS506" i="24"/>
  <c r="AS507" i="24"/>
  <c r="AS508" i="24"/>
  <c r="AS509" i="24"/>
  <c r="AS510" i="24"/>
  <c r="AS511" i="24"/>
  <c r="AS512" i="24"/>
  <c r="AS513" i="24"/>
  <c r="AS514" i="24"/>
  <c r="AS515" i="24"/>
  <c r="AS516" i="24"/>
  <c r="AS517" i="24"/>
  <c r="AS518" i="24"/>
  <c r="AS519" i="24"/>
  <c r="AS520" i="24"/>
  <c r="AS521" i="24"/>
  <c r="AS522" i="24"/>
  <c r="AS523" i="24"/>
  <c r="AS524" i="24"/>
  <c r="AS525" i="24"/>
  <c r="AS526" i="24"/>
  <c r="AS527" i="24"/>
  <c r="AS528" i="24"/>
  <c r="AS529" i="24"/>
  <c r="AS530" i="24"/>
  <c r="AS531" i="24"/>
  <c r="AS532" i="24"/>
  <c r="AS533" i="24"/>
  <c r="AS534" i="24"/>
  <c r="AS535" i="24"/>
  <c r="AS536" i="24"/>
  <c r="AS537" i="24"/>
  <c r="AS538" i="24"/>
  <c r="AS539" i="24"/>
  <c r="AS540" i="24"/>
  <c r="AS541" i="24"/>
  <c r="AS542" i="24"/>
  <c r="AS543" i="24"/>
  <c r="AS544" i="24"/>
  <c r="AS545" i="24"/>
  <c r="AS546" i="24"/>
  <c r="AS547" i="24"/>
  <c r="AS548" i="24"/>
  <c r="AS549" i="24"/>
  <c r="AS550" i="24"/>
  <c r="AS551" i="24"/>
  <c r="AS552" i="24"/>
  <c r="AS553" i="24"/>
  <c r="AS554" i="24"/>
  <c r="AS555" i="24"/>
  <c r="AS556" i="24"/>
  <c r="AS557" i="24"/>
  <c r="AS558" i="24"/>
  <c r="AS559" i="24"/>
  <c r="AS560" i="24"/>
  <c r="AS561" i="24"/>
  <c r="AS562" i="24"/>
  <c r="AS563" i="24"/>
  <c r="AS564" i="24"/>
  <c r="AS565" i="24"/>
  <c r="AS566" i="24"/>
  <c r="AS567" i="24"/>
  <c r="AS568" i="24"/>
  <c r="AS569" i="24"/>
  <c r="AS570" i="24"/>
  <c r="AS571" i="24"/>
  <c r="AS572" i="24"/>
  <c r="AS573" i="24"/>
  <c r="AS574" i="24"/>
  <c r="AS575" i="24"/>
  <c r="AS576" i="24"/>
  <c r="AS577" i="24"/>
  <c r="AS578" i="24"/>
  <c r="AS579" i="24"/>
  <c r="AS580" i="24"/>
  <c r="AS581" i="24"/>
  <c r="AS582" i="24"/>
  <c r="AS583" i="24"/>
  <c r="AS584" i="24"/>
  <c r="AS585" i="24"/>
  <c r="AS586" i="24"/>
  <c r="AS587" i="24"/>
  <c r="AS588" i="24"/>
  <c r="AS589" i="24"/>
  <c r="AS590" i="24"/>
  <c r="AS591" i="24"/>
  <c r="AS592" i="24"/>
  <c r="AS593" i="24"/>
  <c r="AS594" i="24"/>
  <c r="AS595" i="24"/>
  <c r="AS596" i="24"/>
  <c r="AS597" i="24"/>
  <c r="AS598" i="24"/>
  <c r="AS599" i="24"/>
  <c r="AS600" i="24"/>
  <c r="AS601" i="24"/>
  <c r="AS602" i="24"/>
  <c r="AS603" i="24"/>
  <c r="AS604" i="24"/>
  <c r="AS605" i="24"/>
  <c r="AS606" i="24"/>
  <c r="AS607" i="24"/>
  <c r="AS608" i="24"/>
  <c r="AS609" i="24"/>
  <c r="AS610" i="24"/>
  <c r="AS611" i="24"/>
  <c r="AS612" i="24"/>
  <c r="AS613" i="24"/>
  <c r="AS614" i="24"/>
  <c r="AS615" i="24"/>
  <c r="AS616" i="24"/>
  <c r="AS617" i="24"/>
  <c r="AS618" i="24"/>
  <c r="AS619" i="24"/>
  <c r="AS620" i="24"/>
  <c r="AS621" i="24"/>
  <c r="AS622" i="24"/>
  <c r="AS623" i="24"/>
  <c r="AS624" i="24"/>
  <c r="AS625" i="24"/>
  <c r="AS626" i="24"/>
  <c r="AS627" i="24"/>
  <c r="AS628" i="24"/>
  <c r="AS629" i="24"/>
  <c r="AS630" i="24"/>
  <c r="AS631" i="24"/>
  <c r="AS632" i="24"/>
  <c r="AS633" i="24"/>
  <c r="AS634" i="24"/>
  <c r="AS635" i="24"/>
  <c r="AS636" i="24"/>
  <c r="AS637" i="24"/>
  <c r="AS638" i="24"/>
  <c r="AS639" i="24"/>
  <c r="AS640" i="24"/>
  <c r="AS641" i="24"/>
  <c r="AS642" i="24"/>
  <c r="AS643" i="24"/>
  <c r="AS644" i="24"/>
  <c r="AS645" i="24"/>
  <c r="AS646" i="24"/>
  <c r="AS647" i="24"/>
  <c r="AS648" i="24"/>
  <c r="AS649" i="24"/>
  <c r="AS650" i="24"/>
  <c r="AS651" i="24"/>
  <c r="AS652" i="24"/>
  <c r="AS653" i="24"/>
  <c r="AS654" i="24"/>
  <c r="AS655" i="24"/>
  <c r="AS656" i="24"/>
  <c r="AS657" i="24"/>
  <c r="AS658" i="24"/>
  <c r="AS659" i="24"/>
  <c r="AS660" i="24"/>
  <c r="AS661" i="24"/>
  <c r="AS662" i="24"/>
  <c r="AS663" i="24"/>
  <c r="AS664" i="24"/>
  <c r="AS665" i="24"/>
  <c r="AS666" i="24"/>
  <c r="AS667" i="24"/>
  <c r="AS668" i="24"/>
  <c r="AS669" i="24"/>
  <c r="AS670" i="24"/>
  <c r="AS671" i="24"/>
  <c r="AS672" i="24"/>
  <c r="AS673" i="24"/>
  <c r="AS674" i="24"/>
  <c r="AS675" i="24"/>
  <c r="AS676" i="24"/>
  <c r="AS677" i="24"/>
  <c r="AS678" i="24"/>
  <c r="AS679" i="24"/>
  <c r="AS680" i="24"/>
  <c r="AS681" i="24"/>
  <c r="AS682" i="24"/>
  <c r="AS683" i="24"/>
  <c r="AS684" i="24"/>
  <c r="AS685" i="24"/>
  <c r="AS686" i="24"/>
  <c r="AS687" i="24"/>
  <c r="AS688" i="24"/>
  <c r="AS689" i="24"/>
  <c r="AS690" i="24"/>
  <c r="AS691" i="24"/>
  <c r="AS692" i="24"/>
  <c r="AS693" i="24"/>
  <c r="AS694" i="24"/>
  <c r="AS695" i="24"/>
  <c r="AS696" i="24"/>
  <c r="AS697" i="24"/>
  <c r="AS698" i="24"/>
  <c r="AS699" i="24"/>
  <c r="AS700" i="24"/>
  <c r="AS701" i="24"/>
  <c r="AS702" i="24"/>
  <c r="AS703" i="24"/>
  <c r="AS704" i="24"/>
  <c r="AS705" i="24"/>
  <c r="AS706" i="24"/>
  <c r="AS707" i="24"/>
  <c r="AS708" i="24"/>
  <c r="AS709" i="24"/>
  <c r="AS710" i="24"/>
  <c r="AS711" i="24"/>
  <c r="AS712" i="24"/>
  <c r="AS713" i="24"/>
  <c r="AS714" i="24"/>
  <c r="AS715" i="24"/>
  <c r="AS716" i="24"/>
  <c r="AS717" i="24"/>
  <c r="AS718" i="24"/>
  <c r="AS719" i="24"/>
  <c r="AS720" i="24"/>
  <c r="AS721" i="24"/>
  <c r="AS722" i="24"/>
  <c r="AS723" i="24"/>
  <c r="AS724" i="24"/>
  <c r="AS725" i="24"/>
  <c r="AS726" i="24"/>
  <c r="AS727" i="24"/>
  <c r="AS728" i="24"/>
  <c r="AS729" i="24"/>
  <c r="AS730" i="24"/>
  <c r="AS731" i="24"/>
  <c r="AS732" i="24"/>
  <c r="AS733" i="24"/>
  <c r="AS734" i="24"/>
  <c r="AS735" i="24"/>
  <c r="AS736" i="24"/>
  <c r="AS737" i="24"/>
  <c r="AS738" i="24"/>
  <c r="AS739" i="24"/>
  <c r="AS740" i="24"/>
  <c r="AS741" i="24"/>
  <c r="AS742" i="24"/>
  <c r="AS743" i="24"/>
  <c r="AS744" i="24"/>
  <c r="AS745" i="24"/>
  <c r="AS746" i="24"/>
  <c r="AS747" i="24"/>
  <c r="AS748" i="24"/>
  <c r="AS749" i="24"/>
  <c r="AS750" i="24"/>
  <c r="AS751" i="24"/>
  <c r="AS752" i="24"/>
  <c r="AS753" i="24"/>
  <c r="AS754" i="24"/>
  <c r="AS755" i="24"/>
  <c r="AS756" i="24"/>
  <c r="AS757" i="24"/>
  <c r="AS758" i="24"/>
  <c r="AS759" i="24"/>
  <c r="AS760" i="24"/>
  <c r="AS761" i="24"/>
  <c r="AS762" i="24"/>
  <c r="AS763" i="24"/>
  <c r="AS764" i="24"/>
  <c r="AS765" i="24"/>
  <c r="AS766" i="24"/>
  <c r="AS767" i="24"/>
  <c r="AS768" i="24"/>
  <c r="AS769" i="24"/>
  <c r="AS770" i="24"/>
  <c r="AS771" i="24"/>
  <c r="AS772" i="24"/>
  <c r="AS773" i="24"/>
  <c r="AS774" i="24"/>
  <c r="AS775" i="24"/>
  <c r="AS776" i="24"/>
  <c r="AS777" i="24"/>
  <c r="AS778" i="24"/>
  <c r="AS779" i="24"/>
  <c r="AS780" i="24"/>
  <c r="AS781" i="24"/>
  <c r="AS782" i="24"/>
  <c r="AS783" i="24"/>
  <c r="AS784" i="24"/>
  <c r="AS785" i="24"/>
  <c r="AS786" i="24"/>
  <c r="AS787" i="24"/>
  <c r="AS788" i="24"/>
  <c r="AS789" i="24"/>
  <c r="AS790" i="24"/>
  <c r="AS791" i="24"/>
  <c r="AS792" i="24"/>
  <c r="AS793" i="24"/>
  <c r="AS794" i="24"/>
  <c r="AS795" i="24"/>
  <c r="AS796" i="24"/>
  <c r="AS797" i="24"/>
  <c r="AS798" i="24"/>
  <c r="AS799" i="24"/>
  <c r="AS800" i="24"/>
  <c r="AS801" i="24"/>
  <c r="AS802" i="24"/>
  <c r="AS803" i="24"/>
  <c r="AS804" i="24"/>
  <c r="AS805" i="24"/>
  <c r="AS806" i="24"/>
  <c r="AS807" i="24"/>
  <c r="AS808" i="24"/>
  <c r="AS809" i="24"/>
  <c r="AS810" i="24"/>
  <c r="AS811" i="24"/>
  <c r="AS812" i="24"/>
  <c r="AS813" i="24"/>
  <c r="AS814" i="24"/>
  <c r="AS815" i="24"/>
  <c r="AS816" i="24"/>
  <c r="AS817" i="24"/>
  <c r="AS818" i="24"/>
  <c r="AS819" i="24"/>
  <c r="AS820" i="24"/>
  <c r="AS821" i="24"/>
  <c r="AS822" i="24"/>
  <c r="AS823" i="24"/>
  <c r="AS824" i="24"/>
  <c r="AS825" i="24"/>
  <c r="AS826" i="24"/>
  <c r="AS827" i="24"/>
  <c r="AS828" i="24"/>
  <c r="AS829" i="24"/>
  <c r="AS830" i="24"/>
  <c r="AS831" i="24"/>
  <c r="AS832" i="24"/>
  <c r="AS833" i="24"/>
  <c r="AS834" i="24"/>
  <c r="AS835" i="24"/>
  <c r="AS836" i="24"/>
  <c r="AS837" i="24"/>
  <c r="AS838" i="24"/>
  <c r="AS839" i="24"/>
  <c r="AS840" i="24"/>
  <c r="AS841" i="24"/>
  <c r="AS842" i="24"/>
  <c r="AS843" i="24"/>
  <c r="AS844" i="24"/>
  <c r="AS845" i="24"/>
  <c r="AS846" i="24"/>
  <c r="AS847" i="24"/>
  <c r="AS848" i="24"/>
  <c r="AS849" i="24"/>
  <c r="AS850" i="24"/>
  <c r="AS851" i="24"/>
  <c r="AS852" i="24"/>
  <c r="AS853" i="24"/>
  <c r="AS854" i="24"/>
  <c r="AS855" i="24"/>
  <c r="AS856" i="24"/>
  <c r="AS857" i="24"/>
  <c r="AS858" i="24"/>
  <c r="AS859" i="24"/>
  <c r="AS860" i="24"/>
  <c r="AS861" i="24"/>
  <c r="AS862" i="24"/>
  <c r="AS863" i="24"/>
  <c r="AS864" i="24"/>
  <c r="AS865" i="24"/>
  <c r="AS866" i="24"/>
  <c r="AS867" i="24"/>
  <c r="AS868" i="24"/>
  <c r="AS869" i="24"/>
  <c r="AS870" i="24"/>
  <c r="AS871" i="24"/>
  <c r="AS872" i="24"/>
  <c r="AS873" i="24"/>
  <c r="AS874" i="24"/>
  <c r="AS875" i="24"/>
  <c r="AS876" i="24"/>
  <c r="AS877" i="24"/>
  <c r="AS878" i="24"/>
  <c r="AS879" i="24"/>
  <c r="AS880" i="24"/>
  <c r="AS881" i="24"/>
  <c r="AS882" i="24"/>
  <c r="AS883" i="24"/>
  <c r="AS884" i="24"/>
  <c r="AS885" i="24"/>
  <c r="AS886" i="24"/>
  <c r="AS887" i="24"/>
  <c r="AS888" i="24"/>
  <c r="AS889" i="24"/>
  <c r="AS890" i="24"/>
  <c r="AS891" i="24"/>
  <c r="AS892" i="24"/>
  <c r="AS893" i="24"/>
  <c r="AS894" i="24"/>
  <c r="AS895" i="24"/>
  <c r="AS896" i="24"/>
  <c r="AS897" i="24"/>
  <c r="AS898" i="24"/>
  <c r="AS899" i="24"/>
  <c r="AS900" i="24"/>
  <c r="AS901" i="24"/>
  <c r="AS902" i="24"/>
  <c r="AS903" i="24"/>
  <c r="AS904" i="24"/>
  <c r="AS905" i="24"/>
  <c r="AS906" i="24"/>
  <c r="AS907" i="24"/>
  <c r="AS908" i="24"/>
  <c r="AS909" i="24"/>
  <c r="AS910" i="24"/>
  <c r="AS911" i="24"/>
  <c r="AS912" i="24"/>
  <c r="AS913" i="24"/>
  <c r="AS914" i="24"/>
  <c r="AS915" i="24"/>
  <c r="AS916" i="24"/>
  <c r="AS917" i="24"/>
  <c r="AS918" i="24"/>
  <c r="AS919" i="24"/>
  <c r="AS920" i="24"/>
  <c r="AS921" i="24"/>
  <c r="AS922" i="24"/>
  <c r="AS923" i="24"/>
  <c r="AS924" i="24"/>
  <c r="AS925" i="24"/>
  <c r="AS926" i="24"/>
  <c r="AS927" i="24"/>
  <c r="AS928" i="24"/>
  <c r="AS929" i="24"/>
  <c r="AS930" i="24"/>
  <c r="AS931" i="24"/>
  <c r="AS932" i="24"/>
  <c r="AS933" i="24"/>
  <c r="AS934" i="24"/>
  <c r="AS935" i="24"/>
  <c r="AS936" i="24"/>
  <c r="AS937" i="24"/>
  <c r="AS938" i="24"/>
  <c r="AS939" i="24"/>
  <c r="AS940" i="24"/>
  <c r="AS941" i="24"/>
  <c r="AS942" i="24"/>
  <c r="AS943" i="24"/>
  <c r="AS944" i="24"/>
  <c r="AS945" i="24"/>
  <c r="AS946" i="24"/>
  <c r="AS947" i="24"/>
  <c r="AS948" i="24"/>
  <c r="AS949" i="24"/>
  <c r="AS950" i="24"/>
  <c r="AS951" i="24"/>
  <c r="AS952" i="24"/>
  <c r="AS953" i="24"/>
  <c r="AS954" i="24"/>
  <c r="AS955" i="24"/>
  <c r="AS956" i="24"/>
  <c r="AS957" i="24"/>
  <c r="AS958" i="24"/>
  <c r="AS959" i="24"/>
  <c r="AS960" i="24"/>
  <c r="AS961" i="24"/>
  <c r="AS962" i="24"/>
  <c r="AS963" i="24"/>
  <c r="AS964" i="24"/>
  <c r="AS965" i="24"/>
  <c r="AS966" i="24"/>
  <c r="AS967" i="24"/>
  <c r="AS968" i="24"/>
  <c r="AS969" i="24"/>
  <c r="AS970" i="24"/>
  <c r="AS971" i="24"/>
  <c r="AS972" i="24"/>
  <c r="AS973" i="24"/>
  <c r="AS974" i="24"/>
  <c r="AS975" i="24"/>
  <c r="AS976" i="24"/>
  <c r="AS977" i="24"/>
  <c r="AS978" i="24"/>
  <c r="AS979" i="24"/>
  <c r="AS980" i="24"/>
  <c r="AS981" i="24"/>
  <c r="AS982" i="24"/>
  <c r="AS983" i="24"/>
  <c r="AS984" i="24"/>
  <c r="AS985" i="24"/>
  <c r="AS986" i="24"/>
  <c r="AS987" i="24"/>
  <c r="AS988" i="24"/>
  <c r="AS989" i="24"/>
  <c r="AS990" i="24"/>
  <c r="AS991" i="24"/>
  <c r="AS992" i="24"/>
  <c r="AS993" i="24"/>
  <c r="AS994" i="24"/>
  <c r="AS995" i="24"/>
  <c r="AS996" i="24"/>
  <c r="AS997" i="24"/>
  <c r="AS998" i="24"/>
  <c r="AS999" i="24"/>
  <c r="AS1000" i="24"/>
  <c r="AS1001" i="24"/>
  <c r="AS1002" i="24"/>
  <c r="AS1003" i="24"/>
  <c r="AS1004" i="24"/>
  <c r="AS1005" i="24"/>
  <c r="AS1006" i="24"/>
  <c r="AS1007" i="24"/>
  <c r="AS1008" i="24"/>
  <c r="AS1009" i="24"/>
  <c r="AS1010" i="24"/>
  <c r="AS1011" i="24"/>
  <c r="AS1012" i="24"/>
  <c r="AS1013" i="24"/>
  <c r="AS1014" i="24"/>
  <c r="AS1015" i="24"/>
  <c r="AS1016" i="24"/>
  <c r="AS1017" i="24"/>
  <c r="AS1018" i="24"/>
  <c r="AS1019" i="24"/>
  <c r="AS1020" i="24"/>
  <c r="AS1021" i="24"/>
  <c r="AS1022" i="24"/>
  <c r="AS1023" i="24"/>
  <c r="AS1024" i="24"/>
  <c r="AS1025" i="24"/>
  <c r="AS1026" i="24"/>
  <c r="AS1027" i="24"/>
  <c r="AS1028" i="24"/>
  <c r="AS1029" i="24"/>
  <c r="AS1030" i="24"/>
  <c r="AS1031" i="24"/>
  <c r="AS1032" i="24"/>
  <c r="AS1033" i="24"/>
  <c r="AS1034" i="24"/>
  <c r="AS1035" i="24"/>
  <c r="AS1036" i="24"/>
  <c r="AS1037" i="24"/>
  <c r="AS1038" i="24"/>
  <c r="AS1039" i="24"/>
  <c r="AS1040" i="24"/>
  <c r="AS1041" i="24"/>
  <c r="AS1042" i="24"/>
  <c r="AS1043" i="24"/>
  <c r="AS1044" i="24"/>
  <c r="AS1045" i="24"/>
  <c r="AS1046" i="24"/>
  <c r="AS1047" i="24"/>
  <c r="AS1048" i="24"/>
  <c r="AS1049" i="24"/>
  <c r="AS1050" i="24"/>
  <c r="AS1051" i="24"/>
  <c r="AS1052" i="24"/>
  <c r="AS1053" i="24"/>
  <c r="AS1054" i="24"/>
  <c r="AS1055" i="24"/>
  <c r="AS1056" i="24"/>
  <c r="AS1057" i="24"/>
  <c r="AS1058" i="24"/>
  <c r="AS1059" i="24"/>
  <c r="AS1060" i="24"/>
  <c r="AS1061" i="24"/>
  <c r="AS1062" i="24"/>
  <c r="AS1063" i="24"/>
  <c r="AS1064" i="24"/>
  <c r="AS1065" i="24"/>
  <c r="AS1066" i="24"/>
  <c r="AS1067" i="24"/>
  <c r="AS1068" i="24"/>
  <c r="AS1069" i="24"/>
  <c r="AS1070" i="24"/>
  <c r="AS1071" i="24"/>
  <c r="AS1072" i="24"/>
  <c r="AS1073" i="24"/>
  <c r="AS1074" i="24"/>
  <c r="AS1075" i="24"/>
  <c r="AS1076" i="24"/>
  <c r="AS1077" i="24"/>
  <c r="AS1078" i="24"/>
  <c r="AS1079" i="24"/>
  <c r="AS1080" i="24"/>
  <c r="AS1081" i="24"/>
  <c r="AS1082" i="24"/>
  <c r="AS1083" i="24"/>
  <c r="AS1084" i="24"/>
  <c r="AS1085" i="24"/>
  <c r="AS1086" i="24"/>
  <c r="AS1087" i="24"/>
  <c r="AS1088" i="24"/>
  <c r="AS1089" i="24"/>
  <c r="AS1090" i="24"/>
  <c r="AS1091" i="24"/>
  <c r="AS1092" i="24"/>
  <c r="AS1093" i="24"/>
  <c r="AS1094" i="24"/>
  <c r="AS1095" i="24"/>
  <c r="AS1096" i="24"/>
  <c r="AS1097" i="24"/>
  <c r="AS1098" i="24"/>
  <c r="AS1099" i="24"/>
  <c r="AS1100" i="24"/>
  <c r="AS1101" i="24"/>
  <c r="AS1102" i="24"/>
  <c r="AS1103" i="24"/>
  <c r="AS1104" i="24"/>
  <c r="AS1105" i="24"/>
  <c r="AS1106" i="24"/>
  <c r="AS1107" i="24"/>
  <c r="AS1108" i="24"/>
  <c r="AS1109" i="24"/>
  <c r="AS1110" i="24"/>
  <c r="AS1111" i="24"/>
  <c r="AS1112" i="24"/>
  <c r="AS1113" i="24"/>
  <c r="AS1114" i="24"/>
  <c r="AS1115" i="24"/>
  <c r="AS1116" i="24"/>
  <c r="AS1117" i="24"/>
  <c r="AS1118" i="24"/>
  <c r="AS1119" i="24"/>
  <c r="AS1120" i="24"/>
  <c r="AS1121" i="24"/>
  <c r="AS1122" i="24"/>
  <c r="AS1123" i="24"/>
  <c r="AS1124" i="24"/>
  <c r="AS1125" i="24"/>
  <c r="AS1126" i="24"/>
  <c r="AS1127" i="24"/>
  <c r="AS1128" i="24"/>
  <c r="AS1129" i="24"/>
  <c r="AS1130" i="24"/>
  <c r="AS1131" i="24"/>
  <c r="AS1132" i="24"/>
  <c r="AS1133" i="24"/>
  <c r="AS1134" i="24"/>
  <c r="AS1135" i="24"/>
  <c r="AS1136" i="24"/>
  <c r="AS1137" i="24"/>
  <c r="AS1138" i="24"/>
  <c r="AS1139" i="24"/>
  <c r="AS1140" i="24"/>
  <c r="AS1141" i="24"/>
  <c r="AS1142" i="24"/>
  <c r="AS1143" i="24"/>
  <c r="AS1144" i="24"/>
  <c r="AS1145" i="24"/>
  <c r="AS1146" i="24"/>
  <c r="AS1147" i="24"/>
  <c r="AS1148" i="24"/>
  <c r="AS1149" i="24"/>
  <c r="AS1150" i="24"/>
  <c r="AS1151" i="24"/>
  <c r="AS1152" i="24"/>
  <c r="AS1153" i="24"/>
  <c r="AS1154" i="24"/>
  <c r="AS1155" i="24"/>
  <c r="AS1156" i="24"/>
  <c r="AS1157" i="24"/>
  <c r="AS1158" i="24"/>
  <c r="AS1159" i="24"/>
  <c r="AS1160" i="24"/>
  <c r="AS1161" i="24"/>
  <c r="AS1162" i="24"/>
  <c r="AS1163" i="24"/>
  <c r="AS1164" i="24"/>
  <c r="AS1165" i="24"/>
  <c r="AS1166" i="24"/>
  <c r="AS1167" i="24"/>
  <c r="AS1168" i="24"/>
  <c r="AS1169" i="24"/>
  <c r="AS1170" i="24"/>
  <c r="AS1171" i="24"/>
  <c r="AS1172" i="24"/>
  <c r="AS1173" i="24"/>
  <c r="AS1174" i="24"/>
  <c r="AS1175" i="24"/>
  <c r="AS1176" i="24"/>
  <c r="AS1177" i="24"/>
  <c r="AS1178" i="24"/>
  <c r="AS1179" i="24"/>
  <c r="AS1180" i="24"/>
  <c r="AS1181" i="24"/>
  <c r="AS1182" i="24"/>
  <c r="AS1183" i="24"/>
  <c r="AS1184" i="24"/>
  <c r="AS1185" i="24"/>
  <c r="AS1186" i="24"/>
  <c r="AS1187" i="24"/>
  <c r="AS1188" i="24"/>
  <c r="AS1189" i="24"/>
  <c r="AS1190" i="24"/>
  <c r="AS1191" i="24"/>
  <c r="AS1192" i="24"/>
  <c r="AS1193" i="24"/>
  <c r="AS1194" i="24"/>
  <c r="AS1195" i="24"/>
  <c r="AS1196" i="24"/>
  <c r="AS1197" i="24"/>
  <c r="AS1198" i="24"/>
  <c r="AS1199" i="24"/>
  <c r="AS1200" i="24"/>
  <c r="AS1201" i="24"/>
  <c r="AS1202" i="24"/>
  <c r="AS1203" i="24"/>
  <c r="AS1204" i="24"/>
  <c r="AS1205" i="24"/>
  <c r="AS1206" i="24"/>
  <c r="AS1207" i="24"/>
  <c r="AS1208" i="24"/>
  <c r="AS1209" i="24"/>
  <c r="AS1210" i="24"/>
  <c r="AS1211" i="24"/>
  <c r="AS1212" i="24"/>
  <c r="AS1213" i="24"/>
  <c r="AS1214" i="24"/>
  <c r="AS1215" i="24"/>
  <c r="AS1216" i="24"/>
  <c r="AS1217" i="24"/>
  <c r="AS1218" i="24"/>
  <c r="AS1219" i="24"/>
  <c r="AS1220" i="24"/>
  <c r="AS1221" i="24"/>
  <c r="AS1222" i="24"/>
  <c r="AS1223" i="24"/>
  <c r="AS1224" i="24"/>
  <c r="AS1225" i="24"/>
  <c r="AS1226" i="24"/>
  <c r="AS1227" i="24"/>
  <c r="AS1228" i="24"/>
  <c r="AS1229" i="24"/>
  <c r="AS1230" i="24"/>
  <c r="AS1231" i="24"/>
  <c r="AS1232" i="24"/>
  <c r="AS1233" i="24"/>
  <c r="AS1234" i="24"/>
  <c r="AS1235" i="24"/>
  <c r="AS1236" i="24"/>
  <c r="AS1237" i="24"/>
  <c r="AS1238" i="24"/>
  <c r="AS1239" i="24"/>
  <c r="AS1240" i="24"/>
  <c r="AS1241" i="24"/>
  <c r="AS1242" i="24"/>
  <c r="AS1243" i="24"/>
  <c r="AS1244" i="24"/>
  <c r="AS1245" i="24"/>
  <c r="AS1246" i="24"/>
  <c r="AS1247" i="24"/>
  <c r="AS1248" i="24"/>
  <c r="AS1249" i="24"/>
  <c r="AS1250" i="24"/>
  <c r="AS1251" i="24"/>
  <c r="AS1252" i="24"/>
  <c r="AS1253" i="24"/>
  <c r="AS1254" i="24"/>
  <c r="AS1255" i="24"/>
  <c r="AS1256" i="24"/>
  <c r="AS1257" i="24"/>
  <c r="AS1258" i="24"/>
  <c r="AS1259" i="24"/>
  <c r="AS1260" i="24"/>
  <c r="AS1261" i="24"/>
  <c r="AS1262" i="24"/>
  <c r="AS1263" i="24"/>
  <c r="AS1264" i="24"/>
  <c r="AS1265" i="24"/>
  <c r="AS1266" i="24"/>
  <c r="AS1267" i="24"/>
  <c r="AS1268" i="24"/>
  <c r="AS1269" i="24"/>
  <c r="AS1270" i="24"/>
  <c r="AS1271" i="24"/>
  <c r="AS1272" i="24"/>
  <c r="AS1273" i="24"/>
  <c r="AS1274" i="24"/>
  <c r="AS1275" i="24"/>
  <c r="AS1276" i="24"/>
  <c r="AS1277" i="24"/>
  <c r="AS1278" i="24"/>
  <c r="AS1279" i="24"/>
  <c r="AS1280" i="24"/>
  <c r="AS1281" i="24"/>
  <c r="AS1282" i="24"/>
  <c r="AS1283" i="24"/>
  <c r="AS1284" i="24"/>
  <c r="AS1285" i="24"/>
  <c r="AS1286" i="24"/>
  <c r="AS1287" i="24"/>
  <c r="AS1288" i="24"/>
  <c r="AS1289" i="24"/>
  <c r="AS1290" i="24"/>
  <c r="AS1291" i="24"/>
  <c r="AS1292" i="24"/>
  <c r="AS1293" i="24"/>
  <c r="AS1294" i="24"/>
  <c r="AS1295" i="24"/>
  <c r="AS1296" i="24"/>
  <c r="AS1297" i="24"/>
  <c r="AS1298" i="24"/>
  <c r="AS1299" i="24"/>
  <c r="AS1300" i="24"/>
  <c r="AS1301" i="24"/>
  <c r="AS1302" i="24"/>
  <c r="AS1303" i="24"/>
  <c r="AS1304" i="24"/>
  <c r="AS1305" i="24"/>
  <c r="AS1306" i="24"/>
  <c r="AS1307" i="24"/>
  <c r="AS1308" i="24"/>
  <c r="AS1309" i="24"/>
  <c r="AS1310" i="24"/>
  <c r="AS1311" i="24"/>
  <c r="AS1312" i="24"/>
  <c r="AS1313" i="24"/>
  <c r="AS1314" i="24"/>
  <c r="AS1315" i="24"/>
  <c r="AS1316" i="24"/>
  <c r="AS1317" i="24"/>
  <c r="AS1318" i="24"/>
  <c r="AS1319" i="24"/>
  <c r="AS1320" i="24"/>
  <c r="AS1321" i="24"/>
  <c r="AS1322" i="24"/>
  <c r="AS1323" i="24"/>
  <c r="AS1324" i="24"/>
  <c r="AS1325" i="24"/>
  <c r="AS1326" i="24"/>
  <c r="AS1327" i="24"/>
  <c r="AS1328" i="24"/>
  <c r="AS1329" i="24"/>
  <c r="AS1330" i="24"/>
  <c r="AS1331" i="24"/>
  <c r="AS1332" i="24"/>
  <c r="AS1333" i="24"/>
  <c r="AS1334" i="24"/>
  <c r="AS1335" i="24"/>
  <c r="AS1336" i="24"/>
  <c r="AS1337" i="24"/>
  <c r="AS1338" i="24"/>
  <c r="AS1339" i="24"/>
  <c r="AS1340" i="24"/>
  <c r="AS1341" i="24"/>
  <c r="AS1342" i="24"/>
  <c r="AS1343" i="24"/>
  <c r="AS1344" i="24"/>
  <c r="AS1345" i="24"/>
  <c r="AS1346" i="24"/>
  <c r="AS1347" i="24"/>
  <c r="AS1348" i="24"/>
  <c r="AS1349" i="24"/>
  <c r="AS1350" i="24"/>
  <c r="AS1351" i="24"/>
  <c r="AS1352" i="24"/>
  <c r="AS1353" i="24"/>
  <c r="AS1354" i="24"/>
  <c r="AS1355" i="24"/>
  <c r="AS1356" i="24"/>
  <c r="AS1357" i="24"/>
  <c r="AS1358" i="24"/>
  <c r="AS1359" i="24"/>
  <c r="AS1360" i="24"/>
  <c r="AS1361" i="24"/>
  <c r="AS1362" i="24"/>
  <c r="AS1363" i="24"/>
  <c r="AS1364" i="24"/>
  <c r="AS1365" i="24"/>
  <c r="AS1366" i="24"/>
  <c r="AS1367" i="24"/>
  <c r="AS1368" i="24"/>
  <c r="AS1369" i="24"/>
  <c r="AS1370" i="24"/>
  <c r="AS1371" i="24"/>
  <c r="AS1372" i="24"/>
  <c r="AS1373" i="24"/>
  <c r="AS1374" i="24"/>
  <c r="AS1375" i="24"/>
  <c r="AS1376" i="24"/>
  <c r="AS1377" i="24"/>
  <c r="AS1378" i="24"/>
  <c r="AS1379" i="24"/>
  <c r="AS1380" i="24"/>
  <c r="AS1381" i="24"/>
  <c r="AS1382" i="24"/>
  <c r="AS1383" i="24"/>
  <c r="AS1384" i="24"/>
  <c r="AS1385" i="24"/>
  <c r="AS1386" i="24"/>
  <c r="AS1387" i="24"/>
  <c r="AS1388" i="24"/>
  <c r="AS1389" i="24"/>
  <c r="AS1390" i="24"/>
  <c r="AS1391" i="24"/>
  <c r="AS1392" i="24"/>
  <c r="AS1393" i="24"/>
  <c r="AS1394" i="24"/>
  <c r="AS1395" i="24"/>
  <c r="AS1396" i="24"/>
  <c r="AS1397" i="24"/>
  <c r="AS1398" i="24"/>
  <c r="AS1399" i="24"/>
  <c r="AS1400" i="24"/>
  <c r="AS1401" i="24"/>
  <c r="AS1402" i="24"/>
  <c r="AS1403" i="24"/>
  <c r="AS1404" i="24"/>
  <c r="AS1405" i="24"/>
  <c r="AS1406" i="24"/>
  <c r="AS1407" i="24"/>
  <c r="AS1408" i="24"/>
  <c r="AS1409" i="24"/>
  <c r="AS1410" i="24"/>
  <c r="AS1411" i="24"/>
  <c r="AS1412" i="24"/>
  <c r="AS1413" i="24"/>
  <c r="AS1414" i="24"/>
  <c r="AS1415" i="24"/>
  <c r="AS1416" i="24"/>
  <c r="AS1417" i="24"/>
  <c r="AS1418" i="24"/>
  <c r="AS1419" i="24"/>
  <c r="AS1420" i="24"/>
  <c r="AS1421" i="24"/>
  <c r="AS1422" i="24"/>
  <c r="AS1423" i="24"/>
  <c r="AS1424" i="24"/>
  <c r="AS1425" i="24"/>
  <c r="AS1426" i="24"/>
  <c r="AS1427" i="24"/>
  <c r="AS1428" i="24"/>
  <c r="AS1429" i="24"/>
  <c r="AS1430" i="24"/>
  <c r="AS1431" i="24"/>
  <c r="AS1432" i="24"/>
  <c r="AS1433" i="24"/>
  <c r="AS1434" i="24"/>
  <c r="AS1435" i="24"/>
  <c r="AS1436" i="24"/>
  <c r="AS1437" i="24"/>
  <c r="AS1438" i="24"/>
  <c r="AS1439" i="24"/>
  <c r="AS1440" i="24"/>
  <c r="AS1441" i="24"/>
  <c r="AS1442" i="24"/>
  <c r="AS1443" i="24"/>
  <c r="AS1444" i="24"/>
  <c r="AS1445" i="24"/>
  <c r="AS1446" i="24"/>
  <c r="AS1447" i="24"/>
  <c r="AS1448" i="24"/>
  <c r="AS1449" i="24"/>
  <c r="AS1450" i="24"/>
  <c r="AS1451" i="24"/>
  <c r="AS1452" i="24"/>
  <c r="AS1453" i="24"/>
  <c r="AS1454" i="24"/>
  <c r="AS1455" i="24"/>
  <c r="AS1456" i="24"/>
  <c r="AS1457" i="24"/>
  <c r="AS1458" i="24"/>
  <c r="AS1459" i="24"/>
  <c r="AS1460" i="24"/>
  <c r="AS1461" i="24"/>
  <c r="AS1462" i="24"/>
  <c r="AS1463" i="24"/>
  <c r="AS1464" i="24"/>
  <c r="AS1465" i="24"/>
  <c r="AS1466" i="24"/>
  <c r="AS1467" i="24"/>
  <c r="AS1468" i="24"/>
  <c r="AS1469" i="24"/>
  <c r="AS1470" i="24"/>
  <c r="AS1471" i="24"/>
  <c r="AS1472" i="24"/>
  <c r="AS1473" i="24"/>
  <c r="AS1474" i="24"/>
  <c r="AS1475" i="24"/>
  <c r="AS1476" i="24"/>
  <c r="AS1477" i="24"/>
  <c r="AS1478" i="24"/>
  <c r="AS1479" i="24"/>
  <c r="AS1480" i="24"/>
  <c r="AS1481" i="24"/>
  <c r="AS1482" i="24"/>
  <c r="AS1483" i="24"/>
  <c r="AS1484" i="24"/>
  <c r="AS1485" i="24"/>
  <c r="AS1486" i="24"/>
  <c r="AS1487" i="24"/>
  <c r="AS1488" i="24"/>
  <c r="AS1489" i="24"/>
  <c r="AS1490" i="24"/>
  <c r="AS1491" i="24"/>
  <c r="AS1492" i="24"/>
  <c r="AS1493" i="24"/>
  <c r="AS1494" i="24"/>
  <c r="AS1495" i="24"/>
  <c r="AS1496" i="24"/>
  <c r="AS1497" i="24"/>
  <c r="AS1498" i="24"/>
  <c r="AS1499" i="24"/>
  <c r="AS1500" i="24"/>
  <c r="AS1501" i="24"/>
  <c r="AS1502" i="24"/>
  <c r="AS1503" i="24"/>
  <c r="AS1504" i="24"/>
  <c r="AS1505" i="24"/>
  <c r="AS1506" i="24"/>
  <c r="AS1507" i="24"/>
  <c r="AS1508" i="24"/>
  <c r="AS1509" i="24"/>
  <c r="AS1510" i="24"/>
  <c r="AS1511" i="24"/>
  <c r="AS1512" i="24"/>
  <c r="AS1513" i="24"/>
  <c r="AS1514" i="24"/>
  <c r="AS1515" i="24"/>
  <c r="AS1516" i="24"/>
  <c r="AS1517" i="24"/>
  <c r="AS1518" i="24"/>
  <c r="AS1519" i="24"/>
  <c r="AS1520" i="24"/>
  <c r="AS1521" i="24"/>
  <c r="AS1522" i="24"/>
  <c r="AS1523" i="24"/>
  <c r="AS1524" i="24"/>
  <c r="AS1525" i="24"/>
  <c r="AS1526" i="24"/>
  <c r="AS1527" i="24"/>
  <c r="AS1528" i="24"/>
  <c r="AS1529" i="24"/>
  <c r="AS1530" i="24"/>
  <c r="AS1531" i="24"/>
  <c r="AS1532" i="24"/>
  <c r="AS1533" i="24"/>
  <c r="AS1534" i="24"/>
  <c r="AS1535" i="24"/>
  <c r="AS1536" i="24"/>
  <c r="AS1537" i="24"/>
  <c r="AS1538" i="24"/>
  <c r="AS1539" i="24"/>
  <c r="AS1540" i="24"/>
  <c r="AS1541" i="24"/>
  <c r="AS1542" i="24"/>
  <c r="AS1543" i="24"/>
  <c r="AS1544" i="24"/>
  <c r="AS1545" i="24"/>
  <c r="AS1546" i="24"/>
  <c r="AS1547" i="24"/>
  <c r="AS1548" i="24"/>
  <c r="AS1549" i="24"/>
  <c r="AS1550" i="24"/>
  <c r="AS1551" i="24"/>
  <c r="AS1552" i="24"/>
  <c r="AS1553" i="24"/>
  <c r="AS1554" i="24"/>
  <c r="AS1555" i="24"/>
  <c r="AS1556" i="24"/>
  <c r="AS1557" i="24"/>
  <c r="AS1558" i="24"/>
  <c r="AS1559" i="24"/>
  <c r="AS1560" i="24"/>
  <c r="AS1561" i="24"/>
  <c r="AS1562" i="24"/>
  <c r="AS1563" i="24"/>
  <c r="AS1564" i="24"/>
  <c r="AS1565" i="24"/>
  <c r="AS1566" i="24"/>
  <c r="AS1567" i="24"/>
  <c r="AS1568" i="24"/>
  <c r="AS1569" i="24"/>
  <c r="AS1570" i="24"/>
  <c r="AS1571" i="24"/>
  <c r="AS1572" i="24"/>
  <c r="AS1573" i="24"/>
  <c r="AS1574" i="24"/>
  <c r="AS1575" i="24"/>
  <c r="AS1576" i="24"/>
  <c r="AS1577" i="24"/>
  <c r="AS1578" i="24"/>
  <c r="AS1579" i="24"/>
  <c r="AS1580" i="24"/>
  <c r="AS1581" i="24"/>
  <c r="AS1582" i="24"/>
  <c r="AS1583" i="24"/>
  <c r="AS1584" i="24"/>
  <c r="AS1585" i="24"/>
  <c r="AS1586" i="24"/>
  <c r="AS1587" i="24"/>
  <c r="AS1588" i="24"/>
  <c r="AS1589" i="24"/>
  <c r="AS1590" i="24"/>
  <c r="AS1591" i="24"/>
  <c r="AS1592" i="24"/>
  <c r="AS1593" i="24"/>
  <c r="AS1594" i="24"/>
  <c r="AS1595" i="24"/>
  <c r="AS1596" i="24"/>
  <c r="AS1597" i="24"/>
  <c r="AS1598" i="24"/>
  <c r="AS1599" i="24"/>
  <c r="AS1600" i="24"/>
  <c r="AS1601" i="24"/>
  <c r="AS1602" i="24"/>
  <c r="AS1603" i="24"/>
  <c r="AS1604" i="24"/>
  <c r="AS1605" i="24"/>
  <c r="AS1606" i="24"/>
  <c r="AS1607" i="24"/>
  <c r="AS1608" i="24"/>
  <c r="AS1609" i="24"/>
  <c r="AS1610" i="24"/>
  <c r="AS1611" i="24"/>
  <c r="AS1612" i="24"/>
  <c r="AS1613" i="24"/>
  <c r="AS1614" i="24"/>
  <c r="AS1615" i="24"/>
  <c r="AS1616" i="24"/>
  <c r="AS1617" i="24"/>
  <c r="AS1618" i="24"/>
  <c r="AS1619" i="24"/>
  <c r="AS1620" i="24"/>
  <c r="AS1621" i="24"/>
  <c r="AS1622" i="24"/>
  <c r="AS1623" i="24"/>
  <c r="AS1624" i="24"/>
  <c r="AS1625" i="24"/>
  <c r="AS1626" i="24"/>
  <c r="AS1627" i="24"/>
  <c r="AS1628" i="24"/>
  <c r="AS1629" i="24"/>
  <c r="AS1630" i="24"/>
  <c r="AS1631" i="24"/>
  <c r="AS1632" i="24"/>
  <c r="AS1633" i="24"/>
  <c r="AS1634" i="24"/>
  <c r="AS1635" i="24"/>
  <c r="AS1636" i="24"/>
  <c r="AS1637" i="24"/>
  <c r="AS1638" i="24"/>
  <c r="AS1639" i="24"/>
  <c r="AS1640" i="24"/>
  <c r="AS1641" i="24"/>
  <c r="AS1642" i="24"/>
  <c r="AS1643" i="24"/>
  <c r="AS1644" i="24"/>
  <c r="AS1645" i="24"/>
  <c r="AS1646" i="24"/>
  <c r="AS1647" i="24"/>
  <c r="AS1648" i="24"/>
  <c r="AS1649" i="24"/>
  <c r="AS1650" i="24"/>
  <c r="AS1651" i="24"/>
  <c r="AS1652" i="24"/>
  <c r="AS1653" i="24"/>
  <c r="AS1654" i="24"/>
  <c r="AS1655" i="24"/>
  <c r="AS1656" i="24"/>
  <c r="AS1657" i="24"/>
  <c r="AS1658" i="24"/>
  <c r="AS1659" i="24"/>
  <c r="AS1660" i="24"/>
  <c r="AS1661" i="24"/>
  <c r="AS1662" i="24"/>
  <c r="AS1663" i="24"/>
  <c r="AS1664" i="24"/>
  <c r="AS1665" i="24"/>
  <c r="AS1666" i="24"/>
  <c r="AS1667" i="24"/>
  <c r="AS1668" i="24"/>
  <c r="AS1669" i="24"/>
  <c r="AS1670" i="24"/>
  <c r="AS1671" i="24"/>
  <c r="AS1672" i="24"/>
  <c r="AS1673" i="24"/>
  <c r="AS1674" i="24"/>
  <c r="AS1675" i="24"/>
  <c r="AS1676" i="24"/>
  <c r="AS1677" i="24"/>
  <c r="AS1678" i="24"/>
  <c r="AS1679" i="24"/>
  <c r="AS1680" i="24"/>
  <c r="AS1681" i="24"/>
  <c r="AS1682" i="24"/>
  <c r="AS1683" i="24"/>
  <c r="AS1684" i="24"/>
  <c r="AS1685" i="24"/>
  <c r="AS1686" i="24"/>
  <c r="AS1687" i="24"/>
  <c r="AS1688" i="24"/>
  <c r="AS1689" i="24"/>
  <c r="AS1690" i="24"/>
  <c r="AS1691" i="24"/>
  <c r="AS1692" i="24"/>
  <c r="AS1693" i="24"/>
  <c r="AS1694" i="24"/>
  <c r="AS1695" i="24"/>
  <c r="AS1696" i="24"/>
  <c r="AS1697" i="24"/>
  <c r="AS1698" i="24"/>
  <c r="AS1699" i="24"/>
  <c r="AS1700" i="24"/>
  <c r="AS1701" i="24"/>
  <c r="AS1702" i="24"/>
  <c r="AS1703" i="24"/>
  <c r="AS1704" i="24"/>
  <c r="AS1705" i="24"/>
  <c r="AS1706" i="24"/>
  <c r="AS1707" i="24"/>
  <c r="AS1708" i="24"/>
  <c r="AS1709" i="24"/>
  <c r="AS1710" i="24"/>
  <c r="AS1711" i="24"/>
  <c r="AS1712" i="24"/>
  <c r="AS1713" i="24"/>
  <c r="AS1714" i="24"/>
  <c r="AS1715" i="24"/>
  <c r="AS1716" i="24"/>
  <c r="AS1717" i="24"/>
  <c r="AS1718" i="24"/>
  <c r="AS1719" i="24"/>
  <c r="AS1720" i="24"/>
  <c r="AS1721" i="24"/>
  <c r="AS1722" i="24"/>
  <c r="AS1723" i="24"/>
  <c r="AS1724" i="24"/>
  <c r="AS1725" i="24"/>
  <c r="AS1726" i="24"/>
  <c r="AS1727" i="24"/>
  <c r="AS1728" i="24"/>
  <c r="AS1729" i="24"/>
  <c r="AS1730" i="24"/>
  <c r="AS1731" i="24"/>
  <c r="AS1732" i="24"/>
  <c r="AS1733" i="24"/>
  <c r="AS1734" i="24"/>
  <c r="AS1735" i="24"/>
  <c r="AS1736" i="24"/>
  <c r="AS1737" i="24"/>
  <c r="AS1738" i="24"/>
  <c r="AS1739" i="24"/>
  <c r="AS1740" i="24"/>
  <c r="AS1741" i="24"/>
  <c r="AS1742" i="24"/>
  <c r="AS1743" i="24"/>
  <c r="AS1744" i="24"/>
  <c r="AS1745" i="24"/>
  <c r="AS1746" i="24"/>
  <c r="AS1747" i="24"/>
  <c r="AS1748" i="24"/>
  <c r="AS1749" i="24"/>
  <c r="AS1750" i="24"/>
  <c r="AS1751" i="24"/>
  <c r="AS1752" i="24"/>
  <c r="AS1753" i="24"/>
  <c r="AS1754" i="24"/>
  <c r="AS1755" i="24"/>
  <c r="AS1756" i="24"/>
  <c r="AS1757" i="24"/>
  <c r="AS1758" i="24"/>
  <c r="AS1759" i="24"/>
  <c r="AS1760" i="24"/>
  <c r="AS1761" i="24"/>
  <c r="AS1762" i="24"/>
  <c r="AS1763" i="24"/>
  <c r="AS1764" i="24"/>
  <c r="AS1765" i="24"/>
  <c r="AS1766" i="24"/>
  <c r="AS1767" i="24"/>
  <c r="AS1768" i="24"/>
  <c r="AS1769" i="24"/>
  <c r="AS1770" i="24"/>
  <c r="AS1771" i="24"/>
  <c r="AS1772" i="24"/>
  <c r="AS1773" i="24"/>
  <c r="AS1774" i="24"/>
  <c r="AS1775" i="24"/>
  <c r="AS1776" i="24"/>
  <c r="AS1777" i="24"/>
  <c r="AS1778" i="24"/>
  <c r="AS1779" i="24"/>
  <c r="AS1780" i="24"/>
  <c r="AS1781" i="24"/>
  <c r="AS1782" i="24"/>
  <c r="AS1783" i="24"/>
  <c r="AS1784" i="24"/>
  <c r="AS1785" i="24"/>
  <c r="AS1786" i="24"/>
  <c r="AS1787" i="24"/>
  <c r="AS1788" i="24"/>
  <c r="AS1789" i="24"/>
  <c r="AS1790" i="24"/>
  <c r="AS1791" i="24"/>
  <c r="AS1792" i="24"/>
  <c r="AS1793" i="24"/>
  <c r="AS1794" i="24"/>
  <c r="AS1795" i="24"/>
  <c r="AS1796" i="24"/>
  <c r="AS1797" i="24"/>
  <c r="AS1798" i="24"/>
  <c r="AS1799" i="24"/>
  <c r="AS1800" i="24"/>
  <c r="AS1801" i="24"/>
  <c r="AS1802" i="24"/>
  <c r="AS1803" i="24"/>
  <c r="AS1804" i="24"/>
  <c r="AS1805" i="24"/>
  <c r="AS1806" i="24"/>
  <c r="AS1807" i="24"/>
  <c r="AS1808" i="24"/>
  <c r="AS1809" i="24"/>
  <c r="AS1810" i="24"/>
  <c r="AS1811" i="24"/>
  <c r="AS1812" i="24"/>
  <c r="AS1813" i="24"/>
  <c r="AS1814" i="24"/>
  <c r="AS1815" i="24"/>
  <c r="AS1816" i="24"/>
  <c r="AS1817" i="24"/>
  <c r="AS1818" i="24"/>
  <c r="AS1819" i="24"/>
  <c r="AS1820" i="24"/>
  <c r="AS1821" i="24"/>
  <c r="AS1822" i="24"/>
  <c r="AS1823" i="24"/>
  <c r="AS1824" i="24"/>
  <c r="AS1825" i="24"/>
  <c r="AS1826" i="24"/>
  <c r="AS1827" i="24"/>
  <c r="AS1828" i="24"/>
  <c r="AS1829" i="24"/>
  <c r="AS1830" i="24"/>
  <c r="AS1831" i="24"/>
  <c r="AS1832" i="24"/>
  <c r="AS1833" i="24"/>
  <c r="AS1834" i="24"/>
  <c r="AS1835" i="24"/>
  <c r="AS1836" i="24"/>
  <c r="AS1837" i="24"/>
  <c r="AS1838" i="24"/>
  <c r="AS1839" i="24"/>
  <c r="AS1840" i="24"/>
  <c r="AS1841" i="24"/>
  <c r="AS1842" i="24"/>
  <c r="AS1843" i="24"/>
  <c r="AS1844" i="24"/>
  <c r="AS1845" i="24"/>
  <c r="AS1846" i="24"/>
  <c r="AS1847" i="24"/>
  <c r="AS1848" i="24"/>
  <c r="AS1849" i="24"/>
  <c r="AS1850" i="24"/>
  <c r="AS1851" i="24"/>
  <c r="AS1852" i="24"/>
  <c r="AS1853" i="24"/>
  <c r="AS1854" i="24"/>
  <c r="AS1855" i="24"/>
  <c r="AS1856" i="24"/>
  <c r="AS1857" i="24"/>
  <c r="AS1858" i="24"/>
  <c r="AS1859" i="24"/>
  <c r="AS1860" i="24"/>
  <c r="AS1861" i="24"/>
  <c r="AS1862" i="24"/>
  <c r="AS1863" i="24"/>
  <c r="AS1864" i="24"/>
  <c r="AS1865" i="24"/>
  <c r="AS1866" i="24"/>
  <c r="AS1867" i="24"/>
  <c r="AS1868" i="24"/>
  <c r="AS1869" i="24"/>
  <c r="AS1870" i="24"/>
  <c r="AS1871" i="24"/>
  <c r="AS1872" i="24"/>
  <c r="AS1873" i="24"/>
  <c r="AS1874" i="24"/>
  <c r="AS1875" i="24"/>
  <c r="AS1876" i="24"/>
  <c r="AS1877" i="24"/>
  <c r="AS1878" i="24"/>
  <c r="AS1879" i="24"/>
  <c r="AS1880" i="24"/>
  <c r="AS1881" i="24"/>
  <c r="AS1882" i="24"/>
  <c r="AS1883" i="24"/>
  <c r="AS1884" i="24"/>
  <c r="AS1885" i="24"/>
  <c r="AS1886" i="24"/>
  <c r="AS1887" i="24"/>
  <c r="AS1888" i="24"/>
  <c r="AS1889" i="24"/>
  <c r="AS1890" i="24"/>
  <c r="AS1891" i="24"/>
  <c r="AS1892" i="24"/>
  <c r="AS1893" i="24"/>
  <c r="AS1894" i="24"/>
  <c r="AS1895" i="24"/>
  <c r="AS1896" i="24"/>
  <c r="AS1897" i="24"/>
  <c r="AS1898" i="24"/>
  <c r="AS1899" i="24"/>
  <c r="AS1900" i="24"/>
  <c r="AS1901" i="24"/>
  <c r="AS1902" i="24"/>
  <c r="AS1903" i="24"/>
  <c r="AS1904" i="24"/>
  <c r="AS1905" i="24"/>
  <c r="AS1906" i="24"/>
  <c r="AS1907" i="24"/>
  <c r="AS1908" i="24"/>
  <c r="AS1909" i="24"/>
  <c r="AS1910" i="24"/>
  <c r="AS1911" i="24"/>
  <c r="AS1912" i="24"/>
  <c r="AS1913" i="24"/>
  <c r="AS1914" i="24"/>
  <c r="AS1915" i="24"/>
  <c r="AS1916" i="24"/>
  <c r="AS1917" i="24"/>
  <c r="AS1918" i="24"/>
  <c r="AS1919" i="24"/>
  <c r="AS1920" i="24"/>
  <c r="AS1921" i="24"/>
  <c r="AS1922" i="24"/>
  <c r="AS1923" i="24"/>
  <c r="AS1924" i="24"/>
  <c r="AS1925" i="24"/>
  <c r="AS1926" i="24"/>
  <c r="AS1927" i="24"/>
  <c r="AS1928" i="24"/>
  <c r="AS1929" i="24"/>
  <c r="AS1930" i="24"/>
  <c r="AS1931" i="24"/>
  <c r="AS1932" i="24"/>
  <c r="AS1933" i="24"/>
  <c r="AS1934" i="24"/>
  <c r="AS1935" i="24"/>
  <c r="AS1936" i="24"/>
  <c r="AS1937" i="24"/>
  <c r="AS1938" i="24"/>
  <c r="AS1939" i="24"/>
  <c r="AS1940" i="24"/>
  <c r="AS1941" i="24"/>
  <c r="AS1942" i="24"/>
  <c r="AS1943" i="24"/>
  <c r="AS1944" i="24"/>
  <c r="AS1945" i="24"/>
  <c r="AS1946" i="24"/>
  <c r="AS1947" i="24"/>
  <c r="AS1948" i="24"/>
  <c r="AS1949" i="24"/>
  <c r="AS1950" i="24"/>
  <c r="AS1951" i="24"/>
  <c r="AS1952" i="24"/>
  <c r="AS1953" i="24"/>
  <c r="AS1954" i="24"/>
  <c r="AS1955" i="24"/>
  <c r="AS1956" i="24"/>
  <c r="AS1957" i="24"/>
  <c r="AS1958" i="24"/>
  <c r="AS1959" i="24"/>
  <c r="AS1960" i="24"/>
  <c r="AS1961" i="24"/>
  <c r="AS1962" i="24"/>
  <c r="AS1963" i="24"/>
  <c r="AS1964" i="24"/>
  <c r="AS1965" i="24"/>
  <c r="AS1966" i="24"/>
  <c r="AS1967" i="24"/>
  <c r="AS1968" i="24"/>
  <c r="AS1969" i="24"/>
  <c r="AS1970" i="24"/>
  <c r="AS1971" i="24"/>
  <c r="AS1972" i="24"/>
  <c r="AS1973" i="24"/>
  <c r="AS1974" i="24"/>
  <c r="AS1975" i="24"/>
  <c r="AS1976" i="24"/>
  <c r="AS1977" i="24"/>
  <c r="AS1978" i="24"/>
  <c r="AS1979" i="24"/>
  <c r="AS1980" i="24"/>
  <c r="AS1981" i="24"/>
  <c r="AS1982" i="24"/>
  <c r="AS1983" i="24"/>
  <c r="AS1984" i="24"/>
  <c r="AS1985" i="24"/>
  <c r="AS1986" i="24"/>
  <c r="AS1987" i="24"/>
  <c r="AS1988" i="24"/>
  <c r="AS1989" i="24"/>
  <c r="AS1990" i="24"/>
  <c r="AS1991" i="24"/>
  <c r="AS1992" i="24"/>
  <c r="AS1993" i="24"/>
  <c r="AS1994" i="24"/>
  <c r="AS1995" i="24"/>
  <c r="AS1996" i="24"/>
  <c r="AS1997" i="24"/>
  <c r="AS1998" i="24"/>
  <c r="AS1999" i="24"/>
  <c r="AS2000" i="24"/>
  <c r="AS2001" i="24"/>
  <c r="AS2002" i="24"/>
  <c r="AS2003" i="24"/>
  <c r="AS2004" i="24"/>
  <c r="AS2005" i="24"/>
  <c r="AS2006" i="24"/>
  <c r="AS2007" i="24"/>
  <c r="AS2008" i="24"/>
  <c r="AS2009" i="24"/>
  <c r="AS2010" i="24"/>
  <c r="AS2011" i="24"/>
  <c r="AS2012" i="24"/>
  <c r="AS2013" i="24"/>
  <c r="AS2014" i="24"/>
  <c r="AS2015" i="24"/>
  <c r="AS2016" i="24"/>
  <c r="AS2017" i="24"/>
  <c r="AS2018" i="24"/>
  <c r="AS2019" i="24"/>
  <c r="AS2020" i="24"/>
  <c r="AS2021" i="24"/>
  <c r="AS2022" i="24"/>
  <c r="AS2023" i="24"/>
  <c r="AS2024" i="24"/>
  <c r="AS2025" i="24"/>
  <c r="AS2026" i="24"/>
  <c r="AS2027" i="24"/>
  <c r="AS2028" i="24"/>
  <c r="AS2029" i="24"/>
  <c r="AS2030" i="24"/>
  <c r="AS2031" i="24"/>
  <c r="AS2032" i="24"/>
  <c r="AS2033" i="24"/>
  <c r="AS2034" i="24"/>
  <c r="AS2035" i="24"/>
  <c r="AS2036" i="24"/>
  <c r="AS2037" i="24"/>
  <c r="AS2038" i="24"/>
  <c r="AS2039" i="24"/>
  <c r="AS2040" i="24"/>
  <c r="AS2041" i="24"/>
  <c r="AS2042" i="24"/>
  <c r="AS2043" i="24"/>
  <c r="AS2044" i="24"/>
  <c r="AS2045" i="24"/>
  <c r="AS2046" i="24"/>
  <c r="AS2047" i="24"/>
  <c r="AS2048" i="24"/>
  <c r="AS2049" i="24"/>
  <c r="AS2050" i="24"/>
  <c r="AS2051" i="24"/>
  <c r="AS2052" i="24"/>
  <c r="AS2053" i="24"/>
  <c r="AS2054" i="24"/>
  <c r="AS2055" i="24"/>
  <c r="AS2056" i="24"/>
  <c r="AS2057" i="24"/>
  <c r="AS2058" i="24"/>
  <c r="AS2059" i="24"/>
  <c r="AS2060" i="24"/>
  <c r="AS2061" i="24"/>
  <c r="AS2062" i="24"/>
  <c r="AS2063" i="24"/>
  <c r="AS2064" i="24"/>
  <c r="AS2065" i="24"/>
  <c r="AS2066" i="24"/>
  <c r="AS2067" i="24"/>
  <c r="AS2068" i="24"/>
  <c r="AS2069" i="24"/>
  <c r="AS2070" i="24"/>
  <c r="AS2071" i="24"/>
  <c r="AS2072" i="24"/>
  <c r="AS2073" i="24"/>
  <c r="AS2074" i="24"/>
  <c r="AS2075" i="24"/>
  <c r="AS2076" i="24"/>
  <c r="AS2077" i="24"/>
  <c r="AS2078" i="24"/>
  <c r="AS2079" i="24"/>
  <c r="AS2080" i="24"/>
  <c r="AS2081" i="24"/>
  <c r="AS2082" i="24"/>
  <c r="AS2083" i="24"/>
  <c r="AS2084" i="24"/>
  <c r="AS2085" i="24"/>
  <c r="AS2086" i="24"/>
  <c r="AS2087" i="24"/>
  <c r="AS2088" i="24"/>
  <c r="AS2089" i="24"/>
  <c r="AS2090" i="24"/>
  <c r="AS2091" i="24"/>
  <c r="AS2092" i="24"/>
  <c r="AS2093" i="24"/>
  <c r="AS2094" i="24"/>
  <c r="AS2095" i="24"/>
  <c r="AS2096" i="24"/>
  <c r="AS2097" i="24"/>
  <c r="AS2098" i="24"/>
  <c r="AS2099" i="24"/>
  <c r="AS2100" i="24"/>
  <c r="AS2101" i="24"/>
  <c r="AS2102" i="24"/>
  <c r="AS2103" i="24"/>
  <c r="AS2104" i="24"/>
  <c r="AS2105" i="24"/>
  <c r="AS2106" i="24"/>
  <c r="AS2107" i="24"/>
  <c r="AS2108" i="24"/>
  <c r="AS2109" i="24"/>
  <c r="AS2110" i="24"/>
  <c r="AS2111" i="24"/>
  <c r="AS2112" i="24"/>
  <c r="AS2113" i="24"/>
  <c r="AS2114" i="24"/>
  <c r="AS2115" i="24"/>
  <c r="AS2116" i="24"/>
  <c r="AS2117" i="24"/>
  <c r="AS2118" i="24"/>
  <c r="AS2119" i="24"/>
  <c r="AS2120" i="24"/>
  <c r="AS2121" i="24"/>
  <c r="AS2122" i="24"/>
  <c r="AS2123" i="24"/>
  <c r="AS2124" i="24"/>
  <c r="AS2125" i="24"/>
  <c r="AS2126" i="24"/>
  <c r="AS2127" i="24"/>
  <c r="AS2128" i="24"/>
  <c r="AS2129" i="24"/>
  <c r="AS2130" i="24"/>
  <c r="AS2131" i="24"/>
  <c r="AS2132" i="24"/>
  <c r="AS2133" i="24"/>
  <c r="AS2134" i="24"/>
  <c r="AS2135" i="24"/>
  <c r="AS2136" i="24"/>
  <c r="AS2137" i="24"/>
  <c r="AS2138" i="24"/>
  <c r="AS2139" i="24"/>
  <c r="AS2140" i="24"/>
  <c r="AS2141" i="24"/>
  <c r="AS2142" i="24"/>
  <c r="AS2143" i="24"/>
  <c r="AS2144" i="24"/>
  <c r="AS2145" i="24"/>
  <c r="AS2146" i="24"/>
  <c r="AS2147" i="24"/>
  <c r="AS2148" i="24"/>
  <c r="AS2149" i="24"/>
  <c r="AS2150" i="24"/>
  <c r="AS2151" i="24"/>
  <c r="AS2152" i="24"/>
  <c r="AS2153" i="24"/>
  <c r="AS2154" i="24"/>
  <c r="AS2155" i="24"/>
  <c r="AS2156" i="24"/>
  <c r="AS2157" i="24"/>
  <c r="AS2158" i="24"/>
  <c r="AS2159" i="24"/>
  <c r="AS2160" i="24"/>
  <c r="AS2161" i="24"/>
  <c r="AS2162" i="24"/>
  <c r="AS2163" i="24"/>
  <c r="AS2164" i="24"/>
  <c r="AS2165" i="24"/>
  <c r="AS2166" i="24"/>
  <c r="AS2167" i="24"/>
  <c r="AS2168" i="24"/>
  <c r="AS2169" i="24"/>
  <c r="AS2170" i="24"/>
  <c r="AS2171" i="24"/>
  <c r="AS2172" i="24"/>
  <c r="AS2173" i="24"/>
  <c r="AS2174" i="24"/>
  <c r="AS2175" i="24"/>
  <c r="AS2176" i="24"/>
  <c r="AS2177" i="24"/>
  <c r="AS2178" i="24"/>
  <c r="AS2179" i="24"/>
  <c r="AS2180" i="24"/>
  <c r="AS2181" i="24"/>
  <c r="AS2182" i="24"/>
  <c r="AS2183" i="24"/>
  <c r="AS2184" i="24"/>
  <c r="AS2185" i="24"/>
  <c r="AS2186" i="24"/>
  <c r="AS2187" i="24"/>
  <c r="AS2188" i="24"/>
  <c r="AS2189" i="24"/>
  <c r="AS2190" i="24"/>
  <c r="AS2191" i="24"/>
  <c r="AS2192" i="24"/>
  <c r="AS2193" i="24"/>
  <c r="AS2194" i="24"/>
  <c r="AS2195" i="24"/>
  <c r="AS2196" i="24"/>
  <c r="AS2197" i="24"/>
  <c r="AS2198" i="24"/>
  <c r="AS2199" i="24"/>
  <c r="AS2200" i="24"/>
  <c r="AS2201" i="24"/>
  <c r="AS2202" i="24"/>
  <c r="AS2203" i="24"/>
  <c r="AS2204" i="24"/>
  <c r="AS2205" i="24"/>
  <c r="AS2206" i="24"/>
  <c r="AS2207" i="24"/>
  <c r="AS2208" i="24"/>
  <c r="AS2209" i="24"/>
  <c r="AS2210" i="24"/>
  <c r="AS2211" i="24"/>
  <c r="AS2212" i="24"/>
  <c r="AS2213" i="24"/>
  <c r="AS2214" i="24"/>
  <c r="AS2215" i="24"/>
  <c r="AS2216" i="24"/>
  <c r="AS2217" i="24"/>
  <c r="AS2218" i="24"/>
  <c r="AS2219" i="24"/>
  <c r="AS2220" i="24"/>
  <c r="AS2221" i="24"/>
  <c r="AS2222" i="24"/>
  <c r="AS2223" i="24"/>
  <c r="AS2224" i="24"/>
  <c r="AS2225" i="24"/>
  <c r="AS2226" i="24"/>
  <c r="AS2227" i="24"/>
  <c r="AS2228" i="24"/>
  <c r="AS2229" i="24"/>
  <c r="AS2230" i="24"/>
  <c r="AS2231" i="24"/>
  <c r="AS2232" i="24"/>
  <c r="AS2233" i="24"/>
  <c r="AS2234" i="24"/>
  <c r="AS2235" i="24"/>
  <c r="AS2236" i="24"/>
  <c r="AS2237" i="24"/>
  <c r="AS2238" i="24"/>
  <c r="AS2239" i="24"/>
  <c r="AS2240" i="24"/>
  <c r="AS2241" i="24"/>
  <c r="AS2242" i="24"/>
  <c r="AS2243" i="24"/>
  <c r="AS2244" i="24"/>
  <c r="AS2245" i="24"/>
  <c r="AS2246" i="24"/>
  <c r="AS2247" i="24"/>
  <c r="AS2248" i="24"/>
  <c r="AS2249" i="24"/>
  <c r="AS2250" i="24"/>
  <c r="AS2251" i="24"/>
  <c r="AS2252" i="24"/>
  <c r="AS2253" i="24"/>
  <c r="AS2254" i="24"/>
  <c r="AS2255" i="24"/>
  <c r="AS2256" i="24"/>
  <c r="AS2257" i="24"/>
  <c r="AS2258" i="24"/>
  <c r="AS2259" i="24"/>
  <c r="AS2260" i="24"/>
  <c r="AS2261" i="24"/>
  <c r="AS2262" i="24"/>
  <c r="AS2263" i="24"/>
  <c r="AS2264" i="24"/>
  <c r="AS2265" i="24"/>
  <c r="AS2266" i="24"/>
  <c r="AS2267" i="24"/>
  <c r="AS2268" i="24"/>
  <c r="AS2269" i="24"/>
  <c r="AS2270" i="24"/>
  <c r="AS2271" i="24"/>
  <c r="AS2272" i="24"/>
  <c r="AS2273" i="24"/>
  <c r="AS2274" i="24"/>
  <c r="AS2275" i="24"/>
  <c r="AS2276" i="24"/>
  <c r="AS2277" i="24"/>
  <c r="AS2278" i="24"/>
  <c r="AS2279" i="24"/>
  <c r="AS2280" i="24"/>
  <c r="AS2281" i="24"/>
  <c r="AS2282" i="24"/>
  <c r="AS2283" i="24"/>
  <c r="AS2284" i="24"/>
  <c r="AS2285" i="24"/>
  <c r="AS2286" i="24"/>
  <c r="AS2287" i="24"/>
  <c r="AS2288" i="24"/>
  <c r="AS2289" i="24"/>
  <c r="AS2290" i="24"/>
  <c r="AS2291" i="24"/>
  <c r="AS2292" i="24"/>
  <c r="AS2293" i="24"/>
  <c r="AS2294" i="24"/>
  <c r="AS2295" i="24"/>
  <c r="AS2296" i="24"/>
  <c r="AS2297" i="24"/>
  <c r="AS2298" i="24"/>
  <c r="AS2299" i="24"/>
  <c r="AS2300" i="24"/>
  <c r="AS2301" i="24"/>
  <c r="AS2302" i="24"/>
  <c r="AS2303" i="24"/>
  <c r="AS2304" i="24"/>
  <c r="AS2305" i="24"/>
  <c r="AS2306" i="24"/>
  <c r="AS2307" i="24"/>
  <c r="AS2308" i="24"/>
  <c r="AS2309" i="24"/>
  <c r="AS2310" i="24"/>
  <c r="AS2311" i="24"/>
  <c r="AS2312" i="24"/>
  <c r="AS2313" i="24"/>
  <c r="AS2314" i="24"/>
  <c r="AS2315" i="24"/>
  <c r="AS2316" i="24"/>
  <c r="AS2317" i="24"/>
  <c r="AS2318" i="24"/>
  <c r="AS2319" i="24"/>
  <c r="AS2320" i="24"/>
  <c r="AS2321" i="24"/>
  <c r="AS2322" i="24"/>
  <c r="AS2323" i="24"/>
  <c r="AS2324" i="24"/>
  <c r="AS2325" i="24"/>
  <c r="AS2326" i="24"/>
  <c r="AS2327" i="24"/>
  <c r="AS2328" i="24"/>
  <c r="AS2329" i="24"/>
  <c r="AS2330" i="24"/>
  <c r="AS2331" i="24"/>
  <c r="AS2332" i="24"/>
  <c r="AS2333" i="24"/>
  <c r="AS2334" i="24"/>
  <c r="AS2335" i="24"/>
  <c r="AS2336" i="24"/>
  <c r="AS2337" i="24"/>
  <c r="AS2338" i="24"/>
  <c r="AS2339" i="24"/>
  <c r="AS2340" i="24"/>
  <c r="AS2341" i="24"/>
  <c r="AS2342" i="24"/>
  <c r="AS2343" i="24"/>
  <c r="AS2344" i="24"/>
  <c r="AS2345" i="24"/>
  <c r="AS2346" i="24"/>
  <c r="AS2347" i="24"/>
  <c r="AS2348" i="24"/>
  <c r="AS2349" i="24"/>
  <c r="AS2350" i="24"/>
  <c r="AS2351" i="24"/>
  <c r="AS2352" i="24"/>
  <c r="AS2353" i="24"/>
  <c r="AS2354" i="24"/>
  <c r="AS2355" i="24"/>
  <c r="AS2356" i="24"/>
  <c r="AS2357" i="24"/>
  <c r="AS2358" i="24"/>
  <c r="AS2359" i="24"/>
  <c r="AS2360" i="24"/>
  <c r="AS2361" i="24"/>
  <c r="AS2362" i="24"/>
  <c r="AS2363" i="24"/>
  <c r="AS2364" i="24"/>
  <c r="AS2365" i="24"/>
  <c r="AS2366" i="24"/>
  <c r="AS2367" i="24"/>
  <c r="AS2368" i="24"/>
  <c r="AS2369" i="24"/>
  <c r="AS2370" i="24"/>
  <c r="AS2371" i="24"/>
  <c r="AS2372" i="24"/>
  <c r="AS2373" i="24"/>
  <c r="AS2374" i="24"/>
  <c r="AS2375" i="24"/>
  <c r="AS2376" i="24"/>
  <c r="AS2377" i="24"/>
  <c r="AS2378" i="24"/>
  <c r="AS2379" i="24"/>
  <c r="AS2380" i="24"/>
  <c r="AS2381" i="24"/>
  <c r="AS2382" i="24"/>
  <c r="AS2383" i="24"/>
  <c r="AS2384" i="24"/>
  <c r="AS2385" i="24"/>
  <c r="AS2386" i="24"/>
  <c r="AS2387" i="24"/>
  <c r="AS2388" i="24"/>
  <c r="AS2389" i="24"/>
  <c r="AS2390" i="24"/>
  <c r="AS2391" i="24"/>
  <c r="AS2392" i="24"/>
  <c r="AS2393" i="24"/>
  <c r="AS2394" i="24"/>
  <c r="AS2395" i="24"/>
  <c r="AS2396" i="24"/>
  <c r="AS2397" i="24"/>
  <c r="AS2398" i="24"/>
  <c r="AS2399" i="24"/>
  <c r="AS2400" i="24"/>
  <c r="AS2401" i="24"/>
  <c r="AS2402" i="24"/>
  <c r="AS2403" i="24"/>
  <c r="AS2404" i="24"/>
  <c r="AS2405" i="24"/>
  <c r="AS2406" i="24"/>
  <c r="AS2407" i="24"/>
  <c r="AS2408" i="24"/>
  <c r="AS2409" i="24"/>
  <c r="AS2410" i="24"/>
  <c r="AS2411" i="24"/>
  <c r="AS2412" i="24"/>
  <c r="AS2413" i="24"/>
  <c r="AS2414" i="24"/>
  <c r="AS2415" i="24"/>
  <c r="AS2416" i="24"/>
  <c r="AS2417" i="24"/>
  <c r="AS2418" i="24"/>
  <c r="AS2419" i="24"/>
  <c r="AS2420" i="24"/>
  <c r="AS2421" i="24"/>
  <c r="AS2422" i="24"/>
  <c r="AS2423" i="24"/>
  <c r="AS2424" i="24"/>
  <c r="AS2425" i="24"/>
  <c r="AS2426" i="24"/>
  <c r="AS2427" i="24"/>
  <c r="AS2428" i="24"/>
  <c r="AS2429" i="24"/>
  <c r="AS2430" i="24"/>
  <c r="AS2431" i="24"/>
  <c r="AS2432" i="24"/>
  <c r="AS2433" i="24"/>
  <c r="AS2434" i="24"/>
  <c r="AS2435" i="24"/>
  <c r="AS2436" i="24"/>
  <c r="AS2437" i="24"/>
  <c r="AS2438" i="24"/>
  <c r="AS2439" i="24"/>
  <c r="AS2440" i="24"/>
  <c r="AS2441" i="24"/>
  <c r="AS2442" i="24"/>
  <c r="AS2443" i="24"/>
  <c r="AS2444" i="24"/>
  <c r="AS2445" i="24"/>
  <c r="AS2446" i="24"/>
  <c r="AS2447" i="24"/>
  <c r="AS2448" i="24"/>
  <c r="AS2449" i="24"/>
  <c r="AS2450" i="24"/>
  <c r="AS2451" i="24"/>
  <c r="AS2452" i="24"/>
  <c r="AS2453" i="24"/>
  <c r="AS2454" i="24"/>
  <c r="AS2455" i="24"/>
  <c r="AS2456" i="24"/>
  <c r="AS2457" i="24"/>
  <c r="AS2458" i="24"/>
  <c r="AS2459" i="24"/>
  <c r="AS2460" i="24"/>
  <c r="AS2461" i="24"/>
  <c r="AS2462" i="24"/>
  <c r="AS2463" i="24"/>
  <c r="AS2464" i="24"/>
  <c r="AS2465" i="24"/>
  <c r="AS2466" i="24"/>
  <c r="AS2467" i="24"/>
  <c r="AS2468" i="24"/>
  <c r="AS2469" i="24"/>
  <c r="AS2470" i="24"/>
  <c r="AS2471" i="24"/>
  <c r="AS2472" i="24"/>
  <c r="AS2473" i="24"/>
  <c r="AS2474" i="24"/>
  <c r="AS2475" i="24"/>
  <c r="AS2476" i="24"/>
  <c r="AS2477" i="24"/>
  <c r="AS2478" i="24"/>
  <c r="AS2479" i="24"/>
  <c r="AS2480" i="24"/>
  <c r="AS2481" i="24"/>
  <c r="AS2482" i="24"/>
  <c r="AS2483" i="24"/>
  <c r="AS2484" i="24"/>
  <c r="AS2485" i="24"/>
  <c r="AS2486" i="24"/>
  <c r="AS2487" i="24"/>
  <c r="AS2488" i="24"/>
  <c r="AS2489" i="24"/>
  <c r="AS2490" i="24"/>
  <c r="AS2491" i="24"/>
  <c r="AS2492" i="24"/>
  <c r="AS2493" i="24"/>
  <c r="AS2494" i="24"/>
  <c r="AS2495" i="24"/>
  <c r="AS2496" i="24"/>
  <c r="AS2497" i="24"/>
  <c r="AS2498" i="24"/>
  <c r="AS2499" i="24"/>
  <c r="AS2500" i="24"/>
  <c r="AS2501" i="24"/>
  <c r="AS2502" i="24"/>
  <c r="AS2503" i="24"/>
  <c r="AS2504" i="24"/>
  <c r="AS2505" i="24"/>
  <c r="AS2506" i="24"/>
  <c r="AS2507" i="24"/>
  <c r="AS2508" i="24"/>
  <c r="AS2509" i="24"/>
  <c r="AS2510" i="24"/>
  <c r="AS2511" i="24"/>
  <c r="AS2512" i="24"/>
  <c r="AS2513" i="24"/>
  <c r="AS2514" i="24"/>
  <c r="AS2515" i="24"/>
  <c r="AS2516" i="24"/>
  <c r="AS2517" i="24"/>
  <c r="AS2518" i="24"/>
  <c r="AS2519" i="24"/>
  <c r="AS2520" i="24"/>
  <c r="AS2521" i="24"/>
  <c r="AS2522" i="24"/>
  <c r="AS2523" i="24"/>
  <c r="AS2524" i="24"/>
  <c r="AS2525" i="24"/>
  <c r="AS2526" i="24"/>
  <c r="AS2527" i="24"/>
  <c r="AS2528" i="24"/>
  <c r="AS2529" i="24"/>
  <c r="AS2530" i="24"/>
  <c r="AS2531" i="24"/>
  <c r="AS2532" i="24"/>
  <c r="AS2533" i="24"/>
  <c r="AS2534" i="24"/>
  <c r="AS2535" i="24"/>
  <c r="AS2536" i="24"/>
  <c r="AS2537" i="24"/>
  <c r="AS2538" i="24"/>
  <c r="AS2539" i="24"/>
  <c r="AS2540" i="24"/>
  <c r="AT11" i="24"/>
  <c r="AS11" i="24"/>
  <c r="BB1103" i="24"/>
  <c r="BB1106" i="24"/>
  <c r="BB1107" i="24"/>
  <c r="BB1108" i="24"/>
  <c r="BB1123" i="24"/>
  <c r="BB1811" i="24"/>
  <c r="BB1818" i="24"/>
  <c r="BB1852" i="24"/>
  <c r="BB1853" i="24"/>
  <c r="BB1854" i="24"/>
  <c r="BB1855" i="24"/>
  <c r="BB1856" i="24"/>
  <c r="BB1857" i="24"/>
  <c r="BB1858" i="24"/>
  <c r="BB1859" i="24"/>
  <c r="BB1860" i="24"/>
  <c r="BB1861" i="24"/>
  <c r="BB1862" i="24"/>
  <c r="BB1863" i="24"/>
  <c r="BB1864" i="24"/>
  <c r="BB1865" i="24"/>
  <c r="BB1866" i="24"/>
  <c r="BB1867" i="24"/>
  <c r="BB1868" i="24"/>
  <c r="BB1869" i="24"/>
  <c r="BB1870" i="24"/>
  <c r="BB1871" i="24"/>
  <c r="BB1872" i="24"/>
  <c r="BB1873" i="24"/>
  <c r="BB1874" i="24"/>
  <c r="BB1875" i="24"/>
  <c r="BB1876" i="24"/>
  <c r="BB1877" i="24"/>
  <c r="BB1878" i="24"/>
  <c r="BB1879" i="24"/>
  <c r="BB1881" i="24"/>
  <c r="BB1882" i="24"/>
  <c r="BB1883" i="24"/>
  <c r="BB1884" i="24"/>
  <c r="BB1885" i="24"/>
  <c r="BB1886" i="24"/>
  <c r="BB1887" i="24"/>
  <c r="BB1888" i="24"/>
  <c r="BB1889" i="24"/>
  <c r="BB1890" i="24"/>
  <c r="BB1891" i="24"/>
  <c r="BB1892" i="24"/>
  <c r="BB1893" i="24"/>
  <c r="BB1894" i="24"/>
  <c r="BB1895" i="24"/>
  <c r="BB1897" i="24"/>
  <c r="BB1898" i="24"/>
  <c r="BB1899" i="24"/>
  <c r="BB1900" i="24"/>
  <c r="BB1901" i="24"/>
  <c r="BB1902" i="24"/>
  <c r="BB1903" i="24"/>
  <c r="BB1904" i="24"/>
  <c r="BB1905" i="24"/>
  <c r="BB1906" i="24"/>
  <c r="BB1907" i="24"/>
  <c r="BB1908" i="24"/>
  <c r="BB1909" i="24"/>
  <c r="BB1910" i="24"/>
  <c r="BB1911" i="24"/>
  <c r="BB1912" i="24"/>
  <c r="BB1913" i="24"/>
  <c r="BB1914" i="24"/>
  <c r="BB1915" i="24"/>
  <c r="BB1916" i="24"/>
  <c r="BB1917" i="24"/>
  <c r="BB1918" i="24"/>
  <c r="BB1919" i="24"/>
  <c r="BB1920" i="24"/>
  <c r="BB1921" i="24"/>
  <c r="BB1922" i="24"/>
  <c r="BB1923" i="24"/>
  <c r="BB1924" i="24"/>
  <c r="BB1925" i="24"/>
  <c r="BB1926" i="24"/>
  <c r="BB1927" i="24"/>
  <c r="BB1928" i="24"/>
  <c r="BB1929" i="24"/>
  <c r="BB1930" i="24"/>
  <c r="BB1931" i="24"/>
  <c r="BB1932" i="24"/>
  <c r="BB1933" i="24"/>
  <c r="BB1935" i="24"/>
  <c r="BB1936" i="24"/>
  <c r="BB1937" i="24"/>
  <c r="BB1938" i="24"/>
  <c r="BB1939" i="24"/>
  <c r="BB1940" i="24"/>
  <c r="BB1941" i="24"/>
  <c r="BB1942" i="24"/>
  <c r="BB1943" i="24"/>
  <c r="BB1944" i="24"/>
  <c r="BB1945" i="24"/>
  <c r="BB1946" i="24"/>
  <c r="BB1947" i="24"/>
  <c r="BB1948" i="24"/>
  <c r="BB1949" i="24"/>
  <c r="BB1950" i="24"/>
  <c r="BB1951" i="24"/>
  <c r="BB1952" i="24"/>
  <c r="BB1953" i="24"/>
  <c r="BB1954" i="24"/>
  <c r="BB1955" i="24"/>
  <c r="BB1956" i="24"/>
  <c r="BB1957" i="24"/>
  <c r="BB1959" i="24"/>
  <c r="BB1960" i="24"/>
  <c r="BB1961" i="24"/>
  <c r="BB1962" i="24"/>
  <c r="BB1963" i="24"/>
  <c r="BB1964" i="24"/>
  <c r="BB1965" i="24"/>
  <c r="BB1966" i="24"/>
  <c r="BB1967" i="24"/>
  <c r="BB1968" i="24"/>
  <c r="BB1969" i="24"/>
  <c r="BB1970" i="24"/>
  <c r="BB1971" i="24"/>
  <c r="BB1972" i="24"/>
  <c r="BB1973" i="24"/>
  <c r="BB1974" i="24"/>
  <c r="BB1975" i="24"/>
  <c r="BB1976" i="24"/>
  <c r="BB1977" i="24"/>
  <c r="BB1978" i="24"/>
  <c r="BB1979" i="24"/>
  <c r="BB1980" i="24"/>
  <c r="BB1981" i="24"/>
  <c r="BB1982" i="24"/>
  <c r="BB1983" i="24"/>
  <c r="BB1984" i="24"/>
  <c r="BB1985" i="24"/>
  <c r="BB1986" i="24"/>
  <c r="BB1987" i="24"/>
  <c r="BB1988" i="24"/>
  <c r="BB1989" i="24"/>
  <c r="BB1990" i="24"/>
  <c r="BB1991" i="24"/>
  <c r="BB1992" i="24"/>
  <c r="BB1993" i="24"/>
  <c r="BB1994" i="24"/>
  <c r="BB1995" i="24"/>
  <c r="BB1996" i="24"/>
  <c r="BB1997" i="24"/>
  <c r="BB1998" i="24"/>
  <c r="BB1999" i="24"/>
  <c r="BB2000" i="24"/>
  <c r="BB2001" i="24"/>
  <c r="BB2002" i="24"/>
  <c r="BB2003" i="24"/>
  <c r="BB2004" i="24"/>
  <c r="BB2005" i="24"/>
  <c r="BB2006" i="24"/>
  <c r="BB2007" i="24"/>
  <c r="BB2008" i="24"/>
  <c r="BB2009" i="24"/>
  <c r="BB2010" i="24"/>
  <c r="BB2011" i="24"/>
  <c r="BB2012" i="24"/>
  <c r="BB2013" i="24"/>
  <c r="BB2014" i="24"/>
  <c r="BB2015" i="24"/>
  <c r="BB2016" i="24"/>
  <c r="BB2017" i="24"/>
  <c r="BB2018" i="24"/>
  <c r="BB2019" i="24"/>
  <c r="BB2020" i="24"/>
  <c r="BB2021" i="24"/>
  <c r="BB2022" i="24"/>
  <c r="BB2023" i="24"/>
  <c r="BB2024" i="24"/>
  <c r="BB2025" i="24"/>
  <c r="BB2027" i="24"/>
  <c r="BB2028" i="24"/>
  <c r="BB2029" i="24"/>
  <c r="BB2030" i="24"/>
  <c r="BB2031" i="24"/>
  <c r="BB2032" i="24"/>
  <c r="BB2033" i="24"/>
  <c r="BB2034" i="24"/>
  <c r="BB2035" i="24"/>
  <c r="BB2036" i="24"/>
  <c r="BB2037" i="24"/>
  <c r="BB2038" i="24"/>
  <c r="BB2039" i="24"/>
  <c r="BB2040" i="24"/>
  <c r="BB2041" i="24"/>
  <c r="BB2042" i="24"/>
  <c r="BB2043" i="24"/>
  <c r="BB2044" i="24"/>
  <c r="BB2045" i="24"/>
  <c r="BB2046" i="24"/>
  <c r="BB2047" i="24"/>
  <c r="BB2048" i="24"/>
  <c r="BB2049" i="24"/>
  <c r="BB2050" i="24"/>
  <c r="BB2051" i="24"/>
  <c r="BB2052" i="24"/>
  <c r="BB2053" i="24"/>
  <c r="BB2054" i="24"/>
  <c r="BB2055" i="24"/>
  <c r="BB2056" i="24"/>
  <c r="BB2057" i="24"/>
  <c r="BB2058" i="24"/>
  <c r="BB2059" i="24"/>
  <c r="BB2060" i="24"/>
  <c r="BB2061" i="24"/>
  <c r="BB2062" i="24"/>
  <c r="BB2063" i="24"/>
  <c r="BB2064" i="24"/>
  <c r="BB2065" i="24"/>
  <c r="BB2066" i="24"/>
  <c r="BB2067" i="24"/>
  <c r="BB2068" i="24"/>
  <c r="BB2069" i="24"/>
  <c r="BB2070" i="24"/>
  <c r="BB2071" i="24"/>
  <c r="BB2072" i="24"/>
  <c r="BB2073" i="24"/>
  <c r="BB2074" i="24"/>
  <c r="BB2075" i="24"/>
  <c r="BB2076" i="24"/>
  <c r="BB2077" i="24"/>
  <c r="BB2078" i="24"/>
  <c r="BB2079" i="24"/>
  <c r="BB2080" i="24"/>
  <c r="BB2081" i="24"/>
  <c r="BB2082" i="24"/>
  <c r="BB2083" i="24"/>
  <c r="BB2084" i="24"/>
  <c r="BB2085" i="24"/>
  <c r="BB2086" i="24"/>
  <c r="BB2087" i="24"/>
  <c r="BB2088" i="24"/>
  <c r="BB2089" i="24"/>
  <c r="BB2090" i="24"/>
  <c r="BB2091" i="24"/>
  <c r="BB2092" i="24"/>
  <c r="BB2093" i="24"/>
  <c r="BB2094" i="24"/>
  <c r="BB2095" i="24"/>
  <c r="BB2096" i="24"/>
  <c r="BB2097" i="24"/>
  <c r="BB2098" i="24"/>
  <c r="BB2099" i="24"/>
  <c r="BB2100" i="24"/>
  <c r="BB2101" i="24"/>
  <c r="BB2102" i="24"/>
  <c r="BB2103" i="24"/>
  <c r="BB2104" i="24"/>
  <c r="BB2105" i="24"/>
  <c r="BB2106" i="24"/>
  <c r="BB2107" i="24"/>
  <c r="BB2108" i="24"/>
  <c r="BB2109" i="24"/>
  <c r="BB2110" i="24"/>
  <c r="BB2111" i="24"/>
  <c r="BB2112" i="24"/>
  <c r="BB2113" i="24"/>
  <c r="BB2114" i="24"/>
  <c r="BB2115" i="24"/>
  <c r="BB2116" i="24"/>
  <c r="BB2117" i="24"/>
  <c r="BB2118" i="24"/>
  <c r="BB2119" i="24"/>
  <c r="BB2120" i="24"/>
  <c r="BB2121" i="24"/>
  <c r="BB2122" i="24"/>
  <c r="BB2123" i="24"/>
  <c r="BB2124" i="24"/>
  <c r="BB2125" i="24"/>
  <c r="BB2126" i="24"/>
  <c r="BB2127" i="24"/>
  <c r="BB2129" i="24"/>
  <c r="BB2130" i="24"/>
  <c r="BB2131" i="24"/>
  <c r="BB2132" i="24"/>
  <c r="BB2133" i="24"/>
  <c r="BB2134" i="24"/>
  <c r="BB2135" i="24"/>
  <c r="BB2136" i="24"/>
  <c r="BB2137" i="24"/>
  <c r="BB2138" i="24"/>
  <c r="BB2139" i="24"/>
  <c r="BB2140" i="24"/>
  <c r="BB2141" i="24"/>
  <c r="BB2142" i="24"/>
  <c r="BB2143" i="24"/>
  <c r="BB2144" i="24"/>
  <c r="BB2146" i="24"/>
  <c r="BB2147" i="24"/>
  <c r="BB2148" i="24"/>
  <c r="BB2149" i="24"/>
  <c r="BB2150" i="24"/>
  <c r="BB2151" i="24"/>
  <c r="BB2152" i="24"/>
  <c r="BB2154" i="24"/>
  <c r="BB2155" i="24"/>
  <c r="BB2156" i="24"/>
  <c r="BB2157" i="24"/>
  <c r="BB2158" i="24"/>
  <c r="BB2159" i="24"/>
  <c r="BB2160" i="24"/>
  <c r="BB2161" i="24"/>
  <c r="BB2162" i="24"/>
  <c r="BB2163" i="24"/>
  <c r="BB2164" i="24"/>
  <c r="BB2165" i="24"/>
  <c r="BB2166" i="24"/>
  <c r="BB2167" i="24"/>
  <c r="BB2168" i="24"/>
  <c r="BB2169" i="24"/>
  <c r="BB2170" i="24"/>
  <c r="BB2171" i="24"/>
  <c r="BB2172" i="24"/>
  <c r="BB2173" i="24"/>
  <c r="BB2174" i="24"/>
  <c r="BB2175" i="24"/>
  <c r="BB2176" i="24"/>
  <c r="BB2177" i="24"/>
  <c r="BB2178" i="24"/>
  <c r="BB2179" i="24"/>
  <c r="BB2180" i="24"/>
  <c r="BB2181" i="24"/>
  <c r="BB2182" i="24"/>
  <c r="BB2183" i="24"/>
  <c r="BB2184" i="24"/>
  <c r="BB2185" i="24"/>
  <c r="BB2186" i="24"/>
  <c r="BB2187" i="24"/>
  <c r="BB2188" i="24"/>
  <c r="BB2189" i="24"/>
  <c r="BB2190" i="24"/>
  <c r="BB2191" i="24"/>
  <c r="BB2192" i="24"/>
  <c r="BB2193" i="24"/>
  <c r="BB2194" i="24"/>
  <c r="BB2195" i="24"/>
  <c r="BB2196" i="24"/>
  <c r="BB2197" i="24"/>
  <c r="BB2198" i="24"/>
  <c r="BB2199" i="24"/>
  <c r="BB2200" i="24"/>
  <c r="BB2201" i="24"/>
  <c r="BB2202" i="24"/>
  <c r="BB2203" i="24"/>
  <c r="BB2204" i="24"/>
  <c r="BB2205" i="24"/>
  <c r="BB2206" i="24"/>
  <c r="BB2207" i="24"/>
  <c r="BB2208" i="24"/>
  <c r="BB2209" i="24"/>
  <c r="BB2210" i="24"/>
  <c r="BB2211" i="24"/>
  <c r="BB2212" i="24"/>
  <c r="BB2213" i="24"/>
  <c r="BB2214" i="24"/>
  <c r="BB2215" i="24"/>
  <c r="BB2216" i="24"/>
  <c r="BB2217" i="24"/>
  <c r="BB2218" i="24"/>
  <c r="BB2219" i="24"/>
  <c r="BB2220" i="24"/>
  <c r="BB2221" i="24"/>
  <c r="BB2222" i="24"/>
  <c r="BB2223" i="24"/>
  <c r="BB2224" i="24"/>
  <c r="BB2225" i="24"/>
  <c r="BB2226" i="24"/>
  <c r="BB2227" i="24"/>
  <c r="BB2228" i="24"/>
  <c r="BB2229" i="24"/>
  <c r="BB2230" i="24"/>
  <c r="BB2231" i="24"/>
  <c r="BB2232" i="24"/>
  <c r="BB2233" i="24"/>
  <c r="BB2234" i="24"/>
  <c r="BB2235" i="24"/>
  <c r="BB2236" i="24"/>
  <c r="BB2237" i="24"/>
  <c r="BB2238" i="24"/>
  <c r="BB2239" i="24"/>
  <c r="BB2240" i="24"/>
  <c r="BB2241" i="24"/>
  <c r="BB2242" i="24"/>
  <c r="BB2243" i="24"/>
  <c r="BB2244" i="24"/>
  <c r="BB2245" i="24"/>
  <c r="BB2246" i="24"/>
  <c r="BB2247" i="24"/>
  <c r="BB2248" i="24"/>
  <c r="BB2249" i="24"/>
  <c r="BB2250" i="24"/>
  <c r="BB2251" i="24"/>
  <c r="BB2252" i="24"/>
  <c r="BB2253" i="24"/>
  <c r="BB2254" i="24"/>
  <c r="BB2255" i="24"/>
  <c r="BB2256" i="24"/>
  <c r="BB2257" i="24"/>
  <c r="BB2258" i="24"/>
  <c r="BB2259" i="24"/>
  <c r="BB2260" i="24"/>
  <c r="BB2261" i="24"/>
  <c r="BB2262" i="24"/>
  <c r="BB2263" i="24"/>
  <c r="BB2264" i="24"/>
  <c r="BB2265" i="24"/>
  <c r="BB2266" i="24"/>
  <c r="BB2267" i="24"/>
  <c r="BB2268" i="24"/>
  <c r="BB2269" i="24"/>
  <c r="BB2270" i="24"/>
  <c r="BB2271" i="24"/>
  <c r="BB2272" i="24"/>
  <c r="BB2273" i="24"/>
  <c r="BB2274" i="24"/>
  <c r="BB2275" i="24"/>
  <c r="BB2276" i="24"/>
  <c r="BB2277" i="24"/>
  <c r="BB2278" i="24"/>
  <c r="BB2279" i="24"/>
  <c r="BB2280" i="24"/>
  <c r="BB2281" i="24"/>
  <c r="BB2282" i="24"/>
  <c r="BB2283" i="24"/>
  <c r="BB2284" i="24"/>
  <c r="BB2285" i="24"/>
  <c r="BB2286" i="24"/>
  <c r="BB2287" i="24"/>
  <c r="BB2288" i="24"/>
  <c r="BB2289" i="24"/>
  <c r="BB2290" i="24"/>
  <c r="BB2291" i="24"/>
  <c r="BB2292" i="24"/>
  <c r="BB2293" i="24"/>
  <c r="BB2294" i="24"/>
  <c r="BB2295" i="24"/>
  <c r="BB2296" i="24"/>
  <c r="BB2297" i="24"/>
  <c r="BB2298" i="24"/>
  <c r="BB2299" i="24"/>
  <c r="BB2300" i="24"/>
  <c r="BB2301" i="24"/>
  <c r="BB2302" i="24"/>
  <c r="BB2303" i="24"/>
  <c r="BB2304" i="24"/>
  <c r="BB2305" i="24"/>
  <c r="BB2306" i="24"/>
  <c r="BB2307" i="24"/>
  <c r="BB2308" i="24"/>
  <c r="BB2309" i="24"/>
  <c r="BB2310" i="24"/>
  <c r="BB2311" i="24"/>
  <c r="BB2312" i="24"/>
  <c r="BB2313" i="24"/>
  <c r="BB2314" i="24"/>
  <c r="BB2315" i="24"/>
  <c r="BB2316" i="24"/>
  <c r="BB2317" i="24"/>
  <c r="BB2318" i="24"/>
  <c r="BB2319" i="24"/>
  <c r="BB2320" i="24"/>
  <c r="BB2321" i="24"/>
  <c r="BB2322" i="24"/>
  <c r="BB2323" i="24"/>
  <c r="BB2324" i="24"/>
  <c r="BB2325" i="24"/>
  <c r="BB2326" i="24"/>
  <c r="BB2327" i="24"/>
  <c r="BB2328" i="24"/>
  <c r="BB2329" i="24"/>
  <c r="BB2330" i="24"/>
  <c r="BB2331" i="24"/>
  <c r="BB2332" i="24"/>
  <c r="BB2333" i="24"/>
  <c r="BB2334" i="24"/>
  <c r="BB2335" i="24"/>
  <c r="BB2336" i="24"/>
  <c r="BB2337" i="24"/>
  <c r="BB2338" i="24"/>
  <c r="BB2339" i="24"/>
  <c r="BB2340" i="24"/>
  <c r="BB2341" i="24"/>
  <c r="BB2342" i="24"/>
  <c r="BB2343" i="24"/>
  <c r="BB2344" i="24"/>
  <c r="BB2345" i="24"/>
  <c r="BB2346" i="24"/>
  <c r="BB2347" i="24"/>
  <c r="BB2348" i="24"/>
  <c r="BB2349" i="24"/>
  <c r="BB2350" i="24"/>
  <c r="BB2351" i="24"/>
  <c r="BB2352" i="24"/>
  <c r="BB2353" i="24"/>
  <c r="BB2354" i="24"/>
  <c r="BB2355" i="24"/>
  <c r="BB2356" i="24"/>
  <c r="BB2357" i="24"/>
  <c r="BB2358" i="24"/>
  <c r="BB2359" i="24"/>
  <c r="BB2360" i="24"/>
  <c r="BB2361" i="24"/>
  <c r="BB2362" i="24"/>
  <c r="BB2363" i="24"/>
  <c r="BB2364" i="24"/>
  <c r="BB2365" i="24"/>
  <c r="BB2366" i="24"/>
  <c r="BB2367" i="24"/>
  <c r="BB2368" i="24"/>
  <c r="BB2369" i="24"/>
  <c r="BB2370" i="24"/>
  <c r="BB2371" i="24"/>
  <c r="BB2372" i="24"/>
  <c r="BB2373" i="24"/>
  <c r="BB2374" i="24"/>
  <c r="BB2375" i="24"/>
  <c r="BB2376" i="24"/>
  <c r="BB2377" i="24"/>
  <c r="BB2378" i="24"/>
  <c r="BB2379" i="24"/>
  <c r="BB2380" i="24"/>
  <c r="BB2381" i="24"/>
  <c r="BB2382" i="24"/>
  <c r="BB2383" i="24"/>
  <c r="BB2384" i="24"/>
  <c r="BB2385" i="24"/>
  <c r="BB2386" i="24"/>
  <c r="BB2387" i="24"/>
  <c r="BB2388" i="24"/>
  <c r="BB2389" i="24"/>
  <c r="BB2390" i="24"/>
  <c r="BB2391" i="24"/>
  <c r="BB2392" i="24"/>
  <c r="BB2393" i="24"/>
  <c r="BB2394" i="24"/>
  <c r="BB2395" i="24"/>
  <c r="BB2396" i="24"/>
  <c r="BB2397" i="24"/>
  <c r="BB2398" i="24"/>
  <c r="BB2399" i="24"/>
  <c r="BB2400" i="24"/>
  <c r="BB2401" i="24"/>
  <c r="BB2402" i="24"/>
  <c r="BB2403" i="24"/>
  <c r="BB2404" i="24"/>
  <c r="BB2405" i="24"/>
  <c r="BB2406" i="24"/>
  <c r="BB2407" i="24"/>
  <c r="BB2408" i="24"/>
  <c r="BB2409" i="24"/>
  <c r="BB2410" i="24"/>
  <c r="BB2411" i="24"/>
  <c r="BB2412" i="24"/>
  <c r="BB2413" i="24"/>
  <c r="BB2414" i="24"/>
  <c r="BB2415" i="24"/>
  <c r="BB2416" i="24"/>
  <c r="BB2417" i="24"/>
  <c r="BB2418" i="24"/>
  <c r="BB2419" i="24"/>
  <c r="BB2420" i="24"/>
  <c r="BB2421" i="24"/>
  <c r="BB2422" i="24"/>
  <c r="BB2423" i="24"/>
  <c r="BB2424" i="24"/>
  <c r="BB2425" i="24"/>
  <c r="BB2426" i="24"/>
  <c r="BB2427" i="24"/>
  <c r="BB2428" i="24"/>
  <c r="BB2429" i="24"/>
  <c r="BB2430" i="24"/>
  <c r="BB2431" i="24"/>
  <c r="BB2432" i="24"/>
  <c r="BB2433" i="24"/>
  <c r="BB2434" i="24"/>
  <c r="BB2435" i="24"/>
  <c r="BB2436" i="24"/>
  <c r="BB2437" i="24"/>
  <c r="BB2438" i="24"/>
  <c r="BB2439" i="24"/>
  <c r="BB2440" i="24"/>
  <c r="BB2441" i="24"/>
  <c r="BB2442" i="24"/>
  <c r="BB2443" i="24"/>
  <c r="BB2444" i="24"/>
  <c r="BB2445" i="24"/>
  <c r="BB2446" i="24"/>
  <c r="BB2473" i="24"/>
  <c r="BB2474" i="24"/>
  <c r="BB2475" i="24"/>
  <c r="BB2476" i="24"/>
  <c r="BB2477" i="24"/>
  <c r="BB2478" i="24"/>
  <c r="BB2479" i="24"/>
  <c r="BB2480" i="24"/>
  <c r="BB2481" i="24"/>
  <c r="BB2482" i="24"/>
  <c r="BB2483" i="24"/>
  <c r="BB2484" i="24"/>
  <c r="BB2485" i="24"/>
  <c r="BB2486" i="24"/>
  <c r="BB2487" i="24"/>
  <c r="BB2488" i="24"/>
  <c r="BB2489" i="24"/>
  <c r="BB2490" i="24"/>
  <c r="BB2491" i="24"/>
  <c r="BB2492" i="24"/>
  <c r="BB2493" i="24"/>
  <c r="BB2494" i="24"/>
  <c r="BB2495" i="24"/>
  <c r="BB2496" i="24"/>
  <c r="BB2497" i="24"/>
  <c r="BB2498" i="24"/>
  <c r="BB2499" i="24"/>
  <c r="BB2500" i="24"/>
  <c r="BB2501" i="24"/>
  <c r="BB2502" i="24"/>
  <c r="BB2503" i="24"/>
  <c r="BB2504" i="24"/>
  <c r="BB2505" i="24"/>
  <c r="BB2506" i="24"/>
  <c r="BB2508" i="24"/>
  <c r="BB2509" i="24"/>
  <c r="BB2510" i="24"/>
  <c r="BB2511" i="24"/>
  <c r="BB2512" i="24"/>
  <c r="BB2513" i="24"/>
  <c r="BB2514" i="24"/>
  <c r="BB2515" i="24"/>
  <c r="BB2516" i="24"/>
  <c r="BB2517" i="24"/>
  <c r="BB2518" i="24"/>
  <c r="BB2519" i="24"/>
  <c r="BB2520" i="24"/>
  <c r="BB2521" i="24"/>
  <c r="BB2522" i="24"/>
  <c r="BB2523" i="24"/>
  <c r="BB2524" i="24"/>
  <c r="BB2525" i="24"/>
  <c r="BB2526" i="24"/>
  <c r="BB2527" i="24"/>
  <c r="BB2528" i="24"/>
  <c r="BB2529" i="24"/>
  <c r="BB2530" i="24"/>
  <c r="BB2531" i="24"/>
  <c r="BB2532" i="24"/>
  <c r="BB2533" i="24"/>
  <c r="BB2534" i="24"/>
  <c r="BB2535" i="24"/>
  <c r="BB2536" i="24"/>
  <c r="BB2537" i="24"/>
  <c r="BB2538" i="24"/>
  <c r="BB2539" i="24"/>
  <c r="BB2540" i="24"/>
  <c r="AE1103" i="24"/>
  <c r="AE1106" i="24"/>
  <c r="AE1107" i="24"/>
  <c r="AE1108" i="24"/>
  <c r="AE1123" i="24"/>
  <c r="AE1811" i="24"/>
  <c r="AE1818" i="24"/>
  <c r="AE1852" i="24"/>
  <c r="AE1853" i="24"/>
  <c r="AE1854" i="24"/>
  <c r="AE1855" i="24"/>
  <c r="AE1856" i="24"/>
  <c r="AE1857" i="24"/>
  <c r="AE1858" i="24"/>
  <c r="AE1859" i="24"/>
  <c r="AE1860" i="24"/>
  <c r="AE1861" i="24"/>
  <c r="AE1862" i="24"/>
  <c r="AE1863" i="24"/>
  <c r="AE1864" i="24"/>
  <c r="AE1865" i="24"/>
  <c r="AE1866" i="24"/>
  <c r="AE1867" i="24"/>
  <c r="AE1868" i="24"/>
  <c r="AE1869" i="24"/>
  <c r="AE1870" i="24"/>
  <c r="AE1871" i="24"/>
  <c r="AE1872" i="24"/>
  <c r="AE1873" i="24"/>
  <c r="AE1874" i="24"/>
  <c r="AE1875" i="24"/>
  <c r="AE1876" i="24"/>
  <c r="AE1877" i="24"/>
  <c r="AE1878" i="24"/>
  <c r="AE1879" i="24"/>
  <c r="AE1881" i="24"/>
  <c r="AE1882" i="24"/>
  <c r="AE1883" i="24"/>
  <c r="AE1884" i="24"/>
  <c r="AE1885" i="24"/>
  <c r="AE1886" i="24"/>
  <c r="AE1887" i="24"/>
  <c r="AE1888" i="24"/>
  <c r="AE1889" i="24"/>
  <c r="AE1890" i="24"/>
  <c r="AE1891" i="24"/>
  <c r="AE1892" i="24"/>
  <c r="AE1893" i="24"/>
  <c r="AE1894" i="24"/>
  <c r="AE1895" i="24"/>
  <c r="AE1897" i="24"/>
  <c r="AE1898" i="24"/>
  <c r="AE1899" i="24"/>
  <c r="AE1900" i="24"/>
  <c r="AE1901" i="24"/>
  <c r="AE1902" i="24"/>
  <c r="AE1903" i="24"/>
  <c r="AE1904" i="24"/>
  <c r="AE1905" i="24"/>
  <c r="AE1906" i="24"/>
  <c r="AE1907" i="24"/>
  <c r="AE1908" i="24"/>
  <c r="AE1909" i="24"/>
  <c r="AE1910" i="24"/>
  <c r="AE1911" i="24"/>
  <c r="AE1912" i="24"/>
  <c r="AE1913" i="24"/>
  <c r="AE1914" i="24"/>
  <c r="AE1915" i="24"/>
  <c r="AE1916" i="24"/>
  <c r="AE1917" i="24"/>
  <c r="AE1918" i="24"/>
  <c r="AE1919" i="24"/>
  <c r="AE1920" i="24"/>
  <c r="AE1921" i="24"/>
  <c r="AE1922" i="24"/>
  <c r="AE1923" i="24"/>
  <c r="AE1924" i="24"/>
  <c r="AE1925" i="24"/>
  <c r="AE1926" i="24"/>
  <c r="AE1927" i="24"/>
  <c r="AE1928" i="24"/>
  <c r="AE1929" i="24"/>
  <c r="AE1930" i="24"/>
  <c r="AE1931" i="24"/>
  <c r="AE1932" i="24"/>
  <c r="AE1933" i="24"/>
  <c r="AE1935" i="24"/>
  <c r="AE1936" i="24"/>
  <c r="AE1937" i="24"/>
  <c r="AE1938" i="24"/>
  <c r="AE1939" i="24"/>
  <c r="AE1940" i="24"/>
  <c r="AE1941" i="24"/>
  <c r="AE1942" i="24"/>
  <c r="AE1943" i="24"/>
  <c r="AE1944" i="24"/>
  <c r="AE1945" i="24"/>
  <c r="AE1946" i="24"/>
  <c r="AE1947" i="24"/>
  <c r="AE1948" i="24"/>
  <c r="AE1949" i="24"/>
  <c r="AE1950" i="24"/>
  <c r="AE1951" i="24"/>
  <c r="AE1952" i="24"/>
  <c r="AE1953" i="24"/>
  <c r="AE1954" i="24"/>
  <c r="AE1955" i="24"/>
  <c r="AE1956" i="24"/>
  <c r="AE1957" i="24"/>
  <c r="AE1959" i="24"/>
  <c r="AE1960" i="24"/>
  <c r="AE1961" i="24"/>
  <c r="AE1962" i="24"/>
  <c r="AE1963" i="24"/>
  <c r="AE1964" i="24"/>
  <c r="AE1965" i="24"/>
  <c r="AE1966" i="24"/>
  <c r="AE1967" i="24"/>
  <c r="AE1968" i="24"/>
  <c r="AE1969" i="24"/>
  <c r="AE1970" i="24"/>
  <c r="AE1971" i="24"/>
  <c r="AE1972" i="24"/>
  <c r="AE1973" i="24"/>
  <c r="AE1974" i="24"/>
  <c r="AE1975" i="24"/>
  <c r="AE1976" i="24"/>
  <c r="AE1977" i="24"/>
  <c r="AE1978" i="24"/>
  <c r="AE1979" i="24"/>
  <c r="AE1980" i="24"/>
  <c r="AE1981" i="24"/>
  <c r="AE1982" i="24"/>
  <c r="AE1983" i="24"/>
  <c r="AE1984" i="24"/>
  <c r="AE1985" i="24"/>
  <c r="AE1986" i="24"/>
  <c r="AE1987" i="24"/>
  <c r="AE1988" i="24"/>
  <c r="AE1989" i="24"/>
  <c r="AE1990" i="24"/>
  <c r="AE1991" i="24"/>
  <c r="AE1992" i="24"/>
  <c r="AE1993" i="24"/>
  <c r="AE1994" i="24"/>
  <c r="AE1995" i="24"/>
  <c r="AE1996" i="24"/>
  <c r="AE1997" i="24"/>
  <c r="AE1998" i="24"/>
  <c r="AE1999" i="24"/>
  <c r="AE2000" i="24"/>
  <c r="AE2001" i="24"/>
  <c r="AE2002" i="24"/>
  <c r="AE2003" i="24"/>
  <c r="AE2004" i="24"/>
  <c r="AE2005" i="24"/>
  <c r="AE2006" i="24"/>
  <c r="AE2007" i="24"/>
  <c r="AE2008" i="24"/>
  <c r="AE2009" i="24"/>
  <c r="AE2010" i="24"/>
  <c r="AE2011" i="24"/>
  <c r="AE2012" i="24"/>
  <c r="AE2013" i="24"/>
  <c r="AE2014" i="24"/>
  <c r="AE2015" i="24"/>
  <c r="AE2016" i="24"/>
  <c r="AE2017" i="24"/>
  <c r="AE2018" i="24"/>
  <c r="AE2019" i="24"/>
  <c r="AE2020" i="24"/>
  <c r="AE2021" i="24"/>
  <c r="AE2022" i="24"/>
  <c r="AE2023" i="24"/>
  <c r="AE2024" i="24"/>
  <c r="AE2025" i="24"/>
  <c r="AE2027" i="24"/>
  <c r="AE2028" i="24"/>
  <c r="AE2029" i="24"/>
  <c r="AE2030" i="24"/>
  <c r="AE2031" i="24"/>
  <c r="AE2032" i="24"/>
  <c r="AE2033" i="24"/>
  <c r="AE2034" i="24"/>
  <c r="AE2035" i="24"/>
  <c r="AE2036" i="24"/>
  <c r="AE2037" i="24"/>
  <c r="AE2038" i="24"/>
  <c r="AE2039" i="24"/>
  <c r="AE2040" i="24"/>
  <c r="AE2041" i="24"/>
  <c r="AE2042" i="24"/>
  <c r="AE2043" i="24"/>
  <c r="AE2044" i="24"/>
  <c r="AE2045" i="24"/>
  <c r="AE2046" i="24"/>
  <c r="AE2047" i="24"/>
  <c r="AE2048" i="24"/>
  <c r="AE2049" i="24"/>
  <c r="AE2050" i="24"/>
  <c r="AE2051" i="24"/>
  <c r="AE2052" i="24"/>
  <c r="AE2053" i="24"/>
  <c r="AE2054" i="24"/>
  <c r="AE2055" i="24"/>
  <c r="AE2056" i="24"/>
  <c r="AE2057" i="24"/>
  <c r="AE2058" i="24"/>
  <c r="AE2059" i="24"/>
  <c r="AE2060" i="24"/>
  <c r="AE2061" i="24"/>
  <c r="AE2062" i="24"/>
  <c r="AE2063" i="24"/>
  <c r="AE2064" i="24"/>
  <c r="AE2065" i="24"/>
  <c r="AE2066" i="24"/>
  <c r="AE2067" i="24"/>
  <c r="AE2068" i="24"/>
  <c r="AE2069" i="24"/>
  <c r="AE2070" i="24"/>
  <c r="AE2071" i="24"/>
  <c r="AE2072" i="24"/>
  <c r="AE2073" i="24"/>
  <c r="AE2074" i="24"/>
  <c r="AE2075" i="24"/>
  <c r="AE2076" i="24"/>
  <c r="AE2077" i="24"/>
  <c r="AE2078" i="24"/>
  <c r="AE2079" i="24"/>
  <c r="AE2080" i="24"/>
  <c r="AE2081" i="24"/>
  <c r="AE2082" i="24"/>
  <c r="AE2083" i="24"/>
  <c r="AE2084" i="24"/>
  <c r="AE2085" i="24"/>
  <c r="AE2086" i="24"/>
  <c r="AE2087" i="24"/>
  <c r="AE2088" i="24"/>
  <c r="AE2089" i="24"/>
  <c r="AE2090" i="24"/>
  <c r="AE2091" i="24"/>
  <c r="AE2092" i="24"/>
  <c r="AE2093" i="24"/>
  <c r="AE2094" i="24"/>
  <c r="AE2095" i="24"/>
  <c r="AE2096" i="24"/>
  <c r="AE2097" i="24"/>
  <c r="AE2098" i="24"/>
  <c r="AE2099" i="24"/>
  <c r="AE2100" i="24"/>
  <c r="AE2101" i="24"/>
  <c r="AE2102" i="24"/>
  <c r="AE2103" i="24"/>
  <c r="AE2104" i="24"/>
  <c r="AE2105" i="24"/>
  <c r="AE2106" i="24"/>
  <c r="AE2107" i="24"/>
  <c r="AE2108" i="24"/>
  <c r="AE2109" i="24"/>
  <c r="AE2110" i="24"/>
  <c r="AE2111" i="24"/>
  <c r="AE2112" i="24"/>
  <c r="AE2113" i="24"/>
  <c r="AE2114" i="24"/>
  <c r="AE2115" i="24"/>
  <c r="AE2116" i="24"/>
  <c r="AE2117" i="24"/>
  <c r="AE2118" i="24"/>
  <c r="AE2119" i="24"/>
  <c r="AE2120" i="24"/>
  <c r="AE2121" i="24"/>
  <c r="AE2122" i="24"/>
  <c r="AE2123" i="24"/>
  <c r="AE2124" i="24"/>
  <c r="AE2125" i="24"/>
  <c r="AE2126" i="24"/>
  <c r="AE2127" i="24"/>
  <c r="AE2129" i="24"/>
  <c r="AE2130" i="24"/>
  <c r="AE2131" i="24"/>
  <c r="AE2132" i="24"/>
  <c r="AE2133" i="24"/>
  <c r="AE2134" i="24"/>
  <c r="AE2135" i="24"/>
  <c r="AE2136" i="24"/>
  <c r="AE2137" i="24"/>
  <c r="AE2138" i="24"/>
  <c r="AE2139" i="24"/>
  <c r="AE2140" i="24"/>
  <c r="AE2141" i="24"/>
  <c r="AE2142" i="24"/>
  <c r="AE2143" i="24"/>
  <c r="AE2144" i="24"/>
  <c r="AE2146" i="24"/>
  <c r="AE2147" i="24"/>
  <c r="AE2148" i="24"/>
  <c r="AE2149" i="24"/>
  <c r="AE2150" i="24"/>
  <c r="AE2151" i="24"/>
  <c r="AE2152" i="24"/>
  <c r="AE2154" i="24"/>
  <c r="AE2155" i="24"/>
  <c r="AE2156" i="24"/>
  <c r="AE2157" i="24"/>
  <c r="AE2158" i="24"/>
  <c r="AE2159" i="24"/>
  <c r="AE2160" i="24"/>
  <c r="AE2161" i="24"/>
  <c r="AE2162" i="24"/>
  <c r="AE2163" i="24"/>
  <c r="AE2164" i="24"/>
  <c r="AE2165" i="24"/>
  <c r="AE2166" i="24"/>
  <c r="AE2167" i="24"/>
  <c r="AE2168" i="24"/>
  <c r="AE2169" i="24"/>
  <c r="AE2170" i="24"/>
  <c r="AE2171" i="24"/>
  <c r="AE2172" i="24"/>
  <c r="AE2173" i="24"/>
  <c r="AE2174" i="24"/>
  <c r="AE2175" i="24"/>
  <c r="AE2176" i="24"/>
  <c r="AE2177" i="24"/>
  <c r="AE2178" i="24"/>
  <c r="AE2179" i="24"/>
  <c r="AE2180" i="24"/>
  <c r="AE2181" i="24"/>
  <c r="AE2182" i="24"/>
  <c r="AE2183" i="24"/>
  <c r="AE2184" i="24"/>
  <c r="AE2185" i="24"/>
  <c r="AE2186" i="24"/>
  <c r="AE2187" i="24"/>
  <c r="AE2188" i="24"/>
  <c r="AE2189" i="24"/>
  <c r="AE2190" i="24"/>
  <c r="AE2191" i="24"/>
  <c r="AE2192" i="24"/>
  <c r="AE2193" i="24"/>
  <c r="AE2194" i="24"/>
  <c r="AE2195" i="24"/>
  <c r="AE2196" i="24"/>
  <c r="AE2197" i="24"/>
  <c r="AE2198" i="24"/>
  <c r="AE2199" i="24"/>
  <c r="AE2200" i="24"/>
  <c r="AE2201" i="24"/>
  <c r="AE2202" i="24"/>
  <c r="AE2203" i="24"/>
  <c r="AE2204" i="24"/>
  <c r="AE2205" i="24"/>
  <c r="AE2206" i="24"/>
  <c r="AE2207" i="24"/>
  <c r="AE2208" i="24"/>
  <c r="AE2209" i="24"/>
  <c r="AE2210" i="24"/>
  <c r="AE2211" i="24"/>
  <c r="AE2212" i="24"/>
  <c r="AE2213" i="24"/>
  <c r="AE2214" i="24"/>
  <c r="AE2215" i="24"/>
  <c r="AE2216" i="24"/>
  <c r="AE2217" i="24"/>
  <c r="AE2218" i="24"/>
  <c r="AE2219" i="24"/>
  <c r="AE2220" i="24"/>
  <c r="AE2221" i="24"/>
  <c r="AE2222" i="24"/>
  <c r="AE2223" i="24"/>
  <c r="AE2224" i="24"/>
  <c r="AE2225" i="24"/>
  <c r="AE2226" i="24"/>
  <c r="AE2227" i="24"/>
  <c r="AE2228" i="24"/>
  <c r="AE2229" i="24"/>
  <c r="AE2230" i="24"/>
  <c r="AE2231" i="24"/>
  <c r="AE2232" i="24"/>
  <c r="AE2233" i="24"/>
  <c r="AE2234" i="24"/>
  <c r="AE2235" i="24"/>
  <c r="AE2236" i="24"/>
  <c r="AE2237" i="24"/>
  <c r="AE2238" i="24"/>
  <c r="AE2239" i="24"/>
  <c r="AE2240" i="24"/>
  <c r="AE2241" i="24"/>
  <c r="AE2242" i="24"/>
  <c r="AE2243" i="24"/>
  <c r="AE2244" i="24"/>
  <c r="AE2245" i="24"/>
  <c r="AE2246" i="24"/>
  <c r="AE2247" i="24"/>
  <c r="AE2248" i="24"/>
  <c r="AE2249" i="24"/>
  <c r="AE2250" i="24"/>
  <c r="AE2251" i="24"/>
  <c r="AE2252" i="24"/>
  <c r="AE2253" i="24"/>
  <c r="AE2254" i="24"/>
  <c r="AE2255" i="24"/>
  <c r="AE2256" i="24"/>
  <c r="AE2257" i="24"/>
  <c r="AE2258" i="24"/>
  <c r="AE2259" i="24"/>
  <c r="AE2260" i="24"/>
  <c r="AE2261" i="24"/>
  <c r="AE2262" i="24"/>
  <c r="AE2263" i="24"/>
  <c r="AE2264" i="24"/>
  <c r="AE2265" i="24"/>
  <c r="AE2266" i="24"/>
  <c r="AE2267" i="24"/>
  <c r="AE2268" i="24"/>
  <c r="AE2269" i="24"/>
  <c r="AE2270" i="24"/>
  <c r="AE2271" i="24"/>
  <c r="AE2272" i="24"/>
  <c r="AE2273" i="24"/>
  <c r="AE2274" i="24"/>
  <c r="AE2275" i="24"/>
  <c r="AE2276" i="24"/>
  <c r="AE2277" i="24"/>
  <c r="AE2278" i="24"/>
  <c r="AE2279" i="24"/>
  <c r="AE2280" i="24"/>
  <c r="AE2281" i="24"/>
  <c r="AE2282" i="24"/>
  <c r="AE2283" i="24"/>
  <c r="AE2284" i="24"/>
  <c r="AE2285" i="24"/>
  <c r="AE2286" i="24"/>
  <c r="AE2287" i="24"/>
  <c r="AE2288" i="24"/>
  <c r="AE2289" i="24"/>
  <c r="AE2290" i="24"/>
  <c r="AE2291" i="24"/>
  <c r="AE2292" i="24"/>
  <c r="AE2293" i="24"/>
  <c r="AE2294" i="24"/>
  <c r="AE2295" i="24"/>
  <c r="AE2296" i="24"/>
  <c r="AE2297" i="24"/>
  <c r="AE2298" i="24"/>
  <c r="AE2299" i="24"/>
  <c r="AE2300" i="24"/>
  <c r="AE2301" i="24"/>
  <c r="AE2302" i="24"/>
  <c r="AE2303" i="24"/>
  <c r="AE2304" i="24"/>
  <c r="AE2305" i="24"/>
  <c r="AE2306" i="24"/>
  <c r="AE2307" i="24"/>
  <c r="AE2308" i="24"/>
  <c r="AE2309" i="24"/>
  <c r="AE2310" i="24"/>
  <c r="AE2311" i="24"/>
  <c r="AE2312" i="24"/>
  <c r="AE2313" i="24"/>
  <c r="AE2314" i="24"/>
  <c r="AE2315" i="24"/>
  <c r="AE2316" i="24"/>
  <c r="AE2317" i="24"/>
  <c r="AE2318" i="24"/>
  <c r="AE2319" i="24"/>
  <c r="AE2320" i="24"/>
  <c r="AE2321" i="24"/>
  <c r="AE2322" i="24"/>
  <c r="AE2323" i="24"/>
  <c r="AE2324" i="24"/>
  <c r="AE2325" i="24"/>
  <c r="AE2326" i="24"/>
  <c r="AE2327" i="24"/>
  <c r="AE2328" i="24"/>
  <c r="AE2329" i="24"/>
  <c r="AE2330" i="24"/>
  <c r="AE2331" i="24"/>
  <c r="AE2332" i="24"/>
  <c r="AE2333" i="24"/>
  <c r="AE2334" i="24"/>
  <c r="AE2335" i="24"/>
  <c r="AE2336" i="24"/>
  <c r="AE2337" i="24"/>
  <c r="AE2338" i="24"/>
  <c r="AE2339" i="24"/>
  <c r="AE2340" i="24"/>
  <c r="AE2341" i="24"/>
  <c r="AE2342" i="24"/>
  <c r="AE2343" i="24"/>
  <c r="AE2344" i="24"/>
  <c r="AE2345" i="24"/>
  <c r="AE2346" i="24"/>
  <c r="AE2347" i="24"/>
  <c r="AE2348" i="24"/>
  <c r="AE2349" i="24"/>
  <c r="AE2350" i="24"/>
  <c r="AE2351" i="24"/>
  <c r="AE2352" i="24"/>
  <c r="AE2353" i="24"/>
  <c r="AE2354" i="24"/>
  <c r="AE2355" i="24"/>
  <c r="AE2356" i="24"/>
  <c r="AE2357" i="24"/>
  <c r="AE2358" i="24"/>
  <c r="AE2359" i="24"/>
  <c r="AE2360" i="24"/>
  <c r="AE2361" i="24"/>
  <c r="AE2362" i="24"/>
  <c r="AE2363" i="24"/>
  <c r="AE2364" i="24"/>
  <c r="AE2365" i="24"/>
  <c r="AE2366" i="24"/>
  <c r="AE2367" i="24"/>
  <c r="AE2368" i="24"/>
  <c r="AE2369" i="24"/>
  <c r="AE2370" i="24"/>
  <c r="AE2371" i="24"/>
  <c r="AE2372" i="24"/>
  <c r="AE2373" i="24"/>
  <c r="AE2374" i="24"/>
  <c r="AE2375" i="24"/>
  <c r="AE2376" i="24"/>
  <c r="AE2377" i="24"/>
  <c r="AE2378" i="24"/>
  <c r="AE2379" i="24"/>
  <c r="AE2380" i="24"/>
  <c r="AE2381" i="24"/>
  <c r="AE2382" i="24"/>
  <c r="AE2383" i="24"/>
  <c r="AE2384" i="24"/>
  <c r="AE2385" i="24"/>
  <c r="AE2386" i="24"/>
  <c r="AE2387" i="24"/>
  <c r="AE2388" i="24"/>
  <c r="AE2389" i="24"/>
  <c r="AE2390" i="24"/>
  <c r="AE2391" i="24"/>
  <c r="AE2392" i="24"/>
  <c r="AE2393" i="24"/>
  <c r="AE2394" i="24"/>
  <c r="AE2395" i="24"/>
  <c r="AE2396" i="24"/>
  <c r="AE2397" i="24"/>
  <c r="AE2398" i="24"/>
  <c r="AE2399" i="24"/>
  <c r="AE2400" i="24"/>
  <c r="AE2401" i="24"/>
  <c r="AE2402" i="24"/>
  <c r="AE2403" i="24"/>
  <c r="AE2404" i="24"/>
  <c r="AE2405" i="24"/>
  <c r="AE2406" i="24"/>
  <c r="AE2407" i="24"/>
  <c r="AE2408" i="24"/>
  <c r="AE2409" i="24"/>
  <c r="AE2410" i="24"/>
  <c r="AE2411" i="24"/>
  <c r="AE2412" i="24"/>
  <c r="AE2413" i="24"/>
  <c r="AE2414" i="24"/>
  <c r="AE2415" i="24"/>
  <c r="AE2416" i="24"/>
  <c r="AE2417" i="24"/>
  <c r="AE2418" i="24"/>
  <c r="AE2419" i="24"/>
  <c r="AE2420" i="24"/>
  <c r="AE2421" i="24"/>
  <c r="AE2422" i="24"/>
  <c r="AE2423" i="24"/>
  <c r="AE2424" i="24"/>
  <c r="AE2425" i="24"/>
  <c r="AE2426" i="24"/>
  <c r="AE2427" i="24"/>
  <c r="AE2428" i="24"/>
  <c r="AE2429" i="24"/>
  <c r="AE2430" i="24"/>
  <c r="AE2431" i="24"/>
  <c r="AE2432" i="24"/>
  <c r="AE2433" i="24"/>
  <c r="AE2434" i="24"/>
  <c r="AE2435" i="24"/>
  <c r="AE2436" i="24"/>
  <c r="AE2437" i="24"/>
  <c r="AE2438" i="24"/>
  <c r="AE2439" i="24"/>
  <c r="AE2440" i="24"/>
  <c r="AE2441" i="24"/>
  <c r="AE2442" i="24"/>
  <c r="AE2443" i="24"/>
  <c r="AE2444" i="24"/>
  <c r="AE2445" i="24"/>
  <c r="AE2446" i="24"/>
  <c r="AE2473" i="24"/>
  <c r="AE2474" i="24"/>
  <c r="AE2475" i="24"/>
  <c r="AE2476" i="24"/>
  <c r="AE2477" i="24"/>
  <c r="AE2478" i="24"/>
  <c r="AE2479" i="24"/>
  <c r="AE2480" i="24"/>
  <c r="AE2481" i="24"/>
  <c r="AE2482" i="24"/>
  <c r="AE2483" i="24"/>
  <c r="AE2484" i="24"/>
  <c r="AE2485" i="24"/>
  <c r="AE2486" i="24"/>
  <c r="AE2487" i="24"/>
  <c r="AE2488" i="24"/>
  <c r="AE2489" i="24"/>
  <c r="AE2490" i="24"/>
  <c r="AE2491" i="24"/>
  <c r="AE2492" i="24"/>
  <c r="AE2493" i="24"/>
  <c r="AE2494" i="24"/>
  <c r="AE2495" i="24"/>
  <c r="AE2496" i="24"/>
  <c r="AE2497" i="24"/>
  <c r="AE2498" i="24"/>
  <c r="AE2499" i="24"/>
  <c r="AE2500" i="24"/>
  <c r="AE2501" i="24"/>
  <c r="AE2502" i="24"/>
  <c r="AE2503" i="24"/>
  <c r="AE2504" i="24"/>
  <c r="AE2505" i="24"/>
  <c r="AE2506" i="24"/>
  <c r="AE2508" i="24"/>
  <c r="AE2509" i="24"/>
  <c r="AE2510" i="24"/>
  <c r="AE2511" i="24"/>
  <c r="AE2512" i="24"/>
  <c r="AE2513" i="24"/>
  <c r="AE2514" i="24"/>
  <c r="AE2515" i="24"/>
  <c r="AE2516" i="24"/>
  <c r="AE2517" i="24"/>
  <c r="AE2518" i="24"/>
  <c r="AE2519" i="24"/>
  <c r="AE2520" i="24"/>
  <c r="AE2521" i="24"/>
  <c r="AE2522" i="24"/>
  <c r="AE2523" i="24"/>
  <c r="AE2524" i="24"/>
  <c r="AE2525" i="24"/>
  <c r="AE2526" i="24"/>
  <c r="AE2527" i="24"/>
  <c r="AE2528" i="24"/>
  <c r="AE2529" i="24"/>
  <c r="AE2530" i="24"/>
  <c r="AE2531" i="24"/>
  <c r="AE2532" i="24"/>
  <c r="AE2533" i="24"/>
  <c r="AE2534" i="24"/>
  <c r="AE2535" i="24"/>
  <c r="AE2536" i="24"/>
  <c r="AE2537" i="24"/>
  <c r="AE2538" i="24"/>
  <c r="AE2539" i="24"/>
  <c r="AE2540" i="24"/>
  <c r="J2541" i="24"/>
  <c r="K2541" i="24"/>
  <c r="I12" i="24"/>
  <c r="BB12" i="24" s="1"/>
  <c r="I13" i="24"/>
  <c r="BB13" i="24" s="1"/>
  <c r="I14" i="24"/>
  <c r="BB14" i="24" s="1"/>
  <c r="I15" i="24"/>
  <c r="BB15" i="24" s="1"/>
  <c r="I16" i="24"/>
  <c r="BB16" i="24" s="1"/>
  <c r="I17" i="24"/>
  <c r="BB17" i="24" s="1"/>
  <c r="I18" i="24"/>
  <c r="BB18" i="24" s="1"/>
  <c r="I19" i="24"/>
  <c r="BB19" i="24" s="1"/>
  <c r="I20" i="24"/>
  <c r="BB20" i="24" s="1"/>
  <c r="I21" i="24"/>
  <c r="BB21" i="24" s="1"/>
  <c r="I22" i="24"/>
  <c r="BB22" i="24" s="1"/>
  <c r="I23" i="24"/>
  <c r="BB23" i="24" s="1"/>
  <c r="I24" i="24"/>
  <c r="BB24" i="24" s="1"/>
  <c r="I25" i="24"/>
  <c r="BB25" i="24" s="1"/>
  <c r="I26" i="24"/>
  <c r="BB26" i="24" s="1"/>
  <c r="I27" i="24"/>
  <c r="BB27" i="24" s="1"/>
  <c r="I28" i="24"/>
  <c r="BB28" i="24" s="1"/>
  <c r="I29" i="24"/>
  <c r="BB29" i="24" s="1"/>
  <c r="I30" i="24"/>
  <c r="BB30" i="24" s="1"/>
  <c r="I31" i="24"/>
  <c r="BB31" i="24" s="1"/>
  <c r="I32" i="24"/>
  <c r="BB32" i="24" s="1"/>
  <c r="I33" i="24"/>
  <c r="BB33" i="24" s="1"/>
  <c r="I34" i="24"/>
  <c r="BB34" i="24" s="1"/>
  <c r="I35" i="24"/>
  <c r="BB35" i="24" s="1"/>
  <c r="I36" i="24"/>
  <c r="BB36" i="24" s="1"/>
  <c r="I37" i="24"/>
  <c r="BB37" i="24" s="1"/>
  <c r="I38" i="24"/>
  <c r="BB38" i="24" s="1"/>
  <c r="I39" i="24"/>
  <c r="BB39" i="24" s="1"/>
  <c r="I40" i="24"/>
  <c r="BB40" i="24" s="1"/>
  <c r="I41" i="24"/>
  <c r="BB41" i="24" s="1"/>
  <c r="I42" i="24"/>
  <c r="BB42" i="24" s="1"/>
  <c r="I43" i="24"/>
  <c r="BB43" i="24" s="1"/>
  <c r="I44" i="24"/>
  <c r="BB44" i="24" s="1"/>
  <c r="I45" i="24"/>
  <c r="BB45" i="24" s="1"/>
  <c r="I46" i="24"/>
  <c r="BB46" i="24" s="1"/>
  <c r="I47" i="24"/>
  <c r="BB47" i="24" s="1"/>
  <c r="I48" i="24"/>
  <c r="BB48" i="24" s="1"/>
  <c r="I49" i="24"/>
  <c r="BB49" i="24" s="1"/>
  <c r="I50" i="24"/>
  <c r="BB50" i="24" s="1"/>
  <c r="I51" i="24"/>
  <c r="BB51" i="24" s="1"/>
  <c r="I52" i="24"/>
  <c r="BB52" i="24" s="1"/>
  <c r="I53" i="24"/>
  <c r="BB53" i="24" s="1"/>
  <c r="I54" i="24"/>
  <c r="BB54" i="24" s="1"/>
  <c r="I55" i="24"/>
  <c r="BB55" i="24" s="1"/>
  <c r="I56" i="24"/>
  <c r="BB56" i="24" s="1"/>
  <c r="I57" i="24"/>
  <c r="BB57" i="24" s="1"/>
  <c r="I58" i="24"/>
  <c r="BB58" i="24" s="1"/>
  <c r="I59" i="24"/>
  <c r="BB59" i="24" s="1"/>
  <c r="I60" i="24"/>
  <c r="BB60" i="24" s="1"/>
  <c r="I61" i="24"/>
  <c r="BB61" i="24" s="1"/>
  <c r="I62" i="24"/>
  <c r="BB62" i="24" s="1"/>
  <c r="I63" i="24"/>
  <c r="BB63" i="24" s="1"/>
  <c r="I64" i="24"/>
  <c r="BB64" i="24" s="1"/>
  <c r="I65" i="24"/>
  <c r="BB65" i="24" s="1"/>
  <c r="I66" i="24"/>
  <c r="BB66" i="24" s="1"/>
  <c r="I67" i="24"/>
  <c r="BB67" i="24" s="1"/>
  <c r="I68" i="24"/>
  <c r="BB68" i="24" s="1"/>
  <c r="I69" i="24"/>
  <c r="BB69" i="24" s="1"/>
  <c r="I70" i="24"/>
  <c r="BB70" i="24" s="1"/>
  <c r="I71" i="24"/>
  <c r="BB71" i="24" s="1"/>
  <c r="I72" i="24"/>
  <c r="BB72" i="24" s="1"/>
  <c r="I73" i="24"/>
  <c r="BB73" i="24" s="1"/>
  <c r="I74" i="24"/>
  <c r="BB74" i="24" s="1"/>
  <c r="I75" i="24"/>
  <c r="BB75" i="24" s="1"/>
  <c r="I76" i="24"/>
  <c r="BB76" i="24" s="1"/>
  <c r="I77" i="24"/>
  <c r="BB77" i="24" s="1"/>
  <c r="I78" i="24"/>
  <c r="BB78" i="24" s="1"/>
  <c r="I79" i="24"/>
  <c r="BB79" i="24" s="1"/>
  <c r="I80" i="24"/>
  <c r="BB80" i="24" s="1"/>
  <c r="I81" i="24"/>
  <c r="BB81" i="24" s="1"/>
  <c r="I82" i="24"/>
  <c r="BB82" i="24" s="1"/>
  <c r="I83" i="24"/>
  <c r="BB83" i="24" s="1"/>
  <c r="I84" i="24"/>
  <c r="BB84" i="24" s="1"/>
  <c r="I85" i="24"/>
  <c r="BB85" i="24" s="1"/>
  <c r="I86" i="24"/>
  <c r="BB86" i="24" s="1"/>
  <c r="I87" i="24"/>
  <c r="BB87" i="24" s="1"/>
  <c r="I88" i="24"/>
  <c r="BB88" i="24" s="1"/>
  <c r="I89" i="24"/>
  <c r="BB89" i="24" s="1"/>
  <c r="I90" i="24"/>
  <c r="BB90" i="24" s="1"/>
  <c r="I91" i="24"/>
  <c r="BB91" i="24" s="1"/>
  <c r="I92" i="24"/>
  <c r="BB92" i="24" s="1"/>
  <c r="I93" i="24"/>
  <c r="BB93" i="24" s="1"/>
  <c r="I94" i="24"/>
  <c r="BB94" i="24" s="1"/>
  <c r="I95" i="24"/>
  <c r="BB95" i="24" s="1"/>
  <c r="I96" i="24"/>
  <c r="BB96" i="24" s="1"/>
  <c r="I97" i="24"/>
  <c r="BB97" i="24" s="1"/>
  <c r="I98" i="24"/>
  <c r="BB98" i="24" s="1"/>
  <c r="I99" i="24"/>
  <c r="BB99" i="24" s="1"/>
  <c r="I100" i="24"/>
  <c r="BB100" i="24" s="1"/>
  <c r="I101" i="24"/>
  <c r="BB101" i="24" s="1"/>
  <c r="I102" i="24"/>
  <c r="BB102" i="24" s="1"/>
  <c r="I103" i="24"/>
  <c r="BB103" i="24" s="1"/>
  <c r="I104" i="24"/>
  <c r="BB104" i="24" s="1"/>
  <c r="I105" i="24"/>
  <c r="BB105" i="24" s="1"/>
  <c r="I106" i="24"/>
  <c r="BB106" i="24" s="1"/>
  <c r="I107" i="24"/>
  <c r="BB107" i="24" s="1"/>
  <c r="I108" i="24"/>
  <c r="BB108" i="24" s="1"/>
  <c r="I109" i="24"/>
  <c r="BB109" i="24" s="1"/>
  <c r="I110" i="24"/>
  <c r="BB110" i="24" s="1"/>
  <c r="I111" i="24"/>
  <c r="BB111" i="24" s="1"/>
  <c r="I112" i="24"/>
  <c r="BB112" i="24" s="1"/>
  <c r="I113" i="24"/>
  <c r="BB113" i="24" s="1"/>
  <c r="I114" i="24"/>
  <c r="BB114" i="24" s="1"/>
  <c r="I115" i="24"/>
  <c r="BB115" i="24" s="1"/>
  <c r="I116" i="24"/>
  <c r="BB116" i="24" s="1"/>
  <c r="I117" i="24"/>
  <c r="BB117" i="24" s="1"/>
  <c r="I118" i="24"/>
  <c r="BB118" i="24" s="1"/>
  <c r="I119" i="24"/>
  <c r="BB119" i="24" s="1"/>
  <c r="I120" i="24"/>
  <c r="BB120" i="24" s="1"/>
  <c r="I121" i="24"/>
  <c r="BB121" i="24" s="1"/>
  <c r="I122" i="24"/>
  <c r="BB122" i="24" s="1"/>
  <c r="I123" i="24"/>
  <c r="BB123" i="24" s="1"/>
  <c r="I124" i="24"/>
  <c r="BB124" i="24" s="1"/>
  <c r="I125" i="24"/>
  <c r="BB125" i="24" s="1"/>
  <c r="I126" i="24"/>
  <c r="BB126" i="24" s="1"/>
  <c r="I127" i="24"/>
  <c r="BB127" i="24" s="1"/>
  <c r="I128" i="24"/>
  <c r="BB128" i="24" s="1"/>
  <c r="I129" i="24"/>
  <c r="BB129" i="24" s="1"/>
  <c r="I130" i="24"/>
  <c r="BB130" i="24" s="1"/>
  <c r="I131" i="24"/>
  <c r="BB131" i="24" s="1"/>
  <c r="I132" i="24"/>
  <c r="BB132" i="24" s="1"/>
  <c r="I133" i="24"/>
  <c r="BB133" i="24" s="1"/>
  <c r="I134" i="24"/>
  <c r="BB134" i="24" s="1"/>
  <c r="I135" i="24"/>
  <c r="BB135" i="24" s="1"/>
  <c r="I136" i="24"/>
  <c r="BB136" i="24" s="1"/>
  <c r="I137" i="24"/>
  <c r="BB137" i="24" s="1"/>
  <c r="I138" i="24"/>
  <c r="BB138" i="24" s="1"/>
  <c r="I139" i="24"/>
  <c r="BB139" i="24" s="1"/>
  <c r="I140" i="24"/>
  <c r="BB140" i="24" s="1"/>
  <c r="I141" i="24"/>
  <c r="BB141" i="24" s="1"/>
  <c r="I142" i="24"/>
  <c r="BB142" i="24" s="1"/>
  <c r="I143" i="24"/>
  <c r="BB143" i="24" s="1"/>
  <c r="I144" i="24"/>
  <c r="BB144" i="24" s="1"/>
  <c r="I145" i="24"/>
  <c r="BB145" i="24" s="1"/>
  <c r="I146" i="24"/>
  <c r="BB146" i="24" s="1"/>
  <c r="I147" i="24"/>
  <c r="BB147" i="24" s="1"/>
  <c r="I148" i="24"/>
  <c r="BB148" i="24" s="1"/>
  <c r="I149" i="24"/>
  <c r="BB149" i="24" s="1"/>
  <c r="I150" i="24"/>
  <c r="BB150" i="24" s="1"/>
  <c r="I151" i="24"/>
  <c r="BB151" i="24" s="1"/>
  <c r="I152" i="24"/>
  <c r="BB152" i="24" s="1"/>
  <c r="I153" i="24"/>
  <c r="BB153" i="24" s="1"/>
  <c r="I154" i="24"/>
  <c r="BB154" i="24" s="1"/>
  <c r="I155" i="24"/>
  <c r="BB155" i="24" s="1"/>
  <c r="I156" i="24"/>
  <c r="BB156" i="24" s="1"/>
  <c r="I157" i="24"/>
  <c r="BB157" i="24" s="1"/>
  <c r="I158" i="24"/>
  <c r="BB158" i="24" s="1"/>
  <c r="I159" i="24"/>
  <c r="BB159" i="24" s="1"/>
  <c r="I160" i="24"/>
  <c r="BB160" i="24" s="1"/>
  <c r="I161" i="24"/>
  <c r="BB161" i="24" s="1"/>
  <c r="I162" i="24"/>
  <c r="BB162" i="24" s="1"/>
  <c r="I163" i="24"/>
  <c r="BB163" i="24" s="1"/>
  <c r="I164" i="24"/>
  <c r="BB164" i="24" s="1"/>
  <c r="I165" i="24"/>
  <c r="BB165" i="24" s="1"/>
  <c r="I166" i="24"/>
  <c r="BB166" i="24" s="1"/>
  <c r="I167" i="24"/>
  <c r="BB167" i="24" s="1"/>
  <c r="I168" i="24"/>
  <c r="BB168" i="24" s="1"/>
  <c r="I169" i="24"/>
  <c r="BB169" i="24" s="1"/>
  <c r="I170" i="24"/>
  <c r="BB170" i="24" s="1"/>
  <c r="I171" i="24"/>
  <c r="BB171" i="24" s="1"/>
  <c r="I172" i="24"/>
  <c r="BB172" i="24" s="1"/>
  <c r="I173" i="24"/>
  <c r="BB173" i="24" s="1"/>
  <c r="I174" i="24"/>
  <c r="BB174" i="24" s="1"/>
  <c r="I175" i="24"/>
  <c r="BB175" i="24" s="1"/>
  <c r="I176" i="24"/>
  <c r="BB176" i="24" s="1"/>
  <c r="I177" i="24"/>
  <c r="BB177" i="24" s="1"/>
  <c r="I178" i="24"/>
  <c r="BB178" i="24" s="1"/>
  <c r="I179" i="24"/>
  <c r="BB179" i="24" s="1"/>
  <c r="I180" i="24"/>
  <c r="BB180" i="24" s="1"/>
  <c r="I181" i="24"/>
  <c r="BB181" i="24" s="1"/>
  <c r="I182" i="24"/>
  <c r="BB182" i="24" s="1"/>
  <c r="I183" i="24"/>
  <c r="BB183" i="24" s="1"/>
  <c r="I184" i="24"/>
  <c r="BB184" i="24" s="1"/>
  <c r="I185" i="24"/>
  <c r="BB185" i="24" s="1"/>
  <c r="I186" i="24"/>
  <c r="BB186" i="24" s="1"/>
  <c r="I187" i="24"/>
  <c r="BB187" i="24" s="1"/>
  <c r="I188" i="24"/>
  <c r="BB188" i="24" s="1"/>
  <c r="I189" i="24"/>
  <c r="BB189" i="24" s="1"/>
  <c r="I190" i="24"/>
  <c r="BB190" i="24" s="1"/>
  <c r="I191" i="24"/>
  <c r="BB191" i="24" s="1"/>
  <c r="I192" i="24"/>
  <c r="BB192" i="24" s="1"/>
  <c r="I193" i="24"/>
  <c r="BB193" i="24" s="1"/>
  <c r="I194" i="24"/>
  <c r="BB194" i="24" s="1"/>
  <c r="I195" i="24"/>
  <c r="BB195" i="24" s="1"/>
  <c r="I196" i="24"/>
  <c r="BB196" i="24" s="1"/>
  <c r="I197" i="24"/>
  <c r="BB197" i="24" s="1"/>
  <c r="I198" i="24"/>
  <c r="BB198" i="24" s="1"/>
  <c r="I199" i="24"/>
  <c r="BB199" i="24" s="1"/>
  <c r="I200" i="24"/>
  <c r="BB200" i="24" s="1"/>
  <c r="I201" i="24"/>
  <c r="BB201" i="24" s="1"/>
  <c r="I202" i="24"/>
  <c r="BB202" i="24" s="1"/>
  <c r="I203" i="24"/>
  <c r="BB203" i="24" s="1"/>
  <c r="I204" i="24"/>
  <c r="BB204" i="24" s="1"/>
  <c r="I205" i="24"/>
  <c r="BB205" i="24" s="1"/>
  <c r="I206" i="24"/>
  <c r="BB206" i="24" s="1"/>
  <c r="I207" i="24"/>
  <c r="BB207" i="24" s="1"/>
  <c r="I208" i="24"/>
  <c r="BB208" i="24" s="1"/>
  <c r="I209" i="24"/>
  <c r="BB209" i="24" s="1"/>
  <c r="I210" i="24"/>
  <c r="BB210" i="24" s="1"/>
  <c r="I211" i="24"/>
  <c r="BB211" i="24" s="1"/>
  <c r="I212" i="24"/>
  <c r="BB212" i="24" s="1"/>
  <c r="I213" i="24"/>
  <c r="BB213" i="24" s="1"/>
  <c r="I214" i="24"/>
  <c r="BB214" i="24" s="1"/>
  <c r="I215" i="24"/>
  <c r="BB215" i="24" s="1"/>
  <c r="I216" i="24"/>
  <c r="BB216" i="24" s="1"/>
  <c r="I217" i="24"/>
  <c r="BB217" i="24" s="1"/>
  <c r="I218" i="24"/>
  <c r="BB218" i="24" s="1"/>
  <c r="I219" i="24"/>
  <c r="BB219" i="24" s="1"/>
  <c r="I220" i="24"/>
  <c r="BB220" i="24" s="1"/>
  <c r="I221" i="24"/>
  <c r="BB221" i="24" s="1"/>
  <c r="I222" i="24"/>
  <c r="BB222" i="24" s="1"/>
  <c r="I223" i="24"/>
  <c r="BB223" i="24" s="1"/>
  <c r="I224" i="24"/>
  <c r="BB224" i="24" s="1"/>
  <c r="I225" i="24"/>
  <c r="BB225" i="24" s="1"/>
  <c r="I226" i="24"/>
  <c r="BB226" i="24" s="1"/>
  <c r="I227" i="24"/>
  <c r="BB227" i="24" s="1"/>
  <c r="I228" i="24"/>
  <c r="BB228" i="24" s="1"/>
  <c r="I229" i="24"/>
  <c r="BB229" i="24" s="1"/>
  <c r="I230" i="24"/>
  <c r="BB230" i="24" s="1"/>
  <c r="I231" i="24"/>
  <c r="BB231" i="24" s="1"/>
  <c r="I232" i="24"/>
  <c r="BB232" i="24" s="1"/>
  <c r="I233" i="24"/>
  <c r="BB233" i="24" s="1"/>
  <c r="I234" i="24"/>
  <c r="BB234" i="24" s="1"/>
  <c r="I235" i="24"/>
  <c r="BB235" i="24" s="1"/>
  <c r="I236" i="24"/>
  <c r="BB236" i="24" s="1"/>
  <c r="I237" i="24"/>
  <c r="BB237" i="24" s="1"/>
  <c r="I238" i="24"/>
  <c r="BB238" i="24" s="1"/>
  <c r="I239" i="24"/>
  <c r="BB239" i="24" s="1"/>
  <c r="I240" i="24"/>
  <c r="BB240" i="24" s="1"/>
  <c r="I241" i="24"/>
  <c r="BB241" i="24" s="1"/>
  <c r="I242" i="24"/>
  <c r="BB242" i="24" s="1"/>
  <c r="I243" i="24"/>
  <c r="BB243" i="24" s="1"/>
  <c r="I244" i="24"/>
  <c r="BB244" i="24" s="1"/>
  <c r="I245" i="24"/>
  <c r="BB245" i="24" s="1"/>
  <c r="I246" i="24"/>
  <c r="BB246" i="24" s="1"/>
  <c r="I247" i="24"/>
  <c r="BB247" i="24" s="1"/>
  <c r="I248" i="24"/>
  <c r="BB248" i="24" s="1"/>
  <c r="I249" i="24"/>
  <c r="BB249" i="24" s="1"/>
  <c r="I250" i="24"/>
  <c r="BB250" i="24" s="1"/>
  <c r="I251" i="24"/>
  <c r="BB251" i="24" s="1"/>
  <c r="I252" i="24"/>
  <c r="BB252" i="24" s="1"/>
  <c r="I253" i="24"/>
  <c r="BB253" i="24" s="1"/>
  <c r="I254" i="24"/>
  <c r="BB254" i="24" s="1"/>
  <c r="I255" i="24"/>
  <c r="BB255" i="24" s="1"/>
  <c r="I256" i="24"/>
  <c r="BB256" i="24" s="1"/>
  <c r="I257" i="24"/>
  <c r="BB257" i="24" s="1"/>
  <c r="I258" i="24"/>
  <c r="BB258" i="24" s="1"/>
  <c r="I259" i="24"/>
  <c r="BB259" i="24" s="1"/>
  <c r="I260" i="24"/>
  <c r="BB260" i="24" s="1"/>
  <c r="I261" i="24"/>
  <c r="BB261" i="24" s="1"/>
  <c r="I262" i="24"/>
  <c r="BB262" i="24" s="1"/>
  <c r="I263" i="24"/>
  <c r="BB263" i="24" s="1"/>
  <c r="I264" i="24"/>
  <c r="BB264" i="24" s="1"/>
  <c r="I265" i="24"/>
  <c r="BB265" i="24" s="1"/>
  <c r="I266" i="24"/>
  <c r="BB266" i="24" s="1"/>
  <c r="I267" i="24"/>
  <c r="BB267" i="24" s="1"/>
  <c r="I268" i="24"/>
  <c r="BB268" i="24" s="1"/>
  <c r="I269" i="24"/>
  <c r="BB269" i="24" s="1"/>
  <c r="I270" i="24"/>
  <c r="BB270" i="24" s="1"/>
  <c r="I271" i="24"/>
  <c r="BB271" i="24" s="1"/>
  <c r="I272" i="24"/>
  <c r="BB272" i="24" s="1"/>
  <c r="I273" i="24"/>
  <c r="BB273" i="24" s="1"/>
  <c r="I274" i="24"/>
  <c r="BB274" i="24" s="1"/>
  <c r="I275" i="24"/>
  <c r="BB275" i="24" s="1"/>
  <c r="I276" i="24"/>
  <c r="BB276" i="24" s="1"/>
  <c r="I277" i="24"/>
  <c r="BB277" i="24" s="1"/>
  <c r="I278" i="24"/>
  <c r="BB278" i="24" s="1"/>
  <c r="I279" i="24"/>
  <c r="BB279" i="24" s="1"/>
  <c r="I280" i="24"/>
  <c r="BB280" i="24" s="1"/>
  <c r="I281" i="24"/>
  <c r="BB281" i="24" s="1"/>
  <c r="I282" i="24"/>
  <c r="BB282" i="24" s="1"/>
  <c r="I283" i="24"/>
  <c r="BB283" i="24" s="1"/>
  <c r="I284" i="24"/>
  <c r="BB284" i="24" s="1"/>
  <c r="I285" i="24"/>
  <c r="BB285" i="24" s="1"/>
  <c r="I286" i="24"/>
  <c r="BB286" i="24" s="1"/>
  <c r="I287" i="24"/>
  <c r="BB287" i="24" s="1"/>
  <c r="I288" i="24"/>
  <c r="BB288" i="24" s="1"/>
  <c r="I289" i="24"/>
  <c r="BB289" i="24" s="1"/>
  <c r="I290" i="24"/>
  <c r="BB290" i="24" s="1"/>
  <c r="I291" i="24"/>
  <c r="BB291" i="24" s="1"/>
  <c r="I292" i="24"/>
  <c r="BB292" i="24" s="1"/>
  <c r="I293" i="24"/>
  <c r="BB293" i="24" s="1"/>
  <c r="I294" i="24"/>
  <c r="BB294" i="24" s="1"/>
  <c r="I295" i="24"/>
  <c r="BB295" i="24" s="1"/>
  <c r="I296" i="24"/>
  <c r="BB296" i="24" s="1"/>
  <c r="I297" i="24"/>
  <c r="BB297" i="24" s="1"/>
  <c r="I298" i="24"/>
  <c r="BB298" i="24" s="1"/>
  <c r="I299" i="24"/>
  <c r="BB299" i="24" s="1"/>
  <c r="I300" i="24"/>
  <c r="BB300" i="24" s="1"/>
  <c r="I301" i="24"/>
  <c r="BB301" i="24" s="1"/>
  <c r="I302" i="24"/>
  <c r="BB302" i="24" s="1"/>
  <c r="I303" i="24"/>
  <c r="BB303" i="24" s="1"/>
  <c r="I304" i="24"/>
  <c r="BB304" i="24" s="1"/>
  <c r="I305" i="24"/>
  <c r="BB305" i="24" s="1"/>
  <c r="I306" i="24"/>
  <c r="BB306" i="24" s="1"/>
  <c r="I307" i="24"/>
  <c r="BB307" i="24" s="1"/>
  <c r="I308" i="24"/>
  <c r="BB308" i="24" s="1"/>
  <c r="I309" i="24"/>
  <c r="BB309" i="24" s="1"/>
  <c r="I310" i="24"/>
  <c r="BB310" i="24" s="1"/>
  <c r="I311" i="24"/>
  <c r="BB311" i="24" s="1"/>
  <c r="I312" i="24"/>
  <c r="BB312" i="24" s="1"/>
  <c r="I313" i="24"/>
  <c r="BB313" i="24" s="1"/>
  <c r="I314" i="24"/>
  <c r="BB314" i="24" s="1"/>
  <c r="I315" i="24"/>
  <c r="BB315" i="24" s="1"/>
  <c r="I316" i="24"/>
  <c r="BB316" i="24" s="1"/>
  <c r="I317" i="24"/>
  <c r="BB317" i="24" s="1"/>
  <c r="I318" i="24"/>
  <c r="BB318" i="24" s="1"/>
  <c r="I319" i="24"/>
  <c r="BB319" i="24" s="1"/>
  <c r="I320" i="24"/>
  <c r="BB320" i="24" s="1"/>
  <c r="I321" i="24"/>
  <c r="BB321" i="24" s="1"/>
  <c r="I322" i="24"/>
  <c r="BB322" i="24" s="1"/>
  <c r="I323" i="24"/>
  <c r="BB323" i="24" s="1"/>
  <c r="I324" i="24"/>
  <c r="BB324" i="24" s="1"/>
  <c r="I325" i="24"/>
  <c r="BB325" i="24" s="1"/>
  <c r="I326" i="24"/>
  <c r="BB326" i="24" s="1"/>
  <c r="I327" i="24"/>
  <c r="BB327" i="24" s="1"/>
  <c r="I328" i="24"/>
  <c r="BB328" i="24" s="1"/>
  <c r="I329" i="24"/>
  <c r="BB329" i="24" s="1"/>
  <c r="I330" i="24"/>
  <c r="BB330" i="24" s="1"/>
  <c r="I331" i="24"/>
  <c r="BB331" i="24" s="1"/>
  <c r="I332" i="24"/>
  <c r="BB332" i="24" s="1"/>
  <c r="I333" i="24"/>
  <c r="BB333" i="24" s="1"/>
  <c r="I334" i="24"/>
  <c r="BB334" i="24" s="1"/>
  <c r="I335" i="24"/>
  <c r="BB335" i="24" s="1"/>
  <c r="I336" i="24"/>
  <c r="BB336" i="24" s="1"/>
  <c r="I337" i="24"/>
  <c r="BB337" i="24" s="1"/>
  <c r="I338" i="24"/>
  <c r="BB338" i="24" s="1"/>
  <c r="I339" i="24"/>
  <c r="BB339" i="24" s="1"/>
  <c r="I340" i="24"/>
  <c r="BB340" i="24" s="1"/>
  <c r="I341" i="24"/>
  <c r="BB341" i="24" s="1"/>
  <c r="I342" i="24"/>
  <c r="BB342" i="24" s="1"/>
  <c r="I343" i="24"/>
  <c r="BB343" i="24" s="1"/>
  <c r="I344" i="24"/>
  <c r="BB344" i="24" s="1"/>
  <c r="I345" i="24"/>
  <c r="BB345" i="24" s="1"/>
  <c r="I346" i="24"/>
  <c r="BB346" i="24" s="1"/>
  <c r="I347" i="24"/>
  <c r="BB347" i="24" s="1"/>
  <c r="I348" i="24"/>
  <c r="BB348" i="24" s="1"/>
  <c r="I349" i="24"/>
  <c r="BB349" i="24" s="1"/>
  <c r="I350" i="24"/>
  <c r="BB350" i="24" s="1"/>
  <c r="I351" i="24"/>
  <c r="BB351" i="24" s="1"/>
  <c r="I352" i="24"/>
  <c r="BB352" i="24" s="1"/>
  <c r="I353" i="24"/>
  <c r="BB353" i="24" s="1"/>
  <c r="I354" i="24"/>
  <c r="BB354" i="24" s="1"/>
  <c r="I355" i="24"/>
  <c r="BB355" i="24" s="1"/>
  <c r="I356" i="24"/>
  <c r="BB356" i="24" s="1"/>
  <c r="I357" i="24"/>
  <c r="BB357" i="24" s="1"/>
  <c r="I358" i="24"/>
  <c r="BB358" i="24" s="1"/>
  <c r="I359" i="24"/>
  <c r="BB359" i="24" s="1"/>
  <c r="I360" i="24"/>
  <c r="BB360" i="24" s="1"/>
  <c r="I361" i="24"/>
  <c r="BB361" i="24" s="1"/>
  <c r="I362" i="24"/>
  <c r="BB362" i="24" s="1"/>
  <c r="I363" i="24"/>
  <c r="BB363" i="24" s="1"/>
  <c r="I364" i="24"/>
  <c r="BB364" i="24" s="1"/>
  <c r="I365" i="24"/>
  <c r="BB365" i="24" s="1"/>
  <c r="I366" i="24"/>
  <c r="BB366" i="24" s="1"/>
  <c r="I367" i="24"/>
  <c r="BB367" i="24" s="1"/>
  <c r="I368" i="24"/>
  <c r="BB368" i="24" s="1"/>
  <c r="I369" i="24"/>
  <c r="BB369" i="24" s="1"/>
  <c r="I370" i="24"/>
  <c r="BB370" i="24" s="1"/>
  <c r="I371" i="24"/>
  <c r="BB371" i="24" s="1"/>
  <c r="I372" i="24"/>
  <c r="BB372" i="24" s="1"/>
  <c r="I373" i="24"/>
  <c r="BB373" i="24" s="1"/>
  <c r="I374" i="24"/>
  <c r="BB374" i="24" s="1"/>
  <c r="I375" i="24"/>
  <c r="BB375" i="24" s="1"/>
  <c r="I376" i="24"/>
  <c r="BB376" i="24" s="1"/>
  <c r="I377" i="24"/>
  <c r="BB377" i="24" s="1"/>
  <c r="I378" i="24"/>
  <c r="BB378" i="24" s="1"/>
  <c r="I379" i="24"/>
  <c r="BB379" i="24" s="1"/>
  <c r="I380" i="24"/>
  <c r="BB380" i="24" s="1"/>
  <c r="I381" i="24"/>
  <c r="BB381" i="24" s="1"/>
  <c r="I382" i="24"/>
  <c r="BB382" i="24" s="1"/>
  <c r="I383" i="24"/>
  <c r="BB383" i="24" s="1"/>
  <c r="I384" i="24"/>
  <c r="BB384" i="24" s="1"/>
  <c r="I385" i="24"/>
  <c r="BB385" i="24" s="1"/>
  <c r="I386" i="24"/>
  <c r="BB386" i="24" s="1"/>
  <c r="I387" i="24"/>
  <c r="BB387" i="24" s="1"/>
  <c r="I388" i="24"/>
  <c r="BB388" i="24" s="1"/>
  <c r="I389" i="24"/>
  <c r="BB389" i="24" s="1"/>
  <c r="I390" i="24"/>
  <c r="BB390" i="24" s="1"/>
  <c r="I391" i="24"/>
  <c r="BB391" i="24" s="1"/>
  <c r="I392" i="24"/>
  <c r="BB392" i="24" s="1"/>
  <c r="I393" i="24"/>
  <c r="BB393" i="24" s="1"/>
  <c r="I394" i="24"/>
  <c r="BB394" i="24" s="1"/>
  <c r="I395" i="24"/>
  <c r="BB395" i="24" s="1"/>
  <c r="I396" i="24"/>
  <c r="BB396" i="24" s="1"/>
  <c r="I397" i="24"/>
  <c r="BB397" i="24" s="1"/>
  <c r="I398" i="24"/>
  <c r="BB398" i="24" s="1"/>
  <c r="I399" i="24"/>
  <c r="BB399" i="24" s="1"/>
  <c r="I400" i="24"/>
  <c r="BB400" i="24" s="1"/>
  <c r="I401" i="24"/>
  <c r="BB401" i="24" s="1"/>
  <c r="I402" i="24"/>
  <c r="BB402" i="24" s="1"/>
  <c r="I403" i="24"/>
  <c r="BB403" i="24" s="1"/>
  <c r="I404" i="24"/>
  <c r="BB404" i="24" s="1"/>
  <c r="I405" i="24"/>
  <c r="BB405" i="24" s="1"/>
  <c r="I406" i="24"/>
  <c r="BB406" i="24" s="1"/>
  <c r="I407" i="24"/>
  <c r="BB407" i="24" s="1"/>
  <c r="I408" i="24"/>
  <c r="BB408" i="24" s="1"/>
  <c r="I409" i="24"/>
  <c r="BB409" i="24" s="1"/>
  <c r="I410" i="24"/>
  <c r="BB410" i="24" s="1"/>
  <c r="I411" i="24"/>
  <c r="BB411" i="24" s="1"/>
  <c r="I412" i="24"/>
  <c r="BB412" i="24" s="1"/>
  <c r="I413" i="24"/>
  <c r="BB413" i="24" s="1"/>
  <c r="I414" i="24"/>
  <c r="BB414" i="24" s="1"/>
  <c r="I415" i="24"/>
  <c r="BB415" i="24" s="1"/>
  <c r="I416" i="24"/>
  <c r="BB416" i="24" s="1"/>
  <c r="I417" i="24"/>
  <c r="BB417" i="24" s="1"/>
  <c r="I418" i="24"/>
  <c r="BB418" i="24" s="1"/>
  <c r="I419" i="24"/>
  <c r="BB419" i="24" s="1"/>
  <c r="I420" i="24"/>
  <c r="BB420" i="24" s="1"/>
  <c r="I421" i="24"/>
  <c r="BB421" i="24" s="1"/>
  <c r="I422" i="24"/>
  <c r="BB422" i="24" s="1"/>
  <c r="I423" i="24"/>
  <c r="BB423" i="24" s="1"/>
  <c r="I424" i="24"/>
  <c r="BB424" i="24" s="1"/>
  <c r="I425" i="24"/>
  <c r="BB425" i="24" s="1"/>
  <c r="I426" i="24"/>
  <c r="BB426" i="24" s="1"/>
  <c r="I427" i="24"/>
  <c r="BB427" i="24" s="1"/>
  <c r="I428" i="24"/>
  <c r="BB428" i="24" s="1"/>
  <c r="I429" i="24"/>
  <c r="BB429" i="24" s="1"/>
  <c r="I430" i="24"/>
  <c r="BB430" i="24" s="1"/>
  <c r="I431" i="24"/>
  <c r="BB431" i="24" s="1"/>
  <c r="I432" i="24"/>
  <c r="BB432" i="24" s="1"/>
  <c r="I433" i="24"/>
  <c r="BB433" i="24" s="1"/>
  <c r="I434" i="24"/>
  <c r="BB434" i="24" s="1"/>
  <c r="I435" i="24"/>
  <c r="BB435" i="24" s="1"/>
  <c r="I436" i="24"/>
  <c r="BB436" i="24" s="1"/>
  <c r="I437" i="24"/>
  <c r="BB437" i="24" s="1"/>
  <c r="I438" i="24"/>
  <c r="BB438" i="24" s="1"/>
  <c r="I439" i="24"/>
  <c r="BB439" i="24" s="1"/>
  <c r="I440" i="24"/>
  <c r="BB440" i="24" s="1"/>
  <c r="I441" i="24"/>
  <c r="BB441" i="24" s="1"/>
  <c r="I442" i="24"/>
  <c r="BB442" i="24" s="1"/>
  <c r="I443" i="24"/>
  <c r="BB443" i="24" s="1"/>
  <c r="I444" i="24"/>
  <c r="BB444" i="24" s="1"/>
  <c r="I445" i="24"/>
  <c r="BB445" i="24" s="1"/>
  <c r="I446" i="24"/>
  <c r="BB446" i="24" s="1"/>
  <c r="I447" i="24"/>
  <c r="BB447" i="24" s="1"/>
  <c r="I448" i="24"/>
  <c r="BB448" i="24" s="1"/>
  <c r="I449" i="24"/>
  <c r="BB449" i="24" s="1"/>
  <c r="I450" i="24"/>
  <c r="BB450" i="24" s="1"/>
  <c r="I451" i="24"/>
  <c r="BB451" i="24" s="1"/>
  <c r="I452" i="24"/>
  <c r="BB452" i="24" s="1"/>
  <c r="I453" i="24"/>
  <c r="BB453" i="24" s="1"/>
  <c r="I454" i="24"/>
  <c r="BB454" i="24" s="1"/>
  <c r="I455" i="24"/>
  <c r="BB455" i="24" s="1"/>
  <c r="I456" i="24"/>
  <c r="BB456" i="24" s="1"/>
  <c r="I457" i="24"/>
  <c r="BB457" i="24" s="1"/>
  <c r="I458" i="24"/>
  <c r="BB458" i="24" s="1"/>
  <c r="I459" i="24"/>
  <c r="BB459" i="24" s="1"/>
  <c r="I460" i="24"/>
  <c r="BB460" i="24" s="1"/>
  <c r="I461" i="24"/>
  <c r="BB461" i="24" s="1"/>
  <c r="I462" i="24"/>
  <c r="BB462" i="24" s="1"/>
  <c r="I463" i="24"/>
  <c r="BB463" i="24" s="1"/>
  <c r="I464" i="24"/>
  <c r="BB464" i="24" s="1"/>
  <c r="I465" i="24"/>
  <c r="BB465" i="24" s="1"/>
  <c r="I466" i="24"/>
  <c r="BB466" i="24" s="1"/>
  <c r="I467" i="24"/>
  <c r="BB467" i="24" s="1"/>
  <c r="I468" i="24"/>
  <c r="BB468" i="24" s="1"/>
  <c r="I469" i="24"/>
  <c r="BB469" i="24" s="1"/>
  <c r="I470" i="24"/>
  <c r="BB470" i="24" s="1"/>
  <c r="I471" i="24"/>
  <c r="BB471" i="24" s="1"/>
  <c r="I472" i="24"/>
  <c r="BB472" i="24" s="1"/>
  <c r="I473" i="24"/>
  <c r="BB473" i="24" s="1"/>
  <c r="I474" i="24"/>
  <c r="BB474" i="24" s="1"/>
  <c r="I475" i="24"/>
  <c r="BB475" i="24" s="1"/>
  <c r="I476" i="24"/>
  <c r="BB476" i="24" s="1"/>
  <c r="I477" i="24"/>
  <c r="BB477" i="24" s="1"/>
  <c r="I478" i="24"/>
  <c r="BB478" i="24" s="1"/>
  <c r="I479" i="24"/>
  <c r="BB479" i="24" s="1"/>
  <c r="I480" i="24"/>
  <c r="BB480" i="24" s="1"/>
  <c r="I481" i="24"/>
  <c r="BB481" i="24" s="1"/>
  <c r="I482" i="24"/>
  <c r="BB482" i="24" s="1"/>
  <c r="I483" i="24"/>
  <c r="BB483" i="24" s="1"/>
  <c r="I484" i="24"/>
  <c r="BB484" i="24" s="1"/>
  <c r="I485" i="24"/>
  <c r="BB485" i="24" s="1"/>
  <c r="I486" i="24"/>
  <c r="BB486" i="24" s="1"/>
  <c r="I487" i="24"/>
  <c r="BB487" i="24" s="1"/>
  <c r="I488" i="24"/>
  <c r="BB488" i="24" s="1"/>
  <c r="I489" i="24"/>
  <c r="BB489" i="24" s="1"/>
  <c r="I490" i="24"/>
  <c r="BB490" i="24" s="1"/>
  <c r="I491" i="24"/>
  <c r="BB491" i="24" s="1"/>
  <c r="I492" i="24"/>
  <c r="BB492" i="24" s="1"/>
  <c r="I493" i="24"/>
  <c r="BB493" i="24" s="1"/>
  <c r="I494" i="24"/>
  <c r="BB494" i="24" s="1"/>
  <c r="I495" i="24"/>
  <c r="BB495" i="24" s="1"/>
  <c r="I496" i="24"/>
  <c r="BB496" i="24" s="1"/>
  <c r="I497" i="24"/>
  <c r="BB497" i="24" s="1"/>
  <c r="I498" i="24"/>
  <c r="BB498" i="24" s="1"/>
  <c r="I499" i="24"/>
  <c r="BB499" i="24" s="1"/>
  <c r="I500" i="24"/>
  <c r="BB500" i="24" s="1"/>
  <c r="I501" i="24"/>
  <c r="BB501" i="24" s="1"/>
  <c r="I502" i="24"/>
  <c r="BB502" i="24" s="1"/>
  <c r="I503" i="24"/>
  <c r="BB503" i="24" s="1"/>
  <c r="I504" i="24"/>
  <c r="BB504" i="24" s="1"/>
  <c r="I505" i="24"/>
  <c r="BB505" i="24" s="1"/>
  <c r="I506" i="24"/>
  <c r="BB506" i="24" s="1"/>
  <c r="I507" i="24"/>
  <c r="BB507" i="24" s="1"/>
  <c r="I508" i="24"/>
  <c r="BB508" i="24" s="1"/>
  <c r="I509" i="24"/>
  <c r="BB509" i="24" s="1"/>
  <c r="I510" i="24"/>
  <c r="BB510" i="24" s="1"/>
  <c r="I511" i="24"/>
  <c r="BB511" i="24" s="1"/>
  <c r="I512" i="24"/>
  <c r="BB512" i="24" s="1"/>
  <c r="I513" i="24"/>
  <c r="BB513" i="24" s="1"/>
  <c r="I514" i="24"/>
  <c r="BB514" i="24" s="1"/>
  <c r="I515" i="24"/>
  <c r="BB515" i="24" s="1"/>
  <c r="I516" i="24"/>
  <c r="BB516" i="24" s="1"/>
  <c r="I517" i="24"/>
  <c r="BB517" i="24" s="1"/>
  <c r="I518" i="24"/>
  <c r="BB518" i="24" s="1"/>
  <c r="I519" i="24"/>
  <c r="BB519" i="24" s="1"/>
  <c r="I520" i="24"/>
  <c r="BB520" i="24" s="1"/>
  <c r="I521" i="24"/>
  <c r="BB521" i="24" s="1"/>
  <c r="I522" i="24"/>
  <c r="BB522" i="24" s="1"/>
  <c r="I523" i="24"/>
  <c r="BB523" i="24" s="1"/>
  <c r="I524" i="24"/>
  <c r="BB524" i="24" s="1"/>
  <c r="I525" i="24"/>
  <c r="BB525" i="24" s="1"/>
  <c r="I526" i="24"/>
  <c r="BB526" i="24" s="1"/>
  <c r="I527" i="24"/>
  <c r="BB527" i="24" s="1"/>
  <c r="I528" i="24"/>
  <c r="BB528" i="24" s="1"/>
  <c r="I529" i="24"/>
  <c r="BB529" i="24" s="1"/>
  <c r="I530" i="24"/>
  <c r="BB530" i="24" s="1"/>
  <c r="I531" i="24"/>
  <c r="BB531" i="24" s="1"/>
  <c r="I532" i="24"/>
  <c r="BB532" i="24" s="1"/>
  <c r="I533" i="24"/>
  <c r="BB533" i="24" s="1"/>
  <c r="I534" i="24"/>
  <c r="BB534" i="24" s="1"/>
  <c r="I535" i="24"/>
  <c r="BB535" i="24" s="1"/>
  <c r="I536" i="24"/>
  <c r="BB536" i="24" s="1"/>
  <c r="I537" i="24"/>
  <c r="BB537" i="24" s="1"/>
  <c r="I538" i="24"/>
  <c r="BB538" i="24" s="1"/>
  <c r="I539" i="24"/>
  <c r="BB539" i="24" s="1"/>
  <c r="I540" i="24"/>
  <c r="BB540" i="24" s="1"/>
  <c r="I541" i="24"/>
  <c r="BB541" i="24" s="1"/>
  <c r="I542" i="24"/>
  <c r="BB542" i="24" s="1"/>
  <c r="I543" i="24"/>
  <c r="BB543" i="24" s="1"/>
  <c r="I544" i="24"/>
  <c r="BB544" i="24" s="1"/>
  <c r="I545" i="24"/>
  <c r="BB545" i="24" s="1"/>
  <c r="I546" i="24"/>
  <c r="BB546" i="24" s="1"/>
  <c r="I547" i="24"/>
  <c r="BB547" i="24" s="1"/>
  <c r="I548" i="24"/>
  <c r="BB548" i="24" s="1"/>
  <c r="I549" i="24"/>
  <c r="BB549" i="24" s="1"/>
  <c r="I550" i="24"/>
  <c r="BB550" i="24" s="1"/>
  <c r="I551" i="24"/>
  <c r="BB551" i="24" s="1"/>
  <c r="I552" i="24"/>
  <c r="BB552" i="24" s="1"/>
  <c r="I553" i="24"/>
  <c r="BB553" i="24" s="1"/>
  <c r="I554" i="24"/>
  <c r="BB554" i="24" s="1"/>
  <c r="I555" i="24"/>
  <c r="BB555" i="24" s="1"/>
  <c r="I556" i="24"/>
  <c r="BB556" i="24" s="1"/>
  <c r="I557" i="24"/>
  <c r="BB557" i="24" s="1"/>
  <c r="I558" i="24"/>
  <c r="BB558" i="24" s="1"/>
  <c r="I559" i="24"/>
  <c r="BB559" i="24" s="1"/>
  <c r="I560" i="24"/>
  <c r="BB560" i="24" s="1"/>
  <c r="I561" i="24"/>
  <c r="BB561" i="24" s="1"/>
  <c r="I562" i="24"/>
  <c r="BB562" i="24" s="1"/>
  <c r="I563" i="24"/>
  <c r="BB563" i="24" s="1"/>
  <c r="I564" i="24"/>
  <c r="BB564" i="24" s="1"/>
  <c r="I565" i="24"/>
  <c r="BB565" i="24" s="1"/>
  <c r="I566" i="24"/>
  <c r="BB566" i="24" s="1"/>
  <c r="I567" i="24"/>
  <c r="BB567" i="24" s="1"/>
  <c r="I568" i="24"/>
  <c r="BB568" i="24" s="1"/>
  <c r="I569" i="24"/>
  <c r="BB569" i="24" s="1"/>
  <c r="I570" i="24"/>
  <c r="BB570" i="24" s="1"/>
  <c r="I571" i="24"/>
  <c r="BB571" i="24" s="1"/>
  <c r="I572" i="24"/>
  <c r="BB572" i="24" s="1"/>
  <c r="I573" i="24"/>
  <c r="BB573" i="24" s="1"/>
  <c r="I574" i="24"/>
  <c r="BB574" i="24" s="1"/>
  <c r="I575" i="24"/>
  <c r="BB575" i="24" s="1"/>
  <c r="I576" i="24"/>
  <c r="BB576" i="24" s="1"/>
  <c r="I577" i="24"/>
  <c r="BB577" i="24" s="1"/>
  <c r="I578" i="24"/>
  <c r="BB578" i="24" s="1"/>
  <c r="I579" i="24"/>
  <c r="BB579" i="24" s="1"/>
  <c r="I580" i="24"/>
  <c r="BB580" i="24" s="1"/>
  <c r="I581" i="24"/>
  <c r="BB581" i="24" s="1"/>
  <c r="I582" i="24"/>
  <c r="BB582" i="24" s="1"/>
  <c r="I583" i="24"/>
  <c r="BB583" i="24" s="1"/>
  <c r="I584" i="24"/>
  <c r="BB584" i="24" s="1"/>
  <c r="I585" i="24"/>
  <c r="BB585" i="24" s="1"/>
  <c r="I586" i="24"/>
  <c r="BB586" i="24" s="1"/>
  <c r="I587" i="24"/>
  <c r="BB587" i="24" s="1"/>
  <c r="I588" i="24"/>
  <c r="BB588" i="24" s="1"/>
  <c r="I589" i="24"/>
  <c r="BB589" i="24" s="1"/>
  <c r="I590" i="24"/>
  <c r="BB590" i="24" s="1"/>
  <c r="I591" i="24"/>
  <c r="BB591" i="24" s="1"/>
  <c r="I592" i="24"/>
  <c r="BB592" i="24" s="1"/>
  <c r="I593" i="24"/>
  <c r="BB593" i="24" s="1"/>
  <c r="I594" i="24"/>
  <c r="BB594" i="24" s="1"/>
  <c r="I595" i="24"/>
  <c r="BB595" i="24" s="1"/>
  <c r="I596" i="24"/>
  <c r="BB596" i="24" s="1"/>
  <c r="I597" i="24"/>
  <c r="BB597" i="24" s="1"/>
  <c r="I598" i="24"/>
  <c r="BB598" i="24" s="1"/>
  <c r="I599" i="24"/>
  <c r="BB599" i="24" s="1"/>
  <c r="I600" i="24"/>
  <c r="BB600" i="24" s="1"/>
  <c r="I601" i="24"/>
  <c r="BB601" i="24" s="1"/>
  <c r="I602" i="24"/>
  <c r="BB602" i="24" s="1"/>
  <c r="I603" i="24"/>
  <c r="BB603" i="24" s="1"/>
  <c r="I604" i="24"/>
  <c r="BB604" i="24" s="1"/>
  <c r="I605" i="24"/>
  <c r="BB605" i="24" s="1"/>
  <c r="I606" i="24"/>
  <c r="BB606" i="24" s="1"/>
  <c r="I607" i="24"/>
  <c r="BB607" i="24" s="1"/>
  <c r="I608" i="24"/>
  <c r="BB608" i="24" s="1"/>
  <c r="I609" i="24"/>
  <c r="BB609" i="24" s="1"/>
  <c r="I610" i="24"/>
  <c r="BB610" i="24" s="1"/>
  <c r="I611" i="24"/>
  <c r="BB611" i="24" s="1"/>
  <c r="I612" i="24"/>
  <c r="BB612" i="24" s="1"/>
  <c r="I613" i="24"/>
  <c r="BB613" i="24" s="1"/>
  <c r="I614" i="24"/>
  <c r="BB614" i="24" s="1"/>
  <c r="I615" i="24"/>
  <c r="BB615" i="24" s="1"/>
  <c r="I616" i="24"/>
  <c r="BB616" i="24" s="1"/>
  <c r="I617" i="24"/>
  <c r="BB617" i="24" s="1"/>
  <c r="I618" i="24"/>
  <c r="BB618" i="24" s="1"/>
  <c r="I619" i="24"/>
  <c r="BB619" i="24" s="1"/>
  <c r="I620" i="24"/>
  <c r="BB620" i="24" s="1"/>
  <c r="I621" i="24"/>
  <c r="BB621" i="24" s="1"/>
  <c r="I622" i="24"/>
  <c r="BB622" i="24" s="1"/>
  <c r="I623" i="24"/>
  <c r="BB623" i="24" s="1"/>
  <c r="I624" i="24"/>
  <c r="BB624" i="24" s="1"/>
  <c r="I625" i="24"/>
  <c r="BB625" i="24" s="1"/>
  <c r="I626" i="24"/>
  <c r="BB626" i="24" s="1"/>
  <c r="I627" i="24"/>
  <c r="BB627" i="24" s="1"/>
  <c r="I628" i="24"/>
  <c r="BB628" i="24" s="1"/>
  <c r="I629" i="24"/>
  <c r="BB629" i="24" s="1"/>
  <c r="I630" i="24"/>
  <c r="BB630" i="24" s="1"/>
  <c r="I631" i="24"/>
  <c r="BB631" i="24" s="1"/>
  <c r="I632" i="24"/>
  <c r="BB632" i="24" s="1"/>
  <c r="I633" i="24"/>
  <c r="BB633" i="24" s="1"/>
  <c r="I634" i="24"/>
  <c r="BB634" i="24" s="1"/>
  <c r="I635" i="24"/>
  <c r="BB635" i="24" s="1"/>
  <c r="I636" i="24"/>
  <c r="BB636" i="24" s="1"/>
  <c r="I637" i="24"/>
  <c r="BB637" i="24" s="1"/>
  <c r="I638" i="24"/>
  <c r="BB638" i="24" s="1"/>
  <c r="I639" i="24"/>
  <c r="BB639" i="24" s="1"/>
  <c r="I640" i="24"/>
  <c r="BB640" i="24" s="1"/>
  <c r="I641" i="24"/>
  <c r="BB641" i="24" s="1"/>
  <c r="I642" i="24"/>
  <c r="BB642" i="24" s="1"/>
  <c r="I643" i="24"/>
  <c r="BB643" i="24" s="1"/>
  <c r="I644" i="24"/>
  <c r="BB644" i="24" s="1"/>
  <c r="I645" i="24"/>
  <c r="BB645" i="24" s="1"/>
  <c r="I646" i="24"/>
  <c r="BB646" i="24" s="1"/>
  <c r="I647" i="24"/>
  <c r="BB647" i="24" s="1"/>
  <c r="I648" i="24"/>
  <c r="BB648" i="24" s="1"/>
  <c r="I649" i="24"/>
  <c r="BB649" i="24" s="1"/>
  <c r="I650" i="24"/>
  <c r="BB650" i="24" s="1"/>
  <c r="I651" i="24"/>
  <c r="BB651" i="24" s="1"/>
  <c r="I652" i="24"/>
  <c r="BB652" i="24" s="1"/>
  <c r="I653" i="24"/>
  <c r="BB653" i="24" s="1"/>
  <c r="I654" i="24"/>
  <c r="BB654" i="24" s="1"/>
  <c r="I655" i="24"/>
  <c r="BB655" i="24" s="1"/>
  <c r="I656" i="24"/>
  <c r="BB656" i="24" s="1"/>
  <c r="I657" i="24"/>
  <c r="BB657" i="24" s="1"/>
  <c r="I658" i="24"/>
  <c r="BB658" i="24" s="1"/>
  <c r="I659" i="24"/>
  <c r="BB659" i="24" s="1"/>
  <c r="I660" i="24"/>
  <c r="BB660" i="24" s="1"/>
  <c r="I661" i="24"/>
  <c r="BB661" i="24" s="1"/>
  <c r="I662" i="24"/>
  <c r="BB662" i="24" s="1"/>
  <c r="I663" i="24"/>
  <c r="BB663" i="24" s="1"/>
  <c r="I664" i="24"/>
  <c r="BB664" i="24" s="1"/>
  <c r="I665" i="24"/>
  <c r="BB665" i="24" s="1"/>
  <c r="I666" i="24"/>
  <c r="BB666" i="24" s="1"/>
  <c r="I667" i="24"/>
  <c r="BB667" i="24" s="1"/>
  <c r="I668" i="24"/>
  <c r="BB668" i="24" s="1"/>
  <c r="I669" i="24"/>
  <c r="BB669" i="24" s="1"/>
  <c r="I670" i="24"/>
  <c r="BB670" i="24" s="1"/>
  <c r="I671" i="24"/>
  <c r="BB671" i="24" s="1"/>
  <c r="I672" i="24"/>
  <c r="BB672" i="24" s="1"/>
  <c r="I673" i="24"/>
  <c r="BB673" i="24" s="1"/>
  <c r="I674" i="24"/>
  <c r="BB674" i="24" s="1"/>
  <c r="I675" i="24"/>
  <c r="BB675" i="24" s="1"/>
  <c r="I676" i="24"/>
  <c r="BB676" i="24" s="1"/>
  <c r="I677" i="24"/>
  <c r="BB677" i="24" s="1"/>
  <c r="I678" i="24"/>
  <c r="BB678" i="24" s="1"/>
  <c r="I679" i="24"/>
  <c r="BB679" i="24" s="1"/>
  <c r="I680" i="24"/>
  <c r="BB680" i="24" s="1"/>
  <c r="I681" i="24"/>
  <c r="BB681" i="24" s="1"/>
  <c r="I682" i="24"/>
  <c r="BB682" i="24" s="1"/>
  <c r="I683" i="24"/>
  <c r="BB683" i="24" s="1"/>
  <c r="I684" i="24"/>
  <c r="BB684" i="24" s="1"/>
  <c r="I685" i="24"/>
  <c r="BB685" i="24" s="1"/>
  <c r="I686" i="24"/>
  <c r="BB686" i="24" s="1"/>
  <c r="I687" i="24"/>
  <c r="BB687" i="24" s="1"/>
  <c r="I688" i="24"/>
  <c r="BB688" i="24" s="1"/>
  <c r="I689" i="24"/>
  <c r="BB689" i="24" s="1"/>
  <c r="I690" i="24"/>
  <c r="BB690" i="24" s="1"/>
  <c r="I691" i="24"/>
  <c r="BB691" i="24" s="1"/>
  <c r="I692" i="24"/>
  <c r="BB692" i="24" s="1"/>
  <c r="I693" i="24"/>
  <c r="BB693" i="24" s="1"/>
  <c r="I694" i="24"/>
  <c r="BB694" i="24" s="1"/>
  <c r="I695" i="24"/>
  <c r="BB695" i="24" s="1"/>
  <c r="I696" i="24"/>
  <c r="BB696" i="24" s="1"/>
  <c r="I697" i="24"/>
  <c r="BB697" i="24" s="1"/>
  <c r="I698" i="24"/>
  <c r="BB698" i="24" s="1"/>
  <c r="I699" i="24"/>
  <c r="BB699" i="24" s="1"/>
  <c r="I700" i="24"/>
  <c r="BB700" i="24" s="1"/>
  <c r="I701" i="24"/>
  <c r="BB701" i="24" s="1"/>
  <c r="I702" i="24"/>
  <c r="BB702" i="24" s="1"/>
  <c r="I703" i="24"/>
  <c r="BB703" i="24" s="1"/>
  <c r="I704" i="24"/>
  <c r="BB704" i="24" s="1"/>
  <c r="I705" i="24"/>
  <c r="BB705" i="24" s="1"/>
  <c r="I706" i="24"/>
  <c r="BB706" i="24" s="1"/>
  <c r="I707" i="24"/>
  <c r="BB707" i="24" s="1"/>
  <c r="I708" i="24"/>
  <c r="BB708" i="24" s="1"/>
  <c r="I709" i="24"/>
  <c r="BB709" i="24" s="1"/>
  <c r="I710" i="24"/>
  <c r="BB710" i="24" s="1"/>
  <c r="I711" i="24"/>
  <c r="BB711" i="24" s="1"/>
  <c r="I712" i="24"/>
  <c r="BB712" i="24" s="1"/>
  <c r="I713" i="24"/>
  <c r="BB713" i="24" s="1"/>
  <c r="I714" i="24"/>
  <c r="BB714" i="24" s="1"/>
  <c r="I715" i="24"/>
  <c r="BB715" i="24" s="1"/>
  <c r="I716" i="24"/>
  <c r="BB716" i="24" s="1"/>
  <c r="I717" i="24"/>
  <c r="BB717" i="24" s="1"/>
  <c r="I718" i="24"/>
  <c r="BB718" i="24" s="1"/>
  <c r="I719" i="24"/>
  <c r="BB719" i="24" s="1"/>
  <c r="I720" i="24"/>
  <c r="BB720" i="24" s="1"/>
  <c r="I721" i="24"/>
  <c r="BB721" i="24" s="1"/>
  <c r="I722" i="24"/>
  <c r="BB722" i="24" s="1"/>
  <c r="I723" i="24"/>
  <c r="BB723" i="24" s="1"/>
  <c r="I724" i="24"/>
  <c r="BB724" i="24" s="1"/>
  <c r="I725" i="24"/>
  <c r="BB725" i="24" s="1"/>
  <c r="I726" i="24"/>
  <c r="BB726" i="24" s="1"/>
  <c r="I727" i="24"/>
  <c r="BB727" i="24" s="1"/>
  <c r="I728" i="24"/>
  <c r="BB728" i="24" s="1"/>
  <c r="I729" i="24"/>
  <c r="BB729" i="24" s="1"/>
  <c r="I730" i="24"/>
  <c r="BB730" i="24" s="1"/>
  <c r="I731" i="24"/>
  <c r="BB731" i="24" s="1"/>
  <c r="I732" i="24"/>
  <c r="BB732" i="24" s="1"/>
  <c r="I733" i="24"/>
  <c r="BB733" i="24" s="1"/>
  <c r="I734" i="24"/>
  <c r="BB734" i="24" s="1"/>
  <c r="I735" i="24"/>
  <c r="BB735" i="24" s="1"/>
  <c r="I736" i="24"/>
  <c r="BB736" i="24" s="1"/>
  <c r="I737" i="24"/>
  <c r="BB737" i="24" s="1"/>
  <c r="I738" i="24"/>
  <c r="BB738" i="24" s="1"/>
  <c r="I739" i="24"/>
  <c r="BB739" i="24" s="1"/>
  <c r="I740" i="24"/>
  <c r="BB740" i="24" s="1"/>
  <c r="I741" i="24"/>
  <c r="BB741" i="24" s="1"/>
  <c r="I742" i="24"/>
  <c r="BB742" i="24" s="1"/>
  <c r="I743" i="24"/>
  <c r="BB743" i="24" s="1"/>
  <c r="I744" i="24"/>
  <c r="BB744" i="24" s="1"/>
  <c r="I745" i="24"/>
  <c r="BB745" i="24" s="1"/>
  <c r="I746" i="24"/>
  <c r="BB746" i="24" s="1"/>
  <c r="I747" i="24"/>
  <c r="BB747" i="24" s="1"/>
  <c r="I748" i="24"/>
  <c r="BB748" i="24" s="1"/>
  <c r="I749" i="24"/>
  <c r="BB749" i="24" s="1"/>
  <c r="I750" i="24"/>
  <c r="BB750" i="24" s="1"/>
  <c r="I751" i="24"/>
  <c r="BB751" i="24" s="1"/>
  <c r="I752" i="24"/>
  <c r="BB752" i="24" s="1"/>
  <c r="I753" i="24"/>
  <c r="BB753" i="24" s="1"/>
  <c r="I754" i="24"/>
  <c r="BB754" i="24" s="1"/>
  <c r="I755" i="24"/>
  <c r="BB755" i="24" s="1"/>
  <c r="I756" i="24"/>
  <c r="BB756" i="24" s="1"/>
  <c r="I757" i="24"/>
  <c r="BB757" i="24" s="1"/>
  <c r="I758" i="24"/>
  <c r="BB758" i="24" s="1"/>
  <c r="I759" i="24"/>
  <c r="BB759" i="24" s="1"/>
  <c r="I760" i="24"/>
  <c r="BB760" i="24" s="1"/>
  <c r="I761" i="24"/>
  <c r="BB761" i="24" s="1"/>
  <c r="I762" i="24"/>
  <c r="BB762" i="24" s="1"/>
  <c r="I763" i="24"/>
  <c r="BB763" i="24" s="1"/>
  <c r="I764" i="24"/>
  <c r="BB764" i="24" s="1"/>
  <c r="I765" i="24"/>
  <c r="BB765" i="24" s="1"/>
  <c r="I766" i="24"/>
  <c r="BB766" i="24" s="1"/>
  <c r="I767" i="24"/>
  <c r="BB767" i="24" s="1"/>
  <c r="I768" i="24"/>
  <c r="BB768" i="24" s="1"/>
  <c r="I769" i="24"/>
  <c r="BB769" i="24" s="1"/>
  <c r="I770" i="24"/>
  <c r="BB770" i="24" s="1"/>
  <c r="I771" i="24"/>
  <c r="BB771" i="24" s="1"/>
  <c r="I772" i="24"/>
  <c r="BB772" i="24" s="1"/>
  <c r="I773" i="24"/>
  <c r="BB773" i="24" s="1"/>
  <c r="I774" i="24"/>
  <c r="BB774" i="24" s="1"/>
  <c r="I775" i="24"/>
  <c r="BB775" i="24" s="1"/>
  <c r="I776" i="24"/>
  <c r="BB776" i="24" s="1"/>
  <c r="I777" i="24"/>
  <c r="BB777" i="24" s="1"/>
  <c r="I778" i="24"/>
  <c r="BB778" i="24" s="1"/>
  <c r="I779" i="24"/>
  <c r="BB779" i="24" s="1"/>
  <c r="I780" i="24"/>
  <c r="BB780" i="24" s="1"/>
  <c r="I781" i="24"/>
  <c r="BB781" i="24" s="1"/>
  <c r="I782" i="24"/>
  <c r="BB782" i="24" s="1"/>
  <c r="I783" i="24"/>
  <c r="BB783" i="24" s="1"/>
  <c r="I784" i="24"/>
  <c r="BB784" i="24" s="1"/>
  <c r="I785" i="24"/>
  <c r="BB785" i="24" s="1"/>
  <c r="I786" i="24"/>
  <c r="BB786" i="24" s="1"/>
  <c r="I787" i="24"/>
  <c r="BB787" i="24" s="1"/>
  <c r="I788" i="24"/>
  <c r="BB788" i="24" s="1"/>
  <c r="I789" i="24"/>
  <c r="BB789" i="24" s="1"/>
  <c r="I790" i="24"/>
  <c r="BB790" i="24" s="1"/>
  <c r="I791" i="24"/>
  <c r="BB791" i="24" s="1"/>
  <c r="I792" i="24"/>
  <c r="BB792" i="24" s="1"/>
  <c r="I793" i="24"/>
  <c r="BB793" i="24" s="1"/>
  <c r="I794" i="24"/>
  <c r="BB794" i="24" s="1"/>
  <c r="I795" i="24"/>
  <c r="BB795" i="24" s="1"/>
  <c r="I796" i="24"/>
  <c r="BB796" i="24" s="1"/>
  <c r="I797" i="24"/>
  <c r="BB797" i="24" s="1"/>
  <c r="I798" i="24"/>
  <c r="BB798" i="24" s="1"/>
  <c r="I799" i="24"/>
  <c r="BB799" i="24" s="1"/>
  <c r="I800" i="24"/>
  <c r="BB800" i="24" s="1"/>
  <c r="I801" i="24"/>
  <c r="BB801" i="24" s="1"/>
  <c r="I802" i="24"/>
  <c r="BB802" i="24" s="1"/>
  <c r="I803" i="24"/>
  <c r="BB803" i="24" s="1"/>
  <c r="I804" i="24"/>
  <c r="BB804" i="24" s="1"/>
  <c r="I805" i="24"/>
  <c r="BB805" i="24" s="1"/>
  <c r="I806" i="24"/>
  <c r="BB806" i="24" s="1"/>
  <c r="I807" i="24"/>
  <c r="BB807" i="24" s="1"/>
  <c r="I808" i="24"/>
  <c r="BB808" i="24" s="1"/>
  <c r="I809" i="24"/>
  <c r="BB809" i="24" s="1"/>
  <c r="I810" i="24"/>
  <c r="BB810" i="24" s="1"/>
  <c r="I811" i="24"/>
  <c r="BB811" i="24" s="1"/>
  <c r="I812" i="24"/>
  <c r="BB812" i="24" s="1"/>
  <c r="I813" i="24"/>
  <c r="BB813" i="24" s="1"/>
  <c r="I814" i="24"/>
  <c r="BB814" i="24" s="1"/>
  <c r="I815" i="24"/>
  <c r="BB815" i="24" s="1"/>
  <c r="I816" i="24"/>
  <c r="BB816" i="24" s="1"/>
  <c r="I817" i="24"/>
  <c r="BB817" i="24" s="1"/>
  <c r="I818" i="24"/>
  <c r="BB818" i="24" s="1"/>
  <c r="I819" i="24"/>
  <c r="BB819" i="24" s="1"/>
  <c r="I820" i="24"/>
  <c r="BB820" i="24" s="1"/>
  <c r="I821" i="24"/>
  <c r="BB821" i="24" s="1"/>
  <c r="I822" i="24"/>
  <c r="BB822" i="24" s="1"/>
  <c r="I823" i="24"/>
  <c r="BB823" i="24" s="1"/>
  <c r="I824" i="24"/>
  <c r="BB824" i="24" s="1"/>
  <c r="I825" i="24"/>
  <c r="BB825" i="24" s="1"/>
  <c r="I826" i="24"/>
  <c r="BB826" i="24" s="1"/>
  <c r="I827" i="24"/>
  <c r="BB827" i="24" s="1"/>
  <c r="I828" i="24"/>
  <c r="BB828" i="24" s="1"/>
  <c r="I829" i="24"/>
  <c r="BB829" i="24" s="1"/>
  <c r="I830" i="24"/>
  <c r="BB830" i="24" s="1"/>
  <c r="I831" i="24"/>
  <c r="BB831" i="24" s="1"/>
  <c r="I832" i="24"/>
  <c r="BB832" i="24" s="1"/>
  <c r="I833" i="24"/>
  <c r="BB833" i="24" s="1"/>
  <c r="I834" i="24"/>
  <c r="BB834" i="24" s="1"/>
  <c r="I835" i="24"/>
  <c r="BB835" i="24" s="1"/>
  <c r="I836" i="24"/>
  <c r="BB836" i="24" s="1"/>
  <c r="I837" i="24"/>
  <c r="BB837" i="24" s="1"/>
  <c r="I838" i="24"/>
  <c r="BB838" i="24" s="1"/>
  <c r="I839" i="24"/>
  <c r="BB839" i="24" s="1"/>
  <c r="I840" i="24"/>
  <c r="BB840" i="24" s="1"/>
  <c r="I841" i="24"/>
  <c r="BB841" i="24" s="1"/>
  <c r="I842" i="24"/>
  <c r="BB842" i="24" s="1"/>
  <c r="I843" i="24"/>
  <c r="BB843" i="24" s="1"/>
  <c r="I844" i="24"/>
  <c r="BB844" i="24" s="1"/>
  <c r="I845" i="24"/>
  <c r="BB845" i="24" s="1"/>
  <c r="I846" i="24"/>
  <c r="BB846" i="24" s="1"/>
  <c r="I847" i="24"/>
  <c r="BB847" i="24" s="1"/>
  <c r="I848" i="24"/>
  <c r="BB848" i="24" s="1"/>
  <c r="I849" i="24"/>
  <c r="BB849" i="24" s="1"/>
  <c r="I850" i="24"/>
  <c r="BB850" i="24" s="1"/>
  <c r="I851" i="24"/>
  <c r="BB851" i="24" s="1"/>
  <c r="I852" i="24"/>
  <c r="BB852" i="24" s="1"/>
  <c r="I853" i="24"/>
  <c r="BB853" i="24" s="1"/>
  <c r="I854" i="24"/>
  <c r="BB854" i="24" s="1"/>
  <c r="I855" i="24"/>
  <c r="BB855" i="24" s="1"/>
  <c r="I856" i="24"/>
  <c r="BB856" i="24" s="1"/>
  <c r="I857" i="24"/>
  <c r="BB857" i="24" s="1"/>
  <c r="I858" i="24"/>
  <c r="BB858" i="24" s="1"/>
  <c r="I859" i="24"/>
  <c r="BB859" i="24" s="1"/>
  <c r="I860" i="24"/>
  <c r="BB860" i="24" s="1"/>
  <c r="I861" i="24"/>
  <c r="BB861" i="24" s="1"/>
  <c r="I862" i="24"/>
  <c r="BB862" i="24" s="1"/>
  <c r="I863" i="24"/>
  <c r="BB863" i="24" s="1"/>
  <c r="I864" i="24"/>
  <c r="BB864" i="24" s="1"/>
  <c r="I865" i="24"/>
  <c r="BB865" i="24" s="1"/>
  <c r="I866" i="24"/>
  <c r="BB866" i="24" s="1"/>
  <c r="I867" i="24"/>
  <c r="BB867" i="24" s="1"/>
  <c r="I868" i="24"/>
  <c r="BB868" i="24" s="1"/>
  <c r="I869" i="24"/>
  <c r="BB869" i="24" s="1"/>
  <c r="I870" i="24"/>
  <c r="BB870" i="24" s="1"/>
  <c r="I871" i="24"/>
  <c r="BB871" i="24" s="1"/>
  <c r="I872" i="24"/>
  <c r="BB872" i="24" s="1"/>
  <c r="I873" i="24"/>
  <c r="BB873" i="24" s="1"/>
  <c r="I874" i="24"/>
  <c r="BB874" i="24" s="1"/>
  <c r="I875" i="24"/>
  <c r="BB875" i="24" s="1"/>
  <c r="I876" i="24"/>
  <c r="BB876" i="24" s="1"/>
  <c r="I877" i="24"/>
  <c r="BB877" i="24" s="1"/>
  <c r="I878" i="24"/>
  <c r="BB878" i="24" s="1"/>
  <c r="I879" i="24"/>
  <c r="BB879" i="24" s="1"/>
  <c r="I880" i="24"/>
  <c r="BB880" i="24" s="1"/>
  <c r="I881" i="24"/>
  <c r="BB881" i="24" s="1"/>
  <c r="I882" i="24"/>
  <c r="BB882" i="24" s="1"/>
  <c r="I883" i="24"/>
  <c r="BB883" i="24" s="1"/>
  <c r="I884" i="24"/>
  <c r="BB884" i="24" s="1"/>
  <c r="I885" i="24"/>
  <c r="BB885" i="24" s="1"/>
  <c r="I886" i="24"/>
  <c r="BB886" i="24" s="1"/>
  <c r="I887" i="24"/>
  <c r="BB887" i="24" s="1"/>
  <c r="I888" i="24"/>
  <c r="BB888" i="24" s="1"/>
  <c r="I889" i="24"/>
  <c r="BB889" i="24" s="1"/>
  <c r="I890" i="24"/>
  <c r="BB890" i="24" s="1"/>
  <c r="I891" i="24"/>
  <c r="BB891" i="24" s="1"/>
  <c r="I892" i="24"/>
  <c r="BB892" i="24" s="1"/>
  <c r="I893" i="24"/>
  <c r="BB893" i="24" s="1"/>
  <c r="I894" i="24"/>
  <c r="BB894" i="24" s="1"/>
  <c r="I895" i="24"/>
  <c r="BB895" i="24" s="1"/>
  <c r="I896" i="24"/>
  <c r="BB896" i="24" s="1"/>
  <c r="I897" i="24"/>
  <c r="BB897" i="24" s="1"/>
  <c r="I898" i="24"/>
  <c r="BB898" i="24" s="1"/>
  <c r="I899" i="24"/>
  <c r="BB899" i="24" s="1"/>
  <c r="I900" i="24"/>
  <c r="BB900" i="24" s="1"/>
  <c r="I901" i="24"/>
  <c r="BB901" i="24" s="1"/>
  <c r="I902" i="24"/>
  <c r="BB902" i="24" s="1"/>
  <c r="I903" i="24"/>
  <c r="BB903" i="24" s="1"/>
  <c r="I904" i="24"/>
  <c r="BB904" i="24" s="1"/>
  <c r="I905" i="24"/>
  <c r="BB905" i="24" s="1"/>
  <c r="I906" i="24"/>
  <c r="BB906" i="24" s="1"/>
  <c r="I907" i="24"/>
  <c r="BB907" i="24" s="1"/>
  <c r="I908" i="24"/>
  <c r="BB908" i="24" s="1"/>
  <c r="I909" i="24"/>
  <c r="BB909" i="24" s="1"/>
  <c r="I910" i="24"/>
  <c r="BB910" i="24" s="1"/>
  <c r="I911" i="24"/>
  <c r="BB911" i="24" s="1"/>
  <c r="I912" i="24"/>
  <c r="BB912" i="24" s="1"/>
  <c r="I913" i="24"/>
  <c r="BB913" i="24" s="1"/>
  <c r="I914" i="24"/>
  <c r="BB914" i="24" s="1"/>
  <c r="I915" i="24"/>
  <c r="BB915" i="24" s="1"/>
  <c r="I916" i="24"/>
  <c r="BB916" i="24" s="1"/>
  <c r="I917" i="24"/>
  <c r="BB917" i="24" s="1"/>
  <c r="I918" i="24"/>
  <c r="BB918" i="24" s="1"/>
  <c r="I919" i="24"/>
  <c r="BB919" i="24" s="1"/>
  <c r="I920" i="24"/>
  <c r="BB920" i="24" s="1"/>
  <c r="I921" i="24"/>
  <c r="BB921" i="24" s="1"/>
  <c r="I922" i="24"/>
  <c r="BB922" i="24" s="1"/>
  <c r="I923" i="24"/>
  <c r="BB923" i="24" s="1"/>
  <c r="I924" i="24"/>
  <c r="BB924" i="24" s="1"/>
  <c r="I925" i="24"/>
  <c r="BB925" i="24" s="1"/>
  <c r="I926" i="24"/>
  <c r="BB926" i="24" s="1"/>
  <c r="I927" i="24"/>
  <c r="BB927" i="24" s="1"/>
  <c r="I928" i="24"/>
  <c r="BB928" i="24" s="1"/>
  <c r="I929" i="24"/>
  <c r="BB929" i="24" s="1"/>
  <c r="I930" i="24"/>
  <c r="BB930" i="24" s="1"/>
  <c r="I931" i="24"/>
  <c r="BB931" i="24" s="1"/>
  <c r="I932" i="24"/>
  <c r="BB932" i="24" s="1"/>
  <c r="I933" i="24"/>
  <c r="BB933" i="24" s="1"/>
  <c r="I934" i="24"/>
  <c r="BB934" i="24" s="1"/>
  <c r="I935" i="24"/>
  <c r="BB935" i="24" s="1"/>
  <c r="I936" i="24"/>
  <c r="BB936" i="24" s="1"/>
  <c r="I937" i="24"/>
  <c r="BB937" i="24" s="1"/>
  <c r="I938" i="24"/>
  <c r="BB938" i="24" s="1"/>
  <c r="I939" i="24"/>
  <c r="BB939" i="24" s="1"/>
  <c r="I940" i="24"/>
  <c r="BB940" i="24" s="1"/>
  <c r="I941" i="24"/>
  <c r="BB941" i="24" s="1"/>
  <c r="I942" i="24"/>
  <c r="BB942" i="24" s="1"/>
  <c r="I943" i="24"/>
  <c r="BB943" i="24" s="1"/>
  <c r="I944" i="24"/>
  <c r="BB944" i="24" s="1"/>
  <c r="I945" i="24"/>
  <c r="BB945" i="24" s="1"/>
  <c r="I946" i="24"/>
  <c r="BB946" i="24" s="1"/>
  <c r="I947" i="24"/>
  <c r="BB947" i="24" s="1"/>
  <c r="I948" i="24"/>
  <c r="BB948" i="24" s="1"/>
  <c r="I949" i="24"/>
  <c r="BB949" i="24" s="1"/>
  <c r="I950" i="24"/>
  <c r="BB950" i="24" s="1"/>
  <c r="I951" i="24"/>
  <c r="BB951" i="24" s="1"/>
  <c r="I952" i="24"/>
  <c r="BB952" i="24" s="1"/>
  <c r="I953" i="24"/>
  <c r="BB953" i="24" s="1"/>
  <c r="I954" i="24"/>
  <c r="BB954" i="24" s="1"/>
  <c r="I955" i="24"/>
  <c r="BB955" i="24" s="1"/>
  <c r="I956" i="24"/>
  <c r="BB956" i="24" s="1"/>
  <c r="I957" i="24"/>
  <c r="BB957" i="24" s="1"/>
  <c r="I958" i="24"/>
  <c r="BB958" i="24" s="1"/>
  <c r="I959" i="24"/>
  <c r="BB959" i="24" s="1"/>
  <c r="I960" i="24"/>
  <c r="BB960" i="24" s="1"/>
  <c r="I961" i="24"/>
  <c r="BB961" i="24" s="1"/>
  <c r="I962" i="24"/>
  <c r="BB962" i="24" s="1"/>
  <c r="I963" i="24"/>
  <c r="BB963" i="24" s="1"/>
  <c r="I964" i="24"/>
  <c r="BB964" i="24" s="1"/>
  <c r="I965" i="24"/>
  <c r="BB965" i="24" s="1"/>
  <c r="I966" i="24"/>
  <c r="BB966" i="24" s="1"/>
  <c r="I967" i="24"/>
  <c r="BB967" i="24" s="1"/>
  <c r="I968" i="24"/>
  <c r="BB968" i="24" s="1"/>
  <c r="I969" i="24"/>
  <c r="BB969" i="24" s="1"/>
  <c r="I970" i="24"/>
  <c r="BB970" i="24" s="1"/>
  <c r="I971" i="24"/>
  <c r="BB971" i="24" s="1"/>
  <c r="I972" i="24"/>
  <c r="BB972" i="24" s="1"/>
  <c r="I973" i="24"/>
  <c r="BB973" i="24" s="1"/>
  <c r="I974" i="24"/>
  <c r="BB974" i="24" s="1"/>
  <c r="I975" i="24"/>
  <c r="BB975" i="24" s="1"/>
  <c r="I976" i="24"/>
  <c r="BB976" i="24" s="1"/>
  <c r="I977" i="24"/>
  <c r="BB977" i="24" s="1"/>
  <c r="I978" i="24"/>
  <c r="BB978" i="24" s="1"/>
  <c r="I979" i="24"/>
  <c r="BB979" i="24" s="1"/>
  <c r="I980" i="24"/>
  <c r="BB980" i="24" s="1"/>
  <c r="I981" i="24"/>
  <c r="BB981" i="24" s="1"/>
  <c r="I982" i="24"/>
  <c r="BB982" i="24" s="1"/>
  <c r="I983" i="24"/>
  <c r="BB983" i="24" s="1"/>
  <c r="I984" i="24"/>
  <c r="BB984" i="24" s="1"/>
  <c r="I985" i="24"/>
  <c r="BB985" i="24" s="1"/>
  <c r="I986" i="24"/>
  <c r="BB986" i="24" s="1"/>
  <c r="I987" i="24"/>
  <c r="BB987" i="24" s="1"/>
  <c r="I988" i="24"/>
  <c r="BB988" i="24" s="1"/>
  <c r="I989" i="24"/>
  <c r="BB989" i="24" s="1"/>
  <c r="I990" i="24"/>
  <c r="BB990" i="24" s="1"/>
  <c r="I991" i="24"/>
  <c r="BB991" i="24" s="1"/>
  <c r="I992" i="24"/>
  <c r="BB992" i="24" s="1"/>
  <c r="I993" i="24"/>
  <c r="BB993" i="24" s="1"/>
  <c r="I994" i="24"/>
  <c r="BB994" i="24" s="1"/>
  <c r="I995" i="24"/>
  <c r="BB995" i="24" s="1"/>
  <c r="I996" i="24"/>
  <c r="BB996" i="24" s="1"/>
  <c r="I997" i="24"/>
  <c r="BB997" i="24" s="1"/>
  <c r="I998" i="24"/>
  <c r="BB998" i="24" s="1"/>
  <c r="I999" i="24"/>
  <c r="BB999" i="24" s="1"/>
  <c r="I1000" i="24"/>
  <c r="BB1000" i="24" s="1"/>
  <c r="I1001" i="24"/>
  <c r="BB1001" i="24" s="1"/>
  <c r="I1002" i="24"/>
  <c r="BB1002" i="24" s="1"/>
  <c r="I1003" i="24"/>
  <c r="BB1003" i="24" s="1"/>
  <c r="I1004" i="24"/>
  <c r="BB1004" i="24" s="1"/>
  <c r="I1005" i="24"/>
  <c r="BB1005" i="24" s="1"/>
  <c r="I1006" i="24"/>
  <c r="BB1006" i="24" s="1"/>
  <c r="I1007" i="24"/>
  <c r="BB1007" i="24" s="1"/>
  <c r="I1008" i="24"/>
  <c r="BB1008" i="24" s="1"/>
  <c r="I1009" i="24"/>
  <c r="BB1009" i="24" s="1"/>
  <c r="I1010" i="24"/>
  <c r="BB1010" i="24" s="1"/>
  <c r="I1011" i="24"/>
  <c r="BB1011" i="24" s="1"/>
  <c r="I1012" i="24"/>
  <c r="BB1012" i="24" s="1"/>
  <c r="I1013" i="24"/>
  <c r="BB1013" i="24" s="1"/>
  <c r="I1014" i="24"/>
  <c r="BB1014" i="24" s="1"/>
  <c r="I1015" i="24"/>
  <c r="BB1015" i="24" s="1"/>
  <c r="I1016" i="24"/>
  <c r="BB1016" i="24" s="1"/>
  <c r="I1017" i="24"/>
  <c r="BB1017" i="24" s="1"/>
  <c r="I1018" i="24"/>
  <c r="BB1018" i="24" s="1"/>
  <c r="I1019" i="24"/>
  <c r="BB1019" i="24" s="1"/>
  <c r="I1020" i="24"/>
  <c r="BB1020" i="24" s="1"/>
  <c r="I1021" i="24"/>
  <c r="BB1021" i="24" s="1"/>
  <c r="I1022" i="24"/>
  <c r="BB1022" i="24" s="1"/>
  <c r="I1023" i="24"/>
  <c r="BB1023" i="24" s="1"/>
  <c r="I1024" i="24"/>
  <c r="BB1024" i="24" s="1"/>
  <c r="I1025" i="24"/>
  <c r="BB1025" i="24" s="1"/>
  <c r="I1026" i="24"/>
  <c r="BB1026" i="24" s="1"/>
  <c r="I1027" i="24"/>
  <c r="BB1027" i="24" s="1"/>
  <c r="I1028" i="24"/>
  <c r="BB1028" i="24" s="1"/>
  <c r="I1029" i="24"/>
  <c r="BB1029" i="24" s="1"/>
  <c r="I1030" i="24"/>
  <c r="BB1030" i="24" s="1"/>
  <c r="I1031" i="24"/>
  <c r="BB1031" i="24" s="1"/>
  <c r="I1032" i="24"/>
  <c r="BB1032" i="24" s="1"/>
  <c r="I1033" i="24"/>
  <c r="BB1033" i="24" s="1"/>
  <c r="I1034" i="24"/>
  <c r="BB1034" i="24" s="1"/>
  <c r="I1035" i="24"/>
  <c r="BB1035" i="24" s="1"/>
  <c r="I1036" i="24"/>
  <c r="BB1036" i="24" s="1"/>
  <c r="I1037" i="24"/>
  <c r="BB1037" i="24" s="1"/>
  <c r="I1038" i="24"/>
  <c r="BB1038" i="24" s="1"/>
  <c r="I1039" i="24"/>
  <c r="BB1039" i="24" s="1"/>
  <c r="I1040" i="24"/>
  <c r="BB1040" i="24" s="1"/>
  <c r="I1041" i="24"/>
  <c r="BB1041" i="24" s="1"/>
  <c r="I1042" i="24"/>
  <c r="BB1042" i="24" s="1"/>
  <c r="I1043" i="24"/>
  <c r="BB1043" i="24" s="1"/>
  <c r="I1044" i="24"/>
  <c r="BB1044" i="24" s="1"/>
  <c r="I1045" i="24"/>
  <c r="BB1045" i="24" s="1"/>
  <c r="I1046" i="24"/>
  <c r="BB1046" i="24" s="1"/>
  <c r="I1047" i="24"/>
  <c r="BB1047" i="24" s="1"/>
  <c r="I1048" i="24"/>
  <c r="BB1048" i="24" s="1"/>
  <c r="I1049" i="24"/>
  <c r="BB1049" i="24" s="1"/>
  <c r="I1050" i="24"/>
  <c r="BB1050" i="24" s="1"/>
  <c r="I1051" i="24"/>
  <c r="BB1051" i="24" s="1"/>
  <c r="I1052" i="24"/>
  <c r="BB1052" i="24" s="1"/>
  <c r="I1053" i="24"/>
  <c r="BB1053" i="24" s="1"/>
  <c r="I1054" i="24"/>
  <c r="BB1054" i="24" s="1"/>
  <c r="I1055" i="24"/>
  <c r="BB1055" i="24" s="1"/>
  <c r="I1056" i="24"/>
  <c r="BB1056" i="24" s="1"/>
  <c r="I1057" i="24"/>
  <c r="BB1057" i="24" s="1"/>
  <c r="I1058" i="24"/>
  <c r="BB1058" i="24" s="1"/>
  <c r="I1059" i="24"/>
  <c r="BB1059" i="24" s="1"/>
  <c r="I1060" i="24"/>
  <c r="BB1060" i="24" s="1"/>
  <c r="I1061" i="24"/>
  <c r="BB1061" i="24" s="1"/>
  <c r="I1062" i="24"/>
  <c r="BB1062" i="24" s="1"/>
  <c r="I1063" i="24"/>
  <c r="BB1063" i="24" s="1"/>
  <c r="I1064" i="24"/>
  <c r="BB1064" i="24" s="1"/>
  <c r="I1065" i="24"/>
  <c r="BB1065" i="24" s="1"/>
  <c r="I1066" i="24"/>
  <c r="BB1066" i="24" s="1"/>
  <c r="I1067" i="24"/>
  <c r="BB1067" i="24" s="1"/>
  <c r="I1068" i="24"/>
  <c r="BB1068" i="24" s="1"/>
  <c r="I1069" i="24"/>
  <c r="BB1069" i="24" s="1"/>
  <c r="I1070" i="24"/>
  <c r="BB1070" i="24" s="1"/>
  <c r="I1071" i="24"/>
  <c r="BB1071" i="24" s="1"/>
  <c r="I1072" i="24"/>
  <c r="BB1072" i="24" s="1"/>
  <c r="I1073" i="24"/>
  <c r="BB1073" i="24" s="1"/>
  <c r="I1074" i="24"/>
  <c r="BB1074" i="24" s="1"/>
  <c r="I1075" i="24"/>
  <c r="BB1075" i="24" s="1"/>
  <c r="I1076" i="24"/>
  <c r="BB1076" i="24" s="1"/>
  <c r="I1077" i="24"/>
  <c r="BB1077" i="24" s="1"/>
  <c r="I1078" i="24"/>
  <c r="BB1078" i="24" s="1"/>
  <c r="I1079" i="24"/>
  <c r="BB1079" i="24" s="1"/>
  <c r="I1080" i="24"/>
  <c r="BB1080" i="24" s="1"/>
  <c r="I1081" i="24"/>
  <c r="BB1081" i="24" s="1"/>
  <c r="I1082" i="24"/>
  <c r="BB1082" i="24" s="1"/>
  <c r="I1083" i="24"/>
  <c r="BB1083" i="24" s="1"/>
  <c r="I1084" i="24"/>
  <c r="BB1084" i="24" s="1"/>
  <c r="I1085" i="24"/>
  <c r="BB1085" i="24" s="1"/>
  <c r="I1086" i="24"/>
  <c r="BB1086" i="24" s="1"/>
  <c r="I1087" i="24"/>
  <c r="BB1087" i="24" s="1"/>
  <c r="I1088" i="24"/>
  <c r="BB1088" i="24" s="1"/>
  <c r="I1089" i="24"/>
  <c r="BB1089" i="24" s="1"/>
  <c r="I1090" i="24"/>
  <c r="BB1090" i="24" s="1"/>
  <c r="I1091" i="24"/>
  <c r="BB1091" i="24" s="1"/>
  <c r="I1092" i="24"/>
  <c r="BB1092" i="24" s="1"/>
  <c r="I1093" i="24"/>
  <c r="BB1093" i="24" s="1"/>
  <c r="I1094" i="24"/>
  <c r="BB1094" i="24" s="1"/>
  <c r="I1095" i="24"/>
  <c r="BB1095" i="24" s="1"/>
  <c r="I1096" i="24"/>
  <c r="BB1096" i="24" s="1"/>
  <c r="I1097" i="24"/>
  <c r="BB1097" i="24" s="1"/>
  <c r="I1098" i="24"/>
  <c r="BB1098" i="24" s="1"/>
  <c r="I1099" i="24"/>
  <c r="BB1099" i="24" s="1"/>
  <c r="I1100" i="24"/>
  <c r="BB1100" i="24" s="1"/>
  <c r="I1101" i="24"/>
  <c r="BB1101" i="24" s="1"/>
  <c r="I1102" i="24"/>
  <c r="BB1102" i="24" s="1"/>
  <c r="I1103" i="24"/>
  <c r="I1104" i="24"/>
  <c r="BB1104" i="24" s="1"/>
  <c r="I1105" i="24"/>
  <c r="BB1105" i="24" s="1"/>
  <c r="I1106" i="24"/>
  <c r="I1107" i="24"/>
  <c r="I1108" i="24"/>
  <c r="I1109" i="24"/>
  <c r="BB1109" i="24" s="1"/>
  <c r="I1110" i="24"/>
  <c r="BB1110" i="24" s="1"/>
  <c r="I1111" i="24"/>
  <c r="BB1111" i="24" s="1"/>
  <c r="I1112" i="24"/>
  <c r="BB1112" i="24" s="1"/>
  <c r="I1113" i="24"/>
  <c r="BB1113" i="24" s="1"/>
  <c r="I1114" i="24"/>
  <c r="BB1114" i="24" s="1"/>
  <c r="I1115" i="24"/>
  <c r="BB1115" i="24" s="1"/>
  <c r="I1116" i="24"/>
  <c r="BB1116" i="24" s="1"/>
  <c r="I1117" i="24"/>
  <c r="BB1117" i="24" s="1"/>
  <c r="I1118" i="24"/>
  <c r="BB1118" i="24" s="1"/>
  <c r="I1119" i="24"/>
  <c r="BB1119" i="24" s="1"/>
  <c r="I1120" i="24"/>
  <c r="BB1120" i="24" s="1"/>
  <c r="I1121" i="24"/>
  <c r="BB1121" i="24" s="1"/>
  <c r="I1122" i="24"/>
  <c r="BB1122" i="24" s="1"/>
  <c r="I1123" i="24"/>
  <c r="I1124" i="24"/>
  <c r="BB1124" i="24" s="1"/>
  <c r="I1125" i="24"/>
  <c r="BB1125" i="24" s="1"/>
  <c r="I1126" i="24"/>
  <c r="BB1126" i="24" s="1"/>
  <c r="I1127" i="24"/>
  <c r="BB1127" i="24" s="1"/>
  <c r="I1128" i="24"/>
  <c r="BB1128" i="24" s="1"/>
  <c r="I1129" i="24"/>
  <c r="BB1129" i="24" s="1"/>
  <c r="I1130" i="24"/>
  <c r="BB1130" i="24" s="1"/>
  <c r="I1131" i="24"/>
  <c r="BB1131" i="24" s="1"/>
  <c r="I1132" i="24"/>
  <c r="BB1132" i="24" s="1"/>
  <c r="I1133" i="24"/>
  <c r="BB1133" i="24" s="1"/>
  <c r="I1134" i="24"/>
  <c r="BB1134" i="24" s="1"/>
  <c r="I1135" i="24"/>
  <c r="BB1135" i="24" s="1"/>
  <c r="I1136" i="24"/>
  <c r="BB1136" i="24" s="1"/>
  <c r="I1137" i="24"/>
  <c r="BB1137" i="24" s="1"/>
  <c r="I1138" i="24"/>
  <c r="BB1138" i="24" s="1"/>
  <c r="I1139" i="24"/>
  <c r="BB1139" i="24" s="1"/>
  <c r="I1140" i="24"/>
  <c r="BB1140" i="24" s="1"/>
  <c r="I1141" i="24"/>
  <c r="BB1141" i="24" s="1"/>
  <c r="I1142" i="24"/>
  <c r="BB1142" i="24" s="1"/>
  <c r="I1143" i="24"/>
  <c r="BB1143" i="24" s="1"/>
  <c r="I1144" i="24"/>
  <c r="BB1144" i="24" s="1"/>
  <c r="I1145" i="24"/>
  <c r="BB1145" i="24" s="1"/>
  <c r="I1146" i="24"/>
  <c r="BB1146" i="24" s="1"/>
  <c r="I1147" i="24"/>
  <c r="BB1147" i="24" s="1"/>
  <c r="I1148" i="24"/>
  <c r="BB1148" i="24" s="1"/>
  <c r="I1149" i="24"/>
  <c r="BB1149" i="24" s="1"/>
  <c r="I1150" i="24"/>
  <c r="BB1150" i="24" s="1"/>
  <c r="I1151" i="24"/>
  <c r="BB1151" i="24" s="1"/>
  <c r="I1152" i="24"/>
  <c r="BB1152" i="24" s="1"/>
  <c r="I1153" i="24"/>
  <c r="BB1153" i="24" s="1"/>
  <c r="I1154" i="24"/>
  <c r="BB1154" i="24" s="1"/>
  <c r="I1155" i="24"/>
  <c r="BB1155" i="24" s="1"/>
  <c r="I1156" i="24"/>
  <c r="BB1156" i="24" s="1"/>
  <c r="I1157" i="24"/>
  <c r="BB1157" i="24" s="1"/>
  <c r="I1158" i="24"/>
  <c r="BB1158" i="24" s="1"/>
  <c r="I1159" i="24"/>
  <c r="BB1159" i="24" s="1"/>
  <c r="I1160" i="24"/>
  <c r="BB1160" i="24" s="1"/>
  <c r="I1161" i="24"/>
  <c r="BB1161" i="24" s="1"/>
  <c r="I1162" i="24"/>
  <c r="BB1162" i="24" s="1"/>
  <c r="I1163" i="24"/>
  <c r="BB1163" i="24" s="1"/>
  <c r="I1164" i="24"/>
  <c r="BB1164" i="24" s="1"/>
  <c r="I1165" i="24"/>
  <c r="BB1165" i="24" s="1"/>
  <c r="I1166" i="24"/>
  <c r="BB1166" i="24" s="1"/>
  <c r="I1167" i="24"/>
  <c r="BB1167" i="24" s="1"/>
  <c r="I1168" i="24"/>
  <c r="BB1168" i="24" s="1"/>
  <c r="I1169" i="24"/>
  <c r="BB1169" i="24" s="1"/>
  <c r="I1170" i="24"/>
  <c r="BB1170" i="24" s="1"/>
  <c r="I1171" i="24"/>
  <c r="BB1171" i="24" s="1"/>
  <c r="I1172" i="24"/>
  <c r="BB1172" i="24" s="1"/>
  <c r="I1173" i="24"/>
  <c r="BB1173" i="24" s="1"/>
  <c r="I1174" i="24"/>
  <c r="BB1174" i="24" s="1"/>
  <c r="I1175" i="24"/>
  <c r="BB1175" i="24" s="1"/>
  <c r="I1176" i="24"/>
  <c r="BB1176" i="24" s="1"/>
  <c r="I1177" i="24"/>
  <c r="BB1177" i="24" s="1"/>
  <c r="I1178" i="24"/>
  <c r="BB1178" i="24" s="1"/>
  <c r="I1179" i="24"/>
  <c r="BB1179" i="24" s="1"/>
  <c r="I1180" i="24"/>
  <c r="BB1180" i="24" s="1"/>
  <c r="I1181" i="24"/>
  <c r="BB1181" i="24" s="1"/>
  <c r="I1182" i="24"/>
  <c r="BB1182" i="24" s="1"/>
  <c r="I1183" i="24"/>
  <c r="BB1183" i="24" s="1"/>
  <c r="I1184" i="24"/>
  <c r="BB1184" i="24" s="1"/>
  <c r="I1185" i="24"/>
  <c r="BB1185" i="24" s="1"/>
  <c r="I1186" i="24"/>
  <c r="BB1186" i="24" s="1"/>
  <c r="I1187" i="24"/>
  <c r="BB1187" i="24" s="1"/>
  <c r="I1188" i="24"/>
  <c r="BB1188" i="24" s="1"/>
  <c r="I1189" i="24"/>
  <c r="BB1189" i="24" s="1"/>
  <c r="I1190" i="24"/>
  <c r="BB1190" i="24" s="1"/>
  <c r="I1191" i="24"/>
  <c r="BB1191" i="24" s="1"/>
  <c r="I1192" i="24"/>
  <c r="BB1192" i="24" s="1"/>
  <c r="I1193" i="24"/>
  <c r="BB1193" i="24" s="1"/>
  <c r="I1194" i="24"/>
  <c r="BB1194" i="24" s="1"/>
  <c r="I1195" i="24"/>
  <c r="BB1195" i="24" s="1"/>
  <c r="I1196" i="24"/>
  <c r="BB1196" i="24" s="1"/>
  <c r="I1197" i="24"/>
  <c r="BB1197" i="24" s="1"/>
  <c r="I1198" i="24"/>
  <c r="BB1198" i="24" s="1"/>
  <c r="I1199" i="24"/>
  <c r="BB1199" i="24" s="1"/>
  <c r="I1200" i="24"/>
  <c r="BB1200" i="24" s="1"/>
  <c r="I1201" i="24"/>
  <c r="BB1201" i="24" s="1"/>
  <c r="I1202" i="24"/>
  <c r="BB1202" i="24" s="1"/>
  <c r="I1203" i="24"/>
  <c r="BB1203" i="24" s="1"/>
  <c r="I1204" i="24"/>
  <c r="BB1204" i="24" s="1"/>
  <c r="I1205" i="24"/>
  <c r="BB1205" i="24" s="1"/>
  <c r="I1206" i="24"/>
  <c r="BB1206" i="24" s="1"/>
  <c r="I1207" i="24"/>
  <c r="BB1207" i="24" s="1"/>
  <c r="I1208" i="24"/>
  <c r="BB1208" i="24" s="1"/>
  <c r="I1209" i="24"/>
  <c r="BB1209" i="24" s="1"/>
  <c r="I1210" i="24"/>
  <c r="BB1210" i="24" s="1"/>
  <c r="I1211" i="24"/>
  <c r="BB1211" i="24" s="1"/>
  <c r="I1212" i="24"/>
  <c r="BB1212" i="24" s="1"/>
  <c r="I1213" i="24"/>
  <c r="BB1213" i="24" s="1"/>
  <c r="I1214" i="24"/>
  <c r="BB1214" i="24" s="1"/>
  <c r="I1215" i="24"/>
  <c r="BB1215" i="24" s="1"/>
  <c r="I1216" i="24"/>
  <c r="BB1216" i="24" s="1"/>
  <c r="I1217" i="24"/>
  <c r="BB1217" i="24" s="1"/>
  <c r="I1218" i="24"/>
  <c r="BB1218" i="24" s="1"/>
  <c r="I1219" i="24"/>
  <c r="BB1219" i="24" s="1"/>
  <c r="I1220" i="24"/>
  <c r="BB1220" i="24" s="1"/>
  <c r="I1221" i="24"/>
  <c r="BB1221" i="24" s="1"/>
  <c r="I1222" i="24"/>
  <c r="BB1222" i="24" s="1"/>
  <c r="I1223" i="24"/>
  <c r="BB1223" i="24" s="1"/>
  <c r="I1224" i="24"/>
  <c r="BB1224" i="24" s="1"/>
  <c r="I1225" i="24"/>
  <c r="BB1225" i="24" s="1"/>
  <c r="I1226" i="24"/>
  <c r="BB1226" i="24" s="1"/>
  <c r="I1227" i="24"/>
  <c r="BB1227" i="24" s="1"/>
  <c r="I1228" i="24"/>
  <c r="BB1228" i="24" s="1"/>
  <c r="I1229" i="24"/>
  <c r="BB1229" i="24" s="1"/>
  <c r="I1230" i="24"/>
  <c r="BB1230" i="24" s="1"/>
  <c r="I1231" i="24"/>
  <c r="BB1231" i="24" s="1"/>
  <c r="I1232" i="24"/>
  <c r="BB1232" i="24" s="1"/>
  <c r="I1233" i="24"/>
  <c r="BB1233" i="24" s="1"/>
  <c r="I1234" i="24"/>
  <c r="BB1234" i="24" s="1"/>
  <c r="I1235" i="24"/>
  <c r="BB1235" i="24" s="1"/>
  <c r="I1236" i="24"/>
  <c r="BB1236" i="24" s="1"/>
  <c r="I1237" i="24"/>
  <c r="BB1237" i="24" s="1"/>
  <c r="I1238" i="24"/>
  <c r="BB1238" i="24" s="1"/>
  <c r="I1239" i="24"/>
  <c r="BB1239" i="24" s="1"/>
  <c r="I1240" i="24"/>
  <c r="BB1240" i="24" s="1"/>
  <c r="I1241" i="24"/>
  <c r="BB1241" i="24" s="1"/>
  <c r="I1242" i="24"/>
  <c r="BB1242" i="24" s="1"/>
  <c r="I1243" i="24"/>
  <c r="BB1243" i="24" s="1"/>
  <c r="I1244" i="24"/>
  <c r="BB1244" i="24" s="1"/>
  <c r="I1245" i="24"/>
  <c r="BB1245" i="24" s="1"/>
  <c r="I1246" i="24"/>
  <c r="BB1246" i="24" s="1"/>
  <c r="I1247" i="24"/>
  <c r="BB1247" i="24" s="1"/>
  <c r="I1248" i="24"/>
  <c r="BB1248" i="24" s="1"/>
  <c r="I1249" i="24"/>
  <c r="BB1249" i="24" s="1"/>
  <c r="I1250" i="24"/>
  <c r="BB1250" i="24" s="1"/>
  <c r="I1251" i="24"/>
  <c r="BB1251" i="24" s="1"/>
  <c r="I1252" i="24"/>
  <c r="BB1252" i="24" s="1"/>
  <c r="I1253" i="24"/>
  <c r="BB1253" i="24" s="1"/>
  <c r="I1254" i="24"/>
  <c r="BB1254" i="24" s="1"/>
  <c r="I1255" i="24"/>
  <c r="BB1255" i="24" s="1"/>
  <c r="I1256" i="24"/>
  <c r="BB1256" i="24" s="1"/>
  <c r="I1257" i="24"/>
  <c r="BB1257" i="24" s="1"/>
  <c r="I1258" i="24"/>
  <c r="BB1258" i="24" s="1"/>
  <c r="I1259" i="24"/>
  <c r="BB1259" i="24" s="1"/>
  <c r="I1260" i="24"/>
  <c r="BB1260" i="24" s="1"/>
  <c r="I1261" i="24"/>
  <c r="BB1261" i="24" s="1"/>
  <c r="I1262" i="24"/>
  <c r="BB1262" i="24" s="1"/>
  <c r="I1263" i="24"/>
  <c r="BB1263" i="24" s="1"/>
  <c r="I1264" i="24"/>
  <c r="BB1264" i="24" s="1"/>
  <c r="I1265" i="24"/>
  <c r="BB1265" i="24" s="1"/>
  <c r="I1266" i="24"/>
  <c r="BB1266" i="24" s="1"/>
  <c r="I1267" i="24"/>
  <c r="BB1267" i="24" s="1"/>
  <c r="I1268" i="24"/>
  <c r="BB1268" i="24" s="1"/>
  <c r="I1269" i="24"/>
  <c r="BB1269" i="24" s="1"/>
  <c r="I1270" i="24"/>
  <c r="BB1270" i="24" s="1"/>
  <c r="I1271" i="24"/>
  <c r="BB1271" i="24" s="1"/>
  <c r="I1272" i="24"/>
  <c r="BB1272" i="24" s="1"/>
  <c r="I1273" i="24"/>
  <c r="BB1273" i="24" s="1"/>
  <c r="I1274" i="24"/>
  <c r="BB1274" i="24" s="1"/>
  <c r="I1275" i="24"/>
  <c r="BB1275" i="24" s="1"/>
  <c r="I1276" i="24"/>
  <c r="BB1276" i="24" s="1"/>
  <c r="I1277" i="24"/>
  <c r="BB1277" i="24" s="1"/>
  <c r="I1278" i="24"/>
  <c r="BB1278" i="24" s="1"/>
  <c r="I1279" i="24"/>
  <c r="BB1279" i="24" s="1"/>
  <c r="I1280" i="24"/>
  <c r="BB1280" i="24" s="1"/>
  <c r="I1281" i="24"/>
  <c r="BB1281" i="24" s="1"/>
  <c r="I1282" i="24"/>
  <c r="BB1282" i="24" s="1"/>
  <c r="I1283" i="24"/>
  <c r="BB1283" i="24" s="1"/>
  <c r="I1284" i="24"/>
  <c r="BB1284" i="24" s="1"/>
  <c r="I1285" i="24"/>
  <c r="BB1285" i="24" s="1"/>
  <c r="I1286" i="24"/>
  <c r="BB1286" i="24" s="1"/>
  <c r="I1287" i="24"/>
  <c r="BB1287" i="24" s="1"/>
  <c r="I1288" i="24"/>
  <c r="BB1288" i="24" s="1"/>
  <c r="I1289" i="24"/>
  <c r="BB1289" i="24" s="1"/>
  <c r="I1290" i="24"/>
  <c r="BB1290" i="24" s="1"/>
  <c r="I1291" i="24"/>
  <c r="BB1291" i="24" s="1"/>
  <c r="I1292" i="24"/>
  <c r="BB1292" i="24" s="1"/>
  <c r="I1293" i="24"/>
  <c r="BB1293" i="24" s="1"/>
  <c r="I1294" i="24"/>
  <c r="BB1294" i="24" s="1"/>
  <c r="I1295" i="24"/>
  <c r="BB1295" i="24" s="1"/>
  <c r="I1296" i="24"/>
  <c r="BB1296" i="24" s="1"/>
  <c r="I1297" i="24"/>
  <c r="BB1297" i="24" s="1"/>
  <c r="I1298" i="24"/>
  <c r="BB1298" i="24" s="1"/>
  <c r="I1299" i="24"/>
  <c r="BB1299" i="24" s="1"/>
  <c r="I1300" i="24"/>
  <c r="BB1300" i="24" s="1"/>
  <c r="I1301" i="24"/>
  <c r="BB1301" i="24" s="1"/>
  <c r="I1302" i="24"/>
  <c r="BB1302" i="24" s="1"/>
  <c r="I1303" i="24"/>
  <c r="BB1303" i="24" s="1"/>
  <c r="I1304" i="24"/>
  <c r="BB1304" i="24" s="1"/>
  <c r="I1305" i="24"/>
  <c r="BB1305" i="24" s="1"/>
  <c r="I1306" i="24"/>
  <c r="BB1306" i="24" s="1"/>
  <c r="I1307" i="24"/>
  <c r="BB1307" i="24" s="1"/>
  <c r="I1308" i="24"/>
  <c r="BB1308" i="24" s="1"/>
  <c r="I1309" i="24"/>
  <c r="BB1309" i="24" s="1"/>
  <c r="I1310" i="24"/>
  <c r="BB1310" i="24" s="1"/>
  <c r="I1311" i="24"/>
  <c r="BB1311" i="24" s="1"/>
  <c r="I1312" i="24"/>
  <c r="BB1312" i="24" s="1"/>
  <c r="I1313" i="24"/>
  <c r="BB1313" i="24" s="1"/>
  <c r="I1314" i="24"/>
  <c r="BB1314" i="24" s="1"/>
  <c r="I1315" i="24"/>
  <c r="BB1315" i="24" s="1"/>
  <c r="I1316" i="24"/>
  <c r="BB1316" i="24" s="1"/>
  <c r="I1317" i="24"/>
  <c r="BB1317" i="24" s="1"/>
  <c r="I1318" i="24"/>
  <c r="BB1318" i="24" s="1"/>
  <c r="I1319" i="24"/>
  <c r="BB1319" i="24" s="1"/>
  <c r="I1320" i="24"/>
  <c r="BB1320" i="24" s="1"/>
  <c r="I1321" i="24"/>
  <c r="BB1321" i="24" s="1"/>
  <c r="I1322" i="24"/>
  <c r="BB1322" i="24" s="1"/>
  <c r="I1323" i="24"/>
  <c r="BB1323" i="24" s="1"/>
  <c r="I1324" i="24"/>
  <c r="BB1324" i="24" s="1"/>
  <c r="I1325" i="24"/>
  <c r="BB1325" i="24" s="1"/>
  <c r="I1326" i="24"/>
  <c r="BB1326" i="24" s="1"/>
  <c r="I1327" i="24"/>
  <c r="BB1327" i="24" s="1"/>
  <c r="I1328" i="24"/>
  <c r="BB1328" i="24" s="1"/>
  <c r="I1329" i="24"/>
  <c r="BB1329" i="24" s="1"/>
  <c r="I1330" i="24"/>
  <c r="BB1330" i="24" s="1"/>
  <c r="I1331" i="24"/>
  <c r="BB1331" i="24" s="1"/>
  <c r="I1332" i="24"/>
  <c r="BB1332" i="24" s="1"/>
  <c r="I1333" i="24"/>
  <c r="BB1333" i="24" s="1"/>
  <c r="I1334" i="24"/>
  <c r="BB1334" i="24" s="1"/>
  <c r="I1335" i="24"/>
  <c r="BB1335" i="24" s="1"/>
  <c r="I1336" i="24"/>
  <c r="BB1336" i="24" s="1"/>
  <c r="I1337" i="24"/>
  <c r="BB1337" i="24" s="1"/>
  <c r="I1338" i="24"/>
  <c r="BB1338" i="24" s="1"/>
  <c r="I1339" i="24"/>
  <c r="BB1339" i="24" s="1"/>
  <c r="I1340" i="24"/>
  <c r="BB1340" i="24" s="1"/>
  <c r="I1341" i="24"/>
  <c r="BB1341" i="24" s="1"/>
  <c r="I1342" i="24"/>
  <c r="BB1342" i="24" s="1"/>
  <c r="I1343" i="24"/>
  <c r="BB1343" i="24" s="1"/>
  <c r="I1344" i="24"/>
  <c r="BB1344" i="24" s="1"/>
  <c r="I1345" i="24"/>
  <c r="BB1345" i="24" s="1"/>
  <c r="I1346" i="24"/>
  <c r="BB1346" i="24" s="1"/>
  <c r="I1347" i="24"/>
  <c r="BB1347" i="24" s="1"/>
  <c r="I1348" i="24"/>
  <c r="BB1348" i="24" s="1"/>
  <c r="I1349" i="24"/>
  <c r="BB1349" i="24" s="1"/>
  <c r="I1350" i="24"/>
  <c r="BB1350" i="24" s="1"/>
  <c r="I1351" i="24"/>
  <c r="BB1351" i="24" s="1"/>
  <c r="I1352" i="24"/>
  <c r="BB1352" i="24" s="1"/>
  <c r="I1353" i="24"/>
  <c r="BB1353" i="24" s="1"/>
  <c r="I1354" i="24"/>
  <c r="BB1354" i="24" s="1"/>
  <c r="I1355" i="24"/>
  <c r="BB1355" i="24" s="1"/>
  <c r="I1356" i="24"/>
  <c r="BB1356" i="24" s="1"/>
  <c r="I1357" i="24"/>
  <c r="BB1357" i="24" s="1"/>
  <c r="I1358" i="24"/>
  <c r="BB1358" i="24" s="1"/>
  <c r="I1359" i="24"/>
  <c r="BB1359" i="24" s="1"/>
  <c r="I1360" i="24"/>
  <c r="BB1360" i="24" s="1"/>
  <c r="I1361" i="24"/>
  <c r="BB1361" i="24" s="1"/>
  <c r="I1362" i="24"/>
  <c r="BB1362" i="24" s="1"/>
  <c r="I1363" i="24"/>
  <c r="BB1363" i="24" s="1"/>
  <c r="I1364" i="24"/>
  <c r="BB1364" i="24" s="1"/>
  <c r="I1365" i="24"/>
  <c r="BB1365" i="24" s="1"/>
  <c r="I1366" i="24"/>
  <c r="BB1366" i="24" s="1"/>
  <c r="I1367" i="24"/>
  <c r="BB1367" i="24" s="1"/>
  <c r="I1368" i="24"/>
  <c r="BB1368" i="24" s="1"/>
  <c r="I1369" i="24"/>
  <c r="BB1369" i="24" s="1"/>
  <c r="I1370" i="24"/>
  <c r="BB1370" i="24" s="1"/>
  <c r="I1371" i="24"/>
  <c r="BB1371" i="24" s="1"/>
  <c r="I1372" i="24"/>
  <c r="BB1372" i="24" s="1"/>
  <c r="I1373" i="24"/>
  <c r="BB1373" i="24" s="1"/>
  <c r="I1374" i="24"/>
  <c r="BB1374" i="24" s="1"/>
  <c r="I1375" i="24"/>
  <c r="BB1375" i="24" s="1"/>
  <c r="I1376" i="24"/>
  <c r="BB1376" i="24" s="1"/>
  <c r="I1377" i="24"/>
  <c r="BB1377" i="24" s="1"/>
  <c r="I1378" i="24"/>
  <c r="BB1378" i="24" s="1"/>
  <c r="I1379" i="24"/>
  <c r="BB1379" i="24" s="1"/>
  <c r="I1380" i="24"/>
  <c r="BB1380" i="24" s="1"/>
  <c r="I1381" i="24"/>
  <c r="BB1381" i="24" s="1"/>
  <c r="I1382" i="24"/>
  <c r="BB1382" i="24" s="1"/>
  <c r="I1383" i="24"/>
  <c r="BB1383" i="24" s="1"/>
  <c r="I1384" i="24"/>
  <c r="BB1384" i="24" s="1"/>
  <c r="I1385" i="24"/>
  <c r="BB1385" i="24" s="1"/>
  <c r="I1386" i="24"/>
  <c r="BB1386" i="24" s="1"/>
  <c r="I1387" i="24"/>
  <c r="BB1387" i="24" s="1"/>
  <c r="I1388" i="24"/>
  <c r="BB1388" i="24" s="1"/>
  <c r="I1389" i="24"/>
  <c r="BB1389" i="24" s="1"/>
  <c r="I1390" i="24"/>
  <c r="BB1390" i="24" s="1"/>
  <c r="I1391" i="24"/>
  <c r="BB1391" i="24" s="1"/>
  <c r="I1392" i="24"/>
  <c r="BB1392" i="24" s="1"/>
  <c r="I1393" i="24"/>
  <c r="BB1393" i="24" s="1"/>
  <c r="I1394" i="24"/>
  <c r="BB1394" i="24" s="1"/>
  <c r="I1395" i="24"/>
  <c r="BB1395" i="24" s="1"/>
  <c r="I1396" i="24"/>
  <c r="BB1396" i="24" s="1"/>
  <c r="I1397" i="24"/>
  <c r="BB1397" i="24" s="1"/>
  <c r="I1398" i="24"/>
  <c r="BB1398" i="24" s="1"/>
  <c r="I1399" i="24"/>
  <c r="BB1399" i="24" s="1"/>
  <c r="I1400" i="24"/>
  <c r="BB1400" i="24" s="1"/>
  <c r="I1401" i="24"/>
  <c r="BB1401" i="24" s="1"/>
  <c r="I1402" i="24"/>
  <c r="BB1402" i="24" s="1"/>
  <c r="I1403" i="24"/>
  <c r="BB1403" i="24" s="1"/>
  <c r="I1404" i="24"/>
  <c r="BB1404" i="24" s="1"/>
  <c r="I1405" i="24"/>
  <c r="BB1405" i="24" s="1"/>
  <c r="I1406" i="24"/>
  <c r="BB1406" i="24" s="1"/>
  <c r="I1407" i="24"/>
  <c r="BB1407" i="24" s="1"/>
  <c r="I1408" i="24"/>
  <c r="BB1408" i="24" s="1"/>
  <c r="I1409" i="24"/>
  <c r="BB1409" i="24" s="1"/>
  <c r="I1410" i="24"/>
  <c r="BB1410" i="24" s="1"/>
  <c r="I1411" i="24"/>
  <c r="BB1411" i="24" s="1"/>
  <c r="I1412" i="24"/>
  <c r="BB1412" i="24" s="1"/>
  <c r="I1413" i="24"/>
  <c r="BB1413" i="24" s="1"/>
  <c r="I1414" i="24"/>
  <c r="BB1414" i="24" s="1"/>
  <c r="I1415" i="24"/>
  <c r="BB1415" i="24" s="1"/>
  <c r="I1416" i="24"/>
  <c r="BB1416" i="24" s="1"/>
  <c r="I1417" i="24"/>
  <c r="BB1417" i="24" s="1"/>
  <c r="I1418" i="24"/>
  <c r="BB1418" i="24" s="1"/>
  <c r="I1419" i="24"/>
  <c r="BB1419" i="24" s="1"/>
  <c r="I1420" i="24"/>
  <c r="BB1420" i="24" s="1"/>
  <c r="I1421" i="24"/>
  <c r="BB1421" i="24" s="1"/>
  <c r="I1422" i="24"/>
  <c r="BB1422" i="24" s="1"/>
  <c r="I1423" i="24"/>
  <c r="BB1423" i="24" s="1"/>
  <c r="I1424" i="24"/>
  <c r="BB1424" i="24" s="1"/>
  <c r="I1425" i="24"/>
  <c r="BB1425" i="24" s="1"/>
  <c r="I1426" i="24"/>
  <c r="BB1426" i="24" s="1"/>
  <c r="I1427" i="24"/>
  <c r="BB1427" i="24" s="1"/>
  <c r="I1428" i="24"/>
  <c r="BB1428" i="24" s="1"/>
  <c r="I1429" i="24"/>
  <c r="BB1429" i="24" s="1"/>
  <c r="I1430" i="24"/>
  <c r="BB1430" i="24" s="1"/>
  <c r="I1431" i="24"/>
  <c r="BB1431" i="24" s="1"/>
  <c r="I1432" i="24"/>
  <c r="BB1432" i="24" s="1"/>
  <c r="I1433" i="24"/>
  <c r="BB1433" i="24" s="1"/>
  <c r="I1434" i="24"/>
  <c r="BB1434" i="24" s="1"/>
  <c r="I1435" i="24"/>
  <c r="BB1435" i="24" s="1"/>
  <c r="I1436" i="24"/>
  <c r="BB1436" i="24" s="1"/>
  <c r="I1437" i="24"/>
  <c r="BB1437" i="24" s="1"/>
  <c r="I1438" i="24"/>
  <c r="BB1438" i="24" s="1"/>
  <c r="I1439" i="24"/>
  <c r="BB1439" i="24" s="1"/>
  <c r="I1440" i="24"/>
  <c r="BB1440" i="24" s="1"/>
  <c r="I1441" i="24"/>
  <c r="BB1441" i="24" s="1"/>
  <c r="I1442" i="24"/>
  <c r="BB1442" i="24" s="1"/>
  <c r="I1443" i="24"/>
  <c r="BB1443" i="24" s="1"/>
  <c r="I1444" i="24"/>
  <c r="BB1444" i="24" s="1"/>
  <c r="I1445" i="24"/>
  <c r="BB1445" i="24" s="1"/>
  <c r="I1446" i="24"/>
  <c r="BB1446" i="24" s="1"/>
  <c r="I1447" i="24"/>
  <c r="BB1447" i="24" s="1"/>
  <c r="I1448" i="24"/>
  <c r="BB1448" i="24" s="1"/>
  <c r="I1449" i="24"/>
  <c r="BB1449" i="24" s="1"/>
  <c r="I1450" i="24"/>
  <c r="BB1450" i="24" s="1"/>
  <c r="I1451" i="24"/>
  <c r="BB1451" i="24" s="1"/>
  <c r="I1452" i="24"/>
  <c r="BB1452" i="24" s="1"/>
  <c r="I1453" i="24"/>
  <c r="BB1453" i="24" s="1"/>
  <c r="I1454" i="24"/>
  <c r="BB1454" i="24" s="1"/>
  <c r="I1455" i="24"/>
  <c r="BB1455" i="24" s="1"/>
  <c r="I1456" i="24"/>
  <c r="BB1456" i="24" s="1"/>
  <c r="I1457" i="24"/>
  <c r="BB1457" i="24" s="1"/>
  <c r="I1458" i="24"/>
  <c r="BB1458" i="24" s="1"/>
  <c r="I1459" i="24"/>
  <c r="BB1459" i="24" s="1"/>
  <c r="I1460" i="24"/>
  <c r="BB1460" i="24" s="1"/>
  <c r="I1461" i="24"/>
  <c r="BB1461" i="24" s="1"/>
  <c r="I1462" i="24"/>
  <c r="BB1462" i="24" s="1"/>
  <c r="I1463" i="24"/>
  <c r="BB1463" i="24" s="1"/>
  <c r="I1464" i="24"/>
  <c r="BB1464" i="24" s="1"/>
  <c r="I1465" i="24"/>
  <c r="BB1465" i="24" s="1"/>
  <c r="I1466" i="24"/>
  <c r="BB1466" i="24" s="1"/>
  <c r="I1467" i="24"/>
  <c r="BB1467" i="24" s="1"/>
  <c r="I1468" i="24"/>
  <c r="BB1468" i="24" s="1"/>
  <c r="I1469" i="24"/>
  <c r="BB1469" i="24" s="1"/>
  <c r="I1470" i="24"/>
  <c r="BB1470" i="24" s="1"/>
  <c r="I1471" i="24"/>
  <c r="BB1471" i="24" s="1"/>
  <c r="I1472" i="24"/>
  <c r="BB1472" i="24" s="1"/>
  <c r="I1473" i="24"/>
  <c r="BB1473" i="24" s="1"/>
  <c r="I1474" i="24"/>
  <c r="BB1474" i="24" s="1"/>
  <c r="I1475" i="24"/>
  <c r="BB1475" i="24" s="1"/>
  <c r="I1476" i="24"/>
  <c r="BB1476" i="24" s="1"/>
  <c r="I1477" i="24"/>
  <c r="BB1477" i="24" s="1"/>
  <c r="I1478" i="24"/>
  <c r="BB1478" i="24" s="1"/>
  <c r="I1479" i="24"/>
  <c r="BB1479" i="24" s="1"/>
  <c r="I1480" i="24"/>
  <c r="BB1480" i="24" s="1"/>
  <c r="I1481" i="24"/>
  <c r="BB1481" i="24" s="1"/>
  <c r="I1482" i="24"/>
  <c r="BB1482" i="24" s="1"/>
  <c r="I1483" i="24"/>
  <c r="BB1483" i="24" s="1"/>
  <c r="I1484" i="24"/>
  <c r="BB1484" i="24" s="1"/>
  <c r="I1485" i="24"/>
  <c r="BB1485" i="24" s="1"/>
  <c r="I1486" i="24"/>
  <c r="BB1486" i="24" s="1"/>
  <c r="I1487" i="24"/>
  <c r="BB1487" i="24" s="1"/>
  <c r="I1488" i="24"/>
  <c r="BB1488" i="24" s="1"/>
  <c r="I1489" i="24"/>
  <c r="BB1489" i="24" s="1"/>
  <c r="I1490" i="24"/>
  <c r="BB1490" i="24" s="1"/>
  <c r="I1491" i="24"/>
  <c r="BB1491" i="24" s="1"/>
  <c r="I1492" i="24"/>
  <c r="BB1492" i="24" s="1"/>
  <c r="I1493" i="24"/>
  <c r="BB1493" i="24" s="1"/>
  <c r="I1494" i="24"/>
  <c r="BB1494" i="24" s="1"/>
  <c r="I1495" i="24"/>
  <c r="BB1495" i="24" s="1"/>
  <c r="I1496" i="24"/>
  <c r="BB1496" i="24" s="1"/>
  <c r="I1497" i="24"/>
  <c r="BB1497" i="24" s="1"/>
  <c r="I1498" i="24"/>
  <c r="BB1498" i="24" s="1"/>
  <c r="I1499" i="24"/>
  <c r="BB1499" i="24" s="1"/>
  <c r="I1500" i="24"/>
  <c r="BB1500" i="24" s="1"/>
  <c r="I1501" i="24"/>
  <c r="BB1501" i="24" s="1"/>
  <c r="I1502" i="24"/>
  <c r="BB1502" i="24" s="1"/>
  <c r="I1503" i="24"/>
  <c r="BB1503" i="24" s="1"/>
  <c r="I1504" i="24"/>
  <c r="BB1504" i="24" s="1"/>
  <c r="I1505" i="24"/>
  <c r="BB1505" i="24" s="1"/>
  <c r="I1506" i="24"/>
  <c r="BB1506" i="24" s="1"/>
  <c r="I1507" i="24"/>
  <c r="BB1507" i="24" s="1"/>
  <c r="I1508" i="24"/>
  <c r="BB1508" i="24" s="1"/>
  <c r="I1509" i="24"/>
  <c r="BB1509" i="24" s="1"/>
  <c r="I1510" i="24"/>
  <c r="BB1510" i="24" s="1"/>
  <c r="I1511" i="24"/>
  <c r="BB1511" i="24" s="1"/>
  <c r="I1512" i="24"/>
  <c r="BB1512" i="24" s="1"/>
  <c r="I1513" i="24"/>
  <c r="BB1513" i="24" s="1"/>
  <c r="I1514" i="24"/>
  <c r="BB1514" i="24" s="1"/>
  <c r="I1515" i="24"/>
  <c r="BB1515" i="24" s="1"/>
  <c r="I1516" i="24"/>
  <c r="BB1516" i="24" s="1"/>
  <c r="I1517" i="24"/>
  <c r="BB1517" i="24" s="1"/>
  <c r="I1518" i="24"/>
  <c r="BB1518" i="24" s="1"/>
  <c r="I1519" i="24"/>
  <c r="BB1519" i="24" s="1"/>
  <c r="I1520" i="24"/>
  <c r="BB1520" i="24" s="1"/>
  <c r="I1521" i="24"/>
  <c r="BB1521" i="24" s="1"/>
  <c r="I1522" i="24"/>
  <c r="BB1522" i="24" s="1"/>
  <c r="I1523" i="24"/>
  <c r="BB1523" i="24" s="1"/>
  <c r="I1524" i="24"/>
  <c r="BB1524" i="24" s="1"/>
  <c r="I1525" i="24"/>
  <c r="BB1525" i="24" s="1"/>
  <c r="I1526" i="24"/>
  <c r="BB1526" i="24" s="1"/>
  <c r="I1527" i="24"/>
  <c r="BB1527" i="24" s="1"/>
  <c r="I1528" i="24"/>
  <c r="BB1528" i="24" s="1"/>
  <c r="I1529" i="24"/>
  <c r="BB1529" i="24" s="1"/>
  <c r="I1530" i="24"/>
  <c r="BB1530" i="24" s="1"/>
  <c r="I1531" i="24"/>
  <c r="BB1531" i="24" s="1"/>
  <c r="I1532" i="24"/>
  <c r="BB1532" i="24" s="1"/>
  <c r="I1533" i="24"/>
  <c r="BB1533" i="24" s="1"/>
  <c r="I1534" i="24"/>
  <c r="BB1534" i="24" s="1"/>
  <c r="I1535" i="24"/>
  <c r="BB1535" i="24" s="1"/>
  <c r="I1536" i="24"/>
  <c r="BB1536" i="24" s="1"/>
  <c r="I1537" i="24"/>
  <c r="BB1537" i="24" s="1"/>
  <c r="I1538" i="24"/>
  <c r="BB1538" i="24" s="1"/>
  <c r="I1539" i="24"/>
  <c r="BB1539" i="24" s="1"/>
  <c r="I1540" i="24"/>
  <c r="BB1540" i="24" s="1"/>
  <c r="I1541" i="24"/>
  <c r="BB1541" i="24" s="1"/>
  <c r="I1542" i="24"/>
  <c r="BB1542" i="24" s="1"/>
  <c r="I1543" i="24"/>
  <c r="BB1543" i="24" s="1"/>
  <c r="I1544" i="24"/>
  <c r="BB1544" i="24" s="1"/>
  <c r="I1545" i="24"/>
  <c r="BB1545" i="24" s="1"/>
  <c r="I1546" i="24"/>
  <c r="BB1546" i="24" s="1"/>
  <c r="I1547" i="24"/>
  <c r="BB1547" i="24" s="1"/>
  <c r="I1548" i="24"/>
  <c r="BB1548" i="24" s="1"/>
  <c r="I1549" i="24"/>
  <c r="BB1549" i="24" s="1"/>
  <c r="I1550" i="24"/>
  <c r="BB1550" i="24" s="1"/>
  <c r="I1551" i="24"/>
  <c r="BB1551" i="24" s="1"/>
  <c r="I1552" i="24"/>
  <c r="BB1552" i="24" s="1"/>
  <c r="I1553" i="24"/>
  <c r="BB1553" i="24" s="1"/>
  <c r="I1554" i="24"/>
  <c r="BB1554" i="24" s="1"/>
  <c r="I1555" i="24"/>
  <c r="BB1555" i="24" s="1"/>
  <c r="I1556" i="24"/>
  <c r="BB1556" i="24" s="1"/>
  <c r="I1557" i="24"/>
  <c r="BB1557" i="24" s="1"/>
  <c r="I1558" i="24"/>
  <c r="BB1558" i="24" s="1"/>
  <c r="I1559" i="24"/>
  <c r="BB1559" i="24" s="1"/>
  <c r="I1560" i="24"/>
  <c r="BB1560" i="24" s="1"/>
  <c r="I1561" i="24"/>
  <c r="BB1561" i="24" s="1"/>
  <c r="I1562" i="24"/>
  <c r="BB1562" i="24" s="1"/>
  <c r="I1563" i="24"/>
  <c r="BB1563" i="24" s="1"/>
  <c r="I1564" i="24"/>
  <c r="BB1564" i="24" s="1"/>
  <c r="I1565" i="24"/>
  <c r="BB1565" i="24" s="1"/>
  <c r="I1566" i="24"/>
  <c r="BB1566" i="24" s="1"/>
  <c r="I1567" i="24"/>
  <c r="BB1567" i="24" s="1"/>
  <c r="I1568" i="24"/>
  <c r="BB1568" i="24" s="1"/>
  <c r="I1569" i="24"/>
  <c r="BB1569" i="24" s="1"/>
  <c r="I1570" i="24"/>
  <c r="BB1570" i="24" s="1"/>
  <c r="I1571" i="24"/>
  <c r="BB1571" i="24" s="1"/>
  <c r="I1572" i="24"/>
  <c r="BB1572" i="24" s="1"/>
  <c r="I1573" i="24"/>
  <c r="BB1573" i="24" s="1"/>
  <c r="I1574" i="24"/>
  <c r="BB1574" i="24" s="1"/>
  <c r="I1575" i="24"/>
  <c r="BB1575" i="24" s="1"/>
  <c r="I1576" i="24"/>
  <c r="BB1576" i="24" s="1"/>
  <c r="I1577" i="24"/>
  <c r="BB1577" i="24" s="1"/>
  <c r="I1578" i="24"/>
  <c r="BB1578" i="24" s="1"/>
  <c r="I1579" i="24"/>
  <c r="BB1579" i="24" s="1"/>
  <c r="I1580" i="24"/>
  <c r="BB1580" i="24" s="1"/>
  <c r="I1581" i="24"/>
  <c r="BB1581" i="24" s="1"/>
  <c r="I1582" i="24"/>
  <c r="BB1582" i="24" s="1"/>
  <c r="I1583" i="24"/>
  <c r="BB1583" i="24" s="1"/>
  <c r="I1584" i="24"/>
  <c r="BB1584" i="24" s="1"/>
  <c r="I1585" i="24"/>
  <c r="BB1585" i="24" s="1"/>
  <c r="I1586" i="24"/>
  <c r="BB1586" i="24" s="1"/>
  <c r="I1587" i="24"/>
  <c r="BB1587" i="24" s="1"/>
  <c r="I1588" i="24"/>
  <c r="BB1588" i="24" s="1"/>
  <c r="I1589" i="24"/>
  <c r="BB1589" i="24" s="1"/>
  <c r="I1590" i="24"/>
  <c r="BB1590" i="24" s="1"/>
  <c r="I1591" i="24"/>
  <c r="BB1591" i="24" s="1"/>
  <c r="I1592" i="24"/>
  <c r="BB1592" i="24" s="1"/>
  <c r="I1593" i="24"/>
  <c r="BB1593" i="24" s="1"/>
  <c r="I1594" i="24"/>
  <c r="BB1594" i="24" s="1"/>
  <c r="I1595" i="24"/>
  <c r="BB1595" i="24" s="1"/>
  <c r="I1596" i="24"/>
  <c r="BB1596" i="24" s="1"/>
  <c r="I1597" i="24"/>
  <c r="BB1597" i="24" s="1"/>
  <c r="I1598" i="24"/>
  <c r="BB1598" i="24" s="1"/>
  <c r="I1599" i="24"/>
  <c r="BB1599" i="24" s="1"/>
  <c r="I1600" i="24"/>
  <c r="BB1600" i="24" s="1"/>
  <c r="I1601" i="24"/>
  <c r="BB1601" i="24" s="1"/>
  <c r="I1602" i="24"/>
  <c r="BB1602" i="24" s="1"/>
  <c r="I1603" i="24"/>
  <c r="BB1603" i="24" s="1"/>
  <c r="I1604" i="24"/>
  <c r="BB1604" i="24" s="1"/>
  <c r="I1605" i="24"/>
  <c r="BB1605" i="24" s="1"/>
  <c r="I1606" i="24"/>
  <c r="BB1606" i="24" s="1"/>
  <c r="I1607" i="24"/>
  <c r="BB1607" i="24" s="1"/>
  <c r="I1608" i="24"/>
  <c r="BB1608" i="24" s="1"/>
  <c r="I1609" i="24"/>
  <c r="BB1609" i="24" s="1"/>
  <c r="I1610" i="24"/>
  <c r="BB1610" i="24" s="1"/>
  <c r="I1611" i="24"/>
  <c r="BB1611" i="24" s="1"/>
  <c r="I1612" i="24"/>
  <c r="BB1612" i="24" s="1"/>
  <c r="I1613" i="24"/>
  <c r="BB1613" i="24" s="1"/>
  <c r="I1614" i="24"/>
  <c r="BB1614" i="24" s="1"/>
  <c r="I1615" i="24"/>
  <c r="BB1615" i="24" s="1"/>
  <c r="I1616" i="24"/>
  <c r="BB1616" i="24" s="1"/>
  <c r="I1617" i="24"/>
  <c r="BB1617" i="24" s="1"/>
  <c r="I1618" i="24"/>
  <c r="BB1618" i="24" s="1"/>
  <c r="I1619" i="24"/>
  <c r="BB1619" i="24" s="1"/>
  <c r="I1620" i="24"/>
  <c r="BB1620" i="24" s="1"/>
  <c r="I1621" i="24"/>
  <c r="BB1621" i="24" s="1"/>
  <c r="I1622" i="24"/>
  <c r="BB1622" i="24" s="1"/>
  <c r="I1623" i="24"/>
  <c r="BB1623" i="24" s="1"/>
  <c r="I1624" i="24"/>
  <c r="BB1624" i="24" s="1"/>
  <c r="I1625" i="24"/>
  <c r="BB1625" i="24" s="1"/>
  <c r="I1626" i="24"/>
  <c r="BB1626" i="24" s="1"/>
  <c r="I1627" i="24"/>
  <c r="BB1627" i="24" s="1"/>
  <c r="I1628" i="24"/>
  <c r="BB1628" i="24" s="1"/>
  <c r="I1629" i="24"/>
  <c r="BB1629" i="24" s="1"/>
  <c r="I1630" i="24"/>
  <c r="BB1630" i="24" s="1"/>
  <c r="I1631" i="24"/>
  <c r="BB1631" i="24" s="1"/>
  <c r="I1632" i="24"/>
  <c r="BB1632" i="24" s="1"/>
  <c r="I1633" i="24"/>
  <c r="BB1633" i="24" s="1"/>
  <c r="I1634" i="24"/>
  <c r="BB1634" i="24" s="1"/>
  <c r="I1635" i="24"/>
  <c r="BB1635" i="24" s="1"/>
  <c r="I1636" i="24"/>
  <c r="BB1636" i="24" s="1"/>
  <c r="I1637" i="24"/>
  <c r="BB1637" i="24" s="1"/>
  <c r="I1638" i="24"/>
  <c r="BB1638" i="24" s="1"/>
  <c r="I1639" i="24"/>
  <c r="BB1639" i="24" s="1"/>
  <c r="I1640" i="24"/>
  <c r="BB1640" i="24" s="1"/>
  <c r="I1641" i="24"/>
  <c r="BB1641" i="24" s="1"/>
  <c r="I1642" i="24"/>
  <c r="BB1642" i="24" s="1"/>
  <c r="I1643" i="24"/>
  <c r="BB1643" i="24" s="1"/>
  <c r="I1644" i="24"/>
  <c r="BB1644" i="24" s="1"/>
  <c r="I1645" i="24"/>
  <c r="BB1645" i="24" s="1"/>
  <c r="I1646" i="24"/>
  <c r="BB1646" i="24" s="1"/>
  <c r="I1647" i="24"/>
  <c r="BB1647" i="24" s="1"/>
  <c r="I1648" i="24"/>
  <c r="BB1648" i="24" s="1"/>
  <c r="I1649" i="24"/>
  <c r="BB1649" i="24" s="1"/>
  <c r="I1650" i="24"/>
  <c r="BB1650" i="24" s="1"/>
  <c r="I1651" i="24"/>
  <c r="BB1651" i="24" s="1"/>
  <c r="I1652" i="24"/>
  <c r="BB1652" i="24" s="1"/>
  <c r="I1653" i="24"/>
  <c r="BB1653" i="24" s="1"/>
  <c r="I1654" i="24"/>
  <c r="BB1654" i="24" s="1"/>
  <c r="I1655" i="24"/>
  <c r="BB1655" i="24" s="1"/>
  <c r="I1656" i="24"/>
  <c r="BB1656" i="24" s="1"/>
  <c r="I1657" i="24"/>
  <c r="BB1657" i="24" s="1"/>
  <c r="I1658" i="24"/>
  <c r="BB1658" i="24" s="1"/>
  <c r="I1659" i="24"/>
  <c r="BB1659" i="24" s="1"/>
  <c r="I1660" i="24"/>
  <c r="BB1660" i="24" s="1"/>
  <c r="I1661" i="24"/>
  <c r="BB1661" i="24" s="1"/>
  <c r="I1662" i="24"/>
  <c r="BB1662" i="24" s="1"/>
  <c r="I1663" i="24"/>
  <c r="BB1663" i="24" s="1"/>
  <c r="I1664" i="24"/>
  <c r="BB1664" i="24" s="1"/>
  <c r="I1665" i="24"/>
  <c r="BB1665" i="24" s="1"/>
  <c r="I1666" i="24"/>
  <c r="BB1666" i="24" s="1"/>
  <c r="I1667" i="24"/>
  <c r="BB1667" i="24" s="1"/>
  <c r="I1668" i="24"/>
  <c r="BB1668" i="24" s="1"/>
  <c r="I1669" i="24"/>
  <c r="BB1669" i="24" s="1"/>
  <c r="I1670" i="24"/>
  <c r="BB1670" i="24" s="1"/>
  <c r="I1671" i="24"/>
  <c r="BB1671" i="24" s="1"/>
  <c r="I1672" i="24"/>
  <c r="BB1672" i="24" s="1"/>
  <c r="I1673" i="24"/>
  <c r="BB1673" i="24" s="1"/>
  <c r="I1674" i="24"/>
  <c r="BB1674" i="24" s="1"/>
  <c r="I1675" i="24"/>
  <c r="BB1675" i="24" s="1"/>
  <c r="I1676" i="24"/>
  <c r="BB1676" i="24" s="1"/>
  <c r="I1677" i="24"/>
  <c r="BB1677" i="24" s="1"/>
  <c r="I1678" i="24"/>
  <c r="BB1678" i="24" s="1"/>
  <c r="I1679" i="24"/>
  <c r="BB1679" i="24" s="1"/>
  <c r="I1680" i="24"/>
  <c r="BB1680" i="24" s="1"/>
  <c r="I1681" i="24"/>
  <c r="BB1681" i="24" s="1"/>
  <c r="I1682" i="24"/>
  <c r="BB1682" i="24" s="1"/>
  <c r="I1683" i="24"/>
  <c r="BB1683" i="24" s="1"/>
  <c r="I1684" i="24"/>
  <c r="BB1684" i="24" s="1"/>
  <c r="I1685" i="24"/>
  <c r="BB1685" i="24" s="1"/>
  <c r="I1686" i="24"/>
  <c r="BB1686" i="24" s="1"/>
  <c r="I1687" i="24"/>
  <c r="BB1687" i="24" s="1"/>
  <c r="I1688" i="24"/>
  <c r="BB1688" i="24" s="1"/>
  <c r="I1689" i="24"/>
  <c r="BB1689" i="24" s="1"/>
  <c r="I1690" i="24"/>
  <c r="BB1690" i="24" s="1"/>
  <c r="I1691" i="24"/>
  <c r="BB1691" i="24" s="1"/>
  <c r="I1692" i="24"/>
  <c r="BB1692" i="24" s="1"/>
  <c r="I1693" i="24"/>
  <c r="BB1693" i="24" s="1"/>
  <c r="I1694" i="24"/>
  <c r="BB1694" i="24" s="1"/>
  <c r="I1695" i="24"/>
  <c r="BB1695" i="24" s="1"/>
  <c r="I1696" i="24"/>
  <c r="BB1696" i="24" s="1"/>
  <c r="I1697" i="24"/>
  <c r="BB1697" i="24" s="1"/>
  <c r="I1698" i="24"/>
  <c r="BB1698" i="24" s="1"/>
  <c r="I1699" i="24"/>
  <c r="BB1699" i="24" s="1"/>
  <c r="I1700" i="24"/>
  <c r="BB1700" i="24" s="1"/>
  <c r="I1701" i="24"/>
  <c r="BB1701" i="24" s="1"/>
  <c r="I1702" i="24"/>
  <c r="BB1702" i="24" s="1"/>
  <c r="I1703" i="24"/>
  <c r="BB1703" i="24" s="1"/>
  <c r="I1704" i="24"/>
  <c r="BB1704" i="24" s="1"/>
  <c r="I1705" i="24"/>
  <c r="BB1705" i="24" s="1"/>
  <c r="I1706" i="24"/>
  <c r="BB1706" i="24" s="1"/>
  <c r="I1707" i="24"/>
  <c r="BB1707" i="24" s="1"/>
  <c r="I1708" i="24"/>
  <c r="BB1708" i="24" s="1"/>
  <c r="I1709" i="24"/>
  <c r="BB1709" i="24" s="1"/>
  <c r="I1710" i="24"/>
  <c r="BB1710" i="24" s="1"/>
  <c r="I1711" i="24"/>
  <c r="BB1711" i="24" s="1"/>
  <c r="I1712" i="24"/>
  <c r="BB1712" i="24" s="1"/>
  <c r="I1713" i="24"/>
  <c r="BB1713" i="24" s="1"/>
  <c r="I1714" i="24"/>
  <c r="BB1714" i="24" s="1"/>
  <c r="I1715" i="24"/>
  <c r="BB1715" i="24" s="1"/>
  <c r="I1716" i="24"/>
  <c r="BB1716" i="24" s="1"/>
  <c r="I1717" i="24"/>
  <c r="BB1717" i="24" s="1"/>
  <c r="I1718" i="24"/>
  <c r="BB1718" i="24" s="1"/>
  <c r="I1719" i="24"/>
  <c r="BB1719" i="24" s="1"/>
  <c r="I1720" i="24"/>
  <c r="BB1720" i="24" s="1"/>
  <c r="I1721" i="24"/>
  <c r="BB1721" i="24" s="1"/>
  <c r="I1722" i="24"/>
  <c r="BB1722" i="24" s="1"/>
  <c r="I1723" i="24"/>
  <c r="BB1723" i="24" s="1"/>
  <c r="I1724" i="24"/>
  <c r="BB1724" i="24" s="1"/>
  <c r="I1725" i="24"/>
  <c r="BB1725" i="24" s="1"/>
  <c r="I1726" i="24"/>
  <c r="BB1726" i="24" s="1"/>
  <c r="I1727" i="24"/>
  <c r="BB1727" i="24" s="1"/>
  <c r="I1728" i="24"/>
  <c r="BB1728" i="24" s="1"/>
  <c r="I1729" i="24"/>
  <c r="BB1729" i="24" s="1"/>
  <c r="I1730" i="24"/>
  <c r="BB1730" i="24" s="1"/>
  <c r="I1731" i="24"/>
  <c r="BB1731" i="24" s="1"/>
  <c r="I1732" i="24"/>
  <c r="BB1732" i="24" s="1"/>
  <c r="I1733" i="24"/>
  <c r="BB1733" i="24" s="1"/>
  <c r="I1734" i="24"/>
  <c r="BB1734" i="24" s="1"/>
  <c r="I1735" i="24"/>
  <c r="BB1735" i="24" s="1"/>
  <c r="I1736" i="24"/>
  <c r="BB1736" i="24" s="1"/>
  <c r="I1737" i="24"/>
  <c r="BB1737" i="24" s="1"/>
  <c r="I1738" i="24"/>
  <c r="BB1738" i="24" s="1"/>
  <c r="I1739" i="24"/>
  <c r="BB1739" i="24" s="1"/>
  <c r="I1740" i="24"/>
  <c r="BB1740" i="24" s="1"/>
  <c r="I1741" i="24"/>
  <c r="BB1741" i="24" s="1"/>
  <c r="I1742" i="24"/>
  <c r="BB1742" i="24" s="1"/>
  <c r="I1743" i="24"/>
  <c r="BB1743" i="24" s="1"/>
  <c r="I1744" i="24"/>
  <c r="BB1744" i="24" s="1"/>
  <c r="I1745" i="24"/>
  <c r="BB1745" i="24" s="1"/>
  <c r="I1746" i="24"/>
  <c r="BB1746" i="24" s="1"/>
  <c r="I1747" i="24"/>
  <c r="BB1747" i="24" s="1"/>
  <c r="I1748" i="24"/>
  <c r="BB1748" i="24" s="1"/>
  <c r="I1749" i="24"/>
  <c r="BB1749" i="24" s="1"/>
  <c r="I1750" i="24"/>
  <c r="BB1750" i="24" s="1"/>
  <c r="I1751" i="24"/>
  <c r="BB1751" i="24" s="1"/>
  <c r="I1752" i="24"/>
  <c r="BB1752" i="24" s="1"/>
  <c r="I1753" i="24"/>
  <c r="BB1753" i="24" s="1"/>
  <c r="I1754" i="24"/>
  <c r="BB1754" i="24" s="1"/>
  <c r="I1755" i="24"/>
  <c r="BB1755" i="24" s="1"/>
  <c r="I1756" i="24"/>
  <c r="BB1756" i="24" s="1"/>
  <c r="I1757" i="24"/>
  <c r="BB1757" i="24" s="1"/>
  <c r="I1758" i="24"/>
  <c r="BB1758" i="24" s="1"/>
  <c r="I1759" i="24"/>
  <c r="BB1759" i="24" s="1"/>
  <c r="I1760" i="24"/>
  <c r="BB1760" i="24" s="1"/>
  <c r="I1761" i="24"/>
  <c r="BB1761" i="24" s="1"/>
  <c r="I1762" i="24"/>
  <c r="BB1762" i="24" s="1"/>
  <c r="I1763" i="24"/>
  <c r="BB1763" i="24" s="1"/>
  <c r="I1764" i="24"/>
  <c r="BB1764" i="24" s="1"/>
  <c r="I1765" i="24"/>
  <c r="BB1765" i="24" s="1"/>
  <c r="I1766" i="24"/>
  <c r="BB1766" i="24" s="1"/>
  <c r="I1767" i="24"/>
  <c r="BB1767" i="24" s="1"/>
  <c r="I1768" i="24"/>
  <c r="BB1768" i="24" s="1"/>
  <c r="I1769" i="24"/>
  <c r="BB1769" i="24" s="1"/>
  <c r="I1770" i="24"/>
  <c r="BB1770" i="24" s="1"/>
  <c r="I1771" i="24"/>
  <c r="BB1771" i="24" s="1"/>
  <c r="I1772" i="24"/>
  <c r="BB1772" i="24" s="1"/>
  <c r="I1773" i="24"/>
  <c r="BB1773" i="24" s="1"/>
  <c r="I1774" i="24"/>
  <c r="BB1774" i="24" s="1"/>
  <c r="I1775" i="24"/>
  <c r="BB1775" i="24" s="1"/>
  <c r="I1776" i="24"/>
  <c r="BB1776" i="24" s="1"/>
  <c r="I1777" i="24"/>
  <c r="BB1777" i="24" s="1"/>
  <c r="I1778" i="24"/>
  <c r="BB1778" i="24" s="1"/>
  <c r="I1779" i="24"/>
  <c r="BB1779" i="24" s="1"/>
  <c r="I1780" i="24"/>
  <c r="BB1780" i="24" s="1"/>
  <c r="I1781" i="24"/>
  <c r="BB1781" i="24" s="1"/>
  <c r="I1782" i="24"/>
  <c r="BB1782" i="24" s="1"/>
  <c r="I1783" i="24"/>
  <c r="BB1783" i="24" s="1"/>
  <c r="I1784" i="24"/>
  <c r="BB1784" i="24" s="1"/>
  <c r="I1785" i="24"/>
  <c r="BB1785" i="24" s="1"/>
  <c r="I1786" i="24"/>
  <c r="BB1786" i="24" s="1"/>
  <c r="I1787" i="24"/>
  <c r="BB1787" i="24" s="1"/>
  <c r="I1788" i="24"/>
  <c r="BB1788" i="24" s="1"/>
  <c r="I1789" i="24"/>
  <c r="BB1789" i="24" s="1"/>
  <c r="I1790" i="24"/>
  <c r="BB1790" i="24" s="1"/>
  <c r="I1791" i="24"/>
  <c r="BB1791" i="24" s="1"/>
  <c r="I1792" i="24"/>
  <c r="BB1792" i="24" s="1"/>
  <c r="I1793" i="24"/>
  <c r="BB1793" i="24" s="1"/>
  <c r="I1794" i="24"/>
  <c r="BB1794" i="24" s="1"/>
  <c r="I1795" i="24"/>
  <c r="BB1795" i="24" s="1"/>
  <c r="I1796" i="24"/>
  <c r="BB1796" i="24" s="1"/>
  <c r="I1797" i="24"/>
  <c r="BB1797" i="24" s="1"/>
  <c r="I1798" i="24"/>
  <c r="BB1798" i="24" s="1"/>
  <c r="I1799" i="24"/>
  <c r="BB1799" i="24" s="1"/>
  <c r="I1800" i="24"/>
  <c r="BB1800" i="24" s="1"/>
  <c r="I1801" i="24"/>
  <c r="BB1801" i="24" s="1"/>
  <c r="I1802" i="24"/>
  <c r="BB1802" i="24" s="1"/>
  <c r="I1803" i="24"/>
  <c r="BB1803" i="24" s="1"/>
  <c r="I1804" i="24"/>
  <c r="BB1804" i="24" s="1"/>
  <c r="I1805" i="24"/>
  <c r="BB1805" i="24" s="1"/>
  <c r="I1806" i="24"/>
  <c r="BB1806" i="24" s="1"/>
  <c r="I1807" i="24"/>
  <c r="BB1807" i="24" s="1"/>
  <c r="I1808" i="24"/>
  <c r="BB1808" i="24" s="1"/>
  <c r="I1809" i="24"/>
  <c r="BB1809" i="24" s="1"/>
  <c r="I1810" i="24"/>
  <c r="BB1810" i="24" s="1"/>
  <c r="I1811" i="24"/>
  <c r="I1812" i="24"/>
  <c r="BB1812" i="24" s="1"/>
  <c r="I1813" i="24"/>
  <c r="BB1813" i="24" s="1"/>
  <c r="I1814" i="24"/>
  <c r="BB1814" i="24" s="1"/>
  <c r="I1815" i="24"/>
  <c r="BB1815" i="24" s="1"/>
  <c r="I1816" i="24"/>
  <c r="BB1816" i="24" s="1"/>
  <c r="I1817" i="24"/>
  <c r="BB1817" i="24" s="1"/>
  <c r="I1818" i="24"/>
  <c r="I1819" i="24"/>
  <c r="BB1819" i="24" s="1"/>
  <c r="I1820" i="24"/>
  <c r="BB1820" i="24" s="1"/>
  <c r="I1821" i="24"/>
  <c r="BB1821" i="24" s="1"/>
  <c r="I1822" i="24"/>
  <c r="BB1822" i="24" s="1"/>
  <c r="I1823" i="24"/>
  <c r="BB1823" i="24" s="1"/>
  <c r="I1824" i="24"/>
  <c r="BB1824" i="24" s="1"/>
  <c r="I1825" i="24"/>
  <c r="BB1825" i="24" s="1"/>
  <c r="I1826" i="24"/>
  <c r="BB1826" i="24" s="1"/>
  <c r="I1827" i="24"/>
  <c r="BB1827" i="24" s="1"/>
  <c r="I1828" i="24"/>
  <c r="BB1828" i="24" s="1"/>
  <c r="I1829" i="24"/>
  <c r="BB1829" i="24" s="1"/>
  <c r="I1830" i="24"/>
  <c r="BB1830" i="24" s="1"/>
  <c r="I1831" i="24"/>
  <c r="BB1831" i="24" s="1"/>
  <c r="I1832" i="24"/>
  <c r="BB1832" i="24" s="1"/>
  <c r="I1833" i="24"/>
  <c r="BB1833" i="24" s="1"/>
  <c r="I1834" i="24"/>
  <c r="BB1834" i="24" s="1"/>
  <c r="I1835" i="24"/>
  <c r="BB1835" i="24" s="1"/>
  <c r="I1836" i="24"/>
  <c r="BB1836" i="24" s="1"/>
  <c r="I1837" i="24"/>
  <c r="BB1837" i="24" s="1"/>
  <c r="I1838" i="24"/>
  <c r="BB1838" i="24" s="1"/>
  <c r="I1839" i="24"/>
  <c r="BB1839" i="24" s="1"/>
  <c r="I1840" i="24"/>
  <c r="BB1840" i="24" s="1"/>
  <c r="I1841" i="24"/>
  <c r="BB1841" i="24" s="1"/>
  <c r="I1842" i="24"/>
  <c r="BB1842" i="24" s="1"/>
  <c r="I1843" i="24"/>
  <c r="BB1843" i="24" s="1"/>
  <c r="I1844" i="24"/>
  <c r="BB1844" i="24" s="1"/>
  <c r="I1845" i="24"/>
  <c r="BB1845" i="24" s="1"/>
  <c r="I1846" i="24"/>
  <c r="BB1846" i="24" s="1"/>
  <c r="I1847" i="24"/>
  <c r="BB1847" i="24" s="1"/>
  <c r="I1848" i="24"/>
  <c r="BB1848" i="24" s="1"/>
  <c r="I1849" i="24"/>
  <c r="BB1849" i="24" s="1"/>
  <c r="I1850" i="24"/>
  <c r="BB1850" i="24" s="1"/>
  <c r="I1851" i="24"/>
  <c r="BB1851" i="24" s="1"/>
  <c r="I1852" i="24"/>
  <c r="I1853" i="24"/>
  <c r="I1854" i="24"/>
  <c r="I1855" i="24"/>
  <c r="I1856" i="24"/>
  <c r="I1857" i="24"/>
  <c r="I1858" i="24"/>
  <c r="I1859" i="24"/>
  <c r="I1860" i="24"/>
  <c r="I1861" i="24"/>
  <c r="I1862" i="24"/>
  <c r="I1863" i="24"/>
  <c r="I1864" i="24"/>
  <c r="I1865" i="24"/>
  <c r="I1866" i="24"/>
  <c r="I1867" i="24"/>
  <c r="I1868" i="24"/>
  <c r="I1869" i="24"/>
  <c r="I1870" i="24"/>
  <c r="I1871" i="24"/>
  <c r="I1872" i="24"/>
  <c r="I1873" i="24"/>
  <c r="I1874" i="24"/>
  <c r="I1875" i="24"/>
  <c r="I1876" i="24"/>
  <c r="I1877" i="24"/>
  <c r="I1878" i="24"/>
  <c r="I1879" i="24"/>
  <c r="I1880" i="24"/>
  <c r="BB1880" i="24" s="1"/>
  <c r="I1881" i="24"/>
  <c r="I1882" i="24"/>
  <c r="I1883" i="24"/>
  <c r="I1884" i="24"/>
  <c r="I1885" i="24"/>
  <c r="I1886" i="24"/>
  <c r="I1887" i="24"/>
  <c r="I1888" i="24"/>
  <c r="I1889" i="24"/>
  <c r="I1890" i="24"/>
  <c r="I1891" i="24"/>
  <c r="I1892" i="24"/>
  <c r="I1893" i="24"/>
  <c r="I1894" i="24"/>
  <c r="I1895" i="24"/>
  <c r="I1896" i="24"/>
  <c r="BB1896" i="24" s="1"/>
  <c r="I1897" i="24"/>
  <c r="I1898" i="24"/>
  <c r="I1899" i="24"/>
  <c r="I1900" i="24"/>
  <c r="I1901" i="24"/>
  <c r="I1902" i="24"/>
  <c r="I1903" i="24"/>
  <c r="I1904" i="24"/>
  <c r="I1905" i="24"/>
  <c r="I1906" i="24"/>
  <c r="I1907" i="24"/>
  <c r="I1908" i="24"/>
  <c r="I1909" i="24"/>
  <c r="I1910" i="24"/>
  <c r="I1911" i="24"/>
  <c r="I1912" i="24"/>
  <c r="I1913" i="24"/>
  <c r="I1914" i="24"/>
  <c r="I1915" i="24"/>
  <c r="I1916" i="24"/>
  <c r="I1917" i="24"/>
  <c r="I1918" i="24"/>
  <c r="I1919" i="24"/>
  <c r="I1920" i="24"/>
  <c r="I1921" i="24"/>
  <c r="I1922" i="24"/>
  <c r="I1923" i="24"/>
  <c r="I1924" i="24"/>
  <c r="I1925" i="24"/>
  <c r="I1926" i="24"/>
  <c r="I1927" i="24"/>
  <c r="I1928" i="24"/>
  <c r="I1929" i="24"/>
  <c r="I1930" i="24"/>
  <c r="I1931" i="24"/>
  <c r="I1932" i="24"/>
  <c r="I1933" i="24"/>
  <c r="I1934" i="24"/>
  <c r="BB1934" i="24" s="1"/>
  <c r="I1935" i="24"/>
  <c r="I1936" i="24"/>
  <c r="I1937" i="24"/>
  <c r="I1938" i="24"/>
  <c r="I1939" i="24"/>
  <c r="I1940" i="24"/>
  <c r="I1941" i="24"/>
  <c r="I1942" i="24"/>
  <c r="I1943" i="24"/>
  <c r="I1944" i="24"/>
  <c r="I1945" i="24"/>
  <c r="I1946" i="24"/>
  <c r="I1947" i="24"/>
  <c r="I1948" i="24"/>
  <c r="I1949" i="24"/>
  <c r="I1950" i="24"/>
  <c r="I1951" i="24"/>
  <c r="I1952" i="24"/>
  <c r="I1953" i="24"/>
  <c r="I1954" i="24"/>
  <c r="I1955" i="24"/>
  <c r="I1956" i="24"/>
  <c r="I1957" i="24"/>
  <c r="I1958" i="24"/>
  <c r="BB1958" i="24" s="1"/>
  <c r="I1959" i="24"/>
  <c r="I1960" i="24"/>
  <c r="I1961" i="24"/>
  <c r="I1962" i="24"/>
  <c r="I1963" i="24"/>
  <c r="I1964" i="24"/>
  <c r="I1965" i="24"/>
  <c r="I1966" i="24"/>
  <c r="I1967" i="24"/>
  <c r="I1968" i="24"/>
  <c r="I1969" i="24"/>
  <c r="I1970" i="24"/>
  <c r="I1971" i="24"/>
  <c r="I1972" i="24"/>
  <c r="I1973" i="24"/>
  <c r="I1974" i="24"/>
  <c r="I1975" i="24"/>
  <c r="I1976" i="24"/>
  <c r="I1977" i="24"/>
  <c r="I1978" i="24"/>
  <c r="I1979" i="24"/>
  <c r="I1980" i="24"/>
  <c r="I1981" i="24"/>
  <c r="I1982" i="24"/>
  <c r="I1983" i="24"/>
  <c r="I1984" i="24"/>
  <c r="I1985" i="24"/>
  <c r="I1986" i="24"/>
  <c r="I1987" i="24"/>
  <c r="I1988" i="24"/>
  <c r="I1989" i="24"/>
  <c r="I1990" i="24"/>
  <c r="I1991" i="24"/>
  <c r="I1992" i="24"/>
  <c r="I1993" i="24"/>
  <c r="I1994" i="24"/>
  <c r="I1995" i="24"/>
  <c r="I1996" i="24"/>
  <c r="I1997" i="24"/>
  <c r="I1998" i="24"/>
  <c r="I1999" i="24"/>
  <c r="I2000" i="24"/>
  <c r="I2001" i="24"/>
  <c r="I2002" i="24"/>
  <c r="I2003" i="24"/>
  <c r="I2004" i="24"/>
  <c r="I2005" i="24"/>
  <c r="I2006" i="24"/>
  <c r="I2007" i="24"/>
  <c r="I2008" i="24"/>
  <c r="I2009" i="24"/>
  <c r="I2010" i="24"/>
  <c r="I2011" i="24"/>
  <c r="I2012" i="24"/>
  <c r="I2013" i="24"/>
  <c r="I2014" i="24"/>
  <c r="I2015" i="24"/>
  <c r="I2016" i="24"/>
  <c r="I2017" i="24"/>
  <c r="I2018" i="24"/>
  <c r="I2019" i="24"/>
  <c r="I2020" i="24"/>
  <c r="I2021" i="24"/>
  <c r="I2022" i="24"/>
  <c r="I2023" i="24"/>
  <c r="I2024" i="24"/>
  <c r="I2025" i="24"/>
  <c r="I2026" i="24"/>
  <c r="BB2026" i="24" s="1"/>
  <c r="I2027" i="24"/>
  <c r="I2028" i="24"/>
  <c r="I2029" i="24"/>
  <c r="I2030" i="24"/>
  <c r="I2031" i="24"/>
  <c r="I2032" i="24"/>
  <c r="I2033" i="24"/>
  <c r="I2034" i="24"/>
  <c r="I2035" i="24"/>
  <c r="I2036" i="24"/>
  <c r="I2037" i="24"/>
  <c r="I2038" i="24"/>
  <c r="I2039" i="24"/>
  <c r="I2040" i="24"/>
  <c r="I2041" i="24"/>
  <c r="I2042" i="24"/>
  <c r="I2043" i="24"/>
  <c r="I2044" i="24"/>
  <c r="I2045" i="24"/>
  <c r="I2046" i="24"/>
  <c r="I2047" i="24"/>
  <c r="I2048" i="24"/>
  <c r="I2049" i="24"/>
  <c r="I2050" i="24"/>
  <c r="I2051" i="24"/>
  <c r="I2052" i="24"/>
  <c r="I2053" i="24"/>
  <c r="I2054" i="24"/>
  <c r="I2055" i="24"/>
  <c r="I2056" i="24"/>
  <c r="I2057" i="24"/>
  <c r="I2058" i="24"/>
  <c r="I2059" i="24"/>
  <c r="I2060" i="24"/>
  <c r="I2061" i="24"/>
  <c r="I2062" i="24"/>
  <c r="I2063" i="24"/>
  <c r="I2064" i="24"/>
  <c r="I2065" i="24"/>
  <c r="I2066" i="24"/>
  <c r="I2067" i="24"/>
  <c r="I2068" i="24"/>
  <c r="I2069" i="24"/>
  <c r="I2070" i="24"/>
  <c r="I2071" i="24"/>
  <c r="I2072" i="24"/>
  <c r="I2073" i="24"/>
  <c r="I2074" i="24"/>
  <c r="I2075" i="24"/>
  <c r="I2076" i="24"/>
  <c r="I2077" i="24"/>
  <c r="I2078" i="24"/>
  <c r="I2079" i="24"/>
  <c r="I2080" i="24"/>
  <c r="I2081" i="24"/>
  <c r="I2082" i="24"/>
  <c r="I2083" i="24"/>
  <c r="I2084" i="24"/>
  <c r="I2085" i="24"/>
  <c r="I2086" i="24"/>
  <c r="I2087" i="24"/>
  <c r="I2088" i="24"/>
  <c r="I2089" i="24"/>
  <c r="I2090" i="24"/>
  <c r="I2091" i="24"/>
  <c r="I2092" i="24"/>
  <c r="I2093" i="24"/>
  <c r="I2094" i="24"/>
  <c r="I2095" i="24"/>
  <c r="I2096" i="24"/>
  <c r="I2097" i="24"/>
  <c r="I2098" i="24"/>
  <c r="I2099" i="24"/>
  <c r="I2100" i="24"/>
  <c r="I2101" i="24"/>
  <c r="I2102" i="24"/>
  <c r="I2103" i="24"/>
  <c r="I2104" i="24"/>
  <c r="I2105" i="24"/>
  <c r="I2106" i="24"/>
  <c r="I2107" i="24"/>
  <c r="I2108" i="24"/>
  <c r="I2109" i="24"/>
  <c r="I2110" i="24"/>
  <c r="I2111" i="24"/>
  <c r="I2112" i="24"/>
  <c r="I2113" i="24"/>
  <c r="I2114" i="24"/>
  <c r="I2115" i="24"/>
  <c r="I2116" i="24"/>
  <c r="I2117" i="24"/>
  <c r="I2118" i="24"/>
  <c r="I2119" i="24"/>
  <c r="I2120" i="24"/>
  <c r="I2121" i="24"/>
  <c r="I2122" i="24"/>
  <c r="I2123" i="24"/>
  <c r="I2124" i="24"/>
  <c r="I2125" i="24"/>
  <c r="I2126" i="24"/>
  <c r="I2127" i="24"/>
  <c r="I2128" i="24"/>
  <c r="BB2128" i="24" s="1"/>
  <c r="I2129" i="24"/>
  <c r="I2130" i="24"/>
  <c r="I2131" i="24"/>
  <c r="I2132" i="24"/>
  <c r="I2133" i="24"/>
  <c r="I2134" i="24"/>
  <c r="I2135" i="24"/>
  <c r="I2136" i="24"/>
  <c r="I2137" i="24"/>
  <c r="I2138" i="24"/>
  <c r="I2139" i="24"/>
  <c r="I2140" i="24"/>
  <c r="I2141" i="24"/>
  <c r="I2142" i="24"/>
  <c r="I2143" i="24"/>
  <c r="I2144" i="24"/>
  <c r="I2145" i="24"/>
  <c r="BB2145" i="24" s="1"/>
  <c r="I2146" i="24"/>
  <c r="I2147" i="24"/>
  <c r="I2148" i="24"/>
  <c r="I2149" i="24"/>
  <c r="I2150" i="24"/>
  <c r="I2151" i="24"/>
  <c r="I2152" i="24"/>
  <c r="I2153" i="24"/>
  <c r="BB2153" i="24" s="1"/>
  <c r="I2154" i="24"/>
  <c r="I2155" i="24"/>
  <c r="I2156" i="24"/>
  <c r="I2157" i="24"/>
  <c r="I2158" i="24"/>
  <c r="I2159" i="24"/>
  <c r="I2160" i="24"/>
  <c r="I2161" i="24"/>
  <c r="I2162" i="24"/>
  <c r="I2163" i="24"/>
  <c r="I2164" i="24"/>
  <c r="I2165" i="24"/>
  <c r="I2166" i="24"/>
  <c r="I2167" i="24"/>
  <c r="I2168" i="24"/>
  <c r="I2169" i="24"/>
  <c r="I2170" i="24"/>
  <c r="I2171" i="24"/>
  <c r="I2172" i="24"/>
  <c r="I2173" i="24"/>
  <c r="I2174" i="24"/>
  <c r="I2175" i="24"/>
  <c r="I2176" i="24"/>
  <c r="I2177" i="24"/>
  <c r="I2178" i="24"/>
  <c r="I2179" i="24"/>
  <c r="I2180" i="24"/>
  <c r="I2181" i="24"/>
  <c r="I2182" i="24"/>
  <c r="I2183" i="24"/>
  <c r="I2184" i="24"/>
  <c r="I2185" i="24"/>
  <c r="I2186" i="24"/>
  <c r="I2187" i="24"/>
  <c r="I2188" i="24"/>
  <c r="I2189" i="24"/>
  <c r="I2190" i="24"/>
  <c r="I2191" i="24"/>
  <c r="I2192" i="24"/>
  <c r="I2193" i="24"/>
  <c r="I2194" i="24"/>
  <c r="I2195" i="24"/>
  <c r="I2196" i="24"/>
  <c r="I2197" i="24"/>
  <c r="I2198" i="24"/>
  <c r="I2199" i="24"/>
  <c r="I2200" i="24"/>
  <c r="I2201" i="24"/>
  <c r="I2202" i="24"/>
  <c r="I2203" i="24"/>
  <c r="I2204" i="24"/>
  <c r="I2205" i="24"/>
  <c r="I2206" i="24"/>
  <c r="I2207" i="24"/>
  <c r="I2208" i="24"/>
  <c r="I2209" i="24"/>
  <c r="I2210" i="24"/>
  <c r="I2211" i="24"/>
  <c r="I2212" i="24"/>
  <c r="I2213" i="24"/>
  <c r="I2214" i="24"/>
  <c r="I2215" i="24"/>
  <c r="I2216" i="24"/>
  <c r="I2217" i="24"/>
  <c r="I2218" i="24"/>
  <c r="I2219" i="24"/>
  <c r="I2220" i="24"/>
  <c r="I2221" i="24"/>
  <c r="I2222" i="24"/>
  <c r="I2223" i="24"/>
  <c r="I2224" i="24"/>
  <c r="I2225" i="24"/>
  <c r="I2226" i="24"/>
  <c r="I2227" i="24"/>
  <c r="I2228" i="24"/>
  <c r="I2229" i="24"/>
  <c r="I2230" i="24"/>
  <c r="I2231" i="24"/>
  <c r="I2232" i="24"/>
  <c r="I2233" i="24"/>
  <c r="I2234" i="24"/>
  <c r="I2235" i="24"/>
  <c r="I2236" i="24"/>
  <c r="I2237" i="24"/>
  <c r="I2238" i="24"/>
  <c r="I2239" i="24"/>
  <c r="I2240" i="24"/>
  <c r="I2241" i="24"/>
  <c r="I2242" i="24"/>
  <c r="I2243" i="24"/>
  <c r="I2244" i="24"/>
  <c r="I2245" i="24"/>
  <c r="I2246" i="24"/>
  <c r="I2247" i="24"/>
  <c r="I2248" i="24"/>
  <c r="I2249" i="24"/>
  <c r="I2250" i="24"/>
  <c r="I2251" i="24"/>
  <c r="I2252" i="24"/>
  <c r="I2253" i="24"/>
  <c r="I2254" i="24"/>
  <c r="I2255" i="24"/>
  <c r="I2256" i="24"/>
  <c r="I2257" i="24"/>
  <c r="I2258" i="24"/>
  <c r="I2259" i="24"/>
  <c r="I2260" i="24"/>
  <c r="I2261" i="24"/>
  <c r="I2262" i="24"/>
  <c r="I2263" i="24"/>
  <c r="I2264" i="24"/>
  <c r="I2265" i="24"/>
  <c r="I2266" i="24"/>
  <c r="I2267" i="24"/>
  <c r="I2268" i="24"/>
  <c r="I2269" i="24"/>
  <c r="I2270" i="24"/>
  <c r="I2271" i="24"/>
  <c r="I2272" i="24"/>
  <c r="I2273" i="24"/>
  <c r="I2274" i="24"/>
  <c r="I2275" i="24"/>
  <c r="I2276" i="24"/>
  <c r="I2277" i="24"/>
  <c r="I2278" i="24"/>
  <c r="I2279" i="24"/>
  <c r="I2280" i="24"/>
  <c r="I2281" i="24"/>
  <c r="I2282" i="24"/>
  <c r="I2283" i="24"/>
  <c r="I2284" i="24"/>
  <c r="I2285" i="24"/>
  <c r="I2286" i="24"/>
  <c r="I2287" i="24"/>
  <c r="I2288" i="24"/>
  <c r="I2289" i="24"/>
  <c r="I2290" i="24"/>
  <c r="I2291" i="24"/>
  <c r="I2292" i="24"/>
  <c r="I2293" i="24"/>
  <c r="I2294" i="24"/>
  <c r="I2295" i="24"/>
  <c r="I2296" i="24"/>
  <c r="I2297" i="24"/>
  <c r="I2298" i="24"/>
  <c r="I2299" i="24"/>
  <c r="I2300" i="24"/>
  <c r="I2301" i="24"/>
  <c r="I2302" i="24"/>
  <c r="I2303" i="24"/>
  <c r="I2304" i="24"/>
  <c r="I2305" i="24"/>
  <c r="I2306" i="24"/>
  <c r="I2307" i="24"/>
  <c r="I2308" i="24"/>
  <c r="I2309" i="24"/>
  <c r="I2310" i="24"/>
  <c r="I2311" i="24"/>
  <c r="I2312" i="24"/>
  <c r="I2313" i="24"/>
  <c r="I2314" i="24"/>
  <c r="I2315" i="24"/>
  <c r="I2316" i="24"/>
  <c r="I2317" i="24"/>
  <c r="I2318" i="24"/>
  <c r="I2319" i="24"/>
  <c r="I2320" i="24"/>
  <c r="I2321" i="24"/>
  <c r="I2322" i="24"/>
  <c r="I2323" i="24"/>
  <c r="I2324" i="24"/>
  <c r="I2325" i="24"/>
  <c r="I2326" i="24"/>
  <c r="I2327" i="24"/>
  <c r="I2328" i="24"/>
  <c r="I2329" i="24"/>
  <c r="I2330" i="24"/>
  <c r="I2331" i="24"/>
  <c r="I2332" i="24"/>
  <c r="I2333" i="24"/>
  <c r="I2334" i="24"/>
  <c r="I2335" i="24"/>
  <c r="I2336" i="24"/>
  <c r="I2337" i="24"/>
  <c r="I2338" i="24"/>
  <c r="I2339" i="24"/>
  <c r="I2340" i="24"/>
  <c r="I2341" i="24"/>
  <c r="I2342" i="24"/>
  <c r="I2343" i="24"/>
  <c r="I2344" i="24"/>
  <c r="I2345" i="24"/>
  <c r="I2346" i="24"/>
  <c r="I2347" i="24"/>
  <c r="I2348" i="24"/>
  <c r="I2349" i="24"/>
  <c r="I2350" i="24"/>
  <c r="I2351" i="24"/>
  <c r="I2352" i="24"/>
  <c r="I2353" i="24"/>
  <c r="I2354" i="24"/>
  <c r="I2355" i="24"/>
  <c r="I2356" i="24"/>
  <c r="I2357" i="24"/>
  <c r="I2358" i="24"/>
  <c r="I2359" i="24"/>
  <c r="I2360" i="24"/>
  <c r="I2361" i="24"/>
  <c r="I2362" i="24"/>
  <c r="I2363" i="24"/>
  <c r="I2364" i="24"/>
  <c r="I2365" i="24"/>
  <c r="I2366" i="24"/>
  <c r="I2367" i="24"/>
  <c r="I2368" i="24"/>
  <c r="I2369" i="24"/>
  <c r="I2370" i="24"/>
  <c r="I2371" i="24"/>
  <c r="I2372" i="24"/>
  <c r="I2373" i="24"/>
  <c r="I2374" i="24"/>
  <c r="I2375" i="24"/>
  <c r="I2376" i="24"/>
  <c r="I2377" i="24"/>
  <c r="I2378" i="24"/>
  <c r="I2379" i="24"/>
  <c r="I2380" i="24"/>
  <c r="I2381" i="24"/>
  <c r="I2382" i="24"/>
  <c r="I2383" i="24"/>
  <c r="I2384" i="24"/>
  <c r="I2385" i="24"/>
  <c r="I2386" i="24"/>
  <c r="I2387" i="24"/>
  <c r="I2388" i="24"/>
  <c r="I2389" i="24"/>
  <c r="I2390" i="24"/>
  <c r="I2391" i="24"/>
  <c r="I2392" i="24"/>
  <c r="I2393" i="24"/>
  <c r="I2394" i="24"/>
  <c r="I2395" i="24"/>
  <c r="I2396" i="24"/>
  <c r="I2397" i="24"/>
  <c r="I2398" i="24"/>
  <c r="I2399" i="24"/>
  <c r="I2400" i="24"/>
  <c r="I2401" i="24"/>
  <c r="I2402" i="24"/>
  <c r="I2403" i="24"/>
  <c r="I2404" i="24"/>
  <c r="I2405" i="24"/>
  <c r="I2406" i="24"/>
  <c r="I2407" i="24"/>
  <c r="I2408" i="24"/>
  <c r="I2409" i="24"/>
  <c r="I2410" i="24"/>
  <c r="I2411" i="24"/>
  <c r="I2412" i="24"/>
  <c r="I2413" i="24"/>
  <c r="I2414" i="24"/>
  <c r="I2415" i="24"/>
  <c r="I2416" i="24"/>
  <c r="I2417" i="24"/>
  <c r="I2418" i="24"/>
  <c r="I2419" i="24"/>
  <c r="I2420" i="24"/>
  <c r="I2421" i="24"/>
  <c r="I2422" i="24"/>
  <c r="I2423" i="24"/>
  <c r="I2424" i="24"/>
  <c r="I2425" i="24"/>
  <c r="I2426" i="24"/>
  <c r="I2427" i="24"/>
  <c r="I2428" i="24"/>
  <c r="I2429" i="24"/>
  <c r="I2430" i="24"/>
  <c r="I2431" i="24"/>
  <c r="I2432" i="24"/>
  <c r="I2433" i="24"/>
  <c r="I2434" i="24"/>
  <c r="I2435" i="24"/>
  <c r="I2436" i="24"/>
  <c r="I2437" i="24"/>
  <c r="I2438" i="24"/>
  <c r="I2439" i="24"/>
  <c r="I2440" i="24"/>
  <c r="I2441" i="24"/>
  <c r="I2442" i="24"/>
  <c r="I2443" i="24"/>
  <c r="I2444" i="24"/>
  <c r="I2445" i="24"/>
  <c r="I2446" i="24"/>
  <c r="I2447" i="24"/>
  <c r="BB2447" i="24" s="1"/>
  <c r="I2448" i="24"/>
  <c r="BB2448" i="24" s="1"/>
  <c r="I2449" i="24"/>
  <c r="BB2449" i="24" s="1"/>
  <c r="I2450" i="24"/>
  <c r="BB2450" i="24" s="1"/>
  <c r="I2451" i="24"/>
  <c r="BB2451" i="24" s="1"/>
  <c r="I2452" i="24"/>
  <c r="BB2452" i="24" s="1"/>
  <c r="I2453" i="24"/>
  <c r="BB2453" i="24" s="1"/>
  <c r="I2454" i="24"/>
  <c r="BB2454" i="24" s="1"/>
  <c r="I2455" i="24"/>
  <c r="BB2455" i="24" s="1"/>
  <c r="I2456" i="24"/>
  <c r="BB2456" i="24" s="1"/>
  <c r="I2457" i="24"/>
  <c r="BB2457" i="24" s="1"/>
  <c r="I2458" i="24"/>
  <c r="BB2458" i="24" s="1"/>
  <c r="I2459" i="24"/>
  <c r="BB2459" i="24" s="1"/>
  <c r="I2460" i="24"/>
  <c r="BB2460" i="24" s="1"/>
  <c r="I2461" i="24"/>
  <c r="BB2461" i="24" s="1"/>
  <c r="I2462" i="24"/>
  <c r="BB2462" i="24" s="1"/>
  <c r="I2463" i="24"/>
  <c r="BB2463" i="24" s="1"/>
  <c r="I2464" i="24"/>
  <c r="BB2464" i="24" s="1"/>
  <c r="I2465" i="24"/>
  <c r="BB2465" i="24" s="1"/>
  <c r="I2466" i="24"/>
  <c r="BB2466" i="24" s="1"/>
  <c r="I2467" i="24"/>
  <c r="BB2467" i="24" s="1"/>
  <c r="I2468" i="24"/>
  <c r="BB2468" i="24" s="1"/>
  <c r="I2469" i="24"/>
  <c r="BB2469" i="24" s="1"/>
  <c r="I2470" i="24"/>
  <c r="BB2470" i="24" s="1"/>
  <c r="I2471" i="24"/>
  <c r="BB2471" i="24" s="1"/>
  <c r="I2472" i="24"/>
  <c r="BB2472" i="24" s="1"/>
  <c r="I2473" i="24"/>
  <c r="I2474" i="24"/>
  <c r="I2475" i="24"/>
  <c r="I2476" i="24"/>
  <c r="I2477" i="24"/>
  <c r="I2478" i="24"/>
  <c r="I2479" i="24"/>
  <c r="I2480" i="24"/>
  <c r="I2481" i="24"/>
  <c r="I2482" i="24"/>
  <c r="I2483" i="24"/>
  <c r="I2484" i="24"/>
  <c r="I2485" i="24"/>
  <c r="I2486" i="24"/>
  <c r="I2487" i="24"/>
  <c r="I2488" i="24"/>
  <c r="I2489" i="24"/>
  <c r="I2490" i="24"/>
  <c r="I2491" i="24"/>
  <c r="I2492" i="24"/>
  <c r="I2493" i="24"/>
  <c r="I2494" i="24"/>
  <c r="I2495" i="24"/>
  <c r="I2496" i="24"/>
  <c r="I2497" i="24"/>
  <c r="I2498" i="24"/>
  <c r="I2499" i="24"/>
  <c r="I2500" i="24"/>
  <c r="I2501" i="24"/>
  <c r="I2502" i="24"/>
  <c r="I2503" i="24"/>
  <c r="I2504" i="24"/>
  <c r="I2505" i="24"/>
  <c r="I2506" i="24"/>
  <c r="I2507" i="24"/>
  <c r="BB2507" i="24" s="1"/>
  <c r="I2508" i="24"/>
  <c r="I2509" i="24"/>
  <c r="I2510" i="24"/>
  <c r="I2511" i="24"/>
  <c r="I2512" i="24"/>
  <c r="I2513" i="24"/>
  <c r="I2514" i="24"/>
  <c r="I2515" i="24"/>
  <c r="I2516" i="24"/>
  <c r="I2517" i="24"/>
  <c r="I2518" i="24"/>
  <c r="I2519" i="24"/>
  <c r="I2520" i="24"/>
  <c r="I2521" i="24"/>
  <c r="I2522" i="24"/>
  <c r="I2523" i="24"/>
  <c r="I2524" i="24"/>
  <c r="I2525" i="24"/>
  <c r="I2526" i="24"/>
  <c r="I2527" i="24"/>
  <c r="I2528" i="24"/>
  <c r="I2529" i="24"/>
  <c r="I2530" i="24"/>
  <c r="I2531" i="24"/>
  <c r="I2532" i="24"/>
  <c r="I2533" i="24"/>
  <c r="I2534" i="24"/>
  <c r="I2535" i="24"/>
  <c r="I2536" i="24"/>
  <c r="I2537" i="24"/>
  <c r="I2538" i="24"/>
  <c r="I2539" i="24"/>
  <c r="I2540" i="24"/>
  <c r="I11" i="24"/>
  <c r="BB11" i="24" s="1"/>
  <c r="H30" i="24"/>
  <c r="AE30" i="24" s="1"/>
  <c r="H31" i="24"/>
  <c r="AE31" i="24" s="1"/>
  <c r="H32" i="24"/>
  <c r="AE32" i="24" s="1"/>
  <c r="H33" i="24"/>
  <c r="AE33" i="24" s="1"/>
  <c r="H34" i="24"/>
  <c r="AE34" i="24" s="1"/>
  <c r="H35" i="24"/>
  <c r="AE35" i="24" s="1"/>
  <c r="H36" i="24"/>
  <c r="AE36" i="24" s="1"/>
  <c r="H37" i="24"/>
  <c r="AE37" i="24" s="1"/>
  <c r="H38" i="24"/>
  <c r="AE38" i="24" s="1"/>
  <c r="H39" i="24"/>
  <c r="AE39" i="24" s="1"/>
  <c r="H40" i="24"/>
  <c r="AE40" i="24" s="1"/>
  <c r="H41" i="24"/>
  <c r="AE41" i="24" s="1"/>
  <c r="H42" i="24"/>
  <c r="AE42" i="24" s="1"/>
  <c r="H43" i="24"/>
  <c r="AE43" i="24" s="1"/>
  <c r="H44" i="24"/>
  <c r="AE44" i="24" s="1"/>
  <c r="H45" i="24"/>
  <c r="AE45" i="24" s="1"/>
  <c r="H46" i="24"/>
  <c r="AE46" i="24" s="1"/>
  <c r="H47" i="24"/>
  <c r="AE47" i="24" s="1"/>
  <c r="H48" i="24"/>
  <c r="AE48" i="24" s="1"/>
  <c r="H49" i="24"/>
  <c r="AE49" i="24" s="1"/>
  <c r="H50" i="24"/>
  <c r="AE50" i="24" s="1"/>
  <c r="H51" i="24"/>
  <c r="AE51" i="24" s="1"/>
  <c r="H52" i="24"/>
  <c r="AE52" i="24" s="1"/>
  <c r="H53" i="24"/>
  <c r="AE53" i="24" s="1"/>
  <c r="H54" i="24"/>
  <c r="AE54" i="24" s="1"/>
  <c r="H55" i="24"/>
  <c r="AE55" i="24" s="1"/>
  <c r="H56" i="24"/>
  <c r="AE56" i="24" s="1"/>
  <c r="H57" i="24"/>
  <c r="AE57" i="24" s="1"/>
  <c r="H58" i="24"/>
  <c r="AE58" i="24" s="1"/>
  <c r="H59" i="24"/>
  <c r="AE59" i="24" s="1"/>
  <c r="H60" i="24"/>
  <c r="AE60" i="24" s="1"/>
  <c r="H61" i="24"/>
  <c r="AE61" i="24" s="1"/>
  <c r="H62" i="24"/>
  <c r="AE62" i="24" s="1"/>
  <c r="H63" i="24"/>
  <c r="AE63" i="24" s="1"/>
  <c r="H64" i="24"/>
  <c r="AE64" i="24" s="1"/>
  <c r="H65" i="24"/>
  <c r="AE65" i="24" s="1"/>
  <c r="H66" i="24"/>
  <c r="AE66" i="24" s="1"/>
  <c r="H67" i="24"/>
  <c r="AE67" i="24" s="1"/>
  <c r="H68" i="24"/>
  <c r="AE68" i="24" s="1"/>
  <c r="H69" i="24"/>
  <c r="AE69" i="24" s="1"/>
  <c r="H70" i="24"/>
  <c r="AE70" i="24" s="1"/>
  <c r="H71" i="24"/>
  <c r="AE71" i="24" s="1"/>
  <c r="H72" i="24"/>
  <c r="AE72" i="24" s="1"/>
  <c r="H73" i="24"/>
  <c r="AE73" i="24" s="1"/>
  <c r="H74" i="24"/>
  <c r="AE74" i="24" s="1"/>
  <c r="H75" i="24"/>
  <c r="AE75" i="24" s="1"/>
  <c r="H76" i="24"/>
  <c r="AE76" i="24" s="1"/>
  <c r="H77" i="24"/>
  <c r="AE77" i="24" s="1"/>
  <c r="H78" i="24"/>
  <c r="AE78" i="24" s="1"/>
  <c r="H79" i="24"/>
  <c r="AE79" i="24" s="1"/>
  <c r="H80" i="24"/>
  <c r="AE80" i="24" s="1"/>
  <c r="H81" i="24"/>
  <c r="AE81" i="24" s="1"/>
  <c r="H82" i="24"/>
  <c r="AE82" i="24" s="1"/>
  <c r="H83" i="24"/>
  <c r="AE83" i="24" s="1"/>
  <c r="H84" i="24"/>
  <c r="AE84" i="24" s="1"/>
  <c r="H85" i="24"/>
  <c r="AE85" i="24" s="1"/>
  <c r="H86" i="24"/>
  <c r="AE86" i="24" s="1"/>
  <c r="H87" i="24"/>
  <c r="AE87" i="24" s="1"/>
  <c r="H88" i="24"/>
  <c r="AE88" i="24" s="1"/>
  <c r="H89" i="24"/>
  <c r="AE89" i="24" s="1"/>
  <c r="H90" i="24"/>
  <c r="AE90" i="24" s="1"/>
  <c r="H91" i="24"/>
  <c r="AE91" i="24" s="1"/>
  <c r="H92" i="24"/>
  <c r="AE92" i="24" s="1"/>
  <c r="H93" i="24"/>
  <c r="AE93" i="24" s="1"/>
  <c r="H94" i="24"/>
  <c r="AE94" i="24" s="1"/>
  <c r="H95" i="24"/>
  <c r="AE95" i="24" s="1"/>
  <c r="H96" i="24"/>
  <c r="AE96" i="24" s="1"/>
  <c r="H97" i="24"/>
  <c r="AE97" i="24" s="1"/>
  <c r="H98" i="24"/>
  <c r="AE98" i="24" s="1"/>
  <c r="H99" i="24"/>
  <c r="AE99" i="24" s="1"/>
  <c r="H100" i="24"/>
  <c r="AE100" i="24" s="1"/>
  <c r="H101" i="24"/>
  <c r="AE101" i="24" s="1"/>
  <c r="H102" i="24"/>
  <c r="AE102" i="24" s="1"/>
  <c r="H103" i="24"/>
  <c r="AE103" i="24" s="1"/>
  <c r="H104" i="24"/>
  <c r="AE104" i="24" s="1"/>
  <c r="H105" i="24"/>
  <c r="AE105" i="24" s="1"/>
  <c r="H106" i="24"/>
  <c r="AE106" i="24" s="1"/>
  <c r="H107" i="24"/>
  <c r="AE107" i="24" s="1"/>
  <c r="H108" i="24"/>
  <c r="AE108" i="24" s="1"/>
  <c r="H109" i="24"/>
  <c r="AE109" i="24" s="1"/>
  <c r="H110" i="24"/>
  <c r="AE110" i="24" s="1"/>
  <c r="H111" i="24"/>
  <c r="AE111" i="24" s="1"/>
  <c r="H112" i="24"/>
  <c r="AE112" i="24" s="1"/>
  <c r="H113" i="24"/>
  <c r="AE113" i="24" s="1"/>
  <c r="H114" i="24"/>
  <c r="AE114" i="24" s="1"/>
  <c r="H115" i="24"/>
  <c r="AE115" i="24" s="1"/>
  <c r="H116" i="24"/>
  <c r="AE116" i="24" s="1"/>
  <c r="H117" i="24"/>
  <c r="AE117" i="24" s="1"/>
  <c r="H118" i="24"/>
  <c r="AE118" i="24" s="1"/>
  <c r="H119" i="24"/>
  <c r="AE119" i="24" s="1"/>
  <c r="H120" i="24"/>
  <c r="AE120" i="24" s="1"/>
  <c r="H121" i="24"/>
  <c r="AE121" i="24" s="1"/>
  <c r="H122" i="24"/>
  <c r="AE122" i="24" s="1"/>
  <c r="H123" i="24"/>
  <c r="AE123" i="24" s="1"/>
  <c r="H124" i="24"/>
  <c r="AE124" i="24" s="1"/>
  <c r="H125" i="24"/>
  <c r="AE125" i="24" s="1"/>
  <c r="H126" i="24"/>
  <c r="AE126" i="24" s="1"/>
  <c r="H127" i="24"/>
  <c r="AE127" i="24" s="1"/>
  <c r="H128" i="24"/>
  <c r="AE128" i="24" s="1"/>
  <c r="H129" i="24"/>
  <c r="AE129" i="24" s="1"/>
  <c r="H130" i="24"/>
  <c r="AE130" i="24" s="1"/>
  <c r="H131" i="24"/>
  <c r="AE131" i="24" s="1"/>
  <c r="H132" i="24"/>
  <c r="AE132" i="24" s="1"/>
  <c r="H133" i="24"/>
  <c r="AE133" i="24" s="1"/>
  <c r="H134" i="24"/>
  <c r="AE134" i="24" s="1"/>
  <c r="H135" i="24"/>
  <c r="AE135" i="24" s="1"/>
  <c r="H136" i="24"/>
  <c r="AE136" i="24" s="1"/>
  <c r="H137" i="24"/>
  <c r="AE137" i="24" s="1"/>
  <c r="H138" i="24"/>
  <c r="AE138" i="24" s="1"/>
  <c r="H139" i="24"/>
  <c r="AE139" i="24" s="1"/>
  <c r="H140" i="24"/>
  <c r="AE140" i="24" s="1"/>
  <c r="H141" i="24"/>
  <c r="AE141" i="24" s="1"/>
  <c r="H142" i="24"/>
  <c r="AE142" i="24" s="1"/>
  <c r="H143" i="24"/>
  <c r="AE143" i="24" s="1"/>
  <c r="H144" i="24"/>
  <c r="AE144" i="24" s="1"/>
  <c r="H145" i="24"/>
  <c r="AE145" i="24" s="1"/>
  <c r="H146" i="24"/>
  <c r="AE146" i="24" s="1"/>
  <c r="H147" i="24"/>
  <c r="AE147" i="24" s="1"/>
  <c r="H148" i="24"/>
  <c r="AE148" i="24" s="1"/>
  <c r="H149" i="24"/>
  <c r="AE149" i="24" s="1"/>
  <c r="H150" i="24"/>
  <c r="AE150" i="24" s="1"/>
  <c r="H151" i="24"/>
  <c r="AE151" i="24" s="1"/>
  <c r="H152" i="24"/>
  <c r="AE152" i="24" s="1"/>
  <c r="H153" i="24"/>
  <c r="AE153" i="24" s="1"/>
  <c r="H154" i="24"/>
  <c r="AE154" i="24" s="1"/>
  <c r="H155" i="24"/>
  <c r="AE155" i="24" s="1"/>
  <c r="H156" i="24"/>
  <c r="AE156" i="24" s="1"/>
  <c r="H157" i="24"/>
  <c r="AE157" i="24" s="1"/>
  <c r="H158" i="24"/>
  <c r="AE158" i="24" s="1"/>
  <c r="H159" i="24"/>
  <c r="AE159" i="24" s="1"/>
  <c r="H160" i="24"/>
  <c r="AE160" i="24" s="1"/>
  <c r="H161" i="24"/>
  <c r="AE161" i="24" s="1"/>
  <c r="H162" i="24"/>
  <c r="AE162" i="24" s="1"/>
  <c r="H163" i="24"/>
  <c r="AE163" i="24" s="1"/>
  <c r="H164" i="24"/>
  <c r="AE164" i="24" s="1"/>
  <c r="H165" i="24"/>
  <c r="AE165" i="24" s="1"/>
  <c r="H166" i="24"/>
  <c r="AE166" i="24" s="1"/>
  <c r="H167" i="24"/>
  <c r="AE167" i="24" s="1"/>
  <c r="H168" i="24"/>
  <c r="AE168" i="24" s="1"/>
  <c r="H169" i="24"/>
  <c r="AE169" i="24" s="1"/>
  <c r="H170" i="24"/>
  <c r="AE170" i="24" s="1"/>
  <c r="H171" i="24"/>
  <c r="AE171" i="24" s="1"/>
  <c r="H172" i="24"/>
  <c r="AE172" i="24" s="1"/>
  <c r="H173" i="24"/>
  <c r="AE173" i="24" s="1"/>
  <c r="H174" i="24"/>
  <c r="AE174" i="24" s="1"/>
  <c r="H175" i="24"/>
  <c r="AE175" i="24" s="1"/>
  <c r="H176" i="24"/>
  <c r="AE176" i="24" s="1"/>
  <c r="H177" i="24"/>
  <c r="AE177" i="24" s="1"/>
  <c r="H178" i="24"/>
  <c r="AE178" i="24" s="1"/>
  <c r="H179" i="24"/>
  <c r="AE179" i="24" s="1"/>
  <c r="H180" i="24"/>
  <c r="AE180" i="24" s="1"/>
  <c r="H181" i="24"/>
  <c r="AE181" i="24" s="1"/>
  <c r="H182" i="24"/>
  <c r="AE182" i="24" s="1"/>
  <c r="H183" i="24"/>
  <c r="AE183" i="24" s="1"/>
  <c r="H184" i="24"/>
  <c r="AE184" i="24" s="1"/>
  <c r="H185" i="24"/>
  <c r="AE185" i="24" s="1"/>
  <c r="H186" i="24"/>
  <c r="AE186" i="24" s="1"/>
  <c r="H187" i="24"/>
  <c r="AE187" i="24" s="1"/>
  <c r="H188" i="24"/>
  <c r="AE188" i="24" s="1"/>
  <c r="H189" i="24"/>
  <c r="AE189" i="24" s="1"/>
  <c r="H190" i="24"/>
  <c r="AE190" i="24" s="1"/>
  <c r="H191" i="24"/>
  <c r="AE191" i="24" s="1"/>
  <c r="H192" i="24"/>
  <c r="AE192" i="24" s="1"/>
  <c r="H193" i="24"/>
  <c r="AE193" i="24" s="1"/>
  <c r="H194" i="24"/>
  <c r="AE194" i="24" s="1"/>
  <c r="H195" i="24"/>
  <c r="AE195" i="24" s="1"/>
  <c r="H196" i="24"/>
  <c r="AE196" i="24" s="1"/>
  <c r="H197" i="24"/>
  <c r="AE197" i="24" s="1"/>
  <c r="H198" i="24"/>
  <c r="AE198" i="24" s="1"/>
  <c r="H199" i="24"/>
  <c r="AE199" i="24" s="1"/>
  <c r="H200" i="24"/>
  <c r="AE200" i="24" s="1"/>
  <c r="H201" i="24"/>
  <c r="AE201" i="24" s="1"/>
  <c r="H202" i="24"/>
  <c r="AE202" i="24" s="1"/>
  <c r="H203" i="24"/>
  <c r="AE203" i="24" s="1"/>
  <c r="H204" i="24"/>
  <c r="AE204" i="24" s="1"/>
  <c r="H205" i="24"/>
  <c r="AE205" i="24" s="1"/>
  <c r="H206" i="24"/>
  <c r="AE206" i="24" s="1"/>
  <c r="H207" i="24"/>
  <c r="AE207" i="24" s="1"/>
  <c r="H208" i="24"/>
  <c r="AE208" i="24" s="1"/>
  <c r="H209" i="24"/>
  <c r="AE209" i="24" s="1"/>
  <c r="H210" i="24"/>
  <c r="AE210" i="24" s="1"/>
  <c r="H211" i="24"/>
  <c r="AE211" i="24" s="1"/>
  <c r="H212" i="24"/>
  <c r="AE212" i="24" s="1"/>
  <c r="H213" i="24"/>
  <c r="AE213" i="24" s="1"/>
  <c r="H214" i="24"/>
  <c r="AE214" i="24" s="1"/>
  <c r="H215" i="24"/>
  <c r="AE215" i="24" s="1"/>
  <c r="H216" i="24"/>
  <c r="AE216" i="24" s="1"/>
  <c r="H217" i="24"/>
  <c r="AE217" i="24" s="1"/>
  <c r="H218" i="24"/>
  <c r="AE218" i="24" s="1"/>
  <c r="H219" i="24"/>
  <c r="AE219" i="24" s="1"/>
  <c r="H220" i="24"/>
  <c r="AE220" i="24" s="1"/>
  <c r="H221" i="24"/>
  <c r="AE221" i="24" s="1"/>
  <c r="H222" i="24"/>
  <c r="AE222" i="24" s="1"/>
  <c r="H223" i="24"/>
  <c r="AE223" i="24" s="1"/>
  <c r="H224" i="24"/>
  <c r="AE224" i="24" s="1"/>
  <c r="H225" i="24"/>
  <c r="AE225" i="24" s="1"/>
  <c r="H226" i="24"/>
  <c r="AE226" i="24" s="1"/>
  <c r="H227" i="24"/>
  <c r="AE227" i="24" s="1"/>
  <c r="H228" i="24"/>
  <c r="AE228" i="24" s="1"/>
  <c r="H229" i="24"/>
  <c r="AE229" i="24" s="1"/>
  <c r="H230" i="24"/>
  <c r="AE230" i="24" s="1"/>
  <c r="H231" i="24"/>
  <c r="AE231" i="24" s="1"/>
  <c r="H232" i="24"/>
  <c r="AE232" i="24" s="1"/>
  <c r="H233" i="24"/>
  <c r="AE233" i="24" s="1"/>
  <c r="H234" i="24"/>
  <c r="AE234" i="24" s="1"/>
  <c r="H235" i="24"/>
  <c r="AE235" i="24" s="1"/>
  <c r="H236" i="24"/>
  <c r="AE236" i="24" s="1"/>
  <c r="H237" i="24"/>
  <c r="AE237" i="24" s="1"/>
  <c r="H238" i="24"/>
  <c r="AE238" i="24" s="1"/>
  <c r="H239" i="24"/>
  <c r="AE239" i="24" s="1"/>
  <c r="H240" i="24"/>
  <c r="AE240" i="24" s="1"/>
  <c r="H241" i="24"/>
  <c r="AE241" i="24" s="1"/>
  <c r="H242" i="24"/>
  <c r="AE242" i="24" s="1"/>
  <c r="H243" i="24"/>
  <c r="AE243" i="24" s="1"/>
  <c r="H244" i="24"/>
  <c r="AE244" i="24" s="1"/>
  <c r="H245" i="24"/>
  <c r="AE245" i="24" s="1"/>
  <c r="H246" i="24"/>
  <c r="AE246" i="24" s="1"/>
  <c r="H247" i="24"/>
  <c r="AE247" i="24" s="1"/>
  <c r="H248" i="24"/>
  <c r="AE248" i="24" s="1"/>
  <c r="H249" i="24"/>
  <c r="AE249" i="24" s="1"/>
  <c r="H250" i="24"/>
  <c r="AE250" i="24" s="1"/>
  <c r="H251" i="24"/>
  <c r="AE251" i="24" s="1"/>
  <c r="H252" i="24"/>
  <c r="AE252" i="24" s="1"/>
  <c r="H253" i="24"/>
  <c r="AE253" i="24" s="1"/>
  <c r="H254" i="24"/>
  <c r="AE254" i="24" s="1"/>
  <c r="H255" i="24"/>
  <c r="AE255" i="24" s="1"/>
  <c r="H256" i="24"/>
  <c r="AE256" i="24" s="1"/>
  <c r="H257" i="24"/>
  <c r="AE257" i="24" s="1"/>
  <c r="H258" i="24"/>
  <c r="AE258" i="24" s="1"/>
  <c r="H259" i="24"/>
  <c r="AE259" i="24" s="1"/>
  <c r="H260" i="24"/>
  <c r="AE260" i="24" s="1"/>
  <c r="H261" i="24"/>
  <c r="AE261" i="24" s="1"/>
  <c r="H262" i="24"/>
  <c r="AE262" i="24" s="1"/>
  <c r="H263" i="24"/>
  <c r="AE263" i="24" s="1"/>
  <c r="H264" i="24"/>
  <c r="AE264" i="24" s="1"/>
  <c r="H265" i="24"/>
  <c r="AE265" i="24" s="1"/>
  <c r="H266" i="24"/>
  <c r="AE266" i="24" s="1"/>
  <c r="H267" i="24"/>
  <c r="AE267" i="24" s="1"/>
  <c r="H268" i="24"/>
  <c r="AE268" i="24" s="1"/>
  <c r="H269" i="24"/>
  <c r="AE269" i="24" s="1"/>
  <c r="H270" i="24"/>
  <c r="AE270" i="24" s="1"/>
  <c r="H271" i="24"/>
  <c r="AE271" i="24" s="1"/>
  <c r="H272" i="24"/>
  <c r="AE272" i="24" s="1"/>
  <c r="H273" i="24"/>
  <c r="AE273" i="24" s="1"/>
  <c r="H274" i="24"/>
  <c r="AE274" i="24" s="1"/>
  <c r="H275" i="24"/>
  <c r="AE275" i="24" s="1"/>
  <c r="H276" i="24"/>
  <c r="AE276" i="24" s="1"/>
  <c r="H277" i="24"/>
  <c r="AE277" i="24" s="1"/>
  <c r="H278" i="24"/>
  <c r="AE278" i="24" s="1"/>
  <c r="H279" i="24"/>
  <c r="AE279" i="24" s="1"/>
  <c r="H280" i="24"/>
  <c r="AE280" i="24" s="1"/>
  <c r="H281" i="24"/>
  <c r="AE281" i="24" s="1"/>
  <c r="H282" i="24"/>
  <c r="AE282" i="24" s="1"/>
  <c r="H283" i="24"/>
  <c r="AE283" i="24" s="1"/>
  <c r="H284" i="24"/>
  <c r="AE284" i="24" s="1"/>
  <c r="H285" i="24"/>
  <c r="AE285" i="24" s="1"/>
  <c r="H286" i="24"/>
  <c r="AE286" i="24" s="1"/>
  <c r="H287" i="24"/>
  <c r="AE287" i="24" s="1"/>
  <c r="H288" i="24"/>
  <c r="AE288" i="24" s="1"/>
  <c r="H289" i="24"/>
  <c r="AE289" i="24" s="1"/>
  <c r="H290" i="24"/>
  <c r="AE290" i="24" s="1"/>
  <c r="H291" i="24"/>
  <c r="AE291" i="24" s="1"/>
  <c r="H292" i="24"/>
  <c r="AE292" i="24" s="1"/>
  <c r="H293" i="24"/>
  <c r="AE293" i="24" s="1"/>
  <c r="H294" i="24"/>
  <c r="AE294" i="24" s="1"/>
  <c r="H295" i="24"/>
  <c r="AE295" i="24" s="1"/>
  <c r="H296" i="24"/>
  <c r="AE296" i="24" s="1"/>
  <c r="H297" i="24"/>
  <c r="AE297" i="24" s="1"/>
  <c r="H298" i="24"/>
  <c r="AE298" i="24" s="1"/>
  <c r="H299" i="24"/>
  <c r="AE299" i="24" s="1"/>
  <c r="H300" i="24"/>
  <c r="AE300" i="24" s="1"/>
  <c r="H301" i="24"/>
  <c r="AE301" i="24" s="1"/>
  <c r="H302" i="24"/>
  <c r="AE302" i="24" s="1"/>
  <c r="H303" i="24"/>
  <c r="AE303" i="24" s="1"/>
  <c r="H304" i="24"/>
  <c r="AE304" i="24" s="1"/>
  <c r="H305" i="24"/>
  <c r="AE305" i="24" s="1"/>
  <c r="H306" i="24"/>
  <c r="AE306" i="24" s="1"/>
  <c r="H307" i="24"/>
  <c r="AE307" i="24" s="1"/>
  <c r="H308" i="24"/>
  <c r="AE308" i="24" s="1"/>
  <c r="H309" i="24"/>
  <c r="AE309" i="24" s="1"/>
  <c r="H310" i="24"/>
  <c r="AE310" i="24" s="1"/>
  <c r="H311" i="24"/>
  <c r="AE311" i="24" s="1"/>
  <c r="H312" i="24"/>
  <c r="AE312" i="24" s="1"/>
  <c r="H313" i="24"/>
  <c r="AE313" i="24" s="1"/>
  <c r="H314" i="24"/>
  <c r="AE314" i="24" s="1"/>
  <c r="H315" i="24"/>
  <c r="AE315" i="24" s="1"/>
  <c r="H316" i="24"/>
  <c r="AE316" i="24" s="1"/>
  <c r="H317" i="24"/>
  <c r="AE317" i="24" s="1"/>
  <c r="H318" i="24"/>
  <c r="AE318" i="24" s="1"/>
  <c r="H319" i="24"/>
  <c r="AE319" i="24" s="1"/>
  <c r="H320" i="24"/>
  <c r="AE320" i="24" s="1"/>
  <c r="H321" i="24"/>
  <c r="AE321" i="24" s="1"/>
  <c r="H322" i="24"/>
  <c r="AE322" i="24" s="1"/>
  <c r="H323" i="24"/>
  <c r="AE323" i="24" s="1"/>
  <c r="H324" i="24"/>
  <c r="AE324" i="24" s="1"/>
  <c r="H325" i="24"/>
  <c r="AE325" i="24" s="1"/>
  <c r="H326" i="24"/>
  <c r="AE326" i="24" s="1"/>
  <c r="H327" i="24"/>
  <c r="AE327" i="24" s="1"/>
  <c r="H328" i="24"/>
  <c r="AE328" i="24" s="1"/>
  <c r="H329" i="24"/>
  <c r="AE329" i="24" s="1"/>
  <c r="H330" i="24"/>
  <c r="AE330" i="24" s="1"/>
  <c r="H331" i="24"/>
  <c r="AE331" i="24" s="1"/>
  <c r="H332" i="24"/>
  <c r="AE332" i="24" s="1"/>
  <c r="H333" i="24"/>
  <c r="AE333" i="24" s="1"/>
  <c r="H334" i="24"/>
  <c r="AE334" i="24" s="1"/>
  <c r="H335" i="24"/>
  <c r="AE335" i="24" s="1"/>
  <c r="H336" i="24"/>
  <c r="AE336" i="24" s="1"/>
  <c r="H337" i="24"/>
  <c r="AE337" i="24" s="1"/>
  <c r="H338" i="24"/>
  <c r="AE338" i="24" s="1"/>
  <c r="H339" i="24"/>
  <c r="AE339" i="24" s="1"/>
  <c r="H340" i="24"/>
  <c r="AE340" i="24" s="1"/>
  <c r="H341" i="24"/>
  <c r="AE341" i="24" s="1"/>
  <c r="H342" i="24"/>
  <c r="AE342" i="24" s="1"/>
  <c r="H343" i="24"/>
  <c r="AE343" i="24" s="1"/>
  <c r="H344" i="24"/>
  <c r="AE344" i="24" s="1"/>
  <c r="H345" i="24"/>
  <c r="AE345" i="24" s="1"/>
  <c r="H346" i="24"/>
  <c r="AE346" i="24" s="1"/>
  <c r="H347" i="24"/>
  <c r="AE347" i="24" s="1"/>
  <c r="H348" i="24"/>
  <c r="AE348" i="24" s="1"/>
  <c r="H349" i="24"/>
  <c r="AE349" i="24" s="1"/>
  <c r="H350" i="24"/>
  <c r="AE350" i="24" s="1"/>
  <c r="H351" i="24"/>
  <c r="AE351" i="24" s="1"/>
  <c r="H352" i="24"/>
  <c r="AE352" i="24" s="1"/>
  <c r="H353" i="24"/>
  <c r="AE353" i="24" s="1"/>
  <c r="H354" i="24"/>
  <c r="AE354" i="24" s="1"/>
  <c r="H355" i="24"/>
  <c r="AE355" i="24" s="1"/>
  <c r="H356" i="24"/>
  <c r="AE356" i="24" s="1"/>
  <c r="H357" i="24"/>
  <c r="AE357" i="24" s="1"/>
  <c r="H358" i="24"/>
  <c r="AE358" i="24" s="1"/>
  <c r="H359" i="24"/>
  <c r="AE359" i="24" s="1"/>
  <c r="H360" i="24"/>
  <c r="AE360" i="24" s="1"/>
  <c r="H361" i="24"/>
  <c r="AE361" i="24" s="1"/>
  <c r="H362" i="24"/>
  <c r="AE362" i="24" s="1"/>
  <c r="H363" i="24"/>
  <c r="AE363" i="24" s="1"/>
  <c r="H364" i="24"/>
  <c r="AE364" i="24" s="1"/>
  <c r="H365" i="24"/>
  <c r="AE365" i="24" s="1"/>
  <c r="H366" i="24"/>
  <c r="AE366" i="24" s="1"/>
  <c r="H367" i="24"/>
  <c r="AE367" i="24" s="1"/>
  <c r="H368" i="24"/>
  <c r="AE368" i="24" s="1"/>
  <c r="H369" i="24"/>
  <c r="AE369" i="24" s="1"/>
  <c r="H370" i="24"/>
  <c r="AE370" i="24" s="1"/>
  <c r="H371" i="24"/>
  <c r="AE371" i="24" s="1"/>
  <c r="H372" i="24"/>
  <c r="AE372" i="24" s="1"/>
  <c r="H373" i="24"/>
  <c r="AE373" i="24" s="1"/>
  <c r="H374" i="24"/>
  <c r="AE374" i="24" s="1"/>
  <c r="H375" i="24"/>
  <c r="AE375" i="24" s="1"/>
  <c r="H376" i="24"/>
  <c r="AE376" i="24" s="1"/>
  <c r="H377" i="24"/>
  <c r="AE377" i="24" s="1"/>
  <c r="H378" i="24"/>
  <c r="AE378" i="24" s="1"/>
  <c r="H379" i="24"/>
  <c r="AE379" i="24" s="1"/>
  <c r="H380" i="24"/>
  <c r="AE380" i="24" s="1"/>
  <c r="H381" i="24"/>
  <c r="AE381" i="24" s="1"/>
  <c r="H382" i="24"/>
  <c r="AE382" i="24" s="1"/>
  <c r="H383" i="24"/>
  <c r="AE383" i="24" s="1"/>
  <c r="H384" i="24"/>
  <c r="AE384" i="24" s="1"/>
  <c r="H385" i="24"/>
  <c r="AE385" i="24" s="1"/>
  <c r="H386" i="24"/>
  <c r="AE386" i="24" s="1"/>
  <c r="H387" i="24"/>
  <c r="AE387" i="24" s="1"/>
  <c r="H388" i="24"/>
  <c r="AE388" i="24" s="1"/>
  <c r="H389" i="24"/>
  <c r="AE389" i="24" s="1"/>
  <c r="H390" i="24"/>
  <c r="AE390" i="24" s="1"/>
  <c r="H391" i="24"/>
  <c r="AE391" i="24" s="1"/>
  <c r="H392" i="24"/>
  <c r="AE392" i="24" s="1"/>
  <c r="H393" i="24"/>
  <c r="AE393" i="24" s="1"/>
  <c r="H394" i="24"/>
  <c r="AE394" i="24" s="1"/>
  <c r="H395" i="24"/>
  <c r="AE395" i="24" s="1"/>
  <c r="H396" i="24"/>
  <c r="AE396" i="24" s="1"/>
  <c r="H397" i="24"/>
  <c r="AE397" i="24" s="1"/>
  <c r="H398" i="24"/>
  <c r="AE398" i="24" s="1"/>
  <c r="H399" i="24"/>
  <c r="AE399" i="24" s="1"/>
  <c r="H400" i="24"/>
  <c r="AE400" i="24" s="1"/>
  <c r="H401" i="24"/>
  <c r="AE401" i="24" s="1"/>
  <c r="H402" i="24"/>
  <c r="AE402" i="24" s="1"/>
  <c r="H403" i="24"/>
  <c r="AE403" i="24" s="1"/>
  <c r="H404" i="24"/>
  <c r="AE404" i="24" s="1"/>
  <c r="H405" i="24"/>
  <c r="AE405" i="24" s="1"/>
  <c r="H406" i="24"/>
  <c r="AE406" i="24" s="1"/>
  <c r="H407" i="24"/>
  <c r="AE407" i="24" s="1"/>
  <c r="H408" i="24"/>
  <c r="AE408" i="24" s="1"/>
  <c r="H409" i="24"/>
  <c r="AE409" i="24" s="1"/>
  <c r="H410" i="24"/>
  <c r="AE410" i="24" s="1"/>
  <c r="H411" i="24"/>
  <c r="AE411" i="24" s="1"/>
  <c r="H412" i="24"/>
  <c r="AE412" i="24" s="1"/>
  <c r="H413" i="24"/>
  <c r="AE413" i="24" s="1"/>
  <c r="H414" i="24"/>
  <c r="AE414" i="24" s="1"/>
  <c r="H415" i="24"/>
  <c r="AE415" i="24" s="1"/>
  <c r="H416" i="24"/>
  <c r="AE416" i="24" s="1"/>
  <c r="H417" i="24"/>
  <c r="AE417" i="24" s="1"/>
  <c r="H418" i="24"/>
  <c r="AE418" i="24" s="1"/>
  <c r="H419" i="24"/>
  <c r="AE419" i="24" s="1"/>
  <c r="H420" i="24"/>
  <c r="AE420" i="24" s="1"/>
  <c r="H421" i="24"/>
  <c r="AE421" i="24" s="1"/>
  <c r="H422" i="24"/>
  <c r="AE422" i="24" s="1"/>
  <c r="H423" i="24"/>
  <c r="AE423" i="24" s="1"/>
  <c r="H424" i="24"/>
  <c r="AE424" i="24" s="1"/>
  <c r="H425" i="24"/>
  <c r="AE425" i="24" s="1"/>
  <c r="H426" i="24"/>
  <c r="AE426" i="24" s="1"/>
  <c r="H427" i="24"/>
  <c r="AE427" i="24" s="1"/>
  <c r="H428" i="24"/>
  <c r="AE428" i="24" s="1"/>
  <c r="H429" i="24"/>
  <c r="AE429" i="24" s="1"/>
  <c r="H430" i="24"/>
  <c r="AE430" i="24" s="1"/>
  <c r="H431" i="24"/>
  <c r="AE431" i="24" s="1"/>
  <c r="H432" i="24"/>
  <c r="AE432" i="24" s="1"/>
  <c r="H433" i="24"/>
  <c r="AE433" i="24" s="1"/>
  <c r="H434" i="24"/>
  <c r="AE434" i="24" s="1"/>
  <c r="H435" i="24"/>
  <c r="AE435" i="24" s="1"/>
  <c r="H436" i="24"/>
  <c r="AE436" i="24" s="1"/>
  <c r="H437" i="24"/>
  <c r="AE437" i="24" s="1"/>
  <c r="H438" i="24"/>
  <c r="AE438" i="24" s="1"/>
  <c r="H439" i="24"/>
  <c r="AE439" i="24" s="1"/>
  <c r="H440" i="24"/>
  <c r="AE440" i="24" s="1"/>
  <c r="H441" i="24"/>
  <c r="AE441" i="24" s="1"/>
  <c r="H442" i="24"/>
  <c r="AE442" i="24" s="1"/>
  <c r="H443" i="24"/>
  <c r="AE443" i="24" s="1"/>
  <c r="H444" i="24"/>
  <c r="AE444" i="24" s="1"/>
  <c r="H445" i="24"/>
  <c r="AE445" i="24" s="1"/>
  <c r="H446" i="24"/>
  <c r="AE446" i="24" s="1"/>
  <c r="H447" i="24"/>
  <c r="AE447" i="24" s="1"/>
  <c r="H448" i="24"/>
  <c r="AE448" i="24" s="1"/>
  <c r="H449" i="24"/>
  <c r="AE449" i="24" s="1"/>
  <c r="H450" i="24"/>
  <c r="AE450" i="24" s="1"/>
  <c r="H451" i="24"/>
  <c r="AE451" i="24" s="1"/>
  <c r="H452" i="24"/>
  <c r="AE452" i="24" s="1"/>
  <c r="H453" i="24"/>
  <c r="AE453" i="24" s="1"/>
  <c r="H454" i="24"/>
  <c r="AE454" i="24" s="1"/>
  <c r="H455" i="24"/>
  <c r="AE455" i="24" s="1"/>
  <c r="H456" i="24"/>
  <c r="AE456" i="24" s="1"/>
  <c r="H457" i="24"/>
  <c r="AE457" i="24" s="1"/>
  <c r="H458" i="24"/>
  <c r="AE458" i="24" s="1"/>
  <c r="H459" i="24"/>
  <c r="AE459" i="24" s="1"/>
  <c r="H460" i="24"/>
  <c r="AE460" i="24" s="1"/>
  <c r="H461" i="24"/>
  <c r="AE461" i="24" s="1"/>
  <c r="H462" i="24"/>
  <c r="AE462" i="24" s="1"/>
  <c r="H463" i="24"/>
  <c r="AE463" i="24" s="1"/>
  <c r="H464" i="24"/>
  <c r="AE464" i="24" s="1"/>
  <c r="H465" i="24"/>
  <c r="AE465" i="24" s="1"/>
  <c r="H466" i="24"/>
  <c r="AE466" i="24" s="1"/>
  <c r="H467" i="24"/>
  <c r="AE467" i="24" s="1"/>
  <c r="H468" i="24"/>
  <c r="AE468" i="24" s="1"/>
  <c r="H469" i="24"/>
  <c r="AE469" i="24" s="1"/>
  <c r="H470" i="24"/>
  <c r="AE470" i="24" s="1"/>
  <c r="H471" i="24"/>
  <c r="AE471" i="24" s="1"/>
  <c r="H472" i="24"/>
  <c r="AE472" i="24" s="1"/>
  <c r="H473" i="24"/>
  <c r="AE473" i="24" s="1"/>
  <c r="H474" i="24"/>
  <c r="AE474" i="24" s="1"/>
  <c r="H475" i="24"/>
  <c r="AE475" i="24" s="1"/>
  <c r="H476" i="24"/>
  <c r="AE476" i="24" s="1"/>
  <c r="H477" i="24"/>
  <c r="AE477" i="24" s="1"/>
  <c r="H478" i="24"/>
  <c r="AE478" i="24" s="1"/>
  <c r="H479" i="24"/>
  <c r="AE479" i="24" s="1"/>
  <c r="H480" i="24"/>
  <c r="AE480" i="24" s="1"/>
  <c r="H481" i="24"/>
  <c r="AE481" i="24" s="1"/>
  <c r="H482" i="24"/>
  <c r="AE482" i="24" s="1"/>
  <c r="H483" i="24"/>
  <c r="AE483" i="24" s="1"/>
  <c r="H484" i="24"/>
  <c r="AE484" i="24" s="1"/>
  <c r="H485" i="24"/>
  <c r="AE485" i="24" s="1"/>
  <c r="H486" i="24"/>
  <c r="AE486" i="24" s="1"/>
  <c r="H487" i="24"/>
  <c r="AE487" i="24" s="1"/>
  <c r="H488" i="24"/>
  <c r="AE488" i="24" s="1"/>
  <c r="H489" i="24"/>
  <c r="AE489" i="24" s="1"/>
  <c r="H490" i="24"/>
  <c r="AE490" i="24" s="1"/>
  <c r="H491" i="24"/>
  <c r="AE491" i="24" s="1"/>
  <c r="H492" i="24"/>
  <c r="AE492" i="24" s="1"/>
  <c r="H493" i="24"/>
  <c r="AE493" i="24" s="1"/>
  <c r="H494" i="24"/>
  <c r="AE494" i="24" s="1"/>
  <c r="H495" i="24"/>
  <c r="AE495" i="24" s="1"/>
  <c r="H496" i="24"/>
  <c r="AE496" i="24" s="1"/>
  <c r="H497" i="24"/>
  <c r="AE497" i="24" s="1"/>
  <c r="H498" i="24"/>
  <c r="AE498" i="24" s="1"/>
  <c r="H499" i="24"/>
  <c r="AE499" i="24" s="1"/>
  <c r="H500" i="24"/>
  <c r="AE500" i="24" s="1"/>
  <c r="H501" i="24"/>
  <c r="AE501" i="24" s="1"/>
  <c r="H502" i="24"/>
  <c r="AE502" i="24" s="1"/>
  <c r="H503" i="24"/>
  <c r="AE503" i="24" s="1"/>
  <c r="H504" i="24"/>
  <c r="AE504" i="24" s="1"/>
  <c r="H505" i="24"/>
  <c r="AE505" i="24" s="1"/>
  <c r="H506" i="24"/>
  <c r="AE506" i="24" s="1"/>
  <c r="H507" i="24"/>
  <c r="AE507" i="24" s="1"/>
  <c r="H508" i="24"/>
  <c r="AE508" i="24" s="1"/>
  <c r="H509" i="24"/>
  <c r="AE509" i="24" s="1"/>
  <c r="H510" i="24"/>
  <c r="AE510" i="24" s="1"/>
  <c r="H511" i="24"/>
  <c r="AE511" i="24" s="1"/>
  <c r="H512" i="24"/>
  <c r="AE512" i="24" s="1"/>
  <c r="H513" i="24"/>
  <c r="AE513" i="24" s="1"/>
  <c r="H514" i="24"/>
  <c r="AE514" i="24" s="1"/>
  <c r="H515" i="24"/>
  <c r="AE515" i="24" s="1"/>
  <c r="H516" i="24"/>
  <c r="AE516" i="24" s="1"/>
  <c r="H517" i="24"/>
  <c r="AE517" i="24" s="1"/>
  <c r="H518" i="24"/>
  <c r="AE518" i="24" s="1"/>
  <c r="H519" i="24"/>
  <c r="AE519" i="24" s="1"/>
  <c r="H520" i="24"/>
  <c r="AE520" i="24" s="1"/>
  <c r="H521" i="24"/>
  <c r="AE521" i="24" s="1"/>
  <c r="H522" i="24"/>
  <c r="AE522" i="24" s="1"/>
  <c r="H523" i="24"/>
  <c r="AE523" i="24" s="1"/>
  <c r="H524" i="24"/>
  <c r="AE524" i="24" s="1"/>
  <c r="H525" i="24"/>
  <c r="AE525" i="24" s="1"/>
  <c r="H526" i="24"/>
  <c r="AE526" i="24" s="1"/>
  <c r="H527" i="24"/>
  <c r="AE527" i="24" s="1"/>
  <c r="H528" i="24"/>
  <c r="AE528" i="24" s="1"/>
  <c r="H529" i="24"/>
  <c r="AE529" i="24" s="1"/>
  <c r="H530" i="24"/>
  <c r="AE530" i="24" s="1"/>
  <c r="H531" i="24"/>
  <c r="AE531" i="24" s="1"/>
  <c r="H532" i="24"/>
  <c r="AE532" i="24" s="1"/>
  <c r="H533" i="24"/>
  <c r="AE533" i="24" s="1"/>
  <c r="H534" i="24"/>
  <c r="AE534" i="24" s="1"/>
  <c r="H535" i="24"/>
  <c r="AE535" i="24" s="1"/>
  <c r="H536" i="24"/>
  <c r="AE536" i="24" s="1"/>
  <c r="H537" i="24"/>
  <c r="AE537" i="24" s="1"/>
  <c r="H538" i="24"/>
  <c r="AE538" i="24" s="1"/>
  <c r="H539" i="24"/>
  <c r="AE539" i="24" s="1"/>
  <c r="H540" i="24"/>
  <c r="AE540" i="24" s="1"/>
  <c r="H541" i="24"/>
  <c r="AE541" i="24" s="1"/>
  <c r="H542" i="24"/>
  <c r="AE542" i="24" s="1"/>
  <c r="H543" i="24"/>
  <c r="AE543" i="24" s="1"/>
  <c r="H544" i="24"/>
  <c r="AE544" i="24" s="1"/>
  <c r="H545" i="24"/>
  <c r="AE545" i="24" s="1"/>
  <c r="H546" i="24"/>
  <c r="AE546" i="24" s="1"/>
  <c r="H547" i="24"/>
  <c r="AE547" i="24" s="1"/>
  <c r="H548" i="24"/>
  <c r="AE548" i="24" s="1"/>
  <c r="H549" i="24"/>
  <c r="AE549" i="24" s="1"/>
  <c r="H550" i="24"/>
  <c r="AE550" i="24" s="1"/>
  <c r="H551" i="24"/>
  <c r="AE551" i="24" s="1"/>
  <c r="H552" i="24"/>
  <c r="AE552" i="24" s="1"/>
  <c r="H553" i="24"/>
  <c r="AE553" i="24" s="1"/>
  <c r="H554" i="24"/>
  <c r="AE554" i="24" s="1"/>
  <c r="H555" i="24"/>
  <c r="AE555" i="24" s="1"/>
  <c r="H556" i="24"/>
  <c r="AE556" i="24" s="1"/>
  <c r="H557" i="24"/>
  <c r="AE557" i="24" s="1"/>
  <c r="H558" i="24"/>
  <c r="AE558" i="24" s="1"/>
  <c r="H559" i="24"/>
  <c r="AE559" i="24" s="1"/>
  <c r="H560" i="24"/>
  <c r="AE560" i="24" s="1"/>
  <c r="H561" i="24"/>
  <c r="AE561" i="24" s="1"/>
  <c r="H562" i="24"/>
  <c r="AE562" i="24" s="1"/>
  <c r="H563" i="24"/>
  <c r="AE563" i="24" s="1"/>
  <c r="H564" i="24"/>
  <c r="AE564" i="24" s="1"/>
  <c r="H565" i="24"/>
  <c r="AE565" i="24" s="1"/>
  <c r="H566" i="24"/>
  <c r="AE566" i="24" s="1"/>
  <c r="H567" i="24"/>
  <c r="AE567" i="24" s="1"/>
  <c r="H568" i="24"/>
  <c r="AE568" i="24" s="1"/>
  <c r="H569" i="24"/>
  <c r="AE569" i="24" s="1"/>
  <c r="H570" i="24"/>
  <c r="AE570" i="24" s="1"/>
  <c r="H571" i="24"/>
  <c r="AE571" i="24" s="1"/>
  <c r="H572" i="24"/>
  <c r="AE572" i="24" s="1"/>
  <c r="H573" i="24"/>
  <c r="AE573" i="24" s="1"/>
  <c r="H574" i="24"/>
  <c r="AE574" i="24" s="1"/>
  <c r="H575" i="24"/>
  <c r="AE575" i="24" s="1"/>
  <c r="H576" i="24"/>
  <c r="AE576" i="24" s="1"/>
  <c r="H577" i="24"/>
  <c r="AE577" i="24" s="1"/>
  <c r="H578" i="24"/>
  <c r="AE578" i="24" s="1"/>
  <c r="H579" i="24"/>
  <c r="AE579" i="24" s="1"/>
  <c r="H580" i="24"/>
  <c r="AE580" i="24" s="1"/>
  <c r="H581" i="24"/>
  <c r="AE581" i="24" s="1"/>
  <c r="H582" i="24"/>
  <c r="AE582" i="24" s="1"/>
  <c r="H583" i="24"/>
  <c r="AE583" i="24" s="1"/>
  <c r="H584" i="24"/>
  <c r="AE584" i="24" s="1"/>
  <c r="H585" i="24"/>
  <c r="AE585" i="24" s="1"/>
  <c r="H586" i="24"/>
  <c r="AE586" i="24" s="1"/>
  <c r="H587" i="24"/>
  <c r="AE587" i="24" s="1"/>
  <c r="H588" i="24"/>
  <c r="AE588" i="24" s="1"/>
  <c r="H589" i="24"/>
  <c r="AE589" i="24" s="1"/>
  <c r="H590" i="24"/>
  <c r="AE590" i="24" s="1"/>
  <c r="H591" i="24"/>
  <c r="AE591" i="24" s="1"/>
  <c r="H592" i="24"/>
  <c r="AE592" i="24" s="1"/>
  <c r="H593" i="24"/>
  <c r="AE593" i="24" s="1"/>
  <c r="H594" i="24"/>
  <c r="AE594" i="24" s="1"/>
  <c r="H595" i="24"/>
  <c r="AE595" i="24" s="1"/>
  <c r="H596" i="24"/>
  <c r="AE596" i="24" s="1"/>
  <c r="H597" i="24"/>
  <c r="AE597" i="24" s="1"/>
  <c r="H598" i="24"/>
  <c r="AE598" i="24" s="1"/>
  <c r="H599" i="24"/>
  <c r="AE599" i="24" s="1"/>
  <c r="H600" i="24"/>
  <c r="AE600" i="24" s="1"/>
  <c r="H601" i="24"/>
  <c r="AE601" i="24" s="1"/>
  <c r="H602" i="24"/>
  <c r="AE602" i="24" s="1"/>
  <c r="H603" i="24"/>
  <c r="AE603" i="24" s="1"/>
  <c r="H604" i="24"/>
  <c r="AE604" i="24" s="1"/>
  <c r="H605" i="24"/>
  <c r="AE605" i="24" s="1"/>
  <c r="H606" i="24"/>
  <c r="AE606" i="24" s="1"/>
  <c r="H607" i="24"/>
  <c r="AE607" i="24" s="1"/>
  <c r="H608" i="24"/>
  <c r="AE608" i="24" s="1"/>
  <c r="H609" i="24"/>
  <c r="AE609" i="24" s="1"/>
  <c r="H610" i="24"/>
  <c r="AE610" i="24" s="1"/>
  <c r="H611" i="24"/>
  <c r="AE611" i="24" s="1"/>
  <c r="H612" i="24"/>
  <c r="AE612" i="24" s="1"/>
  <c r="H613" i="24"/>
  <c r="AE613" i="24" s="1"/>
  <c r="H614" i="24"/>
  <c r="AE614" i="24" s="1"/>
  <c r="H615" i="24"/>
  <c r="AE615" i="24" s="1"/>
  <c r="H616" i="24"/>
  <c r="AE616" i="24" s="1"/>
  <c r="H617" i="24"/>
  <c r="AE617" i="24" s="1"/>
  <c r="H618" i="24"/>
  <c r="AE618" i="24" s="1"/>
  <c r="H619" i="24"/>
  <c r="AE619" i="24" s="1"/>
  <c r="H620" i="24"/>
  <c r="AE620" i="24" s="1"/>
  <c r="H621" i="24"/>
  <c r="AE621" i="24" s="1"/>
  <c r="H622" i="24"/>
  <c r="AE622" i="24" s="1"/>
  <c r="H623" i="24"/>
  <c r="AE623" i="24" s="1"/>
  <c r="H624" i="24"/>
  <c r="AE624" i="24" s="1"/>
  <c r="H625" i="24"/>
  <c r="AE625" i="24" s="1"/>
  <c r="H626" i="24"/>
  <c r="AE626" i="24" s="1"/>
  <c r="H627" i="24"/>
  <c r="AE627" i="24" s="1"/>
  <c r="H628" i="24"/>
  <c r="AE628" i="24" s="1"/>
  <c r="H629" i="24"/>
  <c r="AE629" i="24" s="1"/>
  <c r="H630" i="24"/>
  <c r="AE630" i="24" s="1"/>
  <c r="H631" i="24"/>
  <c r="AE631" i="24" s="1"/>
  <c r="H632" i="24"/>
  <c r="AE632" i="24" s="1"/>
  <c r="H633" i="24"/>
  <c r="AE633" i="24" s="1"/>
  <c r="H634" i="24"/>
  <c r="AE634" i="24" s="1"/>
  <c r="H635" i="24"/>
  <c r="AE635" i="24" s="1"/>
  <c r="H636" i="24"/>
  <c r="AE636" i="24" s="1"/>
  <c r="H637" i="24"/>
  <c r="AE637" i="24" s="1"/>
  <c r="H638" i="24"/>
  <c r="AE638" i="24" s="1"/>
  <c r="H639" i="24"/>
  <c r="AE639" i="24" s="1"/>
  <c r="H640" i="24"/>
  <c r="AE640" i="24" s="1"/>
  <c r="H641" i="24"/>
  <c r="AE641" i="24" s="1"/>
  <c r="H642" i="24"/>
  <c r="AE642" i="24" s="1"/>
  <c r="H643" i="24"/>
  <c r="AE643" i="24" s="1"/>
  <c r="H644" i="24"/>
  <c r="AE644" i="24" s="1"/>
  <c r="H645" i="24"/>
  <c r="AE645" i="24" s="1"/>
  <c r="H646" i="24"/>
  <c r="AE646" i="24" s="1"/>
  <c r="H647" i="24"/>
  <c r="AE647" i="24" s="1"/>
  <c r="H648" i="24"/>
  <c r="AE648" i="24" s="1"/>
  <c r="H649" i="24"/>
  <c r="AE649" i="24" s="1"/>
  <c r="H650" i="24"/>
  <c r="AE650" i="24" s="1"/>
  <c r="H651" i="24"/>
  <c r="AE651" i="24" s="1"/>
  <c r="H652" i="24"/>
  <c r="AE652" i="24" s="1"/>
  <c r="H653" i="24"/>
  <c r="AE653" i="24" s="1"/>
  <c r="H654" i="24"/>
  <c r="AE654" i="24" s="1"/>
  <c r="H655" i="24"/>
  <c r="AE655" i="24" s="1"/>
  <c r="H656" i="24"/>
  <c r="AE656" i="24" s="1"/>
  <c r="H657" i="24"/>
  <c r="AE657" i="24" s="1"/>
  <c r="H658" i="24"/>
  <c r="AE658" i="24" s="1"/>
  <c r="H659" i="24"/>
  <c r="AE659" i="24" s="1"/>
  <c r="H660" i="24"/>
  <c r="AE660" i="24" s="1"/>
  <c r="H661" i="24"/>
  <c r="AE661" i="24" s="1"/>
  <c r="H662" i="24"/>
  <c r="AE662" i="24" s="1"/>
  <c r="H663" i="24"/>
  <c r="AE663" i="24" s="1"/>
  <c r="H664" i="24"/>
  <c r="AE664" i="24" s="1"/>
  <c r="H665" i="24"/>
  <c r="AE665" i="24" s="1"/>
  <c r="H666" i="24"/>
  <c r="AE666" i="24" s="1"/>
  <c r="H667" i="24"/>
  <c r="AE667" i="24" s="1"/>
  <c r="H668" i="24"/>
  <c r="AE668" i="24" s="1"/>
  <c r="H669" i="24"/>
  <c r="AE669" i="24" s="1"/>
  <c r="H670" i="24"/>
  <c r="AE670" i="24" s="1"/>
  <c r="H671" i="24"/>
  <c r="AE671" i="24" s="1"/>
  <c r="H672" i="24"/>
  <c r="AE672" i="24" s="1"/>
  <c r="H673" i="24"/>
  <c r="AE673" i="24" s="1"/>
  <c r="H674" i="24"/>
  <c r="AE674" i="24" s="1"/>
  <c r="H675" i="24"/>
  <c r="AE675" i="24" s="1"/>
  <c r="H676" i="24"/>
  <c r="AE676" i="24" s="1"/>
  <c r="H677" i="24"/>
  <c r="AE677" i="24" s="1"/>
  <c r="H678" i="24"/>
  <c r="AE678" i="24" s="1"/>
  <c r="H679" i="24"/>
  <c r="AE679" i="24" s="1"/>
  <c r="H680" i="24"/>
  <c r="AE680" i="24" s="1"/>
  <c r="H681" i="24"/>
  <c r="AE681" i="24" s="1"/>
  <c r="H682" i="24"/>
  <c r="AE682" i="24" s="1"/>
  <c r="H683" i="24"/>
  <c r="AE683" i="24" s="1"/>
  <c r="H684" i="24"/>
  <c r="AE684" i="24" s="1"/>
  <c r="H685" i="24"/>
  <c r="AE685" i="24" s="1"/>
  <c r="H686" i="24"/>
  <c r="AE686" i="24" s="1"/>
  <c r="H687" i="24"/>
  <c r="AE687" i="24" s="1"/>
  <c r="H688" i="24"/>
  <c r="AE688" i="24" s="1"/>
  <c r="H689" i="24"/>
  <c r="AE689" i="24" s="1"/>
  <c r="H690" i="24"/>
  <c r="AE690" i="24" s="1"/>
  <c r="H691" i="24"/>
  <c r="AE691" i="24" s="1"/>
  <c r="H692" i="24"/>
  <c r="AE692" i="24" s="1"/>
  <c r="H693" i="24"/>
  <c r="AE693" i="24" s="1"/>
  <c r="H694" i="24"/>
  <c r="AE694" i="24" s="1"/>
  <c r="H695" i="24"/>
  <c r="AE695" i="24" s="1"/>
  <c r="H696" i="24"/>
  <c r="AE696" i="24" s="1"/>
  <c r="H697" i="24"/>
  <c r="AE697" i="24" s="1"/>
  <c r="H698" i="24"/>
  <c r="AE698" i="24" s="1"/>
  <c r="H699" i="24"/>
  <c r="AE699" i="24" s="1"/>
  <c r="H700" i="24"/>
  <c r="AE700" i="24" s="1"/>
  <c r="H701" i="24"/>
  <c r="AE701" i="24" s="1"/>
  <c r="H702" i="24"/>
  <c r="AE702" i="24" s="1"/>
  <c r="H703" i="24"/>
  <c r="AE703" i="24" s="1"/>
  <c r="H704" i="24"/>
  <c r="AE704" i="24" s="1"/>
  <c r="H705" i="24"/>
  <c r="AE705" i="24" s="1"/>
  <c r="H706" i="24"/>
  <c r="AE706" i="24" s="1"/>
  <c r="H707" i="24"/>
  <c r="AE707" i="24" s="1"/>
  <c r="H708" i="24"/>
  <c r="AE708" i="24" s="1"/>
  <c r="H709" i="24"/>
  <c r="AE709" i="24" s="1"/>
  <c r="H710" i="24"/>
  <c r="AE710" i="24" s="1"/>
  <c r="H711" i="24"/>
  <c r="AE711" i="24" s="1"/>
  <c r="H712" i="24"/>
  <c r="AE712" i="24" s="1"/>
  <c r="H713" i="24"/>
  <c r="AE713" i="24" s="1"/>
  <c r="H714" i="24"/>
  <c r="AE714" i="24" s="1"/>
  <c r="H715" i="24"/>
  <c r="AE715" i="24" s="1"/>
  <c r="H716" i="24"/>
  <c r="AE716" i="24" s="1"/>
  <c r="H717" i="24"/>
  <c r="AE717" i="24" s="1"/>
  <c r="H718" i="24"/>
  <c r="AE718" i="24" s="1"/>
  <c r="H719" i="24"/>
  <c r="AE719" i="24" s="1"/>
  <c r="H720" i="24"/>
  <c r="AE720" i="24" s="1"/>
  <c r="H721" i="24"/>
  <c r="AE721" i="24" s="1"/>
  <c r="H722" i="24"/>
  <c r="AE722" i="24" s="1"/>
  <c r="H723" i="24"/>
  <c r="AE723" i="24" s="1"/>
  <c r="H724" i="24"/>
  <c r="AE724" i="24" s="1"/>
  <c r="H725" i="24"/>
  <c r="AE725" i="24" s="1"/>
  <c r="H726" i="24"/>
  <c r="AE726" i="24" s="1"/>
  <c r="H727" i="24"/>
  <c r="AE727" i="24" s="1"/>
  <c r="H728" i="24"/>
  <c r="AE728" i="24" s="1"/>
  <c r="H729" i="24"/>
  <c r="AE729" i="24" s="1"/>
  <c r="H730" i="24"/>
  <c r="AE730" i="24" s="1"/>
  <c r="H731" i="24"/>
  <c r="AE731" i="24" s="1"/>
  <c r="H732" i="24"/>
  <c r="AE732" i="24" s="1"/>
  <c r="H733" i="24"/>
  <c r="AE733" i="24" s="1"/>
  <c r="H734" i="24"/>
  <c r="AE734" i="24" s="1"/>
  <c r="H735" i="24"/>
  <c r="AE735" i="24" s="1"/>
  <c r="H736" i="24"/>
  <c r="AE736" i="24" s="1"/>
  <c r="H737" i="24"/>
  <c r="AE737" i="24" s="1"/>
  <c r="H738" i="24"/>
  <c r="AE738" i="24" s="1"/>
  <c r="H739" i="24"/>
  <c r="AE739" i="24" s="1"/>
  <c r="H740" i="24"/>
  <c r="AE740" i="24" s="1"/>
  <c r="H741" i="24"/>
  <c r="AE741" i="24" s="1"/>
  <c r="H742" i="24"/>
  <c r="AE742" i="24" s="1"/>
  <c r="H743" i="24"/>
  <c r="AE743" i="24" s="1"/>
  <c r="H744" i="24"/>
  <c r="AE744" i="24" s="1"/>
  <c r="H745" i="24"/>
  <c r="AE745" i="24" s="1"/>
  <c r="H746" i="24"/>
  <c r="AE746" i="24" s="1"/>
  <c r="H747" i="24"/>
  <c r="AE747" i="24" s="1"/>
  <c r="H748" i="24"/>
  <c r="AE748" i="24" s="1"/>
  <c r="H749" i="24"/>
  <c r="AE749" i="24" s="1"/>
  <c r="H750" i="24"/>
  <c r="AE750" i="24" s="1"/>
  <c r="H751" i="24"/>
  <c r="AE751" i="24" s="1"/>
  <c r="H752" i="24"/>
  <c r="AE752" i="24" s="1"/>
  <c r="H753" i="24"/>
  <c r="AE753" i="24" s="1"/>
  <c r="H754" i="24"/>
  <c r="AE754" i="24" s="1"/>
  <c r="H755" i="24"/>
  <c r="AE755" i="24" s="1"/>
  <c r="H756" i="24"/>
  <c r="AE756" i="24" s="1"/>
  <c r="H757" i="24"/>
  <c r="AE757" i="24" s="1"/>
  <c r="H758" i="24"/>
  <c r="AE758" i="24" s="1"/>
  <c r="H759" i="24"/>
  <c r="AE759" i="24" s="1"/>
  <c r="H760" i="24"/>
  <c r="AE760" i="24" s="1"/>
  <c r="H761" i="24"/>
  <c r="AE761" i="24" s="1"/>
  <c r="H762" i="24"/>
  <c r="AE762" i="24" s="1"/>
  <c r="H763" i="24"/>
  <c r="AE763" i="24" s="1"/>
  <c r="H764" i="24"/>
  <c r="AE764" i="24" s="1"/>
  <c r="H765" i="24"/>
  <c r="AE765" i="24" s="1"/>
  <c r="H766" i="24"/>
  <c r="AE766" i="24" s="1"/>
  <c r="H767" i="24"/>
  <c r="AE767" i="24" s="1"/>
  <c r="H768" i="24"/>
  <c r="AE768" i="24" s="1"/>
  <c r="H769" i="24"/>
  <c r="AE769" i="24" s="1"/>
  <c r="H770" i="24"/>
  <c r="AE770" i="24" s="1"/>
  <c r="H771" i="24"/>
  <c r="AE771" i="24" s="1"/>
  <c r="H772" i="24"/>
  <c r="AE772" i="24" s="1"/>
  <c r="H773" i="24"/>
  <c r="AE773" i="24" s="1"/>
  <c r="H774" i="24"/>
  <c r="AE774" i="24" s="1"/>
  <c r="H775" i="24"/>
  <c r="AE775" i="24" s="1"/>
  <c r="H776" i="24"/>
  <c r="AE776" i="24" s="1"/>
  <c r="H777" i="24"/>
  <c r="AE777" i="24" s="1"/>
  <c r="H778" i="24"/>
  <c r="AE778" i="24" s="1"/>
  <c r="H779" i="24"/>
  <c r="AE779" i="24" s="1"/>
  <c r="H780" i="24"/>
  <c r="AE780" i="24" s="1"/>
  <c r="H781" i="24"/>
  <c r="AE781" i="24" s="1"/>
  <c r="H782" i="24"/>
  <c r="AE782" i="24" s="1"/>
  <c r="H783" i="24"/>
  <c r="AE783" i="24" s="1"/>
  <c r="H784" i="24"/>
  <c r="AE784" i="24" s="1"/>
  <c r="H785" i="24"/>
  <c r="AE785" i="24" s="1"/>
  <c r="H786" i="24"/>
  <c r="AE786" i="24" s="1"/>
  <c r="H787" i="24"/>
  <c r="AE787" i="24" s="1"/>
  <c r="H788" i="24"/>
  <c r="AE788" i="24" s="1"/>
  <c r="H789" i="24"/>
  <c r="AE789" i="24" s="1"/>
  <c r="H790" i="24"/>
  <c r="AE790" i="24" s="1"/>
  <c r="H791" i="24"/>
  <c r="AE791" i="24" s="1"/>
  <c r="H792" i="24"/>
  <c r="AE792" i="24" s="1"/>
  <c r="H793" i="24"/>
  <c r="AE793" i="24" s="1"/>
  <c r="H794" i="24"/>
  <c r="AE794" i="24" s="1"/>
  <c r="H795" i="24"/>
  <c r="AE795" i="24" s="1"/>
  <c r="H796" i="24"/>
  <c r="AE796" i="24" s="1"/>
  <c r="H797" i="24"/>
  <c r="AE797" i="24" s="1"/>
  <c r="H798" i="24"/>
  <c r="AE798" i="24" s="1"/>
  <c r="H799" i="24"/>
  <c r="AE799" i="24" s="1"/>
  <c r="H800" i="24"/>
  <c r="AE800" i="24" s="1"/>
  <c r="H801" i="24"/>
  <c r="AE801" i="24" s="1"/>
  <c r="H802" i="24"/>
  <c r="AE802" i="24" s="1"/>
  <c r="H803" i="24"/>
  <c r="AE803" i="24" s="1"/>
  <c r="H804" i="24"/>
  <c r="AE804" i="24" s="1"/>
  <c r="H805" i="24"/>
  <c r="AE805" i="24" s="1"/>
  <c r="H806" i="24"/>
  <c r="AE806" i="24" s="1"/>
  <c r="H807" i="24"/>
  <c r="AE807" i="24" s="1"/>
  <c r="H808" i="24"/>
  <c r="AE808" i="24" s="1"/>
  <c r="H809" i="24"/>
  <c r="AE809" i="24" s="1"/>
  <c r="H810" i="24"/>
  <c r="AE810" i="24" s="1"/>
  <c r="H811" i="24"/>
  <c r="AE811" i="24" s="1"/>
  <c r="H812" i="24"/>
  <c r="AE812" i="24" s="1"/>
  <c r="H813" i="24"/>
  <c r="AE813" i="24" s="1"/>
  <c r="H814" i="24"/>
  <c r="AE814" i="24" s="1"/>
  <c r="H815" i="24"/>
  <c r="AE815" i="24" s="1"/>
  <c r="H816" i="24"/>
  <c r="AE816" i="24" s="1"/>
  <c r="H817" i="24"/>
  <c r="AE817" i="24" s="1"/>
  <c r="H818" i="24"/>
  <c r="AE818" i="24" s="1"/>
  <c r="H819" i="24"/>
  <c r="AE819" i="24" s="1"/>
  <c r="H820" i="24"/>
  <c r="AE820" i="24" s="1"/>
  <c r="H821" i="24"/>
  <c r="AE821" i="24" s="1"/>
  <c r="H822" i="24"/>
  <c r="AE822" i="24" s="1"/>
  <c r="H823" i="24"/>
  <c r="AE823" i="24" s="1"/>
  <c r="H824" i="24"/>
  <c r="AE824" i="24" s="1"/>
  <c r="H825" i="24"/>
  <c r="AE825" i="24" s="1"/>
  <c r="H826" i="24"/>
  <c r="AE826" i="24" s="1"/>
  <c r="H827" i="24"/>
  <c r="AE827" i="24" s="1"/>
  <c r="H828" i="24"/>
  <c r="AE828" i="24" s="1"/>
  <c r="H829" i="24"/>
  <c r="AE829" i="24" s="1"/>
  <c r="H830" i="24"/>
  <c r="AE830" i="24" s="1"/>
  <c r="H831" i="24"/>
  <c r="AE831" i="24" s="1"/>
  <c r="H832" i="24"/>
  <c r="AE832" i="24" s="1"/>
  <c r="H833" i="24"/>
  <c r="AE833" i="24" s="1"/>
  <c r="H834" i="24"/>
  <c r="AE834" i="24" s="1"/>
  <c r="H835" i="24"/>
  <c r="AE835" i="24" s="1"/>
  <c r="H836" i="24"/>
  <c r="AE836" i="24" s="1"/>
  <c r="H837" i="24"/>
  <c r="AE837" i="24" s="1"/>
  <c r="H838" i="24"/>
  <c r="AE838" i="24" s="1"/>
  <c r="H839" i="24"/>
  <c r="AE839" i="24" s="1"/>
  <c r="H840" i="24"/>
  <c r="AE840" i="24" s="1"/>
  <c r="H841" i="24"/>
  <c r="AE841" i="24" s="1"/>
  <c r="H842" i="24"/>
  <c r="AE842" i="24" s="1"/>
  <c r="H843" i="24"/>
  <c r="AE843" i="24" s="1"/>
  <c r="H844" i="24"/>
  <c r="AE844" i="24" s="1"/>
  <c r="H845" i="24"/>
  <c r="AE845" i="24" s="1"/>
  <c r="H846" i="24"/>
  <c r="AE846" i="24" s="1"/>
  <c r="H847" i="24"/>
  <c r="AE847" i="24" s="1"/>
  <c r="H848" i="24"/>
  <c r="AE848" i="24" s="1"/>
  <c r="H849" i="24"/>
  <c r="AE849" i="24" s="1"/>
  <c r="H850" i="24"/>
  <c r="AE850" i="24" s="1"/>
  <c r="H851" i="24"/>
  <c r="AE851" i="24" s="1"/>
  <c r="H852" i="24"/>
  <c r="AE852" i="24" s="1"/>
  <c r="H853" i="24"/>
  <c r="AE853" i="24" s="1"/>
  <c r="H854" i="24"/>
  <c r="AE854" i="24" s="1"/>
  <c r="H855" i="24"/>
  <c r="AE855" i="24" s="1"/>
  <c r="H856" i="24"/>
  <c r="AE856" i="24" s="1"/>
  <c r="H857" i="24"/>
  <c r="AE857" i="24" s="1"/>
  <c r="H858" i="24"/>
  <c r="AE858" i="24" s="1"/>
  <c r="H859" i="24"/>
  <c r="AE859" i="24" s="1"/>
  <c r="H860" i="24"/>
  <c r="AE860" i="24" s="1"/>
  <c r="H861" i="24"/>
  <c r="AE861" i="24" s="1"/>
  <c r="H862" i="24"/>
  <c r="AE862" i="24" s="1"/>
  <c r="H863" i="24"/>
  <c r="AE863" i="24" s="1"/>
  <c r="H864" i="24"/>
  <c r="AE864" i="24" s="1"/>
  <c r="H865" i="24"/>
  <c r="AE865" i="24" s="1"/>
  <c r="H866" i="24"/>
  <c r="AE866" i="24" s="1"/>
  <c r="H867" i="24"/>
  <c r="AE867" i="24" s="1"/>
  <c r="H868" i="24"/>
  <c r="AE868" i="24" s="1"/>
  <c r="H869" i="24"/>
  <c r="AE869" i="24" s="1"/>
  <c r="H870" i="24"/>
  <c r="AE870" i="24" s="1"/>
  <c r="H871" i="24"/>
  <c r="AE871" i="24" s="1"/>
  <c r="H872" i="24"/>
  <c r="AE872" i="24" s="1"/>
  <c r="H873" i="24"/>
  <c r="AE873" i="24" s="1"/>
  <c r="H874" i="24"/>
  <c r="AE874" i="24" s="1"/>
  <c r="H875" i="24"/>
  <c r="AE875" i="24" s="1"/>
  <c r="H876" i="24"/>
  <c r="AE876" i="24" s="1"/>
  <c r="H877" i="24"/>
  <c r="AE877" i="24" s="1"/>
  <c r="H878" i="24"/>
  <c r="AE878" i="24" s="1"/>
  <c r="H879" i="24"/>
  <c r="AE879" i="24" s="1"/>
  <c r="H880" i="24"/>
  <c r="AE880" i="24" s="1"/>
  <c r="H881" i="24"/>
  <c r="AE881" i="24" s="1"/>
  <c r="H882" i="24"/>
  <c r="AE882" i="24" s="1"/>
  <c r="H883" i="24"/>
  <c r="AE883" i="24" s="1"/>
  <c r="H884" i="24"/>
  <c r="AE884" i="24" s="1"/>
  <c r="H885" i="24"/>
  <c r="AE885" i="24" s="1"/>
  <c r="H886" i="24"/>
  <c r="AE886" i="24" s="1"/>
  <c r="H887" i="24"/>
  <c r="AE887" i="24" s="1"/>
  <c r="H888" i="24"/>
  <c r="AE888" i="24" s="1"/>
  <c r="H889" i="24"/>
  <c r="AE889" i="24" s="1"/>
  <c r="H890" i="24"/>
  <c r="AE890" i="24" s="1"/>
  <c r="H891" i="24"/>
  <c r="AE891" i="24" s="1"/>
  <c r="H892" i="24"/>
  <c r="AE892" i="24" s="1"/>
  <c r="H893" i="24"/>
  <c r="AE893" i="24" s="1"/>
  <c r="H894" i="24"/>
  <c r="AE894" i="24" s="1"/>
  <c r="H895" i="24"/>
  <c r="AE895" i="24" s="1"/>
  <c r="H896" i="24"/>
  <c r="AE896" i="24" s="1"/>
  <c r="H897" i="24"/>
  <c r="AE897" i="24" s="1"/>
  <c r="H898" i="24"/>
  <c r="AE898" i="24" s="1"/>
  <c r="H899" i="24"/>
  <c r="AE899" i="24" s="1"/>
  <c r="H900" i="24"/>
  <c r="AE900" i="24" s="1"/>
  <c r="H901" i="24"/>
  <c r="AE901" i="24" s="1"/>
  <c r="H902" i="24"/>
  <c r="AE902" i="24" s="1"/>
  <c r="H903" i="24"/>
  <c r="AE903" i="24" s="1"/>
  <c r="H904" i="24"/>
  <c r="AE904" i="24" s="1"/>
  <c r="H905" i="24"/>
  <c r="AE905" i="24" s="1"/>
  <c r="H906" i="24"/>
  <c r="AE906" i="24" s="1"/>
  <c r="H907" i="24"/>
  <c r="AE907" i="24" s="1"/>
  <c r="H908" i="24"/>
  <c r="AE908" i="24" s="1"/>
  <c r="H909" i="24"/>
  <c r="AE909" i="24" s="1"/>
  <c r="H910" i="24"/>
  <c r="AE910" i="24" s="1"/>
  <c r="H911" i="24"/>
  <c r="AE911" i="24" s="1"/>
  <c r="H912" i="24"/>
  <c r="AE912" i="24" s="1"/>
  <c r="H913" i="24"/>
  <c r="AE913" i="24" s="1"/>
  <c r="H914" i="24"/>
  <c r="AE914" i="24" s="1"/>
  <c r="H915" i="24"/>
  <c r="AE915" i="24" s="1"/>
  <c r="H916" i="24"/>
  <c r="AE916" i="24" s="1"/>
  <c r="H917" i="24"/>
  <c r="AE917" i="24" s="1"/>
  <c r="H918" i="24"/>
  <c r="AE918" i="24" s="1"/>
  <c r="H919" i="24"/>
  <c r="AE919" i="24" s="1"/>
  <c r="H920" i="24"/>
  <c r="AE920" i="24" s="1"/>
  <c r="H921" i="24"/>
  <c r="AE921" i="24" s="1"/>
  <c r="H922" i="24"/>
  <c r="AE922" i="24" s="1"/>
  <c r="H923" i="24"/>
  <c r="AE923" i="24" s="1"/>
  <c r="H924" i="24"/>
  <c r="AE924" i="24" s="1"/>
  <c r="H925" i="24"/>
  <c r="AE925" i="24" s="1"/>
  <c r="H926" i="24"/>
  <c r="AE926" i="24" s="1"/>
  <c r="H927" i="24"/>
  <c r="AE927" i="24" s="1"/>
  <c r="H928" i="24"/>
  <c r="AE928" i="24" s="1"/>
  <c r="H929" i="24"/>
  <c r="AE929" i="24" s="1"/>
  <c r="H930" i="24"/>
  <c r="AE930" i="24" s="1"/>
  <c r="H931" i="24"/>
  <c r="AE931" i="24" s="1"/>
  <c r="H932" i="24"/>
  <c r="AE932" i="24" s="1"/>
  <c r="H933" i="24"/>
  <c r="AE933" i="24" s="1"/>
  <c r="H934" i="24"/>
  <c r="AE934" i="24" s="1"/>
  <c r="H935" i="24"/>
  <c r="AE935" i="24" s="1"/>
  <c r="H936" i="24"/>
  <c r="AE936" i="24" s="1"/>
  <c r="H937" i="24"/>
  <c r="AE937" i="24" s="1"/>
  <c r="H938" i="24"/>
  <c r="AE938" i="24" s="1"/>
  <c r="H939" i="24"/>
  <c r="AE939" i="24" s="1"/>
  <c r="H940" i="24"/>
  <c r="AE940" i="24" s="1"/>
  <c r="H941" i="24"/>
  <c r="AE941" i="24" s="1"/>
  <c r="H942" i="24"/>
  <c r="AE942" i="24" s="1"/>
  <c r="H943" i="24"/>
  <c r="AE943" i="24" s="1"/>
  <c r="H944" i="24"/>
  <c r="AE944" i="24" s="1"/>
  <c r="H945" i="24"/>
  <c r="AE945" i="24" s="1"/>
  <c r="H946" i="24"/>
  <c r="AE946" i="24" s="1"/>
  <c r="H947" i="24"/>
  <c r="AE947" i="24" s="1"/>
  <c r="H948" i="24"/>
  <c r="AE948" i="24" s="1"/>
  <c r="H949" i="24"/>
  <c r="AE949" i="24" s="1"/>
  <c r="H950" i="24"/>
  <c r="AE950" i="24" s="1"/>
  <c r="H951" i="24"/>
  <c r="AE951" i="24" s="1"/>
  <c r="H952" i="24"/>
  <c r="AE952" i="24" s="1"/>
  <c r="H953" i="24"/>
  <c r="AE953" i="24" s="1"/>
  <c r="H954" i="24"/>
  <c r="AE954" i="24" s="1"/>
  <c r="H955" i="24"/>
  <c r="AE955" i="24" s="1"/>
  <c r="H956" i="24"/>
  <c r="AE956" i="24" s="1"/>
  <c r="H957" i="24"/>
  <c r="AE957" i="24" s="1"/>
  <c r="H958" i="24"/>
  <c r="AE958" i="24" s="1"/>
  <c r="H959" i="24"/>
  <c r="AE959" i="24" s="1"/>
  <c r="H960" i="24"/>
  <c r="AE960" i="24" s="1"/>
  <c r="H961" i="24"/>
  <c r="AE961" i="24" s="1"/>
  <c r="H962" i="24"/>
  <c r="AE962" i="24" s="1"/>
  <c r="H963" i="24"/>
  <c r="AE963" i="24" s="1"/>
  <c r="H964" i="24"/>
  <c r="AE964" i="24" s="1"/>
  <c r="H965" i="24"/>
  <c r="AE965" i="24" s="1"/>
  <c r="H966" i="24"/>
  <c r="AE966" i="24" s="1"/>
  <c r="H967" i="24"/>
  <c r="AE967" i="24" s="1"/>
  <c r="H968" i="24"/>
  <c r="AE968" i="24" s="1"/>
  <c r="H969" i="24"/>
  <c r="AE969" i="24" s="1"/>
  <c r="H970" i="24"/>
  <c r="AE970" i="24" s="1"/>
  <c r="H971" i="24"/>
  <c r="AE971" i="24" s="1"/>
  <c r="H972" i="24"/>
  <c r="AE972" i="24" s="1"/>
  <c r="H973" i="24"/>
  <c r="AE973" i="24" s="1"/>
  <c r="H974" i="24"/>
  <c r="AE974" i="24" s="1"/>
  <c r="H975" i="24"/>
  <c r="AE975" i="24" s="1"/>
  <c r="H976" i="24"/>
  <c r="AE976" i="24" s="1"/>
  <c r="H977" i="24"/>
  <c r="AE977" i="24" s="1"/>
  <c r="H978" i="24"/>
  <c r="AE978" i="24" s="1"/>
  <c r="H979" i="24"/>
  <c r="AE979" i="24" s="1"/>
  <c r="H980" i="24"/>
  <c r="AE980" i="24" s="1"/>
  <c r="H981" i="24"/>
  <c r="AE981" i="24" s="1"/>
  <c r="H982" i="24"/>
  <c r="AE982" i="24" s="1"/>
  <c r="H983" i="24"/>
  <c r="AE983" i="24" s="1"/>
  <c r="H984" i="24"/>
  <c r="AE984" i="24" s="1"/>
  <c r="H985" i="24"/>
  <c r="AE985" i="24" s="1"/>
  <c r="H986" i="24"/>
  <c r="AE986" i="24" s="1"/>
  <c r="H987" i="24"/>
  <c r="AE987" i="24" s="1"/>
  <c r="H988" i="24"/>
  <c r="AE988" i="24" s="1"/>
  <c r="H989" i="24"/>
  <c r="AE989" i="24" s="1"/>
  <c r="H990" i="24"/>
  <c r="AE990" i="24" s="1"/>
  <c r="H991" i="24"/>
  <c r="AE991" i="24" s="1"/>
  <c r="H992" i="24"/>
  <c r="AE992" i="24" s="1"/>
  <c r="H993" i="24"/>
  <c r="AE993" i="24" s="1"/>
  <c r="H994" i="24"/>
  <c r="AE994" i="24" s="1"/>
  <c r="H995" i="24"/>
  <c r="AE995" i="24" s="1"/>
  <c r="H996" i="24"/>
  <c r="AE996" i="24" s="1"/>
  <c r="H997" i="24"/>
  <c r="AE997" i="24" s="1"/>
  <c r="H998" i="24"/>
  <c r="AE998" i="24" s="1"/>
  <c r="H999" i="24"/>
  <c r="AE999" i="24" s="1"/>
  <c r="H1000" i="24"/>
  <c r="AE1000" i="24" s="1"/>
  <c r="H1001" i="24"/>
  <c r="AE1001" i="24" s="1"/>
  <c r="H1002" i="24"/>
  <c r="AE1002" i="24" s="1"/>
  <c r="H1003" i="24"/>
  <c r="AE1003" i="24" s="1"/>
  <c r="H1004" i="24"/>
  <c r="AE1004" i="24" s="1"/>
  <c r="H1005" i="24"/>
  <c r="AE1005" i="24" s="1"/>
  <c r="H1006" i="24"/>
  <c r="AE1006" i="24" s="1"/>
  <c r="H1007" i="24"/>
  <c r="AE1007" i="24" s="1"/>
  <c r="H1008" i="24"/>
  <c r="AE1008" i="24" s="1"/>
  <c r="H1009" i="24"/>
  <c r="AE1009" i="24" s="1"/>
  <c r="H1010" i="24"/>
  <c r="AE1010" i="24" s="1"/>
  <c r="H1011" i="24"/>
  <c r="AE1011" i="24" s="1"/>
  <c r="H1012" i="24"/>
  <c r="AE1012" i="24" s="1"/>
  <c r="H1013" i="24"/>
  <c r="AE1013" i="24" s="1"/>
  <c r="H1014" i="24"/>
  <c r="AE1014" i="24" s="1"/>
  <c r="H1015" i="24"/>
  <c r="AE1015" i="24" s="1"/>
  <c r="H1016" i="24"/>
  <c r="AE1016" i="24" s="1"/>
  <c r="H1017" i="24"/>
  <c r="AE1017" i="24" s="1"/>
  <c r="H1018" i="24"/>
  <c r="AE1018" i="24" s="1"/>
  <c r="H1019" i="24"/>
  <c r="AE1019" i="24" s="1"/>
  <c r="H1020" i="24"/>
  <c r="AE1020" i="24" s="1"/>
  <c r="H1021" i="24"/>
  <c r="AE1021" i="24" s="1"/>
  <c r="H1022" i="24"/>
  <c r="AE1022" i="24" s="1"/>
  <c r="H1023" i="24"/>
  <c r="AE1023" i="24" s="1"/>
  <c r="H1024" i="24"/>
  <c r="AE1024" i="24" s="1"/>
  <c r="H1025" i="24"/>
  <c r="AE1025" i="24" s="1"/>
  <c r="H1026" i="24"/>
  <c r="AE1026" i="24" s="1"/>
  <c r="H1027" i="24"/>
  <c r="AE1027" i="24" s="1"/>
  <c r="H1028" i="24"/>
  <c r="AE1028" i="24" s="1"/>
  <c r="H1029" i="24"/>
  <c r="AE1029" i="24" s="1"/>
  <c r="H1030" i="24"/>
  <c r="AE1030" i="24" s="1"/>
  <c r="H1031" i="24"/>
  <c r="AE1031" i="24" s="1"/>
  <c r="H1032" i="24"/>
  <c r="AE1032" i="24" s="1"/>
  <c r="H1033" i="24"/>
  <c r="AE1033" i="24" s="1"/>
  <c r="H1034" i="24"/>
  <c r="AE1034" i="24" s="1"/>
  <c r="H1035" i="24"/>
  <c r="AE1035" i="24" s="1"/>
  <c r="H1036" i="24"/>
  <c r="AE1036" i="24" s="1"/>
  <c r="H1037" i="24"/>
  <c r="AE1037" i="24" s="1"/>
  <c r="H1038" i="24"/>
  <c r="AE1038" i="24" s="1"/>
  <c r="H1039" i="24"/>
  <c r="AE1039" i="24" s="1"/>
  <c r="H1040" i="24"/>
  <c r="AE1040" i="24" s="1"/>
  <c r="H1041" i="24"/>
  <c r="AE1041" i="24" s="1"/>
  <c r="H1042" i="24"/>
  <c r="AE1042" i="24" s="1"/>
  <c r="H1043" i="24"/>
  <c r="AE1043" i="24" s="1"/>
  <c r="H1044" i="24"/>
  <c r="AE1044" i="24" s="1"/>
  <c r="H1045" i="24"/>
  <c r="AE1045" i="24" s="1"/>
  <c r="H1046" i="24"/>
  <c r="AE1046" i="24" s="1"/>
  <c r="H1047" i="24"/>
  <c r="AE1047" i="24" s="1"/>
  <c r="H1048" i="24"/>
  <c r="AE1048" i="24" s="1"/>
  <c r="H1049" i="24"/>
  <c r="AE1049" i="24" s="1"/>
  <c r="H1050" i="24"/>
  <c r="AE1050" i="24" s="1"/>
  <c r="H1051" i="24"/>
  <c r="AE1051" i="24" s="1"/>
  <c r="H1052" i="24"/>
  <c r="AE1052" i="24" s="1"/>
  <c r="H1053" i="24"/>
  <c r="AE1053" i="24" s="1"/>
  <c r="H1054" i="24"/>
  <c r="AE1054" i="24" s="1"/>
  <c r="H1055" i="24"/>
  <c r="AE1055" i="24" s="1"/>
  <c r="H1056" i="24"/>
  <c r="AE1056" i="24" s="1"/>
  <c r="H1057" i="24"/>
  <c r="AE1057" i="24" s="1"/>
  <c r="H1058" i="24"/>
  <c r="AE1058" i="24" s="1"/>
  <c r="H1059" i="24"/>
  <c r="AE1059" i="24" s="1"/>
  <c r="H1060" i="24"/>
  <c r="AE1060" i="24" s="1"/>
  <c r="H1061" i="24"/>
  <c r="AE1061" i="24" s="1"/>
  <c r="H1062" i="24"/>
  <c r="AE1062" i="24" s="1"/>
  <c r="H1063" i="24"/>
  <c r="AE1063" i="24" s="1"/>
  <c r="H1064" i="24"/>
  <c r="AE1064" i="24" s="1"/>
  <c r="H1065" i="24"/>
  <c r="AE1065" i="24" s="1"/>
  <c r="H1066" i="24"/>
  <c r="AE1066" i="24" s="1"/>
  <c r="H1067" i="24"/>
  <c r="AE1067" i="24" s="1"/>
  <c r="H1068" i="24"/>
  <c r="AE1068" i="24" s="1"/>
  <c r="H1069" i="24"/>
  <c r="AE1069" i="24" s="1"/>
  <c r="H1070" i="24"/>
  <c r="AE1070" i="24" s="1"/>
  <c r="H1071" i="24"/>
  <c r="AE1071" i="24" s="1"/>
  <c r="H1072" i="24"/>
  <c r="AE1072" i="24" s="1"/>
  <c r="H1073" i="24"/>
  <c r="AE1073" i="24" s="1"/>
  <c r="H1074" i="24"/>
  <c r="AE1074" i="24" s="1"/>
  <c r="H1075" i="24"/>
  <c r="AE1075" i="24" s="1"/>
  <c r="H1076" i="24"/>
  <c r="AE1076" i="24" s="1"/>
  <c r="H1077" i="24"/>
  <c r="AE1077" i="24" s="1"/>
  <c r="H1078" i="24"/>
  <c r="AE1078" i="24" s="1"/>
  <c r="H1079" i="24"/>
  <c r="AE1079" i="24" s="1"/>
  <c r="H1080" i="24"/>
  <c r="AE1080" i="24" s="1"/>
  <c r="H1081" i="24"/>
  <c r="AE1081" i="24" s="1"/>
  <c r="H1082" i="24"/>
  <c r="AE1082" i="24" s="1"/>
  <c r="H1083" i="24"/>
  <c r="AE1083" i="24" s="1"/>
  <c r="H1084" i="24"/>
  <c r="AE1084" i="24" s="1"/>
  <c r="H1085" i="24"/>
  <c r="AE1085" i="24" s="1"/>
  <c r="H1086" i="24"/>
  <c r="AE1086" i="24" s="1"/>
  <c r="H1087" i="24"/>
  <c r="AE1087" i="24" s="1"/>
  <c r="H1088" i="24"/>
  <c r="AE1088" i="24" s="1"/>
  <c r="H1089" i="24"/>
  <c r="AE1089" i="24" s="1"/>
  <c r="H1090" i="24"/>
  <c r="AE1090" i="24" s="1"/>
  <c r="H1091" i="24"/>
  <c r="AE1091" i="24" s="1"/>
  <c r="H1092" i="24"/>
  <c r="AE1092" i="24" s="1"/>
  <c r="H1093" i="24"/>
  <c r="AE1093" i="24" s="1"/>
  <c r="H1094" i="24"/>
  <c r="AE1094" i="24" s="1"/>
  <c r="H1095" i="24"/>
  <c r="AE1095" i="24" s="1"/>
  <c r="H1096" i="24"/>
  <c r="AE1096" i="24" s="1"/>
  <c r="H1097" i="24"/>
  <c r="AE1097" i="24" s="1"/>
  <c r="H1098" i="24"/>
  <c r="AE1098" i="24" s="1"/>
  <c r="H1099" i="24"/>
  <c r="AE1099" i="24" s="1"/>
  <c r="H1100" i="24"/>
  <c r="AE1100" i="24" s="1"/>
  <c r="H1101" i="24"/>
  <c r="AE1101" i="24" s="1"/>
  <c r="H1102" i="24"/>
  <c r="AE1102" i="24" s="1"/>
  <c r="H1103" i="24"/>
  <c r="H1104" i="24"/>
  <c r="AE1104" i="24" s="1"/>
  <c r="H1105" i="24"/>
  <c r="AE1105" i="24" s="1"/>
  <c r="H1106" i="24"/>
  <c r="H1107" i="24"/>
  <c r="H1108" i="24"/>
  <c r="H1109" i="24"/>
  <c r="AE1109" i="24" s="1"/>
  <c r="H1110" i="24"/>
  <c r="AE1110" i="24" s="1"/>
  <c r="H1111" i="24"/>
  <c r="AE1111" i="24" s="1"/>
  <c r="H1112" i="24"/>
  <c r="AE1112" i="24" s="1"/>
  <c r="H1113" i="24"/>
  <c r="AE1113" i="24" s="1"/>
  <c r="H1114" i="24"/>
  <c r="AE1114" i="24" s="1"/>
  <c r="H1115" i="24"/>
  <c r="AE1115" i="24" s="1"/>
  <c r="H1116" i="24"/>
  <c r="AE1116" i="24" s="1"/>
  <c r="H1117" i="24"/>
  <c r="AE1117" i="24" s="1"/>
  <c r="H1118" i="24"/>
  <c r="AE1118" i="24" s="1"/>
  <c r="H1119" i="24"/>
  <c r="AE1119" i="24" s="1"/>
  <c r="H1120" i="24"/>
  <c r="AE1120" i="24" s="1"/>
  <c r="H1121" i="24"/>
  <c r="AE1121" i="24" s="1"/>
  <c r="H1122" i="24"/>
  <c r="AE1122" i="24" s="1"/>
  <c r="H1123" i="24"/>
  <c r="H1124" i="24"/>
  <c r="AE1124" i="24" s="1"/>
  <c r="H1125" i="24"/>
  <c r="AE1125" i="24" s="1"/>
  <c r="H1126" i="24"/>
  <c r="AE1126" i="24" s="1"/>
  <c r="H1127" i="24"/>
  <c r="AE1127" i="24" s="1"/>
  <c r="H1128" i="24"/>
  <c r="AE1128" i="24" s="1"/>
  <c r="H1129" i="24"/>
  <c r="AE1129" i="24" s="1"/>
  <c r="H1130" i="24"/>
  <c r="AE1130" i="24" s="1"/>
  <c r="H1131" i="24"/>
  <c r="AE1131" i="24" s="1"/>
  <c r="H1132" i="24"/>
  <c r="AE1132" i="24" s="1"/>
  <c r="H1133" i="24"/>
  <c r="AE1133" i="24" s="1"/>
  <c r="H1134" i="24"/>
  <c r="AE1134" i="24" s="1"/>
  <c r="H1135" i="24"/>
  <c r="AE1135" i="24" s="1"/>
  <c r="H1136" i="24"/>
  <c r="AE1136" i="24" s="1"/>
  <c r="H1137" i="24"/>
  <c r="AE1137" i="24" s="1"/>
  <c r="H1138" i="24"/>
  <c r="AE1138" i="24" s="1"/>
  <c r="H1139" i="24"/>
  <c r="AE1139" i="24" s="1"/>
  <c r="H1140" i="24"/>
  <c r="AE1140" i="24" s="1"/>
  <c r="H1141" i="24"/>
  <c r="AE1141" i="24" s="1"/>
  <c r="H1142" i="24"/>
  <c r="AE1142" i="24" s="1"/>
  <c r="H1143" i="24"/>
  <c r="AE1143" i="24" s="1"/>
  <c r="H1144" i="24"/>
  <c r="AE1144" i="24" s="1"/>
  <c r="H1145" i="24"/>
  <c r="AE1145" i="24" s="1"/>
  <c r="H1146" i="24"/>
  <c r="AE1146" i="24" s="1"/>
  <c r="H1147" i="24"/>
  <c r="AE1147" i="24" s="1"/>
  <c r="H1148" i="24"/>
  <c r="AE1148" i="24" s="1"/>
  <c r="H1149" i="24"/>
  <c r="AE1149" i="24" s="1"/>
  <c r="H1150" i="24"/>
  <c r="AE1150" i="24" s="1"/>
  <c r="H1151" i="24"/>
  <c r="AE1151" i="24" s="1"/>
  <c r="H1152" i="24"/>
  <c r="AE1152" i="24" s="1"/>
  <c r="H1153" i="24"/>
  <c r="AE1153" i="24" s="1"/>
  <c r="H1154" i="24"/>
  <c r="AE1154" i="24" s="1"/>
  <c r="H1155" i="24"/>
  <c r="AE1155" i="24" s="1"/>
  <c r="H1156" i="24"/>
  <c r="AE1156" i="24" s="1"/>
  <c r="H1157" i="24"/>
  <c r="AE1157" i="24" s="1"/>
  <c r="H1158" i="24"/>
  <c r="AE1158" i="24" s="1"/>
  <c r="H1159" i="24"/>
  <c r="AE1159" i="24" s="1"/>
  <c r="H1160" i="24"/>
  <c r="AE1160" i="24" s="1"/>
  <c r="H1161" i="24"/>
  <c r="AE1161" i="24" s="1"/>
  <c r="H1162" i="24"/>
  <c r="AE1162" i="24" s="1"/>
  <c r="H1163" i="24"/>
  <c r="AE1163" i="24" s="1"/>
  <c r="H1164" i="24"/>
  <c r="AE1164" i="24" s="1"/>
  <c r="H1165" i="24"/>
  <c r="AE1165" i="24" s="1"/>
  <c r="H1166" i="24"/>
  <c r="AE1166" i="24" s="1"/>
  <c r="H1167" i="24"/>
  <c r="AE1167" i="24" s="1"/>
  <c r="H1168" i="24"/>
  <c r="AE1168" i="24" s="1"/>
  <c r="H1169" i="24"/>
  <c r="AE1169" i="24" s="1"/>
  <c r="H1170" i="24"/>
  <c r="AE1170" i="24" s="1"/>
  <c r="H1171" i="24"/>
  <c r="AE1171" i="24" s="1"/>
  <c r="H1172" i="24"/>
  <c r="AE1172" i="24" s="1"/>
  <c r="H1173" i="24"/>
  <c r="AE1173" i="24" s="1"/>
  <c r="H1174" i="24"/>
  <c r="AE1174" i="24" s="1"/>
  <c r="H1175" i="24"/>
  <c r="AE1175" i="24" s="1"/>
  <c r="H1176" i="24"/>
  <c r="AE1176" i="24" s="1"/>
  <c r="H1177" i="24"/>
  <c r="AE1177" i="24" s="1"/>
  <c r="H1178" i="24"/>
  <c r="AE1178" i="24" s="1"/>
  <c r="H1179" i="24"/>
  <c r="AE1179" i="24" s="1"/>
  <c r="H1180" i="24"/>
  <c r="AE1180" i="24" s="1"/>
  <c r="H1181" i="24"/>
  <c r="AE1181" i="24" s="1"/>
  <c r="H1182" i="24"/>
  <c r="AE1182" i="24" s="1"/>
  <c r="H1183" i="24"/>
  <c r="AE1183" i="24" s="1"/>
  <c r="H1184" i="24"/>
  <c r="AE1184" i="24" s="1"/>
  <c r="H1185" i="24"/>
  <c r="AE1185" i="24" s="1"/>
  <c r="H1186" i="24"/>
  <c r="AE1186" i="24" s="1"/>
  <c r="H1187" i="24"/>
  <c r="AE1187" i="24" s="1"/>
  <c r="H1188" i="24"/>
  <c r="AE1188" i="24" s="1"/>
  <c r="H1189" i="24"/>
  <c r="AE1189" i="24" s="1"/>
  <c r="H1190" i="24"/>
  <c r="AE1190" i="24" s="1"/>
  <c r="H1191" i="24"/>
  <c r="AE1191" i="24" s="1"/>
  <c r="H1192" i="24"/>
  <c r="AE1192" i="24" s="1"/>
  <c r="H1193" i="24"/>
  <c r="AE1193" i="24" s="1"/>
  <c r="H1194" i="24"/>
  <c r="AE1194" i="24" s="1"/>
  <c r="H1195" i="24"/>
  <c r="AE1195" i="24" s="1"/>
  <c r="H1196" i="24"/>
  <c r="AE1196" i="24" s="1"/>
  <c r="H1197" i="24"/>
  <c r="AE1197" i="24" s="1"/>
  <c r="H1198" i="24"/>
  <c r="AE1198" i="24" s="1"/>
  <c r="H1199" i="24"/>
  <c r="AE1199" i="24" s="1"/>
  <c r="H1200" i="24"/>
  <c r="AE1200" i="24" s="1"/>
  <c r="H1201" i="24"/>
  <c r="AE1201" i="24" s="1"/>
  <c r="H1202" i="24"/>
  <c r="AE1202" i="24" s="1"/>
  <c r="H1203" i="24"/>
  <c r="AE1203" i="24" s="1"/>
  <c r="H1204" i="24"/>
  <c r="AE1204" i="24" s="1"/>
  <c r="H1205" i="24"/>
  <c r="AE1205" i="24" s="1"/>
  <c r="H1206" i="24"/>
  <c r="AE1206" i="24" s="1"/>
  <c r="H1207" i="24"/>
  <c r="AE1207" i="24" s="1"/>
  <c r="H1208" i="24"/>
  <c r="AE1208" i="24" s="1"/>
  <c r="H1209" i="24"/>
  <c r="AE1209" i="24" s="1"/>
  <c r="H1210" i="24"/>
  <c r="AE1210" i="24" s="1"/>
  <c r="H1211" i="24"/>
  <c r="AE1211" i="24" s="1"/>
  <c r="H1212" i="24"/>
  <c r="AE1212" i="24" s="1"/>
  <c r="H1213" i="24"/>
  <c r="AE1213" i="24" s="1"/>
  <c r="H1214" i="24"/>
  <c r="AE1214" i="24" s="1"/>
  <c r="H1215" i="24"/>
  <c r="AE1215" i="24" s="1"/>
  <c r="H1216" i="24"/>
  <c r="AE1216" i="24" s="1"/>
  <c r="H1217" i="24"/>
  <c r="AE1217" i="24" s="1"/>
  <c r="H1218" i="24"/>
  <c r="AE1218" i="24" s="1"/>
  <c r="H1219" i="24"/>
  <c r="AE1219" i="24" s="1"/>
  <c r="H1220" i="24"/>
  <c r="AE1220" i="24" s="1"/>
  <c r="H1221" i="24"/>
  <c r="AE1221" i="24" s="1"/>
  <c r="H1222" i="24"/>
  <c r="AE1222" i="24" s="1"/>
  <c r="H1223" i="24"/>
  <c r="AE1223" i="24" s="1"/>
  <c r="H1224" i="24"/>
  <c r="AE1224" i="24" s="1"/>
  <c r="H1225" i="24"/>
  <c r="AE1225" i="24" s="1"/>
  <c r="H1226" i="24"/>
  <c r="AE1226" i="24" s="1"/>
  <c r="H1227" i="24"/>
  <c r="AE1227" i="24" s="1"/>
  <c r="H1228" i="24"/>
  <c r="AE1228" i="24" s="1"/>
  <c r="H1229" i="24"/>
  <c r="AE1229" i="24" s="1"/>
  <c r="H1230" i="24"/>
  <c r="AE1230" i="24" s="1"/>
  <c r="H1231" i="24"/>
  <c r="AE1231" i="24" s="1"/>
  <c r="H1232" i="24"/>
  <c r="AE1232" i="24" s="1"/>
  <c r="H1233" i="24"/>
  <c r="AE1233" i="24" s="1"/>
  <c r="H1234" i="24"/>
  <c r="AE1234" i="24" s="1"/>
  <c r="H1235" i="24"/>
  <c r="AE1235" i="24" s="1"/>
  <c r="H1236" i="24"/>
  <c r="AE1236" i="24" s="1"/>
  <c r="H1237" i="24"/>
  <c r="AE1237" i="24" s="1"/>
  <c r="H1238" i="24"/>
  <c r="AE1238" i="24" s="1"/>
  <c r="H1239" i="24"/>
  <c r="AE1239" i="24" s="1"/>
  <c r="H1240" i="24"/>
  <c r="AE1240" i="24" s="1"/>
  <c r="H1241" i="24"/>
  <c r="AE1241" i="24" s="1"/>
  <c r="H1242" i="24"/>
  <c r="AE1242" i="24" s="1"/>
  <c r="H1243" i="24"/>
  <c r="AE1243" i="24" s="1"/>
  <c r="H1244" i="24"/>
  <c r="AE1244" i="24" s="1"/>
  <c r="H1245" i="24"/>
  <c r="AE1245" i="24" s="1"/>
  <c r="H1246" i="24"/>
  <c r="AE1246" i="24" s="1"/>
  <c r="H1247" i="24"/>
  <c r="AE1247" i="24" s="1"/>
  <c r="H1248" i="24"/>
  <c r="AE1248" i="24" s="1"/>
  <c r="H1249" i="24"/>
  <c r="AE1249" i="24" s="1"/>
  <c r="H1250" i="24"/>
  <c r="AE1250" i="24" s="1"/>
  <c r="H1251" i="24"/>
  <c r="AE1251" i="24" s="1"/>
  <c r="H1252" i="24"/>
  <c r="AE1252" i="24" s="1"/>
  <c r="H1253" i="24"/>
  <c r="AE1253" i="24" s="1"/>
  <c r="H1254" i="24"/>
  <c r="AE1254" i="24" s="1"/>
  <c r="H1255" i="24"/>
  <c r="AE1255" i="24" s="1"/>
  <c r="H1256" i="24"/>
  <c r="AE1256" i="24" s="1"/>
  <c r="H1257" i="24"/>
  <c r="AE1257" i="24" s="1"/>
  <c r="H1258" i="24"/>
  <c r="AE1258" i="24" s="1"/>
  <c r="H1259" i="24"/>
  <c r="AE1259" i="24" s="1"/>
  <c r="H1260" i="24"/>
  <c r="AE1260" i="24" s="1"/>
  <c r="H1261" i="24"/>
  <c r="AE1261" i="24" s="1"/>
  <c r="H1262" i="24"/>
  <c r="AE1262" i="24" s="1"/>
  <c r="H1263" i="24"/>
  <c r="AE1263" i="24" s="1"/>
  <c r="H1264" i="24"/>
  <c r="AE1264" i="24" s="1"/>
  <c r="H1265" i="24"/>
  <c r="AE1265" i="24" s="1"/>
  <c r="H1266" i="24"/>
  <c r="AE1266" i="24" s="1"/>
  <c r="H1267" i="24"/>
  <c r="AE1267" i="24" s="1"/>
  <c r="H1268" i="24"/>
  <c r="AE1268" i="24" s="1"/>
  <c r="H1269" i="24"/>
  <c r="AE1269" i="24" s="1"/>
  <c r="H1270" i="24"/>
  <c r="AE1270" i="24" s="1"/>
  <c r="H1271" i="24"/>
  <c r="AE1271" i="24" s="1"/>
  <c r="H1272" i="24"/>
  <c r="AE1272" i="24" s="1"/>
  <c r="H1273" i="24"/>
  <c r="AE1273" i="24" s="1"/>
  <c r="H1274" i="24"/>
  <c r="AE1274" i="24" s="1"/>
  <c r="H1275" i="24"/>
  <c r="AE1275" i="24" s="1"/>
  <c r="H1276" i="24"/>
  <c r="AE1276" i="24" s="1"/>
  <c r="H1277" i="24"/>
  <c r="AE1277" i="24" s="1"/>
  <c r="H1278" i="24"/>
  <c r="AE1278" i="24" s="1"/>
  <c r="H1279" i="24"/>
  <c r="AE1279" i="24" s="1"/>
  <c r="H1280" i="24"/>
  <c r="AE1280" i="24" s="1"/>
  <c r="H1281" i="24"/>
  <c r="AE1281" i="24" s="1"/>
  <c r="H1282" i="24"/>
  <c r="AE1282" i="24" s="1"/>
  <c r="H1283" i="24"/>
  <c r="AE1283" i="24" s="1"/>
  <c r="H1284" i="24"/>
  <c r="AE1284" i="24" s="1"/>
  <c r="H1285" i="24"/>
  <c r="AE1285" i="24" s="1"/>
  <c r="H1286" i="24"/>
  <c r="AE1286" i="24" s="1"/>
  <c r="H1287" i="24"/>
  <c r="AE1287" i="24" s="1"/>
  <c r="H1288" i="24"/>
  <c r="AE1288" i="24" s="1"/>
  <c r="H1289" i="24"/>
  <c r="AE1289" i="24" s="1"/>
  <c r="H1290" i="24"/>
  <c r="AE1290" i="24" s="1"/>
  <c r="H1291" i="24"/>
  <c r="AE1291" i="24" s="1"/>
  <c r="H1292" i="24"/>
  <c r="AE1292" i="24" s="1"/>
  <c r="H1293" i="24"/>
  <c r="AE1293" i="24" s="1"/>
  <c r="H1294" i="24"/>
  <c r="AE1294" i="24" s="1"/>
  <c r="H1295" i="24"/>
  <c r="AE1295" i="24" s="1"/>
  <c r="H1296" i="24"/>
  <c r="AE1296" i="24" s="1"/>
  <c r="H1297" i="24"/>
  <c r="AE1297" i="24" s="1"/>
  <c r="H1298" i="24"/>
  <c r="AE1298" i="24" s="1"/>
  <c r="H1299" i="24"/>
  <c r="AE1299" i="24" s="1"/>
  <c r="H1300" i="24"/>
  <c r="AE1300" i="24" s="1"/>
  <c r="H1301" i="24"/>
  <c r="AE1301" i="24" s="1"/>
  <c r="H1302" i="24"/>
  <c r="AE1302" i="24" s="1"/>
  <c r="H1303" i="24"/>
  <c r="AE1303" i="24" s="1"/>
  <c r="H1304" i="24"/>
  <c r="AE1304" i="24" s="1"/>
  <c r="H1305" i="24"/>
  <c r="AE1305" i="24" s="1"/>
  <c r="H1306" i="24"/>
  <c r="AE1306" i="24" s="1"/>
  <c r="H1307" i="24"/>
  <c r="AE1307" i="24" s="1"/>
  <c r="H1308" i="24"/>
  <c r="AE1308" i="24" s="1"/>
  <c r="H1309" i="24"/>
  <c r="AE1309" i="24" s="1"/>
  <c r="H1310" i="24"/>
  <c r="AE1310" i="24" s="1"/>
  <c r="H1311" i="24"/>
  <c r="AE1311" i="24" s="1"/>
  <c r="H1312" i="24"/>
  <c r="AE1312" i="24" s="1"/>
  <c r="H1313" i="24"/>
  <c r="AE1313" i="24" s="1"/>
  <c r="H1314" i="24"/>
  <c r="AE1314" i="24" s="1"/>
  <c r="H1315" i="24"/>
  <c r="AE1315" i="24" s="1"/>
  <c r="H1316" i="24"/>
  <c r="AE1316" i="24" s="1"/>
  <c r="H1317" i="24"/>
  <c r="AE1317" i="24" s="1"/>
  <c r="H1318" i="24"/>
  <c r="AE1318" i="24" s="1"/>
  <c r="H1319" i="24"/>
  <c r="AE1319" i="24" s="1"/>
  <c r="H1320" i="24"/>
  <c r="AE1320" i="24" s="1"/>
  <c r="H1321" i="24"/>
  <c r="AE1321" i="24" s="1"/>
  <c r="H1322" i="24"/>
  <c r="AE1322" i="24" s="1"/>
  <c r="H1323" i="24"/>
  <c r="AE1323" i="24" s="1"/>
  <c r="H1324" i="24"/>
  <c r="AE1324" i="24" s="1"/>
  <c r="H1325" i="24"/>
  <c r="AE1325" i="24" s="1"/>
  <c r="H1326" i="24"/>
  <c r="AE1326" i="24" s="1"/>
  <c r="H1327" i="24"/>
  <c r="AE1327" i="24" s="1"/>
  <c r="H1328" i="24"/>
  <c r="AE1328" i="24" s="1"/>
  <c r="H1329" i="24"/>
  <c r="AE1329" i="24" s="1"/>
  <c r="H1330" i="24"/>
  <c r="AE1330" i="24" s="1"/>
  <c r="H1331" i="24"/>
  <c r="AE1331" i="24" s="1"/>
  <c r="H1332" i="24"/>
  <c r="AE1332" i="24" s="1"/>
  <c r="H1333" i="24"/>
  <c r="AE1333" i="24" s="1"/>
  <c r="H1334" i="24"/>
  <c r="AE1334" i="24" s="1"/>
  <c r="H1335" i="24"/>
  <c r="AE1335" i="24" s="1"/>
  <c r="H1336" i="24"/>
  <c r="AE1336" i="24" s="1"/>
  <c r="H1337" i="24"/>
  <c r="AE1337" i="24" s="1"/>
  <c r="H1338" i="24"/>
  <c r="AE1338" i="24" s="1"/>
  <c r="H1339" i="24"/>
  <c r="AE1339" i="24" s="1"/>
  <c r="H1340" i="24"/>
  <c r="AE1340" i="24" s="1"/>
  <c r="H1341" i="24"/>
  <c r="AE1341" i="24" s="1"/>
  <c r="H1342" i="24"/>
  <c r="AE1342" i="24" s="1"/>
  <c r="H1343" i="24"/>
  <c r="AE1343" i="24" s="1"/>
  <c r="H1344" i="24"/>
  <c r="AE1344" i="24" s="1"/>
  <c r="H1345" i="24"/>
  <c r="AE1345" i="24" s="1"/>
  <c r="H1346" i="24"/>
  <c r="AE1346" i="24" s="1"/>
  <c r="H1347" i="24"/>
  <c r="AE1347" i="24" s="1"/>
  <c r="H1348" i="24"/>
  <c r="AE1348" i="24" s="1"/>
  <c r="H1349" i="24"/>
  <c r="AE1349" i="24" s="1"/>
  <c r="H1350" i="24"/>
  <c r="AE1350" i="24" s="1"/>
  <c r="H1351" i="24"/>
  <c r="AE1351" i="24" s="1"/>
  <c r="H1352" i="24"/>
  <c r="AE1352" i="24" s="1"/>
  <c r="H1353" i="24"/>
  <c r="AE1353" i="24" s="1"/>
  <c r="H1354" i="24"/>
  <c r="AE1354" i="24" s="1"/>
  <c r="H1355" i="24"/>
  <c r="AE1355" i="24" s="1"/>
  <c r="H1356" i="24"/>
  <c r="AE1356" i="24" s="1"/>
  <c r="H1357" i="24"/>
  <c r="AE1357" i="24" s="1"/>
  <c r="H1358" i="24"/>
  <c r="AE1358" i="24" s="1"/>
  <c r="H1359" i="24"/>
  <c r="AE1359" i="24" s="1"/>
  <c r="H1360" i="24"/>
  <c r="AE1360" i="24" s="1"/>
  <c r="H1361" i="24"/>
  <c r="AE1361" i="24" s="1"/>
  <c r="H1362" i="24"/>
  <c r="AE1362" i="24" s="1"/>
  <c r="H1363" i="24"/>
  <c r="AE1363" i="24" s="1"/>
  <c r="H1364" i="24"/>
  <c r="AE1364" i="24" s="1"/>
  <c r="H1365" i="24"/>
  <c r="AE1365" i="24" s="1"/>
  <c r="H1366" i="24"/>
  <c r="AE1366" i="24" s="1"/>
  <c r="H1367" i="24"/>
  <c r="AE1367" i="24" s="1"/>
  <c r="H1368" i="24"/>
  <c r="AE1368" i="24" s="1"/>
  <c r="H1369" i="24"/>
  <c r="AE1369" i="24" s="1"/>
  <c r="H1370" i="24"/>
  <c r="AE1370" i="24" s="1"/>
  <c r="H1371" i="24"/>
  <c r="AE1371" i="24" s="1"/>
  <c r="H1372" i="24"/>
  <c r="AE1372" i="24" s="1"/>
  <c r="H1373" i="24"/>
  <c r="AE1373" i="24" s="1"/>
  <c r="H1374" i="24"/>
  <c r="AE1374" i="24" s="1"/>
  <c r="H1375" i="24"/>
  <c r="AE1375" i="24" s="1"/>
  <c r="H1376" i="24"/>
  <c r="AE1376" i="24" s="1"/>
  <c r="H1377" i="24"/>
  <c r="AE1377" i="24" s="1"/>
  <c r="H1378" i="24"/>
  <c r="AE1378" i="24" s="1"/>
  <c r="H1379" i="24"/>
  <c r="AE1379" i="24" s="1"/>
  <c r="H1380" i="24"/>
  <c r="AE1380" i="24" s="1"/>
  <c r="H1381" i="24"/>
  <c r="AE1381" i="24" s="1"/>
  <c r="H1382" i="24"/>
  <c r="AE1382" i="24" s="1"/>
  <c r="H1383" i="24"/>
  <c r="AE1383" i="24" s="1"/>
  <c r="H1384" i="24"/>
  <c r="AE1384" i="24" s="1"/>
  <c r="H1385" i="24"/>
  <c r="AE1385" i="24" s="1"/>
  <c r="H1386" i="24"/>
  <c r="AE1386" i="24" s="1"/>
  <c r="H1387" i="24"/>
  <c r="AE1387" i="24" s="1"/>
  <c r="H1388" i="24"/>
  <c r="AE1388" i="24" s="1"/>
  <c r="H1389" i="24"/>
  <c r="AE1389" i="24" s="1"/>
  <c r="H1390" i="24"/>
  <c r="AE1390" i="24" s="1"/>
  <c r="H1391" i="24"/>
  <c r="AE1391" i="24" s="1"/>
  <c r="H1392" i="24"/>
  <c r="AE1392" i="24" s="1"/>
  <c r="H1393" i="24"/>
  <c r="AE1393" i="24" s="1"/>
  <c r="H1394" i="24"/>
  <c r="AE1394" i="24" s="1"/>
  <c r="H1395" i="24"/>
  <c r="AE1395" i="24" s="1"/>
  <c r="H1396" i="24"/>
  <c r="AE1396" i="24" s="1"/>
  <c r="H1397" i="24"/>
  <c r="AE1397" i="24" s="1"/>
  <c r="H1398" i="24"/>
  <c r="AE1398" i="24" s="1"/>
  <c r="H1399" i="24"/>
  <c r="AE1399" i="24" s="1"/>
  <c r="H1400" i="24"/>
  <c r="AE1400" i="24" s="1"/>
  <c r="H1401" i="24"/>
  <c r="AE1401" i="24" s="1"/>
  <c r="H1402" i="24"/>
  <c r="AE1402" i="24" s="1"/>
  <c r="H1403" i="24"/>
  <c r="AE1403" i="24" s="1"/>
  <c r="H1404" i="24"/>
  <c r="AE1404" i="24" s="1"/>
  <c r="H1405" i="24"/>
  <c r="AE1405" i="24" s="1"/>
  <c r="H1406" i="24"/>
  <c r="AE1406" i="24" s="1"/>
  <c r="H1407" i="24"/>
  <c r="AE1407" i="24" s="1"/>
  <c r="H1408" i="24"/>
  <c r="AE1408" i="24" s="1"/>
  <c r="H1409" i="24"/>
  <c r="AE1409" i="24" s="1"/>
  <c r="H1410" i="24"/>
  <c r="AE1410" i="24" s="1"/>
  <c r="H1411" i="24"/>
  <c r="AE1411" i="24" s="1"/>
  <c r="H1412" i="24"/>
  <c r="AE1412" i="24" s="1"/>
  <c r="H1413" i="24"/>
  <c r="AE1413" i="24" s="1"/>
  <c r="H1414" i="24"/>
  <c r="AE1414" i="24" s="1"/>
  <c r="H1415" i="24"/>
  <c r="AE1415" i="24" s="1"/>
  <c r="H1416" i="24"/>
  <c r="AE1416" i="24" s="1"/>
  <c r="H1417" i="24"/>
  <c r="AE1417" i="24" s="1"/>
  <c r="H1418" i="24"/>
  <c r="AE1418" i="24" s="1"/>
  <c r="H1419" i="24"/>
  <c r="AE1419" i="24" s="1"/>
  <c r="H1420" i="24"/>
  <c r="AE1420" i="24" s="1"/>
  <c r="H1421" i="24"/>
  <c r="AE1421" i="24" s="1"/>
  <c r="H1422" i="24"/>
  <c r="AE1422" i="24" s="1"/>
  <c r="H1423" i="24"/>
  <c r="AE1423" i="24" s="1"/>
  <c r="H1424" i="24"/>
  <c r="AE1424" i="24" s="1"/>
  <c r="H1425" i="24"/>
  <c r="AE1425" i="24" s="1"/>
  <c r="H1426" i="24"/>
  <c r="AE1426" i="24" s="1"/>
  <c r="H1427" i="24"/>
  <c r="AE1427" i="24" s="1"/>
  <c r="H1428" i="24"/>
  <c r="AE1428" i="24" s="1"/>
  <c r="H1429" i="24"/>
  <c r="AE1429" i="24" s="1"/>
  <c r="H1430" i="24"/>
  <c r="AE1430" i="24" s="1"/>
  <c r="H1431" i="24"/>
  <c r="AE1431" i="24" s="1"/>
  <c r="H1432" i="24"/>
  <c r="AE1432" i="24" s="1"/>
  <c r="H1433" i="24"/>
  <c r="AE1433" i="24" s="1"/>
  <c r="H1434" i="24"/>
  <c r="AE1434" i="24" s="1"/>
  <c r="H1435" i="24"/>
  <c r="AE1435" i="24" s="1"/>
  <c r="H1436" i="24"/>
  <c r="AE1436" i="24" s="1"/>
  <c r="H1437" i="24"/>
  <c r="AE1437" i="24" s="1"/>
  <c r="H1438" i="24"/>
  <c r="AE1438" i="24" s="1"/>
  <c r="H1439" i="24"/>
  <c r="AE1439" i="24" s="1"/>
  <c r="H1440" i="24"/>
  <c r="AE1440" i="24" s="1"/>
  <c r="H1441" i="24"/>
  <c r="AE1441" i="24" s="1"/>
  <c r="H1442" i="24"/>
  <c r="AE1442" i="24" s="1"/>
  <c r="H1443" i="24"/>
  <c r="AE1443" i="24" s="1"/>
  <c r="H1444" i="24"/>
  <c r="AE1444" i="24" s="1"/>
  <c r="H1445" i="24"/>
  <c r="AE1445" i="24" s="1"/>
  <c r="H1446" i="24"/>
  <c r="AE1446" i="24" s="1"/>
  <c r="H1447" i="24"/>
  <c r="AE1447" i="24" s="1"/>
  <c r="H1448" i="24"/>
  <c r="AE1448" i="24" s="1"/>
  <c r="H1449" i="24"/>
  <c r="AE1449" i="24" s="1"/>
  <c r="H1450" i="24"/>
  <c r="AE1450" i="24" s="1"/>
  <c r="H1451" i="24"/>
  <c r="AE1451" i="24" s="1"/>
  <c r="H1452" i="24"/>
  <c r="AE1452" i="24" s="1"/>
  <c r="H1453" i="24"/>
  <c r="AE1453" i="24" s="1"/>
  <c r="H1454" i="24"/>
  <c r="AE1454" i="24" s="1"/>
  <c r="H1455" i="24"/>
  <c r="AE1455" i="24" s="1"/>
  <c r="H1456" i="24"/>
  <c r="AE1456" i="24" s="1"/>
  <c r="H1457" i="24"/>
  <c r="AE1457" i="24" s="1"/>
  <c r="H1458" i="24"/>
  <c r="AE1458" i="24" s="1"/>
  <c r="H1459" i="24"/>
  <c r="AE1459" i="24" s="1"/>
  <c r="H1460" i="24"/>
  <c r="AE1460" i="24" s="1"/>
  <c r="H1461" i="24"/>
  <c r="AE1461" i="24" s="1"/>
  <c r="H1462" i="24"/>
  <c r="AE1462" i="24" s="1"/>
  <c r="H1463" i="24"/>
  <c r="AE1463" i="24" s="1"/>
  <c r="H1464" i="24"/>
  <c r="AE1464" i="24" s="1"/>
  <c r="H1465" i="24"/>
  <c r="AE1465" i="24" s="1"/>
  <c r="H1466" i="24"/>
  <c r="AE1466" i="24" s="1"/>
  <c r="H1467" i="24"/>
  <c r="AE1467" i="24" s="1"/>
  <c r="H1468" i="24"/>
  <c r="AE1468" i="24" s="1"/>
  <c r="H1469" i="24"/>
  <c r="AE1469" i="24" s="1"/>
  <c r="H1470" i="24"/>
  <c r="AE1470" i="24" s="1"/>
  <c r="H1471" i="24"/>
  <c r="AE1471" i="24" s="1"/>
  <c r="H1472" i="24"/>
  <c r="AE1472" i="24" s="1"/>
  <c r="H1473" i="24"/>
  <c r="AE1473" i="24" s="1"/>
  <c r="H1474" i="24"/>
  <c r="AE1474" i="24" s="1"/>
  <c r="H1475" i="24"/>
  <c r="AE1475" i="24" s="1"/>
  <c r="H1476" i="24"/>
  <c r="AE1476" i="24" s="1"/>
  <c r="H1477" i="24"/>
  <c r="AE1477" i="24" s="1"/>
  <c r="H1478" i="24"/>
  <c r="AE1478" i="24" s="1"/>
  <c r="H1479" i="24"/>
  <c r="AE1479" i="24" s="1"/>
  <c r="H1480" i="24"/>
  <c r="AE1480" i="24" s="1"/>
  <c r="H1481" i="24"/>
  <c r="AE1481" i="24" s="1"/>
  <c r="H1482" i="24"/>
  <c r="AE1482" i="24" s="1"/>
  <c r="H1483" i="24"/>
  <c r="AE1483" i="24" s="1"/>
  <c r="H1484" i="24"/>
  <c r="AE1484" i="24" s="1"/>
  <c r="H1485" i="24"/>
  <c r="AE1485" i="24" s="1"/>
  <c r="H1486" i="24"/>
  <c r="AE1486" i="24" s="1"/>
  <c r="H1487" i="24"/>
  <c r="AE1487" i="24" s="1"/>
  <c r="H1488" i="24"/>
  <c r="AE1488" i="24" s="1"/>
  <c r="H1489" i="24"/>
  <c r="AE1489" i="24" s="1"/>
  <c r="H1490" i="24"/>
  <c r="AE1490" i="24" s="1"/>
  <c r="H1491" i="24"/>
  <c r="AE1491" i="24" s="1"/>
  <c r="H1492" i="24"/>
  <c r="AE1492" i="24" s="1"/>
  <c r="H1493" i="24"/>
  <c r="AE1493" i="24" s="1"/>
  <c r="H1494" i="24"/>
  <c r="AE1494" i="24" s="1"/>
  <c r="H1495" i="24"/>
  <c r="AE1495" i="24" s="1"/>
  <c r="H1496" i="24"/>
  <c r="AE1496" i="24" s="1"/>
  <c r="H1497" i="24"/>
  <c r="AE1497" i="24" s="1"/>
  <c r="H1498" i="24"/>
  <c r="AE1498" i="24" s="1"/>
  <c r="H1499" i="24"/>
  <c r="AE1499" i="24" s="1"/>
  <c r="H1500" i="24"/>
  <c r="AE1500" i="24" s="1"/>
  <c r="H1501" i="24"/>
  <c r="AE1501" i="24" s="1"/>
  <c r="H1502" i="24"/>
  <c r="AE1502" i="24" s="1"/>
  <c r="H1503" i="24"/>
  <c r="AE1503" i="24" s="1"/>
  <c r="H1504" i="24"/>
  <c r="AE1504" i="24" s="1"/>
  <c r="H1505" i="24"/>
  <c r="AE1505" i="24" s="1"/>
  <c r="H1506" i="24"/>
  <c r="AE1506" i="24" s="1"/>
  <c r="H1507" i="24"/>
  <c r="AE1507" i="24" s="1"/>
  <c r="H1508" i="24"/>
  <c r="AE1508" i="24" s="1"/>
  <c r="H1509" i="24"/>
  <c r="AE1509" i="24" s="1"/>
  <c r="H1510" i="24"/>
  <c r="AE1510" i="24" s="1"/>
  <c r="H1511" i="24"/>
  <c r="AE1511" i="24" s="1"/>
  <c r="H1512" i="24"/>
  <c r="AE1512" i="24" s="1"/>
  <c r="H1513" i="24"/>
  <c r="AE1513" i="24" s="1"/>
  <c r="H1514" i="24"/>
  <c r="AE1514" i="24" s="1"/>
  <c r="H1515" i="24"/>
  <c r="AE1515" i="24" s="1"/>
  <c r="H1516" i="24"/>
  <c r="AE1516" i="24" s="1"/>
  <c r="H1517" i="24"/>
  <c r="AE1517" i="24" s="1"/>
  <c r="H1518" i="24"/>
  <c r="AE1518" i="24" s="1"/>
  <c r="H1519" i="24"/>
  <c r="AE1519" i="24" s="1"/>
  <c r="H1520" i="24"/>
  <c r="AE1520" i="24" s="1"/>
  <c r="H1521" i="24"/>
  <c r="AE1521" i="24" s="1"/>
  <c r="H1522" i="24"/>
  <c r="AE1522" i="24" s="1"/>
  <c r="H1523" i="24"/>
  <c r="AE1523" i="24" s="1"/>
  <c r="H1524" i="24"/>
  <c r="AE1524" i="24" s="1"/>
  <c r="H1525" i="24"/>
  <c r="AE1525" i="24" s="1"/>
  <c r="H1526" i="24"/>
  <c r="AE1526" i="24" s="1"/>
  <c r="H1527" i="24"/>
  <c r="AE1527" i="24" s="1"/>
  <c r="H1528" i="24"/>
  <c r="AE1528" i="24" s="1"/>
  <c r="H1529" i="24"/>
  <c r="AE1529" i="24" s="1"/>
  <c r="H1530" i="24"/>
  <c r="AE1530" i="24" s="1"/>
  <c r="H1531" i="24"/>
  <c r="AE1531" i="24" s="1"/>
  <c r="H1532" i="24"/>
  <c r="AE1532" i="24" s="1"/>
  <c r="H1533" i="24"/>
  <c r="AE1533" i="24" s="1"/>
  <c r="H1534" i="24"/>
  <c r="AE1534" i="24" s="1"/>
  <c r="H1535" i="24"/>
  <c r="AE1535" i="24" s="1"/>
  <c r="H1536" i="24"/>
  <c r="AE1536" i="24" s="1"/>
  <c r="H1537" i="24"/>
  <c r="AE1537" i="24" s="1"/>
  <c r="H1538" i="24"/>
  <c r="AE1538" i="24" s="1"/>
  <c r="H1539" i="24"/>
  <c r="AE1539" i="24" s="1"/>
  <c r="H1540" i="24"/>
  <c r="AE1540" i="24" s="1"/>
  <c r="H1541" i="24"/>
  <c r="AE1541" i="24" s="1"/>
  <c r="H1542" i="24"/>
  <c r="AE1542" i="24" s="1"/>
  <c r="H1543" i="24"/>
  <c r="AE1543" i="24" s="1"/>
  <c r="H1544" i="24"/>
  <c r="AE1544" i="24" s="1"/>
  <c r="H1545" i="24"/>
  <c r="AE1545" i="24" s="1"/>
  <c r="H1546" i="24"/>
  <c r="AE1546" i="24" s="1"/>
  <c r="H1547" i="24"/>
  <c r="AE1547" i="24" s="1"/>
  <c r="H1548" i="24"/>
  <c r="AE1548" i="24" s="1"/>
  <c r="H1549" i="24"/>
  <c r="AE1549" i="24" s="1"/>
  <c r="H1550" i="24"/>
  <c r="AE1550" i="24" s="1"/>
  <c r="H1551" i="24"/>
  <c r="AE1551" i="24" s="1"/>
  <c r="H1552" i="24"/>
  <c r="AE1552" i="24" s="1"/>
  <c r="H1553" i="24"/>
  <c r="AE1553" i="24" s="1"/>
  <c r="H1554" i="24"/>
  <c r="AE1554" i="24" s="1"/>
  <c r="H1555" i="24"/>
  <c r="AE1555" i="24" s="1"/>
  <c r="H1556" i="24"/>
  <c r="AE1556" i="24" s="1"/>
  <c r="H1557" i="24"/>
  <c r="AE1557" i="24" s="1"/>
  <c r="H1558" i="24"/>
  <c r="AE1558" i="24" s="1"/>
  <c r="H1559" i="24"/>
  <c r="AE1559" i="24" s="1"/>
  <c r="H1560" i="24"/>
  <c r="AE1560" i="24" s="1"/>
  <c r="H1561" i="24"/>
  <c r="AE1561" i="24" s="1"/>
  <c r="H1562" i="24"/>
  <c r="AE1562" i="24" s="1"/>
  <c r="H1563" i="24"/>
  <c r="AE1563" i="24" s="1"/>
  <c r="H1564" i="24"/>
  <c r="AE1564" i="24" s="1"/>
  <c r="H1565" i="24"/>
  <c r="AE1565" i="24" s="1"/>
  <c r="H1566" i="24"/>
  <c r="AE1566" i="24" s="1"/>
  <c r="H1567" i="24"/>
  <c r="AE1567" i="24" s="1"/>
  <c r="H1568" i="24"/>
  <c r="AE1568" i="24" s="1"/>
  <c r="H1569" i="24"/>
  <c r="AE1569" i="24" s="1"/>
  <c r="H1570" i="24"/>
  <c r="AE1570" i="24" s="1"/>
  <c r="H1571" i="24"/>
  <c r="AE1571" i="24" s="1"/>
  <c r="H1572" i="24"/>
  <c r="AE1572" i="24" s="1"/>
  <c r="H1573" i="24"/>
  <c r="AE1573" i="24" s="1"/>
  <c r="H1574" i="24"/>
  <c r="AE1574" i="24" s="1"/>
  <c r="H1575" i="24"/>
  <c r="AE1575" i="24" s="1"/>
  <c r="H1576" i="24"/>
  <c r="AE1576" i="24" s="1"/>
  <c r="H1577" i="24"/>
  <c r="AE1577" i="24" s="1"/>
  <c r="H1578" i="24"/>
  <c r="AE1578" i="24" s="1"/>
  <c r="H1579" i="24"/>
  <c r="AE1579" i="24" s="1"/>
  <c r="H1580" i="24"/>
  <c r="AE1580" i="24" s="1"/>
  <c r="H1581" i="24"/>
  <c r="AE1581" i="24" s="1"/>
  <c r="H1582" i="24"/>
  <c r="AE1582" i="24" s="1"/>
  <c r="H1583" i="24"/>
  <c r="AE1583" i="24" s="1"/>
  <c r="H1584" i="24"/>
  <c r="AE1584" i="24" s="1"/>
  <c r="H1585" i="24"/>
  <c r="AE1585" i="24" s="1"/>
  <c r="H1586" i="24"/>
  <c r="AE1586" i="24" s="1"/>
  <c r="H1587" i="24"/>
  <c r="AE1587" i="24" s="1"/>
  <c r="H1588" i="24"/>
  <c r="AE1588" i="24" s="1"/>
  <c r="H1589" i="24"/>
  <c r="AE1589" i="24" s="1"/>
  <c r="H1590" i="24"/>
  <c r="AE1590" i="24" s="1"/>
  <c r="H1591" i="24"/>
  <c r="AE1591" i="24" s="1"/>
  <c r="H1592" i="24"/>
  <c r="AE1592" i="24" s="1"/>
  <c r="H1593" i="24"/>
  <c r="AE1593" i="24" s="1"/>
  <c r="H1594" i="24"/>
  <c r="AE1594" i="24" s="1"/>
  <c r="H1595" i="24"/>
  <c r="AE1595" i="24" s="1"/>
  <c r="H1596" i="24"/>
  <c r="AE1596" i="24" s="1"/>
  <c r="H1597" i="24"/>
  <c r="AE1597" i="24" s="1"/>
  <c r="H1598" i="24"/>
  <c r="AE1598" i="24" s="1"/>
  <c r="H1599" i="24"/>
  <c r="AE1599" i="24" s="1"/>
  <c r="H1600" i="24"/>
  <c r="AE1600" i="24" s="1"/>
  <c r="H1601" i="24"/>
  <c r="AE1601" i="24" s="1"/>
  <c r="H1602" i="24"/>
  <c r="AE1602" i="24" s="1"/>
  <c r="H1603" i="24"/>
  <c r="AE1603" i="24" s="1"/>
  <c r="H1604" i="24"/>
  <c r="AE1604" i="24" s="1"/>
  <c r="H1605" i="24"/>
  <c r="AE1605" i="24" s="1"/>
  <c r="H1606" i="24"/>
  <c r="AE1606" i="24" s="1"/>
  <c r="H1607" i="24"/>
  <c r="AE1607" i="24" s="1"/>
  <c r="H1608" i="24"/>
  <c r="AE1608" i="24" s="1"/>
  <c r="H1609" i="24"/>
  <c r="AE1609" i="24" s="1"/>
  <c r="H1610" i="24"/>
  <c r="AE1610" i="24" s="1"/>
  <c r="H1611" i="24"/>
  <c r="AE1611" i="24" s="1"/>
  <c r="H1612" i="24"/>
  <c r="AE1612" i="24" s="1"/>
  <c r="H1613" i="24"/>
  <c r="AE1613" i="24" s="1"/>
  <c r="H1614" i="24"/>
  <c r="AE1614" i="24" s="1"/>
  <c r="H1615" i="24"/>
  <c r="AE1615" i="24" s="1"/>
  <c r="H1616" i="24"/>
  <c r="AE1616" i="24" s="1"/>
  <c r="H1617" i="24"/>
  <c r="AE1617" i="24" s="1"/>
  <c r="H1618" i="24"/>
  <c r="AE1618" i="24" s="1"/>
  <c r="H1619" i="24"/>
  <c r="AE1619" i="24" s="1"/>
  <c r="H1620" i="24"/>
  <c r="AE1620" i="24" s="1"/>
  <c r="H1621" i="24"/>
  <c r="AE1621" i="24" s="1"/>
  <c r="H1622" i="24"/>
  <c r="AE1622" i="24" s="1"/>
  <c r="H1623" i="24"/>
  <c r="AE1623" i="24" s="1"/>
  <c r="H1624" i="24"/>
  <c r="AE1624" i="24" s="1"/>
  <c r="H1625" i="24"/>
  <c r="AE1625" i="24" s="1"/>
  <c r="H1626" i="24"/>
  <c r="AE1626" i="24" s="1"/>
  <c r="H1627" i="24"/>
  <c r="AE1627" i="24" s="1"/>
  <c r="H1628" i="24"/>
  <c r="AE1628" i="24" s="1"/>
  <c r="H1629" i="24"/>
  <c r="AE1629" i="24" s="1"/>
  <c r="H1630" i="24"/>
  <c r="AE1630" i="24" s="1"/>
  <c r="H1631" i="24"/>
  <c r="AE1631" i="24" s="1"/>
  <c r="H1632" i="24"/>
  <c r="AE1632" i="24" s="1"/>
  <c r="H1633" i="24"/>
  <c r="AE1633" i="24" s="1"/>
  <c r="H1634" i="24"/>
  <c r="AE1634" i="24" s="1"/>
  <c r="H1635" i="24"/>
  <c r="AE1635" i="24" s="1"/>
  <c r="H1636" i="24"/>
  <c r="AE1636" i="24" s="1"/>
  <c r="H1637" i="24"/>
  <c r="AE1637" i="24" s="1"/>
  <c r="H1638" i="24"/>
  <c r="AE1638" i="24" s="1"/>
  <c r="H1639" i="24"/>
  <c r="AE1639" i="24" s="1"/>
  <c r="H1640" i="24"/>
  <c r="AE1640" i="24" s="1"/>
  <c r="H1641" i="24"/>
  <c r="AE1641" i="24" s="1"/>
  <c r="H1642" i="24"/>
  <c r="AE1642" i="24" s="1"/>
  <c r="H1643" i="24"/>
  <c r="AE1643" i="24" s="1"/>
  <c r="H1644" i="24"/>
  <c r="AE1644" i="24" s="1"/>
  <c r="H1645" i="24"/>
  <c r="AE1645" i="24" s="1"/>
  <c r="H1646" i="24"/>
  <c r="AE1646" i="24" s="1"/>
  <c r="H1647" i="24"/>
  <c r="AE1647" i="24" s="1"/>
  <c r="H1648" i="24"/>
  <c r="AE1648" i="24" s="1"/>
  <c r="H1649" i="24"/>
  <c r="AE1649" i="24" s="1"/>
  <c r="H1650" i="24"/>
  <c r="AE1650" i="24" s="1"/>
  <c r="H1651" i="24"/>
  <c r="AE1651" i="24" s="1"/>
  <c r="H1652" i="24"/>
  <c r="AE1652" i="24" s="1"/>
  <c r="H1653" i="24"/>
  <c r="AE1653" i="24" s="1"/>
  <c r="H1654" i="24"/>
  <c r="AE1654" i="24" s="1"/>
  <c r="H1655" i="24"/>
  <c r="AE1655" i="24" s="1"/>
  <c r="H1656" i="24"/>
  <c r="AE1656" i="24" s="1"/>
  <c r="H1657" i="24"/>
  <c r="AE1657" i="24" s="1"/>
  <c r="H1658" i="24"/>
  <c r="AE1658" i="24" s="1"/>
  <c r="H1659" i="24"/>
  <c r="AE1659" i="24" s="1"/>
  <c r="H1660" i="24"/>
  <c r="AE1660" i="24" s="1"/>
  <c r="H1661" i="24"/>
  <c r="AE1661" i="24" s="1"/>
  <c r="H1662" i="24"/>
  <c r="AE1662" i="24" s="1"/>
  <c r="H1663" i="24"/>
  <c r="AE1663" i="24" s="1"/>
  <c r="H1664" i="24"/>
  <c r="AE1664" i="24" s="1"/>
  <c r="H1665" i="24"/>
  <c r="AE1665" i="24" s="1"/>
  <c r="H1666" i="24"/>
  <c r="AE1666" i="24" s="1"/>
  <c r="H1667" i="24"/>
  <c r="AE1667" i="24" s="1"/>
  <c r="H1668" i="24"/>
  <c r="AE1668" i="24" s="1"/>
  <c r="H1669" i="24"/>
  <c r="AE1669" i="24" s="1"/>
  <c r="H1670" i="24"/>
  <c r="AE1670" i="24" s="1"/>
  <c r="H1671" i="24"/>
  <c r="AE1671" i="24" s="1"/>
  <c r="H1672" i="24"/>
  <c r="AE1672" i="24" s="1"/>
  <c r="H1673" i="24"/>
  <c r="AE1673" i="24" s="1"/>
  <c r="H1674" i="24"/>
  <c r="AE1674" i="24" s="1"/>
  <c r="H1675" i="24"/>
  <c r="AE1675" i="24" s="1"/>
  <c r="H1676" i="24"/>
  <c r="AE1676" i="24" s="1"/>
  <c r="H1677" i="24"/>
  <c r="AE1677" i="24" s="1"/>
  <c r="H1678" i="24"/>
  <c r="AE1678" i="24" s="1"/>
  <c r="H1679" i="24"/>
  <c r="AE1679" i="24" s="1"/>
  <c r="H1680" i="24"/>
  <c r="AE1680" i="24" s="1"/>
  <c r="H1681" i="24"/>
  <c r="AE1681" i="24" s="1"/>
  <c r="H1682" i="24"/>
  <c r="AE1682" i="24" s="1"/>
  <c r="H1683" i="24"/>
  <c r="AE1683" i="24" s="1"/>
  <c r="H1684" i="24"/>
  <c r="AE1684" i="24" s="1"/>
  <c r="H1685" i="24"/>
  <c r="AE1685" i="24" s="1"/>
  <c r="H1686" i="24"/>
  <c r="AE1686" i="24" s="1"/>
  <c r="H1687" i="24"/>
  <c r="AE1687" i="24" s="1"/>
  <c r="H1688" i="24"/>
  <c r="AE1688" i="24" s="1"/>
  <c r="H1689" i="24"/>
  <c r="AE1689" i="24" s="1"/>
  <c r="H1690" i="24"/>
  <c r="AE1690" i="24" s="1"/>
  <c r="H1691" i="24"/>
  <c r="AE1691" i="24" s="1"/>
  <c r="H1692" i="24"/>
  <c r="AE1692" i="24" s="1"/>
  <c r="H1693" i="24"/>
  <c r="AE1693" i="24" s="1"/>
  <c r="H1694" i="24"/>
  <c r="AE1694" i="24" s="1"/>
  <c r="H1695" i="24"/>
  <c r="AE1695" i="24" s="1"/>
  <c r="H1696" i="24"/>
  <c r="AE1696" i="24" s="1"/>
  <c r="H1697" i="24"/>
  <c r="AE1697" i="24" s="1"/>
  <c r="H1698" i="24"/>
  <c r="AE1698" i="24" s="1"/>
  <c r="H1699" i="24"/>
  <c r="AE1699" i="24" s="1"/>
  <c r="H1700" i="24"/>
  <c r="AE1700" i="24" s="1"/>
  <c r="H1701" i="24"/>
  <c r="AE1701" i="24" s="1"/>
  <c r="H1702" i="24"/>
  <c r="AE1702" i="24" s="1"/>
  <c r="H1703" i="24"/>
  <c r="AE1703" i="24" s="1"/>
  <c r="H1704" i="24"/>
  <c r="AE1704" i="24" s="1"/>
  <c r="H1705" i="24"/>
  <c r="AE1705" i="24" s="1"/>
  <c r="H1706" i="24"/>
  <c r="AE1706" i="24" s="1"/>
  <c r="H1707" i="24"/>
  <c r="AE1707" i="24" s="1"/>
  <c r="H1708" i="24"/>
  <c r="AE1708" i="24" s="1"/>
  <c r="H1709" i="24"/>
  <c r="AE1709" i="24" s="1"/>
  <c r="H1710" i="24"/>
  <c r="AE1710" i="24" s="1"/>
  <c r="H1711" i="24"/>
  <c r="AE1711" i="24" s="1"/>
  <c r="H1712" i="24"/>
  <c r="AE1712" i="24" s="1"/>
  <c r="H1713" i="24"/>
  <c r="AE1713" i="24" s="1"/>
  <c r="H1714" i="24"/>
  <c r="AE1714" i="24" s="1"/>
  <c r="H1715" i="24"/>
  <c r="AE1715" i="24" s="1"/>
  <c r="H1716" i="24"/>
  <c r="AE1716" i="24" s="1"/>
  <c r="H1717" i="24"/>
  <c r="AE1717" i="24" s="1"/>
  <c r="H1718" i="24"/>
  <c r="AE1718" i="24" s="1"/>
  <c r="H1719" i="24"/>
  <c r="AE1719" i="24" s="1"/>
  <c r="H1720" i="24"/>
  <c r="AE1720" i="24" s="1"/>
  <c r="H1721" i="24"/>
  <c r="AE1721" i="24" s="1"/>
  <c r="H1722" i="24"/>
  <c r="AE1722" i="24" s="1"/>
  <c r="H1723" i="24"/>
  <c r="AE1723" i="24" s="1"/>
  <c r="H1724" i="24"/>
  <c r="AE1724" i="24" s="1"/>
  <c r="H1725" i="24"/>
  <c r="AE1725" i="24" s="1"/>
  <c r="H1726" i="24"/>
  <c r="AE1726" i="24" s="1"/>
  <c r="H1727" i="24"/>
  <c r="AE1727" i="24" s="1"/>
  <c r="H1728" i="24"/>
  <c r="AE1728" i="24" s="1"/>
  <c r="H1729" i="24"/>
  <c r="AE1729" i="24" s="1"/>
  <c r="H1730" i="24"/>
  <c r="AE1730" i="24" s="1"/>
  <c r="H1731" i="24"/>
  <c r="AE1731" i="24" s="1"/>
  <c r="H1732" i="24"/>
  <c r="AE1732" i="24" s="1"/>
  <c r="H1733" i="24"/>
  <c r="AE1733" i="24" s="1"/>
  <c r="H1734" i="24"/>
  <c r="AE1734" i="24" s="1"/>
  <c r="H1735" i="24"/>
  <c r="AE1735" i="24" s="1"/>
  <c r="H1736" i="24"/>
  <c r="AE1736" i="24" s="1"/>
  <c r="H1737" i="24"/>
  <c r="AE1737" i="24" s="1"/>
  <c r="H1738" i="24"/>
  <c r="AE1738" i="24" s="1"/>
  <c r="H1739" i="24"/>
  <c r="AE1739" i="24" s="1"/>
  <c r="H1740" i="24"/>
  <c r="AE1740" i="24" s="1"/>
  <c r="H1741" i="24"/>
  <c r="AE1741" i="24" s="1"/>
  <c r="H1742" i="24"/>
  <c r="AE1742" i="24" s="1"/>
  <c r="H1743" i="24"/>
  <c r="AE1743" i="24" s="1"/>
  <c r="H1744" i="24"/>
  <c r="AE1744" i="24" s="1"/>
  <c r="H1745" i="24"/>
  <c r="AE1745" i="24" s="1"/>
  <c r="H1746" i="24"/>
  <c r="AE1746" i="24" s="1"/>
  <c r="H1747" i="24"/>
  <c r="AE1747" i="24" s="1"/>
  <c r="H1748" i="24"/>
  <c r="AE1748" i="24" s="1"/>
  <c r="H1749" i="24"/>
  <c r="AE1749" i="24" s="1"/>
  <c r="H1750" i="24"/>
  <c r="AE1750" i="24" s="1"/>
  <c r="H1751" i="24"/>
  <c r="AE1751" i="24" s="1"/>
  <c r="H1752" i="24"/>
  <c r="AE1752" i="24" s="1"/>
  <c r="H1753" i="24"/>
  <c r="AE1753" i="24" s="1"/>
  <c r="H1754" i="24"/>
  <c r="AE1754" i="24" s="1"/>
  <c r="H1755" i="24"/>
  <c r="AE1755" i="24" s="1"/>
  <c r="H1756" i="24"/>
  <c r="AE1756" i="24" s="1"/>
  <c r="H1757" i="24"/>
  <c r="AE1757" i="24" s="1"/>
  <c r="H1758" i="24"/>
  <c r="AE1758" i="24" s="1"/>
  <c r="H1759" i="24"/>
  <c r="AE1759" i="24" s="1"/>
  <c r="H1760" i="24"/>
  <c r="AE1760" i="24" s="1"/>
  <c r="H1761" i="24"/>
  <c r="AE1761" i="24" s="1"/>
  <c r="H1762" i="24"/>
  <c r="AE1762" i="24" s="1"/>
  <c r="H1763" i="24"/>
  <c r="AE1763" i="24" s="1"/>
  <c r="H1764" i="24"/>
  <c r="AE1764" i="24" s="1"/>
  <c r="H1765" i="24"/>
  <c r="AE1765" i="24" s="1"/>
  <c r="H1766" i="24"/>
  <c r="AE1766" i="24" s="1"/>
  <c r="H1767" i="24"/>
  <c r="AE1767" i="24" s="1"/>
  <c r="H1768" i="24"/>
  <c r="AE1768" i="24" s="1"/>
  <c r="H1769" i="24"/>
  <c r="AE1769" i="24" s="1"/>
  <c r="H1770" i="24"/>
  <c r="AE1770" i="24" s="1"/>
  <c r="H1771" i="24"/>
  <c r="AE1771" i="24" s="1"/>
  <c r="H1772" i="24"/>
  <c r="AE1772" i="24" s="1"/>
  <c r="H1773" i="24"/>
  <c r="AE1773" i="24" s="1"/>
  <c r="H1774" i="24"/>
  <c r="AE1774" i="24" s="1"/>
  <c r="H1775" i="24"/>
  <c r="AE1775" i="24" s="1"/>
  <c r="H1776" i="24"/>
  <c r="AE1776" i="24" s="1"/>
  <c r="H1777" i="24"/>
  <c r="AE1777" i="24" s="1"/>
  <c r="H1778" i="24"/>
  <c r="AE1778" i="24" s="1"/>
  <c r="H1779" i="24"/>
  <c r="AE1779" i="24" s="1"/>
  <c r="H1780" i="24"/>
  <c r="AE1780" i="24" s="1"/>
  <c r="H1781" i="24"/>
  <c r="AE1781" i="24" s="1"/>
  <c r="H1782" i="24"/>
  <c r="AE1782" i="24" s="1"/>
  <c r="H1783" i="24"/>
  <c r="AE1783" i="24" s="1"/>
  <c r="H1784" i="24"/>
  <c r="AE1784" i="24" s="1"/>
  <c r="H1785" i="24"/>
  <c r="AE1785" i="24" s="1"/>
  <c r="H1786" i="24"/>
  <c r="AE1786" i="24" s="1"/>
  <c r="H1787" i="24"/>
  <c r="AE1787" i="24" s="1"/>
  <c r="H1788" i="24"/>
  <c r="AE1788" i="24" s="1"/>
  <c r="H1789" i="24"/>
  <c r="AE1789" i="24" s="1"/>
  <c r="H1790" i="24"/>
  <c r="AE1790" i="24" s="1"/>
  <c r="H1791" i="24"/>
  <c r="AE1791" i="24" s="1"/>
  <c r="H1792" i="24"/>
  <c r="AE1792" i="24" s="1"/>
  <c r="H1793" i="24"/>
  <c r="AE1793" i="24" s="1"/>
  <c r="H1794" i="24"/>
  <c r="AE1794" i="24" s="1"/>
  <c r="H1795" i="24"/>
  <c r="AE1795" i="24" s="1"/>
  <c r="H1796" i="24"/>
  <c r="AE1796" i="24" s="1"/>
  <c r="H1797" i="24"/>
  <c r="AE1797" i="24" s="1"/>
  <c r="H1798" i="24"/>
  <c r="AE1798" i="24" s="1"/>
  <c r="H1799" i="24"/>
  <c r="AE1799" i="24" s="1"/>
  <c r="H1800" i="24"/>
  <c r="AE1800" i="24" s="1"/>
  <c r="H1801" i="24"/>
  <c r="AE1801" i="24" s="1"/>
  <c r="H1802" i="24"/>
  <c r="AE1802" i="24" s="1"/>
  <c r="H1803" i="24"/>
  <c r="AE1803" i="24" s="1"/>
  <c r="H1804" i="24"/>
  <c r="AE1804" i="24" s="1"/>
  <c r="H1805" i="24"/>
  <c r="AE1805" i="24" s="1"/>
  <c r="H1806" i="24"/>
  <c r="AE1806" i="24" s="1"/>
  <c r="H1807" i="24"/>
  <c r="AE1807" i="24" s="1"/>
  <c r="H1808" i="24"/>
  <c r="AE1808" i="24" s="1"/>
  <c r="H1809" i="24"/>
  <c r="AE1809" i="24" s="1"/>
  <c r="H1810" i="24"/>
  <c r="AE1810" i="24" s="1"/>
  <c r="H1811" i="24"/>
  <c r="H1812" i="24"/>
  <c r="AE1812" i="24" s="1"/>
  <c r="H1813" i="24"/>
  <c r="AE1813" i="24" s="1"/>
  <c r="H1814" i="24"/>
  <c r="AE1814" i="24" s="1"/>
  <c r="H1815" i="24"/>
  <c r="AE1815" i="24" s="1"/>
  <c r="H1816" i="24"/>
  <c r="AE1816" i="24" s="1"/>
  <c r="H1817" i="24"/>
  <c r="AE1817" i="24" s="1"/>
  <c r="H1818" i="24"/>
  <c r="H1819" i="24"/>
  <c r="AE1819" i="24" s="1"/>
  <c r="H1820" i="24"/>
  <c r="AE1820" i="24" s="1"/>
  <c r="H1821" i="24"/>
  <c r="AE1821" i="24" s="1"/>
  <c r="H1822" i="24"/>
  <c r="AE1822" i="24" s="1"/>
  <c r="H1823" i="24"/>
  <c r="AE1823" i="24" s="1"/>
  <c r="H1824" i="24"/>
  <c r="AE1824" i="24" s="1"/>
  <c r="H1825" i="24"/>
  <c r="AE1825" i="24" s="1"/>
  <c r="H1826" i="24"/>
  <c r="AE1826" i="24" s="1"/>
  <c r="H1827" i="24"/>
  <c r="AE1827" i="24" s="1"/>
  <c r="H1828" i="24"/>
  <c r="AE1828" i="24" s="1"/>
  <c r="H1829" i="24"/>
  <c r="AE1829" i="24" s="1"/>
  <c r="H1830" i="24"/>
  <c r="AE1830" i="24" s="1"/>
  <c r="H1831" i="24"/>
  <c r="AE1831" i="24" s="1"/>
  <c r="H1832" i="24"/>
  <c r="AE1832" i="24" s="1"/>
  <c r="H1833" i="24"/>
  <c r="AE1833" i="24" s="1"/>
  <c r="H1834" i="24"/>
  <c r="AE1834" i="24" s="1"/>
  <c r="H1835" i="24"/>
  <c r="AE1835" i="24" s="1"/>
  <c r="H1836" i="24"/>
  <c r="AE1836" i="24" s="1"/>
  <c r="H1837" i="24"/>
  <c r="AE1837" i="24" s="1"/>
  <c r="H1838" i="24"/>
  <c r="AE1838" i="24" s="1"/>
  <c r="H1839" i="24"/>
  <c r="AE1839" i="24" s="1"/>
  <c r="H1840" i="24"/>
  <c r="AE1840" i="24" s="1"/>
  <c r="H1841" i="24"/>
  <c r="AE1841" i="24" s="1"/>
  <c r="H1842" i="24"/>
  <c r="AE1842" i="24" s="1"/>
  <c r="H1843" i="24"/>
  <c r="AE1843" i="24" s="1"/>
  <c r="H1844" i="24"/>
  <c r="AE1844" i="24" s="1"/>
  <c r="H1845" i="24"/>
  <c r="AE1845" i="24" s="1"/>
  <c r="H1846" i="24"/>
  <c r="AE1846" i="24" s="1"/>
  <c r="H1847" i="24"/>
  <c r="AE1847" i="24" s="1"/>
  <c r="H1848" i="24"/>
  <c r="AE1848" i="24" s="1"/>
  <c r="H1849" i="24"/>
  <c r="AE1849" i="24" s="1"/>
  <c r="H1850" i="24"/>
  <c r="AE1850" i="24" s="1"/>
  <c r="H1851" i="24"/>
  <c r="AE1851" i="24" s="1"/>
  <c r="H1852" i="24"/>
  <c r="H1853" i="24"/>
  <c r="H1854" i="24"/>
  <c r="H1855" i="24"/>
  <c r="H1856" i="24"/>
  <c r="H1857" i="24"/>
  <c r="H1858" i="24"/>
  <c r="H1859" i="24"/>
  <c r="H1860" i="24"/>
  <c r="H1861" i="24"/>
  <c r="H1862" i="24"/>
  <c r="H1863" i="24"/>
  <c r="H1864" i="24"/>
  <c r="H1865" i="24"/>
  <c r="H1866" i="24"/>
  <c r="H1867" i="24"/>
  <c r="H1868" i="24"/>
  <c r="H1869" i="24"/>
  <c r="H1870" i="24"/>
  <c r="H1871" i="24"/>
  <c r="H1872" i="24"/>
  <c r="H1873" i="24"/>
  <c r="H1874" i="24"/>
  <c r="H1875" i="24"/>
  <c r="H1876" i="24"/>
  <c r="H1877" i="24"/>
  <c r="H1878" i="24"/>
  <c r="H1879" i="24"/>
  <c r="H1880" i="24"/>
  <c r="AE1880" i="24" s="1"/>
  <c r="H1881" i="24"/>
  <c r="H1882" i="24"/>
  <c r="H1883" i="24"/>
  <c r="H1884" i="24"/>
  <c r="H1885" i="24"/>
  <c r="H1886" i="24"/>
  <c r="H1887" i="24"/>
  <c r="H1888" i="24"/>
  <c r="H1889" i="24"/>
  <c r="H1890" i="24"/>
  <c r="H1891" i="24"/>
  <c r="H1892" i="24"/>
  <c r="H1893" i="24"/>
  <c r="H1894" i="24"/>
  <c r="H1895" i="24"/>
  <c r="H1896" i="24"/>
  <c r="AE1896" i="24" s="1"/>
  <c r="H1897" i="24"/>
  <c r="H1898" i="24"/>
  <c r="H1899" i="24"/>
  <c r="H1900" i="24"/>
  <c r="H1901" i="24"/>
  <c r="H1902" i="24"/>
  <c r="H1903" i="24"/>
  <c r="H1904" i="24"/>
  <c r="H1905" i="24"/>
  <c r="H1906" i="24"/>
  <c r="H1907" i="24"/>
  <c r="H1908" i="24"/>
  <c r="H1909" i="24"/>
  <c r="H1910" i="24"/>
  <c r="H1911" i="24"/>
  <c r="H1912" i="24"/>
  <c r="H1913" i="24"/>
  <c r="H1914" i="24"/>
  <c r="H1915" i="24"/>
  <c r="H1916" i="24"/>
  <c r="H1917" i="24"/>
  <c r="H1918" i="24"/>
  <c r="H1919" i="24"/>
  <c r="H1920" i="24"/>
  <c r="H1921" i="24"/>
  <c r="H1922" i="24"/>
  <c r="H1923" i="24"/>
  <c r="H1924" i="24"/>
  <c r="H1925" i="24"/>
  <c r="H1926" i="24"/>
  <c r="H1927" i="24"/>
  <c r="H1928" i="24"/>
  <c r="H1929" i="24"/>
  <c r="H1930" i="24"/>
  <c r="H1931" i="24"/>
  <c r="H1932" i="24"/>
  <c r="H1933" i="24"/>
  <c r="H1934" i="24"/>
  <c r="AE1934" i="24" s="1"/>
  <c r="H1935" i="24"/>
  <c r="H1936" i="24"/>
  <c r="H1937" i="24"/>
  <c r="H1938" i="24"/>
  <c r="H1939" i="24"/>
  <c r="H1940" i="24"/>
  <c r="H1941" i="24"/>
  <c r="H1942" i="24"/>
  <c r="H1943" i="24"/>
  <c r="H1944" i="24"/>
  <c r="H1945" i="24"/>
  <c r="H1946" i="24"/>
  <c r="H1947" i="24"/>
  <c r="H1948" i="24"/>
  <c r="H1949" i="24"/>
  <c r="H1950" i="24"/>
  <c r="H1951" i="24"/>
  <c r="H1952" i="24"/>
  <c r="H1953" i="24"/>
  <c r="H1954" i="24"/>
  <c r="H1955" i="24"/>
  <c r="H1956" i="24"/>
  <c r="H1957" i="24"/>
  <c r="H1958" i="24"/>
  <c r="AE1958" i="24" s="1"/>
  <c r="H1959" i="24"/>
  <c r="H1960" i="24"/>
  <c r="H1961" i="24"/>
  <c r="H1962" i="24"/>
  <c r="H1963" i="24"/>
  <c r="H1964" i="24"/>
  <c r="H1965" i="24"/>
  <c r="H1966" i="24"/>
  <c r="H1967" i="24"/>
  <c r="H1968" i="24"/>
  <c r="H1969" i="24"/>
  <c r="H1970" i="24"/>
  <c r="H1971" i="24"/>
  <c r="H1972" i="24"/>
  <c r="H1973" i="24"/>
  <c r="H1974" i="24"/>
  <c r="H1975" i="24"/>
  <c r="H1976" i="24"/>
  <c r="H1977" i="24"/>
  <c r="H1978" i="24"/>
  <c r="H1979" i="24"/>
  <c r="H1980" i="24"/>
  <c r="H1981" i="24"/>
  <c r="H1982" i="24"/>
  <c r="H1983" i="24"/>
  <c r="H1984" i="24"/>
  <c r="H1985" i="24"/>
  <c r="H1986" i="24"/>
  <c r="H1987" i="24"/>
  <c r="H1988" i="24"/>
  <c r="H1989" i="24"/>
  <c r="H1990" i="24"/>
  <c r="H1991" i="24"/>
  <c r="H1992" i="24"/>
  <c r="H1993" i="24"/>
  <c r="H1994" i="24"/>
  <c r="H1995" i="24"/>
  <c r="H1996" i="24"/>
  <c r="H1997" i="24"/>
  <c r="H1998" i="24"/>
  <c r="H1999" i="24"/>
  <c r="H2000" i="24"/>
  <c r="H2001" i="24"/>
  <c r="H2002" i="24"/>
  <c r="H2003" i="24"/>
  <c r="H2004" i="24"/>
  <c r="H2005" i="24"/>
  <c r="H2006" i="24"/>
  <c r="H2007" i="24"/>
  <c r="H2008" i="24"/>
  <c r="H2009" i="24"/>
  <c r="H2010" i="24"/>
  <c r="H2011" i="24"/>
  <c r="H2012" i="24"/>
  <c r="H2013" i="24"/>
  <c r="H2014" i="24"/>
  <c r="H2015" i="24"/>
  <c r="H2016" i="24"/>
  <c r="H2017" i="24"/>
  <c r="H2018" i="24"/>
  <c r="H2019" i="24"/>
  <c r="H2020" i="24"/>
  <c r="H2021" i="24"/>
  <c r="H2022" i="24"/>
  <c r="H2023" i="24"/>
  <c r="H2024" i="24"/>
  <c r="H2025" i="24"/>
  <c r="H2026" i="24"/>
  <c r="AE2026" i="24" s="1"/>
  <c r="H2027" i="24"/>
  <c r="H2028" i="24"/>
  <c r="H2029" i="24"/>
  <c r="H2030" i="24"/>
  <c r="H2031" i="24"/>
  <c r="H2032" i="24"/>
  <c r="H2033" i="24"/>
  <c r="H2034" i="24"/>
  <c r="H2035" i="24"/>
  <c r="H2036" i="24"/>
  <c r="H2037" i="24"/>
  <c r="H2038" i="24"/>
  <c r="H2039" i="24"/>
  <c r="H2040" i="24"/>
  <c r="H2041" i="24"/>
  <c r="H2042" i="24"/>
  <c r="H2043" i="24"/>
  <c r="H2044" i="24"/>
  <c r="H2045" i="24"/>
  <c r="H2046" i="24"/>
  <c r="H2047" i="24"/>
  <c r="H2048" i="24"/>
  <c r="H2049" i="24"/>
  <c r="H2050" i="24"/>
  <c r="H2051" i="24"/>
  <c r="H2052" i="24"/>
  <c r="H2053" i="24"/>
  <c r="H2054" i="24"/>
  <c r="H2055" i="24"/>
  <c r="H2056" i="24"/>
  <c r="H2057" i="24"/>
  <c r="H2058" i="24"/>
  <c r="H2059" i="24"/>
  <c r="H2060" i="24"/>
  <c r="H2061" i="24"/>
  <c r="H2062" i="24"/>
  <c r="H2063" i="24"/>
  <c r="H2064" i="24"/>
  <c r="H2065" i="24"/>
  <c r="H2066" i="24"/>
  <c r="H2067" i="24"/>
  <c r="H2068" i="24"/>
  <c r="H2069" i="24"/>
  <c r="H2070" i="24"/>
  <c r="H2071" i="24"/>
  <c r="H2072" i="24"/>
  <c r="H2073" i="24"/>
  <c r="H2074" i="24"/>
  <c r="H2075" i="24"/>
  <c r="H2076" i="24"/>
  <c r="H2077" i="24"/>
  <c r="H2078" i="24"/>
  <c r="H2079" i="24"/>
  <c r="H2080" i="24"/>
  <c r="H2081" i="24"/>
  <c r="H2082" i="24"/>
  <c r="H2083" i="24"/>
  <c r="H2084" i="24"/>
  <c r="H2085" i="24"/>
  <c r="H2086" i="24"/>
  <c r="H2087" i="24"/>
  <c r="H2088" i="24"/>
  <c r="H2089" i="24"/>
  <c r="H2090" i="24"/>
  <c r="H2091" i="24"/>
  <c r="H2092" i="24"/>
  <c r="H2093" i="24"/>
  <c r="H2094" i="24"/>
  <c r="H2095" i="24"/>
  <c r="H2096" i="24"/>
  <c r="H2097" i="24"/>
  <c r="H2098" i="24"/>
  <c r="H2099" i="24"/>
  <c r="H2100" i="24"/>
  <c r="H2101" i="24"/>
  <c r="H2102" i="24"/>
  <c r="H2103" i="24"/>
  <c r="H2104" i="24"/>
  <c r="H2105" i="24"/>
  <c r="H2106" i="24"/>
  <c r="H2107" i="24"/>
  <c r="H2108" i="24"/>
  <c r="H2109" i="24"/>
  <c r="H2110" i="24"/>
  <c r="H2111" i="24"/>
  <c r="H2112" i="24"/>
  <c r="H2113" i="24"/>
  <c r="H2114" i="24"/>
  <c r="H2115" i="24"/>
  <c r="H2116" i="24"/>
  <c r="H2117" i="24"/>
  <c r="H2118" i="24"/>
  <c r="H2119" i="24"/>
  <c r="H2120" i="24"/>
  <c r="H2121" i="24"/>
  <c r="H2122" i="24"/>
  <c r="H2123" i="24"/>
  <c r="H2124" i="24"/>
  <c r="H2125" i="24"/>
  <c r="H2126" i="24"/>
  <c r="H2127" i="24"/>
  <c r="H2128" i="24"/>
  <c r="AE2128" i="24" s="1"/>
  <c r="H2129" i="24"/>
  <c r="H2130" i="24"/>
  <c r="H2131" i="24"/>
  <c r="H2132" i="24"/>
  <c r="H2133" i="24"/>
  <c r="H2134" i="24"/>
  <c r="H2135" i="24"/>
  <c r="H2136" i="24"/>
  <c r="H2137" i="24"/>
  <c r="H2138" i="24"/>
  <c r="H2139" i="24"/>
  <c r="H2140" i="24"/>
  <c r="H2141" i="24"/>
  <c r="H2142" i="24"/>
  <c r="H2143" i="24"/>
  <c r="H2144" i="24"/>
  <c r="H2145" i="24"/>
  <c r="AE2145" i="24" s="1"/>
  <c r="H2146" i="24"/>
  <c r="H2147" i="24"/>
  <c r="H2148" i="24"/>
  <c r="H2149" i="24"/>
  <c r="H2150" i="24"/>
  <c r="H2151" i="24"/>
  <c r="H2152" i="24"/>
  <c r="H2153" i="24"/>
  <c r="AE2153" i="24" s="1"/>
  <c r="H2154" i="24"/>
  <c r="H2155" i="24"/>
  <c r="H2156" i="24"/>
  <c r="H2157" i="24"/>
  <c r="H2158" i="24"/>
  <c r="H2159" i="24"/>
  <c r="H2160" i="24"/>
  <c r="H2161" i="24"/>
  <c r="H2162" i="24"/>
  <c r="H2163" i="24"/>
  <c r="H2164" i="24"/>
  <c r="H2165" i="24"/>
  <c r="H2166" i="24"/>
  <c r="H2167" i="24"/>
  <c r="H2168" i="24"/>
  <c r="H2169" i="24"/>
  <c r="H2170" i="24"/>
  <c r="H2171" i="24"/>
  <c r="H2172" i="24"/>
  <c r="H2173" i="24"/>
  <c r="H2174" i="24"/>
  <c r="H2175" i="24"/>
  <c r="H2176" i="24"/>
  <c r="H2177" i="24"/>
  <c r="H2178" i="24"/>
  <c r="H2179" i="24"/>
  <c r="H2180" i="24"/>
  <c r="H2181" i="24"/>
  <c r="H2182" i="24"/>
  <c r="H2183" i="24"/>
  <c r="H2184" i="24"/>
  <c r="H2185" i="24"/>
  <c r="H2186" i="24"/>
  <c r="H2187" i="24"/>
  <c r="H2188" i="24"/>
  <c r="H2189" i="24"/>
  <c r="H2190" i="24"/>
  <c r="H2191" i="24"/>
  <c r="H2192" i="24"/>
  <c r="H2193" i="24"/>
  <c r="H2194" i="24"/>
  <c r="H2195" i="24"/>
  <c r="H2196" i="24"/>
  <c r="H2197" i="24"/>
  <c r="H2198" i="24"/>
  <c r="H2199" i="24"/>
  <c r="H2200" i="24"/>
  <c r="H2201" i="24"/>
  <c r="H2202" i="24"/>
  <c r="H2203" i="24"/>
  <c r="H2204" i="24"/>
  <c r="H2205" i="24"/>
  <c r="H2206" i="24"/>
  <c r="H2207" i="24"/>
  <c r="H2208" i="24"/>
  <c r="H2209" i="24"/>
  <c r="H2210" i="24"/>
  <c r="H2211" i="24"/>
  <c r="H2212" i="24"/>
  <c r="H2213" i="24"/>
  <c r="H2214" i="24"/>
  <c r="H2215" i="24"/>
  <c r="H2216" i="24"/>
  <c r="H2217" i="24"/>
  <c r="H2218" i="24"/>
  <c r="H2219" i="24"/>
  <c r="H2220" i="24"/>
  <c r="H2221" i="24"/>
  <c r="H2222" i="24"/>
  <c r="H2223" i="24"/>
  <c r="H2224" i="24"/>
  <c r="H2225" i="24"/>
  <c r="H2226" i="24"/>
  <c r="H2227" i="24"/>
  <c r="H2228" i="24"/>
  <c r="H2229" i="24"/>
  <c r="H2230" i="24"/>
  <c r="H2231" i="24"/>
  <c r="H2232" i="24"/>
  <c r="H2233" i="24"/>
  <c r="H2234" i="24"/>
  <c r="H2235" i="24"/>
  <c r="H2236" i="24"/>
  <c r="H2237" i="24"/>
  <c r="H2238" i="24"/>
  <c r="H2239" i="24"/>
  <c r="H2240" i="24"/>
  <c r="H2241" i="24"/>
  <c r="H2242" i="24"/>
  <c r="H2243" i="24"/>
  <c r="H2244" i="24"/>
  <c r="H2245" i="24"/>
  <c r="H2246" i="24"/>
  <c r="H2247" i="24"/>
  <c r="H2248" i="24"/>
  <c r="H2249" i="24"/>
  <c r="H2250" i="24"/>
  <c r="H2251" i="24"/>
  <c r="H2252" i="24"/>
  <c r="H2253" i="24"/>
  <c r="H2254" i="24"/>
  <c r="H2255" i="24"/>
  <c r="H2256" i="24"/>
  <c r="H2257" i="24"/>
  <c r="H2258" i="24"/>
  <c r="H2259" i="24"/>
  <c r="H2260" i="24"/>
  <c r="H2261" i="24"/>
  <c r="H2262" i="24"/>
  <c r="H2263" i="24"/>
  <c r="H2264" i="24"/>
  <c r="H2265" i="24"/>
  <c r="H2266" i="24"/>
  <c r="H2267" i="24"/>
  <c r="H2268" i="24"/>
  <c r="H2269" i="24"/>
  <c r="H2270" i="24"/>
  <c r="H2271" i="24"/>
  <c r="H2272" i="24"/>
  <c r="H2273" i="24"/>
  <c r="H2274" i="24"/>
  <c r="H2275" i="24"/>
  <c r="H2276" i="24"/>
  <c r="H2277" i="24"/>
  <c r="H2278" i="24"/>
  <c r="H2279" i="24"/>
  <c r="H2280" i="24"/>
  <c r="H2281" i="24"/>
  <c r="H2282" i="24"/>
  <c r="H2283" i="24"/>
  <c r="H2284" i="24"/>
  <c r="H2285" i="24"/>
  <c r="H2286" i="24"/>
  <c r="H2287" i="24"/>
  <c r="H2288" i="24"/>
  <c r="H2289" i="24"/>
  <c r="H2290" i="24"/>
  <c r="H2291" i="24"/>
  <c r="H2292" i="24"/>
  <c r="H2293" i="24"/>
  <c r="H2294" i="24"/>
  <c r="H2295" i="24"/>
  <c r="H2296" i="24"/>
  <c r="H2297" i="24"/>
  <c r="H2298" i="24"/>
  <c r="H2299" i="24"/>
  <c r="H2300" i="24"/>
  <c r="H2301" i="24"/>
  <c r="H2302" i="24"/>
  <c r="H2303" i="24"/>
  <c r="H2304" i="24"/>
  <c r="H2305" i="24"/>
  <c r="H2306" i="24"/>
  <c r="H2307" i="24"/>
  <c r="H2308" i="24"/>
  <c r="H2309" i="24"/>
  <c r="H2310" i="24"/>
  <c r="H2311" i="24"/>
  <c r="H2312" i="24"/>
  <c r="H2313" i="24"/>
  <c r="H2314" i="24"/>
  <c r="H2315" i="24"/>
  <c r="H2316" i="24"/>
  <c r="H2317" i="24"/>
  <c r="H2318" i="24"/>
  <c r="H2319" i="24"/>
  <c r="H2320" i="24"/>
  <c r="H2321" i="24"/>
  <c r="H2322" i="24"/>
  <c r="H2323" i="24"/>
  <c r="H2324" i="24"/>
  <c r="H2325" i="24"/>
  <c r="H2326" i="24"/>
  <c r="H2327" i="24"/>
  <c r="H2328" i="24"/>
  <c r="H2329" i="24"/>
  <c r="H2330" i="24"/>
  <c r="H2331" i="24"/>
  <c r="H2332" i="24"/>
  <c r="H2333" i="24"/>
  <c r="H2334" i="24"/>
  <c r="H2335" i="24"/>
  <c r="H2336" i="24"/>
  <c r="H2337" i="24"/>
  <c r="H2338" i="24"/>
  <c r="H2339" i="24"/>
  <c r="H2340" i="24"/>
  <c r="H2341" i="24"/>
  <c r="H2342" i="24"/>
  <c r="H2343" i="24"/>
  <c r="H2344" i="24"/>
  <c r="H2345" i="24"/>
  <c r="H2346" i="24"/>
  <c r="H2347" i="24"/>
  <c r="H2348" i="24"/>
  <c r="H2349" i="24"/>
  <c r="H2350" i="24"/>
  <c r="H2351" i="24"/>
  <c r="H2352" i="24"/>
  <c r="H2353" i="24"/>
  <c r="H2354" i="24"/>
  <c r="H2355" i="24"/>
  <c r="H2356" i="24"/>
  <c r="H2357" i="24"/>
  <c r="H2358" i="24"/>
  <c r="H2359" i="24"/>
  <c r="H2360" i="24"/>
  <c r="H2361" i="24"/>
  <c r="H2362" i="24"/>
  <c r="H2363" i="24"/>
  <c r="H2364" i="24"/>
  <c r="H2365" i="24"/>
  <c r="H2366" i="24"/>
  <c r="H2367" i="24"/>
  <c r="H2368" i="24"/>
  <c r="H2369" i="24"/>
  <c r="H2370" i="24"/>
  <c r="H2371" i="24"/>
  <c r="H2372" i="24"/>
  <c r="H2373" i="24"/>
  <c r="H2374" i="24"/>
  <c r="H2375" i="24"/>
  <c r="H2376" i="24"/>
  <c r="H2377" i="24"/>
  <c r="H2378" i="24"/>
  <c r="H2379" i="24"/>
  <c r="H2380" i="24"/>
  <c r="H2381" i="24"/>
  <c r="H2382" i="24"/>
  <c r="H2383" i="24"/>
  <c r="H2384" i="24"/>
  <c r="H2385" i="24"/>
  <c r="H2386" i="24"/>
  <c r="H2387" i="24"/>
  <c r="H2388" i="24"/>
  <c r="H2389" i="24"/>
  <c r="H2390" i="24"/>
  <c r="H2391" i="24"/>
  <c r="H2392" i="24"/>
  <c r="H2393" i="24"/>
  <c r="H2394" i="24"/>
  <c r="H2395" i="24"/>
  <c r="H2396" i="24"/>
  <c r="H2397" i="24"/>
  <c r="H2398" i="24"/>
  <c r="H2399" i="24"/>
  <c r="H2400" i="24"/>
  <c r="H2401" i="24"/>
  <c r="H2402" i="24"/>
  <c r="H2403" i="24"/>
  <c r="H2404" i="24"/>
  <c r="H2405" i="24"/>
  <c r="H2406" i="24"/>
  <c r="H2407" i="24"/>
  <c r="H2408" i="24"/>
  <c r="H2409" i="24"/>
  <c r="H2410" i="24"/>
  <c r="H2411" i="24"/>
  <c r="H2412" i="24"/>
  <c r="H2413" i="24"/>
  <c r="H2414" i="24"/>
  <c r="H2415" i="24"/>
  <c r="H2416" i="24"/>
  <c r="H2417" i="24"/>
  <c r="H2418" i="24"/>
  <c r="H2419" i="24"/>
  <c r="H2420" i="24"/>
  <c r="H2421" i="24"/>
  <c r="H2422" i="24"/>
  <c r="H2423" i="24"/>
  <c r="H2424" i="24"/>
  <c r="H2425" i="24"/>
  <c r="H2426" i="24"/>
  <c r="H2427" i="24"/>
  <c r="H2428" i="24"/>
  <c r="H2429" i="24"/>
  <c r="H2430" i="24"/>
  <c r="H2431" i="24"/>
  <c r="H2432" i="24"/>
  <c r="H2433" i="24"/>
  <c r="H2434" i="24"/>
  <c r="H2435" i="24"/>
  <c r="H2436" i="24"/>
  <c r="H2437" i="24"/>
  <c r="H2438" i="24"/>
  <c r="H2439" i="24"/>
  <c r="H2440" i="24"/>
  <c r="H2441" i="24"/>
  <c r="H2442" i="24"/>
  <c r="H2443" i="24"/>
  <c r="H2444" i="24"/>
  <c r="H2445" i="24"/>
  <c r="H2446" i="24"/>
  <c r="H2447" i="24"/>
  <c r="AE2447" i="24" s="1"/>
  <c r="H2448" i="24"/>
  <c r="AE2448" i="24" s="1"/>
  <c r="H2449" i="24"/>
  <c r="AE2449" i="24" s="1"/>
  <c r="H2450" i="24"/>
  <c r="AE2450" i="24" s="1"/>
  <c r="H2451" i="24"/>
  <c r="AE2451" i="24" s="1"/>
  <c r="H2452" i="24"/>
  <c r="AE2452" i="24" s="1"/>
  <c r="H2453" i="24"/>
  <c r="AE2453" i="24" s="1"/>
  <c r="H2454" i="24"/>
  <c r="AE2454" i="24" s="1"/>
  <c r="H2455" i="24"/>
  <c r="AE2455" i="24" s="1"/>
  <c r="H2456" i="24"/>
  <c r="AE2456" i="24" s="1"/>
  <c r="H2457" i="24"/>
  <c r="AE2457" i="24" s="1"/>
  <c r="H2458" i="24"/>
  <c r="AE2458" i="24" s="1"/>
  <c r="H2459" i="24"/>
  <c r="AE2459" i="24" s="1"/>
  <c r="H2460" i="24"/>
  <c r="AE2460" i="24" s="1"/>
  <c r="H2461" i="24"/>
  <c r="AE2461" i="24" s="1"/>
  <c r="H2462" i="24"/>
  <c r="AE2462" i="24" s="1"/>
  <c r="H2463" i="24"/>
  <c r="AE2463" i="24" s="1"/>
  <c r="H2464" i="24"/>
  <c r="AE2464" i="24" s="1"/>
  <c r="H2465" i="24"/>
  <c r="AE2465" i="24" s="1"/>
  <c r="H2466" i="24"/>
  <c r="AE2466" i="24" s="1"/>
  <c r="H2467" i="24"/>
  <c r="AE2467" i="24" s="1"/>
  <c r="H2468" i="24"/>
  <c r="AE2468" i="24" s="1"/>
  <c r="H2469" i="24"/>
  <c r="AE2469" i="24" s="1"/>
  <c r="H2470" i="24"/>
  <c r="AE2470" i="24" s="1"/>
  <c r="H2471" i="24"/>
  <c r="AE2471" i="24" s="1"/>
  <c r="H2472" i="24"/>
  <c r="AE2472" i="24" s="1"/>
  <c r="H2473" i="24"/>
  <c r="H2474" i="24"/>
  <c r="H2475" i="24"/>
  <c r="H2476" i="24"/>
  <c r="H2477" i="24"/>
  <c r="H2478" i="24"/>
  <c r="H2479" i="24"/>
  <c r="H2480" i="24"/>
  <c r="H2481" i="24"/>
  <c r="H2482" i="24"/>
  <c r="H2483" i="24"/>
  <c r="H2484" i="24"/>
  <c r="H2485" i="24"/>
  <c r="H2486" i="24"/>
  <c r="H2487" i="24"/>
  <c r="H2488" i="24"/>
  <c r="H2489" i="24"/>
  <c r="H2490" i="24"/>
  <c r="H2491" i="24"/>
  <c r="H2492" i="24"/>
  <c r="H2493" i="24"/>
  <c r="H2494" i="24"/>
  <c r="H2495" i="24"/>
  <c r="H2496" i="24"/>
  <c r="H2497" i="24"/>
  <c r="H2498" i="24"/>
  <c r="H2499" i="24"/>
  <c r="H2500" i="24"/>
  <c r="H2501" i="24"/>
  <c r="H2502" i="24"/>
  <c r="H2503" i="24"/>
  <c r="H2504" i="24"/>
  <c r="H2505" i="24"/>
  <c r="H2506" i="24"/>
  <c r="H2507" i="24"/>
  <c r="AE2507" i="24" s="1"/>
  <c r="H2508" i="24"/>
  <c r="H2509" i="24"/>
  <c r="H2510" i="24"/>
  <c r="H2511" i="24"/>
  <c r="H2512" i="24"/>
  <c r="H2513" i="24"/>
  <c r="H2514" i="24"/>
  <c r="H2515" i="24"/>
  <c r="H2516" i="24"/>
  <c r="H2517" i="24"/>
  <c r="H2518" i="24"/>
  <c r="H2519" i="24"/>
  <c r="H2520" i="24"/>
  <c r="H2521" i="24"/>
  <c r="H2522" i="24"/>
  <c r="H2523" i="24"/>
  <c r="H2524" i="24"/>
  <c r="H2525" i="24"/>
  <c r="H2526" i="24"/>
  <c r="H2527" i="24"/>
  <c r="H2528" i="24"/>
  <c r="H2529" i="24"/>
  <c r="H2530" i="24"/>
  <c r="H2531" i="24"/>
  <c r="H2532" i="24"/>
  <c r="H2533" i="24"/>
  <c r="H2534" i="24"/>
  <c r="H2535" i="24"/>
  <c r="H2536" i="24"/>
  <c r="H2537" i="24"/>
  <c r="H2538" i="24"/>
  <c r="H2539" i="24"/>
  <c r="H2540" i="24"/>
  <c r="H12" i="24"/>
  <c r="AE12" i="24" s="1"/>
  <c r="H13" i="24"/>
  <c r="AE13" i="24" s="1"/>
  <c r="H14" i="24"/>
  <c r="AE14" i="24" s="1"/>
  <c r="H15" i="24"/>
  <c r="AE15" i="24" s="1"/>
  <c r="H16" i="24"/>
  <c r="AE16" i="24" s="1"/>
  <c r="H17" i="24"/>
  <c r="AE17" i="24" s="1"/>
  <c r="H18" i="24"/>
  <c r="AE18" i="24" s="1"/>
  <c r="H19" i="24"/>
  <c r="AE19" i="24" s="1"/>
  <c r="H20" i="24"/>
  <c r="AE20" i="24" s="1"/>
  <c r="H21" i="24"/>
  <c r="AE21" i="24" s="1"/>
  <c r="H22" i="24"/>
  <c r="AE22" i="24" s="1"/>
  <c r="H23" i="24"/>
  <c r="AE23" i="24" s="1"/>
  <c r="H24" i="24"/>
  <c r="AE24" i="24" s="1"/>
  <c r="H25" i="24"/>
  <c r="AE25" i="24" s="1"/>
  <c r="H26" i="24"/>
  <c r="AE26" i="24" s="1"/>
  <c r="H27" i="24"/>
  <c r="AE27" i="24" s="1"/>
  <c r="H28" i="24"/>
  <c r="AE28" i="24" s="1"/>
  <c r="H29" i="24"/>
  <c r="AE29" i="24" s="1"/>
  <c r="H11" i="24"/>
  <c r="AE11" i="24" s="1"/>
  <c r="F1177" i="24"/>
  <c r="F1217" i="24"/>
  <c r="F91" i="24"/>
  <c r="F92" i="24"/>
  <c r="F93" i="24"/>
  <c r="F94" i="24"/>
  <c r="F95" i="24"/>
  <c r="F1178" i="24"/>
  <c r="F96" i="24"/>
  <c r="F1179" i="24"/>
  <c r="F97" i="24"/>
  <c r="F98" i="24"/>
  <c r="F99" i="24"/>
  <c r="F1180" i="24"/>
  <c r="F1181" i="24"/>
  <c r="F100" i="24"/>
  <c r="F1182" i="24"/>
  <c r="F101" i="24"/>
  <c r="F102" i="24"/>
  <c r="F103" i="24"/>
  <c r="F104" i="24"/>
  <c r="F105" i="24"/>
  <c r="F1183" i="24"/>
  <c r="F1184" i="24"/>
  <c r="F1185" i="24"/>
  <c r="F1186" i="24"/>
  <c r="F1187" i="24"/>
  <c r="F106" i="24"/>
  <c r="F2447" i="24"/>
  <c r="F107" i="24"/>
  <c r="F1188" i="24"/>
  <c r="F1849" i="24"/>
  <c r="P1849" i="24"/>
  <c r="Q1849" i="24" s="1"/>
  <c r="R1849" i="24"/>
  <c r="S1849" i="24" s="1"/>
  <c r="T1849" i="24"/>
  <c r="U1849" i="24" s="1"/>
  <c r="V1849" i="24"/>
  <c r="W1849" i="24" s="1"/>
  <c r="X1849" i="24"/>
  <c r="Y1849" i="24" s="1"/>
  <c r="Z1849" i="24"/>
  <c r="AA1849" i="24" s="1"/>
  <c r="AC1849" i="24"/>
  <c r="AF1849" i="24"/>
  <c r="AG1849" i="24" s="1"/>
  <c r="AH1849" i="24"/>
  <c r="AI1849" i="24" s="1"/>
  <c r="AJ1849" i="24"/>
  <c r="AK1849" i="24" s="1"/>
  <c r="AL1849" i="24"/>
  <c r="AM1849" i="24" s="1"/>
  <c r="AN1849" i="24"/>
  <c r="AO1849" i="24" s="1"/>
  <c r="AP1849" i="24"/>
  <c r="AQ1849" i="24" s="1"/>
  <c r="AR1849" i="24"/>
  <c r="AX1849" i="24"/>
  <c r="AZ1849" i="24"/>
  <c r="BC1849" i="24"/>
  <c r="BD1849" i="24" s="1"/>
  <c r="BE1849" i="24"/>
  <c r="BF1849" i="24" s="1"/>
  <c r="BG1849" i="24"/>
  <c r="BH1849" i="24" s="1"/>
  <c r="BI1849" i="24"/>
  <c r="BJ1849" i="24" s="1"/>
  <c r="BK1849" i="24"/>
  <c r="BL1849" i="24" s="1"/>
  <c r="BM1849" i="24"/>
  <c r="BN1849" i="24" s="1"/>
  <c r="BO1849" i="24"/>
  <c r="BS1849" i="24"/>
  <c r="BT1849" i="24"/>
  <c r="BU1849" i="24"/>
  <c r="F1841" i="24"/>
  <c r="P1841" i="24"/>
  <c r="Q1841" i="24" s="1"/>
  <c r="R1841" i="24"/>
  <c r="S1841" i="24" s="1"/>
  <c r="T1841" i="24"/>
  <c r="U1841" i="24" s="1"/>
  <c r="V1841" i="24"/>
  <c r="W1841" i="24" s="1"/>
  <c r="X1841" i="24"/>
  <c r="Y1841" i="24" s="1"/>
  <c r="Z1841" i="24"/>
  <c r="AA1841" i="24" s="1"/>
  <c r="AC1841" i="24"/>
  <c r="AF1841" i="24"/>
  <c r="AG1841" i="24" s="1"/>
  <c r="AH1841" i="24"/>
  <c r="AI1841" i="24" s="1"/>
  <c r="AJ1841" i="24"/>
  <c r="AK1841" i="24" s="1"/>
  <c r="AL1841" i="24"/>
  <c r="AM1841" i="24" s="1"/>
  <c r="AN1841" i="24"/>
  <c r="AO1841" i="24" s="1"/>
  <c r="AP1841" i="24"/>
  <c r="AQ1841" i="24" s="1"/>
  <c r="AR1841" i="24"/>
  <c r="AX1841" i="24"/>
  <c r="AZ1841" i="24"/>
  <c r="BC1841" i="24"/>
  <c r="BD1841" i="24" s="1"/>
  <c r="BE1841" i="24"/>
  <c r="BF1841" i="24" s="1"/>
  <c r="BG1841" i="24"/>
  <c r="BH1841" i="24" s="1"/>
  <c r="BI1841" i="24"/>
  <c r="BJ1841" i="24" s="1"/>
  <c r="BK1841" i="24"/>
  <c r="BL1841" i="24" s="1"/>
  <c r="BM1841" i="24"/>
  <c r="BN1841" i="24" s="1"/>
  <c r="BO1841" i="24"/>
  <c r="BS1841" i="24"/>
  <c r="BT1841" i="24"/>
  <c r="BU1841" i="24"/>
  <c r="F1815" i="24"/>
  <c r="P1815" i="24"/>
  <c r="Q1815" i="24" s="1"/>
  <c r="R1815" i="24"/>
  <c r="S1815" i="24" s="1"/>
  <c r="T1815" i="24"/>
  <c r="U1815" i="24" s="1"/>
  <c r="V1815" i="24"/>
  <c r="W1815" i="24" s="1"/>
  <c r="X1815" i="24"/>
  <c r="Y1815" i="24" s="1"/>
  <c r="Z1815" i="24"/>
  <c r="AA1815" i="24" s="1"/>
  <c r="AC1815" i="24"/>
  <c r="AF1815" i="24"/>
  <c r="AG1815" i="24" s="1"/>
  <c r="AH1815" i="24"/>
  <c r="AI1815" i="24" s="1"/>
  <c r="AJ1815" i="24"/>
  <c r="AK1815" i="24" s="1"/>
  <c r="AL1815" i="24"/>
  <c r="AM1815" i="24" s="1"/>
  <c r="AN1815" i="24"/>
  <c r="AO1815" i="24" s="1"/>
  <c r="AP1815" i="24"/>
  <c r="AQ1815" i="24" s="1"/>
  <c r="AR1815" i="24"/>
  <c r="AX1815" i="24"/>
  <c r="AZ1815" i="24"/>
  <c r="BC1815" i="24"/>
  <c r="BD1815" i="24" s="1"/>
  <c r="BE1815" i="24"/>
  <c r="BF1815" i="24" s="1"/>
  <c r="BG1815" i="24"/>
  <c r="BH1815" i="24" s="1"/>
  <c r="BI1815" i="24"/>
  <c r="BJ1815" i="24" s="1"/>
  <c r="BK1815" i="24"/>
  <c r="BL1815" i="24" s="1"/>
  <c r="BM1815" i="24"/>
  <c r="BN1815" i="24" s="1"/>
  <c r="BO1815" i="24"/>
  <c r="BS1815" i="24"/>
  <c r="BT1815" i="24"/>
  <c r="BU1815" i="24"/>
  <c r="F1769" i="24"/>
  <c r="P1769" i="24"/>
  <c r="Q1769" i="24" s="1"/>
  <c r="R1769" i="24"/>
  <c r="S1769" i="24" s="1"/>
  <c r="T1769" i="24"/>
  <c r="U1769" i="24" s="1"/>
  <c r="V1769" i="24"/>
  <c r="W1769" i="24" s="1"/>
  <c r="X1769" i="24"/>
  <c r="Y1769" i="24" s="1"/>
  <c r="Z1769" i="24"/>
  <c r="AA1769" i="24" s="1"/>
  <c r="AC1769" i="24"/>
  <c r="AF1769" i="24"/>
  <c r="AG1769" i="24" s="1"/>
  <c r="AH1769" i="24"/>
  <c r="AI1769" i="24" s="1"/>
  <c r="AJ1769" i="24"/>
  <c r="AK1769" i="24" s="1"/>
  <c r="AL1769" i="24"/>
  <c r="AM1769" i="24" s="1"/>
  <c r="AN1769" i="24"/>
  <c r="AO1769" i="24" s="1"/>
  <c r="AP1769" i="24"/>
  <c r="AQ1769" i="24" s="1"/>
  <c r="AR1769" i="24"/>
  <c r="AX1769" i="24"/>
  <c r="AZ1769" i="24"/>
  <c r="BC1769" i="24"/>
  <c r="BD1769" i="24" s="1"/>
  <c r="BE1769" i="24"/>
  <c r="BF1769" i="24" s="1"/>
  <c r="BG1769" i="24"/>
  <c r="BH1769" i="24" s="1"/>
  <c r="BI1769" i="24"/>
  <c r="BJ1769" i="24" s="1"/>
  <c r="BK1769" i="24"/>
  <c r="BL1769" i="24" s="1"/>
  <c r="BM1769" i="24"/>
  <c r="BN1769" i="24" s="1"/>
  <c r="BO1769" i="24"/>
  <c r="BS1769" i="24"/>
  <c r="BT1769" i="24"/>
  <c r="BU1769" i="24"/>
  <c r="F1768" i="24"/>
  <c r="P1768" i="24"/>
  <c r="Q1768" i="24" s="1"/>
  <c r="R1768" i="24"/>
  <c r="S1768" i="24" s="1"/>
  <c r="T1768" i="24"/>
  <c r="U1768" i="24" s="1"/>
  <c r="V1768" i="24"/>
  <c r="W1768" i="24" s="1"/>
  <c r="X1768" i="24"/>
  <c r="Y1768" i="24" s="1"/>
  <c r="Z1768" i="24"/>
  <c r="AA1768" i="24" s="1"/>
  <c r="AC1768" i="24"/>
  <c r="AF1768" i="24"/>
  <c r="AG1768" i="24" s="1"/>
  <c r="AH1768" i="24"/>
  <c r="AI1768" i="24" s="1"/>
  <c r="AJ1768" i="24"/>
  <c r="AK1768" i="24" s="1"/>
  <c r="AL1768" i="24"/>
  <c r="AM1768" i="24" s="1"/>
  <c r="AN1768" i="24"/>
  <c r="AO1768" i="24" s="1"/>
  <c r="AP1768" i="24"/>
  <c r="AQ1768" i="24" s="1"/>
  <c r="AR1768" i="24"/>
  <c r="AX1768" i="24"/>
  <c r="AZ1768" i="24"/>
  <c r="BC1768" i="24"/>
  <c r="BD1768" i="24" s="1"/>
  <c r="BE1768" i="24"/>
  <c r="BF1768" i="24" s="1"/>
  <c r="BG1768" i="24"/>
  <c r="BH1768" i="24" s="1"/>
  <c r="BI1768" i="24"/>
  <c r="BJ1768" i="24" s="1"/>
  <c r="BK1768" i="24"/>
  <c r="BL1768" i="24" s="1"/>
  <c r="BM1768" i="24"/>
  <c r="BN1768" i="24" s="1"/>
  <c r="BO1768" i="24"/>
  <c r="BS1768" i="24"/>
  <c r="BT1768" i="24"/>
  <c r="BU1768" i="24"/>
  <c r="F1729" i="24"/>
  <c r="P1729" i="24"/>
  <c r="Q1729" i="24" s="1"/>
  <c r="R1729" i="24"/>
  <c r="S1729" i="24" s="1"/>
  <c r="T1729" i="24"/>
  <c r="U1729" i="24" s="1"/>
  <c r="V1729" i="24"/>
  <c r="W1729" i="24" s="1"/>
  <c r="X1729" i="24"/>
  <c r="Y1729" i="24" s="1"/>
  <c r="Z1729" i="24"/>
  <c r="AA1729" i="24" s="1"/>
  <c r="AC1729" i="24"/>
  <c r="AF1729" i="24"/>
  <c r="AG1729" i="24" s="1"/>
  <c r="AH1729" i="24"/>
  <c r="AI1729" i="24" s="1"/>
  <c r="AJ1729" i="24"/>
  <c r="AK1729" i="24" s="1"/>
  <c r="AL1729" i="24"/>
  <c r="AM1729" i="24" s="1"/>
  <c r="AN1729" i="24"/>
  <c r="AO1729" i="24" s="1"/>
  <c r="AP1729" i="24"/>
  <c r="AQ1729" i="24" s="1"/>
  <c r="AR1729" i="24"/>
  <c r="AX1729" i="24"/>
  <c r="AZ1729" i="24"/>
  <c r="BC1729" i="24"/>
  <c r="BD1729" i="24" s="1"/>
  <c r="BE1729" i="24"/>
  <c r="BF1729" i="24" s="1"/>
  <c r="BG1729" i="24"/>
  <c r="BH1729" i="24" s="1"/>
  <c r="BI1729" i="24"/>
  <c r="BJ1729" i="24" s="1"/>
  <c r="BK1729" i="24"/>
  <c r="BL1729" i="24" s="1"/>
  <c r="BM1729" i="24"/>
  <c r="BN1729" i="24" s="1"/>
  <c r="BO1729" i="24"/>
  <c r="BS1729" i="24"/>
  <c r="BT1729" i="24"/>
  <c r="BU1729" i="24"/>
  <c r="F1696" i="24"/>
  <c r="P1696" i="24"/>
  <c r="Q1696" i="24" s="1"/>
  <c r="R1696" i="24"/>
  <c r="S1696" i="24" s="1"/>
  <c r="T1696" i="24"/>
  <c r="U1696" i="24" s="1"/>
  <c r="V1696" i="24"/>
  <c r="W1696" i="24" s="1"/>
  <c r="X1696" i="24"/>
  <c r="Y1696" i="24" s="1"/>
  <c r="Z1696" i="24"/>
  <c r="AA1696" i="24" s="1"/>
  <c r="AC1696" i="24"/>
  <c r="AF1696" i="24"/>
  <c r="AG1696" i="24" s="1"/>
  <c r="AH1696" i="24"/>
  <c r="AI1696" i="24" s="1"/>
  <c r="AJ1696" i="24"/>
  <c r="AK1696" i="24" s="1"/>
  <c r="AL1696" i="24"/>
  <c r="AM1696" i="24" s="1"/>
  <c r="AN1696" i="24"/>
  <c r="AO1696" i="24" s="1"/>
  <c r="AP1696" i="24"/>
  <c r="AQ1696" i="24" s="1"/>
  <c r="AR1696" i="24"/>
  <c r="AX1696" i="24"/>
  <c r="AZ1696" i="24"/>
  <c r="BC1696" i="24"/>
  <c r="BD1696" i="24" s="1"/>
  <c r="BE1696" i="24"/>
  <c r="BF1696" i="24" s="1"/>
  <c r="BG1696" i="24"/>
  <c r="BH1696" i="24" s="1"/>
  <c r="BI1696" i="24"/>
  <c r="BJ1696" i="24" s="1"/>
  <c r="BK1696" i="24"/>
  <c r="BL1696" i="24" s="1"/>
  <c r="BM1696" i="24"/>
  <c r="BN1696" i="24" s="1"/>
  <c r="BO1696" i="24"/>
  <c r="BS1696" i="24"/>
  <c r="BT1696" i="24"/>
  <c r="BU1696" i="24"/>
  <c r="F1695" i="24"/>
  <c r="P1695" i="24"/>
  <c r="Q1695" i="24" s="1"/>
  <c r="R1695" i="24"/>
  <c r="S1695" i="24" s="1"/>
  <c r="T1695" i="24"/>
  <c r="U1695" i="24" s="1"/>
  <c r="V1695" i="24"/>
  <c r="W1695" i="24" s="1"/>
  <c r="X1695" i="24"/>
  <c r="Y1695" i="24" s="1"/>
  <c r="Z1695" i="24"/>
  <c r="AA1695" i="24" s="1"/>
  <c r="AC1695" i="24"/>
  <c r="AF1695" i="24"/>
  <c r="AG1695" i="24" s="1"/>
  <c r="AH1695" i="24"/>
  <c r="AI1695" i="24" s="1"/>
  <c r="AJ1695" i="24"/>
  <c r="AK1695" i="24" s="1"/>
  <c r="AL1695" i="24"/>
  <c r="AM1695" i="24" s="1"/>
  <c r="AN1695" i="24"/>
  <c r="AO1695" i="24" s="1"/>
  <c r="AP1695" i="24"/>
  <c r="AQ1695" i="24" s="1"/>
  <c r="AR1695" i="24"/>
  <c r="AX1695" i="24"/>
  <c r="AZ1695" i="24"/>
  <c r="BC1695" i="24"/>
  <c r="BD1695" i="24" s="1"/>
  <c r="BE1695" i="24"/>
  <c r="BF1695" i="24" s="1"/>
  <c r="BG1695" i="24"/>
  <c r="BH1695" i="24" s="1"/>
  <c r="BI1695" i="24"/>
  <c r="BJ1695" i="24" s="1"/>
  <c r="BK1695" i="24"/>
  <c r="BL1695" i="24" s="1"/>
  <c r="BM1695" i="24"/>
  <c r="BN1695" i="24" s="1"/>
  <c r="BO1695" i="24"/>
  <c r="BS1695" i="24"/>
  <c r="BT1695" i="24"/>
  <c r="BU1695" i="24"/>
  <c r="F2266" i="24"/>
  <c r="P2266" i="24"/>
  <c r="Q2266" i="24" s="1"/>
  <c r="R2266" i="24"/>
  <c r="S2266" i="24" s="1"/>
  <c r="T2266" i="24"/>
  <c r="U2266" i="24" s="1"/>
  <c r="V2266" i="24"/>
  <c r="W2266" i="24" s="1"/>
  <c r="X2266" i="24"/>
  <c r="Y2266" i="24" s="1"/>
  <c r="Z2266" i="24"/>
  <c r="AA2266" i="24" s="1"/>
  <c r="AC2266" i="24"/>
  <c r="AF2266" i="24"/>
  <c r="AG2266" i="24" s="1"/>
  <c r="AH2266" i="24"/>
  <c r="AI2266" i="24" s="1"/>
  <c r="AJ2266" i="24"/>
  <c r="AK2266" i="24" s="1"/>
  <c r="AL2266" i="24"/>
  <c r="AM2266" i="24" s="1"/>
  <c r="AN2266" i="24"/>
  <c r="AO2266" i="24" s="1"/>
  <c r="AP2266" i="24"/>
  <c r="AQ2266" i="24" s="1"/>
  <c r="AR2266" i="24"/>
  <c r="AX2266" i="24"/>
  <c r="AZ2266" i="24"/>
  <c r="BC2266" i="24"/>
  <c r="BD2266" i="24" s="1"/>
  <c r="BE2266" i="24"/>
  <c r="BF2266" i="24" s="1"/>
  <c r="BG2266" i="24"/>
  <c r="BH2266" i="24" s="1"/>
  <c r="BI2266" i="24"/>
  <c r="BJ2266" i="24" s="1"/>
  <c r="BK2266" i="24"/>
  <c r="BL2266" i="24" s="1"/>
  <c r="BM2266" i="24"/>
  <c r="BN2266" i="24" s="1"/>
  <c r="BO2266" i="24"/>
  <c r="BS2266" i="24"/>
  <c r="BT2266" i="24"/>
  <c r="BU2266" i="24"/>
  <c r="F1620" i="24"/>
  <c r="P1620" i="24"/>
  <c r="Q1620" i="24" s="1"/>
  <c r="R1620" i="24"/>
  <c r="S1620" i="24" s="1"/>
  <c r="T1620" i="24"/>
  <c r="U1620" i="24" s="1"/>
  <c r="V1620" i="24"/>
  <c r="W1620" i="24" s="1"/>
  <c r="X1620" i="24"/>
  <c r="Y1620" i="24" s="1"/>
  <c r="Z1620" i="24"/>
  <c r="AA1620" i="24" s="1"/>
  <c r="AC1620" i="24"/>
  <c r="AF1620" i="24"/>
  <c r="AG1620" i="24" s="1"/>
  <c r="AH1620" i="24"/>
  <c r="AI1620" i="24" s="1"/>
  <c r="AJ1620" i="24"/>
  <c r="AK1620" i="24" s="1"/>
  <c r="AL1620" i="24"/>
  <c r="AM1620" i="24" s="1"/>
  <c r="AN1620" i="24"/>
  <c r="AO1620" i="24" s="1"/>
  <c r="AP1620" i="24"/>
  <c r="AQ1620" i="24" s="1"/>
  <c r="AR1620" i="24"/>
  <c r="AX1620" i="24"/>
  <c r="AZ1620" i="24"/>
  <c r="BC1620" i="24"/>
  <c r="BD1620" i="24" s="1"/>
  <c r="BE1620" i="24"/>
  <c r="BF1620" i="24" s="1"/>
  <c r="BG1620" i="24"/>
  <c r="BH1620" i="24" s="1"/>
  <c r="BI1620" i="24"/>
  <c r="BJ1620" i="24" s="1"/>
  <c r="BK1620" i="24"/>
  <c r="BL1620" i="24" s="1"/>
  <c r="BM1620" i="24"/>
  <c r="BN1620" i="24" s="1"/>
  <c r="BO1620" i="24"/>
  <c r="BS1620" i="24"/>
  <c r="BT1620" i="24"/>
  <c r="BU1620" i="24"/>
  <c r="F1526" i="24"/>
  <c r="P1526" i="24"/>
  <c r="Q1526" i="24" s="1"/>
  <c r="R1526" i="24"/>
  <c r="S1526" i="24" s="1"/>
  <c r="T1526" i="24"/>
  <c r="U1526" i="24" s="1"/>
  <c r="V1526" i="24"/>
  <c r="W1526" i="24" s="1"/>
  <c r="X1526" i="24"/>
  <c r="Y1526" i="24" s="1"/>
  <c r="Z1526" i="24"/>
  <c r="AA1526" i="24" s="1"/>
  <c r="AC1526" i="24"/>
  <c r="AF1526" i="24"/>
  <c r="AG1526" i="24" s="1"/>
  <c r="AH1526" i="24"/>
  <c r="AI1526" i="24" s="1"/>
  <c r="AJ1526" i="24"/>
  <c r="AK1526" i="24" s="1"/>
  <c r="AL1526" i="24"/>
  <c r="AM1526" i="24" s="1"/>
  <c r="AN1526" i="24"/>
  <c r="AO1526" i="24" s="1"/>
  <c r="AP1526" i="24"/>
  <c r="AQ1526" i="24" s="1"/>
  <c r="AR1526" i="24"/>
  <c r="AX1526" i="24"/>
  <c r="AZ1526" i="24"/>
  <c r="BC1526" i="24"/>
  <c r="BD1526" i="24" s="1"/>
  <c r="BE1526" i="24"/>
  <c r="BF1526" i="24" s="1"/>
  <c r="BG1526" i="24"/>
  <c r="BH1526" i="24" s="1"/>
  <c r="BI1526" i="24"/>
  <c r="BJ1526" i="24" s="1"/>
  <c r="BK1526" i="24"/>
  <c r="BL1526" i="24" s="1"/>
  <c r="BM1526" i="24"/>
  <c r="BN1526" i="24" s="1"/>
  <c r="BO1526" i="24"/>
  <c r="BS1526" i="24"/>
  <c r="BT1526" i="24"/>
  <c r="BU1526" i="24"/>
  <c r="F1508" i="24"/>
  <c r="P1508" i="24"/>
  <c r="Q1508" i="24" s="1"/>
  <c r="R1508" i="24"/>
  <c r="S1508" i="24" s="1"/>
  <c r="T1508" i="24"/>
  <c r="U1508" i="24" s="1"/>
  <c r="V1508" i="24"/>
  <c r="W1508" i="24" s="1"/>
  <c r="X1508" i="24"/>
  <c r="Y1508" i="24" s="1"/>
  <c r="Z1508" i="24"/>
  <c r="AA1508" i="24" s="1"/>
  <c r="AC1508" i="24"/>
  <c r="AF1508" i="24"/>
  <c r="AG1508" i="24" s="1"/>
  <c r="AH1508" i="24"/>
  <c r="AI1508" i="24" s="1"/>
  <c r="AJ1508" i="24"/>
  <c r="AK1508" i="24" s="1"/>
  <c r="AL1508" i="24"/>
  <c r="AM1508" i="24" s="1"/>
  <c r="AN1508" i="24"/>
  <c r="AO1508" i="24" s="1"/>
  <c r="AP1508" i="24"/>
  <c r="AQ1508" i="24" s="1"/>
  <c r="AR1508" i="24"/>
  <c r="AX1508" i="24"/>
  <c r="AZ1508" i="24"/>
  <c r="BC1508" i="24"/>
  <c r="BD1508" i="24" s="1"/>
  <c r="BE1508" i="24"/>
  <c r="BF1508" i="24" s="1"/>
  <c r="BG1508" i="24"/>
  <c r="BH1508" i="24" s="1"/>
  <c r="BI1508" i="24"/>
  <c r="BJ1508" i="24" s="1"/>
  <c r="BK1508" i="24"/>
  <c r="BL1508" i="24" s="1"/>
  <c r="BM1508" i="24"/>
  <c r="BN1508" i="24" s="1"/>
  <c r="BO1508" i="24"/>
  <c r="BS1508" i="24"/>
  <c r="BT1508" i="24"/>
  <c r="BU1508" i="24"/>
  <c r="F1482" i="24"/>
  <c r="P1482" i="24"/>
  <c r="Q1482" i="24" s="1"/>
  <c r="R1482" i="24"/>
  <c r="S1482" i="24" s="1"/>
  <c r="T1482" i="24"/>
  <c r="U1482" i="24" s="1"/>
  <c r="V1482" i="24"/>
  <c r="W1482" i="24" s="1"/>
  <c r="X1482" i="24"/>
  <c r="Y1482" i="24" s="1"/>
  <c r="Z1482" i="24"/>
  <c r="AA1482" i="24" s="1"/>
  <c r="AC1482" i="24"/>
  <c r="AF1482" i="24"/>
  <c r="AG1482" i="24" s="1"/>
  <c r="AH1482" i="24"/>
  <c r="AI1482" i="24" s="1"/>
  <c r="AJ1482" i="24"/>
  <c r="AK1482" i="24" s="1"/>
  <c r="AL1482" i="24"/>
  <c r="AM1482" i="24" s="1"/>
  <c r="AN1482" i="24"/>
  <c r="AO1482" i="24" s="1"/>
  <c r="AP1482" i="24"/>
  <c r="AQ1482" i="24" s="1"/>
  <c r="AR1482" i="24"/>
  <c r="AX1482" i="24"/>
  <c r="AZ1482" i="24"/>
  <c r="BC1482" i="24"/>
  <c r="BD1482" i="24" s="1"/>
  <c r="BE1482" i="24"/>
  <c r="BF1482" i="24" s="1"/>
  <c r="BG1482" i="24"/>
  <c r="BH1482" i="24" s="1"/>
  <c r="BI1482" i="24"/>
  <c r="BJ1482" i="24" s="1"/>
  <c r="BK1482" i="24"/>
  <c r="BL1482" i="24" s="1"/>
  <c r="BM1482" i="24"/>
  <c r="BN1482" i="24" s="1"/>
  <c r="BO1482" i="24"/>
  <c r="BS1482" i="24"/>
  <c r="BT1482" i="24"/>
  <c r="BU1482" i="24"/>
  <c r="F1480" i="24"/>
  <c r="P1480" i="24"/>
  <c r="Q1480" i="24" s="1"/>
  <c r="R1480" i="24"/>
  <c r="S1480" i="24" s="1"/>
  <c r="T1480" i="24"/>
  <c r="U1480" i="24" s="1"/>
  <c r="V1480" i="24"/>
  <c r="W1480" i="24" s="1"/>
  <c r="X1480" i="24"/>
  <c r="Y1480" i="24" s="1"/>
  <c r="Z1480" i="24"/>
  <c r="AA1480" i="24" s="1"/>
  <c r="AC1480" i="24"/>
  <c r="AF1480" i="24"/>
  <c r="AG1480" i="24" s="1"/>
  <c r="AH1480" i="24"/>
  <c r="AI1480" i="24" s="1"/>
  <c r="AJ1480" i="24"/>
  <c r="AK1480" i="24" s="1"/>
  <c r="AL1480" i="24"/>
  <c r="AM1480" i="24" s="1"/>
  <c r="AN1480" i="24"/>
  <c r="AO1480" i="24" s="1"/>
  <c r="AP1480" i="24"/>
  <c r="AQ1480" i="24" s="1"/>
  <c r="AR1480" i="24"/>
  <c r="AX1480" i="24"/>
  <c r="AZ1480" i="24"/>
  <c r="BC1480" i="24"/>
  <c r="BD1480" i="24" s="1"/>
  <c r="BE1480" i="24"/>
  <c r="BF1480" i="24" s="1"/>
  <c r="BG1480" i="24"/>
  <c r="BH1480" i="24" s="1"/>
  <c r="BI1480" i="24"/>
  <c r="BJ1480" i="24" s="1"/>
  <c r="BK1480" i="24"/>
  <c r="BL1480" i="24" s="1"/>
  <c r="BM1480" i="24"/>
  <c r="BN1480" i="24" s="1"/>
  <c r="BO1480" i="24"/>
  <c r="BS1480" i="24"/>
  <c r="BT1480" i="24"/>
  <c r="BU1480" i="24"/>
  <c r="F1477" i="24"/>
  <c r="P1477" i="24"/>
  <c r="Q1477" i="24" s="1"/>
  <c r="R1477" i="24"/>
  <c r="S1477" i="24" s="1"/>
  <c r="T1477" i="24"/>
  <c r="U1477" i="24" s="1"/>
  <c r="V1477" i="24"/>
  <c r="W1477" i="24" s="1"/>
  <c r="X1477" i="24"/>
  <c r="Y1477" i="24" s="1"/>
  <c r="Z1477" i="24"/>
  <c r="AA1477" i="24" s="1"/>
  <c r="AC1477" i="24"/>
  <c r="AF1477" i="24"/>
  <c r="AG1477" i="24" s="1"/>
  <c r="AH1477" i="24"/>
  <c r="AI1477" i="24" s="1"/>
  <c r="AJ1477" i="24"/>
  <c r="AK1477" i="24" s="1"/>
  <c r="AL1477" i="24"/>
  <c r="AM1477" i="24" s="1"/>
  <c r="AN1477" i="24"/>
  <c r="AO1477" i="24" s="1"/>
  <c r="AP1477" i="24"/>
  <c r="AQ1477" i="24" s="1"/>
  <c r="AR1477" i="24"/>
  <c r="AX1477" i="24"/>
  <c r="AZ1477" i="24"/>
  <c r="BC1477" i="24"/>
  <c r="BD1477" i="24" s="1"/>
  <c r="BE1477" i="24"/>
  <c r="BF1477" i="24" s="1"/>
  <c r="BG1477" i="24"/>
  <c r="BH1477" i="24" s="1"/>
  <c r="BI1477" i="24"/>
  <c r="BJ1477" i="24" s="1"/>
  <c r="BK1477" i="24"/>
  <c r="BL1477" i="24" s="1"/>
  <c r="BM1477" i="24"/>
  <c r="BN1477" i="24" s="1"/>
  <c r="BO1477" i="24"/>
  <c r="BS1477" i="24"/>
  <c r="BT1477" i="24"/>
  <c r="BU1477" i="24"/>
  <c r="F1478" i="24"/>
  <c r="P1478" i="24"/>
  <c r="Q1478" i="24" s="1"/>
  <c r="R1478" i="24"/>
  <c r="S1478" i="24" s="1"/>
  <c r="T1478" i="24"/>
  <c r="U1478" i="24" s="1"/>
  <c r="V1478" i="24"/>
  <c r="W1478" i="24" s="1"/>
  <c r="X1478" i="24"/>
  <c r="Y1478" i="24" s="1"/>
  <c r="Z1478" i="24"/>
  <c r="AA1478" i="24" s="1"/>
  <c r="AC1478" i="24"/>
  <c r="AF1478" i="24"/>
  <c r="AG1478" i="24" s="1"/>
  <c r="AH1478" i="24"/>
  <c r="AI1478" i="24" s="1"/>
  <c r="AJ1478" i="24"/>
  <c r="AK1478" i="24" s="1"/>
  <c r="AL1478" i="24"/>
  <c r="AM1478" i="24" s="1"/>
  <c r="AN1478" i="24"/>
  <c r="AO1478" i="24" s="1"/>
  <c r="AP1478" i="24"/>
  <c r="AQ1478" i="24" s="1"/>
  <c r="AR1478" i="24"/>
  <c r="AX1478" i="24"/>
  <c r="AZ1478" i="24"/>
  <c r="BC1478" i="24"/>
  <c r="BD1478" i="24" s="1"/>
  <c r="BE1478" i="24"/>
  <c r="BF1478" i="24" s="1"/>
  <c r="BG1478" i="24"/>
  <c r="BH1478" i="24" s="1"/>
  <c r="BI1478" i="24"/>
  <c r="BJ1478" i="24" s="1"/>
  <c r="BK1478" i="24"/>
  <c r="BL1478" i="24" s="1"/>
  <c r="BM1478" i="24"/>
  <c r="BN1478" i="24" s="1"/>
  <c r="BO1478" i="24"/>
  <c r="BS1478" i="24"/>
  <c r="BT1478" i="24"/>
  <c r="BU1478" i="24"/>
  <c r="F1476" i="24"/>
  <c r="P1476" i="24"/>
  <c r="Q1476" i="24" s="1"/>
  <c r="R1476" i="24"/>
  <c r="S1476" i="24" s="1"/>
  <c r="T1476" i="24"/>
  <c r="U1476" i="24" s="1"/>
  <c r="V1476" i="24"/>
  <c r="W1476" i="24" s="1"/>
  <c r="X1476" i="24"/>
  <c r="Y1476" i="24" s="1"/>
  <c r="Z1476" i="24"/>
  <c r="AA1476" i="24" s="1"/>
  <c r="AC1476" i="24"/>
  <c r="AF1476" i="24"/>
  <c r="AG1476" i="24" s="1"/>
  <c r="AH1476" i="24"/>
  <c r="AI1476" i="24" s="1"/>
  <c r="AJ1476" i="24"/>
  <c r="AK1476" i="24" s="1"/>
  <c r="AL1476" i="24"/>
  <c r="AM1476" i="24" s="1"/>
  <c r="AN1476" i="24"/>
  <c r="AO1476" i="24" s="1"/>
  <c r="AP1476" i="24"/>
  <c r="AQ1476" i="24" s="1"/>
  <c r="AR1476" i="24"/>
  <c r="AX1476" i="24"/>
  <c r="AZ1476" i="24"/>
  <c r="BC1476" i="24"/>
  <c r="BD1476" i="24" s="1"/>
  <c r="BE1476" i="24"/>
  <c r="BF1476" i="24" s="1"/>
  <c r="BG1476" i="24"/>
  <c r="BH1476" i="24" s="1"/>
  <c r="BI1476" i="24"/>
  <c r="BJ1476" i="24" s="1"/>
  <c r="BK1476" i="24"/>
  <c r="BL1476" i="24" s="1"/>
  <c r="BM1476" i="24"/>
  <c r="BN1476" i="24" s="1"/>
  <c r="BO1476" i="24"/>
  <c r="BS1476" i="24"/>
  <c r="BT1476" i="24"/>
  <c r="BU1476" i="24"/>
  <c r="F1421" i="24"/>
  <c r="P1421" i="24"/>
  <c r="Q1421" i="24" s="1"/>
  <c r="R1421" i="24"/>
  <c r="S1421" i="24" s="1"/>
  <c r="T1421" i="24"/>
  <c r="U1421" i="24" s="1"/>
  <c r="V1421" i="24"/>
  <c r="W1421" i="24" s="1"/>
  <c r="X1421" i="24"/>
  <c r="Y1421" i="24" s="1"/>
  <c r="Z1421" i="24"/>
  <c r="AA1421" i="24" s="1"/>
  <c r="AC1421" i="24"/>
  <c r="AF1421" i="24"/>
  <c r="AG1421" i="24" s="1"/>
  <c r="AH1421" i="24"/>
  <c r="AI1421" i="24" s="1"/>
  <c r="AJ1421" i="24"/>
  <c r="AK1421" i="24" s="1"/>
  <c r="AL1421" i="24"/>
  <c r="AM1421" i="24" s="1"/>
  <c r="AN1421" i="24"/>
  <c r="AO1421" i="24" s="1"/>
  <c r="AP1421" i="24"/>
  <c r="AQ1421" i="24" s="1"/>
  <c r="AR1421" i="24"/>
  <c r="AX1421" i="24"/>
  <c r="AZ1421" i="24"/>
  <c r="BC1421" i="24"/>
  <c r="BD1421" i="24" s="1"/>
  <c r="BE1421" i="24"/>
  <c r="BF1421" i="24" s="1"/>
  <c r="BG1421" i="24"/>
  <c r="BH1421" i="24" s="1"/>
  <c r="BI1421" i="24"/>
  <c r="BJ1421" i="24" s="1"/>
  <c r="BK1421" i="24"/>
  <c r="BL1421" i="24" s="1"/>
  <c r="BM1421" i="24"/>
  <c r="BN1421" i="24" s="1"/>
  <c r="BO1421" i="24"/>
  <c r="BS1421" i="24"/>
  <c r="BT1421" i="24"/>
  <c r="BU1421" i="24"/>
  <c r="F1403" i="24"/>
  <c r="P1403" i="24"/>
  <c r="Q1403" i="24" s="1"/>
  <c r="R1403" i="24"/>
  <c r="S1403" i="24" s="1"/>
  <c r="T1403" i="24"/>
  <c r="U1403" i="24" s="1"/>
  <c r="V1403" i="24"/>
  <c r="W1403" i="24" s="1"/>
  <c r="X1403" i="24"/>
  <c r="Y1403" i="24" s="1"/>
  <c r="Z1403" i="24"/>
  <c r="AA1403" i="24" s="1"/>
  <c r="AC1403" i="24"/>
  <c r="AF1403" i="24"/>
  <c r="AG1403" i="24" s="1"/>
  <c r="AH1403" i="24"/>
  <c r="AI1403" i="24" s="1"/>
  <c r="AJ1403" i="24"/>
  <c r="AK1403" i="24" s="1"/>
  <c r="AL1403" i="24"/>
  <c r="AM1403" i="24" s="1"/>
  <c r="AN1403" i="24"/>
  <c r="AO1403" i="24" s="1"/>
  <c r="AP1403" i="24"/>
  <c r="AQ1403" i="24" s="1"/>
  <c r="AR1403" i="24"/>
  <c r="AX1403" i="24"/>
  <c r="AZ1403" i="24"/>
  <c r="BC1403" i="24"/>
  <c r="BD1403" i="24" s="1"/>
  <c r="BE1403" i="24"/>
  <c r="BF1403" i="24" s="1"/>
  <c r="BG1403" i="24"/>
  <c r="BH1403" i="24" s="1"/>
  <c r="BI1403" i="24"/>
  <c r="BJ1403" i="24" s="1"/>
  <c r="BK1403" i="24"/>
  <c r="BL1403" i="24" s="1"/>
  <c r="BM1403" i="24"/>
  <c r="BN1403" i="24" s="1"/>
  <c r="BO1403" i="24"/>
  <c r="BS1403" i="24"/>
  <c r="BT1403" i="24"/>
  <c r="BU1403" i="24"/>
  <c r="F1402" i="24"/>
  <c r="P1402" i="24"/>
  <c r="Q1402" i="24" s="1"/>
  <c r="R1402" i="24"/>
  <c r="S1402" i="24" s="1"/>
  <c r="T1402" i="24"/>
  <c r="U1402" i="24" s="1"/>
  <c r="V1402" i="24"/>
  <c r="W1402" i="24" s="1"/>
  <c r="X1402" i="24"/>
  <c r="Y1402" i="24" s="1"/>
  <c r="Z1402" i="24"/>
  <c r="AA1402" i="24" s="1"/>
  <c r="AC1402" i="24"/>
  <c r="AF1402" i="24"/>
  <c r="AG1402" i="24" s="1"/>
  <c r="AH1402" i="24"/>
  <c r="AI1402" i="24" s="1"/>
  <c r="AJ1402" i="24"/>
  <c r="AK1402" i="24" s="1"/>
  <c r="AL1402" i="24"/>
  <c r="AM1402" i="24" s="1"/>
  <c r="AN1402" i="24"/>
  <c r="AO1402" i="24" s="1"/>
  <c r="AP1402" i="24"/>
  <c r="AQ1402" i="24" s="1"/>
  <c r="AR1402" i="24"/>
  <c r="AX1402" i="24"/>
  <c r="AZ1402" i="24"/>
  <c r="BC1402" i="24"/>
  <c r="BD1402" i="24" s="1"/>
  <c r="BE1402" i="24"/>
  <c r="BF1402" i="24" s="1"/>
  <c r="BG1402" i="24"/>
  <c r="BH1402" i="24" s="1"/>
  <c r="BI1402" i="24"/>
  <c r="BJ1402" i="24" s="1"/>
  <c r="BK1402" i="24"/>
  <c r="BL1402" i="24" s="1"/>
  <c r="BM1402" i="24"/>
  <c r="BN1402" i="24" s="1"/>
  <c r="BO1402" i="24"/>
  <c r="BS1402" i="24"/>
  <c r="BT1402" i="24"/>
  <c r="BU1402" i="24"/>
  <c r="F1380" i="24"/>
  <c r="P1380" i="24"/>
  <c r="Q1380" i="24" s="1"/>
  <c r="R1380" i="24"/>
  <c r="S1380" i="24" s="1"/>
  <c r="T1380" i="24"/>
  <c r="U1380" i="24" s="1"/>
  <c r="V1380" i="24"/>
  <c r="W1380" i="24" s="1"/>
  <c r="X1380" i="24"/>
  <c r="Y1380" i="24" s="1"/>
  <c r="Z1380" i="24"/>
  <c r="AA1380" i="24" s="1"/>
  <c r="AC1380" i="24"/>
  <c r="AF1380" i="24"/>
  <c r="AG1380" i="24" s="1"/>
  <c r="AH1380" i="24"/>
  <c r="AI1380" i="24" s="1"/>
  <c r="AJ1380" i="24"/>
  <c r="AK1380" i="24" s="1"/>
  <c r="AL1380" i="24"/>
  <c r="AM1380" i="24" s="1"/>
  <c r="AN1380" i="24"/>
  <c r="AO1380" i="24" s="1"/>
  <c r="AP1380" i="24"/>
  <c r="AQ1380" i="24" s="1"/>
  <c r="AR1380" i="24"/>
  <c r="AX1380" i="24"/>
  <c r="AZ1380" i="24"/>
  <c r="BC1380" i="24"/>
  <c r="BD1380" i="24" s="1"/>
  <c r="BE1380" i="24"/>
  <c r="BF1380" i="24" s="1"/>
  <c r="BG1380" i="24"/>
  <c r="BH1380" i="24" s="1"/>
  <c r="BI1380" i="24"/>
  <c r="BJ1380" i="24" s="1"/>
  <c r="BK1380" i="24"/>
  <c r="BL1380" i="24" s="1"/>
  <c r="BM1380" i="24"/>
  <c r="BN1380" i="24" s="1"/>
  <c r="BO1380" i="24"/>
  <c r="BS1380" i="24"/>
  <c r="BT1380" i="24"/>
  <c r="BU1380" i="24"/>
  <c r="F1365" i="24"/>
  <c r="P1365" i="24"/>
  <c r="Q1365" i="24" s="1"/>
  <c r="R1365" i="24"/>
  <c r="S1365" i="24" s="1"/>
  <c r="T1365" i="24"/>
  <c r="U1365" i="24" s="1"/>
  <c r="V1365" i="24"/>
  <c r="W1365" i="24" s="1"/>
  <c r="X1365" i="24"/>
  <c r="Y1365" i="24" s="1"/>
  <c r="Z1365" i="24"/>
  <c r="AA1365" i="24" s="1"/>
  <c r="AC1365" i="24"/>
  <c r="AF1365" i="24"/>
  <c r="AG1365" i="24" s="1"/>
  <c r="AH1365" i="24"/>
  <c r="AI1365" i="24" s="1"/>
  <c r="AJ1365" i="24"/>
  <c r="AK1365" i="24" s="1"/>
  <c r="AL1365" i="24"/>
  <c r="AM1365" i="24" s="1"/>
  <c r="AN1365" i="24"/>
  <c r="AO1365" i="24" s="1"/>
  <c r="AP1365" i="24"/>
  <c r="AQ1365" i="24" s="1"/>
  <c r="AR1365" i="24"/>
  <c r="AX1365" i="24"/>
  <c r="AZ1365" i="24"/>
  <c r="BC1365" i="24"/>
  <c r="BD1365" i="24" s="1"/>
  <c r="BE1365" i="24"/>
  <c r="BF1365" i="24" s="1"/>
  <c r="BG1365" i="24"/>
  <c r="BH1365" i="24" s="1"/>
  <c r="BI1365" i="24"/>
  <c r="BJ1365" i="24" s="1"/>
  <c r="BK1365" i="24"/>
  <c r="BL1365" i="24" s="1"/>
  <c r="BM1365" i="24"/>
  <c r="BN1365" i="24" s="1"/>
  <c r="BO1365" i="24"/>
  <c r="BS1365" i="24"/>
  <c r="BT1365" i="24"/>
  <c r="BU1365" i="24"/>
  <c r="F1354" i="24"/>
  <c r="P1354" i="24"/>
  <c r="Q1354" i="24" s="1"/>
  <c r="R1354" i="24"/>
  <c r="S1354" i="24" s="1"/>
  <c r="T1354" i="24"/>
  <c r="U1354" i="24" s="1"/>
  <c r="V1354" i="24"/>
  <c r="W1354" i="24" s="1"/>
  <c r="X1354" i="24"/>
  <c r="Y1354" i="24" s="1"/>
  <c r="Z1354" i="24"/>
  <c r="AA1354" i="24" s="1"/>
  <c r="AC1354" i="24"/>
  <c r="AF1354" i="24"/>
  <c r="AG1354" i="24" s="1"/>
  <c r="AH1354" i="24"/>
  <c r="AI1354" i="24" s="1"/>
  <c r="AJ1354" i="24"/>
  <c r="AK1354" i="24" s="1"/>
  <c r="AL1354" i="24"/>
  <c r="AM1354" i="24" s="1"/>
  <c r="AN1354" i="24"/>
  <c r="AO1354" i="24" s="1"/>
  <c r="AP1354" i="24"/>
  <c r="AQ1354" i="24" s="1"/>
  <c r="AR1354" i="24"/>
  <c r="AX1354" i="24"/>
  <c r="AZ1354" i="24"/>
  <c r="BC1354" i="24"/>
  <c r="BD1354" i="24" s="1"/>
  <c r="BE1354" i="24"/>
  <c r="BF1354" i="24" s="1"/>
  <c r="BG1354" i="24"/>
  <c r="BH1354" i="24" s="1"/>
  <c r="BI1354" i="24"/>
  <c r="BJ1354" i="24" s="1"/>
  <c r="BK1354" i="24"/>
  <c r="BL1354" i="24" s="1"/>
  <c r="BM1354" i="24"/>
  <c r="BN1354" i="24" s="1"/>
  <c r="BO1354" i="24"/>
  <c r="BS1354" i="24"/>
  <c r="BT1354" i="24"/>
  <c r="BU1354" i="24"/>
  <c r="F1337" i="24"/>
  <c r="P1337" i="24"/>
  <c r="Q1337" i="24" s="1"/>
  <c r="R1337" i="24"/>
  <c r="S1337" i="24" s="1"/>
  <c r="T1337" i="24"/>
  <c r="U1337" i="24" s="1"/>
  <c r="V1337" i="24"/>
  <c r="W1337" i="24" s="1"/>
  <c r="X1337" i="24"/>
  <c r="Y1337" i="24" s="1"/>
  <c r="Z1337" i="24"/>
  <c r="AA1337" i="24" s="1"/>
  <c r="AC1337" i="24"/>
  <c r="AF1337" i="24"/>
  <c r="AG1337" i="24" s="1"/>
  <c r="AH1337" i="24"/>
  <c r="AI1337" i="24" s="1"/>
  <c r="AJ1337" i="24"/>
  <c r="AK1337" i="24" s="1"/>
  <c r="AL1337" i="24"/>
  <c r="AM1337" i="24" s="1"/>
  <c r="AN1337" i="24"/>
  <c r="AO1337" i="24" s="1"/>
  <c r="AP1337" i="24"/>
  <c r="AQ1337" i="24" s="1"/>
  <c r="AR1337" i="24"/>
  <c r="AX1337" i="24"/>
  <c r="AZ1337" i="24"/>
  <c r="BC1337" i="24"/>
  <c r="BD1337" i="24" s="1"/>
  <c r="BE1337" i="24"/>
  <c r="BF1337" i="24" s="1"/>
  <c r="BG1337" i="24"/>
  <c r="BH1337" i="24" s="1"/>
  <c r="BI1337" i="24"/>
  <c r="BJ1337" i="24" s="1"/>
  <c r="BK1337" i="24"/>
  <c r="BL1337" i="24" s="1"/>
  <c r="BM1337" i="24"/>
  <c r="BN1337" i="24" s="1"/>
  <c r="BO1337" i="24"/>
  <c r="BS1337" i="24"/>
  <c r="BT1337" i="24"/>
  <c r="BU1337" i="24"/>
  <c r="F1321" i="24"/>
  <c r="P1321" i="24"/>
  <c r="Q1321" i="24" s="1"/>
  <c r="R1321" i="24"/>
  <c r="S1321" i="24" s="1"/>
  <c r="T1321" i="24"/>
  <c r="U1321" i="24" s="1"/>
  <c r="V1321" i="24"/>
  <c r="W1321" i="24" s="1"/>
  <c r="X1321" i="24"/>
  <c r="Y1321" i="24" s="1"/>
  <c r="Z1321" i="24"/>
  <c r="AA1321" i="24" s="1"/>
  <c r="AC1321" i="24"/>
  <c r="AF1321" i="24"/>
  <c r="AG1321" i="24" s="1"/>
  <c r="AH1321" i="24"/>
  <c r="AI1321" i="24" s="1"/>
  <c r="AJ1321" i="24"/>
  <c r="AK1321" i="24" s="1"/>
  <c r="AL1321" i="24"/>
  <c r="AM1321" i="24" s="1"/>
  <c r="AN1321" i="24"/>
  <c r="AO1321" i="24" s="1"/>
  <c r="AP1321" i="24"/>
  <c r="AQ1321" i="24" s="1"/>
  <c r="AR1321" i="24"/>
  <c r="AX1321" i="24"/>
  <c r="AZ1321" i="24"/>
  <c r="BC1321" i="24"/>
  <c r="BD1321" i="24" s="1"/>
  <c r="BE1321" i="24"/>
  <c r="BF1321" i="24" s="1"/>
  <c r="BG1321" i="24"/>
  <c r="BH1321" i="24" s="1"/>
  <c r="BI1321" i="24"/>
  <c r="BJ1321" i="24" s="1"/>
  <c r="BK1321" i="24"/>
  <c r="BL1321" i="24" s="1"/>
  <c r="BM1321" i="24"/>
  <c r="BN1321" i="24" s="1"/>
  <c r="BO1321" i="24"/>
  <c r="BS1321" i="24"/>
  <c r="BT1321" i="24"/>
  <c r="BU1321" i="24"/>
  <c r="F1284" i="24"/>
  <c r="P1284" i="24"/>
  <c r="Q1284" i="24" s="1"/>
  <c r="R1284" i="24"/>
  <c r="S1284" i="24" s="1"/>
  <c r="T1284" i="24"/>
  <c r="U1284" i="24" s="1"/>
  <c r="V1284" i="24"/>
  <c r="W1284" i="24" s="1"/>
  <c r="X1284" i="24"/>
  <c r="Y1284" i="24" s="1"/>
  <c r="Z1284" i="24"/>
  <c r="AA1284" i="24" s="1"/>
  <c r="AC1284" i="24"/>
  <c r="AF1284" i="24"/>
  <c r="AG1284" i="24" s="1"/>
  <c r="AH1284" i="24"/>
  <c r="AI1284" i="24" s="1"/>
  <c r="AJ1284" i="24"/>
  <c r="AK1284" i="24" s="1"/>
  <c r="AL1284" i="24"/>
  <c r="AM1284" i="24" s="1"/>
  <c r="AN1284" i="24"/>
  <c r="AO1284" i="24" s="1"/>
  <c r="AP1284" i="24"/>
  <c r="AQ1284" i="24" s="1"/>
  <c r="AR1284" i="24"/>
  <c r="AX1284" i="24"/>
  <c r="AZ1284" i="24"/>
  <c r="BC1284" i="24"/>
  <c r="BD1284" i="24" s="1"/>
  <c r="BE1284" i="24"/>
  <c r="BF1284" i="24" s="1"/>
  <c r="BG1284" i="24"/>
  <c r="BH1284" i="24" s="1"/>
  <c r="BI1284" i="24"/>
  <c r="BJ1284" i="24" s="1"/>
  <c r="BK1284" i="24"/>
  <c r="BL1284" i="24" s="1"/>
  <c r="BM1284" i="24"/>
  <c r="BN1284" i="24" s="1"/>
  <c r="BO1284" i="24"/>
  <c r="BS1284" i="24"/>
  <c r="BT1284" i="24"/>
  <c r="BU1284" i="24"/>
  <c r="F1271" i="24"/>
  <c r="P1271" i="24"/>
  <c r="Q1271" i="24" s="1"/>
  <c r="R1271" i="24"/>
  <c r="S1271" i="24" s="1"/>
  <c r="T1271" i="24"/>
  <c r="U1271" i="24" s="1"/>
  <c r="V1271" i="24"/>
  <c r="W1271" i="24" s="1"/>
  <c r="X1271" i="24"/>
  <c r="Y1271" i="24" s="1"/>
  <c r="Z1271" i="24"/>
  <c r="AA1271" i="24" s="1"/>
  <c r="AC1271" i="24"/>
  <c r="AF1271" i="24"/>
  <c r="AG1271" i="24" s="1"/>
  <c r="AH1271" i="24"/>
  <c r="AI1271" i="24" s="1"/>
  <c r="AJ1271" i="24"/>
  <c r="AK1271" i="24" s="1"/>
  <c r="AL1271" i="24"/>
  <c r="AM1271" i="24" s="1"/>
  <c r="AN1271" i="24"/>
  <c r="AO1271" i="24" s="1"/>
  <c r="AP1271" i="24"/>
  <c r="AQ1271" i="24" s="1"/>
  <c r="AR1271" i="24"/>
  <c r="AX1271" i="24"/>
  <c r="AZ1271" i="24"/>
  <c r="BC1271" i="24"/>
  <c r="BD1271" i="24" s="1"/>
  <c r="BE1271" i="24"/>
  <c r="BF1271" i="24" s="1"/>
  <c r="BG1271" i="24"/>
  <c r="BH1271" i="24" s="1"/>
  <c r="BI1271" i="24"/>
  <c r="BJ1271" i="24" s="1"/>
  <c r="BK1271" i="24"/>
  <c r="BL1271" i="24" s="1"/>
  <c r="BM1271" i="24"/>
  <c r="BN1271" i="24" s="1"/>
  <c r="BO1271" i="24"/>
  <c r="BS1271" i="24"/>
  <c r="BT1271" i="24"/>
  <c r="BU1271" i="24"/>
  <c r="F1252" i="24"/>
  <c r="P1252" i="24"/>
  <c r="Q1252" i="24" s="1"/>
  <c r="R1252" i="24"/>
  <c r="S1252" i="24" s="1"/>
  <c r="T1252" i="24"/>
  <c r="U1252" i="24" s="1"/>
  <c r="V1252" i="24"/>
  <c r="W1252" i="24" s="1"/>
  <c r="X1252" i="24"/>
  <c r="Y1252" i="24" s="1"/>
  <c r="Z1252" i="24"/>
  <c r="AA1252" i="24" s="1"/>
  <c r="AC1252" i="24"/>
  <c r="AF1252" i="24"/>
  <c r="AG1252" i="24" s="1"/>
  <c r="AH1252" i="24"/>
  <c r="AI1252" i="24" s="1"/>
  <c r="AJ1252" i="24"/>
  <c r="AK1252" i="24" s="1"/>
  <c r="AL1252" i="24"/>
  <c r="AM1252" i="24" s="1"/>
  <c r="AN1252" i="24"/>
  <c r="AO1252" i="24" s="1"/>
  <c r="AP1252" i="24"/>
  <c r="AQ1252" i="24" s="1"/>
  <c r="AR1252" i="24"/>
  <c r="AX1252" i="24"/>
  <c r="AZ1252" i="24"/>
  <c r="BC1252" i="24"/>
  <c r="BD1252" i="24" s="1"/>
  <c r="BE1252" i="24"/>
  <c r="BF1252" i="24" s="1"/>
  <c r="BG1252" i="24"/>
  <c r="BH1252" i="24" s="1"/>
  <c r="BI1252" i="24"/>
  <c r="BJ1252" i="24" s="1"/>
  <c r="BK1252" i="24"/>
  <c r="BL1252" i="24" s="1"/>
  <c r="BM1252" i="24"/>
  <c r="BN1252" i="24" s="1"/>
  <c r="BO1252" i="24"/>
  <c r="BS1252" i="24"/>
  <c r="BT1252" i="24"/>
  <c r="BU1252" i="24"/>
  <c r="P1217" i="24"/>
  <c r="Q1217" i="24" s="1"/>
  <c r="R1217" i="24"/>
  <c r="S1217" i="24" s="1"/>
  <c r="T1217" i="24"/>
  <c r="U1217" i="24" s="1"/>
  <c r="V1217" i="24"/>
  <c r="W1217" i="24" s="1"/>
  <c r="X1217" i="24"/>
  <c r="Y1217" i="24" s="1"/>
  <c r="Z1217" i="24"/>
  <c r="AA1217" i="24" s="1"/>
  <c r="AC1217" i="24"/>
  <c r="AF1217" i="24"/>
  <c r="AG1217" i="24" s="1"/>
  <c r="AH1217" i="24"/>
  <c r="AI1217" i="24" s="1"/>
  <c r="AJ1217" i="24"/>
  <c r="AK1217" i="24" s="1"/>
  <c r="AL1217" i="24"/>
  <c r="AM1217" i="24" s="1"/>
  <c r="AN1217" i="24"/>
  <c r="AO1217" i="24" s="1"/>
  <c r="AP1217" i="24"/>
  <c r="AQ1217" i="24" s="1"/>
  <c r="AR1217" i="24"/>
  <c r="AX1217" i="24"/>
  <c r="AZ1217" i="24"/>
  <c r="BC1217" i="24"/>
  <c r="BD1217" i="24" s="1"/>
  <c r="BE1217" i="24"/>
  <c r="BF1217" i="24" s="1"/>
  <c r="BG1217" i="24"/>
  <c r="BH1217" i="24" s="1"/>
  <c r="BI1217" i="24"/>
  <c r="BJ1217" i="24" s="1"/>
  <c r="BK1217" i="24"/>
  <c r="BL1217" i="24" s="1"/>
  <c r="BM1217" i="24"/>
  <c r="BN1217" i="24" s="1"/>
  <c r="BO1217" i="24"/>
  <c r="BS1217" i="24"/>
  <c r="BT1217" i="24"/>
  <c r="BU1217" i="24"/>
  <c r="P1177" i="24"/>
  <c r="Q1177" i="24" s="1"/>
  <c r="R1177" i="24"/>
  <c r="S1177" i="24" s="1"/>
  <c r="T1177" i="24"/>
  <c r="U1177" i="24" s="1"/>
  <c r="V1177" i="24"/>
  <c r="W1177" i="24" s="1"/>
  <c r="X1177" i="24"/>
  <c r="Y1177" i="24" s="1"/>
  <c r="Z1177" i="24"/>
  <c r="AA1177" i="24" s="1"/>
  <c r="AC1177" i="24"/>
  <c r="AF1177" i="24"/>
  <c r="AG1177" i="24" s="1"/>
  <c r="AH1177" i="24"/>
  <c r="AI1177" i="24" s="1"/>
  <c r="AJ1177" i="24"/>
  <c r="AK1177" i="24" s="1"/>
  <c r="AL1177" i="24"/>
  <c r="AM1177" i="24" s="1"/>
  <c r="AN1177" i="24"/>
  <c r="AO1177" i="24" s="1"/>
  <c r="AP1177" i="24"/>
  <c r="AQ1177" i="24" s="1"/>
  <c r="AR1177" i="24"/>
  <c r="AX1177" i="24"/>
  <c r="AZ1177" i="24"/>
  <c r="BC1177" i="24"/>
  <c r="BD1177" i="24" s="1"/>
  <c r="BE1177" i="24"/>
  <c r="BF1177" i="24" s="1"/>
  <c r="BG1177" i="24"/>
  <c r="BH1177" i="24" s="1"/>
  <c r="BI1177" i="24"/>
  <c r="BJ1177" i="24" s="1"/>
  <c r="BK1177" i="24"/>
  <c r="BL1177" i="24" s="1"/>
  <c r="BM1177" i="24"/>
  <c r="BN1177" i="24" s="1"/>
  <c r="BO1177" i="24"/>
  <c r="BS1177" i="24"/>
  <c r="BT1177" i="24"/>
  <c r="BU1177" i="24"/>
  <c r="AD1695" i="24" l="1"/>
  <c r="AB1695" i="24" s="1"/>
  <c r="AD1815" i="24"/>
  <c r="AB1815" i="24" s="1"/>
  <c r="AD1177" i="24"/>
  <c r="AB1177" i="24" s="1"/>
  <c r="BR1620" i="24"/>
  <c r="BA1482" i="24"/>
  <c r="AY1482" i="24" s="1"/>
  <c r="AD1849" i="24"/>
  <c r="AB1849" i="24" s="1"/>
  <c r="BR1480" i="24"/>
  <c r="BR1526" i="24"/>
  <c r="BA1337" i="24"/>
  <c r="AY1337" i="24" s="1"/>
  <c r="AD1841" i="24"/>
  <c r="AB1841" i="24" s="1"/>
  <c r="O1482" i="24"/>
  <c r="BR1177" i="24"/>
  <c r="O1402" i="24"/>
  <c r="O1421" i="24"/>
  <c r="BR1508" i="24"/>
  <c r="AD1769" i="24"/>
  <c r="AB1769" i="24" s="1"/>
  <c r="BA1480" i="24"/>
  <c r="AY1480" i="24" s="1"/>
  <c r="AD1421" i="24"/>
  <c r="AB1421" i="24" s="1"/>
  <c r="BA1421" i="24"/>
  <c r="AY1421" i="24" s="1"/>
  <c r="AD1365" i="24"/>
  <c r="AB1365" i="24" s="1"/>
  <c r="AD1337" i="24"/>
  <c r="AB1337" i="24" s="1"/>
  <c r="BR1271" i="24"/>
  <c r="AD1321" i="24"/>
  <c r="AB1321" i="24" s="1"/>
  <c r="BA1402" i="24"/>
  <c r="AY1402" i="24" s="1"/>
  <c r="AD1476" i="24"/>
  <c r="AB1476" i="24" s="1"/>
  <c r="BA2266" i="24"/>
  <c r="AY2266" i="24" s="1"/>
  <c r="AD1729" i="24"/>
  <c r="AB1729" i="24" s="1"/>
  <c r="O1478" i="24"/>
  <c r="O1365" i="24"/>
  <c r="BR1284" i="24"/>
  <c r="O1284" i="24"/>
  <c r="O1337" i="24"/>
  <c r="AD1380" i="24"/>
  <c r="AB1380" i="24" s="1"/>
  <c r="BR1403" i="24"/>
  <c r="BR1478" i="24"/>
  <c r="AD1480" i="24"/>
  <c r="AB1480" i="24" s="1"/>
  <c r="BA1696" i="24"/>
  <c r="AY1696" i="24" s="1"/>
  <c r="BR1769" i="24"/>
  <c r="AD1217" i="24"/>
  <c r="AB1217" i="24" s="1"/>
  <c r="AD1271" i="24"/>
  <c r="AB1271" i="24" s="1"/>
  <c r="BA1284" i="24"/>
  <c r="AY1284" i="24" s="1"/>
  <c r="AD1402" i="24"/>
  <c r="AB1402" i="24" s="1"/>
  <c r="BA1403" i="24"/>
  <c r="AY1403" i="24" s="1"/>
  <c r="BA1508" i="24"/>
  <c r="AY1508" i="24" s="1"/>
  <c r="BR1365" i="24"/>
  <c r="AD1252" i="24"/>
  <c r="AB1252" i="24" s="1"/>
  <c r="BA1354" i="24"/>
  <c r="AY1354" i="24" s="1"/>
  <c r="BR1380" i="24"/>
  <c r="O1696" i="24"/>
  <c r="BR1421" i="24"/>
  <c r="BA1380" i="24"/>
  <c r="AY1380" i="24" s="1"/>
  <c r="AD1526" i="24"/>
  <c r="AB1526" i="24" s="1"/>
  <c r="BA1620" i="24"/>
  <c r="AY1620" i="24" s="1"/>
  <c r="AD1696" i="24"/>
  <c r="AB1696" i="24" s="1"/>
  <c r="O1815" i="24"/>
  <c r="BR1217" i="24"/>
  <c r="O1526" i="24"/>
  <c r="O2266" i="24"/>
  <c r="O1252" i="24"/>
  <c r="BA1217" i="24"/>
  <c r="AY1217" i="24" s="1"/>
  <c r="O1217" i="24"/>
  <c r="O1321" i="24"/>
  <c r="O1695" i="24"/>
  <c r="O1620" i="24"/>
  <c r="BR1841" i="24"/>
  <c r="BR1729" i="24"/>
  <c r="O1403" i="24"/>
  <c r="O1177" i="24"/>
  <c r="BA1252" i="24"/>
  <c r="AY1252" i="24" s="1"/>
  <c r="O1354" i="24"/>
  <c r="O1769" i="24"/>
  <c r="BA1177" i="24"/>
  <c r="AY1177" i="24" s="1"/>
  <c r="O1271" i="24"/>
  <c r="AD1284" i="24"/>
  <c r="AB1284" i="24" s="1"/>
  <c r="BA1321" i="24"/>
  <c r="AY1321" i="24" s="1"/>
  <c r="BR1354" i="24"/>
  <c r="BR1476" i="24"/>
  <c r="O1477" i="24"/>
  <c r="O1768" i="24"/>
  <c r="BA1815" i="24"/>
  <c r="AY1815" i="24" s="1"/>
  <c r="BA1476" i="24"/>
  <c r="AY1476" i="24" s="1"/>
  <c r="BR1482" i="24"/>
  <c r="O1849" i="24"/>
  <c r="O1380" i="24"/>
  <c r="BA1478" i="24"/>
  <c r="AY1478" i="24" s="1"/>
  <c r="O1480" i="24"/>
  <c r="O1508" i="24"/>
  <c r="AD1620" i="24"/>
  <c r="AB1620" i="24" s="1"/>
  <c r="BR2266" i="24"/>
  <c r="BR1695" i="24"/>
  <c r="BA1729" i="24"/>
  <c r="AY1729" i="24" s="1"/>
  <c r="BR1252" i="24"/>
  <c r="AD1354" i="24"/>
  <c r="AB1354" i="24" s="1"/>
  <c r="BR1477" i="24"/>
  <c r="AD1482" i="24"/>
  <c r="AB1482" i="24" s="1"/>
  <c r="BR1768" i="24"/>
  <c r="BA1841" i="24"/>
  <c r="AY1841" i="24" s="1"/>
  <c r="BR1337" i="24"/>
  <c r="BA1365" i="24"/>
  <c r="AY1365" i="24" s="1"/>
  <c r="O1476" i="24"/>
  <c r="AD1478" i="24"/>
  <c r="AB1478" i="24" s="1"/>
  <c r="O1729" i="24"/>
  <c r="BA1768" i="24"/>
  <c r="AY1768" i="24" s="1"/>
  <c r="BR1849" i="24"/>
  <c r="BR1321" i="24"/>
  <c r="BR1402" i="24"/>
  <c r="AD1403" i="24"/>
  <c r="AB1403" i="24" s="1"/>
  <c r="BA1477" i="24"/>
  <c r="AY1477" i="24" s="1"/>
  <c r="AD2266" i="24"/>
  <c r="AB2266" i="24" s="1"/>
  <c r="BA1695" i="24"/>
  <c r="AY1695" i="24" s="1"/>
  <c r="BR1696" i="24"/>
  <c r="O1841" i="24"/>
  <c r="BR1815" i="24"/>
  <c r="AD1768" i="24" l="1"/>
  <c r="AB1768" i="24" s="1"/>
  <c r="BV1768" i="24" s="1"/>
  <c r="AD1508" i="24"/>
  <c r="AB1508" i="24" s="1"/>
  <c r="BV1508" i="24" s="1"/>
  <c r="BV2266" i="24"/>
  <c r="BV1421" i="24"/>
  <c r="BV1337" i="24"/>
  <c r="BA1849" i="24"/>
  <c r="AY1849" i="24" s="1"/>
  <c r="BV1849" i="24" s="1"/>
  <c r="BA1769" i="24"/>
  <c r="AY1769" i="24" s="1"/>
  <c r="BV1769" i="24" s="1"/>
  <c r="BV1729" i="24"/>
  <c r="BV1696" i="24"/>
  <c r="BA1526" i="24"/>
  <c r="AY1526" i="24" s="1"/>
  <c r="BV1526" i="24" s="1"/>
  <c r="BV1480" i="24"/>
  <c r="AD1477" i="24"/>
  <c r="AB1477" i="24" s="1"/>
  <c r="BV1477" i="24" s="1"/>
  <c r="BV1217" i="24"/>
  <c r="BV1284" i="24"/>
  <c r="BV1321" i="24"/>
  <c r="BV1177" i="24"/>
  <c r="BV1403" i="24"/>
  <c r="BV1620" i="24"/>
  <c r="BV1402" i="24"/>
  <c r="BA1271" i="24"/>
  <c r="AY1271" i="24" s="1"/>
  <c r="BV1271" i="24" s="1"/>
  <c r="BV1252" i="24"/>
  <c r="BV1380" i="24"/>
  <c r="BV1478" i="24"/>
  <c r="BV1482" i="24"/>
  <c r="BV1815" i="24"/>
  <c r="BV1365" i="24"/>
  <c r="BV1841" i="24"/>
  <c r="BV1695" i="24"/>
  <c r="BV1476" i="24"/>
  <c r="BV1354" i="24"/>
  <c r="AZ15" i="24" l="1"/>
  <c r="AZ1109" i="24"/>
  <c r="AZ1110" i="24"/>
  <c r="AZ1111" i="24"/>
  <c r="AZ1112" i="24"/>
  <c r="AZ1113" i="24"/>
  <c r="AZ1114" i="24"/>
  <c r="AZ1115" i="24"/>
  <c r="AZ1116" i="24"/>
  <c r="AZ16" i="24"/>
  <c r="AZ1117" i="24"/>
  <c r="AZ17" i="24"/>
  <c r="AZ1118" i="24"/>
  <c r="AZ18" i="24"/>
  <c r="AZ19" i="24"/>
  <c r="AZ20" i="24"/>
  <c r="AZ21" i="24"/>
  <c r="AZ1119" i="24"/>
  <c r="AZ22" i="24"/>
  <c r="AZ23" i="24"/>
  <c r="AZ1120" i="24"/>
  <c r="AZ1121" i="24"/>
  <c r="AZ24" i="24"/>
  <c r="AZ25" i="24"/>
  <c r="AZ26" i="24"/>
  <c r="AZ27" i="24"/>
  <c r="AZ1122" i="24"/>
  <c r="AZ28" i="24"/>
  <c r="AZ1123" i="24"/>
  <c r="AZ1124" i="24"/>
  <c r="AZ29" i="24"/>
  <c r="AZ1125" i="24"/>
  <c r="AZ1126" i="24"/>
  <c r="AZ1127" i="24"/>
  <c r="AZ30" i="24"/>
  <c r="AZ31" i="24"/>
  <c r="AZ1128" i="24"/>
  <c r="AZ32" i="24"/>
  <c r="AZ33" i="24"/>
  <c r="AZ1129" i="24"/>
  <c r="AZ34" i="24"/>
  <c r="AZ1130" i="24"/>
  <c r="AZ35" i="24"/>
  <c r="AZ36" i="24"/>
  <c r="AZ1131" i="24"/>
  <c r="AZ1132" i="24"/>
  <c r="AZ1133" i="24"/>
  <c r="AZ1134" i="24"/>
  <c r="AZ37" i="24"/>
  <c r="AZ38" i="24"/>
  <c r="AZ39" i="24"/>
  <c r="AZ40" i="24"/>
  <c r="AZ41" i="24"/>
  <c r="AZ42" i="24"/>
  <c r="AZ43" i="24"/>
  <c r="AZ44" i="24"/>
  <c r="AZ1135" i="24"/>
  <c r="AZ45" i="24"/>
  <c r="AZ46" i="24"/>
  <c r="AZ1136" i="24"/>
  <c r="AZ47" i="24"/>
  <c r="AZ48" i="24"/>
  <c r="AZ1137" i="24"/>
  <c r="AZ1138" i="24"/>
  <c r="AZ49" i="24"/>
  <c r="AZ1139" i="24"/>
  <c r="AZ1140" i="24"/>
  <c r="AZ1141" i="24"/>
  <c r="AZ1142" i="24"/>
  <c r="AZ50" i="24"/>
  <c r="AZ1143" i="24"/>
  <c r="AZ1144" i="24"/>
  <c r="AZ51" i="24"/>
  <c r="AZ52" i="24"/>
  <c r="AZ53" i="24"/>
  <c r="AZ54" i="24"/>
  <c r="AZ55" i="24"/>
  <c r="AZ56" i="24"/>
  <c r="AZ1145" i="24"/>
  <c r="AZ57" i="24"/>
  <c r="AZ58" i="24"/>
  <c r="AZ59" i="24"/>
  <c r="AZ1146" i="24"/>
  <c r="AZ60" i="24"/>
  <c r="AZ1147" i="24"/>
  <c r="AZ1148" i="24"/>
  <c r="AZ1149" i="24"/>
  <c r="AZ1150" i="24"/>
  <c r="AZ61" i="24"/>
  <c r="AZ62" i="24"/>
  <c r="AZ1151" i="24"/>
  <c r="AZ63" i="24"/>
  <c r="AZ2128" i="24"/>
  <c r="AZ2530" i="24"/>
  <c r="AZ2501" i="24"/>
  <c r="AZ2495" i="24"/>
  <c r="AZ2247" i="24"/>
  <c r="AZ1108" i="24"/>
  <c r="AZ1107" i="24"/>
  <c r="AZ2504" i="24"/>
  <c r="AZ64" i="24"/>
  <c r="AZ1888" i="24"/>
  <c r="AZ2533" i="24"/>
  <c r="AZ2503" i="24"/>
  <c r="AZ2027" i="24"/>
  <c r="AZ2069" i="24"/>
  <c r="AZ2026" i="24"/>
  <c r="AZ1152" i="24"/>
  <c r="AZ1153" i="24"/>
  <c r="AZ65" i="24"/>
  <c r="AZ2185" i="24"/>
  <c r="AZ1154" i="24"/>
  <c r="AZ66" i="24"/>
  <c r="AZ2102" i="24"/>
  <c r="AZ2222" i="24"/>
  <c r="AZ2521" i="24"/>
  <c r="AZ2520" i="24"/>
  <c r="AZ2479" i="24"/>
  <c r="AZ1155" i="24"/>
  <c r="AZ1156" i="24"/>
  <c r="AZ2113" i="24"/>
  <c r="AZ67" i="24"/>
  <c r="AZ1157" i="24"/>
  <c r="AZ1158" i="24"/>
  <c r="AZ68" i="24"/>
  <c r="AZ69" i="24"/>
  <c r="AZ70" i="24"/>
  <c r="AZ71" i="24"/>
  <c r="AZ72" i="24"/>
  <c r="AZ73" i="24"/>
  <c r="AZ74" i="24"/>
  <c r="AZ75" i="24"/>
  <c r="AZ76" i="24"/>
  <c r="AZ1159" i="24"/>
  <c r="AZ1160" i="24"/>
  <c r="AZ2492" i="24"/>
  <c r="AZ1161" i="24"/>
  <c r="AZ1162" i="24"/>
  <c r="AZ1163" i="24"/>
  <c r="AZ77" i="24"/>
  <c r="AZ78" i="24"/>
  <c r="AZ79" i="24"/>
  <c r="AZ1164" i="24"/>
  <c r="AZ1165" i="24"/>
  <c r="AZ80" i="24"/>
  <c r="AZ81" i="24"/>
  <c r="AZ82" i="24"/>
  <c r="AZ83" i="24"/>
  <c r="AZ1166" i="24"/>
  <c r="AZ1167" i="24"/>
  <c r="AZ1168" i="24"/>
  <c r="AZ84" i="24"/>
  <c r="AZ1169" i="24"/>
  <c r="AZ85" i="24"/>
  <c r="AZ1170" i="24"/>
  <c r="AZ86" i="24"/>
  <c r="AZ87" i="24"/>
  <c r="AZ88" i="24"/>
  <c r="AZ1171" i="24"/>
  <c r="AZ89" i="24"/>
  <c r="AZ1172" i="24"/>
  <c r="AZ1173" i="24"/>
  <c r="AZ1174" i="24"/>
  <c r="AZ90" i="24"/>
  <c r="AZ1175" i="24"/>
  <c r="AZ1176" i="24"/>
  <c r="AZ91" i="24"/>
  <c r="AZ92" i="24"/>
  <c r="AZ93" i="24"/>
  <c r="AZ94" i="24"/>
  <c r="AZ95" i="24"/>
  <c r="AZ1178" i="24"/>
  <c r="AZ96" i="24"/>
  <c r="AZ1179" i="24"/>
  <c r="AZ97" i="24"/>
  <c r="AZ98" i="24"/>
  <c r="AZ99" i="24"/>
  <c r="AZ1180" i="24"/>
  <c r="AZ1181" i="24"/>
  <c r="AZ100" i="24"/>
  <c r="AZ1182" i="24"/>
  <c r="AZ101" i="24"/>
  <c r="AZ102" i="24"/>
  <c r="AZ103" i="24"/>
  <c r="AZ104" i="24"/>
  <c r="AZ105" i="24"/>
  <c r="AZ2180" i="24"/>
  <c r="AZ2276" i="24"/>
  <c r="AZ2350" i="24"/>
  <c r="AZ2210" i="24"/>
  <c r="AZ2311" i="24"/>
  <c r="AZ2399" i="24"/>
  <c r="AZ2155" i="24"/>
  <c r="AZ2242" i="24"/>
  <c r="AZ2354" i="24"/>
  <c r="AZ2442" i="24"/>
  <c r="AZ2095" i="24"/>
  <c r="AZ2290" i="24"/>
  <c r="AZ2439" i="24"/>
  <c r="AZ2396" i="24"/>
  <c r="AZ2413" i="24"/>
  <c r="AZ2254" i="24"/>
  <c r="AZ2289" i="24"/>
  <c r="AZ2255" i="24"/>
  <c r="AZ2411" i="24"/>
  <c r="AZ2410" i="24"/>
  <c r="AZ2360" i="24"/>
  <c r="AZ1183" i="24"/>
  <c r="AZ2388" i="24"/>
  <c r="AZ2331" i="24"/>
  <c r="AZ1184" i="24"/>
  <c r="AZ2412" i="24"/>
  <c r="AZ2154" i="24"/>
  <c r="AZ2106" i="24"/>
  <c r="AZ2380" i="24"/>
  <c r="AZ1185" i="24"/>
  <c r="AZ2022" i="24"/>
  <c r="AZ2258" i="24"/>
  <c r="AZ2083" i="24"/>
  <c r="AZ2259" i="24"/>
  <c r="AZ1186" i="24"/>
  <c r="AZ2359" i="24"/>
  <c r="AZ1187" i="24"/>
  <c r="AZ2313" i="24"/>
  <c r="AZ2538" i="24"/>
  <c r="AZ1106" i="24"/>
  <c r="AZ2529" i="24"/>
  <c r="AZ2445" i="24"/>
  <c r="AZ106" i="24"/>
  <c r="AZ2447" i="24"/>
  <c r="AZ107" i="24"/>
  <c r="AZ1188" i="24"/>
  <c r="AZ1189" i="24"/>
  <c r="AZ1190" i="24"/>
  <c r="AZ108" i="24"/>
  <c r="AZ1191" i="24"/>
  <c r="AZ2513" i="24"/>
  <c r="AZ109" i="24"/>
  <c r="AZ2078" i="24"/>
  <c r="AZ110" i="24"/>
  <c r="AZ111" i="24"/>
  <c r="AZ1192" i="24"/>
  <c r="AZ112" i="24"/>
  <c r="AZ113" i="24"/>
  <c r="AZ114" i="24"/>
  <c r="AZ115" i="24"/>
  <c r="AZ1870" i="24"/>
  <c r="AZ2178" i="24"/>
  <c r="AZ1193" i="24"/>
  <c r="AZ1194" i="24"/>
  <c r="AZ116" i="24"/>
  <c r="AZ2306" i="24"/>
  <c r="AZ2441" i="24"/>
  <c r="AZ1971" i="24"/>
  <c r="AZ2371" i="24"/>
  <c r="AZ2071" i="24"/>
  <c r="AZ2377" i="24"/>
  <c r="AZ2055" i="24"/>
  <c r="AZ2037" i="24"/>
  <c r="AZ2336" i="24"/>
  <c r="AZ117" i="24"/>
  <c r="AZ118" i="24"/>
  <c r="AZ2149" i="24"/>
  <c r="AZ2374" i="24"/>
  <c r="AZ2250" i="24"/>
  <c r="AZ2197" i="24"/>
  <c r="AZ1959" i="24"/>
  <c r="AZ2043" i="24"/>
  <c r="AZ2267" i="24"/>
  <c r="AZ1859" i="24"/>
  <c r="AZ1860" i="24"/>
  <c r="AZ2268" i="24"/>
  <c r="AZ2171" i="24"/>
  <c r="AZ2375" i="24"/>
  <c r="AZ2029" i="24"/>
  <c r="AZ2143" i="24"/>
  <c r="AZ2238" i="24"/>
  <c r="AZ2056" i="24"/>
  <c r="AZ2215" i="24"/>
  <c r="AZ2401" i="24"/>
  <c r="AZ2383" i="24"/>
  <c r="AZ2002" i="24"/>
  <c r="AZ2011" i="24"/>
  <c r="AZ2105" i="24"/>
  <c r="AZ2118" i="24"/>
  <c r="AZ1935" i="24"/>
  <c r="AZ2228" i="24"/>
  <c r="AZ2405" i="24"/>
  <c r="AZ2296" i="24"/>
  <c r="AZ2372" i="24"/>
  <c r="AZ2402" i="24"/>
  <c r="AZ2168" i="24"/>
  <c r="AZ2039" i="24"/>
  <c r="AZ2190" i="24"/>
  <c r="AZ2014" i="24"/>
  <c r="AZ2003" i="24"/>
  <c r="AZ2373" i="24"/>
  <c r="AZ2074" i="24"/>
  <c r="AZ2174" i="24"/>
  <c r="AZ2030" i="24"/>
  <c r="AZ2141" i="24"/>
  <c r="AZ2184" i="24"/>
  <c r="AZ2324" i="24"/>
  <c r="AZ2073" i="24"/>
  <c r="AZ2015" i="24"/>
  <c r="AZ1928" i="24"/>
  <c r="AZ2199" i="24"/>
  <c r="AZ1981" i="24"/>
  <c r="AZ2172" i="24"/>
  <c r="AZ2393" i="24"/>
  <c r="AZ2230" i="24"/>
  <c r="AZ2436" i="24"/>
  <c r="AZ2351" i="24"/>
  <c r="AZ2400" i="24"/>
  <c r="AZ2314" i="24"/>
  <c r="AZ2072" i="24"/>
  <c r="AZ2063" i="24"/>
  <c r="AZ2070" i="24"/>
  <c r="AZ2114" i="24"/>
  <c r="AZ1994" i="24"/>
  <c r="AZ2041" i="24"/>
  <c r="AZ2142" i="24"/>
  <c r="AZ2343" i="24"/>
  <c r="AZ2130" i="24"/>
  <c r="AZ2404" i="24"/>
  <c r="AZ2443" i="24"/>
  <c r="AZ1976" i="24"/>
  <c r="AZ2198" i="24"/>
  <c r="AZ1973" i="24"/>
  <c r="AZ2173" i="24"/>
  <c r="AZ1857" i="24"/>
  <c r="AZ2140" i="24"/>
  <c r="AZ2213" i="24"/>
  <c r="AZ2040" i="24"/>
  <c r="AZ2001" i="24"/>
  <c r="AZ2403" i="24"/>
  <c r="AZ1945" i="24"/>
  <c r="AZ2446" i="24"/>
  <c r="AZ1195" i="24"/>
  <c r="AZ2193" i="24"/>
  <c r="AZ1196" i="24"/>
  <c r="AZ2123" i="24"/>
  <c r="AZ119" i="24"/>
  <c r="AZ1197" i="24"/>
  <c r="AZ2382" i="24"/>
  <c r="AZ1198" i="24"/>
  <c r="AZ1199" i="24"/>
  <c r="AZ120" i="24"/>
  <c r="AZ121" i="24"/>
  <c r="AZ1200" i="24"/>
  <c r="AZ122" i="24"/>
  <c r="AZ1201" i="24"/>
  <c r="AZ123" i="24"/>
  <c r="AZ124" i="24"/>
  <c r="AZ125" i="24"/>
  <c r="AZ126" i="24"/>
  <c r="AZ127" i="24"/>
  <c r="AZ128" i="24"/>
  <c r="AZ129" i="24"/>
  <c r="AZ130" i="24"/>
  <c r="AZ1202" i="24"/>
  <c r="AZ131" i="24"/>
  <c r="AZ132" i="24"/>
  <c r="AZ133" i="24"/>
  <c r="AZ134" i="24"/>
  <c r="AZ1203" i="24"/>
  <c r="AZ135" i="24"/>
  <c r="AZ1204" i="24"/>
  <c r="AZ136" i="24"/>
  <c r="AZ1205" i="24"/>
  <c r="AZ1206" i="24"/>
  <c r="AZ137" i="24"/>
  <c r="AZ138" i="24"/>
  <c r="AZ139" i="24"/>
  <c r="AZ140" i="24"/>
  <c r="AZ141" i="24"/>
  <c r="AZ1207" i="24"/>
  <c r="AZ142" i="24"/>
  <c r="AZ1208" i="24"/>
  <c r="AZ1209" i="24"/>
  <c r="AZ1210" i="24"/>
  <c r="AZ143" i="24"/>
  <c r="AZ1211" i="24"/>
  <c r="AZ144" i="24"/>
  <c r="AZ1212" i="24"/>
  <c r="AZ145" i="24"/>
  <c r="AZ146" i="24"/>
  <c r="AZ1213" i="24"/>
  <c r="AZ2090" i="24"/>
  <c r="AZ147" i="24"/>
  <c r="AZ148" i="24"/>
  <c r="AZ149" i="24"/>
  <c r="AZ1214" i="24"/>
  <c r="AZ150" i="24"/>
  <c r="AZ151" i="24"/>
  <c r="AZ152" i="24"/>
  <c r="AZ153" i="24"/>
  <c r="AZ154" i="24"/>
  <c r="AZ155" i="24"/>
  <c r="AZ156" i="24"/>
  <c r="AZ1215" i="24"/>
  <c r="AZ1095" i="24"/>
  <c r="AZ1216" i="24"/>
  <c r="AZ157" i="24"/>
  <c r="AZ158" i="24"/>
  <c r="AZ159" i="24"/>
  <c r="AZ160" i="24"/>
  <c r="AZ161" i="24"/>
  <c r="AZ162" i="24"/>
  <c r="AZ163" i="24"/>
  <c r="AZ164" i="24"/>
  <c r="AZ165" i="24"/>
  <c r="AZ166" i="24"/>
  <c r="AZ1218" i="24"/>
  <c r="AZ167" i="24"/>
  <c r="AZ1219" i="24"/>
  <c r="AZ168" i="24"/>
  <c r="AZ169" i="24"/>
  <c r="AZ170" i="24"/>
  <c r="AZ171" i="24"/>
  <c r="AZ172" i="24"/>
  <c r="AZ173" i="24"/>
  <c r="AZ1220" i="24"/>
  <c r="AZ1221" i="24"/>
  <c r="AZ1222" i="24"/>
  <c r="AZ174" i="24"/>
  <c r="AZ175" i="24"/>
  <c r="AZ176" i="24"/>
  <c r="AZ177" i="24"/>
  <c r="AZ1223" i="24"/>
  <c r="AZ178" i="24"/>
  <c r="AZ179" i="24"/>
  <c r="AZ180" i="24"/>
  <c r="AZ1224" i="24"/>
  <c r="AZ2231" i="24"/>
  <c r="AZ2385" i="24"/>
  <c r="AZ2057" i="24"/>
  <c r="AZ1225" i="24"/>
  <c r="AZ1929" i="24"/>
  <c r="AZ2316" i="24"/>
  <c r="AZ2414" i="24"/>
  <c r="AZ2091" i="24"/>
  <c r="AZ1226" i="24"/>
  <c r="AZ1227" i="24"/>
  <c r="AZ1228" i="24"/>
  <c r="AZ1229" i="24"/>
  <c r="AZ1230" i="24"/>
  <c r="AZ1231" i="24"/>
  <c r="AZ181" i="24"/>
  <c r="AZ1232" i="24"/>
  <c r="AZ1233" i="24"/>
  <c r="AZ1234" i="24"/>
  <c r="AZ2417" i="24"/>
  <c r="AZ182" i="24"/>
  <c r="AZ2256" i="24"/>
  <c r="AZ2415" i="24"/>
  <c r="AZ1908" i="24"/>
  <c r="AZ2340" i="24"/>
  <c r="AZ2225" i="24"/>
  <c r="AZ2347" i="24"/>
  <c r="AZ1865" i="24"/>
  <c r="AZ2272" i="24"/>
  <c r="AZ2416" i="24"/>
  <c r="AZ2381" i="24"/>
  <c r="AZ1949" i="24"/>
  <c r="AZ2344" i="24"/>
  <c r="AZ2079" i="24"/>
  <c r="AZ2206" i="24"/>
  <c r="AZ1235" i="24"/>
  <c r="AZ1236" i="24"/>
  <c r="AZ1909" i="24"/>
  <c r="AZ1237" i="24"/>
  <c r="AZ183" i="24"/>
  <c r="AZ1238" i="24"/>
  <c r="AZ1239" i="24"/>
  <c r="AZ1240" i="24"/>
  <c r="AZ184" i="24"/>
  <c r="AZ1241" i="24"/>
  <c r="AZ185" i="24"/>
  <c r="AZ1242" i="24"/>
  <c r="AZ1243" i="24"/>
  <c r="AZ186" i="24"/>
  <c r="AZ187" i="24"/>
  <c r="AZ188" i="24"/>
  <c r="AZ189" i="24"/>
  <c r="AZ1244" i="24"/>
  <c r="AZ1245" i="24"/>
  <c r="AZ1246" i="24"/>
  <c r="AZ190" i="24"/>
  <c r="AZ1105" i="24"/>
  <c r="AZ2050" i="24"/>
  <c r="AZ1247" i="24"/>
  <c r="AZ2028" i="24"/>
  <c r="AZ191" i="24"/>
  <c r="AZ192" i="24"/>
  <c r="AZ193" i="24"/>
  <c r="AZ194" i="24"/>
  <c r="AZ195" i="24"/>
  <c r="AZ196" i="24"/>
  <c r="AZ197" i="24"/>
  <c r="AZ198" i="24"/>
  <c r="AZ199" i="24"/>
  <c r="AZ200" i="24"/>
  <c r="AZ201" i="24"/>
  <c r="AZ202" i="24"/>
  <c r="AZ203" i="24"/>
  <c r="AZ1248" i="24"/>
  <c r="AZ204" i="24"/>
  <c r="AZ205" i="24"/>
  <c r="AZ1100" i="24"/>
  <c r="AZ206" i="24"/>
  <c r="AZ207" i="24"/>
  <c r="AZ208" i="24"/>
  <c r="AZ209" i="24"/>
  <c r="AZ2236" i="24"/>
  <c r="AZ1249" i="24"/>
  <c r="AZ2111" i="24"/>
  <c r="AZ2514" i="24"/>
  <c r="AZ2484" i="24"/>
  <c r="AZ2181" i="24"/>
  <c r="AZ2278" i="24"/>
  <c r="AZ1895" i="24"/>
  <c r="AZ2293" i="24"/>
  <c r="AZ1969" i="24"/>
  <c r="AZ1886" i="24"/>
  <c r="AZ1250" i="24"/>
  <c r="AZ210" i="24"/>
  <c r="AZ211" i="24"/>
  <c r="AZ212" i="24"/>
  <c r="AZ1251" i="24"/>
  <c r="AZ213" i="24"/>
  <c r="AZ214" i="24"/>
  <c r="AZ215" i="24"/>
  <c r="AZ216" i="24"/>
  <c r="AZ217" i="24"/>
  <c r="AZ218" i="24"/>
  <c r="AZ219" i="24"/>
  <c r="AZ220" i="24"/>
  <c r="AZ221" i="24"/>
  <c r="AZ222" i="24"/>
  <c r="AZ223" i="24"/>
  <c r="AZ224" i="24"/>
  <c r="AZ1253" i="24"/>
  <c r="AZ225" i="24"/>
  <c r="AZ226" i="24"/>
  <c r="AZ227" i="24"/>
  <c r="AZ228" i="24"/>
  <c r="AZ1254" i="24"/>
  <c r="AZ229" i="24"/>
  <c r="AZ230" i="24"/>
  <c r="AZ1255" i="24"/>
  <c r="AZ1256" i="24"/>
  <c r="AZ231" i="24"/>
  <c r="AZ232" i="24"/>
  <c r="AZ1257" i="24"/>
  <c r="AZ1258" i="24"/>
  <c r="AZ233" i="24"/>
  <c r="AZ1259" i="24"/>
  <c r="AZ234" i="24"/>
  <c r="AZ1260" i="24"/>
  <c r="AZ1261" i="24"/>
  <c r="AZ1262" i="24"/>
  <c r="AZ1263" i="24"/>
  <c r="AZ1264" i="24"/>
  <c r="AZ1265" i="24"/>
  <c r="AZ1266" i="24"/>
  <c r="AZ1267" i="24"/>
  <c r="AZ1268" i="24"/>
  <c r="AZ1269" i="24"/>
  <c r="AZ1270" i="24"/>
  <c r="AZ1272" i="24"/>
  <c r="AZ1273" i="24"/>
  <c r="AZ235" i="24"/>
  <c r="AZ236" i="24"/>
  <c r="AZ237" i="24"/>
  <c r="AZ1934" i="24"/>
  <c r="AZ238" i="24"/>
  <c r="AZ1274" i="24"/>
  <c r="AZ1275" i="24"/>
  <c r="AZ1276" i="24"/>
  <c r="AZ1277" i="24"/>
  <c r="AZ1278" i="24"/>
  <c r="AZ1279" i="24"/>
  <c r="AZ1280" i="24"/>
  <c r="AZ1281" i="24"/>
  <c r="AZ239" i="24"/>
  <c r="AZ240" i="24"/>
  <c r="AZ241" i="24"/>
  <c r="AZ242" i="24"/>
  <c r="AZ243" i="24"/>
  <c r="AZ244" i="24"/>
  <c r="AZ245" i="24"/>
  <c r="AZ246" i="24"/>
  <c r="AZ247" i="24"/>
  <c r="AZ1282" i="24"/>
  <c r="AZ248" i="24"/>
  <c r="AZ249" i="24"/>
  <c r="AZ1283" i="24"/>
  <c r="AZ250" i="24"/>
  <c r="AZ251" i="24"/>
  <c r="AZ252" i="24"/>
  <c r="AZ253" i="24"/>
  <c r="AZ1285" i="24"/>
  <c r="AZ1286" i="24"/>
  <c r="AZ254" i="24"/>
  <c r="AZ2312" i="24"/>
  <c r="AZ2473" i="24"/>
  <c r="AZ2333" i="24"/>
  <c r="AZ2502" i="24"/>
  <c r="AZ2342" i="24"/>
  <c r="AZ2087" i="24"/>
  <c r="AZ2518" i="24"/>
  <c r="AZ2482" i="24"/>
  <c r="AZ2136" i="24"/>
  <c r="AZ1287" i="24"/>
  <c r="AZ2490" i="24"/>
  <c r="AZ2096" i="24"/>
  <c r="AZ1288" i="24"/>
  <c r="AZ255" i="24"/>
  <c r="AZ256" i="24"/>
  <c r="AZ257" i="24"/>
  <c r="AZ258" i="24"/>
  <c r="AZ259" i="24"/>
  <c r="AZ260" i="24"/>
  <c r="AZ261" i="24"/>
  <c r="AZ262" i="24"/>
  <c r="AZ263" i="24"/>
  <c r="AZ264" i="24"/>
  <c r="AZ265" i="24"/>
  <c r="AZ266" i="24"/>
  <c r="AZ1289" i="24"/>
  <c r="AZ1290" i="24"/>
  <c r="AZ267" i="24"/>
  <c r="AZ1291" i="24"/>
  <c r="AZ2205" i="24"/>
  <c r="AZ2281" i="24"/>
  <c r="AZ1292" i="24"/>
  <c r="AZ2150" i="24"/>
  <c r="AZ1293" i="24"/>
  <c r="AZ268" i="24"/>
  <c r="AZ269" i="24"/>
  <c r="AZ270" i="24"/>
  <c r="AZ271" i="24"/>
  <c r="AZ272" i="24"/>
  <c r="AZ273" i="24"/>
  <c r="AZ274" i="24"/>
  <c r="AZ1294" i="24"/>
  <c r="AZ275" i="24"/>
  <c r="AZ276" i="24"/>
  <c r="AZ277" i="24"/>
  <c r="AZ278" i="24"/>
  <c r="AZ279" i="24"/>
  <c r="AZ280" i="24"/>
  <c r="AZ281" i="24"/>
  <c r="AZ282" i="24"/>
  <c r="AZ283" i="24"/>
  <c r="AZ284" i="24"/>
  <c r="AZ285" i="24"/>
  <c r="AZ1295" i="24"/>
  <c r="AZ286" i="24"/>
  <c r="AZ287" i="24"/>
  <c r="AZ288" i="24"/>
  <c r="AZ289" i="24"/>
  <c r="AZ1296" i="24"/>
  <c r="AZ290" i="24"/>
  <c r="AZ291" i="24"/>
  <c r="AZ292" i="24"/>
  <c r="AZ1297" i="24"/>
  <c r="AZ293" i="24"/>
  <c r="AZ294" i="24"/>
  <c r="AZ1298" i="24"/>
  <c r="AZ1299" i="24"/>
  <c r="AZ1300" i="24"/>
  <c r="AZ1301" i="24"/>
  <c r="AZ1302" i="24"/>
  <c r="AZ1303" i="24"/>
  <c r="AZ295" i="24"/>
  <c r="AZ296" i="24"/>
  <c r="AZ297" i="24"/>
  <c r="AZ298" i="24"/>
  <c r="AZ1304" i="24"/>
  <c r="AZ299" i="24"/>
  <c r="AZ300" i="24"/>
  <c r="AZ301" i="24"/>
  <c r="AZ302" i="24"/>
  <c r="AZ1305" i="24"/>
  <c r="AZ303" i="24"/>
  <c r="AZ1306" i="24"/>
  <c r="AZ1307" i="24"/>
  <c r="AZ304" i="24"/>
  <c r="AZ1308" i="24"/>
  <c r="AZ305" i="24"/>
  <c r="AZ306" i="24"/>
  <c r="AZ307" i="24"/>
  <c r="AZ308" i="24"/>
  <c r="AZ309" i="24"/>
  <c r="AZ310" i="24"/>
  <c r="AZ311" i="24"/>
  <c r="AZ1309" i="24"/>
  <c r="AZ312" i="24"/>
  <c r="AZ313" i="24"/>
  <c r="AZ1310" i="24"/>
  <c r="AZ1311" i="24"/>
  <c r="AZ314" i="24"/>
  <c r="AZ1312" i="24"/>
  <c r="AZ315" i="24"/>
  <c r="AZ316" i="24"/>
  <c r="AZ317" i="24"/>
  <c r="AZ1313" i="24"/>
  <c r="AZ318" i="24"/>
  <c r="AZ1314" i="24"/>
  <c r="AZ1315" i="24"/>
  <c r="AZ1316" i="24"/>
  <c r="AZ319" i="24"/>
  <c r="AZ1317" i="24"/>
  <c r="AZ1318" i="24"/>
  <c r="AZ2527" i="24"/>
  <c r="AZ2370" i="24"/>
  <c r="AZ320" i="24"/>
  <c r="AZ321" i="24"/>
  <c r="AZ2122" i="24"/>
  <c r="AZ2218" i="24"/>
  <c r="AZ1319" i="24"/>
  <c r="AZ2515" i="24"/>
  <c r="AZ2156" i="24"/>
  <c r="AZ1992" i="24"/>
  <c r="AZ2429" i="24"/>
  <c r="AZ1948" i="24"/>
  <c r="AZ2326" i="24"/>
  <c r="AZ2240" i="24"/>
  <c r="AZ1922" i="24"/>
  <c r="AZ2194" i="24"/>
  <c r="AZ1996" i="24"/>
  <c r="AZ2016" i="24"/>
  <c r="AZ2394" i="24"/>
  <c r="AZ2076" i="24"/>
  <c r="AZ2346" i="24"/>
  <c r="AZ1938" i="24"/>
  <c r="AZ2317" i="24"/>
  <c r="AZ2408" i="24"/>
  <c r="AZ1320" i="24"/>
  <c r="AZ2092" i="24"/>
  <c r="AZ322" i="24"/>
  <c r="AZ2448" i="24"/>
  <c r="AZ323" i="24"/>
  <c r="AZ324" i="24"/>
  <c r="AZ2145" i="24"/>
  <c r="AZ2157" i="24"/>
  <c r="AZ2252" i="24"/>
  <c r="AZ2421" i="24"/>
  <c r="AZ2159" i="24"/>
  <c r="AZ2220" i="24"/>
  <c r="AZ2192" i="24"/>
  <c r="AZ2233" i="24"/>
  <c r="AZ2234" i="24"/>
  <c r="AZ2086" i="24"/>
  <c r="AZ325" i="24"/>
  <c r="AZ326" i="24"/>
  <c r="AZ2449" i="24"/>
  <c r="AZ327" i="24"/>
  <c r="AZ328" i="24"/>
  <c r="AZ329" i="24"/>
  <c r="AZ330" i="24"/>
  <c r="AZ331" i="24"/>
  <c r="AZ1322" i="24"/>
  <c r="AZ332" i="24"/>
  <c r="AZ333" i="24"/>
  <c r="AZ334" i="24"/>
  <c r="AZ335" i="24"/>
  <c r="AZ1323" i="24"/>
  <c r="AZ1324" i="24"/>
  <c r="AZ1325" i="24"/>
  <c r="AZ1326" i="24"/>
  <c r="AZ1327" i="24"/>
  <c r="AZ2153" i="24"/>
  <c r="AZ1328" i="24"/>
  <c r="AZ1329" i="24"/>
  <c r="AZ1330" i="24"/>
  <c r="AZ1914" i="24"/>
  <c r="AZ1331" i="24"/>
  <c r="AZ2368" i="24"/>
  <c r="AZ1332" i="24"/>
  <c r="AZ336" i="24"/>
  <c r="AZ337" i="24"/>
  <c r="AZ1943" i="24"/>
  <c r="AZ1884" i="24"/>
  <c r="AZ1966" i="24"/>
  <c r="AZ1967" i="24"/>
  <c r="AZ2212" i="24"/>
  <c r="AZ2024" i="24"/>
  <c r="AZ2068" i="24"/>
  <c r="AZ1883" i="24"/>
  <c r="AZ2427" i="24"/>
  <c r="AZ2025" i="24"/>
  <c r="AZ2480" i="24"/>
  <c r="AZ2483" i="24"/>
  <c r="AZ1910" i="24"/>
  <c r="AZ2426" i="24"/>
  <c r="AZ2433" i="24"/>
  <c r="AZ2301" i="24"/>
  <c r="AZ2476" i="24"/>
  <c r="AZ2428" i="24"/>
  <c r="AZ2509" i="24"/>
  <c r="AZ2498" i="24"/>
  <c r="AZ1968" i="24"/>
  <c r="AZ2511" i="24"/>
  <c r="AZ2539" i="24"/>
  <c r="AZ1885" i="24"/>
  <c r="AZ2138" i="24"/>
  <c r="AZ2528" i="24"/>
  <c r="AZ2237" i="24"/>
  <c r="AZ338" i="24"/>
  <c r="AZ2532" i="24"/>
  <c r="AZ2425" i="24"/>
  <c r="AZ2164" i="24"/>
  <c r="AZ339" i="24"/>
  <c r="AZ340" i="24"/>
  <c r="AZ341" i="24"/>
  <c r="AZ342" i="24"/>
  <c r="AZ2395" i="24"/>
  <c r="AZ1997" i="24"/>
  <c r="AZ1333" i="24"/>
  <c r="AZ1334" i="24"/>
  <c r="AZ343" i="24"/>
  <c r="AZ1335" i="24"/>
  <c r="AZ344" i="24"/>
  <c r="AZ345" i="24"/>
  <c r="AZ346" i="24"/>
  <c r="AZ347" i="24"/>
  <c r="AZ348" i="24"/>
  <c r="AZ349" i="24"/>
  <c r="AZ350" i="24"/>
  <c r="AZ351" i="24"/>
  <c r="AZ352" i="24"/>
  <c r="AZ353" i="24"/>
  <c r="AZ354" i="24"/>
  <c r="AZ355" i="24"/>
  <c r="AZ356" i="24"/>
  <c r="AZ357" i="24"/>
  <c r="AZ358" i="24"/>
  <c r="AZ359" i="24"/>
  <c r="AZ360" i="24"/>
  <c r="AZ361" i="24"/>
  <c r="AZ362" i="24"/>
  <c r="AZ363" i="24"/>
  <c r="AZ364" i="24"/>
  <c r="AZ1336" i="24"/>
  <c r="AZ365" i="24"/>
  <c r="AZ366" i="24"/>
  <c r="AZ367" i="24"/>
  <c r="AZ368" i="24"/>
  <c r="AZ1338" i="24"/>
  <c r="AZ1339" i="24"/>
  <c r="AZ369" i="24"/>
  <c r="AZ370" i="24"/>
  <c r="AZ1340" i="24"/>
  <c r="AZ371" i="24"/>
  <c r="AZ372" i="24"/>
  <c r="AZ1341" i="24"/>
  <c r="AZ373" i="24"/>
  <c r="AZ1342" i="24"/>
  <c r="AZ1343" i="24"/>
  <c r="AZ374" i="24"/>
  <c r="AZ1344" i="24"/>
  <c r="AZ1345" i="24"/>
  <c r="AZ1346" i="24"/>
  <c r="AZ1347" i="24"/>
  <c r="AZ375" i="24"/>
  <c r="AZ376" i="24"/>
  <c r="AZ377" i="24"/>
  <c r="AZ1348" i="24"/>
  <c r="AZ1349" i="24"/>
  <c r="AZ1350" i="24"/>
  <c r="AZ1351" i="24"/>
  <c r="AZ378" i="24"/>
  <c r="AZ379" i="24"/>
  <c r="AZ1352" i="24"/>
  <c r="AZ380" i="24"/>
  <c r="AZ381" i="24"/>
  <c r="AZ382" i="24"/>
  <c r="AZ1353" i="24"/>
  <c r="AZ383" i="24"/>
  <c r="AZ384" i="24"/>
  <c r="AZ1355" i="24"/>
  <c r="AZ2166" i="24"/>
  <c r="AZ2517" i="24"/>
  <c r="AZ2537" i="24"/>
  <c r="AZ2540" i="24"/>
  <c r="AZ1915" i="24"/>
  <c r="AZ1916" i="24"/>
  <c r="AZ2139" i="24"/>
  <c r="AZ2497" i="24"/>
  <c r="AZ1957" i="24"/>
  <c r="AZ2531" i="24"/>
  <c r="AZ2182" i="24"/>
  <c r="AZ1887" i="24"/>
  <c r="AZ2127" i="24"/>
  <c r="AZ1991" i="24"/>
  <c r="AZ1936" i="24"/>
  <c r="AZ2535" i="24"/>
  <c r="AZ2112" i="24"/>
  <c r="AZ1970" i="24"/>
  <c r="AZ2036" i="24"/>
  <c r="AZ1956" i="24"/>
  <c r="AZ1356" i="24"/>
  <c r="AZ385" i="24"/>
  <c r="AZ386" i="24"/>
  <c r="AZ1357" i="24"/>
  <c r="AZ1358" i="24"/>
  <c r="AZ1359" i="24"/>
  <c r="AZ387" i="24"/>
  <c r="AZ1360" i="24"/>
  <c r="AZ1361" i="24"/>
  <c r="AZ388" i="24"/>
  <c r="AZ389" i="24"/>
  <c r="AZ1362" i="24"/>
  <c r="AZ390" i="24"/>
  <c r="AZ391" i="24"/>
  <c r="AZ392" i="24"/>
  <c r="AZ393" i="24"/>
  <c r="AZ394" i="24"/>
  <c r="AZ395" i="24"/>
  <c r="AZ396" i="24"/>
  <c r="AZ397" i="24"/>
  <c r="AZ1363" i="24"/>
  <c r="AZ398" i="24"/>
  <c r="AZ399" i="24"/>
  <c r="AZ400" i="24"/>
  <c r="AZ401" i="24"/>
  <c r="AZ402" i="24"/>
  <c r="AZ403" i="24"/>
  <c r="AZ404" i="24"/>
  <c r="AZ405" i="24"/>
  <c r="AZ406" i="24"/>
  <c r="AZ407" i="24"/>
  <c r="AZ408" i="24"/>
  <c r="AZ409" i="24"/>
  <c r="AZ410" i="24"/>
  <c r="AZ411" i="24"/>
  <c r="AZ412" i="24"/>
  <c r="AZ413" i="24"/>
  <c r="AZ414" i="24"/>
  <c r="AZ1364" i="24"/>
  <c r="AZ415" i="24"/>
  <c r="AZ1366" i="24"/>
  <c r="AZ416" i="24"/>
  <c r="AZ417" i="24"/>
  <c r="AZ1367" i="24"/>
  <c r="AZ2125" i="24"/>
  <c r="AZ1924" i="24"/>
  <c r="AZ2211" i="24"/>
  <c r="AZ2305" i="24"/>
  <c r="AZ1930" i="24"/>
  <c r="AZ2298" i="24"/>
  <c r="AZ1863" i="24"/>
  <c r="AZ2271" i="24"/>
  <c r="AZ2300" i="24"/>
  <c r="AZ2005" i="24"/>
  <c r="AZ2437" i="24"/>
  <c r="AZ2367" i="24"/>
  <c r="AZ1864" i="24"/>
  <c r="AZ2204" i="24"/>
  <c r="AZ2297" i="24"/>
  <c r="AZ2077" i="24"/>
  <c r="AZ2319" i="24"/>
  <c r="AZ2307" i="24"/>
  <c r="AZ2384" i="24"/>
  <c r="AZ1368" i="24"/>
  <c r="AZ2021" i="24"/>
  <c r="AZ2245" i="24"/>
  <c r="AZ1873" i="24"/>
  <c r="AZ2135" i="24"/>
  <c r="AZ2137" i="24"/>
  <c r="AZ1369" i="24"/>
  <c r="AZ2277" i="24"/>
  <c r="AZ2227" i="24"/>
  <c r="AZ2423" i="24"/>
  <c r="AZ1370" i="24"/>
  <c r="AZ418" i="24"/>
  <c r="AZ419" i="24"/>
  <c r="AZ420" i="24"/>
  <c r="AZ421" i="24"/>
  <c r="AZ422" i="24"/>
  <c r="AZ423" i="24"/>
  <c r="AZ424" i="24"/>
  <c r="AZ1371" i="24"/>
  <c r="AZ1372" i="24"/>
  <c r="AZ1995" i="24"/>
  <c r="AZ2167" i="24"/>
  <c r="AZ2119" i="24"/>
  <c r="AZ2061" i="24"/>
  <c r="AZ2251" i="24"/>
  <c r="AZ1993" i="24"/>
  <c r="AZ1897" i="24"/>
  <c r="AZ2103" i="24"/>
  <c r="AZ2104" i="24"/>
  <c r="AZ1858" i="24"/>
  <c r="AZ2187" i="24"/>
  <c r="AZ2089" i="24"/>
  <c r="AZ1856" i="24"/>
  <c r="AZ2376" i="24"/>
  <c r="AZ1978" i="24"/>
  <c r="AZ2279" i="24"/>
  <c r="AZ2216" i="24"/>
  <c r="AZ1855" i="24"/>
  <c r="AZ1911" i="24"/>
  <c r="AZ1899" i="24"/>
  <c r="AZ2144" i="24"/>
  <c r="AZ1904" i="24"/>
  <c r="AZ1898" i="24"/>
  <c r="AZ2287" i="24"/>
  <c r="AZ2186" i="24"/>
  <c r="AZ1900" i="24"/>
  <c r="AZ1972" i="24"/>
  <c r="AZ2116" i="24"/>
  <c r="AZ2214" i="24"/>
  <c r="AZ2075" i="24"/>
  <c r="AZ1977" i="24"/>
  <c r="AZ2303" i="24"/>
  <c r="AZ2435" i="24"/>
  <c r="AZ2248" i="24"/>
  <c r="AZ1905" i="24"/>
  <c r="AZ1947" i="24"/>
  <c r="AZ2323" i="24"/>
  <c r="AZ2038" i="24"/>
  <c r="AZ1927" i="24"/>
  <c r="AZ1980" i="24"/>
  <c r="AZ2132" i="24"/>
  <c r="AZ2170" i="24"/>
  <c r="AZ2295" i="24"/>
  <c r="AZ2042" i="24"/>
  <c r="AZ2286" i="24"/>
  <c r="AZ2175" i="24"/>
  <c r="AZ1982" i="24"/>
  <c r="AZ2013" i="24"/>
  <c r="AZ2115" i="24"/>
  <c r="AZ2249" i="24"/>
  <c r="AZ2131" i="24"/>
  <c r="AZ2406" i="24"/>
  <c r="AZ2378" i="24"/>
  <c r="AZ2294" i="24"/>
  <c r="AZ2117" i="24"/>
  <c r="AZ2195" i="24"/>
  <c r="AZ2387" i="24"/>
  <c r="AZ2302" i="24"/>
  <c r="AZ2239" i="24"/>
  <c r="AZ1854" i="24"/>
  <c r="AZ2188" i="24"/>
  <c r="AZ2062" i="24"/>
  <c r="AZ1917" i="24"/>
  <c r="AZ2012" i="24"/>
  <c r="AZ2364" i="24"/>
  <c r="AZ1937" i="24"/>
  <c r="AZ2010" i="24"/>
  <c r="AZ1918" i="24"/>
  <c r="AZ2315" i="24"/>
  <c r="AZ1926" i="24"/>
  <c r="AZ1979" i="24"/>
  <c r="AZ1946" i="24"/>
  <c r="AZ2183" i="24"/>
  <c r="AZ1975" i="24"/>
  <c r="AZ2009" i="24"/>
  <c r="AZ2337" i="24"/>
  <c r="AZ2223" i="24"/>
  <c r="AZ1891" i="24"/>
  <c r="AZ2390" i="24"/>
  <c r="AZ2229" i="24"/>
  <c r="AZ2196" i="24"/>
  <c r="AZ1960" i="24"/>
  <c r="AZ2189" i="24"/>
  <c r="AZ425" i="24"/>
  <c r="AZ426" i="24"/>
  <c r="AZ427" i="24"/>
  <c r="AZ428" i="24"/>
  <c r="AZ1373" i="24"/>
  <c r="AZ1374" i="24"/>
  <c r="AZ1375" i="24"/>
  <c r="AZ429" i="24"/>
  <c r="AZ430" i="24"/>
  <c r="AZ431" i="24"/>
  <c r="AZ1376" i="24"/>
  <c r="AZ432" i="24"/>
  <c r="AZ433" i="24"/>
  <c r="AZ434" i="24"/>
  <c r="AZ435" i="24"/>
  <c r="AZ1377" i="24"/>
  <c r="AZ436" i="24"/>
  <c r="AZ437" i="24"/>
  <c r="AZ438" i="24"/>
  <c r="AZ1378" i="24"/>
  <c r="AZ1379" i="24"/>
  <c r="AZ439" i="24"/>
  <c r="AZ440" i="24"/>
  <c r="AZ441" i="24"/>
  <c r="AZ1381" i="24"/>
  <c r="AZ442" i="24"/>
  <c r="AZ443" i="24"/>
  <c r="AZ1382" i="24"/>
  <c r="AZ444" i="24"/>
  <c r="AZ445" i="24"/>
  <c r="AZ1383" i="24"/>
  <c r="AZ446" i="24"/>
  <c r="AZ1384" i="24"/>
  <c r="AZ447" i="24"/>
  <c r="AZ1385" i="24"/>
  <c r="AZ448" i="24"/>
  <c r="AZ449" i="24"/>
  <c r="AZ450" i="24"/>
  <c r="AZ451" i="24"/>
  <c r="AZ1386" i="24"/>
  <c r="AZ1387" i="24"/>
  <c r="AZ1388" i="24"/>
  <c r="AZ452" i="24"/>
  <c r="AZ453" i="24"/>
  <c r="AZ454" i="24"/>
  <c r="AZ455" i="24"/>
  <c r="AZ456" i="24"/>
  <c r="AZ1389" i="24"/>
  <c r="AZ457" i="24"/>
  <c r="AZ458" i="24"/>
  <c r="AZ459" i="24"/>
  <c r="AZ460" i="24"/>
  <c r="AZ461" i="24"/>
  <c r="AZ462" i="24"/>
  <c r="AZ463" i="24"/>
  <c r="AZ464" i="24"/>
  <c r="AZ465" i="24"/>
  <c r="AZ466" i="24"/>
  <c r="AZ467" i="24"/>
  <c r="AZ468" i="24"/>
  <c r="AZ469" i="24"/>
  <c r="AZ470" i="24"/>
  <c r="AZ471" i="24"/>
  <c r="AZ472" i="24"/>
  <c r="AZ2097" i="24"/>
  <c r="AZ1912" i="24"/>
  <c r="AZ2019" i="24"/>
  <c r="AZ1390" i="24"/>
  <c r="AZ1391" i="24"/>
  <c r="AZ1392" i="24"/>
  <c r="AZ1393" i="24"/>
  <c r="AZ1394" i="24"/>
  <c r="AZ1395" i="24"/>
  <c r="AZ1396" i="24"/>
  <c r="AZ1397" i="24"/>
  <c r="AZ1962" i="24"/>
  <c r="AZ2207" i="24"/>
  <c r="AZ2152" i="24"/>
  <c r="AZ2045" i="24"/>
  <c r="AZ1985" i="24"/>
  <c r="AZ2020" i="24"/>
  <c r="AZ2151" i="24"/>
  <c r="AZ2133" i="24"/>
  <c r="AZ2282" i="24"/>
  <c r="AZ2320" i="24"/>
  <c r="AZ2046" i="24"/>
  <c r="AZ2244" i="24"/>
  <c r="AZ1398" i="24"/>
  <c r="AZ473" i="24"/>
  <c r="AZ474" i="24"/>
  <c r="AZ475" i="24"/>
  <c r="AZ476" i="24"/>
  <c r="AZ477" i="24"/>
  <c r="AZ478" i="24"/>
  <c r="AZ1399" i="24"/>
  <c r="AZ479" i="24"/>
  <c r="AZ1400" i="24"/>
  <c r="AZ480" i="24"/>
  <c r="AZ481" i="24"/>
  <c r="AZ1894" i="24"/>
  <c r="AZ2474" i="24"/>
  <c r="AZ1401" i="24"/>
  <c r="AZ482" i="24"/>
  <c r="AZ483" i="24"/>
  <c r="AZ484" i="24"/>
  <c r="AZ485" i="24"/>
  <c r="AZ486" i="24"/>
  <c r="AZ487" i="24"/>
  <c r="AZ2526" i="24"/>
  <c r="AZ2508" i="24"/>
  <c r="AZ2334" i="24"/>
  <c r="AZ1944" i="24"/>
  <c r="AZ2221" i="24"/>
  <c r="AZ488" i="24"/>
  <c r="AZ489" i="24"/>
  <c r="AZ490" i="24"/>
  <c r="AZ491" i="24"/>
  <c r="AZ492" i="24"/>
  <c r="AZ493" i="24"/>
  <c r="AZ494" i="24"/>
  <c r="AZ495" i="24"/>
  <c r="AZ496" i="24"/>
  <c r="AZ497" i="24"/>
  <c r="AZ498" i="24"/>
  <c r="AZ499" i="24"/>
  <c r="AZ500" i="24"/>
  <c r="AZ501" i="24"/>
  <c r="AZ502" i="24"/>
  <c r="AZ503" i="24"/>
  <c r="AZ1404" i="24"/>
  <c r="AZ504" i="24"/>
  <c r="AZ505" i="24"/>
  <c r="AZ1405" i="24"/>
  <c r="AZ506" i="24"/>
  <c r="AZ507" i="24"/>
  <c r="AZ508" i="24"/>
  <c r="AZ509" i="24"/>
  <c r="AZ1406" i="24"/>
  <c r="AZ1407" i="24"/>
  <c r="AZ1408" i="24"/>
  <c r="AZ1409" i="24"/>
  <c r="AZ1410" i="24"/>
  <c r="AZ1411" i="24"/>
  <c r="AZ1412" i="24"/>
  <c r="AZ1413" i="24"/>
  <c r="AZ1414" i="24"/>
  <c r="AZ1415" i="24"/>
  <c r="AZ510" i="24"/>
  <c r="AZ1416" i="24"/>
  <c r="AZ1417" i="24"/>
  <c r="AZ1418" i="24"/>
  <c r="AZ1419" i="24"/>
  <c r="AZ1420" i="24"/>
  <c r="AZ1422" i="24"/>
  <c r="AZ1958" i="24"/>
  <c r="AZ1423" i="24"/>
  <c r="AZ1424" i="24"/>
  <c r="AZ1425" i="24"/>
  <c r="AZ1426" i="24"/>
  <c r="AZ511" i="24"/>
  <c r="AZ512" i="24"/>
  <c r="AZ513" i="24"/>
  <c r="AZ514" i="24"/>
  <c r="AZ515" i="24"/>
  <c r="AZ516" i="24"/>
  <c r="AZ517" i="24"/>
  <c r="AZ518" i="24"/>
  <c r="AZ519" i="24"/>
  <c r="AZ520" i="24"/>
  <c r="AZ1427" i="24"/>
  <c r="AZ521" i="24"/>
  <c r="AZ522" i="24"/>
  <c r="AZ523" i="24"/>
  <c r="AZ2430" i="24"/>
  <c r="AZ1954" i="24"/>
  <c r="AZ1999" i="24"/>
  <c r="AZ2007" i="24"/>
  <c r="AZ2499" i="24"/>
  <c r="AZ2475" i="24"/>
  <c r="AZ1941" i="24"/>
  <c r="AZ1428" i="24"/>
  <c r="AZ524" i="24"/>
  <c r="AZ525" i="24"/>
  <c r="AZ1429" i="24"/>
  <c r="AZ1430" i="24"/>
  <c r="AZ526" i="24"/>
  <c r="AZ1431" i="24"/>
  <c r="AZ527" i="24"/>
  <c r="AZ528" i="24"/>
  <c r="AZ529" i="24"/>
  <c r="AZ1432" i="24"/>
  <c r="AZ530" i="24"/>
  <c r="AZ1433" i="24"/>
  <c r="AZ1434" i="24"/>
  <c r="AZ1907" i="24"/>
  <c r="AZ1950" i="24"/>
  <c r="AZ531" i="24"/>
  <c r="AZ532" i="24"/>
  <c r="AZ533" i="24"/>
  <c r="AZ534" i="24"/>
  <c r="AZ535" i="24"/>
  <c r="AZ536" i="24"/>
  <c r="AZ1435" i="24"/>
  <c r="AZ537" i="24"/>
  <c r="AZ1436" i="24"/>
  <c r="AZ538" i="24"/>
  <c r="AZ539" i="24"/>
  <c r="AZ540" i="24"/>
  <c r="AZ2450" i="24"/>
  <c r="AZ1437" i="24"/>
  <c r="AZ541" i="24"/>
  <c r="AZ542" i="24"/>
  <c r="AZ543" i="24"/>
  <c r="AZ1438" i="24"/>
  <c r="AZ544" i="24"/>
  <c r="AZ545" i="24"/>
  <c r="AZ1439" i="24"/>
  <c r="AZ1440" i="24"/>
  <c r="AZ546" i="24"/>
  <c r="AZ1441" i="24"/>
  <c r="AZ547" i="24"/>
  <c r="AZ548" i="24"/>
  <c r="AZ1442" i="24"/>
  <c r="AZ549" i="24"/>
  <c r="AZ550" i="24"/>
  <c r="AZ551" i="24"/>
  <c r="AZ1443" i="24"/>
  <c r="AZ1444" i="24"/>
  <c r="AZ1445" i="24"/>
  <c r="AZ2451" i="24"/>
  <c r="AZ552" i="24"/>
  <c r="AZ1446" i="24"/>
  <c r="AZ1447" i="24"/>
  <c r="AZ1448" i="24"/>
  <c r="AZ553" i="24"/>
  <c r="AZ1449" i="24"/>
  <c r="AZ1450" i="24"/>
  <c r="AZ554" i="24"/>
  <c r="AZ555" i="24"/>
  <c r="AZ1451" i="24"/>
  <c r="AZ1452" i="24"/>
  <c r="AZ1453" i="24"/>
  <c r="AZ1454" i="24"/>
  <c r="AZ556" i="24"/>
  <c r="AZ557" i="24"/>
  <c r="AZ1455" i="24"/>
  <c r="AZ558" i="24"/>
  <c r="AZ1456" i="24"/>
  <c r="AZ559" i="24"/>
  <c r="AZ1457" i="24"/>
  <c r="AZ560" i="24"/>
  <c r="AZ1458" i="24"/>
  <c r="AZ561" i="24"/>
  <c r="AZ562" i="24"/>
  <c r="AZ1459" i="24"/>
  <c r="AZ563" i="24"/>
  <c r="AZ1460" i="24"/>
  <c r="AZ564" i="24"/>
  <c r="AZ1461" i="24"/>
  <c r="AZ565" i="24"/>
  <c r="AZ1462" i="24"/>
  <c r="AZ566" i="24"/>
  <c r="AZ1463" i="24"/>
  <c r="AZ567" i="24"/>
  <c r="AZ568" i="24"/>
  <c r="AZ1464" i="24"/>
  <c r="AZ569" i="24"/>
  <c r="AZ570" i="24"/>
  <c r="AZ571" i="24"/>
  <c r="AZ572" i="24"/>
  <c r="AZ573" i="24"/>
  <c r="AZ574" i="24"/>
  <c r="AZ575" i="24"/>
  <c r="AZ1465" i="24"/>
  <c r="AZ1466" i="24"/>
  <c r="AZ576" i="24"/>
  <c r="AZ2235" i="24"/>
  <c r="AZ2310" i="24"/>
  <c r="AZ1467" i="24"/>
  <c r="AZ1919" i="24"/>
  <c r="AZ2176" i="24"/>
  <c r="AZ2093" i="24"/>
  <c r="AZ2318" i="24"/>
  <c r="AZ2366" i="24"/>
  <c r="AZ2407" i="24"/>
  <c r="AZ2018" i="24"/>
  <c r="AZ2146" i="24"/>
  <c r="AZ2177" i="24"/>
  <c r="AZ2325" i="24"/>
  <c r="AZ1913" i="24"/>
  <c r="AZ2217" i="24"/>
  <c r="AZ1468" i="24"/>
  <c r="AZ1469" i="24"/>
  <c r="AZ1906" i="24"/>
  <c r="AZ2288" i="24"/>
  <c r="AZ2120" i="24"/>
  <c r="AZ1861" i="24"/>
  <c r="AZ1470" i="24"/>
  <c r="AZ1879" i="24"/>
  <c r="AZ2219" i="24"/>
  <c r="AZ2444" i="24"/>
  <c r="AZ2263" i="24"/>
  <c r="AZ2100" i="24"/>
  <c r="AZ2264" i="24"/>
  <c r="AZ2246" i="24"/>
  <c r="AZ2262" i="24"/>
  <c r="AZ2179" i="24"/>
  <c r="AZ2209" i="24"/>
  <c r="AZ2124" i="24"/>
  <c r="AZ1471" i="24"/>
  <c r="AZ577" i="24"/>
  <c r="AZ578" i="24"/>
  <c r="AZ1472" i="24"/>
  <c r="AZ579" i="24"/>
  <c r="AZ580" i="24"/>
  <c r="AZ581" i="24"/>
  <c r="AZ582" i="24"/>
  <c r="AZ583" i="24"/>
  <c r="AZ584" i="24"/>
  <c r="AZ1473" i="24"/>
  <c r="AZ585" i="24"/>
  <c r="AZ586" i="24"/>
  <c r="AZ1474" i="24"/>
  <c r="AZ587" i="24"/>
  <c r="AZ588" i="24"/>
  <c r="AZ2047" i="24"/>
  <c r="AZ1475" i="24"/>
  <c r="AZ1989" i="24"/>
  <c r="AZ1878" i="24"/>
  <c r="AZ1882" i="24"/>
  <c r="AZ1942" i="24"/>
  <c r="AZ2110" i="24"/>
  <c r="AZ2523" i="24"/>
  <c r="AZ2051" i="24"/>
  <c r="AZ2487" i="24"/>
  <c r="AZ1990" i="24"/>
  <c r="AZ2493" i="24"/>
  <c r="AZ2023" i="24"/>
  <c r="AZ1955" i="24"/>
  <c r="AZ2052" i="24"/>
  <c r="AZ2101" i="24"/>
  <c r="AZ1901" i="24"/>
  <c r="AZ2265" i="24"/>
  <c r="AZ2000" i="24"/>
  <c r="AZ2067" i="24"/>
  <c r="AZ589" i="24"/>
  <c r="AZ590" i="24"/>
  <c r="AZ591" i="24"/>
  <c r="AZ592" i="24"/>
  <c r="AZ593" i="24"/>
  <c r="AZ594" i="24"/>
  <c r="AZ595" i="24"/>
  <c r="AZ596" i="24"/>
  <c r="AZ597" i="24"/>
  <c r="AZ598" i="24"/>
  <c r="AZ599" i="24"/>
  <c r="AZ600" i="24"/>
  <c r="AZ601" i="24"/>
  <c r="AZ602" i="24"/>
  <c r="AZ603" i="24"/>
  <c r="AZ1903" i="24"/>
  <c r="AZ1853" i="24"/>
  <c r="AZ2285" i="24"/>
  <c r="AZ1852" i="24"/>
  <c r="AZ2054" i="24"/>
  <c r="AZ604" i="24"/>
  <c r="AZ605" i="24"/>
  <c r="AZ606" i="24"/>
  <c r="AZ607" i="24"/>
  <c r="AZ608" i="24"/>
  <c r="AZ609" i="24"/>
  <c r="AZ610" i="24"/>
  <c r="AZ611" i="24"/>
  <c r="AZ612" i="24"/>
  <c r="AZ613" i="24"/>
  <c r="AZ614" i="24"/>
  <c r="AZ615" i="24"/>
  <c r="AZ616" i="24"/>
  <c r="AZ1479" i="24"/>
  <c r="AZ617" i="24"/>
  <c r="AZ618" i="24"/>
  <c r="AZ619" i="24"/>
  <c r="AZ620" i="24"/>
  <c r="AZ621" i="24"/>
  <c r="AZ622" i="24"/>
  <c r="AZ623" i="24"/>
  <c r="AZ624" i="24"/>
  <c r="AZ625" i="24"/>
  <c r="AZ626" i="24"/>
  <c r="AZ627" i="24"/>
  <c r="AZ628" i="24"/>
  <c r="AZ629" i="24"/>
  <c r="AZ1481" i="24"/>
  <c r="AZ630" i="24"/>
  <c r="AZ631" i="24"/>
  <c r="AZ632" i="24"/>
  <c r="AZ633" i="24"/>
  <c r="AZ634" i="24"/>
  <c r="AZ635" i="24"/>
  <c r="AZ636" i="24"/>
  <c r="AZ637" i="24"/>
  <c r="AZ638" i="24"/>
  <c r="AZ639" i="24"/>
  <c r="AZ640" i="24"/>
  <c r="AZ641" i="24"/>
  <c r="AZ642" i="24"/>
  <c r="AZ1483" i="24"/>
  <c r="AZ1484" i="24"/>
  <c r="AZ1485" i="24"/>
  <c r="AZ1486" i="24"/>
  <c r="AZ1487" i="24"/>
  <c r="AZ1488" i="24"/>
  <c r="AZ643" i="24"/>
  <c r="AZ1489" i="24"/>
  <c r="AZ644" i="24"/>
  <c r="AZ1490" i="24"/>
  <c r="AZ1491" i="24"/>
  <c r="AZ1492" i="24"/>
  <c r="AZ1493" i="24"/>
  <c r="AZ1494" i="24"/>
  <c r="AZ1495" i="24"/>
  <c r="AZ1496" i="24"/>
  <c r="AZ1497" i="24"/>
  <c r="AZ1498" i="24"/>
  <c r="AZ645" i="24"/>
  <c r="AZ1499" i="24"/>
  <c r="AZ1500" i="24"/>
  <c r="AZ1501" i="24"/>
  <c r="AZ1502" i="24"/>
  <c r="AZ1503" i="24"/>
  <c r="AZ1504" i="24"/>
  <c r="AZ1505" i="24"/>
  <c r="AZ1506" i="24"/>
  <c r="AZ2082" i="24"/>
  <c r="AZ1872" i="24"/>
  <c r="AZ646" i="24"/>
  <c r="AZ647" i="24"/>
  <c r="AZ1507" i="24"/>
  <c r="AZ648" i="24"/>
  <c r="AZ649" i="24"/>
  <c r="AZ650" i="24"/>
  <c r="AZ651" i="24"/>
  <c r="AZ652" i="24"/>
  <c r="AZ1509" i="24"/>
  <c r="AZ653" i="24"/>
  <c r="AZ2241" i="24"/>
  <c r="AZ1862" i="24"/>
  <c r="AZ1974" i="24"/>
  <c r="AZ1920" i="24"/>
  <c r="AZ2202" i="24"/>
  <c r="AZ2329" i="24"/>
  <c r="AZ1983" i="24"/>
  <c r="AZ2004" i="24"/>
  <c r="AZ2203" i="24"/>
  <c r="AZ2031" i="24"/>
  <c r="AZ2328" i="24"/>
  <c r="AZ2017" i="24"/>
  <c r="AZ2094" i="24"/>
  <c r="AZ2269" i="24"/>
  <c r="AZ1939" i="24"/>
  <c r="AZ2044" i="24"/>
  <c r="AZ2365" i="24"/>
  <c r="AZ2327" i="24"/>
  <c r="AZ654" i="24"/>
  <c r="AZ1510" i="24"/>
  <c r="AZ1511" i="24"/>
  <c r="AZ1512" i="24"/>
  <c r="AZ1513" i="24"/>
  <c r="AZ655" i="24"/>
  <c r="AZ1514" i="24"/>
  <c r="AZ1515" i="24"/>
  <c r="AZ1516" i="24"/>
  <c r="AZ1517" i="24"/>
  <c r="AZ656" i="24"/>
  <c r="AZ1518" i="24"/>
  <c r="AZ657" i="24"/>
  <c r="AZ658" i="24"/>
  <c r="AZ659" i="24"/>
  <c r="AZ1519" i="24"/>
  <c r="AZ1520" i="24"/>
  <c r="AZ660" i="24"/>
  <c r="AZ1521" i="24"/>
  <c r="AZ1522" i="24"/>
  <c r="AZ2452" i="24"/>
  <c r="AZ1523" i="24"/>
  <c r="AZ1524" i="24"/>
  <c r="AZ2349" i="24"/>
  <c r="AZ2353" i="24"/>
  <c r="AZ1525" i="24"/>
  <c r="AZ661" i="24"/>
  <c r="AZ662" i="24"/>
  <c r="AZ663" i="24"/>
  <c r="AZ664" i="24"/>
  <c r="AZ665" i="24"/>
  <c r="AZ666" i="24"/>
  <c r="AZ2522" i="24"/>
  <c r="AZ2035" i="24"/>
  <c r="AZ1527" i="24"/>
  <c r="AZ667" i="24"/>
  <c r="AZ668" i="24"/>
  <c r="AZ669" i="24"/>
  <c r="AZ1528" i="24"/>
  <c r="AZ670" i="24"/>
  <c r="AZ671" i="24"/>
  <c r="AZ11" i="24"/>
  <c r="AZ672" i="24"/>
  <c r="AZ1529" i="24"/>
  <c r="AZ1530" i="24"/>
  <c r="AZ1531" i="24"/>
  <c r="AZ673" i="24"/>
  <c r="AZ1532" i="24"/>
  <c r="AZ674" i="24"/>
  <c r="AZ675" i="24"/>
  <c r="AZ676" i="24"/>
  <c r="AZ1533" i="24"/>
  <c r="AZ1964" i="24"/>
  <c r="AZ2085" i="24"/>
  <c r="AZ2160" i="24"/>
  <c r="AZ2033" i="24"/>
  <c r="AZ2261" i="24"/>
  <c r="AZ2341" i="24"/>
  <c r="AZ1988" i="24"/>
  <c r="AZ2260" i="24"/>
  <c r="AZ1987" i="24"/>
  <c r="AZ1965" i="24"/>
  <c r="AZ2059" i="24"/>
  <c r="AZ677" i="24"/>
  <c r="AZ1534" i="24"/>
  <c r="AZ678" i="24"/>
  <c r="AZ1535" i="24"/>
  <c r="AZ1536" i="24"/>
  <c r="AZ1537" i="24"/>
  <c r="AZ679" i="24"/>
  <c r="AZ1538" i="24"/>
  <c r="AZ680" i="24"/>
  <c r="AZ1539" i="24"/>
  <c r="AZ681" i="24"/>
  <c r="AZ682" i="24"/>
  <c r="AZ2363" i="24"/>
  <c r="AZ2481" i="24"/>
  <c r="AZ2362" i="24"/>
  <c r="AZ1540" i="24"/>
  <c r="AZ1541" i="24"/>
  <c r="AZ683" i="24"/>
  <c r="AZ684" i="24"/>
  <c r="AZ685" i="24"/>
  <c r="AZ1542" i="24"/>
  <c r="AZ686" i="24"/>
  <c r="AZ687" i="24"/>
  <c r="AZ688" i="24"/>
  <c r="AZ689" i="24"/>
  <c r="AZ690" i="24"/>
  <c r="AZ691" i="24"/>
  <c r="AZ1543" i="24"/>
  <c r="AZ692" i="24"/>
  <c r="AZ1544" i="24"/>
  <c r="AZ1545" i="24"/>
  <c r="AZ693" i="24"/>
  <c r="AZ694" i="24"/>
  <c r="AZ695" i="24"/>
  <c r="AZ696" i="24"/>
  <c r="AZ2486" i="24"/>
  <c r="AZ1546" i="24"/>
  <c r="AZ2049" i="24"/>
  <c r="AZ2534" i="24"/>
  <c r="AZ2008" i="24"/>
  <c r="AZ1921" i="24"/>
  <c r="AZ2066" i="24"/>
  <c r="AZ1547" i="24"/>
  <c r="AZ1548" i="24"/>
  <c r="AZ697" i="24"/>
  <c r="AZ1549" i="24"/>
  <c r="AZ698" i="24"/>
  <c r="AZ1925" i="24"/>
  <c r="AZ2335" i="24"/>
  <c r="AZ1550" i="24"/>
  <c r="AZ2505" i="24"/>
  <c r="AZ699" i="24"/>
  <c r="AZ1889" i="24"/>
  <c r="AZ1551" i="24"/>
  <c r="AZ700" i="24"/>
  <c r="AZ701" i="24"/>
  <c r="AZ1552" i="24"/>
  <c r="AZ1553" i="24"/>
  <c r="AZ702" i="24"/>
  <c r="AZ1554" i="24"/>
  <c r="AZ2488" i="24"/>
  <c r="AZ1881" i="24"/>
  <c r="AZ703" i="24"/>
  <c r="AZ704" i="24"/>
  <c r="AZ705" i="24"/>
  <c r="AZ706" i="24"/>
  <c r="AZ707" i="24"/>
  <c r="AZ708" i="24"/>
  <c r="AZ709" i="24"/>
  <c r="AZ710" i="24"/>
  <c r="AZ1555" i="24"/>
  <c r="AZ1556" i="24"/>
  <c r="AZ1557" i="24"/>
  <c r="AZ1558" i="24"/>
  <c r="AZ711" i="24"/>
  <c r="AZ1559" i="24"/>
  <c r="AZ1560" i="24"/>
  <c r="AZ712" i="24"/>
  <c r="AZ1561" i="24"/>
  <c r="AZ1562" i="24"/>
  <c r="AZ1563" i="24"/>
  <c r="AZ1564" i="24"/>
  <c r="AZ1565" i="24"/>
  <c r="AZ713" i="24"/>
  <c r="AZ714" i="24"/>
  <c r="AZ715" i="24"/>
  <c r="AZ1566" i="24"/>
  <c r="AZ2369" i="24"/>
  <c r="AZ1998" i="24"/>
  <c r="AZ2099" i="24"/>
  <c r="AZ1931" i="24"/>
  <c r="AZ2108" i="24"/>
  <c r="AZ2191" i="24"/>
  <c r="AZ2283" i="24"/>
  <c r="AZ1869" i="24"/>
  <c r="AZ1952" i="24"/>
  <c r="AZ1567" i="24"/>
  <c r="AZ1568" i="24"/>
  <c r="AZ716" i="24"/>
  <c r="AZ717" i="24"/>
  <c r="AZ718" i="24"/>
  <c r="AZ719" i="24"/>
  <c r="AZ720" i="24"/>
  <c r="AZ721" i="24"/>
  <c r="AZ722" i="24"/>
  <c r="AZ723" i="24"/>
  <c r="AZ724" i="24"/>
  <c r="AZ725" i="24"/>
  <c r="AZ726" i="24"/>
  <c r="AZ727" i="24"/>
  <c r="AZ728" i="24"/>
  <c r="AZ729" i="24"/>
  <c r="AZ730" i="24"/>
  <c r="AZ731" i="24"/>
  <c r="AZ732" i="24"/>
  <c r="AZ1569" i="24"/>
  <c r="AZ733" i="24"/>
  <c r="AZ734" i="24"/>
  <c r="AZ1570" i="24"/>
  <c r="AZ735" i="24"/>
  <c r="AZ736" i="24"/>
  <c r="AZ1571" i="24"/>
  <c r="AZ737" i="24"/>
  <c r="AZ738" i="24"/>
  <c r="AZ739" i="24"/>
  <c r="AZ1932" i="24"/>
  <c r="AZ2232" i="24"/>
  <c r="AZ2081" i="24"/>
  <c r="AZ2109" i="24"/>
  <c r="AZ2356" i="24"/>
  <c r="AZ2273" i="24"/>
  <c r="AZ2309" i="24"/>
  <c r="AZ2048" i="24"/>
  <c r="AZ2361" i="24"/>
  <c r="AZ2032" i="24"/>
  <c r="AZ2418" i="24"/>
  <c r="AZ740" i="24"/>
  <c r="AZ741" i="24"/>
  <c r="AZ742" i="24"/>
  <c r="AZ1572" i="24"/>
  <c r="AZ743" i="24"/>
  <c r="AZ744" i="24"/>
  <c r="AZ1573" i="24"/>
  <c r="AZ1574" i="24"/>
  <c r="AZ1575" i="24"/>
  <c r="AZ1576" i="24"/>
  <c r="AZ745" i="24"/>
  <c r="AZ1577" i="24"/>
  <c r="AZ746" i="24"/>
  <c r="AZ1578" i="24"/>
  <c r="AZ1579" i="24"/>
  <c r="AZ747" i="24"/>
  <c r="AZ748" i="24"/>
  <c r="AZ749" i="24"/>
  <c r="AZ1580" i="24"/>
  <c r="AZ1581" i="24"/>
  <c r="AZ1582" i="24"/>
  <c r="AZ1583" i="24"/>
  <c r="AZ1584" i="24"/>
  <c r="AZ750" i="24"/>
  <c r="AZ1585" i="24"/>
  <c r="AZ751" i="24"/>
  <c r="AZ1586" i="24"/>
  <c r="AZ752" i="24"/>
  <c r="AZ1587" i="24"/>
  <c r="AZ753" i="24"/>
  <c r="AZ1588" i="24"/>
  <c r="AZ754" i="24"/>
  <c r="AZ755" i="24"/>
  <c r="AZ756" i="24"/>
  <c r="AZ2453" i="24"/>
  <c r="AZ1589" i="24"/>
  <c r="AZ757" i="24"/>
  <c r="AZ1590" i="24"/>
  <c r="AZ1591" i="24"/>
  <c r="AZ1592" i="24"/>
  <c r="AZ1593" i="24"/>
  <c r="AZ1594" i="24"/>
  <c r="AZ758" i="24"/>
  <c r="AZ1595" i="24"/>
  <c r="AZ759" i="24"/>
  <c r="AZ1596" i="24"/>
  <c r="AZ760" i="24"/>
  <c r="AZ761" i="24"/>
  <c r="AZ762" i="24"/>
  <c r="AZ1597" i="24"/>
  <c r="AZ1598" i="24"/>
  <c r="AZ763" i="24"/>
  <c r="AZ764" i="24"/>
  <c r="AZ1599" i="24"/>
  <c r="AZ1600" i="24"/>
  <c r="AZ765" i="24"/>
  <c r="AZ1601" i="24"/>
  <c r="AZ1602" i="24"/>
  <c r="AZ1603" i="24"/>
  <c r="AZ766" i="24"/>
  <c r="AZ767" i="24"/>
  <c r="AZ1604" i="24"/>
  <c r="AZ1605" i="24"/>
  <c r="AZ768" i="24"/>
  <c r="AZ1606" i="24"/>
  <c r="AZ1607" i="24"/>
  <c r="AZ769" i="24"/>
  <c r="AZ770" i="24"/>
  <c r="AZ1608" i="24"/>
  <c r="AZ1609" i="24"/>
  <c r="AZ771" i="24"/>
  <c r="AZ772" i="24"/>
  <c r="AZ1610" i="24"/>
  <c r="AZ1611" i="24"/>
  <c r="AZ773" i="24"/>
  <c r="AZ1612" i="24"/>
  <c r="AZ774" i="24"/>
  <c r="AZ1613" i="24"/>
  <c r="AZ1614" i="24"/>
  <c r="AZ1615" i="24"/>
  <c r="AZ775" i="24"/>
  <c r="AZ1616" i="24"/>
  <c r="AZ776" i="24"/>
  <c r="AZ777" i="24"/>
  <c r="AZ778" i="24"/>
  <c r="AZ779" i="24"/>
  <c r="AZ1617" i="24"/>
  <c r="AZ1618" i="24"/>
  <c r="AZ780" i="24"/>
  <c r="AZ1619" i="24"/>
  <c r="AZ781" i="24"/>
  <c r="AZ782" i="24"/>
  <c r="AZ783" i="24"/>
  <c r="AZ784" i="24"/>
  <c r="AZ785" i="24"/>
  <c r="AZ786" i="24"/>
  <c r="AZ787" i="24"/>
  <c r="AZ788" i="24"/>
  <c r="AZ789" i="24"/>
  <c r="AZ790" i="24"/>
  <c r="AZ1621" i="24"/>
  <c r="AZ1622" i="24"/>
  <c r="AZ791" i="24"/>
  <c r="AZ792" i="24"/>
  <c r="AZ1623" i="24"/>
  <c r="AZ1624" i="24"/>
  <c r="AZ793" i="24"/>
  <c r="AZ1625" i="24"/>
  <c r="AZ1626" i="24"/>
  <c r="AZ1627" i="24"/>
  <c r="AZ794" i="24"/>
  <c r="AZ795" i="24"/>
  <c r="AZ1628" i="24"/>
  <c r="AZ796" i="24"/>
  <c r="AZ1629" i="24"/>
  <c r="AZ797" i="24"/>
  <c r="AZ1630" i="24"/>
  <c r="AZ798" i="24"/>
  <c r="AZ1631" i="24"/>
  <c r="AZ1632" i="24"/>
  <c r="AZ1633" i="24"/>
  <c r="AZ1634" i="24"/>
  <c r="AZ799" i="24"/>
  <c r="AZ800" i="24"/>
  <c r="AZ801" i="24"/>
  <c r="AZ1635" i="24"/>
  <c r="AZ1636" i="24"/>
  <c r="AZ802" i="24"/>
  <c r="AZ803" i="24"/>
  <c r="AZ804" i="24"/>
  <c r="AZ1637" i="24"/>
  <c r="AZ1638" i="24"/>
  <c r="AZ1639" i="24"/>
  <c r="AZ805" i="24"/>
  <c r="AZ1640" i="24"/>
  <c r="AZ1641" i="24"/>
  <c r="AZ1642" i="24"/>
  <c r="AZ1643" i="24"/>
  <c r="AZ806" i="24"/>
  <c r="AZ807" i="24"/>
  <c r="AZ1644" i="24"/>
  <c r="AZ2420" i="24"/>
  <c r="AZ1892" i="24"/>
  <c r="AZ1645" i="24"/>
  <c r="AZ808" i="24"/>
  <c r="AZ809" i="24"/>
  <c r="AZ810" i="24"/>
  <c r="AZ811" i="24"/>
  <c r="AZ812" i="24"/>
  <c r="AZ813" i="24"/>
  <c r="AZ1646" i="24"/>
  <c r="AZ814" i="24"/>
  <c r="AZ815" i="24"/>
  <c r="AZ1647" i="24"/>
  <c r="AZ816" i="24"/>
  <c r="AZ817" i="24"/>
  <c r="AZ818" i="24"/>
  <c r="AZ819" i="24"/>
  <c r="AZ820" i="24"/>
  <c r="AZ821" i="24"/>
  <c r="AZ822" i="24"/>
  <c r="AZ823" i="24"/>
  <c r="AZ824" i="24"/>
  <c r="AZ825" i="24"/>
  <c r="AZ826" i="24"/>
  <c r="AZ827" i="24"/>
  <c r="AZ828" i="24"/>
  <c r="AZ829" i="24"/>
  <c r="AZ1648" i="24"/>
  <c r="AZ830" i="24"/>
  <c r="AZ831" i="24"/>
  <c r="AZ832" i="24"/>
  <c r="AZ1649" i="24"/>
  <c r="AZ833" i="24"/>
  <c r="AZ834" i="24"/>
  <c r="AZ1650" i="24"/>
  <c r="AZ1104" i="24"/>
  <c r="AZ1651" i="24"/>
  <c r="AZ1652" i="24"/>
  <c r="AZ1653" i="24"/>
  <c r="AZ835" i="24"/>
  <c r="AZ836" i="24"/>
  <c r="AZ1654" i="24"/>
  <c r="AZ837" i="24"/>
  <c r="AZ838" i="24"/>
  <c r="AZ2454" i="24"/>
  <c r="AZ1655" i="24"/>
  <c r="AZ839" i="24"/>
  <c r="AZ840" i="24"/>
  <c r="AZ2455" i="24"/>
  <c r="AZ841" i="24"/>
  <c r="AZ1656" i="24"/>
  <c r="AZ842" i="24"/>
  <c r="AZ843" i="24"/>
  <c r="AZ844" i="24"/>
  <c r="AZ1657" i="24"/>
  <c r="AZ1658" i="24"/>
  <c r="AZ845" i="24"/>
  <c r="AZ1659" i="24"/>
  <c r="AZ12" i="24"/>
  <c r="AZ1660" i="24"/>
  <c r="AZ846" i="24"/>
  <c r="AZ847" i="24"/>
  <c r="AZ1661" i="24"/>
  <c r="AZ2516" i="24"/>
  <c r="AZ1902" i="24"/>
  <c r="AZ1933" i="24"/>
  <c r="AZ2129" i="24"/>
  <c r="AZ2477" i="24"/>
  <c r="AZ848" i="24"/>
  <c r="AZ1662" i="24"/>
  <c r="AZ1663" i="24"/>
  <c r="AZ849" i="24"/>
  <c r="AZ1664" i="24"/>
  <c r="AZ850" i="24"/>
  <c r="AZ851" i="24"/>
  <c r="AZ852" i="24"/>
  <c r="AZ1665" i="24"/>
  <c r="AZ1666" i="24"/>
  <c r="AZ1667" i="24"/>
  <c r="AZ853" i="24"/>
  <c r="AZ1668" i="24"/>
  <c r="AZ854" i="24"/>
  <c r="AZ855" i="24"/>
  <c r="AZ856" i="24"/>
  <c r="AZ857" i="24"/>
  <c r="AZ858" i="24"/>
  <c r="AZ1669" i="24"/>
  <c r="AZ859" i="24"/>
  <c r="AZ860" i="24"/>
  <c r="AZ861" i="24"/>
  <c r="AZ862" i="24"/>
  <c r="AZ1670" i="24"/>
  <c r="AZ1671" i="24"/>
  <c r="AZ863" i="24"/>
  <c r="AZ864" i="24"/>
  <c r="AZ865" i="24"/>
  <c r="AZ1102" i="24"/>
  <c r="AZ1672" i="24"/>
  <c r="AZ1673" i="24"/>
  <c r="AZ1674" i="24"/>
  <c r="AZ2332" i="24"/>
  <c r="AZ2321" i="24"/>
  <c r="AZ1871" i="24"/>
  <c r="AZ2494" i="24"/>
  <c r="AZ866" i="24"/>
  <c r="AZ1675" i="24"/>
  <c r="AZ1676" i="24"/>
  <c r="AZ1677" i="24"/>
  <c r="AZ1678" i="24"/>
  <c r="AZ867" i="24"/>
  <c r="AZ1679" i="24"/>
  <c r="AZ868" i="24"/>
  <c r="AZ869" i="24"/>
  <c r="AZ870" i="24"/>
  <c r="AZ1880" i="24"/>
  <c r="AZ871" i="24"/>
  <c r="AZ1680" i="24"/>
  <c r="AZ872" i="24"/>
  <c r="AZ873" i="24"/>
  <c r="AZ874" i="24"/>
  <c r="AZ875" i="24"/>
  <c r="AZ876" i="24"/>
  <c r="AZ877" i="24"/>
  <c r="AZ878" i="24"/>
  <c r="AZ1101" i="24"/>
  <c r="AZ1681" i="24"/>
  <c r="AZ1682" i="24"/>
  <c r="AZ2148" i="24"/>
  <c r="AZ2147" i="24"/>
  <c r="AZ2064" i="24"/>
  <c r="AZ2438" i="24"/>
  <c r="AZ1890" i="24"/>
  <c r="AZ2253" i="24"/>
  <c r="AZ2409" i="24"/>
  <c r="AZ2200" i="24"/>
  <c r="AZ2352" i="24"/>
  <c r="AZ1984" i="24"/>
  <c r="AZ2431" i="24"/>
  <c r="AZ2304" i="24"/>
  <c r="AZ2270" i="24"/>
  <c r="AZ2065" i="24"/>
  <c r="AZ2379" i="24"/>
  <c r="AZ2338" i="24"/>
  <c r="AZ2339" i="24"/>
  <c r="AZ2201" i="24"/>
  <c r="AZ2280" i="24"/>
  <c r="AZ2060" i="24"/>
  <c r="AZ1683" i="24"/>
  <c r="AZ1684" i="24"/>
  <c r="AZ1685" i="24"/>
  <c r="AZ1686" i="24"/>
  <c r="AZ1687" i="24"/>
  <c r="AZ879" i="24"/>
  <c r="AZ1688" i="24"/>
  <c r="AZ1689" i="24"/>
  <c r="AZ1690" i="24"/>
  <c r="AZ1691" i="24"/>
  <c r="AZ1692" i="24"/>
  <c r="AZ1693" i="24"/>
  <c r="AZ1694" i="24"/>
  <c r="AZ880" i="24"/>
  <c r="AZ881" i="24"/>
  <c r="AZ882" i="24"/>
  <c r="AZ883" i="24"/>
  <c r="AZ884" i="24"/>
  <c r="AZ1697" i="24"/>
  <c r="AZ1698" i="24"/>
  <c r="AZ2456" i="24"/>
  <c r="AZ1699" i="24"/>
  <c r="AZ885" i="24"/>
  <c r="AZ1700" i="24"/>
  <c r="AZ886" i="24"/>
  <c r="AZ1701" i="24"/>
  <c r="AZ1702" i="24"/>
  <c r="AZ1703" i="24"/>
  <c r="AZ1704" i="24"/>
  <c r="AZ887" i="24"/>
  <c r="AZ1705" i="24"/>
  <c r="AZ1706" i="24"/>
  <c r="AZ888" i="24"/>
  <c r="AZ1707" i="24"/>
  <c r="AZ889" i="24"/>
  <c r="AZ1708" i="24"/>
  <c r="AZ890" i="24"/>
  <c r="AZ891" i="24"/>
  <c r="AZ1709" i="24"/>
  <c r="AZ892" i="24"/>
  <c r="AZ2519" i="24"/>
  <c r="AZ893" i="24"/>
  <c r="AZ2226" i="24"/>
  <c r="AZ2291" i="24"/>
  <c r="AZ2257" i="24"/>
  <c r="AZ2432" i="24"/>
  <c r="AZ2080" i="24"/>
  <c r="AZ2392" i="24"/>
  <c r="AZ2308" i="24"/>
  <c r="AZ2243" i="24"/>
  <c r="AZ1923" i="24"/>
  <c r="AZ2391" i="24"/>
  <c r="AZ1951" i="24"/>
  <c r="AZ2348" i="24"/>
  <c r="AZ2169" i="24"/>
  <c r="AZ1961" i="24"/>
  <c r="AZ1866" i="24"/>
  <c r="AZ2330" i="24"/>
  <c r="AZ2121" i="24"/>
  <c r="AZ1868" i="24"/>
  <c r="AZ2299" i="24"/>
  <c r="AZ2107" i="24"/>
  <c r="AZ1867" i="24"/>
  <c r="AZ2355" i="24"/>
  <c r="AZ1710" i="24"/>
  <c r="AZ894" i="24"/>
  <c r="AZ895" i="24"/>
  <c r="AZ896" i="24"/>
  <c r="AZ897" i="24"/>
  <c r="AZ898" i="24"/>
  <c r="AZ899" i="24"/>
  <c r="AZ900" i="24"/>
  <c r="AZ901" i="24"/>
  <c r="AZ902" i="24"/>
  <c r="AZ903" i="24"/>
  <c r="AZ904" i="24"/>
  <c r="AZ1711" i="24"/>
  <c r="AZ905" i="24"/>
  <c r="AZ906" i="24"/>
  <c r="AZ907" i="24"/>
  <c r="AZ908" i="24"/>
  <c r="AZ909" i="24"/>
  <c r="AZ910" i="24"/>
  <c r="AZ911" i="24"/>
  <c r="AZ912" i="24"/>
  <c r="AZ2424" i="24"/>
  <c r="AZ2506" i="24"/>
  <c r="AZ1712" i="24"/>
  <c r="AZ913" i="24"/>
  <c r="AZ914" i="24"/>
  <c r="AZ915" i="24"/>
  <c r="AZ1713" i="24"/>
  <c r="AZ1714" i="24"/>
  <c r="AZ1715" i="24"/>
  <c r="AZ1716" i="24"/>
  <c r="AZ1717" i="24"/>
  <c r="AZ916" i="24"/>
  <c r="AZ917" i="24"/>
  <c r="AZ918" i="24"/>
  <c r="AZ1718" i="24"/>
  <c r="AZ919" i="24"/>
  <c r="AZ1963" i="24"/>
  <c r="AZ1719" i="24"/>
  <c r="AZ2389" i="24"/>
  <c r="AZ2163" i="24"/>
  <c r="AZ1720" i="24"/>
  <c r="AZ1721" i="24"/>
  <c r="AZ1722" i="24"/>
  <c r="AZ1723" i="24"/>
  <c r="AZ1724" i="24"/>
  <c r="AZ1725" i="24"/>
  <c r="AZ920" i="24"/>
  <c r="AZ921" i="24"/>
  <c r="AZ1726" i="24"/>
  <c r="AZ1727" i="24"/>
  <c r="AZ1728" i="24"/>
  <c r="AZ1730" i="24"/>
  <c r="AZ1731" i="24"/>
  <c r="AZ2434" i="24"/>
  <c r="AZ922" i="24"/>
  <c r="AZ2098" i="24"/>
  <c r="AZ1953" i="24"/>
  <c r="AZ2161" i="24"/>
  <c r="AZ2058" i="24"/>
  <c r="AZ1875" i="24"/>
  <c r="AZ1876" i="24"/>
  <c r="AZ1874" i="24"/>
  <c r="AZ2084" i="24"/>
  <c r="AZ2292" i="24"/>
  <c r="AZ2322" i="24"/>
  <c r="AZ2053" i="24"/>
  <c r="AZ923" i="24"/>
  <c r="AZ924" i="24"/>
  <c r="AZ1732" i="24"/>
  <c r="AZ925" i="24"/>
  <c r="AZ1733" i="24"/>
  <c r="AZ1734" i="24"/>
  <c r="AZ926" i="24"/>
  <c r="AZ1735" i="24"/>
  <c r="AZ1736" i="24"/>
  <c r="AZ927" i="24"/>
  <c r="AZ928" i="24"/>
  <c r="AZ929" i="24"/>
  <c r="AZ930" i="24"/>
  <c r="AZ931" i="24"/>
  <c r="AZ1737" i="24"/>
  <c r="AZ932" i="24"/>
  <c r="AZ2162" i="24"/>
  <c r="AZ2440" i="24"/>
  <c r="AZ1738" i="24"/>
  <c r="AZ2524" i="24"/>
  <c r="AZ933" i="24"/>
  <c r="AZ2457" i="24"/>
  <c r="AZ934" i="24"/>
  <c r="AZ1739" i="24"/>
  <c r="AZ1740" i="24"/>
  <c r="AZ1741" i="24"/>
  <c r="AZ2458" i="24"/>
  <c r="AZ935" i="24"/>
  <c r="AZ936" i="24"/>
  <c r="AZ937" i="24"/>
  <c r="AZ938" i="24"/>
  <c r="AZ939" i="24"/>
  <c r="AZ940" i="24"/>
  <c r="AZ1742" i="24"/>
  <c r="AZ941" i="24"/>
  <c r="AZ2459" i="24"/>
  <c r="AZ942" i="24"/>
  <c r="AZ1743" i="24"/>
  <c r="AZ1744" i="24"/>
  <c r="AZ943" i="24"/>
  <c r="AZ2460" i="24"/>
  <c r="AZ2500" i="24"/>
  <c r="AZ1745" i="24"/>
  <c r="AZ2478" i="24"/>
  <c r="AZ2422" i="24"/>
  <c r="AZ1096" i="24"/>
  <c r="AZ2126" i="24"/>
  <c r="AZ2512" i="24"/>
  <c r="AZ2510" i="24"/>
  <c r="AZ2485" i="24"/>
  <c r="AZ1746" i="24"/>
  <c r="AZ2165" i="24"/>
  <c r="AZ1747" i="24"/>
  <c r="AZ1748" i="24"/>
  <c r="AZ1749" i="24"/>
  <c r="AZ1750" i="24"/>
  <c r="AZ944" i="24"/>
  <c r="AZ1751" i="24"/>
  <c r="AZ945" i="24"/>
  <c r="AZ1752" i="24"/>
  <c r="AZ1753" i="24"/>
  <c r="AZ1754" i="24"/>
  <c r="AZ946" i="24"/>
  <c r="AZ1103" i="24"/>
  <c r="AZ2496" i="24"/>
  <c r="AZ2536" i="24"/>
  <c r="AZ2088" i="24"/>
  <c r="AZ1098" i="24"/>
  <c r="AZ947" i="24"/>
  <c r="AZ1755" i="24"/>
  <c r="AZ948" i="24"/>
  <c r="AZ2461" i="24"/>
  <c r="AZ949" i="24"/>
  <c r="AZ1756" i="24"/>
  <c r="AZ2462" i="24"/>
  <c r="AZ950" i="24"/>
  <c r="AZ1757" i="24"/>
  <c r="AZ951" i="24"/>
  <c r="AZ1758" i="24"/>
  <c r="AZ2158" i="24"/>
  <c r="AZ1759" i="24"/>
  <c r="AZ952" i="24"/>
  <c r="AZ1760" i="24"/>
  <c r="AZ1761" i="24"/>
  <c r="AZ953" i="24"/>
  <c r="AZ954" i="24"/>
  <c r="AZ955" i="24"/>
  <c r="AZ956" i="24"/>
  <c r="AZ957" i="24"/>
  <c r="AZ958" i="24"/>
  <c r="AZ1762" i="24"/>
  <c r="AZ959" i="24"/>
  <c r="AZ1763" i="24"/>
  <c r="AZ960" i="24"/>
  <c r="AZ961" i="24"/>
  <c r="AZ1764" i="24"/>
  <c r="AZ1765" i="24"/>
  <c r="AZ1766" i="24"/>
  <c r="AZ1896" i="24"/>
  <c r="AZ962" i="24"/>
  <c r="AZ1099" i="24"/>
  <c r="AZ1767" i="24"/>
  <c r="AZ963" i="24"/>
  <c r="AZ964" i="24"/>
  <c r="AZ965" i="24"/>
  <c r="AZ966" i="24"/>
  <c r="AZ1770" i="24"/>
  <c r="AZ967" i="24"/>
  <c r="AZ968" i="24"/>
  <c r="AZ969" i="24"/>
  <c r="AZ13" i="24"/>
  <c r="AZ1771" i="24"/>
  <c r="AZ1772" i="24"/>
  <c r="AZ2275" i="24"/>
  <c r="AZ2034" i="24"/>
  <c r="AZ1877" i="24"/>
  <c r="AZ1773" i="24"/>
  <c r="AZ2419" i="24"/>
  <c r="AZ2006" i="24"/>
  <c r="AZ1986" i="24"/>
  <c r="AZ2274" i="24"/>
  <c r="AZ1097" i="24"/>
  <c r="AZ2525" i="24"/>
  <c r="AZ2463" i="24"/>
  <c r="AZ1774" i="24"/>
  <c r="AZ1775" i="24"/>
  <c r="AZ1776" i="24"/>
  <c r="AZ970" i="24"/>
  <c r="AZ971" i="24"/>
  <c r="AZ1777" i="24"/>
  <c r="AZ2507" i="24"/>
  <c r="AZ2464" i="24"/>
  <c r="AZ972" i="24"/>
  <c r="AZ973" i="24"/>
  <c r="AZ974" i="24"/>
  <c r="AZ1778" i="24"/>
  <c r="AZ975" i="24"/>
  <c r="AZ1779" i="24"/>
  <c r="AZ2465" i="24"/>
  <c r="AZ1780" i="24"/>
  <c r="AZ1781" i="24"/>
  <c r="AZ1782" i="24"/>
  <c r="AZ976" i="24"/>
  <c r="AZ1783" i="24"/>
  <c r="AZ1784" i="24"/>
  <c r="AZ977" i="24"/>
  <c r="AZ1785" i="24"/>
  <c r="AZ978" i="24"/>
  <c r="AZ1786" i="24"/>
  <c r="AZ1787" i="24"/>
  <c r="AZ2466" i="24"/>
  <c r="AZ979" i="24"/>
  <c r="AZ1788" i="24"/>
  <c r="AZ980" i="24"/>
  <c r="AZ1789" i="24"/>
  <c r="AZ1790" i="24"/>
  <c r="AZ1791" i="24"/>
  <c r="AZ2467" i="24"/>
  <c r="AZ2468" i="24"/>
  <c r="AZ981" i="24"/>
  <c r="AZ982" i="24"/>
  <c r="AZ2469" i="24"/>
  <c r="AZ1792" i="24"/>
  <c r="AZ2470" i="24"/>
  <c r="AZ983" i="24"/>
  <c r="AZ1793" i="24"/>
  <c r="AZ1794" i="24"/>
  <c r="AZ984" i="24"/>
  <c r="AZ985" i="24"/>
  <c r="AZ986" i="24"/>
  <c r="AZ987" i="24"/>
  <c r="AZ2489" i="24"/>
  <c r="AZ2491" i="24"/>
  <c r="AZ1795" i="24"/>
  <c r="AZ988" i="24"/>
  <c r="AZ989" i="24"/>
  <c r="AZ990" i="24"/>
  <c r="AZ2224" i="24"/>
  <c r="AZ2134" i="24"/>
  <c r="AZ2386" i="24"/>
  <c r="AZ2398" i="24"/>
  <c r="AZ2208" i="24"/>
  <c r="AZ1940" i="24"/>
  <c r="AZ1796" i="24"/>
  <c r="AZ2345" i="24"/>
  <c r="AZ2284" i="24"/>
  <c r="AZ2397" i="24"/>
  <c r="AZ2358" i="24"/>
  <c r="AZ991" i="24"/>
  <c r="AZ992" i="24"/>
  <c r="AZ993" i="24"/>
  <c r="AZ1797" i="24"/>
  <c r="AZ1798" i="24"/>
  <c r="AZ994" i="24"/>
  <c r="AZ995" i="24"/>
  <c r="AZ996" i="24"/>
  <c r="AZ997" i="24"/>
  <c r="AZ1799" i="24"/>
  <c r="AZ998" i="24"/>
  <c r="AZ999" i="24"/>
  <c r="AZ1000" i="24"/>
  <c r="AZ1800" i="24"/>
  <c r="AZ1801" i="24"/>
  <c r="AZ1802" i="24"/>
  <c r="AZ1803" i="24"/>
  <c r="AZ1804" i="24"/>
  <c r="AZ1001" i="24"/>
  <c r="AZ1805" i="24"/>
  <c r="AZ1806" i="24"/>
  <c r="AZ1002" i="24"/>
  <c r="AZ1003" i="24"/>
  <c r="AZ1807" i="24"/>
  <c r="AZ1808" i="24"/>
  <c r="AZ1809" i="24"/>
  <c r="AZ1810" i="24"/>
  <c r="AZ1004" i="24"/>
  <c r="AZ1811" i="24"/>
  <c r="AZ1005" i="24"/>
  <c r="AZ1812" i="24"/>
  <c r="AZ1006" i="24"/>
  <c r="AZ1813" i="24"/>
  <c r="AZ1007" i="24"/>
  <c r="AZ1814" i="24"/>
  <c r="AZ1816" i="24"/>
  <c r="AZ1817" i="24"/>
  <c r="AZ1008" i="24"/>
  <c r="AZ1818" i="24"/>
  <c r="AZ1009" i="24"/>
  <c r="AZ1010" i="24"/>
  <c r="AZ1819" i="24"/>
  <c r="AZ1820" i="24"/>
  <c r="AZ1821" i="24"/>
  <c r="AZ1011" i="24"/>
  <c r="AZ1012" i="24"/>
  <c r="AZ1013" i="24"/>
  <c r="AZ1822" i="24"/>
  <c r="AZ1014" i="24"/>
  <c r="AZ1015" i="24"/>
  <c r="AZ1823" i="24"/>
  <c r="AZ1016" i="24"/>
  <c r="AZ1017" i="24"/>
  <c r="AZ1018" i="24"/>
  <c r="AZ1019" i="24"/>
  <c r="AZ1020" i="24"/>
  <c r="AZ1021" i="24"/>
  <c r="AZ1022" i="24"/>
  <c r="AZ1023" i="24"/>
  <c r="AZ1024" i="24"/>
  <c r="AZ1025" i="24"/>
  <c r="AZ1026" i="24"/>
  <c r="AZ1824" i="24"/>
  <c r="AZ1825" i="24"/>
  <c r="AZ1027" i="24"/>
  <c r="AZ1826" i="24"/>
  <c r="AZ1028" i="24"/>
  <c r="AZ1029" i="24"/>
  <c r="AZ1827" i="24"/>
  <c r="AZ1030" i="24"/>
  <c r="AZ1828" i="24"/>
  <c r="AZ1031" i="24"/>
  <c r="AZ1032" i="24"/>
  <c r="AZ1829" i="24"/>
  <c r="AZ1033" i="24"/>
  <c r="AZ1034" i="24"/>
  <c r="AZ1830" i="24"/>
  <c r="AZ1035" i="24"/>
  <c r="AZ1036" i="24"/>
  <c r="AZ1037" i="24"/>
  <c r="AZ1831" i="24"/>
  <c r="AZ1038" i="24"/>
  <c r="AZ1832" i="24"/>
  <c r="AZ1833" i="24"/>
  <c r="AZ1039" i="24"/>
  <c r="AZ1040" i="24"/>
  <c r="AZ1041" i="24"/>
  <c r="AZ1834" i="24"/>
  <c r="AZ1042" i="24"/>
  <c r="AZ1043" i="24"/>
  <c r="AZ2471" i="24"/>
  <c r="AZ1835" i="24"/>
  <c r="AZ1044" i="24"/>
  <c r="AZ1045" i="24"/>
  <c r="AZ1046" i="24"/>
  <c r="AZ1047" i="24"/>
  <c r="AZ1836" i="24"/>
  <c r="AZ1837" i="24"/>
  <c r="AZ1048" i="24"/>
  <c r="AZ1049" i="24"/>
  <c r="AZ2472" i="24"/>
  <c r="AZ1838" i="24"/>
  <c r="AZ1050" i="24"/>
  <c r="AZ1051" i="24"/>
  <c r="AZ1052" i="24"/>
  <c r="AZ1053" i="24"/>
  <c r="AZ1054" i="24"/>
  <c r="AZ1055" i="24"/>
  <c r="AZ1056" i="24"/>
  <c r="AZ1057" i="24"/>
  <c r="AZ1058" i="24"/>
  <c r="AZ1059" i="24"/>
  <c r="AZ1060" i="24"/>
  <c r="AZ1061" i="24"/>
  <c r="AZ1062" i="24"/>
  <c r="AZ1063" i="24"/>
  <c r="AZ1839" i="24"/>
  <c r="AZ1064" i="24"/>
  <c r="AZ1065" i="24"/>
  <c r="AZ1840" i="24"/>
  <c r="AZ1066" i="24"/>
  <c r="AZ1067" i="24"/>
  <c r="AZ1068" i="24"/>
  <c r="AZ1069" i="24"/>
  <c r="AZ1070" i="24"/>
  <c r="AZ1071" i="24"/>
  <c r="AZ1842" i="24"/>
  <c r="AZ1072" i="24"/>
  <c r="AZ1073" i="24"/>
  <c r="AZ1074" i="24"/>
  <c r="AZ1075" i="24"/>
  <c r="AZ1076" i="24"/>
  <c r="AZ1077" i="24"/>
  <c r="AZ1078" i="24"/>
  <c r="AZ1079" i="24"/>
  <c r="AZ1080" i="24"/>
  <c r="AZ1081" i="24"/>
  <c r="AZ1082" i="24"/>
  <c r="AZ1083" i="24"/>
  <c r="AZ1084" i="24"/>
  <c r="AZ1085" i="24"/>
  <c r="AZ1086" i="24"/>
  <c r="AZ1087" i="24"/>
  <c r="AZ1088" i="24"/>
  <c r="AZ1843" i="24"/>
  <c r="AZ1844" i="24"/>
  <c r="AZ1845" i="24"/>
  <c r="AZ1089" i="24"/>
  <c r="AZ1846" i="24"/>
  <c r="AZ1090" i="24"/>
  <c r="AZ1091" i="24"/>
  <c r="AZ1847" i="24"/>
  <c r="AZ1092" i="24"/>
  <c r="AZ1848" i="24"/>
  <c r="AZ1093" i="24"/>
  <c r="AZ1094" i="24"/>
  <c r="AZ1850" i="24"/>
  <c r="AZ2357" i="24"/>
  <c r="AZ1893" i="24"/>
  <c r="AZ1851" i="24"/>
  <c r="AZ14" i="24"/>
  <c r="AC15" i="24"/>
  <c r="AC1109" i="24"/>
  <c r="AC1110" i="24"/>
  <c r="AC1111" i="24"/>
  <c r="AC1112" i="24"/>
  <c r="AC1113" i="24"/>
  <c r="AC1114" i="24"/>
  <c r="AC1115" i="24"/>
  <c r="AC1116" i="24"/>
  <c r="AC16" i="24"/>
  <c r="AC1117" i="24"/>
  <c r="AC17" i="24"/>
  <c r="AC1118" i="24"/>
  <c r="AC18" i="24"/>
  <c r="AC19" i="24"/>
  <c r="AC20" i="24"/>
  <c r="AC21" i="24"/>
  <c r="AC1119" i="24"/>
  <c r="AC22" i="24"/>
  <c r="AC23" i="24"/>
  <c r="AC1120" i="24"/>
  <c r="AC1121" i="24"/>
  <c r="AC24" i="24"/>
  <c r="AC25" i="24"/>
  <c r="AC26" i="24"/>
  <c r="AC27" i="24"/>
  <c r="AC1122" i="24"/>
  <c r="AC28" i="24"/>
  <c r="AC1123" i="24"/>
  <c r="AC1124" i="24"/>
  <c r="AC29" i="24"/>
  <c r="AC1125" i="24"/>
  <c r="AC1126" i="24"/>
  <c r="AC1127" i="24"/>
  <c r="AC30" i="24"/>
  <c r="AC31" i="24"/>
  <c r="AC1128" i="24"/>
  <c r="AC32" i="24"/>
  <c r="AC33" i="24"/>
  <c r="AC1129" i="24"/>
  <c r="AC34" i="24"/>
  <c r="AC1130" i="24"/>
  <c r="AC35" i="24"/>
  <c r="AC36" i="24"/>
  <c r="AC1131" i="24"/>
  <c r="AC1132" i="24"/>
  <c r="AC1133" i="24"/>
  <c r="AC1134" i="24"/>
  <c r="AC37" i="24"/>
  <c r="AC38" i="24"/>
  <c r="AC39" i="24"/>
  <c r="AC40" i="24"/>
  <c r="AC41" i="24"/>
  <c r="AC42" i="24"/>
  <c r="AC43" i="24"/>
  <c r="AC44" i="24"/>
  <c r="AC1135" i="24"/>
  <c r="AC45" i="24"/>
  <c r="AC46" i="24"/>
  <c r="AC1136" i="24"/>
  <c r="AC47" i="24"/>
  <c r="AC48" i="24"/>
  <c r="AC1137" i="24"/>
  <c r="AC1138" i="24"/>
  <c r="AC49" i="24"/>
  <c r="AC1139" i="24"/>
  <c r="AC1140" i="24"/>
  <c r="AC1141" i="24"/>
  <c r="AC1142" i="24"/>
  <c r="AC50" i="24"/>
  <c r="AC1143" i="24"/>
  <c r="AC1144" i="24"/>
  <c r="AC51" i="24"/>
  <c r="AC52" i="24"/>
  <c r="AC53" i="24"/>
  <c r="AC54" i="24"/>
  <c r="AC55" i="24"/>
  <c r="AC56" i="24"/>
  <c r="AC1145" i="24"/>
  <c r="AC57" i="24"/>
  <c r="AC58" i="24"/>
  <c r="AC59" i="24"/>
  <c r="AC1146" i="24"/>
  <c r="AC60" i="24"/>
  <c r="AC1147" i="24"/>
  <c r="AC1148" i="24"/>
  <c r="AC1149" i="24"/>
  <c r="AC1150" i="24"/>
  <c r="AC61" i="24"/>
  <c r="AC62" i="24"/>
  <c r="AC1151" i="24"/>
  <c r="AC63" i="24"/>
  <c r="AC2128" i="24"/>
  <c r="AC2530" i="24"/>
  <c r="AC2501" i="24"/>
  <c r="AC2495" i="24"/>
  <c r="AC2247" i="24"/>
  <c r="AC1108" i="24"/>
  <c r="AC1107" i="24"/>
  <c r="AC2504" i="24"/>
  <c r="AC64" i="24"/>
  <c r="AC1888" i="24"/>
  <c r="AC2533" i="24"/>
  <c r="AC2503" i="24"/>
  <c r="AC2027" i="24"/>
  <c r="AC2069" i="24"/>
  <c r="AC2026" i="24"/>
  <c r="AC1152" i="24"/>
  <c r="AC1153" i="24"/>
  <c r="AC65" i="24"/>
  <c r="AC2185" i="24"/>
  <c r="AC1154" i="24"/>
  <c r="AC66" i="24"/>
  <c r="AC2102" i="24"/>
  <c r="AC2222" i="24"/>
  <c r="AC2521" i="24"/>
  <c r="AC2520" i="24"/>
  <c r="AC2479" i="24"/>
  <c r="AC1155" i="24"/>
  <c r="AC1156" i="24"/>
  <c r="AC2113" i="24"/>
  <c r="AC67" i="24"/>
  <c r="AC1157" i="24"/>
  <c r="AC1158" i="24"/>
  <c r="AC68" i="24"/>
  <c r="AC69" i="24"/>
  <c r="AC70" i="24"/>
  <c r="AC71" i="24"/>
  <c r="AC72" i="24"/>
  <c r="AC73" i="24"/>
  <c r="AC74" i="24"/>
  <c r="AC75" i="24"/>
  <c r="AC76" i="24"/>
  <c r="AC1159" i="24"/>
  <c r="AC1160" i="24"/>
  <c r="AC2492" i="24"/>
  <c r="AC1161" i="24"/>
  <c r="AC1162" i="24"/>
  <c r="AC1163" i="24"/>
  <c r="AC77" i="24"/>
  <c r="AC78" i="24"/>
  <c r="AC79" i="24"/>
  <c r="AC1164" i="24"/>
  <c r="AC1165" i="24"/>
  <c r="AC80" i="24"/>
  <c r="AC81" i="24"/>
  <c r="AC82" i="24"/>
  <c r="AC83" i="24"/>
  <c r="AC1166" i="24"/>
  <c r="AC1167" i="24"/>
  <c r="AC1168" i="24"/>
  <c r="AC84" i="24"/>
  <c r="AC1169" i="24"/>
  <c r="AC85" i="24"/>
  <c r="AC1170" i="24"/>
  <c r="AC86" i="24"/>
  <c r="AC87" i="24"/>
  <c r="AC88" i="24"/>
  <c r="AC1171" i="24"/>
  <c r="AC89" i="24"/>
  <c r="AC1172" i="24"/>
  <c r="AC1173" i="24"/>
  <c r="AC1174" i="24"/>
  <c r="AC90" i="24"/>
  <c r="AC1175" i="24"/>
  <c r="AC1176" i="24"/>
  <c r="AC91" i="24"/>
  <c r="AC92" i="24"/>
  <c r="AC93" i="24"/>
  <c r="AC94" i="24"/>
  <c r="AC95" i="24"/>
  <c r="AC1178" i="24"/>
  <c r="AC96" i="24"/>
  <c r="AC1179" i="24"/>
  <c r="AC97" i="24"/>
  <c r="AC98" i="24"/>
  <c r="AC99" i="24"/>
  <c r="AC1180" i="24"/>
  <c r="AC1181" i="24"/>
  <c r="AC100" i="24"/>
  <c r="AC1182" i="24"/>
  <c r="AC101" i="24"/>
  <c r="AC102" i="24"/>
  <c r="AC103" i="24"/>
  <c r="AC104" i="24"/>
  <c r="AC105" i="24"/>
  <c r="AC2180" i="24"/>
  <c r="AC2276" i="24"/>
  <c r="AC2350" i="24"/>
  <c r="AC2210" i="24"/>
  <c r="AC2311" i="24"/>
  <c r="AC2399" i="24"/>
  <c r="AC2155" i="24"/>
  <c r="AC2242" i="24"/>
  <c r="AC2354" i="24"/>
  <c r="AC2442" i="24"/>
  <c r="AC2095" i="24"/>
  <c r="AC2290" i="24"/>
  <c r="AC2439" i="24"/>
  <c r="AC2396" i="24"/>
  <c r="AC2413" i="24"/>
  <c r="AC2254" i="24"/>
  <c r="AC2289" i="24"/>
  <c r="AC2255" i="24"/>
  <c r="AC2411" i="24"/>
  <c r="AC2410" i="24"/>
  <c r="AC2360" i="24"/>
  <c r="AC1183" i="24"/>
  <c r="AC2388" i="24"/>
  <c r="AC2331" i="24"/>
  <c r="AC1184" i="24"/>
  <c r="AC2412" i="24"/>
  <c r="AC2154" i="24"/>
  <c r="AC2106" i="24"/>
  <c r="AC2380" i="24"/>
  <c r="AC1185" i="24"/>
  <c r="AC2022" i="24"/>
  <c r="AC2258" i="24"/>
  <c r="AC2083" i="24"/>
  <c r="AC2259" i="24"/>
  <c r="AC1186" i="24"/>
  <c r="AC2359" i="24"/>
  <c r="AC1187" i="24"/>
  <c r="AC2313" i="24"/>
  <c r="AC2538" i="24"/>
  <c r="AC1106" i="24"/>
  <c r="AC2529" i="24"/>
  <c r="AC2445" i="24"/>
  <c r="AC106" i="24"/>
  <c r="AC2447" i="24"/>
  <c r="AC107" i="24"/>
  <c r="AC1188" i="24"/>
  <c r="AC1189" i="24"/>
  <c r="AC1190" i="24"/>
  <c r="AC108" i="24"/>
  <c r="AC1191" i="24"/>
  <c r="AC2513" i="24"/>
  <c r="AC109" i="24"/>
  <c r="AC2078" i="24"/>
  <c r="AC110" i="24"/>
  <c r="AC111" i="24"/>
  <c r="AC1192" i="24"/>
  <c r="AC112" i="24"/>
  <c r="AC113" i="24"/>
  <c r="AC114" i="24"/>
  <c r="AC115" i="24"/>
  <c r="AC1870" i="24"/>
  <c r="AC2178" i="24"/>
  <c r="AC1193" i="24"/>
  <c r="AC1194" i="24"/>
  <c r="AC116" i="24"/>
  <c r="AC2306" i="24"/>
  <c r="AC2441" i="24"/>
  <c r="AC1971" i="24"/>
  <c r="AC2371" i="24"/>
  <c r="AC2071" i="24"/>
  <c r="AC2377" i="24"/>
  <c r="AC2055" i="24"/>
  <c r="AC2037" i="24"/>
  <c r="AC2336" i="24"/>
  <c r="AC117" i="24"/>
  <c r="AC118" i="24"/>
  <c r="AC2149" i="24"/>
  <c r="AC2374" i="24"/>
  <c r="AC2250" i="24"/>
  <c r="AC2197" i="24"/>
  <c r="AC1959" i="24"/>
  <c r="AC2043" i="24"/>
  <c r="AC2267" i="24"/>
  <c r="AC1859" i="24"/>
  <c r="AC1860" i="24"/>
  <c r="AC2268" i="24"/>
  <c r="AC2171" i="24"/>
  <c r="AC2375" i="24"/>
  <c r="AC2029" i="24"/>
  <c r="AC2143" i="24"/>
  <c r="AC2238" i="24"/>
  <c r="AC2056" i="24"/>
  <c r="AC2215" i="24"/>
  <c r="AC2401" i="24"/>
  <c r="AC2383" i="24"/>
  <c r="AC2002" i="24"/>
  <c r="AC2011" i="24"/>
  <c r="AC2105" i="24"/>
  <c r="AC2118" i="24"/>
  <c r="AC1935" i="24"/>
  <c r="AC2228" i="24"/>
  <c r="AC2405" i="24"/>
  <c r="AC2296" i="24"/>
  <c r="AC2372" i="24"/>
  <c r="AC2402" i="24"/>
  <c r="AC2168" i="24"/>
  <c r="AC2039" i="24"/>
  <c r="AC2190" i="24"/>
  <c r="AC2014" i="24"/>
  <c r="AC2003" i="24"/>
  <c r="AC2373" i="24"/>
  <c r="AC2074" i="24"/>
  <c r="AC2174" i="24"/>
  <c r="AC2030" i="24"/>
  <c r="AC2141" i="24"/>
  <c r="AC2184" i="24"/>
  <c r="AC2324" i="24"/>
  <c r="AC2073" i="24"/>
  <c r="AC2015" i="24"/>
  <c r="AC1928" i="24"/>
  <c r="AC2199" i="24"/>
  <c r="AC1981" i="24"/>
  <c r="AC2172" i="24"/>
  <c r="AC2393" i="24"/>
  <c r="AC2230" i="24"/>
  <c r="AC2436" i="24"/>
  <c r="AC2351" i="24"/>
  <c r="AC2400" i="24"/>
  <c r="AC2314" i="24"/>
  <c r="AC2072" i="24"/>
  <c r="AC2063" i="24"/>
  <c r="AC2070" i="24"/>
  <c r="AC2114" i="24"/>
  <c r="AC1994" i="24"/>
  <c r="AC2041" i="24"/>
  <c r="AC2142" i="24"/>
  <c r="AC2343" i="24"/>
  <c r="AC2130" i="24"/>
  <c r="AC2404" i="24"/>
  <c r="AC2443" i="24"/>
  <c r="AC1976" i="24"/>
  <c r="AC2198" i="24"/>
  <c r="AC1973" i="24"/>
  <c r="AC2173" i="24"/>
  <c r="AC1857" i="24"/>
  <c r="AC2140" i="24"/>
  <c r="AC2213" i="24"/>
  <c r="AC2040" i="24"/>
  <c r="AC2001" i="24"/>
  <c r="AC2403" i="24"/>
  <c r="AC1945" i="24"/>
  <c r="AC2446" i="24"/>
  <c r="AC1195" i="24"/>
  <c r="AC2193" i="24"/>
  <c r="AC1196" i="24"/>
  <c r="AC2123" i="24"/>
  <c r="AC119" i="24"/>
  <c r="AC1197" i="24"/>
  <c r="AC2382" i="24"/>
  <c r="AC1198" i="24"/>
  <c r="AC1199" i="24"/>
  <c r="AC120" i="24"/>
  <c r="AC121" i="24"/>
  <c r="AC1200" i="24"/>
  <c r="AC122" i="24"/>
  <c r="AC1201" i="24"/>
  <c r="AC123" i="24"/>
  <c r="AC124" i="24"/>
  <c r="AC125" i="24"/>
  <c r="AC126" i="24"/>
  <c r="AC127" i="24"/>
  <c r="AC128" i="24"/>
  <c r="AC129" i="24"/>
  <c r="AC130" i="24"/>
  <c r="AC1202" i="24"/>
  <c r="AC131" i="24"/>
  <c r="AC132" i="24"/>
  <c r="AC133" i="24"/>
  <c r="AC134" i="24"/>
  <c r="AC1203" i="24"/>
  <c r="AC135" i="24"/>
  <c r="AC1204" i="24"/>
  <c r="AC136" i="24"/>
  <c r="AC1205" i="24"/>
  <c r="AC1206" i="24"/>
  <c r="AC137" i="24"/>
  <c r="AC138" i="24"/>
  <c r="AC139" i="24"/>
  <c r="AC140" i="24"/>
  <c r="AC141" i="24"/>
  <c r="AC1207" i="24"/>
  <c r="AC142" i="24"/>
  <c r="AC1208" i="24"/>
  <c r="AC1209" i="24"/>
  <c r="AC1210" i="24"/>
  <c r="AC143" i="24"/>
  <c r="AC1211" i="24"/>
  <c r="AC144" i="24"/>
  <c r="AC1212" i="24"/>
  <c r="AC145" i="24"/>
  <c r="AC146" i="24"/>
  <c r="AC1213" i="24"/>
  <c r="AC2090" i="24"/>
  <c r="AC147" i="24"/>
  <c r="AC148" i="24"/>
  <c r="AC149" i="24"/>
  <c r="AC1214" i="24"/>
  <c r="AC150" i="24"/>
  <c r="AC151" i="24"/>
  <c r="AC152" i="24"/>
  <c r="AC153" i="24"/>
  <c r="AC154" i="24"/>
  <c r="AC155" i="24"/>
  <c r="AC156" i="24"/>
  <c r="AC1215" i="24"/>
  <c r="AC1095" i="24"/>
  <c r="AC1216" i="24"/>
  <c r="AC157" i="24"/>
  <c r="AC158" i="24"/>
  <c r="AC159" i="24"/>
  <c r="AC160" i="24"/>
  <c r="AC161" i="24"/>
  <c r="AC162" i="24"/>
  <c r="AC163" i="24"/>
  <c r="AC164" i="24"/>
  <c r="AC165" i="24"/>
  <c r="AC166" i="24"/>
  <c r="AC1218" i="24"/>
  <c r="AC167" i="24"/>
  <c r="AC1219" i="24"/>
  <c r="AC168" i="24"/>
  <c r="AC169" i="24"/>
  <c r="AC170" i="24"/>
  <c r="AC171" i="24"/>
  <c r="AC172" i="24"/>
  <c r="AC173" i="24"/>
  <c r="AC1220" i="24"/>
  <c r="AC1221" i="24"/>
  <c r="AC1222" i="24"/>
  <c r="AC174" i="24"/>
  <c r="AC175" i="24"/>
  <c r="AC176" i="24"/>
  <c r="AC177" i="24"/>
  <c r="AC1223" i="24"/>
  <c r="AC178" i="24"/>
  <c r="AC179" i="24"/>
  <c r="AC180" i="24"/>
  <c r="AC1224" i="24"/>
  <c r="AC2231" i="24"/>
  <c r="AC2385" i="24"/>
  <c r="AC2057" i="24"/>
  <c r="AC1225" i="24"/>
  <c r="AC1929" i="24"/>
  <c r="AC2316" i="24"/>
  <c r="AC2414" i="24"/>
  <c r="AC2091" i="24"/>
  <c r="AC1226" i="24"/>
  <c r="AC1227" i="24"/>
  <c r="AC1228" i="24"/>
  <c r="AC1229" i="24"/>
  <c r="AC1230" i="24"/>
  <c r="AC1231" i="24"/>
  <c r="AC181" i="24"/>
  <c r="AC1232" i="24"/>
  <c r="AC1233" i="24"/>
  <c r="AC1234" i="24"/>
  <c r="AC2417" i="24"/>
  <c r="AC182" i="24"/>
  <c r="AC2256" i="24"/>
  <c r="AC2415" i="24"/>
  <c r="AC1908" i="24"/>
  <c r="AC2340" i="24"/>
  <c r="AC2225" i="24"/>
  <c r="AC2347" i="24"/>
  <c r="AC1865" i="24"/>
  <c r="AC2272" i="24"/>
  <c r="AC2416" i="24"/>
  <c r="AC2381" i="24"/>
  <c r="AC1949" i="24"/>
  <c r="AC2344" i="24"/>
  <c r="AC2079" i="24"/>
  <c r="AC2206" i="24"/>
  <c r="AC1235" i="24"/>
  <c r="AC1236" i="24"/>
  <c r="AC1909" i="24"/>
  <c r="AC1237" i="24"/>
  <c r="AC183" i="24"/>
  <c r="AC1238" i="24"/>
  <c r="AC1239" i="24"/>
  <c r="AC1240" i="24"/>
  <c r="AC184" i="24"/>
  <c r="AC1241" i="24"/>
  <c r="AC185" i="24"/>
  <c r="AC1242" i="24"/>
  <c r="AC1243" i="24"/>
  <c r="AC186" i="24"/>
  <c r="AC187" i="24"/>
  <c r="AC188" i="24"/>
  <c r="AC189" i="24"/>
  <c r="AC1244" i="24"/>
  <c r="AC1245" i="24"/>
  <c r="AC1246" i="24"/>
  <c r="AC190" i="24"/>
  <c r="AC1105" i="24"/>
  <c r="AC2050" i="24"/>
  <c r="AC1247" i="24"/>
  <c r="AC2028" i="24"/>
  <c r="AC191" i="24"/>
  <c r="AC192" i="24"/>
  <c r="AC193" i="24"/>
  <c r="AC194" i="24"/>
  <c r="AC195" i="24"/>
  <c r="AC196" i="24"/>
  <c r="AC197" i="24"/>
  <c r="AC198" i="24"/>
  <c r="AC199" i="24"/>
  <c r="AC200" i="24"/>
  <c r="AC201" i="24"/>
  <c r="AC202" i="24"/>
  <c r="AC203" i="24"/>
  <c r="AC1248" i="24"/>
  <c r="AC204" i="24"/>
  <c r="AC205" i="24"/>
  <c r="AC1100" i="24"/>
  <c r="AC206" i="24"/>
  <c r="AC207" i="24"/>
  <c r="AC208" i="24"/>
  <c r="AC209" i="24"/>
  <c r="AC2236" i="24"/>
  <c r="AC1249" i="24"/>
  <c r="AC2111" i="24"/>
  <c r="AC2514" i="24"/>
  <c r="AC2484" i="24"/>
  <c r="AC2181" i="24"/>
  <c r="AC2278" i="24"/>
  <c r="AC1895" i="24"/>
  <c r="AC2293" i="24"/>
  <c r="AC1969" i="24"/>
  <c r="AC1886" i="24"/>
  <c r="AC1250" i="24"/>
  <c r="AC210" i="24"/>
  <c r="AC211" i="24"/>
  <c r="AC212" i="24"/>
  <c r="AC1251" i="24"/>
  <c r="AC213" i="24"/>
  <c r="AC214" i="24"/>
  <c r="AC215" i="24"/>
  <c r="AC216" i="24"/>
  <c r="AC217" i="24"/>
  <c r="AC218" i="24"/>
  <c r="AC219" i="24"/>
  <c r="AC220" i="24"/>
  <c r="AC221" i="24"/>
  <c r="AC222" i="24"/>
  <c r="AC223" i="24"/>
  <c r="AC224" i="24"/>
  <c r="AC1253" i="24"/>
  <c r="AC225" i="24"/>
  <c r="AC226" i="24"/>
  <c r="AC227" i="24"/>
  <c r="AC228" i="24"/>
  <c r="AC1254" i="24"/>
  <c r="AC229" i="24"/>
  <c r="AC230" i="24"/>
  <c r="AC1255" i="24"/>
  <c r="AC1256" i="24"/>
  <c r="AC231" i="24"/>
  <c r="AC232" i="24"/>
  <c r="AC1257" i="24"/>
  <c r="AC1258" i="24"/>
  <c r="AC233" i="24"/>
  <c r="AC1259" i="24"/>
  <c r="AC234" i="24"/>
  <c r="AC1260" i="24"/>
  <c r="AC1261" i="24"/>
  <c r="AC1262" i="24"/>
  <c r="AC1263" i="24"/>
  <c r="AC1264" i="24"/>
  <c r="AC1265" i="24"/>
  <c r="AC1266" i="24"/>
  <c r="AC1267" i="24"/>
  <c r="AC1268" i="24"/>
  <c r="AC1269" i="24"/>
  <c r="AC1270" i="24"/>
  <c r="AC1272" i="24"/>
  <c r="AC1273" i="24"/>
  <c r="AC235" i="24"/>
  <c r="AC236" i="24"/>
  <c r="AC237" i="24"/>
  <c r="AC1934" i="24"/>
  <c r="AC238" i="24"/>
  <c r="AC1274" i="24"/>
  <c r="AC1275" i="24"/>
  <c r="AC1276" i="24"/>
  <c r="AC1277" i="24"/>
  <c r="AC1278" i="24"/>
  <c r="AC1279" i="24"/>
  <c r="AC1280" i="24"/>
  <c r="AC1281" i="24"/>
  <c r="AC239" i="24"/>
  <c r="AC240" i="24"/>
  <c r="AC241" i="24"/>
  <c r="AC242" i="24"/>
  <c r="AC243" i="24"/>
  <c r="AC244" i="24"/>
  <c r="AC245" i="24"/>
  <c r="AC246" i="24"/>
  <c r="AC247" i="24"/>
  <c r="AC1282" i="24"/>
  <c r="AC248" i="24"/>
  <c r="AC249" i="24"/>
  <c r="AC1283" i="24"/>
  <c r="AC250" i="24"/>
  <c r="AC251" i="24"/>
  <c r="AC252" i="24"/>
  <c r="AC253" i="24"/>
  <c r="AC1285" i="24"/>
  <c r="AC1286" i="24"/>
  <c r="AC254" i="24"/>
  <c r="AC2312" i="24"/>
  <c r="AC2473" i="24"/>
  <c r="AC2333" i="24"/>
  <c r="AC2502" i="24"/>
  <c r="AC2342" i="24"/>
  <c r="AC2087" i="24"/>
  <c r="AC2518" i="24"/>
  <c r="AC2482" i="24"/>
  <c r="AC2136" i="24"/>
  <c r="AC1287" i="24"/>
  <c r="AC2490" i="24"/>
  <c r="AC2096" i="24"/>
  <c r="AC1288" i="24"/>
  <c r="AC255" i="24"/>
  <c r="AC256" i="24"/>
  <c r="AC257" i="24"/>
  <c r="AC258" i="24"/>
  <c r="AC259" i="24"/>
  <c r="AC260" i="24"/>
  <c r="AC261" i="24"/>
  <c r="AC262" i="24"/>
  <c r="AC263" i="24"/>
  <c r="AC264" i="24"/>
  <c r="AC265" i="24"/>
  <c r="AC266" i="24"/>
  <c r="AC1289" i="24"/>
  <c r="AC1290" i="24"/>
  <c r="AC267" i="24"/>
  <c r="AC1291" i="24"/>
  <c r="AC2205" i="24"/>
  <c r="AC2281" i="24"/>
  <c r="AC1292" i="24"/>
  <c r="AC2150" i="24"/>
  <c r="AC1293" i="24"/>
  <c r="AC268" i="24"/>
  <c r="AC269" i="24"/>
  <c r="AC270" i="24"/>
  <c r="AC271" i="24"/>
  <c r="AC272" i="24"/>
  <c r="AC273" i="24"/>
  <c r="AC274" i="24"/>
  <c r="AC1294" i="24"/>
  <c r="AC275" i="24"/>
  <c r="AC276" i="24"/>
  <c r="AC277" i="24"/>
  <c r="AC278" i="24"/>
  <c r="AC279" i="24"/>
  <c r="AC280" i="24"/>
  <c r="AC281" i="24"/>
  <c r="AC282" i="24"/>
  <c r="AC283" i="24"/>
  <c r="AC284" i="24"/>
  <c r="AC285" i="24"/>
  <c r="AC1295" i="24"/>
  <c r="AC286" i="24"/>
  <c r="AC287" i="24"/>
  <c r="AC288" i="24"/>
  <c r="AC289" i="24"/>
  <c r="AC1296" i="24"/>
  <c r="AC290" i="24"/>
  <c r="AC291" i="24"/>
  <c r="AC292" i="24"/>
  <c r="AC1297" i="24"/>
  <c r="AC293" i="24"/>
  <c r="AC294" i="24"/>
  <c r="AC1298" i="24"/>
  <c r="AC1299" i="24"/>
  <c r="AC1300" i="24"/>
  <c r="AC1301" i="24"/>
  <c r="AC1302" i="24"/>
  <c r="AC1303" i="24"/>
  <c r="AC295" i="24"/>
  <c r="AC296" i="24"/>
  <c r="AC297" i="24"/>
  <c r="AC298" i="24"/>
  <c r="AC1304" i="24"/>
  <c r="AC299" i="24"/>
  <c r="AC300" i="24"/>
  <c r="AC301" i="24"/>
  <c r="AC302" i="24"/>
  <c r="AC1305" i="24"/>
  <c r="AC303" i="24"/>
  <c r="AC1306" i="24"/>
  <c r="AC1307" i="24"/>
  <c r="AC304" i="24"/>
  <c r="AC1308" i="24"/>
  <c r="AC305" i="24"/>
  <c r="AC306" i="24"/>
  <c r="AC307" i="24"/>
  <c r="AC308" i="24"/>
  <c r="AC309" i="24"/>
  <c r="AC310" i="24"/>
  <c r="AC311" i="24"/>
  <c r="AC1309" i="24"/>
  <c r="AC312" i="24"/>
  <c r="AC313" i="24"/>
  <c r="AC1310" i="24"/>
  <c r="AC1311" i="24"/>
  <c r="AC314" i="24"/>
  <c r="AC1312" i="24"/>
  <c r="AC315" i="24"/>
  <c r="AC316" i="24"/>
  <c r="AC317" i="24"/>
  <c r="AC1313" i="24"/>
  <c r="AC318" i="24"/>
  <c r="AC1314" i="24"/>
  <c r="AC1315" i="24"/>
  <c r="AC1316" i="24"/>
  <c r="AC319" i="24"/>
  <c r="AC1317" i="24"/>
  <c r="AC1318" i="24"/>
  <c r="AC2527" i="24"/>
  <c r="AC2370" i="24"/>
  <c r="AC320" i="24"/>
  <c r="AC321" i="24"/>
  <c r="AC2122" i="24"/>
  <c r="AC2218" i="24"/>
  <c r="AC1319" i="24"/>
  <c r="AC2515" i="24"/>
  <c r="AC2156" i="24"/>
  <c r="AC1992" i="24"/>
  <c r="AC2429" i="24"/>
  <c r="AC1948" i="24"/>
  <c r="AC2326" i="24"/>
  <c r="AC2240" i="24"/>
  <c r="AC1922" i="24"/>
  <c r="AC2194" i="24"/>
  <c r="AC1996" i="24"/>
  <c r="AC2016" i="24"/>
  <c r="AC2394" i="24"/>
  <c r="AC2076" i="24"/>
  <c r="AC2346" i="24"/>
  <c r="AC1938" i="24"/>
  <c r="AC2317" i="24"/>
  <c r="AC2408" i="24"/>
  <c r="AC1320" i="24"/>
  <c r="AC2092" i="24"/>
  <c r="AC322" i="24"/>
  <c r="AC2448" i="24"/>
  <c r="AC323" i="24"/>
  <c r="AC324" i="24"/>
  <c r="AC2145" i="24"/>
  <c r="AC2157" i="24"/>
  <c r="AC2252" i="24"/>
  <c r="AC2421" i="24"/>
  <c r="AC2159" i="24"/>
  <c r="AC2220" i="24"/>
  <c r="AC2192" i="24"/>
  <c r="AC2233" i="24"/>
  <c r="AC2234" i="24"/>
  <c r="AC2086" i="24"/>
  <c r="AC325" i="24"/>
  <c r="AC326" i="24"/>
  <c r="AC2449" i="24"/>
  <c r="AC327" i="24"/>
  <c r="AC328" i="24"/>
  <c r="AC329" i="24"/>
  <c r="AC330" i="24"/>
  <c r="AC331" i="24"/>
  <c r="AC1322" i="24"/>
  <c r="AC332" i="24"/>
  <c r="AC333" i="24"/>
  <c r="AC334" i="24"/>
  <c r="AC335" i="24"/>
  <c r="AC1323" i="24"/>
  <c r="AC1324" i="24"/>
  <c r="AC1325" i="24"/>
  <c r="AC1326" i="24"/>
  <c r="AC1327" i="24"/>
  <c r="AC2153" i="24"/>
  <c r="AC1328" i="24"/>
  <c r="AC1329" i="24"/>
  <c r="AC1330" i="24"/>
  <c r="AC1914" i="24"/>
  <c r="AC1331" i="24"/>
  <c r="AC2368" i="24"/>
  <c r="AC1332" i="24"/>
  <c r="AC336" i="24"/>
  <c r="AC337" i="24"/>
  <c r="AC1943" i="24"/>
  <c r="AC1884" i="24"/>
  <c r="AC1966" i="24"/>
  <c r="AC1967" i="24"/>
  <c r="AC2212" i="24"/>
  <c r="AC2024" i="24"/>
  <c r="AC2068" i="24"/>
  <c r="AC1883" i="24"/>
  <c r="AC2427" i="24"/>
  <c r="AC2025" i="24"/>
  <c r="AC2480" i="24"/>
  <c r="AC2483" i="24"/>
  <c r="AC1910" i="24"/>
  <c r="AC2426" i="24"/>
  <c r="AC2433" i="24"/>
  <c r="AC2301" i="24"/>
  <c r="AC2476" i="24"/>
  <c r="AC2428" i="24"/>
  <c r="AC2509" i="24"/>
  <c r="AC2498" i="24"/>
  <c r="AC1968" i="24"/>
  <c r="AC2511" i="24"/>
  <c r="AC2539" i="24"/>
  <c r="AC1885" i="24"/>
  <c r="AC2138" i="24"/>
  <c r="AC2528" i="24"/>
  <c r="AC2237" i="24"/>
  <c r="AC338" i="24"/>
  <c r="AC2532" i="24"/>
  <c r="AC2425" i="24"/>
  <c r="AC2164" i="24"/>
  <c r="AC339" i="24"/>
  <c r="AC340" i="24"/>
  <c r="AC341" i="24"/>
  <c r="AC342" i="24"/>
  <c r="AC2395" i="24"/>
  <c r="AC1997" i="24"/>
  <c r="AC1333" i="24"/>
  <c r="AC1334" i="24"/>
  <c r="AC343" i="24"/>
  <c r="AC1335" i="24"/>
  <c r="AC344" i="24"/>
  <c r="AC345" i="24"/>
  <c r="AC346" i="24"/>
  <c r="AC347" i="24"/>
  <c r="AC348" i="24"/>
  <c r="AC349" i="24"/>
  <c r="AC350" i="24"/>
  <c r="AC351" i="24"/>
  <c r="AC352" i="24"/>
  <c r="AC353" i="24"/>
  <c r="AC354" i="24"/>
  <c r="AC355" i="24"/>
  <c r="AC356" i="24"/>
  <c r="AC357" i="24"/>
  <c r="AC358" i="24"/>
  <c r="AC359" i="24"/>
  <c r="AC360" i="24"/>
  <c r="AC361" i="24"/>
  <c r="AC362" i="24"/>
  <c r="AC363" i="24"/>
  <c r="AC364" i="24"/>
  <c r="AC1336" i="24"/>
  <c r="AC365" i="24"/>
  <c r="AC366" i="24"/>
  <c r="AC367" i="24"/>
  <c r="AC368" i="24"/>
  <c r="AC1338" i="24"/>
  <c r="AC1339" i="24"/>
  <c r="AC369" i="24"/>
  <c r="AC370" i="24"/>
  <c r="AC1340" i="24"/>
  <c r="AC371" i="24"/>
  <c r="AC372" i="24"/>
  <c r="AC1341" i="24"/>
  <c r="AC373" i="24"/>
  <c r="AC1342" i="24"/>
  <c r="AC1343" i="24"/>
  <c r="AC374" i="24"/>
  <c r="AC1344" i="24"/>
  <c r="AC1345" i="24"/>
  <c r="AC1346" i="24"/>
  <c r="AC1347" i="24"/>
  <c r="AC375" i="24"/>
  <c r="AC376" i="24"/>
  <c r="AC377" i="24"/>
  <c r="AC1348" i="24"/>
  <c r="AC1349" i="24"/>
  <c r="AC1350" i="24"/>
  <c r="AC1351" i="24"/>
  <c r="AC378" i="24"/>
  <c r="AC379" i="24"/>
  <c r="AC1352" i="24"/>
  <c r="AC380" i="24"/>
  <c r="AC381" i="24"/>
  <c r="AC382" i="24"/>
  <c r="AC1353" i="24"/>
  <c r="AC383" i="24"/>
  <c r="AC384" i="24"/>
  <c r="AC1355" i="24"/>
  <c r="AC2166" i="24"/>
  <c r="AC2517" i="24"/>
  <c r="AC2537" i="24"/>
  <c r="AC2540" i="24"/>
  <c r="AC1915" i="24"/>
  <c r="AC1916" i="24"/>
  <c r="AC2139" i="24"/>
  <c r="AC2497" i="24"/>
  <c r="AC1957" i="24"/>
  <c r="AC2531" i="24"/>
  <c r="AC2182" i="24"/>
  <c r="AC1887" i="24"/>
  <c r="AC2127" i="24"/>
  <c r="AC1991" i="24"/>
  <c r="AC1936" i="24"/>
  <c r="AC2535" i="24"/>
  <c r="AC2112" i="24"/>
  <c r="AC1970" i="24"/>
  <c r="AC2036" i="24"/>
  <c r="AC1956" i="24"/>
  <c r="AC1356" i="24"/>
  <c r="AC385" i="24"/>
  <c r="AC386" i="24"/>
  <c r="AC1357" i="24"/>
  <c r="AC1358" i="24"/>
  <c r="AC1359" i="24"/>
  <c r="AC387" i="24"/>
  <c r="AC1360" i="24"/>
  <c r="AC1361" i="24"/>
  <c r="AC388" i="24"/>
  <c r="AC389" i="24"/>
  <c r="AC1362" i="24"/>
  <c r="AC390" i="24"/>
  <c r="AC391" i="24"/>
  <c r="AC392" i="24"/>
  <c r="AC393" i="24"/>
  <c r="AC394" i="24"/>
  <c r="AC395" i="24"/>
  <c r="AC396" i="24"/>
  <c r="AC397" i="24"/>
  <c r="AC1363" i="24"/>
  <c r="AC398" i="24"/>
  <c r="AC399" i="24"/>
  <c r="AC400" i="24"/>
  <c r="AC401" i="24"/>
  <c r="AC402" i="24"/>
  <c r="AC403" i="24"/>
  <c r="AC404" i="24"/>
  <c r="AC405" i="24"/>
  <c r="AC406" i="24"/>
  <c r="AC407" i="24"/>
  <c r="AC408" i="24"/>
  <c r="AC409" i="24"/>
  <c r="AC410" i="24"/>
  <c r="AC411" i="24"/>
  <c r="AC412" i="24"/>
  <c r="AC413" i="24"/>
  <c r="AC414" i="24"/>
  <c r="AC1364" i="24"/>
  <c r="AC415" i="24"/>
  <c r="AC1366" i="24"/>
  <c r="AC416" i="24"/>
  <c r="AC417" i="24"/>
  <c r="AC1367" i="24"/>
  <c r="AC2125" i="24"/>
  <c r="AC1924" i="24"/>
  <c r="AC2211" i="24"/>
  <c r="AC2305" i="24"/>
  <c r="AC1930" i="24"/>
  <c r="AC2298" i="24"/>
  <c r="AC1863" i="24"/>
  <c r="AC2271" i="24"/>
  <c r="AC2300" i="24"/>
  <c r="AC2005" i="24"/>
  <c r="AC2437" i="24"/>
  <c r="AC2367" i="24"/>
  <c r="AC1864" i="24"/>
  <c r="AC2204" i="24"/>
  <c r="AC2297" i="24"/>
  <c r="AC2077" i="24"/>
  <c r="AC2319" i="24"/>
  <c r="AC2307" i="24"/>
  <c r="AC2384" i="24"/>
  <c r="AC1368" i="24"/>
  <c r="AC2021" i="24"/>
  <c r="AC2245" i="24"/>
  <c r="AC1873" i="24"/>
  <c r="AC2135" i="24"/>
  <c r="AC2137" i="24"/>
  <c r="AC1369" i="24"/>
  <c r="AC2277" i="24"/>
  <c r="AC2227" i="24"/>
  <c r="AC2423" i="24"/>
  <c r="AC1370" i="24"/>
  <c r="AC418" i="24"/>
  <c r="AC419" i="24"/>
  <c r="AC420" i="24"/>
  <c r="AC421" i="24"/>
  <c r="AC422" i="24"/>
  <c r="AC423" i="24"/>
  <c r="AC424" i="24"/>
  <c r="AC1371" i="24"/>
  <c r="AC1372" i="24"/>
  <c r="AC1995" i="24"/>
  <c r="AC2167" i="24"/>
  <c r="AC2119" i="24"/>
  <c r="AC2061" i="24"/>
  <c r="AC2251" i="24"/>
  <c r="AC1993" i="24"/>
  <c r="AC1897" i="24"/>
  <c r="AC2103" i="24"/>
  <c r="AC2104" i="24"/>
  <c r="AC1858" i="24"/>
  <c r="AC2187" i="24"/>
  <c r="AC2089" i="24"/>
  <c r="AC1856" i="24"/>
  <c r="AC2376" i="24"/>
  <c r="AC1978" i="24"/>
  <c r="AC2279" i="24"/>
  <c r="AC2216" i="24"/>
  <c r="AC1855" i="24"/>
  <c r="AC1911" i="24"/>
  <c r="AC1899" i="24"/>
  <c r="AC2144" i="24"/>
  <c r="AC1904" i="24"/>
  <c r="AC1898" i="24"/>
  <c r="AC2287" i="24"/>
  <c r="AC2186" i="24"/>
  <c r="AC1900" i="24"/>
  <c r="AC1972" i="24"/>
  <c r="AC2116" i="24"/>
  <c r="AC2214" i="24"/>
  <c r="AC2075" i="24"/>
  <c r="AC1977" i="24"/>
  <c r="AC2303" i="24"/>
  <c r="AC2435" i="24"/>
  <c r="AC2248" i="24"/>
  <c r="AC1905" i="24"/>
  <c r="AC1947" i="24"/>
  <c r="AC2323" i="24"/>
  <c r="AC2038" i="24"/>
  <c r="AC1927" i="24"/>
  <c r="AC1980" i="24"/>
  <c r="AC2132" i="24"/>
  <c r="AC2170" i="24"/>
  <c r="AC2295" i="24"/>
  <c r="AC2042" i="24"/>
  <c r="AC2286" i="24"/>
  <c r="AC2175" i="24"/>
  <c r="AC1982" i="24"/>
  <c r="AC2013" i="24"/>
  <c r="AC2115" i="24"/>
  <c r="AC2249" i="24"/>
  <c r="AC2131" i="24"/>
  <c r="AC2406" i="24"/>
  <c r="AC2378" i="24"/>
  <c r="AC2294" i="24"/>
  <c r="AC2117" i="24"/>
  <c r="AC2195" i="24"/>
  <c r="AC2387" i="24"/>
  <c r="AC2302" i="24"/>
  <c r="AC2239" i="24"/>
  <c r="AC1854" i="24"/>
  <c r="AC2188" i="24"/>
  <c r="AC2062" i="24"/>
  <c r="AC1917" i="24"/>
  <c r="AC2012" i="24"/>
  <c r="AC2364" i="24"/>
  <c r="AC1937" i="24"/>
  <c r="AC2010" i="24"/>
  <c r="AC1918" i="24"/>
  <c r="AC2315" i="24"/>
  <c r="AC1926" i="24"/>
  <c r="AC1979" i="24"/>
  <c r="AC1946" i="24"/>
  <c r="AC2183" i="24"/>
  <c r="AC1975" i="24"/>
  <c r="AC2009" i="24"/>
  <c r="AC2337" i="24"/>
  <c r="AC2223" i="24"/>
  <c r="AC1891" i="24"/>
  <c r="AC2390" i="24"/>
  <c r="AC2229" i="24"/>
  <c r="AC2196" i="24"/>
  <c r="AC1960" i="24"/>
  <c r="AC2189" i="24"/>
  <c r="AC425" i="24"/>
  <c r="AC426" i="24"/>
  <c r="AC427" i="24"/>
  <c r="AC428" i="24"/>
  <c r="AC1373" i="24"/>
  <c r="AC1374" i="24"/>
  <c r="AC1375" i="24"/>
  <c r="AC429" i="24"/>
  <c r="AC430" i="24"/>
  <c r="AC431" i="24"/>
  <c r="AC1376" i="24"/>
  <c r="AC432" i="24"/>
  <c r="AC433" i="24"/>
  <c r="AC434" i="24"/>
  <c r="AC435" i="24"/>
  <c r="AC1377" i="24"/>
  <c r="AC436" i="24"/>
  <c r="AC437" i="24"/>
  <c r="AC438" i="24"/>
  <c r="AC1378" i="24"/>
  <c r="AC1379" i="24"/>
  <c r="AC439" i="24"/>
  <c r="AC440" i="24"/>
  <c r="AC441" i="24"/>
  <c r="AC1381" i="24"/>
  <c r="AC442" i="24"/>
  <c r="AC443" i="24"/>
  <c r="AC1382" i="24"/>
  <c r="AC444" i="24"/>
  <c r="AC445" i="24"/>
  <c r="AC1383" i="24"/>
  <c r="AC446" i="24"/>
  <c r="AC1384" i="24"/>
  <c r="AC447" i="24"/>
  <c r="AC1385" i="24"/>
  <c r="AC448" i="24"/>
  <c r="AC449" i="24"/>
  <c r="AC450" i="24"/>
  <c r="AC451" i="24"/>
  <c r="AC1386" i="24"/>
  <c r="AC1387" i="24"/>
  <c r="AC1388" i="24"/>
  <c r="AC452" i="24"/>
  <c r="AC453" i="24"/>
  <c r="AC454" i="24"/>
  <c r="AC455" i="24"/>
  <c r="AC456" i="24"/>
  <c r="AC1389" i="24"/>
  <c r="AC457" i="24"/>
  <c r="AC458" i="24"/>
  <c r="AC459" i="24"/>
  <c r="AC460" i="24"/>
  <c r="AC461" i="24"/>
  <c r="AC462" i="24"/>
  <c r="AC463" i="24"/>
  <c r="AC464" i="24"/>
  <c r="AC465" i="24"/>
  <c r="AC466" i="24"/>
  <c r="AC467" i="24"/>
  <c r="AC468" i="24"/>
  <c r="AC469" i="24"/>
  <c r="AC470" i="24"/>
  <c r="AC471" i="24"/>
  <c r="AC472" i="24"/>
  <c r="AC2097" i="24"/>
  <c r="AC1912" i="24"/>
  <c r="AC2019" i="24"/>
  <c r="AC1390" i="24"/>
  <c r="AC1391" i="24"/>
  <c r="AC1392" i="24"/>
  <c r="AC1393" i="24"/>
  <c r="AC1394" i="24"/>
  <c r="AC1395" i="24"/>
  <c r="AC1396" i="24"/>
  <c r="AC1397" i="24"/>
  <c r="AC1962" i="24"/>
  <c r="AC2207" i="24"/>
  <c r="AC2152" i="24"/>
  <c r="AC2045" i="24"/>
  <c r="AC1985" i="24"/>
  <c r="AC2020" i="24"/>
  <c r="AC2151" i="24"/>
  <c r="AC2133" i="24"/>
  <c r="AC2282" i="24"/>
  <c r="AC2320" i="24"/>
  <c r="AC2046" i="24"/>
  <c r="AC2244" i="24"/>
  <c r="AC1398" i="24"/>
  <c r="AC473" i="24"/>
  <c r="AC474" i="24"/>
  <c r="AC475" i="24"/>
  <c r="AC476" i="24"/>
  <c r="AC477" i="24"/>
  <c r="AC478" i="24"/>
  <c r="AC1399" i="24"/>
  <c r="AC479" i="24"/>
  <c r="AC1400" i="24"/>
  <c r="AC480" i="24"/>
  <c r="AC481" i="24"/>
  <c r="AC1894" i="24"/>
  <c r="AC2474" i="24"/>
  <c r="AC1401" i="24"/>
  <c r="AC482" i="24"/>
  <c r="AC483" i="24"/>
  <c r="AC484" i="24"/>
  <c r="AC485" i="24"/>
  <c r="AC486" i="24"/>
  <c r="AC487" i="24"/>
  <c r="AC2526" i="24"/>
  <c r="AC2508" i="24"/>
  <c r="AC2334" i="24"/>
  <c r="AC1944" i="24"/>
  <c r="AC2221" i="24"/>
  <c r="AC488" i="24"/>
  <c r="AC489" i="24"/>
  <c r="AC490" i="24"/>
  <c r="AC491" i="24"/>
  <c r="AC492" i="24"/>
  <c r="AC493" i="24"/>
  <c r="AC494" i="24"/>
  <c r="AC495" i="24"/>
  <c r="AC496" i="24"/>
  <c r="AC497" i="24"/>
  <c r="AC498" i="24"/>
  <c r="AC499" i="24"/>
  <c r="AC500" i="24"/>
  <c r="AC501" i="24"/>
  <c r="AC502" i="24"/>
  <c r="AC503" i="24"/>
  <c r="AC1404" i="24"/>
  <c r="AC504" i="24"/>
  <c r="AC505" i="24"/>
  <c r="AC1405" i="24"/>
  <c r="AC506" i="24"/>
  <c r="AC507" i="24"/>
  <c r="AC508" i="24"/>
  <c r="AC509" i="24"/>
  <c r="AC1406" i="24"/>
  <c r="AC1407" i="24"/>
  <c r="AC1408" i="24"/>
  <c r="AC1409" i="24"/>
  <c r="AC1410" i="24"/>
  <c r="AC1411" i="24"/>
  <c r="AC1412" i="24"/>
  <c r="AC1413" i="24"/>
  <c r="AC1414" i="24"/>
  <c r="AC1415" i="24"/>
  <c r="AC510" i="24"/>
  <c r="AC1416" i="24"/>
  <c r="AC1417" i="24"/>
  <c r="AC1418" i="24"/>
  <c r="AC1419" i="24"/>
  <c r="AC1420" i="24"/>
  <c r="AC1422" i="24"/>
  <c r="AC1958" i="24"/>
  <c r="AC1423" i="24"/>
  <c r="AC1424" i="24"/>
  <c r="AC1425" i="24"/>
  <c r="AC1426" i="24"/>
  <c r="AC511" i="24"/>
  <c r="AC512" i="24"/>
  <c r="AC513" i="24"/>
  <c r="AC514" i="24"/>
  <c r="AC515" i="24"/>
  <c r="AC516" i="24"/>
  <c r="AC517" i="24"/>
  <c r="AC518" i="24"/>
  <c r="AC519" i="24"/>
  <c r="AC520" i="24"/>
  <c r="AC1427" i="24"/>
  <c r="AC521" i="24"/>
  <c r="AC522" i="24"/>
  <c r="AC523" i="24"/>
  <c r="AC2430" i="24"/>
  <c r="AC1954" i="24"/>
  <c r="AC1999" i="24"/>
  <c r="AC2007" i="24"/>
  <c r="AC2499" i="24"/>
  <c r="AC2475" i="24"/>
  <c r="AC1941" i="24"/>
  <c r="AC1428" i="24"/>
  <c r="AC524" i="24"/>
  <c r="AC525" i="24"/>
  <c r="AC1429" i="24"/>
  <c r="AC1430" i="24"/>
  <c r="AC526" i="24"/>
  <c r="AC1431" i="24"/>
  <c r="AC527" i="24"/>
  <c r="AC528" i="24"/>
  <c r="AC529" i="24"/>
  <c r="AC1432" i="24"/>
  <c r="AC530" i="24"/>
  <c r="AC1433" i="24"/>
  <c r="AC1434" i="24"/>
  <c r="AC1907" i="24"/>
  <c r="AC1950" i="24"/>
  <c r="AC531" i="24"/>
  <c r="AC532" i="24"/>
  <c r="AC533" i="24"/>
  <c r="AC534" i="24"/>
  <c r="AC535" i="24"/>
  <c r="AC536" i="24"/>
  <c r="AC1435" i="24"/>
  <c r="AC537" i="24"/>
  <c r="AC1436" i="24"/>
  <c r="AC538" i="24"/>
  <c r="AC539" i="24"/>
  <c r="AC540" i="24"/>
  <c r="AC2450" i="24"/>
  <c r="AC1437" i="24"/>
  <c r="AC541" i="24"/>
  <c r="AC542" i="24"/>
  <c r="AC543" i="24"/>
  <c r="AC1438" i="24"/>
  <c r="AC544" i="24"/>
  <c r="AC545" i="24"/>
  <c r="AC1439" i="24"/>
  <c r="AC1440" i="24"/>
  <c r="AC546" i="24"/>
  <c r="AC1441" i="24"/>
  <c r="AC547" i="24"/>
  <c r="AC548" i="24"/>
  <c r="AC1442" i="24"/>
  <c r="AC549" i="24"/>
  <c r="AC550" i="24"/>
  <c r="AC551" i="24"/>
  <c r="AC1443" i="24"/>
  <c r="AC1444" i="24"/>
  <c r="AC1445" i="24"/>
  <c r="AC2451" i="24"/>
  <c r="AC552" i="24"/>
  <c r="AC1446" i="24"/>
  <c r="AC1447" i="24"/>
  <c r="AC1448" i="24"/>
  <c r="AC553" i="24"/>
  <c r="AC1449" i="24"/>
  <c r="AC1450" i="24"/>
  <c r="AC554" i="24"/>
  <c r="AC555" i="24"/>
  <c r="AC1451" i="24"/>
  <c r="AC1452" i="24"/>
  <c r="AC1453" i="24"/>
  <c r="AC1454" i="24"/>
  <c r="AC556" i="24"/>
  <c r="AC557" i="24"/>
  <c r="AC1455" i="24"/>
  <c r="AC558" i="24"/>
  <c r="AC1456" i="24"/>
  <c r="AC559" i="24"/>
  <c r="AC1457" i="24"/>
  <c r="AC560" i="24"/>
  <c r="AC1458" i="24"/>
  <c r="AC561" i="24"/>
  <c r="AC562" i="24"/>
  <c r="AC1459" i="24"/>
  <c r="AC563" i="24"/>
  <c r="AC1460" i="24"/>
  <c r="AC564" i="24"/>
  <c r="AC1461" i="24"/>
  <c r="AC565" i="24"/>
  <c r="AC1462" i="24"/>
  <c r="AC566" i="24"/>
  <c r="AC1463" i="24"/>
  <c r="AC567" i="24"/>
  <c r="AC568" i="24"/>
  <c r="AC1464" i="24"/>
  <c r="AC569" i="24"/>
  <c r="AC570" i="24"/>
  <c r="AC571" i="24"/>
  <c r="AC572" i="24"/>
  <c r="AC573" i="24"/>
  <c r="AC574" i="24"/>
  <c r="AC575" i="24"/>
  <c r="AC1465" i="24"/>
  <c r="AC1466" i="24"/>
  <c r="AC576" i="24"/>
  <c r="AC2235" i="24"/>
  <c r="AC2310" i="24"/>
  <c r="AC1467" i="24"/>
  <c r="AC1919" i="24"/>
  <c r="AC2176" i="24"/>
  <c r="AC2093" i="24"/>
  <c r="AC2318" i="24"/>
  <c r="AC2366" i="24"/>
  <c r="AC2407" i="24"/>
  <c r="AC2018" i="24"/>
  <c r="AC2146" i="24"/>
  <c r="AC2177" i="24"/>
  <c r="AC2325" i="24"/>
  <c r="AC1913" i="24"/>
  <c r="AC2217" i="24"/>
  <c r="AC1468" i="24"/>
  <c r="AC1469" i="24"/>
  <c r="AC1906" i="24"/>
  <c r="AC2288" i="24"/>
  <c r="AC2120" i="24"/>
  <c r="AC1861" i="24"/>
  <c r="AC1470" i="24"/>
  <c r="AC1879" i="24"/>
  <c r="AC2219" i="24"/>
  <c r="AC2444" i="24"/>
  <c r="AC2263" i="24"/>
  <c r="AC2100" i="24"/>
  <c r="AC2264" i="24"/>
  <c r="AC2246" i="24"/>
  <c r="AC2262" i="24"/>
  <c r="AC2179" i="24"/>
  <c r="AC2209" i="24"/>
  <c r="AC2124" i="24"/>
  <c r="AC1471" i="24"/>
  <c r="AC577" i="24"/>
  <c r="AC578" i="24"/>
  <c r="AC1472" i="24"/>
  <c r="AC579" i="24"/>
  <c r="AC580" i="24"/>
  <c r="AC581" i="24"/>
  <c r="AC582" i="24"/>
  <c r="AC583" i="24"/>
  <c r="AC584" i="24"/>
  <c r="AC1473" i="24"/>
  <c r="AC585" i="24"/>
  <c r="AC586" i="24"/>
  <c r="AC1474" i="24"/>
  <c r="AC587" i="24"/>
  <c r="AC588" i="24"/>
  <c r="AC2047" i="24"/>
  <c r="AC1475" i="24"/>
  <c r="AC1989" i="24"/>
  <c r="AC1878" i="24"/>
  <c r="AC1882" i="24"/>
  <c r="AC1942" i="24"/>
  <c r="AC2110" i="24"/>
  <c r="AC2523" i="24"/>
  <c r="AC2051" i="24"/>
  <c r="AC2487" i="24"/>
  <c r="AC1990" i="24"/>
  <c r="AC2493" i="24"/>
  <c r="AC2023" i="24"/>
  <c r="AC1955" i="24"/>
  <c r="AC2052" i="24"/>
  <c r="AC2101" i="24"/>
  <c r="AC1901" i="24"/>
  <c r="AC2265" i="24"/>
  <c r="AC2000" i="24"/>
  <c r="AC2067" i="24"/>
  <c r="AC589" i="24"/>
  <c r="AC590" i="24"/>
  <c r="AC591" i="24"/>
  <c r="AC592" i="24"/>
  <c r="AC593" i="24"/>
  <c r="AC594" i="24"/>
  <c r="AC595" i="24"/>
  <c r="AC596" i="24"/>
  <c r="AC597" i="24"/>
  <c r="AC598" i="24"/>
  <c r="AC599" i="24"/>
  <c r="AC600" i="24"/>
  <c r="AC601" i="24"/>
  <c r="AC602" i="24"/>
  <c r="AC603" i="24"/>
  <c r="AC1903" i="24"/>
  <c r="AC1853" i="24"/>
  <c r="AC2285" i="24"/>
  <c r="AC1852" i="24"/>
  <c r="AC2054" i="24"/>
  <c r="AC604" i="24"/>
  <c r="AC605" i="24"/>
  <c r="AC606" i="24"/>
  <c r="AC607" i="24"/>
  <c r="AC608" i="24"/>
  <c r="AC609" i="24"/>
  <c r="AC610" i="24"/>
  <c r="AC611" i="24"/>
  <c r="AC612" i="24"/>
  <c r="AC613" i="24"/>
  <c r="AC614" i="24"/>
  <c r="AC615" i="24"/>
  <c r="AC616" i="24"/>
  <c r="AC1479" i="24"/>
  <c r="AC617" i="24"/>
  <c r="AC618" i="24"/>
  <c r="AC619" i="24"/>
  <c r="AC620" i="24"/>
  <c r="AC621" i="24"/>
  <c r="AC622" i="24"/>
  <c r="AC623" i="24"/>
  <c r="AC624" i="24"/>
  <c r="AC625" i="24"/>
  <c r="AC626" i="24"/>
  <c r="AC627" i="24"/>
  <c r="AC628" i="24"/>
  <c r="AC629" i="24"/>
  <c r="AC1481" i="24"/>
  <c r="AC630" i="24"/>
  <c r="AC631" i="24"/>
  <c r="AC632" i="24"/>
  <c r="AC633" i="24"/>
  <c r="AC634" i="24"/>
  <c r="AC635" i="24"/>
  <c r="AC636" i="24"/>
  <c r="AC637" i="24"/>
  <c r="AC638" i="24"/>
  <c r="AC639" i="24"/>
  <c r="AC640" i="24"/>
  <c r="AC641" i="24"/>
  <c r="AC642" i="24"/>
  <c r="AC1483" i="24"/>
  <c r="AC1484" i="24"/>
  <c r="AC1485" i="24"/>
  <c r="AC1486" i="24"/>
  <c r="AC1487" i="24"/>
  <c r="AC1488" i="24"/>
  <c r="AC643" i="24"/>
  <c r="AC1489" i="24"/>
  <c r="AC644" i="24"/>
  <c r="AC1490" i="24"/>
  <c r="AC1491" i="24"/>
  <c r="AC1492" i="24"/>
  <c r="AC1493" i="24"/>
  <c r="AC1494" i="24"/>
  <c r="AC1495" i="24"/>
  <c r="AC1496" i="24"/>
  <c r="AC1497" i="24"/>
  <c r="AC1498" i="24"/>
  <c r="AC645" i="24"/>
  <c r="AC1499" i="24"/>
  <c r="AC1500" i="24"/>
  <c r="AC1501" i="24"/>
  <c r="AC1502" i="24"/>
  <c r="AC1503" i="24"/>
  <c r="AC1504" i="24"/>
  <c r="AC1505" i="24"/>
  <c r="AC1506" i="24"/>
  <c r="AC2082" i="24"/>
  <c r="AC1872" i="24"/>
  <c r="AC646" i="24"/>
  <c r="AC647" i="24"/>
  <c r="AC1507" i="24"/>
  <c r="AC648" i="24"/>
  <c r="AC649" i="24"/>
  <c r="AC650" i="24"/>
  <c r="AC651" i="24"/>
  <c r="AC652" i="24"/>
  <c r="AC1509" i="24"/>
  <c r="AC653" i="24"/>
  <c r="AC2241" i="24"/>
  <c r="AC1862" i="24"/>
  <c r="AC1974" i="24"/>
  <c r="AC1920" i="24"/>
  <c r="AC2202" i="24"/>
  <c r="AC2329" i="24"/>
  <c r="AC1983" i="24"/>
  <c r="AC2004" i="24"/>
  <c r="AC2203" i="24"/>
  <c r="AC2031" i="24"/>
  <c r="AC2328" i="24"/>
  <c r="AC2017" i="24"/>
  <c r="AC2094" i="24"/>
  <c r="AC2269" i="24"/>
  <c r="AC1939" i="24"/>
  <c r="AC2044" i="24"/>
  <c r="AC2365" i="24"/>
  <c r="AC2327" i="24"/>
  <c r="AC654" i="24"/>
  <c r="AC1510" i="24"/>
  <c r="AC1511" i="24"/>
  <c r="AC1512" i="24"/>
  <c r="AC1513" i="24"/>
  <c r="AC655" i="24"/>
  <c r="AC1514" i="24"/>
  <c r="AC1515" i="24"/>
  <c r="AC1516" i="24"/>
  <c r="AC1517" i="24"/>
  <c r="AC656" i="24"/>
  <c r="AC1518" i="24"/>
  <c r="AC657" i="24"/>
  <c r="AC658" i="24"/>
  <c r="AC659" i="24"/>
  <c r="AC1519" i="24"/>
  <c r="AC1520" i="24"/>
  <c r="AC660" i="24"/>
  <c r="AC1521" i="24"/>
  <c r="AC1522" i="24"/>
  <c r="AC2452" i="24"/>
  <c r="AC1523" i="24"/>
  <c r="AC1524" i="24"/>
  <c r="AC2349" i="24"/>
  <c r="AC2353" i="24"/>
  <c r="AC1525" i="24"/>
  <c r="AC661" i="24"/>
  <c r="AC662" i="24"/>
  <c r="AC663" i="24"/>
  <c r="AC664" i="24"/>
  <c r="AC665" i="24"/>
  <c r="AC666" i="24"/>
  <c r="AC2522" i="24"/>
  <c r="AC2035" i="24"/>
  <c r="AC1527" i="24"/>
  <c r="AC667" i="24"/>
  <c r="AC668" i="24"/>
  <c r="AC669" i="24"/>
  <c r="AC1528" i="24"/>
  <c r="AC670" i="24"/>
  <c r="AC671" i="24"/>
  <c r="AC11" i="24"/>
  <c r="AC672" i="24"/>
  <c r="AC1529" i="24"/>
  <c r="AC1530" i="24"/>
  <c r="AC1531" i="24"/>
  <c r="AC673" i="24"/>
  <c r="AC1532" i="24"/>
  <c r="AC674" i="24"/>
  <c r="AC675" i="24"/>
  <c r="AC676" i="24"/>
  <c r="AC1533" i="24"/>
  <c r="AC1964" i="24"/>
  <c r="AC2085" i="24"/>
  <c r="AC2160" i="24"/>
  <c r="AC2033" i="24"/>
  <c r="AC2261" i="24"/>
  <c r="AC2341" i="24"/>
  <c r="AC1988" i="24"/>
  <c r="AC2260" i="24"/>
  <c r="AC1987" i="24"/>
  <c r="AC1965" i="24"/>
  <c r="AC2059" i="24"/>
  <c r="AC677" i="24"/>
  <c r="AC1534" i="24"/>
  <c r="AC678" i="24"/>
  <c r="AC1535" i="24"/>
  <c r="AC1536" i="24"/>
  <c r="AC1537" i="24"/>
  <c r="AC679" i="24"/>
  <c r="AC1538" i="24"/>
  <c r="AC680" i="24"/>
  <c r="AC1539" i="24"/>
  <c r="AC681" i="24"/>
  <c r="AC682" i="24"/>
  <c r="AC2363" i="24"/>
  <c r="AC2481" i="24"/>
  <c r="AC2362" i="24"/>
  <c r="AC1540" i="24"/>
  <c r="AC1541" i="24"/>
  <c r="AC683" i="24"/>
  <c r="AC684" i="24"/>
  <c r="AC685" i="24"/>
  <c r="AC1542" i="24"/>
  <c r="AC686" i="24"/>
  <c r="AC687" i="24"/>
  <c r="AC688" i="24"/>
  <c r="AC689" i="24"/>
  <c r="AC690" i="24"/>
  <c r="AC691" i="24"/>
  <c r="AC1543" i="24"/>
  <c r="AC692" i="24"/>
  <c r="AC1544" i="24"/>
  <c r="AC1545" i="24"/>
  <c r="AC693" i="24"/>
  <c r="AC694" i="24"/>
  <c r="AC695" i="24"/>
  <c r="AC696" i="24"/>
  <c r="AC2486" i="24"/>
  <c r="AC1546" i="24"/>
  <c r="AC2049" i="24"/>
  <c r="AC2534" i="24"/>
  <c r="AC2008" i="24"/>
  <c r="AC1921" i="24"/>
  <c r="AC2066" i="24"/>
  <c r="AC1547" i="24"/>
  <c r="AC1548" i="24"/>
  <c r="AC697" i="24"/>
  <c r="AC1549" i="24"/>
  <c r="AC698" i="24"/>
  <c r="AC1925" i="24"/>
  <c r="AC2335" i="24"/>
  <c r="AC1550" i="24"/>
  <c r="AC2505" i="24"/>
  <c r="AC699" i="24"/>
  <c r="AC1889" i="24"/>
  <c r="AC1551" i="24"/>
  <c r="AC700" i="24"/>
  <c r="AC701" i="24"/>
  <c r="AC1552" i="24"/>
  <c r="AC1553" i="24"/>
  <c r="AC702" i="24"/>
  <c r="AC1554" i="24"/>
  <c r="AC2488" i="24"/>
  <c r="AC1881" i="24"/>
  <c r="AC703" i="24"/>
  <c r="AC704" i="24"/>
  <c r="AC705" i="24"/>
  <c r="AC706" i="24"/>
  <c r="AC707" i="24"/>
  <c r="AC708" i="24"/>
  <c r="AC709" i="24"/>
  <c r="AC710" i="24"/>
  <c r="AC1555" i="24"/>
  <c r="AC1556" i="24"/>
  <c r="AC1557" i="24"/>
  <c r="AC1558" i="24"/>
  <c r="AC711" i="24"/>
  <c r="AC1559" i="24"/>
  <c r="AC1560" i="24"/>
  <c r="AC712" i="24"/>
  <c r="AC1561" i="24"/>
  <c r="AC1562" i="24"/>
  <c r="AC1563" i="24"/>
  <c r="AC1564" i="24"/>
  <c r="AC1565" i="24"/>
  <c r="AC713" i="24"/>
  <c r="AC714" i="24"/>
  <c r="AC715" i="24"/>
  <c r="AC1566" i="24"/>
  <c r="AC2369" i="24"/>
  <c r="AC1998" i="24"/>
  <c r="AC2099" i="24"/>
  <c r="AC1931" i="24"/>
  <c r="AC2108" i="24"/>
  <c r="AC2191" i="24"/>
  <c r="AC2283" i="24"/>
  <c r="AC1869" i="24"/>
  <c r="AC1952" i="24"/>
  <c r="AC1567" i="24"/>
  <c r="AC1568" i="24"/>
  <c r="AC716" i="24"/>
  <c r="AC717" i="24"/>
  <c r="AC718" i="24"/>
  <c r="AC719" i="24"/>
  <c r="AC720" i="24"/>
  <c r="AC721" i="24"/>
  <c r="AC722" i="24"/>
  <c r="AC723" i="24"/>
  <c r="AC724" i="24"/>
  <c r="AC725" i="24"/>
  <c r="AC726" i="24"/>
  <c r="AC727" i="24"/>
  <c r="AC728" i="24"/>
  <c r="AC729" i="24"/>
  <c r="AC730" i="24"/>
  <c r="AC731" i="24"/>
  <c r="AC732" i="24"/>
  <c r="AC1569" i="24"/>
  <c r="AC733" i="24"/>
  <c r="AC734" i="24"/>
  <c r="AC1570" i="24"/>
  <c r="AC735" i="24"/>
  <c r="AC736" i="24"/>
  <c r="AC1571" i="24"/>
  <c r="AC737" i="24"/>
  <c r="AC738" i="24"/>
  <c r="AC739" i="24"/>
  <c r="AC1932" i="24"/>
  <c r="AC2232" i="24"/>
  <c r="AC2081" i="24"/>
  <c r="AC2109" i="24"/>
  <c r="AC2356" i="24"/>
  <c r="AC2273" i="24"/>
  <c r="AC2309" i="24"/>
  <c r="AC2048" i="24"/>
  <c r="AC2361" i="24"/>
  <c r="AC2032" i="24"/>
  <c r="AC2418" i="24"/>
  <c r="AC740" i="24"/>
  <c r="AC741" i="24"/>
  <c r="AC742" i="24"/>
  <c r="AC1572" i="24"/>
  <c r="AC743" i="24"/>
  <c r="AC744" i="24"/>
  <c r="AC1573" i="24"/>
  <c r="AC1574" i="24"/>
  <c r="AC1575" i="24"/>
  <c r="AC1576" i="24"/>
  <c r="AC745" i="24"/>
  <c r="AC1577" i="24"/>
  <c r="AC746" i="24"/>
  <c r="AC1578" i="24"/>
  <c r="AC1579" i="24"/>
  <c r="AC747" i="24"/>
  <c r="AC748" i="24"/>
  <c r="AC749" i="24"/>
  <c r="AC1580" i="24"/>
  <c r="AC1581" i="24"/>
  <c r="AC1582" i="24"/>
  <c r="AC1583" i="24"/>
  <c r="AC1584" i="24"/>
  <c r="AC750" i="24"/>
  <c r="AC1585" i="24"/>
  <c r="AC751" i="24"/>
  <c r="AC1586" i="24"/>
  <c r="AC752" i="24"/>
  <c r="AC1587" i="24"/>
  <c r="AC753" i="24"/>
  <c r="AC1588" i="24"/>
  <c r="AC754" i="24"/>
  <c r="AC755" i="24"/>
  <c r="AC756" i="24"/>
  <c r="AC2453" i="24"/>
  <c r="AC1589" i="24"/>
  <c r="AC757" i="24"/>
  <c r="AC1590" i="24"/>
  <c r="AC1591" i="24"/>
  <c r="AC1592" i="24"/>
  <c r="AC1593" i="24"/>
  <c r="AC1594" i="24"/>
  <c r="AC758" i="24"/>
  <c r="AC1595" i="24"/>
  <c r="AC759" i="24"/>
  <c r="AC1596" i="24"/>
  <c r="AC760" i="24"/>
  <c r="AC761" i="24"/>
  <c r="AC762" i="24"/>
  <c r="AC1597" i="24"/>
  <c r="AC1598" i="24"/>
  <c r="AC763" i="24"/>
  <c r="AC764" i="24"/>
  <c r="AC1599" i="24"/>
  <c r="AC1600" i="24"/>
  <c r="AC765" i="24"/>
  <c r="AC1601" i="24"/>
  <c r="AC1602" i="24"/>
  <c r="AC1603" i="24"/>
  <c r="AC766" i="24"/>
  <c r="AC767" i="24"/>
  <c r="AC1604" i="24"/>
  <c r="AC1605" i="24"/>
  <c r="AC768" i="24"/>
  <c r="AC1606" i="24"/>
  <c r="AC1607" i="24"/>
  <c r="AC769" i="24"/>
  <c r="AC770" i="24"/>
  <c r="AC1608" i="24"/>
  <c r="AC1609" i="24"/>
  <c r="AC771" i="24"/>
  <c r="AC772" i="24"/>
  <c r="AC1610" i="24"/>
  <c r="AC1611" i="24"/>
  <c r="AC773" i="24"/>
  <c r="AC1612" i="24"/>
  <c r="AC774" i="24"/>
  <c r="AC1613" i="24"/>
  <c r="AC1614" i="24"/>
  <c r="AC1615" i="24"/>
  <c r="AC775" i="24"/>
  <c r="AC1616" i="24"/>
  <c r="AC776" i="24"/>
  <c r="AC777" i="24"/>
  <c r="AC778" i="24"/>
  <c r="AC779" i="24"/>
  <c r="AC1617" i="24"/>
  <c r="AC1618" i="24"/>
  <c r="AC780" i="24"/>
  <c r="AC1619" i="24"/>
  <c r="AC781" i="24"/>
  <c r="AC782" i="24"/>
  <c r="AC783" i="24"/>
  <c r="AC784" i="24"/>
  <c r="AC785" i="24"/>
  <c r="AC786" i="24"/>
  <c r="AC787" i="24"/>
  <c r="AC788" i="24"/>
  <c r="AC789" i="24"/>
  <c r="AC790" i="24"/>
  <c r="AC1621" i="24"/>
  <c r="AC1622" i="24"/>
  <c r="AC791" i="24"/>
  <c r="AC792" i="24"/>
  <c r="AC1623" i="24"/>
  <c r="AC1624" i="24"/>
  <c r="AC793" i="24"/>
  <c r="AC1625" i="24"/>
  <c r="AC1626" i="24"/>
  <c r="AC1627" i="24"/>
  <c r="AC794" i="24"/>
  <c r="AC795" i="24"/>
  <c r="AC1628" i="24"/>
  <c r="AC796" i="24"/>
  <c r="AC1629" i="24"/>
  <c r="AC797" i="24"/>
  <c r="AC1630" i="24"/>
  <c r="AC798" i="24"/>
  <c r="AC1631" i="24"/>
  <c r="AC1632" i="24"/>
  <c r="AC1633" i="24"/>
  <c r="AC1634" i="24"/>
  <c r="AC799" i="24"/>
  <c r="AC800" i="24"/>
  <c r="AC801" i="24"/>
  <c r="AC1635" i="24"/>
  <c r="AC1636" i="24"/>
  <c r="AC802" i="24"/>
  <c r="AC803" i="24"/>
  <c r="AC804" i="24"/>
  <c r="AC1637" i="24"/>
  <c r="AC1638" i="24"/>
  <c r="AC1639" i="24"/>
  <c r="AC805" i="24"/>
  <c r="AC1640" i="24"/>
  <c r="AC1641" i="24"/>
  <c r="AC1642" i="24"/>
  <c r="AC1643" i="24"/>
  <c r="AC806" i="24"/>
  <c r="AC807" i="24"/>
  <c r="AC1644" i="24"/>
  <c r="AC2420" i="24"/>
  <c r="AC1892" i="24"/>
  <c r="AC1645" i="24"/>
  <c r="AC808" i="24"/>
  <c r="AC809" i="24"/>
  <c r="AC810" i="24"/>
  <c r="AC811" i="24"/>
  <c r="AC812" i="24"/>
  <c r="AC813" i="24"/>
  <c r="AC1646" i="24"/>
  <c r="AC814" i="24"/>
  <c r="AC815" i="24"/>
  <c r="AC1647" i="24"/>
  <c r="AC816" i="24"/>
  <c r="AC817" i="24"/>
  <c r="AC818" i="24"/>
  <c r="AC819" i="24"/>
  <c r="AC820" i="24"/>
  <c r="AC821" i="24"/>
  <c r="AC822" i="24"/>
  <c r="AC823" i="24"/>
  <c r="AC824" i="24"/>
  <c r="AC825" i="24"/>
  <c r="AC826" i="24"/>
  <c r="AC827" i="24"/>
  <c r="AC828" i="24"/>
  <c r="AC829" i="24"/>
  <c r="AC1648" i="24"/>
  <c r="AC830" i="24"/>
  <c r="AC831" i="24"/>
  <c r="AC832" i="24"/>
  <c r="AC1649" i="24"/>
  <c r="AC833" i="24"/>
  <c r="AC834" i="24"/>
  <c r="AC1650" i="24"/>
  <c r="AC1104" i="24"/>
  <c r="AC1651" i="24"/>
  <c r="AC1652" i="24"/>
  <c r="AC1653" i="24"/>
  <c r="AC835" i="24"/>
  <c r="AC836" i="24"/>
  <c r="AC1654" i="24"/>
  <c r="AC837" i="24"/>
  <c r="AC838" i="24"/>
  <c r="AC2454" i="24"/>
  <c r="AC1655" i="24"/>
  <c r="AC839" i="24"/>
  <c r="AC840" i="24"/>
  <c r="AC2455" i="24"/>
  <c r="AC841" i="24"/>
  <c r="AC1656" i="24"/>
  <c r="AC842" i="24"/>
  <c r="AC843" i="24"/>
  <c r="AC844" i="24"/>
  <c r="AC1657" i="24"/>
  <c r="AC1658" i="24"/>
  <c r="AC845" i="24"/>
  <c r="AC1659" i="24"/>
  <c r="AC12" i="24"/>
  <c r="AC1660" i="24"/>
  <c r="AC846" i="24"/>
  <c r="AC847" i="24"/>
  <c r="AC1661" i="24"/>
  <c r="AC2516" i="24"/>
  <c r="AC1902" i="24"/>
  <c r="AC1933" i="24"/>
  <c r="AC2129" i="24"/>
  <c r="AC2477" i="24"/>
  <c r="AC848" i="24"/>
  <c r="AC1662" i="24"/>
  <c r="AC1663" i="24"/>
  <c r="AC849" i="24"/>
  <c r="AC1664" i="24"/>
  <c r="AC850" i="24"/>
  <c r="AC851" i="24"/>
  <c r="AC852" i="24"/>
  <c r="AC1665" i="24"/>
  <c r="AC1666" i="24"/>
  <c r="AC1667" i="24"/>
  <c r="AC853" i="24"/>
  <c r="AC1668" i="24"/>
  <c r="AC854" i="24"/>
  <c r="AC855" i="24"/>
  <c r="AC856" i="24"/>
  <c r="AC857" i="24"/>
  <c r="AC858" i="24"/>
  <c r="AC1669" i="24"/>
  <c r="AC859" i="24"/>
  <c r="AC860" i="24"/>
  <c r="AC861" i="24"/>
  <c r="AC862" i="24"/>
  <c r="AC1670" i="24"/>
  <c r="AC1671" i="24"/>
  <c r="AC863" i="24"/>
  <c r="AC864" i="24"/>
  <c r="AC865" i="24"/>
  <c r="AC1102" i="24"/>
  <c r="AC1672" i="24"/>
  <c r="AC1673" i="24"/>
  <c r="AC1674" i="24"/>
  <c r="AC2332" i="24"/>
  <c r="AC2321" i="24"/>
  <c r="AC1871" i="24"/>
  <c r="AC2494" i="24"/>
  <c r="AC866" i="24"/>
  <c r="AC1675" i="24"/>
  <c r="AC1676" i="24"/>
  <c r="AC1677" i="24"/>
  <c r="AC1678" i="24"/>
  <c r="AC867" i="24"/>
  <c r="AC1679" i="24"/>
  <c r="AC868" i="24"/>
  <c r="AC869" i="24"/>
  <c r="AC870" i="24"/>
  <c r="AC1880" i="24"/>
  <c r="AC871" i="24"/>
  <c r="AC1680" i="24"/>
  <c r="AC872" i="24"/>
  <c r="AC873" i="24"/>
  <c r="AC874" i="24"/>
  <c r="AC875" i="24"/>
  <c r="AC876" i="24"/>
  <c r="AC877" i="24"/>
  <c r="AC878" i="24"/>
  <c r="AC1101" i="24"/>
  <c r="AC1681" i="24"/>
  <c r="AC1682" i="24"/>
  <c r="AC2148" i="24"/>
  <c r="AC2147" i="24"/>
  <c r="AC2064" i="24"/>
  <c r="AC2438" i="24"/>
  <c r="AC1890" i="24"/>
  <c r="AC2253" i="24"/>
  <c r="AC2409" i="24"/>
  <c r="AC2200" i="24"/>
  <c r="AC2352" i="24"/>
  <c r="AC1984" i="24"/>
  <c r="AC2431" i="24"/>
  <c r="AC2304" i="24"/>
  <c r="AC2270" i="24"/>
  <c r="AC2065" i="24"/>
  <c r="AC2379" i="24"/>
  <c r="AC2338" i="24"/>
  <c r="AC2339" i="24"/>
  <c r="AC2201" i="24"/>
  <c r="AC2280" i="24"/>
  <c r="AC2060" i="24"/>
  <c r="AC1683" i="24"/>
  <c r="AC1684" i="24"/>
  <c r="AC1685" i="24"/>
  <c r="AC1686" i="24"/>
  <c r="AC1687" i="24"/>
  <c r="AC879" i="24"/>
  <c r="AC1688" i="24"/>
  <c r="AC1689" i="24"/>
  <c r="AC1690" i="24"/>
  <c r="AC1691" i="24"/>
  <c r="AC1692" i="24"/>
  <c r="AC1693" i="24"/>
  <c r="AC1694" i="24"/>
  <c r="AC880" i="24"/>
  <c r="AC881" i="24"/>
  <c r="AC882" i="24"/>
  <c r="AC883" i="24"/>
  <c r="AC884" i="24"/>
  <c r="AC1697" i="24"/>
  <c r="AC1698" i="24"/>
  <c r="AC2456" i="24"/>
  <c r="AC1699" i="24"/>
  <c r="AC885" i="24"/>
  <c r="AC1700" i="24"/>
  <c r="AC886" i="24"/>
  <c r="AC1701" i="24"/>
  <c r="AC1702" i="24"/>
  <c r="AC1703" i="24"/>
  <c r="AC1704" i="24"/>
  <c r="AC887" i="24"/>
  <c r="AC1705" i="24"/>
  <c r="AC1706" i="24"/>
  <c r="AC888" i="24"/>
  <c r="AC1707" i="24"/>
  <c r="AC889" i="24"/>
  <c r="AC1708" i="24"/>
  <c r="AC890" i="24"/>
  <c r="AC891" i="24"/>
  <c r="AC1709" i="24"/>
  <c r="AC892" i="24"/>
  <c r="AC2519" i="24"/>
  <c r="AC893" i="24"/>
  <c r="AC2226" i="24"/>
  <c r="AC2291" i="24"/>
  <c r="AC2257" i="24"/>
  <c r="AC2432" i="24"/>
  <c r="AC2080" i="24"/>
  <c r="AC2392" i="24"/>
  <c r="AC2308" i="24"/>
  <c r="AC2243" i="24"/>
  <c r="AC1923" i="24"/>
  <c r="AC2391" i="24"/>
  <c r="AC1951" i="24"/>
  <c r="AC2348" i="24"/>
  <c r="AC2169" i="24"/>
  <c r="AC1961" i="24"/>
  <c r="AC1866" i="24"/>
  <c r="AC2330" i="24"/>
  <c r="AC2121" i="24"/>
  <c r="AC1868" i="24"/>
  <c r="AC2299" i="24"/>
  <c r="AC2107" i="24"/>
  <c r="AC1867" i="24"/>
  <c r="AC2355" i="24"/>
  <c r="AC1710" i="24"/>
  <c r="AC894" i="24"/>
  <c r="AC895" i="24"/>
  <c r="AC896" i="24"/>
  <c r="AC897" i="24"/>
  <c r="AC898" i="24"/>
  <c r="AC899" i="24"/>
  <c r="AC900" i="24"/>
  <c r="AC901" i="24"/>
  <c r="AC902" i="24"/>
  <c r="AC903" i="24"/>
  <c r="AC904" i="24"/>
  <c r="AC1711" i="24"/>
  <c r="AC905" i="24"/>
  <c r="AC906" i="24"/>
  <c r="AC907" i="24"/>
  <c r="AC908" i="24"/>
  <c r="AC909" i="24"/>
  <c r="AC910" i="24"/>
  <c r="AC911" i="24"/>
  <c r="AC912" i="24"/>
  <c r="AC2424" i="24"/>
  <c r="AC2506" i="24"/>
  <c r="AC1712" i="24"/>
  <c r="AC913" i="24"/>
  <c r="AC914" i="24"/>
  <c r="AC915" i="24"/>
  <c r="AC1713" i="24"/>
  <c r="AC1714" i="24"/>
  <c r="AC1715" i="24"/>
  <c r="AC1716" i="24"/>
  <c r="AC1717" i="24"/>
  <c r="AC916" i="24"/>
  <c r="AC917" i="24"/>
  <c r="AC918" i="24"/>
  <c r="AC1718" i="24"/>
  <c r="AC919" i="24"/>
  <c r="AC1963" i="24"/>
  <c r="AC1719" i="24"/>
  <c r="AC2389" i="24"/>
  <c r="AC2163" i="24"/>
  <c r="AC1720" i="24"/>
  <c r="AC1721" i="24"/>
  <c r="AC1722" i="24"/>
  <c r="AC1723" i="24"/>
  <c r="AC1724" i="24"/>
  <c r="AC1725" i="24"/>
  <c r="AC920" i="24"/>
  <c r="AC921" i="24"/>
  <c r="AC1726" i="24"/>
  <c r="AC1727" i="24"/>
  <c r="AC1728" i="24"/>
  <c r="AC1730" i="24"/>
  <c r="AC1731" i="24"/>
  <c r="AC2434" i="24"/>
  <c r="AC922" i="24"/>
  <c r="AC2098" i="24"/>
  <c r="AC1953" i="24"/>
  <c r="AC2161" i="24"/>
  <c r="AC2058" i="24"/>
  <c r="AC1875" i="24"/>
  <c r="AC1876" i="24"/>
  <c r="AC1874" i="24"/>
  <c r="AC2084" i="24"/>
  <c r="AC2292" i="24"/>
  <c r="AC2322" i="24"/>
  <c r="AC2053" i="24"/>
  <c r="AC923" i="24"/>
  <c r="AC924" i="24"/>
  <c r="AC1732" i="24"/>
  <c r="AC925" i="24"/>
  <c r="AC1733" i="24"/>
  <c r="AC1734" i="24"/>
  <c r="AC926" i="24"/>
  <c r="AC1735" i="24"/>
  <c r="AC1736" i="24"/>
  <c r="AC927" i="24"/>
  <c r="AC928" i="24"/>
  <c r="AC929" i="24"/>
  <c r="AC930" i="24"/>
  <c r="AC931" i="24"/>
  <c r="AC1737" i="24"/>
  <c r="AC932" i="24"/>
  <c r="AC2162" i="24"/>
  <c r="AC2440" i="24"/>
  <c r="AC1738" i="24"/>
  <c r="AC2524" i="24"/>
  <c r="AC933" i="24"/>
  <c r="AC2457" i="24"/>
  <c r="AC934" i="24"/>
  <c r="AC1739" i="24"/>
  <c r="AC1740" i="24"/>
  <c r="AC1741" i="24"/>
  <c r="AC2458" i="24"/>
  <c r="AC935" i="24"/>
  <c r="AC936" i="24"/>
  <c r="AC937" i="24"/>
  <c r="AC938" i="24"/>
  <c r="AC939" i="24"/>
  <c r="AC940" i="24"/>
  <c r="AC1742" i="24"/>
  <c r="AC941" i="24"/>
  <c r="AC2459" i="24"/>
  <c r="AC942" i="24"/>
  <c r="AC1743" i="24"/>
  <c r="AC1744" i="24"/>
  <c r="AC943" i="24"/>
  <c r="AC2460" i="24"/>
  <c r="AC2500" i="24"/>
  <c r="AC1745" i="24"/>
  <c r="AC2478" i="24"/>
  <c r="AC2422" i="24"/>
  <c r="AC1096" i="24"/>
  <c r="AC2126" i="24"/>
  <c r="AC2512" i="24"/>
  <c r="AC2510" i="24"/>
  <c r="AC2485" i="24"/>
  <c r="AC1746" i="24"/>
  <c r="AC2165" i="24"/>
  <c r="AC1747" i="24"/>
  <c r="AC1748" i="24"/>
  <c r="AC1749" i="24"/>
  <c r="AC1750" i="24"/>
  <c r="AC944" i="24"/>
  <c r="AC1751" i="24"/>
  <c r="AC945" i="24"/>
  <c r="AC1752" i="24"/>
  <c r="AC1753" i="24"/>
  <c r="AC1754" i="24"/>
  <c r="AC946" i="24"/>
  <c r="AC1103" i="24"/>
  <c r="AC2496" i="24"/>
  <c r="AC2536" i="24"/>
  <c r="AC2088" i="24"/>
  <c r="AC1098" i="24"/>
  <c r="AC947" i="24"/>
  <c r="AC1755" i="24"/>
  <c r="AC948" i="24"/>
  <c r="AC2461" i="24"/>
  <c r="AC949" i="24"/>
  <c r="AC1756" i="24"/>
  <c r="AC2462" i="24"/>
  <c r="AC950" i="24"/>
  <c r="AC1757" i="24"/>
  <c r="AC951" i="24"/>
  <c r="AC1758" i="24"/>
  <c r="AC2158" i="24"/>
  <c r="AC1759" i="24"/>
  <c r="AC952" i="24"/>
  <c r="AC1760" i="24"/>
  <c r="AC1761" i="24"/>
  <c r="AC953" i="24"/>
  <c r="AC954" i="24"/>
  <c r="AC955" i="24"/>
  <c r="AC956" i="24"/>
  <c r="AC957" i="24"/>
  <c r="AC958" i="24"/>
  <c r="AC1762" i="24"/>
  <c r="AC959" i="24"/>
  <c r="AC1763" i="24"/>
  <c r="AC960" i="24"/>
  <c r="AC961" i="24"/>
  <c r="AC1764" i="24"/>
  <c r="AC1765" i="24"/>
  <c r="AC1766" i="24"/>
  <c r="AC1896" i="24"/>
  <c r="AC962" i="24"/>
  <c r="AC1099" i="24"/>
  <c r="AC1767" i="24"/>
  <c r="AC963" i="24"/>
  <c r="AC964" i="24"/>
  <c r="AC965" i="24"/>
  <c r="AC966" i="24"/>
  <c r="AC1770" i="24"/>
  <c r="AC967" i="24"/>
  <c r="AC968" i="24"/>
  <c r="AC969" i="24"/>
  <c r="AC13" i="24"/>
  <c r="AC1771" i="24"/>
  <c r="AC1772" i="24"/>
  <c r="AC2275" i="24"/>
  <c r="AC2034" i="24"/>
  <c r="AC1877" i="24"/>
  <c r="AC1773" i="24"/>
  <c r="AC2419" i="24"/>
  <c r="AC2006" i="24"/>
  <c r="AC1986" i="24"/>
  <c r="AC2274" i="24"/>
  <c r="AC1097" i="24"/>
  <c r="AC2525" i="24"/>
  <c r="AC2463" i="24"/>
  <c r="AC1774" i="24"/>
  <c r="AC1775" i="24"/>
  <c r="AC1776" i="24"/>
  <c r="AC970" i="24"/>
  <c r="AC971" i="24"/>
  <c r="AC1777" i="24"/>
  <c r="AC2507" i="24"/>
  <c r="AC2464" i="24"/>
  <c r="AC972" i="24"/>
  <c r="AC973" i="24"/>
  <c r="AC974" i="24"/>
  <c r="AC1778" i="24"/>
  <c r="AC975" i="24"/>
  <c r="AC1779" i="24"/>
  <c r="AC2465" i="24"/>
  <c r="AC1780" i="24"/>
  <c r="AC1781" i="24"/>
  <c r="AC1782" i="24"/>
  <c r="AC976" i="24"/>
  <c r="AC1783" i="24"/>
  <c r="AC1784" i="24"/>
  <c r="AC977" i="24"/>
  <c r="AC1785" i="24"/>
  <c r="AC978" i="24"/>
  <c r="AC1786" i="24"/>
  <c r="AC1787" i="24"/>
  <c r="AC2466" i="24"/>
  <c r="AC979" i="24"/>
  <c r="AC1788" i="24"/>
  <c r="AC980" i="24"/>
  <c r="AC1789" i="24"/>
  <c r="AC1790" i="24"/>
  <c r="AC1791" i="24"/>
  <c r="AC2467" i="24"/>
  <c r="AC2468" i="24"/>
  <c r="AC981" i="24"/>
  <c r="AC982" i="24"/>
  <c r="AC2469" i="24"/>
  <c r="AC1792" i="24"/>
  <c r="AC2470" i="24"/>
  <c r="AC983" i="24"/>
  <c r="AC1793" i="24"/>
  <c r="AC1794" i="24"/>
  <c r="AC984" i="24"/>
  <c r="AC985" i="24"/>
  <c r="AC986" i="24"/>
  <c r="AC987" i="24"/>
  <c r="AC2489" i="24"/>
  <c r="AC2491" i="24"/>
  <c r="AC1795" i="24"/>
  <c r="AC988" i="24"/>
  <c r="AC989" i="24"/>
  <c r="AC990" i="24"/>
  <c r="AC2224" i="24"/>
  <c r="AC2134" i="24"/>
  <c r="AC2386" i="24"/>
  <c r="AC2398" i="24"/>
  <c r="AC2208" i="24"/>
  <c r="AC1940" i="24"/>
  <c r="AC1796" i="24"/>
  <c r="AC2345" i="24"/>
  <c r="AC2284" i="24"/>
  <c r="AC2397" i="24"/>
  <c r="AC2358" i="24"/>
  <c r="AC991" i="24"/>
  <c r="AC992" i="24"/>
  <c r="AC993" i="24"/>
  <c r="AC1797" i="24"/>
  <c r="AC1798" i="24"/>
  <c r="AC994" i="24"/>
  <c r="AC995" i="24"/>
  <c r="AC996" i="24"/>
  <c r="AC997" i="24"/>
  <c r="AC1799" i="24"/>
  <c r="AC998" i="24"/>
  <c r="AC999" i="24"/>
  <c r="AC1000" i="24"/>
  <c r="AC1800" i="24"/>
  <c r="AC1801" i="24"/>
  <c r="AC1802" i="24"/>
  <c r="AC1803" i="24"/>
  <c r="AC1804" i="24"/>
  <c r="AC1001" i="24"/>
  <c r="AC1805" i="24"/>
  <c r="AC1806" i="24"/>
  <c r="AC1002" i="24"/>
  <c r="AC1003" i="24"/>
  <c r="AC1807" i="24"/>
  <c r="AC1808" i="24"/>
  <c r="AC1809" i="24"/>
  <c r="AC1810" i="24"/>
  <c r="AC1004" i="24"/>
  <c r="AC1811" i="24"/>
  <c r="AC1005" i="24"/>
  <c r="AC1812" i="24"/>
  <c r="AC1006" i="24"/>
  <c r="AC1813" i="24"/>
  <c r="AC1007" i="24"/>
  <c r="AC1814" i="24"/>
  <c r="AC1816" i="24"/>
  <c r="AC1817" i="24"/>
  <c r="AC1008" i="24"/>
  <c r="AC1818" i="24"/>
  <c r="AC1009" i="24"/>
  <c r="AC1010" i="24"/>
  <c r="AC1819" i="24"/>
  <c r="AC1820" i="24"/>
  <c r="AC1821" i="24"/>
  <c r="AC1011" i="24"/>
  <c r="AC1012" i="24"/>
  <c r="AC1013" i="24"/>
  <c r="AC1822" i="24"/>
  <c r="AC1014" i="24"/>
  <c r="AC1015" i="24"/>
  <c r="AC1823" i="24"/>
  <c r="AC1016" i="24"/>
  <c r="AC1017" i="24"/>
  <c r="AC1018" i="24"/>
  <c r="AC1019" i="24"/>
  <c r="AC1020" i="24"/>
  <c r="AC1021" i="24"/>
  <c r="AC1022" i="24"/>
  <c r="AC1023" i="24"/>
  <c r="AC1024" i="24"/>
  <c r="AC1025" i="24"/>
  <c r="AC1026" i="24"/>
  <c r="AC1824" i="24"/>
  <c r="AC1825" i="24"/>
  <c r="AC1027" i="24"/>
  <c r="AC1826" i="24"/>
  <c r="AC1028" i="24"/>
  <c r="AC1029" i="24"/>
  <c r="AC1827" i="24"/>
  <c r="AC1030" i="24"/>
  <c r="AC1828" i="24"/>
  <c r="AC1031" i="24"/>
  <c r="AC1032" i="24"/>
  <c r="AC1829" i="24"/>
  <c r="AC1033" i="24"/>
  <c r="AC1034" i="24"/>
  <c r="AC1830" i="24"/>
  <c r="AC1035" i="24"/>
  <c r="AC1036" i="24"/>
  <c r="AC1037" i="24"/>
  <c r="AC1831" i="24"/>
  <c r="AC1038" i="24"/>
  <c r="AC1832" i="24"/>
  <c r="AC1833" i="24"/>
  <c r="AC1039" i="24"/>
  <c r="AC1040" i="24"/>
  <c r="AC1041" i="24"/>
  <c r="AC1834" i="24"/>
  <c r="AC1042" i="24"/>
  <c r="AC1043" i="24"/>
  <c r="AC2471" i="24"/>
  <c r="AC1835" i="24"/>
  <c r="AC1044" i="24"/>
  <c r="AC1045" i="24"/>
  <c r="AC1046" i="24"/>
  <c r="AC1047" i="24"/>
  <c r="AC1836" i="24"/>
  <c r="AC1837" i="24"/>
  <c r="AC1048" i="24"/>
  <c r="AC1049" i="24"/>
  <c r="AC2472" i="24"/>
  <c r="AC1838" i="24"/>
  <c r="AC1050" i="24"/>
  <c r="AC1051" i="24"/>
  <c r="AC1052" i="24"/>
  <c r="AC1053" i="24"/>
  <c r="AC1054" i="24"/>
  <c r="AC1055" i="24"/>
  <c r="AC1056" i="24"/>
  <c r="AC1057" i="24"/>
  <c r="AC1058" i="24"/>
  <c r="AC1059" i="24"/>
  <c r="AC1060" i="24"/>
  <c r="AC1061" i="24"/>
  <c r="AC1062" i="24"/>
  <c r="AC1063" i="24"/>
  <c r="AC1839" i="24"/>
  <c r="AC1064" i="24"/>
  <c r="AC1065" i="24"/>
  <c r="AC1840" i="24"/>
  <c r="AC1066" i="24"/>
  <c r="AC1067" i="24"/>
  <c r="AC1068" i="24"/>
  <c r="AC1069" i="24"/>
  <c r="AC1070" i="24"/>
  <c r="AC1071" i="24"/>
  <c r="AC1842" i="24"/>
  <c r="AC1072" i="24"/>
  <c r="AC1073" i="24"/>
  <c r="AC1074" i="24"/>
  <c r="AC1075" i="24"/>
  <c r="AC1076" i="24"/>
  <c r="AC1077" i="24"/>
  <c r="AC1078" i="24"/>
  <c r="AC1079" i="24"/>
  <c r="AC1080" i="24"/>
  <c r="AC1081" i="24"/>
  <c r="AC1082" i="24"/>
  <c r="AC1083" i="24"/>
  <c r="AC1084" i="24"/>
  <c r="AC1085" i="24"/>
  <c r="AC1086" i="24"/>
  <c r="AC1087" i="24"/>
  <c r="AC1088" i="24"/>
  <c r="AC1843" i="24"/>
  <c r="AC1844" i="24"/>
  <c r="AC1845" i="24"/>
  <c r="AC1089" i="24"/>
  <c r="AC1846" i="24"/>
  <c r="AC1090" i="24"/>
  <c r="AC1091" i="24"/>
  <c r="AC1847" i="24"/>
  <c r="AC1092" i="24"/>
  <c r="AC1848" i="24"/>
  <c r="AC1093" i="24"/>
  <c r="AC1094" i="24"/>
  <c r="AC1850" i="24"/>
  <c r="AC2357" i="24"/>
  <c r="AC1893" i="24"/>
  <c r="AC1851" i="24"/>
  <c r="AC14" i="24"/>
  <c r="F1148" i="24" l="1"/>
  <c r="F2530" i="24"/>
  <c r="AX15" i="24"/>
  <c r="BG14" i="24"/>
  <c r="BH14" i="24" s="1"/>
  <c r="BC14" i="24"/>
  <c r="BE14" i="24"/>
  <c r="BF14" i="24" s="1"/>
  <c r="BI1848" i="24"/>
  <c r="BJ1848" i="24" s="1"/>
  <c r="BC1324" i="24"/>
  <c r="BD1324" i="24" s="1"/>
  <c r="BE1324" i="24"/>
  <c r="BF1324" i="24" s="1"/>
  <c r="BG1324" i="24"/>
  <c r="BH1324" i="24" s="1"/>
  <c r="BI1324" i="24"/>
  <c r="BJ1324" i="24" s="1"/>
  <c r="BK1324" i="24"/>
  <c r="BL1324" i="24" s="1"/>
  <c r="BM1324" i="24"/>
  <c r="BN1324" i="24" s="1"/>
  <c r="BC1325" i="24"/>
  <c r="BD1325" i="24" s="1"/>
  <c r="BE1325" i="24"/>
  <c r="BF1325" i="24" s="1"/>
  <c r="BG1325" i="24"/>
  <c r="BH1325" i="24" s="1"/>
  <c r="BI1325" i="24"/>
  <c r="BJ1325" i="24" s="1"/>
  <c r="BK1325" i="24"/>
  <c r="BL1325" i="24" s="1"/>
  <c r="BM1325" i="24"/>
  <c r="BN1325" i="24" s="1"/>
  <c r="BC1326" i="24"/>
  <c r="BD1326" i="24" s="1"/>
  <c r="BE1326" i="24"/>
  <c r="BF1326" i="24" s="1"/>
  <c r="BG1326" i="24"/>
  <c r="BH1326" i="24" s="1"/>
  <c r="BI1326" i="24"/>
  <c r="BJ1326" i="24" s="1"/>
  <c r="BK1326" i="24"/>
  <c r="BL1326" i="24" s="1"/>
  <c r="BM1326" i="24"/>
  <c r="BN1326" i="24" s="1"/>
  <c r="BC1327" i="24"/>
  <c r="BD1327" i="24" s="1"/>
  <c r="BE1327" i="24"/>
  <c r="BF1327" i="24" s="1"/>
  <c r="BG1327" i="24"/>
  <c r="BH1327" i="24" s="1"/>
  <c r="BI1327" i="24"/>
  <c r="BJ1327" i="24" s="1"/>
  <c r="BK1327" i="24"/>
  <c r="BL1327" i="24" s="1"/>
  <c r="BM1327" i="24"/>
  <c r="BN1327" i="24" s="1"/>
  <c r="BC2153" i="24"/>
  <c r="BD2153" i="24" s="1"/>
  <c r="BE2153" i="24"/>
  <c r="BF2153" i="24" s="1"/>
  <c r="BG2153" i="24"/>
  <c r="BH2153" i="24" s="1"/>
  <c r="BI2153" i="24"/>
  <c r="BJ2153" i="24" s="1"/>
  <c r="BK2153" i="24"/>
  <c r="BL2153" i="24" s="1"/>
  <c r="BM2153" i="24"/>
  <c r="BN2153" i="24" s="1"/>
  <c r="BC1328" i="24"/>
  <c r="BD1328" i="24" s="1"/>
  <c r="BE1328" i="24"/>
  <c r="BF1328" i="24" s="1"/>
  <c r="BG1328" i="24"/>
  <c r="BH1328" i="24" s="1"/>
  <c r="BI1328" i="24"/>
  <c r="BJ1328" i="24" s="1"/>
  <c r="BK1328" i="24"/>
  <c r="BL1328" i="24" s="1"/>
  <c r="BM1328" i="24"/>
  <c r="BN1328" i="24" s="1"/>
  <c r="BC1329" i="24"/>
  <c r="BD1329" i="24" s="1"/>
  <c r="BE1329" i="24"/>
  <c r="BF1329" i="24" s="1"/>
  <c r="BG1329" i="24"/>
  <c r="BH1329" i="24" s="1"/>
  <c r="BI1329" i="24"/>
  <c r="BJ1329" i="24" s="1"/>
  <c r="BK1329" i="24"/>
  <c r="BL1329" i="24" s="1"/>
  <c r="BM1329" i="24"/>
  <c r="BN1329" i="24" s="1"/>
  <c r="BC1330" i="24"/>
  <c r="BD1330" i="24" s="1"/>
  <c r="BE1330" i="24"/>
  <c r="BF1330" i="24" s="1"/>
  <c r="BG1330" i="24"/>
  <c r="BH1330" i="24" s="1"/>
  <c r="BI1330" i="24"/>
  <c r="BJ1330" i="24" s="1"/>
  <c r="BK1330" i="24"/>
  <c r="BL1330" i="24" s="1"/>
  <c r="BM1330" i="24"/>
  <c r="BN1330" i="24" s="1"/>
  <c r="BC1914" i="24"/>
  <c r="BD1914" i="24" s="1"/>
  <c r="BE1914" i="24"/>
  <c r="BF1914" i="24" s="1"/>
  <c r="BG1914" i="24"/>
  <c r="BH1914" i="24" s="1"/>
  <c r="BI1914" i="24"/>
  <c r="BJ1914" i="24" s="1"/>
  <c r="BK1914" i="24"/>
  <c r="BL1914" i="24" s="1"/>
  <c r="BM1914" i="24"/>
  <c r="BN1914" i="24" s="1"/>
  <c r="BC1331" i="24"/>
  <c r="BD1331" i="24" s="1"/>
  <c r="BE1331" i="24"/>
  <c r="BF1331" i="24" s="1"/>
  <c r="BG1331" i="24"/>
  <c r="BH1331" i="24" s="1"/>
  <c r="BI1331" i="24"/>
  <c r="BJ1331" i="24" s="1"/>
  <c r="BK1331" i="24"/>
  <c r="BL1331" i="24" s="1"/>
  <c r="BM1331" i="24"/>
  <c r="BN1331" i="24" s="1"/>
  <c r="BC2368" i="24"/>
  <c r="BD2368" i="24" s="1"/>
  <c r="BE2368" i="24"/>
  <c r="BF2368" i="24" s="1"/>
  <c r="BG2368" i="24"/>
  <c r="BH2368" i="24" s="1"/>
  <c r="BI2368" i="24"/>
  <c r="BJ2368" i="24" s="1"/>
  <c r="BK2368" i="24"/>
  <c r="BL2368" i="24" s="1"/>
  <c r="BM2368" i="24"/>
  <c r="BN2368" i="24" s="1"/>
  <c r="BC1332" i="24"/>
  <c r="BD1332" i="24" s="1"/>
  <c r="BE1332" i="24"/>
  <c r="BF1332" i="24" s="1"/>
  <c r="BG1332" i="24"/>
  <c r="BH1332" i="24" s="1"/>
  <c r="BI1332" i="24"/>
  <c r="BJ1332" i="24" s="1"/>
  <c r="BK1332" i="24"/>
  <c r="BL1332" i="24" s="1"/>
  <c r="BM1332" i="24"/>
  <c r="BN1332" i="24" s="1"/>
  <c r="BC336" i="24"/>
  <c r="BD336" i="24" s="1"/>
  <c r="BE336" i="24"/>
  <c r="BF336" i="24" s="1"/>
  <c r="BG336" i="24"/>
  <c r="BH336" i="24" s="1"/>
  <c r="BI336" i="24"/>
  <c r="BJ336" i="24" s="1"/>
  <c r="BK336" i="24"/>
  <c r="BL336" i="24" s="1"/>
  <c r="BM336" i="24"/>
  <c r="BN336" i="24" s="1"/>
  <c r="BC337" i="24"/>
  <c r="BD337" i="24" s="1"/>
  <c r="BE337" i="24"/>
  <c r="BF337" i="24" s="1"/>
  <c r="BG337" i="24"/>
  <c r="BH337" i="24" s="1"/>
  <c r="BI337" i="24"/>
  <c r="BJ337" i="24" s="1"/>
  <c r="BK337" i="24"/>
  <c r="BL337" i="24" s="1"/>
  <c r="BM337" i="24"/>
  <c r="BN337" i="24" s="1"/>
  <c r="BC1943" i="24"/>
  <c r="BD1943" i="24" s="1"/>
  <c r="BE1943" i="24"/>
  <c r="BF1943" i="24" s="1"/>
  <c r="BG1943" i="24"/>
  <c r="BH1943" i="24" s="1"/>
  <c r="BI1943" i="24"/>
  <c r="BJ1943" i="24" s="1"/>
  <c r="BK1943" i="24"/>
  <c r="BL1943" i="24" s="1"/>
  <c r="BM1943" i="24"/>
  <c r="BN1943" i="24" s="1"/>
  <c r="BC1884" i="24"/>
  <c r="BD1884" i="24" s="1"/>
  <c r="BE1884" i="24"/>
  <c r="BF1884" i="24" s="1"/>
  <c r="BG1884" i="24"/>
  <c r="BH1884" i="24" s="1"/>
  <c r="BI1884" i="24"/>
  <c r="BJ1884" i="24" s="1"/>
  <c r="BK1884" i="24"/>
  <c r="BL1884" i="24" s="1"/>
  <c r="BM1884" i="24"/>
  <c r="BN1884" i="24" s="1"/>
  <c r="BC1966" i="24"/>
  <c r="BD1966" i="24" s="1"/>
  <c r="BE1966" i="24"/>
  <c r="BF1966" i="24" s="1"/>
  <c r="BG1966" i="24"/>
  <c r="BH1966" i="24" s="1"/>
  <c r="BI1966" i="24"/>
  <c r="BJ1966" i="24" s="1"/>
  <c r="BK1966" i="24"/>
  <c r="BL1966" i="24" s="1"/>
  <c r="BM1966" i="24"/>
  <c r="BN1966" i="24" s="1"/>
  <c r="BC1967" i="24"/>
  <c r="BD1967" i="24" s="1"/>
  <c r="BE1967" i="24"/>
  <c r="BF1967" i="24" s="1"/>
  <c r="BG1967" i="24"/>
  <c r="BH1967" i="24" s="1"/>
  <c r="BI1967" i="24"/>
  <c r="BJ1967" i="24" s="1"/>
  <c r="BK1967" i="24"/>
  <c r="BL1967" i="24" s="1"/>
  <c r="BM1967" i="24"/>
  <c r="BN1967" i="24" s="1"/>
  <c r="BC2212" i="24"/>
  <c r="BD2212" i="24" s="1"/>
  <c r="BE2212" i="24"/>
  <c r="BF2212" i="24" s="1"/>
  <c r="BG2212" i="24"/>
  <c r="BH2212" i="24" s="1"/>
  <c r="BI2212" i="24"/>
  <c r="BJ2212" i="24" s="1"/>
  <c r="BK2212" i="24"/>
  <c r="BL2212" i="24" s="1"/>
  <c r="BM2212" i="24"/>
  <c r="BN2212" i="24" s="1"/>
  <c r="BC2024" i="24"/>
  <c r="BD2024" i="24" s="1"/>
  <c r="BE2024" i="24"/>
  <c r="BF2024" i="24" s="1"/>
  <c r="BG2024" i="24"/>
  <c r="BH2024" i="24" s="1"/>
  <c r="BI2024" i="24"/>
  <c r="BJ2024" i="24" s="1"/>
  <c r="BK2024" i="24"/>
  <c r="BL2024" i="24" s="1"/>
  <c r="BM2024" i="24"/>
  <c r="BN2024" i="24" s="1"/>
  <c r="BC2068" i="24"/>
  <c r="BD2068" i="24" s="1"/>
  <c r="BE2068" i="24"/>
  <c r="BF2068" i="24" s="1"/>
  <c r="BG2068" i="24"/>
  <c r="BH2068" i="24" s="1"/>
  <c r="BI2068" i="24"/>
  <c r="BJ2068" i="24" s="1"/>
  <c r="BK2068" i="24"/>
  <c r="BL2068" i="24" s="1"/>
  <c r="BM2068" i="24"/>
  <c r="BN2068" i="24" s="1"/>
  <c r="BC1883" i="24"/>
  <c r="BD1883" i="24" s="1"/>
  <c r="BE1883" i="24"/>
  <c r="BF1883" i="24" s="1"/>
  <c r="BG1883" i="24"/>
  <c r="BH1883" i="24" s="1"/>
  <c r="BI1883" i="24"/>
  <c r="BJ1883" i="24" s="1"/>
  <c r="BK1883" i="24"/>
  <c r="BL1883" i="24" s="1"/>
  <c r="BM1883" i="24"/>
  <c r="BN1883" i="24" s="1"/>
  <c r="BC2427" i="24"/>
  <c r="BD2427" i="24" s="1"/>
  <c r="BE2427" i="24"/>
  <c r="BF2427" i="24" s="1"/>
  <c r="BG2427" i="24"/>
  <c r="BH2427" i="24" s="1"/>
  <c r="BI2427" i="24"/>
  <c r="BJ2427" i="24" s="1"/>
  <c r="BK2427" i="24"/>
  <c r="BL2427" i="24" s="1"/>
  <c r="BM2427" i="24"/>
  <c r="BN2427" i="24" s="1"/>
  <c r="BC2025" i="24"/>
  <c r="BD2025" i="24" s="1"/>
  <c r="BE2025" i="24"/>
  <c r="BF2025" i="24" s="1"/>
  <c r="BG2025" i="24"/>
  <c r="BH2025" i="24" s="1"/>
  <c r="BI2025" i="24"/>
  <c r="BJ2025" i="24" s="1"/>
  <c r="BK2025" i="24"/>
  <c r="BL2025" i="24" s="1"/>
  <c r="BM2025" i="24"/>
  <c r="BN2025" i="24" s="1"/>
  <c r="BC2480" i="24"/>
  <c r="BD2480" i="24" s="1"/>
  <c r="BE2480" i="24"/>
  <c r="BF2480" i="24" s="1"/>
  <c r="BG2480" i="24"/>
  <c r="BH2480" i="24" s="1"/>
  <c r="BI2480" i="24"/>
  <c r="BJ2480" i="24" s="1"/>
  <c r="BK2480" i="24"/>
  <c r="BL2480" i="24" s="1"/>
  <c r="BM2480" i="24"/>
  <c r="BN2480" i="24" s="1"/>
  <c r="BC2483" i="24"/>
  <c r="BD2483" i="24" s="1"/>
  <c r="BE2483" i="24"/>
  <c r="BF2483" i="24" s="1"/>
  <c r="BG2483" i="24"/>
  <c r="BH2483" i="24" s="1"/>
  <c r="BI2483" i="24"/>
  <c r="BJ2483" i="24" s="1"/>
  <c r="BK2483" i="24"/>
  <c r="BL2483" i="24" s="1"/>
  <c r="BM2483" i="24"/>
  <c r="BN2483" i="24" s="1"/>
  <c r="BC1910" i="24"/>
  <c r="BD1910" i="24" s="1"/>
  <c r="BE1910" i="24"/>
  <c r="BF1910" i="24" s="1"/>
  <c r="BG1910" i="24"/>
  <c r="BH1910" i="24" s="1"/>
  <c r="BI1910" i="24"/>
  <c r="BJ1910" i="24" s="1"/>
  <c r="BK1910" i="24"/>
  <c r="BL1910" i="24" s="1"/>
  <c r="BM1910" i="24"/>
  <c r="BN1910" i="24" s="1"/>
  <c r="BC2426" i="24"/>
  <c r="BD2426" i="24" s="1"/>
  <c r="BE2426" i="24"/>
  <c r="BF2426" i="24" s="1"/>
  <c r="BG2426" i="24"/>
  <c r="BH2426" i="24" s="1"/>
  <c r="BI2426" i="24"/>
  <c r="BJ2426" i="24" s="1"/>
  <c r="BK2426" i="24"/>
  <c r="BL2426" i="24" s="1"/>
  <c r="BM2426" i="24"/>
  <c r="BN2426" i="24" s="1"/>
  <c r="BC2433" i="24"/>
  <c r="BD2433" i="24" s="1"/>
  <c r="BE2433" i="24"/>
  <c r="BF2433" i="24" s="1"/>
  <c r="BG2433" i="24"/>
  <c r="BH2433" i="24" s="1"/>
  <c r="BI2433" i="24"/>
  <c r="BJ2433" i="24" s="1"/>
  <c r="BK2433" i="24"/>
  <c r="BL2433" i="24" s="1"/>
  <c r="BM2433" i="24"/>
  <c r="BN2433" i="24" s="1"/>
  <c r="BC2301" i="24"/>
  <c r="BD2301" i="24" s="1"/>
  <c r="BE2301" i="24"/>
  <c r="BF2301" i="24" s="1"/>
  <c r="BG2301" i="24"/>
  <c r="BH2301" i="24" s="1"/>
  <c r="BI2301" i="24"/>
  <c r="BJ2301" i="24" s="1"/>
  <c r="BK2301" i="24"/>
  <c r="BL2301" i="24" s="1"/>
  <c r="BM2301" i="24"/>
  <c r="BN2301" i="24" s="1"/>
  <c r="BC2476" i="24"/>
  <c r="BD2476" i="24" s="1"/>
  <c r="BE2476" i="24"/>
  <c r="BF2476" i="24" s="1"/>
  <c r="BG2476" i="24"/>
  <c r="BH2476" i="24" s="1"/>
  <c r="BI2476" i="24"/>
  <c r="BJ2476" i="24" s="1"/>
  <c r="BK2476" i="24"/>
  <c r="BL2476" i="24" s="1"/>
  <c r="BM2476" i="24"/>
  <c r="BN2476" i="24" s="1"/>
  <c r="BC2428" i="24"/>
  <c r="BD2428" i="24" s="1"/>
  <c r="BE2428" i="24"/>
  <c r="BF2428" i="24" s="1"/>
  <c r="BG2428" i="24"/>
  <c r="BH2428" i="24" s="1"/>
  <c r="BI2428" i="24"/>
  <c r="BJ2428" i="24" s="1"/>
  <c r="BK2428" i="24"/>
  <c r="BL2428" i="24" s="1"/>
  <c r="BM2428" i="24"/>
  <c r="BN2428" i="24" s="1"/>
  <c r="BC2509" i="24"/>
  <c r="BD2509" i="24" s="1"/>
  <c r="BE2509" i="24"/>
  <c r="BF2509" i="24" s="1"/>
  <c r="BG2509" i="24"/>
  <c r="BH2509" i="24" s="1"/>
  <c r="BI2509" i="24"/>
  <c r="BJ2509" i="24" s="1"/>
  <c r="BK2509" i="24"/>
  <c r="BL2509" i="24" s="1"/>
  <c r="BM2509" i="24"/>
  <c r="BN2509" i="24" s="1"/>
  <c r="BC2498" i="24"/>
  <c r="BD2498" i="24" s="1"/>
  <c r="BE2498" i="24"/>
  <c r="BF2498" i="24" s="1"/>
  <c r="BG2498" i="24"/>
  <c r="BH2498" i="24" s="1"/>
  <c r="BI2498" i="24"/>
  <c r="BJ2498" i="24" s="1"/>
  <c r="BK2498" i="24"/>
  <c r="BL2498" i="24" s="1"/>
  <c r="BM2498" i="24"/>
  <c r="BN2498" i="24" s="1"/>
  <c r="BC1968" i="24"/>
  <c r="BD1968" i="24" s="1"/>
  <c r="BE1968" i="24"/>
  <c r="BF1968" i="24" s="1"/>
  <c r="BG1968" i="24"/>
  <c r="BH1968" i="24" s="1"/>
  <c r="BI1968" i="24"/>
  <c r="BJ1968" i="24" s="1"/>
  <c r="BK1968" i="24"/>
  <c r="BL1968" i="24" s="1"/>
  <c r="BM1968" i="24"/>
  <c r="BN1968" i="24" s="1"/>
  <c r="BC2511" i="24"/>
  <c r="BD2511" i="24" s="1"/>
  <c r="BE2511" i="24"/>
  <c r="BF2511" i="24" s="1"/>
  <c r="BG2511" i="24"/>
  <c r="BH2511" i="24" s="1"/>
  <c r="BI2511" i="24"/>
  <c r="BJ2511" i="24" s="1"/>
  <c r="BK2511" i="24"/>
  <c r="BL2511" i="24" s="1"/>
  <c r="BM2511" i="24"/>
  <c r="BN2511" i="24" s="1"/>
  <c r="BC2539" i="24"/>
  <c r="BD2539" i="24" s="1"/>
  <c r="BE2539" i="24"/>
  <c r="BF2539" i="24" s="1"/>
  <c r="BG2539" i="24"/>
  <c r="BH2539" i="24" s="1"/>
  <c r="BI2539" i="24"/>
  <c r="BJ2539" i="24" s="1"/>
  <c r="BK2539" i="24"/>
  <c r="BL2539" i="24" s="1"/>
  <c r="BM2539" i="24"/>
  <c r="BN2539" i="24" s="1"/>
  <c r="BC1885" i="24"/>
  <c r="BD1885" i="24" s="1"/>
  <c r="BE1885" i="24"/>
  <c r="BF1885" i="24" s="1"/>
  <c r="BG1885" i="24"/>
  <c r="BH1885" i="24" s="1"/>
  <c r="BI1885" i="24"/>
  <c r="BJ1885" i="24" s="1"/>
  <c r="BK1885" i="24"/>
  <c r="BL1885" i="24" s="1"/>
  <c r="BM1885" i="24"/>
  <c r="BN1885" i="24" s="1"/>
  <c r="BC2138" i="24"/>
  <c r="BD2138" i="24" s="1"/>
  <c r="BE2138" i="24"/>
  <c r="BF2138" i="24" s="1"/>
  <c r="BG2138" i="24"/>
  <c r="BH2138" i="24" s="1"/>
  <c r="BI2138" i="24"/>
  <c r="BJ2138" i="24" s="1"/>
  <c r="BK2138" i="24"/>
  <c r="BL2138" i="24" s="1"/>
  <c r="BM2138" i="24"/>
  <c r="BN2138" i="24" s="1"/>
  <c r="BC2528" i="24"/>
  <c r="BD2528" i="24" s="1"/>
  <c r="BE2528" i="24"/>
  <c r="BF2528" i="24" s="1"/>
  <c r="BG2528" i="24"/>
  <c r="BH2528" i="24" s="1"/>
  <c r="BI2528" i="24"/>
  <c r="BJ2528" i="24" s="1"/>
  <c r="BK2528" i="24"/>
  <c r="BL2528" i="24" s="1"/>
  <c r="BM2528" i="24"/>
  <c r="BN2528" i="24" s="1"/>
  <c r="BC2237" i="24"/>
  <c r="BD2237" i="24" s="1"/>
  <c r="BE2237" i="24"/>
  <c r="BF2237" i="24" s="1"/>
  <c r="BG2237" i="24"/>
  <c r="BH2237" i="24" s="1"/>
  <c r="BI2237" i="24"/>
  <c r="BJ2237" i="24" s="1"/>
  <c r="BK2237" i="24"/>
  <c r="BL2237" i="24" s="1"/>
  <c r="BM2237" i="24"/>
  <c r="BN2237" i="24" s="1"/>
  <c r="BC338" i="24"/>
  <c r="BD338" i="24" s="1"/>
  <c r="BE338" i="24"/>
  <c r="BF338" i="24" s="1"/>
  <c r="BG338" i="24"/>
  <c r="BH338" i="24" s="1"/>
  <c r="BI338" i="24"/>
  <c r="BJ338" i="24" s="1"/>
  <c r="BK338" i="24"/>
  <c r="BL338" i="24" s="1"/>
  <c r="BM338" i="24"/>
  <c r="BN338" i="24" s="1"/>
  <c r="BC2532" i="24"/>
  <c r="BD2532" i="24" s="1"/>
  <c r="BE2532" i="24"/>
  <c r="BF2532" i="24" s="1"/>
  <c r="BG2532" i="24"/>
  <c r="BH2532" i="24" s="1"/>
  <c r="BI2532" i="24"/>
  <c r="BJ2532" i="24" s="1"/>
  <c r="BK2532" i="24"/>
  <c r="BL2532" i="24" s="1"/>
  <c r="BM2532" i="24"/>
  <c r="BN2532" i="24" s="1"/>
  <c r="BC2425" i="24"/>
  <c r="BD2425" i="24" s="1"/>
  <c r="BE2425" i="24"/>
  <c r="BF2425" i="24" s="1"/>
  <c r="BG2425" i="24"/>
  <c r="BH2425" i="24" s="1"/>
  <c r="BI2425" i="24"/>
  <c r="BJ2425" i="24" s="1"/>
  <c r="BK2425" i="24"/>
  <c r="BL2425" i="24" s="1"/>
  <c r="BM2425" i="24"/>
  <c r="BN2425" i="24" s="1"/>
  <c r="BC2164" i="24"/>
  <c r="BD2164" i="24" s="1"/>
  <c r="BE2164" i="24"/>
  <c r="BF2164" i="24" s="1"/>
  <c r="BG2164" i="24"/>
  <c r="BH2164" i="24" s="1"/>
  <c r="BI2164" i="24"/>
  <c r="BJ2164" i="24" s="1"/>
  <c r="BK2164" i="24"/>
  <c r="BL2164" i="24" s="1"/>
  <c r="BM2164" i="24"/>
  <c r="BN2164" i="24" s="1"/>
  <c r="BC339" i="24"/>
  <c r="BD339" i="24" s="1"/>
  <c r="BE339" i="24"/>
  <c r="BF339" i="24" s="1"/>
  <c r="BG339" i="24"/>
  <c r="BH339" i="24" s="1"/>
  <c r="BI339" i="24"/>
  <c r="BJ339" i="24" s="1"/>
  <c r="BK339" i="24"/>
  <c r="BL339" i="24" s="1"/>
  <c r="BM339" i="24"/>
  <c r="BN339" i="24" s="1"/>
  <c r="BC340" i="24"/>
  <c r="BD340" i="24" s="1"/>
  <c r="BE340" i="24"/>
  <c r="BF340" i="24" s="1"/>
  <c r="BG340" i="24"/>
  <c r="BH340" i="24" s="1"/>
  <c r="BI340" i="24"/>
  <c r="BJ340" i="24" s="1"/>
  <c r="BK340" i="24"/>
  <c r="BL340" i="24" s="1"/>
  <c r="BM340" i="24"/>
  <c r="BN340" i="24" s="1"/>
  <c r="BC341" i="24"/>
  <c r="BD341" i="24" s="1"/>
  <c r="BE341" i="24"/>
  <c r="BF341" i="24" s="1"/>
  <c r="BG341" i="24"/>
  <c r="BH341" i="24" s="1"/>
  <c r="BI341" i="24"/>
  <c r="BJ341" i="24" s="1"/>
  <c r="BK341" i="24"/>
  <c r="BL341" i="24" s="1"/>
  <c r="BM341" i="24"/>
  <c r="BN341" i="24" s="1"/>
  <c r="BC342" i="24"/>
  <c r="BD342" i="24" s="1"/>
  <c r="BE342" i="24"/>
  <c r="BF342" i="24" s="1"/>
  <c r="BG342" i="24"/>
  <c r="BH342" i="24" s="1"/>
  <c r="BI342" i="24"/>
  <c r="BJ342" i="24" s="1"/>
  <c r="BK342" i="24"/>
  <c r="BL342" i="24" s="1"/>
  <c r="BM342" i="24"/>
  <c r="BN342" i="24" s="1"/>
  <c r="BC2395" i="24"/>
  <c r="BD2395" i="24" s="1"/>
  <c r="BE2395" i="24"/>
  <c r="BF2395" i="24" s="1"/>
  <c r="BG2395" i="24"/>
  <c r="BH2395" i="24" s="1"/>
  <c r="BI2395" i="24"/>
  <c r="BJ2395" i="24" s="1"/>
  <c r="BK2395" i="24"/>
  <c r="BL2395" i="24" s="1"/>
  <c r="BM2395" i="24"/>
  <c r="BN2395" i="24" s="1"/>
  <c r="BC1997" i="24"/>
  <c r="BD1997" i="24" s="1"/>
  <c r="BE1997" i="24"/>
  <c r="BF1997" i="24" s="1"/>
  <c r="BG1997" i="24"/>
  <c r="BH1997" i="24" s="1"/>
  <c r="BI1997" i="24"/>
  <c r="BJ1997" i="24" s="1"/>
  <c r="BK1997" i="24"/>
  <c r="BL1997" i="24" s="1"/>
  <c r="BM1997" i="24"/>
  <c r="BN1997" i="24" s="1"/>
  <c r="BC1333" i="24"/>
  <c r="BD1333" i="24" s="1"/>
  <c r="BE1333" i="24"/>
  <c r="BF1333" i="24" s="1"/>
  <c r="BG1333" i="24"/>
  <c r="BH1333" i="24" s="1"/>
  <c r="BI1333" i="24"/>
  <c r="BJ1333" i="24" s="1"/>
  <c r="BK1333" i="24"/>
  <c r="BL1333" i="24" s="1"/>
  <c r="BM1333" i="24"/>
  <c r="BN1333" i="24" s="1"/>
  <c r="BC1334" i="24"/>
  <c r="BD1334" i="24" s="1"/>
  <c r="BE1334" i="24"/>
  <c r="BF1334" i="24" s="1"/>
  <c r="BG1334" i="24"/>
  <c r="BH1334" i="24" s="1"/>
  <c r="BI1334" i="24"/>
  <c r="BJ1334" i="24" s="1"/>
  <c r="BK1334" i="24"/>
  <c r="BL1334" i="24" s="1"/>
  <c r="BM1334" i="24"/>
  <c r="BN1334" i="24" s="1"/>
  <c r="BC343" i="24"/>
  <c r="BD343" i="24" s="1"/>
  <c r="BE343" i="24"/>
  <c r="BF343" i="24" s="1"/>
  <c r="BG343" i="24"/>
  <c r="BH343" i="24" s="1"/>
  <c r="BI343" i="24"/>
  <c r="BJ343" i="24" s="1"/>
  <c r="BK343" i="24"/>
  <c r="BL343" i="24" s="1"/>
  <c r="BM343" i="24"/>
  <c r="BN343" i="24" s="1"/>
  <c r="BC1335" i="24"/>
  <c r="BD1335" i="24" s="1"/>
  <c r="BE1335" i="24"/>
  <c r="BF1335" i="24" s="1"/>
  <c r="BG1335" i="24"/>
  <c r="BH1335" i="24" s="1"/>
  <c r="BI1335" i="24"/>
  <c r="BJ1335" i="24" s="1"/>
  <c r="BK1335" i="24"/>
  <c r="BL1335" i="24" s="1"/>
  <c r="BM1335" i="24"/>
  <c r="BN1335" i="24" s="1"/>
  <c r="BC344" i="24"/>
  <c r="BD344" i="24" s="1"/>
  <c r="BE344" i="24"/>
  <c r="BF344" i="24" s="1"/>
  <c r="BG344" i="24"/>
  <c r="BH344" i="24" s="1"/>
  <c r="BI344" i="24"/>
  <c r="BJ344" i="24" s="1"/>
  <c r="BK344" i="24"/>
  <c r="BL344" i="24" s="1"/>
  <c r="BM344" i="24"/>
  <c r="BN344" i="24" s="1"/>
  <c r="BC345" i="24"/>
  <c r="BD345" i="24" s="1"/>
  <c r="BE345" i="24"/>
  <c r="BF345" i="24" s="1"/>
  <c r="BG345" i="24"/>
  <c r="BH345" i="24" s="1"/>
  <c r="BI345" i="24"/>
  <c r="BJ345" i="24" s="1"/>
  <c r="BK345" i="24"/>
  <c r="BL345" i="24" s="1"/>
  <c r="BM345" i="24"/>
  <c r="BN345" i="24" s="1"/>
  <c r="BC346" i="24"/>
  <c r="BD346" i="24" s="1"/>
  <c r="BE346" i="24"/>
  <c r="BF346" i="24" s="1"/>
  <c r="BG346" i="24"/>
  <c r="BH346" i="24" s="1"/>
  <c r="BI346" i="24"/>
  <c r="BJ346" i="24" s="1"/>
  <c r="BK346" i="24"/>
  <c r="BL346" i="24" s="1"/>
  <c r="BM346" i="24"/>
  <c r="BN346" i="24" s="1"/>
  <c r="BC347" i="24"/>
  <c r="BD347" i="24" s="1"/>
  <c r="BE347" i="24"/>
  <c r="BF347" i="24" s="1"/>
  <c r="BG347" i="24"/>
  <c r="BH347" i="24" s="1"/>
  <c r="BI347" i="24"/>
  <c r="BJ347" i="24" s="1"/>
  <c r="BK347" i="24"/>
  <c r="BL347" i="24" s="1"/>
  <c r="BM347" i="24"/>
  <c r="BN347" i="24" s="1"/>
  <c r="BC348" i="24"/>
  <c r="BD348" i="24" s="1"/>
  <c r="BE348" i="24"/>
  <c r="BF348" i="24" s="1"/>
  <c r="BG348" i="24"/>
  <c r="BH348" i="24" s="1"/>
  <c r="BI348" i="24"/>
  <c r="BJ348" i="24" s="1"/>
  <c r="BK348" i="24"/>
  <c r="BL348" i="24" s="1"/>
  <c r="BM348" i="24"/>
  <c r="BN348" i="24" s="1"/>
  <c r="BC349" i="24"/>
  <c r="BD349" i="24" s="1"/>
  <c r="BE349" i="24"/>
  <c r="BF349" i="24" s="1"/>
  <c r="BG349" i="24"/>
  <c r="BH349" i="24" s="1"/>
  <c r="BI349" i="24"/>
  <c r="BJ349" i="24" s="1"/>
  <c r="BK349" i="24"/>
  <c r="BL349" i="24" s="1"/>
  <c r="BM349" i="24"/>
  <c r="BN349" i="24" s="1"/>
  <c r="BC350" i="24"/>
  <c r="BD350" i="24" s="1"/>
  <c r="BE350" i="24"/>
  <c r="BF350" i="24" s="1"/>
  <c r="BG350" i="24"/>
  <c r="BH350" i="24" s="1"/>
  <c r="BI350" i="24"/>
  <c r="BJ350" i="24" s="1"/>
  <c r="BK350" i="24"/>
  <c r="BL350" i="24" s="1"/>
  <c r="BM350" i="24"/>
  <c r="BN350" i="24" s="1"/>
  <c r="BC351" i="24"/>
  <c r="BD351" i="24" s="1"/>
  <c r="BE351" i="24"/>
  <c r="BF351" i="24" s="1"/>
  <c r="BG351" i="24"/>
  <c r="BH351" i="24" s="1"/>
  <c r="BI351" i="24"/>
  <c r="BJ351" i="24" s="1"/>
  <c r="BK351" i="24"/>
  <c r="BL351" i="24" s="1"/>
  <c r="BM351" i="24"/>
  <c r="BN351" i="24" s="1"/>
  <c r="BC352" i="24"/>
  <c r="BD352" i="24" s="1"/>
  <c r="BE352" i="24"/>
  <c r="BF352" i="24" s="1"/>
  <c r="BG352" i="24"/>
  <c r="BH352" i="24" s="1"/>
  <c r="BI352" i="24"/>
  <c r="BJ352" i="24" s="1"/>
  <c r="BK352" i="24"/>
  <c r="BL352" i="24" s="1"/>
  <c r="BM352" i="24"/>
  <c r="BN352" i="24" s="1"/>
  <c r="BC353" i="24"/>
  <c r="BD353" i="24" s="1"/>
  <c r="BE353" i="24"/>
  <c r="BF353" i="24" s="1"/>
  <c r="BG353" i="24"/>
  <c r="BH353" i="24" s="1"/>
  <c r="BI353" i="24"/>
  <c r="BJ353" i="24" s="1"/>
  <c r="BK353" i="24"/>
  <c r="BL353" i="24" s="1"/>
  <c r="BM353" i="24"/>
  <c r="BN353" i="24" s="1"/>
  <c r="BC354" i="24"/>
  <c r="BD354" i="24" s="1"/>
  <c r="BE354" i="24"/>
  <c r="BF354" i="24" s="1"/>
  <c r="BG354" i="24"/>
  <c r="BH354" i="24" s="1"/>
  <c r="BI354" i="24"/>
  <c r="BJ354" i="24" s="1"/>
  <c r="BK354" i="24"/>
  <c r="BL354" i="24" s="1"/>
  <c r="BM354" i="24"/>
  <c r="BN354" i="24" s="1"/>
  <c r="BC355" i="24"/>
  <c r="BD355" i="24" s="1"/>
  <c r="BE355" i="24"/>
  <c r="BF355" i="24" s="1"/>
  <c r="BG355" i="24"/>
  <c r="BH355" i="24" s="1"/>
  <c r="BI355" i="24"/>
  <c r="BJ355" i="24" s="1"/>
  <c r="BK355" i="24"/>
  <c r="BL355" i="24" s="1"/>
  <c r="BM355" i="24"/>
  <c r="BN355" i="24" s="1"/>
  <c r="BC356" i="24"/>
  <c r="BD356" i="24" s="1"/>
  <c r="BE356" i="24"/>
  <c r="BF356" i="24" s="1"/>
  <c r="BG356" i="24"/>
  <c r="BH356" i="24" s="1"/>
  <c r="BI356" i="24"/>
  <c r="BJ356" i="24" s="1"/>
  <c r="BK356" i="24"/>
  <c r="BL356" i="24" s="1"/>
  <c r="BM356" i="24"/>
  <c r="BN356" i="24" s="1"/>
  <c r="BC357" i="24"/>
  <c r="BD357" i="24" s="1"/>
  <c r="BE357" i="24"/>
  <c r="BF357" i="24" s="1"/>
  <c r="BG357" i="24"/>
  <c r="BH357" i="24" s="1"/>
  <c r="BI357" i="24"/>
  <c r="BJ357" i="24" s="1"/>
  <c r="BK357" i="24"/>
  <c r="BL357" i="24" s="1"/>
  <c r="BM357" i="24"/>
  <c r="BN357" i="24" s="1"/>
  <c r="BC358" i="24"/>
  <c r="BD358" i="24" s="1"/>
  <c r="BE358" i="24"/>
  <c r="BF358" i="24" s="1"/>
  <c r="BG358" i="24"/>
  <c r="BH358" i="24" s="1"/>
  <c r="BI358" i="24"/>
  <c r="BJ358" i="24" s="1"/>
  <c r="BK358" i="24"/>
  <c r="BL358" i="24" s="1"/>
  <c r="BM358" i="24"/>
  <c r="BN358" i="24" s="1"/>
  <c r="BC359" i="24"/>
  <c r="BD359" i="24" s="1"/>
  <c r="BE359" i="24"/>
  <c r="BF359" i="24" s="1"/>
  <c r="BG359" i="24"/>
  <c r="BH359" i="24" s="1"/>
  <c r="BI359" i="24"/>
  <c r="BJ359" i="24" s="1"/>
  <c r="BK359" i="24"/>
  <c r="BL359" i="24" s="1"/>
  <c r="BM359" i="24"/>
  <c r="BN359" i="24" s="1"/>
  <c r="BC360" i="24"/>
  <c r="BD360" i="24" s="1"/>
  <c r="BE360" i="24"/>
  <c r="BF360" i="24" s="1"/>
  <c r="BG360" i="24"/>
  <c r="BH360" i="24" s="1"/>
  <c r="BI360" i="24"/>
  <c r="BJ360" i="24" s="1"/>
  <c r="BK360" i="24"/>
  <c r="BL360" i="24" s="1"/>
  <c r="BM360" i="24"/>
  <c r="BN360" i="24" s="1"/>
  <c r="BC361" i="24"/>
  <c r="BD361" i="24" s="1"/>
  <c r="BE361" i="24"/>
  <c r="BF361" i="24" s="1"/>
  <c r="BG361" i="24"/>
  <c r="BH361" i="24" s="1"/>
  <c r="BI361" i="24"/>
  <c r="BJ361" i="24" s="1"/>
  <c r="BK361" i="24"/>
  <c r="BL361" i="24" s="1"/>
  <c r="BM361" i="24"/>
  <c r="BN361" i="24" s="1"/>
  <c r="BC362" i="24"/>
  <c r="BD362" i="24" s="1"/>
  <c r="BE362" i="24"/>
  <c r="BF362" i="24" s="1"/>
  <c r="BG362" i="24"/>
  <c r="BH362" i="24" s="1"/>
  <c r="BI362" i="24"/>
  <c r="BJ362" i="24" s="1"/>
  <c r="BK362" i="24"/>
  <c r="BL362" i="24" s="1"/>
  <c r="BM362" i="24"/>
  <c r="BN362" i="24" s="1"/>
  <c r="BC363" i="24"/>
  <c r="BD363" i="24" s="1"/>
  <c r="BE363" i="24"/>
  <c r="BF363" i="24" s="1"/>
  <c r="BG363" i="24"/>
  <c r="BH363" i="24" s="1"/>
  <c r="BI363" i="24"/>
  <c r="BJ363" i="24" s="1"/>
  <c r="BK363" i="24"/>
  <c r="BL363" i="24" s="1"/>
  <c r="BM363" i="24"/>
  <c r="BN363" i="24" s="1"/>
  <c r="BC364" i="24"/>
  <c r="BD364" i="24" s="1"/>
  <c r="BE364" i="24"/>
  <c r="BF364" i="24" s="1"/>
  <c r="BG364" i="24"/>
  <c r="BH364" i="24" s="1"/>
  <c r="BI364" i="24"/>
  <c r="BJ364" i="24" s="1"/>
  <c r="BK364" i="24"/>
  <c r="BL364" i="24" s="1"/>
  <c r="BM364" i="24"/>
  <c r="BN364" i="24" s="1"/>
  <c r="BC1336" i="24"/>
  <c r="BD1336" i="24" s="1"/>
  <c r="BE1336" i="24"/>
  <c r="BF1336" i="24" s="1"/>
  <c r="BG1336" i="24"/>
  <c r="BH1336" i="24" s="1"/>
  <c r="BI1336" i="24"/>
  <c r="BJ1336" i="24" s="1"/>
  <c r="BK1336" i="24"/>
  <c r="BL1336" i="24" s="1"/>
  <c r="BM1336" i="24"/>
  <c r="BN1336" i="24" s="1"/>
  <c r="BC365" i="24"/>
  <c r="BD365" i="24" s="1"/>
  <c r="BE365" i="24"/>
  <c r="BF365" i="24" s="1"/>
  <c r="BG365" i="24"/>
  <c r="BH365" i="24" s="1"/>
  <c r="BI365" i="24"/>
  <c r="BJ365" i="24" s="1"/>
  <c r="BK365" i="24"/>
  <c r="BL365" i="24" s="1"/>
  <c r="BM365" i="24"/>
  <c r="BN365" i="24" s="1"/>
  <c r="BC366" i="24"/>
  <c r="BD366" i="24" s="1"/>
  <c r="BE366" i="24"/>
  <c r="BF366" i="24" s="1"/>
  <c r="BG366" i="24"/>
  <c r="BH366" i="24" s="1"/>
  <c r="BI366" i="24"/>
  <c r="BJ366" i="24" s="1"/>
  <c r="BK366" i="24"/>
  <c r="BL366" i="24" s="1"/>
  <c r="BM366" i="24"/>
  <c r="BN366" i="24" s="1"/>
  <c r="BC367" i="24"/>
  <c r="BD367" i="24" s="1"/>
  <c r="BE367" i="24"/>
  <c r="BF367" i="24" s="1"/>
  <c r="BG367" i="24"/>
  <c r="BH367" i="24" s="1"/>
  <c r="BI367" i="24"/>
  <c r="BJ367" i="24" s="1"/>
  <c r="BK367" i="24"/>
  <c r="BL367" i="24" s="1"/>
  <c r="BM367" i="24"/>
  <c r="BN367" i="24" s="1"/>
  <c r="BC368" i="24"/>
  <c r="BD368" i="24" s="1"/>
  <c r="BE368" i="24"/>
  <c r="BF368" i="24" s="1"/>
  <c r="BG368" i="24"/>
  <c r="BH368" i="24" s="1"/>
  <c r="BI368" i="24"/>
  <c r="BJ368" i="24" s="1"/>
  <c r="BK368" i="24"/>
  <c r="BL368" i="24" s="1"/>
  <c r="BM368" i="24"/>
  <c r="BN368" i="24" s="1"/>
  <c r="BC1338" i="24"/>
  <c r="BD1338" i="24" s="1"/>
  <c r="BE1338" i="24"/>
  <c r="BF1338" i="24" s="1"/>
  <c r="BG1338" i="24"/>
  <c r="BH1338" i="24" s="1"/>
  <c r="BI1338" i="24"/>
  <c r="BJ1338" i="24" s="1"/>
  <c r="BK1338" i="24"/>
  <c r="BL1338" i="24" s="1"/>
  <c r="BM1338" i="24"/>
  <c r="BN1338" i="24" s="1"/>
  <c r="BC1339" i="24"/>
  <c r="BD1339" i="24" s="1"/>
  <c r="BE1339" i="24"/>
  <c r="BF1339" i="24" s="1"/>
  <c r="BG1339" i="24"/>
  <c r="BH1339" i="24" s="1"/>
  <c r="BI1339" i="24"/>
  <c r="BJ1339" i="24" s="1"/>
  <c r="BK1339" i="24"/>
  <c r="BL1339" i="24" s="1"/>
  <c r="BM1339" i="24"/>
  <c r="BN1339" i="24" s="1"/>
  <c r="BC369" i="24"/>
  <c r="BD369" i="24" s="1"/>
  <c r="BE369" i="24"/>
  <c r="BF369" i="24" s="1"/>
  <c r="BG369" i="24"/>
  <c r="BH369" i="24" s="1"/>
  <c r="BI369" i="24"/>
  <c r="BJ369" i="24" s="1"/>
  <c r="BK369" i="24"/>
  <c r="BL369" i="24" s="1"/>
  <c r="BM369" i="24"/>
  <c r="BN369" i="24" s="1"/>
  <c r="BC370" i="24"/>
  <c r="BD370" i="24" s="1"/>
  <c r="BE370" i="24"/>
  <c r="BF370" i="24" s="1"/>
  <c r="BG370" i="24"/>
  <c r="BH370" i="24" s="1"/>
  <c r="BI370" i="24"/>
  <c r="BJ370" i="24" s="1"/>
  <c r="BK370" i="24"/>
  <c r="BL370" i="24" s="1"/>
  <c r="BM370" i="24"/>
  <c r="BN370" i="24" s="1"/>
  <c r="BC1340" i="24"/>
  <c r="BD1340" i="24" s="1"/>
  <c r="BE1340" i="24"/>
  <c r="BF1340" i="24" s="1"/>
  <c r="BG1340" i="24"/>
  <c r="BH1340" i="24" s="1"/>
  <c r="BI1340" i="24"/>
  <c r="BJ1340" i="24" s="1"/>
  <c r="BK1340" i="24"/>
  <c r="BL1340" i="24" s="1"/>
  <c r="BM1340" i="24"/>
  <c r="BN1340" i="24" s="1"/>
  <c r="BC371" i="24"/>
  <c r="BD371" i="24" s="1"/>
  <c r="BE371" i="24"/>
  <c r="BF371" i="24" s="1"/>
  <c r="BG371" i="24"/>
  <c r="BH371" i="24" s="1"/>
  <c r="BI371" i="24"/>
  <c r="BJ371" i="24" s="1"/>
  <c r="BK371" i="24"/>
  <c r="BL371" i="24" s="1"/>
  <c r="BM371" i="24"/>
  <c r="BN371" i="24" s="1"/>
  <c r="BC372" i="24"/>
  <c r="BD372" i="24" s="1"/>
  <c r="BE372" i="24"/>
  <c r="BF372" i="24" s="1"/>
  <c r="BG372" i="24"/>
  <c r="BH372" i="24" s="1"/>
  <c r="BI372" i="24"/>
  <c r="BJ372" i="24" s="1"/>
  <c r="BK372" i="24"/>
  <c r="BL372" i="24" s="1"/>
  <c r="BM372" i="24"/>
  <c r="BN372" i="24" s="1"/>
  <c r="BC1341" i="24"/>
  <c r="BD1341" i="24" s="1"/>
  <c r="BE1341" i="24"/>
  <c r="BF1341" i="24" s="1"/>
  <c r="BG1341" i="24"/>
  <c r="BH1341" i="24" s="1"/>
  <c r="BI1341" i="24"/>
  <c r="BJ1341" i="24" s="1"/>
  <c r="BK1341" i="24"/>
  <c r="BL1341" i="24" s="1"/>
  <c r="BM1341" i="24"/>
  <c r="BN1341" i="24" s="1"/>
  <c r="BC373" i="24"/>
  <c r="BD373" i="24" s="1"/>
  <c r="BE373" i="24"/>
  <c r="BF373" i="24" s="1"/>
  <c r="BG373" i="24"/>
  <c r="BH373" i="24" s="1"/>
  <c r="BI373" i="24"/>
  <c r="BJ373" i="24" s="1"/>
  <c r="BK373" i="24"/>
  <c r="BL373" i="24" s="1"/>
  <c r="BM373" i="24"/>
  <c r="BN373" i="24" s="1"/>
  <c r="BC1342" i="24"/>
  <c r="BD1342" i="24" s="1"/>
  <c r="BE1342" i="24"/>
  <c r="BF1342" i="24" s="1"/>
  <c r="BG1342" i="24"/>
  <c r="BH1342" i="24" s="1"/>
  <c r="BI1342" i="24"/>
  <c r="BJ1342" i="24" s="1"/>
  <c r="BK1342" i="24"/>
  <c r="BL1342" i="24" s="1"/>
  <c r="BM1342" i="24"/>
  <c r="BN1342" i="24" s="1"/>
  <c r="BC1343" i="24"/>
  <c r="BD1343" i="24" s="1"/>
  <c r="BE1343" i="24"/>
  <c r="BF1343" i="24" s="1"/>
  <c r="BG1343" i="24"/>
  <c r="BH1343" i="24" s="1"/>
  <c r="BI1343" i="24"/>
  <c r="BJ1343" i="24" s="1"/>
  <c r="BK1343" i="24"/>
  <c r="BL1343" i="24" s="1"/>
  <c r="BM1343" i="24"/>
  <c r="BN1343" i="24" s="1"/>
  <c r="BC374" i="24"/>
  <c r="BD374" i="24" s="1"/>
  <c r="BE374" i="24"/>
  <c r="BF374" i="24" s="1"/>
  <c r="BG374" i="24"/>
  <c r="BH374" i="24" s="1"/>
  <c r="BI374" i="24"/>
  <c r="BJ374" i="24" s="1"/>
  <c r="BK374" i="24"/>
  <c r="BL374" i="24" s="1"/>
  <c r="BM374" i="24"/>
  <c r="BN374" i="24" s="1"/>
  <c r="BC1344" i="24"/>
  <c r="BD1344" i="24" s="1"/>
  <c r="BE1344" i="24"/>
  <c r="BF1344" i="24" s="1"/>
  <c r="BG1344" i="24"/>
  <c r="BH1344" i="24" s="1"/>
  <c r="BI1344" i="24"/>
  <c r="BJ1344" i="24" s="1"/>
  <c r="BK1344" i="24"/>
  <c r="BL1344" i="24" s="1"/>
  <c r="BM1344" i="24"/>
  <c r="BN1344" i="24" s="1"/>
  <c r="BC1345" i="24"/>
  <c r="BD1345" i="24" s="1"/>
  <c r="BE1345" i="24"/>
  <c r="BF1345" i="24" s="1"/>
  <c r="BG1345" i="24"/>
  <c r="BH1345" i="24" s="1"/>
  <c r="BI1345" i="24"/>
  <c r="BJ1345" i="24" s="1"/>
  <c r="BK1345" i="24"/>
  <c r="BL1345" i="24" s="1"/>
  <c r="BM1345" i="24"/>
  <c r="BN1345" i="24" s="1"/>
  <c r="BC1346" i="24"/>
  <c r="BD1346" i="24" s="1"/>
  <c r="BE1346" i="24"/>
  <c r="BF1346" i="24" s="1"/>
  <c r="BG1346" i="24"/>
  <c r="BH1346" i="24" s="1"/>
  <c r="BI1346" i="24"/>
  <c r="BJ1346" i="24" s="1"/>
  <c r="BK1346" i="24"/>
  <c r="BL1346" i="24" s="1"/>
  <c r="BM1346" i="24"/>
  <c r="BN1346" i="24" s="1"/>
  <c r="BC1347" i="24"/>
  <c r="BD1347" i="24" s="1"/>
  <c r="BE1347" i="24"/>
  <c r="BF1347" i="24" s="1"/>
  <c r="BG1347" i="24"/>
  <c r="BH1347" i="24" s="1"/>
  <c r="BI1347" i="24"/>
  <c r="BJ1347" i="24" s="1"/>
  <c r="BK1347" i="24"/>
  <c r="BL1347" i="24" s="1"/>
  <c r="BM1347" i="24"/>
  <c r="BN1347" i="24" s="1"/>
  <c r="BC375" i="24"/>
  <c r="BD375" i="24" s="1"/>
  <c r="BE375" i="24"/>
  <c r="BF375" i="24" s="1"/>
  <c r="BG375" i="24"/>
  <c r="BH375" i="24" s="1"/>
  <c r="BI375" i="24"/>
  <c r="BJ375" i="24" s="1"/>
  <c r="BK375" i="24"/>
  <c r="BL375" i="24" s="1"/>
  <c r="BM375" i="24"/>
  <c r="BN375" i="24" s="1"/>
  <c r="BC376" i="24"/>
  <c r="BD376" i="24" s="1"/>
  <c r="BE376" i="24"/>
  <c r="BF376" i="24" s="1"/>
  <c r="BG376" i="24"/>
  <c r="BH376" i="24" s="1"/>
  <c r="BI376" i="24"/>
  <c r="BJ376" i="24" s="1"/>
  <c r="BK376" i="24"/>
  <c r="BL376" i="24" s="1"/>
  <c r="BM376" i="24"/>
  <c r="BN376" i="24" s="1"/>
  <c r="BC377" i="24"/>
  <c r="BD377" i="24" s="1"/>
  <c r="BE377" i="24"/>
  <c r="BF377" i="24" s="1"/>
  <c r="BG377" i="24"/>
  <c r="BH377" i="24" s="1"/>
  <c r="BI377" i="24"/>
  <c r="BJ377" i="24" s="1"/>
  <c r="BK377" i="24"/>
  <c r="BL377" i="24" s="1"/>
  <c r="BM377" i="24"/>
  <c r="BN377" i="24" s="1"/>
  <c r="BC1348" i="24"/>
  <c r="BD1348" i="24" s="1"/>
  <c r="BE1348" i="24"/>
  <c r="BF1348" i="24" s="1"/>
  <c r="BG1348" i="24"/>
  <c r="BH1348" i="24" s="1"/>
  <c r="BI1348" i="24"/>
  <c r="BJ1348" i="24" s="1"/>
  <c r="BK1348" i="24"/>
  <c r="BL1348" i="24" s="1"/>
  <c r="BM1348" i="24"/>
  <c r="BN1348" i="24" s="1"/>
  <c r="BC1349" i="24"/>
  <c r="BD1349" i="24" s="1"/>
  <c r="BE1349" i="24"/>
  <c r="BF1349" i="24" s="1"/>
  <c r="BG1349" i="24"/>
  <c r="BH1349" i="24" s="1"/>
  <c r="BI1349" i="24"/>
  <c r="BJ1349" i="24" s="1"/>
  <c r="BK1349" i="24"/>
  <c r="BL1349" i="24" s="1"/>
  <c r="BM1349" i="24"/>
  <c r="BN1349" i="24" s="1"/>
  <c r="BC1350" i="24"/>
  <c r="BD1350" i="24" s="1"/>
  <c r="BE1350" i="24"/>
  <c r="BF1350" i="24" s="1"/>
  <c r="BG1350" i="24"/>
  <c r="BH1350" i="24" s="1"/>
  <c r="BI1350" i="24"/>
  <c r="BJ1350" i="24" s="1"/>
  <c r="BK1350" i="24"/>
  <c r="BL1350" i="24" s="1"/>
  <c r="BM1350" i="24"/>
  <c r="BN1350" i="24" s="1"/>
  <c r="BC1351" i="24"/>
  <c r="BD1351" i="24" s="1"/>
  <c r="BE1351" i="24"/>
  <c r="BF1351" i="24" s="1"/>
  <c r="BG1351" i="24"/>
  <c r="BH1351" i="24" s="1"/>
  <c r="BI1351" i="24"/>
  <c r="BJ1351" i="24" s="1"/>
  <c r="BK1351" i="24"/>
  <c r="BL1351" i="24" s="1"/>
  <c r="BM1351" i="24"/>
  <c r="BN1351" i="24" s="1"/>
  <c r="BC378" i="24"/>
  <c r="BD378" i="24" s="1"/>
  <c r="BE378" i="24"/>
  <c r="BF378" i="24" s="1"/>
  <c r="BG378" i="24"/>
  <c r="BH378" i="24" s="1"/>
  <c r="BI378" i="24"/>
  <c r="BJ378" i="24" s="1"/>
  <c r="BK378" i="24"/>
  <c r="BL378" i="24" s="1"/>
  <c r="BM378" i="24"/>
  <c r="BN378" i="24" s="1"/>
  <c r="BC379" i="24"/>
  <c r="BD379" i="24" s="1"/>
  <c r="BE379" i="24"/>
  <c r="BF379" i="24" s="1"/>
  <c r="BG379" i="24"/>
  <c r="BH379" i="24" s="1"/>
  <c r="BI379" i="24"/>
  <c r="BJ379" i="24" s="1"/>
  <c r="BK379" i="24"/>
  <c r="BL379" i="24" s="1"/>
  <c r="BM379" i="24"/>
  <c r="BN379" i="24" s="1"/>
  <c r="BC1352" i="24"/>
  <c r="BD1352" i="24" s="1"/>
  <c r="BE1352" i="24"/>
  <c r="BF1352" i="24" s="1"/>
  <c r="BG1352" i="24"/>
  <c r="BH1352" i="24" s="1"/>
  <c r="BI1352" i="24"/>
  <c r="BJ1352" i="24" s="1"/>
  <c r="BK1352" i="24"/>
  <c r="BL1352" i="24" s="1"/>
  <c r="BM1352" i="24"/>
  <c r="BN1352" i="24" s="1"/>
  <c r="BC380" i="24"/>
  <c r="BD380" i="24" s="1"/>
  <c r="BE380" i="24"/>
  <c r="BF380" i="24" s="1"/>
  <c r="BG380" i="24"/>
  <c r="BH380" i="24" s="1"/>
  <c r="BI380" i="24"/>
  <c r="BJ380" i="24" s="1"/>
  <c r="BK380" i="24"/>
  <c r="BL380" i="24" s="1"/>
  <c r="BM380" i="24"/>
  <c r="BN380" i="24" s="1"/>
  <c r="BC381" i="24"/>
  <c r="BD381" i="24" s="1"/>
  <c r="BE381" i="24"/>
  <c r="BF381" i="24" s="1"/>
  <c r="BG381" i="24"/>
  <c r="BH381" i="24" s="1"/>
  <c r="BI381" i="24"/>
  <c r="BJ381" i="24" s="1"/>
  <c r="BK381" i="24"/>
  <c r="BL381" i="24" s="1"/>
  <c r="BM381" i="24"/>
  <c r="BN381" i="24" s="1"/>
  <c r="BC382" i="24"/>
  <c r="BD382" i="24" s="1"/>
  <c r="BE382" i="24"/>
  <c r="BF382" i="24" s="1"/>
  <c r="BG382" i="24"/>
  <c r="BH382" i="24" s="1"/>
  <c r="BI382" i="24"/>
  <c r="BJ382" i="24" s="1"/>
  <c r="BK382" i="24"/>
  <c r="BL382" i="24" s="1"/>
  <c r="BM382" i="24"/>
  <c r="BN382" i="24" s="1"/>
  <c r="BC1353" i="24"/>
  <c r="BD1353" i="24" s="1"/>
  <c r="BE1353" i="24"/>
  <c r="BF1353" i="24" s="1"/>
  <c r="BG1353" i="24"/>
  <c r="BH1353" i="24" s="1"/>
  <c r="BI1353" i="24"/>
  <c r="BJ1353" i="24" s="1"/>
  <c r="BK1353" i="24"/>
  <c r="BL1353" i="24" s="1"/>
  <c r="BM1353" i="24"/>
  <c r="BN1353" i="24" s="1"/>
  <c r="BC383" i="24"/>
  <c r="BD383" i="24" s="1"/>
  <c r="BE383" i="24"/>
  <c r="BF383" i="24" s="1"/>
  <c r="BG383" i="24"/>
  <c r="BH383" i="24" s="1"/>
  <c r="BI383" i="24"/>
  <c r="BJ383" i="24" s="1"/>
  <c r="BK383" i="24"/>
  <c r="BL383" i="24" s="1"/>
  <c r="BM383" i="24"/>
  <c r="BN383" i="24" s="1"/>
  <c r="BC384" i="24"/>
  <c r="BD384" i="24" s="1"/>
  <c r="BE384" i="24"/>
  <c r="BF384" i="24" s="1"/>
  <c r="BG384" i="24"/>
  <c r="BH384" i="24" s="1"/>
  <c r="BI384" i="24"/>
  <c r="BJ384" i="24" s="1"/>
  <c r="BK384" i="24"/>
  <c r="BL384" i="24" s="1"/>
  <c r="BM384" i="24"/>
  <c r="BN384" i="24" s="1"/>
  <c r="BC1355" i="24"/>
  <c r="BD1355" i="24" s="1"/>
  <c r="BE1355" i="24"/>
  <c r="BF1355" i="24" s="1"/>
  <c r="BG1355" i="24"/>
  <c r="BH1355" i="24" s="1"/>
  <c r="BI1355" i="24"/>
  <c r="BJ1355" i="24" s="1"/>
  <c r="BK1355" i="24"/>
  <c r="BL1355" i="24" s="1"/>
  <c r="BM1355" i="24"/>
  <c r="BN1355" i="24" s="1"/>
  <c r="BC2166" i="24"/>
  <c r="BD2166" i="24" s="1"/>
  <c r="BE2166" i="24"/>
  <c r="BF2166" i="24" s="1"/>
  <c r="BG2166" i="24"/>
  <c r="BH2166" i="24" s="1"/>
  <c r="BI2166" i="24"/>
  <c r="BJ2166" i="24" s="1"/>
  <c r="BK2166" i="24"/>
  <c r="BL2166" i="24" s="1"/>
  <c r="BM2166" i="24"/>
  <c r="BN2166" i="24" s="1"/>
  <c r="BC2517" i="24"/>
  <c r="BD2517" i="24" s="1"/>
  <c r="BE2517" i="24"/>
  <c r="BF2517" i="24" s="1"/>
  <c r="BG2517" i="24"/>
  <c r="BH2517" i="24" s="1"/>
  <c r="BI2517" i="24"/>
  <c r="BJ2517" i="24" s="1"/>
  <c r="BK2517" i="24"/>
  <c r="BL2517" i="24" s="1"/>
  <c r="BM2517" i="24"/>
  <c r="BN2517" i="24" s="1"/>
  <c r="BC2537" i="24"/>
  <c r="BD2537" i="24" s="1"/>
  <c r="BE2537" i="24"/>
  <c r="BF2537" i="24" s="1"/>
  <c r="BG2537" i="24"/>
  <c r="BH2537" i="24" s="1"/>
  <c r="BI2537" i="24"/>
  <c r="BJ2537" i="24" s="1"/>
  <c r="BK2537" i="24"/>
  <c r="BL2537" i="24" s="1"/>
  <c r="BM2537" i="24"/>
  <c r="BN2537" i="24" s="1"/>
  <c r="BC2540" i="24"/>
  <c r="BD2540" i="24" s="1"/>
  <c r="BE2540" i="24"/>
  <c r="BF2540" i="24" s="1"/>
  <c r="BG2540" i="24"/>
  <c r="BH2540" i="24" s="1"/>
  <c r="BI2540" i="24"/>
  <c r="BJ2540" i="24" s="1"/>
  <c r="BK2540" i="24"/>
  <c r="BL2540" i="24" s="1"/>
  <c r="BM2540" i="24"/>
  <c r="BN2540" i="24" s="1"/>
  <c r="BC1915" i="24"/>
  <c r="BD1915" i="24" s="1"/>
  <c r="BE1915" i="24"/>
  <c r="BF1915" i="24" s="1"/>
  <c r="BG1915" i="24"/>
  <c r="BH1915" i="24" s="1"/>
  <c r="BI1915" i="24"/>
  <c r="BJ1915" i="24" s="1"/>
  <c r="BK1915" i="24"/>
  <c r="BL1915" i="24" s="1"/>
  <c r="BM1915" i="24"/>
  <c r="BN1915" i="24" s="1"/>
  <c r="BC1916" i="24"/>
  <c r="BD1916" i="24" s="1"/>
  <c r="BE1916" i="24"/>
  <c r="BF1916" i="24" s="1"/>
  <c r="BG1916" i="24"/>
  <c r="BH1916" i="24" s="1"/>
  <c r="BI1916" i="24"/>
  <c r="BJ1916" i="24" s="1"/>
  <c r="BK1916" i="24"/>
  <c r="BL1916" i="24" s="1"/>
  <c r="BM1916" i="24"/>
  <c r="BN1916" i="24" s="1"/>
  <c r="BC2139" i="24"/>
  <c r="BD2139" i="24" s="1"/>
  <c r="BE2139" i="24"/>
  <c r="BF2139" i="24" s="1"/>
  <c r="BG2139" i="24"/>
  <c r="BH2139" i="24" s="1"/>
  <c r="BI2139" i="24"/>
  <c r="BJ2139" i="24" s="1"/>
  <c r="BK2139" i="24"/>
  <c r="BL2139" i="24" s="1"/>
  <c r="BM2139" i="24"/>
  <c r="BN2139" i="24" s="1"/>
  <c r="BC2497" i="24"/>
  <c r="BD2497" i="24" s="1"/>
  <c r="BE2497" i="24"/>
  <c r="BF2497" i="24" s="1"/>
  <c r="BG2497" i="24"/>
  <c r="BH2497" i="24" s="1"/>
  <c r="BI2497" i="24"/>
  <c r="BJ2497" i="24" s="1"/>
  <c r="BK2497" i="24"/>
  <c r="BL2497" i="24" s="1"/>
  <c r="BM2497" i="24"/>
  <c r="BN2497" i="24" s="1"/>
  <c r="BC1957" i="24"/>
  <c r="BD1957" i="24" s="1"/>
  <c r="BE1957" i="24"/>
  <c r="BF1957" i="24" s="1"/>
  <c r="BG1957" i="24"/>
  <c r="BH1957" i="24" s="1"/>
  <c r="BI1957" i="24"/>
  <c r="BJ1957" i="24" s="1"/>
  <c r="BK1957" i="24"/>
  <c r="BL1957" i="24" s="1"/>
  <c r="BM1957" i="24"/>
  <c r="BN1957" i="24" s="1"/>
  <c r="BC2531" i="24"/>
  <c r="BD2531" i="24" s="1"/>
  <c r="BE2531" i="24"/>
  <c r="BF2531" i="24" s="1"/>
  <c r="BG2531" i="24"/>
  <c r="BH2531" i="24" s="1"/>
  <c r="BI2531" i="24"/>
  <c r="BJ2531" i="24" s="1"/>
  <c r="BK2531" i="24"/>
  <c r="BL2531" i="24" s="1"/>
  <c r="BM2531" i="24"/>
  <c r="BN2531" i="24" s="1"/>
  <c r="BC2182" i="24"/>
  <c r="BD2182" i="24" s="1"/>
  <c r="BE2182" i="24"/>
  <c r="BF2182" i="24" s="1"/>
  <c r="BG2182" i="24"/>
  <c r="BH2182" i="24" s="1"/>
  <c r="BI2182" i="24"/>
  <c r="BJ2182" i="24" s="1"/>
  <c r="BK2182" i="24"/>
  <c r="BL2182" i="24" s="1"/>
  <c r="BM2182" i="24"/>
  <c r="BN2182" i="24" s="1"/>
  <c r="BC1887" i="24"/>
  <c r="BD1887" i="24" s="1"/>
  <c r="BE1887" i="24"/>
  <c r="BF1887" i="24" s="1"/>
  <c r="BG1887" i="24"/>
  <c r="BH1887" i="24" s="1"/>
  <c r="BI1887" i="24"/>
  <c r="BJ1887" i="24" s="1"/>
  <c r="BK1887" i="24"/>
  <c r="BL1887" i="24" s="1"/>
  <c r="BM1887" i="24"/>
  <c r="BN1887" i="24" s="1"/>
  <c r="BC2127" i="24"/>
  <c r="BD2127" i="24" s="1"/>
  <c r="BE2127" i="24"/>
  <c r="BF2127" i="24" s="1"/>
  <c r="BG2127" i="24"/>
  <c r="BH2127" i="24" s="1"/>
  <c r="BI2127" i="24"/>
  <c r="BJ2127" i="24" s="1"/>
  <c r="BK2127" i="24"/>
  <c r="BL2127" i="24" s="1"/>
  <c r="BM2127" i="24"/>
  <c r="BN2127" i="24" s="1"/>
  <c r="BC1991" i="24"/>
  <c r="BD1991" i="24" s="1"/>
  <c r="BE1991" i="24"/>
  <c r="BF1991" i="24" s="1"/>
  <c r="BG1991" i="24"/>
  <c r="BH1991" i="24" s="1"/>
  <c r="BI1991" i="24"/>
  <c r="BJ1991" i="24" s="1"/>
  <c r="BK1991" i="24"/>
  <c r="BL1991" i="24" s="1"/>
  <c r="BM1991" i="24"/>
  <c r="BN1991" i="24" s="1"/>
  <c r="BC1936" i="24"/>
  <c r="BD1936" i="24" s="1"/>
  <c r="BE1936" i="24"/>
  <c r="BF1936" i="24" s="1"/>
  <c r="BG1936" i="24"/>
  <c r="BH1936" i="24" s="1"/>
  <c r="BI1936" i="24"/>
  <c r="BJ1936" i="24" s="1"/>
  <c r="BK1936" i="24"/>
  <c r="BL1936" i="24" s="1"/>
  <c r="BM1936" i="24"/>
  <c r="BN1936" i="24" s="1"/>
  <c r="BC2535" i="24"/>
  <c r="BD2535" i="24" s="1"/>
  <c r="BE2535" i="24"/>
  <c r="BF2535" i="24" s="1"/>
  <c r="BG2535" i="24"/>
  <c r="BH2535" i="24" s="1"/>
  <c r="BI2535" i="24"/>
  <c r="BJ2535" i="24" s="1"/>
  <c r="BK2535" i="24"/>
  <c r="BL2535" i="24" s="1"/>
  <c r="BM2535" i="24"/>
  <c r="BN2535" i="24" s="1"/>
  <c r="BC2112" i="24"/>
  <c r="BD2112" i="24" s="1"/>
  <c r="BE2112" i="24"/>
  <c r="BF2112" i="24" s="1"/>
  <c r="BG2112" i="24"/>
  <c r="BH2112" i="24" s="1"/>
  <c r="BI2112" i="24"/>
  <c r="BJ2112" i="24" s="1"/>
  <c r="BK2112" i="24"/>
  <c r="BL2112" i="24" s="1"/>
  <c r="BM2112" i="24"/>
  <c r="BN2112" i="24" s="1"/>
  <c r="BC1970" i="24"/>
  <c r="BD1970" i="24" s="1"/>
  <c r="BE1970" i="24"/>
  <c r="BF1970" i="24" s="1"/>
  <c r="BG1970" i="24"/>
  <c r="BH1970" i="24" s="1"/>
  <c r="BI1970" i="24"/>
  <c r="BJ1970" i="24" s="1"/>
  <c r="BK1970" i="24"/>
  <c r="BL1970" i="24" s="1"/>
  <c r="BM1970" i="24"/>
  <c r="BN1970" i="24" s="1"/>
  <c r="BC2036" i="24"/>
  <c r="BD2036" i="24" s="1"/>
  <c r="BE2036" i="24"/>
  <c r="BF2036" i="24" s="1"/>
  <c r="BG2036" i="24"/>
  <c r="BH2036" i="24" s="1"/>
  <c r="BI2036" i="24"/>
  <c r="BJ2036" i="24" s="1"/>
  <c r="BK2036" i="24"/>
  <c r="BL2036" i="24" s="1"/>
  <c r="BM2036" i="24"/>
  <c r="BN2036" i="24" s="1"/>
  <c r="BC1956" i="24"/>
  <c r="BD1956" i="24" s="1"/>
  <c r="BE1956" i="24"/>
  <c r="BF1956" i="24" s="1"/>
  <c r="BG1956" i="24"/>
  <c r="BH1956" i="24" s="1"/>
  <c r="BI1956" i="24"/>
  <c r="BJ1956" i="24" s="1"/>
  <c r="BK1956" i="24"/>
  <c r="BL1956" i="24" s="1"/>
  <c r="BM1956" i="24"/>
  <c r="BN1956" i="24" s="1"/>
  <c r="BC1356" i="24"/>
  <c r="BD1356" i="24" s="1"/>
  <c r="BE1356" i="24"/>
  <c r="BF1356" i="24" s="1"/>
  <c r="BG1356" i="24"/>
  <c r="BH1356" i="24" s="1"/>
  <c r="BI1356" i="24"/>
  <c r="BJ1356" i="24" s="1"/>
  <c r="BK1356" i="24"/>
  <c r="BL1356" i="24" s="1"/>
  <c r="BM1356" i="24"/>
  <c r="BN1356" i="24" s="1"/>
  <c r="BC385" i="24"/>
  <c r="BD385" i="24" s="1"/>
  <c r="BE385" i="24"/>
  <c r="BF385" i="24" s="1"/>
  <c r="BG385" i="24"/>
  <c r="BH385" i="24" s="1"/>
  <c r="BI385" i="24"/>
  <c r="BJ385" i="24" s="1"/>
  <c r="BK385" i="24"/>
  <c r="BL385" i="24" s="1"/>
  <c r="BM385" i="24"/>
  <c r="BN385" i="24" s="1"/>
  <c r="BC386" i="24"/>
  <c r="BD386" i="24" s="1"/>
  <c r="BE386" i="24"/>
  <c r="BF386" i="24" s="1"/>
  <c r="BG386" i="24"/>
  <c r="BH386" i="24" s="1"/>
  <c r="BI386" i="24"/>
  <c r="BJ386" i="24" s="1"/>
  <c r="BK386" i="24"/>
  <c r="BL386" i="24" s="1"/>
  <c r="BM386" i="24"/>
  <c r="BN386" i="24" s="1"/>
  <c r="BC1357" i="24"/>
  <c r="BD1357" i="24" s="1"/>
  <c r="BE1357" i="24"/>
  <c r="BF1357" i="24" s="1"/>
  <c r="BG1357" i="24"/>
  <c r="BH1357" i="24" s="1"/>
  <c r="BI1357" i="24"/>
  <c r="BJ1357" i="24" s="1"/>
  <c r="BK1357" i="24"/>
  <c r="BL1357" i="24" s="1"/>
  <c r="BM1357" i="24"/>
  <c r="BN1357" i="24" s="1"/>
  <c r="BC1358" i="24"/>
  <c r="BD1358" i="24" s="1"/>
  <c r="BE1358" i="24"/>
  <c r="BF1358" i="24" s="1"/>
  <c r="BG1358" i="24"/>
  <c r="BH1358" i="24" s="1"/>
  <c r="BI1358" i="24"/>
  <c r="BJ1358" i="24" s="1"/>
  <c r="BK1358" i="24"/>
  <c r="BL1358" i="24" s="1"/>
  <c r="BM1358" i="24"/>
  <c r="BN1358" i="24" s="1"/>
  <c r="BC1359" i="24"/>
  <c r="BD1359" i="24" s="1"/>
  <c r="BE1359" i="24"/>
  <c r="BF1359" i="24" s="1"/>
  <c r="BG1359" i="24"/>
  <c r="BH1359" i="24" s="1"/>
  <c r="BI1359" i="24"/>
  <c r="BJ1359" i="24" s="1"/>
  <c r="BK1359" i="24"/>
  <c r="BL1359" i="24" s="1"/>
  <c r="BM1359" i="24"/>
  <c r="BN1359" i="24" s="1"/>
  <c r="BC387" i="24"/>
  <c r="BD387" i="24" s="1"/>
  <c r="BE387" i="24"/>
  <c r="BF387" i="24" s="1"/>
  <c r="BG387" i="24"/>
  <c r="BH387" i="24" s="1"/>
  <c r="BI387" i="24"/>
  <c r="BJ387" i="24" s="1"/>
  <c r="BK387" i="24"/>
  <c r="BL387" i="24" s="1"/>
  <c r="BM387" i="24"/>
  <c r="BN387" i="24" s="1"/>
  <c r="BC1360" i="24"/>
  <c r="BD1360" i="24" s="1"/>
  <c r="BE1360" i="24"/>
  <c r="BF1360" i="24" s="1"/>
  <c r="BG1360" i="24"/>
  <c r="BH1360" i="24" s="1"/>
  <c r="BI1360" i="24"/>
  <c r="BJ1360" i="24" s="1"/>
  <c r="BK1360" i="24"/>
  <c r="BL1360" i="24" s="1"/>
  <c r="BM1360" i="24"/>
  <c r="BN1360" i="24" s="1"/>
  <c r="BC1361" i="24"/>
  <c r="BD1361" i="24" s="1"/>
  <c r="BE1361" i="24"/>
  <c r="BF1361" i="24" s="1"/>
  <c r="BG1361" i="24"/>
  <c r="BH1361" i="24" s="1"/>
  <c r="BI1361" i="24"/>
  <c r="BJ1361" i="24" s="1"/>
  <c r="BK1361" i="24"/>
  <c r="BL1361" i="24" s="1"/>
  <c r="BM1361" i="24"/>
  <c r="BN1361" i="24" s="1"/>
  <c r="BC388" i="24"/>
  <c r="BD388" i="24" s="1"/>
  <c r="BE388" i="24"/>
  <c r="BF388" i="24" s="1"/>
  <c r="BG388" i="24"/>
  <c r="BH388" i="24" s="1"/>
  <c r="BI388" i="24"/>
  <c r="BJ388" i="24" s="1"/>
  <c r="BK388" i="24"/>
  <c r="BL388" i="24" s="1"/>
  <c r="BM388" i="24"/>
  <c r="BN388" i="24" s="1"/>
  <c r="BC389" i="24"/>
  <c r="BD389" i="24" s="1"/>
  <c r="BE389" i="24"/>
  <c r="BF389" i="24" s="1"/>
  <c r="BG389" i="24"/>
  <c r="BH389" i="24" s="1"/>
  <c r="BI389" i="24"/>
  <c r="BJ389" i="24" s="1"/>
  <c r="BK389" i="24"/>
  <c r="BL389" i="24" s="1"/>
  <c r="BM389" i="24"/>
  <c r="BN389" i="24" s="1"/>
  <c r="BC1362" i="24"/>
  <c r="BD1362" i="24" s="1"/>
  <c r="BE1362" i="24"/>
  <c r="BF1362" i="24" s="1"/>
  <c r="BG1362" i="24"/>
  <c r="BH1362" i="24" s="1"/>
  <c r="BI1362" i="24"/>
  <c r="BJ1362" i="24" s="1"/>
  <c r="BK1362" i="24"/>
  <c r="BL1362" i="24" s="1"/>
  <c r="BM1362" i="24"/>
  <c r="BN1362" i="24" s="1"/>
  <c r="BC390" i="24"/>
  <c r="BD390" i="24" s="1"/>
  <c r="BE390" i="24"/>
  <c r="BF390" i="24" s="1"/>
  <c r="BG390" i="24"/>
  <c r="BH390" i="24" s="1"/>
  <c r="BI390" i="24"/>
  <c r="BJ390" i="24" s="1"/>
  <c r="BK390" i="24"/>
  <c r="BL390" i="24" s="1"/>
  <c r="BM390" i="24"/>
  <c r="BN390" i="24" s="1"/>
  <c r="BC391" i="24"/>
  <c r="BD391" i="24" s="1"/>
  <c r="BE391" i="24"/>
  <c r="BF391" i="24" s="1"/>
  <c r="BG391" i="24"/>
  <c r="BH391" i="24" s="1"/>
  <c r="BI391" i="24"/>
  <c r="BJ391" i="24" s="1"/>
  <c r="BK391" i="24"/>
  <c r="BL391" i="24" s="1"/>
  <c r="BM391" i="24"/>
  <c r="BN391" i="24" s="1"/>
  <c r="BC392" i="24"/>
  <c r="BD392" i="24" s="1"/>
  <c r="BE392" i="24"/>
  <c r="BF392" i="24" s="1"/>
  <c r="BG392" i="24"/>
  <c r="BH392" i="24" s="1"/>
  <c r="BI392" i="24"/>
  <c r="BJ392" i="24" s="1"/>
  <c r="BK392" i="24"/>
  <c r="BL392" i="24" s="1"/>
  <c r="BM392" i="24"/>
  <c r="BN392" i="24" s="1"/>
  <c r="BC393" i="24"/>
  <c r="BD393" i="24" s="1"/>
  <c r="BE393" i="24"/>
  <c r="BF393" i="24" s="1"/>
  <c r="BG393" i="24"/>
  <c r="BH393" i="24" s="1"/>
  <c r="BI393" i="24"/>
  <c r="BJ393" i="24" s="1"/>
  <c r="BK393" i="24"/>
  <c r="BL393" i="24" s="1"/>
  <c r="BM393" i="24"/>
  <c r="BN393" i="24" s="1"/>
  <c r="BC394" i="24"/>
  <c r="BD394" i="24" s="1"/>
  <c r="BE394" i="24"/>
  <c r="BF394" i="24" s="1"/>
  <c r="BG394" i="24"/>
  <c r="BH394" i="24" s="1"/>
  <c r="BI394" i="24"/>
  <c r="BJ394" i="24" s="1"/>
  <c r="BK394" i="24"/>
  <c r="BL394" i="24" s="1"/>
  <c r="BM394" i="24"/>
  <c r="BN394" i="24" s="1"/>
  <c r="BC395" i="24"/>
  <c r="BD395" i="24" s="1"/>
  <c r="BE395" i="24"/>
  <c r="BF395" i="24" s="1"/>
  <c r="BG395" i="24"/>
  <c r="BH395" i="24" s="1"/>
  <c r="BI395" i="24"/>
  <c r="BJ395" i="24" s="1"/>
  <c r="BK395" i="24"/>
  <c r="BL395" i="24" s="1"/>
  <c r="BM395" i="24"/>
  <c r="BN395" i="24" s="1"/>
  <c r="BC396" i="24"/>
  <c r="BD396" i="24" s="1"/>
  <c r="BE396" i="24"/>
  <c r="BF396" i="24" s="1"/>
  <c r="BG396" i="24"/>
  <c r="BH396" i="24" s="1"/>
  <c r="BI396" i="24"/>
  <c r="BJ396" i="24" s="1"/>
  <c r="BK396" i="24"/>
  <c r="BL396" i="24" s="1"/>
  <c r="BM396" i="24"/>
  <c r="BN396" i="24" s="1"/>
  <c r="BC397" i="24"/>
  <c r="BD397" i="24" s="1"/>
  <c r="BE397" i="24"/>
  <c r="BF397" i="24" s="1"/>
  <c r="BG397" i="24"/>
  <c r="BH397" i="24" s="1"/>
  <c r="BI397" i="24"/>
  <c r="BJ397" i="24" s="1"/>
  <c r="BK397" i="24"/>
  <c r="BL397" i="24" s="1"/>
  <c r="BM397" i="24"/>
  <c r="BN397" i="24" s="1"/>
  <c r="BC1363" i="24"/>
  <c r="BD1363" i="24" s="1"/>
  <c r="BE1363" i="24"/>
  <c r="BF1363" i="24" s="1"/>
  <c r="BG1363" i="24"/>
  <c r="BH1363" i="24" s="1"/>
  <c r="BI1363" i="24"/>
  <c r="BJ1363" i="24" s="1"/>
  <c r="BK1363" i="24"/>
  <c r="BL1363" i="24" s="1"/>
  <c r="BM1363" i="24"/>
  <c r="BN1363" i="24" s="1"/>
  <c r="BC398" i="24"/>
  <c r="BD398" i="24" s="1"/>
  <c r="BE398" i="24"/>
  <c r="BF398" i="24" s="1"/>
  <c r="BG398" i="24"/>
  <c r="BH398" i="24" s="1"/>
  <c r="BI398" i="24"/>
  <c r="BJ398" i="24" s="1"/>
  <c r="BK398" i="24"/>
  <c r="BL398" i="24" s="1"/>
  <c r="BM398" i="24"/>
  <c r="BN398" i="24" s="1"/>
  <c r="BC399" i="24"/>
  <c r="BD399" i="24" s="1"/>
  <c r="BE399" i="24"/>
  <c r="BF399" i="24" s="1"/>
  <c r="BG399" i="24"/>
  <c r="BH399" i="24" s="1"/>
  <c r="BI399" i="24"/>
  <c r="BJ399" i="24" s="1"/>
  <c r="BK399" i="24"/>
  <c r="BL399" i="24" s="1"/>
  <c r="BM399" i="24"/>
  <c r="BN399" i="24" s="1"/>
  <c r="BC400" i="24"/>
  <c r="BD400" i="24" s="1"/>
  <c r="BE400" i="24"/>
  <c r="BF400" i="24" s="1"/>
  <c r="BG400" i="24"/>
  <c r="BH400" i="24" s="1"/>
  <c r="BI400" i="24"/>
  <c r="BJ400" i="24" s="1"/>
  <c r="BK400" i="24"/>
  <c r="BL400" i="24" s="1"/>
  <c r="BM400" i="24"/>
  <c r="BN400" i="24" s="1"/>
  <c r="BC401" i="24"/>
  <c r="BD401" i="24" s="1"/>
  <c r="BE401" i="24"/>
  <c r="BF401" i="24" s="1"/>
  <c r="BG401" i="24"/>
  <c r="BH401" i="24" s="1"/>
  <c r="BI401" i="24"/>
  <c r="BJ401" i="24" s="1"/>
  <c r="BK401" i="24"/>
  <c r="BL401" i="24" s="1"/>
  <c r="BM401" i="24"/>
  <c r="BN401" i="24" s="1"/>
  <c r="BC402" i="24"/>
  <c r="BD402" i="24" s="1"/>
  <c r="BE402" i="24"/>
  <c r="BF402" i="24" s="1"/>
  <c r="BG402" i="24"/>
  <c r="BH402" i="24" s="1"/>
  <c r="BI402" i="24"/>
  <c r="BJ402" i="24" s="1"/>
  <c r="BK402" i="24"/>
  <c r="BL402" i="24" s="1"/>
  <c r="BM402" i="24"/>
  <c r="BN402" i="24" s="1"/>
  <c r="BC403" i="24"/>
  <c r="BD403" i="24" s="1"/>
  <c r="BE403" i="24"/>
  <c r="BF403" i="24" s="1"/>
  <c r="BG403" i="24"/>
  <c r="BH403" i="24" s="1"/>
  <c r="BI403" i="24"/>
  <c r="BJ403" i="24" s="1"/>
  <c r="BK403" i="24"/>
  <c r="BL403" i="24" s="1"/>
  <c r="BM403" i="24"/>
  <c r="BN403" i="24" s="1"/>
  <c r="BC404" i="24"/>
  <c r="BD404" i="24" s="1"/>
  <c r="BE404" i="24"/>
  <c r="BF404" i="24" s="1"/>
  <c r="BG404" i="24"/>
  <c r="BH404" i="24" s="1"/>
  <c r="BI404" i="24"/>
  <c r="BJ404" i="24" s="1"/>
  <c r="BK404" i="24"/>
  <c r="BL404" i="24" s="1"/>
  <c r="BM404" i="24"/>
  <c r="BN404" i="24" s="1"/>
  <c r="BC405" i="24"/>
  <c r="BD405" i="24" s="1"/>
  <c r="BE405" i="24"/>
  <c r="BF405" i="24" s="1"/>
  <c r="BG405" i="24"/>
  <c r="BH405" i="24" s="1"/>
  <c r="BI405" i="24"/>
  <c r="BJ405" i="24" s="1"/>
  <c r="BK405" i="24"/>
  <c r="BL405" i="24" s="1"/>
  <c r="BM405" i="24"/>
  <c r="BN405" i="24" s="1"/>
  <c r="BC406" i="24"/>
  <c r="BD406" i="24" s="1"/>
  <c r="BE406" i="24"/>
  <c r="BF406" i="24" s="1"/>
  <c r="BG406" i="24"/>
  <c r="BH406" i="24" s="1"/>
  <c r="BI406" i="24"/>
  <c r="BJ406" i="24" s="1"/>
  <c r="BK406" i="24"/>
  <c r="BL406" i="24" s="1"/>
  <c r="BM406" i="24"/>
  <c r="BN406" i="24" s="1"/>
  <c r="BC407" i="24"/>
  <c r="BD407" i="24" s="1"/>
  <c r="BE407" i="24"/>
  <c r="BF407" i="24" s="1"/>
  <c r="BG407" i="24"/>
  <c r="BH407" i="24" s="1"/>
  <c r="BI407" i="24"/>
  <c r="BJ407" i="24" s="1"/>
  <c r="BK407" i="24"/>
  <c r="BL407" i="24" s="1"/>
  <c r="BM407" i="24"/>
  <c r="BN407" i="24" s="1"/>
  <c r="BC408" i="24"/>
  <c r="BD408" i="24" s="1"/>
  <c r="BE408" i="24"/>
  <c r="BF408" i="24" s="1"/>
  <c r="BG408" i="24"/>
  <c r="BH408" i="24" s="1"/>
  <c r="BI408" i="24"/>
  <c r="BJ408" i="24" s="1"/>
  <c r="BK408" i="24"/>
  <c r="BL408" i="24" s="1"/>
  <c r="BM408" i="24"/>
  <c r="BN408" i="24" s="1"/>
  <c r="BC409" i="24"/>
  <c r="BD409" i="24" s="1"/>
  <c r="BE409" i="24"/>
  <c r="BF409" i="24" s="1"/>
  <c r="BG409" i="24"/>
  <c r="BH409" i="24" s="1"/>
  <c r="BI409" i="24"/>
  <c r="BJ409" i="24" s="1"/>
  <c r="BK409" i="24"/>
  <c r="BL409" i="24" s="1"/>
  <c r="BM409" i="24"/>
  <c r="BN409" i="24" s="1"/>
  <c r="BC410" i="24"/>
  <c r="BD410" i="24" s="1"/>
  <c r="BE410" i="24"/>
  <c r="BF410" i="24" s="1"/>
  <c r="BG410" i="24"/>
  <c r="BH410" i="24" s="1"/>
  <c r="BI410" i="24"/>
  <c r="BJ410" i="24" s="1"/>
  <c r="BK410" i="24"/>
  <c r="BL410" i="24" s="1"/>
  <c r="BM410" i="24"/>
  <c r="BN410" i="24" s="1"/>
  <c r="BC411" i="24"/>
  <c r="BD411" i="24" s="1"/>
  <c r="BE411" i="24"/>
  <c r="BF411" i="24" s="1"/>
  <c r="BG411" i="24"/>
  <c r="BH411" i="24" s="1"/>
  <c r="BI411" i="24"/>
  <c r="BJ411" i="24" s="1"/>
  <c r="BK411" i="24"/>
  <c r="BL411" i="24" s="1"/>
  <c r="BM411" i="24"/>
  <c r="BN411" i="24" s="1"/>
  <c r="BC412" i="24"/>
  <c r="BD412" i="24" s="1"/>
  <c r="BE412" i="24"/>
  <c r="BF412" i="24" s="1"/>
  <c r="BG412" i="24"/>
  <c r="BH412" i="24" s="1"/>
  <c r="BI412" i="24"/>
  <c r="BJ412" i="24" s="1"/>
  <c r="BK412" i="24"/>
  <c r="BL412" i="24" s="1"/>
  <c r="BM412" i="24"/>
  <c r="BN412" i="24" s="1"/>
  <c r="BC413" i="24"/>
  <c r="BD413" i="24" s="1"/>
  <c r="BE413" i="24"/>
  <c r="BF413" i="24" s="1"/>
  <c r="BG413" i="24"/>
  <c r="BH413" i="24" s="1"/>
  <c r="BI413" i="24"/>
  <c r="BJ413" i="24" s="1"/>
  <c r="BK413" i="24"/>
  <c r="BL413" i="24" s="1"/>
  <c r="BM413" i="24"/>
  <c r="BN413" i="24" s="1"/>
  <c r="BC414" i="24"/>
  <c r="BD414" i="24" s="1"/>
  <c r="BE414" i="24"/>
  <c r="BF414" i="24" s="1"/>
  <c r="BG414" i="24"/>
  <c r="BH414" i="24" s="1"/>
  <c r="BI414" i="24"/>
  <c r="BJ414" i="24" s="1"/>
  <c r="BK414" i="24"/>
  <c r="BL414" i="24" s="1"/>
  <c r="BM414" i="24"/>
  <c r="BN414" i="24" s="1"/>
  <c r="BC1364" i="24"/>
  <c r="BD1364" i="24" s="1"/>
  <c r="BE1364" i="24"/>
  <c r="BF1364" i="24" s="1"/>
  <c r="BG1364" i="24"/>
  <c r="BH1364" i="24" s="1"/>
  <c r="BI1364" i="24"/>
  <c r="BJ1364" i="24" s="1"/>
  <c r="BK1364" i="24"/>
  <c r="BL1364" i="24" s="1"/>
  <c r="BM1364" i="24"/>
  <c r="BN1364" i="24" s="1"/>
  <c r="BC415" i="24"/>
  <c r="BD415" i="24" s="1"/>
  <c r="BE415" i="24"/>
  <c r="BF415" i="24" s="1"/>
  <c r="BG415" i="24"/>
  <c r="BH415" i="24" s="1"/>
  <c r="BI415" i="24"/>
  <c r="BJ415" i="24" s="1"/>
  <c r="BK415" i="24"/>
  <c r="BL415" i="24" s="1"/>
  <c r="BM415" i="24"/>
  <c r="BN415" i="24" s="1"/>
  <c r="BC1366" i="24"/>
  <c r="BD1366" i="24" s="1"/>
  <c r="BE1366" i="24"/>
  <c r="BF1366" i="24" s="1"/>
  <c r="BG1366" i="24"/>
  <c r="BH1366" i="24" s="1"/>
  <c r="BI1366" i="24"/>
  <c r="BJ1366" i="24" s="1"/>
  <c r="BK1366" i="24"/>
  <c r="BL1366" i="24" s="1"/>
  <c r="BM1366" i="24"/>
  <c r="BN1366" i="24" s="1"/>
  <c r="BC416" i="24"/>
  <c r="BD416" i="24" s="1"/>
  <c r="BE416" i="24"/>
  <c r="BF416" i="24" s="1"/>
  <c r="BG416" i="24"/>
  <c r="BH416" i="24" s="1"/>
  <c r="BI416" i="24"/>
  <c r="BJ416" i="24" s="1"/>
  <c r="BK416" i="24"/>
  <c r="BL416" i="24" s="1"/>
  <c r="BM416" i="24"/>
  <c r="BN416" i="24" s="1"/>
  <c r="BC417" i="24"/>
  <c r="BD417" i="24" s="1"/>
  <c r="BE417" i="24"/>
  <c r="BF417" i="24" s="1"/>
  <c r="BG417" i="24"/>
  <c r="BH417" i="24" s="1"/>
  <c r="BI417" i="24"/>
  <c r="BJ417" i="24" s="1"/>
  <c r="BK417" i="24"/>
  <c r="BL417" i="24" s="1"/>
  <c r="BM417" i="24"/>
  <c r="BN417" i="24" s="1"/>
  <c r="BC1367" i="24"/>
  <c r="BD1367" i="24" s="1"/>
  <c r="BE1367" i="24"/>
  <c r="BF1367" i="24" s="1"/>
  <c r="BG1367" i="24"/>
  <c r="BH1367" i="24" s="1"/>
  <c r="BI1367" i="24"/>
  <c r="BJ1367" i="24" s="1"/>
  <c r="BK1367" i="24"/>
  <c r="BL1367" i="24" s="1"/>
  <c r="BM1367" i="24"/>
  <c r="BN1367" i="24" s="1"/>
  <c r="BC2125" i="24"/>
  <c r="BD2125" i="24" s="1"/>
  <c r="BE2125" i="24"/>
  <c r="BF2125" i="24" s="1"/>
  <c r="BG2125" i="24"/>
  <c r="BH2125" i="24" s="1"/>
  <c r="BI2125" i="24"/>
  <c r="BJ2125" i="24" s="1"/>
  <c r="BK2125" i="24"/>
  <c r="BL2125" i="24" s="1"/>
  <c r="BM2125" i="24"/>
  <c r="BN2125" i="24" s="1"/>
  <c r="BC1924" i="24"/>
  <c r="BD1924" i="24" s="1"/>
  <c r="BE1924" i="24"/>
  <c r="BF1924" i="24" s="1"/>
  <c r="BG1924" i="24"/>
  <c r="BH1924" i="24" s="1"/>
  <c r="BI1924" i="24"/>
  <c r="BJ1924" i="24" s="1"/>
  <c r="BK1924" i="24"/>
  <c r="BL1924" i="24" s="1"/>
  <c r="BM1924" i="24"/>
  <c r="BN1924" i="24" s="1"/>
  <c r="BC2211" i="24"/>
  <c r="BD2211" i="24" s="1"/>
  <c r="BE2211" i="24"/>
  <c r="BF2211" i="24" s="1"/>
  <c r="BG2211" i="24"/>
  <c r="BH2211" i="24" s="1"/>
  <c r="BI2211" i="24"/>
  <c r="BJ2211" i="24" s="1"/>
  <c r="BK2211" i="24"/>
  <c r="BL2211" i="24" s="1"/>
  <c r="BM2211" i="24"/>
  <c r="BN2211" i="24" s="1"/>
  <c r="BC2305" i="24"/>
  <c r="BD2305" i="24" s="1"/>
  <c r="BE2305" i="24"/>
  <c r="BF2305" i="24" s="1"/>
  <c r="BG2305" i="24"/>
  <c r="BH2305" i="24" s="1"/>
  <c r="BI2305" i="24"/>
  <c r="BJ2305" i="24" s="1"/>
  <c r="BK2305" i="24"/>
  <c r="BL2305" i="24" s="1"/>
  <c r="BM2305" i="24"/>
  <c r="BN2305" i="24" s="1"/>
  <c r="BC1930" i="24"/>
  <c r="BD1930" i="24" s="1"/>
  <c r="BE1930" i="24"/>
  <c r="BF1930" i="24" s="1"/>
  <c r="BG1930" i="24"/>
  <c r="BH1930" i="24" s="1"/>
  <c r="BI1930" i="24"/>
  <c r="BJ1930" i="24" s="1"/>
  <c r="BK1930" i="24"/>
  <c r="BL1930" i="24" s="1"/>
  <c r="BM1930" i="24"/>
  <c r="BN1930" i="24" s="1"/>
  <c r="BC2298" i="24"/>
  <c r="BD2298" i="24" s="1"/>
  <c r="BE2298" i="24"/>
  <c r="BF2298" i="24" s="1"/>
  <c r="BG2298" i="24"/>
  <c r="BH2298" i="24" s="1"/>
  <c r="BI2298" i="24"/>
  <c r="BJ2298" i="24" s="1"/>
  <c r="BK2298" i="24"/>
  <c r="BL2298" i="24" s="1"/>
  <c r="BM2298" i="24"/>
  <c r="BN2298" i="24" s="1"/>
  <c r="BC1863" i="24"/>
  <c r="BD1863" i="24" s="1"/>
  <c r="BE1863" i="24"/>
  <c r="BF1863" i="24" s="1"/>
  <c r="BG1863" i="24"/>
  <c r="BH1863" i="24" s="1"/>
  <c r="BI1863" i="24"/>
  <c r="BJ1863" i="24" s="1"/>
  <c r="BK1863" i="24"/>
  <c r="BL1863" i="24" s="1"/>
  <c r="BM1863" i="24"/>
  <c r="BN1863" i="24" s="1"/>
  <c r="BC2271" i="24"/>
  <c r="BD2271" i="24" s="1"/>
  <c r="BE2271" i="24"/>
  <c r="BF2271" i="24" s="1"/>
  <c r="BG2271" i="24"/>
  <c r="BH2271" i="24" s="1"/>
  <c r="BI2271" i="24"/>
  <c r="BJ2271" i="24" s="1"/>
  <c r="BK2271" i="24"/>
  <c r="BL2271" i="24" s="1"/>
  <c r="BM2271" i="24"/>
  <c r="BN2271" i="24" s="1"/>
  <c r="BC2300" i="24"/>
  <c r="BD2300" i="24" s="1"/>
  <c r="BE2300" i="24"/>
  <c r="BF2300" i="24" s="1"/>
  <c r="BG2300" i="24"/>
  <c r="BH2300" i="24" s="1"/>
  <c r="BI2300" i="24"/>
  <c r="BJ2300" i="24" s="1"/>
  <c r="BK2300" i="24"/>
  <c r="BL2300" i="24" s="1"/>
  <c r="BM2300" i="24"/>
  <c r="BN2300" i="24" s="1"/>
  <c r="BC2005" i="24"/>
  <c r="BD2005" i="24" s="1"/>
  <c r="BE2005" i="24"/>
  <c r="BF2005" i="24" s="1"/>
  <c r="BG2005" i="24"/>
  <c r="BH2005" i="24" s="1"/>
  <c r="BI2005" i="24"/>
  <c r="BJ2005" i="24" s="1"/>
  <c r="BK2005" i="24"/>
  <c r="BL2005" i="24" s="1"/>
  <c r="BM2005" i="24"/>
  <c r="BN2005" i="24" s="1"/>
  <c r="BC2437" i="24"/>
  <c r="BD2437" i="24" s="1"/>
  <c r="BE2437" i="24"/>
  <c r="BF2437" i="24" s="1"/>
  <c r="BG2437" i="24"/>
  <c r="BH2437" i="24" s="1"/>
  <c r="BI2437" i="24"/>
  <c r="BJ2437" i="24" s="1"/>
  <c r="BK2437" i="24"/>
  <c r="BL2437" i="24" s="1"/>
  <c r="BM2437" i="24"/>
  <c r="BN2437" i="24" s="1"/>
  <c r="BC2367" i="24"/>
  <c r="BD2367" i="24" s="1"/>
  <c r="BE2367" i="24"/>
  <c r="BF2367" i="24" s="1"/>
  <c r="BG2367" i="24"/>
  <c r="BH2367" i="24" s="1"/>
  <c r="BI2367" i="24"/>
  <c r="BJ2367" i="24" s="1"/>
  <c r="BK2367" i="24"/>
  <c r="BL2367" i="24" s="1"/>
  <c r="BM2367" i="24"/>
  <c r="BN2367" i="24" s="1"/>
  <c r="BC1864" i="24"/>
  <c r="BD1864" i="24" s="1"/>
  <c r="BE1864" i="24"/>
  <c r="BF1864" i="24" s="1"/>
  <c r="BG1864" i="24"/>
  <c r="BH1864" i="24" s="1"/>
  <c r="BI1864" i="24"/>
  <c r="BJ1864" i="24" s="1"/>
  <c r="BK1864" i="24"/>
  <c r="BL1864" i="24" s="1"/>
  <c r="BM1864" i="24"/>
  <c r="BN1864" i="24" s="1"/>
  <c r="BC2204" i="24"/>
  <c r="BD2204" i="24" s="1"/>
  <c r="BE2204" i="24"/>
  <c r="BF2204" i="24" s="1"/>
  <c r="BG2204" i="24"/>
  <c r="BH2204" i="24" s="1"/>
  <c r="BI2204" i="24"/>
  <c r="BJ2204" i="24" s="1"/>
  <c r="BK2204" i="24"/>
  <c r="BL2204" i="24" s="1"/>
  <c r="BM2204" i="24"/>
  <c r="BN2204" i="24" s="1"/>
  <c r="BC2297" i="24"/>
  <c r="BD2297" i="24" s="1"/>
  <c r="BE2297" i="24"/>
  <c r="BF2297" i="24" s="1"/>
  <c r="BG2297" i="24"/>
  <c r="BH2297" i="24" s="1"/>
  <c r="BI2297" i="24"/>
  <c r="BJ2297" i="24" s="1"/>
  <c r="BK2297" i="24"/>
  <c r="BL2297" i="24" s="1"/>
  <c r="BM2297" i="24"/>
  <c r="BN2297" i="24" s="1"/>
  <c r="BC2077" i="24"/>
  <c r="BD2077" i="24" s="1"/>
  <c r="BE2077" i="24"/>
  <c r="BF2077" i="24" s="1"/>
  <c r="BG2077" i="24"/>
  <c r="BH2077" i="24" s="1"/>
  <c r="BI2077" i="24"/>
  <c r="BJ2077" i="24" s="1"/>
  <c r="BK2077" i="24"/>
  <c r="BL2077" i="24" s="1"/>
  <c r="BM2077" i="24"/>
  <c r="BN2077" i="24" s="1"/>
  <c r="BC2319" i="24"/>
  <c r="BD2319" i="24" s="1"/>
  <c r="BE2319" i="24"/>
  <c r="BF2319" i="24" s="1"/>
  <c r="BG2319" i="24"/>
  <c r="BH2319" i="24" s="1"/>
  <c r="BI2319" i="24"/>
  <c r="BJ2319" i="24" s="1"/>
  <c r="BK2319" i="24"/>
  <c r="BL2319" i="24" s="1"/>
  <c r="BM2319" i="24"/>
  <c r="BN2319" i="24" s="1"/>
  <c r="BC2307" i="24"/>
  <c r="BD2307" i="24" s="1"/>
  <c r="BE2307" i="24"/>
  <c r="BF2307" i="24" s="1"/>
  <c r="BG2307" i="24"/>
  <c r="BH2307" i="24" s="1"/>
  <c r="BI2307" i="24"/>
  <c r="BJ2307" i="24" s="1"/>
  <c r="BK2307" i="24"/>
  <c r="BL2307" i="24" s="1"/>
  <c r="BM2307" i="24"/>
  <c r="BN2307" i="24" s="1"/>
  <c r="BC2384" i="24"/>
  <c r="BD2384" i="24" s="1"/>
  <c r="BE2384" i="24"/>
  <c r="BF2384" i="24" s="1"/>
  <c r="BG2384" i="24"/>
  <c r="BH2384" i="24" s="1"/>
  <c r="BI2384" i="24"/>
  <c r="BJ2384" i="24" s="1"/>
  <c r="BK2384" i="24"/>
  <c r="BL2384" i="24" s="1"/>
  <c r="BM2384" i="24"/>
  <c r="BN2384" i="24" s="1"/>
  <c r="BC1368" i="24"/>
  <c r="BD1368" i="24" s="1"/>
  <c r="BE1368" i="24"/>
  <c r="BF1368" i="24" s="1"/>
  <c r="BG1368" i="24"/>
  <c r="BH1368" i="24" s="1"/>
  <c r="BI1368" i="24"/>
  <c r="BJ1368" i="24" s="1"/>
  <c r="BK1368" i="24"/>
  <c r="BL1368" i="24" s="1"/>
  <c r="BM1368" i="24"/>
  <c r="BN1368" i="24" s="1"/>
  <c r="BC2021" i="24"/>
  <c r="BD2021" i="24" s="1"/>
  <c r="BE2021" i="24"/>
  <c r="BF2021" i="24" s="1"/>
  <c r="BG2021" i="24"/>
  <c r="BH2021" i="24" s="1"/>
  <c r="BI2021" i="24"/>
  <c r="BJ2021" i="24" s="1"/>
  <c r="BK2021" i="24"/>
  <c r="BL2021" i="24" s="1"/>
  <c r="BM2021" i="24"/>
  <c r="BN2021" i="24" s="1"/>
  <c r="BC2245" i="24"/>
  <c r="BD2245" i="24" s="1"/>
  <c r="BE2245" i="24"/>
  <c r="BF2245" i="24" s="1"/>
  <c r="BG2245" i="24"/>
  <c r="BH2245" i="24" s="1"/>
  <c r="BI2245" i="24"/>
  <c r="BJ2245" i="24" s="1"/>
  <c r="BK2245" i="24"/>
  <c r="BL2245" i="24" s="1"/>
  <c r="BM2245" i="24"/>
  <c r="BN2245" i="24" s="1"/>
  <c r="BC1873" i="24"/>
  <c r="BD1873" i="24" s="1"/>
  <c r="BE1873" i="24"/>
  <c r="BF1873" i="24" s="1"/>
  <c r="BG1873" i="24"/>
  <c r="BH1873" i="24" s="1"/>
  <c r="BI1873" i="24"/>
  <c r="BJ1873" i="24" s="1"/>
  <c r="BK1873" i="24"/>
  <c r="BL1873" i="24" s="1"/>
  <c r="BM1873" i="24"/>
  <c r="BN1873" i="24" s="1"/>
  <c r="BC2135" i="24"/>
  <c r="BD2135" i="24" s="1"/>
  <c r="BE2135" i="24"/>
  <c r="BF2135" i="24" s="1"/>
  <c r="BG2135" i="24"/>
  <c r="BH2135" i="24" s="1"/>
  <c r="BI2135" i="24"/>
  <c r="BJ2135" i="24" s="1"/>
  <c r="BK2135" i="24"/>
  <c r="BL2135" i="24" s="1"/>
  <c r="BM2135" i="24"/>
  <c r="BN2135" i="24" s="1"/>
  <c r="BC2137" i="24"/>
  <c r="BD2137" i="24" s="1"/>
  <c r="BE2137" i="24"/>
  <c r="BF2137" i="24" s="1"/>
  <c r="BG2137" i="24"/>
  <c r="BH2137" i="24" s="1"/>
  <c r="BI2137" i="24"/>
  <c r="BJ2137" i="24" s="1"/>
  <c r="BK2137" i="24"/>
  <c r="BL2137" i="24" s="1"/>
  <c r="BM2137" i="24"/>
  <c r="BN2137" i="24" s="1"/>
  <c r="BC1369" i="24"/>
  <c r="BD1369" i="24" s="1"/>
  <c r="BE1369" i="24"/>
  <c r="BF1369" i="24" s="1"/>
  <c r="BG1369" i="24"/>
  <c r="BH1369" i="24" s="1"/>
  <c r="BI1369" i="24"/>
  <c r="BJ1369" i="24" s="1"/>
  <c r="BK1369" i="24"/>
  <c r="BL1369" i="24" s="1"/>
  <c r="BM1369" i="24"/>
  <c r="BN1369" i="24" s="1"/>
  <c r="BC2277" i="24"/>
  <c r="BD2277" i="24" s="1"/>
  <c r="BE2277" i="24"/>
  <c r="BF2277" i="24" s="1"/>
  <c r="BG2277" i="24"/>
  <c r="BH2277" i="24" s="1"/>
  <c r="BI2277" i="24"/>
  <c r="BJ2277" i="24" s="1"/>
  <c r="BK2277" i="24"/>
  <c r="BL2277" i="24" s="1"/>
  <c r="BM2277" i="24"/>
  <c r="BN2277" i="24" s="1"/>
  <c r="BC2227" i="24"/>
  <c r="BD2227" i="24" s="1"/>
  <c r="BE2227" i="24"/>
  <c r="BF2227" i="24" s="1"/>
  <c r="BG2227" i="24"/>
  <c r="BH2227" i="24" s="1"/>
  <c r="BI2227" i="24"/>
  <c r="BJ2227" i="24" s="1"/>
  <c r="BK2227" i="24"/>
  <c r="BL2227" i="24" s="1"/>
  <c r="BM2227" i="24"/>
  <c r="BN2227" i="24" s="1"/>
  <c r="BC2423" i="24"/>
  <c r="BD2423" i="24" s="1"/>
  <c r="BE2423" i="24"/>
  <c r="BF2423" i="24" s="1"/>
  <c r="BG2423" i="24"/>
  <c r="BH2423" i="24" s="1"/>
  <c r="BI2423" i="24"/>
  <c r="BJ2423" i="24" s="1"/>
  <c r="BK2423" i="24"/>
  <c r="BL2423" i="24" s="1"/>
  <c r="BM2423" i="24"/>
  <c r="BN2423" i="24" s="1"/>
  <c r="BC1370" i="24"/>
  <c r="BD1370" i="24" s="1"/>
  <c r="BE1370" i="24"/>
  <c r="BF1370" i="24" s="1"/>
  <c r="BG1370" i="24"/>
  <c r="BH1370" i="24" s="1"/>
  <c r="BI1370" i="24"/>
  <c r="BJ1370" i="24" s="1"/>
  <c r="BK1370" i="24"/>
  <c r="BL1370" i="24" s="1"/>
  <c r="BM1370" i="24"/>
  <c r="BN1370" i="24" s="1"/>
  <c r="BC418" i="24"/>
  <c r="BD418" i="24" s="1"/>
  <c r="BE418" i="24"/>
  <c r="BF418" i="24" s="1"/>
  <c r="BG418" i="24"/>
  <c r="BH418" i="24" s="1"/>
  <c r="BI418" i="24"/>
  <c r="BJ418" i="24" s="1"/>
  <c r="BK418" i="24"/>
  <c r="BL418" i="24" s="1"/>
  <c r="BM418" i="24"/>
  <c r="BN418" i="24" s="1"/>
  <c r="BC419" i="24"/>
  <c r="BD419" i="24" s="1"/>
  <c r="BE419" i="24"/>
  <c r="BF419" i="24" s="1"/>
  <c r="BG419" i="24"/>
  <c r="BH419" i="24" s="1"/>
  <c r="BI419" i="24"/>
  <c r="BJ419" i="24" s="1"/>
  <c r="BK419" i="24"/>
  <c r="BL419" i="24" s="1"/>
  <c r="BM419" i="24"/>
  <c r="BN419" i="24" s="1"/>
  <c r="BC420" i="24"/>
  <c r="BD420" i="24" s="1"/>
  <c r="BE420" i="24"/>
  <c r="BF420" i="24" s="1"/>
  <c r="BG420" i="24"/>
  <c r="BH420" i="24" s="1"/>
  <c r="BI420" i="24"/>
  <c r="BJ420" i="24" s="1"/>
  <c r="BK420" i="24"/>
  <c r="BL420" i="24" s="1"/>
  <c r="BM420" i="24"/>
  <c r="BN420" i="24" s="1"/>
  <c r="BC421" i="24"/>
  <c r="BD421" i="24" s="1"/>
  <c r="BE421" i="24"/>
  <c r="BF421" i="24" s="1"/>
  <c r="BG421" i="24"/>
  <c r="BH421" i="24" s="1"/>
  <c r="BI421" i="24"/>
  <c r="BJ421" i="24" s="1"/>
  <c r="BK421" i="24"/>
  <c r="BL421" i="24" s="1"/>
  <c r="BM421" i="24"/>
  <c r="BN421" i="24" s="1"/>
  <c r="BC422" i="24"/>
  <c r="BD422" i="24" s="1"/>
  <c r="BE422" i="24"/>
  <c r="BF422" i="24" s="1"/>
  <c r="BG422" i="24"/>
  <c r="BH422" i="24" s="1"/>
  <c r="BI422" i="24"/>
  <c r="BJ422" i="24" s="1"/>
  <c r="BK422" i="24"/>
  <c r="BL422" i="24" s="1"/>
  <c r="BM422" i="24"/>
  <c r="BN422" i="24" s="1"/>
  <c r="BC423" i="24"/>
  <c r="BD423" i="24" s="1"/>
  <c r="BE423" i="24"/>
  <c r="BF423" i="24" s="1"/>
  <c r="BG423" i="24"/>
  <c r="BH423" i="24" s="1"/>
  <c r="BI423" i="24"/>
  <c r="BJ423" i="24" s="1"/>
  <c r="BK423" i="24"/>
  <c r="BL423" i="24" s="1"/>
  <c r="BM423" i="24"/>
  <c r="BN423" i="24" s="1"/>
  <c r="BC424" i="24"/>
  <c r="BD424" i="24" s="1"/>
  <c r="BE424" i="24"/>
  <c r="BF424" i="24" s="1"/>
  <c r="BG424" i="24"/>
  <c r="BH424" i="24" s="1"/>
  <c r="BI424" i="24"/>
  <c r="BJ424" i="24" s="1"/>
  <c r="BK424" i="24"/>
  <c r="BL424" i="24" s="1"/>
  <c r="BM424" i="24"/>
  <c r="BN424" i="24" s="1"/>
  <c r="BC1371" i="24"/>
  <c r="BD1371" i="24" s="1"/>
  <c r="BE1371" i="24"/>
  <c r="BF1371" i="24" s="1"/>
  <c r="BG1371" i="24"/>
  <c r="BH1371" i="24" s="1"/>
  <c r="BI1371" i="24"/>
  <c r="BJ1371" i="24" s="1"/>
  <c r="BK1371" i="24"/>
  <c r="BL1371" i="24" s="1"/>
  <c r="BM1371" i="24"/>
  <c r="BN1371" i="24" s="1"/>
  <c r="BC1372" i="24"/>
  <c r="BD1372" i="24" s="1"/>
  <c r="BE1372" i="24"/>
  <c r="BF1372" i="24" s="1"/>
  <c r="BG1372" i="24"/>
  <c r="BH1372" i="24" s="1"/>
  <c r="BI1372" i="24"/>
  <c r="BJ1372" i="24" s="1"/>
  <c r="BK1372" i="24"/>
  <c r="BL1372" i="24" s="1"/>
  <c r="BM1372" i="24"/>
  <c r="BN1372" i="24" s="1"/>
  <c r="BC1995" i="24"/>
  <c r="BD1995" i="24" s="1"/>
  <c r="BE1995" i="24"/>
  <c r="BF1995" i="24" s="1"/>
  <c r="BG1995" i="24"/>
  <c r="BH1995" i="24" s="1"/>
  <c r="BI1995" i="24"/>
  <c r="BJ1995" i="24" s="1"/>
  <c r="BK1995" i="24"/>
  <c r="BL1995" i="24" s="1"/>
  <c r="BM1995" i="24"/>
  <c r="BN1995" i="24" s="1"/>
  <c r="BC2167" i="24"/>
  <c r="BD2167" i="24" s="1"/>
  <c r="BE2167" i="24"/>
  <c r="BF2167" i="24" s="1"/>
  <c r="BG2167" i="24"/>
  <c r="BH2167" i="24" s="1"/>
  <c r="BI2167" i="24"/>
  <c r="BJ2167" i="24" s="1"/>
  <c r="BK2167" i="24"/>
  <c r="BL2167" i="24" s="1"/>
  <c r="BM2167" i="24"/>
  <c r="BN2167" i="24" s="1"/>
  <c r="BC2119" i="24"/>
  <c r="BD2119" i="24" s="1"/>
  <c r="BE2119" i="24"/>
  <c r="BF2119" i="24" s="1"/>
  <c r="BG2119" i="24"/>
  <c r="BH2119" i="24" s="1"/>
  <c r="BI2119" i="24"/>
  <c r="BJ2119" i="24" s="1"/>
  <c r="BK2119" i="24"/>
  <c r="BL2119" i="24" s="1"/>
  <c r="BM2119" i="24"/>
  <c r="BN2119" i="24" s="1"/>
  <c r="BC2061" i="24"/>
  <c r="BD2061" i="24" s="1"/>
  <c r="BE2061" i="24"/>
  <c r="BF2061" i="24" s="1"/>
  <c r="BG2061" i="24"/>
  <c r="BH2061" i="24" s="1"/>
  <c r="BI2061" i="24"/>
  <c r="BJ2061" i="24" s="1"/>
  <c r="BK2061" i="24"/>
  <c r="BL2061" i="24" s="1"/>
  <c r="BM2061" i="24"/>
  <c r="BN2061" i="24" s="1"/>
  <c r="BC2251" i="24"/>
  <c r="BD2251" i="24" s="1"/>
  <c r="BE2251" i="24"/>
  <c r="BF2251" i="24" s="1"/>
  <c r="BG2251" i="24"/>
  <c r="BH2251" i="24" s="1"/>
  <c r="BI2251" i="24"/>
  <c r="BJ2251" i="24" s="1"/>
  <c r="BK2251" i="24"/>
  <c r="BL2251" i="24" s="1"/>
  <c r="BM2251" i="24"/>
  <c r="BN2251" i="24" s="1"/>
  <c r="BC1993" i="24"/>
  <c r="BD1993" i="24" s="1"/>
  <c r="BE1993" i="24"/>
  <c r="BF1993" i="24" s="1"/>
  <c r="BG1993" i="24"/>
  <c r="BH1993" i="24" s="1"/>
  <c r="BI1993" i="24"/>
  <c r="BJ1993" i="24" s="1"/>
  <c r="BK1993" i="24"/>
  <c r="BL1993" i="24" s="1"/>
  <c r="BM1993" i="24"/>
  <c r="BN1993" i="24" s="1"/>
  <c r="BC1897" i="24"/>
  <c r="BD1897" i="24" s="1"/>
  <c r="BE1897" i="24"/>
  <c r="BF1897" i="24" s="1"/>
  <c r="BG1897" i="24"/>
  <c r="BH1897" i="24" s="1"/>
  <c r="BI1897" i="24"/>
  <c r="BJ1897" i="24" s="1"/>
  <c r="BK1897" i="24"/>
  <c r="BL1897" i="24" s="1"/>
  <c r="BM1897" i="24"/>
  <c r="BN1897" i="24" s="1"/>
  <c r="BC2103" i="24"/>
  <c r="BD2103" i="24" s="1"/>
  <c r="BE2103" i="24"/>
  <c r="BF2103" i="24" s="1"/>
  <c r="BG2103" i="24"/>
  <c r="BH2103" i="24" s="1"/>
  <c r="BI2103" i="24"/>
  <c r="BJ2103" i="24" s="1"/>
  <c r="BK2103" i="24"/>
  <c r="BL2103" i="24" s="1"/>
  <c r="BM2103" i="24"/>
  <c r="BN2103" i="24" s="1"/>
  <c r="BC2104" i="24"/>
  <c r="BD2104" i="24" s="1"/>
  <c r="BE2104" i="24"/>
  <c r="BF2104" i="24" s="1"/>
  <c r="BG2104" i="24"/>
  <c r="BH2104" i="24" s="1"/>
  <c r="BI2104" i="24"/>
  <c r="BJ2104" i="24" s="1"/>
  <c r="BK2104" i="24"/>
  <c r="BL2104" i="24" s="1"/>
  <c r="BM2104" i="24"/>
  <c r="BN2104" i="24" s="1"/>
  <c r="BC1858" i="24"/>
  <c r="BD1858" i="24" s="1"/>
  <c r="BE1858" i="24"/>
  <c r="BF1858" i="24" s="1"/>
  <c r="BG1858" i="24"/>
  <c r="BH1858" i="24" s="1"/>
  <c r="BI1858" i="24"/>
  <c r="BJ1858" i="24" s="1"/>
  <c r="BK1858" i="24"/>
  <c r="BL1858" i="24" s="1"/>
  <c r="BM1858" i="24"/>
  <c r="BN1858" i="24" s="1"/>
  <c r="BC2187" i="24"/>
  <c r="BD2187" i="24" s="1"/>
  <c r="BE2187" i="24"/>
  <c r="BF2187" i="24" s="1"/>
  <c r="BG2187" i="24"/>
  <c r="BH2187" i="24" s="1"/>
  <c r="BI2187" i="24"/>
  <c r="BJ2187" i="24" s="1"/>
  <c r="BK2187" i="24"/>
  <c r="BL2187" i="24" s="1"/>
  <c r="BM2187" i="24"/>
  <c r="BN2187" i="24" s="1"/>
  <c r="BC2089" i="24"/>
  <c r="BD2089" i="24" s="1"/>
  <c r="BE2089" i="24"/>
  <c r="BF2089" i="24" s="1"/>
  <c r="BG2089" i="24"/>
  <c r="BH2089" i="24" s="1"/>
  <c r="BI2089" i="24"/>
  <c r="BJ2089" i="24" s="1"/>
  <c r="BK2089" i="24"/>
  <c r="BL2089" i="24" s="1"/>
  <c r="BM2089" i="24"/>
  <c r="BN2089" i="24" s="1"/>
  <c r="BC1856" i="24"/>
  <c r="BD1856" i="24" s="1"/>
  <c r="BE1856" i="24"/>
  <c r="BF1856" i="24" s="1"/>
  <c r="BG1856" i="24"/>
  <c r="BH1856" i="24" s="1"/>
  <c r="BI1856" i="24"/>
  <c r="BJ1856" i="24" s="1"/>
  <c r="BK1856" i="24"/>
  <c r="BL1856" i="24" s="1"/>
  <c r="BM1856" i="24"/>
  <c r="BN1856" i="24" s="1"/>
  <c r="BC2376" i="24"/>
  <c r="BD2376" i="24" s="1"/>
  <c r="BE2376" i="24"/>
  <c r="BF2376" i="24" s="1"/>
  <c r="BG2376" i="24"/>
  <c r="BH2376" i="24" s="1"/>
  <c r="BI2376" i="24"/>
  <c r="BJ2376" i="24" s="1"/>
  <c r="BK2376" i="24"/>
  <c r="BL2376" i="24" s="1"/>
  <c r="BM2376" i="24"/>
  <c r="BN2376" i="24" s="1"/>
  <c r="BC1978" i="24"/>
  <c r="BD1978" i="24" s="1"/>
  <c r="BE1978" i="24"/>
  <c r="BF1978" i="24" s="1"/>
  <c r="BG1978" i="24"/>
  <c r="BH1978" i="24" s="1"/>
  <c r="BI1978" i="24"/>
  <c r="BJ1978" i="24" s="1"/>
  <c r="BK1978" i="24"/>
  <c r="BL1978" i="24" s="1"/>
  <c r="BM1978" i="24"/>
  <c r="BN1978" i="24" s="1"/>
  <c r="BC2279" i="24"/>
  <c r="BD2279" i="24" s="1"/>
  <c r="BE2279" i="24"/>
  <c r="BF2279" i="24" s="1"/>
  <c r="BG2279" i="24"/>
  <c r="BH2279" i="24" s="1"/>
  <c r="BI2279" i="24"/>
  <c r="BJ2279" i="24" s="1"/>
  <c r="BK2279" i="24"/>
  <c r="BL2279" i="24" s="1"/>
  <c r="BM2279" i="24"/>
  <c r="BN2279" i="24" s="1"/>
  <c r="BC2216" i="24"/>
  <c r="BD2216" i="24" s="1"/>
  <c r="BE2216" i="24"/>
  <c r="BF2216" i="24" s="1"/>
  <c r="BG2216" i="24"/>
  <c r="BH2216" i="24" s="1"/>
  <c r="BI2216" i="24"/>
  <c r="BJ2216" i="24" s="1"/>
  <c r="BK2216" i="24"/>
  <c r="BL2216" i="24" s="1"/>
  <c r="BM2216" i="24"/>
  <c r="BN2216" i="24" s="1"/>
  <c r="BC1855" i="24"/>
  <c r="BD1855" i="24" s="1"/>
  <c r="BE1855" i="24"/>
  <c r="BF1855" i="24" s="1"/>
  <c r="BG1855" i="24"/>
  <c r="BH1855" i="24" s="1"/>
  <c r="BI1855" i="24"/>
  <c r="BJ1855" i="24" s="1"/>
  <c r="BK1855" i="24"/>
  <c r="BL1855" i="24" s="1"/>
  <c r="BM1855" i="24"/>
  <c r="BN1855" i="24" s="1"/>
  <c r="BC1911" i="24"/>
  <c r="BD1911" i="24" s="1"/>
  <c r="BE1911" i="24"/>
  <c r="BF1911" i="24" s="1"/>
  <c r="BG1911" i="24"/>
  <c r="BH1911" i="24" s="1"/>
  <c r="BI1911" i="24"/>
  <c r="BJ1911" i="24" s="1"/>
  <c r="BK1911" i="24"/>
  <c r="BL1911" i="24" s="1"/>
  <c r="BM1911" i="24"/>
  <c r="BN1911" i="24" s="1"/>
  <c r="BC1899" i="24"/>
  <c r="BD1899" i="24" s="1"/>
  <c r="BE1899" i="24"/>
  <c r="BF1899" i="24" s="1"/>
  <c r="BG1899" i="24"/>
  <c r="BH1899" i="24" s="1"/>
  <c r="BI1899" i="24"/>
  <c r="BJ1899" i="24" s="1"/>
  <c r="BK1899" i="24"/>
  <c r="BL1899" i="24" s="1"/>
  <c r="BM1899" i="24"/>
  <c r="BN1899" i="24" s="1"/>
  <c r="BC2144" i="24"/>
  <c r="BD2144" i="24" s="1"/>
  <c r="BE2144" i="24"/>
  <c r="BF2144" i="24" s="1"/>
  <c r="BG2144" i="24"/>
  <c r="BH2144" i="24" s="1"/>
  <c r="BI2144" i="24"/>
  <c r="BJ2144" i="24" s="1"/>
  <c r="BK2144" i="24"/>
  <c r="BL2144" i="24" s="1"/>
  <c r="BM2144" i="24"/>
  <c r="BN2144" i="24" s="1"/>
  <c r="BC1904" i="24"/>
  <c r="BD1904" i="24" s="1"/>
  <c r="BE1904" i="24"/>
  <c r="BF1904" i="24" s="1"/>
  <c r="BG1904" i="24"/>
  <c r="BH1904" i="24" s="1"/>
  <c r="BI1904" i="24"/>
  <c r="BJ1904" i="24" s="1"/>
  <c r="BK1904" i="24"/>
  <c r="BL1904" i="24" s="1"/>
  <c r="BM1904" i="24"/>
  <c r="BN1904" i="24" s="1"/>
  <c r="BC1898" i="24"/>
  <c r="BD1898" i="24" s="1"/>
  <c r="BE1898" i="24"/>
  <c r="BF1898" i="24" s="1"/>
  <c r="BG1898" i="24"/>
  <c r="BH1898" i="24" s="1"/>
  <c r="BI1898" i="24"/>
  <c r="BJ1898" i="24" s="1"/>
  <c r="BK1898" i="24"/>
  <c r="BL1898" i="24" s="1"/>
  <c r="BM1898" i="24"/>
  <c r="BN1898" i="24" s="1"/>
  <c r="BC2287" i="24"/>
  <c r="BD2287" i="24" s="1"/>
  <c r="BE2287" i="24"/>
  <c r="BF2287" i="24" s="1"/>
  <c r="BG2287" i="24"/>
  <c r="BH2287" i="24" s="1"/>
  <c r="BI2287" i="24"/>
  <c r="BJ2287" i="24" s="1"/>
  <c r="BK2287" i="24"/>
  <c r="BL2287" i="24" s="1"/>
  <c r="BM2287" i="24"/>
  <c r="BN2287" i="24" s="1"/>
  <c r="BC2186" i="24"/>
  <c r="BD2186" i="24" s="1"/>
  <c r="BE2186" i="24"/>
  <c r="BF2186" i="24" s="1"/>
  <c r="BG2186" i="24"/>
  <c r="BH2186" i="24" s="1"/>
  <c r="BI2186" i="24"/>
  <c r="BJ2186" i="24" s="1"/>
  <c r="BK2186" i="24"/>
  <c r="BL2186" i="24" s="1"/>
  <c r="BM2186" i="24"/>
  <c r="BN2186" i="24" s="1"/>
  <c r="BC1900" i="24"/>
  <c r="BD1900" i="24" s="1"/>
  <c r="BE1900" i="24"/>
  <c r="BF1900" i="24" s="1"/>
  <c r="BG1900" i="24"/>
  <c r="BH1900" i="24" s="1"/>
  <c r="BI1900" i="24"/>
  <c r="BJ1900" i="24" s="1"/>
  <c r="BK1900" i="24"/>
  <c r="BL1900" i="24" s="1"/>
  <c r="BM1900" i="24"/>
  <c r="BN1900" i="24" s="1"/>
  <c r="BC1972" i="24"/>
  <c r="BD1972" i="24" s="1"/>
  <c r="BE1972" i="24"/>
  <c r="BF1972" i="24" s="1"/>
  <c r="BG1972" i="24"/>
  <c r="BH1972" i="24" s="1"/>
  <c r="BI1972" i="24"/>
  <c r="BJ1972" i="24" s="1"/>
  <c r="BK1972" i="24"/>
  <c r="BL1972" i="24" s="1"/>
  <c r="BM1972" i="24"/>
  <c r="BN1972" i="24" s="1"/>
  <c r="BC2116" i="24"/>
  <c r="BD2116" i="24" s="1"/>
  <c r="BE2116" i="24"/>
  <c r="BF2116" i="24" s="1"/>
  <c r="BG2116" i="24"/>
  <c r="BH2116" i="24" s="1"/>
  <c r="BI2116" i="24"/>
  <c r="BJ2116" i="24" s="1"/>
  <c r="BK2116" i="24"/>
  <c r="BL2116" i="24" s="1"/>
  <c r="BM2116" i="24"/>
  <c r="BN2116" i="24" s="1"/>
  <c r="BC2214" i="24"/>
  <c r="BD2214" i="24" s="1"/>
  <c r="BE2214" i="24"/>
  <c r="BF2214" i="24" s="1"/>
  <c r="BG2214" i="24"/>
  <c r="BH2214" i="24" s="1"/>
  <c r="BI2214" i="24"/>
  <c r="BJ2214" i="24" s="1"/>
  <c r="BK2214" i="24"/>
  <c r="BL2214" i="24" s="1"/>
  <c r="BM2214" i="24"/>
  <c r="BN2214" i="24" s="1"/>
  <c r="BC2075" i="24"/>
  <c r="BD2075" i="24" s="1"/>
  <c r="BE2075" i="24"/>
  <c r="BF2075" i="24" s="1"/>
  <c r="BG2075" i="24"/>
  <c r="BH2075" i="24" s="1"/>
  <c r="BI2075" i="24"/>
  <c r="BJ2075" i="24" s="1"/>
  <c r="BK2075" i="24"/>
  <c r="BL2075" i="24" s="1"/>
  <c r="BM2075" i="24"/>
  <c r="BN2075" i="24" s="1"/>
  <c r="BC1977" i="24"/>
  <c r="BD1977" i="24" s="1"/>
  <c r="BE1977" i="24"/>
  <c r="BF1977" i="24" s="1"/>
  <c r="BG1977" i="24"/>
  <c r="BH1977" i="24" s="1"/>
  <c r="BI1977" i="24"/>
  <c r="BJ1977" i="24" s="1"/>
  <c r="BK1977" i="24"/>
  <c r="BL1977" i="24" s="1"/>
  <c r="BM1977" i="24"/>
  <c r="BN1977" i="24" s="1"/>
  <c r="BC2303" i="24"/>
  <c r="BD2303" i="24" s="1"/>
  <c r="BE2303" i="24"/>
  <c r="BF2303" i="24" s="1"/>
  <c r="BG2303" i="24"/>
  <c r="BH2303" i="24" s="1"/>
  <c r="BI2303" i="24"/>
  <c r="BJ2303" i="24" s="1"/>
  <c r="BK2303" i="24"/>
  <c r="BL2303" i="24" s="1"/>
  <c r="BM2303" i="24"/>
  <c r="BN2303" i="24" s="1"/>
  <c r="BC2435" i="24"/>
  <c r="BD2435" i="24" s="1"/>
  <c r="BE2435" i="24"/>
  <c r="BF2435" i="24" s="1"/>
  <c r="BG2435" i="24"/>
  <c r="BH2435" i="24" s="1"/>
  <c r="BI2435" i="24"/>
  <c r="BJ2435" i="24" s="1"/>
  <c r="BK2435" i="24"/>
  <c r="BL2435" i="24" s="1"/>
  <c r="BM2435" i="24"/>
  <c r="BN2435" i="24" s="1"/>
  <c r="BC2248" i="24"/>
  <c r="BD2248" i="24" s="1"/>
  <c r="BE2248" i="24"/>
  <c r="BF2248" i="24" s="1"/>
  <c r="BG2248" i="24"/>
  <c r="BH2248" i="24" s="1"/>
  <c r="BI2248" i="24"/>
  <c r="BJ2248" i="24" s="1"/>
  <c r="BK2248" i="24"/>
  <c r="BL2248" i="24" s="1"/>
  <c r="BM2248" i="24"/>
  <c r="BN2248" i="24" s="1"/>
  <c r="BC1905" i="24"/>
  <c r="BD1905" i="24" s="1"/>
  <c r="BE1905" i="24"/>
  <c r="BF1905" i="24" s="1"/>
  <c r="BG1905" i="24"/>
  <c r="BH1905" i="24" s="1"/>
  <c r="BI1905" i="24"/>
  <c r="BJ1905" i="24" s="1"/>
  <c r="BK1905" i="24"/>
  <c r="BL1905" i="24" s="1"/>
  <c r="BM1905" i="24"/>
  <c r="BN1905" i="24" s="1"/>
  <c r="BC1947" i="24"/>
  <c r="BD1947" i="24" s="1"/>
  <c r="BE1947" i="24"/>
  <c r="BF1947" i="24" s="1"/>
  <c r="BG1947" i="24"/>
  <c r="BH1947" i="24" s="1"/>
  <c r="BI1947" i="24"/>
  <c r="BJ1947" i="24" s="1"/>
  <c r="BK1947" i="24"/>
  <c r="BL1947" i="24" s="1"/>
  <c r="BM1947" i="24"/>
  <c r="BN1947" i="24" s="1"/>
  <c r="BC2323" i="24"/>
  <c r="BD2323" i="24" s="1"/>
  <c r="BE2323" i="24"/>
  <c r="BF2323" i="24" s="1"/>
  <c r="BG2323" i="24"/>
  <c r="BH2323" i="24" s="1"/>
  <c r="BI2323" i="24"/>
  <c r="BJ2323" i="24" s="1"/>
  <c r="BK2323" i="24"/>
  <c r="BL2323" i="24" s="1"/>
  <c r="BM2323" i="24"/>
  <c r="BN2323" i="24" s="1"/>
  <c r="BC2038" i="24"/>
  <c r="BD2038" i="24" s="1"/>
  <c r="BE2038" i="24"/>
  <c r="BF2038" i="24" s="1"/>
  <c r="BG2038" i="24"/>
  <c r="BH2038" i="24" s="1"/>
  <c r="BI2038" i="24"/>
  <c r="BJ2038" i="24" s="1"/>
  <c r="BK2038" i="24"/>
  <c r="BL2038" i="24" s="1"/>
  <c r="BM2038" i="24"/>
  <c r="BN2038" i="24" s="1"/>
  <c r="BC1927" i="24"/>
  <c r="BD1927" i="24" s="1"/>
  <c r="BE1927" i="24"/>
  <c r="BF1927" i="24" s="1"/>
  <c r="BG1927" i="24"/>
  <c r="BH1927" i="24" s="1"/>
  <c r="BI1927" i="24"/>
  <c r="BJ1927" i="24" s="1"/>
  <c r="BK1927" i="24"/>
  <c r="BL1927" i="24" s="1"/>
  <c r="BM1927" i="24"/>
  <c r="BN1927" i="24" s="1"/>
  <c r="BC1980" i="24"/>
  <c r="BD1980" i="24" s="1"/>
  <c r="BE1980" i="24"/>
  <c r="BF1980" i="24" s="1"/>
  <c r="BG1980" i="24"/>
  <c r="BH1980" i="24" s="1"/>
  <c r="BI1980" i="24"/>
  <c r="BJ1980" i="24" s="1"/>
  <c r="BK1980" i="24"/>
  <c r="BL1980" i="24" s="1"/>
  <c r="BM1980" i="24"/>
  <c r="BN1980" i="24" s="1"/>
  <c r="BC2132" i="24"/>
  <c r="BD2132" i="24" s="1"/>
  <c r="BE2132" i="24"/>
  <c r="BF2132" i="24" s="1"/>
  <c r="BG2132" i="24"/>
  <c r="BH2132" i="24" s="1"/>
  <c r="BI2132" i="24"/>
  <c r="BJ2132" i="24" s="1"/>
  <c r="BK2132" i="24"/>
  <c r="BL2132" i="24" s="1"/>
  <c r="BM2132" i="24"/>
  <c r="BN2132" i="24" s="1"/>
  <c r="BC2170" i="24"/>
  <c r="BD2170" i="24" s="1"/>
  <c r="BE2170" i="24"/>
  <c r="BF2170" i="24" s="1"/>
  <c r="BG2170" i="24"/>
  <c r="BH2170" i="24" s="1"/>
  <c r="BI2170" i="24"/>
  <c r="BJ2170" i="24" s="1"/>
  <c r="BK2170" i="24"/>
  <c r="BL2170" i="24" s="1"/>
  <c r="BM2170" i="24"/>
  <c r="BN2170" i="24" s="1"/>
  <c r="BC2295" i="24"/>
  <c r="BD2295" i="24" s="1"/>
  <c r="BE2295" i="24"/>
  <c r="BF2295" i="24" s="1"/>
  <c r="BG2295" i="24"/>
  <c r="BH2295" i="24" s="1"/>
  <c r="BI2295" i="24"/>
  <c r="BJ2295" i="24" s="1"/>
  <c r="BK2295" i="24"/>
  <c r="BL2295" i="24" s="1"/>
  <c r="BM2295" i="24"/>
  <c r="BN2295" i="24" s="1"/>
  <c r="BC2042" i="24"/>
  <c r="BD2042" i="24" s="1"/>
  <c r="BE2042" i="24"/>
  <c r="BF2042" i="24" s="1"/>
  <c r="BG2042" i="24"/>
  <c r="BH2042" i="24" s="1"/>
  <c r="BI2042" i="24"/>
  <c r="BJ2042" i="24" s="1"/>
  <c r="BK2042" i="24"/>
  <c r="BL2042" i="24" s="1"/>
  <c r="BM2042" i="24"/>
  <c r="BN2042" i="24" s="1"/>
  <c r="BC2286" i="24"/>
  <c r="BD2286" i="24" s="1"/>
  <c r="BE2286" i="24"/>
  <c r="BF2286" i="24" s="1"/>
  <c r="BG2286" i="24"/>
  <c r="BH2286" i="24" s="1"/>
  <c r="BI2286" i="24"/>
  <c r="BJ2286" i="24" s="1"/>
  <c r="BK2286" i="24"/>
  <c r="BL2286" i="24" s="1"/>
  <c r="BM2286" i="24"/>
  <c r="BN2286" i="24" s="1"/>
  <c r="BC2175" i="24"/>
  <c r="BD2175" i="24" s="1"/>
  <c r="BE2175" i="24"/>
  <c r="BF2175" i="24" s="1"/>
  <c r="BG2175" i="24"/>
  <c r="BH2175" i="24" s="1"/>
  <c r="BI2175" i="24"/>
  <c r="BJ2175" i="24" s="1"/>
  <c r="BK2175" i="24"/>
  <c r="BL2175" i="24" s="1"/>
  <c r="BM2175" i="24"/>
  <c r="BN2175" i="24" s="1"/>
  <c r="BC1982" i="24"/>
  <c r="BD1982" i="24" s="1"/>
  <c r="BE1982" i="24"/>
  <c r="BF1982" i="24" s="1"/>
  <c r="BG1982" i="24"/>
  <c r="BH1982" i="24" s="1"/>
  <c r="BI1982" i="24"/>
  <c r="BJ1982" i="24" s="1"/>
  <c r="BK1982" i="24"/>
  <c r="BL1982" i="24" s="1"/>
  <c r="BM1982" i="24"/>
  <c r="BN1982" i="24" s="1"/>
  <c r="BC2013" i="24"/>
  <c r="BD2013" i="24" s="1"/>
  <c r="BE2013" i="24"/>
  <c r="BF2013" i="24" s="1"/>
  <c r="BG2013" i="24"/>
  <c r="BH2013" i="24" s="1"/>
  <c r="BI2013" i="24"/>
  <c r="BJ2013" i="24" s="1"/>
  <c r="BK2013" i="24"/>
  <c r="BL2013" i="24" s="1"/>
  <c r="BM2013" i="24"/>
  <c r="BN2013" i="24" s="1"/>
  <c r="BC2115" i="24"/>
  <c r="BD2115" i="24" s="1"/>
  <c r="BE2115" i="24"/>
  <c r="BF2115" i="24" s="1"/>
  <c r="BG2115" i="24"/>
  <c r="BH2115" i="24" s="1"/>
  <c r="BI2115" i="24"/>
  <c r="BJ2115" i="24" s="1"/>
  <c r="BK2115" i="24"/>
  <c r="BL2115" i="24" s="1"/>
  <c r="BM2115" i="24"/>
  <c r="BN2115" i="24" s="1"/>
  <c r="BC2249" i="24"/>
  <c r="BD2249" i="24" s="1"/>
  <c r="BE2249" i="24"/>
  <c r="BF2249" i="24" s="1"/>
  <c r="BG2249" i="24"/>
  <c r="BH2249" i="24" s="1"/>
  <c r="BI2249" i="24"/>
  <c r="BJ2249" i="24" s="1"/>
  <c r="BK2249" i="24"/>
  <c r="BL2249" i="24" s="1"/>
  <c r="BM2249" i="24"/>
  <c r="BN2249" i="24" s="1"/>
  <c r="BC2131" i="24"/>
  <c r="BD2131" i="24" s="1"/>
  <c r="BE2131" i="24"/>
  <c r="BF2131" i="24" s="1"/>
  <c r="BG2131" i="24"/>
  <c r="BH2131" i="24" s="1"/>
  <c r="BI2131" i="24"/>
  <c r="BJ2131" i="24" s="1"/>
  <c r="BK2131" i="24"/>
  <c r="BL2131" i="24" s="1"/>
  <c r="BM2131" i="24"/>
  <c r="BN2131" i="24" s="1"/>
  <c r="BC2406" i="24"/>
  <c r="BD2406" i="24" s="1"/>
  <c r="BE2406" i="24"/>
  <c r="BF2406" i="24" s="1"/>
  <c r="BG2406" i="24"/>
  <c r="BH2406" i="24" s="1"/>
  <c r="BI2406" i="24"/>
  <c r="BJ2406" i="24" s="1"/>
  <c r="BK2406" i="24"/>
  <c r="BL2406" i="24" s="1"/>
  <c r="BM2406" i="24"/>
  <c r="BN2406" i="24" s="1"/>
  <c r="BC2378" i="24"/>
  <c r="BD2378" i="24" s="1"/>
  <c r="BE2378" i="24"/>
  <c r="BF2378" i="24" s="1"/>
  <c r="BG2378" i="24"/>
  <c r="BH2378" i="24" s="1"/>
  <c r="BI2378" i="24"/>
  <c r="BJ2378" i="24" s="1"/>
  <c r="BK2378" i="24"/>
  <c r="BL2378" i="24" s="1"/>
  <c r="BM2378" i="24"/>
  <c r="BN2378" i="24" s="1"/>
  <c r="BC2294" i="24"/>
  <c r="BD2294" i="24" s="1"/>
  <c r="BE2294" i="24"/>
  <c r="BF2294" i="24" s="1"/>
  <c r="BG2294" i="24"/>
  <c r="BH2294" i="24" s="1"/>
  <c r="BI2294" i="24"/>
  <c r="BJ2294" i="24" s="1"/>
  <c r="BK2294" i="24"/>
  <c r="BL2294" i="24" s="1"/>
  <c r="BM2294" i="24"/>
  <c r="BN2294" i="24" s="1"/>
  <c r="BC2117" i="24"/>
  <c r="BD2117" i="24" s="1"/>
  <c r="BE2117" i="24"/>
  <c r="BF2117" i="24" s="1"/>
  <c r="BG2117" i="24"/>
  <c r="BH2117" i="24" s="1"/>
  <c r="BI2117" i="24"/>
  <c r="BJ2117" i="24" s="1"/>
  <c r="BK2117" i="24"/>
  <c r="BL2117" i="24" s="1"/>
  <c r="BM2117" i="24"/>
  <c r="BN2117" i="24" s="1"/>
  <c r="BC2195" i="24"/>
  <c r="BD2195" i="24" s="1"/>
  <c r="BE2195" i="24"/>
  <c r="BF2195" i="24" s="1"/>
  <c r="BG2195" i="24"/>
  <c r="BH2195" i="24" s="1"/>
  <c r="BI2195" i="24"/>
  <c r="BJ2195" i="24" s="1"/>
  <c r="BK2195" i="24"/>
  <c r="BL2195" i="24" s="1"/>
  <c r="BM2195" i="24"/>
  <c r="BN2195" i="24" s="1"/>
  <c r="BC2387" i="24"/>
  <c r="BD2387" i="24" s="1"/>
  <c r="BE2387" i="24"/>
  <c r="BF2387" i="24" s="1"/>
  <c r="BG2387" i="24"/>
  <c r="BH2387" i="24" s="1"/>
  <c r="BI2387" i="24"/>
  <c r="BJ2387" i="24" s="1"/>
  <c r="BK2387" i="24"/>
  <c r="BL2387" i="24" s="1"/>
  <c r="BM2387" i="24"/>
  <c r="BN2387" i="24" s="1"/>
  <c r="BC2302" i="24"/>
  <c r="BD2302" i="24" s="1"/>
  <c r="BE2302" i="24"/>
  <c r="BF2302" i="24" s="1"/>
  <c r="BG2302" i="24"/>
  <c r="BH2302" i="24" s="1"/>
  <c r="BI2302" i="24"/>
  <c r="BJ2302" i="24" s="1"/>
  <c r="BK2302" i="24"/>
  <c r="BL2302" i="24" s="1"/>
  <c r="BM2302" i="24"/>
  <c r="BN2302" i="24" s="1"/>
  <c r="BC2239" i="24"/>
  <c r="BD2239" i="24" s="1"/>
  <c r="BE2239" i="24"/>
  <c r="BF2239" i="24" s="1"/>
  <c r="BG2239" i="24"/>
  <c r="BH2239" i="24" s="1"/>
  <c r="BI2239" i="24"/>
  <c r="BJ2239" i="24" s="1"/>
  <c r="BK2239" i="24"/>
  <c r="BL2239" i="24" s="1"/>
  <c r="BM2239" i="24"/>
  <c r="BN2239" i="24" s="1"/>
  <c r="BC1854" i="24"/>
  <c r="BD1854" i="24" s="1"/>
  <c r="BE1854" i="24"/>
  <c r="BF1854" i="24" s="1"/>
  <c r="BG1854" i="24"/>
  <c r="BH1854" i="24" s="1"/>
  <c r="BI1854" i="24"/>
  <c r="BJ1854" i="24" s="1"/>
  <c r="BK1854" i="24"/>
  <c r="BL1854" i="24" s="1"/>
  <c r="BM1854" i="24"/>
  <c r="BN1854" i="24" s="1"/>
  <c r="BC2188" i="24"/>
  <c r="BD2188" i="24" s="1"/>
  <c r="BE2188" i="24"/>
  <c r="BF2188" i="24" s="1"/>
  <c r="BG2188" i="24"/>
  <c r="BH2188" i="24" s="1"/>
  <c r="BI2188" i="24"/>
  <c r="BJ2188" i="24" s="1"/>
  <c r="BK2188" i="24"/>
  <c r="BL2188" i="24" s="1"/>
  <c r="BM2188" i="24"/>
  <c r="BN2188" i="24" s="1"/>
  <c r="BC2062" i="24"/>
  <c r="BD2062" i="24" s="1"/>
  <c r="BE2062" i="24"/>
  <c r="BF2062" i="24" s="1"/>
  <c r="BG2062" i="24"/>
  <c r="BH2062" i="24" s="1"/>
  <c r="BI2062" i="24"/>
  <c r="BJ2062" i="24" s="1"/>
  <c r="BK2062" i="24"/>
  <c r="BL2062" i="24" s="1"/>
  <c r="BM2062" i="24"/>
  <c r="BN2062" i="24" s="1"/>
  <c r="BC1917" i="24"/>
  <c r="BD1917" i="24" s="1"/>
  <c r="BE1917" i="24"/>
  <c r="BF1917" i="24" s="1"/>
  <c r="BG1917" i="24"/>
  <c r="BH1917" i="24" s="1"/>
  <c r="BI1917" i="24"/>
  <c r="BJ1917" i="24" s="1"/>
  <c r="BK1917" i="24"/>
  <c r="BL1917" i="24" s="1"/>
  <c r="BM1917" i="24"/>
  <c r="BN1917" i="24" s="1"/>
  <c r="BC2012" i="24"/>
  <c r="BD2012" i="24" s="1"/>
  <c r="BE2012" i="24"/>
  <c r="BF2012" i="24" s="1"/>
  <c r="BG2012" i="24"/>
  <c r="BH2012" i="24" s="1"/>
  <c r="BI2012" i="24"/>
  <c r="BJ2012" i="24" s="1"/>
  <c r="BK2012" i="24"/>
  <c r="BL2012" i="24" s="1"/>
  <c r="BM2012" i="24"/>
  <c r="BN2012" i="24" s="1"/>
  <c r="BC2364" i="24"/>
  <c r="BD2364" i="24" s="1"/>
  <c r="BE2364" i="24"/>
  <c r="BF2364" i="24" s="1"/>
  <c r="BG2364" i="24"/>
  <c r="BH2364" i="24" s="1"/>
  <c r="BI2364" i="24"/>
  <c r="BJ2364" i="24" s="1"/>
  <c r="BK2364" i="24"/>
  <c r="BL2364" i="24" s="1"/>
  <c r="BM2364" i="24"/>
  <c r="BN2364" i="24" s="1"/>
  <c r="BC1937" i="24"/>
  <c r="BD1937" i="24" s="1"/>
  <c r="BE1937" i="24"/>
  <c r="BF1937" i="24" s="1"/>
  <c r="BG1937" i="24"/>
  <c r="BH1937" i="24" s="1"/>
  <c r="BI1937" i="24"/>
  <c r="BJ1937" i="24" s="1"/>
  <c r="BK1937" i="24"/>
  <c r="BL1937" i="24" s="1"/>
  <c r="BM1937" i="24"/>
  <c r="BN1937" i="24" s="1"/>
  <c r="BC2010" i="24"/>
  <c r="BD2010" i="24" s="1"/>
  <c r="BE2010" i="24"/>
  <c r="BF2010" i="24" s="1"/>
  <c r="BG2010" i="24"/>
  <c r="BH2010" i="24" s="1"/>
  <c r="BI2010" i="24"/>
  <c r="BJ2010" i="24" s="1"/>
  <c r="BK2010" i="24"/>
  <c r="BL2010" i="24" s="1"/>
  <c r="BM2010" i="24"/>
  <c r="BN2010" i="24" s="1"/>
  <c r="BC1918" i="24"/>
  <c r="BD1918" i="24" s="1"/>
  <c r="BE1918" i="24"/>
  <c r="BF1918" i="24" s="1"/>
  <c r="BG1918" i="24"/>
  <c r="BH1918" i="24" s="1"/>
  <c r="BI1918" i="24"/>
  <c r="BJ1918" i="24" s="1"/>
  <c r="BK1918" i="24"/>
  <c r="BL1918" i="24" s="1"/>
  <c r="BM1918" i="24"/>
  <c r="BN1918" i="24" s="1"/>
  <c r="BC2315" i="24"/>
  <c r="BD2315" i="24" s="1"/>
  <c r="BE2315" i="24"/>
  <c r="BF2315" i="24" s="1"/>
  <c r="BG2315" i="24"/>
  <c r="BH2315" i="24" s="1"/>
  <c r="BI2315" i="24"/>
  <c r="BJ2315" i="24" s="1"/>
  <c r="BK2315" i="24"/>
  <c r="BL2315" i="24" s="1"/>
  <c r="BM2315" i="24"/>
  <c r="BN2315" i="24" s="1"/>
  <c r="BC1926" i="24"/>
  <c r="BD1926" i="24" s="1"/>
  <c r="BE1926" i="24"/>
  <c r="BF1926" i="24" s="1"/>
  <c r="BG1926" i="24"/>
  <c r="BH1926" i="24" s="1"/>
  <c r="BI1926" i="24"/>
  <c r="BJ1926" i="24" s="1"/>
  <c r="BK1926" i="24"/>
  <c r="BL1926" i="24" s="1"/>
  <c r="BM1926" i="24"/>
  <c r="BN1926" i="24" s="1"/>
  <c r="BC1979" i="24"/>
  <c r="BD1979" i="24" s="1"/>
  <c r="BE1979" i="24"/>
  <c r="BF1979" i="24" s="1"/>
  <c r="BG1979" i="24"/>
  <c r="BH1979" i="24" s="1"/>
  <c r="BI1979" i="24"/>
  <c r="BJ1979" i="24" s="1"/>
  <c r="BK1979" i="24"/>
  <c r="BL1979" i="24" s="1"/>
  <c r="BM1979" i="24"/>
  <c r="BN1979" i="24" s="1"/>
  <c r="BC1946" i="24"/>
  <c r="BD1946" i="24" s="1"/>
  <c r="BE1946" i="24"/>
  <c r="BF1946" i="24" s="1"/>
  <c r="BG1946" i="24"/>
  <c r="BH1946" i="24" s="1"/>
  <c r="BI1946" i="24"/>
  <c r="BJ1946" i="24" s="1"/>
  <c r="BK1946" i="24"/>
  <c r="BL1946" i="24" s="1"/>
  <c r="BM1946" i="24"/>
  <c r="BN1946" i="24" s="1"/>
  <c r="BC2183" i="24"/>
  <c r="BD2183" i="24" s="1"/>
  <c r="BE2183" i="24"/>
  <c r="BF2183" i="24" s="1"/>
  <c r="BG2183" i="24"/>
  <c r="BH2183" i="24" s="1"/>
  <c r="BI2183" i="24"/>
  <c r="BJ2183" i="24" s="1"/>
  <c r="BK2183" i="24"/>
  <c r="BL2183" i="24" s="1"/>
  <c r="BM2183" i="24"/>
  <c r="BN2183" i="24" s="1"/>
  <c r="BC1975" i="24"/>
  <c r="BD1975" i="24" s="1"/>
  <c r="BE1975" i="24"/>
  <c r="BF1975" i="24" s="1"/>
  <c r="BG1975" i="24"/>
  <c r="BH1975" i="24" s="1"/>
  <c r="BI1975" i="24"/>
  <c r="BJ1975" i="24" s="1"/>
  <c r="BK1975" i="24"/>
  <c r="BL1975" i="24" s="1"/>
  <c r="BM1975" i="24"/>
  <c r="BN1975" i="24" s="1"/>
  <c r="BC2009" i="24"/>
  <c r="BD2009" i="24" s="1"/>
  <c r="BE2009" i="24"/>
  <c r="BF2009" i="24" s="1"/>
  <c r="BG2009" i="24"/>
  <c r="BH2009" i="24" s="1"/>
  <c r="BI2009" i="24"/>
  <c r="BJ2009" i="24" s="1"/>
  <c r="BK2009" i="24"/>
  <c r="BL2009" i="24" s="1"/>
  <c r="BM2009" i="24"/>
  <c r="BN2009" i="24" s="1"/>
  <c r="BC2337" i="24"/>
  <c r="BD2337" i="24" s="1"/>
  <c r="BE2337" i="24"/>
  <c r="BF2337" i="24" s="1"/>
  <c r="BG2337" i="24"/>
  <c r="BH2337" i="24" s="1"/>
  <c r="BI2337" i="24"/>
  <c r="BJ2337" i="24" s="1"/>
  <c r="BK2337" i="24"/>
  <c r="BL2337" i="24" s="1"/>
  <c r="BM2337" i="24"/>
  <c r="BN2337" i="24" s="1"/>
  <c r="BC2223" i="24"/>
  <c r="BD2223" i="24" s="1"/>
  <c r="BE2223" i="24"/>
  <c r="BF2223" i="24" s="1"/>
  <c r="BG2223" i="24"/>
  <c r="BH2223" i="24" s="1"/>
  <c r="BI2223" i="24"/>
  <c r="BJ2223" i="24" s="1"/>
  <c r="BK2223" i="24"/>
  <c r="BL2223" i="24" s="1"/>
  <c r="BM2223" i="24"/>
  <c r="BN2223" i="24" s="1"/>
  <c r="BC1891" i="24"/>
  <c r="BD1891" i="24" s="1"/>
  <c r="BE1891" i="24"/>
  <c r="BF1891" i="24" s="1"/>
  <c r="BG1891" i="24"/>
  <c r="BH1891" i="24" s="1"/>
  <c r="BI1891" i="24"/>
  <c r="BJ1891" i="24" s="1"/>
  <c r="BK1891" i="24"/>
  <c r="BL1891" i="24" s="1"/>
  <c r="BM1891" i="24"/>
  <c r="BN1891" i="24" s="1"/>
  <c r="BC2390" i="24"/>
  <c r="BD2390" i="24" s="1"/>
  <c r="BE2390" i="24"/>
  <c r="BF2390" i="24" s="1"/>
  <c r="BG2390" i="24"/>
  <c r="BH2390" i="24" s="1"/>
  <c r="BI2390" i="24"/>
  <c r="BJ2390" i="24" s="1"/>
  <c r="BK2390" i="24"/>
  <c r="BL2390" i="24" s="1"/>
  <c r="BM2390" i="24"/>
  <c r="BN2390" i="24" s="1"/>
  <c r="BC2229" i="24"/>
  <c r="BD2229" i="24" s="1"/>
  <c r="BE2229" i="24"/>
  <c r="BF2229" i="24" s="1"/>
  <c r="BG2229" i="24"/>
  <c r="BH2229" i="24" s="1"/>
  <c r="BI2229" i="24"/>
  <c r="BJ2229" i="24" s="1"/>
  <c r="BK2229" i="24"/>
  <c r="BL2229" i="24" s="1"/>
  <c r="BM2229" i="24"/>
  <c r="BN2229" i="24" s="1"/>
  <c r="BC2196" i="24"/>
  <c r="BD2196" i="24" s="1"/>
  <c r="BE2196" i="24"/>
  <c r="BF2196" i="24" s="1"/>
  <c r="BG2196" i="24"/>
  <c r="BH2196" i="24" s="1"/>
  <c r="BI2196" i="24"/>
  <c r="BJ2196" i="24" s="1"/>
  <c r="BK2196" i="24"/>
  <c r="BL2196" i="24" s="1"/>
  <c r="BM2196" i="24"/>
  <c r="BN2196" i="24" s="1"/>
  <c r="BC1960" i="24"/>
  <c r="BD1960" i="24" s="1"/>
  <c r="BE1960" i="24"/>
  <c r="BF1960" i="24" s="1"/>
  <c r="BG1960" i="24"/>
  <c r="BH1960" i="24" s="1"/>
  <c r="BI1960" i="24"/>
  <c r="BJ1960" i="24" s="1"/>
  <c r="BK1960" i="24"/>
  <c r="BL1960" i="24" s="1"/>
  <c r="BM1960" i="24"/>
  <c r="BN1960" i="24" s="1"/>
  <c r="BC2189" i="24"/>
  <c r="BD2189" i="24" s="1"/>
  <c r="BE2189" i="24"/>
  <c r="BF2189" i="24" s="1"/>
  <c r="BG2189" i="24"/>
  <c r="BH2189" i="24" s="1"/>
  <c r="BI2189" i="24"/>
  <c r="BJ2189" i="24" s="1"/>
  <c r="BK2189" i="24"/>
  <c r="BL2189" i="24" s="1"/>
  <c r="BM2189" i="24"/>
  <c r="BN2189" i="24" s="1"/>
  <c r="BC425" i="24"/>
  <c r="BD425" i="24" s="1"/>
  <c r="BE425" i="24"/>
  <c r="BF425" i="24" s="1"/>
  <c r="BG425" i="24"/>
  <c r="BH425" i="24" s="1"/>
  <c r="BI425" i="24"/>
  <c r="BJ425" i="24" s="1"/>
  <c r="BK425" i="24"/>
  <c r="BL425" i="24" s="1"/>
  <c r="BM425" i="24"/>
  <c r="BN425" i="24" s="1"/>
  <c r="BC426" i="24"/>
  <c r="BD426" i="24" s="1"/>
  <c r="BE426" i="24"/>
  <c r="BF426" i="24" s="1"/>
  <c r="BG426" i="24"/>
  <c r="BH426" i="24" s="1"/>
  <c r="BI426" i="24"/>
  <c r="BJ426" i="24" s="1"/>
  <c r="BK426" i="24"/>
  <c r="BL426" i="24" s="1"/>
  <c r="BM426" i="24"/>
  <c r="BN426" i="24" s="1"/>
  <c r="BC427" i="24"/>
  <c r="BD427" i="24" s="1"/>
  <c r="BE427" i="24"/>
  <c r="BF427" i="24" s="1"/>
  <c r="BG427" i="24"/>
  <c r="BH427" i="24" s="1"/>
  <c r="BI427" i="24"/>
  <c r="BJ427" i="24" s="1"/>
  <c r="BK427" i="24"/>
  <c r="BL427" i="24" s="1"/>
  <c r="BM427" i="24"/>
  <c r="BN427" i="24" s="1"/>
  <c r="BC428" i="24"/>
  <c r="BD428" i="24" s="1"/>
  <c r="BE428" i="24"/>
  <c r="BF428" i="24" s="1"/>
  <c r="BG428" i="24"/>
  <c r="BH428" i="24" s="1"/>
  <c r="BI428" i="24"/>
  <c r="BJ428" i="24" s="1"/>
  <c r="BK428" i="24"/>
  <c r="BL428" i="24" s="1"/>
  <c r="BM428" i="24"/>
  <c r="BN428" i="24" s="1"/>
  <c r="BC1373" i="24"/>
  <c r="BD1373" i="24" s="1"/>
  <c r="BE1373" i="24"/>
  <c r="BF1373" i="24" s="1"/>
  <c r="BG1373" i="24"/>
  <c r="BH1373" i="24" s="1"/>
  <c r="BI1373" i="24"/>
  <c r="BJ1373" i="24" s="1"/>
  <c r="BK1373" i="24"/>
  <c r="BL1373" i="24" s="1"/>
  <c r="BM1373" i="24"/>
  <c r="BN1373" i="24" s="1"/>
  <c r="BC1374" i="24"/>
  <c r="BD1374" i="24" s="1"/>
  <c r="BE1374" i="24"/>
  <c r="BF1374" i="24" s="1"/>
  <c r="BG1374" i="24"/>
  <c r="BH1374" i="24" s="1"/>
  <c r="BI1374" i="24"/>
  <c r="BJ1374" i="24" s="1"/>
  <c r="BK1374" i="24"/>
  <c r="BL1374" i="24" s="1"/>
  <c r="BM1374" i="24"/>
  <c r="BN1374" i="24" s="1"/>
  <c r="BC1375" i="24"/>
  <c r="BD1375" i="24" s="1"/>
  <c r="BE1375" i="24"/>
  <c r="BF1375" i="24" s="1"/>
  <c r="BG1375" i="24"/>
  <c r="BH1375" i="24" s="1"/>
  <c r="BI1375" i="24"/>
  <c r="BJ1375" i="24" s="1"/>
  <c r="BK1375" i="24"/>
  <c r="BL1375" i="24" s="1"/>
  <c r="BM1375" i="24"/>
  <c r="BN1375" i="24" s="1"/>
  <c r="BC429" i="24"/>
  <c r="BD429" i="24" s="1"/>
  <c r="BE429" i="24"/>
  <c r="BF429" i="24" s="1"/>
  <c r="BG429" i="24"/>
  <c r="BH429" i="24" s="1"/>
  <c r="BI429" i="24"/>
  <c r="BJ429" i="24" s="1"/>
  <c r="BK429" i="24"/>
  <c r="BL429" i="24" s="1"/>
  <c r="BM429" i="24"/>
  <c r="BN429" i="24" s="1"/>
  <c r="BC430" i="24"/>
  <c r="BD430" i="24" s="1"/>
  <c r="BE430" i="24"/>
  <c r="BF430" i="24" s="1"/>
  <c r="BG430" i="24"/>
  <c r="BH430" i="24" s="1"/>
  <c r="BI430" i="24"/>
  <c r="BJ430" i="24" s="1"/>
  <c r="BK430" i="24"/>
  <c r="BL430" i="24" s="1"/>
  <c r="BM430" i="24"/>
  <c r="BN430" i="24" s="1"/>
  <c r="BC431" i="24"/>
  <c r="BD431" i="24" s="1"/>
  <c r="BE431" i="24"/>
  <c r="BF431" i="24" s="1"/>
  <c r="BG431" i="24"/>
  <c r="BH431" i="24" s="1"/>
  <c r="BI431" i="24"/>
  <c r="BJ431" i="24" s="1"/>
  <c r="BK431" i="24"/>
  <c r="BL431" i="24" s="1"/>
  <c r="BM431" i="24"/>
  <c r="BN431" i="24" s="1"/>
  <c r="BC1376" i="24"/>
  <c r="BD1376" i="24" s="1"/>
  <c r="BE1376" i="24"/>
  <c r="BF1376" i="24" s="1"/>
  <c r="BG1376" i="24"/>
  <c r="BH1376" i="24" s="1"/>
  <c r="BI1376" i="24"/>
  <c r="BJ1376" i="24" s="1"/>
  <c r="BK1376" i="24"/>
  <c r="BL1376" i="24" s="1"/>
  <c r="BM1376" i="24"/>
  <c r="BN1376" i="24" s="1"/>
  <c r="BC432" i="24"/>
  <c r="BD432" i="24" s="1"/>
  <c r="BE432" i="24"/>
  <c r="BF432" i="24" s="1"/>
  <c r="BG432" i="24"/>
  <c r="BH432" i="24" s="1"/>
  <c r="BI432" i="24"/>
  <c r="BJ432" i="24" s="1"/>
  <c r="BK432" i="24"/>
  <c r="BL432" i="24" s="1"/>
  <c r="BM432" i="24"/>
  <c r="BN432" i="24" s="1"/>
  <c r="BC433" i="24"/>
  <c r="BD433" i="24" s="1"/>
  <c r="BE433" i="24"/>
  <c r="BF433" i="24" s="1"/>
  <c r="BG433" i="24"/>
  <c r="BH433" i="24" s="1"/>
  <c r="BI433" i="24"/>
  <c r="BJ433" i="24" s="1"/>
  <c r="BK433" i="24"/>
  <c r="BL433" i="24" s="1"/>
  <c r="BM433" i="24"/>
  <c r="BN433" i="24" s="1"/>
  <c r="BC434" i="24"/>
  <c r="BD434" i="24" s="1"/>
  <c r="BE434" i="24"/>
  <c r="BF434" i="24" s="1"/>
  <c r="BG434" i="24"/>
  <c r="BH434" i="24" s="1"/>
  <c r="BI434" i="24"/>
  <c r="BJ434" i="24" s="1"/>
  <c r="BK434" i="24"/>
  <c r="BL434" i="24" s="1"/>
  <c r="BM434" i="24"/>
  <c r="BN434" i="24" s="1"/>
  <c r="BC435" i="24"/>
  <c r="BD435" i="24" s="1"/>
  <c r="BE435" i="24"/>
  <c r="BF435" i="24" s="1"/>
  <c r="BG435" i="24"/>
  <c r="BH435" i="24" s="1"/>
  <c r="BI435" i="24"/>
  <c r="BJ435" i="24" s="1"/>
  <c r="BK435" i="24"/>
  <c r="BL435" i="24" s="1"/>
  <c r="BM435" i="24"/>
  <c r="BN435" i="24" s="1"/>
  <c r="BC1377" i="24"/>
  <c r="BD1377" i="24" s="1"/>
  <c r="BE1377" i="24"/>
  <c r="BF1377" i="24" s="1"/>
  <c r="BG1377" i="24"/>
  <c r="BH1377" i="24" s="1"/>
  <c r="BI1377" i="24"/>
  <c r="BJ1377" i="24" s="1"/>
  <c r="BK1377" i="24"/>
  <c r="BL1377" i="24" s="1"/>
  <c r="BM1377" i="24"/>
  <c r="BN1377" i="24" s="1"/>
  <c r="BC436" i="24"/>
  <c r="BD436" i="24" s="1"/>
  <c r="BE436" i="24"/>
  <c r="BF436" i="24" s="1"/>
  <c r="BG436" i="24"/>
  <c r="BH436" i="24" s="1"/>
  <c r="BI436" i="24"/>
  <c r="BJ436" i="24" s="1"/>
  <c r="BK436" i="24"/>
  <c r="BL436" i="24" s="1"/>
  <c r="BM436" i="24"/>
  <c r="BN436" i="24" s="1"/>
  <c r="BC437" i="24"/>
  <c r="BD437" i="24" s="1"/>
  <c r="BE437" i="24"/>
  <c r="BF437" i="24" s="1"/>
  <c r="BG437" i="24"/>
  <c r="BH437" i="24" s="1"/>
  <c r="BI437" i="24"/>
  <c r="BJ437" i="24" s="1"/>
  <c r="BK437" i="24"/>
  <c r="BL437" i="24" s="1"/>
  <c r="BM437" i="24"/>
  <c r="BN437" i="24" s="1"/>
  <c r="BC438" i="24"/>
  <c r="BD438" i="24" s="1"/>
  <c r="BE438" i="24"/>
  <c r="BF438" i="24" s="1"/>
  <c r="BG438" i="24"/>
  <c r="BH438" i="24" s="1"/>
  <c r="BI438" i="24"/>
  <c r="BJ438" i="24" s="1"/>
  <c r="BK438" i="24"/>
  <c r="BL438" i="24" s="1"/>
  <c r="BM438" i="24"/>
  <c r="BN438" i="24" s="1"/>
  <c r="BC1378" i="24"/>
  <c r="BD1378" i="24" s="1"/>
  <c r="BE1378" i="24"/>
  <c r="BF1378" i="24" s="1"/>
  <c r="BG1378" i="24"/>
  <c r="BH1378" i="24" s="1"/>
  <c r="BI1378" i="24"/>
  <c r="BJ1378" i="24" s="1"/>
  <c r="BK1378" i="24"/>
  <c r="BL1378" i="24" s="1"/>
  <c r="BM1378" i="24"/>
  <c r="BN1378" i="24" s="1"/>
  <c r="BC1379" i="24"/>
  <c r="BD1379" i="24" s="1"/>
  <c r="BE1379" i="24"/>
  <c r="BF1379" i="24" s="1"/>
  <c r="BG1379" i="24"/>
  <c r="BH1379" i="24" s="1"/>
  <c r="BI1379" i="24"/>
  <c r="BJ1379" i="24" s="1"/>
  <c r="BK1379" i="24"/>
  <c r="BL1379" i="24" s="1"/>
  <c r="BM1379" i="24"/>
  <c r="BN1379" i="24" s="1"/>
  <c r="BC439" i="24"/>
  <c r="BD439" i="24" s="1"/>
  <c r="BE439" i="24"/>
  <c r="BF439" i="24" s="1"/>
  <c r="BG439" i="24"/>
  <c r="BH439" i="24" s="1"/>
  <c r="BI439" i="24"/>
  <c r="BJ439" i="24" s="1"/>
  <c r="BK439" i="24"/>
  <c r="BL439" i="24" s="1"/>
  <c r="BM439" i="24"/>
  <c r="BN439" i="24" s="1"/>
  <c r="BC440" i="24"/>
  <c r="BD440" i="24" s="1"/>
  <c r="BE440" i="24"/>
  <c r="BF440" i="24" s="1"/>
  <c r="BG440" i="24"/>
  <c r="BH440" i="24" s="1"/>
  <c r="BI440" i="24"/>
  <c r="BJ440" i="24" s="1"/>
  <c r="BK440" i="24"/>
  <c r="BL440" i="24" s="1"/>
  <c r="BM440" i="24"/>
  <c r="BN440" i="24" s="1"/>
  <c r="BC441" i="24"/>
  <c r="BD441" i="24" s="1"/>
  <c r="BE441" i="24"/>
  <c r="BF441" i="24" s="1"/>
  <c r="BG441" i="24"/>
  <c r="BH441" i="24" s="1"/>
  <c r="BI441" i="24"/>
  <c r="BJ441" i="24" s="1"/>
  <c r="BK441" i="24"/>
  <c r="BL441" i="24" s="1"/>
  <c r="BM441" i="24"/>
  <c r="BN441" i="24" s="1"/>
  <c r="BC1381" i="24"/>
  <c r="BD1381" i="24" s="1"/>
  <c r="BE1381" i="24"/>
  <c r="BF1381" i="24" s="1"/>
  <c r="BG1381" i="24"/>
  <c r="BH1381" i="24" s="1"/>
  <c r="BI1381" i="24"/>
  <c r="BJ1381" i="24" s="1"/>
  <c r="BK1381" i="24"/>
  <c r="BL1381" i="24" s="1"/>
  <c r="BM1381" i="24"/>
  <c r="BN1381" i="24" s="1"/>
  <c r="BC442" i="24"/>
  <c r="BD442" i="24" s="1"/>
  <c r="BE442" i="24"/>
  <c r="BF442" i="24" s="1"/>
  <c r="BG442" i="24"/>
  <c r="BH442" i="24" s="1"/>
  <c r="BI442" i="24"/>
  <c r="BJ442" i="24" s="1"/>
  <c r="BK442" i="24"/>
  <c r="BL442" i="24" s="1"/>
  <c r="BM442" i="24"/>
  <c r="BN442" i="24" s="1"/>
  <c r="BC443" i="24"/>
  <c r="BD443" i="24" s="1"/>
  <c r="BE443" i="24"/>
  <c r="BF443" i="24" s="1"/>
  <c r="BG443" i="24"/>
  <c r="BH443" i="24" s="1"/>
  <c r="BI443" i="24"/>
  <c r="BJ443" i="24" s="1"/>
  <c r="BK443" i="24"/>
  <c r="BL443" i="24" s="1"/>
  <c r="BM443" i="24"/>
  <c r="BN443" i="24" s="1"/>
  <c r="BC1382" i="24"/>
  <c r="BD1382" i="24" s="1"/>
  <c r="BE1382" i="24"/>
  <c r="BF1382" i="24" s="1"/>
  <c r="BG1382" i="24"/>
  <c r="BH1382" i="24" s="1"/>
  <c r="BI1382" i="24"/>
  <c r="BJ1382" i="24" s="1"/>
  <c r="BK1382" i="24"/>
  <c r="BL1382" i="24" s="1"/>
  <c r="BM1382" i="24"/>
  <c r="BN1382" i="24" s="1"/>
  <c r="BC444" i="24"/>
  <c r="BD444" i="24" s="1"/>
  <c r="BE444" i="24"/>
  <c r="BF444" i="24" s="1"/>
  <c r="BG444" i="24"/>
  <c r="BH444" i="24" s="1"/>
  <c r="BI444" i="24"/>
  <c r="BJ444" i="24" s="1"/>
  <c r="BK444" i="24"/>
  <c r="BL444" i="24" s="1"/>
  <c r="BM444" i="24"/>
  <c r="BN444" i="24" s="1"/>
  <c r="BC445" i="24"/>
  <c r="BD445" i="24" s="1"/>
  <c r="BE445" i="24"/>
  <c r="BF445" i="24" s="1"/>
  <c r="BG445" i="24"/>
  <c r="BH445" i="24" s="1"/>
  <c r="BI445" i="24"/>
  <c r="BJ445" i="24" s="1"/>
  <c r="BK445" i="24"/>
  <c r="BL445" i="24" s="1"/>
  <c r="BM445" i="24"/>
  <c r="BN445" i="24" s="1"/>
  <c r="BC1383" i="24"/>
  <c r="BD1383" i="24" s="1"/>
  <c r="BE1383" i="24"/>
  <c r="BF1383" i="24" s="1"/>
  <c r="BG1383" i="24"/>
  <c r="BH1383" i="24" s="1"/>
  <c r="BI1383" i="24"/>
  <c r="BJ1383" i="24" s="1"/>
  <c r="BK1383" i="24"/>
  <c r="BL1383" i="24" s="1"/>
  <c r="BM1383" i="24"/>
  <c r="BN1383" i="24" s="1"/>
  <c r="BC446" i="24"/>
  <c r="BD446" i="24" s="1"/>
  <c r="BE446" i="24"/>
  <c r="BF446" i="24" s="1"/>
  <c r="BG446" i="24"/>
  <c r="BH446" i="24" s="1"/>
  <c r="BI446" i="24"/>
  <c r="BJ446" i="24" s="1"/>
  <c r="BK446" i="24"/>
  <c r="BL446" i="24" s="1"/>
  <c r="BM446" i="24"/>
  <c r="BN446" i="24" s="1"/>
  <c r="BC1384" i="24"/>
  <c r="BD1384" i="24" s="1"/>
  <c r="BE1384" i="24"/>
  <c r="BF1384" i="24" s="1"/>
  <c r="BG1384" i="24"/>
  <c r="BH1384" i="24" s="1"/>
  <c r="BI1384" i="24"/>
  <c r="BJ1384" i="24" s="1"/>
  <c r="BK1384" i="24"/>
  <c r="BL1384" i="24" s="1"/>
  <c r="BM1384" i="24"/>
  <c r="BN1384" i="24" s="1"/>
  <c r="BC447" i="24"/>
  <c r="BD447" i="24" s="1"/>
  <c r="BE447" i="24"/>
  <c r="BF447" i="24" s="1"/>
  <c r="BG447" i="24"/>
  <c r="BH447" i="24" s="1"/>
  <c r="BI447" i="24"/>
  <c r="BJ447" i="24" s="1"/>
  <c r="BK447" i="24"/>
  <c r="BL447" i="24" s="1"/>
  <c r="BM447" i="24"/>
  <c r="BN447" i="24" s="1"/>
  <c r="BC1385" i="24"/>
  <c r="BD1385" i="24" s="1"/>
  <c r="BE1385" i="24"/>
  <c r="BF1385" i="24" s="1"/>
  <c r="BG1385" i="24"/>
  <c r="BH1385" i="24" s="1"/>
  <c r="BI1385" i="24"/>
  <c r="BJ1385" i="24" s="1"/>
  <c r="BK1385" i="24"/>
  <c r="BL1385" i="24" s="1"/>
  <c r="BM1385" i="24"/>
  <c r="BN1385" i="24" s="1"/>
  <c r="BC448" i="24"/>
  <c r="BD448" i="24" s="1"/>
  <c r="BE448" i="24"/>
  <c r="BF448" i="24" s="1"/>
  <c r="BG448" i="24"/>
  <c r="BH448" i="24" s="1"/>
  <c r="BI448" i="24"/>
  <c r="BJ448" i="24" s="1"/>
  <c r="BK448" i="24"/>
  <c r="BL448" i="24" s="1"/>
  <c r="BM448" i="24"/>
  <c r="BN448" i="24" s="1"/>
  <c r="BC449" i="24"/>
  <c r="BD449" i="24" s="1"/>
  <c r="BE449" i="24"/>
  <c r="BF449" i="24" s="1"/>
  <c r="BG449" i="24"/>
  <c r="BH449" i="24" s="1"/>
  <c r="BI449" i="24"/>
  <c r="BJ449" i="24" s="1"/>
  <c r="BK449" i="24"/>
  <c r="BL449" i="24" s="1"/>
  <c r="BM449" i="24"/>
  <c r="BN449" i="24" s="1"/>
  <c r="BC450" i="24"/>
  <c r="BD450" i="24" s="1"/>
  <c r="BE450" i="24"/>
  <c r="BF450" i="24" s="1"/>
  <c r="BG450" i="24"/>
  <c r="BH450" i="24" s="1"/>
  <c r="BI450" i="24"/>
  <c r="BJ450" i="24" s="1"/>
  <c r="BK450" i="24"/>
  <c r="BL450" i="24" s="1"/>
  <c r="BM450" i="24"/>
  <c r="BN450" i="24" s="1"/>
  <c r="BC451" i="24"/>
  <c r="BD451" i="24" s="1"/>
  <c r="BE451" i="24"/>
  <c r="BF451" i="24" s="1"/>
  <c r="BG451" i="24"/>
  <c r="BH451" i="24" s="1"/>
  <c r="BI451" i="24"/>
  <c r="BJ451" i="24" s="1"/>
  <c r="BK451" i="24"/>
  <c r="BL451" i="24" s="1"/>
  <c r="BM451" i="24"/>
  <c r="BN451" i="24" s="1"/>
  <c r="BC1386" i="24"/>
  <c r="BD1386" i="24" s="1"/>
  <c r="BE1386" i="24"/>
  <c r="BF1386" i="24" s="1"/>
  <c r="BG1386" i="24"/>
  <c r="BH1386" i="24" s="1"/>
  <c r="BI1386" i="24"/>
  <c r="BJ1386" i="24" s="1"/>
  <c r="BK1386" i="24"/>
  <c r="BL1386" i="24" s="1"/>
  <c r="BM1386" i="24"/>
  <c r="BN1386" i="24" s="1"/>
  <c r="BC1387" i="24"/>
  <c r="BD1387" i="24" s="1"/>
  <c r="BE1387" i="24"/>
  <c r="BF1387" i="24" s="1"/>
  <c r="BG1387" i="24"/>
  <c r="BH1387" i="24" s="1"/>
  <c r="BI1387" i="24"/>
  <c r="BJ1387" i="24" s="1"/>
  <c r="BK1387" i="24"/>
  <c r="BL1387" i="24" s="1"/>
  <c r="BM1387" i="24"/>
  <c r="BN1387" i="24" s="1"/>
  <c r="BC1388" i="24"/>
  <c r="BD1388" i="24" s="1"/>
  <c r="BE1388" i="24"/>
  <c r="BF1388" i="24" s="1"/>
  <c r="BG1388" i="24"/>
  <c r="BH1388" i="24" s="1"/>
  <c r="BI1388" i="24"/>
  <c r="BJ1388" i="24" s="1"/>
  <c r="BK1388" i="24"/>
  <c r="BL1388" i="24" s="1"/>
  <c r="BM1388" i="24"/>
  <c r="BN1388" i="24" s="1"/>
  <c r="BC452" i="24"/>
  <c r="BD452" i="24" s="1"/>
  <c r="BE452" i="24"/>
  <c r="BF452" i="24" s="1"/>
  <c r="BG452" i="24"/>
  <c r="BH452" i="24" s="1"/>
  <c r="BI452" i="24"/>
  <c r="BJ452" i="24" s="1"/>
  <c r="BK452" i="24"/>
  <c r="BL452" i="24" s="1"/>
  <c r="BM452" i="24"/>
  <c r="BN452" i="24" s="1"/>
  <c r="BC453" i="24"/>
  <c r="BD453" i="24" s="1"/>
  <c r="BE453" i="24"/>
  <c r="BF453" i="24" s="1"/>
  <c r="BG453" i="24"/>
  <c r="BH453" i="24" s="1"/>
  <c r="BI453" i="24"/>
  <c r="BJ453" i="24" s="1"/>
  <c r="BK453" i="24"/>
  <c r="BL453" i="24" s="1"/>
  <c r="BM453" i="24"/>
  <c r="BN453" i="24" s="1"/>
  <c r="BC454" i="24"/>
  <c r="BD454" i="24" s="1"/>
  <c r="BE454" i="24"/>
  <c r="BF454" i="24" s="1"/>
  <c r="BG454" i="24"/>
  <c r="BH454" i="24" s="1"/>
  <c r="BI454" i="24"/>
  <c r="BJ454" i="24" s="1"/>
  <c r="BK454" i="24"/>
  <c r="BL454" i="24" s="1"/>
  <c r="BM454" i="24"/>
  <c r="BN454" i="24" s="1"/>
  <c r="BC455" i="24"/>
  <c r="BD455" i="24" s="1"/>
  <c r="BE455" i="24"/>
  <c r="BF455" i="24" s="1"/>
  <c r="BG455" i="24"/>
  <c r="BH455" i="24" s="1"/>
  <c r="BI455" i="24"/>
  <c r="BJ455" i="24" s="1"/>
  <c r="BK455" i="24"/>
  <c r="BL455" i="24" s="1"/>
  <c r="BM455" i="24"/>
  <c r="BN455" i="24" s="1"/>
  <c r="BC456" i="24"/>
  <c r="BD456" i="24" s="1"/>
  <c r="BE456" i="24"/>
  <c r="BF456" i="24" s="1"/>
  <c r="BG456" i="24"/>
  <c r="BH456" i="24" s="1"/>
  <c r="BI456" i="24"/>
  <c r="BJ456" i="24" s="1"/>
  <c r="BK456" i="24"/>
  <c r="BL456" i="24" s="1"/>
  <c r="BM456" i="24"/>
  <c r="BN456" i="24" s="1"/>
  <c r="BC1389" i="24"/>
  <c r="BD1389" i="24" s="1"/>
  <c r="BE1389" i="24"/>
  <c r="BF1389" i="24" s="1"/>
  <c r="BG1389" i="24"/>
  <c r="BH1389" i="24" s="1"/>
  <c r="BI1389" i="24"/>
  <c r="BJ1389" i="24" s="1"/>
  <c r="BK1389" i="24"/>
  <c r="BL1389" i="24" s="1"/>
  <c r="BM1389" i="24"/>
  <c r="BN1389" i="24" s="1"/>
  <c r="BC457" i="24"/>
  <c r="BD457" i="24" s="1"/>
  <c r="BE457" i="24"/>
  <c r="BF457" i="24" s="1"/>
  <c r="BG457" i="24"/>
  <c r="BH457" i="24" s="1"/>
  <c r="BI457" i="24"/>
  <c r="BJ457" i="24" s="1"/>
  <c r="BK457" i="24"/>
  <c r="BL457" i="24" s="1"/>
  <c r="BM457" i="24"/>
  <c r="BN457" i="24" s="1"/>
  <c r="BC458" i="24"/>
  <c r="BD458" i="24" s="1"/>
  <c r="BE458" i="24"/>
  <c r="BF458" i="24" s="1"/>
  <c r="BG458" i="24"/>
  <c r="BH458" i="24" s="1"/>
  <c r="BI458" i="24"/>
  <c r="BJ458" i="24" s="1"/>
  <c r="BK458" i="24"/>
  <c r="BL458" i="24" s="1"/>
  <c r="BM458" i="24"/>
  <c r="BN458" i="24" s="1"/>
  <c r="BC459" i="24"/>
  <c r="BD459" i="24" s="1"/>
  <c r="BE459" i="24"/>
  <c r="BF459" i="24" s="1"/>
  <c r="BG459" i="24"/>
  <c r="BH459" i="24" s="1"/>
  <c r="BI459" i="24"/>
  <c r="BJ459" i="24" s="1"/>
  <c r="BK459" i="24"/>
  <c r="BL459" i="24" s="1"/>
  <c r="BM459" i="24"/>
  <c r="BN459" i="24" s="1"/>
  <c r="BC460" i="24"/>
  <c r="BD460" i="24" s="1"/>
  <c r="BE460" i="24"/>
  <c r="BF460" i="24" s="1"/>
  <c r="BG460" i="24"/>
  <c r="BH460" i="24" s="1"/>
  <c r="BI460" i="24"/>
  <c r="BJ460" i="24" s="1"/>
  <c r="BK460" i="24"/>
  <c r="BL460" i="24" s="1"/>
  <c r="BM460" i="24"/>
  <c r="BN460" i="24" s="1"/>
  <c r="BC461" i="24"/>
  <c r="BD461" i="24" s="1"/>
  <c r="BE461" i="24"/>
  <c r="BF461" i="24" s="1"/>
  <c r="BG461" i="24"/>
  <c r="BH461" i="24" s="1"/>
  <c r="BI461" i="24"/>
  <c r="BJ461" i="24" s="1"/>
  <c r="BK461" i="24"/>
  <c r="BL461" i="24" s="1"/>
  <c r="BM461" i="24"/>
  <c r="BN461" i="24" s="1"/>
  <c r="BC462" i="24"/>
  <c r="BD462" i="24" s="1"/>
  <c r="BE462" i="24"/>
  <c r="BF462" i="24" s="1"/>
  <c r="BG462" i="24"/>
  <c r="BH462" i="24" s="1"/>
  <c r="BI462" i="24"/>
  <c r="BJ462" i="24" s="1"/>
  <c r="BK462" i="24"/>
  <c r="BL462" i="24" s="1"/>
  <c r="BM462" i="24"/>
  <c r="BN462" i="24" s="1"/>
  <c r="BC463" i="24"/>
  <c r="BD463" i="24" s="1"/>
  <c r="BE463" i="24"/>
  <c r="BF463" i="24" s="1"/>
  <c r="BG463" i="24"/>
  <c r="BH463" i="24" s="1"/>
  <c r="BI463" i="24"/>
  <c r="BJ463" i="24" s="1"/>
  <c r="BK463" i="24"/>
  <c r="BL463" i="24" s="1"/>
  <c r="BM463" i="24"/>
  <c r="BN463" i="24" s="1"/>
  <c r="BC464" i="24"/>
  <c r="BD464" i="24" s="1"/>
  <c r="BE464" i="24"/>
  <c r="BF464" i="24" s="1"/>
  <c r="BG464" i="24"/>
  <c r="BH464" i="24" s="1"/>
  <c r="BI464" i="24"/>
  <c r="BJ464" i="24" s="1"/>
  <c r="BK464" i="24"/>
  <c r="BL464" i="24" s="1"/>
  <c r="BM464" i="24"/>
  <c r="BN464" i="24" s="1"/>
  <c r="BC465" i="24"/>
  <c r="BD465" i="24" s="1"/>
  <c r="BE465" i="24"/>
  <c r="BF465" i="24" s="1"/>
  <c r="BG465" i="24"/>
  <c r="BH465" i="24" s="1"/>
  <c r="BI465" i="24"/>
  <c r="BJ465" i="24" s="1"/>
  <c r="BK465" i="24"/>
  <c r="BL465" i="24" s="1"/>
  <c r="BM465" i="24"/>
  <c r="BN465" i="24" s="1"/>
  <c r="BC466" i="24"/>
  <c r="BD466" i="24" s="1"/>
  <c r="BE466" i="24"/>
  <c r="BF466" i="24" s="1"/>
  <c r="BG466" i="24"/>
  <c r="BH466" i="24" s="1"/>
  <c r="BI466" i="24"/>
  <c r="BJ466" i="24" s="1"/>
  <c r="BK466" i="24"/>
  <c r="BL466" i="24" s="1"/>
  <c r="BM466" i="24"/>
  <c r="BN466" i="24" s="1"/>
  <c r="BC467" i="24"/>
  <c r="BD467" i="24" s="1"/>
  <c r="BE467" i="24"/>
  <c r="BF467" i="24" s="1"/>
  <c r="BG467" i="24"/>
  <c r="BH467" i="24" s="1"/>
  <c r="BI467" i="24"/>
  <c r="BJ467" i="24" s="1"/>
  <c r="BK467" i="24"/>
  <c r="BL467" i="24" s="1"/>
  <c r="BM467" i="24"/>
  <c r="BN467" i="24" s="1"/>
  <c r="BC468" i="24"/>
  <c r="BD468" i="24" s="1"/>
  <c r="BE468" i="24"/>
  <c r="BF468" i="24" s="1"/>
  <c r="BG468" i="24"/>
  <c r="BH468" i="24" s="1"/>
  <c r="BI468" i="24"/>
  <c r="BJ468" i="24" s="1"/>
  <c r="BK468" i="24"/>
  <c r="BL468" i="24" s="1"/>
  <c r="BM468" i="24"/>
  <c r="BN468" i="24" s="1"/>
  <c r="BC469" i="24"/>
  <c r="BD469" i="24" s="1"/>
  <c r="BE469" i="24"/>
  <c r="BF469" i="24" s="1"/>
  <c r="BG469" i="24"/>
  <c r="BH469" i="24" s="1"/>
  <c r="BI469" i="24"/>
  <c r="BJ469" i="24" s="1"/>
  <c r="BK469" i="24"/>
  <c r="BL469" i="24" s="1"/>
  <c r="BM469" i="24"/>
  <c r="BN469" i="24" s="1"/>
  <c r="BC470" i="24"/>
  <c r="BD470" i="24" s="1"/>
  <c r="BE470" i="24"/>
  <c r="BF470" i="24" s="1"/>
  <c r="BG470" i="24"/>
  <c r="BH470" i="24" s="1"/>
  <c r="BI470" i="24"/>
  <c r="BJ470" i="24" s="1"/>
  <c r="BK470" i="24"/>
  <c r="BL470" i="24" s="1"/>
  <c r="BM470" i="24"/>
  <c r="BN470" i="24" s="1"/>
  <c r="BC471" i="24"/>
  <c r="BD471" i="24" s="1"/>
  <c r="BE471" i="24"/>
  <c r="BF471" i="24" s="1"/>
  <c r="BG471" i="24"/>
  <c r="BH471" i="24" s="1"/>
  <c r="BI471" i="24"/>
  <c r="BJ471" i="24" s="1"/>
  <c r="BK471" i="24"/>
  <c r="BL471" i="24" s="1"/>
  <c r="BM471" i="24"/>
  <c r="BN471" i="24" s="1"/>
  <c r="BC472" i="24"/>
  <c r="BD472" i="24" s="1"/>
  <c r="BE472" i="24"/>
  <c r="BF472" i="24" s="1"/>
  <c r="BG472" i="24"/>
  <c r="BH472" i="24" s="1"/>
  <c r="BI472" i="24"/>
  <c r="BJ472" i="24" s="1"/>
  <c r="BK472" i="24"/>
  <c r="BL472" i="24" s="1"/>
  <c r="BM472" i="24"/>
  <c r="BN472" i="24" s="1"/>
  <c r="BC2097" i="24"/>
  <c r="BD2097" i="24" s="1"/>
  <c r="BE2097" i="24"/>
  <c r="BF2097" i="24" s="1"/>
  <c r="BG2097" i="24"/>
  <c r="BH2097" i="24" s="1"/>
  <c r="BI2097" i="24"/>
  <c r="BJ2097" i="24" s="1"/>
  <c r="BK2097" i="24"/>
  <c r="BL2097" i="24" s="1"/>
  <c r="BM2097" i="24"/>
  <c r="BN2097" i="24" s="1"/>
  <c r="BC1912" i="24"/>
  <c r="BD1912" i="24" s="1"/>
  <c r="BE1912" i="24"/>
  <c r="BF1912" i="24" s="1"/>
  <c r="BG1912" i="24"/>
  <c r="BH1912" i="24" s="1"/>
  <c r="BI1912" i="24"/>
  <c r="BJ1912" i="24" s="1"/>
  <c r="BK1912" i="24"/>
  <c r="BL1912" i="24" s="1"/>
  <c r="BM1912" i="24"/>
  <c r="BN1912" i="24" s="1"/>
  <c r="BC2019" i="24"/>
  <c r="BD2019" i="24" s="1"/>
  <c r="BE2019" i="24"/>
  <c r="BF2019" i="24" s="1"/>
  <c r="BG2019" i="24"/>
  <c r="BH2019" i="24" s="1"/>
  <c r="BI2019" i="24"/>
  <c r="BJ2019" i="24" s="1"/>
  <c r="BK2019" i="24"/>
  <c r="BL2019" i="24" s="1"/>
  <c r="BM2019" i="24"/>
  <c r="BN2019" i="24" s="1"/>
  <c r="BC1390" i="24"/>
  <c r="BD1390" i="24" s="1"/>
  <c r="BE1390" i="24"/>
  <c r="BF1390" i="24" s="1"/>
  <c r="BG1390" i="24"/>
  <c r="BH1390" i="24" s="1"/>
  <c r="BI1390" i="24"/>
  <c r="BJ1390" i="24" s="1"/>
  <c r="BK1390" i="24"/>
  <c r="BL1390" i="24" s="1"/>
  <c r="BM1390" i="24"/>
  <c r="BN1390" i="24" s="1"/>
  <c r="BC1391" i="24"/>
  <c r="BD1391" i="24" s="1"/>
  <c r="BE1391" i="24"/>
  <c r="BF1391" i="24" s="1"/>
  <c r="BG1391" i="24"/>
  <c r="BH1391" i="24" s="1"/>
  <c r="BI1391" i="24"/>
  <c r="BJ1391" i="24" s="1"/>
  <c r="BK1391" i="24"/>
  <c r="BL1391" i="24" s="1"/>
  <c r="BM1391" i="24"/>
  <c r="BN1391" i="24" s="1"/>
  <c r="BC1392" i="24"/>
  <c r="BD1392" i="24" s="1"/>
  <c r="BE1392" i="24"/>
  <c r="BF1392" i="24" s="1"/>
  <c r="BG1392" i="24"/>
  <c r="BH1392" i="24" s="1"/>
  <c r="BI1392" i="24"/>
  <c r="BJ1392" i="24" s="1"/>
  <c r="BK1392" i="24"/>
  <c r="BL1392" i="24" s="1"/>
  <c r="BM1392" i="24"/>
  <c r="BN1392" i="24" s="1"/>
  <c r="BC1393" i="24"/>
  <c r="BD1393" i="24" s="1"/>
  <c r="BE1393" i="24"/>
  <c r="BF1393" i="24" s="1"/>
  <c r="BG1393" i="24"/>
  <c r="BH1393" i="24" s="1"/>
  <c r="BI1393" i="24"/>
  <c r="BJ1393" i="24" s="1"/>
  <c r="BK1393" i="24"/>
  <c r="BL1393" i="24" s="1"/>
  <c r="BM1393" i="24"/>
  <c r="BN1393" i="24" s="1"/>
  <c r="BC1394" i="24"/>
  <c r="BD1394" i="24" s="1"/>
  <c r="BE1394" i="24"/>
  <c r="BF1394" i="24" s="1"/>
  <c r="BG1394" i="24"/>
  <c r="BH1394" i="24" s="1"/>
  <c r="BI1394" i="24"/>
  <c r="BJ1394" i="24" s="1"/>
  <c r="BK1394" i="24"/>
  <c r="BL1394" i="24" s="1"/>
  <c r="BM1394" i="24"/>
  <c r="BN1394" i="24" s="1"/>
  <c r="BC1395" i="24"/>
  <c r="BD1395" i="24" s="1"/>
  <c r="BE1395" i="24"/>
  <c r="BF1395" i="24" s="1"/>
  <c r="BG1395" i="24"/>
  <c r="BH1395" i="24" s="1"/>
  <c r="BI1395" i="24"/>
  <c r="BJ1395" i="24" s="1"/>
  <c r="BK1395" i="24"/>
  <c r="BL1395" i="24" s="1"/>
  <c r="BM1395" i="24"/>
  <c r="BN1395" i="24" s="1"/>
  <c r="BC1396" i="24"/>
  <c r="BD1396" i="24" s="1"/>
  <c r="BE1396" i="24"/>
  <c r="BF1396" i="24" s="1"/>
  <c r="BG1396" i="24"/>
  <c r="BH1396" i="24" s="1"/>
  <c r="BI1396" i="24"/>
  <c r="BJ1396" i="24" s="1"/>
  <c r="BK1396" i="24"/>
  <c r="BL1396" i="24" s="1"/>
  <c r="BM1396" i="24"/>
  <c r="BN1396" i="24" s="1"/>
  <c r="BC1397" i="24"/>
  <c r="BD1397" i="24" s="1"/>
  <c r="BE1397" i="24"/>
  <c r="BF1397" i="24" s="1"/>
  <c r="BG1397" i="24"/>
  <c r="BH1397" i="24" s="1"/>
  <c r="BI1397" i="24"/>
  <c r="BJ1397" i="24" s="1"/>
  <c r="BK1397" i="24"/>
  <c r="BL1397" i="24" s="1"/>
  <c r="BM1397" i="24"/>
  <c r="BN1397" i="24" s="1"/>
  <c r="BC1962" i="24"/>
  <c r="BD1962" i="24" s="1"/>
  <c r="BE1962" i="24"/>
  <c r="BF1962" i="24" s="1"/>
  <c r="BG1962" i="24"/>
  <c r="BH1962" i="24" s="1"/>
  <c r="BI1962" i="24"/>
  <c r="BJ1962" i="24" s="1"/>
  <c r="BK1962" i="24"/>
  <c r="BL1962" i="24" s="1"/>
  <c r="BM1962" i="24"/>
  <c r="BN1962" i="24" s="1"/>
  <c r="BC2207" i="24"/>
  <c r="BD2207" i="24" s="1"/>
  <c r="BE2207" i="24"/>
  <c r="BF2207" i="24" s="1"/>
  <c r="BG2207" i="24"/>
  <c r="BH2207" i="24" s="1"/>
  <c r="BI2207" i="24"/>
  <c r="BJ2207" i="24" s="1"/>
  <c r="BK2207" i="24"/>
  <c r="BL2207" i="24" s="1"/>
  <c r="BM2207" i="24"/>
  <c r="BN2207" i="24" s="1"/>
  <c r="BC2152" i="24"/>
  <c r="BD2152" i="24" s="1"/>
  <c r="BE2152" i="24"/>
  <c r="BF2152" i="24" s="1"/>
  <c r="BG2152" i="24"/>
  <c r="BH2152" i="24" s="1"/>
  <c r="BI2152" i="24"/>
  <c r="BJ2152" i="24" s="1"/>
  <c r="BK2152" i="24"/>
  <c r="BL2152" i="24" s="1"/>
  <c r="BM2152" i="24"/>
  <c r="BN2152" i="24" s="1"/>
  <c r="BC2045" i="24"/>
  <c r="BD2045" i="24" s="1"/>
  <c r="BE2045" i="24"/>
  <c r="BF2045" i="24" s="1"/>
  <c r="BG2045" i="24"/>
  <c r="BH2045" i="24" s="1"/>
  <c r="BI2045" i="24"/>
  <c r="BJ2045" i="24" s="1"/>
  <c r="BK2045" i="24"/>
  <c r="BL2045" i="24" s="1"/>
  <c r="BM2045" i="24"/>
  <c r="BN2045" i="24" s="1"/>
  <c r="BC1985" i="24"/>
  <c r="BD1985" i="24" s="1"/>
  <c r="BE1985" i="24"/>
  <c r="BF1985" i="24" s="1"/>
  <c r="BG1985" i="24"/>
  <c r="BH1985" i="24" s="1"/>
  <c r="BI1985" i="24"/>
  <c r="BJ1985" i="24" s="1"/>
  <c r="BK1985" i="24"/>
  <c r="BL1985" i="24" s="1"/>
  <c r="BM1985" i="24"/>
  <c r="BN1985" i="24" s="1"/>
  <c r="BC2020" i="24"/>
  <c r="BD2020" i="24" s="1"/>
  <c r="BE2020" i="24"/>
  <c r="BF2020" i="24" s="1"/>
  <c r="BG2020" i="24"/>
  <c r="BH2020" i="24" s="1"/>
  <c r="BI2020" i="24"/>
  <c r="BJ2020" i="24" s="1"/>
  <c r="BK2020" i="24"/>
  <c r="BL2020" i="24" s="1"/>
  <c r="BM2020" i="24"/>
  <c r="BN2020" i="24" s="1"/>
  <c r="BC2151" i="24"/>
  <c r="BD2151" i="24" s="1"/>
  <c r="BE2151" i="24"/>
  <c r="BF2151" i="24" s="1"/>
  <c r="BG2151" i="24"/>
  <c r="BH2151" i="24" s="1"/>
  <c r="BI2151" i="24"/>
  <c r="BJ2151" i="24" s="1"/>
  <c r="BK2151" i="24"/>
  <c r="BL2151" i="24" s="1"/>
  <c r="BM2151" i="24"/>
  <c r="BN2151" i="24" s="1"/>
  <c r="BC2133" i="24"/>
  <c r="BD2133" i="24" s="1"/>
  <c r="BE2133" i="24"/>
  <c r="BF2133" i="24" s="1"/>
  <c r="BG2133" i="24"/>
  <c r="BH2133" i="24" s="1"/>
  <c r="BI2133" i="24"/>
  <c r="BJ2133" i="24" s="1"/>
  <c r="BK2133" i="24"/>
  <c r="BL2133" i="24" s="1"/>
  <c r="BM2133" i="24"/>
  <c r="BN2133" i="24" s="1"/>
  <c r="BC2282" i="24"/>
  <c r="BD2282" i="24" s="1"/>
  <c r="BE2282" i="24"/>
  <c r="BF2282" i="24" s="1"/>
  <c r="BG2282" i="24"/>
  <c r="BH2282" i="24" s="1"/>
  <c r="BI2282" i="24"/>
  <c r="BJ2282" i="24" s="1"/>
  <c r="BK2282" i="24"/>
  <c r="BL2282" i="24" s="1"/>
  <c r="BM2282" i="24"/>
  <c r="BN2282" i="24" s="1"/>
  <c r="BC2320" i="24"/>
  <c r="BD2320" i="24" s="1"/>
  <c r="BE2320" i="24"/>
  <c r="BF2320" i="24" s="1"/>
  <c r="BG2320" i="24"/>
  <c r="BH2320" i="24" s="1"/>
  <c r="BI2320" i="24"/>
  <c r="BJ2320" i="24" s="1"/>
  <c r="BK2320" i="24"/>
  <c r="BL2320" i="24" s="1"/>
  <c r="BM2320" i="24"/>
  <c r="BN2320" i="24" s="1"/>
  <c r="BC2046" i="24"/>
  <c r="BD2046" i="24" s="1"/>
  <c r="BE2046" i="24"/>
  <c r="BF2046" i="24" s="1"/>
  <c r="BG2046" i="24"/>
  <c r="BH2046" i="24" s="1"/>
  <c r="BI2046" i="24"/>
  <c r="BJ2046" i="24" s="1"/>
  <c r="BK2046" i="24"/>
  <c r="BL2046" i="24" s="1"/>
  <c r="BM2046" i="24"/>
  <c r="BN2046" i="24" s="1"/>
  <c r="BC2244" i="24"/>
  <c r="BD2244" i="24" s="1"/>
  <c r="BE2244" i="24"/>
  <c r="BF2244" i="24" s="1"/>
  <c r="BG2244" i="24"/>
  <c r="BH2244" i="24" s="1"/>
  <c r="BI2244" i="24"/>
  <c r="BJ2244" i="24" s="1"/>
  <c r="BK2244" i="24"/>
  <c r="BL2244" i="24" s="1"/>
  <c r="BM2244" i="24"/>
  <c r="BN2244" i="24" s="1"/>
  <c r="BC1398" i="24"/>
  <c r="BD1398" i="24" s="1"/>
  <c r="BE1398" i="24"/>
  <c r="BF1398" i="24" s="1"/>
  <c r="BG1398" i="24"/>
  <c r="BH1398" i="24" s="1"/>
  <c r="BI1398" i="24"/>
  <c r="BJ1398" i="24" s="1"/>
  <c r="BK1398" i="24"/>
  <c r="BL1398" i="24" s="1"/>
  <c r="BM1398" i="24"/>
  <c r="BN1398" i="24" s="1"/>
  <c r="BC473" i="24"/>
  <c r="BD473" i="24" s="1"/>
  <c r="BE473" i="24"/>
  <c r="BF473" i="24" s="1"/>
  <c r="BG473" i="24"/>
  <c r="BH473" i="24" s="1"/>
  <c r="BI473" i="24"/>
  <c r="BJ473" i="24" s="1"/>
  <c r="BK473" i="24"/>
  <c r="BL473" i="24" s="1"/>
  <c r="BM473" i="24"/>
  <c r="BN473" i="24" s="1"/>
  <c r="BC474" i="24"/>
  <c r="BD474" i="24" s="1"/>
  <c r="BE474" i="24"/>
  <c r="BF474" i="24" s="1"/>
  <c r="BG474" i="24"/>
  <c r="BH474" i="24" s="1"/>
  <c r="BI474" i="24"/>
  <c r="BJ474" i="24" s="1"/>
  <c r="BK474" i="24"/>
  <c r="BL474" i="24" s="1"/>
  <c r="BM474" i="24"/>
  <c r="BN474" i="24" s="1"/>
  <c r="BC475" i="24"/>
  <c r="BD475" i="24" s="1"/>
  <c r="BE475" i="24"/>
  <c r="BF475" i="24" s="1"/>
  <c r="BG475" i="24"/>
  <c r="BH475" i="24" s="1"/>
  <c r="BI475" i="24"/>
  <c r="BJ475" i="24" s="1"/>
  <c r="BK475" i="24"/>
  <c r="BL475" i="24" s="1"/>
  <c r="BM475" i="24"/>
  <c r="BN475" i="24" s="1"/>
  <c r="BC476" i="24"/>
  <c r="BD476" i="24" s="1"/>
  <c r="BE476" i="24"/>
  <c r="BF476" i="24" s="1"/>
  <c r="BG476" i="24"/>
  <c r="BH476" i="24" s="1"/>
  <c r="BI476" i="24"/>
  <c r="BJ476" i="24" s="1"/>
  <c r="BK476" i="24"/>
  <c r="BL476" i="24" s="1"/>
  <c r="BM476" i="24"/>
  <c r="BN476" i="24" s="1"/>
  <c r="BC477" i="24"/>
  <c r="BD477" i="24" s="1"/>
  <c r="BE477" i="24"/>
  <c r="BF477" i="24" s="1"/>
  <c r="BG477" i="24"/>
  <c r="BH477" i="24" s="1"/>
  <c r="BI477" i="24"/>
  <c r="BJ477" i="24" s="1"/>
  <c r="BK477" i="24"/>
  <c r="BL477" i="24" s="1"/>
  <c r="BM477" i="24"/>
  <c r="BN477" i="24" s="1"/>
  <c r="BC478" i="24"/>
  <c r="BD478" i="24" s="1"/>
  <c r="BE478" i="24"/>
  <c r="BF478" i="24" s="1"/>
  <c r="BG478" i="24"/>
  <c r="BH478" i="24" s="1"/>
  <c r="BI478" i="24"/>
  <c r="BJ478" i="24" s="1"/>
  <c r="BK478" i="24"/>
  <c r="BL478" i="24" s="1"/>
  <c r="BM478" i="24"/>
  <c r="BN478" i="24" s="1"/>
  <c r="BC1399" i="24"/>
  <c r="BD1399" i="24" s="1"/>
  <c r="BE1399" i="24"/>
  <c r="BF1399" i="24" s="1"/>
  <c r="BG1399" i="24"/>
  <c r="BH1399" i="24" s="1"/>
  <c r="BI1399" i="24"/>
  <c r="BJ1399" i="24" s="1"/>
  <c r="BK1399" i="24"/>
  <c r="BL1399" i="24" s="1"/>
  <c r="BM1399" i="24"/>
  <c r="BN1399" i="24" s="1"/>
  <c r="BC479" i="24"/>
  <c r="BD479" i="24" s="1"/>
  <c r="BE479" i="24"/>
  <c r="BF479" i="24" s="1"/>
  <c r="BG479" i="24"/>
  <c r="BH479" i="24" s="1"/>
  <c r="BI479" i="24"/>
  <c r="BJ479" i="24" s="1"/>
  <c r="BK479" i="24"/>
  <c r="BL479" i="24" s="1"/>
  <c r="BM479" i="24"/>
  <c r="BN479" i="24" s="1"/>
  <c r="BC1400" i="24"/>
  <c r="BD1400" i="24" s="1"/>
  <c r="BE1400" i="24"/>
  <c r="BF1400" i="24" s="1"/>
  <c r="BG1400" i="24"/>
  <c r="BH1400" i="24" s="1"/>
  <c r="BI1400" i="24"/>
  <c r="BJ1400" i="24" s="1"/>
  <c r="BK1400" i="24"/>
  <c r="BL1400" i="24" s="1"/>
  <c r="BM1400" i="24"/>
  <c r="BN1400" i="24" s="1"/>
  <c r="BC480" i="24"/>
  <c r="BD480" i="24" s="1"/>
  <c r="BE480" i="24"/>
  <c r="BF480" i="24" s="1"/>
  <c r="BG480" i="24"/>
  <c r="BH480" i="24" s="1"/>
  <c r="BI480" i="24"/>
  <c r="BJ480" i="24" s="1"/>
  <c r="BK480" i="24"/>
  <c r="BL480" i="24" s="1"/>
  <c r="BM480" i="24"/>
  <c r="BN480" i="24" s="1"/>
  <c r="BC481" i="24"/>
  <c r="BD481" i="24" s="1"/>
  <c r="BE481" i="24"/>
  <c r="BF481" i="24" s="1"/>
  <c r="BG481" i="24"/>
  <c r="BH481" i="24" s="1"/>
  <c r="BI481" i="24"/>
  <c r="BJ481" i="24" s="1"/>
  <c r="BK481" i="24"/>
  <c r="BL481" i="24" s="1"/>
  <c r="BM481" i="24"/>
  <c r="BN481" i="24" s="1"/>
  <c r="BC1894" i="24"/>
  <c r="BD1894" i="24" s="1"/>
  <c r="BE1894" i="24"/>
  <c r="BF1894" i="24" s="1"/>
  <c r="BG1894" i="24"/>
  <c r="BH1894" i="24" s="1"/>
  <c r="BI1894" i="24"/>
  <c r="BJ1894" i="24" s="1"/>
  <c r="BK1894" i="24"/>
  <c r="BL1894" i="24" s="1"/>
  <c r="BM1894" i="24"/>
  <c r="BN1894" i="24" s="1"/>
  <c r="BC2474" i="24"/>
  <c r="BD2474" i="24" s="1"/>
  <c r="BE2474" i="24"/>
  <c r="BF2474" i="24" s="1"/>
  <c r="BG2474" i="24"/>
  <c r="BH2474" i="24" s="1"/>
  <c r="BI2474" i="24"/>
  <c r="BJ2474" i="24" s="1"/>
  <c r="BK2474" i="24"/>
  <c r="BL2474" i="24" s="1"/>
  <c r="BM2474" i="24"/>
  <c r="BN2474" i="24" s="1"/>
  <c r="BC1401" i="24"/>
  <c r="BD1401" i="24" s="1"/>
  <c r="BE1401" i="24"/>
  <c r="BF1401" i="24" s="1"/>
  <c r="BG1401" i="24"/>
  <c r="BH1401" i="24" s="1"/>
  <c r="BI1401" i="24"/>
  <c r="BJ1401" i="24" s="1"/>
  <c r="BK1401" i="24"/>
  <c r="BL1401" i="24" s="1"/>
  <c r="BM1401" i="24"/>
  <c r="BN1401" i="24" s="1"/>
  <c r="BC482" i="24"/>
  <c r="BD482" i="24" s="1"/>
  <c r="BE482" i="24"/>
  <c r="BF482" i="24" s="1"/>
  <c r="BG482" i="24"/>
  <c r="BH482" i="24" s="1"/>
  <c r="BI482" i="24"/>
  <c r="BJ482" i="24" s="1"/>
  <c r="BK482" i="24"/>
  <c r="BL482" i="24" s="1"/>
  <c r="BM482" i="24"/>
  <c r="BN482" i="24" s="1"/>
  <c r="BC483" i="24"/>
  <c r="BD483" i="24" s="1"/>
  <c r="BE483" i="24"/>
  <c r="BF483" i="24" s="1"/>
  <c r="BG483" i="24"/>
  <c r="BH483" i="24" s="1"/>
  <c r="BI483" i="24"/>
  <c r="BJ483" i="24" s="1"/>
  <c r="BK483" i="24"/>
  <c r="BL483" i="24" s="1"/>
  <c r="BM483" i="24"/>
  <c r="BN483" i="24" s="1"/>
  <c r="BC484" i="24"/>
  <c r="BD484" i="24" s="1"/>
  <c r="BE484" i="24"/>
  <c r="BF484" i="24" s="1"/>
  <c r="BG484" i="24"/>
  <c r="BH484" i="24" s="1"/>
  <c r="BI484" i="24"/>
  <c r="BJ484" i="24" s="1"/>
  <c r="BK484" i="24"/>
  <c r="BL484" i="24" s="1"/>
  <c r="BM484" i="24"/>
  <c r="BN484" i="24" s="1"/>
  <c r="BC485" i="24"/>
  <c r="BD485" i="24" s="1"/>
  <c r="BE485" i="24"/>
  <c r="BF485" i="24" s="1"/>
  <c r="BG485" i="24"/>
  <c r="BH485" i="24" s="1"/>
  <c r="BI485" i="24"/>
  <c r="BJ485" i="24" s="1"/>
  <c r="BK485" i="24"/>
  <c r="BL485" i="24" s="1"/>
  <c r="BM485" i="24"/>
  <c r="BN485" i="24" s="1"/>
  <c r="BC486" i="24"/>
  <c r="BD486" i="24" s="1"/>
  <c r="BE486" i="24"/>
  <c r="BF486" i="24" s="1"/>
  <c r="BG486" i="24"/>
  <c r="BH486" i="24" s="1"/>
  <c r="BI486" i="24"/>
  <c r="BJ486" i="24" s="1"/>
  <c r="BK486" i="24"/>
  <c r="BL486" i="24" s="1"/>
  <c r="BM486" i="24"/>
  <c r="BN486" i="24" s="1"/>
  <c r="BC487" i="24"/>
  <c r="BD487" i="24" s="1"/>
  <c r="BE487" i="24"/>
  <c r="BF487" i="24" s="1"/>
  <c r="BG487" i="24"/>
  <c r="BH487" i="24" s="1"/>
  <c r="BI487" i="24"/>
  <c r="BJ487" i="24" s="1"/>
  <c r="BK487" i="24"/>
  <c r="BL487" i="24" s="1"/>
  <c r="BM487" i="24"/>
  <c r="BN487" i="24" s="1"/>
  <c r="BC2526" i="24"/>
  <c r="BD2526" i="24" s="1"/>
  <c r="BE2526" i="24"/>
  <c r="BF2526" i="24" s="1"/>
  <c r="BG2526" i="24"/>
  <c r="BH2526" i="24" s="1"/>
  <c r="BI2526" i="24"/>
  <c r="BJ2526" i="24" s="1"/>
  <c r="BK2526" i="24"/>
  <c r="BL2526" i="24" s="1"/>
  <c r="BM2526" i="24"/>
  <c r="BN2526" i="24" s="1"/>
  <c r="BC2508" i="24"/>
  <c r="BD2508" i="24" s="1"/>
  <c r="BE2508" i="24"/>
  <c r="BF2508" i="24" s="1"/>
  <c r="BG2508" i="24"/>
  <c r="BH2508" i="24" s="1"/>
  <c r="BI2508" i="24"/>
  <c r="BJ2508" i="24" s="1"/>
  <c r="BK2508" i="24"/>
  <c r="BL2508" i="24" s="1"/>
  <c r="BM2508" i="24"/>
  <c r="BN2508" i="24" s="1"/>
  <c r="BC2334" i="24"/>
  <c r="BD2334" i="24" s="1"/>
  <c r="BE2334" i="24"/>
  <c r="BF2334" i="24" s="1"/>
  <c r="BG2334" i="24"/>
  <c r="BH2334" i="24" s="1"/>
  <c r="BI2334" i="24"/>
  <c r="BJ2334" i="24" s="1"/>
  <c r="BK2334" i="24"/>
  <c r="BL2334" i="24" s="1"/>
  <c r="BM2334" i="24"/>
  <c r="BN2334" i="24" s="1"/>
  <c r="BC1944" i="24"/>
  <c r="BD1944" i="24" s="1"/>
  <c r="BE1944" i="24"/>
  <c r="BF1944" i="24" s="1"/>
  <c r="BG1944" i="24"/>
  <c r="BH1944" i="24" s="1"/>
  <c r="BI1944" i="24"/>
  <c r="BJ1944" i="24" s="1"/>
  <c r="BK1944" i="24"/>
  <c r="BL1944" i="24" s="1"/>
  <c r="BM1944" i="24"/>
  <c r="BN1944" i="24" s="1"/>
  <c r="BC2221" i="24"/>
  <c r="BD2221" i="24" s="1"/>
  <c r="BE2221" i="24"/>
  <c r="BF2221" i="24" s="1"/>
  <c r="BG2221" i="24"/>
  <c r="BH2221" i="24" s="1"/>
  <c r="BI2221" i="24"/>
  <c r="BJ2221" i="24" s="1"/>
  <c r="BK2221" i="24"/>
  <c r="BL2221" i="24" s="1"/>
  <c r="BM2221" i="24"/>
  <c r="BN2221" i="24" s="1"/>
  <c r="BC488" i="24"/>
  <c r="BD488" i="24" s="1"/>
  <c r="BE488" i="24"/>
  <c r="BF488" i="24" s="1"/>
  <c r="BG488" i="24"/>
  <c r="BH488" i="24" s="1"/>
  <c r="BI488" i="24"/>
  <c r="BJ488" i="24" s="1"/>
  <c r="BK488" i="24"/>
  <c r="BL488" i="24" s="1"/>
  <c r="BM488" i="24"/>
  <c r="BN488" i="24" s="1"/>
  <c r="BC489" i="24"/>
  <c r="BD489" i="24" s="1"/>
  <c r="BE489" i="24"/>
  <c r="BF489" i="24" s="1"/>
  <c r="BG489" i="24"/>
  <c r="BH489" i="24" s="1"/>
  <c r="BI489" i="24"/>
  <c r="BJ489" i="24" s="1"/>
  <c r="BK489" i="24"/>
  <c r="BL489" i="24" s="1"/>
  <c r="BM489" i="24"/>
  <c r="BN489" i="24" s="1"/>
  <c r="BC490" i="24"/>
  <c r="BD490" i="24" s="1"/>
  <c r="BE490" i="24"/>
  <c r="BF490" i="24" s="1"/>
  <c r="BG490" i="24"/>
  <c r="BH490" i="24" s="1"/>
  <c r="BI490" i="24"/>
  <c r="BJ490" i="24" s="1"/>
  <c r="BK490" i="24"/>
  <c r="BL490" i="24" s="1"/>
  <c r="BM490" i="24"/>
  <c r="BN490" i="24" s="1"/>
  <c r="BC491" i="24"/>
  <c r="BD491" i="24" s="1"/>
  <c r="BE491" i="24"/>
  <c r="BF491" i="24" s="1"/>
  <c r="BG491" i="24"/>
  <c r="BH491" i="24" s="1"/>
  <c r="BI491" i="24"/>
  <c r="BJ491" i="24" s="1"/>
  <c r="BK491" i="24"/>
  <c r="BL491" i="24" s="1"/>
  <c r="BM491" i="24"/>
  <c r="BN491" i="24" s="1"/>
  <c r="BC492" i="24"/>
  <c r="BD492" i="24" s="1"/>
  <c r="BE492" i="24"/>
  <c r="BF492" i="24" s="1"/>
  <c r="BG492" i="24"/>
  <c r="BH492" i="24" s="1"/>
  <c r="BI492" i="24"/>
  <c r="BJ492" i="24" s="1"/>
  <c r="BK492" i="24"/>
  <c r="BL492" i="24" s="1"/>
  <c r="BM492" i="24"/>
  <c r="BN492" i="24" s="1"/>
  <c r="BC493" i="24"/>
  <c r="BD493" i="24" s="1"/>
  <c r="BE493" i="24"/>
  <c r="BF493" i="24" s="1"/>
  <c r="BG493" i="24"/>
  <c r="BH493" i="24" s="1"/>
  <c r="BI493" i="24"/>
  <c r="BJ493" i="24" s="1"/>
  <c r="BK493" i="24"/>
  <c r="BL493" i="24" s="1"/>
  <c r="BM493" i="24"/>
  <c r="BN493" i="24" s="1"/>
  <c r="BC494" i="24"/>
  <c r="BD494" i="24" s="1"/>
  <c r="BE494" i="24"/>
  <c r="BF494" i="24" s="1"/>
  <c r="BG494" i="24"/>
  <c r="BH494" i="24" s="1"/>
  <c r="BI494" i="24"/>
  <c r="BJ494" i="24" s="1"/>
  <c r="BK494" i="24"/>
  <c r="BL494" i="24" s="1"/>
  <c r="BM494" i="24"/>
  <c r="BN494" i="24" s="1"/>
  <c r="BC495" i="24"/>
  <c r="BD495" i="24" s="1"/>
  <c r="BE495" i="24"/>
  <c r="BF495" i="24" s="1"/>
  <c r="BG495" i="24"/>
  <c r="BH495" i="24" s="1"/>
  <c r="BI495" i="24"/>
  <c r="BJ495" i="24" s="1"/>
  <c r="BK495" i="24"/>
  <c r="BL495" i="24" s="1"/>
  <c r="BM495" i="24"/>
  <c r="BN495" i="24" s="1"/>
  <c r="BC496" i="24"/>
  <c r="BD496" i="24" s="1"/>
  <c r="BE496" i="24"/>
  <c r="BF496" i="24" s="1"/>
  <c r="BG496" i="24"/>
  <c r="BH496" i="24" s="1"/>
  <c r="BI496" i="24"/>
  <c r="BJ496" i="24" s="1"/>
  <c r="BK496" i="24"/>
  <c r="BL496" i="24" s="1"/>
  <c r="BM496" i="24"/>
  <c r="BN496" i="24" s="1"/>
  <c r="BC497" i="24"/>
  <c r="BD497" i="24" s="1"/>
  <c r="BE497" i="24"/>
  <c r="BF497" i="24" s="1"/>
  <c r="BG497" i="24"/>
  <c r="BH497" i="24" s="1"/>
  <c r="BI497" i="24"/>
  <c r="BJ497" i="24" s="1"/>
  <c r="BK497" i="24"/>
  <c r="BL497" i="24" s="1"/>
  <c r="BM497" i="24"/>
  <c r="BN497" i="24" s="1"/>
  <c r="BC498" i="24"/>
  <c r="BD498" i="24" s="1"/>
  <c r="BE498" i="24"/>
  <c r="BF498" i="24" s="1"/>
  <c r="BG498" i="24"/>
  <c r="BH498" i="24" s="1"/>
  <c r="BI498" i="24"/>
  <c r="BJ498" i="24" s="1"/>
  <c r="BK498" i="24"/>
  <c r="BL498" i="24" s="1"/>
  <c r="BM498" i="24"/>
  <c r="BN498" i="24" s="1"/>
  <c r="BC499" i="24"/>
  <c r="BD499" i="24" s="1"/>
  <c r="BE499" i="24"/>
  <c r="BF499" i="24" s="1"/>
  <c r="BG499" i="24"/>
  <c r="BH499" i="24" s="1"/>
  <c r="BI499" i="24"/>
  <c r="BJ499" i="24" s="1"/>
  <c r="BK499" i="24"/>
  <c r="BL499" i="24" s="1"/>
  <c r="BM499" i="24"/>
  <c r="BN499" i="24" s="1"/>
  <c r="BC500" i="24"/>
  <c r="BD500" i="24" s="1"/>
  <c r="BE500" i="24"/>
  <c r="BF500" i="24" s="1"/>
  <c r="BG500" i="24"/>
  <c r="BH500" i="24" s="1"/>
  <c r="BI500" i="24"/>
  <c r="BJ500" i="24" s="1"/>
  <c r="BK500" i="24"/>
  <c r="BL500" i="24" s="1"/>
  <c r="BM500" i="24"/>
  <c r="BN500" i="24" s="1"/>
  <c r="BC501" i="24"/>
  <c r="BD501" i="24" s="1"/>
  <c r="BE501" i="24"/>
  <c r="BF501" i="24" s="1"/>
  <c r="BG501" i="24"/>
  <c r="BH501" i="24" s="1"/>
  <c r="BI501" i="24"/>
  <c r="BJ501" i="24" s="1"/>
  <c r="BK501" i="24"/>
  <c r="BL501" i="24" s="1"/>
  <c r="BM501" i="24"/>
  <c r="BN501" i="24" s="1"/>
  <c r="BC502" i="24"/>
  <c r="BD502" i="24" s="1"/>
  <c r="BE502" i="24"/>
  <c r="BF502" i="24" s="1"/>
  <c r="BG502" i="24"/>
  <c r="BH502" i="24" s="1"/>
  <c r="BI502" i="24"/>
  <c r="BJ502" i="24" s="1"/>
  <c r="BK502" i="24"/>
  <c r="BL502" i="24" s="1"/>
  <c r="BM502" i="24"/>
  <c r="BN502" i="24" s="1"/>
  <c r="BC503" i="24"/>
  <c r="BD503" i="24" s="1"/>
  <c r="BE503" i="24"/>
  <c r="BF503" i="24" s="1"/>
  <c r="BG503" i="24"/>
  <c r="BH503" i="24" s="1"/>
  <c r="BI503" i="24"/>
  <c r="BJ503" i="24" s="1"/>
  <c r="BK503" i="24"/>
  <c r="BL503" i="24" s="1"/>
  <c r="BM503" i="24"/>
  <c r="BN503" i="24" s="1"/>
  <c r="BC1404" i="24"/>
  <c r="BD1404" i="24" s="1"/>
  <c r="BE1404" i="24"/>
  <c r="BF1404" i="24" s="1"/>
  <c r="BG1404" i="24"/>
  <c r="BH1404" i="24" s="1"/>
  <c r="BI1404" i="24"/>
  <c r="BJ1404" i="24" s="1"/>
  <c r="BK1404" i="24"/>
  <c r="BL1404" i="24" s="1"/>
  <c r="BM1404" i="24"/>
  <c r="BN1404" i="24" s="1"/>
  <c r="BC504" i="24"/>
  <c r="BD504" i="24" s="1"/>
  <c r="BE504" i="24"/>
  <c r="BF504" i="24" s="1"/>
  <c r="BG504" i="24"/>
  <c r="BH504" i="24" s="1"/>
  <c r="BI504" i="24"/>
  <c r="BJ504" i="24" s="1"/>
  <c r="BK504" i="24"/>
  <c r="BL504" i="24" s="1"/>
  <c r="BM504" i="24"/>
  <c r="BN504" i="24" s="1"/>
  <c r="BC505" i="24"/>
  <c r="BD505" i="24" s="1"/>
  <c r="BE505" i="24"/>
  <c r="BF505" i="24" s="1"/>
  <c r="BG505" i="24"/>
  <c r="BH505" i="24" s="1"/>
  <c r="BI505" i="24"/>
  <c r="BJ505" i="24" s="1"/>
  <c r="BK505" i="24"/>
  <c r="BL505" i="24" s="1"/>
  <c r="BM505" i="24"/>
  <c r="BN505" i="24" s="1"/>
  <c r="BC1405" i="24"/>
  <c r="BD1405" i="24" s="1"/>
  <c r="BE1405" i="24"/>
  <c r="BF1405" i="24" s="1"/>
  <c r="BG1405" i="24"/>
  <c r="BH1405" i="24" s="1"/>
  <c r="BI1405" i="24"/>
  <c r="BJ1405" i="24" s="1"/>
  <c r="BK1405" i="24"/>
  <c r="BL1405" i="24" s="1"/>
  <c r="BM1405" i="24"/>
  <c r="BN1405" i="24" s="1"/>
  <c r="BC506" i="24"/>
  <c r="BD506" i="24" s="1"/>
  <c r="BE506" i="24"/>
  <c r="BF506" i="24" s="1"/>
  <c r="BG506" i="24"/>
  <c r="BH506" i="24" s="1"/>
  <c r="BI506" i="24"/>
  <c r="BJ506" i="24" s="1"/>
  <c r="BK506" i="24"/>
  <c r="BL506" i="24" s="1"/>
  <c r="BM506" i="24"/>
  <c r="BN506" i="24" s="1"/>
  <c r="BC507" i="24"/>
  <c r="BD507" i="24" s="1"/>
  <c r="BE507" i="24"/>
  <c r="BF507" i="24" s="1"/>
  <c r="BG507" i="24"/>
  <c r="BH507" i="24" s="1"/>
  <c r="BI507" i="24"/>
  <c r="BJ507" i="24" s="1"/>
  <c r="BK507" i="24"/>
  <c r="BL507" i="24" s="1"/>
  <c r="BM507" i="24"/>
  <c r="BN507" i="24" s="1"/>
  <c r="BC508" i="24"/>
  <c r="BD508" i="24" s="1"/>
  <c r="BE508" i="24"/>
  <c r="BF508" i="24" s="1"/>
  <c r="BG508" i="24"/>
  <c r="BH508" i="24" s="1"/>
  <c r="BI508" i="24"/>
  <c r="BJ508" i="24" s="1"/>
  <c r="BK508" i="24"/>
  <c r="BL508" i="24" s="1"/>
  <c r="BM508" i="24"/>
  <c r="BN508" i="24" s="1"/>
  <c r="BC509" i="24"/>
  <c r="BD509" i="24" s="1"/>
  <c r="BE509" i="24"/>
  <c r="BF509" i="24" s="1"/>
  <c r="BG509" i="24"/>
  <c r="BH509" i="24" s="1"/>
  <c r="BI509" i="24"/>
  <c r="BJ509" i="24" s="1"/>
  <c r="BK509" i="24"/>
  <c r="BL509" i="24" s="1"/>
  <c r="BM509" i="24"/>
  <c r="BN509" i="24" s="1"/>
  <c r="BC1406" i="24"/>
  <c r="BD1406" i="24" s="1"/>
  <c r="BE1406" i="24"/>
  <c r="BF1406" i="24" s="1"/>
  <c r="BG1406" i="24"/>
  <c r="BH1406" i="24" s="1"/>
  <c r="BI1406" i="24"/>
  <c r="BJ1406" i="24" s="1"/>
  <c r="BK1406" i="24"/>
  <c r="BL1406" i="24" s="1"/>
  <c r="BM1406" i="24"/>
  <c r="BN1406" i="24" s="1"/>
  <c r="BC1407" i="24"/>
  <c r="BD1407" i="24" s="1"/>
  <c r="BE1407" i="24"/>
  <c r="BF1407" i="24" s="1"/>
  <c r="BG1407" i="24"/>
  <c r="BH1407" i="24" s="1"/>
  <c r="BI1407" i="24"/>
  <c r="BJ1407" i="24" s="1"/>
  <c r="BK1407" i="24"/>
  <c r="BL1407" i="24" s="1"/>
  <c r="BM1407" i="24"/>
  <c r="BN1407" i="24" s="1"/>
  <c r="BC1408" i="24"/>
  <c r="BD1408" i="24" s="1"/>
  <c r="BE1408" i="24"/>
  <c r="BF1408" i="24" s="1"/>
  <c r="BG1408" i="24"/>
  <c r="BH1408" i="24" s="1"/>
  <c r="BI1408" i="24"/>
  <c r="BJ1408" i="24" s="1"/>
  <c r="BK1408" i="24"/>
  <c r="BL1408" i="24" s="1"/>
  <c r="BM1408" i="24"/>
  <c r="BN1408" i="24" s="1"/>
  <c r="BC1409" i="24"/>
  <c r="BD1409" i="24" s="1"/>
  <c r="BE1409" i="24"/>
  <c r="BF1409" i="24" s="1"/>
  <c r="BG1409" i="24"/>
  <c r="BH1409" i="24" s="1"/>
  <c r="BI1409" i="24"/>
  <c r="BJ1409" i="24" s="1"/>
  <c r="BK1409" i="24"/>
  <c r="BL1409" i="24" s="1"/>
  <c r="BM1409" i="24"/>
  <c r="BN1409" i="24" s="1"/>
  <c r="BC1410" i="24"/>
  <c r="BD1410" i="24" s="1"/>
  <c r="BE1410" i="24"/>
  <c r="BF1410" i="24" s="1"/>
  <c r="BG1410" i="24"/>
  <c r="BH1410" i="24" s="1"/>
  <c r="BI1410" i="24"/>
  <c r="BJ1410" i="24" s="1"/>
  <c r="BK1410" i="24"/>
  <c r="BL1410" i="24" s="1"/>
  <c r="BM1410" i="24"/>
  <c r="BN1410" i="24" s="1"/>
  <c r="BC1411" i="24"/>
  <c r="BD1411" i="24" s="1"/>
  <c r="BE1411" i="24"/>
  <c r="BF1411" i="24" s="1"/>
  <c r="BG1411" i="24"/>
  <c r="BH1411" i="24" s="1"/>
  <c r="BI1411" i="24"/>
  <c r="BJ1411" i="24" s="1"/>
  <c r="BK1411" i="24"/>
  <c r="BL1411" i="24" s="1"/>
  <c r="BM1411" i="24"/>
  <c r="BN1411" i="24" s="1"/>
  <c r="BC1412" i="24"/>
  <c r="BD1412" i="24" s="1"/>
  <c r="BE1412" i="24"/>
  <c r="BF1412" i="24" s="1"/>
  <c r="BG1412" i="24"/>
  <c r="BH1412" i="24" s="1"/>
  <c r="BI1412" i="24"/>
  <c r="BJ1412" i="24" s="1"/>
  <c r="BK1412" i="24"/>
  <c r="BL1412" i="24" s="1"/>
  <c r="BM1412" i="24"/>
  <c r="BN1412" i="24" s="1"/>
  <c r="BC1413" i="24"/>
  <c r="BD1413" i="24" s="1"/>
  <c r="BE1413" i="24"/>
  <c r="BF1413" i="24" s="1"/>
  <c r="BG1413" i="24"/>
  <c r="BH1413" i="24" s="1"/>
  <c r="BI1413" i="24"/>
  <c r="BJ1413" i="24" s="1"/>
  <c r="BK1413" i="24"/>
  <c r="BL1413" i="24" s="1"/>
  <c r="BM1413" i="24"/>
  <c r="BN1413" i="24" s="1"/>
  <c r="BC1414" i="24"/>
  <c r="BD1414" i="24" s="1"/>
  <c r="BE1414" i="24"/>
  <c r="BF1414" i="24" s="1"/>
  <c r="BG1414" i="24"/>
  <c r="BH1414" i="24" s="1"/>
  <c r="BI1414" i="24"/>
  <c r="BJ1414" i="24" s="1"/>
  <c r="BK1414" i="24"/>
  <c r="BL1414" i="24" s="1"/>
  <c r="BM1414" i="24"/>
  <c r="BN1414" i="24" s="1"/>
  <c r="BC1415" i="24"/>
  <c r="BD1415" i="24" s="1"/>
  <c r="BE1415" i="24"/>
  <c r="BF1415" i="24" s="1"/>
  <c r="BG1415" i="24"/>
  <c r="BH1415" i="24" s="1"/>
  <c r="BI1415" i="24"/>
  <c r="BJ1415" i="24" s="1"/>
  <c r="BK1415" i="24"/>
  <c r="BL1415" i="24" s="1"/>
  <c r="BM1415" i="24"/>
  <c r="BN1415" i="24" s="1"/>
  <c r="BC510" i="24"/>
  <c r="BD510" i="24" s="1"/>
  <c r="BE510" i="24"/>
  <c r="BF510" i="24" s="1"/>
  <c r="BG510" i="24"/>
  <c r="BH510" i="24" s="1"/>
  <c r="BI510" i="24"/>
  <c r="BJ510" i="24" s="1"/>
  <c r="BK510" i="24"/>
  <c r="BL510" i="24" s="1"/>
  <c r="BM510" i="24"/>
  <c r="BN510" i="24" s="1"/>
  <c r="BC1416" i="24"/>
  <c r="BD1416" i="24" s="1"/>
  <c r="BE1416" i="24"/>
  <c r="BF1416" i="24" s="1"/>
  <c r="BG1416" i="24"/>
  <c r="BH1416" i="24" s="1"/>
  <c r="BI1416" i="24"/>
  <c r="BJ1416" i="24" s="1"/>
  <c r="BK1416" i="24"/>
  <c r="BL1416" i="24" s="1"/>
  <c r="BM1416" i="24"/>
  <c r="BN1416" i="24" s="1"/>
  <c r="BC1417" i="24"/>
  <c r="BD1417" i="24" s="1"/>
  <c r="BE1417" i="24"/>
  <c r="BF1417" i="24" s="1"/>
  <c r="BG1417" i="24"/>
  <c r="BH1417" i="24" s="1"/>
  <c r="BI1417" i="24"/>
  <c r="BJ1417" i="24" s="1"/>
  <c r="BK1417" i="24"/>
  <c r="BL1417" i="24" s="1"/>
  <c r="BM1417" i="24"/>
  <c r="BN1417" i="24" s="1"/>
  <c r="BC1418" i="24"/>
  <c r="BD1418" i="24" s="1"/>
  <c r="BE1418" i="24"/>
  <c r="BF1418" i="24" s="1"/>
  <c r="BG1418" i="24"/>
  <c r="BH1418" i="24" s="1"/>
  <c r="BI1418" i="24"/>
  <c r="BJ1418" i="24" s="1"/>
  <c r="BK1418" i="24"/>
  <c r="BL1418" i="24" s="1"/>
  <c r="BM1418" i="24"/>
  <c r="BN1418" i="24" s="1"/>
  <c r="BC1419" i="24"/>
  <c r="BD1419" i="24" s="1"/>
  <c r="BE1419" i="24"/>
  <c r="BF1419" i="24" s="1"/>
  <c r="BG1419" i="24"/>
  <c r="BH1419" i="24" s="1"/>
  <c r="BI1419" i="24"/>
  <c r="BJ1419" i="24" s="1"/>
  <c r="BK1419" i="24"/>
  <c r="BL1419" i="24" s="1"/>
  <c r="BM1419" i="24"/>
  <c r="BN1419" i="24" s="1"/>
  <c r="BC1420" i="24"/>
  <c r="BD1420" i="24" s="1"/>
  <c r="BE1420" i="24"/>
  <c r="BF1420" i="24" s="1"/>
  <c r="BG1420" i="24"/>
  <c r="BH1420" i="24" s="1"/>
  <c r="BI1420" i="24"/>
  <c r="BJ1420" i="24" s="1"/>
  <c r="BK1420" i="24"/>
  <c r="BL1420" i="24" s="1"/>
  <c r="BM1420" i="24"/>
  <c r="BN1420" i="24" s="1"/>
  <c r="BC1422" i="24"/>
  <c r="BD1422" i="24" s="1"/>
  <c r="BE1422" i="24"/>
  <c r="BF1422" i="24" s="1"/>
  <c r="BG1422" i="24"/>
  <c r="BH1422" i="24" s="1"/>
  <c r="BI1422" i="24"/>
  <c r="BJ1422" i="24" s="1"/>
  <c r="BK1422" i="24"/>
  <c r="BL1422" i="24" s="1"/>
  <c r="BM1422" i="24"/>
  <c r="BN1422" i="24" s="1"/>
  <c r="BC1958" i="24"/>
  <c r="BD1958" i="24" s="1"/>
  <c r="BE1958" i="24"/>
  <c r="BF1958" i="24" s="1"/>
  <c r="BG1958" i="24"/>
  <c r="BH1958" i="24" s="1"/>
  <c r="BI1958" i="24"/>
  <c r="BJ1958" i="24" s="1"/>
  <c r="BK1958" i="24"/>
  <c r="BL1958" i="24" s="1"/>
  <c r="BM1958" i="24"/>
  <c r="BN1958" i="24" s="1"/>
  <c r="BC1423" i="24"/>
  <c r="BD1423" i="24" s="1"/>
  <c r="BE1423" i="24"/>
  <c r="BF1423" i="24" s="1"/>
  <c r="BG1423" i="24"/>
  <c r="BH1423" i="24" s="1"/>
  <c r="BI1423" i="24"/>
  <c r="BJ1423" i="24" s="1"/>
  <c r="BK1423" i="24"/>
  <c r="BL1423" i="24" s="1"/>
  <c r="BM1423" i="24"/>
  <c r="BN1423" i="24" s="1"/>
  <c r="BC1424" i="24"/>
  <c r="BD1424" i="24" s="1"/>
  <c r="BE1424" i="24"/>
  <c r="BF1424" i="24" s="1"/>
  <c r="BG1424" i="24"/>
  <c r="BH1424" i="24" s="1"/>
  <c r="BI1424" i="24"/>
  <c r="BJ1424" i="24" s="1"/>
  <c r="BK1424" i="24"/>
  <c r="BL1424" i="24" s="1"/>
  <c r="BM1424" i="24"/>
  <c r="BN1424" i="24" s="1"/>
  <c r="BC1425" i="24"/>
  <c r="BD1425" i="24" s="1"/>
  <c r="BE1425" i="24"/>
  <c r="BF1425" i="24" s="1"/>
  <c r="BG1425" i="24"/>
  <c r="BH1425" i="24" s="1"/>
  <c r="BI1425" i="24"/>
  <c r="BJ1425" i="24" s="1"/>
  <c r="BK1425" i="24"/>
  <c r="BL1425" i="24" s="1"/>
  <c r="BM1425" i="24"/>
  <c r="BN1425" i="24" s="1"/>
  <c r="BC1426" i="24"/>
  <c r="BD1426" i="24" s="1"/>
  <c r="BE1426" i="24"/>
  <c r="BF1426" i="24" s="1"/>
  <c r="BG1426" i="24"/>
  <c r="BH1426" i="24" s="1"/>
  <c r="BI1426" i="24"/>
  <c r="BJ1426" i="24" s="1"/>
  <c r="BK1426" i="24"/>
  <c r="BL1426" i="24" s="1"/>
  <c r="BM1426" i="24"/>
  <c r="BN1426" i="24" s="1"/>
  <c r="BC511" i="24"/>
  <c r="BD511" i="24" s="1"/>
  <c r="BE511" i="24"/>
  <c r="BF511" i="24" s="1"/>
  <c r="BG511" i="24"/>
  <c r="BH511" i="24" s="1"/>
  <c r="BI511" i="24"/>
  <c r="BJ511" i="24" s="1"/>
  <c r="BK511" i="24"/>
  <c r="BL511" i="24" s="1"/>
  <c r="BM511" i="24"/>
  <c r="BN511" i="24" s="1"/>
  <c r="BC512" i="24"/>
  <c r="BD512" i="24" s="1"/>
  <c r="BE512" i="24"/>
  <c r="BF512" i="24" s="1"/>
  <c r="BG512" i="24"/>
  <c r="BH512" i="24" s="1"/>
  <c r="BI512" i="24"/>
  <c r="BJ512" i="24" s="1"/>
  <c r="BK512" i="24"/>
  <c r="BL512" i="24" s="1"/>
  <c r="BM512" i="24"/>
  <c r="BN512" i="24" s="1"/>
  <c r="BC513" i="24"/>
  <c r="BD513" i="24" s="1"/>
  <c r="BE513" i="24"/>
  <c r="BF513" i="24" s="1"/>
  <c r="BG513" i="24"/>
  <c r="BH513" i="24" s="1"/>
  <c r="BI513" i="24"/>
  <c r="BJ513" i="24" s="1"/>
  <c r="BK513" i="24"/>
  <c r="BL513" i="24" s="1"/>
  <c r="BM513" i="24"/>
  <c r="BN513" i="24" s="1"/>
  <c r="BC514" i="24"/>
  <c r="BD514" i="24" s="1"/>
  <c r="BE514" i="24"/>
  <c r="BF514" i="24" s="1"/>
  <c r="BG514" i="24"/>
  <c r="BH514" i="24" s="1"/>
  <c r="BI514" i="24"/>
  <c r="BJ514" i="24" s="1"/>
  <c r="BK514" i="24"/>
  <c r="BL514" i="24" s="1"/>
  <c r="BM514" i="24"/>
  <c r="BN514" i="24" s="1"/>
  <c r="BC515" i="24"/>
  <c r="BD515" i="24" s="1"/>
  <c r="BE515" i="24"/>
  <c r="BF515" i="24" s="1"/>
  <c r="BG515" i="24"/>
  <c r="BH515" i="24" s="1"/>
  <c r="BI515" i="24"/>
  <c r="BJ515" i="24" s="1"/>
  <c r="BK515" i="24"/>
  <c r="BL515" i="24" s="1"/>
  <c r="BM515" i="24"/>
  <c r="BN515" i="24" s="1"/>
  <c r="BC516" i="24"/>
  <c r="BD516" i="24" s="1"/>
  <c r="BE516" i="24"/>
  <c r="BF516" i="24" s="1"/>
  <c r="BG516" i="24"/>
  <c r="BH516" i="24" s="1"/>
  <c r="BI516" i="24"/>
  <c r="BJ516" i="24" s="1"/>
  <c r="BK516" i="24"/>
  <c r="BL516" i="24" s="1"/>
  <c r="BM516" i="24"/>
  <c r="BN516" i="24" s="1"/>
  <c r="BC517" i="24"/>
  <c r="BD517" i="24" s="1"/>
  <c r="BE517" i="24"/>
  <c r="BF517" i="24" s="1"/>
  <c r="BG517" i="24"/>
  <c r="BH517" i="24" s="1"/>
  <c r="BI517" i="24"/>
  <c r="BJ517" i="24" s="1"/>
  <c r="BK517" i="24"/>
  <c r="BL517" i="24" s="1"/>
  <c r="BM517" i="24"/>
  <c r="BN517" i="24" s="1"/>
  <c r="BC518" i="24"/>
  <c r="BD518" i="24" s="1"/>
  <c r="BE518" i="24"/>
  <c r="BF518" i="24" s="1"/>
  <c r="BG518" i="24"/>
  <c r="BH518" i="24" s="1"/>
  <c r="BI518" i="24"/>
  <c r="BJ518" i="24" s="1"/>
  <c r="BK518" i="24"/>
  <c r="BL518" i="24" s="1"/>
  <c r="BM518" i="24"/>
  <c r="BN518" i="24" s="1"/>
  <c r="BC519" i="24"/>
  <c r="BD519" i="24" s="1"/>
  <c r="BE519" i="24"/>
  <c r="BF519" i="24" s="1"/>
  <c r="BG519" i="24"/>
  <c r="BH519" i="24" s="1"/>
  <c r="BI519" i="24"/>
  <c r="BJ519" i="24" s="1"/>
  <c r="BK519" i="24"/>
  <c r="BL519" i="24" s="1"/>
  <c r="BM519" i="24"/>
  <c r="BN519" i="24" s="1"/>
  <c r="BC520" i="24"/>
  <c r="BD520" i="24" s="1"/>
  <c r="BE520" i="24"/>
  <c r="BF520" i="24" s="1"/>
  <c r="BG520" i="24"/>
  <c r="BH520" i="24" s="1"/>
  <c r="BI520" i="24"/>
  <c r="BJ520" i="24" s="1"/>
  <c r="BK520" i="24"/>
  <c r="BL520" i="24" s="1"/>
  <c r="BM520" i="24"/>
  <c r="BN520" i="24" s="1"/>
  <c r="BC1427" i="24"/>
  <c r="BD1427" i="24" s="1"/>
  <c r="BE1427" i="24"/>
  <c r="BF1427" i="24" s="1"/>
  <c r="BG1427" i="24"/>
  <c r="BH1427" i="24" s="1"/>
  <c r="BI1427" i="24"/>
  <c r="BJ1427" i="24" s="1"/>
  <c r="BK1427" i="24"/>
  <c r="BL1427" i="24" s="1"/>
  <c r="BM1427" i="24"/>
  <c r="BN1427" i="24" s="1"/>
  <c r="BC521" i="24"/>
  <c r="BD521" i="24" s="1"/>
  <c r="BE521" i="24"/>
  <c r="BF521" i="24" s="1"/>
  <c r="BG521" i="24"/>
  <c r="BH521" i="24" s="1"/>
  <c r="BI521" i="24"/>
  <c r="BJ521" i="24" s="1"/>
  <c r="BK521" i="24"/>
  <c r="BL521" i="24" s="1"/>
  <c r="BM521" i="24"/>
  <c r="BN521" i="24" s="1"/>
  <c r="BC522" i="24"/>
  <c r="BD522" i="24" s="1"/>
  <c r="BE522" i="24"/>
  <c r="BF522" i="24" s="1"/>
  <c r="BG522" i="24"/>
  <c r="BH522" i="24" s="1"/>
  <c r="BI522" i="24"/>
  <c r="BJ522" i="24" s="1"/>
  <c r="BK522" i="24"/>
  <c r="BL522" i="24" s="1"/>
  <c r="BM522" i="24"/>
  <c r="BN522" i="24" s="1"/>
  <c r="BC523" i="24"/>
  <c r="BD523" i="24" s="1"/>
  <c r="BE523" i="24"/>
  <c r="BF523" i="24" s="1"/>
  <c r="BG523" i="24"/>
  <c r="BH523" i="24" s="1"/>
  <c r="BI523" i="24"/>
  <c r="BJ523" i="24" s="1"/>
  <c r="BK523" i="24"/>
  <c r="BL523" i="24" s="1"/>
  <c r="BM523" i="24"/>
  <c r="BN523" i="24" s="1"/>
  <c r="BC2430" i="24"/>
  <c r="BD2430" i="24" s="1"/>
  <c r="BE2430" i="24"/>
  <c r="BF2430" i="24" s="1"/>
  <c r="BG2430" i="24"/>
  <c r="BH2430" i="24" s="1"/>
  <c r="BI2430" i="24"/>
  <c r="BJ2430" i="24" s="1"/>
  <c r="BK2430" i="24"/>
  <c r="BL2430" i="24" s="1"/>
  <c r="BM2430" i="24"/>
  <c r="BN2430" i="24" s="1"/>
  <c r="BC1954" i="24"/>
  <c r="BD1954" i="24" s="1"/>
  <c r="BE1954" i="24"/>
  <c r="BF1954" i="24" s="1"/>
  <c r="BG1954" i="24"/>
  <c r="BH1954" i="24" s="1"/>
  <c r="BI1954" i="24"/>
  <c r="BJ1954" i="24" s="1"/>
  <c r="BK1954" i="24"/>
  <c r="BL1954" i="24" s="1"/>
  <c r="BM1954" i="24"/>
  <c r="BN1954" i="24" s="1"/>
  <c r="BC1999" i="24"/>
  <c r="BD1999" i="24" s="1"/>
  <c r="BE1999" i="24"/>
  <c r="BF1999" i="24" s="1"/>
  <c r="BG1999" i="24"/>
  <c r="BH1999" i="24" s="1"/>
  <c r="BI1999" i="24"/>
  <c r="BJ1999" i="24" s="1"/>
  <c r="BK1999" i="24"/>
  <c r="BL1999" i="24" s="1"/>
  <c r="BM1999" i="24"/>
  <c r="BN1999" i="24" s="1"/>
  <c r="BC2007" i="24"/>
  <c r="BD2007" i="24" s="1"/>
  <c r="BE2007" i="24"/>
  <c r="BF2007" i="24" s="1"/>
  <c r="BG2007" i="24"/>
  <c r="BH2007" i="24" s="1"/>
  <c r="BI2007" i="24"/>
  <c r="BJ2007" i="24" s="1"/>
  <c r="BK2007" i="24"/>
  <c r="BL2007" i="24" s="1"/>
  <c r="BM2007" i="24"/>
  <c r="BN2007" i="24" s="1"/>
  <c r="BC2499" i="24"/>
  <c r="BD2499" i="24" s="1"/>
  <c r="BE2499" i="24"/>
  <c r="BF2499" i="24" s="1"/>
  <c r="BG2499" i="24"/>
  <c r="BH2499" i="24" s="1"/>
  <c r="BI2499" i="24"/>
  <c r="BJ2499" i="24" s="1"/>
  <c r="BK2499" i="24"/>
  <c r="BL2499" i="24" s="1"/>
  <c r="BM2499" i="24"/>
  <c r="BN2499" i="24" s="1"/>
  <c r="BC2475" i="24"/>
  <c r="BD2475" i="24" s="1"/>
  <c r="BE2475" i="24"/>
  <c r="BF2475" i="24" s="1"/>
  <c r="BG2475" i="24"/>
  <c r="BH2475" i="24" s="1"/>
  <c r="BI2475" i="24"/>
  <c r="BJ2475" i="24" s="1"/>
  <c r="BK2475" i="24"/>
  <c r="BL2475" i="24" s="1"/>
  <c r="BM2475" i="24"/>
  <c r="BN2475" i="24" s="1"/>
  <c r="BC1941" i="24"/>
  <c r="BD1941" i="24" s="1"/>
  <c r="BE1941" i="24"/>
  <c r="BF1941" i="24" s="1"/>
  <c r="BG1941" i="24"/>
  <c r="BH1941" i="24" s="1"/>
  <c r="BI1941" i="24"/>
  <c r="BJ1941" i="24" s="1"/>
  <c r="BK1941" i="24"/>
  <c r="BL1941" i="24" s="1"/>
  <c r="BM1941" i="24"/>
  <c r="BN1941" i="24" s="1"/>
  <c r="BC1428" i="24"/>
  <c r="BD1428" i="24" s="1"/>
  <c r="BE1428" i="24"/>
  <c r="BF1428" i="24" s="1"/>
  <c r="BG1428" i="24"/>
  <c r="BH1428" i="24" s="1"/>
  <c r="BI1428" i="24"/>
  <c r="BJ1428" i="24" s="1"/>
  <c r="BK1428" i="24"/>
  <c r="BL1428" i="24" s="1"/>
  <c r="BM1428" i="24"/>
  <c r="BN1428" i="24" s="1"/>
  <c r="BC524" i="24"/>
  <c r="BD524" i="24" s="1"/>
  <c r="BE524" i="24"/>
  <c r="BF524" i="24" s="1"/>
  <c r="BG524" i="24"/>
  <c r="BH524" i="24" s="1"/>
  <c r="BI524" i="24"/>
  <c r="BJ524" i="24" s="1"/>
  <c r="BK524" i="24"/>
  <c r="BL524" i="24" s="1"/>
  <c r="BM524" i="24"/>
  <c r="BN524" i="24" s="1"/>
  <c r="BC525" i="24"/>
  <c r="BD525" i="24" s="1"/>
  <c r="BE525" i="24"/>
  <c r="BF525" i="24" s="1"/>
  <c r="BG525" i="24"/>
  <c r="BH525" i="24" s="1"/>
  <c r="BI525" i="24"/>
  <c r="BJ525" i="24" s="1"/>
  <c r="BK525" i="24"/>
  <c r="BL525" i="24" s="1"/>
  <c r="BM525" i="24"/>
  <c r="BN525" i="24" s="1"/>
  <c r="BC1429" i="24"/>
  <c r="BD1429" i="24" s="1"/>
  <c r="BE1429" i="24"/>
  <c r="BF1429" i="24" s="1"/>
  <c r="BG1429" i="24"/>
  <c r="BH1429" i="24" s="1"/>
  <c r="BI1429" i="24"/>
  <c r="BJ1429" i="24" s="1"/>
  <c r="BK1429" i="24"/>
  <c r="BL1429" i="24" s="1"/>
  <c r="BM1429" i="24"/>
  <c r="BN1429" i="24" s="1"/>
  <c r="BC1430" i="24"/>
  <c r="BD1430" i="24" s="1"/>
  <c r="BE1430" i="24"/>
  <c r="BF1430" i="24" s="1"/>
  <c r="BG1430" i="24"/>
  <c r="BH1430" i="24" s="1"/>
  <c r="BI1430" i="24"/>
  <c r="BJ1430" i="24" s="1"/>
  <c r="BK1430" i="24"/>
  <c r="BL1430" i="24" s="1"/>
  <c r="BM1430" i="24"/>
  <c r="BN1430" i="24" s="1"/>
  <c r="BC526" i="24"/>
  <c r="BD526" i="24" s="1"/>
  <c r="BE526" i="24"/>
  <c r="BF526" i="24" s="1"/>
  <c r="BG526" i="24"/>
  <c r="BH526" i="24" s="1"/>
  <c r="BI526" i="24"/>
  <c r="BJ526" i="24" s="1"/>
  <c r="BK526" i="24"/>
  <c r="BL526" i="24" s="1"/>
  <c r="BM526" i="24"/>
  <c r="BN526" i="24" s="1"/>
  <c r="BC1431" i="24"/>
  <c r="BD1431" i="24" s="1"/>
  <c r="BE1431" i="24"/>
  <c r="BF1431" i="24" s="1"/>
  <c r="BG1431" i="24"/>
  <c r="BH1431" i="24" s="1"/>
  <c r="BI1431" i="24"/>
  <c r="BJ1431" i="24" s="1"/>
  <c r="BK1431" i="24"/>
  <c r="BL1431" i="24" s="1"/>
  <c r="BM1431" i="24"/>
  <c r="BN1431" i="24" s="1"/>
  <c r="BC527" i="24"/>
  <c r="BD527" i="24" s="1"/>
  <c r="BE527" i="24"/>
  <c r="BF527" i="24" s="1"/>
  <c r="BG527" i="24"/>
  <c r="BH527" i="24" s="1"/>
  <c r="BI527" i="24"/>
  <c r="BJ527" i="24" s="1"/>
  <c r="BK527" i="24"/>
  <c r="BL527" i="24" s="1"/>
  <c r="BM527" i="24"/>
  <c r="BN527" i="24" s="1"/>
  <c r="BC528" i="24"/>
  <c r="BD528" i="24" s="1"/>
  <c r="BE528" i="24"/>
  <c r="BF528" i="24" s="1"/>
  <c r="BG528" i="24"/>
  <c r="BH528" i="24" s="1"/>
  <c r="BI528" i="24"/>
  <c r="BJ528" i="24" s="1"/>
  <c r="BK528" i="24"/>
  <c r="BL528" i="24" s="1"/>
  <c r="BM528" i="24"/>
  <c r="BN528" i="24" s="1"/>
  <c r="BC529" i="24"/>
  <c r="BD529" i="24" s="1"/>
  <c r="BE529" i="24"/>
  <c r="BF529" i="24" s="1"/>
  <c r="BG529" i="24"/>
  <c r="BH529" i="24" s="1"/>
  <c r="BI529" i="24"/>
  <c r="BJ529" i="24" s="1"/>
  <c r="BK529" i="24"/>
  <c r="BL529" i="24" s="1"/>
  <c r="BM529" i="24"/>
  <c r="BN529" i="24" s="1"/>
  <c r="BC1432" i="24"/>
  <c r="BD1432" i="24" s="1"/>
  <c r="BE1432" i="24"/>
  <c r="BF1432" i="24" s="1"/>
  <c r="BG1432" i="24"/>
  <c r="BH1432" i="24" s="1"/>
  <c r="BI1432" i="24"/>
  <c r="BJ1432" i="24" s="1"/>
  <c r="BK1432" i="24"/>
  <c r="BL1432" i="24" s="1"/>
  <c r="BM1432" i="24"/>
  <c r="BN1432" i="24" s="1"/>
  <c r="BC530" i="24"/>
  <c r="BD530" i="24" s="1"/>
  <c r="BE530" i="24"/>
  <c r="BF530" i="24" s="1"/>
  <c r="BG530" i="24"/>
  <c r="BH530" i="24" s="1"/>
  <c r="BI530" i="24"/>
  <c r="BJ530" i="24" s="1"/>
  <c r="BK530" i="24"/>
  <c r="BL530" i="24" s="1"/>
  <c r="BM530" i="24"/>
  <c r="BN530" i="24" s="1"/>
  <c r="BC1433" i="24"/>
  <c r="BD1433" i="24" s="1"/>
  <c r="BE1433" i="24"/>
  <c r="BF1433" i="24" s="1"/>
  <c r="BG1433" i="24"/>
  <c r="BH1433" i="24" s="1"/>
  <c r="BI1433" i="24"/>
  <c r="BJ1433" i="24" s="1"/>
  <c r="BK1433" i="24"/>
  <c r="BL1433" i="24" s="1"/>
  <c r="BM1433" i="24"/>
  <c r="BN1433" i="24" s="1"/>
  <c r="BC1434" i="24"/>
  <c r="BD1434" i="24" s="1"/>
  <c r="BE1434" i="24"/>
  <c r="BF1434" i="24" s="1"/>
  <c r="BG1434" i="24"/>
  <c r="BH1434" i="24" s="1"/>
  <c r="BI1434" i="24"/>
  <c r="BJ1434" i="24" s="1"/>
  <c r="BK1434" i="24"/>
  <c r="BL1434" i="24" s="1"/>
  <c r="BM1434" i="24"/>
  <c r="BN1434" i="24" s="1"/>
  <c r="BC1907" i="24"/>
  <c r="BD1907" i="24" s="1"/>
  <c r="BE1907" i="24"/>
  <c r="BF1907" i="24" s="1"/>
  <c r="BG1907" i="24"/>
  <c r="BH1907" i="24" s="1"/>
  <c r="BI1907" i="24"/>
  <c r="BJ1907" i="24" s="1"/>
  <c r="BK1907" i="24"/>
  <c r="BL1907" i="24" s="1"/>
  <c r="BM1907" i="24"/>
  <c r="BN1907" i="24" s="1"/>
  <c r="BC1950" i="24"/>
  <c r="BD1950" i="24" s="1"/>
  <c r="BE1950" i="24"/>
  <c r="BF1950" i="24" s="1"/>
  <c r="BG1950" i="24"/>
  <c r="BH1950" i="24" s="1"/>
  <c r="BI1950" i="24"/>
  <c r="BJ1950" i="24" s="1"/>
  <c r="BK1950" i="24"/>
  <c r="BL1950" i="24" s="1"/>
  <c r="BM1950" i="24"/>
  <c r="BN1950" i="24" s="1"/>
  <c r="BC531" i="24"/>
  <c r="BD531" i="24" s="1"/>
  <c r="BE531" i="24"/>
  <c r="BF531" i="24" s="1"/>
  <c r="BG531" i="24"/>
  <c r="BH531" i="24" s="1"/>
  <c r="BI531" i="24"/>
  <c r="BJ531" i="24" s="1"/>
  <c r="BK531" i="24"/>
  <c r="BL531" i="24" s="1"/>
  <c r="BM531" i="24"/>
  <c r="BN531" i="24" s="1"/>
  <c r="BC532" i="24"/>
  <c r="BD532" i="24" s="1"/>
  <c r="BE532" i="24"/>
  <c r="BF532" i="24" s="1"/>
  <c r="BG532" i="24"/>
  <c r="BH532" i="24" s="1"/>
  <c r="BI532" i="24"/>
  <c r="BJ532" i="24" s="1"/>
  <c r="BK532" i="24"/>
  <c r="BL532" i="24" s="1"/>
  <c r="BM532" i="24"/>
  <c r="BN532" i="24" s="1"/>
  <c r="BC533" i="24"/>
  <c r="BD533" i="24" s="1"/>
  <c r="BE533" i="24"/>
  <c r="BF533" i="24" s="1"/>
  <c r="BG533" i="24"/>
  <c r="BH533" i="24" s="1"/>
  <c r="BI533" i="24"/>
  <c r="BJ533" i="24" s="1"/>
  <c r="BK533" i="24"/>
  <c r="BL533" i="24" s="1"/>
  <c r="BM533" i="24"/>
  <c r="BN533" i="24" s="1"/>
  <c r="BC534" i="24"/>
  <c r="BD534" i="24" s="1"/>
  <c r="BE534" i="24"/>
  <c r="BF534" i="24" s="1"/>
  <c r="BG534" i="24"/>
  <c r="BH534" i="24" s="1"/>
  <c r="BI534" i="24"/>
  <c r="BJ534" i="24" s="1"/>
  <c r="BK534" i="24"/>
  <c r="BL534" i="24" s="1"/>
  <c r="BM534" i="24"/>
  <c r="BN534" i="24" s="1"/>
  <c r="BC535" i="24"/>
  <c r="BD535" i="24" s="1"/>
  <c r="BE535" i="24"/>
  <c r="BF535" i="24" s="1"/>
  <c r="BG535" i="24"/>
  <c r="BH535" i="24" s="1"/>
  <c r="BI535" i="24"/>
  <c r="BJ535" i="24" s="1"/>
  <c r="BK535" i="24"/>
  <c r="BL535" i="24" s="1"/>
  <c r="BM535" i="24"/>
  <c r="BN535" i="24" s="1"/>
  <c r="BC536" i="24"/>
  <c r="BD536" i="24" s="1"/>
  <c r="BE536" i="24"/>
  <c r="BF536" i="24" s="1"/>
  <c r="BG536" i="24"/>
  <c r="BH536" i="24" s="1"/>
  <c r="BI536" i="24"/>
  <c r="BJ536" i="24" s="1"/>
  <c r="BK536" i="24"/>
  <c r="BL536" i="24" s="1"/>
  <c r="BM536" i="24"/>
  <c r="BN536" i="24" s="1"/>
  <c r="BC1435" i="24"/>
  <c r="BD1435" i="24" s="1"/>
  <c r="BE1435" i="24"/>
  <c r="BF1435" i="24" s="1"/>
  <c r="BG1435" i="24"/>
  <c r="BH1435" i="24" s="1"/>
  <c r="BI1435" i="24"/>
  <c r="BJ1435" i="24" s="1"/>
  <c r="BK1435" i="24"/>
  <c r="BL1435" i="24" s="1"/>
  <c r="BM1435" i="24"/>
  <c r="BN1435" i="24" s="1"/>
  <c r="BC537" i="24"/>
  <c r="BD537" i="24" s="1"/>
  <c r="BE537" i="24"/>
  <c r="BF537" i="24" s="1"/>
  <c r="BG537" i="24"/>
  <c r="BH537" i="24" s="1"/>
  <c r="BI537" i="24"/>
  <c r="BJ537" i="24" s="1"/>
  <c r="BK537" i="24"/>
  <c r="BL537" i="24" s="1"/>
  <c r="BM537" i="24"/>
  <c r="BN537" i="24" s="1"/>
  <c r="BC1436" i="24"/>
  <c r="BD1436" i="24" s="1"/>
  <c r="BE1436" i="24"/>
  <c r="BF1436" i="24" s="1"/>
  <c r="BG1436" i="24"/>
  <c r="BH1436" i="24" s="1"/>
  <c r="BI1436" i="24"/>
  <c r="BJ1436" i="24" s="1"/>
  <c r="BK1436" i="24"/>
  <c r="BL1436" i="24" s="1"/>
  <c r="BM1436" i="24"/>
  <c r="BN1436" i="24" s="1"/>
  <c r="BC538" i="24"/>
  <c r="BD538" i="24" s="1"/>
  <c r="BE538" i="24"/>
  <c r="BF538" i="24" s="1"/>
  <c r="BG538" i="24"/>
  <c r="BH538" i="24" s="1"/>
  <c r="BI538" i="24"/>
  <c r="BJ538" i="24" s="1"/>
  <c r="BK538" i="24"/>
  <c r="BL538" i="24" s="1"/>
  <c r="BM538" i="24"/>
  <c r="BN538" i="24" s="1"/>
  <c r="BC539" i="24"/>
  <c r="BD539" i="24" s="1"/>
  <c r="BE539" i="24"/>
  <c r="BF539" i="24" s="1"/>
  <c r="BG539" i="24"/>
  <c r="BH539" i="24" s="1"/>
  <c r="BI539" i="24"/>
  <c r="BJ539" i="24" s="1"/>
  <c r="BK539" i="24"/>
  <c r="BL539" i="24" s="1"/>
  <c r="BM539" i="24"/>
  <c r="BN539" i="24" s="1"/>
  <c r="BC540" i="24"/>
  <c r="BD540" i="24" s="1"/>
  <c r="BE540" i="24"/>
  <c r="BF540" i="24" s="1"/>
  <c r="BG540" i="24"/>
  <c r="BH540" i="24" s="1"/>
  <c r="BI540" i="24"/>
  <c r="BJ540" i="24" s="1"/>
  <c r="BK540" i="24"/>
  <c r="BL540" i="24" s="1"/>
  <c r="BM540" i="24"/>
  <c r="BN540" i="24" s="1"/>
  <c r="BC2450" i="24"/>
  <c r="BD2450" i="24" s="1"/>
  <c r="BE2450" i="24"/>
  <c r="BF2450" i="24" s="1"/>
  <c r="BG2450" i="24"/>
  <c r="BH2450" i="24" s="1"/>
  <c r="BI2450" i="24"/>
  <c r="BJ2450" i="24" s="1"/>
  <c r="BK2450" i="24"/>
  <c r="BL2450" i="24" s="1"/>
  <c r="BM2450" i="24"/>
  <c r="BN2450" i="24" s="1"/>
  <c r="BC1437" i="24"/>
  <c r="BD1437" i="24" s="1"/>
  <c r="BE1437" i="24"/>
  <c r="BF1437" i="24" s="1"/>
  <c r="BG1437" i="24"/>
  <c r="BH1437" i="24" s="1"/>
  <c r="BI1437" i="24"/>
  <c r="BJ1437" i="24" s="1"/>
  <c r="BK1437" i="24"/>
  <c r="BL1437" i="24" s="1"/>
  <c r="BM1437" i="24"/>
  <c r="BN1437" i="24" s="1"/>
  <c r="BC541" i="24"/>
  <c r="BD541" i="24" s="1"/>
  <c r="BE541" i="24"/>
  <c r="BF541" i="24" s="1"/>
  <c r="BG541" i="24"/>
  <c r="BH541" i="24" s="1"/>
  <c r="BI541" i="24"/>
  <c r="BJ541" i="24" s="1"/>
  <c r="BK541" i="24"/>
  <c r="BL541" i="24" s="1"/>
  <c r="BM541" i="24"/>
  <c r="BN541" i="24" s="1"/>
  <c r="BC542" i="24"/>
  <c r="BD542" i="24" s="1"/>
  <c r="BE542" i="24"/>
  <c r="BF542" i="24" s="1"/>
  <c r="BG542" i="24"/>
  <c r="BH542" i="24" s="1"/>
  <c r="BI542" i="24"/>
  <c r="BJ542" i="24" s="1"/>
  <c r="BK542" i="24"/>
  <c r="BL542" i="24" s="1"/>
  <c r="BM542" i="24"/>
  <c r="BN542" i="24" s="1"/>
  <c r="BC543" i="24"/>
  <c r="BD543" i="24" s="1"/>
  <c r="BE543" i="24"/>
  <c r="BF543" i="24" s="1"/>
  <c r="BG543" i="24"/>
  <c r="BH543" i="24" s="1"/>
  <c r="BI543" i="24"/>
  <c r="BJ543" i="24" s="1"/>
  <c r="BK543" i="24"/>
  <c r="BL543" i="24" s="1"/>
  <c r="BM543" i="24"/>
  <c r="BN543" i="24" s="1"/>
  <c r="BC1438" i="24"/>
  <c r="BD1438" i="24" s="1"/>
  <c r="BE1438" i="24"/>
  <c r="BF1438" i="24" s="1"/>
  <c r="BG1438" i="24"/>
  <c r="BH1438" i="24" s="1"/>
  <c r="BI1438" i="24"/>
  <c r="BJ1438" i="24" s="1"/>
  <c r="BK1438" i="24"/>
  <c r="BL1438" i="24" s="1"/>
  <c r="BM1438" i="24"/>
  <c r="BN1438" i="24" s="1"/>
  <c r="BC544" i="24"/>
  <c r="BD544" i="24" s="1"/>
  <c r="BE544" i="24"/>
  <c r="BF544" i="24" s="1"/>
  <c r="BG544" i="24"/>
  <c r="BH544" i="24" s="1"/>
  <c r="BI544" i="24"/>
  <c r="BJ544" i="24" s="1"/>
  <c r="BK544" i="24"/>
  <c r="BL544" i="24" s="1"/>
  <c r="BM544" i="24"/>
  <c r="BN544" i="24" s="1"/>
  <c r="BC545" i="24"/>
  <c r="BD545" i="24" s="1"/>
  <c r="BE545" i="24"/>
  <c r="BF545" i="24" s="1"/>
  <c r="BG545" i="24"/>
  <c r="BH545" i="24" s="1"/>
  <c r="BI545" i="24"/>
  <c r="BJ545" i="24" s="1"/>
  <c r="BK545" i="24"/>
  <c r="BL545" i="24" s="1"/>
  <c r="BM545" i="24"/>
  <c r="BN545" i="24" s="1"/>
  <c r="BC1439" i="24"/>
  <c r="BD1439" i="24" s="1"/>
  <c r="BE1439" i="24"/>
  <c r="BF1439" i="24" s="1"/>
  <c r="BG1439" i="24"/>
  <c r="BH1439" i="24" s="1"/>
  <c r="BI1439" i="24"/>
  <c r="BJ1439" i="24" s="1"/>
  <c r="BK1439" i="24"/>
  <c r="BL1439" i="24" s="1"/>
  <c r="BM1439" i="24"/>
  <c r="BN1439" i="24" s="1"/>
  <c r="BC1440" i="24"/>
  <c r="BD1440" i="24" s="1"/>
  <c r="BE1440" i="24"/>
  <c r="BF1440" i="24" s="1"/>
  <c r="BG1440" i="24"/>
  <c r="BH1440" i="24" s="1"/>
  <c r="BI1440" i="24"/>
  <c r="BJ1440" i="24" s="1"/>
  <c r="BK1440" i="24"/>
  <c r="BL1440" i="24" s="1"/>
  <c r="BM1440" i="24"/>
  <c r="BN1440" i="24" s="1"/>
  <c r="BC546" i="24"/>
  <c r="BD546" i="24" s="1"/>
  <c r="BE546" i="24"/>
  <c r="BF546" i="24" s="1"/>
  <c r="BG546" i="24"/>
  <c r="BH546" i="24" s="1"/>
  <c r="BI546" i="24"/>
  <c r="BJ546" i="24" s="1"/>
  <c r="BK546" i="24"/>
  <c r="BL546" i="24" s="1"/>
  <c r="BM546" i="24"/>
  <c r="BN546" i="24" s="1"/>
  <c r="BC1441" i="24"/>
  <c r="BD1441" i="24" s="1"/>
  <c r="BE1441" i="24"/>
  <c r="BF1441" i="24" s="1"/>
  <c r="BG1441" i="24"/>
  <c r="BH1441" i="24" s="1"/>
  <c r="BI1441" i="24"/>
  <c r="BJ1441" i="24" s="1"/>
  <c r="BK1441" i="24"/>
  <c r="BL1441" i="24" s="1"/>
  <c r="BM1441" i="24"/>
  <c r="BN1441" i="24" s="1"/>
  <c r="BC547" i="24"/>
  <c r="BD547" i="24" s="1"/>
  <c r="BE547" i="24"/>
  <c r="BF547" i="24" s="1"/>
  <c r="BG547" i="24"/>
  <c r="BH547" i="24" s="1"/>
  <c r="BI547" i="24"/>
  <c r="BJ547" i="24" s="1"/>
  <c r="BK547" i="24"/>
  <c r="BL547" i="24" s="1"/>
  <c r="BM547" i="24"/>
  <c r="BN547" i="24" s="1"/>
  <c r="BC548" i="24"/>
  <c r="BD548" i="24" s="1"/>
  <c r="BE548" i="24"/>
  <c r="BF548" i="24" s="1"/>
  <c r="BG548" i="24"/>
  <c r="BH548" i="24" s="1"/>
  <c r="BI548" i="24"/>
  <c r="BJ548" i="24" s="1"/>
  <c r="BK548" i="24"/>
  <c r="BL548" i="24" s="1"/>
  <c r="BM548" i="24"/>
  <c r="BN548" i="24" s="1"/>
  <c r="BC1442" i="24"/>
  <c r="BD1442" i="24" s="1"/>
  <c r="BE1442" i="24"/>
  <c r="BF1442" i="24" s="1"/>
  <c r="BG1442" i="24"/>
  <c r="BH1442" i="24" s="1"/>
  <c r="BI1442" i="24"/>
  <c r="BJ1442" i="24" s="1"/>
  <c r="BK1442" i="24"/>
  <c r="BL1442" i="24" s="1"/>
  <c r="BM1442" i="24"/>
  <c r="BN1442" i="24" s="1"/>
  <c r="BC549" i="24"/>
  <c r="BD549" i="24" s="1"/>
  <c r="BE549" i="24"/>
  <c r="BF549" i="24" s="1"/>
  <c r="BG549" i="24"/>
  <c r="BH549" i="24" s="1"/>
  <c r="BI549" i="24"/>
  <c r="BJ549" i="24" s="1"/>
  <c r="BK549" i="24"/>
  <c r="BL549" i="24" s="1"/>
  <c r="BM549" i="24"/>
  <c r="BN549" i="24" s="1"/>
  <c r="BC550" i="24"/>
  <c r="BD550" i="24" s="1"/>
  <c r="BE550" i="24"/>
  <c r="BF550" i="24" s="1"/>
  <c r="BG550" i="24"/>
  <c r="BH550" i="24" s="1"/>
  <c r="BI550" i="24"/>
  <c r="BJ550" i="24" s="1"/>
  <c r="BK550" i="24"/>
  <c r="BL550" i="24" s="1"/>
  <c r="BM550" i="24"/>
  <c r="BN550" i="24" s="1"/>
  <c r="BC551" i="24"/>
  <c r="BD551" i="24" s="1"/>
  <c r="BE551" i="24"/>
  <c r="BF551" i="24" s="1"/>
  <c r="BG551" i="24"/>
  <c r="BH551" i="24" s="1"/>
  <c r="BI551" i="24"/>
  <c r="BJ551" i="24" s="1"/>
  <c r="BK551" i="24"/>
  <c r="BL551" i="24" s="1"/>
  <c r="BM551" i="24"/>
  <c r="BN551" i="24" s="1"/>
  <c r="BC1443" i="24"/>
  <c r="BD1443" i="24" s="1"/>
  <c r="BE1443" i="24"/>
  <c r="BF1443" i="24" s="1"/>
  <c r="BG1443" i="24"/>
  <c r="BH1443" i="24" s="1"/>
  <c r="BI1443" i="24"/>
  <c r="BJ1443" i="24" s="1"/>
  <c r="BK1443" i="24"/>
  <c r="BL1443" i="24" s="1"/>
  <c r="BM1443" i="24"/>
  <c r="BN1443" i="24" s="1"/>
  <c r="BC1444" i="24"/>
  <c r="BD1444" i="24" s="1"/>
  <c r="BE1444" i="24"/>
  <c r="BF1444" i="24" s="1"/>
  <c r="BG1444" i="24"/>
  <c r="BH1444" i="24" s="1"/>
  <c r="BI1444" i="24"/>
  <c r="BJ1444" i="24" s="1"/>
  <c r="BK1444" i="24"/>
  <c r="BL1444" i="24" s="1"/>
  <c r="BM1444" i="24"/>
  <c r="BN1444" i="24" s="1"/>
  <c r="BC1445" i="24"/>
  <c r="BD1445" i="24" s="1"/>
  <c r="BE1445" i="24"/>
  <c r="BF1445" i="24" s="1"/>
  <c r="BG1445" i="24"/>
  <c r="BH1445" i="24" s="1"/>
  <c r="BI1445" i="24"/>
  <c r="BJ1445" i="24" s="1"/>
  <c r="BK1445" i="24"/>
  <c r="BL1445" i="24" s="1"/>
  <c r="BM1445" i="24"/>
  <c r="BN1445" i="24" s="1"/>
  <c r="BC2451" i="24"/>
  <c r="BD2451" i="24" s="1"/>
  <c r="BE2451" i="24"/>
  <c r="BF2451" i="24" s="1"/>
  <c r="BG2451" i="24"/>
  <c r="BH2451" i="24" s="1"/>
  <c r="BI2451" i="24"/>
  <c r="BJ2451" i="24" s="1"/>
  <c r="BK2451" i="24"/>
  <c r="BL2451" i="24" s="1"/>
  <c r="BM2451" i="24"/>
  <c r="BN2451" i="24" s="1"/>
  <c r="BC552" i="24"/>
  <c r="BD552" i="24" s="1"/>
  <c r="BE552" i="24"/>
  <c r="BF552" i="24" s="1"/>
  <c r="BG552" i="24"/>
  <c r="BH552" i="24" s="1"/>
  <c r="BI552" i="24"/>
  <c r="BJ552" i="24" s="1"/>
  <c r="BK552" i="24"/>
  <c r="BL552" i="24" s="1"/>
  <c r="BM552" i="24"/>
  <c r="BN552" i="24" s="1"/>
  <c r="BC1446" i="24"/>
  <c r="BD1446" i="24" s="1"/>
  <c r="BE1446" i="24"/>
  <c r="BF1446" i="24" s="1"/>
  <c r="BG1446" i="24"/>
  <c r="BH1446" i="24" s="1"/>
  <c r="BI1446" i="24"/>
  <c r="BJ1446" i="24" s="1"/>
  <c r="BK1446" i="24"/>
  <c r="BL1446" i="24" s="1"/>
  <c r="BM1446" i="24"/>
  <c r="BN1446" i="24" s="1"/>
  <c r="BC1447" i="24"/>
  <c r="BD1447" i="24" s="1"/>
  <c r="BE1447" i="24"/>
  <c r="BF1447" i="24" s="1"/>
  <c r="BG1447" i="24"/>
  <c r="BH1447" i="24" s="1"/>
  <c r="BI1447" i="24"/>
  <c r="BJ1447" i="24" s="1"/>
  <c r="BK1447" i="24"/>
  <c r="BL1447" i="24" s="1"/>
  <c r="BM1447" i="24"/>
  <c r="BN1447" i="24" s="1"/>
  <c r="BC1448" i="24"/>
  <c r="BD1448" i="24" s="1"/>
  <c r="BE1448" i="24"/>
  <c r="BF1448" i="24" s="1"/>
  <c r="BG1448" i="24"/>
  <c r="BH1448" i="24" s="1"/>
  <c r="BI1448" i="24"/>
  <c r="BJ1448" i="24" s="1"/>
  <c r="BK1448" i="24"/>
  <c r="BL1448" i="24" s="1"/>
  <c r="BM1448" i="24"/>
  <c r="BN1448" i="24" s="1"/>
  <c r="BC553" i="24"/>
  <c r="BD553" i="24" s="1"/>
  <c r="BE553" i="24"/>
  <c r="BF553" i="24" s="1"/>
  <c r="BG553" i="24"/>
  <c r="BH553" i="24" s="1"/>
  <c r="BI553" i="24"/>
  <c r="BJ553" i="24" s="1"/>
  <c r="BK553" i="24"/>
  <c r="BL553" i="24" s="1"/>
  <c r="BM553" i="24"/>
  <c r="BN553" i="24" s="1"/>
  <c r="BC1449" i="24"/>
  <c r="BD1449" i="24" s="1"/>
  <c r="BE1449" i="24"/>
  <c r="BF1449" i="24" s="1"/>
  <c r="BG1449" i="24"/>
  <c r="BH1449" i="24" s="1"/>
  <c r="BI1449" i="24"/>
  <c r="BJ1449" i="24" s="1"/>
  <c r="BK1449" i="24"/>
  <c r="BL1449" i="24" s="1"/>
  <c r="BM1449" i="24"/>
  <c r="BN1449" i="24" s="1"/>
  <c r="BC1450" i="24"/>
  <c r="BD1450" i="24" s="1"/>
  <c r="BE1450" i="24"/>
  <c r="BF1450" i="24" s="1"/>
  <c r="BG1450" i="24"/>
  <c r="BH1450" i="24" s="1"/>
  <c r="BI1450" i="24"/>
  <c r="BJ1450" i="24" s="1"/>
  <c r="BK1450" i="24"/>
  <c r="BL1450" i="24" s="1"/>
  <c r="BM1450" i="24"/>
  <c r="BN1450" i="24" s="1"/>
  <c r="BC554" i="24"/>
  <c r="BD554" i="24" s="1"/>
  <c r="BE554" i="24"/>
  <c r="BF554" i="24" s="1"/>
  <c r="BG554" i="24"/>
  <c r="BH554" i="24" s="1"/>
  <c r="BI554" i="24"/>
  <c r="BJ554" i="24" s="1"/>
  <c r="BK554" i="24"/>
  <c r="BL554" i="24" s="1"/>
  <c r="BM554" i="24"/>
  <c r="BN554" i="24" s="1"/>
  <c r="BC555" i="24"/>
  <c r="BD555" i="24" s="1"/>
  <c r="BE555" i="24"/>
  <c r="BF555" i="24" s="1"/>
  <c r="BG555" i="24"/>
  <c r="BH555" i="24" s="1"/>
  <c r="BI555" i="24"/>
  <c r="BJ555" i="24" s="1"/>
  <c r="BK555" i="24"/>
  <c r="BL555" i="24" s="1"/>
  <c r="BM555" i="24"/>
  <c r="BN555" i="24" s="1"/>
  <c r="BC1451" i="24"/>
  <c r="BD1451" i="24" s="1"/>
  <c r="BE1451" i="24"/>
  <c r="BF1451" i="24" s="1"/>
  <c r="BG1451" i="24"/>
  <c r="BH1451" i="24" s="1"/>
  <c r="BI1451" i="24"/>
  <c r="BJ1451" i="24" s="1"/>
  <c r="BK1451" i="24"/>
  <c r="BL1451" i="24" s="1"/>
  <c r="BM1451" i="24"/>
  <c r="BN1451" i="24" s="1"/>
  <c r="BC1452" i="24"/>
  <c r="BD1452" i="24" s="1"/>
  <c r="BE1452" i="24"/>
  <c r="BF1452" i="24" s="1"/>
  <c r="BG1452" i="24"/>
  <c r="BH1452" i="24" s="1"/>
  <c r="BI1452" i="24"/>
  <c r="BJ1452" i="24" s="1"/>
  <c r="BK1452" i="24"/>
  <c r="BL1452" i="24" s="1"/>
  <c r="BM1452" i="24"/>
  <c r="BN1452" i="24" s="1"/>
  <c r="BC1453" i="24"/>
  <c r="BD1453" i="24" s="1"/>
  <c r="BE1453" i="24"/>
  <c r="BF1453" i="24" s="1"/>
  <c r="BG1453" i="24"/>
  <c r="BH1453" i="24" s="1"/>
  <c r="BI1453" i="24"/>
  <c r="BJ1453" i="24" s="1"/>
  <c r="BK1453" i="24"/>
  <c r="BL1453" i="24" s="1"/>
  <c r="BM1453" i="24"/>
  <c r="BN1453" i="24" s="1"/>
  <c r="BC1454" i="24"/>
  <c r="BD1454" i="24" s="1"/>
  <c r="BE1454" i="24"/>
  <c r="BF1454" i="24" s="1"/>
  <c r="BG1454" i="24"/>
  <c r="BH1454" i="24" s="1"/>
  <c r="BI1454" i="24"/>
  <c r="BJ1454" i="24" s="1"/>
  <c r="BK1454" i="24"/>
  <c r="BL1454" i="24" s="1"/>
  <c r="BM1454" i="24"/>
  <c r="BN1454" i="24" s="1"/>
  <c r="BC556" i="24"/>
  <c r="BD556" i="24" s="1"/>
  <c r="BE556" i="24"/>
  <c r="BF556" i="24" s="1"/>
  <c r="BG556" i="24"/>
  <c r="BH556" i="24" s="1"/>
  <c r="BI556" i="24"/>
  <c r="BJ556" i="24" s="1"/>
  <c r="BK556" i="24"/>
  <c r="BL556" i="24" s="1"/>
  <c r="BM556" i="24"/>
  <c r="BN556" i="24" s="1"/>
  <c r="BC557" i="24"/>
  <c r="BD557" i="24" s="1"/>
  <c r="BE557" i="24"/>
  <c r="BF557" i="24" s="1"/>
  <c r="BG557" i="24"/>
  <c r="BH557" i="24" s="1"/>
  <c r="BI557" i="24"/>
  <c r="BJ557" i="24" s="1"/>
  <c r="BK557" i="24"/>
  <c r="BL557" i="24" s="1"/>
  <c r="BM557" i="24"/>
  <c r="BN557" i="24" s="1"/>
  <c r="BC1455" i="24"/>
  <c r="BD1455" i="24" s="1"/>
  <c r="BE1455" i="24"/>
  <c r="BF1455" i="24" s="1"/>
  <c r="BG1455" i="24"/>
  <c r="BH1455" i="24" s="1"/>
  <c r="BI1455" i="24"/>
  <c r="BJ1455" i="24" s="1"/>
  <c r="BK1455" i="24"/>
  <c r="BL1455" i="24" s="1"/>
  <c r="BM1455" i="24"/>
  <c r="BN1455" i="24" s="1"/>
  <c r="BC558" i="24"/>
  <c r="BD558" i="24" s="1"/>
  <c r="BE558" i="24"/>
  <c r="BF558" i="24" s="1"/>
  <c r="BG558" i="24"/>
  <c r="BH558" i="24" s="1"/>
  <c r="BI558" i="24"/>
  <c r="BJ558" i="24" s="1"/>
  <c r="BK558" i="24"/>
  <c r="BL558" i="24" s="1"/>
  <c r="BM558" i="24"/>
  <c r="BN558" i="24" s="1"/>
  <c r="BC1456" i="24"/>
  <c r="BD1456" i="24" s="1"/>
  <c r="BE1456" i="24"/>
  <c r="BF1456" i="24" s="1"/>
  <c r="BG1456" i="24"/>
  <c r="BH1456" i="24" s="1"/>
  <c r="BI1456" i="24"/>
  <c r="BJ1456" i="24" s="1"/>
  <c r="BK1456" i="24"/>
  <c r="BL1456" i="24" s="1"/>
  <c r="BM1456" i="24"/>
  <c r="BN1456" i="24" s="1"/>
  <c r="BC559" i="24"/>
  <c r="BD559" i="24" s="1"/>
  <c r="BE559" i="24"/>
  <c r="BF559" i="24" s="1"/>
  <c r="BG559" i="24"/>
  <c r="BH559" i="24" s="1"/>
  <c r="BI559" i="24"/>
  <c r="BJ559" i="24" s="1"/>
  <c r="BK559" i="24"/>
  <c r="BL559" i="24" s="1"/>
  <c r="BM559" i="24"/>
  <c r="BN559" i="24" s="1"/>
  <c r="BC1457" i="24"/>
  <c r="BD1457" i="24" s="1"/>
  <c r="BE1457" i="24"/>
  <c r="BF1457" i="24" s="1"/>
  <c r="BG1457" i="24"/>
  <c r="BH1457" i="24" s="1"/>
  <c r="BI1457" i="24"/>
  <c r="BJ1457" i="24" s="1"/>
  <c r="BK1457" i="24"/>
  <c r="BL1457" i="24" s="1"/>
  <c r="BM1457" i="24"/>
  <c r="BN1457" i="24" s="1"/>
  <c r="BC560" i="24"/>
  <c r="BD560" i="24" s="1"/>
  <c r="BE560" i="24"/>
  <c r="BF560" i="24" s="1"/>
  <c r="BG560" i="24"/>
  <c r="BH560" i="24" s="1"/>
  <c r="BI560" i="24"/>
  <c r="BJ560" i="24" s="1"/>
  <c r="BK560" i="24"/>
  <c r="BL560" i="24" s="1"/>
  <c r="BM560" i="24"/>
  <c r="BN560" i="24" s="1"/>
  <c r="BC1458" i="24"/>
  <c r="BD1458" i="24" s="1"/>
  <c r="BE1458" i="24"/>
  <c r="BF1458" i="24" s="1"/>
  <c r="BG1458" i="24"/>
  <c r="BH1458" i="24" s="1"/>
  <c r="BI1458" i="24"/>
  <c r="BJ1458" i="24" s="1"/>
  <c r="BK1458" i="24"/>
  <c r="BL1458" i="24" s="1"/>
  <c r="BM1458" i="24"/>
  <c r="BN1458" i="24" s="1"/>
  <c r="BC561" i="24"/>
  <c r="BD561" i="24" s="1"/>
  <c r="BE561" i="24"/>
  <c r="BF561" i="24" s="1"/>
  <c r="BG561" i="24"/>
  <c r="BH561" i="24" s="1"/>
  <c r="BI561" i="24"/>
  <c r="BJ561" i="24" s="1"/>
  <c r="BK561" i="24"/>
  <c r="BL561" i="24" s="1"/>
  <c r="BM561" i="24"/>
  <c r="BN561" i="24" s="1"/>
  <c r="BC562" i="24"/>
  <c r="BD562" i="24" s="1"/>
  <c r="BE562" i="24"/>
  <c r="BF562" i="24" s="1"/>
  <c r="BG562" i="24"/>
  <c r="BH562" i="24" s="1"/>
  <c r="BI562" i="24"/>
  <c r="BJ562" i="24" s="1"/>
  <c r="BK562" i="24"/>
  <c r="BL562" i="24" s="1"/>
  <c r="BM562" i="24"/>
  <c r="BN562" i="24" s="1"/>
  <c r="BC1459" i="24"/>
  <c r="BD1459" i="24" s="1"/>
  <c r="BE1459" i="24"/>
  <c r="BF1459" i="24" s="1"/>
  <c r="BG1459" i="24"/>
  <c r="BH1459" i="24" s="1"/>
  <c r="BI1459" i="24"/>
  <c r="BJ1459" i="24" s="1"/>
  <c r="BK1459" i="24"/>
  <c r="BL1459" i="24" s="1"/>
  <c r="BM1459" i="24"/>
  <c r="BN1459" i="24" s="1"/>
  <c r="BC563" i="24"/>
  <c r="BD563" i="24" s="1"/>
  <c r="BE563" i="24"/>
  <c r="BF563" i="24" s="1"/>
  <c r="BG563" i="24"/>
  <c r="BH563" i="24" s="1"/>
  <c r="BI563" i="24"/>
  <c r="BJ563" i="24" s="1"/>
  <c r="BK563" i="24"/>
  <c r="BL563" i="24" s="1"/>
  <c r="BM563" i="24"/>
  <c r="BN563" i="24" s="1"/>
  <c r="BC1460" i="24"/>
  <c r="BD1460" i="24" s="1"/>
  <c r="BE1460" i="24"/>
  <c r="BF1460" i="24" s="1"/>
  <c r="BG1460" i="24"/>
  <c r="BH1460" i="24" s="1"/>
  <c r="BI1460" i="24"/>
  <c r="BJ1460" i="24" s="1"/>
  <c r="BK1460" i="24"/>
  <c r="BL1460" i="24" s="1"/>
  <c r="BM1460" i="24"/>
  <c r="BN1460" i="24" s="1"/>
  <c r="BC564" i="24"/>
  <c r="BD564" i="24" s="1"/>
  <c r="BE564" i="24"/>
  <c r="BF564" i="24" s="1"/>
  <c r="BG564" i="24"/>
  <c r="BH564" i="24" s="1"/>
  <c r="BI564" i="24"/>
  <c r="BJ564" i="24" s="1"/>
  <c r="BK564" i="24"/>
  <c r="BL564" i="24" s="1"/>
  <c r="BM564" i="24"/>
  <c r="BN564" i="24" s="1"/>
  <c r="BC1461" i="24"/>
  <c r="BD1461" i="24" s="1"/>
  <c r="BE1461" i="24"/>
  <c r="BF1461" i="24" s="1"/>
  <c r="BG1461" i="24"/>
  <c r="BH1461" i="24" s="1"/>
  <c r="BI1461" i="24"/>
  <c r="BJ1461" i="24" s="1"/>
  <c r="BK1461" i="24"/>
  <c r="BL1461" i="24" s="1"/>
  <c r="BM1461" i="24"/>
  <c r="BN1461" i="24" s="1"/>
  <c r="BC565" i="24"/>
  <c r="BD565" i="24" s="1"/>
  <c r="BE565" i="24"/>
  <c r="BF565" i="24" s="1"/>
  <c r="BG565" i="24"/>
  <c r="BH565" i="24" s="1"/>
  <c r="BI565" i="24"/>
  <c r="BJ565" i="24" s="1"/>
  <c r="BK565" i="24"/>
  <c r="BL565" i="24" s="1"/>
  <c r="BM565" i="24"/>
  <c r="BN565" i="24" s="1"/>
  <c r="BC1462" i="24"/>
  <c r="BD1462" i="24" s="1"/>
  <c r="BE1462" i="24"/>
  <c r="BF1462" i="24" s="1"/>
  <c r="BG1462" i="24"/>
  <c r="BH1462" i="24" s="1"/>
  <c r="BI1462" i="24"/>
  <c r="BJ1462" i="24" s="1"/>
  <c r="BK1462" i="24"/>
  <c r="BL1462" i="24" s="1"/>
  <c r="BM1462" i="24"/>
  <c r="BN1462" i="24" s="1"/>
  <c r="BC566" i="24"/>
  <c r="BD566" i="24" s="1"/>
  <c r="BE566" i="24"/>
  <c r="BF566" i="24" s="1"/>
  <c r="BG566" i="24"/>
  <c r="BH566" i="24" s="1"/>
  <c r="BI566" i="24"/>
  <c r="BJ566" i="24" s="1"/>
  <c r="BK566" i="24"/>
  <c r="BL566" i="24" s="1"/>
  <c r="BM566" i="24"/>
  <c r="BN566" i="24" s="1"/>
  <c r="BC1463" i="24"/>
  <c r="BD1463" i="24" s="1"/>
  <c r="BE1463" i="24"/>
  <c r="BF1463" i="24" s="1"/>
  <c r="BG1463" i="24"/>
  <c r="BH1463" i="24" s="1"/>
  <c r="BI1463" i="24"/>
  <c r="BJ1463" i="24" s="1"/>
  <c r="BK1463" i="24"/>
  <c r="BL1463" i="24" s="1"/>
  <c r="BM1463" i="24"/>
  <c r="BN1463" i="24" s="1"/>
  <c r="BC567" i="24"/>
  <c r="BD567" i="24" s="1"/>
  <c r="BE567" i="24"/>
  <c r="BF567" i="24" s="1"/>
  <c r="BG567" i="24"/>
  <c r="BH567" i="24" s="1"/>
  <c r="BI567" i="24"/>
  <c r="BJ567" i="24" s="1"/>
  <c r="BK567" i="24"/>
  <c r="BL567" i="24" s="1"/>
  <c r="BM567" i="24"/>
  <c r="BN567" i="24" s="1"/>
  <c r="BC568" i="24"/>
  <c r="BD568" i="24" s="1"/>
  <c r="BE568" i="24"/>
  <c r="BF568" i="24" s="1"/>
  <c r="BG568" i="24"/>
  <c r="BH568" i="24" s="1"/>
  <c r="BI568" i="24"/>
  <c r="BJ568" i="24" s="1"/>
  <c r="BK568" i="24"/>
  <c r="BL568" i="24" s="1"/>
  <c r="BM568" i="24"/>
  <c r="BN568" i="24" s="1"/>
  <c r="BC1464" i="24"/>
  <c r="BD1464" i="24" s="1"/>
  <c r="BE1464" i="24"/>
  <c r="BF1464" i="24" s="1"/>
  <c r="BG1464" i="24"/>
  <c r="BH1464" i="24" s="1"/>
  <c r="BI1464" i="24"/>
  <c r="BJ1464" i="24" s="1"/>
  <c r="BK1464" i="24"/>
  <c r="BL1464" i="24" s="1"/>
  <c r="BM1464" i="24"/>
  <c r="BN1464" i="24" s="1"/>
  <c r="BC569" i="24"/>
  <c r="BD569" i="24" s="1"/>
  <c r="BE569" i="24"/>
  <c r="BF569" i="24" s="1"/>
  <c r="BG569" i="24"/>
  <c r="BH569" i="24" s="1"/>
  <c r="BI569" i="24"/>
  <c r="BJ569" i="24" s="1"/>
  <c r="BK569" i="24"/>
  <c r="BL569" i="24" s="1"/>
  <c r="BM569" i="24"/>
  <c r="BN569" i="24" s="1"/>
  <c r="BC570" i="24"/>
  <c r="BD570" i="24" s="1"/>
  <c r="BE570" i="24"/>
  <c r="BF570" i="24" s="1"/>
  <c r="BG570" i="24"/>
  <c r="BH570" i="24" s="1"/>
  <c r="BI570" i="24"/>
  <c r="BJ570" i="24" s="1"/>
  <c r="BK570" i="24"/>
  <c r="BL570" i="24" s="1"/>
  <c r="BM570" i="24"/>
  <c r="BN570" i="24" s="1"/>
  <c r="BC571" i="24"/>
  <c r="BD571" i="24" s="1"/>
  <c r="BE571" i="24"/>
  <c r="BF571" i="24" s="1"/>
  <c r="BG571" i="24"/>
  <c r="BH571" i="24" s="1"/>
  <c r="BI571" i="24"/>
  <c r="BJ571" i="24" s="1"/>
  <c r="BK571" i="24"/>
  <c r="BL571" i="24" s="1"/>
  <c r="BM571" i="24"/>
  <c r="BN571" i="24" s="1"/>
  <c r="BC572" i="24"/>
  <c r="BD572" i="24" s="1"/>
  <c r="BE572" i="24"/>
  <c r="BF572" i="24" s="1"/>
  <c r="BG572" i="24"/>
  <c r="BH572" i="24" s="1"/>
  <c r="BI572" i="24"/>
  <c r="BJ572" i="24" s="1"/>
  <c r="BK572" i="24"/>
  <c r="BL572" i="24" s="1"/>
  <c r="BM572" i="24"/>
  <c r="BN572" i="24" s="1"/>
  <c r="BC573" i="24"/>
  <c r="BD573" i="24" s="1"/>
  <c r="BE573" i="24"/>
  <c r="BF573" i="24" s="1"/>
  <c r="BG573" i="24"/>
  <c r="BH573" i="24" s="1"/>
  <c r="BI573" i="24"/>
  <c r="BJ573" i="24" s="1"/>
  <c r="BK573" i="24"/>
  <c r="BL573" i="24" s="1"/>
  <c r="BM573" i="24"/>
  <c r="BN573" i="24" s="1"/>
  <c r="BC574" i="24"/>
  <c r="BD574" i="24" s="1"/>
  <c r="BE574" i="24"/>
  <c r="BF574" i="24" s="1"/>
  <c r="BG574" i="24"/>
  <c r="BH574" i="24" s="1"/>
  <c r="BI574" i="24"/>
  <c r="BJ574" i="24" s="1"/>
  <c r="BK574" i="24"/>
  <c r="BL574" i="24" s="1"/>
  <c r="BM574" i="24"/>
  <c r="BN574" i="24" s="1"/>
  <c r="BC575" i="24"/>
  <c r="BD575" i="24" s="1"/>
  <c r="BE575" i="24"/>
  <c r="BF575" i="24" s="1"/>
  <c r="BG575" i="24"/>
  <c r="BH575" i="24" s="1"/>
  <c r="BI575" i="24"/>
  <c r="BJ575" i="24" s="1"/>
  <c r="BK575" i="24"/>
  <c r="BL575" i="24" s="1"/>
  <c r="BM575" i="24"/>
  <c r="BN575" i="24" s="1"/>
  <c r="BC1465" i="24"/>
  <c r="BD1465" i="24" s="1"/>
  <c r="BE1465" i="24"/>
  <c r="BF1465" i="24" s="1"/>
  <c r="BG1465" i="24"/>
  <c r="BH1465" i="24" s="1"/>
  <c r="BI1465" i="24"/>
  <c r="BJ1465" i="24" s="1"/>
  <c r="BK1465" i="24"/>
  <c r="BL1465" i="24" s="1"/>
  <c r="BM1465" i="24"/>
  <c r="BN1465" i="24" s="1"/>
  <c r="BC1466" i="24"/>
  <c r="BD1466" i="24" s="1"/>
  <c r="BE1466" i="24"/>
  <c r="BF1466" i="24" s="1"/>
  <c r="BG1466" i="24"/>
  <c r="BH1466" i="24" s="1"/>
  <c r="BI1466" i="24"/>
  <c r="BJ1466" i="24" s="1"/>
  <c r="BK1466" i="24"/>
  <c r="BL1466" i="24" s="1"/>
  <c r="BM1466" i="24"/>
  <c r="BN1466" i="24" s="1"/>
  <c r="BC576" i="24"/>
  <c r="BD576" i="24" s="1"/>
  <c r="BE576" i="24"/>
  <c r="BF576" i="24" s="1"/>
  <c r="BG576" i="24"/>
  <c r="BH576" i="24" s="1"/>
  <c r="BI576" i="24"/>
  <c r="BJ576" i="24" s="1"/>
  <c r="BK576" i="24"/>
  <c r="BL576" i="24" s="1"/>
  <c r="BM576" i="24"/>
  <c r="BN576" i="24" s="1"/>
  <c r="BC2235" i="24"/>
  <c r="BD2235" i="24" s="1"/>
  <c r="BE2235" i="24"/>
  <c r="BF2235" i="24" s="1"/>
  <c r="BG2235" i="24"/>
  <c r="BH2235" i="24" s="1"/>
  <c r="BI2235" i="24"/>
  <c r="BJ2235" i="24" s="1"/>
  <c r="BK2235" i="24"/>
  <c r="BL2235" i="24" s="1"/>
  <c r="BM2235" i="24"/>
  <c r="BN2235" i="24" s="1"/>
  <c r="BC2310" i="24"/>
  <c r="BD2310" i="24" s="1"/>
  <c r="BE2310" i="24"/>
  <c r="BF2310" i="24" s="1"/>
  <c r="BG2310" i="24"/>
  <c r="BH2310" i="24" s="1"/>
  <c r="BI2310" i="24"/>
  <c r="BJ2310" i="24" s="1"/>
  <c r="BK2310" i="24"/>
  <c r="BL2310" i="24" s="1"/>
  <c r="BM2310" i="24"/>
  <c r="BN2310" i="24" s="1"/>
  <c r="BC1467" i="24"/>
  <c r="BD1467" i="24" s="1"/>
  <c r="BE1467" i="24"/>
  <c r="BF1467" i="24" s="1"/>
  <c r="BG1467" i="24"/>
  <c r="BH1467" i="24" s="1"/>
  <c r="BI1467" i="24"/>
  <c r="BJ1467" i="24" s="1"/>
  <c r="BK1467" i="24"/>
  <c r="BL1467" i="24" s="1"/>
  <c r="BM1467" i="24"/>
  <c r="BN1467" i="24" s="1"/>
  <c r="BC1919" i="24"/>
  <c r="BD1919" i="24" s="1"/>
  <c r="BE1919" i="24"/>
  <c r="BF1919" i="24" s="1"/>
  <c r="BG1919" i="24"/>
  <c r="BH1919" i="24" s="1"/>
  <c r="BI1919" i="24"/>
  <c r="BJ1919" i="24" s="1"/>
  <c r="BK1919" i="24"/>
  <c r="BL1919" i="24" s="1"/>
  <c r="BM1919" i="24"/>
  <c r="BN1919" i="24" s="1"/>
  <c r="BC2176" i="24"/>
  <c r="BD2176" i="24" s="1"/>
  <c r="BE2176" i="24"/>
  <c r="BF2176" i="24" s="1"/>
  <c r="BG2176" i="24"/>
  <c r="BH2176" i="24" s="1"/>
  <c r="BI2176" i="24"/>
  <c r="BJ2176" i="24" s="1"/>
  <c r="BK2176" i="24"/>
  <c r="BL2176" i="24" s="1"/>
  <c r="BM2176" i="24"/>
  <c r="BN2176" i="24" s="1"/>
  <c r="BC2093" i="24"/>
  <c r="BD2093" i="24" s="1"/>
  <c r="BE2093" i="24"/>
  <c r="BF2093" i="24" s="1"/>
  <c r="BG2093" i="24"/>
  <c r="BH2093" i="24" s="1"/>
  <c r="BI2093" i="24"/>
  <c r="BJ2093" i="24" s="1"/>
  <c r="BK2093" i="24"/>
  <c r="BL2093" i="24" s="1"/>
  <c r="BM2093" i="24"/>
  <c r="BN2093" i="24" s="1"/>
  <c r="BC2318" i="24"/>
  <c r="BD2318" i="24" s="1"/>
  <c r="BE2318" i="24"/>
  <c r="BF2318" i="24" s="1"/>
  <c r="BG2318" i="24"/>
  <c r="BH2318" i="24" s="1"/>
  <c r="BI2318" i="24"/>
  <c r="BJ2318" i="24" s="1"/>
  <c r="BK2318" i="24"/>
  <c r="BL2318" i="24" s="1"/>
  <c r="BM2318" i="24"/>
  <c r="BN2318" i="24" s="1"/>
  <c r="BC2366" i="24"/>
  <c r="BD2366" i="24" s="1"/>
  <c r="BE2366" i="24"/>
  <c r="BF2366" i="24" s="1"/>
  <c r="BG2366" i="24"/>
  <c r="BH2366" i="24" s="1"/>
  <c r="BI2366" i="24"/>
  <c r="BJ2366" i="24" s="1"/>
  <c r="BK2366" i="24"/>
  <c r="BL2366" i="24" s="1"/>
  <c r="BM2366" i="24"/>
  <c r="BN2366" i="24" s="1"/>
  <c r="BC2407" i="24"/>
  <c r="BD2407" i="24" s="1"/>
  <c r="BE2407" i="24"/>
  <c r="BF2407" i="24" s="1"/>
  <c r="BG2407" i="24"/>
  <c r="BH2407" i="24" s="1"/>
  <c r="BI2407" i="24"/>
  <c r="BJ2407" i="24" s="1"/>
  <c r="BK2407" i="24"/>
  <c r="BL2407" i="24" s="1"/>
  <c r="BM2407" i="24"/>
  <c r="BN2407" i="24" s="1"/>
  <c r="BC2018" i="24"/>
  <c r="BD2018" i="24" s="1"/>
  <c r="BE2018" i="24"/>
  <c r="BF2018" i="24" s="1"/>
  <c r="BG2018" i="24"/>
  <c r="BH2018" i="24" s="1"/>
  <c r="BI2018" i="24"/>
  <c r="BJ2018" i="24" s="1"/>
  <c r="BK2018" i="24"/>
  <c r="BL2018" i="24" s="1"/>
  <c r="BM2018" i="24"/>
  <c r="BN2018" i="24" s="1"/>
  <c r="BC2146" i="24"/>
  <c r="BD2146" i="24" s="1"/>
  <c r="BE2146" i="24"/>
  <c r="BF2146" i="24" s="1"/>
  <c r="BG2146" i="24"/>
  <c r="BH2146" i="24" s="1"/>
  <c r="BI2146" i="24"/>
  <c r="BJ2146" i="24" s="1"/>
  <c r="BK2146" i="24"/>
  <c r="BL2146" i="24" s="1"/>
  <c r="BM2146" i="24"/>
  <c r="BN2146" i="24" s="1"/>
  <c r="BC2177" i="24"/>
  <c r="BD2177" i="24" s="1"/>
  <c r="BE2177" i="24"/>
  <c r="BF2177" i="24" s="1"/>
  <c r="BG2177" i="24"/>
  <c r="BH2177" i="24" s="1"/>
  <c r="BI2177" i="24"/>
  <c r="BJ2177" i="24" s="1"/>
  <c r="BK2177" i="24"/>
  <c r="BL2177" i="24" s="1"/>
  <c r="BM2177" i="24"/>
  <c r="BN2177" i="24" s="1"/>
  <c r="BC2325" i="24"/>
  <c r="BD2325" i="24" s="1"/>
  <c r="BE2325" i="24"/>
  <c r="BF2325" i="24" s="1"/>
  <c r="BG2325" i="24"/>
  <c r="BH2325" i="24" s="1"/>
  <c r="BI2325" i="24"/>
  <c r="BJ2325" i="24" s="1"/>
  <c r="BK2325" i="24"/>
  <c r="BL2325" i="24" s="1"/>
  <c r="BM2325" i="24"/>
  <c r="BN2325" i="24" s="1"/>
  <c r="BC1913" i="24"/>
  <c r="BD1913" i="24" s="1"/>
  <c r="BE1913" i="24"/>
  <c r="BF1913" i="24" s="1"/>
  <c r="BG1913" i="24"/>
  <c r="BH1913" i="24" s="1"/>
  <c r="BI1913" i="24"/>
  <c r="BJ1913" i="24" s="1"/>
  <c r="BK1913" i="24"/>
  <c r="BL1913" i="24" s="1"/>
  <c r="BM1913" i="24"/>
  <c r="BN1913" i="24" s="1"/>
  <c r="BC2217" i="24"/>
  <c r="BD2217" i="24" s="1"/>
  <c r="BE2217" i="24"/>
  <c r="BF2217" i="24" s="1"/>
  <c r="BG2217" i="24"/>
  <c r="BH2217" i="24" s="1"/>
  <c r="BI2217" i="24"/>
  <c r="BJ2217" i="24" s="1"/>
  <c r="BK2217" i="24"/>
  <c r="BL2217" i="24" s="1"/>
  <c r="BM2217" i="24"/>
  <c r="BN2217" i="24" s="1"/>
  <c r="BC1468" i="24"/>
  <c r="BD1468" i="24" s="1"/>
  <c r="BE1468" i="24"/>
  <c r="BF1468" i="24" s="1"/>
  <c r="BG1468" i="24"/>
  <c r="BH1468" i="24" s="1"/>
  <c r="BI1468" i="24"/>
  <c r="BJ1468" i="24" s="1"/>
  <c r="BK1468" i="24"/>
  <c r="BL1468" i="24" s="1"/>
  <c r="BM1468" i="24"/>
  <c r="BN1468" i="24" s="1"/>
  <c r="BC1469" i="24"/>
  <c r="BD1469" i="24" s="1"/>
  <c r="BE1469" i="24"/>
  <c r="BF1469" i="24" s="1"/>
  <c r="BG1469" i="24"/>
  <c r="BH1469" i="24" s="1"/>
  <c r="BI1469" i="24"/>
  <c r="BJ1469" i="24" s="1"/>
  <c r="BK1469" i="24"/>
  <c r="BL1469" i="24" s="1"/>
  <c r="BM1469" i="24"/>
  <c r="BN1469" i="24" s="1"/>
  <c r="BC1906" i="24"/>
  <c r="BD1906" i="24" s="1"/>
  <c r="BE1906" i="24"/>
  <c r="BF1906" i="24" s="1"/>
  <c r="BG1906" i="24"/>
  <c r="BH1906" i="24" s="1"/>
  <c r="BI1906" i="24"/>
  <c r="BJ1906" i="24" s="1"/>
  <c r="BK1906" i="24"/>
  <c r="BL1906" i="24" s="1"/>
  <c r="BM1906" i="24"/>
  <c r="BN1906" i="24" s="1"/>
  <c r="BC2288" i="24"/>
  <c r="BD2288" i="24" s="1"/>
  <c r="BE2288" i="24"/>
  <c r="BF2288" i="24" s="1"/>
  <c r="BG2288" i="24"/>
  <c r="BH2288" i="24" s="1"/>
  <c r="BI2288" i="24"/>
  <c r="BJ2288" i="24" s="1"/>
  <c r="BK2288" i="24"/>
  <c r="BL2288" i="24" s="1"/>
  <c r="BM2288" i="24"/>
  <c r="BN2288" i="24" s="1"/>
  <c r="BC2120" i="24"/>
  <c r="BD2120" i="24" s="1"/>
  <c r="BE2120" i="24"/>
  <c r="BF2120" i="24" s="1"/>
  <c r="BG2120" i="24"/>
  <c r="BH2120" i="24" s="1"/>
  <c r="BI2120" i="24"/>
  <c r="BJ2120" i="24" s="1"/>
  <c r="BK2120" i="24"/>
  <c r="BL2120" i="24" s="1"/>
  <c r="BM2120" i="24"/>
  <c r="BN2120" i="24" s="1"/>
  <c r="BC1861" i="24"/>
  <c r="BD1861" i="24" s="1"/>
  <c r="BE1861" i="24"/>
  <c r="BF1861" i="24" s="1"/>
  <c r="BG1861" i="24"/>
  <c r="BH1861" i="24" s="1"/>
  <c r="BI1861" i="24"/>
  <c r="BJ1861" i="24" s="1"/>
  <c r="BK1861" i="24"/>
  <c r="BL1861" i="24" s="1"/>
  <c r="BM1861" i="24"/>
  <c r="BN1861" i="24" s="1"/>
  <c r="BC1470" i="24"/>
  <c r="BD1470" i="24" s="1"/>
  <c r="BE1470" i="24"/>
  <c r="BF1470" i="24" s="1"/>
  <c r="BG1470" i="24"/>
  <c r="BH1470" i="24" s="1"/>
  <c r="BI1470" i="24"/>
  <c r="BJ1470" i="24" s="1"/>
  <c r="BK1470" i="24"/>
  <c r="BL1470" i="24" s="1"/>
  <c r="BM1470" i="24"/>
  <c r="BN1470" i="24" s="1"/>
  <c r="BC1879" i="24"/>
  <c r="BD1879" i="24" s="1"/>
  <c r="BE1879" i="24"/>
  <c r="BF1879" i="24" s="1"/>
  <c r="BG1879" i="24"/>
  <c r="BH1879" i="24" s="1"/>
  <c r="BI1879" i="24"/>
  <c r="BJ1879" i="24" s="1"/>
  <c r="BK1879" i="24"/>
  <c r="BL1879" i="24" s="1"/>
  <c r="BM1879" i="24"/>
  <c r="BN1879" i="24" s="1"/>
  <c r="BC2219" i="24"/>
  <c r="BD2219" i="24" s="1"/>
  <c r="BE2219" i="24"/>
  <c r="BF2219" i="24" s="1"/>
  <c r="BG2219" i="24"/>
  <c r="BH2219" i="24" s="1"/>
  <c r="BI2219" i="24"/>
  <c r="BJ2219" i="24" s="1"/>
  <c r="BK2219" i="24"/>
  <c r="BL2219" i="24" s="1"/>
  <c r="BM2219" i="24"/>
  <c r="BN2219" i="24" s="1"/>
  <c r="BC2444" i="24"/>
  <c r="BD2444" i="24" s="1"/>
  <c r="BE2444" i="24"/>
  <c r="BF2444" i="24" s="1"/>
  <c r="BG2444" i="24"/>
  <c r="BH2444" i="24" s="1"/>
  <c r="BI2444" i="24"/>
  <c r="BJ2444" i="24" s="1"/>
  <c r="BK2444" i="24"/>
  <c r="BL2444" i="24" s="1"/>
  <c r="BM2444" i="24"/>
  <c r="BN2444" i="24" s="1"/>
  <c r="BC2263" i="24"/>
  <c r="BD2263" i="24" s="1"/>
  <c r="BE2263" i="24"/>
  <c r="BF2263" i="24" s="1"/>
  <c r="BG2263" i="24"/>
  <c r="BH2263" i="24" s="1"/>
  <c r="BI2263" i="24"/>
  <c r="BJ2263" i="24" s="1"/>
  <c r="BK2263" i="24"/>
  <c r="BL2263" i="24" s="1"/>
  <c r="BM2263" i="24"/>
  <c r="BN2263" i="24" s="1"/>
  <c r="BC2100" i="24"/>
  <c r="BD2100" i="24" s="1"/>
  <c r="BE2100" i="24"/>
  <c r="BF2100" i="24" s="1"/>
  <c r="BG2100" i="24"/>
  <c r="BH2100" i="24" s="1"/>
  <c r="BI2100" i="24"/>
  <c r="BJ2100" i="24" s="1"/>
  <c r="BK2100" i="24"/>
  <c r="BL2100" i="24" s="1"/>
  <c r="BM2100" i="24"/>
  <c r="BN2100" i="24" s="1"/>
  <c r="BC2264" i="24"/>
  <c r="BD2264" i="24" s="1"/>
  <c r="BE2264" i="24"/>
  <c r="BF2264" i="24" s="1"/>
  <c r="BG2264" i="24"/>
  <c r="BH2264" i="24" s="1"/>
  <c r="BI2264" i="24"/>
  <c r="BJ2264" i="24" s="1"/>
  <c r="BK2264" i="24"/>
  <c r="BL2264" i="24" s="1"/>
  <c r="BM2264" i="24"/>
  <c r="BN2264" i="24" s="1"/>
  <c r="BC2246" i="24"/>
  <c r="BD2246" i="24" s="1"/>
  <c r="BE2246" i="24"/>
  <c r="BF2246" i="24" s="1"/>
  <c r="BG2246" i="24"/>
  <c r="BH2246" i="24" s="1"/>
  <c r="BI2246" i="24"/>
  <c r="BJ2246" i="24" s="1"/>
  <c r="BK2246" i="24"/>
  <c r="BL2246" i="24" s="1"/>
  <c r="BM2246" i="24"/>
  <c r="BN2246" i="24" s="1"/>
  <c r="BC2262" i="24"/>
  <c r="BD2262" i="24" s="1"/>
  <c r="BE2262" i="24"/>
  <c r="BF2262" i="24" s="1"/>
  <c r="BG2262" i="24"/>
  <c r="BH2262" i="24" s="1"/>
  <c r="BI2262" i="24"/>
  <c r="BJ2262" i="24" s="1"/>
  <c r="BK2262" i="24"/>
  <c r="BL2262" i="24" s="1"/>
  <c r="BM2262" i="24"/>
  <c r="BN2262" i="24" s="1"/>
  <c r="BC2179" i="24"/>
  <c r="BD2179" i="24" s="1"/>
  <c r="BE2179" i="24"/>
  <c r="BF2179" i="24" s="1"/>
  <c r="BG2179" i="24"/>
  <c r="BH2179" i="24" s="1"/>
  <c r="BI2179" i="24"/>
  <c r="BJ2179" i="24" s="1"/>
  <c r="BK2179" i="24"/>
  <c r="BL2179" i="24" s="1"/>
  <c r="BM2179" i="24"/>
  <c r="BN2179" i="24" s="1"/>
  <c r="BC2209" i="24"/>
  <c r="BD2209" i="24" s="1"/>
  <c r="BE2209" i="24"/>
  <c r="BF2209" i="24" s="1"/>
  <c r="BG2209" i="24"/>
  <c r="BH2209" i="24" s="1"/>
  <c r="BI2209" i="24"/>
  <c r="BJ2209" i="24" s="1"/>
  <c r="BK2209" i="24"/>
  <c r="BL2209" i="24" s="1"/>
  <c r="BM2209" i="24"/>
  <c r="BN2209" i="24" s="1"/>
  <c r="BC2124" i="24"/>
  <c r="BD2124" i="24" s="1"/>
  <c r="BE2124" i="24"/>
  <c r="BF2124" i="24" s="1"/>
  <c r="BG2124" i="24"/>
  <c r="BH2124" i="24" s="1"/>
  <c r="BI2124" i="24"/>
  <c r="BJ2124" i="24" s="1"/>
  <c r="BK2124" i="24"/>
  <c r="BL2124" i="24" s="1"/>
  <c r="BM2124" i="24"/>
  <c r="BN2124" i="24" s="1"/>
  <c r="BC1471" i="24"/>
  <c r="BD1471" i="24" s="1"/>
  <c r="BE1471" i="24"/>
  <c r="BF1471" i="24" s="1"/>
  <c r="BG1471" i="24"/>
  <c r="BH1471" i="24" s="1"/>
  <c r="BI1471" i="24"/>
  <c r="BJ1471" i="24" s="1"/>
  <c r="BK1471" i="24"/>
  <c r="BL1471" i="24" s="1"/>
  <c r="BM1471" i="24"/>
  <c r="BN1471" i="24" s="1"/>
  <c r="BC577" i="24"/>
  <c r="BD577" i="24" s="1"/>
  <c r="BE577" i="24"/>
  <c r="BF577" i="24" s="1"/>
  <c r="BG577" i="24"/>
  <c r="BH577" i="24" s="1"/>
  <c r="BI577" i="24"/>
  <c r="BJ577" i="24" s="1"/>
  <c r="BK577" i="24"/>
  <c r="BL577" i="24" s="1"/>
  <c r="BM577" i="24"/>
  <c r="BN577" i="24" s="1"/>
  <c r="BC578" i="24"/>
  <c r="BD578" i="24" s="1"/>
  <c r="BE578" i="24"/>
  <c r="BF578" i="24" s="1"/>
  <c r="BG578" i="24"/>
  <c r="BH578" i="24" s="1"/>
  <c r="BI578" i="24"/>
  <c r="BJ578" i="24" s="1"/>
  <c r="BK578" i="24"/>
  <c r="BL578" i="24" s="1"/>
  <c r="BM578" i="24"/>
  <c r="BN578" i="24" s="1"/>
  <c r="BC1472" i="24"/>
  <c r="BD1472" i="24" s="1"/>
  <c r="BE1472" i="24"/>
  <c r="BF1472" i="24" s="1"/>
  <c r="BG1472" i="24"/>
  <c r="BH1472" i="24" s="1"/>
  <c r="BI1472" i="24"/>
  <c r="BJ1472" i="24" s="1"/>
  <c r="BK1472" i="24"/>
  <c r="BL1472" i="24" s="1"/>
  <c r="BM1472" i="24"/>
  <c r="BN1472" i="24" s="1"/>
  <c r="BC579" i="24"/>
  <c r="BD579" i="24" s="1"/>
  <c r="BE579" i="24"/>
  <c r="BF579" i="24" s="1"/>
  <c r="BG579" i="24"/>
  <c r="BH579" i="24" s="1"/>
  <c r="BI579" i="24"/>
  <c r="BJ579" i="24" s="1"/>
  <c r="BK579" i="24"/>
  <c r="BL579" i="24" s="1"/>
  <c r="BM579" i="24"/>
  <c r="BN579" i="24" s="1"/>
  <c r="BC580" i="24"/>
  <c r="BD580" i="24" s="1"/>
  <c r="BE580" i="24"/>
  <c r="BF580" i="24" s="1"/>
  <c r="BG580" i="24"/>
  <c r="BH580" i="24" s="1"/>
  <c r="BI580" i="24"/>
  <c r="BJ580" i="24" s="1"/>
  <c r="BK580" i="24"/>
  <c r="BL580" i="24" s="1"/>
  <c r="BM580" i="24"/>
  <c r="BN580" i="24" s="1"/>
  <c r="BC581" i="24"/>
  <c r="BD581" i="24" s="1"/>
  <c r="BE581" i="24"/>
  <c r="BF581" i="24" s="1"/>
  <c r="BG581" i="24"/>
  <c r="BH581" i="24" s="1"/>
  <c r="BI581" i="24"/>
  <c r="BJ581" i="24" s="1"/>
  <c r="BK581" i="24"/>
  <c r="BL581" i="24" s="1"/>
  <c r="BM581" i="24"/>
  <c r="BN581" i="24" s="1"/>
  <c r="BC582" i="24"/>
  <c r="BD582" i="24" s="1"/>
  <c r="BE582" i="24"/>
  <c r="BF582" i="24" s="1"/>
  <c r="BG582" i="24"/>
  <c r="BH582" i="24" s="1"/>
  <c r="BI582" i="24"/>
  <c r="BJ582" i="24" s="1"/>
  <c r="BK582" i="24"/>
  <c r="BL582" i="24" s="1"/>
  <c r="BM582" i="24"/>
  <c r="BN582" i="24" s="1"/>
  <c r="BC583" i="24"/>
  <c r="BD583" i="24" s="1"/>
  <c r="BE583" i="24"/>
  <c r="BF583" i="24" s="1"/>
  <c r="BG583" i="24"/>
  <c r="BH583" i="24" s="1"/>
  <c r="BI583" i="24"/>
  <c r="BJ583" i="24" s="1"/>
  <c r="BK583" i="24"/>
  <c r="BL583" i="24" s="1"/>
  <c r="BM583" i="24"/>
  <c r="BN583" i="24" s="1"/>
  <c r="BC584" i="24"/>
  <c r="BD584" i="24" s="1"/>
  <c r="BE584" i="24"/>
  <c r="BF584" i="24" s="1"/>
  <c r="BG584" i="24"/>
  <c r="BH584" i="24" s="1"/>
  <c r="BI584" i="24"/>
  <c r="BJ584" i="24" s="1"/>
  <c r="BK584" i="24"/>
  <c r="BL584" i="24" s="1"/>
  <c r="BM584" i="24"/>
  <c r="BN584" i="24" s="1"/>
  <c r="BC1473" i="24"/>
  <c r="BD1473" i="24" s="1"/>
  <c r="BE1473" i="24"/>
  <c r="BF1473" i="24" s="1"/>
  <c r="BG1473" i="24"/>
  <c r="BH1473" i="24" s="1"/>
  <c r="BI1473" i="24"/>
  <c r="BJ1473" i="24" s="1"/>
  <c r="BK1473" i="24"/>
  <c r="BL1473" i="24" s="1"/>
  <c r="BM1473" i="24"/>
  <c r="BN1473" i="24" s="1"/>
  <c r="BC585" i="24"/>
  <c r="BD585" i="24" s="1"/>
  <c r="BE585" i="24"/>
  <c r="BF585" i="24" s="1"/>
  <c r="BG585" i="24"/>
  <c r="BH585" i="24" s="1"/>
  <c r="BI585" i="24"/>
  <c r="BJ585" i="24" s="1"/>
  <c r="BK585" i="24"/>
  <c r="BL585" i="24" s="1"/>
  <c r="BM585" i="24"/>
  <c r="BN585" i="24" s="1"/>
  <c r="BC586" i="24"/>
  <c r="BD586" i="24" s="1"/>
  <c r="BE586" i="24"/>
  <c r="BF586" i="24" s="1"/>
  <c r="BG586" i="24"/>
  <c r="BH586" i="24" s="1"/>
  <c r="BI586" i="24"/>
  <c r="BJ586" i="24" s="1"/>
  <c r="BK586" i="24"/>
  <c r="BL586" i="24" s="1"/>
  <c r="BM586" i="24"/>
  <c r="BN586" i="24" s="1"/>
  <c r="BC1474" i="24"/>
  <c r="BD1474" i="24" s="1"/>
  <c r="BE1474" i="24"/>
  <c r="BF1474" i="24" s="1"/>
  <c r="BG1474" i="24"/>
  <c r="BH1474" i="24" s="1"/>
  <c r="BI1474" i="24"/>
  <c r="BJ1474" i="24" s="1"/>
  <c r="BK1474" i="24"/>
  <c r="BL1474" i="24" s="1"/>
  <c r="BM1474" i="24"/>
  <c r="BN1474" i="24" s="1"/>
  <c r="BC587" i="24"/>
  <c r="BD587" i="24" s="1"/>
  <c r="BE587" i="24"/>
  <c r="BF587" i="24" s="1"/>
  <c r="BG587" i="24"/>
  <c r="BH587" i="24" s="1"/>
  <c r="BI587" i="24"/>
  <c r="BJ587" i="24" s="1"/>
  <c r="BK587" i="24"/>
  <c r="BL587" i="24" s="1"/>
  <c r="BM587" i="24"/>
  <c r="BN587" i="24" s="1"/>
  <c r="BC588" i="24"/>
  <c r="BD588" i="24" s="1"/>
  <c r="BE588" i="24"/>
  <c r="BF588" i="24" s="1"/>
  <c r="BG588" i="24"/>
  <c r="BH588" i="24" s="1"/>
  <c r="BI588" i="24"/>
  <c r="BJ588" i="24" s="1"/>
  <c r="BK588" i="24"/>
  <c r="BL588" i="24" s="1"/>
  <c r="BM588" i="24"/>
  <c r="BN588" i="24" s="1"/>
  <c r="BC2047" i="24"/>
  <c r="BD2047" i="24" s="1"/>
  <c r="BE2047" i="24"/>
  <c r="BF2047" i="24" s="1"/>
  <c r="BG2047" i="24"/>
  <c r="BH2047" i="24" s="1"/>
  <c r="BI2047" i="24"/>
  <c r="BJ2047" i="24" s="1"/>
  <c r="BK2047" i="24"/>
  <c r="BL2047" i="24" s="1"/>
  <c r="BM2047" i="24"/>
  <c r="BN2047" i="24" s="1"/>
  <c r="BC1475" i="24"/>
  <c r="BD1475" i="24" s="1"/>
  <c r="BE1475" i="24"/>
  <c r="BF1475" i="24" s="1"/>
  <c r="BG1475" i="24"/>
  <c r="BH1475" i="24" s="1"/>
  <c r="BI1475" i="24"/>
  <c r="BJ1475" i="24" s="1"/>
  <c r="BK1475" i="24"/>
  <c r="BL1475" i="24" s="1"/>
  <c r="BM1475" i="24"/>
  <c r="BN1475" i="24" s="1"/>
  <c r="BC1989" i="24"/>
  <c r="BD1989" i="24" s="1"/>
  <c r="BE1989" i="24"/>
  <c r="BF1989" i="24" s="1"/>
  <c r="BG1989" i="24"/>
  <c r="BH1989" i="24" s="1"/>
  <c r="BI1989" i="24"/>
  <c r="BJ1989" i="24" s="1"/>
  <c r="BK1989" i="24"/>
  <c r="BL1989" i="24" s="1"/>
  <c r="BM1989" i="24"/>
  <c r="BN1989" i="24" s="1"/>
  <c r="BC1878" i="24"/>
  <c r="BD1878" i="24" s="1"/>
  <c r="BE1878" i="24"/>
  <c r="BF1878" i="24" s="1"/>
  <c r="BG1878" i="24"/>
  <c r="BH1878" i="24" s="1"/>
  <c r="BI1878" i="24"/>
  <c r="BJ1878" i="24" s="1"/>
  <c r="BK1878" i="24"/>
  <c r="BL1878" i="24" s="1"/>
  <c r="BM1878" i="24"/>
  <c r="BN1878" i="24" s="1"/>
  <c r="BC1882" i="24"/>
  <c r="BD1882" i="24" s="1"/>
  <c r="BE1882" i="24"/>
  <c r="BF1882" i="24" s="1"/>
  <c r="BG1882" i="24"/>
  <c r="BH1882" i="24" s="1"/>
  <c r="BI1882" i="24"/>
  <c r="BJ1882" i="24" s="1"/>
  <c r="BK1882" i="24"/>
  <c r="BL1882" i="24" s="1"/>
  <c r="BM1882" i="24"/>
  <c r="BN1882" i="24" s="1"/>
  <c r="BC1942" i="24"/>
  <c r="BD1942" i="24" s="1"/>
  <c r="BE1942" i="24"/>
  <c r="BF1942" i="24" s="1"/>
  <c r="BG1942" i="24"/>
  <c r="BH1942" i="24" s="1"/>
  <c r="BI1942" i="24"/>
  <c r="BJ1942" i="24" s="1"/>
  <c r="BK1942" i="24"/>
  <c r="BL1942" i="24" s="1"/>
  <c r="BM1942" i="24"/>
  <c r="BN1942" i="24" s="1"/>
  <c r="BC2110" i="24"/>
  <c r="BD2110" i="24" s="1"/>
  <c r="BE2110" i="24"/>
  <c r="BF2110" i="24" s="1"/>
  <c r="BG2110" i="24"/>
  <c r="BH2110" i="24" s="1"/>
  <c r="BI2110" i="24"/>
  <c r="BJ2110" i="24" s="1"/>
  <c r="BK2110" i="24"/>
  <c r="BL2110" i="24" s="1"/>
  <c r="BM2110" i="24"/>
  <c r="BN2110" i="24" s="1"/>
  <c r="BC2523" i="24"/>
  <c r="BD2523" i="24" s="1"/>
  <c r="BE2523" i="24"/>
  <c r="BF2523" i="24" s="1"/>
  <c r="BG2523" i="24"/>
  <c r="BH2523" i="24" s="1"/>
  <c r="BI2523" i="24"/>
  <c r="BJ2523" i="24" s="1"/>
  <c r="BK2523" i="24"/>
  <c r="BL2523" i="24" s="1"/>
  <c r="BM2523" i="24"/>
  <c r="BN2523" i="24" s="1"/>
  <c r="BC2051" i="24"/>
  <c r="BD2051" i="24" s="1"/>
  <c r="BE2051" i="24"/>
  <c r="BF2051" i="24" s="1"/>
  <c r="BG2051" i="24"/>
  <c r="BH2051" i="24" s="1"/>
  <c r="BI2051" i="24"/>
  <c r="BJ2051" i="24" s="1"/>
  <c r="BK2051" i="24"/>
  <c r="BL2051" i="24" s="1"/>
  <c r="BM2051" i="24"/>
  <c r="BN2051" i="24" s="1"/>
  <c r="BC2487" i="24"/>
  <c r="BD2487" i="24" s="1"/>
  <c r="BE2487" i="24"/>
  <c r="BF2487" i="24" s="1"/>
  <c r="BG2487" i="24"/>
  <c r="BH2487" i="24" s="1"/>
  <c r="BI2487" i="24"/>
  <c r="BJ2487" i="24" s="1"/>
  <c r="BK2487" i="24"/>
  <c r="BL2487" i="24" s="1"/>
  <c r="BM2487" i="24"/>
  <c r="BN2487" i="24" s="1"/>
  <c r="BC1990" i="24"/>
  <c r="BD1990" i="24" s="1"/>
  <c r="BE1990" i="24"/>
  <c r="BF1990" i="24" s="1"/>
  <c r="BG1990" i="24"/>
  <c r="BH1990" i="24" s="1"/>
  <c r="BI1990" i="24"/>
  <c r="BJ1990" i="24" s="1"/>
  <c r="BK1990" i="24"/>
  <c r="BL1990" i="24" s="1"/>
  <c r="BM1990" i="24"/>
  <c r="BN1990" i="24" s="1"/>
  <c r="BC2493" i="24"/>
  <c r="BD2493" i="24" s="1"/>
  <c r="BE2493" i="24"/>
  <c r="BF2493" i="24" s="1"/>
  <c r="BG2493" i="24"/>
  <c r="BH2493" i="24" s="1"/>
  <c r="BI2493" i="24"/>
  <c r="BJ2493" i="24" s="1"/>
  <c r="BK2493" i="24"/>
  <c r="BL2493" i="24" s="1"/>
  <c r="BM2493" i="24"/>
  <c r="BN2493" i="24" s="1"/>
  <c r="BC2023" i="24"/>
  <c r="BD2023" i="24" s="1"/>
  <c r="BE2023" i="24"/>
  <c r="BF2023" i="24" s="1"/>
  <c r="BG2023" i="24"/>
  <c r="BH2023" i="24" s="1"/>
  <c r="BI2023" i="24"/>
  <c r="BJ2023" i="24" s="1"/>
  <c r="BK2023" i="24"/>
  <c r="BL2023" i="24" s="1"/>
  <c r="BM2023" i="24"/>
  <c r="BN2023" i="24" s="1"/>
  <c r="BC1955" i="24"/>
  <c r="BD1955" i="24" s="1"/>
  <c r="BE1955" i="24"/>
  <c r="BF1955" i="24" s="1"/>
  <c r="BG1955" i="24"/>
  <c r="BH1955" i="24" s="1"/>
  <c r="BI1955" i="24"/>
  <c r="BJ1955" i="24" s="1"/>
  <c r="BK1955" i="24"/>
  <c r="BL1955" i="24" s="1"/>
  <c r="BM1955" i="24"/>
  <c r="BN1955" i="24" s="1"/>
  <c r="BC2052" i="24"/>
  <c r="BD2052" i="24" s="1"/>
  <c r="BE2052" i="24"/>
  <c r="BF2052" i="24" s="1"/>
  <c r="BG2052" i="24"/>
  <c r="BH2052" i="24" s="1"/>
  <c r="BI2052" i="24"/>
  <c r="BJ2052" i="24" s="1"/>
  <c r="BK2052" i="24"/>
  <c r="BL2052" i="24" s="1"/>
  <c r="BM2052" i="24"/>
  <c r="BN2052" i="24" s="1"/>
  <c r="BC2101" i="24"/>
  <c r="BD2101" i="24" s="1"/>
  <c r="BE2101" i="24"/>
  <c r="BF2101" i="24" s="1"/>
  <c r="BG2101" i="24"/>
  <c r="BH2101" i="24" s="1"/>
  <c r="BI2101" i="24"/>
  <c r="BJ2101" i="24" s="1"/>
  <c r="BK2101" i="24"/>
  <c r="BL2101" i="24" s="1"/>
  <c r="BM2101" i="24"/>
  <c r="BN2101" i="24" s="1"/>
  <c r="BC1901" i="24"/>
  <c r="BD1901" i="24" s="1"/>
  <c r="BE1901" i="24"/>
  <c r="BF1901" i="24" s="1"/>
  <c r="BG1901" i="24"/>
  <c r="BH1901" i="24" s="1"/>
  <c r="BI1901" i="24"/>
  <c r="BJ1901" i="24" s="1"/>
  <c r="BK1901" i="24"/>
  <c r="BL1901" i="24" s="1"/>
  <c r="BM1901" i="24"/>
  <c r="BN1901" i="24" s="1"/>
  <c r="BC2265" i="24"/>
  <c r="BD2265" i="24" s="1"/>
  <c r="BE2265" i="24"/>
  <c r="BF2265" i="24" s="1"/>
  <c r="BG2265" i="24"/>
  <c r="BH2265" i="24" s="1"/>
  <c r="BI2265" i="24"/>
  <c r="BJ2265" i="24" s="1"/>
  <c r="BK2265" i="24"/>
  <c r="BL2265" i="24" s="1"/>
  <c r="BM2265" i="24"/>
  <c r="BN2265" i="24" s="1"/>
  <c r="BC2000" i="24"/>
  <c r="BD2000" i="24" s="1"/>
  <c r="BE2000" i="24"/>
  <c r="BF2000" i="24" s="1"/>
  <c r="BG2000" i="24"/>
  <c r="BH2000" i="24" s="1"/>
  <c r="BI2000" i="24"/>
  <c r="BJ2000" i="24" s="1"/>
  <c r="BK2000" i="24"/>
  <c r="BL2000" i="24" s="1"/>
  <c r="BM2000" i="24"/>
  <c r="BN2000" i="24" s="1"/>
  <c r="BC2067" i="24"/>
  <c r="BD2067" i="24" s="1"/>
  <c r="BE2067" i="24"/>
  <c r="BF2067" i="24" s="1"/>
  <c r="BG2067" i="24"/>
  <c r="BH2067" i="24" s="1"/>
  <c r="BI2067" i="24"/>
  <c r="BJ2067" i="24" s="1"/>
  <c r="BK2067" i="24"/>
  <c r="BL2067" i="24" s="1"/>
  <c r="BM2067" i="24"/>
  <c r="BN2067" i="24" s="1"/>
  <c r="BC589" i="24"/>
  <c r="BD589" i="24" s="1"/>
  <c r="BE589" i="24"/>
  <c r="BF589" i="24" s="1"/>
  <c r="BG589" i="24"/>
  <c r="BH589" i="24" s="1"/>
  <c r="BI589" i="24"/>
  <c r="BJ589" i="24" s="1"/>
  <c r="BK589" i="24"/>
  <c r="BL589" i="24" s="1"/>
  <c r="BM589" i="24"/>
  <c r="BN589" i="24" s="1"/>
  <c r="BC590" i="24"/>
  <c r="BD590" i="24" s="1"/>
  <c r="BE590" i="24"/>
  <c r="BF590" i="24" s="1"/>
  <c r="BG590" i="24"/>
  <c r="BH590" i="24" s="1"/>
  <c r="BI590" i="24"/>
  <c r="BJ590" i="24" s="1"/>
  <c r="BK590" i="24"/>
  <c r="BL590" i="24" s="1"/>
  <c r="BM590" i="24"/>
  <c r="BN590" i="24" s="1"/>
  <c r="BC591" i="24"/>
  <c r="BD591" i="24" s="1"/>
  <c r="BE591" i="24"/>
  <c r="BF591" i="24" s="1"/>
  <c r="BG591" i="24"/>
  <c r="BH591" i="24" s="1"/>
  <c r="BI591" i="24"/>
  <c r="BJ591" i="24" s="1"/>
  <c r="BK591" i="24"/>
  <c r="BL591" i="24" s="1"/>
  <c r="BM591" i="24"/>
  <c r="BN591" i="24" s="1"/>
  <c r="BC592" i="24"/>
  <c r="BD592" i="24" s="1"/>
  <c r="BE592" i="24"/>
  <c r="BF592" i="24" s="1"/>
  <c r="BG592" i="24"/>
  <c r="BH592" i="24" s="1"/>
  <c r="BI592" i="24"/>
  <c r="BJ592" i="24" s="1"/>
  <c r="BK592" i="24"/>
  <c r="BL592" i="24" s="1"/>
  <c r="BM592" i="24"/>
  <c r="BN592" i="24" s="1"/>
  <c r="BC593" i="24"/>
  <c r="BD593" i="24" s="1"/>
  <c r="BE593" i="24"/>
  <c r="BF593" i="24" s="1"/>
  <c r="BG593" i="24"/>
  <c r="BH593" i="24" s="1"/>
  <c r="BI593" i="24"/>
  <c r="BJ593" i="24" s="1"/>
  <c r="BK593" i="24"/>
  <c r="BL593" i="24" s="1"/>
  <c r="BM593" i="24"/>
  <c r="BN593" i="24" s="1"/>
  <c r="BC594" i="24"/>
  <c r="BD594" i="24" s="1"/>
  <c r="BE594" i="24"/>
  <c r="BF594" i="24" s="1"/>
  <c r="BG594" i="24"/>
  <c r="BH594" i="24" s="1"/>
  <c r="BI594" i="24"/>
  <c r="BJ594" i="24" s="1"/>
  <c r="BK594" i="24"/>
  <c r="BL594" i="24" s="1"/>
  <c r="BM594" i="24"/>
  <c r="BN594" i="24" s="1"/>
  <c r="BC595" i="24"/>
  <c r="BD595" i="24" s="1"/>
  <c r="BE595" i="24"/>
  <c r="BF595" i="24" s="1"/>
  <c r="BG595" i="24"/>
  <c r="BH595" i="24" s="1"/>
  <c r="BI595" i="24"/>
  <c r="BJ595" i="24" s="1"/>
  <c r="BK595" i="24"/>
  <c r="BL595" i="24" s="1"/>
  <c r="BM595" i="24"/>
  <c r="BN595" i="24" s="1"/>
  <c r="BC596" i="24"/>
  <c r="BD596" i="24" s="1"/>
  <c r="BE596" i="24"/>
  <c r="BF596" i="24" s="1"/>
  <c r="BG596" i="24"/>
  <c r="BH596" i="24" s="1"/>
  <c r="BI596" i="24"/>
  <c r="BJ596" i="24" s="1"/>
  <c r="BK596" i="24"/>
  <c r="BL596" i="24" s="1"/>
  <c r="BM596" i="24"/>
  <c r="BN596" i="24" s="1"/>
  <c r="BC597" i="24"/>
  <c r="BD597" i="24" s="1"/>
  <c r="BE597" i="24"/>
  <c r="BF597" i="24" s="1"/>
  <c r="BG597" i="24"/>
  <c r="BH597" i="24" s="1"/>
  <c r="BI597" i="24"/>
  <c r="BJ597" i="24" s="1"/>
  <c r="BK597" i="24"/>
  <c r="BL597" i="24" s="1"/>
  <c r="BM597" i="24"/>
  <c r="BN597" i="24" s="1"/>
  <c r="BC598" i="24"/>
  <c r="BD598" i="24" s="1"/>
  <c r="BE598" i="24"/>
  <c r="BF598" i="24" s="1"/>
  <c r="BG598" i="24"/>
  <c r="BH598" i="24" s="1"/>
  <c r="BI598" i="24"/>
  <c r="BJ598" i="24" s="1"/>
  <c r="BK598" i="24"/>
  <c r="BL598" i="24" s="1"/>
  <c r="BM598" i="24"/>
  <c r="BN598" i="24" s="1"/>
  <c r="BC599" i="24"/>
  <c r="BD599" i="24" s="1"/>
  <c r="BE599" i="24"/>
  <c r="BF599" i="24" s="1"/>
  <c r="BG599" i="24"/>
  <c r="BH599" i="24" s="1"/>
  <c r="BI599" i="24"/>
  <c r="BJ599" i="24" s="1"/>
  <c r="BK599" i="24"/>
  <c r="BL599" i="24" s="1"/>
  <c r="BM599" i="24"/>
  <c r="BN599" i="24" s="1"/>
  <c r="BC600" i="24"/>
  <c r="BD600" i="24" s="1"/>
  <c r="BE600" i="24"/>
  <c r="BF600" i="24" s="1"/>
  <c r="BG600" i="24"/>
  <c r="BH600" i="24" s="1"/>
  <c r="BI600" i="24"/>
  <c r="BJ600" i="24" s="1"/>
  <c r="BK600" i="24"/>
  <c r="BL600" i="24" s="1"/>
  <c r="BM600" i="24"/>
  <c r="BN600" i="24" s="1"/>
  <c r="BC601" i="24"/>
  <c r="BD601" i="24" s="1"/>
  <c r="BE601" i="24"/>
  <c r="BF601" i="24" s="1"/>
  <c r="BG601" i="24"/>
  <c r="BH601" i="24" s="1"/>
  <c r="BI601" i="24"/>
  <c r="BJ601" i="24" s="1"/>
  <c r="BK601" i="24"/>
  <c r="BL601" i="24" s="1"/>
  <c r="BM601" i="24"/>
  <c r="BN601" i="24" s="1"/>
  <c r="BC602" i="24"/>
  <c r="BD602" i="24" s="1"/>
  <c r="BE602" i="24"/>
  <c r="BF602" i="24" s="1"/>
  <c r="BG602" i="24"/>
  <c r="BH602" i="24" s="1"/>
  <c r="BI602" i="24"/>
  <c r="BJ602" i="24" s="1"/>
  <c r="BK602" i="24"/>
  <c r="BL602" i="24" s="1"/>
  <c r="BM602" i="24"/>
  <c r="BN602" i="24" s="1"/>
  <c r="BC603" i="24"/>
  <c r="BD603" i="24" s="1"/>
  <c r="BE603" i="24"/>
  <c r="BF603" i="24" s="1"/>
  <c r="BG603" i="24"/>
  <c r="BH603" i="24" s="1"/>
  <c r="BI603" i="24"/>
  <c r="BJ603" i="24" s="1"/>
  <c r="BK603" i="24"/>
  <c r="BL603" i="24" s="1"/>
  <c r="BM603" i="24"/>
  <c r="BN603" i="24" s="1"/>
  <c r="BC1903" i="24"/>
  <c r="BD1903" i="24" s="1"/>
  <c r="BE1903" i="24"/>
  <c r="BF1903" i="24" s="1"/>
  <c r="BG1903" i="24"/>
  <c r="BH1903" i="24" s="1"/>
  <c r="BI1903" i="24"/>
  <c r="BJ1903" i="24" s="1"/>
  <c r="BK1903" i="24"/>
  <c r="BL1903" i="24" s="1"/>
  <c r="BM1903" i="24"/>
  <c r="BN1903" i="24" s="1"/>
  <c r="BC1853" i="24"/>
  <c r="BD1853" i="24" s="1"/>
  <c r="BE1853" i="24"/>
  <c r="BF1853" i="24" s="1"/>
  <c r="BG1853" i="24"/>
  <c r="BH1853" i="24" s="1"/>
  <c r="BI1853" i="24"/>
  <c r="BJ1853" i="24" s="1"/>
  <c r="BK1853" i="24"/>
  <c r="BL1853" i="24" s="1"/>
  <c r="BM1853" i="24"/>
  <c r="BN1853" i="24" s="1"/>
  <c r="BC2285" i="24"/>
  <c r="BD2285" i="24" s="1"/>
  <c r="BE2285" i="24"/>
  <c r="BF2285" i="24" s="1"/>
  <c r="BG2285" i="24"/>
  <c r="BH2285" i="24" s="1"/>
  <c r="BI2285" i="24"/>
  <c r="BJ2285" i="24" s="1"/>
  <c r="BK2285" i="24"/>
  <c r="BL2285" i="24" s="1"/>
  <c r="BM2285" i="24"/>
  <c r="BN2285" i="24" s="1"/>
  <c r="BC1852" i="24"/>
  <c r="BD1852" i="24" s="1"/>
  <c r="BE1852" i="24"/>
  <c r="BF1852" i="24" s="1"/>
  <c r="BG1852" i="24"/>
  <c r="BH1852" i="24" s="1"/>
  <c r="BI1852" i="24"/>
  <c r="BJ1852" i="24" s="1"/>
  <c r="BK1852" i="24"/>
  <c r="BL1852" i="24" s="1"/>
  <c r="BM1852" i="24"/>
  <c r="BN1852" i="24" s="1"/>
  <c r="BC2054" i="24"/>
  <c r="BD2054" i="24" s="1"/>
  <c r="BE2054" i="24"/>
  <c r="BF2054" i="24" s="1"/>
  <c r="BG2054" i="24"/>
  <c r="BH2054" i="24" s="1"/>
  <c r="BI2054" i="24"/>
  <c r="BJ2054" i="24" s="1"/>
  <c r="BK2054" i="24"/>
  <c r="BL2054" i="24" s="1"/>
  <c r="BM2054" i="24"/>
  <c r="BN2054" i="24" s="1"/>
  <c r="BC604" i="24"/>
  <c r="BD604" i="24" s="1"/>
  <c r="BE604" i="24"/>
  <c r="BF604" i="24" s="1"/>
  <c r="BG604" i="24"/>
  <c r="BH604" i="24" s="1"/>
  <c r="BI604" i="24"/>
  <c r="BJ604" i="24" s="1"/>
  <c r="BK604" i="24"/>
  <c r="BL604" i="24" s="1"/>
  <c r="BM604" i="24"/>
  <c r="BN604" i="24" s="1"/>
  <c r="BC605" i="24"/>
  <c r="BD605" i="24" s="1"/>
  <c r="BE605" i="24"/>
  <c r="BF605" i="24" s="1"/>
  <c r="BG605" i="24"/>
  <c r="BH605" i="24" s="1"/>
  <c r="BI605" i="24"/>
  <c r="BJ605" i="24" s="1"/>
  <c r="BK605" i="24"/>
  <c r="BL605" i="24" s="1"/>
  <c r="BM605" i="24"/>
  <c r="BN605" i="24" s="1"/>
  <c r="BC606" i="24"/>
  <c r="BD606" i="24" s="1"/>
  <c r="BE606" i="24"/>
  <c r="BF606" i="24" s="1"/>
  <c r="BG606" i="24"/>
  <c r="BH606" i="24" s="1"/>
  <c r="BI606" i="24"/>
  <c r="BJ606" i="24" s="1"/>
  <c r="BK606" i="24"/>
  <c r="BL606" i="24" s="1"/>
  <c r="BM606" i="24"/>
  <c r="BN606" i="24" s="1"/>
  <c r="BC607" i="24"/>
  <c r="BD607" i="24" s="1"/>
  <c r="BE607" i="24"/>
  <c r="BF607" i="24" s="1"/>
  <c r="BG607" i="24"/>
  <c r="BH607" i="24" s="1"/>
  <c r="BI607" i="24"/>
  <c r="BJ607" i="24" s="1"/>
  <c r="BK607" i="24"/>
  <c r="BL607" i="24" s="1"/>
  <c r="BM607" i="24"/>
  <c r="BN607" i="24" s="1"/>
  <c r="BC608" i="24"/>
  <c r="BD608" i="24" s="1"/>
  <c r="BE608" i="24"/>
  <c r="BF608" i="24" s="1"/>
  <c r="BG608" i="24"/>
  <c r="BH608" i="24" s="1"/>
  <c r="BI608" i="24"/>
  <c r="BJ608" i="24" s="1"/>
  <c r="BK608" i="24"/>
  <c r="BL608" i="24" s="1"/>
  <c r="BM608" i="24"/>
  <c r="BN608" i="24" s="1"/>
  <c r="BC609" i="24"/>
  <c r="BD609" i="24" s="1"/>
  <c r="BE609" i="24"/>
  <c r="BF609" i="24" s="1"/>
  <c r="BG609" i="24"/>
  <c r="BH609" i="24" s="1"/>
  <c r="BI609" i="24"/>
  <c r="BJ609" i="24" s="1"/>
  <c r="BK609" i="24"/>
  <c r="BL609" i="24" s="1"/>
  <c r="BM609" i="24"/>
  <c r="BN609" i="24" s="1"/>
  <c r="BC610" i="24"/>
  <c r="BD610" i="24" s="1"/>
  <c r="BE610" i="24"/>
  <c r="BF610" i="24" s="1"/>
  <c r="BG610" i="24"/>
  <c r="BH610" i="24" s="1"/>
  <c r="BI610" i="24"/>
  <c r="BJ610" i="24" s="1"/>
  <c r="BK610" i="24"/>
  <c r="BL610" i="24" s="1"/>
  <c r="BM610" i="24"/>
  <c r="BN610" i="24" s="1"/>
  <c r="BC611" i="24"/>
  <c r="BD611" i="24" s="1"/>
  <c r="BE611" i="24"/>
  <c r="BF611" i="24" s="1"/>
  <c r="BG611" i="24"/>
  <c r="BH611" i="24" s="1"/>
  <c r="BI611" i="24"/>
  <c r="BJ611" i="24" s="1"/>
  <c r="BK611" i="24"/>
  <c r="BL611" i="24" s="1"/>
  <c r="BM611" i="24"/>
  <c r="BN611" i="24" s="1"/>
  <c r="BC612" i="24"/>
  <c r="BD612" i="24" s="1"/>
  <c r="BE612" i="24"/>
  <c r="BF612" i="24" s="1"/>
  <c r="BG612" i="24"/>
  <c r="BH612" i="24" s="1"/>
  <c r="BI612" i="24"/>
  <c r="BJ612" i="24" s="1"/>
  <c r="BK612" i="24"/>
  <c r="BL612" i="24" s="1"/>
  <c r="BM612" i="24"/>
  <c r="BN612" i="24" s="1"/>
  <c r="BC613" i="24"/>
  <c r="BD613" i="24" s="1"/>
  <c r="BE613" i="24"/>
  <c r="BF613" i="24" s="1"/>
  <c r="BG613" i="24"/>
  <c r="BH613" i="24" s="1"/>
  <c r="BI613" i="24"/>
  <c r="BJ613" i="24" s="1"/>
  <c r="BK613" i="24"/>
  <c r="BL613" i="24" s="1"/>
  <c r="BM613" i="24"/>
  <c r="BN613" i="24" s="1"/>
  <c r="BC614" i="24"/>
  <c r="BD614" i="24" s="1"/>
  <c r="BE614" i="24"/>
  <c r="BF614" i="24" s="1"/>
  <c r="BG614" i="24"/>
  <c r="BH614" i="24" s="1"/>
  <c r="BI614" i="24"/>
  <c r="BJ614" i="24" s="1"/>
  <c r="BK614" i="24"/>
  <c r="BL614" i="24" s="1"/>
  <c r="BM614" i="24"/>
  <c r="BN614" i="24" s="1"/>
  <c r="BC615" i="24"/>
  <c r="BD615" i="24" s="1"/>
  <c r="BE615" i="24"/>
  <c r="BF615" i="24" s="1"/>
  <c r="BG615" i="24"/>
  <c r="BH615" i="24" s="1"/>
  <c r="BI615" i="24"/>
  <c r="BJ615" i="24" s="1"/>
  <c r="BK615" i="24"/>
  <c r="BL615" i="24" s="1"/>
  <c r="BM615" i="24"/>
  <c r="BN615" i="24" s="1"/>
  <c r="BC616" i="24"/>
  <c r="BD616" i="24" s="1"/>
  <c r="BE616" i="24"/>
  <c r="BF616" i="24" s="1"/>
  <c r="BG616" i="24"/>
  <c r="BH616" i="24" s="1"/>
  <c r="BI616" i="24"/>
  <c r="BJ616" i="24" s="1"/>
  <c r="BK616" i="24"/>
  <c r="BL616" i="24" s="1"/>
  <c r="BM616" i="24"/>
  <c r="BN616" i="24" s="1"/>
  <c r="BC1479" i="24"/>
  <c r="BD1479" i="24" s="1"/>
  <c r="BE1479" i="24"/>
  <c r="BF1479" i="24" s="1"/>
  <c r="BG1479" i="24"/>
  <c r="BH1479" i="24" s="1"/>
  <c r="BI1479" i="24"/>
  <c r="BJ1479" i="24" s="1"/>
  <c r="BK1479" i="24"/>
  <c r="BL1479" i="24" s="1"/>
  <c r="BM1479" i="24"/>
  <c r="BN1479" i="24" s="1"/>
  <c r="BC617" i="24"/>
  <c r="BD617" i="24" s="1"/>
  <c r="BE617" i="24"/>
  <c r="BF617" i="24" s="1"/>
  <c r="BG617" i="24"/>
  <c r="BH617" i="24" s="1"/>
  <c r="BI617" i="24"/>
  <c r="BJ617" i="24" s="1"/>
  <c r="BK617" i="24"/>
  <c r="BL617" i="24" s="1"/>
  <c r="BM617" i="24"/>
  <c r="BN617" i="24" s="1"/>
  <c r="BC618" i="24"/>
  <c r="BD618" i="24" s="1"/>
  <c r="BE618" i="24"/>
  <c r="BF618" i="24" s="1"/>
  <c r="BG618" i="24"/>
  <c r="BH618" i="24" s="1"/>
  <c r="BI618" i="24"/>
  <c r="BJ618" i="24" s="1"/>
  <c r="BK618" i="24"/>
  <c r="BL618" i="24" s="1"/>
  <c r="BM618" i="24"/>
  <c r="BN618" i="24" s="1"/>
  <c r="BC619" i="24"/>
  <c r="BD619" i="24" s="1"/>
  <c r="BE619" i="24"/>
  <c r="BF619" i="24" s="1"/>
  <c r="BG619" i="24"/>
  <c r="BH619" i="24" s="1"/>
  <c r="BI619" i="24"/>
  <c r="BJ619" i="24" s="1"/>
  <c r="BK619" i="24"/>
  <c r="BL619" i="24" s="1"/>
  <c r="BM619" i="24"/>
  <c r="BN619" i="24" s="1"/>
  <c r="BC620" i="24"/>
  <c r="BD620" i="24" s="1"/>
  <c r="BE620" i="24"/>
  <c r="BF620" i="24" s="1"/>
  <c r="BG620" i="24"/>
  <c r="BH620" i="24" s="1"/>
  <c r="BI620" i="24"/>
  <c r="BJ620" i="24" s="1"/>
  <c r="BK620" i="24"/>
  <c r="BL620" i="24" s="1"/>
  <c r="BM620" i="24"/>
  <c r="BN620" i="24" s="1"/>
  <c r="BC621" i="24"/>
  <c r="BD621" i="24" s="1"/>
  <c r="BE621" i="24"/>
  <c r="BF621" i="24" s="1"/>
  <c r="BG621" i="24"/>
  <c r="BH621" i="24" s="1"/>
  <c r="BI621" i="24"/>
  <c r="BJ621" i="24" s="1"/>
  <c r="BK621" i="24"/>
  <c r="BL621" i="24" s="1"/>
  <c r="BM621" i="24"/>
  <c r="BN621" i="24" s="1"/>
  <c r="BC622" i="24"/>
  <c r="BD622" i="24" s="1"/>
  <c r="BE622" i="24"/>
  <c r="BF622" i="24" s="1"/>
  <c r="BG622" i="24"/>
  <c r="BH622" i="24" s="1"/>
  <c r="BI622" i="24"/>
  <c r="BJ622" i="24" s="1"/>
  <c r="BK622" i="24"/>
  <c r="BL622" i="24" s="1"/>
  <c r="BM622" i="24"/>
  <c r="BN622" i="24" s="1"/>
  <c r="BC623" i="24"/>
  <c r="BD623" i="24" s="1"/>
  <c r="BE623" i="24"/>
  <c r="BF623" i="24" s="1"/>
  <c r="BG623" i="24"/>
  <c r="BH623" i="24" s="1"/>
  <c r="BI623" i="24"/>
  <c r="BJ623" i="24" s="1"/>
  <c r="BK623" i="24"/>
  <c r="BL623" i="24" s="1"/>
  <c r="BM623" i="24"/>
  <c r="BN623" i="24" s="1"/>
  <c r="BC624" i="24"/>
  <c r="BD624" i="24" s="1"/>
  <c r="BE624" i="24"/>
  <c r="BF624" i="24" s="1"/>
  <c r="BG624" i="24"/>
  <c r="BH624" i="24" s="1"/>
  <c r="BI624" i="24"/>
  <c r="BJ624" i="24" s="1"/>
  <c r="BK624" i="24"/>
  <c r="BL624" i="24" s="1"/>
  <c r="BM624" i="24"/>
  <c r="BN624" i="24" s="1"/>
  <c r="BC625" i="24"/>
  <c r="BD625" i="24" s="1"/>
  <c r="BE625" i="24"/>
  <c r="BF625" i="24" s="1"/>
  <c r="BG625" i="24"/>
  <c r="BH625" i="24" s="1"/>
  <c r="BI625" i="24"/>
  <c r="BJ625" i="24" s="1"/>
  <c r="BK625" i="24"/>
  <c r="BL625" i="24" s="1"/>
  <c r="BM625" i="24"/>
  <c r="BN625" i="24" s="1"/>
  <c r="BC626" i="24"/>
  <c r="BD626" i="24" s="1"/>
  <c r="BE626" i="24"/>
  <c r="BF626" i="24" s="1"/>
  <c r="BG626" i="24"/>
  <c r="BH626" i="24" s="1"/>
  <c r="BI626" i="24"/>
  <c r="BJ626" i="24" s="1"/>
  <c r="BK626" i="24"/>
  <c r="BL626" i="24" s="1"/>
  <c r="BM626" i="24"/>
  <c r="BN626" i="24" s="1"/>
  <c r="BC627" i="24"/>
  <c r="BD627" i="24" s="1"/>
  <c r="BE627" i="24"/>
  <c r="BF627" i="24" s="1"/>
  <c r="BG627" i="24"/>
  <c r="BH627" i="24" s="1"/>
  <c r="BI627" i="24"/>
  <c r="BJ627" i="24" s="1"/>
  <c r="BK627" i="24"/>
  <c r="BL627" i="24" s="1"/>
  <c r="BM627" i="24"/>
  <c r="BN627" i="24" s="1"/>
  <c r="BC628" i="24"/>
  <c r="BD628" i="24" s="1"/>
  <c r="BE628" i="24"/>
  <c r="BF628" i="24" s="1"/>
  <c r="BG628" i="24"/>
  <c r="BH628" i="24" s="1"/>
  <c r="BI628" i="24"/>
  <c r="BJ628" i="24" s="1"/>
  <c r="BK628" i="24"/>
  <c r="BL628" i="24" s="1"/>
  <c r="BM628" i="24"/>
  <c r="BN628" i="24" s="1"/>
  <c r="BC629" i="24"/>
  <c r="BD629" i="24" s="1"/>
  <c r="BE629" i="24"/>
  <c r="BF629" i="24" s="1"/>
  <c r="BG629" i="24"/>
  <c r="BH629" i="24" s="1"/>
  <c r="BI629" i="24"/>
  <c r="BJ629" i="24" s="1"/>
  <c r="BK629" i="24"/>
  <c r="BL629" i="24" s="1"/>
  <c r="BM629" i="24"/>
  <c r="BN629" i="24" s="1"/>
  <c r="BC1481" i="24"/>
  <c r="BD1481" i="24" s="1"/>
  <c r="BE1481" i="24"/>
  <c r="BF1481" i="24" s="1"/>
  <c r="BG1481" i="24"/>
  <c r="BH1481" i="24" s="1"/>
  <c r="BI1481" i="24"/>
  <c r="BJ1481" i="24" s="1"/>
  <c r="BK1481" i="24"/>
  <c r="BL1481" i="24" s="1"/>
  <c r="BM1481" i="24"/>
  <c r="BN1481" i="24" s="1"/>
  <c r="BC630" i="24"/>
  <c r="BD630" i="24" s="1"/>
  <c r="BE630" i="24"/>
  <c r="BF630" i="24" s="1"/>
  <c r="BG630" i="24"/>
  <c r="BH630" i="24" s="1"/>
  <c r="BI630" i="24"/>
  <c r="BJ630" i="24" s="1"/>
  <c r="BK630" i="24"/>
  <c r="BL630" i="24" s="1"/>
  <c r="BM630" i="24"/>
  <c r="BN630" i="24" s="1"/>
  <c r="BC631" i="24"/>
  <c r="BD631" i="24" s="1"/>
  <c r="BE631" i="24"/>
  <c r="BF631" i="24" s="1"/>
  <c r="BG631" i="24"/>
  <c r="BH631" i="24" s="1"/>
  <c r="BI631" i="24"/>
  <c r="BJ631" i="24" s="1"/>
  <c r="BK631" i="24"/>
  <c r="BL631" i="24" s="1"/>
  <c r="BM631" i="24"/>
  <c r="BN631" i="24" s="1"/>
  <c r="BC632" i="24"/>
  <c r="BD632" i="24" s="1"/>
  <c r="BE632" i="24"/>
  <c r="BF632" i="24" s="1"/>
  <c r="BG632" i="24"/>
  <c r="BH632" i="24" s="1"/>
  <c r="BI632" i="24"/>
  <c r="BJ632" i="24" s="1"/>
  <c r="BK632" i="24"/>
  <c r="BL632" i="24" s="1"/>
  <c r="BM632" i="24"/>
  <c r="BN632" i="24" s="1"/>
  <c r="BC633" i="24"/>
  <c r="BD633" i="24" s="1"/>
  <c r="BE633" i="24"/>
  <c r="BF633" i="24" s="1"/>
  <c r="BG633" i="24"/>
  <c r="BH633" i="24" s="1"/>
  <c r="BI633" i="24"/>
  <c r="BJ633" i="24" s="1"/>
  <c r="BK633" i="24"/>
  <c r="BL633" i="24" s="1"/>
  <c r="BM633" i="24"/>
  <c r="BN633" i="24" s="1"/>
  <c r="BC634" i="24"/>
  <c r="BD634" i="24" s="1"/>
  <c r="BE634" i="24"/>
  <c r="BF634" i="24" s="1"/>
  <c r="BG634" i="24"/>
  <c r="BH634" i="24" s="1"/>
  <c r="BI634" i="24"/>
  <c r="BJ634" i="24" s="1"/>
  <c r="BK634" i="24"/>
  <c r="BL634" i="24" s="1"/>
  <c r="BM634" i="24"/>
  <c r="BN634" i="24" s="1"/>
  <c r="BC635" i="24"/>
  <c r="BD635" i="24" s="1"/>
  <c r="BE635" i="24"/>
  <c r="BF635" i="24" s="1"/>
  <c r="BG635" i="24"/>
  <c r="BH635" i="24" s="1"/>
  <c r="BI635" i="24"/>
  <c r="BJ635" i="24" s="1"/>
  <c r="BK635" i="24"/>
  <c r="BL635" i="24" s="1"/>
  <c r="BM635" i="24"/>
  <c r="BN635" i="24" s="1"/>
  <c r="BC636" i="24"/>
  <c r="BD636" i="24" s="1"/>
  <c r="BE636" i="24"/>
  <c r="BF636" i="24" s="1"/>
  <c r="BG636" i="24"/>
  <c r="BH636" i="24" s="1"/>
  <c r="BI636" i="24"/>
  <c r="BJ636" i="24" s="1"/>
  <c r="BK636" i="24"/>
  <c r="BL636" i="24" s="1"/>
  <c r="BM636" i="24"/>
  <c r="BN636" i="24" s="1"/>
  <c r="BC637" i="24"/>
  <c r="BD637" i="24" s="1"/>
  <c r="BE637" i="24"/>
  <c r="BF637" i="24" s="1"/>
  <c r="BG637" i="24"/>
  <c r="BH637" i="24" s="1"/>
  <c r="BI637" i="24"/>
  <c r="BJ637" i="24" s="1"/>
  <c r="BK637" i="24"/>
  <c r="BL637" i="24" s="1"/>
  <c r="BM637" i="24"/>
  <c r="BN637" i="24" s="1"/>
  <c r="BC638" i="24"/>
  <c r="BD638" i="24" s="1"/>
  <c r="BE638" i="24"/>
  <c r="BF638" i="24" s="1"/>
  <c r="BG638" i="24"/>
  <c r="BH638" i="24" s="1"/>
  <c r="BI638" i="24"/>
  <c r="BJ638" i="24" s="1"/>
  <c r="BK638" i="24"/>
  <c r="BL638" i="24" s="1"/>
  <c r="BM638" i="24"/>
  <c r="BN638" i="24" s="1"/>
  <c r="BC639" i="24"/>
  <c r="BD639" i="24" s="1"/>
  <c r="BE639" i="24"/>
  <c r="BF639" i="24" s="1"/>
  <c r="BG639" i="24"/>
  <c r="BH639" i="24" s="1"/>
  <c r="BI639" i="24"/>
  <c r="BJ639" i="24" s="1"/>
  <c r="BK639" i="24"/>
  <c r="BL639" i="24" s="1"/>
  <c r="BM639" i="24"/>
  <c r="BN639" i="24" s="1"/>
  <c r="BC640" i="24"/>
  <c r="BD640" i="24" s="1"/>
  <c r="BE640" i="24"/>
  <c r="BF640" i="24" s="1"/>
  <c r="BG640" i="24"/>
  <c r="BH640" i="24" s="1"/>
  <c r="BI640" i="24"/>
  <c r="BJ640" i="24" s="1"/>
  <c r="BK640" i="24"/>
  <c r="BL640" i="24" s="1"/>
  <c r="BM640" i="24"/>
  <c r="BN640" i="24" s="1"/>
  <c r="BC641" i="24"/>
  <c r="BD641" i="24" s="1"/>
  <c r="BE641" i="24"/>
  <c r="BF641" i="24" s="1"/>
  <c r="BG641" i="24"/>
  <c r="BH641" i="24" s="1"/>
  <c r="BI641" i="24"/>
  <c r="BJ641" i="24" s="1"/>
  <c r="BK641" i="24"/>
  <c r="BL641" i="24" s="1"/>
  <c r="BM641" i="24"/>
  <c r="BN641" i="24" s="1"/>
  <c r="BC642" i="24"/>
  <c r="BD642" i="24" s="1"/>
  <c r="BE642" i="24"/>
  <c r="BF642" i="24" s="1"/>
  <c r="BG642" i="24"/>
  <c r="BH642" i="24" s="1"/>
  <c r="BI642" i="24"/>
  <c r="BJ642" i="24" s="1"/>
  <c r="BK642" i="24"/>
  <c r="BL642" i="24" s="1"/>
  <c r="BM642" i="24"/>
  <c r="BN642" i="24" s="1"/>
  <c r="BC1483" i="24"/>
  <c r="BD1483" i="24" s="1"/>
  <c r="BE1483" i="24"/>
  <c r="BF1483" i="24" s="1"/>
  <c r="BG1483" i="24"/>
  <c r="BH1483" i="24" s="1"/>
  <c r="BI1483" i="24"/>
  <c r="BJ1483" i="24" s="1"/>
  <c r="BK1483" i="24"/>
  <c r="BL1483" i="24" s="1"/>
  <c r="BM1483" i="24"/>
  <c r="BN1483" i="24" s="1"/>
  <c r="BC1484" i="24"/>
  <c r="BD1484" i="24" s="1"/>
  <c r="BE1484" i="24"/>
  <c r="BF1484" i="24" s="1"/>
  <c r="BG1484" i="24"/>
  <c r="BH1484" i="24" s="1"/>
  <c r="BI1484" i="24"/>
  <c r="BJ1484" i="24" s="1"/>
  <c r="BK1484" i="24"/>
  <c r="BL1484" i="24" s="1"/>
  <c r="BM1484" i="24"/>
  <c r="BN1484" i="24" s="1"/>
  <c r="BC1485" i="24"/>
  <c r="BD1485" i="24" s="1"/>
  <c r="BE1485" i="24"/>
  <c r="BF1485" i="24" s="1"/>
  <c r="BG1485" i="24"/>
  <c r="BH1485" i="24" s="1"/>
  <c r="BI1485" i="24"/>
  <c r="BJ1485" i="24" s="1"/>
  <c r="BK1485" i="24"/>
  <c r="BL1485" i="24" s="1"/>
  <c r="BM1485" i="24"/>
  <c r="BN1485" i="24" s="1"/>
  <c r="BC1486" i="24"/>
  <c r="BD1486" i="24" s="1"/>
  <c r="BE1486" i="24"/>
  <c r="BF1486" i="24" s="1"/>
  <c r="BG1486" i="24"/>
  <c r="BH1486" i="24" s="1"/>
  <c r="BI1486" i="24"/>
  <c r="BJ1486" i="24" s="1"/>
  <c r="BK1486" i="24"/>
  <c r="BL1486" i="24" s="1"/>
  <c r="BM1486" i="24"/>
  <c r="BN1486" i="24" s="1"/>
  <c r="BC1487" i="24"/>
  <c r="BD1487" i="24" s="1"/>
  <c r="BE1487" i="24"/>
  <c r="BF1487" i="24" s="1"/>
  <c r="BG1487" i="24"/>
  <c r="BH1487" i="24" s="1"/>
  <c r="BI1487" i="24"/>
  <c r="BJ1487" i="24" s="1"/>
  <c r="BK1487" i="24"/>
  <c r="BL1487" i="24" s="1"/>
  <c r="BM1487" i="24"/>
  <c r="BN1487" i="24" s="1"/>
  <c r="BC1488" i="24"/>
  <c r="BD1488" i="24" s="1"/>
  <c r="BE1488" i="24"/>
  <c r="BF1488" i="24" s="1"/>
  <c r="BG1488" i="24"/>
  <c r="BH1488" i="24" s="1"/>
  <c r="BI1488" i="24"/>
  <c r="BJ1488" i="24" s="1"/>
  <c r="BK1488" i="24"/>
  <c r="BL1488" i="24" s="1"/>
  <c r="BM1488" i="24"/>
  <c r="BN1488" i="24" s="1"/>
  <c r="BC643" i="24"/>
  <c r="BD643" i="24" s="1"/>
  <c r="BE643" i="24"/>
  <c r="BF643" i="24" s="1"/>
  <c r="BG643" i="24"/>
  <c r="BH643" i="24" s="1"/>
  <c r="BI643" i="24"/>
  <c r="BJ643" i="24" s="1"/>
  <c r="BK643" i="24"/>
  <c r="BL643" i="24" s="1"/>
  <c r="BM643" i="24"/>
  <c r="BN643" i="24" s="1"/>
  <c r="BC1489" i="24"/>
  <c r="BD1489" i="24" s="1"/>
  <c r="BE1489" i="24"/>
  <c r="BF1489" i="24" s="1"/>
  <c r="BG1489" i="24"/>
  <c r="BH1489" i="24" s="1"/>
  <c r="BI1489" i="24"/>
  <c r="BJ1489" i="24" s="1"/>
  <c r="BK1489" i="24"/>
  <c r="BL1489" i="24" s="1"/>
  <c r="BM1489" i="24"/>
  <c r="BN1489" i="24" s="1"/>
  <c r="BC644" i="24"/>
  <c r="BD644" i="24" s="1"/>
  <c r="BE644" i="24"/>
  <c r="BF644" i="24" s="1"/>
  <c r="BG644" i="24"/>
  <c r="BH644" i="24" s="1"/>
  <c r="BI644" i="24"/>
  <c r="BJ644" i="24" s="1"/>
  <c r="BK644" i="24"/>
  <c r="BL644" i="24" s="1"/>
  <c r="BM644" i="24"/>
  <c r="BN644" i="24" s="1"/>
  <c r="BC1490" i="24"/>
  <c r="BD1490" i="24" s="1"/>
  <c r="BE1490" i="24"/>
  <c r="BF1490" i="24" s="1"/>
  <c r="BG1490" i="24"/>
  <c r="BH1490" i="24" s="1"/>
  <c r="BI1490" i="24"/>
  <c r="BJ1490" i="24" s="1"/>
  <c r="BK1490" i="24"/>
  <c r="BL1490" i="24" s="1"/>
  <c r="BM1490" i="24"/>
  <c r="BN1490" i="24" s="1"/>
  <c r="BC1491" i="24"/>
  <c r="BD1491" i="24" s="1"/>
  <c r="BE1491" i="24"/>
  <c r="BF1491" i="24" s="1"/>
  <c r="BG1491" i="24"/>
  <c r="BH1491" i="24" s="1"/>
  <c r="BI1491" i="24"/>
  <c r="BJ1491" i="24" s="1"/>
  <c r="BK1491" i="24"/>
  <c r="BL1491" i="24" s="1"/>
  <c r="BM1491" i="24"/>
  <c r="BN1491" i="24" s="1"/>
  <c r="BC1492" i="24"/>
  <c r="BD1492" i="24" s="1"/>
  <c r="BE1492" i="24"/>
  <c r="BF1492" i="24" s="1"/>
  <c r="BG1492" i="24"/>
  <c r="BH1492" i="24" s="1"/>
  <c r="BI1492" i="24"/>
  <c r="BJ1492" i="24" s="1"/>
  <c r="BK1492" i="24"/>
  <c r="BL1492" i="24" s="1"/>
  <c r="BM1492" i="24"/>
  <c r="BN1492" i="24" s="1"/>
  <c r="BC1493" i="24"/>
  <c r="BD1493" i="24" s="1"/>
  <c r="BE1493" i="24"/>
  <c r="BF1493" i="24" s="1"/>
  <c r="BG1493" i="24"/>
  <c r="BH1493" i="24" s="1"/>
  <c r="BI1493" i="24"/>
  <c r="BJ1493" i="24" s="1"/>
  <c r="BK1493" i="24"/>
  <c r="BL1493" i="24" s="1"/>
  <c r="BM1493" i="24"/>
  <c r="BN1493" i="24" s="1"/>
  <c r="BC1494" i="24"/>
  <c r="BD1494" i="24" s="1"/>
  <c r="BE1494" i="24"/>
  <c r="BF1494" i="24" s="1"/>
  <c r="BG1494" i="24"/>
  <c r="BH1494" i="24" s="1"/>
  <c r="BI1494" i="24"/>
  <c r="BJ1494" i="24" s="1"/>
  <c r="BK1494" i="24"/>
  <c r="BL1494" i="24" s="1"/>
  <c r="BM1494" i="24"/>
  <c r="BN1494" i="24" s="1"/>
  <c r="BC1495" i="24"/>
  <c r="BD1495" i="24" s="1"/>
  <c r="BE1495" i="24"/>
  <c r="BF1495" i="24" s="1"/>
  <c r="BG1495" i="24"/>
  <c r="BH1495" i="24" s="1"/>
  <c r="BI1495" i="24"/>
  <c r="BJ1495" i="24" s="1"/>
  <c r="BK1495" i="24"/>
  <c r="BL1495" i="24" s="1"/>
  <c r="BM1495" i="24"/>
  <c r="BN1495" i="24" s="1"/>
  <c r="BC1496" i="24"/>
  <c r="BD1496" i="24" s="1"/>
  <c r="BE1496" i="24"/>
  <c r="BF1496" i="24" s="1"/>
  <c r="BG1496" i="24"/>
  <c r="BH1496" i="24" s="1"/>
  <c r="BI1496" i="24"/>
  <c r="BJ1496" i="24" s="1"/>
  <c r="BK1496" i="24"/>
  <c r="BL1496" i="24" s="1"/>
  <c r="BM1496" i="24"/>
  <c r="BN1496" i="24" s="1"/>
  <c r="BC1497" i="24"/>
  <c r="BD1497" i="24" s="1"/>
  <c r="BE1497" i="24"/>
  <c r="BF1497" i="24" s="1"/>
  <c r="BG1497" i="24"/>
  <c r="BH1497" i="24" s="1"/>
  <c r="BI1497" i="24"/>
  <c r="BJ1497" i="24" s="1"/>
  <c r="BK1497" i="24"/>
  <c r="BL1497" i="24" s="1"/>
  <c r="BM1497" i="24"/>
  <c r="BN1497" i="24" s="1"/>
  <c r="BC1498" i="24"/>
  <c r="BD1498" i="24" s="1"/>
  <c r="BE1498" i="24"/>
  <c r="BF1498" i="24" s="1"/>
  <c r="BG1498" i="24"/>
  <c r="BH1498" i="24" s="1"/>
  <c r="BI1498" i="24"/>
  <c r="BJ1498" i="24" s="1"/>
  <c r="BK1498" i="24"/>
  <c r="BL1498" i="24" s="1"/>
  <c r="BM1498" i="24"/>
  <c r="BN1498" i="24" s="1"/>
  <c r="BC645" i="24"/>
  <c r="BD645" i="24" s="1"/>
  <c r="BE645" i="24"/>
  <c r="BF645" i="24" s="1"/>
  <c r="BG645" i="24"/>
  <c r="BH645" i="24" s="1"/>
  <c r="BI645" i="24"/>
  <c r="BJ645" i="24" s="1"/>
  <c r="BK645" i="24"/>
  <c r="BL645" i="24" s="1"/>
  <c r="BM645" i="24"/>
  <c r="BN645" i="24" s="1"/>
  <c r="BC1499" i="24"/>
  <c r="BD1499" i="24" s="1"/>
  <c r="BE1499" i="24"/>
  <c r="BF1499" i="24" s="1"/>
  <c r="BG1499" i="24"/>
  <c r="BH1499" i="24" s="1"/>
  <c r="BI1499" i="24"/>
  <c r="BJ1499" i="24" s="1"/>
  <c r="BK1499" i="24"/>
  <c r="BL1499" i="24" s="1"/>
  <c r="BM1499" i="24"/>
  <c r="BN1499" i="24" s="1"/>
  <c r="BC1500" i="24"/>
  <c r="BD1500" i="24" s="1"/>
  <c r="BE1500" i="24"/>
  <c r="BF1500" i="24" s="1"/>
  <c r="BG1500" i="24"/>
  <c r="BH1500" i="24" s="1"/>
  <c r="BI1500" i="24"/>
  <c r="BJ1500" i="24" s="1"/>
  <c r="BK1500" i="24"/>
  <c r="BL1500" i="24" s="1"/>
  <c r="BM1500" i="24"/>
  <c r="BN1500" i="24" s="1"/>
  <c r="BC1501" i="24"/>
  <c r="BD1501" i="24" s="1"/>
  <c r="BE1501" i="24"/>
  <c r="BF1501" i="24" s="1"/>
  <c r="BG1501" i="24"/>
  <c r="BH1501" i="24" s="1"/>
  <c r="BI1501" i="24"/>
  <c r="BJ1501" i="24" s="1"/>
  <c r="BK1501" i="24"/>
  <c r="BL1501" i="24" s="1"/>
  <c r="BM1501" i="24"/>
  <c r="BN1501" i="24" s="1"/>
  <c r="BC1502" i="24"/>
  <c r="BD1502" i="24" s="1"/>
  <c r="BE1502" i="24"/>
  <c r="BF1502" i="24" s="1"/>
  <c r="BG1502" i="24"/>
  <c r="BH1502" i="24" s="1"/>
  <c r="BI1502" i="24"/>
  <c r="BJ1502" i="24" s="1"/>
  <c r="BK1502" i="24"/>
  <c r="BL1502" i="24" s="1"/>
  <c r="BM1502" i="24"/>
  <c r="BN1502" i="24" s="1"/>
  <c r="BC1503" i="24"/>
  <c r="BD1503" i="24" s="1"/>
  <c r="BE1503" i="24"/>
  <c r="BF1503" i="24" s="1"/>
  <c r="BG1503" i="24"/>
  <c r="BH1503" i="24" s="1"/>
  <c r="BI1503" i="24"/>
  <c r="BJ1503" i="24" s="1"/>
  <c r="BK1503" i="24"/>
  <c r="BL1503" i="24" s="1"/>
  <c r="BM1503" i="24"/>
  <c r="BN1503" i="24" s="1"/>
  <c r="BC1504" i="24"/>
  <c r="BD1504" i="24" s="1"/>
  <c r="BE1504" i="24"/>
  <c r="BF1504" i="24" s="1"/>
  <c r="BG1504" i="24"/>
  <c r="BH1504" i="24" s="1"/>
  <c r="BI1504" i="24"/>
  <c r="BJ1504" i="24" s="1"/>
  <c r="BK1504" i="24"/>
  <c r="BL1504" i="24" s="1"/>
  <c r="BM1504" i="24"/>
  <c r="BN1504" i="24" s="1"/>
  <c r="BC1505" i="24"/>
  <c r="BD1505" i="24" s="1"/>
  <c r="BE1505" i="24"/>
  <c r="BF1505" i="24" s="1"/>
  <c r="BG1505" i="24"/>
  <c r="BH1505" i="24" s="1"/>
  <c r="BI1505" i="24"/>
  <c r="BJ1505" i="24" s="1"/>
  <c r="BK1505" i="24"/>
  <c r="BL1505" i="24" s="1"/>
  <c r="BM1505" i="24"/>
  <c r="BN1505" i="24" s="1"/>
  <c r="BC1506" i="24"/>
  <c r="BD1506" i="24" s="1"/>
  <c r="BE1506" i="24"/>
  <c r="BF1506" i="24" s="1"/>
  <c r="BG1506" i="24"/>
  <c r="BH1506" i="24" s="1"/>
  <c r="BI1506" i="24"/>
  <c r="BJ1506" i="24" s="1"/>
  <c r="BK1506" i="24"/>
  <c r="BL1506" i="24" s="1"/>
  <c r="BM1506" i="24"/>
  <c r="BN1506" i="24" s="1"/>
  <c r="BC2082" i="24"/>
  <c r="BD2082" i="24" s="1"/>
  <c r="BE2082" i="24"/>
  <c r="BF2082" i="24" s="1"/>
  <c r="BG2082" i="24"/>
  <c r="BH2082" i="24" s="1"/>
  <c r="BI2082" i="24"/>
  <c r="BJ2082" i="24" s="1"/>
  <c r="BK2082" i="24"/>
  <c r="BL2082" i="24" s="1"/>
  <c r="BM2082" i="24"/>
  <c r="BN2082" i="24" s="1"/>
  <c r="BC1872" i="24"/>
  <c r="BD1872" i="24" s="1"/>
  <c r="BE1872" i="24"/>
  <c r="BF1872" i="24" s="1"/>
  <c r="BG1872" i="24"/>
  <c r="BH1872" i="24" s="1"/>
  <c r="BI1872" i="24"/>
  <c r="BJ1872" i="24" s="1"/>
  <c r="BK1872" i="24"/>
  <c r="BL1872" i="24" s="1"/>
  <c r="BM1872" i="24"/>
  <c r="BN1872" i="24" s="1"/>
  <c r="BC646" i="24"/>
  <c r="BD646" i="24" s="1"/>
  <c r="BE646" i="24"/>
  <c r="BF646" i="24" s="1"/>
  <c r="BG646" i="24"/>
  <c r="BH646" i="24" s="1"/>
  <c r="BI646" i="24"/>
  <c r="BJ646" i="24" s="1"/>
  <c r="BK646" i="24"/>
  <c r="BL646" i="24" s="1"/>
  <c r="BM646" i="24"/>
  <c r="BN646" i="24" s="1"/>
  <c r="BC647" i="24"/>
  <c r="BD647" i="24" s="1"/>
  <c r="BE647" i="24"/>
  <c r="BF647" i="24" s="1"/>
  <c r="BG647" i="24"/>
  <c r="BH647" i="24" s="1"/>
  <c r="BI647" i="24"/>
  <c r="BJ647" i="24" s="1"/>
  <c r="BK647" i="24"/>
  <c r="BL647" i="24" s="1"/>
  <c r="BM647" i="24"/>
  <c r="BN647" i="24" s="1"/>
  <c r="BC1507" i="24"/>
  <c r="BD1507" i="24" s="1"/>
  <c r="BE1507" i="24"/>
  <c r="BF1507" i="24" s="1"/>
  <c r="BG1507" i="24"/>
  <c r="BH1507" i="24" s="1"/>
  <c r="BI1507" i="24"/>
  <c r="BJ1507" i="24" s="1"/>
  <c r="BK1507" i="24"/>
  <c r="BL1507" i="24" s="1"/>
  <c r="BM1507" i="24"/>
  <c r="BN1507" i="24" s="1"/>
  <c r="BC648" i="24"/>
  <c r="BD648" i="24" s="1"/>
  <c r="BE648" i="24"/>
  <c r="BF648" i="24" s="1"/>
  <c r="BG648" i="24"/>
  <c r="BH648" i="24" s="1"/>
  <c r="BI648" i="24"/>
  <c r="BJ648" i="24" s="1"/>
  <c r="BK648" i="24"/>
  <c r="BL648" i="24" s="1"/>
  <c r="BM648" i="24"/>
  <c r="BN648" i="24" s="1"/>
  <c r="BC649" i="24"/>
  <c r="BD649" i="24" s="1"/>
  <c r="BE649" i="24"/>
  <c r="BF649" i="24" s="1"/>
  <c r="BG649" i="24"/>
  <c r="BH649" i="24" s="1"/>
  <c r="BI649" i="24"/>
  <c r="BJ649" i="24" s="1"/>
  <c r="BK649" i="24"/>
  <c r="BL649" i="24" s="1"/>
  <c r="BM649" i="24"/>
  <c r="BN649" i="24" s="1"/>
  <c r="BC650" i="24"/>
  <c r="BD650" i="24" s="1"/>
  <c r="BE650" i="24"/>
  <c r="BF650" i="24" s="1"/>
  <c r="BG650" i="24"/>
  <c r="BH650" i="24" s="1"/>
  <c r="BI650" i="24"/>
  <c r="BJ650" i="24" s="1"/>
  <c r="BK650" i="24"/>
  <c r="BL650" i="24" s="1"/>
  <c r="BM650" i="24"/>
  <c r="BN650" i="24" s="1"/>
  <c r="BC651" i="24"/>
  <c r="BD651" i="24" s="1"/>
  <c r="BE651" i="24"/>
  <c r="BF651" i="24" s="1"/>
  <c r="BG651" i="24"/>
  <c r="BH651" i="24" s="1"/>
  <c r="BI651" i="24"/>
  <c r="BJ651" i="24" s="1"/>
  <c r="BK651" i="24"/>
  <c r="BL651" i="24" s="1"/>
  <c r="BM651" i="24"/>
  <c r="BN651" i="24" s="1"/>
  <c r="BC652" i="24"/>
  <c r="BD652" i="24" s="1"/>
  <c r="BE652" i="24"/>
  <c r="BF652" i="24" s="1"/>
  <c r="BG652" i="24"/>
  <c r="BH652" i="24" s="1"/>
  <c r="BI652" i="24"/>
  <c r="BJ652" i="24" s="1"/>
  <c r="BK652" i="24"/>
  <c r="BL652" i="24" s="1"/>
  <c r="BM652" i="24"/>
  <c r="BN652" i="24" s="1"/>
  <c r="BC1509" i="24"/>
  <c r="BD1509" i="24" s="1"/>
  <c r="BE1509" i="24"/>
  <c r="BF1509" i="24" s="1"/>
  <c r="BG1509" i="24"/>
  <c r="BH1509" i="24" s="1"/>
  <c r="BI1509" i="24"/>
  <c r="BJ1509" i="24" s="1"/>
  <c r="BK1509" i="24"/>
  <c r="BL1509" i="24" s="1"/>
  <c r="BM1509" i="24"/>
  <c r="BN1509" i="24" s="1"/>
  <c r="BC653" i="24"/>
  <c r="BD653" i="24" s="1"/>
  <c r="BE653" i="24"/>
  <c r="BF653" i="24" s="1"/>
  <c r="BG653" i="24"/>
  <c r="BH653" i="24" s="1"/>
  <c r="BI653" i="24"/>
  <c r="BJ653" i="24" s="1"/>
  <c r="BK653" i="24"/>
  <c r="BL653" i="24" s="1"/>
  <c r="BM653" i="24"/>
  <c r="BN653" i="24" s="1"/>
  <c r="BC2241" i="24"/>
  <c r="BD2241" i="24" s="1"/>
  <c r="BE2241" i="24"/>
  <c r="BF2241" i="24" s="1"/>
  <c r="BG2241" i="24"/>
  <c r="BH2241" i="24" s="1"/>
  <c r="BI2241" i="24"/>
  <c r="BJ2241" i="24" s="1"/>
  <c r="BK2241" i="24"/>
  <c r="BL2241" i="24" s="1"/>
  <c r="BM2241" i="24"/>
  <c r="BN2241" i="24" s="1"/>
  <c r="BC1862" i="24"/>
  <c r="BD1862" i="24" s="1"/>
  <c r="BE1862" i="24"/>
  <c r="BF1862" i="24" s="1"/>
  <c r="BG1862" i="24"/>
  <c r="BH1862" i="24" s="1"/>
  <c r="BI1862" i="24"/>
  <c r="BJ1862" i="24" s="1"/>
  <c r="BK1862" i="24"/>
  <c r="BL1862" i="24" s="1"/>
  <c r="BM1862" i="24"/>
  <c r="BN1862" i="24" s="1"/>
  <c r="BC1974" i="24"/>
  <c r="BD1974" i="24" s="1"/>
  <c r="BE1974" i="24"/>
  <c r="BF1974" i="24" s="1"/>
  <c r="BG1974" i="24"/>
  <c r="BH1974" i="24" s="1"/>
  <c r="BI1974" i="24"/>
  <c r="BJ1974" i="24" s="1"/>
  <c r="BK1974" i="24"/>
  <c r="BL1974" i="24" s="1"/>
  <c r="BM1974" i="24"/>
  <c r="BN1974" i="24" s="1"/>
  <c r="BC1920" i="24"/>
  <c r="BD1920" i="24" s="1"/>
  <c r="BE1920" i="24"/>
  <c r="BF1920" i="24" s="1"/>
  <c r="BG1920" i="24"/>
  <c r="BH1920" i="24" s="1"/>
  <c r="BI1920" i="24"/>
  <c r="BJ1920" i="24" s="1"/>
  <c r="BK1920" i="24"/>
  <c r="BL1920" i="24" s="1"/>
  <c r="BM1920" i="24"/>
  <c r="BN1920" i="24" s="1"/>
  <c r="BC2202" i="24"/>
  <c r="BD2202" i="24" s="1"/>
  <c r="BE2202" i="24"/>
  <c r="BF2202" i="24" s="1"/>
  <c r="BG2202" i="24"/>
  <c r="BH2202" i="24" s="1"/>
  <c r="BI2202" i="24"/>
  <c r="BJ2202" i="24" s="1"/>
  <c r="BK2202" i="24"/>
  <c r="BL2202" i="24" s="1"/>
  <c r="BM2202" i="24"/>
  <c r="BN2202" i="24" s="1"/>
  <c r="BC2329" i="24"/>
  <c r="BD2329" i="24" s="1"/>
  <c r="BE2329" i="24"/>
  <c r="BF2329" i="24" s="1"/>
  <c r="BG2329" i="24"/>
  <c r="BH2329" i="24" s="1"/>
  <c r="BI2329" i="24"/>
  <c r="BJ2329" i="24" s="1"/>
  <c r="BK2329" i="24"/>
  <c r="BL2329" i="24" s="1"/>
  <c r="BM2329" i="24"/>
  <c r="BN2329" i="24" s="1"/>
  <c r="BC1983" i="24"/>
  <c r="BD1983" i="24" s="1"/>
  <c r="BE1983" i="24"/>
  <c r="BF1983" i="24" s="1"/>
  <c r="BG1983" i="24"/>
  <c r="BH1983" i="24" s="1"/>
  <c r="BI1983" i="24"/>
  <c r="BJ1983" i="24" s="1"/>
  <c r="BK1983" i="24"/>
  <c r="BL1983" i="24" s="1"/>
  <c r="BM1983" i="24"/>
  <c r="BN1983" i="24" s="1"/>
  <c r="BC2004" i="24"/>
  <c r="BD2004" i="24" s="1"/>
  <c r="BE2004" i="24"/>
  <c r="BF2004" i="24" s="1"/>
  <c r="BG2004" i="24"/>
  <c r="BH2004" i="24" s="1"/>
  <c r="BI2004" i="24"/>
  <c r="BJ2004" i="24" s="1"/>
  <c r="BK2004" i="24"/>
  <c r="BL2004" i="24" s="1"/>
  <c r="BM2004" i="24"/>
  <c r="BN2004" i="24" s="1"/>
  <c r="BC2203" i="24"/>
  <c r="BD2203" i="24" s="1"/>
  <c r="BE2203" i="24"/>
  <c r="BF2203" i="24" s="1"/>
  <c r="BG2203" i="24"/>
  <c r="BH2203" i="24" s="1"/>
  <c r="BI2203" i="24"/>
  <c r="BJ2203" i="24" s="1"/>
  <c r="BK2203" i="24"/>
  <c r="BL2203" i="24" s="1"/>
  <c r="BM2203" i="24"/>
  <c r="BN2203" i="24" s="1"/>
  <c r="BC2031" i="24"/>
  <c r="BD2031" i="24" s="1"/>
  <c r="BE2031" i="24"/>
  <c r="BF2031" i="24" s="1"/>
  <c r="BG2031" i="24"/>
  <c r="BH2031" i="24" s="1"/>
  <c r="BI2031" i="24"/>
  <c r="BJ2031" i="24" s="1"/>
  <c r="BK2031" i="24"/>
  <c r="BL2031" i="24" s="1"/>
  <c r="BM2031" i="24"/>
  <c r="BN2031" i="24" s="1"/>
  <c r="BC2328" i="24"/>
  <c r="BD2328" i="24" s="1"/>
  <c r="BE2328" i="24"/>
  <c r="BF2328" i="24" s="1"/>
  <c r="BG2328" i="24"/>
  <c r="BH2328" i="24" s="1"/>
  <c r="BI2328" i="24"/>
  <c r="BJ2328" i="24" s="1"/>
  <c r="BK2328" i="24"/>
  <c r="BL2328" i="24" s="1"/>
  <c r="BM2328" i="24"/>
  <c r="BN2328" i="24" s="1"/>
  <c r="BC2017" i="24"/>
  <c r="BD2017" i="24" s="1"/>
  <c r="BE2017" i="24"/>
  <c r="BF2017" i="24" s="1"/>
  <c r="BG2017" i="24"/>
  <c r="BH2017" i="24" s="1"/>
  <c r="BI2017" i="24"/>
  <c r="BJ2017" i="24" s="1"/>
  <c r="BK2017" i="24"/>
  <c r="BL2017" i="24" s="1"/>
  <c r="BM2017" i="24"/>
  <c r="BN2017" i="24" s="1"/>
  <c r="BC2094" i="24"/>
  <c r="BD2094" i="24" s="1"/>
  <c r="BE2094" i="24"/>
  <c r="BF2094" i="24" s="1"/>
  <c r="BG2094" i="24"/>
  <c r="BH2094" i="24" s="1"/>
  <c r="BI2094" i="24"/>
  <c r="BJ2094" i="24" s="1"/>
  <c r="BK2094" i="24"/>
  <c r="BL2094" i="24" s="1"/>
  <c r="BM2094" i="24"/>
  <c r="BN2094" i="24" s="1"/>
  <c r="BC2269" i="24"/>
  <c r="BD2269" i="24" s="1"/>
  <c r="BE2269" i="24"/>
  <c r="BF2269" i="24" s="1"/>
  <c r="BG2269" i="24"/>
  <c r="BH2269" i="24" s="1"/>
  <c r="BI2269" i="24"/>
  <c r="BJ2269" i="24" s="1"/>
  <c r="BK2269" i="24"/>
  <c r="BL2269" i="24" s="1"/>
  <c r="BM2269" i="24"/>
  <c r="BN2269" i="24" s="1"/>
  <c r="BC1939" i="24"/>
  <c r="BD1939" i="24" s="1"/>
  <c r="BE1939" i="24"/>
  <c r="BF1939" i="24" s="1"/>
  <c r="BG1939" i="24"/>
  <c r="BH1939" i="24" s="1"/>
  <c r="BI1939" i="24"/>
  <c r="BJ1939" i="24" s="1"/>
  <c r="BK1939" i="24"/>
  <c r="BL1939" i="24" s="1"/>
  <c r="BM1939" i="24"/>
  <c r="BN1939" i="24" s="1"/>
  <c r="BC2044" i="24"/>
  <c r="BD2044" i="24" s="1"/>
  <c r="BE2044" i="24"/>
  <c r="BF2044" i="24" s="1"/>
  <c r="BG2044" i="24"/>
  <c r="BH2044" i="24" s="1"/>
  <c r="BI2044" i="24"/>
  <c r="BJ2044" i="24" s="1"/>
  <c r="BK2044" i="24"/>
  <c r="BL2044" i="24" s="1"/>
  <c r="BM2044" i="24"/>
  <c r="BN2044" i="24" s="1"/>
  <c r="BC2365" i="24"/>
  <c r="BD2365" i="24" s="1"/>
  <c r="BE2365" i="24"/>
  <c r="BF2365" i="24" s="1"/>
  <c r="BG2365" i="24"/>
  <c r="BH2365" i="24" s="1"/>
  <c r="BI2365" i="24"/>
  <c r="BJ2365" i="24" s="1"/>
  <c r="BK2365" i="24"/>
  <c r="BL2365" i="24" s="1"/>
  <c r="BM2365" i="24"/>
  <c r="BN2365" i="24" s="1"/>
  <c r="BC2327" i="24"/>
  <c r="BD2327" i="24" s="1"/>
  <c r="BE2327" i="24"/>
  <c r="BF2327" i="24" s="1"/>
  <c r="BG2327" i="24"/>
  <c r="BH2327" i="24" s="1"/>
  <c r="BI2327" i="24"/>
  <c r="BJ2327" i="24" s="1"/>
  <c r="BK2327" i="24"/>
  <c r="BL2327" i="24" s="1"/>
  <c r="BM2327" i="24"/>
  <c r="BN2327" i="24" s="1"/>
  <c r="BC654" i="24"/>
  <c r="BD654" i="24" s="1"/>
  <c r="BE654" i="24"/>
  <c r="BF654" i="24" s="1"/>
  <c r="BG654" i="24"/>
  <c r="BH654" i="24" s="1"/>
  <c r="BI654" i="24"/>
  <c r="BJ654" i="24" s="1"/>
  <c r="BK654" i="24"/>
  <c r="BL654" i="24" s="1"/>
  <c r="BM654" i="24"/>
  <c r="BN654" i="24" s="1"/>
  <c r="BC1510" i="24"/>
  <c r="BD1510" i="24" s="1"/>
  <c r="BE1510" i="24"/>
  <c r="BF1510" i="24" s="1"/>
  <c r="BG1510" i="24"/>
  <c r="BH1510" i="24" s="1"/>
  <c r="BI1510" i="24"/>
  <c r="BJ1510" i="24" s="1"/>
  <c r="BK1510" i="24"/>
  <c r="BL1510" i="24" s="1"/>
  <c r="BM1510" i="24"/>
  <c r="BN1510" i="24" s="1"/>
  <c r="BC1511" i="24"/>
  <c r="BD1511" i="24" s="1"/>
  <c r="BE1511" i="24"/>
  <c r="BF1511" i="24" s="1"/>
  <c r="BG1511" i="24"/>
  <c r="BH1511" i="24" s="1"/>
  <c r="BI1511" i="24"/>
  <c r="BJ1511" i="24" s="1"/>
  <c r="BK1511" i="24"/>
  <c r="BL1511" i="24" s="1"/>
  <c r="BM1511" i="24"/>
  <c r="BN1511" i="24" s="1"/>
  <c r="BC1512" i="24"/>
  <c r="BD1512" i="24" s="1"/>
  <c r="BE1512" i="24"/>
  <c r="BF1512" i="24" s="1"/>
  <c r="BG1512" i="24"/>
  <c r="BH1512" i="24" s="1"/>
  <c r="BI1512" i="24"/>
  <c r="BJ1512" i="24" s="1"/>
  <c r="BK1512" i="24"/>
  <c r="BL1512" i="24" s="1"/>
  <c r="BM1512" i="24"/>
  <c r="BN1512" i="24" s="1"/>
  <c r="BC1513" i="24"/>
  <c r="BD1513" i="24" s="1"/>
  <c r="BE1513" i="24"/>
  <c r="BF1513" i="24" s="1"/>
  <c r="BG1513" i="24"/>
  <c r="BH1513" i="24" s="1"/>
  <c r="BI1513" i="24"/>
  <c r="BJ1513" i="24" s="1"/>
  <c r="BK1513" i="24"/>
  <c r="BL1513" i="24" s="1"/>
  <c r="BM1513" i="24"/>
  <c r="BN1513" i="24" s="1"/>
  <c r="BC655" i="24"/>
  <c r="BD655" i="24" s="1"/>
  <c r="BE655" i="24"/>
  <c r="BF655" i="24" s="1"/>
  <c r="BG655" i="24"/>
  <c r="BH655" i="24" s="1"/>
  <c r="BI655" i="24"/>
  <c r="BJ655" i="24" s="1"/>
  <c r="BK655" i="24"/>
  <c r="BL655" i="24" s="1"/>
  <c r="BM655" i="24"/>
  <c r="BN655" i="24" s="1"/>
  <c r="BC1514" i="24"/>
  <c r="BD1514" i="24" s="1"/>
  <c r="BE1514" i="24"/>
  <c r="BF1514" i="24" s="1"/>
  <c r="BG1514" i="24"/>
  <c r="BH1514" i="24" s="1"/>
  <c r="BI1514" i="24"/>
  <c r="BJ1514" i="24" s="1"/>
  <c r="BK1514" i="24"/>
  <c r="BL1514" i="24" s="1"/>
  <c r="BM1514" i="24"/>
  <c r="BN1514" i="24" s="1"/>
  <c r="BC1515" i="24"/>
  <c r="BD1515" i="24" s="1"/>
  <c r="BE1515" i="24"/>
  <c r="BF1515" i="24" s="1"/>
  <c r="BG1515" i="24"/>
  <c r="BH1515" i="24" s="1"/>
  <c r="BI1515" i="24"/>
  <c r="BJ1515" i="24" s="1"/>
  <c r="BK1515" i="24"/>
  <c r="BL1515" i="24" s="1"/>
  <c r="BM1515" i="24"/>
  <c r="BN1515" i="24" s="1"/>
  <c r="BC1516" i="24"/>
  <c r="BD1516" i="24" s="1"/>
  <c r="BE1516" i="24"/>
  <c r="BF1516" i="24" s="1"/>
  <c r="BG1516" i="24"/>
  <c r="BH1516" i="24" s="1"/>
  <c r="BI1516" i="24"/>
  <c r="BJ1516" i="24" s="1"/>
  <c r="BK1516" i="24"/>
  <c r="BL1516" i="24" s="1"/>
  <c r="BM1516" i="24"/>
  <c r="BN1516" i="24" s="1"/>
  <c r="BC1517" i="24"/>
  <c r="BD1517" i="24" s="1"/>
  <c r="BE1517" i="24"/>
  <c r="BF1517" i="24" s="1"/>
  <c r="BG1517" i="24"/>
  <c r="BH1517" i="24" s="1"/>
  <c r="BI1517" i="24"/>
  <c r="BJ1517" i="24" s="1"/>
  <c r="BK1517" i="24"/>
  <c r="BL1517" i="24" s="1"/>
  <c r="BM1517" i="24"/>
  <c r="BN1517" i="24" s="1"/>
  <c r="BC656" i="24"/>
  <c r="BD656" i="24" s="1"/>
  <c r="BE656" i="24"/>
  <c r="BF656" i="24" s="1"/>
  <c r="BG656" i="24"/>
  <c r="BH656" i="24" s="1"/>
  <c r="BI656" i="24"/>
  <c r="BJ656" i="24" s="1"/>
  <c r="BK656" i="24"/>
  <c r="BL656" i="24" s="1"/>
  <c r="BM656" i="24"/>
  <c r="BN656" i="24" s="1"/>
  <c r="BC1518" i="24"/>
  <c r="BD1518" i="24" s="1"/>
  <c r="BE1518" i="24"/>
  <c r="BF1518" i="24" s="1"/>
  <c r="BG1518" i="24"/>
  <c r="BH1518" i="24" s="1"/>
  <c r="BI1518" i="24"/>
  <c r="BJ1518" i="24" s="1"/>
  <c r="BK1518" i="24"/>
  <c r="BL1518" i="24" s="1"/>
  <c r="BM1518" i="24"/>
  <c r="BN1518" i="24" s="1"/>
  <c r="BC657" i="24"/>
  <c r="BD657" i="24" s="1"/>
  <c r="BE657" i="24"/>
  <c r="BF657" i="24" s="1"/>
  <c r="BG657" i="24"/>
  <c r="BH657" i="24" s="1"/>
  <c r="BI657" i="24"/>
  <c r="BJ657" i="24" s="1"/>
  <c r="BK657" i="24"/>
  <c r="BL657" i="24" s="1"/>
  <c r="BM657" i="24"/>
  <c r="BN657" i="24" s="1"/>
  <c r="BC658" i="24"/>
  <c r="BD658" i="24" s="1"/>
  <c r="BE658" i="24"/>
  <c r="BF658" i="24" s="1"/>
  <c r="BG658" i="24"/>
  <c r="BH658" i="24" s="1"/>
  <c r="BI658" i="24"/>
  <c r="BJ658" i="24" s="1"/>
  <c r="BK658" i="24"/>
  <c r="BL658" i="24" s="1"/>
  <c r="BM658" i="24"/>
  <c r="BN658" i="24" s="1"/>
  <c r="BC659" i="24"/>
  <c r="BD659" i="24" s="1"/>
  <c r="BE659" i="24"/>
  <c r="BF659" i="24" s="1"/>
  <c r="BG659" i="24"/>
  <c r="BH659" i="24" s="1"/>
  <c r="BI659" i="24"/>
  <c r="BJ659" i="24" s="1"/>
  <c r="BK659" i="24"/>
  <c r="BL659" i="24" s="1"/>
  <c r="BM659" i="24"/>
  <c r="BN659" i="24" s="1"/>
  <c r="BC1519" i="24"/>
  <c r="BD1519" i="24" s="1"/>
  <c r="BE1519" i="24"/>
  <c r="BF1519" i="24" s="1"/>
  <c r="BG1519" i="24"/>
  <c r="BH1519" i="24" s="1"/>
  <c r="BI1519" i="24"/>
  <c r="BJ1519" i="24" s="1"/>
  <c r="BK1519" i="24"/>
  <c r="BL1519" i="24" s="1"/>
  <c r="BM1519" i="24"/>
  <c r="BN1519" i="24" s="1"/>
  <c r="BC1520" i="24"/>
  <c r="BD1520" i="24" s="1"/>
  <c r="BE1520" i="24"/>
  <c r="BF1520" i="24" s="1"/>
  <c r="BG1520" i="24"/>
  <c r="BH1520" i="24" s="1"/>
  <c r="BI1520" i="24"/>
  <c r="BJ1520" i="24" s="1"/>
  <c r="BK1520" i="24"/>
  <c r="BL1520" i="24" s="1"/>
  <c r="BM1520" i="24"/>
  <c r="BN1520" i="24" s="1"/>
  <c r="BC660" i="24"/>
  <c r="BD660" i="24" s="1"/>
  <c r="BE660" i="24"/>
  <c r="BF660" i="24" s="1"/>
  <c r="BG660" i="24"/>
  <c r="BH660" i="24" s="1"/>
  <c r="BI660" i="24"/>
  <c r="BJ660" i="24" s="1"/>
  <c r="BK660" i="24"/>
  <c r="BL660" i="24" s="1"/>
  <c r="BM660" i="24"/>
  <c r="BN660" i="24" s="1"/>
  <c r="BC1521" i="24"/>
  <c r="BD1521" i="24" s="1"/>
  <c r="BE1521" i="24"/>
  <c r="BF1521" i="24" s="1"/>
  <c r="BG1521" i="24"/>
  <c r="BH1521" i="24" s="1"/>
  <c r="BI1521" i="24"/>
  <c r="BJ1521" i="24" s="1"/>
  <c r="BK1521" i="24"/>
  <c r="BL1521" i="24" s="1"/>
  <c r="BM1521" i="24"/>
  <c r="BN1521" i="24" s="1"/>
  <c r="BC1522" i="24"/>
  <c r="BD1522" i="24" s="1"/>
  <c r="BE1522" i="24"/>
  <c r="BF1522" i="24" s="1"/>
  <c r="BG1522" i="24"/>
  <c r="BH1522" i="24" s="1"/>
  <c r="BI1522" i="24"/>
  <c r="BJ1522" i="24" s="1"/>
  <c r="BK1522" i="24"/>
  <c r="BL1522" i="24" s="1"/>
  <c r="BM1522" i="24"/>
  <c r="BN1522" i="24" s="1"/>
  <c r="BC2452" i="24"/>
  <c r="BD2452" i="24" s="1"/>
  <c r="BE2452" i="24"/>
  <c r="BF2452" i="24" s="1"/>
  <c r="BG2452" i="24"/>
  <c r="BH2452" i="24" s="1"/>
  <c r="BI2452" i="24"/>
  <c r="BJ2452" i="24" s="1"/>
  <c r="BK2452" i="24"/>
  <c r="BL2452" i="24" s="1"/>
  <c r="BM2452" i="24"/>
  <c r="BN2452" i="24" s="1"/>
  <c r="BC1523" i="24"/>
  <c r="BD1523" i="24" s="1"/>
  <c r="BE1523" i="24"/>
  <c r="BF1523" i="24" s="1"/>
  <c r="BG1523" i="24"/>
  <c r="BH1523" i="24" s="1"/>
  <c r="BI1523" i="24"/>
  <c r="BJ1523" i="24" s="1"/>
  <c r="BK1523" i="24"/>
  <c r="BL1523" i="24" s="1"/>
  <c r="BM1523" i="24"/>
  <c r="BN1523" i="24" s="1"/>
  <c r="BC1524" i="24"/>
  <c r="BD1524" i="24" s="1"/>
  <c r="BE1524" i="24"/>
  <c r="BF1524" i="24" s="1"/>
  <c r="BG1524" i="24"/>
  <c r="BH1524" i="24" s="1"/>
  <c r="BI1524" i="24"/>
  <c r="BJ1524" i="24" s="1"/>
  <c r="BK1524" i="24"/>
  <c r="BL1524" i="24" s="1"/>
  <c r="BM1524" i="24"/>
  <c r="BN1524" i="24" s="1"/>
  <c r="BC2349" i="24"/>
  <c r="BD2349" i="24" s="1"/>
  <c r="BE2349" i="24"/>
  <c r="BF2349" i="24" s="1"/>
  <c r="BG2349" i="24"/>
  <c r="BH2349" i="24" s="1"/>
  <c r="BI2349" i="24"/>
  <c r="BJ2349" i="24" s="1"/>
  <c r="BK2349" i="24"/>
  <c r="BL2349" i="24" s="1"/>
  <c r="BM2349" i="24"/>
  <c r="BN2349" i="24" s="1"/>
  <c r="BC2353" i="24"/>
  <c r="BD2353" i="24" s="1"/>
  <c r="BE2353" i="24"/>
  <c r="BF2353" i="24" s="1"/>
  <c r="BG2353" i="24"/>
  <c r="BH2353" i="24" s="1"/>
  <c r="BI2353" i="24"/>
  <c r="BJ2353" i="24" s="1"/>
  <c r="BK2353" i="24"/>
  <c r="BL2353" i="24" s="1"/>
  <c r="BM2353" i="24"/>
  <c r="BN2353" i="24" s="1"/>
  <c r="BC1525" i="24"/>
  <c r="BD1525" i="24" s="1"/>
  <c r="BE1525" i="24"/>
  <c r="BF1525" i="24" s="1"/>
  <c r="BG1525" i="24"/>
  <c r="BH1525" i="24" s="1"/>
  <c r="BI1525" i="24"/>
  <c r="BJ1525" i="24" s="1"/>
  <c r="BK1525" i="24"/>
  <c r="BL1525" i="24" s="1"/>
  <c r="BM1525" i="24"/>
  <c r="BN1525" i="24" s="1"/>
  <c r="BC661" i="24"/>
  <c r="BD661" i="24" s="1"/>
  <c r="BE661" i="24"/>
  <c r="BF661" i="24" s="1"/>
  <c r="BG661" i="24"/>
  <c r="BH661" i="24" s="1"/>
  <c r="BI661" i="24"/>
  <c r="BJ661" i="24" s="1"/>
  <c r="BK661" i="24"/>
  <c r="BL661" i="24" s="1"/>
  <c r="BM661" i="24"/>
  <c r="BN661" i="24" s="1"/>
  <c r="BC662" i="24"/>
  <c r="BD662" i="24" s="1"/>
  <c r="BE662" i="24"/>
  <c r="BF662" i="24" s="1"/>
  <c r="BG662" i="24"/>
  <c r="BH662" i="24" s="1"/>
  <c r="BI662" i="24"/>
  <c r="BJ662" i="24" s="1"/>
  <c r="BK662" i="24"/>
  <c r="BL662" i="24" s="1"/>
  <c r="BM662" i="24"/>
  <c r="BN662" i="24" s="1"/>
  <c r="BC663" i="24"/>
  <c r="BD663" i="24" s="1"/>
  <c r="BE663" i="24"/>
  <c r="BF663" i="24" s="1"/>
  <c r="BG663" i="24"/>
  <c r="BH663" i="24" s="1"/>
  <c r="BI663" i="24"/>
  <c r="BJ663" i="24" s="1"/>
  <c r="BK663" i="24"/>
  <c r="BL663" i="24" s="1"/>
  <c r="BM663" i="24"/>
  <c r="BN663" i="24" s="1"/>
  <c r="BC664" i="24"/>
  <c r="BD664" i="24" s="1"/>
  <c r="BE664" i="24"/>
  <c r="BF664" i="24" s="1"/>
  <c r="BG664" i="24"/>
  <c r="BH664" i="24" s="1"/>
  <c r="BI664" i="24"/>
  <c r="BJ664" i="24" s="1"/>
  <c r="BK664" i="24"/>
  <c r="BL664" i="24" s="1"/>
  <c r="BM664" i="24"/>
  <c r="BN664" i="24" s="1"/>
  <c r="BC665" i="24"/>
  <c r="BD665" i="24" s="1"/>
  <c r="BE665" i="24"/>
  <c r="BF665" i="24" s="1"/>
  <c r="BG665" i="24"/>
  <c r="BH665" i="24" s="1"/>
  <c r="BI665" i="24"/>
  <c r="BJ665" i="24" s="1"/>
  <c r="BK665" i="24"/>
  <c r="BL665" i="24" s="1"/>
  <c r="BM665" i="24"/>
  <c r="BN665" i="24" s="1"/>
  <c r="BC666" i="24"/>
  <c r="BD666" i="24" s="1"/>
  <c r="BE666" i="24"/>
  <c r="BF666" i="24" s="1"/>
  <c r="BG666" i="24"/>
  <c r="BH666" i="24" s="1"/>
  <c r="BI666" i="24"/>
  <c r="BJ666" i="24" s="1"/>
  <c r="BK666" i="24"/>
  <c r="BL666" i="24" s="1"/>
  <c r="BM666" i="24"/>
  <c r="BN666" i="24" s="1"/>
  <c r="BC2522" i="24"/>
  <c r="BD2522" i="24" s="1"/>
  <c r="BE2522" i="24"/>
  <c r="BF2522" i="24" s="1"/>
  <c r="BG2522" i="24"/>
  <c r="BH2522" i="24" s="1"/>
  <c r="BI2522" i="24"/>
  <c r="BJ2522" i="24" s="1"/>
  <c r="BK2522" i="24"/>
  <c r="BL2522" i="24" s="1"/>
  <c r="BM2522" i="24"/>
  <c r="BN2522" i="24" s="1"/>
  <c r="BC2035" i="24"/>
  <c r="BD2035" i="24" s="1"/>
  <c r="BE2035" i="24"/>
  <c r="BF2035" i="24" s="1"/>
  <c r="BG2035" i="24"/>
  <c r="BH2035" i="24" s="1"/>
  <c r="BI2035" i="24"/>
  <c r="BJ2035" i="24" s="1"/>
  <c r="BK2035" i="24"/>
  <c r="BL2035" i="24" s="1"/>
  <c r="BM2035" i="24"/>
  <c r="BN2035" i="24" s="1"/>
  <c r="BC1527" i="24"/>
  <c r="BD1527" i="24" s="1"/>
  <c r="BE1527" i="24"/>
  <c r="BF1527" i="24" s="1"/>
  <c r="BG1527" i="24"/>
  <c r="BH1527" i="24" s="1"/>
  <c r="BI1527" i="24"/>
  <c r="BJ1527" i="24" s="1"/>
  <c r="BK1527" i="24"/>
  <c r="BL1527" i="24" s="1"/>
  <c r="BM1527" i="24"/>
  <c r="BN1527" i="24" s="1"/>
  <c r="BC667" i="24"/>
  <c r="BD667" i="24" s="1"/>
  <c r="BE667" i="24"/>
  <c r="BF667" i="24" s="1"/>
  <c r="BG667" i="24"/>
  <c r="BH667" i="24" s="1"/>
  <c r="BI667" i="24"/>
  <c r="BJ667" i="24" s="1"/>
  <c r="BK667" i="24"/>
  <c r="BL667" i="24" s="1"/>
  <c r="BM667" i="24"/>
  <c r="BN667" i="24" s="1"/>
  <c r="BC668" i="24"/>
  <c r="BD668" i="24" s="1"/>
  <c r="BE668" i="24"/>
  <c r="BF668" i="24" s="1"/>
  <c r="BG668" i="24"/>
  <c r="BH668" i="24" s="1"/>
  <c r="BI668" i="24"/>
  <c r="BJ668" i="24" s="1"/>
  <c r="BK668" i="24"/>
  <c r="BL668" i="24" s="1"/>
  <c r="BM668" i="24"/>
  <c r="BN668" i="24" s="1"/>
  <c r="BC669" i="24"/>
  <c r="BD669" i="24" s="1"/>
  <c r="BE669" i="24"/>
  <c r="BF669" i="24" s="1"/>
  <c r="BG669" i="24"/>
  <c r="BH669" i="24" s="1"/>
  <c r="BI669" i="24"/>
  <c r="BJ669" i="24" s="1"/>
  <c r="BK669" i="24"/>
  <c r="BL669" i="24" s="1"/>
  <c r="BM669" i="24"/>
  <c r="BN669" i="24" s="1"/>
  <c r="BC1528" i="24"/>
  <c r="BD1528" i="24" s="1"/>
  <c r="BE1528" i="24"/>
  <c r="BF1528" i="24" s="1"/>
  <c r="BG1528" i="24"/>
  <c r="BH1528" i="24" s="1"/>
  <c r="BI1528" i="24"/>
  <c r="BJ1528" i="24" s="1"/>
  <c r="BK1528" i="24"/>
  <c r="BL1528" i="24" s="1"/>
  <c r="BM1528" i="24"/>
  <c r="BN1528" i="24" s="1"/>
  <c r="BC670" i="24"/>
  <c r="BD670" i="24" s="1"/>
  <c r="BE670" i="24"/>
  <c r="BF670" i="24" s="1"/>
  <c r="BG670" i="24"/>
  <c r="BH670" i="24" s="1"/>
  <c r="BI670" i="24"/>
  <c r="BJ670" i="24" s="1"/>
  <c r="BK670" i="24"/>
  <c r="BL670" i="24" s="1"/>
  <c r="BM670" i="24"/>
  <c r="BN670" i="24" s="1"/>
  <c r="BC671" i="24"/>
  <c r="BD671" i="24" s="1"/>
  <c r="BE671" i="24"/>
  <c r="BF671" i="24" s="1"/>
  <c r="BG671" i="24"/>
  <c r="BH671" i="24" s="1"/>
  <c r="BI671" i="24"/>
  <c r="BJ671" i="24" s="1"/>
  <c r="BK671" i="24"/>
  <c r="BL671" i="24" s="1"/>
  <c r="BM671" i="24"/>
  <c r="BN671" i="24" s="1"/>
  <c r="BC11" i="24"/>
  <c r="BD11" i="24" s="1"/>
  <c r="BE11" i="24"/>
  <c r="BF11" i="24" s="1"/>
  <c r="BG11" i="24"/>
  <c r="BH11" i="24" s="1"/>
  <c r="BI11" i="24"/>
  <c r="BJ11" i="24" s="1"/>
  <c r="BK11" i="24"/>
  <c r="BL11" i="24" s="1"/>
  <c r="BM11" i="24"/>
  <c r="BN11" i="24" s="1"/>
  <c r="BC672" i="24"/>
  <c r="BD672" i="24" s="1"/>
  <c r="BE672" i="24"/>
  <c r="BF672" i="24" s="1"/>
  <c r="BG672" i="24"/>
  <c r="BH672" i="24" s="1"/>
  <c r="BI672" i="24"/>
  <c r="BJ672" i="24" s="1"/>
  <c r="BK672" i="24"/>
  <c r="BL672" i="24" s="1"/>
  <c r="BM672" i="24"/>
  <c r="BN672" i="24" s="1"/>
  <c r="BC1529" i="24"/>
  <c r="BD1529" i="24" s="1"/>
  <c r="BE1529" i="24"/>
  <c r="BF1529" i="24" s="1"/>
  <c r="BG1529" i="24"/>
  <c r="BH1529" i="24" s="1"/>
  <c r="BI1529" i="24"/>
  <c r="BJ1529" i="24" s="1"/>
  <c r="BK1529" i="24"/>
  <c r="BL1529" i="24" s="1"/>
  <c r="BM1529" i="24"/>
  <c r="BN1529" i="24" s="1"/>
  <c r="BC1530" i="24"/>
  <c r="BD1530" i="24" s="1"/>
  <c r="BE1530" i="24"/>
  <c r="BF1530" i="24" s="1"/>
  <c r="BG1530" i="24"/>
  <c r="BH1530" i="24" s="1"/>
  <c r="BI1530" i="24"/>
  <c r="BJ1530" i="24" s="1"/>
  <c r="BK1530" i="24"/>
  <c r="BL1530" i="24" s="1"/>
  <c r="BM1530" i="24"/>
  <c r="BN1530" i="24" s="1"/>
  <c r="BC1531" i="24"/>
  <c r="BD1531" i="24" s="1"/>
  <c r="BE1531" i="24"/>
  <c r="BF1531" i="24" s="1"/>
  <c r="BG1531" i="24"/>
  <c r="BH1531" i="24" s="1"/>
  <c r="BI1531" i="24"/>
  <c r="BJ1531" i="24" s="1"/>
  <c r="BK1531" i="24"/>
  <c r="BL1531" i="24" s="1"/>
  <c r="BM1531" i="24"/>
  <c r="BN1531" i="24" s="1"/>
  <c r="BC673" i="24"/>
  <c r="BD673" i="24" s="1"/>
  <c r="BE673" i="24"/>
  <c r="BF673" i="24" s="1"/>
  <c r="BG673" i="24"/>
  <c r="BH673" i="24" s="1"/>
  <c r="BI673" i="24"/>
  <c r="BJ673" i="24" s="1"/>
  <c r="BK673" i="24"/>
  <c r="BL673" i="24" s="1"/>
  <c r="BM673" i="24"/>
  <c r="BN673" i="24" s="1"/>
  <c r="BC1532" i="24"/>
  <c r="BD1532" i="24" s="1"/>
  <c r="BE1532" i="24"/>
  <c r="BF1532" i="24" s="1"/>
  <c r="BG1532" i="24"/>
  <c r="BH1532" i="24" s="1"/>
  <c r="BI1532" i="24"/>
  <c r="BJ1532" i="24" s="1"/>
  <c r="BK1532" i="24"/>
  <c r="BL1532" i="24" s="1"/>
  <c r="BM1532" i="24"/>
  <c r="BN1532" i="24" s="1"/>
  <c r="BC674" i="24"/>
  <c r="BD674" i="24" s="1"/>
  <c r="BE674" i="24"/>
  <c r="BF674" i="24" s="1"/>
  <c r="BG674" i="24"/>
  <c r="BH674" i="24" s="1"/>
  <c r="BI674" i="24"/>
  <c r="BJ674" i="24" s="1"/>
  <c r="BK674" i="24"/>
  <c r="BL674" i="24" s="1"/>
  <c r="BM674" i="24"/>
  <c r="BN674" i="24" s="1"/>
  <c r="BC675" i="24"/>
  <c r="BD675" i="24" s="1"/>
  <c r="BE675" i="24"/>
  <c r="BF675" i="24" s="1"/>
  <c r="BG675" i="24"/>
  <c r="BH675" i="24" s="1"/>
  <c r="BI675" i="24"/>
  <c r="BJ675" i="24" s="1"/>
  <c r="BK675" i="24"/>
  <c r="BL675" i="24" s="1"/>
  <c r="BM675" i="24"/>
  <c r="BN675" i="24" s="1"/>
  <c r="BC676" i="24"/>
  <c r="BD676" i="24" s="1"/>
  <c r="BE676" i="24"/>
  <c r="BF676" i="24" s="1"/>
  <c r="BG676" i="24"/>
  <c r="BH676" i="24" s="1"/>
  <c r="BI676" i="24"/>
  <c r="BJ676" i="24" s="1"/>
  <c r="BK676" i="24"/>
  <c r="BL676" i="24" s="1"/>
  <c r="BM676" i="24"/>
  <c r="BN676" i="24" s="1"/>
  <c r="BC1533" i="24"/>
  <c r="BD1533" i="24" s="1"/>
  <c r="BE1533" i="24"/>
  <c r="BF1533" i="24" s="1"/>
  <c r="BG1533" i="24"/>
  <c r="BH1533" i="24" s="1"/>
  <c r="BI1533" i="24"/>
  <c r="BJ1533" i="24" s="1"/>
  <c r="BK1533" i="24"/>
  <c r="BL1533" i="24" s="1"/>
  <c r="BM1533" i="24"/>
  <c r="BN1533" i="24" s="1"/>
  <c r="BC1964" i="24"/>
  <c r="BD1964" i="24" s="1"/>
  <c r="BE1964" i="24"/>
  <c r="BF1964" i="24" s="1"/>
  <c r="BG1964" i="24"/>
  <c r="BH1964" i="24" s="1"/>
  <c r="BI1964" i="24"/>
  <c r="BJ1964" i="24" s="1"/>
  <c r="BK1964" i="24"/>
  <c r="BL1964" i="24" s="1"/>
  <c r="BM1964" i="24"/>
  <c r="BN1964" i="24" s="1"/>
  <c r="BC2085" i="24"/>
  <c r="BD2085" i="24" s="1"/>
  <c r="BE2085" i="24"/>
  <c r="BF2085" i="24" s="1"/>
  <c r="BG2085" i="24"/>
  <c r="BH2085" i="24" s="1"/>
  <c r="BI2085" i="24"/>
  <c r="BJ2085" i="24" s="1"/>
  <c r="BK2085" i="24"/>
  <c r="BL2085" i="24" s="1"/>
  <c r="BM2085" i="24"/>
  <c r="BN2085" i="24" s="1"/>
  <c r="BC2160" i="24"/>
  <c r="BD2160" i="24" s="1"/>
  <c r="BE2160" i="24"/>
  <c r="BF2160" i="24" s="1"/>
  <c r="BG2160" i="24"/>
  <c r="BH2160" i="24" s="1"/>
  <c r="BI2160" i="24"/>
  <c r="BJ2160" i="24" s="1"/>
  <c r="BK2160" i="24"/>
  <c r="BL2160" i="24" s="1"/>
  <c r="BM2160" i="24"/>
  <c r="BN2160" i="24" s="1"/>
  <c r="BC2033" i="24"/>
  <c r="BD2033" i="24" s="1"/>
  <c r="BE2033" i="24"/>
  <c r="BF2033" i="24" s="1"/>
  <c r="BG2033" i="24"/>
  <c r="BH2033" i="24" s="1"/>
  <c r="BI2033" i="24"/>
  <c r="BJ2033" i="24" s="1"/>
  <c r="BK2033" i="24"/>
  <c r="BL2033" i="24" s="1"/>
  <c r="BM2033" i="24"/>
  <c r="BN2033" i="24" s="1"/>
  <c r="BC2261" i="24"/>
  <c r="BD2261" i="24" s="1"/>
  <c r="BE2261" i="24"/>
  <c r="BF2261" i="24" s="1"/>
  <c r="BG2261" i="24"/>
  <c r="BH2261" i="24" s="1"/>
  <c r="BI2261" i="24"/>
  <c r="BJ2261" i="24" s="1"/>
  <c r="BK2261" i="24"/>
  <c r="BL2261" i="24" s="1"/>
  <c r="BM2261" i="24"/>
  <c r="BN2261" i="24" s="1"/>
  <c r="BC2341" i="24"/>
  <c r="BD2341" i="24" s="1"/>
  <c r="BE2341" i="24"/>
  <c r="BF2341" i="24" s="1"/>
  <c r="BG2341" i="24"/>
  <c r="BH2341" i="24" s="1"/>
  <c r="BI2341" i="24"/>
  <c r="BJ2341" i="24" s="1"/>
  <c r="BK2341" i="24"/>
  <c r="BL2341" i="24" s="1"/>
  <c r="BM2341" i="24"/>
  <c r="BN2341" i="24" s="1"/>
  <c r="BC1988" i="24"/>
  <c r="BD1988" i="24" s="1"/>
  <c r="BE1988" i="24"/>
  <c r="BF1988" i="24" s="1"/>
  <c r="BG1988" i="24"/>
  <c r="BH1988" i="24" s="1"/>
  <c r="BI1988" i="24"/>
  <c r="BJ1988" i="24" s="1"/>
  <c r="BK1988" i="24"/>
  <c r="BL1988" i="24" s="1"/>
  <c r="BM1988" i="24"/>
  <c r="BN1988" i="24" s="1"/>
  <c r="BC2260" i="24"/>
  <c r="BD2260" i="24" s="1"/>
  <c r="BE2260" i="24"/>
  <c r="BF2260" i="24" s="1"/>
  <c r="BG2260" i="24"/>
  <c r="BH2260" i="24" s="1"/>
  <c r="BI2260" i="24"/>
  <c r="BJ2260" i="24" s="1"/>
  <c r="BK2260" i="24"/>
  <c r="BL2260" i="24" s="1"/>
  <c r="BM2260" i="24"/>
  <c r="BN2260" i="24" s="1"/>
  <c r="BC1987" i="24"/>
  <c r="BD1987" i="24" s="1"/>
  <c r="BE1987" i="24"/>
  <c r="BF1987" i="24" s="1"/>
  <c r="BG1987" i="24"/>
  <c r="BH1987" i="24" s="1"/>
  <c r="BI1987" i="24"/>
  <c r="BJ1987" i="24" s="1"/>
  <c r="BK1987" i="24"/>
  <c r="BL1987" i="24" s="1"/>
  <c r="BM1987" i="24"/>
  <c r="BN1987" i="24" s="1"/>
  <c r="BC1965" i="24"/>
  <c r="BD1965" i="24" s="1"/>
  <c r="BE1965" i="24"/>
  <c r="BF1965" i="24" s="1"/>
  <c r="BG1965" i="24"/>
  <c r="BH1965" i="24" s="1"/>
  <c r="BI1965" i="24"/>
  <c r="BJ1965" i="24" s="1"/>
  <c r="BK1965" i="24"/>
  <c r="BL1965" i="24" s="1"/>
  <c r="BM1965" i="24"/>
  <c r="BN1965" i="24" s="1"/>
  <c r="BC2059" i="24"/>
  <c r="BD2059" i="24" s="1"/>
  <c r="BE2059" i="24"/>
  <c r="BF2059" i="24" s="1"/>
  <c r="BG2059" i="24"/>
  <c r="BH2059" i="24" s="1"/>
  <c r="BI2059" i="24"/>
  <c r="BJ2059" i="24" s="1"/>
  <c r="BK2059" i="24"/>
  <c r="BL2059" i="24" s="1"/>
  <c r="BM2059" i="24"/>
  <c r="BN2059" i="24" s="1"/>
  <c r="BC677" i="24"/>
  <c r="BD677" i="24" s="1"/>
  <c r="BE677" i="24"/>
  <c r="BF677" i="24" s="1"/>
  <c r="BG677" i="24"/>
  <c r="BH677" i="24" s="1"/>
  <c r="BI677" i="24"/>
  <c r="BJ677" i="24" s="1"/>
  <c r="BK677" i="24"/>
  <c r="BL677" i="24" s="1"/>
  <c r="BM677" i="24"/>
  <c r="BN677" i="24" s="1"/>
  <c r="BC1534" i="24"/>
  <c r="BD1534" i="24" s="1"/>
  <c r="BE1534" i="24"/>
  <c r="BF1534" i="24" s="1"/>
  <c r="BG1534" i="24"/>
  <c r="BH1534" i="24" s="1"/>
  <c r="BI1534" i="24"/>
  <c r="BJ1534" i="24" s="1"/>
  <c r="BK1534" i="24"/>
  <c r="BL1534" i="24" s="1"/>
  <c r="BM1534" i="24"/>
  <c r="BN1534" i="24" s="1"/>
  <c r="BC678" i="24"/>
  <c r="BD678" i="24" s="1"/>
  <c r="BE678" i="24"/>
  <c r="BF678" i="24" s="1"/>
  <c r="BG678" i="24"/>
  <c r="BH678" i="24" s="1"/>
  <c r="BI678" i="24"/>
  <c r="BJ678" i="24" s="1"/>
  <c r="BK678" i="24"/>
  <c r="BL678" i="24" s="1"/>
  <c r="BM678" i="24"/>
  <c r="BN678" i="24" s="1"/>
  <c r="BC1535" i="24"/>
  <c r="BD1535" i="24" s="1"/>
  <c r="BE1535" i="24"/>
  <c r="BF1535" i="24" s="1"/>
  <c r="BG1535" i="24"/>
  <c r="BH1535" i="24" s="1"/>
  <c r="BI1535" i="24"/>
  <c r="BJ1535" i="24" s="1"/>
  <c r="BK1535" i="24"/>
  <c r="BL1535" i="24" s="1"/>
  <c r="BM1535" i="24"/>
  <c r="BN1535" i="24" s="1"/>
  <c r="BC1536" i="24"/>
  <c r="BD1536" i="24" s="1"/>
  <c r="BE1536" i="24"/>
  <c r="BF1536" i="24" s="1"/>
  <c r="BG1536" i="24"/>
  <c r="BH1536" i="24" s="1"/>
  <c r="BI1536" i="24"/>
  <c r="BJ1536" i="24" s="1"/>
  <c r="BK1536" i="24"/>
  <c r="BL1536" i="24" s="1"/>
  <c r="BM1536" i="24"/>
  <c r="BN1536" i="24" s="1"/>
  <c r="BC1537" i="24"/>
  <c r="BD1537" i="24" s="1"/>
  <c r="BE1537" i="24"/>
  <c r="BF1537" i="24" s="1"/>
  <c r="BG1537" i="24"/>
  <c r="BH1537" i="24" s="1"/>
  <c r="BI1537" i="24"/>
  <c r="BJ1537" i="24" s="1"/>
  <c r="BK1537" i="24"/>
  <c r="BL1537" i="24" s="1"/>
  <c r="BM1537" i="24"/>
  <c r="BN1537" i="24" s="1"/>
  <c r="BC679" i="24"/>
  <c r="BD679" i="24" s="1"/>
  <c r="BE679" i="24"/>
  <c r="BF679" i="24" s="1"/>
  <c r="BG679" i="24"/>
  <c r="BH679" i="24" s="1"/>
  <c r="BI679" i="24"/>
  <c r="BJ679" i="24" s="1"/>
  <c r="BK679" i="24"/>
  <c r="BL679" i="24" s="1"/>
  <c r="BM679" i="24"/>
  <c r="BN679" i="24" s="1"/>
  <c r="BC1538" i="24"/>
  <c r="BD1538" i="24" s="1"/>
  <c r="BE1538" i="24"/>
  <c r="BF1538" i="24" s="1"/>
  <c r="BG1538" i="24"/>
  <c r="BH1538" i="24" s="1"/>
  <c r="BI1538" i="24"/>
  <c r="BJ1538" i="24" s="1"/>
  <c r="BK1538" i="24"/>
  <c r="BL1538" i="24" s="1"/>
  <c r="BM1538" i="24"/>
  <c r="BN1538" i="24" s="1"/>
  <c r="BC680" i="24"/>
  <c r="BD680" i="24" s="1"/>
  <c r="BE680" i="24"/>
  <c r="BF680" i="24" s="1"/>
  <c r="BG680" i="24"/>
  <c r="BH680" i="24" s="1"/>
  <c r="BI680" i="24"/>
  <c r="BJ680" i="24" s="1"/>
  <c r="BK680" i="24"/>
  <c r="BL680" i="24" s="1"/>
  <c r="BM680" i="24"/>
  <c r="BN680" i="24" s="1"/>
  <c r="BC1539" i="24"/>
  <c r="BD1539" i="24" s="1"/>
  <c r="BE1539" i="24"/>
  <c r="BF1539" i="24" s="1"/>
  <c r="BG1539" i="24"/>
  <c r="BH1539" i="24" s="1"/>
  <c r="BI1539" i="24"/>
  <c r="BJ1539" i="24" s="1"/>
  <c r="BK1539" i="24"/>
  <c r="BL1539" i="24" s="1"/>
  <c r="BM1539" i="24"/>
  <c r="BN1539" i="24" s="1"/>
  <c r="BC681" i="24"/>
  <c r="BD681" i="24" s="1"/>
  <c r="BE681" i="24"/>
  <c r="BF681" i="24" s="1"/>
  <c r="BG681" i="24"/>
  <c r="BH681" i="24" s="1"/>
  <c r="BI681" i="24"/>
  <c r="BJ681" i="24" s="1"/>
  <c r="BK681" i="24"/>
  <c r="BL681" i="24" s="1"/>
  <c r="BM681" i="24"/>
  <c r="BN681" i="24" s="1"/>
  <c r="BC682" i="24"/>
  <c r="BD682" i="24" s="1"/>
  <c r="BE682" i="24"/>
  <c r="BF682" i="24" s="1"/>
  <c r="BG682" i="24"/>
  <c r="BH682" i="24" s="1"/>
  <c r="BI682" i="24"/>
  <c r="BJ682" i="24" s="1"/>
  <c r="BK682" i="24"/>
  <c r="BL682" i="24" s="1"/>
  <c r="BM682" i="24"/>
  <c r="BN682" i="24" s="1"/>
  <c r="BC2363" i="24"/>
  <c r="BD2363" i="24" s="1"/>
  <c r="BE2363" i="24"/>
  <c r="BF2363" i="24" s="1"/>
  <c r="BG2363" i="24"/>
  <c r="BH2363" i="24" s="1"/>
  <c r="BI2363" i="24"/>
  <c r="BJ2363" i="24" s="1"/>
  <c r="BK2363" i="24"/>
  <c r="BL2363" i="24" s="1"/>
  <c r="BM2363" i="24"/>
  <c r="BN2363" i="24" s="1"/>
  <c r="BC2481" i="24"/>
  <c r="BD2481" i="24" s="1"/>
  <c r="BE2481" i="24"/>
  <c r="BF2481" i="24" s="1"/>
  <c r="BG2481" i="24"/>
  <c r="BH2481" i="24" s="1"/>
  <c r="BI2481" i="24"/>
  <c r="BJ2481" i="24" s="1"/>
  <c r="BK2481" i="24"/>
  <c r="BL2481" i="24" s="1"/>
  <c r="BM2481" i="24"/>
  <c r="BN2481" i="24" s="1"/>
  <c r="BC2362" i="24"/>
  <c r="BD2362" i="24" s="1"/>
  <c r="BE2362" i="24"/>
  <c r="BF2362" i="24" s="1"/>
  <c r="BG2362" i="24"/>
  <c r="BH2362" i="24" s="1"/>
  <c r="BI2362" i="24"/>
  <c r="BJ2362" i="24" s="1"/>
  <c r="BK2362" i="24"/>
  <c r="BL2362" i="24" s="1"/>
  <c r="BM2362" i="24"/>
  <c r="BN2362" i="24" s="1"/>
  <c r="BC1540" i="24"/>
  <c r="BD1540" i="24" s="1"/>
  <c r="BE1540" i="24"/>
  <c r="BF1540" i="24" s="1"/>
  <c r="BG1540" i="24"/>
  <c r="BH1540" i="24" s="1"/>
  <c r="BI1540" i="24"/>
  <c r="BJ1540" i="24" s="1"/>
  <c r="BK1540" i="24"/>
  <c r="BL1540" i="24" s="1"/>
  <c r="BM1540" i="24"/>
  <c r="BN1540" i="24" s="1"/>
  <c r="BC1541" i="24"/>
  <c r="BD1541" i="24" s="1"/>
  <c r="BE1541" i="24"/>
  <c r="BF1541" i="24" s="1"/>
  <c r="BG1541" i="24"/>
  <c r="BH1541" i="24" s="1"/>
  <c r="BI1541" i="24"/>
  <c r="BJ1541" i="24" s="1"/>
  <c r="BK1541" i="24"/>
  <c r="BL1541" i="24" s="1"/>
  <c r="BM1541" i="24"/>
  <c r="BN1541" i="24" s="1"/>
  <c r="BC683" i="24"/>
  <c r="BD683" i="24" s="1"/>
  <c r="BE683" i="24"/>
  <c r="BF683" i="24" s="1"/>
  <c r="BG683" i="24"/>
  <c r="BH683" i="24" s="1"/>
  <c r="BI683" i="24"/>
  <c r="BJ683" i="24" s="1"/>
  <c r="BK683" i="24"/>
  <c r="BL683" i="24" s="1"/>
  <c r="BM683" i="24"/>
  <c r="BN683" i="24" s="1"/>
  <c r="BC684" i="24"/>
  <c r="BD684" i="24" s="1"/>
  <c r="BE684" i="24"/>
  <c r="BF684" i="24" s="1"/>
  <c r="BG684" i="24"/>
  <c r="BH684" i="24" s="1"/>
  <c r="BI684" i="24"/>
  <c r="BJ684" i="24" s="1"/>
  <c r="BK684" i="24"/>
  <c r="BL684" i="24" s="1"/>
  <c r="BM684" i="24"/>
  <c r="BN684" i="24" s="1"/>
  <c r="BC685" i="24"/>
  <c r="BD685" i="24" s="1"/>
  <c r="BE685" i="24"/>
  <c r="BF685" i="24" s="1"/>
  <c r="BG685" i="24"/>
  <c r="BH685" i="24" s="1"/>
  <c r="BI685" i="24"/>
  <c r="BJ685" i="24" s="1"/>
  <c r="BK685" i="24"/>
  <c r="BL685" i="24" s="1"/>
  <c r="BM685" i="24"/>
  <c r="BN685" i="24" s="1"/>
  <c r="BC1542" i="24"/>
  <c r="BD1542" i="24" s="1"/>
  <c r="BE1542" i="24"/>
  <c r="BF1542" i="24" s="1"/>
  <c r="BG1542" i="24"/>
  <c r="BH1542" i="24" s="1"/>
  <c r="BI1542" i="24"/>
  <c r="BJ1542" i="24" s="1"/>
  <c r="BK1542" i="24"/>
  <c r="BL1542" i="24" s="1"/>
  <c r="BM1542" i="24"/>
  <c r="BN1542" i="24" s="1"/>
  <c r="BC686" i="24"/>
  <c r="BD686" i="24" s="1"/>
  <c r="BE686" i="24"/>
  <c r="BF686" i="24" s="1"/>
  <c r="BG686" i="24"/>
  <c r="BH686" i="24" s="1"/>
  <c r="BI686" i="24"/>
  <c r="BJ686" i="24" s="1"/>
  <c r="BK686" i="24"/>
  <c r="BL686" i="24" s="1"/>
  <c r="BM686" i="24"/>
  <c r="BN686" i="24" s="1"/>
  <c r="BC687" i="24"/>
  <c r="BD687" i="24" s="1"/>
  <c r="BE687" i="24"/>
  <c r="BF687" i="24" s="1"/>
  <c r="BG687" i="24"/>
  <c r="BH687" i="24" s="1"/>
  <c r="BI687" i="24"/>
  <c r="BJ687" i="24" s="1"/>
  <c r="BK687" i="24"/>
  <c r="BL687" i="24" s="1"/>
  <c r="BM687" i="24"/>
  <c r="BN687" i="24" s="1"/>
  <c r="BC688" i="24"/>
  <c r="BD688" i="24" s="1"/>
  <c r="BE688" i="24"/>
  <c r="BF688" i="24" s="1"/>
  <c r="BG688" i="24"/>
  <c r="BH688" i="24" s="1"/>
  <c r="BI688" i="24"/>
  <c r="BJ688" i="24" s="1"/>
  <c r="BK688" i="24"/>
  <c r="BL688" i="24" s="1"/>
  <c r="BM688" i="24"/>
  <c r="BN688" i="24" s="1"/>
  <c r="BC689" i="24"/>
  <c r="BD689" i="24" s="1"/>
  <c r="BE689" i="24"/>
  <c r="BF689" i="24" s="1"/>
  <c r="BG689" i="24"/>
  <c r="BH689" i="24" s="1"/>
  <c r="BI689" i="24"/>
  <c r="BJ689" i="24" s="1"/>
  <c r="BK689" i="24"/>
  <c r="BL689" i="24" s="1"/>
  <c r="BM689" i="24"/>
  <c r="BN689" i="24" s="1"/>
  <c r="BC690" i="24"/>
  <c r="BD690" i="24" s="1"/>
  <c r="BE690" i="24"/>
  <c r="BF690" i="24" s="1"/>
  <c r="BG690" i="24"/>
  <c r="BH690" i="24" s="1"/>
  <c r="BI690" i="24"/>
  <c r="BJ690" i="24" s="1"/>
  <c r="BK690" i="24"/>
  <c r="BL690" i="24" s="1"/>
  <c r="BM690" i="24"/>
  <c r="BN690" i="24" s="1"/>
  <c r="BC691" i="24"/>
  <c r="BD691" i="24" s="1"/>
  <c r="BE691" i="24"/>
  <c r="BF691" i="24" s="1"/>
  <c r="BG691" i="24"/>
  <c r="BH691" i="24" s="1"/>
  <c r="BI691" i="24"/>
  <c r="BJ691" i="24" s="1"/>
  <c r="BK691" i="24"/>
  <c r="BL691" i="24" s="1"/>
  <c r="BM691" i="24"/>
  <c r="BN691" i="24" s="1"/>
  <c r="BC1543" i="24"/>
  <c r="BD1543" i="24" s="1"/>
  <c r="BE1543" i="24"/>
  <c r="BF1543" i="24" s="1"/>
  <c r="BG1543" i="24"/>
  <c r="BH1543" i="24" s="1"/>
  <c r="BI1543" i="24"/>
  <c r="BJ1543" i="24" s="1"/>
  <c r="BK1543" i="24"/>
  <c r="BL1543" i="24" s="1"/>
  <c r="BM1543" i="24"/>
  <c r="BN1543" i="24" s="1"/>
  <c r="BC692" i="24"/>
  <c r="BD692" i="24" s="1"/>
  <c r="BE692" i="24"/>
  <c r="BF692" i="24" s="1"/>
  <c r="BG692" i="24"/>
  <c r="BH692" i="24" s="1"/>
  <c r="BI692" i="24"/>
  <c r="BJ692" i="24" s="1"/>
  <c r="BK692" i="24"/>
  <c r="BL692" i="24" s="1"/>
  <c r="BM692" i="24"/>
  <c r="BN692" i="24" s="1"/>
  <c r="BC1544" i="24"/>
  <c r="BD1544" i="24" s="1"/>
  <c r="BE1544" i="24"/>
  <c r="BF1544" i="24" s="1"/>
  <c r="BG1544" i="24"/>
  <c r="BH1544" i="24" s="1"/>
  <c r="BI1544" i="24"/>
  <c r="BJ1544" i="24" s="1"/>
  <c r="BK1544" i="24"/>
  <c r="BL1544" i="24" s="1"/>
  <c r="BM1544" i="24"/>
  <c r="BN1544" i="24" s="1"/>
  <c r="BC1545" i="24"/>
  <c r="BD1545" i="24" s="1"/>
  <c r="BE1545" i="24"/>
  <c r="BF1545" i="24" s="1"/>
  <c r="BG1545" i="24"/>
  <c r="BH1545" i="24" s="1"/>
  <c r="BI1545" i="24"/>
  <c r="BJ1545" i="24" s="1"/>
  <c r="BK1545" i="24"/>
  <c r="BL1545" i="24" s="1"/>
  <c r="BM1545" i="24"/>
  <c r="BN1545" i="24" s="1"/>
  <c r="BC693" i="24"/>
  <c r="BD693" i="24" s="1"/>
  <c r="BE693" i="24"/>
  <c r="BF693" i="24" s="1"/>
  <c r="BG693" i="24"/>
  <c r="BH693" i="24" s="1"/>
  <c r="BI693" i="24"/>
  <c r="BJ693" i="24" s="1"/>
  <c r="BK693" i="24"/>
  <c r="BL693" i="24" s="1"/>
  <c r="BM693" i="24"/>
  <c r="BN693" i="24" s="1"/>
  <c r="BC694" i="24"/>
  <c r="BD694" i="24" s="1"/>
  <c r="BE694" i="24"/>
  <c r="BF694" i="24" s="1"/>
  <c r="BG694" i="24"/>
  <c r="BH694" i="24" s="1"/>
  <c r="BI694" i="24"/>
  <c r="BJ694" i="24" s="1"/>
  <c r="BK694" i="24"/>
  <c r="BL694" i="24" s="1"/>
  <c r="BM694" i="24"/>
  <c r="BN694" i="24" s="1"/>
  <c r="BC695" i="24"/>
  <c r="BD695" i="24" s="1"/>
  <c r="BE695" i="24"/>
  <c r="BF695" i="24" s="1"/>
  <c r="BG695" i="24"/>
  <c r="BH695" i="24" s="1"/>
  <c r="BI695" i="24"/>
  <c r="BJ695" i="24" s="1"/>
  <c r="BK695" i="24"/>
  <c r="BL695" i="24" s="1"/>
  <c r="BM695" i="24"/>
  <c r="BN695" i="24" s="1"/>
  <c r="BC696" i="24"/>
  <c r="BD696" i="24" s="1"/>
  <c r="BE696" i="24"/>
  <c r="BF696" i="24" s="1"/>
  <c r="BG696" i="24"/>
  <c r="BH696" i="24" s="1"/>
  <c r="BI696" i="24"/>
  <c r="BJ696" i="24" s="1"/>
  <c r="BK696" i="24"/>
  <c r="BL696" i="24" s="1"/>
  <c r="BM696" i="24"/>
  <c r="BN696" i="24" s="1"/>
  <c r="BC2486" i="24"/>
  <c r="BD2486" i="24" s="1"/>
  <c r="BE2486" i="24"/>
  <c r="BF2486" i="24" s="1"/>
  <c r="BG2486" i="24"/>
  <c r="BH2486" i="24" s="1"/>
  <c r="BI2486" i="24"/>
  <c r="BJ2486" i="24" s="1"/>
  <c r="BK2486" i="24"/>
  <c r="BL2486" i="24" s="1"/>
  <c r="BM2486" i="24"/>
  <c r="BN2486" i="24" s="1"/>
  <c r="BC1546" i="24"/>
  <c r="BD1546" i="24" s="1"/>
  <c r="BE1546" i="24"/>
  <c r="BF1546" i="24" s="1"/>
  <c r="BG1546" i="24"/>
  <c r="BH1546" i="24" s="1"/>
  <c r="BI1546" i="24"/>
  <c r="BJ1546" i="24" s="1"/>
  <c r="BK1546" i="24"/>
  <c r="BL1546" i="24" s="1"/>
  <c r="BM1546" i="24"/>
  <c r="BN1546" i="24" s="1"/>
  <c r="BC2049" i="24"/>
  <c r="BD2049" i="24" s="1"/>
  <c r="BE2049" i="24"/>
  <c r="BF2049" i="24" s="1"/>
  <c r="BG2049" i="24"/>
  <c r="BH2049" i="24" s="1"/>
  <c r="BI2049" i="24"/>
  <c r="BJ2049" i="24" s="1"/>
  <c r="BK2049" i="24"/>
  <c r="BL2049" i="24" s="1"/>
  <c r="BM2049" i="24"/>
  <c r="BN2049" i="24" s="1"/>
  <c r="BC2534" i="24"/>
  <c r="BD2534" i="24" s="1"/>
  <c r="BE2534" i="24"/>
  <c r="BF2534" i="24" s="1"/>
  <c r="BG2534" i="24"/>
  <c r="BH2534" i="24" s="1"/>
  <c r="BI2534" i="24"/>
  <c r="BJ2534" i="24" s="1"/>
  <c r="BK2534" i="24"/>
  <c r="BL2534" i="24" s="1"/>
  <c r="BM2534" i="24"/>
  <c r="BN2534" i="24" s="1"/>
  <c r="BC2008" i="24"/>
  <c r="BD2008" i="24" s="1"/>
  <c r="BE2008" i="24"/>
  <c r="BF2008" i="24" s="1"/>
  <c r="BG2008" i="24"/>
  <c r="BH2008" i="24" s="1"/>
  <c r="BI2008" i="24"/>
  <c r="BJ2008" i="24" s="1"/>
  <c r="BK2008" i="24"/>
  <c r="BL2008" i="24" s="1"/>
  <c r="BM2008" i="24"/>
  <c r="BN2008" i="24" s="1"/>
  <c r="BC1921" i="24"/>
  <c r="BD1921" i="24" s="1"/>
  <c r="BE1921" i="24"/>
  <c r="BF1921" i="24" s="1"/>
  <c r="BG1921" i="24"/>
  <c r="BH1921" i="24" s="1"/>
  <c r="BI1921" i="24"/>
  <c r="BJ1921" i="24" s="1"/>
  <c r="BK1921" i="24"/>
  <c r="BL1921" i="24" s="1"/>
  <c r="BM1921" i="24"/>
  <c r="BN1921" i="24" s="1"/>
  <c r="BC2066" i="24"/>
  <c r="BD2066" i="24" s="1"/>
  <c r="BE2066" i="24"/>
  <c r="BF2066" i="24" s="1"/>
  <c r="BG2066" i="24"/>
  <c r="BH2066" i="24" s="1"/>
  <c r="BI2066" i="24"/>
  <c r="BJ2066" i="24" s="1"/>
  <c r="BK2066" i="24"/>
  <c r="BL2066" i="24" s="1"/>
  <c r="BM2066" i="24"/>
  <c r="BN2066" i="24" s="1"/>
  <c r="BC1547" i="24"/>
  <c r="BD1547" i="24" s="1"/>
  <c r="BE1547" i="24"/>
  <c r="BF1547" i="24" s="1"/>
  <c r="BG1547" i="24"/>
  <c r="BH1547" i="24" s="1"/>
  <c r="BI1547" i="24"/>
  <c r="BJ1547" i="24" s="1"/>
  <c r="BK1547" i="24"/>
  <c r="BL1547" i="24" s="1"/>
  <c r="BM1547" i="24"/>
  <c r="BN1547" i="24" s="1"/>
  <c r="BC1548" i="24"/>
  <c r="BD1548" i="24" s="1"/>
  <c r="BE1548" i="24"/>
  <c r="BF1548" i="24" s="1"/>
  <c r="BG1548" i="24"/>
  <c r="BH1548" i="24" s="1"/>
  <c r="BI1548" i="24"/>
  <c r="BJ1548" i="24" s="1"/>
  <c r="BK1548" i="24"/>
  <c r="BL1548" i="24" s="1"/>
  <c r="BM1548" i="24"/>
  <c r="BN1548" i="24" s="1"/>
  <c r="BC697" i="24"/>
  <c r="BD697" i="24" s="1"/>
  <c r="BE697" i="24"/>
  <c r="BF697" i="24" s="1"/>
  <c r="BG697" i="24"/>
  <c r="BH697" i="24" s="1"/>
  <c r="BI697" i="24"/>
  <c r="BJ697" i="24" s="1"/>
  <c r="BK697" i="24"/>
  <c r="BL697" i="24" s="1"/>
  <c r="BM697" i="24"/>
  <c r="BN697" i="24" s="1"/>
  <c r="BC1549" i="24"/>
  <c r="BD1549" i="24" s="1"/>
  <c r="BE1549" i="24"/>
  <c r="BF1549" i="24" s="1"/>
  <c r="BG1549" i="24"/>
  <c r="BH1549" i="24" s="1"/>
  <c r="BI1549" i="24"/>
  <c r="BJ1549" i="24" s="1"/>
  <c r="BK1549" i="24"/>
  <c r="BL1549" i="24" s="1"/>
  <c r="BM1549" i="24"/>
  <c r="BN1549" i="24" s="1"/>
  <c r="BC698" i="24"/>
  <c r="BD698" i="24" s="1"/>
  <c r="BE698" i="24"/>
  <c r="BF698" i="24" s="1"/>
  <c r="BG698" i="24"/>
  <c r="BH698" i="24" s="1"/>
  <c r="BI698" i="24"/>
  <c r="BJ698" i="24" s="1"/>
  <c r="BK698" i="24"/>
  <c r="BL698" i="24" s="1"/>
  <c r="BM698" i="24"/>
  <c r="BN698" i="24" s="1"/>
  <c r="BC1925" i="24"/>
  <c r="BD1925" i="24" s="1"/>
  <c r="BE1925" i="24"/>
  <c r="BF1925" i="24" s="1"/>
  <c r="BG1925" i="24"/>
  <c r="BH1925" i="24" s="1"/>
  <c r="BI1925" i="24"/>
  <c r="BJ1925" i="24" s="1"/>
  <c r="BK1925" i="24"/>
  <c r="BL1925" i="24" s="1"/>
  <c r="BM1925" i="24"/>
  <c r="BN1925" i="24" s="1"/>
  <c r="BC2335" i="24"/>
  <c r="BD2335" i="24" s="1"/>
  <c r="BE2335" i="24"/>
  <c r="BF2335" i="24" s="1"/>
  <c r="BG2335" i="24"/>
  <c r="BH2335" i="24" s="1"/>
  <c r="BI2335" i="24"/>
  <c r="BJ2335" i="24" s="1"/>
  <c r="BK2335" i="24"/>
  <c r="BL2335" i="24" s="1"/>
  <c r="BM2335" i="24"/>
  <c r="BN2335" i="24" s="1"/>
  <c r="BC1550" i="24"/>
  <c r="BD1550" i="24" s="1"/>
  <c r="BE1550" i="24"/>
  <c r="BF1550" i="24" s="1"/>
  <c r="BG1550" i="24"/>
  <c r="BH1550" i="24" s="1"/>
  <c r="BI1550" i="24"/>
  <c r="BJ1550" i="24" s="1"/>
  <c r="BK1550" i="24"/>
  <c r="BL1550" i="24" s="1"/>
  <c r="BM1550" i="24"/>
  <c r="BN1550" i="24" s="1"/>
  <c r="BC2505" i="24"/>
  <c r="BD2505" i="24" s="1"/>
  <c r="BE2505" i="24"/>
  <c r="BF2505" i="24" s="1"/>
  <c r="BG2505" i="24"/>
  <c r="BH2505" i="24" s="1"/>
  <c r="BI2505" i="24"/>
  <c r="BJ2505" i="24" s="1"/>
  <c r="BK2505" i="24"/>
  <c r="BL2505" i="24" s="1"/>
  <c r="BM2505" i="24"/>
  <c r="BN2505" i="24" s="1"/>
  <c r="BC699" i="24"/>
  <c r="BD699" i="24" s="1"/>
  <c r="BE699" i="24"/>
  <c r="BF699" i="24" s="1"/>
  <c r="BG699" i="24"/>
  <c r="BH699" i="24" s="1"/>
  <c r="BI699" i="24"/>
  <c r="BJ699" i="24" s="1"/>
  <c r="BK699" i="24"/>
  <c r="BL699" i="24" s="1"/>
  <c r="BM699" i="24"/>
  <c r="BN699" i="24" s="1"/>
  <c r="BC1889" i="24"/>
  <c r="BD1889" i="24" s="1"/>
  <c r="BE1889" i="24"/>
  <c r="BF1889" i="24" s="1"/>
  <c r="BG1889" i="24"/>
  <c r="BH1889" i="24" s="1"/>
  <c r="BI1889" i="24"/>
  <c r="BJ1889" i="24" s="1"/>
  <c r="BK1889" i="24"/>
  <c r="BL1889" i="24" s="1"/>
  <c r="BM1889" i="24"/>
  <c r="BN1889" i="24" s="1"/>
  <c r="BC1551" i="24"/>
  <c r="BD1551" i="24" s="1"/>
  <c r="BE1551" i="24"/>
  <c r="BF1551" i="24" s="1"/>
  <c r="BG1551" i="24"/>
  <c r="BH1551" i="24" s="1"/>
  <c r="BI1551" i="24"/>
  <c r="BJ1551" i="24" s="1"/>
  <c r="BK1551" i="24"/>
  <c r="BL1551" i="24" s="1"/>
  <c r="BM1551" i="24"/>
  <c r="BN1551" i="24" s="1"/>
  <c r="BC700" i="24"/>
  <c r="BD700" i="24" s="1"/>
  <c r="BE700" i="24"/>
  <c r="BF700" i="24" s="1"/>
  <c r="BG700" i="24"/>
  <c r="BH700" i="24" s="1"/>
  <c r="BI700" i="24"/>
  <c r="BJ700" i="24" s="1"/>
  <c r="BK700" i="24"/>
  <c r="BL700" i="24" s="1"/>
  <c r="BM700" i="24"/>
  <c r="BN700" i="24" s="1"/>
  <c r="BC701" i="24"/>
  <c r="BD701" i="24" s="1"/>
  <c r="BE701" i="24"/>
  <c r="BF701" i="24" s="1"/>
  <c r="BG701" i="24"/>
  <c r="BH701" i="24" s="1"/>
  <c r="BI701" i="24"/>
  <c r="BJ701" i="24" s="1"/>
  <c r="BK701" i="24"/>
  <c r="BL701" i="24" s="1"/>
  <c r="BM701" i="24"/>
  <c r="BN701" i="24" s="1"/>
  <c r="BC1552" i="24"/>
  <c r="BD1552" i="24" s="1"/>
  <c r="BE1552" i="24"/>
  <c r="BF1552" i="24" s="1"/>
  <c r="BG1552" i="24"/>
  <c r="BH1552" i="24" s="1"/>
  <c r="BI1552" i="24"/>
  <c r="BJ1552" i="24" s="1"/>
  <c r="BK1552" i="24"/>
  <c r="BL1552" i="24" s="1"/>
  <c r="BM1552" i="24"/>
  <c r="BN1552" i="24" s="1"/>
  <c r="BC1553" i="24"/>
  <c r="BD1553" i="24" s="1"/>
  <c r="BE1553" i="24"/>
  <c r="BF1553" i="24" s="1"/>
  <c r="BG1553" i="24"/>
  <c r="BH1553" i="24" s="1"/>
  <c r="BI1553" i="24"/>
  <c r="BJ1553" i="24" s="1"/>
  <c r="BK1553" i="24"/>
  <c r="BL1553" i="24" s="1"/>
  <c r="BM1553" i="24"/>
  <c r="BN1553" i="24" s="1"/>
  <c r="BC702" i="24"/>
  <c r="BD702" i="24" s="1"/>
  <c r="BE702" i="24"/>
  <c r="BF702" i="24" s="1"/>
  <c r="BG702" i="24"/>
  <c r="BH702" i="24" s="1"/>
  <c r="BI702" i="24"/>
  <c r="BJ702" i="24" s="1"/>
  <c r="BK702" i="24"/>
  <c r="BL702" i="24" s="1"/>
  <c r="BM702" i="24"/>
  <c r="BN702" i="24" s="1"/>
  <c r="BC1554" i="24"/>
  <c r="BD1554" i="24" s="1"/>
  <c r="BE1554" i="24"/>
  <c r="BF1554" i="24" s="1"/>
  <c r="BG1554" i="24"/>
  <c r="BH1554" i="24" s="1"/>
  <c r="BI1554" i="24"/>
  <c r="BJ1554" i="24" s="1"/>
  <c r="BK1554" i="24"/>
  <c r="BL1554" i="24" s="1"/>
  <c r="BM1554" i="24"/>
  <c r="BN1554" i="24" s="1"/>
  <c r="BC2488" i="24"/>
  <c r="BD2488" i="24" s="1"/>
  <c r="BE2488" i="24"/>
  <c r="BF2488" i="24" s="1"/>
  <c r="BG2488" i="24"/>
  <c r="BH2488" i="24" s="1"/>
  <c r="BI2488" i="24"/>
  <c r="BJ2488" i="24" s="1"/>
  <c r="BK2488" i="24"/>
  <c r="BL2488" i="24" s="1"/>
  <c r="BM2488" i="24"/>
  <c r="BN2488" i="24" s="1"/>
  <c r="BC1881" i="24"/>
  <c r="BD1881" i="24" s="1"/>
  <c r="BE1881" i="24"/>
  <c r="BF1881" i="24" s="1"/>
  <c r="BG1881" i="24"/>
  <c r="BH1881" i="24" s="1"/>
  <c r="BI1881" i="24"/>
  <c r="BJ1881" i="24" s="1"/>
  <c r="BK1881" i="24"/>
  <c r="BL1881" i="24" s="1"/>
  <c r="BM1881" i="24"/>
  <c r="BN1881" i="24" s="1"/>
  <c r="BC703" i="24"/>
  <c r="BD703" i="24" s="1"/>
  <c r="BE703" i="24"/>
  <c r="BF703" i="24" s="1"/>
  <c r="BG703" i="24"/>
  <c r="BH703" i="24" s="1"/>
  <c r="BI703" i="24"/>
  <c r="BJ703" i="24" s="1"/>
  <c r="BK703" i="24"/>
  <c r="BL703" i="24" s="1"/>
  <c r="BM703" i="24"/>
  <c r="BN703" i="24" s="1"/>
  <c r="BC704" i="24"/>
  <c r="BD704" i="24" s="1"/>
  <c r="BE704" i="24"/>
  <c r="BF704" i="24" s="1"/>
  <c r="BG704" i="24"/>
  <c r="BH704" i="24" s="1"/>
  <c r="BI704" i="24"/>
  <c r="BJ704" i="24" s="1"/>
  <c r="BK704" i="24"/>
  <c r="BL704" i="24" s="1"/>
  <c r="BM704" i="24"/>
  <c r="BN704" i="24" s="1"/>
  <c r="BC705" i="24"/>
  <c r="BD705" i="24" s="1"/>
  <c r="BE705" i="24"/>
  <c r="BF705" i="24" s="1"/>
  <c r="BG705" i="24"/>
  <c r="BH705" i="24" s="1"/>
  <c r="BI705" i="24"/>
  <c r="BJ705" i="24" s="1"/>
  <c r="BK705" i="24"/>
  <c r="BL705" i="24" s="1"/>
  <c r="BM705" i="24"/>
  <c r="BN705" i="24" s="1"/>
  <c r="BC706" i="24"/>
  <c r="BD706" i="24" s="1"/>
  <c r="BE706" i="24"/>
  <c r="BF706" i="24" s="1"/>
  <c r="BG706" i="24"/>
  <c r="BH706" i="24" s="1"/>
  <c r="BI706" i="24"/>
  <c r="BJ706" i="24" s="1"/>
  <c r="BK706" i="24"/>
  <c r="BL706" i="24" s="1"/>
  <c r="BM706" i="24"/>
  <c r="BN706" i="24" s="1"/>
  <c r="BC707" i="24"/>
  <c r="BD707" i="24" s="1"/>
  <c r="BE707" i="24"/>
  <c r="BF707" i="24" s="1"/>
  <c r="BG707" i="24"/>
  <c r="BH707" i="24" s="1"/>
  <c r="BI707" i="24"/>
  <c r="BJ707" i="24" s="1"/>
  <c r="BK707" i="24"/>
  <c r="BL707" i="24" s="1"/>
  <c r="BM707" i="24"/>
  <c r="BN707" i="24" s="1"/>
  <c r="BC708" i="24"/>
  <c r="BD708" i="24" s="1"/>
  <c r="BE708" i="24"/>
  <c r="BF708" i="24" s="1"/>
  <c r="BG708" i="24"/>
  <c r="BH708" i="24" s="1"/>
  <c r="BI708" i="24"/>
  <c r="BJ708" i="24" s="1"/>
  <c r="BK708" i="24"/>
  <c r="BL708" i="24" s="1"/>
  <c r="BM708" i="24"/>
  <c r="BN708" i="24" s="1"/>
  <c r="BC709" i="24"/>
  <c r="BD709" i="24" s="1"/>
  <c r="BE709" i="24"/>
  <c r="BF709" i="24" s="1"/>
  <c r="BG709" i="24"/>
  <c r="BH709" i="24" s="1"/>
  <c r="BI709" i="24"/>
  <c r="BJ709" i="24" s="1"/>
  <c r="BK709" i="24"/>
  <c r="BL709" i="24" s="1"/>
  <c r="BM709" i="24"/>
  <c r="BN709" i="24" s="1"/>
  <c r="BC710" i="24"/>
  <c r="BD710" i="24" s="1"/>
  <c r="BE710" i="24"/>
  <c r="BF710" i="24" s="1"/>
  <c r="BG710" i="24"/>
  <c r="BH710" i="24" s="1"/>
  <c r="BI710" i="24"/>
  <c r="BJ710" i="24" s="1"/>
  <c r="BK710" i="24"/>
  <c r="BL710" i="24" s="1"/>
  <c r="BM710" i="24"/>
  <c r="BN710" i="24" s="1"/>
  <c r="BC1555" i="24"/>
  <c r="BD1555" i="24" s="1"/>
  <c r="BE1555" i="24"/>
  <c r="BF1555" i="24" s="1"/>
  <c r="BG1555" i="24"/>
  <c r="BH1555" i="24" s="1"/>
  <c r="BI1555" i="24"/>
  <c r="BJ1555" i="24" s="1"/>
  <c r="BK1555" i="24"/>
  <c r="BL1555" i="24" s="1"/>
  <c r="BM1555" i="24"/>
  <c r="BN1555" i="24" s="1"/>
  <c r="BC1556" i="24"/>
  <c r="BD1556" i="24" s="1"/>
  <c r="BE1556" i="24"/>
  <c r="BF1556" i="24" s="1"/>
  <c r="BG1556" i="24"/>
  <c r="BH1556" i="24" s="1"/>
  <c r="BI1556" i="24"/>
  <c r="BJ1556" i="24" s="1"/>
  <c r="BK1556" i="24"/>
  <c r="BL1556" i="24" s="1"/>
  <c r="BM1556" i="24"/>
  <c r="BN1556" i="24" s="1"/>
  <c r="BC1557" i="24"/>
  <c r="BD1557" i="24" s="1"/>
  <c r="BE1557" i="24"/>
  <c r="BF1557" i="24" s="1"/>
  <c r="BG1557" i="24"/>
  <c r="BH1557" i="24" s="1"/>
  <c r="BI1557" i="24"/>
  <c r="BJ1557" i="24" s="1"/>
  <c r="BK1557" i="24"/>
  <c r="BL1557" i="24" s="1"/>
  <c r="BM1557" i="24"/>
  <c r="BN1557" i="24" s="1"/>
  <c r="BC1558" i="24"/>
  <c r="BD1558" i="24" s="1"/>
  <c r="BE1558" i="24"/>
  <c r="BF1558" i="24" s="1"/>
  <c r="BG1558" i="24"/>
  <c r="BH1558" i="24" s="1"/>
  <c r="BI1558" i="24"/>
  <c r="BJ1558" i="24" s="1"/>
  <c r="BK1558" i="24"/>
  <c r="BL1558" i="24" s="1"/>
  <c r="BM1558" i="24"/>
  <c r="BN1558" i="24" s="1"/>
  <c r="BC711" i="24"/>
  <c r="BD711" i="24" s="1"/>
  <c r="BE711" i="24"/>
  <c r="BF711" i="24" s="1"/>
  <c r="BG711" i="24"/>
  <c r="BH711" i="24" s="1"/>
  <c r="BI711" i="24"/>
  <c r="BJ711" i="24" s="1"/>
  <c r="BK711" i="24"/>
  <c r="BL711" i="24" s="1"/>
  <c r="BM711" i="24"/>
  <c r="BN711" i="24" s="1"/>
  <c r="BC1559" i="24"/>
  <c r="BD1559" i="24" s="1"/>
  <c r="BE1559" i="24"/>
  <c r="BF1559" i="24" s="1"/>
  <c r="BG1559" i="24"/>
  <c r="BH1559" i="24" s="1"/>
  <c r="BI1559" i="24"/>
  <c r="BJ1559" i="24" s="1"/>
  <c r="BK1559" i="24"/>
  <c r="BL1559" i="24" s="1"/>
  <c r="BM1559" i="24"/>
  <c r="BN1559" i="24" s="1"/>
  <c r="BC1560" i="24"/>
  <c r="BD1560" i="24" s="1"/>
  <c r="BE1560" i="24"/>
  <c r="BF1560" i="24" s="1"/>
  <c r="BG1560" i="24"/>
  <c r="BH1560" i="24" s="1"/>
  <c r="BI1560" i="24"/>
  <c r="BJ1560" i="24" s="1"/>
  <c r="BK1560" i="24"/>
  <c r="BL1560" i="24" s="1"/>
  <c r="BM1560" i="24"/>
  <c r="BN1560" i="24" s="1"/>
  <c r="BC712" i="24"/>
  <c r="BD712" i="24" s="1"/>
  <c r="BE712" i="24"/>
  <c r="BF712" i="24" s="1"/>
  <c r="BG712" i="24"/>
  <c r="BH712" i="24" s="1"/>
  <c r="BI712" i="24"/>
  <c r="BJ712" i="24" s="1"/>
  <c r="BK712" i="24"/>
  <c r="BL712" i="24" s="1"/>
  <c r="BM712" i="24"/>
  <c r="BN712" i="24" s="1"/>
  <c r="BC1561" i="24"/>
  <c r="BD1561" i="24" s="1"/>
  <c r="BE1561" i="24"/>
  <c r="BF1561" i="24" s="1"/>
  <c r="BG1561" i="24"/>
  <c r="BH1561" i="24" s="1"/>
  <c r="BI1561" i="24"/>
  <c r="BJ1561" i="24" s="1"/>
  <c r="BK1561" i="24"/>
  <c r="BL1561" i="24" s="1"/>
  <c r="BM1561" i="24"/>
  <c r="BN1561" i="24" s="1"/>
  <c r="BC1562" i="24"/>
  <c r="BD1562" i="24" s="1"/>
  <c r="BE1562" i="24"/>
  <c r="BF1562" i="24" s="1"/>
  <c r="BG1562" i="24"/>
  <c r="BH1562" i="24" s="1"/>
  <c r="BI1562" i="24"/>
  <c r="BJ1562" i="24" s="1"/>
  <c r="BK1562" i="24"/>
  <c r="BL1562" i="24" s="1"/>
  <c r="BM1562" i="24"/>
  <c r="BN1562" i="24" s="1"/>
  <c r="BC1563" i="24"/>
  <c r="BD1563" i="24" s="1"/>
  <c r="BE1563" i="24"/>
  <c r="BF1563" i="24" s="1"/>
  <c r="BG1563" i="24"/>
  <c r="BH1563" i="24" s="1"/>
  <c r="BI1563" i="24"/>
  <c r="BJ1563" i="24" s="1"/>
  <c r="BK1563" i="24"/>
  <c r="BL1563" i="24" s="1"/>
  <c r="BM1563" i="24"/>
  <c r="BN1563" i="24" s="1"/>
  <c r="BC1564" i="24"/>
  <c r="BD1564" i="24" s="1"/>
  <c r="BE1564" i="24"/>
  <c r="BF1564" i="24" s="1"/>
  <c r="BG1564" i="24"/>
  <c r="BH1564" i="24" s="1"/>
  <c r="BI1564" i="24"/>
  <c r="BJ1564" i="24" s="1"/>
  <c r="BK1564" i="24"/>
  <c r="BL1564" i="24" s="1"/>
  <c r="BM1564" i="24"/>
  <c r="BN1564" i="24" s="1"/>
  <c r="BC1565" i="24"/>
  <c r="BD1565" i="24" s="1"/>
  <c r="BE1565" i="24"/>
  <c r="BF1565" i="24" s="1"/>
  <c r="BG1565" i="24"/>
  <c r="BH1565" i="24" s="1"/>
  <c r="BI1565" i="24"/>
  <c r="BJ1565" i="24" s="1"/>
  <c r="BK1565" i="24"/>
  <c r="BL1565" i="24" s="1"/>
  <c r="BM1565" i="24"/>
  <c r="BN1565" i="24" s="1"/>
  <c r="BC713" i="24"/>
  <c r="BD713" i="24" s="1"/>
  <c r="BE713" i="24"/>
  <c r="BF713" i="24" s="1"/>
  <c r="BG713" i="24"/>
  <c r="BH713" i="24" s="1"/>
  <c r="BI713" i="24"/>
  <c r="BJ713" i="24" s="1"/>
  <c r="BK713" i="24"/>
  <c r="BL713" i="24" s="1"/>
  <c r="BM713" i="24"/>
  <c r="BN713" i="24" s="1"/>
  <c r="BC714" i="24"/>
  <c r="BD714" i="24" s="1"/>
  <c r="BE714" i="24"/>
  <c r="BF714" i="24" s="1"/>
  <c r="BG714" i="24"/>
  <c r="BH714" i="24" s="1"/>
  <c r="BI714" i="24"/>
  <c r="BJ714" i="24" s="1"/>
  <c r="BK714" i="24"/>
  <c r="BL714" i="24" s="1"/>
  <c r="BM714" i="24"/>
  <c r="BN714" i="24" s="1"/>
  <c r="BC715" i="24"/>
  <c r="BD715" i="24" s="1"/>
  <c r="BE715" i="24"/>
  <c r="BF715" i="24" s="1"/>
  <c r="BG715" i="24"/>
  <c r="BH715" i="24" s="1"/>
  <c r="BI715" i="24"/>
  <c r="BJ715" i="24" s="1"/>
  <c r="BK715" i="24"/>
  <c r="BL715" i="24" s="1"/>
  <c r="BM715" i="24"/>
  <c r="BN715" i="24" s="1"/>
  <c r="BC1566" i="24"/>
  <c r="BD1566" i="24" s="1"/>
  <c r="BE1566" i="24"/>
  <c r="BF1566" i="24" s="1"/>
  <c r="BG1566" i="24"/>
  <c r="BH1566" i="24" s="1"/>
  <c r="BI1566" i="24"/>
  <c r="BJ1566" i="24" s="1"/>
  <c r="BK1566" i="24"/>
  <c r="BL1566" i="24" s="1"/>
  <c r="BM1566" i="24"/>
  <c r="BN1566" i="24" s="1"/>
  <c r="BC2369" i="24"/>
  <c r="BD2369" i="24" s="1"/>
  <c r="BE2369" i="24"/>
  <c r="BF2369" i="24" s="1"/>
  <c r="BG2369" i="24"/>
  <c r="BH2369" i="24" s="1"/>
  <c r="BI2369" i="24"/>
  <c r="BJ2369" i="24" s="1"/>
  <c r="BK2369" i="24"/>
  <c r="BL2369" i="24" s="1"/>
  <c r="BM2369" i="24"/>
  <c r="BN2369" i="24" s="1"/>
  <c r="BC1998" i="24"/>
  <c r="BD1998" i="24" s="1"/>
  <c r="BE1998" i="24"/>
  <c r="BF1998" i="24" s="1"/>
  <c r="BG1998" i="24"/>
  <c r="BH1998" i="24" s="1"/>
  <c r="BI1998" i="24"/>
  <c r="BJ1998" i="24" s="1"/>
  <c r="BK1998" i="24"/>
  <c r="BL1998" i="24" s="1"/>
  <c r="BM1998" i="24"/>
  <c r="BN1998" i="24" s="1"/>
  <c r="BC2099" i="24"/>
  <c r="BD2099" i="24" s="1"/>
  <c r="BE2099" i="24"/>
  <c r="BF2099" i="24" s="1"/>
  <c r="BG2099" i="24"/>
  <c r="BH2099" i="24" s="1"/>
  <c r="BI2099" i="24"/>
  <c r="BJ2099" i="24" s="1"/>
  <c r="BK2099" i="24"/>
  <c r="BL2099" i="24" s="1"/>
  <c r="BM2099" i="24"/>
  <c r="BN2099" i="24" s="1"/>
  <c r="BC1931" i="24"/>
  <c r="BD1931" i="24" s="1"/>
  <c r="BE1931" i="24"/>
  <c r="BF1931" i="24" s="1"/>
  <c r="BG1931" i="24"/>
  <c r="BH1931" i="24" s="1"/>
  <c r="BI1931" i="24"/>
  <c r="BJ1931" i="24" s="1"/>
  <c r="BK1931" i="24"/>
  <c r="BL1931" i="24" s="1"/>
  <c r="BM1931" i="24"/>
  <c r="BN1931" i="24" s="1"/>
  <c r="BC2108" i="24"/>
  <c r="BD2108" i="24" s="1"/>
  <c r="BE2108" i="24"/>
  <c r="BF2108" i="24" s="1"/>
  <c r="BG2108" i="24"/>
  <c r="BH2108" i="24" s="1"/>
  <c r="BI2108" i="24"/>
  <c r="BJ2108" i="24" s="1"/>
  <c r="BK2108" i="24"/>
  <c r="BL2108" i="24" s="1"/>
  <c r="BM2108" i="24"/>
  <c r="BN2108" i="24" s="1"/>
  <c r="BC2191" i="24"/>
  <c r="BD2191" i="24" s="1"/>
  <c r="BE2191" i="24"/>
  <c r="BF2191" i="24" s="1"/>
  <c r="BG2191" i="24"/>
  <c r="BH2191" i="24" s="1"/>
  <c r="BI2191" i="24"/>
  <c r="BJ2191" i="24" s="1"/>
  <c r="BK2191" i="24"/>
  <c r="BL2191" i="24" s="1"/>
  <c r="BM2191" i="24"/>
  <c r="BN2191" i="24" s="1"/>
  <c r="BC2283" i="24"/>
  <c r="BD2283" i="24" s="1"/>
  <c r="BE2283" i="24"/>
  <c r="BF2283" i="24" s="1"/>
  <c r="BG2283" i="24"/>
  <c r="BH2283" i="24" s="1"/>
  <c r="BI2283" i="24"/>
  <c r="BJ2283" i="24" s="1"/>
  <c r="BK2283" i="24"/>
  <c r="BL2283" i="24" s="1"/>
  <c r="BM2283" i="24"/>
  <c r="BN2283" i="24" s="1"/>
  <c r="BC1869" i="24"/>
  <c r="BD1869" i="24" s="1"/>
  <c r="BE1869" i="24"/>
  <c r="BF1869" i="24" s="1"/>
  <c r="BG1869" i="24"/>
  <c r="BH1869" i="24" s="1"/>
  <c r="BI1869" i="24"/>
  <c r="BJ1869" i="24" s="1"/>
  <c r="BK1869" i="24"/>
  <c r="BL1869" i="24" s="1"/>
  <c r="BM1869" i="24"/>
  <c r="BN1869" i="24" s="1"/>
  <c r="BC1952" i="24"/>
  <c r="BD1952" i="24" s="1"/>
  <c r="BE1952" i="24"/>
  <c r="BF1952" i="24" s="1"/>
  <c r="BG1952" i="24"/>
  <c r="BH1952" i="24" s="1"/>
  <c r="BI1952" i="24"/>
  <c r="BJ1952" i="24" s="1"/>
  <c r="BK1952" i="24"/>
  <c r="BL1952" i="24" s="1"/>
  <c r="BM1952" i="24"/>
  <c r="BN1952" i="24" s="1"/>
  <c r="BC1567" i="24"/>
  <c r="BD1567" i="24" s="1"/>
  <c r="BE1567" i="24"/>
  <c r="BF1567" i="24" s="1"/>
  <c r="BG1567" i="24"/>
  <c r="BH1567" i="24" s="1"/>
  <c r="BI1567" i="24"/>
  <c r="BJ1567" i="24" s="1"/>
  <c r="BK1567" i="24"/>
  <c r="BL1567" i="24" s="1"/>
  <c r="BM1567" i="24"/>
  <c r="BN1567" i="24" s="1"/>
  <c r="BC1568" i="24"/>
  <c r="BD1568" i="24" s="1"/>
  <c r="BE1568" i="24"/>
  <c r="BF1568" i="24" s="1"/>
  <c r="BG1568" i="24"/>
  <c r="BH1568" i="24" s="1"/>
  <c r="BI1568" i="24"/>
  <c r="BJ1568" i="24" s="1"/>
  <c r="BK1568" i="24"/>
  <c r="BL1568" i="24" s="1"/>
  <c r="BM1568" i="24"/>
  <c r="BN1568" i="24" s="1"/>
  <c r="BC716" i="24"/>
  <c r="BD716" i="24" s="1"/>
  <c r="BE716" i="24"/>
  <c r="BF716" i="24" s="1"/>
  <c r="BG716" i="24"/>
  <c r="BH716" i="24" s="1"/>
  <c r="BI716" i="24"/>
  <c r="BJ716" i="24" s="1"/>
  <c r="BK716" i="24"/>
  <c r="BL716" i="24" s="1"/>
  <c r="BM716" i="24"/>
  <c r="BN716" i="24" s="1"/>
  <c r="BC717" i="24"/>
  <c r="BD717" i="24" s="1"/>
  <c r="BE717" i="24"/>
  <c r="BF717" i="24" s="1"/>
  <c r="BG717" i="24"/>
  <c r="BH717" i="24" s="1"/>
  <c r="BI717" i="24"/>
  <c r="BJ717" i="24" s="1"/>
  <c r="BK717" i="24"/>
  <c r="BL717" i="24" s="1"/>
  <c r="BM717" i="24"/>
  <c r="BN717" i="24" s="1"/>
  <c r="BC718" i="24"/>
  <c r="BD718" i="24" s="1"/>
  <c r="BE718" i="24"/>
  <c r="BF718" i="24" s="1"/>
  <c r="BG718" i="24"/>
  <c r="BH718" i="24" s="1"/>
  <c r="BI718" i="24"/>
  <c r="BJ718" i="24" s="1"/>
  <c r="BK718" i="24"/>
  <c r="BL718" i="24" s="1"/>
  <c r="BM718" i="24"/>
  <c r="BN718" i="24" s="1"/>
  <c r="BC719" i="24"/>
  <c r="BD719" i="24" s="1"/>
  <c r="BE719" i="24"/>
  <c r="BF719" i="24" s="1"/>
  <c r="BG719" i="24"/>
  <c r="BH719" i="24" s="1"/>
  <c r="BI719" i="24"/>
  <c r="BJ719" i="24" s="1"/>
  <c r="BK719" i="24"/>
  <c r="BL719" i="24" s="1"/>
  <c r="BM719" i="24"/>
  <c r="BN719" i="24" s="1"/>
  <c r="BC720" i="24"/>
  <c r="BD720" i="24" s="1"/>
  <c r="BE720" i="24"/>
  <c r="BF720" i="24" s="1"/>
  <c r="BG720" i="24"/>
  <c r="BH720" i="24" s="1"/>
  <c r="BI720" i="24"/>
  <c r="BJ720" i="24" s="1"/>
  <c r="BK720" i="24"/>
  <c r="BL720" i="24" s="1"/>
  <c r="BM720" i="24"/>
  <c r="BN720" i="24" s="1"/>
  <c r="BC721" i="24"/>
  <c r="BD721" i="24" s="1"/>
  <c r="BE721" i="24"/>
  <c r="BF721" i="24" s="1"/>
  <c r="BG721" i="24"/>
  <c r="BH721" i="24" s="1"/>
  <c r="BI721" i="24"/>
  <c r="BJ721" i="24" s="1"/>
  <c r="BK721" i="24"/>
  <c r="BL721" i="24" s="1"/>
  <c r="BM721" i="24"/>
  <c r="BN721" i="24" s="1"/>
  <c r="BC722" i="24"/>
  <c r="BD722" i="24" s="1"/>
  <c r="BE722" i="24"/>
  <c r="BF722" i="24" s="1"/>
  <c r="BG722" i="24"/>
  <c r="BH722" i="24" s="1"/>
  <c r="BI722" i="24"/>
  <c r="BJ722" i="24" s="1"/>
  <c r="BK722" i="24"/>
  <c r="BL722" i="24" s="1"/>
  <c r="BM722" i="24"/>
  <c r="BN722" i="24" s="1"/>
  <c r="BC723" i="24"/>
  <c r="BD723" i="24" s="1"/>
  <c r="BE723" i="24"/>
  <c r="BF723" i="24" s="1"/>
  <c r="BG723" i="24"/>
  <c r="BH723" i="24" s="1"/>
  <c r="BI723" i="24"/>
  <c r="BJ723" i="24" s="1"/>
  <c r="BK723" i="24"/>
  <c r="BL723" i="24" s="1"/>
  <c r="BM723" i="24"/>
  <c r="BN723" i="24" s="1"/>
  <c r="BC724" i="24"/>
  <c r="BD724" i="24" s="1"/>
  <c r="BE724" i="24"/>
  <c r="BF724" i="24" s="1"/>
  <c r="BG724" i="24"/>
  <c r="BH724" i="24" s="1"/>
  <c r="BI724" i="24"/>
  <c r="BJ724" i="24" s="1"/>
  <c r="BK724" i="24"/>
  <c r="BL724" i="24" s="1"/>
  <c r="BM724" i="24"/>
  <c r="BN724" i="24" s="1"/>
  <c r="BC725" i="24"/>
  <c r="BD725" i="24" s="1"/>
  <c r="BE725" i="24"/>
  <c r="BF725" i="24" s="1"/>
  <c r="BG725" i="24"/>
  <c r="BH725" i="24" s="1"/>
  <c r="BI725" i="24"/>
  <c r="BJ725" i="24" s="1"/>
  <c r="BK725" i="24"/>
  <c r="BL725" i="24" s="1"/>
  <c r="BM725" i="24"/>
  <c r="BN725" i="24" s="1"/>
  <c r="BC726" i="24"/>
  <c r="BD726" i="24" s="1"/>
  <c r="BE726" i="24"/>
  <c r="BF726" i="24" s="1"/>
  <c r="BG726" i="24"/>
  <c r="BH726" i="24" s="1"/>
  <c r="BI726" i="24"/>
  <c r="BJ726" i="24" s="1"/>
  <c r="BK726" i="24"/>
  <c r="BL726" i="24" s="1"/>
  <c r="BM726" i="24"/>
  <c r="BN726" i="24" s="1"/>
  <c r="BC727" i="24"/>
  <c r="BD727" i="24" s="1"/>
  <c r="BE727" i="24"/>
  <c r="BF727" i="24" s="1"/>
  <c r="BG727" i="24"/>
  <c r="BH727" i="24" s="1"/>
  <c r="BI727" i="24"/>
  <c r="BJ727" i="24" s="1"/>
  <c r="BK727" i="24"/>
  <c r="BL727" i="24" s="1"/>
  <c r="BM727" i="24"/>
  <c r="BN727" i="24" s="1"/>
  <c r="BC728" i="24"/>
  <c r="BD728" i="24" s="1"/>
  <c r="BE728" i="24"/>
  <c r="BF728" i="24" s="1"/>
  <c r="BG728" i="24"/>
  <c r="BH728" i="24" s="1"/>
  <c r="BI728" i="24"/>
  <c r="BJ728" i="24" s="1"/>
  <c r="BK728" i="24"/>
  <c r="BL728" i="24" s="1"/>
  <c r="BM728" i="24"/>
  <c r="BN728" i="24" s="1"/>
  <c r="BC729" i="24"/>
  <c r="BD729" i="24" s="1"/>
  <c r="BE729" i="24"/>
  <c r="BF729" i="24" s="1"/>
  <c r="BG729" i="24"/>
  <c r="BH729" i="24" s="1"/>
  <c r="BI729" i="24"/>
  <c r="BJ729" i="24" s="1"/>
  <c r="BK729" i="24"/>
  <c r="BL729" i="24" s="1"/>
  <c r="BM729" i="24"/>
  <c r="BN729" i="24" s="1"/>
  <c r="BC730" i="24"/>
  <c r="BD730" i="24" s="1"/>
  <c r="BE730" i="24"/>
  <c r="BF730" i="24" s="1"/>
  <c r="BG730" i="24"/>
  <c r="BH730" i="24" s="1"/>
  <c r="BI730" i="24"/>
  <c r="BJ730" i="24" s="1"/>
  <c r="BK730" i="24"/>
  <c r="BL730" i="24" s="1"/>
  <c r="BM730" i="24"/>
  <c r="BN730" i="24" s="1"/>
  <c r="BC731" i="24"/>
  <c r="BD731" i="24" s="1"/>
  <c r="BE731" i="24"/>
  <c r="BF731" i="24" s="1"/>
  <c r="BG731" i="24"/>
  <c r="BH731" i="24" s="1"/>
  <c r="BI731" i="24"/>
  <c r="BJ731" i="24" s="1"/>
  <c r="BK731" i="24"/>
  <c r="BL731" i="24" s="1"/>
  <c r="BM731" i="24"/>
  <c r="BN731" i="24" s="1"/>
  <c r="BC732" i="24"/>
  <c r="BD732" i="24" s="1"/>
  <c r="BE732" i="24"/>
  <c r="BF732" i="24" s="1"/>
  <c r="BG732" i="24"/>
  <c r="BH732" i="24" s="1"/>
  <c r="BI732" i="24"/>
  <c r="BJ732" i="24" s="1"/>
  <c r="BK732" i="24"/>
  <c r="BL732" i="24" s="1"/>
  <c r="BM732" i="24"/>
  <c r="BN732" i="24" s="1"/>
  <c r="BC1569" i="24"/>
  <c r="BD1569" i="24" s="1"/>
  <c r="BE1569" i="24"/>
  <c r="BF1569" i="24" s="1"/>
  <c r="BG1569" i="24"/>
  <c r="BH1569" i="24" s="1"/>
  <c r="BI1569" i="24"/>
  <c r="BJ1569" i="24" s="1"/>
  <c r="BK1569" i="24"/>
  <c r="BL1569" i="24" s="1"/>
  <c r="BM1569" i="24"/>
  <c r="BN1569" i="24" s="1"/>
  <c r="BC733" i="24"/>
  <c r="BD733" i="24" s="1"/>
  <c r="BE733" i="24"/>
  <c r="BF733" i="24" s="1"/>
  <c r="BG733" i="24"/>
  <c r="BH733" i="24" s="1"/>
  <c r="BI733" i="24"/>
  <c r="BJ733" i="24" s="1"/>
  <c r="BK733" i="24"/>
  <c r="BL733" i="24" s="1"/>
  <c r="BM733" i="24"/>
  <c r="BN733" i="24" s="1"/>
  <c r="BC734" i="24"/>
  <c r="BD734" i="24" s="1"/>
  <c r="BE734" i="24"/>
  <c r="BF734" i="24" s="1"/>
  <c r="BG734" i="24"/>
  <c r="BH734" i="24" s="1"/>
  <c r="BI734" i="24"/>
  <c r="BJ734" i="24" s="1"/>
  <c r="BK734" i="24"/>
  <c r="BL734" i="24" s="1"/>
  <c r="BM734" i="24"/>
  <c r="BN734" i="24" s="1"/>
  <c r="BC1570" i="24"/>
  <c r="BD1570" i="24" s="1"/>
  <c r="BE1570" i="24"/>
  <c r="BF1570" i="24" s="1"/>
  <c r="BG1570" i="24"/>
  <c r="BH1570" i="24" s="1"/>
  <c r="BI1570" i="24"/>
  <c r="BJ1570" i="24" s="1"/>
  <c r="BK1570" i="24"/>
  <c r="BL1570" i="24" s="1"/>
  <c r="BM1570" i="24"/>
  <c r="BN1570" i="24" s="1"/>
  <c r="BC735" i="24"/>
  <c r="BD735" i="24" s="1"/>
  <c r="BE735" i="24"/>
  <c r="BF735" i="24" s="1"/>
  <c r="BG735" i="24"/>
  <c r="BH735" i="24" s="1"/>
  <c r="BI735" i="24"/>
  <c r="BJ735" i="24" s="1"/>
  <c r="BK735" i="24"/>
  <c r="BL735" i="24" s="1"/>
  <c r="BM735" i="24"/>
  <c r="BN735" i="24" s="1"/>
  <c r="BC736" i="24"/>
  <c r="BD736" i="24" s="1"/>
  <c r="BE736" i="24"/>
  <c r="BF736" i="24" s="1"/>
  <c r="BG736" i="24"/>
  <c r="BH736" i="24" s="1"/>
  <c r="BI736" i="24"/>
  <c r="BJ736" i="24" s="1"/>
  <c r="BK736" i="24"/>
  <c r="BL736" i="24" s="1"/>
  <c r="BM736" i="24"/>
  <c r="BN736" i="24" s="1"/>
  <c r="BC1571" i="24"/>
  <c r="BD1571" i="24" s="1"/>
  <c r="BE1571" i="24"/>
  <c r="BF1571" i="24" s="1"/>
  <c r="BG1571" i="24"/>
  <c r="BH1571" i="24" s="1"/>
  <c r="BI1571" i="24"/>
  <c r="BJ1571" i="24" s="1"/>
  <c r="BK1571" i="24"/>
  <c r="BL1571" i="24" s="1"/>
  <c r="BM1571" i="24"/>
  <c r="BN1571" i="24" s="1"/>
  <c r="BC737" i="24"/>
  <c r="BD737" i="24" s="1"/>
  <c r="BE737" i="24"/>
  <c r="BF737" i="24" s="1"/>
  <c r="BG737" i="24"/>
  <c r="BH737" i="24" s="1"/>
  <c r="BI737" i="24"/>
  <c r="BJ737" i="24" s="1"/>
  <c r="BK737" i="24"/>
  <c r="BL737" i="24" s="1"/>
  <c r="BM737" i="24"/>
  <c r="BN737" i="24" s="1"/>
  <c r="BC738" i="24"/>
  <c r="BD738" i="24" s="1"/>
  <c r="BE738" i="24"/>
  <c r="BF738" i="24" s="1"/>
  <c r="BG738" i="24"/>
  <c r="BH738" i="24" s="1"/>
  <c r="BI738" i="24"/>
  <c r="BJ738" i="24" s="1"/>
  <c r="BK738" i="24"/>
  <c r="BL738" i="24" s="1"/>
  <c r="BM738" i="24"/>
  <c r="BN738" i="24" s="1"/>
  <c r="BC739" i="24"/>
  <c r="BD739" i="24" s="1"/>
  <c r="BE739" i="24"/>
  <c r="BF739" i="24" s="1"/>
  <c r="BG739" i="24"/>
  <c r="BH739" i="24" s="1"/>
  <c r="BI739" i="24"/>
  <c r="BJ739" i="24" s="1"/>
  <c r="BK739" i="24"/>
  <c r="BL739" i="24" s="1"/>
  <c r="BM739" i="24"/>
  <c r="BN739" i="24" s="1"/>
  <c r="BC1932" i="24"/>
  <c r="BD1932" i="24" s="1"/>
  <c r="BE1932" i="24"/>
  <c r="BF1932" i="24" s="1"/>
  <c r="BG1932" i="24"/>
  <c r="BH1932" i="24" s="1"/>
  <c r="BI1932" i="24"/>
  <c r="BJ1932" i="24" s="1"/>
  <c r="BK1932" i="24"/>
  <c r="BL1932" i="24" s="1"/>
  <c r="BM1932" i="24"/>
  <c r="BN1932" i="24" s="1"/>
  <c r="BC2232" i="24"/>
  <c r="BD2232" i="24" s="1"/>
  <c r="BE2232" i="24"/>
  <c r="BF2232" i="24" s="1"/>
  <c r="BG2232" i="24"/>
  <c r="BH2232" i="24" s="1"/>
  <c r="BI2232" i="24"/>
  <c r="BJ2232" i="24" s="1"/>
  <c r="BK2232" i="24"/>
  <c r="BL2232" i="24" s="1"/>
  <c r="BM2232" i="24"/>
  <c r="BN2232" i="24" s="1"/>
  <c r="BC2081" i="24"/>
  <c r="BD2081" i="24" s="1"/>
  <c r="BE2081" i="24"/>
  <c r="BF2081" i="24" s="1"/>
  <c r="BG2081" i="24"/>
  <c r="BH2081" i="24" s="1"/>
  <c r="BI2081" i="24"/>
  <c r="BJ2081" i="24" s="1"/>
  <c r="BK2081" i="24"/>
  <c r="BL2081" i="24" s="1"/>
  <c r="BM2081" i="24"/>
  <c r="BN2081" i="24" s="1"/>
  <c r="BC2109" i="24"/>
  <c r="BD2109" i="24" s="1"/>
  <c r="BE2109" i="24"/>
  <c r="BF2109" i="24" s="1"/>
  <c r="BG2109" i="24"/>
  <c r="BH2109" i="24" s="1"/>
  <c r="BI2109" i="24"/>
  <c r="BJ2109" i="24" s="1"/>
  <c r="BK2109" i="24"/>
  <c r="BL2109" i="24" s="1"/>
  <c r="BM2109" i="24"/>
  <c r="BN2109" i="24" s="1"/>
  <c r="BC2356" i="24"/>
  <c r="BD2356" i="24" s="1"/>
  <c r="BE2356" i="24"/>
  <c r="BF2356" i="24" s="1"/>
  <c r="BG2356" i="24"/>
  <c r="BH2356" i="24" s="1"/>
  <c r="BI2356" i="24"/>
  <c r="BJ2356" i="24" s="1"/>
  <c r="BK2356" i="24"/>
  <c r="BL2356" i="24" s="1"/>
  <c r="BM2356" i="24"/>
  <c r="BN2356" i="24" s="1"/>
  <c r="BC2273" i="24"/>
  <c r="BD2273" i="24" s="1"/>
  <c r="BE2273" i="24"/>
  <c r="BF2273" i="24" s="1"/>
  <c r="BG2273" i="24"/>
  <c r="BH2273" i="24" s="1"/>
  <c r="BI2273" i="24"/>
  <c r="BJ2273" i="24" s="1"/>
  <c r="BK2273" i="24"/>
  <c r="BL2273" i="24" s="1"/>
  <c r="BM2273" i="24"/>
  <c r="BN2273" i="24" s="1"/>
  <c r="BC2309" i="24"/>
  <c r="BD2309" i="24" s="1"/>
  <c r="BE2309" i="24"/>
  <c r="BF2309" i="24" s="1"/>
  <c r="BG2309" i="24"/>
  <c r="BH2309" i="24" s="1"/>
  <c r="BI2309" i="24"/>
  <c r="BJ2309" i="24" s="1"/>
  <c r="BK2309" i="24"/>
  <c r="BL2309" i="24" s="1"/>
  <c r="BM2309" i="24"/>
  <c r="BN2309" i="24" s="1"/>
  <c r="BC2048" i="24"/>
  <c r="BD2048" i="24" s="1"/>
  <c r="BE2048" i="24"/>
  <c r="BF2048" i="24" s="1"/>
  <c r="BG2048" i="24"/>
  <c r="BH2048" i="24" s="1"/>
  <c r="BI2048" i="24"/>
  <c r="BJ2048" i="24" s="1"/>
  <c r="BK2048" i="24"/>
  <c r="BL2048" i="24" s="1"/>
  <c r="BM2048" i="24"/>
  <c r="BN2048" i="24" s="1"/>
  <c r="BC2361" i="24"/>
  <c r="BD2361" i="24" s="1"/>
  <c r="BE2361" i="24"/>
  <c r="BF2361" i="24" s="1"/>
  <c r="BG2361" i="24"/>
  <c r="BH2361" i="24" s="1"/>
  <c r="BI2361" i="24"/>
  <c r="BJ2361" i="24" s="1"/>
  <c r="BK2361" i="24"/>
  <c r="BL2361" i="24" s="1"/>
  <c r="BM2361" i="24"/>
  <c r="BN2361" i="24" s="1"/>
  <c r="BC2032" i="24"/>
  <c r="BD2032" i="24" s="1"/>
  <c r="BE2032" i="24"/>
  <c r="BF2032" i="24" s="1"/>
  <c r="BG2032" i="24"/>
  <c r="BH2032" i="24" s="1"/>
  <c r="BI2032" i="24"/>
  <c r="BJ2032" i="24" s="1"/>
  <c r="BK2032" i="24"/>
  <c r="BL2032" i="24" s="1"/>
  <c r="BM2032" i="24"/>
  <c r="BN2032" i="24" s="1"/>
  <c r="BC2418" i="24"/>
  <c r="BD2418" i="24" s="1"/>
  <c r="BE2418" i="24"/>
  <c r="BF2418" i="24" s="1"/>
  <c r="BG2418" i="24"/>
  <c r="BH2418" i="24" s="1"/>
  <c r="BI2418" i="24"/>
  <c r="BJ2418" i="24" s="1"/>
  <c r="BK2418" i="24"/>
  <c r="BL2418" i="24" s="1"/>
  <c r="BM2418" i="24"/>
  <c r="BN2418" i="24" s="1"/>
  <c r="BC740" i="24"/>
  <c r="BD740" i="24" s="1"/>
  <c r="BE740" i="24"/>
  <c r="BF740" i="24" s="1"/>
  <c r="BG740" i="24"/>
  <c r="BH740" i="24" s="1"/>
  <c r="BI740" i="24"/>
  <c r="BJ740" i="24" s="1"/>
  <c r="BK740" i="24"/>
  <c r="BL740" i="24" s="1"/>
  <c r="BM740" i="24"/>
  <c r="BN740" i="24" s="1"/>
  <c r="BC741" i="24"/>
  <c r="BD741" i="24" s="1"/>
  <c r="BE741" i="24"/>
  <c r="BF741" i="24" s="1"/>
  <c r="BG741" i="24"/>
  <c r="BH741" i="24" s="1"/>
  <c r="BI741" i="24"/>
  <c r="BJ741" i="24" s="1"/>
  <c r="BK741" i="24"/>
  <c r="BL741" i="24" s="1"/>
  <c r="BM741" i="24"/>
  <c r="BN741" i="24" s="1"/>
  <c r="BC742" i="24"/>
  <c r="BD742" i="24" s="1"/>
  <c r="BE742" i="24"/>
  <c r="BF742" i="24" s="1"/>
  <c r="BG742" i="24"/>
  <c r="BH742" i="24" s="1"/>
  <c r="BI742" i="24"/>
  <c r="BJ742" i="24" s="1"/>
  <c r="BK742" i="24"/>
  <c r="BL742" i="24" s="1"/>
  <c r="BM742" i="24"/>
  <c r="BN742" i="24" s="1"/>
  <c r="BC1572" i="24"/>
  <c r="BD1572" i="24" s="1"/>
  <c r="BE1572" i="24"/>
  <c r="BF1572" i="24" s="1"/>
  <c r="BG1572" i="24"/>
  <c r="BH1572" i="24" s="1"/>
  <c r="BI1572" i="24"/>
  <c r="BJ1572" i="24" s="1"/>
  <c r="BK1572" i="24"/>
  <c r="BL1572" i="24" s="1"/>
  <c r="BM1572" i="24"/>
  <c r="BN1572" i="24" s="1"/>
  <c r="BC743" i="24"/>
  <c r="BD743" i="24" s="1"/>
  <c r="BE743" i="24"/>
  <c r="BF743" i="24" s="1"/>
  <c r="BG743" i="24"/>
  <c r="BH743" i="24" s="1"/>
  <c r="BI743" i="24"/>
  <c r="BJ743" i="24" s="1"/>
  <c r="BK743" i="24"/>
  <c r="BL743" i="24" s="1"/>
  <c r="BM743" i="24"/>
  <c r="BN743" i="24" s="1"/>
  <c r="BC744" i="24"/>
  <c r="BD744" i="24" s="1"/>
  <c r="BE744" i="24"/>
  <c r="BF744" i="24" s="1"/>
  <c r="BG744" i="24"/>
  <c r="BH744" i="24" s="1"/>
  <c r="BI744" i="24"/>
  <c r="BJ744" i="24" s="1"/>
  <c r="BK744" i="24"/>
  <c r="BL744" i="24" s="1"/>
  <c r="BM744" i="24"/>
  <c r="BN744" i="24" s="1"/>
  <c r="BC1573" i="24"/>
  <c r="BD1573" i="24" s="1"/>
  <c r="BE1573" i="24"/>
  <c r="BF1573" i="24" s="1"/>
  <c r="BG1573" i="24"/>
  <c r="BH1573" i="24" s="1"/>
  <c r="BI1573" i="24"/>
  <c r="BJ1573" i="24" s="1"/>
  <c r="BK1573" i="24"/>
  <c r="BL1573" i="24" s="1"/>
  <c r="BM1573" i="24"/>
  <c r="BN1573" i="24" s="1"/>
  <c r="BC1574" i="24"/>
  <c r="BD1574" i="24" s="1"/>
  <c r="BE1574" i="24"/>
  <c r="BF1574" i="24" s="1"/>
  <c r="BG1574" i="24"/>
  <c r="BH1574" i="24" s="1"/>
  <c r="BI1574" i="24"/>
  <c r="BJ1574" i="24" s="1"/>
  <c r="BK1574" i="24"/>
  <c r="BL1574" i="24" s="1"/>
  <c r="BM1574" i="24"/>
  <c r="BN1574" i="24" s="1"/>
  <c r="BC1575" i="24"/>
  <c r="BD1575" i="24" s="1"/>
  <c r="BE1575" i="24"/>
  <c r="BF1575" i="24" s="1"/>
  <c r="BG1575" i="24"/>
  <c r="BH1575" i="24" s="1"/>
  <c r="BI1575" i="24"/>
  <c r="BJ1575" i="24" s="1"/>
  <c r="BK1575" i="24"/>
  <c r="BL1575" i="24" s="1"/>
  <c r="BM1575" i="24"/>
  <c r="BN1575" i="24" s="1"/>
  <c r="BC1576" i="24"/>
  <c r="BD1576" i="24" s="1"/>
  <c r="BE1576" i="24"/>
  <c r="BF1576" i="24" s="1"/>
  <c r="BG1576" i="24"/>
  <c r="BH1576" i="24" s="1"/>
  <c r="BI1576" i="24"/>
  <c r="BJ1576" i="24" s="1"/>
  <c r="BK1576" i="24"/>
  <c r="BL1576" i="24" s="1"/>
  <c r="BM1576" i="24"/>
  <c r="BN1576" i="24" s="1"/>
  <c r="BC745" i="24"/>
  <c r="BD745" i="24" s="1"/>
  <c r="BE745" i="24"/>
  <c r="BF745" i="24" s="1"/>
  <c r="BG745" i="24"/>
  <c r="BH745" i="24" s="1"/>
  <c r="BI745" i="24"/>
  <c r="BJ745" i="24" s="1"/>
  <c r="BK745" i="24"/>
  <c r="BL745" i="24" s="1"/>
  <c r="BM745" i="24"/>
  <c r="BN745" i="24" s="1"/>
  <c r="BC1577" i="24"/>
  <c r="BD1577" i="24" s="1"/>
  <c r="BE1577" i="24"/>
  <c r="BF1577" i="24" s="1"/>
  <c r="BG1577" i="24"/>
  <c r="BH1577" i="24" s="1"/>
  <c r="BI1577" i="24"/>
  <c r="BJ1577" i="24" s="1"/>
  <c r="BK1577" i="24"/>
  <c r="BL1577" i="24" s="1"/>
  <c r="BM1577" i="24"/>
  <c r="BN1577" i="24" s="1"/>
  <c r="BC746" i="24"/>
  <c r="BD746" i="24" s="1"/>
  <c r="BE746" i="24"/>
  <c r="BF746" i="24" s="1"/>
  <c r="BG746" i="24"/>
  <c r="BH746" i="24" s="1"/>
  <c r="BI746" i="24"/>
  <c r="BJ746" i="24" s="1"/>
  <c r="BK746" i="24"/>
  <c r="BL746" i="24" s="1"/>
  <c r="BM746" i="24"/>
  <c r="BN746" i="24" s="1"/>
  <c r="BC1578" i="24"/>
  <c r="BD1578" i="24" s="1"/>
  <c r="BE1578" i="24"/>
  <c r="BF1578" i="24" s="1"/>
  <c r="BG1578" i="24"/>
  <c r="BH1578" i="24" s="1"/>
  <c r="BI1578" i="24"/>
  <c r="BJ1578" i="24" s="1"/>
  <c r="BK1578" i="24"/>
  <c r="BL1578" i="24" s="1"/>
  <c r="BM1578" i="24"/>
  <c r="BN1578" i="24" s="1"/>
  <c r="BC1579" i="24"/>
  <c r="BD1579" i="24" s="1"/>
  <c r="BE1579" i="24"/>
  <c r="BF1579" i="24" s="1"/>
  <c r="BG1579" i="24"/>
  <c r="BH1579" i="24" s="1"/>
  <c r="BI1579" i="24"/>
  <c r="BJ1579" i="24" s="1"/>
  <c r="BK1579" i="24"/>
  <c r="BL1579" i="24" s="1"/>
  <c r="BM1579" i="24"/>
  <c r="BN1579" i="24" s="1"/>
  <c r="BC747" i="24"/>
  <c r="BD747" i="24" s="1"/>
  <c r="BE747" i="24"/>
  <c r="BF747" i="24" s="1"/>
  <c r="BG747" i="24"/>
  <c r="BH747" i="24" s="1"/>
  <c r="BI747" i="24"/>
  <c r="BJ747" i="24" s="1"/>
  <c r="BK747" i="24"/>
  <c r="BL747" i="24" s="1"/>
  <c r="BM747" i="24"/>
  <c r="BN747" i="24" s="1"/>
  <c r="BC748" i="24"/>
  <c r="BD748" i="24" s="1"/>
  <c r="BE748" i="24"/>
  <c r="BF748" i="24" s="1"/>
  <c r="BG748" i="24"/>
  <c r="BH748" i="24" s="1"/>
  <c r="BI748" i="24"/>
  <c r="BJ748" i="24" s="1"/>
  <c r="BK748" i="24"/>
  <c r="BL748" i="24" s="1"/>
  <c r="BM748" i="24"/>
  <c r="BN748" i="24" s="1"/>
  <c r="BC749" i="24"/>
  <c r="BD749" i="24" s="1"/>
  <c r="BE749" i="24"/>
  <c r="BF749" i="24" s="1"/>
  <c r="BG749" i="24"/>
  <c r="BH749" i="24" s="1"/>
  <c r="BI749" i="24"/>
  <c r="BJ749" i="24" s="1"/>
  <c r="BK749" i="24"/>
  <c r="BL749" i="24" s="1"/>
  <c r="BM749" i="24"/>
  <c r="BN749" i="24" s="1"/>
  <c r="BC1580" i="24"/>
  <c r="BD1580" i="24" s="1"/>
  <c r="BE1580" i="24"/>
  <c r="BF1580" i="24" s="1"/>
  <c r="BG1580" i="24"/>
  <c r="BH1580" i="24" s="1"/>
  <c r="BI1580" i="24"/>
  <c r="BJ1580" i="24" s="1"/>
  <c r="BK1580" i="24"/>
  <c r="BL1580" i="24" s="1"/>
  <c r="BM1580" i="24"/>
  <c r="BN1580" i="24" s="1"/>
  <c r="BC1581" i="24"/>
  <c r="BD1581" i="24" s="1"/>
  <c r="BE1581" i="24"/>
  <c r="BF1581" i="24" s="1"/>
  <c r="BG1581" i="24"/>
  <c r="BH1581" i="24" s="1"/>
  <c r="BI1581" i="24"/>
  <c r="BJ1581" i="24" s="1"/>
  <c r="BK1581" i="24"/>
  <c r="BL1581" i="24" s="1"/>
  <c r="BM1581" i="24"/>
  <c r="BN1581" i="24" s="1"/>
  <c r="BC1582" i="24"/>
  <c r="BD1582" i="24" s="1"/>
  <c r="BE1582" i="24"/>
  <c r="BF1582" i="24" s="1"/>
  <c r="BG1582" i="24"/>
  <c r="BH1582" i="24" s="1"/>
  <c r="BI1582" i="24"/>
  <c r="BJ1582" i="24" s="1"/>
  <c r="BK1582" i="24"/>
  <c r="BL1582" i="24" s="1"/>
  <c r="BM1582" i="24"/>
  <c r="BN1582" i="24" s="1"/>
  <c r="BC1583" i="24"/>
  <c r="BD1583" i="24" s="1"/>
  <c r="BE1583" i="24"/>
  <c r="BF1583" i="24" s="1"/>
  <c r="BG1583" i="24"/>
  <c r="BH1583" i="24" s="1"/>
  <c r="BI1583" i="24"/>
  <c r="BJ1583" i="24" s="1"/>
  <c r="BK1583" i="24"/>
  <c r="BL1583" i="24" s="1"/>
  <c r="BM1583" i="24"/>
  <c r="BN1583" i="24" s="1"/>
  <c r="BC1584" i="24"/>
  <c r="BD1584" i="24" s="1"/>
  <c r="BE1584" i="24"/>
  <c r="BF1584" i="24" s="1"/>
  <c r="BG1584" i="24"/>
  <c r="BH1584" i="24" s="1"/>
  <c r="BI1584" i="24"/>
  <c r="BJ1584" i="24" s="1"/>
  <c r="BK1584" i="24"/>
  <c r="BL1584" i="24" s="1"/>
  <c r="BM1584" i="24"/>
  <c r="BN1584" i="24" s="1"/>
  <c r="BC750" i="24"/>
  <c r="BD750" i="24" s="1"/>
  <c r="BE750" i="24"/>
  <c r="BF750" i="24" s="1"/>
  <c r="BG750" i="24"/>
  <c r="BH750" i="24" s="1"/>
  <c r="BI750" i="24"/>
  <c r="BJ750" i="24" s="1"/>
  <c r="BK750" i="24"/>
  <c r="BL750" i="24" s="1"/>
  <c r="BM750" i="24"/>
  <c r="BN750" i="24" s="1"/>
  <c r="BC1585" i="24"/>
  <c r="BD1585" i="24" s="1"/>
  <c r="BE1585" i="24"/>
  <c r="BF1585" i="24" s="1"/>
  <c r="BG1585" i="24"/>
  <c r="BH1585" i="24" s="1"/>
  <c r="BI1585" i="24"/>
  <c r="BJ1585" i="24" s="1"/>
  <c r="BK1585" i="24"/>
  <c r="BL1585" i="24" s="1"/>
  <c r="BM1585" i="24"/>
  <c r="BN1585" i="24" s="1"/>
  <c r="BC751" i="24"/>
  <c r="BD751" i="24" s="1"/>
  <c r="BE751" i="24"/>
  <c r="BF751" i="24" s="1"/>
  <c r="BG751" i="24"/>
  <c r="BH751" i="24" s="1"/>
  <c r="BI751" i="24"/>
  <c r="BJ751" i="24" s="1"/>
  <c r="BK751" i="24"/>
  <c r="BL751" i="24" s="1"/>
  <c r="BM751" i="24"/>
  <c r="BN751" i="24" s="1"/>
  <c r="BC1586" i="24"/>
  <c r="BD1586" i="24" s="1"/>
  <c r="BE1586" i="24"/>
  <c r="BF1586" i="24" s="1"/>
  <c r="BG1586" i="24"/>
  <c r="BH1586" i="24" s="1"/>
  <c r="BI1586" i="24"/>
  <c r="BJ1586" i="24" s="1"/>
  <c r="BK1586" i="24"/>
  <c r="BL1586" i="24" s="1"/>
  <c r="BM1586" i="24"/>
  <c r="BN1586" i="24" s="1"/>
  <c r="BC752" i="24"/>
  <c r="BD752" i="24" s="1"/>
  <c r="BE752" i="24"/>
  <c r="BF752" i="24" s="1"/>
  <c r="BG752" i="24"/>
  <c r="BH752" i="24" s="1"/>
  <c r="BI752" i="24"/>
  <c r="BJ752" i="24" s="1"/>
  <c r="BK752" i="24"/>
  <c r="BL752" i="24" s="1"/>
  <c r="BM752" i="24"/>
  <c r="BN752" i="24" s="1"/>
  <c r="BC1587" i="24"/>
  <c r="BD1587" i="24" s="1"/>
  <c r="BE1587" i="24"/>
  <c r="BF1587" i="24" s="1"/>
  <c r="BG1587" i="24"/>
  <c r="BH1587" i="24" s="1"/>
  <c r="BI1587" i="24"/>
  <c r="BJ1587" i="24" s="1"/>
  <c r="BK1587" i="24"/>
  <c r="BL1587" i="24" s="1"/>
  <c r="BM1587" i="24"/>
  <c r="BN1587" i="24" s="1"/>
  <c r="BC753" i="24"/>
  <c r="BD753" i="24" s="1"/>
  <c r="BE753" i="24"/>
  <c r="BF753" i="24" s="1"/>
  <c r="BG753" i="24"/>
  <c r="BH753" i="24" s="1"/>
  <c r="BI753" i="24"/>
  <c r="BJ753" i="24" s="1"/>
  <c r="BK753" i="24"/>
  <c r="BL753" i="24" s="1"/>
  <c r="BM753" i="24"/>
  <c r="BN753" i="24" s="1"/>
  <c r="BC1588" i="24"/>
  <c r="BD1588" i="24" s="1"/>
  <c r="BE1588" i="24"/>
  <c r="BF1588" i="24" s="1"/>
  <c r="BG1588" i="24"/>
  <c r="BH1588" i="24" s="1"/>
  <c r="BI1588" i="24"/>
  <c r="BJ1588" i="24" s="1"/>
  <c r="BK1588" i="24"/>
  <c r="BL1588" i="24" s="1"/>
  <c r="BM1588" i="24"/>
  <c r="BN1588" i="24" s="1"/>
  <c r="BC754" i="24"/>
  <c r="BD754" i="24" s="1"/>
  <c r="BE754" i="24"/>
  <c r="BF754" i="24" s="1"/>
  <c r="BG754" i="24"/>
  <c r="BH754" i="24" s="1"/>
  <c r="BI754" i="24"/>
  <c r="BJ754" i="24" s="1"/>
  <c r="BK754" i="24"/>
  <c r="BL754" i="24" s="1"/>
  <c r="BM754" i="24"/>
  <c r="BN754" i="24" s="1"/>
  <c r="BC755" i="24"/>
  <c r="BD755" i="24" s="1"/>
  <c r="BE755" i="24"/>
  <c r="BF755" i="24" s="1"/>
  <c r="BG755" i="24"/>
  <c r="BH755" i="24" s="1"/>
  <c r="BI755" i="24"/>
  <c r="BJ755" i="24" s="1"/>
  <c r="BK755" i="24"/>
  <c r="BL755" i="24" s="1"/>
  <c r="BM755" i="24"/>
  <c r="BN755" i="24" s="1"/>
  <c r="BC756" i="24"/>
  <c r="BD756" i="24" s="1"/>
  <c r="BE756" i="24"/>
  <c r="BF756" i="24" s="1"/>
  <c r="BG756" i="24"/>
  <c r="BH756" i="24" s="1"/>
  <c r="BI756" i="24"/>
  <c r="BJ756" i="24" s="1"/>
  <c r="BK756" i="24"/>
  <c r="BL756" i="24" s="1"/>
  <c r="BM756" i="24"/>
  <c r="BN756" i="24" s="1"/>
  <c r="BC2453" i="24"/>
  <c r="BD2453" i="24" s="1"/>
  <c r="BE2453" i="24"/>
  <c r="BF2453" i="24" s="1"/>
  <c r="BG2453" i="24"/>
  <c r="BH2453" i="24" s="1"/>
  <c r="BI2453" i="24"/>
  <c r="BJ2453" i="24" s="1"/>
  <c r="BK2453" i="24"/>
  <c r="BL2453" i="24" s="1"/>
  <c r="BM2453" i="24"/>
  <c r="BN2453" i="24" s="1"/>
  <c r="BC1589" i="24"/>
  <c r="BD1589" i="24" s="1"/>
  <c r="BE1589" i="24"/>
  <c r="BF1589" i="24" s="1"/>
  <c r="BG1589" i="24"/>
  <c r="BH1589" i="24" s="1"/>
  <c r="BI1589" i="24"/>
  <c r="BJ1589" i="24" s="1"/>
  <c r="BK1589" i="24"/>
  <c r="BL1589" i="24" s="1"/>
  <c r="BM1589" i="24"/>
  <c r="BN1589" i="24" s="1"/>
  <c r="BC757" i="24"/>
  <c r="BD757" i="24" s="1"/>
  <c r="BE757" i="24"/>
  <c r="BF757" i="24" s="1"/>
  <c r="BG757" i="24"/>
  <c r="BH757" i="24" s="1"/>
  <c r="BI757" i="24"/>
  <c r="BJ757" i="24" s="1"/>
  <c r="BK757" i="24"/>
  <c r="BL757" i="24" s="1"/>
  <c r="BM757" i="24"/>
  <c r="BN757" i="24" s="1"/>
  <c r="BC1590" i="24"/>
  <c r="BD1590" i="24" s="1"/>
  <c r="BE1590" i="24"/>
  <c r="BF1590" i="24" s="1"/>
  <c r="BG1590" i="24"/>
  <c r="BH1590" i="24" s="1"/>
  <c r="BI1590" i="24"/>
  <c r="BJ1590" i="24" s="1"/>
  <c r="BK1590" i="24"/>
  <c r="BL1590" i="24" s="1"/>
  <c r="BM1590" i="24"/>
  <c r="BN1590" i="24" s="1"/>
  <c r="BC1591" i="24"/>
  <c r="BD1591" i="24" s="1"/>
  <c r="BE1591" i="24"/>
  <c r="BF1591" i="24" s="1"/>
  <c r="BG1591" i="24"/>
  <c r="BH1591" i="24" s="1"/>
  <c r="BI1591" i="24"/>
  <c r="BJ1591" i="24" s="1"/>
  <c r="BK1591" i="24"/>
  <c r="BL1591" i="24" s="1"/>
  <c r="BM1591" i="24"/>
  <c r="BN1591" i="24" s="1"/>
  <c r="BC1592" i="24"/>
  <c r="BD1592" i="24" s="1"/>
  <c r="BE1592" i="24"/>
  <c r="BF1592" i="24" s="1"/>
  <c r="BG1592" i="24"/>
  <c r="BH1592" i="24" s="1"/>
  <c r="BI1592" i="24"/>
  <c r="BJ1592" i="24" s="1"/>
  <c r="BK1592" i="24"/>
  <c r="BL1592" i="24" s="1"/>
  <c r="BM1592" i="24"/>
  <c r="BN1592" i="24" s="1"/>
  <c r="BC1593" i="24"/>
  <c r="BD1593" i="24" s="1"/>
  <c r="BE1593" i="24"/>
  <c r="BF1593" i="24" s="1"/>
  <c r="BG1593" i="24"/>
  <c r="BH1593" i="24" s="1"/>
  <c r="BI1593" i="24"/>
  <c r="BJ1593" i="24" s="1"/>
  <c r="BK1593" i="24"/>
  <c r="BL1593" i="24" s="1"/>
  <c r="BM1593" i="24"/>
  <c r="BN1593" i="24" s="1"/>
  <c r="BC1594" i="24"/>
  <c r="BD1594" i="24" s="1"/>
  <c r="BE1594" i="24"/>
  <c r="BF1594" i="24" s="1"/>
  <c r="BG1594" i="24"/>
  <c r="BH1594" i="24" s="1"/>
  <c r="BI1594" i="24"/>
  <c r="BJ1594" i="24" s="1"/>
  <c r="BK1594" i="24"/>
  <c r="BL1594" i="24" s="1"/>
  <c r="BM1594" i="24"/>
  <c r="BN1594" i="24" s="1"/>
  <c r="BC758" i="24"/>
  <c r="BD758" i="24" s="1"/>
  <c r="BE758" i="24"/>
  <c r="BF758" i="24" s="1"/>
  <c r="BG758" i="24"/>
  <c r="BH758" i="24" s="1"/>
  <c r="BI758" i="24"/>
  <c r="BJ758" i="24" s="1"/>
  <c r="BK758" i="24"/>
  <c r="BL758" i="24" s="1"/>
  <c r="BM758" i="24"/>
  <c r="BN758" i="24" s="1"/>
  <c r="BC1595" i="24"/>
  <c r="BD1595" i="24" s="1"/>
  <c r="BE1595" i="24"/>
  <c r="BF1595" i="24" s="1"/>
  <c r="BG1595" i="24"/>
  <c r="BH1595" i="24" s="1"/>
  <c r="BI1595" i="24"/>
  <c r="BJ1595" i="24" s="1"/>
  <c r="BK1595" i="24"/>
  <c r="BL1595" i="24" s="1"/>
  <c r="BM1595" i="24"/>
  <c r="BN1595" i="24" s="1"/>
  <c r="BC759" i="24"/>
  <c r="BD759" i="24" s="1"/>
  <c r="BE759" i="24"/>
  <c r="BF759" i="24" s="1"/>
  <c r="BG759" i="24"/>
  <c r="BH759" i="24" s="1"/>
  <c r="BI759" i="24"/>
  <c r="BJ759" i="24" s="1"/>
  <c r="BK759" i="24"/>
  <c r="BL759" i="24" s="1"/>
  <c r="BM759" i="24"/>
  <c r="BN759" i="24" s="1"/>
  <c r="BC1596" i="24"/>
  <c r="BD1596" i="24" s="1"/>
  <c r="BE1596" i="24"/>
  <c r="BF1596" i="24" s="1"/>
  <c r="BG1596" i="24"/>
  <c r="BH1596" i="24" s="1"/>
  <c r="BI1596" i="24"/>
  <c r="BJ1596" i="24" s="1"/>
  <c r="BK1596" i="24"/>
  <c r="BL1596" i="24" s="1"/>
  <c r="BM1596" i="24"/>
  <c r="BN1596" i="24" s="1"/>
  <c r="BC760" i="24"/>
  <c r="BD760" i="24" s="1"/>
  <c r="BE760" i="24"/>
  <c r="BF760" i="24" s="1"/>
  <c r="BG760" i="24"/>
  <c r="BH760" i="24" s="1"/>
  <c r="BI760" i="24"/>
  <c r="BJ760" i="24" s="1"/>
  <c r="BK760" i="24"/>
  <c r="BL760" i="24" s="1"/>
  <c r="BM760" i="24"/>
  <c r="BN760" i="24" s="1"/>
  <c r="BC761" i="24"/>
  <c r="BD761" i="24" s="1"/>
  <c r="BE761" i="24"/>
  <c r="BF761" i="24" s="1"/>
  <c r="BG761" i="24"/>
  <c r="BH761" i="24" s="1"/>
  <c r="BI761" i="24"/>
  <c r="BJ761" i="24" s="1"/>
  <c r="BK761" i="24"/>
  <c r="BL761" i="24" s="1"/>
  <c r="BM761" i="24"/>
  <c r="BN761" i="24" s="1"/>
  <c r="BC762" i="24"/>
  <c r="BD762" i="24" s="1"/>
  <c r="BE762" i="24"/>
  <c r="BF762" i="24" s="1"/>
  <c r="BG762" i="24"/>
  <c r="BH762" i="24" s="1"/>
  <c r="BI762" i="24"/>
  <c r="BJ762" i="24" s="1"/>
  <c r="BK762" i="24"/>
  <c r="BL762" i="24" s="1"/>
  <c r="BM762" i="24"/>
  <c r="BN762" i="24" s="1"/>
  <c r="BC1597" i="24"/>
  <c r="BD1597" i="24" s="1"/>
  <c r="BE1597" i="24"/>
  <c r="BF1597" i="24" s="1"/>
  <c r="BG1597" i="24"/>
  <c r="BH1597" i="24" s="1"/>
  <c r="BI1597" i="24"/>
  <c r="BJ1597" i="24" s="1"/>
  <c r="BK1597" i="24"/>
  <c r="BL1597" i="24" s="1"/>
  <c r="BM1597" i="24"/>
  <c r="BN1597" i="24" s="1"/>
  <c r="BC1598" i="24"/>
  <c r="BD1598" i="24" s="1"/>
  <c r="BE1598" i="24"/>
  <c r="BF1598" i="24" s="1"/>
  <c r="BG1598" i="24"/>
  <c r="BH1598" i="24" s="1"/>
  <c r="BI1598" i="24"/>
  <c r="BJ1598" i="24" s="1"/>
  <c r="BK1598" i="24"/>
  <c r="BL1598" i="24" s="1"/>
  <c r="BM1598" i="24"/>
  <c r="BN1598" i="24" s="1"/>
  <c r="BC763" i="24"/>
  <c r="BD763" i="24" s="1"/>
  <c r="BE763" i="24"/>
  <c r="BF763" i="24" s="1"/>
  <c r="BG763" i="24"/>
  <c r="BH763" i="24" s="1"/>
  <c r="BI763" i="24"/>
  <c r="BJ763" i="24" s="1"/>
  <c r="BK763" i="24"/>
  <c r="BL763" i="24" s="1"/>
  <c r="BM763" i="24"/>
  <c r="BN763" i="24" s="1"/>
  <c r="BC764" i="24"/>
  <c r="BD764" i="24" s="1"/>
  <c r="BE764" i="24"/>
  <c r="BF764" i="24" s="1"/>
  <c r="BG764" i="24"/>
  <c r="BH764" i="24" s="1"/>
  <c r="BI764" i="24"/>
  <c r="BJ764" i="24" s="1"/>
  <c r="BK764" i="24"/>
  <c r="BL764" i="24" s="1"/>
  <c r="BM764" i="24"/>
  <c r="BN764" i="24" s="1"/>
  <c r="BC1599" i="24"/>
  <c r="BD1599" i="24" s="1"/>
  <c r="BE1599" i="24"/>
  <c r="BF1599" i="24" s="1"/>
  <c r="BG1599" i="24"/>
  <c r="BH1599" i="24" s="1"/>
  <c r="BI1599" i="24"/>
  <c r="BJ1599" i="24" s="1"/>
  <c r="BK1599" i="24"/>
  <c r="BL1599" i="24" s="1"/>
  <c r="BM1599" i="24"/>
  <c r="BN1599" i="24" s="1"/>
  <c r="BC1600" i="24"/>
  <c r="BD1600" i="24" s="1"/>
  <c r="BE1600" i="24"/>
  <c r="BF1600" i="24" s="1"/>
  <c r="BG1600" i="24"/>
  <c r="BH1600" i="24" s="1"/>
  <c r="BI1600" i="24"/>
  <c r="BJ1600" i="24" s="1"/>
  <c r="BK1600" i="24"/>
  <c r="BL1600" i="24" s="1"/>
  <c r="BM1600" i="24"/>
  <c r="BN1600" i="24" s="1"/>
  <c r="BC765" i="24"/>
  <c r="BD765" i="24" s="1"/>
  <c r="BE765" i="24"/>
  <c r="BF765" i="24" s="1"/>
  <c r="BG765" i="24"/>
  <c r="BH765" i="24" s="1"/>
  <c r="BI765" i="24"/>
  <c r="BJ765" i="24" s="1"/>
  <c r="BK765" i="24"/>
  <c r="BL765" i="24" s="1"/>
  <c r="BM765" i="24"/>
  <c r="BN765" i="24" s="1"/>
  <c r="BC1601" i="24"/>
  <c r="BD1601" i="24" s="1"/>
  <c r="BE1601" i="24"/>
  <c r="BF1601" i="24" s="1"/>
  <c r="BG1601" i="24"/>
  <c r="BH1601" i="24" s="1"/>
  <c r="BI1601" i="24"/>
  <c r="BJ1601" i="24" s="1"/>
  <c r="BK1601" i="24"/>
  <c r="BL1601" i="24" s="1"/>
  <c r="BM1601" i="24"/>
  <c r="BN1601" i="24" s="1"/>
  <c r="BC1602" i="24"/>
  <c r="BD1602" i="24" s="1"/>
  <c r="BE1602" i="24"/>
  <c r="BF1602" i="24" s="1"/>
  <c r="BG1602" i="24"/>
  <c r="BH1602" i="24" s="1"/>
  <c r="BI1602" i="24"/>
  <c r="BJ1602" i="24" s="1"/>
  <c r="BK1602" i="24"/>
  <c r="BL1602" i="24" s="1"/>
  <c r="BM1602" i="24"/>
  <c r="BN1602" i="24" s="1"/>
  <c r="BC1603" i="24"/>
  <c r="BD1603" i="24" s="1"/>
  <c r="BE1603" i="24"/>
  <c r="BF1603" i="24" s="1"/>
  <c r="BG1603" i="24"/>
  <c r="BH1603" i="24" s="1"/>
  <c r="BI1603" i="24"/>
  <c r="BJ1603" i="24" s="1"/>
  <c r="BK1603" i="24"/>
  <c r="BL1603" i="24" s="1"/>
  <c r="BM1603" i="24"/>
  <c r="BN1603" i="24" s="1"/>
  <c r="BC766" i="24"/>
  <c r="BD766" i="24" s="1"/>
  <c r="BE766" i="24"/>
  <c r="BF766" i="24" s="1"/>
  <c r="BG766" i="24"/>
  <c r="BH766" i="24" s="1"/>
  <c r="BI766" i="24"/>
  <c r="BJ766" i="24" s="1"/>
  <c r="BK766" i="24"/>
  <c r="BL766" i="24" s="1"/>
  <c r="BM766" i="24"/>
  <c r="BN766" i="24" s="1"/>
  <c r="BC767" i="24"/>
  <c r="BD767" i="24" s="1"/>
  <c r="BE767" i="24"/>
  <c r="BF767" i="24" s="1"/>
  <c r="BG767" i="24"/>
  <c r="BH767" i="24" s="1"/>
  <c r="BI767" i="24"/>
  <c r="BJ767" i="24" s="1"/>
  <c r="BK767" i="24"/>
  <c r="BL767" i="24" s="1"/>
  <c r="BM767" i="24"/>
  <c r="BN767" i="24" s="1"/>
  <c r="BC1604" i="24"/>
  <c r="BD1604" i="24" s="1"/>
  <c r="BE1604" i="24"/>
  <c r="BF1604" i="24" s="1"/>
  <c r="BG1604" i="24"/>
  <c r="BH1604" i="24" s="1"/>
  <c r="BI1604" i="24"/>
  <c r="BJ1604" i="24" s="1"/>
  <c r="BK1604" i="24"/>
  <c r="BL1604" i="24" s="1"/>
  <c r="BM1604" i="24"/>
  <c r="BN1604" i="24" s="1"/>
  <c r="BC1605" i="24"/>
  <c r="BD1605" i="24" s="1"/>
  <c r="BE1605" i="24"/>
  <c r="BF1605" i="24" s="1"/>
  <c r="BG1605" i="24"/>
  <c r="BH1605" i="24" s="1"/>
  <c r="BI1605" i="24"/>
  <c r="BJ1605" i="24" s="1"/>
  <c r="BK1605" i="24"/>
  <c r="BL1605" i="24" s="1"/>
  <c r="BM1605" i="24"/>
  <c r="BN1605" i="24" s="1"/>
  <c r="BC768" i="24"/>
  <c r="BD768" i="24" s="1"/>
  <c r="BE768" i="24"/>
  <c r="BF768" i="24" s="1"/>
  <c r="BG768" i="24"/>
  <c r="BH768" i="24" s="1"/>
  <c r="BI768" i="24"/>
  <c r="BJ768" i="24" s="1"/>
  <c r="BK768" i="24"/>
  <c r="BL768" i="24" s="1"/>
  <c r="BM768" i="24"/>
  <c r="BN768" i="24" s="1"/>
  <c r="BC1606" i="24"/>
  <c r="BD1606" i="24" s="1"/>
  <c r="BE1606" i="24"/>
  <c r="BF1606" i="24" s="1"/>
  <c r="BG1606" i="24"/>
  <c r="BH1606" i="24" s="1"/>
  <c r="BI1606" i="24"/>
  <c r="BJ1606" i="24" s="1"/>
  <c r="BK1606" i="24"/>
  <c r="BL1606" i="24" s="1"/>
  <c r="BM1606" i="24"/>
  <c r="BN1606" i="24" s="1"/>
  <c r="BC1607" i="24"/>
  <c r="BD1607" i="24" s="1"/>
  <c r="BE1607" i="24"/>
  <c r="BF1607" i="24" s="1"/>
  <c r="BG1607" i="24"/>
  <c r="BH1607" i="24" s="1"/>
  <c r="BI1607" i="24"/>
  <c r="BJ1607" i="24" s="1"/>
  <c r="BK1607" i="24"/>
  <c r="BL1607" i="24" s="1"/>
  <c r="BM1607" i="24"/>
  <c r="BN1607" i="24" s="1"/>
  <c r="BC769" i="24"/>
  <c r="BD769" i="24" s="1"/>
  <c r="BE769" i="24"/>
  <c r="BF769" i="24" s="1"/>
  <c r="BG769" i="24"/>
  <c r="BH769" i="24" s="1"/>
  <c r="BI769" i="24"/>
  <c r="BJ769" i="24" s="1"/>
  <c r="BK769" i="24"/>
  <c r="BL769" i="24" s="1"/>
  <c r="BM769" i="24"/>
  <c r="BN769" i="24" s="1"/>
  <c r="BC770" i="24"/>
  <c r="BD770" i="24" s="1"/>
  <c r="BE770" i="24"/>
  <c r="BF770" i="24" s="1"/>
  <c r="BG770" i="24"/>
  <c r="BH770" i="24" s="1"/>
  <c r="BI770" i="24"/>
  <c r="BJ770" i="24" s="1"/>
  <c r="BK770" i="24"/>
  <c r="BL770" i="24" s="1"/>
  <c r="BM770" i="24"/>
  <c r="BN770" i="24" s="1"/>
  <c r="BC1608" i="24"/>
  <c r="BD1608" i="24" s="1"/>
  <c r="BE1608" i="24"/>
  <c r="BF1608" i="24" s="1"/>
  <c r="BG1608" i="24"/>
  <c r="BH1608" i="24" s="1"/>
  <c r="BI1608" i="24"/>
  <c r="BJ1608" i="24" s="1"/>
  <c r="BK1608" i="24"/>
  <c r="BL1608" i="24" s="1"/>
  <c r="BM1608" i="24"/>
  <c r="BN1608" i="24" s="1"/>
  <c r="BC1609" i="24"/>
  <c r="BD1609" i="24" s="1"/>
  <c r="BE1609" i="24"/>
  <c r="BF1609" i="24" s="1"/>
  <c r="BG1609" i="24"/>
  <c r="BH1609" i="24" s="1"/>
  <c r="BI1609" i="24"/>
  <c r="BJ1609" i="24" s="1"/>
  <c r="BK1609" i="24"/>
  <c r="BL1609" i="24" s="1"/>
  <c r="BM1609" i="24"/>
  <c r="BN1609" i="24" s="1"/>
  <c r="BC771" i="24"/>
  <c r="BD771" i="24" s="1"/>
  <c r="BE771" i="24"/>
  <c r="BF771" i="24" s="1"/>
  <c r="BG771" i="24"/>
  <c r="BH771" i="24" s="1"/>
  <c r="BI771" i="24"/>
  <c r="BJ771" i="24" s="1"/>
  <c r="BK771" i="24"/>
  <c r="BL771" i="24" s="1"/>
  <c r="BM771" i="24"/>
  <c r="BN771" i="24" s="1"/>
  <c r="BC772" i="24"/>
  <c r="BD772" i="24" s="1"/>
  <c r="BE772" i="24"/>
  <c r="BF772" i="24" s="1"/>
  <c r="BG772" i="24"/>
  <c r="BH772" i="24" s="1"/>
  <c r="BI772" i="24"/>
  <c r="BJ772" i="24" s="1"/>
  <c r="BK772" i="24"/>
  <c r="BL772" i="24" s="1"/>
  <c r="BM772" i="24"/>
  <c r="BN772" i="24" s="1"/>
  <c r="BC1610" i="24"/>
  <c r="BD1610" i="24" s="1"/>
  <c r="BE1610" i="24"/>
  <c r="BF1610" i="24" s="1"/>
  <c r="BG1610" i="24"/>
  <c r="BH1610" i="24" s="1"/>
  <c r="BI1610" i="24"/>
  <c r="BJ1610" i="24" s="1"/>
  <c r="BK1610" i="24"/>
  <c r="BL1610" i="24" s="1"/>
  <c r="BM1610" i="24"/>
  <c r="BN1610" i="24" s="1"/>
  <c r="BC1611" i="24"/>
  <c r="BD1611" i="24" s="1"/>
  <c r="BE1611" i="24"/>
  <c r="BF1611" i="24" s="1"/>
  <c r="BG1611" i="24"/>
  <c r="BH1611" i="24" s="1"/>
  <c r="BI1611" i="24"/>
  <c r="BJ1611" i="24" s="1"/>
  <c r="BK1611" i="24"/>
  <c r="BL1611" i="24" s="1"/>
  <c r="BM1611" i="24"/>
  <c r="BN1611" i="24" s="1"/>
  <c r="BC773" i="24"/>
  <c r="BD773" i="24" s="1"/>
  <c r="BE773" i="24"/>
  <c r="BF773" i="24" s="1"/>
  <c r="BG773" i="24"/>
  <c r="BH773" i="24" s="1"/>
  <c r="BI773" i="24"/>
  <c r="BJ773" i="24" s="1"/>
  <c r="BK773" i="24"/>
  <c r="BL773" i="24" s="1"/>
  <c r="BM773" i="24"/>
  <c r="BN773" i="24" s="1"/>
  <c r="BC1612" i="24"/>
  <c r="BD1612" i="24" s="1"/>
  <c r="BE1612" i="24"/>
  <c r="BF1612" i="24" s="1"/>
  <c r="BG1612" i="24"/>
  <c r="BH1612" i="24" s="1"/>
  <c r="BI1612" i="24"/>
  <c r="BJ1612" i="24" s="1"/>
  <c r="BK1612" i="24"/>
  <c r="BL1612" i="24" s="1"/>
  <c r="BM1612" i="24"/>
  <c r="BN1612" i="24" s="1"/>
  <c r="BC774" i="24"/>
  <c r="BD774" i="24" s="1"/>
  <c r="BE774" i="24"/>
  <c r="BF774" i="24" s="1"/>
  <c r="BG774" i="24"/>
  <c r="BH774" i="24" s="1"/>
  <c r="BI774" i="24"/>
  <c r="BJ774" i="24" s="1"/>
  <c r="BK774" i="24"/>
  <c r="BL774" i="24" s="1"/>
  <c r="BM774" i="24"/>
  <c r="BN774" i="24" s="1"/>
  <c r="BC1613" i="24"/>
  <c r="BD1613" i="24" s="1"/>
  <c r="BE1613" i="24"/>
  <c r="BF1613" i="24" s="1"/>
  <c r="BG1613" i="24"/>
  <c r="BH1613" i="24" s="1"/>
  <c r="BI1613" i="24"/>
  <c r="BJ1613" i="24" s="1"/>
  <c r="BK1613" i="24"/>
  <c r="BL1613" i="24" s="1"/>
  <c r="BM1613" i="24"/>
  <c r="BN1613" i="24" s="1"/>
  <c r="BC1614" i="24"/>
  <c r="BD1614" i="24" s="1"/>
  <c r="BE1614" i="24"/>
  <c r="BF1614" i="24" s="1"/>
  <c r="BG1614" i="24"/>
  <c r="BH1614" i="24" s="1"/>
  <c r="BI1614" i="24"/>
  <c r="BJ1614" i="24" s="1"/>
  <c r="BK1614" i="24"/>
  <c r="BL1614" i="24" s="1"/>
  <c r="BM1614" i="24"/>
  <c r="BN1614" i="24" s="1"/>
  <c r="BC1615" i="24"/>
  <c r="BD1615" i="24" s="1"/>
  <c r="BE1615" i="24"/>
  <c r="BF1615" i="24" s="1"/>
  <c r="BG1615" i="24"/>
  <c r="BH1615" i="24" s="1"/>
  <c r="BI1615" i="24"/>
  <c r="BJ1615" i="24" s="1"/>
  <c r="BK1615" i="24"/>
  <c r="BL1615" i="24" s="1"/>
  <c r="BM1615" i="24"/>
  <c r="BN1615" i="24" s="1"/>
  <c r="BC775" i="24"/>
  <c r="BD775" i="24" s="1"/>
  <c r="BE775" i="24"/>
  <c r="BF775" i="24" s="1"/>
  <c r="BG775" i="24"/>
  <c r="BH775" i="24" s="1"/>
  <c r="BI775" i="24"/>
  <c r="BJ775" i="24" s="1"/>
  <c r="BK775" i="24"/>
  <c r="BL775" i="24" s="1"/>
  <c r="BM775" i="24"/>
  <c r="BN775" i="24" s="1"/>
  <c r="BC1616" i="24"/>
  <c r="BD1616" i="24" s="1"/>
  <c r="BE1616" i="24"/>
  <c r="BF1616" i="24" s="1"/>
  <c r="BG1616" i="24"/>
  <c r="BH1616" i="24" s="1"/>
  <c r="BI1616" i="24"/>
  <c r="BJ1616" i="24" s="1"/>
  <c r="BK1616" i="24"/>
  <c r="BL1616" i="24" s="1"/>
  <c r="BM1616" i="24"/>
  <c r="BN1616" i="24" s="1"/>
  <c r="BC776" i="24"/>
  <c r="BD776" i="24" s="1"/>
  <c r="BE776" i="24"/>
  <c r="BF776" i="24" s="1"/>
  <c r="BG776" i="24"/>
  <c r="BH776" i="24" s="1"/>
  <c r="BI776" i="24"/>
  <c r="BJ776" i="24" s="1"/>
  <c r="BK776" i="24"/>
  <c r="BL776" i="24" s="1"/>
  <c r="BM776" i="24"/>
  <c r="BN776" i="24" s="1"/>
  <c r="BC777" i="24"/>
  <c r="BD777" i="24" s="1"/>
  <c r="BE777" i="24"/>
  <c r="BF777" i="24" s="1"/>
  <c r="BG777" i="24"/>
  <c r="BH777" i="24" s="1"/>
  <c r="BI777" i="24"/>
  <c r="BJ777" i="24" s="1"/>
  <c r="BK777" i="24"/>
  <c r="BL777" i="24" s="1"/>
  <c r="BM777" i="24"/>
  <c r="BN777" i="24" s="1"/>
  <c r="BC778" i="24"/>
  <c r="BD778" i="24" s="1"/>
  <c r="BE778" i="24"/>
  <c r="BF778" i="24" s="1"/>
  <c r="BG778" i="24"/>
  <c r="BH778" i="24" s="1"/>
  <c r="BI778" i="24"/>
  <c r="BJ778" i="24" s="1"/>
  <c r="BK778" i="24"/>
  <c r="BL778" i="24" s="1"/>
  <c r="BM778" i="24"/>
  <c r="BN778" i="24" s="1"/>
  <c r="BC779" i="24"/>
  <c r="BD779" i="24" s="1"/>
  <c r="BE779" i="24"/>
  <c r="BF779" i="24" s="1"/>
  <c r="BG779" i="24"/>
  <c r="BH779" i="24" s="1"/>
  <c r="BI779" i="24"/>
  <c r="BJ779" i="24" s="1"/>
  <c r="BK779" i="24"/>
  <c r="BL779" i="24" s="1"/>
  <c r="BM779" i="24"/>
  <c r="BN779" i="24" s="1"/>
  <c r="BC1617" i="24"/>
  <c r="BD1617" i="24" s="1"/>
  <c r="BE1617" i="24"/>
  <c r="BF1617" i="24" s="1"/>
  <c r="BG1617" i="24"/>
  <c r="BH1617" i="24" s="1"/>
  <c r="BI1617" i="24"/>
  <c r="BJ1617" i="24" s="1"/>
  <c r="BK1617" i="24"/>
  <c r="BL1617" i="24" s="1"/>
  <c r="BM1617" i="24"/>
  <c r="BN1617" i="24" s="1"/>
  <c r="BC1618" i="24"/>
  <c r="BD1618" i="24" s="1"/>
  <c r="BE1618" i="24"/>
  <c r="BF1618" i="24" s="1"/>
  <c r="BG1618" i="24"/>
  <c r="BH1618" i="24" s="1"/>
  <c r="BI1618" i="24"/>
  <c r="BJ1618" i="24" s="1"/>
  <c r="BK1618" i="24"/>
  <c r="BL1618" i="24" s="1"/>
  <c r="BM1618" i="24"/>
  <c r="BN1618" i="24" s="1"/>
  <c r="BC780" i="24"/>
  <c r="BD780" i="24" s="1"/>
  <c r="BE780" i="24"/>
  <c r="BF780" i="24" s="1"/>
  <c r="BG780" i="24"/>
  <c r="BH780" i="24" s="1"/>
  <c r="BI780" i="24"/>
  <c r="BJ780" i="24" s="1"/>
  <c r="BK780" i="24"/>
  <c r="BL780" i="24" s="1"/>
  <c r="BM780" i="24"/>
  <c r="BN780" i="24" s="1"/>
  <c r="BC1619" i="24"/>
  <c r="BD1619" i="24" s="1"/>
  <c r="BE1619" i="24"/>
  <c r="BF1619" i="24" s="1"/>
  <c r="BG1619" i="24"/>
  <c r="BH1619" i="24" s="1"/>
  <c r="BI1619" i="24"/>
  <c r="BJ1619" i="24" s="1"/>
  <c r="BK1619" i="24"/>
  <c r="BL1619" i="24" s="1"/>
  <c r="BM1619" i="24"/>
  <c r="BN1619" i="24" s="1"/>
  <c r="BC781" i="24"/>
  <c r="BD781" i="24" s="1"/>
  <c r="BE781" i="24"/>
  <c r="BF781" i="24" s="1"/>
  <c r="BG781" i="24"/>
  <c r="BH781" i="24" s="1"/>
  <c r="BI781" i="24"/>
  <c r="BJ781" i="24" s="1"/>
  <c r="BK781" i="24"/>
  <c r="BL781" i="24" s="1"/>
  <c r="BM781" i="24"/>
  <c r="BN781" i="24" s="1"/>
  <c r="BC782" i="24"/>
  <c r="BD782" i="24" s="1"/>
  <c r="BE782" i="24"/>
  <c r="BF782" i="24" s="1"/>
  <c r="BG782" i="24"/>
  <c r="BH782" i="24" s="1"/>
  <c r="BI782" i="24"/>
  <c r="BJ782" i="24" s="1"/>
  <c r="BK782" i="24"/>
  <c r="BL782" i="24" s="1"/>
  <c r="BM782" i="24"/>
  <c r="BN782" i="24" s="1"/>
  <c r="BC783" i="24"/>
  <c r="BD783" i="24" s="1"/>
  <c r="BE783" i="24"/>
  <c r="BF783" i="24" s="1"/>
  <c r="BG783" i="24"/>
  <c r="BH783" i="24" s="1"/>
  <c r="BI783" i="24"/>
  <c r="BJ783" i="24" s="1"/>
  <c r="BK783" i="24"/>
  <c r="BL783" i="24" s="1"/>
  <c r="BM783" i="24"/>
  <c r="BN783" i="24" s="1"/>
  <c r="BC784" i="24"/>
  <c r="BD784" i="24" s="1"/>
  <c r="BE784" i="24"/>
  <c r="BF784" i="24" s="1"/>
  <c r="BG784" i="24"/>
  <c r="BH784" i="24" s="1"/>
  <c r="BI784" i="24"/>
  <c r="BJ784" i="24" s="1"/>
  <c r="BK784" i="24"/>
  <c r="BL784" i="24" s="1"/>
  <c r="BM784" i="24"/>
  <c r="BN784" i="24" s="1"/>
  <c r="BC785" i="24"/>
  <c r="BD785" i="24" s="1"/>
  <c r="BE785" i="24"/>
  <c r="BF785" i="24" s="1"/>
  <c r="BG785" i="24"/>
  <c r="BH785" i="24" s="1"/>
  <c r="BI785" i="24"/>
  <c r="BJ785" i="24" s="1"/>
  <c r="BK785" i="24"/>
  <c r="BL785" i="24" s="1"/>
  <c r="BM785" i="24"/>
  <c r="BN785" i="24" s="1"/>
  <c r="BC786" i="24"/>
  <c r="BD786" i="24" s="1"/>
  <c r="BE786" i="24"/>
  <c r="BF786" i="24" s="1"/>
  <c r="BG786" i="24"/>
  <c r="BH786" i="24" s="1"/>
  <c r="BI786" i="24"/>
  <c r="BJ786" i="24" s="1"/>
  <c r="BK786" i="24"/>
  <c r="BL786" i="24" s="1"/>
  <c r="BM786" i="24"/>
  <c r="BN786" i="24" s="1"/>
  <c r="BC787" i="24"/>
  <c r="BD787" i="24" s="1"/>
  <c r="BE787" i="24"/>
  <c r="BF787" i="24" s="1"/>
  <c r="BG787" i="24"/>
  <c r="BH787" i="24" s="1"/>
  <c r="BI787" i="24"/>
  <c r="BJ787" i="24" s="1"/>
  <c r="BK787" i="24"/>
  <c r="BL787" i="24" s="1"/>
  <c r="BM787" i="24"/>
  <c r="BN787" i="24" s="1"/>
  <c r="BC788" i="24"/>
  <c r="BD788" i="24" s="1"/>
  <c r="BE788" i="24"/>
  <c r="BF788" i="24" s="1"/>
  <c r="BG788" i="24"/>
  <c r="BH788" i="24" s="1"/>
  <c r="BI788" i="24"/>
  <c r="BJ788" i="24" s="1"/>
  <c r="BK788" i="24"/>
  <c r="BL788" i="24" s="1"/>
  <c r="BM788" i="24"/>
  <c r="BN788" i="24" s="1"/>
  <c r="BC789" i="24"/>
  <c r="BD789" i="24" s="1"/>
  <c r="BE789" i="24"/>
  <c r="BF789" i="24" s="1"/>
  <c r="BG789" i="24"/>
  <c r="BH789" i="24" s="1"/>
  <c r="BI789" i="24"/>
  <c r="BJ789" i="24" s="1"/>
  <c r="BK789" i="24"/>
  <c r="BL789" i="24" s="1"/>
  <c r="BM789" i="24"/>
  <c r="BN789" i="24" s="1"/>
  <c r="BC790" i="24"/>
  <c r="BD790" i="24" s="1"/>
  <c r="BE790" i="24"/>
  <c r="BF790" i="24" s="1"/>
  <c r="BG790" i="24"/>
  <c r="BH790" i="24" s="1"/>
  <c r="BI790" i="24"/>
  <c r="BJ790" i="24" s="1"/>
  <c r="BK790" i="24"/>
  <c r="BL790" i="24" s="1"/>
  <c r="BM790" i="24"/>
  <c r="BN790" i="24" s="1"/>
  <c r="BC1621" i="24"/>
  <c r="BD1621" i="24" s="1"/>
  <c r="BE1621" i="24"/>
  <c r="BF1621" i="24" s="1"/>
  <c r="BG1621" i="24"/>
  <c r="BH1621" i="24" s="1"/>
  <c r="BI1621" i="24"/>
  <c r="BJ1621" i="24" s="1"/>
  <c r="BK1621" i="24"/>
  <c r="BL1621" i="24" s="1"/>
  <c r="BM1621" i="24"/>
  <c r="BN1621" i="24" s="1"/>
  <c r="BC1622" i="24"/>
  <c r="BD1622" i="24" s="1"/>
  <c r="BE1622" i="24"/>
  <c r="BF1622" i="24" s="1"/>
  <c r="BG1622" i="24"/>
  <c r="BH1622" i="24" s="1"/>
  <c r="BI1622" i="24"/>
  <c r="BJ1622" i="24" s="1"/>
  <c r="BK1622" i="24"/>
  <c r="BL1622" i="24" s="1"/>
  <c r="BM1622" i="24"/>
  <c r="BN1622" i="24" s="1"/>
  <c r="BC791" i="24"/>
  <c r="BD791" i="24" s="1"/>
  <c r="BE791" i="24"/>
  <c r="BF791" i="24" s="1"/>
  <c r="BG791" i="24"/>
  <c r="BH791" i="24" s="1"/>
  <c r="BI791" i="24"/>
  <c r="BJ791" i="24" s="1"/>
  <c r="BK791" i="24"/>
  <c r="BL791" i="24" s="1"/>
  <c r="BM791" i="24"/>
  <c r="BN791" i="24" s="1"/>
  <c r="BC792" i="24"/>
  <c r="BD792" i="24" s="1"/>
  <c r="BE792" i="24"/>
  <c r="BF792" i="24" s="1"/>
  <c r="BG792" i="24"/>
  <c r="BH792" i="24" s="1"/>
  <c r="BI792" i="24"/>
  <c r="BJ792" i="24" s="1"/>
  <c r="BK792" i="24"/>
  <c r="BL792" i="24" s="1"/>
  <c r="BM792" i="24"/>
  <c r="BN792" i="24" s="1"/>
  <c r="BC1623" i="24"/>
  <c r="BD1623" i="24" s="1"/>
  <c r="BE1623" i="24"/>
  <c r="BF1623" i="24" s="1"/>
  <c r="BG1623" i="24"/>
  <c r="BH1623" i="24" s="1"/>
  <c r="BI1623" i="24"/>
  <c r="BJ1623" i="24" s="1"/>
  <c r="BK1623" i="24"/>
  <c r="BL1623" i="24" s="1"/>
  <c r="BM1623" i="24"/>
  <c r="BN1623" i="24" s="1"/>
  <c r="BC1624" i="24"/>
  <c r="BD1624" i="24" s="1"/>
  <c r="BE1624" i="24"/>
  <c r="BF1624" i="24" s="1"/>
  <c r="BG1624" i="24"/>
  <c r="BH1624" i="24" s="1"/>
  <c r="BI1624" i="24"/>
  <c r="BJ1624" i="24" s="1"/>
  <c r="BK1624" i="24"/>
  <c r="BL1624" i="24" s="1"/>
  <c r="BM1624" i="24"/>
  <c r="BN1624" i="24" s="1"/>
  <c r="BC793" i="24"/>
  <c r="BD793" i="24" s="1"/>
  <c r="BE793" i="24"/>
  <c r="BF793" i="24" s="1"/>
  <c r="BG793" i="24"/>
  <c r="BH793" i="24" s="1"/>
  <c r="BI793" i="24"/>
  <c r="BJ793" i="24" s="1"/>
  <c r="BK793" i="24"/>
  <c r="BL793" i="24" s="1"/>
  <c r="BM793" i="24"/>
  <c r="BN793" i="24" s="1"/>
  <c r="BC1625" i="24"/>
  <c r="BD1625" i="24" s="1"/>
  <c r="BE1625" i="24"/>
  <c r="BF1625" i="24" s="1"/>
  <c r="BG1625" i="24"/>
  <c r="BH1625" i="24" s="1"/>
  <c r="BI1625" i="24"/>
  <c r="BJ1625" i="24" s="1"/>
  <c r="BK1625" i="24"/>
  <c r="BL1625" i="24" s="1"/>
  <c r="BM1625" i="24"/>
  <c r="BN1625" i="24" s="1"/>
  <c r="BC1626" i="24"/>
  <c r="BD1626" i="24" s="1"/>
  <c r="BE1626" i="24"/>
  <c r="BF1626" i="24" s="1"/>
  <c r="BG1626" i="24"/>
  <c r="BH1626" i="24" s="1"/>
  <c r="BI1626" i="24"/>
  <c r="BJ1626" i="24" s="1"/>
  <c r="BK1626" i="24"/>
  <c r="BL1626" i="24" s="1"/>
  <c r="BM1626" i="24"/>
  <c r="BN1626" i="24" s="1"/>
  <c r="BC1627" i="24"/>
  <c r="BD1627" i="24" s="1"/>
  <c r="BE1627" i="24"/>
  <c r="BF1627" i="24" s="1"/>
  <c r="BG1627" i="24"/>
  <c r="BH1627" i="24" s="1"/>
  <c r="BI1627" i="24"/>
  <c r="BJ1627" i="24" s="1"/>
  <c r="BK1627" i="24"/>
  <c r="BL1627" i="24" s="1"/>
  <c r="BM1627" i="24"/>
  <c r="BN1627" i="24" s="1"/>
  <c r="BC794" i="24"/>
  <c r="BD794" i="24" s="1"/>
  <c r="BE794" i="24"/>
  <c r="BF794" i="24" s="1"/>
  <c r="BG794" i="24"/>
  <c r="BH794" i="24" s="1"/>
  <c r="BI794" i="24"/>
  <c r="BJ794" i="24" s="1"/>
  <c r="BK794" i="24"/>
  <c r="BL794" i="24" s="1"/>
  <c r="BM794" i="24"/>
  <c r="BN794" i="24" s="1"/>
  <c r="BC795" i="24"/>
  <c r="BD795" i="24" s="1"/>
  <c r="BE795" i="24"/>
  <c r="BF795" i="24" s="1"/>
  <c r="BG795" i="24"/>
  <c r="BH795" i="24" s="1"/>
  <c r="BI795" i="24"/>
  <c r="BJ795" i="24" s="1"/>
  <c r="BK795" i="24"/>
  <c r="BL795" i="24" s="1"/>
  <c r="BM795" i="24"/>
  <c r="BN795" i="24" s="1"/>
  <c r="BC1628" i="24"/>
  <c r="BD1628" i="24" s="1"/>
  <c r="BE1628" i="24"/>
  <c r="BF1628" i="24" s="1"/>
  <c r="BG1628" i="24"/>
  <c r="BH1628" i="24" s="1"/>
  <c r="BI1628" i="24"/>
  <c r="BJ1628" i="24" s="1"/>
  <c r="BK1628" i="24"/>
  <c r="BL1628" i="24" s="1"/>
  <c r="BM1628" i="24"/>
  <c r="BN1628" i="24" s="1"/>
  <c r="BC796" i="24"/>
  <c r="BD796" i="24" s="1"/>
  <c r="BE796" i="24"/>
  <c r="BF796" i="24" s="1"/>
  <c r="BG796" i="24"/>
  <c r="BH796" i="24" s="1"/>
  <c r="BI796" i="24"/>
  <c r="BJ796" i="24" s="1"/>
  <c r="BK796" i="24"/>
  <c r="BL796" i="24" s="1"/>
  <c r="BM796" i="24"/>
  <c r="BN796" i="24" s="1"/>
  <c r="BC1629" i="24"/>
  <c r="BD1629" i="24" s="1"/>
  <c r="BE1629" i="24"/>
  <c r="BF1629" i="24" s="1"/>
  <c r="BG1629" i="24"/>
  <c r="BH1629" i="24" s="1"/>
  <c r="BI1629" i="24"/>
  <c r="BJ1629" i="24" s="1"/>
  <c r="BK1629" i="24"/>
  <c r="BL1629" i="24" s="1"/>
  <c r="BM1629" i="24"/>
  <c r="BN1629" i="24" s="1"/>
  <c r="BC797" i="24"/>
  <c r="BD797" i="24" s="1"/>
  <c r="BE797" i="24"/>
  <c r="BF797" i="24" s="1"/>
  <c r="BG797" i="24"/>
  <c r="BH797" i="24" s="1"/>
  <c r="BI797" i="24"/>
  <c r="BJ797" i="24" s="1"/>
  <c r="BK797" i="24"/>
  <c r="BL797" i="24" s="1"/>
  <c r="BM797" i="24"/>
  <c r="BN797" i="24" s="1"/>
  <c r="BC1630" i="24"/>
  <c r="BD1630" i="24" s="1"/>
  <c r="BE1630" i="24"/>
  <c r="BF1630" i="24" s="1"/>
  <c r="BG1630" i="24"/>
  <c r="BH1630" i="24" s="1"/>
  <c r="BI1630" i="24"/>
  <c r="BJ1630" i="24" s="1"/>
  <c r="BK1630" i="24"/>
  <c r="BL1630" i="24" s="1"/>
  <c r="BM1630" i="24"/>
  <c r="BN1630" i="24" s="1"/>
  <c r="BC798" i="24"/>
  <c r="BD798" i="24" s="1"/>
  <c r="BE798" i="24"/>
  <c r="BF798" i="24" s="1"/>
  <c r="BG798" i="24"/>
  <c r="BH798" i="24" s="1"/>
  <c r="BI798" i="24"/>
  <c r="BJ798" i="24" s="1"/>
  <c r="BK798" i="24"/>
  <c r="BL798" i="24" s="1"/>
  <c r="BM798" i="24"/>
  <c r="BN798" i="24" s="1"/>
  <c r="BC1631" i="24"/>
  <c r="BD1631" i="24" s="1"/>
  <c r="BE1631" i="24"/>
  <c r="BF1631" i="24" s="1"/>
  <c r="BG1631" i="24"/>
  <c r="BH1631" i="24" s="1"/>
  <c r="BI1631" i="24"/>
  <c r="BJ1631" i="24" s="1"/>
  <c r="BK1631" i="24"/>
  <c r="BL1631" i="24" s="1"/>
  <c r="BM1631" i="24"/>
  <c r="BN1631" i="24" s="1"/>
  <c r="BC1632" i="24"/>
  <c r="BD1632" i="24" s="1"/>
  <c r="BE1632" i="24"/>
  <c r="BF1632" i="24" s="1"/>
  <c r="BG1632" i="24"/>
  <c r="BH1632" i="24" s="1"/>
  <c r="BI1632" i="24"/>
  <c r="BJ1632" i="24" s="1"/>
  <c r="BK1632" i="24"/>
  <c r="BL1632" i="24" s="1"/>
  <c r="BM1632" i="24"/>
  <c r="BN1632" i="24" s="1"/>
  <c r="BC1633" i="24"/>
  <c r="BD1633" i="24" s="1"/>
  <c r="BE1633" i="24"/>
  <c r="BF1633" i="24" s="1"/>
  <c r="BG1633" i="24"/>
  <c r="BH1633" i="24" s="1"/>
  <c r="BI1633" i="24"/>
  <c r="BJ1633" i="24" s="1"/>
  <c r="BK1633" i="24"/>
  <c r="BL1633" i="24" s="1"/>
  <c r="BM1633" i="24"/>
  <c r="BN1633" i="24" s="1"/>
  <c r="BC1634" i="24"/>
  <c r="BD1634" i="24" s="1"/>
  <c r="BE1634" i="24"/>
  <c r="BF1634" i="24" s="1"/>
  <c r="BG1634" i="24"/>
  <c r="BH1634" i="24" s="1"/>
  <c r="BI1634" i="24"/>
  <c r="BJ1634" i="24" s="1"/>
  <c r="BK1634" i="24"/>
  <c r="BL1634" i="24" s="1"/>
  <c r="BM1634" i="24"/>
  <c r="BN1634" i="24" s="1"/>
  <c r="BC799" i="24"/>
  <c r="BD799" i="24" s="1"/>
  <c r="BE799" i="24"/>
  <c r="BF799" i="24" s="1"/>
  <c r="BG799" i="24"/>
  <c r="BH799" i="24" s="1"/>
  <c r="BI799" i="24"/>
  <c r="BJ799" i="24" s="1"/>
  <c r="BK799" i="24"/>
  <c r="BL799" i="24" s="1"/>
  <c r="BM799" i="24"/>
  <c r="BN799" i="24" s="1"/>
  <c r="BC800" i="24"/>
  <c r="BD800" i="24" s="1"/>
  <c r="BE800" i="24"/>
  <c r="BF800" i="24" s="1"/>
  <c r="BG800" i="24"/>
  <c r="BH800" i="24" s="1"/>
  <c r="BI800" i="24"/>
  <c r="BJ800" i="24" s="1"/>
  <c r="BK800" i="24"/>
  <c r="BL800" i="24" s="1"/>
  <c r="BM800" i="24"/>
  <c r="BN800" i="24" s="1"/>
  <c r="BC801" i="24"/>
  <c r="BD801" i="24" s="1"/>
  <c r="BE801" i="24"/>
  <c r="BF801" i="24" s="1"/>
  <c r="BG801" i="24"/>
  <c r="BH801" i="24" s="1"/>
  <c r="BI801" i="24"/>
  <c r="BJ801" i="24" s="1"/>
  <c r="BK801" i="24"/>
  <c r="BL801" i="24" s="1"/>
  <c r="BM801" i="24"/>
  <c r="BN801" i="24" s="1"/>
  <c r="BC1635" i="24"/>
  <c r="BD1635" i="24" s="1"/>
  <c r="BE1635" i="24"/>
  <c r="BF1635" i="24" s="1"/>
  <c r="BG1635" i="24"/>
  <c r="BH1635" i="24" s="1"/>
  <c r="BI1635" i="24"/>
  <c r="BJ1635" i="24" s="1"/>
  <c r="BK1635" i="24"/>
  <c r="BL1635" i="24" s="1"/>
  <c r="BM1635" i="24"/>
  <c r="BN1635" i="24" s="1"/>
  <c r="BC1636" i="24"/>
  <c r="BD1636" i="24" s="1"/>
  <c r="BE1636" i="24"/>
  <c r="BF1636" i="24" s="1"/>
  <c r="BG1636" i="24"/>
  <c r="BH1636" i="24" s="1"/>
  <c r="BI1636" i="24"/>
  <c r="BJ1636" i="24" s="1"/>
  <c r="BK1636" i="24"/>
  <c r="BL1636" i="24" s="1"/>
  <c r="BM1636" i="24"/>
  <c r="BN1636" i="24" s="1"/>
  <c r="BC802" i="24"/>
  <c r="BD802" i="24" s="1"/>
  <c r="BE802" i="24"/>
  <c r="BF802" i="24" s="1"/>
  <c r="BG802" i="24"/>
  <c r="BH802" i="24" s="1"/>
  <c r="BI802" i="24"/>
  <c r="BJ802" i="24" s="1"/>
  <c r="BK802" i="24"/>
  <c r="BL802" i="24" s="1"/>
  <c r="BM802" i="24"/>
  <c r="BN802" i="24" s="1"/>
  <c r="BC803" i="24"/>
  <c r="BD803" i="24" s="1"/>
  <c r="BE803" i="24"/>
  <c r="BF803" i="24" s="1"/>
  <c r="BG803" i="24"/>
  <c r="BH803" i="24" s="1"/>
  <c r="BI803" i="24"/>
  <c r="BJ803" i="24" s="1"/>
  <c r="BK803" i="24"/>
  <c r="BL803" i="24" s="1"/>
  <c r="BM803" i="24"/>
  <c r="BN803" i="24" s="1"/>
  <c r="BC804" i="24"/>
  <c r="BD804" i="24" s="1"/>
  <c r="BE804" i="24"/>
  <c r="BF804" i="24" s="1"/>
  <c r="BG804" i="24"/>
  <c r="BH804" i="24" s="1"/>
  <c r="BI804" i="24"/>
  <c r="BJ804" i="24" s="1"/>
  <c r="BK804" i="24"/>
  <c r="BL804" i="24" s="1"/>
  <c r="BM804" i="24"/>
  <c r="BN804" i="24" s="1"/>
  <c r="BC1637" i="24"/>
  <c r="BD1637" i="24" s="1"/>
  <c r="BE1637" i="24"/>
  <c r="BF1637" i="24" s="1"/>
  <c r="BG1637" i="24"/>
  <c r="BH1637" i="24" s="1"/>
  <c r="BI1637" i="24"/>
  <c r="BJ1637" i="24" s="1"/>
  <c r="BK1637" i="24"/>
  <c r="BL1637" i="24" s="1"/>
  <c r="BM1637" i="24"/>
  <c r="BN1637" i="24" s="1"/>
  <c r="BC1638" i="24"/>
  <c r="BD1638" i="24" s="1"/>
  <c r="BE1638" i="24"/>
  <c r="BF1638" i="24" s="1"/>
  <c r="BG1638" i="24"/>
  <c r="BH1638" i="24" s="1"/>
  <c r="BI1638" i="24"/>
  <c r="BJ1638" i="24" s="1"/>
  <c r="BK1638" i="24"/>
  <c r="BL1638" i="24" s="1"/>
  <c r="BM1638" i="24"/>
  <c r="BN1638" i="24" s="1"/>
  <c r="BC1639" i="24"/>
  <c r="BD1639" i="24" s="1"/>
  <c r="BE1639" i="24"/>
  <c r="BF1639" i="24" s="1"/>
  <c r="BG1639" i="24"/>
  <c r="BH1639" i="24" s="1"/>
  <c r="BI1639" i="24"/>
  <c r="BJ1639" i="24" s="1"/>
  <c r="BK1639" i="24"/>
  <c r="BL1639" i="24" s="1"/>
  <c r="BM1639" i="24"/>
  <c r="BN1639" i="24" s="1"/>
  <c r="BC805" i="24"/>
  <c r="BD805" i="24" s="1"/>
  <c r="BE805" i="24"/>
  <c r="BF805" i="24" s="1"/>
  <c r="BG805" i="24"/>
  <c r="BH805" i="24" s="1"/>
  <c r="BI805" i="24"/>
  <c r="BJ805" i="24" s="1"/>
  <c r="BK805" i="24"/>
  <c r="BL805" i="24" s="1"/>
  <c r="BM805" i="24"/>
  <c r="BN805" i="24" s="1"/>
  <c r="BC1640" i="24"/>
  <c r="BD1640" i="24" s="1"/>
  <c r="BE1640" i="24"/>
  <c r="BF1640" i="24" s="1"/>
  <c r="BG1640" i="24"/>
  <c r="BH1640" i="24" s="1"/>
  <c r="BI1640" i="24"/>
  <c r="BJ1640" i="24" s="1"/>
  <c r="BK1640" i="24"/>
  <c r="BL1640" i="24" s="1"/>
  <c r="BM1640" i="24"/>
  <c r="BN1640" i="24" s="1"/>
  <c r="BC1641" i="24"/>
  <c r="BD1641" i="24" s="1"/>
  <c r="BE1641" i="24"/>
  <c r="BF1641" i="24" s="1"/>
  <c r="BG1641" i="24"/>
  <c r="BH1641" i="24" s="1"/>
  <c r="BI1641" i="24"/>
  <c r="BJ1641" i="24" s="1"/>
  <c r="BK1641" i="24"/>
  <c r="BL1641" i="24" s="1"/>
  <c r="BM1641" i="24"/>
  <c r="BN1641" i="24" s="1"/>
  <c r="BC1642" i="24"/>
  <c r="BD1642" i="24" s="1"/>
  <c r="BE1642" i="24"/>
  <c r="BF1642" i="24" s="1"/>
  <c r="BG1642" i="24"/>
  <c r="BH1642" i="24" s="1"/>
  <c r="BI1642" i="24"/>
  <c r="BJ1642" i="24" s="1"/>
  <c r="BK1642" i="24"/>
  <c r="BL1642" i="24" s="1"/>
  <c r="BM1642" i="24"/>
  <c r="BN1642" i="24" s="1"/>
  <c r="BC1643" i="24"/>
  <c r="BD1643" i="24" s="1"/>
  <c r="BE1643" i="24"/>
  <c r="BF1643" i="24" s="1"/>
  <c r="BG1643" i="24"/>
  <c r="BH1643" i="24" s="1"/>
  <c r="BI1643" i="24"/>
  <c r="BJ1643" i="24" s="1"/>
  <c r="BK1643" i="24"/>
  <c r="BL1643" i="24" s="1"/>
  <c r="BM1643" i="24"/>
  <c r="BN1643" i="24" s="1"/>
  <c r="BC806" i="24"/>
  <c r="BD806" i="24" s="1"/>
  <c r="BE806" i="24"/>
  <c r="BF806" i="24" s="1"/>
  <c r="BG806" i="24"/>
  <c r="BH806" i="24" s="1"/>
  <c r="BI806" i="24"/>
  <c r="BJ806" i="24" s="1"/>
  <c r="BK806" i="24"/>
  <c r="BL806" i="24" s="1"/>
  <c r="BM806" i="24"/>
  <c r="BN806" i="24" s="1"/>
  <c r="BC807" i="24"/>
  <c r="BD807" i="24" s="1"/>
  <c r="BE807" i="24"/>
  <c r="BF807" i="24" s="1"/>
  <c r="BG807" i="24"/>
  <c r="BH807" i="24" s="1"/>
  <c r="BI807" i="24"/>
  <c r="BJ807" i="24" s="1"/>
  <c r="BK807" i="24"/>
  <c r="BL807" i="24" s="1"/>
  <c r="BM807" i="24"/>
  <c r="BN807" i="24" s="1"/>
  <c r="BC1644" i="24"/>
  <c r="BD1644" i="24" s="1"/>
  <c r="BE1644" i="24"/>
  <c r="BF1644" i="24" s="1"/>
  <c r="BG1644" i="24"/>
  <c r="BH1644" i="24" s="1"/>
  <c r="BI1644" i="24"/>
  <c r="BJ1644" i="24" s="1"/>
  <c r="BK1644" i="24"/>
  <c r="BL1644" i="24" s="1"/>
  <c r="BM1644" i="24"/>
  <c r="BN1644" i="24" s="1"/>
  <c r="BC2420" i="24"/>
  <c r="BD2420" i="24" s="1"/>
  <c r="BE2420" i="24"/>
  <c r="BF2420" i="24" s="1"/>
  <c r="BG2420" i="24"/>
  <c r="BH2420" i="24" s="1"/>
  <c r="BI2420" i="24"/>
  <c r="BJ2420" i="24" s="1"/>
  <c r="BK2420" i="24"/>
  <c r="BL2420" i="24" s="1"/>
  <c r="BM2420" i="24"/>
  <c r="BN2420" i="24" s="1"/>
  <c r="BC1892" i="24"/>
  <c r="BD1892" i="24" s="1"/>
  <c r="BE1892" i="24"/>
  <c r="BF1892" i="24" s="1"/>
  <c r="BG1892" i="24"/>
  <c r="BH1892" i="24" s="1"/>
  <c r="BI1892" i="24"/>
  <c r="BJ1892" i="24" s="1"/>
  <c r="BK1892" i="24"/>
  <c r="BL1892" i="24" s="1"/>
  <c r="BM1892" i="24"/>
  <c r="BN1892" i="24" s="1"/>
  <c r="BC1645" i="24"/>
  <c r="BD1645" i="24" s="1"/>
  <c r="BE1645" i="24"/>
  <c r="BF1645" i="24" s="1"/>
  <c r="BG1645" i="24"/>
  <c r="BH1645" i="24" s="1"/>
  <c r="BI1645" i="24"/>
  <c r="BJ1645" i="24" s="1"/>
  <c r="BK1645" i="24"/>
  <c r="BL1645" i="24" s="1"/>
  <c r="BM1645" i="24"/>
  <c r="BN1645" i="24" s="1"/>
  <c r="BC808" i="24"/>
  <c r="BD808" i="24" s="1"/>
  <c r="BE808" i="24"/>
  <c r="BF808" i="24" s="1"/>
  <c r="BG808" i="24"/>
  <c r="BH808" i="24" s="1"/>
  <c r="BI808" i="24"/>
  <c r="BJ808" i="24" s="1"/>
  <c r="BK808" i="24"/>
  <c r="BL808" i="24" s="1"/>
  <c r="BM808" i="24"/>
  <c r="BN808" i="24" s="1"/>
  <c r="BC809" i="24"/>
  <c r="BD809" i="24" s="1"/>
  <c r="BE809" i="24"/>
  <c r="BF809" i="24" s="1"/>
  <c r="BG809" i="24"/>
  <c r="BH809" i="24" s="1"/>
  <c r="BI809" i="24"/>
  <c r="BJ809" i="24" s="1"/>
  <c r="BK809" i="24"/>
  <c r="BL809" i="24" s="1"/>
  <c r="BM809" i="24"/>
  <c r="BN809" i="24" s="1"/>
  <c r="BC810" i="24"/>
  <c r="BD810" i="24" s="1"/>
  <c r="BE810" i="24"/>
  <c r="BF810" i="24" s="1"/>
  <c r="BG810" i="24"/>
  <c r="BH810" i="24" s="1"/>
  <c r="BI810" i="24"/>
  <c r="BJ810" i="24" s="1"/>
  <c r="BK810" i="24"/>
  <c r="BL810" i="24" s="1"/>
  <c r="BM810" i="24"/>
  <c r="BN810" i="24" s="1"/>
  <c r="BC811" i="24"/>
  <c r="BD811" i="24" s="1"/>
  <c r="BE811" i="24"/>
  <c r="BF811" i="24" s="1"/>
  <c r="BG811" i="24"/>
  <c r="BH811" i="24" s="1"/>
  <c r="BI811" i="24"/>
  <c r="BJ811" i="24" s="1"/>
  <c r="BK811" i="24"/>
  <c r="BL811" i="24" s="1"/>
  <c r="BM811" i="24"/>
  <c r="BN811" i="24" s="1"/>
  <c r="BC812" i="24"/>
  <c r="BD812" i="24" s="1"/>
  <c r="BE812" i="24"/>
  <c r="BF812" i="24" s="1"/>
  <c r="BG812" i="24"/>
  <c r="BH812" i="24" s="1"/>
  <c r="BI812" i="24"/>
  <c r="BJ812" i="24" s="1"/>
  <c r="BK812" i="24"/>
  <c r="BL812" i="24" s="1"/>
  <c r="BM812" i="24"/>
  <c r="BN812" i="24" s="1"/>
  <c r="BC813" i="24"/>
  <c r="BD813" i="24" s="1"/>
  <c r="BE813" i="24"/>
  <c r="BF813" i="24" s="1"/>
  <c r="BG813" i="24"/>
  <c r="BH813" i="24" s="1"/>
  <c r="BI813" i="24"/>
  <c r="BJ813" i="24" s="1"/>
  <c r="BK813" i="24"/>
  <c r="BL813" i="24" s="1"/>
  <c r="BM813" i="24"/>
  <c r="BN813" i="24" s="1"/>
  <c r="BC1646" i="24"/>
  <c r="BD1646" i="24" s="1"/>
  <c r="BE1646" i="24"/>
  <c r="BF1646" i="24" s="1"/>
  <c r="BG1646" i="24"/>
  <c r="BH1646" i="24" s="1"/>
  <c r="BI1646" i="24"/>
  <c r="BJ1646" i="24" s="1"/>
  <c r="BK1646" i="24"/>
  <c r="BL1646" i="24" s="1"/>
  <c r="BM1646" i="24"/>
  <c r="BN1646" i="24" s="1"/>
  <c r="BC814" i="24"/>
  <c r="BD814" i="24" s="1"/>
  <c r="BE814" i="24"/>
  <c r="BF814" i="24" s="1"/>
  <c r="BG814" i="24"/>
  <c r="BH814" i="24" s="1"/>
  <c r="BI814" i="24"/>
  <c r="BJ814" i="24" s="1"/>
  <c r="BK814" i="24"/>
  <c r="BL814" i="24" s="1"/>
  <c r="BM814" i="24"/>
  <c r="BN814" i="24" s="1"/>
  <c r="BC815" i="24"/>
  <c r="BD815" i="24" s="1"/>
  <c r="BE815" i="24"/>
  <c r="BF815" i="24" s="1"/>
  <c r="BG815" i="24"/>
  <c r="BH815" i="24" s="1"/>
  <c r="BI815" i="24"/>
  <c r="BJ815" i="24" s="1"/>
  <c r="BK815" i="24"/>
  <c r="BL815" i="24" s="1"/>
  <c r="BM815" i="24"/>
  <c r="BN815" i="24" s="1"/>
  <c r="BC1647" i="24"/>
  <c r="BD1647" i="24" s="1"/>
  <c r="BE1647" i="24"/>
  <c r="BF1647" i="24" s="1"/>
  <c r="BG1647" i="24"/>
  <c r="BH1647" i="24" s="1"/>
  <c r="BI1647" i="24"/>
  <c r="BJ1647" i="24" s="1"/>
  <c r="BK1647" i="24"/>
  <c r="BL1647" i="24" s="1"/>
  <c r="BM1647" i="24"/>
  <c r="BN1647" i="24" s="1"/>
  <c r="BC816" i="24"/>
  <c r="BD816" i="24" s="1"/>
  <c r="BE816" i="24"/>
  <c r="BF816" i="24" s="1"/>
  <c r="BG816" i="24"/>
  <c r="BH816" i="24" s="1"/>
  <c r="BI816" i="24"/>
  <c r="BJ816" i="24" s="1"/>
  <c r="BK816" i="24"/>
  <c r="BL816" i="24" s="1"/>
  <c r="BM816" i="24"/>
  <c r="BN816" i="24" s="1"/>
  <c r="BC817" i="24"/>
  <c r="BD817" i="24" s="1"/>
  <c r="BE817" i="24"/>
  <c r="BF817" i="24" s="1"/>
  <c r="BG817" i="24"/>
  <c r="BH817" i="24" s="1"/>
  <c r="BI817" i="24"/>
  <c r="BJ817" i="24" s="1"/>
  <c r="BK817" i="24"/>
  <c r="BL817" i="24" s="1"/>
  <c r="BM817" i="24"/>
  <c r="BN817" i="24" s="1"/>
  <c r="BC818" i="24"/>
  <c r="BD818" i="24" s="1"/>
  <c r="BE818" i="24"/>
  <c r="BF818" i="24" s="1"/>
  <c r="BG818" i="24"/>
  <c r="BH818" i="24" s="1"/>
  <c r="BI818" i="24"/>
  <c r="BJ818" i="24" s="1"/>
  <c r="BK818" i="24"/>
  <c r="BL818" i="24" s="1"/>
  <c r="BM818" i="24"/>
  <c r="BN818" i="24" s="1"/>
  <c r="BC819" i="24"/>
  <c r="BD819" i="24" s="1"/>
  <c r="BE819" i="24"/>
  <c r="BF819" i="24" s="1"/>
  <c r="BG819" i="24"/>
  <c r="BH819" i="24" s="1"/>
  <c r="BI819" i="24"/>
  <c r="BJ819" i="24" s="1"/>
  <c r="BK819" i="24"/>
  <c r="BL819" i="24" s="1"/>
  <c r="BM819" i="24"/>
  <c r="BN819" i="24" s="1"/>
  <c r="BC820" i="24"/>
  <c r="BD820" i="24" s="1"/>
  <c r="BE820" i="24"/>
  <c r="BF820" i="24" s="1"/>
  <c r="BG820" i="24"/>
  <c r="BH820" i="24" s="1"/>
  <c r="BI820" i="24"/>
  <c r="BJ820" i="24" s="1"/>
  <c r="BK820" i="24"/>
  <c r="BL820" i="24" s="1"/>
  <c r="BM820" i="24"/>
  <c r="BN820" i="24" s="1"/>
  <c r="BC821" i="24"/>
  <c r="BD821" i="24" s="1"/>
  <c r="BE821" i="24"/>
  <c r="BF821" i="24" s="1"/>
  <c r="BG821" i="24"/>
  <c r="BH821" i="24" s="1"/>
  <c r="BI821" i="24"/>
  <c r="BJ821" i="24" s="1"/>
  <c r="BK821" i="24"/>
  <c r="BL821" i="24" s="1"/>
  <c r="BM821" i="24"/>
  <c r="BN821" i="24" s="1"/>
  <c r="BC822" i="24"/>
  <c r="BD822" i="24" s="1"/>
  <c r="BE822" i="24"/>
  <c r="BF822" i="24" s="1"/>
  <c r="BG822" i="24"/>
  <c r="BH822" i="24" s="1"/>
  <c r="BI822" i="24"/>
  <c r="BJ822" i="24" s="1"/>
  <c r="BK822" i="24"/>
  <c r="BL822" i="24" s="1"/>
  <c r="BM822" i="24"/>
  <c r="BN822" i="24" s="1"/>
  <c r="BC823" i="24"/>
  <c r="BD823" i="24" s="1"/>
  <c r="BE823" i="24"/>
  <c r="BF823" i="24" s="1"/>
  <c r="BG823" i="24"/>
  <c r="BH823" i="24" s="1"/>
  <c r="BI823" i="24"/>
  <c r="BJ823" i="24" s="1"/>
  <c r="BK823" i="24"/>
  <c r="BL823" i="24" s="1"/>
  <c r="BM823" i="24"/>
  <c r="BN823" i="24" s="1"/>
  <c r="BC824" i="24"/>
  <c r="BD824" i="24" s="1"/>
  <c r="BE824" i="24"/>
  <c r="BF824" i="24" s="1"/>
  <c r="BG824" i="24"/>
  <c r="BH824" i="24" s="1"/>
  <c r="BI824" i="24"/>
  <c r="BJ824" i="24" s="1"/>
  <c r="BK824" i="24"/>
  <c r="BL824" i="24" s="1"/>
  <c r="BM824" i="24"/>
  <c r="BN824" i="24" s="1"/>
  <c r="BC825" i="24"/>
  <c r="BD825" i="24" s="1"/>
  <c r="BE825" i="24"/>
  <c r="BF825" i="24" s="1"/>
  <c r="BG825" i="24"/>
  <c r="BH825" i="24" s="1"/>
  <c r="BI825" i="24"/>
  <c r="BJ825" i="24" s="1"/>
  <c r="BK825" i="24"/>
  <c r="BL825" i="24" s="1"/>
  <c r="BM825" i="24"/>
  <c r="BN825" i="24" s="1"/>
  <c r="BC826" i="24"/>
  <c r="BD826" i="24" s="1"/>
  <c r="BE826" i="24"/>
  <c r="BF826" i="24" s="1"/>
  <c r="BG826" i="24"/>
  <c r="BH826" i="24" s="1"/>
  <c r="BI826" i="24"/>
  <c r="BJ826" i="24" s="1"/>
  <c r="BK826" i="24"/>
  <c r="BL826" i="24" s="1"/>
  <c r="BM826" i="24"/>
  <c r="BN826" i="24" s="1"/>
  <c r="BC827" i="24"/>
  <c r="BD827" i="24" s="1"/>
  <c r="BE827" i="24"/>
  <c r="BF827" i="24" s="1"/>
  <c r="BG827" i="24"/>
  <c r="BH827" i="24" s="1"/>
  <c r="BI827" i="24"/>
  <c r="BJ827" i="24" s="1"/>
  <c r="BK827" i="24"/>
  <c r="BL827" i="24" s="1"/>
  <c r="BM827" i="24"/>
  <c r="BN827" i="24" s="1"/>
  <c r="BC828" i="24"/>
  <c r="BD828" i="24" s="1"/>
  <c r="BE828" i="24"/>
  <c r="BF828" i="24" s="1"/>
  <c r="BG828" i="24"/>
  <c r="BH828" i="24" s="1"/>
  <c r="BI828" i="24"/>
  <c r="BJ828" i="24" s="1"/>
  <c r="BK828" i="24"/>
  <c r="BL828" i="24" s="1"/>
  <c r="BM828" i="24"/>
  <c r="BN828" i="24" s="1"/>
  <c r="BC829" i="24"/>
  <c r="BD829" i="24" s="1"/>
  <c r="BE829" i="24"/>
  <c r="BF829" i="24" s="1"/>
  <c r="BG829" i="24"/>
  <c r="BH829" i="24" s="1"/>
  <c r="BI829" i="24"/>
  <c r="BJ829" i="24" s="1"/>
  <c r="BK829" i="24"/>
  <c r="BL829" i="24" s="1"/>
  <c r="BM829" i="24"/>
  <c r="BN829" i="24" s="1"/>
  <c r="BC1648" i="24"/>
  <c r="BD1648" i="24" s="1"/>
  <c r="BE1648" i="24"/>
  <c r="BF1648" i="24" s="1"/>
  <c r="BG1648" i="24"/>
  <c r="BH1648" i="24" s="1"/>
  <c r="BI1648" i="24"/>
  <c r="BJ1648" i="24" s="1"/>
  <c r="BK1648" i="24"/>
  <c r="BL1648" i="24" s="1"/>
  <c r="BM1648" i="24"/>
  <c r="BN1648" i="24" s="1"/>
  <c r="BC830" i="24"/>
  <c r="BD830" i="24" s="1"/>
  <c r="BE830" i="24"/>
  <c r="BF830" i="24" s="1"/>
  <c r="BG830" i="24"/>
  <c r="BH830" i="24" s="1"/>
  <c r="BI830" i="24"/>
  <c r="BJ830" i="24" s="1"/>
  <c r="BK830" i="24"/>
  <c r="BL830" i="24" s="1"/>
  <c r="BM830" i="24"/>
  <c r="BN830" i="24" s="1"/>
  <c r="BC831" i="24"/>
  <c r="BD831" i="24" s="1"/>
  <c r="BE831" i="24"/>
  <c r="BF831" i="24" s="1"/>
  <c r="BG831" i="24"/>
  <c r="BH831" i="24" s="1"/>
  <c r="BI831" i="24"/>
  <c r="BJ831" i="24" s="1"/>
  <c r="BK831" i="24"/>
  <c r="BL831" i="24" s="1"/>
  <c r="BM831" i="24"/>
  <c r="BN831" i="24" s="1"/>
  <c r="BC832" i="24"/>
  <c r="BD832" i="24" s="1"/>
  <c r="BE832" i="24"/>
  <c r="BF832" i="24" s="1"/>
  <c r="BG832" i="24"/>
  <c r="BH832" i="24" s="1"/>
  <c r="BI832" i="24"/>
  <c r="BJ832" i="24" s="1"/>
  <c r="BK832" i="24"/>
  <c r="BL832" i="24" s="1"/>
  <c r="BM832" i="24"/>
  <c r="BN832" i="24" s="1"/>
  <c r="BC1649" i="24"/>
  <c r="BD1649" i="24" s="1"/>
  <c r="BE1649" i="24"/>
  <c r="BF1649" i="24" s="1"/>
  <c r="BG1649" i="24"/>
  <c r="BH1649" i="24" s="1"/>
  <c r="BI1649" i="24"/>
  <c r="BJ1649" i="24" s="1"/>
  <c r="BK1649" i="24"/>
  <c r="BL1649" i="24" s="1"/>
  <c r="BM1649" i="24"/>
  <c r="BN1649" i="24" s="1"/>
  <c r="BC833" i="24"/>
  <c r="BD833" i="24" s="1"/>
  <c r="BE833" i="24"/>
  <c r="BF833" i="24" s="1"/>
  <c r="BG833" i="24"/>
  <c r="BH833" i="24" s="1"/>
  <c r="BI833" i="24"/>
  <c r="BJ833" i="24" s="1"/>
  <c r="BK833" i="24"/>
  <c r="BL833" i="24" s="1"/>
  <c r="BM833" i="24"/>
  <c r="BN833" i="24" s="1"/>
  <c r="BC834" i="24"/>
  <c r="BD834" i="24" s="1"/>
  <c r="BE834" i="24"/>
  <c r="BF834" i="24" s="1"/>
  <c r="BG834" i="24"/>
  <c r="BH834" i="24" s="1"/>
  <c r="BI834" i="24"/>
  <c r="BJ834" i="24" s="1"/>
  <c r="BK834" i="24"/>
  <c r="BL834" i="24" s="1"/>
  <c r="BM834" i="24"/>
  <c r="BN834" i="24" s="1"/>
  <c r="BC1650" i="24"/>
  <c r="BD1650" i="24" s="1"/>
  <c r="BE1650" i="24"/>
  <c r="BF1650" i="24" s="1"/>
  <c r="BG1650" i="24"/>
  <c r="BH1650" i="24" s="1"/>
  <c r="BI1650" i="24"/>
  <c r="BJ1650" i="24" s="1"/>
  <c r="BK1650" i="24"/>
  <c r="BL1650" i="24" s="1"/>
  <c r="BM1650" i="24"/>
  <c r="BN1650" i="24" s="1"/>
  <c r="BC1104" i="24"/>
  <c r="BD1104" i="24" s="1"/>
  <c r="BE1104" i="24"/>
  <c r="BF1104" i="24" s="1"/>
  <c r="BG1104" i="24"/>
  <c r="BH1104" i="24" s="1"/>
  <c r="BI1104" i="24"/>
  <c r="BJ1104" i="24" s="1"/>
  <c r="BK1104" i="24"/>
  <c r="BL1104" i="24" s="1"/>
  <c r="BM1104" i="24"/>
  <c r="BN1104" i="24" s="1"/>
  <c r="BC1651" i="24"/>
  <c r="BD1651" i="24" s="1"/>
  <c r="BE1651" i="24"/>
  <c r="BF1651" i="24" s="1"/>
  <c r="BG1651" i="24"/>
  <c r="BH1651" i="24" s="1"/>
  <c r="BI1651" i="24"/>
  <c r="BJ1651" i="24" s="1"/>
  <c r="BK1651" i="24"/>
  <c r="BL1651" i="24" s="1"/>
  <c r="BM1651" i="24"/>
  <c r="BN1651" i="24" s="1"/>
  <c r="BC1652" i="24"/>
  <c r="BD1652" i="24" s="1"/>
  <c r="BE1652" i="24"/>
  <c r="BF1652" i="24" s="1"/>
  <c r="BG1652" i="24"/>
  <c r="BH1652" i="24" s="1"/>
  <c r="BI1652" i="24"/>
  <c r="BJ1652" i="24" s="1"/>
  <c r="BK1652" i="24"/>
  <c r="BL1652" i="24" s="1"/>
  <c r="BM1652" i="24"/>
  <c r="BN1652" i="24" s="1"/>
  <c r="BC1653" i="24"/>
  <c r="BD1653" i="24" s="1"/>
  <c r="BE1653" i="24"/>
  <c r="BF1653" i="24" s="1"/>
  <c r="BG1653" i="24"/>
  <c r="BH1653" i="24" s="1"/>
  <c r="BI1653" i="24"/>
  <c r="BJ1653" i="24" s="1"/>
  <c r="BK1653" i="24"/>
  <c r="BL1653" i="24" s="1"/>
  <c r="BM1653" i="24"/>
  <c r="BN1653" i="24" s="1"/>
  <c r="BC835" i="24"/>
  <c r="BD835" i="24" s="1"/>
  <c r="BE835" i="24"/>
  <c r="BF835" i="24" s="1"/>
  <c r="BG835" i="24"/>
  <c r="BH835" i="24" s="1"/>
  <c r="BI835" i="24"/>
  <c r="BJ835" i="24" s="1"/>
  <c r="BK835" i="24"/>
  <c r="BL835" i="24" s="1"/>
  <c r="BM835" i="24"/>
  <c r="BN835" i="24" s="1"/>
  <c r="BC836" i="24"/>
  <c r="BD836" i="24" s="1"/>
  <c r="BE836" i="24"/>
  <c r="BF836" i="24" s="1"/>
  <c r="BG836" i="24"/>
  <c r="BH836" i="24" s="1"/>
  <c r="BI836" i="24"/>
  <c r="BJ836" i="24" s="1"/>
  <c r="BK836" i="24"/>
  <c r="BL836" i="24" s="1"/>
  <c r="BM836" i="24"/>
  <c r="BN836" i="24" s="1"/>
  <c r="BC1654" i="24"/>
  <c r="BD1654" i="24" s="1"/>
  <c r="BE1654" i="24"/>
  <c r="BF1654" i="24" s="1"/>
  <c r="BG1654" i="24"/>
  <c r="BH1654" i="24" s="1"/>
  <c r="BI1654" i="24"/>
  <c r="BJ1654" i="24" s="1"/>
  <c r="BK1654" i="24"/>
  <c r="BL1654" i="24" s="1"/>
  <c r="BM1654" i="24"/>
  <c r="BN1654" i="24" s="1"/>
  <c r="BC837" i="24"/>
  <c r="BD837" i="24" s="1"/>
  <c r="BE837" i="24"/>
  <c r="BF837" i="24" s="1"/>
  <c r="BG837" i="24"/>
  <c r="BH837" i="24" s="1"/>
  <c r="BI837" i="24"/>
  <c r="BJ837" i="24" s="1"/>
  <c r="BK837" i="24"/>
  <c r="BL837" i="24" s="1"/>
  <c r="BM837" i="24"/>
  <c r="BN837" i="24" s="1"/>
  <c r="BC838" i="24"/>
  <c r="BD838" i="24" s="1"/>
  <c r="BE838" i="24"/>
  <c r="BF838" i="24" s="1"/>
  <c r="BG838" i="24"/>
  <c r="BH838" i="24" s="1"/>
  <c r="BI838" i="24"/>
  <c r="BJ838" i="24" s="1"/>
  <c r="BK838" i="24"/>
  <c r="BL838" i="24" s="1"/>
  <c r="BM838" i="24"/>
  <c r="BN838" i="24" s="1"/>
  <c r="BC2454" i="24"/>
  <c r="BD2454" i="24" s="1"/>
  <c r="BE2454" i="24"/>
  <c r="BF2454" i="24" s="1"/>
  <c r="BG2454" i="24"/>
  <c r="BH2454" i="24" s="1"/>
  <c r="BI2454" i="24"/>
  <c r="BJ2454" i="24" s="1"/>
  <c r="BK2454" i="24"/>
  <c r="BL2454" i="24" s="1"/>
  <c r="BM2454" i="24"/>
  <c r="BN2454" i="24" s="1"/>
  <c r="BC1655" i="24"/>
  <c r="BD1655" i="24" s="1"/>
  <c r="BE1655" i="24"/>
  <c r="BF1655" i="24" s="1"/>
  <c r="BG1655" i="24"/>
  <c r="BH1655" i="24" s="1"/>
  <c r="BI1655" i="24"/>
  <c r="BJ1655" i="24" s="1"/>
  <c r="BK1655" i="24"/>
  <c r="BL1655" i="24" s="1"/>
  <c r="BM1655" i="24"/>
  <c r="BN1655" i="24" s="1"/>
  <c r="BC839" i="24"/>
  <c r="BD839" i="24" s="1"/>
  <c r="BE839" i="24"/>
  <c r="BF839" i="24" s="1"/>
  <c r="BG839" i="24"/>
  <c r="BH839" i="24" s="1"/>
  <c r="BI839" i="24"/>
  <c r="BJ839" i="24" s="1"/>
  <c r="BK839" i="24"/>
  <c r="BL839" i="24" s="1"/>
  <c r="BM839" i="24"/>
  <c r="BN839" i="24" s="1"/>
  <c r="BC840" i="24"/>
  <c r="BD840" i="24" s="1"/>
  <c r="BE840" i="24"/>
  <c r="BF840" i="24" s="1"/>
  <c r="BG840" i="24"/>
  <c r="BH840" i="24" s="1"/>
  <c r="BI840" i="24"/>
  <c r="BJ840" i="24" s="1"/>
  <c r="BK840" i="24"/>
  <c r="BL840" i="24" s="1"/>
  <c r="BM840" i="24"/>
  <c r="BN840" i="24" s="1"/>
  <c r="BC2455" i="24"/>
  <c r="BD2455" i="24" s="1"/>
  <c r="BE2455" i="24"/>
  <c r="BF2455" i="24" s="1"/>
  <c r="BG2455" i="24"/>
  <c r="BH2455" i="24" s="1"/>
  <c r="BI2455" i="24"/>
  <c r="BJ2455" i="24" s="1"/>
  <c r="BK2455" i="24"/>
  <c r="BL2455" i="24" s="1"/>
  <c r="BM2455" i="24"/>
  <c r="BN2455" i="24" s="1"/>
  <c r="BC841" i="24"/>
  <c r="BD841" i="24" s="1"/>
  <c r="BE841" i="24"/>
  <c r="BF841" i="24" s="1"/>
  <c r="BG841" i="24"/>
  <c r="BH841" i="24" s="1"/>
  <c r="BI841" i="24"/>
  <c r="BJ841" i="24" s="1"/>
  <c r="BK841" i="24"/>
  <c r="BL841" i="24" s="1"/>
  <c r="BM841" i="24"/>
  <c r="BN841" i="24" s="1"/>
  <c r="BC1656" i="24"/>
  <c r="BD1656" i="24" s="1"/>
  <c r="BE1656" i="24"/>
  <c r="BF1656" i="24" s="1"/>
  <c r="BG1656" i="24"/>
  <c r="BH1656" i="24" s="1"/>
  <c r="BI1656" i="24"/>
  <c r="BJ1656" i="24" s="1"/>
  <c r="BK1656" i="24"/>
  <c r="BL1656" i="24" s="1"/>
  <c r="BM1656" i="24"/>
  <c r="BN1656" i="24" s="1"/>
  <c r="BC842" i="24"/>
  <c r="BD842" i="24" s="1"/>
  <c r="BE842" i="24"/>
  <c r="BF842" i="24" s="1"/>
  <c r="BG842" i="24"/>
  <c r="BH842" i="24" s="1"/>
  <c r="BI842" i="24"/>
  <c r="BJ842" i="24" s="1"/>
  <c r="BK842" i="24"/>
  <c r="BL842" i="24" s="1"/>
  <c r="BM842" i="24"/>
  <c r="BN842" i="24" s="1"/>
  <c r="BC843" i="24"/>
  <c r="BD843" i="24" s="1"/>
  <c r="BE843" i="24"/>
  <c r="BF843" i="24" s="1"/>
  <c r="BG843" i="24"/>
  <c r="BH843" i="24" s="1"/>
  <c r="BI843" i="24"/>
  <c r="BJ843" i="24" s="1"/>
  <c r="BK843" i="24"/>
  <c r="BL843" i="24" s="1"/>
  <c r="BM843" i="24"/>
  <c r="BN843" i="24" s="1"/>
  <c r="BC844" i="24"/>
  <c r="BD844" i="24" s="1"/>
  <c r="BE844" i="24"/>
  <c r="BF844" i="24" s="1"/>
  <c r="BG844" i="24"/>
  <c r="BH844" i="24" s="1"/>
  <c r="BI844" i="24"/>
  <c r="BJ844" i="24" s="1"/>
  <c r="BK844" i="24"/>
  <c r="BL844" i="24" s="1"/>
  <c r="BM844" i="24"/>
  <c r="BN844" i="24" s="1"/>
  <c r="BC1657" i="24"/>
  <c r="BD1657" i="24" s="1"/>
  <c r="BE1657" i="24"/>
  <c r="BF1657" i="24" s="1"/>
  <c r="BG1657" i="24"/>
  <c r="BH1657" i="24" s="1"/>
  <c r="BI1657" i="24"/>
  <c r="BJ1657" i="24" s="1"/>
  <c r="BK1657" i="24"/>
  <c r="BL1657" i="24" s="1"/>
  <c r="BM1657" i="24"/>
  <c r="BN1657" i="24" s="1"/>
  <c r="BC1658" i="24"/>
  <c r="BD1658" i="24" s="1"/>
  <c r="BE1658" i="24"/>
  <c r="BF1658" i="24" s="1"/>
  <c r="BG1658" i="24"/>
  <c r="BH1658" i="24" s="1"/>
  <c r="BI1658" i="24"/>
  <c r="BJ1658" i="24" s="1"/>
  <c r="BK1658" i="24"/>
  <c r="BL1658" i="24" s="1"/>
  <c r="BM1658" i="24"/>
  <c r="BN1658" i="24" s="1"/>
  <c r="BC845" i="24"/>
  <c r="BD845" i="24" s="1"/>
  <c r="BE845" i="24"/>
  <c r="BF845" i="24" s="1"/>
  <c r="BG845" i="24"/>
  <c r="BH845" i="24" s="1"/>
  <c r="BI845" i="24"/>
  <c r="BJ845" i="24" s="1"/>
  <c r="BK845" i="24"/>
  <c r="BL845" i="24" s="1"/>
  <c r="BM845" i="24"/>
  <c r="BN845" i="24" s="1"/>
  <c r="BC1659" i="24"/>
  <c r="BD1659" i="24" s="1"/>
  <c r="BE1659" i="24"/>
  <c r="BF1659" i="24" s="1"/>
  <c r="BG1659" i="24"/>
  <c r="BH1659" i="24" s="1"/>
  <c r="BI1659" i="24"/>
  <c r="BJ1659" i="24" s="1"/>
  <c r="BK1659" i="24"/>
  <c r="BL1659" i="24" s="1"/>
  <c r="BM1659" i="24"/>
  <c r="BN1659" i="24" s="1"/>
  <c r="BC12" i="24"/>
  <c r="BD12" i="24" s="1"/>
  <c r="BE12" i="24"/>
  <c r="BF12" i="24" s="1"/>
  <c r="BG12" i="24"/>
  <c r="BH12" i="24" s="1"/>
  <c r="BI12" i="24"/>
  <c r="BJ12" i="24" s="1"/>
  <c r="BK12" i="24"/>
  <c r="BL12" i="24" s="1"/>
  <c r="BM12" i="24"/>
  <c r="BN12" i="24" s="1"/>
  <c r="BC1660" i="24"/>
  <c r="BD1660" i="24" s="1"/>
  <c r="BE1660" i="24"/>
  <c r="BF1660" i="24" s="1"/>
  <c r="BG1660" i="24"/>
  <c r="BH1660" i="24" s="1"/>
  <c r="BI1660" i="24"/>
  <c r="BJ1660" i="24" s="1"/>
  <c r="BK1660" i="24"/>
  <c r="BL1660" i="24" s="1"/>
  <c r="BM1660" i="24"/>
  <c r="BN1660" i="24" s="1"/>
  <c r="BC846" i="24"/>
  <c r="BD846" i="24" s="1"/>
  <c r="BE846" i="24"/>
  <c r="BF846" i="24" s="1"/>
  <c r="BG846" i="24"/>
  <c r="BH846" i="24" s="1"/>
  <c r="BI846" i="24"/>
  <c r="BJ846" i="24" s="1"/>
  <c r="BK846" i="24"/>
  <c r="BL846" i="24" s="1"/>
  <c r="BM846" i="24"/>
  <c r="BN846" i="24" s="1"/>
  <c r="BC847" i="24"/>
  <c r="BD847" i="24" s="1"/>
  <c r="BE847" i="24"/>
  <c r="BF847" i="24" s="1"/>
  <c r="BG847" i="24"/>
  <c r="BH847" i="24" s="1"/>
  <c r="BI847" i="24"/>
  <c r="BJ847" i="24" s="1"/>
  <c r="BK847" i="24"/>
  <c r="BL847" i="24" s="1"/>
  <c r="BM847" i="24"/>
  <c r="BN847" i="24" s="1"/>
  <c r="BC1661" i="24"/>
  <c r="BD1661" i="24" s="1"/>
  <c r="BE1661" i="24"/>
  <c r="BF1661" i="24" s="1"/>
  <c r="BG1661" i="24"/>
  <c r="BH1661" i="24" s="1"/>
  <c r="BI1661" i="24"/>
  <c r="BJ1661" i="24" s="1"/>
  <c r="BK1661" i="24"/>
  <c r="BL1661" i="24" s="1"/>
  <c r="BM1661" i="24"/>
  <c r="BN1661" i="24" s="1"/>
  <c r="BC2516" i="24"/>
  <c r="BD2516" i="24" s="1"/>
  <c r="BE2516" i="24"/>
  <c r="BF2516" i="24" s="1"/>
  <c r="BG2516" i="24"/>
  <c r="BH2516" i="24" s="1"/>
  <c r="BI2516" i="24"/>
  <c r="BJ2516" i="24" s="1"/>
  <c r="BK2516" i="24"/>
  <c r="BL2516" i="24" s="1"/>
  <c r="BM2516" i="24"/>
  <c r="BN2516" i="24" s="1"/>
  <c r="BC1902" i="24"/>
  <c r="BD1902" i="24" s="1"/>
  <c r="BE1902" i="24"/>
  <c r="BF1902" i="24" s="1"/>
  <c r="BG1902" i="24"/>
  <c r="BH1902" i="24" s="1"/>
  <c r="BI1902" i="24"/>
  <c r="BJ1902" i="24" s="1"/>
  <c r="BK1902" i="24"/>
  <c r="BL1902" i="24" s="1"/>
  <c r="BM1902" i="24"/>
  <c r="BN1902" i="24" s="1"/>
  <c r="BC1933" i="24"/>
  <c r="BD1933" i="24" s="1"/>
  <c r="BE1933" i="24"/>
  <c r="BF1933" i="24" s="1"/>
  <c r="BG1933" i="24"/>
  <c r="BH1933" i="24" s="1"/>
  <c r="BI1933" i="24"/>
  <c r="BJ1933" i="24" s="1"/>
  <c r="BK1933" i="24"/>
  <c r="BL1933" i="24" s="1"/>
  <c r="BM1933" i="24"/>
  <c r="BN1933" i="24" s="1"/>
  <c r="BC2129" i="24"/>
  <c r="BD2129" i="24" s="1"/>
  <c r="BE2129" i="24"/>
  <c r="BF2129" i="24" s="1"/>
  <c r="BG2129" i="24"/>
  <c r="BH2129" i="24" s="1"/>
  <c r="BI2129" i="24"/>
  <c r="BJ2129" i="24" s="1"/>
  <c r="BK2129" i="24"/>
  <c r="BL2129" i="24" s="1"/>
  <c r="BM2129" i="24"/>
  <c r="BN2129" i="24" s="1"/>
  <c r="BC2477" i="24"/>
  <c r="BD2477" i="24" s="1"/>
  <c r="BE2477" i="24"/>
  <c r="BF2477" i="24" s="1"/>
  <c r="BG2477" i="24"/>
  <c r="BH2477" i="24" s="1"/>
  <c r="BI2477" i="24"/>
  <c r="BJ2477" i="24" s="1"/>
  <c r="BK2477" i="24"/>
  <c r="BL2477" i="24" s="1"/>
  <c r="BM2477" i="24"/>
  <c r="BN2477" i="24" s="1"/>
  <c r="BC848" i="24"/>
  <c r="BD848" i="24" s="1"/>
  <c r="BE848" i="24"/>
  <c r="BF848" i="24" s="1"/>
  <c r="BG848" i="24"/>
  <c r="BH848" i="24" s="1"/>
  <c r="BI848" i="24"/>
  <c r="BJ848" i="24" s="1"/>
  <c r="BK848" i="24"/>
  <c r="BL848" i="24" s="1"/>
  <c r="BM848" i="24"/>
  <c r="BN848" i="24" s="1"/>
  <c r="BC1662" i="24"/>
  <c r="BD1662" i="24" s="1"/>
  <c r="BE1662" i="24"/>
  <c r="BF1662" i="24" s="1"/>
  <c r="BG1662" i="24"/>
  <c r="BH1662" i="24" s="1"/>
  <c r="BI1662" i="24"/>
  <c r="BJ1662" i="24" s="1"/>
  <c r="BK1662" i="24"/>
  <c r="BL1662" i="24" s="1"/>
  <c r="BM1662" i="24"/>
  <c r="BN1662" i="24" s="1"/>
  <c r="BC1663" i="24"/>
  <c r="BD1663" i="24" s="1"/>
  <c r="BE1663" i="24"/>
  <c r="BF1663" i="24" s="1"/>
  <c r="BG1663" i="24"/>
  <c r="BH1663" i="24" s="1"/>
  <c r="BI1663" i="24"/>
  <c r="BJ1663" i="24" s="1"/>
  <c r="BK1663" i="24"/>
  <c r="BL1663" i="24" s="1"/>
  <c r="BM1663" i="24"/>
  <c r="BN1663" i="24" s="1"/>
  <c r="BC849" i="24"/>
  <c r="BD849" i="24" s="1"/>
  <c r="BE849" i="24"/>
  <c r="BF849" i="24" s="1"/>
  <c r="BG849" i="24"/>
  <c r="BH849" i="24" s="1"/>
  <c r="BI849" i="24"/>
  <c r="BJ849" i="24" s="1"/>
  <c r="BK849" i="24"/>
  <c r="BL849" i="24" s="1"/>
  <c r="BM849" i="24"/>
  <c r="BN849" i="24" s="1"/>
  <c r="BC1664" i="24"/>
  <c r="BD1664" i="24" s="1"/>
  <c r="BE1664" i="24"/>
  <c r="BF1664" i="24" s="1"/>
  <c r="BG1664" i="24"/>
  <c r="BH1664" i="24" s="1"/>
  <c r="BI1664" i="24"/>
  <c r="BJ1664" i="24" s="1"/>
  <c r="BK1664" i="24"/>
  <c r="BL1664" i="24" s="1"/>
  <c r="BM1664" i="24"/>
  <c r="BN1664" i="24" s="1"/>
  <c r="BC850" i="24"/>
  <c r="BD850" i="24" s="1"/>
  <c r="BE850" i="24"/>
  <c r="BF850" i="24" s="1"/>
  <c r="BG850" i="24"/>
  <c r="BH850" i="24" s="1"/>
  <c r="BI850" i="24"/>
  <c r="BJ850" i="24" s="1"/>
  <c r="BK850" i="24"/>
  <c r="BL850" i="24" s="1"/>
  <c r="BM850" i="24"/>
  <c r="BN850" i="24" s="1"/>
  <c r="BC851" i="24"/>
  <c r="BD851" i="24" s="1"/>
  <c r="BE851" i="24"/>
  <c r="BF851" i="24" s="1"/>
  <c r="BG851" i="24"/>
  <c r="BH851" i="24" s="1"/>
  <c r="BI851" i="24"/>
  <c r="BJ851" i="24" s="1"/>
  <c r="BK851" i="24"/>
  <c r="BL851" i="24" s="1"/>
  <c r="BM851" i="24"/>
  <c r="BN851" i="24" s="1"/>
  <c r="BC852" i="24"/>
  <c r="BD852" i="24" s="1"/>
  <c r="BE852" i="24"/>
  <c r="BF852" i="24" s="1"/>
  <c r="BG852" i="24"/>
  <c r="BH852" i="24" s="1"/>
  <c r="BI852" i="24"/>
  <c r="BJ852" i="24" s="1"/>
  <c r="BK852" i="24"/>
  <c r="BL852" i="24" s="1"/>
  <c r="BM852" i="24"/>
  <c r="BN852" i="24" s="1"/>
  <c r="BC1665" i="24"/>
  <c r="BD1665" i="24" s="1"/>
  <c r="BE1665" i="24"/>
  <c r="BF1665" i="24" s="1"/>
  <c r="BG1665" i="24"/>
  <c r="BH1665" i="24" s="1"/>
  <c r="BI1665" i="24"/>
  <c r="BJ1665" i="24" s="1"/>
  <c r="BK1665" i="24"/>
  <c r="BL1665" i="24" s="1"/>
  <c r="BM1665" i="24"/>
  <c r="BN1665" i="24" s="1"/>
  <c r="BC1666" i="24"/>
  <c r="BD1666" i="24" s="1"/>
  <c r="BE1666" i="24"/>
  <c r="BF1666" i="24" s="1"/>
  <c r="BG1666" i="24"/>
  <c r="BH1666" i="24" s="1"/>
  <c r="BI1666" i="24"/>
  <c r="BJ1666" i="24" s="1"/>
  <c r="BK1666" i="24"/>
  <c r="BL1666" i="24" s="1"/>
  <c r="BM1666" i="24"/>
  <c r="BN1666" i="24" s="1"/>
  <c r="BC1667" i="24"/>
  <c r="BD1667" i="24" s="1"/>
  <c r="BE1667" i="24"/>
  <c r="BF1667" i="24" s="1"/>
  <c r="BG1667" i="24"/>
  <c r="BH1667" i="24" s="1"/>
  <c r="BI1667" i="24"/>
  <c r="BJ1667" i="24" s="1"/>
  <c r="BK1667" i="24"/>
  <c r="BL1667" i="24" s="1"/>
  <c r="BM1667" i="24"/>
  <c r="BN1667" i="24" s="1"/>
  <c r="BC853" i="24"/>
  <c r="BD853" i="24" s="1"/>
  <c r="BE853" i="24"/>
  <c r="BF853" i="24" s="1"/>
  <c r="BG853" i="24"/>
  <c r="BH853" i="24" s="1"/>
  <c r="BI853" i="24"/>
  <c r="BJ853" i="24" s="1"/>
  <c r="BK853" i="24"/>
  <c r="BL853" i="24" s="1"/>
  <c r="BM853" i="24"/>
  <c r="BN853" i="24" s="1"/>
  <c r="BC1668" i="24"/>
  <c r="BD1668" i="24" s="1"/>
  <c r="BE1668" i="24"/>
  <c r="BF1668" i="24" s="1"/>
  <c r="BG1668" i="24"/>
  <c r="BH1668" i="24" s="1"/>
  <c r="BI1668" i="24"/>
  <c r="BJ1668" i="24" s="1"/>
  <c r="BK1668" i="24"/>
  <c r="BL1668" i="24" s="1"/>
  <c r="BM1668" i="24"/>
  <c r="BN1668" i="24" s="1"/>
  <c r="BC854" i="24"/>
  <c r="BD854" i="24" s="1"/>
  <c r="BE854" i="24"/>
  <c r="BF854" i="24" s="1"/>
  <c r="BG854" i="24"/>
  <c r="BH854" i="24" s="1"/>
  <c r="BI854" i="24"/>
  <c r="BJ854" i="24" s="1"/>
  <c r="BK854" i="24"/>
  <c r="BL854" i="24" s="1"/>
  <c r="BM854" i="24"/>
  <c r="BN854" i="24" s="1"/>
  <c r="BC855" i="24"/>
  <c r="BD855" i="24" s="1"/>
  <c r="BE855" i="24"/>
  <c r="BF855" i="24" s="1"/>
  <c r="BG855" i="24"/>
  <c r="BH855" i="24" s="1"/>
  <c r="BI855" i="24"/>
  <c r="BJ855" i="24" s="1"/>
  <c r="BK855" i="24"/>
  <c r="BL855" i="24" s="1"/>
  <c r="BM855" i="24"/>
  <c r="BN855" i="24" s="1"/>
  <c r="BC856" i="24"/>
  <c r="BD856" i="24" s="1"/>
  <c r="BE856" i="24"/>
  <c r="BF856" i="24" s="1"/>
  <c r="BG856" i="24"/>
  <c r="BH856" i="24" s="1"/>
  <c r="BI856" i="24"/>
  <c r="BJ856" i="24" s="1"/>
  <c r="BK856" i="24"/>
  <c r="BL856" i="24" s="1"/>
  <c r="BM856" i="24"/>
  <c r="BN856" i="24" s="1"/>
  <c r="BC857" i="24"/>
  <c r="BD857" i="24" s="1"/>
  <c r="BE857" i="24"/>
  <c r="BF857" i="24" s="1"/>
  <c r="BG857" i="24"/>
  <c r="BH857" i="24" s="1"/>
  <c r="BI857" i="24"/>
  <c r="BJ857" i="24" s="1"/>
  <c r="BK857" i="24"/>
  <c r="BL857" i="24" s="1"/>
  <c r="BM857" i="24"/>
  <c r="BN857" i="24" s="1"/>
  <c r="BC858" i="24"/>
  <c r="BD858" i="24" s="1"/>
  <c r="BE858" i="24"/>
  <c r="BF858" i="24" s="1"/>
  <c r="BG858" i="24"/>
  <c r="BH858" i="24" s="1"/>
  <c r="BI858" i="24"/>
  <c r="BJ858" i="24" s="1"/>
  <c r="BK858" i="24"/>
  <c r="BL858" i="24" s="1"/>
  <c r="BM858" i="24"/>
  <c r="BN858" i="24" s="1"/>
  <c r="BC1669" i="24"/>
  <c r="BD1669" i="24" s="1"/>
  <c r="BE1669" i="24"/>
  <c r="BF1669" i="24" s="1"/>
  <c r="BG1669" i="24"/>
  <c r="BH1669" i="24" s="1"/>
  <c r="BI1669" i="24"/>
  <c r="BJ1669" i="24" s="1"/>
  <c r="BK1669" i="24"/>
  <c r="BL1669" i="24" s="1"/>
  <c r="BM1669" i="24"/>
  <c r="BN1669" i="24" s="1"/>
  <c r="BC859" i="24"/>
  <c r="BD859" i="24" s="1"/>
  <c r="BE859" i="24"/>
  <c r="BF859" i="24" s="1"/>
  <c r="BG859" i="24"/>
  <c r="BH859" i="24" s="1"/>
  <c r="BI859" i="24"/>
  <c r="BJ859" i="24" s="1"/>
  <c r="BK859" i="24"/>
  <c r="BL859" i="24" s="1"/>
  <c r="BM859" i="24"/>
  <c r="BN859" i="24" s="1"/>
  <c r="BC860" i="24"/>
  <c r="BD860" i="24" s="1"/>
  <c r="BE860" i="24"/>
  <c r="BF860" i="24" s="1"/>
  <c r="BG860" i="24"/>
  <c r="BH860" i="24" s="1"/>
  <c r="BI860" i="24"/>
  <c r="BJ860" i="24" s="1"/>
  <c r="BK860" i="24"/>
  <c r="BL860" i="24" s="1"/>
  <c r="BM860" i="24"/>
  <c r="BN860" i="24" s="1"/>
  <c r="BC861" i="24"/>
  <c r="BD861" i="24" s="1"/>
  <c r="BE861" i="24"/>
  <c r="BF861" i="24" s="1"/>
  <c r="BG861" i="24"/>
  <c r="BH861" i="24" s="1"/>
  <c r="BI861" i="24"/>
  <c r="BJ861" i="24" s="1"/>
  <c r="BK861" i="24"/>
  <c r="BL861" i="24" s="1"/>
  <c r="BM861" i="24"/>
  <c r="BN861" i="24" s="1"/>
  <c r="BC862" i="24"/>
  <c r="BD862" i="24" s="1"/>
  <c r="BE862" i="24"/>
  <c r="BF862" i="24" s="1"/>
  <c r="BG862" i="24"/>
  <c r="BH862" i="24" s="1"/>
  <c r="BI862" i="24"/>
  <c r="BJ862" i="24" s="1"/>
  <c r="BK862" i="24"/>
  <c r="BL862" i="24" s="1"/>
  <c r="BM862" i="24"/>
  <c r="BN862" i="24" s="1"/>
  <c r="BC1670" i="24"/>
  <c r="BD1670" i="24" s="1"/>
  <c r="BE1670" i="24"/>
  <c r="BF1670" i="24" s="1"/>
  <c r="BG1670" i="24"/>
  <c r="BH1670" i="24" s="1"/>
  <c r="BI1670" i="24"/>
  <c r="BJ1670" i="24" s="1"/>
  <c r="BK1670" i="24"/>
  <c r="BL1670" i="24" s="1"/>
  <c r="BM1670" i="24"/>
  <c r="BN1670" i="24" s="1"/>
  <c r="BC1671" i="24"/>
  <c r="BD1671" i="24" s="1"/>
  <c r="BE1671" i="24"/>
  <c r="BF1671" i="24" s="1"/>
  <c r="BG1671" i="24"/>
  <c r="BH1671" i="24" s="1"/>
  <c r="BI1671" i="24"/>
  <c r="BJ1671" i="24" s="1"/>
  <c r="BK1671" i="24"/>
  <c r="BL1671" i="24" s="1"/>
  <c r="BM1671" i="24"/>
  <c r="BN1671" i="24" s="1"/>
  <c r="BC863" i="24"/>
  <c r="BD863" i="24" s="1"/>
  <c r="BE863" i="24"/>
  <c r="BF863" i="24" s="1"/>
  <c r="BG863" i="24"/>
  <c r="BH863" i="24" s="1"/>
  <c r="BI863" i="24"/>
  <c r="BJ863" i="24" s="1"/>
  <c r="BK863" i="24"/>
  <c r="BL863" i="24" s="1"/>
  <c r="BM863" i="24"/>
  <c r="BN863" i="24" s="1"/>
  <c r="BC864" i="24"/>
  <c r="BD864" i="24" s="1"/>
  <c r="BE864" i="24"/>
  <c r="BF864" i="24" s="1"/>
  <c r="BG864" i="24"/>
  <c r="BH864" i="24" s="1"/>
  <c r="BI864" i="24"/>
  <c r="BJ864" i="24" s="1"/>
  <c r="BK864" i="24"/>
  <c r="BL864" i="24" s="1"/>
  <c r="BM864" i="24"/>
  <c r="BN864" i="24" s="1"/>
  <c r="BC865" i="24"/>
  <c r="BD865" i="24" s="1"/>
  <c r="BE865" i="24"/>
  <c r="BF865" i="24" s="1"/>
  <c r="BG865" i="24"/>
  <c r="BH865" i="24" s="1"/>
  <c r="BI865" i="24"/>
  <c r="BJ865" i="24" s="1"/>
  <c r="BK865" i="24"/>
  <c r="BL865" i="24" s="1"/>
  <c r="BM865" i="24"/>
  <c r="BN865" i="24" s="1"/>
  <c r="BC1102" i="24"/>
  <c r="BD1102" i="24" s="1"/>
  <c r="BE1102" i="24"/>
  <c r="BF1102" i="24" s="1"/>
  <c r="BG1102" i="24"/>
  <c r="BH1102" i="24" s="1"/>
  <c r="BI1102" i="24"/>
  <c r="BJ1102" i="24" s="1"/>
  <c r="BK1102" i="24"/>
  <c r="BL1102" i="24" s="1"/>
  <c r="BM1102" i="24"/>
  <c r="BN1102" i="24" s="1"/>
  <c r="BC1672" i="24"/>
  <c r="BD1672" i="24" s="1"/>
  <c r="BE1672" i="24"/>
  <c r="BF1672" i="24" s="1"/>
  <c r="BG1672" i="24"/>
  <c r="BH1672" i="24" s="1"/>
  <c r="BI1672" i="24"/>
  <c r="BJ1672" i="24" s="1"/>
  <c r="BK1672" i="24"/>
  <c r="BL1672" i="24" s="1"/>
  <c r="BM1672" i="24"/>
  <c r="BN1672" i="24" s="1"/>
  <c r="BC1673" i="24"/>
  <c r="BD1673" i="24" s="1"/>
  <c r="BE1673" i="24"/>
  <c r="BF1673" i="24" s="1"/>
  <c r="BG1673" i="24"/>
  <c r="BH1673" i="24" s="1"/>
  <c r="BI1673" i="24"/>
  <c r="BJ1673" i="24" s="1"/>
  <c r="BK1673" i="24"/>
  <c r="BL1673" i="24" s="1"/>
  <c r="BM1673" i="24"/>
  <c r="BN1673" i="24" s="1"/>
  <c r="BC1674" i="24"/>
  <c r="BD1674" i="24" s="1"/>
  <c r="BE1674" i="24"/>
  <c r="BF1674" i="24" s="1"/>
  <c r="BG1674" i="24"/>
  <c r="BH1674" i="24" s="1"/>
  <c r="BI1674" i="24"/>
  <c r="BJ1674" i="24" s="1"/>
  <c r="BK1674" i="24"/>
  <c r="BL1674" i="24" s="1"/>
  <c r="BM1674" i="24"/>
  <c r="BN1674" i="24" s="1"/>
  <c r="BC2332" i="24"/>
  <c r="BD2332" i="24" s="1"/>
  <c r="BE2332" i="24"/>
  <c r="BF2332" i="24" s="1"/>
  <c r="BG2332" i="24"/>
  <c r="BH2332" i="24" s="1"/>
  <c r="BI2332" i="24"/>
  <c r="BJ2332" i="24" s="1"/>
  <c r="BK2332" i="24"/>
  <c r="BL2332" i="24" s="1"/>
  <c r="BM2332" i="24"/>
  <c r="BN2332" i="24" s="1"/>
  <c r="BC2321" i="24"/>
  <c r="BD2321" i="24" s="1"/>
  <c r="BE2321" i="24"/>
  <c r="BF2321" i="24" s="1"/>
  <c r="BG2321" i="24"/>
  <c r="BH2321" i="24" s="1"/>
  <c r="BI2321" i="24"/>
  <c r="BJ2321" i="24" s="1"/>
  <c r="BK2321" i="24"/>
  <c r="BL2321" i="24" s="1"/>
  <c r="BM2321" i="24"/>
  <c r="BN2321" i="24" s="1"/>
  <c r="BC1871" i="24"/>
  <c r="BD1871" i="24" s="1"/>
  <c r="BE1871" i="24"/>
  <c r="BF1871" i="24" s="1"/>
  <c r="BG1871" i="24"/>
  <c r="BH1871" i="24" s="1"/>
  <c r="BI1871" i="24"/>
  <c r="BJ1871" i="24" s="1"/>
  <c r="BK1871" i="24"/>
  <c r="BL1871" i="24" s="1"/>
  <c r="BM1871" i="24"/>
  <c r="BN1871" i="24" s="1"/>
  <c r="BC2494" i="24"/>
  <c r="BD2494" i="24" s="1"/>
  <c r="BE2494" i="24"/>
  <c r="BF2494" i="24" s="1"/>
  <c r="BG2494" i="24"/>
  <c r="BH2494" i="24" s="1"/>
  <c r="BI2494" i="24"/>
  <c r="BJ2494" i="24" s="1"/>
  <c r="BK2494" i="24"/>
  <c r="BL2494" i="24" s="1"/>
  <c r="BM2494" i="24"/>
  <c r="BN2494" i="24" s="1"/>
  <c r="BC866" i="24"/>
  <c r="BD866" i="24" s="1"/>
  <c r="BE866" i="24"/>
  <c r="BF866" i="24" s="1"/>
  <c r="BG866" i="24"/>
  <c r="BH866" i="24" s="1"/>
  <c r="BI866" i="24"/>
  <c r="BJ866" i="24" s="1"/>
  <c r="BK866" i="24"/>
  <c r="BL866" i="24" s="1"/>
  <c r="BM866" i="24"/>
  <c r="BN866" i="24" s="1"/>
  <c r="BC1675" i="24"/>
  <c r="BD1675" i="24" s="1"/>
  <c r="BE1675" i="24"/>
  <c r="BF1675" i="24" s="1"/>
  <c r="BG1675" i="24"/>
  <c r="BH1675" i="24" s="1"/>
  <c r="BI1675" i="24"/>
  <c r="BJ1675" i="24" s="1"/>
  <c r="BK1675" i="24"/>
  <c r="BL1675" i="24" s="1"/>
  <c r="BM1675" i="24"/>
  <c r="BN1675" i="24" s="1"/>
  <c r="BC1676" i="24"/>
  <c r="BD1676" i="24" s="1"/>
  <c r="BE1676" i="24"/>
  <c r="BF1676" i="24" s="1"/>
  <c r="BG1676" i="24"/>
  <c r="BH1676" i="24" s="1"/>
  <c r="BI1676" i="24"/>
  <c r="BJ1676" i="24" s="1"/>
  <c r="BK1676" i="24"/>
  <c r="BL1676" i="24" s="1"/>
  <c r="BM1676" i="24"/>
  <c r="BN1676" i="24" s="1"/>
  <c r="BC1677" i="24"/>
  <c r="BD1677" i="24" s="1"/>
  <c r="BE1677" i="24"/>
  <c r="BF1677" i="24" s="1"/>
  <c r="BG1677" i="24"/>
  <c r="BH1677" i="24" s="1"/>
  <c r="BI1677" i="24"/>
  <c r="BJ1677" i="24" s="1"/>
  <c r="BK1677" i="24"/>
  <c r="BL1677" i="24" s="1"/>
  <c r="BM1677" i="24"/>
  <c r="BN1677" i="24" s="1"/>
  <c r="BC1678" i="24"/>
  <c r="BD1678" i="24" s="1"/>
  <c r="BE1678" i="24"/>
  <c r="BF1678" i="24" s="1"/>
  <c r="BG1678" i="24"/>
  <c r="BH1678" i="24" s="1"/>
  <c r="BI1678" i="24"/>
  <c r="BJ1678" i="24" s="1"/>
  <c r="BK1678" i="24"/>
  <c r="BL1678" i="24" s="1"/>
  <c r="BM1678" i="24"/>
  <c r="BN1678" i="24" s="1"/>
  <c r="BC867" i="24"/>
  <c r="BD867" i="24" s="1"/>
  <c r="BE867" i="24"/>
  <c r="BF867" i="24" s="1"/>
  <c r="BG867" i="24"/>
  <c r="BH867" i="24" s="1"/>
  <c r="BI867" i="24"/>
  <c r="BJ867" i="24" s="1"/>
  <c r="BK867" i="24"/>
  <c r="BL867" i="24" s="1"/>
  <c r="BM867" i="24"/>
  <c r="BN867" i="24" s="1"/>
  <c r="BC1679" i="24"/>
  <c r="BD1679" i="24" s="1"/>
  <c r="BE1679" i="24"/>
  <c r="BF1679" i="24" s="1"/>
  <c r="BG1679" i="24"/>
  <c r="BH1679" i="24" s="1"/>
  <c r="BI1679" i="24"/>
  <c r="BJ1679" i="24" s="1"/>
  <c r="BK1679" i="24"/>
  <c r="BL1679" i="24" s="1"/>
  <c r="BM1679" i="24"/>
  <c r="BN1679" i="24" s="1"/>
  <c r="BC868" i="24"/>
  <c r="BD868" i="24" s="1"/>
  <c r="BE868" i="24"/>
  <c r="BF868" i="24" s="1"/>
  <c r="BG868" i="24"/>
  <c r="BH868" i="24" s="1"/>
  <c r="BI868" i="24"/>
  <c r="BJ868" i="24" s="1"/>
  <c r="BK868" i="24"/>
  <c r="BL868" i="24" s="1"/>
  <c r="BM868" i="24"/>
  <c r="BN868" i="24" s="1"/>
  <c r="BC869" i="24"/>
  <c r="BD869" i="24" s="1"/>
  <c r="BE869" i="24"/>
  <c r="BF869" i="24" s="1"/>
  <c r="BG869" i="24"/>
  <c r="BH869" i="24" s="1"/>
  <c r="BI869" i="24"/>
  <c r="BJ869" i="24" s="1"/>
  <c r="BK869" i="24"/>
  <c r="BL869" i="24" s="1"/>
  <c r="BM869" i="24"/>
  <c r="BN869" i="24" s="1"/>
  <c r="BC870" i="24"/>
  <c r="BD870" i="24" s="1"/>
  <c r="BE870" i="24"/>
  <c r="BF870" i="24" s="1"/>
  <c r="BG870" i="24"/>
  <c r="BH870" i="24" s="1"/>
  <c r="BI870" i="24"/>
  <c r="BJ870" i="24" s="1"/>
  <c r="BK870" i="24"/>
  <c r="BL870" i="24" s="1"/>
  <c r="BM870" i="24"/>
  <c r="BN870" i="24" s="1"/>
  <c r="BC1880" i="24"/>
  <c r="BD1880" i="24" s="1"/>
  <c r="BE1880" i="24"/>
  <c r="BF1880" i="24" s="1"/>
  <c r="BG1880" i="24"/>
  <c r="BH1880" i="24" s="1"/>
  <c r="BI1880" i="24"/>
  <c r="BJ1880" i="24" s="1"/>
  <c r="BK1880" i="24"/>
  <c r="BL1880" i="24" s="1"/>
  <c r="BM1880" i="24"/>
  <c r="BN1880" i="24" s="1"/>
  <c r="BC871" i="24"/>
  <c r="BD871" i="24" s="1"/>
  <c r="BE871" i="24"/>
  <c r="BF871" i="24" s="1"/>
  <c r="BG871" i="24"/>
  <c r="BH871" i="24" s="1"/>
  <c r="BI871" i="24"/>
  <c r="BJ871" i="24" s="1"/>
  <c r="BK871" i="24"/>
  <c r="BL871" i="24" s="1"/>
  <c r="BM871" i="24"/>
  <c r="BN871" i="24" s="1"/>
  <c r="BC1680" i="24"/>
  <c r="BD1680" i="24" s="1"/>
  <c r="BE1680" i="24"/>
  <c r="BF1680" i="24" s="1"/>
  <c r="BG1680" i="24"/>
  <c r="BH1680" i="24" s="1"/>
  <c r="BI1680" i="24"/>
  <c r="BJ1680" i="24" s="1"/>
  <c r="BK1680" i="24"/>
  <c r="BL1680" i="24" s="1"/>
  <c r="BM1680" i="24"/>
  <c r="BN1680" i="24" s="1"/>
  <c r="BC872" i="24"/>
  <c r="BD872" i="24" s="1"/>
  <c r="BE872" i="24"/>
  <c r="BF872" i="24" s="1"/>
  <c r="BG872" i="24"/>
  <c r="BH872" i="24" s="1"/>
  <c r="BI872" i="24"/>
  <c r="BJ872" i="24" s="1"/>
  <c r="BK872" i="24"/>
  <c r="BL872" i="24" s="1"/>
  <c r="BM872" i="24"/>
  <c r="BN872" i="24" s="1"/>
  <c r="BC873" i="24"/>
  <c r="BD873" i="24" s="1"/>
  <c r="BE873" i="24"/>
  <c r="BF873" i="24" s="1"/>
  <c r="BG873" i="24"/>
  <c r="BH873" i="24" s="1"/>
  <c r="BI873" i="24"/>
  <c r="BJ873" i="24" s="1"/>
  <c r="BK873" i="24"/>
  <c r="BL873" i="24" s="1"/>
  <c r="BM873" i="24"/>
  <c r="BN873" i="24" s="1"/>
  <c r="BC874" i="24"/>
  <c r="BD874" i="24" s="1"/>
  <c r="BE874" i="24"/>
  <c r="BF874" i="24" s="1"/>
  <c r="BG874" i="24"/>
  <c r="BH874" i="24" s="1"/>
  <c r="BI874" i="24"/>
  <c r="BJ874" i="24" s="1"/>
  <c r="BK874" i="24"/>
  <c r="BL874" i="24" s="1"/>
  <c r="BM874" i="24"/>
  <c r="BN874" i="24" s="1"/>
  <c r="BC875" i="24"/>
  <c r="BD875" i="24" s="1"/>
  <c r="BE875" i="24"/>
  <c r="BF875" i="24" s="1"/>
  <c r="BG875" i="24"/>
  <c r="BH875" i="24" s="1"/>
  <c r="BI875" i="24"/>
  <c r="BJ875" i="24" s="1"/>
  <c r="BK875" i="24"/>
  <c r="BL875" i="24" s="1"/>
  <c r="BM875" i="24"/>
  <c r="BN875" i="24" s="1"/>
  <c r="BC876" i="24"/>
  <c r="BD876" i="24" s="1"/>
  <c r="BE876" i="24"/>
  <c r="BF876" i="24" s="1"/>
  <c r="BG876" i="24"/>
  <c r="BH876" i="24" s="1"/>
  <c r="BI876" i="24"/>
  <c r="BJ876" i="24" s="1"/>
  <c r="BK876" i="24"/>
  <c r="BL876" i="24" s="1"/>
  <c r="BM876" i="24"/>
  <c r="BN876" i="24" s="1"/>
  <c r="BC877" i="24"/>
  <c r="BD877" i="24" s="1"/>
  <c r="BE877" i="24"/>
  <c r="BF877" i="24" s="1"/>
  <c r="BG877" i="24"/>
  <c r="BH877" i="24" s="1"/>
  <c r="BI877" i="24"/>
  <c r="BJ877" i="24" s="1"/>
  <c r="BK877" i="24"/>
  <c r="BL877" i="24" s="1"/>
  <c r="BM877" i="24"/>
  <c r="BN877" i="24" s="1"/>
  <c r="BC878" i="24"/>
  <c r="BD878" i="24" s="1"/>
  <c r="BE878" i="24"/>
  <c r="BF878" i="24" s="1"/>
  <c r="BG878" i="24"/>
  <c r="BH878" i="24" s="1"/>
  <c r="BI878" i="24"/>
  <c r="BJ878" i="24" s="1"/>
  <c r="BK878" i="24"/>
  <c r="BL878" i="24" s="1"/>
  <c r="BM878" i="24"/>
  <c r="BN878" i="24" s="1"/>
  <c r="BC1101" i="24"/>
  <c r="BD1101" i="24" s="1"/>
  <c r="BE1101" i="24"/>
  <c r="BF1101" i="24" s="1"/>
  <c r="BG1101" i="24"/>
  <c r="BH1101" i="24" s="1"/>
  <c r="BI1101" i="24"/>
  <c r="BJ1101" i="24" s="1"/>
  <c r="BK1101" i="24"/>
  <c r="BL1101" i="24" s="1"/>
  <c r="BM1101" i="24"/>
  <c r="BN1101" i="24" s="1"/>
  <c r="BC1681" i="24"/>
  <c r="BD1681" i="24" s="1"/>
  <c r="BE1681" i="24"/>
  <c r="BF1681" i="24" s="1"/>
  <c r="BG1681" i="24"/>
  <c r="BH1681" i="24" s="1"/>
  <c r="BI1681" i="24"/>
  <c r="BJ1681" i="24" s="1"/>
  <c r="BK1681" i="24"/>
  <c r="BL1681" i="24" s="1"/>
  <c r="BM1681" i="24"/>
  <c r="BN1681" i="24" s="1"/>
  <c r="BC1682" i="24"/>
  <c r="BD1682" i="24" s="1"/>
  <c r="BE1682" i="24"/>
  <c r="BF1682" i="24" s="1"/>
  <c r="BG1682" i="24"/>
  <c r="BH1682" i="24" s="1"/>
  <c r="BI1682" i="24"/>
  <c r="BJ1682" i="24" s="1"/>
  <c r="BK1682" i="24"/>
  <c r="BL1682" i="24" s="1"/>
  <c r="BM1682" i="24"/>
  <c r="BN1682" i="24" s="1"/>
  <c r="BC2148" i="24"/>
  <c r="BD2148" i="24" s="1"/>
  <c r="BE2148" i="24"/>
  <c r="BF2148" i="24" s="1"/>
  <c r="BG2148" i="24"/>
  <c r="BH2148" i="24" s="1"/>
  <c r="BI2148" i="24"/>
  <c r="BJ2148" i="24" s="1"/>
  <c r="BK2148" i="24"/>
  <c r="BL2148" i="24" s="1"/>
  <c r="BM2148" i="24"/>
  <c r="BN2148" i="24" s="1"/>
  <c r="BC2147" i="24"/>
  <c r="BD2147" i="24" s="1"/>
  <c r="BE2147" i="24"/>
  <c r="BF2147" i="24" s="1"/>
  <c r="BG2147" i="24"/>
  <c r="BH2147" i="24" s="1"/>
  <c r="BI2147" i="24"/>
  <c r="BJ2147" i="24" s="1"/>
  <c r="BK2147" i="24"/>
  <c r="BL2147" i="24" s="1"/>
  <c r="BM2147" i="24"/>
  <c r="BN2147" i="24" s="1"/>
  <c r="BC2064" i="24"/>
  <c r="BD2064" i="24" s="1"/>
  <c r="BE2064" i="24"/>
  <c r="BF2064" i="24" s="1"/>
  <c r="BG2064" i="24"/>
  <c r="BH2064" i="24" s="1"/>
  <c r="BI2064" i="24"/>
  <c r="BJ2064" i="24" s="1"/>
  <c r="BK2064" i="24"/>
  <c r="BL2064" i="24" s="1"/>
  <c r="BM2064" i="24"/>
  <c r="BN2064" i="24" s="1"/>
  <c r="BC2438" i="24"/>
  <c r="BD2438" i="24" s="1"/>
  <c r="BE2438" i="24"/>
  <c r="BF2438" i="24" s="1"/>
  <c r="BG2438" i="24"/>
  <c r="BH2438" i="24" s="1"/>
  <c r="BI2438" i="24"/>
  <c r="BJ2438" i="24" s="1"/>
  <c r="BK2438" i="24"/>
  <c r="BL2438" i="24" s="1"/>
  <c r="BM2438" i="24"/>
  <c r="BN2438" i="24" s="1"/>
  <c r="BC1890" i="24"/>
  <c r="BD1890" i="24" s="1"/>
  <c r="BE1890" i="24"/>
  <c r="BF1890" i="24" s="1"/>
  <c r="BG1890" i="24"/>
  <c r="BH1890" i="24" s="1"/>
  <c r="BI1890" i="24"/>
  <c r="BJ1890" i="24" s="1"/>
  <c r="BK1890" i="24"/>
  <c r="BL1890" i="24" s="1"/>
  <c r="BM1890" i="24"/>
  <c r="BN1890" i="24" s="1"/>
  <c r="BC2253" i="24"/>
  <c r="BD2253" i="24" s="1"/>
  <c r="BE2253" i="24"/>
  <c r="BF2253" i="24" s="1"/>
  <c r="BG2253" i="24"/>
  <c r="BH2253" i="24" s="1"/>
  <c r="BI2253" i="24"/>
  <c r="BJ2253" i="24" s="1"/>
  <c r="BK2253" i="24"/>
  <c r="BL2253" i="24" s="1"/>
  <c r="BM2253" i="24"/>
  <c r="BN2253" i="24" s="1"/>
  <c r="BC2409" i="24"/>
  <c r="BD2409" i="24" s="1"/>
  <c r="BE2409" i="24"/>
  <c r="BF2409" i="24" s="1"/>
  <c r="BG2409" i="24"/>
  <c r="BH2409" i="24" s="1"/>
  <c r="BI2409" i="24"/>
  <c r="BJ2409" i="24" s="1"/>
  <c r="BK2409" i="24"/>
  <c r="BL2409" i="24" s="1"/>
  <c r="BM2409" i="24"/>
  <c r="BN2409" i="24" s="1"/>
  <c r="BC2200" i="24"/>
  <c r="BD2200" i="24" s="1"/>
  <c r="BE2200" i="24"/>
  <c r="BF2200" i="24" s="1"/>
  <c r="BG2200" i="24"/>
  <c r="BH2200" i="24" s="1"/>
  <c r="BI2200" i="24"/>
  <c r="BJ2200" i="24" s="1"/>
  <c r="BK2200" i="24"/>
  <c r="BL2200" i="24" s="1"/>
  <c r="BM2200" i="24"/>
  <c r="BN2200" i="24" s="1"/>
  <c r="BC2352" i="24"/>
  <c r="BD2352" i="24" s="1"/>
  <c r="BE2352" i="24"/>
  <c r="BF2352" i="24" s="1"/>
  <c r="BG2352" i="24"/>
  <c r="BH2352" i="24" s="1"/>
  <c r="BI2352" i="24"/>
  <c r="BJ2352" i="24" s="1"/>
  <c r="BK2352" i="24"/>
  <c r="BL2352" i="24" s="1"/>
  <c r="BM2352" i="24"/>
  <c r="BN2352" i="24" s="1"/>
  <c r="BC1984" i="24"/>
  <c r="BD1984" i="24" s="1"/>
  <c r="BE1984" i="24"/>
  <c r="BF1984" i="24" s="1"/>
  <c r="BG1984" i="24"/>
  <c r="BH1984" i="24" s="1"/>
  <c r="BI1984" i="24"/>
  <c r="BJ1984" i="24" s="1"/>
  <c r="BK1984" i="24"/>
  <c r="BL1984" i="24" s="1"/>
  <c r="BM1984" i="24"/>
  <c r="BN1984" i="24" s="1"/>
  <c r="BC2431" i="24"/>
  <c r="BD2431" i="24" s="1"/>
  <c r="BE2431" i="24"/>
  <c r="BF2431" i="24" s="1"/>
  <c r="BG2431" i="24"/>
  <c r="BH2431" i="24" s="1"/>
  <c r="BI2431" i="24"/>
  <c r="BJ2431" i="24" s="1"/>
  <c r="BK2431" i="24"/>
  <c r="BL2431" i="24" s="1"/>
  <c r="BM2431" i="24"/>
  <c r="BN2431" i="24" s="1"/>
  <c r="BC2304" i="24"/>
  <c r="BD2304" i="24" s="1"/>
  <c r="BE2304" i="24"/>
  <c r="BF2304" i="24" s="1"/>
  <c r="BG2304" i="24"/>
  <c r="BH2304" i="24" s="1"/>
  <c r="BI2304" i="24"/>
  <c r="BJ2304" i="24" s="1"/>
  <c r="BK2304" i="24"/>
  <c r="BL2304" i="24" s="1"/>
  <c r="BM2304" i="24"/>
  <c r="BN2304" i="24" s="1"/>
  <c r="BC2270" i="24"/>
  <c r="BD2270" i="24" s="1"/>
  <c r="BE2270" i="24"/>
  <c r="BF2270" i="24" s="1"/>
  <c r="BG2270" i="24"/>
  <c r="BH2270" i="24" s="1"/>
  <c r="BI2270" i="24"/>
  <c r="BJ2270" i="24" s="1"/>
  <c r="BK2270" i="24"/>
  <c r="BL2270" i="24" s="1"/>
  <c r="BM2270" i="24"/>
  <c r="BN2270" i="24" s="1"/>
  <c r="BC2065" i="24"/>
  <c r="BD2065" i="24" s="1"/>
  <c r="BE2065" i="24"/>
  <c r="BF2065" i="24" s="1"/>
  <c r="BG2065" i="24"/>
  <c r="BH2065" i="24" s="1"/>
  <c r="BI2065" i="24"/>
  <c r="BJ2065" i="24" s="1"/>
  <c r="BK2065" i="24"/>
  <c r="BL2065" i="24" s="1"/>
  <c r="BM2065" i="24"/>
  <c r="BN2065" i="24" s="1"/>
  <c r="BC2379" i="24"/>
  <c r="BD2379" i="24" s="1"/>
  <c r="BE2379" i="24"/>
  <c r="BF2379" i="24" s="1"/>
  <c r="BG2379" i="24"/>
  <c r="BH2379" i="24" s="1"/>
  <c r="BI2379" i="24"/>
  <c r="BJ2379" i="24" s="1"/>
  <c r="BK2379" i="24"/>
  <c r="BL2379" i="24" s="1"/>
  <c r="BM2379" i="24"/>
  <c r="BN2379" i="24" s="1"/>
  <c r="BC2338" i="24"/>
  <c r="BD2338" i="24" s="1"/>
  <c r="BE2338" i="24"/>
  <c r="BF2338" i="24" s="1"/>
  <c r="BG2338" i="24"/>
  <c r="BH2338" i="24" s="1"/>
  <c r="BI2338" i="24"/>
  <c r="BJ2338" i="24" s="1"/>
  <c r="BK2338" i="24"/>
  <c r="BL2338" i="24" s="1"/>
  <c r="BM2338" i="24"/>
  <c r="BN2338" i="24" s="1"/>
  <c r="BC2339" i="24"/>
  <c r="BD2339" i="24" s="1"/>
  <c r="BE2339" i="24"/>
  <c r="BF2339" i="24" s="1"/>
  <c r="BG2339" i="24"/>
  <c r="BH2339" i="24" s="1"/>
  <c r="BI2339" i="24"/>
  <c r="BJ2339" i="24" s="1"/>
  <c r="BK2339" i="24"/>
  <c r="BL2339" i="24" s="1"/>
  <c r="BM2339" i="24"/>
  <c r="BN2339" i="24" s="1"/>
  <c r="BC2201" i="24"/>
  <c r="BD2201" i="24" s="1"/>
  <c r="BE2201" i="24"/>
  <c r="BF2201" i="24" s="1"/>
  <c r="BG2201" i="24"/>
  <c r="BH2201" i="24" s="1"/>
  <c r="BI2201" i="24"/>
  <c r="BJ2201" i="24" s="1"/>
  <c r="BK2201" i="24"/>
  <c r="BL2201" i="24" s="1"/>
  <c r="BM2201" i="24"/>
  <c r="BN2201" i="24" s="1"/>
  <c r="BC2280" i="24"/>
  <c r="BD2280" i="24" s="1"/>
  <c r="BE2280" i="24"/>
  <c r="BF2280" i="24" s="1"/>
  <c r="BG2280" i="24"/>
  <c r="BH2280" i="24" s="1"/>
  <c r="BI2280" i="24"/>
  <c r="BJ2280" i="24" s="1"/>
  <c r="BK2280" i="24"/>
  <c r="BL2280" i="24" s="1"/>
  <c r="BM2280" i="24"/>
  <c r="BN2280" i="24" s="1"/>
  <c r="BC2060" i="24"/>
  <c r="BD2060" i="24" s="1"/>
  <c r="BE2060" i="24"/>
  <c r="BF2060" i="24" s="1"/>
  <c r="BG2060" i="24"/>
  <c r="BH2060" i="24" s="1"/>
  <c r="BI2060" i="24"/>
  <c r="BJ2060" i="24" s="1"/>
  <c r="BK2060" i="24"/>
  <c r="BL2060" i="24" s="1"/>
  <c r="BM2060" i="24"/>
  <c r="BN2060" i="24" s="1"/>
  <c r="BC1683" i="24"/>
  <c r="BD1683" i="24" s="1"/>
  <c r="BE1683" i="24"/>
  <c r="BF1683" i="24" s="1"/>
  <c r="BG1683" i="24"/>
  <c r="BH1683" i="24" s="1"/>
  <c r="BI1683" i="24"/>
  <c r="BJ1683" i="24" s="1"/>
  <c r="BK1683" i="24"/>
  <c r="BL1683" i="24" s="1"/>
  <c r="BM1683" i="24"/>
  <c r="BN1683" i="24" s="1"/>
  <c r="BC1684" i="24"/>
  <c r="BD1684" i="24" s="1"/>
  <c r="BE1684" i="24"/>
  <c r="BF1684" i="24" s="1"/>
  <c r="BG1684" i="24"/>
  <c r="BH1684" i="24" s="1"/>
  <c r="BI1684" i="24"/>
  <c r="BJ1684" i="24" s="1"/>
  <c r="BK1684" i="24"/>
  <c r="BL1684" i="24" s="1"/>
  <c r="BM1684" i="24"/>
  <c r="BN1684" i="24" s="1"/>
  <c r="BC1685" i="24"/>
  <c r="BD1685" i="24" s="1"/>
  <c r="BE1685" i="24"/>
  <c r="BF1685" i="24" s="1"/>
  <c r="BG1685" i="24"/>
  <c r="BH1685" i="24" s="1"/>
  <c r="BI1685" i="24"/>
  <c r="BJ1685" i="24" s="1"/>
  <c r="BK1685" i="24"/>
  <c r="BL1685" i="24" s="1"/>
  <c r="BM1685" i="24"/>
  <c r="BN1685" i="24" s="1"/>
  <c r="BC1686" i="24"/>
  <c r="BD1686" i="24" s="1"/>
  <c r="BE1686" i="24"/>
  <c r="BF1686" i="24" s="1"/>
  <c r="BG1686" i="24"/>
  <c r="BH1686" i="24" s="1"/>
  <c r="BI1686" i="24"/>
  <c r="BJ1686" i="24" s="1"/>
  <c r="BK1686" i="24"/>
  <c r="BL1686" i="24" s="1"/>
  <c r="BM1686" i="24"/>
  <c r="BN1686" i="24" s="1"/>
  <c r="BC1687" i="24"/>
  <c r="BD1687" i="24" s="1"/>
  <c r="BE1687" i="24"/>
  <c r="BF1687" i="24" s="1"/>
  <c r="BG1687" i="24"/>
  <c r="BH1687" i="24" s="1"/>
  <c r="BI1687" i="24"/>
  <c r="BJ1687" i="24" s="1"/>
  <c r="BK1687" i="24"/>
  <c r="BL1687" i="24" s="1"/>
  <c r="BM1687" i="24"/>
  <c r="BN1687" i="24" s="1"/>
  <c r="BC879" i="24"/>
  <c r="BD879" i="24" s="1"/>
  <c r="BE879" i="24"/>
  <c r="BF879" i="24" s="1"/>
  <c r="BG879" i="24"/>
  <c r="BH879" i="24" s="1"/>
  <c r="BI879" i="24"/>
  <c r="BJ879" i="24" s="1"/>
  <c r="BK879" i="24"/>
  <c r="BL879" i="24" s="1"/>
  <c r="BM879" i="24"/>
  <c r="BN879" i="24" s="1"/>
  <c r="BC1688" i="24"/>
  <c r="BD1688" i="24" s="1"/>
  <c r="BE1688" i="24"/>
  <c r="BF1688" i="24" s="1"/>
  <c r="BG1688" i="24"/>
  <c r="BH1688" i="24" s="1"/>
  <c r="BI1688" i="24"/>
  <c r="BJ1688" i="24" s="1"/>
  <c r="BK1688" i="24"/>
  <c r="BL1688" i="24" s="1"/>
  <c r="BM1688" i="24"/>
  <c r="BN1688" i="24" s="1"/>
  <c r="BC1689" i="24"/>
  <c r="BD1689" i="24" s="1"/>
  <c r="BE1689" i="24"/>
  <c r="BF1689" i="24" s="1"/>
  <c r="BG1689" i="24"/>
  <c r="BH1689" i="24" s="1"/>
  <c r="BI1689" i="24"/>
  <c r="BJ1689" i="24" s="1"/>
  <c r="BK1689" i="24"/>
  <c r="BL1689" i="24" s="1"/>
  <c r="BM1689" i="24"/>
  <c r="BN1689" i="24" s="1"/>
  <c r="BC1690" i="24"/>
  <c r="BD1690" i="24" s="1"/>
  <c r="BE1690" i="24"/>
  <c r="BF1690" i="24" s="1"/>
  <c r="BG1690" i="24"/>
  <c r="BH1690" i="24" s="1"/>
  <c r="BI1690" i="24"/>
  <c r="BJ1690" i="24" s="1"/>
  <c r="BK1690" i="24"/>
  <c r="BL1690" i="24" s="1"/>
  <c r="BM1690" i="24"/>
  <c r="BN1690" i="24" s="1"/>
  <c r="BC1691" i="24"/>
  <c r="BD1691" i="24" s="1"/>
  <c r="BE1691" i="24"/>
  <c r="BF1691" i="24" s="1"/>
  <c r="BG1691" i="24"/>
  <c r="BH1691" i="24" s="1"/>
  <c r="BI1691" i="24"/>
  <c r="BJ1691" i="24" s="1"/>
  <c r="BK1691" i="24"/>
  <c r="BL1691" i="24" s="1"/>
  <c r="BM1691" i="24"/>
  <c r="BN1691" i="24" s="1"/>
  <c r="BC1692" i="24"/>
  <c r="BD1692" i="24" s="1"/>
  <c r="BE1692" i="24"/>
  <c r="BF1692" i="24" s="1"/>
  <c r="BG1692" i="24"/>
  <c r="BH1692" i="24" s="1"/>
  <c r="BI1692" i="24"/>
  <c r="BJ1692" i="24" s="1"/>
  <c r="BK1692" i="24"/>
  <c r="BL1692" i="24" s="1"/>
  <c r="BM1692" i="24"/>
  <c r="BN1692" i="24" s="1"/>
  <c r="BC1693" i="24"/>
  <c r="BD1693" i="24" s="1"/>
  <c r="BE1693" i="24"/>
  <c r="BF1693" i="24" s="1"/>
  <c r="BG1693" i="24"/>
  <c r="BH1693" i="24" s="1"/>
  <c r="BI1693" i="24"/>
  <c r="BJ1693" i="24" s="1"/>
  <c r="BK1693" i="24"/>
  <c r="BL1693" i="24" s="1"/>
  <c r="BM1693" i="24"/>
  <c r="BN1693" i="24" s="1"/>
  <c r="BC1694" i="24"/>
  <c r="BD1694" i="24" s="1"/>
  <c r="BE1694" i="24"/>
  <c r="BF1694" i="24" s="1"/>
  <c r="BG1694" i="24"/>
  <c r="BH1694" i="24" s="1"/>
  <c r="BI1694" i="24"/>
  <c r="BJ1694" i="24" s="1"/>
  <c r="BK1694" i="24"/>
  <c r="BL1694" i="24" s="1"/>
  <c r="BM1694" i="24"/>
  <c r="BN1694" i="24" s="1"/>
  <c r="BC880" i="24"/>
  <c r="BD880" i="24" s="1"/>
  <c r="BE880" i="24"/>
  <c r="BF880" i="24" s="1"/>
  <c r="BG880" i="24"/>
  <c r="BH880" i="24" s="1"/>
  <c r="BI880" i="24"/>
  <c r="BJ880" i="24" s="1"/>
  <c r="BK880" i="24"/>
  <c r="BL880" i="24" s="1"/>
  <c r="BM880" i="24"/>
  <c r="BN880" i="24" s="1"/>
  <c r="BC881" i="24"/>
  <c r="BD881" i="24" s="1"/>
  <c r="BE881" i="24"/>
  <c r="BF881" i="24" s="1"/>
  <c r="BG881" i="24"/>
  <c r="BH881" i="24" s="1"/>
  <c r="BI881" i="24"/>
  <c r="BJ881" i="24" s="1"/>
  <c r="BK881" i="24"/>
  <c r="BL881" i="24" s="1"/>
  <c r="BM881" i="24"/>
  <c r="BN881" i="24" s="1"/>
  <c r="BC882" i="24"/>
  <c r="BD882" i="24" s="1"/>
  <c r="BE882" i="24"/>
  <c r="BF882" i="24" s="1"/>
  <c r="BG882" i="24"/>
  <c r="BH882" i="24" s="1"/>
  <c r="BI882" i="24"/>
  <c r="BJ882" i="24" s="1"/>
  <c r="BK882" i="24"/>
  <c r="BL882" i="24" s="1"/>
  <c r="BM882" i="24"/>
  <c r="BN882" i="24" s="1"/>
  <c r="BC883" i="24"/>
  <c r="BD883" i="24" s="1"/>
  <c r="BE883" i="24"/>
  <c r="BF883" i="24" s="1"/>
  <c r="BG883" i="24"/>
  <c r="BH883" i="24" s="1"/>
  <c r="BI883" i="24"/>
  <c r="BJ883" i="24" s="1"/>
  <c r="BK883" i="24"/>
  <c r="BL883" i="24" s="1"/>
  <c r="BM883" i="24"/>
  <c r="BN883" i="24" s="1"/>
  <c r="BC884" i="24"/>
  <c r="BD884" i="24" s="1"/>
  <c r="BE884" i="24"/>
  <c r="BF884" i="24" s="1"/>
  <c r="BG884" i="24"/>
  <c r="BH884" i="24" s="1"/>
  <c r="BI884" i="24"/>
  <c r="BJ884" i="24" s="1"/>
  <c r="BK884" i="24"/>
  <c r="BL884" i="24" s="1"/>
  <c r="BM884" i="24"/>
  <c r="BN884" i="24" s="1"/>
  <c r="BC1697" i="24"/>
  <c r="BD1697" i="24" s="1"/>
  <c r="BE1697" i="24"/>
  <c r="BF1697" i="24" s="1"/>
  <c r="BG1697" i="24"/>
  <c r="BH1697" i="24" s="1"/>
  <c r="BI1697" i="24"/>
  <c r="BJ1697" i="24" s="1"/>
  <c r="BK1697" i="24"/>
  <c r="BL1697" i="24" s="1"/>
  <c r="BM1697" i="24"/>
  <c r="BN1697" i="24" s="1"/>
  <c r="BC1698" i="24"/>
  <c r="BD1698" i="24" s="1"/>
  <c r="BE1698" i="24"/>
  <c r="BF1698" i="24" s="1"/>
  <c r="BG1698" i="24"/>
  <c r="BH1698" i="24" s="1"/>
  <c r="BI1698" i="24"/>
  <c r="BJ1698" i="24" s="1"/>
  <c r="BK1698" i="24"/>
  <c r="BL1698" i="24" s="1"/>
  <c r="BM1698" i="24"/>
  <c r="BN1698" i="24" s="1"/>
  <c r="BC2456" i="24"/>
  <c r="BD2456" i="24" s="1"/>
  <c r="BE2456" i="24"/>
  <c r="BF2456" i="24" s="1"/>
  <c r="BG2456" i="24"/>
  <c r="BH2456" i="24" s="1"/>
  <c r="BI2456" i="24"/>
  <c r="BJ2456" i="24" s="1"/>
  <c r="BK2456" i="24"/>
  <c r="BL2456" i="24" s="1"/>
  <c r="BM2456" i="24"/>
  <c r="BN2456" i="24" s="1"/>
  <c r="BC1699" i="24"/>
  <c r="BD1699" i="24" s="1"/>
  <c r="BE1699" i="24"/>
  <c r="BF1699" i="24" s="1"/>
  <c r="BG1699" i="24"/>
  <c r="BH1699" i="24" s="1"/>
  <c r="BI1699" i="24"/>
  <c r="BJ1699" i="24" s="1"/>
  <c r="BK1699" i="24"/>
  <c r="BL1699" i="24" s="1"/>
  <c r="BM1699" i="24"/>
  <c r="BN1699" i="24" s="1"/>
  <c r="BC885" i="24"/>
  <c r="BD885" i="24" s="1"/>
  <c r="BE885" i="24"/>
  <c r="BF885" i="24" s="1"/>
  <c r="BG885" i="24"/>
  <c r="BH885" i="24" s="1"/>
  <c r="BI885" i="24"/>
  <c r="BJ885" i="24" s="1"/>
  <c r="BK885" i="24"/>
  <c r="BL885" i="24" s="1"/>
  <c r="BM885" i="24"/>
  <c r="BN885" i="24" s="1"/>
  <c r="BC1700" i="24"/>
  <c r="BD1700" i="24" s="1"/>
  <c r="BE1700" i="24"/>
  <c r="BF1700" i="24" s="1"/>
  <c r="BG1700" i="24"/>
  <c r="BH1700" i="24" s="1"/>
  <c r="BI1700" i="24"/>
  <c r="BJ1700" i="24" s="1"/>
  <c r="BK1700" i="24"/>
  <c r="BL1700" i="24" s="1"/>
  <c r="BM1700" i="24"/>
  <c r="BN1700" i="24" s="1"/>
  <c r="BC886" i="24"/>
  <c r="BD886" i="24" s="1"/>
  <c r="BE886" i="24"/>
  <c r="BF886" i="24" s="1"/>
  <c r="BG886" i="24"/>
  <c r="BH886" i="24" s="1"/>
  <c r="BI886" i="24"/>
  <c r="BJ886" i="24" s="1"/>
  <c r="BK886" i="24"/>
  <c r="BL886" i="24" s="1"/>
  <c r="BM886" i="24"/>
  <c r="BN886" i="24" s="1"/>
  <c r="BC1701" i="24"/>
  <c r="BD1701" i="24" s="1"/>
  <c r="BE1701" i="24"/>
  <c r="BF1701" i="24" s="1"/>
  <c r="BG1701" i="24"/>
  <c r="BH1701" i="24" s="1"/>
  <c r="BI1701" i="24"/>
  <c r="BJ1701" i="24" s="1"/>
  <c r="BK1701" i="24"/>
  <c r="BL1701" i="24" s="1"/>
  <c r="BM1701" i="24"/>
  <c r="BN1701" i="24" s="1"/>
  <c r="BC1702" i="24"/>
  <c r="BD1702" i="24" s="1"/>
  <c r="BE1702" i="24"/>
  <c r="BF1702" i="24" s="1"/>
  <c r="BG1702" i="24"/>
  <c r="BH1702" i="24" s="1"/>
  <c r="BI1702" i="24"/>
  <c r="BJ1702" i="24" s="1"/>
  <c r="BK1702" i="24"/>
  <c r="BL1702" i="24" s="1"/>
  <c r="BM1702" i="24"/>
  <c r="BN1702" i="24" s="1"/>
  <c r="BC1703" i="24"/>
  <c r="BD1703" i="24" s="1"/>
  <c r="BE1703" i="24"/>
  <c r="BF1703" i="24" s="1"/>
  <c r="BG1703" i="24"/>
  <c r="BH1703" i="24" s="1"/>
  <c r="BI1703" i="24"/>
  <c r="BJ1703" i="24" s="1"/>
  <c r="BK1703" i="24"/>
  <c r="BL1703" i="24" s="1"/>
  <c r="BM1703" i="24"/>
  <c r="BN1703" i="24" s="1"/>
  <c r="BC1704" i="24"/>
  <c r="BD1704" i="24" s="1"/>
  <c r="BE1704" i="24"/>
  <c r="BF1704" i="24" s="1"/>
  <c r="BG1704" i="24"/>
  <c r="BH1704" i="24" s="1"/>
  <c r="BI1704" i="24"/>
  <c r="BJ1704" i="24" s="1"/>
  <c r="BK1704" i="24"/>
  <c r="BL1704" i="24" s="1"/>
  <c r="BM1704" i="24"/>
  <c r="BN1704" i="24" s="1"/>
  <c r="BC887" i="24"/>
  <c r="BD887" i="24" s="1"/>
  <c r="BE887" i="24"/>
  <c r="BF887" i="24" s="1"/>
  <c r="BG887" i="24"/>
  <c r="BH887" i="24" s="1"/>
  <c r="BI887" i="24"/>
  <c r="BJ887" i="24" s="1"/>
  <c r="BK887" i="24"/>
  <c r="BL887" i="24" s="1"/>
  <c r="BM887" i="24"/>
  <c r="BN887" i="24" s="1"/>
  <c r="BC1705" i="24"/>
  <c r="BD1705" i="24" s="1"/>
  <c r="BE1705" i="24"/>
  <c r="BF1705" i="24" s="1"/>
  <c r="BG1705" i="24"/>
  <c r="BH1705" i="24" s="1"/>
  <c r="BI1705" i="24"/>
  <c r="BJ1705" i="24" s="1"/>
  <c r="BK1705" i="24"/>
  <c r="BL1705" i="24" s="1"/>
  <c r="BM1705" i="24"/>
  <c r="BN1705" i="24" s="1"/>
  <c r="BC1706" i="24"/>
  <c r="BD1706" i="24" s="1"/>
  <c r="BE1706" i="24"/>
  <c r="BF1706" i="24" s="1"/>
  <c r="BG1706" i="24"/>
  <c r="BH1706" i="24" s="1"/>
  <c r="BI1706" i="24"/>
  <c r="BJ1706" i="24" s="1"/>
  <c r="BK1706" i="24"/>
  <c r="BL1706" i="24" s="1"/>
  <c r="BM1706" i="24"/>
  <c r="BN1706" i="24" s="1"/>
  <c r="BC888" i="24"/>
  <c r="BD888" i="24" s="1"/>
  <c r="BE888" i="24"/>
  <c r="BF888" i="24" s="1"/>
  <c r="BG888" i="24"/>
  <c r="BH888" i="24" s="1"/>
  <c r="BI888" i="24"/>
  <c r="BJ888" i="24" s="1"/>
  <c r="BK888" i="24"/>
  <c r="BL888" i="24" s="1"/>
  <c r="BM888" i="24"/>
  <c r="BN888" i="24" s="1"/>
  <c r="BC1707" i="24"/>
  <c r="BD1707" i="24" s="1"/>
  <c r="BE1707" i="24"/>
  <c r="BF1707" i="24" s="1"/>
  <c r="BG1707" i="24"/>
  <c r="BH1707" i="24" s="1"/>
  <c r="BI1707" i="24"/>
  <c r="BJ1707" i="24" s="1"/>
  <c r="BK1707" i="24"/>
  <c r="BL1707" i="24" s="1"/>
  <c r="BM1707" i="24"/>
  <c r="BN1707" i="24" s="1"/>
  <c r="BC889" i="24"/>
  <c r="BD889" i="24" s="1"/>
  <c r="BE889" i="24"/>
  <c r="BF889" i="24" s="1"/>
  <c r="BG889" i="24"/>
  <c r="BH889" i="24" s="1"/>
  <c r="BI889" i="24"/>
  <c r="BJ889" i="24" s="1"/>
  <c r="BK889" i="24"/>
  <c r="BL889" i="24" s="1"/>
  <c r="BM889" i="24"/>
  <c r="BN889" i="24" s="1"/>
  <c r="BC1708" i="24"/>
  <c r="BD1708" i="24" s="1"/>
  <c r="BE1708" i="24"/>
  <c r="BF1708" i="24" s="1"/>
  <c r="BG1708" i="24"/>
  <c r="BH1708" i="24" s="1"/>
  <c r="BI1708" i="24"/>
  <c r="BJ1708" i="24" s="1"/>
  <c r="BK1708" i="24"/>
  <c r="BL1708" i="24" s="1"/>
  <c r="BM1708" i="24"/>
  <c r="BN1708" i="24" s="1"/>
  <c r="BC890" i="24"/>
  <c r="BD890" i="24" s="1"/>
  <c r="BE890" i="24"/>
  <c r="BF890" i="24" s="1"/>
  <c r="BG890" i="24"/>
  <c r="BH890" i="24" s="1"/>
  <c r="BI890" i="24"/>
  <c r="BJ890" i="24" s="1"/>
  <c r="BK890" i="24"/>
  <c r="BL890" i="24" s="1"/>
  <c r="BM890" i="24"/>
  <c r="BN890" i="24" s="1"/>
  <c r="BC891" i="24"/>
  <c r="BD891" i="24" s="1"/>
  <c r="BE891" i="24"/>
  <c r="BF891" i="24" s="1"/>
  <c r="BG891" i="24"/>
  <c r="BH891" i="24" s="1"/>
  <c r="BI891" i="24"/>
  <c r="BJ891" i="24" s="1"/>
  <c r="BK891" i="24"/>
  <c r="BL891" i="24" s="1"/>
  <c r="BM891" i="24"/>
  <c r="BN891" i="24" s="1"/>
  <c r="BC1709" i="24"/>
  <c r="BD1709" i="24" s="1"/>
  <c r="BE1709" i="24"/>
  <c r="BF1709" i="24" s="1"/>
  <c r="BG1709" i="24"/>
  <c r="BH1709" i="24" s="1"/>
  <c r="BI1709" i="24"/>
  <c r="BJ1709" i="24" s="1"/>
  <c r="BK1709" i="24"/>
  <c r="BL1709" i="24" s="1"/>
  <c r="BM1709" i="24"/>
  <c r="BN1709" i="24" s="1"/>
  <c r="BC892" i="24"/>
  <c r="BD892" i="24" s="1"/>
  <c r="BE892" i="24"/>
  <c r="BF892" i="24" s="1"/>
  <c r="BG892" i="24"/>
  <c r="BH892" i="24" s="1"/>
  <c r="BI892" i="24"/>
  <c r="BJ892" i="24" s="1"/>
  <c r="BK892" i="24"/>
  <c r="BL892" i="24" s="1"/>
  <c r="BM892" i="24"/>
  <c r="BN892" i="24" s="1"/>
  <c r="BC2519" i="24"/>
  <c r="BD2519" i="24" s="1"/>
  <c r="BE2519" i="24"/>
  <c r="BF2519" i="24" s="1"/>
  <c r="BG2519" i="24"/>
  <c r="BH2519" i="24" s="1"/>
  <c r="BI2519" i="24"/>
  <c r="BJ2519" i="24" s="1"/>
  <c r="BK2519" i="24"/>
  <c r="BL2519" i="24" s="1"/>
  <c r="BM2519" i="24"/>
  <c r="BN2519" i="24" s="1"/>
  <c r="BC893" i="24"/>
  <c r="BD893" i="24" s="1"/>
  <c r="BE893" i="24"/>
  <c r="BF893" i="24" s="1"/>
  <c r="BG893" i="24"/>
  <c r="BH893" i="24" s="1"/>
  <c r="BI893" i="24"/>
  <c r="BJ893" i="24" s="1"/>
  <c r="BK893" i="24"/>
  <c r="BL893" i="24" s="1"/>
  <c r="BM893" i="24"/>
  <c r="BN893" i="24" s="1"/>
  <c r="BC2226" i="24"/>
  <c r="BD2226" i="24" s="1"/>
  <c r="BE2226" i="24"/>
  <c r="BF2226" i="24" s="1"/>
  <c r="BG2226" i="24"/>
  <c r="BH2226" i="24" s="1"/>
  <c r="BI2226" i="24"/>
  <c r="BJ2226" i="24" s="1"/>
  <c r="BK2226" i="24"/>
  <c r="BL2226" i="24" s="1"/>
  <c r="BM2226" i="24"/>
  <c r="BN2226" i="24" s="1"/>
  <c r="BC2291" i="24"/>
  <c r="BD2291" i="24" s="1"/>
  <c r="BE2291" i="24"/>
  <c r="BF2291" i="24" s="1"/>
  <c r="BG2291" i="24"/>
  <c r="BH2291" i="24" s="1"/>
  <c r="BI2291" i="24"/>
  <c r="BJ2291" i="24" s="1"/>
  <c r="BK2291" i="24"/>
  <c r="BL2291" i="24" s="1"/>
  <c r="BM2291" i="24"/>
  <c r="BN2291" i="24" s="1"/>
  <c r="BC2257" i="24"/>
  <c r="BD2257" i="24" s="1"/>
  <c r="BE2257" i="24"/>
  <c r="BF2257" i="24" s="1"/>
  <c r="BG2257" i="24"/>
  <c r="BH2257" i="24" s="1"/>
  <c r="BI2257" i="24"/>
  <c r="BJ2257" i="24" s="1"/>
  <c r="BK2257" i="24"/>
  <c r="BL2257" i="24" s="1"/>
  <c r="BM2257" i="24"/>
  <c r="BN2257" i="24" s="1"/>
  <c r="BC2432" i="24"/>
  <c r="BD2432" i="24" s="1"/>
  <c r="BE2432" i="24"/>
  <c r="BF2432" i="24" s="1"/>
  <c r="BG2432" i="24"/>
  <c r="BH2432" i="24" s="1"/>
  <c r="BI2432" i="24"/>
  <c r="BJ2432" i="24" s="1"/>
  <c r="BK2432" i="24"/>
  <c r="BL2432" i="24" s="1"/>
  <c r="BM2432" i="24"/>
  <c r="BN2432" i="24" s="1"/>
  <c r="BC2080" i="24"/>
  <c r="BD2080" i="24" s="1"/>
  <c r="BE2080" i="24"/>
  <c r="BF2080" i="24" s="1"/>
  <c r="BG2080" i="24"/>
  <c r="BH2080" i="24" s="1"/>
  <c r="BI2080" i="24"/>
  <c r="BJ2080" i="24" s="1"/>
  <c r="BK2080" i="24"/>
  <c r="BL2080" i="24" s="1"/>
  <c r="BM2080" i="24"/>
  <c r="BN2080" i="24" s="1"/>
  <c r="BC2392" i="24"/>
  <c r="BD2392" i="24" s="1"/>
  <c r="BE2392" i="24"/>
  <c r="BF2392" i="24" s="1"/>
  <c r="BG2392" i="24"/>
  <c r="BH2392" i="24" s="1"/>
  <c r="BI2392" i="24"/>
  <c r="BJ2392" i="24" s="1"/>
  <c r="BK2392" i="24"/>
  <c r="BL2392" i="24" s="1"/>
  <c r="BM2392" i="24"/>
  <c r="BN2392" i="24" s="1"/>
  <c r="BC2308" i="24"/>
  <c r="BD2308" i="24" s="1"/>
  <c r="BE2308" i="24"/>
  <c r="BF2308" i="24" s="1"/>
  <c r="BG2308" i="24"/>
  <c r="BH2308" i="24" s="1"/>
  <c r="BI2308" i="24"/>
  <c r="BJ2308" i="24" s="1"/>
  <c r="BK2308" i="24"/>
  <c r="BL2308" i="24" s="1"/>
  <c r="BM2308" i="24"/>
  <c r="BN2308" i="24" s="1"/>
  <c r="BC2243" i="24"/>
  <c r="BD2243" i="24" s="1"/>
  <c r="BE2243" i="24"/>
  <c r="BF2243" i="24" s="1"/>
  <c r="BG2243" i="24"/>
  <c r="BH2243" i="24" s="1"/>
  <c r="BI2243" i="24"/>
  <c r="BJ2243" i="24" s="1"/>
  <c r="BK2243" i="24"/>
  <c r="BL2243" i="24" s="1"/>
  <c r="BM2243" i="24"/>
  <c r="BN2243" i="24" s="1"/>
  <c r="BC1923" i="24"/>
  <c r="BD1923" i="24" s="1"/>
  <c r="BE1923" i="24"/>
  <c r="BF1923" i="24" s="1"/>
  <c r="BG1923" i="24"/>
  <c r="BH1923" i="24" s="1"/>
  <c r="BI1923" i="24"/>
  <c r="BJ1923" i="24" s="1"/>
  <c r="BK1923" i="24"/>
  <c r="BL1923" i="24" s="1"/>
  <c r="BM1923" i="24"/>
  <c r="BN1923" i="24" s="1"/>
  <c r="BC2391" i="24"/>
  <c r="BD2391" i="24" s="1"/>
  <c r="BE2391" i="24"/>
  <c r="BF2391" i="24" s="1"/>
  <c r="BG2391" i="24"/>
  <c r="BH2391" i="24" s="1"/>
  <c r="BI2391" i="24"/>
  <c r="BJ2391" i="24" s="1"/>
  <c r="BK2391" i="24"/>
  <c r="BL2391" i="24" s="1"/>
  <c r="BM2391" i="24"/>
  <c r="BN2391" i="24" s="1"/>
  <c r="BC1951" i="24"/>
  <c r="BD1951" i="24" s="1"/>
  <c r="BE1951" i="24"/>
  <c r="BF1951" i="24" s="1"/>
  <c r="BG1951" i="24"/>
  <c r="BH1951" i="24" s="1"/>
  <c r="BI1951" i="24"/>
  <c r="BJ1951" i="24" s="1"/>
  <c r="BK1951" i="24"/>
  <c r="BL1951" i="24" s="1"/>
  <c r="BM1951" i="24"/>
  <c r="BN1951" i="24" s="1"/>
  <c r="BC2348" i="24"/>
  <c r="BD2348" i="24" s="1"/>
  <c r="BE2348" i="24"/>
  <c r="BF2348" i="24" s="1"/>
  <c r="BG2348" i="24"/>
  <c r="BH2348" i="24" s="1"/>
  <c r="BI2348" i="24"/>
  <c r="BJ2348" i="24" s="1"/>
  <c r="BK2348" i="24"/>
  <c r="BL2348" i="24" s="1"/>
  <c r="BM2348" i="24"/>
  <c r="BN2348" i="24" s="1"/>
  <c r="BC2169" i="24"/>
  <c r="BD2169" i="24" s="1"/>
  <c r="BE2169" i="24"/>
  <c r="BF2169" i="24" s="1"/>
  <c r="BG2169" i="24"/>
  <c r="BH2169" i="24" s="1"/>
  <c r="BI2169" i="24"/>
  <c r="BJ2169" i="24" s="1"/>
  <c r="BK2169" i="24"/>
  <c r="BL2169" i="24" s="1"/>
  <c r="BM2169" i="24"/>
  <c r="BN2169" i="24" s="1"/>
  <c r="BC1961" i="24"/>
  <c r="BD1961" i="24" s="1"/>
  <c r="BE1961" i="24"/>
  <c r="BF1961" i="24" s="1"/>
  <c r="BG1961" i="24"/>
  <c r="BH1961" i="24" s="1"/>
  <c r="BI1961" i="24"/>
  <c r="BJ1961" i="24" s="1"/>
  <c r="BK1961" i="24"/>
  <c r="BL1961" i="24" s="1"/>
  <c r="BM1961" i="24"/>
  <c r="BN1961" i="24" s="1"/>
  <c r="BC1866" i="24"/>
  <c r="BD1866" i="24" s="1"/>
  <c r="BE1866" i="24"/>
  <c r="BF1866" i="24" s="1"/>
  <c r="BG1866" i="24"/>
  <c r="BH1866" i="24" s="1"/>
  <c r="BI1866" i="24"/>
  <c r="BJ1866" i="24" s="1"/>
  <c r="BK1866" i="24"/>
  <c r="BL1866" i="24" s="1"/>
  <c r="BM1866" i="24"/>
  <c r="BN1866" i="24" s="1"/>
  <c r="BC2330" i="24"/>
  <c r="BD2330" i="24" s="1"/>
  <c r="BE2330" i="24"/>
  <c r="BF2330" i="24" s="1"/>
  <c r="BG2330" i="24"/>
  <c r="BH2330" i="24" s="1"/>
  <c r="BI2330" i="24"/>
  <c r="BJ2330" i="24" s="1"/>
  <c r="BK2330" i="24"/>
  <c r="BL2330" i="24" s="1"/>
  <c r="BM2330" i="24"/>
  <c r="BN2330" i="24" s="1"/>
  <c r="BC2121" i="24"/>
  <c r="BD2121" i="24" s="1"/>
  <c r="BE2121" i="24"/>
  <c r="BF2121" i="24" s="1"/>
  <c r="BG2121" i="24"/>
  <c r="BH2121" i="24" s="1"/>
  <c r="BI2121" i="24"/>
  <c r="BJ2121" i="24" s="1"/>
  <c r="BK2121" i="24"/>
  <c r="BL2121" i="24" s="1"/>
  <c r="BM2121" i="24"/>
  <c r="BN2121" i="24" s="1"/>
  <c r="BC1868" i="24"/>
  <c r="BD1868" i="24" s="1"/>
  <c r="BE1868" i="24"/>
  <c r="BF1868" i="24" s="1"/>
  <c r="BG1868" i="24"/>
  <c r="BH1868" i="24" s="1"/>
  <c r="BI1868" i="24"/>
  <c r="BJ1868" i="24" s="1"/>
  <c r="BK1868" i="24"/>
  <c r="BL1868" i="24" s="1"/>
  <c r="BM1868" i="24"/>
  <c r="BN1868" i="24" s="1"/>
  <c r="BC2299" i="24"/>
  <c r="BD2299" i="24" s="1"/>
  <c r="BE2299" i="24"/>
  <c r="BF2299" i="24" s="1"/>
  <c r="BG2299" i="24"/>
  <c r="BH2299" i="24" s="1"/>
  <c r="BI2299" i="24"/>
  <c r="BJ2299" i="24" s="1"/>
  <c r="BK2299" i="24"/>
  <c r="BL2299" i="24" s="1"/>
  <c r="BM2299" i="24"/>
  <c r="BN2299" i="24" s="1"/>
  <c r="BC2107" i="24"/>
  <c r="BD2107" i="24" s="1"/>
  <c r="BE2107" i="24"/>
  <c r="BF2107" i="24" s="1"/>
  <c r="BG2107" i="24"/>
  <c r="BH2107" i="24" s="1"/>
  <c r="BI2107" i="24"/>
  <c r="BJ2107" i="24" s="1"/>
  <c r="BK2107" i="24"/>
  <c r="BL2107" i="24" s="1"/>
  <c r="BM2107" i="24"/>
  <c r="BN2107" i="24" s="1"/>
  <c r="BC1867" i="24"/>
  <c r="BD1867" i="24" s="1"/>
  <c r="BE1867" i="24"/>
  <c r="BF1867" i="24" s="1"/>
  <c r="BG1867" i="24"/>
  <c r="BH1867" i="24" s="1"/>
  <c r="BI1867" i="24"/>
  <c r="BJ1867" i="24" s="1"/>
  <c r="BK1867" i="24"/>
  <c r="BL1867" i="24" s="1"/>
  <c r="BM1867" i="24"/>
  <c r="BN1867" i="24" s="1"/>
  <c r="BC2355" i="24"/>
  <c r="BD2355" i="24" s="1"/>
  <c r="BE2355" i="24"/>
  <c r="BF2355" i="24" s="1"/>
  <c r="BG2355" i="24"/>
  <c r="BH2355" i="24" s="1"/>
  <c r="BI2355" i="24"/>
  <c r="BJ2355" i="24" s="1"/>
  <c r="BK2355" i="24"/>
  <c r="BL2355" i="24" s="1"/>
  <c r="BM2355" i="24"/>
  <c r="BN2355" i="24" s="1"/>
  <c r="BC1710" i="24"/>
  <c r="BD1710" i="24" s="1"/>
  <c r="BE1710" i="24"/>
  <c r="BF1710" i="24" s="1"/>
  <c r="BG1710" i="24"/>
  <c r="BH1710" i="24" s="1"/>
  <c r="BI1710" i="24"/>
  <c r="BJ1710" i="24" s="1"/>
  <c r="BK1710" i="24"/>
  <c r="BL1710" i="24" s="1"/>
  <c r="BM1710" i="24"/>
  <c r="BN1710" i="24" s="1"/>
  <c r="BC894" i="24"/>
  <c r="BD894" i="24" s="1"/>
  <c r="BE894" i="24"/>
  <c r="BF894" i="24" s="1"/>
  <c r="BG894" i="24"/>
  <c r="BH894" i="24" s="1"/>
  <c r="BI894" i="24"/>
  <c r="BJ894" i="24" s="1"/>
  <c r="BK894" i="24"/>
  <c r="BL894" i="24" s="1"/>
  <c r="BM894" i="24"/>
  <c r="BN894" i="24" s="1"/>
  <c r="BC895" i="24"/>
  <c r="BD895" i="24" s="1"/>
  <c r="BE895" i="24"/>
  <c r="BF895" i="24" s="1"/>
  <c r="BG895" i="24"/>
  <c r="BH895" i="24" s="1"/>
  <c r="BI895" i="24"/>
  <c r="BJ895" i="24" s="1"/>
  <c r="BK895" i="24"/>
  <c r="BL895" i="24" s="1"/>
  <c r="BM895" i="24"/>
  <c r="BN895" i="24" s="1"/>
  <c r="BC896" i="24"/>
  <c r="BD896" i="24" s="1"/>
  <c r="BE896" i="24"/>
  <c r="BF896" i="24" s="1"/>
  <c r="BG896" i="24"/>
  <c r="BH896" i="24" s="1"/>
  <c r="BI896" i="24"/>
  <c r="BJ896" i="24" s="1"/>
  <c r="BK896" i="24"/>
  <c r="BL896" i="24" s="1"/>
  <c r="BM896" i="24"/>
  <c r="BN896" i="24" s="1"/>
  <c r="BC897" i="24"/>
  <c r="BD897" i="24" s="1"/>
  <c r="BE897" i="24"/>
  <c r="BF897" i="24" s="1"/>
  <c r="BG897" i="24"/>
  <c r="BH897" i="24" s="1"/>
  <c r="BI897" i="24"/>
  <c r="BJ897" i="24" s="1"/>
  <c r="BK897" i="24"/>
  <c r="BL897" i="24" s="1"/>
  <c r="BM897" i="24"/>
  <c r="BN897" i="24" s="1"/>
  <c r="BC898" i="24"/>
  <c r="BD898" i="24" s="1"/>
  <c r="BE898" i="24"/>
  <c r="BF898" i="24" s="1"/>
  <c r="BG898" i="24"/>
  <c r="BH898" i="24" s="1"/>
  <c r="BI898" i="24"/>
  <c r="BJ898" i="24" s="1"/>
  <c r="BK898" i="24"/>
  <c r="BL898" i="24" s="1"/>
  <c r="BM898" i="24"/>
  <c r="BN898" i="24" s="1"/>
  <c r="BC899" i="24"/>
  <c r="BD899" i="24" s="1"/>
  <c r="BE899" i="24"/>
  <c r="BF899" i="24" s="1"/>
  <c r="BG899" i="24"/>
  <c r="BH899" i="24" s="1"/>
  <c r="BI899" i="24"/>
  <c r="BJ899" i="24" s="1"/>
  <c r="BK899" i="24"/>
  <c r="BL899" i="24" s="1"/>
  <c r="BM899" i="24"/>
  <c r="BN899" i="24" s="1"/>
  <c r="BC900" i="24"/>
  <c r="BD900" i="24" s="1"/>
  <c r="BE900" i="24"/>
  <c r="BF900" i="24" s="1"/>
  <c r="BG900" i="24"/>
  <c r="BH900" i="24" s="1"/>
  <c r="BI900" i="24"/>
  <c r="BJ900" i="24" s="1"/>
  <c r="BK900" i="24"/>
  <c r="BL900" i="24" s="1"/>
  <c r="BM900" i="24"/>
  <c r="BN900" i="24" s="1"/>
  <c r="BC901" i="24"/>
  <c r="BD901" i="24" s="1"/>
  <c r="BE901" i="24"/>
  <c r="BF901" i="24" s="1"/>
  <c r="BG901" i="24"/>
  <c r="BH901" i="24" s="1"/>
  <c r="BI901" i="24"/>
  <c r="BJ901" i="24" s="1"/>
  <c r="BK901" i="24"/>
  <c r="BL901" i="24" s="1"/>
  <c r="BM901" i="24"/>
  <c r="BN901" i="24" s="1"/>
  <c r="BC902" i="24"/>
  <c r="BD902" i="24" s="1"/>
  <c r="BE902" i="24"/>
  <c r="BF902" i="24" s="1"/>
  <c r="BG902" i="24"/>
  <c r="BH902" i="24" s="1"/>
  <c r="BI902" i="24"/>
  <c r="BJ902" i="24" s="1"/>
  <c r="BK902" i="24"/>
  <c r="BL902" i="24" s="1"/>
  <c r="BM902" i="24"/>
  <c r="BN902" i="24" s="1"/>
  <c r="BC903" i="24"/>
  <c r="BD903" i="24" s="1"/>
  <c r="BE903" i="24"/>
  <c r="BF903" i="24" s="1"/>
  <c r="BG903" i="24"/>
  <c r="BH903" i="24" s="1"/>
  <c r="BI903" i="24"/>
  <c r="BJ903" i="24" s="1"/>
  <c r="BK903" i="24"/>
  <c r="BL903" i="24" s="1"/>
  <c r="BM903" i="24"/>
  <c r="BN903" i="24" s="1"/>
  <c r="BC904" i="24"/>
  <c r="BD904" i="24" s="1"/>
  <c r="BE904" i="24"/>
  <c r="BF904" i="24" s="1"/>
  <c r="BG904" i="24"/>
  <c r="BH904" i="24" s="1"/>
  <c r="BI904" i="24"/>
  <c r="BJ904" i="24" s="1"/>
  <c r="BK904" i="24"/>
  <c r="BL904" i="24" s="1"/>
  <c r="BM904" i="24"/>
  <c r="BN904" i="24" s="1"/>
  <c r="BC1711" i="24"/>
  <c r="BD1711" i="24" s="1"/>
  <c r="BE1711" i="24"/>
  <c r="BF1711" i="24" s="1"/>
  <c r="BG1711" i="24"/>
  <c r="BH1711" i="24" s="1"/>
  <c r="BI1711" i="24"/>
  <c r="BJ1711" i="24" s="1"/>
  <c r="BK1711" i="24"/>
  <c r="BL1711" i="24" s="1"/>
  <c r="BM1711" i="24"/>
  <c r="BN1711" i="24" s="1"/>
  <c r="BC905" i="24"/>
  <c r="BD905" i="24" s="1"/>
  <c r="BE905" i="24"/>
  <c r="BF905" i="24" s="1"/>
  <c r="BG905" i="24"/>
  <c r="BH905" i="24" s="1"/>
  <c r="BI905" i="24"/>
  <c r="BJ905" i="24" s="1"/>
  <c r="BK905" i="24"/>
  <c r="BL905" i="24" s="1"/>
  <c r="BM905" i="24"/>
  <c r="BN905" i="24" s="1"/>
  <c r="BC906" i="24"/>
  <c r="BD906" i="24" s="1"/>
  <c r="BE906" i="24"/>
  <c r="BF906" i="24" s="1"/>
  <c r="BG906" i="24"/>
  <c r="BH906" i="24" s="1"/>
  <c r="BI906" i="24"/>
  <c r="BJ906" i="24" s="1"/>
  <c r="BK906" i="24"/>
  <c r="BL906" i="24" s="1"/>
  <c r="BM906" i="24"/>
  <c r="BN906" i="24" s="1"/>
  <c r="BC907" i="24"/>
  <c r="BD907" i="24" s="1"/>
  <c r="BE907" i="24"/>
  <c r="BF907" i="24" s="1"/>
  <c r="BG907" i="24"/>
  <c r="BH907" i="24" s="1"/>
  <c r="BI907" i="24"/>
  <c r="BJ907" i="24" s="1"/>
  <c r="BK907" i="24"/>
  <c r="BL907" i="24" s="1"/>
  <c r="BM907" i="24"/>
  <c r="BN907" i="24" s="1"/>
  <c r="BC908" i="24"/>
  <c r="BD908" i="24" s="1"/>
  <c r="BE908" i="24"/>
  <c r="BF908" i="24" s="1"/>
  <c r="BG908" i="24"/>
  <c r="BH908" i="24" s="1"/>
  <c r="BI908" i="24"/>
  <c r="BJ908" i="24" s="1"/>
  <c r="BK908" i="24"/>
  <c r="BL908" i="24" s="1"/>
  <c r="BM908" i="24"/>
  <c r="BN908" i="24" s="1"/>
  <c r="BC909" i="24"/>
  <c r="BD909" i="24" s="1"/>
  <c r="BE909" i="24"/>
  <c r="BF909" i="24" s="1"/>
  <c r="BG909" i="24"/>
  <c r="BH909" i="24" s="1"/>
  <c r="BI909" i="24"/>
  <c r="BJ909" i="24" s="1"/>
  <c r="BK909" i="24"/>
  <c r="BL909" i="24" s="1"/>
  <c r="BM909" i="24"/>
  <c r="BN909" i="24" s="1"/>
  <c r="BC910" i="24"/>
  <c r="BD910" i="24" s="1"/>
  <c r="BE910" i="24"/>
  <c r="BF910" i="24" s="1"/>
  <c r="BG910" i="24"/>
  <c r="BH910" i="24" s="1"/>
  <c r="BI910" i="24"/>
  <c r="BJ910" i="24" s="1"/>
  <c r="BK910" i="24"/>
  <c r="BL910" i="24" s="1"/>
  <c r="BM910" i="24"/>
  <c r="BN910" i="24" s="1"/>
  <c r="BC911" i="24"/>
  <c r="BD911" i="24" s="1"/>
  <c r="BE911" i="24"/>
  <c r="BF911" i="24" s="1"/>
  <c r="BG911" i="24"/>
  <c r="BH911" i="24" s="1"/>
  <c r="BI911" i="24"/>
  <c r="BJ911" i="24" s="1"/>
  <c r="BK911" i="24"/>
  <c r="BL911" i="24" s="1"/>
  <c r="BM911" i="24"/>
  <c r="BN911" i="24" s="1"/>
  <c r="BC912" i="24"/>
  <c r="BD912" i="24" s="1"/>
  <c r="BE912" i="24"/>
  <c r="BF912" i="24" s="1"/>
  <c r="BG912" i="24"/>
  <c r="BH912" i="24" s="1"/>
  <c r="BI912" i="24"/>
  <c r="BJ912" i="24" s="1"/>
  <c r="BK912" i="24"/>
  <c r="BL912" i="24" s="1"/>
  <c r="BM912" i="24"/>
  <c r="BN912" i="24" s="1"/>
  <c r="BC2424" i="24"/>
  <c r="BD2424" i="24" s="1"/>
  <c r="BE2424" i="24"/>
  <c r="BF2424" i="24" s="1"/>
  <c r="BG2424" i="24"/>
  <c r="BH2424" i="24" s="1"/>
  <c r="BI2424" i="24"/>
  <c r="BJ2424" i="24" s="1"/>
  <c r="BK2424" i="24"/>
  <c r="BL2424" i="24" s="1"/>
  <c r="BM2424" i="24"/>
  <c r="BN2424" i="24" s="1"/>
  <c r="BC2506" i="24"/>
  <c r="BD2506" i="24" s="1"/>
  <c r="BE2506" i="24"/>
  <c r="BF2506" i="24" s="1"/>
  <c r="BG2506" i="24"/>
  <c r="BH2506" i="24" s="1"/>
  <c r="BI2506" i="24"/>
  <c r="BJ2506" i="24" s="1"/>
  <c r="BK2506" i="24"/>
  <c r="BL2506" i="24" s="1"/>
  <c r="BM2506" i="24"/>
  <c r="BN2506" i="24" s="1"/>
  <c r="BC1712" i="24"/>
  <c r="BD1712" i="24" s="1"/>
  <c r="BE1712" i="24"/>
  <c r="BF1712" i="24" s="1"/>
  <c r="BG1712" i="24"/>
  <c r="BH1712" i="24" s="1"/>
  <c r="BI1712" i="24"/>
  <c r="BJ1712" i="24" s="1"/>
  <c r="BK1712" i="24"/>
  <c r="BL1712" i="24" s="1"/>
  <c r="BM1712" i="24"/>
  <c r="BN1712" i="24" s="1"/>
  <c r="BC913" i="24"/>
  <c r="BD913" i="24" s="1"/>
  <c r="BE913" i="24"/>
  <c r="BF913" i="24" s="1"/>
  <c r="BG913" i="24"/>
  <c r="BH913" i="24" s="1"/>
  <c r="BI913" i="24"/>
  <c r="BJ913" i="24" s="1"/>
  <c r="BK913" i="24"/>
  <c r="BL913" i="24" s="1"/>
  <c r="BM913" i="24"/>
  <c r="BN913" i="24" s="1"/>
  <c r="BC914" i="24"/>
  <c r="BD914" i="24" s="1"/>
  <c r="BE914" i="24"/>
  <c r="BF914" i="24" s="1"/>
  <c r="BG914" i="24"/>
  <c r="BH914" i="24" s="1"/>
  <c r="BI914" i="24"/>
  <c r="BJ914" i="24" s="1"/>
  <c r="BK914" i="24"/>
  <c r="BL914" i="24" s="1"/>
  <c r="BM914" i="24"/>
  <c r="BN914" i="24" s="1"/>
  <c r="BC915" i="24"/>
  <c r="BD915" i="24" s="1"/>
  <c r="BE915" i="24"/>
  <c r="BF915" i="24" s="1"/>
  <c r="BG915" i="24"/>
  <c r="BH915" i="24" s="1"/>
  <c r="BI915" i="24"/>
  <c r="BJ915" i="24" s="1"/>
  <c r="BK915" i="24"/>
  <c r="BL915" i="24" s="1"/>
  <c r="BM915" i="24"/>
  <c r="BN915" i="24" s="1"/>
  <c r="BC1713" i="24"/>
  <c r="BD1713" i="24" s="1"/>
  <c r="BE1713" i="24"/>
  <c r="BF1713" i="24" s="1"/>
  <c r="BG1713" i="24"/>
  <c r="BH1713" i="24" s="1"/>
  <c r="BI1713" i="24"/>
  <c r="BJ1713" i="24" s="1"/>
  <c r="BK1713" i="24"/>
  <c r="BL1713" i="24" s="1"/>
  <c r="BM1713" i="24"/>
  <c r="BN1713" i="24" s="1"/>
  <c r="BC1714" i="24"/>
  <c r="BD1714" i="24" s="1"/>
  <c r="BE1714" i="24"/>
  <c r="BF1714" i="24" s="1"/>
  <c r="BG1714" i="24"/>
  <c r="BH1714" i="24" s="1"/>
  <c r="BI1714" i="24"/>
  <c r="BJ1714" i="24" s="1"/>
  <c r="BK1714" i="24"/>
  <c r="BL1714" i="24" s="1"/>
  <c r="BM1714" i="24"/>
  <c r="BN1714" i="24" s="1"/>
  <c r="BC1715" i="24"/>
  <c r="BD1715" i="24" s="1"/>
  <c r="BE1715" i="24"/>
  <c r="BF1715" i="24" s="1"/>
  <c r="BG1715" i="24"/>
  <c r="BH1715" i="24" s="1"/>
  <c r="BI1715" i="24"/>
  <c r="BJ1715" i="24" s="1"/>
  <c r="BK1715" i="24"/>
  <c r="BL1715" i="24" s="1"/>
  <c r="BM1715" i="24"/>
  <c r="BN1715" i="24" s="1"/>
  <c r="BC1716" i="24"/>
  <c r="BD1716" i="24" s="1"/>
  <c r="BE1716" i="24"/>
  <c r="BF1716" i="24" s="1"/>
  <c r="BG1716" i="24"/>
  <c r="BH1716" i="24" s="1"/>
  <c r="BI1716" i="24"/>
  <c r="BJ1716" i="24" s="1"/>
  <c r="BK1716" i="24"/>
  <c r="BL1716" i="24" s="1"/>
  <c r="BM1716" i="24"/>
  <c r="BN1716" i="24" s="1"/>
  <c r="BC1717" i="24"/>
  <c r="BD1717" i="24" s="1"/>
  <c r="BE1717" i="24"/>
  <c r="BF1717" i="24" s="1"/>
  <c r="BG1717" i="24"/>
  <c r="BH1717" i="24" s="1"/>
  <c r="BI1717" i="24"/>
  <c r="BJ1717" i="24" s="1"/>
  <c r="BK1717" i="24"/>
  <c r="BL1717" i="24" s="1"/>
  <c r="BM1717" i="24"/>
  <c r="BN1717" i="24" s="1"/>
  <c r="BC916" i="24"/>
  <c r="BD916" i="24" s="1"/>
  <c r="BE916" i="24"/>
  <c r="BF916" i="24" s="1"/>
  <c r="BG916" i="24"/>
  <c r="BH916" i="24" s="1"/>
  <c r="BI916" i="24"/>
  <c r="BJ916" i="24" s="1"/>
  <c r="BK916" i="24"/>
  <c r="BL916" i="24" s="1"/>
  <c r="BM916" i="24"/>
  <c r="BN916" i="24" s="1"/>
  <c r="BC917" i="24"/>
  <c r="BD917" i="24" s="1"/>
  <c r="BE917" i="24"/>
  <c r="BF917" i="24" s="1"/>
  <c r="BG917" i="24"/>
  <c r="BH917" i="24" s="1"/>
  <c r="BI917" i="24"/>
  <c r="BJ917" i="24" s="1"/>
  <c r="BK917" i="24"/>
  <c r="BL917" i="24" s="1"/>
  <c r="BM917" i="24"/>
  <c r="BN917" i="24" s="1"/>
  <c r="BC918" i="24"/>
  <c r="BD918" i="24" s="1"/>
  <c r="BE918" i="24"/>
  <c r="BF918" i="24" s="1"/>
  <c r="BG918" i="24"/>
  <c r="BH918" i="24" s="1"/>
  <c r="BI918" i="24"/>
  <c r="BJ918" i="24" s="1"/>
  <c r="BK918" i="24"/>
  <c r="BL918" i="24" s="1"/>
  <c r="BM918" i="24"/>
  <c r="BN918" i="24" s="1"/>
  <c r="BC1718" i="24"/>
  <c r="BD1718" i="24" s="1"/>
  <c r="BE1718" i="24"/>
  <c r="BF1718" i="24" s="1"/>
  <c r="BG1718" i="24"/>
  <c r="BH1718" i="24" s="1"/>
  <c r="BI1718" i="24"/>
  <c r="BJ1718" i="24" s="1"/>
  <c r="BK1718" i="24"/>
  <c r="BL1718" i="24" s="1"/>
  <c r="BM1718" i="24"/>
  <c r="BN1718" i="24" s="1"/>
  <c r="BC919" i="24"/>
  <c r="BD919" i="24" s="1"/>
  <c r="BE919" i="24"/>
  <c r="BF919" i="24" s="1"/>
  <c r="BG919" i="24"/>
  <c r="BH919" i="24" s="1"/>
  <c r="BI919" i="24"/>
  <c r="BJ919" i="24" s="1"/>
  <c r="BK919" i="24"/>
  <c r="BL919" i="24" s="1"/>
  <c r="BM919" i="24"/>
  <c r="BN919" i="24" s="1"/>
  <c r="BC1963" i="24"/>
  <c r="BD1963" i="24" s="1"/>
  <c r="BE1963" i="24"/>
  <c r="BF1963" i="24" s="1"/>
  <c r="BG1963" i="24"/>
  <c r="BH1963" i="24" s="1"/>
  <c r="BI1963" i="24"/>
  <c r="BJ1963" i="24" s="1"/>
  <c r="BK1963" i="24"/>
  <c r="BL1963" i="24" s="1"/>
  <c r="BM1963" i="24"/>
  <c r="BN1963" i="24" s="1"/>
  <c r="BC1719" i="24"/>
  <c r="BD1719" i="24" s="1"/>
  <c r="BE1719" i="24"/>
  <c r="BF1719" i="24" s="1"/>
  <c r="BG1719" i="24"/>
  <c r="BH1719" i="24" s="1"/>
  <c r="BI1719" i="24"/>
  <c r="BJ1719" i="24" s="1"/>
  <c r="BK1719" i="24"/>
  <c r="BL1719" i="24" s="1"/>
  <c r="BM1719" i="24"/>
  <c r="BN1719" i="24" s="1"/>
  <c r="BC2389" i="24"/>
  <c r="BD2389" i="24" s="1"/>
  <c r="BE2389" i="24"/>
  <c r="BF2389" i="24" s="1"/>
  <c r="BG2389" i="24"/>
  <c r="BH2389" i="24" s="1"/>
  <c r="BI2389" i="24"/>
  <c r="BJ2389" i="24" s="1"/>
  <c r="BK2389" i="24"/>
  <c r="BL2389" i="24" s="1"/>
  <c r="BM2389" i="24"/>
  <c r="BN2389" i="24" s="1"/>
  <c r="BC2163" i="24"/>
  <c r="BD2163" i="24" s="1"/>
  <c r="BE2163" i="24"/>
  <c r="BF2163" i="24" s="1"/>
  <c r="BG2163" i="24"/>
  <c r="BH2163" i="24" s="1"/>
  <c r="BI2163" i="24"/>
  <c r="BJ2163" i="24" s="1"/>
  <c r="BK2163" i="24"/>
  <c r="BL2163" i="24" s="1"/>
  <c r="BM2163" i="24"/>
  <c r="BN2163" i="24" s="1"/>
  <c r="BC1720" i="24"/>
  <c r="BD1720" i="24" s="1"/>
  <c r="BE1720" i="24"/>
  <c r="BF1720" i="24" s="1"/>
  <c r="BG1720" i="24"/>
  <c r="BH1720" i="24" s="1"/>
  <c r="BI1720" i="24"/>
  <c r="BJ1720" i="24" s="1"/>
  <c r="BK1720" i="24"/>
  <c r="BL1720" i="24" s="1"/>
  <c r="BM1720" i="24"/>
  <c r="BN1720" i="24" s="1"/>
  <c r="BC1721" i="24"/>
  <c r="BD1721" i="24" s="1"/>
  <c r="BE1721" i="24"/>
  <c r="BF1721" i="24" s="1"/>
  <c r="BG1721" i="24"/>
  <c r="BH1721" i="24" s="1"/>
  <c r="BI1721" i="24"/>
  <c r="BJ1721" i="24" s="1"/>
  <c r="BK1721" i="24"/>
  <c r="BL1721" i="24" s="1"/>
  <c r="BM1721" i="24"/>
  <c r="BN1721" i="24" s="1"/>
  <c r="BC1722" i="24"/>
  <c r="BD1722" i="24" s="1"/>
  <c r="BE1722" i="24"/>
  <c r="BF1722" i="24" s="1"/>
  <c r="BG1722" i="24"/>
  <c r="BH1722" i="24" s="1"/>
  <c r="BI1722" i="24"/>
  <c r="BJ1722" i="24" s="1"/>
  <c r="BK1722" i="24"/>
  <c r="BL1722" i="24" s="1"/>
  <c r="BM1722" i="24"/>
  <c r="BN1722" i="24" s="1"/>
  <c r="BC1723" i="24"/>
  <c r="BD1723" i="24" s="1"/>
  <c r="BE1723" i="24"/>
  <c r="BF1723" i="24" s="1"/>
  <c r="BG1723" i="24"/>
  <c r="BH1723" i="24" s="1"/>
  <c r="BI1723" i="24"/>
  <c r="BJ1723" i="24" s="1"/>
  <c r="BK1723" i="24"/>
  <c r="BL1723" i="24" s="1"/>
  <c r="BM1723" i="24"/>
  <c r="BN1723" i="24" s="1"/>
  <c r="BC1724" i="24"/>
  <c r="BD1724" i="24" s="1"/>
  <c r="BE1724" i="24"/>
  <c r="BF1724" i="24" s="1"/>
  <c r="BG1724" i="24"/>
  <c r="BH1724" i="24" s="1"/>
  <c r="BI1724" i="24"/>
  <c r="BJ1724" i="24" s="1"/>
  <c r="BK1724" i="24"/>
  <c r="BL1724" i="24" s="1"/>
  <c r="BM1724" i="24"/>
  <c r="BN1724" i="24" s="1"/>
  <c r="BC1725" i="24"/>
  <c r="BD1725" i="24" s="1"/>
  <c r="BE1725" i="24"/>
  <c r="BF1725" i="24" s="1"/>
  <c r="BG1725" i="24"/>
  <c r="BH1725" i="24" s="1"/>
  <c r="BI1725" i="24"/>
  <c r="BJ1725" i="24" s="1"/>
  <c r="BK1725" i="24"/>
  <c r="BL1725" i="24" s="1"/>
  <c r="BM1725" i="24"/>
  <c r="BN1725" i="24" s="1"/>
  <c r="BC920" i="24"/>
  <c r="BD920" i="24" s="1"/>
  <c r="BE920" i="24"/>
  <c r="BF920" i="24" s="1"/>
  <c r="BG920" i="24"/>
  <c r="BH920" i="24" s="1"/>
  <c r="BI920" i="24"/>
  <c r="BJ920" i="24" s="1"/>
  <c r="BK920" i="24"/>
  <c r="BL920" i="24" s="1"/>
  <c r="BM920" i="24"/>
  <c r="BN920" i="24" s="1"/>
  <c r="BC921" i="24"/>
  <c r="BD921" i="24" s="1"/>
  <c r="BE921" i="24"/>
  <c r="BF921" i="24" s="1"/>
  <c r="BG921" i="24"/>
  <c r="BH921" i="24" s="1"/>
  <c r="BI921" i="24"/>
  <c r="BJ921" i="24" s="1"/>
  <c r="BK921" i="24"/>
  <c r="BL921" i="24" s="1"/>
  <c r="BM921" i="24"/>
  <c r="BN921" i="24" s="1"/>
  <c r="BC1726" i="24"/>
  <c r="BD1726" i="24" s="1"/>
  <c r="BE1726" i="24"/>
  <c r="BF1726" i="24" s="1"/>
  <c r="BG1726" i="24"/>
  <c r="BH1726" i="24" s="1"/>
  <c r="BI1726" i="24"/>
  <c r="BJ1726" i="24" s="1"/>
  <c r="BK1726" i="24"/>
  <c r="BL1726" i="24" s="1"/>
  <c r="BM1726" i="24"/>
  <c r="BN1726" i="24" s="1"/>
  <c r="BC1727" i="24"/>
  <c r="BD1727" i="24" s="1"/>
  <c r="BE1727" i="24"/>
  <c r="BF1727" i="24" s="1"/>
  <c r="BG1727" i="24"/>
  <c r="BH1727" i="24" s="1"/>
  <c r="BI1727" i="24"/>
  <c r="BJ1727" i="24" s="1"/>
  <c r="BK1727" i="24"/>
  <c r="BL1727" i="24" s="1"/>
  <c r="BM1727" i="24"/>
  <c r="BN1727" i="24" s="1"/>
  <c r="BC1728" i="24"/>
  <c r="BD1728" i="24" s="1"/>
  <c r="BE1728" i="24"/>
  <c r="BF1728" i="24" s="1"/>
  <c r="BG1728" i="24"/>
  <c r="BH1728" i="24" s="1"/>
  <c r="BI1728" i="24"/>
  <c r="BJ1728" i="24" s="1"/>
  <c r="BK1728" i="24"/>
  <c r="BL1728" i="24" s="1"/>
  <c r="BM1728" i="24"/>
  <c r="BN1728" i="24" s="1"/>
  <c r="BC1730" i="24"/>
  <c r="BD1730" i="24" s="1"/>
  <c r="BE1730" i="24"/>
  <c r="BF1730" i="24" s="1"/>
  <c r="BG1730" i="24"/>
  <c r="BH1730" i="24" s="1"/>
  <c r="BI1730" i="24"/>
  <c r="BJ1730" i="24" s="1"/>
  <c r="BK1730" i="24"/>
  <c r="BL1730" i="24" s="1"/>
  <c r="BM1730" i="24"/>
  <c r="BN1730" i="24" s="1"/>
  <c r="BC1731" i="24"/>
  <c r="BD1731" i="24" s="1"/>
  <c r="BE1731" i="24"/>
  <c r="BF1731" i="24" s="1"/>
  <c r="BG1731" i="24"/>
  <c r="BH1731" i="24" s="1"/>
  <c r="BI1731" i="24"/>
  <c r="BJ1731" i="24" s="1"/>
  <c r="BK1731" i="24"/>
  <c r="BL1731" i="24" s="1"/>
  <c r="BM1731" i="24"/>
  <c r="BN1731" i="24" s="1"/>
  <c r="BC2434" i="24"/>
  <c r="BD2434" i="24" s="1"/>
  <c r="BE2434" i="24"/>
  <c r="BF2434" i="24" s="1"/>
  <c r="BG2434" i="24"/>
  <c r="BH2434" i="24" s="1"/>
  <c r="BI2434" i="24"/>
  <c r="BJ2434" i="24" s="1"/>
  <c r="BK2434" i="24"/>
  <c r="BL2434" i="24" s="1"/>
  <c r="BM2434" i="24"/>
  <c r="BN2434" i="24" s="1"/>
  <c r="BC922" i="24"/>
  <c r="BD922" i="24" s="1"/>
  <c r="BE922" i="24"/>
  <c r="BF922" i="24" s="1"/>
  <c r="BG922" i="24"/>
  <c r="BH922" i="24" s="1"/>
  <c r="BI922" i="24"/>
  <c r="BJ922" i="24" s="1"/>
  <c r="BK922" i="24"/>
  <c r="BL922" i="24" s="1"/>
  <c r="BM922" i="24"/>
  <c r="BN922" i="24" s="1"/>
  <c r="BC2098" i="24"/>
  <c r="BD2098" i="24" s="1"/>
  <c r="BE2098" i="24"/>
  <c r="BF2098" i="24" s="1"/>
  <c r="BG2098" i="24"/>
  <c r="BH2098" i="24" s="1"/>
  <c r="BI2098" i="24"/>
  <c r="BJ2098" i="24" s="1"/>
  <c r="BK2098" i="24"/>
  <c r="BL2098" i="24" s="1"/>
  <c r="BM2098" i="24"/>
  <c r="BN2098" i="24" s="1"/>
  <c r="BC1953" i="24"/>
  <c r="BD1953" i="24" s="1"/>
  <c r="BE1953" i="24"/>
  <c r="BF1953" i="24" s="1"/>
  <c r="BG1953" i="24"/>
  <c r="BH1953" i="24" s="1"/>
  <c r="BI1953" i="24"/>
  <c r="BJ1953" i="24" s="1"/>
  <c r="BK1953" i="24"/>
  <c r="BL1953" i="24" s="1"/>
  <c r="BM1953" i="24"/>
  <c r="BN1953" i="24" s="1"/>
  <c r="BC2161" i="24"/>
  <c r="BD2161" i="24" s="1"/>
  <c r="BE2161" i="24"/>
  <c r="BF2161" i="24" s="1"/>
  <c r="BG2161" i="24"/>
  <c r="BH2161" i="24" s="1"/>
  <c r="BI2161" i="24"/>
  <c r="BJ2161" i="24" s="1"/>
  <c r="BK2161" i="24"/>
  <c r="BL2161" i="24" s="1"/>
  <c r="BM2161" i="24"/>
  <c r="BN2161" i="24" s="1"/>
  <c r="BC2058" i="24"/>
  <c r="BD2058" i="24" s="1"/>
  <c r="BE2058" i="24"/>
  <c r="BF2058" i="24" s="1"/>
  <c r="BG2058" i="24"/>
  <c r="BH2058" i="24" s="1"/>
  <c r="BI2058" i="24"/>
  <c r="BJ2058" i="24" s="1"/>
  <c r="BK2058" i="24"/>
  <c r="BL2058" i="24" s="1"/>
  <c r="BM2058" i="24"/>
  <c r="BN2058" i="24" s="1"/>
  <c r="BC1875" i="24"/>
  <c r="BD1875" i="24" s="1"/>
  <c r="BE1875" i="24"/>
  <c r="BF1875" i="24" s="1"/>
  <c r="BG1875" i="24"/>
  <c r="BH1875" i="24" s="1"/>
  <c r="BI1875" i="24"/>
  <c r="BJ1875" i="24" s="1"/>
  <c r="BK1875" i="24"/>
  <c r="BL1875" i="24" s="1"/>
  <c r="BM1875" i="24"/>
  <c r="BN1875" i="24" s="1"/>
  <c r="BC1876" i="24"/>
  <c r="BD1876" i="24" s="1"/>
  <c r="BE1876" i="24"/>
  <c r="BF1876" i="24" s="1"/>
  <c r="BG1876" i="24"/>
  <c r="BH1876" i="24" s="1"/>
  <c r="BI1876" i="24"/>
  <c r="BJ1876" i="24" s="1"/>
  <c r="BK1876" i="24"/>
  <c r="BL1876" i="24" s="1"/>
  <c r="BM1876" i="24"/>
  <c r="BN1876" i="24" s="1"/>
  <c r="BC1874" i="24"/>
  <c r="BD1874" i="24" s="1"/>
  <c r="BE1874" i="24"/>
  <c r="BF1874" i="24" s="1"/>
  <c r="BG1874" i="24"/>
  <c r="BH1874" i="24" s="1"/>
  <c r="BI1874" i="24"/>
  <c r="BJ1874" i="24" s="1"/>
  <c r="BK1874" i="24"/>
  <c r="BL1874" i="24" s="1"/>
  <c r="BM1874" i="24"/>
  <c r="BN1874" i="24" s="1"/>
  <c r="BC2084" i="24"/>
  <c r="BD2084" i="24" s="1"/>
  <c r="BE2084" i="24"/>
  <c r="BF2084" i="24" s="1"/>
  <c r="BG2084" i="24"/>
  <c r="BH2084" i="24" s="1"/>
  <c r="BI2084" i="24"/>
  <c r="BJ2084" i="24" s="1"/>
  <c r="BK2084" i="24"/>
  <c r="BL2084" i="24" s="1"/>
  <c r="BM2084" i="24"/>
  <c r="BN2084" i="24" s="1"/>
  <c r="BC2292" i="24"/>
  <c r="BD2292" i="24" s="1"/>
  <c r="BE2292" i="24"/>
  <c r="BF2292" i="24" s="1"/>
  <c r="BG2292" i="24"/>
  <c r="BH2292" i="24" s="1"/>
  <c r="BI2292" i="24"/>
  <c r="BJ2292" i="24" s="1"/>
  <c r="BK2292" i="24"/>
  <c r="BL2292" i="24" s="1"/>
  <c r="BM2292" i="24"/>
  <c r="BN2292" i="24" s="1"/>
  <c r="BC2322" i="24"/>
  <c r="BD2322" i="24" s="1"/>
  <c r="BE2322" i="24"/>
  <c r="BF2322" i="24" s="1"/>
  <c r="BG2322" i="24"/>
  <c r="BH2322" i="24" s="1"/>
  <c r="BI2322" i="24"/>
  <c r="BJ2322" i="24" s="1"/>
  <c r="BK2322" i="24"/>
  <c r="BL2322" i="24" s="1"/>
  <c r="BM2322" i="24"/>
  <c r="BN2322" i="24" s="1"/>
  <c r="BC2053" i="24"/>
  <c r="BD2053" i="24" s="1"/>
  <c r="BE2053" i="24"/>
  <c r="BF2053" i="24" s="1"/>
  <c r="BG2053" i="24"/>
  <c r="BH2053" i="24" s="1"/>
  <c r="BI2053" i="24"/>
  <c r="BJ2053" i="24" s="1"/>
  <c r="BK2053" i="24"/>
  <c r="BL2053" i="24" s="1"/>
  <c r="BM2053" i="24"/>
  <c r="BN2053" i="24" s="1"/>
  <c r="BC923" i="24"/>
  <c r="BD923" i="24" s="1"/>
  <c r="BE923" i="24"/>
  <c r="BF923" i="24" s="1"/>
  <c r="BG923" i="24"/>
  <c r="BH923" i="24" s="1"/>
  <c r="BI923" i="24"/>
  <c r="BJ923" i="24" s="1"/>
  <c r="BK923" i="24"/>
  <c r="BL923" i="24" s="1"/>
  <c r="BM923" i="24"/>
  <c r="BN923" i="24" s="1"/>
  <c r="BC924" i="24"/>
  <c r="BD924" i="24" s="1"/>
  <c r="BE924" i="24"/>
  <c r="BF924" i="24" s="1"/>
  <c r="BG924" i="24"/>
  <c r="BH924" i="24" s="1"/>
  <c r="BI924" i="24"/>
  <c r="BJ924" i="24" s="1"/>
  <c r="BK924" i="24"/>
  <c r="BL924" i="24" s="1"/>
  <c r="BM924" i="24"/>
  <c r="BN924" i="24" s="1"/>
  <c r="BC1732" i="24"/>
  <c r="BD1732" i="24" s="1"/>
  <c r="BE1732" i="24"/>
  <c r="BF1732" i="24" s="1"/>
  <c r="BG1732" i="24"/>
  <c r="BH1732" i="24" s="1"/>
  <c r="BI1732" i="24"/>
  <c r="BJ1732" i="24" s="1"/>
  <c r="BK1732" i="24"/>
  <c r="BL1732" i="24" s="1"/>
  <c r="BM1732" i="24"/>
  <c r="BN1732" i="24" s="1"/>
  <c r="BC925" i="24"/>
  <c r="BD925" i="24" s="1"/>
  <c r="BE925" i="24"/>
  <c r="BF925" i="24" s="1"/>
  <c r="BG925" i="24"/>
  <c r="BH925" i="24" s="1"/>
  <c r="BI925" i="24"/>
  <c r="BJ925" i="24" s="1"/>
  <c r="BK925" i="24"/>
  <c r="BL925" i="24" s="1"/>
  <c r="BM925" i="24"/>
  <c r="BN925" i="24" s="1"/>
  <c r="BC1733" i="24"/>
  <c r="BD1733" i="24" s="1"/>
  <c r="BE1733" i="24"/>
  <c r="BF1733" i="24" s="1"/>
  <c r="BG1733" i="24"/>
  <c r="BH1733" i="24" s="1"/>
  <c r="BI1733" i="24"/>
  <c r="BJ1733" i="24" s="1"/>
  <c r="BK1733" i="24"/>
  <c r="BL1733" i="24" s="1"/>
  <c r="BM1733" i="24"/>
  <c r="BN1733" i="24" s="1"/>
  <c r="BC1734" i="24"/>
  <c r="BD1734" i="24" s="1"/>
  <c r="BE1734" i="24"/>
  <c r="BF1734" i="24" s="1"/>
  <c r="BG1734" i="24"/>
  <c r="BH1734" i="24" s="1"/>
  <c r="BI1734" i="24"/>
  <c r="BJ1734" i="24" s="1"/>
  <c r="BK1734" i="24"/>
  <c r="BL1734" i="24" s="1"/>
  <c r="BM1734" i="24"/>
  <c r="BN1734" i="24" s="1"/>
  <c r="BC926" i="24"/>
  <c r="BD926" i="24" s="1"/>
  <c r="BE926" i="24"/>
  <c r="BF926" i="24" s="1"/>
  <c r="BG926" i="24"/>
  <c r="BH926" i="24" s="1"/>
  <c r="BI926" i="24"/>
  <c r="BJ926" i="24" s="1"/>
  <c r="BK926" i="24"/>
  <c r="BL926" i="24" s="1"/>
  <c r="BM926" i="24"/>
  <c r="BN926" i="24" s="1"/>
  <c r="BC1735" i="24"/>
  <c r="BD1735" i="24" s="1"/>
  <c r="BE1735" i="24"/>
  <c r="BF1735" i="24" s="1"/>
  <c r="BG1735" i="24"/>
  <c r="BH1735" i="24" s="1"/>
  <c r="BI1735" i="24"/>
  <c r="BJ1735" i="24" s="1"/>
  <c r="BK1735" i="24"/>
  <c r="BL1735" i="24" s="1"/>
  <c r="BM1735" i="24"/>
  <c r="BN1735" i="24" s="1"/>
  <c r="BC1736" i="24"/>
  <c r="BD1736" i="24" s="1"/>
  <c r="BE1736" i="24"/>
  <c r="BF1736" i="24" s="1"/>
  <c r="BG1736" i="24"/>
  <c r="BH1736" i="24" s="1"/>
  <c r="BI1736" i="24"/>
  <c r="BJ1736" i="24" s="1"/>
  <c r="BK1736" i="24"/>
  <c r="BL1736" i="24" s="1"/>
  <c r="BM1736" i="24"/>
  <c r="BN1736" i="24" s="1"/>
  <c r="BC927" i="24"/>
  <c r="BD927" i="24" s="1"/>
  <c r="BE927" i="24"/>
  <c r="BF927" i="24" s="1"/>
  <c r="BG927" i="24"/>
  <c r="BH927" i="24" s="1"/>
  <c r="BI927" i="24"/>
  <c r="BJ927" i="24" s="1"/>
  <c r="BK927" i="24"/>
  <c r="BL927" i="24" s="1"/>
  <c r="BM927" i="24"/>
  <c r="BN927" i="24" s="1"/>
  <c r="BC928" i="24"/>
  <c r="BD928" i="24" s="1"/>
  <c r="BE928" i="24"/>
  <c r="BF928" i="24" s="1"/>
  <c r="BG928" i="24"/>
  <c r="BH928" i="24" s="1"/>
  <c r="BI928" i="24"/>
  <c r="BJ928" i="24" s="1"/>
  <c r="BK928" i="24"/>
  <c r="BL928" i="24" s="1"/>
  <c r="BM928" i="24"/>
  <c r="BN928" i="24" s="1"/>
  <c r="BC929" i="24"/>
  <c r="BD929" i="24" s="1"/>
  <c r="BE929" i="24"/>
  <c r="BF929" i="24" s="1"/>
  <c r="BG929" i="24"/>
  <c r="BH929" i="24" s="1"/>
  <c r="BI929" i="24"/>
  <c r="BJ929" i="24" s="1"/>
  <c r="BK929" i="24"/>
  <c r="BL929" i="24" s="1"/>
  <c r="BM929" i="24"/>
  <c r="BN929" i="24" s="1"/>
  <c r="BC930" i="24"/>
  <c r="BD930" i="24" s="1"/>
  <c r="BE930" i="24"/>
  <c r="BF930" i="24" s="1"/>
  <c r="BG930" i="24"/>
  <c r="BH930" i="24" s="1"/>
  <c r="BI930" i="24"/>
  <c r="BJ930" i="24" s="1"/>
  <c r="BK930" i="24"/>
  <c r="BL930" i="24" s="1"/>
  <c r="BM930" i="24"/>
  <c r="BN930" i="24" s="1"/>
  <c r="BC931" i="24"/>
  <c r="BD931" i="24" s="1"/>
  <c r="BE931" i="24"/>
  <c r="BF931" i="24" s="1"/>
  <c r="BG931" i="24"/>
  <c r="BH931" i="24" s="1"/>
  <c r="BI931" i="24"/>
  <c r="BJ931" i="24" s="1"/>
  <c r="BK931" i="24"/>
  <c r="BL931" i="24" s="1"/>
  <c r="BM931" i="24"/>
  <c r="BN931" i="24" s="1"/>
  <c r="BC1737" i="24"/>
  <c r="BD1737" i="24" s="1"/>
  <c r="BE1737" i="24"/>
  <c r="BF1737" i="24" s="1"/>
  <c r="BG1737" i="24"/>
  <c r="BH1737" i="24" s="1"/>
  <c r="BI1737" i="24"/>
  <c r="BJ1737" i="24" s="1"/>
  <c r="BK1737" i="24"/>
  <c r="BL1737" i="24" s="1"/>
  <c r="BM1737" i="24"/>
  <c r="BN1737" i="24" s="1"/>
  <c r="BC932" i="24"/>
  <c r="BD932" i="24" s="1"/>
  <c r="BE932" i="24"/>
  <c r="BF932" i="24" s="1"/>
  <c r="BG932" i="24"/>
  <c r="BH932" i="24" s="1"/>
  <c r="BI932" i="24"/>
  <c r="BJ932" i="24" s="1"/>
  <c r="BK932" i="24"/>
  <c r="BL932" i="24" s="1"/>
  <c r="BM932" i="24"/>
  <c r="BN932" i="24" s="1"/>
  <c r="BC2162" i="24"/>
  <c r="BD2162" i="24" s="1"/>
  <c r="BE2162" i="24"/>
  <c r="BF2162" i="24" s="1"/>
  <c r="BG2162" i="24"/>
  <c r="BH2162" i="24" s="1"/>
  <c r="BI2162" i="24"/>
  <c r="BJ2162" i="24" s="1"/>
  <c r="BK2162" i="24"/>
  <c r="BL2162" i="24" s="1"/>
  <c r="BM2162" i="24"/>
  <c r="BN2162" i="24" s="1"/>
  <c r="BC2440" i="24"/>
  <c r="BD2440" i="24" s="1"/>
  <c r="BE2440" i="24"/>
  <c r="BF2440" i="24" s="1"/>
  <c r="BG2440" i="24"/>
  <c r="BH2440" i="24" s="1"/>
  <c r="BI2440" i="24"/>
  <c r="BJ2440" i="24" s="1"/>
  <c r="BK2440" i="24"/>
  <c r="BL2440" i="24" s="1"/>
  <c r="BM2440" i="24"/>
  <c r="BN2440" i="24" s="1"/>
  <c r="BC1738" i="24"/>
  <c r="BD1738" i="24" s="1"/>
  <c r="BE1738" i="24"/>
  <c r="BF1738" i="24" s="1"/>
  <c r="BG1738" i="24"/>
  <c r="BH1738" i="24" s="1"/>
  <c r="BI1738" i="24"/>
  <c r="BJ1738" i="24" s="1"/>
  <c r="BK1738" i="24"/>
  <c r="BL1738" i="24" s="1"/>
  <c r="BM1738" i="24"/>
  <c r="BN1738" i="24" s="1"/>
  <c r="BC2524" i="24"/>
  <c r="BD2524" i="24" s="1"/>
  <c r="BE2524" i="24"/>
  <c r="BF2524" i="24" s="1"/>
  <c r="BG2524" i="24"/>
  <c r="BH2524" i="24" s="1"/>
  <c r="BI2524" i="24"/>
  <c r="BJ2524" i="24" s="1"/>
  <c r="BK2524" i="24"/>
  <c r="BL2524" i="24" s="1"/>
  <c r="BM2524" i="24"/>
  <c r="BN2524" i="24" s="1"/>
  <c r="BC933" i="24"/>
  <c r="BD933" i="24" s="1"/>
  <c r="BE933" i="24"/>
  <c r="BF933" i="24" s="1"/>
  <c r="BG933" i="24"/>
  <c r="BH933" i="24" s="1"/>
  <c r="BI933" i="24"/>
  <c r="BJ933" i="24" s="1"/>
  <c r="BK933" i="24"/>
  <c r="BL933" i="24" s="1"/>
  <c r="BM933" i="24"/>
  <c r="BN933" i="24" s="1"/>
  <c r="BC2457" i="24"/>
  <c r="BD2457" i="24" s="1"/>
  <c r="BE2457" i="24"/>
  <c r="BF2457" i="24" s="1"/>
  <c r="BG2457" i="24"/>
  <c r="BH2457" i="24" s="1"/>
  <c r="BI2457" i="24"/>
  <c r="BJ2457" i="24" s="1"/>
  <c r="BK2457" i="24"/>
  <c r="BL2457" i="24" s="1"/>
  <c r="BM2457" i="24"/>
  <c r="BN2457" i="24" s="1"/>
  <c r="BC934" i="24"/>
  <c r="BD934" i="24" s="1"/>
  <c r="BE934" i="24"/>
  <c r="BF934" i="24" s="1"/>
  <c r="BG934" i="24"/>
  <c r="BH934" i="24" s="1"/>
  <c r="BI934" i="24"/>
  <c r="BJ934" i="24" s="1"/>
  <c r="BK934" i="24"/>
  <c r="BL934" i="24" s="1"/>
  <c r="BM934" i="24"/>
  <c r="BN934" i="24" s="1"/>
  <c r="BC1739" i="24"/>
  <c r="BD1739" i="24" s="1"/>
  <c r="BE1739" i="24"/>
  <c r="BF1739" i="24" s="1"/>
  <c r="BG1739" i="24"/>
  <c r="BH1739" i="24" s="1"/>
  <c r="BI1739" i="24"/>
  <c r="BJ1739" i="24" s="1"/>
  <c r="BK1739" i="24"/>
  <c r="BL1739" i="24" s="1"/>
  <c r="BM1739" i="24"/>
  <c r="BN1739" i="24" s="1"/>
  <c r="BC1740" i="24"/>
  <c r="BD1740" i="24" s="1"/>
  <c r="BE1740" i="24"/>
  <c r="BF1740" i="24" s="1"/>
  <c r="BG1740" i="24"/>
  <c r="BH1740" i="24" s="1"/>
  <c r="BI1740" i="24"/>
  <c r="BJ1740" i="24" s="1"/>
  <c r="BK1740" i="24"/>
  <c r="BL1740" i="24" s="1"/>
  <c r="BM1740" i="24"/>
  <c r="BN1740" i="24" s="1"/>
  <c r="BC1741" i="24"/>
  <c r="BD1741" i="24" s="1"/>
  <c r="BE1741" i="24"/>
  <c r="BF1741" i="24" s="1"/>
  <c r="BG1741" i="24"/>
  <c r="BH1741" i="24" s="1"/>
  <c r="BI1741" i="24"/>
  <c r="BJ1741" i="24" s="1"/>
  <c r="BK1741" i="24"/>
  <c r="BL1741" i="24" s="1"/>
  <c r="BM1741" i="24"/>
  <c r="BN1741" i="24" s="1"/>
  <c r="BC2458" i="24"/>
  <c r="BD2458" i="24" s="1"/>
  <c r="BE2458" i="24"/>
  <c r="BF2458" i="24" s="1"/>
  <c r="BG2458" i="24"/>
  <c r="BH2458" i="24" s="1"/>
  <c r="BI2458" i="24"/>
  <c r="BJ2458" i="24" s="1"/>
  <c r="BK2458" i="24"/>
  <c r="BL2458" i="24" s="1"/>
  <c r="BM2458" i="24"/>
  <c r="BN2458" i="24" s="1"/>
  <c r="BC935" i="24"/>
  <c r="BD935" i="24" s="1"/>
  <c r="BE935" i="24"/>
  <c r="BF935" i="24" s="1"/>
  <c r="BG935" i="24"/>
  <c r="BH935" i="24" s="1"/>
  <c r="BI935" i="24"/>
  <c r="BJ935" i="24" s="1"/>
  <c r="BK935" i="24"/>
  <c r="BL935" i="24" s="1"/>
  <c r="BM935" i="24"/>
  <c r="BN935" i="24" s="1"/>
  <c r="BC936" i="24"/>
  <c r="BD936" i="24" s="1"/>
  <c r="BE936" i="24"/>
  <c r="BF936" i="24" s="1"/>
  <c r="BG936" i="24"/>
  <c r="BH936" i="24" s="1"/>
  <c r="BI936" i="24"/>
  <c r="BJ936" i="24" s="1"/>
  <c r="BK936" i="24"/>
  <c r="BL936" i="24" s="1"/>
  <c r="BM936" i="24"/>
  <c r="BN936" i="24" s="1"/>
  <c r="BC937" i="24"/>
  <c r="BD937" i="24" s="1"/>
  <c r="BE937" i="24"/>
  <c r="BF937" i="24" s="1"/>
  <c r="BG937" i="24"/>
  <c r="BH937" i="24" s="1"/>
  <c r="BI937" i="24"/>
  <c r="BJ937" i="24" s="1"/>
  <c r="BK937" i="24"/>
  <c r="BL937" i="24" s="1"/>
  <c r="BM937" i="24"/>
  <c r="BN937" i="24" s="1"/>
  <c r="BC938" i="24"/>
  <c r="BD938" i="24" s="1"/>
  <c r="BE938" i="24"/>
  <c r="BF938" i="24" s="1"/>
  <c r="BG938" i="24"/>
  <c r="BH938" i="24" s="1"/>
  <c r="BI938" i="24"/>
  <c r="BJ938" i="24" s="1"/>
  <c r="BK938" i="24"/>
  <c r="BL938" i="24" s="1"/>
  <c r="BM938" i="24"/>
  <c r="BN938" i="24" s="1"/>
  <c r="BC939" i="24"/>
  <c r="BD939" i="24" s="1"/>
  <c r="BE939" i="24"/>
  <c r="BF939" i="24" s="1"/>
  <c r="BG939" i="24"/>
  <c r="BH939" i="24" s="1"/>
  <c r="BI939" i="24"/>
  <c r="BJ939" i="24" s="1"/>
  <c r="BK939" i="24"/>
  <c r="BL939" i="24" s="1"/>
  <c r="BM939" i="24"/>
  <c r="BN939" i="24" s="1"/>
  <c r="BC940" i="24"/>
  <c r="BD940" i="24" s="1"/>
  <c r="BE940" i="24"/>
  <c r="BF940" i="24" s="1"/>
  <c r="BG940" i="24"/>
  <c r="BH940" i="24" s="1"/>
  <c r="BI940" i="24"/>
  <c r="BJ940" i="24" s="1"/>
  <c r="BK940" i="24"/>
  <c r="BL940" i="24" s="1"/>
  <c r="BM940" i="24"/>
  <c r="BN940" i="24" s="1"/>
  <c r="BC1742" i="24"/>
  <c r="BD1742" i="24" s="1"/>
  <c r="BE1742" i="24"/>
  <c r="BF1742" i="24" s="1"/>
  <c r="BG1742" i="24"/>
  <c r="BH1742" i="24" s="1"/>
  <c r="BI1742" i="24"/>
  <c r="BJ1742" i="24" s="1"/>
  <c r="BK1742" i="24"/>
  <c r="BL1742" i="24" s="1"/>
  <c r="BM1742" i="24"/>
  <c r="BN1742" i="24" s="1"/>
  <c r="BC941" i="24"/>
  <c r="BD941" i="24" s="1"/>
  <c r="BE941" i="24"/>
  <c r="BF941" i="24" s="1"/>
  <c r="BG941" i="24"/>
  <c r="BH941" i="24" s="1"/>
  <c r="BI941" i="24"/>
  <c r="BJ941" i="24" s="1"/>
  <c r="BK941" i="24"/>
  <c r="BL941" i="24" s="1"/>
  <c r="BM941" i="24"/>
  <c r="BN941" i="24" s="1"/>
  <c r="BC2459" i="24"/>
  <c r="BD2459" i="24" s="1"/>
  <c r="BE2459" i="24"/>
  <c r="BF2459" i="24" s="1"/>
  <c r="BG2459" i="24"/>
  <c r="BH2459" i="24" s="1"/>
  <c r="BI2459" i="24"/>
  <c r="BJ2459" i="24" s="1"/>
  <c r="BK2459" i="24"/>
  <c r="BL2459" i="24" s="1"/>
  <c r="BM2459" i="24"/>
  <c r="BN2459" i="24" s="1"/>
  <c r="BC942" i="24"/>
  <c r="BD942" i="24" s="1"/>
  <c r="BE942" i="24"/>
  <c r="BF942" i="24" s="1"/>
  <c r="BG942" i="24"/>
  <c r="BH942" i="24" s="1"/>
  <c r="BI942" i="24"/>
  <c r="BJ942" i="24" s="1"/>
  <c r="BK942" i="24"/>
  <c r="BL942" i="24" s="1"/>
  <c r="BM942" i="24"/>
  <c r="BN942" i="24" s="1"/>
  <c r="BC1743" i="24"/>
  <c r="BD1743" i="24" s="1"/>
  <c r="BE1743" i="24"/>
  <c r="BF1743" i="24" s="1"/>
  <c r="BG1743" i="24"/>
  <c r="BH1743" i="24" s="1"/>
  <c r="BI1743" i="24"/>
  <c r="BJ1743" i="24" s="1"/>
  <c r="BK1743" i="24"/>
  <c r="BL1743" i="24" s="1"/>
  <c r="BM1743" i="24"/>
  <c r="BN1743" i="24" s="1"/>
  <c r="BC1744" i="24"/>
  <c r="BD1744" i="24" s="1"/>
  <c r="BE1744" i="24"/>
  <c r="BF1744" i="24" s="1"/>
  <c r="BG1744" i="24"/>
  <c r="BH1744" i="24" s="1"/>
  <c r="BI1744" i="24"/>
  <c r="BJ1744" i="24" s="1"/>
  <c r="BK1744" i="24"/>
  <c r="BL1744" i="24" s="1"/>
  <c r="BM1744" i="24"/>
  <c r="BN1744" i="24" s="1"/>
  <c r="BC943" i="24"/>
  <c r="BD943" i="24" s="1"/>
  <c r="BE943" i="24"/>
  <c r="BF943" i="24" s="1"/>
  <c r="BG943" i="24"/>
  <c r="BH943" i="24" s="1"/>
  <c r="BI943" i="24"/>
  <c r="BJ943" i="24" s="1"/>
  <c r="BK943" i="24"/>
  <c r="BL943" i="24" s="1"/>
  <c r="BM943" i="24"/>
  <c r="BN943" i="24" s="1"/>
  <c r="BC2460" i="24"/>
  <c r="BD2460" i="24" s="1"/>
  <c r="BE2460" i="24"/>
  <c r="BF2460" i="24" s="1"/>
  <c r="BG2460" i="24"/>
  <c r="BH2460" i="24" s="1"/>
  <c r="BI2460" i="24"/>
  <c r="BJ2460" i="24" s="1"/>
  <c r="BK2460" i="24"/>
  <c r="BL2460" i="24" s="1"/>
  <c r="BM2460" i="24"/>
  <c r="BN2460" i="24" s="1"/>
  <c r="BC2500" i="24"/>
  <c r="BD2500" i="24" s="1"/>
  <c r="BE2500" i="24"/>
  <c r="BF2500" i="24" s="1"/>
  <c r="BG2500" i="24"/>
  <c r="BH2500" i="24" s="1"/>
  <c r="BI2500" i="24"/>
  <c r="BJ2500" i="24" s="1"/>
  <c r="BK2500" i="24"/>
  <c r="BL2500" i="24" s="1"/>
  <c r="BM2500" i="24"/>
  <c r="BN2500" i="24" s="1"/>
  <c r="BC1745" i="24"/>
  <c r="BD1745" i="24" s="1"/>
  <c r="BE1745" i="24"/>
  <c r="BF1745" i="24" s="1"/>
  <c r="BG1745" i="24"/>
  <c r="BH1745" i="24" s="1"/>
  <c r="BI1745" i="24"/>
  <c r="BJ1745" i="24" s="1"/>
  <c r="BK1745" i="24"/>
  <c r="BL1745" i="24" s="1"/>
  <c r="BM1745" i="24"/>
  <c r="BN1745" i="24" s="1"/>
  <c r="BC2478" i="24"/>
  <c r="BD2478" i="24" s="1"/>
  <c r="BE2478" i="24"/>
  <c r="BF2478" i="24" s="1"/>
  <c r="BG2478" i="24"/>
  <c r="BH2478" i="24" s="1"/>
  <c r="BI2478" i="24"/>
  <c r="BJ2478" i="24" s="1"/>
  <c r="BK2478" i="24"/>
  <c r="BL2478" i="24" s="1"/>
  <c r="BM2478" i="24"/>
  <c r="BN2478" i="24" s="1"/>
  <c r="BC2422" i="24"/>
  <c r="BD2422" i="24" s="1"/>
  <c r="BE2422" i="24"/>
  <c r="BF2422" i="24" s="1"/>
  <c r="BG2422" i="24"/>
  <c r="BH2422" i="24" s="1"/>
  <c r="BI2422" i="24"/>
  <c r="BJ2422" i="24" s="1"/>
  <c r="BK2422" i="24"/>
  <c r="BL2422" i="24" s="1"/>
  <c r="BM2422" i="24"/>
  <c r="BN2422" i="24" s="1"/>
  <c r="BC1096" i="24"/>
  <c r="BD1096" i="24" s="1"/>
  <c r="BE1096" i="24"/>
  <c r="BF1096" i="24" s="1"/>
  <c r="BG1096" i="24"/>
  <c r="BH1096" i="24" s="1"/>
  <c r="BI1096" i="24"/>
  <c r="BJ1096" i="24" s="1"/>
  <c r="BK1096" i="24"/>
  <c r="BL1096" i="24" s="1"/>
  <c r="BM1096" i="24"/>
  <c r="BN1096" i="24" s="1"/>
  <c r="BC2126" i="24"/>
  <c r="BD2126" i="24" s="1"/>
  <c r="BE2126" i="24"/>
  <c r="BF2126" i="24" s="1"/>
  <c r="BG2126" i="24"/>
  <c r="BH2126" i="24" s="1"/>
  <c r="BI2126" i="24"/>
  <c r="BJ2126" i="24" s="1"/>
  <c r="BK2126" i="24"/>
  <c r="BL2126" i="24" s="1"/>
  <c r="BM2126" i="24"/>
  <c r="BN2126" i="24" s="1"/>
  <c r="BC2512" i="24"/>
  <c r="BD2512" i="24" s="1"/>
  <c r="BE2512" i="24"/>
  <c r="BF2512" i="24" s="1"/>
  <c r="BG2512" i="24"/>
  <c r="BH2512" i="24" s="1"/>
  <c r="BI2512" i="24"/>
  <c r="BJ2512" i="24" s="1"/>
  <c r="BK2512" i="24"/>
  <c r="BL2512" i="24" s="1"/>
  <c r="BM2512" i="24"/>
  <c r="BN2512" i="24" s="1"/>
  <c r="BC2510" i="24"/>
  <c r="BD2510" i="24" s="1"/>
  <c r="BE2510" i="24"/>
  <c r="BF2510" i="24" s="1"/>
  <c r="BG2510" i="24"/>
  <c r="BH2510" i="24" s="1"/>
  <c r="BI2510" i="24"/>
  <c r="BJ2510" i="24" s="1"/>
  <c r="BK2510" i="24"/>
  <c r="BL2510" i="24" s="1"/>
  <c r="BM2510" i="24"/>
  <c r="BN2510" i="24" s="1"/>
  <c r="BC2485" i="24"/>
  <c r="BD2485" i="24" s="1"/>
  <c r="BE2485" i="24"/>
  <c r="BF2485" i="24" s="1"/>
  <c r="BG2485" i="24"/>
  <c r="BH2485" i="24" s="1"/>
  <c r="BI2485" i="24"/>
  <c r="BJ2485" i="24" s="1"/>
  <c r="BK2485" i="24"/>
  <c r="BL2485" i="24" s="1"/>
  <c r="BM2485" i="24"/>
  <c r="BN2485" i="24" s="1"/>
  <c r="BC1746" i="24"/>
  <c r="BD1746" i="24" s="1"/>
  <c r="BE1746" i="24"/>
  <c r="BF1746" i="24" s="1"/>
  <c r="BG1746" i="24"/>
  <c r="BH1746" i="24" s="1"/>
  <c r="BI1746" i="24"/>
  <c r="BJ1746" i="24" s="1"/>
  <c r="BK1746" i="24"/>
  <c r="BL1746" i="24" s="1"/>
  <c r="BM1746" i="24"/>
  <c r="BN1746" i="24" s="1"/>
  <c r="BC2165" i="24"/>
  <c r="BD2165" i="24" s="1"/>
  <c r="BE2165" i="24"/>
  <c r="BF2165" i="24" s="1"/>
  <c r="BG2165" i="24"/>
  <c r="BH2165" i="24" s="1"/>
  <c r="BI2165" i="24"/>
  <c r="BJ2165" i="24" s="1"/>
  <c r="BK2165" i="24"/>
  <c r="BL2165" i="24" s="1"/>
  <c r="BM2165" i="24"/>
  <c r="BN2165" i="24" s="1"/>
  <c r="BC1747" i="24"/>
  <c r="BD1747" i="24" s="1"/>
  <c r="BE1747" i="24"/>
  <c r="BF1747" i="24" s="1"/>
  <c r="BG1747" i="24"/>
  <c r="BH1747" i="24" s="1"/>
  <c r="BI1747" i="24"/>
  <c r="BJ1747" i="24" s="1"/>
  <c r="BK1747" i="24"/>
  <c r="BL1747" i="24" s="1"/>
  <c r="BM1747" i="24"/>
  <c r="BN1747" i="24" s="1"/>
  <c r="BC1748" i="24"/>
  <c r="BD1748" i="24" s="1"/>
  <c r="BE1748" i="24"/>
  <c r="BF1748" i="24" s="1"/>
  <c r="BG1748" i="24"/>
  <c r="BH1748" i="24" s="1"/>
  <c r="BI1748" i="24"/>
  <c r="BJ1748" i="24" s="1"/>
  <c r="BK1748" i="24"/>
  <c r="BL1748" i="24" s="1"/>
  <c r="BM1748" i="24"/>
  <c r="BN1748" i="24" s="1"/>
  <c r="BC1749" i="24"/>
  <c r="BD1749" i="24" s="1"/>
  <c r="BE1749" i="24"/>
  <c r="BF1749" i="24" s="1"/>
  <c r="BG1749" i="24"/>
  <c r="BH1749" i="24" s="1"/>
  <c r="BI1749" i="24"/>
  <c r="BJ1749" i="24" s="1"/>
  <c r="BK1749" i="24"/>
  <c r="BL1749" i="24" s="1"/>
  <c r="BM1749" i="24"/>
  <c r="BN1749" i="24" s="1"/>
  <c r="BC1750" i="24"/>
  <c r="BD1750" i="24" s="1"/>
  <c r="BE1750" i="24"/>
  <c r="BF1750" i="24" s="1"/>
  <c r="BG1750" i="24"/>
  <c r="BH1750" i="24" s="1"/>
  <c r="BI1750" i="24"/>
  <c r="BJ1750" i="24" s="1"/>
  <c r="BK1750" i="24"/>
  <c r="BL1750" i="24" s="1"/>
  <c r="BM1750" i="24"/>
  <c r="BN1750" i="24" s="1"/>
  <c r="BC944" i="24"/>
  <c r="BD944" i="24" s="1"/>
  <c r="BE944" i="24"/>
  <c r="BF944" i="24" s="1"/>
  <c r="BG944" i="24"/>
  <c r="BH944" i="24" s="1"/>
  <c r="BI944" i="24"/>
  <c r="BJ944" i="24" s="1"/>
  <c r="BK944" i="24"/>
  <c r="BL944" i="24" s="1"/>
  <c r="BM944" i="24"/>
  <c r="BN944" i="24" s="1"/>
  <c r="BC1751" i="24"/>
  <c r="BD1751" i="24" s="1"/>
  <c r="BE1751" i="24"/>
  <c r="BF1751" i="24" s="1"/>
  <c r="BG1751" i="24"/>
  <c r="BH1751" i="24" s="1"/>
  <c r="BI1751" i="24"/>
  <c r="BJ1751" i="24" s="1"/>
  <c r="BK1751" i="24"/>
  <c r="BL1751" i="24" s="1"/>
  <c r="BM1751" i="24"/>
  <c r="BN1751" i="24" s="1"/>
  <c r="BC945" i="24"/>
  <c r="BD945" i="24" s="1"/>
  <c r="BE945" i="24"/>
  <c r="BF945" i="24" s="1"/>
  <c r="BG945" i="24"/>
  <c r="BH945" i="24" s="1"/>
  <c r="BI945" i="24"/>
  <c r="BJ945" i="24" s="1"/>
  <c r="BK945" i="24"/>
  <c r="BL945" i="24" s="1"/>
  <c r="BM945" i="24"/>
  <c r="BN945" i="24" s="1"/>
  <c r="BC1752" i="24"/>
  <c r="BD1752" i="24" s="1"/>
  <c r="BE1752" i="24"/>
  <c r="BF1752" i="24" s="1"/>
  <c r="BG1752" i="24"/>
  <c r="BH1752" i="24" s="1"/>
  <c r="BI1752" i="24"/>
  <c r="BJ1752" i="24" s="1"/>
  <c r="BK1752" i="24"/>
  <c r="BL1752" i="24" s="1"/>
  <c r="BM1752" i="24"/>
  <c r="BN1752" i="24" s="1"/>
  <c r="BC1753" i="24"/>
  <c r="BD1753" i="24" s="1"/>
  <c r="BE1753" i="24"/>
  <c r="BF1753" i="24" s="1"/>
  <c r="BG1753" i="24"/>
  <c r="BH1753" i="24" s="1"/>
  <c r="BI1753" i="24"/>
  <c r="BJ1753" i="24" s="1"/>
  <c r="BK1753" i="24"/>
  <c r="BL1753" i="24" s="1"/>
  <c r="BM1753" i="24"/>
  <c r="BN1753" i="24" s="1"/>
  <c r="BC1754" i="24"/>
  <c r="BD1754" i="24" s="1"/>
  <c r="BE1754" i="24"/>
  <c r="BF1754" i="24" s="1"/>
  <c r="BG1754" i="24"/>
  <c r="BH1754" i="24" s="1"/>
  <c r="BI1754" i="24"/>
  <c r="BJ1754" i="24" s="1"/>
  <c r="BK1754" i="24"/>
  <c r="BL1754" i="24" s="1"/>
  <c r="BM1754" i="24"/>
  <c r="BN1754" i="24" s="1"/>
  <c r="BC946" i="24"/>
  <c r="BD946" i="24" s="1"/>
  <c r="BE946" i="24"/>
  <c r="BF946" i="24" s="1"/>
  <c r="BG946" i="24"/>
  <c r="BH946" i="24" s="1"/>
  <c r="BI946" i="24"/>
  <c r="BJ946" i="24" s="1"/>
  <c r="BK946" i="24"/>
  <c r="BL946" i="24" s="1"/>
  <c r="BM946" i="24"/>
  <c r="BN946" i="24" s="1"/>
  <c r="BC1103" i="24"/>
  <c r="BD1103" i="24" s="1"/>
  <c r="BE1103" i="24"/>
  <c r="BF1103" i="24" s="1"/>
  <c r="BG1103" i="24"/>
  <c r="BH1103" i="24" s="1"/>
  <c r="BI1103" i="24"/>
  <c r="BJ1103" i="24" s="1"/>
  <c r="BK1103" i="24"/>
  <c r="BL1103" i="24" s="1"/>
  <c r="BM1103" i="24"/>
  <c r="BN1103" i="24" s="1"/>
  <c r="BC2496" i="24"/>
  <c r="BD2496" i="24" s="1"/>
  <c r="BE2496" i="24"/>
  <c r="BF2496" i="24" s="1"/>
  <c r="BG2496" i="24"/>
  <c r="BH2496" i="24" s="1"/>
  <c r="BI2496" i="24"/>
  <c r="BJ2496" i="24" s="1"/>
  <c r="BK2496" i="24"/>
  <c r="BL2496" i="24" s="1"/>
  <c r="BM2496" i="24"/>
  <c r="BN2496" i="24" s="1"/>
  <c r="BC2536" i="24"/>
  <c r="BD2536" i="24" s="1"/>
  <c r="BE2536" i="24"/>
  <c r="BF2536" i="24" s="1"/>
  <c r="BG2536" i="24"/>
  <c r="BH2536" i="24" s="1"/>
  <c r="BI2536" i="24"/>
  <c r="BJ2536" i="24" s="1"/>
  <c r="BK2536" i="24"/>
  <c r="BL2536" i="24" s="1"/>
  <c r="BM2536" i="24"/>
  <c r="BN2536" i="24" s="1"/>
  <c r="BC2088" i="24"/>
  <c r="BD2088" i="24" s="1"/>
  <c r="BE2088" i="24"/>
  <c r="BF2088" i="24" s="1"/>
  <c r="BG2088" i="24"/>
  <c r="BH2088" i="24" s="1"/>
  <c r="BI2088" i="24"/>
  <c r="BJ2088" i="24" s="1"/>
  <c r="BK2088" i="24"/>
  <c r="BL2088" i="24" s="1"/>
  <c r="BM2088" i="24"/>
  <c r="BN2088" i="24" s="1"/>
  <c r="BC1098" i="24"/>
  <c r="BD1098" i="24" s="1"/>
  <c r="BE1098" i="24"/>
  <c r="BF1098" i="24" s="1"/>
  <c r="BG1098" i="24"/>
  <c r="BH1098" i="24" s="1"/>
  <c r="BI1098" i="24"/>
  <c r="BJ1098" i="24" s="1"/>
  <c r="BK1098" i="24"/>
  <c r="BL1098" i="24" s="1"/>
  <c r="BM1098" i="24"/>
  <c r="BN1098" i="24" s="1"/>
  <c r="BC947" i="24"/>
  <c r="BD947" i="24" s="1"/>
  <c r="BE947" i="24"/>
  <c r="BF947" i="24" s="1"/>
  <c r="BG947" i="24"/>
  <c r="BH947" i="24" s="1"/>
  <c r="BI947" i="24"/>
  <c r="BJ947" i="24" s="1"/>
  <c r="BK947" i="24"/>
  <c r="BL947" i="24" s="1"/>
  <c r="BM947" i="24"/>
  <c r="BN947" i="24" s="1"/>
  <c r="BC1755" i="24"/>
  <c r="BD1755" i="24" s="1"/>
  <c r="BE1755" i="24"/>
  <c r="BF1755" i="24" s="1"/>
  <c r="BG1755" i="24"/>
  <c r="BH1755" i="24" s="1"/>
  <c r="BI1755" i="24"/>
  <c r="BJ1755" i="24" s="1"/>
  <c r="BK1755" i="24"/>
  <c r="BL1755" i="24" s="1"/>
  <c r="BM1755" i="24"/>
  <c r="BN1755" i="24" s="1"/>
  <c r="BC948" i="24"/>
  <c r="BD948" i="24" s="1"/>
  <c r="BE948" i="24"/>
  <c r="BF948" i="24" s="1"/>
  <c r="BG948" i="24"/>
  <c r="BH948" i="24" s="1"/>
  <c r="BI948" i="24"/>
  <c r="BJ948" i="24" s="1"/>
  <c r="BK948" i="24"/>
  <c r="BL948" i="24" s="1"/>
  <c r="BM948" i="24"/>
  <c r="BN948" i="24" s="1"/>
  <c r="BC2461" i="24"/>
  <c r="BD2461" i="24" s="1"/>
  <c r="BE2461" i="24"/>
  <c r="BF2461" i="24" s="1"/>
  <c r="BG2461" i="24"/>
  <c r="BH2461" i="24" s="1"/>
  <c r="BI2461" i="24"/>
  <c r="BJ2461" i="24" s="1"/>
  <c r="BK2461" i="24"/>
  <c r="BL2461" i="24" s="1"/>
  <c r="BM2461" i="24"/>
  <c r="BN2461" i="24" s="1"/>
  <c r="BC949" i="24"/>
  <c r="BD949" i="24" s="1"/>
  <c r="BE949" i="24"/>
  <c r="BF949" i="24" s="1"/>
  <c r="BG949" i="24"/>
  <c r="BH949" i="24" s="1"/>
  <c r="BI949" i="24"/>
  <c r="BJ949" i="24" s="1"/>
  <c r="BK949" i="24"/>
  <c r="BL949" i="24" s="1"/>
  <c r="BM949" i="24"/>
  <c r="BN949" i="24" s="1"/>
  <c r="BC1756" i="24"/>
  <c r="BD1756" i="24" s="1"/>
  <c r="BE1756" i="24"/>
  <c r="BF1756" i="24" s="1"/>
  <c r="BG1756" i="24"/>
  <c r="BH1756" i="24" s="1"/>
  <c r="BI1756" i="24"/>
  <c r="BJ1756" i="24" s="1"/>
  <c r="BK1756" i="24"/>
  <c r="BL1756" i="24" s="1"/>
  <c r="BM1756" i="24"/>
  <c r="BN1756" i="24" s="1"/>
  <c r="BC2462" i="24"/>
  <c r="BD2462" i="24" s="1"/>
  <c r="BE2462" i="24"/>
  <c r="BF2462" i="24" s="1"/>
  <c r="BG2462" i="24"/>
  <c r="BH2462" i="24" s="1"/>
  <c r="BI2462" i="24"/>
  <c r="BJ2462" i="24" s="1"/>
  <c r="BK2462" i="24"/>
  <c r="BL2462" i="24" s="1"/>
  <c r="BM2462" i="24"/>
  <c r="BN2462" i="24" s="1"/>
  <c r="BC950" i="24"/>
  <c r="BD950" i="24" s="1"/>
  <c r="BE950" i="24"/>
  <c r="BF950" i="24" s="1"/>
  <c r="BG950" i="24"/>
  <c r="BH950" i="24" s="1"/>
  <c r="BI950" i="24"/>
  <c r="BJ950" i="24" s="1"/>
  <c r="BK950" i="24"/>
  <c r="BL950" i="24" s="1"/>
  <c r="BM950" i="24"/>
  <c r="BN950" i="24" s="1"/>
  <c r="BC1757" i="24"/>
  <c r="BD1757" i="24" s="1"/>
  <c r="BE1757" i="24"/>
  <c r="BF1757" i="24" s="1"/>
  <c r="BG1757" i="24"/>
  <c r="BH1757" i="24" s="1"/>
  <c r="BI1757" i="24"/>
  <c r="BJ1757" i="24" s="1"/>
  <c r="BK1757" i="24"/>
  <c r="BL1757" i="24" s="1"/>
  <c r="BM1757" i="24"/>
  <c r="BN1757" i="24" s="1"/>
  <c r="BC951" i="24"/>
  <c r="BD951" i="24" s="1"/>
  <c r="BE951" i="24"/>
  <c r="BF951" i="24" s="1"/>
  <c r="BG951" i="24"/>
  <c r="BH951" i="24" s="1"/>
  <c r="BI951" i="24"/>
  <c r="BJ951" i="24" s="1"/>
  <c r="BK951" i="24"/>
  <c r="BL951" i="24" s="1"/>
  <c r="BM951" i="24"/>
  <c r="BN951" i="24" s="1"/>
  <c r="BC1758" i="24"/>
  <c r="BD1758" i="24" s="1"/>
  <c r="BE1758" i="24"/>
  <c r="BF1758" i="24" s="1"/>
  <c r="BG1758" i="24"/>
  <c r="BH1758" i="24" s="1"/>
  <c r="BI1758" i="24"/>
  <c r="BJ1758" i="24" s="1"/>
  <c r="BK1758" i="24"/>
  <c r="BL1758" i="24" s="1"/>
  <c r="BM1758" i="24"/>
  <c r="BN1758" i="24" s="1"/>
  <c r="BC2158" i="24"/>
  <c r="BD2158" i="24" s="1"/>
  <c r="BE2158" i="24"/>
  <c r="BF2158" i="24" s="1"/>
  <c r="BG2158" i="24"/>
  <c r="BH2158" i="24" s="1"/>
  <c r="BI2158" i="24"/>
  <c r="BJ2158" i="24" s="1"/>
  <c r="BK2158" i="24"/>
  <c r="BL2158" i="24" s="1"/>
  <c r="BM2158" i="24"/>
  <c r="BN2158" i="24" s="1"/>
  <c r="BC1759" i="24"/>
  <c r="BD1759" i="24" s="1"/>
  <c r="BE1759" i="24"/>
  <c r="BF1759" i="24" s="1"/>
  <c r="BG1759" i="24"/>
  <c r="BH1759" i="24" s="1"/>
  <c r="BI1759" i="24"/>
  <c r="BJ1759" i="24" s="1"/>
  <c r="BK1759" i="24"/>
  <c r="BL1759" i="24" s="1"/>
  <c r="BM1759" i="24"/>
  <c r="BN1759" i="24" s="1"/>
  <c r="BC952" i="24"/>
  <c r="BD952" i="24" s="1"/>
  <c r="BE952" i="24"/>
  <c r="BF952" i="24" s="1"/>
  <c r="BG952" i="24"/>
  <c r="BH952" i="24" s="1"/>
  <c r="BI952" i="24"/>
  <c r="BJ952" i="24" s="1"/>
  <c r="BK952" i="24"/>
  <c r="BL952" i="24" s="1"/>
  <c r="BM952" i="24"/>
  <c r="BN952" i="24" s="1"/>
  <c r="BC1760" i="24"/>
  <c r="BD1760" i="24" s="1"/>
  <c r="BE1760" i="24"/>
  <c r="BF1760" i="24" s="1"/>
  <c r="BG1760" i="24"/>
  <c r="BH1760" i="24" s="1"/>
  <c r="BI1760" i="24"/>
  <c r="BJ1760" i="24" s="1"/>
  <c r="BK1760" i="24"/>
  <c r="BL1760" i="24" s="1"/>
  <c r="BM1760" i="24"/>
  <c r="BN1760" i="24" s="1"/>
  <c r="BC1761" i="24"/>
  <c r="BD1761" i="24" s="1"/>
  <c r="BE1761" i="24"/>
  <c r="BF1761" i="24" s="1"/>
  <c r="BG1761" i="24"/>
  <c r="BH1761" i="24" s="1"/>
  <c r="BI1761" i="24"/>
  <c r="BJ1761" i="24" s="1"/>
  <c r="BK1761" i="24"/>
  <c r="BL1761" i="24" s="1"/>
  <c r="BM1761" i="24"/>
  <c r="BN1761" i="24" s="1"/>
  <c r="BC953" i="24"/>
  <c r="BD953" i="24" s="1"/>
  <c r="BE953" i="24"/>
  <c r="BF953" i="24" s="1"/>
  <c r="BG953" i="24"/>
  <c r="BH953" i="24" s="1"/>
  <c r="BI953" i="24"/>
  <c r="BJ953" i="24" s="1"/>
  <c r="BK953" i="24"/>
  <c r="BL953" i="24" s="1"/>
  <c r="BM953" i="24"/>
  <c r="BN953" i="24" s="1"/>
  <c r="BC954" i="24"/>
  <c r="BD954" i="24" s="1"/>
  <c r="BE954" i="24"/>
  <c r="BF954" i="24" s="1"/>
  <c r="BG954" i="24"/>
  <c r="BH954" i="24" s="1"/>
  <c r="BI954" i="24"/>
  <c r="BJ954" i="24" s="1"/>
  <c r="BK954" i="24"/>
  <c r="BL954" i="24" s="1"/>
  <c r="BM954" i="24"/>
  <c r="BN954" i="24" s="1"/>
  <c r="BC955" i="24"/>
  <c r="BD955" i="24" s="1"/>
  <c r="BE955" i="24"/>
  <c r="BF955" i="24" s="1"/>
  <c r="BG955" i="24"/>
  <c r="BH955" i="24" s="1"/>
  <c r="BI955" i="24"/>
  <c r="BJ955" i="24" s="1"/>
  <c r="BK955" i="24"/>
  <c r="BL955" i="24" s="1"/>
  <c r="BM955" i="24"/>
  <c r="BN955" i="24" s="1"/>
  <c r="BC956" i="24"/>
  <c r="BD956" i="24" s="1"/>
  <c r="BE956" i="24"/>
  <c r="BF956" i="24" s="1"/>
  <c r="BG956" i="24"/>
  <c r="BH956" i="24" s="1"/>
  <c r="BI956" i="24"/>
  <c r="BJ956" i="24" s="1"/>
  <c r="BK956" i="24"/>
  <c r="BL956" i="24" s="1"/>
  <c r="BM956" i="24"/>
  <c r="BN956" i="24" s="1"/>
  <c r="BC957" i="24"/>
  <c r="BD957" i="24" s="1"/>
  <c r="BE957" i="24"/>
  <c r="BF957" i="24" s="1"/>
  <c r="BG957" i="24"/>
  <c r="BH957" i="24" s="1"/>
  <c r="BI957" i="24"/>
  <c r="BJ957" i="24" s="1"/>
  <c r="BK957" i="24"/>
  <c r="BL957" i="24" s="1"/>
  <c r="BM957" i="24"/>
  <c r="BN957" i="24" s="1"/>
  <c r="BC958" i="24"/>
  <c r="BD958" i="24" s="1"/>
  <c r="BE958" i="24"/>
  <c r="BF958" i="24" s="1"/>
  <c r="BG958" i="24"/>
  <c r="BH958" i="24" s="1"/>
  <c r="BI958" i="24"/>
  <c r="BJ958" i="24" s="1"/>
  <c r="BK958" i="24"/>
  <c r="BL958" i="24" s="1"/>
  <c r="BM958" i="24"/>
  <c r="BN958" i="24" s="1"/>
  <c r="BC1762" i="24"/>
  <c r="BD1762" i="24" s="1"/>
  <c r="BE1762" i="24"/>
  <c r="BF1762" i="24" s="1"/>
  <c r="BG1762" i="24"/>
  <c r="BH1762" i="24" s="1"/>
  <c r="BI1762" i="24"/>
  <c r="BJ1762" i="24" s="1"/>
  <c r="BK1762" i="24"/>
  <c r="BL1762" i="24" s="1"/>
  <c r="BM1762" i="24"/>
  <c r="BN1762" i="24" s="1"/>
  <c r="BC959" i="24"/>
  <c r="BD959" i="24" s="1"/>
  <c r="BE959" i="24"/>
  <c r="BF959" i="24" s="1"/>
  <c r="BG959" i="24"/>
  <c r="BH959" i="24" s="1"/>
  <c r="BI959" i="24"/>
  <c r="BJ959" i="24" s="1"/>
  <c r="BK959" i="24"/>
  <c r="BL959" i="24" s="1"/>
  <c r="BM959" i="24"/>
  <c r="BN959" i="24" s="1"/>
  <c r="BC1763" i="24"/>
  <c r="BD1763" i="24" s="1"/>
  <c r="BE1763" i="24"/>
  <c r="BF1763" i="24" s="1"/>
  <c r="BG1763" i="24"/>
  <c r="BH1763" i="24" s="1"/>
  <c r="BI1763" i="24"/>
  <c r="BJ1763" i="24" s="1"/>
  <c r="BK1763" i="24"/>
  <c r="BL1763" i="24" s="1"/>
  <c r="BM1763" i="24"/>
  <c r="BN1763" i="24" s="1"/>
  <c r="BC960" i="24"/>
  <c r="BD960" i="24" s="1"/>
  <c r="BE960" i="24"/>
  <c r="BF960" i="24" s="1"/>
  <c r="BG960" i="24"/>
  <c r="BH960" i="24" s="1"/>
  <c r="BI960" i="24"/>
  <c r="BJ960" i="24" s="1"/>
  <c r="BK960" i="24"/>
  <c r="BL960" i="24" s="1"/>
  <c r="BM960" i="24"/>
  <c r="BN960" i="24" s="1"/>
  <c r="BC961" i="24"/>
  <c r="BD961" i="24" s="1"/>
  <c r="BE961" i="24"/>
  <c r="BF961" i="24" s="1"/>
  <c r="BG961" i="24"/>
  <c r="BH961" i="24" s="1"/>
  <c r="BI961" i="24"/>
  <c r="BJ961" i="24" s="1"/>
  <c r="BK961" i="24"/>
  <c r="BL961" i="24" s="1"/>
  <c r="BM961" i="24"/>
  <c r="BN961" i="24" s="1"/>
  <c r="BC1764" i="24"/>
  <c r="BD1764" i="24" s="1"/>
  <c r="BE1764" i="24"/>
  <c r="BF1764" i="24" s="1"/>
  <c r="BG1764" i="24"/>
  <c r="BH1764" i="24" s="1"/>
  <c r="BI1764" i="24"/>
  <c r="BJ1764" i="24" s="1"/>
  <c r="BK1764" i="24"/>
  <c r="BL1764" i="24" s="1"/>
  <c r="BM1764" i="24"/>
  <c r="BN1764" i="24" s="1"/>
  <c r="BC1765" i="24"/>
  <c r="BD1765" i="24" s="1"/>
  <c r="BE1765" i="24"/>
  <c r="BF1765" i="24" s="1"/>
  <c r="BG1765" i="24"/>
  <c r="BH1765" i="24" s="1"/>
  <c r="BI1765" i="24"/>
  <c r="BJ1765" i="24" s="1"/>
  <c r="BK1765" i="24"/>
  <c r="BL1765" i="24" s="1"/>
  <c r="BM1765" i="24"/>
  <c r="BN1765" i="24" s="1"/>
  <c r="BC1766" i="24"/>
  <c r="BD1766" i="24" s="1"/>
  <c r="BE1766" i="24"/>
  <c r="BF1766" i="24" s="1"/>
  <c r="BG1766" i="24"/>
  <c r="BH1766" i="24" s="1"/>
  <c r="BI1766" i="24"/>
  <c r="BJ1766" i="24" s="1"/>
  <c r="BK1766" i="24"/>
  <c r="BL1766" i="24" s="1"/>
  <c r="BM1766" i="24"/>
  <c r="BN1766" i="24" s="1"/>
  <c r="BC1896" i="24"/>
  <c r="BD1896" i="24" s="1"/>
  <c r="BE1896" i="24"/>
  <c r="BF1896" i="24" s="1"/>
  <c r="BG1896" i="24"/>
  <c r="BH1896" i="24" s="1"/>
  <c r="BI1896" i="24"/>
  <c r="BJ1896" i="24" s="1"/>
  <c r="BK1896" i="24"/>
  <c r="BL1896" i="24" s="1"/>
  <c r="BM1896" i="24"/>
  <c r="BN1896" i="24" s="1"/>
  <c r="BC962" i="24"/>
  <c r="BD962" i="24" s="1"/>
  <c r="BE962" i="24"/>
  <c r="BF962" i="24" s="1"/>
  <c r="BG962" i="24"/>
  <c r="BH962" i="24" s="1"/>
  <c r="BI962" i="24"/>
  <c r="BJ962" i="24" s="1"/>
  <c r="BK962" i="24"/>
  <c r="BL962" i="24" s="1"/>
  <c r="BM962" i="24"/>
  <c r="BN962" i="24" s="1"/>
  <c r="BC1099" i="24"/>
  <c r="BD1099" i="24" s="1"/>
  <c r="BE1099" i="24"/>
  <c r="BF1099" i="24" s="1"/>
  <c r="BG1099" i="24"/>
  <c r="BH1099" i="24" s="1"/>
  <c r="BI1099" i="24"/>
  <c r="BJ1099" i="24" s="1"/>
  <c r="BK1099" i="24"/>
  <c r="BL1099" i="24" s="1"/>
  <c r="BM1099" i="24"/>
  <c r="BN1099" i="24" s="1"/>
  <c r="BC1767" i="24"/>
  <c r="BD1767" i="24" s="1"/>
  <c r="BE1767" i="24"/>
  <c r="BF1767" i="24" s="1"/>
  <c r="BG1767" i="24"/>
  <c r="BH1767" i="24" s="1"/>
  <c r="BI1767" i="24"/>
  <c r="BJ1767" i="24" s="1"/>
  <c r="BK1767" i="24"/>
  <c r="BL1767" i="24" s="1"/>
  <c r="BM1767" i="24"/>
  <c r="BN1767" i="24" s="1"/>
  <c r="BC963" i="24"/>
  <c r="BD963" i="24" s="1"/>
  <c r="BE963" i="24"/>
  <c r="BF963" i="24" s="1"/>
  <c r="BG963" i="24"/>
  <c r="BH963" i="24" s="1"/>
  <c r="BI963" i="24"/>
  <c r="BJ963" i="24" s="1"/>
  <c r="BK963" i="24"/>
  <c r="BL963" i="24" s="1"/>
  <c r="BM963" i="24"/>
  <c r="BN963" i="24" s="1"/>
  <c r="BC964" i="24"/>
  <c r="BD964" i="24" s="1"/>
  <c r="BE964" i="24"/>
  <c r="BF964" i="24" s="1"/>
  <c r="BG964" i="24"/>
  <c r="BH964" i="24" s="1"/>
  <c r="BI964" i="24"/>
  <c r="BJ964" i="24" s="1"/>
  <c r="BK964" i="24"/>
  <c r="BL964" i="24" s="1"/>
  <c r="BM964" i="24"/>
  <c r="BN964" i="24" s="1"/>
  <c r="BC965" i="24"/>
  <c r="BD965" i="24" s="1"/>
  <c r="BE965" i="24"/>
  <c r="BF965" i="24" s="1"/>
  <c r="BG965" i="24"/>
  <c r="BH965" i="24" s="1"/>
  <c r="BI965" i="24"/>
  <c r="BJ965" i="24" s="1"/>
  <c r="BK965" i="24"/>
  <c r="BL965" i="24" s="1"/>
  <c r="BM965" i="24"/>
  <c r="BN965" i="24" s="1"/>
  <c r="BC966" i="24"/>
  <c r="BD966" i="24" s="1"/>
  <c r="BE966" i="24"/>
  <c r="BF966" i="24" s="1"/>
  <c r="BG966" i="24"/>
  <c r="BH966" i="24" s="1"/>
  <c r="BI966" i="24"/>
  <c r="BJ966" i="24" s="1"/>
  <c r="BK966" i="24"/>
  <c r="BL966" i="24" s="1"/>
  <c r="BM966" i="24"/>
  <c r="BN966" i="24" s="1"/>
  <c r="BC1770" i="24"/>
  <c r="BD1770" i="24" s="1"/>
  <c r="BE1770" i="24"/>
  <c r="BF1770" i="24" s="1"/>
  <c r="BG1770" i="24"/>
  <c r="BH1770" i="24" s="1"/>
  <c r="BI1770" i="24"/>
  <c r="BJ1770" i="24" s="1"/>
  <c r="BK1770" i="24"/>
  <c r="BL1770" i="24" s="1"/>
  <c r="BM1770" i="24"/>
  <c r="BN1770" i="24" s="1"/>
  <c r="BC967" i="24"/>
  <c r="BD967" i="24" s="1"/>
  <c r="BE967" i="24"/>
  <c r="BF967" i="24" s="1"/>
  <c r="BG967" i="24"/>
  <c r="BH967" i="24" s="1"/>
  <c r="BI967" i="24"/>
  <c r="BJ967" i="24" s="1"/>
  <c r="BK967" i="24"/>
  <c r="BL967" i="24" s="1"/>
  <c r="BM967" i="24"/>
  <c r="BN967" i="24" s="1"/>
  <c r="BC968" i="24"/>
  <c r="BD968" i="24" s="1"/>
  <c r="BE968" i="24"/>
  <c r="BF968" i="24" s="1"/>
  <c r="BG968" i="24"/>
  <c r="BH968" i="24" s="1"/>
  <c r="BI968" i="24"/>
  <c r="BJ968" i="24" s="1"/>
  <c r="BK968" i="24"/>
  <c r="BL968" i="24" s="1"/>
  <c r="BM968" i="24"/>
  <c r="BN968" i="24" s="1"/>
  <c r="BC969" i="24"/>
  <c r="BD969" i="24" s="1"/>
  <c r="BE969" i="24"/>
  <c r="BF969" i="24" s="1"/>
  <c r="BG969" i="24"/>
  <c r="BH969" i="24" s="1"/>
  <c r="BI969" i="24"/>
  <c r="BJ969" i="24" s="1"/>
  <c r="BK969" i="24"/>
  <c r="BL969" i="24" s="1"/>
  <c r="BM969" i="24"/>
  <c r="BN969" i="24" s="1"/>
  <c r="BC13" i="24"/>
  <c r="BD13" i="24" s="1"/>
  <c r="BE13" i="24"/>
  <c r="BF13" i="24" s="1"/>
  <c r="BG13" i="24"/>
  <c r="BH13" i="24" s="1"/>
  <c r="BI13" i="24"/>
  <c r="BJ13" i="24" s="1"/>
  <c r="BK13" i="24"/>
  <c r="BL13" i="24" s="1"/>
  <c r="BM13" i="24"/>
  <c r="BN13" i="24" s="1"/>
  <c r="BC1771" i="24"/>
  <c r="BD1771" i="24" s="1"/>
  <c r="BE1771" i="24"/>
  <c r="BF1771" i="24" s="1"/>
  <c r="BG1771" i="24"/>
  <c r="BH1771" i="24" s="1"/>
  <c r="BI1771" i="24"/>
  <c r="BJ1771" i="24" s="1"/>
  <c r="BK1771" i="24"/>
  <c r="BL1771" i="24" s="1"/>
  <c r="BM1771" i="24"/>
  <c r="BN1771" i="24" s="1"/>
  <c r="BC1772" i="24"/>
  <c r="BD1772" i="24" s="1"/>
  <c r="BE1772" i="24"/>
  <c r="BF1772" i="24" s="1"/>
  <c r="BG1772" i="24"/>
  <c r="BH1772" i="24" s="1"/>
  <c r="BI1772" i="24"/>
  <c r="BJ1772" i="24" s="1"/>
  <c r="BK1772" i="24"/>
  <c r="BL1772" i="24" s="1"/>
  <c r="BM1772" i="24"/>
  <c r="BN1772" i="24" s="1"/>
  <c r="BC2275" i="24"/>
  <c r="BD2275" i="24" s="1"/>
  <c r="BE2275" i="24"/>
  <c r="BF2275" i="24" s="1"/>
  <c r="BG2275" i="24"/>
  <c r="BH2275" i="24" s="1"/>
  <c r="BI2275" i="24"/>
  <c r="BJ2275" i="24" s="1"/>
  <c r="BK2275" i="24"/>
  <c r="BL2275" i="24" s="1"/>
  <c r="BM2275" i="24"/>
  <c r="BN2275" i="24" s="1"/>
  <c r="BC2034" i="24"/>
  <c r="BD2034" i="24" s="1"/>
  <c r="BE2034" i="24"/>
  <c r="BF2034" i="24" s="1"/>
  <c r="BG2034" i="24"/>
  <c r="BH2034" i="24" s="1"/>
  <c r="BI2034" i="24"/>
  <c r="BJ2034" i="24" s="1"/>
  <c r="BK2034" i="24"/>
  <c r="BL2034" i="24" s="1"/>
  <c r="BM2034" i="24"/>
  <c r="BN2034" i="24" s="1"/>
  <c r="BC1877" i="24"/>
  <c r="BD1877" i="24" s="1"/>
  <c r="BE1877" i="24"/>
  <c r="BF1877" i="24" s="1"/>
  <c r="BG1877" i="24"/>
  <c r="BH1877" i="24" s="1"/>
  <c r="BI1877" i="24"/>
  <c r="BJ1877" i="24" s="1"/>
  <c r="BK1877" i="24"/>
  <c r="BL1877" i="24" s="1"/>
  <c r="BM1877" i="24"/>
  <c r="BN1877" i="24" s="1"/>
  <c r="BC1773" i="24"/>
  <c r="BD1773" i="24" s="1"/>
  <c r="BE1773" i="24"/>
  <c r="BF1773" i="24" s="1"/>
  <c r="BG1773" i="24"/>
  <c r="BH1773" i="24" s="1"/>
  <c r="BI1773" i="24"/>
  <c r="BJ1773" i="24" s="1"/>
  <c r="BK1773" i="24"/>
  <c r="BL1773" i="24" s="1"/>
  <c r="BM1773" i="24"/>
  <c r="BN1773" i="24" s="1"/>
  <c r="BC2419" i="24"/>
  <c r="BD2419" i="24" s="1"/>
  <c r="BE2419" i="24"/>
  <c r="BF2419" i="24" s="1"/>
  <c r="BG2419" i="24"/>
  <c r="BH2419" i="24" s="1"/>
  <c r="BI2419" i="24"/>
  <c r="BJ2419" i="24" s="1"/>
  <c r="BK2419" i="24"/>
  <c r="BL2419" i="24" s="1"/>
  <c r="BM2419" i="24"/>
  <c r="BN2419" i="24" s="1"/>
  <c r="BC2006" i="24"/>
  <c r="BD2006" i="24" s="1"/>
  <c r="BE2006" i="24"/>
  <c r="BF2006" i="24" s="1"/>
  <c r="BG2006" i="24"/>
  <c r="BH2006" i="24" s="1"/>
  <c r="BI2006" i="24"/>
  <c r="BJ2006" i="24" s="1"/>
  <c r="BK2006" i="24"/>
  <c r="BL2006" i="24" s="1"/>
  <c r="BM2006" i="24"/>
  <c r="BN2006" i="24" s="1"/>
  <c r="BC1986" i="24"/>
  <c r="BD1986" i="24" s="1"/>
  <c r="BE1986" i="24"/>
  <c r="BF1986" i="24" s="1"/>
  <c r="BG1986" i="24"/>
  <c r="BH1986" i="24" s="1"/>
  <c r="BI1986" i="24"/>
  <c r="BJ1986" i="24" s="1"/>
  <c r="BK1986" i="24"/>
  <c r="BL1986" i="24" s="1"/>
  <c r="BM1986" i="24"/>
  <c r="BN1986" i="24" s="1"/>
  <c r="BC2274" i="24"/>
  <c r="BD2274" i="24" s="1"/>
  <c r="BE2274" i="24"/>
  <c r="BF2274" i="24" s="1"/>
  <c r="BG2274" i="24"/>
  <c r="BH2274" i="24" s="1"/>
  <c r="BI2274" i="24"/>
  <c r="BJ2274" i="24" s="1"/>
  <c r="BK2274" i="24"/>
  <c r="BL2274" i="24" s="1"/>
  <c r="BM2274" i="24"/>
  <c r="BN2274" i="24" s="1"/>
  <c r="BC1097" i="24"/>
  <c r="BD1097" i="24" s="1"/>
  <c r="BE1097" i="24"/>
  <c r="BF1097" i="24" s="1"/>
  <c r="BG1097" i="24"/>
  <c r="BH1097" i="24" s="1"/>
  <c r="BI1097" i="24"/>
  <c r="BJ1097" i="24" s="1"/>
  <c r="BK1097" i="24"/>
  <c r="BL1097" i="24" s="1"/>
  <c r="BM1097" i="24"/>
  <c r="BN1097" i="24" s="1"/>
  <c r="BC2525" i="24"/>
  <c r="BD2525" i="24" s="1"/>
  <c r="BE2525" i="24"/>
  <c r="BF2525" i="24" s="1"/>
  <c r="BG2525" i="24"/>
  <c r="BH2525" i="24" s="1"/>
  <c r="BI2525" i="24"/>
  <c r="BJ2525" i="24" s="1"/>
  <c r="BK2525" i="24"/>
  <c r="BL2525" i="24" s="1"/>
  <c r="BM2525" i="24"/>
  <c r="BN2525" i="24" s="1"/>
  <c r="BC2463" i="24"/>
  <c r="BD2463" i="24" s="1"/>
  <c r="BE2463" i="24"/>
  <c r="BF2463" i="24" s="1"/>
  <c r="BG2463" i="24"/>
  <c r="BH2463" i="24" s="1"/>
  <c r="BI2463" i="24"/>
  <c r="BJ2463" i="24" s="1"/>
  <c r="BK2463" i="24"/>
  <c r="BL2463" i="24" s="1"/>
  <c r="BM2463" i="24"/>
  <c r="BN2463" i="24" s="1"/>
  <c r="BC1774" i="24"/>
  <c r="BD1774" i="24" s="1"/>
  <c r="BE1774" i="24"/>
  <c r="BF1774" i="24" s="1"/>
  <c r="BG1774" i="24"/>
  <c r="BH1774" i="24" s="1"/>
  <c r="BI1774" i="24"/>
  <c r="BJ1774" i="24" s="1"/>
  <c r="BK1774" i="24"/>
  <c r="BL1774" i="24" s="1"/>
  <c r="BM1774" i="24"/>
  <c r="BN1774" i="24" s="1"/>
  <c r="BC1775" i="24"/>
  <c r="BD1775" i="24" s="1"/>
  <c r="BE1775" i="24"/>
  <c r="BF1775" i="24" s="1"/>
  <c r="BG1775" i="24"/>
  <c r="BH1775" i="24" s="1"/>
  <c r="BI1775" i="24"/>
  <c r="BJ1775" i="24" s="1"/>
  <c r="BK1775" i="24"/>
  <c r="BL1775" i="24" s="1"/>
  <c r="BM1775" i="24"/>
  <c r="BN1775" i="24" s="1"/>
  <c r="BC1776" i="24"/>
  <c r="BD1776" i="24" s="1"/>
  <c r="BE1776" i="24"/>
  <c r="BF1776" i="24" s="1"/>
  <c r="BG1776" i="24"/>
  <c r="BH1776" i="24" s="1"/>
  <c r="BI1776" i="24"/>
  <c r="BJ1776" i="24" s="1"/>
  <c r="BK1776" i="24"/>
  <c r="BL1776" i="24" s="1"/>
  <c r="BM1776" i="24"/>
  <c r="BN1776" i="24" s="1"/>
  <c r="BC970" i="24"/>
  <c r="BD970" i="24" s="1"/>
  <c r="BE970" i="24"/>
  <c r="BF970" i="24" s="1"/>
  <c r="BG970" i="24"/>
  <c r="BH970" i="24" s="1"/>
  <c r="BI970" i="24"/>
  <c r="BJ970" i="24" s="1"/>
  <c r="BK970" i="24"/>
  <c r="BL970" i="24" s="1"/>
  <c r="BM970" i="24"/>
  <c r="BN970" i="24" s="1"/>
  <c r="BC971" i="24"/>
  <c r="BD971" i="24" s="1"/>
  <c r="BE971" i="24"/>
  <c r="BF971" i="24" s="1"/>
  <c r="BG971" i="24"/>
  <c r="BH971" i="24" s="1"/>
  <c r="BI971" i="24"/>
  <c r="BJ971" i="24" s="1"/>
  <c r="BK971" i="24"/>
  <c r="BL971" i="24" s="1"/>
  <c r="BM971" i="24"/>
  <c r="BN971" i="24" s="1"/>
  <c r="BC1777" i="24"/>
  <c r="BD1777" i="24" s="1"/>
  <c r="BE1777" i="24"/>
  <c r="BF1777" i="24" s="1"/>
  <c r="BG1777" i="24"/>
  <c r="BH1777" i="24" s="1"/>
  <c r="BI1777" i="24"/>
  <c r="BJ1777" i="24" s="1"/>
  <c r="BK1777" i="24"/>
  <c r="BL1777" i="24" s="1"/>
  <c r="BM1777" i="24"/>
  <c r="BN1777" i="24" s="1"/>
  <c r="BC2507" i="24"/>
  <c r="BD2507" i="24" s="1"/>
  <c r="BE2507" i="24"/>
  <c r="BF2507" i="24" s="1"/>
  <c r="BG2507" i="24"/>
  <c r="BH2507" i="24" s="1"/>
  <c r="BI2507" i="24"/>
  <c r="BJ2507" i="24" s="1"/>
  <c r="BK2507" i="24"/>
  <c r="BL2507" i="24" s="1"/>
  <c r="BM2507" i="24"/>
  <c r="BN2507" i="24" s="1"/>
  <c r="BC2464" i="24"/>
  <c r="BD2464" i="24" s="1"/>
  <c r="BE2464" i="24"/>
  <c r="BF2464" i="24" s="1"/>
  <c r="BG2464" i="24"/>
  <c r="BH2464" i="24" s="1"/>
  <c r="BI2464" i="24"/>
  <c r="BJ2464" i="24" s="1"/>
  <c r="BK2464" i="24"/>
  <c r="BL2464" i="24" s="1"/>
  <c r="BM2464" i="24"/>
  <c r="BN2464" i="24" s="1"/>
  <c r="BC972" i="24"/>
  <c r="BD972" i="24" s="1"/>
  <c r="BE972" i="24"/>
  <c r="BF972" i="24" s="1"/>
  <c r="BG972" i="24"/>
  <c r="BH972" i="24" s="1"/>
  <c r="BI972" i="24"/>
  <c r="BJ972" i="24" s="1"/>
  <c r="BK972" i="24"/>
  <c r="BL972" i="24" s="1"/>
  <c r="BM972" i="24"/>
  <c r="BN972" i="24" s="1"/>
  <c r="BC973" i="24"/>
  <c r="BD973" i="24" s="1"/>
  <c r="BE973" i="24"/>
  <c r="BF973" i="24" s="1"/>
  <c r="BG973" i="24"/>
  <c r="BH973" i="24" s="1"/>
  <c r="BI973" i="24"/>
  <c r="BJ973" i="24" s="1"/>
  <c r="BK973" i="24"/>
  <c r="BL973" i="24" s="1"/>
  <c r="BM973" i="24"/>
  <c r="BN973" i="24" s="1"/>
  <c r="BC974" i="24"/>
  <c r="BD974" i="24" s="1"/>
  <c r="BE974" i="24"/>
  <c r="BF974" i="24" s="1"/>
  <c r="BG974" i="24"/>
  <c r="BH974" i="24" s="1"/>
  <c r="BI974" i="24"/>
  <c r="BJ974" i="24" s="1"/>
  <c r="BK974" i="24"/>
  <c r="BL974" i="24" s="1"/>
  <c r="BM974" i="24"/>
  <c r="BN974" i="24" s="1"/>
  <c r="BC1778" i="24"/>
  <c r="BD1778" i="24" s="1"/>
  <c r="BE1778" i="24"/>
  <c r="BF1778" i="24" s="1"/>
  <c r="BG1778" i="24"/>
  <c r="BH1778" i="24" s="1"/>
  <c r="BI1778" i="24"/>
  <c r="BJ1778" i="24" s="1"/>
  <c r="BK1778" i="24"/>
  <c r="BL1778" i="24" s="1"/>
  <c r="BM1778" i="24"/>
  <c r="BN1778" i="24" s="1"/>
  <c r="BC975" i="24"/>
  <c r="BD975" i="24" s="1"/>
  <c r="BE975" i="24"/>
  <c r="BF975" i="24" s="1"/>
  <c r="BG975" i="24"/>
  <c r="BH975" i="24" s="1"/>
  <c r="BI975" i="24"/>
  <c r="BJ975" i="24" s="1"/>
  <c r="BK975" i="24"/>
  <c r="BL975" i="24" s="1"/>
  <c r="BM975" i="24"/>
  <c r="BN975" i="24" s="1"/>
  <c r="BC1779" i="24"/>
  <c r="BD1779" i="24" s="1"/>
  <c r="BE1779" i="24"/>
  <c r="BF1779" i="24" s="1"/>
  <c r="BG1779" i="24"/>
  <c r="BH1779" i="24" s="1"/>
  <c r="BI1779" i="24"/>
  <c r="BJ1779" i="24" s="1"/>
  <c r="BK1779" i="24"/>
  <c r="BL1779" i="24" s="1"/>
  <c r="BM1779" i="24"/>
  <c r="BN1779" i="24" s="1"/>
  <c r="BC2465" i="24"/>
  <c r="BD2465" i="24" s="1"/>
  <c r="BE2465" i="24"/>
  <c r="BF2465" i="24" s="1"/>
  <c r="BG2465" i="24"/>
  <c r="BH2465" i="24" s="1"/>
  <c r="BI2465" i="24"/>
  <c r="BJ2465" i="24" s="1"/>
  <c r="BK2465" i="24"/>
  <c r="BL2465" i="24" s="1"/>
  <c r="BM2465" i="24"/>
  <c r="BN2465" i="24" s="1"/>
  <c r="BC1780" i="24"/>
  <c r="BD1780" i="24" s="1"/>
  <c r="BE1780" i="24"/>
  <c r="BF1780" i="24" s="1"/>
  <c r="BG1780" i="24"/>
  <c r="BH1780" i="24" s="1"/>
  <c r="BI1780" i="24"/>
  <c r="BJ1780" i="24" s="1"/>
  <c r="BK1780" i="24"/>
  <c r="BL1780" i="24" s="1"/>
  <c r="BM1780" i="24"/>
  <c r="BN1780" i="24" s="1"/>
  <c r="BC1781" i="24"/>
  <c r="BD1781" i="24" s="1"/>
  <c r="BE1781" i="24"/>
  <c r="BF1781" i="24" s="1"/>
  <c r="BG1781" i="24"/>
  <c r="BH1781" i="24" s="1"/>
  <c r="BI1781" i="24"/>
  <c r="BJ1781" i="24" s="1"/>
  <c r="BK1781" i="24"/>
  <c r="BL1781" i="24" s="1"/>
  <c r="BM1781" i="24"/>
  <c r="BN1781" i="24" s="1"/>
  <c r="BC1782" i="24"/>
  <c r="BD1782" i="24" s="1"/>
  <c r="BE1782" i="24"/>
  <c r="BF1782" i="24" s="1"/>
  <c r="BG1782" i="24"/>
  <c r="BH1782" i="24" s="1"/>
  <c r="BI1782" i="24"/>
  <c r="BJ1782" i="24" s="1"/>
  <c r="BK1782" i="24"/>
  <c r="BL1782" i="24" s="1"/>
  <c r="BM1782" i="24"/>
  <c r="BN1782" i="24" s="1"/>
  <c r="BC976" i="24"/>
  <c r="BD976" i="24" s="1"/>
  <c r="BE976" i="24"/>
  <c r="BF976" i="24" s="1"/>
  <c r="BG976" i="24"/>
  <c r="BH976" i="24" s="1"/>
  <c r="BI976" i="24"/>
  <c r="BJ976" i="24" s="1"/>
  <c r="BK976" i="24"/>
  <c r="BL976" i="24" s="1"/>
  <c r="BM976" i="24"/>
  <c r="BN976" i="24" s="1"/>
  <c r="BC1783" i="24"/>
  <c r="BD1783" i="24" s="1"/>
  <c r="BE1783" i="24"/>
  <c r="BF1783" i="24" s="1"/>
  <c r="BG1783" i="24"/>
  <c r="BH1783" i="24" s="1"/>
  <c r="BI1783" i="24"/>
  <c r="BJ1783" i="24" s="1"/>
  <c r="BK1783" i="24"/>
  <c r="BL1783" i="24" s="1"/>
  <c r="BM1783" i="24"/>
  <c r="BN1783" i="24" s="1"/>
  <c r="BC1784" i="24"/>
  <c r="BD1784" i="24" s="1"/>
  <c r="BE1784" i="24"/>
  <c r="BF1784" i="24" s="1"/>
  <c r="BG1784" i="24"/>
  <c r="BH1784" i="24" s="1"/>
  <c r="BI1784" i="24"/>
  <c r="BJ1784" i="24" s="1"/>
  <c r="BK1784" i="24"/>
  <c r="BL1784" i="24" s="1"/>
  <c r="BM1784" i="24"/>
  <c r="BN1784" i="24" s="1"/>
  <c r="BC977" i="24"/>
  <c r="BD977" i="24" s="1"/>
  <c r="BE977" i="24"/>
  <c r="BF977" i="24" s="1"/>
  <c r="BG977" i="24"/>
  <c r="BH977" i="24" s="1"/>
  <c r="BI977" i="24"/>
  <c r="BJ977" i="24" s="1"/>
  <c r="BK977" i="24"/>
  <c r="BL977" i="24" s="1"/>
  <c r="BM977" i="24"/>
  <c r="BN977" i="24" s="1"/>
  <c r="BC1785" i="24"/>
  <c r="BD1785" i="24" s="1"/>
  <c r="BE1785" i="24"/>
  <c r="BF1785" i="24" s="1"/>
  <c r="BG1785" i="24"/>
  <c r="BH1785" i="24" s="1"/>
  <c r="BI1785" i="24"/>
  <c r="BJ1785" i="24" s="1"/>
  <c r="BK1785" i="24"/>
  <c r="BL1785" i="24" s="1"/>
  <c r="BM1785" i="24"/>
  <c r="BN1785" i="24" s="1"/>
  <c r="BC978" i="24"/>
  <c r="BD978" i="24" s="1"/>
  <c r="BE978" i="24"/>
  <c r="BF978" i="24" s="1"/>
  <c r="BG978" i="24"/>
  <c r="BH978" i="24" s="1"/>
  <c r="BI978" i="24"/>
  <c r="BJ978" i="24" s="1"/>
  <c r="BK978" i="24"/>
  <c r="BL978" i="24" s="1"/>
  <c r="BM978" i="24"/>
  <c r="BN978" i="24" s="1"/>
  <c r="BC1786" i="24"/>
  <c r="BD1786" i="24" s="1"/>
  <c r="BE1786" i="24"/>
  <c r="BF1786" i="24" s="1"/>
  <c r="BG1786" i="24"/>
  <c r="BH1786" i="24" s="1"/>
  <c r="BI1786" i="24"/>
  <c r="BJ1786" i="24" s="1"/>
  <c r="BK1786" i="24"/>
  <c r="BL1786" i="24" s="1"/>
  <c r="BM1786" i="24"/>
  <c r="BN1786" i="24" s="1"/>
  <c r="BC1787" i="24"/>
  <c r="BD1787" i="24" s="1"/>
  <c r="BE1787" i="24"/>
  <c r="BF1787" i="24" s="1"/>
  <c r="BG1787" i="24"/>
  <c r="BH1787" i="24" s="1"/>
  <c r="BI1787" i="24"/>
  <c r="BJ1787" i="24" s="1"/>
  <c r="BK1787" i="24"/>
  <c r="BL1787" i="24" s="1"/>
  <c r="BM1787" i="24"/>
  <c r="BN1787" i="24" s="1"/>
  <c r="BC2466" i="24"/>
  <c r="BD2466" i="24" s="1"/>
  <c r="BE2466" i="24"/>
  <c r="BF2466" i="24" s="1"/>
  <c r="BG2466" i="24"/>
  <c r="BH2466" i="24" s="1"/>
  <c r="BI2466" i="24"/>
  <c r="BJ2466" i="24" s="1"/>
  <c r="BK2466" i="24"/>
  <c r="BL2466" i="24" s="1"/>
  <c r="BM2466" i="24"/>
  <c r="BN2466" i="24" s="1"/>
  <c r="BC979" i="24"/>
  <c r="BD979" i="24" s="1"/>
  <c r="BE979" i="24"/>
  <c r="BF979" i="24" s="1"/>
  <c r="BG979" i="24"/>
  <c r="BH979" i="24" s="1"/>
  <c r="BI979" i="24"/>
  <c r="BJ979" i="24" s="1"/>
  <c r="BK979" i="24"/>
  <c r="BL979" i="24" s="1"/>
  <c r="BM979" i="24"/>
  <c r="BN979" i="24" s="1"/>
  <c r="BC1788" i="24"/>
  <c r="BD1788" i="24" s="1"/>
  <c r="BE1788" i="24"/>
  <c r="BF1788" i="24" s="1"/>
  <c r="BG1788" i="24"/>
  <c r="BH1788" i="24" s="1"/>
  <c r="BI1788" i="24"/>
  <c r="BJ1788" i="24" s="1"/>
  <c r="BK1788" i="24"/>
  <c r="BL1788" i="24" s="1"/>
  <c r="BM1788" i="24"/>
  <c r="BN1788" i="24" s="1"/>
  <c r="BC980" i="24"/>
  <c r="BD980" i="24" s="1"/>
  <c r="BE980" i="24"/>
  <c r="BF980" i="24" s="1"/>
  <c r="BG980" i="24"/>
  <c r="BH980" i="24" s="1"/>
  <c r="BI980" i="24"/>
  <c r="BJ980" i="24" s="1"/>
  <c r="BK980" i="24"/>
  <c r="BL980" i="24" s="1"/>
  <c r="BM980" i="24"/>
  <c r="BN980" i="24" s="1"/>
  <c r="BC1789" i="24"/>
  <c r="BD1789" i="24" s="1"/>
  <c r="BE1789" i="24"/>
  <c r="BF1789" i="24" s="1"/>
  <c r="BG1789" i="24"/>
  <c r="BH1789" i="24" s="1"/>
  <c r="BI1789" i="24"/>
  <c r="BJ1789" i="24" s="1"/>
  <c r="BK1789" i="24"/>
  <c r="BL1789" i="24" s="1"/>
  <c r="BM1789" i="24"/>
  <c r="BN1789" i="24" s="1"/>
  <c r="BC1790" i="24"/>
  <c r="BD1790" i="24" s="1"/>
  <c r="BE1790" i="24"/>
  <c r="BF1790" i="24" s="1"/>
  <c r="BG1790" i="24"/>
  <c r="BH1790" i="24" s="1"/>
  <c r="BI1790" i="24"/>
  <c r="BJ1790" i="24" s="1"/>
  <c r="BK1790" i="24"/>
  <c r="BL1790" i="24" s="1"/>
  <c r="BM1790" i="24"/>
  <c r="BN1790" i="24" s="1"/>
  <c r="BC1791" i="24"/>
  <c r="BD1791" i="24" s="1"/>
  <c r="BE1791" i="24"/>
  <c r="BF1791" i="24" s="1"/>
  <c r="BG1791" i="24"/>
  <c r="BH1791" i="24" s="1"/>
  <c r="BI1791" i="24"/>
  <c r="BJ1791" i="24" s="1"/>
  <c r="BK1791" i="24"/>
  <c r="BL1791" i="24" s="1"/>
  <c r="BM1791" i="24"/>
  <c r="BN1791" i="24" s="1"/>
  <c r="BC2467" i="24"/>
  <c r="BD2467" i="24" s="1"/>
  <c r="BE2467" i="24"/>
  <c r="BF2467" i="24" s="1"/>
  <c r="BG2467" i="24"/>
  <c r="BH2467" i="24" s="1"/>
  <c r="BI2467" i="24"/>
  <c r="BJ2467" i="24" s="1"/>
  <c r="BK2467" i="24"/>
  <c r="BL2467" i="24" s="1"/>
  <c r="BM2467" i="24"/>
  <c r="BN2467" i="24" s="1"/>
  <c r="BC2468" i="24"/>
  <c r="BD2468" i="24" s="1"/>
  <c r="BE2468" i="24"/>
  <c r="BF2468" i="24" s="1"/>
  <c r="BG2468" i="24"/>
  <c r="BH2468" i="24" s="1"/>
  <c r="BI2468" i="24"/>
  <c r="BJ2468" i="24" s="1"/>
  <c r="BK2468" i="24"/>
  <c r="BL2468" i="24" s="1"/>
  <c r="BM2468" i="24"/>
  <c r="BN2468" i="24" s="1"/>
  <c r="BC981" i="24"/>
  <c r="BD981" i="24" s="1"/>
  <c r="BE981" i="24"/>
  <c r="BF981" i="24" s="1"/>
  <c r="BG981" i="24"/>
  <c r="BH981" i="24" s="1"/>
  <c r="BI981" i="24"/>
  <c r="BJ981" i="24" s="1"/>
  <c r="BK981" i="24"/>
  <c r="BL981" i="24" s="1"/>
  <c r="BM981" i="24"/>
  <c r="BN981" i="24" s="1"/>
  <c r="BC982" i="24"/>
  <c r="BD982" i="24" s="1"/>
  <c r="BE982" i="24"/>
  <c r="BF982" i="24" s="1"/>
  <c r="BG982" i="24"/>
  <c r="BH982" i="24" s="1"/>
  <c r="BI982" i="24"/>
  <c r="BJ982" i="24" s="1"/>
  <c r="BK982" i="24"/>
  <c r="BL982" i="24" s="1"/>
  <c r="BM982" i="24"/>
  <c r="BN982" i="24" s="1"/>
  <c r="BC2469" i="24"/>
  <c r="BD2469" i="24" s="1"/>
  <c r="BE2469" i="24"/>
  <c r="BF2469" i="24" s="1"/>
  <c r="BG2469" i="24"/>
  <c r="BH2469" i="24" s="1"/>
  <c r="BI2469" i="24"/>
  <c r="BJ2469" i="24" s="1"/>
  <c r="BK2469" i="24"/>
  <c r="BL2469" i="24" s="1"/>
  <c r="BM2469" i="24"/>
  <c r="BN2469" i="24" s="1"/>
  <c r="BC1792" i="24"/>
  <c r="BD1792" i="24" s="1"/>
  <c r="BE1792" i="24"/>
  <c r="BF1792" i="24" s="1"/>
  <c r="BG1792" i="24"/>
  <c r="BH1792" i="24" s="1"/>
  <c r="BI1792" i="24"/>
  <c r="BJ1792" i="24" s="1"/>
  <c r="BK1792" i="24"/>
  <c r="BL1792" i="24" s="1"/>
  <c r="BM1792" i="24"/>
  <c r="BN1792" i="24" s="1"/>
  <c r="BC2470" i="24"/>
  <c r="BD2470" i="24" s="1"/>
  <c r="BE2470" i="24"/>
  <c r="BF2470" i="24" s="1"/>
  <c r="BG2470" i="24"/>
  <c r="BH2470" i="24" s="1"/>
  <c r="BI2470" i="24"/>
  <c r="BJ2470" i="24" s="1"/>
  <c r="BK2470" i="24"/>
  <c r="BL2470" i="24" s="1"/>
  <c r="BM2470" i="24"/>
  <c r="BN2470" i="24" s="1"/>
  <c r="BC983" i="24"/>
  <c r="BD983" i="24" s="1"/>
  <c r="BE983" i="24"/>
  <c r="BF983" i="24" s="1"/>
  <c r="BG983" i="24"/>
  <c r="BH983" i="24" s="1"/>
  <c r="BI983" i="24"/>
  <c r="BJ983" i="24" s="1"/>
  <c r="BK983" i="24"/>
  <c r="BL983" i="24" s="1"/>
  <c r="BM983" i="24"/>
  <c r="BN983" i="24" s="1"/>
  <c r="BC1793" i="24"/>
  <c r="BD1793" i="24" s="1"/>
  <c r="BE1793" i="24"/>
  <c r="BF1793" i="24" s="1"/>
  <c r="BG1793" i="24"/>
  <c r="BH1793" i="24" s="1"/>
  <c r="BI1793" i="24"/>
  <c r="BJ1793" i="24" s="1"/>
  <c r="BK1793" i="24"/>
  <c r="BL1793" i="24" s="1"/>
  <c r="BM1793" i="24"/>
  <c r="BN1793" i="24" s="1"/>
  <c r="BC1794" i="24"/>
  <c r="BD1794" i="24" s="1"/>
  <c r="BE1794" i="24"/>
  <c r="BF1794" i="24" s="1"/>
  <c r="BG1794" i="24"/>
  <c r="BH1794" i="24" s="1"/>
  <c r="BI1794" i="24"/>
  <c r="BJ1794" i="24" s="1"/>
  <c r="BK1794" i="24"/>
  <c r="BL1794" i="24" s="1"/>
  <c r="BM1794" i="24"/>
  <c r="BN1794" i="24" s="1"/>
  <c r="BC984" i="24"/>
  <c r="BD984" i="24" s="1"/>
  <c r="BE984" i="24"/>
  <c r="BF984" i="24" s="1"/>
  <c r="BG984" i="24"/>
  <c r="BH984" i="24" s="1"/>
  <c r="BI984" i="24"/>
  <c r="BJ984" i="24" s="1"/>
  <c r="BK984" i="24"/>
  <c r="BL984" i="24" s="1"/>
  <c r="BM984" i="24"/>
  <c r="BN984" i="24" s="1"/>
  <c r="BC985" i="24"/>
  <c r="BD985" i="24" s="1"/>
  <c r="BE985" i="24"/>
  <c r="BF985" i="24" s="1"/>
  <c r="BG985" i="24"/>
  <c r="BH985" i="24" s="1"/>
  <c r="BI985" i="24"/>
  <c r="BJ985" i="24" s="1"/>
  <c r="BK985" i="24"/>
  <c r="BL985" i="24" s="1"/>
  <c r="BM985" i="24"/>
  <c r="BN985" i="24" s="1"/>
  <c r="BC986" i="24"/>
  <c r="BD986" i="24" s="1"/>
  <c r="BE986" i="24"/>
  <c r="BF986" i="24" s="1"/>
  <c r="BG986" i="24"/>
  <c r="BH986" i="24" s="1"/>
  <c r="BI986" i="24"/>
  <c r="BJ986" i="24" s="1"/>
  <c r="BK986" i="24"/>
  <c r="BL986" i="24" s="1"/>
  <c r="BM986" i="24"/>
  <c r="BN986" i="24" s="1"/>
  <c r="BC987" i="24"/>
  <c r="BD987" i="24" s="1"/>
  <c r="BE987" i="24"/>
  <c r="BF987" i="24" s="1"/>
  <c r="BG987" i="24"/>
  <c r="BH987" i="24" s="1"/>
  <c r="BI987" i="24"/>
  <c r="BJ987" i="24" s="1"/>
  <c r="BK987" i="24"/>
  <c r="BL987" i="24" s="1"/>
  <c r="BM987" i="24"/>
  <c r="BN987" i="24" s="1"/>
  <c r="BC2489" i="24"/>
  <c r="BD2489" i="24" s="1"/>
  <c r="BE2489" i="24"/>
  <c r="BF2489" i="24" s="1"/>
  <c r="BG2489" i="24"/>
  <c r="BH2489" i="24" s="1"/>
  <c r="BI2489" i="24"/>
  <c r="BJ2489" i="24" s="1"/>
  <c r="BK2489" i="24"/>
  <c r="BL2489" i="24" s="1"/>
  <c r="BM2489" i="24"/>
  <c r="BN2489" i="24" s="1"/>
  <c r="BC2491" i="24"/>
  <c r="BD2491" i="24" s="1"/>
  <c r="BE2491" i="24"/>
  <c r="BF2491" i="24" s="1"/>
  <c r="BG2491" i="24"/>
  <c r="BH2491" i="24" s="1"/>
  <c r="BI2491" i="24"/>
  <c r="BJ2491" i="24" s="1"/>
  <c r="BK2491" i="24"/>
  <c r="BL2491" i="24" s="1"/>
  <c r="BM2491" i="24"/>
  <c r="BN2491" i="24" s="1"/>
  <c r="BC1795" i="24"/>
  <c r="BD1795" i="24" s="1"/>
  <c r="BE1795" i="24"/>
  <c r="BF1795" i="24" s="1"/>
  <c r="BG1795" i="24"/>
  <c r="BH1795" i="24" s="1"/>
  <c r="BI1795" i="24"/>
  <c r="BJ1795" i="24" s="1"/>
  <c r="BK1795" i="24"/>
  <c r="BL1795" i="24" s="1"/>
  <c r="BM1795" i="24"/>
  <c r="BN1795" i="24" s="1"/>
  <c r="BC988" i="24"/>
  <c r="BD988" i="24" s="1"/>
  <c r="BE988" i="24"/>
  <c r="BF988" i="24" s="1"/>
  <c r="BG988" i="24"/>
  <c r="BH988" i="24" s="1"/>
  <c r="BI988" i="24"/>
  <c r="BJ988" i="24" s="1"/>
  <c r="BK988" i="24"/>
  <c r="BL988" i="24" s="1"/>
  <c r="BM988" i="24"/>
  <c r="BN988" i="24" s="1"/>
  <c r="BC989" i="24"/>
  <c r="BD989" i="24" s="1"/>
  <c r="BE989" i="24"/>
  <c r="BF989" i="24" s="1"/>
  <c r="BG989" i="24"/>
  <c r="BH989" i="24" s="1"/>
  <c r="BI989" i="24"/>
  <c r="BJ989" i="24" s="1"/>
  <c r="BK989" i="24"/>
  <c r="BL989" i="24" s="1"/>
  <c r="BM989" i="24"/>
  <c r="BN989" i="24" s="1"/>
  <c r="BC990" i="24"/>
  <c r="BD990" i="24" s="1"/>
  <c r="BE990" i="24"/>
  <c r="BF990" i="24" s="1"/>
  <c r="BG990" i="24"/>
  <c r="BH990" i="24" s="1"/>
  <c r="BI990" i="24"/>
  <c r="BJ990" i="24" s="1"/>
  <c r="BK990" i="24"/>
  <c r="BL990" i="24" s="1"/>
  <c r="BM990" i="24"/>
  <c r="BN990" i="24" s="1"/>
  <c r="BC2224" i="24"/>
  <c r="BD2224" i="24" s="1"/>
  <c r="BE2224" i="24"/>
  <c r="BF2224" i="24" s="1"/>
  <c r="BG2224" i="24"/>
  <c r="BH2224" i="24" s="1"/>
  <c r="BI2224" i="24"/>
  <c r="BJ2224" i="24" s="1"/>
  <c r="BK2224" i="24"/>
  <c r="BL2224" i="24" s="1"/>
  <c r="BM2224" i="24"/>
  <c r="BN2224" i="24" s="1"/>
  <c r="BC2134" i="24"/>
  <c r="BD2134" i="24" s="1"/>
  <c r="BE2134" i="24"/>
  <c r="BF2134" i="24" s="1"/>
  <c r="BG2134" i="24"/>
  <c r="BH2134" i="24" s="1"/>
  <c r="BI2134" i="24"/>
  <c r="BJ2134" i="24" s="1"/>
  <c r="BK2134" i="24"/>
  <c r="BL2134" i="24" s="1"/>
  <c r="BM2134" i="24"/>
  <c r="BN2134" i="24" s="1"/>
  <c r="BC2386" i="24"/>
  <c r="BD2386" i="24" s="1"/>
  <c r="BE2386" i="24"/>
  <c r="BF2386" i="24" s="1"/>
  <c r="BG2386" i="24"/>
  <c r="BH2386" i="24" s="1"/>
  <c r="BI2386" i="24"/>
  <c r="BJ2386" i="24" s="1"/>
  <c r="BK2386" i="24"/>
  <c r="BL2386" i="24" s="1"/>
  <c r="BM2386" i="24"/>
  <c r="BN2386" i="24" s="1"/>
  <c r="BC2398" i="24"/>
  <c r="BD2398" i="24" s="1"/>
  <c r="BE2398" i="24"/>
  <c r="BF2398" i="24" s="1"/>
  <c r="BG2398" i="24"/>
  <c r="BH2398" i="24" s="1"/>
  <c r="BI2398" i="24"/>
  <c r="BJ2398" i="24" s="1"/>
  <c r="BK2398" i="24"/>
  <c r="BL2398" i="24" s="1"/>
  <c r="BM2398" i="24"/>
  <c r="BN2398" i="24" s="1"/>
  <c r="BC2208" i="24"/>
  <c r="BD2208" i="24" s="1"/>
  <c r="BE2208" i="24"/>
  <c r="BF2208" i="24" s="1"/>
  <c r="BG2208" i="24"/>
  <c r="BH2208" i="24" s="1"/>
  <c r="BI2208" i="24"/>
  <c r="BJ2208" i="24" s="1"/>
  <c r="BK2208" i="24"/>
  <c r="BL2208" i="24" s="1"/>
  <c r="BM2208" i="24"/>
  <c r="BN2208" i="24" s="1"/>
  <c r="BC1940" i="24"/>
  <c r="BD1940" i="24" s="1"/>
  <c r="BE1940" i="24"/>
  <c r="BF1940" i="24" s="1"/>
  <c r="BG1940" i="24"/>
  <c r="BH1940" i="24" s="1"/>
  <c r="BI1940" i="24"/>
  <c r="BJ1940" i="24" s="1"/>
  <c r="BK1940" i="24"/>
  <c r="BL1940" i="24" s="1"/>
  <c r="BM1940" i="24"/>
  <c r="BN1940" i="24" s="1"/>
  <c r="BC1796" i="24"/>
  <c r="BD1796" i="24" s="1"/>
  <c r="BE1796" i="24"/>
  <c r="BF1796" i="24" s="1"/>
  <c r="BG1796" i="24"/>
  <c r="BH1796" i="24" s="1"/>
  <c r="BI1796" i="24"/>
  <c r="BJ1796" i="24" s="1"/>
  <c r="BK1796" i="24"/>
  <c r="BL1796" i="24" s="1"/>
  <c r="BM1796" i="24"/>
  <c r="BN1796" i="24" s="1"/>
  <c r="BC2345" i="24"/>
  <c r="BD2345" i="24" s="1"/>
  <c r="BE2345" i="24"/>
  <c r="BF2345" i="24" s="1"/>
  <c r="BG2345" i="24"/>
  <c r="BH2345" i="24" s="1"/>
  <c r="BI2345" i="24"/>
  <c r="BJ2345" i="24" s="1"/>
  <c r="BK2345" i="24"/>
  <c r="BL2345" i="24" s="1"/>
  <c r="BM2345" i="24"/>
  <c r="BN2345" i="24" s="1"/>
  <c r="BC2284" i="24"/>
  <c r="BD2284" i="24" s="1"/>
  <c r="BE2284" i="24"/>
  <c r="BF2284" i="24" s="1"/>
  <c r="BG2284" i="24"/>
  <c r="BH2284" i="24" s="1"/>
  <c r="BI2284" i="24"/>
  <c r="BJ2284" i="24" s="1"/>
  <c r="BK2284" i="24"/>
  <c r="BL2284" i="24" s="1"/>
  <c r="BM2284" i="24"/>
  <c r="BN2284" i="24" s="1"/>
  <c r="BC2397" i="24"/>
  <c r="BD2397" i="24" s="1"/>
  <c r="BE2397" i="24"/>
  <c r="BF2397" i="24" s="1"/>
  <c r="BG2397" i="24"/>
  <c r="BH2397" i="24" s="1"/>
  <c r="BI2397" i="24"/>
  <c r="BJ2397" i="24" s="1"/>
  <c r="BK2397" i="24"/>
  <c r="BL2397" i="24" s="1"/>
  <c r="BM2397" i="24"/>
  <c r="BN2397" i="24" s="1"/>
  <c r="BC2358" i="24"/>
  <c r="BD2358" i="24" s="1"/>
  <c r="BE2358" i="24"/>
  <c r="BF2358" i="24" s="1"/>
  <c r="BG2358" i="24"/>
  <c r="BH2358" i="24" s="1"/>
  <c r="BI2358" i="24"/>
  <c r="BJ2358" i="24" s="1"/>
  <c r="BK2358" i="24"/>
  <c r="BL2358" i="24" s="1"/>
  <c r="BM2358" i="24"/>
  <c r="BN2358" i="24" s="1"/>
  <c r="BC991" i="24"/>
  <c r="BD991" i="24" s="1"/>
  <c r="BE991" i="24"/>
  <c r="BF991" i="24" s="1"/>
  <c r="BG991" i="24"/>
  <c r="BH991" i="24" s="1"/>
  <c r="BI991" i="24"/>
  <c r="BJ991" i="24" s="1"/>
  <c r="BK991" i="24"/>
  <c r="BL991" i="24" s="1"/>
  <c r="BM991" i="24"/>
  <c r="BN991" i="24" s="1"/>
  <c r="BC992" i="24"/>
  <c r="BD992" i="24" s="1"/>
  <c r="BE992" i="24"/>
  <c r="BF992" i="24" s="1"/>
  <c r="BG992" i="24"/>
  <c r="BH992" i="24" s="1"/>
  <c r="BI992" i="24"/>
  <c r="BJ992" i="24" s="1"/>
  <c r="BK992" i="24"/>
  <c r="BL992" i="24" s="1"/>
  <c r="BM992" i="24"/>
  <c r="BN992" i="24" s="1"/>
  <c r="BC993" i="24"/>
  <c r="BD993" i="24" s="1"/>
  <c r="BE993" i="24"/>
  <c r="BF993" i="24" s="1"/>
  <c r="BG993" i="24"/>
  <c r="BH993" i="24" s="1"/>
  <c r="BI993" i="24"/>
  <c r="BJ993" i="24" s="1"/>
  <c r="BK993" i="24"/>
  <c r="BL993" i="24" s="1"/>
  <c r="BM993" i="24"/>
  <c r="BN993" i="24" s="1"/>
  <c r="BC1797" i="24"/>
  <c r="BD1797" i="24" s="1"/>
  <c r="BE1797" i="24"/>
  <c r="BF1797" i="24" s="1"/>
  <c r="BG1797" i="24"/>
  <c r="BH1797" i="24" s="1"/>
  <c r="BI1797" i="24"/>
  <c r="BJ1797" i="24" s="1"/>
  <c r="BK1797" i="24"/>
  <c r="BL1797" i="24" s="1"/>
  <c r="BM1797" i="24"/>
  <c r="BN1797" i="24" s="1"/>
  <c r="BC1798" i="24"/>
  <c r="BD1798" i="24" s="1"/>
  <c r="BE1798" i="24"/>
  <c r="BF1798" i="24" s="1"/>
  <c r="BG1798" i="24"/>
  <c r="BH1798" i="24" s="1"/>
  <c r="BI1798" i="24"/>
  <c r="BJ1798" i="24" s="1"/>
  <c r="BK1798" i="24"/>
  <c r="BL1798" i="24" s="1"/>
  <c r="BM1798" i="24"/>
  <c r="BN1798" i="24" s="1"/>
  <c r="BC994" i="24"/>
  <c r="BD994" i="24" s="1"/>
  <c r="BE994" i="24"/>
  <c r="BF994" i="24" s="1"/>
  <c r="BG994" i="24"/>
  <c r="BH994" i="24" s="1"/>
  <c r="BI994" i="24"/>
  <c r="BJ994" i="24" s="1"/>
  <c r="BK994" i="24"/>
  <c r="BL994" i="24" s="1"/>
  <c r="BM994" i="24"/>
  <c r="BN994" i="24" s="1"/>
  <c r="BC995" i="24"/>
  <c r="BD995" i="24" s="1"/>
  <c r="BE995" i="24"/>
  <c r="BF995" i="24" s="1"/>
  <c r="BG995" i="24"/>
  <c r="BH995" i="24" s="1"/>
  <c r="BI995" i="24"/>
  <c r="BJ995" i="24" s="1"/>
  <c r="BK995" i="24"/>
  <c r="BL995" i="24" s="1"/>
  <c r="BM995" i="24"/>
  <c r="BN995" i="24" s="1"/>
  <c r="BC996" i="24"/>
  <c r="BD996" i="24" s="1"/>
  <c r="BE996" i="24"/>
  <c r="BF996" i="24" s="1"/>
  <c r="BG996" i="24"/>
  <c r="BH996" i="24" s="1"/>
  <c r="BI996" i="24"/>
  <c r="BJ996" i="24" s="1"/>
  <c r="BK996" i="24"/>
  <c r="BL996" i="24" s="1"/>
  <c r="BM996" i="24"/>
  <c r="BN996" i="24" s="1"/>
  <c r="BC997" i="24"/>
  <c r="BD997" i="24" s="1"/>
  <c r="BE997" i="24"/>
  <c r="BF997" i="24" s="1"/>
  <c r="BG997" i="24"/>
  <c r="BH997" i="24" s="1"/>
  <c r="BI997" i="24"/>
  <c r="BJ997" i="24" s="1"/>
  <c r="BK997" i="24"/>
  <c r="BL997" i="24" s="1"/>
  <c r="BM997" i="24"/>
  <c r="BN997" i="24" s="1"/>
  <c r="BC1799" i="24"/>
  <c r="BD1799" i="24" s="1"/>
  <c r="BE1799" i="24"/>
  <c r="BF1799" i="24" s="1"/>
  <c r="BG1799" i="24"/>
  <c r="BH1799" i="24" s="1"/>
  <c r="BI1799" i="24"/>
  <c r="BJ1799" i="24" s="1"/>
  <c r="BK1799" i="24"/>
  <c r="BL1799" i="24" s="1"/>
  <c r="BM1799" i="24"/>
  <c r="BN1799" i="24" s="1"/>
  <c r="BC998" i="24"/>
  <c r="BD998" i="24" s="1"/>
  <c r="BE998" i="24"/>
  <c r="BF998" i="24" s="1"/>
  <c r="BG998" i="24"/>
  <c r="BH998" i="24" s="1"/>
  <c r="BI998" i="24"/>
  <c r="BJ998" i="24" s="1"/>
  <c r="BK998" i="24"/>
  <c r="BL998" i="24" s="1"/>
  <c r="BM998" i="24"/>
  <c r="BN998" i="24" s="1"/>
  <c r="BC999" i="24"/>
  <c r="BD999" i="24" s="1"/>
  <c r="BE999" i="24"/>
  <c r="BF999" i="24" s="1"/>
  <c r="BG999" i="24"/>
  <c r="BH999" i="24" s="1"/>
  <c r="BI999" i="24"/>
  <c r="BJ999" i="24" s="1"/>
  <c r="BK999" i="24"/>
  <c r="BL999" i="24" s="1"/>
  <c r="BM999" i="24"/>
  <c r="BN999" i="24" s="1"/>
  <c r="BC1000" i="24"/>
  <c r="BD1000" i="24" s="1"/>
  <c r="BE1000" i="24"/>
  <c r="BF1000" i="24" s="1"/>
  <c r="BG1000" i="24"/>
  <c r="BH1000" i="24" s="1"/>
  <c r="BI1000" i="24"/>
  <c r="BJ1000" i="24" s="1"/>
  <c r="BK1000" i="24"/>
  <c r="BL1000" i="24" s="1"/>
  <c r="BM1000" i="24"/>
  <c r="BN1000" i="24" s="1"/>
  <c r="BC1800" i="24"/>
  <c r="BD1800" i="24" s="1"/>
  <c r="BE1800" i="24"/>
  <c r="BF1800" i="24" s="1"/>
  <c r="BG1800" i="24"/>
  <c r="BH1800" i="24" s="1"/>
  <c r="BI1800" i="24"/>
  <c r="BJ1800" i="24" s="1"/>
  <c r="BK1800" i="24"/>
  <c r="BL1800" i="24" s="1"/>
  <c r="BM1800" i="24"/>
  <c r="BN1800" i="24" s="1"/>
  <c r="BC1801" i="24"/>
  <c r="BD1801" i="24" s="1"/>
  <c r="BE1801" i="24"/>
  <c r="BF1801" i="24" s="1"/>
  <c r="BG1801" i="24"/>
  <c r="BH1801" i="24" s="1"/>
  <c r="BI1801" i="24"/>
  <c r="BJ1801" i="24" s="1"/>
  <c r="BK1801" i="24"/>
  <c r="BL1801" i="24" s="1"/>
  <c r="BM1801" i="24"/>
  <c r="BN1801" i="24" s="1"/>
  <c r="BC1802" i="24"/>
  <c r="BD1802" i="24" s="1"/>
  <c r="BE1802" i="24"/>
  <c r="BF1802" i="24" s="1"/>
  <c r="BG1802" i="24"/>
  <c r="BH1802" i="24" s="1"/>
  <c r="BI1802" i="24"/>
  <c r="BJ1802" i="24" s="1"/>
  <c r="BK1802" i="24"/>
  <c r="BL1802" i="24" s="1"/>
  <c r="BM1802" i="24"/>
  <c r="BN1802" i="24" s="1"/>
  <c r="BC1803" i="24"/>
  <c r="BD1803" i="24" s="1"/>
  <c r="BE1803" i="24"/>
  <c r="BF1803" i="24" s="1"/>
  <c r="BG1803" i="24"/>
  <c r="BH1803" i="24" s="1"/>
  <c r="BI1803" i="24"/>
  <c r="BJ1803" i="24" s="1"/>
  <c r="BK1803" i="24"/>
  <c r="BL1803" i="24" s="1"/>
  <c r="BM1803" i="24"/>
  <c r="BN1803" i="24" s="1"/>
  <c r="BC1804" i="24"/>
  <c r="BD1804" i="24" s="1"/>
  <c r="BE1804" i="24"/>
  <c r="BF1804" i="24" s="1"/>
  <c r="BG1804" i="24"/>
  <c r="BH1804" i="24" s="1"/>
  <c r="BI1804" i="24"/>
  <c r="BJ1804" i="24" s="1"/>
  <c r="BK1804" i="24"/>
  <c r="BL1804" i="24" s="1"/>
  <c r="BM1804" i="24"/>
  <c r="BN1804" i="24" s="1"/>
  <c r="BC1001" i="24"/>
  <c r="BD1001" i="24" s="1"/>
  <c r="BE1001" i="24"/>
  <c r="BF1001" i="24" s="1"/>
  <c r="BG1001" i="24"/>
  <c r="BH1001" i="24" s="1"/>
  <c r="BI1001" i="24"/>
  <c r="BJ1001" i="24" s="1"/>
  <c r="BK1001" i="24"/>
  <c r="BL1001" i="24" s="1"/>
  <c r="BM1001" i="24"/>
  <c r="BN1001" i="24" s="1"/>
  <c r="BC1805" i="24"/>
  <c r="BD1805" i="24" s="1"/>
  <c r="BE1805" i="24"/>
  <c r="BF1805" i="24" s="1"/>
  <c r="BG1805" i="24"/>
  <c r="BH1805" i="24" s="1"/>
  <c r="BI1805" i="24"/>
  <c r="BJ1805" i="24" s="1"/>
  <c r="BK1805" i="24"/>
  <c r="BL1805" i="24" s="1"/>
  <c r="BM1805" i="24"/>
  <c r="BN1805" i="24" s="1"/>
  <c r="BC1806" i="24"/>
  <c r="BD1806" i="24" s="1"/>
  <c r="BE1806" i="24"/>
  <c r="BF1806" i="24" s="1"/>
  <c r="BG1806" i="24"/>
  <c r="BH1806" i="24" s="1"/>
  <c r="BI1806" i="24"/>
  <c r="BJ1806" i="24" s="1"/>
  <c r="BK1806" i="24"/>
  <c r="BL1806" i="24" s="1"/>
  <c r="BM1806" i="24"/>
  <c r="BN1806" i="24" s="1"/>
  <c r="BC1002" i="24"/>
  <c r="BD1002" i="24" s="1"/>
  <c r="BE1002" i="24"/>
  <c r="BF1002" i="24" s="1"/>
  <c r="BG1002" i="24"/>
  <c r="BH1002" i="24" s="1"/>
  <c r="BI1002" i="24"/>
  <c r="BJ1002" i="24" s="1"/>
  <c r="BK1002" i="24"/>
  <c r="BL1002" i="24" s="1"/>
  <c r="BM1002" i="24"/>
  <c r="BN1002" i="24" s="1"/>
  <c r="BC1003" i="24"/>
  <c r="BD1003" i="24" s="1"/>
  <c r="BE1003" i="24"/>
  <c r="BF1003" i="24" s="1"/>
  <c r="BG1003" i="24"/>
  <c r="BH1003" i="24" s="1"/>
  <c r="BI1003" i="24"/>
  <c r="BJ1003" i="24" s="1"/>
  <c r="BK1003" i="24"/>
  <c r="BL1003" i="24" s="1"/>
  <c r="BM1003" i="24"/>
  <c r="BN1003" i="24" s="1"/>
  <c r="BC1807" i="24"/>
  <c r="BD1807" i="24" s="1"/>
  <c r="BE1807" i="24"/>
  <c r="BF1807" i="24" s="1"/>
  <c r="BG1807" i="24"/>
  <c r="BH1807" i="24" s="1"/>
  <c r="BI1807" i="24"/>
  <c r="BJ1807" i="24" s="1"/>
  <c r="BK1807" i="24"/>
  <c r="BL1807" i="24" s="1"/>
  <c r="BM1807" i="24"/>
  <c r="BN1807" i="24" s="1"/>
  <c r="BC1808" i="24"/>
  <c r="BD1808" i="24" s="1"/>
  <c r="BE1808" i="24"/>
  <c r="BF1808" i="24" s="1"/>
  <c r="BG1808" i="24"/>
  <c r="BH1808" i="24" s="1"/>
  <c r="BI1808" i="24"/>
  <c r="BJ1808" i="24" s="1"/>
  <c r="BK1808" i="24"/>
  <c r="BL1808" i="24" s="1"/>
  <c r="BM1808" i="24"/>
  <c r="BN1808" i="24" s="1"/>
  <c r="BC1809" i="24"/>
  <c r="BD1809" i="24" s="1"/>
  <c r="BE1809" i="24"/>
  <c r="BF1809" i="24" s="1"/>
  <c r="BG1809" i="24"/>
  <c r="BH1809" i="24" s="1"/>
  <c r="BI1809" i="24"/>
  <c r="BJ1809" i="24" s="1"/>
  <c r="BK1809" i="24"/>
  <c r="BL1809" i="24" s="1"/>
  <c r="BM1809" i="24"/>
  <c r="BN1809" i="24" s="1"/>
  <c r="BC1810" i="24"/>
  <c r="BD1810" i="24" s="1"/>
  <c r="BE1810" i="24"/>
  <c r="BF1810" i="24" s="1"/>
  <c r="BG1810" i="24"/>
  <c r="BH1810" i="24" s="1"/>
  <c r="BI1810" i="24"/>
  <c r="BJ1810" i="24" s="1"/>
  <c r="BK1810" i="24"/>
  <c r="BL1810" i="24" s="1"/>
  <c r="BM1810" i="24"/>
  <c r="BN1810" i="24" s="1"/>
  <c r="BC1004" i="24"/>
  <c r="BD1004" i="24" s="1"/>
  <c r="BE1004" i="24"/>
  <c r="BF1004" i="24" s="1"/>
  <c r="BG1004" i="24"/>
  <c r="BH1004" i="24" s="1"/>
  <c r="BI1004" i="24"/>
  <c r="BJ1004" i="24" s="1"/>
  <c r="BK1004" i="24"/>
  <c r="BL1004" i="24" s="1"/>
  <c r="BM1004" i="24"/>
  <c r="BN1004" i="24" s="1"/>
  <c r="BC1811" i="24"/>
  <c r="BD1811" i="24" s="1"/>
  <c r="BE1811" i="24"/>
  <c r="BF1811" i="24" s="1"/>
  <c r="BG1811" i="24"/>
  <c r="BH1811" i="24" s="1"/>
  <c r="BI1811" i="24"/>
  <c r="BJ1811" i="24" s="1"/>
  <c r="BK1811" i="24"/>
  <c r="BL1811" i="24" s="1"/>
  <c r="BM1811" i="24"/>
  <c r="BN1811" i="24" s="1"/>
  <c r="BC1005" i="24"/>
  <c r="BD1005" i="24" s="1"/>
  <c r="BE1005" i="24"/>
  <c r="BF1005" i="24" s="1"/>
  <c r="BG1005" i="24"/>
  <c r="BH1005" i="24" s="1"/>
  <c r="BI1005" i="24"/>
  <c r="BJ1005" i="24" s="1"/>
  <c r="BK1005" i="24"/>
  <c r="BL1005" i="24" s="1"/>
  <c r="BM1005" i="24"/>
  <c r="BN1005" i="24" s="1"/>
  <c r="BC1812" i="24"/>
  <c r="BD1812" i="24" s="1"/>
  <c r="BE1812" i="24"/>
  <c r="BF1812" i="24" s="1"/>
  <c r="BG1812" i="24"/>
  <c r="BH1812" i="24" s="1"/>
  <c r="BI1812" i="24"/>
  <c r="BJ1812" i="24" s="1"/>
  <c r="BK1812" i="24"/>
  <c r="BL1812" i="24" s="1"/>
  <c r="BM1812" i="24"/>
  <c r="BN1812" i="24" s="1"/>
  <c r="BC1006" i="24"/>
  <c r="BD1006" i="24" s="1"/>
  <c r="BE1006" i="24"/>
  <c r="BF1006" i="24" s="1"/>
  <c r="BG1006" i="24"/>
  <c r="BH1006" i="24" s="1"/>
  <c r="BI1006" i="24"/>
  <c r="BJ1006" i="24" s="1"/>
  <c r="BK1006" i="24"/>
  <c r="BL1006" i="24" s="1"/>
  <c r="BM1006" i="24"/>
  <c r="BN1006" i="24" s="1"/>
  <c r="BC1813" i="24"/>
  <c r="BD1813" i="24" s="1"/>
  <c r="BE1813" i="24"/>
  <c r="BF1813" i="24" s="1"/>
  <c r="BG1813" i="24"/>
  <c r="BH1813" i="24" s="1"/>
  <c r="BI1813" i="24"/>
  <c r="BJ1813" i="24" s="1"/>
  <c r="BK1813" i="24"/>
  <c r="BL1813" i="24" s="1"/>
  <c r="BM1813" i="24"/>
  <c r="BN1813" i="24" s="1"/>
  <c r="BC1007" i="24"/>
  <c r="BD1007" i="24" s="1"/>
  <c r="BE1007" i="24"/>
  <c r="BF1007" i="24" s="1"/>
  <c r="BG1007" i="24"/>
  <c r="BH1007" i="24" s="1"/>
  <c r="BI1007" i="24"/>
  <c r="BJ1007" i="24" s="1"/>
  <c r="BK1007" i="24"/>
  <c r="BL1007" i="24" s="1"/>
  <c r="BM1007" i="24"/>
  <c r="BN1007" i="24" s="1"/>
  <c r="BC1814" i="24"/>
  <c r="BD1814" i="24" s="1"/>
  <c r="BE1814" i="24"/>
  <c r="BF1814" i="24" s="1"/>
  <c r="BG1814" i="24"/>
  <c r="BH1814" i="24" s="1"/>
  <c r="BI1814" i="24"/>
  <c r="BJ1814" i="24" s="1"/>
  <c r="BK1814" i="24"/>
  <c r="BL1814" i="24" s="1"/>
  <c r="BM1814" i="24"/>
  <c r="BN1814" i="24" s="1"/>
  <c r="BC1816" i="24"/>
  <c r="BD1816" i="24" s="1"/>
  <c r="BE1816" i="24"/>
  <c r="BF1816" i="24" s="1"/>
  <c r="BG1816" i="24"/>
  <c r="BH1816" i="24" s="1"/>
  <c r="BI1816" i="24"/>
  <c r="BJ1816" i="24" s="1"/>
  <c r="BK1816" i="24"/>
  <c r="BL1816" i="24" s="1"/>
  <c r="BM1816" i="24"/>
  <c r="BN1816" i="24" s="1"/>
  <c r="BC1817" i="24"/>
  <c r="BD1817" i="24" s="1"/>
  <c r="BE1817" i="24"/>
  <c r="BF1817" i="24" s="1"/>
  <c r="BG1817" i="24"/>
  <c r="BH1817" i="24" s="1"/>
  <c r="BI1817" i="24"/>
  <c r="BJ1817" i="24" s="1"/>
  <c r="BK1817" i="24"/>
  <c r="BL1817" i="24" s="1"/>
  <c r="BM1817" i="24"/>
  <c r="BN1817" i="24" s="1"/>
  <c r="BC1008" i="24"/>
  <c r="BD1008" i="24" s="1"/>
  <c r="BE1008" i="24"/>
  <c r="BF1008" i="24" s="1"/>
  <c r="BG1008" i="24"/>
  <c r="BH1008" i="24" s="1"/>
  <c r="BI1008" i="24"/>
  <c r="BJ1008" i="24" s="1"/>
  <c r="BK1008" i="24"/>
  <c r="BL1008" i="24" s="1"/>
  <c r="BM1008" i="24"/>
  <c r="BN1008" i="24" s="1"/>
  <c r="BC1818" i="24"/>
  <c r="BD1818" i="24" s="1"/>
  <c r="BE1818" i="24"/>
  <c r="BF1818" i="24" s="1"/>
  <c r="BG1818" i="24"/>
  <c r="BH1818" i="24" s="1"/>
  <c r="BI1818" i="24"/>
  <c r="BJ1818" i="24" s="1"/>
  <c r="BK1818" i="24"/>
  <c r="BL1818" i="24" s="1"/>
  <c r="BM1818" i="24"/>
  <c r="BN1818" i="24" s="1"/>
  <c r="BC1009" i="24"/>
  <c r="BD1009" i="24" s="1"/>
  <c r="BE1009" i="24"/>
  <c r="BF1009" i="24" s="1"/>
  <c r="BG1009" i="24"/>
  <c r="BH1009" i="24" s="1"/>
  <c r="BI1009" i="24"/>
  <c r="BJ1009" i="24" s="1"/>
  <c r="BK1009" i="24"/>
  <c r="BL1009" i="24" s="1"/>
  <c r="BM1009" i="24"/>
  <c r="BN1009" i="24" s="1"/>
  <c r="BC1010" i="24"/>
  <c r="BD1010" i="24" s="1"/>
  <c r="BE1010" i="24"/>
  <c r="BF1010" i="24" s="1"/>
  <c r="BG1010" i="24"/>
  <c r="BH1010" i="24" s="1"/>
  <c r="BI1010" i="24"/>
  <c r="BJ1010" i="24" s="1"/>
  <c r="BK1010" i="24"/>
  <c r="BL1010" i="24" s="1"/>
  <c r="BM1010" i="24"/>
  <c r="BN1010" i="24" s="1"/>
  <c r="BC1819" i="24"/>
  <c r="BD1819" i="24" s="1"/>
  <c r="BE1819" i="24"/>
  <c r="BF1819" i="24" s="1"/>
  <c r="BG1819" i="24"/>
  <c r="BH1819" i="24" s="1"/>
  <c r="BI1819" i="24"/>
  <c r="BJ1819" i="24" s="1"/>
  <c r="BK1819" i="24"/>
  <c r="BL1819" i="24" s="1"/>
  <c r="BM1819" i="24"/>
  <c r="BN1819" i="24" s="1"/>
  <c r="BC1820" i="24"/>
  <c r="BD1820" i="24" s="1"/>
  <c r="BE1820" i="24"/>
  <c r="BF1820" i="24" s="1"/>
  <c r="BG1820" i="24"/>
  <c r="BH1820" i="24" s="1"/>
  <c r="BI1820" i="24"/>
  <c r="BJ1820" i="24" s="1"/>
  <c r="BK1820" i="24"/>
  <c r="BL1820" i="24" s="1"/>
  <c r="BM1820" i="24"/>
  <c r="BN1820" i="24" s="1"/>
  <c r="BC1821" i="24"/>
  <c r="BD1821" i="24" s="1"/>
  <c r="BE1821" i="24"/>
  <c r="BF1821" i="24" s="1"/>
  <c r="BG1821" i="24"/>
  <c r="BH1821" i="24" s="1"/>
  <c r="BI1821" i="24"/>
  <c r="BJ1821" i="24" s="1"/>
  <c r="BK1821" i="24"/>
  <c r="BL1821" i="24" s="1"/>
  <c r="BM1821" i="24"/>
  <c r="BN1821" i="24" s="1"/>
  <c r="BC1011" i="24"/>
  <c r="BD1011" i="24" s="1"/>
  <c r="BE1011" i="24"/>
  <c r="BF1011" i="24" s="1"/>
  <c r="BG1011" i="24"/>
  <c r="BH1011" i="24" s="1"/>
  <c r="BI1011" i="24"/>
  <c r="BJ1011" i="24" s="1"/>
  <c r="BK1011" i="24"/>
  <c r="BL1011" i="24" s="1"/>
  <c r="BM1011" i="24"/>
  <c r="BN1011" i="24" s="1"/>
  <c r="BC1012" i="24"/>
  <c r="BD1012" i="24" s="1"/>
  <c r="BE1012" i="24"/>
  <c r="BF1012" i="24" s="1"/>
  <c r="BG1012" i="24"/>
  <c r="BH1012" i="24" s="1"/>
  <c r="BI1012" i="24"/>
  <c r="BJ1012" i="24" s="1"/>
  <c r="BK1012" i="24"/>
  <c r="BL1012" i="24" s="1"/>
  <c r="BM1012" i="24"/>
  <c r="BN1012" i="24" s="1"/>
  <c r="BC1013" i="24"/>
  <c r="BD1013" i="24" s="1"/>
  <c r="BE1013" i="24"/>
  <c r="BF1013" i="24" s="1"/>
  <c r="BG1013" i="24"/>
  <c r="BH1013" i="24" s="1"/>
  <c r="BI1013" i="24"/>
  <c r="BJ1013" i="24" s="1"/>
  <c r="BK1013" i="24"/>
  <c r="BL1013" i="24" s="1"/>
  <c r="BM1013" i="24"/>
  <c r="BN1013" i="24" s="1"/>
  <c r="BC1822" i="24"/>
  <c r="BD1822" i="24" s="1"/>
  <c r="BE1822" i="24"/>
  <c r="BF1822" i="24" s="1"/>
  <c r="BG1822" i="24"/>
  <c r="BH1822" i="24" s="1"/>
  <c r="BI1822" i="24"/>
  <c r="BJ1822" i="24" s="1"/>
  <c r="BK1822" i="24"/>
  <c r="BL1822" i="24" s="1"/>
  <c r="BM1822" i="24"/>
  <c r="BN1822" i="24" s="1"/>
  <c r="BC1014" i="24"/>
  <c r="BD1014" i="24" s="1"/>
  <c r="BE1014" i="24"/>
  <c r="BF1014" i="24" s="1"/>
  <c r="BG1014" i="24"/>
  <c r="BH1014" i="24" s="1"/>
  <c r="BI1014" i="24"/>
  <c r="BJ1014" i="24" s="1"/>
  <c r="BK1014" i="24"/>
  <c r="BL1014" i="24" s="1"/>
  <c r="BM1014" i="24"/>
  <c r="BN1014" i="24" s="1"/>
  <c r="BC1015" i="24"/>
  <c r="BD1015" i="24" s="1"/>
  <c r="BE1015" i="24"/>
  <c r="BF1015" i="24" s="1"/>
  <c r="BG1015" i="24"/>
  <c r="BH1015" i="24" s="1"/>
  <c r="BI1015" i="24"/>
  <c r="BJ1015" i="24" s="1"/>
  <c r="BK1015" i="24"/>
  <c r="BL1015" i="24" s="1"/>
  <c r="BM1015" i="24"/>
  <c r="BN1015" i="24" s="1"/>
  <c r="BC1823" i="24"/>
  <c r="BD1823" i="24" s="1"/>
  <c r="BE1823" i="24"/>
  <c r="BF1823" i="24" s="1"/>
  <c r="BG1823" i="24"/>
  <c r="BH1823" i="24" s="1"/>
  <c r="BI1823" i="24"/>
  <c r="BJ1823" i="24" s="1"/>
  <c r="BK1823" i="24"/>
  <c r="BL1823" i="24" s="1"/>
  <c r="BM1823" i="24"/>
  <c r="BN1823" i="24" s="1"/>
  <c r="BC1016" i="24"/>
  <c r="BD1016" i="24" s="1"/>
  <c r="BE1016" i="24"/>
  <c r="BF1016" i="24" s="1"/>
  <c r="BG1016" i="24"/>
  <c r="BH1016" i="24" s="1"/>
  <c r="BI1016" i="24"/>
  <c r="BJ1016" i="24" s="1"/>
  <c r="BK1016" i="24"/>
  <c r="BL1016" i="24" s="1"/>
  <c r="BM1016" i="24"/>
  <c r="BN1016" i="24" s="1"/>
  <c r="BC1017" i="24"/>
  <c r="BD1017" i="24" s="1"/>
  <c r="BE1017" i="24"/>
  <c r="BF1017" i="24" s="1"/>
  <c r="BG1017" i="24"/>
  <c r="BH1017" i="24" s="1"/>
  <c r="BI1017" i="24"/>
  <c r="BJ1017" i="24" s="1"/>
  <c r="BK1017" i="24"/>
  <c r="BL1017" i="24" s="1"/>
  <c r="BM1017" i="24"/>
  <c r="BN1017" i="24" s="1"/>
  <c r="BC1018" i="24"/>
  <c r="BD1018" i="24" s="1"/>
  <c r="BE1018" i="24"/>
  <c r="BF1018" i="24" s="1"/>
  <c r="BG1018" i="24"/>
  <c r="BH1018" i="24" s="1"/>
  <c r="BI1018" i="24"/>
  <c r="BJ1018" i="24" s="1"/>
  <c r="BK1018" i="24"/>
  <c r="BL1018" i="24" s="1"/>
  <c r="BM1018" i="24"/>
  <c r="BN1018" i="24" s="1"/>
  <c r="BC1019" i="24"/>
  <c r="BD1019" i="24" s="1"/>
  <c r="BE1019" i="24"/>
  <c r="BF1019" i="24" s="1"/>
  <c r="BG1019" i="24"/>
  <c r="BH1019" i="24" s="1"/>
  <c r="BI1019" i="24"/>
  <c r="BJ1019" i="24" s="1"/>
  <c r="BK1019" i="24"/>
  <c r="BL1019" i="24" s="1"/>
  <c r="BM1019" i="24"/>
  <c r="BN1019" i="24" s="1"/>
  <c r="BC1020" i="24"/>
  <c r="BD1020" i="24" s="1"/>
  <c r="BE1020" i="24"/>
  <c r="BF1020" i="24" s="1"/>
  <c r="BG1020" i="24"/>
  <c r="BH1020" i="24" s="1"/>
  <c r="BI1020" i="24"/>
  <c r="BJ1020" i="24" s="1"/>
  <c r="BK1020" i="24"/>
  <c r="BL1020" i="24" s="1"/>
  <c r="BM1020" i="24"/>
  <c r="BN1020" i="24" s="1"/>
  <c r="BC1021" i="24"/>
  <c r="BD1021" i="24" s="1"/>
  <c r="BE1021" i="24"/>
  <c r="BF1021" i="24" s="1"/>
  <c r="BG1021" i="24"/>
  <c r="BH1021" i="24" s="1"/>
  <c r="BI1021" i="24"/>
  <c r="BJ1021" i="24" s="1"/>
  <c r="BK1021" i="24"/>
  <c r="BL1021" i="24" s="1"/>
  <c r="BM1021" i="24"/>
  <c r="BN1021" i="24" s="1"/>
  <c r="BC1022" i="24"/>
  <c r="BD1022" i="24" s="1"/>
  <c r="BE1022" i="24"/>
  <c r="BF1022" i="24" s="1"/>
  <c r="BG1022" i="24"/>
  <c r="BH1022" i="24" s="1"/>
  <c r="BI1022" i="24"/>
  <c r="BJ1022" i="24" s="1"/>
  <c r="BK1022" i="24"/>
  <c r="BL1022" i="24" s="1"/>
  <c r="BM1022" i="24"/>
  <c r="BN1022" i="24" s="1"/>
  <c r="BC1023" i="24"/>
  <c r="BD1023" i="24" s="1"/>
  <c r="BE1023" i="24"/>
  <c r="BF1023" i="24" s="1"/>
  <c r="BG1023" i="24"/>
  <c r="BH1023" i="24" s="1"/>
  <c r="BI1023" i="24"/>
  <c r="BJ1023" i="24" s="1"/>
  <c r="BK1023" i="24"/>
  <c r="BL1023" i="24" s="1"/>
  <c r="BM1023" i="24"/>
  <c r="BN1023" i="24" s="1"/>
  <c r="BC1024" i="24"/>
  <c r="BD1024" i="24" s="1"/>
  <c r="BE1024" i="24"/>
  <c r="BF1024" i="24" s="1"/>
  <c r="BG1024" i="24"/>
  <c r="BH1024" i="24" s="1"/>
  <c r="BI1024" i="24"/>
  <c r="BJ1024" i="24" s="1"/>
  <c r="BK1024" i="24"/>
  <c r="BL1024" i="24" s="1"/>
  <c r="BM1024" i="24"/>
  <c r="BN1024" i="24" s="1"/>
  <c r="BC1025" i="24"/>
  <c r="BD1025" i="24" s="1"/>
  <c r="BE1025" i="24"/>
  <c r="BF1025" i="24" s="1"/>
  <c r="BG1025" i="24"/>
  <c r="BH1025" i="24" s="1"/>
  <c r="BI1025" i="24"/>
  <c r="BJ1025" i="24" s="1"/>
  <c r="BK1025" i="24"/>
  <c r="BL1025" i="24" s="1"/>
  <c r="BM1025" i="24"/>
  <c r="BN1025" i="24" s="1"/>
  <c r="BC1026" i="24"/>
  <c r="BD1026" i="24" s="1"/>
  <c r="BE1026" i="24"/>
  <c r="BF1026" i="24" s="1"/>
  <c r="BG1026" i="24"/>
  <c r="BH1026" i="24" s="1"/>
  <c r="BI1026" i="24"/>
  <c r="BJ1026" i="24" s="1"/>
  <c r="BK1026" i="24"/>
  <c r="BL1026" i="24" s="1"/>
  <c r="BM1026" i="24"/>
  <c r="BN1026" i="24" s="1"/>
  <c r="BC1824" i="24"/>
  <c r="BD1824" i="24" s="1"/>
  <c r="BE1824" i="24"/>
  <c r="BF1824" i="24" s="1"/>
  <c r="BG1824" i="24"/>
  <c r="BH1824" i="24" s="1"/>
  <c r="BI1824" i="24"/>
  <c r="BJ1824" i="24" s="1"/>
  <c r="BK1824" i="24"/>
  <c r="BL1824" i="24" s="1"/>
  <c r="BM1824" i="24"/>
  <c r="BN1824" i="24" s="1"/>
  <c r="BC1825" i="24"/>
  <c r="BD1825" i="24" s="1"/>
  <c r="BE1825" i="24"/>
  <c r="BF1825" i="24" s="1"/>
  <c r="BG1825" i="24"/>
  <c r="BH1825" i="24" s="1"/>
  <c r="BI1825" i="24"/>
  <c r="BJ1825" i="24" s="1"/>
  <c r="BK1825" i="24"/>
  <c r="BL1825" i="24" s="1"/>
  <c r="BM1825" i="24"/>
  <c r="BN1825" i="24" s="1"/>
  <c r="BC1027" i="24"/>
  <c r="BD1027" i="24" s="1"/>
  <c r="BE1027" i="24"/>
  <c r="BF1027" i="24" s="1"/>
  <c r="BG1027" i="24"/>
  <c r="BH1027" i="24" s="1"/>
  <c r="BI1027" i="24"/>
  <c r="BJ1027" i="24" s="1"/>
  <c r="BK1027" i="24"/>
  <c r="BL1027" i="24" s="1"/>
  <c r="BM1027" i="24"/>
  <c r="BN1027" i="24" s="1"/>
  <c r="BC1826" i="24"/>
  <c r="BD1826" i="24" s="1"/>
  <c r="BE1826" i="24"/>
  <c r="BF1826" i="24" s="1"/>
  <c r="BG1826" i="24"/>
  <c r="BH1826" i="24" s="1"/>
  <c r="BI1826" i="24"/>
  <c r="BJ1826" i="24" s="1"/>
  <c r="BK1826" i="24"/>
  <c r="BL1826" i="24" s="1"/>
  <c r="BM1826" i="24"/>
  <c r="BN1826" i="24" s="1"/>
  <c r="BC1028" i="24"/>
  <c r="BD1028" i="24" s="1"/>
  <c r="BE1028" i="24"/>
  <c r="BF1028" i="24" s="1"/>
  <c r="BG1028" i="24"/>
  <c r="BH1028" i="24" s="1"/>
  <c r="BI1028" i="24"/>
  <c r="BJ1028" i="24" s="1"/>
  <c r="BK1028" i="24"/>
  <c r="BL1028" i="24" s="1"/>
  <c r="BM1028" i="24"/>
  <c r="BN1028" i="24" s="1"/>
  <c r="BC1029" i="24"/>
  <c r="BD1029" i="24" s="1"/>
  <c r="BE1029" i="24"/>
  <c r="BF1029" i="24" s="1"/>
  <c r="BG1029" i="24"/>
  <c r="BH1029" i="24" s="1"/>
  <c r="BI1029" i="24"/>
  <c r="BJ1029" i="24" s="1"/>
  <c r="BK1029" i="24"/>
  <c r="BL1029" i="24" s="1"/>
  <c r="BM1029" i="24"/>
  <c r="BN1029" i="24" s="1"/>
  <c r="BC1827" i="24"/>
  <c r="BD1827" i="24" s="1"/>
  <c r="BE1827" i="24"/>
  <c r="BF1827" i="24" s="1"/>
  <c r="BG1827" i="24"/>
  <c r="BH1827" i="24" s="1"/>
  <c r="BI1827" i="24"/>
  <c r="BJ1827" i="24" s="1"/>
  <c r="BK1827" i="24"/>
  <c r="BL1827" i="24" s="1"/>
  <c r="BM1827" i="24"/>
  <c r="BN1827" i="24" s="1"/>
  <c r="BC1030" i="24"/>
  <c r="BD1030" i="24" s="1"/>
  <c r="BE1030" i="24"/>
  <c r="BF1030" i="24" s="1"/>
  <c r="BG1030" i="24"/>
  <c r="BH1030" i="24" s="1"/>
  <c r="BI1030" i="24"/>
  <c r="BJ1030" i="24" s="1"/>
  <c r="BK1030" i="24"/>
  <c r="BL1030" i="24" s="1"/>
  <c r="BM1030" i="24"/>
  <c r="BN1030" i="24" s="1"/>
  <c r="BC1828" i="24"/>
  <c r="BD1828" i="24" s="1"/>
  <c r="BE1828" i="24"/>
  <c r="BF1828" i="24" s="1"/>
  <c r="BG1828" i="24"/>
  <c r="BH1828" i="24" s="1"/>
  <c r="BI1828" i="24"/>
  <c r="BJ1828" i="24" s="1"/>
  <c r="BK1828" i="24"/>
  <c r="BL1828" i="24" s="1"/>
  <c r="BM1828" i="24"/>
  <c r="BN1828" i="24" s="1"/>
  <c r="BC1031" i="24"/>
  <c r="BD1031" i="24" s="1"/>
  <c r="BE1031" i="24"/>
  <c r="BF1031" i="24" s="1"/>
  <c r="BG1031" i="24"/>
  <c r="BH1031" i="24" s="1"/>
  <c r="BI1031" i="24"/>
  <c r="BJ1031" i="24" s="1"/>
  <c r="BK1031" i="24"/>
  <c r="BL1031" i="24" s="1"/>
  <c r="BM1031" i="24"/>
  <c r="BN1031" i="24" s="1"/>
  <c r="BC1032" i="24"/>
  <c r="BD1032" i="24" s="1"/>
  <c r="BE1032" i="24"/>
  <c r="BF1032" i="24" s="1"/>
  <c r="BG1032" i="24"/>
  <c r="BH1032" i="24" s="1"/>
  <c r="BI1032" i="24"/>
  <c r="BJ1032" i="24" s="1"/>
  <c r="BK1032" i="24"/>
  <c r="BL1032" i="24" s="1"/>
  <c r="BM1032" i="24"/>
  <c r="BN1032" i="24" s="1"/>
  <c r="BC1829" i="24"/>
  <c r="BD1829" i="24" s="1"/>
  <c r="BE1829" i="24"/>
  <c r="BF1829" i="24" s="1"/>
  <c r="BG1829" i="24"/>
  <c r="BH1829" i="24" s="1"/>
  <c r="BI1829" i="24"/>
  <c r="BJ1829" i="24" s="1"/>
  <c r="BK1829" i="24"/>
  <c r="BL1829" i="24" s="1"/>
  <c r="BM1829" i="24"/>
  <c r="BN1829" i="24" s="1"/>
  <c r="BC1033" i="24"/>
  <c r="BD1033" i="24" s="1"/>
  <c r="BE1033" i="24"/>
  <c r="BF1033" i="24" s="1"/>
  <c r="BG1033" i="24"/>
  <c r="BH1033" i="24" s="1"/>
  <c r="BI1033" i="24"/>
  <c r="BJ1033" i="24" s="1"/>
  <c r="BK1033" i="24"/>
  <c r="BL1033" i="24" s="1"/>
  <c r="BM1033" i="24"/>
  <c r="BN1033" i="24" s="1"/>
  <c r="BC1034" i="24"/>
  <c r="BD1034" i="24" s="1"/>
  <c r="BE1034" i="24"/>
  <c r="BF1034" i="24" s="1"/>
  <c r="BG1034" i="24"/>
  <c r="BH1034" i="24" s="1"/>
  <c r="BI1034" i="24"/>
  <c r="BJ1034" i="24" s="1"/>
  <c r="BK1034" i="24"/>
  <c r="BL1034" i="24" s="1"/>
  <c r="BM1034" i="24"/>
  <c r="BN1034" i="24" s="1"/>
  <c r="BC1830" i="24"/>
  <c r="BD1830" i="24" s="1"/>
  <c r="BE1830" i="24"/>
  <c r="BF1830" i="24" s="1"/>
  <c r="BG1830" i="24"/>
  <c r="BH1830" i="24" s="1"/>
  <c r="BI1830" i="24"/>
  <c r="BJ1830" i="24" s="1"/>
  <c r="BK1830" i="24"/>
  <c r="BL1830" i="24" s="1"/>
  <c r="BM1830" i="24"/>
  <c r="BN1830" i="24" s="1"/>
  <c r="BC1035" i="24"/>
  <c r="BD1035" i="24" s="1"/>
  <c r="BE1035" i="24"/>
  <c r="BF1035" i="24" s="1"/>
  <c r="BG1035" i="24"/>
  <c r="BH1035" i="24" s="1"/>
  <c r="BI1035" i="24"/>
  <c r="BJ1035" i="24" s="1"/>
  <c r="BK1035" i="24"/>
  <c r="BL1035" i="24" s="1"/>
  <c r="BM1035" i="24"/>
  <c r="BN1035" i="24" s="1"/>
  <c r="BC1036" i="24"/>
  <c r="BD1036" i="24" s="1"/>
  <c r="BE1036" i="24"/>
  <c r="BF1036" i="24" s="1"/>
  <c r="BG1036" i="24"/>
  <c r="BH1036" i="24" s="1"/>
  <c r="BI1036" i="24"/>
  <c r="BJ1036" i="24" s="1"/>
  <c r="BK1036" i="24"/>
  <c r="BL1036" i="24" s="1"/>
  <c r="BM1036" i="24"/>
  <c r="BN1036" i="24" s="1"/>
  <c r="BC1037" i="24"/>
  <c r="BD1037" i="24" s="1"/>
  <c r="BE1037" i="24"/>
  <c r="BF1037" i="24" s="1"/>
  <c r="BG1037" i="24"/>
  <c r="BH1037" i="24" s="1"/>
  <c r="BI1037" i="24"/>
  <c r="BJ1037" i="24" s="1"/>
  <c r="BK1037" i="24"/>
  <c r="BL1037" i="24" s="1"/>
  <c r="BM1037" i="24"/>
  <c r="BN1037" i="24" s="1"/>
  <c r="BC1831" i="24"/>
  <c r="BD1831" i="24" s="1"/>
  <c r="BE1831" i="24"/>
  <c r="BF1831" i="24" s="1"/>
  <c r="BG1831" i="24"/>
  <c r="BH1831" i="24" s="1"/>
  <c r="BI1831" i="24"/>
  <c r="BJ1831" i="24" s="1"/>
  <c r="BK1831" i="24"/>
  <c r="BL1831" i="24" s="1"/>
  <c r="BM1831" i="24"/>
  <c r="BN1831" i="24" s="1"/>
  <c r="BC1038" i="24"/>
  <c r="BD1038" i="24" s="1"/>
  <c r="BE1038" i="24"/>
  <c r="BF1038" i="24" s="1"/>
  <c r="BG1038" i="24"/>
  <c r="BH1038" i="24" s="1"/>
  <c r="BI1038" i="24"/>
  <c r="BJ1038" i="24" s="1"/>
  <c r="BK1038" i="24"/>
  <c r="BL1038" i="24" s="1"/>
  <c r="BM1038" i="24"/>
  <c r="BN1038" i="24" s="1"/>
  <c r="BC1832" i="24"/>
  <c r="BD1832" i="24" s="1"/>
  <c r="BE1832" i="24"/>
  <c r="BF1832" i="24" s="1"/>
  <c r="BG1832" i="24"/>
  <c r="BH1832" i="24" s="1"/>
  <c r="BI1832" i="24"/>
  <c r="BJ1832" i="24" s="1"/>
  <c r="BK1832" i="24"/>
  <c r="BL1832" i="24" s="1"/>
  <c r="BM1832" i="24"/>
  <c r="BN1832" i="24" s="1"/>
  <c r="BC1833" i="24"/>
  <c r="BD1833" i="24" s="1"/>
  <c r="BE1833" i="24"/>
  <c r="BF1833" i="24" s="1"/>
  <c r="BG1833" i="24"/>
  <c r="BH1833" i="24" s="1"/>
  <c r="BI1833" i="24"/>
  <c r="BJ1833" i="24" s="1"/>
  <c r="BK1833" i="24"/>
  <c r="BL1833" i="24" s="1"/>
  <c r="BM1833" i="24"/>
  <c r="BN1833" i="24" s="1"/>
  <c r="BC1039" i="24"/>
  <c r="BD1039" i="24" s="1"/>
  <c r="BE1039" i="24"/>
  <c r="BF1039" i="24" s="1"/>
  <c r="BG1039" i="24"/>
  <c r="BH1039" i="24" s="1"/>
  <c r="BI1039" i="24"/>
  <c r="BJ1039" i="24" s="1"/>
  <c r="BK1039" i="24"/>
  <c r="BL1039" i="24" s="1"/>
  <c r="BM1039" i="24"/>
  <c r="BN1039" i="24" s="1"/>
  <c r="BC1040" i="24"/>
  <c r="BD1040" i="24" s="1"/>
  <c r="BE1040" i="24"/>
  <c r="BF1040" i="24" s="1"/>
  <c r="BG1040" i="24"/>
  <c r="BH1040" i="24" s="1"/>
  <c r="BI1040" i="24"/>
  <c r="BJ1040" i="24" s="1"/>
  <c r="BK1040" i="24"/>
  <c r="BL1040" i="24" s="1"/>
  <c r="BM1040" i="24"/>
  <c r="BN1040" i="24" s="1"/>
  <c r="BC1041" i="24"/>
  <c r="BD1041" i="24" s="1"/>
  <c r="BE1041" i="24"/>
  <c r="BF1041" i="24" s="1"/>
  <c r="BG1041" i="24"/>
  <c r="BH1041" i="24" s="1"/>
  <c r="BI1041" i="24"/>
  <c r="BJ1041" i="24" s="1"/>
  <c r="BK1041" i="24"/>
  <c r="BL1041" i="24" s="1"/>
  <c r="BM1041" i="24"/>
  <c r="BN1041" i="24" s="1"/>
  <c r="BC1834" i="24"/>
  <c r="BD1834" i="24" s="1"/>
  <c r="BE1834" i="24"/>
  <c r="BF1834" i="24" s="1"/>
  <c r="BG1834" i="24"/>
  <c r="BH1834" i="24" s="1"/>
  <c r="BI1834" i="24"/>
  <c r="BJ1834" i="24" s="1"/>
  <c r="BK1834" i="24"/>
  <c r="BL1834" i="24" s="1"/>
  <c r="BM1834" i="24"/>
  <c r="BN1834" i="24" s="1"/>
  <c r="BC1042" i="24"/>
  <c r="BD1042" i="24" s="1"/>
  <c r="BE1042" i="24"/>
  <c r="BF1042" i="24" s="1"/>
  <c r="BG1042" i="24"/>
  <c r="BH1042" i="24" s="1"/>
  <c r="BI1042" i="24"/>
  <c r="BJ1042" i="24" s="1"/>
  <c r="BK1042" i="24"/>
  <c r="BL1042" i="24" s="1"/>
  <c r="BM1042" i="24"/>
  <c r="BN1042" i="24" s="1"/>
  <c r="BC1043" i="24"/>
  <c r="BD1043" i="24" s="1"/>
  <c r="BE1043" i="24"/>
  <c r="BF1043" i="24" s="1"/>
  <c r="BG1043" i="24"/>
  <c r="BH1043" i="24" s="1"/>
  <c r="BI1043" i="24"/>
  <c r="BJ1043" i="24" s="1"/>
  <c r="BK1043" i="24"/>
  <c r="BL1043" i="24" s="1"/>
  <c r="BM1043" i="24"/>
  <c r="BN1043" i="24" s="1"/>
  <c r="BC2471" i="24"/>
  <c r="BD2471" i="24" s="1"/>
  <c r="BE2471" i="24"/>
  <c r="BF2471" i="24" s="1"/>
  <c r="BG2471" i="24"/>
  <c r="BH2471" i="24" s="1"/>
  <c r="BI2471" i="24"/>
  <c r="BJ2471" i="24" s="1"/>
  <c r="BK2471" i="24"/>
  <c r="BL2471" i="24" s="1"/>
  <c r="BM2471" i="24"/>
  <c r="BN2471" i="24" s="1"/>
  <c r="BC1835" i="24"/>
  <c r="BD1835" i="24" s="1"/>
  <c r="BE1835" i="24"/>
  <c r="BF1835" i="24" s="1"/>
  <c r="BG1835" i="24"/>
  <c r="BH1835" i="24" s="1"/>
  <c r="BI1835" i="24"/>
  <c r="BJ1835" i="24" s="1"/>
  <c r="BK1835" i="24"/>
  <c r="BL1835" i="24" s="1"/>
  <c r="BM1835" i="24"/>
  <c r="BN1835" i="24" s="1"/>
  <c r="BC1044" i="24"/>
  <c r="BD1044" i="24" s="1"/>
  <c r="BE1044" i="24"/>
  <c r="BF1044" i="24" s="1"/>
  <c r="BG1044" i="24"/>
  <c r="BH1044" i="24" s="1"/>
  <c r="BI1044" i="24"/>
  <c r="BJ1044" i="24" s="1"/>
  <c r="BK1044" i="24"/>
  <c r="BL1044" i="24" s="1"/>
  <c r="BM1044" i="24"/>
  <c r="BN1044" i="24" s="1"/>
  <c r="BC1045" i="24"/>
  <c r="BD1045" i="24" s="1"/>
  <c r="BE1045" i="24"/>
  <c r="BF1045" i="24" s="1"/>
  <c r="BG1045" i="24"/>
  <c r="BH1045" i="24" s="1"/>
  <c r="BI1045" i="24"/>
  <c r="BJ1045" i="24" s="1"/>
  <c r="BK1045" i="24"/>
  <c r="BL1045" i="24" s="1"/>
  <c r="BM1045" i="24"/>
  <c r="BN1045" i="24" s="1"/>
  <c r="BC1046" i="24"/>
  <c r="BD1046" i="24" s="1"/>
  <c r="BE1046" i="24"/>
  <c r="BF1046" i="24" s="1"/>
  <c r="BG1046" i="24"/>
  <c r="BH1046" i="24" s="1"/>
  <c r="BI1046" i="24"/>
  <c r="BJ1046" i="24" s="1"/>
  <c r="BK1046" i="24"/>
  <c r="BL1046" i="24" s="1"/>
  <c r="BM1046" i="24"/>
  <c r="BN1046" i="24" s="1"/>
  <c r="BC1047" i="24"/>
  <c r="BD1047" i="24" s="1"/>
  <c r="BE1047" i="24"/>
  <c r="BF1047" i="24" s="1"/>
  <c r="BG1047" i="24"/>
  <c r="BH1047" i="24" s="1"/>
  <c r="BI1047" i="24"/>
  <c r="BJ1047" i="24" s="1"/>
  <c r="BK1047" i="24"/>
  <c r="BL1047" i="24" s="1"/>
  <c r="BM1047" i="24"/>
  <c r="BN1047" i="24" s="1"/>
  <c r="BC1836" i="24"/>
  <c r="BD1836" i="24" s="1"/>
  <c r="BE1836" i="24"/>
  <c r="BF1836" i="24" s="1"/>
  <c r="BG1836" i="24"/>
  <c r="BH1836" i="24" s="1"/>
  <c r="BI1836" i="24"/>
  <c r="BJ1836" i="24" s="1"/>
  <c r="BK1836" i="24"/>
  <c r="BL1836" i="24" s="1"/>
  <c r="BM1836" i="24"/>
  <c r="BN1836" i="24" s="1"/>
  <c r="BC1837" i="24"/>
  <c r="BD1837" i="24" s="1"/>
  <c r="BE1837" i="24"/>
  <c r="BF1837" i="24" s="1"/>
  <c r="BG1837" i="24"/>
  <c r="BH1837" i="24" s="1"/>
  <c r="BI1837" i="24"/>
  <c r="BJ1837" i="24" s="1"/>
  <c r="BK1837" i="24"/>
  <c r="BL1837" i="24" s="1"/>
  <c r="BM1837" i="24"/>
  <c r="BN1837" i="24" s="1"/>
  <c r="BC1048" i="24"/>
  <c r="BD1048" i="24" s="1"/>
  <c r="BE1048" i="24"/>
  <c r="BF1048" i="24" s="1"/>
  <c r="BG1048" i="24"/>
  <c r="BH1048" i="24" s="1"/>
  <c r="BI1048" i="24"/>
  <c r="BJ1048" i="24" s="1"/>
  <c r="BK1048" i="24"/>
  <c r="BL1048" i="24" s="1"/>
  <c r="BM1048" i="24"/>
  <c r="BN1048" i="24" s="1"/>
  <c r="BC1049" i="24"/>
  <c r="BD1049" i="24" s="1"/>
  <c r="BE1049" i="24"/>
  <c r="BF1049" i="24" s="1"/>
  <c r="BG1049" i="24"/>
  <c r="BH1049" i="24" s="1"/>
  <c r="BI1049" i="24"/>
  <c r="BJ1049" i="24" s="1"/>
  <c r="BK1049" i="24"/>
  <c r="BL1049" i="24" s="1"/>
  <c r="BM1049" i="24"/>
  <c r="BN1049" i="24" s="1"/>
  <c r="BC2472" i="24"/>
  <c r="BD2472" i="24" s="1"/>
  <c r="BE2472" i="24"/>
  <c r="BF2472" i="24" s="1"/>
  <c r="BG2472" i="24"/>
  <c r="BH2472" i="24" s="1"/>
  <c r="BI2472" i="24"/>
  <c r="BJ2472" i="24" s="1"/>
  <c r="BK2472" i="24"/>
  <c r="BL2472" i="24" s="1"/>
  <c r="BM2472" i="24"/>
  <c r="BN2472" i="24" s="1"/>
  <c r="BC1838" i="24"/>
  <c r="BD1838" i="24" s="1"/>
  <c r="BE1838" i="24"/>
  <c r="BF1838" i="24" s="1"/>
  <c r="BG1838" i="24"/>
  <c r="BH1838" i="24" s="1"/>
  <c r="BI1838" i="24"/>
  <c r="BJ1838" i="24" s="1"/>
  <c r="BK1838" i="24"/>
  <c r="BL1838" i="24" s="1"/>
  <c r="BM1838" i="24"/>
  <c r="BN1838" i="24" s="1"/>
  <c r="BC1050" i="24"/>
  <c r="BD1050" i="24" s="1"/>
  <c r="BE1050" i="24"/>
  <c r="BF1050" i="24" s="1"/>
  <c r="BG1050" i="24"/>
  <c r="BH1050" i="24" s="1"/>
  <c r="BI1050" i="24"/>
  <c r="BJ1050" i="24" s="1"/>
  <c r="BK1050" i="24"/>
  <c r="BL1050" i="24" s="1"/>
  <c r="BM1050" i="24"/>
  <c r="BN1050" i="24" s="1"/>
  <c r="BC1051" i="24"/>
  <c r="BD1051" i="24" s="1"/>
  <c r="BE1051" i="24"/>
  <c r="BF1051" i="24" s="1"/>
  <c r="BG1051" i="24"/>
  <c r="BH1051" i="24" s="1"/>
  <c r="BI1051" i="24"/>
  <c r="BJ1051" i="24" s="1"/>
  <c r="BK1051" i="24"/>
  <c r="BL1051" i="24" s="1"/>
  <c r="BM1051" i="24"/>
  <c r="BN1051" i="24" s="1"/>
  <c r="BC1052" i="24"/>
  <c r="BD1052" i="24" s="1"/>
  <c r="BE1052" i="24"/>
  <c r="BF1052" i="24" s="1"/>
  <c r="BG1052" i="24"/>
  <c r="BH1052" i="24" s="1"/>
  <c r="BI1052" i="24"/>
  <c r="BJ1052" i="24" s="1"/>
  <c r="BK1052" i="24"/>
  <c r="BL1052" i="24" s="1"/>
  <c r="BM1052" i="24"/>
  <c r="BN1052" i="24" s="1"/>
  <c r="BC1053" i="24"/>
  <c r="BD1053" i="24" s="1"/>
  <c r="BE1053" i="24"/>
  <c r="BF1053" i="24" s="1"/>
  <c r="BG1053" i="24"/>
  <c r="BH1053" i="24" s="1"/>
  <c r="BI1053" i="24"/>
  <c r="BJ1053" i="24" s="1"/>
  <c r="BK1053" i="24"/>
  <c r="BL1053" i="24" s="1"/>
  <c r="BM1053" i="24"/>
  <c r="BN1053" i="24" s="1"/>
  <c r="BC1054" i="24"/>
  <c r="BD1054" i="24" s="1"/>
  <c r="BE1054" i="24"/>
  <c r="BF1054" i="24" s="1"/>
  <c r="BG1054" i="24"/>
  <c r="BH1054" i="24" s="1"/>
  <c r="BI1054" i="24"/>
  <c r="BJ1054" i="24" s="1"/>
  <c r="BK1054" i="24"/>
  <c r="BL1054" i="24" s="1"/>
  <c r="BM1054" i="24"/>
  <c r="BN1054" i="24" s="1"/>
  <c r="BC1055" i="24"/>
  <c r="BD1055" i="24" s="1"/>
  <c r="BE1055" i="24"/>
  <c r="BF1055" i="24" s="1"/>
  <c r="BG1055" i="24"/>
  <c r="BH1055" i="24" s="1"/>
  <c r="BI1055" i="24"/>
  <c r="BJ1055" i="24" s="1"/>
  <c r="BK1055" i="24"/>
  <c r="BL1055" i="24" s="1"/>
  <c r="BM1055" i="24"/>
  <c r="BN1055" i="24" s="1"/>
  <c r="BC1056" i="24"/>
  <c r="BD1056" i="24" s="1"/>
  <c r="BE1056" i="24"/>
  <c r="BF1056" i="24" s="1"/>
  <c r="BG1056" i="24"/>
  <c r="BH1056" i="24" s="1"/>
  <c r="BI1056" i="24"/>
  <c r="BJ1056" i="24" s="1"/>
  <c r="BK1056" i="24"/>
  <c r="BL1056" i="24" s="1"/>
  <c r="BM1056" i="24"/>
  <c r="BN1056" i="24" s="1"/>
  <c r="BC1057" i="24"/>
  <c r="BD1057" i="24" s="1"/>
  <c r="BE1057" i="24"/>
  <c r="BF1057" i="24" s="1"/>
  <c r="BG1057" i="24"/>
  <c r="BH1057" i="24" s="1"/>
  <c r="BI1057" i="24"/>
  <c r="BJ1057" i="24" s="1"/>
  <c r="BK1057" i="24"/>
  <c r="BL1057" i="24" s="1"/>
  <c r="BM1057" i="24"/>
  <c r="BN1057" i="24" s="1"/>
  <c r="BC1058" i="24"/>
  <c r="BD1058" i="24" s="1"/>
  <c r="BE1058" i="24"/>
  <c r="BF1058" i="24" s="1"/>
  <c r="BG1058" i="24"/>
  <c r="BH1058" i="24" s="1"/>
  <c r="BI1058" i="24"/>
  <c r="BJ1058" i="24" s="1"/>
  <c r="BK1058" i="24"/>
  <c r="BL1058" i="24" s="1"/>
  <c r="BM1058" i="24"/>
  <c r="BN1058" i="24" s="1"/>
  <c r="BC1059" i="24"/>
  <c r="BD1059" i="24" s="1"/>
  <c r="BE1059" i="24"/>
  <c r="BF1059" i="24" s="1"/>
  <c r="BG1059" i="24"/>
  <c r="BH1059" i="24" s="1"/>
  <c r="BI1059" i="24"/>
  <c r="BJ1059" i="24" s="1"/>
  <c r="BK1059" i="24"/>
  <c r="BL1059" i="24" s="1"/>
  <c r="BM1059" i="24"/>
  <c r="BN1059" i="24" s="1"/>
  <c r="BC1060" i="24"/>
  <c r="BD1060" i="24" s="1"/>
  <c r="BE1060" i="24"/>
  <c r="BF1060" i="24" s="1"/>
  <c r="BG1060" i="24"/>
  <c r="BH1060" i="24" s="1"/>
  <c r="BI1060" i="24"/>
  <c r="BJ1060" i="24" s="1"/>
  <c r="BK1060" i="24"/>
  <c r="BL1060" i="24" s="1"/>
  <c r="BM1060" i="24"/>
  <c r="BN1060" i="24" s="1"/>
  <c r="BC1061" i="24"/>
  <c r="BD1061" i="24" s="1"/>
  <c r="BE1061" i="24"/>
  <c r="BF1061" i="24" s="1"/>
  <c r="BG1061" i="24"/>
  <c r="BH1061" i="24" s="1"/>
  <c r="BI1061" i="24"/>
  <c r="BJ1061" i="24" s="1"/>
  <c r="BK1061" i="24"/>
  <c r="BL1061" i="24" s="1"/>
  <c r="BM1061" i="24"/>
  <c r="BN1061" i="24" s="1"/>
  <c r="BC1062" i="24"/>
  <c r="BD1062" i="24" s="1"/>
  <c r="BE1062" i="24"/>
  <c r="BF1062" i="24" s="1"/>
  <c r="BG1062" i="24"/>
  <c r="BH1062" i="24" s="1"/>
  <c r="BI1062" i="24"/>
  <c r="BJ1062" i="24" s="1"/>
  <c r="BK1062" i="24"/>
  <c r="BL1062" i="24" s="1"/>
  <c r="BM1062" i="24"/>
  <c r="BN1062" i="24" s="1"/>
  <c r="BC1063" i="24"/>
  <c r="BD1063" i="24" s="1"/>
  <c r="BE1063" i="24"/>
  <c r="BF1063" i="24" s="1"/>
  <c r="BG1063" i="24"/>
  <c r="BH1063" i="24" s="1"/>
  <c r="BI1063" i="24"/>
  <c r="BJ1063" i="24" s="1"/>
  <c r="BK1063" i="24"/>
  <c r="BL1063" i="24" s="1"/>
  <c r="BM1063" i="24"/>
  <c r="BN1063" i="24" s="1"/>
  <c r="BC1839" i="24"/>
  <c r="BD1839" i="24" s="1"/>
  <c r="BE1839" i="24"/>
  <c r="BF1839" i="24" s="1"/>
  <c r="BG1839" i="24"/>
  <c r="BH1839" i="24" s="1"/>
  <c r="BI1839" i="24"/>
  <c r="BJ1839" i="24" s="1"/>
  <c r="BK1839" i="24"/>
  <c r="BL1839" i="24" s="1"/>
  <c r="BM1839" i="24"/>
  <c r="BN1839" i="24" s="1"/>
  <c r="BC1064" i="24"/>
  <c r="BD1064" i="24" s="1"/>
  <c r="BE1064" i="24"/>
  <c r="BF1064" i="24" s="1"/>
  <c r="BG1064" i="24"/>
  <c r="BH1064" i="24" s="1"/>
  <c r="BI1064" i="24"/>
  <c r="BJ1064" i="24" s="1"/>
  <c r="BK1064" i="24"/>
  <c r="BL1064" i="24" s="1"/>
  <c r="BM1064" i="24"/>
  <c r="BN1064" i="24" s="1"/>
  <c r="BC1065" i="24"/>
  <c r="BD1065" i="24" s="1"/>
  <c r="BE1065" i="24"/>
  <c r="BF1065" i="24" s="1"/>
  <c r="BG1065" i="24"/>
  <c r="BH1065" i="24" s="1"/>
  <c r="BI1065" i="24"/>
  <c r="BJ1065" i="24" s="1"/>
  <c r="BK1065" i="24"/>
  <c r="BL1065" i="24" s="1"/>
  <c r="BM1065" i="24"/>
  <c r="BN1065" i="24" s="1"/>
  <c r="BC1840" i="24"/>
  <c r="BD1840" i="24" s="1"/>
  <c r="BE1840" i="24"/>
  <c r="BF1840" i="24" s="1"/>
  <c r="BG1840" i="24"/>
  <c r="BH1840" i="24" s="1"/>
  <c r="BI1840" i="24"/>
  <c r="BJ1840" i="24" s="1"/>
  <c r="BK1840" i="24"/>
  <c r="BL1840" i="24" s="1"/>
  <c r="BM1840" i="24"/>
  <c r="BN1840" i="24" s="1"/>
  <c r="BC1066" i="24"/>
  <c r="BD1066" i="24" s="1"/>
  <c r="BE1066" i="24"/>
  <c r="BF1066" i="24" s="1"/>
  <c r="BG1066" i="24"/>
  <c r="BH1066" i="24" s="1"/>
  <c r="BI1066" i="24"/>
  <c r="BJ1066" i="24" s="1"/>
  <c r="BK1066" i="24"/>
  <c r="BL1066" i="24" s="1"/>
  <c r="BM1066" i="24"/>
  <c r="BN1066" i="24" s="1"/>
  <c r="BC1067" i="24"/>
  <c r="BD1067" i="24" s="1"/>
  <c r="BE1067" i="24"/>
  <c r="BF1067" i="24" s="1"/>
  <c r="BG1067" i="24"/>
  <c r="BH1067" i="24" s="1"/>
  <c r="BI1067" i="24"/>
  <c r="BJ1067" i="24" s="1"/>
  <c r="BK1067" i="24"/>
  <c r="BL1067" i="24" s="1"/>
  <c r="BM1067" i="24"/>
  <c r="BN1067" i="24" s="1"/>
  <c r="BC1068" i="24"/>
  <c r="BD1068" i="24" s="1"/>
  <c r="BE1068" i="24"/>
  <c r="BF1068" i="24" s="1"/>
  <c r="BG1068" i="24"/>
  <c r="BH1068" i="24" s="1"/>
  <c r="BI1068" i="24"/>
  <c r="BJ1068" i="24" s="1"/>
  <c r="BK1068" i="24"/>
  <c r="BL1068" i="24" s="1"/>
  <c r="BM1068" i="24"/>
  <c r="BN1068" i="24" s="1"/>
  <c r="BC1069" i="24"/>
  <c r="BD1069" i="24" s="1"/>
  <c r="BE1069" i="24"/>
  <c r="BF1069" i="24" s="1"/>
  <c r="BG1069" i="24"/>
  <c r="BH1069" i="24" s="1"/>
  <c r="BI1069" i="24"/>
  <c r="BJ1069" i="24" s="1"/>
  <c r="BK1069" i="24"/>
  <c r="BL1069" i="24" s="1"/>
  <c r="BM1069" i="24"/>
  <c r="BN1069" i="24" s="1"/>
  <c r="BC1070" i="24"/>
  <c r="BD1070" i="24" s="1"/>
  <c r="BE1070" i="24"/>
  <c r="BF1070" i="24" s="1"/>
  <c r="BG1070" i="24"/>
  <c r="BH1070" i="24" s="1"/>
  <c r="BI1070" i="24"/>
  <c r="BJ1070" i="24" s="1"/>
  <c r="BK1070" i="24"/>
  <c r="BL1070" i="24" s="1"/>
  <c r="BM1070" i="24"/>
  <c r="BN1070" i="24" s="1"/>
  <c r="BC1071" i="24"/>
  <c r="BD1071" i="24" s="1"/>
  <c r="BE1071" i="24"/>
  <c r="BF1071" i="24" s="1"/>
  <c r="BG1071" i="24"/>
  <c r="BH1071" i="24" s="1"/>
  <c r="BI1071" i="24"/>
  <c r="BJ1071" i="24" s="1"/>
  <c r="BK1071" i="24"/>
  <c r="BL1071" i="24" s="1"/>
  <c r="BM1071" i="24"/>
  <c r="BN1071" i="24" s="1"/>
  <c r="BC1842" i="24"/>
  <c r="BD1842" i="24" s="1"/>
  <c r="BE1842" i="24"/>
  <c r="BF1842" i="24" s="1"/>
  <c r="BG1842" i="24"/>
  <c r="BH1842" i="24" s="1"/>
  <c r="BI1842" i="24"/>
  <c r="BJ1842" i="24" s="1"/>
  <c r="BK1842" i="24"/>
  <c r="BL1842" i="24" s="1"/>
  <c r="BM1842" i="24"/>
  <c r="BN1842" i="24" s="1"/>
  <c r="BC1072" i="24"/>
  <c r="BD1072" i="24" s="1"/>
  <c r="BE1072" i="24"/>
  <c r="BF1072" i="24" s="1"/>
  <c r="BG1072" i="24"/>
  <c r="BH1072" i="24" s="1"/>
  <c r="BI1072" i="24"/>
  <c r="BJ1072" i="24" s="1"/>
  <c r="BK1072" i="24"/>
  <c r="BL1072" i="24" s="1"/>
  <c r="BM1072" i="24"/>
  <c r="BN1072" i="24" s="1"/>
  <c r="BC1073" i="24"/>
  <c r="BD1073" i="24" s="1"/>
  <c r="BE1073" i="24"/>
  <c r="BF1073" i="24" s="1"/>
  <c r="BG1073" i="24"/>
  <c r="BH1073" i="24" s="1"/>
  <c r="BI1073" i="24"/>
  <c r="BJ1073" i="24" s="1"/>
  <c r="BK1073" i="24"/>
  <c r="BL1073" i="24" s="1"/>
  <c r="BM1073" i="24"/>
  <c r="BN1073" i="24" s="1"/>
  <c r="BC1074" i="24"/>
  <c r="BD1074" i="24" s="1"/>
  <c r="BE1074" i="24"/>
  <c r="BF1074" i="24" s="1"/>
  <c r="BG1074" i="24"/>
  <c r="BH1074" i="24" s="1"/>
  <c r="BI1074" i="24"/>
  <c r="BJ1074" i="24" s="1"/>
  <c r="BK1074" i="24"/>
  <c r="BL1074" i="24" s="1"/>
  <c r="BM1074" i="24"/>
  <c r="BN1074" i="24" s="1"/>
  <c r="BC1075" i="24"/>
  <c r="BD1075" i="24" s="1"/>
  <c r="BE1075" i="24"/>
  <c r="BF1075" i="24" s="1"/>
  <c r="BG1075" i="24"/>
  <c r="BH1075" i="24" s="1"/>
  <c r="BI1075" i="24"/>
  <c r="BJ1075" i="24" s="1"/>
  <c r="BK1075" i="24"/>
  <c r="BL1075" i="24" s="1"/>
  <c r="BM1075" i="24"/>
  <c r="BN1075" i="24" s="1"/>
  <c r="BC1076" i="24"/>
  <c r="BD1076" i="24" s="1"/>
  <c r="BE1076" i="24"/>
  <c r="BF1076" i="24" s="1"/>
  <c r="BG1076" i="24"/>
  <c r="BH1076" i="24" s="1"/>
  <c r="BI1076" i="24"/>
  <c r="BJ1076" i="24" s="1"/>
  <c r="BK1076" i="24"/>
  <c r="BL1076" i="24" s="1"/>
  <c r="BM1076" i="24"/>
  <c r="BN1076" i="24" s="1"/>
  <c r="BC1077" i="24"/>
  <c r="BD1077" i="24" s="1"/>
  <c r="BE1077" i="24"/>
  <c r="BF1077" i="24" s="1"/>
  <c r="BG1077" i="24"/>
  <c r="BH1077" i="24" s="1"/>
  <c r="BI1077" i="24"/>
  <c r="BJ1077" i="24" s="1"/>
  <c r="BK1077" i="24"/>
  <c r="BL1077" i="24" s="1"/>
  <c r="BM1077" i="24"/>
  <c r="BN1077" i="24" s="1"/>
  <c r="BC1078" i="24"/>
  <c r="BD1078" i="24" s="1"/>
  <c r="BE1078" i="24"/>
  <c r="BF1078" i="24" s="1"/>
  <c r="BG1078" i="24"/>
  <c r="BH1078" i="24" s="1"/>
  <c r="BI1078" i="24"/>
  <c r="BJ1078" i="24" s="1"/>
  <c r="BK1078" i="24"/>
  <c r="BL1078" i="24" s="1"/>
  <c r="BM1078" i="24"/>
  <c r="BN1078" i="24" s="1"/>
  <c r="BC1079" i="24"/>
  <c r="BD1079" i="24" s="1"/>
  <c r="BE1079" i="24"/>
  <c r="BF1079" i="24" s="1"/>
  <c r="BG1079" i="24"/>
  <c r="BH1079" i="24" s="1"/>
  <c r="BI1079" i="24"/>
  <c r="BJ1079" i="24" s="1"/>
  <c r="BK1079" i="24"/>
  <c r="BL1079" i="24" s="1"/>
  <c r="BM1079" i="24"/>
  <c r="BN1079" i="24" s="1"/>
  <c r="BC1080" i="24"/>
  <c r="BD1080" i="24" s="1"/>
  <c r="BE1080" i="24"/>
  <c r="BF1080" i="24" s="1"/>
  <c r="BG1080" i="24"/>
  <c r="BH1080" i="24" s="1"/>
  <c r="BI1080" i="24"/>
  <c r="BJ1080" i="24" s="1"/>
  <c r="BK1080" i="24"/>
  <c r="BL1080" i="24" s="1"/>
  <c r="BM1080" i="24"/>
  <c r="BN1080" i="24" s="1"/>
  <c r="BC1081" i="24"/>
  <c r="BD1081" i="24" s="1"/>
  <c r="BE1081" i="24"/>
  <c r="BF1081" i="24" s="1"/>
  <c r="BG1081" i="24"/>
  <c r="BH1081" i="24" s="1"/>
  <c r="BI1081" i="24"/>
  <c r="BJ1081" i="24" s="1"/>
  <c r="BK1081" i="24"/>
  <c r="BL1081" i="24" s="1"/>
  <c r="BM1081" i="24"/>
  <c r="BN1081" i="24" s="1"/>
  <c r="BC1082" i="24"/>
  <c r="BD1082" i="24" s="1"/>
  <c r="BE1082" i="24"/>
  <c r="BF1082" i="24" s="1"/>
  <c r="BG1082" i="24"/>
  <c r="BH1082" i="24" s="1"/>
  <c r="BI1082" i="24"/>
  <c r="BJ1082" i="24" s="1"/>
  <c r="BK1082" i="24"/>
  <c r="BL1082" i="24" s="1"/>
  <c r="BM1082" i="24"/>
  <c r="BN1082" i="24" s="1"/>
  <c r="BC1083" i="24"/>
  <c r="BD1083" i="24" s="1"/>
  <c r="BE1083" i="24"/>
  <c r="BF1083" i="24" s="1"/>
  <c r="BG1083" i="24"/>
  <c r="BH1083" i="24" s="1"/>
  <c r="BI1083" i="24"/>
  <c r="BJ1083" i="24" s="1"/>
  <c r="BK1083" i="24"/>
  <c r="BL1083" i="24" s="1"/>
  <c r="BM1083" i="24"/>
  <c r="BN1083" i="24" s="1"/>
  <c r="BC1084" i="24"/>
  <c r="BD1084" i="24" s="1"/>
  <c r="BE1084" i="24"/>
  <c r="BF1084" i="24" s="1"/>
  <c r="BG1084" i="24"/>
  <c r="BH1084" i="24" s="1"/>
  <c r="BI1084" i="24"/>
  <c r="BJ1084" i="24" s="1"/>
  <c r="BK1084" i="24"/>
  <c r="BL1084" i="24" s="1"/>
  <c r="BM1084" i="24"/>
  <c r="BN1084" i="24" s="1"/>
  <c r="BC1085" i="24"/>
  <c r="BD1085" i="24" s="1"/>
  <c r="BE1085" i="24"/>
  <c r="BF1085" i="24" s="1"/>
  <c r="BG1085" i="24"/>
  <c r="BH1085" i="24" s="1"/>
  <c r="BI1085" i="24"/>
  <c r="BJ1085" i="24" s="1"/>
  <c r="BK1085" i="24"/>
  <c r="BL1085" i="24" s="1"/>
  <c r="BM1085" i="24"/>
  <c r="BN1085" i="24" s="1"/>
  <c r="BC1086" i="24"/>
  <c r="BD1086" i="24" s="1"/>
  <c r="BE1086" i="24"/>
  <c r="BF1086" i="24" s="1"/>
  <c r="BG1086" i="24"/>
  <c r="BH1086" i="24" s="1"/>
  <c r="BI1086" i="24"/>
  <c r="BJ1086" i="24" s="1"/>
  <c r="BK1086" i="24"/>
  <c r="BL1086" i="24" s="1"/>
  <c r="BM1086" i="24"/>
  <c r="BN1086" i="24" s="1"/>
  <c r="BC1087" i="24"/>
  <c r="BD1087" i="24" s="1"/>
  <c r="BE1087" i="24"/>
  <c r="BF1087" i="24" s="1"/>
  <c r="BG1087" i="24"/>
  <c r="BH1087" i="24" s="1"/>
  <c r="BI1087" i="24"/>
  <c r="BJ1087" i="24" s="1"/>
  <c r="BK1087" i="24"/>
  <c r="BL1087" i="24" s="1"/>
  <c r="BM1087" i="24"/>
  <c r="BN1087" i="24" s="1"/>
  <c r="BC1088" i="24"/>
  <c r="BD1088" i="24" s="1"/>
  <c r="BE1088" i="24"/>
  <c r="BF1088" i="24" s="1"/>
  <c r="BG1088" i="24"/>
  <c r="BH1088" i="24" s="1"/>
  <c r="BI1088" i="24"/>
  <c r="BJ1088" i="24" s="1"/>
  <c r="BK1088" i="24"/>
  <c r="BL1088" i="24" s="1"/>
  <c r="BM1088" i="24"/>
  <c r="BN1088" i="24" s="1"/>
  <c r="BC1843" i="24"/>
  <c r="BD1843" i="24" s="1"/>
  <c r="BE1843" i="24"/>
  <c r="BF1843" i="24" s="1"/>
  <c r="BG1843" i="24"/>
  <c r="BH1843" i="24" s="1"/>
  <c r="BI1843" i="24"/>
  <c r="BJ1843" i="24" s="1"/>
  <c r="BK1843" i="24"/>
  <c r="BL1843" i="24" s="1"/>
  <c r="BM1843" i="24"/>
  <c r="BN1843" i="24" s="1"/>
  <c r="BC1844" i="24"/>
  <c r="BD1844" i="24" s="1"/>
  <c r="BE1844" i="24"/>
  <c r="BF1844" i="24" s="1"/>
  <c r="BG1844" i="24"/>
  <c r="BH1844" i="24" s="1"/>
  <c r="BI1844" i="24"/>
  <c r="BJ1844" i="24" s="1"/>
  <c r="BK1844" i="24"/>
  <c r="BL1844" i="24" s="1"/>
  <c r="BM1844" i="24"/>
  <c r="BN1844" i="24" s="1"/>
  <c r="BC1845" i="24"/>
  <c r="BD1845" i="24" s="1"/>
  <c r="BE1845" i="24"/>
  <c r="BF1845" i="24" s="1"/>
  <c r="BG1845" i="24"/>
  <c r="BH1845" i="24" s="1"/>
  <c r="BI1845" i="24"/>
  <c r="BJ1845" i="24" s="1"/>
  <c r="BK1845" i="24"/>
  <c r="BL1845" i="24" s="1"/>
  <c r="BM1845" i="24"/>
  <c r="BN1845" i="24" s="1"/>
  <c r="BC1089" i="24"/>
  <c r="BD1089" i="24" s="1"/>
  <c r="BE1089" i="24"/>
  <c r="BF1089" i="24" s="1"/>
  <c r="BG1089" i="24"/>
  <c r="BH1089" i="24" s="1"/>
  <c r="BI1089" i="24"/>
  <c r="BJ1089" i="24" s="1"/>
  <c r="BK1089" i="24"/>
  <c r="BL1089" i="24" s="1"/>
  <c r="BM1089" i="24"/>
  <c r="BN1089" i="24" s="1"/>
  <c r="BC1846" i="24"/>
  <c r="BD1846" i="24" s="1"/>
  <c r="BE1846" i="24"/>
  <c r="BF1846" i="24" s="1"/>
  <c r="BG1846" i="24"/>
  <c r="BH1846" i="24" s="1"/>
  <c r="BI1846" i="24"/>
  <c r="BJ1846" i="24" s="1"/>
  <c r="BK1846" i="24"/>
  <c r="BL1846" i="24" s="1"/>
  <c r="BM1846" i="24"/>
  <c r="BN1846" i="24" s="1"/>
  <c r="BC1090" i="24"/>
  <c r="BD1090" i="24" s="1"/>
  <c r="BE1090" i="24"/>
  <c r="BF1090" i="24" s="1"/>
  <c r="BG1090" i="24"/>
  <c r="BH1090" i="24" s="1"/>
  <c r="BI1090" i="24"/>
  <c r="BJ1090" i="24" s="1"/>
  <c r="BK1090" i="24"/>
  <c r="BL1090" i="24" s="1"/>
  <c r="BM1090" i="24"/>
  <c r="BN1090" i="24" s="1"/>
  <c r="BC1091" i="24"/>
  <c r="BD1091" i="24" s="1"/>
  <c r="BE1091" i="24"/>
  <c r="BF1091" i="24" s="1"/>
  <c r="BG1091" i="24"/>
  <c r="BH1091" i="24" s="1"/>
  <c r="BI1091" i="24"/>
  <c r="BJ1091" i="24" s="1"/>
  <c r="BK1091" i="24"/>
  <c r="BL1091" i="24" s="1"/>
  <c r="BM1091" i="24"/>
  <c r="BN1091" i="24" s="1"/>
  <c r="BC1847" i="24"/>
  <c r="BD1847" i="24" s="1"/>
  <c r="BE1847" i="24"/>
  <c r="BF1847" i="24" s="1"/>
  <c r="BG1847" i="24"/>
  <c r="BH1847" i="24" s="1"/>
  <c r="BI1847" i="24"/>
  <c r="BJ1847" i="24" s="1"/>
  <c r="BK1847" i="24"/>
  <c r="BL1847" i="24" s="1"/>
  <c r="BM1847" i="24"/>
  <c r="BN1847" i="24" s="1"/>
  <c r="BC1092" i="24"/>
  <c r="BD1092" i="24" s="1"/>
  <c r="BE1092" i="24"/>
  <c r="BF1092" i="24" s="1"/>
  <c r="BG1092" i="24"/>
  <c r="BH1092" i="24" s="1"/>
  <c r="BI1092" i="24"/>
  <c r="BJ1092" i="24" s="1"/>
  <c r="BK1092" i="24"/>
  <c r="BL1092" i="24" s="1"/>
  <c r="BM1092" i="24"/>
  <c r="BN1092" i="24" s="1"/>
  <c r="BC1848" i="24"/>
  <c r="BD1848" i="24" s="1"/>
  <c r="BE1848" i="24"/>
  <c r="BF1848" i="24" s="1"/>
  <c r="BG1848" i="24"/>
  <c r="BH1848" i="24" s="1"/>
  <c r="BK1848" i="24"/>
  <c r="BL1848" i="24" s="1"/>
  <c r="BM1848" i="24"/>
  <c r="BN1848" i="24" s="1"/>
  <c r="BC1093" i="24"/>
  <c r="BD1093" i="24" s="1"/>
  <c r="BE1093" i="24"/>
  <c r="BF1093" i="24" s="1"/>
  <c r="BG1093" i="24"/>
  <c r="BH1093" i="24" s="1"/>
  <c r="BI1093" i="24"/>
  <c r="BJ1093" i="24" s="1"/>
  <c r="BK1093" i="24"/>
  <c r="BL1093" i="24" s="1"/>
  <c r="BM1093" i="24"/>
  <c r="BN1093" i="24" s="1"/>
  <c r="BC1094" i="24"/>
  <c r="BD1094" i="24" s="1"/>
  <c r="BE1094" i="24"/>
  <c r="BF1094" i="24" s="1"/>
  <c r="BG1094" i="24"/>
  <c r="BH1094" i="24" s="1"/>
  <c r="BI1094" i="24"/>
  <c r="BJ1094" i="24" s="1"/>
  <c r="BK1094" i="24"/>
  <c r="BL1094" i="24" s="1"/>
  <c r="BM1094" i="24"/>
  <c r="BN1094" i="24" s="1"/>
  <c r="BC1850" i="24"/>
  <c r="BD1850" i="24" s="1"/>
  <c r="BE1850" i="24"/>
  <c r="BF1850" i="24" s="1"/>
  <c r="BG1850" i="24"/>
  <c r="BH1850" i="24" s="1"/>
  <c r="BI1850" i="24"/>
  <c r="BJ1850" i="24" s="1"/>
  <c r="BK1850" i="24"/>
  <c r="BL1850" i="24" s="1"/>
  <c r="BM1850" i="24"/>
  <c r="BN1850" i="24" s="1"/>
  <c r="BC2357" i="24"/>
  <c r="BD2357" i="24" s="1"/>
  <c r="BE2357" i="24"/>
  <c r="BF2357" i="24" s="1"/>
  <c r="BG2357" i="24"/>
  <c r="BH2357" i="24" s="1"/>
  <c r="BI2357" i="24"/>
  <c r="BJ2357" i="24" s="1"/>
  <c r="BK2357" i="24"/>
  <c r="BL2357" i="24" s="1"/>
  <c r="BM2357" i="24"/>
  <c r="BN2357" i="24" s="1"/>
  <c r="BC1893" i="24"/>
  <c r="BD1893" i="24" s="1"/>
  <c r="BE1893" i="24"/>
  <c r="BF1893" i="24" s="1"/>
  <c r="BG1893" i="24"/>
  <c r="BH1893" i="24" s="1"/>
  <c r="BI1893" i="24"/>
  <c r="BJ1893" i="24" s="1"/>
  <c r="BK1893" i="24"/>
  <c r="BL1893" i="24" s="1"/>
  <c r="BM1893" i="24"/>
  <c r="BN1893" i="24" s="1"/>
  <c r="BC1851" i="24"/>
  <c r="BD1851" i="24" s="1"/>
  <c r="BE1851" i="24"/>
  <c r="BF1851" i="24" s="1"/>
  <c r="BG1851" i="24"/>
  <c r="BH1851" i="24" s="1"/>
  <c r="BI1851" i="24"/>
  <c r="BJ1851" i="24" s="1"/>
  <c r="BK1851" i="24"/>
  <c r="BL1851" i="24" s="1"/>
  <c r="BM1851" i="24"/>
  <c r="BN1851" i="24" s="1"/>
  <c r="BC15" i="24"/>
  <c r="BD15" i="24" s="1"/>
  <c r="BE15" i="24"/>
  <c r="BF15" i="24" s="1"/>
  <c r="BG15" i="24"/>
  <c r="BH15" i="24" s="1"/>
  <c r="BI15" i="24"/>
  <c r="BJ15" i="24" s="1"/>
  <c r="BK15" i="24"/>
  <c r="BL15" i="24" s="1"/>
  <c r="BM15" i="24"/>
  <c r="BN15" i="24" s="1"/>
  <c r="BC1109" i="24"/>
  <c r="BD1109" i="24" s="1"/>
  <c r="BE1109" i="24"/>
  <c r="BF1109" i="24" s="1"/>
  <c r="BG1109" i="24"/>
  <c r="BH1109" i="24" s="1"/>
  <c r="BI1109" i="24"/>
  <c r="BJ1109" i="24" s="1"/>
  <c r="BK1109" i="24"/>
  <c r="BL1109" i="24" s="1"/>
  <c r="BM1109" i="24"/>
  <c r="BN1109" i="24" s="1"/>
  <c r="BC1110" i="24"/>
  <c r="BD1110" i="24" s="1"/>
  <c r="BE1110" i="24"/>
  <c r="BF1110" i="24" s="1"/>
  <c r="BG1110" i="24"/>
  <c r="BH1110" i="24" s="1"/>
  <c r="BI1110" i="24"/>
  <c r="BJ1110" i="24" s="1"/>
  <c r="BK1110" i="24"/>
  <c r="BL1110" i="24" s="1"/>
  <c r="BM1110" i="24"/>
  <c r="BN1110" i="24" s="1"/>
  <c r="BC1111" i="24"/>
  <c r="BD1111" i="24" s="1"/>
  <c r="BE1111" i="24"/>
  <c r="BF1111" i="24" s="1"/>
  <c r="BG1111" i="24"/>
  <c r="BH1111" i="24" s="1"/>
  <c r="BI1111" i="24"/>
  <c r="BJ1111" i="24" s="1"/>
  <c r="BK1111" i="24"/>
  <c r="BL1111" i="24" s="1"/>
  <c r="BM1111" i="24"/>
  <c r="BN1111" i="24" s="1"/>
  <c r="BC1112" i="24"/>
  <c r="BD1112" i="24" s="1"/>
  <c r="BE1112" i="24"/>
  <c r="BF1112" i="24" s="1"/>
  <c r="BG1112" i="24"/>
  <c r="BH1112" i="24" s="1"/>
  <c r="BI1112" i="24"/>
  <c r="BJ1112" i="24" s="1"/>
  <c r="BK1112" i="24"/>
  <c r="BL1112" i="24" s="1"/>
  <c r="BM1112" i="24"/>
  <c r="BN1112" i="24" s="1"/>
  <c r="BC1113" i="24"/>
  <c r="BD1113" i="24" s="1"/>
  <c r="BE1113" i="24"/>
  <c r="BF1113" i="24" s="1"/>
  <c r="BG1113" i="24"/>
  <c r="BH1113" i="24" s="1"/>
  <c r="BI1113" i="24"/>
  <c r="BJ1113" i="24" s="1"/>
  <c r="BK1113" i="24"/>
  <c r="BL1113" i="24" s="1"/>
  <c r="BM1113" i="24"/>
  <c r="BN1113" i="24" s="1"/>
  <c r="BC1114" i="24"/>
  <c r="BD1114" i="24" s="1"/>
  <c r="BE1114" i="24"/>
  <c r="BF1114" i="24" s="1"/>
  <c r="BG1114" i="24"/>
  <c r="BH1114" i="24" s="1"/>
  <c r="BI1114" i="24"/>
  <c r="BJ1114" i="24" s="1"/>
  <c r="BK1114" i="24"/>
  <c r="BL1114" i="24" s="1"/>
  <c r="BM1114" i="24"/>
  <c r="BN1114" i="24" s="1"/>
  <c r="BC1115" i="24"/>
  <c r="BD1115" i="24" s="1"/>
  <c r="BE1115" i="24"/>
  <c r="BF1115" i="24" s="1"/>
  <c r="BG1115" i="24"/>
  <c r="BH1115" i="24" s="1"/>
  <c r="BI1115" i="24"/>
  <c r="BJ1115" i="24" s="1"/>
  <c r="BK1115" i="24"/>
  <c r="BL1115" i="24" s="1"/>
  <c r="BM1115" i="24"/>
  <c r="BN1115" i="24" s="1"/>
  <c r="BC1116" i="24"/>
  <c r="BD1116" i="24" s="1"/>
  <c r="BE1116" i="24"/>
  <c r="BF1116" i="24" s="1"/>
  <c r="BG1116" i="24"/>
  <c r="BH1116" i="24" s="1"/>
  <c r="BI1116" i="24"/>
  <c r="BJ1116" i="24" s="1"/>
  <c r="BK1116" i="24"/>
  <c r="BL1116" i="24" s="1"/>
  <c r="BM1116" i="24"/>
  <c r="BN1116" i="24" s="1"/>
  <c r="BC16" i="24"/>
  <c r="BD16" i="24" s="1"/>
  <c r="BE16" i="24"/>
  <c r="BF16" i="24" s="1"/>
  <c r="BG16" i="24"/>
  <c r="BH16" i="24" s="1"/>
  <c r="BI16" i="24"/>
  <c r="BJ16" i="24" s="1"/>
  <c r="BK16" i="24"/>
  <c r="BL16" i="24" s="1"/>
  <c r="BM16" i="24"/>
  <c r="BN16" i="24" s="1"/>
  <c r="BC1117" i="24"/>
  <c r="BD1117" i="24" s="1"/>
  <c r="BE1117" i="24"/>
  <c r="BF1117" i="24" s="1"/>
  <c r="BG1117" i="24"/>
  <c r="BH1117" i="24" s="1"/>
  <c r="BI1117" i="24"/>
  <c r="BJ1117" i="24" s="1"/>
  <c r="BK1117" i="24"/>
  <c r="BL1117" i="24" s="1"/>
  <c r="BM1117" i="24"/>
  <c r="BN1117" i="24" s="1"/>
  <c r="BC17" i="24"/>
  <c r="BD17" i="24" s="1"/>
  <c r="BE17" i="24"/>
  <c r="BF17" i="24" s="1"/>
  <c r="BG17" i="24"/>
  <c r="BH17" i="24" s="1"/>
  <c r="BI17" i="24"/>
  <c r="BJ17" i="24" s="1"/>
  <c r="BK17" i="24"/>
  <c r="BL17" i="24" s="1"/>
  <c r="BM17" i="24"/>
  <c r="BN17" i="24" s="1"/>
  <c r="BC1118" i="24"/>
  <c r="BD1118" i="24" s="1"/>
  <c r="BE1118" i="24"/>
  <c r="BF1118" i="24" s="1"/>
  <c r="BG1118" i="24"/>
  <c r="BH1118" i="24" s="1"/>
  <c r="BI1118" i="24"/>
  <c r="BJ1118" i="24" s="1"/>
  <c r="BK1118" i="24"/>
  <c r="BL1118" i="24" s="1"/>
  <c r="BM1118" i="24"/>
  <c r="BN1118" i="24" s="1"/>
  <c r="BC18" i="24"/>
  <c r="BD18" i="24" s="1"/>
  <c r="BE18" i="24"/>
  <c r="BF18" i="24" s="1"/>
  <c r="BG18" i="24"/>
  <c r="BH18" i="24" s="1"/>
  <c r="BI18" i="24"/>
  <c r="BJ18" i="24" s="1"/>
  <c r="BK18" i="24"/>
  <c r="BL18" i="24" s="1"/>
  <c r="BM18" i="24"/>
  <c r="BN18" i="24" s="1"/>
  <c r="BC19" i="24"/>
  <c r="BD19" i="24" s="1"/>
  <c r="BE19" i="24"/>
  <c r="BF19" i="24" s="1"/>
  <c r="BG19" i="24"/>
  <c r="BH19" i="24" s="1"/>
  <c r="BI19" i="24"/>
  <c r="BJ19" i="24" s="1"/>
  <c r="BK19" i="24"/>
  <c r="BL19" i="24" s="1"/>
  <c r="BM19" i="24"/>
  <c r="BN19" i="24" s="1"/>
  <c r="BC20" i="24"/>
  <c r="BD20" i="24" s="1"/>
  <c r="BE20" i="24"/>
  <c r="BF20" i="24" s="1"/>
  <c r="BG20" i="24"/>
  <c r="BH20" i="24" s="1"/>
  <c r="BI20" i="24"/>
  <c r="BJ20" i="24" s="1"/>
  <c r="BK20" i="24"/>
  <c r="BL20" i="24" s="1"/>
  <c r="BM20" i="24"/>
  <c r="BN20" i="24" s="1"/>
  <c r="BC21" i="24"/>
  <c r="BD21" i="24" s="1"/>
  <c r="BE21" i="24"/>
  <c r="BF21" i="24" s="1"/>
  <c r="BG21" i="24"/>
  <c r="BH21" i="24" s="1"/>
  <c r="BI21" i="24"/>
  <c r="BJ21" i="24" s="1"/>
  <c r="BK21" i="24"/>
  <c r="BL21" i="24" s="1"/>
  <c r="BM21" i="24"/>
  <c r="BN21" i="24" s="1"/>
  <c r="BC1119" i="24"/>
  <c r="BD1119" i="24" s="1"/>
  <c r="BE1119" i="24"/>
  <c r="BF1119" i="24" s="1"/>
  <c r="BG1119" i="24"/>
  <c r="BH1119" i="24" s="1"/>
  <c r="BI1119" i="24"/>
  <c r="BJ1119" i="24" s="1"/>
  <c r="BK1119" i="24"/>
  <c r="BL1119" i="24" s="1"/>
  <c r="BM1119" i="24"/>
  <c r="BN1119" i="24" s="1"/>
  <c r="BC22" i="24"/>
  <c r="BD22" i="24" s="1"/>
  <c r="BE22" i="24"/>
  <c r="BF22" i="24" s="1"/>
  <c r="BG22" i="24"/>
  <c r="BH22" i="24" s="1"/>
  <c r="BI22" i="24"/>
  <c r="BJ22" i="24" s="1"/>
  <c r="BK22" i="24"/>
  <c r="BL22" i="24" s="1"/>
  <c r="BM22" i="24"/>
  <c r="BN22" i="24" s="1"/>
  <c r="BC23" i="24"/>
  <c r="BD23" i="24" s="1"/>
  <c r="BE23" i="24"/>
  <c r="BF23" i="24" s="1"/>
  <c r="BG23" i="24"/>
  <c r="BH23" i="24" s="1"/>
  <c r="BI23" i="24"/>
  <c r="BJ23" i="24" s="1"/>
  <c r="BK23" i="24"/>
  <c r="BL23" i="24" s="1"/>
  <c r="BM23" i="24"/>
  <c r="BN23" i="24" s="1"/>
  <c r="BC1120" i="24"/>
  <c r="BD1120" i="24" s="1"/>
  <c r="BE1120" i="24"/>
  <c r="BF1120" i="24" s="1"/>
  <c r="BG1120" i="24"/>
  <c r="BH1120" i="24" s="1"/>
  <c r="BI1120" i="24"/>
  <c r="BJ1120" i="24" s="1"/>
  <c r="BK1120" i="24"/>
  <c r="BL1120" i="24" s="1"/>
  <c r="BM1120" i="24"/>
  <c r="BN1120" i="24" s="1"/>
  <c r="BC1121" i="24"/>
  <c r="BD1121" i="24" s="1"/>
  <c r="BE1121" i="24"/>
  <c r="BF1121" i="24" s="1"/>
  <c r="BG1121" i="24"/>
  <c r="BH1121" i="24" s="1"/>
  <c r="BI1121" i="24"/>
  <c r="BJ1121" i="24" s="1"/>
  <c r="BK1121" i="24"/>
  <c r="BL1121" i="24" s="1"/>
  <c r="BM1121" i="24"/>
  <c r="BN1121" i="24" s="1"/>
  <c r="BC24" i="24"/>
  <c r="BD24" i="24" s="1"/>
  <c r="BE24" i="24"/>
  <c r="BF24" i="24" s="1"/>
  <c r="BG24" i="24"/>
  <c r="BH24" i="24" s="1"/>
  <c r="BI24" i="24"/>
  <c r="BJ24" i="24" s="1"/>
  <c r="BK24" i="24"/>
  <c r="BL24" i="24" s="1"/>
  <c r="BM24" i="24"/>
  <c r="BN24" i="24" s="1"/>
  <c r="BC25" i="24"/>
  <c r="BD25" i="24" s="1"/>
  <c r="BE25" i="24"/>
  <c r="BF25" i="24" s="1"/>
  <c r="BG25" i="24"/>
  <c r="BH25" i="24" s="1"/>
  <c r="BI25" i="24"/>
  <c r="BJ25" i="24" s="1"/>
  <c r="BK25" i="24"/>
  <c r="BL25" i="24" s="1"/>
  <c r="BM25" i="24"/>
  <c r="BN25" i="24" s="1"/>
  <c r="BC26" i="24"/>
  <c r="BD26" i="24" s="1"/>
  <c r="BE26" i="24"/>
  <c r="BF26" i="24" s="1"/>
  <c r="BG26" i="24"/>
  <c r="BH26" i="24" s="1"/>
  <c r="BI26" i="24"/>
  <c r="BJ26" i="24" s="1"/>
  <c r="BK26" i="24"/>
  <c r="BL26" i="24" s="1"/>
  <c r="BM26" i="24"/>
  <c r="BN26" i="24" s="1"/>
  <c r="BC27" i="24"/>
  <c r="BD27" i="24" s="1"/>
  <c r="BE27" i="24"/>
  <c r="BF27" i="24" s="1"/>
  <c r="BG27" i="24"/>
  <c r="BH27" i="24" s="1"/>
  <c r="BI27" i="24"/>
  <c r="BJ27" i="24" s="1"/>
  <c r="BK27" i="24"/>
  <c r="BL27" i="24" s="1"/>
  <c r="BM27" i="24"/>
  <c r="BN27" i="24" s="1"/>
  <c r="BC1122" i="24"/>
  <c r="BD1122" i="24" s="1"/>
  <c r="BE1122" i="24"/>
  <c r="BF1122" i="24" s="1"/>
  <c r="BG1122" i="24"/>
  <c r="BH1122" i="24" s="1"/>
  <c r="BI1122" i="24"/>
  <c r="BJ1122" i="24" s="1"/>
  <c r="BK1122" i="24"/>
  <c r="BL1122" i="24" s="1"/>
  <c r="BM1122" i="24"/>
  <c r="BN1122" i="24" s="1"/>
  <c r="BC28" i="24"/>
  <c r="BD28" i="24" s="1"/>
  <c r="BE28" i="24"/>
  <c r="BF28" i="24" s="1"/>
  <c r="BG28" i="24"/>
  <c r="BH28" i="24" s="1"/>
  <c r="BI28" i="24"/>
  <c r="BJ28" i="24" s="1"/>
  <c r="BK28" i="24"/>
  <c r="BL28" i="24" s="1"/>
  <c r="BM28" i="24"/>
  <c r="BN28" i="24" s="1"/>
  <c r="BC1123" i="24"/>
  <c r="BD1123" i="24" s="1"/>
  <c r="BE1123" i="24"/>
  <c r="BF1123" i="24" s="1"/>
  <c r="BG1123" i="24"/>
  <c r="BH1123" i="24" s="1"/>
  <c r="BI1123" i="24"/>
  <c r="BJ1123" i="24" s="1"/>
  <c r="BK1123" i="24"/>
  <c r="BL1123" i="24" s="1"/>
  <c r="BM1123" i="24"/>
  <c r="BN1123" i="24" s="1"/>
  <c r="BC1124" i="24"/>
  <c r="BD1124" i="24" s="1"/>
  <c r="BE1124" i="24"/>
  <c r="BF1124" i="24" s="1"/>
  <c r="BG1124" i="24"/>
  <c r="BH1124" i="24" s="1"/>
  <c r="BI1124" i="24"/>
  <c r="BJ1124" i="24" s="1"/>
  <c r="BK1124" i="24"/>
  <c r="BL1124" i="24" s="1"/>
  <c r="BM1124" i="24"/>
  <c r="BN1124" i="24" s="1"/>
  <c r="BC29" i="24"/>
  <c r="BD29" i="24" s="1"/>
  <c r="BE29" i="24"/>
  <c r="BF29" i="24" s="1"/>
  <c r="BG29" i="24"/>
  <c r="BH29" i="24" s="1"/>
  <c r="BI29" i="24"/>
  <c r="BJ29" i="24" s="1"/>
  <c r="BK29" i="24"/>
  <c r="BL29" i="24" s="1"/>
  <c r="BM29" i="24"/>
  <c r="BN29" i="24" s="1"/>
  <c r="BC1125" i="24"/>
  <c r="BD1125" i="24" s="1"/>
  <c r="BE1125" i="24"/>
  <c r="BF1125" i="24" s="1"/>
  <c r="BG1125" i="24"/>
  <c r="BH1125" i="24" s="1"/>
  <c r="BI1125" i="24"/>
  <c r="BJ1125" i="24" s="1"/>
  <c r="BK1125" i="24"/>
  <c r="BL1125" i="24" s="1"/>
  <c r="BM1125" i="24"/>
  <c r="BN1125" i="24" s="1"/>
  <c r="BC1126" i="24"/>
  <c r="BD1126" i="24" s="1"/>
  <c r="BE1126" i="24"/>
  <c r="BF1126" i="24" s="1"/>
  <c r="BG1126" i="24"/>
  <c r="BH1126" i="24" s="1"/>
  <c r="BI1126" i="24"/>
  <c r="BJ1126" i="24" s="1"/>
  <c r="BK1126" i="24"/>
  <c r="BL1126" i="24" s="1"/>
  <c r="BM1126" i="24"/>
  <c r="BN1126" i="24" s="1"/>
  <c r="BC1127" i="24"/>
  <c r="BD1127" i="24" s="1"/>
  <c r="BE1127" i="24"/>
  <c r="BF1127" i="24" s="1"/>
  <c r="BG1127" i="24"/>
  <c r="BH1127" i="24" s="1"/>
  <c r="BI1127" i="24"/>
  <c r="BJ1127" i="24" s="1"/>
  <c r="BK1127" i="24"/>
  <c r="BL1127" i="24" s="1"/>
  <c r="BM1127" i="24"/>
  <c r="BN1127" i="24" s="1"/>
  <c r="BC30" i="24"/>
  <c r="BD30" i="24" s="1"/>
  <c r="BE30" i="24"/>
  <c r="BF30" i="24" s="1"/>
  <c r="BG30" i="24"/>
  <c r="BH30" i="24" s="1"/>
  <c r="BI30" i="24"/>
  <c r="BJ30" i="24" s="1"/>
  <c r="BK30" i="24"/>
  <c r="BL30" i="24" s="1"/>
  <c r="BM30" i="24"/>
  <c r="BN30" i="24" s="1"/>
  <c r="BC31" i="24"/>
  <c r="BD31" i="24" s="1"/>
  <c r="BE31" i="24"/>
  <c r="BF31" i="24" s="1"/>
  <c r="BG31" i="24"/>
  <c r="BH31" i="24" s="1"/>
  <c r="BI31" i="24"/>
  <c r="BJ31" i="24" s="1"/>
  <c r="BK31" i="24"/>
  <c r="BL31" i="24" s="1"/>
  <c r="BM31" i="24"/>
  <c r="BN31" i="24" s="1"/>
  <c r="BC1128" i="24"/>
  <c r="BD1128" i="24" s="1"/>
  <c r="BE1128" i="24"/>
  <c r="BF1128" i="24" s="1"/>
  <c r="BG1128" i="24"/>
  <c r="BH1128" i="24" s="1"/>
  <c r="BI1128" i="24"/>
  <c r="BJ1128" i="24" s="1"/>
  <c r="BK1128" i="24"/>
  <c r="BL1128" i="24" s="1"/>
  <c r="BM1128" i="24"/>
  <c r="BN1128" i="24" s="1"/>
  <c r="BC32" i="24"/>
  <c r="BD32" i="24" s="1"/>
  <c r="BE32" i="24"/>
  <c r="BF32" i="24" s="1"/>
  <c r="BG32" i="24"/>
  <c r="BH32" i="24" s="1"/>
  <c r="BI32" i="24"/>
  <c r="BJ32" i="24" s="1"/>
  <c r="BK32" i="24"/>
  <c r="BL32" i="24" s="1"/>
  <c r="BM32" i="24"/>
  <c r="BN32" i="24" s="1"/>
  <c r="BC33" i="24"/>
  <c r="BD33" i="24" s="1"/>
  <c r="BE33" i="24"/>
  <c r="BF33" i="24" s="1"/>
  <c r="BG33" i="24"/>
  <c r="BH33" i="24" s="1"/>
  <c r="BI33" i="24"/>
  <c r="BJ33" i="24" s="1"/>
  <c r="BK33" i="24"/>
  <c r="BL33" i="24" s="1"/>
  <c r="BM33" i="24"/>
  <c r="BN33" i="24" s="1"/>
  <c r="BC1129" i="24"/>
  <c r="BD1129" i="24" s="1"/>
  <c r="BE1129" i="24"/>
  <c r="BF1129" i="24" s="1"/>
  <c r="BG1129" i="24"/>
  <c r="BH1129" i="24" s="1"/>
  <c r="BI1129" i="24"/>
  <c r="BJ1129" i="24" s="1"/>
  <c r="BK1129" i="24"/>
  <c r="BL1129" i="24" s="1"/>
  <c r="BM1129" i="24"/>
  <c r="BN1129" i="24" s="1"/>
  <c r="BC34" i="24"/>
  <c r="BD34" i="24" s="1"/>
  <c r="BE34" i="24"/>
  <c r="BF34" i="24" s="1"/>
  <c r="BG34" i="24"/>
  <c r="BH34" i="24" s="1"/>
  <c r="BI34" i="24"/>
  <c r="BJ34" i="24" s="1"/>
  <c r="BK34" i="24"/>
  <c r="BL34" i="24" s="1"/>
  <c r="BM34" i="24"/>
  <c r="BN34" i="24" s="1"/>
  <c r="BC1130" i="24"/>
  <c r="BD1130" i="24" s="1"/>
  <c r="BE1130" i="24"/>
  <c r="BF1130" i="24" s="1"/>
  <c r="BG1130" i="24"/>
  <c r="BH1130" i="24" s="1"/>
  <c r="BI1130" i="24"/>
  <c r="BJ1130" i="24" s="1"/>
  <c r="BK1130" i="24"/>
  <c r="BL1130" i="24" s="1"/>
  <c r="BM1130" i="24"/>
  <c r="BN1130" i="24" s="1"/>
  <c r="BC35" i="24"/>
  <c r="BD35" i="24" s="1"/>
  <c r="BE35" i="24"/>
  <c r="BF35" i="24" s="1"/>
  <c r="BG35" i="24"/>
  <c r="BH35" i="24" s="1"/>
  <c r="BI35" i="24"/>
  <c r="BJ35" i="24" s="1"/>
  <c r="BK35" i="24"/>
  <c r="BL35" i="24" s="1"/>
  <c r="BM35" i="24"/>
  <c r="BN35" i="24" s="1"/>
  <c r="BC36" i="24"/>
  <c r="BD36" i="24" s="1"/>
  <c r="BE36" i="24"/>
  <c r="BF36" i="24" s="1"/>
  <c r="BG36" i="24"/>
  <c r="BH36" i="24" s="1"/>
  <c r="BI36" i="24"/>
  <c r="BJ36" i="24" s="1"/>
  <c r="BK36" i="24"/>
  <c r="BL36" i="24" s="1"/>
  <c r="BM36" i="24"/>
  <c r="BN36" i="24" s="1"/>
  <c r="BC1131" i="24"/>
  <c r="BD1131" i="24" s="1"/>
  <c r="BE1131" i="24"/>
  <c r="BF1131" i="24" s="1"/>
  <c r="BG1131" i="24"/>
  <c r="BH1131" i="24" s="1"/>
  <c r="BI1131" i="24"/>
  <c r="BJ1131" i="24" s="1"/>
  <c r="BK1131" i="24"/>
  <c r="BL1131" i="24" s="1"/>
  <c r="BM1131" i="24"/>
  <c r="BN1131" i="24" s="1"/>
  <c r="BC1132" i="24"/>
  <c r="BD1132" i="24" s="1"/>
  <c r="BE1132" i="24"/>
  <c r="BF1132" i="24" s="1"/>
  <c r="BG1132" i="24"/>
  <c r="BH1132" i="24" s="1"/>
  <c r="BI1132" i="24"/>
  <c r="BJ1132" i="24" s="1"/>
  <c r="BK1132" i="24"/>
  <c r="BL1132" i="24" s="1"/>
  <c r="BM1132" i="24"/>
  <c r="BN1132" i="24" s="1"/>
  <c r="BC1133" i="24"/>
  <c r="BD1133" i="24" s="1"/>
  <c r="BE1133" i="24"/>
  <c r="BF1133" i="24" s="1"/>
  <c r="BG1133" i="24"/>
  <c r="BH1133" i="24" s="1"/>
  <c r="BI1133" i="24"/>
  <c r="BJ1133" i="24" s="1"/>
  <c r="BK1133" i="24"/>
  <c r="BL1133" i="24" s="1"/>
  <c r="BM1133" i="24"/>
  <c r="BN1133" i="24" s="1"/>
  <c r="BC1134" i="24"/>
  <c r="BD1134" i="24" s="1"/>
  <c r="BE1134" i="24"/>
  <c r="BF1134" i="24" s="1"/>
  <c r="BG1134" i="24"/>
  <c r="BH1134" i="24" s="1"/>
  <c r="BI1134" i="24"/>
  <c r="BJ1134" i="24" s="1"/>
  <c r="BK1134" i="24"/>
  <c r="BL1134" i="24" s="1"/>
  <c r="BM1134" i="24"/>
  <c r="BN1134" i="24" s="1"/>
  <c r="BC37" i="24"/>
  <c r="BD37" i="24" s="1"/>
  <c r="BE37" i="24"/>
  <c r="BF37" i="24" s="1"/>
  <c r="BG37" i="24"/>
  <c r="BH37" i="24" s="1"/>
  <c r="BI37" i="24"/>
  <c r="BJ37" i="24" s="1"/>
  <c r="BK37" i="24"/>
  <c r="BL37" i="24" s="1"/>
  <c r="BM37" i="24"/>
  <c r="BN37" i="24" s="1"/>
  <c r="BC38" i="24"/>
  <c r="BD38" i="24" s="1"/>
  <c r="BE38" i="24"/>
  <c r="BF38" i="24" s="1"/>
  <c r="BG38" i="24"/>
  <c r="BH38" i="24" s="1"/>
  <c r="BI38" i="24"/>
  <c r="BJ38" i="24" s="1"/>
  <c r="BK38" i="24"/>
  <c r="BL38" i="24" s="1"/>
  <c r="BM38" i="24"/>
  <c r="BN38" i="24" s="1"/>
  <c r="BC39" i="24"/>
  <c r="BD39" i="24" s="1"/>
  <c r="BE39" i="24"/>
  <c r="BF39" i="24" s="1"/>
  <c r="BG39" i="24"/>
  <c r="BH39" i="24" s="1"/>
  <c r="BI39" i="24"/>
  <c r="BJ39" i="24" s="1"/>
  <c r="BK39" i="24"/>
  <c r="BL39" i="24" s="1"/>
  <c r="BM39" i="24"/>
  <c r="BN39" i="24" s="1"/>
  <c r="BC40" i="24"/>
  <c r="BD40" i="24" s="1"/>
  <c r="BE40" i="24"/>
  <c r="BF40" i="24" s="1"/>
  <c r="BG40" i="24"/>
  <c r="BH40" i="24" s="1"/>
  <c r="BI40" i="24"/>
  <c r="BJ40" i="24" s="1"/>
  <c r="BK40" i="24"/>
  <c r="BL40" i="24" s="1"/>
  <c r="BM40" i="24"/>
  <c r="BN40" i="24" s="1"/>
  <c r="BC41" i="24"/>
  <c r="BD41" i="24" s="1"/>
  <c r="BE41" i="24"/>
  <c r="BF41" i="24" s="1"/>
  <c r="BG41" i="24"/>
  <c r="BH41" i="24" s="1"/>
  <c r="BI41" i="24"/>
  <c r="BJ41" i="24" s="1"/>
  <c r="BK41" i="24"/>
  <c r="BL41" i="24" s="1"/>
  <c r="BM41" i="24"/>
  <c r="BN41" i="24" s="1"/>
  <c r="BC42" i="24"/>
  <c r="BD42" i="24" s="1"/>
  <c r="BE42" i="24"/>
  <c r="BF42" i="24" s="1"/>
  <c r="BG42" i="24"/>
  <c r="BH42" i="24" s="1"/>
  <c r="BI42" i="24"/>
  <c r="BJ42" i="24" s="1"/>
  <c r="BK42" i="24"/>
  <c r="BL42" i="24" s="1"/>
  <c r="BM42" i="24"/>
  <c r="BN42" i="24" s="1"/>
  <c r="BC43" i="24"/>
  <c r="BD43" i="24" s="1"/>
  <c r="BE43" i="24"/>
  <c r="BF43" i="24" s="1"/>
  <c r="BG43" i="24"/>
  <c r="BH43" i="24" s="1"/>
  <c r="BI43" i="24"/>
  <c r="BJ43" i="24" s="1"/>
  <c r="BK43" i="24"/>
  <c r="BL43" i="24" s="1"/>
  <c r="BM43" i="24"/>
  <c r="BN43" i="24" s="1"/>
  <c r="BC44" i="24"/>
  <c r="BD44" i="24" s="1"/>
  <c r="BE44" i="24"/>
  <c r="BF44" i="24" s="1"/>
  <c r="BG44" i="24"/>
  <c r="BH44" i="24" s="1"/>
  <c r="BI44" i="24"/>
  <c r="BJ44" i="24" s="1"/>
  <c r="BK44" i="24"/>
  <c r="BL44" i="24" s="1"/>
  <c r="BM44" i="24"/>
  <c r="BN44" i="24" s="1"/>
  <c r="BC1135" i="24"/>
  <c r="BD1135" i="24" s="1"/>
  <c r="BE1135" i="24"/>
  <c r="BF1135" i="24" s="1"/>
  <c r="BG1135" i="24"/>
  <c r="BH1135" i="24" s="1"/>
  <c r="BI1135" i="24"/>
  <c r="BJ1135" i="24" s="1"/>
  <c r="BK1135" i="24"/>
  <c r="BL1135" i="24" s="1"/>
  <c r="BM1135" i="24"/>
  <c r="BN1135" i="24" s="1"/>
  <c r="BC45" i="24"/>
  <c r="BD45" i="24" s="1"/>
  <c r="BE45" i="24"/>
  <c r="BF45" i="24" s="1"/>
  <c r="BG45" i="24"/>
  <c r="BH45" i="24" s="1"/>
  <c r="BI45" i="24"/>
  <c r="BJ45" i="24" s="1"/>
  <c r="BK45" i="24"/>
  <c r="BL45" i="24" s="1"/>
  <c r="BM45" i="24"/>
  <c r="BN45" i="24" s="1"/>
  <c r="BC46" i="24"/>
  <c r="BD46" i="24" s="1"/>
  <c r="BE46" i="24"/>
  <c r="BF46" i="24" s="1"/>
  <c r="BG46" i="24"/>
  <c r="BH46" i="24" s="1"/>
  <c r="BI46" i="24"/>
  <c r="BJ46" i="24" s="1"/>
  <c r="BK46" i="24"/>
  <c r="BL46" i="24" s="1"/>
  <c r="BM46" i="24"/>
  <c r="BN46" i="24" s="1"/>
  <c r="BC1136" i="24"/>
  <c r="BD1136" i="24" s="1"/>
  <c r="BE1136" i="24"/>
  <c r="BF1136" i="24" s="1"/>
  <c r="BG1136" i="24"/>
  <c r="BH1136" i="24" s="1"/>
  <c r="BI1136" i="24"/>
  <c r="BJ1136" i="24" s="1"/>
  <c r="BK1136" i="24"/>
  <c r="BL1136" i="24" s="1"/>
  <c r="BM1136" i="24"/>
  <c r="BN1136" i="24" s="1"/>
  <c r="BC47" i="24"/>
  <c r="BD47" i="24" s="1"/>
  <c r="BE47" i="24"/>
  <c r="BF47" i="24" s="1"/>
  <c r="BG47" i="24"/>
  <c r="BH47" i="24" s="1"/>
  <c r="BI47" i="24"/>
  <c r="BJ47" i="24" s="1"/>
  <c r="BK47" i="24"/>
  <c r="BL47" i="24" s="1"/>
  <c r="BM47" i="24"/>
  <c r="BN47" i="24" s="1"/>
  <c r="BC48" i="24"/>
  <c r="BD48" i="24" s="1"/>
  <c r="BE48" i="24"/>
  <c r="BF48" i="24" s="1"/>
  <c r="BG48" i="24"/>
  <c r="BH48" i="24" s="1"/>
  <c r="BI48" i="24"/>
  <c r="BJ48" i="24" s="1"/>
  <c r="BK48" i="24"/>
  <c r="BL48" i="24" s="1"/>
  <c r="BM48" i="24"/>
  <c r="BN48" i="24" s="1"/>
  <c r="BC1137" i="24"/>
  <c r="BD1137" i="24" s="1"/>
  <c r="BE1137" i="24"/>
  <c r="BF1137" i="24" s="1"/>
  <c r="BG1137" i="24"/>
  <c r="BH1137" i="24" s="1"/>
  <c r="BI1137" i="24"/>
  <c r="BJ1137" i="24" s="1"/>
  <c r="BK1137" i="24"/>
  <c r="BL1137" i="24" s="1"/>
  <c r="BM1137" i="24"/>
  <c r="BN1137" i="24" s="1"/>
  <c r="BC1138" i="24"/>
  <c r="BD1138" i="24" s="1"/>
  <c r="BE1138" i="24"/>
  <c r="BF1138" i="24" s="1"/>
  <c r="BG1138" i="24"/>
  <c r="BH1138" i="24" s="1"/>
  <c r="BI1138" i="24"/>
  <c r="BJ1138" i="24" s="1"/>
  <c r="BK1138" i="24"/>
  <c r="BL1138" i="24" s="1"/>
  <c r="BM1138" i="24"/>
  <c r="BN1138" i="24" s="1"/>
  <c r="BC49" i="24"/>
  <c r="BD49" i="24" s="1"/>
  <c r="BE49" i="24"/>
  <c r="BF49" i="24" s="1"/>
  <c r="BG49" i="24"/>
  <c r="BH49" i="24" s="1"/>
  <c r="BI49" i="24"/>
  <c r="BJ49" i="24" s="1"/>
  <c r="BK49" i="24"/>
  <c r="BL49" i="24" s="1"/>
  <c r="BM49" i="24"/>
  <c r="BN49" i="24" s="1"/>
  <c r="BC1139" i="24"/>
  <c r="BD1139" i="24" s="1"/>
  <c r="BE1139" i="24"/>
  <c r="BF1139" i="24" s="1"/>
  <c r="BG1139" i="24"/>
  <c r="BH1139" i="24" s="1"/>
  <c r="BI1139" i="24"/>
  <c r="BJ1139" i="24" s="1"/>
  <c r="BK1139" i="24"/>
  <c r="BL1139" i="24" s="1"/>
  <c r="BM1139" i="24"/>
  <c r="BN1139" i="24" s="1"/>
  <c r="BC1140" i="24"/>
  <c r="BD1140" i="24" s="1"/>
  <c r="BE1140" i="24"/>
  <c r="BF1140" i="24" s="1"/>
  <c r="BG1140" i="24"/>
  <c r="BH1140" i="24" s="1"/>
  <c r="BI1140" i="24"/>
  <c r="BJ1140" i="24" s="1"/>
  <c r="BK1140" i="24"/>
  <c r="BL1140" i="24" s="1"/>
  <c r="BM1140" i="24"/>
  <c r="BN1140" i="24" s="1"/>
  <c r="BC1141" i="24"/>
  <c r="BD1141" i="24" s="1"/>
  <c r="BE1141" i="24"/>
  <c r="BF1141" i="24" s="1"/>
  <c r="BG1141" i="24"/>
  <c r="BH1141" i="24" s="1"/>
  <c r="BI1141" i="24"/>
  <c r="BJ1141" i="24" s="1"/>
  <c r="BK1141" i="24"/>
  <c r="BL1141" i="24" s="1"/>
  <c r="BM1141" i="24"/>
  <c r="BN1141" i="24" s="1"/>
  <c r="BC1142" i="24"/>
  <c r="BD1142" i="24" s="1"/>
  <c r="BE1142" i="24"/>
  <c r="BF1142" i="24" s="1"/>
  <c r="BG1142" i="24"/>
  <c r="BH1142" i="24" s="1"/>
  <c r="BI1142" i="24"/>
  <c r="BJ1142" i="24" s="1"/>
  <c r="BK1142" i="24"/>
  <c r="BL1142" i="24" s="1"/>
  <c r="BM1142" i="24"/>
  <c r="BN1142" i="24" s="1"/>
  <c r="BC50" i="24"/>
  <c r="BD50" i="24" s="1"/>
  <c r="BE50" i="24"/>
  <c r="BF50" i="24" s="1"/>
  <c r="BG50" i="24"/>
  <c r="BH50" i="24" s="1"/>
  <c r="BI50" i="24"/>
  <c r="BJ50" i="24" s="1"/>
  <c r="BK50" i="24"/>
  <c r="BL50" i="24" s="1"/>
  <c r="BM50" i="24"/>
  <c r="BN50" i="24" s="1"/>
  <c r="BC1143" i="24"/>
  <c r="BD1143" i="24" s="1"/>
  <c r="BE1143" i="24"/>
  <c r="BF1143" i="24" s="1"/>
  <c r="BG1143" i="24"/>
  <c r="BH1143" i="24" s="1"/>
  <c r="BI1143" i="24"/>
  <c r="BJ1143" i="24" s="1"/>
  <c r="BK1143" i="24"/>
  <c r="BL1143" i="24" s="1"/>
  <c r="BM1143" i="24"/>
  <c r="BN1143" i="24" s="1"/>
  <c r="BC1144" i="24"/>
  <c r="BD1144" i="24" s="1"/>
  <c r="BE1144" i="24"/>
  <c r="BF1144" i="24" s="1"/>
  <c r="BG1144" i="24"/>
  <c r="BH1144" i="24" s="1"/>
  <c r="BI1144" i="24"/>
  <c r="BJ1144" i="24" s="1"/>
  <c r="BK1144" i="24"/>
  <c r="BL1144" i="24" s="1"/>
  <c r="BM1144" i="24"/>
  <c r="BN1144" i="24" s="1"/>
  <c r="BC51" i="24"/>
  <c r="BD51" i="24" s="1"/>
  <c r="BE51" i="24"/>
  <c r="BF51" i="24" s="1"/>
  <c r="BG51" i="24"/>
  <c r="BH51" i="24" s="1"/>
  <c r="BI51" i="24"/>
  <c r="BJ51" i="24" s="1"/>
  <c r="BK51" i="24"/>
  <c r="BL51" i="24" s="1"/>
  <c r="BM51" i="24"/>
  <c r="BN51" i="24" s="1"/>
  <c r="BC52" i="24"/>
  <c r="BD52" i="24" s="1"/>
  <c r="BE52" i="24"/>
  <c r="BF52" i="24" s="1"/>
  <c r="BG52" i="24"/>
  <c r="BH52" i="24" s="1"/>
  <c r="BI52" i="24"/>
  <c r="BJ52" i="24" s="1"/>
  <c r="BK52" i="24"/>
  <c r="BL52" i="24" s="1"/>
  <c r="BM52" i="24"/>
  <c r="BN52" i="24" s="1"/>
  <c r="BC53" i="24"/>
  <c r="BD53" i="24" s="1"/>
  <c r="BE53" i="24"/>
  <c r="BF53" i="24" s="1"/>
  <c r="BG53" i="24"/>
  <c r="BH53" i="24" s="1"/>
  <c r="BI53" i="24"/>
  <c r="BJ53" i="24" s="1"/>
  <c r="BK53" i="24"/>
  <c r="BL53" i="24" s="1"/>
  <c r="BM53" i="24"/>
  <c r="BN53" i="24" s="1"/>
  <c r="BC54" i="24"/>
  <c r="BD54" i="24" s="1"/>
  <c r="BE54" i="24"/>
  <c r="BF54" i="24" s="1"/>
  <c r="BG54" i="24"/>
  <c r="BH54" i="24" s="1"/>
  <c r="BI54" i="24"/>
  <c r="BJ54" i="24" s="1"/>
  <c r="BK54" i="24"/>
  <c r="BL54" i="24" s="1"/>
  <c r="BM54" i="24"/>
  <c r="BN54" i="24" s="1"/>
  <c r="BC55" i="24"/>
  <c r="BD55" i="24" s="1"/>
  <c r="BE55" i="24"/>
  <c r="BF55" i="24" s="1"/>
  <c r="BG55" i="24"/>
  <c r="BH55" i="24" s="1"/>
  <c r="BI55" i="24"/>
  <c r="BJ55" i="24" s="1"/>
  <c r="BK55" i="24"/>
  <c r="BL55" i="24" s="1"/>
  <c r="BM55" i="24"/>
  <c r="BN55" i="24" s="1"/>
  <c r="BC56" i="24"/>
  <c r="BD56" i="24" s="1"/>
  <c r="BE56" i="24"/>
  <c r="BF56" i="24" s="1"/>
  <c r="BG56" i="24"/>
  <c r="BH56" i="24" s="1"/>
  <c r="BI56" i="24"/>
  <c r="BJ56" i="24" s="1"/>
  <c r="BK56" i="24"/>
  <c r="BL56" i="24" s="1"/>
  <c r="BM56" i="24"/>
  <c r="BN56" i="24" s="1"/>
  <c r="BC1145" i="24"/>
  <c r="BD1145" i="24" s="1"/>
  <c r="BE1145" i="24"/>
  <c r="BF1145" i="24" s="1"/>
  <c r="BG1145" i="24"/>
  <c r="BH1145" i="24" s="1"/>
  <c r="BI1145" i="24"/>
  <c r="BJ1145" i="24" s="1"/>
  <c r="BK1145" i="24"/>
  <c r="BL1145" i="24" s="1"/>
  <c r="BM1145" i="24"/>
  <c r="BN1145" i="24" s="1"/>
  <c r="BC57" i="24"/>
  <c r="BD57" i="24" s="1"/>
  <c r="BE57" i="24"/>
  <c r="BF57" i="24" s="1"/>
  <c r="BG57" i="24"/>
  <c r="BH57" i="24" s="1"/>
  <c r="BI57" i="24"/>
  <c r="BJ57" i="24" s="1"/>
  <c r="BK57" i="24"/>
  <c r="BL57" i="24" s="1"/>
  <c r="BM57" i="24"/>
  <c r="BN57" i="24" s="1"/>
  <c r="BC58" i="24"/>
  <c r="BD58" i="24" s="1"/>
  <c r="BE58" i="24"/>
  <c r="BF58" i="24" s="1"/>
  <c r="BG58" i="24"/>
  <c r="BH58" i="24" s="1"/>
  <c r="BI58" i="24"/>
  <c r="BJ58" i="24" s="1"/>
  <c r="BK58" i="24"/>
  <c r="BL58" i="24" s="1"/>
  <c r="BM58" i="24"/>
  <c r="BN58" i="24" s="1"/>
  <c r="BC59" i="24"/>
  <c r="BD59" i="24" s="1"/>
  <c r="BE59" i="24"/>
  <c r="BF59" i="24" s="1"/>
  <c r="BG59" i="24"/>
  <c r="BH59" i="24" s="1"/>
  <c r="BI59" i="24"/>
  <c r="BJ59" i="24" s="1"/>
  <c r="BK59" i="24"/>
  <c r="BL59" i="24" s="1"/>
  <c r="BM59" i="24"/>
  <c r="BN59" i="24" s="1"/>
  <c r="BC1146" i="24"/>
  <c r="BD1146" i="24" s="1"/>
  <c r="BE1146" i="24"/>
  <c r="BF1146" i="24" s="1"/>
  <c r="BG1146" i="24"/>
  <c r="BH1146" i="24" s="1"/>
  <c r="BI1146" i="24"/>
  <c r="BJ1146" i="24" s="1"/>
  <c r="BK1146" i="24"/>
  <c r="BL1146" i="24" s="1"/>
  <c r="BM1146" i="24"/>
  <c r="BN1146" i="24" s="1"/>
  <c r="BC60" i="24"/>
  <c r="BD60" i="24" s="1"/>
  <c r="BE60" i="24"/>
  <c r="BF60" i="24" s="1"/>
  <c r="BG60" i="24"/>
  <c r="BH60" i="24" s="1"/>
  <c r="BI60" i="24"/>
  <c r="BJ60" i="24" s="1"/>
  <c r="BK60" i="24"/>
  <c r="BL60" i="24" s="1"/>
  <c r="BM60" i="24"/>
  <c r="BN60" i="24" s="1"/>
  <c r="BC1147" i="24"/>
  <c r="BD1147" i="24" s="1"/>
  <c r="BE1147" i="24"/>
  <c r="BF1147" i="24" s="1"/>
  <c r="BG1147" i="24"/>
  <c r="BH1147" i="24" s="1"/>
  <c r="BI1147" i="24"/>
  <c r="BJ1147" i="24" s="1"/>
  <c r="BK1147" i="24"/>
  <c r="BL1147" i="24" s="1"/>
  <c r="BM1147" i="24"/>
  <c r="BN1147" i="24" s="1"/>
  <c r="BC1148" i="24"/>
  <c r="BD1148" i="24" s="1"/>
  <c r="BE1148" i="24"/>
  <c r="BF1148" i="24" s="1"/>
  <c r="BG1148" i="24"/>
  <c r="BH1148" i="24" s="1"/>
  <c r="BI1148" i="24"/>
  <c r="BJ1148" i="24" s="1"/>
  <c r="BK1148" i="24"/>
  <c r="BL1148" i="24" s="1"/>
  <c r="BM1148" i="24"/>
  <c r="BN1148" i="24" s="1"/>
  <c r="BC1149" i="24"/>
  <c r="BD1149" i="24" s="1"/>
  <c r="BE1149" i="24"/>
  <c r="BF1149" i="24" s="1"/>
  <c r="BG1149" i="24"/>
  <c r="BH1149" i="24" s="1"/>
  <c r="BI1149" i="24"/>
  <c r="BJ1149" i="24" s="1"/>
  <c r="BK1149" i="24"/>
  <c r="BL1149" i="24" s="1"/>
  <c r="BM1149" i="24"/>
  <c r="BN1149" i="24" s="1"/>
  <c r="BC1150" i="24"/>
  <c r="BD1150" i="24" s="1"/>
  <c r="BE1150" i="24"/>
  <c r="BF1150" i="24" s="1"/>
  <c r="BG1150" i="24"/>
  <c r="BH1150" i="24" s="1"/>
  <c r="BI1150" i="24"/>
  <c r="BJ1150" i="24" s="1"/>
  <c r="BK1150" i="24"/>
  <c r="BL1150" i="24" s="1"/>
  <c r="BM1150" i="24"/>
  <c r="BN1150" i="24" s="1"/>
  <c r="BC61" i="24"/>
  <c r="BD61" i="24" s="1"/>
  <c r="BE61" i="24"/>
  <c r="BF61" i="24" s="1"/>
  <c r="BG61" i="24"/>
  <c r="BH61" i="24" s="1"/>
  <c r="BI61" i="24"/>
  <c r="BJ61" i="24" s="1"/>
  <c r="BK61" i="24"/>
  <c r="BL61" i="24" s="1"/>
  <c r="BM61" i="24"/>
  <c r="BN61" i="24" s="1"/>
  <c r="BC62" i="24"/>
  <c r="BD62" i="24" s="1"/>
  <c r="BE62" i="24"/>
  <c r="BF62" i="24" s="1"/>
  <c r="BG62" i="24"/>
  <c r="BH62" i="24" s="1"/>
  <c r="BI62" i="24"/>
  <c r="BJ62" i="24" s="1"/>
  <c r="BK62" i="24"/>
  <c r="BL62" i="24" s="1"/>
  <c r="BM62" i="24"/>
  <c r="BN62" i="24" s="1"/>
  <c r="BC1151" i="24"/>
  <c r="BD1151" i="24" s="1"/>
  <c r="BE1151" i="24"/>
  <c r="BF1151" i="24" s="1"/>
  <c r="BG1151" i="24"/>
  <c r="BH1151" i="24" s="1"/>
  <c r="BI1151" i="24"/>
  <c r="BJ1151" i="24" s="1"/>
  <c r="BK1151" i="24"/>
  <c r="BL1151" i="24" s="1"/>
  <c r="BM1151" i="24"/>
  <c r="BN1151" i="24" s="1"/>
  <c r="BC63" i="24"/>
  <c r="BD63" i="24" s="1"/>
  <c r="BE63" i="24"/>
  <c r="BF63" i="24" s="1"/>
  <c r="BG63" i="24"/>
  <c r="BH63" i="24" s="1"/>
  <c r="BI63" i="24"/>
  <c r="BJ63" i="24" s="1"/>
  <c r="BK63" i="24"/>
  <c r="BL63" i="24" s="1"/>
  <c r="BM63" i="24"/>
  <c r="BN63" i="24" s="1"/>
  <c r="BC2128" i="24"/>
  <c r="BD2128" i="24" s="1"/>
  <c r="BE2128" i="24"/>
  <c r="BF2128" i="24" s="1"/>
  <c r="BG2128" i="24"/>
  <c r="BH2128" i="24" s="1"/>
  <c r="BI2128" i="24"/>
  <c r="BJ2128" i="24" s="1"/>
  <c r="BK2128" i="24"/>
  <c r="BL2128" i="24" s="1"/>
  <c r="BM2128" i="24"/>
  <c r="BN2128" i="24" s="1"/>
  <c r="BC2530" i="24"/>
  <c r="BD2530" i="24" s="1"/>
  <c r="BE2530" i="24"/>
  <c r="BF2530" i="24" s="1"/>
  <c r="BG2530" i="24"/>
  <c r="BH2530" i="24" s="1"/>
  <c r="BI2530" i="24"/>
  <c r="BJ2530" i="24" s="1"/>
  <c r="BK2530" i="24"/>
  <c r="BL2530" i="24" s="1"/>
  <c r="BM2530" i="24"/>
  <c r="BN2530" i="24" s="1"/>
  <c r="BC2501" i="24"/>
  <c r="BD2501" i="24" s="1"/>
  <c r="BE2501" i="24"/>
  <c r="BF2501" i="24" s="1"/>
  <c r="BG2501" i="24"/>
  <c r="BH2501" i="24" s="1"/>
  <c r="BI2501" i="24"/>
  <c r="BJ2501" i="24" s="1"/>
  <c r="BK2501" i="24"/>
  <c r="BL2501" i="24" s="1"/>
  <c r="BM2501" i="24"/>
  <c r="BN2501" i="24" s="1"/>
  <c r="BC2495" i="24"/>
  <c r="BD2495" i="24" s="1"/>
  <c r="BE2495" i="24"/>
  <c r="BF2495" i="24" s="1"/>
  <c r="BG2495" i="24"/>
  <c r="BH2495" i="24" s="1"/>
  <c r="BI2495" i="24"/>
  <c r="BJ2495" i="24" s="1"/>
  <c r="BK2495" i="24"/>
  <c r="BL2495" i="24" s="1"/>
  <c r="BM2495" i="24"/>
  <c r="BN2495" i="24" s="1"/>
  <c r="BC2247" i="24"/>
  <c r="BD2247" i="24" s="1"/>
  <c r="BE2247" i="24"/>
  <c r="BF2247" i="24" s="1"/>
  <c r="BG2247" i="24"/>
  <c r="BH2247" i="24" s="1"/>
  <c r="BI2247" i="24"/>
  <c r="BJ2247" i="24" s="1"/>
  <c r="BK2247" i="24"/>
  <c r="BL2247" i="24" s="1"/>
  <c r="BM2247" i="24"/>
  <c r="BN2247" i="24" s="1"/>
  <c r="BC1108" i="24"/>
  <c r="BD1108" i="24" s="1"/>
  <c r="BE1108" i="24"/>
  <c r="BF1108" i="24" s="1"/>
  <c r="BG1108" i="24"/>
  <c r="BH1108" i="24" s="1"/>
  <c r="BI1108" i="24"/>
  <c r="BJ1108" i="24" s="1"/>
  <c r="BK1108" i="24"/>
  <c r="BL1108" i="24" s="1"/>
  <c r="BM1108" i="24"/>
  <c r="BN1108" i="24" s="1"/>
  <c r="BC1107" i="24"/>
  <c r="BD1107" i="24" s="1"/>
  <c r="BE1107" i="24"/>
  <c r="BF1107" i="24" s="1"/>
  <c r="BG1107" i="24"/>
  <c r="BH1107" i="24" s="1"/>
  <c r="BI1107" i="24"/>
  <c r="BJ1107" i="24" s="1"/>
  <c r="BK1107" i="24"/>
  <c r="BL1107" i="24" s="1"/>
  <c r="BM1107" i="24"/>
  <c r="BN1107" i="24" s="1"/>
  <c r="BC2504" i="24"/>
  <c r="BD2504" i="24" s="1"/>
  <c r="BE2504" i="24"/>
  <c r="BF2504" i="24" s="1"/>
  <c r="BG2504" i="24"/>
  <c r="BH2504" i="24" s="1"/>
  <c r="BI2504" i="24"/>
  <c r="BJ2504" i="24" s="1"/>
  <c r="BK2504" i="24"/>
  <c r="BL2504" i="24" s="1"/>
  <c r="BM2504" i="24"/>
  <c r="BN2504" i="24" s="1"/>
  <c r="BC64" i="24"/>
  <c r="BD64" i="24" s="1"/>
  <c r="BE64" i="24"/>
  <c r="BF64" i="24" s="1"/>
  <c r="BG64" i="24"/>
  <c r="BH64" i="24" s="1"/>
  <c r="BI64" i="24"/>
  <c r="BJ64" i="24" s="1"/>
  <c r="BK64" i="24"/>
  <c r="BL64" i="24" s="1"/>
  <c r="BM64" i="24"/>
  <c r="BN64" i="24" s="1"/>
  <c r="BC1888" i="24"/>
  <c r="BD1888" i="24" s="1"/>
  <c r="BE1888" i="24"/>
  <c r="BF1888" i="24" s="1"/>
  <c r="BG1888" i="24"/>
  <c r="BH1888" i="24" s="1"/>
  <c r="BI1888" i="24"/>
  <c r="BJ1888" i="24" s="1"/>
  <c r="BK1888" i="24"/>
  <c r="BL1888" i="24" s="1"/>
  <c r="BM1888" i="24"/>
  <c r="BN1888" i="24" s="1"/>
  <c r="BC2533" i="24"/>
  <c r="BD2533" i="24" s="1"/>
  <c r="BE2533" i="24"/>
  <c r="BF2533" i="24" s="1"/>
  <c r="BG2533" i="24"/>
  <c r="BH2533" i="24" s="1"/>
  <c r="BI2533" i="24"/>
  <c r="BJ2533" i="24" s="1"/>
  <c r="BK2533" i="24"/>
  <c r="BL2533" i="24" s="1"/>
  <c r="BM2533" i="24"/>
  <c r="BN2533" i="24" s="1"/>
  <c r="BC2503" i="24"/>
  <c r="BD2503" i="24" s="1"/>
  <c r="BE2503" i="24"/>
  <c r="BF2503" i="24" s="1"/>
  <c r="BG2503" i="24"/>
  <c r="BH2503" i="24" s="1"/>
  <c r="BI2503" i="24"/>
  <c r="BJ2503" i="24" s="1"/>
  <c r="BK2503" i="24"/>
  <c r="BL2503" i="24" s="1"/>
  <c r="BM2503" i="24"/>
  <c r="BN2503" i="24" s="1"/>
  <c r="BC2027" i="24"/>
  <c r="BD2027" i="24" s="1"/>
  <c r="BE2027" i="24"/>
  <c r="BF2027" i="24" s="1"/>
  <c r="BG2027" i="24"/>
  <c r="BH2027" i="24" s="1"/>
  <c r="BI2027" i="24"/>
  <c r="BJ2027" i="24" s="1"/>
  <c r="BK2027" i="24"/>
  <c r="BL2027" i="24" s="1"/>
  <c r="BM2027" i="24"/>
  <c r="BN2027" i="24" s="1"/>
  <c r="BC2069" i="24"/>
  <c r="BD2069" i="24" s="1"/>
  <c r="BE2069" i="24"/>
  <c r="BF2069" i="24" s="1"/>
  <c r="BG2069" i="24"/>
  <c r="BH2069" i="24" s="1"/>
  <c r="BI2069" i="24"/>
  <c r="BJ2069" i="24" s="1"/>
  <c r="BK2069" i="24"/>
  <c r="BL2069" i="24" s="1"/>
  <c r="BM2069" i="24"/>
  <c r="BN2069" i="24" s="1"/>
  <c r="BC2026" i="24"/>
  <c r="BD2026" i="24" s="1"/>
  <c r="BE2026" i="24"/>
  <c r="BF2026" i="24" s="1"/>
  <c r="BG2026" i="24"/>
  <c r="BH2026" i="24" s="1"/>
  <c r="BI2026" i="24"/>
  <c r="BJ2026" i="24" s="1"/>
  <c r="BK2026" i="24"/>
  <c r="BL2026" i="24" s="1"/>
  <c r="BM2026" i="24"/>
  <c r="BN2026" i="24" s="1"/>
  <c r="BC1152" i="24"/>
  <c r="BD1152" i="24" s="1"/>
  <c r="BE1152" i="24"/>
  <c r="BF1152" i="24" s="1"/>
  <c r="BG1152" i="24"/>
  <c r="BH1152" i="24" s="1"/>
  <c r="BI1152" i="24"/>
  <c r="BJ1152" i="24" s="1"/>
  <c r="BK1152" i="24"/>
  <c r="BL1152" i="24" s="1"/>
  <c r="BM1152" i="24"/>
  <c r="BN1152" i="24" s="1"/>
  <c r="BC1153" i="24"/>
  <c r="BD1153" i="24" s="1"/>
  <c r="BE1153" i="24"/>
  <c r="BF1153" i="24" s="1"/>
  <c r="BG1153" i="24"/>
  <c r="BH1153" i="24" s="1"/>
  <c r="BI1153" i="24"/>
  <c r="BJ1153" i="24" s="1"/>
  <c r="BK1153" i="24"/>
  <c r="BL1153" i="24" s="1"/>
  <c r="BM1153" i="24"/>
  <c r="BN1153" i="24" s="1"/>
  <c r="BC65" i="24"/>
  <c r="BD65" i="24" s="1"/>
  <c r="BE65" i="24"/>
  <c r="BF65" i="24" s="1"/>
  <c r="BG65" i="24"/>
  <c r="BH65" i="24" s="1"/>
  <c r="BI65" i="24"/>
  <c r="BJ65" i="24" s="1"/>
  <c r="BK65" i="24"/>
  <c r="BL65" i="24" s="1"/>
  <c r="BM65" i="24"/>
  <c r="BN65" i="24" s="1"/>
  <c r="BC2185" i="24"/>
  <c r="BD2185" i="24" s="1"/>
  <c r="BE2185" i="24"/>
  <c r="BF2185" i="24" s="1"/>
  <c r="BG2185" i="24"/>
  <c r="BH2185" i="24" s="1"/>
  <c r="BI2185" i="24"/>
  <c r="BJ2185" i="24" s="1"/>
  <c r="BK2185" i="24"/>
  <c r="BL2185" i="24" s="1"/>
  <c r="BM2185" i="24"/>
  <c r="BN2185" i="24" s="1"/>
  <c r="BC1154" i="24"/>
  <c r="BD1154" i="24" s="1"/>
  <c r="BE1154" i="24"/>
  <c r="BF1154" i="24" s="1"/>
  <c r="BG1154" i="24"/>
  <c r="BH1154" i="24" s="1"/>
  <c r="BI1154" i="24"/>
  <c r="BJ1154" i="24" s="1"/>
  <c r="BK1154" i="24"/>
  <c r="BL1154" i="24" s="1"/>
  <c r="BM1154" i="24"/>
  <c r="BN1154" i="24" s="1"/>
  <c r="BC66" i="24"/>
  <c r="BD66" i="24" s="1"/>
  <c r="BE66" i="24"/>
  <c r="BF66" i="24" s="1"/>
  <c r="BG66" i="24"/>
  <c r="BH66" i="24" s="1"/>
  <c r="BI66" i="24"/>
  <c r="BJ66" i="24" s="1"/>
  <c r="BK66" i="24"/>
  <c r="BL66" i="24" s="1"/>
  <c r="BM66" i="24"/>
  <c r="BN66" i="24" s="1"/>
  <c r="BC2102" i="24"/>
  <c r="BD2102" i="24" s="1"/>
  <c r="BE2102" i="24"/>
  <c r="BF2102" i="24" s="1"/>
  <c r="BG2102" i="24"/>
  <c r="BH2102" i="24" s="1"/>
  <c r="BI2102" i="24"/>
  <c r="BJ2102" i="24" s="1"/>
  <c r="BK2102" i="24"/>
  <c r="BL2102" i="24" s="1"/>
  <c r="BM2102" i="24"/>
  <c r="BN2102" i="24" s="1"/>
  <c r="BC2222" i="24"/>
  <c r="BD2222" i="24" s="1"/>
  <c r="BE2222" i="24"/>
  <c r="BF2222" i="24" s="1"/>
  <c r="BG2222" i="24"/>
  <c r="BH2222" i="24" s="1"/>
  <c r="BI2222" i="24"/>
  <c r="BJ2222" i="24" s="1"/>
  <c r="BK2222" i="24"/>
  <c r="BL2222" i="24" s="1"/>
  <c r="BM2222" i="24"/>
  <c r="BN2222" i="24" s="1"/>
  <c r="BC2521" i="24"/>
  <c r="BD2521" i="24" s="1"/>
  <c r="BE2521" i="24"/>
  <c r="BF2521" i="24" s="1"/>
  <c r="BG2521" i="24"/>
  <c r="BH2521" i="24" s="1"/>
  <c r="BI2521" i="24"/>
  <c r="BJ2521" i="24" s="1"/>
  <c r="BK2521" i="24"/>
  <c r="BL2521" i="24" s="1"/>
  <c r="BM2521" i="24"/>
  <c r="BN2521" i="24" s="1"/>
  <c r="BC2520" i="24"/>
  <c r="BD2520" i="24" s="1"/>
  <c r="BE2520" i="24"/>
  <c r="BF2520" i="24" s="1"/>
  <c r="BG2520" i="24"/>
  <c r="BH2520" i="24" s="1"/>
  <c r="BI2520" i="24"/>
  <c r="BJ2520" i="24" s="1"/>
  <c r="BK2520" i="24"/>
  <c r="BL2520" i="24" s="1"/>
  <c r="BM2520" i="24"/>
  <c r="BN2520" i="24" s="1"/>
  <c r="BC2479" i="24"/>
  <c r="BD2479" i="24" s="1"/>
  <c r="BE2479" i="24"/>
  <c r="BF2479" i="24" s="1"/>
  <c r="BG2479" i="24"/>
  <c r="BH2479" i="24" s="1"/>
  <c r="BI2479" i="24"/>
  <c r="BJ2479" i="24" s="1"/>
  <c r="BK2479" i="24"/>
  <c r="BL2479" i="24" s="1"/>
  <c r="BM2479" i="24"/>
  <c r="BN2479" i="24" s="1"/>
  <c r="BC1155" i="24"/>
  <c r="BD1155" i="24" s="1"/>
  <c r="BE1155" i="24"/>
  <c r="BF1155" i="24" s="1"/>
  <c r="BG1155" i="24"/>
  <c r="BH1155" i="24" s="1"/>
  <c r="BI1155" i="24"/>
  <c r="BJ1155" i="24" s="1"/>
  <c r="BK1155" i="24"/>
  <c r="BL1155" i="24" s="1"/>
  <c r="BM1155" i="24"/>
  <c r="BN1155" i="24" s="1"/>
  <c r="BC1156" i="24"/>
  <c r="BD1156" i="24" s="1"/>
  <c r="BE1156" i="24"/>
  <c r="BF1156" i="24" s="1"/>
  <c r="BG1156" i="24"/>
  <c r="BH1156" i="24" s="1"/>
  <c r="BI1156" i="24"/>
  <c r="BJ1156" i="24" s="1"/>
  <c r="BK1156" i="24"/>
  <c r="BL1156" i="24" s="1"/>
  <c r="BM1156" i="24"/>
  <c r="BN1156" i="24" s="1"/>
  <c r="BC2113" i="24"/>
  <c r="BD2113" i="24" s="1"/>
  <c r="BE2113" i="24"/>
  <c r="BF2113" i="24" s="1"/>
  <c r="BG2113" i="24"/>
  <c r="BH2113" i="24" s="1"/>
  <c r="BI2113" i="24"/>
  <c r="BJ2113" i="24" s="1"/>
  <c r="BK2113" i="24"/>
  <c r="BL2113" i="24" s="1"/>
  <c r="BM2113" i="24"/>
  <c r="BN2113" i="24" s="1"/>
  <c r="BC67" i="24"/>
  <c r="BD67" i="24" s="1"/>
  <c r="BE67" i="24"/>
  <c r="BF67" i="24" s="1"/>
  <c r="BG67" i="24"/>
  <c r="BH67" i="24" s="1"/>
  <c r="BI67" i="24"/>
  <c r="BJ67" i="24" s="1"/>
  <c r="BK67" i="24"/>
  <c r="BL67" i="24" s="1"/>
  <c r="BM67" i="24"/>
  <c r="BN67" i="24" s="1"/>
  <c r="BC1157" i="24"/>
  <c r="BD1157" i="24" s="1"/>
  <c r="BE1157" i="24"/>
  <c r="BF1157" i="24" s="1"/>
  <c r="BG1157" i="24"/>
  <c r="BH1157" i="24" s="1"/>
  <c r="BI1157" i="24"/>
  <c r="BJ1157" i="24" s="1"/>
  <c r="BK1157" i="24"/>
  <c r="BL1157" i="24" s="1"/>
  <c r="BM1157" i="24"/>
  <c r="BN1157" i="24" s="1"/>
  <c r="BC1158" i="24"/>
  <c r="BD1158" i="24" s="1"/>
  <c r="BE1158" i="24"/>
  <c r="BF1158" i="24" s="1"/>
  <c r="BG1158" i="24"/>
  <c r="BH1158" i="24" s="1"/>
  <c r="BI1158" i="24"/>
  <c r="BJ1158" i="24" s="1"/>
  <c r="BK1158" i="24"/>
  <c r="BL1158" i="24" s="1"/>
  <c r="BM1158" i="24"/>
  <c r="BN1158" i="24" s="1"/>
  <c r="BC68" i="24"/>
  <c r="BD68" i="24" s="1"/>
  <c r="BE68" i="24"/>
  <c r="BF68" i="24" s="1"/>
  <c r="BG68" i="24"/>
  <c r="BH68" i="24" s="1"/>
  <c r="BI68" i="24"/>
  <c r="BJ68" i="24" s="1"/>
  <c r="BK68" i="24"/>
  <c r="BL68" i="24" s="1"/>
  <c r="BM68" i="24"/>
  <c r="BN68" i="24" s="1"/>
  <c r="BC69" i="24"/>
  <c r="BD69" i="24" s="1"/>
  <c r="BE69" i="24"/>
  <c r="BF69" i="24" s="1"/>
  <c r="BG69" i="24"/>
  <c r="BH69" i="24" s="1"/>
  <c r="BI69" i="24"/>
  <c r="BJ69" i="24" s="1"/>
  <c r="BK69" i="24"/>
  <c r="BL69" i="24" s="1"/>
  <c r="BM69" i="24"/>
  <c r="BN69" i="24" s="1"/>
  <c r="BC70" i="24"/>
  <c r="BD70" i="24" s="1"/>
  <c r="BE70" i="24"/>
  <c r="BF70" i="24" s="1"/>
  <c r="BG70" i="24"/>
  <c r="BH70" i="24" s="1"/>
  <c r="BI70" i="24"/>
  <c r="BJ70" i="24" s="1"/>
  <c r="BK70" i="24"/>
  <c r="BL70" i="24" s="1"/>
  <c r="BM70" i="24"/>
  <c r="BN70" i="24" s="1"/>
  <c r="BC71" i="24"/>
  <c r="BD71" i="24" s="1"/>
  <c r="BE71" i="24"/>
  <c r="BF71" i="24" s="1"/>
  <c r="BG71" i="24"/>
  <c r="BH71" i="24" s="1"/>
  <c r="BI71" i="24"/>
  <c r="BJ71" i="24" s="1"/>
  <c r="BK71" i="24"/>
  <c r="BL71" i="24" s="1"/>
  <c r="BM71" i="24"/>
  <c r="BN71" i="24" s="1"/>
  <c r="BC72" i="24"/>
  <c r="BD72" i="24" s="1"/>
  <c r="BE72" i="24"/>
  <c r="BF72" i="24" s="1"/>
  <c r="BG72" i="24"/>
  <c r="BH72" i="24" s="1"/>
  <c r="BI72" i="24"/>
  <c r="BJ72" i="24" s="1"/>
  <c r="BK72" i="24"/>
  <c r="BL72" i="24" s="1"/>
  <c r="BM72" i="24"/>
  <c r="BN72" i="24" s="1"/>
  <c r="BC73" i="24"/>
  <c r="BD73" i="24" s="1"/>
  <c r="BE73" i="24"/>
  <c r="BF73" i="24" s="1"/>
  <c r="BG73" i="24"/>
  <c r="BH73" i="24" s="1"/>
  <c r="BI73" i="24"/>
  <c r="BJ73" i="24" s="1"/>
  <c r="BK73" i="24"/>
  <c r="BL73" i="24" s="1"/>
  <c r="BM73" i="24"/>
  <c r="BN73" i="24" s="1"/>
  <c r="BC74" i="24"/>
  <c r="BD74" i="24" s="1"/>
  <c r="BE74" i="24"/>
  <c r="BF74" i="24" s="1"/>
  <c r="BG74" i="24"/>
  <c r="BH74" i="24" s="1"/>
  <c r="BI74" i="24"/>
  <c r="BJ74" i="24" s="1"/>
  <c r="BK74" i="24"/>
  <c r="BL74" i="24" s="1"/>
  <c r="BM74" i="24"/>
  <c r="BN74" i="24" s="1"/>
  <c r="BC75" i="24"/>
  <c r="BD75" i="24" s="1"/>
  <c r="BE75" i="24"/>
  <c r="BF75" i="24" s="1"/>
  <c r="BG75" i="24"/>
  <c r="BH75" i="24" s="1"/>
  <c r="BI75" i="24"/>
  <c r="BJ75" i="24" s="1"/>
  <c r="BK75" i="24"/>
  <c r="BL75" i="24" s="1"/>
  <c r="BM75" i="24"/>
  <c r="BN75" i="24" s="1"/>
  <c r="BC76" i="24"/>
  <c r="BD76" i="24" s="1"/>
  <c r="BE76" i="24"/>
  <c r="BF76" i="24" s="1"/>
  <c r="BG76" i="24"/>
  <c r="BH76" i="24" s="1"/>
  <c r="BI76" i="24"/>
  <c r="BJ76" i="24" s="1"/>
  <c r="BK76" i="24"/>
  <c r="BL76" i="24" s="1"/>
  <c r="BM76" i="24"/>
  <c r="BN76" i="24" s="1"/>
  <c r="BC1159" i="24"/>
  <c r="BD1159" i="24" s="1"/>
  <c r="BE1159" i="24"/>
  <c r="BF1159" i="24" s="1"/>
  <c r="BG1159" i="24"/>
  <c r="BH1159" i="24" s="1"/>
  <c r="BI1159" i="24"/>
  <c r="BJ1159" i="24" s="1"/>
  <c r="BK1159" i="24"/>
  <c r="BL1159" i="24" s="1"/>
  <c r="BM1159" i="24"/>
  <c r="BN1159" i="24" s="1"/>
  <c r="BC1160" i="24"/>
  <c r="BD1160" i="24" s="1"/>
  <c r="BE1160" i="24"/>
  <c r="BF1160" i="24" s="1"/>
  <c r="BG1160" i="24"/>
  <c r="BH1160" i="24" s="1"/>
  <c r="BI1160" i="24"/>
  <c r="BJ1160" i="24" s="1"/>
  <c r="BK1160" i="24"/>
  <c r="BL1160" i="24" s="1"/>
  <c r="BM1160" i="24"/>
  <c r="BN1160" i="24" s="1"/>
  <c r="BC2492" i="24"/>
  <c r="BD2492" i="24" s="1"/>
  <c r="BE2492" i="24"/>
  <c r="BF2492" i="24" s="1"/>
  <c r="BG2492" i="24"/>
  <c r="BH2492" i="24" s="1"/>
  <c r="BI2492" i="24"/>
  <c r="BJ2492" i="24" s="1"/>
  <c r="BK2492" i="24"/>
  <c r="BL2492" i="24" s="1"/>
  <c r="BM2492" i="24"/>
  <c r="BN2492" i="24" s="1"/>
  <c r="BC1161" i="24"/>
  <c r="BD1161" i="24" s="1"/>
  <c r="BE1161" i="24"/>
  <c r="BF1161" i="24" s="1"/>
  <c r="BG1161" i="24"/>
  <c r="BH1161" i="24" s="1"/>
  <c r="BI1161" i="24"/>
  <c r="BJ1161" i="24" s="1"/>
  <c r="BK1161" i="24"/>
  <c r="BL1161" i="24" s="1"/>
  <c r="BM1161" i="24"/>
  <c r="BN1161" i="24" s="1"/>
  <c r="BC1162" i="24"/>
  <c r="BD1162" i="24" s="1"/>
  <c r="BE1162" i="24"/>
  <c r="BF1162" i="24" s="1"/>
  <c r="BG1162" i="24"/>
  <c r="BH1162" i="24" s="1"/>
  <c r="BI1162" i="24"/>
  <c r="BJ1162" i="24" s="1"/>
  <c r="BK1162" i="24"/>
  <c r="BL1162" i="24" s="1"/>
  <c r="BM1162" i="24"/>
  <c r="BN1162" i="24" s="1"/>
  <c r="BC1163" i="24"/>
  <c r="BD1163" i="24" s="1"/>
  <c r="BE1163" i="24"/>
  <c r="BF1163" i="24" s="1"/>
  <c r="BG1163" i="24"/>
  <c r="BH1163" i="24" s="1"/>
  <c r="BI1163" i="24"/>
  <c r="BJ1163" i="24" s="1"/>
  <c r="BK1163" i="24"/>
  <c r="BL1163" i="24" s="1"/>
  <c r="BM1163" i="24"/>
  <c r="BN1163" i="24" s="1"/>
  <c r="BC77" i="24"/>
  <c r="BD77" i="24" s="1"/>
  <c r="BE77" i="24"/>
  <c r="BF77" i="24" s="1"/>
  <c r="BG77" i="24"/>
  <c r="BH77" i="24" s="1"/>
  <c r="BI77" i="24"/>
  <c r="BJ77" i="24" s="1"/>
  <c r="BK77" i="24"/>
  <c r="BL77" i="24" s="1"/>
  <c r="BM77" i="24"/>
  <c r="BN77" i="24" s="1"/>
  <c r="BC78" i="24"/>
  <c r="BD78" i="24" s="1"/>
  <c r="BE78" i="24"/>
  <c r="BF78" i="24" s="1"/>
  <c r="BG78" i="24"/>
  <c r="BH78" i="24" s="1"/>
  <c r="BI78" i="24"/>
  <c r="BJ78" i="24" s="1"/>
  <c r="BK78" i="24"/>
  <c r="BL78" i="24" s="1"/>
  <c r="BM78" i="24"/>
  <c r="BN78" i="24" s="1"/>
  <c r="BC79" i="24"/>
  <c r="BD79" i="24" s="1"/>
  <c r="BE79" i="24"/>
  <c r="BF79" i="24" s="1"/>
  <c r="BG79" i="24"/>
  <c r="BH79" i="24" s="1"/>
  <c r="BI79" i="24"/>
  <c r="BJ79" i="24" s="1"/>
  <c r="BK79" i="24"/>
  <c r="BL79" i="24" s="1"/>
  <c r="BM79" i="24"/>
  <c r="BN79" i="24" s="1"/>
  <c r="BC1164" i="24"/>
  <c r="BD1164" i="24" s="1"/>
  <c r="BE1164" i="24"/>
  <c r="BF1164" i="24" s="1"/>
  <c r="BG1164" i="24"/>
  <c r="BH1164" i="24" s="1"/>
  <c r="BI1164" i="24"/>
  <c r="BJ1164" i="24" s="1"/>
  <c r="BK1164" i="24"/>
  <c r="BL1164" i="24" s="1"/>
  <c r="BM1164" i="24"/>
  <c r="BN1164" i="24" s="1"/>
  <c r="BC1165" i="24"/>
  <c r="BD1165" i="24" s="1"/>
  <c r="BE1165" i="24"/>
  <c r="BF1165" i="24" s="1"/>
  <c r="BG1165" i="24"/>
  <c r="BH1165" i="24" s="1"/>
  <c r="BI1165" i="24"/>
  <c r="BJ1165" i="24" s="1"/>
  <c r="BK1165" i="24"/>
  <c r="BL1165" i="24" s="1"/>
  <c r="BM1165" i="24"/>
  <c r="BN1165" i="24" s="1"/>
  <c r="BC80" i="24"/>
  <c r="BD80" i="24" s="1"/>
  <c r="BE80" i="24"/>
  <c r="BF80" i="24" s="1"/>
  <c r="BG80" i="24"/>
  <c r="BH80" i="24" s="1"/>
  <c r="BI80" i="24"/>
  <c r="BJ80" i="24" s="1"/>
  <c r="BK80" i="24"/>
  <c r="BL80" i="24" s="1"/>
  <c r="BM80" i="24"/>
  <c r="BN80" i="24" s="1"/>
  <c r="BC81" i="24"/>
  <c r="BD81" i="24" s="1"/>
  <c r="BE81" i="24"/>
  <c r="BF81" i="24" s="1"/>
  <c r="BG81" i="24"/>
  <c r="BH81" i="24" s="1"/>
  <c r="BI81" i="24"/>
  <c r="BJ81" i="24" s="1"/>
  <c r="BK81" i="24"/>
  <c r="BL81" i="24" s="1"/>
  <c r="BM81" i="24"/>
  <c r="BN81" i="24" s="1"/>
  <c r="BC82" i="24"/>
  <c r="BD82" i="24" s="1"/>
  <c r="BE82" i="24"/>
  <c r="BF82" i="24" s="1"/>
  <c r="BG82" i="24"/>
  <c r="BH82" i="24" s="1"/>
  <c r="BI82" i="24"/>
  <c r="BJ82" i="24" s="1"/>
  <c r="BK82" i="24"/>
  <c r="BL82" i="24" s="1"/>
  <c r="BM82" i="24"/>
  <c r="BN82" i="24" s="1"/>
  <c r="BC83" i="24"/>
  <c r="BD83" i="24" s="1"/>
  <c r="BE83" i="24"/>
  <c r="BF83" i="24" s="1"/>
  <c r="BG83" i="24"/>
  <c r="BH83" i="24" s="1"/>
  <c r="BI83" i="24"/>
  <c r="BJ83" i="24" s="1"/>
  <c r="BK83" i="24"/>
  <c r="BL83" i="24" s="1"/>
  <c r="BM83" i="24"/>
  <c r="BN83" i="24" s="1"/>
  <c r="BC1166" i="24"/>
  <c r="BD1166" i="24" s="1"/>
  <c r="BE1166" i="24"/>
  <c r="BF1166" i="24" s="1"/>
  <c r="BG1166" i="24"/>
  <c r="BH1166" i="24" s="1"/>
  <c r="BI1166" i="24"/>
  <c r="BJ1166" i="24" s="1"/>
  <c r="BK1166" i="24"/>
  <c r="BL1166" i="24" s="1"/>
  <c r="BM1166" i="24"/>
  <c r="BN1166" i="24" s="1"/>
  <c r="BC1167" i="24"/>
  <c r="BD1167" i="24" s="1"/>
  <c r="BE1167" i="24"/>
  <c r="BF1167" i="24" s="1"/>
  <c r="BG1167" i="24"/>
  <c r="BH1167" i="24" s="1"/>
  <c r="BI1167" i="24"/>
  <c r="BJ1167" i="24" s="1"/>
  <c r="BK1167" i="24"/>
  <c r="BL1167" i="24" s="1"/>
  <c r="BM1167" i="24"/>
  <c r="BN1167" i="24" s="1"/>
  <c r="BC1168" i="24"/>
  <c r="BD1168" i="24" s="1"/>
  <c r="BE1168" i="24"/>
  <c r="BF1168" i="24" s="1"/>
  <c r="BG1168" i="24"/>
  <c r="BH1168" i="24" s="1"/>
  <c r="BI1168" i="24"/>
  <c r="BJ1168" i="24" s="1"/>
  <c r="BK1168" i="24"/>
  <c r="BL1168" i="24" s="1"/>
  <c r="BM1168" i="24"/>
  <c r="BN1168" i="24" s="1"/>
  <c r="BC84" i="24"/>
  <c r="BD84" i="24" s="1"/>
  <c r="BE84" i="24"/>
  <c r="BF84" i="24" s="1"/>
  <c r="BG84" i="24"/>
  <c r="BH84" i="24" s="1"/>
  <c r="BI84" i="24"/>
  <c r="BJ84" i="24" s="1"/>
  <c r="BK84" i="24"/>
  <c r="BL84" i="24" s="1"/>
  <c r="BM84" i="24"/>
  <c r="BN84" i="24" s="1"/>
  <c r="BC1169" i="24"/>
  <c r="BD1169" i="24" s="1"/>
  <c r="BE1169" i="24"/>
  <c r="BF1169" i="24" s="1"/>
  <c r="BG1169" i="24"/>
  <c r="BH1169" i="24" s="1"/>
  <c r="BI1169" i="24"/>
  <c r="BJ1169" i="24" s="1"/>
  <c r="BK1169" i="24"/>
  <c r="BL1169" i="24" s="1"/>
  <c r="BM1169" i="24"/>
  <c r="BN1169" i="24" s="1"/>
  <c r="BC85" i="24"/>
  <c r="BD85" i="24" s="1"/>
  <c r="BE85" i="24"/>
  <c r="BF85" i="24" s="1"/>
  <c r="BG85" i="24"/>
  <c r="BH85" i="24" s="1"/>
  <c r="BI85" i="24"/>
  <c r="BJ85" i="24" s="1"/>
  <c r="BK85" i="24"/>
  <c r="BL85" i="24" s="1"/>
  <c r="BM85" i="24"/>
  <c r="BN85" i="24" s="1"/>
  <c r="BC1170" i="24"/>
  <c r="BD1170" i="24" s="1"/>
  <c r="BE1170" i="24"/>
  <c r="BF1170" i="24" s="1"/>
  <c r="BG1170" i="24"/>
  <c r="BH1170" i="24" s="1"/>
  <c r="BI1170" i="24"/>
  <c r="BJ1170" i="24" s="1"/>
  <c r="BK1170" i="24"/>
  <c r="BL1170" i="24" s="1"/>
  <c r="BM1170" i="24"/>
  <c r="BN1170" i="24" s="1"/>
  <c r="BC86" i="24"/>
  <c r="BD86" i="24" s="1"/>
  <c r="BE86" i="24"/>
  <c r="BF86" i="24" s="1"/>
  <c r="BG86" i="24"/>
  <c r="BH86" i="24" s="1"/>
  <c r="BI86" i="24"/>
  <c r="BJ86" i="24" s="1"/>
  <c r="BK86" i="24"/>
  <c r="BL86" i="24" s="1"/>
  <c r="BM86" i="24"/>
  <c r="BN86" i="24" s="1"/>
  <c r="BC87" i="24"/>
  <c r="BD87" i="24" s="1"/>
  <c r="BE87" i="24"/>
  <c r="BF87" i="24" s="1"/>
  <c r="BG87" i="24"/>
  <c r="BH87" i="24" s="1"/>
  <c r="BI87" i="24"/>
  <c r="BJ87" i="24" s="1"/>
  <c r="BK87" i="24"/>
  <c r="BL87" i="24" s="1"/>
  <c r="BM87" i="24"/>
  <c r="BN87" i="24" s="1"/>
  <c r="BC88" i="24"/>
  <c r="BD88" i="24" s="1"/>
  <c r="BE88" i="24"/>
  <c r="BF88" i="24" s="1"/>
  <c r="BG88" i="24"/>
  <c r="BH88" i="24" s="1"/>
  <c r="BI88" i="24"/>
  <c r="BJ88" i="24" s="1"/>
  <c r="BK88" i="24"/>
  <c r="BL88" i="24" s="1"/>
  <c r="BM88" i="24"/>
  <c r="BN88" i="24" s="1"/>
  <c r="BC1171" i="24"/>
  <c r="BD1171" i="24" s="1"/>
  <c r="BE1171" i="24"/>
  <c r="BF1171" i="24" s="1"/>
  <c r="BG1171" i="24"/>
  <c r="BH1171" i="24" s="1"/>
  <c r="BI1171" i="24"/>
  <c r="BJ1171" i="24" s="1"/>
  <c r="BK1171" i="24"/>
  <c r="BL1171" i="24" s="1"/>
  <c r="BM1171" i="24"/>
  <c r="BN1171" i="24" s="1"/>
  <c r="BC89" i="24"/>
  <c r="BD89" i="24" s="1"/>
  <c r="BE89" i="24"/>
  <c r="BF89" i="24" s="1"/>
  <c r="BG89" i="24"/>
  <c r="BH89" i="24" s="1"/>
  <c r="BI89" i="24"/>
  <c r="BJ89" i="24" s="1"/>
  <c r="BK89" i="24"/>
  <c r="BL89" i="24" s="1"/>
  <c r="BM89" i="24"/>
  <c r="BN89" i="24" s="1"/>
  <c r="BC1172" i="24"/>
  <c r="BD1172" i="24" s="1"/>
  <c r="BE1172" i="24"/>
  <c r="BF1172" i="24" s="1"/>
  <c r="BG1172" i="24"/>
  <c r="BH1172" i="24" s="1"/>
  <c r="BI1172" i="24"/>
  <c r="BJ1172" i="24" s="1"/>
  <c r="BK1172" i="24"/>
  <c r="BL1172" i="24" s="1"/>
  <c r="BM1172" i="24"/>
  <c r="BN1172" i="24" s="1"/>
  <c r="BC1173" i="24"/>
  <c r="BD1173" i="24" s="1"/>
  <c r="BE1173" i="24"/>
  <c r="BF1173" i="24" s="1"/>
  <c r="BG1173" i="24"/>
  <c r="BH1173" i="24" s="1"/>
  <c r="BI1173" i="24"/>
  <c r="BJ1173" i="24" s="1"/>
  <c r="BK1173" i="24"/>
  <c r="BL1173" i="24" s="1"/>
  <c r="BM1173" i="24"/>
  <c r="BN1173" i="24" s="1"/>
  <c r="BC1174" i="24"/>
  <c r="BD1174" i="24" s="1"/>
  <c r="BE1174" i="24"/>
  <c r="BF1174" i="24" s="1"/>
  <c r="BG1174" i="24"/>
  <c r="BH1174" i="24" s="1"/>
  <c r="BI1174" i="24"/>
  <c r="BJ1174" i="24" s="1"/>
  <c r="BK1174" i="24"/>
  <c r="BL1174" i="24" s="1"/>
  <c r="BM1174" i="24"/>
  <c r="BN1174" i="24" s="1"/>
  <c r="BC90" i="24"/>
  <c r="BD90" i="24" s="1"/>
  <c r="BE90" i="24"/>
  <c r="BF90" i="24" s="1"/>
  <c r="BG90" i="24"/>
  <c r="BH90" i="24" s="1"/>
  <c r="BI90" i="24"/>
  <c r="BJ90" i="24" s="1"/>
  <c r="BK90" i="24"/>
  <c r="BL90" i="24" s="1"/>
  <c r="BM90" i="24"/>
  <c r="BN90" i="24" s="1"/>
  <c r="BC1175" i="24"/>
  <c r="BD1175" i="24" s="1"/>
  <c r="BE1175" i="24"/>
  <c r="BF1175" i="24" s="1"/>
  <c r="BG1175" i="24"/>
  <c r="BH1175" i="24" s="1"/>
  <c r="BI1175" i="24"/>
  <c r="BJ1175" i="24" s="1"/>
  <c r="BK1175" i="24"/>
  <c r="BL1175" i="24" s="1"/>
  <c r="BM1175" i="24"/>
  <c r="BN1175" i="24" s="1"/>
  <c r="BC1176" i="24"/>
  <c r="BD1176" i="24" s="1"/>
  <c r="BE1176" i="24"/>
  <c r="BF1176" i="24" s="1"/>
  <c r="BG1176" i="24"/>
  <c r="BH1176" i="24" s="1"/>
  <c r="BI1176" i="24"/>
  <c r="BJ1176" i="24" s="1"/>
  <c r="BK1176" i="24"/>
  <c r="BL1176" i="24" s="1"/>
  <c r="BM1176" i="24"/>
  <c r="BN1176" i="24" s="1"/>
  <c r="BC91" i="24"/>
  <c r="BD91" i="24" s="1"/>
  <c r="BE91" i="24"/>
  <c r="BF91" i="24" s="1"/>
  <c r="BG91" i="24"/>
  <c r="BH91" i="24" s="1"/>
  <c r="BI91" i="24"/>
  <c r="BJ91" i="24" s="1"/>
  <c r="BK91" i="24"/>
  <c r="BL91" i="24" s="1"/>
  <c r="BM91" i="24"/>
  <c r="BN91" i="24" s="1"/>
  <c r="BC92" i="24"/>
  <c r="BD92" i="24" s="1"/>
  <c r="BE92" i="24"/>
  <c r="BF92" i="24" s="1"/>
  <c r="BG92" i="24"/>
  <c r="BH92" i="24" s="1"/>
  <c r="BI92" i="24"/>
  <c r="BJ92" i="24" s="1"/>
  <c r="BK92" i="24"/>
  <c r="BL92" i="24" s="1"/>
  <c r="BM92" i="24"/>
  <c r="BN92" i="24" s="1"/>
  <c r="BC93" i="24"/>
  <c r="BD93" i="24" s="1"/>
  <c r="BE93" i="24"/>
  <c r="BF93" i="24" s="1"/>
  <c r="BG93" i="24"/>
  <c r="BH93" i="24" s="1"/>
  <c r="BI93" i="24"/>
  <c r="BJ93" i="24" s="1"/>
  <c r="BK93" i="24"/>
  <c r="BL93" i="24" s="1"/>
  <c r="BM93" i="24"/>
  <c r="BN93" i="24" s="1"/>
  <c r="BC94" i="24"/>
  <c r="BD94" i="24" s="1"/>
  <c r="BE94" i="24"/>
  <c r="BF94" i="24" s="1"/>
  <c r="BG94" i="24"/>
  <c r="BH94" i="24" s="1"/>
  <c r="BI94" i="24"/>
  <c r="BJ94" i="24" s="1"/>
  <c r="BK94" i="24"/>
  <c r="BL94" i="24" s="1"/>
  <c r="BM94" i="24"/>
  <c r="BN94" i="24" s="1"/>
  <c r="BC95" i="24"/>
  <c r="BD95" i="24" s="1"/>
  <c r="BE95" i="24"/>
  <c r="BF95" i="24" s="1"/>
  <c r="BG95" i="24"/>
  <c r="BH95" i="24" s="1"/>
  <c r="BI95" i="24"/>
  <c r="BJ95" i="24" s="1"/>
  <c r="BK95" i="24"/>
  <c r="BL95" i="24" s="1"/>
  <c r="BM95" i="24"/>
  <c r="BN95" i="24" s="1"/>
  <c r="BC1178" i="24"/>
  <c r="BD1178" i="24" s="1"/>
  <c r="BE1178" i="24"/>
  <c r="BF1178" i="24" s="1"/>
  <c r="BG1178" i="24"/>
  <c r="BH1178" i="24" s="1"/>
  <c r="BI1178" i="24"/>
  <c r="BJ1178" i="24" s="1"/>
  <c r="BK1178" i="24"/>
  <c r="BL1178" i="24" s="1"/>
  <c r="BM1178" i="24"/>
  <c r="BN1178" i="24" s="1"/>
  <c r="BC96" i="24"/>
  <c r="BD96" i="24" s="1"/>
  <c r="BE96" i="24"/>
  <c r="BF96" i="24" s="1"/>
  <c r="BG96" i="24"/>
  <c r="BH96" i="24" s="1"/>
  <c r="BI96" i="24"/>
  <c r="BJ96" i="24" s="1"/>
  <c r="BK96" i="24"/>
  <c r="BL96" i="24" s="1"/>
  <c r="BM96" i="24"/>
  <c r="BN96" i="24" s="1"/>
  <c r="BC1179" i="24"/>
  <c r="BD1179" i="24" s="1"/>
  <c r="BE1179" i="24"/>
  <c r="BF1179" i="24" s="1"/>
  <c r="BG1179" i="24"/>
  <c r="BH1179" i="24" s="1"/>
  <c r="BI1179" i="24"/>
  <c r="BJ1179" i="24" s="1"/>
  <c r="BK1179" i="24"/>
  <c r="BL1179" i="24" s="1"/>
  <c r="BM1179" i="24"/>
  <c r="BN1179" i="24" s="1"/>
  <c r="BC97" i="24"/>
  <c r="BD97" i="24" s="1"/>
  <c r="BE97" i="24"/>
  <c r="BF97" i="24" s="1"/>
  <c r="BG97" i="24"/>
  <c r="BH97" i="24" s="1"/>
  <c r="BI97" i="24"/>
  <c r="BJ97" i="24" s="1"/>
  <c r="BK97" i="24"/>
  <c r="BL97" i="24" s="1"/>
  <c r="BM97" i="24"/>
  <c r="BN97" i="24" s="1"/>
  <c r="BC98" i="24"/>
  <c r="BD98" i="24" s="1"/>
  <c r="BE98" i="24"/>
  <c r="BF98" i="24" s="1"/>
  <c r="BG98" i="24"/>
  <c r="BH98" i="24" s="1"/>
  <c r="BI98" i="24"/>
  <c r="BJ98" i="24" s="1"/>
  <c r="BK98" i="24"/>
  <c r="BL98" i="24" s="1"/>
  <c r="BM98" i="24"/>
  <c r="BN98" i="24" s="1"/>
  <c r="BC99" i="24"/>
  <c r="BD99" i="24" s="1"/>
  <c r="BE99" i="24"/>
  <c r="BF99" i="24" s="1"/>
  <c r="BG99" i="24"/>
  <c r="BH99" i="24" s="1"/>
  <c r="BI99" i="24"/>
  <c r="BJ99" i="24" s="1"/>
  <c r="BK99" i="24"/>
  <c r="BL99" i="24" s="1"/>
  <c r="BM99" i="24"/>
  <c r="BN99" i="24" s="1"/>
  <c r="BC1180" i="24"/>
  <c r="BD1180" i="24" s="1"/>
  <c r="BE1180" i="24"/>
  <c r="BF1180" i="24" s="1"/>
  <c r="BG1180" i="24"/>
  <c r="BH1180" i="24" s="1"/>
  <c r="BI1180" i="24"/>
  <c r="BJ1180" i="24" s="1"/>
  <c r="BK1180" i="24"/>
  <c r="BL1180" i="24" s="1"/>
  <c r="BM1180" i="24"/>
  <c r="BN1180" i="24" s="1"/>
  <c r="BC1181" i="24"/>
  <c r="BD1181" i="24" s="1"/>
  <c r="BE1181" i="24"/>
  <c r="BF1181" i="24" s="1"/>
  <c r="BG1181" i="24"/>
  <c r="BH1181" i="24" s="1"/>
  <c r="BI1181" i="24"/>
  <c r="BJ1181" i="24" s="1"/>
  <c r="BK1181" i="24"/>
  <c r="BL1181" i="24" s="1"/>
  <c r="BM1181" i="24"/>
  <c r="BN1181" i="24" s="1"/>
  <c r="BC100" i="24"/>
  <c r="BD100" i="24" s="1"/>
  <c r="BE100" i="24"/>
  <c r="BF100" i="24" s="1"/>
  <c r="BG100" i="24"/>
  <c r="BH100" i="24" s="1"/>
  <c r="BI100" i="24"/>
  <c r="BJ100" i="24" s="1"/>
  <c r="BK100" i="24"/>
  <c r="BL100" i="24" s="1"/>
  <c r="BM100" i="24"/>
  <c r="BN100" i="24" s="1"/>
  <c r="BC1182" i="24"/>
  <c r="BD1182" i="24" s="1"/>
  <c r="BE1182" i="24"/>
  <c r="BF1182" i="24" s="1"/>
  <c r="BG1182" i="24"/>
  <c r="BH1182" i="24" s="1"/>
  <c r="BI1182" i="24"/>
  <c r="BJ1182" i="24" s="1"/>
  <c r="BK1182" i="24"/>
  <c r="BL1182" i="24" s="1"/>
  <c r="BM1182" i="24"/>
  <c r="BN1182" i="24" s="1"/>
  <c r="BC101" i="24"/>
  <c r="BD101" i="24" s="1"/>
  <c r="BE101" i="24"/>
  <c r="BF101" i="24" s="1"/>
  <c r="BG101" i="24"/>
  <c r="BH101" i="24" s="1"/>
  <c r="BI101" i="24"/>
  <c r="BJ101" i="24" s="1"/>
  <c r="BK101" i="24"/>
  <c r="BL101" i="24" s="1"/>
  <c r="BM101" i="24"/>
  <c r="BN101" i="24" s="1"/>
  <c r="BC102" i="24"/>
  <c r="BD102" i="24" s="1"/>
  <c r="BE102" i="24"/>
  <c r="BF102" i="24" s="1"/>
  <c r="BG102" i="24"/>
  <c r="BH102" i="24" s="1"/>
  <c r="BI102" i="24"/>
  <c r="BJ102" i="24" s="1"/>
  <c r="BK102" i="24"/>
  <c r="BL102" i="24" s="1"/>
  <c r="BM102" i="24"/>
  <c r="BN102" i="24" s="1"/>
  <c r="BC103" i="24"/>
  <c r="BD103" i="24" s="1"/>
  <c r="BE103" i="24"/>
  <c r="BF103" i="24" s="1"/>
  <c r="BG103" i="24"/>
  <c r="BH103" i="24" s="1"/>
  <c r="BI103" i="24"/>
  <c r="BJ103" i="24" s="1"/>
  <c r="BK103" i="24"/>
  <c r="BL103" i="24" s="1"/>
  <c r="BM103" i="24"/>
  <c r="BN103" i="24" s="1"/>
  <c r="BC104" i="24"/>
  <c r="BD104" i="24" s="1"/>
  <c r="BE104" i="24"/>
  <c r="BF104" i="24" s="1"/>
  <c r="BG104" i="24"/>
  <c r="BH104" i="24" s="1"/>
  <c r="BI104" i="24"/>
  <c r="BJ104" i="24" s="1"/>
  <c r="BK104" i="24"/>
  <c r="BL104" i="24" s="1"/>
  <c r="BM104" i="24"/>
  <c r="BN104" i="24" s="1"/>
  <c r="BC105" i="24"/>
  <c r="BD105" i="24" s="1"/>
  <c r="BE105" i="24"/>
  <c r="BF105" i="24" s="1"/>
  <c r="BG105" i="24"/>
  <c r="BH105" i="24" s="1"/>
  <c r="BI105" i="24"/>
  <c r="BJ105" i="24" s="1"/>
  <c r="BK105" i="24"/>
  <c r="BL105" i="24" s="1"/>
  <c r="BM105" i="24"/>
  <c r="BN105" i="24" s="1"/>
  <c r="BC2180" i="24"/>
  <c r="BD2180" i="24" s="1"/>
  <c r="BE2180" i="24"/>
  <c r="BF2180" i="24" s="1"/>
  <c r="BG2180" i="24"/>
  <c r="BH2180" i="24" s="1"/>
  <c r="BI2180" i="24"/>
  <c r="BJ2180" i="24" s="1"/>
  <c r="BK2180" i="24"/>
  <c r="BL2180" i="24" s="1"/>
  <c r="BM2180" i="24"/>
  <c r="BN2180" i="24" s="1"/>
  <c r="BC2276" i="24"/>
  <c r="BD2276" i="24" s="1"/>
  <c r="BE2276" i="24"/>
  <c r="BF2276" i="24" s="1"/>
  <c r="BG2276" i="24"/>
  <c r="BH2276" i="24" s="1"/>
  <c r="BI2276" i="24"/>
  <c r="BJ2276" i="24" s="1"/>
  <c r="BK2276" i="24"/>
  <c r="BL2276" i="24" s="1"/>
  <c r="BM2276" i="24"/>
  <c r="BN2276" i="24" s="1"/>
  <c r="BC2350" i="24"/>
  <c r="BD2350" i="24" s="1"/>
  <c r="BE2350" i="24"/>
  <c r="BF2350" i="24" s="1"/>
  <c r="BG2350" i="24"/>
  <c r="BH2350" i="24" s="1"/>
  <c r="BI2350" i="24"/>
  <c r="BJ2350" i="24" s="1"/>
  <c r="BK2350" i="24"/>
  <c r="BL2350" i="24" s="1"/>
  <c r="BM2350" i="24"/>
  <c r="BN2350" i="24" s="1"/>
  <c r="BC2210" i="24"/>
  <c r="BD2210" i="24" s="1"/>
  <c r="BE2210" i="24"/>
  <c r="BF2210" i="24" s="1"/>
  <c r="BG2210" i="24"/>
  <c r="BH2210" i="24" s="1"/>
  <c r="BI2210" i="24"/>
  <c r="BJ2210" i="24" s="1"/>
  <c r="BK2210" i="24"/>
  <c r="BL2210" i="24" s="1"/>
  <c r="BM2210" i="24"/>
  <c r="BN2210" i="24" s="1"/>
  <c r="BC2311" i="24"/>
  <c r="BD2311" i="24" s="1"/>
  <c r="BE2311" i="24"/>
  <c r="BF2311" i="24" s="1"/>
  <c r="BG2311" i="24"/>
  <c r="BH2311" i="24" s="1"/>
  <c r="BI2311" i="24"/>
  <c r="BJ2311" i="24" s="1"/>
  <c r="BK2311" i="24"/>
  <c r="BL2311" i="24" s="1"/>
  <c r="BM2311" i="24"/>
  <c r="BN2311" i="24" s="1"/>
  <c r="BC2399" i="24"/>
  <c r="BD2399" i="24" s="1"/>
  <c r="BE2399" i="24"/>
  <c r="BF2399" i="24" s="1"/>
  <c r="BG2399" i="24"/>
  <c r="BH2399" i="24" s="1"/>
  <c r="BI2399" i="24"/>
  <c r="BJ2399" i="24" s="1"/>
  <c r="BK2399" i="24"/>
  <c r="BL2399" i="24" s="1"/>
  <c r="BM2399" i="24"/>
  <c r="BN2399" i="24" s="1"/>
  <c r="BC2155" i="24"/>
  <c r="BD2155" i="24" s="1"/>
  <c r="BE2155" i="24"/>
  <c r="BF2155" i="24" s="1"/>
  <c r="BG2155" i="24"/>
  <c r="BH2155" i="24" s="1"/>
  <c r="BI2155" i="24"/>
  <c r="BJ2155" i="24" s="1"/>
  <c r="BK2155" i="24"/>
  <c r="BL2155" i="24" s="1"/>
  <c r="BM2155" i="24"/>
  <c r="BN2155" i="24" s="1"/>
  <c r="BC2242" i="24"/>
  <c r="BD2242" i="24" s="1"/>
  <c r="BE2242" i="24"/>
  <c r="BF2242" i="24" s="1"/>
  <c r="BG2242" i="24"/>
  <c r="BH2242" i="24" s="1"/>
  <c r="BI2242" i="24"/>
  <c r="BJ2242" i="24" s="1"/>
  <c r="BK2242" i="24"/>
  <c r="BL2242" i="24" s="1"/>
  <c r="BM2242" i="24"/>
  <c r="BN2242" i="24" s="1"/>
  <c r="BC2354" i="24"/>
  <c r="BD2354" i="24" s="1"/>
  <c r="BE2354" i="24"/>
  <c r="BF2354" i="24" s="1"/>
  <c r="BG2354" i="24"/>
  <c r="BH2354" i="24" s="1"/>
  <c r="BI2354" i="24"/>
  <c r="BJ2354" i="24" s="1"/>
  <c r="BK2354" i="24"/>
  <c r="BL2354" i="24" s="1"/>
  <c r="BM2354" i="24"/>
  <c r="BN2354" i="24" s="1"/>
  <c r="BC2442" i="24"/>
  <c r="BD2442" i="24" s="1"/>
  <c r="BE2442" i="24"/>
  <c r="BF2442" i="24" s="1"/>
  <c r="BG2442" i="24"/>
  <c r="BH2442" i="24" s="1"/>
  <c r="BI2442" i="24"/>
  <c r="BJ2442" i="24" s="1"/>
  <c r="BK2442" i="24"/>
  <c r="BL2442" i="24" s="1"/>
  <c r="BM2442" i="24"/>
  <c r="BN2442" i="24" s="1"/>
  <c r="BC2095" i="24"/>
  <c r="BD2095" i="24" s="1"/>
  <c r="BE2095" i="24"/>
  <c r="BF2095" i="24" s="1"/>
  <c r="BG2095" i="24"/>
  <c r="BH2095" i="24" s="1"/>
  <c r="BI2095" i="24"/>
  <c r="BJ2095" i="24" s="1"/>
  <c r="BK2095" i="24"/>
  <c r="BL2095" i="24" s="1"/>
  <c r="BM2095" i="24"/>
  <c r="BN2095" i="24" s="1"/>
  <c r="BC2290" i="24"/>
  <c r="BD2290" i="24" s="1"/>
  <c r="BE2290" i="24"/>
  <c r="BF2290" i="24" s="1"/>
  <c r="BG2290" i="24"/>
  <c r="BH2290" i="24" s="1"/>
  <c r="BI2290" i="24"/>
  <c r="BJ2290" i="24" s="1"/>
  <c r="BK2290" i="24"/>
  <c r="BL2290" i="24" s="1"/>
  <c r="BM2290" i="24"/>
  <c r="BN2290" i="24" s="1"/>
  <c r="BC2439" i="24"/>
  <c r="BD2439" i="24" s="1"/>
  <c r="BE2439" i="24"/>
  <c r="BF2439" i="24" s="1"/>
  <c r="BG2439" i="24"/>
  <c r="BH2439" i="24" s="1"/>
  <c r="BI2439" i="24"/>
  <c r="BJ2439" i="24" s="1"/>
  <c r="BK2439" i="24"/>
  <c r="BL2439" i="24" s="1"/>
  <c r="BM2439" i="24"/>
  <c r="BN2439" i="24" s="1"/>
  <c r="BC2396" i="24"/>
  <c r="BD2396" i="24" s="1"/>
  <c r="BE2396" i="24"/>
  <c r="BF2396" i="24" s="1"/>
  <c r="BG2396" i="24"/>
  <c r="BH2396" i="24" s="1"/>
  <c r="BI2396" i="24"/>
  <c r="BJ2396" i="24" s="1"/>
  <c r="BK2396" i="24"/>
  <c r="BL2396" i="24" s="1"/>
  <c r="BM2396" i="24"/>
  <c r="BN2396" i="24" s="1"/>
  <c r="BC2413" i="24"/>
  <c r="BD2413" i="24" s="1"/>
  <c r="BE2413" i="24"/>
  <c r="BF2413" i="24" s="1"/>
  <c r="BG2413" i="24"/>
  <c r="BH2413" i="24" s="1"/>
  <c r="BI2413" i="24"/>
  <c r="BJ2413" i="24" s="1"/>
  <c r="BK2413" i="24"/>
  <c r="BL2413" i="24" s="1"/>
  <c r="BM2413" i="24"/>
  <c r="BN2413" i="24" s="1"/>
  <c r="BC2254" i="24"/>
  <c r="BD2254" i="24" s="1"/>
  <c r="BE2254" i="24"/>
  <c r="BF2254" i="24" s="1"/>
  <c r="BG2254" i="24"/>
  <c r="BH2254" i="24" s="1"/>
  <c r="BI2254" i="24"/>
  <c r="BJ2254" i="24" s="1"/>
  <c r="BK2254" i="24"/>
  <c r="BL2254" i="24" s="1"/>
  <c r="BM2254" i="24"/>
  <c r="BN2254" i="24" s="1"/>
  <c r="BC2289" i="24"/>
  <c r="BD2289" i="24" s="1"/>
  <c r="BE2289" i="24"/>
  <c r="BF2289" i="24" s="1"/>
  <c r="BG2289" i="24"/>
  <c r="BH2289" i="24" s="1"/>
  <c r="BI2289" i="24"/>
  <c r="BJ2289" i="24" s="1"/>
  <c r="BK2289" i="24"/>
  <c r="BL2289" i="24" s="1"/>
  <c r="BM2289" i="24"/>
  <c r="BN2289" i="24" s="1"/>
  <c r="BC2255" i="24"/>
  <c r="BD2255" i="24" s="1"/>
  <c r="BE2255" i="24"/>
  <c r="BF2255" i="24" s="1"/>
  <c r="BG2255" i="24"/>
  <c r="BH2255" i="24" s="1"/>
  <c r="BI2255" i="24"/>
  <c r="BJ2255" i="24" s="1"/>
  <c r="BK2255" i="24"/>
  <c r="BL2255" i="24" s="1"/>
  <c r="BM2255" i="24"/>
  <c r="BN2255" i="24" s="1"/>
  <c r="BC2411" i="24"/>
  <c r="BD2411" i="24" s="1"/>
  <c r="BE2411" i="24"/>
  <c r="BF2411" i="24" s="1"/>
  <c r="BG2411" i="24"/>
  <c r="BH2411" i="24" s="1"/>
  <c r="BI2411" i="24"/>
  <c r="BJ2411" i="24" s="1"/>
  <c r="BK2411" i="24"/>
  <c r="BL2411" i="24" s="1"/>
  <c r="BM2411" i="24"/>
  <c r="BN2411" i="24" s="1"/>
  <c r="BC2410" i="24"/>
  <c r="BD2410" i="24" s="1"/>
  <c r="BE2410" i="24"/>
  <c r="BF2410" i="24" s="1"/>
  <c r="BG2410" i="24"/>
  <c r="BH2410" i="24" s="1"/>
  <c r="BI2410" i="24"/>
  <c r="BJ2410" i="24" s="1"/>
  <c r="BK2410" i="24"/>
  <c r="BL2410" i="24" s="1"/>
  <c r="BM2410" i="24"/>
  <c r="BN2410" i="24" s="1"/>
  <c r="BC2360" i="24"/>
  <c r="BD2360" i="24" s="1"/>
  <c r="BE2360" i="24"/>
  <c r="BF2360" i="24" s="1"/>
  <c r="BG2360" i="24"/>
  <c r="BH2360" i="24" s="1"/>
  <c r="BI2360" i="24"/>
  <c r="BJ2360" i="24" s="1"/>
  <c r="BK2360" i="24"/>
  <c r="BL2360" i="24" s="1"/>
  <c r="BM2360" i="24"/>
  <c r="BN2360" i="24" s="1"/>
  <c r="BC1183" i="24"/>
  <c r="BD1183" i="24" s="1"/>
  <c r="BE1183" i="24"/>
  <c r="BF1183" i="24" s="1"/>
  <c r="BG1183" i="24"/>
  <c r="BH1183" i="24" s="1"/>
  <c r="BI1183" i="24"/>
  <c r="BJ1183" i="24" s="1"/>
  <c r="BK1183" i="24"/>
  <c r="BL1183" i="24" s="1"/>
  <c r="BM1183" i="24"/>
  <c r="BN1183" i="24" s="1"/>
  <c r="BC2388" i="24"/>
  <c r="BD2388" i="24" s="1"/>
  <c r="BE2388" i="24"/>
  <c r="BF2388" i="24" s="1"/>
  <c r="BG2388" i="24"/>
  <c r="BH2388" i="24" s="1"/>
  <c r="BI2388" i="24"/>
  <c r="BJ2388" i="24" s="1"/>
  <c r="BK2388" i="24"/>
  <c r="BL2388" i="24" s="1"/>
  <c r="BM2388" i="24"/>
  <c r="BN2388" i="24" s="1"/>
  <c r="BC2331" i="24"/>
  <c r="BD2331" i="24" s="1"/>
  <c r="BE2331" i="24"/>
  <c r="BF2331" i="24" s="1"/>
  <c r="BG2331" i="24"/>
  <c r="BH2331" i="24" s="1"/>
  <c r="BI2331" i="24"/>
  <c r="BJ2331" i="24" s="1"/>
  <c r="BK2331" i="24"/>
  <c r="BL2331" i="24" s="1"/>
  <c r="BM2331" i="24"/>
  <c r="BN2331" i="24" s="1"/>
  <c r="BC1184" i="24"/>
  <c r="BD1184" i="24" s="1"/>
  <c r="BE1184" i="24"/>
  <c r="BF1184" i="24" s="1"/>
  <c r="BG1184" i="24"/>
  <c r="BH1184" i="24" s="1"/>
  <c r="BI1184" i="24"/>
  <c r="BJ1184" i="24" s="1"/>
  <c r="BK1184" i="24"/>
  <c r="BL1184" i="24" s="1"/>
  <c r="BM1184" i="24"/>
  <c r="BN1184" i="24" s="1"/>
  <c r="BC2412" i="24"/>
  <c r="BD2412" i="24" s="1"/>
  <c r="BE2412" i="24"/>
  <c r="BF2412" i="24" s="1"/>
  <c r="BG2412" i="24"/>
  <c r="BH2412" i="24" s="1"/>
  <c r="BI2412" i="24"/>
  <c r="BJ2412" i="24" s="1"/>
  <c r="BK2412" i="24"/>
  <c r="BL2412" i="24" s="1"/>
  <c r="BM2412" i="24"/>
  <c r="BN2412" i="24" s="1"/>
  <c r="BC2154" i="24"/>
  <c r="BD2154" i="24" s="1"/>
  <c r="BE2154" i="24"/>
  <c r="BF2154" i="24" s="1"/>
  <c r="BG2154" i="24"/>
  <c r="BH2154" i="24" s="1"/>
  <c r="BI2154" i="24"/>
  <c r="BJ2154" i="24" s="1"/>
  <c r="BK2154" i="24"/>
  <c r="BL2154" i="24" s="1"/>
  <c r="BM2154" i="24"/>
  <c r="BN2154" i="24" s="1"/>
  <c r="BC2106" i="24"/>
  <c r="BD2106" i="24" s="1"/>
  <c r="BE2106" i="24"/>
  <c r="BF2106" i="24" s="1"/>
  <c r="BG2106" i="24"/>
  <c r="BH2106" i="24" s="1"/>
  <c r="BI2106" i="24"/>
  <c r="BJ2106" i="24" s="1"/>
  <c r="BK2106" i="24"/>
  <c r="BL2106" i="24" s="1"/>
  <c r="BM2106" i="24"/>
  <c r="BN2106" i="24" s="1"/>
  <c r="BC2380" i="24"/>
  <c r="BD2380" i="24" s="1"/>
  <c r="BE2380" i="24"/>
  <c r="BF2380" i="24" s="1"/>
  <c r="BG2380" i="24"/>
  <c r="BH2380" i="24" s="1"/>
  <c r="BI2380" i="24"/>
  <c r="BJ2380" i="24" s="1"/>
  <c r="BK2380" i="24"/>
  <c r="BL2380" i="24" s="1"/>
  <c r="BM2380" i="24"/>
  <c r="BN2380" i="24" s="1"/>
  <c r="BC1185" i="24"/>
  <c r="BD1185" i="24" s="1"/>
  <c r="BE1185" i="24"/>
  <c r="BF1185" i="24" s="1"/>
  <c r="BG1185" i="24"/>
  <c r="BH1185" i="24" s="1"/>
  <c r="BI1185" i="24"/>
  <c r="BJ1185" i="24" s="1"/>
  <c r="BK1185" i="24"/>
  <c r="BL1185" i="24" s="1"/>
  <c r="BM1185" i="24"/>
  <c r="BN1185" i="24" s="1"/>
  <c r="BC2022" i="24"/>
  <c r="BD2022" i="24" s="1"/>
  <c r="BE2022" i="24"/>
  <c r="BF2022" i="24" s="1"/>
  <c r="BG2022" i="24"/>
  <c r="BH2022" i="24" s="1"/>
  <c r="BI2022" i="24"/>
  <c r="BJ2022" i="24" s="1"/>
  <c r="BK2022" i="24"/>
  <c r="BL2022" i="24" s="1"/>
  <c r="BM2022" i="24"/>
  <c r="BN2022" i="24" s="1"/>
  <c r="BC2258" i="24"/>
  <c r="BD2258" i="24" s="1"/>
  <c r="BE2258" i="24"/>
  <c r="BF2258" i="24" s="1"/>
  <c r="BG2258" i="24"/>
  <c r="BH2258" i="24" s="1"/>
  <c r="BI2258" i="24"/>
  <c r="BJ2258" i="24" s="1"/>
  <c r="BK2258" i="24"/>
  <c r="BL2258" i="24" s="1"/>
  <c r="BM2258" i="24"/>
  <c r="BN2258" i="24" s="1"/>
  <c r="BC2083" i="24"/>
  <c r="BD2083" i="24" s="1"/>
  <c r="BE2083" i="24"/>
  <c r="BF2083" i="24" s="1"/>
  <c r="BG2083" i="24"/>
  <c r="BH2083" i="24" s="1"/>
  <c r="BI2083" i="24"/>
  <c r="BJ2083" i="24" s="1"/>
  <c r="BK2083" i="24"/>
  <c r="BL2083" i="24" s="1"/>
  <c r="BM2083" i="24"/>
  <c r="BN2083" i="24" s="1"/>
  <c r="BC2259" i="24"/>
  <c r="BD2259" i="24" s="1"/>
  <c r="BE2259" i="24"/>
  <c r="BF2259" i="24" s="1"/>
  <c r="BG2259" i="24"/>
  <c r="BH2259" i="24" s="1"/>
  <c r="BI2259" i="24"/>
  <c r="BJ2259" i="24" s="1"/>
  <c r="BK2259" i="24"/>
  <c r="BL2259" i="24" s="1"/>
  <c r="BM2259" i="24"/>
  <c r="BN2259" i="24" s="1"/>
  <c r="BC1186" i="24"/>
  <c r="BD1186" i="24" s="1"/>
  <c r="BE1186" i="24"/>
  <c r="BF1186" i="24" s="1"/>
  <c r="BG1186" i="24"/>
  <c r="BH1186" i="24" s="1"/>
  <c r="BI1186" i="24"/>
  <c r="BJ1186" i="24" s="1"/>
  <c r="BK1186" i="24"/>
  <c r="BL1186" i="24" s="1"/>
  <c r="BM1186" i="24"/>
  <c r="BN1186" i="24" s="1"/>
  <c r="BC2359" i="24"/>
  <c r="BD2359" i="24" s="1"/>
  <c r="BE2359" i="24"/>
  <c r="BF2359" i="24" s="1"/>
  <c r="BG2359" i="24"/>
  <c r="BH2359" i="24" s="1"/>
  <c r="BI2359" i="24"/>
  <c r="BJ2359" i="24" s="1"/>
  <c r="BK2359" i="24"/>
  <c r="BL2359" i="24" s="1"/>
  <c r="BM2359" i="24"/>
  <c r="BN2359" i="24" s="1"/>
  <c r="BC1187" i="24"/>
  <c r="BD1187" i="24" s="1"/>
  <c r="BE1187" i="24"/>
  <c r="BF1187" i="24" s="1"/>
  <c r="BG1187" i="24"/>
  <c r="BH1187" i="24" s="1"/>
  <c r="BI1187" i="24"/>
  <c r="BJ1187" i="24" s="1"/>
  <c r="BK1187" i="24"/>
  <c r="BL1187" i="24" s="1"/>
  <c r="BM1187" i="24"/>
  <c r="BN1187" i="24" s="1"/>
  <c r="BC2313" i="24"/>
  <c r="BD2313" i="24" s="1"/>
  <c r="BE2313" i="24"/>
  <c r="BF2313" i="24" s="1"/>
  <c r="BG2313" i="24"/>
  <c r="BH2313" i="24" s="1"/>
  <c r="BI2313" i="24"/>
  <c r="BJ2313" i="24" s="1"/>
  <c r="BK2313" i="24"/>
  <c r="BL2313" i="24" s="1"/>
  <c r="BM2313" i="24"/>
  <c r="BN2313" i="24" s="1"/>
  <c r="BC2538" i="24"/>
  <c r="BD2538" i="24" s="1"/>
  <c r="BE2538" i="24"/>
  <c r="BF2538" i="24" s="1"/>
  <c r="BG2538" i="24"/>
  <c r="BH2538" i="24" s="1"/>
  <c r="BI2538" i="24"/>
  <c r="BJ2538" i="24" s="1"/>
  <c r="BK2538" i="24"/>
  <c r="BL2538" i="24" s="1"/>
  <c r="BM2538" i="24"/>
  <c r="BN2538" i="24" s="1"/>
  <c r="BC1106" i="24"/>
  <c r="BD1106" i="24" s="1"/>
  <c r="BE1106" i="24"/>
  <c r="BF1106" i="24" s="1"/>
  <c r="BG1106" i="24"/>
  <c r="BH1106" i="24" s="1"/>
  <c r="BI1106" i="24"/>
  <c r="BJ1106" i="24" s="1"/>
  <c r="BK1106" i="24"/>
  <c r="BL1106" i="24" s="1"/>
  <c r="BM1106" i="24"/>
  <c r="BN1106" i="24" s="1"/>
  <c r="BC2529" i="24"/>
  <c r="BD2529" i="24" s="1"/>
  <c r="BE2529" i="24"/>
  <c r="BF2529" i="24" s="1"/>
  <c r="BG2529" i="24"/>
  <c r="BH2529" i="24" s="1"/>
  <c r="BI2529" i="24"/>
  <c r="BJ2529" i="24" s="1"/>
  <c r="BK2529" i="24"/>
  <c r="BL2529" i="24" s="1"/>
  <c r="BM2529" i="24"/>
  <c r="BN2529" i="24" s="1"/>
  <c r="BC2445" i="24"/>
  <c r="BD2445" i="24" s="1"/>
  <c r="BE2445" i="24"/>
  <c r="BF2445" i="24" s="1"/>
  <c r="BG2445" i="24"/>
  <c r="BH2445" i="24" s="1"/>
  <c r="BI2445" i="24"/>
  <c r="BJ2445" i="24" s="1"/>
  <c r="BK2445" i="24"/>
  <c r="BL2445" i="24" s="1"/>
  <c r="BM2445" i="24"/>
  <c r="BN2445" i="24" s="1"/>
  <c r="BC106" i="24"/>
  <c r="BD106" i="24" s="1"/>
  <c r="BE106" i="24"/>
  <c r="BF106" i="24" s="1"/>
  <c r="BG106" i="24"/>
  <c r="BH106" i="24" s="1"/>
  <c r="BI106" i="24"/>
  <c r="BJ106" i="24" s="1"/>
  <c r="BK106" i="24"/>
  <c r="BL106" i="24" s="1"/>
  <c r="BM106" i="24"/>
  <c r="BN106" i="24" s="1"/>
  <c r="BC2447" i="24"/>
  <c r="BD2447" i="24" s="1"/>
  <c r="BE2447" i="24"/>
  <c r="BF2447" i="24" s="1"/>
  <c r="BG2447" i="24"/>
  <c r="BH2447" i="24" s="1"/>
  <c r="BI2447" i="24"/>
  <c r="BJ2447" i="24" s="1"/>
  <c r="BK2447" i="24"/>
  <c r="BL2447" i="24" s="1"/>
  <c r="BM2447" i="24"/>
  <c r="BN2447" i="24" s="1"/>
  <c r="BC107" i="24"/>
  <c r="BD107" i="24" s="1"/>
  <c r="BE107" i="24"/>
  <c r="BF107" i="24" s="1"/>
  <c r="BG107" i="24"/>
  <c r="BH107" i="24" s="1"/>
  <c r="BI107" i="24"/>
  <c r="BJ107" i="24" s="1"/>
  <c r="BK107" i="24"/>
  <c r="BL107" i="24" s="1"/>
  <c r="BM107" i="24"/>
  <c r="BN107" i="24" s="1"/>
  <c r="BC1188" i="24"/>
  <c r="BD1188" i="24" s="1"/>
  <c r="BE1188" i="24"/>
  <c r="BF1188" i="24" s="1"/>
  <c r="BG1188" i="24"/>
  <c r="BH1188" i="24" s="1"/>
  <c r="BI1188" i="24"/>
  <c r="BJ1188" i="24" s="1"/>
  <c r="BK1188" i="24"/>
  <c r="BL1188" i="24" s="1"/>
  <c r="BM1188" i="24"/>
  <c r="BN1188" i="24" s="1"/>
  <c r="BC1189" i="24"/>
  <c r="BD1189" i="24" s="1"/>
  <c r="BE1189" i="24"/>
  <c r="BF1189" i="24" s="1"/>
  <c r="BG1189" i="24"/>
  <c r="BH1189" i="24" s="1"/>
  <c r="BI1189" i="24"/>
  <c r="BJ1189" i="24" s="1"/>
  <c r="BK1189" i="24"/>
  <c r="BL1189" i="24" s="1"/>
  <c r="BM1189" i="24"/>
  <c r="BN1189" i="24" s="1"/>
  <c r="BC1190" i="24"/>
  <c r="BD1190" i="24" s="1"/>
  <c r="BE1190" i="24"/>
  <c r="BF1190" i="24" s="1"/>
  <c r="BG1190" i="24"/>
  <c r="BH1190" i="24" s="1"/>
  <c r="BI1190" i="24"/>
  <c r="BJ1190" i="24" s="1"/>
  <c r="BK1190" i="24"/>
  <c r="BL1190" i="24" s="1"/>
  <c r="BM1190" i="24"/>
  <c r="BN1190" i="24" s="1"/>
  <c r="BC108" i="24"/>
  <c r="BD108" i="24" s="1"/>
  <c r="BE108" i="24"/>
  <c r="BF108" i="24" s="1"/>
  <c r="BG108" i="24"/>
  <c r="BH108" i="24" s="1"/>
  <c r="BI108" i="24"/>
  <c r="BJ108" i="24" s="1"/>
  <c r="BK108" i="24"/>
  <c r="BL108" i="24" s="1"/>
  <c r="BM108" i="24"/>
  <c r="BN108" i="24" s="1"/>
  <c r="BC1191" i="24"/>
  <c r="BD1191" i="24" s="1"/>
  <c r="BE1191" i="24"/>
  <c r="BF1191" i="24" s="1"/>
  <c r="BG1191" i="24"/>
  <c r="BH1191" i="24" s="1"/>
  <c r="BI1191" i="24"/>
  <c r="BJ1191" i="24" s="1"/>
  <c r="BK1191" i="24"/>
  <c r="BL1191" i="24" s="1"/>
  <c r="BM1191" i="24"/>
  <c r="BN1191" i="24" s="1"/>
  <c r="BC2513" i="24"/>
  <c r="BD2513" i="24" s="1"/>
  <c r="BE2513" i="24"/>
  <c r="BF2513" i="24" s="1"/>
  <c r="BG2513" i="24"/>
  <c r="BH2513" i="24" s="1"/>
  <c r="BI2513" i="24"/>
  <c r="BJ2513" i="24" s="1"/>
  <c r="BK2513" i="24"/>
  <c r="BL2513" i="24" s="1"/>
  <c r="BM2513" i="24"/>
  <c r="BN2513" i="24" s="1"/>
  <c r="BC109" i="24"/>
  <c r="BD109" i="24" s="1"/>
  <c r="BE109" i="24"/>
  <c r="BF109" i="24" s="1"/>
  <c r="BG109" i="24"/>
  <c r="BH109" i="24" s="1"/>
  <c r="BI109" i="24"/>
  <c r="BJ109" i="24" s="1"/>
  <c r="BK109" i="24"/>
  <c r="BL109" i="24" s="1"/>
  <c r="BM109" i="24"/>
  <c r="BN109" i="24" s="1"/>
  <c r="BC2078" i="24"/>
  <c r="BD2078" i="24" s="1"/>
  <c r="BE2078" i="24"/>
  <c r="BF2078" i="24" s="1"/>
  <c r="BG2078" i="24"/>
  <c r="BH2078" i="24" s="1"/>
  <c r="BI2078" i="24"/>
  <c r="BJ2078" i="24" s="1"/>
  <c r="BK2078" i="24"/>
  <c r="BL2078" i="24" s="1"/>
  <c r="BM2078" i="24"/>
  <c r="BN2078" i="24" s="1"/>
  <c r="BC110" i="24"/>
  <c r="BD110" i="24" s="1"/>
  <c r="BE110" i="24"/>
  <c r="BF110" i="24" s="1"/>
  <c r="BG110" i="24"/>
  <c r="BH110" i="24" s="1"/>
  <c r="BI110" i="24"/>
  <c r="BJ110" i="24" s="1"/>
  <c r="BK110" i="24"/>
  <c r="BL110" i="24" s="1"/>
  <c r="BM110" i="24"/>
  <c r="BN110" i="24" s="1"/>
  <c r="BC111" i="24"/>
  <c r="BD111" i="24" s="1"/>
  <c r="BE111" i="24"/>
  <c r="BF111" i="24" s="1"/>
  <c r="BG111" i="24"/>
  <c r="BH111" i="24" s="1"/>
  <c r="BI111" i="24"/>
  <c r="BJ111" i="24" s="1"/>
  <c r="BK111" i="24"/>
  <c r="BL111" i="24" s="1"/>
  <c r="BM111" i="24"/>
  <c r="BN111" i="24" s="1"/>
  <c r="BC1192" i="24"/>
  <c r="BD1192" i="24" s="1"/>
  <c r="BE1192" i="24"/>
  <c r="BF1192" i="24" s="1"/>
  <c r="BG1192" i="24"/>
  <c r="BH1192" i="24" s="1"/>
  <c r="BI1192" i="24"/>
  <c r="BJ1192" i="24" s="1"/>
  <c r="BK1192" i="24"/>
  <c r="BL1192" i="24" s="1"/>
  <c r="BM1192" i="24"/>
  <c r="BN1192" i="24" s="1"/>
  <c r="BC112" i="24"/>
  <c r="BD112" i="24" s="1"/>
  <c r="BE112" i="24"/>
  <c r="BF112" i="24" s="1"/>
  <c r="BG112" i="24"/>
  <c r="BH112" i="24" s="1"/>
  <c r="BI112" i="24"/>
  <c r="BJ112" i="24" s="1"/>
  <c r="BK112" i="24"/>
  <c r="BL112" i="24" s="1"/>
  <c r="BM112" i="24"/>
  <c r="BN112" i="24" s="1"/>
  <c r="BC113" i="24"/>
  <c r="BD113" i="24" s="1"/>
  <c r="BE113" i="24"/>
  <c r="BF113" i="24" s="1"/>
  <c r="BG113" i="24"/>
  <c r="BH113" i="24" s="1"/>
  <c r="BI113" i="24"/>
  <c r="BJ113" i="24" s="1"/>
  <c r="BK113" i="24"/>
  <c r="BL113" i="24" s="1"/>
  <c r="BM113" i="24"/>
  <c r="BN113" i="24" s="1"/>
  <c r="BC114" i="24"/>
  <c r="BD114" i="24" s="1"/>
  <c r="BE114" i="24"/>
  <c r="BF114" i="24" s="1"/>
  <c r="BG114" i="24"/>
  <c r="BH114" i="24" s="1"/>
  <c r="BI114" i="24"/>
  <c r="BJ114" i="24" s="1"/>
  <c r="BK114" i="24"/>
  <c r="BL114" i="24" s="1"/>
  <c r="BM114" i="24"/>
  <c r="BN114" i="24" s="1"/>
  <c r="BC115" i="24"/>
  <c r="BD115" i="24" s="1"/>
  <c r="BE115" i="24"/>
  <c r="BF115" i="24" s="1"/>
  <c r="BG115" i="24"/>
  <c r="BH115" i="24" s="1"/>
  <c r="BI115" i="24"/>
  <c r="BJ115" i="24" s="1"/>
  <c r="BK115" i="24"/>
  <c r="BL115" i="24" s="1"/>
  <c r="BM115" i="24"/>
  <c r="BN115" i="24" s="1"/>
  <c r="BC1870" i="24"/>
  <c r="BD1870" i="24" s="1"/>
  <c r="BE1870" i="24"/>
  <c r="BF1870" i="24" s="1"/>
  <c r="BG1870" i="24"/>
  <c r="BH1870" i="24" s="1"/>
  <c r="BI1870" i="24"/>
  <c r="BJ1870" i="24" s="1"/>
  <c r="BK1870" i="24"/>
  <c r="BL1870" i="24" s="1"/>
  <c r="BM1870" i="24"/>
  <c r="BN1870" i="24" s="1"/>
  <c r="BC2178" i="24"/>
  <c r="BD2178" i="24" s="1"/>
  <c r="BE2178" i="24"/>
  <c r="BF2178" i="24" s="1"/>
  <c r="BG2178" i="24"/>
  <c r="BH2178" i="24" s="1"/>
  <c r="BI2178" i="24"/>
  <c r="BJ2178" i="24" s="1"/>
  <c r="BK2178" i="24"/>
  <c r="BL2178" i="24" s="1"/>
  <c r="BM2178" i="24"/>
  <c r="BN2178" i="24" s="1"/>
  <c r="BC1193" i="24"/>
  <c r="BD1193" i="24" s="1"/>
  <c r="BE1193" i="24"/>
  <c r="BF1193" i="24" s="1"/>
  <c r="BG1193" i="24"/>
  <c r="BH1193" i="24" s="1"/>
  <c r="BI1193" i="24"/>
  <c r="BJ1193" i="24" s="1"/>
  <c r="BK1193" i="24"/>
  <c r="BL1193" i="24" s="1"/>
  <c r="BM1193" i="24"/>
  <c r="BN1193" i="24" s="1"/>
  <c r="BC1194" i="24"/>
  <c r="BD1194" i="24" s="1"/>
  <c r="BE1194" i="24"/>
  <c r="BF1194" i="24" s="1"/>
  <c r="BG1194" i="24"/>
  <c r="BH1194" i="24" s="1"/>
  <c r="BI1194" i="24"/>
  <c r="BJ1194" i="24" s="1"/>
  <c r="BK1194" i="24"/>
  <c r="BL1194" i="24" s="1"/>
  <c r="BM1194" i="24"/>
  <c r="BN1194" i="24" s="1"/>
  <c r="BC116" i="24"/>
  <c r="BD116" i="24" s="1"/>
  <c r="BE116" i="24"/>
  <c r="BF116" i="24" s="1"/>
  <c r="BG116" i="24"/>
  <c r="BH116" i="24" s="1"/>
  <c r="BI116" i="24"/>
  <c r="BJ116" i="24" s="1"/>
  <c r="BK116" i="24"/>
  <c r="BL116" i="24" s="1"/>
  <c r="BM116" i="24"/>
  <c r="BN116" i="24" s="1"/>
  <c r="BC2306" i="24"/>
  <c r="BD2306" i="24" s="1"/>
  <c r="BE2306" i="24"/>
  <c r="BF2306" i="24" s="1"/>
  <c r="BG2306" i="24"/>
  <c r="BH2306" i="24" s="1"/>
  <c r="BI2306" i="24"/>
  <c r="BJ2306" i="24" s="1"/>
  <c r="BK2306" i="24"/>
  <c r="BL2306" i="24" s="1"/>
  <c r="BM2306" i="24"/>
  <c r="BN2306" i="24" s="1"/>
  <c r="BC2441" i="24"/>
  <c r="BD2441" i="24" s="1"/>
  <c r="BE2441" i="24"/>
  <c r="BF2441" i="24" s="1"/>
  <c r="BG2441" i="24"/>
  <c r="BH2441" i="24" s="1"/>
  <c r="BI2441" i="24"/>
  <c r="BJ2441" i="24" s="1"/>
  <c r="BK2441" i="24"/>
  <c r="BL2441" i="24" s="1"/>
  <c r="BM2441" i="24"/>
  <c r="BN2441" i="24" s="1"/>
  <c r="BC1971" i="24"/>
  <c r="BD1971" i="24" s="1"/>
  <c r="BE1971" i="24"/>
  <c r="BF1971" i="24" s="1"/>
  <c r="BG1971" i="24"/>
  <c r="BH1971" i="24" s="1"/>
  <c r="BI1971" i="24"/>
  <c r="BJ1971" i="24" s="1"/>
  <c r="BK1971" i="24"/>
  <c r="BL1971" i="24" s="1"/>
  <c r="BM1971" i="24"/>
  <c r="BN1971" i="24" s="1"/>
  <c r="BC2371" i="24"/>
  <c r="BD2371" i="24" s="1"/>
  <c r="BE2371" i="24"/>
  <c r="BF2371" i="24" s="1"/>
  <c r="BG2371" i="24"/>
  <c r="BH2371" i="24" s="1"/>
  <c r="BI2371" i="24"/>
  <c r="BJ2371" i="24" s="1"/>
  <c r="BK2371" i="24"/>
  <c r="BL2371" i="24" s="1"/>
  <c r="BM2371" i="24"/>
  <c r="BN2371" i="24" s="1"/>
  <c r="BC2071" i="24"/>
  <c r="BD2071" i="24" s="1"/>
  <c r="BE2071" i="24"/>
  <c r="BF2071" i="24" s="1"/>
  <c r="BG2071" i="24"/>
  <c r="BH2071" i="24" s="1"/>
  <c r="BI2071" i="24"/>
  <c r="BJ2071" i="24" s="1"/>
  <c r="BK2071" i="24"/>
  <c r="BL2071" i="24" s="1"/>
  <c r="BM2071" i="24"/>
  <c r="BN2071" i="24" s="1"/>
  <c r="BC2377" i="24"/>
  <c r="BD2377" i="24" s="1"/>
  <c r="BE2377" i="24"/>
  <c r="BF2377" i="24" s="1"/>
  <c r="BG2377" i="24"/>
  <c r="BH2377" i="24" s="1"/>
  <c r="BI2377" i="24"/>
  <c r="BJ2377" i="24" s="1"/>
  <c r="BK2377" i="24"/>
  <c r="BL2377" i="24" s="1"/>
  <c r="BM2377" i="24"/>
  <c r="BN2377" i="24" s="1"/>
  <c r="BC2055" i="24"/>
  <c r="BD2055" i="24" s="1"/>
  <c r="BE2055" i="24"/>
  <c r="BF2055" i="24" s="1"/>
  <c r="BG2055" i="24"/>
  <c r="BH2055" i="24" s="1"/>
  <c r="BI2055" i="24"/>
  <c r="BJ2055" i="24" s="1"/>
  <c r="BK2055" i="24"/>
  <c r="BL2055" i="24" s="1"/>
  <c r="BM2055" i="24"/>
  <c r="BN2055" i="24" s="1"/>
  <c r="BC2037" i="24"/>
  <c r="BD2037" i="24" s="1"/>
  <c r="BE2037" i="24"/>
  <c r="BF2037" i="24" s="1"/>
  <c r="BG2037" i="24"/>
  <c r="BH2037" i="24" s="1"/>
  <c r="BI2037" i="24"/>
  <c r="BJ2037" i="24" s="1"/>
  <c r="BK2037" i="24"/>
  <c r="BL2037" i="24" s="1"/>
  <c r="BM2037" i="24"/>
  <c r="BN2037" i="24" s="1"/>
  <c r="BC2336" i="24"/>
  <c r="BD2336" i="24" s="1"/>
  <c r="BE2336" i="24"/>
  <c r="BF2336" i="24" s="1"/>
  <c r="BG2336" i="24"/>
  <c r="BH2336" i="24" s="1"/>
  <c r="BI2336" i="24"/>
  <c r="BJ2336" i="24" s="1"/>
  <c r="BK2336" i="24"/>
  <c r="BL2336" i="24" s="1"/>
  <c r="BM2336" i="24"/>
  <c r="BN2336" i="24" s="1"/>
  <c r="BC117" i="24"/>
  <c r="BD117" i="24" s="1"/>
  <c r="BE117" i="24"/>
  <c r="BF117" i="24" s="1"/>
  <c r="BG117" i="24"/>
  <c r="BH117" i="24" s="1"/>
  <c r="BI117" i="24"/>
  <c r="BJ117" i="24" s="1"/>
  <c r="BK117" i="24"/>
  <c r="BL117" i="24" s="1"/>
  <c r="BM117" i="24"/>
  <c r="BN117" i="24" s="1"/>
  <c r="BC118" i="24"/>
  <c r="BD118" i="24" s="1"/>
  <c r="BE118" i="24"/>
  <c r="BF118" i="24" s="1"/>
  <c r="BG118" i="24"/>
  <c r="BH118" i="24" s="1"/>
  <c r="BI118" i="24"/>
  <c r="BJ118" i="24" s="1"/>
  <c r="BK118" i="24"/>
  <c r="BL118" i="24" s="1"/>
  <c r="BM118" i="24"/>
  <c r="BN118" i="24" s="1"/>
  <c r="BC2149" i="24"/>
  <c r="BD2149" i="24" s="1"/>
  <c r="BE2149" i="24"/>
  <c r="BF2149" i="24" s="1"/>
  <c r="BG2149" i="24"/>
  <c r="BH2149" i="24" s="1"/>
  <c r="BI2149" i="24"/>
  <c r="BJ2149" i="24" s="1"/>
  <c r="BK2149" i="24"/>
  <c r="BL2149" i="24" s="1"/>
  <c r="BM2149" i="24"/>
  <c r="BN2149" i="24" s="1"/>
  <c r="BC2374" i="24"/>
  <c r="BD2374" i="24" s="1"/>
  <c r="BE2374" i="24"/>
  <c r="BF2374" i="24" s="1"/>
  <c r="BG2374" i="24"/>
  <c r="BH2374" i="24" s="1"/>
  <c r="BI2374" i="24"/>
  <c r="BJ2374" i="24" s="1"/>
  <c r="BK2374" i="24"/>
  <c r="BL2374" i="24" s="1"/>
  <c r="BM2374" i="24"/>
  <c r="BN2374" i="24" s="1"/>
  <c r="BC2250" i="24"/>
  <c r="BD2250" i="24" s="1"/>
  <c r="BE2250" i="24"/>
  <c r="BF2250" i="24" s="1"/>
  <c r="BG2250" i="24"/>
  <c r="BH2250" i="24" s="1"/>
  <c r="BI2250" i="24"/>
  <c r="BJ2250" i="24" s="1"/>
  <c r="BK2250" i="24"/>
  <c r="BL2250" i="24" s="1"/>
  <c r="BM2250" i="24"/>
  <c r="BN2250" i="24" s="1"/>
  <c r="BC2197" i="24"/>
  <c r="BD2197" i="24" s="1"/>
  <c r="BE2197" i="24"/>
  <c r="BF2197" i="24" s="1"/>
  <c r="BG2197" i="24"/>
  <c r="BH2197" i="24" s="1"/>
  <c r="BI2197" i="24"/>
  <c r="BJ2197" i="24" s="1"/>
  <c r="BK2197" i="24"/>
  <c r="BL2197" i="24" s="1"/>
  <c r="BM2197" i="24"/>
  <c r="BN2197" i="24" s="1"/>
  <c r="BC1959" i="24"/>
  <c r="BD1959" i="24" s="1"/>
  <c r="BE1959" i="24"/>
  <c r="BF1959" i="24" s="1"/>
  <c r="BG1959" i="24"/>
  <c r="BH1959" i="24" s="1"/>
  <c r="BI1959" i="24"/>
  <c r="BJ1959" i="24" s="1"/>
  <c r="BK1959" i="24"/>
  <c r="BL1959" i="24" s="1"/>
  <c r="BM1959" i="24"/>
  <c r="BN1959" i="24" s="1"/>
  <c r="BC2043" i="24"/>
  <c r="BD2043" i="24" s="1"/>
  <c r="BE2043" i="24"/>
  <c r="BF2043" i="24" s="1"/>
  <c r="BG2043" i="24"/>
  <c r="BH2043" i="24" s="1"/>
  <c r="BI2043" i="24"/>
  <c r="BJ2043" i="24" s="1"/>
  <c r="BK2043" i="24"/>
  <c r="BL2043" i="24" s="1"/>
  <c r="BM2043" i="24"/>
  <c r="BN2043" i="24" s="1"/>
  <c r="BC2267" i="24"/>
  <c r="BD2267" i="24" s="1"/>
  <c r="BE2267" i="24"/>
  <c r="BF2267" i="24" s="1"/>
  <c r="BG2267" i="24"/>
  <c r="BH2267" i="24" s="1"/>
  <c r="BI2267" i="24"/>
  <c r="BJ2267" i="24" s="1"/>
  <c r="BK2267" i="24"/>
  <c r="BL2267" i="24" s="1"/>
  <c r="BM2267" i="24"/>
  <c r="BN2267" i="24" s="1"/>
  <c r="BC1859" i="24"/>
  <c r="BD1859" i="24" s="1"/>
  <c r="BE1859" i="24"/>
  <c r="BF1859" i="24" s="1"/>
  <c r="BG1859" i="24"/>
  <c r="BH1859" i="24" s="1"/>
  <c r="BI1859" i="24"/>
  <c r="BJ1859" i="24" s="1"/>
  <c r="BK1859" i="24"/>
  <c r="BL1859" i="24" s="1"/>
  <c r="BM1859" i="24"/>
  <c r="BN1859" i="24" s="1"/>
  <c r="BC1860" i="24"/>
  <c r="BD1860" i="24" s="1"/>
  <c r="BE1860" i="24"/>
  <c r="BF1860" i="24" s="1"/>
  <c r="BG1860" i="24"/>
  <c r="BH1860" i="24" s="1"/>
  <c r="BI1860" i="24"/>
  <c r="BJ1860" i="24" s="1"/>
  <c r="BK1860" i="24"/>
  <c r="BL1860" i="24" s="1"/>
  <c r="BM1860" i="24"/>
  <c r="BN1860" i="24" s="1"/>
  <c r="BC2268" i="24"/>
  <c r="BD2268" i="24" s="1"/>
  <c r="BE2268" i="24"/>
  <c r="BF2268" i="24" s="1"/>
  <c r="BG2268" i="24"/>
  <c r="BH2268" i="24" s="1"/>
  <c r="BI2268" i="24"/>
  <c r="BJ2268" i="24" s="1"/>
  <c r="BK2268" i="24"/>
  <c r="BL2268" i="24" s="1"/>
  <c r="BM2268" i="24"/>
  <c r="BN2268" i="24" s="1"/>
  <c r="BC2171" i="24"/>
  <c r="BD2171" i="24" s="1"/>
  <c r="BE2171" i="24"/>
  <c r="BF2171" i="24" s="1"/>
  <c r="BG2171" i="24"/>
  <c r="BH2171" i="24" s="1"/>
  <c r="BI2171" i="24"/>
  <c r="BJ2171" i="24" s="1"/>
  <c r="BK2171" i="24"/>
  <c r="BL2171" i="24" s="1"/>
  <c r="BM2171" i="24"/>
  <c r="BN2171" i="24" s="1"/>
  <c r="BC2375" i="24"/>
  <c r="BD2375" i="24" s="1"/>
  <c r="BE2375" i="24"/>
  <c r="BF2375" i="24" s="1"/>
  <c r="BG2375" i="24"/>
  <c r="BH2375" i="24" s="1"/>
  <c r="BI2375" i="24"/>
  <c r="BJ2375" i="24" s="1"/>
  <c r="BK2375" i="24"/>
  <c r="BL2375" i="24" s="1"/>
  <c r="BM2375" i="24"/>
  <c r="BN2375" i="24" s="1"/>
  <c r="BC2029" i="24"/>
  <c r="BD2029" i="24" s="1"/>
  <c r="BE2029" i="24"/>
  <c r="BF2029" i="24" s="1"/>
  <c r="BG2029" i="24"/>
  <c r="BH2029" i="24" s="1"/>
  <c r="BI2029" i="24"/>
  <c r="BJ2029" i="24" s="1"/>
  <c r="BK2029" i="24"/>
  <c r="BL2029" i="24" s="1"/>
  <c r="BM2029" i="24"/>
  <c r="BN2029" i="24" s="1"/>
  <c r="BC2143" i="24"/>
  <c r="BD2143" i="24" s="1"/>
  <c r="BE2143" i="24"/>
  <c r="BF2143" i="24" s="1"/>
  <c r="BG2143" i="24"/>
  <c r="BH2143" i="24" s="1"/>
  <c r="BI2143" i="24"/>
  <c r="BJ2143" i="24" s="1"/>
  <c r="BK2143" i="24"/>
  <c r="BL2143" i="24" s="1"/>
  <c r="BM2143" i="24"/>
  <c r="BN2143" i="24" s="1"/>
  <c r="BC2238" i="24"/>
  <c r="BD2238" i="24" s="1"/>
  <c r="BE2238" i="24"/>
  <c r="BF2238" i="24" s="1"/>
  <c r="BG2238" i="24"/>
  <c r="BH2238" i="24" s="1"/>
  <c r="BI2238" i="24"/>
  <c r="BJ2238" i="24" s="1"/>
  <c r="BK2238" i="24"/>
  <c r="BL2238" i="24" s="1"/>
  <c r="BM2238" i="24"/>
  <c r="BN2238" i="24" s="1"/>
  <c r="BC2056" i="24"/>
  <c r="BD2056" i="24" s="1"/>
  <c r="BE2056" i="24"/>
  <c r="BF2056" i="24" s="1"/>
  <c r="BG2056" i="24"/>
  <c r="BH2056" i="24" s="1"/>
  <c r="BI2056" i="24"/>
  <c r="BJ2056" i="24" s="1"/>
  <c r="BK2056" i="24"/>
  <c r="BL2056" i="24" s="1"/>
  <c r="BM2056" i="24"/>
  <c r="BN2056" i="24" s="1"/>
  <c r="BC2215" i="24"/>
  <c r="BD2215" i="24" s="1"/>
  <c r="BE2215" i="24"/>
  <c r="BF2215" i="24" s="1"/>
  <c r="BG2215" i="24"/>
  <c r="BH2215" i="24" s="1"/>
  <c r="BI2215" i="24"/>
  <c r="BJ2215" i="24" s="1"/>
  <c r="BK2215" i="24"/>
  <c r="BL2215" i="24" s="1"/>
  <c r="BM2215" i="24"/>
  <c r="BN2215" i="24" s="1"/>
  <c r="BC2401" i="24"/>
  <c r="BD2401" i="24" s="1"/>
  <c r="BE2401" i="24"/>
  <c r="BF2401" i="24" s="1"/>
  <c r="BG2401" i="24"/>
  <c r="BH2401" i="24" s="1"/>
  <c r="BI2401" i="24"/>
  <c r="BJ2401" i="24" s="1"/>
  <c r="BK2401" i="24"/>
  <c r="BL2401" i="24" s="1"/>
  <c r="BM2401" i="24"/>
  <c r="BN2401" i="24" s="1"/>
  <c r="BC2383" i="24"/>
  <c r="BD2383" i="24" s="1"/>
  <c r="BE2383" i="24"/>
  <c r="BF2383" i="24" s="1"/>
  <c r="BG2383" i="24"/>
  <c r="BH2383" i="24" s="1"/>
  <c r="BI2383" i="24"/>
  <c r="BJ2383" i="24" s="1"/>
  <c r="BK2383" i="24"/>
  <c r="BL2383" i="24" s="1"/>
  <c r="BM2383" i="24"/>
  <c r="BN2383" i="24" s="1"/>
  <c r="BC2002" i="24"/>
  <c r="BD2002" i="24" s="1"/>
  <c r="BE2002" i="24"/>
  <c r="BF2002" i="24" s="1"/>
  <c r="BG2002" i="24"/>
  <c r="BH2002" i="24" s="1"/>
  <c r="BI2002" i="24"/>
  <c r="BJ2002" i="24" s="1"/>
  <c r="BK2002" i="24"/>
  <c r="BL2002" i="24" s="1"/>
  <c r="BM2002" i="24"/>
  <c r="BN2002" i="24" s="1"/>
  <c r="BC2011" i="24"/>
  <c r="BD2011" i="24" s="1"/>
  <c r="BE2011" i="24"/>
  <c r="BF2011" i="24" s="1"/>
  <c r="BG2011" i="24"/>
  <c r="BH2011" i="24" s="1"/>
  <c r="BI2011" i="24"/>
  <c r="BJ2011" i="24" s="1"/>
  <c r="BK2011" i="24"/>
  <c r="BL2011" i="24" s="1"/>
  <c r="BM2011" i="24"/>
  <c r="BN2011" i="24" s="1"/>
  <c r="BC2105" i="24"/>
  <c r="BD2105" i="24" s="1"/>
  <c r="BE2105" i="24"/>
  <c r="BF2105" i="24" s="1"/>
  <c r="BG2105" i="24"/>
  <c r="BH2105" i="24" s="1"/>
  <c r="BI2105" i="24"/>
  <c r="BJ2105" i="24" s="1"/>
  <c r="BK2105" i="24"/>
  <c r="BL2105" i="24" s="1"/>
  <c r="BM2105" i="24"/>
  <c r="BN2105" i="24" s="1"/>
  <c r="BC2118" i="24"/>
  <c r="BD2118" i="24" s="1"/>
  <c r="BE2118" i="24"/>
  <c r="BF2118" i="24" s="1"/>
  <c r="BG2118" i="24"/>
  <c r="BH2118" i="24" s="1"/>
  <c r="BI2118" i="24"/>
  <c r="BJ2118" i="24" s="1"/>
  <c r="BK2118" i="24"/>
  <c r="BL2118" i="24" s="1"/>
  <c r="BM2118" i="24"/>
  <c r="BN2118" i="24" s="1"/>
  <c r="BC1935" i="24"/>
  <c r="BD1935" i="24" s="1"/>
  <c r="BE1935" i="24"/>
  <c r="BF1935" i="24" s="1"/>
  <c r="BG1935" i="24"/>
  <c r="BH1935" i="24" s="1"/>
  <c r="BI1935" i="24"/>
  <c r="BJ1935" i="24" s="1"/>
  <c r="BK1935" i="24"/>
  <c r="BL1935" i="24" s="1"/>
  <c r="BM1935" i="24"/>
  <c r="BN1935" i="24" s="1"/>
  <c r="BC2228" i="24"/>
  <c r="BD2228" i="24" s="1"/>
  <c r="BE2228" i="24"/>
  <c r="BF2228" i="24" s="1"/>
  <c r="BG2228" i="24"/>
  <c r="BH2228" i="24" s="1"/>
  <c r="BI2228" i="24"/>
  <c r="BJ2228" i="24" s="1"/>
  <c r="BK2228" i="24"/>
  <c r="BL2228" i="24" s="1"/>
  <c r="BM2228" i="24"/>
  <c r="BN2228" i="24" s="1"/>
  <c r="BC2405" i="24"/>
  <c r="BD2405" i="24" s="1"/>
  <c r="BE2405" i="24"/>
  <c r="BF2405" i="24" s="1"/>
  <c r="BG2405" i="24"/>
  <c r="BH2405" i="24" s="1"/>
  <c r="BI2405" i="24"/>
  <c r="BJ2405" i="24" s="1"/>
  <c r="BK2405" i="24"/>
  <c r="BL2405" i="24" s="1"/>
  <c r="BM2405" i="24"/>
  <c r="BN2405" i="24" s="1"/>
  <c r="BC2296" i="24"/>
  <c r="BD2296" i="24" s="1"/>
  <c r="BE2296" i="24"/>
  <c r="BF2296" i="24" s="1"/>
  <c r="BG2296" i="24"/>
  <c r="BH2296" i="24" s="1"/>
  <c r="BI2296" i="24"/>
  <c r="BJ2296" i="24" s="1"/>
  <c r="BK2296" i="24"/>
  <c r="BL2296" i="24" s="1"/>
  <c r="BM2296" i="24"/>
  <c r="BN2296" i="24" s="1"/>
  <c r="BC2372" i="24"/>
  <c r="BD2372" i="24" s="1"/>
  <c r="BE2372" i="24"/>
  <c r="BF2372" i="24" s="1"/>
  <c r="BG2372" i="24"/>
  <c r="BH2372" i="24" s="1"/>
  <c r="BI2372" i="24"/>
  <c r="BJ2372" i="24" s="1"/>
  <c r="BK2372" i="24"/>
  <c r="BL2372" i="24" s="1"/>
  <c r="BM2372" i="24"/>
  <c r="BN2372" i="24" s="1"/>
  <c r="BC2402" i="24"/>
  <c r="BD2402" i="24" s="1"/>
  <c r="BE2402" i="24"/>
  <c r="BF2402" i="24" s="1"/>
  <c r="BG2402" i="24"/>
  <c r="BH2402" i="24" s="1"/>
  <c r="BI2402" i="24"/>
  <c r="BJ2402" i="24" s="1"/>
  <c r="BK2402" i="24"/>
  <c r="BL2402" i="24" s="1"/>
  <c r="BM2402" i="24"/>
  <c r="BN2402" i="24" s="1"/>
  <c r="BC2168" i="24"/>
  <c r="BD2168" i="24" s="1"/>
  <c r="BE2168" i="24"/>
  <c r="BF2168" i="24" s="1"/>
  <c r="BG2168" i="24"/>
  <c r="BH2168" i="24" s="1"/>
  <c r="BI2168" i="24"/>
  <c r="BJ2168" i="24" s="1"/>
  <c r="BK2168" i="24"/>
  <c r="BL2168" i="24" s="1"/>
  <c r="BM2168" i="24"/>
  <c r="BN2168" i="24" s="1"/>
  <c r="BC2039" i="24"/>
  <c r="BD2039" i="24" s="1"/>
  <c r="BE2039" i="24"/>
  <c r="BF2039" i="24" s="1"/>
  <c r="BG2039" i="24"/>
  <c r="BH2039" i="24" s="1"/>
  <c r="BI2039" i="24"/>
  <c r="BJ2039" i="24" s="1"/>
  <c r="BK2039" i="24"/>
  <c r="BL2039" i="24" s="1"/>
  <c r="BM2039" i="24"/>
  <c r="BN2039" i="24" s="1"/>
  <c r="BC2190" i="24"/>
  <c r="BD2190" i="24" s="1"/>
  <c r="BE2190" i="24"/>
  <c r="BF2190" i="24" s="1"/>
  <c r="BG2190" i="24"/>
  <c r="BH2190" i="24" s="1"/>
  <c r="BI2190" i="24"/>
  <c r="BJ2190" i="24" s="1"/>
  <c r="BK2190" i="24"/>
  <c r="BL2190" i="24" s="1"/>
  <c r="BM2190" i="24"/>
  <c r="BN2190" i="24" s="1"/>
  <c r="BC2014" i="24"/>
  <c r="BD2014" i="24" s="1"/>
  <c r="BE2014" i="24"/>
  <c r="BF2014" i="24" s="1"/>
  <c r="BG2014" i="24"/>
  <c r="BH2014" i="24" s="1"/>
  <c r="BI2014" i="24"/>
  <c r="BJ2014" i="24" s="1"/>
  <c r="BK2014" i="24"/>
  <c r="BL2014" i="24" s="1"/>
  <c r="BM2014" i="24"/>
  <c r="BN2014" i="24" s="1"/>
  <c r="BC2003" i="24"/>
  <c r="BD2003" i="24" s="1"/>
  <c r="BE2003" i="24"/>
  <c r="BF2003" i="24" s="1"/>
  <c r="BG2003" i="24"/>
  <c r="BH2003" i="24" s="1"/>
  <c r="BI2003" i="24"/>
  <c r="BJ2003" i="24" s="1"/>
  <c r="BK2003" i="24"/>
  <c r="BL2003" i="24" s="1"/>
  <c r="BM2003" i="24"/>
  <c r="BN2003" i="24" s="1"/>
  <c r="BC2373" i="24"/>
  <c r="BD2373" i="24" s="1"/>
  <c r="BE2373" i="24"/>
  <c r="BF2373" i="24" s="1"/>
  <c r="BG2373" i="24"/>
  <c r="BH2373" i="24" s="1"/>
  <c r="BI2373" i="24"/>
  <c r="BJ2373" i="24" s="1"/>
  <c r="BK2373" i="24"/>
  <c r="BL2373" i="24" s="1"/>
  <c r="BM2373" i="24"/>
  <c r="BN2373" i="24" s="1"/>
  <c r="BC2074" i="24"/>
  <c r="BD2074" i="24" s="1"/>
  <c r="BE2074" i="24"/>
  <c r="BF2074" i="24" s="1"/>
  <c r="BG2074" i="24"/>
  <c r="BH2074" i="24" s="1"/>
  <c r="BI2074" i="24"/>
  <c r="BJ2074" i="24" s="1"/>
  <c r="BK2074" i="24"/>
  <c r="BL2074" i="24" s="1"/>
  <c r="BM2074" i="24"/>
  <c r="BN2074" i="24" s="1"/>
  <c r="BC2174" i="24"/>
  <c r="BD2174" i="24" s="1"/>
  <c r="BE2174" i="24"/>
  <c r="BF2174" i="24" s="1"/>
  <c r="BG2174" i="24"/>
  <c r="BH2174" i="24" s="1"/>
  <c r="BI2174" i="24"/>
  <c r="BJ2174" i="24" s="1"/>
  <c r="BK2174" i="24"/>
  <c r="BL2174" i="24" s="1"/>
  <c r="BM2174" i="24"/>
  <c r="BN2174" i="24" s="1"/>
  <c r="BC2030" i="24"/>
  <c r="BD2030" i="24" s="1"/>
  <c r="BE2030" i="24"/>
  <c r="BF2030" i="24" s="1"/>
  <c r="BG2030" i="24"/>
  <c r="BH2030" i="24" s="1"/>
  <c r="BI2030" i="24"/>
  <c r="BJ2030" i="24" s="1"/>
  <c r="BK2030" i="24"/>
  <c r="BL2030" i="24" s="1"/>
  <c r="BM2030" i="24"/>
  <c r="BN2030" i="24" s="1"/>
  <c r="BC2141" i="24"/>
  <c r="BD2141" i="24" s="1"/>
  <c r="BE2141" i="24"/>
  <c r="BF2141" i="24" s="1"/>
  <c r="BG2141" i="24"/>
  <c r="BH2141" i="24" s="1"/>
  <c r="BI2141" i="24"/>
  <c r="BJ2141" i="24" s="1"/>
  <c r="BK2141" i="24"/>
  <c r="BL2141" i="24" s="1"/>
  <c r="BM2141" i="24"/>
  <c r="BN2141" i="24" s="1"/>
  <c r="BC2184" i="24"/>
  <c r="BD2184" i="24" s="1"/>
  <c r="BE2184" i="24"/>
  <c r="BF2184" i="24" s="1"/>
  <c r="BG2184" i="24"/>
  <c r="BH2184" i="24" s="1"/>
  <c r="BI2184" i="24"/>
  <c r="BJ2184" i="24" s="1"/>
  <c r="BK2184" i="24"/>
  <c r="BL2184" i="24" s="1"/>
  <c r="BM2184" i="24"/>
  <c r="BN2184" i="24" s="1"/>
  <c r="BC2324" i="24"/>
  <c r="BD2324" i="24" s="1"/>
  <c r="BE2324" i="24"/>
  <c r="BF2324" i="24" s="1"/>
  <c r="BG2324" i="24"/>
  <c r="BH2324" i="24" s="1"/>
  <c r="BI2324" i="24"/>
  <c r="BJ2324" i="24" s="1"/>
  <c r="BK2324" i="24"/>
  <c r="BL2324" i="24" s="1"/>
  <c r="BM2324" i="24"/>
  <c r="BN2324" i="24" s="1"/>
  <c r="BC2073" i="24"/>
  <c r="BD2073" i="24" s="1"/>
  <c r="BE2073" i="24"/>
  <c r="BF2073" i="24" s="1"/>
  <c r="BG2073" i="24"/>
  <c r="BH2073" i="24" s="1"/>
  <c r="BI2073" i="24"/>
  <c r="BJ2073" i="24" s="1"/>
  <c r="BK2073" i="24"/>
  <c r="BL2073" i="24" s="1"/>
  <c r="BM2073" i="24"/>
  <c r="BN2073" i="24" s="1"/>
  <c r="BC2015" i="24"/>
  <c r="BD2015" i="24" s="1"/>
  <c r="BE2015" i="24"/>
  <c r="BF2015" i="24" s="1"/>
  <c r="BG2015" i="24"/>
  <c r="BH2015" i="24" s="1"/>
  <c r="BI2015" i="24"/>
  <c r="BJ2015" i="24" s="1"/>
  <c r="BK2015" i="24"/>
  <c r="BL2015" i="24" s="1"/>
  <c r="BM2015" i="24"/>
  <c r="BN2015" i="24" s="1"/>
  <c r="BC1928" i="24"/>
  <c r="BD1928" i="24" s="1"/>
  <c r="BE1928" i="24"/>
  <c r="BF1928" i="24" s="1"/>
  <c r="BG1928" i="24"/>
  <c r="BH1928" i="24" s="1"/>
  <c r="BI1928" i="24"/>
  <c r="BJ1928" i="24" s="1"/>
  <c r="BK1928" i="24"/>
  <c r="BL1928" i="24" s="1"/>
  <c r="BM1928" i="24"/>
  <c r="BN1928" i="24" s="1"/>
  <c r="BC2199" i="24"/>
  <c r="BD2199" i="24" s="1"/>
  <c r="BE2199" i="24"/>
  <c r="BF2199" i="24" s="1"/>
  <c r="BG2199" i="24"/>
  <c r="BH2199" i="24" s="1"/>
  <c r="BI2199" i="24"/>
  <c r="BJ2199" i="24" s="1"/>
  <c r="BK2199" i="24"/>
  <c r="BL2199" i="24" s="1"/>
  <c r="BM2199" i="24"/>
  <c r="BN2199" i="24" s="1"/>
  <c r="BC1981" i="24"/>
  <c r="BD1981" i="24" s="1"/>
  <c r="BE1981" i="24"/>
  <c r="BF1981" i="24" s="1"/>
  <c r="BG1981" i="24"/>
  <c r="BH1981" i="24" s="1"/>
  <c r="BI1981" i="24"/>
  <c r="BJ1981" i="24" s="1"/>
  <c r="BK1981" i="24"/>
  <c r="BL1981" i="24" s="1"/>
  <c r="BM1981" i="24"/>
  <c r="BN1981" i="24" s="1"/>
  <c r="BC2172" i="24"/>
  <c r="BD2172" i="24" s="1"/>
  <c r="BE2172" i="24"/>
  <c r="BF2172" i="24" s="1"/>
  <c r="BG2172" i="24"/>
  <c r="BH2172" i="24" s="1"/>
  <c r="BI2172" i="24"/>
  <c r="BJ2172" i="24" s="1"/>
  <c r="BK2172" i="24"/>
  <c r="BL2172" i="24" s="1"/>
  <c r="BM2172" i="24"/>
  <c r="BN2172" i="24" s="1"/>
  <c r="BC2393" i="24"/>
  <c r="BD2393" i="24" s="1"/>
  <c r="BE2393" i="24"/>
  <c r="BF2393" i="24" s="1"/>
  <c r="BG2393" i="24"/>
  <c r="BH2393" i="24" s="1"/>
  <c r="BI2393" i="24"/>
  <c r="BJ2393" i="24" s="1"/>
  <c r="BK2393" i="24"/>
  <c r="BL2393" i="24" s="1"/>
  <c r="BM2393" i="24"/>
  <c r="BN2393" i="24" s="1"/>
  <c r="BC2230" i="24"/>
  <c r="BD2230" i="24" s="1"/>
  <c r="BE2230" i="24"/>
  <c r="BF2230" i="24" s="1"/>
  <c r="BG2230" i="24"/>
  <c r="BH2230" i="24" s="1"/>
  <c r="BI2230" i="24"/>
  <c r="BJ2230" i="24" s="1"/>
  <c r="BK2230" i="24"/>
  <c r="BL2230" i="24" s="1"/>
  <c r="BM2230" i="24"/>
  <c r="BN2230" i="24" s="1"/>
  <c r="BC2436" i="24"/>
  <c r="BD2436" i="24" s="1"/>
  <c r="BE2436" i="24"/>
  <c r="BF2436" i="24" s="1"/>
  <c r="BG2436" i="24"/>
  <c r="BH2436" i="24" s="1"/>
  <c r="BI2436" i="24"/>
  <c r="BJ2436" i="24" s="1"/>
  <c r="BK2436" i="24"/>
  <c r="BL2436" i="24" s="1"/>
  <c r="BM2436" i="24"/>
  <c r="BN2436" i="24" s="1"/>
  <c r="BC2351" i="24"/>
  <c r="BD2351" i="24" s="1"/>
  <c r="BE2351" i="24"/>
  <c r="BF2351" i="24" s="1"/>
  <c r="BG2351" i="24"/>
  <c r="BH2351" i="24" s="1"/>
  <c r="BI2351" i="24"/>
  <c r="BJ2351" i="24" s="1"/>
  <c r="BK2351" i="24"/>
  <c r="BL2351" i="24" s="1"/>
  <c r="BM2351" i="24"/>
  <c r="BN2351" i="24" s="1"/>
  <c r="BC2400" i="24"/>
  <c r="BD2400" i="24" s="1"/>
  <c r="BE2400" i="24"/>
  <c r="BF2400" i="24" s="1"/>
  <c r="BG2400" i="24"/>
  <c r="BH2400" i="24" s="1"/>
  <c r="BI2400" i="24"/>
  <c r="BJ2400" i="24" s="1"/>
  <c r="BK2400" i="24"/>
  <c r="BL2400" i="24" s="1"/>
  <c r="BM2400" i="24"/>
  <c r="BN2400" i="24" s="1"/>
  <c r="BC2314" i="24"/>
  <c r="BD2314" i="24" s="1"/>
  <c r="BE2314" i="24"/>
  <c r="BF2314" i="24" s="1"/>
  <c r="BG2314" i="24"/>
  <c r="BH2314" i="24" s="1"/>
  <c r="BI2314" i="24"/>
  <c r="BJ2314" i="24" s="1"/>
  <c r="BK2314" i="24"/>
  <c r="BL2314" i="24" s="1"/>
  <c r="BM2314" i="24"/>
  <c r="BN2314" i="24" s="1"/>
  <c r="BC2072" i="24"/>
  <c r="BD2072" i="24" s="1"/>
  <c r="BE2072" i="24"/>
  <c r="BF2072" i="24" s="1"/>
  <c r="BG2072" i="24"/>
  <c r="BH2072" i="24" s="1"/>
  <c r="BI2072" i="24"/>
  <c r="BJ2072" i="24" s="1"/>
  <c r="BK2072" i="24"/>
  <c r="BL2072" i="24" s="1"/>
  <c r="BM2072" i="24"/>
  <c r="BN2072" i="24" s="1"/>
  <c r="BC2063" i="24"/>
  <c r="BD2063" i="24" s="1"/>
  <c r="BE2063" i="24"/>
  <c r="BF2063" i="24" s="1"/>
  <c r="BG2063" i="24"/>
  <c r="BH2063" i="24" s="1"/>
  <c r="BI2063" i="24"/>
  <c r="BJ2063" i="24" s="1"/>
  <c r="BK2063" i="24"/>
  <c r="BL2063" i="24" s="1"/>
  <c r="BM2063" i="24"/>
  <c r="BN2063" i="24" s="1"/>
  <c r="BC2070" i="24"/>
  <c r="BD2070" i="24" s="1"/>
  <c r="BE2070" i="24"/>
  <c r="BF2070" i="24" s="1"/>
  <c r="BG2070" i="24"/>
  <c r="BH2070" i="24" s="1"/>
  <c r="BI2070" i="24"/>
  <c r="BJ2070" i="24" s="1"/>
  <c r="BK2070" i="24"/>
  <c r="BL2070" i="24" s="1"/>
  <c r="BM2070" i="24"/>
  <c r="BN2070" i="24" s="1"/>
  <c r="BC2114" i="24"/>
  <c r="BD2114" i="24" s="1"/>
  <c r="BE2114" i="24"/>
  <c r="BF2114" i="24" s="1"/>
  <c r="BG2114" i="24"/>
  <c r="BH2114" i="24" s="1"/>
  <c r="BI2114" i="24"/>
  <c r="BJ2114" i="24" s="1"/>
  <c r="BK2114" i="24"/>
  <c r="BL2114" i="24" s="1"/>
  <c r="BM2114" i="24"/>
  <c r="BN2114" i="24" s="1"/>
  <c r="BC1994" i="24"/>
  <c r="BD1994" i="24" s="1"/>
  <c r="BE1994" i="24"/>
  <c r="BF1994" i="24" s="1"/>
  <c r="BG1994" i="24"/>
  <c r="BH1994" i="24" s="1"/>
  <c r="BI1994" i="24"/>
  <c r="BJ1994" i="24" s="1"/>
  <c r="BK1994" i="24"/>
  <c r="BL1994" i="24" s="1"/>
  <c r="BM1994" i="24"/>
  <c r="BN1994" i="24" s="1"/>
  <c r="BC2041" i="24"/>
  <c r="BD2041" i="24" s="1"/>
  <c r="BE2041" i="24"/>
  <c r="BF2041" i="24" s="1"/>
  <c r="BG2041" i="24"/>
  <c r="BH2041" i="24" s="1"/>
  <c r="BI2041" i="24"/>
  <c r="BJ2041" i="24" s="1"/>
  <c r="BK2041" i="24"/>
  <c r="BL2041" i="24" s="1"/>
  <c r="BM2041" i="24"/>
  <c r="BN2041" i="24" s="1"/>
  <c r="BC2142" i="24"/>
  <c r="BD2142" i="24" s="1"/>
  <c r="BE2142" i="24"/>
  <c r="BF2142" i="24" s="1"/>
  <c r="BG2142" i="24"/>
  <c r="BH2142" i="24" s="1"/>
  <c r="BI2142" i="24"/>
  <c r="BJ2142" i="24" s="1"/>
  <c r="BK2142" i="24"/>
  <c r="BL2142" i="24" s="1"/>
  <c r="BM2142" i="24"/>
  <c r="BN2142" i="24" s="1"/>
  <c r="BC2343" i="24"/>
  <c r="BD2343" i="24" s="1"/>
  <c r="BE2343" i="24"/>
  <c r="BF2343" i="24" s="1"/>
  <c r="BG2343" i="24"/>
  <c r="BH2343" i="24" s="1"/>
  <c r="BI2343" i="24"/>
  <c r="BJ2343" i="24" s="1"/>
  <c r="BK2343" i="24"/>
  <c r="BL2343" i="24" s="1"/>
  <c r="BM2343" i="24"/>
  <c r="BN2343" i="24" s="1"/>
  <c r="BC2130" i="24"/>
  <c r="BD2130" i="24" s="1"/>
  <c r="BE2130" i="24"/>
  <c r="BF2130" i="24" s="1"/>
  <c r="BG2130" i="24"/>
  <c r="BH2130" i="24" s="1"/>
  <c r="BI2130" i="24"/>
  <c r="BJ2130" i="24" s="1"/>
  <c r="BK2130" i="24"/>
  <c r="BL2130" i="24" s="1"/>
  <c r="BM2130" i="24"/>
  <c r="BN2130" i="24" s="1"/>
  <c r="BC2404" i="24"/>
  <c r="BD2404" i="24" s="1"/>
  <c r="BE2404" i="24"/>
  <c r="BF2404" i="24" s="1"/>
  <c r="BG2404" i="24"/>
  <c r="BH2404" i="24" s="1"/>
  <c r="BI2404" i="24"/>
  <c r="BJ2404" i="24" s="1"/>
  <c r="BK2404" i="24"/>
  <c r="BL2404" i="24" s="1"/>
  <c r="BM2404" i="24"/>
  <c r="BN2404" i="24" s="1"/>
  <c r="BC2443" i="24"/>
  <c r="BD2443" i="24" s="1"/>
  <c r="BE2443" i="24"/>
  <c r="BF2443" i="24" s="1"/>
  <c r="BG2443" i="24"/>
  <c r="BH2443" i="24" s="1"/>
  <c r="BI2443" i="24"/>
  <c r="BJ2443" i="24" s="1"/>
  <c r="BK2443" i="24"/>
  <c r="BL2443" i="24" s="1"/>
  <c r="BM2443" i="24"/>
  <c r="BN2443" i="24" s="1"/>
  <c r="BC1976" i="24"/>
  <c r="BD1976" i="24" s="1"/>
  <c r="BE1976" i="24"/>
  <c r="BF1976" i="24" s="1"/>
  <c r="BG1976" i="24"/>
  <c r="BH1976" i="24" s="1"/>
  <c r="BI1976" i="24"/>
  <c r="BJ1976" i="24" s="1"/>
  <c r="BK1976" i="24"/>
  <c r="BL1976" i="24" s="1"/>
  <c r="BM1976" i="24"/>
  <c r="BN1976" i="24" s="1"/>
  <c r="BC2198" i="24"/>
  <c r="BD2198" i="24" s="1"/>
  <c r="BE2198" i="24"/>
  <c r="BF2198" i="24" s="1"/>
  <c r="BG2198" i="24"/>
  <c r="BH2198" i="24" s="1"/>
  <c r="BI2198" i="24"/>
  <c r="BJ2198" i="24" s="1"/>
  <c r="BK2198" i="24"/>
  <c r="BL2198" i="24" s="1"/>
  <c r="BM2198" i="24"/>
  <c r="BN2198" i="24" s="1"/>
  <c r="BC1973" i="24"/>
  <c r="BD1973" i="24" s="1"/>
  <c r="BE1973" i="24"/>
  <c r="BF1973" i="24" s="1"/>
  <c r="BG1973" i="24"/>
  <c r="BH1973" i="24" s="1"/>
  <c r="BI1973" i="24"/>
  <c r="BJ1973" i="24" s="1"/>
  <c r="BK1973" i="24"/>
  <c r="BL1973" i="24" s="1"/>
  <c r="BM1973" i="24"/>
  <c r="BN1973" i="24" s="1"/>
  <c r="BC2173" i="24"/>
  <c r="BD2173" i="24" s="1"/>
  <c r="BE2173" i="24"/>
  <c r="BF2173" i="24" s="1"/>
  <c r="BG2173" i="24"/>
  <c r="BH2173" i="24" s="1"/>
  <c r="BI2173" i="24"/>
  <c r="BJ2173" i="24" s="1"/>
  <c r="BK2173" i="24"/>
  <c r="BL2173" i="24" s="1"/>
  <c r="BM2173" i="24"/>
  <c r="BN2173" i="24" s="1"/>
  <c r="BC1857" i="24"/>
  <c r="BD1857" i="24" s="1"/>
  <c r="BE1857" i="24"/>
  <c r="BF1857" i="24" s="1"/>
  <c r="BG1857" i="24"/>
  <c r="BH1857" i="24" s="1"/>
  <c r="BI1857" i="24"/>
  <c r="BJ1857" i="24" s="1"/>
  <c r="BK1857" i="24"/>
  <c r="BL1857" i="24" s="1"/>
  <c r="BM1857" i="24"/>
  <c r="BN1857" i="24" s="1"/>
  <c r="BC2140" i="24"/>
  <c r="BD2140" i="24" s="1"/>
  <c r="BE2140" i="24"/>
  <c r="BF2140" i="24" s="1"/>
  <c r="BG2140" i="24"/>
  <c r="BH2140" i="24" s="1"/>
  <c r="BI2140" i="24"/>
  <c r="BJ2140" i="24" s="1"/>
  <c r="BK2140" i="24"/>
  <c r="BL2140" i="24" s="1"/>
  <c r="BM2140" i="24"/>
  <c r="BN2140" i="24" s="1"/>
  <c r="BC2213" i="24"/>
  <c r="BD2213" i="24" s="1"/>
  <c r="BE2213" i="24"/>
  <c r="BF2213" i="24" s="1"/>
  <c r="BG2213" i="24"/>
  <c r="BH2213" i="24" s="1"/>
  <c r="BI2213" i="24"/>
  <c r="BJ2213" i="24" s="1"/>
  <c r="BK2213" i="24"/>
  <c r="BL2213" i="24" s="1"/>
  <c r="BM2213" i="24"/>
  <c r="BN2213" i="24" s="1"/>
  <c r="BC2040" i="24"/>
  <c r="BD2040" i="24" s="1"/>
  <c r="BE2040" i="24"/>
  <c r="BF2040" i="24" s="1"/>
  <c r="BG2040" i="24"/>
  <c r="BH2040" i="24" s="1"/>
  <c r="BI2040" i="24"/>
  <c r="BJ2040" i="24" s="1"/>
  <c r="BK2040" i="24"/>
  <c r="BL2040" i="24" s="1"/>
  <c r="BM2040" i="24"/>
  <c r="BN2040" i="24" s="1"/>
  <c r="BC2001" i="24"/>
  <c r="BD2001" i="24" s="1"/>
  <c r="BE2001" i="24"/>
  <c r="BF2001" i="24" s="1"/>
  <c r="BG2001" i="24"/>
  <c r="BH2001" i="24" s="1"/>
  <c r="BI2001" i="24"/>
  <c r="BJ2001" i="24" s="1"/>
  <c r="BK2001" i="24"/>
  <c r="BL2001" i="24" s="1"/>
  <c r="BM2001" i="24"/>
  <c r="BN2001" i="24" s="1"/>
  <c r="BC2403" i="24"/>
  <c r="BD2403" i="24" s="1"/>
  <c r="BE2403" i="24"/>
  <c r="BF2403" i="24" s="1"/>
  <c r="BG2403" i="24"/>
  <c r="BH2403" i="24" s="1"/>
  <c r="BI2403" i="24"/>
  <c r="BJ2403" i="24" s="1"/>
  <c r="BK2403" i="24"/>
  <c r="BL2403" i="24" s="1"/>
  <c r="BM2403" i="24"/>
  <c r="BN2403" i="24" s="1"/>
  <c r="BC1945" i="24"/>
  <c r="BD1945" i="24" s="1"/>
  <c r="BE1945" i="24"/>
  <c r="BF1945" i="24" s="1"/>
  <c r="BG1945" i="24"/>
  <c r="BH1945" i="24" s="1"/>
  <c r="BI1945" i="24"/>
  <c r="BJ1945" i="24" s="1"/>
  <c r="BK1945" i="24"/>
  <c r="BL1945" i="24" s="1"/>
  <c r="BM1945" i="24"/>
  <c r="BN1945" i="24" s="1"/>
  <c r="BC2446" i="24"/>
  <c r="BD2446" i="24" s="1"/>
  <c r="BE2446" i="24"/>
  <c r="BF2446" i="24" s="1"/>
  <c r="BG2446" i="24"/>
  <c r="BH2446" i="24" s="1"/>
  <c r="BI2446" i="24"/>
  <c r="BJ2446" i="24" s="1"/>
  <c r="BK2446" i="24"/>
  <c r="BL2446" i="24" s="1"/>
  <c r="BM2446" i="24"/>
  <c r="BN2446" i="24" s="1"/>
  <c r="BC1195" i="24"/>
  <c r="BD1195" i="24" s="1"/>
  <c r="BE1195" i="24"/>
  <c r="BF1195" i="24" s="1"/>
  <c r="BG1195" i="24"/>
  <c r="BH1195" i="24" s="1"/>
  <c r="BI1195" i="24"/>
  <c r="BJ1195" i="24" s="1"/>
  <c r="BK1195" i="24"/>
  <c r="BL1195" i="24" s="1"/>
  <c r="BM1195" i="24"/>
  <c r="BN1195" i="24" s="1"/>
  <c r="BC2193" i="24"/>
  <c r="BD2193" i="24" s="1"/>
  <c r="BE2193" i="24"/>
  <c r="BF2193" i="24" s="1"/>
  <c r="BG2193" i="24"/>
  <c r="BH2193" i="24" s="1"/>
  <c r="BI2193" i="24"/>
  <c r="BJ2193" i="24" s="1"/>
  <c r="BK2193" i="24"/>
  <c r="BL2193" i="24" s="1"/>
  <c r="BM2193" i="24"/>
  <c r="BN2193" i="24" s="1"/>
  <c r="BC1196" i="24"/>
  <c r="BD1196" i="24" s="1"/>
  <c r="BE1196" i="24"/>
  <c r="BF1196" i="24" s="1"/>
  <c r="BG1196" i="24"/>
  <c r="BH1196" i="24" s="1"/>
  <c r="BI1196" i="24"/>
  <c r="BJ1196" i="24" s="1"/>
  <c r="BK1196" i="24"/>
  <c r="BL1196" i="24" s="1"/>
  <c r="BM1196" i="24"/>
  <c r="BN1196" i="24" s="1"/>
  <c r="BC2123" i="24"/>
  <c r="BD2123" i="24" s="1"/>
  <c r="BE2123" i="24"/>
  <c r="BF2123" i="24" s="1"/>
  <c r="BG2123" i="24"/>
  <c r="BH2123" i="24" s="1"/>
  <c r="BI2123" i="24"/>
  <c r="BJ2123" i="24" s="1"/>
  <c r="BK2123" i="24"/>
  <c r="BL2123" i="24" s="1"/>
  <c r="BM2123" i="24"/>
  <c r="BN2123" i="24" s="1"/>
  <c r="BC119" i="24"/>
  <c r="BD119" i="24" s="1"/>
  <c r="BE119" i="24"/>
  <c r="BF119" i="24" s="1"/>
  <c r="BG119" i="24"/>
  <c r="BH119" i="24" s="1"/>
  <c r="BI119" i="24"/>
  <c r="BJ119" i="24" s="1"/>
  <c r="BK119" i="24"/>
  <c r="BL119" i="24" s="1"/>
  <c r="BM119" i="24"/>
  <c r="BN119" i="24" s="1"/>
  <c r="BC1197" i="24"/>
  <c r="BD1197" i="24" s="1"/>
  <c r="BE1197" i="24"/>
  <c r="BF1197" i="24" s="1"/>
  <c r="BG1197" i="24"/>
  <c r="BH1197" i="24" s="1"/>
  <c r="BI1197" i="24"/>
  <c r="BJ1197" i="24" s="1"/>
  <c r="BK1197" i="24"/>
  <c r="BL1197" i="24" s="1"/>
  <c r="BM1197" i="24"/>
  <c r="BN1197" i="24" s="1"/>
  <c r="BC2382" i="24"/>
  <c r="BD2382" i="24" s="1"/>
  <c r="BE2382" i="24"/>
  <c r="BF2382" i="24" s="1"/>
  <c r="BG2382" i="24"/>
  <c r="BH2382" i="24" s="1"/>
  <c r="BI2382" i="24"/>
  <c r="BJ2382" i="24" s="1"/>
  <c r="BK2382" i="24"/>
  <c r="BL2382" i="24" s="1"/>
  <c r="BM2382" i="24"/>
  <c r="BN2382" i="24" s="1"/>
  <c r="BC1198" i="24"/>
  <c r="BD1198" i="24" s="1"/>
  <c r="BE1198" i="24"/>
  <c r="BF1198" i="24" s="1"/>
  <c r="BG1198" i="24"/>
  <c r="BH1198" i="24" s="1"/>
  <c r="BI1198" i="24"/>
  <c r="BJ1198" i="24" s="1"/>
  <c r="BK1198" i="24"/>
  <c r="BL1198" i="24" s="1"/>
  <c r="BM1198" i="24"/>
  <c r="BN1198" i="24" s="1"/>
  <c r="BC1199" i="24"/>
  <c r="BD1199" i="24" s="1"/>
  <c r="BE1199" i="24"/>
  <c r="BF1199" i="24" s="1"/>
  <c r="BG1199" i="24"/>
  <c r="BH1199" i="24" s="1"/>
  <c r="BI1199" i="24"/>
  <c r="BJ1199" i="24" s="1"/>
  <c r="BK1199" i="24"/>
  <c r="BL1199" i="24" s="1"/>
  <c r="BM1199" i="24"/>
  <c r="BN1199" i="24" s="1"/>
  <c r="BC120" i="24"/>
  <c r="BD120" i="24" s="1"/>
  <c r="BE120" i="24"/>
  <c r="BF120" i="24" s="1"/>
  <c r="BG120" i="24"/>
  <c r="BH120" i="24" s="1"/>
  <c r="BI120" i="24"/>
  <c r="BJ120" i="24" s="1"/>
  <c r="BK120" i="24"/>
  <c r="BL120" i="24" s="1"/>
  <c r="BM120" i="24"/>
  <c r="BN120" i="24" s="1"/>
  <c r="BC121" i="24"/>
  <c r="BD121" i="24" s="1"/>
  <c r="BE121" i="24"/>
  <c r="BF121" i="24" s="1"/>
  <c r="BG121" i="24"/>
  <c r="BH121" i="24" s="1"/>
  <c r="BI121" i="24"/>
  <c r="BJ121" i="24" s="1"/>
  <c r="BK121" i="24"/>
  <c r="BL121" i="24" s="1"/>
  <c r="BM121" i="24"/>
  <c r="BN121" i="24" s="1"/>
  <c r="BC1200" i="24"/>
  <c r="BD1200" i="24" s="1"/>
  <c r="BE1200" i="24"/>
  <c r="BF1200" i="24" s="1"/>
  <c r="BG1200" i="24"/>
  <c r="BH1200" i="24" s="1"/>
  <c r="BI1200" i="24"/>
  <c r="BJ1200" i="24" s="1"/>
  <c r="BK1200" i="24"/>
  <c r="BL1200" i="24" s="1"/>
  <c r="BM1200" i="24"/>
  <c r="BN1200" i="24" s="1"/>
  <c r="BC122" i="24"/>
  <c r="BD122" i="24" s="1"/>
  <c r="BE122" i="24"/>
  <c r="BF122" i="24" s="1"/>
  <c r="BG122" i="24"/>
  <c r="BH122" i="24" s="1"/>
  <c r="BI122" i="24"/>
  <c r="BJ122" i="24" s="1"/>
  <c r="BK122" i="24"/>
  <c r="BL122" i="24" s="1"/>
  <c r="BM122" i="24"/>
  <c r="BN122" i="24" s="1"/>
  <c r="BC1201" i="24"/>
  <c r="BD1201" i="24" s="1"/>
  <c r="BE1201" i="24"/>
  <c r="BF1201" i="24" s="1"/>
  <c r="BG1201" i="24"/>
  <c r="BH1201" i="24" s="1"/>
  <c r="BI1201" i="24"/>
  <c r="BJ1201" i="24" s="1"/>
  <c r="BK1201" i="24"/>
  <c r="BL1201" i="24" s="1"/>
  <c r="BM1201" i="24"/>
  <c r="BN1201" i="24" s="1"/>
  <c r="BC123" i="24"/>
  <c r="BD123" i="24" s="1"/>
  <c r="BE123" i="24"/>
  <c r="BF123" i="24" s="1"/>
  <c r="BG123" i="24"/>
  <c r="BH123" i="24" s="1"/>
  <c r="BI123" i="24"/>
  <c r="BJ123" i="24" s="1"/>
  <c r="BK123" i="24"/>
  <c r="BL123" i="24" s="1"/>
  <c r="BM123" i="24"/>
  <c r="BN123" i="24" s="1"/>
  <c r="BC124" i="24"/>
  <c r="BD124" i="24" s="1"/>
  <c r="BE124" i="24"/>
  <c r="BF124" i="24" s="1"/>
  <c r="BG124" i="24"/>
  <c r="BH124" i="24" s="1"/>
  <c r="BI124" i="24"/>
  <c r="BJ124" i="24" s="1"/>
  <c r="BK124" i="24"/>
  <c r="BL124" i="24" s="1"/>
  <c r="BM124" i="24"/>
  <c r="BN124" i="24" s="1"/>
  <c r="BC125" i="24"/>
  <c r="BD125" i="24" s="1"/>
  <c r="BE125" i="24"/>
  <c r="BF125" i="24" s="1"/>
  <c r="BG125" i="24"/>
  <c r="BH125" i="24" s="1"/>
  <c r="BI125" i="24"/>
  <c r="BJ125" i="24" s="1"/>
  <c r="BK125" i="24"/>
  <c r="BL125" i="24" s="1"/>
  <c r="BM125" i="24"/>
  <c r="BN125" i="24" s="1"/>
  <c r="BC126" i="24"/>
  <c r="BD126" i="24" s="1"/>
  <c r="BE126" i="24"/>
  <c r="BF126" i="24" s="1"/>
  <c r="BG126" i="24"/>
  <c r="BH126" i="24" s="1"/>
  <c r="BI126" i="24"/>
  <c r="BJ126" i="24" s="1"/>
  <c r="BK126" i="24"/>
  <c r="BL126" i="24" s="1"/>
  <c r="BM126" i="24"/>
  <c r="BN126" i="24" s="1"/>
  <c r="BC127" i="24"/>
  <c r="BD127" i="24" s="1"/>
  <c r="BE127" i="24"/>
  <c r="BF127" i="24" s="1"/>
  <c r="BG127" i="24"/>
  <c r="BH127" i="24" s="1"/>
  <c r="BI127" i="24"/>
  <c r="BJ127" i="24" s="1"/>
  <c r="BK127" i="24"/>
  <c r="BL127" i="24" s="1"/>
  <c r="BM127" i="24"/>
  <c r="BN127" i="24" s="1"/>
  <c r="BC128" i="24"/>
  <c r="BD128" i="24" s="1"/>
  <c r="BE128" i="24"/>
  <c r="BF128" i="24" s="1"/>
  <c r="BG128" i="24"/>
  <c r="BH128" i="24" s="1"/>
  <c r="BI128" i="24"/>
  <c r="BJ128" i="24" s="1"/>
  <c r="BK128" i="24"/>
  <c r="BL128" i="24" s="1"/>
  <c r="BM128" i="24"/>
  <c r="BN128" i="24" s="1"/>
  <c r="BC129" i="24"/>
  <c r="BD129" i="24" s="1"/>
  <c r="BE129" i="24"/>
  <c r="BF129" i="24" s="1"/>
  <c r="BG129" i="24"/>
  <c r="BH129" i="24" s="1"/>
  <c r="BI129" i="24"/>
  <c r="BJ129" i="24" s="1"/>
  <c r="BK129" i="24"/>
  <c r="BL129" i="24" s="1"/>
  <c r="BM129" i="24"/>
  <c r="BN129" i="24" s="1"/>
  <c r="BC130" i="24"/>
  <c r="BD130" i="24" s="1"/>
  <c r="BE130" i="24"/>
  <c r="BF130" i="24" s="1"/>
  <c r="BG130" i="24"/>
  <c r="BH130" i="24" s="1"/>
  <c r="BI130" i="24"/>
  <c r="BJ130" i="24" s="1"/>
  <c r="BK130" i="24"/>
  <c r="BL130" i="24" s="1"/>
  <c r="BM130" i="24"/>
  <c r="BN130" i="24" s="1"/>
  <c r="BC1202" i="24"/>
  <c r="BD1202" i="24" s="1"/>
  <c r="BE1202" i="24"/>
  <c r="BF1202" i="24" s="1"/>
  <c r="BG1202" i="24"/>
  <c r="BH1202" i="24" s="1"/>
  <c r="BI1202" i="24"/>
  <c r="BJ1202" i="24" s="1"/>
  <c r="BK1202" i="24"/>
  <c r="BL1202" i="24" s="1"/>
  <c r="BM1202" i="24"/>
  <c r="BN1202" i="24" s="1"/>
  <c r="BC131" i="24"/>
  <c r="BD131" i="24" s="1"/>
  <c r="BE131" i="24"/>
  <c r="BF131" i="24" s="1"/>
  <c r="BG131" i="24"/>
  <c r="BH131" i="24" s="1"/>
  <c r="BI131" i="24"/>
  <c r="BJ131" i="24" s="1"/>
  <c r="BK131" i="24"/>
  <c r="BL131" i="24" s="1"/>
  <c r="BM131" i="24"/>
  <c r="BN131" i="24" s="1"/>
  <c r="BC132" i="24"/>
  <c r="BD132" i="24" s="1"/>
  <c r="BE132" i="24"/>
  <c r="BF132" i="24" s="1"/>
  <c r="BG132" i="24"/>
  <c r="BH132" i="24" s="1"/>
  <c r="BI132" i="24"/>
  <c r="BJ132" i="24" s="1"/>
  <c r="BK132" i="24"/>
  <c r="BL132" i="24" s="1"/>
  <c r="BM132" i="24"/>
  <c r="BN132" i="24" s="1"/>
  <c r="BC133" i="24"/>
  <c r="BD133" i="24" s="1"/>
  <c r="BE133" i="24"/>
  <c r="BF133" i="24" s="1"/>
  <c r="BG133" i="24"/>
  <c r="BH133" i="24" s="1"/>
  <c r="BI133" i="24"/>
  <c r="BJ133" i="24" s="1"/>
  <c r="BK133" i="24"/>
  <c r="BL133" i="24" s="1"/>
  <c r="BM133" i="24"/>
  <c r="BN133" i="24" s="1"/>
  <c r="BC134" i="24"/>
  <c r="BD134" i="24" s="1"/>
  <c r="BE134" i="24"/>
  <c r="BF134" i="24" s="1"/>
  <c r="BG134" i="24"/>
  <c r="BH134" i="24" s="1"/>
  <c r="BI134" i="24"/>
  <c r="BJ134" i="24" s="1"/>
  <c r="BK134" i="24"/>
  <c r="BL134" i="24" s="1"/>
  <c r="BM134" i="24"/>
  <c r="BN134" i="24" s="1"/>
  <c r="BC1203" i="24"/>
  <c r="BD1203" i="24" s="1"/>
  <c r="BE1203" i="24"/>
  <c r="BF1203" i="24" s="1"/>
  <c r="BG1203" i="24"/>
  <c r="BH1203" i="24" s="1"/>
  <c r="BI1203" i="24"/>
  <c r="BJ1203" i="24" s="1"/>
  <c r="BK1203" i="24"/>
  <c r="BL1203" i="24" s="1"/>
  <c r="BM1203" i="24"/>
  <c r="BN1203" i="24" s="1"/>
  <c r="BC135" i="24"/>
  <c r="BD135" i="24" s="1"/>
  <c r="BE135" i="24"/>
  <c r="BF135" i="24" s="1"/>
  <c r="BG135" i="24"/>
  <c r="BH135" i="24" s="1"/>
  <c r="BI135" i="24"/>
  <c r="BJ135" i="24" s="1"/>
  <c r="BK135" i="24"/>
  <c r="BL135" i="24" s="1"/>
  <c r="BM135" i="24"/>
  <c r="BN135" i="24" s="1"/>
  <c r="BC1204" i="24"/>
  <c r="BD1204" i="24" s="1"/>
  <c r="BE1204" i="24"/>
  <c r="BF1204" i="24" s="1"/>
  <c r="BG1204" i="24"/>
  <c r="BH1204" i="24" s="1"/>
  <c r="BI1204" i="24"/>
  <c r="BJ1204" i="24" s="1"/>
  <c r="BK1204" i="24"/>
  <c r="BL1204" i="24" s="1"/>
  <c r="BM1204" i="24"/>
  <c r="BN1204" i="24" s="1"/>
  <c r="BC136" i="24"/>
  <c r="BD136" i="24" s="1"/>
  <c r="BE136" i="24"/>
  <c r="BF136" i="24" s="1"/>
  <c r="BG136" i="24"/>
  <c r="BH136" i="24" s="1"/>
  <c r="BI136" i="24"/>
  <c r="BJ136" i="24" s="1"/>
  <c r="BK136" i="24"/>
  <c r="BL136" i="24" s="1"/>
  <c r="BM136" i="24"/>
  <c r="BN136" i="24" s="1"/>
  <c r="BC1205" i="24"/>
  <c r="BD1205" i="24" s="1"/>
  <c r="BE1205" i="24"/>
  <c r="BF1205" i="24" s="1"/>
  <c r="BG1205" i="24"/>
  <c r="BH1205" i="24" s="1"/>
  <c r="BI1205" i="24"/>
  <c r="BJ1205" i="24" s="1"/>
  <c r="BK1205" i="24"/>
  <c r="BL1205" i="24" s="1"/>
  <c r="BM1205" i="24"/>
  <c r="BN1205" i="24" s="1"/>
  <c r="BC1206" i="24"/>
  <c r="BD1206" i="24" s="1"/>
  <c r="BE1206" i="24"/>
  <c r="BF1206" i="24" s="1"/>
  <c r="BG1206" i="24"/>
  <c r="BH1206" i="24" s="1"/>
  <c r="BI1206" i="24"/>
  <c r="BJ1206" i="24" s="1"/>
  <c r="BK1206" i="24"/>
  <c r="BL1206" i="24" s="1"/>
  <c r="BM1206" i="24"/>
  <c r="BN1206" i="24" s="1"/>
  <c r="BC137" i="24"/>
  <c r="BD137" i="24" s="1"/>
  <c r="BE137" i="24"/>
  <c r="BF137" i="24" s="1"/>
  <c r="BG137" i="24"/>
  <c r="BH137" i="24" s="1"/>
  <c r="BI137" i="24"/>
  <c r="BJ137" i="24" s="1"/>
  <c r="BK137" i="24"/>
  <c r="BL137" i="24" s="1"/>
  <c r="BM137" i="24"/>
  <c r="BN137" i="24" s="1"/>
  <c r="BC138" i="24"/>
  <c r="BD138" i="24" s="1"/>
  <c r="BE138" i="24"/>
  <c r="BF138" i="24" s="1"/>
  <c r="BG138" i="24"/>
  <c r="BH138" i="24" s="1"/>
  <c r="BI138" i="24"/>
  <c r="BJ138" i="24" s="1"/>
  <c r="BK138" i="24"/>
  <c r="BL138" i="24" s="1"/>
  <c r="BM138" i="24"/>
  <c r="BN138" i="24" s="1"/>
  <c r="BC139" i="24"/>
  <c r="BD139" i="24" s="1"/>
  <c r="BE139" i="24"/>
  <c r="BF139" i="24" s="1"/>
  <c r="BG139" i="24"/>
  <c r="BH139" i="24" s="1"/>
  <c r="BI139" i="24"/>
  <c r="BJ139" i="24" s="1"/>
  <c r="BK139" i="24"/>
  <c r="BL139" i="24" s="1"/>
  <c r="BM139" i="24"/>
  <c r="BN139" i="24" s="1"/>
  <c r="BC140" i="24"/>
  <c r="BD140" i="24" s="1"/>
  <c r="BE140" i="24"/>
  <c r="BF140" i="24" s="1"/>
  <c r="BG140" i="24"/>
  <c r="BH140" i="24" s="1"/>
  <c r="BI140" i="24"/>
  <c r="BJ140" i="24" s="1"/>
  <c r="BK140" i="24"/>
  <c r="BL140" i="24" s="1"/>
  <c r="BM140" i="24"/>
  <c r="BN140" i="24" s="1"/>
  <c r="BC141" i="24"/>
  <c r="BD141" i="24" s="1"/>
  <c r="BE141" i="24"/>
  <c r="BF141" i="24" s="1"/>
  <c r="BG141" i="24"/>
  <c r="BH141" i="24" s="1"/>
  <c r="BI141" i="24"/>
  <c r="BJ141" i="24" s="1"/>
  <c r="BK141" i="24"/>
  <c r="BL141" i="24" s="1"/>
  <c r="BM141" i="24"/>
  <c r="BN141" i="24" s="1"/>
  <c r="BC1207" i="24"/>
  <c r="BD1207" i="24" s="1"/>
  <c r="BE1207" i="24"/>
  <c r="BF1207" i="24" s="1"/>
  <c r="BG1207" i="24"/>
  <c r="BH1207" i="24" s="1"/>
  <c r="BI1207" i="24"/>
  <c r="BJ1207" i="24" s="1"/>
  <c r="BK1207" i="24"/>
  <c r="BL1207" i="24" s="1"/>
  <c r="BM1207" i="24"/>
  <c r="BN1207" i="24" s="1"/>
  <c r="BC142" i="24"/>
  <c r="BD142" i="24" s="1"/>
  <c r="BE142" i="24"/>
  <c r="BF142" i="24" s="1"/>
  <c r="BG142" i="24"/>
  <c r="BH142" i="24" s="1"/>
  <c r="BI142" i="24"/>
  <c r="BJ142" i="24" s="1"/>
  <c r="BK142" i="24"/>
  <c r="BL142" i="24" s="1"/>
  <c r="BM142" i="24"/>
  <c r="BN142" i="24" s="1"/>
  <c r="BC1208" i="24"/>
  <c r="BD1208" i="24" s="1"/>
  <c r="BE1208" i="24"/>
  <c r="BF1208" i="24" s="1"/>
  <c r="BG1208" i="24"/>
  <c r="BH1208" i="24" s="1"/>
  <c r="BI1208" i="24"/>
  <c r="BJ1208" i="24" s="1"/>
  <c r="BK1208" i="24"/>
  <c r="BL1208" i="24" s="1"/>
  <c r="BM1208" i="24"/>
  <c r="BN1208" i="24" s="1"/>
  <c r="BC1209" i="24"/>
  <c r="BD1209" i="24" s="1"/>
  <c r="BE1209" i="24"/>
  <c r="BF1209" i="24" s="1"/>
  <c r="BG1209" i="24"/>
  <c r="BH1209" i="24" s="1"/>
  <c r="BI1209" i="24"/>
  <c r="BJ1209" i="24" s="1"/>
  <c r="BK1209" i="24"/>
  <c r="BL1209" i="24" s="1"/>
  <c r="BM1209" i="24"/>
  <c r="BN1209" i="24" s="1"/>
  <c r="BC1210" i="24"/>
  <c r="BD1210" i="24" s="1"/>
  <c r="BE1210" i="24"/>
  <c r="BF1210" i="24" s="1"/>
  <c r="BG1210" i="24"/>
  <c r="BH1210" i="24" s="1"/>
  <c r="BI1210" i="24"/>
  <c r="BJ1210" i="24" s="1"/>
  <c r="BK1210" i="24"/>
  <c r="BL1210" i="24" s="1"/>
  <c r="BM1210" i="24"/>
  <c r="BN1210" i="24" s="1"/>
  <c r="BC143" i="24"/>
  <c r="BD143" i="24" s="1"/>
  <c r="BE143" i="24"/>
  <c r="BF143" i="24" s="1"/>
  <c r="BG143" i="24"/>
  <c r="BH143" i="24" s="1"/>
  <c r="BI143" i="24"/>
  <c r="BJ143" i="24" s="1"/>
  <c r="BK143" i="24"/>
  <c r="BL143" i="24" s="1"/>
  <c r="BM143" i="24"/>
  <c r="BN143" i="24" s="1"/>
  <c r="BC1211" i="24"/>
  <c r="BD1211" i="24" s="1"/>
  <c r="BE1211" i="24"/>
  <c r="BF1211" i="24" s="1"/>
  <c r="BG1211" i="24"/>
  <c r="BH1211" i="24" s="1"/>
  <c r="BI1211" i="24"/>
  <c r="BJ1211" i="24" s="1"/>
  <c r="BK1211" i="24"/>
  <c r="BL1211" i="24" s="1"/>
  <c r="BM1211" i="24"/>
  <c r="BN1211" i="24" s="1"/>
  <c r="BC144" i="24"/>
  <c r="BD144" i="24" s="1"/>
  <c r="BE144" i="24"/>
  <c r="BF144" i="24" s="1"/>
  <c r="BG144" i="24"/>
  <c r="BH144" i="24" s="1"/>
  <c r="BI144" i="24"/>
  <c r="BJ144" i="24" s="1"/>
  <c r="BK144" i="24"/>
  <c r="BL144" i="24" s="1"/>
  <c r="BM144" i="24"/>
  <c r="BN144" i="24" s="1"/>
  <c r="BC1212" i="24"/>
  <c r="BD1212" i="24" s="1"/>
  <c r="BE1212" i="24"/>
  <c r="BF1212" i="24" s="1"/>
  <c r="BG1212" i="24"/>
  <c r="BH1212" i="24" s="1"/>
  <c r="BI1212" i="24"/>
  <c r="BJ1212" i="24" s="1"/>
  <c r="BK1212" i="24"/>
  <c r="BL1212" i="24" s="1"/>
  <c r="BM1212" i="24"/>
  <c r="BN1212" i="24" s="1"/>
  <c r="BC145" i="24"/>
  <c r="BD145" i="24" s="1"/>
  <c r="BE145" i="24"/>
  <c r="BF145" i="24" s="1"/>
  <c r="BG145" i="24"/>
  <c r="BH145" i="24" s="1"/>
  <c r="BI145" i="24"/>
  <c r="BJ145" i="24" s="1"/>
  <c r="BK145" i="24"/>
  <c r="BL145" i="24" s="1"/>
  <c r="BM145" i="24"/>
  <c r="BN145" i="24" s="1"/>
  <c r="BC146" i="24"/>
  <c r="BD146" i="24" s="1"/>
  <c r="BE146" i="24"/>
  <c r="BF146" i="24" s="1"/>
  <c r="BG146" i="24"/>
  <c r="BH146" i="24" s="1"/>
  <c r="BI146" i="24"/>
  <c r="BJ146" i="24" s="1"/>
  <c r="BK146" i="24"/>
  <c r="BL146" i="24" s="1"/>
  <c r="BM146" i="24"/>
  <c r="BN146" i="24" s="1"/>
  <c r="BC1213" i="24"/>
  <c r="BD1213" i="24" s="1"/>
  <c r="BE1213" i="24"/>
  <c r="BF1213" i="24" s="1"/>
  <c r="BG1213" i="24"/>
  <c r="BH1213" i="24" s="1"/>
  <c r="BI1213" i="24"/>
  <c r="BJ1213" i="24" s="1"/>
  <c r="BK1213" i="24"/>
  <c r="BL1213" i="24" s="1"/>
  <c r="BM1213" i="24"/>
  <c r="BN1213" i="24" s="1"/>
  <c r="BC2090" i="24"/>
  <c r="BD2090" i="24" s="1"/>
  <c r="BE2090" i="24"/>
  <c r="BF2090" i="24" s="1"/>
  <c r="BG2090" i="24"/>
  <c r="BH2090" i="24" s="1"/>
  <c r="BI2090" i="24"/>
  <c r="BJ2090" i="24" s="1"/>
  <c r="BK2090" i="24"/>
  <c r="BL2090" i="24" s="1"/>
  <c r="BM2090" i="24"/>
  <c r="BN2090" i="24" s="1"/>
  <c r="BC147" i="24"/>
  <c r="BD147" i="24" s="1"/>
  <c r="BE147" i="24"/>
  <c r="BF147" i="24" s="1"/>
  <c r="BG147" i="24"/>
  <c r="BH147" i="24" s="1"/>
  <c r="BI147" i="24"/>
  <c r="BJ147" i="24" s="1"/>
  <c r="BK147" i="24"/>
  <c r="BL147" i="24" s="1"/>
  <c r="BM147" i="24"/>
  <c r="BN147" i="24" s="1"/>
  <c r="BC148" i="24"/>
  <c r="BD148" i="24" s="1"/>
  <c r="BE148" i="24"/>
  <c r="BF148" i="24" s="1"/>
  <c r="BG148" i="24"/>
  <c r="BH148" i="24" s="1"/>
  <c r="BI148" i="24"/>
  <c r="BJ148" i="24" s="1"/>
  <c r="BK148" i="24"/>
  <c r="BL148" i="24" s="1"/>
  <c r="BM148" i="24"/>
  <c r="BN148" i="24" s="1"/>
  <c r="BC149" i="24"/>
  <c r="BD149" i="24" s="1"/>
  <c r="BE149" i="24"/>
  <c r="BF149" i="24" s="1"/>
  <c r="BG149" i="24"/>
  <c r="BH149" i="24" s="1"/>
  <c r="BI149" i="24"/>
  <c r="BJ149" i="24" s="1"/>
  <c r="BK149" i="24"/>
  <c r="BL149" i="24" s="1"/>
  <c r="BM149" i="24"/>
  <c r="BN149" i="24" s="1"/>
  <c r="BC1214" i="24"/>
  <c r="BD1214" i="24" s="1"/>
  <c r="BE1214" i="24"/>
  <c r="BF1214" i="24" s="1"/>
  <c r="BG1214" i="24"/>
  <c r="BH1214" i="24" s="1"/>
  <c r="BI1214" i="24"/>
  <c r="BJ1214" i="24" s="1"/>
  <c r="BK1214" i="24"/>
  <c r="BL1214" i="24" s="1"/>
  <c r="BM1214" i="24"/>
  <c r="BN1214" i="24" s="1"/>
  <c r="BC150" i="24"/>
  <c r="BD150" i="24" s="1"/>
  <c r="BE150" i="24"/>
  <c r="BF150" i="24" s="1"/>
  <c r="BG150" i="24"/>
  <c r="BH150" i="24" s="1"/>
  <c r="BI150" i="24"/>
  <c r="BJ150" i="24" s="1"/>
  <c r="BK150" i="24"/>
  <c r="BL150" i="24" s="1"/>
  <c r="BM150" i="24"/>
  <c r="BN150" i="24" s="1"/>
  <c r="BC151" i="24"/>
  <c r="BD151" i="24" s="1"/>
  <c r="BE151" i="24"/>
  <c r="BF151" i="24" s="1"/>
  <c r="BG151" i="24"/>
  <c r="BH151" i="24" s="1"/>
  <c r="BI151" i="24"/>
  <c r="BJ151" i="24" s="1"/>
  <c r="BK151" i="24"/>
  <c r="BL151" i="24" s="1"/>
  <c r="BM151" i="24"/>
  <c r="BN151" i="24" s="1"/>
  <c r="BC152" i="24"/>
  <c r="BD152" i="24" s="1"/>
  <c r="BE152" i="24"/>
  <c r="BF152" i="24" s="1"/>
  <c r="BG152" i="24"/>
  <c r="BH152" i="24" s="1"/>
  <c r="BI152" i="24"/>
  <c r="BJ152" i="24" s="1"/>
  <c r="BK152" i="24"/>
  <c r="BL152" i="24" s="1"/>
  <c r="BM152" i="24"/>
  <c r="BN152" i="24" s="1"/>
  <c r="BC153" i="24"/>
  <c r="BD153" i="24" s="1"/>
  <c r="BE153" i="24"/>
  <c r="BF153" i="24" s="1"/>
  <c r="BG153" i="24"/>
  <c r="BH153" i="24" s="1"/>
  <c r="BI153" i="24"/>
  <c r="BJ153" i="24" s="1"/>
  <c r="BK153" i="24"/>
  <c r="BL153" i="24" s="1"/>
  <c r="BM153" i="24"/>
  <c r="BN153" i="24" s="1"/>
  <c r="BC154" i="24"/>
  <c r="BD154" i="24" s="1"/>
  <c r="BE154" i="24"/>
  <c r="BF154" i="24" s="1"/>
  <c r="BG154" i="24"/>
  <c r="BH154" i="24" s="1"/>
  <c r="BI154" i="24"/>
  <c r="BJ154" i="24" s="1"/>
  <c r="BK154" i="24"/>
  <c r="BL154" i="24" s="1"/>
  <c r="BM154" i="24"/>
  <c r="BN154" i="24" s="1"/>
  <c r="BC155" i="24"/>
  <c r="BD155" i="24" s="1"/>
  <c r="BE155" i="24"/>
  <c r="BF155" i="24" s="1"/>
  <c r="BG155" i="24"/>
  <c r="BH155" i="24" s="1"/>
  <c r="BI155" i="24"/>
  <c r="BJ155" i="24" s="1"/>
  <c r="BK155" i="24"/>
  <c r="BL155" i="24" s="1"/>
  <c r="BM155" i="24"/>
  <c r="BN155" i="24" s="1"/>
  <c r="BC156" i="24"/>
  <c r="BD156" i="24" s="1"/>
  <c r="BE156" i="24"/>
  <c r="BF156" i="24" s="1"/>
  <c r="BG156" i="24"/>
  <c r="BH156" i="24" s="1"/>
  <c r="BI156" i="24"/>
  <c r="BJ156" i="24" s="1"/>
  <c r="BK156" i="24"/>
  <c r="BL156" i="24" s="1"/>
  <c r="BM156" i="24"/>
  <c r="BN156" i="24" s="1"/>
  <c r="BC1215" i="24"/>
  <c r="BD1215" i="24" s="1"/>
  <c r="BE1215" i="24"/>
  <c r="BF1215" i="24" s="1"/>
  <c r="BG1215" i="24"/>
  <c r="BH1215" i="24" s="1"/>
  <c r="BI1215" i="24"/>
  <c r="BJ1215" i="24" s="1"/>
  <c r="BK1215" i="24"/>
  <c r="BL1215" i="24" s="1"/>
  <c r="BM1215" i="24"/>
  <c r="BN1215" i="24" s="1"/>
  <c r="BC1095" i="24"/>
  <c r="BD1095" i="24" s="1"/>
  <c r="BE1095" i="24"/>
  <c r="BF1095" i="24" s="1"/>
  <c r="BG1095" i="24"/>
  <c r="BH1095" i="24" s="1"/>
  <c r="BI1095" i="24"/>
  <c r="BJ1095" i="24" s="1"/>
  <c r="BK1095" i="24"/>
  <c r="BL1095" i="24" s="1"/>
  <c r="BM1095" i="24"/>
  <c r="BN1095" i="24" s="1"/>
  <c r="BC1216" i="24"/>
  <c r="BD1216" i="24" s="1"/>
  <c r="BE1216" i="24"/>
  <c r="BF1216" i="24" s="1"/>
  <c r="BG1216" i="24"/>
  <c r="BH1216" i="24" s="1"/>
  <c r="BI1216" i="24"/>
  <c r="BJ1216" i="24" s="1"/>
  <c r="BK1216" i="24"/>
  <c r="BL1216" i="24" s="1"/>
  <c r="BM1216" i="24"/>
  <c r="BN1216" i="24" s="1"/>
  <c r="BC157" i="24"/>
  <c r="BD157" i="24" s="1"/>
  <c r="BE157" i="24"/>
  <c r="BF157" i="24" s="1"/>
  <c r="BG157" i="24"/>
  <c r="BH157" i="24" s="1"/>
  <c r="BI157" i="24"/>
  <c r="BJ157" i="24" s="1"/>
  <c r="BK157" i="24"/>
  <c r="BL157" i="24" s="1"/>
  <c r="BM157" i="24"/>
  <c r="BN157" i="24" s="1"/>
  <c r="BC158" i="24"/>
  <c r="BD158" i="24" s="1"/>
  <c r="BE158" i="24"/>
  <c r="BF158" i="24" s="1"/>
  <c r="BG158" i="24"/>
  <c r="BH158" i="24" s="1"/>
  <c r="BI158" i="24"/>
  <c r="BJ158" i="24" s="1"/>
  <c r="BK158" i="24"/>
  <c r="BL158" i="24" s="1"/>
  <c r="BM158" i="24"/>
  <c r="BN158" i="24" s="1"/>
  <c r="BC159" i="24"/>
  <c r="BD159" i="24" s="1"/>
  <c r="BE159" i="24"/>
  <c r="BF159" i="24" s="1"/>
  <c r="BG159" i="24"/>
  <c r="BH159" i="24" s="1"/>
  <c r="BI159" i="24"/>
  <c r="BJ159" i="24" s="1"/>
  <c r="BK159" i="24"/>
  <c r="BL159" i="24" s="1"/>
  <c r="BM159" i="24"/>
  <c r="BN159" i="24" s="1"/>
  <c r="BC160" i="24"/>
  <c r="BD160" i="24" s="1"/>
  <c r="BE160" i="24"/>
  <c r="BF160" i="24" s="1"/>
  <c r="BG160" i="24"/>
  <c r="BH160" i="24" s="1"/>
  <c r="BI160" i="24"/>
  <c r="BJ160" i="24" s="1"/>
  <c r="BK160" i="24"/>
  <c r="BL160" i="24" s="1"/>
  <c r="BM160" i="24"/>
  <c r="BN160" i="24" s="1"/>
  <c r="BC161" i="24"/>
  <c r="BD161" i="24" s="1"/>
  <c r="BE161" i="24"/>
  <c r="BF161" i="24" s="1"/>
  <c r="BG161" i="24"/>
  <c r="BH161" i="24" s="1"/>
  <c r="BI161" i="24"/>
  <c r="BJ161" i="24" s="1"/>
  <c r="BK161" i="24"/>
  <c r="BL161" i="24" s="1"/>
  <c r="BM161" i="24"/>
  <c r="BN161" i="24" s="1"/>
  <c r="BC162" i="24"/>
  <c r="BD162" i="24" s="1"/>
  <c r="BE162" i="24"/>
  <c r="BF162" i="24" s="1"/>
  <c r="BG162" i="24"/>
  <c r="BH162" i="24" s="1"/>
  <c r="BI162" i="24"/>
  <c r="BJ162" i="24" s="1"/>
  <c r="BK162" i="24"/>
  <c r="BL162" i="24" s="1"/>
  <c r="BM162" i="24"/>
  <c r="BN162" i="24" s="1"/>
  <c r="BC163" i="24"/>
  <c r="BD163" i="24" s="1"/>
  <c r="BE163" i="24"/>
  <c r="BF163" i="24" s="1"/>
  <c r="BG163" i="24"/>
  <c r="BH163" i="24" s="1"/>
  <c r="BI163" i="24"/>
  <c r="BJ163" i="24" s="1"/>
  <c r="BK163" i="24"/>
  <c r="BL163" i="24" s="1"/>
  <c r="BM163" i="24"/>
  <c r="BN163" i="24" s="1"/>
  <c r="BC164" i="24"/>
  <c r="BD164" i="24" s="1"/>
  <c r="BE164" i="24"/>
  <c r="BF164" i="24" s="1"/>
  <c r="BG164" i="24"/>
  <c r="BH164" i="24" s="1"/>
  <c r="BI164" i="24"/>
  <c r="BJ164" i="24" s="1"/>
  <c r="BK164" i="24"/>
  <c r="BL164" i="24" s="1"/>
  <c r="BM164" i="24"/>
  <c r="BN164" i="24" s="1"/>
  <c r="BC165" i="24"/>
  <c r="BD165" i="24" s="1"/>
  <c r="BE165" i="24"/>
  <c r="BF165" i="24" s="1"/>
  <c r="BG165" i="24"/>
  <c r="BH165" i="24" s="1"/>
  <c r="BI165" i="24"/>
  <c r="BJ165" i="24" s="1"/>
  <c r="BK165" i="24"/>
  <c r="BL165" i="24" s="1"/>
  <c r="BM165" i="24"/>
  <c r="BN165" i="24" s="1"/>
  <c r="BC166" i="24"/>
  <c r="BD166" i="24" s="1"/>
  <c r="BE166" i="24"/>
  <c r="BF166" i="24" s="1"/>
  <c r="BG166" i="24"/>
  <c r="BH166" i="24" s="1"/>
  <c r="BI166" i="24"/>
  <c r="BJ166" i="24" s="1"/>
  <c r="BK166" i="24"/>
  <c r="BL166" i="24" s="1"/>
  <c r="BM166" i="24"/>
  <c r="BN166" i="24" s="1"/>
  <c r="BC1218" i="24"/>
  <c r="BD1218" i="24" s="1"/>
  <c r="BE1218" i="24"/>
  <c r="BF1218" i="24" s="1"/>
  <c r="BG1218" i="24"/>
  <c r="BH1218" i="24" s="1"/>
  <c r="BI1218" i="24"/>
  <c r="BJ1218" i="24" s="1"/>
  <c r="BK1218" i="24"/>
  <c r="BL1218" i="24" s="1"/>
  <c r="BM1218" i="24"/>
  <c r="BN1218" i="24" s="1"/>
  <c r="BC167" i="24"/>
  <c r="BD167" i="24" s="1"/>
  <c r="BE167" i="24"/>
  <c r="BF167" i="24" s="1"/>
  <c r="BG167" i="24"/>
  <c r="BH167" i="24" s="1"/>
  <c r="BI167" i="24"/>
  <c r="BJ167" i="24" s="1"/>
  <c r="BK167" i="24"/>
  <c r="BL167" i="24" s="1"/>
  <c r="BM167" i="24"/>
  <c r="BN167" i="24" s="1"/>
  <c r="BC1219" i="24"/>
  <c r="BD1219" i="24" s="1"/>
  <c r="BE1219" i="24"/>
  <c r="BF1219" i="24" s="1"/>
  <c r="BG1219" i="24"/>
  <c r="BH1219" i="24" s="1"/>
  <c r="BI1219" i="24"/>
  <c r="BJ1219" i="24" s="1"/>
  <c r="BK1219" i="24"/>
  <c r="BL1219" i="24" s="1"/>
  <c r="BM1219" i="24"/>
  <c r="BN1219" i="24" s="1"/>
  <c r="BC168" i="24"/>
  <c r="BD168" i="24" s="1"/>
  <c r="BE168" i="24"/>
  <c r="BF168" i="24" s="1"/>
  <c r="BG168" i="24"/>
  <c r="BH168" i="24" s="1"/>
  <c r="BI168" i="24"/>
  <c r="BJ168" i="24" s="1"/>
  <c r="BK168" i="24"/>
  <c r="BL168" i="24" s="1"/>
  <c r="BM168" i="24"/>
  <c r="BN168" i="24" s="1"/>
  <c r="BC169" i="24"/>
  <c r="BD169" i="24" s="1"/>
  <c r="BE169" i="24"/>
  <c r="BF169" i="24" s="1"/>
  <c r="BG169" i="24"/>
  <c r="BH169" i="24" s="1"/>
  <c r="BI169" i="24"/>
  <c r="BJ169" i="24" s="1"/>
  <c r="BK169" i="24"/>
  <c r="BL169" i="24" s="1"/>
  <c r="BM169" i="24"/>
  <c r="BN169" i="24" s="1"/>
  <c r="BC170" i="24"/>
  <c r="BD170" i="24" s="1"/>
  <c r="BE170" i="24"/>
  <c r="BF170" i="24" s="1"/>
  <c r="BG170" i="24"/>
  <c r="BH170" i="24" s="1"/>
  <c r="BI170" i="24"/>
  <c r="BJ170" i="24" s="1"/>
  <c r="BK170" i="24"/>
  <c r="BL170" i="24" s="1"/>
  <c r="BM170" i="24"/>
  <c r="BN170" i="24" s="1"/>
  <c r="BC171" i="24"/>
  <c r="BD171" i="24" s="1"/>
  <c r="BE171" i="24"/>
  <c r="BF171" i="24" s="1"/>
  <c r="BG171" i="24"/>
  <c r="BH171" i="24" s="1"/>
  <c r="BI171" i="24"/>
  <c r="BJ171" i="24" s="1"/>
  <c r="BK171" i="24"/>
  <c r="BL171" i="24" s="1"/>
  <c r="BM171" i="24"/>
  <c r="BN171" i="24" s="1"/>
  <c r="BC172" i="24"/>
  <c r="BD172" i="24" s="1"/>
  <c r="BE172" i="24"/>
  <c r="BF172" i="24" s="1"/>
  <c r="BG172" i="24"/>
  <c r="BH172" i="24" s="1"/>
  <c r="BI172" i="24"/>
  <c r="BJ172" i="24" s="1"/>
  <c r="BK172" i="24"/>
  <c r="BL172" i="24" s="1"/>
  <c r="BM172" i="24"/>
  <c r="BN172" i="24" s="1"/>
  <c r="BC173" i="24"/>
  <c r="BD173" i="24" s="1"/>
  <c r="BE173" i="24"/>
  <c r="BF173" i="24" s="1"/>
  <c r="BG173" i="24"/>
  <c r="BH173" i="24" s="1"/>
  <c r="BI173" i="24"/>
  <c r="BJ173" i="24" s="1"/>
  <c r="BK173" i="24"/>
  <c r="BL173" i="24" s="1"/>
  <c r="BM173" i="24"/>
  <c r="BN173" i="24" s="1"/>
  <c r="BC1220" i="24"/>
  <c r="BD1220" i="24" s="1"/>
  <c r="BE1220" i="24"/>
  <c r="BF1220" i="24" s="1"/>
  <c r="BG1220" i="24"/>
  <c r="BH1220" i="24" s="1"/>
  <c r="BI1220" i="24"/>
  <c r="BJ1220" i="24" s="1"/>
  <c r="BK1220" i="24"/>
  <c r="BL1220" i="24" s="1"/>
  <c r="BM1220" i="24"/>
  <c r="BN1220" i="24" s="1"/>
  <c r="BC1221" i="24"/>
  <c r="BD1221" i="24" s="1"/>
  <c r="BE1221" i="24"/>
  <c r="BF1221" i="24" s="1"/>
  <c r="BG1221" i="24"/>
  <c r="BH1221" i="24" s="1"/>
  <c r="BI1221" i="24"/>
  <c r="BJ1221" i="24" s="1"/>
  <c r="BK1221" i="24"/>
  <c r="BL1221" i="24" s="1"/>
  <c r="BM1221" i="24"/>
  <c r="BN1221" i="24" s="1"/>
  <c r="BC1222" i="24"/>
  <c r="BD1222" i="24" s="1"/>
  <c r="BE1222" i="24"/>
  <c r="BF1222" i="24" s="1"/>
  <c r="BG1222" i="24"/>
  <c r="BH1222" i="24" s="1"/>
  <c r="BI1222" i="24"/>
  <c r="BJ1222" i="24" s="1"/>
  <c r="BK1222" i="24"/>
  <c r="BL1222" i="24" s="1"/>
  <c r="BM1222" i="24"/>
  <c r="BN1222" i="24" s="1"/>
  <c r="BC174" i="24"/>
  <c r="BD174" i="24" s="1"/>
  <c r="BE174" i="24"/>
  <c r="BF174" i="24" s="1"/>
  <c r="BG174" i="24"/>
  <c r="BH174" i="24" s="1"/>
  <c r="BI174" i="24"/>
  <c r="BJ174" i="24" s="1"/>
  <c r="BK174" i="24"/>
  <c r="BL174" i="24" s="1"/>
  <c r="BM174" i="24"/>
  <c r="BN174" i="24" s="1"/>
  <c r="BC175" i="24"/>
  <c r="BD175" i="24" s="1"/>
  <c r="BE175" i="24"/>
  <c r="BF175" i="24" s="1"/>
  <c r="BG175" i="24"/>
  <c r="BH175" i="24" s="1"/>
  <c r="BI175" i="24"/>
  <c r="BJ175" i="24" s="1"/>
  <c r="BK175" i="24"/>
  <c r="BL175" i="24" s="1"/>
  <c r="BM175" i="24"/>
  <c r="BN175" i="24" s="1"/>
  <c r="BC176" i="24"/>
  <c r="BD176" i="24" s="1"/>
  <c r="BE176" i="24"/>
  <c r="BF176" i="24" s="1"/>
  <c r="BG176" i="24"/>
  <c r="BH176" i="24" s="1"/>
  <c r="BI176" i="24"/>
  <c r="BJ176" i="24" s="1"/>
  <c r="BK176" i="24"/>
  <c r="BL176" i="24" s="1"/>
  <c r="BM176" i="24"/>
  <c r="BN176" i="24" s="1"/>
  <c r="BC177" i="24"/>
  <c r="BD177" i="24" s="1"/>
  <c r="BE177" i="24"/>
  <c r="BF177" i="24" s="1"/>
  <c r="BG177" i="24"/>
  <c r="BH177" i="24" s="1"/>
  <c r="BI177" i="24"/>
  <c r="BJ177" i="24" s="1"/>
  <c r="BK177" i="24"/>
  <c r="BL177" i="24" s="1"/>
  <c r="BM177" i="24"/>
  <c r="BN177" i="24" s="1"/>
  <c r="BC1223" i="24"/>
  <c r="BD1223" i="24" s="1"/>
  <c r="BE1223" i="24"/>
  <c r="BF1223" i="24" s="1"/>
  <c r="BG1223" i="24"/>
  <c r="BH1223" i="24" s="1"/>
  <c r="BI1223" i="24"/>
  <c r="BJ1223" i="24" s="1"/>
  <c r="BK1223" i="24"/>
  <c r="BL1223" i="24" s="1"/>
  <c r="BM1223" i="24"/>
  <c r="BN1223" i="24" s="1"/>
  <c r="BC178" i="24"/>
  <c r="BD178" i="24" s="1"/>
  <c r="BE178" i="24"/>
  <c r="BF178" i="24" s="1"/>
  <c r="BG178" i="24"/>
  <c r="BH178" i="24" s="1"/>
  <c r="BI178" i="24"/>
  <c r="BJ178" i="24" s="1"/>
  <c r="BK178" i="24"/>
  <c r="BL178" i="24" s="1"/>
  <c r="BM178" i="24"/>
  <c r="BN178" i="24" s="1"/>
  <c r="BC179" i="24"/>
  <c r="BD179" i="24" s="1"/>
  <c r="BE179" i="24"/>
  <c r="BF179" i="24" s="1"/>
  <c r="BG179" i="24"/>
  <c r="BH179" i="24" s="1"/>
  <c r="BI179" i="24"/>
  <c r="BJ179" i="24" s="1"/>
  <c r="BK179" i="24"/>
  <c r="BL179" i="24" s="1"/>
  <c r="BM179" i="24"/>
  <c r="BN179" i="24" s="1"/>
  <c r="BC180" i="24"/>
  <c r="BD180" i="24" s="1"/>
  <c r="BE180" i="24"/>
  <c r="BF180" i="24" s="1"/>
  <c r="BG180" i="24"/>
  <c r="BH180" i="24" s="1"/>
  <c r="BI180" i="24"/>
  <c r="BJ180" i="24" s="1"/>
  <c r="BK180" i="24"/>
  <c r="BL180" i="24" s="1"/>
  <c r="BM180" i="24"/>
  <c r="BN180" i="24" s="1"/>
  <c r="BC1224" i="24"/>
  <c r="BD1224" i="24" s="1"/>
  <c r="BE1224" i="24"/>
  <c r="BF1224" i="24" s="1"/>
  <c r="BG1224" i="24"/>
  <c r="BH1224" i="24" s="1"/>
  <c r="BI1224" i="24"/>
  <c r="BJ1224" i="24" s="1"/>
  <c r="BK1224" i="24"/>
  <c r="BL1224" i="24" s="1"/>
  <c r="BM1224" i="24"/>
  <c r="BN1224" i="24" s="1"/>
  <c r="BC2231" i="24"/>
  <c r="BD2231" i="24" s="1"/>
  <c r="BE2231" i="24"/>
  <c r="BF2231" i="24" s="1"/>
  <c r="BG2231" i="24"/>
  <c r="BH2231" i="24" s="1"/>
  <c r="BI2231" i="24"/>
  <c r="BJ2231" i="24" s="1"/>
  <c r="BK2231" i="24"/>
  <c r="BL2231" i="24" s="1"/>
  <c r="BM2231" i="24"/>
  <c r="BN2231" i="24" s="1"/>
  <c r="BC2385" i="24"/>
  <c r="BD2385" i="24" s="1"/>
  <c r="BE2385" i="24"/>
  <c r="BF2385" i="24" s="1"/>
  <c r="BG2385" i="24"/>
  <c r="BH2385" i="24" s="1"/>
  <c r="BI2385" i="24"/>
  <c r="BJ2385" i="24" s="1"/>
  <c r="BK2385" i="24"/>
  <c r="BL2385" i="24" s="1"/>
  <c r="BM2385" i="24"/>
  <c r="BN2385" i="24" s="1"/>
  <c r="BC2057" i="24"/>
  <c r="BD2057" i="24" s="1"/>
  <c r="BE2057" i="24"/>
  <c r="BF2057" i="24" s="1"/>
  <c r="BG2057" i="24"/>
  <c r="BH2057" i="24" s="1"/>
  <c r="BI2057" i="24"/>
  <c r="BJ2057" i="24" s="1"/>
  <c r="BK2057" i="24"/>
  <c r="BL2057" i="24" s="1"/>
  <c r="BM2057" i="24"/>
  <c r="BN2057" i="24" s="1"/>
  <c r="BC1225" i="24"/>
  <c r="BD1225" i="24" s="1"/>
  <c r="BE1225" i="24"/>
  <c r="BF1225" i="24" s="1"/>
  <c r="BG1225" i="24"/>
  <c r="BH1225" i="24" s="1"/>
  <c r="BI1225" i="24"/>
  <c r="BJ1225" i="24" s="1"/>
  <c r="BK1225" i="24"/>
  <c r="BL1225" i="24" s="1"/>
  <c r="BM1225" i="24"/>
  <c r="BN1225" i="24" s="1"/>
  <c r="BC1929" i="24"/>
  <c r="BD1929" i="24" s="1"/>
  <c r="BE1929" i="24"/>
  <c r="BF1929" i="24" s="1"/>
  <c r="BG1929" i="24"/>
  <c r="BH1929" i="24" s="1"/>
  <c r="BI1929" i="24"/>
  <c r="BJ1929" i="24" s="1"/>
  <c r="BK1929" i="24"/>
  <c r="BL1929" i="24" s="1"/>
  <c r="BM1929" i="24"/>
  <c r="BN1929" i="24" s="1"/>
  <c r="BC2316" i="24"/>
  <c r="BD2316" i="24" s="1"/>
  <c r="BE2316" i="24"/>
  <c r="BF2316" i="24" s="1"/>
  <c r="BG2316" i="24"/>
  <c r="BH2316" i="24" s="1"/>
  <c r="BI2316" i="24"/>
  <c r="BJ2316" i="24" s="1"/>
  <c r="BK2316" i="24"/>
  <c r="BL2316" i="24" s="1"/>
  <c r="BM2316" i="24"/>
  <c r="BN2316" i="24" s="1"/>
  <c r="BC2414" i="24"/>
  <c r="BD2414" i="24" s="1"/>
  <c r="BE2414" i="24"/>
  <c r="BF2414" i="24" s="1"/>
  <c r="BG2414" i="24"/>
  <c r="BH2414" i="24" s="1"/>
  <c r="BI2414" i="24"/>
  <c r="BJ2414" i="24" s="1"/>
  <c r="BK2414" i="24"/>
  <c r="BL2414" i="24" s="1"/>
  <c r="BM2414" i="24"/>
  <c r="BN2414" i="24" s="1"/>
  <c r="BC2091" i="24"/>
  <c r="BD2091" i="24" s="1"/>
  <c r="BE2091" i="24"/>
  <c r="BF2091" i="24" s="1"/>
  <c r="BG2091" i="24"/>
  <c r="BH2091" i="24" s="1"/>
  <c r="BI2091" i="24"/>
  <c r="BJ2091" i="24" s="1"/>
  <c r="BK2091" i="24"/>
  <c r="BL2091" i="24" s="1"/>
  <c r="BM2091" i="24"/>
  <c r="BN2091" i="24" s="1"/>
  <c r="BC1226" i="24"/>
  <c r="BD1226" i="24" s="1"/>
  <c r="BE1226" i="24"/>
  <c r="BF1226" i="24" s="1"/>
  <c r="BG1226" i="24"/>
  <c r="BH1226" i="24" s="1"/>
  <c r="BI1226" i="24"/>
  <c r="BJ1226" i="24" s="1"/>
  <c r="BK1226" i="24"/>
  <c r="BL1226" i="24" s="1"/>
  <c r="BM1226" i="24"/>
  <c r="BN1226" i="24" s="1"/>
  <c r="BC1227" i="24"/>
  <c r="BD1227" i="24" s="1"/>
  <c r="BE1227" i="24"/>
  <c r="BF1227" i="24" s="1"/>
  <c r="BG1227" i="24"/>
  <c r="BH1227" i="24" s="1"/>
  <c r="BI1227" i="24"/>
  <c r="BJ1227" i="24" s="1"/>
  <c r="BK1227" i="24"/>
  <c r="BL1227" i="24" s="1"/>
  <c r="BM1227" i="24"/>
  <c r="BN1227" i="24" s="1"/>
  <c r="BC1228" i="24"/>
  <c r="BD1228" i="24" s="1"/>
  <c r="BE1228" i="24"/>
  <c r="BF1228" i="24" s="1"/>
  <c r="BG1228" i="24"/>
  <c r="BH1228" i="24" s="1"/>
  <c r="BI1228" i="24"/>
  <c r="BJ1228" i="24" s="1"/>
  <c r="BK1228" i="24"/>
  <c r="BL1228" i="24" s="1"/>
  <c r="BM1228" i="24"/>
  <c r="BN1228" i="24" s="1"/>
  <c r="BC1229" i="24"/>
  <c r="BD1229" i="24" s="1"/>
  <c r="BE1229" i="24"/>
  <c r="BF1229" i="24" s="1"/>
  <c r="BG1229" i="24"/>
  <c r="BH1229" i="24" s="1"/>
  <c r="BI1229" i="24"/>
  <c r="BJ1229" i="24" s="1"/>
  <c r="BK1229" i="24"/>
  <c r="BL1229" i="24" s="1"/>
  <c r="BM1229" i="24"/>
  <c r="BN1229" i="24" s="1"/>
  <c r="BC1230" i="24"/>
  <c r="BD1230" i="24" s="1"/>
  <c r="BE1230" i="24"/>
  <c r="BF1230" i="24" s="1"/>
  <c r="BG1230" i="24"/>
  <c r="BH1230" i="24" s="1"/>
  <c r="BI1230" i="24"/>
  <c r="BJ1230" i="24" s="1"/>
  <c r="BK1230" i="24"/>
  <c r="BL1230" i="24" s="1"/>
  <c r="BM1230" i="24"/>
  <c r="BN1230" i="24" s="1"/>
  <c r="BC1231" i="24"/>
  <c r="BD1231" i="24" s="1"/>
  <c r="BE1231" i="24"/>
  <c r="BF1231" i="24" s="1"/>
  <c r="BG1231" i="24"/>
  <c r="BH1231" i="24" s="1"/>
  <c r="BI1231" i="24"/>
  <c r="BJ1231" i="24" s="1"/>
  <c r="BK1231" i="24"/>
  <c r="BL1231" i="24" s="1"/>
  <c r="BM1231" i="24"/>
  <c r="BN1231" i="24" s="1"/>
  <c r="BC181" i="24"/>
  <c r="BD181" i="24" s="1"/>
  <c r="BE181" i="24"/>
  <c r="BF181" i="24" s="1"/>
  <c r="BG181" i="24"/>
  <c r="BH181" i="24" s="1"/>
  <c r="BI181" i="24"/>
  <c r="BJ181" i="24" s="1"/>
  <c r="BK181" i="24"/>
  <c r="BL181" i="24" s="1"/>
  <c r="BM181" i="24"/>
  <c r="BN181" i="24" s="1"/>
  <c r="BC1232" i="24"/>
  <c r="BD1232" i="24" s="1"/>
  <c r="BE1232" i="24"/>
  <c r="BF1232" i="24" s="1"/>
  <c r="BG1232" i="24"/>
  <c r="BH1232" i="24" s="1"/>
  <c r="BI1232" i="24"/>
  <c r="BJ1232" i="24" s="1"/>
  <c r="BK1232" i="24"/>
  <c r="BL1232" i="24" s="1"/>
  <c r="BM1232" i="24"/>
  <c r="BN1232" i="24" s="1"/>
  <c r="BC1233" i="24"/>
  <c r="BD1233" i="24" s="1"/>
  <c r="BE1233" i="24"/>
  <c r="BF1233" i="24" s="1"/>
  <c r="BG1233" i="24"/>
  <c r="BH1233" i="24" s="1"/>
  <c r="BI1233" i="24"/>
  <c r="BJ1233" i="24" s="1"/>
  <c r="BK1233" i="24"/>
  <c r="BL1233" i="24" s="1"/>
  <c r="BM1233" i="24"/>
  <c r="BN1233" i="24" s="1"/>
  <c r="BC1234" i="24"/>
  <c r="BD1234" i="24" s="1"/>
  <c r="BE1234" i="24"/>
  <c r="BF1234" i="24" s="1"/>
  <c r="BG1234" i="24"/>
  <c r="BH1234" i="24" s="1"/>
  <c r="BI1234" i="24"/>
  <c r="BJ1234" i="24" s="1"/>
  <c r="BK1234" i="24"/>
  <c r="BL1234" i="24" s="1"/>
  <c r="BM1234" i="24"/>
  <c r="BN1234" i="24" s="1"/>
  <c r="BC2417" i="24"/>
  <c r="BD2417" i="24" s="1"/>
  <c r="BE2417" i="24"/>
  <c r="BF2417" i="24" s="1"/>
  <c r="BG2417" i="24"/>
  <c r="BH2417" i="24" s="1"/>
  <c r="BI2417" i="24"/>
  <c r="BJ2417" i="24" s="1"/>
  <c r="BK2417" i="24"/>
  <c r="BL2417" i="24" s="1"/>
  <c r="BM2417" i="24"/>
  <c r="BN2417" i="24" s="1"/>
  <c r="BC182" i="24"/>
  <c r="BD182" i="24" s="1"/>
  <c r="BE182" i="24"/>
  <c r="BF182" i="24" s="1"/>
  <c r="BG182" i="24"/>
  <c r="BH182" i="24" s="1"/>
  <c r="BI182" i="24"/>
  <c r="BJ182" i="24" s="1"/>
  <c r="BK182" i="24"/>
  <c r="BL182" i="24" s="1"/>
  <c r="BM182" i="24"/>
  <c r="BN182" i="24" s="1"/>
  <c r="BC2256" i="24"/>
  <c r="BD2256" i="24" s="1"/>
  <c r="BE2256" i="24"/>
  <c r="BF2256" i="24" s="1"/>
  <c r="BG2256" i="24"/>
  <c r="BH2256" i="24" s="1"/>
  <c r="BI2256" i="24"/>
  <c r="BJ2256" i="24" s="1"/>
  <c r="BK2256" i="24"/>
  <c r="BL2256" i="24" s="1"/>
  <c r="BM2256" i="24"/>
  <c r="BN2256" i="24" s="1"/>
  <c r="BC2415" i="24"/>
  <c r="BD2415" i="24" s="1"/>
  <c r="BE2415" i="24"/>
  <c r="BF2415" i="24" s="1"/>
  <c r="BG2415" i="24"/>
  <c r="BH2415" i="24" s="1"/>
  <c r="BI2415" i="24"/>
  <c r="BJ2415" i="24" s="1"/>
  <c r="BK2415" i="24"/>
  <c r="BL2415" i="24" s="1"/>
  <c r="BM2415" i="24"/>
  <c r="BN2415" i="24" s="1"/>
  <c r="BC1908" i="24"/>
  <c r="BD1908" i="24" s="1"/>
  <c r="BE1908" i="24"/>
  <c r="BF1908" i="24" s="1"/>
  <c r="BG1908" i="24"/>
  <c r="BH1908" i="24" s="1"/>
  <c r="BI1908" i="24"/>
  <c r="BJ1908" i="24" s="1"/>
  <c r="BK1908" i="24"/>
  <c r="BL1908" i="24" s="1"/>
  <c r="BM1908" i="24"/>
  <c r="BN1908" i="24" s="1"/>
  <c r="BC2340" i="24"/>
  <c r="BD2340" i="24" s="1"/>
  <c r="BE2340" i="24"/>
  <c r="BF2340" i="24" s="1"/>
  <c r="BG2340" i="24"/>
  <c r="BH2340" i="24" s="1"/>
  <c r="BI2340" i="24"/>
  <c r="BJ2340" i="24" s="1"/>
  <c r="BK2340" i="24"/>
  <c r="BL2340" i="24" s="1"/>
  <c r="BM2340" i="24"/>
  <c r="BN2340" i="24" s="1"/>
  <c r="BC2225" i="24"/>
  <c r="BD2225" i="24" s="1"/>
  <c r="BE2225" i="24"/>
  <c r="BF2225" i="24" s="1"/>
  <c r="BG2225" i="24"/>
  <c r="BH2225" i="24" s="1"/>
  <c r="BI2225" i="24"/>
  <c r="BJ2225" i="24" s="1"/>
  <c r="BK2225" i="24"/>
  <c r="BL2225" i="24" s="1"/>
  <c r="BM2225" i="24"/>
  <c r="BN2225" i="24" s="1"/>
  <c r="BC2347" i="24"/>
  <c r="BD2347" i="24" s="1"/>
  <c r="BE2347" i="24"/>
  <c r="BF2347" i="24" s="1"/>
  <c r="BG2347" i="24"/>
  <c r="BH2347" i="24" s="1"/>
  <c r="BI2347" i="24"/>
  <c r="BJ2347" i="24" s="1"/>
  <c r="BK2347" i="24"/>
  <c r="BL2347" i="24" s="1"/>
  <c r="BM2347" i="24"/>
  <c r="BN2347" i="24" s="1"/>
  <c r="BC1865" i="24"/>
  <c r="BD1865" i="24" s="1"/>
  <c r="BE1865" i="24"/>
  <c r="BF1865" i="24" s="1"/>
  <c r="BG1865" i="24"/>
  <c r="BH1865" i="24" s="1"/>
  <c r="BI1865" i="24"/>
  <c r="BJ1865" i="24" s="1"/>
  <c r="BK1865" i="24"/>
  <c r="BL1865" i="24" s="1"/>
  <c r="BM1865" i="24"/>
  <c r="BN1865" i="24" s="1"/>
  <c r="BC2272" i="24"/>
  <c r="BD2272" i="24" s="1"/>
  <c r="BE2272" i="24"/>
  <c r="BF2272" i="24" s="1"/>
  <c r="BG2272" i="24"/>
  <c r="BH2272" i="24" s="1"/>
  <c r="BI2272" i="24"/>
  <c r="BJ2272" i="24" s="1"/>
  <c r="BK2272" i="24"/>
  <c r="BL2272" i="24" s="1"/>
  <c r="BM2272" i="24"/>
  <c r="BN2272" i="24" s="1"/>
  <c r="BC2416" i="24"/>
  <c r="BD2416" i="24" s="1"/>
  <c r="BE2416" i="24"/>
  <c r="BF2416" i="24" s="1"/>
  <c r="BG2416" i="24"/>
  <c r="BH2416" i="24" s="1"/>
  <c r="BI2416" i="24"/>
  <c r="BJ2416" i="24" s="1"/>
  <c r="BK2416" i="24"/>
  <c r="BL2416" i="24" s="1"/>
  <c r="BM2416" i="24"/>
  <c r="BN2416" i="24" s="1"/>
  <c r="BC2381" i="24"/>
  <c r="BD2381" i="24" s="1"/>
  <c r="BE2381" i="24"/>
  <c r="BF2381" i="24" s="1"/>
  <c r="BG2381" i="24"/>
  <c r="BH2381" i="24" s="1"/>
  <c r="BI2381" i="24"/>
  <c r="BJ2381" i="24" s="1"/>
  <c r="BK2381" i="24"/>
  <c r="BL2381" i="24" s="1"/>
  <c r="BM2381" i="24"/>
  <c r="BN2381" i="24" s="1"/>
  <c r="BC1949" i="24"/>
  <c r="BD1949" i="24" s="1"/>
  <c r="BE1949" i="24"/>
  <c r="BF1949" i="24" s="1"/>
  <c r="BG1949" i="24"/>
  <c r="BH1949" i="24" s="1"/>
  <c r="BI1949" i="24"/>
  <c r="BJ1949" i="24" s="1"/>
  <c r="BK1949" i="24"/>
  <c r="BL1949" i="24" s="1"/>
  <c r="BM1949" i="24"/>
  <c r="BN1949" i="24" s="1"/>
  <c r="BC2344" i="24"/>
  <c r="BD2344" i="24" s="1"/>
  <c r="BE2344" i="24"/>
  <c r="BF2344" i="24" s="1"/>
  <c r="BG2344" i="24"/>
  <c r="BH2344" i="24" s="1"/>
  <c r="BI2344" i="24"/>
  <c r="BJ2344" i="24" s="1"/>
  <c r="BK2344" i="24"/>
  <c r="BL2344" i="24" s="1"/>
  <c r="BM2344" i="24"/>
  <c r="BN2344" i="24" s="1"/>
  <c r="BC2079" i="24"/>
  <c r="BD2079" i="24" s="1"/>
  <c r="BE2079" i="24"/>
  <c r="BF2079" i="24" s="1"/>
  <c r="BG2079" i="24"/>
  <c r="BH2079" i="24" s="1"/>
  <c r="BI2079" i="24"/>
  <c r="BJ2079" i="24" s="1"/>
  <c r="BK2079" i="24"/>
  <c r="BL2079" i="24" s="1"/>
  <c r="BM2079" i="24"/>
  <c r="BN2079" i="24" s="1"/>
  <c r="BC2206" i="24"/>
  <c r="BD2206" i="24" s="1"/>
  <c r="BE2206" i="24"/>
  <c r="BF2206" i="24" s="1"/>
  <c r="BG2206" i="24"/>
  <c r="BH2206" i="24" s="1"/>
  <c r="BI2206" i="24"/>
  <c r="BJ2206" i="24" s="1"/>
  <c r="BK2206" i="24"/>
  <c r="BL2206" i="24" s="1"/>
  <c r="BM2206" i="24"/>
  <c r="BN2206" i="24" s="1"/>
  <c r="BC1235" i="24"/>
  <c r="BD1235" i="24" s="1"/>
  <c r="BE1235" i="24"/>
  <c r="BF1235" i="24" s="1"/>
  <c r="BG1235" i="24"/>
  <c r="BH1235" i="24" s="1"/>
  <c r="BI1235" i="24"/>
  <c r="BJ1235" i="24" s="1"/>
  <c r="BK1235" i="24"/>
  <c r="BL1235" i="24" s="1"/>
  <c r="BM1235" i="24"/>
  <c r="BN1235" i="24" s="1"/>
  <c r="BC1236" i="24"/>
  <c r="BD1236" i="24" s="1"/>
  <c r="BE1236" i="24"/>
  <c r="BF1236" i="24" s="1"/>
  <c r="BG1236" i="24"/>
  <c r="BH1236" i="24" s="1"/>
  <c r="BI1236" i="24"/>
  <c r="BJ1236" i="24" s="1"/>
  <c r="BK1236" i="24"/>
  <c r="BL1236" i="24" s="1"/>
  <c r="BM1236" i="24"/>
  <c r="BN1236" i="24" s="1"/>
  <c r="BC1909" i="24"/>
  <c r="BD1909" i="24" s="1"/>
  <c r="BE1909" i="24"/>
  <c r="BF1909" i="24" s="1"/>
  <c r="BG1909" i="24"/>
  <c r="BH1909" i="24" s="1"/>
  <c r="BI1909" i="24"/>
  <c r="BJ1909" i="24" s="1"/>
  <c r="BK1909" i="24"/>
  <c r="BL1909" i="24" s="1"/>
  <c r="BM1909" i="24"/>
  <c r="BN1909" i="24" s="1"/>
  <c r="BC1237" i="24"/>
  <c r="BD1237" i="24" s="1"/>
  <c r="BE1237" i="24"/>
  <c r="BF1237" i="24" s="1"/>
  <c r="BG1237" i="24"/>
  <c r="BH1237" i="24" s="1"/>
  <c r="BI1237" i="24"/>
  <c r="BJ1237" i="24" s="1"/>
  <c r="BK1237" i="24"/>
  <c r="BL1237" i="24" s="1"/>
  <c r="BM1237" i="24"/>
  <c r="BN1237" i="24" s="1"/>
  <c r="BC183" i="24"/>
  <c r="BD183" i="24" s="1"/>
  <c r="BE183" i="24"/>
  <c r="BF183" i="24" s="1"/>
  <c r="BG183" i="24"/>
  <c r="BH183" i="24" s="1"/>
  <c r="BI183" i="24"/>
  <c r="BJ183" i="24" s="1"/>
  <c r="BK183" i="24"/>
  <c r="BL183" i="24" s="1"/>
  <c r="BM183" i="24"/>
  <c r="BN183" i="24" s="1"/>
  <c r="BC1238" i="24"/>
  <c r="BD1238" i="24" s="1"/>
  <c r="BE1238" i="24"/>
  <c r="BF1238" i="24" s="1"/>
  <c r="BG1238" i="24"/>
  <c r="BH1238" i="24" s="1"/>
  <c r="BI1238" i="24"/>
  <c r="BJ1238" i="24" s="1"/>
  <c r="BK1238" i="24"/>
  <c r="BL1238" i="24" s="1"/>
  <c r="BM1238" i="24"/>
  <c r="BN1238" i="24" s="1"/>
  <c r="BC1239" i="24"/>
  <c r="BD1239" i="24" s="1"/>
  <c r="BE1239" i="24"/>
  <c r="BF1239" i="24" s="1"/>
  <c r="BG1239" i="24"/>
  <c r="BH1239" i="24" s="1"/>
  <c r="BI1239" i="24"/>
  <c r="BJ1239" i="24" s="1"/>
  <c r="BK1239" i="24"/>
  <c r="BL1239" i="24" s="1"/>
  <c r="BM1239" i="24"/>
  <c r="BN1239" i="24" s="1"/>
  <c r="BC1240" i="24"/>
  <c r="BD1240" i="24" s="1"/>
  <c r="BE1240" i="24"/>
  <c r="BF1240" i="24" s="1"/>
  <c r="BG1240" i="24"/>
  <c r="BH1240" i="24" s="1"/>
  <c r="BI1240" i="24"/>
  <c r="BJ1240" i="24" s="1"/>
  <c r="BK1240" i="24"/>
  <c r="BL1240" i="24" s="1"/>
  <c r="BM1240" i="24"/>
  <c r="BN1240" i="24" s="1"/>
  <c r="BC184" i="24"/>
  <c r="BD184" i="24" s="1"/>
  <c r="BE184" i="24"/>
  <c r="BF184" i="24" s="1"/>
  <c r="BG184" i="24"/>
  <c r="BH184" i="24" s="1"/>
  <c r="BI184" i="24"/>
  <c r="BJ184" i="24" s="1"/>
  <c r="BK184" i="24"/>
  <c r="BL184" i="24" s="1"/>
  <c r="BM184" i="24"/>
  <c r="BN184" i="24" s="1"/>
  <c r="BC1241" i="24"/>
  <c r="BD1241" i="24" s="1"/>
  <c r="BE1241" i="24"/>
  <c r="BF1241" i="24" s="1"/>
  <c r="BG1241" i="24"/>
  <c r="BH1241" i="24" s="1"/>
  <c r="BI1241" i="24"/>
  <c r="BJ1241" i="24" s="1"/>
  <c r="BK1241" i="24"/>
  <c r="BL1241" i="24" s="1"/>
  <c r="BM1241" i="24"/>
  <c r="BN1241" i="24" s="1"/>
  <c r="BC185" i="24"/>
  <c r="BD185" i="24" s="1"/>
  <c r="BE185" i="24"/>
  <c r="BF185" i="24" s="1"/>
  <c r="BG185" i="24"/>
  <c r="BH185" i="24" s="1"/>
  <c r="BI185" i="24"/>
  <c r="BJ185" i="24" s="1"/>
  <c r="BK185" i="24"/>
  <c r="BL185" i="24" s="1"/>
  <c r="BM185" i="24"/>
  <c r="BN185" i="24" s="1"/>
  <c r="BC1242" i="24"/>
  <c r="BD1242" i="24" s="1"/>
  <c r="BE1242" i="24"/>
  <c r="BF1242" i="24" s="1"/>
  <c r="BG1242" i="24"/>
  <c r="BH1242" i="24" s="1"/>
  <c r="BI1242" i="24"/>
  <c r="BJ1242" i="24" s="1"/>
  <c r="BK1242" i="24"/>
  <c r="BL1242" i="24" s="1"/>
  <c r="BM1242" i="24"/>
  <c r="BN1242" i="24" s="1"/>
  <c r="BC1243" i="24"/>
  <c r="BD1243" i="24" s="1"/>
  <c r="BE1243" i="24"/>
  <c r="BF1243" i="24" s="1"/>
  <c r="BG1243" i="24"/>
  <c r="BH1243" i="24" s="1"/>
  <c r="BI1243" i="24"/>
  <c r="BJ1243" i="24" s="1"/>
  <c r="BK1243" i="24"/>
  <c r="BL1243" i="24" s="1"/>
  <c r="BM1243" i="24"/>
  <c r="BN1243" i="24" s="1"/>
  <c r="BC186" i="24"/>
  <c r="BD186" i="24" s="1"/>
  <c r="BE186" i="24"/>
  <c r="BF186" i="24" s="1"/>
  <c r="BG186" i="24"/>
  <c r="BH186" i="24" s="1"/>
  <c r="BI186" i="24"/>
  <c r="BJ186" i="24" s="1"/>
  <c r="BK186" i="24"/>
  <c r="BL186" i="24" s="1"/>
  <c r="BM186" i="24"/>
  <c r="BN186" i="24" s="1"/>
  <c r="BC187" i="24"/>
  <c r="BD187" i="24" s="1"/>
  <c r="BE187" i="24"/>
  <c r="BF187" i="24" s="1"/>
  <c r="BG187" i="24"/>
  <c r="BH187" i="24" s="1"/>
  <c r="BI187" i="24"/>
  <c r="BJ187" i="24" s="1"/>
  <c r="BK187" i="24"/>
  <c r="BL187" i="24" s="1"/>
  <c r="BM187" i="24"/>
  <c r="BN187" i="24" s="1"/>
  <c r="BC188" i="24"/>
  <c r="BD188" i="24" s="1"/>
  <c r="BE188" i="24"/>
  <c r="BF188" i="24" s="1"/>
  <c r="BG188" i="24"/>
  <c r="BH188" i="24" s="1"/>
  <c r="BI188" i="24"/>
  <c r="BJ188" i="24" s="1"/>
  <c r="BK188" i="24"/>
  <c r="BL188" i="24" s="1"/>
  <c r="BM188" i="24"/>
  <c r="BN188" i="24" s="1"/>
  <c r="BC189" i="24"/>
  <c r="BD189" i="24" s="1"/>
  <c r="BE189" i="24"/>
  <c r="BF189" i="24" s="1"/>
  <c r="BG189" i="24"/>
  <c r="BH189" i="24" s="1"/>
  <c r="BI189" i="24"/>
  <c r="BJ189" i="24" s="1"/>
  <c r="BK189" i="24"/>
  <c r="BL189" i="24" s="1"/>
  <c r="BM189" i="24"/>
  <c r="BN189" i="24" s="1"/>
  <c r="BC1244" i="24"/>
  <c r="BD1244" i="24" s="1"/>
  <c r="BE1244" i="24"/>
  <c r="BF1244" i="24" s="1"/>
  <c r="BG1244" i="24"/>
  <c r="BH1244" i="24" s="1"/>
  <c r="BI1244" i="24"/>
  <c r="BJ1244" i="24" s="1"/>
  <c r="BK1244" i="24"/>
  <c r="BL1244" i="24" s="1"/>
  <c r="BM1244" i="24"/>
  <c r="BN1244" i="24" s="1"/>
  <c r="BC1245" i="24"/>
  <c r="BD1245" i="24" s="1"/>
  <c r="BE1245" i="24"/>
  <c r="BF1245" i="24" s="1"/>
  <c r="BG1245" i="24"/>
  <c r="BH1245" i="24" s="1"/>
  <c r="BI1245" i="24"/>
  <c r="BJ1245" i="24" s="1"/>
  <c r="BK1245" i="24"/>
  <c r="BL1245" i="24" s="1"/>
  <c r="BM1245" i="24"/>
  <c r="BN1245" i="24" s="1"/>
  <c r="BC1246" i="24"/>
  <c r="BD1246" i="24" s="1"/>
  <c r="BE1246" i="24"/>
  <c r="BF1246" i="24" s="1"/>
  <c r="BG1246" i="24"/>
  <c r="BH1246" i="24" s="1"/>
  <c r="BI1246" i="24"/>
  <c r="BJ1246" i="24" s="1"/>
  <c r="BK1246" i="24"/>
  <c r="BL1246" i="24" s="1"/>
  <c r="BM1246" i="24"/>
  <c r="BN1246" i="24" s="1"/>
  <c r="BC190" i="24"/>
  <c r="BD190" i="24" s="1"/>
  <c r="BE190" i="24"/>
  <c r="BF190" i="24" s="1"/>
  <c r="BG190" i="24"/>
  <c r="BH190" i="24" s="1"/>
  <c r="BI190" i="24"/>
  <c r="BJ190" i="24" s="1"/>
  <c r="BK190" i="24"/>
  <c r="BL190" i="24" s="1"/>
  <c r="BM190" i="24"/>
  <c r="BN190" i="24" s="1"/>
  <c r="BC1105" i="24"/>
  <c r="BD1105" i="24" s="1"/>
  <c r="BE1105" i="24"/>
  <c r="BF1105" i="24" s="1"/>
  <c r="BG1105" i="24"/>
  <c r="BH1105" i="24" s="1"/>
  <c r="BI1105" i="24"/>
  <c r="BJ1105" i="24" s="1"/>
  <c r="BK1105" i="24"/>
  <c r="BL1105" i="24" s="1"/>
  <c r="BM1105" i="24"/>
  <c r="BN1105" i="24" s="1"/>
  <c r="BC2050" i="24"/>
  <c r="BD2050" i="24" s="1"/>
  <c r="BE2050" i="24"/>
  <c r="BF2050" i="24" s="1"/>
  <c r="BG2050" i="24"/>
  <c r="BH2050" i="24" s="1"/>
  <c r="BI2050" i="24"/>
  <c r="BJ2050" i="24" s="1"/>
  <c r="BK2050" i="24"/>
  <c r="BL2050" i="24" s="1"/>
  <c r="BM2050" i="24"/>
  <c r="BN2050" i="24" s="1"/>
  <c r="BC1247" i="24"/>
  <c r="BD1247" i="24" s="1"/>
  <c r="BE1247" i="24"/>
  <c r="BF1247" i="24" s="1"/>
  <c r="BG1247" i="24"/>
  <c r="BH1247" i="24" s="1"/>
  <c r="BI1247" i="24"/>
  <c r="BJ1247" i="24" s="1"/>
  <c r="BK1247" i="24"/>
  <c r="BL1247" i="24" s="1"/>
  <c r="BM1247" i="24"/>
  <c r="BN1247" i="24" s="1"/>
  <c r="BC2028" i="24"/>
  <c r="BD2028" i="24" s="1"/>
  <c r="BE2028" i="24"/>
  <c r="BF2028" i="24" s="1"/>
  <c r="BG2028" i="24"/>
  <c r="BH2028" i="24" s="1"/>
  <c r="BI2028" i="24"/>
  <c r="BJ2028" i="24" s="1"/>
  <c r="BK2028" i="24"/>
  <c r="BL2028" i="24" s="1"/>
  <c r="BM2028" i="24"/>
  <c r="BN2028" i="24" s="1"/>
  <c r="BC191" i="24"/>
  <c r="BD191" i="24" s="1"/>
  <c r="BE191" i="24"/>
  <c r="BF191" i="24" s="1"/>
  <c r="BG191" i="24"/>
  <c r="BH191" i="24" s="1"/>
  <c r="BI191" i="24"/>
  <c r="BJ191" i="24" s="1"/>
  <c r="BK191" i="24"/>
  <c r="BL191" i="24" s="1"/>
  <c r="BM191" i="24"/>
  <c r="BN191" i="24" s="1"/>
  <c r="BC192" i="24"/>
  <c r="BD192" i="24" s="1"/>
  <c r="BE192" i="24"/>
  <c r="BF192" i="24" s="1"/>
  <c r="BG192" i="24"/>
  <c r="BH192" i="24" s="1"/>
  <c r="BI192" i="24"/>
  <c r="BJ192" i="24" s="1"/>
  <c r="BK192" i="24"/>
  <c r="BL192" i="24" s="1"/>
  <c r="BM192" i="24"/>
  <c r="BN192" i="24" s="1"/>
  <c r="BC193" i="24"/>
  <c r="BD193" i="24" s="1"/>
  <c r="BE193" i="24"/>
  <c r="BF193" i="24" s="1"/>
  <c r="BG193" i="24"/>
  <c r="BH193" i="24" s="1"/>
  <c r="BI193" i="24"/>
  <c r="BJ193" i="24" s="1"/>
  <c r="BK193" i="24"/>
  <c r="BL193" i="24" s="1"/>
  <c r="BM193" i="24"/>
  <c r="BN193" i="24" s="1"/>
  <c r="BC194" i="24"/>
  <c r="BD194" i="24" s="1"/>
  <c r="BE194" i="24"/>
  <c r="BF194" i="24" s="1"/>
  <c r="BG194" i="24"/>
  <c r="BH194" i="24" s="1"/>
  <c r="BI194" i="24"/>
  <c r="BJ194" i="24" s="1"/>
  <c r="BK194" i="24"/>
  <c r="BL194" i="24" s="1"/>
  <c r="BM194" i="24"/>
  <c r="BN194" i="24" s="1"/>
  <c r="BC195" i="24"/>
  <c r="BD195" i="24" s="1"/>
  <c r="BE195" i="24"/>
  <c r="BF195" i="24" s="1"/>
  <c r="BG195" i="24"/>
  <c r="BH195" i="24" s="1"/>
  <c r="BI195" i="24"/>
  <c r="BJ195" i="24" s="1"/>
  <c r="BK195" i="24"/>
  <c r="BL195" i="24" s="1"/>
  <c r="BM195" i="24"/>
  <c r="BN195" i="24" s="1"/>
  <c r="BC196" i="24"/>
  <c r="BD196" i="24" s="1"/>
  <c r="BE196" i="24"/>
  <c r="BF196" i="24" s="1"/>
  <c r="BG196" i="24"/>
  <c r="BH196" i="24" s="1"/>
  <c r="BI196" i="24"/>
  <c r="BJ196" i="24" s="1"/>
  <c r="BK196" i="24"/>
  <c r="BL196" i="24" s="1"/>
  <c r="BM196" i="24"/>
  <c r="BN196" i="24" s="1"/>
  <c r="BC197" i="24"/>
  <c r="BD197" i="24" s="1"/>
  <c r="BE197" i="24"/>
  <c r="BF197" i="24" s="1"/>
  <c r="BG197" i="24"/>
  <c r="BH197" i="24" s="1"/>
  <c r="BI197" i="24"/>
  <c r="BJ197" i="24" s="1"/>
  <c r="BK197" i="24"/>
  <c r="BL197" i="24" s="1"/>
  <c r="BM197" i="24"/>
  <c r="BN197" i="24" s="1"/>
  <c r="BC198" i="24"/>
  <c r="BD198" i="24" s="1"/>
  <c r="BE198" i="24"/>
  <c r="BF198" i="24" s="1"/>
  <c r="BG198" i="24"/>
  <c r="BH198" i="24" s="1"/>
  <c r="BI198" i="24"/>
  <c r="BJ198" i="24" s="1"/>
  <c r="BK198" i="24"/>
  <c r="BL198" i="24" s="1"/>
  <c r="BM198" i="24"/>
  <c r="BN198" i="24" s="1"/>
  <c r="BC199" i="24"/>
  <c r="BD199" i="24" s="1"/>
  <c r="BE199" i="24"/>
  <c r="BF199" i="24" s="1"/>
  <c r="BG199" i="24"/>
  <c r="BH199" i="24" s="1"/>
  <c r="BI199" i="24"/>
  <c r="BJ199" i="24" s="1"/>
  <c r="BK199" i="24"/>
  <c r="BL199" i="24" s="1"/>
  <c r="BM199" i="24"/>
  <c r="BN199" i="24" s="1"/>
  <c r="BC200" i="24"/>
  <c r="BD200" i="24" s="1"/>
  <c r="BE200" i="24"/>
  <c r="BF200" i="24" s="1"/>
  <c r="BG200" i="24"/>
  <c r="BH200" i="24" s="1"/>
  <c r="BI200" i="24"/>
  <c r="BJ200" i="24" s="1"/>
  <c r="BK200" i="24"/>
  <c r="BL200" i="24" s="1"/>
  <c r="BM200" i="24"/>
  <c r="BN200" i="24" s="1"/>
  <c r="BC201" i="24"/>
  <c r="BD201" i="24" s="1"/>
  <c r="BE201" i="24"/>
  <c r="BF201" i="24" s="1"/>
  <c r="BG201" i="24"/>
  <c r="BH201" i="24" s="1"/>
  <c r="BI201" i="24"/>
  <c r="BJ201" i="24" s="1"/>
  <c r="BK201" i="24"/>
  <c r="BL201" i="24" s="1"/>
  <c r="BM201" i="24"/>
  <c r="BN201" i="24" s="1"/>
  <c r="BC202" i="24"/>
  <c r="BD202" i="24" s="1"/>
  <c r="BE202" i="24"/>
  <c r="BF202" i="24" s="1"/>
  <c r="BG202" i="24"/>
  <c r="BH202" i="24" s="1"/>
  <c r="BI202" i="24"/>
  <c r="BJ202" i="24" s="1"/>
  <c r="BK202" i="24"/>
  <c r="BL202" i="24" s="1"/>
  <c r="BM202" i="24"/>
  <c r="BN202" i="24" s="1"/>
  <c r="BC203" i="24"/>
  <c r="BD203" i="24" s="1"/>
  <c r="BE203" i="24"/>
  <c r="BF203" i="24" s="1"/>
  <c r="BG203" i="24"/>
  <c r="BH203" i="24" s="1"/>
  <c r="BI203" i="24"/>
  <c r="BJ203" i="24" s="1"/>
  <c r="BK203" i="24"/>
  <c r="BL203" i="24" s="1"/>
  <c r="BM203" i="24"/>
  <c r="BN203" i="24" s="1"/>
  <c r="BC1248" i="24"/>
  <c r="BD1248" i="24" s="1"/>
  <c r="BE1248" i="24"/>
  <c r="BF1248" i="24" s="1"/>
  <c r="BG1248" i="24"/>
  <c r="BH1248" i="24" s="1"/>
  <c r="BI1248" i="24"/>
  <c r="BJ1248" i="24" s="1"/>
  <c r="BK1248" i="24"/>
  <c r="BL1248" i="24" s="1"/>
  <c r="BM1248" i="24"/>
  <c r="BN1248" i="24" s="1"/>
  <c r="BC204" i="24"/>
  <c r="BD204" i="24" s="1"/>
  <c r="BE204" i="24"/>
  <c r="BF204" i="24" s="1"/>
  <c r="BG204" i="24"/>
  <c r="BH204" i="24" s="1"/>
  <c r="BI204" i="24"/>
  <c r="BJ204" i="24" s="1"/>
  <c r="BK204" i="24"/>
  <c r="BL204" i="24" s="1"/>
  <c r="BM204" i="24"/>
  <c r="BN204" i="24" s="1"/>
  <c r="BC205" i="24"/>
  <c r="BD205" i="24" s="1"/>
  <c r="BE205" i="24"/>
  <c r="BF205" i="24" s="1"/>
  <c r="BG205" i="24"/>
  <c r="BH205" i="24" s="1"/>
  <c r="BI205" i="24"/>
  <c r="BJ205" i="24" s="1"/>
  <c r="BK205" i="24"/>
  <c r="BL205" i="24" s="1"/>
  <c r="BM205" i="24"/>
  <c r="BN205" i="24" s="1"/>
  <c r="BC1100" i="24"/>
  <c r="BD1100" i="24" s="1"/>
  <c r="BE1100" i="24"/>
  <c r="BF1100" i="24" s="1"/>
  <c r="BG1100" i="24"/>
  <c r="BH1100" i="24" s="1"/>
  <c r="BI1100" i="24"/>
  <c r="BJ1100" i="24" s="1"/>
  <c r="BK1100" i="24"/>
  <c r="BL1100" i="24" s="1"/>
  <c r="BM1100" i="24"/>
  <c r="BN1100" i="24" s="1"/>
  <c r="BC206" i="24"/>
  <c r="BD206" i="24" s="1"/>
  <c r="BE206" i="24"/>
  <c r="BF206" i="24" s="1"/>
  <c r="BG206" i="24"/>
  <c r="BH206" i="24" s="1"/>
  <c r="BI206" i="24"/>
  <c r="BJ206" i="24" s="1"/>
  <c r="BK206" i="24"/>
  <c r="BL206" i="24" s="1"/>
  <c r="BM206" i="24"/>
  <c r="BN206" i="24" s="1"/>
  <c r="BC207" i="24"/>
  <c r="BD207" i="24" s="1"/>
  <c r="BE207" i="24"/>
  <c r="BF207" i="24" s="1"/>
  <c r="BG207" i="24"/>
  <c r="BH207" i="24" s="1"/>
  <c r="BI207" i="24"/>
  <c r="BJ207" i="24" s="1"/>
  <c r="BK207" i="24"/>
  <c r="BL207" i="24" s="1"/>
  <c r="BM207" i="24"/>
  <c r="BN207" i="24" s="1"/>
  <c r="BC208" i="24"/>
  <c r="BD208" i="24" s="1"/>
  <c r="BE208" i="24"/>
  <c r="BF208" i="24" s="1"/>
  <c r="BG208" i="24"/>
  <c r="BH208" i="24" s="1"/>
  <c r="BI208" i="24"/>
  <c r="BJ208" i="24" s="1"/>
  <c r="BK208" i="24"/>
  <c r="BL208" i="24" s="1"/>
  <c r="BM208" i="24"/>
  <c r="BN208" i="24" s="1"/>
  <c r="BC209" i="24"/>
  <c r="BD209" i="24" s="1"/>
  <c r="BE209" i="24"/>
  <c r="BF209" i="24" s="1"/>
  <c r="BG209" i="24"/>
  <c r="BH209" i="24" s="1"/>
  <c r="BI209" i="24"/>
  <c r="BJ209" i="24" s="1"/>
  <c r="BK209" i="24"/>
  <c r="BL209" i="24" s="1"/>
  <c r="BM209" i="24"/>
  <c r="BN209" i="24" s="1"/>
  <c r="BC2236" i="24"/>
  <c r="BD2236" i="24" s="1"/>
  <c r="BE2236" i="24"/>
  <c r="BF2236" i="24" s="1"/>
  <c r="BG2236" i="24"/>
  <c r="BH2236" i="24" s="1"/>
  <c r="BI2236" i="24"/>
  <c r="BJ2236" i="24" s="1"/>
  <c r="BK2236" i="24"/>
  <c r="BL2236" i="24" s="1"/>
  <c r="BM2236" i="24"/>
  <c r="BN2236" i="24" s="1"/>
  <c r="BC1249" i="24"/>
  <c r="BD1249" i="24" s="1"/>
  <c r="BE1249" i="24"/>
  <c r="BF1249" i="24" s="1"/>
  <c r="BG1249" i="24"/>
  <c r="BH1249" i="24" s="1"/>
  <c r="BI1249" i="24"/>
  <c r="BJ1249" i="24" s="1"/>
  <c r="BK1249" i="24"/>
  <c r="BL1249" i="24" s="1"/>
  <c r="BM1249" i="24"/>
  <c r="BN1249" i="24" s="1"/>
  <c r="BC2111" i="24"/>
  <c r="BD2111" i="24" s="1"/>
  <c r="BE2111" i="24"/>
  <c r="BF2111" i="24" s="1"/>
  <c r="BG2111" i="24"/>
  <c r="BH2111" i="24" s="1"/>
  <c r="BI2111" i="24"/>
  <c r="BJ2111" i="24" s="1"/>
  <c r="BK2111" i="24"/>
  <c r="BL2111" i="24" s="1"/>
  <c r="BM2111" i="24"/>
  <c r="BN2111" i="24" s="1"/>
  <c r="BC2514" i="24"/>
  <c r="BD2514" i="24" s="1"/>
  <c r="BE2514" i="24"/>
  <c r="BF2514" i="24" s="1"/>
  <c r="BG2514" i="24"/>
  <c r="BH2514" i="24" s="1"/>
  <c r="BI2514" i="24"/>
  <c r="BJ2514" i="24" s="1"/>
  <c r="BK2514" i="24"/>
  <c r="BL2514" i="24" s="1"/>
  <c r="BM2514" i="24"/>
  <c r="BN2514" i="24" s="1"/>
  <c r="BC2484" i="24"/>
  <c r="BD2484" i="24" s="1"/>
  <c r="BE2484" i="24"/>
  <c r="BF2484" i="24" s="1"/>
  <c r="BG2484" i="24"/>
  <c r="BH2484" i="24" s="1"/>
  <c r="BI2484" i="24"/>
  <c r="BJ2484" i="24" s="1"/>
  <c r="BK2484" i="24"/>
  <c r="BL2484" i="24" s="1"/>
  <c r="BM2484" i="24"/>
  <c r="BN2484" i="24" s="1"/>
  <c r="BC2181" i="24"/>
  <c r="BD2181" i="24" s="1"/>
  <c r="BE2181" i="24"/>
  <c r="BF2181" i="24" s="1"/>
  <c r="BG2181" i="24"/>
  <c r="BH2181" i="24" s="1"/>
  <c r="BI2181" i="24"/>
  <c r="BJ2181" i="24" s="1"/>
  <c r="BK2181" i="24"/>
  <c r="BL2181" i="24" s="1"/>
  <c r="BM2181" i="24"/>
  <c r="BN2181" i="24" s="1"/>
  <c r="BC2278" i="24"/>
  <c r="BD2278" i="24" s="1"/>
  <c r="BE2278" i="24"/>
  <c r="BF2278" i="24" s="1"/>
  <c r="BG2278" i="24"/>
  <c r="BH2278" i="24" s="1"/>
  <c r="BI2278" i="24"/>
  <c r="BJ2278" i="24" s="1"/>
  <c r="BK2278" i="24"/>
  <c r="BL2278" i="24" s="1"/>
  <c r="BM2278" i="24"/>
  <c r="BN2278" i="24" s="1"/>
  <c r="BC1895" i="24"/>
  <c r="BD1895" i="24" s="1"/>
  <c r="BE1895" i="24"/>
  <c r="BF1895" i="24" s="1"/>
  <c r="BG1895" i="24"/>
  <c r="BH1895" i="24" s="1"/>
  <c r="BI1895" i="24"/>
  <c r="BJ1895" i="24" s="1"/>
  <c r="BK1895" i="24"/>
  <c r="BL1895" i="24" s="1"/>
  <c r="BM1895" i="24"/>
  <c r="BN1895" i="24" s="1"/>
  <c r="BC2293" i="24"/>
  <c r="BD2293" i="24" s="1"/>
  <c r="BE2293" i="24"/>
  <c r="BF2293" i="24" s="1"/>
  <c r="BG2293" i="24"/>
  <c r="BH2293" i="24" s="1"/>
  <c r="BI2293" i="24"/>
  <c r="BJ2293" i="24" s="1"/>
  <c r="BK2293" i="24"/>
  <c r="BL2293" i="24" s="1"/>
  <c r="BM2293" i="24"/>
  <c r="BN2293" i="24" s="1"/>
  <c r="BC1969" i="24"/>
  <c r="BD1969" i="24" s="1"/>
  <c r="BE1969" i="24"/>
  <c r="BF1969" i="24" s="1"/>
  <c r="BG1969" i="24"/>
  <c r="BH1969" i="24" s="1"/>
  <c r="BI1969" i="24"/>
  <c r="BJ1969" i="24" s="1"/>
  <c r="BK1969" i="24"/>
  <c r="BL1969" i="24" s="1"/>
  <c r="BM1969" i="24"/>
  <c r="BN1969" i="24" s="1"/>
  <c r="BC1886" i="24"/>
  <c r="BD1886" i="24" s="1"/>
  <c r="BE1886" i="24"/>
  <c r="BF1886" i="24" s="1"/>
  <c r="BG1886" i="24"/>
  <c r="BH1886" i="24" s="1"/>
  <c r="BI1886" i="24"/>
  <c r="BJ1886" i="24" s="1"/>
  <c r="BK1886" i="24"/>
  <c r="BL1886" i="24" s="1"/>
  <c r="BM1886" i="24"/>
  <c r="BN1886" i="24" s="1"/>
  <c r="BC1250" i="24"/>
  <c r="BD1250" i="24" s="1"/>
  <c r="BE1250" i="24"/>
  <c r="BF1250" i="24" s="1"/>
  <c r="BG1250" i="24"/>
  <c r="BH1250" i="24" s="1"/>
  <c r="BI1250" i="24"/>
  <c r="BJ1250" i="24" s="1"/>
  <c r="BK1250" i="24"/>
  <c r="BL1250" i="24" s="1"/>
  <c r="BM1250" i="24"/>
  <c r="BN1250" i="24" s="1"/>
  <c r="BC210" i="24"/>
  <c r="BD210" i="24" s="1"/>
  <c r="BE210" i="24"/>
  <c r="BF210" i="24" s="1"/>
  <c r="BG210" i="24"/>
  <c r="BH210" i="24" s="1"/>
  <c r="BI210" i="24"/>
  <c r="BJ210" i="24" s="1"/>
  <c r="BK210" i="24"/>
  <c r="BL210" i="24" s="1"/>
  <c r="BM210" i="24"/>
  <c r="BN210" i="24" s="1"/>
  <c r="BC211" i="24"/>
  <c r="BD211" i="24" s="1"/>
  <c r="BE211" i="24"/>
  <c r="BF211" i="24" s="1"/>
  <c r="BG211" i="24"/>
  <c r="BH211" i="24" s="1"/>
  <c r="BI211" i="24"/>
  <c r="BJ211" i="24" s="1"/>
  <c r="BK211" i="24"/>
  <c r="BL211" i="24" s="1"/>
  <c r="BM211" i="24"/>
  <c r="BN211" i="24" s="1"/>
  <c r="BC212" i="24"/>
  <c r="BD212" i="24" s="1"/>
  <c r="BE212" i="24"/>
  <c r="BF212" i="24" s="1"/>
  <c r="BG212" i="24"/>
  <c r="BH212" i="24" s="1"/>
  <c r="BI212" i="24"/>
  <c r="BJ212" i="24" s="1"/>
  <c r="BK212" i="24"/>
  <c r="BL212" i="24" s="1"/>
  <c r="BM212" i="24"/>
  <c r="BN212" i="24" s="1"/>
  <c r="BC1251" i="24"/>
  <c r="BD1251" i="24" s="1"/>
  <c r="BE1251" i="24"/>
  <c r="BF1251" i="24" s="1"/>
  <c r="BG1251" i="24"/>
  <c r="BH1251" i="24" s="1"/>
  <c r="BI1251" i="24"/>
  <c r="BJ1251" i="24" s="1"/>
  <c r="BK1251" i="24"/>
  <c r="BL1251" i="24" s="1"/>
  <c r="BM1251" i="24"/>
  <c r="BN1251" i="24" s="1"/>
  <c r="BC213" i="24"/>
  <c r="BD213" i="24" s="1"/>
  <c r="BE213" i="24"/>
  <c r="BF213" i="24" s="1"/>
  <c r="BG213" i="24"/>
  <c r="BH213" i="24" s="1"/>
  <c r="BI213" i="24"/>
  <c r="BJ213" i="24" s="1"/>
  <c r="BK213" i="24"/>
  <c r="BL213" i="24" s="1"/>
  <c r="BM213" i="24"/>
  <c r="BN213" i="24" s="1"/>
  <c r="BC214" i="24"/>
  <c r="BD214" i="24" s="1"/>
  <c r="BE214" i="24"/>
  <c r="BF214" i="24" s="1"/>
  <c r="BG214" i="24"/>
  <c r="BH214" i="24" s="1"/>
  <c r="BI214" i="24"/>
  <c r="BJ214" i="24" s="1"/>
  <c r="BK214" i="24"/>
  <c r="BL214" i="24" s="1"/>
  <c r="BM214" i="24"/>
  <c r="BN214" i="24" s="1"/>
  <c r="BC215" i="24"/>
  <c r="BD215" i="24" s="1"/>
  <c r="BE215" i="24"/>
  <c r="BF215" i="24" s="1"/>
  <c r="BG215" i="24"/>
  <c r="BH215" i="24" s="1"/>
  <c r="BI215" i="24"/>
  <c r="BJ215" i="24" s="1"/>
  <c r="BK215" i="24"/>
  <c r="BL215" i="24" s="1"/>
  <c r="BM215" i="24"/>
  <c r="BN215" i="24" s="1"/>
  <c r="BC216" i="24"/>
  <c r="BD216" i="24" s="1"/>
  <c r="BE216" i="24"/>
  <c r="BF216" i="24" s="1"/>
  <c r="BG216" i="24"/>
  <c r="BH216" i="24" s="1"/>
  <c r="BI216" i="24"/>
  <c r="BJ216" i="24" s="1"/>
  <c r="BK216" i="24"/>
  <c r="BL216" i="24" s="1"/>
  <c r="BM216" i="24"/>
  <c r="BN216" i="24" s="1"/>
  <c r="BC217" i="24"/>
  <c r="BD217" i="24" s="1"/>
  <c r="BE217" i="24"/>
  <c r="BF217" i="24" s="1"/>
  <c r="BG217" i="24"/>
  <c r="BH217" i="24" s="1"/>
  <c r="BI217" i="24"/>
  <c r="BJ217" i="24" s="1"/>
  <c r="BK217" i="24"/>
  <c r="BL217" i="24" s="1"/>
  <c r="BM217" i="24"/>
  <c r="BN217" i="24" s="1"/>
  <c r="BC218" i="24"/>
  <c r="BD218" i="24" s="1"/>
  <c r="BE218" i="24"/>
  <c r="BF218" i="24" s="1"/>
  <c r="BG218" i="24"/>
  <c r="BH218" i="24" s="1"/>
  <c r="BI218" i="24"/>
  <c r="BJ218" i="24" s="1"/>
  <c r="BK218" i="24"/>
  <c r="BL218" i="24" s="1"/>
  <c r="BM218" i="24"/>
  <c r="BN218" i="24" s="1"/>
  <c r="BC219" i="24"/>
  <c r="BD219" i="24" s="1"/>
  <c r="BE219" i="24"/>
  <c r="BF219" i="24" s="1"/>
  <c r="BG219" i="24"/>
  <c r="BH219" i="24" s="1"/>
  <c r="BI219" i="24"/>
  <c r="BJ219" i="24" s="1"/>
  <c r="BK219" i="24"/>
  <c r="BL219" i="24" s="1"/>
  <c r="BM219" i="24"/>
  <c r="BN219" i="24" s="1"/>
  <c r="BC220" i="24"/>
  <c r="BD220" i="24" s="1"/>
  <c r="BE220" i="24"/>
  <c r="BF220" i="24" s="1"/>
  <c r="BG220" i="24"/>
  <c r="BH220" i="24" s="1"/>
  <c r="BI220" i="24"/>
  <c r="BJ220" i="24" s="1"/>
  <c r="BK220" i="24"/>
  <c r="BL220" i="24" s="1"/>
  <c r="BM220" i="24"/>
  <c r="BN220" i="24" s="1"/>
  <c r="BC221" i="24"/>
  <c r="BD221" i="24" s="1"/>
  <c r="BE221" i="24"/>
  <c r="BF221" i="24" s="1"/>
  <c r="BG221" i="24"/>
  <c r="BH221" i="24" s="1"/>
  <c r="BI221" i="24"/>
  <c r="BJ221" i="24" s="1"/>
  <c r="BK221" i="24"/>
  <c r="BL221" i="24" s="1"/>
  <c r="BM221" i="24"/>
  <c r="BN221" i="24" s="1"/>
  <c r="BC222" i="24"/>
  <c r="BD222" i="24" s="1"/>
  <c r="BE222" i="24"/>
  <c r="BF222" i="24" s="1"/>
  <c r="BG222" i="24"/>
  <c r="BH222" i="24" s="1"/>
  <c r="BI222" i="24"/>
  <c r="BJ222" i="24" s="1"/>
  <c r="BK222" i="24"/>
  <c r="BL222" i="24" s="1"/>
  <c r="BM222" i="24"/>
  <c r="BN222" i="24" s="1"/>
  <c r="BC223" i="24"/>
  <c r="BD223" i="24" s="1"/>
  <c r="BE223" i="24"/>
  <c r="BF223" i="24" s="1"/>
  <c r="BG223" i="24"/>
  <c r="BH223" i="24" s="1"/>
  <c r="BI223" i="24"/>
  <c r="BJ223" i="24" s="1"/>
  <c r="BK223" i="24"/>
  <c r="BL223" i="24" s="1"/>
  <c r="BM223" i="24"/>
  <c r="BN223" i="24" s="1"/>
  <c r="BC224" i="24"/>
  <c r="BD224" i="24" s="1"/>
  <c r="BE224" i="24"/>
  <c r="BF224" i="24" s="1"/>
  <c r="BG224" i="24"/>
  <c r="BH224" i="24" s="1"/>
  <c r="BI224" i="24"/>
  <c r="BJ224" i="24" s="1"/>
  <c r="BK224" i="24"/>
  <c r="BL224" i="24" s="1"/>
  <c r="BM224" i="24"/>
  <c r="BN224" i="24" s="1"/>
  <c r="BC1253" i="24"/>
  <c r="BD1253" i="24" s="1"/>
  <c r="BE1253" i="24"/>
  <c r="BF1253" i="24" s="1"/>
  <c r="BG1253" i="24"/>
  <c r="BH1253" i="24" s="1"/>
  <c r="BI1253" i="24"/>
  <c r="BJ1253" i="24" s="1"/>
  <c r="BK1253" i="24"/>
  <c r="BL1253" i="24" s="1"/>
  <c r="BM1253" i="24"/>
  <c r="BN1253" i="24" s="1"/>
  <c r="BC225" i="24"/>
  <c r="BD225" i="24" s="1"/>
  <c r="BE225" i="24"/>
  <c r="BF225" i="24" s="1"/>
  <c r="BG225" i="24"/>
  <c r="BH225" i="24" s="1"/>
  <c r="BI225" i="24"/>
  <c r="BJ225" i="24" s="1"/>
  <c r="BK225" i="24"/>
  <c r="BL225" i="24" s="1"/>
  <c r="BM225" i="24"/>
  <c r="BN225" i="24" s="1"/>
  <c r="BC226" i="24"/>
  <c r="BD226" i="24" s="1"/>
  <c r="BE226" i="24"/>
  <c r="BF226" i="24" s="1"/>
  <c r="BG226" i="24"/>
  <c r="BH226" i="24" s="1"/>
  <c r="BI226" i="24"/>
  <c r="BJ226" i="24" s="1"/>
  <c r="BK226" i="24"/>
  <c r="BL226" i="24" s="1"/>
  <c r="BM226" i="24"/>
  <c r="BN226" i="24" s="1"/>
  <c r="BC227" i="24"/>
  <c r="BD227" i="24" s="1"/>
  <c r="BE227" i="24"/>
  <c r="BF227" i="24" s="1"/>
  <c r="BG227" i="24"/>
  <c r="BH227" i="24" s="1"/>
  <c r="BI227" i="24"/>
  <c r="BJ227" i="24" s="1"/>
  <c r="BK227" i="24"/>
  <c r="BL227" i="24" s="1"/>
  <c r="BM227" i="24"/>
  <c r="BN227" i="24" s="1"/>
  <c r="BC228" i="24"/>
  <c r="BD228" i="24" s="1"/>
  <c r="BE228" i="24"/>
  <c r="BF228" i="24" s="1"/>
  <c r="BG228" i="24"/>
  <c r="BH228" i="24" s="1"/>
  <c r="BI228" i="24"/>
  <c r="BJ228" i="24" s="1"/>
  <c r="BK228" i="24"/>
  <c r="BL228" i="24" s="1"/>
  <c r="BM228" i="24"/>
  <c r="BN228" i="24" s="1"/>
  <c r="BC1254" i="24"/>
  <c r="BD1254" i="24" s="1"/>
  <c r="BE1254" i="24"/>
  <c r="BF1254" i="24" s="1"/>
  <c r="BG1254" i="24"/>
  <c r="BH1254" i="24" s="1"/>
  <c r="BI1254" i="24"/>
  <c r="BJ1254" i="24" s="1"/>
  <c r="BK1254" i="24"/>
  <c r="BL1254" i="24" s="1"/>
  <c r="BM1254" i="24"/>
  <c r="BN1254" i="24" s="1"/>
  <c r="BC229" i="24"/>
  <c r="BD229" i="24" s="1"/>
  <c r="BE229" i="24"/>
  <c r="BF229" i="24" s="1"/>
  <c r="BG229" i="24"/>
  <c r="BH229" i="24" s="1"/>
  <c r="BI229" i="24"/>
  <c r="BJ229" i="24" s="1"/>
  <c r="BK229" i="24"/>
  <c r="BL229" i="24" s="1"/>
  <c r="BM229" i="24"/>
  <c r="BN229" i="24" s="1"/>
  <c r="BC230" i="24"/>
  <c r="BD230" i="24" s="1"/>
  <c r="BE230" i="24"/>
  <c r="BF230" i="24" s="1"/>
  <c r="BG230" i="24"/>
  <c r="BH230" i="24" s="1"/>
  <c r="BI230" i="24"/>
  <c r="BJ230" i="24" s="1"/>
  <c r="BK230" i="24"/>
  <c r="BL230" i="24" s="1"/>
  <c r="BM230" i="24"/>
  <c r="BN230" i="24" s="1"/>
  <c r="BC1255" i="24"/>
  <c r="BD1255" i="24" s="1"/>
  <c r="BE1255" i="24"/>
  <c r="BF1255" i="24" s="1"/>
  <c r="BG1255" i="24"/>
  <c r="BH1255" i="24" s="1"/>
  <c r="BI1255" i="24"/>
  <c r="BJ1255" i="24" s="1"/>
  <c r="BK1255" i="24"/>
  <c r="BL1255" i="24" s="1"/>
  <c r="BM1255" i="24"/>
  <c r="BN1255" i="24" s="1"/>
  <c r="BC1256" i="24"/>
  <c r="BD1256" i="24" s="1"/>
  <c r="BE1256" i="24"/>
  <c r="BF1256" i="24" s="1"/>
  <c r="BG1256" i="24"/>
  <c r="BH1256" i="24" s="1"/>
  <c r="BI1256" i="24"/>
  <c r="BJ1256" i="24" s="1"/>
  <c r="BK1256" i="24"/>
  <c r="BL1256" i="24" s="1"/>
  <c r="BM1256" i="24"/>
  <c r="BN1256" i="24" s="1"/>
  <c r="BC231" i="24"/>
  <c r="BD231" i="24" s="1"/>
  <c r="BE231" i="24"/>
  <c r="BF231" i="24" s="1"/>
  <c r="BG231" i="24"/>
  <c r="BH231" i="24" s="1"/>
  <c r="BI231" i="24"/>
  <c r="BJ231" i="24" s="1"/>
  <c r="BK231" i="24"/>
  <c r="BL231" i="24" s="1"/>
  <c r="BM231" i="24"/>
  <c r="BN231" i="24" s="1"/>
  <c r="BC232" i="24"/>
  <c r="BD232" i="24" s="1"/>
  <c r="BE232" i="24"/>
  <c r="BF232" i="24" s="1"/>
  <c r="BG232" i="24"/>
  <c r="BH232" i="24" s="1"/>
  <c r="BI232" i="24"/>
  <c r="BJ232" i="24" s="1"/>
  <c r="BK232" i="24"/>
  <c r="BL232" i="24" s="1"/>
  <c r="BM232" i="24"/>
  <c r="BN232" i="24" s="1"/>
  <c r="BC1257" i="24"/>
  <c r="BD1257" i="24" s="1"/>
  <c r="BE1257" i="24"/>
  <c r="BF1257" i="24" s="1"/>
  <c r="BG1257" i="24"/>
  <c r="BH1257" i="24" s="1"/>
  <c r="BI1257" i="24"/>
  <c r="BJ1257" i="24" s="1"/>
  <c r="BK1257" i="24"/>
  <c r="BL1257" i="24" s="1"/>
  <c r="BM1257" i="24"/>
  <c r="BN1257" i="24" s="1"/>
  <c r="BC1258" i="24"/>
  <c r="BD1258" i="24" s="1"/>
  <c r="BE1258" i="24"/>
  <c r="BF1258" i="24" s="1"/>
  <c r="BG1258" i="24"/>
  <c r="BH1258" i="24" s="1"/>
  <c r="BI1258" i="24"/>
  <c r="BJ1258" i="24" s="1"/>
  <c r="BK1258" i="24"/>
  <c r="BL1258" i="24" s="1"/>
  <c r="BM1258" i="24"/>
  <c r="BN1258" i="24" s="1"/>
  <c r="BC233" i="24"/>
  <c r="BD233" i="24" s="1"/>
  <c r="BE233" i="24"/>
  <c r="BF233" i="24" s="1"/>
  <c r="BG233" i="24"/>
  <c r="BH233" i="24" s="1"/>
  <c r="BI233" i="24"/>
  <c r="BJ233" i="24" s="1"/>
  <c r="BK233" i="24"/>
  <c r="BL233" i="24" s="1"/>
  <c r="BM233" i="24"/>
  <c r="BN233" i="24" s="1"/>
  <c r="BC1259" i="24"/>
  <c r="BD1259" i="24" s="1"/>
  <c r="BE1259" i="24"/>
  <c r="BF1259" i="24" s="1"/>
  <c r="BG1259" i="24"/>
  <c r="BH1259" i="24" s="1"/>
  <c r="BI1259" i="24"/>
  <c r="BJ1259" i="24" s="1"/>
  <c r="BK1259" i="24"/>
  <c r="BL1259" i="24" s="1"/>
  <c r="BM1259" i="24"/>
  <c r="BN1259" i="24" s="1"/>
  <c r="BC234" i="24"/>
  <c r="BD234" i="24" s="1"/>
  <c r="BE234" i="24"/>
  <c r="BF234" i="24" s="1"/>
  <c r="BG234" i="24"/>
  <c r="BH234" i="24" s="1"/>
  <c r="BI234" i="24"/>
  <c r="BJ234" i="24" s="1"/>
  <c r="BK234" i="24"/>
  <c r="BL234" i="24" s="1"/>
  <c r="BM234" i="24"/>
  <c r="BN234" i="24" s="1"/>
  <c r="BC1260" i="24"/>
  <c r="BD1260" i="24" s="1"/>
  <c r="BE1260" i="24"/>
  <c r="BF1260" i="24" s="1"/>
  <c r="BG1260" i="24"/>
  <c r="BH1260" i="24" s="1"/>
  <c r="BI1260" i="24"/>
  <c r="BJ1260" i="24" s="1"/>
  <c r="BK1260" i="24"/>
  <c r="BL1260" i="24" s="1"/>
  <c r="BM1260" i="24"/>
  <c r="BN1260" i="24" s="1"/>
  <c r="BC1261" i="24"/>
  <c r="BD1261" i="24" s="1"/>
  <c r="BE1261" i="24"/>
  <c r="BF1261" i="24" s="1"/>
  <c r="BG1261" i="24"/>
  <c r="BH1261" i="24" s="1"/>
  <c r="BI1261" i="24"/>
  <c r="BJ1261" i="24" s="1"/>
  <c r="BK1261" i="24"/>
  <c r="BL1261" i="24" s="1"/>
  <c r="BM1261" i="24"/>
  <c r="BN1261" i="24" s="1"/>
  <c r="BC1262" i="24"/>
  <c r="BD1262" i="24" s="1"/>
  <c r="BE1262" i="24"/>
  <c r="BF1262" i="24" s="1"/>
  <c r="BG1262" i="24"/>
  <c r="BH1262" i="24" s="1"/>
  <c r="BI1262" i="24"/>
  <c r="BJ1262" i="24" s="1"/>
  <c r="BK1262" i="24"/>
  <c r="BL1262" i="24" s="1"/>
  <c r="BM1262" i="24"/>
  <c r="BN1262" i="24" s="1"/>
  <c r="BC1263" i="24"/>
  <c r="BD1263" i="24" s="1"/>
  <c r="BE1263" i="24"/>
  <c r="BF1263" i="24" s="1"/>
  <c r="BG1263" i="24"/>
  <c r="BH1263" i="24" s="1"/>
  <c r="BI1263" i="24"/>
  <c r="BJ1263" i="24" s="1"/>
  <c r="BK1263" i="24"/>
  <c r="BL1263" i="24" s="1"/>
  <c r="BM1263" i="24"/>
  <c r="BN1263" i="24" s="1"/>
  <c r="BC1264" i="24"/>
  <c r="BD1264" i="24" s="1"/>
  <c r="BE1264" i="24"/>
  <c r="BF1264" i="24" s="1"/>
  <c r="BG1264" i="24"/>
  <c r="BH1264" i="24" s="1"/>
  <c r="BI1264" i="24"/>
  <c r="BJ1264" i="24" s="1"/>
  <c r="BK1264" i="24"/>
  <c r="BL1264" i="24" s="1"/>
  <c r="BM1264" i="24"/>
  <c r="BN1264" i="24" s="1"/>
  <c r="BC1265" i="24"/>
  <c r="BD1265" i="24" s="1"/>
  <c r="BE1265" i="24"/>
  <c r="BF1265" i="24" s="1"/>
  <c r="BG1265" i="24"/>
  <c r="BH1265" i="24" s="1"/>
  <c r="BI1265" i="24"/>
  <c r="BJ1265" i="24" s="1"/>
  <c r="BK1265" i="24"/>
  <c r="BL1265" i="24" s="1"/>
  <c r="BM1265" i="24"/>
  <c r="BN1265" i="24" s="1"/>
  <c r="BC1266" i="24"/>
  <c r="BD1266" i="24" s="1"/>
  <c r="BE1266" i="24"/>
  <c r="BF1266" i="24" s="1"/>
  <c r="BG1266" i="24"/>
  <c r="BH1266" i="24" s="1"/>
  <c r="BI1266" i="24"/>
  <c r="BJ1266" i="24" s="1"/>
  <c r="BK1266" i="24"/>
  <c r="BL1266" i="24" s="1"/>
  <c r="BM1266" i="24"/>
  <c r="BN1266" i="24" s="1"/>
  <c r="BC1267" i="24"/>
  <c r="BD1267" i="24" s="1"/>
  <c r="BE1267" i="24"/>
  <c r="BF1267" i="24" s="1"/>
  <c r="BG1267" i="24"/>
  <c r="BH1267" i="24" s="1"/>
  <c r="BI1267" i="24"/>
  <c r="BJ1267" i="24" s="1"/>
  <c r="BK1267" i="24"/>
  <c r="BL1267" i="24" s="1"/>
  <c r="BM1267" i="24"/>
  <c r="BN1267" i="24" s="1"/>
  <c r="BC1268" i="24"/>
  <c r="BD1268" i="24" s="1"/>
  <c r="BE1268" i="24"/>
  <c r="BF1268" i="24" s="1"/>
  <c r="BG1268" i="24"/>
  <c r="BH1268" i="24" s="1"/>
  <c r="BI1268" i="24"/>
  <c r="BJ1268" i="24" s="1"/>
  <c r="BK1268" i="24"/>
  <c r="BL1268" i="24" s="1"/>
  <c r="BM1268" i="24"/>
  <c r="BN1268" i="24" s="1"/>
  <c r="BC1269" i="24"/>
  <c r="BD1269" i="24" s="1"/>
  <c r="BE1269" i="24"/>
  <c r="BF1269" i="24" s="1"/>
  <c r="BG1269" i="24"/>
  <c r="BH1269" i="24" s="1"/>
  <c r="BI1269" i="24"/>
  <c r="BJ1269" i="24" s="1"/>
  <c r="BK1269" i="24"/>
  <c r="BL1269" i="24" s="1"/>
  <c r="BM1269" i="24"/>
  <c r="BN1269" i="24" s="1"/>
  <c r="BC1270" i="24"/>
  <c r="BD1270" i="24" s="1"/>
  <c r="BE1270" i="24"/>
  <c r="BF1270" i="24" s="1"/>
  <c r="BG1270" i="24"/>
  <c r="BH1270" i="24" s="1"/>
  <c r="BI1270" i="24"/>
  <c r="BJ1270" i="24" s="1"/>
  <c r="BK1270" i="24"/>
  <c r="BL1270" i="24" s="1"/>
  <c r="BM1270" i="24"/>
  <c r="BN1270" i="24" s="1"/>
  <c r="BC1272" i="24"/>
  <c r="BD1272" i="24" s="1"/>
  <c r="BE1272" i="24"/>
  <c r="BF1272" i="24" s="1"/>
  <c r="BG1272" i="24"/>
  <c r="BH1272" i="24" s="1"/>
  <c r="BI1272" i="24"/>
  <c r="BJ1272" i="24" s="1"/>
  <c r="BK1272" i="24"/>
  <c r="BL1272" i="24" s="1"/>
  <c r="BM1272" i="24"/>
  <c r="BN1272" i="24" s="1"/>
  <c r="BC1273" i="24"/>
  <c r="BD1273" i="24" s="1"/>
  <c r="BE1273" i="24"/>
  <c r="BF1273" i="24" s="1"/>
  <c r="BG1273" i="24"/>
  <c r="BH1273" i="24" s="1"/>
  <c r="BI1273" i="24"/>
  <c r="BJ1273" i="24" s="1"/>
  <c r="BK1273" i="24"/>
  <c r="BL1273" i="24" s="1"/>
  <c r="BM1273" i="24"/>
  <c r="BN1273" i="24" s="1"/>
  <c r="BC235" i="24"/>
  <c r="BD235" i="24" s="1"/>
  <c r="BE235" i="24"/>
  <c r="BF235" i="24" s="1"/>
  <c r="BG235" i="24"/>
  <c r="BH235" i="24" s="1"/>
  <c r="BI235" i="24"/>
  <c r="BJ235" i="24" s="1"/>
  <c r="BK235" i="24"/>
  <c r="BL235" i="24" s="1"/>
  <c r="BM235" i="24"/>
  <c r="BN235" i="24" s="1"/>
  <c r="BC236" i="24"/>
  <c r="BD236" i="24" s="1"/>
  <c r="BE236" i="24"/>
  <c r="BF236" i="24" s="1"/>
  <c r="BG236" i="24"/>
  <c r="BH236" i="24" s="1"/>
  <c r="BI236" i="24"/>
  <c r="BJ236" i="24" s="1"/>
  <c r="BK236" i="24"/>
  <c r="BL236" i="24" s="1"/>
  <c r="BM236" i="24"/>
  <c r="BN236" i="24" s="1"/>
  <c r="BC237" i="24"/>
  <c r="BD237" i="24" s="1"/>
  <c r="BE237" i="24"/>
  <c r="BF237" i="24" s="1"/>
  <c r="BG237" i="24"/>
  <c r="BH237" i="24" s="1"/>
  <c r="BI237" i="24"/>
  <c r="BJ237" i="24" s="1"/>
  <c r="BK237" i="24"/>
  <c r="BL237" i="24" s="1"/>
  <c r="BM237" i="24"/>
  <c r="BN237" i="24" s="1"/>
  <c r="BC1934" i="24"/>
  <c r="BD1934" i="24" s="1"/>
  <c r="BE1934" i="24"/>
  <c r="BF1934" i="24" s="1"/>
  <c r="BG1934" i="24"/>
  <c r="BH1934" i="24" s="1"/>
  <c r="BI1934" i="24"/>
  <c r="BJ1934" i="24" s="1"/>
  <c r="BK1934" i="24"/>
  <c r="BL1934" i="24" s="1"/>
  <c r="BM1934" i="24"/>
  <c r="BN1934" i="24" s="1"/>
  <c r="BC238" i="24"/>
  <c r="BD238" i="24" s="1"/>
  <c r="BE238" i="24"/>
  <c r="BF238" i="24" s="1"/>
  <c r="BG238" i="24"/>
  <c r="BH238" i="24" s="1"/>
  <c r="BI238" i="24"/>
  <c r="BJ238" i="24" s="1"/>
  <c r="BK238" i="24"/>
  <c r="BL238" i="24" s="1"/>
  <c r="BM238" i="24"/>
  <c r="BN238" i="24" s="1"/>
  <c r="BC1274" i="24"/>
  <c r="BD1274" i="24" s="1"/>
  <c r="BE1274" i="24"/>
  <c r="BF1274" i="24" s="1"/>
  <c r="BG1274" i="24"/>
  <c r="BH1274" i="24" s="1"/>
  <c r="BI1274" i="24"/>
  <c r="BJ1274" i="24" s="1"/>
  <c r="BK1274" i="24"/>
  <c r="BL1274" i="24" s="1"/>
  <c r="BM1274" i="24"/>
  <c r="BN1274" i="24" s="1"/>
  <c r="BC1275" i="24"/>
  <c r="BD1275" i="24" s="1"/>
  <c r="BE1275" i="24"/>
  <c r="BF1275" i="24" s="1"/>
  <c r="BG1275" i="24"/>
  <c r="BH1275" i="24" s="1"/>
  <c r="BI1275" i="24"/>
  <c r="BJ1275" i="24" s="1"/>
  <c r="BK1275" i="24"/>
  <c r="BL1275" i="24" s="1"/>
  <c r="BM1275" i="24"/>
  <c r="BN1275" i="24" s="1"/>
  <c r="BC1276" i="24"/>
  <c r="BD1276" i="24" s="1"/>
  <c r="BE1276" i="24"/>
  <c r="BF1276" i="24" s="1"/>
  <c r="BG1276" i="24"/>
  <c r="BH1276" i="24" s="1"/>
  <c r="BI1276" i="24"/>
  <c r="BJ1276" i="24" s="1"/>
  <c r="BK1276" i="24"/>
  <c r="BL1276" i="24" s="1"/>
  <c r="BM1276" i="24"/>
  <c r="BN1276" i="24" s="1"/>
  <c r="BC1277" i="24"/>
  <c r="BD1277" i="24" s="1"/>
  <c r="BE1277" i="24"/>
  <c r="BF1277" i="24" s="1"/>
  <c r="BG1277" i="24"/>
  <c r="BH1277" i="24" s="1"/>
  <c r="BI1277" i="24"/>
  <c r="BJ1277" i="24" s="1"/>
  <c r="BK1277" i="24"/>
  <c r="BL1277" i="24" s="1"/>
  <c r="BM1277" i="24"/>
  <c r="BN1277" i="24" s="1"/>
  <c r="BC1278" i="24"/>
  <c r="BD1278" i="24" s="1"/>
  <c r="BE1278" i="24"/>
  <c r="BF1278" i="24" s="1"/>
  <c r="BG1278" i="24"/>
  <c r="BH1278" i="24" s="1"/>
  <c r="BI1278" i="24"/>
  <c r="BJ1278" i="24" s="1"/>
  <c r="BK1278" i="24"/>
  <c r="BL1278" i="24" s="1"/>
  <c r="BM1278" i="24"/>
  <c r="BN1278" i="24" s="1"/>
  <c r="BC1279" i="24"/>
  <c r="BD1279" i="24" s="1"/>
  <c r="BE1279" i="24"/>
  <c r="BF1279" i="24" s="1"/>
  <c r="BG1279" i="24"/>
  <c r="BH1279" i="24" s="1"/>
  <c r="BI1279" i="24"/>
  <c r="BJ1279" i="24" s="1"/>
  <c r="BK1279" i="24"/>
  <c r="BL1279" i="24" s="1"/>
  <c r="BM1279" i="24"/>
  <c r="BN1279" i="24" s="1"/>
  <c r="BC1280" i="24"/>
  <c r="BD1280" i="24" s="1"/>
  <c r="BE1280" i="24"/>
  <c r="BF1280" i="24" s="1"/>
  <c r="BG1280" i="24"/>
  <c r="BH1280" i="24" s="1"/>
  <c r="BI1280" i="24"/>
  <c r="BJ1280" i="24" s="1"/>
  <c r="BK1280" i="24"/>
  <c r="BL1280" i="24" s="1"/>
  <c r="BM1280" i="24"/>
  <c r="BN1280" i="24" s="1"/>
  <c r="BC1281" i="24"/>
  <c r="BD1281" i="24" s="1"/>
  <c r="BE1281" i="24"/>
  <c r="BF1281" i="24" s="1"/>
  <c r="BG1281" i="24"/>
  <c r="BH1281" i="24" s="1"/>
  <c r="BI1281" i="24"/>
  <c r="BJ1281" i="24" s="1"/>
  <c r="BK1281" i="24"/>
  <c r="BL1281" i="24" s="1"/>
  <c r="BM1281" i="24"/>
  <c r="BN1281" i="24" s="1"/>
  <c r="BC239" i="24"/>
  <c r="BD239" i="24" s="1"/>
  <c r="BE239" i="24"/>
  <c r="BF239" i="24" s="1"/>
  <c r="BG239" i="24"/>
  <c r="BH239" i="24" s="1"/>
  <c r="BI239" i="24"/>
  <c r="BJ239" i="24" s="1"/>
  <c r="BK239" i="24"/>
  <c r="BL239" i="24" s="1"/>
  <c r="BM239" i="24"/>
  <c r="BN239" i="24" s="1"/>
  <c r="BC240" i="24"/>
  <c r="BD240" i="24" s="1"/>
  <c r="BE240" i="24"/>
  <c r="BF240" i="24" s="1"/>
  <c r="BG240" i="24"/>
  <c r="BH240" i="24" s="1"/>
  <c r="BI240" i="24"/>
  <c r="BJ240" i="24" s="1"/>
  <c r="BK240" i="24"/>
  <c r="BL240" i="24" s="1"/>
  <c r="BM240" i="24"/>
  <c r="BN240" i="24" s="1"/>
  <c r="BC241" i="24"/>
  <c r="BD241" i="24" s="1"/>
  <c r="BE241" i="24"/>
  <c r="BF241" i="24" s="1"/>
  <c r="BG241" i="24"/>
  <c r="BH241" i="24" s="1"/>
  <c r="BI241" i="24"/>
  <c r="BJ241" i="24" s="1"/>
  <c r="BK241" i="24"/>
  <c r="BL241" i="24" s="1"/>
  <c r="BM241" i="24"/>
  <c r="BN241" i="24" s="1"/>
  <c r="BC242" i="24"/>
  <c r="BD242" i="24" s="1"/>
  <c r="BE242" i="24"/>
  <c r="BF242" i="24" s="1"/>
  <c r="BG242" i="24"/>
  <c r="BH242" i="24" s="1"/>
  <c r="BI242" i="24"/>
  <c r="BJ242" i="24" s="1"/>
  <c r="BK242" i="24"/>
  <c r="BL242" i="24" s="1"/>
  <c r="BM242" i="24"/>
  <c r="BN242" i="24" s="1"/>
  <c r="BC243" i="24"/>
  <c r="BD243" i="24" s="1"/>
  <c r="BE243" i="24"/>
  <c r="BF243" i="24" s="1"/>
  <c r="BG243" i="24"/>
  <c r="BH243" i="24" s="1"/>
  <c r="BI243" i="24"/>
  <c r="BJ243" i="24" s="1"/>
  <c r="BK243" i="24"/>
  <c r="BL243" i="24" s="1"/>
  <c r="BM243" i="24"/>
  <c r="BN243" i="24" s="1"/>
  <c r="BC244" i="24"/>
  <c r="BD244" i="24" s="1"/>
  <c r="BE244" i="24"/>
  <c r="BF244" i="24" s="1"/>
  <c r="BG244" i="24"/>
  <c r="BH244" i="24" s="1"/>
  <c r="BI244" i="24"/>
  <c r="BJ244" i="24" s="1"/>
  <c r="BK244" i="24"/>
  <c r="BL244" i="24" s="1"/>
  <c r="BM244" i="24"/>
  <c r="BN244" i="24" s="1"/>
  <c r="BC245" i="24"/>
  <c r="BD245" i="24" s="1"/>
  <c r="BE245" i="24"/>
  <c r="BF245" i="24" s="1"/>
  <c r="BG245" i="24"/>
  <c r="BH245" i="24" s="1"/>
  <c r="BI245" i="24"/>
  <c r="BJ245" i="24" s="1"/>
  <c r="BK245" i="24"/>
  <c r="BL245" i="24" s="1"/>
  <c r="BM245" i="24"/>
  <c r="BN245" i="24" s="1"/>
  <c r="BC246" i="24"/>
  <c r="BD246" i="24" s="1"/>
  <c r="BE246" i="24"/>
  <c r="BF246" i="24" s="1"/>
  <c r="BG246" i="24"/>
  <c r="BH246" i="24" s="1"/>
  <c r="BI246" i="24"/>
  <c r="BJ246" i="24" s="1"/>
  <c r="BK246" i="24"/>
  <c r="BL246" i="24" s="1"/>
  <c r="BM246" i="24"/>
  <c r="BN246" i="24" s="1"/>
  <c r="BC247" i="24"/>
  <c r="BD247" i="24" s="1"/>
  <c r="BE247" i="24"/>
  <c r="BF247" i="24" s="1"/>
  <c r="BG247" i="24"/>
  <c r="BH247" i="24" s="1"/>
  <c r="BI247" i="24"/>
  <c r="BJ247" i="24" s="1"/>
  <c r="BK247" i="24"/>
  <c r="BL247" i="24" s="1"/>
  <c r="BM247" i="24"/>
  <c r="BN247" i="24" s="1"/>
  <c r="BC1282" i="24"/>
  <c r="BD1282" i="24" s="1"/>
  <c r="BE1282" i="24"/>
  <c r="BF1282" i="24" s="1"/>
  <c r="BG1282" i="24"/>
  <c r="BH1282" i="24" s="1"/>
  <c r="BI1282" i="24"/>
  <c r="BJ1282" i="24" s="1"/>
  <c r="BK1282" i="24"/>
  <c r="BL1282" i="24" s="1"/>
  <c r="BM1282" i="24"/>
  <c r="BN1282" i="24" s="1"/>
  <c r="BC248" i="24"/>
  <c r="BD248" i="24" s="1"/>
  <c r="BE248" i="24"/>
  <c r="BF248" i="24" s="1"/>
  <c r="BG248" i="24"/>
  <c r="BH248" i="24" s="1"/>
  <c r="BI248" i="24"/>
  <c r="BJ248" i="24" s="1"/>
  <c r="BK248" i="24"/>
  <c r="BL248" i="24" s="1"/>
  <c r="BM248" i="24"/>
  <c r="BN248" i="24" s="1"/>
  <c r="BC249" i="24"/>
  <c r="BD249" i="24" s="1"/>
  <c r="BE249" i="24"/>
  <c r="BF249" i="24" s="1"/>
  <c r="BG249" i="24"/>
  <c r="BH249" i="24" s="1"/>
  <c r="BI249" i="24"/>
  <c r="BJ249" i="24" s="1"/>
  <c r="BK249" i="24"/>
  <c r="BL249" i="24" s="1"/>
  <c r="BM249" i="24"/>
  <c r="BN249" i="24" s="1"/>
  <c r="BC1283" i="24"/>
  <c r="BD1283" i="24" s="1"/>
  <c r="BE1283" i="24"/>
  <c r="BF1283" i="24" s="1"/>
  <c r="BG1283" i="24"/>
  <c r="BH1283" i="24" s="1"/>
  <c r="BI1283" i="24"/>
  <c r="BJ1283" i="24" s="1"/>
  <c r="BK1283" i="24"/>
  <c r="BL1283" i="24" s="1"/>
  <c r="BM1283" i="24"/>
  <c r="BN1283" i="24" s="1"/>
  <c r="BC250" i="24"/>
  <c r="BD250" i="24" s="1"/>
  <c r="BE250" i="24"/>
  <c r="BF250" i="24" s="1"/>
  <c r="BG250" i="24"/>
  <c r="BH250" i="24" s="1"/>
  <c r="BI250" i="24"/>
  <c r="BJ250" i="24" s="1"/>
  <c r="BK250" i="24"/>
  <c r="BL250" i="24" s="1"/>
  <c r="BM250" i="24"/>
  <c r="BN250" i="24" s="1"/>
  <c r="BC251" i="24"/>
  <c r="BD251" i="24" s="1"/>
  <c r="BE251" i="24"/>
  <c r="BF251" i="24" s="1"/>
  <c r="BG251" i="24"/>
  <c r="BH251" i="24" s="1"/>
  <c r="BI251" i="24"/>
  <c r="BJ251" i="24" s="1"/>
  <c r="BK251" i="24"/>
  <c r="BL251" i="24" s="1"/>
  <c r="BM251" i="24"/>
  <c r="BN251" i="24" s="1"/>
  <c r="BC252" i="24"/>
  <c r="BD252" i="24" s="1"/>
  <c r="BE252" i="24"/>
  <c r="BF252" i="24" s="1"/>
  <c r="BG252" i="24"/>
  <c r="BH252" i="24" s="1"/>
  <c r="BI252" i="24"/>
  <c r="BJ252" i="24" s="1"/>
  <c r="BK252" i="24"/>
  <c r="BL252" i="24" s="1"/>
  <c r="BM252" i="24"/>
  <c r="BN252" i="24" s="1"/>
  <c r="BC253" i="24"/>
  <c r="BD253" i="24" s="1"/>
  <c r="BE253" i="24"/>
  <c r="BF253" i="24" s="1"/>
  <c r="BG253" i="24"/>
  <c r="BH253" i="24" s="1"/>
  <c r="BI253" i="24"/>
  <c r="BJ253" i="24" s="1"/>
  <c r="BK253" i="24"/>
  <c r="BL253" i="24" s="1"/>
  <c r="BM253" i="24"/>
  <c r="BN253" i="24" s="1"/>
  <c r="BC1285" i="24"/>
  <c r="BD1285" i="24" s="1"/>
  <c r="BE1285" i="24"/>
  <c r="BF1285" i="24" s="1"/>
  <c r="BG1285" i="24"/>
  <c r="BH1285" i="24" s="1"/>
  <c r="BI1285" i="24"/>
  <c r="BJ1285" i="24" s="1"/>
  <c r="BK1285" i="24"/>
  <c r="BL1285" i="24" s="1"/>
  <c r="BM1285" i="24"/>
  <c r="BN1285" i="24" s="1"/>
  <c r="BC1286" i="24"/>
  <c r="BD1286" i="24" s="1"/>
  <c r="BE1286" i="24"/>
  <c r="BF1286" i="24" s="1"/>
  <c r="BG1286" i="24"/>
  <c r="BH1286" i="24" s="1"/>
  <c r="BI1286" i="24"/>
  <c r="BJ1286" i="24" s="1"/>
  <c r="BK1286" i="24"/>
  <c r="BL1286" i="24" s="1"/>
  <c r="BM1286" i="24"/>
  <c r="BN1286" i="24" s="1"/>
  <c r="BC254" i="24"/>
  <c r="BD254" i="24" s="1"/>
  <c r="BE254" i="24"/>
  <c r="BF254" i="24" s="1"/>
  <c r="BG254" i="24"/>
  <c r="BH254" i="24" s="1"/>
  <c r="BI254" i="24"/>
  <c r="BJ254" i="24" s="1"/>
  <c r="BK254" i="24"/>
  <c r="BL254" i="24" s="1"/>
  <c r="BM254" i="24"/>
  <c r="BN254" i="24" s="1"/>
  <c r="BC2312" i="24"/>
  <c r="BD2312" i="24" s="1"/>
  <c r="BE2312" i="24"/>
  <c r="BF2312" i="24" s="1"/>
  <c r="BG2312" i="24"/>
  <c r="BH2312" i="24" s="1"/>
  <c r="BI2312" i="24"/>
  <c r="BJ2312" i="24" s="1"/>
  <c r="BK2312" i="24"/>
  <c r="BL2312" i="24" s="1"/>
  <c r="BM2312" i="24"/>
  <c r="BN2312" i="24" s="1"/>
  <c r="BC2473" i="24"/>
  <c r="BD2473" i="24" s="1"/>
  <c r="BE2473" i="24"/>
  <c r="BF2473" i="24" s="1"/>
  <c r="BG2473" i="24"/>
  <c r="BH2473" i="24" s="1"/>
  <c r="BI2473" i="24"/>
  <c r="BJ2473" i="24" s="1"/>
  <c r="BK2473" i="24"/>
  <c r="BL2473" i="24" s="1"/>
  <c r="BM2473" i="24"/>
  <c r="BN2473" i="24" s="1"/>
  <c r="BC2333" i="24"/>
  <c r="BD2333" i="24" s="1"/>
  <c r="BE2333" i="24"/>
  <c r="BF2333" i="24" s="1"/>
  <c r="BG2333" i="24"/>
  <c r="BH2333" i="24" s="1"/>
  <c r="BI2333" i="24"/>
  <c r="BJ2333" i="24" s="1"/>
  <c r="BK2333" i="24"/>
  <c r="BL2333" i="24" s="1"/>
  <c r="BM2333" i="24"/>
  <c r="BN2333" i="24" s="1"/>
  <c r="BC2502" i="24"/>
  <c r="BD2502" i="24" s="1"/>
  <c r="BE2502" i="24"/>
  <c r="BF2502" i="24" s="1"/>
  <c r="BG2502" i="24"/>
  <c r="BH2502" i="24" s="1"/>
  <c r="BI2502" i="24"/>
  <c r="BJ2502" i="24" s="1"/>
  <c r="BK2502" i="24"/>
  <c r="BL2502" i="24" s="1"/>
  <c r="BM2502" i="24"/>
  <c r="BN2502" i="24" s="1"/>
  <c r="BC2342" i="24"/>
  <c r="BD2342" i="24" s="1"/>
  <c r="BE2342" i="24"/>
  <c r="BF2342" i="24" s="1"/>
  <c r="BG2342" i="24"/>
  <c r="BH2342" i="24" s="1"/>
  <c r="BI2342" i="24"/>
  <c r="BJ2342" i="24" s="1"/>
  <c r="BK2342" i="24"/>
  <c r="BL2342" i="24" s="1"/>
  <c r="BM2342" i="24"/>
  <c r="BN2342" i="24" s="1"/>
  <c r="BC2087" i="24"/>
  <c r="BD2087" i="24" s="1"/>
  <c r="BE2087" i="24"/>
  <c r="BF2087" i="24" s="1"/>
  <c r="BG2087" i="24"/>
  <c r="BH2087" i="24" s="1"/>
  <c r="BI2087" i="24"/>
  <c r="BJ2087" i="24" s="1"/>
  <c r="BK2087" i="24"/>
  <c r="BL2087" i="24" s="1"/>
  <c r="BM2087" i="24"/>
  <c r="BN2087" i="24" s="1"/>
  <c r="BC2518" i="24"/>
  <c r="BD2518" i="24" s="1"/>
  <c r="BE2518" i="24"/>
  <c r="BF2518" i="24" s="1"/>
  <c r="BG2518" i="24"/>
  <c r="BH2518" i="24" s="1"/>
  <c r="BI2518" i="24"/>
  <c r="BJ2518" i="24" s="1"/>
  <c r="BK2518" i="24"/>
  <c r="BL2518" i="24" s="1"/>
  <c r="BM2518" i="24"/>
  <c r="BN2518" i="24" s="1"/>
  <c r="BC2482" i="24"/>
  <c r="BD2482" i="24" s="1"/>
  <c r="BE2482" i="24"/>
  <c r="BF2482" i="24" s="1"/>
  <c r="BG2482" i="24"/>
  <c r="BH2482" i="24" s="1"/>
  <c r="BI2482" i="24"/>
  <c r="BJ2482" i="24" s="1"/>
  <c r="BK2482" i="24"/>
  <c r="BL2482" i="24" s="1"/>
  <c r="BM2482" i="24"/>
  <c r="BN2482" i="24" s="1"/>
  <c r="BC2136" i="24"/>
  <c r="BD2136" i="24" s="1"/>
  <c r="BE2136" i="24"/>
  <c r="BF2136" i="24" s="1"/>
  <c r="BG2136" i="24"/>
  <c r="BH2136" i="24" s="1"/>
  <c r="BI2136" i="24"/>
  <c r="BJ2136" i="24" s="1"/>
  <c r="BK2136" i="24"/>
  <c r="BL2136" i="24" s="1"/>
  <c r="BM2136" i="24"/>
  <c r="BN2136" i="24" s="1"/>
  <c r="BC1287" i="24"/>
  <c r="BD1287" i="24" s="1"/>
  <c r="BE1287" i="24"/>
  <c r="BF1287" i="24" s="1"/>
  <c r="BG1287" i="24"/>
  <c r="BH1287" i="24" s="1"/>
  <c r="BI1287" i="24"/>
  <c r="BJ1287" i="24" s="1"/>
  <c r="BK1287" i="24"/>
  <c r="BL1287" i="24" s="1"/>
  <c r="BM1287" i="24"/>
  <c r="BN1287" i="24" s="1"/>
  <c r="BC2490" i="24"/>
  <c r="BD2490" i="24" s="1"/>
  <c r="BE2490" i="24"/>
  <c r="BF2490" i="24" s="1"/>
  <c r="BG2490" i="24"/>
  <c r="BH2490" i="24" s="1"/>
  <c r="BI2490" i="24"/>
  <c r="BJ2490" i="24" s="1"/>
  <c r="BK2490" i="24"/>
  <c r="BL2490" i="24" s="1"/>
  <c r="BM2490" i="24"/>
  <c r="BN2490" i="24" s="1"/>
  <c r="BC2096" i="24"/>
  <c r="BD2096" i="24" s="1"/>
  <c r="BE2096" i="24"/>
  <c r="BF2096" i="24" s="1"/>
  <c r="BG2096" i="24"/>
  <c r="BH2096" i="24" s="1"/>
  <c r="BI2096" i="24"/>
  <c r="BJ2096" i="24" s="1"/>
  <c r="BK2096" i="24"/>
  <c r="BL2096" i="24" s="1"/>
  <c r="BM2096" i="24"/>
  <c r="BN2096" i="24" s="1"/>
  <c r="BC1288" i="24"/>
  <c r="BD1288" i="24" s="1"/>
  <c r="BE1288" i="24"/>
  <c r="BF1288" i="24" s="1"/>
  <c r="BG1288" i="24"/>
  <c r="BH1288" i="24" s="1"/>
  <c r="BI1288" i="24"/>
  <c r="BJ1288" i="24" s="1"/>
  <c r="BK1288" i="24"/>
  <c r="BL1288" i="24" s="1"/>
  <c r="BM1288" i="24"/>
  <c r="BN1288" i="24" s="1"/>
  <c r="BC255" i="24"/>
  <c r="BD255" i="24" s="1"/>
  <c r="BE255" i="24"/>
  <c r="BF255" i="24" s="1"/>
  <c r="BG255" i="24"/>
  <c r="BH255" i="24" s="1"/>
  <c r="BI255" i="24"/>
  <c r="BJ255" i="24" s="1"/>
  <c r="BK255" i="24"/>
  <c r="BL255" i="24" s="1"/>
  <c r="BM255" i="24"/>
  <c r="BN255" i="24" s="1"/>
  <c r="BC256" i="24"/>
  <c r="BD256" i="24" s="1"/>
  <c r="BE256" i="24"/>
  <c r="BF256" i="24" s="1"/>
  <c r="BG256" i="24"/>
  <c r="BH256" i="24" s="1"/>
  <c r="BI256" i="24"/>
  <c r="BJ256" i="24" s="1"/>
  <c r="BK256" i="24"/>
  <c r="BL256" i="24" s="1"/>
  <c r="BM256" i="24"/>
  <c r="BN256" i="24" s="1"/>
  <c r="BC257" i="24"/>
  <c r="BD257" i="24" s="1"/>
  <c r="BE257" i="24"/>
  <c r="BF257" i="24" s="1"/>
  <c r="BG257" i="24"/>
  <c r="BH257" i="24" s="1"/>
  <c r="BI257" i="24"/>
  <c r="BJ257" i="24" s="1"/>
  <c r="BK257" i="24"/>
  <c r="BL257" i="24" s="1"/>
  <c r="BM257" i="24"/>
  <c r="BN257" i="24" s="1"/>
  <c r="BC258" i="24"/>
  <c r="BD258" i="24" s="1"/>
  <c r="BE258" i="24"/>
  <c r="BF258" i="24" s="1"/>
  <c r="BG258" i="24"/>
  <c r="BH258" i="24" s="1"/>
  <c r="BI258" i="24"/>
  <c r="BJ258" i="24" s="1"/>
  <c r="BK258" i="24"/>
  <c r="BL258" i="24" s="1"/>
  <c r="BM258" i="24"/>
  <c r="BN258" i="24" s="1"/>
  <c r="BC259" i="24"/>
  <c r="BD259" i="24" s="1"/>
  <c r="BE259" i="24"/>
  <c r="BF259" i="24" s="1"/>
  <c r="BG259" i="24"/>
  <c r="BH259" i="24" s="1"/>
  <c r="BI259" i="24"/>
  <c r="BJ259" i="24" s="1"/>
  <c r="BK259" i="24"/>
  <c r="BL259" i="24" s="1"/>
  <c r="BM259" i="24"/>
  <c r="BN259" i="24" s="1"/>
  <c r="BC260" i="24"/>
  <c r="BD260" i="24" s="1"/>
  <c r="BE260" i="24"/>
  <c r="BF260" i="24" s="1"/>
  <c r="BG260" i="24"/>
  <c r="BH260" i="24" s="1"/>
  <c r="BI260" i="24"/>
  <c r="BJ260" i="24" s="1"/>
  <c r="BK260" i="24"/>
  <c r="BL260" i="24" s="1"/>
  <c r="BM260" i="24"/>
  <c r="BN260" i="24" s="1"/>
  <c r="BC261" i="24"/>
  <c r="BD261" i="24" s="1"/>
  <c r="BE261" i="24"/>
  <c r="BF261" i="24" s="1"/>
  <c r="BG261" i="24"/>
  <c r="BH261" i="24" s="1"/>
  <c r="BI261" i="24"/>
  <c r="BJ261" i="24" s="1"/>
  <c r="BK261" i="24"/>
  <c r="BL261" i="24" s="1"/>
  <c r="BM261" i="24"/>
  <c r="BN261" i="24" s="1"/>
  <c r="BC262" i="24"/>
  <c r="BD262" i="24" s="1"/>
  <c r="BE262" i="24"/>
  <c r="BF262" i="24" s="1"/>
  <c r="BG262" i="24"/>
  <c r="BH262" i="24" s="1"/>
  <c r="BI262" i="24"/>
  <c r="BJ262" i="24" s="1"/>
  <c r="BK262" i="24"/>
  <c r="BL262" i="24" s="1"/>
  <c r="BM262" i="24"/>
  <c r="BN262" i="24" s="1"/>
  <c r="BC263" i="24"/>
  <c r="BD263" i="24" s="1"/>
  <c r="BE263" i="24"/>
  <c r="BF263" i="24" s="1"/>
  <c r="BG263" i="24"/>
  <c r="BH263" i="24" s="1"/>
  <c r="BI263" i="24"/>
  <c r="BJ263" i="24" s="1"/>
  <c r="BK263" i="24"/>
  <c r="BL263" i="24" s="1"/>
  <c r="BM263" i="24"/>
  <c r="BN263" i="24" s="1"/>
  <c r="BC264" i="24"/>
  <c r="BD264" i="24" s="1"/>
  <c r="BE264" i="24"/>
  <c r="BF264" i="24" s="1"/>
  <c r="BG264" i="24"/>
  <c r="BH264" i="24" s="1"/>
  <c r="BI264" i="24"/>
  <c r="BJ264" i="24" s="1"/>
  <c r="BK264" i="24"/>
  <c r="BL264" i="24" s="1"/>
  <c r="BM264" i="24"/>
  <c r="BN264" i="24" s="1"/>
  <c r="BC265" i="24"/>
  <c r="BD265" i="24" s="1"/>
  <c r="BE265" i="24"/>
  <c r="BF265" i="24" s="1"/>
  <c r="BG265" i="24"/>
  <c r="BH265" i="24" s="1"/>
  <c r="BI265" i="24"/>
  <c r="BJ265" i="24" s="1"/>
  <c r="BK265" i="24"/>
  <c r="BL265" i="24" s="1"/>
  <c r="BM265" i="24"/>
  <c r="BN265" i="24" s="1"/>
  <c r="BC266" i="24"/>
  <c r="BD266" i="24" s="1"/>
  <c r="BE266" i="24"/>
  <c r="BF266" i="24" s="1"/>
  <c r="BG266" i="24"/>
  <c r="BH266" i="24" s="1"/>
  <c r="BI266" i="24"/>
  <c r="BJ266" i="24" s="1"/>
  <c r="BK266" i="24"/>
  <c r="BL266" i="24" s="1"/>
  <c r="BM266" i="24"/>
  <c r="BN266" i="24" s="1"/>
  <c r="BC1289" i="24"/>
  <c r="BD1289" i="24" s="1"/>
  <c r="BE1289" i="24"/>
  <c r="BF1289" i="24" s="1"/>
  <c r="BG1289" i="24"/>
  <c r="BH1289" i="24" s="1"/>
  <c r="BI1289" i="24"/>
  <c r="BJ1289" i="24" s="1"/>
  <c r="BK1289" i="24"/>
  <c r="BL1289" i="24" s="1"/>
  <c r="BM1289" i="24"/>
  <c r="BN1289" i="24" s="1"/>
  <c r="BC1290" i="24"/>
  <c r="BD1290" i="24" s="1"/>
  <c r="BE1290" i="24"/>
  <c r="BF1290" i="24" s="1"/>
  <c r="BG1290" i="24"/>
  <c r="BH1290" i="24" s="1"/>
  <c r="BI1290" i="24"/>
  <c r="BJ1290" i="24" s="1"/>
  <c r="BK1290" i="24"/>
  <c r="BL1290" i="24" s="1"/>
  <c r="BM1290" i="24"/>
  <c r="BN1290" i="24" s="1"/>
  <c r="BC267" i="24"/>
  <c r="BD267" i="24" s="1"/>
  <c r="BE267" i="24"/>
  <c r="BF267" i="24" s="1"/>
  <c r="BG267" i="24"/>
  <c r="BH267" i="24" s="1"/>
  <c r="BI267" i="24"/>
  <c r="BJ267" i="24" s="1"/>
  <c r="BK267" i="24"/>
  <c r="BL267" i="24" s="1"/>
  <c r="BM267" i="24"/>
  <c r="BN267" i="24" s="1"/>
  <c r="BC1291" i="24"/>
  <c r="BD1291" i="24" s="1"/>
  <c r="BE1291" i="24"/>
  <c r="BF1291" i="24" s="1"/>
  <c r="BG1291" i="24"/>
  <c r="BH1291" i="24" s="1"/>
  <c r="BI1291" i="24"/>
  <c r="BJ1291" i="24" s="1"/>
  <c r="BK1291" i="24"/>
  <c r="BL1291" i="24" s="1"/>
  <c r="BM1291" i="24"/>
  <c r="BN1291" i="24" s="1"/>
  <c r="BC2205" i="24"/>
  <c r="BD2205" i="24" s="1"/>
  <c r="BE2205" i="24"/>
  <c r="BF2205" i="24" s="1"/>
  <c r="BG2205" i="24"/>
  <c r="BH2205" i="24" s="1"/>
  <c r="BI2205" i="24"/>
  <c r="BJ2205" i="24" s="1"/>
  <c r="BK2205" i="24"/>
  <c r="BL2205" i="24" s="1"/>
  <c r="BM2205" i="24"/>
  <c r="BN2205" i="24" s="1"/>
  <c r="BC2281" i="24"/>
  <c r="BD2281" i="24" s="1"/>
  <c r="BE2281" i="24"/>
  <c r="BF2281" i="24" s="1"/>
  <c r="BG2281" i="24"/>
  <c r="BH2281" i="24" s="1"/>
  <c r="BI2281" i="24"/>
  <c r="BJ2281" i="24" s="1"/>
  <c r="BK2281" i="24"/>
  <c r="BL2281" i="24" s="1"/>
  <c r="BM2281" i="24"/>
  <c r="BN2281" i="24" s="1"/>
  <c r="BC1292" i="24"/>
  <c r="BD1292" i="24" s="1"/>
  <c r="BE1292" i="24"/>
  <c r="BF1292" i="24" s="1"/>
  <c r="BG1292" i="24"/>
  <c r="BH1292" i="24" s="1"/>
  <c r="BI1292" i="24"/>
  <c r="BJ1292" i="24" s="1"/>
  <c r="BK1292" i="24"/>
  <c r="BL1292" i="24" s="1"/>
  <c r="BM1292" i="24"/>
  <c r="BN1292" i="24" s="1"/>
  <c r="BC2150" i="24"/>
  <c r="BD2150" i="24" s="1"/>
  <c r="BE2150" i="24"/>
  <c r="BF2150" i="24" s="1"/>
  <c r="BG2150" i="24"/>
  <c r="BH2150" i="24" s="1"/>
  <c r="BI2150" i="24"/>
  <c r="BJ2150" i="24" s="1"/>
  <c r="BK2150" i="24"/>
  <c r="BL2150" i="24" s="1"/>
  <c r="BM2150" i="24"/>
  <c r="BN2150" i="24" s="1"/>
  <c r="BC1293" i="24"/>
  <c r="BD1293" i="24" s="1"/>
  <c r="BE1293" i="24"/>
  <c r="BF1293" i="24" s="1"/>
  <c r="BG1293" i="24"/>
  <c r="BH1293" i="24" s="1"/>
  <c r="BI1293" i="24"/>
  <c r="BJ1293" i="24" s="1"/>
  <c r="BK1293" i="24"/>
  <c r="BL1293" i="24" s="1"/>
  <c r="BM1293" i="24"/>
  <c r="BN1293" i="24" s="1"/>
  <c r="BC268" i="24"/>
  <c r="BD268" i="24" s="1"/>
  <c r="BE268" i="24"/>
  <c r="BF268" i="24" s="1"/>
  <c r="BG268" i="24"/>
  <c r="BH268" i="24" s="1"/>
  <c r="BI268" i="24"/>
  <c r="BJ268" i="24" s="1"/>
  <c r="BK268" i="24"/>
  <c r="BL268" i="24" s="1"/>
  <c r="BM268" i="24"/>
  <c r="BN268" i="24" s="1"/>
  <c r="BC269" i="24"/>
  <c r="BD269" i="24" s="1"/>
  <c r="BE269" i="24"/>
  <c r="BF269" i="24" s="1"/>
  <c r="BG269" i="24"/>
  <c r="BH269" i="24" s="1"/>
  <c r="BI269" i="24"/>
  <c r="BJ269" i="24" s="1"/>
  <c r="BK269" i="24"/>
  <c r="BL269" i="24" s="1"/>
  <c r="BM269" i="24"/>
  <c r="BN269" i="24" s="1"/>
  <c r="BC270" i="24"/>
  <c r="BD270" i="24" s="1"/>
  <c r="BE270" i="24"/>
  <c r="BF270" i="24" s="1"/>
  <c r="BG270" i="24"/>
  <c r="BH270" i="24" s="1"/>
  <c r="BI270" i="24"/>
  <c r="BJ270" i="24" s="1"/>
  <c r="BK270" i="24"/>
  <c r="BL270" i="24" s="1"/>
  <c r="BM270" i="24"/>
  <c r="BN270" i="24" s="1"/>
  <c r="BC271" i="24"/>
  <c r="BD271" i="24" s="1"/>
  <c r="BE271" i="24"/>
  <c r="BF271" i="24" s="1"/>
  <c r="BG271" i="24"/>
  <c r="BH271" i="24" s="1"/>
  <c r="BI271" i="24"/>
  <c r="BJ271" i="24" s="1"/>
  <c r="BK271" i="24"/>
  <c r="BL271" i="24" s="1"/>
  <c r="BM271" i="24"/>
  <c r="BN271" i="24" s="1"/>
  <c r="BC272" i="24"/>
  <c r="BD272" i="24" s="1"/>
  <c r="BE272" i="24"/>
  <c r="BF272" i="24" s="1"/>
  <c r="BG272" i="24"/>
  <c r="BH272" i="24" s="1"/>
  <c r="BI272" i="24"/>
  <c r="BJ272" i="24" s="1"/>
  <c r="BK272" i="24"/>
  <c r="BL272" i="24" s="1"/>
  <c r="BM272" i="24"/>
  <c r="BN272" i="24" s="1"/>
  <c r="BC273" i="24"/>
  <c r="BD273" i="24" s="1"/>
  <c r="BE273" i="24"/>
  <c r="BF273" i="24" s="1"/>
  <c r="BG273" i="24"/>
  <c r="BH273" i="24" s="1"/>
  <c r="BI273" i="24"/>
  <c r="BJ273" i="24" s="1"/>
  <c r="BK273" i="24"/>
  <c r="BL273" i="24" s="1"/>
  <c r="BM273" i="24"/>
  <c r="BN273" i="24" s="1"/>
  <c r="BC274" i="24"/>
  <c r="BD274" i="24" s="1"/>
  <c r="BE274" i="24"/>
  <c r="BF274" i="24" s="1"/>
  <c r="BG274" i="24"/>
  <c r="BH274" i="24" s="1"/>
  <c r="BI274" i="24"/>
  <c r="BJ274" i="24" s="1"/>
  <c r="BK274" i="24"/>
  <c r="BL274" i="24" s="1"/>
  <c r="BM274" i="24"/>
  <c r="BN274" i="24" s="1"/>
  <c r="BC1294" i="24"/>
  <c r="BD1294" i="24" s="1"/>
  <c r="BE1294" i="24"/>
  <c r="BF1294" i="24" s="1"/>
  <c r="BG1294" i="24"/>
  <c r="BH1294" i="24" s="1"/>
  <c r="BI1294" i="24"/>
  <c r="BJ1294" i="24" s="1"/>
  <c r="BK1294" i="24"/>
  <c r="BL1294" i="24" s="1"/>
  <c r="BM1294" i="24"/>
  <c r="BN1294" i="24" s="1"/>
  <c r="BC275" i="24"/>
  <c r="BD275" i="24" s="1"/>
  <c r="BE275" i="24"/>
  <c r="BF275" i="24" s="1"/>
  <c r="BG275" i="24"/>
  <c r="BH275" i="24" s="1"/>
  <c r="BI275" i="24"/>
  <c r="BJ275" i="24" s="1"/>
  <c r="BK275" i="24"/>
  <c r="BL275" i="24" s="1"/>
  <c r="BM275" i="24"/>
  <c r="BN275" i="24" s="1"/>
  <c r="BC276" i="24"/>
  <c r="BD276" i="24" s="1"/>
  <c r="BE276" i="24"/>
  <c r="BF276" i="24" s="1"/>
  <c r="BG276" i="24"/>
  <c r="BH276" i="24" s="1"/>
  <c r="BI276" i="24"/>
  <c r="BJ276" i="24" s="1"/>
  <c r="BK276" i="24"/>
  <c r="BL276" i="24" s="1"/>
  <c r="BM276" i="24"/>
  <c r="BN276" i="24" s="1"/>
  <c r="BC277" i="24"/>
  <c r="BD277" i="24" s="1"/>
  <c r="BE277" i="24"/>
  <c r="BF277" i="24" s="1"/>
  <c r="BG277" i="24"/>
  <c r="BH277" i="24" s="1"/>
  <c r="BI277" i="24"/>
  <c r="BJ277" i="24" s="1"/>
  <c r="BK277" i="24"/>
  <c r="BL277" i="24" s="1"/>
  <c r="BM277" i="24"/>
  <c r="BN277" i="24" s="1"/>
  <c r="BC278" i="24"/>
  <c r="BD278" i="24" s="1"/>
  <c r="BE278" i="24"/>
  <c r="BF278" i="24" s="1"/>
  <c r="BG278" i="24"/>
  <c r="BH278" i="24" s="1"/>
  <c r="BI278" i="24"/>
  <c r="BJ278" i="24" s="1"/>
  <c r="BK278" i="24"/>
  <c r="BL278" i="24" s="1"/>
  <c r="BM278" i="24"/>
  <c r="BN278" i="24" s="1"/>
  <c r="BC279" i="24"/>
  <c r="BD279" i="24" s="1"/>
  <c r="BE279" i="24"/>
  <c r="BF279" i="24" s="1"/>
  <c r="BG279" i="24"/>
  <c r="BH279" i="24" s="1"/>
  <c r="BI279" i="24"/>
  <c r="BJ279" i="24" s="1"/>
  <c r="BK279" i="24"/>
  <c r="BL279" i="24" s="1"/>
  <c r="BM279" i="24"/>
  <c r="BN279" i="24" s="1"/>
  <c r="BC280" i="24"/>
  <c r="BD280" i="24" s="1"/>
  <c r="BE280" i="24"/>
  <c r="BF280" i="24" s="1"/>
  <c r="BG280" i="24"/>
  <c r="BH280" i="24" s="1"/>
  <c r="BI280" i="24"/>
  <c r="BJ280" i="24" s="1"/>
  <c r="BK280" i="24"/>
  <c r="BL280" i="24" s="1"/>
  <c r="BM280" i="24"/>
  <c r="BN280" i="24" s="1"/>
  <c r="BC281" i="24"/>
  <c r="BD281" i="24" s="1"/>
  <c r="BE281" i="24"/>
  <c r="BF281" i="24" s="1"/>
  <c r="BG281" i="24"/>
  <c r="BH281" i="24" s="1"/>
  <c r="BI281" i="24"/>
  <c r="BJ281" i="24" s="1"/>
  <c r="BK281" i="24"/>
  <c r="BL281" i="24" s="1"/>
  <c r="BM281" i="24"/>
  <c r="BN281" i="24" s="1"/>
  <c r="BC282" i="24"/>
  <c r="BD282" i="24" s="1"/>
  <c r="BE282" i="24"/>
  <c r="BF282" i="24" s="1"/>
  <c r="BG282" i="24"/>
  <c r="BH282" i="24" s="1"/>
  <c r="BI282" i="24"/>
  <c r="BJ282" i="24" s="1"/>
  <c r="BK282" i="24"/>
  <c r="BL282" i="24" s="1"/>
  <c r="BM282" i="24"/>
  <c r="BN282" i="24" s="1"/>
  <c r="BC283" i="24"/>
  <c r="BD283" i="24" s="1"/>
  <c r="BE283" i="24"/>
  <c r="BF283" i="24" s="1"/>
  <c r="BG283" i="24"/>
  <c r="BH283" i="24" s="1"/>
  <c r="BI283" i="24"/>
  <c r="BJ283" i="24" s="1"/>
  <c r="BK283" i="24"/>
  <c r="BL283" i="24" s="1"/>
  <c r="BM283" i="24"/>
  <c r="BN283" i="24" s="1"/>
  <c r="BC284" i="24"/>
  <c r="BD284" i="24" s="1"/>
  <c r="BE284" i="24"/>
  <c r="BF284" i="24" s="1"/>
  <c r="BG284" i="24"/>
  <c r="BH284" i="24" s="1"/>
  <c r="BI284" i="24"/>
  <c r="BJ284" i="24" s="1"/>
  <c r="BK284" i="24"/>
  <c r="BL284" i="24" s="1"/>
  <c r="BM284" i="24"/>
  <c r="BN284" i="24" s="1"/>
  <c r="BC285" i="24"/>
  <c r="BD285" i="24" s="1"/>
  <c r="BE285" i="24"/>
  <c r="BF285" i="24" s="1"/>
  <c r="BG285" i="24"/>
  <c r="BH285" i="24" s="1"/>
  <c r="BI285" i="24"/>
  <c r="BJ285" i="24" s="1"/>
  <c r="BK285" i="24"/>
  <c r="BL285" i="24" s="1"/>
  <c r="BM285" i="24"/>
  <c r="BN285" i="24" s="1"/>
  <c r="BC1295" i="24"/>
  <c r="BD1295" i="24" s="1"/>
  <c r="BE1295" i="24"/>
  <c r="BF1295" i="24" s="1"/>
  <c r="BG1295" i="24"/>
  <c r="BH1295" i="24" s="1"/>
  <c r="BI1295" i="24"/>
  <c r="BJ1295" i="24" s="1"/>
  <c r="BK1295" i="24"/>
  <c r="BL1295" i="24" s="1"/>
  <c r="BM1295" i="24"/>
  <c r="BN1295" i="24" s="1"/>
  <c r="BC286" i="24"/>
  <c r="BD286" i="24" s="1"/>
  <c r="BE286" i="24"/>
  <c r="BF286" i="24" s="1"/>
  <c r="BG286" i="24"/>
  <c r="BH286" i="24" s="1"/>
  <c r="BI286" i="24"/>
  <c r="BJ286" i="24" s="1"/>
  <c r="BK286" i="24"/>
  <c r="BL286" i="24" s="1"/>
  <c r="BM286" i="24"/>
  <c r="BN286" i="24" s="1"/>
  <c r="BC287" i="24"/>
  <c r="BD287" i="24" s="1"/>
  <c r="BE287" i="24"/>
  <c r="BF287" i="24" s="1"/>
  <c r="BG287" i="24"/>
  <c r="BH287" i="24" s="1"/>
  <c r="BI287" i="24"/>
  <c r="BJ287" i="24" s="1"/>
  <c r="BK287" i="24"/>
  <c r="BL287" i="24" s="1"/>
  <c r="BM287" i="24"/>
  <c r="BN287" i="24" s="1"/>
  <c r="BC288" i="24"/>
  <c r="BD288" i="24" s="1"/>
  <c r="BE288" i="24"/>
  <c r="BF288" i="24" s="1"/>
  <c r="BG288" i="24"/>
  <c r="BH288" i="24" s="1"/>
  <c r="BI288" i="24"/>
  <c r="BJ288" i="24" s="1"/>
  <c r="BK288" i="24"/>
  <c r="BL288" i="24" s="1"/>
  <c r="BM288" i="24"/>
  <c r="BN288" i="24" s="1"/>
  <c r="BC289" i="24"/>
  <c r="BD289" i="24" s="1"/>
  <c r="BE289" i="24"/>
  <c r="BF289" i="24" s="1"/>
  <c r="BG289" i="24"/>
  <c r="BH289" i="24" s="1"/>
  <c r="BI289" i="24"/>
  <c r="BJ289" i="24" s="1"/>
  <c r="BK289" i="24"/>
  <c r="BL289" i="24" s="1"/>
  <c r="BM289" i="24"/>
  <c r="BN289" i="24" s="1"/>
  <c r="BC1296" i="24"/>
  <c r="BD1296" i="24" s="1"/>
  <c r="BE1296" i="24"/>
  <c r="BF1296" i="24" s="1"/>
  <c r="BG1296" i="24"/>
  <c r="BH1296" i="24" s="1"/>
  <c r="BI1296" i="24"/>
  <c r="BJ1296" i="24" s="1"/>
  <c r="BK1296" i="24"/>
  <c r="BL1296" i="24" s="1"/>
  <c r="BM1296" i="24"/>
  <c r="BN1296" i="24" s="1"/>
  <c r="BC290" i="24"/>
  <c r="BD290" i="24" s="1"/>
  <c r="BE290" i="24"/>
  <c r="BF290" i="24" s="1"/>
  <c r="BG290" i="24"/>
  <c r="BH290" i="24" s="1"/>
  <c r="BI290" i="24"/>
  <c r="BJ290" i="24" s="1"/>
  <c r="BK290" i="24"/>
  <c r="BL290" i="24" s="1"/>
  <c r="BM290" i="24"/>
  <c r="BN290" i="24" s="1"/>
  <c r="BC291" i="24"/>
  <c r="BD291" i="24" s="1"/>
  <c r="BE291" i="24"/>
  <c r="BF291" i="24" s="1"/>
  <c r="BG291" i="24"/>
  <c r="BH291" i="24" s="1"/>
  <c r="BI291" i="24"/>
  <c r="BJ291" i="24" s="1"/>
  <c r="BK291" i="24"/>
  <c r="BL291" i="24" s="1"/>
  <c r="BM291" i="24"/>
  <c r="BN291" i="24" s="1"/>
  <c r="BC292" i="24"/>
  <c r="BD292" i="24" s="1"/>
  <c r="BE292" i="24"/>
  <c r="BF292" i="24" s="1"/>
  <c r="BG292" i="24"/>
  <c r="BH292" i="24" s="1"/>
  <c r="BI292" i="24"/>
  <c r="BJ292" i="24" s="1"/>
  <c r="BK292" i="24"/>
  <c r="BL292" i="24" s="1"/>
  <c r="BM292" i="24"/>
  <c r="BN292" i="24" s="1"/>
  <c r="BC1297" i="24"/>
  <c r="BD1297" i="24" s="1"/>
  <c r="BE1297" i="24"/>
  <c r="BF1297" i="24" s="1"/>
  <c r="BG1297" i="24"/>
  <c r="BH1297" i="24" s="1"/>
  <c r="BI1297" i="24"/>
  <c r="BJ1297" i="24" s="1"/>
  <c r="BK1297" i="24"/>
  <c r="BL1297" i="24" s="1"/>
  <c r="BM1297" i="24"/>
  <c r="BN1297" i="24" s="1"/>
  <c r="BC293" i="24"/>
  <c r="BD293" i="24" s="1"/>
  <c r="BE293" i="24"/>
  <c r="BF293" i="24" s="1"/>
  <c r="BG293" i="24"/>
  <c r="BH293" i="24" s="1"/>
  <c r="BI293" i="24"/>
  <c r="BJ293" i="24" s="1"/>
  <c r="BK293" i="24"/>
  <c r="BL293" i="24" s="1"/>
  <c r="BM293" i="24"/>
  <c r="BN293" i="24" s="1"/>
  <c r="BC294" i="24"/>
  <c r="BD294" i="24" s="1"/>
  <c r="BE294" i="24"/>
  <c r="BF294" i="24" s="1"/>
  <c r="BG294" i="24"/>
  <c r="BH294" i="24" s="1"/>
  <c r="BI294" i="24"/>
  <c r="BJ294" i="24" s="1"/>
  <c r="BK294" i="24"/>
  <c r="BL294" i="24" s="1"/>
  <c r="BM294" i="24"/>
  <c r="BN294" i="24" s="1"/>
  <c r="BC1298" i="24"/>
  <c r="BD1298" i="24" s="1"/>
  <c r="BE1298" i="24"/>
  <c r="BF1298" i="24" s="1"/>
  <c r="BG1298" i="24"/>
  <c r="BH1298" i="24" s="1"/>
  <c r="BI1298" i="24"/>
  <c r="BJ1298" i="24" s="1"/>
  <c r="BK1298" i="24"/>
  <c r="BL1298" i="24" s="1"/>
  <c r="BM1298" i="24"/>
  <c r="BN1298" i="24" s="1"/>
  <c r="BC1299" i="24"/>
  <c r="BD1299" i="24" s="1"/>
  <c r="BE1299" i="24"/>
  <c r="BF1299" i="24" s="1"/>
  <c r="BG1299" i="24"/>
  <c r="BH1299" i="24" s="1"/>
  <c r="BI1299" i="24"/>
  <c r="BJ1299" i="24" s="1"/>
  <c r="BK1299" i="24"/>
  <c r="BL1299" i="24" s="1"/>
  <c r="BM1299" i="24"/>
  <c r="BN1299" i="24" s="1"/>
  <c r="BC1300" i="24"/>
  <c r="BD1300" i="24" s="1"/>
  <c r="BE1300" i="24"/>
  <c r="BF1300" i="24" s="1"/>
  <c r="BG1300" i="24"/>
  <c r="BH1300" i="24" s="1"/>
  <c r="BI1300" i="24"/>
  <c r="BJ1300" i="24" s="1"/>
  <c r="BK1300" i="24"/>
  <c r="BL1300" i="24" s="1"/>
  <c r="BM1300" i="24"/>
  <c r="BN1300" i="24" s="1"/>
  <c r="BC1301" i="24"/>
  <c r="BD1301" i="24" s="1"/>
  <c r="BE1301" i="24"/>
  <c r="BF1301" i="24" s="1"/>
  <c r="BG1301" i="24"/>
  <c r="BH1301" i="24" s="1"/>
  <c r="BI1301" i="24"/>
  <c r="BJ1301" i="24" s="1"/>
  <c r="BK1301" i="24"/>
  <c r="BL1301" i="24" s="1"/>
  <c r="BM1301" i="24"/>
  <c r="BN1301" i="24" s="1"/>
  <c r="BC1302" i="24"/>
  <c r="BD1302" i="24" s="1"/>
  <c r="BE1302" i="24"/>
  <c r="BF1302" i="24" s="1"/>
  <c r="BG1302" i="24"/>
  <c r="BH1302" i="24" s="1"/>
  <c r="BI1302" i="24"/>
  <c r="BJ1302" i="24" s="1"/>
  <c r="BK1302" i="24"/>
  <c r="BL1302" i="24" s="1"/>
  <c r="BM1302" i="24"/>
  <c r="BN1302" i="24" s="1"/>
  <c r="BC1303" i="24"/>
  <c r="BD1303" i="24" s="1"/>
  <c r="BE1303" i="24"/>
  <c r="BF1303" i="24" s="1"/>
  <c r="BG1303" i="24"/>
  <c r="BH1303" i="24" s="1"/>
  <c r="BI1303" i="24"/>
  <c r="BJ1303" i="24" s="1"/>
  <c r="BK1303" i="24"/>
  <c r="BL1303" i="24" s="1"/>
  <c r="BM1303" i="24"/>
  <c r="BN1303" i="24" s="1"/>
  <c r="BC295" i="24"/>
  <c r="BD295" i="24" s="1"/>
  <c r="BE295" i="24"/>
  <c r="BF295" i="24" s="1"/>
  <c r="BG295" i="24"/>
  <c r="BH295" i="24" s="1"/>
  <c r="BI295" i="24"/>
  <c r="BJ295" i="24" s="1"/>
  <c r="BK295" i="24"/>
  <c r="BL295" i="24" s="1"/>
  <c r="BM295" i="24"/>
  <c r="BN295" i="24" s="1"/>
  <c r="BC296" i="24"/>
  <c r="BD296" i="24" s="1"/>
  <c r="BE296" i="24"/>
  <c r="BF296" i="24" s="1"/>
  <c r="BG296" i="24"/>
  <c r="BH296" i="24" s="1"/>
  <c r="BI296" i="24"/>
  <c r="BJ296" i="24" s="1"/>
  <c r="BK296" i="24"/>
  <c r="BL296" i="24" s="1"/>
  <c r="BM296" i="24"/>
  <c r="BN296" i="24" s="1"/>
  <c r="BC297" i="24"/>
  <c r="BD297" i="24" s="1"/>
  <c r="BE297" i="24"/>
  <c r="BF297" i="24" s="1"/>
  <c r="BG297" i="24"/>
  <c r="BH297" i="24" s="1"/>
  <c r="BI297" i="24"/>
  <c r="BJ297" i="24" s="1"/>
  <c r="BK297" i="24"/>
  <c r="BL297" i="24" s="1"/>
  <c r="BM297" i="24"/>
  <c r="BN297" i="24" s="1"/>
  <c r="BC298" i="24"/>
  <c r="BD298" i="24" s="1"/>
  <c r="BE298" i="24"/>
  <c r="BF298" i="24" s="1"/>
  <c r="BG298" i="24"/>
  <c r="BH298" i="24" s="1"/>
  <c r="BI298" i="24"/>
  <c r="BJ298" i="24" s="1"/>
  <c r="BK298" i="24"/>
  <c r="BL298" i="24" s="1"/>
  <c r="BM298" i="24"/>
  <c r="BN298" i="24" s="1"/>
  <c r="BC1304" i="24"/>
  <c r="BD1304" i="24" s="1"/>
  <c r="BE1304" i="24"/>
  <c r="BF1304" i="24" s="1"/>
  <c r="BG1304" i="24"/>
  <c r="BH1304" i="24" s="1"/>
  <c r="BI1304" i="24"/>
  <c r="BJ1304" i="24" s="1"/>
  <c r="BK1304" i="24"/>
  <c r="BL1304" i="24" s="1"/>
  <c r="BM1304" i="24"/>
  <c r="BN1304" i="24" s="1"/>
  <c r="BC299" i="24"/>
  <c r="BD299" i="24" s="1"/>
  <c r="BE299" i="24"/>
  <c r="BF299" i="24" s="1"/>
  <c r="BG299" i="24"/>
  <c r="BH299" i="24" s="1"/>
  <c r="BI299" i="24"/>
  <c r="BJ299" i="24" s="1"/>
  <c r="BK299" i="24"/>
  <c r="BL299" i="24" s="1"/>
  <c r="BM299" i="24"/>
  <c r="BN299" i="24" s="1"/>
  <c r="BC300" i="24"/>
  <c r="BD300" i="24" s="1"/>
  <c r="BE300" i="24"/>
  <c r="BF300" i="24" s="1"/>
  <c r="BG300" i="24"/>
  <c r="BH300" i="24" s="1"/>
  <c r="BI300" i="24"/>
  <c r="BJ300" i="24" s="1"/>
  <c r="BK300" i="24"/>
  <c r="BL300" i="24" s="1"/>
  <c r="BM300" i="24"/>
  <c r="BN300" i="24" s="1"/>
  <c r="BC301" i="24"/>
  <c r="BD301" i="24" s="1"/>
  <c r="BE301" i="24"/>
  <c r="BF301" i="24" s="1"/>
  <c r="BG301" i="24"/>
  <c r="BH301" i="24" s="1"/>
  <c r="BI301" i="24"/>
  <c r="BJ301" i="24" s="1"/>
  <c r="BK301" i="24"/>
  <c r="BL301" i="24" s="1"/>
  <c r="BM301" i="24"/>
  <c r="BN301" i="24" s="1"/>
  <c r="BC302" i="24"/>
  <c r="BD302" i="24" s="1"/>
  <c r="BE302" i="24"/>
  <c r="BF302" i="24" s="1"/>
  <c r="BG302" i="24"/>
  <c r="BH302" i="24" s="1"/>
  <c r="BI302" i="24"/>
  <c r="BJ302" i="24" s="1"/>
  <c r="BK302" i="24"/>
  <c r="BL302" i="24" s="1"/>
  <c r="BM302" i="24"/>
  <c r="BN302" i="24" s="1"/>
  <c r="BC1305" i="24"/>
  <c r="BD1305" i="24" s="1"/>
  <c r="BE1305" i="24"/>
  <c r="BF1305" i="24" s="1"/>
  <c r="BG1305" i="24"/>
  <c r="BH1305" i="24" s="1"/>
  <c r="BI1305" i="24"/>
  <c r="BJ1305" i="24" s="1"/>
  <c r="BK1305" i="24"/>
  <c r="BL1305" i="24" s="1"/>
  <c r="BM1305" i="24"/>
  <c r="BN1305" i="24" s="1"/>
  <c r="BC303" i="24"/>
  <c r="BD303" i="24" s="1"/>
  <c r="BE303" i="24"/>
  <c r="BF303" i="24" s="1"/>
  <c r="BG303" i="24"/>
  <c r="BH303" i="24" s="1"/>
  <c r="BI303" i="24"/>
  <c r="BJ303" i="24" s="1"/>
  <c r="BK303" i="24"/>
  <c r="BL303" i="24" s="1"/>
  <c r="BM303" i="24"/>
  <c r="BN303" i="24" s="1"/>
  <c r="BC1306" i="24"/>
  <c r="BD1306" i="24" s="1"/>
  <c r="BE1306" i="24"/>
  <c r="BF1306" i="24" s="1"/>
  <c r="BG1306" i="24"/>
  <c r="BH1306" i="24" s="1"/>
  <c r="BI1306" i="24"/>
  <c r="BJ1306" i="24" s="1"/>
  <c r="BK1306" i="24"/>
  <c r="BL1306" i="24" s="1"/>
  <c r="BM1306" i="24"/>
  <c r="BN1306" i="24" s="1"/>
  <c r="BC1307" i="24"/>
  <c r="BD1307" i="24" s="1"/>
  <c r="BE1307" i="24"/>
  <c r="BF1307" i="24" s="1"/>
  <c r="BG1307" i="24"/>
  <c r="BH1307" i="24" s="1"/>
  <c r="BI1307" i="24"/>
  <c r="BJ1307" i="24" s="1"/>
  <c r="BK1307" i="24"/>
  <c r="BL1307" i="24" s="1"/>
  <c r="BM1307" i="24"/>
  <c r="BN1307" i="24" s="1"/>
  <c r="BC304" i="24"/>
  <c r="BD304" i="24" s="1"/>
  <c r="BE304" i="24"/>
  <c r="BF304" i="24" s="1"/>
  <c r="BG304" i="24"/>
  <c r="BH304" i="24" s="1"/>
  <c r="BI304" i="24"/>
  <c r="BJ304" i="24" s="1"/>
  <c r="BK304" i="24"/>
  <c r="BL304" i="24" s="1"/>
  <c r="BM304" i="24"/>
  <c r="BN304" i="24" s="1"/>
  <c r="BC1308" i="24"/>
  <c r="BD1308" i="24" s="1"/>
  <c r="BE1308" i="24"/>
  <c r="BF1308" i="24" s="1"/>
  <c r="BG1308" i="24"/>
  <c r="BH1308" i="24" s="1"/>
  <c r="BI1308" i="24"/>
  <c r="BJ1308" i="24" s="1"/>
  <c r="BK1308" i="24"/>
  <c r="BL1308" i="24" s="1"/>
  <c r="BM1308" i="24"/>
  <c r="BN1308" i="24" s="1"/>
  <c r="BC305" i="24"/>
  <c r="BD305" i="24" s="1"/>
  <c r="BE305" i="24"/>
  <c r="BF305" i="24" s="1"/>
  <c r="BG305" i="24"/>
  <c r="BH305" i="24" s="1"/>
  <c r="BI305" i="24"/>
  <c r="BJ305" i="24" s="1"/>
  <c r="BK305" i="24"/>
  <c r="BL305" i="24" s="1"/>
  <c r="BM305" i="24"/>
  <c r="BN305" i="24" s="1"/>
  <c r="BC306" i="24"/>
  <c r="BD306" i="24" s="1"/>
  <c r="BE306" i="24"/>
  <c r="BF306" i="24" s="1"/>
  <c r="BG306" i="24"/>
  <c r="BH306" i="24" s="1"/>
  <c r="BI306" i="24"/>
  <c r="BJ306" i="24" s="1"/>
  <c r="BK306" i="24"/>
  <c r="BL306" i="24" s="1"/>
  <c r="BM306" i="24"/>
  <c r="BN306" i="24" s="1"/>
  <c r="BC307" i="24"/>
  <c r="BD307" i="24" s="1"/>
  <c r="BE307" i="24"/>
  <c r="BF307" i="24" s="1"/>
  <c r="BG307" i="24"/>
  <c r="BH307" i="24" s="1"/>
  <c r="BI307" i="24"/>
  <c r="BJ307" i="24" s="1"/>
  <c r="BK307" i="24"/>
  <c r="BL307" i="24" s="1"/>
  <c r="BM307" i="24"/>
  <c r="BN307" i="24" s="1"/>
  <c r="BC308" i="24"/>
  <c r="BD308" i="24" s="1"/>
  <c r="BE308" i="24"/>
  <c r="BF308" i="24" s="1"/>
  <c r="BG308" i="24"/>
  <c r="BH308" i="24" s="1"/>
  <c r="BI308" i="24"/>
  <c r="BJ308" i="24" s="1"/>
  <c r="BK308" i="24"/>
  <c r="BL308" i="24" s="1"/>
  <c r="BM308" i="24"/>
  <c r="BN308" i="24" s="1"/>
  <c r="BC309" i="24"/>
  <c r="BD309" i="24" s="1"/>
  <c r="BE309" i="24"/>
  <c r="BF309" i="24" s="1"/>
  <c r="BG309" i="24"/>
  <c r="BH309" i="24" s="1"/>
  <c r="BI309" i="24"/>
  <c r="BJ309" i="24" s="1"/>
  <c r="BK309" i="24"/>
  <c r="BL309" i="24" s="1"/>
  <c r="BM309" i="24"/>
  <c r="BN309" i="24" s="1"/>
  <c r="BC310" i="24"/>
  <c r="BD310" i="24" s="1"/>
  <c r="BE310" i="24"/>
  <c r="BF310" i="24" s="1"/>
  <c r="BG310" i="24"/>
  <c r="BH310" i="24" s="1"/>
  <c r="BI310" i="24"/>
  <c r="BJ310" i="24" s="1"/>
  <c r="BK310" i="24"/>
  <c r="BL310" i="24" s="1"/>
  <c r="BM310" i="24"/>
  <c r="BN310" i="24" s="1"/>
  <c r="BC311" i="24"/>
  <c r="BD311" i="24" s="1"/>
  <c r="BE311" i="24"/>
  <c r="BF311" i="24" s="1"/>
  <c r="BG311" i="24"/>
  <c r="BH311" i="24" s="1"/>
  <c r="BI311" i="24"/>
  <c r="BJ311" i="24" s="1"/>
  <c r="BK311" i="24"/>
  <c r="BL311" i="24" s="1"/>
  <c r="BM311" i="24"/>
  <c r="BN311" i="24" s="1"/>
  <c r="BC1309" i="24"/>
  <c r="BD1309" i="24" s="1"/>
  <c r="BE1309" i="24"/>
  <c r="BF1309" i="24" s="1"/>
  <c r="BG1309" i="24"/>
  <c r="BH1309" i="24" s="1"/>
  <c r="BI1309" i="24"/>
  <c r="BJ1309" i="24" s="1"/>
  <c r="BK1309" i="24"/>
  <c r="BL1309" i="24" s="1"/>
  <c r="BM1309" i="24"/>
  <c r="BN1309" i="24" s="1"/>
  <c r="BC312" i="24"/>
  <c r="BD312" i="24" s="1"/>
  <c r="BE312" i="24"/>
  <c r="BF312" i="24" s="1"/>
  <c r="BG312" i="24"/>
  <c r="BH312" i="24" s="1"/>
  <c r="BI312" i="24"/>
  <c r="BJ312" i="24" s="1"/>
  <c r="BK312" i="24"/>
  <c r="BL312" i="24" s="1"/>
  <c r="BM312" i="24"/>
  <c r="BN312" i="24" s="1"/>
  <c r="BC313" i="24"/>
  <c r="BD313" i="24" s="1"/>
  <c r="BE313" i="24"/>
  <c r="BF313" i="24" s="1"/>
  <c r="BG313" i="24"/>
  <c r="BH313" i="24" s="1"/>
  <c r="BI313" i="24"/>
  <c r="BJ313" i="24" s="1"/>
  <c r="BK313" i="24"/>
  <c r="BL313" i="24" s="1"/>
  <c r="BM313" i="24"/>
  <c r="BN313" i="24" s="1"/>
  <c r="BC1310" i="24"/>
  <c r="BD1310" i="24" s="1"/>
  <c r="BE1310" i="24"/>
  <c r="BF1310" i="24" s="1"/>
  <c r="BG1310" i="24"/>
  <c r="BH1310" i="24" s="1"/>
  <c r="BI1310" i="24"/>
  <c r="BJ1310" i="24" s="1"/>
  <c r="BK1310" i="24"/>
  <c r="BL1310" i="24" s="1"/>
  <c r="BM1310" i="24"/>
  <c r="BN1310" i="24" s="1"/>
  <c r="BC1311" i="24"/>
  <c r="BD1311" i="24" s="1"/>
  <c r="BE1311" i="24"/>
  <c r="BF1311" i="24" s="1"/>
  <c r="BG1311" i="24"/>
  <c r="BH1311" i="24" s="1"/>
  <c r="BI1311" i="24"/>
  <c r="BJ1311" i="24" s="1"/>
  <c r="BK1311" i="24"/>
  <c r="BL1311" i="24" s="1"/>
  <c r="BM1311" i="24"/>
  <c r="BN1311" i="24" s="1"/>
  <c r="BC314" i="24"/>
  <c r="BD314" i="24" s="1"/>
  <c r="BE314" i="24"/>
  <c r="BF314" i="24" s="1"/>
  <c r="BG314" i="24"/>
  <c r="BH314" i="24" s="1"/>
  <c r="BI314" i="24"/>
  <c r="BJ314" i="24" s="1"/>
  <c r="BK314" i="24"/>
  <c r="BL314" i="24" s="1"/>
  <c r="BM314" i="24"/>
  <c r="BN314" i="24" s="1"/>
  <c r="BC1312" i="24"/>
  <c r="BD1312" i="24" s="1"/>
  <c r="BE1312" i="24"/>
  <c r="BF1312" i="24" s="1"/>
  <c r="BG1312" i="24"/>
  <c r="BH1312" i="24" s="1"/>
  <c r="BI1312" i="24"/>
  <c r="BJ1312" i="24" s="1"/>
  <c r="BK1312" i="24"/>
  <c r="BL1312" i="24" s="1"/>
  <c r="BM1312" i="24"/>
  <c r="BN1312" i="24" s="1"/>
  <c r="BC315" i="24"/>
  <c r="BD315" i="24" s="1"/>
  <c r="BE315" i="24"/>
  <c r="BF315" i="24" s="1"/>
  <c r="BG315" i="24"/>
  <c r="BH315" i="24" s="1"/>
  <c r="BI315" i="24"/>
  <c r="BJ315" i="24" s="1"/>
  <c r="BK315" i="24"/>
  <c r="BL315" i="24" s="1"/>
  <c r="BM315" i="24"/>
  <c r="BN315" i="24" s="1"/>
  <c r="BC316" i="24"/>
  <c r="BD316" i="24" s="1"/>
  <c r="BE316" i="24"/>
  <c r="BF316" i="24" s="1"/>
  <c r="BG316" i="24"/>
  <c r="BH316" i="24" s="1"/>
  <c r="BI316" i="24"/>
  <c r="BJ316" i="24" s="1"/>
  <c r="BK316" i="24"/>
  <c r="BL316" i="24" s="1"/>
  <c r="BM316" i="24"/>
  <c r="BN316" i="24" s="1"/>
  <c r="BC317" i="24"/>
  <c r="BD317" i="24" s="1"/>
  <c r="BE317" i="24"/>
  <c r="BF317" i="24" s="1"/>
  <c r="BG317" i="24"/>
  <c r="BH317" i="24" s="1"/>
  <c r="BI317" i="24"/>
  <c r="BJ317" i="24" s="1"/>
  <c r="BK317" i="24"/>
  <c r="BL317" i="24" s="1"/>
  <c r="BM317" i="24"/>
  <c r="BN317" i="24" s="1"/>
  <c r="BC1313" i="24"/>
  <c r="BD1313" i="24" s="1"/>
  <c r="BE1313" i="24"/>
  <c r="BF1313" i="24" s="1"/>
  <c r="BG1313" i="24"/>
  <c r="BH1313" i="24" s="1"/>
  <c r="BI1313" i="24"/>
  <c r="BJ1313" i="24" s="1"/>
  <c r="BK1313" i="24"/>
  <c r="BL1313" i="24" s="1"/>
  <c r="BM1313" i="24"/>
  <c r="BN1313" i="24" s="1"/>
  <c r="BC318" i="24"/>
  <c r="BD318" i="24" s="1"/>
  <c r="BE318" i="24"/>
  <c r="BF318" i="24" s="1"/>
  <c r="BG318" i="24"/>
  <c r="BH318" i="24" s="1"/>
  <c r="BI318" i="24"/>
  <c r="BJ318" i="24" s="1"/>
  <c r="BK318" i="24"/>
  <c r="BL318" i="24" s="1"/>
  <c r="BM318" i="24"/>
  <c r="BN318" i="24" s="1"/>
  <c r="BC1314" i="24"/>
  <c r="BD1314" i="24" s="1"/>
  <c r="BE1314" i="24"/>
  <c r="BF1314" i="24" s="1"/>
  <c r="BG1314" i="24"/>
  <c r="BH1314" i="24" s="1"/>
  <c r="BI1314" i="24"/>
  <c r="BJ1314" i="24" s="1"/>
  <c r="BK1314" i="24"/>
  <c r="BL1314" i="24" s="1"/>
  <c r="BM1314" i="24"/>
  <c r="BN1314" i="24" s="1"/>
  <c r="BC1315" i="24"/>
  <c r="BD1315" i="24" s="1"/>
  <c r="BE1315" i="24"/>
  <c r="BF1315" i="24" s="1"/>
  <c r="BG1315" i="24"/>
  <c r="BH1315" i="24" s="1"/>
  <c r="BI1315" i="24"/>
  <c r="BJ1315" i="24" s="1"/>
  <c r="BK1315" i="24"/>
  <c r="BL1315" i="24" s="1"/>
  <c r="BM1315" i="24"/>
  <c r="BN1315" i="24" s="1"/>
  <c r="BC1316" i="24"/>
  <c r="BD1316" i="24" s="1"/>
  <c r="BE1316" i="24"/>
  <c r="BF1316" i="24" s="1"/>
  <c r="BG1316" i="24"/>
  <c r="BH1316" i="24" s="1"/>
  <c r="BI1316" i="24"/>
  <c r="BJ1316" i="24" s="1"/>
  <c r="BK1316" i="24"/>
  <c r="BL1316" i="24" s="1"/>
  <c r="BM1316" i="24"/>
  <c r="BN1316" i="24" s="1"/>
  <c r="BC319" i="24"/>
  <c r="BD319" i="24" s="1"/>
  <c r="BE319" i="24"/>
  <c r="BF319" i="24" s="1"/>
  <c r="BG319" i="24"/>
  <c r="BH319" i="24" s="1"/>
  <c r="BI319" i="24"/>
  <c r="BJ319" i="24" s="1"/>
  <c r="BK319" i="24"/>
  <c r="BL319" i="24" s="1"/>
  <c r="BM319" i="24"/>
  <c r="BN319" i="24" s="1"/>
  <c r="BC1317" i="24"/>
  <c r="BD1317" i="24" s="1"/>
  <c r="BE1317" i="24"/>
  <c r="BF1317" i="24" s="1"/>
  <c r="BG1317" i="24"/>
  <c r="BH1317" i="24" s="1"/>
  <c r="BI1317" i="24"/>
  <c r="BJ1317" i="24" s="1"/>
  <c r="BK1317" i="24"/>
  <c r="BL1317" i="24" s="1"/>
  <c r="BM1317" i="24"/>
  <c r="BN1317" i="24" s="1"/>
  <c r="BC1318" i="24"/>
  <c r="BD1318" i="24" s="1"/>
  <c r="BE1318" i="24"/>
  <c r="BF1318" i="24" s="1"/>
  <c r="BG1318" i="24"/>
  <c r="BH1318" i="24" s="1"/>
  <c r="BI1318" i="24"/>
  <c r="BJ1318" i="24" s="1"/>
  <c r="BK1318" i="24"/>
  <c r="BL1318" i="24" s="1"/>
  <c r="BM1318" i="24"/>
  <c r="BN1318" i="24" s="1"/>
  <c r="BC2527" i="24"/>
  <c r="BD2527" i="24" s="1"/>
  <c r="BE2527" i="24"/>
  <c r="BF2527" i="24" s="1"/>
  <c r="BG2527" i="24"/>
  <c r="BH2527" i="24" s="1"/>
  <c r="BI2527" i="24"/>
  <c r="BJ2527" i="24" s="1"/>
  <c r="BK2527" i="24"/>
  <c r="BL2527" i="24" s="1"/>
  <c r="BM2527" i="24"/>
  <c r="BN2527" i="24" s="1"/>
  <c r="BC2370" i="24"/>
  <c r="BD2370" i="24" s="1"/>
  <c r="BE2370" i="24"/>
  <c r="BF2370" i="24" s="1"/>
  <c r="BG2370" i="24"/>
  <c r="BH2370" i="24" s="1"/>
  <c r="BI2370" i="24"/>
  <c r="BJ2370" i="24" s="1"/>
  <c r="BK2370" i="24"/>
  <c r="BL2370" i="24" s="1"/>
  <c r="BM2370" i="24"/>
  <c r="BN2370" i="24" s="1"/>
  <c r="BC320" i="24"/>
  <c r="BD320" i="24" s="1"/>
  <c r="BE320" i="24"/>
  <c r="BF320" i="24" s="1"/>
  <c r="BG320" i="24"/>
  <c r="BH320" i="24" s="1"/>
  <c r="BI320" i="24"/>
  <c r="BJ320" i="24" s="1"/>
  <c r="BK320" i="24"/>
  <c r="BL320" i="24" s="1"/>
  <c r="BM320" i="24"/>
  <c r="BN320" i="24" s="1"/>
  <c r="BC321" i="24"/>
  <c r="BD321" i="24" s="1"/>
  <c r="BE321" i="24"/>
  <c r="BF321" i="24" s="1"/>
  <c r="BG321" i="24"/>
  <c r="BH321" i="24" s="1"/>
  <c r="BI321" i="24"/>
  <c r="BJ321" i="24" s="1"/>
  <c r="BK321" i="24"/>
  <c r="BL321" i="24" s="1"/>
  <c r="BM321" i="24"/>
  <c r="BN321" i="24" s="1"/>
  <c r="BC2122" i="24"/>
  <c r="BD2122" i="24" s="1"/>
  <c r="BE2122" i="24"/>
  <c r="BF2122" i="24" s="1"/>
  <c r="BG2122" i="24"/>
  <c r="BH2122" i="24" s="1"/>
  <c r="BI2122" i="24"/>
  <c r="BJ2122" i="24" s="1"/>
  <c r="BK2122" i="24"/>
  <c r="BL2122" i="24" s="1"/>
  <c r="BM2122" i="24"/>
  <c r="BN2122" i="24" s="1"/>
  <c r="BC2218" i="24"/>
  <c r="BD2218" i="24" s="1"/>
  <c r="BE2218" i="24"/>
  <c r="BF2218" i="24" s="1"/>
  <c r="BG2218" i="24"/>
  <c r="BH2218" i="24" s="1"/>
  <c r="BI2218" i="24"/>
  <c r="BJ2218" i="24" s="1"/>
  <c r="BK2218" i="24"/>
  <c r="BL2218" i="24" s="1"/>
  <c r="BM2218" i="24"/>
  <c r="BN2218" i="24" s="1"/>
  <c r="BC1319" i="24"/>
  <c r="BD1319" i="24" s="1"/>
  <c r="BE1319" i="24"/>
  <c r="BF1319" i="24" s="1"/>
  <c r="BG1319" i="24"/>
  <c r="BH1319" i="24" s="1"/>
  <c r="BI1319" i="24"/>
  <c r="BJ1319" i="24" s="1"/>
  <c r="BK1319" i="24"/>
  <c r="BL1319" i="24" s="1"/>
  <c r="BM1319" i="24"/>
  <c r="BN1319" i="24" s="1"/>
  <c r="BC2515" i="24"/>
  <c r="BD2515" i="24" s="1"/>
  <c r="BE2515" i="24"/>
  <c r="BF2515" i="24" s="1"/>
  <c r="BG2515" i="24"/>
  <c r="BH2515" i="24" s="1"/>
  <c r="BI2515" i="24"/>
  <c r="BJ2515" i="24" s="1"/>
  <c r="BK2515" i="24"/>
  <c r="BL2515" i="24" s="1"/>
  <c r="BM2515" i="24"/>
  <c r="BN2515" i="24" s="1"/>
  <c r="BC2156" i="24"/>
  <c r="BD2156" i="24" s="1"/>
  <c r="BE2156" i="24"/>
  <c r="BF2156" i="24" s="1"/>
  <c r="BG2156" i="24"/>
  <c r="BH2156" i="24" s="1"/>
  <c r="BI2156" i="24"/>
  <c r="BJ2156" i="24" s="1"/>
  <c r="BK2156" i="24"/>
  <c r="BL2156" i="24" s="1"/>
  <c r="BM2156" i="24"/>
  <c r="BN2156" i="24" s="1"/>
  <c r="BC1992" i="24"/>
  <c r="BD1992" i="24" s="1"/>
  <c r="BE1992" i="24"/>
  <c r="BF1992" i="24" s="1"/>
  <c r="BG1992" i="24"/>
  <c r="BH1992" i="24" s="1"/>
  <c r="BI1992" i="24"/>
  <c r="BJ1992" i="24" s="1"/>
  <c r="BK1992" i="24"/>
  <c r="BL1992" i="24" s="1"/>
  <c r="BM1992" i="24"/>
  <c r="BN1992" i="24" s="1"/>
  <c r="BC2429" i="24"/>
  <c r="BD2429" i="24" s="1"/>
  <c r="BE2429" i="24"/>
  <c r="BF2429" i="24" s="1"/>
  <c r="BG2429" i="24"/>
  <c r="BH2429" i="24" s="1"/>
  <c r="BI2429" i="24"/>
  <c r="BJ2429" i="24" s="1"/>
  <c r="BK2429" i="24"/>
  <c r="BL2429" i="24" s="1"/>
  <c r="BM2429" i="24"/>
  <c r="BN2429" i="24" s="1"/>
  <c r="BC1948" i="24"/>
  <c r="BD1948" i="24" s="1"/>
  <c r="BE1948" i="24"/>
  <c r="BF1948" i="24" s="1"/>
  <c r="BG1948" i="24"/>
  <c r="BH1948" i="24" s="1"/>
  <c r="BI1948" i="24"/>
  <c r="BJ1948" i="24" s="1"/>
  <c r="BK1948" i="24"/>
  <c r="BL1948" i="24" s="1"/>
  <c r="BM1948" i="24"/>
  <c r="BN1948" i="24" s="1"/>
  <c r="BC2326" i="24"/>
  <c r="BD2326" i="24" s="1"/>
  <c r="BE2326" i="24"/>
  <c r="BF2326" i="24" s="1"/>
  <c r="BG2326" i="24"/>
  <c r="BH2326" i="24" s="1"/>
  <c r="BI2326" i="24"/>
  <c r="BJ2326" i="24" s="1"/>
  <c r="BK2326" i="24"/>
  <c r="BL2326" i="24" s="1"/>
  <c r="BM2326" i="24"/>
  <c r="BN2326" i="24" s="1"/>
  <c r="BC2240" i="24"/>
  <c r="BD2240" i="24" s="1"/>
  <c r="BE2240" i="24"/>
  <c r="BF2240" i="24" s="1"/>
  <c r="BG2240" i="24"/>
  <c r="BH2240" i="24" s="1"/>
  <c r="BI2240" i="24"/>
  <c r="BJ2240" i="24" s="1"/>
  <c r="BK2240" i="24"/>
  <c r="BL2240" i="24" s="1"/>
  <c r="BM2240" i="24"/>
  <c r="BN2240" i="24" s="1"/>
  <c r="BC1922" i="24"/>
  <c r="BD1922" i="24" s="1"/>
  <c r="BE1922" i="24"/>
  <c r="BF1922" i="24" s="1"/>
  <c r="BG1922" i="24"/>
  <c r="BH1922" i="24" s="1"/>
  <c r="BI1922" i="24"/>
  <c r="BJ1922" i="24" s="1"/>
  <c r="BK1922" i="24"/>
  <c r="BL1922" i="24" s="1"/>
  <c r="BM1922" i="24"/>
  <c r="BN1922" i="24" s="1"/>
  <c r="BC2194" i="24"/>
  <c r="BD2194" i="24" s="1"/>
  <c r="BE2194" i="24"/>
  <c r="BF2194" i="24" s="1"/>
  <c r="BG2194" i="24"/>
  <c r="BH2194" i="24" s="1"/>
  <c r="BI2194" i="24"/>
  <c r="BJ2194" i="24" s="1"/>
  <c r="BK2194" i="24"/>
  <c r="BL2194" i="24" s="1"/>
  <c r="BM2194" i="24"/>
  <c r="BN2194" i="24" s="1"/>
  <c r="BC1996" i="24"/>
  <c r="BD1996" i="24" s="1"/>
  <c r="BE1996" i="24"/>
  <c r="BF1996" i="24" s="1"/>
  <c r="BG1996" i="24"/>
  <c r="BH1996" i="24" s="1"/>
  <c r="BI1996" i="24"/>
  <c r="BJ1996" i="24" s="1"/>
  <c r="BK1996" i="24"/>
  <c r="BL1996" i="24" s="1"/>
  <c r="BM1996" i="24"/>
  <c r="BN1996" i="24" s="1"/>
  <c r="BC2016" i="24"/>
  <c r="BD2016" i="24" s="1"/>
  <c r="BE2016" i="24"/>
  <c r="BF2016" i="24" s="1"/>
  <c r="BG2016" i="24"/>
  <c r="BH2016" i="24" s="1"/>
  <c r="BI2016" i="24"/>
  <c r="BJ2016" i="24" s="1"/>
  <c r="BK2016" i="24"/>
  <c r="BL2016" i="24" s="1"/>
  <c r="BM2016" i="24"/>
  <c r="BN2016" i="24" s="1"/>
  <c r="BC2394" i="24"/>
  <c r="BD2394" i="24" s="1"/>
  <c r="BE2394" i="24"/>
  <c r="BF2394" i="24" s="1"/>
  <c r="BG2394" i="24"/>
  <c r="BH2394" i="24" s="1"/>
  <c r="BI2394" i="24"/>
  <c r="BJ2394" i="24" s="1"/>
  <c r="BK2394" i="24"/>
  <c r="BL2394" i="24" s="1"/>
  <c r="BM2394" i="24"/>
  <c r="BN2394" i="24" s="1"/>
  <c r="BC2076" i="24"/>
  <c r="BD2076" i="24" s="1"/>
  <c r="BE2076" i="24"/>
  <c r="BF2076" i="24" s="1"/>
  <c r="BG2076" i="24"/>
  <c r="BH2076" i="24" s="1"/>
  <c r="BI2076" i="24"/>
  <c r="BJ2076" i="24" s="1"/>
  <c r="BK2076" i="24"/>
  <c r="BL2076" i="24" s="1"/>
  <c r="BM2076" i="24"/>
  <c r="BN2076" i="24" s="1"/>
  <c r="BC2346" i="24"/>
  <c r="BD2346" i="24" s="1"/>
  <c r="BE2346" i="24"/>
  <c r="BF2346" i="24" s="1"/>
  <c r="BG2346" i="24"/>
  <c r="BH2346" i="24" s="1"/>
  <c r="BI2346" i="24"/>
  <c r="BJ2346" i="24" s="1"/>
  <c r="BK2346" i="24"/>
  <c r="BL2346" i="24" s="1"/>
  <c r="BM2346" i="24"/>
  <c r="BN2346" i="24" s="1"/>
  <c r="BC1938" i="24"/>
  <c r="BD1938" i="24" s="1"/>
  <c r="BE1938" i="24"/>
  <c r="BF1938" i="24" s="1"/>
  <c r="BG1938" i="24"/>
  <c r="BH1938" i="24" s="1"/>
  <c r="BI1938" i="24"/>
  <c r="BJ1938" i="24" s="1"/>
  <c r="BK1938" i="24"/>
  <c r="BL1938" i="24" s="1"/>
  <c r="BM1938" i="24"/>
  <c r="BN1938" i="24" s="1"/>
  <c r="BC2317" i="24"/>
  <c r="BD2317" i="24" s="1"/>
  <c r="BE2317" i="24"/>
  <c r="BF2317" i="24" s="1"/>
  <c r="BG2317" i="24"/>
  <c r="BH2317" i="24" s="1"/>
  <c r="BI2317" i="24"/>
  <c r="BJ2317" i="24" s="1"/>
  <c r="BK2317" i="24"/>
  <c r="BL2317" i="24" s="1"/>
  <c r="BM2317" i="24"/>
  <c r="BN2317" i="24" s="1"/>
  <c r="BC2408" i="24"/>
  <c r="BD2408" i="24" s="1"/>
  <c r="BE2408" i="24"/>
  <c r="BF2408" i="24" s="1"/>
  <c r="BG2408" i="24"/>
  <c r="BH2408" i="24" s="1"/>
  <c r="BI2408" i="24"/>
  <c r="BJ2408" i="24" s="1"/>
  <c r="BK2408" i="24"/>
  <c r="BL2408" i="24" s="1"/>
  <c r="BM2408" i="24"/>
  <c r="BN2408" i="24" s="1"/>
  <c r="BC1320" i="24"/>
  <c r="BD1320" i="24" s="1"/>
  <c r="BE1320" i="24"/>
  <c r="BF1320" i="24" s="1"/>
  <c r="BG1320" i="24"/>
  <c r="BH1320" i="24" s="1"/>
  <c r="BI1320" i="24"/>
  <c r="BJ1320" i="24" s="1"/>
  <c r="BK1320" i="24"/>
  <c r="BL1320" i="24" s="1"/>
  <c r="BM1320" i="24"/>
  <c r="BN1320" i="24" s="1"/>
  <c r="BC2092" i="24"/>
  <c r="BD2092" i="24" s="1"/>
  <c r="BE2092" i="24"/>
  <c r="BF2092" i="24" s="1"/>
  <c r="BG2092" i="24"/>
  <c r="BH2092" i="24" s="1"/>
  <c r="BI2092" i="24"/>
  <c r="BJ2092" i="24" s="1"/>
  <c r="BK2092" i="24"/>
  <c r="BL2092" i="24" s="1"/>
  <c r="BM2092" i="24"/>
  <c r="BN2092" i="24" s="1"/>
  <c r="BC322" i="24"/>
  <c r="BD322" i="24" s="1"/>
  <c r="BE322" i="24"/>
  <c r="BF322" i="24" s="1"/>
  <c r="BG322" i="24"/>
  <c r="BH322" i="24" s="1"/>
  <c r="BI322" i="24"/>
  <c r="BJ322" i="24" s="1"/>
  <c r="BK322" i="24"/>
  <c r="BL322" i="24" s="1"/>
  <c r="BM322" i="24"/>
  <c r="BN322" i="24" s="1"/>
  <c r="BC2448" i="24"/>
  <c r="BD2448" i="24" s="1"/>
  <c r="BE2448" i="24"/>
  <c r="BF2448" i="24" s="1"/>
  <c r="BG2448" i="24"/>
  <c r="BH2448" i="24" s="1"/>
  <c r="BI2448" i="24"/>
  <c r="BJ2448" i="24" s="1"/>
  <c r="BK2448" i="24"/>
  <c r="BL2448" i="24" s="1"/>
  <c r="BM2448" i="24"/>
  <c r="BN2448" i="24" s="1"/>
  <c r="BC323" i="24"/>
  <c r="BD323" i="24" s="1"/>
  <c r="BE323" i="24"/>
  <c r="BF323" i="24" s="1"/>
  <c r="BG323" i="24"/>
  <c r="BH323" i="24" s="1"/>
  <c r="BI323" i="24"/>
  <c r="BJ323" i="24" s="1"/>
  <c r="BK323" i="24"/>
  <c r="BL323" i="24" s="1"/>
  <c r="BM323" i="24"/>
  <c r="BN323" i="24" s="1"/>
  <c r="BC324" i="24"/>
  <c r="BD324" i="24" s="1"/>
  <c r="BE324" i="24"/>
  <c r="BF324" i="24" s="1"/>
  <c r="BG324" i="24"/>
  <c r="BH324" i="24" s="1"/>
  <c r="BI324" i="24"/>
  <c r="BJ324" i="24" s="1"/>
  <c r="BK324" i="24"/>
  <c r="BL324" i="24" s="1"/>
  <c r="BM324" i="24"/>
  <c r="BN324" i="24" s="1"/>
  <c r="BC2145" i="24"/>
  <c r="BD2145" i="24" s="1"/>
  <c r="BE2145" i="24"/>
  <c r="BF2145" i="24" s="1"/>
  <c r="BG2145" i="24"/>
  <c r="BH2145" i="24" s="1"/>
  <c r="BI2145" i="24"/>
  <c r="BJ2145" i="24" s="1"/>
  <c r="BK2145" i="24"/>
  <c r="BL2145" i="24" s="1"/>
  <c r="BM2145" i="24"/>
  <c r="BN2145" i="24" s="1"/>
  <c r="BC2157" i="24"/>
  <c r="BD2157" i="24" s="1"/>
  <c r="BE2157" i="24"/>
  <c r="BF2157" i="24" s="1"/>
  <c r="BG2157" i="24"/>
  <c r="BH2157" i="24" s="1"/>
  <c r="BI2157" i="24"/>
  <c r="BJ2157" i="24" s="1"/>
  <c r="BK2157" i="24"/>
  <c r="BL2157" i="24" s="1"/>
  <c r="BM2157" i="24"/>
  <c r="BN2157" i="24" s="1"/>
  <c r="BC2252" i="24"/>
  <c r="BD2252" i="24" s="1"/>
  <c r="BE2252" i="24"/>
  <c r="BF2252" i="24" s="1"/>
  <c r="BG2252" i="24"/>
  <c r="BH2252" i="24" s="1"/>
  <c r="BI2252" i="24"/>
  <c r="BJ2252" i="24" s="1"/>
  <c r="BK2252" i="24"/>
  <c r="BL2252" i="24" s="1"/>
  <c r="BM2252" i="24"/>
  <c r="BN2252" i="24" s="1"/>
  <c r="BC2421" i="24"/>
  <c r="BD2421" i="24" s="1"/>
  <c r="BE2421" i="24"/>
  <c r="BF2421" i="24" s="1"/>
  <c r="BG2421" i="24"/>
  <c r="BH2421" i="24" s="1"/>
  <c r="BI2421" i="24"/>
  <c r="BJ2421" i="24" s="1"/>
  <c r="BK2421" i="24"/>
  <c r="BL2421" i="24" s="1"/>
  <c r="BM2421" i="24"/>
  <c r="BN2421" i="24" s="1"/>
  <c r="BC2159" i="24"/>
  <c r="BD2159" i="24" s="1"/>
  <c r="BE2159" i="24"/>
  <c r="BF2159" i="24" s="1"/>
  <c r="BG2159" i="24"/>
  <c r="BH2159" i="24" s="1"/>
  <c r="BI2159" i="24"/>
  <c r="BJ2159" i="24" s="1"/>
  <c r="BK2159" i="24"/>
  <c r="BL2159" i="24" s="1"/>
  <c r="BM2159" i="24"/>
  <c r="BN2159" i="24" s="1"/>
  <c r="BC2220" i="24"/>
  <c r="BD2220" i="24" s="1"/>
  <c r="BE2220" i="24"/>
  <c r="BF2220" i="24" s="1"/>
  <c r="BG2220" i="24"/>
  <c r="BH2220" i="24" s="1"/>
  <c r="BI2220" i="24"/>
  <c r="BJ2220" i="24" s="1"/>
  <c r="BK2220" i="24"/>
  <c r="BL2220" i="24" s="1"/>
  <c r="BM2220" i="24"/>
  <c r="BN2220" i="24" s="1"/>
  <c r="BC2192" i="24"/>
  <c r="BD2192" i="24" s="1"/>
  <c r="BE2192" i="24"/>
  <c r="BF2192" i="24" s="1"/>
  <c r="BG2192" i="24"/>
  <c r="BH2192" i="24" s="1"/>
  <c r="BI2192" i="24"/>
  <c r="BJ2192" i="24" s="1"/>
  <c r="BK2192" i="24"/>
  <c r="BL2192" i="24" s="1"/>
  <c r="BM2192" i="24"/>
  <c r="BN2192" i="24" s="1"/>
  <c r="BC2233" i="24"/>
  <c r="BD2233" i="24" s="1"/>
  <c r="BE2233" i="24"/>
  <c r="BF2233" i="24" s="1"/>
  <c r="BG2233" i="24"/>
  <c r="BH2233" i="24" s="1"/>
  <c r="BI2233" i="24"/>
  <c r="BJ2233" i="24" s="1"/>
  <c r="BK2233" i="24"/>
  <c r="BL2233" i="24" s="1"/>
  <c r="BM2233" i="24"/>
  <c r="BN2233" i="24" s="1"/>
  <c r="BC2234" i="24"/>
  <c r="BD2234" i="24" s="1"/>
  <c r="BE2234" i="24"/>
  <c r="BF2234" i="24" s="1"/>
  <c r="BG2234" i="24"/>
  <c r="BH2234" i="24" s="1"/>
  <c r="BI2234" i="24"/>
  <c r="BJ2234" i="24" s="1"/>
  <c r="BK2234" i="24"/>
  <c r="BL2234" i="24" s="1"/>
  <c r="BM2234" i="24"/>
  <c r="BN2234" i="24" s="1"/>
  <c r="BC2086" i="24"/>
  <c r="BD2086" i="24" s="1"/>
  <c r="BE2086" i="24"/>
  <c r="BF2086" i="24" s="1"/>
  <c r="BG2086" i="24"/>
  <c r="BH2086" i="24" s="1"/>
  <c r="BI2086" i="24"/>
  <c r="BJ2086" i="24" s="1"/>
  <c r="BK2086" i="24"/>
  <c r="BL2086" i="24" s="1"/>
  <c r="BM2086" i="24"/>
  <c r="BN2086" i="24" s="1"/>
  <c r="BC325" i="24"/>
  <c r="BD325" i="24" s="1"/>
  <c r="BE325" i="24"/>
  <c r="BF325" i="24" s="1"/>
  <c r="BG325" i="24"/>
  <c r="BH325" i="24" s="1"/>
  <c r="BI325" i="24"/>
  <c r="BJ325" i="24" s="1"/>
  <c r="BK325" i="24"/>
  <c r="BL325" i="24" s="1"/>
  <c r="BM325" i="24"/>
  <c r="BN325" i="24" s="1"/>
  <c r="BC326" i="24"/>
  <c r="BD326" i="24" s="1"/>
  <c r="BE326" i="24"/>
  <c r="BF326" i="24" s="1"/>
  <c r="BG326" i="24"/>
  <c r="BH326" i="24" s="1"/>
  <c r="BI326" i="24"/>
  <c r="BJ326" i="24" s="1"/>
  <c r="BK326" i="24"/>
  <c r="BL326" i="24" s="1"/>
  <c r="BM326" i="24"/>
  <c r="BN326" i="24" s="1"/>
  <c r="BC2449" i="24"/>
  <c r="BD2449" i="24" s="1"/>
  <c r="BE2449" i="24"/>
  <c r="BF2449" i="24" s="1"/>
  <c r="BG2449" i="24"/>
  <c r="BH2449" i="24" s="1"/>
  <c r="BI2449" i="24"/>
  <c r="BJ2449" i="24" s="1"/>
  <c r="BK2449" i="24"/>
  <c r="BL2449" i="24" s="1"/>
  <c r="BM2449" i="24"/>
  <c r="BN2449" i="24" s="1"/>
  <c r="BC327" i="24"/>
  <c r="BD327" i="24" s="1"/>
  <c r="BE327" i="24"/>
  <c r="BF327" i="24" s="1"/>
  <c r="BG327" i="24"/>
  <c r="BH327" i="24" s="1"/>
  <c r="BI327" i="24"/>
  <c r="BJ327" i="24" s="1"/>
  <c r="BK327" i="24"/>
  <c r="BL327" i="24" s="1"/>
  <c r="BM327" i="24"/>
  <c r="BN327" i="24" s="1"/>
  <c r="BC328" i="24"/>
  <c r="BD328" i="24" s="1"/>
  <c r="BE328" i="24"/>
  <c r="BF328" i="24" s="1"/>
  <c r="BG328" i="24"/>
  <c r="BH328" i="24" s="1"/>
  <c r="BI328" i="24"/>
  <c r="BJ328" i="24" s="1"/>
  <c r="BK328" i="24"/>
  <c r="BL328" i="24" s="1"/>
  <c r="BM328" i="24"/>
  <c r="BN328" i="24" s="1"/>
  <c r="BC329" i="24"/>
  <c r="BD329" i="24" s="1"/>
  <c r="BE329" i="24"/>
  <c r="BF329" i="24" s="1"/>
  <c r="BG329" i="24"/>
  <c r="BH329" i="24" s="1"/>
  <c r="BI329" i="24"/>
  <c r="BJ329" i="24" s="1"/>
  <c r="BK329" i="24"/>
  <c r="BL329" i="24" s="1"/>
  <c r="BM329" i="24"/>
  <c r="BN329" i="24" s="1"/>
  <c r="BC330" i="24"/>
  <c r="BD330" i="24" s="1"/>
  <c r="BE330" i="24"/>
  <c r="BF330" i="24" s="1"/>
  <c r="BG330" i="24"/>
  <c r="BH330" i="24" s="1"/>
  <c r="BI330" i="24"/>
  <c r="BJ330" i="24" s="1"/>
  <c r="BK330" i="24"/>
  <c r="BL330" i="24" s="1"/>
  <c r="BM330" i="24"/>
  <c r="BN330" i="24" s="1"/>
  <c r="BC331" i="24"/>
  <c r="BD331" i="24" s="1"/>
  <c r="BE331" i="24"/>
  <c r="BF331" i="24" s="1"/>
  <c r="BG331" i="24"/>
  <c r="BH331" i="24" s="1"/>
  <c r="BI331" i="24"/>
  <c r="BJ331" i="24" s="1"/>
  <c r="BK331" i="24"/>
  <c r="BL331" i="24" s="1"/>
  <c r="BM331" i="24"/>
  <c r="BN331" i="24" s="1"/>
  <c r="BC1322" i="24"/>
  <c r="BD1322" i="24" s="1"/>
  <c r="BE1322" i="24"/>
  <c r="BF1322" i="24" s="1"/>
  <c r="BG1322" i="24"/>
  <c r="BH1322" i="24" s="1"/>
  <c r="BI1322" i="24"/>
  <c r="BJ1322" i="24" s="1"/>
  <c r="BK1322" i="24"/>
  <c r="BL1322" i="24" s="1"/>
  <c r="BM1322" i="24"/>
  <c r="BN1322" i="24" s="1"/>
  <c r="BC332" i="24"/>
  <c r="BD332" i="24" s="1"/>
  <c r="BE332" i="24"/>
  <c r="BF332" i="24" s="1"/>
  <c r="BG332" i="24"/>
  <c r="BH332" i="24" s="1"/>
  <c r="BI332" i="24"/>
  <c r="BJ332" i="24" s="1"/>
  <c r="BK332" i="24"/>
  <c r="BL332" i="24" s="1"/>
  <c r="BM332" i="24"/>
  <c r="BN332" i="24" s="1"/>
  <c r="BC333" i="24"/>
  <c r="BD333" i="24" s="1"/>
  <c r="BE333" i="24"/>
  <c r="BF333" i="24" s="1"/>
  <c r="BG333" i="24"/>
  <c r="BH333" i="24" s="1"/>
  <c r="BI333" i="24"/>
  <c r="BJ333" i="24" s="1"/>
  <c r="BK333" i="24"/>
  <c r="BL333" i="24" s="1"/>
  <c r="BM333" i="24"/>
  <c r="BN333" i="24" s="1"/>
  <c r="BC334" i="24"/>
  <c r="BD334" i="24" s="1"/>
  <c r="BE334" i="24"/>
  <c r="BF334" i="24" s="1"/>
  <c r="BG334" i="24"/>
  <c r="BH334" i="24" s="1"/>
  <c r="BI334" i="24"/>
  <c r="BJ334" i="24" s="1"/>
  <c r="BK334" i="24"/>
  <c r="BL334" i="24" s="1"/>
  <c r="BM334" i="24"/>
  <c r="BN334" i="24" s="1"/>
  <c r="BC335" i="24"/>
  <c r="BD335" i="24" s="1"/>
  <c r="BE335" i="24"/>
  <c r="BF335" i="24" s="1"/>
  <c r="BG335" i="24"/>
  <c r="BH335" i="24" s="1"/>
  <c r="BI335" i="24"/>
  <c r="BJ335" i="24" s="1"/>
  <c r="BK335" i="24"/>
  <c r="BL335" i="24" s="1"/>
  <c r="BM335" i="24"/>
  <c r="BN335" i="24" s="1"/>
  <c r="BC1323" i="24"/>
  <c r="BD1323" i="24" s="1"/>
  <c r="BE1323" i="24"/>
  <c r="BF1323" i="24" s="1"/>
  <c r="BG1323" i="24"/>
  <c r="BH1323" i="24" s="1"/>
  <c r="BI1323" i="24"/>
  <c r="BJ1323" i="24" s="1"/>
  <c r="BK1323" i="24"/>
  <c r="BL1323" i="24" s="1"/>
  <c r="BM1323" i="24"/>
  <c r="BN1323" i="24" s="1"/>
  <c r="BM14" i="24"/>
  <c r="BN14" i="24" s="1"/>
  <c r="BK14" i="24"/>
  <c r="BL14" i="24" s="1"/>
  <c r="BI14" i="24"/>
  <c r="BJ14" i="24" s="1"/>
  <c r="BD14" i="24"/>
  <c r="AL15" i="24"/>
  <c r="AM15" i="24" s="1"/>
  <c r="AN15" i="24"/>
  <c r="AO15" i="24" s="1"/>
  <c r="AP15" i="24"/>
  <c r="AQ15" i="24" s="1"/>
  <c r="AL1109" i="24"/>
  <c r="AM1109" i="24" s="1"/>
  <c r="AN1109" i="24"/>
  <c r="AO1109" i="24" s="1"/>
  <c r="AP1109" i="24"/>
  <c r="AQ1109" i="24" s="1"/>
  <c r="AL1110" i="24"/>
  <c r="AM1110" i="24" s="1"/>
  <c r="AN1110" i="24"/>
  <c r="AO1110" i="24" s="1"/>
  <c r="AP1110" i="24"/>
  <c r="AQ1110" i="24" s="1"/>
  <c r="AL1111" i="24"/>
  <c r="AM1111" i="24" s="1"/>
  <c r="AN1111" i="24"/>
  <c r="AO1111" i="24" s="1"/>
  <c r="AP1111" i="24"/>
  <c r="AQ1111" i="24" s="1"/>
  <c r="AL1112" i="24"/>
  <c r="AM1112" i="24" s="1"/>
  <c r="AN1112" i="24"/>
  <c r="AO1112" i="24" s="1"/>
  <c r="AP1112" i="24"/>
  <c r="AQ1112" i="24" s="1"/>
  <c r="AL1113" i="24"/>
  <c r="AM1113" i="24" s="1"/>
  <c r="AN1113" i="24"/>
  <c r="AO1113" i="24" s="1"/>
  <c r="AP1113" i="24"/>
  <c r="AQ1113" i="24" s="1"/>
  <c r="AL1114" i="24"/>
  <c r="AM1114" i="24" s="1"/>
  <c r="AN1114" i="24"/>
  <c r="AO1114" i="24" s="1"/>
  <c r="AP1114" i="24"/>
  <c r="AQ1114" i="24" s="1"/>
  <c r="AL1115" i="24"/>
  <c r="AM1115" i="24" s="1"/>
  <c r="AN1115" i="24"/>
  <c r="AO1115" i="24" s="1"/>
  <c r="AP1115" i="24"/>
  <c r="AQ1115" i="24" s="1"/>
  <c r="AL1116" i="24"/>
  <c r="AM1116" i="24" s="1"/>
  <c r="AN1116" i="24"/>
  <c r="AO1116" i="24" s="1"/>
  <c r="AP1116" i="24"/>
  <c r="AQ1116" i="24" s="1"/>
  <c r="AL16" i="24"/>
  <c r="AM16" i="24" s="1"/>
  <c r="AN16" i="24"/>
  <c r="AO16" i="24" s="1"/>
  <c r="AP16" i="24"/>
  <c r="AQ16" i="24" s="1"/>
  <c r="AL1117" i="24"/>
  <c r="AM1117" i="24" s="1"/>
  <c r="AN1117" i="24"/>
  <c r="AO1117" i="24" s="1"/>
  <c r="AP1117" i="24"/>
  <c r="AQ1117" i="24" s="1"/>
  <c r="AL17" i="24"/>
  <c r="AM17" i="24" s="1"/>
  <c r="AN17" i="24"/>
  <c r="AO17" i="24" s="1"/>
  <c r="AP17" i="24"/>
  <c r="AQ17" i="24" s="1"/>
  <c r="AL1118" i="24"/>
  <c r="AM1118" i="24" s="1"/>
  <c r="AN1118" i="24"/>
  <c r="AO1118" i="24" s="1"/>
  <c r="AP1118" i="24"/>
  <c r="AQ1118" i="24" s="1"/>
  <c r="AL18" i="24"/>
  <c r="AM18" i="24" s="1"/>
  <c r="AN18" i="24"/>
  <c r="AO18" i="24" s="1"/>
  <c r="AP18" i="24"/>
  <c r="AQ18" i="24" s="1"/>
  <c r="AL19" i="24"/>
  <c r="AM19" i="24" s="1"/>
  <c r="AN19" i="24"/>
  <c r="AO19" i="24" s="1"/>
  <c r="AP19" i="24"/>
  <c r="AQ19" i="24" s="1"/>
  <c r="AL20" i="24"/>
  <c r="AM20" i="24" s="1"/>
  <c r="AN20" i="24"/>
  <c r="AO20" i="24" s="1"/>
  <c r="AP20" i="24"/>
  <c r="AQ20" i="24" s="1"/>
  <c r="AL21" i="24"/>
  <c r="AM21" i="24" s="1"/>
  <c r="AN21" i="24"/>
  <c r="AO21" i="24" s="1"/>
  <c r="AP21" i="24"/>
  <c r="AQ21" i="24" s="1"/>
  <c r="AL1119" i="24"/>
  <c r="AM1119" i="24" s="1"/>
  <c r="AN1119" i="24"/>
  <c r="AO1119" i="24" s="1"/>
  <c r="AP1119" i="24"/>
  <c r="AQ1119" i="24" s="1"/>
  <c r="AL22" i="24"/>
  <c r="AM22" i="24" s="1"/>
  <c r="AN22" i="24"/>
  <c r="AO22" i="24" s="1"/>
  <c r="AP22" i="24"/>
  <c r="AQ22" i="24" s="1"/>
  <c r="AL23" i="24"/>
  <c r="AM23" i="24" s="1"/>
  <c r="AN23" i="24"/>
  <c r="AO23" i="24" s="1"/>
  <c r="AP23" i="24"/>
  <c r="AQ23" i="24" s="1"/>
  <c r="AL1120" i="24"/>
  <c r="AM1120" i="24" s="1"/>
  <c r="AN1120" i="24"/>
  <c r="AO1120" i="24" s="1"/>
  <c r="AP1120" i="24"/>
  <c r="AQ1120" i="24" s="1"/>
  <c r="AL1121" i="24"/>
  <c r="AM1121" i="24" s="1"/>
  <c r="AN1121" i="24"/>
  <c r="AO1121" i="24" s="1"/>
  <c r="AP1121" i="24"/>
  <c r="AQ1121" i="24" s="1"/>
  <c r="AL24" i="24"/>
  <c r="AM24" i="24" s="1"/>
  <c r="AN24" i="24"/>
  <c r="AO24" i="24" s="1"/>
  <c r="AP24" i="24"/>
  <c r="AQ24" i="24" s="1"/>
  <c r="AL25" i="24"/>
  <c r="AM25" i="24" s="1"/>
  <c r="AN25" i="24"/>
  <c r="AO25" i="24" s="1"/>
  <c r="AP25" i="24"/>
  <c r="AQ25" i="24" s="1"/>
  <c r="AL26" i="24"/>
  <c r="AM26" i="24" s="1"/>
  <c r="AN26" i="24"/>
  <c r="AO26" i="24" s="1"/>
  <c r="AP26" i="24"/>
  <c r="AQ26" i="24" s="1"/>
  <c r="AL27" i="24"/>
  <c r="AM27" i="24" s="1"/>
  <c r="AN27" i="24"/>
  <c r="AO27" i="24" s="1"/>
  <c r="AP27" i="24"/>
  <c r="AQ27" i="24" s="1"/>
  <c r="AL1122" i="24"/>
  <c r="AM1122" i="24" s="1"/>
  <c r="AN1122" i="24"/>
  <c r="AO1122" i="24" s="1"/>
  <c r="AP1122" i="24"/>
  <c r="AQ1122" i="24" s="1"/>
  <c r="AL28" i="24"/>
  <c r="AM28" i="24" s="1"/>
  <c r="AN28" i="24"/>
  <c r="AO28" i="24" s="1"/>
  <c r="AP28" i="24"/>
  <c r="AQ28" i="24" s="1"/>
  <c r="AL1123" i="24"/>
  <c r="AM1123" i="24" s="1"/>
  <c r="AN1123" i="24"/>
  <c r="AO1123" i="24" s="1"/>
  <c r="AP1123" i="24"/>
  <c r="AQ1123" i="24" s="1"/>
  <c r="AL1124" i="24"/>
  <c r="AM1124" i="24" s="1"/>
  <c r="AN1124" i="24"/>
  <c r="AO1124" i="24" s="1"/>
  <c r="AP1124" i="24"/>
  <c r="AQ1124" i="24" s="1"/>
  <c r="AL29" i="24"/>
  <c r="AM29" i="24" s="1"/>
  <c r="AN29" i="24"/>
  <c r="AO29" i="24" s="1"/>
  <c r="AP29" i="24"/>
  <c r="AQ29" i="24" s="1"/>
  <c r="AL1125" i="24"/>
  <c r="AM1125" i="24" s="1"/>
  <c r="AN1125" i="24"/>
  <c r="AO1125" i="24" s="1"/>
  <c r="AP1125" i="24"/>
  <c r="AQ1125" i="24" s="1"/>
  <c r="AL1126" i="24"/>
  <c r="AM1126" i="24" s="1"/>
  <c r="AN1126" i="24"/>
  <c r="AO1126" i="24" s="1"/>
  <c r="AP1126" i="24"/>
  <c r="AQ1126" i="24" s="1"/>
  <c r="AL1127" i="24"/>
  <c r="AM1127" i="24" s="1"/>
  <c r="AN1127" i="24"/>
  <c r="AO1127" i="24" s="1"/>
  <c r="AP1127" i="24"/>
  <c r="AQ1127" i="24" s="1"/>
  <c r="AL30" i="24"/>
  <c r="AM30" i="24" s="1"/>
  <c r="AN30" i="24"/>
  <c r="AO30" i="24" s="1"/>
  <c r="AP30" i="24"/>
  <c r="AQ30" i="24" s="1"/>
  <c r="AL31" i="24"/>
  <c r="AM31" i="24" s="1"/>
  <c r="AN31" i="24"/>
  <c r="AO31" i="24" s="1"/>
  <c r="AP31" i="24"/>
  <c r="AQ31" i="24" s="1"/>
  <c r="AL1128" i="24"/>
  <c r="AM1128" i="24" s="1"/>
  <c r="AN1128" i="24"/>
  <c r="AO1128" i="24" s="1"/>
  <c r="AP1128" i="24"/>
  <c r="AQ1128" i="24" s="1"/>
  <c r="AL32" i="24"/>
  <c r="AM32" i="24" s="1"/>
  <c r="AN32" i="24"/>
  <c r="AO32" i="24" s="1"/>
  <c r="AP32" i="24"/>
  <c r="AQ32" i="24" s="1"/>
  <c r="AL33" i="24"/>
  <c r="AM33" i="24" s="1"/>
  <c r="AN33" i="24"/>
  <c r="AO33" i="24" s="1"/>
  <c r="AP33" i="24"/>
  <c r="AQ33" i="24" s="1"/>
  <c r="AL1129" i="24"/>
  <c r="AM1129" i="24" s="1"/>
  <c r="AN1129" i="24"/>
  <c r="AO1129" i="24" s="1"/>
  <c r="AP1129" i="24"/>
  <c r="AQ1129" i="24" s="1"/>
  <c r="AL34" i="24"/>
  <c r="AM34" i="24" s="1"/>
  <c r="AN34" i="24"/>
  <c r="AO34" i="24" s="1"/>
  <c r="AP34" i="24"/>
  <c r="AQ34" i="24" s="1"/>
  <c r="AL1130" i="24"/>
  <c r="AM1130" i="24" s="1"/>
  <c r="AN1130" i="24"/>
  <c r="AO1130" i="24" s="1"/>
  <c r="AP1130" i="24"/>
  <c r="AQ1130" i="24" s="1"/>
  <c r="AL35" i="24"/>
  <c r="AM35" i="24" s="1"/>
  <c r="AN35" i="24"/>
  <c r="AO35" i="24" s="1"/>
  <c r="AP35" i="24"/>
  <c r="AQ35" i="24" s="1"/>
  <c r="AL36" i="24"/>
  <c r="AM36" i="24" s="1"/>
  <c r="AN36" i="24"/>
  <c r="AO36" i="24" s="1"/>
  <c r="AP36" i="24"/>
  <c r="AQ36" i="24" s="1"/>
  <c r="AL1131" i="24"/>
  <c r="AM1131" i="24" s="1"/>
  <c r="AN1131" i="24"/>
  <c r="AO1131" i="24" s="1"/>
  <c r="AP1131" i="24"/>
  <c r="AQ1131" i="24" s="1"/>
  <c r="AL1132" i="24"/>
  <c r="AM1132" i="24" s="1"/>
  <c r="AN1132" i="24"/>
  <c r="AO1132" i="24" s="1"/>
  <c r="AP1132" i="24"/>
  <c r="AQ1132" i="24" s="1"/>
  <c r="AL1133" i="24"/>
  <c r="AM1133" i="24" s="1"/>
  <c r="AN1133" i="24"/>
  <c r="AO1133" i="24" s="1"/>
  <c r="AP1133" i="24"/>
  <c r="AQ1133" i="24" s="1"/>
  <c r="AL1134" i="24"/>
  <c r="AM1134" i="24" s="1"/>
  <c r="AN1134" i="24"/>
  <c r="AO1134" i="24" s="1"/>
  <c r="AP1134" i="24"/>
  <c r="AQ1134" i="24" s="1"/>
  <c r="AL37" i="24"/>
  <c r="AM37" i="24" s="1"/>
  <c r="AN37" i="24"/>
  <c r="AO37" i="24" s="1"/>
  <c r="AP37" i="24"/>
  <c r="AQ37" i="24" s="1"/>
  <c r="AL38" i="24"/>
  <c r="AM38" i="24" s="1"/>
  <c r="AN38" i="24"/>
  <c r="AO38" i="24" s="1"/>
  <c r="AP38" i="24"/>
  <c r="AQ38" i="24" s="1"/>
  <c r="AL39" i="24"/>
  <c r="AM39" i="24" s="1"/>
  <c r="AN39" i="24"/>
  <c r="AO39" i="24" s="1"/>
  <c r="AP39" i="24"/>
  <c r="AQ39" i="24" s="1"/>
  <c r="AL40" i="24"/>
  <c r="AM40" i="24" s="1"/>
  <c r="AN40" i="24"/>
  <c r="AO40" i="24" s="1"/>
  <c r="AP40" i="24"/>
  <c r="AQ40" i="24" s="1"/>
  <c r="AL41" i="24"/>
  <c r="AM41" i="24" s="1"/>
  <c r="AN41" i="24"/>
  <c r="AO41" i="24" s="1"/>
  <c r="AP41" i="24"/>
  <c r="AQ41" i="24" s="1"/>
  <c r="AL42" i="24"/>
  <c r="AM42" i="24" s="1"/>
  <c r="AN42" i="24"/>
  <c r="AO42" i="24" s="1"/>
  <c r="AP42" i="24"/>
  <c r="AQ42" i="24" s="1"/>
  <c r="AL43" i="24"/>
  <c r="AM43" i="24" s="1"/>
  <c r="AN43" i="24"/>
  <c r="AO43" i="24" s="1"/>
  <c r="AP43" i="24"/>
  <c r="AQ43" i="24" s="1"/>
  <c r="AL44" i="24"/>
  <c r="AM44" i="24" s="1"/>
  <c r="AN44" i="24"/>
  <c r="AO44" i="24" s="1"/>
  <c r="AP44" i="24"/>
  <c r="AQ44" i="24" s="1"/>
  <c r="AL1135" i="24"/>
  <c r="AM1135" i="24" s="1"/>
  <c r="AN1135" i="24"/>
  <c r="AO1135" i="24" s="1"/>
  <c r="AP1135" i="24"/>
  <c r="AQ1135" i="24" s="1"/>
  <c r="AL45" i="24"/>
  <c r="AM45" i="24" s="1"/>
  <c r="AN45" i="24"/>
  <c r="AO45" i="24" s="1"/>
  <c r="AP45" i="24"/>
  <c r="AQ45" i="24" s="1"/>
  <c r="AL46" i="24"/>
  <c r="AM46" i="24" s="1"/>
  <c r="AN46" i="24"/>
  <c r="AO46" i="24" s="1"/>
  <c r="AP46" i="24"/>
  <c r="AQ46" i="24" s="1"/>
  <c r="AL1136" i="24"/>
  <c r="AM1136" i="24" s="1"/>
  <c r="AN1136" i="24"/>
  <c r="AO1136" i="24" s="1"/>
  <c r="AP1136" i="24"/>
  <c r="AQ1136" i="24" s="1"/>
  <c r="AL47" i="24"/>
  <c r="AM47" i="24" s="1"/>
  <c r="AN47" i="24"/>
  <c r="AO47" i="24" s="1"/>
  <c r="AP47" i="24"/>
  <c r="AQ47" i="24" s="1"/>
  <c r="AL48" i="24"/>
  <c r="AM48" i="24" s="1"/>
  <c r="AN48" i="24"/>
  <c r="AO48" i="24" s="1"/>
  <c r="AP48" i="24"/>
  <c r="AQ48" i="24" s="1"/>
  <c r="AL1137" i="24"/>
  <c r="AM1137" i="24" s="1"/>
  <c r="AN1137" i="24"/>
  <c r="AO1137" i="24" s="1"/>
  <c r="AP1137" i="24"/>
  <c r="AQ1137" i="24" s="1"/>
  <c r="AL1138" i="24"/>
  <c r="AM1138" i="24" s="1"/>
  <c r="AN1138" i="24"/>
  <c r="AO1138" i="24" s="1"/>
  <c r="AP1138" i="24"/>
  <c r="AQ1138" i="24" s="1"/>
  <c r="AL49" i="24"/>
  <c r="AM49" i="24" s="1"/>
  <c r="AN49" i="24"/>
  <c r="AO49" i="24" s="1"/>
  <c r="AP49" i="24"/>
  <c r="AQ49" i="24" s="1"/>
  <c r="AL1139" i="24"/>
  <c r="AM1139" i="24" s="1"/>
  <c r="AN1139" i="24"/>
  <c r="AO1139" i="24" s="1"/>
  <c r="AP1139" i="24"/>
  <c r="AQ1139" i="24" s="1"/>
  <c r="AL1140" i="24"/>
  <c r="AM1140" i="24" s="1"/>
  <c r="AN1140" i="24"/>
  <c r="AO1140" i="24" s="1"/>
  <c r="AP1140" i="24"/>
  <c r="AQ1140" i="24" s="1"/>
  <c r="AL1141" i="24"/>
  <c r="AM1141" i="24" s="1"/>
  <c r="AN1141" i="24"/>
  <c r="AO1141" i="24" s="1"/>
  <c r="AP1141" i="24"/>
  <c r="AQ1141" i="24" s="1"/>
  <c r="AL1142" i="24"/>
  <c r="AM1142" i="24" s="1"/>
  <c r="AN1142" i="24"/>
  <c r="AO1142" i="24" s="1"/>
  <c r="AP1142" i="24"/>
  <c r="AQ1142" i="24" s="1"/>
  <c r="AL50" i="24"/>
  <c r="AM50" i="24" s="1"/>
  <c r="AN50" i="24"/>
  <c r="AO50" i="24" s="1"/>
  <c r="AP50" i="24"/>
  <c r="AQ50" i="24" s="1"/>
  <c r="AL1143" i="24"/>
  <c r="AM1143" i="24" s="1"/>
  <c r="AN1143" i="24"/>
  <c r="AO1143" i="24" s="1"/>
  <c r="AP1143" i="24"/>
  <c r="AQ1143" i="24" s="1"/>
  <c r="AL1144" i="24"/>
  <c r="AM1144" i="24" s="1"/>
  <c r="AN1144" i="24"/>
  <c r="AO1144" i="24" s="1"/>
  <c r="AP1144" i="24"/>
  <c r="AQ1144" i="24" s="1"/>
  <c r="AL51" i="24"/>
  <c r="AM51" i="24" s="1"/>
  <c r="AN51" i="24"/>
  <c r="AO51" i="24" s="1"/>
  <c r="AP51" i="24"/>
  <c r="AQ51" i="24" s="1"/>
  <c r="AL52" i="24"/>
  <c r="AM52" i="24" s="1"/>
  <c r="AN52" i="24"/>
  <c r="AO52" i="24" s="1"/>
  <c r="AP52" i="24"/>
  <c r="AQ52" i="24" s="1"/>
  <c r="AL53" i="24"/>
  <c r="AM53" i="24" s="1"/>
  <c r="AN53" i="24"/>
  <c r="AO53" i="24" s="1"/>
  <c r="AP53" i="24"/>
  <c r="AQ53" i="24" s="1"/>
  <c r="AL54" i="24"/>
  <c r="AM54" i="24" s="1"/>
  <c r="AN54" i="24"/>
  <c r="AO54" i="24" s="1"/>
  <c r="AP54" i="24"/>
  <c r="AQ54" i="24" s="1"/>
  <c r="AL55" i="24"/>
  <c r="AM55" i="24" s="1"/>
  <c r="AN55" i="24"/>
  <c r="AO55" i="24" s="1"/>
  <c r="AP55" i="24"/>
  <c r="AQ55" i="24" s="1"/>
  <c r="AL56" i="24"/>
  <c r="AM56" i="24" s="1"/>
  <c r="AN56" i="24"/>
  <c r="AO56" i="24" s="1"/>
  <c r="AP56" i="24"/>
  <c r="AQ56" i="24" s="1"/>
  <c r="AL1145" i="24"/>
  <c r="AM1145" i="24" s="1"/>
  <c r="AN1145" i="24"/>
  <c r="AO1145" i="24" s="1"/>
  <c r="AP1145" i="24"/>
  <c r="AQ1145" i="24" s="1"/>
  <c r="AL57" i="24"/>
  <c r="AM57" i="24" s="1"/>
  <c r="AN57" i="24"/>
  <c r="AO57" i="24" s="1"/>
  <c r="AP57" i="24"/>
  <c r="AQ57" i="24" s="1"/>
  <c r="AL58" i="24"/>
  <c r="AM58" i="24" s="1"/>
  <c r="AN58" i="24"/>
  <c r="AO58" i="24" s="1"/>
  <c r="AP58" i="24"/>
  <c r="AQ58" i="24" s="1"/>
  <c r="AL59" i="24"/>
  <c r="AM59" i="24" s="1"/>
  <c r="AN59" i="24"/>
  <c r="AO59" i="24" s="1"/>
  <c r="AP59" i="24"/>
  <c r="AQ59" i="24" s="1"/>
  <c r="AL1146" i="24"/>
  <c r="AM1146" i="24" s="1"/>
  <c r="AN1146" i="24"/>
  <c r="AO1146" i="24" s="1"/>
  <c r="AP1146" i="24"/>
  <c r="AQ1146" i="24" s="1"/>
  <c r="AL60" i="24"/>
  <c r="AM60" i="24" s="1"/>
  <c r="AN60" i="24"/>
  <c r="AO60" i="24" s="1"/>
  <c r="AP60" i="24"/>
  <c r="AQ60" i="24" s="1"/>
  <c r="AL1147" i="24"/>
  <c r="AM1147" i="24" s="1"/>
  <c r="AN1147" i="24"/>
  <c r="AO1147" i="24" s="1"/>
  <c r="AP1147" i="24"/>
  <c r="AQ1147" i="24" s="1"/>
  <c r="AL1148" i="24"/>
  <c r="AM1148" i="24" s="1"/>
  <c r="AN1148" i="24"/>
  <c r="AO1148" i="24" s="1"/>
  <c r="AP1148" i="24"/>
  <c r="AQ1148" i="24" s="1"/>
  <c r="AL1149" i="24"/>
  <c r="AM1149" i="24" s="1"/>
  <c r="AN1149" i="24"/>
  <c r="AO1149" i="24" s="1"/>
  <c r="AP1149" i="24"/>
  <c r="AQ1149" i="24" s="1"/>
  <c r="AL1150" i="24"/>
  <c r="AM1150" i="24" s="1"/>
  <c r="AN1150" i="24"/>
  <c r="AO1150" i="24" s="1"/>
  <c r="AP1150" i="24"/>
  <c r="AQ1150" i="24" s="1"/>
  <c r="AL61" i="24"/>
  <c r="AM61" i="24" s="1"/>
  <c r="AN61" i="24"/>
  <c r="AO61" i="24" s="1"/>
  <c r="AP61" i="24"/>
  <c r="AQ61" i="24" s="1"/>
  <c r="AL62" i="24"/>
  <c r="AM62" i="24" s="1"/>
  <c r="AN62" i="24"/>
  <c r="AO62" i="24" s="1"/>
  <c r="AP62" i="24"/>
  <c r="AQ62" i="24" s="1"/>
  <c r="AL1151" i="24"/>
  <c r="AM1151" i="24" s="1"/>
  <c r="AN1151" i="24"/>
  <c r="AO1151" i="24" s="1"/>
  <c r="AP1151" i="24"/>
  <c r="AQ1151" i="24" s="1"/>
  <c r="AL63" i="24"/>
  <c r="AM63" i="24" s="1"/>
  <c r="AN63" i="24"/>
  <c r="AO63" i="24" s="1"/>
  <c r="AP63" i="24"/>
  <c r="AQ63" i="24" s="1"/>
  <c r="AL2128" i="24"/>
  <c r="AM2128" i="24" s="1"/>
  <c r="AN2128" i="24"/>
  <c r="AO2128" i="24" s="1"/>
  <c r="AP2128" i="24"/>
  <c r="AQ2128" i="24" s="1"/>
  <c r="AL2530" i="24"/>
  <c r="AM2530" i="24" s="1"/>
  <c r="AN2530" i="24"/>
  <c r="AO2530" i="24" s="1"/>
  <c r="AP2530" i="24"/>
  <c r="AQ2530" i="24" s="1"/>
  <c r="AL2501" i="24"/>
  <c r="AM2501" i="24" s="1"/>
  <c r="AN2501" i="24"/>
  <c r="AO2501" i="24" s="1"/>
  <c r="AP2501" i="24"/>
  <c r="AQ2501" i="24" s="1"/>
  <c r="AL2495" i="24"/>
  <c r="AM2495" i="24" s="1"/>
  <c r="AN2495" i="24"/>
  <c r="AO2495" i="24" s="1"/>
  <c r="AP2495" i="24"/>
  <c r="AQ2495" i="24" s="1"/>
  <c r="AL2247" i="24"/>
  <c r="AM2247" i="24" s="1"/>
  <c r="AN2247" i="24"/>
  <c r="AO2247" i="24" s="1"/>
  <c r="AP2247" i="24"/>
  <c r="AQ2247" i="24" s="1"/>
  <c r="AL1108" i="24"/>
  <c r="AM1108" i="24" s="1"/>
  <c r="AN1108" i="24"/>
  <c r="AO1108" i="24" s="1"/>
  <c r="AP1108" i="24"/>
  <c r="AQ1108" i="24" s="1"/>
  <c r="AL1107" i="24"/>
  <c r="AM1107" i="24" s="1"/>
  <c r="AN1107" i="24"/>
  <c r="AO1107" i="24" s="1"/>
  <c r="AP1107" i="24"/>
  <c r="AQ1107" i="24" s="1"/>
  <c r="AL2504" i="24"/>
  <c r="AM2504" i="24" s="1"/>
  <c r="AN2504" i="24"/>
  <c r="AO2504" i="24" s="1"/>
  <c r="AP2504" i="24"/>
  <c r="AQ2504" i="24" s="1"/>
  <c r="AL64" i="24"/>
  <c r="AM64" i="24" s="1"/>
  <c r="AN64" i="24"/>
  <c r="AO64" i="24" s="1"/>
  <c r="AP64" i="24"/>
  <c r="AQ64" i="24" s="1"/>
  <c r="AL1888" i="24"/>
  <c r="AM1888" i="24" s="1"/>
  <c r="AN1888" i="24"/>
  <c r="AO1888" i="24" s="1"/>
  <c r="AP1888" i="24"/>
  <c r="AQ1888" i="24" s="1"/>
  <c r="AL2533" i="24"/>
  <c r="AM2533" i="24" s="1"/>
  <c r="AN2533" i="24"/>
  <c r="AO2533" i="24" s="1"/>
  <c r="AP2533" i="24"/>
  <c r="AQ2533" i="24" s="1"/>
  <c r="AL2503" i="24"/>
  <c r="AM2503" i="24" s="1"/>
  <c r="AN2503" i="24"/>
  <c r="AO2503" i="24" s="1"/>
  <c r="AP2503" i="24"/>
  <c r="AQ2503" i="24" s="1"/>
  <c r="AL2027" i="24"/>
  <c r="AM2027" i="24" s="1"/>
  <c r="AN2027" i="24"/>
  <c r="AO2027" i="24" s="1"/>
  <c r="AP2027" i="24"/>
  <c r="AQ2027" i="24" s="1"/>
  <c r="AL2069" i="24"/>
  <c r="AM2069" i="24" s="1"/>
  <c r="AN2069" i="24"/>
  <c r="AO2069" i="24" s="1"/>
  <c r="AP2069" i="24"/>
  <c r="AQ2069" i="24" s="1"/>
  <c r="AL2026" i="24"/>
  <c r="AM2026" i="24" s="1"/>
  <c r="AN2026" i="24"/>
  <c r="AO2026" i="24" s="1"/>
  <c r="AP2026" i="24"/>
  <c r="AQ2026" i="24" s="1"/>
  <c r="AL1152" i="24"/>
  <c r="AM1152" i="24" s="1"/>
  <c r="AN1152" i="24"/>
  <c r="AO1152" i="24" s="1"/>
  <c r="AP1152" i="24"/>
  <c r="AQ1152" i="24" s="1"/>
  <c r="AL1153" i="24"/>
  <c r="AM1153" i="24" s="1"/>
  <c r="AN1153" i="24"/>
  <c r="AO1153" i="24" s="1"/>
  <c r="AP1153" i="24"/>
  <c r="AQ1153" i="24" s="1"/>
  <c r="AL65" i="24"/>
  <c r="AM65" i="24" s="1"/>
  <c r="AN65" i="24"/>
  <c r="AO65" i="24" s="1"/>
  <c r="AP65" i="24"/>
  <c r="AQ65" i="24" s="1"/>
  <c r="AL2185" i="24"/>
  <c r="AM2185" i="24" s="1"/>
  <c r="AN2185" i="24"/>
  <c r="AO2185" i="24" s="1"/>
  <c r="AP2185" i="24"/>
  <c r="AQ2185" i="24" s="1"/>
  <c r="AL1154" i="24"/>
  <c r="AM1154" i="24" s="1"/>
  <c r="AN1154" i="24"/>
  <c r="AO1154" i="24" s="1"/>
  <c r="AP1154" i="24"/>
  <c r="AQ1154" i="24" s="1"/>
  <c r="AL66" i="24"/>
  <c r="AM66" i="24" s="1"/>
  <c r="AN66" i="24"/>
  <c r="AO66" i="24" s="1"/>
  <c r="AP66" i="24"/>
  <c r="AQ66" i="24" s="1"/>
  <c r="AL2102" i="24"/>
  <c r="AM2102" i="24" s="1"/>
  <c r="AN2102" i="24"/>
  <c r="AO2102" i="24" s="1"/>
  <c r="AP2102" i="24"/>
  <c r="AQ2102" i="24" s="1"/>
  <c r="AL2222" i="24"/>
  <c r="AM2222" i="24" s="1"/>
  <c r="AN2222" i="24"/>
  <c r="AO2222" i="24" s="1"/>
  <c r="AP2222" i="24"/>
  <c r="AQ2222" i="24" s="1"/>
  <c r="AL2521" i="24"/>
  <c r="AM2521" i="24" s="1"/>
  <c r="AN2521" i="24"/>
  <c r="AO2521" i="24" s="1"/>
  <c r="AP2521" i="24"/>
  <c r="AQ2521" i="24" s="1"/>
  <c r="AL2520" i="24"/>
  <c r="AM2520" i="24" s="1"/>
  <c r="AN2520" i="24"/>
  <c r="AO2520" i="24" s="1"/>
  <c r="AP2520" i="24"/>
  <c r="AQ2520" i="24" s="1"/>
  <c r="AL2479" i="24"/>
  <c r="AM2479" i="24" s="1"/>
  <c r="AN2479" i="24"/>
  <c r="AO2479" i="24" s="1"/>
  <c r="AP2479" i="24"/>
  <c r="AQ2479" i="24" s="1"/>
  <c r="AL1155" i="24"/>
  <c r="AM1155" i="24" s="1"/>
  <c r="AN1155" i="24"/>
  <c r="AO1155" i="24" s="1"/>
  <c r="AP1155" i="24"/>
  <c r="AQ1155" i="24" s="1"/>
  <c r="AL1156" i="24"/>
  <c r="AM1156" i="24" s="1"/>
  <c r="AN1156" i="24"/>
  <c r="AO1156" i="24" s="1"/>
  <c r="AP1156" i="24"/>
  <c r="AQ1156" i="24" s="1"/>
  <c r="AL2113" i="24"/>
  <c r="AM2113" i="24" s="1"/>
  <c r="AN2113" i="24"/>
  <c r="AO2113" i="24" s="1"/>
  <c r="AP2113" i="24"/>
  <c r="AQ2113" i="24" s="1"/>
  <c r="AL67" i="24"/>
  <c r="AM67" i="24" s="1"/>
  <c r="AN67" i="24"/>
  <c r="AO67" i="24" s="1"/>
  <c r="AP67" i="24"/>
  <c r="AQ67" i="24" s="1"/>
  <c r="AL1157" i="24"/>
  <c r="AM1157" i="24" s="1"/>
  <c r="AN1157" i="24"/>
  <c r="AO1157" i="24" s="1"/>
  <c r="AP1157" i="24"/>
  <c r="AQ1157" i="24" s="1"/>
  <c r="AL1158" i="24"/>
  <c r="AM1158" i="24" s="1"/>
  <c r="AN1158" i="24"/>
  <c r="AO1158" i="24" s="1"/>
  <c r="AP1158" i="24"/>
  <c r="AQ1158" i="24" s="1"/>
  <c r="AL68" i="24"/>
  <c r="AM68" i="24" s="1"/>
  <c r="AN68" i="24"/>
  <c r="AO68" i="24" s="1"/>
  <c r="AP68" i="24"/>
  <c r="AQ68" i="24" s="1"/>
  <c r="AL69" i="24"/>
  <c r="AM69" i="24" s="1"/>
  <c r="AN69" i="24"/>
  <c r="AO69" i="24" s="1"/>
  <c r="AP69" i="24"/>
  <c r="AQ69" i="24" s="1"/>
  <c r="AL70" i="24"/>
  <c r="AM70" i="24" s="1"/>
  <c r="AN70" i="24"/>
  <c r="AO70" i="24" s="1"/>
  <c r="AP70" i="24"/>
  <c r="AQ70" i="24" s="1"/>
  <c r="AL71" i="24"/>
  <c r="AM71" i="24" s="1"/>
  <c r="AN71" i="24"/>
  <c r="AO71" i="24" s="1"/>
  <c r="AP71" i="24"/>
  <c r="AQ71" i="24" s="1"/>
  <c r="AL72" i="24"/>
  <c r="AM72" i="24" s="1"/>
  <c r="AN72" i="24"/>
  <c r="AO72" i="24" s="1"/>
  <c r="AP72" i="24"/>
  <c r="AQ72" i="24" s="1"/>
  <c r="AL73" i="24"/>
  <c r="AM73" i="24" s="1"/>
  <c r="AN73" i="24"/>
  <c r="AO73" i="24" s="1"/>
  <c r="AP73" i="24"/>
  <c r="AQ73" i="24" s="1"/>
  <c r="AL74" i="24"/>
  <c r="AM74" i="24" s="1"/>
  <c r="AN74" i="24"/>
  <c r="AO74" i="24" s="1"/>
  <c r="AP74" i="24"/>
  <c r="AQ74" i="24" s="1"/>
  <c r="AL75" i="24"/>
  <c r="AM75" i="24" s="1"/>
  <c r="AN75" i="24"/>
  <c r="AO75" i="24" s="1"/>
  <c r="AP75" i="24"/>
  <c r="AQ75" i="24" s="1"/>
  <c r="AL76" i="24"/>
  <c r="AM76" i="24" s="1"/>
  <c r="AN76" i="24"/>
  <c r="AO76" i="24" s="1"/>
  <c r="AP76" i="24"/>
  <c r="AQ76" i="24" s="1"/>
  <c r="AL1159" i="24"/>
  <c r="AM1159" i="24" s="1"/>
  <c r="AN1159" i="24"/>
  <c r="AO1159" i="24" s="1"/>
  <c r="AP1159" i="24"/>
  <c r="AQ1159" i="24" s="1"/>
  <c r="AL1160" i="24"/>
  <c r="AM1160" i="24" s="1"/>
  <c r="AN1160" i="24"/>
  <c r="AO1160" i="24" s="1"/>
  <c r="AP1160" i="24"/>
  <c r="AQ1160" i="24" s="1"/>
  <c r="AL2492" i="24"/>
  <c r="AM2492" i="24" s="1"/>
  <c r="AN2492" i="24"/>
  <c r="AO2492" i="24" s="1"/>
  <c r="AP2492" i="24"/>
  <c r="AQ2492" i="24" s="1"/>
  <c r="AL1161" i="24"/>
  <c r="AM1161" i="24" s="1"/>
  <c r="AN1161" i="24"/>
  <c r="AO1161" i="24" s="1"/>
  <c r="AP1161" i="24"/>
  <c r="AQ1161" i="24" s="1"/>
  <c r="AL1162" i="24"/>
  <c r="AM1162" i="24" s="1"/>
  <c r="AN1162" i="24"/>
  <c r="AO1162" i="24" s="1"/>
  <c r="AP1162" i="24"/>
  <c r="AQ1162" i="24" s="1"/>
  <c r="AL1163" i="24"/>
  <c r="AM1163" i="24" s="1"/>
  <c r="AN1163" i="24"/>
  <c r="AO1163" i="24" s="1"/>
  <c r="AP1163" i="24"/>
  <c r="AQ1163" i="24" s="1"/>
  <c r="AL77" i="24"/>
  <c r="AM77" i="24" s="1"/>
  <c r="AN77" i="24"/>
  <c r="AO77" i="24" s="1"/>
  <c r="AP77" i="24"/>
  <c r="AQ77" i="24" s="1"/>
  <c r="AL78" i="24"/>
  <c r="AM78" i="24" s="1"/>
  <c r="AN78" i="24"/>
  <c r="AO78" i="24" s="1"/>
  <c r="AP78" i="24"/>
  <c r="AQ78" i="24" s="1"/>
  <c r="AL79" i="24"/>
  <c r="AM79" i="24" s="1"/>
  <c r="AN79" i="24"/>
  <c r="AO79" i="24" s="1"/>
  <c r="AP79" i="24"/>
  <c r="AQ79" i="24" s="1"/>
  <c r="AL1164" i="24"/>
  <c r="AM1164" i="24" s="1"/>
  <c r="AN1164" i="24"/>
  <c r="AO1164" i="24" s="1"/>
  <c r="AP1164" i="24"/>
  <c r="AQ1164" i="24" s="1"/>
  <c r="AL1165" i="24"/>
  <c r="AM1165" i="24" s="1"/>
  <c r="AN1165" i="24"/>
  <c r="AO1165" i="24" s="1"/>
  <c r="AP1165" i="24"/>
  <c r="AQ1165" i="24" s="1"/>
  <c r="AL80" i="24"/>
  <c r="AM80" i="24" s="1"/>
  <c r="AN80" i="24"/>
  <c r="AO80" i="24" s="1"/>
  <c r="AP80" i="24"/>
  <c r="AQ80" i="24" s="1"/>
  <c r="AL81" i="24"/>
  <c r="AM81" i="24" s="1"/>
  <c r="AN81" i="24"/>
  <c r="AO81" i="24" s="1"/>
  <c r="AP81" i="24"/>
  <c r="AQ81" i="24" s="1"/>
  <c r="AL82" i="24"/>
  <c r="AM82" i="24" s="1"/>
  <c r="AN82" i="24"/>
  <c r="AO82" i="24" s="1"/>
  <c r="AP82" i="24"/>
  <c r="AQ82" i="24" s="1"/>
  <c r="AL83" i="24"/>
  <c r="AM83" i="24" s="1"/>
  <c r="AN83" i="24"/>
  <c r="AO83" i="24" s="1"/>
  <c r="AP83" i="24"/>
  <c r="AQ83" i="24" s="1"/>
  <c r="AL1166" i="24"/>
  <c r="AM1166" i="24" s="1"/>
  <c r="AN1166" i="24"/>
  <c r="AO1166" i="24" s="1"/>
  <c r="AP1166" i="24"/>
  <c r="AQ1166" i="24" s="1"/>
  <c r="AL1167" i="24"/>
  <c r="AM1167" i="24" s="1"/>
  <c r="AN1167" i="24"/>
  <c r="AO1167" i="24" s="1"/>
  <c r="AP1167" i="24"/>
  <c r="AQ1167" i="24" s="1"/>
  <c r="AL1168" i="24"/>
  <c r="AM1168" i="24" s="1"/>
  <c r="AN1168" i="24"/>
  <c r="AO1168" i="24" s="1"/>
  <c r="AP1168" i="24"/>
  <c r="AQ1168" i="24" s="1"/>
  <c r="AL84" i="24"/>
  <c r="AM84" i="24" s="1"/>
  <c r="AN84" i="24"/>
  <c r="AO84" i="24" s="1"/>
  <c r="AP84" i="24"/>
  <c r="AQ84" i="24" s="1"/>
  <c r="AL1169" i="24"/>
  <c r="AM1169" i="24" s="1"/>
  <c r="AN1169" i="24"/>
  <c r="AO1169" i="24" s="1"/>
  <c r="AP1169" i="24"/>
  <c r="AQ1169" i="24" s="1"/>
  <c r="AL85" i="24"/>
  <c r="AM85" i="24" s="1"/>
  <c r="AN85" i="24"/>
  <c r="AO85" i="24" s="1"/>
  <c r="AP85" i="24"/>
  <c r="AQ85" i="24" s="1"/>
  <c r="AL1170" i="24"/>
  <c r="AM1170" i="24" s="1"/>
  <c r="AN1170" i="24"/>
  <c r="AO1170" i="24" s="1"/>
  <c r="AP1170" i="24"/>
  <c r="AQ1170" i="24" s="1"/>
  <c r="AL86" i="24"/>
  <c r="AM86" i="24" s="1"/>
  <c r="AN86" i="24"/>
  <c r="AO86" i="24" s="1"/>
  <c r="AP86" i="24"/>
  <c r="AQ86" i="24" s="1"/>
  <c r="AL87" i="24"/>
  <c r="AM87" i="24" s="1"/>
  <c r="AN87" i="24"/>
  <c r="AO87" i="24" s="1"/>
  <c r="AP87" i="24"/>
  <c r="AQ87" i="24" s="1"/>
  <c r="AL88" i="24"/>
  <c r="AM88" i="24" s="1"/>
  <c r="AN88" i="24"/>
  <c r="AO88" i="24" s="1"/>
  <c r="AP88" i="24"/>
  <c r="AQ88" i="24" s="1"/>
  <c r="AL1171" i="24"/>
  <c r="AM1171" i="24" s="1"/>
  <c r="AN1171" i="24"/>
  <c r="AO1171" i="24" s="1"/>
  <c r="AP1171" i="24"/>
  <c r="AQ1171" i="24" s="1"/>
  <c r="AL89" i="24"/>
  <c r="AM89" i="24" s="1"/>
  <c r="AN89" i="24"/>
  <c r="AO89" i="24" s="1"/>
  <c r="AP89" i="24"/>
  <c r="AQ89" i="24" s="1"/>
  <c r="AL1172" i="24"/>
  <c r="AM1172" i="24" s="1"/>
  <c r="AN1172" i="24"/>
  <c r="AO1172" i="24" s="1"/>
  <c r="AP1172" i="24"/>
  <c r="AQ1172" i="24" s="1"/>
  <c r="AL1173" i="24"/>
  <c r="AM1173" i="24" s="1"/>
  <c r="AN1173" i="24"/>
  <c r="AO1173" i="24" s="1"/>
  <c r="AP1173" i="24"/>
  <c r="AQ1173" i="24" s="1"/>
  <c r="AL1174" i="24"/>
  <c r="AM1174" i="24" s="1"/>
  <c r="AN1174" i="24"/>
  <c r="AO1174" i="24" s="1"/>
  <c r="AP1174" i="24"/>
  <c r="AQ1174" i="24" s="1"/>
  <c r="AL90" i="24"/>
  <c r="AM90" i="24" s="1"/>
  <c r="AN90" i="24"/>
  <c r="AO90" i="24" s="1"/>
  <c r="AP90" i="24"/>
  <c r="AQ90" i="24" s="1"/>
  <c r="AL1175" i="24"/>
  <c r="AM1175" i="24" s="1"/>
  <c r="AN1175" i="24"/>
  <c r="AO1175" i="24" s="1"/>
  <c r="AP1175" i="24"/>
  <c r="AQ1175" i="24" s="1"/>
  <c r="AL1176" i="24"/>
  <c r="AM1176" i="24" s="1"/>
  <c r="AN1176" i="24"/>
  <c r="AO1176" i="24" s="1"/>
  <c r="AP1176" i="24"/>
  <c r="AQ1176" i="24" s="1"/>
  <c r="AL91" i="24"/>
  <c r="AM91" i="24" s="1"/>
  <c r="AN91" i="24"/>
  <c r="AO91" i="24" s="1"/>
  <c r="AP91" i="24"/>
  <c r="AQ91" i="24" s="1"/>
  <c r="AL92" i="24"/>
  <c r="AM92" i="24" s="1"/>
  <c r="AN92" i="24"/>
  <c r="AO92" i="24" s="1"/>
  <c r="AP92" i="24"/>
  <c r="AQ92" i="24" s="1"/>
  <c r="AL93" i="24"/>
  <c r="AM93" i="24" s="1"/>
  <c r="AN93" i="24"/>
  <c r="AO93" i="24" s="1"/>
  <c r="AP93" i="24"/>
  <c r="AQ93" i="24" s="1"/>
  <c r="AL94" i="24"/>
  <c r="AM94" i="24" s="1"/>
  <c r="AN94" i="24"/>
  <c r="AO94" i="24" s="1"/>
  <c r="AP94" i="24"/>
  <c r="AQ94" i="24" s="1"/>
  <c r="AL95" i="24"/>
  <c r="AM95" i="24" s="1"/>
  <c r="AN95" i="24"/>
  <c r="AO95" i="24" s="1"/>
  <c r="AP95" i="24"/>
  <c r="AQ95" i="24" s="1"/>
  <c r="AL1178" i="24"/>
  <c r="AM1178" i="24" s="1"/>
  <c r="AN1178" i="24"/>
  <c r="AO1178" i="24" s="1"/>
  <c r="AP1178" i="24"/>
  <c r="AQ1178" i="24" s="1"/>
  <c r="AL96" i="24"/>
  <c r="AM96" i="24" s="1"/>
  <c r="AN96" i="24"/>
  <c r="AO96" i="24" s="1"/>
  <c r="AP96" i="24"/>
  <c r="AQ96" i="24" s="1"/>
  <c r="AL1179" i="24"/>
  <c r="AM1179" i="24" s="1"/>
  <c r="AN1179" i="24"/>
  <c r="AO1179" i="24" s="1"/>
  <c r="AP1179" i="24"/>
  <c r="AQ1179" i="24" s="1"/>
  <c r="AL97" i="24"/>
  <c r="AM97" i="24" s="1"/>
  <c r="AN97" i="24"/>
  <c r="AO97" i="24" s="1"/>
  <c r="AP97" i="24"/>
  <c r="AQ97" i="24" s="1"/>
  <c r="AL98" i="24"/>
  <c r="AM98" i="24" s="1"/>
  <c r="AN98" i="24"/>
  <c r="AO98" i="24" s="1"/>
  <c r="AP98" i="24"/>
  <c r="AQ98" i="24" s="1"/>
  <c r="AL99" i="24"/>
  <c r="AM99" i="24" s="1"/>
  <c r="AN99" i="24"/>
  <c r="AO99" i="24" s="1"/>
  <c r="AP99" i="24"/>
  <c r="AQ99" i="24" s="1"/>
  <c r="AL1180" i="24"/>
  <c r="AM1180" i="24" s="1"/>
  <c r="AN1180" i="24"/>
  <c r="AO1180" i="24" s="1"/>
  <c r="AP1180" i="24"/>
  <c r="AQ1180" i="24" s="1"/>
  <c r="AL1181" i="24"/>
  <c r="AM1181" i="24" s="1"/>
  <c r="AN1181" i="24"/>
  <c r="AO1181" i="24" s="1"/>
  <c r="AP1181" i="24"/>
  <c r="AQ1181" i="24" s="1"/>
  <c r="AL100" i="24"/>
  <c r="AM100" i="24" s="1"/>
  <c r="AN100" i="24"/>
  <c r="AO100" i="24" s="1"/>
  <c r="AP100" i="24"/>
  <c r="AQ100" i="24" s="1"/>
  <c r="AL1182" i="24"/>
  <c r="AM1182" i="24" s="1"/>
  <c r="AN1182" i="24"/>
  <c r="AO1182" i="24" s="1"/>
  <c r="AP1182" i="24"/>
  <c r="AQ1182" i="24" s="1"/>
  <c r="AL101" i="24"/>
  <c r="AM101" i="24" s="1"/>
  <c r="AN101" i="24"/>
  <c r="AO101" i="24" s="1"/>
  <c r="AP101" i="24"/>
  <c r="AQ101" i="24" s="1"/>
  <c r="AL102" i="24"/>
  <c r="AM102" i="24" s="1"/>
  <c r="AN102" i="24"/>
  <c r="AO102" i="24" s="1"/>
  <c r="AP102" i="24"/>
  <c r="AQ102" i="24" s="1"/>
  <c r="AL103" i="24"/>
  <c r="AM103" i="24" s="1"/>
  <c r="AN103" i="24"/>
  <c r="AO103" i="24" s="1"/>
  <c r="AP103" i="24"/>
  <c r="AQ103" i="24" s="1"/>
  <c r="AL104" i="24"/>
  <c r="AM104" i="24" s="1"/>
  <c r="AN104" i="24"/>
  <c r="AO104" i="24" s="1"/>
  <c r="AP104" i="24"/>
  <c r="AQ104" i="24" s="1"/>
  <c r="AL105" i="24"/>
  <c r="AM105" i="24" s="1"/>
  <c r="AN105" i="24"/>
  <c r="AO105" i="24" s="1"/>
  <c r="AP105" i="24"/>
  <c r="AQ105" i="24" s="1"/>
  <c r="AL2180" i="24"/>
  <c r="AM2180" i="24" s="1"/>
  <c r="AN2180" i="24"/>
  <c r="AO2180" i="24" s="1"/>
  <c r="AP2180" i="24"/>
  <c r="AQ2180" i="24" s="1"/>
  <c r="AL2276" i="24"/>
  <c r="AM2276" i="24" s="1"/>
  <c r="AN2276" i="24"/>
  <c r="AO2276" i="24" s="1"/>
  <c r="AP2276" i="24"/>
  <c r="AQ2276" i="24" s="1"/>
  <c r="AL2350" i="24"/>
  <c r="AM2350" i="24" s="1"/>
  <c r="AN2350" i="24"/>
  <c r="AO2350" i="24" s="1"/>
  <c r="AP2350" i="24"/>
  <c r="AQ2350" i="24" s="1"/>
  <c r="AL2210" i="24"/>
  <c r="AM2210" i="24" s="1"/>
  <c r="AN2210" i="24"/>
  <c r="AO2210" i="24" s="1"/>
  <c r="AP2210" i="24"/>
  <c r="AQ2210" i="24" s="1"/>
  <c r="AL2311" i="24"/>
  <c r="AM2311" i="24" s="1"/>
  <c r="AN2311" i="24"/>
  <c r="AO2311" i="24" s="1"/>
  <c r="AP2311" i="24"/>
  <c r="AQ2311" i="24" s="1"/>
  <c r="AL2399" i="24"/>
  <c r="AM2399" i="24" s="1"/>
  <c r="AN2399" i="24"/>
  <c r="AO2399" i="24" s="1"/>
  <c r="AP2399" i="24"/>
  <c r="AQ2399" i="24" s="1"/>
  <c r="AL2155" i="24"/>
  <c r="AM2155" i="24" s="1"/>
  <c r="AN2155" i="24"/>
  <c r="AO2155" i="24" s="1"/>
  <c r="AP2155" i="24"/>
  <c r="AQ2155" i="24" s="1"/>
  <c r="AL2242" i="24"/>
  <c r="AM2242" i="24" s="1"/>
  <c r="AN2242" i="24"/>
  <c r="AO2242" i="24" s="1"/>
  <c r="AP2242" i="24"/>
  <c r="AQ2242" i="24" s="1"/>
  <c r="AL2354" i="24"/>
  <c r="AM2354" i="24" s="1"/>
  <c r="AN2354" i="24"/>
  <c r="AO2354" i="24" s="1"/>
  <c r="AP2354" i="24"/>
  <c r="AQ2354" i="24" s="1"/>
  <c r="AL2442" i="24"/>
  <c r="AM2442" i="24" s="1"/>
  <c r="AN2442" i="24"/>
  <c r="AO2442" i="24" s="1"/>
  <c r="AP2442" i="24"/>
  <c r="AQ2442" i="24" s="1"/>
  <c r="AL2095" i="24"/>
  <c r="AM2095" i="24" s="1"/>
  <c r="AN2095" i="24"/>
  <c r="AO2095" i="24" s="1"/>
  <c r="AP2095" i="24"/>
  <c r="AQ2095" i="24" s="1"/>
  <c r="AL2290" i="24"/>
  <c r="AM2290" i="24" s="1"/>
  <c r="AN2290" i="24"/>
  <c r="AO2290" i="24" s="1"/>
  <c r="AP2290" i="24"/>
  <c r="AQ2290" i="24" s="1"/>
  <c r="AL2439" i="24"/>
  <c r="AM2439" i="24" s="1"/>
  <c r="AN2439" i="24"/>
  <c r="AO2439" i="24" s="1"/>
  <c r="AP2439" i="24"/>
  <c r="AQ2439" i="24" s="1"/>
  <c r="AL2396" i="24"/>
  <c r="AM2396" i="24" s="1"/>
  <c r="AN2396" i="24"/>
  <c r="AO2396" i="24" s="1"/>
  <c r="AP2396" i="24"/>
  <c r="AQ2396" i="24" s="1"/>
  <c r="AL2413" i="24"/>
  <c r="AM2413" i="24" s="1"/>
  <c r="AN2413" i="24"/>
  <c r="AO2413" i="24" s="1"/>
  <c r="AP2413" i="24"/>
  <c r="AQ2413" i="24" s="1"/>
  <c r="AL2254" i="24"/>
  <c r="AM2254" i="24" s="1"/>
  <c r="AN2254" i="24"/>
  <c r="AO2254" i="24" s="1"/>
  <c r="AP2254" i="24"/>
  <c r="AQ2254" i="24" s="1"/>
  <c r="AL2289" i="24"/>
  <c r="AM2289" i="24" s="1"/>
  <c r="AN2289" i="24"/>
  <c r="AO2289" i="24" s="1"/>
  <c r="AP2289" i="24"/>
  <c r="AQ2289" i="24" s="1"/>
  <c r="AL2255" i="24"/>
  <c r="AM2255" i="24" s="1"/>
  <c r="AN2255" i="24"/>
  <c r="AO2255" i="24" s="1"/>
  <c r="AP2255" i="24"/>
  <c r="AQ2255" i="24" s="1"/>
  <c r="AL2411" i="24"/>
  <c r="AM2411" i="24" s="1"/>
  <c r="AN2411" i="24"/>
  <c r="AO2411" i="24" s="1"/>
  <c r="AP2411" i="24"/>
  <c r="AQ2411" i="24" s="1"/>
  <c r="AL2410" i="24"/>
  <c r="AM2410" i="24" s="1"/>
  <c r="AN2410" i="24"/>
  <c r="AO2410" i="24" s="1"/>
  <c r="AP2410" i="24"/>
  <c r="AQ2410" i="24" s="1"/>
  <c r="AL2360" i="24"/>
  <c r="AM2360" i="24" s="1"/>
  <c r="AN2360" i="24"/>
  <c r="AO2360" i="24" s="1"/>
  <c r="AP2360" i="24"/>
  <c r="AQ2360" i="24" s="1"/>
  <c r="AL1183" i="24"/>
  <c r="AM1183" i="24" s="1"/>
  <c r="AN1183" i="24"/>
  <c r="AO1183" i="24" s="1"/>
  <c r="AP1183" i="24"/>
  <c r="AQ1183" i="24" s="1"/>
  <c r="AL2388" i="24"/>
  <c r="AM2388" i="24" s="1"/>
  <c r="AN2388" i="24"/>
  <c r="AO2388" i="24" s="1"/>
  <c r="AP2388" i="24"/>
  <c r="AQ2388" i="24" s="1"/>
  <c r="AL2331" i="24"/>
  <c r="AM2331" i="24" s="1"/>
  <c r="AN2331" i="24"/>
  <c r="AO2331" i="24" s="1"/>
  <c r="AP2331" i="24"/>
  <c r="AQ2331" i="24" s="1"/>
  <c r="AL1184" i="24"/>
  <c r="AM1184" i="24" s="1"/>
  <c r="AN1184" i="24"/>
  <c r="AO1184" i="24" s="1"/>
  <c r="AP1184" i="24"/>
  <c r="AQ1184" i="24" s="1"/>
  <c r="AL2412" i="24"/>
  <c r="AM2412" i="24" s="1"/>
  <c r="AN2412" i="24"/>
  <c r="AO2412" i="24" s="1"/>
  <c r="AP2412" i="24"/>
  <c r="AQ2412" i="24" s="1"/>
  <c r="AL2154" i="24"/>
  <c r="AM2154" i="24" s="1"/>
  <c r="AN2154" i="24"/>
  <c r="AO2154" i="24" s="1"/>
  <c r="AP2154" i="24"/>
  <c r="AQ2154" i="24" s="1"/>
  <c r="AL2106" i="24"/>
  <c r="AM2106" i="24" s="1"/>
  <c r="AN2106" i="24"/>
  <c r="AO2106" i="24" s="1"/>
  <c r="AP2106" i="24"/>
  <c r="AQ2106" i="24" s="1"/>
  <c r="AL2380" i="24"/>
  <c r="AM2380" i="24" s="1"/>
  <c r="AN2380" i="24"/>
  <c r="AO2380" i="24" s="1"/>
  <c r="AP2380" i="24"/>
  <c r="AQ2380" i="24" s="1"/>
  <c r="AL1185" i="24"/>
  <c r="AM1185" i="24" s="1"/>
  <c r="AN1185" i="24"/>
  <c r="AO1185" i="24" s="1"/>
  <c r="AP1185" i="24"/>
  <c r="AQ1185" i="24" s="1"/>
  <c r="AL2022" i="24"/>
  <c r="AM2022" i="24" s="1"/>
  <c r="AN2022" i="24"/>
  <c r="AO2022" i="24" s="1"/>
  <c r="AP2022" i="24"/>
  <c r="AQ2022" i="24" s="1"/>
  <c r="AL2258" i="24"/>
  <c r="AM2258" i="24" s="1"/>
  <c r="AN2258" i="24"/>
  <c r="AO2258" i="24" s="1"/>
  <c r="AP2258" i="24"/>
  <c r="AQ2258" i="24" s="1"/>
  <c r="AL2083" i="24"/>
  <c r="AM2083" i="24" s="1"/>
  <c r="AN2083" i="24"/>
  <c r="AO2083" i="24" s="1"/>
  <c r="AP2083" i="24"/>
  <c r="AQ2083" i="24" s="1"/>
  <c r="AL2259" i="24"/>
  <c r="AM2259" i="24" s="1"/>
  <c r="AN2259" i="24"/>
  <c r="AO2259" i="24" s="1"/>
  <c r="AP2259" i="24"/>
  <c r="AQ2259" i="24" s="1"/>
  <c r="AL1186" i="24"/>
  <c r="AM1186" i="24" s="1"/>
  <c r="AN1186" i="24"/>
  <c r="AO1186" i="24" s="1"/>
  <c r="AP1186" i="24"/>
  <c r="AQ1186" i="24" s="1"/>
  <c r="AL2359" i="24"/>
  <c r="AM2359" i="24" s="1"/>
  <c r="AN2359" i="24"/>
  <c r="AO2359" i="24" s="1"/>
  <c r="AP2359" i="24"/>
  <c r="AQ2359" i="24" s="1"/>
  <c r="AL1187" i="24"/>
  <c r="AM1187" i="24" s="1"/>
  <c r="AN1187" i="24"/>
  <c r="AO1187" i="24" s="1"/>
  <c r="AP1187" i="24"/>
  <c r="AQ1187" i="24" s="1"/>
  <c r="AL2313" i="24"/>
  <c r="AM2313" i="24" s="1"/>
  <c r="AN2313" i="24"/>
  <c r="AO2313" i="24" s="1"/>
  <c r="AP2313" i="24"/>
  <c r="AQ2313" i="24" s="1"/>
  <c r="AL2538" i="24"/>
  <c r="AM2538" i="24" s="1"/>
  <c r="AN2538" i="24"/>
  <c r="AO2538" i="24" s="1"/>
  <c r="AP2538" i="24"/>
  <c r="AQ2538" i="24" s="1"/>
  <c r="AL1106" i="24"/>
  <c r="AM1106" i="24" s="1"/>
  <c r="AN1106" i="24"/>
  <c r="AO1106" i="24" s="1"/>
  <c r="AP1106" i="24"/>
  <c r="AQ1106" i="24" s="1"/>
  <c r="AL2529" i="24"/>
  <c r="AM2529" i="24" s="1"/>
  <c r="AN2529" i="24"/>
  <c r="AO2529" i="24" s="1"/>
  <c r="AP2529" i="24"/>
  <c r="AQ2529" i="24" s="1"/>
  <c r="AL2445" i="24"/>
  <c r="AM2445" i="24" s="1"/>
  <c r="AN2445" i="24"/>
  <c r="AO2445" i="24" s="1"/>
  <c r="AP2445" i="24"/>
  <c r="AQ2445" i="24" s="1"/>
  <c r="AL106" i="24"/>
  <c r="AM106" i="24" s="1"/>
  <c r="AN106" i="24"/>
  <c r="AO106" i="24" s="1"/>
  <c r="AP106" i="24"/>
  <c r="AQ106" i="24" s="1"/>
  <c r="AL2447" i="24"/>
  <c r="AM2447" i="24" s="1"/>
  <c r="AN2447" i="24"/>
  <c r="AO2447" i="24" s="1"/>
  <c r="AP2447" i="24"/>
  <c r="AQ2447" i="24" s="1"/>
  <c r="AL107" i="24"/>
  <c r="AM107" i="24" s="1"/>
  <c r="AN107" i="24"/>
  <c r="AO107" i="24" s="1"/>
  <c r="AP107" i="24"/>
  <c r="AQ107" i="24" s="1"/>
  <c r="AL1188" i="24"/>
  <c r="AM1188" i="24" s="1"/>
  <c r="AN1188" i="24"/>
  <c r="AO1188" i="24" s="1"/>
  <c r="AP1188" i="24"/>
  <c r="AQ1188" i="24" s="1"/>
  <c r="AL1189" i="24"/>
  <c r="AM1189" i="24" s="1"/>
  <c r="AN1189" i="24"/>
  <c r="AO1189" i="24" s="1"/>
  <c r="AP1189" i="24"/>
  <c r="AQ1189" i="24" s="1"/>
  <c r="AL1190" i="24"/>
  <c r="AM1190" i="24" s="1"/>
  <c r="AN1190" i="24"/>
  <c r="AO1190" i="24" s="1"/>
  <c r="AP1190" i="24"/>
  <c r="AQ1190" i="24" s="1"/>
  <c r="AL108" i="24"/>
  <c r="AM108" i="24" s="1"/>
  <c r="AN108" i="24"/>
  <c r="AO108" i="24" s="1"/>
  <c r="AP108" i="24"/>
  <c r="AQ108" i="24" s="1"/>
  <c r="AL1191" i="24"/>
  <c r="AM1191" i="24" s="1"/>
  <c r="AN1191" i="24"/>
  <c r="AO1191" i="24" s="1"/>
  <c r="AP1191" i="24"/>
  <c r="AQ1191" i="24" s="1"/>
  <c r="AL2513" i="24"/>
  <c r="AM2513" i="24" s="1"/>
  <c r="AN2513" i="24"/>
  <c r="AO2513" i="24" s="1"/>
  <c r="AP2513" i="24"/>
  <c r="AQ2513" i="24" s="1"/>
  <c r="AL109" i="24"/>
  <c r="AM109" i="24" s="1"/>
  <c r="AN109" i="24"/>
  <c r="AO109" i="24" s="1"/>
  <c r="AP109" i="24"/>
  <c r="AQ109" i="24" s="1"/>
  <c r="AL2078" i="24"/>
  <c r="AM2078" i="24" s="1"/>
  <c r="AN2078" i="24"/>
  <c r="AO2078" i="24" s="1"/>
  <c r="AP2078" i="24"/>
  <c r="AQ2078" i="24" s="1"/>
  <c r="AL110" i="24"/>
  <c r="AM110" i="24" s="1"/>
  <c r="AN110" i="24"/>
  <c r="AO110" i="24" s="1"/>
  <c r="AP110" i="24"/>
  <c r="AQ110" i="24" s="1"/>
  <c r="AL111" i="24"/>
  <c r="AM111" i="24" s="1"/>
  <c r="AN111" i="24"/>
  <c r="AO111" i="24" s="1"/>
  <c r="AP111" i="24"/>
  <c r="AQ111" i="24" s="1"/>
  <c r="AL1192" i="24"/>
  <c r="AM1192" i="24" s="1"/>
  <c r="AN1192" i="24"/>
  <c r="AO1192" i="24" s="1"/>
  <c r="AP1192" i="24"/>
  <c r="AQ1192" i="24" s="1"/>
  <c r="AL112" i="24"/>
  <c r="AM112" i="24" s="1"/>
  <c r="AN112" i="24"/>
  <c r="AO112" i="24" s="1"/>
  <c r="AP112" i="24"/>
  <c r="AQ112" i="24" s="1"/>
  <c r="AL113" i="24"/>
  <c r="AM113" i="24" s="1"/>
  <c r="AN113" i="24"/>
  <c r="AO113" i="24" s="1"/>
  <c r="AP113" i="24"/>
  <c r="AQ113" i="24" s="1"/>
  <c r="AL114" i="24"/>
  <c r="AM114" i="24" s="1"/>
  <c r="AN114" i="24"/>
  <c r="AO114" i="24" s="1"/>
  <c r="AP114" i="24"/>
  <c r="AQ114" i="24" s="1"/>
  <c r="AL115" i="24"/>
  <c r="AM115" i="24" s="1"/>
  <c r="AN115" i="24"/>
  <c r="AO115" i="24" s="1"/>
  <c r="AP115" i="24"/>
  <c r="AQ115" i="24" s="1"/>
  <c r="AL1870" i="24"/>
  <c r="AM1870" i="24" s="1"/>
  <c r="AN1870" i="24"/>
  <c r="AO1870" i="24" s="1"/>
  <c r="AP1870" i="24"/>
  <c r="AQ1870" i="24" s="1"/>
  <c r="AL2178" i="24"/>
  <c r="AM2178" i="24" s="1"/>
  <c r="AN2178" i="24"/>
  <c r="AO2178" i="24" s="1"/>
  <c r="AP2178" i="24"/>
  <c r="AQ2178" i="24" s="1"/>
  <c r="AL1193" i="24"/>
  <c r="AM1193" i="24" s="1"/>
  <c r="AN1193" i="24"/>
  <c r="AO1193" i="24" s="1"/>
  <c r="AP1193" i="24"/>
  <c r="AQ1193" i="24" s="1"/>
  <c r="AL1194" i="24"/>
  <c r="AM1194" i="24" s="1"/>
  <c r="AN1194" i="24"/>
  <c r="AO1194" i="24" s="1"/>
  <c r="AP1194" i="24"/>
  <c r="AQ1194" i="24" s="1"/>
  <c r="AL116" i="24"/>
  <c r="AM116" i="24" s="1"/>
  <c r="AN116" i="24"/>
  <c r="AO116" i="24" s="1"/>
  <c r="AP116" i="24"/>
  <c r="AQ116" i="24" s="1"/>
  <c r="AL2306" i="24"/>
  <c r="AM2306" i="24" s="1"/>
  <c r="AN2306" i="24"/>
  <c r="AO2306" i="24" s="1"/>
  <c r="AP2306" i="24"/>
  <c r="AQ2306" i="24" s="1"/>
  <c r="AL2441" i="24"/>
  <c r="AM2441" i="24" s="1"/>
  <c r="AN2441" i="24"/>
  <c r="AO2441" i="24" s="1"/>
  <c r="AP2441" i="24"/>
  <c r="AQ2441" i="24" s="1"/>
  <c r="AL1971" i="24"/>
  <c r="AM1971" i="24" s="1"/>
  <c r="AN1971" i="24"/>
  <c r="AO1971" i="24" s="1"/>
  <c r="AP1971" i="24"/>
  <c r="AQ1971" i="24" s="1"/>
  <c r="AL2371" i="24"/>
  <c r="AM2371" i="24" s="1"/>
  <c r="AN2371" i="24"/>
  <c r="AO2371" i="24" s="1"/>
  <c r="AP2371" i="24"/>
  <c r="AQ2371" i="24" s="1"/>
  <c r="AL2071" i="24"/>
  <c r="AM2071" i="24" s="1"/>
  <c r="AN2071" i="24"/>
  <c r="AO2071" i="24" s="1"/>
  <c r="AP2071" i="24"/>
  <c r="AQ2071" i="24" s="1"/>
  <c r="AL2377" i="24"/>
  <c r="AM2377" i="24" s="1"/>
  <c r="AN2377" i="24"/>
  <c r="AO2377" i="24" s="1"/>
  <c r="AP2377" i="24"/>
  <c r="AQ2377" i="24" s="1"/>
  <c r="AL2055" i="24"/>
  <c r="AM2055" i="24" s="1"/>
  <c r="AN2055" i="24"/>
  <c r="AO2055" i="24" s="1"/>
  <c r="AP2055" i="24"/>
  <c r="AQ2055" i="24" s="1"/>
  <c r="AL2037" i="24"/>
  <c r="AM2037" i="24" s="1"/>
  <c r="AN2037" i="24"/>
  <c r="AO2037" i="24" s="1"/>
  <c r="AP2037" i="24"/>
  <c r="AQ2037" i="24" s="1"/>
  <c r="AL2336" i="24"/>
  <c r="AM2336" i="24" s="1"/>
  <c r="AN2336" i="24"/>
  <c r="AO2336" i="24" s="1"/>
  <c r="AP2336" i="24"/>
  <c r="AQ2336" i="24" s="1"/>
  <c r="AL117" i="24"/>
  <c r="AM117" i="24" s="1"/>
  <c r="AN117" i="24"/>
  <c r="AO117" i="24" s="1"/>
  <c r="AP117" i="24"/>
  <c r="AQ117" i="24" s="1"/>
  <c r="AL118" i="24"/>
  <c r="AM118" i="24" s="1"/>
  <c r="AN118" i="24"/>
  <c r="AO118" i="24" s="1"/>
  <c r="AP118" i="24"/>
  <c r="AQ118" i="24" s="1"/>
  <c r="AL2149" i="24"/>
  <c r="AM2149" i="24" s="1"/>
  <c r="AN2149" i="24"/>
  <c r="AO2149" i="24" s="1"/>
  <c r="AP2149" i="24"/>
  <c r="AQ2149" i="24" s="1"/>
  <c r="AL2374" i="24"/>
  <c r="AM2374" i="24" s="1"/>
  <c r="AN2374" i="24"/>
  <c r="AO2374" i="24" s="1"/>
  <c r="AP2374" i="24"/>
  <c r="AQ2374" i="24" s="1"/>
  <c r="AL2250" i="24"/>
  <c r="AM2250" i="24" s="1"/>
  <c r="AN2250" i="24"/>
  <c r="AO2250" i="24" s="1"/>
  <c r="AP2250" i="24"/>
  <c r="AQ2250" i="24" s="1"/>
  <c r="AL2197" i="24"/>
  <c r="AM2197" i="24" s="1"/>
  <c r="AN2197" i="24"/>
  <c r="AO2197" i="24" s="1"/>
  <c r="AP2197" i="24"/>
  <c r="AQ2197" i="24" s="1"/>
  <c r="AL1959" i="24"/>
  <c r="AM1959" i="24" s="1"/>
  <c r="AN1959" i="24"/>
  <c r="AO1959" i="24" s="1"/>
  <c r="AP1959" i="24"/>
  <c r="AQ1959" i="24" s="1"/>
  <c r="AL2043" i="24"/>
  <c r="AM2043" i="24" s="1"/>
  <c r="AN2043" i="24"/>
  <c r="AO2043" i="24" s="1"/>
  <c r="AP2043" i="24"/>
  <c r="AQ2043" i="24" s="1"/>
  <c r="AL2267" i="24"/>
  <c r="AM2267" i="24" s="1"/>
  <c r="AN2267" i="24"/>
  <c r="AO2267" i="24" s="1"/>
  <c r="AP2267" i="24"/>
  <c r="AQ2267" i="24" s="1"/>
  <c r="AL1859" i="24"/>
  <c r="AM1859" i="24" s="1"/>
  <c r="AN1859" i="24"/>
  <c r="AO1859" i="24" s="1"/>
  <c r="AP1859" i="24"/>
  <c r="AQ1859" i="24" s="1"/>
  <c r="AL1860" i="24"/>
  <c r="AM1860" i="24" s="1"/>
  <c r="AN1860" i="24"/>
  <c r="AO1860" i="24" s="1"/>
  <c r="AP1860" i="24"/>
  <c r="AQ1860" i="24" s="1"/>
  <c r="AL2268" i="24"/>
  <c r="AM2268" i="24" s="1"/>
  <c r="AN2268" i="24"/>
  <c r="AO2268" i="24" s="1"/>
  <c r="AP2268" i="24"/>
  <c r="AQ2268" i="24" s="1"/>
  <c r="AL2171" i="24"/>
  <c r="AM2171" i="24" s="1"/>
  <c r="AN2171" i="24"/>
  <c r="AO2171" i="24" s="1"/>
  <c r="AP2171" i="24"/>
  <c r="AQ2171" i="24" s="1"/>
  <c r="AL2375" i="24"/>
  <c r="AM2375" i="24" s="1"/>
  <c r="AN2375" i="24"/>
  <c r="AO2375" i="24" s="1"/>
  <c r="AP2375" i="24"/>
  <c r="AQ2375" i="24" s="1"/>
  <c r="AL2029" i="24"/>
  <c r="AM2029" i="24" s="1"/>
  <c r="AN2029" i="24"/>
  <c r="AO2029" i="24" s="1"/>
  <c r="AP2029" i="24"/>
  <c r="AQ2029" i="24" s="1"/>
  <c r="AL2143" i="24"/>
  <c r="AM2143" i="24" s="1"/>
  <c r="AN2143" i="24"/>
  <c r="AO2143" i="24" s="1"/>
  <c r="AP2143" i="24"/>
  <c r="AQ2143" i="24" s="1"/>
  <c r="AL2238" i="24"/>
  <c r="AM2238" i="24" s="1"/>
  <c r="AN2238" i="24"/>
  <c r="AO2238" i="24" s="1"/>
  <c r="AP2238" i="24"/>
  <c r="AQ2238" i="24" s="1"/>
  <c r="AL2056" i="24"/>
  <c r="AM2056" i="24" s="1"/>
  <c r="AN2056" i="24"/>
  <c r="AO2056" i="24" s="1"/>
  <c r="AP2056" i="24"/>
  <c r="AQ2056" i="24" s="1"/>
  <c r="AL2215" i="24"/>
  <c r="AM2215" i="24" s="1"/>
  <c r="AN2215" i="24"/>
  <c r="AO2215" i="24" s="1"/>
  <c r="AP2215" i="24"/>
  <c r="AQ2215" i="24" s="1"/>
  <c r="AL2401" i="24"/>
  <c r="AM2401" i="24" s="1"/>
  <c r="AN2401" i="24"/>
  <c r="AO2401" i="24" s="1"/>
  <c r="AP2401" i="24"/>
  <c r="AQ2401" i="24" s="1"/>
  <c r="AL2383" i="24"/>
  <c r="AM2383" i="24" s="1"/>
  <c r="AN2383" i="24"/>
  <c r="AO2383" i="24" s="1"/>
  <c r="AP2383" i="24"/>
  <c r="AQ2383" i="24" s="1"/>
  <c r="AL2002" i="24"/>
  <c r="AM2002" i="24" s="1"/>
  <c r="AN2002" i="24"/>
  <c r="AO2002" i="24" s="1"/>
  <c r="AP2002" i="24"/>
  <c r="AQ2002" i="24" s="1"/>
  <c r="AL2011" i="24"/>
  <c r="AM2011" i="24" s="1"/>
  <c r="AN2011" i="24"/>
  <c r="AO2011" i="24" s="1"/>
  <c r="AP2011" i="24"/>
  <c r="AQ2011" i="24" s="1"/>
  <c r="AL2105" i="24"/>
  <c r="AM2105" i="24" s="1"/>
  <c r="AN2105" i="24"/>
  <c r="AO2105" i="24" s="1"/>
  <c r="AP2105" i="24"/>
  <c r="AQ2105" i="24" s="1"/>
  <c r="AL2118" i="24"/>
  <c r="AM2118" i="24" s="1"/>
  <c r="AN2118" i="24"/>
  <c r="AO2118" i="24" s="1"/>
  <c r="AP2118" i="24"/>
  <c r="AQ2118" i="24" s="1"/>
  <c r="AL1935" i="24"/>
  <c r="AM1935" i="24" s="1"/>
  <c r="AN1935" i="24"/>
  <c r="AO1935" i="24" s="1"/>
  <c r="AP1935" i="24"/>
  <c r="AQ1935" i="24" s="1"/>
  <c r="AL2228" i="24"/>
  <c r="AM2228" i="24" s="1"/>
  <c r="AN2228" i="24"/>
  <c r="AO2228" i="24" s="1"/>
  <c r="AP2228" i="24"/>
  <c r="AQ2228" i="24" s="1"/>
  <c r="AL2405" i="24"/>
  <c r="AM2405" i="24" s="1"/>
  <c r="AN2405" i="24"/>
  <c r="AO2405" i="24" s="1"/>
  <c r="AP2405" i="24"/>
  <c r="AQ2405" i="24" s="1"/>
  <c r="AL2296" i="24"/>
  <c r="AM2296" i="24" s="1"/>
  <c r="AN2296" i="24"/>
  <c r="AO2296" i="24" s="1"/>
  <c r="AP2296" i="24"/>
  <c r="AQ2296" i="24" s="1"/>
  <c r="AL2372" i="24"/>
  <c r="AM2372" i="24" s="1"/>
  <c r="AN2372" i="24"/>
  <c r="AO2372" i="24" s="1"/>
  <c r="AP2372" i="24"/>
  <c r="AQ2372" i="24" s="1"/>
  <c r="AL2402" i="24"/>
  <c r="AM2402" i="24" s="1"/>
  <c r="AN2402" i="24"/>
  <c r="AO2402" i="24" s="1"/>
  <c r="AP2402" i="24"/>
  <c r="AQ2402" i="24" s="1"/>
  <c r="AL2168" i="24"/>
  <c r="AM2168" i="24" s="1"/>
  <c r="AN2168" i="24"/>
  <c r="AO2168" i="24" s="1"/>
  <c r="AP2168" i="24"/>
  <c r="AQ2168" i="24" s="1"/>
  <c r="AL2039" i="24"/>
  <c r="AM2039" i="24" s="1"/>
  <c r="AN2039" i="24"/>
  <c r="AO2039" i="24" s="1"/>
  <c r="AP2039" i="24"/>
  <c r="AQ2039" i="24" s="1"/>
  <c r="AL2190" i="24"/>
  <c r="AM2190" i="24" s="1"/>
  <c r="AN2190" i="24"/>
  <c r="AO2190" i="24" s="1"/>
  <c r="AP2190" i="24"/>
  <c r="AQ2190" i="24" s="1"/>
  <c r="AL2014" i="24"/>
  <c r="AM2014" i="24" s="1"/>
  <c r="AN2014" i="24"/>
  <c r="AO2014" i="24" s="1"/>
  <c r="AP2014" i="24"/>
  <c r="AQ2014" i="24" s="1"/>
  <c r="AL2003" i="24"/>
  <c r="AM2003" i="24" s="1"/>
  <c r="AN2003" i="24"/>
  <c r="AO2003" i="24" s="1"/>
  <c r="AP2003" i="24"/>
  <c r="AQ2003" i="24" s="1"/>
  <c r="AL2373" i="24"/>
  <c r="AM2373" i="24" s="1"/>
  <c r="AN2373" i="24"/>
  <c r="AO2373" i="24" s="1"/>
  <c r="AP2373" i="24"/>
  <c r="AQ2373" i="24" s="1"/>
  <c r="AL2074" i="24"/>
  <c r="AM2074" i="24" s="1"/>
  <c r="AN2074" i="24"/>
  <c r="AO2074" i="24" s="1"/>
  <c r="AP2074" i="24"/>
  <c r="AQ2074" i="24" s="1"/>
  <c r="AL2174" i="24"/>
  <c r="AM2174" i="24" s="1"/>
  <c r="AN2174" i="24"/>
  <c r="AO2174" i="24" s="1"/>
  <c r="AP2174" i="24"/>
  <c r="AQ2174" i="24" s="1"/>
  <c r="AL2030" i="24"/>
  <c r="AM2030" i="24" s="1"/>
  <c r="AN2030" i="24"/>
  <c r="AO2030" i="24" s="1"/>
  <c r="AP2030" i="24"/>
  <c r="AQ2030" i="24" s="1"/>
  <c r="AL2141" i="24"/>
  <c r="AM2141" i="24" s="1"/>
  <c r="AN2141" i="24"/>
  <c r="AO2141" i="24" s="1"/>
  <c r="AP2141" i="24"/>
  <c r="AQ2141" i="24" s="1"/>
  <c r="AL2184" i="24"/>
  <c r="AM2184" i="24" s="1"/>
  <c r="AN2184" i="24"/>
  <c r="AO2184" i="24" s="1"/>
  <c r="AP2184" i="24"/>
  <c r="AQ2184" i="24" s="1"/>
  <c r="AL2324" i="24"/>
  <c r="AM2324" i="24" s="1"/>
  <c r="AN2324" i="24"/>
  <c r="AO2324" i="24" s="1"/>
  <c r="AP2324" i="24"/>
  <c r="AQ2324" i="24" s="1"/>
  <c r="AL2073" i="24"/>
  <c r="AM2073" i="24" s="1"/>
  <c r="AN2073" i="24"/>
  <c r="AO2073" i="24" s="1"/>
  <c r="AP2073" i="24"/>
  <c r="AQ2073" i="24" s="1"/>
  <c r="AL2015" i="24"/>
  <c r="AM2015" i="24" s="1"/>
  <c r="AN2015" i="24"/>
  <c r="AO2015" i="24" s="1"/>
  <c r="AP2015" i="24"/>
  <c r="AQ2015" i="24" s="1"/>
  <c r="AL1928" i="24"/>
  <c r="AM1928" i="24" s="1"/>
  <c r="AN1928" i="24"/>
  <c r="AO1928" i="24" s="1"/>
  <c r="AP1928" i="24"/>
  <c r="AQ1928" i="24" s="1"/>
  <c r="AL2199" i="24"/>
  <c r="AM2199" i="24" s="1"/>
  <c r="AN2199" i="24"/>
  <c r="AO2199" i="24" s="1"/>
  <c r="AP2199" i="24"/>
  <c r="AQ2199" i="24" s="1"/>
  <c r="AL1981" i="24"/>
  <c r="AM1981" i="24" s="1"/>
  <c r="AN1981" i="24"/>
  <c r="AO1981" i="24" s="1"/>
  <c r="AP1981" i="24"/>
  <c r="AQ1981" i="24" s="1"/>
  <c r="AL2172" i="24"/>
  <c r="AM2172" i="24" s="1"/>
  <c r="AN2172" i="24"/>
  <c r="AO2172" i="24" s="1"/>
  <c r="AP2172" i="24"/>
  <c r="AQ2172" i="24" s="1"/>
  <c r="AL2393" i="24"/>
  <c r="AM2393" i="24" s="1"/>
  <c r="AN2393" i="24"/>
  <c r="AO2393" i="24" s="1"/>
  <c r="AP2393" i="24"/>
  <c r="AQ2393" i="24" s="1"/>
  <c r="AL2230" i="24"/>
  <c r="AM2230" i="24" s="1"/>
  <c r="AN2230" i="24"/>
  <c r="AO2230" i="24" s="1"/>
  <c r="AP2230" i="24"/>
  <c r="AQ2230" i="24" s="1"/>
  <c r="AL2436" i="24"/>
  <c r="AM2436" i="24" s="1"/>
  <c r="AN2436" i="24"/>
  <c r="AO2436" i="24" s="1"/>
  <c r="AP2436" i="24"/>
  <c r="AQ2436" i="24" s="1"/>
  <c r="AL2351" i="24"/>
  <c r="AM2351" i="24" s="1"/>
  <c r="AN2351" i="24"/>
  <c r="AO2351" i="24" s="1"/>
  <c r="AP2351" i="24"/>
  <c r="AQ2351" i="24" s="1"/>
  <c r="AL2400" i="24"/>
  <c r="AM2400" i="24" s="1"/>
  <c r="AN2400" i="24"/>
  <c r="AO2400" i="24" s="1"/>
  <c r="AP2400" i="24"/>
  <c r="AQ2400" i="24" s="1"/>
  <c r="AL2314" i="24"/>
  <c r="AM2314" i="24" s="1"/>
  <c r="AN2314" i="24"/>
  <c r="AO2314" i="24" s="1"/>
  <c r="AP2314" i="24"/>
  <c r="AQ2314" i="24" s="1"/>
  <c r="AL2072" i="24"/>
  <c r="AM2072" i="24" s="1"/>
  <c r="AN2072" i="24"/>
  <c r="AO2072" i="24" s="1"/>
  <c r="AP2072" i="24"/>
  <c r="AQ2072" i="24" s="1"/>
  <c r="AL2063" i="24"/>
  <c r="AM2063" i="24" s="1"/>
  <c r="AN2063" i="24"/>
  <c r="AO2063" i="24" s="1"/>
  <c r="AP2063" i="24"/>
  <c r="AQ2063" i="24" s="1"/>
  <c r="AL2070" i="24"/>
  <c r="AM2070" i="24" s="1"/>
  <c r="AN2070" i="24"/>
  <c r="AO2070" i="24" s="1"/>
  <c r="AP2070" i="24"/>
  <c r="AQ2070" i="24" s="1"/>
  <c r="AL2114" i="24"/>
  <c r="AM2114" i="24" s="1"/>
  <c r="AN2114" i="24"/>
  <c r="AO2114" i="24" s="1"/>
  <c r="AP2114" i="24"/>
  <c r="AQ2114" i="24" s="1"/>
  <c r="AL1994" i="24"/>
  <c r="AM1994" i="24" s="1"/>
  <c r="AN1994" i="24"/>
  <c r="AO1994" i="24" s="1"/>
  <c r="AP1994" i="24"/>
  <c r="AQ1994" i="24" s="1"/>
  <c r="AL2041" i="24"/>
  <c r="AM2041" i="24" s="1"/>
  <c r="AN2041" i="24"/>
  <c r="AO2041" i="24" s="1"/>
  <c r="AP2041" i="24"/>
  <c r="AQ2041" i="24" s="1"/>
  <c r="AL2142" i="24"/>
  <c r="AM2142" i="24" s="1"/>
  <c r="AN2142" i="24"/>
  <c r="AO2142" i="24" s="1"/>
  <c r="AP2142" i="24"/>
  <c r="AQ2142" i="24" s="1"/>
  <c r="AL2343" i="24"/>
  <c r="AM2343" i="24" s="1"/>
  <c r="AN2343" i="24"/>
  <c r="AO2343" i="24" s="1"/>
  <c r="AP2343" i="24"/>
  <c r="AQ2343" i="24" s="1"/>
  <c r="AL2130" i="24"/>
  <c r="AM2130" i="24" s="1"/>
  <c r="AN2130" i="24"/>
  <c r="AO2130" i="24" s="1"/>
  <c r="AP2130" i="24"/>
  <c r="AQ2130" i="24" s="1"/>
  <c r="AL2404" i="24"/>
  <c r="AM2404" i="24" s="1"/>
  <c r="AN2404" i="24"/>
  <c r="AO2404" i="24" s="1"/>
  <c r="AP2404" i="24"/>
  <c r="AQ2404" i="24" s="1"/>
  <c r="AL2443" i="24"/>
  <c r="AM2443" i="24" s="1"/>
  <c r="AN2443" i="24"/>
  <c r="AO2443" i="24" s="1"/>
  <c r="AP2443" i="24"/>
  <c r="AQ2443" i="24" s="1"/>
  <c r="AL1976" i="24"/>
  <c r="AM1976" i="24" s="1"/>
  <c r="AN1976" i="24"/>
  <c r="AO1976" i="24" s="1"/>
  <c r="AP1976" i="24"/>
  <c r="AQ1976" i="24" s="1"/>
  <c r="AL2198" i="24"/>
  <c r="AM2198" i="24" s="1"/>
  <c r="AN2198" i="24"/>
  <c r="AO2198" i="24" s="1"/>
  <c r="AP2198" i="24"/>
  <c r="AQ2198" i="24" s="1"/>
  <c r="AL1973" i="24"/>
  <c r="AM1973" i="24" s="1"/>
  <c r="AN1973" i="24"/>
  <c r="AO1973" i="24" s="1"/>
  <c r="AP1973" i="24"/>
  <c r="AQ1973" i="24" s="1"/>
  <c r="AL2173" i="24"/>
  <c r="AM2173" i="24" s="1"/>
  <c r="AN2173" i="24"/>
  <c r="AO2173" i="24" s="1"/>
  <c r="AP2173" i="24"/>
  <c r="AQ2173" i="24" s="1"/>
  <c r="AL1857" i="24"/>
  <c r="AM1857" i="24" s="1"/>
  <c r="AN1857" i="24"/>
  <c r="AO1857" i="24" s="1"/>
  <c r="AP1857" i="24"/>
  <c r="AQ1857" i="24" s="1"/>
  <c r="AL2140" i="24"/>
  <c r="AM2140" i="24" s="1"/>
  <c r="AN2140" i="24"/>
  <c r="AO2140" i="24" s="1"/>
  <c r="AP2140" i="24"/>
  <c r="AQ2140" i="24" s="1"/>
  <c r="AL2213" i="24"/>
  <c r="AM2213" i="24" s="1"/>
  <c r="AN2213" i="24"/>
  <c r="AO2213" i="24" s="1"/>
  <c r="AP2213" i="24"/>
  <c r="AQ2213" i="24" s="1"/>
  <c r="AL2040" i="24"/>
  <c r="AM2040" i="24" s="1"/>
  <c r="AN2040" i="24"/>
  <c r="AO2040" i="24" s="1"/>
  <c r="AP2040" i="24"/>
  <c r="AQ2040" i="24" s="1"/>
  <c r="AL2001" i="24"/>
  <c r="AM2001" i="24" s="1"/>
  <c r="AN2001" i="24"/>
  <c r="AO2001" i="24" s="1"/>
  <c r="AP2001" i="24"/>
  <c r="AQ2001" i="24" s="1"/>
  <c r="AL2403" i="24"/>
  <c r="AM2403" i="24" s="1"/>
  <c r="AN2403" i="24"/>
  <c r="AO2403" i="24" s="1"/>
  <c r="AP2403" i="24"/>
  <c r="AQ2403" i="24" s="1"/>
  <c r="AL1945" i="24"/>
  <c r="AM1945" i="24" s="1"/>
  <c r="AN1945" i="24"/>
  <c r="AO1945" i="24" s="1"/>
  <c r="AP1945" i="24"/>
  <c r="AQ1945" i="24" s="1"/>
  <c r="AL2446" i="24"/>
  <c r="AM2446" i="24" s="1"/>
  <c r="AN2446" i="24"/>
  <c r="AO2446" i="24" s="1"/>
  <c r="AP2446" i="24"/>
  <c r="AQ2446" i="24" s="1"/>
  <c r="AL1195" i="24"/>
  <c r="AM1195" i="24" s="1"/>
  <c r="AN1195" i="24"/>
  <c r="AO1195" i="24" s="1"/>
  <c r="AP1195" i="24"/>
  <c r="AQ1195" i="24" s="1"/>
  <c r="AL2193" i="24"/>
  <c r="AM2193" i="24" s="1"/>
  <c r="AN2193" i="24"/>
  <c r="AO2193" i="24" s="1"/>
  <c r="AP2193" i="24"/>
  <c r="AQ2193" i="24" s="1"/>
  <c r="AL1196" i="24"/>
  <c r="AM1196" i="24" s="1"/>
  <c r="AN1196" i="24"/>
  <c r="AO1196" i="24" s="1"/>
  <c r="AP1196" i="24"/>
  <c r="AQ1196" i="24" s="1"/>
  <c r="AL2123" i="24"/>
  <c r="AM2123" i="24" s="1"/>
  <c r="AN2123" i="24"/>
  <c r="AO2123" i="24" s="1"/>
  <c r="AP2123" i="24"/>
  <c r="AQ2123" i="24" s="1"/>
  <c r="AL119" i="24"/>
  <c r="AM119" i="24" s="1"/>
  <c r="AN119" i="24"/>
  <c r="AO119" i="24" s="1"/>
  <c r="AP119" i="24"/>
  <c r="AQ119" i="24" s="1"/>
  <c r="AL1197" i="24"/>
  <c r="AM1197" i="24" s="1"/>
  <c r="AN1197" i="24"/>
  <c r="AO1197" i="24" s="1"/>
  <c r="AP1197" i="24"/>
  <c r="AQ1197" i="24" s="1"/>
  <c r="AL2382" i="24"/>
  <c r="AM2382" i="24" s="1"/>
  <c r="AN2382" i="24"/>
  <c r="AO2382" i="24" s="1"/>
  <c r="AP2382" i="24"/>
  <c r="AQ2382" i="24" s="1"/>
  <c r="AL1198" i="24"/>
  <c r="AM1198" i="24" s="1"/>
  <c r="AN1198" i="24"/>
  <c r="AO1198" i="24" s="1"/>
  <c r="AP1198" i="24"/>
  <c r="AQ1198" i="24" s="1"/>
  <c r="AL1199" i="24"/>
  <c r="AM1199" i="24" s="1"/>
  <c r="AN1199" i="24"/>
  <c r="AO1199" i="24" s="1"/>
  <c r="AP1199" i="24"/>
  <c r="AQ1199" i="24" s="1"/>
  <c r="AL120" i="24"/>
  <c r="AM120" i="24" s="1"/>
  <c r="AN120" i="24"/>
  <c r="AO120" i="24" s="1"/>
  <c r="AP120" i="24"/>
  <c r="AQ120" i="24" s="1"/>
  <c r="AL121" i="24"/>
  <c r="AM121" i="24" s="1"/>
  <c r="AN121" i="24"/>
  <c r="AO121" i="24" s="1"/>
  <c r="AP121" i="24"/>
  <c r="AQ121" i="24" s="1"/>
  <c r="AL1200" i="24"/>
  <c r="AM1200" i="24" s="1"/>
  <c r="AN1200" i="24"/>
  <c r="AO1200" i="24" s="1"/>
  <c r="AP1200" i="24"/>
  <c r="AQ1200" i="24" s="1"/>
  <c r="AL122" i="24"/>
  <c r="AM122" i="24" s="1"/>
  <c r="AN122" i="24"/>
  <c r="AO122" i="24" s="1"/>
  <c r="AP122" i="24"/>
  <c r="AQ122" i="24" s="1"/>
  <c r="AL1201" i="24"/>
  <c r="AM1201" i="24" s="1"/>
  <c r="AN1201" i="24"/>
  <c r="AO1201" i="24" s="1"/>
  <c r="AP1201" i="24"/>
  <c r="AQ1201" i="24" s="1"/>
  <c r="AL123" i="24"/>
  <c r="AM123" i="24" s="1"/>
  <c r="AN123" i="24"/>
  <c r="AO123" i="24" s="1"/>
  <c r="AP123" i="24"/>
  <c r="AQ123" i="24" s="1"/>
  <c r="AL124" i="24"/>
  <c r="AM124" i="24" s="1"/>
  <c r="AN124" i="24"/>
  <c r="AO124" i="24" s="1"/>
  <c r="AP124" i="24"/>
  <c r="AQ124" i="24" s="1"/>
  <c r="AL125" i="24"/>
  <c r="AM125" i="24" s="1"/>
  <c r="AN125" i="24"/>
  <c r="AO125" i="24" s="1"/>
  <c r="AP125" i="24"/>
  <c r="AQ125" i="24" s="1"/>
  <c r="AL126" i="24"/>
  <c r="AM126" i="24" s="1"/>
  <c r="AN126" i="24"/>
  <c r="AO126" i="24" s="1"/>
  <c r="AP126" i="24"/>
  <c r="AQ126" i="24" s="1"/>
  <c r="AL127" i="24"/>
  <c r="AM127" i="24" s="1"/>
  <c r="AN127" i="24"/>
  <c r="AO127" i="24" s="1"/>
  <c r="AP127" i="24"/>
  <c r="AQ127" i="24" s="1"/>
  <c r="AL128" i="24"/>
  <c r="AM128" i="24" s="1"/>
  <c r="AN128" i="24"/>
  <c r="AO128" i="24" s="1"/>
  <c r="AP128" i="24"/>
  <c r="AQ128" i="24" s="1"/>
  <c r="AL129" i="24"/>
  <c r="AM129" i="24" s="1"/>
  <c r="AN129" i="24"/>
  <c r="AO129" i="24" s="1"/>
  <c r="AP129" i="24"/>
  <c r="AQ129" i="24" s="1"/>
  <c r="AL130" i="24"/>
  <c r="AM130" i="24" s="1"/>
  <c r="AN130" i="24"/>
  <c r="AO130" i="24" s="1"/>
  <c r="AP130" i="24"/>
  <c r="AQ130" i="24" s="1"/>
  <c r="AL1202" i="24"/>
  <c r="AM1202" i="24" s="1"/>
  <c r="AN1202" i="24"/>
  <c r="AO1202" i="24" s="1"/>
  <c r="AP1202" i="24"/>
  <c r="AQ1202" i="24" s="1"/>
  <c r="AL131" i="24"/>
  <c r="AM131" i="24" s="1"/>
  <c r="AN131" i="24"/>
  <c r="AO131" i="24" s="1"/>
  <c r="AP131" i="24"/>
  <c r="AQ131" i="24" s="1"/>
  <c r="AL132" i="24"/>
  <c r="AM132" i="24" s="1"/>
  <c r="AN132" i="24"/>
  <c r="AO132" i="24" s="1"/>
  <c r="AP132" i="24"/>
  <c r="AQ132" i="24" s="1"/>
  <c r="AL133" i="24"/>
  <c r="AM133" i="24" s="1"/>
  <c r="AN133" i="24"/>
  <c r="AO133" i="24" s="1"/>
  <c r="AP133" i="24"/>
  <c r="AQ133" i="24" s="1"/>
  <c r="AL134" i="24"/>
  <c r="AM134" i="24" s="1"/>
  <c r="AN134" i="24"/>
  <c r="AO134" i="24" s="1"/>
  <c r="AP134" i="24"/>
  <c r="AQ134" i="24" s="1"/>
  <c r="AL1203" i="24"/>
  <c r="AM1203" i="24" s="1"/>
  <c r="AN1203" i="24"/>
  <c r="AO1203" i="24" s="1"/>
  <c r="AP1203" i="24"/>
  <c r="AQ1203" i="24" s="1"/>
  <c r="AL135" i="24"/>
  <c r="AM135" i="24" s="1"/>
  <c r="AN135" i="24"/>
  <c r="AO135" i="24" s="1"/>
  <c r="AP135" i="24"/>
  <c r="AQ135" i="24" s="1"/>
  <c r="AL1204" i="24"/>
  <c r="AM1204" i="24" s="1"/>
  <c r="AN1204" i="24"/>
  <c r="AO1204" i="24" s="1"/>
  <c r="AP1204" i="24"/>
  <c r="AQ1204" i="24" s="1"/>
  <c r="AL136" i="24"/>
  <c r="AM136" i="24" s="1"/>
  <c r="AN136" i="24"/>
  <c r="AO136" i="24" s="1"/>
  <c r="AP136" i="24"/>
  <c r="AQ136" i="24" s="1"/>
  <c r="AL1205" i="24"/>
  <c r="AM1205" i="24" s="1"/>
  <c r="AN1205" i="24"/>
  <c r="AO1205" i="24" s="1"/>
  <c r="AP1205" i="24"/>
  <c r="AQ1205" i="24" s="1"/>
  <c r="AL1206" i="24"/>
  <c r="AM1206" i="24" s="1"/>
  <c r="AN1206" i="24"/>
  <c r="AO1206" i="24" s="1"/>
  <c r="AP1206" i="24"/>
  <c r="AQ1206" i="24" s="1"/>
  <c r="AL137" i="24"/>
  <c r="AM137" i="24" s="1"/>
  <c r="AN137" i="24"/>
  <c r="AO137" i="24" s="1"/>
  <c r="AP137" i="24"/>
  <c r="AQ137" i="24" s="1"/>
  <c r="AL138" i="24"/>
  <c r="AM138" i="24" s="1"/>
  <c r="AN138" i="24"/>
  <c r="AO138" i="24" s="1"/>
  <c r="AP138" i="24"/>
  <c r="AQ138" i="24" s="1"/>
  <c r="AL139" i="24"/>
  <c r="AM139" i="24" s="1"/>
  <c r="AN139" i="24"/>
  <c r="AO139" i="24" s="1"/>
  <c r="AP139" i="24"/>
  <c r="AQ139" i="24" s="1"/>
  <c r="AL140" i="24"/>
  <c r="AM140" i="24" s="1"/>
  <c r="AN140" i="24"/>
  <c r="AO140" i="24" s="1"/>
  <c r="AP140" i="24"/>
  <c r="AQ140" i="24" s="1"/>
  <c r="AL141" i="24"/>
  <c r="AM141" i="24" s="1"/>
  <c r="AN141" i="24"/>
  <c r="AO141" i="24" s="1"/>
  <c r="AP141" i="24"/>
  <c r="AQ141" i="24" s="1"/>
  <c r="AL1207" i="24"/>
  <c r="AM1207" i="24" s="1"/>
  <c r="AN1207" i="24"/>
  <c r="AO1207" i="24" s="1"/>
  <c r="AP1207" i="24"/>
  <c r="AQ1207" i="24" s="1"/>
  <c r="AL142" i="24"/>
  <c r="AM142" i="24" s="1"/>
  <c r="AN142" i="24"/>
  <c r="AO142" i="24" s="1"/>
  <c r="AP142" i="24"/>
  <c r="AQ142" i="24" s="1"/>
  <c r="AL1208" i="24"/>
  <c r="AM1208" i="24" s="1"/>
  <c r="AN1208" i="24"/>
  <c r="AO1208" i="24" s="1"/>
  <c r="AP1208" i="24"/>
  <c r="AQ1208" i="24" s="1"/>
  <c r="AL1209" i="24"/>
  <c r="AM1209" i="24" s="1"/>
  <c r="AN1209" i="24"/>
  <c r="AO1209" i="24" s="1"/>
  <c r="AP1209" i="24"/>
  <c r="AQ1209" i="24" s="1"/>
  <c r="AL1210" i="24"/>
  <c r="AM1210" i="24" s="1"/>
  <c r="AN1210" i="24"/>
  <c r="AO1210" i="24" s="1"/>
  <c r="AP1210" i="24"/>
  <c r="AQ1210" i="24" s="1"/>
  <c r="AL143" i="24"/>
  <c r="AM143" i="24" s="1"/>
  <c r="AN143" i="24"/>
  <c r="AO143" i="24" s="1"/>
  <c r="AP143" i="24"/>
  <c r="AQ143" i="24" s="1"/>
  <c r="AL1211" i="24"/>
  <c r="AM1211" i="24" s="1"/>
  <c r="AN1211" i="24"/>
  <c r="AO1211" i="24" s="1"/>
  <c r="AP1211" i="24"/>
  <c r="AQ1211" i="24" s="1"/>
  <c r="AL144" i="24"/>
  <c r="AM144" i="24" s="1"/>
  <c r="AN144" i="24"/>
  <c r="AO144" i="24" s="1"/>
  <c r="AP144" i="24"/>
  <c r="AQ144" i="24" s="1"/>
  <c r="AL1212" i="24"/>
  <c r="AM1212" i="24" s="1"/>
  <c r="AN1212" i="24"/>
  <c r="AO1212" i="24" s="1"/>
  <c r="AP1212" i="24"/>
  <c r="AQ1212" i="24" s="1"/>
  <c r="AL145" i="24"/>
  <c r="AM145" i="24" s="1"/>
  <c r="AN145" i="24"/>
  <c r="AO145" i="24" s="1"/>
  <c r="AP145" i="24"/>
  <c r="AQ145" i="24" s="1"/>
  <c r="AL146" i="24"/>
  <c r="AM146" i="24" s="1"/>
  <c r="AN146" i="24"/>
  <c r="AO146" i="24" s="1"/>
  <c r="AP146" i="24"/>
  <c r="AQ146" i="24" s="1"/>
  <c r="AL1213" i="24"/>
  <c r="AM1213" i="24" s="1"/>
  <c r="AN1213" i="24"/>
  <c r="AO1213" i="24" s="1"/>
  <c r="AP1213" i="24"/>
  <c r="AQ1213" i="24" s="1"/>
  <c r="AL2090" i="24"/>
  <c r="AM2090" i="24" s="1"/>
  <c r="AN2090" i="24"/>
  <c r="AO2090" i="24" s="1"/>
  <c r="AP2090" i="24"/>
  <c r="AQ2090" i="24" s="1"/>
  <c r="AL147" i="24"/>
  <c r="AM147" i="24" s="1"/>
  <c r="AN147" i="24"/>
  <c r="AO147" i="24" s="1"/>
  <c r="AP147" i="24"/>
  <c r="AQ147" i="24" s="1"/>
  <c r="AL148" i="24"/>
  <c r="AM148" i="24" s="1"/>
  <c r="AN148" i="24"/>
  <c r="AO148" i="24" s="1"/>
  <c r="AP148" i="24"/>
  <c r="AQ148" i="24" s="1"/>
  <c r="AL149" i="24"/>
  <c r="AM149" i="24" s="1"/>
  <c r="AN149" i="24"/>
  <c r="AO149" i="24" s="1"/>
  <c r="AP149" i="24"/>
  <c r="AQ149" i="24" s="1"/>
  <c r="AL1214" i="24"/>
  <c r="AM1214" i="24" s="1"/>
  <c r="AN1214" i="24"/>
  <c r="AO1214" i="24" s="1"/>
  <c r="AP1214" i="24"/>
  <c r="AQ1214" i="24" s="1"/>
  <c r="AL150" i="24"/>
  <c r="AM150" i="24" s="1"/>
  <c r="AN150" i="24"/>
  <c r="AO150" i="24" s="1"/>
  <c r="AP150" i="24"/>
  <c r="AQ150" i="24" s="1"/>
  <c r="AL151" i="24"/>
  <c r="AM151" i="24" s="1"/>
  <c r="AN151" i="24"/>
  <c r="AO151" i="24" s="1"/>
  <c r="AP151" i="24"/>
  <c r="AQ151" i="24" s="1"/>
  <c r="AL152" i="24"/>
  <c r="AM152" i="24" s="1"/>
  <c r="AN152" i="24"/>
  <c r="AO152" i="24" s="1"/>
  <c r="AP152" i="24"/>
  <c r="AQ152" i="24" s="1"/>
  <c r="AL153" i="24"/>
  <c r="AM153" i="24" s="1"/>
  <c r="AN153" i="24"/>
  <c r="AO153" i="24" s="1"/>
  <c r="AP153" i="24"/>
  <c r="AQ153" i="24" s="1"/>
  <c r="AL154" i="24"/>
  <c r="AM154" i="24" s="1"/>
  <c r="AN154" i="24"/>
  <c r="AO154" i="24" s="1"/>
  <c r="AP154" i="24"/>
  <c r="AQ154" i="24" s="1"/>
  <c r="AL155" i="24"/>
  <c r="AM155" i="24" s="1"/>
  <c r="AN155" i="24"/>
  <c r="AO155" i="24" s="1"/>
  <c r="AP155" i="24"/>
  <c r="AQ155" i="24" s="1"/>
  <c r="AL156" i="24"/>
  <c r="AM156" i="24" s="1"/>
  <c r="AN156" i="24"/>
  <c r="AO156" i="24" s="1"/>
  <c r="AP156" i="24"/>
  <c r="AQ156" i="24" s="1"/>
  <c r="AL1215" i="24"/>
  <c r="AM1215" i="24" s="1"/>
  <c r="AN1215" i="24"/>
  <c r="AO1215" i="24" s="1"/>
  <c r="AP1215" i="24"/>
  <c r="AQ1215" i="24" s="1"/>
  <c r="AL1095" i="24"/>
  <c r="AM1095" i="24" s="1"/>
  <c r="AN1095" i="24"/>
  <c r="AO1095" i="24" s="1"/>
  <c r="AP1095" i="24"/>
  <c r="AQ1095" i="24" s="1"/>
  <c r="AL1216" i="24"/>
  <c r="AM1216" i="24" s="1"/>
  <c r="AN1216" i="24"/>
  <c r="AO1216" i="24" s="1"/>
  <c r="AP1216" i="24"/>
  <c r="AQ1216" i="24" s="1"/>
  <c r="AL157" i="24"/>
  <c r="AM157" i="24" s="1"/>
  <c r="AN157" i="24"/>
  <c r="AO157" i="24" s="1"/>
  <c r="AP157" i="24"/>
  <c r="AQ157" i="24" s="1"/>
  <c r="AL158" i="24"/>
  <c r="AM158" i="24" s="1"/>
  <c r="AN158" i="24"/>
  <c r="AO158" i="24" s="1"/>
  <c r="AP158" i="24"/>
  <c r="AQ158" i="24" s="1"/>
  <c r="AL159" i="24"/>
  <c r="AM159" i="24" s="1"/>
  <c r="AN159" i="24"/>
  <c r="AO159" i="24" s="1"/>
  <c r="AP159" i="24"/>
  <c r="AQ159" i="24" s="1"/>
  <c r="AL160" i="24"/>
  <c r="AM160" i="24" s="1"/>
  <c r="AN160" i="24"/>
  <c r="AO160" i="24" s="1"/>
  <c r="AP160" i="24"/>
  <c r="AQ160" i="24" s="1"/>
  <c r="AL161" i="24"/>
  <c r="AM161" i="24" s="1"/>
  <c r="AN161" i="24"/>
  <c r="AO161" i="24" s="1"/>
  <c r="AP161" i="24"/>
  <c r="AQ161" i="24" s="1"/>
  <c r="AL162" i="24"/>
  <c r="AM162" i="24" s="1"/>
  <c r="AN162" i="24"/>
  <c r="AO162" i="24" s="1"/>
  <c r="AP162" i="24"/>
  <c r="AQ162" i="24" s="1"/>
  <c r="AL163" i="24"/>
  <c r="AM163" i="24" s="1"/>
  <c r="AN163" i="24"/>
  <c r="AO163" i="24" s="1"/>
  <c r="AP163" i="24"/>
  <c r="AQ163" i="24" s="1"/>
  <c r="AL164" i="24"/>
  <c r="AM164" i="24" s="1"/>
  <c r="AN164" i="24"/>
  <c r="AO164" i="24" s="1"/>
  <c r="AP164" i="24"/>
  <c r="AQ164" i="24" s="1"/>
  <c r="AL165" i="24"/>
  <c r="AM165" i="24" s="1"/>
  <c r="AN165" i="24"/>
  <c r="AO165" i="24" s="1"/>
  <c r="AP165" i="24"/>
  <c r="AQ165" i="24" s="1"/>
  <c r="AL166" i="24"/>
  <c r="AM166" i="24" s="1"/>
  <c r="AN166" i="24"/>
  <c r="AO166" i="24" s="1"/>
  <c r="AP166" i="24"/>
  <c r="AQ166" i="24" s="1"/>
  <c r="AL1218" i="24"/>
  <c r="AM1218" i="24" s="1"/>
  <c r="AN1218" i="24"/>
  <c r="AO1218" i="24" s="1"/>
  <c r="AP1218" i="24"/>
  <c r="AQ1218" i="24" s="1"/>
  <c r="AL167" i="24"/>
  <c r="AM167" i="24" s="1"/>
  <c r="AN167" i="24"/>
  <c r="AO167" i="24" s="1"/>
  <c r="AP167" i="24"/>
  <c r="AQ167" i="24" s="1"/>
  <c r="AL1219" i="24"/>
  <c r="AM1219" i="24" s="1"/>
  <c r="AN1219" i="24"/>
  <c r="AO1219" i="24" s="1"/>
  <c r="AP1219" i="24"/>
  <c r="AQ1219" i="24" s="1"/>
  <c r="AL168" i="24"/>
  <c r="AM168" i="24" s="1"/>
  <c r="AN168" i="24"/>
  <c r="AO168" i="24" s="1"/>
  <c r="AP168" i="24"/>
  <c r="AQ168" i="24" s="1"/>
  <c r="AL169" i="24"/>
  <c r="AM169" i="24" s="1"/>
  <c r="AN169" i="24"/>
  <c r="AO169" i="24" s="1"/>
  <c r="AP169" i="24"/>
  <c r="AQ169" i="24" s="1"/>
  <c r="AL170" i="24"/>
  <c r="AM170" i="24" s="1"/>
  <c r="AN170" i="24"/>
  <c r="AO170" i="24" s="1"/>
  <c r="AP170" i="24"/>
  <c r="AQ170" i="24" s="1"/>
  <c r="AL171" i="24"/>
  <c r="AM171" i="24" s="1"/>
  <c r="AN171" i="24"/>
  <c r="AO171" i="24" s="1"/>
  <c r="AP171" i="24"/>
  <c r="AQ171" i="24" s="1"/>
  <c r="AL172" i="24"/>
  <c r="AM172" i="24" s="1"/>
  <c r="AN172" i="24"/>
  <c r="AO172" i="24" s="1"/>
  <c r="AP172" i="24"/>
  <c r="AQ172" i="24" s="1"/>
  <c r="AL173" i="24"/>
  <c r="AM173" i="24" s="1"/>
  <c r="AN173" i="24"/>
  <c r="AO173" i="24" s="1"/>
  <c r="AP173" i="24"/>
  <c r="AQ173" i="24" s="1"/>
  <c r="AL1220" i="24"/>
  <c r="AM1220" i="24" s="1"/>
  <c r="AN1220" i="24"/>
  <c r="AO1220" i="24" s="1"/>
  <c r="AP1220" i="24"/>
  <c r="AQ1220" i="24" s="1"/>
  <c r="AL1221" i="24"/>
  <c r="AM1221" i="24" s="1"/>
  <c r="AN1221" i="24"/>
  <c r="AO1221" i="24" s="1"/>
  <c r="AP1221" i="24"/>
  <c r="AQ1221" i="24" s="1"/>
  <c r="AL1222" i="24"/>
  <c r="AM1222" i="24" s="1"/>
  <c r="AN1222" i="24"/>
  <c r="AO1222" i="24" s="1"/>
  <c r="AP1222" i="24"/>
  <c r="AQ1222" i="24" s="1"/>
  <c r="AL174" i="24"/>
  <c r="AM174" i="24" s="1"/>
  <c r="AN174" i="24"/>
  <c r="AO174" i="24" s="1"/>
  <c r="AP174" i="24"/>
  <c r="AQ174" i="24" s="1"/>
  <c r="AL175" i="24"/>
  <c r="AM175" i="24" s="1"/>
  <c r="AN175" i="24"/>
  <c r="AO175" i="24" s="1"/>
  <c r="AP175" i="24"/>
  <c r="AQ175" i="24" s="1"/>
  <c r="AL176" i="24"/>
  <c r="AM176" i="24" s="1"/>
  <c r="AN176" i="24"/>
  <c r="AO176" i="24" s="1"/>
  <c r="AP176" i="24"/>
  <c r="AQ176" i="24" s="1"/>
  <c r="AL177" i="24"/>
  <c r="AM177" i="24" s="1"/>
  <c r="AN177" i="24"/>
  <c r="AO177" i="24" s="1"/>
  <c r="AP177" i="24"/>
  <c r="AQ177" i="24" s="1"/>
  <c r="AL1223" i="24"/>
  <c r="AM1223" i="24" s="1"/>
  <c r="AN1223" i="24"/>
  <c r="AO1223" i="24" s="1"/>
  <c r="AP1223" i="24"/>
  <c r="AQ1223" i="24" s="1"/>
  <c r="AL178" i="24"/>
  <c r="AM178" i="24" s="1"/>
  <c r="AN178" i="24"/>
  <c r="AO178" i="24" s="1"/>
  <c r="AP178" i="24"/>
  <c r="AQ178" i="24" s="1"/>
  <c r="AL179" i="24"/>
  <c r="AM179" i="24" s="1"/>
  <c r="AN179" i="24"/>
  <c r="AO179" i="24" s="1"/>
  <c r="AP179" i="24"/>
  <c r="AQ179" i="24" s="1"/>
  <c r="AL180" i="24"/>
  <c r="AM180" i="24" s="1"/>
  <c r="AN180" i="24"/>
  <c r="AO180" i="24" s="1"/>
  <c r="AP180" i="24"/>
  <c r="AQ180" i="24" s="1"/>
  <c r="AL1224" i="24"/>
  <c r="AM1224" i="24" s="1"/>
  <c r="AN1224" i="24"/>
  <c r="AO1224" i="24" s="1"/>
  <c r="AP1224" i="24"/>
  <c r="AQ1224" i="24" s="1"/>
  <c r="AL2231" i="24"/>
  <c r="AM2231" i="24" s="1"/>
  <c r="AN2231" i="24"/>
  <c r="AO2231" i="24" s="1"/>
  <c r="AP2231" i="24"/>
  <c r="AQ2231" i="24" s="1"/>
  <c r="AL2385" i="24"/>
  <c r="AM2385" i="24" s="1"/>
  <c r="AN2385" i="24"/>
  <c r="AO2385" i="24" s="1"/>
  <c r="AP2385" i="24"/>
  <c r="AQ2385" i="24" s="1"/>
  <c r="AL2057" i="24"/>
  <c r="AM2057" i="24" s="1"/>
  <c r="AN2057" i="24"/>
  <c r="AO2057" i="24" s="1"/>
  <c r="AP2057" i="24"/>
  <c r="AQ2057" i="24" s="1"/>
  <c r="AL1225" i="24"/>
  <c r="AM1225" i="24" s="1"/>
  <c r="AN1225" i="24"/>
  <c r="AO1225" i="24" s="1"/>
  <c r="AP1225" i="24"/>
  <c r="AQ1225" i="24" s="1"/>
  <c r="AL1929" i="24"/>
  <c r="AM1929" i="24" s="1"/>
  <c r="AN1929" i="24"/>
  <c r="AO1929" i="24" s="1"/>
  <c r="AP1929" i="24"/>
  <c r="AQ1929" i="24" s="1"/>
  <c r="AL2316" i="24"/>
  <c r="AM2316" i="24" s="1"/>
  <c r="AN2316" i="24"/>
  <c r="AO2316" i="24" s="1"/>
  <c r="AP2316" i="24"/>
  <c r="AQ2316" i="24" s="1"/>
  <c r="AL2414" i="24"/>
  <c r="AM2414" i="24" s="1"/>
  <c r="AN2414" i="24"/>
  <c r="AO2414" i="24" s="1"/>
  <c r="AP2414" i="24"/>
  <c r="AQ2414" i="24" s="1"/>
  <c r="AL2091" i="24"/>
  <c r="AM2091" i="24" s="1"/>
  <c r="AN2091" i="24"/>
  <c r="AO2091" i="24" s="1"/>
  <c r="AP2091" i="24"/>
  <c r="AQ2091" i="24" s="1"/>
  <c r="AL1226" i="24"/>
  <c r="AM1226" i="24" s="1"/>
  <c r="AN1226" i="24"/>
  <c r="AO1226" i="24" s="1"/>
  <c r="AP1226" i="24"/>
  <c r="AQ1226" i="24" s="1"/>
  <c r="AL1227" i="24"/>
  <c r="AM1227" i="24" s="1"/>
  <c r="AN1227" i="24"/>
  <c r="AO1227" i="24" s="1"/>
  <c r="AP1227" i="24"/>
  <c r="AQ1227" i="24" s="1"/>
  <c r="AL1228" i="24"/>
  <c r="AM1228" i="24" s="1"/>
  <c r="AN1228" i="24"/>
  <c r="AO1228" i="24" s="1"/>
  <c r="AP1228" i="24"/>
  <c r="AQ1228" i="24" s="1"/>
  <c r="AL1229" i="24"/>
  <c r="AM1229" i="24" s="1"/>
  <c r="AN1229" i="24"/>
  <c r="AO1229" i="24" s="1"/>
  <c r="AP1229" i="24"/>
  <c r="AQ1229" i="24" s="1"/>
  <c r="AL1230" i="24"/>
  <c r="AM1230" i="24" s="1"/>
  <c r="AN1230" i="24"/>
  <c r="AO1230" i="24" s="1"/>
  <c r="AP1230" i="24"/>
  <c r="AQ1230" i="24" s="1"/>
  <c r="AL1231" i="24"/>
  <c r="AM1231" i="24" s="1"/>
  <c r="AN1231" i="24"/>
  <c r="AO1231" i="24" s="1"/>
  <c r="AP1231" i="24"/>
  <c r="AQ1231" i="24" s="1"/>
  <c r="AL181" i="24"/>
  <c r="AM181" i="24" s="1"/>
  <c r="AN181" i="24"/>
  <c r="AO181" i="24" s="1"/>
  <c r="AP181" i="24"/>
  <c r="AQ181" i="24" s="1"/>
  <c r="AL1232" i="24"/>
  <c r="AM1232" i="24" s="1"/>
  <c r="AN1232" i="24"/>
  <c r="AO1232" i="24" s="1"/>
  <c r="AP1232" i="24"/>
  <c r="AQ1232" i="24" s="1"/>
  <c r="AL1233" i="24"/>
  <c r="AM1233" i="24" s="1"/>
  <c r="AN1233" i="24"/>
  <c r="AO1233" i="24" s="1"/>
  <c r="AP1233" i="24"/>
  <c r="AQ1233" i="24" s="1"/>
  <c r="AL1234" i="24"/>
  <c r="AM1234" i="24" s="1"/>
  <c r="AN1234" i="24"/>
  <c r="AO1234" i="24" s="1"/>
  <c r="AP1234" i="24"/>
  <c r="AQ1234" i="24" s="1"/>
  <c r="AL2417" i="24"/>
  <c r="AM2417" i="24" s="1"/>
  <c r="AN2417" i="24"/>
  <c r="AO2417" i="24" s="1"/>
  <c r="AP2417" i="24"/>
  <c r="AQ2417" i="24" s="1"/>
  <c r="AL182" i="24"/>
  <c r="AM182" i="24" s="1"/>
  <c r="AN182" i="24"/>
  <c r="AO182" i="24" s="1"/>
  <c r="AP182" i="24"/>
  <c r="AQ182" i="24" s="1"/>
  <c r="AL2256" i="24"/>
  <c r="AM2256" i="24" s="1"/>
  <c r="AN2256" i="24"/>
  <c r="AO2256" i="24" s="1"/>
  <c r="AP2256" i="24"/>
  <c r="AQ2256" i="24" s="1"/>
  <c r="AL2415" i="24"/>
  <c r="AM2415" i="24" s="1"/>
  <c r="AN2415" i="24"/>
  <c r="AO2415" i="24" s="1"/>
  <c r="AP2415" i="24"/>
  <c r="AQ2415" i="24" s="1"/>
  <c r="AL1908" i="24"/>
  <c r="AM1908" i="24" s="1"/>
  <c r="AN1908" i="24"/>
  <c r="AO1908" i="24" s="1"/>
  <c r="AP1908" i="24"/>
  <c r="AQ1908" i="24" s="1"/>
  <c r="AL2340" i="24"/>
  <c r="AM2340" i="24" s="1"/>
  <c r="AN2340" i="24"/>
  <c r="AO2340" i="24" s="1"/>
  <c r="AP2340" i="24"/>
  <c r="AQ2340" i="24" s="1"/>
  <c r="AL2225" i="24"/>
  <c r="AM2225" i="24" s="1"/>
  <c r="AN2225" i="24"/>
  <c r="AO2225" i="24" s="1"/>
  <c r="AP2225" i="24"/>
  <c r="AQ2225" i="24" s="1"/>
  <c r="AL2347" i="24"/>
  <c r="AM2347" i="24" s="1"/>
  <c r="AN2347" i="24"/>
  <c r="AO2347" i="24" s="1"/>
  <c r="AP2347" i="24"/>
  <c r="AQ2347" i="24" s="1"/>
  <c r="AL1865" i="24"/>
  <c r="AM1865" i="24" s="1"/>
  <c r="AN1865" i="24"/>
  <c r="AO1865" i="24" s="1"/>
  <c r="AP1865" i="24"/>
  <c r="AQ1865" i="24" s="1"/>
  <c r="AL2272" i="24"/>
  <c r="AM2272" i="24" s="1"/>
  <c r="AN2272" i="24"/>
  <c r="AO2272" i="24" s="1"/>
  <c r="AP2272" i="24"/>
  <c r="AQ2272" i="24" s="1"/>
  <c r="AL2416" i="24"/>
  <c r="AM2416" i="24" s="1"/>
  <c r="AN2416" i="24"/>
  <c r="AO2416" i="24" s="1"/>
  <c r="AP2416" i="24"/>
  <c r="AQ2416" i="24" s="1"/>
  <c r="AL2381" i="24"/>
  <c r="AM2381" i="24" s="1"/>
  <c r="AN2381" i="24"/>
  <c r="AO2381" i="24" s="1"/>
  <c r="AP2381" i="24"/>
  <c r="AQ2381" i="24" s="1"/>
  <c r="AL1949" i="24"/>
  <c r="AM1949" i="24" s="1"/>
  <c r="AN1949" i="24"/>
  <c r="AO1949" i="24" s="1"/>
  <c r="AP1949" i="24"/>
  <c r="AQ1949" i="24" s="1"/>
  <c r="AL2344" i="24"/>
  <c r="AM2344" i="24" s="1"/>
  <c r="AN2344" i="24"/>
  <c r="AO2344" i="24" s="1"/>
  <c r="AP2344" i="24"/>
  <c r="AQ2344" i="24" s="1"/>
  <c r="AL2079" i="24"/>
  <c r="AM2079" i="24" s="1"/>
  <c r="AN2079" i="24"/>
  <c r="AO2079" i="24" s="1"/>
  <c r="AP2079" i="24"/>
  <c r="AQ2079" i="24" s="1"/>
  <c r="AL2206" i="24"/>
  <c r="AM2206" i="24" s="1"/>
  <c r="AN2206" i="24"/>
  <c r="AO2206" i="24" s="1"/>
  <c r="AP2206" i="24"/>
  <c r="AQ2206" i="24" s="1"/>
  <c r="AL1235" i="24"/>
  <c r="AM1235" i="24" s="1"/>
  <c r="AN1235" i="24"/>
  <c r="AO1235" i="24" s="1"/>
  <c r="AP1235" i="24"/>
  <c r="AQ1235" i="24" s="1"/>
  <c r="AL1236" i="24"/>
  <c r="AM1236" i="24" s="1"/>
  <c r="AN1236" i="24"/>
  <c r="AO1236" i="24" s="1"/>
  <c r="AP1236" i="24"/>
  <c r="AQ1236" i="24" s="1"/>
  <c r="AL1909" i="24"/>
  <c r="AM1909" i="24" s="1"/>
  <c r="AN1909" i="24"/>
  <c r="AO1909" i="24" s="1"/>
  <c r="AP1909" i="24"/>
  <c r="AQ1909" i="24" s="1"/>
  <c r="AL1237" i="24"/>
  <c r="AM1237" i="24" s="1"/>
  <c r="AN1237" i="24"/>
  <c r="AO1237" i="24" s="1"/>
  <c r="AP1237" i="24"/>
  <c r="AQ1237" i="24" s="1"/>
  <c r="AL183" i="24"/>
  <c r="AM183" i="24" s="1"/>
  <c r="AN183" i="24"/>
  <c r="AO183" i="24" s="1"/>
  <c r="AP183" i="24"/>
  <c r="AQ183" i="24" s="1"/>
  <c r="AL1238" i="24"/>
  <c r="AM1238" i="24" s="1"/>
  <c r="AN1238" i="24"/>
  <c r="AO1238" i="24" s="1"/>
  <c r="AP1238" i="24"/>
  <c r="AQ1238" i="24" s="1"/>
  <c r="AL1239" i="24"/>
  <c r="AM1239" i="24" s="1"/>
  <c r="AN1239" i="24"/>
  <c r="AO1239" i="24" s="1"/>
  <c r="AP1239" i="24"/>
  <c r="AQ1239" i="24" s="1"/>
  <c r="AL1240" i="24"/>
  <c r="AM1240" i="24" s="1"/>
  <c r="AN1240" i="24"/>
  <c r="AO1240" i="24" s="1"/>
  <c r="AP1240" i="24"/>
  <c r="AQ1240" i="24" s="1"/>
  <c r="AL184" i="24"/>
  <c r="AM184" i="24" s="1"/>
  <c r="AN184" i="24"/>
  <c r="AO184" i="24" s="1"/>
  <c r="AP184" i="24"/>
  <c r="AQ184" i="24" s="1"/>
  <c r="AL1241" i="24"/>
  <c r="AM1241" i="24" s="1"/>
  <c r="AN1241" i="24"/>
  <c r="AO1241" i="24" s="1"/>
  <c r="AP1241" i="24"/>
  <c r="AQ1241" i="24" s="1"/>
  <c r="AL185" i="24"/>
  <c r="AM185" i="24" s="1"/>
  <c r="AN185" i="24"/>
  <c r="AO185" i="24" s="1"/>
  <c r="AP185" i="24"/>
  <c r="AQ185" i="24" s="1"/>
  <c r="AL1242" i="24"/>
  <c r="AM1242" i="24" s="1"/>
  <c r="AN1242" i="24"/>
  <c r="AO1242" i="24" s="1"/>
  <c r="AP1242" i="24"/>
  <c r="AQ1242" i="24" s="1"/>
  <c r="AL1243" i="24"/>
  <c r="AM1243" i="24" s="1"/>
  <c r="AN1243" i="24"/>
  <c r="AO1243" i="24" s="1"/>
  <c r="AP1243" i="24"/>
  <c r="AQ1243" i="24" s="1"/>
  <c r="AL186" i="24"/>
  <c r="AM186" i="24" s="1"/>
  <c r="AN186" i="24"/>
  <c r="AO186" i="24" s="1"/>
  <c r="AP186" i="24"/>
  <c r="AQ186" i="24" s="1"/>
  <c r="AL187" i="24"/>
  <c r="AM187" i="24" s="1"/>
  <c r="AN187" i="24"/>
  <c r="AO187" i="24" s="1"/>
  <c r="AP187" i="24"/>
  <c r="AQ187" i="24" s="1"/>
  <c r="AL188" i="24"/>
  <c r="AM188" i="24" s="1"/>
  <c r="AN188" i="24"/>
  <c r="AO188" i="24" s="1"/>
  <c r="AP188" i="24"/>
  <c r="AQ188" i="24" s="1"/>
  <c r="AL189" i="24"/>
  <c r="AM189" i="24" s="1"/>
  <c r="AN189" i="24"/>
  <c r="AO189" i="24" s="1"/>
  <c r="AP189" i="24"/>
  <c r="AQ189" i="24" s="1"/>
  <c r="AL1244" i="24"/>
  <c r="AM1244" i="24" s="1"/>
  <c r="AN1244" i="24"/>
  <c r="AO1244" i="24" s="1"/>
  <c r="AP1244" i="24"/>
  <c r="AQ1244" i="24" s="1"/>
  <c r="AL1245" i="24"/>
  <c r="AM1245" i="24" s="1"/>
  <c r="AN1245" i="24"/>
  <c r="AO1245" i="24" s="1"/>
  <c r="AP1245" i="24"/>
  <c r="AQ1245" i="24" s="1"/>
  <c r="AL1246" i="24"/>
  <c r="AM1246" i="24" s="1"/>
  <c r="AN1246" i="24"/>
  <c r="AO1246" i="24" s="1"/>
  <c r="AP1246" i="24"/>
  <c r="AQ1246" i="24" s="1"/>
  <c r="AL190" i="24"/>
  <c r="AM190" i="24" s="1"/>
  <c r="AN190" i="24"/>
  <c r="AO190" i="24" s="1"/>
  <c r="AP190" i="24"/>
  <c r="AQ190" i="24" s="1"/>
  <c r="AL1105" i="24"/>
  <c r="AM1105" i="24" s="1"/>
  <c r="AN1105" i="24"/>
  <c r="AO1105" i="24" s="1"/>
  <c r="AP1105" i="24"/>
  <c r="AQ1105" i="24" s="1"/>
  <c r="AL2050" i="24"/>
  <c r="AM2050" i="24" s="1"/>
  <c r="AN2050" i="24"/>
  <c r="AO2050" i="24" s="1"/>
  <c r="AP2050" i="24"/>
  <c r="AQ2050" i="24" s="1"/>
  <c r="AL1247" i="24"/>
  <c r="AM1247" i="24" s="1"/>
  <c r="AN1247" i="24"/>
  <c r="AO1247" i="24" s="1"/>
  <c r="AP1247" i="24"/>
  <c r="AQ1247" i="24" s="1"/>
  <c r="AL2028" i="24"/>
  <c r="AM2028" i="24" s="1"/>
  <c r="AN2028" i="24"/>
  <c r="AO2028" i="24" s="1"/>
  <c r="AP2028" i="24"/>
  <c r="AQ2028" i="24" s="1"/>
  <c r="AL191" i="24"/>
  <c r="AM191" i="24" s="1"/>
  <c r="AN191" i="24"/>
  <c r="AO191" i="24" s="1"/>
  <c r="AP191" i="24"/>
  <c r="AQ191" i="24" s="1"/>
  <c r="AL192" i="24"/>
  <c r="AM192" i="24" s="1"/>
  <c r="AN192" i="24"/>
  <c r="AO192" i="24" s="1"/>
  <c r="AP192" i="24"/>
  <c r="AQ192" i="24" s="1"/>
  <c r="AL193" i="24"/>
  <c r="AM193" i="24" s="1"/>
  <c r="AN193" i="24"/>
  <c r="AO193" i="24" s="1"/>
  <c r="AP193" i="24"/>
  <c r="AQ193" i="24" s="1"/>
  <c r="AL194" i="24"/>
  <c r="AM194" i="24" s="1"/>
  <c r="AN194" i="24"/>
  <c r="AO194" i="24" s="1"/>
  <c r="AP194" i="24"/>
  <c r="AQ194" i="24" s="1"/>
  <c r="AL195" i="24"/>
  <c r="AM195" i="24" s="1"/>
  <c r="AN195" i="24"/>
  <c r="AO195" i="24" s="1"/>
  <c r="AP195" i="24"/>
  <c r="AQ195" i="24" s="1"/>
  <c r="AL196" i="24"/>
  <c r="AM196" i="24" s="1"/>
  <c r="AN196" i="24"/>
  <c r="AO196" i="24" s="1"/>
  <c r="AP196" i="24"/>
  <c r="AQ196" i="24" s="1"/>
  <c r="AL197" i="24"/>
  <c r="AM197" i="24" s="1"/>
  <c r="AN197" i="24"/>
  <c r="AO197" i="24" s="1"/>
  <c r="AP197" i="24"/>
  <c r="AQ197" i="24" s="1"/>
  <c r="AL198" i="24"/>
  <c r="AM198" i="24" s="1"/>
  <c r="AN198" i="24"/>
  <c r="AO198" i="24" s="1"/>
  <c r="AP198" i="24"/>
  <c r="AQ198" i="24" s="1"/>
  <c r="AL199" i="24"/>
  <c r="AM199" i="24" s="1"/>
  <c r="AN199" i="24"/>
  <c r="AO199" i="24" s="1"/>
  <c r="AP199" i="24"/>
  <c r="AQ199" i="24" s="1"/>
  <c r="AL200" i="24"/>
  <c r="AM200" i="24" s="1"/>
  <c r="AN200" i="24"/>
  <c r="AO200" i="24" s="1"/>
  <c r="AP200" i="24"/>
  <c r="AQ200" i="24" s="1"/>
  <c r="AL201" i="24"/>
  <c r="AM201" i="24" s="1"/>
  <c r="AN201" i="24"/>
  <c r="AO201" i="24" s="1"/>
  <c r="AP201" i="24"/>
  <c r="AQ201" i="24" s="1"/>
  <c r="AL202" i="24"/>
  <c r="AM202" i="24" s="1"/>
  <c r="AN202" i="24"/>
  <c r="AO202" i="24" s="1"/>
  <c r="AP202" i="24"/>
  <c r="AQ202" i="24" s="1"/>
  <c r="AL203" i="24"/>
  <c r="AM203" i="24" s="1"/>
  <c r="AN203" i="24"/>
  <c r="AO203" i="24" s="1"/>
  <c r="AP203" i="24"/>
  <c r="AQ203" i="24" s="1"/>
  <c r="AL1248" i="24"/>
  <c r="AM1248" i="24" s="1"/>
  <c r="AN1248" i="24"/>
  <c r="AO1248" i="24" s="1"/>
  <c r="AP1248" i="24"/>
  <c r="AQ1248" i="24" s="1"/>
  <c r="AL204" i="24"/>
  <c r="AM204" i="24" s="1"/>
  <c r="AN204" i="24"/>
  <c r="AO204" i="24" s="1"/>
  <c r="AP204" i="24"/>
  <c r="AQ204" i="24" s="1"/>
  <c r="AL205" i="24"/>
  <c r="AM205" i="24" s="1"/>
  <c r="AN205" i="24"/>
  <c r="AO205" i="24" s="1"/>
  <c r="AP205" i="24"/>
  <c r="AQ205" i="24" s="1"/>
  <c r="AL1100" i="24"/>
  <c r="AM1100" i="24" s="1"/>
  <c r="AN1100" i="24"/>
  <c r="AO1100" i="24" s="1"/>
  <c r="AP1100" i="24"/>
  <c r="AQ1100" i="24" s="1"/>
  <c r="AL206" i="24"/>
  <c r="AM206" i="24" s="1"/>
  <c r="AN206" i="24"/>
  <c r="AO206" i="24" s="1"/>
  <c r="AP206" i="24"/>
  <c r="AQ206" i="24" s="1"/>
  <c r="AL207" i="24"/>
  <c r="AM207" i="24" s="1"/>
  <c r="AN207" i="24"/>
  <c r="AO207" i="24" s="1"/>
  <c r="AP207" i="24"/>
  <c r="AQ207" i="24" s="1"/>
  <c r="AL208" i="24"/>
  <c r="AM208" i="24" s="1"/>
  <c r="AN208" i="24"/>
  <c r="AO208" i="24" s="1"/>
  <c r="AP208" i="24"/>
  <c r="AQ208" i="24" s="1"/>
  <c r="AL209" i="24"/>
  <c r="AM209" i="24" s="1"/>
  <c r="AN209" i="24"/>
  <c r="AO209" i="24" s="1"/>
  <c r="AP209" i="24"/>
  <c r="AQ209" i="24" s="1"/>
  <c r="AL2236" i="24"/>
  <c r="AM2236" i="24" s="1"/>
  <c r="AN2236" i="24"/>
  <c r="AO2236" i="24" s="1"/>
  <c r="AP2236" i="24"/>
  <c r="AQ2236" i="24" s="1"/>
  <c r="AL1249" i="24"/>
  <c r="AM1249" i="24" s="1"/>
  <c r="AN1249" i="24"/>
  <c r="AO1249" i="24" s="1"/>
  <c r="AP1249" i="24"/>
  <c r="AQ1249" i="24" s="1"/>
  <c r="AL2111" i="24"/>
  <c r="AM2111" i="24" s="1"/>
  <c r="AN2111" i="24"/>
  <c r="AO2111" i="24" s="1"/>
  <c r="AP2111" i="24"/>
  <c r="AQ2111" i="24" s="1"/>
  <c r="AL2514" i="24"/>
  <c r="AM2514" i="24" s="1"/>
  <c r="AN2514" i="24"/>
  <c r="AO2514" i="24" s="1"/>
  <c r="AP2514" i="24"/>
  <c r="AQ2514" i="24" s="1"/>
  <c r="AL2484" i="24"/>
  <c r="AM2484" i="24" s="1"/>
  <c r="AN2484" i="24"/>
  <c r="AO2484" i="24" s="1"/>
  <c r="AP2484" i="24"/>
  <c r="AQ2484" i="24" s="1"/>
  <c r="AL2181" i="24"/>
  <c r="AM2181" i="24" s="1"/>
  <c r="AN2181" i="24"/>
  <c r="AO2181" i="24" s="1"/>
  <c r="AP2181" i="24"/>
  <c r="AQ2181" i="24" s="1"/>
  <c r="AL2278" i="24"/>
  <c r="AM2278" i="24" s="1"/>
  <c r="AN2278" i="24"/>
  <c r="AO2278" i="24" s="1"/>
  <c r="AP2278" i="24"/>
  <c r="AQ2278" i="24" s="1"/>
  <c r="AL1895" i="24"/>
  <c r="AM1895" i="24" s="1"/>
  <c r="AN1895" i="24"/>
  <c r="AO1895" i="24" s="1"/>
  <c r="AP1895" i="24"/>
  <c r="AQ1895" i="24" s="1"/>
  <c r="AL2293" i="24"/>
  <c r="AM2293" i="24" s="1"/>
  <c r="AN2293" i="24"/>
  <c r="AO2293" i="24" s="1"/>
  <c r="AP2293" i="24"/>
  <c r="AQ2293" i="24" s="1"/>
  <c r="AL1969" i="24"/>
  <c r="AM1969" i="24" s="1"/>
  <c r="AN1969" i="24"/>
  <c r="AO1969" i="24" s="1"/>
  <c r="AP1969" i="24"/>
  <c r="AQ1969" i="24" s="1"/>
  <c r="AL1886" i="24"/>
  <c r="AM1886" i="24" s="1"/>
  <c r="AN1886" i="24"/>
  <c r="AO1886" i="24" s="1"/>
  <c r="AP1886" i="24"/>
  <c r="AQ1886" i="24" s="1"/>
  <c r="AL1250" i="24"/>
  <c r="AM1250" i="24" s="1"/>
  <c r="AN1250" i="24"/>
  <c r="AO1250" i="24" s="1"/>
  <c r="AP1250" i="24"/>
  <c r="AQ1250" i="24" s="1"/>
  <c r="AL210" i="24"/>
  <c r="AM210" i="24" s="1"/>
  <c r="AN210" i="24"/>
  <c r="AO210" i="24" s="1"/>
  <c r="AP210" i="24"/>
  <c r="AQ210" i="24" s="1"/>
  <c r="AL211" i="24"/>
  <c r="AM211" i="24" s="1"/>
  <c r="AN211" i="24"/>
  <c r="AO211" i="24" s="1"/>
  <c r="AP211" i="24"/>
  <c r="AQ211" i="24" s="1"/>
  <c r="AL212" i="24"/>
  <c r="AM212" i="24" s="1"/>
  <c r="AN212" i="24"/>
  <c r="AO212" i="24" s="1"/>
  <c r="AP212" i="24"/>
  <c r="AQ212" i="24" s="1"/>
  <c r="AL1251" i="24"/>
  <c r="AM1251" i="24" s="1"/>
  <c r="AN1251" i="24"/>
  <c r="AO1251" i="24" s="1"/>
  <c r="AP1251" i="24"/>
  <c r="AQ1251" i="24" s="1"/>
  <c r="AL213" i="24"/>
  <c r="AM213" i="24" s="1"/>
  <c r="AN213" i="24"/>
  <c r="AO213" i="24" s="1"/>
  <c r="AP213" i="24"/>
  <c r="AQ213" i="24" s="1"/>
  <c r="AL214" i="24"/>
  <c r="AM214" i="24" s="1"/>
  <c r="AN214" i="24"/>
  <c r="AO214" i="24" s="1"/>
  <c r="AP214" i="24"/>
  <c r="AQ214" i="24" s="1"/>
  <c r="AL215" i="24"/>
  <c r="AM215" i="24" s="1"/>
  <c r="AN215" i="24"/>
  <c r="AO215" i="24" s="1"/>
  <c r="AP215" i="24"/>
  <c r="AQ215" i="24" s="1"/>
  <c r="AL216" i="24"/>
  <c r="AM216" i="24" s="1"/>
  <c r="AN216" i="24"/>
  <c r="AO216" i="24" s="1"/>
  <c r="AP216" i="24"/>
  <c r="AQ216" i="24" s="1"/>
  <c r="AL217" i="24"/>
  <c r="AM217" i="24" s="1"/>
  <c r="AN217" i="24"/>
  <c r="AO217" i="24" s="1"/>
  <c r="AP217" i="24"/>
  <c r="AQ217" i="24" s="1"/>
  <c r="AL218" i="24"/>
  <c r="AM218" i="24" s="1"/>
  <c r="AN218" i="24"/>
  <c r="AO218" i="24" s="1"/>
  <c r="AP218" i="24"/>
  <c r="AQ218" i="24" s="1"/>
  <c r="AL219" i="24"/>
  <c r="AM219" i="24" s="1"/>
  <c r="AN219" i="24"/>
  <c r="AO219" i="24" s="1"/>
  <c r="AP219" i="24"/>
  <c r="AQ219" i="24" s="1"/>
  <c r="AL220" i="24"/>
  <c r="AM220" i="24" s="1"/>
  <c r="AN220" i="24"/>
  <c r="AO220" i="24" s="1"/>
  <c r="AP220" i="24"/>
  <c r="AQ220" i="24" s="1"/>
  <c r="AL221" i="24"/>
  <c r="AM221" i="24" s="1"/>
  <c r="AN221" i="24"/>
  <c r="AO221" i="24" s="1"/>
  <c r="AP221" i="24"/>
  <c r="AQ221" i="24" s="1"/>
  <c r="AL222" i="24"/>
  <c r="AM222" i="24" s="1"/>
  <c r="AN222" i="24"/>
  <c r="AO222" i="24" s="1"/>
  <c r="AP222" i="24"/>
  <c r="AQ222" i="24" s="1"/>
  <c r="AL223" i="24"/>
  <c r="AM223" i="24" s="1"/>
  <c r="AN223" i="24"/>
  <c r="AO223" i="24" s="1"/>
  <c r="AP223" i="24"/>
  <c r="AQ223" i="24" s="1"/>
  <c r="AL224" i="24"/>
  <c r="AM224" i="24" s="1"/>
  <c r="AN224" i="24"/>
  <c r="AO224" i="24" s="1"/>
  <c r="AP224" i="24"/>
  <c r="AQ224" i="24" s="1"/>
  <c r="AL1253" i="24"/>
  <c r="AM1253" i="24" s="1"/>
  <c r="AN1253" i="24"/>
  <c r="AO1253" i="24" s="1"/>
  <c r="AP1253" i="24"/>
  <c r="AQ1253" i="24" s="1"/>
  <c r="AL225" i="24"/>
  <c r="AM225" i="24" s="1"/>
  <c r="AN225" i="24"/>
  <c r="AO225" i="24" s="1"/>
  <c r="AP225" i="24"/>
  <c r="AQ225" i="24" s="1"/>
  <c r="AL226" i="24"/>
  <c r="AM226" i="24" s="1"/>
  <c r="AN226" i="24"/>
  <c r="AO226" i="24" s="1"/>
  <c r="AP226" i="24"/>
  <c r="AQ226" i="24" s="1"/>
  <c r="AL227" i="24"/>
  <c r="AM227" i="24" s="1"/>
  <c r="AN227" i="24"/>
  <c r="AO227" i="24" s="1"/>
  <c r="AP227" i="24"/>
  <c r="AQ227" i="24" s="1"/>
  <c r="AL228" i="24"/>
  <c r="AM228" i="24" s="1"/>
  <c r="AN228" i="24"/>
  <c r="AO228" i="24" s="1"/>
  <c r="AP228" i="24"/>
  <c r="AQ228" i="24" s="1"/>
  <c r="AL1254" i="24"/>
  <c r="AM1254" i="24" s="1"/>
  <c r="AN1254" i="24"/>
  <c r="AO1254" i="24" s="1"/>
  <c r="AP1254" i="24"/>
  <c r="AQ1254" i="24" s="1"/>
  <c r="AL229" i="24"/>
  <c r="AM229" i="24" s="1"/>
  <c r="AN229" i="24"/>
  <c r="AO229" i="24" s="1"/>
  <c r="AP229" i="24"/>
  <c r="AQ229" i="24" s="1"/>
  <c r="AL230" i="24"/>
  <c r="AM230" i="24" s="1"/>
  <c r="AN230" i="24"/>
  <c r="AO230" i="24" s="1"/>
  <c r="AP230" i="24"/>
  <c r="AQ230" i="24" s="1"/>
  <c r="AL1255" i="24"/>
  <c r="AM1255" i="24" s="1"/>
  <c r="AN1255" i="24"/>
  <c r="AO1255" i="24" s="1"/>
  <c r="AP1255" i="24"/>
  <c r="AQ1255" i="24" s="1"/>
  <c r="AL1256" i="24"/>
  <c r="AM1256" i="24" s="1"/>
  <c r="AN1256" i="24"/>
  <c r="AO1256" i="24" s="1"/>
  <c r="AP1256" i="24"/>
  <c r="AQ1256" i="24" s="1"/>
  <c r="AL231" i="24"/>
  <c r="AM231" i="24" s="1"/>
  <c r="AN231" i="24"/>
  <c r="AO231" i="24" s="1"/>
  <c r="AP231" i="24"/>
  <c r="AQ231" i="24" s="1"/>
  <c r="AL232" i="24"/>
  <c r="AM232" i="24" s="1"/>
  <c r="AN232" i="24"/>
  <c r="AO232" i="24" s="1"/>
  <c r="AP232" i="24"/>
  <c r="AQ232" i="24" s="1"/>
  <c r="AL1257" i="24"/>
  <c r="AM1257" i="24" s="1"/>
  <c r="AN1257" i="24"/>
  <c r="AO1257" i="24" s="1"/>
  <c r="AP1257" i="24"/>
  <c r="AQ1257" i="24" s="1"/>
  <c r="AL1258" i="24"/>
  <c r="AM1258" i="24" s="1"/>
  <c r="AN1258" i="24"/>
  <c r="AO1258" i="24" s="1"/>
  <c r="AP1258" i="24"/>
  <c r="AQ1258" i="24" s="1"/>
  <c r="AL233" i="24"/>
  <c r="AM233" i="24" s="1"/>
  <c r="AN233" i="24"/>
  <c r="AO233" i="24" s="1"/>
  <c r="AP233" i="24"/>
  <c r="AQ233" i="24" s="1"/>
  <c r="AL1259" i="24"/>
  <c r="AM1259" i="24" s="1"/>
  <c r="AN1259" i="24"/>
  <c r="AO1259" i="24" s="1"/>
  <c r="AP1259" i="24"/>
  <c r="AQ1259" i="24" s="1"/>
  <c r="AL234" i="24"/>
  <c r="AM234" i="24" s="1"/>
  <c r="AN234" i="24"/>
  <c r="AO234" i="24" s="1"/>
  <c r="AP234" i="24"/>
  <c r="AQ234" i="24" s="1"/>
  <c r="AL1260" i="24"/>
  <c r="AM1260" i="24" s="1"/>
  <c r="AN1260" i="24"/>
  <c r="AO1260" i="24" s="1"/>
  <c r="AP1260" i="24"/>
  <c r="AQ1260" i="24" s="1"/>
  <c r="AL1261" i="24"/>
  <c r="AM1261" i="24" s="1"/>
  <c r="AN1261" i="24"/>
  <c r="AO1261" i="24" s="1"/>
  <c r="AP1261" i="24"/>
  <c r="AQ1261" i="24" s="1"/>
  <c r="AL1262" i="24"/>
  <c r="AM1262" i="24" s="1"/>
  <c r="AN1262" i="24"/>
  <c r="AO1262" i="24" s="1"/>
  <c r="AP1262" i="24"/>
  <c r="AQ1262" i="24" s="1"/>
  <c r="AL1263" i="24"/>
  <c r="AM1263" i="24" s="1"/>
  <c r="AN1263" i="24"/>
  <c r="AO1263" i="24" s="1"/>
  <c r="AP1263" i="24"/>
  <c r="AQ1263" i="24" s="1"/>
  <c r="AL1264" i="24"/>
  <c r="AM1264" i="24" s="1"/>
  <c r="AN1264" i="24"/>
  <c r="AO1264" i="24" s="1"/>
  <c r="AP1264" i="24"/>
  <c r="AQ1264" i="24" s="1"/>
  <c r="AL1265" i="24"/>
  <c r="AM1265" i="24" s="1"/>
  <c r="AN1265" i="24"/>
  <c r="AO1265" i="24" s="1"/>
  <c r="AP1265" i="24"/>
  <c r="AQ1265" i="24" s="1"/>
  <c r="AL1266" i="24"/>
  <c r="AM1266" i="24" s="1"/>
  <c r="AN1266" i="24"/>
  <c r="AO1266" i="24" s="1"/>
  <c r="AP1266" i="24"/>
  <c r="AQ1266" i="24" s="1"/>
  <c r="AL1267" i="24"/>
  <c r="AM1267" i="24" s="1"/>
  <c r="AN1267" i="24"/>
  <c r="AO1267" i="24" s="1"/>
  <c r="AP1267" i="24"/>
  <c r="AQ1267" i="24" s="1"/>
  <c r="AL1268" i="24"/>
  <c r="AM1268" i="24" s="1"/>
  <c r="AN1268" i="24"/>
  <c r="AO1268" i="24" s="1"/>
  <c r="AP1268" i="24"/>
  <c r="AQ1268" i="24" s="1"/>
  <c r="AL1269" i="24"/>
  <c r="AM1269" i="24" s="1"/>
  <c r="AN1269" i="24"/>
  <c r="AO1269" i="24" s="1"/>
  <c r="AP1269" i="24"/>
  <c r="AQ1269" i="24" s="1"/>
  <c r="AL1270" i="24"/>
  <c r="AM1270" i="24" s="1"/>
  <c r="AN1270" i="24"/>
  <c r="AO1270" i="24" s="1"/>
  <c r="AP1270" i="24"/>
  <c r="AQ1270" i="24" s="1"/>
  <c r="AL1272" i="24"/>
  <c r="AM1272" i="24" s="1"/>
  <c r="AN1272" i="24"/>
  <c r="AO1272" i="24" s="1"/>
  <c r="AP1272" i="24"/>
  <c r="AQ1272" i="24" s="1"/>
  <c r="AL1273" i="24"/>
  <c r="AM1273" i="24" s="1"/>
  <c r="AN1273" i="24"/>
  <c r="AO1273" i="24" s="1"/>
  <c r="AP1273" i="24"/>
  <c r="AQ1273" i="24" s="1"/>
  <c r="AL235" i="24"/>
  <c r="AM235" i="24" s="1"/>
  <c r="AN235" i="24"/>
  <c r="AO235" i="24" s="1"/>
  <c r="AP235" i="24"/>
  <c r="AQ235" i="24" s="1"/>
  <c r="AL236" i="24"/>
  <c r="AM236" i="24" s="1"/>
  <c r="AN236" i="24"/>
  <c r="AO236" i="24" s="1"/>
  <c r="AP236" i="24"/>
  <c r="AQ236" i="24" s="1"/>
  <c r="AL237" i="24"/>
  <c r="AM237" i="24" s="1"/>
  <c r="AN237" i="24"/>
  <c r="AO237" i="24" s="1"/>
  <c r="AP237" i="24"/>
  <c r="AQ237" i="24" s="1"/>
  <c r="AL1934" i="24"/>
  <c r="AM1934" i="24" s="1"/>
  <c r="AN1934" i="24"/>
  <c r="AO1934" i="24" s="1"/>
  <c r="AP1934" i="24"/>
  <c r="AQ1934" i="24" s="1"/>
  <c r="AL238" i="24"/>
  <c r="AM238" i="24" s="1"/>
  <c r="AN238" i="24"/>
  <c r="AO238" i="24" s="1"/>
  <c r="AP238" i="24"/>
  <c r="AQ238" i="24" s="1"/>
  <c r="AL1274" i="24"/>
  <c r="AM1274" i="24" s="1"/>
  <c r="AN1274" i="24"/>
  <c r="AO1274" i="24" s="1"/>
  <c r="AP1274" i="24"/>
  <c r="AQ1274" i="24" s="1"/>
  <c r="AL1275" i="24"/>
  <c r="AM1275" i="24" s="1"/>
  <c r="AN1275" i="24"/>
  <c r="AO1275" i="24" s="1"/>
  <c r="AP1275" i="24"/>
  <c r="AQ1275" i="24" s="1"/>
  <c r="AL1276" i="24"/>
  <c r="AM1276" i="24" s="1"/>
  <c r="AN1276" i="24"/>
  <c r="AO1276" i="24" s="1"/>
  <c r="AP1276" i="24"/>
  <c r="AQ1276" i="24" s="1"/>
  <c r="AL1277" i="24"/>
  <c r="AM1277" i="24" s="1"/>
  <c r="AN1277" i="24"/>
  <c r="AO1277" i="24" s="1"/>
  <c r="AP1277" i="24"/>
  <c r="AQ1277" i="24" s="1"/>
  <c r="AL1278" i="24"/>
  <c r="AM1278" i="24" s="1"/>
  <c r="AN1278" i="24"/>
  <c r="AO1278" i="24" s="1"/>
  <c r="AP1278" i="24"/>
  <c r="AQ1278" i="24" s="1"/>
  <c r="AL1279" i="24"/>
  <c r="AM1279" i="24" s="1"/>
  <c r="AN1279" i="24"/>
  <c r="AO1279" i="24" s="1"/>
  <c r="AP1279" i="24"/>
  <c r="AQ1279" i="24" s="1"/>
  <c r="AL1280" i="24"/>
  <c r="AM1280" i="24" s="1"/>
  <c r="AN1280" i="24"/>
  <c r="AO1280" i="24" s="1"/>
  <c r="AP1280" i="24"/>
  <c r="AQ1280" i="24" s="1"/>
  <c r="AL1281" i="24"/>
  <c r="AM1281" i="24" s="1"/>
  <c r="AN1281" i="24"/>
  <c r="AO1281" i="24" s="1"/>
  <c r="AP1281" i="24"/>
  <c r="AQ1281" i="24" s="1"/>
  <c r="AL239" i="24"/>
  <c r="AM239" i="24" s="1"/>
  <c r="AN239" i="24"/>
  <c r="AO239" i="24" s="1"/>
  <c r="AP239" i="24"/>
  <c r="AQ239" i="24" s="1"/>
  <c r="AL240" i="24"/>
  <c r="AM240" i="24" s="1"/>
  <c r="AN240" i="24"/>
  <c r="AO240" i="24" s="1"/>
  <c r="AP240" i="24"/>
  <c r="AQ240" i="24" s="1"/>
  <c r="AL241" i="24"/>
  <c r="AM241" i="24" s="1"/>
  <c r="AN241" i="24"/>
  <c r="AO241" i="24" s="1"/>
  <c r="AP241" i="24"/>
  <c r="AQ241" i="24" s="1"/>
  <c r="AL242" i="24"/>
  <c r="AM242" i="24" s="1"/>
  <c r="AN242" i="24"/>
  <c r="AO242" i="24" s="1"/>
  <c r="AP242" i="24"/>
  <c r="AQ242" i="24" s="1"/>
  <c r="AL243" i="24"/>
  <c r="AM243" i="24" s="1"/>
  <c r="AN243" i="24"/>
  <c r="AO243" i="24" s="1"/>
  <c r="AP243" i="24"/>
  <c r="AQ243" i="24" s="1"/>
  <c r="AL244" i="24"/>
  <c r="AM244" i="24" s="1"/>
  <c r="AN244" i="24"/>
  <c r="AO244" i="24" s="1"/>
  <c r="AP244" i="24"/>
  <c r="AQ244" i="24" s="1"/>
  <c r="AL245" i="24"/>
  <c r="AM245" i="24" s="1"/>
  <c r="AN245" i="24"/>
  <c r="AO245" i="24" s="1"/>
  <c r="AP245" i="24"/>
  <c r="AQ245" i="24" s="1"/>
  <c r="AL246" i="24"/>
  <c r="AM246" i="24" s="1"/>
  <c r="AN246" i="24"/>
  <c r="AO246" i="24" s="1"/>
  <c r="AP246" i="24"/>
  <c r="AQ246" i="24" s="1"/>
  <c r="AL247" i="24"/>
  <c r="AM247" i="24" s="1"/>
  <c r="AN247" i="24"/>
  <c r="AO247" i="24" s="1"/>
  <c r="AP247" i="24"/>
  <c r="AQ247" i="24" s="1"/>
  <c r="AL1282" i="24"/>
  <c r="AM1282" i="24" s="1"/>
  <c r="AN1282" i="24"/>
  <c r="AO1282" i="24" s="1"/>
  <c r="AP1282" i="24"/>
  <c r="AQ1282" i="24" s="1"/>
  <c r="AL248" i="24"/>
  <c r="AM248" i="24" s="1"/>
  <c r="AN248" i="24"/>
  <c r="AO248" i="24" s="1"/>
  <c r="AP248" i="24"/>
  <c r="AQ248" i="24" s="1"/>
  <c r="AL249" i="24"/>
  <c r="AM249" i="24" s="1"/>
  <c r="AN249" i="24"/>
  <c r="AO249" i="24" s="1"/>
  <c r="AP249" i="24"/>
  <c r="AQ249" i="24" s="1"/>
  <c r="AL1283" i="24"/>
  <c r="AM1283" i="24" s="1"/>
  <c r="AN1283" i="24"/>
  <c r="AO1283" i="24" s="1"/>
  <c r="AP1283" i="24"/>
  <c r="AQ1283" i="24" s="1"/>
  <c r="AL250" i="24"/>
  <c r="AM250" i="24" s="1"/>
  <c r="AN250" i="24"/>
  <c r="AO250" i="24" s="1"/>
  <c r="AP250" i="24"/>
  <c r="AQ250" i="24" s="1"/>
  <c r="AL251" i="24"/>
  <c r="AM251" i="24" s="1"/>
  <c r="AN251" i="24"/>
  <c r="AO251" i="24" s="1"/>
  <c r="AP251" i="24"/>
  <c r="AQ251" i="24" s="1"/>
  <c r="AL252" i="24"/>
  <c r="AM252" i="24" s="1"/>
  <c r="AN252" i="24"/>
  <c r="AO252" i="24" s="1"/>
  <c r="AP252" i="24"/>
  <c r="AQ252" i="24" s="1"/>
  <c r="AL253" i="24"/>
  <c r="AM253" i="24" s="1"/>
  <c r="AN253" i="24"/>
  <c r="AO253" i="24" s="1"/>
  <c r="AP253" i="24"/>
  <c r="AQ253" i="24" s="1"/>
  <c r="AL1285" i="24"/>
  <c r="AM1285" i="24" s="1"/>
  <c r="AN1285" i="24"/>
  <c r="AO1285" i="24" s="1"/>
  <c r="AP1285" i="24"/>
  <c r="AQ1285" i="24" s="1"/>
  <c r="AL1286" i="24"/>
  <c r="AM1286" i="24" s="1"/>
  <c r="AN1286" i="24"/>
  <c r="AO1286" i="24" s="1"/>
  <c r="AP1286" i="24"/>
  <c r="AQ1286" i="24" s="1"/>
  <c r="AL254" i="24"/>
  <c r="AM254" i="24" s="1"/>
  <c r="AN254" i="24"/>
  <c r="AO254" i="24" s="1"/>
  <c r="AP254" i="24"/>
  <c r="AQ254" i="24" s="1"/>
  <c r="AL2312" i="24"/>
  <c r="AM2312" i="24" s="1"/>
  <c r="AN2312" i="24"/>
  <c r="AO2312" i="24" s="1"/>
  <c r="AP2312" i="24"/>
  <c r="AQ2312" i="24" s="1"/>
  <c r="AL2473" i="24"/>
  <c r="AM2473" i="24" s="1"/>
  <c r="AN2473" i="24"/>
  <c r="AO2473" i="24" s="1"/>
  <c r="AP2473" i="24"/>
  <c r="AQ2473" i="24" s="1"/>
  <c r="AL2333" i="24"/>
  <c r="AM2333" i="24" s="1"/>
  <c r="AN2333" i="24"/>
  <c r="AO2333" i="24" s="1"/>
  <c r="AP2333" i="24"/>
  <c r="AQ2333" i="24" s="1"/>
  <c r="AL2502" i="24"/>
  <c r="AM2502" i="24" s="1"/>
  <c r="AN2502" i="24"/>
  <c r="AO2502" i="24" s="1"/>
  <c r="AP2502" i="24"/>
  <c r="AQ2502" i="24" s="1"/>
  <c r="AL2342" i="24"/>
  <c r="AM2342" i="24" s="1"/>
  <c r="AN2342" i="24"/>
  <c r="AO2342" i="24" s="1"/>
  <c r="AP2342" i="24"/>
  <c r="AQ2342" i="24" s="1"/>
  <c r="AL2087" i="24"/>
  <c r="AM2087" i="24" s="1"/>
  <c r="AN2087" i="24"/>
  <c r="AO2087" i="24" s="1"/>
  <c r="AP2087" i="24"/>
  <c r="AQ2087" i="24" s="1"/>
  <c r="AL2518" i="24"/>
  <c r="AM2518" i="24" s="1"/>
  <c r="AN2518" i="24"/>
  <c r="AO2518" i="24" s="1"/>
  <c r="AP2518" i="24"/>
  <c r="AQ2518" i="24" s="1"/>
  <c r="AL2482" i="24"/>
  <c r="AM2482" i="24" s="1"/>
  <c r="AN2482" i="24"/>
  <c r="AO2482" i="24" s="1"/>
  <c r="AP2482" i="24"/>
  <c r="AQ2482" i="24" s="1"/>
  <c r="AL2136" i="24"/>
  <c r="AM2136" i="24" s="1"/>
  <c r="AN2136" i="24"/>
  <c r="AO2136" i="24" s="1"/>
  <c r="AP2136" i="24"/>
  <c r="AQ2136" i="24" s="1"/>
  <c r="AL1287" i="24"/>
  <c r="AM1287" i="24" s="1"/>
  <c r="AN1287" i="24"/>
  <c r="AO1287" i="24" s="1"/>
  <c r="AP1287" i="24"/>
  <c r="AQ1287" i="24" s="1"/>
  <c r="AL2490" i="24"/>
  <c r="AM2490" i="24" s="1"/>
  <c r="AN2490" i="24"/>
  <c r="AO2490" i="24" s="1"/>
  <c r="AP2490" i="24"/>
  <c r="AQ2490" i="24" s="1"/>
  <c r="AL2096" i="24"/>
  <c r="AM2096" i="24" s="1"/>
  <c r="AN2096" i="24"/>
  <c r="AO2096" i="24" s="1"/>
  <c r="AP2096" i="24"/>
  <c r="AQ2096" i="24" s="1"/>
  <c r="AL1288" i="24"/>
  <c r="AM1288" i="24" s="1"/>
  <c r="AN1288" i="24"/>
  <c r="AO1288" i="24" s="1"/>
  <c r="AP1288" i="24"/>
  <c r="AQ1288" i="24" s="1"/>
  <c r="AL255" i="24"/>
  <c r="AM255" i="24" s="1"/>
  <c r="AN255" i="24"/>
  <c r="AO255" i="24" s="1"/>
  <c r="AP255" i="24"/>
  <c r="AQ255" i="24" s="1"/>
  <c r="AL256" i="24"/>
  <c r="AM256" i="24" s="1"/>
  <c r="AN256" i="24"/>
  <c r="AO256" i="24" s="1"/>
  <c r="AP256" i="24"/>
  <c r="AQ256" i="24" s="1"/>
  <c r="AL257" i="24"/>
  <c r="AM257" i="24" s="1"/>
  <c r="AN257" i="24"/>
  <c r="AO257" i="24" s="1"/>
  <c r="AP257" i="24"/>
  <c r="AQ257" i="24" s="1"/>
  <c r="AL258" i="24"/>
  <c r="AM258" i="24" s="1"/>
  <c r="AN258" i="24"/>
  <c r="AO258" i="24" s="1"/>
  <c r="AP258" i="24"/>
  <c r="AQ258" i="24" s="1"/>
  <c r="AL259" i="24"/>
  <c r="AM259" i="24" s="1"/>
  <c r="AN259" i="24"/>
  <c r="AO259" i="24" s="1"/>
  <c r="AP259" i="24"/>
  <c r="AQ259" i="24" s="1"/>
  <c r="AL260" i="24"/>
  <c r="AM260" i="24" s="1"/>
  <c r="AN260" i="24"/>
  <c r="AO260" i="24" s="1"/>
  <c r="AP260" i="24"/>
  <c r="AQ260" i="24" s="1"/>
  <c r="AL261" i="24"/>
  <c r="AM261" i="24" s="1"/>
  <c r="AN261" i="24"/>
  <c r="AO261" i="24" s="1"/>
  <c r="AP261" i="24"/>
  <c r="AQ261" i="24" s="1"/>
  <c r="AL262" i="24"/>
  <c r="AM262" i="24" s="1"/>
  <c r="AN262" i="24"/>
  <c r="AO262" i="24" s="1"/>
  <c r="AP262" i="24"/>
  <c r="AQ262" i="24" s="1"/>
  <c r="AL263" i="24"/>
  <c r="AM263" i="24" s="1"/>
  <c r="AN263" i="24"/>
  <c r="AO263" i="24" s="1"/>
  <c r="AP263" i="24"/>
  <c r="AQ263" i="24" s="1"/>
  <c r="AL264" i="24"/>
  <c r="AM264" i="24" s="1"/>
  <c r="AN264" i="24"/>
  <c r="AO264" i="24" s="1"/>
  <c r="AP264" i="24"/>
  <c r="AQ264" i="24" s="1"/>
  <c r="AL265" i="24"/>
  <c r="AM265" i="24" s="1"/>
  <c r="AN265" i="24"/>
  <c r="AO265" i="24" s="1"/>
  <c r="AP265" i="24"/>
  <c r="AQ265" i="24" s="1"/>
  <c r="AL266" i="24"/>
  <c r="AM266" i="24" s="1"/>
  <c r="AN266" i="24"/>
  <c r="AO266" i="24" s="1"/>
  <c r="AP266" i="24"/>
  <c r="AQ266" i="24" s="1"/>
  <c r="AL1289" i="24"/>
  <c r="AM1289" i="24" s="1"/>
  <c r="AN1289" i="24"/>
  <c r="AO1289" i="24" s="1"/>
  <c r="AP1289" i="24"/>
  <c r="AQ1289" i="24" s="1"/>
  <c r="AL1290" i="24"/>
  <c r="AM1290" i="24" s="1"/>
  <c r="AN1290" i="24"/>
  <c r="AO1290" i="24" s="1"/>
  <c r="AP1290" i="24"/>
  <c r="AQ1290" i="24" s="1"/>
  <c r="AL267" i="24"/>
  <c r="AM267" i="24" s="1"/>
  <c r="AN267" i="24"/>
  <c r="AO267" i="24" s="1"/>
  <c r="AP267" i="24"/>
  <c r="AQ267" i="24" s="1"/>
  <c r="AL1291" i="24"/>
  <c r="AM1291" i="24" s="1"/>
  <c r="AN1291" i="24"/>
  <c r="AO1291" i="24" s="1"/>
  <c r="AP1291" i="24"/>
  <c r="AQ1291" i="24" s="1"/>
  <c r="AL2205" i="24"/>
  <c r="AM2205" i="24" s="1"/>
  <c r="AN2205" i="24"/>
  <c r="AO2205" i="24" s="1"/>
  <c r="AP2205" i="24"/>
  <c r="AQ2205" i="24" s="1"/>
  <c r="AL2281" i="24"/>
  <c r="AM2281" i="24" s="1"/>
  <c r="AN2281" i="24"/>
  <c r="AO2281" i="24" s="1"/>
  <c r="AP2281" i="24"/>
  <c r="AQ2281" i="24" s="1"/>
  <c r="AL1292" i="24"/>
  <c r="AM1292" i="24" s="1"/>
  <c r="AN1292" i="24"/>
  <c r="AO1292" i="24" s="1"/>
  <c r="AP1292" i="24"/>
  <c r="AQ1292" i="24" s="1"/>
  <c r="AL2150" i="24"/>
  <c r="AM2150" i="24" s="1"/>
  <c r="AN2150" i="24"/>
  <c r="AO2150" i="24" s="1"/>
  <c r="AP2150" i="24"/>
  <c r="AQ2150" i="24" s="1"/>
  <c r="AL1293" i="24"/>
  <c r="AM1293" i="24" s="1"/>
  <c r="AN1293" i="24"/>
  <c r="AO1293" i="24" s="1"/>
  <c r="AP1293" i="24"/>
  <c r="AQ1293" i="24" s="1"/>
  <c r="AL268" i="24"/>
  <c r="AM268" i="24" s="1"/>
  <c r="AN268" i="24"/>
  <c r="AO268" i="24" s="1"/>
  <c r="AP268" i="24"/>
  <c r="AQ268" i="24" s="1"/>
  <c r="AL269" i="24"/>
  <c r="AM269" i="24" s="1"/>
  <c r="AN269" i="24"/>
  <c r="AO269" i="24" s="1"/>
  <c r="AP269" i="24"/>
  <c r="AQ269" i="24" s="1"/>
  <c r="AL270" i="24"/>
  <c r="AM270" i="24" s="1"/>
  <c r="AN270" i="24"/>
  <c r="AO270" i="24" s="1"/>
  <c r="AP270" i="24"/>
  <c r="AQ270" i="24" s="1"/>
  <c r="AL271" i="24"/>
  <c r="AM271" i="24" s="1"/>
  <c r="AN271" i="24"/>
  <c r="AO271" i="24" s="1"/>
  <c r="AP271" i="24"/>
  <c r="AQ271" i="24" s="1"/>
  <c r="AL272" i="24"/>
  <c r="AM272" i="24" s="1"/>
  <c r="AN272" i="24"/>
  <c r="AO272" i="24" s="1"/>
  <c r="AP272" i="24"/>
  <c r="AQ272" i="24" s="1"/>
  <c r="AL273" i="24"/>
  <c r="AM273" i="24" s="1"/>
  <c r="AN273" i="24"/>
  <c r="AO273" i="24" s="1"/>
  <c r="AP273" i="24"/>
  <c r="AQ273" i="24" s="1"/>
  <c r="AL274" i="24"/>
  <c r="AM274" i="24" s="1"/>
  <c r="AN274" i="24"/>
  <c r="AO274" i="24" s="1"/>
  <c r="AP274" i="24"/>
  <c r="AQ274" i="24" s="1"/>
  <c r="AL1294" i="24"/>
  <c r="AM1294" i="24" s="1"/>
  <c r="AN1294" i="24"/>
  <c r="AO1294" i="24" s="1"/>
  <c r="AP1294" i="24"/>
  <c r="AQ1294" i="24" s="1"/>
  <c r="AL275" i="24"/>
  <c r="AM275" i="24" s="1"/>
  <c r="AN275" i="24"/>
  <c r="AO275" i="24" s="1"/>
  <c r="AP275" i="24"/>
  <c r="AQ275" i="24" s="1"/>
  <c r="AL276" i="24"/>
  <c r="AM276" i="24" s="1"/>
  <c r="AN276" i="24"/>
  <c r="AO276" i="24" s="1"/>
  <c r="AP276" i="24"/>
  <c r="AQ276" i="24" s="1"/>
  <c r="AL277" i="24"/>
  <c r="AM277" i="24" s="1"/>
  <c r="AN277" i="24"/>
  <c r="AO277" i="24" s="1"/>
  <c r="AP277" i="24"/>
  <c r="AQ277" i="24" s="1"/>
  <c r="AL278" i="24"/>
  <c r="AM278" i="24" s="1"/>
  <c r="AN278" i="24"/>
  <c r="AO278" i="24" s="1"/>
  <c r="AP278" i="24"/>
  <c r="AQ278" i="24" s="1"/>
  <c r="AL279" i="24"/>
  <c r="AM279" i="24" s="1"/>
  <c r="AN279" i="24"/>
  <c r="AO279" i="24" s="1"/>
  <c r="AP279" i="24"/>
  <c r="AQ279" i="24" s="1"/>
  <c r="AL280" i="24"/>
  <c r="AM280" i="24" s="1"/>
  <c r="AN280" i="24"/>
  <c r="AO280" i="24" s="1"/>
  <c r="AP280" i="24"/>
  <c r="AQ280" i="24" s="1"/>
  <c r="AL281" i="24"/>
  <c r="AM281" i="24" s="1"/>
  <c r="AN281" i="24"/>
  <c r="AO281" i="24" s="1"/>
  <c r="AP281" i="24"/>
  <c r="AQ281" i="24" s="1"/>
  <c r="AL282" i="24"/>
  <c r="AM282" i="24" s="1"/>
  <c r="AN282" i="24"/>
  <c r="AO282" i="24" s="1"/>
  <c r="AP282" i="24"/>
  <c r="AQ282" i="24" s="1"/>
  <c r="AL283" i="24"/>
  <c r="AM283" i="24" s="1"/>
  <c r="AN283" i="24"/>
  <c r="AO283" i="24" s="1"/>
  <c r="AP283" i="24"/>
  <c r="AQ283" i="24" s="1"/>
  <c r="AL284" i="24"/>
  <c r="AM284" i="24" s="1"/>
  <c r="AN284" i="24"/>
  <c r="AO284" i="24" s="1"/>
  <c r="AP284" i="24"/>
  <c r="AQ284" i="24" s="1"/>
  <c r="AL285" i="24"/>
  <c r="AM285" i="24" s="1"/>
  <c r="AN285" i="24"/>
  <c r="AO285" i="24" s="1"/>
  <c r="AP285" i="24"/>
  <c r="AQ285" i="24" s="1"/>
  <c r="AL1295" i="24"/>
  <c r="AM1295" i="24" s="1"/>
  <c r="AN1295" i="24"/>
  <c r="AO1295" i="24" s="1"/>
  <c r="AP1295" i="24"/>
  <c r="AQ1295" i="24" s="1"/>
  <c r="AL286" i="24"/>
  <c r="AM286" i="24" s="1"/>
  <c r="AN286" i="24"/>
  <c r="AO286" i="24" s="1"/>
  <c r="AP286" i="24"/>
  <c r="AQ286" i="24" s="1"/>
  <c r="AL287" i="24"/>
  <c r="AM287" i="24" s="1"/>
  <c r="AN287" i="24"/>
  <c r="AO287" i="24" s="1"/>
  <c r="AP287" i="24"/>
  <c r="AQ287" i="24" s="1"/>
  <c r="AL288" i="24"/>
  <c r="AM288" i="24" s="1"/>
  <c r="AN288" i="24"/>
  <c r="AO288" i="24" s="1"/>
  <c r="AP288" i="24"/>
  <c r="AQ288" i="24" s="1"/>
  <c r="AL289" i="24"/>
  <c r="AM289" i="24" s="1"/>
  <c r="AN289" i="24"/>
  <c r="AO289" i="24" s="1"/>
  <c r="AP289" i="24"/>
  <c r="AQ289" i="24" s="1"/>
  <c r="AL1296" i="24"/>
  <c r="AM1296" i="24" s="1"/>
  <c r="AN1296" i="24"/>
  <c r="AO1296" i="24" s="1"/>
  <c r="AP1296" i="24"/>
  <c r="AQ1296" i="24" s="1"/>
  <c r="AL290" i="24"/>
  <c r="AM290" i="24" s="1"/>
  <c r="AN290" i="24"/>
  <c r="AO290" i="24" s="1"/>
  <c r="AP290" i="24"/>
  <c r="AQ290" i="24" s="1"/>
  <c r="AL291" i="24"/>
  <c r="AM291" i="24" s="1"/>
  <c r="AN291" i="24"/>
  <c r="AO291" i="24" s="1"/>
  <c r="AP291" i="24"/>
  <c r="AQ291" i="24" s="1"/>
  <c r="AL292" i="24"/>
  <c r="AM292" i="24" s="1"/>
  <c r="AN292" i="24"/>
  <c r="AO292" i="24" s="1"/>
  <c r="AP292" i="24"/>
  <c r="AQ292" i="24" s="1"/>
  <c r="AL1297" i="24"/>
  <c r="AM1297" i="24" s="1"/>
  <c r="AN1297" i="24"/>
  <c r="AO1297" i="24" s="1"/>
  <c r="AP1297" i="24"/>
  <c r="AQ1297" i="24" s="1"/>
  <c r="AL293" i="24"/>
  <c r="AM293" i="24" s="1"/>
  <c r="AN293" i="24"/>
  <c r="AO293" i="24" s="1"/>
  <c r="AP293" i="24"/>
  <c r="AQ293" i="24" s="1"/>
  <c r="AL294" i="24"/>
  <c r="AM294" i="24" s="1"/>
  <c r="AN294" i="24"/>
  <c r="AO294" i="24" s="1"/>
  <c r="AP294" i="24"/>
  <c r="AQ294" i="24" s="1"/>
  <c r="AL1298" i="24"/>
  <c r="AM1298" i="24" s="1"/>
  <c r="AN1298" i="24"/>
  <c r="AO1298" i="24" s="1"/>
  <c r="AP1298" i="24"/>
  <c r="AQ1298" i="24" s="1"/>
  <c r="AL1299" i="24"/>
  <c r="AM1299" i="24" s="1"/>
  <c r="AN1299" i="24"/>
  <c r="AO1299" i="24" s="1"/>
  <c r="AP1299" i="24"/>
  <c r="AQ1299" i="24" s="1"/>
  <c r="AL1300" i="24"/>
  <c r="AM1300" i="24" s="1"/>
  <c r="AN1300" i="24"/>
  <c r="AO1300" i="24" s="1"/>
  <c r="AP1300" i="24"/>
  <c r="AQ1300" i="24" s="1"/>
  <c r="AL1301" i="24"/>
  <c r="AM1301" i="24" s="1"/>
  <c r="AN1301" i="24"/>
  <c r="AO1301" i="24" s="1"/>
  <c r="AP1301" i="24"/>
  <c r="AQ1301" i="24" s="1"/>
  <c r="AL1302" i="24"/>
  <c r="AM1302" i="24" s="1"/>
  <c r="AN1302" i="24"/>
  <c r="AO1302" i="24" s="1"/>
  <c r="AP1302" i="24"/>
  <c r="AQ1302" i="24" s="1"/>
  <c r="AL1303" i="24"/>
  <c r="AM1303" i="24" s="1"/>
  <c r="AN1303" i="24"/>
  <c r="AO1303" i="24" s="1"/>
  <c r="AP1303" i="24"/>
  <c r="AQ1303" i="24" s="1"/>
  <c r="AL295" i="24"/>
  <c r="AM295" i="24" s="1"/>
  <c r="AN295" i="24"/>
  <c r="AO295" i="24" s="1"/>
  <c r="AP295" i="24"/>
  <c r="AQ295" i="24" s="1"/>
  <c r="AL296" i="24"/>
  <c r="AM296" i="24" s="1"/>
  <c r="AN296" i="24"/>
  <c r="AO296" i="24" s="1"/>
  <c r="AP296" i="24"/>
  <c r="AQ296" i="24" s="1"/>
  <c r="AL297" i="24"/>
  <c r="AM297" i="24" s="1"/>
  <c r="AN297" i="24"/>
  <c r="AO297" i="24" s="1"/>
  <c r="AP297" i="24"/>
  <c r="AQ297" i="24" s="1"/>
  <c r="AL298" i="24"/>
  <c r="AM298" i="24" s="1"/>
  <c r="AN298" i="24"/>
  <c r="AO298" i="24" s="1"/>
  <c r="AP298" i="24"/>
  <c r="AQ298" i="24" s="1"/>
  <c r="AL1304" i="24"/>
  <c r="AM1304" i="24" s="1"/>
  <c r="AN1304" i="24"/>
  <c r="AO1304" i="24" s="1"/>
  <c r="AP1304" i="24"/>
  <c r="AQ1304" i="24" s="1"/>
  <c r="AL299" i="24"/>
  <c r="AM299" i="24" s="1"/>
  <c r="AN299" i="24"/>
  <c r="AO299" i="24" s="1"/>
  <c r="AP299" i="24"/>
  <c r="AQ299" i="24" s="1"/>
  <c r="AL300" i="24"/>
  <c r="AM300" i="24" s="1"/>
  <c r="AN300" i="24"/>
  <c r="AO300" i="24" s="1"/>
  <c r="AP300" i="24"/>
  <c r="AQ300" i="24" s="1"/>
  <c r="AL301" i="24"/>
  <c r="AM301" i="24" s="1"/>
  <c r="AN301" i="24"/>
  <c r="AO301" i="24" s="1"/>
  <c r="AP301" i="24"/>
  <c r="AQ301" i="24" s="1"/>
  <c r="AL302" i="24"/>
  <c r="AM302" i="24" s="1"/>
  <c r="AN302" i="24"/>
  <c r="AO302" i="24" s="1"/>
  <c r="AP302" i="24"/>
  <c r="AQ302" i="24" s="1"/>
  <c r="AL1305" i="24"/>
  <c r="AM1305" i="24" s="1"/>
  <c r="AN1305" i="24"/>
  <c r="AO1305" i="24" s="1"/>
  <c r="AP1305" i="24"/>
  <c r="AQ1305" i="24" s="1"/>
  <c r="AL303" i="24"/>
  <c r="AM303" i="24" s="1"/>
  <c r="AN303" i="24"/>
  <c r="AO303" i="24" s="1"/>
  <c r="AP303" i="24"/>
  <c r="AQ303" i="24" s="1"/>
  <c r="AL1306" i="24"/>
  <c r="AM1306" i="24" s="1"/>
  <c r="AN1306" i="24"/>
  <c r="AO1306" i="24" s="1"/>
  <c r="AP1306" i="24"/>
  <c r="AQ1306" i="24" s="1"/>
  <c r="AL1307" i="24"/>
  <c r="AM1307" i="24" s="1"/>
  <c r="AN1307" i="24"/>
  <c r="AO1307" i="24" s="1"/>
  <c r="AP1307" i="24"/>
  <c r="AQ1307" i="24" s="1"/>
  <c r="AL304" i="24"/>
  <c r="AM304" i="24" s="1"/>
  <c r="AN304" i="24"/>
  <c r="AO304" i="24" s="1"/>
  <c r="AP304" i="24"/>
  <c r="AQ304" i="24" s="1"/>
  <c r="AL1308" i="24"/>
  <c r="AM1308" i="24" s="1"/>
  <c r="AN1308" i="24"/>
  <c r="AO1308" i="24" s="1"/>
  <c r="AP1308" i="24"/>
  <c r="AQ1308" i="24" s="1"/>
  <c r="AL305" i="24"/>
  <c r="AM305" i="24" s="1"/>
  <c r="AN305" i="24"/>
  <c r="AO305" i="24" s="1"/>
  <c r="AP305" i="24"/>
  <c r="AQ305" i="24" s="1"/>
  <c r="AL306" i="24"/>
  <c r="AM306" i="24" s="1"/>
  <c r="AN306" i="24"/>
  <c r="AO306" i="24" s="1"/>
  <c r="AP306" i="24"/>
  <c r="AQ306" i="24" s="1"/>
  <c r="AL307" i="24"/>
  <c r="AM307" i="24" s="1"/>
  <c r="AN307" i="24"/>
  <c r="AO307" i="24" s="1"/>
  <c r="AP307" i="24"/>
  <c r="AQ307" i="24" s="1"/>
  <c r="AL308" i="24"/>
  <c r="AM308" i="24" s="1"/>
  <c r="AN308" i="24"/>
  <c r="AO308" i="24" s="1"/>
  <c r="AP308" i="24"/>
  <c r="AQ308" i="24" s="1"/>
  <c r="AL309" i="24"/>
  <c r="AM309" i="24" s="1"/>
  <c r="AN309" i="24"/>
  <c r="AO309" i="24" s="1"/>
  <c r="AP309" i="24"/>
  <c r="AQ309" i="24" s="1"/>
  <c r="AL310" i="24"/>
  <c r="AM310" i="24" s="1"/>
  <c r="AN310" i="24"/>
  <c r="AO310" i="24" s="1"/>
  <c r="AP310" i="24"/>
  <c r="AQ310" i="24" s="1"/>
  <c r="AL311" i="24"/>
  <c r="AM311" i="24" s="1"/>
  <c r="AN311" i="24"/>
  <c r="AO311" i="24" s="1"/>
  <c r="AP311" i="24"/>
  <c r="AQ311" i="24" s="1"/>
  <c r="AL1309" i="24"/>
  <c r="AM1309" i="24" s="1"/>
  <c r="AN1309" i="24"/>
  <c r="AO1309" i="24" s="1"/>
  <c r="AP1309" i="24"/>
  <c r="AQ1309" i="24" s="1"/>
  <c r="AL312" i="24"/>
  <c r="AM312" i="24" s="1"/>
  <c r="AN312" i="24"/>
  <c r="AO312" i="24" s="1"/>
  <c r="AP312" i="24"/>
  <c r="AQ312" i="24" s="1"/>
  <c r="AL313" i="24"/>
  <c r="AM313" i="24" s="1"/>
  <c r="AN313" i="24"/>
  <c r="AO313" i="24" s="1"/>
  <c r="AP313" i="24"/>
  <c r="AQ313" i="24" s="1"/>
  <c r="AL1310" i="24"/>
  <c r="AM1310" i="24" s="1"/>
  <c r="AN1310" i="24"/>
  <c r="AO1310" i="24" s="1"/>
  <c r="AP1310" i="24"/>
  <c r="AQ1310" i="24" s="1"/>
  <c r="AL1311" i="24"/>
  <c r="AM1311" i="24" s="1"/>
  <c r="AN1311" i="24"/>
  <c r="AO1311" i="24" s="1"/>
  <c r="AP1311" i="24"/>
  <c r="AQ1311" i="24" s="1"/>
  <c r="AL314" i="24"/>
  <c r="AM314" i="24" s="1"/>
  <c r="AN314" i="24"/>
  <c r="AO314" i="24" s="1"/>
  <c r="AP314" i="24"/>
  <c r="AQ314" i="24" s="1"/>
  <c r="AL1312" i="24"/>
  <c r="AM1312" i="24" s="1"/>
  <c r="AN1312" i="24"/>
  <c r="AO1312" i="24" s="1"/>
  <c r="AP1312" i="24"/>
  <c r="AQ1312" i="24" s="1"/>
  <c r="AL315" i="24"/>
  <c r="AM315" i="24" s="1"/>
  <c r="AN315" i="24"/>
  <c r="AO315" i="24" s="1"/>
  <c r="AP315" i="24"/>
  <c r="AQ315" i="24" s="1"/>
  <c r="AL316" i="24"/>
  <c r="AM316" i="24" s="1"/>
  <c r="AN316" i="24"/>
  <c r="AO316" i="24" s="1"/>
  <c r="AP316" i="24"/>
  <c r="AQ316" i="24" s="1"/>
  <c r="AL317" i="24"/>
  <c r="AM317" i="24" s="1"/>
  <c r="AN317" i="24"/>
  <c r="AO317" i="24" s="1"/>
  <c r="AP317" i="24"/>
  <c r="AQ317" i="24" s="1"/>
  <c r="AL1313" i="24"/>
  <c r="AM1313" i="24" s="1"/>
  <c r="AN1313" i="24"/>
  <c r="AO1313" i="24" s="1"/>
  <c r="AP1313" i="24"/>
  <c r="AQ1313" i="24" s="1"/>
  <c r="AL318" i="24"/>
  <c r="AM318" i="24" s="1"/>
  <c r="AN318" i="24"/>
  <c r="AO318" i="24" s="1"/>
  <c r="AP318" i="24"/>
  <c r="AQ318" i="24" s="1"/>
  <c r="AL1314" i="24"/>
  <c r="AM1314" i="24" s="1"/>
  <c r="AN1314" i="24"/>
  <c r="AO1314" i="24" s="1"/>
  <c r="AP1314" i="24"/>
  <c r="AQ1314" i="24" s="1"/>
  <c r="AL1315" i="24"/>
  <c r="AM1315" i="24" s="1"/>
  <c r="AN1315" i="24"/>
  <c r="AO1315" i="24" s="1"/>
  <c r="AP1315" i="24"/>
  <c r="AQ1315" i="24" s="1"/>
  <c r="AL1316" i="24"/>
  <c r="AM1316" i="24" s="1"/>
  <c r="AN1316" i="24"/>
  <c r="AO1316" i="24" s="1"/>
  <c r="AP1316" i="24"/>
  <c r="AQ1316" i="24" s="1"/>
  <c r="AL319" i="24"/>
  <c r="AM319" i="24" s="1"/>
  <c r="AN319" i="24"/>
  <c r="AO319" i="24" s="1"/>
  <c r="AP319" i="24"/>
  <c r="AQ319" i="24" s="1"/>
  <c r="AL1317" i="24"/>
  <c r="AM1317" i="24" s="1"/>
  <c r="AN1317" i="24"/>
  <c r="AO1317" i="24" s="1"/>
  <c r="AP1317" i="24"/>
  <c r="AQ1317" i="24" s="1"/>
  <c r="AL1318" i="24"/>
  <c r="AM1318" i="24" s="1"/>
  <c r="AN1318" i="24"/>
  <c r="AO1318" i="24" s="1"/>
  <c r="AP1318" i="24"/>
  <c r="AQ1318" i="24" s="1"/>
  <c r="AL2527" i="24"/>
  <c r="AM2527" i="24" s="1"/>
  <c r="AN2527" i="24"/>
  <c r="AO2527" i="24" s="1"/>
  <c r="AP2527" i="24"/>
  <c r="AQ2527" i="24" s="1"/>
  <c r="AL2370" i="24"/>
  <c r="AM2370" i="24" s="1"/>
  <c r="AN2370" i="24"/>
  <c r="AO2370" i="24" s="1"/>
  <c r="AP2370" i="24"/>
  <c r="AQ2370" i="24" s="1"/>
  <c r="AL320" i="24"/>
  <c r="AM320" i="24" s="1"/>
  <c r="AN320" i="24"/>
  <c r="AO320" i="24" s="1"/>
  <c r="AP320" i="24"/>
  <c r="AQ320" i="24" s="1"/>
  <c r="AL321" i="24"/>
  <c r="AM321" i="24" s="1"/>
  <c r="AN321" i="24"/>
  <c r="AO321" i="24" s="1"/>
  <c r="AP321" i="24"/>
  <c r="AQ321" i="24" s="1"/>
  <c r="AL2122" i="24"/>
  <c r="AM2122" i="24" s="1"/>
  <c r="AN2122" i="24"/>
  <c r="AO2122" i="24" s="1"/>
  <c r="AP2122" i="24"/>
  <c r="AQ2122" i="24" s="1"/>
  <c r="AL2218" i="24"/>
  <c r="AM2218" i="24" s="1"/>
  <c r="AN2218" i="24"/>
  <c r="AO2218" i="24" s="1"/>
  <c r="AP2218" i="24"/>
  <c r="AQ2218" i="24" s="1"/>
  <c r="AL1319" i="24"/>
  <c r="AM1319" i="24" s="1"/>
  <c r="AN1319" i="24"/>
  <c r="AO1319" i="24" s="1"/>
  <c r="AP1319" i="24"/>
  <c r="AQ1319" i="24" s="1"/>
  <c r="AL2515" i="24"/>
  <c r="AM2515" i="24" s="1"/>
  <c r="AN2515" i="24"/>
  <c r="AO2515" i="24" s="1"/>
  <c r="AP2515" i="24"/>
  <c r="AQ2515" i="24" s="1"/>
  <c r="AL2156" i="24"/>
  <c r="AM2156" i="24" s="1"/>
  <c r="AN2156" i="24"/>
  <c r="AO2156" i="24" s="1"/>
  <c r="AP2156" i="24"/>
  <c r="AQ2156" i="24" s="1"/>
  <c r="AL1992" i="24"/>
  <c r="AM1992" i="24" s="1"/>
  <c r="AN1992" i="24"/>
  <c r="AO1992" i="24" s="1"/>
  <c r="AP1992" i="24"/>
  <c r="AQ1992" i="24" s="1"/>
  <c r="AL2429" i="24"/>
  <c r="AM2429" i="24" s="1"/>
  <c r="AN2429" i="24"/>
  <c r="AO2429" i="24" s="1"/>
  <c r="AP2429" i="24"/>
  <c r="AQ2429" i="24" s="1"/>
  <c r="AL1948" i="24"/>
  <c r="AM1948" i="24" s="1"/>
  <c r="AN1948" i="24"/>
  <c r="AO1948" i="24" s="1"/>
  <c r="AP1948" i="24"/>
  <c r="AQ1948" i="24" s="1"/>
  <c r="AL2326" i="24"/>
  <c r="AM2326" i="24" s="1"/>
  <c r="AN2326" i="24"/>
  <c r="AO2326" i="24" s="1"/>
  <c r="AP2326" i="24"/>
  <c r="AQ2326" i="24" s="1"/>
  <c r="AL2240" i="24"/>
  <c r="AM2240" i="24" s="1"/>
  <c r="AN2240" i="24"/>
  <c r="AO2240" i="24" s="1"/>
  <c r="AP2240" i="24"/>
  <c r="AQ2240" i="24" s="1"/>
  <c r="AL1922" i="24"/>
  <c r="AM1922" i="24" s="1"/>
  <c r="AN1922" i="24"/>
  <c r="AO1922" i="24" s="1"/>
  <c r="AP1922" i="24"/>
  <c r="AQ1922" i="24" s="1"/>
  <c r="AL2194" i="24"/>
  <c r="AM2194" i="24" s="1"/>
  <c r="AN2194" i="24"/>
  <c r="AO2194" i="24" s="1"/>
  <c r="AP2194" i="24"/>
  <c r="AQ2194" i="24" s="1"/>
  <c r="AL1996" i="24"/>
  <c r="AM1996" i="24" s="1"/>
  <c r="AN1996" i="24"/>
  <c r="AO1996" i="24" s="1"/>
  <c r="AP1996" i="24"/>
  <c r="AQ1996" i="24" s="1"/>
  <c r="AL2016" i="24"/>
  <c r="AM2016" i="24" s="1"/>
  <c r="AN2016" i="24"/>
  <c r="AO2016" i="24" s="1"/>
  <c r="AP2016" i="24"/>
  <c r="AQ2016" i="24" s="1"/>
  <c r="AL2394" i="24"/>
  <c r="AM2394" i="24" s="1"/>
  <c r="AN2394" i="24"/>
  <c r="AO2394" i="24" s="1"/>
  <c r="AP2394" i="24"/>
  <c r="AQ2394" i="24" s="1"/>
  <c r="AL2076" i="24"/>
  <c r="AM2076" i="24" s="1"/>
  <c r="AN2076" i="24"/>
  <c r="AO2076" i="24" s="1"/>
  <c r="AP2076" i="24"/>
  <c r="AQ2076" i="24" s="1"/>
  <c r="AL2346" i="24"/>
  <c r="AM2346" i="24" s="1"/>
  <c r="AN2346" i="24"/>
  <c r="AO2346" i="24" s="1"/>
  <c r="AP2346" i="24"/>
  <c r="AQ2346" i="24" s="1"/>
  <c r="AL1938" i="24"/>
  <c r="AM1938" i="24" s="1"/>
  <c r="AN1938" i="24"/>
  <c r="AO1938" i="24" s="1"/>
  <c r="AP1938" i="24"/>
  <c r="AQ1938" i="24" s="1"/>
  <c r="AL2317" i="24"/>
  <c r="AM2317" i="24" s="1"/>
  <c r="AN2317" i="24"/>
  <c r="AO2317" i="24" s="1"/>
  <c r="AP2317" i="24"/>
  <c r="AQ2317" i="24" s="1"/>
  <c r="AL2408" i="24"/>
  <c r="AM2408" i="24" s="1"/>
  <c r="AN2408" i="24"/>
  <c r="AO2408" i="24" s="1"/>
  <c r="AP2408" i="24"/>
  <c r="AQ2408" i="24" s="1"/>
  <c r="AL1320" i="24"/>
  <c r="AM1320" i="24" s="1"/>
  <c r="AN1320" i="24"/>
  <c r="AO1320" i="24" s="1"/>
  <c r="AP1320" i="24"/>
  <c r="AQ1320" i="24" s="1"/>
  <c r="AL2092" i="24"/>
  <c r="AM2092" i="24" s="1"/>
  <c r="AN2092" i="24"/>
  <c r="AO2092" i="24" s="1"/>
  <c r="AP2092" i="24"/>
  <c r="AQ2092" i="24" s="1"/>
  <c r="AL322" i="24"/>
  <c r="AM322" i="24" s="1"/>
  <c r="AN322" i="24"/>
  <c r="AO322" i="24" s="1"/>
  <c r="AP322" i="24"/>
  <c r="AQ322" i="24" s="1"/>
  <c r="AL2448" i="24"/>
  <c r="AM2448" i="24" s="1"/>
  <c r="AN2448" i="24"/>
  <c r="AO2448" i="24" s="1"/>
  <c r="AP2448" i="24"/>
  <c r="AQ2448" i="24" s="1"/>
  <c r="AL323" i="24"/>
  <c r="AM323" i="24" s="1"/>
  <c r="AN323" i="24"/>
  <c r="AO323" i="24" s="1"/>
  <c r="AP323" i="24"/>
  <c r="AQ323" i="24" s="1"/>
  <c r="AL324" i="24"/>
  <c r="AM324" i="24" s="1"/>
  <c r="AN324" i="24"/>
  <c r="AO324" i="24" s="1"/>
  <c r="AP324" i="24"/>
  <c r="AQ324" i="24" s="1"/>
  <c r="AL2145" i="24"/>
  <c r="AM2145" i="24" s="1"/>
  <c r="AN2145" i="24"/>
  <c r="AO2145" i="24" s="1"/>
  <c r="AP2145" i="24"/>
  <c r="AQ2145" i="24" s="1"/>
  <c r="AL2157" i="24"/>
  <c r="AM2157" i="24" s="1"/>
  <c r="AN2157" i="24"/>
  <c r="AO2157" i="24" s="1"/>
  <c r="AP2157" i="24"/>
  <c r="AQ2157" i="24" s="1"/>
  <c r="AL2252" i="24"/>
  <c r="AM2252" i="24" s="1"/>
  <c r="AN2252" i="24"/>
  <c r="AO2252" i="24" s="1"/>
  <c r="AP2252" i="24"/>
  <c r="AQ2252" i="24" s="1"/>
  <c r="AL2421" i="24"/>
  <c r="AM2421" i="24" s="1"/>
  <c r="AN2421" i="24"/>
  <c r="AO2421" i="24" s="1"/>
  <c r="AP2421" i="24"/>
  <c r="AQ2421" i="24" s="1"/>
  <c r="AL2159" i="24"/>
  <c r="AM2159" i="24" s="1"/>
  <c r="AN2159" i="24"/>
  <c r="AO2159" i="24" s="1"/>
  <c r="AP2159" i="24"/>
  <c r="AQ2159" i="24" s="1"/>
  <c r="AL2220" i="24"/>
  <c r="AM2220" i="24" s="1"/>
  <c r="AN2220" i="24"/>
  <c r="AO2220" i="24" s="1"/>
  <c r="AP2220" i="24"/>
  <c r="AQ2220" i="24" s="1"/>
  <c r="AL2192" i="24"/>
  <c r="AM2192" i="24" s="1"/>
  <c r="AN2192" i="24"/>
  <c r="AO2192" i="24" s="1"/>
  <c r="AP2192" i="24"/>
  <c r="AQ2192" i="24" s="1"/>
  <c r="AL2233" i="24"/>
  <c r="AM2233" i="24" s="1"/>
  <c r="AN2233" i="24"/>
  <c r="AO2233" i="24" s="1"/>
  <c r="AP2233" i="24"/>
  <c r="AQ2233" i="24" s="1"/>
  <c r="AL2234" i="24"/>
  <c r="AM2234" i="24" s="1"/>
  <c r="AN2234" i="24"/>
  <c r="AO2234" i="24" s="1"/>
  <c r="AP2234" i="24"/>
  <c r="AQ2234" i="24" s="1"/>
  <c r="AL2086" i="24"/>
  <c r="AM2086" i="24" s="1"/>
  <c r="AN2086" i="24"/>
  <c r="AO2086" i="24" s="1"/>
  <c r="AP2086" i="24"/>
  <c r="AQ2086" i="24" s="1"/>
  <c r="AL325" i="24"/>
  <c r="AM325" i="24" s="1"/>
  <c r="AN325" i="24"/>
  <c r="AO325" i="24" s="1"/>
  <c r="AP325" i="24"/>
  <c r="AQ325" i="24" s="1"/>
  <c r="AL326" i="24"/>
  <c r="AM326" i="24" s="1"/>
  <c r="AN326" i="24"/>
  <c r="AO326" i="24" s="1"/>
  <c r="AP326" i="24"/>
  <c r="AQ326" i="24" s="1"/>
  <c r="AL2449" i="24"/>
  <c r="AM2449" i="24" s="1"/>
  <c r="AN2449" i="24"/>
  <c r="AO2449" i="24" s="1"/>
  <c r="AP2449" i="24"/>
  <c r="AQ2449" i="24" s="1"/>
  <c r="AL327" i="24"/>
  <c r="AM327" i="24" s="1"/>
  <c r="AN327" i="24"/>
  <c r="AO327" i="24" s="1"/>
  <c r="AP327" i="24"/>
  <c r="AQ327" i="24" s="1"/>
  <c r="AL328" i="24"/>
  <c r="AM328" i="24" s="1"/>
  <c r="AN328" i="24"/>
  <c r="AO328" i="24" s="1"/>
  <c r="AP328" i="24"/>
  <c r="AQ328" i="24" s="1"/>
  <c r="AL329" i="24"/>
  <c r="AM329" i="24" s="1"/>
  <c r="AN329" i="24"/>
  <c r="AO329" i="24" s="1"/>
  <c r="AP329" i="24"/>
  <c r="AQ329" i="24" s="1"/>
  <c r="AL330" i="24"/>
  <c r="AM330" i="24" s="1"/>
  <c r="AN330" i="24"/>
  <c r="AO330" i="24" s="1"/>
  <c r="AP330" i="24"/>
  <c r="AQ330" i="24" s="1"/>
  <c r="AL331" i="24"/>
  <c r="AM331" i="24" s="1"/>
  <c r="AN331" i="24"/>
  <c r="AO331" i="24" s="1"/>
  <c r="AP331" i="24"/>
  <c r="AQ331" i="24" s="1"/>
  <c r="AL1322" i="24"/>
  <c r="AM1322" i="24" s="1"/>
  <c r="AN1322" i="24"/>
  <c r="AO1322" i="24" s="1"/>
  <c r="AP1322" i="24"/>
  <c r="AQ1322" i="24" s="1"/>
  <c r="AL332" i="24"/>
  <c r="AM332" i="24" s="1"/>
  <c r="AN332" i="24"/>
  <c r="AO332" i="24" s="1"/>
  <c r="AP332" i="24"/>
  <c r="AQ332" i="24" s="1"/>
  <c r="AL333" i="24"/>
  <c r="AM333" i="24" s="1"/>
  <c r="AN333" i="24"/>
  <c r="AO333" i="24" s="1"/>
  <c r="AP333" i="24"/>
  <c r="AQ333" i="24" s="1"/>
  <c r="AL334" i="24"/>
  <c r="AM334" i="24" s="1"/>
  <c r="AN334" i="24"/>
  <c r="AO334" i="24" s="1"/>
  <c r="AP334" i="24"/>
  <c r="AQ334" i="24" s="1"/>
  <c r="AL335" i="24"/>
  <c r="AM335" i="24" s="1"/>
  <c r="AN335" i="24"/>
  <c r="AO335" i="24" s="1"/>
  <c r="AP335" i="24"/>
  <c r="AQ335" i="24" s="1"/>
  <c r="AL1323" i="24"/>
  <c r="AM1323" i="24" s="1"/>
  <c r="AN1323" i="24"/>
  <c r="AO1323" i="24" s="1"/>
  <c r="AP1323" i="24"/>
  <c r="AQ1323" i="24" s="1"/>
  <c r="AL1324" i="24"/>
  <c r="AM1324" i="24" s="1"/>
  <c r="AN1324" i="24"/>
  <c r="AO1324" i="24" s="1"/>
  <c r="AP1324" i="24"/>
  <c r="AQ1324" i="24" s="1"/>
  <c r="AL1325" i="24"/>
  <c r="AM1325" i="24" s="1"/>
  <c r="AN1325" i="24"/>
  <c r="AO1325" i="24" s="1"/>
  <c r="AP1325" i="24"/>
  <c r="AQ1325" i="24" s="1"/>
  <c r="AL1326" i="24"/>
  <c r="AM1326" i="24" s="1"/>
  <c r="AN1326" i="24"/>
  <c r="AO1326" i="24" s="1"/>
  <c r="AP1326" i="24"/>
  <c r="AQ1326" i="24" s="1"/>
  <c r="AL1327" i="24"/>
  <c r="AM1327" i="24" s="1"/>
  <c r="AN1327" i="24"/>
  <c r="AO1327" i="24" s="1"/>
  <c r="AP1327" i="24"/>
  <c r="AQ1327" i="24" s="1"/>
  <c r="AL2153" i="24"/>
  <c r="AM2153" i="24" s="1"/>
  <c r="AN2153" i="24"/>
  <c r="AO2153" i="24" s="1"/>
  <c r="AP2153" i="24"/>
  <c r="AQ2153" i="24" s="1"/>
  <c r="AL1328" i="24"/>
  <c r="AM1328" i="24" s="1"/>
  <c r="AN1328" i="24"/>
  <c r="AO1328" i="24" s="1"/>
  <c r="AP1328" i="24"/>
  <c r="AQ1328" i="24" s="1"/>
  <c r="AL1329" i="24"/>
  <c r="AM1329" i="24" s="1"/>
  <c r="AN1329" i="24"/>
  <c r="AO1329" i="24" s="1"/>
  <c r="AP1329" i="24"/>
  <c r="AQ1329" i="24" s="1"/>
  <c r="AL1330" i="24"/>
  <c r="AM1330" i="24" s="1"/>
  <c r="AN1330" i="24"/>
  <c r="AO1330" i="24" s="1"/>
  <c r="AP1330" i="24"/>
  <c r="AQ1330" i="24" s="1"/>
  <c r="AL1914" i="24"/>
  <c r="AM1914" i="24" s="1"/>
  <c r="AN1914" i="24"/>
  <c r="AO1914" i="24" s="1"/>
  <c r="AP1914" i="24"/>
  <c r="AQ1914" i="24" s="1"/>
  <c r="AL1331" i="24"/>
  <c r="AM1331" i="24" s="1"/>
  <c r="AN1331" i="24"/>
  <c r="AO1331" i="24" s="1"/>
  <c r="AP1331" i="24"/>
  <c r="AQ1331" i="24" s="1"/>
  <c r="AL2368" i="24"/>
  <c r="AM2368" i="24" s="1"/>
  <c r="AN2368" i="24"/>
  <c r="AO2368" i="24" s="1"/>
  <c r="AP2368" i="24"/>
  <c r="AQ2368" i="24" s="1"/>
  <c r="AL1332" i="24"/>
  <c r="AM1332" i="24" s="1"/>
  <c r="AN1332" i="24"/>
  <c r="AO1332" i="24" s="1"/>
  <c r="AP1332" i="24"/>
  <c r="AQ1332" i="24" s="1"/>
  <c r="AL336" i="24"/>
  <c r="AM336" i="24" s="1"/>
  <c r="AN336" i="24"/>
  <c r="AO336" i="24" s="1"/>
  <c r="AP336" i="24"/>
  <c r="AQ336" i="24" s="1"/>
  <c r="AL337" i="24"/>
  <c r="AM337" i="24" s="1"/>
  <c r="AN337" i="24"/>
  <c r="AO337" i="24" s="1"/>
  <c r="AP337" i="24"/>
  <c r="AQ337" i="24" s="1"/>
  <c r="AL1943" i="24"/>
  <c r="AM1943" i="24" s="1"/>
  <c r="AN1943" i="24"/>
  <c r="AO1943" i="24" s="1"/>
  <c r="AP1943" i="24"/>
  <c r="AQ1943" i="24" s="1"/>
  <c r="AL1884" i="24"/>
  <c r="AM1884" i="24" s="1"/>
  <c r="AN1884" i="24"/>
  <c r="AO1884" i="24" s="1"/>
  <c r="AP1884" i="24"/>
  <c r="AQ1884" i="24" s="1"/>
  <c r="AL1966" i="24"/>
  <c r="AM1966" i="24" s="1"/>
  <c r="AN1966" i="24"/>
  <c r="AO1966" i="24" s="1"/>
  <c r="AP1966" i="24"/>
  <c r="AQ1966" i="24" s="1"/>
  <c r="AL1967" i="24"/>
  <c r="AM1967" i="24" s="1"/>
  <c r="AN1967" i="24"/>
  <c r="AO1967" i="24" s="1"/>
  <c r="AP1967" i="24"/>
  <c r="AQ1967" i="24" s="1"/>
  <c r="AL2212" i="24"/>
  <c r="AM2212" i="24" s="1"/>
  <c r="AN2212" i="24"/>
  <c r="AO2212" i="24" s="1"/>
  <c r="AP2212" i="24"/>
  <c r="AQ2212" i="24" s="1"/>
  <c r="AL2024" i="24"/>
  <c r="AM2024" i="24" s="1"/>
  <c r="AN2024" i="24"/>
  <c r="AO2024" i="24" s="1"/>
  <c r="AP2024" i="24"/>
  <c r="AQ2024" i="24" s="1"/>
  <c r="AL2068" i="24"/>
  <c r="AM2068" i="24" s="1"/>
  <c r="AN2068" i="24"/>
  <c r="AO2068" i="24" s="1"/>
  <c r="AP2068" i="24"/>
  <c r="AQ2068" i="24" s="1"/>
  <c r="AL1883" i="24"/>
  <c r="AM1883" i="24" s="1"/>
  <c r="AN1883" i="24"/>
  <c r="AO1883" i="24" s="1"/>
  <c r="AP1883" i="24"/>
  <c r="AQ1883" i="24" s="1"/>
  <c r="AL2427" i="24"/>
  <c r="AM2427" i="24" s="1"/>
  <c r="AN2427" i="24"/>
  <c r="AO2427" i="24" s="1"/>
  <c r="AP2427" i="24"/>
  <c r="AQ2427" i="24" s="1"/>
  <c r="AL2025" i="24"/>
  <c r="AM2025" i="24" s="1"/>
  <c r="AN2025" i="24"/>
  <c r="AO2025" i="24" s="1"/>
  <c r="AP2025" i="24"/>
  <c r="AQ2025" i="24" s="1"/>
  <c r="AL2480" i="24"/>
  <c r="AM2480" i="24" s="1"/>
  <c r="AN2480" i="24"/>
  <c r="AO2480" i="24" s="1"/>
  <c r="AP2480" i="24"/>
  <c r="AQ2480" i="24" s="1"/>
  <c r="AL2483" i="24"/>
  <c r="AM2483" i="24" s="1"/>
  <c r="AN2483" i="24"/>
  <c r="AO2483" i="24" s="1"/>
  <c r="AP2483" i="24"/>
  <c r="AQ2483" i="24" s="1"/>
  <c r="AL1910" i="24"/>
  <c r="AM1910" i="24" s="1"/>
  <c r="AN1910" i="24"/>
  <c r="AO1910" i="24" s="1"/>
  <c r="AP1910" i="24"/>
  <c r="AQ1910" i="24" s="1"/>
  <c r="AL2426" i="24"/>
  <c r="AM2426" i="24" s="1"/>
  <c r="AN2426" i="24"/>
  <c r="AO2426" i="24" s="1"/>
  <c r="AP2426" i="24"/>
  <c r="AQ2426" i="24" s="1"/>
  <c r="AL2433" i="24"/>
  <c r="AM2433" i="24" s="1"/>
  <c r="AN2433" i="24"/>
  <c r="AO2433" i="24" s="1"/>
  <c r="AP2433" i="24"/>
  <c r="AQ2433" i="24" s="1"/>
  <c r="AL2301" i="24"/>
  <c r="AM2301" i="24" s="1"/>
  <c r="AN2301" i="24"/>
  <c r="AO2301" i="24" s="1"/>
  <c r="AP2301" i="24"/>
  <c r="AQ2301" i="24" s="1"/>
  <c r="AL2476" i="24"/>
  <c r="AM2476" i="24" s="1"/>
  <c r="AN2476" i="24"/>
  <c r="AO2476" i="24" s="1"/>
  <c r="AP2476" i="24"/>
  <c r="AQ2476" i="24" s="1"/>
  <c r="AL2428" i="24"/>
  <c r="AM2428" i="24" s="1"/>
  <c r="AN2428" i="24"/>
  <c r="AO2428" i="24" s="1"/>
  <c r="AP2428" i="24"/>
  <c r="AQ2428" i="24" s="1"/>
  <c r="AL2509" i="24"/>
  <c r="AM2509" i="24" s="1"/>
  <c r="AN2509" i="24"/>
  <c r="AO2509" i="24" s="1"/>
  <c r="AP2509" i="24"/>
  <c r="AQ2509" i="24" s="1"/>
  <c r="AL2498" i="24"/>
  <c r="AM2498" i="24" s="1"/>
  <c r="AN2498" i="24"/>
  <c r="AO2498" i="24" s="1"/>
  <c r="AP2498" i="24"/>
  <c r="AQ2498" i="24" s="1"/>
  <c r="AL1968" i="24"/>
  <c r="AM1968" i="24" s="1"/>
  <c r="AN1968" i="24"/>
  <c r="AO1968" i="24" s="1"/>
  <c r="AP1968" i="24"/>
  <c r="AQ1968" i="24" s="1"/>
  <c r="AL2511" i="24"/>
  <c r="AM2511" i="24" s="1"/>
  <c r="AN2511" i="24"/>
  <c r="AO2511" i="24" s="1"/>
  <c r="AP2511" i="24"/>
  <c r="AQ2511" i="24" s="1"/>
  <c r="AL2539" i="24"/>
  <c r="AM2539" i="24" s="1"/>
  <c r="AN2539" i="24"/>
  <c r="AO2539" i="24" s="1"/>
  <c r="AP2539" i="24"/>
  <c r="AQ2539" i="24" s="1"/>
  <c r="AL1885" i="24"/>
  <c r="AM1885" i="24" s="1"/>
  <c r="AN1885" i="24"/>
  <c r="AO1885" i="24" s="1"/>
  <c r="AP1885" i="24"/>
  <c r="AQ1885" i="24" s="1"/>
  <c r="AL2138" i="24"/>
  <c r="AM2138" i="24" s="1"/>
  <c r="AN2138" i="24"/>
  <c r="AO2138" i="24" s="1"/>
  <c r="AP2138" i="24"/>
  <c r="AQ2138" i="24" s="1"/>
  <c r="AL2528" i="24"/>
  <c r="AM2528" i="24" s="1"/>
  <c r="AN2528" i="24"/>
  <c r="AO2528" i="24" s="1"/>
  <c r="AP2528" i="24"/>
  <c r="AQ2528" i="24" s="1"/>
  <c r="AL2237" i="24"/>
  <c r="AM2237" i="24" s="1"/>
  <c r="AN2237" i="24"/>
  <c r="AO2237" i="24" s="1"/>
  <c r="AP2237" i="24"/>
  <c r="AQ2237" i="24" s="1"/>
  <c r="AL338" i="24"/>
  <c r="AM338" i="24" s="1"/>
  <c r="AN338" i="24"/>
  <c r="AO338" i="24" s="1"/>
  <c r="AP338" i="24"/>
  <c r="AQ338" i="24" s="1"/>
  <c r="AL2532" i="24"/>
  <c r="AM2532" i="24" s="1"/>
  <c r="AN2532" i="24"/>
  <c r="AO2532" i="24" s="1"/>
  <c r="AP2532" i="24"/>
  <c r="AQ2532" i="24" s="1"/>
  <c r="AL2425" i="24"/>
  <c r="AM2425" i="24" s="1"/>
  <c r="AN2425" i="24"/>
  <c r="AO2425" i="24" s="1"/>
  <c r="AP2425" i="24"/>
  <c r="AQ2425" i="24" s="1"/>
  <c r="AL2164" i="24"/>
  <c r="AM2164" i="24" s="1"/>
  <c r="AN2164" i="24"/>
  <c r="AO2164" i="24" s="1"/>
  <c r="AP2164" i="24"/>
  <c r="AQ2164" i="24" s="1"/>
  <c r="AL339" i="24"/>
  <c r="AM339" i="24" s="1"/>
  <c r="AN339" i="24"/>
  <c r="AO339" i="24" s="1"/>
  <c r="AP339" i="24"/>
  <c r="AQ339" i="24" s="1"/>
  <c r="AL340" i="24"/>
  <c r="AM340" i="24" s="1"/>
  <c r="AN340" i="24"/>
  <c r="AO340" i="24" s="1"/>
  <c r="AP340" i="24"/>
  <c r="AQ340" i="24" s="1"/>
  <c r="AL341" i="24"/>
  <c r="AM341" i="24" s="1"/>
  <c r="AN341" i="24"/>
  <c r="AO341" i="24" s="1"/>
  <c r="AP341" i="24"/>
  <c r="AQ341" i="24" s="1"/>
  <c r="AL342" i="24"/>
  <c r="AM342" i="24" s="1"/>
  <c r="AN342" i="24"/>
  <c r="AO342" i="24" s="1"/>
  <c r="AP342" i="24"/>
  <c r="AQ342" i="24" s="1"/>
  <c r="AL2395" i="24"/>
  <c r="AM2395" i="24" s="1"/>
  <c r="AN2395" i="24"/>
  <c r="AO2395" i="24" s="1"/>
  <c r="AP2395" i="24"/>
  <c r="AQ2395" i="24" s="1"/>
  <c r="AL1997" i="24"/>
  <c r="AM1997" i="24" s="1"/>
  <c r="AN1997" i="24"/>
  <c r="AO1997" i="24" s="1"/>
  <c r="AP1997" i="24"/>
  <c r="AQ1997" i="24" s="1"/>
  <c r="AL1333" i="24"/>
  <c r="AM1333" i="24" s="1"/>
  <c r="AN1333" i="24"/>
  <c r="AO1333" i="24" s="1"/>
  <c r="AP1333" i="24"/>
  <c r="AQ1333" i="24" s="1"/>
  <c r="AL1334" i="24"/>
  <c r="AM1334" i="24" s="1"/>
  <c r="AN1334" i="24"/>
  <c r="AO1334" i="24" s="1"/>
  <c r="AP1334" i="24"/>
  <c r="AQ1334" i="24" s="1"/>
  <c r="AL343" i="24"/>
  <c r="AM343" i="24" s="1"/>
  <c r="AN343" i="24"/>
  <c r="AO343" i="24" s="1"/>
  <c r="AP343" i="24"/>
  <c r="AQ343" i="24" s="1"/>
  <c r="AL1335" i="24"/>
  <c r="AM1335" i="24" s="1"/>
  <c r="AN1335" i="24"/>
  <c r="AO1335" i="24" s="1"/>
  <c r="AP1335" i="24"/>
  <c r="AQ1335" i="24" s="1"/>
  <c r="AL344" i="24"/>
  <c r="AM344" i="24" s="1"/>
  <c r="AN344" i="24"/>
  <c r="AO344" i="24" s="1"/>
  <c r="AP344" i="24"/>
  <c r="AQ344" i="24" s="1"/>
  <c r="AL345" i="24"/>
  <c r="AM345" i="24" s="1"/>
  <c r="AN345" i="24"/>
  <c r="AO345" i="24" s="1"/>
  <c r="AP345" i="24"/>
  <c r="AQ345" i="24" s="1"/>
  <c r="AL346" i="24"/>
  <c r="AM346" i="24" s="1"/>
  <c r="AN346" i="24"/>
  <c r="AO346" i="24" s="1"/>
  <c r="AP346" i="24"/>
  <c r="AQ346" i="24" s="1"/>
  <c r="AL347" i="24"/>
  <c r="AM347" i="24" s="1"/>
  <c r="AN347" i="24"/>
  <c r="AO347" i="24" s="1"/>
  <c r="AP347" i="24"/>
  <c r="AQ347" i="24" s="1"/>
  <c r="AL348" i="24"/>
  <c r="AM348" i="24" s="1"/>
  <c r="AN348" i="24"/>
  <c r="AO348" i="24" s="1"/>
  <c r="AP348" i="24"/>
  <c r="AQ348" i="24" s="1"/>
  <c r="AL349" i="24"/>
  <c r="AM349" i="24" s="1"/>
  <c r="AN349" i="24"/>
  <c r="AO349" i="24" s="1"/>
  <c r="AP349" i="24"/>
  <c r="AQ349" i="24" s="1"/>
  <c r="AL350" i="24"/>
  <c r="AM350" i="24" s="1"/>
  <c r="AN350" i="24"/>
  <c r="AO350" i="24" s="1"/>
  <c r="AP350" i="24"/>
  <c r="AQ350" i="24" s="1"/>
  <c r="AL351" i="24"/>
  <c r="AM351" i="24" s="1"/>
  <c r="AN351" i="24"/>
  <c r="AO351" i="24" s="1"/>
  <c r="AP351" i="24"/>
  <c r="AQ351" i="24" s="1"/>
  <c r="AL352" i="24"/>
  <c r="AM352" i="24" s="1"/>
  <c r="AN352" i="24"/>
  <c r="AO352" i="24" s="1"/>
  <c r="AP352" i="24"/>
  <c r="AQ352" i="24" s="1"/>
  <c r="AL353" i="24"/>
  <c r="AM353" i="24" s="1"/>
  <c r="AN353" i="24"/>
  <c r="AO353" i="24" s="1"/>
  <c r="AP353" i="24"/>
  <c r="AQ353" i="24" s="1"/>
  <c r="AL354" i="24"/>
  <c r="AM354" i="24" s="1"/>
  <c r="AN354" i="24"/>
  <c r="AO354" i="24" s="1"/>
  <c r="AP354" i="24"/>
  <c r="AQ354" i="24" s="1"/>
  <c r="AL355" i="24"/>
  <c r="AM355" i="24" s="1"/>
  <c r="AN355" i="24"/>
  <c r="AO355" i="24" s="1"/>
  <c r="AP355" i="24"/>
  <c r="AQ355" i="24" s="1"/>
  <c r="AL356" i="24"/>
  <c r="AM356" i="24" s="1"/>
  <c r="AN356" i="24"/>
  <c r="AO356" i="24" s="1"/>
  <c r="AP356" i="24"/>
  <c r="AQ356" i="24" s="1"/>
  <c r="AL357" i="24"/>
  <c r="AM357" i="24" s="1"/>
  <c r="AN357" i="24"/>
  <c r="AO357" i="24" s="1"/>
  <c r="AP357" i="24"/>
  <c r="AQ357" i="24" s="1"/>
  <c r="AL358" i="24"/>
  <c r="AM358" i="24" s="1"/>
  <c r="AN358" i="24"/>
  <c r="AO358" i="24" s="1"/>
  <c r="AP358" i="24"/>
  <c r="AQ358" i="24" s="1"/>
  <c r="AL359" i="24"/>
  <c r="AM359" i="24" s="1"/>
  <c r="AN359" i="24"/>
  <c r="AO359" i="24" s="1"/>
  <c r="AP359" i="24"/>
  <c r="AQ359" i="24" s="1"/>
  <c r="AL360" i="24"/>
  <c r="AM360" i="24" s="1"/>
  <c r="AN360" i="24"/>
  <c r="AO360" i="24" s="1"/>
  <c r="AP360" i="24"/>
  <c r="AQ360" i="24" s="1"/>
  <c r="AL361" i="24"/>
  <c r="AM361" i="24" s="1"/>
  <c r="AN361" i="24"/>
  <c r="AO361" i="24" s="1"/>
  <c r="AP361" i="24"/>
  <c r="AQ361" i="24" s="1"/>
  <c r="AL362" i="24"/>
  <c r="AM362" i="24" s="1"/>
  <c r="AN362" i="24"/>
  <c r="AO362" i="24" s="1"/>
  <c r="AP362" i="24"/>
  <c r="AQ362" i="24" s="1"/>
  <c r="AL363" i="24"/>
  <c r="AM363" i="24" s="1"/>
  <c r="AN363" i="24"/>
  <c r="AO363" i="24" s="1"/>
  <c r="AP363" i="24"/>
  <c r="AQ363" i="24" s="1"/>
  <c r="AL364" i="24"/>
  <c r="AM364" i="24" s="1"/>
  <c r="AN364" i="24"/>
  <c r="AO364" i="24" s="1"/>
  <c r="AP364" i="24"/>
  <c r="AQ364" i="24" s="1"/>
  <c r="AL1336" i="24"/>
  <c r="AM1336" i="24" s="1"/>
  <c r="AN1336" i="24"/>
  <c r="AO1336" i="24" s="1"/>
  <c r="AP1336" i="24"/>
  <c r="AQ1336" i="24" s="1"/>
  <c r="AL365" i="24"/>
  <c r="AM365" i="24" s="1"/>
  <c r="AN365" i="24"/>
  <c r="AO365" i="24" s="1"/>
  <c r="AP365" i="24"/>
  <c r="AQ365" i="24" s="1"/>
  <c r="AL366" i="24"/>
  <c r="AM366" i="24" s="1"/>
  <c r="AN366" i="24"/>
  <c r="AO366" i="24" s="1"/>
  <c r="AP366" i="24"/>
  <c r="AQ366" i="24" s="1"/>
  <c r="AL367" i="24"/>
  <c r="AM367" i="24" s="1"/>
  <c r="AN367" i="24"/>
  <c r="AO367" i="24" s="1"/>
  <c r="AP367" i="24"/>
  <c r="AQ367" i="24" s="1"/>
  <c r="AL368" i="24"/>
  <c r="AM368" i="24" s="1"/>
  <c r="AN368" i="24"/>
  <c r="AO368" i="24" s="1"/>
  <c r="AP368" i="24"/>
  <c r="AQ368" i="24" s="1"/>
  <c r="AL1338" i="24"/>
  <c r="AM1338" i="24" s="1"/>
  <c r="AN1338" i="24"/>
  <c r="AO1338" i="24" s="1"/>
  <c r="AP1338" i="24"/>
  <c r="AQ1338" i="24" s="1"/>
  <c r="AL1339" i="24"/>
  <c r="AM1339" i="24" s="1"/>
  <c r="AN1339" i="24"/>
  <c r="AO1339" i="24" s="1"/>
  <c r="AP1339" i="24"/>
  <c r="AQ1339" i="24" s="1"/>
  <c r="AL369" i="24"/>
  <c r="AM369" i="24" s="1"/>
  <c r="AN369" i="24"/>
  <c r="AO369" i="24" s="1"/>
  <c r="AP369" i="24"/>
  <c r="AQ369" i="24" s="1"/>
  <c r="AL370" i="24"/>
  <c r="AM370" i="24" s="1"/>
  <c r="AN370" i="24"/>
  <c r="AO370" i="24" s="1"/>
  <c r="AP370" i="24"/>
  <c r="AQ370" i="24" s="1"/>
  <c r="AL1340" i="24"/>
  <c r="AM1340" i="24" s="1"/>
  <c r="AN1340" i="24"/>
  <c r="AO1340" i="24" s="1"/>
  <c r="AP1340" i="24"/>
  <c r="AQ1340" i="24" s="1"/>
  <c r="AL371" i="24"/>
  <c r="AM371" i="24" s="1"/>
  <c r="AN371" i="24"/>
  <c r="AO371" i="24" s="1"/>
  <c r="AP371" i="24"/>
  <c r="AQ371" i="24" s="1"/>
  <c r="AL372" i="24"/>
  <c r="AM372" i="24" s="1"/>
  <c r="AN372" i="24"/>
  <c r="AO372" i="24" s="1"/>
  <c r="AP372" i="24"/>
  <c r="AQ372" i="24" s="1"/>
  <c r="AL1341" i="24"/>
  <c r="AM1341" i="24" s="1"/>
  <c r="AN1341" i="24"/>
  <c r="AO1341" i="24" s="1"/>
  <c r="AP1341" i="24"/>
  <c r="AQ1341" i="24" s="1"/>
  <c r="AL373" i="24"/>
  <c r="AM373" i="24" s="1"/>
  <c r="AN373" i="24"/>
  <c r="AO373" i="24" s="1"/>
  <c r="AP373" i="24"/>
  <c r="AQ373" i="24" s="1"/>
  <c r="AL1342" i="24"/>
  <c r="AM1342" i="24" s="1"/>
  <c r="AN1342" i="24"/>
  <c r="AO1342" i="24" s="1"/>
  <c r="AP1342" i="24"/>
  <c r="AQ1342" i="24" s="1"/>
  <c r="AL1343" i="24"/>
  <c r="AM1343" i="24" s="1"/>
  <c r="AN1343" i="24"/>
  <c r="AO1343" i="24" s="1"/>
  <c r="AP1343" i="24"/>
  <c r="AQ1343" i="24" s="1"/>
  <c r="AL374" i="24"/>
  <c r="AM374" i="24" s="1"/>
  <c r="AN374" i="24"/>
  <c r="AO374" i="24" s="1"/>
  <c r="AP374" i="24"/>
  <c r="AQ374" i="24" s="1"/>
  <c r="AL1344" i="24"/>
  <c r="AM1344" i="24" s="1"/>
  <c r="AN1344" i="24"/>
  <c r="AO1344" i="24" s="1"/>
  <c r="AP1344" i="24"/>
  <c r="AQ1344" i="24" s="1"/>
  <c r="AL1345" i="24"/>
  <c r="AM1345" i="24" s="1"/>
  <c r="AN1345" i="24"/>
  <c r="AO1345" i="24" s="1"/>
  <c r="AP1345" i="24"/>
  <c r="AQ1345" i="24" s="1"/>
  <c r="AL1346" i="24"/>
  <c r="AM1346" i="24" s="1"/>
  <c r="AN1346" i="24"/>
  <c r="AO1346" i="24" s="1"/>
  <c r="AP1346" i="24"/>
  <c r="AQ1346" i="24" s="1"/>
  <c r="AL1347" i="24"/>
  <c r="AM1347" i="24" s="1"/>
  <c r="AN1347" i="24"/>
  <c r="AO1347" i="24" s="1"/>
  <c r="AP1347" i="24"/>
  <c r="AQ1347" i="24" s="1"/>
  <c r="AL375" i="24"/>
  <c r="AM375" i="24" s="1"/>
  <c r="AN375" i="24"/>
  <c r="AO375" i="24" s="1"/>
  <c r="AP375" i="24"/>
  <c r="AQ375" i="24" s="1"/>
  <c r="AL376" i="24"/>
  <c r="AM376" i="24" s="1"/>
  <c r="AN376" i="24"/>
  <c r="AO376" i="24" s="1"/>
  <c r="AP376" i="24"/>
  <c r="AQ376" i="24" s="1"/>
  <c r="AL377" i="24"/>
  <c r="AM377" i="24" s="1"/>
  <c r="AN377" i="24"/>
  <c r="AO377" i="24" s="1"/>
  <c r="AP377" i="24"/>
  <c r="AQ377" i="24" s="1"/>
  <c r="AL1348" i="24"/>
  <c r="AM1348" i="24" s="1"/>
  <c r="AN1348" i="24"/>
  <c r="AO1348" i="24" s="1"/>
  <c r="AP1348" i="24"/>
  <c r="AQ1348" i="24" s="1"/>
  <c r="AL1349" i="24"/>
  <c r="AM1349" i="24" s="1"/>
  <c r="AN1349" i="24"/>
  <c r="AO1349" i="24" s="1"/>
  <c r="AP1349" i="24"/>
  <c r="AQ1349" i="24" s="1"/>
  <c r="AL1350" i="24"/>
  <c r="AM1350" i="24" s="1"/>
  <c r="AN1350" i="24"/>
  <c r="AO1350" i="24" s="1"/>
  <c r="AP1350" i="24"/>
  <c r="AQ1350" i="24" s="1"/>
  <c r="AL1351" i="24"/>
  <c r="AM1351" i="24" s="1"/>
  <c r="AN1351" i="24"/>
  <c r="AO1351" i="24" s="1"/>
  <c r="AP1351" i="24"/>
  <c r="AQ1351" i="24" s="1"/>
  <c r="AL378" i="24"/>
  <c r="AM378" i="24" s="1"/>
  <c r="AN378" i="24"/>
  <c r="AO378" i="24" s="1"/>
  <c r="AP378" i="24"/>
  <c r="AQ378" i="24" s="1"/>
  <c r="AL379" i="24"/>
  <c r="AM379" i="24" s="1"/>
  <c r="AN379" i="24"/>
  <c r="AO379" i="24" s="1"/>
  <c r="AP379" i="24"/>
  <c r="AQ379" i="24" s="1"/>
  <c r="AL1352" i="24"/>
  <c r="AM1352" i="24" s="1"/>
  <c r="AN1352" i="24"/>
  <c r="AO1352" i="24" s="1"/>
  <c r="AP1352" i="24"/>
  <c r="AQ1352" i="24" s="1"/>
  <c r="AL380" i="24"/>
  <c r="AM380" i="24" s="1"/>
  <c r="AN380" i="24"/>
  <c r="AO380" i="24" s="1"/>
  <c r="AP380" i="24"/>
  <c r="AQ380" i="24" s="1"/>
  <c r="AL381" i="24"/>
  <c r="AM381" i="24" s="1"/>
  <c r="AN381" i="24"/>
  <c r="AO381" i="24" s="1"/>
  <c r="AP381" i="24"/>
  <c r="AQ381" i="24" s="1"/>
  <c r="AL382" i="24"/>
  <c r="AM382" i="24" s="1"/>
  <c r="AN382" i="24"/>
  <c r="AO382" i="24" s="1"/>
  <c r="AP382" i="24"/>
  <c r="AQ382" i="24" s="1"/>
  <c r="AL1353" i="24"/>
  <c r="AM1353" i="24" s="1"/>
  <c r="AN1353" i="24"/>
  <c r="AO1353" i="24" s="1"/>
  <c r="AP1353" i="24"/>
  <c r="AQ1353" i="24" s="1"/>
  <c r="AL383" i="24"/>
  <c r="AM383" i="24" s="1"/>
  <c r="AN383" i="24"/>
  <c r="AO383" i="24" s="1"/>
  <c r="AP383" i="24"/>
  <c r="AQ383" i="24" s="1"/>
  <c r="AL384" i="24"/>
  <c r="AM384" i="24" s="1"/>
  <c r="AN384" i="24"/>
  <c r="AO384" i="24" s="1"/>
  <c r="AP384" i="24"/>
  <c r="AQ384" i="24" s="1"/>
  <c r="AL1355" i="24"/>
  <c r="AM1355" i="24" s="1"/>
  <c r="AN1355" i="24"/>
  <c r="AO1355" i="24" s="1"/>
  <c r="AP1355" i="24"/>
  <c r="AQ1355" i="24" s="1"/>
  <c r="AL2166" i="24"/>
  <c r="AM2166" i="24" s="1"/>
  <c r="AN2166" i="24"/>
  <c r="AO2166" i="24" s="1"/>
  <c r="AP2166" i="24"/>
  <c r="AQ2166" i="24" s="1"/>
  <c r="AL2517" i="24"/>
  <c r="AM2517" i="24" s="1"/>
  <c r="AN2517" i="24"/>
  <c r="AO2517" i="24" s="1"/>
  <c r="AP2517" i="24"/>
  <c r="AQ2517" i="24" s="1"/>
  <c r="AL2537" i="24"/>
  <c r="AM2537" i="24" s="1"/>
  <c r="AN2537" i="24"/>
  <c r="AO2537" i="24" s="1"/>
  <c r="AP2537" i="24"/>
  <c r="AQ2537" i="24" s="1"/>
  <c r="AL2540" i="24"/>
  <c r="AM2540" i="24" s="1"/>
  <c r="AN2540" i="24"/>
  <c r="AO2540" i="24" s="1"/>
  <c r="AP2540" i="24"/>
  <c r="AQ2540" i="24" s="1"/>
  <c r="AL1915" i="24"/>
  <c r="AM1915" i="24" s="1"/>
  <c r="AN1915" i="24"/>
  <c r="AO1915" i="24" s="1"/>
  <c r="AP1915" i="24"/>
  <c r="AQ1915" i="24" s="1"/>
  <c r="AL1916" i="24"/>
  <c r="AM1916" i="24" s="1"/>
  <c r="AN1916" i="24"/>
  <c r="AO1916" i="24" s="1"/>
  <c r="AP1916" i="24"/>
  <c r="AQ1916" i="24" s="1"/>
  <c r="AL2139" i="24"/>
  <c r="AM2139" i="24" s="1"/>
  <c r="AN2139" i="24"/>
  <c r="AO2139" i="24" s="1"/>
  <c r="AP2139" i="24"/>
  <c r="AQ2139" i="24" s="1"/>
  <c r="AL2497" i="24"/>
  <c r="AM2497" i="24" s="1"/>
  <c r="AN2497" i="24"/>
  <c r="AO2497" i="24" s="1"/>
  <c r="AP2497" i="24"/>
  <c r="AQ2497" i="24" s="1"/>
  <c r="AL1957" i="24"/>
  <c r="AM1957" i="24" s="1"/>
  <c r="AN1957" i="24"/>
  <c r="AO1957" i="24" s="1"/>
  <c r="AP1957" i="24"/>
  <c r="AQ1957" i="24" s="1"/>
  <c r="AL2531" i="24"/>
  <c r="AM2531" i="24" s="1"/>
  <c r="AN2531" i="24"/>
  <c r="AO2531" i="24" s="1"/>
  <c r="AP2531" i="24"/>
  <c r="AQ2531" i="24" s="1"/>
  <c r="AL2182" i="24"/>
  <c r="AM2182" i="24" s="1"/>
  <c r="AN2182" i="24"/>
  <c r="AO2182" i="24" s="1"/>
  <c r="AP2182" i="24"/>
  <c r="AQ2182" i="24" s="1"/>
  <c r="AL1887" i="24"/>
  <c r="AM1887" i="24" s="1"/>
  <c r="AN1887" i="24"/>
  <c r="AO1887" i="24" s="1"/>
  <c r="AP1887" i="24"/>
  <c r="AQ1887" i="24" s="1"/>
  <c r="AL2127" i="24"/>
  <c r="AM2127" i="24" s="1"/>
  <c r="AN2127" i="24"/>
  <c r="AO2127" i="24" s="1"/>
  <c r="AP2127" i="24"/>
  <c r="AQ2127" i="24" s="1"/>
  <c r="AL1991" i="24"/>
  <c r="AM1991" i="24" s="1"/>
  <c r="AN1991" i="24"/>
  <c r="AO1991" i="24" s="1"/>
  <c r="AP1991" i="24"/>
  <c r="AQ1991" i="24" s="1"/>
  <c r="AL1936" i="24"/>
  <c r="AM1936" i="24" s="1"/>
  <c r="AN1936" i="24"/>
  <c r="AO1936" i="24" s="1"/>
  <c r="AP1936" i="24"/>
  <c r="AQ1936" i="24" s="1"/>
  <c r="AL2535" i="24"/>
  <c r="AM2535" i="24" s="1"/>
  <c r="AN2535" i="24"/>
  <c r="AO2535" i="24" s="1"/>
  <c r="AP2535" i="24"/>
  <c r="AQ2535" i="24" s="1"/>
  <c r="AL2112" i="24"/>
  <c r="AM2112" i="24" s="1"/>
  <c r="AN2112" i="24"/>
  <c r="AO2112" i="24" s="1"/>
  <c r="AP2112" i="24"/>
  <c r="AQ2112" i="24" s="1"/>
  <c r="AL1970" i="24"/>
  <c r="AM1970" i="24" s="1"/>
  <c r="AN1970" i="24"/>
  <c r="AO1970" i="24" s="1"/>
  <c r="AP1970" i="24"/>
  <c r="AQ1970" i="24" s="1"/>
  <c r="AL2036" i="24"/>
  <c r="AM2036" i="24" s="1"/>
  <c r="AN2036" i="24"/>
  <c r="AO2036" i="24" s="1"/>
  <c r="AP2036" i="24"/>
  <c r="AQ2036" i="24" s="1"/>
  <c r="AL1956" i="24"/>
  <c r="AM1956" i="24" s="1"/>
  <c r="AN1956" i="24"/>
  <c r="AO1956" i="24" s="1"/>
  <c r="AP1956" i="24"/>
  <c r="AQ1956" i="24" s="1"/>
  <c r="AL1356" i="24"/>
  <c r="AM1356" i="24" s="1"/>
  <c r="AN1356" i="24"/>
  <c r="AO1356" i="24" s="1"/>
  <c r="AP1356" i="24"/>
  <c r="AQ1356" i="24" s="1"/>
  <c r="AL385" i="24"/>
  <c r="AM385" i="24" s="1"/>
  <c r="AN385" i="24"/>
  <c r="AO385" i="24" s="1"/>
  <c r="AP385" i="24"/>
  <c r="AQ385" i="24" s="1"/>
  <c r="AL386" i="24"/>
  <c r="AM386" i="24" s="1"/>
  <c r="AN386" i="24"/>
  <c r="AO386" i="24" s="1"/>
  <c r="AP386" i="24"/>
  <c r="AQ386" i="24" s="1"/>
  <c r="AL1357" i="24"/>
  <c r="AM1357" i="24" s="1"/>
  <c r="AN1357" i="24"/>
  <c r="AO1357" i="24" s="1"/>
  <c r="AP1357" i="24"/>
  <c r="AQ1357" i="24" s="1"/>
  <c r="AL1358" i="24"/>
  <c r="AM1358" i="24" s="1"/>
  <c r="AN1358" i="24"/>
  <c r="AO1358" i="24" s="1"/>
  <c r="AP1358" i="24"/>
  <c r="AQ1358" i="24" s="1"/>
  <c r="AL1359" i="24"/>
  <c r="AM1359" i="24" s="1"/>
  <c r="AN1359" i="24"/>
  <c r="AO1359" i="24" s="1"/>
  <c r="AP1359" i="24"/>
  <c r="AQ1359" i="24" s="1"/>
  <c r="AL387" i="24"/>
  <c r="AM387" i="24" s="1"/>
  <c r="AN387" i="24"/>
  <c r="AO387" i="24" s="1"/>
  <c r="AP387" i="24"/>
  <c r="AQ387" i="24" s="1"/>
  <c r="AL1360" i="24"/>
  <c r="AM1360" i="24" s="1"/>
  <c r="AN1360" i="24"/>
  <c r="AO1360" i="24" s="1"/>
  <c r="AP1360" i="24"/>
  <c r="AQ1360" i="24" s="1"/>
  <c r="AL1361" i="24"/>
  <c r="AM1361" i="24" s="1"/>
  <c r="AN1361" i="24"/>
  <c r="AO1361" i="24" s="1"/>
  <c r="AP1361" i="24"/>
  <c r="AQ1361" i="24" s="1"/>
  <c r="AL388" i="24"/>
  <c r="AM388" i="24" s="1"/>
  <c r="AN388" i="24"/>
  <c r="AO388" i="24" s="1"/>
  <c r="AP388" i="24"/>
  <c r="AQ388" i="24" s="1"/>
  <c r="AL389" i="24"/>
  <c r="AM389" i="24" s="1"/>
  <c r="AN389" i="24"/>
  <c r="AO389" i="24" s="1"/>
  <c r="AP389" i="24"/>
  <c r="AQ389" i="24" s="1"/>
  <c r="AL1362" i="24"/>
  <c r="AM1362" i="24" s="1"/>
  <c r="AN1362" i="24"/>
  <c r="AO1362" i="24" s="1"/>
  <c r="AP1362" i="24"/>
  <c r="AQ1362" i="24" s="1"/>
  <c r="AL390" i="24"/>
  <c r="AM390" i="24" s="1"/>
  <c r="AN390" i="24"/>
  <c r="AO390" i="24" s="1"/>
  <c r="AP390" i="24"/>
  <c r="AQ390" i="24" s="1"/>
  <c r="AL391" i="24"/>
  <c r="AM391" i="24" s="1"/>
  <c r="AN391" i="24"/>
  <c r="AO391" i="24" s="1"/>
  <c r="AP391" i="24"/>
  <c r="AQ391" i="24" s="1"/>
  <c r="AL392" i="24"/>
  <c r="AM392" i="24" s="1"/>
  <c r="AN392" i="24"/>
  <c r="AO392" i="24" s="1"/>
  <c r="AP392" i="24"/>
  <c r="AQ392" i="24" s="1"/>
  <c r="AL393" i="24"/>
  <c r="AM393" i="24" s="1"/>
  <c r="AN393" i="24"/>
  <c r="AO393" i="24" s="1"/>
  <c r="AP393" i="24"/>
  <c r="AQ393" i="24" s="1"/>
  <c r="AL394" i="24"/>
  <c r="AM394" i="24" s="1"/>
  <c r="AN394" i="24"/>
  <c r="AO394" i="24" s="1"/>
  <c r="AP394" i="24"/>
  <c r="AQ394" i="24" s="1"/>
  <c r="AL395" i="24"/>
  <c r="AM395" i="24" s="1"/>
  <c r="AN395" i="24"/>
  <c r="AO395" i="24" s="1"/>
  <c r="AP395" i="24"/>
  <c r="AQ395" i="24" s="1"/>
  <c r="AL396" i="24"/>
  <c r="AM396" i="24" s="1"/>
  <c r="AN396" i="24"/>
  <c r="AO396" i="24" s="1"/>
  <c r="AP396" i="24"/>
  <c r="AQ396" i="24" s="1"/>
  <c r="AL397" i="24"/>
  <c r="AM397" i="24" s="1"/>
  <c r="AN397" i="24"/>
  <c r="AO397" i="24" s="1"/>
  <c r="AP397" i="24"/>
  <c r="AQ397" i="24" s="1"/>
  <c r="AL1363" i="24"/>
  <c r="AM1363" i="24" s="1"/>
  <c r="AN1363" i="24"/>
  <c r="AO1363" i="24" s="1"/>
  <c r="AP1363" i="24"/>
  <c r="AQ1363" i="24" s="1"/>
  <c r="AL398" i="24"/>
  <c r="AM398" i="24" s="1"/>
  <c r="AN398" i="24"/>
  <c r="AO398" i="24" s="1"/>
  <c r="AP398" i="24"/>
  <c r="AQ398" i="24" s="1"/>
  <c r="AL399" i="24"/>
  <c r="AM399" i="24" s="1"/>
  <c r="AN399" i="24"/>
  <c r="AO399" i="24" s="1"/>
  <c r="AP399" i="24"/>
  <c r="AQ399" i="24" s="1"/>
  <c r="AL400" i="24"/>
  <c r="AM400" i="24" s="1"/>
  <c r="AN400" i="24"/>
  <c r="AO400" i="24" s="1"/>
  <c r="AP400" i="24"/>
  <c r="AQ400" i="24" s="1"/>
  <c r="AL401" i="24"/>
  <c r="AM401" i="24" s="1"/>
  <c r="AN401" i="24"/>
  <c r="AO401" i="24" s="1"/>
  <c r="AP401" i="24"/>
  <c r="AQ401" i="24" s="1"/>
  <c r="AL402" i="24"/>
  <c r="AM402" i="24" s="1"/>
  <c r="AN402" i="24"/>
  <c r="AO402" i="24" s="1"/>
  <c r="AP402" i="24"/>
  <c r="AQ402" i="24" s="1"/>
  <c r="AL403" i="24"/>
  <c r="AM403" i="24" s="1"/>
  <c r="AN403" i="24"/>
  <c r="AO403" i="24" s="1"/>
  <c r="AP403" i="24"/>
  <c r="AQ403" i="24" s="1"/>
  <c r="AL404" i="24"/>
  <c r="AM404" i="24" s="1"/>
  <c r="AN404" i="24"/>
  <c r="AO404" i="24" s="1"/>
  <c r="AP404" i="24"/>
  <c r="AQ404" i="24" s="1"/>
  <c r="AL405" i="24"/>
  <c r="AM405" i="24" s="1"/>
  <c r="AN405" i="24"/>
  <c r="AO405" i="24" s="1"/>
  <c r="AP405" i="24"/>
  <c r="AQ405" i="24" s="1"/>
  <c r="AL406" i="24"/>
  <c r="AM406" i="24" s="1"/>
  <c r="AN406" i="24"/>
  <c r="AO406" i="24" s="1"/>
  <c r="AP406" i="24"/>
  <c r="AQ406" i="24" s="1"/>
  <c r="AL407" i="24"/>
  <c r="AM407" i="24" s="1"/>
  <c r="AN407" i="24"/>
  <c r="AO407" i="24" s="1"/>
  <c r="AP407" i="24"/>
  <c r="AQ407" i="24" s="1"/>
  <c r="AL408" i="24"/>
  <c r="AM408" i="24" s="1"/>
  <c r="AN408" i="24"/>
  <c r="AO408" i="24" s="1"/>
  <c r="AP408" i="24"/>
  <c r="AQ408" i="24" s="1"/>
  <c r="AL409" i="24"/>
  <c r="AM409" i="24" s="1"/>
  <c r="AN409" i="24"/>
  <c r="AO409" i="24" s="1"/>
  <c r="AP409" i="24"/>
  <c r="AQ409" i="24" s="1"/>
  <c r="AL410" i="24"/>
  <c r="AM410" i="24" s="1"/>
  <c r="AN410" i="24"/>
  <c r="AO410" i="24" s="1"/>
  <c r="AP410" i="24"/>
  <c r="AQ410" i="24" s="1"/>
  <c r="AL411" i="24"/>
  <c r="AM411" i="24" s="1"/>
  <c r="AN411" i="24"/>
  <c r="AO411" i="24" s="1"/>
  <c r="AP411" i="24"/>
  <c r="AQ411" i="24" s="1"/>
  <c r="AL412" i="24"/>
  <c r="AM412" i="24" s="1"/>
  <c r="AN412" i="24"/>
  <c r="AO412" i="24" s="1"/>
  <c r="AP412" i="24"/>
  <c r="AQ412" i="24" s="1"/>
  <c r="AL413" i="24"/>
  <c r="AM413" i="24" s="1"/>
  <c r="AN413" i="24"/>
  <c r="AO413" i="24" s="1"/>
  <c r="AP413" i="24"/>
  <c r="AQ413" i="24" s="1"/>
  <c r="AL414" i="24"/>
  <c r="AM414" i="24" s="1"/>
  <c r="AN414" i="24"/>
  <c r="AO414" i="24" s="1"/>
  <c r="AP414" i="24"/>
  <c r="AQ414" i="24" s="1"/>
  <c r="AL1364" i="24"/>
  <c r="AM1364" i="24" s="1"/>
  <c r="AN1364" i="24"/>
  <c r="AO1364" i="24" s="1"/>
  <c r="AP1364" i="24"/>
  <c r="AQ1364" i="24" s="1"/>
  <c r="AL415" i="24"/>
  <c r="AM415" i="24" s="1"/>
  <c r="AN415" i="24"/>
  <c r="AO415" i="24" s="1"/>
  <c r="AP415" i="24"/>
  <c r="AQ415" i="24" s="1"/>
  <c r="AL1366" i="24"/>
  <c r="AM1366" i="24" s="1"/>
  <c r="AN1366" i="24"/>
  <c r="AO1366" i="24" s="1"/>
  <c r="AP1366" i="24"/>
  <c r="AQ1366" i="24" s="1"/>
  <c r="AL416" i="24"/>
  <c r="AM416" i="24" s="1"/>
  <c r="AN416" i="24"/>
  <c r="AO416" i="24" s="1"/>
  <c r="AP416" i="24"/>
  <c r="AQ416" i="24" s="1"/>
  <c r="AL417" i="24"/>
  <c r="AM417" i="24" s="1"/>
  <c r="AN417" i="24"/>
  <c r="AO417" i="24" s="1"/>
  <c r="AP417" i="24"/>
  <c r="AQ417" i="24" s="1"/>
  <c r="AL1367" i="24"/>
  <c r="AM1367" i="24" s="1"/>
  <c r="AN1367" i="24"/>
  <c r="AO1367" i="24" s="1"/>
  <c r="AP1367" i="24"/>
  <c r="AQ1367" i="24" s="1"/>
  <c r="AL2125" i="24"/>
  <c r="AM2125" i="24" s="1"/>
  <c r="AN2125" i="24"/>
  <c r="AO2125" i="24" s="1"/>
  <c r="AP2125" i="24"/>
  <c r="AQ2125" i="24" s="1"/>
  <c r="AL1924" i="24"/>
  <c r="AM1924" i="24" s="1"/>
  <c r="AN1924" i="24"/>
  <c r="AO1924" i="24" s="1"/>
  <c r="AP1924" i="24"/>
  <c r="AQ1924" i="24" s="1"/>
  <c r="AL2211" i="24"/>
  <c r="AM2211" i="24" s="1"/>
  <c r="AN2211" i="24"/>
  <c r="AO2211" i="24" s="1"/>
  <c r="AP2211" i="24"/>
  <c r="AQ2211" i="24" s="1"/>
  <c r="AL2305" i="24"/>
  <c r="AM2305" i="24" s="1"/>
  <c r="AN2305" i="24"/>
  <c r="AO2305" i="24" s="1"/>
  <c r="AP2305" i="24"/>
  <c r="AQ2305" i="24" s="1"/>
  <c r="AL1930" i="24"/>
  <c r="AM1930" i="24" s="1"/>
  <c r="AN1930" i="24"/>
  <c r="AO1930" i="24" s="1"/>
  <c r="AP1930" i="24"/>
  <c r="AQ1930" i="24" s="1"/>
  <c r="AL2298" i="24"/>
  <c r="AM2298" i="24" s="1"/>
  <c r="AN2298" i="24"/>
  <c r="AO2298" i="24" s="1"/>
  <c r="AP2298" i="24"/>
  <c r="AQ2298" i="24" s="1"/>
  <c r="AL1863" i="24"/>
  <c r="AM1863" i="24" s="1"/>
  <c r="AN1863" i="24"/>
  <c r="AO1863" i="24" s="1"/>
  <c r="AP1863" i="24"/>
  <c r="AQ1863" i="24" s="1"/>
  <c r="AL2271" i="24"/>
  <c r="AM2271" i="24" s="1"/>
  <c r="AN2271" i="24"/>
  <c r="AO2271" i="24" s="1"/>
  <c r="AP2271" i="24"/>
  <c r="AQ2271" i="24" s="1"/>
  <c r="AL2300" i="24"/>
  <c r="AM2300" i="24" s="1"/>
  <c r="AN2300" i="24"/>
  <c r="AO2300" i="24" s="1"/>
  <c r="AP2300" i="24"/>
  <c r="AQ2300" i="24" s="1"/>
  <c r="AL2005" i="24"/>
  <c r="AM2005" i="24" s="1"/>
  <c r="AN2005" i="24"/>
  <c r="AO2005" i="24" s="1"/>
  <c r="AP2005" i="24"/>
  <c r="AQ2005" i="24" s="1"/>
  <c r="AL2437" i="24"/>
  <c r="AM2437" i="24" s="1"/>
  <c r="AN2437" i="24"/>
  <c r="AO2437" i="24" s="1"/>
  <c r="AP2437" i="24"/>
  <c r="AQ2437" i="24" s="1"/>
  <c r="AL2367" i="24"/>
  <c r="AM2367" i="24" s="1"/>
  <c r="AN2367" i="24"/>
  <c r="AO2367" i="24" s="1"/>
  <c r="AP2367" i="24"/>
  <c r="AQ2367" i="24" s="1"/>
  <c r="AL1864" i="24"/>
  <c r="AM1864" i="24" s="1"/>
  <c r="AN1864" i="24"/>
  <c r="AO1864" i="24" s="1"/>
  <c r="AP1864" i="24"/>
  <c r="AQ1864" i="24" s="1"/>
  <c r="AL2204" i="24"/>
  <c r="AM2204" i="24" s="1"/>
  <c r="AN2204" i="24"/>
  <c r="AO2204" i="24" s="1"/>
  <c r="AP2204" i="24"/>
  <c r="AQ2204" i="24" s="1"/>
  <c r="AL2297" i="24"/>
  <c r="AM2297" i="24" s="1"/>
  <c r="AN2297" i="24"/>
  <c r="AO2297" i="24" s="1"/>
  <c r="AP2297" i="24"/>
  <c r="AQ2297" i="24" s="1"/>
  <c r="AL2077" i="24"/>
  <c r="AM2077" i="24" s="1"/>
  <c r="AN2077" i="24"/>
  <c r="AO2077" i="24" s="1"/>
  <c r="AP2077" i="24"/>
  <c r="AQ2077" i="24" s="1"/>
  <c r="AL2319" i="24"/>
  <c r="AM2319" i="24" s="1"/>
  <c r="AN2319" i="24"/>
  <c r="AO2319" i="24" s="1"/>
  <c r="AP2319" i="24"/>
  <c r="AQ2319" i="24" s="1"/>
  <c r="AL2307" i="24"/>
  <c r="AM2307" i="24" s="1"/>
  <c r="AN2307" i="24"/>
  <c r="AO2307" i="24" s="1"/>
  <c r="AP2307" i="24"/>
  <c r="AQ2307" i="24" s="1"/>
  <c r="AL2384" i="24"/>
  <c r="AM2384" i="24" s="1"/>
  <c r="AN2384" i="24"/>
  <c r="AO2384" i="24" s="1"/>
  <c r="AP2384" i="24"/>
  <c r="AQ2384" i="24" s="1"/>
  <c r="AL1368" i="24"/>
  <c r="AM1368" i="24" s="1"/>
  <c r="AN1368" i="24"/>
  <c r="AO1368" i="24" s="1"/>
  <c r="AP1368" i="24"/>
  <c r="AQ1368" i="24" s="1"/>
  <c r="AL2021" i="24"/>
  <c r="AM2021" i="24" s="1"/>
  <c r="AN2021" i="24"/>
  <c r="AO2021" i="24" s="1"/>
  <c r="AP2021" i="24"/>
  <c r="AQ2021" i="24" s="1"/>
  <c r="AL2245" i="24"/>
  <c r="AM2245" i="24" s="1"/>
  <c r="AN2245" i="24"/>
  <c r="AO2245" i="24" s="1"/>
  <c r="AP2245" i="24"/>
  <c r="AQ2245" i="24" s="1"/>
  <c r="AL1873" i="24"/>
  <c r="AM1873" i="24" s="1"/>
  <c r="AN1873" i="24"/>
  <c r="AO1873" i="24" s="1"/>
  <c r="AP1873" i="24"/>
  <c r="AQ1873" i="24" s="1"/>
  <c r="AL2135" i="24"/>
  <c r="AM2135" i="24" s="1"/>
  <c r="AN2135" i="24"/>
  <c r="AO2135" i="24" s="1"/>
  <c r="AP2135" i="24"/>
  <c r="AQ2135" i="24" s="1"/>
  <c r="AL2137" i="24"/>
  <c r="AM2137" i="24" s="1"/>
  <c r="AN2137" i="24"/>
  <c r="AO2137" i="24" s="1"/>
  <c r="AP2137" i="24"/>
  <c r="AQ2137" i="24" s="1"/>
  <c r="AL1369" i="24"/>
  <c r="AM1369" i="24" s="1"/>
  <c r="AN1369" i="24"/>
  <c r="AO1369" i="24" s="1"/>
  <c r="AP1369" i="24"/>
  <c r="AQ1369" i="24" s="1"/>
  <c r="AL2277" i="24"/>
  <c r="AM2277" i="24" s="1"/>
  <c r="AN2277" i="24"/>
  <c r="AO2277" i="24" s="1"/>
  <c r="AP2277" i="24"/>
  <c r="AQ2277" i="24" s="1"/>
  <c r="AL2227" i="24"/>
  <c r="AM2227" i="24" s="1"/>
  <c r="AN2227" i="24"/>
  <c r="AO2227" i="24" s="1"/>
  <c r="AP2227" i="24"/>
  <c r="AQ2227" i="24" s="1"/>
  <c r="AL2423" i="24"/>
  <c r="AM2423" i="24" s="1"/>
  <c r="AN2423" i="24"/>
  <c r="AO2423" i="24" s="1"/>
  <c r="AP2423" i="24"/>
  <c r="AQ2423" i="24" s="1"/>
  <c r="AL1370" i="24"/>
  <c r="AM1370" i="24" s="1"/>
  <c r="AN1370" i="24"/>
  <c r="AO1370" i="24" s="1"/>
  <c r="AP1370" i="24"/>
  <c r="AQ1370" i="24" s="1"/>
  <c r="AL418" i="24"/>
  <c r="AM418" i="24" s="1"/>
  <c r="AN418" i="24"/>
  <c r="AO418" i="24" s="1"/>
  <c r="AP418" i="24"/>
  <c r="AQ418" i="24" s="1"/>
  <c r="AL419" i="24"/>
  <c r="AM419" i="24" s="1"/>
  <c r="AN419" i="24"/>
  <c r="AO419" i="24" s="1"/>
  <c r="AP419" i="24"/>
  <c r="AQ419" i="24" s="1"/>
  <c r="AL420" i="24"/>
  <c r="AM420" i="24" s="1"/>
  <c r="AN420" i="24"/>
  <c r="AO420" i="24" s="1"/>
  <c r="AP420" i="24"/>
  <c r="AQ420" i="24" s="1"/>
  <c r="AL421" i="24"/>
  <c r="AM421" i="24" s="1"/>
  <c r="AN421" i="24"/>
  <c r="AO421" i="24" s="1"/>
  <c r="AP421" i="24"/>
  <c r="AQ421" i="24" s="1"/>
  <c r="AL422" i="24"/>
  <c r="AM422" i="24" s="1"/>
  <c r="AN422" i="24"/>
  <c r="AO422" i="24" s="1"/>
  <c r="AP422" i="24"/>
  <c r="AQ422" i="24" s="1"/>
  <c r="AL423" i="24"/>
  <c r="AM423" i="24" s="1"/>
  <c r="AN423" i="24"/>
  <c r="AO423" i="24" s="1"/>
  <c r="AP423" i="24"/>
  <c r="AQ423" i="24" s="1"/>
  <c r="AL424" i="24"/>
  <c r="AM424" i="24" s="1"/>
  <c r="AN424" i="24"/>
  <c r="AO424" i="24" s="1"/>
  <c r="AP424" i="24"/>
  <c r="AQ424" i="24" s="1"/>
  <c r="AL1371" i="24"/>
  <c r="AM1371" i="24" s="1"/>
  <c r="AN1371" i="24"/>
  <c r="AO1371" i="24" s="1"/>
  <c r="AP1371" i="24"/>
  <c r="AQ1371" i="24" s="1"/>
  <c r="AL1372" i="24"/>
  <c r="AM1372" i="24" s="1"/>
  <c r="AN1372" i="24"/>
  <c r="AO1372" i="24" s="1"/>
  <c r="AP1372" i="24"/>
  <c r="AQ1372" i="24" s="1"/>
  <c r="AL1995" i="24"/>
  <c r="AM1995" i="24" s="1"/>
  <c r="AN1995" i="24"/>
  <c r="AO1995" i="24" s="1"/>
  <c r="AP1995" i="24"/>
  <c r="AQ1995" i="24" s="1"/>
  <c r="AL2167" i="24"/>
  <c r="AM2167" i="24" s="1"/>
  <c r="AN2167" i="24"/>
  <c r="AO2167" i="24" s="1"/>
  <c r="AP2167" i="24"/>
  <c r="AQ2167" i="24" s="1"/>
  <c r="AL2119" i="24"/>
  <c r="AM2119" i="24" s="1"/>
  <c r="AN2119" i="24"/>
  <c r="AO2119" i="24" s="1"/>
  <c r="AP2119" i="24"/>
  <c r="AQ2119" i="24" s="1"/>
  <c r="AL2061" i="24"/>
  <c r="AM2061" i="24" s="1"/>
  <c r="AN2061" i="24"/>
  <c r="AO2061" i="24" s="1"/>
  <c r="AP2061" i="24"/>
  <c r="AQ2061" i="24" s="1"/>
  <c r="AL2251" i="24"/>
  <c r="AM2251" i="24" s="1"/>
  <c r="AN2251" i="24"/>
  <c r="AO2251" i="24" s="1"/>
  <c r="AP2251" i="24"/>
  <c r="AQ2251" i="24" s="1"/>
  <c r="AL1993" i="24"/>
  <c r="AM1993" i="24" s="1"/>
  <c r="AN1993" i="24"/>
  <c r="AO1993" i="24" s="1"/>
  <c r="AP1993" i="24"/>
  <c r="AQ1993" i="24" s="1"/>
  <c r="AL1897" i="24"/>
  <c r="AM1897" i="24" s="1"/>
  <c r="AN1897" i="24"/>
  <c r="AO1897" i="24" s="1"/>
  <c r="AP1897" i="24"/>
  <c r="AQ1897" i="24" s="1"/>
  <c r="AL2103" i="24"/>
  <c r="AM2103" i="24" s="1"/>
  <c r="AN2103" i="24"/>
  <c r="AO2103" i="24" s="1"/>
  <c r="AP2103" i="24"/>
  <c r="AQ2103" i="24" s="1"/>
  <c r="AL2104" i="24"/>
  <c r="AM2104" i="24" s="1"/>
  <c r="AN2104" i="24"/>
  <c r="AO2104" i="24" s="1"/>
  <c r="AP2104" i="24"/>
  <c r="AQ2104" i="24" s="1"/>
  <c r="AL1858" i="24"/>
  <c r="AM1858" i="24" s="1"/>
  <c r="AN1858" i="24"/>
  <c r="AO1858" i="24" s="1"/>
  <c r="AP1858" i="24"/>
  <c r="AQ1858" i="24" s="1"/>
  <c r="AL2187" i="24"/>
  <c r="AM2187" i="24" s="1"/>
  <c r="AN2187" i="24"/>
  <c r="AO2187" i="24" s="1"/>
  <c r="AP2187" i="24"/>
  <c r="AQ2187" i="24" s="1"/>
  <c r="AL2089" i="24"/>
  <c r="AM2089" i="24" s="1"/>
  <c r="AN2089" i="24"/>
  <c r="AO2089" i="24" s="1"/>
  <c r="AP2089" i="24"/>
  <c r="AQ2089" i="24" s="1"/>
  <c r="AL1856" i="24"/>
  <c r="AM1856" i="24" s="1"/>
  <c r="AN1856" i="24"/>
  <c r="AO1856" i="24" s="1"/>
  <c r="AP1856" i="24"/>
  <c r="AQ1856" i="24" s="1"/>
  <c r="AL2376" i="24"/>
  <c r="AM2376" i="24" s="1"/>
  <c r="AN2376" i="24"/>
  <c r="AO2376" i="24" s="1"/>
  <c r="AP2376" i="24"/>
  <c r="AQ2376" i="24" s="1"/>
  <c r="AL1978" i="24"/>
  <c r="AM1978" i="24" s="1"/>
  <c r="AN1978" i="24"/>
  <c r="AO1978" i="24" s="1"/>
  <c r="AP1978" i="24"/>
  <c r="AQ1978" i="24" s="1"/>
  <c r="AL2279" i="24"/>
  <c r="AM2279" i="24" s="1"/>
  <c r="AN2279" i="24"/>
  <c r="AO2279" i="24" s="1"/>
  <c r="AP2279" i="24"/>
  <c r="AQ2279" i="24" s="1"/>
  <c r="AL2216" i="24"/>
  <c r="AM2216" i="24" s="1"/>
  <c r="AN2216" i="24"/>
  <c r="AO2216" i="24" s="1"/>
  <c r="AP2216" i="24"/>
  <c r="AQ2216" i="24" s="1"/>
  <c r="AL1855" i="24"/>
  <c r="AM1855" i="24" s="1"/>
  <c r="AN1855" i="24"/>
  <c r="AO1855" i="24" s="1"/>
  <c r="AP1855" i="24"/>
  <c r="AQ1855" i="24" s="1"/>
  <c r="AL1911" i="24"/>
  <c r="AM1911" i="24" s="1"/>
  <c r="AN1911" i="24"/>
  <c r="AO1911" i="24" s="1"/>
  <c r="AP1911" i="24"/>
  <c r="AQ1911" i="24" s="1"/>
  <c r="AL1899" i="24"/>
  <c r="AM1899" i="24" s="1"/>
  <c r="AN1899" i="24"/>
  <c r="AO1899" i="24" s="1"/>
  <c r="AP1899" i="24"/>
  <c r="AQ1899" i="24" s="1"/>
  <c r="AL2144" i="24"/>
  <c r="AM2144" i="24" s="1"/>
  <c r="AN2144" i="24"/>
  <c r="AO2144" i="24" s="1"/>
  <c r="AP2144" i="24"/>
  <c r="AQ2144" i="24" s="1"/>
  <c r="AL1904" i="24"/>
  <c r="AM1904" i="24" s="1"/>
  <c r="AN1904" i="24"/>
  <c r="AO1904" i="24" s="1"/>
  <c r="AP1904" i="24"/>
  <c r="AQ1904" i="24" s="1"/>
  <c r="AL1898" i="24"/>
  <c r="AM1898" i="24" s="1"/>
  <c r="AN1898" i="24"/>
  <c r="AO1898" i="24" s="1"/>
  <c r="AP1898" i="24"/>
  <c r="AQ1898" i="24" s="1"/>
  <c r="AL2287" i="24"/>
  <c r="AM2287" i="24" s="1"/>
  <c r="AN2287" i="24"/>
  <c r="AO2287" i="24" s="1"/>
  <c r="AP2287" i="24"/>
  <c r="AQ2287" i="24" s="1"/>
  <c r="AL2186" i="24"/>
  <c r="AM2186" i="24" s="1"/>
  <c r="AN2186" i="24"/>
  <c r="AO2186" i="24" s="1"/>
  <c r="AP2186" i="24"/>
  <c r="AQ2186" i="24" s="1"/>
  <c r="AL1900" i="24"/>
  <c r="AM1900" i="24" s="1"/>
  <c r="AN1900" i="24"/>
  <c r="AO1900" i="24" s="1"/>
  <c r="AP1900" i="24"/>
  <c r="AQ1900" i="24" s="1"/>
  <c r="AL1972" i="24"/>
  <c r="AM1972" i="24" s="1"/>
  <c r="AN1972" i="24"/>
  <c r="AO1972" i="24" s="1"/>
  <c r="AP1972" i="24"/>
  <c r="AQ1972" i="24" s="1"/>
  <c r="AL2116" i="24"/>
  <c r="AM2116" i="24" s="1"/>
  <c r="AN2116" i="24"/>
  <c r="AO2116" i="24" s="1"/>
  <c r="AP2116" i="24"/>
  <c r="AQ2116" i="24" s="1"/>
  <c r="AL2214" i="24"/>
  <c r="AM2214" i="24" s="1"/>
  <c r="AN2214" i="24"/>
  <c r="AO2214" i="24" s="1"/>
  <c r="AP2214" i="24"/>
  <c r="AQ2214" i="24" s="1"/>
  <c r="AL2075" i="24"/>
  <c r="AM2075" i="24" s="1"/>
  <c r="AN2075" i="24"/>
  <c r="AO2075" i="24" s="1"/>
  <c r="AP2075" i="24"/>
  <c r="AQ2075" i="24" s="1"/>
  <c r="AL1977" i="24"/>
  <c r="AM1977" i="24" s="1"/>
  <c r="AN1977" i="24"/>
  <c r="AO1977" i="24" s="1"/>
  <c r="AP1977" i="24"/>
  <c r="AQ1977" i="24" s="1"/>
  <c r="AL2303" i="24"/>
  <c r="AM2303" i="24" s="1"/>
  <c r="AN2303" i="24"/>
  <c r="AO2303" i="24" s="1"/>
  <c r="AP2303" i="24"/>
  <c r="AQ2303" i="24" s="1"/>
  <c r="AL2435" i="24"/>
  <c r="AM2435" i="24" s="1"/>
  <c r="AN2435" i="24"/>
  <c r="AO2435" i="24" s="1"/>
  <c r="AP2435" i="24"/>
  <c r="AQ2435" i="24" s="1"/>
  <c r="AL2248" i="24"/>
  <c r="AM2248" i="24" s="1"/>
  <c r="AN2248" i="24"/>
  <c r="AO2248" i="24" s="1"/>
  <c r="AP2248" i="24"/>
  <c r="AQ2248" i="24" s="1"/>
  <c r="AL1905" i="24"/>
  <c r="AM1905" i="24" s="1"/>
  <c r="AN1905" i="24"/>
  <c r="AO1905" i="24" s="1"/>
  <c r="AP1905" i="24"/>
  <c r="AQ1905" i="24" s="1"/>
  <c r="AL1947" i="24"/>
  <c r="AM1947" i="24" s="1"/>
  <c r="AN1947" i="24"/>
  <c r="AO1947" i="24" s="1"/>
  <c r="AP1947" i="24"/>
  <c r="AQ1947" i="24" s="1"/>
  <c r="AL2323" i="24"/>
  <c r="AM2323" i="24" s="1"/>
  <c r="AN2323" i="24"/>
  <c r="AO2323" i="24" s="1"/>
  <c r="AP2323" i="24"/>
  <c r="AQ2323" i="24" s="1"/>
  <c r="AL2038" i="24"/>
  <c r="AM2038" i="24" s="1"/>
  <c r="AN2038" i="24"/>
  <c r="AO2038" i="24" s="1"/>
  <c r="AP2038" i="24"/>
  <c r="AQ2038" i="24" s="1"/>
  <c r="AL1927" i="24"/>
  <c r="AM1927" i="24" s="1"/>
  <c r="AN1927" i="24"/>
  <c r="AO1927" i="24" s="1"/>
  <c r="AP1927" i="24"/>
  <c r="AQ1927" i="24" s="1"/>
  <c r="AL1980" i="24"/>
  <c r="AM1980" i="24" s="1"/>
  <c r="AN1980" i="24"/>
  <c r="AO1980" i="24" s="1"/>
  <c r="AP1980" i="24"/>
  <c r="AQ1980" i="24" s="1"/>
  <c r="AL2132" i="24"/>
  <c r="AM2132" i="24" s="1"/>
  <c r="AN2132" i="24"/>
  <c r="AO2132" i="24" s="1"/>
  <c r="AP2132" i="24"/>
  <c r="AQ2132" i="24" s="1"/>
  <c r="AL2170" i="24"/>
  <c r="AM2170" i="24" s="1"/>
  <c r="AN2170" i="24"/>
  <c r="AO2170" i="24" s="1"/>
  <c r="AP2170" i="24"/>
  <c r="AQ2170" i="24" s="1"/>
  <c r="AL2295" i="24"/>
  <c r="AM2295" i="24" s="1"/>
  <c r="AN2295" i="24"/>
  <c r="AO2295" i="24" s="1"/>
  <c r="AP2295" i="24"/>
  <c r="AQ2295" i="24" s="1"/>
  <c r="AL2042" i="24"/>
  <c r="AM2042" i="24" s="1"/>
  <c r="AN2042" i="24"/>
  <c r="AO2042" i="24" s="1"/>
  <c r="AP2042" i="24"/>
  <c r="AQ2042" i="24" s="1"/>
  <c r="AL2286" i="24"/>
  <c r="AM2286" i="24" s="1"/>
  <c r="AN2286" i="24"/>
  <c r="AO2286" i="24" s="1"/>
  <c r="AP2286" i="24"/>
  <c r="AQ2286" i="24" s="1"/>
  <c r="AL2175" i="24"/>
  <c r="AM2175" i="24" s="1"/>
  <c r="AN2175" i="24"/>
  <c r="AO2175" i="24" s="1"/>
  <c r="AP2175" i="24"/>
  <c r="AQ2175" i="24" s="1"/>
  <c r="AL1982" i="24"/>
  <c r="AM1982" i="24" s="1"/>
  <c r="AN1982" i="24"/>
  <c r="AO1982" i="24" s="1"/>
  <c r="AP1982" i="24"/>
  <c r="AQ1982" i="24" s="1"/>
  <c r="AL2013" i="24"/>
  <c r="AM2013" i="24" s="1"/>
  <c r="AN2013" i="24"/>
  <c r="AO2013" i="24" s="1"/>
  <c r="AP2013" i="24"/>
  <c r="AQ2013" i="24" s="1"/>
  <c r="AL2115" i="24"/>
  <c r="AM2115" i="24" s="1"/>
  <c r="AN2115" i="24"/>
  <c r="AO2115" i="24" s="1"/>
  <c r="AP2115" i="24"/>
  <c r="AQ2115" i="24" s="1"/>
  <c r="AL2249" i="24"/>
  <c r="AM2249" i="24" s="1"/>
  <c r="AN2249" i="24"/>
  <c r="AO2249" i="24" s="1"/>
  <c r="AP2249" i="24"/>
  <c r="AQ2249" i="24" s="1"/>
  <c r="AL2131" i="24"/>
  <c r="AM2131" i="24" s="1"/>
  <c r="AN2131" i="24"/>
  <c r="AO2131" i="24" s="1"/>
  <c r="AP2131" i="24"/>
  <c r="AQ2131" i="24" s="1"/>
  <c r="AL2406" i="24"/>
  <c r="AM2406" i="24" s="1"/>
  <c r="AN2406" i="24"/>
  <c r="AO2406" i="24" s="1"/>
  <c r="AP2406" i="24"/>
  <c r="AQ2406" i="24" s="1"/>
  <c r="AL2378" i="24"/>
  <c r="AM2378" i="24" s="1"/>
  <c r="AN2378" i="24"/>
  <c r="AO2378" i="24" s="1"/>
  <c r="AP2378" i="24"/>
  <c r="AQ2378" i="24" s="1"/>
  <c r="AL2294" i="24"/>
  <c r="AM2294" i="24" s="1"/>
  <c r="AN2294" i="24"/>
  <c r="AO2294" i="24" s="1"/>
  <c r="AP2294" i="24"/>
  <c r="AQ2294" i="24" s="1"/>
  <c r="AL2117" i="24"/>
  <c r="AM2117" i="24" s="1"/>
  <c r="AN2117" i="24"/>
  <c r="AO2117" i="24" s="1"/>
  <c r="AP2117" i="24"/>
  <c r="AQ2117" i="24" s="1"/>
  <c r="AL2195" i="24"/>
  <c r="AM2195" i="24" s="1"/>
  <c r="AN2195" i="24"/>
  <c r="AO2195" i="24" s="1"/>
  <c r="AP2195" i="24"/>
  <c r="AQ2195" i="24" s="1"/>
  <c r="AL2387" i="24"/>
  <c r="AM2387" i="24" s="1"/>
  <c r="AN2387" i="24"/>
  <c r="AO2387" i="24" s="1"/>
  <c r="AP2387" i="24"/>
  <c r="AQ2387" i="24" s="1"/>
  <c r="AL2302" i="24"/>
  <c r="AM2302" i="24" s="1"/>
  <c r="AN2302" i="24"/>
  <c r="AO2302" i="24" s="1"/>
  <c r="AP2302" i="24"/>
  <c r="AQ2302" i="24" s="1"/>
  <c r="AL2239" i="24"/>
  <c r="AM2239" i="24" s="1"/>
  <c r="AN2239" i="24"/>
  <c r="AO2239" i="24" s="1"/>
  <c r="AP2239" i="24"/>
  <c r="AQ2239" i="24" s="1"/>
  <c r="AL1854" i="24"/>
  <c r="AM1854" i="24" s="1"/>
  <c r="AN1854" i="24"/>
  <c r="AO1854" i="24" s="1"/>
  <c r="AP1854" i="24"/>
  <c r="AQ1854" i="24" s="1"/>
  <c r="AL2188" i="24"/>
  <c r="AM2188" i="24" s="1"/>
  <c r="AN2188" i="24"/>
  <c r="AO2188" i="24" s="1"/>
  <c r="AP2188" i="24"/>
  <c r="AQ2188" i="24" s="1"/>
  <c r="AL2062" i="24"/>
  <c r="AM2062" i="24" s="1"/>
  <c r="AN2062" i="24"/>
  <c r="AO2062" i="24" s="1"/>
  <c r="AP2062" i="24"/>
  <c r="AQ2062" i="24" s="1"/>
  <c r="AL1917" i="24"/>
  <c r="AM1917" i="24" s="1"/>
  <c r="AN1917" i="24"/>
  <c r="AO1917" i="24" s="1"/>
  <c r="AP1917" i="24"/>
  <c r="AQ1917" i="24" s="1"/>
  <c r="AL2012" i="24"/>
  <c r="AM2012" i="24" s="1"/>
  <c r="AN2012" i="24"/>
  <c r="AO2012" i="24" s="1"/>
  <c r="AP2012" i="24"/>
  <c r="AQ2012" i="24" s="1"/>
  <c r="AL2364" i="24"/>
  <c r="AM2364" i="24" s="1"/>
  <c r="AN2364" i="24"/>
  <c r="AO2364" i="24" s="1"/>
  <c r="AP2364" i="24"/>
  <c r="AQ2364" i="24" s="1"/>
  <c r="AL1937" i="24"/>
  <c r="AM1937" i="24" s="1"/>
  <c r="AN1937" i="24"/>
  <c r="AO1937" i="24" s="1"/>
  <c r="AP1937" i="24"/>
  <c r="AQ1937" i="24" s="1"/>
  <c r="AL2010" i="24"/>
  <c r="AM2010" i="24" s="1"/>
  <c r="AN2010" i="24"/>
  <c r="AO2010" i="24" s="1"/>
  <c r="AP2010" i="24"/>
  <c r="AQ2010" i="24" s="1"/>
  <c r="AL1918" i="24"/>
  <c r="AM1918" i="24" s="1"/>
  <c r="AN1918" i="24"/>
  <c r="AO1918" i="24" s="1"/>
  <c r="AP1918" i="24"/>
  <c r="AQ1918" i="24" s="1"/>
  <c r="AL2315" i="24"/>
  <c r="AM2315" i="24" s="1"/>
  <c r="AN2315" i="24"/>
  <c r="AO2315" i="24" s="1"/>
  <c r="AP2315" i="24"/>
  <c r="AQ2315" i="24" s="1"/>
  <c r="AL1926" i="24"/>
  <c r="AM1926" i="24" s="1"/>
  <c r="AN1926" i="24"/>
  <c r="AO1926" i="24" s="1"/>
  <c r="AP1926" i="24"/>
  <c r="AQ1926" i="24" s="1"/>
  <c r="AL1979" i="24"/>
  <c r="AM1979" i="24" s="1"/>
  <c r="AN1979" i="24"/>
  <c r="AO1979" i="24" s="1"/>
  <c r="AP1979" i="24"/>
  <c r="AQ1979" i="24" s="1"/>
  <c r="AL1946" i="24"/>
  <c r="AM1946" i="24" s="1"/>
  <c r="AN1946" i="24"/>
  <c r="AO1946" i="24" s="1"/>
  <c r="AP1946" i="24"/>
  <c r="AQ1946" i="24" s="1"/>
  <c r="AL2183" i="24"/>
  <c r="AM2183" i="24" s="1"/>
  <c r="AN2183" i="24"/>
  <c r="AO2183" i="24" s="1"/>
  <c r="AP2183" i="24"/>
  <c r="AQ2183" i="24" s="1"/>
  <c r="AL1975" i="24"/>
  <c r="AM1975" i="24" s="1"/>
  <c r="AN1975" i="24"/>
  <c r="AO1975" i="24" s="1"/>
  <c r="AP1975" i="24"/>
  <c r="AQ1975" i="24" s="1"/>
  <c r="AL2009" i="24"/>
  <c r="AM2009" i="24" s="1"/>
  <c r="AN2009" i="24"/>
  <c r="AO2009" i="24" s="1"/>
  <c r="AP2009" i="24"/>
  <c r="AQ2009" i="24" s="1"/>
  <c r="AL2337" i="24"/>
  <c r="AM2337" i="24" s="1"/>
  <c r="AN2337" i="24"/>
  <c r="AO2337" i="24" s="1"/>
  <c r="AP2337" i="24"/>
  <c r="AQ2337" i="24" s="1"/>
  <c r="AL2223" i="24"/>
  <c r="AM2223" i="24" s="1"/>
  <c r="AN2223" i="24"/>
  <c r="AO2223" i="24" s="1"/>
  <c r="AP2223" i="24"/>
  <c r="AQ2223" i="24" s="1"/>
  <c r="AL1891" i="24"/>
  <c r="AM1891" i="24" s="1"/>
  <c r="AN1891" i="24"/>
  <c r="AO1891" i="24" s="1"/>
  <c r="AP1891" i="24"/>
  <c r="AQ1891" i="24" s="1"/>
  <c r="AL2390" i="24"/>
  <c r="AM2390" i="24" s="1"/>
  <c r="AN2390" i="24"/>
  <c r="AO2390" i="24" s="1"/>
  <c r="AP2390" i="24"/>
  <c r="AQ2390" i="24" s="1"/>
  <c r="AL2229" i="24"/>
  <c r="AM2229" i="24" s="1"/>
  <c r="AN2229" i="24"/>
  <c r="AO2229" i="24" s="1"/>
  <c r="AP2229" i="24"/>
  <c r="AQ2229" i="24" s="1"/>
  <c r="AL2196" i="24"/>
  <c r="AM2196" i="24" s="1"/>
  <c r="AN2196" i="24"/>
  <c r="AO2196" i="24" s="1"/>
  <c r="AP2196" i="24"/>
  <c r="AQ2196" i="24" s="1"/>
  <c r="AL1960" i="24"/>
  <c r="AM1960" i="24" s="1"/>
  <c r="AN1960" i="24"/>
  <c r="AO1960" i="24" s="1"/>
  <c r="AP1960" i="24"/>
  <c r="AQ1960" i="24" s="1"/>
  <c r="AL2189" i="24"/>
  <c r="AM2189" i="24" s="1"/>
  <c r="AN2189" i="24"/>
  <c r="AO2189" i="24" s="1"/>
  <c r="AP2189" i="24"/>
  <c r="AQ2189" i="24" s="1"/>
  <c r="AL425" i="24"/>
  <c r="AM425" i="24" s="1"/>
  <c r="AN425" i="24"/>
  <c r="AO425" i="24" s="1"/>
  <c r="AP425" i="24"/>
  <c r="AQ425" i="24" s="1"/>
  <c r="AL426" i="24"/>
  <c r="AM426" i="24" s="1"/>
  <c r="AN426" i="24"/>
  <c r="AO426" i="24" s="1"/>
  <c r="AP426" i="24"/>
  <c r="AQ426" i="24" s="1"/>
  <c r="AL427" i="24"/>
  <c r="AM427" i="24" s="1"/>
  <c r="AN427" i="24"/>
  <c r="AO427" i="24" s="1"/>
  <c r="AP427" i="24"/>
  <c r="AQ427" i="24" s="1"/>
  <c r="AL428" i="24"/>
  <c r="AM428" i="24" s="1"/>
  <c r="AN428" i="24"/>
  <c r="AO428" i="24" s="1"/>
  <c r="AP428" i="24"/>
  <c r="AQ428" i="24" s="1"/>
  <c r="AL1373" i="24"/>
  <c r="AM1373" i="24" s="1"/>
  <c r="AN1373" i="24"/>
  <c r="AO1373" i="24" s="1"/>
  <c r="AP1373" i="24"/>
  <c r="AQ1373" i="24" s="1"/>
  <c r="AL1374" i="24"/>
  <c r="AM1374" i="24" s="1"/>
  <c r="AN1374" i="24"/>
  <c r="AO1374" i="24" s="1"/>
  <c r="AP1374" i="24"/>
  <c r="AQ1374" i="24" s="1"/>
  <c r="AL1375" i="24"/>
  <c r="AM1375" i="24" s="1"/>
  <c r="AN1375" i="24"/>
  <c r="AO1375" i="24" s="1"/>
  <c r="AP1375" i="24"/>
  <c r="AQ1375" i="24" s="1"/>
  <c r="AL429" i="24"/>
  <c r="AM429" i="24" s="1"/>
  <c r="AN429" i="24"/>
  <c r="AO429" i="24" s="1"/>
  <c r="AP429" i="24"/>
  <c r="AQ429" i="24" s="1"/>
  <c r="AL430" i="24"/>
  <c r="AM430" i="24" s="1"/>
  <c r="AN430" i="24"/>
  <c r="AO430" i="24" s="1"/>
  <c r="AP430" i="24"/>
  <c r="AQ430" i="24" s="1"/>
  <c r="AL431" i="24"/>
  <c r="AM431" i="24" s="1"/>
  <c r="AN431" i="24"/>
  <c r="AO431" i="24" s="1"/>
  <c r="AP431" i="24"/>
  <c r="AQ431" i="24" s="1"/>
  <c r="AL1376" i="24"/>
  <c r="AM1376" i="24" s="1"/>
  <c r="AN1376" i="24"/>
  <c r="AO1376" i="24" s="1"/>
  <c r="AP1376" i="24"/>
  <c r="AQ1376" i="24" s="1"/>
  <c r="AL432" i="24"/>
  <c r="AM432" i="24" s="1"/>
  <c r="AN432" i="24"/>
  <c r="AO432" i="24" s="1"/>
  <c r="AP432" i="24"/>
  <c r="AQ432" i="24" s="1"/>
  <c r="AL433" i="24"/>
  <c r="AM433" i="24" s="1"/>
  <c r="AN433" i="24"/>
  <c r="AO433" i="24" s="1"/>
  <c r="AP433" i="24"/>
  <c r="AQ433" i="24" s="1"/>
  <c r="AL434" i="24"/>
  <c r="AM434" i="24" s="1"/>
  <c r="AN434" i="24"/>
  <c r="AO434" i="24" s="1"/>
  <c r="AP434" i="24"/>
  <c r="AQ434" i="24" s="1"/>
  <c r="AL435" i="24"/>
  <c r="AM435" i="24" s="1"/>
  <c r="AN435" i="24"/>
  <c r="AO435" i="24" s="1"/>
  <c r="AP435" i="24"/>
  <c r="AQ435" i="24" s="1"/>
  <c r="AL1377" i="24"/>
  <c r="AM1377" i="24" s="1"/>
  <c r="AN1377" i="24"/>
  <c r="AO1377" i="24" s="1"/>
  <c r="AP1377" i="24"/>
  <c r="AQ1377" i="24" s="1"/>
  <c r="AL436" i="24"/>
  <c r="AM436" i="24" s="1"/>
  <c r="AN436" i="24"/>
  <c r="AO436" i="24" s="1"/>
  <c r="AP436" i="24"/>
  <c r="AQ436" i="24" s="1"/>
  <c r="AL437" i="24"/>
  <c r="AM437" i="24" s="1"/>
  <c r="AN437" i="24"/>
  <c r="AO437" i="24" s="1"/>
  <c r="AP437" i="24"/>
  <c r="AQ437" i="24" s="1"/>
  <c r="AL438" i="24"/>
  <c r="AM438" i="24" s="1"/>
  <c r="AN438" i="24"/>
  <c r="AO438" i="24" s="1"/>
  <c r="AP438" i="24"/>
  <c r="AQ438" i="24" s="1"/>
  <c r="AL1378" i="24"/>
  <c r="AM1378" i="24" s="1"/>
  <c r="AN1378" i="24"/>
  <c r="AO1378" i="24" s="1"/>
  <c r="AP1378" i="24"/>
  <c r="AQ1378" i="24" s="1"/>
  <c r="AL1379" i="24"/>
  <c r="AM1379" i="24" s="1"/>
  <c r="AN1379" i="24"/>
  <c r="AO1379" i="24" s="1"/>
  <c r="AP1379" i="24"/>
  <c r="AQ1379" i="24" s="1"/>
  <c r="AL439" i="24"/>
  <c r="AM439" i="24" s="1"/>
  <c r="AN439" i="24"/>
  <c r="AO439" i="24" s="1"/>
  <c r="AP439" i="24"/>
  <c r="AQ439" i="24" s="1"/>
  <c r="AL440" i="24"/>
  <c r="AM440" i="24" s="1"/>
  <c r="AN440" i="24"/>
  <c r="AO440" i="24" s="1"/>
  <c r="AP440" i="24"/>
  <c r="AQ440" i="24" s="1"/>
  <c r="AL441" i="24"/>
  <c r="AM441" i="24" s="1"/>
  <c r="AN441" i="24"/>
  <c r="AO441" i="24" s="1"/>
  <c r="AP441" i="24"/>
  <c r="AQ441" i="24" s="1"/>
  <c r="AL1381" i="24"/>
  <c r="AM1381" i="24" s="1"/>
  <c r="AN1381" i="24"/>
  <c r="AO1381" i="24" s="1"/>
  <c r="AP1381" i="24"/>
  <c r="AQ1381" i="24" s="1"/>
  <c r="AL442" i="24"/>
  <c r="AM442" i="24" s="1"/>
  <c r="AN442" i="24"/>
  <c r="AO442" i="24" s="1"/>
  <c r="AP442" i="24"/>
  <c r="AQ442" i="24" s="1"/>
  <c r="AL443" i="24"/>
  <c r="AM443" i="24" s="1"/>
  <c r="AN443" i="24"/>
  <c r="AO443" i="24" s="1"/>
  <c r="AP443" i="24"/>
  <c r="AQ443" i="24" s="1"/>
  <c r="AL1382" i="24"/>
  <c r="AM1382" i="24" s="1"/>
  <c r="AN1382" i="24"/>
  <c r="AO1382" i="24" s="1"/>
  <c r="AP1382" i="24"/>
  <c r="AQ1382" i="24" s="1"/>
  <c r="AL444" i="24"/>
  <c r="AM444" i="24" s="1"/>
  <c r="AN444" i="24"/>
  <c r="AO444" i="24" s="1"/>
  <c r="AP444" i="24"/>
  <c r="AQ444" i="24" s="1"/>
  <c r="AL445" i="24"/>
  <c r="AM445" i="24" s="1"/>
  <c r="AN445" i="24"/>
  <c r="AO445" i="24" s="1"/>
  <c r="AP445" i="24"/>
  <c r="AQ445" i="24" s="1"/>
  <c r="AL1383" i="24"/>
  <c r="AM1383" i="24" s="1"/>
  <c r="AN1383" i="24"/>
  <c r="AO1383" i="24" s="1"/>
  <c r="AP1383" i="24"/>
  <c r="AQ1383" i="24" s="1"/>
  <c r="AL446" i="24"/>
  <c r="AM446" i="24" s="1"/>
  <c r="AN446" i="24"/>
  <c r="AO446" i="24" s="1"/>
  <c r="AP446" i="24"/>
  <c r="AQ446" i="24" s="1"/>
  <c r="AL1384" i="24"/>
  <c r="AM1384" i="24" s="1"/>
  <c r="AN1384" i="24"/>
  <c r="AO1384" i="24" s="1"/>
  <c r="AP1384" i="24"/>
  <c r="AQ1384" i="24" s="1"/>
  <c r="AL447" i="24"/>
  <c r="AM447" i="24" s="1"/>
  <c r="AN447" i="24"/>
  <c r="AO447" i="24" s="1"/>
  <c r="AP447" i="24"/>
  <c r="AQ447" i="24" s="1"/>
  <c r="AL1385" i="24"/>
  <c r="AM1385" i="24" s="1"/>
  <c r="AN1385" i="24"/>
  <c r="AO1385" i="24" s="1"/>
  <c r="AP1385" i="24"/>
  <c r="AQ1385" i="24" s="1"/>
  <c r="AL448" i="24"/>
  <c r="AM448" i="24" s="1"/>
  <c r="AN448" i="24"/>
  <c r="AO448" i="24" s="1"/>
  <c r="AP448" i="24"/>
  <c r="AQ448" i="24" s="1"/>
  <c r="AL449" i="24"/>
  <c r="AM449" i="24" s="1"/>
  <c r="AN449" i="24"/>
  <c r="AO449" i="24" s="1"/>
  <c r="AP449" i="24"/>
  <c r="AQ449" i="24" s="1"/>
  <c r="AL450" i="24"/>
  <c r="AM450" i="24" s="1"/>
  <c r="AN450" i="24"/>
  <c r="AO450" i="24" s="1"/>
  <c r="AP450" i="24"/>
  <c r="AQ450" i="24" s="1"/>
  <c r="AL451" i="24"/>
  <c r="AM451" i="24" s="1"/>
  <c r="AN451" i="24"/>
  <c r="AO451" i="24" s="1"/>
  <c r="AP451" i="24"/>
  <c r="AQ451" i="24" s="1"/>
  <c r="AL1386" i="24"/>
  <c r="AM1386" i="24" s="1"/>
  <c r="AN1386" i="24"/>
  <c r="AO1386" i="24" s="1"/>
  <c r="AP1386" i="24"/>
  <c r="AQ1386" i="24" s="1"/>
  <c r="AL1387" i="24"/>
  <c r="AM1387" i="24" s="1"/>
  <c r="AN1387" i="24"/>
  <c r="AO1387" i="24" s="1"/>
  <c r="AP1387" i="24"/>
  <c r="AQ1387" i="24" s="1"/>
  <c r="AL1388" i="24"/>
  <c r="AM1388" i="24" s="1"/>
  <c r="AN1388" i="24"/>
  <c r="AO1388" i="24" s="1"/>
  <c r="AP1388" i="24"/>
  <c r="AQ1388" i="24" s="1"/>
  <c r="AL452" i="24"/>
  <c r="AM452" i="24" s="1"/>
  <c r="AN452" i="24"/>
  <c r="AO452" i="24" s="1"/>
  <c r="AP452" i="24"/>
  <c r="AQ452" i="24" s="1"/>
  <c r="AL453" i="24"/>
  <c r="AM453" i="24" s="1"/>
  <c r="AN453" i="24"/>
  <c r="AO453" i="24" s="1"/>
  <c r="AP453" i="24"/>
  <c r="AQ453" i="24" s="1"/>
  <c r="AL454" i="24"/>
  <c r="AM454" i="24" s="1"/>
  <c r="AN454" i="24"/>
  <c r="AO454" i="24" s="1"/>
  <c r="AP454" i="24"/>
  <c r="AQ454" i="24" s="1"/>
  <c r="AL455" i="24"/>
  <c r="AM455" i="24" s="1"/>
  <c r="AN455" i="24"/>
  <c r="AO455" i="24" s="1"/>
  <c r="AP455" i="24"/>
  <c r="AQ455" i="24" s="1"/>
  <c r="AL456" i="24"/>
  <c r="AM456" i="24" s="1"/>
  <c r="AN456" i="24"/>
  <c r="AO456" i="24" s="1"/>
  <c r="AP456" i="24"/>
  <c r="AQ456" i="24" s="1"/>
  <c r="AL1389" i="24"/>
  <c r="AM1389" i="24" s="1"/>
  <c r="AN1389" i="24"/>
  <c r="AO1389" i="24" s="1"/>
  <c r="AP1389" i="24"/>
  <c r="AQ1389" i="24" s="1"/>
  <c r="AL457" i="24"/>
  <c r="AM457" i="24" s="1"/>
  <c r="AN457" i="24"/>
  <c r="AO457" i="24" s="1"/>
  <c r="AP457" i="24"/>
  <c r="AQ457" i="24" s="1"/>
  <c r="AL458" i="24"/>
  <c r="AM458" i="24" s="1"/>
  <c r="AN458" i="24"/>
  <c r="AO458" i="24" s="1"/>
  <c r="AP458" i="24"/>
  <c r="AQ458" i="24" s="1"/>
  <c r="AL459" i="24"/>
  <c r="AM459" i="24" s="1"/>
  <c r="AN459" i="24"/>
  <c r="AO459" i="24" s="1"/>
  <c r="AP459" i="24"/>
  <c r="AQ459" i="24" s="1"/>
  <c r="AL460" i="24"/>
  <c r="AM460" i="24" s="1"/>
  <c r="AN460" i="24"/>
  <c r="AO460" i="24" s="1"/>
  <c r="AP460" i="24"/>
  <c r="AQ460" i="24" s="1"/>
  <c r="AL461" i="24"/>
  <c r="AM461" i="24" s="1"/>
  <c r="AN461" i="24"/>
  <c r="AO461" i="24" s="1"/>
  <c r="AP461" i="24"/>
  <c r="AQ461" i="24" s="1"/>
  <c r="AL462" i="24"/>
  <c r="AM462" i="24" s="1"/>
  <c r="AN462" i="24"/>
  <c r="AO462" i="24" s="1"/>
  <c r="AP462" i="24"/>
  <c r="AQ462" i="24" s="1"/>
  <c r="AL463" i="24"/>
  <c r="AM463" i="24" s="1"/>
  <c r="AN463" i="24"/>
  <c r="AO463" i="24" s="1"/>
  <c r="AP463" i="24"/>
  <c r="AQ463" i="24" s="1"/>
  <c r="AL464" i="24"/>
  <c r="AM464" i="24" s="1"/>
  <c r="AN464" i="24"/>
  <c r="AO464" i="24" s="1"/>
  <c r="AP464" i="24"/>
  <c r="AQ464" i="24" s="1"/>
  <c r="AL465" i="24"/>
  <c r="AM465" i="24" s="1"/>
  <c r="AN465" i="24"/>
  <c r="AO465" i="24" s="1"/>
  <c r="AP465" i="24"/>
  <c r="AQ465" i="24" s="1"/>
  <c r="AL466" i="24"/>
  <c r="AM466" i="24" s="1"/>
  <c r="AN466" i="24"/>
  <c r="AO466" i="24" s="1"/>
  <c r="AP466" i="24"/>
  <c r="AQ466" i="24" s="1"/>
  <c r="AL467" i="24"/>
  <c r="AM467" i="24" s="1"/>
  <c r="AN467" i="24"/>
  <c r="AO467" i="24" s="1"/>
  <c r="AP467" i="24"/>
  <c r="AQ467" i="24" s="1"/>
  <c r="AL468" i="24"/>
  <c r="AM468" i="24" s="1"/>
  <c r="AN468" i="24"/>
  <c r="AO468" i="24" s="1"/>
  <c r="AP468" i="24"/>
  <c r="AQ468" i="24" s="1"/>
  <c r="AL469" i="24"/>
  <c r="AM469" i="24" s="1"/>
  <c r="AN469" i="24"/>
  <c r="AO469" i="24" s="1"/>
  <c r="AP469" i="24"/>
  <c r="AQ469" i="24" s="1"/>
  <c r="AL470" i="24"/>
  <c r="AM470" i="24" s="1"/>
  <c r="AN470" i="24"/>
  <c r="AO470" i="24" s="1"/>
  <c r="AP470" i="24"/>
  <c r="AQ470" i="24" s="1"/>
  <c r="AL471" i="24"/>
  <c r="AM471" i="24" s="1"/>
  <c r="AN471" i="24"/>
  <c r="AO471" i="24" s="1"/>
  <c r="AP471" i="24"/>
  <c r="AQ471" i="24" s="1"/>
  <c r="AL472" i="24"/>
  <c r="AM472" i="24" s="1"/>
  <c r="AN472" i="24"/>
  <c r="AO472" i="24" s="1"/>
  <c r="AP472" i="24"/>
  <c r="AQ472" i="24" s="1"/>
  <c r="AL2097" i="24"/>
  <c r="AM2097" i="24" s="1"/>
  <c r="AN2097" i="24"/>
  <c r="AO2097" i="24" s="1"/>
  <c r="AP2097" i="24"/>
  <c r="AQ2097" i="24" s="1"/>
  <c r="AL1912" i="24"/>
  <c r="AM1912" i="24" s="1"/>
  <c r="AN1912" i="24"/>
  <c r="AO1912" i="24" s="1"/>
  <c r="AP1912" i="24"/>
  <c r="AQ1912" i="24" s="1"/>
  <c r="AL2019" i="24"/>
  <c r="AM2019" i="24" s="1"/>
  <c r="AN2019" i="24"/>
  <c r="AO2019" i="24" s="1"/>
  <c r="AP2019" i="24"/>
  <c r="AQ2019" i="24" s="1"/>
  <c r="AL1390" i="24"/>
  <c r="AM1390" i="24" s="1"/>
  <c r="AN1390" i="24"/>
  <c r="AO1390" i="24" s="1"/>
  <c r="AP1390" i="24"/>
  <c r="AQ1390" i="24" s="1"/>
  <c r="AL1391" i="24"/>
  <c r="AM1391" i="24" s="1"/>
  <c r="AN1391" i="24"/>
  <c r="AO1391" i="24" s="1"/>
  <c r="AP1391" i="24"/>
  <c r="AQ1391" i="24" s="1"/>
  <c r="AL1392" i="24"/>
  <c r="AM1392" i="24" s="1"/>
  <c r="AN1392" i="24"/>
  <c r="AO1392" i="24" s="1"/>
  <c r="AP1392" i="24"/>
  <c r="AQ1392" i="24" s="1"/>
  <c r="AL1393" i="24"/>
  <c r="AM1393" i="24" s="1"/>
  <c r="AN1393" i="24"/>
  <c r="AO1393" i="24" s="1"/>
  <c r="AP1393" i="24"/>
  <c r="AQ1393" i="24" s="1"/>
  <c r="AL1394" i="24"/>
  <c r="AM1394" i="24" s="1"/>
  <c r="AN1394" i="24"/>
  <c r="AO1394" i="24" s="1"/>
  <c r="AP1394" i="24"/>
  <c r="AQ1394" i="24" s="1"/>
  <c r="AL1395" i="24"/>
  <c r="AM1395" i="24" s="1"/>
  <c r="AN1395" i="24"/>
  <c r="AO1395" i="24" s="1"/>
  <c r="AP1395" i="24"/>
  <c r="AQ1395" i="24" s="1"/>
  <c r="AL1396" i="24"/>
  <c r="AM1396" i="24" s="1"/>
  <c r="AN1396" i="24"/>
  <c r="AO1396" i="24" s="1"/>
  <c r="AP1396" i="24"/>
  <c r="AQ1396" i="24" s="1"/>
  <c r="AL1397" i="24"/>
  <c r="AM1397" i="24" s="1"/>
  <c r="AN1397" i="24"/>
  <c r="AO1397" i="24" s="1"/>
  <c r="AP1397" i="24"/>
  <c r="AQ1397" i="24" s="1"/>
  <c r="AL1962" i="24"/>
  <c r="AM1962" i="24" s="1"/>
  <c r="AN1962" i="24"/>
  <c r="AO1962" i="24" s="1"/>
  <c r="AP1962" i="24"/>
  <c r="AQ1962" i="24" s="1"/>
  <c r="AL2207" i="24"/>
  <c r="AM2207" i="24" s="1"/>
  <c r="AN2207" i="24"/>
  <c r="AO2207" i="24" s="1"/>
  <c r="AP2207" i="24"/>
  <c r="AQ2207" i="24" s="1"/>
  <c r="AL2152" i="24"/>
  <c r="AM2152" i="24" s="1"/>
  <c r="AN2152" i="24"/>
  <c r="AO2152" i="24" s="1"/>
  <c r="AP2152" i="24"/>
  <c r="AQ2152" i="24" s="1"/>
  <c r="AL2045" i="24"/>
  <c r="AM2045" i="24" s="1"/>
  <c r="AN2045" i="24"/>
  <c r="AO2045" i="24" s="1"/>
  <c r="AP2045" i="24"/>
  <c r="AQ2045" i="24" s="1"/>
  <c r="AL1985" i="24"/>
  <c r="AM1985" i="24" s="1"/>
  <c r="AN1985" i="24"/>
  <c r="AO1985" i="24" s="1"/>
  <c r="AP1985" i="24"/>
  <c r="AQ1985" i="24" s="1"/>
  <c r="AL2020" i="24"/>
  <c r="AM2020" i="24" s="1"/>
  <c r="AN2020" i="24"/>
  <c r="AO2020" i="24" s="1"/>
  <c r="AP2020" i="24"/>
  <c r="AQ2020" i="24" s="1"/>
  <c r="AL2151" i="24"/>
  <c r="AM2151" i="24" s="1"/>
  <c r="AN2151" i="24"/>
  <c r="AO2151" i="24" s="1"/>
  <c r="AP2151" i="24"/>
  <c r="AQ2151" i="24" s="1"/>
  <c r="AL2133" i="24"/>
  <c r="AM2133" i="24" s="1"/>
  <c r="AN2133" i="24"/>
  <c r="AO2133" i="24" s="1"/>
  <c r="AP2133" i="24"/>
  <c r="AQ2133" i="24" s="1"/>
  <c r="AL2282" i="24"/>
  <c r="AM2282" i="24" s="1"/>
  <c r="AN2282" i="24"/>
  <c r="AO2282" i="24" s="1"/>
  <c r="AP2282" i="24"/>
  <c r="AQ2282" i="24" s="1"/>
  <c r="AL2320" i="24"/>
  <c r="AM2320" i="24" s="1"/>
  <c r="AN2320" i="24"/>
  <c r="AO2320" i="24" s="1"/>
  <c r="AP2320" i="24"/>
  <c r="AQ2320" i="24" s="1"/>
  <c r="AL2046" i="24"/>
  <c r="AM2046" i="24" s="1"/>
  <c r="AN2046" i="24"/>
  <c r="AO2046" i="24" s="1"/>
  <c r="AP2046" i="24"/>
  <c r="AQ2046" i="24" s="1"/>
  <c r="AL2244" i="24"/>
  <c r="AM2244" i="24" s="1"/>
  <c r="AN2244" i="24"/>
  <c r="AO2244" i="24" s="1"/>
  <c r="AP2244" i="24"/>
  <c r="AQ2244" i="24" s="1"/>
  <c r="AL1398" i="24"/>
  <c r="AM1398" i="24" s="1"/>
  <c r="AN1398" i="24"/>
  <c r="AO1398" i="24" s="1"/>
  <c r="AP1398" i="24"/>
  <c r="AQ1398" i="24" s="1"/>
  <c r="AL473" i="24"/>
  <c r="AM473" i="24" s="1"/>
  <c r="AN473" i="24"/>
  <c r="AO473" i="24" s="1"/>
  <c r="AP473" i="24"/>
  <c r="AQ473" i="24" s="1"/>
  <c r="AL474" i="24"/>
  <c r="AM474" i="24" s="1"/>
  <c r="AN474" i="24"/>
  <c r="AO474" i="24" s="1"/>
  <c r="AP474" i="24"/>
  <c r="AQ474" i="24" s="1"/>
  <c r="AL475" i="24"/>
  <c r="AM475" i="24" s="1"/>
  <c r="AN475" i="24"/>
  <c r="AO475" i="24" s="1"/>
  <c r="AP475" i="24"/>
  <c r="AQ475" i="24" s="1"/>
  <c r="AL476" i="24"/>
  <c r="AM476" i="24" s="1"/>
  <c r="AN476" i="24"/>
  <c r="AO476" i="24" s="1"/>
  <c r="AP476" i="24"/>
  <c r="AQ476" i="24" s="1"/>
  <c r="AL477" i="24"/>
  <c r="AM477" i="24" s="1"/>
  <c r="AN477" i="24"/>
  <c r="AO477" i="24" s="1"/>
  <c r="AP477" i="24"/>
  <c r="AQ477" i="24" s="1"/>
  <c r="AL478" i="24"/>
  <c r="AM478" i="24" s="1"/>
  <c r="AN478" i="24"/>
  <c r="AO478" i="24" s="1"/>
  <c r="AP478" i="24"/>
  <c r="AQ478" i="24" s="1"/>
  <c r="AL1399" i="24"/>
  <c r="AM1399" i="24" s="1"/>
  <c r="AN1399" i="24"/>
  <c r="AO1399" i="24" s="1"/>
  <c r="AP1399" i="24"/>
  <c r="AQ1399" i="24" s="1"/>
  <c r="AL479" i="24"/>
  <c r="AM479" i="24" s="1"/>
  <c r="AN479" i="24"/>
  <c r="AO479" i="24" s="1"/>
  <c r="AP479" i="24"/>
  <c r="AQ479" i="24" s="1"/>
  <c r="AL1400" i="24"/>
  <c r="AM1400" i="24" s="1"/>
  <c r="AN1400" i="24"/>
  <c r="AO1400" i="24" s="1"/>
  <c r="AP1400" i="24"/>
  <c r="AQ1400" i="24" s="1"/>
  <c r="AL480" i="24"/>
  <c r="AM480" i="24" s="1"/>
  <c r="AN480" i="24"/>
  <c r="AO480" i="24" s="1"/>
  <c r="AP480" i="24"/>
  <c r="AQ480" i="24" s="1"/>
  <c r="AL481" i="24"/>
  <c r="AM481" i="24" s="1"/>
  <c r="AN481" i="24"/>
  <c r="AO481" i="24" s="1"/>
  <c r="AP481" i="24"/>
  <c r="AQ481" i="24" s="1"/>
  <c r="AL1894" i="24"/>
  <c r="AM1894" i="24" s="1"/>
  <c r="AN1894" i="24"/>
  <c r="AO1894" i="24" s="1"/>
  <c r="AP1894" i="24"/>
  <c r="AQ1894" i="24" s="1"/>
  <c r="AL2474" i="24"/>
  <c r="AM2474" i="24" s="1"/>
  <c r="AN2474" i="24"/>
  <c r="AO2474" i="24" s="1"/>
  <c r="AP2474" i="24"/>
  <c r="AQ2474" i="24" s="1"/>
  <c r="AL1401" i="24"/>
  <c r="AM1401" i="24" s="1"/>
  <c r="AN1401" i="24"/>
  <c r="AO1401" i="24" s="1"/>
  <c r="AP1401" i="24"/>
  <c r="AQ1401" i="24" s="1"/>
  <c r="AL482" i="24"/>
  <c r="AM482" i="24" s="1"/>
  <c r="AN482" i="24"/>
  <c r="AO482" i="24" s="1"/>
  <c r="AP482" i="24"/>
  <c r="AQ482" i="24" s="1"/>
  <c r="AL483" i="24"/>
  <c r="AM483" i="24" s="1"/>
  <c r="AN483" i="24"/>
  <c r="AO483" i="24" s="1"/>
  <c r="AP483" i="24"/>
  <c r="AQ483" i="24" s="1"/>
  <c r="AL484" i="24"/>
  <c r="AM484" i="24" s="1"/>
  <c r="AN484" i="24"/>
  <c r="AO484" i="24" s="1"/>
  <c r="AP484" i="24"/>
  <c r="AQ484" i="24" s="1"/>
  <c r="AL485" i="24"/>
  <c r="AM485" i="24" s="1"/>
  <c r="AN485" i="24"/>
  <c r="AO485" i="24" s="1"/>
  <c r="AP485" i="24"/>
  <c r="AQ485" i="24" s="1"/>
  <c r="AL486" i="24"/>
  <c r="AM486" i="24" s="1"/>
  <c r="AN486" i="24"/>
  <c r="AO486" i="24" s="1"/>
  <c r="AP486" i="24"/>
  <c r="AQ486" i="24" s="1"/>
  <c r="AL487" i="24"/>
  <c r="AM487" i="24" s="1"/>
  <c r="AN487" i="24"/>
  <c r="AO487" i="24" s="1"/>
  <c r="AP487" i="24"/>
  <c r="AQ487" i="24" s="1"/>
  <c r="AL2526" i="24"/>
  <c r="AM2526" i="24" s="1"/>
  <c r="AN2526" i="24"/>
  <c r="AO2526" i="24" s="1"/>
  <c r="AP2526" i="24"/>
  <c r="AQ2526" i="24" s="1"/>
  <c r="AL2508" i="24"/>
  <c r="AM2508" i="24" s="1"/>
  <c r="AN2508" i="24"/>
  <c r="AO2508" i="24" s="1"/>
  <c r="AP2508" i="24"/>
  <c r="AQ2508" i="24" s="1"/>
  <c r="AL2334" i="24"/>
  <c r="AM2334" i="24" s="1"/>
  <c r="AN2334" i="24"/>
  <c r="AO2334" i="24" s="1"/>
  <c r="AP2334" i="24"/>
  <c r="AQ2334" i="24" s="1"/>
  <c r="AL1944" i="24"/>
  <c r="AM1944" i="24" s="1"/>
  <c r="AN1944" i="24"/>
  <c r="AO1944" i="24" s="1"/>
  <c r="AP1944" i="24"/>
  <c r="AQ1944" i="24" s="1"/>
  <c r="AL2221" i="24"/>
  <c r="AM2221" i="24" s="1"/>
  <c r="AN2221" i="24"/>
  <c r="AO2221" i="24" s="1"/>
  <c r="AP2221" i="24"/>
  <c r="AQ2221" i="24" s="1"/>
  <c r="AL488" i="24"/>
  <c r="AM488" i="24" s="1"/>
  <c r="AN488" i="24"/>
  <c r="AO488" i="24" s="1"/>
  <c r="AP488" i="24"/>
  <c r="AQ488" i="24" s="1"/>
  <c r="AL489" i="24"/>
  <c r="AM489" i="24" s="1"/>
  <c r="AN489" i="24"/>
  <c r="AO489" i="24" s="1"/>
  <c r="AP489" i="24"/>
  <c r="AQ489" i="24" s="1"/>
  <c r="AL490" i="24"/>
  <c r="AM490" i="24" s="1"/>
  <c r="AN490" i="24"/>
  <c r="AO490" i="24" s="1"/>
  <c r="AP490" i="24"/>
  <c r="AQ490" i="24" s="1"/>
  <c r="AL491" i="24"/>
  <c r="AM491" i="24" s="1"/>
  <c r="AN491" i="24"/>
  <c r="AO491" i="24" s="1"/>
  <c r="AP491" i="24"/>
  <c r="AQ491" i="24" s="1"/>
  <c r="AL492" i="24"/>
  <c r="AM492" i="24" s="1"/>
  <c r="AN492" i="24"/>
  <c r="AO492" i="24" s="1"/>
  <c r="AP492" i="24"/>
  <c r="AQ492" i="24" s="1"/>
  <c r="AL493" i="24"/>
  <c r="AM493" i="24" s="1"/>
  <c r="AN493" i="24"/>
  <c r="AO493" i="24" s="1"/>
  <c r="AP493" i="24"/>
  <c r="AQ493" i="24" s="1"/>
  <c r="AL494" i="24"/>
  <c r="AM494" i="24" s="1"/>
  <c r="AN494" i="24"/>
  <c r="AO494" i="24" s="1"/>
  <c r="AP494" i="24"/>
  <c r="AQ494" i="24" s="1"/>
  <c r="AL495" i="24"/>
  <c r="AM495" i="24" s="1"/>
  <c r="AN495" i="24"/>
  <c r="AO495" i="24" s="1"/>
  <c r="AP495" i="24"/>
  <c r="AQ495" i="24" s="1"/>
  <c r="AL496" i="24"/>
  <c r="AM496" i="24" s="1"/>
  <c r="AN496" i="24"/>
  <c r="AO496" i="24" s="1"/>
  <c r="AP496" i="24"/>
  <c r="AQ496" i="24" s="1"/>
  <c r="AL497" i="24"/>
  <c r="AM497" i="24" s="1"/>
  <c r="AN497" i="24"/>
  <c r="AO497" i="24" s="1"/>
  <c r="AP497" i="24"/>
  <c r="AQ497" i="24" s="1"/>
  <c r="AL498" i="24"/>
  <c r="AM498" i="24" s="1"/>
  <c r="AN498" i="24"/>
  <c r="AO498" i="24" s="1"/>
  <c r="AP498" i="24"/>
  <c r="AQ498" i="24" s="1"/>
  <c r="AL499" i="24"/>
  <c r="AM499" i="24" s="1"/>
  <c r="AN499" i="24"/>
  <c r="AO499" i="24" s="1"/>
  <c r="AP499" i="24"/>
  <c r="AQ499" i="24" s="1"/>
  <c r="AL500" i="24"/>
  <c r="AM500" i="24" s="1"/>
  <c r="AN500" i="24"/>
  <c r="AO500" i="24" s="1"/>
  <c r="AP500" i="24"/>
  <c r="AQ500" i="24" s="1"/>
  <c r="AL501" i="24"/>
  <c r="AM501" i="24" s="1"/>
  <c r="AN501" i="24"/>
  <c r="AO501" i="24" s="1"/>
  <c r="AP501" i="24"/>
  <c r="AQ501" i="24" s="1"/>
  <c r="AL502" i="24"/>
  <c r="AM502" i="24" s="1"/>
  <c r="AN502" i="24"/>
  <c r="AO502" i="24" s="1"/>
  <c r="AP502" i="24"/>
  <c r="AQ502" i="24" s="1"/>
  <c r="AL503" i="24"/>
  <c r="AM503" i="24" s="1"/>
  <c r="AN503" i="24"/>
  <c r="AO503" i="24" s="1"/>
  <c r="AP503" i="24"/>
  <c r="AQ503" i="24" s="1"/>
  <c r="AL1404" i="24"/>
  <c r="AM1404" i="24" s="1"/>
  <c r="AN1404" i="24"/>
  <c r="AO1404" i="24" s="1"/>
  <c r="AP1404" i="24"/>
  <c r="AQ1404" i="24" s="1"/>
  <c r="AL504" i="24"/>
  <c r="AM504" i="24" s="1"/>
  <c r="AN504" i="24"/>
  <c r="AO504" i="24" s="1"/>
  <c r="AP504" i="24"/>
  <c r="AQ504" i="24" s="1"/>
  <c r="AL505" i="24"/>
  <c r="AM505" i="24" s="1"/>
  <c r="AN505" i="24"/>
  <c r="AO505" i="24" s="1"/>
  <c r="AP505" i="24"/>
  <c r="AQ505" i="24" s="1"/>
  <c r="AL1405" i="24"/>
  <c r="AM1405" i="24" s="1"/>
  <c r="AN1405" i="24"/>
  <c r="AO1405" i="24" s="1"/>
  <c r="AP1405" i="24"/>
  <c r="AQ1405" i="24" s="1"/>
  <c r="AL506" i="24"/>
  <c r="AM506" i="24" s="1"/>
  <c r="AN506" i="24"/>
  <c r="AO506" i="24" s="1"/>
  <c r="AP506" i="24"/>
  <c r="AQ506" i="24" s="1"/>
  <c r="AL507" i="24"/>
  <c r="AM507" i="24" s="1"/>
  <c r="AN507" i="24"/>
  <c r="AO507" i="24" s="1"/>
  <c r="AP507" i="24"/>
  <c r="AQ507" i="24" s="1"/>
  <c r="AL508" i="24"/>
  <c r="AM508" i="24" s="1"/>
  <c r="AN508" i="24"/>
  <c r="AO508" i="24" s="1"/>
  <c r="AP508" i="24"/>
  <c r="AQ508" i="24" s="1"/>
  <c r="AL509" i="24"/>
  <c r="AM509" i="24" s="1"/>
  <c r="AN509" i="24"/>
  <c r="AO509" i="24" s="1"/>
  <c r="AP509" i="24"/>
  <c r="AQ509" i="24" s="1"/>
  <c r="AL1406" i="24"/>
  <c r="AM1406" i="24" s="1"/>
  <c r="AN1406" i="24"/>
  <c r="AO1406" i="24" s="1"/>
  <c r="AP1406" i="24"/>
  <c r="AQ1406" i="24" s="1"/>
  <c r="AL1407" i="24"/>
  <c r="AM1407" i="24" s="1"/>
  <c r="AN1407" i="24"/>
  <c r="AO1407" i="24" s="1"/>
  <c r="AP1407" i="24"/>
  <c r="AQ1407" i="24" s="1"/>
  <c r="AL1408" i="24"/>
  <c r="AM1408" i="24" s="1"/>
  <c r="AN1408" i="24"/>
  <c r="AO1408" i="24" s="1"/>
  <c r="AP1408" i="24"/>
  <c r="AQ1408" i="24" s="1"/>
  <c r="AL1409" i="24"/>
  <c r="AM1409" i="24" s="1"/>
  <c r="AN1409" i="24"/>
  <c r="AO1409" i="24" s="1"/>
  <c r="AP1409" i="24"/>
  <c r="AQ1409" i="24" s="1"/>
  <c r="AL1410" i="24"/>
  <c r="AM1410" i="24" s="1"/>
  <c r="AN1410" i="24"/>
  <c r="AO1410" i="24" s="1"/>
  <c r="AP1410" i="24"/>
  <c r="AQ1410" i="24" s="1"/>
  <c r="AL1411" i="24"/>
  <c r="AM1411" i="24" s="1"/>
  <c r="AN1411" i="24"/>
  <c r="AO1411" i="24" s="1"/>
  <c r="AP1411" i="24"/>
  <c r="AQ1411" i="24" s="1"/>
  <c r="AL1412" i="24"/>
  <c r="AM1412" i="24" s="1"/>
  <c r="AN1412" i="24"/>
  <c r="AO1412" i="24" s="1"/>
  <c r="AP1412" i="24"/>
  <c r="AQ1412" i="24" s="1"/>
  <c r="AL1413" i="24"/>
  <c r="AM1413" i="24" s="1"/>
  <c r="AN1413" i="24"/>
  <c r="AO1413" i="24" s="1"/>
  <c r="AP1413" i="24"/>
  <c r="AQ1413" i="24" s="1"/>
  <c r="AL1414" i="24"/>
  <c r="AM1414" i="24" s="1"/>
  <c r="AN1414" i="24"/>
  <c r="AO1414" i="24" s="1"/>
  <c r="AP1414" i="24"/>
  <c r="AQ1414" i="24" s="1"/>
  <c r="AL1415" i="24"/>
  <c r="AM1415" i="24" s="1"/>
  <c r="AN1415" i="24"/>
  <c r="AO1415" i="24" s="1"/>
  <c r="AP1415" i="24"/>
  <c r="AQ1415" i="24" s="1"/>
  <c r="AL510" i="24"/>
  <c r="AM510" i="24" s="1"/>
  <c r="AN510" i="24"/>
  <c r="AO510" i="24" s="1"/>
  <c r="AP510" i="24"/>
  <c r="AQ510" i="24" s="1"/>
  <c r="AL1416" i="24"/>
  <c r="AM1416" i="24" s="1"/>
  <c r="AN1416" i="24"/>
  <c r="AO1416" i="24" s="1"/>
  <c r="AP1416" i="24"/>
  <c r="AQ1416" i="24" s="1"/>
  <c r="AL1417" i="24"/>
  <c r="AM1417" i="24" s="1"/>
  <c r="AN1417" i="24"/>
  <c r="AO1417" i="24" s="1"/>
  <c r="AP1417" i="24"/>
  <c r="AQ1417" i="24" s="1"/>
  <c r="AL1418" i="24"/>
  <c r="AM1418" i="24" s="1"/>
  <c r="AN1418" i="24"/>
  <c r="AO1418" i="24" s="1"/>
  <c r="AP1418" i="24"/>
  <c r="AQ1418" i="24" s="1"/>
  <c r="AL1419" i="24"/>
  <c r="AM1419" i="24" s="1"/>
  <c r="AN1419" i="24"/>
  <c r="AO1419" i="24" s="1"/>
  <c r="AP1419" i="24"/>
  <c r="AQ1419" i="24" s="1"/>
  <c r="AL1420" i="24"/>
  <c r="AM1420" i="24" s="1"/>
  <c r="AN1420" i="24"/>
  <c r="AO1420" i="24" s="1"/>
  <c r="AP1420" i="24"/>
  <c r="AQ1420" i="24" s="1"/>
  <c r="AL1422" i="24"/>
  <c r="AM1422" i="24" s="1"/>
  <c r="AN1422" i="24"/>
  <c r="AO1422" i="24" s="1"/>
  <c r="AP1422" i="24"/>
  <c r="AQ1422" i="24" s="1"/>
  <c r="AL1958" i="24"/>
  <c r="AM1958" i="24" s="1"/>
  <c r="AN1958" i="24"/>
  <c r="AO1958" i="24" s="1"/>
  <c r="AP1958" i="24"/>
  <c r="AQ1958" i="24" s="1"/>
  <c r="AL1423" i="24"/>
  <c r="AM1423" i="24" s="1"/>
  <c r="AN1423" i="24"/>
  <c r="AO1423" i="24" s="1"/>
  <c r="AP1423" i="24"/>
  <c r="AQ1423" i="24" s="1"/>
  <c r="AL1424" i="24"/>
  <c r="AM1424" i="24" s="1"/>
  <c r="AN1424" i="24"/>
  <c r="AO1424" i="24" s="1"/>
  <c r="AP1424" i="24"/>
  <c r="AQ1424" i="24" s="1"/>
  <c r="AL1425" i="24"/>
  <c r="AM1425" i="24" s="1"/>
  <c r="AN1425" i="24"/>
  <c r="AO1425" i="24" s="1"/>
  <c r="AP1425" i="24"/>
  <c r="AQ1425" i="24" s="1"/>
  <c r="AL1426" i="24"/>
  <c r="AM1426" i="24" s="1"/>
  <c r="AN1426" i="24"/>
  <c r="AO1426" i="24" s="1"/>
  <c r="AP1426" i="24"/>
  <c r="AQ1426" i="24" s="1"/>
  <c r="AL511" i="24"/>
  <c r="AM511" i="24" s="1"/>
  <c r="AN511" i="24"/>
  <c r="AO511" i="24" s="1"/>
  <c r="AP511" i="24"/>
  <c r="AQ511" i="24" s="1"/>
  <c r="AL512" i="24"/>
  <c r="AM512" i="24" s="1"/>
  <c r="AN512" i="24"/>
  <c r="AO512" i="24" s="1"/>
  <c r="AP512" i="24"/>
  <c r="AQ512" i="24" s="1"/>
  <c r="AL513" i="24"/>
  <c r="AM513" i="24" s="1"/>
  <c r="AN513" i="24"/>
  <c r="AO513" i="24" s="1"/>
  <c r="AP513" i="24"/>
  <c r="AQ513" i="24" s="1"/>
  <c r="AL514" i="24"/>
  <c r="AM514" i="24" s="1"/>
  <c r="AN514" i="24"/>
  <c r="AO514" i="24" s="1"/>
  <c r="AP514" i="24"/>
  <c r="AQ514" i="24" s="1"/>
  <c r="AL515" i="24"/>
  <c r="AM515" i="24" s="1"/>
  <c r="AN515" i="24"/>
  <c r="AO515" i="24" s="1"/>
  <c r="AP515" i="24"/>
  <c r="AQ515" i="24" s="1"/>
  <c r="AL516" i="24"/>
  <c r="AM516" i="24" s="1"/>
  <c r="AN516" i="24"/>
  <c r="AO516" i="24" s="1"/>
  <c r="AP516" i="24"/>
  <c r="AQ516" i="24" s="1"/>
  <c r="AL517" i="24"/>
  <c r="AM517" i="24" s="1"/>
  <c r="AN517" i="24"/>
  <c r="AO517" i="24" s="1"/>
  <c r="AP517" i="24"/>
  <c r="AQ517" i="24" s="1"/>
  <c r="AL518" i="24"/>
  <c r="AM518" i="24" s="1"/>
  <c r="AN518" i="24"/>
  <c r="AO518" i="24" s="1"/>
  <c r="AP518" i="24"/>
  <c r="AQ518" i="24" s="1"/>
  <c r="AL519" i="24"/>
  <c r="AM519" i="24" s="1"/>
  <c r="AN519" i="24"/>
  <c r="AO519" i="24" s="1"/>
  <c r="AP519" i="24"/>
  <c r="AQ519" i="24" s="1"/>
  <c r="AL520" i="24"/>
  <c r="AM520" i="24" s="1"/>
  <c r="AN520" i="24"/>
  <c r="AO520" i="24" s="1"/>
  <c r="AP520" i="24"/>
  <c r="AQ520" i="24" s="1"/>
  <c r="AL1427" i="24"/>
  <c r="AM1427" i="24" s="1"/>
  <c r="AN1427" i="24"/>
  <c r="AO1427" i="24" s="1"/>
  <c r="AP1427" i="24"/>
  <c r="AQ1427" i="24" s="1"/>
  <c r="AL521" i="24"/>
  <c r="AM521" i="24" s="1"/>
  <c r="AN521" i="24"/>
  <c r="AO521" i="24" s="1"/>
  <c r="AP521" i="24"/>
  <c r="AQ521" i="24" s="1"/>
  <c r="AL522" i="24"/>
  <c r="AM522" i="24" s="1"/>
  <c r="AN522" i="24"/>
  <c r="AO522" i="24" s="1"/>
  <c r="AP522" i="24"/>
  <c r="AQ522" i="24" s="1"/>
  <c r="AL523" i="24"/>
  <c r="AM523" i="24" s="1"/>
  <c r="AN523" i="24"/>
  <c r="AO523" i="24" s="1"/>
  <c r="AP523" i="24"/>
  <c r="AQ523" i="24" s="1"/>
  <c r="AL2430" i="24"/>
  <c r="AM2430" i="24" s="1"/>
  <c r="AN2430" i="24"/>
  <c r="AO2430" i="24" s="1"/>
  <c r="AP2430" i="24"/>
  <c r="AQ2430" i="24" s="1"/>
  <c r="AL1954" i="24"/>
  <c r="AM1954" i="24" s="1"/>
  <c r="AN1954" i="24"/>
  <c r="AO1954" i="24" s="1"/>
  <c r="AP1954" i="24"/>
  <c r="AQ1954" i="24" s="1"/>
  <c r="AL1999" i="24"/>
  <c r="AM1999" i="24" s="1"/>
  <c r="AN1999" i="24"/>
  <c r="AO1999" i="24" s="1"/>
  <c r="AP1999" i="24"/>
  <c r="AQ1999" i="24" s="1"/>
  <c r="AL2007" i="24"/>
  <c r="AM2007" i="24" s="1"/>
  <c r="AN2007" i="24"/>
  <c r="AO2007" i="24" s="1"/>
  <c r="AP2007" i="24"/>
  <c r="AQ2007" i="24" s="1"/>
  <c r="AL2499" i="24"/>
  <c r="AM2499" i="24" s="1"/>
  <c r="AN2499" i="24"/>
  <c r="AO2499" i="24" s="1"/>
  <c r="AP2499" i="24"/>
  <c r="AQ2499" i="24" s="1"/>
  <c r="AL2475" i="24"/>
  <c r="AM2475" i="24" s="1"/>
  <c r="AN2475" i="24"/>
  <c r="AO2475" i="24" s="1"/>
  <c r="AP2475" i="24"/>
  <c r="AQ2475" i="24" s="1"/>
  <c r="AL1941" i="24"/>
  <c r="AM1941" i="24" s="1"/>
  <c r="AN1941" i="24"/>
  <c r="AO1941" i="24" s="1"/>
  <c r="AP1941" i="24"/>
  <c r="AQ1941" i="24" s="1"/>
  <c r="AL1428" i="24"/>
  <c r="AM1428" i="24" s="1"/>
  <c r="AN1428" i="24"/>
  <c r="AO1428" i="24" s="1"/>
  <c r="AP1428" i="24"/>
  <c r="AQ1428" i="24" s="1"/>
  <c r="AL524" i="24"/>
  <c r="AM524" i="24" s="1"/>
  <c r="AN524" i="24"/>
  <c r="AO524" i="24" s="1"/>
  <c r="AP524" i="24"/>
  <c r="AQ524" i="24" s="1"/>
  <c r="AL525" i="24"/>
  <c r="AM525" i="24" s="1"/>
  <c r="AN525" i="24"/>
  <c r="AO525" i="24" s="1"/>
  <c r="AP525" i="24"/>
  <c r="AQ525" i="24" s="1"/>
  <c r="AL1429" i="24"/>
  <c r="AM1429" i="24" s="1"/>
  <c r="AN1429" i="24"/>
  <c r="AO1429" i="24" s="1"/>
  <c r="AP1429" i="24"/>
  <c r="AQ1429" i="24" s="1"/>
  <c r="AL1430" i="24"/>
  <c r="AM1430" i="24" s="1"/>
  <c r="AN1430" i="24"/>
  <c r="AO1430" i="24" s="1"/>
  <c r="AP1430" i="24"/>
  <c r="AQ1430" i="24" s="1"/>
  <c r="AL526" i="24"/>
  <c r="AM526" i="24" s="1"/>
  <c r="AN526" i="24"/>
  <c r="AO526" i="24" s="1"/>
  <c r="AP526" i="24"/>
  <c r="AQ526" i="24" s="1"/>
  <c r="AL1431" i="24"/>
  <c r="AM1431" i="24" s="1"/>
  <c r="AN1431" i="24"/>
  <c r="AO1431" i="24" s="1"/>
  <c r="AP1431" i="24"/>
  <c r="AQ1431" i="24" s="1"/>
  <c r="AL527" i="24"/>
  <c r="AM527" i="24" s="1"/>
  <c r="AN527" i="24"/>
  <c r="AO527" i="24" s="1"/>
  <c r="AP527" i="24"/>
  <c r="AQ527" i="24" s="1"/>
  <c r="AL528" i="24"/>
  <c r="AM528" i="24" s="1"/>
  <c r="AN528" i="24"/>
  <c r="AO528" i="24" s="1"/>
  <c r="AP528" i="24"/>
  <c r="AQ528" i="24" s="1"/>
  <c r="AL529" i="24"/>
  <c r="AM529" i="24" s="1"/>
  <c r="AN529" i="24"/>
  <c r="AO529" i="24" s="1"/>
  <c r="AP529" i="24"/>
  <c r="AQ529" i="24" s="1"/>
  <c r="AL1432" i="24"/>
  <c r="AM1432" i="24" s="1"/>
  <c r="AN1432" i="24"/>
  <c r="AO1432" i="24" s="1"/>
  <c r="AP1432" i="24"/>
  <c r="AQ1432" i="24" s="1"/>
  <c r="AL530" i="24"/>
  <c r="AM530" i="24" s="1"/>
  <c r="AN530" i="24"/>
  <c r="AO530" i="24" s="1"/>
  <c r="AP530" i="24"/>
  <c r="AQ530" i="24" s="1"/>
  <c r="AL1433" i="24"/>
  <c r="AM1433" i="24" s="1"/>
  <c r="AN1433" i="24"/>
  <c r="AO1433" i="24" s="1"/>
  <c r="AP1433" i="24"/>
  <c r="AQ1433" i="24" s="1"/>
  <c r="AL1434" i="24"/>
  <c r="AM1434" i="24" s="1"/>
  <c r="AN1434" i="24"/>
  <c r="AO1434" i="24" s="1"/>
  <c r="AP1434" i="24"/>
  <c r="AQ1434" i="24" s="1"/>
  <c r="AL1907" i="24"/>
  <c r="AM1907" i="24" s="1"/>
  <c r="AN1907" i="24"/>
  <c r="AO1907" i="24" s="1"/>
  <c r="AP1907" i="24"/>
  <c r="AQ1907" i="24" s="1"/>
  <c r="AL1950" i="24"/>
  <c r="AM1950" i="24" s="1"/>
  <c r="AN1950" i="24"/>
  <c r="AO1950" i="24" s="1"/>
  <c r="AP1950" i="24"/>
  <c r="AQ1950" i="24" s="1"/>
  <c r="AL531" i="24"/>
  <c r="AM531" i="24" s="1"/>
  <c r="AN531" i="24"/>
  <c r="AO531" i="24" s="1"/>
  <c r="AP531" i="24"/>
  <c r="AQ531" i="24" s="1"/>
  <c r="AL532" i="24"/>
  <c r="AM532" i="24" s="1"/>
  <c r="AN532" i="24"/>
  <c r="AO532" i="24" s="1"/>
  <c r="AP532" i="24"/>
  <c r="AQ532" i="24" s="1"/>
  <c r="AL533" i="24"/>
  <c r="AM533" i="24" s="1"/>
  <c r="AN533" i="24"/>
  <c r="AO533" i="24" s="1"/>
  <c r="AP533" i="24"/>
  <c r="AQ533" i="24" s="1"/>
  <c r="AL534" i="24"/>
  <c r="AM534" i="24" s="1"/>
  <c r="AN534" i="24"/>
  <c r="AO534" i="24" s="1"/>
  <c r="AP534" i="24"/>
  <c r="AQ534" i="24" s="1"/>
  <c r="AL535" i="24"/>
  <c r="AM535" i="24" s="1"/>
  <c r="AN535" i="24"/>
  <c r="AO535" i="24" s="1"/>
  <c r="AP535" i="24"/>
  <c r="AQ535" i="24" s="1"/>
  <c r="AL536" i="24"/>
  <c r="AM536" i="24" s="1"/>
  <c r="AN536" i="24"/>
  <c r="AO536" i="24" s="1"/>
  <c r="AP536" i="24"/>
  <c r="AQ536" i="24" s="1"/>
  <c r="AL1435" i="24"/>
  <c r="AM1435" i="24" s="1"/>
  <c r="AN1435" i="24"/>
  <c r="AO1435" i="24" s="1"/>
  <c r="AP1435" i="24"/>
  <c r="AQ1435" i="24" s="1"/>
  <c r="AL537" i="24"/>
  <c r="AM537" i="24" s="1"/>
  <c r="AN537" i="24"/>
  <c r="AO537" i="24" s="1"/>
  <c r="AP537" i="24"/>
  <c r="AQ537" i="24" s="1"/>
  <c r="AL1436" i="24"/>
  <c r="AM1436" i="24" s="1"/>
  <c r="AN1436" i="24"/>
  <c r="AO1436" i="24" s="1"/>
  <c r="AP1436" i="24"/>
  <c r="AQ1436" i="24" s="1"/>
  <c r="AL538" i="24"/>
  <c r="AM538" i="24" s="1"/>
  <c r="AN538" i="24"/>
  <c r="AO538" i="24" s="1"/>
  <c r="AP538" i="24"/>
  <c r="AQ538" i="24" s="1"/>
  <c r="AL539" i="24"/>
  <c r="AM539" i="24" s="1"/>
  <c r="AN539" i="24"/>
  <c r="AO539" i="24" s="1"/>
  <c r="AP539" i="24"/>
  <c r="AQ539" i="24" s="1"/>
  <c r="AL540" i="24"/>
  <c r="AM540" i="24" s="1"/>
  <c r="AN540" i="24"/>
  <c r="AO540" i="24" s="1"/>
  <c r="AP540" i="24"/>
  <c r="AQ540" i="24" s="1"/>
  <c r="AL2450" i="24"/>
  <c r="AM2450" i="24" s="1"/>
  <c r="AN2450" i="24"/>
  <c r="AO2450" i="24" s="1"/>
  <c r="AP2450" i="24"/>
  <c r="AQ2450" i="24" s="1"/>
  <c r="AL1437" i="24"/>
  <c r="AM1437" i="24" s="1"/>
  <c r="AN1437" i="24"/>
  <c r="AO1437" i="24" s="1"/>
  <c r="AP1437" i="24"/>
  <c r="AQ1437" i="24" s="1"/>
  <c r="AL541" i="24"/>
  <c r="AM541" i="24" s="1"/>
  <c r="AN541" i="24"/>
  <c r="AO541" i="24" s="1"/>
  <c r="AP541" i="24"/>
  <c r="AQ541" i="24" s="1"/>
  <c r="AL542" i="24"/>
  <c r="AM542" i="24" s="1"/>
  <c r="AN542" i="24"/>
  <c r="AO542" i="24" s="1"/>
  <c r="AP542" i="24"/>
  <c r="AQ542" i="24" s="1"/>
  <c r="AL543" i="24"/>
  <c r="AM543" i="24" s="1"/>
  <c r="AN543" i="24"/>
  <c r="AO543" i="24" s="1"/>
  <c r="AP543" i="24"/>
  <c r="AQ543" i="24" s="1"/>
  <c r="AL1438" i="24"/>
  <c r="AM1438" i="24" s="1"/>
  <c r="AN1438" i="24"/>
  <c r="AO1438" i="24" s="1"/>
  <c r="AP1438" i="24"/>
  <c r="AQ1438" i="24" s="1"/>
  <c r="AL544" i="24"/>
  <c r="AM544" i="24" s="1"/>
  <c r="AN544" i="24"/>
  <c r="AO544" i="24" s="1"/>
  <c r="AP544" i="24"/>
  <c r="AQ544" i="24" s="1"/>
  <c r="AL545" i="24"/>
  <c r="AM545" i="24" s="1"/>
  <c r="AN545" i="24"/>
  <c r="AO545" i="24" s="1"/>
  <c r="AP545" i="24"/>
  <c r="AQ545" i="24" s="1"/>
  <c r="AL1439" i="24"/>
  <c r="AM1439" i="24" s="1"/>
  <c r="AN1439" i="24"/>
  <c r="AO1439" i="24" s="1"/>
  <c r="AP1439" i="24"/>
  <c r="AQ1439" i="24" s="1"/>
  <c r="AL1440" i="24"/>
  <c r="AM1440" i="24" s="1"/>
  <c r="AN1440" i="24"/>
  <c r="AO1440" i="24" s="1"/>
  <c r="AP1440" i="24"/>
  <c r="AQ1440" i="24" s="1"/>
  <c r="AL546" i="24"/>
  <c r="AM546" i="24" s="1"/>
  <c r="AN546" i="24"/>
  <c r="AO546" i="24" s="1"/>
  <c r="AP546" i="24"/>
  <c r="AQ546" i="24" s="1"/>
  <c r="AL1441" i="24"/>
  <c r="AM1441" i="24" s="1"/>
  <c r="AN1441" i="24"/>
  <c r="AO1441" i="24" s="1"/>
  <c r="AP1441" i="24"/>
  <c r="AQ1441" i="24" s="1"/>
  <c r="AL547" i="24"/>
  <c r="AM547" i="24" s="1"/>
  <c r="AN547" i="24"/>
  <c r="AO547" i="24" s="1"/>
  <c r="AP547" i="24"/>
  <c r="AQ547" i="24" s="1"/>
  <c r="AL548" i="24"/>
  <c r="AM548" i="24" s="1"/>
  <c r="AN548" i="24"/>
  <c r="AO548" i="24" s="1"/>
  <c r="AP548" i="24"/>
  <c r="AQ548" i="24" s="1"/>
  <c r="AL1442" i="24"/>
  <c r="AM1442" i="24" s="1"/>
  <c r="AN1442" i="24"/>
  <c r="AO1442" i="24" s="1"/>
  <c r="AP1442" i="24"/>
  <c r="AQ1442" i="24" s="1"/>
  <c r="AL549" i="24"/>
  <c r="AM549" i="24" s="1"/>
  <c r="AN549" i="24"/>
  <c r="AO549" i="24" s="1"/>
  <c r="AP549" i="24"/>
  <c r="AQ549" i="24" s="1"/>
  <c r="AL550" i="24"/>
  <c r="AM550" i="24" s="1"/>
  <c r="AN550" i="24"/>
  <c r="AO550" i="24" s="1"/>
  <c r="AP550" i="24"/>
  <c r="AQ550" i="24" s="1"/>
  <c r="AL551" i="24"/>
  <c r="AM551" i="24" s="1"/>
  <c r="AN551" i="24"/>
  <c r="AO551" i="24" s="1"/>
  <c r="AP551" i="24"/>
  <c r="AQ551" i="24" s="1"/>
  <c r="AL1443" i="24"/>
  <c r="AM1443" i="24" s="1"/>
  <c r="AN1443" i="24"/>
  <c r="AO1443" i="24" s="1"/>
  <c r="AP1443" i="24"/>
  <c r="AQ1443" i="24" s="1"/>
  <c r="AL1444" i="24"/>
  <c r="AM1444" i="24" s="1"/>
  <c r="AN1444" i="24"/>
  <c r="AO1444" i="24" s="1"/>
  <c r="AP1444" i="24"/>
  <c r="AQ1444" i="24" s="1"/>
  <c r="AL1445" i="24"/>
  <c r="AM1445" i="24" s="1"/>
  <c r="AN1445" i="24"/>
  <c r="AO1445" i="24" s="1"/>
  <c r="AP1445" i="24"/>
  <c r="AQ1445" i="24" s="1"/>
  <c r="AL2451" i="24"/>
  <c r="AM2451" i="24" s="1"/>
  <c r="AN2451" i="24"/>
  <c r="AO2451" i="24" s="1"/>
  <c r="AP2451" i="24"/>
  <c r="AQ2451" i="24" s="1"/>
  <c r="AL552" i="24"/>
  <c r="AM552" i="24" s="1"/>
  <c r="AN552" i="24"/>
  <c r="AO552" i="24" s="1"/>
  <c r="AP552" i="24"/>
  <c r="AQ552" i="24" s="1"/>
  <c r="AL1446" i="24"/>
  <c r="AM1446" i="24" s="1"/>
  <c r="AN1446" i="24"/>
  <c r="AO1446" i="24" s="1"/>
  <c r="AP1446" i="24"/>
  <c r="AQ1446" i="24" s="1"/>
  <c r="AL1447" i="24"/>
  <c r="AM1447" i="24" s="1"/>
  <c r="AN1447" i="24"/>
  <c r="AO1447" i="24" s="1"/>
  <c r="AP1447" i="24"/>
  <c r="AQ1447" i="24" s="1"/>
  <c r="AL1448" i="24"/>
  <c r="AM1448" i="24" s="1"/>
  <c r="AN1448" i="24"/>
  <c r="AO1448" i="24" s="1"/>
  <c r="AP1448" i="24"/>
  <c r="AQ1448" i="24" s="1"/>
  <c r="AL553" i="24"/>
  <c r="AM553" i="24" s="1"/>
  <c r="AN553" i="24"/>
  <c r="AO553" i="24" s="1"/>
  <c r="AP553" i="24"/>
  <c r="AQ553" i="24" s="1"/>
  <c r="AL1449" i="24"/>
  <c r="AM1449" i="24" s="1"/>
  <c r="AN1449" i="24"/>
  <c r="AO1449" i="24" s="1"/>
  <c r="AP1449" i="24"/>
  <c r="AQ1449" i="24" s="1"/>
  <c r="AL1450" i="24"/>
  <c r="AM1450" i="24" s="1"/>
  <c r="AN1450" i="24"/>
  <c r="AO1450" i="24" s="1"/>
  <c r="AP1450" i="24"/>
  <c r="AQ1450" i="24" s="1"/>
  <c r="AL554" i="24"/>
  <c r="AM554" i="24" s="1"/>
  <c r="AN554" i="24"/>
  <c r="AO554" i="24" s="1"/>
  <c r="AP554" i="24"/>
  <c r="AQ554" i="24" s="1"/>
  <c r="AL555" i="24"/>
  <c r="AM555" i="24" s="1"/>
  <c r="AN555" i="24"/>
  <c r="AO555" i="24" s="1"/>
  <c r="AP555" i="24"/>
  <c r="AQ555" i="24" s="1"/>
  <c r="AL1451" i="24"/>
  <c r="AM1451" i="24" s="1"/>
  <c r="AN1451" i="24"/>
  <c r="AO1451" i="24" s="1"/>
  <c r="AP1451" i="24"/>
  <c r="AQ1451" i="24" s="1"/>
  <c r="AL1452" i="24"/>
  <c r="AM1452" i="24" s="1"/>
  <c r="AN1452" i="24"/>
  <c r="AO1452" i="24" s="1"/>
  <c r="AP1452" i="24"/>
  <c r="AQ1452" i="24" s="1"/>
  <c r="AL1453" i="24"/>
  <c r="AM1453" i="24" s="1"/>
  <c r="AN1453" i="24"/>
  <c r="AO1453" i="24" s="1"/>
  <c r="AP1453" i="24"/>
  <c r="AQ1453" i="24" s="1"/>
  <c r="AL1454" i="24"/>
  <c r="AM1454" i="24" s="1"/>
  <c r="AN1454" i="24"/>
  <c r="AO1454" i="24" s="1"/>
  <c r="AP1454" i="24"/>
  <c r="AQ1454" i="24" s="1"/>
  <c r="AL556" i="24"/>
  <c r="AM556" i="24" s="1"/>
  <c r="AN556" i="24"/>
  <c r="AO556" i="24" s="1"/>
  <c r="AP556" i="24"/>
  <c r="AQ556" i="24" s="1"/>
  <c r="AL557" i="24"/>
  <c r="AM557" i="24" s="1"/>
  <c r="AN557" i="24"/>
  <c r="AO557" i="24" s="1"/>
  <c r="AP557" i="24"/>
  <c r="AQ557" i="24" s="1"/>
  <c r="AL1455" i="24"/>
  <c r="AM1455" i="24" s="1"/>
  <c r="AN1455" i="24"/>
  <c r="AO1455" i="24" s="1"/>
  <c r="AP1455" i="24"/>
  <c r="AQ1455" i="24" s="1"/>
  <c r="AL558" i="24"/>
  <c r="AM558" i="24" s="1"/>
  <c r="AN558" i="24"/>
  <c r="AO558" i="24" s="1"/>
  <c r="AP558" i="24"/>
  <c r="AQ558" i="24" s="1"/>
  <c r="AL1456" i="24"/>
  <c r="AM1456" i="24" s="1"/>
  <c r="AN1456" i="24"/>
  <c r="AO1456" i="24" s="1"/>
  <c r="AP1456" i="24"/>
  <c r="AQ1456" i="24" s="1"/>
  <c r="AL559" i="24"/>
  <c r="AM559" i="24" s="1"/>
  <c r="AN559" i="24"/>
  <c r="AO559" i="24" s="1"/>
  <c r="AP559" i="24"/>
  <c r="AQ559" i="24" s="1"/>
  <c r="AL1457" i="24"/>
  <c r="AM1457" i="24" s="1"/>
  <c r="AN1457" i="24"/>
  <c r="AO1457" i="24" s="1"/>
  <c r="AP1457" i="24"/>
  <c r="AQ1457" i="24" s="1"/>
  <c r="AL560" i="24"/>
  <c r="AM560" i="24" s="1"/>
  <c r="AN560" i="24"/>
  <c r="AO560" i="24" s="1"/>
  <c r="AP560" i="24"/>
  <c r="AQ560" i="24" s="1"/>
  <c r="AL1458" i="24"/>
  <c r="AM1458" i="24" s="1"/>
  <c r="AN1458" i="24"/>
  <c r="AO1458" i="24" s="1"/>
  <c r="AP1458" i="24"/>
  <c r="AQ1458" i="24" s="1"/>
  <c r="AL561" i="24"/>
  <c r="AM561" i="24" s="1"/>
  <c r="AN561" i="24"/>
  <c r="AO561" i="24" s="1"/>
  <c r="AP561" i="24"/>
  <c r="AQ561" i="24" s="1"/>
  <c r="AL562" i="24"/>
  <c r="AM562" i="24" s="1"/>
  <c r="AN562" i="24"/>
  <c r="AO562" i="24" s="1"/>
  <c r="AP562" i="24"/>
  <c r="AQ562" i="24" s="1"/>
  <c r="AL1459" i="24"/>
  <c r="AM1459" i="24" s="1"/>
  <c r="AN1459" i="24"/>
  <c r="AO1459" i="24" s="1"/>
  <c r="AP1459" i="24"/>
  <c r="AQ1459" i="24" s="1"/>
  <c r="AL563" i="24"/>
  <c r="AM563" i="24" s="1"/>
  <c r="AN563" i="24"/>
  <c r="AO563" i="24" s="1"/>
  <c r="AP563" i="24"/>
  <c r="AQ563" i="24" s="1"/>
  <c r="AL1460" i="24"/>
  <c r="AM1460" i="24" s="1"/>
  <c r="AN1460" i="24"/>
  <c r="AO1460" i="24" s="1"/>
  <c r="AP1460" i="24"/>
  <c r="AQ1460" i="24" s="1"/>
  <c r="AL564" i="24"/>
  <c r="AM564" i="24" s="1"/>
  <c r="AN564" i="24"/>
  <c r="AO564" i="24" s="1"/>
  <c r="AP564" i="24"/>
  <c r="AQ564" i="24" s="1"/>
  <c r="AL1461" i="24"/>
  <c r="AM1461" i="24" s="1"/>
  <c r="AN1461" i="24"/>
  <c r="AO1461" i="24" s="1"/>
  <c r="AP1461" i="24"/>
  <c r="AQ1461" i="24" s="1"/>
  <c r="AL565" i="24"/>
  <c r="AM565" i="24" s="1"/>
  <c r="AN565" i="24"/>
  <c r="AO565" i="24" s="1"/>
  <c r="AP565" i="24"/>
  <c r="AQ565" i="24" s="1"/>
  <c r="AL1462" i="24"/>
  <c r="AM1462" i="24" s="1"/>
  <c r="AN1462" i="24"/>
  <c r="AO1462" i="24" s="1"/>
  <c r="AP1462" i="24"/>
  <c r="AQ1462" i="24" s="1"/>
  <c r="AL566" i="24"/>
  <c r="AM566" i="24" s="1"/>
  <c r="AN566" i="24"/>
  <c r="AO566" i="24" s="1"/>
  <c r="AP566" i="24"/>
  <c r="AQ566" i="24" s="1"/>
  <c r="AL1463" i="24"/>
  <c r="AM1463" i="24" s="1"/>
  <c r="AN1463" i="24"/>
  <c r="AO1463" i="24" s="1"/>
  <c r="AP1463" i="24"/>
  <c r="AQ1463" i="24" s="1"/>
  <c r="AL567" i="24"/>
  <c r="AM567" i="24" s="1"/>
  <c r="AN567" i="24"/>
  <c r="AO567" i="24" s="1"/>
  <c r="AP567" i="24"/>
  <c r="AQ567" i="24" s="1"/>
  <c r="AL568" i="24"/>
  <c r="AM568" i="24" s="1"/>
  <c r="AN568" i="24"/>
  <c r="AO568" i="24" s="1"/>
  <c r="AP568" i="24"/>
  <c r="AQ568" i="24" s="1"/>
  <c r="AL1464" i="24"/>
  <c r="AM1464" i="24" s="1"/>
  <c r="AN1464" i="24"/>
  <c r="AO1464" i="24" s="1"/>
  <c r="AP1464" i="24"/>
  <c r="AQ1464" i="24" s="1"/>
  <c r="AL569" i="24"/>
  <c r="AM569" i="24" s="1"/>
  <c r="AN569" i="24"/>
  <c r="AO569" i="24" s="1"/>
  <c r="AP569" i="24"/>
  <c r="AQ569" i="24" s="1"/>
  <c r="AL570" i="24"/>
  <c r="AM570" i="24" s="1"/>
  <c r="AN570" i="24"/>
  <c r="AO570" i="24" s="1"/>
  <c r="AP570" i="24"/>
  <c r="AQ570" i="24" s="1"/>
  <c r="AL571" i="24"/>
  <c r="AM571" i="24" s="1"/>
  <c r="AN571" i="24"/>
  <c r="AO571" i="24" s="1"/>
  <c r="AP571" i="24"/>
  <c r="AQ571" i="24" s="1"/>
  <c r="AL572" i="24"/>
  <c r="AM572" i="24" s="1"/>
  <c r="AN572" i="24"/>
  <c r="AO572" i="24" s="1"/>
  <c r="AP572" i="24"/>
  <c r="AQ572" i="24" s="1"/>
  <c r="AL573" i="24"/>
  <c r="AM573" i="24" s="1"/>
  <c r="AN573" i="24"/>
  <c r="AO573" i="24" s="1"/>
  <c r="AP573" i="24"/>
  <c r="AQ573" i="24" s="1"/>
  <c r="AL574" i="24"/>
  <c r="AM574" i="24" s="1"/>
  <c r="AN574" i="24"/>
  <c r="AO574" i="24" s="1"/>
  <c r="AP574" i="24"/>
  <c r="AQ574" i="24" s="1"/>
  <c r="AL575" i="24"/>
  <c r="AM575" i="24" s="1"/>
  <c r="AN575" i="24"/>
  <c r="AO575" i="24" s="1"/>
  <c r="AP575" i="24"/>
  <c r="AQ575" i="24" s="1"/>
  <c r="AL1465" i="24"/>
  <c r="AM1465" i="24" s="1"/>
  <c r="AN1465" i="24"/>
  <c r="AO1465" i="24" s="1"/>
  <c r="AP1465" i="24"/>
  <c r="AQ1465" i="24" s="1"/>
  <c r="AL1466" i="24"/>
  <c r="AM1466" i="24" s="1"/>
  <c r="AN1466" i="24"/>
  <c r="AO1466" i="24" s="1"/>
  <c r="AP1466" i="24"/>
  <c r="AQ1466" i="24" s="1"/>
  <c r="AL576" i="24"/>
  <c r="AM576" i="24" s="1"/>
  <c r="AN576" i="24"/>
  <c r="AO576" i="24" s="1"/>
  <c r="AP576" i="24"/>
  <c r="AQ576" i="24" s="1"/>
  <c r="AL2235" i="24"/>
  <c r="AM2235" i="24" s="1"/>
  <c r="AN2235" i="24"/>
  <c r="AO2235" i="24" s="1"/>
  <c r="AP2235" i="24"/>
  <c r="AQ2235" i="24" s="1"/>
  <c r="AL2310" i="24"/>
  <c r="AM2310" i="24" s="1"/>
  <c r="AN2310" i="24"/>
  <c r="AO2310" i="24" s="1"/>
  <c r="AP2310" i="24"/>
  <c r="AQ2310" i="24" s="1"/>
  <c r="AL1467" i="24"/>
  <c r="AM1467" i="24" s="1"/>
  <c r="AN1467" i="24"/>
  <c r="AO1467" i="24" s="1"/>
  <c r="AP1467" i="24"/>
  <c r="AQ1467" i="24" s="1"/>
  <c r="AL1919" i="24"/>
  <c r="AM1919" i="24" s="1"/>
  <c r="AN1919" i="24"/>
  <c r="AO1919" i="24" s="1"/>
  <c r="AP1919" i="24"/>
  <c r="AQ1919" i="24" s="1"/>
  <c r="AL2176" i="24"/>
  <c r="AM2176" i="24" s="1"/>
  <c r="AN2176" i="24"/>
  <c r="AO2176" i="24" s="1"/>
  <c r="AP2176" i="24"/>
  <c r="AQ2176" i="24" s="1"/>
  <c r="AL2093" i="24"/>
  <c r="AM2093" i="24" s="1"/>
  <c r="AN2093" i="24"/>
  <c r="AO2093" i="24" s="1"/>
  <c r="AP2093" i="24"/>
  <c r="AQ2093" i="24" s="1"/>
  <c r="AL2318" i="24"/>
  <c r="AM2318" i="24" s="1"/>
  <c r="AN2318" i="24"/>
  <c r="AO2318" i="24" s="1"/>
  <c r="AP2318" i="24"/>
  <c r="AQ2318" i="24" s="1"/>
  <c r="AL2366" i="24"/>
  <c r="AM2366" i="24" s="1"/>
  <c r="AN2366" i="24"/>
  <c r="AO2366" i="24" s="1"/>
  <c r="AP2366" i="24"/>
  <c r="AQ2366" i="24" s="1"/>
  <c r="AL2407" i="24"/>
  <c r="AM2407" i="24" s="1"/>
  <c r="AN2407" i="24"/>
  <c r="AO2407" i="24" s="1"/>
  <c r="AP2407" i="24"/>
  <c r="AQ2407" i="24" s="1"/>
  <c r="AL2018" i="24"/>
  <c r="AM2018" i="24" s="1"/>
  <c r="AN2018" i="24"/>
  <c r="AO2018" i="24" s="1"/>
  <c r="AP2018" i="24"/>
  <c r="AQ2018" i="24" s="1"/>
  <c r="AL2146" i="24"/>
  <c r="AM2146" i="24" s="1"/>
  <c r="AN2146" i="24"/>
  <c r="AO2146" i="24" s="1"/>
  <c r="AP2146" i="24"/>
  <c r="AQ2146" i="24" s="1"/>
  <c r="AL2177" i="24"/>
  <c r="AM2177" i="24" s="1"/>
  <c r="AN2177" i="24"/>
  <c r="AO2177" i="24" s="1"/>
  <c r="AP2177" i="24"/>
  <c r="AQ2177" i="24" s="1"/>
  <c r="AL2325" i="24"/>
  <c r="AM2325" i="24" s="1"/>
  <c r="AN2325" i="24"/>
  <c r="AO2325" i="24" s="1"/>
  <c r="AP2325" i="24"/>
  <c r="AQ2325" i="24" s="1"/>
  <c r="AL1913" i="24"/>
  <c r="AM1913" i="24" s="1"/>
  <c r="AN1913" i="24"/>
  <c r="AO1913" i="24" s="1"/>
  <c r="AP1913" i="24"/>
  <c r="AQ1913" i="24" s="1"/>
  <c r="AL2217" i="24"/>
  <c r="AM2217" i="24" s="1"/>
  <c r="AN2217" i="24"/>
  <c r="AO2217" i="24" s="1"/>
  <c r="AP2217" i="24"/>
  <c r="AQ2217" i="24" s="1"/>
  <c r="AL1468" i="24"/>
  <c r="AM1468" i="24" s="1"/>
  <c r="AN1468" i="24"/>
  <c r="AO1468" i="24" s="1"/>
  <c r="AP1468" i="24"/>
  <c r="AQ1468" i="24" s="1"/>
  <c r="AL1469" i="24"/>
  <c r="AM1469" i="24" s="1"/>
  <c r="AN1469" i="24"/>
  <c r="AO1469" i="24" s="1"/>
  <c r="AP1469" i="24"/>
  <c r="AQ1469" i="24" s="1"/>
  <c r="AL1906" i="24"/>
  <c r="AM1906" i="24" s="1"/>
  <c r="AN1906" i="24"/>
  <c r="AO1906" i="24" s="1"/>
  <c r="AP1906" i="24"/>
  <c r="AQ1906" i="24" s="1"/>
  <c r="AL2288" i="24"/>
  <c r="AM2288" i="24" s="1"/>
  <c r="AN2288" i="24"/>
  <c r="AO2288" i="24" s="1"/>
  <c r="AP2288" i="24"/>
  <c r="AQ2288" i="24" s="1"/>
  <c r="AL2120" i="24"/>
  <c r="AM2120" i="24" s="1"/>
  <c r="AN2120" i="24"/>
  <c r="AO2120" i="24" s="1"/>
  <c r="AP2120" i="24"/>
  <c r="AQ2120" i="24" s="1"/>
  <c r="AL1861" i="24"/>
  <c r="AM1861" i="24" s="1"/>
  <c r="AN1861" i="24"/>
  <c r="AO1861" i="24" s="1"/>
  <c r="AP1861" i="24"/>
  <c r="AQ1861" i="24" s="1"/>
  <c r="AL1470" i="24"/>
  <c r="AM1470" i="24" s="1"/>
  <c r="AN1470" i="24"/>
  <c r="AO1470" i="24" s="1"/>
  <c r="AP1470" i="24"/>
  <c r="AQ1470" i="24" s="1"/>
  <c r="AL1879" i="24"/>
  <c r="AM1879" i="24" s="1"/>
  <c r="AN1879" i="24"/>
  <c r="AO1879" i="24" s="1"/>
  <c r="AP1879" i="24"/>
  <c r="AQ1879" i="24" s="1"/>
  <c r="AL2219" i="24"/>
  <c r="AM2219" i="24" s="1"/>
  <c r="AN2219" i="24"/>
  <c r="AO2219" i="24" s="1"/>
  <c r="AP2219" i="24"/>
  <c r="AQ2219" i="24" s="1"/>
  <c r="AL2444" i="24"/>
  <c r="AM2444" i="24" s="1"/>
  <c r="AN2444" i="24"/>
  <c r="AO2444" i="24" s="1"/>
  <c r="AP2444" i="24"/>
  <c r="AQ2444" i="24" s="1"/>
  <c r="AL2263" i="24"/>
  <c r="AM2263" i="24" s="1"/>
  <c r="AN2263" i="24"/>
  <c r="AO2263" i="24" s="1"/>
  <c r="AP2263" i="24"/>
  <c r="AQ2263" i="24" s="1"/>
  <c r="AL2100" i="24"/>
  <c r="AM2100" i="24" s="1"/>
  <c r="AN2100" i="24"/>
  <c r="AO2100" i="24" s="1"/>
  <c r="AP2100" i="24"/>
  <c r="AQ2100" i="24" s="1"/>
  <c r="AL2264" i="24"/>
  <c r="AM2264" i="24" s="1"/>
  <c r="AN2264" i="24"/>
  <c r="AO2264" i="24" s="1"/>
  <c r="AP2264" i="24"/>
  <c r="AQ2264" i="24" s="1"/>
  <c r="AL2246" i="24"/>
  <c r="AM2246" i="24" s="1"/>
  <c r="AN2246" i="24"/>
  <c r="AO2246" i="24" s="1"/>
  <c r="AP2246" i="24"/>
  <c r="AQ2246" i="24" s="1"/>
  <c r="AL2262" i="24"/>
  <c r="AM2262" i="24" s="1"/>
  <c r="AN2262" i="24"/>
  <c r="AO2262" i="24" s="1"/>
  <c r="AP2262" i="24"/>
  <c r="AQ2262" i="24" s="1"/>
  <c r="AL2179" i="24"/>
  <c r="AM2179" i="24" s="1"/>
  <c r="AN2179" i="24"/>
  <c r="AO2179" i="24" s="1"/>
  <c r="AP2179" i="24"/>
  <c r="AQ2179" i="24" s="1"/>
  <c r="AL2209" i="24"/>
  <c r="AM2209" i="24" s="1"/>
  <c r="AN2209" i="24"/>
  <c r="AO2209" i="24" s="1"/>
  <c r="AP2209" i="24"/>
  <c r="AQ2209" i="24" s="1"/>
  <c r="AL2124" i="24"/>
  <c r="AM2124" i="24" s="1"/>
  <c r="AN2124" i="24"/>
  <c r="AO2124" i="24" s="1"/>
  <c r="AP2124" i="24"/>
  <c r="AQ2124" i="24" s="1"/>
  <c r="AL1471" i="24"/>
  <c r="AM1471" i="24" s="1"/>
  <c r="AN1471" i="24"/>
  <c r="AO1471" i="24" s="1"/>
  <c r="AP1471" i="24"/>
  <c r="AQ1471" i="24" s="1"/>
  <c r="AL577" i="24"/>
  <c r="AM577" i="24" s="1"/>
  <c r="AN577" i="24"/>
  <c r="AO577" i="24" s="1"/>
  <c r="AP577" i="24"/>
  <c r="AQ577" i="24" s="1"/>
  <c r="AL578" i="24"/>
  <c r="AM578" i="24" s="1"/>
  <c r="AN578" i="24"/>
  <c r="AO578" i="24" s="1"/>
  <c r="AP578" i="24"/>
  <c r="AQ578" i="24" s="1"/>
  <c r="AL1472" i="24"/>
  <c r="AM1472" i="24" s="1"/>
  <c r="AN1472" i="24"/>
  <c r="AO1472" i="24" s="1"/>
  <c r="AP1472" i="24"/>
  <c r="AQ1472" i="24" s="1"/>
  <c r="AL579" i="24"/>
  <c r="AM579" i="24" s="1"/>
  <c r="AN579" i="24"/>
  <c r="AO579" i="24" s="1"/>
  <c r="AP579" i="24"/>
  <c r="AQ579" i="24" s="1"/>
  <c r="AL580" i="24"/>
  <c r="AM580" i="24" s="1"/>
  <c r="AN580" i="24"/>
  <c r="AO580" i="24" s="1"/>
  <c r="AP580" i="24"/>
  <c r="AQ580" i="24" s="1"/>
  <c r="AL581" i="24"/>
  <c r="AM581" i="24" s="1"/>
  <c r="AN581" i="24"/>
  <c r="AO581" i="24" s="1"/>
  <c r="AP581" i="24"/>
  <c r="AQ581" i="24" s="1"/>
  <c r="AL582" i="24"/>
  <c r="AM582" i="24" s="1"/>
  <c r="AN582" i="24"/>
  <c r="AO582" i="24" s="1"/>
  <c r="AP582" i="24"/>
  <c r="AQ582" i="24" s="1"/>
  <c r="AL583" i="24"/>
  <c r="AM583" i="24" s="1"/>
  <c r="AN583" i="24"/>
  <c r="AO583" i="24" s="1"/>
  <c r="AP583" i="24"/>
  <c r="AQ583" i="24" s="1"/>
  <c r="AL584" i="24"/>
  <c r="AM584" i="24" s="1"/>
  <c r="AN584" i="24"/>
  <c r="AO584" i="24" s="1"/>
  <c r="AP584" i="24"/>
  <c r="AQ584" i="24" s="1"/>
  <c r="AL1473" i="24"/>
  <c r="AM1473" i="24" s="1"/>
  <c r="AN1473" i="24"/>
  <c r="AO1473" i="24" s="1"/>
  <c r="AP1473" i="24"/>
  <c r="AQ1473" i="24" s="1"/>
  <c r="AL585" i="24"/>
  <c r="AM585" i="24" s="1"/>
  <c r="AN585" i="24"/>
  <c r="AO585" i="24" s="1"/>
  <c r="AP585" i="24"/>
  <c r="AQ585" i="24" s="1"/>
  <c r="AL586" i="24"/>
  <c r="AM586" i="24" s="1"/>
  <c r="AN586" i="24"/>
  <c r="AO586" i="24" s="1"/>
  <c r="AP586" i="24"/>
  <c r="AQ586" i="24" s="1"/>
  <c r="AL1474" i="24"/>
  <c r="AM1474" i="24" s="1"/>
  <c r="AN1474" i="24"/>
  <c r="AO1474" i="24" s="1"/>
  <c r="AP1474" i="24"/>
  <c r="AQ1474" i="24" s="1"/>
  <c r="AL587" i="24"/>
  <c r="AM587" i="24" s="1"/>
  <c r="AN587" i="24"/>
  <c r="AO587" i="24" s="1"/>
  <c r="AP587" i="24"/>
  <c r="AQ587" i="24" s="1"/>
  <c r="AL588" i="24"/>
  <c r="AM588" i="24" s="1"/>
  <c r="AN588" i="24"/>
  <c r="AO588" i="24" s="1"/>
  <c r="AP588" i="24"/>
  <c r="AQ588" i="24" s="1"/>
  <c r="AL2047" i="24"/>
  <c r="AM2047" i="24" s="1"/>
  <c r="AN2047" i="24"/>
  <c r="AO2047" i="24" s="1"/>
  <c r="AP2047" i="24"/>
  <c r="AQ2047" i="24" s="1"/>
  <c r="AL1475" i="24"/>
  <c r="AM1475" i="24" s="1"/>
  <c r="AN1475" i="24"/>
  <c r="AO1475" i="24" s="1"/>
  <c r="AP1475" i="24"/>
  <c r="AQ1475" i="24" s="1"/>
  <c r="AL1989" i="24"/>
  <c r="AM1989" i="24" s="1"/>
  <c r="AN1989" i="24"/>
  <c r="AO1989" i="24" s="1"/>
  <c r="AP1989" i="24"/>
  <c r="AQ1989" i="24" s="1"/>
  <c r="AL1878" i="24"/>
  <c r="AM1878" i="24" s="1"/>
  <c r="AN1878" i="24"/>
  <c r="AO1878" i="24" s="1"/>
  <c r="AP1878" i="24"/>
  <c r="AQ1878" i="24" s="1"/>
  <c r="AL1882" i="24"/>
  <c r="AM1882" i="24" s="1"/>
  <c r="AN1882" i="24"/>
  <c r="AO1882" i="24" s="1"/>
  <c r="AP1882" i="24"/>
  <c r="AQ1882" i="24" s="1"/>
  <c r="AL1942" i="24"/>
  <c r="AM1942" i="24" s="1"/>
  <c r="AN1942" i="24"/>
  <c r="AO1942" i="24" s="1"/>
  <c r="AP1942" i="24"/>
  <c r="AQ1942" i="24" s="1"/>
  <c r="AL2110" i="24"/>
  <c r="AM2110" i="24" s="1"/>
  <c r="AN2110" i="24"/>
  <c r="AO2110" i="24" s="1"/>
  <c r="AP2110" i="24"/>
  <c r="AQ2110" i="24" s="1"/>
  <c r="AL2523" i="24"/>
  <c r="AM2523" i="24" s="1"/>
  <c r="AN2523" i="24"/>
  <c r="AO2523" i="24" s="1"/>
  <c r="AP2523" i="24"/>
  <c r="AQ2523" i="24" s="1"/>
  <c r="AL2051" i="24"/>
  <c r="AM2051" i="24" s="1"/>
  <c r="AN2051" i="24"/>
  <c r="AO2051" i="24" s="1"/>
  <c r="AP2051" i="24"/>
  <c r="AQ2051" i="24" s="1"/>
  <c r="AL2487" i="24"/>
  <c r="AM2487" i="24" s="1"/>
  <c r="AN2487" i="24"/>
  <c r="AO2487" i="24" s="1"/>
  <c r="AP2487" i="24"/>
  <c r="AQ2487" i="24" s="1"/>
  <c r="AL1990" i="24"/>
  <c r="AM1990" i="24" s="1"/>
  <c r="AN1990" i="24"/>
  <c r="AO1990" i="24" s="1"/>
  <c r="AP1990" i="24"/>
  <c r="AQ1990" i="24" s="1"/>
  <c r="AL2493" i="24"/>
  <c r="AM2493" i="24" s="1"/>
  <c r="AN2493" i="24"/>
  <c r="AO2493" i="24" s="1"/>
  <c r="AP2493" i="24"/>
  <c r="AQ2493" i="24" s="1"/>
  <c r="AL2023" i="24"/>
  <c r="AM2023" i="24" s="1"/>
  <c r="AN2023" i="24"/>
  <c r="AO2023" i="24" s="1"/>
  <c r="AP2023" i="24"/>
  <c r="AQ2023" i="24" s="1"/>
  <c r="AL1955" i="24"/>
  <c r="AM1955" i="24" s="1"/>
  <c r="AN1955" i="24"/>
  <c r="AO1955" i="24" s="1"/>
  <c r="AP1955" i="24"/>
  <c r="AQ1955" i="24" s="1"/>
  <c r="AL2052" i="24"/>
  <c r="AM2052" i="24" s="1"/>
  <c r="AN2052" i="24"/>
  <c r="AO2052" i="24" s="1"/>
  <c r="AP2052" i="24"/>
  <c r="AQ2052" i="24" s="1"/>
  <c r="AL2101" i="24"/>
  <c r="AM2101" i="24" s="1"/>
  <c r="AN2101" i="24"/>
  <c r="AO2101" i="24" s="1"/>
  <c r="AP2101" i="24"/>
  <c r="AQ2101" i="24" s="1"/>
  <c r="AL1901" i="24"/>
  <c r="AM1901" i="24" s="1"/>
  <c r="AN1901" i="24"/>
  <c r="AO1901" i="24" s="1"/>
  <c r="AP1901" i="24"/>
  <c r="AQ1901" i="24" s="1"/>
  <c r="AL2265" i="24"/>
  <c r="AM2265" i="24" s="1"/>
  <c r="AN2265" i="24"/>
  <c r="AO2265" i="24" s="1"/>
  <c r="AP2265" i="24"/>
  <c r="AQ2265" i="24" s="1"/>
  <c r="AL2000" i="24"/>
  <c r="AM2000" i="24" s="1"/>
  <c r="AN2000" i="24"/>
  <c r="AO2000" i="24" s="1"/>
  <c r="AP2000" i="24"/>
  <c r="AQ2000" i="24" s="1"/>
  <c r="AL2067" i="24"/>
  <c r="AM2067" i="24" s="1"/>
  <c r="AN2067" i="24"/>
  <c r="AO2067" i="24" s="1"/>
  <c r="AP2067" i="24"/>
  <c r="AQ2067" i="24" s="1"/>
  <c r="AL589" i="24"/>
  <c r="AM589" i="24" s="1"/>
  <c r="AN589" i="24"/>
  <c r="AO589" i="24" s="1"/>
  <c r="AP589" i="24"/>
  <c r="AQ589" i="24" s="1"/>
  <c r="AL590" i="24"/>
  <c r="AM590" i="24" s="1"/>
  <c r="AN590" i="24"/>
  <c r="AO590" i="24" s="1"/>
  <c r="AP590" i="24"/>
  <c r="AQ590" i="24" s="1"/>
  <c r="AL591" i="24"/>
  <c r="AM591" i="24" s="1"/>
  <c r="AN591" i="24"/>
  <c r="AO591" i="24" s="1"/>
  <c r="AP591" i="24"/>
  <c r="AQ591" i="24" s="1"/>
  <c r="AL592" i="24"/>
  <c r="AM592" i="24" s="1"/>
  <c r="AN592" i="24"/>
  <c r="AO592" i="24" s="1"/>
  <c r="AP592" i="24"/>
  <c r="AQ592" i="24" s="1"/>
  <c r="AL593" i="24"/>
  <c r="AM593" i="24" s="1"/>
  <c r="AN593" i="24"/>
  <c r="AO593" i="24" s="1"/>
  <c r="AP593" i="24"/>
  <c r="AQ593" i="24" s="1"/>
  <c r="AL594" i="24"/>
  <c r="AM594" i="24" s="1"/>
  <c r="AN594" i="24"/>
  <c r="AO594" i="24" s="1"/>
  <c r="AP594" i="24"/>
  <c r="AQ594" i="24" s="1"/>
  <c r="AL595" i="24"/>
  <c r="AM595" i="24" s="1"/>
  <c r="AN595" i="24"/>
  <c r="AO595" i="24" s="1"/>
  <c r="AP595" i="24"/>
  <c r="AQ595" i="24" s="1"/>
  <c r="AL596" i="24"/>
  <c r="AM596" i="24" s="1"/>
  <c r="AN596" i="24"/>
  <c r="AO596" i="24" s="1"/>
  <c r="AP596" i="24"/>
  <c r="AQ596" i="24" s="1"/>
  <c r="AL597" i="24"/>
  <c r="AM597" i="24" s="1"/>
  <c r="AN597" i="24"/>
  <c r="AO597" i="24" s="1"/>
  <c r="AP597" i="24"/>
  <c r="AQ597" i="24" s="1"/>
  <c r="AL598" i="24"/>
  <c r="AM598" i="24" s="1"/>
  <c r="AN598" i="24"/>
  <c r="AO598" i="24" s="1"/>
  <c r="AP598" i="24"/>
  <c r="AQ598" i="24" s="1"/>
  <c r="AL599" i="24"/>
  <c r="AM599" i="24" s="1"/>
  <c r="AN599" i="24"/>
  <c r="AO599" i="24" s="1"/>
  <c r="AP599" i="24"/>
  <c r="AQ599" i="24" s="1"/>
  <c r="AL600" i="24"/>
  <c r="AM600" i="24" s="1"/>
  <c r="AN600" i="24"/>
  <c r="AO600" i="24" s="1"/>
  <c r="AP600" i="24"/>
  <c r="AQ600" i="24" s="1"/>
  <c r="AL601" i="24"/>
  <c r="AM601" i="24" s="1"/>
  <c r="AN601" i="24"/>
  <c r="AO601" i="24" s="1"/>
  <c r="AP601" i="24"/>
  <c r="AQ601" i="24" s="1"/>
  <c r="AL602" i="24"/>
  <c r="AM602" i="24" s="1"/>
  <c r="AN602" i="24"/>
  <c r="AO602" i="24" s="1"/>
  <c r="AP602" i="24"/>
  <c r="AQ602" i="24" s="1"/>
  <c r="AL603" i="24"/>
  <c r="AM603" i="24" s="1"/>
  <c r="AN603" i="24"/>
  <c r="AO603" i="24" s="1"/>
  <c r="AP603" i="24"/>
  <c r="AQ603" i="24" s="1"/>
  <c r="AL1903" i="24"/>
  <c r="AM1903" i="24" s="1"/>
  <c r="AN1903" i="24"/>
  <c r="AO1903" i="24" s="1"/>
  <c r="AP1903" i="24"/>
  <c r="AQ1903" i="24" s="1"/>
  <c r="AL1853" i="24"/>
  <c r="AM1853" i="24" s="1"/>
  <c r="AN1853" i="24"/>
  <c r="AO1853" i="24" s="1"/>
  <c r="AP1853" i="24"/>
  <c r="AQ1853" i="24" s="1"/>
  <c r="AL2285" i="24"/>
  <c r="AM2285" i="24" s="1"/>
  <c r="AN2285" i="24"/>
  <c r="AO2285" i="24" s="1"/>
  <c r="AP2285" i="24"/>
  <c r="AQ2285" i="24" s="1"/>
  <c r="AL1852" i="24"/>
  <c r="AM1852" i="24" s="1"/>
  <c r="AN1852" i="24"/>
  <c r="AO1852" i="24" s="1"/>
  <c r="AP1852" i="24"/>
  <c r="AQ1852" i="24" s="1"/>
  <c r="AL2054" i="24"/>
  <c r="AM2054" i="24" s="1"/>
  <c r="AN2054" i="24"/>
  <c r="AO2054" i="24" s="1"/>
  <c r="AP2054" i="24"/>
  <c r="AQ2054" i="24" s="1"/>
  <c r="AL604" i="24"/>
  <c r="AM604" i="24" s="1"/>
  <c r="AN604" i="24"/>
  <c r="AO604" i="24" s="1"/>
  <c r="AP604" i="24"/>
  <c r="AQ604" i="24" s="1"/>
  <c r="AL605" i="24"/>
  <c r="AM605" i="24" s="1"/>
  <c r="AN605" i="24"/>
  <c r="AO605" i="24" s="1"/>
  <c r="AP605" i="24"/>
  <c r="AQ605" i="24" s="1"/>
  <c r="AL606" i="24"/>
  <c r="AM606" i="24" s="1"/>
  <c r="AN606" i="24"/>
  <c r="AO606" i="24" s="1"/>
  <c r="AP606" i="24"/>
  <c r="AQ606" i="24" s="1"/>
  <c r="AL607" i="24"/>
  <c r="AM607" i="24" s="1"/>
  <c r="AN607" i="24"/>
  <c r="AO607" i="24" s="1"/>
  <c r="AP607" i="24"/>
  <c r="AQ607" i="24" s="1"/>
  <c r="AL608" i="24"/>
  <c r="AM608" i="24" s="1"/>
  <c r="AN608" i="24"/>
  <c r="AO608" i="24" s="1"/>
  <c r="AP608" i="24"/>
  <c r="AQ608" i="24" s="1"/>
  <c r="AL609" i="24"/>
  <c r="AM609" i="24" s="1"/>
  <c r="AN609" i="24"/>
  <c r="AO609" i="24" s="1"/>
  <c r="AP609" i="24"/>
  <c r="AQ609" i="24" s="1"/>
  <c r="AL610" i="24"/>
  <c r="AM610" i="24" s="1"/>
  <c r="AN610" i="24"/>
  <c r="AO610" i="24" s="1"/>
  <c r="AP610" i="24"/>
  <c r="AQ610" i="24" s="1"/>
  <c r="AL611" i="24"/>
  <c r="AM611" i="24" s="1"/>
  <c r="AN611" i="24"/>
  <c r="AO611" i="24" s="1"/>
  <c r="AP611" i="24"/>
  <c r="AQ611" i="24" s="1"/>
  <c r="AL612" i="24"/>
  <c r="AM612" i="24" s="1"/>
  <c r="AN612" i="24"/>
  <c r="AO612" i="24" s="1"/>
  <c r="AP612" i="24"/>
  <c r="AQ612" i="24" s="1"/>
  <c r="AL613" i="24"/>
  <c r="AM613" i="24" s="1"/>
  <c r="AN613" i="24"/>
  <c r="AO613" i="24" s="1"/>
  <c r="AP613" i="24"/>
  <c r="AQ613" i="24" s="1"/>
  <c r="AL614" i="24"/>
  <c r="AM614" i="24" s="1"/>
  <c r="AN614" i="24"/>
  <c r="AO614" i="24" s="1"/>
  <c r="AP614" i="24"/>
  <c r="AQ614" i="24" s="1"/>
  <c r="AL615" i="24"/>
  <c r="AM615" i="24" s="1"/>
  <c r="AN615" i="24"/>
  <c r="AO615" i="24" s="1"/>
  <c r="AP615" i="24"/>
  <c r="AQ615" i="24" s="1"/>
  <c r="AL616" i="24"/>
  <c r="AM616" i="24" s="1"/>
  <c r="AN616" i="24"/>
  <c r="AO616" i="24" s="1"/>
  <c r="AP616" i="24"/>
  <c r="AQ616" i="24" s="1"/>
  <c r="AL1479" i="24"/>
  <c r="AM1479" i="24" s="1"/>
  <c r="AN1479" i="24"/>
  <c r="AO1479" i="24" s="1"/>
  <c r="AP1479" i="24"/>
  <c r="AQ1479" i="24" s="1"/>
  <c r="AL617" i="24"/>
  <c r="AM617" i="24" s="1"/>
  <c r="AN617" i="24"/>
  <c r="AO617" i="24" s="1"/>
  <c r="AP617" i="24"/>
  <c r="AQ617" i="24" s="1"/>
  <c r="AL618" i="24"/>
  <c r="AM618" i="24" s="1"/>
  <c r="AN618" i="24"/>
  <c r="AO618" i="24" s="1"/>
  <c r="AP618" i="24"/>
  <c r="AQ618" i="24" s="1"/>
  <c r="AL619" i="24"/>
  <c r="AM619" i="24" s="1"/>
  <c r="AN619" i="24"/>
  <c r="AO619" i="24" s="1"/>
  <c r="AP619" i="24"/>
  <c r="AQ619" i="24" s="1"/>
  <c r="AL620" i="24"/>
  <c r="AM620" i="24" s="1"/>
  <c r="AN620" i="24"/>
  <c r="AO620" i="24" s="1"/>
  <c r="AP620" i="24"/>
  <c r="AQ620" i="24" s="1"/>
  <c r="AL621" i="24"/>
  <c r="AM621" i="24" s="1"/>
  <c r="AN621" i="24"/>
  <c r="AO621" i="24" s="1"/>
  <c r="AP621" i="24"/>
  <c r="AQ621" i="24" s="1"/>
  <c r="AL622" i="24"/>
  <c r="AM622" i="24" s="1"/>
  <c r="AN622" i="24"/>
  <c r="AO622" i="24" s="1"/>
  <c r="AP622" i="24"/>
  <c r="AQ622" i="24" s="1"/>
  <c r="AL623" i="24"/>
  <c r="AM623" i="24" s="1"/>
  <c r="AN623" i="24"/>
  <c r="AO623" i="24" s="1"/>
  <c r="AP623" i="24"/>
  <c r="AQ623" i="24" s="1"/>
  <c r="AL624" i="24"/>
  <c r="AM624" i="24" s="1"/>
  <c r="AN624" i="24"/>
  <c r="AO624" i="24" s="1"/>
  <c r="AP624" i="24"/>
  <c r="AQ624" i="24" s="1"/>
  <c r="AL625" i="24"/>
  <c r="AM625" i="24" s="1"/>
  <c r="AN625" i="24"/>
  <c r="AO625" i="24" s="1"/>
  <c r="AP625" i="24"/>
  <c r="AQ625" i="24" s="1"/>
  <c r="AL626" i="24"/>
  <c r="AM626" i="24" s="1"/>
  <c r="AN626" i="24"/>
  <c r="AO626" i="24" s="1"/>
  <c r="AP626" i="24"/>
  <c r="AQ626" i="24" s="1"/>
  <c r="AL627" i="24"/>
  <c r="AM627" i="24" s="1"/>
  <c r="AN627" i="24"/>
  <c r="AO627" i="24" s="1"/>
  <c r="AP627" i="24"/>
  <c r="AQ627" i="24" s="1"/>
  <c r="AL628" i="24"/>
  <c r="AM628" i="24" s="1"/>
  <c r="AN628" i="24"/>
  <c r="AO628" i="24" s="1"/>
  <c r="AP628" i="24"/>
  <c r="AQ628" i="24" s="1"/>
  <c r="AL629" i="24"/>
  <c r="AM629" i="24" s="1"/>
  <c r="AN629" i="24"/>
  <c r="AO629" i="24" s="1"/>
  <c r="AP629" i="24"/>
  <c r="AQ629" i="24" s="1"/>
  <c r="AL1481" i="24"/>
  <c r="AM1481" i="24" s="1"/>
  <c r="AN1481" i="24"/>
  <c r="AO1481" i="24" s="1"/>
  <c r="AP1481" i="24"/>
  <c r="AQ1481" i="24" s="1"/>
  <c r="AL630" i="24"/>
  <c r="AM630" i="24" s="1"/>
  <c r="AN630" i="24"/>
  <c r="AO630" i="24" s="1"/>
  <c r="AP630" i="24"/>
  <c r="AQ630" i="24" s="1"/>
  <c r="AL631" i="24"/>
  <c r="AM631" i="24" s="1"/>
  <c r="AN631" i="24"/>
  <c r="AO631" i="24" s="1"/>
  <c r="AP631" i="24"/>
  <c r="AQ631" i="24" s="1"/>
  <c r="AL632" i="24"/>
  <c r="AM632" i="24" s="1"/>
  <c r="AN632" i="24"/>
  <c r="AO632" i="24" s="1"/>
  <c r="AP632" i="24"/>
  <c r="AQ632" i="24" s="1"/>
  <c r="AL633" i="24"/>
  <c r="AM633" i="24" s="1"/>
  <c r="AN633" i="24"/>
  <c r="AO633" i="24" s="1"/>
  <c r="AP633" i="24"/>
  <c r="AQ633" i="24" s="1"/>
  <c r="AL634" i="24"/>
  <c r="AM634" i="24" s="1"/>
  <c r="AN634" i="24"/>
  <c r="AO634" i="24" s="1"/>
  <c r="AP634" i="24"/>
  <c r="AQ634" i="24" s="1"/>
  <c r="AL635" i="24"/>
  <c r="AM635" i="24" s="1"/>
  <c r="AN635" i="24"/>
  <c r="AO635" i="24" s="1"/>
  <c r="AP635" i="24"/>
  <c r="AQ635" i="24" s="1"/>
  <c r="AL636" i="24"/>
  <c r="AM636" i="24" s="1"/>
  <c r="AN636" i="24"/>
  <c r="AO636" i="24" s="1"/>
  <c r="AP636" i="24"/>
  <c r="AQ636" i="24" s="1"/>
  <c r="AL637" i="24"/>
  <c r="AM637" i="24" s="1"/>
  <c r="AN637" i="24"/>
  <c r="AO637" i="24" s="1"/>
  <c r="AP637" i="24"/>
  <c r="AQ637" i="24" s="1"/>
  <c r="AL638" i="24"/>
  <c r="AM638" i="24" s="1"/>
  <c r="AN638" i="24"/>
  <c r="AO638" i="24" s="1"/>
  <c r="AP638" i="24"/>
  <c r="AQ638" i="24" s="1"/>
  <c r="AL639" i="24"/>
  <c r="AM639" i="24" s="1"/>
  <c r="AN639" i="24"/>
  <c r="AO639" i="24" s="1"/>
  <c r="AP639" i="24"/>
  <c r="AQ639" i="24" s="1"/>
  <c r="AL640" i="24"/>
  <c r="AM640" i="24" s="1"/>
  <c r="AN640" i="24"/>
  <c r="AO640" i="24" s="1"/>
  <c r="AP640" i="24"/>
  <c r="AQ640" i="24" s="1"/>
  <c r="AL641" i="24"/>
  <c r="AM641" i="24" s="1"/>
  <c r="AN641" i="24"/>
  <c r="AO641" i="24" s="1"/>
  <c r="AP641" i="24"/>
  <c r="AQ641" i="24" s="1"/>
  <c r="AL642" i="24"/>
  <c r="AM642" i="24" s="1"/>
  <c r="AN642" i="24"/>
  <c r="AO642" i="24" s="1"/>
  <c r="AP642" i="24"/>
  <c r="AQ642" i="24" s="1"/>
  <c r="AL1483" i="24"/>
  <c r="AM1483" i="24" s="1"/>
  <c r="AN1483" i="24"/>
  <c r="AO1483" i="24" s="1"/>
  <c r="AP1483" i="24"/>
  <c r="AQ1483" i="24" s="1"/>
  <c r="AL1484" i="24"/>
  <c r="AM1484" i="24" s="1"/>
  <c r="AN1484" i="24"/>
  <c r="AO1484" i="24" s="1"/>
  <c r="AP1484" i="24"/>
  <c r="AQ1484" i="24" s="1"/>
  <c r="AL1485" i="24"/>
  <c r="AM1485" i="24" s="1"/>
  <c r="AN1485" i="24"/>
  <c r="AO1485" i="24" s="1"/>
  <c r="AP1485" i="24"/>
  <c r="AQ1485" i="24" s="1"/>
  <c r="AL1486" i="24"/>
  <c r="AM1486" i="24" s="1"/>
  <c r="AN1486" i="24"/>
  <c r="AO1486" i="24" s="1"/>
  <c r="AP1486" i="24"/>
  <c r="AQ1486" i="24" s="1"/>
  <c r="AL1487" i="24"/>
  <c r="AM1487" i="24" s="1"/>
  <c r="AN1487" i="24"/>
  <c r="AO1487" i="24" s="1"/>
  <c r="AP1487" i="24"/>
  <c r="AQ1487" i="24" s="1"/>
  <c r="AL1488" i="24"/>
  <c r="AM1488" i="24" s="1"/>
  <c r="AN1488" i="24"/>
  <c r="AO1488" i="24" s="1"/>
  <c r="AP1488" i="24"/>
  <c r="AQ1488" i="24" s="1"/>
  <c r="AL643" i="24"/>
  <c r="AM643" i="24" s="1"/>
  <c r="AN643" i="24"/>
  <c r="AO643" i="24" s="1"/>
  <c r="AP643" i="24"/>
  <c r="AQ643" i="24" s="1"/>
  <c r="AL1489" i="24"/>
  <c r="AM1489" i="24" s="1"/>
  <c r="AN1489" i="24"/>
  <c r="AO1489" i="24" s="1"/>
  <c r="AP1489" i="24"/>
  <c r="AQ1489" i="24" s="1"/>
  <c r="AL644" i="24"/>
  <c r="AM644" i="24" s="1"/>
  <c r="AN644" i="24"/>
  <c r="AO644" i="24" s="1"/>
  <c r="AP644" i="24"/>
  <c r="AQ644" i="24" s="1"/>
  <c r="AL1490" i="24"/>
  <c r="AM1490" i="24" s="1"/>
  <c r="AN1490" i="24"/>
  <c r="AO1490" i="24" s="1"/>
  <c r="AP1490" i="24"/>
  <c r="AQ1490" i="24" s="1"/>
  <c r="AL1491" i="24"/>
  <c r="AM1491" i="24" s="1"/>
  <c r="AN1491" i="24"/>
  <c r="AO1491" i="24" s="1"/>
  <c r="AP1491" i="24"/>
  <c r="AQ1491" i="24" s="1"/>
  <c r="AL1492" i="24"/>
  <c r="AM1492" i="24" s="1"/>
  <c r="AN1492" i="24"/>
  <c r="AO1492" i="24" s="1"/>
  <c r="AP1492" i="24"/>
  <c r="AQ1492" i="24" s="1"/>
  <c r="AL1493" i="24"/>
  <c r="AM1493" i="24" s="1"/>
  <c r="AN1493" i="24"/>
  <c r="AO1493" i="24" s="1"/>
  <c r="AP1493" i="24"/>
  <c r="AQ1493" i="24" s="1"/>
  <c r="AL1494" i="24"/>
  <c r="AM1494" i="24" s="1"/>
  <c r="AN1494" i="24"/>
  <c r="AO1494" i="24" s="1"/>
  <c r="AP1494" i="24"/>
  <c r="AQ1494" i="24" s="1"/>
  <c r="AL1495" i="24"/>
  <c r="AM1495" i="24" s="1"/>
  <c r="AN1495" i="24"/>
  <c r="AO1495" i="24" s="1"/>
  <c r="AP1495" i="24"/>
  <c r="AQ1495" i="24" s="1"/>
  <c r="AL1496" i="24"/>
  <c r="AM1496" i="24" s="1"/>
  <c r="AN1496" i="24"/>
  <c r="AO1496" i="24" s="1"/>
  <c r="AP1496" i="24"/>
  <c r="AQ1496" i="24" s="1"/>
  <c r="AL1497" i="24"/>
  <c r="AM1497" i="24" s="1"/>
  <c r="AN1497" i="24"/>
  <c r="AO1497" i="24" s="1"/>
  <c r="AP1497" i="24"/>
  <c r="AQ1497" i="24" s="1"/>
  <c r="AL1498" i="24"/>
  <c r="AM1498" i="24" s="1"/>
  <c r="AN1498" i="24"/>
  <c r="AO1498" i="24" s="1"/>
  <c r="AP1498" i="24"/>
  <c r="AQ1498" i="24" s="1"/>
  <c r="AL645" i="24"/>
  <c r="AM645" i="24" s="1"/>
  <c r="AN645" i="24"/>
  <c r="AO645" i="24" s="1"/>
  <c r="AP645" i="24"/>
  <c r="AQ645" i="24" s="1"/>
  <c r="AL1499" i="24"/>
  <c r="AM1499" i="24" s="1"/>
  <c r="AN1499" i="24"/>
  <c r="AO1499" i="24" s="1"/>
  <c r="AP1499" i="24"/>
  <c r="AQ1499" i="24" s="1"/>
  <c r="AL1500" i="24"/>
  <c r="AM1500" i="24" s="1"/>
  <c r="AN1500" i="24"/>
  <c r="AO1500" i="24" s="1"/>
  <c r="AP1500" i="24"/>
  <c r="AQ1500" i="24" s="1"/>
  <c r="AL1501" i="24"/>
  <c r="AM1501" i="24" s="1"/>
  <c r="AN1501" i="24"/>
  <c r="AO1501" i="24" s="1"/>
  <c r="AP1501" i="24"/>
  <c r="AQ1501" i="24" s="1"/>
  <c r="AL1502" i="24"/>
  <c r="AM1502" i="24" s="1"/>
  <c r="AN1502" i="24"/>
  <c r="AO1502" i="24" s="1"/>
  <c r="AP1502" i="24"/>
  <c r="AQ1502" i="24" s="1"/>
  <c r="AL1503" i="24"/>
  <c r="AM1503" i="24" s="1"/>
  <c r="AN1503" i="24"/>
  <c r="AO1503" i="24" s="1"/>
  <c r="AP1503" i="24"/>
  <c r="AQ1503" i="24" s="1"/>
  <c r="AL1504" i="24"/>
  <c r="AM1504" i="24" s="1"/>
  <c r="AN1504" i="24"/>
  <c r="AO1504" i="24" s="1"/>
  <c r="AP1504" i="24"/>
  <c r="AQ1504" i="24" s="1"/>
  <c r="AL1505" i="24"/>
  <c r="AM1505" i="24" s="1"/>
  <c r="AN1505" i="24"/>
  <c r="AO1505" i="24" s="1"/>
  <c r="AP1505" i="24"/>
  <c r="AQ1505" i="24" s="1"/>
  <c r="AL1506" i="24"/>
  <c r="AM1506" i="24" s="1"/>
  <c r="AN1506" i="24"/>
  <c r="AO1506" i="24" s="1"/>
  <c r="AP1506" i="24"/>
  <c r="AQ1506" i="24" s="1"/>
  <c r="AL2082" i="24"/>
  <c r="AM2082" i="24" s="1"/>
  <c r="AN2082" i="24"/>
  <c r="AO2082" i="24" s="1"/>
  <c r="AP2082" i="24"/>
  <c r="AQ2082" i="24" s="1"/>
  <c r="AL1872" i="24"/>
  <c r="AM1872" i="24" s="1"/>
  <c r="AN1872" i="24"/>
  <c r="AO1872" i="24" s="1"/>
  <c r="AP1872" i="24"/>
  <c r="AQ1872" i="24" s="1"/>
  <c r="AL646" i="24"/>
  <c r="AM646" i="24" s="1"/>
  <c r="AN646" i="24"/>
  <c r="AO646" i="24" s="1"/>
  <c r="AP646" i="24"/>
  <c r="AQ646" i="24" s="1"/>
  <c r="AL647" i="24"/>
  <c r="AM647" i="24" s="1"/>
  <c r="AN647" i="24"/>
  <c r="AO647" i="24" s="1"/>
  <c r="AP647" i="24"/>
  <c r="AQ647" i="24" s="1"/>
  <c r="AL1507" i="24"/>
  <c r="AM1507" i="24" s="1"/>
  <c r="AN1507" i="24"/>
  <c r="AO1507" i="24" s="1"/>
  <c r="AP1507" i="24"/>
  <c r="AQ1507" i="24" s="1"/>
  <c r="AL648" i="24"/>
  <c r="AM648" i="24" s="1"/>
  <c r="AN648" i="24"/>
  <c r="AO648" i="24" s="1"/>
  <c r="AP648" i="24"/>
  <c r="AQ648" i="24" s="1"/>
  <c r="AL649" i="24"/>
  <c r="AM649" i="24" s="1"/>
  <c r="AN649" i="24"/>
  <c r="AO649" i="24" s="1"/>
  <c r="AP649" i="24"/>
  <c r="AQ649" i="24" s="1"/>
  <c r="AL650" i="24"/>
  <c r="AM650" i="24" s="1"/>
  <c r="AN650" i="24"/>
  <c r="AO650" i="24" s="1"/>
  <c r="AP650" i="24"/>
  <c r="AQ650" i="24" s="1"/>
  <c r="AL651" i="24"/>
  <c r="AM651" i="24" s="1"/>
  <c r="AN651" i="24"/>
  <c r="AO651" i="24" s="1"/>
  <c r="AP651" i="24"/>
  <c r="AQ651" i="24" s="1"/>
  <c r="AL652" i="24"/>
  <c r="AM652" i="24" s="1"/>
  <c r="AN652" i="24"/>
  <c r="AO652" i="24" s="1"/>
  <c r="AP652" i="24"/>
  <c r="AQ652" i="24" s="1"/>
  <c r="AL1509" i="24"/>
  <c r="AM1509" i="24" s="1"/>
  <c r="AN1509" i="24"/>
  <c r="AO1509" i="24" s="1"/>
  <c r="AP1509" i="24"/>
  <c r="AQ1509" i="24" s="1"/>
  <c r="AL653" i="24"/>
  <c r="AM653" i="24" s="1"/>
  <c r="AN653" i="24"/>
  <c r="AO653" i="24" s="1"/>
  <c r="AP653" i="24"/>
  <c r="AQ653" i="24" s="1"/>
  <c r="AL2241" i="24"/>
  <c r="AM2241" i="24" s="1"/>
  <c r="AN2241" i="24"/>
  <c r="AO2241" i="24" s="1"/>
  <c r="AP2241" i="24"/>
  <c r="AQ2241" i="24" s="1"/>
  <c r="AL1862" i="24"/>
  <c r="AM1862" i="24" s="1"/>
  <c r="AN1862" i="24"/>
  <c r="AO1862" i="24" s="1"/>
  <c r="AP1862" i="24"/>
  <c r="AQ1862" i="24" s="1"/>
  <c r="AL1974" i="24"/>
  <c r="AM1974" i="24" s="1"/>
  <c r="AN1974" i="24"/>
  <c r="AO1974" i="24" s="1"/>
  <c r="AP1974" i="24"/>
  <c r="AQ1974" i="24" s="1"/>
  <c r="AL1920" i="24"/>
  <c r="AM1920" i="24" s="1"/>
  <c r="AN1920" i="24"/>
  <c r="AO1920" i="24" s="1"/>
  <c r="AP1920" i="24"/>
  <c r="AQ1920" i="24" s="1"/>
  <c r="AL2202" i="24"/>
  <c r="AM2202" i="24" s="1"/>
  <c r="AN2202" i="24"/>
  <c r="AO2202" i="24" s="1"/>
  <c r="AP2202" i="24"/>
  <c r="AQ2202" i="24" s="1"/>
  <c r="AL2329" i="24"/>
  <c r="AM2329" i="24" s="1"/>
  <c r="AN2329" i="24"/>
  <c r="AO2329" i="24" s="1"/>
  <c r="AP2329" i="24"/>
  <c r="AQ2329" i="24" s="1"/>
  <c r="AL1983" i="24"/>
  <c r="AM1983" i="24" s="1"/>
  <c r="AN1983" i="24"/>
  <c r="AO1983" i="24" s="1"/>
  <c r="AP1983" i="24"/>
  <c r="AQ1983" i="24" s="1"/>
  <c r="AL2004" i="24"/>
  <c r="AM2004" i="24" s="1"/>
  <c r="AN2004" i="24"/>
  <c r="AO2004" i="24" s="1"/>
  <c r="AP2004" i="24"/>
  <c r="AQ2004" i="24" s="1"/>
  <c r="AL2203" i="24"/>
  <c r="AM2203" i="24" s="1"/>
  <c r="AN2203" i="24"/>
  <c r="AO2203" i="24" s="1"/>
  <c r="AP2203" i="24"/>
  <c r="AQ2203" i="24" s="1"/>
  <c r="AL2031" i="24"/>
  <c r="AM2031" i="24" s="1"/>
  <c r="AN2031" i="24"/>
  <c r="AO2031" i="24" s="1"/>
  <c r="AP2031" i="24"/>
  <c r="AQ2031" i="24" s="1"/>
  <c r="AL2328" i="24"/>
  <c r="AM2328" i="24" s="1"/>
  <c r="AN2328" i="24"/>
  <c r="AO2328" i="24" s="1"/>
  <c r="AP2328" i="24"/>
  <c r="AQ2328" i="24" s="1"/>
  <c r="AL2017" i="24"/>
  <c r="AM2017" i="24" s="1"/>
  <c r="AN2017" i="24"/>
  <c r="AO2017" i="24" s="1"/>
  <c r="AP2017" i="24"/>
  <c r="AQ2017" i="24" s="1"/>
  <c r="AL2094" i="24"/>
  <c r="AM2094" i="24" s="1"/>
  <c r="AN2094" i="24"/>
  <c r="AO2094" i="24" s="1"/>
  <c r="AP2094" i="24"/>
  <c r="AQ2094" i="24" s="1"/>
  <c r="AL2269" i="24"/>
  <c r="AM2269" i="24" s="1"/>
  <c r="AN2269" i="24"/>
  <c r="AO2269" i="24" s="1"/>
  <c r="AP2269" i="24"/>
  <c r="AQ2269" i="24" s="1"/>
  <c r="AL1939" i="24"/>
  <c r="AM1939" i="24" s="1"/>
  <c r="AN1939" i="24"/>
  <c r="AO1939" i="24" s="1"/>
  <c r="AP1939" i="24"/>
  <c r="AQ1939" i="24" s="1"/>
  <c r="AL2044" i="24"/>
  <c r="AM2044" i="24" s="1"/>
  <c r="AN2044" i="24"/>
  <c r="AO2044" i="24" s="1"/>
  <c r="AP2044" i="24"/>
  <c r="AQ2044" i="24" s="1"/>
  <c r="AL2365" i="24"/>
  <c r="AM2365" i="24" s="1"/>
  <c r="AN2365" i="24"/>
  <c r="AO2365" i="24" s="1"/>
  <c r="AP2365" i="24"/>
  <c r="AQ2365" i="24" s="1"/>
  <c r="AL2327" i="24"/>
  <c r="AM2327" i="24" s="1"/>
  <c r="AN2327" i="24"/>
  <c r="AO2327" i="24" s="1"/>
  <c r="AP2327" i="24"/>
  <c r="AQ2327" i="24" s="1"/>
  <c r="AL654" i="24"/>
  <c r="AM654" i="24" s="1"/>
  <c r="AN654" i="24"/>
  <c r="AO654" i="24" s="1"/>
  <c r="AP654" i="24"/>
  <c r="AQ654" i="24" s="1"/>
  <c r="AL1510" i="24"/>
  <c r="AM1510" i="24" s="1"/>
  <c r="AN1510" i="24"/>
  <c r="AO1510" i="24" s="1"/>
  <c r="AP1510" i="24"/>
  <c r="AQ1510" i="24" s="1"/>
  <c r="AL1511" i="24"/>
  <c r="AM1511" i="24" s="1"/>
  <c r="AN1511" i="24"/>
  <c r="AO1511" i="24" s="1"/>
  <c r="AP1511" i="24"/>
  <c r="AQ1511" i="24" s="1"/>
  <c r="AL1512" i="24"/>
  <c r="AM1512" i="24" s="1"/>
  <c r="AN1512" i="24"/>
  <c r="AO1512" i="24" s="1"/>
  <c r="AP1512" i="24"/>
  <c r="AQ1512" i="24" s="1"/>
  <c r="AL1513" i="24"/>
  <c r="AM1513" i="24" s="1"/>
  <c r="AN1513" i="24"/>
  <c r="AO1513" i="24" s="1"/>
  <c r="AP1513" i="24"/>
  <c r="AQ1513" i="24" s="1"/>
  <c r="AL655" i="24"/>
  <c r="AM655" i="24" s="1"/>
  <c r="AN655" i="24"/>
  <c r="AO655" i="24" s="1"/>
  <c r="AP655" i="24"/>
  <c r="AQ655" i="24" s="1"/>
  <c r="AL1514" i="24"/>
  <c r="AM1514" i="24" s="1"/>
  <c r="AN1514" i="24"/>
  <c r="AO1514" i="24" s="1"/>
  <c r="AP1514" i="24"/>
  <c r="AQ1514" i="24" s="1"/>
  <c r="AL1515" i="24"/>
  <c r="AM1515" i="24" s="1"/>
  <c r="AN1515" i="24"/>
  <c r="AO1515" i="24" s="1"/>
  <c r="AP1515" i="24"/>
  <c r="AQ1515" i="24" s="1"/>
  <c r="AL1516" i="24"/>
  <c r="AM1516" i="24" s="1"/>
  <c r="AN1516" i="24"/>
  <c r="AO1516" i="24" s="1"/>
  <c r="AP1516" i="24"/>
  <c r="AQ1516" i="24" s="1"/>
  <c r="AL1517" i="24"/>
  <c r="AM1517" i="24" s="1"/>
  <c r="AN1517" i="24"/>
  <c r="AO1517" i="24" s="1"/>
  <c r="AP1517" i="24"/>
  <c r="AQ1517" i="24" s="1"/>
  <c r="AL656" i="24"/>
  <c r="AM656" i="24" s="1"/>
  <c r="AN656" i="24"/>
  <c r="AO656" i="24" s="1"/>
  <c r="AP656" i="24"/>
  <c r="AQ656" i="24" s="1"/>
  <c r="AL1518" i="24"/>
  <c r="AM1518" i="24" s="1"/>
  <c r="AN1518" i="24"/>
  <c r="AO1518" i="24" s="1"/>
  <c r="AP1518" i="24"/>
  <c r="AQ1518" i="24" s="1"/>
  <c r="AL657" i="24"/>
  <c r="AM657" i="24" s="1"/>
  <c r="AN657" i="24"/>
  <c r="AO657" i="24" s="1"/>
  <c r="AP657" i="24"/>
  <c r="AQ657" i="24" s="1"/>
  <c r="AL658" i="24"/>
  <c r="AM658" i="24" s="1"/>
  <c r="AN658" i="24"/>
  <c r="AO658" i="24" s="1"/>
  <c r="AP658" i="24"/>
  <c r="AQ658" i="24" s="1"/>
  <c r="AL659" i="24"/>
  <c r="AM659" i="24" s="1"/>
  <c r="AN659" i="24"/>
  <c r="AO659" i="24" s="1"/>
  <c r="AP659" i="24"/>
  <c r="AQ659" i="24" s="1"/>
  <c r="AL1519" i="24"/>
  <c r="AM1519" i="24" s="1"/>
  <c r="AN1519" i="24"/>
  <c r="AO1519" i="24" s="1"/>
  <c r="AP1519" i="24"/>
  <c r="AQ1519" i="24" s="1"/>
  <c r="AL1520" i="24"/>
  <c r="AM1520" i="24" s="1"/>
  <c r="AN1520" i="24"/>
  <c r="AO1520" i="24" s="1"/>
  <c r="AP1520" i="24"/>
  <c r="AQ1520" i="24" s="1"/>
  <c r="AL660" i="24"/>
  <c r="AM660" i="24" s="1"/>
  <c r="AN660" i="24"/>
  <c r="AO660" i="24" s="1"/>
  <c r="AP660" i="24"/>
  <c r="AQ660" i="24" s="1"/>
  <c r="AL1521" i="24"/>
  <c r="AM1521" i="24" s="1"/>
  <c r="AN1521" i="24"/>
  <c r="AO1521" i="24" s="1"/>
  <c r="AP1521" i="24"/>
  <c r="AQ1521" i="24" s="1"/>
  <c r="AL1522" i="24"/>
  <c r="AM1522" i="24" s="1"/>
  <c r="AN1522" i="24"/>
  <c r="AO1522" i="24" s="1"/>
  <c r="AP1522" i="24"/>
  <c r="AQ1522" i="24" s="1"/>
  <c r="AL2452" i="24"/>
  <c r="AM2452" i="24" s="1"/>
  <c r="AN2452" i="24"/>
  <c r="AO2452" i="24" s="1"/>
  <c r="AP2452" i="24"/>
  <c r="AQ2452" i="24" s="1"/>
  <c r="AL1523" i="24"/>
  <c r="AM1523" i="24" s="1"/>
  <c r="AN1523" i="24"/>
  <c r="AO1523" i="24" s="1"/>
  <c r="AP1523" i="24"/>
  <c r="AQ1523" i="24" s="1"/>
  <c r="AL1524" i="24"/>
  <c r="AM1524" i="24" s="1"/>
  <c r="AN1524" i="24"/>
  <c r="AO1524" i="24" s="1"/>
  <c r="AP1524" i="24"/>
  <c r="AQ1524" i="24" s="1"/>
  <c r="AL2349" i="24"/>
  <c r="AM2349" i="24" s="1"/>
  <c r="AN2349" i="24"/>
  <c r="AO2349" i="24" s="1"/>
  <c r="AP2349" i="24"/>
  <c r="AQ2349" i="24" s="1"/>
  <c r="AL2353" i="24"/>
  <c r="AM2353" i="24" s="1"/>
  <c r="AN2353" i="24"/>
  <c r="AO2353" i="24" s="1"/>
  <c r="AP2353" i="24"/>
  <c r="AQ2353" i="24" s="1"/>
  <c r="AL1525" i="24"/>
  <c r="AM1525" i="24" s="1"/>
  <c r="AN1525" i="24"/>
  <c r="AO1525" i="24" s="1"/>
  <c r="AP1525" i="24"/>
  <c r="AQ1525" i="24" s="1"/>
  <c r="AL661" i="24"/>
  <c r="AM661" i="24" s="1"/>
  <c r="AN661" i="24"/>
  <c r="AO661" i="24" s="1"/>
  <c r="AP661" i="24"/>
  <c r="AQ661" i="24" s="1"/>
  <c r="AL662" i="24"/>
  <c r="AM662" i="24" s="1"/>
  <c r="AN662" i="24"/>
  <c r="AO662" i="24" s="1"/>
  <c r="AP662" i="24"/>
  <c r="AQ662" i="24" s="1"/>
  <c r="AL663" i="24"/>
  <c r="AM663" i="24" s="1"/>
  <c r="AN663" i="24"/>
  <c r="AO663" i="24" s="1"/>
  <c r="AP663" i="24"/>
  <c r="AQ663" i="24" s="1"/>
  <c r="AL664" i="24"/>
  <c r="AM664" i="24" s="1"/>
  <c r="AN664" i="24"/>
  <c r="AO664" i="24" s="1"/>
  <c r="AP664" i="24"/>
  <c r="AQ664" i="24" s="1"/>
  <c r="AL665" i="24"/>
  <c r="AM665" i="24" s="1"/>
  <c r="AN665" i="24"/>
  <c r="AO665" i="24" s="1"/>
  <c r="AP665" i="24"/>
  <c r="AQ665" i="24" s="1"/>
  <c r="AL666" i="24"/>
  <c r="AM666" i="24" s="1"/>
  <c r="AN666" i="24"/>
  <c r="AO666" i="24" s="1"/>
  <c r="AP666" i="24"/>
  <c r="AQ666" i="24" s="1"/>
  <c r="AL2522" i="24"/>
  <c r="AM2522" i="24" s="1"/>
  <c r="AN2522" i="24"/>
  <c r="AO2522" i="24" s="1"/>
  <c r="AP2522" i="24"/>
  <c r="AQ2522" i="24" s="1"/>
  <c r="AL2035" i="24"/>
  <c r="AM2035" i="24" s="1"/>
  <c r="AN2035" i="24"/>
  <c r="AO2035" i="24" s="1"/>
  <c r="AP2035" i="24"/>
  <c r="AQ2035" i="24" s="1"/>
  <c r="AL1527" i="24"/>
  <c r="AM1527" i="24" s="1"/>
  <c r="AN1527" i="24"/>
  <c r="AO1527" i="24" s="1"/>
  <c r="AP1527" i="24"/>
  <c r="AQ1527" i="24" s="1"/>
  <c r="AL667" i="24"/>
  <c r="AM667" i="24" s="1"/>
  <c r="AN667" i="24"/>
  <c r="AO667" i="24" s="1"/>
  <c r="AP667" i="24"/>
  <c r="AQ667" i="24" s="1"/>
  <c r="AL668" i="24"/>
  <c r="AM668" i="24" s="1"/>
  <c r="AN668" i="24"/>
  <c r="AO668" i="24" s="1"/>
  <c r="AP668" i="24"/>
  <c r="AQ668" i="24" s="1"/>
  <c r="AL669" i="24"/>
  <c r="AM669" i="24" s="1"/>
  <c r="AN669" i="24"/>
  <c r="AO669" i="24" s="1"/>
  <c r="AP669" i="24"/>
  <c r="AQ669" i="24" s="1"/>
  <c r="AL1528" i="24"/>
  <c r="AM1528" i="24" s="1"/>
  <c r="AN1528" i="24"/>
  <c r="AO1528" i="24" s="1"/>
  <c r="AP1528" i="24"/>
  <c r="AQ1528" i="24" s="1"/>
  <c r="AL670" i="24"/>
  <c r="AM670" i="24" s="1"/>
  <c r="AN670" i="24"/>
  <c r="AO670" i="24" s="1"/>
  <c r="AP670" i="24"/>
  <c r="AQ670" i="24" s="1"/>
  <c r="AL671" i="24"/>
  <c r="AM671" i="24" s="1"/>
  <c r="AN671" i="24"/>
  <c r="AO671" i="24" s="1"/>
  <c r="AP671" i="24"/>
  <c r="AQ671" i="24" s="1"/>
  <c r="AL11" i="24"/>
  <c r="AM11" i="24" s="1"/>
  <c r="AN11" i="24"/>
  <c r="AO11" i="24" s="1"/>
  <c r="AP11" i="24"/>
  <c r="AQ11" i="24" s="1"/>
  <c r="AL672" i="24"/>
  <c r="AM672" i="24" s="1"/>
  <c r="AN672" i="24"/>
  <c r="AO672" i="24" s="1"/>
  <c r="AP672" i="24"/>
  <c r="AQ672" i="24" s="1"/>
  <c r="AL1529" i="24"/>
  <c r="AM1529" i="24" s="1"/>
  <c r="AN1529" i="24"/>
  <c r="AO1529" i="24" s="1"/>
  <c r="AP1529" i="24"/>
  <c r="AQ1529" i="24" s="1"/>
  <c r="AL1530" i="24"/>
  <c r="AM1530" i="24" s="1"/>
  <c r="AN1530" i="24"/>
  <c r="AO1530" i="24" s="1"/>
  <c r="AP1530" i="24"/>
  <c r="AQ1530" i="24" s="1"/>
  <c r="AL1531" i="24"/>
  <c r="AM1531" i="24" s="1"/>
  <c r="AN1531" i="24"/>
  <c r="AO1531" i="24" s="1"/>
  <c r="AP1531" i="24"/>
  <c r="AQ1531" i="24" s="1"/>
  <c r="AL673" i="24"/>
  <c r="AM673" i="24" s="1"/>
  <c r="AN673" i="24"/>
  <c r="AO673" i="24" s="1"/>
  <c r="AP673" i="24"/>
  <c r="AQ673" i="24" s="1"/>
  <c r="AL1532" i="24"/>
  <c r="AM1532" i="24" s="1"/>
  <c r="AN1532" i="24"/>
  <c r="AO1532" i="24" s="1"/>
  <c r="AP1532" i="24"/>
  <c r="AQ1532" i="24" s="1"/>
  <c r="AL674" i="24"/>
  <c r="AM674" i="24" s="1"/>
  <c r="AN674" i="24"/>
  <c r="AO674" i="24" s="1"/>
  <c r="AP674" i="24"/>
  <c r="AQ674" i="24" s="1"/>
  <c r="AL675" i="24"/>
  <c r="AM675" i="24" s="1"/>
  <c r="AN675" i="24"/>
  <c r="AO675" i="24" s="1"/>
  <c r="AP675" i="24"/>
  <c r="AQ675" i="24" s="1"/>
  <c r="AL676" i="24"/>
  <c r="AM676" i="24" s="1"/>
  <c r="AN676" i="24"/>
  <c r="AO676" i="24" s="1"/>
  <c r="AP676" i="24"/>
  <c r="AQ676" i="24" s="1"/>
  <c r="AL1533" i="24"/>
  <c r="AM1533" i="24" s="1"/>
  <c r="AN1533" i="24"/>
  <c r="AO1533" i="24" s="1"/>
  <c r="AP1533" i="24"/>
  <c r="AQ1533" i="24" s="1"/>
  <c r="AL1964" i="24"/>
  <c r="AM1964" i="24" s="1"/>
  <c r="AN1964" i="24"/>
  <c r="AO1964" i="24" s="1"/>
  <c r="AP1964" i="24"/>
  <c r="AQ1964" i="24" s="1"/>
  <c r="AL2085" i="24"/>
  <c r="AM2085" i="24" s="1"/>
  <c r="AN2085" i="24"/>
  <c r="AO2085" i="24" s="1"/>
  <c r="AP2085" i="24"/>
  <c r="AQ2085" i="24" s="1"/>
  <c r="AL2160" i="24"/>
  <c r="AM2160" i="24" s="1"/>
  <c r="AN2160" i="24"/>
  <c r="AO2160" i="24" s="1"/>
  <c r="AP2160" i="24"/>
  <c r="AQ2160" i="24" s="1"/>
  <c r="AL2033" i="24"/>
  <c r="AM2033" i="24" s="1"/>
  <c r="AN2033" i="24"/>
  <c r="AO2033" i="24" s="1"/>
  <c r="AP2033" i="24"/>
  <c r="AQ2033" i="24" s="1"/>
  <c r="AL2261" i="24"/>
  <c r="AM2261" i="24" s="1"/>
  <c r="AN2261" i="24"/>
  <c r="AO2261" i="24" s="1"/>
  <c r="AP2261" i="24"/>
  <c r="AQ2261" i="24" s="1"/>
  <c r="AL2341" i="24"/>
  <c r="AM2341" i="24" s="1"/>
  <c r="AN2341" i="24"/>
  <c r="AO2341" i="24" s="1"/>
  <c r="AP2341" i="24"/>
  <c r="AQ2341" i="24" s="1"/>
  <c r="AL1988" i="24"/>
  <c r="AM1988" i="24" s="1"/>
  <c r="AN1988" i="24"/>
  <c r="AO1988" i="24" s="1"/>
  <c r="AP1988" i="24"/>
  <c r="AQ1988" i="24" s="1"/>
  <c r="AL2260" i="24"/>
  <c r="AM2260" i="24" s="1"/>
  <c r="AN2260" i="24"/>
  <c r="AO2260" i="24" s="1"/>
  <c r="AP2260" i="24"/>
  <c r="AQ2260" i="24" s="1"/>
  <c r="AL1987" i="24"/>
  <c r="AM1987" i="24" s="1"/>
  <c r="AN1987" i="24"/>
  <c r="AO1987" i="24" s="1"/>
  <c r="AP1987" i="24"/>
  <c r="AQ1987" i="24" s="1"/>
  <c r="AL1965" i="24"/>
  <c r="AM1965" i="24" s="1"/>
  <c r="AN1965" i="24"/>
  <c r="AO1965" i="24" s="1"/>
  <c r="AP1965" i="24"/>
  <c r="AQ1965" i="24" s="1"/>
  <c r="AL2059" i="24"/>
  <c r="AM2059" i="24" s="1"/>
  <c r="AN2059" i="24"/>
  <c r="AO2059" i="24" s="1"/>
  <c r="AP2059" i="24"/>
  <c r="AQ2059" i="24" s="1"/>
  <c r="AL677" i="24"/>
  <c r="AM677" i="24" s="1"/>
  <c r="AN677" i="24"/>
  <c r="AO677" i="24" s="1"/>
  <c r="AP677" i="24"/>
  <c r="AQ677" i="24" s="1"/>
  <c r="AL1534" i="24"/>
  <c r="AM1534" i="24" s="1"/>
  <c r="AN1534" i="24"/>
  <c r="AO1534" i="24" s="1"/>
  <c r="AP1534" i="24"/>
  <c r="AQ1534" i="24" s="1"/>
  <c r="AL678" i="24"/>
  <c r="AM678" i="24" s="1"/>
  <c r="AN678" i="24"/>
  <c r="AO678" i="24" s="1"/>
  <c r="AP678" i="24"/>
  <c r="AQ678" i="24" s="1"/>
  <c r="AL1535" i="24"/>
  <c r="AM1535" i="24" s="1"/>
  <c r="AN1535" i="24"/>
  <c r="AO1535" i="24" s="1"/>
  <c r="AP1535" i="24"/>
  <c r="AQ1535" i="24" s="1"/>
  <c r="AL1536" i="24"/>
  <c r="AM1536" i="24" s="1"/>
  <c r="AN1536" i="24"/>
  <c r="AO1536" i="24" s="1"/>
  <c r="AP1536" i="24"/>
  <c r="AQ1536" i="24" s="1"/>
  <c r="AL1537" i="24"/>
  <c r="AM1537" i="24" s="1"/>
  <c r="AN1537" i="24"/>
  <c r="AO1537" i="24" s="1"/>
  <c r="AP1537" i="24"/>
  <c r="AQ1537" i="24" s="1"/>
  <c r="AL679" i="24"/>
  <c r="AM679" i="24" s="1"/>
  <c r="AN679" i="24"/>
  <c r="AO679" i="24" s="1"/>
  <c r="AP679" i="24"/>
  <c r="AQ679" i="24" s="1"/>
  <c r="AL1538" i="24"/>
  <c r="AM1538" i="24" s="1"/>
  <c r="AN1538" i="24"/>
  <c r="AO1538" i="24" s="1"/>
  <c r="AP1538" i="24"/>
  <c r="AQ1538" i="24" s="1"/>
  <c r="AL680" i="24"/>
  <c r="AM680" i="24" s="1"/>
  <c r="AN680" i="24"/>
  <c r="AO680" i="24" s="1"/>
  <c r="AP680" i="24"/>
  <c r="AQ680" i="24" s="1"/>
  <c r="AL1539" i="24"/>
  <c r="AM1539" i="24" s="1"/>
  <c r="AN1539" i="24"/>
  <c r="AO1539" i="24" s="1"/>
  <c r="AP1539" i="24"/>
  <c r="AQ1539" i="24" s="1"/>
  <c r="AL681" i="24"/>
  <c r="AM681" i="24" s="1"/>
  <c r="AN681" i="24"/>
  <c r="AO681" i="24" s="1"/>
  <c r="AP681" i="24"/>
  <c r="AQ681" i="24" s="1"/>
  <c r="AL682" i="24"/>
  <c r="AM682" i="24" s="1"/>
  <c r="AN682" i="24"/>
  <c r="AO682" i="24" s="1"/>
  <c r="AP682" i="24"/>
  <c r="AQ682" i="24" s="1"/>
  <c r="AL2363" i="24"/>
  <c r="AM2363" i="24" s="1"/>
  <c r="AN2363" i="24"/>
  <c r="AO2363" i="24" s="1"/>
  <c r="AP2363" i="24"/>
  <c r="AQ2363" i="24" s="1"/>
  <c r="AL2481" i="24"/>
  <c r="AM2481" i="24" s="1"/>
  <c r="AN2481" i="24"/>
  <c r="AO2481" i="24" s="1"/>
  <c r="AP2481" i="24"/>
  <c r="AQ2481" i="24" s="1"/>
  <c r="AL2362" i="24"/>
  <c r="AM2362" i="24" s="1"/>
  <c r="AN2362" i="24"/>
  <c r="AO2362" i="24" s="1"/>
  <c r="AP2362" i="24"/>
  <c r="AQ2362" i="24" s="1"/>
  <c r="AL1540" i="24"/>
  <c r="AM1540" i="24" s="1"/>
  <c r="AN1540" i="24"/>
  <c r="AO1540" i="24" s="1"/>
  <c r="AP1540" i="24"/>
  <c r="AQ1540" i="24" s="1"/>
  <c r="AL1541" i="24"/>
  <c r="AM1541" i="24" s="1"/>
  <c r="AN1541" i="24"/>
  <c r="AO1541" i="24" s="1"/>
  <c r="AP1541" i="24"/>
  <c r="AQ1541" i="24" s="1"/>
  <c r="AL683" i="24"/>
  <c r="AM683" i="24" s="1"/>
  <c r="AN683" i="24"/>
  <c r="AO683" i="24" s="1"/>
  <c r="AP683" i="24"/>
  <c r="AQ683" i="24" s="1"/>
  <c r="AL684" i="24"/>
  <c r="AM684" i="24" s="1"/>
  <c r="AN684" i="24"/>
  <c r="AO684" i="24" s="1"/>
  <c r="AP684" i="24"/>
  <c r="AQ684" i="24" s="1"/>
  <c r="AL685" i="24"/>
  <c r="AM685" i="24" s="1"/>
  <c r="AN685" i="24"/>
  <c r="AO685" i="24" s="1"/>
  <c r="AP685" i="24"/>
  <c r="AQ685" i="24" s="1"/>
  <c r="AL1542" i="24"/>
  <c r="AM1542" i="24" s="1"/>
  <c r="AN1542" i="24"/>
  <c r="AO1542" i="24" s="1"/>
  <c r="AP1542" i="24"/>
  <c r="AQ1542" i="24" s="1"/>
  <c r="AL686" i="24"/>
  <c r="AM686" i="24" s="1"/>
  <c r="AN686" i="24"/>
  <c r="AO686" i="24" s="1"/>
  <c r="AP686" i="24"/>
  <c r="AQ686" i="24" s="1"/>
  <c r="AL687" i="24"/>
  <c r="AM687" i="24" s="1"/>
  <c r="AN687" i="24"/>
  <c r="AO687" i="24" s="1"/>
  <c r="AP687" i="24"/>
  <c r="AQ687" i="24" s="1"/>
  <c r="AL688" i="24"/>
  <c r="AM688" i="24" s="1"/>
  <c r="AN688" i="24"/>
  <c r="AO688" i="24" s="1"/>
  <c r="AP688" i="24"/>
  <c r="AQ688" i="24" s="1"/>
  <c r="AL689" i="24"/>
  <c r="AM689" i="24" s="1"/>
  <c r="AN689" i="24"/>
  <c r="AO689" i="24" s="1"/>
  <c r="AP689" i="24"/>
  <c r="AQ689" i="24" s="1"/>
  <c r="AL690" i="24"/>
  <c r="AM690" i="24" s="1"/>
  <c r="AN690" i="24"/>
  <c r="AO690" i="24" s="1"/>
  <c r="AP690" i="24"/>
  <c r="AQ690" i="24" s="1"/>
  <c r="AL691" i="24"/>
  <c r="AM691" i="24" s="1"/>
  <c r="AN691" i="24"/>
  <c r="AO691" i="24" s="1"/>
  <c r="AP691" i="24"/>
  <c r="AQ691" i="24" s="1"/>
  <c r="AL1543" i="24"/>
  <c r="AM1543" i="24" s="1"/>
  <c r="AN1543" i="24"/>
  <c r="AO1543" i="24" s="1"/>
  <c r="AP1543" i="24"/>
  <c r="AQ1543" i="24" s="1"/>
  <c r="AL692" i="24"/>
  <c r="AM692" i="24" s="1"/>
  <c r="AN692" i="24"/>
  <c r="AO692" i="24" s="1"/>
  <c r="AP692" i="24"/>
  <c r="AQ692" i="24" s="1"/>
  <c r="AL1544" i="24"/>
  <c r="AM1544" i="24" s="1"/>
  <c r="AN1544" i="24"/>
  <c r="AO1544" i="24" s="1"/>
  <c r="AP1544" i="24"/>
  <c r="AQ1544" i="24" s="1"/>
  <c r="AL1545" i="24"/>
  <c r="AM1545" i="24" s="1"/>
  <c r="AN1545" i="24"/>
  <c r="AO1545" i="24" s="1"/>
  <c r="AP1545" i="24"/>
  <c r="AQ1545" i="24" s="1"/>
  <c r="AL693" i="24"/>
  <c r="AM693" i="24" s="1"/>
  <c r="AN693" i="24"/>
  <c r="AO693" i="24" s="1"/>
  <c r="AP693" i="24"/>
  <c r="AQ693" i="24" s="1"/>
  <c r="AL694" i="24"/>
  <c r="AM694" i="24" s="1"/>
  <c r="AN694" i="24"/>
  <c r="AO694" i="24" s="1"/>
  <c r="AP694" i="24"/>
  <c r="AQ694" i="24" s="1"/>
  <c r="AL695" i="24"/>
  <c r="AM695" i="24" s="1"/>
  <c r="AN695" i="24"/>
  <c r="AO695" i="24" s="1"/>
  <c r="AP695" i="24"/>
  <c r="AQ695" i="24" s="1"/>
  <c r="AL696" i="24"/>
  <c r="AM696" i="24" s="1"/>
  <c r="AN696" i="24"/>
  <c r="AO696" i="24" s="1"/>
  <c r="AP696" i="24"/>
  <c r="AQ696" i="24" s="1"/>
  <c r="AL2486" i="24"/>
  <c r="AM2486" i="24" s="1"/>
  <c r="AN2486" i="24"/>
  <c r="AO2486" i="24" s="1"/>
  <c r="AP2486" i="24"/>
  <c r="AQ2486" i="24" s="1"/>
  <c r="AL1546" i="24"/>
  <c r="AM1546" i="24" s="1"/>
  <c r="AN1546" i="24"/>
  <c r="AO1546" i="24" s="1"/>
  <c r="AP1546" i="24"/>
  <c r="AQ1546" i="24" s="1"/>
  <c r="AL2049" i="24"/>
  <c r="AM2049" i="24" s="1"/>
  <c r="AN2049" i="24"/>
  <c r="AO2049" i="24" s="1"/>
  <c r="AP2049" i="24"/>
  <c r="AQ2049" i="24" s="1"/>
  <c r="AL2534" i="24"/>
  <c r="AM2534" i="24" s="1"/>
  <c r="AN2534" i="24"/>
  <c r="AO2534" i="24" s="1"/>
  <c r="AP2534" i="24"/>
  <c r="AQ2534" i="24" s="1"/>
  <c r="AL2008" i="24"/>
  <c r="AM2008" i="24" s="1"/>
  <c r="AN2008" i="24"/>
  <c r="AO2008" i="24" s="1"/>
  <c r="AP2008" i="24"/>
  <c r="AQ2008" i="24" s="1"/>
  <c r="AL1921" i="24"/>
  <c r="AM1921" i="24" s="1"/>
  <c r="AN1921" i="24"/>
  <c r="AO1921" i="24" s="1"/>
  <c r="AP1921" i="24"/>
  <c r="AQ1921" i="24" s="1"/>
  <c r="AL2066" i="24"/>
  <c r="AM2066" i="24" s="1"/>
  <c r="AN2066" i="24"/>
  <c r="AO2066" i="24" s="1"/>
  <c r="AP2066" i="24"/>
  <c r="AQ2066" i="24" s="1"/>
  <c r="AL1547" i="24"/>
  <c r="AM1547" i="24" s="1"/>
  <c r="AN1547" i="24"/>
  <c r="AO1547" i="24" s="1"/>
  <c r="AP1547" i="24"/>
  <c r="AQ1547" i="24" s="1"/>
  <c r="AL1548" i="24"/>
  <c r="AM1548" i="24" s="1"/>
  <c r="AN1548" i="24"/>
  <c r="AO1548" i="24" s="1"/>
  <c r="AP1548" i="24"/>
  <c r="AQ1548" i="24" s="1"/>
  <c r="AL697" i="24"/>
  <c r="AM697" i="24" s="1"/>
  <c r="AN697" i="24"/>
  <c r="AO697" i="24" s="1"/>
  <c r="AP697" i="24"/>
  <c r="AQ697" i="24" s="1"/>
  <c r="AL1549" i="24"/>
  <c r="AM1549" i="24" s="1"/>
  <c r="AN1549" i="24"/>
  <c r="AO1549" i="24" s="1"/>
  <c r="AP1549" i="24"/>
  <c r="AQ1549" i="24" s="1"/>
  <c r="AL698" i="24"/>
  <c r="AM698" i="24" s="1"/>
  <c r="AN698" i="24"/>
  <c r="AO698" i="24" s="1"/>
  <c r="AP698" i="24"/>
  <c r="AQ698" i="24" s="1"/>
  <c r="AL1925" i="24"/>
  <c r="AM1925" i="24" s="1"/>
  <c r="AN1925" i="24"/>
  <c r="AO1925" i="24" s="1"/>
  <c r="AP1925" i="24"/>
  <c r="AQ1925" i="24" s="1"/>
  <c r="AL2335" i="24"/>
  <c r="AM2335" i="24" s="1"/>
  <c r="AN2335" i="24"/>
  <c r="AO2335" i="24" s="1"/>
  <c r="AP2335" i="24"/>
  <c r="AQ2335" i="24" s="1"/>
  <c r="AL1550" i="24"/>
  <c r="AM1550" i="24" s="1"/>
  <c r="AN1550" i="24"/>
  <c r="AO1550" i="24" s="1"/>
  <c r="AP1550" i="24"/>
  <c r="AQ1550" i="24" s="1"/>
  <c r="AL2505" i="24"/>
  <c r="AM2505" i="24" s="1"/>
  <c r="AN2505" i="24"/>
  <c r="AO2505" i="24" s="1"/>
  <c r="AP2505" i="24"/>
  <c r="AQ2505" i="24" s="1"/>
  <c r="AL699" i="24"/>
  <c r="AM699" i="24" s="1"/>
  <c r="AN699" i="24"/>
  <c r="AO699" i="24" s="1"/>
  <c r="AP699" i="24"/>
  <c r="AQ699" i="24" s="1"/>
  <c r="AL1889" i="24"/>
  <c r="AM1889" i="24" s="1"/>
  <c r="AN1889" i="24"/>
  <c r="AO1889" i="24" s="1"/>
  <c r="AP1889" i="24"/>
  <c r="AQ1889" i="24" s="1"/>
  <c r="AL1551" i="24"/>
  <c r="AM1551" i="24" s="1"/>
  <c r="AN1551" i="24"/>
  <c r="AO1551" i="24" s="1"/>
  <c r="AP1551" i="24"/>
  <c r="AQ1551" i="24" s="1"/>
  <c r="AL700" i="24"/>
  <c r="AM700" i="24" s="1"/>
  <c r="AN700" i="24"/>
  <c r="AO700" i="24" s="1"/>
  <c r="AP700" i="24"/>
  <c r="AQ700" i="24" s="1"/>
  <c r="AL701" i="24"/>
  <c r="AM701" i="24" s="1"/>
  <c r="AN701" i="24"/>
  <c r="AO701" i="24" s="1"/>
  <c r="AP701" i="24"/>
  <c r="AQ701" i="24" s="1"/>
  <c r="AL1552" i="24"/>
  <c r="AM1552" i="24" s="1"/>
  <c r="AN1552" i="24"/>
  <c r="AO1552" i="24" s="1"/>
  <c r="AP1552" i="24"/>
  <c r="AQ1552" i="24" s="1"/>
  <c r="AL1553" i="24"/>
  <c r="AM1553" i="24" s="1"/>
  <c r="AN1553" i="24"/>
  <c r="AO1553" i="24" s="1"/>
  <c r="AP1553" i="24"/>
  <c r="AQ1553" i="24" s="1"/>
  <c r="AL702" i="24"/>
  <c r="AM702" i="24" s="1"/>
  <c r="AN702" i="24"/>
  <c r="AO702" i="24" s="1"/>
  <c r="AP702" i="24"/>
  <c r="AQ702" i="24" s="1"/>
  <c r="AL1554" i="24"/>
  <c r="AM1554" i="24" s="1"/>
  <c r="AN1554" i="24"/>
  <c r="AO1554" i="24" s="1"/>
  <c r="AP1554" i="24"/>
  <c r="AQ1554" i="24" s="1"/>
  <c r="AL2488" i="24"/>
  <c r="AM2488" i="24" s="1"/>
  <c r="AN2488" i="24"/>
  <c r="AO2488" i="24" s="1"/>
  <c r="AP2488" i="24"/>
  <c r="AQ2488" i="24" s="1"/>
  <c r="AL1881" i="24"/>
  <c r="AM1881" i="24" s="1"/>
  <c r="AN1881" i="24"/>
  <c r="AO1881" i="24" s="1"/>
  <c r="AP1881" i="24"/>
  <c r="AQ1881" i="24" s="1"/>
  <c r="AL703" i="24"/>
  <c r="AM703" i="24" s="1"/>
  <c r="AN703" i="24"/>
  <c r="AO703" i="24" s="1"/>
  <c r="AP703" i="24"/>
  <c r="AQ703" i="24" s="1"/>
  <c r="AL704" i="24"/>
  <c r="AM704" i="24" s="1"/>
  <c r="AN704" i="24"/>
  <c r="AO704" i="24" s="1"/>
  <c r="AP704" i="24"/>
  <c r="AQ704" i="24" s="1"/>
  <c r="AL705" i="24"/>
  <c r="AM705" i="24" s="1"/>
  <c r="AN705" i="24"/>
  <c r="AO705" i="24" s="1"/>
  <c r="AP705" i="24"/>
  <c r="AQ705" i="24" s="1"/>
  <c r="AL706" i="24"/>
  <c r="AM706" i="24" s="1"/>
  <c r="AN706" i="24"/>
  <c r="AO706" i="24" s="1"/>
  <c r="AP706" i="24"/>
  <c r="AQ706" i="24" s="1"/>
  <c r="AL707" i="24"/>
  <c r="AM707" i="24" s="1"/>
  <c r="AN707" i="24"/>
  <c r="AO707" i="24" s="1"/>
  <c r="AP707" i="24"/>
  <c r="AQ707" i="24" s="1"/>
  <c r="AL708" i="24"/>
  <c r="AM708" i="24" s="1"/>
  <c r="AN708" i="24"/>
  <c r="AO708" i="24" s="1"/>
  <c r="AP708" i="24"/>
  <c r="AQ708" i="24" s="1"/>
  <c r="AL709" i="24"/>
  <c r="AM709" i="24" s="1"/>
  <c r="AN709" i="24"/>
  <c r="AO709" i="24" s="1"/>
  <c r="AP709" i="24"/>
  <c r="AQ709" i="24" s="1"/>
  <c r="AL710" i="24"/>
  <c r="AM710" i="24" s="1"/>
  <c r="AN710" i="24"/>
  <c r="AO710" i="24" s="1"/>
  <c r="AP710" i="24"/>
  <c r="AQ710" i="24" s="1"/>
  <c r="AL1555" i="24"/>
  <c r="AM1555" i="24" s="1"/>
  <c r="AN1555" i="24"/>
  <c r="AO1555" i="24" s="1"/>
  <c r="AP1555" i="24"/>
  <c r="AQ1555" i="24" s="1"/>
  <c r="AL1556" i="24"/>
  <c r="AM1556" i="24" s="1"/>
  <c r="AN1556" i="24"/>
  <c r="AO1556" i="24" s="1"/>
  <c r="AP1556" i="24"/>
  <c r="AQ1556" i="24" s="1"/>
  <c r="AL1557" i="24"/>
  <c r="AM1557" i="24" s="1"/>
  <c r="AN1557" i="24"/>
  <c r="AO1557" i="24" s="1"/>
  <c r="AP1557" i="24"/>
  <c r="AQ1557" i="24" s="1"/>
  <c r="AL1558" i="24"/>
  <c r="AM1558" i="24" s="1"/>
  <c r="AN1558" i="24"/>
  <c r="AO1558" i="24" s="1"/>
  <c r="AP1558" i="24"/>
  <c r="AQ1558" i="24" s="1"/>
  <c r="AL711" i="24"/>
  <c r="AM711" i="24" s="1"/>
  <c r="AN711" i="24"/>
  <c r="AO711" i="24" s="1"/>
  <c r="AP711" i="24"/>
  <c r="AQ711" i="24" s="1"/>
  <c r="AL1559" i="24"/>
  <c r="AM1559" i="24" s="1"/>
  <c r="AN1559" i="24"/>
  <c r="AO1559" i="24" s="1"/>
  <c r="AP1559" i="24"/>
  <c r="AQ1559" i="24" s="1"/>
  <c r="AL1560" i="24"/>
  <c r="AM1560" i="24" s="1"/>
  <c r="AN1560" i="24"/>
  <c r="AO1560" i="24" s="1"/>
  <c r="AP1560" i="24"/>
  <c r="AQ1560" i="24" s="1"/>
  <c r="AL712" i="24"/>
  <c r="AM712" i="24" s="1"/>
  <c r="AN712" i="24"/>
  <c r="AO712" i="24" s="1"/>
  <c r="AP712" i="24"/>
  <c r="AQ712" i="24" s="1"/>
  <c r="AL1561" i="24"/>
  <c r="AM1561" i="24" s="1"/>
  <c r="AN1561" i="24"/>
  <c r="AO1561" i="24" s="1"/>
  <c r="AP1561" i="24"/>
  <c r="AQ1561" i="24" s="1"/>
  <c r="AL1562" i="24"/>
  <c r="AM1562" i="24" s="1"/>
  <c r="AN1562" i="24"/>
  <c r="AO1562" i="24" s="1"/>
  <c r="AP1562" i="24"/>
  <c r="AQ1562" i="24" s="1"/>
  <c r="AL1563" i="24"/>
  <c r="AM1563" i="24" s="1"/>
  <c r="AN1563" i="24"/>
  <c r="AO1563" i="24" s="1"/>
  <c r="AP1563" i="24"/>
  <c r="AQ1563" i="24" s="1"/>
  <c r="AL1564" i="24"/>
  <c r="AM1564" i="24" s="1"/>
  <c r="AN1564" i="24"/>
  <c r="AO1564" i="24" s="1"/>
  <c r="AP1564" i="24"/>
  <c r="AQ1564" i="24" s="1"/>
  <c r="AL1565" i="24"/>
  <c r="AM1565" i="24" s="1"/>
  <c r="AN1565" i="24"/>
  <c r="AO1565" i="24" s="1"/>
  <c r="AP1565" i="24"/>
  <c r="AQ1565" i="24" s="1"/>
  <c r="AL713" i="24"/>
  <c r="AM713" i="24" s="1"/>
  <c r="AN713" i="24"/>
  <c r="AO713" i="24" s="1"/>
  <c r="AP713" i="24"/>
  <c r="AQ713" i="24" s="1"/>
  <c r="AL714" i="24"/>
  <c r="AM714" i="24" s="1"/>
  <c r="AN714" i="24"/>
  <c r="AO714" i="24" s="1"/>
  <c r="AP714" i="24"/>
  <c r="AQ714" i="24" s="1"/>
  <c r="AL715" i="24"/>
  <c r="AM715" i="24" s="1"/>
  <c r="AN715" i="24"/>
  <c r="AO715" i="24" s="1"/>
  <c r="AP715" i="24"/>
  <c r="AQ715" i="24" s="1"/>
  <c r="AL1566" i="24"/>
  <c r="AM1566" i="24" s="1"/>
  <c r="AN1566" i="24"/>
  <c r="AO1566" i="24" s="1"/>
  <c r="AP1566" i="24"/>
  <c r="AQ1566" i="24" s="1"/>
  <c r="AL2369" i="24"/>
  <c r="AM2369" i="24" s="1"/>
  <c r="AN2369" i="24"/>
  <c r="AO2369" i="24" s="1"/>
  <c r="AP2369" i="24"/>
  <c r="AQ2369" i="24" s="1"/>
  <c r="AL1998" i="24"/>
  <c r="AM1998" i="24" s="1"/>
  <c r="AN1998" i="24"/>
  <c r="AO1998" i="24" s="1"/>
  <c r="AP1998" i="24"/>
  <c r="AQ1998" i="24" s="1"/>
  <c r="AL2099" i="24"/>
  <c r="AM2099" i="24" s="1"/>
  <c r="AN2099" i="24"/>
  <c r="AO2099" i="24" s="1"/>
  <c r="AP2099" i="24"/>
  <c r="AQ2099" i="24" s="1"/>
  <c r="AL1931" i="24"/>
  <c r="AM1931" i="24" s="1"/>
  <c r="AN1931" i="24"/>
  <c r="AO1931" i="24" s="1"/>
  <c r="AP1931" i="24"/>
  <c r="AQ1931" i="24" s="1"/>
  <c r="AL2108" i="24"/>
  <c r="AM2108" i="24" s="1"/>
  <c r="AN2108" i="24"/>
  <c r="AO2108" i="24" s="1"/>
  <c r="AP2108" i="24"/>
  <c r="AQ2108" i="24" s="1"/>
  <c r="AL2191" i="24"/>
  <c r="AM2191" i="24" s="1"/>
  <c r="AN2191" i="24"/>
  <c r="AO2191" i="24" s="1"/>
  <c r="AP2191" i="24"/>
  <c r="AQ2191" i="24" s="1"/>
  <c r="AL2283" i="24"/>
  <c r="AM2283" i="24" s="1"/>
  <c r="AN2283" i="24"/>
  <c r="AO2283" i="24" s="1"/>
  <c r="AP2283" i="24"/>
  <c r="AQ2283" i="24" s="1"/>
  <c r="AL1869" i="24"/>
  <c r="AM1869" i="24" s="1"/>
  <c r="AN1869" i="24"/>
  <c r="AO1869" i="24" s="1"/>
  <c r="AP1869" i="24"/>
  <c r="AQ1869" i="24" s="1"/>
  <c r="AL1952" i="24"/>
  <c r="AM1952" i="24" s="1"/>
  <c r="AN1952" i="24"/>
  <c r="AO1952" i="24" s="1"/>
  <c r="AP1952" i="24"/>
  <c r="AQ1952" i="24" s="1"/>
  <c r="AL1567" i="24"/>
  <c r="AM1567" i="24" s="1"/>
  <c r="AN1567" i="24"/>
  <c r="AO1567" i="24" s="1"/>
  <c r="AP1567" i="24"/>
  <c r="AQ1567" i="24" s="1"/>
  <c r="AL1568" i="24"/>
  <c r="AM1568" i="24" s="1"/>
  <c r="AN1568" i="24"/>
  <c r="AO1568" i="24" s="1"/>
  <c r="AP1568" i="24"/>
  <c r="AQ1568" i="24" s="1"/>
  <c r="AL716" i="24"/>
  <c r="AM716" i="24" s="1"/>
  <c r="AN716" i="24"/>
  <c r="AO716" i="24" s="1"/>
  <c r="AP716" i="24"/>
  <c r="AQ716" i="24" s="1"/>
  <c r="AL717" i="24"/>
  <c r="AM717" i="24" s="1"/>
  <c r="AN717" i="24"/>
  <c r="AO717" i="24" s="1"/>
  <c r="AP717" i="24"/>
  <c r="AQ717" i="24" s="1"/>
  <c r="AL718" i="24"/>
  <c r="AM718" i="24" s="1"/>
  <c r="AN718" i="24"/>
  <c r="AO718" i="24" s="1"/>
  <c r="AP718" i="24"/>
  <c r="AQ718" i="24" s="1"/>
  <c r="AL719" i="24"/>
  <c r="AM719" i="24" s="1"/>
  <c r="AN719" i="24"/>
  <c r="AO719" i="24" s="1"/>
  <c r="AP719" i="24"/>
  <c r="AQ719" i="24" s="1"/>
  <c r="AL720" i="24"/>
  <c r="AM720" i="24" s="1"/>
  <c r="AN720" i="24"/>
  <c r="AO720" i="24" s="1"/>
  <c r="AP720" i="24"/>
  <c r="AQ720" i="24" s="1"/>
  <c r="AL721" i="24"/>
  <c r="AM721" i="24" s="1"/>
  <c r="AN721" i="24"/>
  <c r="AO721" i="24" s="1"/>
  <c r="AP721" i="24"/>
  <c r="AQ721" i="24" s="1"/>
  <c r="AL722" i="24"/>
  <c r="AM722" i="24" s="1"/>
  <c r="AN722" i="24"/>
  <c r="AO722" i="24" s="1"/>
  <c r="AP722" i="24"/>
  <c r="AQ722" i="24" s="1"/>
  <c r="AL723" i="24"/>
  <c r="AM723" i="24" s="1"/>
  <c r="AN723" i="24"/>
  <c r="AO723" i="24" s="1"/>
  <c r="AP723" i="24"/>
  <c r="AQ723" i="24" s="1"/>
  <c r="AL724" i="24"/>
  <c r="AM724" i="24" s="1"/>
  <c r="AN724" i="24"/>
  <c r="AO724" i="24" s="1"/>
  <c r="AP724" i="24"/>
  <c r="AQ724" i="24" s="1"/>
  <c r="AL725" i="24"/>
  <c r="AM725" i="24" s="1"/>
  <c r="AN725" i="24"/>
  <c r="AO725" i="24" s="1"/>
  <c r="AP725" i="24"/>
  <c r="AQ725" i="24" s="1"/>
  <c r="AL726" i="24"/>
  <c r="AM726" i="24" s="1"/>
  <c r="AN726" i="24"/>
  <c r="AO726" i="24" s="1"/>
  <c r="AP726" i="24"/>
  <c r="AQ726" i="24" s="1"/>
  <c r="AL727" i="24"/>
  <c r="AM727" i="24" s="1"/>
  <c r="AN727" i="24"/>
  <c r="AO727" i="24" s="1"/>
  <c r="AP727" i="24"/>
  <c r="AQ727" i="24" s="1"/>
  <c r="AL728" i="24"/>
  <c r="AM728" i="24" s="1"/>
  <c r="AN728" i="24"/>
  <c r="AO728" i="24" s="1"/>
  <c r="AP728" i="24"/>
  <c r="AQ728" i="24" s="1"/>
  <c r="AL729" i="24"/>
  <c r="AM729" i="24" s="1"/>
  <c r="AN729" i="24"/>
  <c r="AO729" i="24" s="1"/>
  <c r="AP729" i="24"/>
  <c r="AQ729" i="24" s="1"/>
  <c r="AL730" i="24"/>
  <c r="AM730" i="24" s="1"/>
  <c r="AN730" i="24"/>
  <c r="AO730" i="24" s="1"/>
  <c r="AP730" i="24"/>
  <c r="AQ730" i="24" s="1"/>
  <c r="AL731" i="24"/>
  <c r="AM731" i="24" s="1"/>
  <c r="AN731" i="24"/>
  <c r="AO731" i="24" s="1"/>
  <c r="AP731" i="24"/>
  <c r="AQ731" i="24" s="1"/>
  <c r="AL732" i="24"/>
  <c r="AM732" i="24" s="1"/>
  <c r="AN732" i="24"/>
  <c r="AO732" i="24" s="1"/>
  <c r="AP732" i="24"/>
  <c r="AQ732" i="24" s="1"/>
  <c r="AL1569" i="24"/>
  <c r="AM1569" i="24" s="1"/>
  <c r="AN1569" i="24"/>
  <c r="AO1569" i="24" s="1"/>
  <c r="AP1569" i="24"/>
  <c r="AQ1569" i="24" s="1"/>
  <c r="AL733" i="24"/>
  <c r="AM733" i="24" s="1"/>
  <c r="AN733" i="24"/>
  <c r="AO733" i="24" s="1"/>
  <c r="AP733" i="24"/>
  <c r="AQ733" i="24" s="1"/>
  <c r="AL734" i="24"/>
  <c r="AM734" i="24" s="1"/>
  <c r="AN734" i="24"/>
  <c r="AO734" i="24" s="1"/>
  <c r="AP734" i="24"/>
  <c r="AQ734" i="24" s="1"/>
  <c r="AL1570" i="24"/>
  <c r="AM1570" i="24" s="1"/>
  <c r="AN1570" i="24"/>
  <c r="AO1570" i="24" s="1"/>
  <c r="AP1570" i="24"/>
  <c r="AQ1570" i="24" s="1"/>
  <c r="AL735" i="24"/>
  <c r="AM735" i="24" s="1"/>
  <c r="AN735" i="24"/>
  <c r="AO735" i="24" s="1"/>
  <c r="AP735" i="24"/>
  <c r="AQ735" i="24" s="1"/>
  <c r="AL736" i="24"/>
  <c r="AM736" i="24" s="1"/>
  <c r="AN736" i="24"/>
  <c r="AO736" i="24" s="1"/>
  <c r="AP736" i="24"/>
  <c r="AQ736" i="24" s="1"/>
  <c r="AL1571" i="24"/>
  <c r="AM1571" i="24" s="1"/>
  <c r="AN1571" i="24"/>
  <c r="AO1571" i="24" s="1"/>
  <c r="AP1571" i="24"/>
  <c r="AQ1571" i="24" s="1"/>
  <c r="AL737" i="24"/>
  <c r="AM737" i="24" s="1"/>
  <c r="AN737" i="24"/>
  <c r="AO737" i="24" s="1"/>
  <c r="AP737" i="24"/>
  <c r="AQ737" i="24" s="1"/>
  <c r="AL738" i="24"/>
  <c r="AM738" i="24" s="1"/>
  <c r="AN738" i="24"/>
  <c r="AO738" i="24" s="1"/>
  <c r="AP738" i="24"/>
  <c r="AQ738" i="24" s="1"/>
  <c r="AL739" i="24"/>
  <c r="AM739" i="24" s="1"/>
  <c r="AN739" i="24"/>
  <c r="AO739" i="24" s="1"/>
  <c r="AP739" i="24"/>
  <c r="AQ739" i="24" s="1"/>
  <c r="AL1932" i="24"/>
  <c r="AM1932" i="24" s="1"/>
  <c r="AN1932" i="24"/>
  <c r="AO1932" i="24" s="1"/>
  <c r="AP1932" i="24"/>
  <c r="AQ1932" i="24" s="1"/>
  <c r="AL2232" i="24"/>
  <c r="AM2232" i="24" s="1"/>
  <c r="AN2232" i="24"/>
  <c r="AO2232" i="24" s="1"/>
  <c r="AP2232" i="24"/>
  <c r="AQ2232" i="24" s="1"/>
  <c r="AL2081" i="24"/>
  <c r="AM2081" i="24" s="1"/>
  <c r="AN2081" i="24"/>
  <c r="AO2081" i="24" s="1"/>
  <c r="AP2081" i="24"/>
  <c r="AQ2081" i="24" s="1"/>
  <c r="AL2109" i="24"/>
  <c r="AM2109" i="24" s="1"/>
  <c r="AN2109" i="24"/>
  <c r="AO2109" i="24" s="1"/>
  <c r="AP2109" i="24"/>
  <c r="AQ2109" i="24" s="1"/>
  <c r="AL2356" i="24"/>
  <c r="AM2356" i="24" s="1"/>
  <c r="AN2356" i="24"/>
  <c r="AO2356" i="24" s="1"/>
  <c r="AP2356" i="24"/>
  <c r="AQ2356" i="24" s="1"/>
  <c r="AL2273" i="24"/>
  <c r="AM2273" i="24" s="1"/>
  <c r="AN2273" i="24"/>
  <c r="AO2273" i="24" s="1"/>
  <c r="AP2273" i="24"/>
  <c r="AQ2273" i="24" s="1"/>
  <c r="AL2309" i="24"/>
  <c r="AM2309" i="24" s="1"/>
  <c r="AN2309" i="24"/>
  <c r="AO2309" i="24" s="1"/>
  <c r="AP2309" i="24"/>
  <c r="AQ2309" i="24" s="1"/>
  <c r="AL2048" i="24"/>
  <c r="AM2048" i="24" s="1"/>
  <c r="AN2048" i="24"/>
  <c r="AO2048" i="24" s="1"/>
  <c r="AP2048" i="24"/>
  <c r="AQ2048" i="24" s="1"/>
  <c r="AL2361" i="24"/>
  <c r="AM2361" i="24" s="1"/>
  <c r="AN2361" i="24"/>
  <c r="AO2361" i="24" s="1"/>
  <c r="AP2361" i="24"/>
  <c r="AQ2361" i="24" s="1"/>
  <c r="AL2032" i="24"/>
  <c r="AM2032" i="24" s="1"/>
  <c r="AN2032" i="24"/>
  <c r="AO2032" i="24" s="1"/>
  <c r="AP2032" i="24"/>
  <c r="AQ2032" i="24" s="1"/>
  <c r="AL2418" i="24"/>
  <c r="AM2418" i="24" s="1"/>
  <c r="AN2418" i="24"/>
  <c r="AO2418" i="24" s="1"/>
  <c r="AP2418" i="24"/>
  <c r="AQ2418" i="24" s="1"/>
  <c r="AL740" i="24"/>
  <c r="AM740" i="24" s="1"/>
  <c r="AN740" i="24"/>
  <c r="AO740" i="24" s="1"/>
  <c r="AP740" i="24"/>
  <c r="AQ740" i="24" s="1"/>
  <c r="AL741" i="24"/>
  <c r="AM741" i="24" s="1"/>
  <c r="AN741" i="24"/>
  <c r="AO741" i="24" s="1"/>
  <c r="AP741" i="24"/>
  <c r="AQ741" i="24" s="1"/>
  <c r="AL742" i="24"/>
  <c r="AM742" i="24" s="1"/>
  <c r="AN742" i="24"/>
  <c r="AO742" i="24" s="1"/>
  <c r="AP742" i="24"/>
  <c r="AQ742" i="24" s="1"/>
  <c r="AL1572" i="24"/>
  <c r="AM1572" i="24" s="1"/>
  <c r="AN1572" i="24"/>
  <c r="AO1572" i="24" s="1"/>
  <c r="AP1572" i="24"/>
  <c r="AQ1572" i="24" s="1"/>
  <c r="AL743" i="24"/>
  <c r="AM743" i="24" s="1"/>
  <c r="AN743" i="24"/>
  <c r="AO743" i="24" s="1"/>
  <c r="AP743" i="24"/>
  <c r="AQ743" i="24" s="1"/>
  <c r="AL744" i="24"/>
  <c r="AM744" i="24" s="1"/>
  <c r="AN744" i="24"/>
  <c r="AO744" i="24" s="1"/>
  <c r="AP744" i="24"/>
  <c r="AQ744" i="24" s="1"/>
  <c r="AL1573" i="24"/>
  <c r="AM1573" i="24" s="1"/>
  <c r="AN1573" i="24"/>
  <c r="AO1573" i="24" s="1"/>
  <c r="AP1573" i="24"/>
  <c r="AQ1573" i="24" s="1"/>
  <c r="AL1574" i="24"/>
  <c r="AM1574" i="24" s="1"/>
  <c r="AN1574" i="24"/>
  <c r="AO1574" i="24" s="1"/>
  <c r="AP1574" i="24"/>
  <c r="AQ1574" i="24" s="1"/>
  <c r="AL1575" i="24"/>
  <c r="AM1575" i="24" s="1"/>
  <c r="AN1575" i="24"/>
  <c r="AO1575" i="24" s="1"/>
  <c r="AP1575" i="24"/>
  <c r="AQ1575" i="24" s="1"/>
  <c r="AL1576" i="24"/>
  <c r="AM1576" i="24" s="1"/>
  <c r="AN1576" i="24"/>
  <c r="AO1576" i="24" s="1"/>
  <c r="AP1576" i="24"/>
  <c r="AQ1576" i="24" s="1"/>
  <c r="AL745" i="24"/>
  <c r="AM745" i="24" s="1"/>
  <c r="AN745" i="24"/>
  <c r="AO745" i="24" s="1"/>
  <c r="AP745" i="24"/>
  <c r="AQ745" i="24" s="1"/>
  <c r="AL1577" i="24"/>
  <c r="AM1577" i="24" s="1"/>
  <c r="AN1577" i="24"/>
  <c r="AO1577" i="24" s="1"/>
  <c r="AP1577" i="24"/>
  <c r="AQ1577" i="24" s="1"/>
  <c r="AL746" i="24"/>
  <c r="AM746" i="24" s="1"/>
  <c r="AN746" i="24"/>
  <c r="AO746" i="24" s="1"/>
  <c r="AP746" i="24"/>
  <c r="AQ746" i="24" s="1"/>
  <c r="AL1578" i="24"/>
  <c r="AM1578" i="24" s="1"/>
  <c r="AN1578" i="24"/>
  <c r="AO1578" i="24" s="1"/>
  <c r="AP1578" i="24"/>
  <c r="AQ1578" i="24" s="1"/>
  <c r="AL1579" i="24"/>
  <c r="AM1579" i="24" s="1"/>
  <c r="AN1579" i="24"/>
  <c r="AO1579" i="24" s="1"/>
  <c r="AP1579" i="24"/>
  <c r="AQ1579" i="24" s="1"/>
  <c r="AL747" i="24"/>
  <c r="AM747" i="24" s="1"/>
  <c r="AN747" i="24"/>
  <c r="AO747" i="24" s="1"/>
  <c r="AP747" i="24"/>
  <c r="AQ747" i="24" s="1"/>
  <c r="AL748" i="24"/>
  <c r="AM748" i="24" s="1"/>
  <c r="AN748" i="24"/>
  <c r="AO748" i="24" s="1"/>
  <c r="AP748" i="24"/>
  <c r="AQ748" i="24" s="1"/>
  <c r="AL749" i="24"/>
  <c r="AM749" i="24" s="1"/>
  <c r="AN749" i="24"/>
  <c r="AO749" i="24" s="1"/>
  <c r="AP749" i="24"/>
  <c r="AQ749" i="24" s="1"/>
  <c r="AL1580" i="24"/>
  <c r="AM1580" i="24" s="1"/>
  <c r="AN1580" i="24"/>
  <c r="AO1580" i="24" s="1"/>
  <c r="AP1580" i="24"/>
  <c r="AQ1580" i="24" s="1"/>
  <c r="AL1581" i="24"/>
  <c r="AM1581" i="24" s="1"/>
  <c r="AN1581" i="24"/>
  <c r="AO1581" i="24" s="1"/>
  <c r="AP1581" i="24"/>
  <c r="AQ1581" i="24" s="1"/>
  <c r="AL1582" i="24"/>
  <c r="AM1582" i="24" s="1"/>
  <c r="AN1582" i="24"/>
  <c r="AO1582" i="24" s="1"/>
  <c r="AP1582" i="24"/>
  <c r="AQ1582" i="24" s="1"/>
  <c r="AL1583" i="24"/>
  <c r="AM1583" i="24" s="1"/>
  <c r="AN1583" i="24"/>
  <c r="AO1583" i="24" s="1"/>
  <c r="AP1583" i="24"/>
  <c r="AQ1583" i="24" s="1"/>
  <c r="AL1584" i="24"/>
  <c r="AM1584" i="24" s="1"/>
  <c r="AN1584" i="24"/>
  <c r="AO1584" i="24" s="1"/>
  <c r="AP1584" i="24"/>
  <c r="AQ1584" i="24" s="1"/>
  <c r="AL750" i="24"/>
  <c r="AM750" i="24" s="1"/>
  <c r="AN750" i="24"/>
  <c r="AO750" i="24" s="1"/>
  <c r="AP750" i="24"/>
  <c r="AQ750" i="24" s="1"/>
  <c r="AL1585" i="24"/>
  <c r="AM1585" i="24" s="1"/>
  <c r="AN1585" i="24"/>
  <c r="AO1585" i="24" s="1"/>
  <c r="AP1585" i="24"/>
  <c r="AQ1585" i="24" s="1"/>
  <c r="AL751" i="24"/>
  <c r="AM751" i="24" s="1"/>
  <c r="AN751" i="24"/>
  <c r="AO751" i="24" s="1"/>
  <c r="AP751" i="24"/>
  <c r="AQ751" i="24" s="1"/>
  <c r="AL1586" i="24"/>
  <c r="AM1586" i="24" s="1"/>
  <c r="AN1586" i="24"/>
  <c r="AO1586" i="24" s="1"/>
  <c r="AP1586" i="24"/>
  <c r="AQ1586" i="24" s="1"/>
  <c r="AL752" i="24"/>
  <c r="AM752" i="24" s="1"/>
  <c r="AN752" i="24"/>
  <c r="AO752" i="24" s="1"/>
  <c r="AP752" i="24"/>
  <c r="AQ752" i="24" s="1"/>
  <c r="AL1587" i="24"/>
  <c r="AM1587" i="24" s="1"/>
  <c r="AN1587" i="24"/>
  <c r="AO1587" i="24" s="1"/>
  <c r="AP1587" i="24"/>
  <c r="AQ1587" i="24" s="1"/>
  <c r="AL753" i="24"/>
  <c r="AM753" i="24" s="1"/>
  <c r="AN753" i="24"/>
  <c r="AO753" i="24" s="1"/>
  <c r="AP753" i="24"/>
  <c r="AQ753" i="24" s="1"/>
  <c r="AL1588" i="24"/>
  <c r="AM1588" i="24" s="1"/>
  <c r="AN1588" i="24"/>
  <c r="AO1588" i="24" s="1"/>
  <c r="AP1588" i="24"/>
  <c r="AQ1588" i="24" s="1"/>
  <c r="AL754" i="24"/>
  <c r="AM754" i="24" s="1"/>
  <c r="AN754" i="24"/>
  <c r="AO754" i="24" s="1"/>
  <c r="AP754" i="24"/>
  <c r="AQ754" i="24" s="1"/>
  <c r="AL755" i="24"/>
  <c r="AM755" i="24" s="1"/>
  <c r="AN755" i="24"/>
  <c r="AO755" i="24" s="1"/>
  <c r="AP755" i="24"/>
  <c r="AQ755" i="24" s="1"/>
  <c r="AL756" i="24"/>
  <c r="AM756" i="24" s="1"/>
  <c r="AN756" i="24"/>
  <c r="AO756" i="24" s="1"/>
  <c r="AP756" i="24"/>
  <c r="AQ756" i="24" s="1"/>
  <c r="AL2453" i="24"/>
  <c r="AM2453" i="24" s="1"/>
  <c r="AN2453" i="24"/>
  <c r="AO2453" i="24" s="1"/>
  <c r="AP2453" i="24"/>
  <c r="AQ2453" i="24" s="1"/>
  <c r="AL1589" i="24"/>
  <c r="AM1589" i="24" s="1"/>
  <c r="AN1589" i="24"/>
  <c r="AO1589" i="24" s="1"/>
  <c r="AP1589" i="24"/>
  <c r="AQ1589" i="24" s="1"/>
  <c r="AL757" i="24"/>
  <c r="AM757" i="24" s="1"/>
  <c r="AN757" i="24"/>
  <c r="AO757" i="24" s="1"/>
  <c r="AP757" i="24"/>
  <c r="AQ757" i="24" s="1"/>
  <c r="AL1590" i="24"/>
  <c r="AM1590" i="24" s="1"/>
  <c r="AN1590" i="24"/>
  <c r="AO1590" i="24" s="1"/>
  <c r="AP1590" i="24"/>
  <c r="AQ1590" i="24" s="1"/>
  <c r="AL1591" i="24"/>
  <c r="AM1591" i="24" s="1"/>
  <c r="AN1591" i="24"/>
  <c r="AO1591" i="24" s="1"/>
  <c r="AP1591" i="24"/>
  <c r="AQ1591" i="24" s="1"/>
  <c r="AL1592" i="24"/>
  <c r="AM1592" i="24" s="1"/>
  <c r="AN1592" i="24"/>
  <c r="AO1592" i="24" s="1"/>
  <c r="AP1592" i="24"/>
  <c r="AQ1592" i="24" s="1"/>
  <c r="AL1593" i="24"/>
  <c r="AM1593" i="24" s="1"/>
  <c r="AN1593" i="24"/>
  <c r="AO1593" i="24" s="1"/>
  <c r="AP1593" i="24"/>
  <c r="AQ1593" i="24" s="1"/>
  <c r="AL1594" i="24"/>
  <c r="AM1594" i="24" s="1"/>
  <c r="AN1594" i="24"/>
  <c r="AO1594" i="24" s="1"/>
  <c r="AP1594" i="24"/>
  <c r="AQ1594" i="24" s="1"/>
  <c r="AL758" i="24"/>
  <c r="AM758" i="24" s="1"/>
  <c r="AN758" i="24"/>
  <c r="AO758" i="24" s="1"/>
  <c r="AP758" i="24"/>
  <c r="AQ758" i="24" s="1"/>
  <c r="AL1595" i="24"/>
  <c r="AM1595" i="24" s="1"/>
  <c r="AN1595" i="24"/>
  <c r="AO1595" i="24" s="1"/>
  <c r="AP1595" i="24"/>
  <c r="AQ1595" i="24" s="1"/>
  <c r="AL759" i="24"/>
  <c r="AM759" i="24" s="1"/>
  <c r="AN759" i="24"/>
  <c r="AO759" i="24" s="1"/>
  <c r="AP759" i="24"/>
  <c r="AQ759" i="24" s="1"/>
  <c r="AL1596" i="24"/>
  <c r="AM1596" i="24" s="1"/>
  <c r="AN1596" i="24"/>
  <c r="AO1596" i="24" s="1"/>
  <c r="AP1596" i="24"/>
  <c r="AQ1596" i="24" s="1"/>
  <c r="AL760" i="24"/>
  <c r="AM760" i="24" s="1"/>
  <c r="AN760" i="24"/>
  <c r="AO760" i="24" s="1"/>
  <c r="AP760" i="24"/>
  <c r="AQ760" i="24" s="1"/>
  <c r="AL761" i="24"/>
  <c r="AM761" i="24" s="1"/>
  <c r="AN761" i="24"/>
  <c r="AO761" i="24" s="1"/>
  <c r="AP761" i="24"/>
  <c r="AQ761" i="24" s="1"/>
  <c r="AL762" i="24"/>
  <c r="AM762" i="24" s="1"/>
  <c r="AN762" i="24"/>
  <c r="AO762" i="24" s="1"/>
  <c r="AP762" i="24"/>
  <c r="AQ762" i="24" s="1"/>
  <c r="AL1597" i="24"/>
  <c r="AM1597" i="24" s="1"/>
  <c r="AN1597" i="24"/>
  <c r="AO1597" i="24" s="1"/>
  <c r="AP1597" i="24"/>
  <c r="AQ1597" i="24" s="1"/>
  <c r="AL1598" i="24"/>
  <c r="AM1598" i="24" s="1"/>
  <c r="AN1598" i="24"/>
  <c r="AO1598" i="24" s="1"/>
  <c r="AP1598" i="24"/>
  <c r="AQ1598" i="24" s="1"/>
  <c r="AL763" i="24"/>
  <c r="AM763" i="24" s="1"/>
  <c r="AN763" i="24"/>
  <c r="AO763" i="24" s="1"/>
  <c r="AP763" i="24"/>
  <c r="AQ763" i="24" s="1"/>
  <c r="AL764" i="24"/>
  <c r="AM764" i="24" s="1"/>
  <c r="AN764" i="24"/>
  <c r="AO764" i="24" s="1"/>
  <c r="AP764" i="24"/>
  <c r="AQ764" i="24" s="1"/>
  <c r="AL1599" i="24"/>
  <c r="AM1599" i="24" s="1"/>
  <c r="AN1599" i="24"/>
  <c r="AO1599" i="24" s="1"/>
  <c r="AP1599" i="24"/>
  <c r="AQ1599" i="24" s="1"/>
  <c r="AL1600" i="24"/>
  <c r="AM1600" i="24" s="1"/>
  <c r="AN1600" i="24"/>
  <c r="AO1600" i="24" s="1"/>
  <c r="AP1600" i="24"/>
  <c r="AQ1600" i="24" s="1"/>
  <c r="AL765" i="24"/>
  <c r="AM765" i="24" s="1"/>
  <c r="AN765" i="24"/>
  <c r="AO765" i="24" s="1"/>
  <c r="AP765" i="24"/>
  <c r="AQ765" i="24" s="1"/>
  <c r="AL1601" i="24"/>
  <c r="AM1601" i="24" s="1"/>
  <c r="AN1601" i="24"/>
  <c r="AO1601" i="24" s="1"/>
  <c r="AP1601" i="24"/>
  <c r="AQ1601" i="24" s="1"/>
  <c r="AL1602" i="24"/>
  <c r="AM1602" i="24" s="1"/>
  <c r="AN1602" i="24"/>
  <c r="AO1602" i="24" s="1"/>
  <c r="AP1602" i="24"/>
  <c r="AQ1602" i="24" s="1"/>
  <c r="AL1603" i="24"/>
  <c r="AM1603" i="24" s="1"/>
  <c r="AN1603" i="24"/>
  <c r="AO1603" i="24" s="1"/>
  <c r="AP1603" i="24"/>
  <c r="AQ1603" i="24" s="1"/>
  <c r="AL766" i="24"/>
  <c r="AM766" i="24" s="1"/>
  <c r="AN766" i="24"/>
  <c r="AO766" i="24" s="1"/>
  <c r="AP766" i="24"/>
  <c r="AQ766" i="24" s="1"/>
  <c r="AL767" i="24"/>
  <c r="AM767" i="24" s="1"/>
  <c r="AN767" i="24"/>
  <c r="AO767" i="24" s="1"/>
  <c r="AP767" i="24"/>
  <c r="AQ767" i="24" s="1"/>
  <c r="AL1604" i="24"/>
  <c r="AM1604" i="24" s="1"/>
  <c r="AN1604" i="24"/>
  <c r="AO1604" i="24" s="1"/>
  <c r="AP1604" i="24"/>
  <c r="AQ1604" i="24" s="1"/>
  <c r="AL1605" i="24"/>
  <c r="AM1605" i="24" s="1"/>
  <c r="AN1605" i="24"/>
  <c r="AO1605" i="24" s="1"/>
  <c r="AP1605" i="24"/>
  <c r="AQ1605" i="24" s="1"/>
  <c r="AL768" i="24"/>
  <c r="AM768" i="24" s="1"/>
  <c r="AN768" i="24"/>
  <c r="AO768" i="24" s="1"/>
  <c r="AP768" i="24"/>
  <c r="AQ768" i="24" s="1"/>
  <c r="AL1606" i="24"/>
  <c r="AM1606" i="24" s="1"/>
  <c r="AN1606" i="24"/>
  <c r="AO1606" i="24" s="1"/>
  <c r="AP1606" i="24"/>
  <c r="AQ1606" i="24" s="1"/>
  <c r="AL1607" i="24"/>
  <c r="AM1607" i="24" s="1"/>
  <c r="AN1607" i="24"/>
  <c r="AO1607" i="24" s="1"/>
  <c r="AP1607" i="24"/>
  <c r="AQ1607" i="24" s="1"/>
  <c r="AL769" i="24"/>
  <c r="AM769" i="24" s="1"/>
  <c r="AN769" i="24"/>
  <c r="AO769" i="24" s="1"/>
  <c r="AP769" i="24"/>
  <c r="AQ769" i="24" s="1"/>
  <c r="AL770" i="24"/>
  <c r="AM770" i="24" s="1"/>
  <c r="AN770" i="24"/>
  <c r="AO770" i="24" s="1"/>
  <c r="AP770" i="24"/>
  <c r="AQ770" i="24" s="1"/>
  <c r="AL1608" i="24"/>
  <c r="AM1608" i="24" s="1"/>
  <c r="AN1608" i="24"/>
  <c r="AO1608" i="24" s="1"/>
  <c r="AP1608" i="24"/>
  <c r="AQ1608" i="24" s="1"/>
  <c r="AL1609" i="24"/>
  <c r="AM1609" i="24" s="1"/>
  <c r="AN1609" i="24"/>
  <c r="AO1609" i="24" s="1"/>
  <c r="AP1609" i="24"/>
  <c r="AQ1609" i="24" s="1"/>
  <c r="AL771" i="24"/>
  <c r="AM771" i="24" s="1"/>
  <c r="AN771" i="24"/>
  <c r="AO771" i="24" s="1"/>
  <c r="AP771" i="24"/>
  <c r="AQ771" i="24" s="1"/>
  <c r="AL772" i="24"/>
  <c r="AM772" i="24" s="1"/>
  <c r="AN772" i="24"/>
  <c r="AO772" i="24" s="1"/>
  <c r="AP772" i="24"/>
  <c r="AQ772" i="24" s="1"/>
  <c r="AL1610" i="24"/>
  <c r="AM1610" i="24" s="1"/>
  <c r="AN1610" i="24"/>
  <c r="AO1610" i="24" s="1"/>
  <c r="AP1610" i="24"/>
  <c r="AQ1610" i="24" s="1"/>
  <c r="AL1611" i="24"/>
  <c r="AM1611" i="24" s="1"/>
  <c r="AN1611" i="24"/>
  <c r="AO1611" i="24" s="1"/>
  <c r="AP1611" i="24"/>
  <c r="AQ1611" i="24" s="1"/>
  <c r="AL773" i="24"/>
  <c r="AM773" i="24" s="1"/>
  <c r="AN773" i="24"/>
  <c r="AO773" i="24" s="1"/>
  <c r="AP773" i="24"/>
  <c r="AQ773" i="24" s="1"/>
  <c r="AL1612" i="24"/>
  <c r="AM1612" i="24" s="1"/>
  <c r="AN1612" i="24"/>
  <c r="AO1612" i="24" s="1"/>
  <c r="AP1612" i="24"/>
  <c r="AQ1612" i="24" s="1"/>
  <c r="AL774" i="24"/>
  <c r="AM774" i="24" s="1"/>
  <c r="AN774" i="24"/>
  <c r="AO774" i="24" s="1"/>
  <c r="AP774" i="24"/>
  <c r="AQ774" i="24" s="1"/>
  <c r="AL1613" i="24"/>
  <c r="AM1613" i="24" s="1"/>
  <c r="AN1613" i="24"/>
  <c r="AO1613" i="24" s="1"/>
  <c r="AP1613" i="24"/>
  <c r="AQ1613" i="24" s="1"/>
  <c r="AL1614" i="24"/>
  <c r="AM1614" i="24" s="1"/>
  <c r="AN1614" i="24"/>
  <c r="AO1614" i="24" s="1"/>
  <c r="AP1614" i="24"/>
  <c r="AQ1614" i="24" s="1"/>
  <c r="AL1615" i="24"/>
  <c r="AM1615" i="24" s="1"/>
  <c r="AN1615" i="24"/>
  <c r="AO1615" i="24" s="1"/>
  <c r="AP1615" i="24"/>
  <c r="AQ1615" i="24" s="1"/>
  <c r="AL775" i="24"/>
  <c r="AM775" i="24" s="1"/>
  <c r="AN775" i="24"/>
  <c r="AO775" i="24" s="1"/>
  <c r="AP775" i="24"/>
  <c r="AQ775" i="24" s="1"/>
  <c r="AL1616" i="24"/>
  <c r="AM1616" i="24" s="1"/>
  <c r="AN1616" i="24"/>
  <c r="AO1616" i="24" s="1"/>
  <c r="AP1616" i="24"/>
  <c r="AQ1616" i="24" s="1"/>
  <c r="AL776" i="24"/>
  <c r="AM776" i="24" s="1"/>
  <c r="AN776" i="24"/>
  <c r="AO776" i="24" s="1"/>
  <c r="AP776" i="24"/>
  <c r="AQ776" i="24" s="1"/>
  <c r="AL777" i="24"/>
  <c r="AM777" i="24" s="1"/>
  <c r="AN777" i="24"/>
  <c r="AO777" i="24" s="1"/>
  <c r="AP777" i="24"/>
  <c r="AQ777" i="24" s="1"/>
  <c r="AL778" i="24"/>
  <c r="AM778" i="24" s="1"/>
  <c r="AN778" i="24"/>
  <c r="AO778" i="24" s="1"/>
  <c r="AP778" i="24"/>
  <c r="AQ778" i="24" s="1"/>
  <c r="AL779" i="24"/>
  <c r="AM779" i="24" s="1"/>
  <c r="AN779" i="24"/>
  <c r="AO779" i="24" s="1"/>
  <c r="AP779" i="24"/>
  <c r="AQ779" i="24" s="1"/>
  <c r="AL1617" i="24"/>
  <c r="AM1617" i="24" s="1"/>
  <c r="AN1617" i="24"/>
  <c r="AO1617" i="24" s="1"/>
  <c r="AP1617" i="24"/>
  <c r="AQ1617" i="24" s="1"/>
  <c r="AL1618" i="24"/>
  <c r="AM1618" i="24" s="1"/>
  <c r="AN1618" i="24"/>
  <c r="AO1618" i="24" s="1"/>
  <c r="AP1618" i="24"/>
  <c r="AQ1618" i="24" s="1"/>
  <c r="AL780" i="24"/>
  <c r="AM780" i="24" s="1"/>
  <c r="AN780" i="24"/>
  <c r="AO780" i="24" s="1"/>
  <c r="AP780" i="24"/>
  <c r="AQ780" i="24" s="1"/>
  <c r="AL1619" i="24"/>
  <c r="AM1619" i="24" s="1"/>
  <c r="AN1619" i="24"/>
  <c r="AO1619" i="24" s="1"/>
  <c r="AP1619" i="24"/>
  <c r="AQ1619" i="24" s="1"/>
  <c r="AL781" i="24"/>
  <c r="AM781" i="24" s="1"/>
  <c r="AN781" i="24"/>
  <c r="AO781" i="24" s="1"/>
  <c r="AP781" i="24"/>
  <c r="AQ781" i="24" s="1"/>
  <c r="AL782" i="24"/>
  <c r="AM782" i="24" s="1"/>
  <c r="AN782" i="24"/>
  <c r="AO782" i="24" s="1"/>
  <c r="AP782" i="24"/>
  <c r="AQ782" i="24" s="1"/>
  <c r="AL783" i="24"/>
  <c r="AM783" i="24" s="1"/>
  <c r="AN783" i="24"/>
  <c r="AO783" i="24" s="1"/>
  <c r="AP783" i="24"/>
  <c r="AQ783" i="24" s="1"/>
  <c r="AL784" i="24"/>
  <c r="AM784" i="24" s="1"/>
  <c r="AN784" i="24"/>
  <c r="AO784" i="24" s="1"/>
  <c r="AP784" i="24"/>
  <c r="AQ784" i="24" s="1"/>
  <c r="AL785" i="24"/>
  <c r="AM785" i="24" s="1"/>
  <c r="AN785" i="24"/>
  <c r="AO785" i="24" s="1"/>
  <c r="AP785" i="24"/>
  <c r="AQ785" i="24" s="1"/>
  <c r="AL786" i="24"/>
  <c r="AM786" i="24" s="1"/>
  <c r="AN786" i="24"/>
  <c r="AO786" i="24" s="1"/>
  <c r="AP786" i="24"/>
  <c r="AQ786" i="24" s="1"/>
  <c r="AL787" i="24"/>
  <c r="AM787" i="24" s="1"/>
  <c r="AN787" i="24"/>
  <c r="AO787" i="24" s="1"/>
  <c r="AP787" i="24"/>
  <c r="AQ787" i="24" s="1"/>
  <c r="AL788" i="24"/>
  <c r="AM788" i="24" s="1"/>
  <c r="AN788" i="24"/>
  <c r="AO788" i="24" s="1"/>
  <c r="AP788" i="24"/>
  <c r="AQ788" i="24" s="1"/>
  <c r="AL789" i="24"/>
  <c r="AM789" i="24" s="1"/>
  <c r="AN789" i="24"/>
  <c r="AO789" i="24" s="1"/>
  <c r="AP789" i="24"/>
  <c r="AQ789" i="24" s="1"/>
  <c r="AL790" i="24"/>
  <c r="AM790" i="24" s="1"/>
  <c r="AN790" i="24"/>
  <c r="AO790" i="24" s="1"/>
  <c r="AP790" i="24"/>
  <c r="AQ790" i="24" s="1"/>
  <c r="AL1621" i="24"/>
  <c r="AM1621" i="24" s="1"/>
  <c r="AN1621" i="24"/>
  <c r="AO1621" i="24" s="1"/>
  <c r="AP1621" i="24"/>
  <c r="AQ1621" i="24" s="1"/>
  <c r="AL1622" i="24"/>
  <c r="AM1622" i="24" s="1"/>
  <c r="AN1622" i="24"/>
  <c r="AO1622" i="24" s="1"/>
  <c r="AP1622" i="24"/>
  <c r="AQ1622" i="24" s="1"/>
  <c r="AL791" i="24"/>
  <c r="AM791" i="24" s="1"/>
  <c r="AN791" i="24"/>
  <c r="AO791" i="24" s="1"/>
  <c r="AP791" i="24"/>
  <c r="AQ791" i="24" s="1"/>
  <c r="AL792" i="24"/>
  <c r="AM792" i="24" s="1"/>
  <c r="AN792" i="24"/>
  <c r="AO792" i="24" s="1"/>
  <c r="AP792" i="24"/>
  <c r="AQ792" i="24" s="1"/>
  <c r="AL1623" i="24"/>
  <c r="AM1623" i="24" s="1"/>
  <c r="AN1623" i="24"/>
  <c r="AO1623" i="24" s="1"/>
  <c r="AP1623" i="24"/>
  <c r="AQ1623" i="24" s="1"/>
  <c r="AL1624" i="24"/>
  <c r="AM1624" i="24" s="1"/>
  <c r="AN1624" i="24"/>
  <c r="AO1624" i="24" s="1"/>
  <c r="AP1624" i="24"/>
  <c r="AQ1624" i="24" s="1"/>
  <c r="AL793" i="24"/>
  <c r="AM793" i="24" s="1"/>
  <c r="AN793" i="24"/>
  <c r="AO793" i="24" s="1"/>
  <c r="AP793" i="24"/>
  <c r="AQ793" i="24" s="1"/>
  <c r="AL1625" i="24"/>
  <c r="AM1625" i="24" s="1"/>
  <c r="AN1625" i="24"/>
  <c r="AO1625" i="24" s="1"/>
  <c r="AP1625" i="24"/>
  <c r="AQ1625" i="24" s="1"/>
  <c r="AL1626" i="24"/>
  <c r="AM1626" i="24" s="1"/>
  <c r="AN1626" i="24"/>
  <c r="AO1626" i="24" s="1"/>
  <c r="AP1626" i="24"/>
  <c r="AQ1626" i="24" s="1"/>
  <c r="AL1627" i="24"/>
  <c r="AM1627" i="24" s="1"/>
  <c r="AN1627" i="24"/>
  <c r="AO1627" i="24" s="1"/>
  <c r="AP1627" i="24"/>
  <c r="AQ1627" i="24" s="1"/>
  <c r="AL794" i="24"/>
  <c r="AM794" i="24" s="1"/>
  <c r="AN794" i="24"/>
  <c r="AO794" i="24" s="1"/>
  <c r="AP794" i="24"/>
  <c r="AQ794" i="24" s="1"/>
  <c r="AL795" i="24"/>
  <c r="AM795" i="24" s="1"/>
  <c r="AN795" i="24"/>
  <c r="AO795" i="24" s="1"/>
  <c r="AP795" i="24"/>
  <c r="AQ795" i="24" s="1"/>
  <c r="AL1628" i="24"/>
  <c r="AM1628" i="24" s="1"/>
  <c r="AN1628" i="24"/>
  <c r="AO1628" i="24" s="1"/>
  <c r="AP1628" i="24"/>
  <c r="AQ1628" i="24" s="1"/>
  <c r="AL796" i="24"/>
  <c r="AM796" i="24" s="1"/>
  <c r="AN796" i="24"/>
  <c r="AO796" i="24" s="1"/>
  <c r="AP796" i="24"/>
  <c r="AQ796" i="24" s="1"/>
  <c r="AL1629" i="24"/>
  <c r="AM1629" i="24" s="1"/>
  <c r="AN1629" i="24"/>
  <c r="AO1629" i="24" s="1"/>
  <c r="AP1629" i="24"/>
  <c r="AQ1629" i="24" s="1"/>
  <c r="AL797" i="24"/>
  <c r="AM797" i="24" s="1"/>
  <c r="AN797" i="24"/>
  <c r="AO797" i="24" s="1"/>
  <c r="AP797" i="24"/>
  <c r="AQ797" i="24" s="1"/>
  <c r="AL1630" i="24"/>
  <c r="AM1630" i="24" s="1"/>
  <c r="AN1630" i="24"/>
  <c r="AO1630" i="24" s="1"/>
  <c r="AP1630" i="24"/>
  <c r="AQ1630" i="24" s="1"/>
  <c r="AL798" i="24"/>
  <c r="AM798" i="24" s="1"/>
  <c r="AN798" i="24"/>
  <c r="AO798" i="24" s="1"/>
  <c r="AP798" i="24"/>
  <c r="AQ798" i="24" s="1"/>
  <c r="AL1631" i="24"/>
  <c r="AM1631" i="24" s="1"/>
  <c r="AN1631" i="24"/>
  <c r="AO1631" i="24" s="1"/>
  <c r="AP1631" i="24"/>
  <c r="AQ1631" i="24" s="1"/>
  <c r="AL1632" i="24"/>
  <c r="AM1632" i="24" s="1"/>
  <c r="AN1632" i="24"/>
  <c r="AO1632" i="24" s="1"/>
  <c r="AP1632" i="24"/>
  <c r="AQ1632" i="24" s="1"/>
  <c r="AL1633" i="24"/>
  <c r="AM1633" i="24" s="1"/>
  <c r="AN1633" i="24"/>
  <c r="AO1633" i="24" s="1"/>
  <c r="AP1633" i="24"/>
  <c r="AQ1633" i="24" s="1"/>
  <c r="AL1634" i="24"/>
  <c r="AM1634" i="24" s="1"/>
  <c r="AN1634" i="24"/>
  <c r="AO1634" i="24" s="1"/>
  <c r="AP1634" i="24"/>
  <c r="AQ1634" i="24" s="1"/>
  <c r="AL799" i="24"/>
  <c r="AM799" i="24" s="1"/>
  <c r="AN799" i="24"/>
  <c r="AO799" i="24" s="1"/>
  <c r="AP799" i="24"/>
  <c r="AQ799" i="24" s="1"/>
  <c r="AL800" i="24"/>
  <c r="AM800" i="24" s="1"/>
  <c r="AN800" i="24"/>
  <c r="AO800" i="24" s="1"/>
  <c r="AP800" i="24"/>
  <c r="AQ800" i="24" s="1"/>
  <c r="AL801" i="24"/>
  <c r="AM801" i="24" s="1"/>
  <c r="AN801" i="24"/>
  <c r="AO801" i="24" s="1"/>
  <c r="AP801" i="24"/>
  <c r="AQ801" i="24" s="1"/>
  <c r="AL1635" i="24"/>
  <c r="AM1635" i="24" s="1"/>
  <c r="AN1635" i="24"/>
  <c r="AO1635" i="24" s="1"/>
  <c r="AP1635" i="24"/>
  <c r="AQ1635" i="24" s="1"/>
  <c r="AL1636" i="24"/>
  <c r="AM1636" i="24" s="1"/>
  <c r="AN1636" i="24"/>
  <c r="AO1636" i="24" s="1"/>
  <c r="AP1636" i="24"/>
  <c r="AQ1636" i="24" s="1"/>
  <c r="AL802" i="24"/>
  <c r="AM802" i="24" s="1"/>
  <c r="AN802" i="24"/>
  <c r="AO802" i="24" s="1"/>
  <c r="AP802" i="24"/>
  <c r="AQ802" i="24" s="1"/>
  <c r="AL803" i="24"/>
  <c r="AM803" i="24" s="1"/>
  <c r="AN803" i="24"/>
  <c r="AO803" i="24" s="1"/>
  <c r="AP803" i="24"/>
  <c r="AQ803" i="24" s="1"/>
  <c r="AL804" i="24"/>
  <c r="AM804" i="24" s="1"/>
  <c r="AN804" i="24"/>
  <c r="AO804" i="24" s="1"/>
  <c r="AP804" i="24"/>
  <c r="AQ804" i="24" s="1"/>
  <c r="AL1637" i="24"/>
  <c r="AM1637" i="24" s="1"/>
  <c r="AN1637" i="24"/>
  <c r="AO1637" i="24" s="1"/>
  <c r="AP1637" i="24"/>
  <c r="AQ1637" i="24" s="1"/>
  <c r="AL1638" i="24"/>
  <c r="AM1638" i="24" s="1"/>
  <c r="AN1638" i="24"/>
  <c r="AO1638" i="24" s="1"/>
  <c r="AP1638" i="24"/>
  <c r="AQ1638" i="24" s="1"/>
  <c r="AL1639" i="24"/>
  <c r="AM1639" i="24" s="1"/>
  <c r="AN1639" i="24"/>
  <c r="AO1639" i="24" s="1"/>
  <c r="AP1639" i="24"/>
  <c r="AQ1639" i="24" s="1"/>
  <c r="AL805" i="24"/>
  <c r="AM805" i="24" s="1"/>
  <c r="AN805" i="24"/>
  <c r="AO805" i="24" s="1"/>
  <c r="AP805" i="24"/>
  <c r="AQ805" i="24" s="1"/>
  <c r="AL1640" i="24"/>
  <c r="AM1640" i="24" s="1"/>
  <c r="AN1640" i="24"/>
  <c r="AO1640" i="24" s="1"/>
  <c r="AP1640" i="24"/>
  <c r="AQ1640" i="24" s="1"/>
  <c r="AL1641" i="24"/>
  <c r="AM1641" i="24" s="1"/>
  <c r="AN1641" i="24"/>
  <c r="AO1641" i="24" s="1"/>
  <c r="AP1641" i="24"/>
  <c r="AQ1641" i="24" s="1"/>
  <c r="AL1642" i="24"/>
  <c r="AM1642" i="24" s="1"/>
  <c r="AN1642" i="24"/>
  <c r="AO1642" i="24" s="1"/>
  <c r="AP1642" i="24"/>
  <c r="AQ1642" i="24" s="1"/>
  <c r="AL1643" i="24"/>
  <c r="AM1643" i="24" s="1"/>
  <c r="AN1643" i="24"/>
  <c r="AO1643" i="24" s="1"/>
  <c r="AP1643" i="24"/>
  <c r="AQ1643" i="24" s="1"/>
  <c r="AL806" i="24"/>
  <c r="AM806" i="24" s="1"/>
  <c r="AN806" i="24"/>
  <c r="AO806" i="24" s="1"/>
  <c r="AP806" i="24"/>
  <c r="AQ806" i="24" s="1"/>
  <c r="AL807" i="24"/>
  <c r="AM807" i="24" s="1"/>
  <c r="AN807" i="24"/>
  <c r="AO807" i="24" s="1"/>
  <c r="AP807" i="24"/>
  <c r="AQ807" i="24" s="1"/>
  <c r="AL1644" i="24"/>
  <c r="AM1644" i="24" s="1"/>
  <c r="AN1644" i="24"/>
  <c r="AO1644" i="24" s="1"/>
  <c r="AP1644" i="24"/>
  <c r="AQ1644" i="24" s="1"/>
  <c r="AL2420" i="24"/>
  <c r="AM2420" i="24" s="1"/>
  <c r="AN2420" i="24"/>
  <c r="AO2420" i="24" s="1"/>
  <c r="AP2420" i="24"/>
  <c r="AQ2420" i="24" s="1"/>
  <c r="AL1892" i="24"/>
  <c r="AM1892" i="24" s="1"/>
  <c r="AN1892" i="24"/>
  <c r="AO1892" i="24" s="1"/>
  <c r="AP1892" i="24"/>
  <c r="AQ1892" i="24" s="1"/>
  <c r="AL1645" i="24"/>
  <c r="AM1645" i="24" s="1"/>
  <c r="AN1645" i="24"/>
  <c r="AO1645" i="24" s="1"/>
  <c r="AP1645" i="24"/>
  <c r="AQ1645" i="24" s="1"/>
  <c r="AL808" i="24"/>
  <c r="AM808" i="24" s="1"/>
  <c r="AN808" i="24"/>
  <c r="AO808" i="24" s="1"/>
  <c r="AP808" i="24"/>
  <c r="AQ808" i="24" s="1"/>
  <c r="AL809" i="24"/>
  <c r="AM809" i="24" s="1"/>
  <c r="AN809" i="24"/>
  <c r="AO809" i="24" s="1"/>
  <c r="AP809" i="24"/>
  <c r="AQ809" i="24" s="1"/>
  <c r="AL810" i="24"/>
  <c r="AM810" i="24" s="1"/>
  <c r="AN810" i="24"/>
  <c r="AO810" i="24" s="1"/>
  <c r="AP810" i="24"/>
  <c r="AQ810" i="24" s="1"/>
  <c r="AL811" i="24"/>
  <c r="AM811" i="24" s="1"/>
  <c r="AN811" i="24"/>
  <c r="AO811" i="24" s="1"/>
  <c r="AP811" i="24"/>
  <c r="AQ811" i="24" s="1"/>
  <c r="AL812" i="24"/>
  <c r="AM812" i="24" s="1"/>
  <c r="AN812" i="24"/>
  <c r="AO812" i="24" s="1"/>
  <c r="AP812" i="24"/>
  <c r="AQ812" i="24" s="1"/>
  <c r="AL813" i="24"/>
  <c r="AM813" i="24" s="1"/>
  <c r="AN813" i="24"/>
  <c r="AO813" i="24" s="1"/>
  <c r="AP813" i="24"/>
  <c r="AQ813" i="24" s="1"/>
  <c r="AL1646" i="24"/>
  <c r="AM1646" i="24" s="1"/>
  <c r="AN1646" i="24"/>
  <c r="AO1646" i="24" s="1"/>
  <c r="AP1646" i="24"/>
  <c r="AQ1646" i="24" s="1"/>
  <c r="AL814" i="24"/>
  <c r="AM814" i="24" s="1"/>
  <c r="AN814" i="24"/>
  <c r="AO814" i="24" s="1"/>
  <c r="AP814" i="24"/>
  <c r="AQ814" i="24" s="1"/>
  <c r="AL815" i="24"/>
  <c r="AM815" i="24" s="1"/>
  <c r="AN815" i="24"/>
  <c r="AO815" i="24" s="1"/>
  <c r="AP815" i="24"/>
  <c r="AQ815" i="24" s="1"/>
  <c r="AL1647" i="24"/>
  <c r="AM1647" i="24" s="1"/>
  <c r="AN1647" i="24"/>
  <c r="AO1647" i="24" s="1"/>
  <c r="AP1647" i="24"/>
  <c r="AQ1647" i="24" s="1"/>
  <c r="AL816" i="24"/>
  <c r="AM816" i="24" s="1"/>
  <c r="AN816" i="24"/>
  <c r="AO816" i="24" s="1"/>
  <c r="AP816" i="24"/>
  <c r="AQ816" i="24" s="1"/>
  <c r="AL817" i="24"/>
  <c r="AM817" i="24" s="1"/>
  <c r="AN817" i="24"/>
  <c r="AO817" i="24" s="1"/>
  <c r="AP817" i="24"/>
  <c r="AQ817" i="24" s="1"/>
  <c r="AL818" i="24"/>
  <c r="AM818" i="24" s="1"/>
  <c r="AN818" i="24"/>
  <c r="AO818" i="24" s="1"/>
  <c r="AP818" i="24"/>
  <c r="AQ818" i="24" s="1"/>
  <c r="AL819" i="24"/>
  <c r="AM819" i="24" s="1"/>
  <c r="AN819" i="24"/>
  <c r="AO819" i="24" s="1"/>
  <c r="AP819" i="24"/>
  <c r="AQ819" i="24" s="1"/>
  <c r="AL820" i="24"/>
  <c r="AM820" i="24" s="1"/>
  <c r="AN820" i="24"/>
  <c r="AO820" i="24" s="1"/>
  <c r="AP820" i="24"/>
  <c r="AQ820" i="24" s="1"/>
  <c r="AL821" i="24"/>
  <c r="AM821" i="24" s="1"/>
  <c r="AN821" i="24"/>
  <c r="AO821" i="24" s="1"/>
  <c r="AP821" i="24"/>
  <c r="AQ821" i="24" s="1"/>
  <c r="AL822" i="24"/>
  <c r="AM822" i="24" s="1"/>
  <c r="AN822" i="24"/>
  <c r="AO822" i="24" s="1"/>
  <c r="AP822" i="24"/>
  <c r="AQ822" i="24" s="1"/>
  <c r="AL823" i="24"/>
  <c r="AM823" i="24" s="1"/>
  <c r="AN823" i="24"/>
  <c r="AO823" i="24" s="1"/>
  <c r="AP823" i="24"/>
  <c r="AQ823" i="24" s="1"/>
  <c r="AL824" i="24"/>
  <c r="AM824" i="24" s="1"/>
  <c r="AN824" i="24"/>
  <c r="AO824" i="24" s="1"/>
  <c r="AP824" i="24"/>
  <c r="AQ824" i="24" s="1"/>
  <c r="AL825" i="24"/>
  <c r="AM825" i="24" s="1"/>
  <c r="AN825" i="24"/>
  <c r="AO825" i="24" s="1"/>
  <c r="AP825" i="24"/>
  <c r="AQ825" i="24" s="1"/>
  <c r="AL826" i="24"/>
  <c r="AM826" i="24" s="1"/>
  <c r="AN826" i="24"/>
  <c r="AO826" i="24" s="1"/>
  <c r="AP826" i="24"/>
  <c r="AQ826" i="24" s="1"/>
  <c r="AL827" i="24"/>
  <c r="AM827" i="24" s="1"/>
  <c r="AN827" i="24"/>
  <c r="AO827" i="24" s="1"/>
  <c r="AP827" i="24"/>
  <c r="AQ827" i="24" s="1"/>
  <c r="AL828" i="24"/>
  <c r="AM828" i="24" s="1"/>
  <c r="AN828" i="24"/>
  <c r="AO828" i="24" s="1"/>
  <c r="AP828" i="24"/>
  <c r="AQ828" i="24" s="1"/>
  <c r="AL829" i="24"/>
  <c r="AM829" i="24" s="1"/>
  <c r="AN829" i="24"/>
  <c r="AO829" i="24" s="1"/>
  <c r="AP829" i="24"/>
  <c r="AQ829" i="24" s="1"/>
  <c r="AL1648" i="24"/>
  <c r="AM1648" i="24" s="1"/>
  <c r="AN1648" i="24"/>
  <c r="AO1648" i="24" s="1"/>
  <c r="AP1648" i="24"/>
  <c r="AQ1648" i="24" s="1"/>
  <c r="AL830" i="24"/>
  <c r="AM830" i="24" s="1"/>
  <c r="AN830" i="24"/>
  <c r="AO830" i="24" s="1"/>
  <c r="AP830" i="24"/>
  <c r="AQ830" i="24" s="1"/>
  <c r="AL831" i="24"/>
  <c r="AM831" i="24" s="1"/>
  <c r="AN831" i="24"/>
  <c r="AO831" i="24" s="1"/>
  <c r="AP831" i="24"/>
  <c r="AQ831" i="24" s="1"/>
  <c r="AL832" i="24"/>
  <c r="AM832" i="24" s="1"/>
  <c r="AN832" i="24"/>
  <c r="AO832" i="24" s="1"/>
  <c r="AP832" i="24"/>
  <c r="AQ832" i="24" s="1"/>
  <c r="AL1649" i="24"/>
  <c r="AM1649" i="24" s="1"/>
  <c r="AN1649" i="24"/>
  <c r="AO1649" i="24" s="1"/>
  <c r="AP1649" i="24"/>
  <c r="AQ1649" i="24" s="1"/>
  <c r="AL833" i="24"/>
  <c r="AM833" i="24" s="1"/>
  <c r="AN833" i="24"/>
  <c r="AO833" i="24" s="1"/>
  <c r="AP833" i="24"/>
  <c r="AQ833" i="24" s="1"/>
  <c r="AL834" i="24"/>
  <c r="AM834" i="24" s="1"/>
  <c r="AN834" i="24"/>
  <c r="AO834" i="24" s="1"/>
  <c r="AP834" i="24"/>
  <c r="AQ834" i="24" s="1"/>
  <c r="AL1650" i="24"/>
  <c r="AM1650" i="24" s="1"/>
  <c r="AN1650" i="24"/>
  <c r="AO1650" i="24" s="1"/>
  <c r="AP1650" i="24"/>
  <c r="AQ1650" i="24" s="1"/>
  <c r="AL1104" i="24"/>
  <c r="AM1104" i="24" s="1"/>
  <c r="AN1104" i="24"/>
  <c r="AO1104" i="24" s="1"/>
  <c r="AP1104" i="24"/>
  <c r="AQ1104" i="24" s="1"/>
  <c r="AL1651" i="24"/>
  <c r="AM1651" i="24" s="1"/>
  <c r="AN1651" i="24"/>
  <c r="AO1651" i="24" s="1"/>
  <c r="AP1651" i="24"/>
  <c r="AQ1651" i="24" s="1"/>
  <c r="AL1652" i="24"/>
  <c r="AM1652" i="24" s="1"/>
  <c r="AN1652" i="24"/>
  <c r="AO1652" i="24" s="1"/>
  <c r="AP1652" i="24"/>
  <c r="AQ1652" i="24" s="1"/>
  <c r="AL1653" i="24"/>
  <c r="AM1653" i="24" s="1"/>
  <c r="AN1653" i="24"/>
  <c r="AO1653" i="24" s="1"/>
  <c r="AP1653" i="24"/>
  <c r="AQ1653" i="24" s="1"/>
  <c r="AL835" i="24"/>
  <c r="AM835" i="24" s="1"/>
  <c r="AN835" i="24"/>
  <c r="AO835" i="24" s="1"/>
  <c r="AP835" i="24"/>
  <c r="AQ835" i="24" s="1"/>
  <c r="AL836" i="24"/>
  <c r="AM836" i="24" s="1"/>
  <c r="AN836" i="24"/>
  <c r="AO836" i="24" s="1"/>
  <c r="AP836" i="24"/>
  <c r="AQ836" i="24" s="1"/>
  <c r="AL1654" i="24"/>
  <c r="AM1654" i="24" s="1"/>
  <c r="AN1654" i="24"/>
  <c r="AO1654" i="24" s="1"/>
  <c r="AP1654" i="24"/>
  <c r="AQ1654" i="24" s="1"/>
  <c r="AL837" i="24"/>
  <c r="AM837" i="24" s="1"/>
  <c r="AN837" i="24"/>
  <c r="AO837" i="24" s="1"/>
  <c r="AP837" i="24"/>
  <c r="AQ837" i="24" s="1"/>
  <c r="AL838" i="24"/>
  <c r="AM838" i="24" s="1"/>
  <c r="AN838" i="24"/>
  <c r="AO838" i="24" s="1"/>
  <c r="AP838" i="24"/>
  <c r="AQ838" i="24" s="1"/>
  <c r="AL2454" i="24"/>
  <c r="AM2454" i="24" s="1"/>
  <c r="AN2454" i="24"/>
  <c r="AO2454" i="24" s="1"/>
  <c r="AP2454" i="24"/>
  <c r="AQ2454" i="24" s="1"/>
  <c r="AL1655" i="24"/>
  <c r="AM1655" i="24" s="1"/>
  <c r="AN1655" i="24"/>
  <c r="AO1655" i="24" s="1"/>
  <c r="AP1655" i="24"/>
  <c r="AQ1655" i="24" s="1"/>
  <c r="AL839" i="24"/>
  <c r="AM839" i="24" s="1"/>
  <c r="AN839" i="24"/>
  <c r="AO839" i="24" s="1"/>
  <c r="AP839" i="24"/>
  <c r="AQ839" i="24" s="1"/>
  <c r="AL840" i="24"/>
  <c r="AM840" i="24" s="1"/>
  <c r="AN840" i="24"/>
  <c r="AO840" i="24" s="1"/>
  <c r="AP840" i="24"/>
  <c r="AQ840" i="24" s="1"/>
  <c r="AL2455" i="24"/>
  <c r="AM2455" i="24" s="1"/>
  <c r="AN2455" i="24"/>
  <c r="AO2455" i="24" s="1"/>
  <c r="AP2455" i="24"/>
  <c r="AQ2455" i="24" s="1"/>
  <c r="AL841" i="24"/>
  <c r="AM841" i="24" s="1"/>
  <c r="AN841" i="24"/>
  <c r="AO841" i="24" s="1"/>
  <c r="AP841" i="24"/>
  <c r="AQ841" i="24" s="1"/>
  <c r="AL1656" i="24"/>
  <c r="AM1656" i="24" s="1"/>
  <c r="AN1656" i="24"/>
  <c r="AO1656" i="24" s="1"/>
  <c r="AP1656" i="24"/>
  <c r="AQ1656" i="24" s="1"/>
  <c r="AL842" i="24"/>
  <c r="AM842" i="24" s="1"/>
  <c r="AN842" i="24"/>
  <c r="AO842" i="24" s="1"/>
  <c r="AP842" i="24"/>
  <c r="AQ842" i="24" s="1"/>
  <c r="AL843" i="24"/>
  <c r="AM843" i="24" s="1"/>
  <c r="AN843" i="24"/>
  <c r="AO843" i="24" s="1"/>
  <c r="AP843" i="24"/>
  <c r="AQ843" i="24" s="1"/>
  <c r="AL844" i="24"/>
  <c r="AM844" i="24" s="1"/>
  <c r="AN844" i="24"/>
  <c r="AO844" i="24" s="1"/>
  <c r="AP844" i="24"/>
  <c r="AQ844" i="24" s="1"/>
  <c r="AL1657" i="24"/>
  <c r="AM1657" i="24" s="1"/>
  <c r="AN1657" i="24"/>
  <c r="AO1657" i="24" s="1"/>
  <c r="AP1657" i="24"/>
  <c r="AQ1657" i="24" s="1"/>
  <c r="AL1658" i="24"/>
  <c r="AM1658" i="24" s="1"/>
  <c r="AN1658" i="24"/>
  <c r="AO1658" i="24" s="1"/>
  <c r="AP1658" i="24"/>
  <c r="AQ1658" i="24" s="1"/>
  <c r="AL845" i="24"/>
  <c r="AM845" i="24" s="1"/>
  <c r="AN845" i="24"/>
  <c r="AO845" i="24" s="1"/>
  <c r="AP845" i="24"/>
  <c r="AQ845" i="24" s="1"/>
  <c r="AL1659" i="24"/>
  <c r="AM1659" i="24" s="1"/>
  <c r="AN1659" i="24"/>
  <c r="AO1659" i="24" s="1"/>
  <c r="AP1659" i="24"/>
  <c r="AQ1659" i="24" s="1"/>
  <c r="AL12" i="24"/>
  <c r="AM12" i="24" s="1"/>
  <c r="AN12" i="24"/>
  <c r="AO12" i="24" s="1"/>
  <c r="AP12" i="24"/>
  <c r="AQ12" i="24" s="1"/>
  <c r="AL1660" i="24"/>
  <c r="AM1660" i="24" s="1"/>
  <c r="AN1660" i="24"/>
  <c r="AO1660" i="24" s="1"/>
  <c r="AP1660" i="24"/>
  <c r="AQ1660" i="24" s="1"/>
  <c r="AL846" i="24"/>
  <c r="AM846" i="24" s="1"/>
  <c r="AN846" i="24"/>
  <c r="AO846" i="24" s="1"/>
  <c r="AP846" i="24"/>
  <c r="AQ846" i="24" s="1"/>
  <c r="AL847" i="24"/>
  <c r="AM847" i="24" s="1"/>
  <c r="AN847" i="24"/>
  <c r="AO847" i="24" s="1"/>
  <c r="AP847" i="24"/>
  <c r="AQ847" i="24" s="1"/>
  <c r="AL1661" i="24"/>
  <c r="AM1661" i="24" s="1"/>
  <c r="AN1661" i="24"/>
  <c r="AO1661" i="24" s="1"/>
  <c r="AP1661" i="24"/>
  <c r="AQ1661" i="24" s="1"/>
  <c r="AL2516" i="24"/>
  <c r="AM2516" i="24" s="1"/>
  <c r="AN2516" i="24"/>
  <c r="AO2516" i="24" s="1"/>
  <c r="AP2516" i="24"/>
  <c r="AQ2516" i="24" s="1"/>
  <c r="AL1902" i="24"/>
  <c r="AM1902" i="24" s="1"/>
  <c r="AN1902" i="24"/>
  <c r="AO1902" i="24" s="1"/>
  <c r="AP1902" i="24"/>
  <c r="AQ1902" i="24" s="1"/>
  <c r="AL1933" i="24"/>
  <c r="AM1933" i="24" s="1"/>
  <c r="AN1933" i="24"/>
  <c r="AO1933" i="24" s="1"/>
  <c r="AP1933" i="24"/>
  <c r="AQ1933" i="24" s="1"/>
  <c r="AL2129" i="24"/>
  <c r="AM2129" i="24" s="1"/>
  <c r="AN2129" i="24"/>
  <c r="AO2129" i="24" s="1"/>
  <c r="AP2129" i="24"/>
  <c r="AQ2129" i="24" s="1"/>
  <c r="AL2477" i="24"/>
  <c r="AM2477" i="24" s="1"/>
  <c r="AN2477" i="24"/>
  <c r="AO2477" i="24" s="1"/>
  <c r="AP2477" i="24"/>
  <c r="AQ2477" i="24" s="1"/>
  <c r="AL848" i="24"/>
  <c r="AM848" i="24" s="1"/>
  <c r="AN848" i="24"/>
  <c r="AO848" i="24" s="1"/>
  <c r="AP848" i="24"/>
  <c r="AQ848" i="24" s="1"/>
  <c r="AL1662" i="24"/>
  <c r="AM1662" i="24" s="1"/>
  <c r="AN1662" i="24"/>
  <c r="AO1662" i="24" s="1"/>
  <c r="AP1662" i="24"/>
  <c r="AQ1662" i="24" s="1"/>
  <c r="AL1663" i="24"/>
  <c r="AM1663" i="24" s="1"/>
  <c r="AN1663" i="24"/>
  <c r="AO1663" i="24" s="1"/>
  <c r="AP1663" i="24"/>
  <c r="AQ1663" i="24" s="1"/>
  <c r="AL849" i="24"/>
  <c r="AM849" i="24" s="1"/>
  <c r="AN849" i="24"/>
  <c r="AO849" i="24" s="1"/>
  <c r="AP849" i="24"/>
  <c r="AQ849" i="24" s="1"/>
  <c r="AL1664" i="24"/>
  <c r="AM1664" i="24" s="1"/>
  <c r="AN1664" i="24"/>
  <c r="AO1664" i="24" s="1"/>
  <c r="AP1664" i="24"/>
  <c r="AQ1664" i="24" s="1"/>
  <c r="AL850" i="24"/>
  <c r="AM850" i="24" s="1"/>
  <c r="AN850" i="24"/>
  <c r="AO850" i="24" s="1"/>
  <c r="AP850" i="24"/>
  <c r="AQ850" i="24" s="1"/>
  <c r="AL851" i="24"/>
  <c r="AM851" i="24" s="1"/>
  <c r="AN851" i="24"/>
  <c r="AO851" i="24" s="1"/>
  <c r="AP851" i="24"/>
  <c r="AQ851" i="24" s="1"/>
  <c r="AL852" i="24"/>
  <c r="AM852" i="24" s="1"/>
  <c r="AN852" i="24"/>
  <c r="AO852" i="24" s="1"/>
  <c r="AP852" i="24"/>
  <c r="AQ852" i="24" s="1"/>
  <c r="AL1665" i="24"/>
  <c r="AM1665" i="24" s="1"/>
  <c r="AN1665" i="24"/>
  <c r="AO1665" i="24" s="1"/>
  <c r="AP1665" i="24"/>
  <c r="AQ1665" i="24" s="1"/>
  <c r="AL1666" i="24"/>
  <c r="AM1666" i="24" s="1"/>
  <c r="AN1666" i="24"/>
  <c r="AO1666" i="24" s="1"/>
  <c r="AP1666" i="24"/>
  <c r="AQ1666" i="24" s="1"/>
  <c r="AL1667" i="24"/>
  <c r="AM1667" i="24" s="1"/>
  <c r="AN1667" i="24"/>
  <c r="AO1667" i="24" s="1"/>
  <c r="AP1667" i="24"/>
  <c r="AQ1667" i="24" s="1"/>
  <c r="AL853" i="24"/>
  <c r="AM853" i="24" s="1"/>
  <c r="AN853" i="24"/>
  <c r="AO853" i="24" s="1"/>
  <c r="AP853" i="24"/>
  <c r="AQ853" i="24" s="1"/>
  <c r="AL1668" i="24"/>
  <c r="AM1668" i="24" s="1"/>
  <c r="AN1668" i="24"/>
  <c r="AO1668" i="24" s="1"/>
  <c r="AP1668" i="24"/>
  <c r="AQ1668" i="24" s="1"/>
  <c r="AL854" i="24"/>
  <c r="AM854" i="24" s="1"/>
  <c r="AN854" i="24"/>
  <c r="AO854" i="24" s="1"/>
  <c r="AP854" i="24"/>
  <c r="AQ854" i="24" s="1"/>
  <c r="AL855" i="24"/>
  <c r="AM855" i="24" s="1"/>
  <c r="AN855" i="24"/>
  <c r="AO855" i="24" s="1"/>
  <c r="AP855" i="24"/>
  <c r="AQ855" i="24" s="1"/>
  <c r="AL856" i="24"/>
  <c r="AM856" i="24" s="1"/>
  <c r="AN856" i="24"/>
  <c r="AO856" i="24" s="1"/>
  <c r="AP856" i="24"/>
  <c r="AQ856" i="24" s="1"/>
  <c r="AL857" i="24"/>
  <c r="AM857" i="24" s="1"/>
  <c r="AN857" i="24"/>
  <c r="AO857" i="24" s="1"/>
  <c r="AP857" i="24"/>
  <c r="AQ857" i="24" s="1"/>
  <c r="AL858" i="24"/>
  <c r="AM858" i="24" s="1"/>
  <c r="AN858" i="24"/>
  <c r="AO858" i="24" s="1"/>
  <c r="AP858" i="24"/>
  <c r="AQ858" i="24" s="1"/>
  <c r="AL1669" i="24"/>
  <c r="AM1669" i="24" s="1"/>
  <c r="AN1669" i="24"/>
  <c r="AO1669" i="24" s="1"/>
  <c r="AP1669" i="24"/>
  <c r="AQ1669" i="24" s="1"/>
  <c r="AL859" i="24"/>
  <c r="AM859" i="24" s="1"/>
  <c r="AN859" i="24"/>
  <c r="AO859" i="24" s="1"/>
  <c r="AP859" i="24"/>
  <c r="AQ859" i="24" s="1"/>
  <c r="AL860" i="24"/>
  <c r="AM860" i="24" s="1"/>
  <c r="AN860" i="24"/>
  <c r="AO860" i="24" s="1"/>
  <c r="AP860" i="24"/>
  <c r="AQ860" i="24" s="1"/>
  <c r="AL861" i="24"/>
  <c r="AM861" i="24" s="1"/>
  <c r="AN861" i="24"/>
  <c r="AO861" i="24" s="1"/>
  <c r="AP861" i="24"/>
  <c r="AQ861" i="24" s="1"/>
  <c r="AL862" i="24"/>
  <c r="AM862" i="24" s="1"/>
  <c r="AN862" i="24"/>
  <c r="AO862" i="24" s="1"/>
  <c r="AP862" i="24"/>
  <c r="AQ862" i="24" s="1"/>
  <c r="AL1670" i="24"/>
  <c r="AM1670" i="24" s="1"/>
  <c r="AN1670" i="24"/>
  <c r="AO1670" i="24" s="1"/>
  <c r="AP1670" i="24"/>
  <c r="AQ1670" i="24" s="1"/>
  <c r="AL1671" i="24"/>
  <c r="AM1671" i="24" s="1"/>
  <c r="AN1671" i="24"/>
  <c r="AO1671" i="24" s="1"/>
  <c r="AP1671" i="24"/>
  <c r="AQ1671" i="24" s="1"/>
  <c r="AL863" i="24"/>
  <c r="AM863" i="24" s="1"/>
  <c r="AN863" i="24"/>
  <c r="AO863" i="24" s="1"/>
  <c r="AP863" i="24"/>
  <c r="AQ863" i="24" s="1"/>
  <c r="AL864" i="24"/>
  <c r="AM864" i="24" s="1"/>
  <c r="AN864" i="24"/>
  <c r="AO864" i="24" s="1"/>
  <c r="AP864" i="24"/>
  <c r="AQ864" i="24" s="1"/>
  <c r="AL865" i="24"/>
  <c r="AM865" i="24" s="1"/>
  <c r="AN865" i="24"/>
  <c r="AO865" i="24" s="1"/>
  <c r="AP865" i="24"/>
  <c r="AQ865" i="24" s="1"/>
  <c r="AL1102" i="24"/>
  <c r="AM1102" i="24" s="1"/>
  <c r="AN1102" i="24"/>
  <c r="AO1102" i="24" s="1"/>
  <c r="AP1102" i="24"/>
  <c r="AQ1102" i="24" s="1"/>
  <c r="AL1672" i="24"/>
  <c r="AM1672" i="24" s="1"/>
  <c r="AN1672" i="24"/>
  <c r="AO1672" i="24" s="1"/>
  <c r="AP1672" i="24"/>
  <c r="AQ1672" i="24" s="1"/>
  <c r="AL1673" i="24"/>
  <c r="AM1673" i="24" s="1"/>
  <c r="AN1673" i="24"/>
  <c r="AO1673" i="24" s="1"/>
  <c r="AP1673" i="24"/>
  <c r="AQ1673" i="24" s="1"/>
  <c r="AL1674" i="24"/>
  <c r="AM1674" i="24" s="1"/>
  <c r="AN1674" i="24"/>
  <c r="AO1674" i="24" s="1"/>
  <c r="AP1674" i="24"/>
  <c r="AQ1674" i="24" s="1"/>
  <c r="AL2332" i="24"/>
  <c r="AM2332" i="24" s="1"/>
  <c r="AN2332" i="24"/>
  <c r="AO2332" i="24" s="1"/>
  <c r="AP2332" i="24"/>
  <c r="AQ2332" i="24" s="1"/>
  <c r="AL2321" i="24"/>
  <c r="AM2321" i="24" s="1"/>
  <c r="AN2321" i="24"/>
  <c r="AO2321" i="24" s="1"/>
  <c r="AP2321" i="24"/>
  <c r="AQ2321" i="24" s="1"/>
  <c r="AL1871" i="24"/>
  <c r="AM1871" i="24" s="1"/>
  <c r="AN1871" i="24"/>
  <c r="AO1871" i="24" s="1"/>
  <c r="AP1871" i="24"/>
  <c r="AQ1871" i="24" s="1"/>
  <c r="AL2494" i="24"/>
  <c r="AM2494" i="24" s="1"/>
  <c r="AN2494" i="24"/>
  <c r="AO2494" i="24" s="1"/>
  <c r="AP2494" i="24"/>
  <c r="AQ2494" i="24" s="1"/>
  <c r="AL866" i="24"/>
  <c r="AM866" i="24" s="1"/>
  <c r="AN866" i="24"/>
  <c r="AO866" i="24" s="1"/>
  <c r="AP866" i="24"/>
  <c r="AQ866" i="24" s="1"/>
  <c r="AL1675" i="24"/>
  <c r="AM1675" i="24" s="1"/>
  <c r="AN1675" i="24"/>
  <c r="AO1675" i="24" s="1"/>
  <c r="AP1675" i="24"/>
  <c r="AQ1675" i="24" s="1"/>
  <c r="AL1676" i="24"/>
  <c r="AM1676" i="24" s="1"/>
  <c r="AN1676" i="24"/>
  <c r="AO1676" i="24" s="1"/>
  <c r="AP1676" i="24"/>
  <c r="AQ1676" i="24" s="1"/>
  <c r="AL1677" i="24"/>
  <c r="AM1677" i="24" s="1"/>
  <c r="AN1677" i="24"/>
  <c r="AO1677" i="24" s="1"/>
  <c r="AP1677" i="24"/>
  <c r="AQ1677" i="24" s="1"/>
  <c r="AL1678" i="24"/>
  <c r="AM1678" i="24" s="1"/>
  <c r="AN1678" i="24"/>
  <c r="AO1678" i="24" s="1"/>
  <c r="AP1678" i="24"/>
  <c r="AQ1678" i="24" s="1"/>
  <c r="AL867" i="24"/>
  <c r="AM867" i="24" s="1"/>
  <c r="AN867" i="24"/>
  <c r="AO867" i="24" s="1"/>
  <c r="AP867" i="24"/>
  <c r="AQ867" i="24" s="1"/>
  <c r="AL1679" i="24"/>
  <c r="AM1679" i="24" s="1"/>
  <c r="AN1679" i="24"/>
  <c r="AO1679" i="24" s="1"/>
  <c r="AP1679" i="24"/>
  <c r="AQ1679" i="24" s="1"/>
  <c r="AL868" i="24"/>
  <c r="AM868" i="24" s="1"/>
  <c r="AN868" i="24"/>
  <c r="AO868" i="24" s="1"/>
  <c r="AP868" i="24"/>
  <c r="AQ868" i="24" s="1"/>
  <c r="AL869" i="24"/>
  <c r="AM869" i="24" s="1"/>
  <c r="AN869" i="24"/>
  <c r="AO869" i="24" s="1"/>
  <c r="AP869" i="24"/>
  <c r="AQ869" i="24" s="1"/>
  <c r="AL870" i="24"/>
  <c r="AM870" i="24" s="1"/>
  <c r="AN870" i="24"/>
  <c r="AO870" i="24" s="1"/>
  <c r="AP870" i="24"/>
  <c r="AQ870" i="24" s="1"/>
  <c r="AL1880" i="24"/>
  <c r="AM1880" i="24" s="1"/>
  <c r="AN1880" i="24"/>
  <c r="AO1880" i="24" s="1"/>
  <c r="AP1880" i="24"/>
  <c r="AQ1880" i="24" s="1"/>
  <c r="AL871" i="24"/>
  <c r="AM871" i="24" s="1"/>
  <c r="AN871" i="24"/>
  <c r="AO871" i="24" s="1"/>
  <c r="AP871" i="24"/>
  <c r="AQ871" i="24" s="1"/>
  <c r="AL1680" i="24"/>
  <c r="AM1680" i="24" s="1"/>
  <c r="AN1680" i="24"/>
  <c r="AO1680" i="24" s="1"/>
  <c r="AP1680" i="24"/>
  <c r="AQ1680" i="24" s="1"/>
  <c r="AL872" i="24"/>
  <c r="AM872" i="24" s="1"/>
  <c r="AN872" i="24"/>
  <c r="AO872" i="24" s="1"/>
  <c r="AP872" i="24"/>
  <c r="AQ872" i="24" s="1"/>
  <c r="AL873" i="24"/>
  <c r="AM873" i="24" s="1"/>
  <c r="AN873" i="24"/>
  <c r="AO873" i="24" s="1"/>
  <c r="AP873" i="24"/>
  <c r="AQ873" i="24" s="1"/>
  <c r="AL874" i="24"/>
  <c r="AM874" i="24" s="1"/>
  <c r="AN874" i="24"/>
  <c r="AO874" i="24" s="1"/>
  <c r="AP874" i="24"/>
  <c r="AQ874" i="24" s="1"/>
  <c r="AL875" i="24"/>
  <c r="AM875" i="24" s="1"/>
  <c r="AN875" i="24"/>
  <c r="AO875" i="24" s="1"/>
  <c r="AP875" i="24"/>
  <c r="AQ875" i="24" s="1"/>
  <c r="AL876" i="24"/>
  <c r="AM876" i="24" s="1"/>
  <c r="AN876" i="24"/>
  <c r="AO876" i="24" s="1"/>
  <c r="AP876" i="24"/>
  <c r="AQ876" i="24" s="1"/>
  <c r="AL877" i="24"/>
  <c r="AM877" i="24" s="1"/>
  <c r="AN877" i="24"/>
  <c r="AO877" i="24" s="1"/>
  <c r="AP877" i="24"/>
  <c r="AQ877" i="24" s="1"/>
  <c r="AL878" i="24"/>
  <c r="AM878" i="24" s="1"/>
  <c r="AN878" i="24"/>
  <c r="AO878" i="24" s="1"/>
  <c r="AP878" i="24"/>
  <c r="AQ878" i="24" s="1"/>
  <c r="AL1101" i="24"/>
  <c r="AM1101" i="24" s="1"/>
  <c r="AN1101" i="24"/>
  <c r="AO1101" i="24" s="1"/>
  <c r="AP1101" i="24"/>
  <c r="AQ1101" i="24" s="1"/>
  <c r="AL1681" i="24"/>
  <c r="AM1681" i="24" s="1"/>
  <c r="AN1681" i="24"/>
  <c r="AO1681" i="24" s="1"/>
  <c r="AP1681" i="24"/>
  <c r="AQ1681" i="24" s="1"/>
  <c r="AL1682" i="24"/>
  <c r="AM1682" i="24" s="1"/>
  <c r="AN1682" i="24"/>
  <c r="AO1682" i="24" s="1"/>
  <c r="AP1682" i="24"/>
  <c r="AQ1682" i="24" s="1"/>
  <c r="AL2148" i="24"/>
  <c r="AM2148" i="24" s="1"/>
  <c r="AN2148" i="24"/>
  <c r="AO2148" i="24" s="1"/>
  <c r="AP2148" i="24"/>
  <c r="AQ2148" i="24" s="1"/>
  <c r="AL2147" i="24"/>
  <c r="AM2147" i="24" s="1"/>
  <c r="AN2147" i="24"/>
  <c r="AO2147" i="24" s="1"/>
  <c r="AP2147" i="24"/>
  <c r="AQ2147" i="24" s="1"/>
  <c r="AL2064" i="24"/>
  <c r="AM2064" i="24" s="1"/>
  <c r="AN2064" i="24"/>
  <c r="AO2064" i="24" s="1"/>
  <c r="AP2064" i="24"/>
  <c r="AQ2064" i="24" s="1"/>
  <c r="AL2438" i="24"/>
  <c r="AM2438" i="24" s="1"/>
  <c r="AN2438" i="24"/>
  <c r="AO2438" i="24" s="1"/>
  <c r="AP2438" i="24"/>
  <c r="AQ2438" i="24" s="1"/>
  <c r="AL1890" i="24"/>
  <c r="AM1890" i="24" s="1"/>
  <c r="AN1890" i="24"/>
  <c r="AO1890" i="24" s="1"/>
  <c r="AP1890" i="24"/>
  <c r="AQ1890" i="24" s="1"/>
  <c r="AL2253" i="24"/>
  <c r="AM2253" i="24" s="1"/>
  <c r="AN2253" i="24"/>
  <c r="AO2253" i="24" s="1"/>
  <c r="AP2253" i="24"/>
  <c r="AQ2253" i="24" s="1"/>
  <c r="AL2409" i="24"/>
  <c r="AM2409" i="24" s="1"/>
  <c r="AN2409" i="24"/>
  <c r="AO2409" i="24" s="1"/>
  <c r="AP2409" i="24"/>
  <c r="AQ2409" i="24" s="1"/>
  <c r="AL2200" i="24"/>
  <c r="AM2200" i="24" s="1"/>
  <c r="AN2200" i="24"/>
  <c r="AO2200" i="24" s="1"/>
  <c r="AP2200" i="24"/>
  <c r="AQ2200" i="24" s="1"/>
  <c r="AL2352" i="24"/>
  <c r="AM2352" i="24" s="1"/>
  <c r="AN2352" i="24"/>
  <c r="AO2352" i="24" s="1"/>
  <c r="AP2352" i="24"/>
  <c r="AQ2352" i="24" s="1"/>
  <c r="AL1984" i="24"/>
  <c r="AM1984" i="24" s="1"/>
  <c r="AN1984" i="24"/>
  <c r="AO1984" i="24" s="1"/>
  <c r="AP1984" i="24"/>
  <c r="AQ1984" i="24" s="1"/>
  <c r="AL2431" i="24"/>
  <c r="AM2431" i="24" s="1"/>
  <c r="AN2431" i="24"/>
  <c r="AO2431" i="24" s="1"/>
  <c r="AP2431" i="24"/>
  <c r="AQ2431" i="24" s="1"/>
  <c r="AL2304" i="24"/>
  <c r="AM2304" i="24" s="1"/>
  <c r="AN2304" i="24"/>
  <c r="AO2304" i="24" s="1"/>
  <c r="AP2304" i="24"/>
  <c r="AQ2304" i="24" s="1"/>
  <c r="AL2270" i="24"/>
  <c r="AM2270" i="24" s="1"/>
  <c r="AN2270" i="24"/>
  <c r="AO2270" i="24" s="1"/>
  <c r="AP2270" i="24"/>
  <c r="AQ2270" i="24" s="1"/>
  <c r="AL2065" i="24"/>
  <c r="AM2065" i="24" s="1"/>
  <c r="AN2065" i="24"/>
  <c r="AO2065" i="24" s="1"/>
  <c r="AP2065" i="24"/>
  <c r="AQ2065" i="24" s="1"/>
  <c r="AL2379" i="24"/>
  <c r="AM2379" i="24" s="1"/>
  <c r="AN2379" i="24"/>
  <c r="AO2379" i="24" s="1"/>
  <c r="AP2379" i="24"/>
  <c r="AQ2379" i="24" s="1"/>
  <c r="AL2338" i="24"/>
  <c r="AM2338" i="24" s="1"/>
  <c r="AN2338" i="24"/>
  <c r="AO2338" i="24" s="1"/>
  <c r="AP2338" i="24"/>
  <c r="AQ2338" i="24" s="1"/>
  <c r="AL2339" i="24"/>
  <c r="AM2339" i="24" s="1"/>
  <c r="AN2339" i="24"/>
  <c r="AO2339" i="24" s="1"/>
  <c r="AP2339" i="24"/>
  <c r="AQ2339" i="24" s="1"/>
  <c r="AL2201" i="24"/>
  <c r="AM2201" i="24" s="1"/>
  <c r="AN2201" i="24"/>
  <c r="AO2201" i="24" s="1"/>
  <c r="AP2201" i="24"/>
  <c r="AQ2201" i="24" s="1"/>
  <c r="AL2280" i="24"/>
  <c r="AM2280" i="24" s="1"/>
  <c r="AN2280" i="24"/>
  <c r="AO2280" i="24" s="1"/>
  <c r="AP2280" i="24"/>
  <c r="AQ2280" i="24" s="1"/>
  <c r="AL2060" i="24"/>
  <c r="AM2060" i="24" s="1"/>
  <c r="AN2060" i="24"/>
  <c r="AO2060" i="24" s="1"/>
  <c r="AP2060" i="24"/>
  <c r="AQ2060" i="24" s="1"/>
  <c r="AL1683" i="24"/>
  <c r="AM1683" i="24" s="1"/>
  <c r="AN1683" i="24"/>
  <c r="AO1683" i="24" s="1"/>
  <c r="AP1683" i="24"/>
  <c r="AQ1683" i="24" s="1"/>
  <c r="AL1684" i="24"/>
  <c r="AM1684" i="24" s="1"/>
  <c r="AN1684" i="24"/>
  <c r="AO1684" i="24" s="1"/>
  <c r="AP1684" i="24"/>
  <c r="AQ1684" i="24" s="1"/>
  <c r="AL1685" i="24"/>
  <c r="AM1685" i="24" s="1"/>
  <c r="AN1685" i="24"/>
  <c r="AO1685" i="24" s="1"/>
  <c r="AP1685" i="24"/>
  <c r="AQ1685" i="24" s="1"/>
  <c r="AL1686" i="24"/>
  <c r="AM1686" i="24" s="1"/>
  <c r="AN1686" i="24"/>
  <c r="AO1686" i="24" s="1"/>
  <c r="AP1686" i="24"/>
  <c r="AQ1686" i="24" s="1"/>
  <c r="AL1687" i="24"/>
  <c r="AM1687" i="24" s="1"/>
  <c r="AN1687" i="24"/>
  <c r="AO1687" i="24" s="1"/>
  <c r="AP1687" i="24"/>
  <c r="AQ1687" i="24" s="1"/>
  <c r="AL879" i="24"/>
  <c r="AM879" i="24" s="1"/>
  <c r="AN879" i="24"/>
  <c r="AO879" i="24" s="1"/>
  <c r="AP879" i="24"/>
  <c r="AQ879" i="24" s="1"/>
  <c r="AL1688" i="24"/>
  <c r="AM1688" i="24" s="1"/>
  <c r="AN1688" i="24"/>
  <c r="AO1688" i="24" s="1"/>
  <c r="AP1688" i="24"/>
  <c r="AQ1688" i="24" s="1"/>
  <c r="AL1689" i="24"/>
  <c r="AM1689" i="24" s="1"/>
  <c r="AN1689" i="24"/>
  <c r="AO1689" i="24" s="1"/>
  <c r="AP1689" i="24"/>
  <c r="AQ1689" i="24" s="1"/>
  <c r="AL1690" i="24"/>
  <c r="AM1690" i="24" s="1"/>
  <c r="AN1690" i="24"/>
  <c r="AO1690" i="24" s="1"/>
  <c r="AP1690" i="24"/>
  <c r="AQ1690" i="24" s="1"/>
  <c r="AL1691" i="24"/>
  <c r="AM1691" i="24" s="1"/>
  <c r="AN1691" i="24"/>
  <c r="AO1691" i="24" s="1"/>
  <c r="AP1691" i="24"/>
  <c r="AQ1691" i="24" s="1"/>
  <c r="AL1692" i="24"/>
  <c r="AM1692" i="24" s="1"/>
  <c r="AN1692" i="24"/>
  <c r="AO1692" i="24" s="1"/>
  <c r="AP1692" i="24"/>
  <c r="AQ1692" i="24" s="1"/>
  <c r="AL1693" i="24"/>
  <c r="AM1693" i="24" s="1"/>
  <c r="AN1693" i="24"/>
  <c r="AO1693" i="24" s="1"/>
  <c r="AP1693" i="24"/>
  <c r="AQ1693" i="24" s="1"/>
  <c r="AL1694" i="24"/>
  <c r="AM1694" i="24" s="1"/>
  <c r="AN1694" i="24"/>
  <c r="AO1694" i="24" s="1"/>
  <c r="AP1694" i="24"/>
  <c r="AQ1694" i="24" s="1"/>
  <c r="AL880" i="24"/>
  <c r="AM880" i="24" s="1"/>
  <c r="AN880" i="24"/>
  <c r="AO880" i="24" s="1"/>
  <c r="AP880" i="24"/>
  <c r="AQ880" i="24" s="1"/>
  <c r="AL881" i="24"/>
  <c r="AM881" i="24" s="1"/>
  <c r="AN881" i="24"/>
  <c r="AO881" i="24" s="1"/>
  <c r="AP881" i="24"/>
  <c r="AQ881" i="24" s="1"/>
  <c r="AL882" i="24"/>
  <c r="AM882" i="24" s="1"/>
  <c r="AN882" i="24"/>
  <c r="AO882" i="24" s="1"/>
  <c r="AP882" i="24"/>
  <c r="AQ882" i="24" s="1"/>
  <c r="AL883" i="24"/>
  <c r="AM883" i="24" s="1"/>
  <c r="AN883" i="24"/>
  <c r="AO883" i="24" s="1"/>
  <c r="AP883" i="24"/>
  <c r="AQ883" i="24" s="1"/>
  <c r="AL884" i="24"/>
  <c r="AM884" i="24" s="1"/>
  <c r="AN884" i="24"/>
  <c r="AO884" i="24" s="1"/>
  <c r="AP884" i="24"/>
  <c r="AQ884" i="24" s="1"/>
  <c r="AL1697" i="24"/>
  <c r="AM1697" i="24" s="1"/>
  <c r="AN1697" i="24"/>
  <c r="AO1697" i="24" s="1"/>
  <c r="AP1697" i="24"/>
  <c r="AQ1697" i="24" s="1"/>
  <c r="AL1698" i="24"/>
  <c r="AM1698" i="24" s="1"/>
  <c r="AN1698" i="24"/>
  <c r="AO1698" i="24" s="1"/>
  <c r="AP1698" i="24"/>
  <c r="AQ1698" i="24" s="1"/>
  <c r="AL2456" i="24"/>
  <c r="AM2456" i="24" s="1"/>
  <c r="AN2456" i="24"/>
  <c r="AO2456" i="24" s="1"/>
  <c r="AP2456" i="24"/>
  <c r="AQ2456" i="24" s="1"/>
  <c r="AL1699" i="24"/>
  <c r="AM1699" i="24" s="1"/>
  <c r="AN1699" i="24"/>
  <c r="AO1699" i="24" s="1"/>
  <c r="AP1699" i="24"/>
  <c r="AQ1699" i="24" s="1"/>
  <c r="AL885" i="24"/>
  <c r="AM885" i="24" s="1"/>
  <c r="AN885" i="24"/>
  <c r="AO885" i="24" s="1"/>
  <c r="AP885" i="24"/>
  <c r="AQ885" i="24" s="1"/>
  <c r="AL1700" i="24"/>
  <c r="AM1700" i="24" s="1"/>
  <c r="AN1700" i="24"/>
  <c r="AO1700" i="24" s="1"/>
  <c r="AP1700" i="24"/>
  <c r="AQ1700" i="24" s="1"/>
  <c r="AL886" i="24"/>
  <c r="AM886" i="24" s="1"/>
  <c r="AN886" i="24"/>
  <c r="AO886" i="24" s="1"/>
  <c r="AP886" i="24"/>
  <c r="AQ886" i="24" s="1"/>
  <c r="AL1701" i="24"/>
  <c r="AM1701" i="24" s="1"/>
  <c r="AN1701" i="24"/>
  <c r="AO1701" i="24" s="1"/>
  <c r="AP1701" i="24"/>
  <c r="AQ1701" i="24" s="1"/>
  <c r="AL1702" i="24"/>
  <c r="AM1702" i="24" s="1"/>
  <c r="AN1702" i="24"/>
  <c r="AO1702" i="24" s="1"/>
  <c r="AP1702" i="24"/>
  <c r="AQ1702" i="24" s="1"/>
  <c r="AL1703" i="24"/>
  <c r="AM1703" i="24" s="1"/>
  <c r="AN1703" i="24"/>
  <c r="AO1703" i="24" s="1"/>
  <c r="AP1703" i="24"/>
  <c r="AQ1703" i="24" s="1"/>
  <c r="AL1704" i="24"/>
  <c r="AM1704" i="24" s="1"/>
  <c r="AN1704" i="24"/>
  <c r="AO1704" i="24" s="1"/>
  <c r="AP1704" i="24"/>
  <c r="AQ1704" i="24" s="1"/>
  <c r="AL887" i="24"/>
  <c r="AM887" i="24" s="1"/>
  <c r="AN887" i="24"/>
  <c r="AO887" i="24" s="1"/>
  <c r="AP887" i="24"/>
  <c r="AQ887" i="24" s="1"/>
  <c r="AL1705" i="24"/>
  <c r="AM1705" i="24" s="1"/>
  <c r="AN1705" i="24"/>
  <c r="AO1705" i="24" s="1"/>
  <c r="AP1705" i="24"/>
  <c r="AQ1705" i="24" s="1"/>
  <c r="AL1706" i="24"/>
  <c r="AM1706" i="24" s="1"/>
  <c r="AN1706" i="24"/>
  <c r="AO1706" i="24" s="1"/>
  <c r="AP1706" i="24"/>
  <c r="AQ1706" i="24" s="1"/>
  <c r="AL888" i="24"/>
  <c r="AM888" i="24" s="1"/>
  <c r="AN888" i="24"/>
  <c r="AO888" i="24" s="1"/>
  <c r="AP888" i="24"/>
  <c r="AQ888" i="24" s="1"/>
  <c r="AL1707" i="24"/>
  <c r="AM1707" i="24" s="1"/>
  <c r="AN1707" i="24"/>
  <c r="AO1707" i="24" s="1"/>
  <c r="AP1707" i="24"/>
  <c r="AQ1707" i="24" s="1"/>
  <c r="AL889" i="24"/>
  <c r="AM889" i="24" s="1"/>
  <c r="AN889" i="24"/>
  <c r="AO889" i="24" s="1"/>
  <c r="AP889" i="24"/>
  <c r="AQ889" i="24" s="1"/>
  <c r="AL1708" i="24"/>
  <c r="AM1708" i="24" s="1"/>
  <c r="AN1708" i="24"/>
  <c r="AO1708" i="24" s="1"/>
  <c r="AP1708" i="24"/>
  <c r="AQ1708" i="24" s="1"/>
  <c r="AL890" i="24"/>
  <c r="AM890" i="24" s="1"/>
  <c r="AN890" i="24"/>
  <c r="AO890" i="24" s="1"/>
  <c r="AP890" i="24"/>
  <c r="AQ890" i="24" s="1"/>
  <c r="AL891" i="24"/>
  <c r="AM891" i="24" s="1"/>
  <c r="AN891" i="24"/>
  <c r="AO891" i="24" s="1"/>
  <c r="AP891" i="24"/>
  <c r="AQ891" i="24" s="1"/>
  <c r="AL1709" i="24"/>
  <c r="AM1709" i="24" s="1"/>
  <c r="AN1709" i="24"/>
  <c r="AO1709" i="24" s="1"/>
  <c r="AP1709" i="24"/>
  <c r="AQ1709" i="24" s="1"/>
  <c r="AL892" i="24"/>
  <c r="AM892" i="24" s="1"/>
  <c r="AN892" i="24"/>
  <c r="AO892" i="24" s="1"/>
  <c r="AP892" i="24"/>
  <c r="AQ892" i="24" s="1"/>
  <c r="AL2519" i="24"/>
  <c r="AM2519" i="24" s="1"/>
  <c r="AN2519" i="24"/>
  <c r="AO2519" i="24" s="1"/>
  <c r="AP2519" i="24"/>
  <c r="AQ2519" i="24" s="1"/>
  <c r="AL893" i="24"/>
  <c r="AM893" i="24" s="1"/>
  <c r="AN893" i="24"/>
  <c r="AO893" i="24" s="1"/>
  <c r="AP893" i="24"/>
  <c r="AQ893" i="24" s="1"/>
  <c r="AL2226" i="24"/>
  <c r="AM2226" i="24" s="1"/>
  <c r="AN2226" i="24"/>
  <c r="AO2226" i="24" s="1"/>
  <c r="AP2226" i="24"/>
  <c r="AQ2226" i="24" s="1"/>
  <c r="AL2291" i="24"/>
  <c r="AM2291" i="24" s="1"/>
  <c r="AN2291" i="24"/>
  <c r="AO2291" i="24" s="1"/>
  <c r="AP2291" i="24"/>
  <c r="AQ2291" i="24" s="1"/>
  <c r="AL2257" i="24"/>
  <c r="AM2257" i="24" s="1"/>
  <c r="AN2257" i="24"/>
  <c r="AO2257" i="24" s="1"/>
  <c r="AP2257" i="24"/>
  <c r="AQ2257" i="24" s="1"/>
  <c r="AL2432" i="24"/>
  <c r="AM2432" i="24" s="1"/>
  <c r="AN2432" i="24"/>
  <c r="AO2432" i="24" s="1"/>
  <c r="AP2432" i="24"/>
  <c r="AQ2432" i="24" s="1"/>
  <c r="AL2080" i="24"/>
  <c r="AM2080" i="24" s="1"/>
  <c r="AN2080" i="24"/>
  <c r="AO2080" i="24" s="1"/>
  <c r="AP2080" i="24"/>
  <c r="AQ2080" i="24" s="1"/>
  <c r="AL2392" i="24"/>
  <c r="AM2392" i="24" s="1"/>
  <c r="AN2392" i="24"/>
  <c r="AO2392" i="24" s="1"/>
  <c r="AP2392" i="24"/>
  <c r="AQ2392" i="24" s="1"/>
  <c r="AL2308" i="24"/>
  <c r="AM2308" i="24" s="1"/>
  <c r="AN2308" i="24"/>
  <c r="AO2308" i="24" s="1"/>
  <c r="AP2308" i="24"/>
  <c r="AQ2308" i="24" s="1"/>
  <c r="AL2243" i="24"/>
  <c r="AM2243" i="24" s="1"/>
  <c r="AN2243" i="24"/>
  <c r="AO2243" i="24" s="1"/>
  <c r="AP2243" i="24"/>
  <c r="AQ2243" i="24" s="1"/>
  <c r="AL1923" i="24"/>
  <c r="AM1923" i="24" s="1"/>
  <c r="AN1923" i="24"/>
  <c r="AO1923" i="24" s="1"/>
  <c r="AP1923" i="24"/>
  <c r="AQ1923" i="24" s="1"/>
  <c r="AL2391" i="24"/>
  <c r="AM2391" i="24" s="1"/>
  <c r="AN2391" i="24"/>
  <c r="AO2391" i="24" s="1"/>
  <c r="AP2391" i="24"/>
  <c r="AQ2391" i="24" s="1"/>
  <c r="AL1951" i="24"/>
  <c r="AM1951" i="24" s="1"/>
  <c r="AN1951" i="24"/>
  <c r="AO1951" i="24" s="1"/>
  <c r="AP1951" i="24"/>
  <c r="AQ1951" i="24" s="1"/>
  <c r="AL2348" i="24"/>
  <c r="AM2348" i="24" s="1"/>
  <c r="AN2348" i="24"/>
  <c r="AO2348" i="24" s="1"/>
  <c r="AP2348" i="24"/>
  <c r="AQ2348" i="24" s="1"/>
  <c r="AL2169" i="24"/>
  <c r="AM2169" i="24" s="1"/>
  <c r="AN2169" i="24"/>
  <c r="AO2169" i="24" s="1"/>
  <c r="AP2169" i="24"/>
  <c r="AQ2169" i="24" s="1"/>
  <c r="AL1961" i="24"/>
  <c r="AM1961" i="24" s="1"/>
  <c r="AN1961" i="24"/>
  <c r="AO1961" i="24" s="1"/>
  <c r="AP1961" i="24"/>
  <c r="AQ1961" i="24" s="1"/>
  <c r="AL1866" i="24"/>
  <c r="AM1866" i="24" s="1"/>
  <c r="AN1866" i="24"/>
  <c r="AO1866" i="24" s="1"/>
  <c r="AP1866" i="24"/>
  <c r="AQ1866" i="24" s="1"/>
  <c r="AL2330" i="24"/>
  <c r="AM2330" i="24" s="1"/>
  <c r="AN2330" i="24"/>
  <c r="AO2330" i="24" s="1"/>
  <c r="AP2330" i="24"/>
  <c r="AQ2330" i="24" s="1"/>
  <c r="AL2121" i="24"/>
  <c r="AM2121" i="24" s="1"/>
  <c r="AN2121" i="24"/>
  <c r="AO2121" i="24" s="1"/>
  <c r="AP2121" i="24"/>
  <c r="AQ2121" i="24" s="1"/>
  <c r="AL1868" i="24"/>
  <c r="AM1868" i="24" s="1"/>
  <c r="AN1868" i="24"/>
  <c r="AO1868" i="24" s="1"/>
  <c r="AP1868" i="24"/>
  <c r="AQ1868" i="24" s="1"/>
  <c r="AL2299" i="24"/>
  <c r="AM2299" i="24" s="1"/>
  <c r="AN2299" i="24"/>
  <c r="AO2299" i="24" s="1"/>
  <c r="AP2299" i="24"/>
  <c r="AQ2299" i="24" s="1"/>
  <c r="AL2107" i="24"/>
  <c r="AM2107" i="24" s="1"/>
  <c r="AN2107" i="24"/>
  <c r="AO2107" i="24" s="1"/>
  <c r="AP2107" i="24"/>
  <c r="AQ2107" i="24" s="1"/>
  <c r="AL1867" i="24"/>
  <c r="AM1867" i="24" s="1"/>
  <c r="AN1867" i="24"/>
  <c r="AO1867" i="24" s="1"/>
  <c r="AP1867" i="24"/>
  <c r="AQ1867" i="24" s="1"/>
  <c r="AL2355" i="24"/>
  <c r="AM2355" i="24" s="1"/>
  <c r="AN2355" i="24"/>
  <c r="AO2355" i="24" s="1"/>
  <c r="AP2355" i="24"/>
  <c r="AQ2355" i="24" s="1"/>
  <c r="AL1710" i="24"/>
  <c r="AM1710" i="24" s="1"/>
  <c r="AN1710" i="24"/>
  <c r="AO1710" i="24" s="1"/>
  <c r="AP1710" i="24"/>
  <c r="AQ1710" i="24" s="1"/>
  <c r="AL894" i="24"/>
  <c r="AM894" i="24" s="1"/>
  <c r="AN894" i="24"/>
  <c r="AO894" i="24" s="1"/>
  <c r="AP894" i="24"/>
  <c r="AQ894" i="24" s="1"/>
  <c r="AL895" i="24"/>
  <c r="AM895" i="24" s="1"/>
  <c r="AN895" i="24"/>
  <c r="AO895" i="24" s="1"/>
  <c r="AP895" i="24"/>
  <c r="AQ895" i="24" s="1"/>
  <c r="AL896" i="24"/>
  <c r="AM896" i="24" s="1"/>
  <c r="AN896" i="24"/>
  <c r="AO896" i="24" s="1"/>
  <c r="AP896" i="24"/>
  <c r="AQ896" i="24" s="1"/>
  <c r="AL897" i="24"/>
  <c r="AM897" i="24" s="1"/>
  <c r="AN897" i="24"/>
  <c r="AO897" i="24" s="1"/>
  <c r="AP897" i="24"/>
  <c r="AQ897" i="24" s="1"/>
  <c r="AL898" i="24"/>
  <c r="AM898" i="24" s="1"/>
  <c r="AN898" i="24"/>
  <c r="AO898" i="24" s="1"/>
  <c r="AP898" i="24"/>
  <c r="AQ898" i="24" s="1"/>
  <c r="AL899" i="24"/>
  <c r="AM899" i="24" s="1"/>
  <c r="AN899" i="24"/>
  <c r="AO899" i="24" s="1"/>
  <c r="AP899" i="24"/>
  <c r="AQ899" i="24" s="1"/>
  <c r="AL900" i="24"/>
  <c r="AM900" i="24" s="1"/>
  <c r="AN900" i="24"/>
  <c r="AO900" i="24" s="1"/>
  <c r="AP900" i="24"/>
  <c r="AQ900" i="24" s="1"/>
  <c r="AL901" i="24"/>
  <c r="AM901" i="24" s="1"/>
  <c r="AN901" i="24"/>
  <c r="AO901" i="24" s="1"/>
  <c r="AP901" i="24"/>
  <c r="AQ901" i="24" s="1"/>
  <c r="AL902" i="24"/>
  <c r="AM902" i="24" s="1"/>
  <c r="AN902" i="24"/>
  <c r="AO902" i="24" s="1"/>
  <c r="AP902" i="24"/>
  <c r="AQ902" i="24" s="1"/>
  <c r="AL903" i="24"/>
  <c r="AM903" i="24" s="1"/>
  <c r="AN903" i="24"/>
  <c r="AO903" i="24" s="1"/>
  <c r="AP903" i="24"/>
  <c r="AQ903" i="24" s="1"/>
  <c r="AL904" i="24"/>
  <c r="AM904" i="24" s="1"/>
  <c r="AN904" i="24"/>
  <c r="AO904" i="24" s="1"/>
  <c r="AP904" i="24"/>
  <c r="AQ904" i="24" s="1"/>
  <c r="AL1711" i="24"/>
  <c r="AM1711" i="24" s="1"/>
  <c r="AN1711" i="24"/>
  <c r="AO1711" i="24" s="1"/>
  <c r="AP1711" i="24"/>
  <c r="AQ1711" i="24" s="1"/>
  <c r="AL905" i="24"/>
  <c r="AM905" i="24" s="1"/>
  <c r="AN905" i="24"/>
  <c r="AO905" i="24" s="1"/>
  <c r="AP905" i="24"/>
  <c r="AQ905" i="24" s="1"/>
  <c r="AL906" i="24"/>
  <c r="AM906" i="24" s="1"/>
  <c r="AN906" i="24"/>
  <c r="AO906" i="24" s="1"/>
  <c r="AP906" i="24"/>
  <c r="AQ906" i="24" s="1"/>
  <c r="AL907" i="24"/>
  <c r="AM907" i="24" s="1"/>
  <c r="AN907" i="24"/>
  <c r="AO907" i="24" s="1"/>
  <c r="AP907" i="24"/>
  <c r="AQ907" i="24" s="1"/>
  <c r="AL908" i="24"/>
  <c r="AM908" i="24" s="1"/>
  <c r="AN908" i="24"/>
  <c r="AO908" i="24" s="1"/>
  <c r="AP908" i="24"/>
  <c r="AQ908" i="24" s="1"/>
  <c r="AL909" i="24"/>
  <c r="AM909" i="24" s="1"/>
  <c r="AN909" i="24"/>
  <c r="AO909" i="24" s="1"/>
  <c r="AP909" i="24"/>
  <c r="AQ909" i="24" s="1"/>
  <c r="AL910" i="24"/>
  <c r="AM910" i="24" s="1"/>
  <c r="AN910" i="24"/>
  <c r="AO910" i="24" s="1"/>
  <c r="AP910" i="24"/>
  <c r="AQ910" i="24" s="1"/>
  <c r="AL911" i="24"/>
  <c r="AM911" i="24" s="1"/>
  <c r="AN911" i="24"/>
  <c r="AO911" i="24" s="1"/>
  <c r="AP911" i="24"/>
  <c r="AQ911" i="24" s="1"/>
  <c r="AL912" i="24"/>
  <c r="AM912" i="24" s="1"/>
  <c r="AN912" i="24"/>
  <c r="AO912" i="24" s="1"/>
  <c r="AP912" i="24"/>
  <c r="AQ912" i="24" s="1"/>
  <c r="AL2424" i="24"/>
  <c r="AM2424" i="24" s="1"/>
  <c r="AN2424" i="24"/>
  <c r="AO2424" i="24" s="1"/>
  <c r="AP2424" i="24"/>
  <c r="AQ2424" i="24" s="1"/>
  <c r="AL2506" i="24"/>
  <c r="AM2506" i="24" s="1"/>
  <c r="AN2506" i="24"/>
  <c r="AO2506" i="24" s="1"/>
  <c r="AP2506" i="24"/>
  <c r="AQ2506" i="24" s="1"/>
  <c r="AL1712" i="24"/>
  <c r="AM1712" i="24" s="1"/>
  <c r="AN1712" i="24"/>
  <c r="AO1712" i="24" s="1"/>
  <c r="AP1712" i="24"/>
  <c r="AQ1712" i="24" s="1"/>
  <c r="AL913" i="24"/>
  <c r="AM913" i="24" s="1"/>
  <c r="AN913" i="24"/>
  <c r="AO913" i="24" s="1"/>
  <c r="AP913" i="24"/>
  <c r="AQ913" i="24" s="1"/>
  <c r="AL914" i="24"/>
  <c r="AM914" i="24" s="1"/>
  <c r="AN914" i="24"/>
  <c r="AO914" i="24" s="1"/>
  <c r="AP914" i="24"/>
  <c r="AQ914" i="24" s="1"/>
  <c r="AL915" i="24"/>
  <c r="AM915" i="24" s="1"/>
  <c r="AN915" i="24"/>
  <c r="AO915" i="24" s="1"/>
  <c r="AP915" i="24"/>
  <c r="AQ915" i="24" s="1"/>
  <c r="AL1713" i="24"/>
  <c r="AM1713" i="24" s="1"/>
  <c r="AN1713" i="24"/>
  <c r="AO1713" i="24" s="1"/>
  <c r="AP1713" i="24"/>
  <c r="AQ1713" i="24" s="1"/>
  <c r="AL1714" i="24"/>
  <c r="AM1714" i="24" s="1"/>
  <c r="AN1714" i="24"/>
  <c r="AO1714" i="24" s="1"/>
  <c r="AP1714" i="24"/>
  <c r="AQ1714" i="24" s="1"/>
  <c r="AL1715" i="24"/>
  <c r="AM1715" i="24" s="1"/>
  <c r="AN1715" i="24"/>
  <c r="AO1715" i="24" s="1"/>
  <c r="AP1715" i="24"/>
  <c r="AQ1715" i="24" s="1"/>
  <c r="AL1716" i="24"/>
  <c r="AM1716" i="24" s="1"/>
  <c r="AN1716" i="24"/>
  <c r="AO1716" i="24" s="1"/>
  <c r="AP1716" i="24"/>
  <c r="AQ1716" i="24" s="1"/>
  <c r="AL1717" i="24"/>
  <c r="AM1717" i="24" s="1"/>
  <c r="AN1717" i="24"/>
  <c r="AO1717" i="24" s="1"/>
  <c r="AP1717" i="24"/>
  <c r="AQ1717" i="24" s="1"/>
  <c r="AL916" i="24"/>
  <c r="AM916" i="24" s="1"/>
  <c r="AN916" i="24"/>
  <c r="AO916" i="24" s="1"/>
  <c r="AP916" i="24"/>
  <c r="AQ916" i="24" s="1"/>
  <c r="AL917" i="24"/>
  <c r="AM917" i="24" s="1"/>
  <c r="AN917" i="24"/>
  <c r="AO917" i="24" s="1"/>
  <c r="AP917" i="24"/>
  <c r="AQ917" i="24" s="1"/>
  <c r="AL918" i="24"/>
  <c r="AM918" i="24" s="1"/>
  <c r="AN918" i="24"/>
  <c r="AO918" i="24" s="1"/>
  <c r="AP918" i="24"/>
  <c r="AQ918" i="24" s="1"/>
  <c r="AL1718" i="24"/>
  <c r="AM1718" i="24" s="1"/>
  <c r="AN1718" i="24"/>
  <c r="AO1718" i="24" s="1"/>
  <c r="AP1718" i="24"/>
  <c r="AQ1718" i="24" s="1"/>
  <c r="AL919" i="24"/>
  <c r="AM919" i="24" s="1"/>
  <c r="AN919" i="24"/>
  <c r="AO919" i="24" s="1"/>
  <c r="AP919" i="24"/>
  <c r="AQ919" i="24" s="1"/>
  <c r="AL1963" i="24"/>
  <c r="AM1963" i="24" s="1"/>
  <c r="AN1963" i="24"/>
  <c r="AO1963" i="24" s="1"/>
  <c r="AP1963" i="24"/>
  <c r="AQ1963" i="24" s="1"/>
  <c r="AL1719" i="24"/>
  <c r="AM1719" i="24" s="1"/>
  <c r="AN1719" i="24"/>
  <c r="AO1719" i="24" s="1"/>
  <c r="AP1719" i="24"/>
  <c r="AQ1719" i="24" s="1"/>
  <c r="AL2389" i="24"/>
  <c r="AM2389" i="24" s="1"/>
  <c r="AN2389" i="24"/>
  <c r="AO2389" i="24" s="1"/>
  <c r="AP2389" i="24"/>
  <c r="AQ2389" i="24" s="1"/>
  <c r="AL2163" i="24"/>
  <c r="AM2163" i="24" s="1"/>
  <c r="AN2163" i="24"/>
  <c r="AO2163" i="24" s="1"/>
  <c r="AP2163" i="24"/>
  <c r="AQ2163" i="24" s="1"/>
  <c r="AL1720" i="24"/>
  <c r="AM1720" i="24" s="1"/>
  <c r="AN1720" i="24"/>
  <c r="AO1720" i="24" s="1"/>
  <c r="AP1720" i="24"/>
  <c r="AQ1720" i="24" s="1"/>
  <c r="AL1721" i="24"/>
  <c r="AM1721" i="24" s="1"/>
  <c r="AN1721" i="24"/>
  <c r="AO1721" i="24" s="1"/>
  <c r="AP1721" i="24"/>
  <c r="AQ1721" i="24" s="1"/>
  <c r="AL1722" i="24"/>
  <c r="AM1722" i="24" s="1"/>
  <c r="AN1722" i="24"/>
  <c r="AO1722" i="24" s="1"/>
  <c r="AP1722" i="24"/>
  <c r="AQ1722" i="24" s="1"/>
  <c r="AL1723" i="24"/>
  <c r="AM1723" i="24" s="1"/>
  <c r="AN1723" i="24"/>
  <c r="AO1723" i="24" s="1"/>
  <c r="AP1723" i="24"/>
  <c r="AQ1723" i="24" s="1"/>
  <c r="AL1724" i="24"/>
  <c r="AM1724" i="24" s="1"/>
  <c r="AN1724" i="24"/>
  <c r="AO1724" i="24" s="1"/>
  <c r="AP1724" i="24"/>
  <c r="AQ1724" i="24" s="1"/>
  <c r="AL1725" i="24"/>
  <c r="AM1725" i="24" s="1"/>
  <c r="AN1725" i="24"/>
  <c r="AO1725" i="24" s="1"/>
  <c r="AP1725" i="24"/>
  <c r="AQ1725" i="24" s="1"/>
  <c r="AL920" i="24"/>
  <c r="AM920" i="24" s="1"/>
  <c r="AN920" i="24"/>
  <c r="AO920" i="24" s="1"/>
  <c r="AP920" i="24"/>
  <c r="AQ920" i="24" s="1"/>
  <c r="AL921" i="24"/>
  <c r="AM921" i="24" s="1"/>
  <c r="AN921" i="24"/>
  <c r="AO921" i="24" s="1"/>
  <c r="AP921" i="24"/>
  <c r="AQ921" i="24" s="1"/>
  <c r="AL1726" i="24"/>
  <c r="AM1726" i="24" s="1"/>
  <c r="AN1726" i="24"/>
  <c r="AO1726" i="24" s="1"/>
  <c r="AP1726" i="24"/>
  <c r="AQ1726" i="24" s="1"/>
  <c r="AL1727" i="24"/>
  <c r="AM1727" i="24" s="1"/>
  <c r="AN1727" i="24"/>
  <c r="AO1727" i="24" s="1"/>
  <c r="AP1727" i="24"/>
  <c r="AQ1727" i="24" s="1"/>
  <c r="AL1728" i="24"/>
  <c r="AM1728" i="24" s="1"/>
  <c r="AN1728" i="24"/>
  <c r="AO1728" i="24" s="1"/>
  <c r="AP1728" i="24"/>
  <c r="AQ1728" i="24" s="1"/>
  <c r="AL1730" i="24"/>
  <c r="AM1730" i="24" s="1"/>
  <c r="AN1730" i="24"/>
  <c r="AO1730" i="24" s="1"/>
  <c r="AP1730" i="24"/>
  <c r="AQ1730" i="24" s="1"/>
  <c r="AL1731" i="24"/>
  <c r="AM1731" i="24" s="1"/>
  <c r="AN1731" i="24"/>
  <c r="AO1731" i="24" s="1"/>
  <c r="AP1731" i="24"/>
  <c r="AQ1731" i="24" s="1"/>
  <c r="AL2434" i="24"/>
  <c r="AM2434" i="24" s="1"/>
  <c r="AN2434" i="24"/>
  <c r="AO2434" i="24" s="1"/>
  <c r="AP2434" i="24"/>
  <c r="AQ2434" i="24" s="1"/>
  <c r="AL922" i="24"/>
  <c r="AM922" i="24" s="1"/>
  <c r="AN922" i="24"/>
  <c r="AO922" i="24" s="1"/>
  <c r="AP922" i="24"/>
  <c r="AQ922" i="24" s="1"/>
  <c r="AL2098" i="24"/>
  <c r="AM2098" i="24" s="1"/>
  <c r="AN2098" i="24"/>
  <c r="AO2098" i="24" s="1"/>
  <c r="AP2098" i="24"/>
  <c r="AQ2098" i="24" s="1"/>
  <c r="AL1953" i="24"/>
  <c r="AM1953" i="24" s="1"/>
  <c r="AN1953" i="24"/>
  <c r="AO1953" i="24" s="1"/>
  <c r="AP1953" i="24"/>
  <c r="AQ1953" i="24" s="1"/>
  <c r="AL2161" i="24"/>
  <c r="AM2161" i="24" s="1"/>
  <c r="AN2161" i="24"/>
  <c r="AO2161" i="24" s="1"/>
  <c r="AP2161" i="24"/>
  <c r="AQ2161" i="24" s="1"/>
  <c r="AL2058" i="24"/>
  <c r="AM2058" i="24" s="1"/>
  <c r="AN2058" i="24"/>
  <c r="AO2058" i="24" s="1"/>
  <c r="AP2058" i="24"/>
  <c r="AQ2058" i="24" s="1"/>
  <c r="AL1875" i="24"/>
  <c r="AM1875" i="24" s="1"/>
  <c r="AN1875" i="24"/>
  <c r="AO1875" i="24" s="1"/>
  <c r="AP1875" i="24"/>
  <c r="AQ1875" i="24" s="1"/>
  <c r="AL1876" i="24"/>
  <c r="AM1876" i="24" s="1"/>
  <c r="AN1876" i="24"/>
  <c r="AO1876" i="24" s="1"/>
  <c r="AP1876" i="24"/>
  <c r="AQ1876" i="24" s="1"/>
  <c r="AL1874" i="24"/>
  <c r="AM1874" i="24" s="1"/>
  <c r="AN1874" i="24"/>
  <c r="AO1874" i="24" s="1"/>
  <c r="AP1874" i="24"/>
  <c r="AQ1874" i="24" s="1"/>
  <c r="AL2084" i="24"/>
  <c r="AM2084" i="24" s="1"/>
  <c r="AN2084" i="24"/>
  <c r="AO2084" i="24" s="1"/>
  <c r="AP2084" i="24"/>
  <c r="AQ2084" i="24" s="1"/>
  <c r="AL2292" i="24"/>
  <c r="AM2292" i="24" s="1"/>
  <c r="AN2292" i="24"/>
  <c r="AO2292" i="24" s="1"/>
  <c r="AP2292" i="24"/>
  <c r="AQ2292" i="24" s="1"/>
  <c r="AL2322" i="24"/>
  <c r="AM2322" i="24" s="1"/>
  <c r="AN2322" i="24"/>
  <c r="AO2322" i="24" s="1"/>
  <c r="AP2322" i="24"/>
  <c r="AQ2322" i="24" s="1"/>
  <c r="AL2053" i="24"/>
  <c r="AM2053" i="24" s="1"/>
  <c r="AN2053" i="24"/>
  <c r="AO2053" i="24" s="1"/>
  <c r="AP2053" i="24"/>
  <c r="AQ2053" i="24" s="1"/>
  <c r="AL923" i="24"/>
  <c r="AM923" i="24" s="1"/>
  <c r="AN923" i="24"/>
  <c r="AO923" i="24" s="1"/>
  <c r="AP923" i="24"/>
  <c r="AQ923" i="24" s="1"/>
  <c r="AL924" i="24"/>
  <c r="AM924" i="24" s="1"/>
  <c r="AN924" i="24"/>
  <c r="AO924" i="24" s="1"/>
  <c r="AP924" i="24"/>
  <c r="AQ924" i="24" s="1"/>
  <c r="AL1732" i="24"/>
  <c r="AM1732" i="24" s="1"/>
  <c r="AN1732" i="24"/>
  <c r="AO1732" i="24" s="1"/>
  <c r="AP1732" i="24"/>
  <c r="AQ1732" i="24" s="1"/>
  <c r="AL925" i="24"/>
  <c r="AM925" i="24" s="1"/>
  <c r="AN925" i="24"/>
  <c r="AO925" i="24" s="1"/>
  <c r="AP925" i="24"/>
  <c r="AQ925" i="24" s="1"/>
  <c r="AL1733" i="24"/>
  <c r="AM1733" i="24" s="1"/>
  <c r="AN1733" i="24"/>
  <c r="AO1733" i="24" s="1"/>
  <c r="AP1733" i="24"/>
  <c r="AQ1733" i="24" s="1"/>
  <c r="AL1734" i="24"/>
  <c r="AM1734" i="24" s="1"/>
  <c r="AN1734" i="24"/>
  <c r="AO1734" i="24" s="1"/>
  <c r="AP1734" i="24"/>
  <c r="AQ1734" i="24" s="1"/>
  <c r="AL926" i="24"/>
  <c r="AM926" i="24" s="1"/>
  <c r="AN926" i="24"/>
  <c r="AO926" i="24" s="1"/>
  <c r="AP926" i="24"/>
  <c r="AQ926" i="24" s="1"/>
  <c r="AL1735" i="24"/>
  <c r="AM1735" i="24" s="1"/>
  <c r="AN1735" i="24"/>
  <c r="AO1735" i="24" s="1"/>
  <c r="AP1735" i="24"/>
  <c r="AQ1735" i="24" s="1"/>
  <c r="AL1736" i="24"/>
  <c r="AM1736" i="24" s="1"/>
  <c r="AN1736" i="24"/>
  <c r="AO1736" i="24" s="1"/>
  <c r="AP1736" i="24"/>
  <c r="AQ1736" i="24" s="1"/>
  <c r="AL927" i="24"/>
  <c r="AM927" i="24" s="1"/>
  <c r="AN927" i="24"/>
  <c r="AO927" i="24" s="1"/>
  <c r="AP927" i="24"/>
  <c r="AQ927" i="24" s="1"/>
  <c r="AL928" i="24"/>
  <c r="AM928" i="24" s="1"/>
  <c r="AN928" i="24"/>
  <c r="AO928" i="24" s="1"/>
  <c r="AP928" i="24"/>
  <c r="AQ928" i="24" s="1"/>
  <c r="AL929" i="24"/>
  <c r="AM929" i="24" s="1"/>
  <c r="AN929" i="24"/>
  <c r="AO929" i="24" s="1"/>
  <c r="AP929" i="24"/>
  <c r="AQ929" i="24" s="1"/>
  <c r="AL930" i="24"/>
  <c r="AM930" i="24" s="1"/>
  <c r="AN930" i="24"/>
  <c r="AO930" i="24" s="1"/>
  <c r="AP930" i="24"/>
  <c r="AQ930" i="24" s="1"/>
  <c r="AL931" i="24"/>
  <c r="AM931" i="24" s="1"/>
  <c r="AN931" i="24"/>
  <c r="AO931" i="24" s="1"/>
  <c r="AP931" i="24"/>
  <c r="AQ931" i="24" s="1"/>
  <c r="AL1737" i="24"/>
  <c r="AM1737" i="24" s="1"/>
  <c r="AN1737" i="24"/>
  <c r="AO1737" i="24" s="1"/>
  <c r="AP1737" i="24"/>
  <c r="AQ1737" i="24" s="1"/>
  <c r="AL932" i="24"/>
  <c r="AM932" i="24" s="1"/>
  <c r="AN932" i="24"/>
  <c r="AO932" i="24" s="1"/>
  <c r="AP932" i="24"/>
  <c r="AQ932" i="24" s="1"/>
  <c r="AL2162" i="24"/>
  <c r="AM2162" i="24" s="1"/>
  <c r="AN2162" i="24"/>
  <c r="AO2162" i="24" s="1"/>
  <c r="AP2162" i="24"/>
  <c r="AQ2162" i="24" s="1"/>
  <c r="AL2440" i="24"/>
  <c r="AM2440" i="24" s="1"/>
  <c r="AN2440" i="24"/>
  <c r="AO2440" i="24" s="1"/>
  <c r="AP2440" i="24"/>
  <c r="AQ2440" i="24" s="1"/>
  <c r="AL1738" i="24"/>
  <c r="AM1738" i="24" s="1"/>
  <c r="AN1738" i="24"/>
  <c r="AO1738" i="24" s="1"/>
  <c r="AP1738" i="24"/>
  <c r="AQ1738" i="24" s="1"/>
  <c r="AL2524" i="24"/>
  <c r="AM2524" i="24" s="1"/>
  <c r="AN2524" i="24"/>
  <c r="AO2524" i="24" s="1"/>
  <c r="AP2524" i="24"/>
  <c r="AQ2524" i="24" s="1"/>
  <c r="AL933" i="24"/>
  <c r="AM933" i="24" s="1"/>
  <c r="AN933" i="24"/>
  <c r="AO933" i="24" s="1"/>
  <c r="AP933" i="24"/>
  <c r="AQ933" i="24" s="1"/>
  <c r="AL2457" i="24"/>
  <c r="AM2457" i="24" s="1"/>
  <c r="AN2457" i="24"/>
  <c r="AO2457" i="24" s="1"/>
  <c r="AP2457" i="24"/>
  <c r="AQ2457" i="24" s="1"/>
  <c r="AL934" i="24"/>
  <c r="AM934" i="24" s="1"/>
  <c r="AN934" i="24"/>
  <c r="AO934" i="24" s="1"/>
  <c r="AP934" i="24"/>
  <c r="AQ934" i="24" s="1"/>
  <c r="AL1739" i="24"/>
  <c r="AM1739" i="24" s="1"/>
  <c r="AN1739" i="24"/>
  <c r="AO1739" i="24" s="1"/>
  <c r="AP1739" i="24"/>
  <c r="AQ1739" i="24" s="1"/>
  <c r="AL1740" i="24"/>
  <c r="AM1740" i="24" s="1"/>
  <c r="AN1740" i="24"/>
  <c r="AO1740" i="24" s="1"/>
  <c r="AP1740" i="24"/>
  <c r="AQ1740" i="24" s="1"/>
  <c r="AL1741" i="24"/>
  <c r="AM1741" i="24" s="1"/>
  <c r="AN1741" i="24"/>
  <c r="AO1741" i="24" s="1"/>
  <c r="AP1741" i="24"/>
  <c r="AQ1741" i="24" s="1"/>
  <c r="AL2458" i="24"/>
  <c r="AM2458" i="24" s="1"/>
  <c r="AN2458" i="24"/>
  <c r="AO2458" i="24" s="1"/>
  <c r="AP2458" i="24"/>
  <c r="AQ2458" i="24" s="1"/>
  <c r="AL935" i="24"/>
  <c r="AM935" i="24" s="1"/>
  <c r="AN935" i="24"/>
  <c r="AO935" i="24" s="1"/>
  <c r="AP935" i="24"/>
  <c r="AQ935" i="24" s="1"/>
  <c r="AL936" i="24"/>
  <c r="AM936" i="24" s="1"/>
  <c r="AN936" i="24"/>
  <c r="AO936" i="24" s="1"/>
  <c r="AP936" i="24"/>
  <c r="AQ936" i="24" s="1"/>
  <c r="AL937" i="24"/>
  <c r="AM937" i="24" s="1"/>
  <c r="AN937" i="24"/>
  <c r="AO937" i="24" s="1"/>
  <c r="AP937" i="24"/>
  <c r="AQ937" i="24" s="1"/>
  <c r="AL938" i="24"/>
  <c r="AM938" i="24" s="1"/>
  <c r="AN938" i="24"/>
  <c r="AO938" i="24" s="1"/>
  <c r="AP938" i="24"/>
  <c r="AQ938" i="24" s="1"/>
  <c r="AL939" i="24"/>
  <c r="AM939" i="24" s="1"/>
  <c r="AN939" i="24"/>
  <c r="AO939" i="24" s="1"/>
  <c r="AP939" i="24"/>
  <c r="AQ939" i="24" s="1"/>
  <c r="AL940" i="24"/>
  <c r="AM940" i="24" s="1"/>
  <c r="AN940" i="24"/>
  <c r="AO940" i="24" s="1"/>
  <c r="AP940" i="24"/>
  <c r="AQ940" i="24" s="1"/>
  <c r="AL1742" i="24"/>
  <c r="AM1742" i="24" s="1"/>
  <c r="AN1742" i="24"/>
  <c r="AO1742" i="24" s="1"/>
  <c r="AP1742" i="24"/>
  <c r="AQ1742" i="24" s="1"/>
  <c r="AL941" i="24"/>
  <c r="AM941" i="24" s="1"/>
  <c r="AN941" i="24"/>
  <c r="AO941" i="24" s="1"/>
  <c r="AP941" i="24"/>
  <c r="AQ941" i="24" s="1"/>
  <c r="AL2459" i="24"/>
  <c r="AM2459" i="24" s="1"/>
  <c r="AN2459" i="24"/>
  <c r="AO2459" i="24" s="1"/>
  <c r="AP2459" i="24"/>
  <c r="AQ2459" i="24" s="1"/>
  <c r="AL942" i="24"/>
  <c r="AM942" i="24" s="1"/>
  <c r="AN942" i="24"/>
  <c r="AO942" i="24" s="1"/>
  <c r="AP942" i="24"/>
  <c r="AQ942" i="24" s="1"/>
  <c r="AL1743" i="24"/>
  <c r="AM1743" i="24" s="1"/>
  <c r="AN1743" i="24"/>
  <c r="AO1743" i="24" s="1"/>
  <c r="AP1743" i="24"/>
  <c r="AQ1743" i="24" s="1"/>
  <c r="AL1744" i="24"/>
  <c r="AM1744" i="24" s="1"/>
  <c r="AN1744" i="24"/>
  <c r="AO1744" i="24" s="1"/>
  <c r="AP1744" i="24"/>
  <c r="AQ1744" i="24" s="1"/>
  <c r="AL943" i="24"/>
  <c r="AM943" i="24" s="1"/>
  <c r="AN943" i="24"/>
  <c r="AO943" i="24" s="1"/>
  <c r="AP943" i="24"/>
  <c r="AQ943" i="24" s="1"/>
  <c r="AL2460" i="24"/>
  <c r="AM2460" i="24" s="1"/>
  <c r="AN2460" i="24"/>
  <c r="AO2460" i="24" s="1"/>
  <c r="AP2460" i="24"/>
  <c r="AQ2460" i="24" s="1"/>
  <c r="AL2500" i="24"/>
  <c r="AM2500" i="24" s="1"/>
  <c r="AN2500" i="24"/>
  <c r="AO2500" i="24" s="1"/>
  <c r="AP2500" i="24"/>
  <c r="AQ2500" i="24" s="1"/>
  <c r="AL1745" i="24"/>
  <c r="AM1745" i="24" s="1"/>
  <c r="AN1745" i="24"/>
  <c r="AO1745" i="24" s="1"/>
  <c r="AP1745" i="24"/>
  <c r="AQ1745" i="24" s="1"/>
  <c r="AL2478" i="24"/>
  <c r="AM2478" i="24" s="1"/>
  <c r="AN2478" i="24"/>
  <c r="AO2478" i="24" s="1"/>
  <c r="AP2478" i="24"/>
  <c r="AQ2478" i="24" s="1"/>
  <c r="AL2422" i="24"/>
  <c r="AM2422" i="24" s="1"/>
  <c r="AN2422" i="24"/>
  <c r="AO2422" i="24" s="1"/>
  <c r="AP2422" i="24"/>
  <c r="AQ2422" i="24" s="1"/>
  <c r="AL1096" i="24"/>
  <c r="AM1096" i="24" s="1"/>
  <c r="AN1096" i="24"/>
  <c r="AO1096" i="24" s="1"/>
  <c r="AP1096" i="24"/>
  <c r="AQ1096" i="24" s="1"/>
  <c r="AL2126" i="24"/>
  <c r="AM2126" i="24" s="1"/>
  <c r="AN2126" i="24"/>
  <c r="AO2126" i="24" s="1"/>
  <c r="AP2126" i="24"/>
  <c r="AQ2126" i="24" s="1"/>
  <c r="AL2512" i="24"/>
  <c r="AM2512" i="24" s="1"/>
  <c r="AN2512" i="24"/>
  <c r="AO2512" i="24" s="1"/>
  <c r="AP2512" i="24"/>
  <c r="AQ2512" i="24" s="1"/>
  <c r="AL2510" i="24"/>
  <c r="AM2510" i="24" s="1"/>
  <c r="AN2510" i="24"/>
  <c r="AO2510" i="24" s="1"/>
  <c r="AP2510" i="24"/>
  <c r="AQ2510" i="24" s="1"/>
  <c r="AL2485" i="24"/>
  <c r="AM2485" i="24" s="1"/>
  <c r="AN2485" i="24"/>
  <c r="AO2485" i="24" s="1"/>
  <c r="AP2485" i="24"/>
  <c r="AQ2485" i="24" s="1"/>
  <c r="AL1746" i="24"/>
  <c r="AM1746" i="24" s="1"/>
  <c r="AN1746" i="24"/>
  <c r="AO1746" i="24" s="1"/>
  <c r="AP1746" i="24"/>
  <c r="AQ1746" i="24" s="1"/>
  <c r="AL2165" i="24"/>
  <c r="AM2165" i="24" s="1"/>
  <c r="AN2165" i="24"/>
  <c r="AO2165" i="24" s="1"/>
  <c r="AP2165" i="24"/>
  <c r="AQ2165" i="24" s="1"/>
  <c r="AL1747" i="24"/>
  <c r="AM1747" i="24" s="1"/>
  <c r="AN1747" i="24"/>
  <c r="AO1747" i="24" s="1"/>
  <c r="AP1747" i="24"/>
  <c r="AQ1747" i="24" s="1"/>
  <c r="AL1748" i="24"/>
  <c r="AM1748" i="24" s="1"/>
  <c r="AN1748" i="24"/>
  <c r="AO1748" i="24" s="1"/>
  <c r="AP1748" i="24"/>
  <c r="AQ1748" i="24" s="1"/>
  <c r="AL1749" i="24"/>
  <c r="AM1749" i="24" s="1"/>
  <c r="AN1749" i="24"/>
  <c r="AO1749" i="24" s="1"/>
  <c r="AP1749" i="24"/>
  <c r="AQ1749" i="24" s="1"/>
  <c r="AL1750" i="24"/>
  <c r="AM1750" i="24" s="1"/>
  <c r="AN1750" i="24"/>
  <c r="AO1750" i="24" s="1"/>
  <c r="AP1750" i="24"/>
  <c r="AQ1750" i="24" s="1"/>
  <c r="AL944" i="24"/>
  <c r="AM944" i="24" s="1"/>
  <c r="AN944" i="24"/>
  <c r="AO944" i="24" s="1"/>
  <c r="AP944" i="24"/>
  <c r="AQ944" i="24" s="1"/>
  <c r="AL1751" i="24"/>
  <c r="AM1751" i="24" s="1"/>
  <c r="AN1751" i="24"/>
  <c r="AO1751" i="24" s="1"/>
  <c r="AP1751" i="24"/>
  <c r="AQ1751" i="24" s="1"/>
  <c r="AL945" i="24"/>
  <c r="AM945" i="24" s="1"/>
  <c r="AN945" i="24"/>
  <c r="AO945" i="24" s="1"/>
  <c r="AP945" i="24"/>
  <c r="AQ945" i="24" s="1"/>
  <c r="AL1752" i="24"/>
  <c r="AM1752" i="24" s="1"/>
  <c r="AN1752" i="24"/>
  <c r="AO1752" i="24" s="1"/>
  <c r="AP1752" i="24"/>
  <c r="AQ1752" i="24" s="1"/>
  <c r="AL1753" i="24"/>
  <c r="AM1753" i="24" s="1"/>
  <c r="AN1753" i="24"/>
  <c r="AO1753" i="24" s="1"/>
  <c r="AP1753" i="24"/>
  <c r="AQ1753" i="24" s="1"/>
  <c r="AL1754" i="24"/>
  <c r="AM1754" i="24" s="1"/>
  <c r="AN1754" i="24"/>
  <c r="AO1754" i="24" s="1"/>
  <c r="AP1754" i="24"/>
  <c r="AQ1754" i="24" s="1"/>
  <c r="AL946" i="24"/>
  <c r="AM946" i="24" s="1"/>
  <c r="AN946" i="24"/>
  <c r="AO946" i="24" s="1"/>
  <c r="AP946" i="24"/>
  <c r="AQ946" i="24" s="1"/>
  <c r="AL1103" i="24"/>
  <c r="AM1103" i="24" s="1"/>
  <c r="AN1103" i="24"/>
  <c r="AO1103" i="24" s="1"/>
  <c r="AP1103" i="24"/>
  <c r="AQ1103" i="24" s="1"/>
  <c r="AL2496" i="24"/>
  <c r="AM2496" i="24" s="1"/>
  <c r="AN2496" i="24"/>
  <c r="AO2496" i="24" s="1"/>
  <c r="AP2496" i="24"/>
  <c r="AQ2496" i="24" s="1"/>
  <c r="AL2536" i="24"/>
  <c r="AM2536" i="24" s="1"/>
  <c r="AN2536" i="24"/>
  <c r="AO2536" i="24" s="1"/>
  <c r="AP2536" i="24"/>
  <c r="AQ2536" i="24" s="1"/>
  <c r="AL2088" i="24"/>
  <c r="AM2088" i="24" s="1"/>
  <c r="AN2088" i="24"/>
  <c r="AO2088" i="24" s="1"/>
  <c r="AP2088" i="24"/>
  <c r="AQ2088" i="24" s="1"/>
  <c r="AL1098" i="24"/>
  <c r="AM1098" i="24" s="1"/>
  <c r="AN1098" i="24"/>
  <c r="AO1098" i="24" s="1"/>
  <c r="AP1098" i="24"/>
  <c r="AQ1098" i="24" s="1"/>
  <c r="AL947" i="24"/>
  <c r="AM947" i="24" s="1"/>
  <c r="AN947" i="24"/>
  <c r="AO947" i="24" s="1"/>
  <c r="AP947" i="24"/>
  <c r="AQ947" i="24" s="1"/>
  <c r="AL1755" i="24"/>
  <c r="AM1755" i="24" s="1"/>
  <c r="AN1755" i="24"/>
  <c r="AO1755" i="24" s="1"/>
  <c r="AP1755" i="24"/>
  <c r="AQ1755" i="24" s="1"/>
  <c r="AL948" i="24"/>
  <c r="AM948" i="24" s="1"/>
  <c r="AN948" i="24"/>
  <c r="AO948" i="24" s="1"/>
  <c r="AP948" i="24"/>
  <c r="AQ948" i="24" s="1"/>
  <c r="AL2461" i="24"/>
  <c r="AM2461" i="24" s="1"/>
  <c r="AN2461" i="24"/>
  <c r="AO2461" i="24" s="1"/>
  <c r="AP2461" i="24"/>
  <c r="AQ2461" i="24" s="1"/>
  <c r="AL949" i="24"/>
  <c r="AM949" i="24" s="1"/>
  <c r="AN949" i="24"/>
  <c r="AO949" i="24" s="1"/>
  <c r="AP949" i="24"/>
  <c r="AQ949" i="24" s="1"/>
  <c r="AL1756" i="24"/>
  <c r="AM1756" i="24" s="1"/>
  <c r="AN1756" i="24"/>
  <c r="AO1756" i="24" s="1"/>
  <c r="AP1756" i="24"/>
  <c r="AQ1756" i="24" s="1"/>
  <c r="AL2462" i="24"/>
  <c r="AM2462" i="24" s="1"/>
  <c r="AN2462" i="24"/>
  <c r="AO2462" i="24" s="1"/>
  <c r="AP2462" i="24"/>
  <c r="AQ2462" i="24" s="1"/>
  <c r="AL950" i="24"/>
  <c r="AM950" i="24" s="1"/>
  <c r="AN950" i="24"/>
  <c r="AO950" i="24" s="1"/>
  <c r="AP950" i="24"/>
  <c r="AQ950" i="24" s="1"/>
  <c r="AL1757" i="24"/>
  <c r="AM1757" i="24" s="1"/>
  <c r="AN1757" i="24"/>
  <c r="AO1757" i="24" s="1"/>
  <c r="AP1757" i="24"/>
  <c r="AQ1757" i="24" s="1"/>
  <c r="AL951" i="24"/>
  <c r="AM951" i="24" s="1"/>
  <c r="AN951" i="24"/>
  <c r="AO951" i="24" s="1"/>
  <c r="AP951" i="24"/>
  <c r="AQ951" i="24" s="1"/>
  <c r="AL1758" i="24"/>
  <c r="AM1758" i="24" s="1"/>
  <c r="AN1758" i="24"/>
  <c r="AO1758" i="24" s="1"/>
  <c r="AP1758" i="24"/>
  <c r="AQ1758" i="24" s="1"/>
  <c r="AL2158" i="24"/>
  <c r="AM2158" i="24" s="1"/>
  <c r="AN2158" i="24"/>
  <c r="AO2158" i="24" s="1"/>
  <c r="AP2158" i="24"/>
  <c r="AQ2158" i="24" s="1"/>
  <c r="AL1759" i="24"/>
  <c r="AM1759" i="24" s="1"/>
  <c r="AN1759" i="24"/>
  <c r="AO1759" i="24" s="1"/>
  <c r="AP1759" i="24"/>
  <c r="AQ1759" i="24" s="1"/>
  <c r="AL952" i="24"/>
  <c r="AM952" i="24" s="1"/>
  <c r="AN952" i="24"/>
  <c r="AO952" i="24" s="1"/>
  <c r="AP952" i="24"/>
  <c r="AQ952" i="24" s="1"/>
  <c r="AL1760" i="24"/>
  <c r="AM1760" i="24" s="1"/>
  <c r="AN1760" i="24"/>
  <c r="AO1760" i="24" s="1"/>
  <c r="AP1760" i="24"/>
  <c r="AQ1760" i="24" s="1"/>
  <c r="AL1761" i="24"/>
  <c r="AM1761" i="24" s="1"/>
  <c r="AN1761" i="24"/>
  <c r="AO1761" i="24" s="1"/>
  <c r="AP1761" i="24"/>
  <c r="AQ1761" i="24" s="1"/>
  <c r="AL953" i="24"/>
  <c r="AM953" i="24" s="1"/>
  <c r="AN953" i="24"/>
  <c r="AO953" i="24" s="1"/>
  <c r="AP953" i="24"/>
  <c r="AQ953" i="24" s="1"/>
  <c r="AL954" i="24"/>
  <c r="AM954" i="24" s="1"/>
  <c r="AN954" i="24"/>
  <c r="AO954" i="24" s="1"/>
  <c r="AP954" i="24"/>
  <c r="AQ954" i="24" s="1"/>
  <c r="AL955" i="24"/>
  <c r="AM955" i="24" s="1"/>
  <c r="AN955" i="24"/>
  <c r="AO955" i="24" s="1"/>
  <c r="AP955" i="24"/>
  <c r="AQ955" i="24" s="1"/>
  <c r="AL956" i="24"/>
  <c r="AM956" i="24" s="1"/>
  <c r="AN956" i="24"/>
  <c r="AO956" i="24" s="1"/>
  <c r="AP956" i="24"/>
  <c r="AQ956" i="24" s="1"/>
  <c r="AL957" i="24"/>
  <c r="AM957" i="24" s="1"/>
  <c r="AN957" i="24"/>
  <c r="AO957" i="24" s="1"/>
  <c r="AP957" i="24"/>
  <c r="AQ957" i="24" s="1"/>
  <c r="AL958" i="24"/>
  <c r="AM958" i="24" s="1"/>
  <c r="AN958" i="24"/>
  <c r="AO958" i="24" s="1"/>
  <c r="AP958" i="24"/>
  <c r="AQ958" i="24" s="1"/>
  <c r="AL1762" i="24"/>
  <c r="AM1762" i="24" s="1"/>
  <c r="AN1762" i="24"/>
  <c r="AO1762" i="24" s="1"/>
  <c r="AP1762" i="24"/>
  <c r="AQ1762" i="24" s="1"/>
  <c r="AL959" i="24"/>
  <c r="AM959" i="24" s="1"/>
  <c r="AN959" i="24"/>
  <c r="AO959" i="24" s="1"/>
  <c r="AP959" i="24"/>
  <c r="AQ959" i="24" s="1"/>
  <c r="AL1763" i="24"/>
  <c r="AM1763" i="24" s="1"/>
  <c r="AN1763" i="24"/>
  <c r="AO1763" i="24" s="1"/>
  <c r="AP1763" i="24"/>
  <c r="AQ1763" i="24" s="1"/>
  <c r="AL960" i="24"/>
  <c r="AM960" i="24" s="1"/>
  <c r="AN960" i="24"/>
  <c r="AO960" i="24" s="1"/>
  <c r="AP960" i="24"/>
  <c r="AQ960" i="24" s="1"/>
  <c r="AL961" i="24"/>
  <c r="AM961" i="24" s="1"/>
  <c r="AN961" i="24"/>
  <c r="AO961" i="24" s="1"/>
  <c r="AP961" i="24"/>
  <c r="AQ961" i="24" s="1"/>
  <c r="AL1764" i="24"/>
  <c r="AM1764" i="24" s="1"/>
  <c r="AN1764" i="24"/>
  <c r="AO1764" i="24" s="1"/>
  <c r="AP1764" i="24"/>
  <c r="AQ1764" i="24" s="1"/>
  <c r="AL1765" i="24"/>
  <c r="AM1765" i="24" s="1"/>
  <c r="AN1765" i="24"/>
  <c r="AO1765" i="24" s="1"/>
  <c r="AP1765" i="24"/>
  <c r="AQ1765" i="24" s="1"/>
  <c r="AL1766" i="24"/>
  <c r="AM1766" i="24" s="1"/>
  <c r="AN1766" i="24"/>
  <c r="AO1766" i="24" s="1"/>
  <c r="AP1766" i="24"/>
  <c r="AQ1766" i="24" s="1"/>
  <c r="AL1896" i="24"/>
  <c r="AM1896" i="24" s="1"/>
  <c r="AN1896" i="24"/>
  <c r="AO1896" i="24" s="1"/>
  <c r="AP1896" i="24"/>
  <c r="AQ1896" i="24" s="1"/>
  <c r="AL962" i="24"/>
  <c r="AM962" i="24" s="1"/>
  <c r="AN962" i="24"/>
  <c r="AO962" i="24" s="1"/>
  <c r="AP962" i="24"/>
  <c r="AQ962" i="24" s="1"/>
  <c r="AL1099" i="24"/>
  <c r="AM1099" i="24" s="1"/>
  <c r="AN1099" i="24"/>
  <c r="AO1099" i="24" s="1"/>
  <c r="AP1099" i="24"/>
  <c r="AQ1099" i="24" s="1"/>
  <c r="AL1767" i="24"/>
  <c r="AM1767" i="24" s="1"/>
  <c r="AN1767" i="24"/>
  <c r="AO1767" i="24" s="1"/>
  <c r="AP1767" i="24"/>
  <c r="AQ1767" i="24" s="1"/>
  <c r="AL963" i="24"/>
  <c r="AM963" i="24" s="1"/>
  <c r="AN963" i="24"/>
  <c r="AO963" i="24" s="1"/>
  <c r="AP963" i="24"/>
  <c r="AQ963" i="24" s="1"/>
  <c r="AL964" i="24"/>
  <c r="AM964" i="24" s="1"/>
  <c r="AN964" i="24"/>
  <c r="AO964" i="24" s="1"/>
  <c r="AP964" i="24"/>
  <c r="AQ964" i="24" s="1"/>
  <c r="AL965" i="24"/>
  <c r="AM965" i="24" s="1"/>
  <c r="AN965" i="24"/>
  <c r="AO965" i="24" s="1"/>
  <c r="AP965" i="24"/>
  <c r="AQ965" i="24" s="1"/>
  <c r="AL966" i="24"/>
  <c r="AM966" i="24" s="1"/>
  <c r="AN966" i="24"/>
  <c r="AO966" i="24" s="1"/>
  <c r="AP966" i="24"/>
  <c r="AQ966" i="24" s="1"/>
  <c r="AL1770" i="24"/>
  <c r="AM1770" i="24" s="1"/>
  <c r="AN1770" i="24"/>
  <c r="AO1770" i="24" s="1"/>
  <c r="AP1770" i="24"/>
  <c r="AQ1770" i="24" s="1"/>
  <c r="AL967" i="24"/>
  <c r="AM967" i="24" s="1"/>
  <c r="AN967" i="24"/>
  <c r="AO967" i="24" s="1"/>
  <c r="AP967" i="24"/>
  <c r="AQ967" i="24" s="1"/>
  <c r="AL968" i="24"/>
  <c r="AM968" i="24" s="1"/>
  <c r="AN968" i="24"/>
  <c r="AO968" i="24" s="1"/>
  <c r="AP968" i="24"/>
  <c r="AQ968" i="24" s="1"/>
  <c r="AL969" i="24"/>
  <c r="AM969" i="24" s="1"/>
  <c r="AN969" i="24"/>
  <c r="AO969" i="24" s="1"/>
  <c r="AP969" i="24"/>
  <c r="AQ969" i="24" s="1"/>
  <c r="AL13" i="24"/>
  <c r="AM13" i="24" s="1"/>
  <c r="AN13" i="24"/>
  <c r="AO13" i="24" s="1"/>
  <c r="AP13" i="24"/>
  <c r="AQ13" i="24" s="1"/>
  <c r="AL1771" i="24"/>
  <c r="AM1771" i="24" s="1"/>
  <c r="AN1771" i="24"/>
  <c r="AO1771" i="24" s="1"/>
  <c r="AP1771" i="24"/>
  <c r="AQ1771" i="24" s="1"/>
  <c r="AL1772" i="24"/>
  <c r="AM1772" i="24" s="1"/>
  <c r="AN1772" i="24"/>
  <c r="AO1772" i="24" s="1"/>
  <c r="AP1772" i="24"/>
  <c r="AQ1772" i="24" s="1"/>
  <c r="AL2275" i="24"/>
  <c r="AM2275" i="24" s="1"/>
  <c r="AN2275" i="24"/>
  <c r="AO2275" i="24" s="1"/>
  <c r="AP2275" i="24"/>
  <c r="AQ2275" i="24" s="1"/>
  <c r="AL2034" i="24"/>
  <c r="AM2034" i="24" s="1"/>
  <c r="AN2034" i="24"/>
  <c r="AO2034" i="24" s="1"/>
  <c r="AP2034" i="24"/>
  <c r="AQ2034" i="24" s="1"/>
  <c r="AL1877" i="24"/>
  <c r="AM1877" i="24" s="1"/>
  <c r="AN1877" i="24"/>
  <c r="AO1877" i="24" s="1"/>
  <c r="AP1877" i="24"/>
  <c r="AQ1877" i="24" s="1"/>
  <c r="AL1773" i="24"/>
  <c r="AM1773" i="24" s="1"/>
  <c r="AN1773" i="24"/>
  <c r="AO1773" i="24" s="1"/>
  <c r="AP1773" i="24"/>
  <c r="AQ1773" i="24" s="1"/>
  <c r="AL2419" i="24"/>
  <c r="AM2419" i="24" s="1"/>
  <c r="AN2419" i="24"/>
  <c r="AO2419" i="24" s="1"/>
  <c r="AP2419" i="24"/>
  <c r="AQ2419" i="24" s="1"/>
  <c r="AL2006" i="24"/>
  <c r="AM2006" i="24" s="1"/>
  <c r="AN2006" i="24"/>
  <c r="AO2006" i="24" s="1"/>
  <c r="AP2006" i="24"/>
  <c r="AQ2006" i="24" s="1"/>
  <c r="AL1986" i="24"/>
  <c r="AM1986" i="24" s="1"/>
  <c r="AN1986" i="24"/>
  <c r="AO1986" i="24" s="1"/>
  <c r="AP1986" i="24"/>
  <c r="AQ1986" i="24" s="1"/>
  <c r="AL2274" i="24"/>
  <c r="AM2274" i="24" s="1"/>
  <c r="AN2274" i="24"/>
  <c r="AO2274" i="24" s="1"/>
  <c r="AP2274" i="24"/>
  <c r="AQ2274" i="24" s="1"/>
  <c r="AL1097" i="24"/>
  <c r="AM1097" i="24" s="1"/>
  <c r="AN1097" i="24"/>
  <c r="AO1097" i="24" s="1"/>
  <c r="AP1097" i="24"/>
  <c r="AQ1097" i="24" s="1"/>
  <c r="AL2525" i="24"/>
  <c r="AM2525" i="24" s="1"/>
  <c r="AN2525" i="24"/>
  <c r="AO2525" i="24" s="1"/>
  <c r="AP2525" i="24"/>
  <c r="AQ2525" i="24" s="1"/>
  <c r="AL2463" i="24"/>
  <c r="AM2463" i="24" s="1"/>
  <c r="AN2463" i="24"/>
  <c r="AO2463" i="24" s="1"/>
  <c r="AP2463" i="24"/>
  <c r="AQ2463" i="24" s="1"/>
  <c r="AL1774" i="24"/>
  <c r="AM1774" i="24" s="1"/>
  <c r="AN1774" i="24"/>
  <c r="AO1774" i="24" s="1"/>
  <c r="AP1774" i="24"/>
  <c r="AQ1774" i="24" s="1"/>
  <c r="AL1775" i="24"/>
  <c r="AM1775" i="24" s="1"/>
  <c r="AN1775" i="24"/>
  <c r="AO1775" i="24" s="1"/>
  <c r="AP1775" i="24"/>
  <c r="AQ1775" i="24" s="1"/>
  <c r="AL1776" i="24"/>
  <c r="AM1776" i="24" s="1"/>
  <c r="AN1776" i="24"/>
  <c r="AO1776" i="24" s="1"/>
  <c r="AP1776" i="24"/>
  <c r="AQ1776" i="24" s="1"/>
  <c r="AL970" i="24"/>
  <c r="AM970" i="24" s="1"/>
  <c r="AN970" i="24"/>
  <c r="AO970" i="24" s="1"/>
  <c r="AP970" i="24"/>
  <c r="AQ970" i="24" s="1"/>
  <c r="AL971" i="24"/>
  <c r="AM971" i="24" s="1"/>
  <c r="AN971" i="24"/>
  <c r="AO971" i="24" s="1"/>
  <c r="AP971" i="24"/>
  <c r="AQ971" i="24" s="1"/>
  <c r="AL1777" i="24"/>
  <c r="AM1777" i="24" s="1"/>
  <c r="AN1777" i="24"/>
  <c r="AO1777" i="24" s="1"/>
  <c r="AP1777" i="24"/>
  <c r="AQ1777" i="24" s="1"/>
  <c r="AL2507" i="24"/>
  <c r="AM2507" i="24" s="1"/>
  <c r="AN2507" i="24"/>
  <c r="AO2507" i="24" s="1"/>
  <c r="AP2507" i="24"/>
  <c r="AQ2507" i="24" s="1"/>
  <c r="AL2464" i="24"/>
  <c r="AM2464" i="24" s="1"/>
  <c r="AN2464" i="24"/>
  <c r="AO2464" i="24" s="1"/>
  <c r="AP2464" i="24"/>
  <c r="AQ2464" i="24" s="1"/>
  <c r="AL972" i="24"/>
  <c r="AM972" i="24" s="1"/>
  <c r="AN972" i="24"/>
  <c r="AO972" i="24" s="1"/>
  <c r="AP972" i="24"/>
  <c r="AQ972" i="24" s="1"/>
  <c r="AL973" i="24"/>
  <c r="AM973" i="24" s="1"/>
  <c r="AN973" i="24"/>
  <c r="AO973" i="24" s="1"/>
  <c r="AP973" i="24"/>
  <c r="AQ973" i="24" s="1"/>
  <c r="AL974" i="24"/>
  <c r="AM974" i="24" s="1"/>
  <c r="AN974" i="24"/>
  <c r="AO974" i="24" s="1"/>
  <c r="AP974" i="24"/>
  <c r="AQ974" i="24" s="1"/>
  <c r="AL1778" i="24"/>
  <c r="AM1778" i="24" s="1"/>
  <c r="AN1778" i="24"/>
  <c r="AO1778" i="24" s="1"/>
  <c r="AP1778" i="24"/>
  <c r="AQ1778" i="24" s="1"/>
  <c r="AL975" i="24"/>
  <c r="AM975" i="24" s="1"/>
  <c r="AN975" i="24"/>
  <c r="AO975" i="24" s="1"/>
  <c r="AP975" i="24"/>
  <c r="AQ975" i="24" s="1"/>
  <c r="AL1779" i="24"/>
  <c r="AM1779" i="24" s="1"/>
  <c r="AN1779" i="24"/>
  <c r="AO1779" i="24" s="1"/>
  <c r="AP1779" i="24"/>
  <c r="AQ1779" i="24" s="1"/>
  <c r="AL2465" i="24"/>
  <c r="AM2465" i="24" s="1"/>
  <c r="AN2465" i="24"/>
  <c r="AO2465" i="24" s="1"/>
  <c r="AP2465" i="24"/>
  <c r="AQ2465" i="24" s="1"/>
  <c r="AL1780" i="24"/>
  <c r="AM1780" i="24" s="1"/>
  <c r="AN1780" i="24"/>
  <c r="AO1780" i="24" s="1"/>
  <c r="AP1780" i="24"/>
  <c r="AQ1780" i="24" s="1"/>
  <c r="AL1781" i="24"/>
  <c r="AM1781" i="24" s="1"/>
  <c r="AN1781" i="24"/>
  <c r="AO1781" i="24" s="1"/>
  <c r="AP1781" i="24"/>
  <c r="AQ1781" i="24" s="1"/>
  <c r="AL1782" i="24"/>
  <c r="AM1782" i="24" s="1"/>
  <c r="AN1782" i="24"/>
  <c r="AO1782" i="24" s="1"/>
  <c r="AP1782" i="24"/>
  <c r="AQ1782" i="24" s="1"/>
  <c r="AL976" i="24"/>
  <c r="AM976" i="24" s="1"/>
  <c r="AN976" i="24"/>
  <c r="AO976" i="24" s="1"/>
  <c r="AP976" i="24"/>
  <c r="AQ976" i="24" s="1"/>
  <c r="AL1783" i="24"/>
  <c r="AM1783" i="24" s="1"/>
  <c r="AN1783" i="24"/>
  <c r="AO1783" i="24" s="1"/>
  <c r="AP1783" i="24"/>
  <c r="AQ1783" i="24" s="1"/>
  <c r="AL1784" i="24"/>
  <c r="AM1784" i="24" s="1"/>
  <c r="AN1784" i="24"/>
  <c r="AO1784" i="24" s="1"/>
  <c r="AP1784" i="24"/>
  <c r="AQ1784" i="24" s="1"/>
  <c r="AL977" i="24"/>
  <c r="AM977" i="24" s="1"/>
  <c r="AN977" i="24"/>
  <c r="AO977" i="24" s="1"/>
  <c r="AP977" i="24"/>
  <c r="AQ977" i="24" s="1"/>
  <c r="AL1785" i="24"/>
  <c r="AM1785" i="24" s="1"/>
  <c r="AN1785" i="24"/>
  <c r="AO1785" i="24" s="1"/>
  <c r="AP1785" i="24"/>
  <c r="AQ1785" i="24" s="1"/>
  <c r="AL978" i="24"/>
  <c r="AM978" i="24" s="1"/>
  <c r="AN978" i="24"/>
  <c r="AO978" i="24" s="1"/>
  <c r="AP978" i="24"/>
  <c r="AQ978" i="24" s="1"/>
  <c r="AL1786" i="24"/>
  <c r="AM1786" i="24" s="1"/>
  <c r="AN1786" i="24"/>
  <c r="AO1786" i="24" s="1"/>
  <c r="AP1786" i="24"/>
  <c r="AQ1786" i="24" s="1"/>
  <c r="AL1787" i="24"/>
  <c r="AM1787" i="24" s="1"/>
  <c r="AN1787" i="24"/>
  <c r="AO1787" i="24" s="1"/>
  <c r="AP1787" i="24"/>
  <c r="AQ1787" i="24" s="1"/>
  <c r="AL2466" i="24"/>
  <c r="AM2466" i="24" s="1"/>
  <c r="AN2466" i="24"/>
  <c r="AO2466" i="24" s="1"/>
  <c r="AP2466" i="24"/>
  <c r="AQ2466" i="24" s="1"/>
  <c r="AL979" i="24"/>
  <c r="AM979" i="24" s="1"/>
  <c r="AN979" i="24"/>
  <c r="AO979" i="24" s="1"/>
  <c r="AP979" i="24"/>
  <c r="AQ979" i="24" s="1"/>
  <c r="AL1788" i="24"/>
  <c r="AM1788" i="24" s="1"/>
  <c r="AN1788" i="24"/>
  <c r="AO1788" i="24" s="1"/>
  <c r="AP1788" i="24"/>
  <c r="AQ1788" i="24" s="1"/>
  <c r="AL980" i="24"/>
  <c r="AM980" i="24" s="1"/>
  <c r="AN980" i="24"/>
  <c r="AO980" i="24" s="1"/>
  <c r="AP980" i="24"/>
  <c r="AQ980" i="24" s="1"/>
  <c r="AL1789" i="24"/>
  <c r="AM1789" i="24" s="1"/>
  <c r="AN1789" i="24"/>
  <c r="AO1789" i="24" s="1"/>
  <c r="AP1789" i="24"/>
  <c r="AQ1789" i="24" s="1"/>
  <c r="AL1790" i="24"/>
  <c r="AM1790" i="24" s="1"/>
  <c r="AN1790" i="24"/>
  <c r="AO1790" i="24" s="1"/>
  <c r="AP1790" i="24"/>
  <c r="AQ1790" i="24" s="1"/>
  <c r="AL1791" i="24"/>
  <c r="AM1791" i="24" s="1"/>
  <c r="AN1791" i="24"/>
  <c r="AO1791" i="24" s="1"/>
  <c r="AP1791" i="24"/>
  <c r="AQ1791" i="24" s="1"/>
  <c r="AL2467" i="24"/>
  <c r="AM2467" i="24" s="1"/>
  <c r="AN2467" i="24"/>
  <c r="AO2467" i="24" s="1"/>
  <c r="AP2467" i="24"/>
  <c r="AQ2467" i="24" s="1"/>
  <c r="AL2468" i="24"/>
  <c r="AM2468" i="24" s="1"/>
  <c r="AN2468" i="24"/>
  <c r="AO2468" i="24" s="1"/>
  <c r="AP2468" i="24"/>
  <c r="AQ2468" i="24" s="1"/>
  <c r="AL981" i="24"/>
  <c r="AM981" i="24" s="1"/>
  <c r="AN981" i="24"/>
  <c r="AO981" i="24" s="1"/>
  <c r="AP981" i="24"/>
  <c r="AQ981" i="24" s="1"/>
  <c r="AL982" i="24"/>
  <c r="AM982" i="24" s="1"/>
  <c r="AN982" i="24"/>
  <c r="AO982" i="24" s="1"/>
  <c r="AP982" i="24"/>
  <c r="AQ982" i="24" s="1"/>
  <c r="AL2469" i="24"/>
  <c r="AM2469" i="24" s="1"/>
  <c r="AN2469" i="24"/>
  <c r="AO2469" i="24" s="1"/>
  <c r="AP2469" i="24"/>
  <c r="AQ2469" i="24" s="1"/>
  <c r="AL1792" i="24"/>
  <c r="AM1792" i="24" s="1"/>
  <c r="AN1792" i="24"/>
  <c r="AO1792" i="24" s="1"/>
  <c r="AP1792" i="24"/>
  <c r="AQ1792" i="24" s="1"/>
  <c r="AL2470" i="24"/>
  <c r="AM2470" i="24" s="1"/>
  <c r="AN2470" i="24"/>
  <c r="AO2470" i="24" s="1"/>
  <c r="AP2470" i="24"/>
  <c r="AQ2470" i="24" s="1"/>
  <c r="AL983" i="24"/>
  <c r="AM983" i="24" s="1"/>
  <c r="AN983" i="24"/>
  <c r="AO983" i="24" s="1"/>
  <c r="AP983" i="24"/>
  <c r="AQ983" i="24" s="1"/>
  <c r="AL1793" i="24"/>
  <c r="AM1793" i="24" s="1"/>
  <c r="AN1793" i="24"/>
  <c r="AO1793" i="24" s="1"/>
  <c r="AP1793" i="24"/>
  <c r="AQ1793" i="24" s="1"/>
  <c r="AL1794" i="24"/>
  <c r="AM1794" i="24" s="1"/>
  <c r="AN1794" i="24"/>
  <c r="AO1794" i="24" s="1"/>
  <c r="AP1794" i="24"/>
  <c r="AQ1794" i="24" s="1"/>
  <c r="AL984" i="24"/>
  <c r="AM984" i="24" s="1"/>
  <c r="AN984" i="24"/>
  <c r="AO984" i="24" s="1"/>
  <c r="AP984" i="24"/>
  <c r="AQ984" i="24" s="1"/>
  <c r="AL985" i="24"/>
  <c r="AM985" i="24" s="1"/>
  <c r="AN985" i="24"/>
  <c r="AO985" i="24" s="1"/>
  <c r="AP985" i="24"/>
  <c r="AQ985" i="24" s="1"/>
  <c r="AL986" i="24"/>
  <c r="AM986" i="24" s="1"/>
  <c r="AN986" i="24"/>
  <c r="AO986" i="24" s="1"/>
  <c r="AP986" i="24"/>
  <c r="AQ986" i="24" s="1"/>
  <c r="AL987" i="24"/>
  <c r="AM987" i="24" s="1"/>
  <c r="AN987" i="24"/>
  <c r="AO987" i="24" s="1"/>
  <c r="AP987" i="24"/>
  <c r="AQ987" i="24" s="1"/>
  <c r="AL2489" i="24"/>
  <c r="AM2489" i="24" s="1"/>
  <c r="AN2489" i="24"/>
  <c r="AO2489" i="24" s="1"/>
  <c r="AP2489" i="24"/>
  <c r="AQ2489" i="24" s="1"/>
  <c r="AL2491" i="24"/>
  <c r="AM2491" i="24" s="1"/>
  <c r="AN2491" i="24"/>
  <c r="AO2491" i="24" s="1"/>
  <c r="AP2491" i="24"/>
  <c r="AQ2491" i="24" s="1"/>
  <c r="AL1795" i="24"/>
  <c r="AM1795" i="24" s="1"/>
  <c r="AN1795" i="24"/>
  <c r="AO1795" i="24" s="1"/>
  <c r="AP1795" i="24"/>
  <c r="AQ1795" i="24" s="1"/>
  <c r="AL988" i="24"/>
  <c r="AM988" i="24" s="1"/>
  <c r="AN988" i="24"/>
  <c r="AO988" i="24" s="1"/>
  <c r="AP988" i="24"/>
  <c r="AQ988" i="24" s="1"/>
  <c r="AL989" i="24"/>
  <c r="AM989" i="24" s="1"/>
  <c r="AN989" i="24"/>
  <c r="AO989" i="24" s="1"/>
  <c r="AP989" i="24"/>
  <c r="AQ989" i="24" s="1"/>
  <c r="AL990" i="24"/>
  <c r="AM990" i="24" s="1"/>
  <c r="AN990" i="24"/>
  <c r="AO990" i="24" s="1"/>
  <c r="AP990" i="24"/>
  <c r="AQ990" i="24" s="1"/>
  <c r="AL2224" i="24"/>
  <c r="AM2224" i="24" s="1"/>
  <c r="AN2224" i="24"/>
  <c r="AO2224" i="24" s="1"/>
  <c r="AP2224" i="24"/>
  <c r="AQ2224" i="24" s="1"/>
  <c r="AL2134" i="24"/>
  <c r="AM2134" i="24" s="1"/>
  <c r="AN2134" i="24"/>
  <c r="AO2134" i="24" s="1"/>
  <c r="AP2134" i="24"/>
  <c r="AQ2134" i="24" s="1"/>
  <c r="AL2386" i="24"/>
  <c r="AM2386" i="24" s="1"/>
  <c r="AN2386" i="24"/>
  <c r="AO2386" i="24" s="1"/>
  <c r="AP2386" i="24"/>
  <c r="AQ2386" i="24" s="1"/>
  <c r="AL2398" i="24"/>
  <c r="AM2398" i="24" s="1"/>
  <c r="AN2398" i="24"/>
  <c r="AO2398" i="24" s="1"/>
  <c r="AP2398" i="24"/>
  <c r="AQ2398" i="24" s="1"/>
  <c r="AL2208" i="24"/>
  <c r="AM2208" i="24" s="1"/>
  <c r="AN2208" i="24"/>
  <c r="AO2208" i="24" s="1"/>
  <c r="AP2208" i="24"/>
  <c r="AQ2208" i="24" s="1"/>
  <c r="AL1940" i="24"/>
  <c r="AM1940" i="24" s="1"/>
  <c r="AN1940" i="24"/>
  <c r="AO1940" i="24" s="1"/>
  <c r="AP1940" i="24"/>
  <c r="AQ1940" i="24" s="1"/>
  <c r="AL1796" i="24"/>
  <c r="AM1796" i="24" s="1"/>
  <c r="AN1796" i="24"/>
  <c r="AO1796" i="24" s="1"/>
  <c r="AP1796" i="24"/>
  <c r="AQ1796" i="24" s="1"/>
  <c r="AL2345" i="24"/>
  <c r="AM2345" i="24" s="1"/>
  <c r="AN2345" i="24"/>
  <c r="AO2345" i="24" s="1"/>
  <c r="AP2345" i="24"/>
  <c r="AQ2345" i="24" s="1"/>
  <c r="AL2284" i="24"/>
  <c r="AM2284" i="24" s="1"/>
  <c r="AN2284" i="24"/>
  <c r="AO2284" i="24" s="1"/>
  <c r="AP2284" i="24"/>
  <c r="AQ2284" i="24" s="1"/>
  <c r="AL2397" i="24"/>
  <c r="AM2397" i="24" s="1"/>
  <c r="AN2397" i="24"/>
  <c r="AO2397" i="24" s="1"/>
  <c r="AP2397" i="24"/>
  <c r="AQ2397" i="24" s="1"/>
  <c r="AL2358" i="24"/>
  <c r="AM2358" i="24" s="1"/>
  <c r="AN2358" i="24"/>
  <c r="AO2358" i="24" s="1"/>
  <c r="AP2358" i="24"/>
  <c r="AQ2358" i="24" s="1"/>
  <c r="AL991" i="24"/>
  <c r="AM991" i="24" s="1"/>
  <c r="AN991" i="24"/>
  <c r="AO991" i="24" s="1"/>
  <c r="AP991" i="24"/>
  <c r="AQ991" i="24" s="1"/>
  <c r="AL992" i="24"/>
  <c r="AM992" i="24" s="1"/>
  <c r="AN992" i="24"/>
  <c r="AO992" i="24" s="1"/>
  <c r="AP992" i="24"/>
  <c r="AQ992" i="24" s="1"/>
  <c r="AL993" i="24"/>
  <c r="AM993" i="24" s="1"/>
  <c r="AN993" i="24"/>
  <c r="AO993" i="24" s="1"/>
  <c r="AP993" i="24"/>
  <c r="AQ993" i="24" s="1"/>
  <c r="AL1797" i="24"/>
  <c r="AM1797" i="24" s="1"/>
  <c r="AN1797" i="24"/>
  <c r="AO1797" i="24" s="1"/>
  <c r="AP1797" i="24"/>
  <c r="AQ1797" i="24" s="1"/>
  <c r="AL1798" i="24"/>
  <c r="AM1798" i="24" s="1"/>
  <c r="AN1798" i="24"/>
  <c r="AO1798" i="24" s="1"/>
  <c r="AP1798" i="24"/>
  <c r="AQ1798" i="24" s="1"/>
  <c r="AL994" i="24"/>
  <c r="AM994" i="24" s="1"/>
  <c r="AN994" i="24"/>
  <c r="AO994" i="24" s="1"/>
  <c r="AP994" i="24"/>
  <c r="AQ994" i="24" s="1"/>
  <c r="AL995" i="24"/>
  <c r="AM995" i="24" s="1"/>
  <c r="AN995" i="24"/>
  <c r="AO995" i="24" s="1"/>
  <c r="AP995" i="24"/>
  <c r="AQ995" i="24" s="1"/>
  <c r="AL996" i="24"/>
  <c r="AM996" i="24" s="1"/>
  <c r="AN996" i="24"/>
  <c r="AO996" i="24" s="1"/>
  <c r="AP996" i="24"/>
  <c r="AQ996" i="24" s="1"/>
  <c r="AL997" i="24"/>
  <c r="AM997" i="24" s="1"/>
  <c r="AN997" i="24"/>
  <c r="AO997" i="24" s="1"/>
  <c r="AP997" i="24"/>
  <c r="AQ997" i="24" s="1"/>
  <c r="AL1799" i="24"/>
  <c r="AM1799" i="24" s="1"/>
  <c r="AN1799" i="24"/>
  <c r="AO1799" i="24" s="1"/>
  <c r="AP1799" i="24"/>
  <c r="AQ1799" i="24" s="1"/>
  <c r="AL998" i="24"/>
  <c r="AM998" i="24" s="1"/>
  <c r="AN998" i="24"/>
  <c r="AO998" i="24" s="1"/>
  <c r="AP998" i="24"/>
  <c r="AQ998" i="24" s="1"/>
  <c r="AL999" i="24"/>
  <c r="AM999" i="24" s="1"/>
  <c r="AN999" i="24"/>
  <c r="AO999" i="24" s="1"/>
  <c r="AP999" i="24"/>
  <c r="AQ999" i="24" s="1"/>
  <c r="AL1000" i="24"/>
  <c r="AM1000" i="24" s="1"/>
  <c r="AN1000" i="24"/>
  <c r="AO1000" i="24" s="1"/>
  <c r="AP1000" i="24"/>
  <c r="AQ1000" i="24" s="1"/>
  <c r="AL1800" i="24"/>
  <c r="AM1800" i="24" s="1"/>
  <c r="AN1800" i="24"/>
  <c r="AO1800" i="24" s="1"/>
  <c r="AP1800" i="24"/>
  <c r="AQ1800" i="24" s="1"/>
  <c r="AL1801" i="24"/>
  <c r="AM1801" i="24" s="1"/>
  <c r="AN1801" i="24"/>
  <c r="AO1801" i="24" s="1"/>
  <c r="AP1801" i="24"/>
  <c r="AQ1801" i="24" s="1"/>
  <c r="AL1802" i="24"/>
  <c r="AM1802" i="24" s="1"/>
  <c r="AN1802" i="24"/>
  <c r="AO1802" i="24" s="1"/>
  <c r="AP1802" i="24"/>
  <c r="AQ1802" i="24" s="1"/>
  <c r="AL1803" i="24"/>
  <c r="AM1803" i="24" s="1"/>
  <c r="AN1803" i="24"/>
  <c r="AO1803" i="24" s="1"/>
  <c r="AP1803" i="24"/>
  <c r="AQ1803" i="24" s="1"/>
  <c r="AL1804" i="24"/>
  <c r="AM1804" i="24" s="1"/>
  <c r="AN1804" i="24"/>
  <c r="AO1804" i="24" s="1"/>
  <c r="AP1804" i="24"/>
  <c r="AQ1804" i="24" s="1"/>
  <c r="AL1001" i="24"/>
  <c r="AM1001" i="24" s="1"/>
  <c r="AN1001" i="24"/>
  <c r="AO1001" i="24" s="1"/>
  <c r="AP1001" i="24"/>
  <c r="AQ1001" i="24" s="1"/>
  <c r="AL1805" i="24"/>
  <c r="AM1805" i="24" s="1"/>
  <c r="AN1805" i="24"/>
  <c r="AO1805" i="24" s="1"/>
  <c r="AP1805" i="24"/>
  <c r="AQ1805" i="24" s="1"/>
  <c r="AL1806" i="24"/>
  <c r="AM1806" i="24" s="1"/>
  <c r="AN1806" i="24"/>
  <c r="AO1806" i="24" s="1"/>
  <c r="AP1806" i="24"/>
  <c r="AQ1806" i="24" s="1"/>
  <c r="AL1002" i="24"/>
  <c r="AM1002" i="24" s="1"/>
  <c r="AN1002" i="24"/>
  <c r="AO1002" i="24" s="1"/>
  <c r="AP1002" i="24"/>
  <c r="AQ1002" i="24" s="1"/>
  <c r="AL1003" i="24"/>
  <c r="AM1003" i="24" s="1"/>
  <c r="AN1003" i="24"/>
  <c r="AO1003" i="24" s="1"/>
  <c r="AP1003" i="24"/>
  <c r="AQ1003" i="24" s="1"/>
  <c r="AL1807" i="24"/>
  <c r="AM1807" i="24" s="1"/>
  <c r="AN1807" i="24"/>
  <c r="AO1807" i="24" s="1"/>
  <c r="AP1807" i="24"/>
  <c r="AQ1807" i="24" s="1"/>
  <c r="AL1808" i="24"/>
  <c r="AM1808" i="24" s="1"/>
  <c r="AN1808" i="24"/>
  <c r="AO1808" i="24" s="1"/>
  <c r="AP1808" i="24"/>
  <c r="AQ1808" i="24" s="1"/>
  <c r="AL1809" i="24"/>
  <c r="AM1809" i="24" s="1"/>
  <c r="AN1809" i="24"/>
  <c r="AO1809" i="24" s="1"/>
  <c r="AP1809" i="24"/>
  <c r="AQ1809" i="24" s="1"/>
  <c r="AL1810" i="24"/>
  <c r="AM1810" i="24" s="1"/>
  <c r="AN1810" i="24"/>
  <c r="AO1810" i="24" s="1"/>
  <c r="AP1810" i="24"/>
  <c r="AQ1810" i="24" s="1"/>
  <c r="AL1004" i="24"/>
  <c r="AM1004" i="24" s="1"/>
  <c r="AN1004" i="24"/>
  <c r="AO1004" i="24" s="1"/>
  <c r="AP1004" i="24"/>
  <c r="AQ1004" i="24" s="1"/>
  <c r="AL1811" i="24"/>
  <c r="AM1811" i="24" s="1"/>
  <c r="AN1811" i="24"/>
  <c r="AO1811" i="24" s="1"/>
  <c r="AP1811" i="24"/>
  <c r="AQ1811" i="24" s="1"/>
  <c r="AL1005" i="24"/>
  <c r="AM1005" i="24" s="1"/>
  <c r="AN1005" i="24"/>
  <c r="AO1005" i="24" s="1"/>
  <c r="AP1005" i="24"/>
  <c r="AQ1005" i="24" s="1"/>
  <c r="AL1812" i="24"/>
  <c r="AM1812" i="24" s="1"/>
  <c r="AN1812" i="24"/>
  <c r="AO1812" i="24" s="1"/>
  <c r="AP1812" i="24"/>
  <c r="AQ1812" i="24" s="1"/>
  <c r="AL1006" i="24"/>
  <c r="AM1006" i="24" s="1"/>
  <c r="AN1006" i="24"/>
  <c r="AO1006" i="24" s="1"/>
  <c r="AP1006" i="24"/>
  <c r="AQ1006" i="24" s="1"/>
  <c r="AL1813" i="24"/>
  <c r="AM1813" i="24" s="1"/>
  <c r="AN1813" i="24"/>
  <c r="AO1813" i="24" s="1"/>
  <c r="AP1813" i="24"/>
  <c r="AQ1813" i="24" s="1"/>
  <c r="AL1007" i="24"/>
  <c r="AM1007" i="24" s="1"/>
  <c r="AN1007" i="24"/>
  <c r="AO1007" i="24" s="1"/>
  <c r="AP1007" i="24"/>
  <c r="AQ1007" i="24" s="1"/>
  <c r="AL1814" i="24"/>
  <c r="AM1814" i="24" s="1"/>
  <c r="AN1814" i="24"/>
  <c r="AO1814" i="24" s="1"/>
  <c r="AP1814" i="24"/>
  <c r="AQ1814" i="24" s="1"/>
  <c r="AL1816" i="24"/>
  <c r="AM1816" i="24" s="1"/>
  <c r="AN1816" i="24"/>
  <c r="AO1816" i="24" s="1"/>
  <c r="AP1816" i="24"/>
  <c r="AQ1816" i="24" s="1"/>
  <c r="AL1817" i="24"/>
  <c r="AM1817" i="24" s="1"/>
  <c r="AN1817" i="24"/>
  <c r="AO1817" i="24" s="1"/>
  <c r="AP1817" i="24"/>
  <c r="AQ1817" i="24" s="1"/>
  <c r="AL1008" i="24"/>
  <c r="AM1008" i="24" s="1"/>
  <c r="AN1008" i="24"/>
  <c r="AO1008" i="24" s="1"/>
  <c r="AP1008" i="24"/>
  <c r="AQ1008" i="24" s="1"/>
  <c r="AL1818" i="24"/>
  <c r="AM1818" i="24" s="1"/>
  <c r="AN1818" i="24"/>
  <c r="AO1818" i="24" s="1"/>
  <c r="AP1818" i="24"/>
  <c r="AQ1818" i="24" s="1"/>
  <c r="AL1009" i="24"/>
  <c r="AM1009" i="24" s="1"/>
  <c r="AN1009" i="24"/>
  <c r="AO1009" i="24" s="1"/>
  <c r="AP1009" i="24"/>
  <c r="AQ1009" i="24" s="1"/>
  <c r="AL1010" i="24"/>
  <c r="AM1010" i="24" s="1"/>
  <c r="AN1010" i="24"/>
  <c r="AO1010" i="24" s="1"/>
  <c r="AP1010" i="24"/>
  <c r="AQ1010" i="24" s="1"/>
  <c r="AL1819" i="24"/>
  <c r="AM1819" i="24" s="1"/>
  <c r="AN1819" i="24"/>
  <c r="AO1819" i="24" s="1"/>
  <c r="AP1819" i="24"/>
  <c r="AQ1819" i="24" s="1"/>
  <c r="AL1820" i="24"/>
  <c r="AM1820" i="24" s="1"/>
  <c r="AN1820" i="24"/>
  <c r="AO1820" i="24" s="1"/>
  <c r="AP1820" i="24"/>
  <c r="AQ1820" i="24" s="1"/>
  <c r="AL1821" i="24"/>
  <c r="AM1821" i="24" s="1"/>
  <c r="AN1821" i="24"/>
  <c r="AO1821" i="24" s="1"/>
  <c r="AP1821" i="24"/>
  <c r="AQ1821" i="24" s="1"/>
  <c r="AL1011" i="24"/>
  <c r="AM1011" i="24" s="1"/>
  <c r="AN1011" i="24"/>
  <c r="AO1011" i="24" s="1"/>
  <c r="AP1011" i="24"/>
  <c r="AQ1011" i="24" s="1"/>
  <c r="AL1012" i="24"/>
  <c r="AM1012" i="24" s="1"/>
  <c r="AN1012" i="24"/>
  <c r="AO1012" i="24" s="1"/>
  <c r="AP1012" i="24"/>
  <c r="AQ1012" i="24" s="1"/>
  <c r="AL1013" i="24"/>
  <c r="AM1013" i="24" s="1"/>
  <c r="AN1013" i="24"/>
  <c r="AO1013" i="24" s="1"/>
  <c r="AP1013" i="24"/>
  <c r="AQ1013" i="24" s="1"/>
  <c r="AL1822" i="24"/>
  <c r="AM1822" i="24" s="1"/>
  <c r="AN1822" i="24"/>
  <c r="AO1822" i="24" s="1"/>
  <c r="AP1822" i="24"/>
  <c r="AQ1822" i="24" s="1"/>
  <c r="AL1014" i="24"/>
  <c r="AM1014" i="24" s="1"/>
  <c r="AN1014" i="24"/>
  <c r="AO1014" i="24" s="1"/>
  <c r="AP1014" i="24"/>
  <c r="AQ1014" i="24" s="1"/>
  <c r="AL1015" i="24"/>
  <c r="AM1015" i="24" s="1"/>
  <c r="AN1015" i="24"/>
  <c r="AO1015" i="24" s="1"/>
  <c r="AP1015" i="24"/>
  <c r="AQ1015" i="24" s="1"/>
  <c r="AL1823" i="24"/>
  <c r="AM1823" i="24" s="1"/>
  <c r="AN1823" i="24"/>
  <c r="AO1823" i="24" s="1"/>
  <c r="AP1823" i="24"/>
  <c r="AQ1823" i="24" s="1"/>
  <c r="AL1016" i="24"/>
  <c r="AM1016" i="24" s="1"/>
  <c r="AN1016" i="24"/>
  <c r="AO1016" i="24" s="1"/>
  <c r="AP1016" i="24"/>
  <c r="AQ1016" i="24" s="1"/>
  <c r="AL1017" i="24"/>
  <c r="AM1017" i="24" s="1"/>
  <c r="AN1017" i="24"/>
  <c r="AO1017" i="24" s="1"/>
  <c r="AP1017" i="24"/>
  <c r="AQ1017" i="24" s="1"/>
  <c r="AL1018" i="24"/>
  <c r="AM1018" i="24" s="1"/>
  <c r="AN1018" i="24"/>
  <c r="AO1018" i="24" s="1"/>
  <c r="AP1018" i="24"/>
  <c r="AQ1018" i="24" s="1"/>
  <c r="AL1019" i="24"/>
  <c r="AM1019" i="24" s="1"/>
  <c r="AN1019" i="24"/>
  <c r="AO1019" i="24" s="1"/>
  <c r="AP1019" i="24"/>
  <c r="AQ1019" i="24" s="1"/>
  <c r="AL1020" i="24"/>
  <c r="AM1020" i="24" s="1"/>
  <c r="AN1020" i="24"/>
  <c r="AO1020" i="24" s="1"/>
  <c r="AP1020" i="24"/>
  <c r="AQ1020" i="24" s="1"/>
  <c r="AL1021" i="24"/>
  <c r="AM1021" i="24" s="1"/>
  <c r="AN1021" i="24"/>
  <c r="AO1021" i="24" s="1"/>
  <c r="AP1021" i="24"/>
  <c r="AQ1021" i="24" s="1"/>
  <c r="AL1022" i="24"/>
  <c r="AM1022" i="24" s="1"/>
  <c r="AN1022" i="24"/>
  <c r="AO1022" i="24" s="1"/>
  <c r="AP1022" i="24"/>
  <c r="AQ1022" i="24" s="1"/>
  <c r="AL1023" i="24"/>
  <c r="AM1023" i="24" s="1"/>
  <c r="AN1023" i="24"/>
  <c r="AO1023" i="24" s="1"/>
  <c r="AP1023" i="24"/>
  <c r="AQ1023" i="24" s="1"/>
  <c r="AL1024" i="24"/>
  <c r="AM1024" i="24" s="1"/>
  <c r="AN1024" i="24"/>
  <c r="AO1024" i="24" s="1"/>
  <c r="AP1024" i="24"/>
  <c r="AQ1024" i="24" s="1"/>
  <c r="AL1025" i="24"/>
  <c r="AM1025" i="24" s="1"/>
  <c r="AN1025" i="24"/>
  <c r="AO1025" i="24" s="1"/>
  <c r="AP1025" i="24"/>
  <c r="AQ1025" i="24" s="1"/>
  <c r="AL1026" i="24"/>
  <c r="AM1026" i="24" s="1"/>
  <c r="AN1026" i="24"/>
  <c r="AO1026" i="24" s="1"/>
  <c r="AP1026" i="24"/>
  <c r="AQ1026" i="24" s="1"/>
  <c r="AL1824" i="24"/>
  <c r="AM1824" i="24" s="1"/>
  <c r="AN1824" i="24"/>
  <c r="AO1824" i="24" s="1"/>
  <c r="AP1824" i="24"/>
  <c r="AQ1824" i="24" s="1"/>
  <c r="AL1825" i="24"/>
  <c r="AM1825" i="24" s="1"/>
  <c r="AN1825" i="24"/>
  <c r="AO1825" i="24" s="1"/>
  <c r="AP1825" i="24"/>
  <c r="AQ1825" i="24" s="1"/>
  <c r="AL1027" i="24"/>
  <c r="AM1027" i="24" s="1"/>
  <c r="AN1027" i="24"/>
  <c r="AO1027" i="24" s="1"/>
  <c r="AP1027" i="24"/>
  <c r="AQ1027" i="24" s="1"/>
  <c r="AL1826" i="24"/>
  <c r="AM1826" i="24" s="1"/>
  <c r="AN1826" i="24"/>
  <c r="AO1826" i="24" s="1"/>
  <c r="AP1826" i="24"/>
  <c r="AQ1826" i="24" s="1"/>
  <c r="AL1028" i="24"/>
  <c r="AM1028" i="24" s="1"/>
  <c r="AN1028" i="24"/>
  <c r="AO1028" i="24" s="1"/>
  <c r="AP1028" i="24"/>
  <c r="AQ1028" i="24" s="1"/>
  <c r="AL1029" i="24"/>
  <c r="AM1029" i="24" s="1"/>
  <c r="AN1029" i="24"/>
  <c r="AO1029" i="24" s="1"/>
  <c r="AP1029" i="24"/>
  <c r="AQ1029" i="24" s="1"/>
  <c r="AL1827" i="24"/>
  <c r="AM1827" i="24" s="1"/>
  <c r="AN1827" i="24"/>
  <c r="AO1827" i="24" s="1"/>
  <c r="AP1827" i="24"/>
  <c r="AQ1827" i="24" s="1"/>
  <c r="AL1030" i="24"/>
  <c r="AM1030" i="24" s="1"/>
  <c r="AN1030" i="24"/>
  <c r="AO1030" i="24" s="1"/>
  <c r="AP1030" i="24"/>
  <c r="AQ1030" i="24" s="1"/>
  <c r="AL1828" i="24"/>
  <c r="AM1828" i="24" s="1"/>
  <c r="AN1828" i="24"/>
  <c r="AO1828" i="24" s="1"/>
  <c r="AP1828" i="24"/>
  <c r="AQ1828" i="24" s="1"/>
  <c r="AL1031" i="24"/>
  <c r="AM1031" i="24" s="1"/>
  <c r="AN1031" i="24"/>
  <c r="AO1031" i="24" s="1"/>
  <c r="AP1031" i="24"/>
  <c r="AQ1031" i="24" s="1"/>
  <c r="AL1032" i="24"/>
  <c r="AM1032" i="24" s="1"/>
  <c r="AN1032" i="24"/>
  <c r="AO1032" i="24" s="1"/>
  <c r="AP1032" i="24"/>
  <c r="AQ1032" i="24" s="1"/>
  <c r="AL1829" i="24"/>
  <c r="AM1829" i="24" s="1"/>
  <c r="AN1829" i="24"/>
  <c r="AO1829" i="24" s="1"/>
  <c r="AP1829" i="24"/>
  <c r="AQ1829" i="24" s="1"/>
  <c r="AL1033" i="24"/>
  <c r="AM1033" i="24" s="1"/>
  <c r="AN1033" i="24"/>
  <c r="AO1033" i="24" s="1"/>
  <c r="AP1033" i="24"/>
  <c r="AQ1033" i="24" s="1"/>
  <c r="AL1034" i="24"/>
  <c r="AM1034" i="24" s="1"/>
  <c r="AN1034" i="24"/>
  <c r="AO1034" i="24" s="1"/>
  <c r="AP1034" i="24"/>
  <c r="AQ1034" i="24" s="1"/>
  <c r="AL1830" i="24"/>
  <c r="AM1830" i="24" s="1"/>
  <c r="AN1830" i="24"/>
  <c r="AO1830" i="24" s="1"/>
  <c r="AP1830" i="24"/>
  <c r="AQ1830" i="24" s="1"/>
  <c r="AL1035" i="24"/>
  <c r="AM1035" i="24" s="1"/>
  <c r="AN1035" i="24"/>
  <c r="AO1035" i="24" s="1"/>
  <c r="AP1035" i="24"/>
  <c r="AQ1035" i="24" s="1"/>
  <c r="AL1036" i="24"/>
  <c r="AM1036" i="24" s="1"/>
  <c r="AN1036" i="24"/>
  <c r="AO1036" i="24" s="1"/>
  <c r="AP1036" i="24"/>
  <c r="AQ1036" i="24" s="1"/>
  <c r="AL1037" i="24"/>
  <c r="AM1037" i="24" s="1"/>
  <c r="AN1037" i="24"/>
  <c r="AO1037" i="24" s="1"/>
  <c r="AP1037" i="24"/>
  <c r="AQ1037" i="24" s="1"/>
  <c r="AL1831" i="24"/>
  <c r="AM1831" i="24" s="1"/>
  <c r="AN1831" i="24"/>
  <c r="AO1831" i="24" s="1"/>
  <c r="AP1831" i="24"/>
  <c r="AQ1831" i="24" s="1"/>
  <c r="AL1038" i="24"/>
  <c r="AM1038" i="24" s="1"/>
  <c r="AN1038" i="24"/>
  <c r="AO1038" i="24" s="1"/>
  <c r="AP1038" i="24"/>
  <c r="AQ1038" i="24" s="1"/>
  <c r="AL1832" i="24"/>
  <c r="AM1832" i="24" s="1"/>
  <c r="AN1832" i="24"/>
  <c r="AO1832" i="24" s="1"/>
  <c r="AP1832" i="24"/>
  <c r="AQ1832" i="24" s="1"/>
  <c r="AL1833" i="24"/>
  <c r="AM1833" i="24" s="1"/>
  <c r="AN1833" i="24"/>
  <c r="AO1833" i="24" s="1"/>
  <c r="AP1833" i="24"/>
  <c r="AQ1833" i="24" s="1"/>
  <c r="AL1039" i="24"/>
  <c r="AM1039" i="24" s="1"/>
  <c r="AN1039" i="24"/>
  <c r="AO1039" i="24" s="1"/>
  <c r="AP1039" i="24"/>
  <c r="AQ1039" i="24" s="1"/>
  <c r="AL1040" i="24"/>
  <c r="AM1040" i="24" s="1"/>
  <c r="AN1040" i="24"/>
  <c r="AO1040" i="24" s="1"/>
  <c r="AP1040" i="24"/>
  <c r="AQ1040" i="24" s="1"/>
  <c r="AL1041" i="24"/>
  <c r="AM1041" i="24" s="1"/>
  <c r="AN1041" i="24"/>
  <c r="AO1041" i="24" s="1"/>
  <c r="AP1041" i="24"/>
  <c r="AQ1041" i="24" s="1"/>
  <c r="AL1834" i="24"/>
  <c r="AM1834" i="24" s="1"/>
  <c r="AN1834" i="24"/>
  <c r="AO1834" i="24" s="1"/>
  <c r="AP1834" i="24"/>
  <c r="AQ1834" i="24" s="1"/>
  <c r="AL1042" i="24"/>
  <c r="AM1042" i="24" s="1"/>
  <c r="AN1042" i="24"/>
  <c r="AO1042" i="24" s="1"/>
  <c r="AP1042" i="24"/>
  <c r="AQ1042" i="24" s="1"/>
  <c r="AL1043" i="24"/>
  <c r="AM1043" i="24" s="1"/>
  <c r="AN1043" i="24"/>
  <c r="AO1043" i="24" s="1"/>
  <c r="AP1043" i="24"/>
  <c r="AQ1043" i="24" s="1"/>
  <c r="AL2471" i="24"/>
  <c r="AM2471" i="24" s="1"/>
  <c r="AN2471" i="24"/>
  <c r="AO2471" i="24" s="1"/>
  <c r="AP2471" i="24"/>
  <c r="AQ2471" i="24" s="1"/>
  <c r="AL1835" i="24"/>
  <c r="AM1835" i="24" s="1"/>
  <c r="AN1835" i="24"/>
  <c r="AO1835" i="24" s="1"/>
  <c r="AP1835" i="24"/>
  <c r="AQ1835" i="24" s="1"/>
  <c r="AL1044" i="24"/>
  <c r="AM1044" i="24" s="1"/>
  <c r="AN1044" i="24"/>
  <c r="AO1044" i="24" s="1"/>
  <c r="AP1044" i="24"/>
  <c r="AQ1044" i="24" s="1"/>
  <c r="AL1045" i="24"/>
  <c r="AM1045" i="24" s="1"/>
  <c r="AN1045" i="24"/>
  <c r="AO1045" i="24" s="1"/>
  <c r="AP1045" i="24"/>
  <c r="AQ1045" i="24" s="1"/>
  <c r="AL1046" i="24"/>
  <c r="AM1046" i="24" s="1"/>
  <c r="AN1046" i="24"/>
  <c r="AO1046" i="24" s="1"/>
  <c r="AP1046" i="24"/>
  <c r="AQ1046" i="24" s="1"/>
  <c r="AL1047" i="24"/>
  <c r="AM1047" i="24" s="1"/>
  <c r="AN1047" i="24"/>
  <c r="AO1047" i="24" s="1"/>
  <c r="AP1047" i="24"/>
  <c r="AQ1047" i="24" s="1"/>
  <c r="AL1836" i="24"/>
  <c r="AM1836" i="24" s="1"/>
  <c r="AN1836" i="24"/>
  <c r="AO1836" i="24" s="1"/>
  <c r="AP1836" i="24"/>
  <c r="AQ1836" i="24" s="1"/>
  <c r="AL1837" i="24"/>
  <c r="AM1837" i="24" s="1"/>
  <c r="AN1837" i="24"/>
  <c r="AO1837" i="24" s="1"/>
  <c r="AP1837" i="24"/>
  <c r="AQ1837" i="24" s="1"/>
  <c r="AL1048" i="24"/>
  <c r="AM1048" i="24" s="1"/>
  <c r="AN1048" i="24"/>
  <c r="AO1048" i="24" s="1"/>
  <c r="AP1048" i="24"/>
  <c r="AQ1048" i="24" s="1"/>
  <c r="AL1049" i="24"/>
  <c r="AM1049" i="24" s="1"/>
  <c r="AN1049" i="24"/>
  <c r="AO1049" i="24" s="1"/>
  <c r="AP1049" i="24"/>
  <c r="AQ1049" i="24" s="1"/>
  <c r="AL2472" i="24"/>
  <c r="AM2472" i="24" s="1"/>
  <c r="AN2472" i="24"/>
  <c r="AO2472" i="24" s="1"/>
  <c r="AP2472" i="24"/>
  <c r="AQ2472" i="24" s="1"/>
  <c r="AL1838" i="24"/>
  <c r="AM1838" i="24" s="1"/>
  <c r="AN1838" i="24"/>
  <c r="AO1838" i="24" s="1"/>
  <c r="AP1838" i="24"/>
  <c r="AQ1838" i="24" s="1"/>
  <c r="AL1050" i="24"/>
  <c r="AM1050" i="24" s="1"/>
  <c r="AN1050" i="24"/>
  <c r="AO1050" i="24" s="1"/>
  <c r="AP1050" i="24"/>
  <c r="AQ1050" i="24" s="1"/>
  <c r="AL1051" i="24"/>
  <c r="AM1051" i="24" s="1"/>
  <c r="AN1051" i="24"/>
  <c r="AO1051" i="24" s="1"/>
  <c r="AP1051" i="24"/>
  <c r="AQ1051" i="24" s="1"/>
  <c r="AL1052" i="24"/>
  <c r="AM1052" i="24" s="1"/>
  <c r="AN1052" i="24"/>
  <c r="AO1052" i="24" s="1"/>
  <c r="AP1052" i="24"/>
  <c r="AQ1052" i="24" s="1"/>
  <c r="AL1053" i="24"/>
  <c r="AM1053" i="24" s="1"/>
  <c r="AN1053" i="24"/>
  <c r="AO1053" i="24" s="1"/>
  <c r="AP1053" i="24"/>
  <c r="AQ1053" i="24" s="1"/>
  <c r="AL1054" i="24"/>
  <c r="AM1054" i="24" s="1"/>
  <c r="AN1054" i="24"/>
  <c r="AO1054" i="24" s="1"/>
  <c r="AP1054" i="24"/>
  <c r="AQ1054" i="24" s="1"/>
  <c r="AL1055" i="24"/>
  <c r="AM1055" i="24" s="1"/>
  <c r="AN1055" i="24"/>
  <c r="AO1055" i="24" s="1"/>
  <c r="AP1055" i="24"/>
  <c r="AQ1055" i="24" s="1"/>
  <c r="AL1056" i="24"/>
  <c r="AM1056" i="24" s="1"/>
  <c r="AN1056" i="24"/>
  <c r="AO1056" i="24" s="1"/>
  <c r="AP1056" i="24"/>
  <c r="AQ1056" i="24" s="1"/>
  <c r="AL1057" i="24"/>
  <c r="AM1057" i="24" s="1"/>
  <c r="AN1057" i="24"/>
  <c r="AO1057" i="24" s="1"/>
  <c r="AP1057" i="24"/>
  <c r="AQ1057" i="24" s="1"/>
  <c r="AL1058" i="24"/>
  <c r="AM1058" i="24" s="1"/>
  <c r="AN1058" i="24"/>
  <c r="AO1058" i="24" s="1"/>
  <c r="AP1058" i="24"/>
  <c r="AQ1058" i="24" s="1"/>
  <c r="AL1059" i="24"/>
  <c r="AM1059" i="24" s="1"/>
  <c r="AN1059" i="24"/>
  <c r="AO1059" i="24" s="1"/>
  <c r="AP1059" i="24"/>
  <c r="AQ1059" i="24" s="1"/>
  <c r="AL1060" i="24"/>
  <c r="AM1060" i="24" s="1"/>
  <c r="AN1060" i="24"/>
  <c r="AO1060" i="24" s="1"/>
  <c r="AP1060" i="24"/>
  <c r="AQ1060" i="24" s="1"/>
  <c r="AL1061" i="24"/>
  <c r="AM1061" i="24" s="1"/>
  <c r="AN1061" i="24"/>
  <c r="AO1061" i="24" s="1"/>
  <c r="AP1061" i="24"/>
  <c r="AQ1061" i="24" s="1"/>
  <c r="AL1062" i="24"/>
  <c r="AM1062" i="24" s="1"/>
  <c r="AN1062" i="24"/>
  <c r="AO1062" i="24" s="1"/>
  <c r="AP1062" i="24"/>
  <c r="AQ1062" i="24" s="1"/>
  <c r="AL1063" i="24"/>
  <c r="AM1063" i="24" s="1"/>
  <c r="AN1063" i="24"/>
  <c r="AO1063" i="24" s="1"/>
  <c r="AP1063" i="24"/>
  <c r="AQ1063" i="24" s="1"/>
  <c r="AL1839" i="24"/>
  <c r="AM1839" i="24" s="1"/>
  <c r="AN1839" i="24"/>
  <c r="AO1839" i="24" s="1"/>
  <c r="AP1839" i="24"/>
  <c r="AQ1839" i="24" s="1"/>
  <c r="AL1064" i="24"/>
  <c r="AM1064" i="24" s="1"/>
  <c r="AN1064" i="24"/>
  <c r="AO1064" i="24" s="1"/>
  <c r="AP1064" i="24"/>
  <c r="AQ1064" i="24" s="1"/>
  <c r="AL1065" i="24"/>
  <c r="AM1065" i="24" s="1"/>
  <c r="AN1065" i="24"/>
  <c r="AO1065" i="24" s="1"/>
  <c r="AP1065" i="24"/>
  <c r="AQ1065" i="24" s="1"/>
  <c r="AL1840" i="24"/>
  <c r="AM1840" i="24" s="1"/>
  <c r="AN1840" i="24"/>
  <c r="AO1840" i="24" s="1"/>
  <c r="AP1840" i="24"/>
  <c r="AQ1840" i="24" s="1"/>
  <c r="AL1066" i="24"/>
  <c r="AM1066" i="24" s="1"/>
  <c r="AN1066" i="24"/>
  <c r="AO1066" i="24" s="1"/>
  <c r="AP1066" i="24"/>
  <c r="AQ1066" i="24" s="1"/>
  <c r="AL1067" i="24"/>
  <c r="AM1067" i="24" s="1"/>
  <c r="AN1067" i="24"/>
  <c r="AO1067" i="24" s="1"/>
  <c r="AP1067" i="24"/>
  <c r="AQ1067" i="24" s="1"/>
  <c r="AL1068" i="24"/>
  <c r="AM1068" i="24" s="1"/>
  <c r="AN1068" i="24"/>
  <c r="AO1068" i="24" s="1"/>
  <c r="AP1068" i="24"/>
  <c r="AQ1068" i="24" s="1"/>
  <c r="AL1069" i="24"/>
  <c r="AM1069" i="24" s="1"/>
  <c r="AN1069" i="24"/>
  <c r="AO1069" i="24" s="1"/>
  <c r="AP1069" i="24"/>
  <c r="AQ1069" i="24" s="1"/>
  <c r="AL1070" i="24"/>
  <c r="AM1070" i="24" s="1"/>
  <c r="AN1070" i="24"/>
  <c r="AO1070" i="24" s="1"/>
  <c r="AP1070" i="24"/>
  <c r="AQ1070" i="24" s="1"/>
  <c r="AL1071" i="24"/>
  <c r="AM1071" i="24" s="1"/>
  <c r="AN1071" i="24"/>
  <c r="AO1071" i="24" s="1"/>
  <c r="AP1071" i="24"/>
  <c r="AQ1071" i="24" s="1"/>
  <c r="AL1842" i="24"/>
  <c r="AM1842" i="24" s="1"/>
  <c r="AN1842" i="24"/>
  <c r="AO1842" i="24" s="1"/>
  <c r="AP1842" i="24"/>
  <c r="AQ1842" i="24" s="1"/>
  <c r="AL1072" i="24"/>
  <c r="AM1072" i="24" s="1"/>
  <c r="AN1072" i="24"/>
  <c r="AO1072" i="24" s="1"/>
  <c r="AP1072" i="24"/>
  <c r="AQ1072" i="24" s="1"/>
  <c r="AL1073" i="24"/>
  <c r="AM1073" i="24" s="1"/>
  <c r="AN1073" i="24"/>
  <c r="AO1073" i="24" s="1"/>
  <c r="AP1073" i="24"/>
  <c r="AQ1073" i="24" s="1"/>
  <c r="AL1074" i="24"/>
  <c r="AM1074" i="24" s="1"/>
  <c r="AN1074" i="24"/>
  <c r="AO1074" i="24" s="1"/>
  <c r="AP1074" i="24"/>
  <c r="AQ1074" i="24" s="1"/>
  <c r="AL1075" i="24"/>
  <c r="AM1075" i="24" s="1"/>
  <c r="AN1075" i="24"/>
  <c r="AO1075" i="24" s="1"/>
  <c r="AP1075" i="24"/>
  <c r="AQ1075" i="24" s="1"/>
  <c r="AL1076" i="24"/>
  <c r="AM1076" i="24" s="1"/>
  <c r="AN1076" i="24"/>
  <c r="AO1076" i="24" s="1"/>
  <c r="AP1076" i="24"/>
  <c r="AQ1076" i="24" s="1"/>
  <c r="AL1077" i="24"/>
  <c r="AM1077" i="24" s="1"/>
  <c r="AN1077" i="24"/>
  <c r="AO1077" i="24" s="1"/>
  <c r="AP1077" i="24"/>
  <c r="AQ1077" i="24" s="1"/>
  <c r="AL1078" i="24"/>
  <c r="AM1078" i="24" s="1"/>
  <c r="AN1078" i="24"/>
  <c r="AO1078" i="24" s="1"/>
  <c r="AP1078" i="24"/>
  <c r="AQ1078" i="24" s="1"/>
  <c r="AL1079" i="24"/>
  <c r="AM1079" i="24" s="1"/>
  <c r="AN1079" i="24"/>
  <c r="AO1079" i="24" s="1"/>
  <c r="AP1079" i="24"/>
  <c r="AQ1079" i="24" s="1"/>
  <c r="AL1080" i="24"/>
  <c r="AM1080" i="24" s="1"/>
  <c r="AN1080" i="24"/>
  <c r="AO1080" i="24" s="1"/>
  <c r="AP1080" i="24"/>
  <c r="AQ1080" i="24" s="1"/>
  <c r="AL1081" i="24"/>
  <c r="AM1081" i="24" s="1"/>
  <c r="AN1081" i="24"/>
  <c r="AO1081" i="24" s="1"/>
  <c r="AP1081" i="24"/>
  <c r="AQ1081" i="24" s="1"/>
  <c r="AL1082" i="24"/>
  <c r="AM1082" i="24" s="1"/>
  <c r="AN1082" i="24"/>
  <c r="AO1082" i="24" s="1"/>
  <c r="AP1082" i="24"/>
  <c r="AQ1082" i="24" s="1"/>
  <c r="AL1083" i="24"/>
  <c r="AM1083" i="24" s="1"/>
  <c r="AN1083" i="24"/>
  <c r="AO1083" i="24" s="1"/>
  <c r="AP1083" i="24"/>
  <c r="AQ1083" i="24" s="1"/>
  <c r="AL1084" i="24"/>
  <c r="AM1084" i="24" s="1"/>
  <c r="AN1084" i="24"/>
  <c r="AO1084" i="24" s="1"/>
  <c r="AP1084" i="24"/>
  <c r="AQ1084" i="24" s="1"/>
  <c r="AL1085" i="24"/>
  <c r="AM1085" i="24" s="1"/>
  <c r="AN1085" i="24"/>
  <c r="AO1085" i="24" s="1"/>
  <c r="AP1085" i="24"/>
  <c r="AQ1085" i="24" s="1"/>
  <c r="AL1086" i="24"/>
  <c r="AM1086" i="24" s="1"/>
  <c r="AN1086" i="24"/>
  <c r="AO1086" i="24" s="1"/>
  <c r="AP1086" i="24"/>
  <c r="AQ1086" i="24" s="1"/>
  <c r="AL1087" i="24"/>
  <c r="AM1087" i="24" s="1"/>
  <c r="AN1087" i="24"/>
  <c r="AO1087" i="24" s="1"/>
  <c r="AP1087" i="24"/>
  <c r="AQ1087" i="24" s="1"/>
  <c r="AL1088" i="24"/>
  <c r="AM1088" i="24" s="1"/>
  <c r="AN1088" i="24"/>
  <c r="AO1088" i="24" s="1"/>
  <c r="AP1088" i="24"/>
  <c r="AQ1088" i="24" s="1"/>
  <c r="AL1843" i="24"/>
  <c r="AM1843" i="24" s="1"/>
  <c r="AN1843" i="24"/>
  <c r="AO1843" i="24" s="1"/>
  <c r="AP1843" i="24"/>
  <c r="AQ1843" i="24" s="1"/>
  <c r="AL1844" i="24"/>
  <c r="AM1844" i="24" s="1"/>
  <c r="AN1844" i="24"/>
  <c r="AO1844" i="24" s="1"/>
  <c r="AP1844" i="24"/>
  <c r="AQ1844" i="24" s="1"/>
  <c r="AL1845" i="24"/>
  <c r="AM1845" i="24" s="1"/>
  <c r="AN1845" i="24"/>
  <c r="AO1845" i="24" s="1"/>
  <c r="AP1845" i="24"/>
  <c r="AQ1845" i="24" s="1"/>
  <c r="AL1089" i="24"/>
  <c r="AM1089" i="24" s="1"/>
  <c r="AN1089" i="24"/>
  <c r="AO1089" i="24" s="1"/>
  <c r="AP1089" i="24"/>
  <c r="AQ1089" i="24" s="1"/>
  <c r="AL1846" i="24"/>
  <c r="AM1846" i="24" s="1"/>
  <c r="AN1846" i="24"/>
  <c r="AO1846" i="24" s="1"/>
  <c r="AP1846" i="24"/>
  <c r="AQ1846" i="24" s="1"/>
  <c r="AL1090" i="24"/>
  <c r="AM1090" i="24" s="1"/>
  <c r="AN1090" i="24"/>
  <c r="AO1090" i="24" s="1"/>
  <c r="AP1090" i="24"/>
  <c r="AQ1090" i="24" s="1"/>
  <c r="AL1091" i="24"/>
  <c r="AM1091" i="24" s="1"/>
  <c r="AN1091" i="24"/>
  <c r="AO1091" i="24" s="1"/>
  <c r="AP1091" i="24"/>
  <c r="AQ1091" i="24" s="1"/>
  <c r="AL1847" i="24"/>
  <c r="AM1847" i="24" s="1"/>
  <c r="AN1847" i="24"/>
  <c r="AO1847" i="24" s="1"/>
  <c r="AP1847" i="24"/>
  <c r="AQ1847" i="24" s="1"/>
  <c r="AL1092" i="24"/>
  <c r="AM1092" i="24" s="1"/>
  <c r="AN1092" i="24"/>
  <c r="AO1092" i="24" s="1"/>
  <c r="AP1092" i="24"/>
  <c r="AQ1092" i="24" s="1"/>
  <c r="AL1848" i="24"/>
  <c r="AM1848" i="24" s="1"/>
  <c r="AN1848" i="24"/>
  <c r="AO1848" i="24" s="1"/>
  <c r="AP1848" i="24"/>
  <c r="AQ1848" i="24" s="1"/>
  <c r="AL1093" i="24"/>
  <c r="AM1093" i="24" s="1"/>
  <c r="AN1093" i="24"/>
  <c r="AO1093" i="24" s="1"/>
  <c r="AP1093" i="24"/>
  <c r="AQ1093" i="24" s="1"/>
  <c r="AL1094" i="24"/>
  <c r="AM1094" i="24" s="1"/>
  <c r="AN1094" i="24"/>
  <c r="AO1094" i="24" s="1"/>
  <c r="AP1094" i="24"/>
  <c r="AQ1094" i="24" s="1"/>
  <c r="AL1850" i="24"/>
  <c r="AM1850" i="24" s="1"/>
  <c r="AN1850" i="24"/>
  <c r="AO1850" i="24" s="1"/>
  <c r="AP1850" i="24"/>
  <c r="AQ1850" i="24" s="1"/>
  <c r="AL2357" i="24"/>
  <c r="AM2357" i="24" s="1"/>
  <c r="AN2357" i="24"/>
  <c r="AO2357" i="24" s="1"/>
  <c r="AP2357" i="24"/>
  <c r="AQ2357" i="24" s="1"/>
  <c r="AL1893" i="24"/>
  <c r="AM1893" i="24" s="1"/>
  <c r="AN1893" i="24"/>
  <c r="AO1893" i="24" s="1"/>
  <c r="AP1893" i="24"/>
  <c r="AQ1893" i="24" s="1"/>
  <c r="AL1851" i="24"/>
  <c r="AM1851" i="24" s="1"/>
  <c r="AN1851" i="24"/>
  <c r="AO1851" i="24" s="1"/>
  <c r="AP1851" i="24"/>
  <c r="AQ1851" i="24" s="1"/>
  <c r="AP14" i="24"/>
  <c r="AQ14" i="24" s="1"/>
  <c r="AN14" i="24"/>
  <c r="AO14" i="24" s="1"/>
  <c r="AL14" i="24"/>
  <c r="AM14" i="24" s="1"/>
  <c r="AJ14" i="24"/>
  <c r="AK14" i="24" s="1"/>
  <c r="AF14" i="24"/>
  <c r="AG14" i="24" s="1"/>
  <c r="AF15" i="24"/>
  <c r="AG15" i="24" s="1"/>
  <c r="AH15" i="24"/>
  <c r="AI15" i="24" s="1"/>
  <c r="AJ15" i="24"/>
  <c r="AK15" i="24" s="1"/>
  <c r="AF1109" i="24"/>
  <c r="AG1109" i="24" s="1"/>
  <c r="AH1109" i="24"/>
  <c r="AI1109" i="24" s="1"/>
  <c r="AJ1109" i="24"/>
  <c r="AK1109" i="24" s="1"/>
  <c r="AF1110" i="24"/>
  <c r="AG1110" i="24" s="1"/>
  <c r="AH1110" i="24"/>
  <c r="AI1110" i="24" s="1"/>
  <c r="AJ1110" i="24"/>
  <c r="AK1110" i="24" s="1"/>
  <c r="AF1111" i="24"/>
  <c r="AG1111" i="24" s="1"/>
  <c r="AH1111" i="24"/>
  <c r="AI1111" i="24" s="1"/>
  <c r="AJ1111" i="24"/>
  <c r="AK1111" i="24" s="1"/>
  <c r="AF1112" i="24"/>
  <c r="AG1112" i="24" s="1"/>
  <c r="AH1112" i="24"/>
  <c r="AI1112" i="24" s="1"/>
  <c r="AJ1112" i="24"/>
  <c r="AK1112" i="24" s="1"/>
  <c r="AF1113" i="24"/>
  <c r="AG1113" i="24" s="1"/>
  <c r="AH1113" i="24"/>
  <c r="AI1113" i="24" s="1"/>
  <c r="AJ1113" i="24"/>
  <c r="AK1113" i="24" s="1"/>
  <c r="AF1114" i="24"/>
  <c r="AG1114" i="24" s="1"/>
  <c r="AH1114" i="24"/>
  <c r="AI1114" i="24" s="1"/>
  <c r="AJ1114" i="24"/>
  <c r="AK1114" i="24" s="1"/>
  <c r="AF1115" i="24"/>
  <c r="AG1115" i="24" s="1"/>
  <c r="AH1115" i="24"/>
  <c r="AI1115" i="24" s="1"/>
  <c r="AJ1115" i="24"/>
  <c r="AK1115" i="24" s="1"/>
  <c r="AF1116" i="24"/>
  <c r="AG1116" i="24" s="1"/>
  <c r="AH1116" i="24"/>
  <c r="AI1116" i="24" s="1"/>
  <c r="AJ1116" i="24"/>
  <c r="AK1116" i="24" s="1"/>
  <c r="AF16" i="24"/>
  <c r="AG16" i="24" s="1"/>
  <c r="AH16" i="24"/>
  <c r="AI16" i="24" s="1"/>
  <c r="AJ16" i="24"/>
  <c r="AK16" i="24" s="1"/>
  <c r="AF1117" i="24"/>
  <c r="AG1117" i="24" s="1"/>
  <c r="AH1117" i="24"/>
  <c r="AI1117" i="24" s="1"/>
  <c r="AJ1117" i="24"/>
  <c r="AK1117" i="24" s="1"/>
  <c r="AF17" i="24"/>
  <c r="AG17" i="24" s="1"/>
  <c r="AH17" i="24"/>
  <c r="AI17" i="24" s="1"/>
  <c r="AJ17" i="24"/>
  <c r="AK17" i="24" s="1"/>
  <c r="AF1118" i="24"/>
  <c r="AG1118" i="24" s="1"/>
  <c r="AH1118" i="24"/>
  <c r="AI1118" i="24" s="1"/>
  <c r="AJ1118" i="24"/>
  <c r="AK1118" i="24" s="1"/>
  <c r="AF18" i="24"/>
  <c r="AG18" i="24" s="1"/>
  <c r="AH18" i="24"/>
  <c r="AI18" i="24" s="1"/>
  <c r="AJ18" i="24"/>
  <c r="AK18" i="24" s="1"/>
  <c r="AF19" i="24"/>
  <c r="AG19" i="24" s="1"/>
  <c r="AH19" i="24"/>
  <c r="AI19" i="24" s="1"/>
  <c r="AJ19" i="24"/>
  <c r="AK19" i="24" s="1"/>
  <c r="AF20" i="24"/>
  <c r="AG20" i="24" s="1"/>
  <c r="AH20" i="24"/>
  <c r="AI20" i="24" s="1"/>
  <c r="AJ20" i="24"/>
  <c r="AK20" i="24" s="1"/>
  <c r="AF21" i="24"/>
  <c r="AG21" i="24" s="1"/>
  <c r="AH21" i="24"/>
  <c r="AI21" i="24" s="1"/>
  <c r="AJ21" i="24"/>
  <c r="AK21" i="24" s="1"/>
  <c r="AF1119" i="24"/>
  <c r="AG1119" i="24" s="1"/>
  <c r="AH1119" i="24"/>
  <c r="AI1119" i="24" s="1"/>
  <c r="AJ1119" i="24"/>
  <c r="AK1119" i="24" s="1"/>
  <c r="AF22" i="24"/>
  <c r="AG22" i="24" s="1"/>
  <c r="AH22" i="24"/>
  <c r="AI22" i="24" s="1"/>
  <c r="AJ22" i="24"/>
  <c r="AK22" i="24" s="1"/>
  <c r="AF23" i="24"/>
  <c r="AG23" i="24" s="1"/>
  <c r="AH23" i="24"/>
  <c r="AI23" i="24" s="1"/>
  <c r="AJ23" i="24"/>
  <c r="AK23" i="24" s="1"/>
  <c r="AF1120" i="24"/>
  <c r="AG1120" i="24" s="1"/>
  <c r="AH1120" i="24"/>
  <c r="AI1120" i="24" s="1"/>
  <c r="AJ1120" i="24"/>
  <c r="AK1120" i="24" s="1"/>
  <c r="AF1121" i="24"/>
  <c r="AG1121" i="24" s="1"/>
  <c r="AH1121" i="24"/>
  <c r="AI1121" i="24" s="1"/>
  <c r="AJ1121" i="24"/>
  <c r="AK1121" i="24" s="1"/>
  <c r="AF24" i="24"/>
  <c r="AG24" i="24" s="1"/>
  <c r="AH24" i="24"/>
  <c r="AI24" i="24" s="1"/>
  <c r="AJ24" i="24"/>
  <c r="AK24" i="24" s="1"/>
  <c r="AF25" i="24"/>
  <c r="AG25" i="24" s="1"/>
  <c r="AH25" i="24"/>
  <c r="AI25" i="24" s="1"/>
  <c r="AJ25" i="24"/>
  <c r="AK25" i="24" s="1"/>
  <c r="AF26" i="24"/>
  <c r="AG26" i="24" s="1"/>
  <c r="AH26" i="24"/>
  <c r="AI26" i="24" s="1"/>
  <c r="AJ26" i="24"/>
  <c r="AK26" i="24" s="1"/>
  <c r="AF27" i="24"/>
  <c r="AG27" i="24" s="1"/>
  <c r="AH27" i="24"/>
  <c r="AI27" i="24" s="1"/>
  <c r="AJ27" i="24"/>
  <c r="AK27" i="24" s="1"/>
  <c r="AF1122" i="24"/>
  <c r="AG1122" i="24" s="1"/>
  <c r="AH1122" i="24"/>
  <c r="AI1122" i="24" s="1"/>
  <c r="AJ1122" i="24"/>
  <c r="AK1122" i="24" s="1"/>
  <c r="AF28" i="24"/>
  <c r="AG28" i="24" s="1"/>
  <c r="AH28" i="24"/>
  <c r="AI28" i="24" s="1"/>
  <c r="AJ28" i="24"/>
  <c r="AK28" i="24" s="1"/>
  <c r="AF1123" i="24"/>
  <c r="AG1123" i="24" s="1"/>
  <c r="AH1123" i="24"/>
  <c r="AI1123" i="24" s="1"/>
  <c r="AJ1123" i="24"/>
  <c r="AK1123" i="24" s="1"/>
  <c r="AF1124" i="24"/>
  <c r="AG1124" i="24" s="1"/>
  <c r="AH1124" i="24"/>
  <c r="AI1124" i="24" s="1"/>
  <c r="AJ1124" i="24"/>
  <c r="AK1124" i="24" s="1"/>
  <c r="AF29" i="24"/>
  <c r="AG29" i="24" s="1"/>
  <c r="AH29" i="24"/>
  <c r="AI29" i="24" s="1"/>
  <c r="AJ29" i="24"/>
  <c r="AK29" i="24" s="1"/>
  <c r="AF1125" i="24"/>
  <c r="AG1125" i="24" s="1"/>
  <c r="AH1125" i="24"/>
  <c r="AI1125" i="24" s="1"/>
  <c r="AJ1125" i="24"/>
  <c r="AK1125" i="24" s="1"/>
  <c r="AF1126" i="24"/>
  <c r="AG1126" i="24" s="1"/>
  <c r="AH1126" i="24"/>
  <c r="AI1126" i="24" s="1"/>
  <c r="AJ1126" i="24"/>
  <c r="AK1126" i="24" s="1"/>
  <c r="AF1127" i="24"/>
  <c r="AG1127" i="24" s="1"/>
  <c r="AH1127" i="24"/>
  <c r="AI1127" i="24" s="1"/>
  <c r="AJ1127" i="24"/>
  <c r="AK1127" i="24" s="1"/>
  <c r="AF30" i="24"/>
  <c r="AG30" i="24" s="1"/>
  <c r="AH30" i="24"/>
  <c r="AI30" i="24" s="1"/>
  <c r="AJ30" i="24"/>
  <c r="AK30" i="24" s="1"/>
  <c r="AF31" i="24"/>
  <c r="AG31" i="24" s="1"/>
  <c r="AH31" i="24"/>
  <c r="AI31" i="24" s="1"/>
  <c r="AJ31" i="24"/>
  <c r="AK31" i="24" s="1"/>
  <c r="AF1128" i="24"/>
  <c r="AG1128" i="24" s="1"/>
  <c r="AH1128" i="24"/>
  <c r="AI1128" i="24" s="1"/>
  <c r="AJ1128" i="24"/>
  <c r="AK1128" i="24" s="1"/>
  <c r="AF32" i="24"/>
  <c r="AG32" i="24" s="1"/>
  <c r="AH32" i="24"/>
  <c r="AI32" i="24" s="1"/>
  <c r="AJ32" i="24"/>
  <c r="AK32" i="24" s="1"/>
  <c r="AF33" i="24"/>
  <c r="AG33" i="24" s="1"/>
  <c r="AH33" i="24"/>
  <c r="AI33" i="24" s="1"/>
  <c r="AJ33" i="24"/>
  <c r="AK33" i="24" s="1"/>
  <c r="AF1129" i="24"/>
  <c r="AG1129" i="24" s="1"/>
  <c r="AH1129" i="24"/>
  <c r="AI1129" i="24" s="1"/>
  <c r="AJ1129" i="24"/>
  <c r="AK1129" i="24" s="1"/>
  <c r="AF34" i="24"/>
  <c r="AG34" i="24" s="1"/>
  <c r="AH34" i="24"/>
  <c r="AI34" i="24" s="1"/>
  <c r="AJ34" i="24"/>
  <c r="AK34" i="24" s="1"/>
  <c r="AF1130" i="24"/>
  <c r="AG1130" i="24" s="1"/>
  <c r="AH1130" i="24"/>
  <c r="AI1130" i="24" s="1"/>
  <c r="AJ1130" i="24"/>
  <c r="AK1130" i="24" s="1"/>
  <c r="AF35" i="24"/>
  <c r="AG35" i="24" s="1"/>
  <c r="AH35" i="24"/>
  <c r="AI35" i="24" s="1"/>
  <c r="AJ35" i="24"/>
  <c r="AK35" i="24" s="1"/>
  <c r="AF36" i="24"/>
  <c r="AG36" i="24" s="1"/>
  <c r="AH36" i="24"/>
  <c r="AI36" i="24" s="1"/>
  <c r="AJ36" i="24"/>
  <c r="AK36" i="24" s="1"/>
  <c r="AF1131" i="24"/>
  <c r="AG1131" i="24" s="1"/>
  <c r="AH1131" i="24"/>
  <c r="AI1131" i="24" s="1"/>
  <c r="AJ1131" i="24"/>
  <c r="AK1131" i="24" s="1"/>
  <c r="AF1132" i="24"/>
  <c r="AG1132" i="24" s="1"/>
  <c r="AH1132" i="24"/>
  <c r="AI1132" i="24" s="1"/>
  <c r="AJ1132" i="24"/>
  <c r="AK1132" i="24" s="1"/>
  <c r="AF1133" i="24"/>
  <c r="AG1133" i="24" s="1"/>
  <c r="AH1133" i="24"/>
  <c r="AI1133" i="24" s="1"/>
  <c r="AJ1133" i="24"/>
  <c r="AK1133" i="24" s="1"/>
  <c r="AF1134" i="24"/>
  <c r="AG1134" i="24" s="1"/>
  <c r="AH1134" i="24"/>
  <c r="AI1134" i="24" s="1"/>
  <c r="AJ1134" i="24"/>
  <c r="AK1134" i="24" s="1"/>
  <c r="AF37" i="24"/>
  <c r="AG37" i="24" s="1"/>
  <c r="AH37" i="24"/>
  <c r="AI37" i="24" s="1"/>
  <c r="AJ37" i="24"/>
  <c r="AK37" i="24" s="1"/>
  <c r="AF38" i="24"/>
  <c r="AG38" i="24" s="1"/>
  <c r="AH38" i="24"/>
  <c r="AI38" i="24" s="1"/>
  <c r="AJ38" i="24"/>
  <c r="AK38" i="24" s="1"/>
  <c r="AF39" i="24"/>
  <c r="AG39" i="24" s="1"/>
  <c r="AH39" i="24"/>
  <c r="AI39" i="24" s="1"/>
  <c r="AJ39" i="24"/>
  <c r="AK39" i="24" s="1"/>
  <c r="AF40" i="24"/>
  <c r="AG40" i="24" s="1"/>
  <c r="AH40" i="24"/>
  <c r="AI40" i="24" s="1"/>
  <c r="AJ40" i="24"/>
  <c r="AK40" i="24" s="1"/>
  <c r="AF41" i="24"/>
  <c r="AG41" i="24" s="1"/>
  <c r="AH41" i="24"/>
  <c r="AI41" i="24" s="1"/>
  <c r="AJ41" i="24"/>
  <c r="AK41" i="24" s="1"/>
  <c r="AF42" i="24"/>
  <c r="AG42" i="24" s="1"/>
  <c r="AH42" i="24"/>
  <c r="AI42" i="24" s="1"/>
  <c r="AJ42" i="24"/>
  <c r="AK42" i="24" s="1"/>
  <c r="AF43" i="24"/>
  <c r="AG43" i="24" s="1"/>
  <c r="AH43" i="24"/>
  <c r="AI43" i="24" s="1"/>
  <c r="AJ43" i="24"/>
  <c r="AK43" i="24" s="1"/>
  <c r="AF44" i="24"/>
  <c r="AG44" i="24" s="1"/>
  <c r="AH44" i="24"/>
  <c r="AI44" i="24" s="1"/>
  <c r="AJ44" i="24"/>
  <c r="AK44" i="24" s="1"/>
  <c r="AF1135" i="24"/>
  <c r="AG1135" i="24" s="1"/>
  <c r="AH1135" i="24"/>
  <c r="AI1135" i="24" s="1"/>
  <c r="AJ1135" i="24"/>
  <c r="AK1135" i="24" s="1"/>
  <c r="AF45" i="24"/>
  <c r="AG45" i="24" s="1"/>
  <c r="AH45" i="24"/>
  <c r="AI45" i="24" s="1"/>
  <c r="AJ45" i="24"/>
  <c r="AK45" i="24" s="1"/>
  <c r="AF46" i="24"/>
  <c r="AG46" i="24" s="1"/>
  <c r="AH46" i="24"/>
  <c r="AI46" i="24" s="1"/>
  <c r="AJ46" i="24"/>
  <c r="AK46" i="24" s="1"/>
  <c r="AF1136" i="24"/>
  <c r="AG1136" i="24" s="1"/>
  <c r="AH1136" i="24"/>
  <c r="AI1136" i="24" s="1"/>
  <c r="AJ1136" i="24"/>
  <c r="AK1136" i="24" s="1"/>
  <c r="AF47" i="24"/>
  <c r="AG47" i="24" s="1"/>
  <c r="AH47" i="24"/>
  <c r="AI47" i="24" s="1"/>
  <c r="AJ47" i="24"/>
  <c r="AK47" i="24" s="1"/>
  <c r="AF48" i="24"/>
  <c r="AG48" i="24" s="1"/>
  <c r="AH48" i="24"/>
  <c r="AI48" i="24" s="1"/>
  <c r="AJ48" i="24"/>
  <c r="AK48" i="24" s="1"/>
  <c r="AF1137" i="24"/>
  <c r="AG1137" i="24" s="1"/>
  <c r="AH1137" i="24"/>
  <c r="AI1137" i="24" s="1"/>
  <c r="AJ1137" i="24"/>
  <c r="AK1137" i="24" s="1"/>
  <c r="AF1138" i="24"/>
  <c r="AG1138" i="24" s="1"/>
  <c r="AH1138" i="24"/>
  <c r="AI1138" i="24" s="1"/>
  <c r="AJ1138" i="24"/>
  <c r="AK1138" i="24" s="1"/>
  <c r="AF49" i="24"/>
  <c r="AG49" i="24" s="1"/>
  <c r="AH49" i="24"/>
  <c r="AI49" i="24" s="1"/>
  <c r="AJ49" i="24"/>
  <c r="AK49" i="24" s="1"/>
  <c r="AF1139" i="24"/>
  <c r="AG1139" i="24" s="1"/>
  <c r="AH1139" i="24"/>
  <c r="AI1139" i="24" s="1"/>
  <c r="AJ1139" i="24"/>
  <c r="AK1139" i="24" s="1"/>
  <c r="AF1140" i="24"/>
  <c r="AG1140" i="24" s="1"/>
  <c r="AH1140" i="24"/>
  <c r="AI1140" i="24" s="1"/>
  <c r="AJ1140" i="24"/>
  <c r="AK1140" i="24" s="1"/>
  <c r="AF1141" i="24"/>
  <c r="AG1141" i="24" s="1"/>
  <c r="AH1141" i="24"/>
  <c r="AI1141" i="24" s="1"/>
  <c r="AJ1141" i="24"/>
  <c r="AK1141" i="24" s="1"/>
  <c r="AF1142" i="24"/>
  <c r="AG1142" i="24" s="1"/>
  <c r="AH1142" i="24"/>
  <c r="AI1142" i="24" s="1"/>
  <c r="AJ1142" i="24"/>
  <c r="AK1142" i="24" s="1"/>
  <c r="AF50" i="24"/>
  <c r="AG50" i="24" s="1"/>
  <c r="AH50" i="24"/>
  <c r="AI50" i="24" s="1"/>
  <c r="AJ50" i="24"/>
  <c r="AK50" i="24" s="1"/>
  <c r="AF1143" i="24"/>
  <c r="AG1143" i="24" s="1"/>
  <c r="AH1143" i="24"/>
  <c r="AI1143" i="24" s="1"/>
  <c r="AJ1143" i="24"/>
  <c r="AK1143" i="24" s="1"/>
  <c r="AF1144" i="24"/>
  <c r="AG1144" i="24" s="1"/>
  <c r="AH1144" i="24"/>
  <c r="AI1144" i="24" s="1"/>
  <c r="AJ1144" i="24"/>
  <c r="AK1144" i="24" s="1"/>
  <c r="AF51" i="24"/>
  <c r="AG51" i="24" s="1"/>
  <c r="AH51" i="24"/>
  <c r="AI51" i="24" s="1"/>
  <c r="AJ51" i="24"/>
  <c r="AK51" i="24" s="1"/>
  <c r="AF52" i="24"/>
  <c r="AG52" i="24" s="1"/>
  <c r="AH52" i="24"/>
  <c r="AI52" i="24" s="1"/>
  <c r="AJ52" i="24"/>
  <c r="AK52" i="24" s="1"/>
  <c r="AF53" i="24"/>
  <c r="AG53" i="24" s="1"/>
  <c r="AH53" i="24"/>
  <c r="AI53" i="24" s="1"/>
  <c r="AJ53" i="24"/>
  <c r="AK53" i="24" s="1"/>
  <c r="AF54" i="24"/>
  <c r="AG54" i="24" s="1"/>
  <c r="AH54" i="24"/>
  <c r="AI54" i="24" s="1"/>
  <c r="AJ54" i="24"/>
  <c r="AK54" i="24" s="1"/>
  <c r="AF55" i="24"/>
  <c r="AG55" i="24" s="1"/>
  <c r="AH55" i="24"/>
  <c r="AI55" i="24" s="1"/>
  <c r="AJ55" i="24"/>
  <c r="AK55" i="24" s="1"/>
  <c r="AF56" i="24"/>
  <c r="AG56" i="24" s="1"/>
  <c r="AH56" i="24"/>
  <c r="AI56" i="24" s="1"/>
  <c r="AJ56" i="24"/>
  <c r="AK56" i="24" s="1"/>
  <c r="AF1145" i="24"/>
  <c r="AG1145" i="24" s="1"/>
  <c r="AH1145" i="24"/>
  <c r="AI1145" i="24" s="1"/>
  <c r="AJ1145" i="24"/>
  <c r="AK1145" i="24" s="1"/>
  <c r="AF57" i="24"/>
  <c r="AG57" i="24" s="1"/>
  <c r="AH57" i="24"/>
  <c r="AI57" i="24" s="1"/>
  <c r="AJ57" i="24"/>
  <c r="AK57" i="24" s="1"/>
  <c r="AF58" i="24"/>
  <c r="AG58" i="24" s="1"/>
  <c r="AH58" i="24"/>
  <c r="AI58" i="24" s="1"/>
  <c r="AJ58" i="24"/>
  <c r="AK58" i="24" s="1"/>
  <c r="AF59" i="24"/>
  <c r="AG59" i="24" s="1"/>
  <c r="AH59" i="24"/>
  <c r="AI59" i="24" s="1"/>
  <c r="AJ59" i="24"/>
  <c r="AK59" i="24" s="1"/>
  <c r="AF1146" i="24"/>
  <c r="AG1146" i="24" s="1"/>
  <c r="AH1146" i="24"/>
  <c r="AI1146" i="24" s="1"/>
  <c r="AJ1146" i="24"/>
  <c r="AK1146" i="24" s="1"/>
  <c r="AF60" i="24"/>
  <c r="AG60" i="24" s="1"/>
  <c r="AH60" i="24"/>
  <c r="AI60" i="24" s="1"/>
  <c r="AJ60" i="24"/>
  <c r="AK60" i="24" s="1"/>
  <c r="AF1147" i="24"/>
  <c r="AG1147" i="24" s="1"/>
  <c r="AH1147" i="24"/>
  <c r="AI1147" i="24" s="1"/>
  <c r="AJ1147" i="24"/>
  <c r="AK1147" i="24" s="1"/>
  <c r="AF1148" i="24"/>
  <c r="AG1148" i="24" s="1"/>
  <c r="AH1148" i="24"/>
  <c r="AI1148" i="24" s="1"/>
  <c r="AJ1148" i="24"/>
  <c r="AK1148" i="24" s="1"/>
  <c r="AF1149" i="24"/>
  <c r="AG1149" i="24" s="1"/>
  <c r="AH1149" i="24"/>
  <c r="AI1149" i="24" s="1"/>
  <c r="AJ1149" i="24"/>
  <c r="AK1149" i="24" s="1"/>
  <c r="AF1150" i="24"/>
  <c r="AG1150" i="24" s="1"/>
  <c r="AH1150" i="24"/>
  <c r="AI1150" i="24" s="1"/>
  <c r="AJ1150" i="24"/>
  <c r="AK1150" i="24" s="1"/>
  <c r="AF61" i="24"/>
  <c r="AG61" i="24" s="1"/>
  <c r="AH61" i="24"/>
  <c r="AI61" i="24" s="1"/>
  <c r="AJ61" i="24"/>
  <c r="AK61" i="24" s="1"/>
  <c r="AF62" i="24"/>
  <c r="AG62" i="24" s="1"/>
  <c r="AH62" i="24"/>
  <c r="AI62" i="24" s="1"/>
  <c r="AJ62" i="24"/>
  <c r="AK62" i="24" s="1"/>
  <c r="AF1151" i="24"/>
  <c r="AG1151" i="24" s="1"/>
  <c r="AH1151" i="24"/>
  <c r="AI1151" i="24" s="1"/>
  <c r="AJ1151" i="24"/>
  <c r="AK1151" i="24" s="1"/>
  <c r="AF63" i="24"/>
  <c r="AG63" i="24" s="1"/>
  <c r="AH63" i="24"/>
  <c r="AI63" i="24" s="1"/>
  <c r="AJ63" i="24"/>
  <c r="AK63" i="24" s="1"/>
  <c r="AF2128" i="24"/>
  <c r="AG2128" i="24" s="1"/>
  <c r="AH2128" i="24"/>
  <c r="AI2128" i="24" s="1"/>
  <c r="AJ2128" i="24"/>
  <c r="AK2128" i="24" s="1"/>
  <c r="AF2530" i="24"/>
  <c r="AG2530" i="24" s="1"/>
  <c r="AH2530" i="24"/>
  <c r="AI2530" i="24" s="1"/>
  <c r="AJ2530" i="24"/>
  <c r="AK2530" i="24" s="1"/>
  <c r="AF2501" i="24"/>
  <c r="AG2501" i="24" s="1"/>
  <c r="AH2501" i="24"/>
  <c r="AI2501" i="24" s="1"/>
  <c r="AJ2501" i="24"/>
  <c r="AK2501" i="24" s="1"/>
  <c r="AF2495" i="24"/>
  <c r="AG2495" i="24" s="1"/>
  <c r="AH2495" i="24"/>
  <c r="AI2495" i="24" s="1"/>
  <c r="AJ2495" i="24"/>
  <c r="AK2495" i="24" s="1"/>
  <c r="AF2247" i="24"/>
  <c r="AG2247" i="24" s="1"/>
  <c r="AH2247" i="24"/>
  <c r="AI2247" i="24" s="1"/>
  <c r="AJ2247" i="24"/>
  <c r="AK2247" i="24" s="1"/>
  <c r="AF1108" i="24"/>
  <c r="AG1108" i="24" s="1"/>
  <c r="AH1108" i="24"/>
  <c r="AI1108" i="24" s="1"/>
  <c r="AJ1108" i="24"/>
  <c r="AK1108" i="24" s="1"/>
  <c r="AF1107" i="24"/>
  <c r="AG1107" i="24" s="1"/>
  <c r="AH1107" i="24"/>
  <c r="AI1107" i="24" s="1"/>
  <c r="AJ1107" i="24"/>
  <c r="AK1107" i="24" s="1"/>
  <c r="AF2504" i="24"/>
  <c r="AG2504" i="24" s="1"/>
  <c r="AH2504" i="24"/>
  <c r="AI2504" i="24" s="1"/>
  <c r="AJ2504" i="24"/>
  <c r="AK2504" i="24" s="1"/>
  <c r="AF64" i="24"/>
  <c r="AG64" i="24" s="1"/>
  <c r="AH64" i="24"/>
  <c r="AI64" i="24" s="1"/>
  <c r="AJ64" i="24"/>
  <c r="AK64" i="24" s="1"/>
  <c r="AF1888" i="24"/>
  <c r="AG1888" i="24" s="1"/>
  <c r="AH1888" i="24"/>
  <c r="AI1888" i="24" s="1"/>
  <c r="AJ1888" i="24"/>
  <c r="AK1888" i="24" s="1"/>
  <c r="AF2533" i="24"/>
  <c r="AG2533" i="24" s="1"/>
  <c r="AH2533" i="24"/>
  <c r="AI2533" i="24" s="1"/>
  <c r="AJ2533" i="24"/>
  <c r="AK2533" i="24" s="1"/>
  <c r="AF2503" i="24"/>
  <c r="AG2503" i="24" s="1"/>
  <c r="AH2503" i="24"/>
  <c r="AI2503" i="24" s="1"/>
  <c r="AJ2503" i="24"/>
  <c r="AK2503" i="24" s="1"/>
  <c r="AF2027" i="24"/>
  <c r="AG2027" i="24" s="1"/>
  <c r="AH2027" i="24"/>
  <c r="AI2027" i="24" s="1"/>
  <c r="AJ2027" i="24"/>
  <c r="AK2027" i="24" s="1"/>
  <c r="AF2069" i="24"/>
  <c r="AG2069" i="24" s="1"/>
  <c r="AH2069" i="24"/>
  <c r="AI2069" i="24" s="1"/>
  <c r="AJ2069" i="24"/>
  <c r="AK2069" i="24" s="1"/>
  <c r="AF2026" i="24"/>
  <c r="AG2026" i="24" s="1"/>
  <c r="AH2026" i="24"/>
  <c r="AI2026" i="24" s="1"/>
  <c r="AJ2026" i="24"/>
  <c r="AK2026" i="24" s="1"/>
  <c r="AF1152" i="24"/>
  <c r="AG1152" i="24" s="1"/>
  <c r="AH1152" i="24"/>
  <c r="AI1152" i="24" s="1"/>
  <c r="AJ1152" i="24"/>
  <c r="AK1152" i="24" s="1"/>
  <c r="AF1153" i="24"/>
  <c r="AG1153" i="24" s="1"/>
  <c r="AH1153" i="24"/>
  <c r="AI1153" i="24" s="1"/>
  <c r="AJ1153" i="24"/>
  <c r="AK1153" i="24" s="1"/>
  <c r="AF65" i="24"/>
  <c r="AG65" i="24" s="1"/>
  <c r="AH65" i="24"/>
  <c r="AI65" i="24" s="1"/>
  <c r="AJ65" i="24"/>
  <c r="AK65" i="24" s="1"/>
  <c r="AF2185" i="24"/>
  <c r="AG2185" i="24" s="1"/>
  <c r="AH2185" i="24"/>
  <c r="AI2185" i="24" s="1"/>
  <c r="AJ2185" i="24"/>
  <c r="AK2185" i="24" s="1"/>
  <c r="AF1154" i="24"/>
  <c r="AG1154" i="24" s="1"/>
  <c r="AH1154" i="24"/>
  <c r="AI1154" i="24" s="1"/>
  <c r="AJ1154" i="24"/>
  <c r="AK1154" i="24" s="1"/>
  <c r="AF66" i="24"/>
  <c r="AG66" i="24" s="1"/>
  <c r="AH66" i="24"/>
  <c r="AI66" i="24" s="1"/>
  <c r="AJ66" i="24"/>
  <c r="AK66" i="24" s="1"/>
  <c r="AF2102" i="24"/>
  <c r="AG2102" i="24" s="1"/>
  <c r="AH2102" i="24"/>
  <c r="AI2102" i="24" s="1"/>
  <c r="AJ2102" i="24"/>
  <c r="AK2102" i="24" s="1"/>
  <c r="AF2222" i="24"/>
  <c r="AG2222" i="24" s="1"/>
  <c r="AH2222" i="24"/>
  <c r="AI2222" i="24" s="1"/>
  <c r="AJ2222" i="24"/>
  <c r="AK2222" i="24" s="1"/>
  <c r="AF2521" i="24"/>
  <c r="AG2521" i="24" s="1"/>
  <c r="AH2521" i="24"/>
  <c r="AI2521" i="24" s="1"/>
  <c r="AJ2521" i="24"/>
  <c r="AK2521" i="24" s="1"/>
  <c r="AF2520" i="24"/>
  <c r="AG2520" i="24" s="1"/>
  <c r="AH2520" i="24"/>
  <c r="AI2520" i="24" s="1"/>
  <c r="AJ2520" i="24"/>
  <c r="AK2520" i="24" s="1"/>
  <c r="AF2479" i="24"/>
  <c r="AG2479" i="24" s="1"/>
  <c r="AH2479" i="24"/>
  <c r="AI2479" i="24" s="1"/>
  <c r="AJ2479" i="24"/>
  <c r="AK2479" i="24" s="1"/>
  <c r="AF1155" i="24"/>
  <c r="AG1155" i="24" s="1"/>
  <c r="AH1155" i="24"/>
  <c r="AI1155" i="24" s="1"/>
  <c r="AJ1155" i="24"/>
  <c r="AK1155" i="24" s="1"/>
  <c r="AF1156" i="24"/>
  <c r="AG1156" i="24" s="1"/>
  <c r="AH1156" i="24"/>
  <c r="AI1156" i="24" s="1"/>
  <c r="AJ1156" i="24"/>
  <c r="AK1156" i="24" s="1"/>
  <c r="AF2113" i="24"/>
  <c r="AG2113" i="24" s="1"/>
  <c r="AH2113" i="24"/>
  <c r="AI2113" i="24" s="1"/>
  <c r="AJ2113" i="24"/>
  <c r="AK2113" i="24" s="1"/>
  <c r="AF67" i="24"/>
  <c r="AG67" i="24" s="1"/>
  <c r="AH67" i="24"/>
  <c r="AI67" i="24" s="1"/>
  <c r="AJ67" i="24"/>
  <c r="AK67" i="24" s="1"/>
  <c r="AF1157" i="24"/>
  <c r="AG1157" i="24" s="1"/>
  <c r="AH1157" i="24"/>
  <c r="AI1157" i="24" s="1"/>
  <c r="AJ1157" i="24"/>
  <c r="AK1157" i="24" s="1"/>
  <c r="AF1158" i="24"/>
  <c r="AG1158" i="24" s="1"/>
  <c r="AH1158" i="24"/>
  <c r="AI1158" i="24" s="1"/>
  <c r="AJ1158" i="24"/>
  <c r="AK1158" i="24" s="1"/>
  <c r="AF68" i="24"/>
  <c r="AG68" i="24" s="1"/>
  <c r="AH68" i="24"/>
  <c r="AI68" i="24" s="1"/>
  <c r="AJ68" i="24"/>
  <c r="AK68" i="24" s="1"/>
  <c r="AF69" i="24"/>
  <c r="AG69" i="24" s="1"/>
  <c r="AH69" i="24"/>
  <c r="AI69" i="24" s="1"/>
  <c r="AJ69" i="24"/>
  <c r="AK69" i="24" s="1"/>
  <c r="AF70" i="24"/>
  <c r="AG70" i="24" s="1"/>
  <c r="AH70" i="24"/>
  <c r="AI70" i="24" s="1"/>
  <c r="AJ70" i="24"/>
  <c r="AK70" i="24" s="1"/>
  <c r="AF71" i="24"/>
  <c r="AG71" i="24" s="1"/>
  <c r="AH71" i="24"/>
  <c r="AI71" i="24" s="1"/>
  <c r="AJ71" i="24"/>
  <c r="AK71" i="24" s="1"/>
  <c r="AF72" i="24"/>
  <c r="AG72" i="24" s="1"/>
  <c r="AH72" i="24"/>
  <c r="AI72" i="24" s="1"/>
  <c r="AJ72" i="24"/>
  <c r="AK72" i="24" s="1"/>
  <c r="AF73" i="24"/>
  <c r="AG73" i="24" s="1"/>
  <c r="AH73" i="24"/>
  <c r="AI73" i="24" s="1"/>
  <c r="AJ73" i="24"/>
  <c r="AK73" i="24" s="1"/>
  <c r="AF74" i="24"/>
  <c r="AG74" i="24" s="1"/>
  <c r="AH74" i="24"/>
  <c r="AI74" i="24" s="1"/>
  <c r="AJ74" i="24"/>
  <c r="AK74" i="24" s="1"/>
  <c r="AF75" i="24"/>
  <c r="AG75" i="24" s="1"/>
  <c r="AH75" i="24"/>
  <c r="AI75" i="24" s="1"/>
  <c r="AJ75" i="24"/>
  <c r="AK75" i="24" s="1"/>
  <c r="AF76" i="24"/>
  <c r="AG76" i="24" s="1"/>
  <c r="AH76" i="24"/>
  <c r="AI76" i="24" s="1"/>
  <c r="AJ76" i="24"/>
  <c r="AK76" i="24" s="1"/>
  <c r="AF1159" i="24"/>
  <c r="AG1159" i="24" s="1"/>
  <c r="AH1159" i="24"/>
  <c r="AI1159" i="24" s="1"/>
  <c r="AJ1159" i="24"/>
  <c r="AK1159" i="24" s="1"/>
  <c r="AF1160" i="24"/>
  <c r="AG1160" i="24" s="1"/>
  <c r="AH1160" i="24"/>
  <c r="AI1160" i="24" s="1"/>
  <c r="AJ1160" i="24"/>
  <c r="AK1160" i="24" s="1"/>
  <c r="AF2492" i="24"/>
  <c r="AG2492" i="24" s="1"/>
  <c r="AH2492" i="24"/>
  <c r="AI2492" i="24" s="1"/>
  <c r="AJ2492" i="24"/>
  <c r="AK2492" i="24" s="1"/>
  <c r="AF1161" i="24"/>
  <c r="AG1161" i="24" s="1"/>
  <c r="AH1161" i="24"/>
  <c r="AI1161" i="24" s="1"/>
  <c r="AJ1161" i="24"/>
  <c r="AK1161" i="24" s="1"/>
  <c r="AF1162" i="24"/>
  <c r="AG1162" i="24" s="1"/>
  <c r="AH1162" i="24"/>
  <c r="AI1162" i="24" s="1"/>
  <c r="AJ1162" i="24"/>
  <c r="AK1162" i="24" s="1"/>
  <c r="AF1163" i="24"/>
  <c r="AG1163" i="24" s="1"/>
  <c r="AH1163" i="24"/>
  <c r="AI1163" i="24" s="1"/>
  <c r="AJ1163" i="24"/>
  <c r="AK1163" i="24" s="1"/>
  <c r="AF77" i="24"/>
  <c r="AG77" i="24" s="1"/>
  <c r="AH77" i="24"/>
  <c r="AI77" i="24" s="1"/>
  <c r="AJ77" i="24"/>
  <c r="AK77" i="24" s="1"/>
  <c r="AF78" i="24"/>
  <c r="AG78" i="24" s="1"/>
  <c r="AH78" i="24"/>
  <c r="AI78" i="24" s="1"/>
  <c r="AJ78" i="24"/>
  <c r="AK78" i="24" s="1"/>
  <c r="AF79" i="24"/>
  <c r="AG79" i="24" s="1"/>
  <c r="AH79" i="24"/>
  <c r="AI79" i="24" s="1"/>
  <c r="AJ79" i="24"/>
  <c r="AK79" i="24" s="1"/>
  <c r="AF1164" i="24"/>
  <c r="AG1164" i="24" s="1"/>
  <c r="AH1164" i="24"/>
  <c r="AI1164" i="24" s="1"/>
  <c r="AJ1164" i="24"/>
  <c r="AK1164" i="24" s="1"/>
  <c r="AF1165" i="24"/>
  <c r="AG1165" i="24" s="1"/>
  <c r="AH1165" i="24"/>
  <c r="AI1165" i="24" s="1"/>
  <c r="AJ1165" i="24"/>
  <c r="AK1165" i="24" s="1"/>
  <c r="AF80" i="24"/>
  <c r="AG80" i="24" s="1"/>
  <c r="AH80" i="24"/>
  <c r="AI80" i="24" s="1"/>
  <c r="AJ80" i="24"/>
  <c r="AK80" i="24" s="1"/>
  <c r="AF81" i="24"/>
  <c r="AG81" i="24" s="1"/>
  <c r="AH81" i="24"/>
  <c r="AI81" i="24" s="1"/>
  <c r="AJ81" i="24"/>
  <c r="AK81" i="24" s="1"/>
  <c r="AF82" i="24"/>
  <c r="AG82" i="24" s="1"/>
  <c r="AH82" i="24"/>
  <c r="AI82" i="24" s="1"/>
  <c r="AJ82" i="24"/>
  <c r="AK82" i="24" s="1"/>
  <c r="AF83" i="24"/>
  <c r="AG83" i="24" s="1"/>
  <c r="AH83" i="24"/>
  <c r="AI83" i="24" s="1"/>
  <c r="AJ83" i="24"/>
  <c r="AK83" i="24" s="1"/>
  <c r="AF1166" i="24"/>
  <c r="AG1166" i="24" s="1"/>
  <c r="AH1166" i="24"/>
  <c r="AI1166" i="24" s="1"/>
  <c r="AJ1166" i="24"/>
  <c r="AK1166" i="24" s="1"/>
  <c r="AF1167" i="24"/>
  <c r="AG1167" i="24" s="1"/>
  <c r="AH1167" i="24"/>
  <c r="AI1167" i="24" s="1"/>
  <c r="AJ1167" i="24"/>
  <c r="AK1167" i="24" s="1"/>
  <c r="AF1168" i="24"/>
  <c r="AG1168" i="24" s="1"/>
  <c r="AH1168" i="24"/>
  <c r="AI1168" i="24" s="1"/>
  <c r="AJ1168" i="24"/>
  <c r="AK1168" i="24" s="1"/>
  <c r="AF84" i="24"/>
  <c r="AG84" i="24" s="1"/>
  <c r="AH84" i="24"/>
  <c r="AI84" i="24" s="1"/>
  <c r="AJ84" i="24"/>
  <c r="AK84" i="24" s="1"/>
  <c r="AF1169" i="24"/>
  <c r="AG1169" i="24" s="1"/>
  <c r="AH1169" i="24"/>
  <c r="AI1169" i="24" s="1"/>
  <c r="AJ1169" i="24"/>
  <c r="AK1169" i="24" s="1"/>
  <c r="AF85" i="24"/>
  <c r="AG85" i="24" s="1"/>
  <c r="AH85" i="24"/>
  <c r="AI85" i="24" s="1"/>
  <c r="AJ85" i="24"/>
  <c r="AK85" i="24" s="1"/>
  <c r="AF1170" i="24"/>
  <c r="AG1170" i="24" s="1"/>
  <c r="AH1170" i="24"/>
  <c r="AI1170" i="24" s="1"/>
  <c r="AJ1170" i="24"/>
  <c r="AK1170" i="24" s="1"/>
  <c r="AF86" i="24"/>
  <c r="AG86" i="24" s="1"/>
  <c r="AH86" i="24"/>
  <c r="AI86" i="24" s="1"/>
  <c r="AJ86" i="24"/>
  <c r="AK86" i="24" s="1"/>
  <c r="AF87" i="24"/>
  <c r="AG87" i="24" s="1"/>
  <c r="AH87" i="24"/>
  <c r="AI87" i="24" s="1"/>
  <c r="AJ87" i="24"/>
  <c r="AK87" i="24" s="1"/>
  <c r="AF88" i="24"/>
  <c r="AG88" i="24" s="1"/>
  <c r="AH88" i="24"/>
  <c r="AI88" i="24" s="1"/>
  <c r="AJ88" i="24"/>
  <c r="AK88" i="24" s="1"/>
  <c r="AF1171" i="24"/>
  <c r="AG1171" i="24" s="1"/>
  <c r="AH1171" i="24"/>
  <c r="AI1171" i="24" s="1"/>
  <c r="AJ1171" i="24"/>
  <c r="AK1171" i="24" s="1"/>
  <c r="AF89" i="24"/>
  <c r="AG89" i="24" s="1"/>
  <c r="AH89" i="24"/>
  <c r="AI89" i="24" s="1"/>
  <c r="AJ89" i="24"/>
  <c r="AK89" i="24" s="1"/>
  <c r="AF1172" i="24"/>
  <c r="AG1172" i="24" s="1"/>
  <c r="AH1172" i="24"/>
  <c r="AI1172" i="24" s="1"/>
  <c r="AJ1172" i="24"/>
  <c r="AK1172" i="24" s="1"/>
  <c r="AF1173" i="24"/>
  <c r="AG1173" i="24" s="1"/>
  <c r="AH1173" i="24"/>
  <c r="AI1173" i="24" s="1"/>
  <c r="AJ1173" i="24"/>
  <c r="AK1173" i="24" s="1"/>
  <c r="AF1174" i="24"/>
  <c r="AG1174" i="24" s="1"/>
  <c r="AH1174" i="24"/>
  <c r="AI1174" i="24" s="1"/>
  <c r="AJ1174" i="24"/>
  <c r="AK1174" i="24" s="1"/>
  <c r="AF90" i="24"/>
  <c r="AG90" i="24" s="1"/>
  <c r="AH90" i="24"/>
  <c r="AI90" i="24" s="1"/>
  <c r="AJ90" i="24"/>
  <c r="AK90" i="24" s="1"/>
  <c r="AF1175" i="24"/>
  <c r="AG1175" i="24" s="1"/>
  <c r="AH1175" i="24"/>
  <c r="AI1175" i="24" s="1"/>
  <c r="AJ1175" i="24"/>
  <c r="AK1175" i="24" s="1"/>
  <c r="AF1176" i="24"/>
  <c r="AG1176" i="24" s="1"/>
  <c r="AH1176" i="24"/>
  <c r="AI1176" i="24" s="1"/>
  <c r="AJ1176" i="24"/>
  <c r="AK1176" i="24" s="1"/>
  <c r="AF91" i="24"/>
  <c r="AG91" i="24" s="1"/>
  <c r="AH91" i="24"/>
  <c r="AI91" i="24" s="1"/>
  <c r="AJ91" i="24"/>
  <c r="AK91" i="24" s="1"/>
  <c r="AF92" i="24"/>
  <c r="AG92" i="24" s="1"/>
  <c r="AH92" i="24"/>
  <c r="AI92" i="24" s="1"/>
  <c r="AJ92" i="24"/>
  <c r="AK92" i="24" s="1"/>
  <c r="AF93" i="24"/>
  <c r="AG93" i="24" s="1"/>
  <c r="AH93" i="24"/>
  <c r="AI93" i="24" s="1"/>
  <c r="AJ93" i="24"/>
  <c r="AK93" i="24" s="1"/>
  <c r="AF94" i="24"/>
  <c r="AG94" i="24" s="1"/>
  <c r="AH94" i="24"/>
  <c r="AI94" i="24" s="1"/>
  <c r="AJ94" i="24"/>
  <c r="AK94" i="24" s="1"/>
  <c r="AF95" i="24"/>
  <c r="AG95" i="24" s="1"/>
  <c r="AH95" i="24"/>
  <c r="AI95" i="24" s="1"/>
  <c r="AJ95" i="24"/>
  <c r="AK95" i="24" s="1"/>
  <c r="AF1178" i="24"/>
  <c r="AG1178" i="24" s="1"/>
  <c r="AH1178" i="24"/>
  <c r="AI1178" i="24" s="1"/>
  <c r="AJ1178" i="24"/>
  <c r="AK1178" i="24" s="1"/>
  <c r="AF96" i="24"/>
  <c r="AG96" i="24" s="1"/>
  <c r="AH96" i="24"/>
  <c r="AI96" i="24" s="1"/>
  <c r="AJ96" i="24"/>
  <c r="AK96" i="24" s="1"/>
  <c r="AF1179" i="24"/>
  <c r="AG1179" i="24" s="1"/>
  <c r="AH1179" i="24"/>
  <c r="AI1179" i="24" s="1"/>
  <c r="AJ1179" i="24"/>
  <c r="AK1179" i="24" s="1"/>
  <c r="AF97" i="24"/>
  <c r="AG97" i="24" s="1"/>
  <c r="AH97" i="24"/>
  <c r="AI97" i="24" s="1"/>
  <c r="AJ97" i="24"/>
  <c r="AK97" i="24" s="1"/>
  <c r="AF98" i="24"/>
  <c r="AG98" i="24" s="1"/>
  <c r="AH98" i="24"/>
  <c r="AI98" i="24" s="1"/>
  <c r="AJ98" i="24"/>
  <c r="AK98" i="24" s="1"/>
  <c r="AF99" i="24"/>
  <c r="AG99" i="24" s="1"/>
  <c r="AH99" i="24"/>
  <c r="AI99" i="24" s="1"/>
  <c r="AJ99" i="24"/>
  <c r="AK99" i="24" s="1"/>
  <c r="AF1180" i="24"/>
  <c r="AG1180" i="24" s="1"/>
  <c r="AH1180" i="24"/>
  <c r="AI1180" i="24" s="1"/>
  <c r="AJ1180" i="24"/>
  <c r="AK1180" i="24" s="1"/>
  <c r="AF1181" i="24"/>
  <c r="AG1181" i="24" s="1"/>
  <c r="AH1181" i="24"/>
  <c r="AI1181" i="24" s="1"/>
  <c r="AJ1181" i="24"/>
  <c r="AK1181" i="24" s="1"/>
  <c r="AF100" i="24"/>
  <c r="AG100" i="24" s="1"/>
  <c r="AH100" i="24"/>
  <c r="AI100" i="24" s="1"/>
  <c r="AJ100" i="24"/>
  <c r="AK100" i="24" s="1"/>
  <c r="AF1182" i="24"/>
  <c r="AG1182" i="24" s="1"/>
  <c r="AH1182" i="24"/>
  <c r="AI1182" i="24" s="1"/>
  <c r="AJ1182" i="24"/>
  <c r="AK1182" i="24" s="1"/>
  <c r="AF101" i="24"/>
  <c r="AG101" i="24" s="1"/>
  <c r="AH101" i="24"/>
  <c r="AI101" i="24" s="1"/>
  <c r="AJ101" i="24"/>
  <c r="AK101" i="24" s="1"/>
  <c r="AF102" i="24"/>
  <c r="AG102" i="24" s="1"/>
  <c r="AH102" i="24"/>
  <c r="AI102" i="24" s="1"/>
  <c r="AJ102" i="24"/>
  <c r="AK102" i="24" s="1"/>
  <c r="AF103" i="24"/>
  <c r="AG103" i="24" s="1"/>
  <c r="AH103" i="24"/>
  <c r="AI103" i="24" s="1"/>
  <c r="AJ103" i="24"/>
  <c r="AK103" i="24" s="1"/>
  <c r="AF104" i="24"/>
  <c r="AG104" i="24" s="1"/>
  <c r="AH104" i="24"/>
  <c r="AI104" i="24" s="1"/>
  <c r="AJ104" i="24"/>
  <c r="AK104" i="24" s="1"/>
  <c r="AF105" i="24"/>
  <c r="AG105" i="24" s="1"/>
  <c r="AH105" i="24"/>
  <c r="AI105" i="24" s="1"/>
  <c r="AJ105" i="24"/>
  <c r="AK105" i="24" s="1"/>
  <c r="AF2180" i="24"/>
  <c r="AG2180" i="24" s="1"/>
  <c r="AH2180" i="24"/>
  <c r="AI2180" i="24" s="1"/>
  <c r="AJ2180" i="24"/>
  <c r="AK2180" i="24" s="1"/>
  <c r="AF2276" i="24"/>
  <c r="AG2276" i="24" s="1"/>
  <c r="AH2276" i="24"/>
  <c r="AI2276" i="24" s="1"/>
  <c r="AJ2276" i="24"/>
  <c r="AK2276" i="24" s="1"/>
  <c r="AF2350" i="24"/>
  <c r="AG2350" i="24" s="1"/>
  <c r="AH2350" i="24"/>
  <c r="AI2350" i="24" s="1"/>
  <c r="AJ2350" i="24"/>
  <c r="AK2350" i="24" s="1"/>
  <c r="AF2210" i="24"/>
  <c r="AG2210" i="24" s="1"/>
  <c r="AH2210" i="24"/>
  <c r="AI2210" i="24" s="1"/>
  <c r="AJ2210" i="24"/>
  <c r="AK2210" i="24" s="1"/>
  <c r="AF2311" i="24"/>
  <c r="AG2311" i="24" s="1"/>
  <c r="AH2311" i="24"/>
  <c r="AI2311" i="24" s="1"/>
  <c r="AJ2311" i="24"/>
  <c r="AK2311" i="24" s="1"/>
  <c r="AF2399" i="24"/>
  <c r="AG2399" i="24" s="1"/>
  <c r="AH2399" i="24"/>
  <c r="AI2399" i="24" s="1"/>
  <c r="AJ2399" i="24"/>
  <c r="AK2399" i="24" s="1"/>
  <c r="AF2155" i="24"/>
  <c r="AG2155" i="24" s="1"/>
  <c r="AH2155" i="24"/>
  <c r="AI2155" i="24" s="1"/>
  <c r="AJ2155" i="24"/>
  <c r="AK2155" i="24" s="1"/>
  <c r="AF2242" i="24"/>
  <c r="AG2242" i="24" s="1"/>
  <c r="AH2242" i="24"/>
  <c r="AI2242" i="24" s="1"/>
  <c r="AJ2242" i="24"/>
  <c r="AK2242" i="24" s="1"/>
  <c r="AF2354" i="24"/>
  <c r="AG2354" i="24" s="1"/>
  <c r="AH2354" i="24"/>
  <c r="AI2354" i="24" s="1"/>
  <c r="AJ2354" i="24"/>
  <c r="AK2354" i="24" s="1"/>
  <c r="AF2442" i="24"/>
  <c r="AG2442" i="24" s="1"/>
  <c r="AH2442" i="24"/>
  <c r="AI2442" i="24" s="1"/>
  <c r="AJ2442" i="24"/>
  <c r="AK2442" i="24" s="1"/>
  <c r="AF2095" i="24"/>
  <c r="AG2095" i="24" s="1"/>
  <c r="AH2095" i="24"/>
  <c r="AI2095" i="24" s="1"/>
  <c r="AJ2095" i="24"/>
  <c r="AK2095" i="24" s="1"/>
  <c r="AF2290" i="24"/>
  <c r="AG2290" i="24" s="1"/>
  <c r="AH2290" i="24"/>
  <c r="AI2290" i="24" s="1"/>
  <c r="AJ2290" i="24"/>
  <c r="AK2290" i="24" s="1"/>
  <c r="AF2439" i="24"/>
  <c r="AG2439" i="24" s="1"/>
  <c r="AH2439" i="24"/>
  <c r="AI2439" i="24" s="1"/>
  <c r="AJ2439" i="24"/>
  <c r="AK2439" i="24" s="1"/>
  <c r="AF2396" i="24"/>
  <c r="AG2396" i="24" s="1"/>
  <c r="AH2396" i="24"/>
  <c r="AI2396" i="24" s="1"/>
  <c r="AJ2396" i="24"/>
  <c r="AK2396" i="24" s="1"/>
  <c r="AF2413" i="24"/>
  <c r="AG2413" i="24" s="1"/>
  <c r="AH2413" i="24"/>
  <c r="AI2413" i="24" s="1"/>
  <c r="AJ2413" i="24"/>
  <c r="AK2413" i="24" s="1"/>
  <c r="AF2254" i="24"/>
  <c r="AG2254" i="24" s="1"/>
  <c r="AH2254" i="24"/>
  <c r="AI2254" i="24" s="1"/>
  <c r="AJ2254" i="24"/>
  <c r="AK2254" i="24" s="1"/>
  <c r="AF2289" i="24"/>
  <c r="AG2289" i="24" s="1"/>
  <c r="AH2289" i="24"/>
  <c r="AI2289" i="24" s="1"/>
  <c r="AJ2289" i="24"/>
  <c r="AK2289" i="24" s="1"/>
  <c r="AF2255" i="24"/>
  <c r="AG2255" i="24" s="1"/>
  <c r="AH2255" i="24"/>
  <c r="AI2255" i="24" s="1"/>
  <c r="AJ2255" i="24"/>
  <c r="AK2255" i="24" s="1"/>
  <c r="AF2411" i="24"/>
  <c r="AG2411" i="24" s="1"/>
  <c r="AH2411" i="24"/>
  <c r="AI2411" i="24" s="1"/>
  <c r="AJ2411" i="24"/>
  <c r="AK2411" i="24" s="1"/>
  <c r="AF2410" i="24"/>
  <c r="AG2410" i="24" s="1"/>
  <c r="AH2410" i="24"/>
  <c r="AI2410" i="24" s="1"/>
  <c r="AJ2410" i="24"/>
  <c r="AK2410" i="24" s="1"/>
  <c r="AF2360" i="24"/>
  <c r="AG2360" i="24" s="1"/>
  <c r="AH2360" i="24"/>
  <c r="AI2360" i="24" s="1"/>
  <c r="AJ2360" i="24"/>
  <c r="AK2360" i="24" s="1"/>
  <c r="AF1183" i="24"/>
  <c r="AG1183" i="24" s="1"/>
  <c r="AH1183" i="24"/>
  <c r="AI1183" i="24" s="1"/>
  <c r="AJ1183" i="24"/>
  <c r="AK1183" i="24" s="1"/>
  <c r="AF2388" i="24"/>
  <c r="AG2388" i="24" s="1"/>
  <c r="AH2388" i="24"/>
  <c r="AI2388" i="24" s="1"/>
  <c r="AJ2388" i="24"/>
  <c r="AK2388" i="24" s="1"/>
  <c r="AF2331" i="24"/>
  <c r="AG2331" i="24" s="1"/>
  <c r="AH2331" i="24"/>
  <c r="AI2331" i="24" s="1"/>
  <c r="AJ2331" i="24"/>
  <c r="AK2331" i="24" s="1"/>
  <c r="AF1184" i="24"/>
  <c r="AG1184" i="24" s="1"/>
  <c r="AH1184" i="24"/>
  <c r="AI1184" i="24" s="1"/>
  <c r="AJ1184" i="24"/>
  <c r="AK1184" i="24" s="1"/>
  <c r="AF2412" i="24"/>
  <c r="AG2412" i="24" s="1"/>
  <c r="AH2412" i="24"/>
  <c r="AI2412" i="24" s="1"/>
  <c r="AJ2412" i="24"/>
  <c r="AK2412" i="24" s="1"/>
  <c r="AF2154" i="24"/>
  <c r="AG2154" i="24" s="1"/>
  <c r="AH2154" i="24"/>
  <c r="AI2154" i="24" s="1"/>
  <c r="AJ2154" i="24"/>
  <c r="AK2154" i="24" s="1"/>
  <c r="AF2106" i="24"/>
  <c r="AG2106" i="24" s="1"/>
  <c r="AH2106" i="24"/>
  <c r="AI2106" i="24" s="1"/>
  <c r="AJ2106" i="24"/>
  <c r="AK2106" i="24" s="1"/>
  <c r="AF2380" i="24"/>
  <c r="AG2380" i="24" s="1"/>
  <c r="AH2380" i="24"/>
  <c r="AI2380" i="24" s="1"/>
  <c r="AJ2380" i="24"/>
  <c r="AK2380" i="24" s="1"/>
  <c r="AF1185" i="24"/>
  <c r="AG1185" i="24" s="1"/>
  <c r="AH1185" i="24"/>
  <c r="AI1185" i="24" s="1"/>
  <c r="AJ1185" i="24"/>
  <c r="AK1185" i="24" s="1"/>
  <c r="AF2022" i="24"/>
  <c r="AG2022" i="24" s="1"/>
  <c r="AH2022" i="24"/>
  <c r="AI2022" i="24" s="1"/>
  <c r="AJ2022" i="24"/>
  <c r="AK2022" i="24" s="1"/>
  <c r="AF2258" i="24"/>
  <c r="AG2258" i="24" s="1"/>
  <c r="AH2258" i="24"/>
  <c r="AI2258" i="24" s="1"/>
  <c r="AJ2258" i="24"/>
  <c r="AK2258" i="24" s="1"/>
  <c r="AF2083" i="24"/>
  <c r="AG2083" i="24" s="1"/>
  <c r="AH2083" i="24"/>
  <c r="AI2083" i="24" s="1"/>
  <c r="AJ2083" i="24"/>
  <c r="AK2083" i="24" s="1"/>
  <c r="AF2259" i="24"/>
  <c r="AG2259" i="24" s="1"/>
  <c r="AH2259" i="24"/>
  <c r="AI2259" i="24" s="1"/>
  <c r="AJ2259" i="24"/>
  <c r="AK2259" i="24" s="1"/>
  <c r="AF1186" i="24"/>
  <c r="AG1186" i="24" s="1"/>
  <c r="AH1186" i="24"/>
  <c r="AI1186" i="24" s="1"/>
  <c r="AJ1186" i="24"/>
  <c r="AK1186" i="24" s="1"/>
  <c r="AF2359" i="24"/>
  <c r="AG2359" i="24" s="1"/>
  <c r="AH2359" i="24"/>
  <c r="AI2359" i="24" s="1"/>
  <c r="AJ2359" i="24"/>
  <c r="AK2359" i="24" s="1"/>
  <c r="AF1187" i="24"/>
  <c r="AG1187" i="24" s="1"/>
  <c r="AH1187" i="24"/>
  <c r="AI1187" i="24" s="1"/>
  <c r="AJ1187" i="24"/>
  <c r="AK1187" i="24" s="1"/>
  <c r="AF2313" i="24"/>
  <c r="AG2313" i="24" s="1"/>
  <c r="AH2313" i="24"/>
  <c r="AI2313" i="24" s="1"/>
  <c r="AJ2313" i="24"/>
  <c r="AK2313" i="24" s="1"/>
  <c r="AF2538" i="24"/>
  <c r="AG2538" i="24" s="1"/>
  <c r="AH2538" i="24"/>
  <c r="AI2538" i="24" s="1"/>
  <c r="AJ2538" i="24"/>
  <c r="AK2538" i="24" s="1"/>
  <c r="AF1106" i="24"/>
  <c r="AG1106" i="24" s="1"/>
  <c r="AH1106" i="24"/>
  <c r="AI1106" i="24" s="1"/>
  <c r="AJ1106" i="24"/>
  <c r="AK1106" i="24" s="1"/>
  <c r="AF2529" i="24"/>
  <c r="AG2529" i="24" s="1"/>
  <c r="AH2529" i="24"/>
  <c r="AI2529" i="24" s="1"/>
  <c r="AJ2529" i="24"/>
  <c r="AK2529" i="24" s="1"/>
  <c r="AF2445" i="24"/>
  <c r="AG2445" i="24" s="1"/>
  <c r="AH2445" i="24"/>
  <c r="AI2445" i="24" s="1"/>
  <c r="AJ2445" i="24"/>
  <c r="AK2445" i="24" s="1"/>
  <c r="AF106" i="24"/>
  <c r="AG106" i="24" s="1"/>
  <c r="AH106" i="24"/>
  <c r="AI106" i="24" s="1"/>
  <c r="AJ106" i="24"/>
  <c r="AK106" i="24" s="1"/>
  <c r="AF2447" i="24"/>
  <c r="AG2447" i="24" s="1"/>
  <c r="AH2447" i="24"/>
  <c r="AI2447" i="24" s="1"/>
  <c r="AJ2447" i="24"/>
  <c r="AK2447" i="24" s="1"/>
  <c r="AF107" i="24"/>
  <c r="AG107" i="24" s="1"/>
  <c r="AH107" i="24"/>
  <c r="AI107" i="24" s="1"/>
  <c r="AJ107" i="24"/>
  <c r="AK107" i="24" s="1"/>
  <c r="AF1188" i="24"/>
  <c r="AG1188" i="24" s="1"/>
  <c r="AH1188" i="24"/>
  <c r="AI1188" i="24" s="1"/>
  <c r="AJ1188" i="24"/>
  <c r="AK1188" i="24" s="1"/>
  <c r="AF1189" i="24"/>
  <c r="AG1189" i="24" s="1"/>
  <c r="AH1189" i="24"/>
  <c r="AI1189" i="24" s="1"/>
  <c r="AJ1189" i="24"/>
  <c r="AK1189" i="24" s="1"/>
  <c r="AF1190" i="24"/>
  <c r="AG1190" i="24" s="1"/>
  <c r="AH1190" i="24"/>
  <c r="AI1190" i="24" s="1"/>
  <c r="AJ1190" i="24"/>
  <c r="AK1190" i="24" s="1"/>
  <c r="AF108" i="24"/>
  <c r="AG108" i="24" s="1"/>
  <c r="AH108" i="24"/>
  <c r="AI108" i="24" s="1"/>
  <c r="AJ108" i="24"/>
  <c r="AK108" i="24" s="1"/>
  <c r="AF1191" i="24"/>
  <c r="AG1191" i="24" s="1"/>
  <c r="AH1191" i="24"/>
  <c r="AI1191" i="24" s="1"/>
  <c r="AJ1191" i="24"/>
  <c r="AK1191" i="24" s="1"/>
  <c r="AF2513" i="24"/>
  <c r="AG2513" i="24" s="1"/>
  <c r="AH2513" i="24"/>
  <c r="AI2513" i="24" s="1"/>
  <c r="AJ2513" i="24"/>
  <c r="AK2513" i="24" s="1"/>
  <c r="AF109" i="24"/>
  <c r="AG109" i="24" s="1"/>
  <c r="AH109" i="24"/>
  <c r="AI109" i="24" s="1"/>
  <c r="AJ109" i="24"/>
  <c r="AK109" i="24" s="1"/>
  <c r="AF2078" i="24"/>
  <c r="AG2078" i="24" s="1"/>
  <c r="AH2078" i="24"/>
  <c r="AI2078" i="24" s="1"/>
  <c r="AJ2078" i="24"/>
  <c r="AK2078" i="24" s="1"/>
  <c r="AF110" i="24"/>
  <c r="AG110" i="24" s="1"/>
  <c r="AH110" i="24"/>
  <c r="AI110" i="24" s="1"/>
  <c r="AJ110" i="24"/>
  <c r="AK110" i="24" s="1"/>
  <c r="AF111" i="24"/>
  <c r="AG111" i="24" s="1"/>
  <c r="AH111" i="24"/>
  <c r="AI111" i="24" s="1"/>
  <c r="AJ111" i="24"/>
  <c r="AK111" i="24" s="1"/>
  <c r="AF1192" i="24"/>
  <c r="AG1192" i="24" s="1"/>
  <c r="AH1192" i="24"/>
  <c r="AI1192" i="24" s="1"/>
  <c r="AJ1192" i="24"/>
  <c r="AK1192" i="24" s="1"/>
  <c r="AF112" i="24"/>
  <c r="AG112" i="24" s="1"/>
  <c r="AH112" i="24"/>
  <c r="AI112" i="24" s="1"/>
  <c r="AJ112" i="24"/>
  <c r="AK112" i="24" s="1"/>
  <c r="AF113" i="24"/>
  <c r="AG113" i="24" s="1"/>
  <c r="AH113" i="24"/>
  <c r="AI113" i="24" s="1"/>
  <c r="AJ113" i="24"/>
  <c r="AK113" i="24" s="1"/>
  <c r="AF114" i="24"/>
  <c r="AG114" i="24" s="1"/>
  <c r="AH114" i="24"/>
  <c r="AI114" i="24" s="1"/>
  <c r="AJ114" i="24"/>
  <c r="AK114" i="24" s="1"/>
  <c r="AF115" i="24"/>
  <c r="AG115" i="24" s="1"/>
  <c r="AH115" i="24"/>
  <c r="AI115" i="24" s="1"/>
  <c r="AJ115" i="24"/>
  <c r="AK115" i="24" s="1"/>
  <c r="AF1870" i="24"/>
  <c r="AG1870" i="24" s="1"/>
  <c r="AH1870" i="24"/>
  <c r="AI1870" i="24" s="1"/>
  <c r="AJ1870" i="24"/>
  <c r="AK1870" i="24" s="1"/>
  <c r="AF2178" i="24"/>
  <c r="AG2178" i="24" s="1"/>
  <c r="AH2178" i="24"/>
  <c r="AI2178" i="24" s="1"/>
  <c r="AJ2178" i="24"/>
  <c r="AK2178" i="24" s="1"/>
  <c r="AF1193" i="24"/>
  <c r="AG1193" i="24" s="1"/>
  <c r="AH1193" i="24"/>
  <c r="AI1193" i="24" s="1"/>
  <c r="AJ1193" i="24"/>
  <c r="AK1193" i="24" s="1"/>
  <c r="AF1194" i="24"/>
  <c r="AG1194" i="24" s="1"/>
  <c r="AH1194" i="24"/>
  <c r="AI1194" i="24" s="1"/>
  <c r="AJ1194" i="24"/>
  <c r="AK1194" i="24" s="1"/>
  <c r="AF116" i="24"/>
  <c r="AG116" i="24" s="1"/>
  <c r="AH116" i="24"/>
  <c r="AI116" i="24" s="1"/>
  <c r="AJ116" i="24"/>
  <c r="AK116" i="24" s="1"/>
  <c r="AF2306" i="24"/>
  <c r="AG2306" i="24" s="1"/>
  <c r="AH2306" i="24"/>
  <c r="AI2306" i="24" s="1"/>
  <c r="AJ2306" i="24"/>
  <c r="AK2306" i="24" s="1"/>
  <c r="AF2441" i="24"/>
  <c r="AG2441" i="24" s="1"/>
  <c r="AH2441" i="24"/>
  <c r="AI2441" i="24" s="1"/>
  <c r="AJ2441" i="24"/>
  <c r="AK2441" i="24" s="1"/>
  <c r="AF1971" i="24"/>
  <c r="AG1971" i="24" s="1"/>
  <c r="AH1971" i="24"/>
  <c r="AI1971" i="24" s="1"/>
  <c r="AJ1971" i="24"/>
  <c r="AK1971" i="24" s="1"/>
  <c r="AF2371" i="24"/>
  <c r="AG2371" i="24" s="1"/>
  <c r="AH2371" i="24"/>
  <c r="AI2371" i="24" s="1"/>
  <c r="AJ2371" i="24"/>
  <c r="AK2371" i="24" s="1"/>
  <c r="AF2071" i="24"/>
  <c r="AG2071" i="24" s="1"/>
  <c r="AH2071" i="24"/>
  <c r="AI2071" i="24" s="1"/>
  <c r="AJ2071" i="24"/>
  <c r="AK2071" i="24" s="1"/>
  <c r="AF2377" i="24"/>
  <c r="AG2377" i="24" s="1"/>
  <c r="AH2377" i="24"/>
  <c r="AI2377" i="24" s="1"/>
  <c r="AJ2377" i="24"/>
  <c r="AK2377" i="24" s="1"/>
  <c r="AF2055" i="24"/>
  <c r="AG2055" i="24" s="1"/>
  <c r="AH2055" i="24"/>
  <c r="AI2055" i="24" s="1"/>
  <c r="AJ2055" i="24"/>
  <c r="AK2055" i="24" s="1"/>
  <c r="AF2037" i="24"/>
  <c r="AG2037" i="24" s="1"/>
  <c r="AH2037" i="24"/>
  <c r="AI2037" i="24" s="1"/>
  <c r="AJ2037" i="24"/>
  <c r="AK2037" i="24" s="1"/>
  <c r="AF2336" i="24"/>
  <c r="AG2336" i="24" s="1"/>
  <c r="AH2336" i="24"/>
  <c r="AI2336" i="24" s="1"/>
  <c r="AJ2336" i="24"/>
  <c r="AK2336" i="24" s="1"/>
  <c r="AF117" i="24"/>
  <c r="AG117" i="24" s="1"/>
  <c r="AH117" i="24"/>
  <c r="AI117" i="24" s="1"/>
  <c r="AJ117" i="24"/>
  <c r="AK117" i="24" s="1"/>
  <c r="AF118" i="24"/>
  <c r="AG118" i="24" s="1"/>
  <c r="AH118" i="24"/>
  <c r="AI118" i="24" s="1"/>
  <c r="AJ118" i="24"/>
  <c r="AK118" i="24" s="1"/>
  <c r="AF2149" i="24"/>
  <c r="AG2149" i="24" s="1"/>
  <c r="AH2149" i="24"/>
  <c r="AI2149" i="24" s="1"/>
  <c r="AJ2149" i="24"/>
  <c r="AK2149" i="24" s="1"/>
  <c r="AF2374" i="24"/>
  <c r="AG2374" i="24" s="1"/>
  <c r="AH2374" i="24"/>
  <c r="AI2374" i="24" s="1"/>
  <c r="AJ2374" i="24"/>
  <c r="AK2374" i="24" s="1"/>
  <c r="AF2250" i="24"/>
  <c r="AG2250" i="24" s="1"/>
  <c r="AH2250" i="24"/>
  <c r="AI2250" i="24" s="1"/>
  <c r="AJ2250" i="24"/>
  <c r="AK2250" i="24" s="1"/>
  <c r="AF2197" i="24"/>
  <c r="AG2197" i="24" s="1"/>
  <c r="AH2197" i="24"/>
  <c r="AI2197" i="24" s="1"/>
  <c r="AJ2197" i="24"/>
  <c r="AK2197" i="24" s="1"/>
  <c r="AF1959" i="24"/>
  <c r="AG1959" i="24" s="1"/>
  <c r="AH1959" i="24"/>
  <c r="AI1959" i="24" s="1"/>
  <c r="AJ1959" i="24"/>
  <c r="AK1959" i="24" s="1"/>
  <c r="AF2043" i="24"/>
  <c r="AG2043" i="24" s="1"/>
  <c r="AH2043" i="24"/>
  <c r="AI2043" i="24" s="1"/>
  <c r="AJ2043" i="24"/>
  <c r="AK2043" i="24" s="1"/>
  <c r="AF2267" i="24"/>
  <c r="AG2267" i="24" s="1"/>
  <c r="AH2267" i="24"/>
  <c r="AI2267" i="24" s="1"/>
  <c r="AJ2267" i="24"/>
  <c r="AK2267" i="24" s="1"/>
  <c r="AF1859" i="24"/>
  <c r="AG1859" i="24" s="1"/>
  <c r="AH1859" i="24"/>
  <c r="AI1859" i="24" s="1"/>
  <c r="AJ1859" i="24"/>
  <c r="AK1859" i="24" s="1"/>
  <c r="AF1860" i="24"/>
  <c r="AG1860" i="24" s="1"/>
  <c r="AH1860" i="24"/>
  <c r="AI1860" i="24" s="1"/>
  <c r="AJ1860" i="24"/>
  <c r="AK1860" i="24" s="1"/>
  <c r="AF2268" i="24"/>
  <c r="AG2268" i="24" s="1"/>
  <c r="AH2268" i="24"/>
  <c r="AI2268" i="24" s="1"/>
  <c r="AJ2268" i="24"/>
  <c r="AK2268" i="24" s="1"/>
  <c r="AF2171" i="24"/>
  <c r="AG2171" i="24" s="1"/>
  <c r="AH2171" i="24"/>
  <c r="AI2171" i="24" s="1"/>
  <c r="AJ2171" i="24"/>
  <c r="AK2171" i="24" s="1"/>
  <c r="AF2375" i="24"/>
  <c r="AG2375" i="24" s="1"/>
  <c r="AH2375" i="24"/>
  <c r="AI2375" i="24" s="1"/>
  <c r="AJ2375" i="24"/>
  <c r="AK2375" i="24" s="1"/>
  <c r="AF2029" i="24"/>
  <c r="AG2029" i="24" s="1"/>
  <c r="AH2029" i="24"/>
  <c r="AI2029" i="24" s="1"/>
  <c r="AJ2029" i="24"/>
  <c r="AK2029" i="24" s="1"/>
  <c r="AF2143" i="24"/>
  <c r="AG2143" i="24" s="1"/>
  <c r="AH2143" i="24"/>
  <c r="AI2143" i="24" s="1"/>
  <c r="AJ2143" i="24"/>
  <c r="AK2143" i="24" s="1"/>
  <c r="AF2238" i="24"/>
  <c r="AG2238" i="24" s="1"/>
  <c r="AH2238" i="24"/>
  <c r="AI2238" i="24" s="1"/>
  <c r="AJ2238" i="24"/>
  <c r="AK2238" i="24" s="1"/>
  <c r="AF2056" i="24"/>
  <c r="AG2056" i="24" s="1"/>
  <c r="AH2056" i="24"/>
  <c r="AI2056" i="24" s="1"/>
  <c r="AJ2056" i="24"/>
  <c r="AK2056" i="24" s="1"/>
  <c r="AF2215" i="24"/>
  <c r="AG2215" i="24" s="1"/>
  <c r="AH2215" i="24"/>
  <c r="AI2215" i="24" s="1"/>
  <c r="AJ2215" i="24"/>
  <c r="AK2215" i="24" s="1"/>
  <c r="AF2401" i="24"/>
  <c r="AG2401" i="24" s="1"/>
  <c r="AH2401" i="24"/>
  <c r="AI2401" i="24" s="1"/>
  <c r="AJ2401" i="24"/>
  <c r="AK2401" i="24" s="1"/>
  <c r="AF2383" i="24"/>
  <c r="AG2383" i="24" s="1"/>
  <c r="AH2383" i="24"/>
  <c r="AI2383" i="24" s="1"/>
  <c r="AJ2383" i="24"/>
  <c r="AK2383" i="24" s="1"/>
  <c r="AF2002" i="24"/>
  <c r="AG2002" i="24" s="1"/>
  <c r="AH2002" i="24"/>
  <c r="AI2002" i="24" s="1"/>
  <c r="AJ2002" i="24"/>
  <c r="AK2002" i="24" s="1"/>
  <c r="AF2011" i="24"/>
  <c r="AG2011" i="24" s="1"/>
  <c r="AH2011" i="24"/>
  <c r="AI2011" i="24" s="1"/>
  <c r="AJ2011" i="24"/>
  <c r="AK2011" i="24" s="1"/>
  <c r="AF2105" i="24"/>
  <c r="AG2105" i="24" s="1"/>
  <c r="AH2105" i="24"/>
  <c r="AI2105" i="24" s="1"/>
  <c r="AJ2105" i="24"/>
  <c r="AK2105" i="24" s="1"/>
  <c r="AF2118" i="24"/>
  <c r="AG2118" i="24" s="1"/>
  <c r="AH2118" i="24"/>
  <c r="AI2118" i="24" s="1"/>
  <c r="AJ2118" i="24"/>
  <c r="AK2118" i="24" s="1"/>
  <c r="AF1935" i="24"/>
  <c r="AG1935" i="24" s="1"/>
  <c r="AH1935" i="24"/>
  <c r="AI1935" i="24" s="1"/>
  <c r="AJ1935" i="24"/>
  <c r="AK1935" i="24" s="1"/>
  <c r="AF2228" i="24"/>
  <c r="AG2228" i="24" s="1"/>
  <c r="AH2228" i="24"/>
  <c r="AI2228" i="24" s="1"/>
  <c r="AJ2228" i="24"/>
  <c r="AK2228" i="24" s="1"/>
  <c r="AF2405" i="24"/>
  <c r="AG2405" i="24" s="1"/>
  <c r="AH2405" i="24"/>
  <c r="AI2405" i="24" s="1"/>
  <c r="AJ2405" i="24"/>
  <c r="AK2405" i="24" s="1"/>
  <c r="AF2296" i="24"/>
  <c r="AG2296" i="24" s="1"/>
  <c r="AH2296" i="24"/>
  <c r="AI2296" i="24" s="1"/>
  <c r="AJ2296" i="24"/>
  <c r="AK2296" i="24" s="1"/>
  <c r="AF2372" i="24"/>
  <c r="AG2372" i="24" s="1"/>
  <c r="AH2372" i="24"/>
  <c r="AI2372" i="24" s="1"/>
  <c r="AJ2372" i="24"/>
  <c r="AK2372" i="24" s="1"/>
  <c r="AF2402" i="24"/>
  <c r="AG2402" i="24" s="1"/>
  <c r="AH2402" i="24"/>
  <c r="AI2402" i="24" s="1"/>
  <c r="AJ2402" i="24"/>
  <c r="AK2402" i="24" s="1"/>
  <c r="AF2168" i="24"/>
  <c r="AG2168" i="24" s="1"/>
  <c r="AH2168" i="24"/>
  <c r="AI2168" i="24" s="1"/>
  <c r="AJ2168" i="24"/>
  <c r="AK2168" i="24" s="1"/>
  <c r="AF2039" i="24"/>
  <c r="AG2039" i="24" s="1"/>
  <c r="AH2039" i="24"/>
  <c r="AI2039" i="24" s="1"/>
  <c r="AJ2039" i="24"/>
  <c r="AK2039" i="24" s="1"/>
  <c r="AF2190" i="24"/>
  <c r="AG2190" i="24" s="1"/>
  <c r="AH2190" i="24"/>
  <c r="AI2190" i="24" s="1"/>
  <c r="AJ2190" i="24"/>
  <c r="AK2190" i="24" s="1"/>
  <c r="AF2014" i="24"/>
  <c r="AG2014" i="24" s="1"/>
  <c r="AH2014" i="24"/>
  <c r="AI2014" i="24" s="1"/>
  <c r="AJ2014" i="24"/>
  <c r="AK2014" i="24" s="1"/>
  <c r="AF2003" i="24"/>
  <c r="AG2003" i="24" s="1"/>
  <c r="AH2003" i="24"/>
  <c r="AI2003" i="24" s="1"/>
  <c r="AJ2003" i="24"/>
  <c r="AK2003" i="24" s="1"/>
  <c r="AF2373" i="24"/>
  <c r="AG2373" i="24" s="1"/>
  <c r="AH2373" i="24"/>
  <c r="AI2373" i="24" s="1"/>
  <c r="AJ2373" i="24"/>
  <c r="AK2373" i="24" s="1"/>
  <c r="AF2074" i="24"/>
  <c r="AG2074" i="24" s="1"/>
  <c r="AH2074" i="24"/>
  <c r="AI2074" i="24" s="1"/>
  <c r="AJ2074" i="24"/>
  <c r="AK2074" i="24" s="1"/>
  <c r="AF2174" i="24"/>
  <c r="AG2174" i="24" s="1"/>
  <c r="AH2174" i="24"/>
  <c r="AI2174" i="24" s="1"/>
  <c r="AJ2174" i="24"/>
  <c r="AK2174" i="24" s="1"/>
  <c r="AF2030" i="24"/>
  <c r="AG2030" i="24" s="1"/>
  <c r="AH2030" i="24"/>
  <c r="AI2030" i="24" s="1"/>
  <c r="AJ2030" i="24"/>
  <c r="AK2030" i="24" s="1"/>
  <c r="AF2141" i="24"/>
  <c r="AG2141" i="24" s="1"/>
  <c r="AH2141" i="24"/>
  <c r="AI2141" i="24" s="1"/>
  <c r="AJ2141" i="24"/>
  <c r="AK2141" i="24" s="1"/>
  <c r="AF2184" i="24"/>
  <c r="AG2184" i="24" s="1"/>
  <c r="AH2184" i="24"/>
  <c r="AI2184" i="24" s="1"/>
  <c r="AJ2184" i="24"/>
  <c r="AK2184" i="24" s="1"/>
  <c r="AF2324" i="24"/>
  <c r="AG2324" i="24" s="1"/>
  <c r="AH2324" i="24"/>
  <c r="AI2324" i="24" s="1"/>
  <c r="AJ2324" i="24"/>
  <c r="AK2324" i="24" s="1"/>
  <c r="AF2073" i="24"/>
  <c r="AG2073" i="24" s="1"/>
  <c r="AH2073" i="24"/>
  <c r="AI2073" i="24" s="1"/>
  <c r="AJ2073" i="24"/>
  <c r="AK2073" i="24" s="1"/>
  <c r="AF2015" i="24"/>
  <c r="AG2015" i="24" s="1"/>
  <c r="AH2015" i="24"/>
  <c r="AI2015" i="24" s="1"/>
  <c r="AJ2015" i="24"/>
  <c r="AK2015" i="24" s="1"/>
  <c r="AF1928" i="24"/>
  <c r="AG1928" i="24" s="1"/>
  <c r="AH1928" i="24"/>
  <c r="AI1928" i="24" s="1"/>
  <c r="AJ1928" i="24"/>
  <c r="AK1928" i="24" s="1"/>
  <c r="AF2199" i="24"/>
  <c r="AG2199" i="24" s="1"/>
  <c r="AH2199" i="24"/>
  <c r="AI2199" i="24" s="1"/>
  <c r="AJ2199" i="24"/>
  <c r="AK2199" i="24" s="1"/>
  <c r="AF1981" i="24"/>
  <c r="AG1981" i="24" s="1"/>
  <c r="AH1981" i="24"/>
  <c r="AI1981" i="24" s="1"/>
  <c r="AJ1981" i="24"/>
  <c r="AK1981" i="24" s="1"/>
  <c r="AF2172" i="24"/>
  <c r="AG2172" i="24" s="1"/>
  <c r="AH2172" i="24"/>
  <c r="AI2172" i="24" s="1"/>
  <c r="AJ2172" i="24"/>
  <c r="AK2172" i="24" s="1"/>
  <c r="AF2393" i="24"/>
  <c r="AG2393" i="24" s="1"/>
  <c r="AH2393" i="24"/>
  <c r="AI2393" i="24" s="1"/>
  <c r="AJ2393" i="24"/>
  <c r="AK2393" i="24" s="1"/>
  <c r="AF2230" i="24"/>
  <c r="AG2230" i="24" s="1"/>
  <c r="AH2230" i="24"/>
  <c r="AI2230" i="24" s="1"/>
  <c r="AJ2230" i="24"/>
  <c r="AK2230" i="24" s="1"/>
  <c r="AF2436" i="24"/>
  <c r="AG2436" i="24" s="1"/>
  <c r="AH2436" i="24"/>
  <c r="AI2436" i="24" s="1"/>
  <c r="AJ2436" i="24"/>
  <c r="AK2436" i="24" s="1"/>
  <c r="AF2351" i="24"/>
  <c r="AG2351" i="24" s="1"/>
  <c r="AH2351" i="24"/>
  <c r="AI2351" i="24" s="1"/>
  <c r="AJ2351" i="24"/>
  <c r="AK2351" i="24" s="1"/>
  <c r="AF2400" i="24"/>
  <c r="AG2400" i="24" s="1"/>
  <c r="AH2400" i="24"/>
  <c r="AI2400" i="24" s="1"/>
  <c r="AJ2400" i="24"/>
  <c r="AK2400" i="24" s="1"/>
  <c r="AF2314" i="24"/>
  <c r="AG2314" i="24" s="1"/>
  <c r="AH2314" i="24"/>
  <c r="AI2314" i="24" s="1"/>
  <c r="AJ2314" i="24"/>
  <c r="AK2314" i="24" s="1"/>
  <c r="AF2072" i="24"/>
  <c r="AG2072" i="24" s="1"/>
  <c r="AH2072" i="24"/>
  <c r="AI2072" i="24" s="1"/>
  <c r="AJ2072" i="24"/>
  <c r="AK2072" i="24" s="1"/>
  <c r="AF2063" i="24"/>
  <c r="AG2063" i="24" s="1"/>
  <c r="AH2063" i="24"/>
  <c r="AI2063" i="24" s="1"/>
  <c r="AJ2063" i="24"/>
  <c r="AK2063" i="24" s="1"/>
  <c r="AF2070" i="24"/>
  <c r="AG2070" i="24" s="1"/>
  <c r="AH2070" i="24"/>
  <c r="AI2070" i="24" s="1"/>
  <c r="AJ2070" i="24"/>
  <c r="AK2070" i="24" s="1"/>
  <c r="AF2114" i="24"/>
  <c r="AG2114" i="24" s="1"/>
  <c r="AH2114" i="24"/>
  <c r="AI2114" i="24" s="1"/>
  <c r="AJ2114" i="24"/>
  <c r="AK2114" i="24" s="1"/>
  <c r="AF1994" i="24"/>
  <c r="AG1994" i="24" s="1"/>
  <c r="AH1994" i="24"/>
  <c r="AI1994" i="24" s="1"/>
  <c r="AJ1994" i="24"/>
  <c r="AK1994" i="24" s="1"/>
  <c r="AF2041" i="24"/>
  <c r="AG2041" i="24" s="1"/>
  <c r="AH2041" i="24"/>
  <c r="AI2041" i="24" s="1"/>
  <c r="AJ2041" i="24"/>
  <c r="AK2041" i="24" s="1"/>
  <c r="AF2142" i="24"/>
  <c r="AG2142" i="24" s="1"/>
  <c r="AH2142" i="24"/>
  <c r="AI2142" i="24" s="1"/>
  <c r="AJ2142" i="24"/>
  <c r="AK2142" i="24" s="1"/>
  <c r="AF2343" i="24"/>
  <c r="AG2343" i="24" s="1"/>
  <c r="AH2343" i="24"/>
  <c r="AI2343" i="24" s="1"/>
  <c r="AJ2343" i="24"/>
  <c r="AK2343" i="24" s="1"/>
  <c r="AF2130" i="24"/>
  <c r="AG2130" i="24" s="1"/>
  <c r="AH2130" i="24"/>
  <c r="AI2130" i="24" s="1"/>
  <c r="AJ2130" i="24"/>
  <c r="AK2130" i="24" s="1"/>
  <c r="AF2404" i="24"/>
  <c r="AG2404" i="24" s="1"/>
  <c r="AH2404" i="24"/>
  <c r="AI2404" i="24" s="1"/>
  <c r="AJ2404" i="24"/>
  <c r="AK2404" i="24" s="1"/>
  <c r="AF2443" i="24"/>
  <c r="AG2443" i="24" s="1"/>
  <c r="AH2443" i="24"/>
  <c r="AI2443" i="24" s="1"/>
  <c r="AJ2443" i="24"/>
  <c r="AK2443" i="24" s="1"/>
  <c r="AF1976" i="24"/>
  <c r="AG1976" i="24" s="1"/>
  <c r="AH1976" i="24"/>
  <c r="AI1976" i="24" s="1"/>
  <c r="AJ1976" i="24"/>
  <c r="AK1976" i="24" s="1"/>
  <c r="AF2198" i="24"/>
  <c r="AG2198" i="24" s="1"/>
  <c r="AH2198" i="24"/>
  <c r="AI2198" i="24" s="1"/>
  <c r="AJ2198" i="24"/>
  <c r="AK2198" i="24" s="1"/>
  <c r="AF1973" i="24"/>
  <c r="AG1973" i="24" s="1"/>
  <c r="AH1973" i="24"/>
  <c r="AI1973" i="24" s="1"/>
  <c r="AJ1973" i="24"/>
  <c r="AK1973" i="24" s="1"/>
  <c r="AF2173" i="24"/>
  <c r="AG2173" i="24" s="1"/>
  <c r="AH2173" i="24"/>
  <c r="AI2173" i="24" s="1"/>
  <c r="AJ2173" i="24"/>
  <c r="AK2173" i="24" s="1"/>
  <c r="AF1857" i="24"/>
  <c r="AG1857" i="24" s="1"/>
  <c r="AH1857" i="24"/>
  <c r="AI1857" i="24" s="1"/>
  <c r="AJ1857" i="24"/>
  <c r="AK1857" i="24" s="1"/>
  <c r="AF2140" i="24"/>
  <c r="AG2140" i="24" s="1"/>
  <c r="AH2140" i="24"/>
  <c r="AI2140" i="24" s="1"/>
  <c r="AJ2140" i="24"/>
  <c r="AK2140" i="24" s="1"/>
  <c r="AF2213" i="24"/>
  <c r="AG2213" i="24" s="1"/>
  <c r="AH2213" i="24"/>
  <c r="AI2213" i="24" s="1"/>
  <c r="AJ2213" i="24"/>
  <c r="AK2213" i="24" s="1"/>
  <c r="AF2040" i="24"/>
  <c r="AG2040" i="24" s="1"/>
  <c r="AH2040" i="24"/>
  <c r="AI2040" i="24" s="1"/>
  <c r="AJ2040" i="24"/>
  <c r="AK2040" i="24" s="1"/>
  <c r="AF2001" i="24"/>
  <c r="AG2001" i="24" s="1"/>
  <c r="AH2001" i="24"/>
  <c r="AI2001" i="24" s="1"/>
  <c r="AJ2001" i="24"/>
  <c r="AK2001" i="24" s="1"/>
  <c r="AF2403" i="24"/>
  <c r="AG2403" i="24" s="1"/>
  <c r="AH2403" i="24"/>
  <c r="AI2403" i="24" s="1"/>
  <c r="AJ2403" i="24"/>
  <c r="AK2403" i="24" s="1"/>
  <c r="AF1945" i="24"/>
  <c r="AG1945" i="24" s="1"/>
  <c r="AH1945" i="24"/>
  <c r="AI1945" i="24" s="1"/>
  <c r="AJ1945" i="24"/>
  <c r="AK1945" i="24" s="1"/>
  <c r="AF2446" i="24"/>
  <c r="AG2446" i="24" s="1"/>
  <c r="AH2446" i="24"/>
  <c r="AI2446" i="24" s="1"/>
  <c r="AJ2446" i="24"/>
  <c r="AK2446" i="24" s="1"/>
  <c r="AF1195" i="24"/>
  <c r="AG1195" i="24" s="1"/>
  <c r="AH1195" i="24"/>
  <c r="AI1195" i="24" s="1"/>
  <c r="AJ1195" i="24"/>
  <c r="AK1195" i="24" s="1"/>
  <c r="AF2193" i="24"/>
  <c r="AG2193" i="24" s="1"/>
  <c r="AH2193" i="24"/>
  <c r="AI2193" i="24" s="1"/>
  <c r="AJ2193" i="24"/>
  <c r="AK2193" i="24" s="1"/>
  <c r="AF1196" i="24"/>
  <c r="AG1196" i="24" s="1"/>
  <c r="AH1196" i="24"/>
  <c r="AI1196" i="24" s="1"/>
  <c r="AJ1196" i="24"/>
  <c r="AK1196" i="24" s="1"/>
  <c r="AF2123" i="24"/>
  <c r="AG2123" i="24" s="1"/>
  <c r="AH2123" i="24"/>
  <c r="AI2123" i="24" s="1"/>
  <c r="AJ2123" i="24"/>
  <c r="AK2123" i="24" s="1"/>
  <c r="AF119" i="24"/>
  <c r="AG119" i="24" s="1"/>
  <c r="AH119" i="24"/>
  <c r="AI119" i="24" s="1"/>
  <c r="AJ119" i="24"/>
  <c r="AK119" i="24" s="1"/>
  <c r="AF1197" i="24"/>
  <c r="AG1197" i="24" s="1"/>
  <c r="AH1197" i="24"/>
  <c r="AI1197" i="24" s="1"/>
  <c r="AJ1197" i="24"/>
  <c r="AK1197" i="24" s="1"/>
  <c r="AF2382" i="24"/>
  <c r="AG2382" i="24" s="1"/>
  <c r="AH2382" i="24"/>
  <c r="AI2382" i="24" s="1"/>
  <c r="AJ2382" i="24"/>
  <c r="AK2382" i="24" s="1"/>
  <c r="AF1198" i="24"/>
  <c r="AG1198" i="24" s="1"/>
  <c r="AH1198" i="24"/>
  <c r="AI1198" i="24" s="1"/>
  <c r="AJ1198" i="24"/>
  <c r="AK1198" i="24" s="1"/>
  <c r="AF1199" i="24"/>
  <c r="AG1199" i="24" s="1"/>
  <c r="AH1199" i="24"/>
  <c r="AI1199" i="24" s="1"/>
  <c r="AJ1199" i="24"/>
  <c r="AK1199" i="24" s="1"/>
  <c r="AF120" i="24"/>
  <c r="AG120" i="24" s="1"/>
  <c r="AH120" i="24"/>
  <c r="AI120" i="24" s="1"/>
  <c r="AJ120" i="24"/>
  <c r="AK120" i="24" s="1"/>
  <c r="AF121" i="24"/>
  <c r="AG121" i="24" s="1"/>
  <c r="AH121" i="24"/>
  <c r="AI121" i="24" s="1"/>
  <c r="AJ121" i="24"/>
  <c r="AK121" i="24" s="1"/>
  <c r="AF1200" i="24"/>
  <c r="AG1200" i="24" s="1"/>
  <c r="AH1200" i="24"/>
  <c r="AI1200" i="24" s="1"/>
  <c r="AJ1200" i="24"/>
  <c r="AK1200" i="24" s="1"/>
  <c r="AF122" i="24"/>
  <c r="AG122" i="24" s="1"/>
  <c r="AH122" i="24"/>
  <c r="AI122" i="24" s="1"/>
  <c r="AJ122" i="24"/>
  <c r="AK122" i="24" s="1"/>
  <c r="AF1201" i="24"/>
  <c r="AG1201" i="24" s="1"/>
  <c r="AH1201" i="24"/>
  <c r="AI1201" i="24" s="1"/>
  <c r="AJ1201" i="24"/>
  <c r="AK1201" i="24" s="1"/>
  <c r="AF123" i="24"/>
  <c r="AG123" i="24" s="1"/>
  <c r="AH123" i="24"/>
  <c r="AI123" i="24" s="1"/>
  <c r="AJ123" i="24"/>
  <c r="AK123" i="24" s="1"/>
  <c r="AF124" i="24"/>
  <c r="AG124" i="24" s="1"/>
  <c r="AH124" i="24"/>
  <c r="AI124" i="24" s="1"/>
  <c r="AJ124" i="24"/>
  <c r="AK124" i="24" s="1"/>
  <c r="AF125" i="24"/>
  <c r="AG125" i="24" s="1"/>
  <c r="AH125" i="24"/>
  <c r="AI125" i="24" s="1"/>
  <c r="AJ125" i="24"/>
  <c r="AK125" i="24" s="1"/>
  <c r="AF126" i="24"/>
  <c r="AG126" i="24" s="1"/>
  <c r="AH126" i="24"/>
  <c r="AI126" i="24" s="1"/>
  <c r="AJ126" i="24"/>
  <c r="AK126" i="24" s="1"/>
  <c r="AF127" i="24"/>
  <c r="AG127" i="24" s="1"/>
  <c r="AH127" i="24"/>
  <c r="AI127" i="24" s="1"/>
  <c r="AJ127" i="24"/>
  <c r="AK127" i="24" s="1"/>
  <c r="AF128" i="24"/>
  <c r="AG128" i="24" s="1"/>
  <c r="AH128" i="24"/>
  <c r="AI128" i="24" s="1"/>
  <c r="AJ128" i="24"/>
  <c r="AK128" i="24" s="1"/>
  <c r="AF129" i="24"/>
  <c r="AG129" i="24" s="1"/>
  <c r="AH129" i="24"/>
  <c r="AI129" i="24" s="1"/>
  <c r="AJ129" i="24"/>
  <c r="AK129" i="24" s="1"/>
  <c r="AF130" i="24"/>
  <c r="AG130" i="24" s="1"/>
  <c r="AH130" i="24"/>
  <c r="AI130" i="24" s="1"/>
  <c r="AJ130" i="24"/>
  <c r="AK130" i="24" s="1"/>
  <c r="AF1202" i="24"/>
  <c r="AG1202" i="24" s="1"/>
  <c r="AH1202" i="24"/>
  <c r="AI1202" i="24" s="1"/>
  <c r="AJ1202" i="24"/>
  <c r="AK1202" i="24" s="1"/>
  <c r="AF131" i="24"/>
  <c r="AG131" i="24" s="1"/>
  <c r="AH131" i="24"/>
  <c r="AI131" i="24" s="1"/>
  <c r="AJ131" i="24"/>
  <c r="AK131" i="24" s="1"/>
  <c r="AF132" i="24"/>
  <c r="AG132" i="24" s="1"/>
  <c r="AH132" i="24"/>
  <c r="AI132" i="24" s="1"/>
  <c r="AJ132" i="24"/>
  <c r="AK132" i="24" s="1"/>
  <c r="AF133" i="24"/>
  <c r="AG133" i="24" s="1"/>
  <c r="AH133" i="24"/>
  <c r="AI133" i="24" s="1"/>
  <c r="AJ133" i="24"/>
  <c r="AK133" i="24" s="1"/>
  <c r="AF134" i="24"/>
  <c r="AG134" i="24" s="1"/>
  <c r="AH134" i="24"/>
  <c r="AI134" i="24" s="1"/>
  <c r="AJ134" i="24"/>
  <c r="AK134" i="24" s="1"/>
  <c r="AF1203" i="24"/>
  <c r="AG1203" i="24" s="1"/>
  <c r="AH1203" i="24"/>
  <c r="AI1203" i="24" s="1"/>
  <c r="AJ1203" i="24"/>
  <c r="AK1203" i="24" s="1"/>
  <c r="AF135" i="24"/>
  <c r="AG135" i="24" s="1"/>
  <c r="AH135" i="24"/>
  <c r="AI135" i="24" s="1"/>
  <c r="AJ135" i="24"/>
  <c r="AK135" i="24" s="1"/>
  <c r="AF1204" i="24"/>
  <c r="AG1204" i="24" s="1"/>
  <c r="AH1204" i="24"/>
  <c r="AI1204" i="24" s="1"/>
  <c r="AJ1204" i="24"/>
  <c r="AK1204" i="24" s="1"/>
  <c r="AF136" i="24"/>
  <c r="AG136" i="24" s="1"/>
  <c r="AH136" i="24"/>
  <c r="AI136" i="24" s="1"/>
  <c r="AJ136" i="24"/>
  <c r="AK136" i="24" s="1"/>
  <c r="AF1205" i="24"/>
  <c r="AG1205" i="24" s="1"/>
  <c r="AH1205" i="24"/>
  <c r="AI1205" i="24" s="1"/>
  <c r="AJ1205" i="24"/>
  <c r="AK1205" i="24" s="1"/>
  <c r="AF1206" i="24"/>
  <c r="AG1206" i="24" s="1"/>
  <c r="AH1206" i="24"/>
  <c r="AI1206" i="24" s="1"/>
  <c r="AJ1206" i="24"/>
  <c r="AK1206" i="24" s="1"/>
  <c r="AF137" i="24"/>
  <c r="AG137" i="24" s="1"/>
  <c r="AH137" i="24"/>
  <c r="AI137" i="24" s="1"/>
  <c r="AJ137" i="24"/>
  <c r="AK137" i="24" s="1"/>
  <c r="AF138" i="24"/>
  <c r="AG138" i="24" s="1"/>
  <c r="AH138" i="24"/>
  <c r="AI138" i="24" s="1"/>
  <c r="AJ138" i="24"/>
  <c r="AK138" i="24" s="1"/>
  <c r="AF139" i="24"/>
  <c r="AG139" i="24" s="1"/>
  <c r="AH139" i="24"/>
  <c r="AI139" i="24" s="1"/>
  <c r="AJ139" i="24"/>
  <c r="AK139" i="24" s="1"/>
  <c r="AF140" i="24"/>
  <c r="AG140" i="24" s="1"/>
  <c r="AH140" i="24"/>
  <c r="AI140" i="24" s="1"/>
  <c r="AJ140" i="24"/>
  <c r="AK140" i="24" s="1"/>
  <c r="AF141" i="24"/>
  <c r="AG141" i="24" s="1"/>
  <c r="AH141" i="24"/>
  <c r="AI141" i="24" s="1"/>
  <c r="AJ141" i="24"/>
  <c r="AK141" i="24" s="1"/>
  <c r="AF1207" i="24"/>
  <c r="AG1207" i="24" s="1"/>
  <c r="AH1207" i="24"/>
  <c r="AI1207" i="24" s="1"/>
  <c r="AJ1207" i="24"/>
  <c r="AK1207" i="24" s="1"/>
  <c r="AF142" i="24"/>
  <c r="AG142" i="24" s="1"/>
  <c r="AH142" i="24"/>
  <c r="AI142" i="24" s="1"/>
  <c r="AJ142" i="24"/>
  <c r="AK142" i="24" s="1"/>
  <c r="AF1208" i="24"/>
  <c r="AG1208" i="24" s="1"/>
  <c r="AH1208" i="24"/>
  <c r="AI1208" i="24" s="1"/>
  <c r="AJ1208" i="24"/>
  <c r="AK1208" i="24" s="1"/>
  <c r="AF1209" i="24"/>
  <c r="AG1209" i="24" s="1"/>
  <c r="AH1209" i="24"/>
  <c r="AI1209" i="24" s="1"/>
  <c r="AJ1209" i="24"/>
  <c r="AK1209" i="24" s="1"/>
  <c r="AF1210" i="24"/>
  <c r="AG1210" i="24" s="1"/>
  <c r="AH1210" i="24"/>
  <c r="AI1210" i="24" s="1"/>
  <c r="AJ1210" i="24"/>
  <c r="AK1210" i="24" s="1"/>
  <c r="AF143" i="24"/>
  <c r="AG143" i="24" s="1"/>
  <c r="AH143" i="24"/>
  <c r="AI143" i="24" s="1"/>
  <c r="AJ143" i="24"/>
  <c r="AK143" i="24" s="1"/>
  <c r="AF1211" i="24"/>
  <c r="AG1211" i="24" s="1"/>
  <c r="AH1211" i="24"/>
  <c r="AI1211" i="24" s="1"/>
  <c r="AJ1211" i="24"/>
  <c r="AK1211" i="24" s="1"/>
  <c r="AF144" i="24"/>
  <c r="AG144" i="24" s="1"/>
  <c r="AH144" i="24"/>
  <c r="AI144" i="24" s="1"/>
  <c r="AJ144" i="24"/>
  <c r="AK144" i="24" s="1"/>
  <c r="AF1212" i="24"/>
  <c r="AG1212" i="24" s="1"/>
  <c r="AH1212" i="24"/>
  <c r="AI1212" i="24" s="1"/>
  <c r="AJ1212" i="24"/>
  <c r="AK1212" i="24" s="1"/>
  <c r="AF145" i="24"/>
  <c r="AG145" i="24" s="1"/>
  <c r="AH145" i="24"/>
  <c r="AI145" i="24" s="1"/>
  <c r="AJ145" i="24"/>
  <c r="AK145" i="24" s="1"/>
  <c r="AF146" i="24"/>
  <c r="AG146" i="24" s="1"/>
  <c r="AH146" i="24"/>
  <c r="AI146" i="24" s="1"/>
  <c r="AJ146" i="24"/>
  <c r="AK146" i="24" s="1"/>
  <c r="AF1213" i="24"/>
  <c r="AG1213" i="24" s="1"/>
  <c r="AH1213" i="24"/>
  <c r="AI1213" i="24" s="1"/>
  <c r="AJ1213" i="24"/>
  <c r="AK1213" i="24" s="1"/>
  <c r="AF2090" i="24"/>
  <c r="AG2090" i="24" s="1"/>
  <c r="AH2090" i="24"/>
  <c r="AI2090" i="24" s="1"/>
  <c r="AJ2090" i="24"/>
  <c r="AK2090" i="24" s="1"/>
  <c r="AF147" i="24"/>
  <c r="AG147" i="24" s="1"/>
  <c r="AH147" i="24"/>
  <c r="AI147" i="24" s="1"/>
  <c r="AJ147" i="24"/>
  <c r="AK147" i="24" s="1"/>
  <c r="AF148" i="24"/>
  <c r="AG148" i="24" s="1"/>
  <c r="AH148" i="24"/>
  <c r="AI148" i="24" s="1"/>
  <c r="AJ148" i="24"/>
  <c r="AK148" i="24" s="1"/>
  <c r="AF149" i="24"/>
  <c r="AG149" i="24" s="1"/>
  <c r="AH149" i="24"/>
  <c r="AI149" i="24" s="1"/>
  <c r="AJ149" i="24"/>
  <c r="AK149" i="24" s="1"/>
  <c r="AF1214" i="24"/>
  <c r="AG1214" i="24" s="1"/>
  <c r="AH1214" i="24"/>
  <c r="AI1214" i="24" s="1"/>
  <c r="AJ1214" i="24"/>
  <c r="AK1214" i="24" s="1"/>
  <c r="AF150" i="24"/>
  <c r="AG150" i="24" s="1"/>
  <c r="AH150" i="24"/>
  <c r="AI150" i="24" s="1"/>
  <c r="AJ150" i="24"/>
  <c r="AK150" i="24" s="1"/>
  <c r="AF151" i="24"/>
  <c r="AG151" i="24" s="1"/>
  <c r="AH151" i="24"/>
  <c r="AI151" i="24" s="1"/>
  <c r="AJ151" i="24"/>
  <c r="AK151" i="24" s="1"/>
  <c r="AF152" i="24"/>
  <c r="AG152" i="24" s="1"/>
  <c r="AH152" i="24"/>
  <c r="AI152" i="24" s="1"/>
  <c r="AJ152" i="24"/>
  <c r="AK152" i="24" s="1"/>
  <c r="AF153" i="24"/>
  <c r="AG153" i="24" s="1"/>
  <c r="AH153" i="24"/>
  <c r="AI153" i="24" s="1"/>
  <c r="AJ153" i="24"/>
  <c r="AK153" i="24" s="1"/>
  <c r="AF154" i="24"/>
  <c r="AG154" i="24" s="1"/>
  <c r="AH154" i="24"/>
  <c r="AI154" i="24" s="1"/>
  <c r="AJ154" i="24"/>
  <c r="AK154" i="24" s="1"/>
  <c r="AF155" i="24"/>
  <c r="AG155" i="24" s="1"/>
  <c r="AH155" i="24"/>
  <c r="AI155" i="24" s="1"/>
  <c r="AJ155" i="24"/>
  <c r="AK155" i="24" s="1"/>
  <c r="AF156" i="24"/>
  <c r="AG156" i="24" s="1"/>
  <c r="AH156" i="24"/>
  <c r="AI156" i="24" s="1"/>
  <c r="AJ156" i="24"/>
  <c r="AK156" i="24" s="1"/>
  <c r="AF1215" i="24"/>
  <c r="AG1215" i="24" s="1"/>
  <c r="AH1215" i="24"/>
  <c r="AI1215" i="24" s="1"/>
  <c r="AJ1215" i="24"/>
  <c r="AK1215" i="24" s="1"/>
  <c r="AF1095" i="24"/>
  <c r="AG1095" i="24" s="1"/>
  <c r="AH1095" i="24"/>
  <c r="AI1095" i="24" s="1"/>
  <c r="AJ1095" i="24"/>
  <c r="AK1095" i="24" s="1"/>
  <c r="AF1216" i="24"/>
  <c r="AG1216" i="24" s="1"/>
  <c r="AH1216" i="24"/>
  <c r="AI1216" i="24" s="1"/>
  <c r="AJ1216" i="24"/>
  <c r="AK1216" i="24" s="1"/>
  <c r="AF157" i="24"/>
  <c r="AG157" i="24" s="1"/>
  <c r="AH157" i="24"/>
  <c r="AI157" i="24" s="1"/>
  <c r="AJ157" i="24"/>
  <c r="AK157" i="24" s="1"/>
  <c r="AF158" i="24"/>
  <c r="AG158" i="24" s="1"/>
  <c r="AH158" i="24"/>
  <c r="AI158" i="24" s="1"/>
  <c r="AJ158" i="24"/>
  <c r="AK158" i="24" s="1"/>
  <c r="AF159" i="24"/>
  <c r="AG159" i="24" s="1"/>
  <c r="AH159" i="24"/>
  <c r="AI159" i="24" s="1"/>
  <c r="AJ159" i="24"/>
  <c r="AK159" i="24" s="1"/>
  <c r="AF160" i="24"/>
  <c r="AG160" i="24" s="1"/>
  <c r="AH160" i="24"/>
  <c r="AI160" i="24" s="1"/>
  <c r="AJ160" i="24"/>
  <c r="AK160" i="24" s="1"/>
  <c r="AF161" i="24"/>
  <c r="AG161" i="24" s="1"/>
  <c r="AH161" i="24"/>
  <c r="AI161" i="24" s="1"/>
  <c r="AJ161" i="24"/>
  <c r="AK161" i="24" s="1"/>
  <c r="AF162" i="24"/>
  <c r="AG162" i="24" s="1"/>
  <c r="AH162" i="24"/>
  <c r="AI162" i="24" s="1"/>
  <c r="AJ162" i="24"/>
  <c r="AK162" i="24" s="1"/>
  <c r="AF163" i="24"/>
  <c r="AG163" i="24" s="1"/>
  <c r="AH163" i="24"/>
  <c r="AI163" i="24" s="1"/>
  <c r="AJ163" i="24"/>
  <c r="AK163" i="24" s="1"/>
  <c r="AF164" i="24"/>
  <c r="AG164" i="24" s="1"/>
  <c r="AH164" i="24"/>
  <c r="AI164" i="24" s="1"/>
  <c r="AJ164" i="24"/>
  <c r="AK164" i="24" s="1"/>
  <c r="AF165" i="24"/>
  <c r="AG165" i="24" s="1"/>
  <c r="AH165" i="24"/>
  <c r="AI165" i="24" s="1"/>
  <c r="AJ165" i="24"/>
  <c r="AK165" i="24" s="1"/>
  <c r="AF166" i="24"/>
  <c r="AG166" i="24" s="1"/>
  <c r="AH166" i="24"/>
  <c r="AI166" i="24" s="1"/>
  <c r="AJ166" i="24"/>
  <c r="AK166" i="24" s="1"/>
  <c r="AF1218" i="24"/>
  <c r="AG1218" i="24" s="1"/>
  <c r="AH1218" i="24"/>
  <c r="AI1218" i="24" s="1"/>
  <c r="AJ1218" i="24"/>
  <c r="AK1218" i="24" s="1"/>
  <c r="AF167" i="24"/>
  <c r="AG167" i="24" s="1"/>
  <c r="AH167" i="24"/>
  <c r="AI167" i="24" s="1"/>
  <c r="AJ167" i="24"/>
  <c r="AK167" i="24" s="1"/>
  <c r="AF1219" i="24"/>
  <c r="AG1219" i="24" s="1"/>
  <c r="AH1219" i="24"/>
  <c r="AI1219" i="24" s="1"/>
  <c r="AJ1219" i="24"/>
  <c r="AK1219" i="24" s="1"/>
  <c r="AF168" i="24"/>
  <c r="AG168" i="24" s="1"/>
  <c r="AH168" i="24"/>
  <c r="AI168" i="24" s="1"/>
  <c r="AJ168" i="24"/>
  <c r="AK168" i="24" s="1"/>
  <c r="AF169" i="24"/>
  <c r="AG169" i="24" s="1"/>
  <c r="AH169" i="24"/>
  <c r="AI169" i="24" s="1"/>
  <c r="AJ169" i="24"/>
  <c r="AK169" i="24" s="1"/>
  <c r="AF170" i="24"/>
  <c r="AG170" i="24" s="1"/>
  <c r="AH170" i="24"/>
  <c r="AI170" i="24" s="1"/>
  <c r="AJ170" i="24"/>
  <c r="AK170" i="24" s="1"/>
  <c r="AF171" i="24"/>
  <c r="AG171" i="24" s="1"/>
  <c r="AH171" i="24"/>
  <c r="AI171" i="24" s="1"/>
  <c r="AJ171" i="24"/>
  <c r="AK171" i="24" s="1"/>
  <c r="AF172" i="24"/>
  <c r="AG172" i="24" s="1"/>
  <c r="AH172" i="24"/>
  <c r="AI172" i="24" s="1"/>
  <c r="AJ172" i="24"/>
  <c r="AK172" i="24" s="1"/>
  <c r="AF173" i="24"/>
  <c r="AG173" i="24" s="1"/>
  <c r="AH173" i="24"/>
  <c r="AI173" i="24" s="1"/>
  <c r="AJ173" i="24"/>
  <c r="AK173" i="24" s="1"/>
  <c r="AF1220" i="24"/>
  <c r="AG1220" i="24" s="1"/>
  <c r="AH1220" i="24"/>
  <c r="AI1220" i="24" s="1"/>
  <c r="AJ1220" i="24"/>
  <c r="AK1220" i="24" s="1"/>
  <c r="AF1221" i="24"/>
  <c r="AG1221" i="24" s="1"/>
  <c r="AH1221" i="24"/>
  <c r="AI1221" i="24" s="1"/>
  <c r="AJ1221" i="24"/>
  <c r="AK1221" i="24" s="1"/>
  <c r="AF1222" i="24"/>
  <c r="AG1222" i="24" s="1"/>
  <c r="AH1222" i="24"/>
  <c r="AI1222" i="24" s="1"/>
  <c r="AJ1222" i="24"/>
  <c r="AK1222" i="24" s="1"/>
  <c r="AF174" i="24"/>
  <c r="AG174" i="24" s="1"/>
  <c r="AH174" i="24"/>
  <c r="AI174" i="24" s="1"/>
  <c r="AJ174" i="24"/>
  <c r="AK174" i="24" s="1"/>
  <c r="AF175" i="24"/>
  <c r="AG175" i="24" s="1"/>
  <c r="AH175" i="24"/>
  <c r="AI175" i="24" s="1"/>
  <c r="AJ175" i="24"/>
  <c r="AK175" i="24" s="1"/>
  <c r="AF176" i="24"/>
  <c r="AG176" i="24" s="1"/>
  <c r="AH176" i="24"/>
  <c r="AI176" i="24" s="1"/>
  <c r="AJ176" i="24"/>
  <c r="AK176" i="24" s="1"/>
  <c r="AF177" i="24"/>
  <c r="AG177" i="24" s="1"/>
  <c r="AH177" i="24"/>
  <c r="AI177" i="24" s="1"/>
  <c r="AJ177" i="24"/>
  <c r="AK177" i="24" s="1"/>
  <c r="AF1223" i="24"/>
  <c r="AG1223" i="24" s="1"/>
  <c r="AH1223" i="24"/>
  <c r="AI1223" i="24" s="1"/>
  <c r="AJ1223" i="24"/>
  <c r="AK1223" i="24" s="1"/>
  <c r="AF178" i="24"/>
  <c r="AG178" i="24" s="1"/>
  <c r="AH178" i="24"/>
  <c r="AI178" i="24" s="1"/>
  <c r="AJ178" i="24"/>
  <c r="AK178" i="24" s="1"/>
  <c r="AF179" i="24"/>
  <c r="AG179" i="24" s="1"/>
  <c r="AH179" i="24"/>
  <c r="AI179" i="24" s="1"/>
  <c r="AJ179" i="24"/>
  <c r="AK179" i="24" s="1"/>
  <c r="AF180" i="24"/>
  <c r="AG180" i="24" s="1"/>
  <c r="AH180" i="24"/>
  <c r="AI180" i="24" s="1"/>
  <c r="AJ180" i="24"/>
  <c r="AK180" i="24" s="1"/>
  <c r="AF1224" i="24"/>
  <c r="AG1224" i="24" s="1"/>
  <c r="AH1224" i="24"/>
  <c r="AI1224" i="24" s="1"/>
  <c r="AJ1224" i="24"/>
  <c r="AK1224" i="24" s="1"/>
  <c r="AF2231" i="24"/>
  <c r="AG2231" i="24" s="1"/>
  <c r="AH2231" i="24"/>
  <c r="AI2231" i="24" s="1"/>
  <c r="AJ2231" i="24"/>
  <c r="AK2231" i="24" s="1"/>
  <c r="AF2385" i="24"/>
  <c r="AG2385" i="24" s="1"/>
  <c r="AH2385" i="24"/>
  <c r="AI2385" i="24" s="1"/>
  <c r="AJ2385" i="24"/>
  <c r="AK2385" i="24" s="1"/>
  <c r="AF2057" i="24"/>
  <c r="AG2057" i="24" s="1"/>
  <c r="AH2057" i="24"/>
  <c r="AI2057" i="24" s="1"/>
  <c r="AJ2057" i="24"/>
  <c r="AK2057" i="24" s="1"/>
  <c r="AF1225" i="24"/>
  <c r="AG1225" i="24" s="1"/>
  <c r="AH1225" i="24"/>
  <c r="AI1225" i="24" s="1"/>
  <c r="AJ1225" i="24"/>
  <c r="AK1225" i="24" s="1"/>
  <c r="AF1929" i="24"/>
  <c r="AG1929" i="24" s="1"/>
  <c r="AH1929" i="24"/>
  <c r="AI1929" i="24" s="1"/>
  <c r="AJ1929" i="24"/>
  <c r="AK1929" i="24" s="1"/>
  <c r="AF2316" i="24"/>
  <c r="AG2316" i="24" s="1"/>
  <c r="AH2316" i="24"/>
  <c r="AI2316" i="24" s="1"/>
  <c r="AJ2316" i="24"/>
  <c r="AK2316" i="24" s="1"/>
  <c r="AF2414" i="24"/>
  <c r="AG2414" i="24" s="1"/>
  <c r="AH2414" i="24"/>
  <c r="AI2414" i="24" s="1"/>
  <c r="AJ2414" i="24"/>
  <c r="AK2414" i="24" s="1"/>
  <c r="AF2091" i="24"/>
  <c r="AG2091" i="24" s="1"/>
  <c r="AH2091" i="24"/>
  <c r="AI2091" i="24" s="1"/>
  <c r="AJ2091" i="24"/>
  <c r="AK2091" i="24" s="1"/>
  <c r="AF1226" i="24"/>
  <c r="AG1226" i="24" s="1"/>
  <c r="AH1226" i="24"/>
  <c r="AI1226" i="24" s="1"/>
  <c r="AJ1226" i="24"/>
  <c r="AK1226" i="24" s="1"/>
  <c r="AF1227" i="24"/>
  <c r="AG1227" i="24" s="1"/>
  <c r="AH1227" i="24"/>
  <c r="AI1227" i="24" s="1"/>
  <c r="AJ1227" i="24"/>
  <c r="AK1227" i="24" s="1"/>
  <c r="AF1228" i="24"/>
  <c r="AG1228" i="24" s="1"/>
  <c r="AH1228" i="24"/>
  <c r="AI1228" i="24" s="1"/>
  <c r="AJ1228" i="24"/>
  <c r="AK1228" i="24" s="1"/>
  <c r="AF1229" i="24"/>
  <c r="AG1229" i="24" s="1"/>
  <c r="AH1229" i="24"/>
  <c r="AI1229" i="24" s="1"/>
  <c r="AJ1229" i="24"/>
  <c r="AK1229" i="24" s="1"/>
  <c r="AF1230" i="24"/>
  <c r="AG1230" i="24" s="1"/>
  <c r="AH1230" i="24"/>
  <c r="AI1230" i="24" s="1"/>
  <c r="AJ1230" i="24"/>
  <c r="AK1230" i="24" s="1"/>
  <c r="AF1231" i="24"/>
  <c r="AG1231" i="24" s="1"/>
  <c r="AH1231" i="24"/>
  <c r="AI1231" i="24" s="1"/>
  <c r="AJ1231" i="24"/>
  <c r="AK1231" i="24" s="1"/>
  <c r="AF181" i="24"/>
  <c r="AG181" i="24" s="1"/>
  <c r="AH181" i="24"/>
  <c r="AI181" i="24" s="1"/>
  <c r="AJ181" i="24"/>
  <c r="AK181" i="24" s="1"/>
  <c r="AF1232" i="24"/>
  <c r="AG1232" i="24" s="1"/>
  <c r="AH1232" i="24"/>
  <c r="AI1232" i="24" s="1"/>
  <c r="AJ1232" i="24"/>
  <c r="AK1232" i="24" s="1"/>
  <c r="AF1233" i="24"/>
  <c r="AG1233" i="24" s="1"/>
  <c r="AH1233" i="24"/>
  <c r="AI1233" i="24" s="1"/>
  <c r="AJ1233" i="24"/>
  <c r="AK1233" i="24" s="1"/>
  <c r="AF1234" i="24"/>
  <c r="AG1234" i="24" s="1"/>
  <c r="AH1234" i="24"/>
  <c r="AI1234" i="24" s="1"/>
  <c r="AJ1234" i="24"/>
  <c r="AK1234" i="24" s="1"/>
  <c r="AF2417" i="24"/>
  <c r="AG2417" i="24" s="1"/>
  <c r="AH2417" i="24"/>
  <c r="AI2417" i="24" s="1"/>
  <c r="AJ2417" i="24"/>
  <c r="AK2417" i="24" s="1"/>
  <c r="AF182" i="24"/>
  <c r="AG182" i="24" s="1"/>
  <c r="AH182" i="24"/>
  <c r="AI182" i="24" s="1"/>
  <c r="AJ182" i="24"/>
  <c r="AK182" i="24" s="1"/>
  <c r="AF2256" i="24"/>
  <c r="AG2256" i="24" s="1"/>
  <c r="AH2256" i="24"/>
  <c r="AI2256" i="24" s="1"/>
  <c r="AJ2256" i="24"/>
  <c r="AK2256" i="24" s="1"/>
  <c r="AF2415" i="24"/>
  <c r="AG2415" i="24" s="1"/>
  <c r="AH2415" i="24"/>
  <c r="AI2415" i="24" s="1"/>
  <c r="AJ2415" i="24"/>
  <c r="AK2415" i="24" s="1"/>
  <c r="AF1908" i="24"/>
  <c r="AG1908" i="24" s="1"/>
  <c r="AH1908" i="24"/>
  <c r="AI1908" i="24" s="1"/>
  <c r="AJ1908" i="24"/>
  <c r="AK1908" i="24" s="1"/>
  <c r="AF2340" i="24"/>
  <c r="AG2340" i="24" s="1"/>
  <c r="AH2340" i="24"/>
  <c r="AI2340" i="24" s="1"/>
  <c r="AJ2340" i="24"/>
  <c r="AK2340" i="24" s="1"/>
  <c r="AF2225" i="24"/>
  <c r="AG2225" i="24" s="1"/>
  <c r="AH2225" i="24"/>
  <c r="AI2225" i="24" s="1"/>
  <c r="AJ2225" i="24"/>
  <c r="AK2225" i="24" s="1"/>
  <c r="AF2347" i="24"/>
  <c r="AG2347" i="24" s="1"/>
  <c r="AH2347" i="24"/>
  <c r="AI2347" i="24" s="1"/>
  <c r="AJ2347" i="24"/>
  <c r="AK2347" i="24" s="1"/>
  <c r="AF1865" i="24"/>
  <c r="AG1865" i="24" s="1"/>
  <c r="AH1865" i="24"/>
  <c r="AI1865" i="24" s="1"/>
  <c r="AJ1865" i="24"/>
  <c r="AK1865" i="24" s="1"/>
  <c r="AF2272" i="24"/>
  <c r="AG2272" i="24" s="1"/>
  <c r="AH2272" i="24"/>
  <c r="AI2272" i="24" s="1"/>
  <c r="AJ2272" i="24"/>
  <c r="AK2272" i="24" s="1"/>
  <c r="AF2416" i="24"/>
  <c r="AG2416" i="24" s="1"/>
  <c r="AH2416" i="24"/>
  <c r="AI2416" i="24" s="1"/>
  <c r="AJ2416" i="24"/>
  <c r="AK2416" i="24" s="1"/>
  <c r="AF2381" i="24"/>
  <c r="AG2381" i="24" s="1"/>
  <c r="AH2381" i="24"/>
  <c r="AI2381" i="24" s="1"/>
  <c r="AJ2381" i="24"/>
  <c r="AK2381" i="24" s="1"/>
  <c r="AF1949" i="24"/>
  <c r="AG1949" i="24" s="1"/>
  <c r="AH1949" i="24"/>
  <c r="AI1949" i="24" s="1"/>
  <c r="AJ1949" i="24"/>
  <c r="AK1949" i="24" s="1"/>
  <c r="AF2344" i="24"/>
  <c r="AG2344" i="24" s="1"/>
  <c r="AH2344" i="24"/>
  <c r="AI2344" i="24" s="1"/>
  <c r="AJ2344" i="24"/>
  <c r="AK2344" i="24" s="1"/>
  <c r="AF2079" i="24"/>
  <c r="AG2079" i="24" s="1"/>
  <c r="AH2079" i="24"/>
  <c r="AI2079" i="24" s="1"/>
  <c r="AJ2079" i="24"/>
  <c r="AK2079" i="24" s="1"/>
  <c r="AF2206" i="24"/>
  <c r="AG2206" i="24" s="1"/>
  <c r="AH2206" i="24"/>
  <c r="AI2206" i="24" s="1"/>
  <c r="AJ2206" i="24"/>
  <c r="AK2206" i="24" s="1"/>
  <c r="AF1235" i="24"/>
  <c r="AG1235" i="24" s="1"/>
  <c r="AH1235" i="24"/>
  <c r="AI1235" i="24" s="1"/>
  <c r="AJ1235" i="24"/>
  <c r="AK1235" i="24" s="1"/>
  <c r="AF1236" i="24"/>
  <c r="AG1236" i="24" s="1"/>
  <c r="AH1236" i="24"/>
  <c r="AI1236" i="24" s="1"/>
  <c r="AJ1236" i="24"/>
  <c r="AK1236" i="24" s="1"/>
  <c r="AF1909" i="24"/>
  <c r="AG1909" i="24" s="1"/>
  <c r="AH1909" i="24"/>
  <c r="AI1909" i="24" s="1"/>
  <c r="AJ1909" i="24"/>
  <c r="AK1909" i="24" s="1"/>
  <c r="AF1237" i="24"/>
  <c r="AG1237" i="24" s="1"/>
  <c r="AH1237" i="24"/>
  <c r="AI1237" i="24" s="1"/>
  <c r="AJ1237" i="24"/>
  <c r="AK1237" i="24" s="1"/>
  <c r="AF183" i="24"/>
  <c r="AG183" i="24" s="1"/>
  <c r="AH183" i="24"/>
  <c r="AI183" i="24" s="1"/>
  <c r="AJ183" i="24"/>
  <c r="AK183" i="24" s="1"/>
  <c r="AF1238" i="24"/>
  <c r="AG1238" i="24" s="1"/>
  <c r="AH1238" i="24"/>
  <c r="AI1238" i="24" s="1"/>
  <c r="AJ1238" i="24"/>
  <c r="AK1238" i="24" s="1"/>
  <c r="AF1239" i="24"/>
  <c r="AG1239" i="24" s="1"/>
  <c r="AH1239" i="24"/>
  <c r="AI1239" i="24" s="1"/>
  <c r="AJ1239" i="24"/>
  <c r="AK1239" i="24" s="1"/>
  <c r="AF1240" i="24"/>
  <c r="AG1240" i="24" s="1"/>
  <c r="AH1240" i="24"/>
  <c r="AI1240" i="24" s="1"/>
  <c r="AJ1240" i="24"/>
  <c r="AK1240" i="24" s="1"/>
  <c r="AF184" i="24"/>
  <c r="AG184" i="24" s="1"/>
  <c r="AH184" i="24"/>
  <c r="AI184" i="24" s="1"/>
  <c r="AJ184" i="24"/>
  <c r="AK184" i="24" s="1"/>
  <c r="AF1241" i="24"/>
  <c r="AG1241" i="24" s="1"/>
  <c r="AH1241" i="24"/>
  <c r="AI1241" i="24" s="1"/>
  <c r="AJ1241" i="24"/>
  <c r="AK1241" i="24" s="1"/>
  <c r="AF185" i="24"/>
  <c r="AG185" i="24" s="1"/>
  <c r="AH185" i="24"/>
  <c r="AI185" i="24" s="1"/>
  <c r="AJ185" i="24"/>
  <c r="AK185" i="24" s="1"/>
  <c r="AF1242" i="24"/>
  <c r="AG1242" i="24" s="1"/>
  <c r="AH1242" i="24"/>
  <c r="AI1242" i="24" s="1"/>
  <c r="AJ1242" i="24"/>
  <c r="AK1242" i="24" s="1"/>
  <c r="AF1243" i="24"/>
  <c r="AG1243" i="24" s="1"/>
  <c r="AH1243" i="24"/>
  <c r="AI1243" i="24" s="1"/>
  <c r="AJ1243" i="24"/>
  <c r="AK1243" i="24" s="1"/>
  <c r="AF186" i="24"/>
  <c r="AG186" i="24" s="1"/>
  <c r="AH186" i="24"/>
  <c r="AI186" i="24" s="1"/>
  <c r="AJ186" i="24"/>
  <c r="AK186" i="24" s="1"/>
  <c r="AF187" i="24"/>
  <c r="AG187" i="24" s="1"/>
  <c r="AH187" i="24"/>
  <c r="AI187" i="24" s="1"/>
  <c r="AJ187" i="24"/>
  <c r="AK187" i="24" s="1"/>
  <c r="AF188" i="24"/>
  <c r="AG188" i="24" s="1"/>
  <c r="AH188" i="24"/>
  <c r="AI188" i="24" s="1"/>
  <c r="AJ188" i="24"/>
  <c r="AK188" i="24" s="1"/>
  <c r="AF189" i="24"/>
  <c r="AG189" i="24" s="1"/>
  <c r="AH189" i="24"/>
  <c r="AI189" i="24" s="1"/>
  <c r="AJ189" i="24"/>
  <c r="AK189" i="24" s="1"/>
  <c r="AF1244" i="24"/>
  <c r="AG1244" i="24" s="1"/>
  <c r="AH1244" i="24"/>
  <c r="AI1244" i="24" s="1"/>
  <c r="AJ1244" i="24"/>
  <c r="AK1244" i="24" s="1"/>
  <c r="AF1245" i="24"/>
  <c r="AG1245" i="24" s="1"/>
  <c r="AH1245" i="24"/>
  <c r="AI1245" i="24" s="1"/>
  <c r="AJ1245" i="24"/>
  <c r="AK1245" i="24" s="1"/>
  <c r="AF1246" i="24"/>
  <c r="AG1246" i="24" s="1"/>
  <c r="AH1246" i="24"/>
  <c r="AI1246" i="24" s="1"/>
  <c r="AJ1246" i="24"/>
  <c r="AK1246" i="24" s="1"/>
  <c r="AF190" i="24"/>
  <c r="AG190" i="24" s="1"/>
  <c r="AH190" i="24"/>
  <c r="AI190" i="24" s="1"/>
  <c r="AJ190" i="24"/>
  <c r="AK190" i="24" s="1"/>
  <c r="AF1105" i="24"/>
  <c r="AG1105" i="24" s="1"/>
  <c r="AH1105" i="24"/>
  <c r="AI1105" i="24" s="1"/>
  <c r="AJ1105" i="24"/>
  <c r="AK1105" i="24" s="1"/>
  <c r="AF2050" i="24"/>
  <c r="AG2050" i="24" s="1"/>
  <c r="AH2050" i="24"/>
  <c r="AI2050" i="24" s="1"/>
  <c r="AJ2050" i="24"/>
  <c r="AK2050" i="24" s="1"/>
  <c r="AF1247" i="24"/>
  <c r="AG1247" i="24" s="1"/>
  <c r="AH1247" i="24"/>
  <c r="AI1247" i="24" s="1"/>
  <c r="AJ1247" i="24"/>
  <c r="AK1247" i="24" s="1"/>
  <c r="AF2028" i="24"/>
  <c r="AG2028" i="24" s="1"/>
  <c r="AH2028" i="24"/>
  <c r="AI2028" i="24" s="1"/>
  <c r="AJ2028" i="24"/>
  <c r="AK2028" i="24" s="1"/>
  <c r="AF191" i="24"/>
  <c r="AG191" i="24" s="1"/>
  <c r="AH191" i="24"/>
  <c r="AI191" i="24" s="1"/>
  <c r="AJ191" i="24"/>
  <c r="AK191" i="24" s="1"/>
  <c r="AF192" i="24"/>
  <c r="AG192" i="24" s="1"/>
  <c r="AH192" i="24"/>
  <c r="AI192" i="24" s="1"/>
  <c r="AJ192" i="24"/>
  <c r="AK192" i="24" s="1"/>
  <c r="AF193" i="24"/>
  <c r="AG193" i="24" s="1"/>
  <c r="AH193" i="24"/>
  <c r="AI193" i="24" s="1"/>
  <c r="AJ193" i="24"/>
  <c r="AK193" i="24" s="1"/>
  <c r="AF194" i="24"/>
  <c r="AG194" i="24" s="1"/>
  <c r="AH194" i="24"/>
  <c r="AI194" i="24" s="1"/>
  <c r="AJ194" i="24"/>
  <c r="AK194" i="24" s="1"/>
  <c r="AF195" i="24"/>
  <c r="AG195" i="24" s="1"/>
  <c r="AH195" i="24"/>
  <c r="AI195" i="24" s="1"/>
  <c r="AJ195" i="24"/>
  <c r="AK195" i="24" s="1"/>
  <c r="AF196" i="24"/>
  <c r="AG196" i="24" s="1"/>
  <c r="AH196" i="24"/>
  <c r="AI196" i="24" s="1"/>
  <c r="AJ196" i="24"/>
  <c r="AK196" i="24" s="1"/>
  <c r="AF197" i="24"/>
  <c r="AG197" i="24" s="1"/>
  <c r="AH197" i="24"/>
  <c r="AI197" i="24" s="1"/>
  <c r="AJ197" i="24"/>
  <c r="AK197" i="24" s="1"/>
  <c r="AF198" i="24"/>
  <c r="AG198" i="24" s="1"/>
  <c r="AH198" i="24"/>
  <c r="AI198" i="24" s="1"/>
  <c r="AJ198" i="24"/>
  <c r="AK198" i="24" s="1"/>
  <c r="AF199" i="24"/>
  <c r="AG199" i="24" s="1"/>
  <c r="AH199" i="24"/>
  <c r="AI199" i="24" s="1"/>
  <c r="AJ199" i="24"/>
  <c r="AK199" i="24" s="1"/>
  <c r="AF200" i="24"/>
  <c r="AG200" i="24" s="1"/>
  <c r="AH200" i="24"/>
  <c r="AI200" i="24" s="1"/>
  <c r="AJ200" i="24"/>
  <c r="AK200" i="24" s="1"/>
  <c r="AF201" i="24"/>
  <c r="AG201" i="24" s="1"/>
  <c r="AH201" i="24"/>
  <c r="AI201" i="24" s="1"/>
  <c r="AJ201" i="24"/>
  <c r="AK201" i="24" s="1"/>
  <c r="AF202" i="24"/>
  <c r="AG202" i="24" s="1"/>
  <c r="AH202" i="24"/>
  <c r="AI202" i="24" s="1"/>
  <c r="AJ202" i="24"/>
  <c r="AK202" i="24" s="1"/>
  <c r="AF203" i="24"/>
  <c r="AG203" i="24" s="1"/>
  <c r="AH203" i="24"/>
  <c r="AI203" i="24" s="1"/>
  <c r="AJ203" i="24"/>
  <c r="AK203" i="24" s="1"/>
  <c r="AF1248" i="24"/>
  <c r="AG1248" i="24" s="1"/>
  <c r="AH1248" i="24"/>
  <c r="AI1248" i="24" s="1"/>
  <c r="AJ1248" i="24"/>
  <c r="AK1248" i="24" s="1"/>
  <c r="AF204" i="24"/>
  <c r="AG204" i="24" s="1"/>
  <c r="AH204" i="24"/>
  <c r="AI204" i="24" s="1"/>
  <c r="AJ204" i="24"/>
  <c r="AK204" i="24" s="1"/>
  <c r="AF205" i="24"/>
  <c r="AG205" i="24" s="1"/>
  <c r="AH205" i="24"/>
  <c r="AI205" i="24" s="1"/>
  <c r="AJ205" i="24"/>
  <c r="AK205" i="24" s="1"/>
  <c r="AF1100" i="24"/>
  <c r="AG1100" i="24" s="1"/>
  <c r="AH1100" i="24"/>
  <c r="AI1100" i="24" s="1"/>
  <c r="AJ1100" i="24"/>
  <c r="AK1100" i="24" s="1"/>
  <c r="AF206" i="24"/>
  <c r="AG206" i="24" s="1"/>
  <c r="AH206" i="24"/>
  <c r="AI206" i="24" s="1"/>
  <c r="AJ206" i="24"/>
  <c r="AK206" i="24" s="1"/>
  <c r="AF207" i="24"/>
  <c r="AG207" i="24" s="1"/>
  <c r="AH207" i="24"/>
  <c r="AI207" i="24" s="1"/>
  <c r="AJ207" i="24"/>
  <c r="AK207" i="24" s="1"/>
  <c r="AF208" i="24"/>
  <c r="AG208" i="24" s="1"/>
  <c r="AH208" i="24"/>
  <c r="AI208" i="24" s="1"/>
  <c r="AJ208" i="24"/>
  <c r="AK208" i="24" s="1"/>
  <c r="AF209" i="24"/>
  <c r="AG209" i="24" s="1"/>
  <c r="AH209" i="24"/>
  <c r="AI209" i="24" s="1"/>
  <c r="AJ209" i="24"/>
  <c r="AK209" i="24" s="1"/>
  <c r="AF2236" i="24"/>
  <c r="AG2236" i="24" s="1"/>
  <c r="AH2236" i="24"/>
  <c r="AI2236" i="24" s="1"/>
  <c r="AJ2236" i="24"/>
  <c r="AK2236" i="24" s="1"/>
  <c r="AF1249" i="24"/>
  <c r="AG1249" i="24" s="1"/>
  <c r="AH1249" i="24"/>
  <c r="AI1249" i="24" s="1"/>
  <c r="AJ1249" i="24"/>
  <c r="AK1249" i="24" s="1"/>
  <c r="AF2111" i="24"/>
  <c r="AG2111" i="24" s="1"/>
  <c r="AH2111" i="24"/>
  <c r="AI2111" i="24" s="1"/>
  <c r="AJ2111" i="24"/>
  <c r="AK2111" i="24" s="1"/>
  <c r="AF2514" i="24"/>
  <c r="AG2514" i="24" s="1"/>
  <c r="AH2514" i="24"/>
  <c r="AI2514" i="24" s="1"/>
  <c r="AJ2514" i="24"/>
  <c r="AK2514" i="24" s="1"/>
  <c r="AF2484" i="24"/>
  <c r="AG2484" i="24" s="1"/>
  <c r="AH2484" i="24"/>
  <c r="AI2484" i="24" s="1"/>
  <c r="AJ2484" i="24"/>
  <c r="AK2484" i="24" s="1"/>
  <c r="AF2181" i="24"/>
  <c r="AG2181" i="24" s="1"/>
  <c r="AH2181" i="24"/>
  <c r="AI2181" i="24" s="1"/>
  <c r="AJ2181" i="24"/>
  <c r="AK2181" i="24" s="1"/>
  <c r="AF2278" i="24"/>
  <c r="AG2278" i="24" s="1"/>
  <c r="AH2278" i="24"/>
  <c r="AI2278" i="24" s="1"/>
  <c r="AJ2278" i="24"/>
  <c r="AK2278" i="24" s="1"/>
  <c r="AF1895" i="24"/>
  <c r="AG1895" i="24" s="1"/>
  <c r="AH1895" i="24"/>
  <c r="AI1895" i="24" s="1"/>
  <c r="AJ1895" i="24"/>
  <c r="AK1895" i="24" s="1"/>
  <c r="AF2293" i="24"/>
  <c r="AG2293" i="24" s="1"/>
  <c r="AH2293" i="24"/>
  <c r="AI2293" i="24" s="1"/>
  <c r="AJ2293" i="24"/>
  <c r="AK2293" i="24" s="1"/>
  <c r="AF1969" i="24"/>
  <c r="AG1969" i="24" s="1"/>
  <c r="AH1969" i="24"/>
  <c r="AI1969" i="24" s="1"/>
  <c r="AJ1969" i="24"/>
  <c r="AK1969" i="24" s="1"/>
  <c r="AF1886" i="24"/>
  <c r="AG1886" i="24" s="1"/>
  <c r="AH1886" i="24"/>
  <c r="AI1886" i="24" s="1"/>
  <c r="AJ1886" i="24"/>
  <c r="AK1886" i="24" s="1"/>
  <c r="AF1250" i="24"/>
  <c r="AG1250" i="24" s="1"/>
  <c r="AH1250" i="24"/>
  <c r="AI1250" i="24" s="1"/>
  <c r="AJ1250" i="24"/>
  <c r="AK1250" i="24" s="1"/>
  <c r="AF210" i="24"/>
  <c r="AG210" i="24" s="1"/>
  <c r="AH210" i="24"/>
  <c r="AI210" i="24" s="1"/>
  <c r="AJ210" i="24"/>
  <c r="AK210" i="24" s="1"/>
  <c r="AF211" i="24"/>
  <c r="AG211" i="24" s="1"/>
  <c r="AH211" i="24"/>
  <c r="AI211" i="24" s="1"/>
  <c r="AJ211" i="24"/>
  <c r="AK211" i="24" s="1"/>
  <c r="AF212" i="24"/>
  <c r="AG212" i="24" s="1"/>
  <c r="AH212" i="24"/>
  <c r="AI212" i="24" s="1"/>
  <c r="AJ212" i="24"/>
  <c r="AK212" i="24" s="1"/>
  <c r="AF1251" i="24"/>
  <c r="AG1251" i="24" s="1"/>
  <c r="AH1251" i="24"/>
  <c r="AI1251" i="24" s="1"/>
  <c r="AJ1251" i="24"/>
  <c r="AK1251" i="24" s="1"/>
  <c r="AF213" i="24"/>
  <c r="AG213" i="24" s="1"/>
  <c r="AH213" i="24"/>
  <c r="AI213" i="24" s="1"/>
  <c r="AJ213" i="24"/>
  <c r="AK213" i="24" s="1"/>
  <c r="AF214" i="24"/>
  <c r="AG214" i="24" s="1"/>
  <c r="AH214" i="24"/>
  <c r="AI214" i="24" s="1"/>
  <c r="AJ214" i="24"/>
  <c r="AK214" i="24" s="1"/>
  <c r="AF215" i="24"/>
  <c r="AG215" i="24" s="1"/>
  <c r="AH215" i="24"/>
  <c r="AI215" i="24" s="1"/>
  <c r="AJ215" i="24"/>
  <c r="AK215" i="24" s="1"/>
  <c r="AF216" i="24"/>
  <c r="AG216" i="24" s="1"/>
  <c r="AH216" i="24"/>
  <c r="AI216" i="24" s="1"/>
  <c r="AJ216" i="24"/>
  <c r="AK216" i="24" s="1"/>
  <c r="AF217" i="24"/>
  <c r="AG217" i="24" s="1"/>
  <c r="AH217" i="24"/>
  <c r="AI217" i="24" s="1"/>
  <c r="AJ217" i="24"/>
  <c r="AK217" i="24" s="1"/>
  <c r="AF218" i="24"/>
  <c r="AG218" i="24" s="1"/>
  <c r="AH218" i="24"/>
  <c r="AI218" i="24" s="1"/>
  <c r="AJ218" i="24"/>
  <c r="AK218" i="24" s="1"/>
  <c r="AF219" i="24"/>
  <c r="AG219" i="24" s="1"/>
  <c r="AH219" i="24"/>
  <c r="AI219" i="24" s="1"/>
  <c r="AJ219" i="24"/>
  <c r="AK219" i="24" s="1"/>
  <c r="AF220" i="24"/>
  <c r="AG220" i="24" s="1"/>
  <c r="AH220" i="24"/>
  <c r="AI220" i="24" s="1"/>
  <c r="AJ220" i="24"/>
  <c r="AK220" i="24" s="1"/>
  <c r="AF221" i="24"/>
  <c r="AG221" i="24" s="1"/>
  <c r="AH221" i="24"/>
  <c r="AI221" i="24" s="1"/>
  <c r="AJ221" i="24"/>
  <c r="AK221" i="24" s="1"/>
  <c r="AF222" i="24"/>
  <c r="AG222" i="24" s="1"/>
  <c r="AH222" i="24"/>
  <c r="AI222" i="24" s="1"/>
  <c r="AJ222" i="24"/>
  <c r="AK222" i="24" s="1"/>
  <c r="AF223" i="24"/>
  <c r="AG223" i="24" s="1"/>
  <c r="AH223" i="24"/>
  <c r="AI223" i="24" s="1"/>
  <c r="AJ223" i="24"/>
  <c r="AK223" i="24" s="1"/>
  <c r="AF224" i="24"/>
  <c r="AG224" i="24" s="1"/>
  <c r="AH224" i="24"/>
  <c r="AI224" i="24" s="1"/>
  <c r="AJ224" i="24"/>
  <c r="AK224" i="24" s="1"/>
  <c r="AF1253" i="24"/>
  <c r="AG1253" i="24" s="1"/>
  <c r="AH1253" i="24"/>
  <c r="AI1253" i="24" s="1"/>
  <c r="AJ1253" i="24"/>
  <c r="AK1253" i="24" s="1"/>
  <c r="AF225" i="24"/>
  <c r="AG225" i="24" s="1"/>
  <c r="AH225" i="24"/>
  <c r="AI225" i="24" s="1"/>
  <c r="AJ225" i="24"/>
  <c r="AK225" i="24" s="1"/>
  <c r="AF226" i="24"/>
  <c r="AG226" i="24" s="1"/>
  <c r="AH226" i="24"/>
  <c r="AI226" i="24" s="1"/>
  <c r="AJ226" i="24"/>
  <c r="AK226" i="24" s="1"/>
  <c r="AF227" i="24"/>
  <c r="AG227" i="24" s="1"/>
  <c r="AH227" i="24"/>
  <c r="AI227" i="24" s="1"/>
  <c r="AJ227" i="24"/>
  <c r="AK227" i="24" s="1"/>
  <c r="AF228" i="24"/>
  <c r="AG228" i="24" s="1"/>
  <c r="AH228" i="24"/>
  <c r="AI228" i="24" s="1"/>
  <c r="AJ228" i="24"/>
  <c r="AK228" i="24" s="1"/>
  <c r="AF1254" i="24"/>
  <c r="AG1254" i="24" s="1"/>
  <c r="AH1254" i="24"/>
  <c r="AI1254" i="24" s="1"/>
  <c r="AJ1254" i="24"/>
  <c r="AK1254" i="24" s="1"/>
  <c r="AF229" i="24"/>
  <c r="AG229" i="24" s="1"/>
  <c r="AH229" i="24"/>
  <c r="AI229" i="24" s="1"/>
  <c r="AJ229" i="24"/>
  <c r="AK229" i="24" s="1"/>
  <c r="AF230" i="24"/>
  <c r="AG230" i="24" s="1"/>
  <c r="AH230" i="24"/>
  <c r="AI230" i="24" s="1"/>
  <c r="AJ230" i="24"/>
  <c r="AK230" i="24" s="1"/>
  <c r="AF1255" i="24"/>
  <c r="AG1255" i="24" s="1"/>
  <c r="AH1255" i="24"/>
  <c r="AI1255" i="24" s="1"/>
  <c r="AJ1255" i="24"/>
  <c r="AK1255" i="24" s="1"/>
  <c r="AF1256" i="24"/>
  <c r="AG1256" i="24" s="1"/>
  <c r="AH1256" i="24"/>
  <c r="AI1256" i="24" s="1"/>
  <c r="AJ1256" i="24"/>
  <c r="AK1256" i="24" s="1"/>
  <c r="AF231" i="24"/>
  <c r="AG231" i="24" s="1"/>
  <c r="AH231" i="24"/>
  <c r="AI231" i="24" s="1"/>
  <c r="AJ231" i="24"/>
  <c r="AK231" i="24" s="1"/>
  <c r="AF232" i="24"/>
  <c r="AG232" i="24" s="1"/>
  <c r="AH232" i="24"/>
  <c r="AI232" i="24" s="1"/>
  <c r="AJ232" i="24"/>
  <c r="AK232" i="24" s="1"/>
  <c r="AF1257" i="24"/>
  <c r="AG1257" i="24" s="1"/>
  <c r="AH1257" i="24"/>
  <c r="AI1257" i="24" s="1"/>
  <c r="AJ1257" i="24"/>
  <c r="AK1257" i="24" s="1"/>
  <c r="AF1258" i="24"/>
  <c r="AG1258" i="24" s="1"/>
  <c r="AH1258" i="24"/>
  <c r="AI1258" i="24" s="1"/>
  <c r="AJ1258" i="24"/>
  <c r="AK1258" i="24" s="1"/>
  <c r="AF233" i="24"/>
  <c r="AG233" i="24" s="1"/>
  <c r="AH233" i="24"/>
  <c r="AI233" i="24" s="1"/>
  <c r="AJ233" i="24"/>
  <c r="AK233" i="24" s="1"/>
  <c r="AF1259" i="24"/>
  <c r="AG1259" i="24" s="1"/>
  <c r="AH1259" i="24"/>
  <c r="AI1259" i="24" s="1"/>
  <c r="AJ1259" i="24"/>
  <c r="AK1259" i="24" s="1"/>
  <c r="AF234" i="24"/>
  <c r="AG234" i="24" s="1"/>
  <c r="AH234" i="24"/>
  <c r="AI234" i="24" s="1"/>
  <c r="AJ234" i="24"/>
  <c r="AK234" i="24" s="1"/>
  <c r="AF1260" i="24"/>
  <c r="AG1260" i="24" s="1"/>
  <c r="AH1260" i="24"/>
  <c r="AI1260" i="24" s="1"/>
  <c r="AJ1260" i="24"/>
  <c r="AK1260" i="24" s="1"/>
  <c r="AF1261" i="24"/>
  <c r="AG1261" i="24" s="1"/>
  <c r="AH1261" i="24"/>
  <c r="AI1261" i="24" s="1"/>
  <c r="AJ1261" i="24"/>
  <c r="AK1261" i="24" s="1"/>
  <c r="AF1262" i="24"/>
  <c r="AG1262" i="24" s="1"/>
  <c r="AH1262" i="24"/>
  <c r="AI1262" i="24" s="1"/>
  <c r="AJ1262" i="24"/>
  <c r="AK1262" i="24" s="1"/>
  <c r="AF1263" i="24"/>
  <c r="AG1263" i="24" s="1"/>
  <c r="AH1263" i="24"/>
  <c r="AI1263" i="24" s="1"/>
  <c r="AJ1263" i="24"/>
  <c r="AK1263" i="24" s="1"/>
  <c r="AF1264" i="24"/>
  <c r="AG1264" i="24" s="1"/>
  <c r="AH1264" i="24"/>
  <c r="AI1264" i="24" s="1"/>
  <c r="AJ1264" i="24"/>
  <c r="AK1264" i="24" s="1"/>
  <c r="AF1265" i="24"/>
  <c r="AG1265" i="24" s="1"/>
  <c r="AH1265" i="24"/>
  <c r="AI1265" i="24" s="1"/>
  <c r="AJ1265" i="24"/>
  <c r="AK1265" i="24" s="1"/>
  <c r="AF1266" i="24"/>
  <c r="AG1266" i="24" s="1"/>
  <c r="AH1266" i="24"/>
  <c r="AI1266" i="24" s="1"/>
  <c r="AJ1266" i="24"/>
  <c r="AK1266" i="24" s="1"/>
  <c r="AF1267" i="24"/>
  <c r="AG1267" i="24" s="1"/>
  <c r="AH1267" i="24"/>
  <c r="AI1267" i="24" s="1"/>
  <c r="AJ1267" i="24"/>
  <c r="AK1267" i="24" s="1"/>
  <c r="AF1268" i="24"/>
  <c r="AG1268" i="24" s="1"/>
  <c r="AH1268" i="24"/>
  <c r="AI1268" i="24" s="1"/>
  <c r="AJ1268" i="24"/>
  <c r="AK1268" i="24" s="1"/>
  <c r="AF1269" i="24"/>
  <c r="AG1269" i="24" s="1"/>
  <c r="AH1269" i="24"/>
  <c r="AI1269" i="24" s="1"/>
  <c r="AJ1269" i="24"/>
  <c r="AK1269" i="24" s="1"/>
  <c r="AF1270" i="24"/>
  <c r="AG1270" i="24" s="1"/>
  <c r="AH1270" i="24"/>
  <c r="AI1270" i="24" s="1"/>
  <c r="AJ1270" i="24"/>
  <c r="AK1270" i="24" s="1"/>
  <c r="AF1272" i="24"/>
  <c r="AG1272" i="24" s="1"/>
  <c r="AH1272" i="24"/>
  <c r="AI1272" i="24" s="1"/>
  <c r="AJ1272" i="24"/>
  <c r="AK1272" i="24" s="1"/>
  <c r="AF1273" i="24"/>
  <c r="AG1273" i="24" s="1"/>
  <c r="AH1273" i="24"/>
  <c r="AI1273" i="24" s="1"/>
  <c r="AJ1273" i="24"/>
  <c r="AK1273" i="24" s="1"/>
  <c r="AF235" i="24"/>
  <c r="AG235" i="24" s="1"/>
  <c r="AH235" i="24"/>
  <c r="AI235" i="24" s="1"/>
  <c r="AJ235" i="24"/>
  <c r="AK235" i="24" s="1"/>
  <c r="AF236" i="24"/>
  <c r="AG236" i="24" s="1"/>
  <c r="AH236" i="24"/>
  <c r="AI236" i="24" s="1"/>
  <c r="AJ236" i="24"/>
  <c r="AK236" i="24" s="1"/>
  <c r="AF237" i="24"/>
  <c r="AG237" i="24" s="1"/>
  <c r="AH237" i="24"/>
  <c r="AI237" i="24" s="1"/>
  <c r="AJ237" i="24"/>
  <c r="AK237" i="24" s="1"/>
  <c r="AF1934" i="24"/>
  <c r="AG1934" i="24" s="1"/>
  <c r="AH1934" i="24"/>
  <c r="AI1934" i="24" s="1"/>
  <c r="AJ1934" i="24"/>
  <c r="AK1934" i="24" s="1"/>
  <c r="AF238" i="24"/>
  <c r="AG238" i="24" s="1"/>
  <c r="AH238" i="24"/>
  <c r="AI238" i="24" s="1"/>
  <c r="AJ238" i="24"/>
  <c r="AK238" i="24" s="1"/>
  <c r="AF1274" i="24"/>
  <c r="AG1274" i="24" s="1"/>
  <c r="AH1274" i="24"/>
  <c r="AI1274" i="24" s="1"/>
  <c r="AJ1274" i="24"/>
  <c r="AK1274" i="24" s="1"/>
  <c r="AF1275" i="24"/>
  <c r="AG1275" i="24" s="1"/>
  <c r="AH1275" i="24"/>
  <c r="AI1275" i="24" s="1"/>
  <c r="AJ1275" i="24"/>
  <c r="AK1275" i="24" s="1"/>
  <c r="AF1276" i="24"/>
  <c r="AG1276" i="24" s="1"/>
  <c r="AH1276" i="24"/>
  <c r="AI1276" i="24" s="1"/>
  <c r="AJ1276" i="24"/>
  <c r="AK1276" i="24" s="1"/>
  <c r="AF1277" i="24"/>
  <c r="AG1277" i="24" s="1"/>
  <c r="AH1277" i="24"/>
  <c r="AI1277" i="24" s="1"/>
  <c r="AJ1277" i="24"/>
  <c r="AK1277" i="24" s="1"/>
  <c r="AF1278" i="24"/>
  <c r="AG1278" i="24" s="1"/>
  <c r="AH1278" i="24"/>
  <c r="AI1278" i="24" s="1"/>
  <c r="AJ1278" i="24"/>
  <c r="AK1278" i="24" s="1"/>
  <c r="AF1279" i="24"/>
  <c r="AG1279" i="24" s="1"/>
  <c r="AH1279" i="24"/>
  <c r="AI1279" i="24" s="1"/>
  <c r="AJ1279" i="24"/>
  <c r="AK1279" i="24" s="1"/>
  <c r="AF1280" i="24"/>
  <c r="AG1280" i="24" s="1"/>
  <c r="AH1280" i="24"/>
  <c r="AI1280" i="24" s="1"/>
  <c r="AJ1280" i="24"/>
  <c r="AK1280" i="24" s="1"/>
  <c r="AF1281" i="24"/>
  <c r="AG1281" i="24" s="1"/>
  <c r="AH1281" i="24"/>
  <c r="AI1281" i="24" s="1"/>
  <c r="AJ1281" i="24"/>
  <c r="AK1281" i="24" s="1"/>
  <c r="AF239" i="24"/>
  <c r="AG239" i="24" s="1"/>
  <c r="AH239" i="24"/>
  <c r="AI239" i="24" s="1"/>
  <c r="AJ239" i="24"/>
  <c r="AK239" i="24" s="1"/>
  <c r="AF240" i="24"/>
  <c r="AG240" i="24" s="1"/>
  <c r="AH240" i="24"/>
  <c r="AI240" i="24" s="1"/>
  <c r="AJ240" i="24"/>
  <c r="AK240" i="24" s="1"/>
  <c r="AF241" i="24"/>
  <c r="AG241" i="24" s="1"/>
  <c r="AH241" i="24"/>
  <c r="AI241" i="24" s="1"/>
  <c r="AJ241" i="24"/>
  <c r="AK241" i="24" s="1"/>
  <c r="AF242" i="24"/>
  <c r="AG242" i="24" s="1"/>
  <c r="AH242" i="24"/>
  <c r="AI242" i="24" s="1"/>
  <c r="AJ242" i="24"/>
  <c r="AK242" i="24" s="1"/>
  <c r="AF243" i="24"/>
  <c r="AG243" i="24" s="1"/>
  <c r="AH243" i="24"/>
  <c r="AI243" i="24" s="1"/>
  <c r="AJ243" i="24"/>
  <c r="AK243" i="24" s="1"/>
  <c r="AF244" i="24"/>
  <c r="AG244" i="24" s="1"/>
  <c r="AH244" i="24"/>
  <c r="AI244" i="24" s="1"/>
  <c r="AJ244" i="24"/>
  <c r="AK244" i="24" s="1"/>
  <c r="AF245" i="24"/>
  <c r="AG245" i="24" s="1"/>
  <c r="AH245" i="24"/>
  <c r="AI245" i="24" s="1"/>
  <c r="AJ245" i="24"/>
  <c r="AK245" i="24" s="1"/>
  <c r="AF246" i="24"/>
  <c r="AG246" i="24" s="1"/>
  <c r="AH246" i="24"/>
  <c r="AI246" i="24" s="1"/>
  <c r="AJ246" i="24"/>
  <c r="AK246" i="24" s="1"/>
  <c r="AF247" i="24"/>
  <c r="AG247" i="24" s="1"/>
  <c r="AH247" i="24"/>
  <c r="AI247" i="24" s="1"/>
  <c r="AJ247" i="24"/>
  <c r="AK247" i="24" s="1"/>
  <c r="AF1282" i="24"/>
  <c r="AG1282" i="24" s="1"/>
  <c r="AH1282" i="24"/>
  <c r="AI1282" i="24" s="1"/>
  <c r="AJ1282" i="24"/>
  <c r="AK1282" i="24" s="1"/>
  <c r="AF248" i="24"/>
  <c r="AG248" i="24" s="1"/>
  <c r="AH248" i="24"/>
  <c r="AI248" i="24" s="1"/>
  <c r="AJ248" i="24"/>
  <c r="AK248" i="24" s="1"/>
  <c r="AF249" i="24"/>
  <c r="AG249" i="24" s="1"/>
  <c r="AH249" i="24"/>
  <c r="AI249" i="24" s="1"/>
  <c r="AJ249" i="24"/>
  <c r="AK249" i="24" s="1"/>
  <c r="AF1283" i="24"/>
  <c r="AG1283" i="24" s="1"/>
  <c r="AH1283" i="24"/>
  <c r="AI1283" i="24" s="1"/>
  <c r="AJ1283" i="24"/>
  <c r="AK1283" i="24" s="1"/>
  <c r="AF250" i="24"/>
  <c r="AG250" i="24" s="1"/>
  <c r="AH250" i="24"/>
  <c r="AI250" i="24" s="1"/>
  <c r="AJ250" i="24"/>
  <c r="AK250" i="24" s="1"/>
  <c r="AF251" i="24"/>
  <c r="AG251" i="24" s="1"/>
  <c r="AH251" i="24"/>
  <c r="AI251" i="24" s="1"/>
  <c r="AJ251" i="24"/>
  <c r="AK251" i="24" s="1"/>
  <c r="AF252" i="24"/>
  <c r="AG252" i="24" s="1"/>
  <c r="AH252" i="24"/>
  <c r="AI252" i="24" s="1"/>
  <c r="AJ252" i="24"/>
  <c r="AK252" i="24" s="1"/>
  <c r="AF253" i="24"/>
  <c r="AG253" i="24" s="1"/>
  <c r="AH253" i="24"/>
  <c r="AI253" i="24" s="1"/>
  <c r="AJ253" i="24"/>
  <c r="AK253" i="24" s="1"/>
  <c r="AF1285" i="24"/>
  <c r="AG1285" i="24" s="1"/>
  <c r="AH1285" i="24"/>
  <c r="AI1285" i="24" s="1"/>
  <c r="AJ1285" i="24"/>
  <c r="AK1285" i="24" s="1"/>
  <c r="AF1286" i="24"/>
  <c r="AG1286" i="24" s="1"/>
  <c r="AH1286" i="24"/>
  <c r="AI1286" i="24" s="1"/>
  <c r="AJ1286" i="24"/>
  <c r="AK1286" i="24" s="1"/>
  <c r="AF254" i="24"/>
  <c r="AG254" i="24" s="1"/>
  <c r="AH254" i="24"/>
  <c r="AI254" i="24" s="1"/>
  <c r="AJ254" i="24"/>
  <c r="AK254" i="24" s="1"/>
  <c r="AF2312" i="24"/>
  <c r="AG2312" i="24" s="1"/>
  <c r="AH2312" i="24"/>
  <c r="AI2312" i="24" s="1"/>
  <c r="AJ2312" i="24"/>
  <c r="AK2312" i="24" s="1"/>
  <c r="AF2473" i="24"/>
  <c r="AG2473" i="24" s="1"/>
  <c r="AH2473" i="24"/>
  <c r="AI2473" i="24" s="1"/>
  <c r="AJ2473" i="24"/>
  <c r="AK2473" i="24" s="1"/>
  <c r="AF2333" i="24"/>
  <c r="AG2333" i="24" s="1"/>
  <c r="AH2333" i="24"/>
  <c r="AI2333" i="24" s="1"/>
  <c r="AJ2333" i="24"/>
  <c r="AK2333" i="24" s="1"/>
  <c r="AF2502" i="24"/>
  <c r="AG2502" i="24" s="1"/>
  <c r="AH2502" i="24"/>
  <c r="AI2502" i="24" s="1"/>
  <c r="AJ2502" i="24"/>
  <c r="AK2502" i="24" s="1"/>
  <c r="AF2342" i="24"/>
  <c r="AG2342" i="24" s="1"/>
  <c r="AH2342" i="24"/>
  <c r="AI2342" i="24" s="1"/>
  <c r="AJ2342" i="24"/>
  <c r="AK2342" i="24" s="1"/>
  <c r="AF2087" i="24"/>
  <c r="AG2087" i="24" s="1"/>
  <c r="AH2087" i="24"/>
  <c r="AI2087" i="24" s="1"/>
  <c r="AJ2087" i="24"/>
  <c r="AK2087" i="24" s="1"/>
  <c r="AF2518" i="24"/>
  <c r="AG2518" i="24" s="1"/>
  <c r="AH2518" i="24"/>
  <c r="AI2518" i="24" s="1"/>
  <c r="AJ2518" i="24"/>
  <c r="AK2518" i="24" s="1"/>
  <c r="AF2482" i="24"/>
  <c r="AG2482" i="24" s="1"/>
  <c r="AH2482" i="24"/>
  <c r="AI2482" i="24" s="1"/>
  <c r="AJ2482" i="24"/>
  <c r="AK2482" i="24" s="1"/>
  <c r="AF2136" i="24"/>
  <c r="AG2136" i="24" s="1"/>
  <c r="AH2136" i="24"/>
  <c r="AI2136" i="24" s="1"/>
  <c r="AJ2136" i="24"/>
  <c r="AK2136" i="24" s="1"/>
  <c r="AF1287" i="24"/>
  <c r="AG1287" i="24" s="1"/>
  <c r="AH1287" i="24"/>
  <c r="AI1287" i="24" s="1"/>
  <c r="AJ1287" i="24"/>
  <c r="AK1287" i="24" s="1"/>
  <c r="AF2490" i="24"/>
  <c r="AG2490" i="24" s="1"/>
  <c r="AH2490" i="24"/>
  <c r="AI2490" i="24" s="1"/>
  <c r="AJ2490" i="24"/>
  <c r="AK2490" i="24" s="1"/>
  <c r="AF2096" i="24"/>
  <c r="AG2096" i="24" s="1"/>
  <c r="AH2096" i="24"/>
  <c r="AI2096" i="24" s="1"/>
  <c r="AJ2096" i="24"/>
  <c r="AK2096" i="24" s="1"/>
  <c r="AF1288" i="24"/>
  <c r="AG1288" i="24" s="1"/>
  <c r="AH1288" i="24"/>
  <c r="AI1288" i="24" s="1"/>
  <c r="AJ1288" i="24"/>
  <c r="AK1288" i="24" s="1"/>
  <c r="AF255" i="24"/>
  <c r="AG255" i="24" s="1"/>
  <c r="AH255" i="24"/>
  <c r="AI255" i="24" s="1"/>
  <c r="AJ255" i="24"/>
  <c r="AK255" i="24" s="1"/>
  <c r="AF256" i="24"/>
  <c r="AG256" i="24" s="1"/>
  <c r="AH256" i="24"/>
  <c r="AI256" i="24" s="1"/>
  <c r="AJ256" i="24"/>
  <c r="AK256" i="24" s="1"/>
  <c r="AF257" i="24"/>
  <c r="AG257" i="24" s="1"/>
  <c r="AH257" i="24"/>
  <c r="AI257" i="24" s="1"/>
  <c r="AJ257" i="24"/>
  <c r="AK257" i="24" s="1"/>
  <c r="AF258" i="24"/>
  <c r="AG258" i="24" s="1"/>
  <c r="AH258" i="24"/>
  <c r="AI258" i="24" s="1"/>
  <c r="AJ258" i="24"/>
  <c r="AK258" i="24" s="1"/>
  <c r="AF259" i="24"/>
  <c r="AG259" i="24" s="1"/>
  <c r="AH259" i="24"/>
  <c r="AI259" i="24" s="1"/>
  <c r="AJ259" i="24"/>
  <c r="AK259" i="24" s="1"/>
  <c r="AF260" i="24"/>
  <c r="AG260" i="24" s="1"/>
  <c r="AH260" i="24"/>
  <c r="AI260" i="24" s="1"/>
  <c r="AJ260" i="24"/>
  <c r="AK260" i="24" s="1"/>
  <c r="AF261" i="24"/>
  <c r="AG261" i="24" s="1"/>
  <c r="AH261" i="24"/>
  <c r="AI261" i="24" s="1"/>
  <c r="AJ261" i="24"/>
  <c r="AK261" i="24" s="1"/>
  <c r="AF262" i="24"/>
  <c r="AG262" i="24" s="1"/>
  <c r="AH262" i="24"/>
  <c r="AI262" i="24" s="1"/>
  <c r="AJ262" i="24"/>
  <c r="AK262" i="24" s="1"/>
  <c r="AF263" i="24"/>
  <c r="AG263" i="24" s="1"/>
  <c r="AH263" i="24"/>
  <c r="AI263" i="24" s="1"/>
  <c r="AJ263" i="24"/>
  <c r="AK263" i="24" s="1"/>
  <c r="AF264" i="24"/>
  <c r="AG264" i="24" s="1"/>
  <c r="AH264" i="24"/>
  <c r="AI264" i="24" s="1"/>
  <c r="AJ264" i="24"/>
  <c r="AK264" i="24" s="1"/>
  <c r="AF265" i="24"/>
  <c r="AG265" i="24" s="1"/>
  <c r="AH265" i="24"/>
  <c r="AI265" i="24" s="1"/>
  <c r="AJ265" i="24"/>
  <c r="AK265" i="24" s="1"/>
  <c r="AF266" i="24"/>
  <c r="AG266" i="24" s="1"/>
  <c r="AH266" i="24"/>
  <c r="AI266" i="24" s="1"/>
  <c r="AJ266" i="24"/>
  <c r="AK266" i="24" s="1"/>
  <c r="AF1289" i="24"/>
  <c r="AG1289" i="24" s="1"/>
  <c r="AH1289" i="24"/>
  <c r="AI1289" i="24" s="1"/>
  <c r="AJ1289" i="24"/>
  <c r="AK1289" i="24" s="1"/>
  <c r="AF1290" i="24"/>
  <c r="AG1290" i="24" s="1"/>
  <c r="AH1290" i="24"/>
  <c r="AI1290" i="24" s="1"/>
  <c r="AJ1290" i="24"/>
  <c r="AK1290" i="24" s="1"/>
  <c r="AF267" i="24"/>
  <c r="AG267" i="24" s="1"/>
  <c r="AH267" i="24"/>
  <c r="AI267" i="24" s="1"/>
  <c r="AJ267" i="24"/>
  <c r="AK267" i="24" s="1"/>
  <c r="AF1291" i="24"/>
  <c r="AG1291" i="24" s="1"/>
  <c r="AH1291" i="24"/>
  <c r="AI1291" i="24" s="1"/>
  <c r="AJ1291" i="24"/>
  <c r="AK1291" i="24" s="1"/>
  <c r="AF2205" i="24"/>
  <c r="AG2205" i="24" s="1"/>
  <c r="AH2205" i="24"/>
  <c r="AI2205" i="24" s="1"/>
  <c r="AJ2205" i="24"/>
  <c r="AK2205" i="24" s="1"/>
  <c r="AF2281" i="24"/>
  <c r="AG2281" i="24" s="1"/>
  <c r="AH2281" i="24"/>
  <c r="AI2281" i="24" s="1"/>
  <c r="AJ2281" i="24"/>
  <c r="AK2281" i="24" s="1"/>
  <c r="AF1292" i="24"/>
  <c r="AG1292" i="24" s="1"/>
  <c r="AH1292" i="24"/>
  <c r="AI1292" i="24" s="1"/>
  <c r="AJ1292" i="24"/>
  <c r="AK1292" i="24" s="1"/>
  <c r="AF2150" i="24"/>
  <c r="AG2150" i="24" s="1"/>
  <c r="AH2150" i="24"/>
  <c r="AI2150" i="24" s="1"/>
  <c r="AJ2150" i="24"/>
  <c r="AK2150" i="24" s="1"/>
  <c r="AF1293" i="24"/>
  <c r="AG1293" i="24" s="1"/>
  <c r="AH1293" i="24"/>
  <c r="AI1293" i="24" s="1"/>
  <c r="AJ1293" i="24"/>
  <c r="AK1293" i="24" s="1"/>
  <c r="AF268" i="24"/>
  <c r="AG268" i="24" s="1"/>
  <c r="AH268" i="24"/>
  <c r="AI268" i="24" s="1"/>
  <c r="AJ268" i="24"/>
  <c r="AK268" i="24" s="1"/>
  <c r="AF269" i="24"/>
  <c r="AG269" i="24" s="1"/>
  <c r="AH269" i="24"/>
  <c r="AI269" i="24" s="1"/>
  <c r="AJ269" i="24"/>
  <c r="AK269" i="24" s="1"/>
  <c r="AF270" i="24"/>
  <c r="AG270" i="24" s="1"/>
  <c r="AH270" i="24"/>
  <c r="AI270" i="24" s="1"/>
  <c r="AJ270" i="24"/>
  <c r="AK270" i="24" s="1"/>
  <c r="AF271" i="24"/>
  <c r="AG271" i="24" s="1"/>
  <c r="AH271" i="24"/>
  <c r="AI271" i="24" s="1"/>
  <c r="AJ271" i="24"/>
  <c r="AK271" i="24" s="1"/>
  <c r="AF272" i="24"/>
  <c r="AG272" i="24" s="1"/>
  <c r="AH272" i="24"/>
  <c r="AI272" i="24" s="1"/>
  <c r="AJ272" i="24"/>
  <c r="AK272" i="24" s="1"/>
  <c r="AF273" i="24"/>
  <c r="AG273" i="24" s="1"/>
  <c r="AH273" i="24"/>
  <c r="AI273" i="24" s="1"/>
  <c r="AJ273" i="24"/>
  <c r="AK273" i="24" s="1"/>
  <c r="AF274" i="24"/>
  <c r="AG274" i="24" s="1"/>
  <c r="AH274" i="24"/>
  <c r="AI274" i="24" s="1"/>
  <c r="AJ274" i="24"/>
  <c r="AK274" i="24" s="1"/>
  <c r="AF1294" i="24"/>
  <c r="AG1294" i="24" s="1"/>
  <c r="AH1294" i="24"/>
  <c r="AI1294" i="24" s="1"/>
  <c r="AJ1294" i="24"/>
  <c r="AK1294" i="24" s="1"/>
  <c r="AF275" i="24"/>
  <c r="AG275" i="24" s="1"/>
  <c r="AH275" i="24"/>
  <c r="AI275" i="24" s="1"/>
  <c r="AJ275" i="24"/>
  <c r="AK275" i="24" s="1"/>
  <c r="AF276" i="24"/>
  <c r="AG276" i="24" s="1"/>
  <c r="AH276" i="24"/>
  <c r="AI276" i="24" s="1"/>
  <c r="AJ276" i="24"/>
  <c r="AK276" i="24" s="1"/>
  <c r="AF277" i="24"/>
  <c r="AG277" i="24" s="1"/>
  <c r="AH277" i="24"/>
  <c r="AI277" i="24" s="1"/>
  <c r="AJ277" i="24"/>
  <c r="AK277" i="24" s="1"/>
  <c r="AF278" i="24"/>
  <c r="AG278" i="24" s="1"/>
  <c r="AH278" i="24"/>
  <c r="AI278" i="24" s="1"/>
  <c r="AJ278" i="24"/>
  <c r="AK278" i="24" s="1"/>
  <c r="AF279" i="24"/>
  <c r="AG279" i="24" s="1"/>
  <c r="AH279" i="24"/>
  <c r="AI279" i="24" s="1"/>
  <c r="AJ279" i="24"/>
  <c r="AK279" i="24" s="1"/>
  <c r="AF280" i="24"/>
  <c r="AG280" i="24" s="1"/>
  <c r="AH280" i="24"/>
  <c r="AI280" i="24" s="1"/>
  <c r="AJ280" i="24"/>
  <c r="AK280" i="24" s="1"/>
  <c r="AF281" i="24"/>
  <c r="AG281" i="24" s="1"/>
  <c r="AH281" i="24"/>
  <c r="AI281" i="24" s="1"/>
  <c r="AJ281" i="24"/>
  <c r="AK281" i="24" s="1"/>
  <c r="AF282" i="24"/>
  <c r="AG282" i="24" s="1"/>
  <c r="AH282" i="24"/>
  <c r="AI282" i="24" s="1"/>
  <c r="AJ282" i="24"/>
  <c r="AK282" i="24" s="1"/>
  <c r="AF283" i="24"/>
  <c r="AG283" i="24" s="1"/>
  <c r="AH283" i="24"/>
  <c r="AI283" i="24" s="1"/>
  <c r="AJ283" i="24"/>
  <c r="AK283" i="24" s="1"/>
  <c r="AF284" i="24"/>
  <c r="AG284" i="24" s="1"/>
  <c r="AH284" i="24"/>
  <c r="AI284" i="24" s="1"/>
  <c r="AJ284" i="24"/>
  <c r="AK284" i="24" s="1"/>
  <c r="AF285" i="24"/>
  <c r="AG285" i="24" s="1"/>
  <c r="AH285" i="24"/>
  <c r="AI285" i="24" s="1"/>
  <c r="AJ285" i="24"/>
  <c r="AK285" i="24" s="1"/>
  <c r="AF1295" i="24"/>
  <c r="AG1295" i="24" s="1"/>
  <c r="AH1295" i="24"/>
  <c r="AI1295" i="24" s="1"/>
  <c r="AJ1295" i="24"/>
  <c r="AK1295" i="24" s="1"/>
  <c r="AF286" i="24"/>
  <c r="AG286" i="24" s="1"/>
  <c r="AH286" i="24"/>
  <c r="AI286" i="24" s="1"/>
  <c r="AJ286" i="24"/>
  <c r="AK286" i="24" s="1"/>
  <c r="AF287" i="24"/>
  <c r="AG287" i="24" s="1"/>
  <c r="AH287" i="24"/>
  <c r="AI287" i="24" s="1"/>
  <c r="AJ287" i="24"/>
  <c r="AK287" i="24" s="1"/>
  <c r="AF288" i="24"/>
  <c r="AG288" i="24" s="1"/>
  <c r="AH288" i="24"/>
  <c r="AI288" i="24" s="1"/>
  <c r="AJ288" i="24"/>
  <c r="AK288" i="24" s="1"/>
  <c r="AF289" i="24"/>
  <c r="AG289" i="24" s="1"/>
  <c r="AH289" i="24"/>
  <c r="AI289" i="24" s="1"/>
  <c r="AJ289" i="24"/>
  <c r="AK289" i="24" s="1"/>
  <c r="AF1296" i="24"/>
  <c r="AG1296" i="24" s="1"/>
  <c r="AH1296" i="24"/>
  <c r="AI1296" i="24" s="1"/>
  <c r="AJ1296" i="24"/>
  <c r="AK1296" i="24" s="1"/>
  <c r="AF290" i="24"/>
  <c r="AG290" i="24" s="1"/>
  <c r="AH290" i="24"/>
  <c r="AI290" i="24" s="1"/>
  <c r="AJ290" i="24"/>
  <c r="AK290" i="24" s="1"/>
  <c r="AF291" i="24"/>
  <c r="AG291" i="24" s="1"/>
  <c r="AH291" i="24"/>
  <c r="AI291" i="24" s="1"/>
  <c r="AJ291" i="24"/>
  <c r="AK291" i="24" s="1"/>
  <c r="AF292" i="24"/>
  <c r="AG292" i="24" s="1"/>
  <c r="AH292" i="24"/>
  <c r="AI292" i="24" s="1"/>
  <c r="AJ292" i="24"/>
  <c r="AK292" i="24" s="1"/>
  <c r="AF1297" i="24"/>
  <c r="AG1297" i="24" s="1"/>
  <c r="AH1297" i="24"/>
  <c r="AI1297" i="24" s="1"/>
  <c r="AJ1297" i="24"/>
  <c r="AK1297" i="24" s="1"/>
  <c r="AF293" i="24"/>
  <c r="AG293" i="24" s="1"/>
  <c r="AH293" i="24"/>
  <c r="AI293" i="24" s="1"/>
  <c r="AJ293" i="24"/>
  <c r="AK293" i="24" s="1"/>
  <c r="AF294" i="24"/>
  <c r="AG294" i="24" s="1"/>
  <c r="AH294" i="24"/>
  <c r="AI294" i="24" s="1"/>
  <c r="AJ294" i="24"/>
  <c r="AK294" i="24" s="1"/>
  <c r="AF1298" i="24"/>
  <c r="AG1298" i="24" s="1"/>
  <c r="AH1298" i="24"/>
  <c r="AI1298" i="24" s="1"/>
  <c r="AJ1298" i="24"/>
  <c r="AK1298" i="24" s="1"/>
  <c r="AF1299" i="24"/>
  <c r="AG1299" i="24" s="1"/>
  <c r="AH1299" i="24"/>
  <c r="AI1299" i="24" s="1"/>
  <c r="AJ1299" i="24"/>
  <c r="AK1299" i="24" s="1"/>
  <c r="AF1300" i="24"/>
  <c r="AG1300" i="24" s="1"/>
  <c r="AH1300" i="24"/>
  <c r="AI1300" i="24" s="1"/>
  <c r="AJ1300" i="24"/>
  <c r="AK1300" i="24" s="1"/>
  <c r="AF1301" i="24"/>
  <c r="AG1301" i="24" s="1"/>
  <c r="AH1301" i="24"/>
  <c r="AI1301" i="24" s="1"/>
  <c r="AJ1301" i="24"/>
  <c r="AK1301" i="24" s="1"/>
  <c r="AF1302" i="24"/>
  <c r="AG1302" i="24" s="1"/>
  <c r="AH1302" i="24"/>
  <c r="AI1302" i="24" s="1"/>
  <c r="AJ1302" i="24"/>
  <c r="AK1302" i="24" s="1"/>
  <c r="AF1303" i="24"/>
  <c r="AG1303" i="24" s="1"/>
  <c r="AH1303" i="24"/>
  <c r="AI1303" i="24" s="1"/>
  <c r="AJ1303" i="24"/>
  <c r="AK1303" i="24" s="1"/>
  <c r="AF295" i="24"/>
  <c r="AG295" i="24" s="1"/>
  <c r="AH295" i="24"/>
  <c r="AI295" i="24" s="1"/>
  <c r="AJ295" i="24"/>
  <c r="AK295" i="24" s="1"/>
  <c r="AF296" i="24"/>
  <c r="AG296" i="24" s="1"/>
  <c r="AH296" i="24"/>
  <c r="AI296" i="24" s="1"/>
  <c r="AJ296" i="24"/>
  <c r="AK296" i="24" s="1"/>
  <c r="AF297" i="24"/>
  <c r="AG297" i="24" s="1"/>
  <c r="AH297" i="24"/>
  <c r="AI297" i="24" s="1"/>
  <c r="AJ297" i="24"/>
  <c r="AK297" i="24" s="1"/>
  <c r="AF298" i="24"/>
  <c r="AG298" i="24" s="1"/>
  <c r="AH298" i="24"/>
  <c r="AI298" i="24" s="1"/>
  <c r="AJ298" i="24"/>
  <c r="AK298" i="24" s="1"/>
  <c r="AF1304" i="24"/>
  <c r="AG1304" i="24" s="1"/>
  <c r="AH1304" i="24"/>
  <c r="AI1304" i="24" s="1"/>
  <c r="AJ1304" i="24"/>
  <c r="AK1304" i="24" s="1"/>
  <c r="AF299" i="24"/>
  <c r="AG299" i="24" s="1"/>
  <c r="AH299" i="24"/>
  <c r="AI299" i="24" s="1"/>
  <c r="AJ299" i="24"/>
  <c r="AK299" i="24" s="1"/>
  <c r="AF300" i="24"/>
  <c r="AG300" i="24" s="1"/>
  <c r="AH300" i="24"/>
  <c r="AI300" i="24" s="1"/>
  <c r="AJ300" i="24"/>
  <c r="AK300" i="24" s="1"/>
  <c r="AF301" i="24"/>
  <c r="AG301" i="24" s="1"/>
  <c r="AH301" i="24"/>
  <c r="AI301" i="24" s="1"/>
  <c r="AJ301" i="24"/>
  <c r="AK301" i="24" s="1"/>
  <c r="AF302" i="24"/>
  <c r="AG302" i="24" s="1"/>
  <c r="AH302" i="24"/>
  <c r="AI302" i="24" s="1"/>
  <c r="AJ302" i="24"/>
  <c r="AK302" i="24" s="1"/>
  <c r="AF1305" i="24"/>
  <c r="AG1305" i="24" s="1"/>
  <c r="AH1305" i="24"/>
  <c r="AI1305" i="24" s="1"/>
  <c r="AJ1305" i="24"/>
  <c r="AK1305" i="24" s="1"/>
  <c r="AF303" i="24"/>
  <c r="AG303" i="24" s="1"/>
  <c r="AH303" i="24"/>
  <c r="AI303" i="24" s="1"/>
  <c r="AJ303" i="24"/>
  <c r="AK303" i="24" s="1"/>
  <c r="AF1306" i="24"/>
  <c r="AG1306" i="24" s="1"/>
  <c r="AH1306" i="24"/>
  <c r="AI1306" i="24" s="1"/>
  <c r="AJ1306" i="24"/>
  <c r="AK1306" i="24" s="1"/>
  <c r="AF1307" i="24"/>
  <c r="AG1307" i="24" s="1"/>
  <c r="AH1307" i="24"/>
  <c r="AI1307" i="24" s="1"/>
  <c r="AJ1307" i="24"/>
  <c r="AK1307" i="24" s="1"/>
  <c r="AF304" i="24"/>
  <c r="AG304" i="24" s="1"/>
  <c r="AH304" i="24"/>
  <c r="AI304" i="24" s="1"/>
  <c r="AJ304" i="24"/>
  <c r="AK304" i="24" s="1"/>
  <c r="AF1308" i="24"/>
  <c r="AG1308" i="24" s="1"/>
  <c r="AH1308" i="24"/>
  <c r="AI1308" i="24" s="1"/>
  <c r="AJ1308" i="24"/>
  <c r="AK1308" i="24" s="1"/>
  <c r="AF305" i="24"/>
  <c r="AG305" i="24" s="1"/>
  <c r="AH305" i="24"/>
  <c r="AI305" i="24" s="1"/>
  <c r="AJ305" i="24"/>
  <c r="AK305" i="24" s="1"/>
  <c r="AF306" i="24"/>
  <c r="AG306" i="24" s="1"/>
  <c r="AH306" i="24"/>
  <c r="AI306" i="24" s="1"/>
  <c r="AJ306" i="24"/>
  <c r="AK306" i="24" s="1"/>
  <c r="AF307" i="24"/>
  <c r="AG307" i="24" s="1"/>
  <c r="AH307" i="24"/>
  <c r="AI307" i="24" s="1"/>
  <c r="AJ307" i="24"/>
  <c r="AK307" i="24" s="1"/>
  <c r="AF308" i="24"/>
  <c r="AG308" i="24" s="1"/>
  <c r="AH308" i="24"/>
  <c r="AI308" i="24" s="1"/>
  <c r="AJ308" i="24"/>
  <c r="AK308" i="24" s="1"/>
  <c r="AF309" i="24"/>
  <c r="AG309" i="24" s="1"/>
  <c r="AH309" i="24"/>
  <c r="AI309" i="24" s="1"/>
  <c r="AJ309" i="24"/>
  <c r="AK309" i="24" s="1"/>
  <c r="AF310" i="24"/>
  <c r="AG310" i="24" s="1"/>
  <c r="AH310" i="24"/>
  <c r="AI310" i="24" s="1"/>
  <c r="AJ310" i="24"/>
  <c r="AK310" i="24" s="1"/>
  <c r="AF311" i="24"/>
  <c r="AG311" i="24" s="1"/>
  <c r="AH311" i="24"/>
  <c r="AI311" i="24" s="1"/>
  <c r="AJ311" i="24"/>
  <c r="AK311" i="24" s="1"/>
  <c r="AF1309" i="24"/>
  <c r="AG1309" i="24" s="1"/>
  <c r="AH1309" i="24"/>
  <c r="AI1309" i="24" s="1"/>
  <c r="AJ1309" i="24"/>
  <c r="AK1309" i="24" s="1"/>
  <c r="AF312" i="24"/>
  <c r="AG312" i="24" s="1"/>
  <c r="AH312" i="24"/>
  <c r="AI312" i="24" s="1"/>
  <c r="AJ312" i="24"/>
  <c r="AK312" i="24" s="1"/>
  <c r="AF313" i="24"/>
  <c r="AG313" i="24" s="1"/>
  <c r="AH313" i="24"/>
  <c r="AI313" i="24" s="1"/>
  <c r="AJ313" i="24"/>
  <c r="AK313" i="24" s="1"/>
  <c r="AF1310" i="24"/>
  <c r="AG1310" i="24" s="1"/>
  <c r="AH1310" i="24"/>
  <c r="AI1310" i="24" s="1"/>
  <c r="AJ1310" i="24"/>
  <c r="AK1310" i="24" s="1"/>
  <c r="AF1311" i="24"/>
  <c r="AG1311" i="24" s="1"/>
  <c r="AH1311" i="24"/>
  <c r="AI1311" i="24" s="1"/>
  <c r="AJ1311" i="24"/>
  <c r="AK1311" i="24" s="1"/>
  <c r="AF314" i="24"/>
  <c r="AG314" i="24" s="1"/>
  <c r="AH314" i="24"/>
  <c r="AI314" i="24" s="1"/>
  <c r="AJ314" i="24"/>
  <c r="AK314" i="24" s="1"/>
  <c r="AF1312" i="24"/>
  <c r="AG1312" i="24" s="1"/>
  <c r="AH1312" i="24"/>
  <c r="AI1312" i="24" s="1"/>
  <c r="AJ1312" i="24"/>
  <c r="AK1312" i="24" s="1"/>
  <c r="AF315" i="24"/>
  <c r="AG315" i="24" s="1"/>
  <c r="AH315" i="24"/>
  <c r="AI315" i="24" s="1"/>
  <c r="AJ315" i="24"/>
  <c r="AK315" i="24" s="1"/>
  <c r="AF316" i="24"/>
  <c r="AG316" i="24" s="1"/>
  <c r="AH316" i="24"/>
  <c r="AI316" i="24" s="1"/>
  <c r="AJ316" i="24"/>
  <c r="AK316" i="24" s="1"/>
  <c r="AF317" i="24"/>
  <c r="AG317" i="24" s="1"/>
  <c r="AH317" i="24"/>
  <c r="AI317" i="24" s="1"/>
  <c r="AJ317" i="24"/>
  <c r="AK317" i="24" s="1"/>
  <c r="AF1313" i="24"/>
  <c r="AG1313" i="24" s="1"/>
  <c r="AH1313" i="24"/>
  <c r="AI1313" i="24" s="1"/>
  <c r="AJ1313" i="24"/>
  <c r="AK1313" i="24" s="1"/>
  <c r="AF318" i="24"/>
  <c r="AG318" i="24" s="1"/>
  <c r="AH318" i="24"/>
  <c r="AI318" i="24" s="1"/>
  <c r="AJ318" i="24"/>
  <c r="AK318" i="24" s="1"/>
  <c r="AF1314" i="24"/>
  <c r="AG1314" i="24" s="1"/>
  <c r="AH1314" i="24"/>
  <c r="AI1314" i="24" s="1"/>
  <c r="AJ1314" i="24"/>
  <c r="AK1314" i="24" s="1"/>
  <c r="AF1315" i="24"/>
  <c r="AG1315" i="24" s="1"/>
  <c r="AH1315" i="24"/>
  <c r="AI1315" i="24" s="1"/>
  <c r="AJ1315" i="24"/>
  <c r="AK1315" i="24" s="1"/>
  <c r="AF1316" i="24"/>
  <c r="AG1316" i="24" s="1"/>
  <c r="AH1316" i="24"/>
  <c r="AI1316" i="24" s="1"/>
  <c r="AJ1316" i="24"/>
  <c r="AK1316" i="24" s="1"/>
  <c r="AF319" i="24"/>
  <c r="AG319" i="24" s="1"/>
  <c r="AH319" i="24"/>
  <c r="AI319" i="24" s="1"/>
  <c r="AJ319" i="24"/>
  <c r="AK319" i="24" s="1"/>
  <c r="AF1317" i="24"/>
  <c r="AG1317" i="24" s="1"/>
  <c r="AH1317" i="24"/>
  <c r="AI1317" i="24" s="1"/>
  <c r="AJ1317" i="24"/>
  <c r="AK1317" i="24" s="1"/>
  <c r="AF1318" i="24"/>
  <c r="AG1318" i="24" s="1"/>
  <c r="AH1318" i="24"/>
  <c r="AI1318" i="24" s="1"/>
  <c r="AJ1318" i="24"/>
  <c r="AK1318" i="24" s="1"/>
  <c r="AF2527" i="24"/>
  <c r="AG2527" i="24" s="1"/>
  <c r="AH2527" i="24"/>
  <c r="AI2527" i="24" s="1"/>
  <c r="AJ2527" i="24"/>
  <c r="AK2527" i="24" s="1"/>
  <c r="AF2370" i="24"/>
  <c r="AG2370" i="24" s="1"/>
  <c r="AH2370" i="24"/>
  <c r="AI2370" i="24" s="1"/>
  <c r="AJ2370" i="24"/>
  <c r="AK2370" i="24" s="1"/>
  <c r="AF320" i="24"/>
  <c r="AG320" i="24" s="1"/>
  <c r="AH320" i="24"/>
  <c r="AI320" i="24" s="1"/>
  <c r="AJ320" i="24"/>
  <c r="AK320" i="24" s="1"/>
  <c r="AF321" i="24"/>
  <c r="AG321" i="24" s="1"/>
  <c r="AH321" i="24"/>
  <c r="AI321" i="24" s="1"/>
  <c r="AJ321" i="24"/>
  <c r="AK321" i="24" s="1"/>
  <c r="AF2122" i="24"/>
  <c r="AG2122" i="24" s="1"/>
  <c r="AH2122" i="24"/>
  <c r="AI2122" i="24" s="1"/>
  <c r="AJ2122" i="24"/>
  <c r="AK2122" i="24" s="1"/>
  <c r="AF2218" i="24"/>
  <c r="AG2218" i="24" s="1"/>
  <c r="AH2218" i="24"/>
  <c r="AI2218" i="24" s="1"/>
  <c r="AJ2218" i="24"/>
  <c r="AK2218" i="24" s="1"/>
  <c r="AF1319" i="24"/>
  <c r="AG1319" i="24" s="1"/>
  <c r="AH1319" i="24"/>
  <c r="AI1319" i="24" s="1"/>
  <c r="AJ1319" i="24"/>
  <c r="AK1319" i="24" s="1"/>
  <c r="AF2515" i="24"/>
  <c r="AG2515" i="24" s="1"/>
  <c r="AH2515" i="24"/>
  <c r="AI2515" i="24" s="1"/>
  <c r="AJ2515" i="24"/>
  <c r="AK2515" i="24" s="1"/>
  <c r="AF2156" i="24"/>
  <c r="AG2156" i="24" s="1"/>
  <c r="AH2156" i="24"/>
  <c r="AI2156" i="24" s="1"/>
  <c r="AJ2156" i="24"/>
  <c r="AK2156" i="24" s="1"/>
  <c r="AF1992" i="24"/>
  <c r="AG1992" i="24" s="1"/>
  <c r="AH1992" i="24"/>
  <c r="AI1992" i="24" s="1"/>
  <c r="AJ1992" i="24"/>
  <c r="AK1992" i="24" s="1"/>
  <c r="AF2429" i="24"/>
  <c r="AG2429" i="24" s="1"/>
  <c r="AH2429" i="24"/>
  <c r="AI2429" i="24" s="1"/>
  <c r="AJ2429" i="24"/>
  <c r="AK2429" i="24" s="1"/>
  <c r="AF1948" i="24"/>
  <c r="AG1948" i="24" s="1"/>
  <c r="AH1948" i="24"/>
  <c r="AI1948" i="24" s="1"/>
  <c r="AJ1948" i="24"/>
  <c r="AK1948" i="24" s="1"/>
  <c r="AF2326" i="24"/>
  <c r="AG2326" i="24" s="1"/>
  <c r="AH2326" i="24"/>
  <c r="AI2326" i="24" s="1"/>
  <c r="AJ2326" i="24"/>
  <c r="AK2326" i="24" s="1"/>
  <c r="AF2240" i="24"/>
  <c r="AG2240" i="24" s="1"/>
  <c r="AH2240" i="24"/>
  <c r="AI2240" i="24" s="1"/>
  <c r="AJ2240" i="24"/>
  <c r="AK2240" i="24" s="1"/>
  <c r="AF1922" i="24"/>
  <c r="AG1922" i="24" s="1"/>
  <c r="AH1922" i="24"/>
  <c r="AI1922" i="24" s="1"/>
  <c r="AJ1922" i="24"/>
  <c r="AK1922" i="24" s="1"/>
  <c r="AF2194" i="24"/>
  <c r="AG2194" i="24" s="1"/>
  <c r="AH2194" i="24"/>
  <c r="AI2194" i="24" s="1"/>
  <c r="AJ2194" i="24"/>
  <c r="AK2194" i="24" s="1"/>
  <c r="AF1996" i="24"/>
  <c r="AG1996" i="24" s="1"/>
  <c r="AH1996" i="24"/>
  <c r="AI1996" i="24" s="1"/>
  <c r="AJ1996" i="24"/>
  <c r="AK1996" i="24" s="1"/>
  <c r="AF2016" i="24"/>
  <c r="AG2016" i="24" s="1"/>
  <c r="AH2016" i="24"/>
  <c r="AI2016" i="24" s="1"/>
  <c r="AJ2016" i="24"/>
  <c r="AK2016" i="24" s="1"/>
  <c r="AF2394" i="24"/>
  <c r="AG2394" i="24" s="1"/>
  <c r="AH2394" i="24"/>
  <c r="AI2394" i="24" s="1"/>
  <c r="AJ2394" i="24"/>
  <c r="AK2394" i="24" s="1"/>
  <c r="AF2076" i="24"/>
  <c r="AG2076" i="24" s="1"/>
  <c r="AH2076" i="24"/>
  <c r="AI2076" i="24" s="1"/>
  <c r="AJ2076" i="24"/>
  <c r="AK2076" i="24" s="1"/>
  <c r="AF2346" i="24"/>
  <c r="AG2346" i="24" s="1"/>
  <c r="AH2346" i="24"/>
  <c r="AI2346" i="24" s="1"/>
  <c r="AJ2346" i="24"/>
  <c r="AK2346" i="24" s="1"/>
  <c r="AF1938" i="24"/>
  <c r="AG1938" i="24" s="1"/>
  <c r="AH1938" i="24"/>
  <c r="AI1938" i="24" s="1"/>
  <c r="AJ1938" i="24"/>
  <c r="AK1938" i="24" s="1"/>
  <c r="AF2317" i="24"/>
  <c r="AG2317" i="24" s="1"/>
  <c r="AH2317" i="24"/>
  <c r="AI2317" i="24" s="1"/>
  <c r="AJ2317" i="24"/>
  <c r="AK2317" i="24" s="1"/>
  <c r="AF2408" i="24"/>
  <c r="AG2408" i="24" s="1"/>
  <c r="AH2408" i="24"/>
  <c r="AI2408" i="24" s="1"/>
  <c r="AJ2408" i="24"/>
  <c r="AK2408" i="24" s="1"/>
  <c r="AF1320" i="24"/>
  <c r="AG1320" i="24" s="1"/>
  <c r="AH1320" i="24"/>
  <c r="AI1320" i="24" s="1"/>
  <c r="AJ1320" i="24"/>
  <c r="AK1320" i="24" s="1"/>
  <c r="AF2092" i="24"/>
  <c r="AG2092" i="24" s="1"/>
  <c r="AH2092" i="24"/>
  <c r="AI2092" i="24" s="1"/>
  <c r="AJ2092" i="24"/>
  <c r="AK2092" i="24" s="1"/>
  <c r="AF322" i="24"/>
  <c r="AG322" i="24" s="1"/>
  <c r="AH322" i="24"/>
  <c r="AI322" i="24" s="1"/>
  <c r="AJ322" i="24"/>
  <c r="AK322" i="24" s="1"/>
  <c r="AF2448" i="24"/>
  <c r="AG2448" i="24" s="1"/>
  <c r="AH2448" i="24"/>
  <c r="AI2448" i="24" s="1"/>
  <c r="AJ2448" i="24"/>
  <c r="AK2448" i="24" s="1"/>
  <c r="AF323" i="24"/>
  <c r="AG323" i="24" s="1"/>
  <c r="AH323" i="24"/>
  <c r="AI323" i="24" s="1"/>
  <c r="AJ323" i="24"/>
  <c r="AK323" i="24" s="1"/>
  <c r="AF324" i="24"/>
  <c r="AG324" i="24" s="1"/>
  <c r="AH324" i="24"/>
  <c r="AI324" i="24" s="1"/>
  <c r="AJ324" i="24"/>
  <c r="AK324" i="24" s="1"/>
  <c r="AF2145" i="24"/>
  <c r="AG2145" i="24" s="1"/>
  <c r="AH2145" i="24"/>
  <c r="AI2145" i="24" s="1"/>
  <c r="AJ2145" i="24"/>
  <c r="AK2145" i="24" s="1"/>
  <c r="AF2157" i="24"/>
  <c r="AG2157" i="24" s="1"/>
  <c r="AH2157" i="24"/>
  <c r="AI2157" i="24" s="1"/>
  <c r="AJ2157" i="24"/>
  <c r="AK2157" i="24" s="1"/>
  <c r="AF2252" i="24"/>
  <c r="AG2252" i="24" s="1"/>
  <c r="AH2252" i="24"/>
  <c r="AI2252" i="24" s="1"/>
  <c r="AJ2252" i="24"/>
  <c r="AK2252" i="24" s="1"/>
  <c r="AF2421" i="24"/>
  <c r="AG2421" i="24" s="1"/>
  <c r="AH2421" i="24"/>
  <c r="AI2421" i="24" s="1"/>
  <c r="AJ2421" i="24"/>
  <c r="AK2421" i="24" s="1"/>
  <c r="AF2159" i="24"/>
  <c r="AG2159" i="24" s="1"/>
  <c r="AH2159" i="24"/>
  <c r="AI2159" i="24" s="1"/>
  <c r="AJ2159" i="24"/>
  <c r="AK2159" i="24" s="1"/>
  <c r="AF2220" i="24"/>
  <c r="AG2220" i="24" s="1"/>
  <c r="AH2220" i="24"/>
  <c r="AI2220" i="24" s="1"/>
  <c r="AJ2220" i="24"/>
  <c r="AK2220" i="24" s="1"/>
  <c r="AF2192" i="24"/>
  <c r="AG2192" i="24" s="1"/>
  <c r="AH2192" i="24"/>
  <c r="AI2192" i="24" s="1"/>
  <c r="AJ2192" i="24"/>
  <c r="AK2192" i="24" s="1"/>
  <c r="AF2233" i="24"/>
  <c r="AG2233" i="24" s="1"/>
  <c r="AH2233" i="24"/>
  <c r="AI2233" i="24" s="1"/>
  <c r="AJ2233" i="24"/>
  <c r="AK2233" i="24" s="1"/>
  <c r="AF2234" i="24"/>
  <c r="AG2234" i="24" s="1"/>
  <c r="AH2234" i="24"/>
  <c r="AI2234" i="24" s="1"/>
  <c r="AJ2234" i="24"/>
  <c r="AK2234" i="24" s="1"/>
  <c r="AF2086" i="24"/>
  <c r="AG2086" i="24" s="1"/>
  <c r="AH2086" i="24"/>
  <c r="AI2086" i="24" s="1"/>
  <c r="AJ2086" i="24"/>
  <c r="AK2086" i="24" s="1"/>
  <c r="AF325" i="24"/>
  <c r="AG325" i="24" s="1"/>
  <c r="AH325" i="24"/>
  <c r="AI325" i="24" s="1"/>
  <c r="AJ325" i="24"/>
  <c r="AK325" i="24" s="1"/>
  <c r="AF326" i="24"/>
  <c r="AG326" i="24" s="1"/>
  <c r="AH326" i="24"/>
  <c r="AI326" i="24" s="1"/>
  <c r="AJ326" i="24"/>
  <c r="AK326" i="24" s="1"/>
  <c r="AF2449" i="24"/>
  <c r="AG2449" i="24" s="1"/>
  <c r="AH2449" i="24"/>
  <c r="AI2449" i="24" s="1"/>
  <c r="AJ2449" i="24"/>
  <c r="AK2449" i="24" s="1"/>
  <c r="AF327" i="24"/>
  <c r="AG327" i="24" s="1"/>
  <c r="AH327" i="24"/>
  <c r="AI327" i="24" s="1"/>
  <c r="AJ327" i="24"/>
  <c r="AK327" i="24" s="1"/>
  <c r="AF328" i="24"/>
  <c r="AG328" i="24" s="1"/>
  <c r="AH328" i="24"/>
  <c r="AI328" i="24" s="1"/>
  <c r="AJ328" i="24"/>
  <c r="AK328" i="24" s="1"/>
  <c r="AF329" i="24"/>
  <c r="AG329" i="24" s="1"/>
  <c r="AH329" i="24"/>
  <c r="AI329" i="24" s="1"/>
  <c r="AJ329" i="24"/>
  <c r="AK329" i="24" s="1"/>
  <c r="AF330" i="24"/>
  <c r="AG330" i="24" s="1"/>
  <c r="AH330" i="24"/>
  <c r="AI330" i="24" s="1"/>
  <c r="AJ330" i="24"/>
  <c r="AK330" i="24" s="1"/>
  <c r="AF331" i="24"/>
  <c r="AG331" i="24" s="1"/>
  <c r="AH331" i="24"/>
  <c r="AI331" i="24" s="1"/>
  <c r="AJ331" i="24"/>
  <c r="AK331" i="24" s="1"/>
  <c r="AF1322" i="24"/>
  <c r="AG1322" i="24" s="1"/>
  <c r="AH1322" i="24"/>
  <c r="AI1322" i="24" s="1"/>
  <c r="AJ1322" i="24"/>
  <c r="AK1322" i="24" s="1"/>
  <c r="AF332" i="24"/>
  <c r="AG332" i="24" s="1"/>
  <c r="AH332" i="24"/>
  <c r="AI332" i="24" s="1"/>
  <c r="AJ332" i="24"/>
  <c r="AK332" i="24" s="1"/>
  <c r="AF333" i="24"/>
  <c r="AG333" i="24" s="1"/>
  <c r="AH333" i="24"/>
  <c r="AI333" i="24" s="1"/>
  <c r="AJ333" i="24"/>
  <c r="AK333" i="24" s="1"/>
  <c r="AF334" i="24"/>
  <c r="AG334" i="24" s="1"/>
  <c r="AH334" i="24"/>
  <c r="AI334" i="24" s="1"/>
  <c r="AJ334" i="24"/>
  <c r="AK334" i="24" s="1"/>
  <c r="AF335" i="24"/>
  <c r="AG335" i="24" s="1"/>
  <c r="AH335" i="24"/>
  <c r="AI335" i="24" s="1"/>
  <c r="AJ335" i="24"/>
  <c r="AK335" i="24" s="1"/>
  <c r="AF1323" i="24"/>
  <c r="AG1323" i="24" s="1"/>
  <c r="AH1323" i="24"/>
  <c r="AI1323" i="24" s="1"/>
  <c r="AJ1323" i="24"/>
  <c r="AK1323" i="24" s="1"/>
  <c r="AF1324" i="24"/>
  <c r="AG1324" i="24" s="1"/>
  <c r="AH1324" i="24"/>
  <c r="AI1324" i="24" s="1"/>
  <c r="AJ1324" i="24"/>
  <c r="AK1324" i="24" s="1"/>
  <c r="AF1325" i="24"/>
  <c r="AG1325" i="24" s="1"/>
  <c r="AH1325" i="24"/>
  <c r="AI1325" i="24" s="1"/>
  <c r="AJ1325" i="24"/>
  <c r="AK1325" i="24" s="1"/>
  <c r="AF1326" i="24"/>
  <c r="AG1326" i="24" s="1"/>
  <c r="AH1326" i="24"/>
  <c r="AI1326" i="24" s="1"/>
  <c r="AJ1326" i="24"/>
  <c r="AK1326" i="24" s="1"/>
  <c r="AF1327" i="24"/>
  <c r="AG1327" i="24" s="1"/>
  <c r="AH1327" i="24"/>
  <c r="AI1327" i="24" s="1"/>
  <c r="AJ1327" i="24"/>
  <c r="AK1327" i="24" s="1"/>
  <c r="AF2153" i="24"/>
  <c r="AG2153" i="24" s="1"/>
  <c r="AH2153" i="24"/>
  <c r="AI2153" i="24" s="1"/>
  <c r="AJ2153" i="24"/>
  <c r="AK2153" i="24" s="1"/>
  <c r="AF1328" i="24"/>
  <c r="AG1328" i="24" s="1"/>
  <c r="AH1328" i="24"/>
  <c r="AI1328" i="24" s="1"/>
  <c r="AJ1328" i="24"/>
  <c r="AK1328" i="24" s="1"/>
  <c r="AF1329" i="24"/>
  <c r="AG1329" i="24" s="1"/>
  <c r="AH1329" i="24"/>
  <c r="AI1329" i="24" s="1"/>
  <c r="AJ1329" i="24"/>
  <c r="AK1329" i="24" s="1"/>
  <c r="AF1330" i="24"/>
  <c r="AG1330" i="24" s="1"/>
  <c r="AH1330" i="24"/>
  <c r="AI1330" i="24" s="1"/>
  <c r="AJ1330" i="24"/>
  <c r="AK1330" i="24" s="1"/>
  <c r="AF1914" i="24"/>
  <c r="AG1914" i="24" s="1"/>
  <c r="AH1914" i="24"/>
  <c r="AI1914" i="24" s="1"/>
  <c r="AJ1914" i="24"/>
  <c r="AK1914" i="24" s="1"/>
  <c r="AF1331" i="24"/>
  <c r="AG1331" i="24" s="1"/>
  <c r="AH1331" i="24"/>
  <c r="AI1331" i="24" s="1"/>
  <c r="AJ1331" i="24"/>
  <c r="AK1331" i="24" s="1"/>
  <c r="AF2368" i="24"/>
  <c r="AG2368" i="24" s="1"/>
  <c r="AH2368" i="24"/>
  <c r="AI2368" i="24" s="1"/>
  <c r="AJ2368" i="24"/>
  <c r="AK2368" i="24" s="1"/>
  <c r="AF1332" i="24"/>
  <c r="AG1332" i="24" s="1"/>
  <c r="AH1332" i="24"/>
  <c r="AI1332" i="24" s="1"/>
  <c r="AJ1332" i="24"/>
  <c r="AK1332" i="24" s="1"/>
  <c r="AF336" i="24"/>
  <c r="AG336" i="24" s="1"/>
  <c r="AH336" i="24"/>
  <c r="AI336" i="24" s="1"/>
  <c r="AJ336" i="24"/>
  <c r="AK336" i="24" s="1"/>
  <c r="AF337" i="24"/>
  <c r="AG337" i="24" s="1"/>
  <c r="AH337" i="24"/>
  <c r="AI337" i="24" s="1"/>
  <c r="AJ337" i="24"/>
  <c r="AK337" i="24" s="1"/>
  <c r="AF1943" i="24"/>
  <c r="AG1943" i="24" s="1"/>
  <c r="AH1943" i="24"/>
  <c r="AI1943" i="24" s="1"/>
  <c r="AJ1943" i="24"/>
  <c r="AK1943" i="24" s="1"/>
  <c r="AF1884" i="24"/>
  <c r="AG1884" i="24" s="1"/>
  <c r="AH1884" i="24"/>
  <c r="AI1884" i="24" s="1"/>
  <c r="AJ1884" i="24"/>
  <c r="AK1884" i="24" s="1"/>
  <c r="AF1966" i="24"/>
  <c r="AG1966" i="24" s="1"/>
  <c r="AH1966" i="24"/>
  <c r="AI1966" i="24" s="1"/>
  <c r="AJ1966" i="24"/>
  <c r="AK1966" i="24" s="1"/>
  <c r="AF1967" i="24"/>
  <c r="AG1967" i="24" s="1"/>
  <c r="AH1967" i="24"/>
  <c r="AI1967" i="24" s="1"/>
  <c r="AJ1967" i="24"/>
  <c r="AK1967" i="24" s="1"/>
  <c r="AF2212" i="24"/>
  <c r="AG2212" i="24" s="1"/>
  <c r="AH2212" i="24"/>
  <c r="AI2212" i="24" s="1"/>
  <c r="AJ2212" i="24"/>
  <c r="AK2212" i="24" s="1"/>
  <c r="AF2024" i="24"/>
  <c r="AG2024" i="24" s="1"/>
  <c r="AH2024" i="24"/>
  <c r="AI2024" i="24" s="1"/>
  <c r="AJ2024" i="24"/>
  <c r="AK2024" i="24" s="1"/>
  <c r="AF2068" i="24"/>
  <c r="AG2068" i="24" s="1"/>
  <c r="AH2068" i="24"/>
  <c r="AI2068" i="24" s="1"/>
  <c r="AJ2068" i="24"/>
  <c r="AK2068" i="24" s="1"/>
  <c r="AF1883" i="24"/>
  <c r="AG1883" i="24" s="1"/>
  <c r="AH1883" i="24"/>
  <c r="AI1883" i="24" s="1"/>
  <c r="AJ1883" i="24"/>
  <c r="AK1883" i="24" s="1"/>
  <c r="AF2427" i="24"/>
  <c r="AG2427" i="24" s="1"/>
  <c r="AH2427" i="24"/>
  <c r="AI2427" i="24" s="1"/>
  <c r="AJ2427" i="24"/>
  <c r="AK2427" i="24" s="1"/>
  <c r="AF2025" i="24"/>
  <c r="AG2025" i="24" s="1"/>
  <c r="AH2025" i="24"/>
  <c r="AI2025" i="24" s="1"/>
  <c r="AJ2025" i="24"/>
  <c r="AK2025" i="24" s="1"/>
  <c r="AF2480" i="24"/>
  <c r="AG2480" i="24" s="1"/>
  <c r="AH2480" i="24"/>
  <c r="AI2480" i="24" s="1"/>
  <c r="AJ2480" i="24"/>
  <c r="AK2480" i="24" s="1"/>
  <c r="AF2483" i="24"/>
  <c r="AG2483" i="24" s="1"/>
  <c r="AH2483" i="24"/>
  <c r="AI2483" i="24" s="1"/>
  <c r="AJ2483" i="24"/>
  <c r="AK2483" i="24" s="1"/>
  <c r="AF1910" i="24"/>
  <c r="AG1910" i="24" s="1"/>
  <c r="AH1910" i="24"/>
  <c r="AI1910" i="24" s="1"/>
  <c r="AJ1910" i="24"/>
  <c r="AK1910" i="24" s="1"/>
  <c r="AF2426" i="24"/>
  <c r="AG2426" i="24" s="1"/>
  <c r="AH2426" i="24"/>
  <c r="AI2426" i="24" s="1"/>
  <c r="AJ2426" i="24"/>
  <c r="AK2426" i="24" s="1"/>
  <c r="AF2433" i="24"/>
  <c r="AG2433" i="24" s="1"/>
  <c r="AH2433" i="24"/>
  <c r="AI2433" i="24" s="1"/>
  <c r="AJ2433" i="24"/>
  <c r="AK2433" i="24" s="1"/>
  <c r="AF2301" i="24"/>
  <c r="AG2301" i="24" s="1"/>
  <c r="AH2301" i="24"/>
  <c r="AI2301" i="24" s="1"/>
  <c r="AJ2301" i="24"/>
  <c r="AK2301" i="24" s="1"/>
  <c r="AF2476" i="24"/>
  <c r="AG2476" i="24" s="1"/>
  <c r="AH2476" i="24"/>
  <c r="AI2476" i="24" s="1"/>
  <c r="AJ2476" i="24"/>
  <c r="AK2476" i="24" s="1"/>
  <c r="AF2428" i="24"/>
  <c r="AG2428" i="24" s="1"/>
  <c r="AH2428" i="24"/>
  <c r="AI2428" i="24" s="1"/>
  <c r="AJ2428" i="24"/>
  <c r="AK2428" i="24" s="1"/>
  <c r="AF2509" i="24"/>
  <c r="AG2509" i="24" s="1"/>
  <c r="AH2509" i="24"/>
  <c r="AI2509" i="24" s="1"/>
  <c r="AJ2509" i="24"/>
  <c r="AK2509" i="24" s="1"/>
  <c r="AF2498" i="24"/>
  <c r="AG2498" i="24" s="1"/>
  <c r="AH2498" i="24"/>
  <c r="AI2498" i="24" s="1"/>
  <c r="AJ2498" i="24"/>
  <c r="AK2498" i="24" s="1"/>
  <c r="AF1968" i="24"/>
  <c r="AG1968" i="24" s="1"/>
  <c r="AH1968" i="24"/>
  <c r="AI1968" i="24" s="1"/>
  <c r="AJ1968" i="24"/>
  <c r="AK1968" i="24" s="1"/>
  <c r="AF2511" i="24"/>
  <c r="AG2511" i="24" s="1"/>
  <c r="AH2511" i="24"/>
  <c r="AI2511" i="24" s="1"/>
  <c r="AJ2511" i="24"/>
  <c r="AK2511" i="24" s="1"/>
  <c r="AF2539" i="24"/>
  <c r="AG2539" i="24" s="1"/>
  <c r="AH2539" i="24"/>
  <c r="AI2539" i="24" s="1"/>
  <c r="AJ2539" i="24"/>
  <c r="AK2539" i="24" s="1"/>
  <c r="AF1885" i="24"/>
  <c r="AG1885" i="24" s="1"/>
  <c r="AH1885" i="24"/>
  <c r="AI1885" i="24" s="1"/>
  <c r="AJ1885" i="24"/>
  <c r="AK1885" i="24" s="1"/>
  <c r="AF2138" i="24"/>
  <c r="AG2138" i="24" s="1"/>
  <c r="AH2138" i="24"/>
  <c r="AI2138" i="24" s="1"/>
  <c r="AJ2138" i="24"/>
  <c r="AK2138" i="24" s="1"/>
  <c r="AF2528" i="24"/>
  <c r="AG2528" i="24" s="1"/>
  <c r="AH2528" i="24"/>
  <c r="AI2528" i="24" s="1"/>
  <c r="AJ2528" i="24"/>
  <c r="AK2528" i="24" s="1"/>
  <c r="AF2237" i="24"/>
  <c r="AG2237" i="24" s="1"/>
  <c r="AH2237" i="24"/>
  <c r="AI2237" i="24" s="1"/>
  <c r="AJ2237" i="24"/>
  <c r="AK2237" i="24" s="1"/>
  <c r="AF338" i="24"/>
  <c r="AG338" i="24" s="1"/>
  <c r="AH338" i="24"/>
  <c r="AI338" i="24" s="1"/>
  <c r="AJ338" i="24"/>
  <c r="AK338" i="24" s="1"/>
  <c r="AF2532" i="24"/>
  <c r="AG2532" i="24" s="1"/>
  <c r="AH2532" i="24"/>
  <c r="AI2532" i="24" s="1"/>
  <c r="AJ2532" i="24"/>
  <c r="AK2532" i="24" s="1"/>
  <c r="AF2425" i="24"/>
  <c r="AG2425" i="24" s="1"/>
  <c r="AH2425" i="24"/>
  <c r="AI2425" i="24" s="1"/>
  <c r="AJ2425" i="24"/>
  <c r="AK2425" i="24" s="1"/>
  <c r="AF2164" i="24"/>
  <c r="AG2164" i="24" s="1"/>
  <c r="AH2164" i="24"/>
  <c r="AI2164" i="24" s="1"/>
  <c r="AJ2164" i="24"/>
  <c r="AK2164" i="24" s="1"/>
  <c r="AF339" i="24"/>
  <c r="AG339" i="24" s="1"/>
  <c r="AH339" i="24"/>
  <c r="AI339" i="24" s="1"/>
  <c r="AJ339" i="24"/>
  <c r="AK339" i="24" s="1"/>
  <c r="AF340" i="24"/>
  <c r="AG340" i="24" s="1"/>
  <c r="AH340" i="24"/>
  <c r="AI340" i="24" s="1"/>
  <c r="AJ340" i="24"/>
  <c r="AK340" i="24" s="1"/>
  <c r="AF341" i="24"/>
  <c r="AG341" i="24" s="1"/>
  <c r="AH341" i="24"/>
  <c r="AI341" i="24" s="1"/>
  <c r="AJ341" i="24"/>
  <c r="AK341" i="24" s="1"/>
  <c r="AF342" i="24"/>
  <c r="AG342" i="24" s="1"/>
  <c r="AH342" i="24"/>
  <c r="AI342" i="24" s="1"/>
  <c r="AJ342" i="24"/>
  <c r="AK342" i="24" s="1"/>
  <c r="AF2395" i="24"/>
  <c r="AG2395" i="24" s="1"/>
  <c r="AH2395" i="24"/>
  <c r="AI2395" i="24" s="1"/>
  <c r="AJ2395" i="24"/>
  <c r="AK2395" i="24" s="1"/>
  <c r="AF1997" i="24"/>
  <c r="AG1997" i="24" s="1"/>
  <c r="AH1997" i="24"/>
  <c r="AI1997" i="24" s="1"/>
  <c r="AJ1997" i="24"/>
  <c r="AK1997" i="24" s="1"/>
  <c r="AF1333" i="24"/>
  <c r="AG1333" i="24" s="1"/>
  <c r="AH1333" i="24"/>
  <c r="AI1333" i="24" s="1"/>
  <c r="AJ1333" i="24"/>
  <c r="AK1333" i="24" s="1"/>
  <c r="AF1334" i="24"/>
  <c r="AG1334" i="24" s="1"/>
  <c r="AH1334" i="24"/>
  <c r="AI1334" i="24" s="1"/>
  <c r="AJ1334" i="24"/>
  <c r="AK1334" i="24" s="1"/>
  <c r="AF343" i="24"/>
  <c r="AG343" i="24" s="1"/>
  <c r="AH343" i="24"/>
  <c r="AI343" i="24" s="1"/>
  <c r="AJ343" i="24"/>
  <c r="AK343" i="24" s="1"/>
  <c r="AF1335" i="24"/>
  <c r="AG1335" i="24" s="1"/>
  <c r="AH1335" i="24"/>
  <c r="AI1335" i="24" s="1"/>
  <c r="AJ1335" i="24"/>
  <c r="AK1335" i="24" s="1"/>
  <c r="AF344" i="24"/>
  <c r="AG344" i="24" s="1"/>
  <c r="AH344" i="24"/>
  <c r="AI344" i="24" s="1"/>
  <c r="AJ344" i="24"/>
  <c r="AK344" i="24" s="1"/>
  <c r="AF345" i="24"/>
  <c r="AG345" i="24" s="1"/>
  <c r="AH345" i="24"/>
  <c r="AI345" i="24" s="1"/>
  <c r="AJ345" i="24"/>
  <c r="AK345" i="24" s="1"/>
  <c r="AF346" i="24"/>
  <c r="AG346" i="24" s="1"/>
  <c r="AH346" i="24"/>
  <c r="AI346" i="24" s="1"/>
  <c r="AJ346" i="24"/>
  <c r="AK346" i="24" s="1"/>
  <c r="AF347" i="24"/>
  <c r="AG347" i="24" s="1"/>
  <c r="AH347" i="24"/>
  <c r="AI347" i="24" s="1"/>
  <c r="AJ347" i="24"/>
  <c r="AK347" i="24" s="1"/>
  <c r="AF348" i="24"/>
  <c r="AG348" i="24" s="1"/>
  <c r="AH348" i="24"/>
  <c r="AI348" i="24" s="1"/>
  <c r="AJ348" i="24"/>
  <c r="AK348" i="24" s="1"/>
  <c r="AF349" i="24"/>
  <c r="AG349" i="24" s="1"/>
  <c r="AH349" i="24"/>
  <c r="AI349" i="24" s="1"/>
  <c r="AJ349" i="24"/>
  <c r="AK349" i="24" s="1"/>
  <c r="AF350" i="24"/>
  <c r="AG350" i="24" s="1"/>
  <c r="AH350" i="24"/>
  <c r="AI350" i="24" s="1"/>
  <c r="AJ350" i="24"/>
  <c r="AK350" i="24" s="1"/>
  <c r="AF351" i="24"/>
  <c r="AG351" i="24" s="1"/>
  <c r="AH351" i="24"/>
  <c r="AI351" i="24" s="1"/>
  <c r="AJ351" i="24"/>
  <c r="AK351" i="24" s="1"/>
  <c r="AF352" i="24"/>
  <c r="AG352" i="24" s="1"/>
  <c r="AH352" i="24"/>
  <c r="AI352" i="24" s="1"/>
  <c r="AJ352" i="24"/>
  <c r="AK352" i="24" s="1"/>
  <c r="AF353" i="24"/>
  <c r="AG353" i="24" s="1"/>
  <c r="AH353" i="24"/>
  <c r="AI353" i="24" s="1"/>
  <c r="AJ353" i="24"/>
  <c r="AK353" i="24" s="1"/>
  <c r="AF354" i="24"/>
  <c r="AG354" i="24" s="1"/>
  <c r="AH354" i="24"/>
  <c r="AI354" i="24" s="1"/>
  <c r="AJ354" i="24"/>
  <c r="AK354" i="24" s="1"/>
  <c r="AF355" i="24"/>
  <c r="AG355" i="24" s="1"/>
  <c r="AH355" i="24"/>
  <c r="AI355" i="24" s="1"/>
  <c r="AJ355" i="24"/>
  <c r="AK355" i="24" s="1"/>
  <c r="AF356" i="24"/>
  <c r="AG356" i="24" s="1"/>
  <c r="AH356" i="24"/>
  <c r="AI356" i="24" s="1"/>
  <c r="AJ356" i="24"/>
  <c r="AK356" i="24" s="1"/>
  <c r="AF357" i="24"/>
  <c r="AG357" i="24" s="1"/>
  <c r="AH357" i="24"/>
  <c r="AI357" i="24" s="1"/>
  <c r="AJ357" i="24"/>
  <c r="AK357" i="24" s="1"/>
  <c r="AF358" i="24"/>
  <c r="AG358" i="24" s="1"/>
  <c r="AH358" i="24"/>
  <c r="AI358" i="24" s="1"/>
  <c r="AJ358" i="24"/>
  <c r="AK358" i="24" s="1"/>
  <c r="AF359" i="24"/>
  <c r="AG359" i="24" s="1"/>
  <c r="AH359" i="24"/>
  <c r="AI359" i="24" s="1"/>
  <c r="AJ359" i="24"/>
  <c r="AK359" i="24" s="1"/>
  <c r="AF360" i="24"/>
  <c r="AG360" i="24" s="1"/>
  <c r="AH360" i="24"/>
  <c r="AI360" i="24" s="1"/>
  <c r="AJ360" i="24"/>
  <c r="AK360" i="24" s="1"/>
  <c r="AF361" i="24"/>
  <c r="AG361" i="24" s="1"/>
  <c r="AH361" i="24"/>
  <c r="AI361" i="24" s="1"/>
  <c r="AJ361" i="24"/>
  <c r="AK361" i="24" s="1"/>
  <c r="AF362" i="24"/>
  <c r="AG362" i="24" s="1"/>
  <c r="AH362" i="24"/>
  <c r="AI362" i="24" s="1"/>
  <c r="AJ362" i="24"/>
  <c r="AK362" i="24" s="1"/>
  <c r="AF363" i="24"/>
  <c r="AG363" i="24" s="1"/>
  <c r="AH363" i="24"/>
  <c r="AI363" i="24" s="1"/>
  <c r="AJ363" i="24"/>
  <c r="AK363" i="24" s="1"/>
  <c r="AF364" i="24"/>
  <c r="AG364" i="24" s="1"/>
  <c r="AH364" i="24"/>
  <c r="AI364" i="24" s="1"/>
  <c r="AJ364" i="24"/>
  <c r="AK364" i="24" s="1"/>
  <c r="AF1336" i="24"/>
  <c r="AG1336" i="24" s="1"/>
  <c r="AH1336" i="24"/>
  <c r="AI1336" i="24" s="1"/>
  <c r="AJ1336" i="24"/>
  <c r="AK1336" i="24" s="1"/>
  <c r="AF365" i="24"/>
  <c r="AG365" i="24" s="1"/>
  <c r="AH365" i="24"/>
  <c r="AI365" i="24" s="1"/>
  <c r="AJ365" i="24"/>
  <c r="AK365" i="24" s="1"/>
  <c r="AF366" i="24"/>
  <c r="AG366" i="24" s="1"/>
  <c r="AH366" i="24"/>
  <c r="AI366" i="24" s="1"/>
  <c r="AJ366" i="24"/>
  <c r="AK366" i="24" s="1"/>
  <c r="AF367" i="24"/>
  <c r="AG367" i="24" s="1"/>
  <c r="AH367" i="24"/>
  <c r="AI367" i="24" s="1"/>
  <c r="AJ367" i="24"/>
  <c r="AK367" i="24" s="1"/>
  <c r="AF368" i="24"/>
  <c r="AG368" i="24" s="1"/>
  <c r="AH368" i="24"/>
  <c r="AI368" i="24" s="1"/>
  <c r="AJ368" i="24"/>
  <c r="AK368" i="24" s="1"/>
  <c r="AF1338" i="24"/>
  <c r="AG1338" i="24" s="1"/>
  <c r="AH1338" i="24"/>
  <c r="AI1338" i="24" s="1"/>
  <c r="AJ1338" i="24"/>
  <c r="AK1338" i="24" s="1"/>
  <c r="AF1339" i="24"/>
  <c r="AG1339" i="24" s="1"/>
  <c r="AH1339" i="24"/>
  <c r="AI1339" i="24" s="1"/>
  <c r="AJ1339" i="24"/>
  <c r="AK1339" i="24" s="1"/>
  <c r="AF369" i="24"/>
  <c r="AG369" i="24" s="1"/>
  <c r="AH369" i="24"/>
  <c r="AI369" i="24" s="1"/>
  <c r="AJ369" i="24"/>
  <c r="AK369" i="24" s="1"/>
  <c r="AF370" i="24"/>
  <c r="AG370" i="24" s="1"/>
  <c r="AH370" i="24"/>
  <c r="AI370" i="24" s="1"/>
  <c r="AJ370" i="24"/>
  <c r="AK370" i="24" s="1"/>
  <c r="AF1340" i="24"/>
  <c r="AG1340" i="24" s="1"/>
  <c r="AH1340" i="24"/>
  <c r="AI1340" i="24" s="1"/>
  <c r="AJ1340" i="24"/>
  <c r="AK1340" i="24" s="1"/>
  <c r="AF371" i="24"/>
  <c r="AG371" i="24" s="1"/>
  <c r="AH371" i="24"/>
  <c r="AI371" i="24" s="1"/>
  <c r="AJ371" i="24"/>
  <c r="AK371" i="24" s="1"/>
  <c r="AF372" i="24"/>
  <c r="AG372" i="24" s="1"/>
  <c r="AH372" i="24"/>
  <c r="AI372" i="24" s="1"/>
  <c r="AJ372" i="24"/>
  <c r="AK372" i="24" s="1"/>
  <c r="AF1341" i="24"/>
  <c r="AG1341" i="24" s="1"/>
  <c r="AH1341" i="24"/>
  <c r="AI1341" i="24" s="1"/>
  <c r="AJ1341" i="24"/>
  <c r="AK1341" i="24" s="1"/>
  <c r="AF373" i="24"/>
  <c r="AG373" i="24" s="1"/>
  <c r="AH373" i="24"/>
  <c r="AI373" i="24" s="1"/>
  <c r="AJ373" i="24"/>
  <c r="AK373" i="24" s="1"/>
  <c r="AF1342" i="24"/>
  <c r="AG1342" i="24" s="1"/>
  <c r="AH1342" i="24"/>
  <c r="AI1342" i="24" s="1"/>
  <c r="AJ1342" i="24"/>
  <c r="AK1342" i="24" s="1"/>
  <c r="AF1343" i="24"/>
  <c r="AG1343" i="24" s="1"/>
  <c r="AH1343" i="24"/>
  <c r="AI1343" i="24" s="1"/>
  <c r="AJ1343" i="24"/>
  <c r="AK1343" i="24" s="1"/>
  <c r="AF374" i="24"/>
  <c r="AG374" i="24" s="1"/>
  <c r="AH374" i="24"/>
  <c r="AI374" i="24" s="1"/>
  <c r="AJ374" i="24"/>
  <c r="AK374" i="24" s="1"/>
  <c r="AF1344" i="24"/>
  <c r="AG1344" i="24" s="1"/>
  <c r="AH1344" i="24"/>
  <c r="AI1344" i="24" s="1"/>
  <c r="AJ1344" i="24"/>
  <c r="AK1344" i="24" s="1"/>
  <c r="AF1345" i="24"/>
  <c r="AG1345" i="24" s="1"/>
  <c r="AH1345" i="24"/>
  <c r="AI1345" i="24" s="1"/>
  <c r="AJ1345" i="24"/>
  <c r="AK1345" i="24" s="1"/>
  <c r="AF1346" i="24"/>
  <c r="AG1346" i="24" s="1"/>
  <c r="AH1346" i="24"/>
  <c r="AI1346" i="24" s="1"/>
  <c r="AJ1346" i="24"/>
  <c r="AK1346" i="24" s="1"/>
  <c r="AF1347" i="24"/>
  <c r="AG1347" i="24" s="1"/>
  <c r="AH1347" i="24"/>
  <c r="AI1347" i="24" s="1"/>
  <c r="AJ1347" i="24"/>
  <c r="AK1347" i="24" s="1"/>
  <c r="AF375" i="24"/>
  <c r="AG375" i="24" s="1"/>
  <c r="AH375" i="24"/>
  <c r="AI375" i="24" s="1"/>
  <c r="AJ375" i="24"/>
  <c r="AK375" i="24" s="1"/>
  <c r="AF376" i="24"/>
  <c r="AG376" i="24" s="1"/>
  <c r="AH376" i="24"/>
  <c r="AI376" i="24" s="1"/>
  <c r="AJ376" i="24"/>
  <c r="AK376" i="24" s="1"/>
  <c r="AF377" i="24"/>
  <c r="AG377" i="24" s="1"/>
  <c r="AH377" i="24"/>
  <c r="AI377" i="24" s="1"/>
  <c r="AJ377" i="24"/>
  <c r="AK377" i="24" s="1"/>
  <c r="AF1348" i="24"/>
  <c r="AG1348" i="24" s="1"/>
  <c r="AH1348" i="24"/>
  <c r="AI1348" i="24" s="1"/>
  <c r="AJ1348" i="24"/>
  <c r="AK1348" i="24" s="1"/>
  <c r="AF1349" i="24"/>
  <c r="AG1349" i="24" s="1"/>
  <c r="AH1349" i="24"/>
  <c r="AI1349" i="24" s="1"/>
  <c r="AJ1349" i="24"/>
  <c r="AK1349" i="24" s="1"/>
  <c r="AF1350" i="24"/>
  <c r="AG1350" i="24" s="1"/>
  <c r="AH1350" i="24"/>
  <c r="AI1350" i="24" s="1"/>
  <c r="AJ1350" i="24"/>
  <c r="AK1350" i="24" s="1"/>
  <c r="AF1351" i="24"/>
  <c r="AG1351" i="24" s="1"/>
  <c r="AH1351" i="24"/>
  <c r="AI1351" i="24" s="1"/>
  <c r="AJ1351" i="24"/>
  <c r="AK1351" i="24" s="1"/>
  <c r="AF378" i="24"/>
  <c r="AG378" i="24" s="1"/>
  <c r="AH378" i="24"/>
  <c r="AI378" i="24" s="1"/>
  <c r="AJ378" i="24"/>
  <c r="AK378" i="24" s="1"/>
  <c r="AF379" i="24"/>
  <c r="AG379" i="24" s="1"/>
  <c r="AH379" i="24"/>
  <c r="AI379" i="24" s="1"/>
  <c r="AJ379" i="24"/>
  <c r="AK379" i="24" s="1"/>
  <c r="AF1352" i="24"/>
  <c r="AG1352" i="24" s="1"/>
  <c r="AH1352" i="24"/>
  <c r="AI1352" i="24" s="1"/>
  <c r="AJ1352" i="24"/>
  <c r="AK1352" i="24" s="1"/>
  <c r="AF380" i="24"/>
  <c r="AG380" i="24" s="1"/>
  <c r="AH380" i="24"/>
  <c r="AI380" i="24" s="1"/>
  <c r="AJ380" i="24"/>
  <c r="AK380" i="24" s="1"/>
  <c r="AF381" i="24"/>
  <c r="AG381" i="24" s="1"/>
  <c r="AH381" i="24"/>
  <c r="AI381" i="24" s="1"/>
  <c r="AJ381" i="24"/>
  <c r="AK381" i="24" s="1"/>
  <c r="AF382" i="24"/>
  <c r="AG382" i="24" s="1"/>
  <c r="AH382" i="24"/>
  <c r="AI382" i="24" s="1"/>
  <c r="AJ382" i="24"/>
  <c r="AK382" i="24" s="1"/>
  <c r="AF1353" i="24"/>
  <c r="AG1353" i="24" s="1"/>
  <c r="AH1353" i="24"/>
  <c r="AI1353" i="24" s="1"/>
  <c r="AJ1353" i="24"/>
  <c r="AK1353" i="24" s="1"/>
  <c r="AF383" i="24"/>
  <c r="AG383" i="24" s="1"/>
  <c r="AH383" i="24"/>
  <c r="AI383" i="24" s="1"/>
  <c r="AJ383" i="24"/>
  <c r="AK383" i="24" s="1"/>
  <c r="AF384" i="24"/>
  <c r="AG384" i="24" s="1"/>
  <c r="AH384" i="24"/>
  <c r="AI384" i="24" s="1"/>
  <c r="AJ384" i="24"/>
  <c r="AK384" i="24" s="1"/>
  <c r="AF1355" i="24"/>
  <c r="AG1355" i="24" s="1"/>
  <c r="AH1355" i="24"/>
  <c r="AI1355" i="24" s="1"/>
  <c r="AJ1355" i="24"/>
  <c r="AK1355" i="24" s="1"/>
  <c r="AF2166" i="24"/>
  <c r="AG2166" i="24" s="1"/>
  <c r="AH2166" i="24"/>
  <c r="AI2166" i="24" s="1"/>
  <c r="AJ2166" i="24"/>
  <c r="AK2166" i="24" s="1"/>
  <c r="AF2517" i="24"/>
  <c r="AG2517" i="24" s="1"/>
  <c r="AH2517" i="24"/>
  <c r="AI2517" i="24" s="1"/>
  <c r="AJ2517" i="24"/>
  <c r="AK2517" i="24" s="1"/>
  <c r="AF2537" i="24"/>
  <c r="AG2537" i="24" s="1"/>
  <c r="AH2537" i="24"/>
  <c r="AI2537" i="24" s="1"/>
  <c r="AJ2537" i="24"/>
  <c r="AK2537" i="24" s="1"/>
  <c r="AF2540" i="24"/>
  <c r="AG2540" i="24" s="1"/>
  <c r="AH2540" i="24"/>
  <c r="AI2540" i="24" s="1"/>
  <c r="AJ2540" i="24"/>
  <c r="AK2540" i="24" s="1"/>
  <c r="AF1915" i="24"/>
  <c r="AG1915" i="24" s="1"/>
  <c r="AH1915" i="24"/>
  <c r="AI1915" i="24" s="1"/>
  <c r="AJ1915" i="24"/>
  <c r="AK1915" i="24" s="1"/>
  <c r="AF1916" i="24"/>
  <c r="AG1916" i="24" s="1"/>
  <c r="AH1916" i="24"/>
  <c r="AI1916" i="24" s="1"/>
  <c r="AJ1916" i="24"/>
  <c r="AK1916" i="24" s="1"/>
  <c r="AF2139" i="24"/>
  <c r="AG2139" i="24" s="1"/>
  <c r="AH2139" i="24"/>
  <c r="AI2139" i="24" s="1"/>
  <c r="AJ2139" i="24"/>
  <c r="AK2139" i="24" s="1"/>
  <c r="AF2497" i="24"/>
  <c r="AG2497" i="24" s="1"/>
  <c r="AH2497" i="24"/>
  <c r="AI2497" i="24" s="1"/>
  <c r="AJ2497" i="24"/>
  <c r="AK2497" i="24" s="1"/>
  <c r="AF1957" i="24"/>
  <c r="AG1957" i="24" s="1"/>
  <c r="AH1957" i="24"/>
  <c r="AI1957" i="24" s="1"/>
  <c r="AJ1957" i="24"/>
  <c r="AK1957" i="24" s="1"/>
  <c r="AF2531" i="24"/>
  <c r="AG2531" i="24" s="1"/>
  <c r="AH2531" i="24"/>
  <c r="AI2531" i="24" s="1"/>
  <c r="AJ2531" i="24"/>
  <c r="AK2531" i="24" s="1"/>
  <c r="AF2182" i="24"/>
  <c r="AG2182" i="24" s="1"/>
  <c r="AH2182" i="24"/>
  <c r="AI2182" i="24" s="1"/>
  <c r="AJ2182" i="24"/>
  <c r="AK2182" i="24" s="1"/>
  <c r="AF1887" i="24"/>
  <c r="AG1887" i="24" s="1"/>
  <c r="AH1887" i="24"/>
  <c r="AI1887" i="24" s="1"/>
  <c r="AJ1887" i="24"/>
  <c r="AK1887" i="24" s="1"/>
  <c r="AF2127" i="24"/>
  <c r="AG2127" i="24" s="1"/>
  <c r="AH2127" i="24"/>
  <c r="AI2127" i="24" s="1"/>
  <c r="AJ2127" i="24"/>
  <c r="AK2127" i="24" s="1"/>
  <c r="AF1991" i="24"/>
  <c r="AG1991" i="24" s="1"/>
  <c r="AH1991" i="24"/>
  <c r="AI1991" i="24" s="1"/>
  <c r="AJ1991" i="24"/>
  <c r="AK1991" i="24" s="1"/>
  <c r="AF1936" i="24"/>
  <c r="AG1936" i="24" s="1"/>
  <c r="AH1936" i="24"/>
  <c r="AI1936" i="24" s="1"/>
  <c r="AJ1936" i="24"/>
  <c r="AK1936" i="24" s="1"/>
  <c r="AF2535" i="24"/>
  <c r="AG2535" i="24" s="1"/>
  <c r="AH2535" i="24"/>
  <c r="AI2535" i="24" s="1"/>
  <c r="AJ2535" i="24"/>
  <c r="AK2535" i="24" s="1"/>
  <c r="AF2112" i="24"/>
  <c r="AG2112" i="24" s="1"/>
  <c r="AH2112" i="24"/>
  <c r="AI2112" i="24" s="1"/>
  <c r="AJ2112" i="24"/>
  <c r="AK2112" i="24" s="1"/>
  <c r="AF1970" i="24"/>
  <c r="AG1970" i="24" s="1"/>
  <c r="AH1970" i="24"/>
  <c r="AI1970" i="24" s="1"/>
  <c r="AJ1970" i="24"/>
  <c r="AK1970" i="24" s="1"/>
  <c r="AF2036" i="24"/>
  <c r="AG2036" i="24" s="1"/>
  <c r="AH2036" i="24"/>
  <c r="AI2036" i="24" s="1"/>
  <c r="AJ2036" i="24"/>
  <c r="AK2036" i="24" s="1"/>
  <c r="AF1956" i="24"/>
  <c r="AG1956" i="24" s="1"/>
  <c r="AH1956" i="24"/>
  <c r="AI1956" i="24" s="1"/>
  <c r="AJ1956" i="24"/>
  <c r="AK1956" i="24" s="1"/>
  <c r="AF1356" i="24"/>
  <c r="AG1356" i="24" s="1"/>
  <c r="AH1356" i="24"/>
  <c r="AI1356" i="24" s="1"/>
  <c r="AJ1356" i="24"/>
  <c r="AK1356" i="24" s="1"/>
  <c r="AF385" i="24"/>
  <c r="AG385" i="24" s="1"/>
  <c r="AH385" i="24"/>
  <c r="AI385" i="24" s="1"/>
  <c r="AJ385" i="24"/>
  <c r="AK385" i="24" s="1"/>
  <c r="AF386" i="24"/>
  <c r="AG386" i="24" s="1"/>
  <c r="AH386" i="24"/>
  <c r="AI386" i="24" s="1"/>
  <c r="AJ386" i="24"/>
  <c r="AK386" i="24" s="1"/>
  <c r="AF1357" i="24"/>
  <c r="AG1357" i="24" s="1"/>
  <c r="AH1357" i="24"/>
  <c r="AI1357" i="24" s="1"/>
  <c r="AJ1357" i="24"/>
  <c r="AK1357" i="24" s="1"/>
  <c r="AF1358" i="24"/>
  <c r="AG1358" i="24" s="1"/>
  <c r="AH1358" i="24"/>
  <c r="AI1358" i="24" s="1"/>
  <c r="AJ1358" i="24"/>
  <c r="AK1358" i="24" s="1"/>
  <c r="AF1359" i="24"/>
  <c r="AG1359" i="24" s="1"/>
  <c r="AH1359" i="24"/>
  <c r="AI1359" i="24" s="1"/>
  <c r="AJ1359" i="24"/>
  <c r="AK1359" i="24" s="1"/>
  <c r="AF387" i="24"/>
  <c r="AG387" i="24" s="1"/>
  <c r="AH387" i="24"/>
  <c r="AI387" i="24" s="1"/>
  <c r="AJ387" i="24"/>
  <c r="AK387" i="24" s="1"/>
  <c r="AF1360" i="24"/>
  <c r="AG1360" i="24" s="1"/>
  <c r="AH1360" i="24"/>
  <c r="AI1360" i="24" s="1"/>
  <c r="AJ1360" i="24"/>
  <c r="AK1360" i="24" s="1"/>
  <c r="AF1361" i="24"/>
  <c r="AG1361" i="24" s="1"/>
  <c r="AH1361" i="24"/>
  <c r="AI1361" i="24" s="1"/>
  <c r="AJ1361" i="24"/>
  <c r="AK1361" i="24" s="1"/>
  <c r="AF388" i="24"/>
  <c r="AG388" i="24" s="1"/>
  <c r="AH388" i="24"/>
  <c r="AI388" i="24" s="1"/>
  <c r="AJ388" i="24"/>
  <c r="AK388" i="24" s="1"/>
  <c r="AF389" i="24"/>
  <c r="AG389" i="24" s="1"/>
  <c r="AH389" i="24"/>
  <c r="AI389" i="24" s="1"/>
  <c r="AJ389" i="24"/>
  <c r="AK389" i="24" s="1"/>
  <c r="AF1362" i="24"/>
  <c r="AG1362" i="24" s="1"/>
  <c r="AH1362" i="24"/>
  <c r="AI1362" i="24" s="1"/>
  <c r="AJ1362" i="24"/>
  <c r="AK1362" i="24" s="1"/>
  <c r="AF390" i="24"/>
  <c r="AG390" i="24" s="1"/>
  <c r="AH390" i="24"/>
  <c r="AI390" i="24" s="1"/>
  <c r="AJ390" i="24"/>
  <c r="AK390" i="24" s="1"/>
  <c r="AF391" i="24"/>
  <c r="AG391" i="24" s="1"/>
  <c r="AH391" i="24"/>
  <c r="AI391" i="24" s="1"/>
  <c r="AJ391" i="24"/>
  <c r="AK391" i="24" s="1"/>
  <c r="AF392" i="24"/>
  <c r="AG392" i="24" s="1"/>
  <c r="AH392" i="24"/>
  <c r="AI392" i="24" s="1"/>
  <c r="AJ392" i="24"/>
  <c r="AK392" i="24" s="1"/>
  <c r="AF393" i="24"/>
  <c r="AG393" i="24" s="1"/>
  <c r="AH393" i="24"/>
  <c r="AI393" i="24" s="1"/>
  <c r="AJ393" i="24"/>
  <c r="AK393" i="24" s="1"/>
  <c r="AF394" i="24"/>
  <c r="AG394" i="24" s="1"/>
  <c r="AH394" i="24"/>
  <c r="AI394" i="24" s="1"/>
  <c r="AJ394" i="24"/>
  <c r="AK394" i="24" s="1"/>
  <c r="AF395" i="24"/>
  <c r="AG395" i="24" s="1"/>
  <c r="AH395" i="24"/>
  <c r="AI395" i="24" s="1"/>
  <c r="AJ395" i="24"/>
  <c r="AK395" i="24" s="1"/>
  <c r="AF396" i="24"/>
  <c r="AG396" i="24" s="1"/>
  <c r="AH396" i="24"/>
  <c r="AI396" i="24" s="1"/>
  <c r="AJ396" i="24"/>
  <c r="AK396" i="24" s="1"/>
  <c r="AF397" i="24"/>
  <c r="AG397" i="24" s="1"/>
  <c r="AH397" i="24"/>
  <c r="AI397" i="24" s="1"/>
  <c r="AJ397" i="24"/>
  <c r="AK397" i="24" s="1"/>
  <c r="AF1363" i="24"/>
  <c r="AG1363" i="24" s="1"/>
  <c r="AH1363" i="24"/>
  <c r="AI1363" i="24" s="1"/>
  <c r="AJ1363" i="24"/>
  <c r="AK1363" i="24" s="1"/>
  <c r="AF398" i="24"/>
  <c r="AG398" i="24" s="1"/>
  <c r="AH398" i="24"/>
  <c r="AI398" i="24" s="1"/>
  <c r="AJ398" i="24"/>
  <c r="AK398" i="24" s="1"/>
  <c r="AF399" i="24"/>
  <c r="AG399" i="24" s="1"/>
  <c r="AH399" i="24"/>
  <c r="AI399" i="24" s="1"/>
  <c r="AJ399" i="24"/>
  <c r="AK399" i="24" s="1"/>
  <c r="AF400" i="24"/>
  <c r="AG400" i="24" s="1"/>
  <c r="AH400" i="24"/>
  <c r="AI400" i="24" s="1"/>
  <c r="AJ400" i="24"/>
  <c r="AK400" i="24" s="1"/>
  <c r="AF401" i="24"/>
  <c r="AG401" i="24" s="1"/>
  <c r="AH401" i="24"/>
  <c r="AI401" i="24" s="1"/>
  <c r="AJ401" i="24"/>
  <c r="AK401" i="24" s="1"/>
  <c r="AF402" i="24"/>
  <c r="AG402" i="24" s="1"/>
  <c r="AH402" i="24"/>
  <c r="AI402" i="24" s="1"/>
  <c r="AJ402" i="24"/>
  <c r="AK402" i="24" s="1"/>
  <c r="AF403" i="24"/>
  <c r="AG403" i="24" s="1"/>
  <c r="AH403" i="24"/>
  <c r="AI403" i="24" s="1"/>
  <c r="AJ403" i="24"/>
  <c r="AK403" i="24" s="1"/>
  <c r="AF404" i="24"/>
  <c r="AG404" i="24" s="1"/>
  <c r="AH404" i="24"/>
  <c r="AI404" i="24" s="1"/>
  <c r="AJ404" i="24"/>
  <c r="AK404" i="24" s="1"/>
  <c r="AF405" i="24"/>
  <c r="AG405" i="24" s="1"/>
  <c r="AH405" i="24"/>
  <c r="AI405" i="24" s="1"/>
  <c r="AJ405" i="24"/>
  <c r="AK405" i="24" s="1"/>
  <c r="AF406" i="24"/>
  <c r="AG406" i="24" s="1"/>
  <c r="AH406" i="24"/>
  <c r="AI406" i="24" s="1"/>
  <c r="AJ406" i="24"/>
  <c r="AK406" i="24" s="1"/>
  <c r="AF407" i="24"/>
  <c r="AG407" i="24" s="1"/>
  <c r="AH407" i="24"/>
  <c r="AI407" i="24" s="1"/>
  <c r="AJ407" i="24"/>
  <c r="AK407" i="24" s="1"/>
  <c r="AF408" i="24"/>
  <c r="AG408" i="24" s="1"/>
  <c r="AH408" i="24"/>
  <c r="AI408" i="24" s="1"/>
  <c r="AJ408" i="24"/>
  <c r="AK408" i="24" s="1"/>
  <c r="AF409" i="24"/>
  <c r="AG409" i="24" s="1"/>
  <c r="AH409" i="24"/>
  <c r="AI409" i="24" s="1"/>
  <c r="AJ409" i="24"/>
  <c r="AK409" i="24" s="1"/>
  <c r="AF410" i="24"/>
  <c r="AG410" i="24" s="1"/>
  <c r="AH410" i="24"/>
  <c r="AI410" i="24" s="1"/>
  <c r="AJ410" i="24"/>
  <c r="AK410" i="24" s="1"/>
  <c r="AF411" i="24"/>
  <c r="AG411" i="24" s="1"/>
  <c r="AH411" i="24"/>
  <c r="AI411" i="24" s="1"/>
  <c r="AJ411" i="24"/>
  <c r="AK411" i="24" s="1"/>
  <c r="AF412" i="24"/>
  <c r="AG412" i="24" s="1"/>
  <c r="AH412" i="24"/>
  <c r="AI412" i="24" s="1"/>
  <c r="AJ412" i="24"/>
  <c r="AK412" i="24" s="1"/>
  <c r="AF413" i="24"/>
  <c r="AG413" i="24" s="1"/>
  <c r="AH413" i="24"/>
  <c r="AI413" i="24" s="1"/>
  <c r="AJ413" i="24"/>
  <c r="AK413" i="24" s="1"/>
  <c r="AF414" i="24"/>
  <c r="AG414" i="24" s="1"/>
  <c r="AH414" i="24"/>
  <c r="AI414" i="24" s="1"/>
  <c r="AJ414" i="24"/>
  <c r="AK414" i="24" s="1"/>
  <c r="AF1364" i="24"/>
  <c r="AG1364" i="24" s="1"/>
  <c r="AH1364" i="24"/>
  <c r="AI1364" i="24" s="1"/>
  <c r="AJ1364" i="24"/>
  <c r="AK1364" i="24" s="1"/>
  <c r="AF415" i="24"/>
  <c r="AG415" i="24" s="1"/>
  <c r="AH415" i="24"/>
  <c r="AI415" i="24" s="1"/>
  <c r="AJ415" i="24"/>
  <c r="AK415" i="24" s="1"/>
  <c r="AF1366" i="24"/>
  <c r="AG1366" i="24" s="1"/>
  <c r="AH1366" i="24"/>
  <c r="AI1366" i="24" s="1"/>
  <c r="AJ1366" i="24"/>
  <c r="AK1366" i="24" s="1"/>
  <c r="AF416" i="24"/>
  <c r="AG416" i="24" s="1"/>
  <c r="AH416" i="24"/>
  <c r="AI416" i="24" s="1"/>
  <c r="AJ416" i="24"/>
  <c r="AK416" i="24" s="1"/>
  <c r="AF417" i="24"/>
  <c r="AG417" i="24" s="1"/>
  <c r="AH417" i="24"/>
  <c r="AI417" i="24" s="1"/>
  <c r="AJ417" i="24"/>
  <c r="AK417" i="24" s="1"/>
  <c r="AF1367" i="24"/>
  <c r="AG1367" i="24" s="1"/>
  <c r="AH1367" i="24"/>
  <c r="AI1367" i="24" s="1"/>
  <c r="AJ1367" i="24"/>
  <c r="AK1367" i="24" s="1"/>
  <c r="AF2125" i="24"/>
  <c r="AG2125" i="24" s="1"/>
  <c r="AH2125" i="24"/>
  <c r="AI2125" i="24" s="1"/>
  <c r="AJ2125" i="24"/>
  <c r="AK2125" i="24" s="1"/>
  <c r="AF1924" i="24"/>
  <c r="AG1924" i="24" s="1"/>
  <c r="AH1924" i="24"/>
  <c r="AI1924" i="24" s="1"/>
  <c r="AJ1924" i="24"/>
  <c r="AK1924" i="24" s="1"/>
  <c r="AF2211" i="24"/>
  <c r="AG2211" i="24" s="1"/>
  <c r="AH2211" i="24"/>
  <c r="AI2211" i="24" s="1"/>
  <c r="AJ2211" i="24"/>
  <c r="AK2211" i="24" s="1"/>
  <c r="AF2305" i="24"/>
  <c r="AG2305" i="24" s="1"/>
  <c r="AH2305" i="24"/>
  <c r="AI2305" i="24" s="1"/>
  <c r="AJ2305" i="24"/>
  <c r="AK2305" i="24" s="1"/>
  <c r="AF1930" i="24"/>
  <c r="AG1930" i="24" s="1"/>
  <c r="AH1930" i="24"/>
  <c r="AI1930" i="24" s="1"/>
  <c r="AJ1930" i="24"/>
  <c r="AK1930" i="24" s="1"/>
  <c r="AF2298" i="24"/>
  <c r="AG2298" i="24" s="1"/>
  <c r="AH2298" i="24"/>
  <c r="AI2298" i="24" s="1"/>
  <c r="AJ2298" i="24"/>
  <c r="AK2298" i="24" s="1"/>
  <c r="AF1863" i="24"/>
  <c r="AG1863" i="24" s="1"/>
  <c r="AH1863" i="24"/>
  <c r="AI1863" i="24" s="1"/>
  <c r="AJ1863" i="24"/>
  <c r="AK1863" i="24" s="1"/>
  <c r="AF2271" i="24"/>
  <c r="AG2271" i="24" s="1"/>
  <c r="AH2271" i="24"/>
  <c r="AI2271" i="24" s="1"/>
  <c r="AJ2271" i="24"/>
  <c r="AK2271" i="24" s="1"/>
  <c r="AF2300" i="24"/>
  <c r="AG2300" i="24" s="1"/>
  <c r="AH2300" i="24"/>
  <c r="AI2300" i="24" s="1"/>
  <c r="AJ2300" i="24"/>
  <c r="AK2300" i="24" s="1"/>
  <c r="AF2005" i="24"/>
  <c r="AG2005" i="24" s="1"/>
  <c r="AH2005" i="24"/>
  <c r="AI2005" i="24" s="1"/>
  <c r="AJ2005" i="24"/>
  <c r="AK2005" i="24" s="1"/>
  <c r="AF2437" i="24"/>
  <c r="AG2437" i="24" s="1"/>
  <c r="AH2437" i="24"/>
  <c r="AI2437" i="24" s="1"/>
  <c r="AJ2437" i="24"/>
  <c r="AK2437" i="24" s="1"/>
  <c r="AF2367" i="24"/>
  <c r="AG2367" i="24" s="1"/>
  <c r="AH2367" i="24"/>
  <c r="AI2367" i="24" s="1"/>
  <c r="AJ2367" i="24"/>
  <c r="AK2367" i="24" s="1"/>
  <c r="AF1864" i="24"/>
  <c r="AG1864" i="24" s="1"/>
  <c r="AH1864" i="24"/>
  <c r="AI1864" i="24" s="1"/>
  <c r="AJ1864" i="24"/>
  <c r="AK1864" i="24" s="1"/>
  <c r="AF2204" i="24"/>
  <c r="AG2204" i="24" s="1"/>
  <c r="AH2204" i="24"/>
  <c r="AI2204" i="24" s="1"/>
  <c r="AJ2204" i="24"/>
  <c r="AK2204" i="24" s="1"/>
  <c r="AF2297" i="24"/>
  <c r="AG2297" i="24" s="1"/>
  <c r="AH2297" i="24"/>
  <c r="AI2297" i="24" s="1"/>
  <c r="AJ2297" i="24"/>
  <c r="AK2297" i="24" s="1"/>
  <c r="AF2077" i="24"/>
  <c r="AG2077" i="24" s="1"/>
  <c r="AH2077" i="24"/>
  <c r="AI2077" i="24" s="1"/>
  <c r="AJ2077" i="24"/>
  <c r="AK2077" i="24" s="1"/>
  <c r="AF2319" i="24"/>
  <c r="AG2319" i="24" s="1"/>
  <c r="AH2319" i="24"/>
  <c r="AI2319" i="24" s="1"/>
  <c r="AJ2319" i="24"/>
  <c r="AK2319" i="24" s="1"/>
  <c r="AF2307" i="24"/>
  <c r="AG2307" i="24" s="1"/>
  <c r="AH2307" i="24"/>
  <c r="AI2307" i="24" s="1"/>
  <c r="AJ2307" i="24"/>
  <c r="AK2307" i="24" s="1"/>
  <c r="AF2384" i="24"/>
  <c r="AG2384" i="24" s="1"/>
  <c r="AH2384" i="24"/>
  <c r="AI2384" i="24" s="1"/>
  <c r="AJ2384" i="24"/>
  <c r="AK2384" i="24" s="1"/>
  <c r="AF1368" i="24"/>
  <c r="AG1368" i="24" s="1"/>
  <c r="AH1368" i="24"/>
  <c r="AI1368" i="24" s="1"/>
  <c r="AJ1368" i="24"/>
  <c r="AK1368" i="24" s="1"/>
  <c r="AF2021" i="24"/>
  <c r="AG2021" i="24" s="1"/>
  <c r="AH2021" i="24"/>
  <c r="AI2021" i="24" s="1"/>
  <c r="AJ2021" i="24"/>
  <c r="AK2021" i="24" s="1"/>
  <c r="AF2245" i="24"/>
  <c r="AG2245" i="24" s="1"/>
  <c r="AH2245" i="24"/>
  <c r="AI2245" i="24" s="1"/>
  <c r="AJ2245" i="24"/>
  <c r="AK2245" i="24" s="1"/>
  <c r="AF1873" i="24"/>
  <c r="AG1873" i="24" s="1"/>
  <c r="AH1873" i="24"/>
  <c r="AI1873" i="24" s="1"/>
  <c r="AJ1873" i="24"/>
  <c r="AK1873" i="24" s="1"/>
  <c r="AF2135" i="24"/>
  <c r="AG2135" i="24" s="1"/>
  <c r="AH2135" i="24"/>
  <c r="AI2135" i="24" s="1"/>
  <c r="AJ2135" i="24"/>
  <c r="AK2135" i="24" s="1"/>
  <c r="AF2137" i="24"/>
  <c r="AG2137" i="24" s="1"/>
  <c r="AH2137" i="24"/>
  <c r="AI2137" i="24" s="1"/>
  <c r="AJ2137" i="24"/>
  <c r="AK2137" i="24" s="1"/>
  <c r="AF1369" i="24"/>
  <c r="AG1369" i="24" s="1"/>
  <c r="AH1369" i="24"/>
  <c r="AI1369" i="24" s="1"/>
  <c r="AJ1369" i="24"/>
  <c r="AK1369" i="24" s="1"/>
  <c r="AF2277" i="24"/>
  <c r="AG2277" i="24" s="1"/>
  <c r="AH2277" i="24"/>
  <c r="AI2277" i="24" s="1"/>
  <c r="AJ2277" i="24"/>
  <c r="AK2277" i="24" s="1"/>
  <c r="AF2227" i="24"/>
  <c r="AG2227" i="24" s="1"/>
  <c r="AH2227" i="24"/>
  <c r="AI2227" i="24" s="1"/>
  <c r="AJ2227" i="24"/>
  <c r="AK2227" i="24" s="1"/>
  <c r="AF2423" i="24"/>
  <c r="AG2423" i="24" s="1"/>
  <c r="AH2423" i="24"/>
  <c r="AI2423" i="24" s="1"/>
  <c r="AJ2423" i="24"/>
  <c r="AK2423" i="24" s="1"/>
  <c r="AF1370" i="24"/>
  <c r="AG1370" i="24" s="1"/>
  <c r="AH1370" i="24"/>
  <c r="AI1370" i="24" s="1"/>
  <c r="AJ1370" i="24"/>
  <c r="AK1370" i="24" s="1"/>
  <c r="AF418" i="24"/>
  <c r="AG418" i="24" s="1"/>
  <c r="AH418" i="24"/>
  <c r="AI418" i="24" s="1"/>
  <c r="AJ418" i="24"/>
  <c r="AK418" i="24" s="1"/>
  <c r="AF419" i="24"/>
  <c r="AG419" i="24" s="1"/>
  <c r="AH419" i="24"/>
  <c r="AI419" i="24" s="1"/>
  <c r="AJ419" i="24"/>
  <c r="AK419" i="24" s="1"/>
  <c r="AF420" i="24"/>
  <c r="AG420" i="24" s="1"/>
  <c r="AH420" i="24"/>
  <c r="AI420" i="24" s="1"/>
  <c r="AJ420" i="24"/>
  <c r="AK420" i="24" s="1"/>
  <c r="AF421" i="24"/>
  <c r="AG421" i="24" s="1"/>
  <c r="AH421" i="24"/>
  <c r="AI421" i="24" s="1"/>
  <c r="AJ421" i="24"/>
  <c r="AK421" i="24" s="1"/>
  <c r="AF422" i="24"/>
  <c r="AG422" i="24" s="1"/>
  <c r="AH422" i="24"/>
  <c r="AI422" i="24" s="1"/>
  <c r="AJ422" i="24"/>
  <c r="AK422" i="24" s="1"/>
  <c r="AF423" i="24"/>
  <c r="AG423" i="24" s="1"/>
  <c r="AH423" i="24"/>
  <c r="AI423" i="24" s="1"/>
  <c r="AJ423" i="24"/>
  <c r="AK423" i="24" s="1"/>
  <c r="AF424" i="24"/>
  <c r="AG424" i="24" s="1"/>
  <c r="AH424" i="24"/>
  <c r="AI424" i="24" s="1"/>
  <c r="AJ424" i="24"/>
  <c r="AK424" i="24" s="1"/>
  <c r="AF1371" i="24"/>
  <c r="AG1371" i="24" s="1"/>
  <c r="AH1371" i="24"/>
  <c r="AI1371" i="24" s="1"/>
  <c r="AJ1371" i="24"/>
  <c r="AK1371" i="24" s="1"/>
  <c r="AF1372" i="24"/>
  <c r="AG1372" i="24" s="1"/>
  <c r="AH1372" i="24"/>
  <c r="AI1372" i="24" s="1"/>
  <c r="AJ1372" i="24"/>
  <c r="AK1372" i="24" s="1"/>
  <c r="AF1995" i="24"/>
  <c r="AG1995" i="24" s="1"/>
  <c r="AH1995" i="24"/>
  <c r="AI1995" i="24" s="1"/>
  <c r="AJ1995" i="24"/>
  <c r="AK1995" i="24" s="1"/>
  <c r="AF2167" i="24"/>
  <c r="AG2167" i="24" s="1"/>
  <c r="AH2167" i="24"/>
  <c r="AI2167" i="24" s="1"/>
  <c r="AJ2167" i="24"/>
  <c r="AK2167" i="24" s="1"/>
  <c r="AF2119" i="24"/>
  <c r="AG2119" i="24" s="1"/>
  <c r="AH2119" i="24"/>
  <c r="AI2119" i="24" s="1"/>
  <c r="AJ2119" i="24"/>
  <c r="AK2119" i="24" s="1"/>
  <c r="AF2061" i="24"/>
  <c r="AG2061" i="24" s="1"/>
  <c r="AH2061" i="24"/>
  <c r="AI2061" i="24" s="1"/>
  <c r="AJ2061" i="24"/>
  <c r="AK2061" i="24" s="1"/>
  <c r="AF2251" i="24"/>
  <c r="AG2251" i="24" s="1"/>
  <c r="AH2251" i="24"/>
  <c r="AI2251" i="24" s="1"/>
  <c r="AJ2251" i="24"/>
  <c r="AK2251" i="24" s="1"/>
  <c r="AF1993" i="24"/>
  <c r="AG1993" i="24" s="1"/>
  <c r="AH1993" i="24"/>
  <c r="AI1993" i="24" s="1"/>
  <c r="AJ1993" i="24"/>
  <c r="AK1993" i="24" s="1"/>
  <c r="AF1897" i="24"/>
  <c r="AG1897" i="24" s="1"/>
  <c r="AH1897" i="24"/>
  <c r="AI1897" i="24" s="1"/>
  <c r="AJ1897" i="24"/>
  <c r="AK1897" i="24" s="1"/>
  <c r="AF2103" i="24"/>
  <c r="AG2103" i="24" s="1"/>
  <c r="AH2103" i="24"/>
  <c r="AI2103" i="24" s="1"/>
  <c r="AJ2103" i="24"/>
  <c r="AK2103" i="24" s="1"/>
  <c r="AF2104" i="24"/>
  <c r="AG2104" i="24" s="1"/>
  <c r="AH2104" i="24"/>
  <c r="AI2104" i="24" s="1"/>
  <c r="AJ2104" i="24"/>
  <c r="AK2104" i="24" s="1"/>
  <c r="AF1858" i="24"/>
  <c r="AG1858" i="24" s="1"/>
  <c r="AH1858" i="24"/>
  <c r="AI1858" i="24" s="1"/>
  <c r="AJ1858" i="24"/>
  <c r="AK1858" i="24" s="1"/>
  <c r="AF2187" i="24"/>
  <c r="AG2187" i="24" s="1"/>
  <c r="AH2187" i="24"/>
  <c r="AI2187" i="24" s="1"/>
  <c r="AJ2187" i="24"/>
  <c r="AK2187" i="24" s="1"/>
  <c r="AF2089" i="24"/>
  <c r="AG2089" i="24" s="1"/>
  <c r="AH2089" i="24"/>
  <c r="AI2089" i="24" s="1"/>
  <c r="AJ2089" i="24"/>
  <c r="AK2089" i="24" s="1"/>
  <c r="AF1856" i="24"/>
  <c r="AG1856" i="24" s="1"/>
  <c r="AH1856" i="24"/>
  <c r="AI1856" i="24" s="1"/>
  <c r="AJ1856" i="24"/>
  <c r="AK1856" i="24" s="1"/>
  <c r="AF2376" i="24"/>
  <c r="AG2376" i="24" s="1"/>
  <c r="AH2376" i="24"/>
  <c r="AI2376" i="24" s="1"/>
  <c r="AJ2376" i="24"/>
  <c r="AK2376" i="24" s="1"/>
  <c r="AF1978" i="24"/>
  <c r="AG1978" i="24" s="1"/>
  <c r="AH1978" i="24"/>
  <c r="AI1978" i="24" s="1"/>
  <c r="AJ1978" i="24"/>
  <c r="AK1978" i="24" s="1"/>
  <c r="AF2279" i="24"/>
  <c r="AG2279" i="24" s="1"/>
  <c r="AH2279" i="24"/>
  <c r="AI2279" i="24" s="1"/>
  <c r="AJ2279" i="24"/>
  <c r="AK2279" i="24" s="1"/>
  <c r="AF2216" i="24"/>
  <c r="AG2216" i="24" s="1"/>
  <c r="AH2216" i="24"/>
  <c r="AI2216" i="24" s="1"/>
  <c r="AJ2216" i="24"/>
  <c r="AK2216" i="24" s="1"/>
  <c r="AF1855" i="24"/>
  <c r="AG1855" i="24" s="1"/>
  <c r="AH1855" i="24"/>
  <c r="AI1855" i="24" s="1"/>
  <c r="AJ1855" i="24"/>
  <c r="AK1855" i="24" s="1"/>
  <c r="AF1911" i="24"/>
  <c r="AG1911" i="24" s="1"/>
  <c r="AH1911" i="24"/>
  <c r="AI1911" i="24" s="1"/>
  <c r="AJ1911" i="24"/>
  <c r="AK1911" i="24" s="1"/>
  <c r="AF1899" i="24"/>
  <c r="AG1899" i="24" s="1"/>
  <c r="AH1899" i="24"/>
  <c r="AI1899" i="24" s="1"/>
  <c r="AJ1899" i="24"/>
  <c r="AK1899" i="24" s="1"/>
  <c r="AF2144" i="24"/>
  <c r="AG2144" i="24" s="1"/>
  <c r="AH2144" i="24"/>
  <c r="AI2144" i="24" s="1"/>
  <c r="AJ2144" i="24"/>
  <c r="AK2144" i="24" s="1"/>
  <c r="AF1904" i="24"/>
  <c r="AG1904" i="24" s="1"/>
  <c r="AH1904" i="24"/>
  <c r="AI1904" i="24" s="1"/>
  <c r="AJ1904" i="24"/>
  <c r="AK1904" i="24" s="1"/>
  <c r="AF1898" i="24"/>
  <c r="AG1898" i="24" s="1"/>
  <c r="AH1898" i="24"/>
  <c r="AI1898" i="24" s="1"/>
  <c r="AJ1898" i="24"/>
  <c r="AK1898" i="24" s="1"/>
  <c r="AF2287" i="24"/>
  <c r="AG2287" i="24" s="1"/>
  <c r="AH2287" i="24"/>
  <c r="AI2287" i="24" s="1"/>
  <c r="AJ2287" i="24"/>
  <c r="AK2287" i="24" s="1"/>
  <c r="AF2186" i="24"/>
  <c r="AG2186" i="24" s="1"/>
  <c r="AH2186" i="24"/>
  <c r="AI2186" i="24" s="1"/>
  <c r="AJ2186" i="24"/>
  <c r="AK2186" i="24" s="1"/>
  <c r="AF1900" i="24"/>
  <c r="AG1900" i="24" s="1"/>
  <c r="AH1900" i="24"/>
  <c r="AI1900" i="24" s="1"/>
  <c r="AJ1900" i="24"/>
  <c r="AK1900" i="24" s="1"/>
  <c r="AF1972" i="24"/>
  <c r="AG1972" i="24" s="1"/>
  <c r="AH1972" i="24"/>
  <c r="AI1972" i="24" s="1"/>
  <c r="AJ1972" i="24"/>
  <c r="AK1972" i="24" s="1"/>
  <c r="AF2116" i="24"/>
  <c r="AG2116" i="24" s="1"/>
  <c r="AH2116" i="24"/>
  <c r="AI2116" i="24" s="1"/>
  <c r="AJ2116" i="24"/>
  <c r="AK2116" i="24" s="1"/>
  <c r="AF2214" i="24"/>
  <c r="AG2214" i="24" s="1"/>
  <c r="AH2214" i="24"/>
  <c r="AI2214" i="24" s="1"/>
  <c r="AJ2214" i="24"/>
  <c r="AK2214" i="24" s="1"/>
  <c r="AF2075" i="24"/>
  <c r="AG2075" i="24" s="1"/>
  <c r="AH2075" i="24"/>
  <c r="AI2075" i="24" s="1"/>
  <c r="AJ2075" i="24"/>
  <c r="AK2075" i="24" s="1"/>
  <c r="AF1977" i="24"/>
  <c r="AG1977" i="24" s="1"/>
  <c r="AH1977" i="24"/>
  <c r="AI1977" i="24" s="1"/>
  <c r="AJ1977" i="24"/>
  <c r="AK1977" i="24" s="1"/>
  <c r="AF2303" i="24"/>
  <c r="AG2303" i="24" s="1"/>
  <c r="AH2303" i="24"/>
  <c r="AI2303" i="24" s="1"/>
  <c r="AJ2303" i="24"/>
  <c r="AK2303" i="24" s="1"/>
  <c r="AF2435" i="24"/>
  <c r="AG2435" i="24" s="1"/>
  <c r="AH2435" i="24"/>
  <c r="AI2435" i="24" s="1"/>
  <c r="AJ2435" i="24"/>
  <c r="AK2435" i="24" s="1"/>
  <c r="AF2248" i="24"/>
  <c r="AG2248" i="24" s="1"/>
  <c r="AH2248" i="24"/>
  <c r="AI2248" i="24" s="1"/>
  <c r="AJ2248" i="24"/>
  <c r="AK2248" i="24" s="1"/>
  <c r="AF1905" i="24"/>
  <c r="AG1905" i="24" s="1"/>
  <c r="AH1905" i="24"/>
  <c r="AI1905" i="24" s="1"/>
  <c r="AJ1905" i="24"/>
  <c r="AK1905" i="24" s="1"/>
  <c r="AF1947" i="24"/>
  <c r="AG1947" i="24" s="1"/>
  <c r="AH1947" i="24"/>
  <c r="AI1947" i="24" s="1"/>
  <c r="AJ1947" i="24"/>
  <c r="AK1947" i="24" s="1"/>
  <c r="AF2323" i="24"/>
  <c r="AG2323" i="24" s="1"/>
  <c r="AH2323" i="24"/>
  <c r="AI2323" i="24" s="1"/>
  <c r="AJ2323" i="24"/>
  <c r="AK2323" i="24" s="1"/>
  <c r="AF2038" i="24"/>
  <c r="AG2038" i="24" s="1"/>
  <c r="AH2038" i="24"/>
  <c r="AI2038" i="24" s="1"/>
  <c r="AJ2038" i="24"/>
  <c r="AK2038" i="24" s="1"/>
  <c r="AF1927" i="24"/>
  <c r="AG1927" i="24" s="1"/>
  <c r="AH1927" i="24"/>
  <c r="AI1927" i="24" s="1"/>
  <c r="AJ1927" i="24"/>
  <c r="AK1927" i="24" s="1"/>
  <c r="AF1980" i="24"/>
  <c r="AG1980" i="24" s="1"/>
  <c r="AH1980" i="24"/>
  <c r="AI1980" i="24" s="1"/>
  <c r="AJ1980" i="24"/>
  <c r="AK1980" i="24" s="1"/>
  <c r="AF2132" i="24"/>
  <c r="AG2132" i="24" s="1"/>
  <c r="AH2132" i="24"/>
  <c r="AI2132" i="24" s="1"/>
  <c r="AJ2132" i="24"/>
  <c r="AK2132" i="24" s="1"/>
  <c r="AF2170" i="24"/>
  <c r="AG2170" i="24" s="1"/>
  <c r="AH2170" i="24"/>
  <c r="AI2170" i="24" s="1"/>
  <c r="AJ2170" i="24"/>
  <c r="AK2170" i="24" s="1"/>
  <c r="AF2295" i="24"/>
  <c r="AG2295" i="24" s="1"/>
  <c r="AH2295" i="24"/>
  <c r="AI2295" i="24" s="1"/>
  <c r="AJ2295" i="24"/>
  <c r="AK2295" i="24" s="1"/>
  <c r="AF2042" i="24"/>
  <c r="AG2042" i="24" s="1"/>
  <c r="AH2042" i="24"/>
  <c r="AI2042" i="24" s="1"/>
  <c r="AJ2042" i="24"/>
  <c r="AK2042" i="24" s="1"/>
  <c r="AF2286" i="24"/>
  <c r="AG2286" i="24" s="1"/>
  <c r="AH2286" i="24"/>
  <c r="AI2286" i="24" s="1"/>
  <c r="AJ2286" i="24"/>
  <c r="AK2286" i="24" s="1"/>
  <c r="AF2175" i="24"/>
  <c r="AG2175" i="24" s="1"/>
  <c r="AH2175" i="24"/>
  <c r="AI2175" i="24" s="1"/>
  <c r="AJ2175" i="24"/>
  <c r="AK2175" i="24" s="1"/>
  <c r="AF1982" i="24"/>
  <c r="AG1982" i="24" s="1"/>
  <c r="AH1982" i="24"/>
  <c r="AI1982" i="24" s="1"/>
  <c r="AJ1982" i="24"/>
  <c r="AK1982" i="24" s="1"/>
  <c r="AF2013" i="24"/>
  <c r="AG2013" i="24" s="1"/>
  <c r="AH2013" i="24"/>
  <c r="AI2013" i="24" s="1"/>
  <c r="AJ2013" i="24"/>
  <c r="AK2013" i="24" s="1"/>
  <c r="AF2115" i="24"/>
  <c r="AG2115" i="24" s="1"/>
  <c r="AH2115" i="24"/>
  <c r="AI2115" i="24" s="1"/>
  <c r="AJ2115" i="24"/>
  <c r="AK2115" i="24" s="1"/>
  <c r="AF2249" i="24"/>
  <c r="AG2249" i="24" s="1"/>
  <c r="AH2249" i="24"/>
  <c r="AI2249" i="24" s="1"/>
  <c r="AJ2249" i="24"/>
  <c r="AK2249" i="24" s="1"/>
  <c r="AF2131" i="24"/>
  <c r="AG2131" i="24" s="1"/>
  <c r="AH2131" i="24"/>
  <c r="AI2131" i="24" s="1"/>
  <c r="AJ2131" i="24"/>
  <c r="AK2131" i="24" s="1"/>
  <c r="AF2406" i="24"/>
  <c r="AG2406" i="24" s="1"/>
  <c r="AH2406" i="24"/>
  <c r="AI2406" i="24" s="1"/>
  <c r="AJ2406" i="24"/>
  <c r="AK2406" i="24" s="1"/>
  <c r="AF2378" i="24"/>
  <c r="AG2378" i="24" s="1"/>
  <c r="AH2378" i="24"/>
  <c r="AI2378" i="24" s="1"/>
  <c r="AJ2378" i="24"/>
  <c r="AK2378" i="24" s="1"/>
  <c r="AF2294" i="24"/>
  <c r="AG2294" i="24" s="1"/>
  <c r="AH2294" i="24"/>
  <c r="AI2294" i="24" s="1"/>
  <c r="AJ2294" i="24"/>
  <c r="AK2294" i="24" s="1"/>
  <c r="AF2117" i="24"/>
  <c r="AG2117" i="24" s="1"/>
  <c r="AH2117" i="24"/>
  <c r="AI2117" i="24" s="1"/>
  <c r="AJ2117" i="24"/>
  <c r="AK2117" i="24" s="1"/>
  <c r="AF2195" i="24"/>
  <c r="AG2195" i="24" s="1"/>
  <c r="AH2195" i="24"/>
  <c r="AI2195" i="24" s="1"/>
  <c r="AJ2195" i="24"/>
  <c r="AK2195" i="24" s="1"/>
  <c r="AF2387" i="24"/>
  <c r="AG2387" i="24" s="1"/>
  <c r="AH2387" i="24"/>
  <c r="AI2387" i="24" s="1"/>
  <c r="AJ2387" i="24"/>
  <c r="AK2387" i="24" s="1"/>
  <c r="AF2302" i="24"/>
  <c r="AG2302" i="24" s="1"/>
  <c r="AH2302" i="24"/>
  <c r="AI2302" i="24" s="1"/>
  <c r="AJ2302" i="24"/>
  <c r="AK2302" i="24" s="1"/>
  <c r="AF2239" i="24"/>
  <c r="AG2239" i="24" s="1"/>
  <c r="AH2239" i="24"/>
  <c r="AI2239" i="24" s="1"/>
  <c r="AJ2239" i="24"/>
  <c r="AK2239" i="24" s="1"/>
  <c r="AF1854" i="24"/>
  <c r="AG1854" i="24" s="1"/>
  <c r="AH1854" i="24"/>
  <c r="AI1854" i="24" s="1"/>
  <c r="AJ1854" i="24"/>
  <c r="AK1854" i="24" s="1"/>
  <c r="AF2188" i="24"/>
  <c r="AG2188" i="24" s="1"/>
  <c r="AH2188" i="24"/>
  <c r="AI2188" i="24" s="1"/>
  <c r="AJ2188" i="24"/>
  <c r="AK2188" i="24" s="1"/>
  <c r="AF2062" i="24"/>
  <c r="AG2062" i="24" s="1"/>
  <c r="AH2062" i="24"/>
  <c r="AI2062" i="24" s="1"/>
  <c r="AJ2062" i="24"/>
  <c r="AK2062" i="24" s="1"/>
  <c r="AF1917" i="24"/>
  <c r="AG1917" i="24" s="1"/>
  <c r="AH1917" i="24"/>
  <c r="AI1917" i="24" s="1"/>
  <c r="AJ1917" i="24"/>
  <c r="AK1917" i="24" s="1"/>
  <c r="AF2012" i="24"/>
  <c r="AG2012" i="24" s="1"/>
  <c r="AH2012" i="24"/>
  <c r="AI2012" i="24" s="1"/>
  <c r="AJ2012" i="24"/>
  <c r="AK2012" i="24" s="1"/>
  <c r="AF2364" i="24"/>
  <c r="AG2364" i="24" s="1"/>
  <c r="AH2364" i="24"/>
  <c r="AI2364" i="24" s="1"/>
  <c r="AJ2364" i="24"/>
  <c r="AK2364" i="24" s="1"/>
  <c r="AF1937" i="24"/>
  <c r="AG1937" i="24" s="1"/>
  <c r="AH1937" i="24"/>
  <c r="AI1937" i="24" s="1"/>
  <c r="AJ1937" i="24"/>
  <c r="AK1937" i="24" s="1"/>
  <c r="AF2010" i="24"/>
  <c r="AG2010" i="24" s="1"/>
  <c r="AH2010" i="24"/>
  <c r="AI2010" i="24" s="1"/>
  <c r="AJ2010" i="24"/>
  <c r="AK2010" i="24" s="1"/>
  <c r="AF1918" i="24"/>
  <c r="AG1918" i="24" s="1"/>
  <c r="AH1918" i="24"/>
  <c r="AI1918" i="24" s="1"/>
  <c r="AJ1918" i="24"/>
  <c r="AK1918" i="24" s="1"/>
  <c r="AF2315" i="24"/>
  <c r="AG2315" i="24" s="1"/>
  <c r="AH2315" i="24"/>
  <c r="AI2315" i="24" s="1"/>
  <c r="AJ2315" i="24"/>
  <c r="AK2315" i="24" s="1"/>
  <c r="AF1926" i="24"/>
  <c r="AG1926" i="24" s="1"/>
  <c r="AH1926" i="24"/>
  <c r="AI1926" i="24" s="1"/>
  <c r="AJ1926" i="24"/>
  <c r="AK1926" i="24" s="1"/>
  <c r="AF1979" i="24"/>
  <c r="AG1979" i="24" s="1"/>
  <c r="AH1979" i="24"/>
  <c r="AI1979" i="24" s="1"/>
  <c r="AJ1979" i="24"/>
  <c r="AK1979" i="24" s="1"/>
  <c r="AF1946" i="24"/>
  <c r="AG1946" i="24" s="1"/>
  <c r="AH1946" i="24"/>
  <c r="AI1946" i="24" s="1"/>
  <c r="AJ1946" i="24"/>
  <c r="AK1946" i="24" s="1"/>
  <c r="AF2183" i="24"/>
  <c r="AG2183" i="24" s="1"/>
  <c r="AH2183" i="24"/>
  <c r="AI2183" i="24" s="1"/>
  <c r="AJ2183" i="24"/>
  <c r="AK2183" i="24" s="1"/>
  <c r="AF1975" i="24"/>
  <c r="AG1975" i="24" s="1"/>
  <c r="AH1975" i="24"/>
  <c r="AI1975" i="24" s="1"/>
  <c r="AJ1975" i="24"/>
  <c r="AK1975" i="24" s="1"/>
  <c r="AF2009" i="24"/>
  <c r="AG2009" i="24" s="1"/>
  <c r="AH2009" i="24"/>
  <c r="AI2009" i="24" s="1"/>
  <c r="AJ2009" i="24"/>
  <c r="AK2009" i="24" s="1"/>
  <c r="AF2337" i="24"/>
  <c r="AG2337" i="24" s="1"/>
  <c r="AH2337" i="24"/>
  <c r="AI2337" i="24" s="1"/>
  <c r="AJ2337" i="24"/>
  <c r="AK2337" i="24" s="1"/>
  <c r="AF2223" i="24"/>
  <c r="AG2223" i="24" s="1"/>
  <c r="AH2223" i="24"/>
  <c r="AI2223" i="24" s="1"/>
  <c r="AJ2223" i="24"/>
  <c r="AK2223" i="24" s="1"/>
  <c r="AF1891" i="24"/>
  <c r="AG1891" i="24" s="1"/>
  <c r="AH1891" i="24"/>
  <c r="AI1891" i="24" s="1"/>
  <c r="AJ1891" i="24"/>
  <c r="AK1891" i="24" s="1"/>
  <c r="AF2390" i="24"/>
  <c r="AG2390" i="24" s="1"/>
  <c r="AH2390" i="24"/>
  <c r="AI2390" i="24" s="1"/>
  <c r="AJ2390" i="24"/>
  <c r="AK2390" i="24" s="1"/>
  <c r="AF2229" i="24"/>
  <c r="AG2229" i="24" s="1"/>
  <c r="AH2229" i="24"/>
  <c r="AI2229" i="24" s="1"/>
  <c r="AJ2229" i="24"/>
  <c r="AK2229" i="24" s="1"/>
  <c r="AF2196" i="24"/>
  <c r="AG2196" i="24" s="1"/>
  <c r="AH2196" i="24"/>
  <c r="AI2196" i="24" s="1"/>
  <c r="AJ2196" i="24"/>
  <c r="AK2196" i="24" s="1"/>
  <c r="AF1960" i="24"/>
  <c r="AG1960" i="24" s="1"/>
  <c r="AH1960" i="24"/>
  <c r="AI1960" i="24" s="1"/>
  <c r="AJ1960" i="24"/>
  <c r="AK1960" i="24" s="1"/>
  <c r="AF2189" i="24"/>
  <c r="AG2189" i="24" s="1"/>
  <c r="AH2189" i="24"/>
  <c r="AI2189" i="24" s="1"/>
  <c r="AJ2189" i="24"/>
  <c r="AK2189" i="24" s="1"/>
  <c r="AF425" i="24"/>
  <c r="AG425" i="24" s="1"/>
  <c r="AH425" i="24"/>
  <c r="AI425" i="24" s="1"/>
  <c r="AJ425" i="24"/>
  <c r="AK425" i="24" s="1"/>
  <c r="AF426" i="24"/>
  <c r="AG426" i="24" s="1"/>
  <c r="AH426" i="24"/>
  <c r="AI426" i="24" s="1"/>
  <c r="AJ426" i="24"/>
  <c r="AK426" i="24" s="1"/>
  <c r="AF427" i="24"/>
  <c r="AG427" i="24" s="1"/>
  <c r="AH427" i="24"/>
  <c r="AI427" i="24" s="1"/>
  <c r="AJ427" i="24"/>
  <c r="AK427" i="24" s="1"/>
  <c r="AF428" i="24"/>
  <c r="AG428" i="24" s="1"/>
  <c r="AH428" i="24"/>
  <c r="AI428" i="24" s="1"/>
  <c r="AJ428" i="24"/>
  <c r="AK428" i="24" s="1"/>
  <c r="AF1373" i="24"/>
  <c r="AG1373" i="24" s="1"/>
  <c r="AH1373" i="24"/>
  <c r="AI1373" i="24" s="1"/>
  <c r="AJ1373" i="24"/>
  <c r="AK1373" i="24" s="1"/>
  <c r="AF1374" i="24"/>
  <c r="AG1374" i="24" s="1"/>
  <c r="AH1374" i="24"/>
  <c r="AI1374" i="24" s="1"/>
  <c r="AJ1374" i="24"/>
  <c r="AK1374" i="24" s="1"/>
  <c r="AF1375" i="24"/>
  <c r="AG1375" i="24" s="1"/>
  <c r="AH1375" i="24"/>
  <c r="AI1375" i="24" s="1"/>
  <c r="AJ1375" i="24"/>
  <c r="AK1375" i="24" s="1"/>
  <c r="AF429" i="24"/>
  <c r="AG429" i="24" s="1"/>
  <c r="AH429" i="24"/>
  <c r="AI429" i="24" s="1"/>
  <c r="AJ429" i="24"/>
  <c r="AK429" i="24" s="1"/>
  <c r="AF430" i="24"/>
  <c r="AG430" i="24" s="1"/>
  <c r="AH430" i="24"/>
  <c r="AI430" i="24" s="1"/>
  <c r="AJ430" i="24"/>
  <c r="AK430" i="24" s="1"/>
  <c r="AF431" i="24"/>
  <c r="AG431" i="24" s="1"/>
  <c r="AH431" i="24"/>
  <c r="AI431" i="24" s="1"/>
  <c r="AJ431" i="24"/>
  <c r="AK431" i="24" s="1"/>
  <c r="AF1376" i="24"/>
  <c r="AG1376" i="24" s="1"/>
  <c r="AH1376" i="24"/>
  <c r="AI1376" i="24" s="1"/>
  <c r="AJ1376" i="24"/>
  <c r="AK1376" i="24" s="1"/>
  <c r="AF432" i="24"/>
  <c r="AG432" i="24" s="1"/>
  <c r="AH432" i="24"/>
  <c r="AI432" i="24" s="1"/>
  <c r="AJ432" i="24"/>
  <c r="AK432" i="24" s="1"/>
  <c r="AF433" i="24"/>
  <c r="AG433" i="24" s="1"/>
  <c r="AH433" i="24"/>
  <c r="AI433" i="24" s="1"/>
  <c r="AJ433" i="24"/>
  <c r="AK433" i="24" s="1"/>
  <c r="AF434" i="24"/>
  <c r="AG434" i="24" s="1"/>
  <c r="AH434" i="24"/>
  <c r="AI434" i="24" s="1"/>
  <c r="AJ434" i="24"/>
  <c r="AK434" i="24" s="1"/>
  <c r="AF435" i="24"/>
  <c r="AG435" i="24" s="1"/>
  <c r="AH435" i="24"/>
  <c r="AI435" i="24" s="1"/>
  <c r="AJ435" i="24"/>
  <c r="AK435" i="24" s="1"/>
  <c r="AF1377" i="24"/>
  <c r="AG1377" i="24" s="1"/>
  <c r="AH1377" i="24"/>
  <c r="AI1377" i="24" s="1"/>
  <c r="AJ1377" i="24"/>
  <c r="AK1377" i="24" s="1"/>
  <c r="AF436" i="24"/>
  <c r="AG436" i="24" s="1"/>
  <c r="AH436" i="24"/>
  <c r="AI436" i="24" s="1"/>
  <c r="AJ436" i="24"/>
  <c r="AK436" i="24" s="1"/>
  <c r="AF437" i="24"/>
  <c r="AG437" i="24" s="1"/>
  <c r="AH437" i="24"/>
  <c r="AI437" i="24" s="1"/>
  <c r="AJ437" i="24"/>
  <c r="AK437" i="24" s="1"/>
  <c r="AF438" i="24"/>
  <c r="AG438" i="24" s="1"/>
  <c r="AH438" i="24"/>
  <c r="AI438" i="24" s="1"/>
  <c r="AJ438" i="24"/>
  <c r="AK438" i="24" s="1"/>
  <c r="AF1378" i="24"/>
  <c r="AG1378" i="24" s="1"/>
  <c r="AH1378" i="24"/>
  <c r="AI1378" i="24" s="1"/>
  <c r="AJ1378" i="24"/>
  <c r="AK1378" i="24" s="1"/>
  <c r="AF1379" i="24"/>
  <c r="AG1379" i="24" s="1"/>
  <c r="AH1379" i="24"/>
  <c r="AI1379" i="24" s="1"/>
  <c r="AJ1379" i="24"/>
  <c r="AK1379" i="24" s="1"/>
  <c r="AF439" i="24"/>
  <c r="AG439" i="24" s="1"/>
  <c r="AH439" i="24"/>
  <c r="AI439" i="24" s="1"/>
  <c r="AJ439" i="24"/>
  <c r="AK439" i="24" s="1"/>
  <c r="AF440" i="24"/>
  <c r="AG440" i="24" s="1"/>
  <c r="AH440" i="24"/>
  <c r="AI440" i="24" s="1"/>
  <c r="AJ440" i="24"/>
  <c r="AK440" i="24" s="1"/>
  <c r="AF441" i="24"/>
  <c r="AG441" i="24" s="1"/>
  <c r="AH441" i="24"/>
  <c r="AI441" i="24" s="1"/>
  <c r="AJ441" i="24"/>
  <c r="AK441" i="24" s="1"/>
  <c r="AF1381" i="24"/>
  <c r="AG1381" i="24" s="1"/>
  <c r="AH1381" i="24"/>
  <c r="AI1381" i="24" s="1"/>
  <c r="AJ1381" i="24"/>
  <c r="AK1381" i="24" s="1"/>
  <c r="AF442" i="24"/>
  <c r="AG442" i="24" s="1"/>
  <c r="AH442" i="24"/>
  <c r="AI442" i="24" s="1"/>
  <c r="AJ442" i="24"/>
  <c r="AK442" i="24" s="1"/>
  <c r="AF443" i="24"/>
  <c r="AG443" i="24" s="1"/>
  <c r="AH443" i="24"/>
  <c r="AI443" i="24" s="1"/>
  <c r="AJ443" i="24"/>
  <c r="AK443" i="24" s="1"/>
  <c r="AF1382" i="24"/>
  <c r="AG1382" i="24" s="1"/>
  <c r="AH1382" i="24"/>
  <c r="AI1382" i="24" s="1"/>
  <c r="AJ1382" i="24"/>
  <c r="AK1382" i="24" s="1"/>
  <c r="AF444" i="24"/>
  <c r="AG444" i="24" s="1"/>
  <c r="AH444" i="24"/>
  <c r="AI444" i="24" s="1"/>
  <c r="AJ444" i="24"/>
  <c r="AK444" i="24" s="1"/>
  <c r="AF445" i="24"/>
  <c r="AG445" i="24" s="1"/>
  <c r="AH445" i="24"/>
  <c r="AI445" i="24" s="1"/>
  <c r="AJ445" i="24"/>
  <c r="AK445" i="24" s="1"/>
  <c r="AF1383" i="24"/>
  <c r="AG1383" i="24" s="1"/>
  <c r="AH1383" i="24"/>
  <c r="AI1383" i="24" s="1"/>
  <c r="AJ1383" i="24"/>
  <c r="AK1383" i="24" s="1"/>
  <c r="AF446" i="24"/>
  <c r="AG446" i="24" s="1"/>
  <c r="AH446" i="24"/>
  <c r="AI446" i="24" s="1"/>
  <c r="AJ446" i="24"/>
  <c r="AK446" i="24" s="1"/>
  <c r="AF1384" i="24"/>
  <c r="AG1384" i="24" s="1"/>
  <c r="AH1384" i="24"/>
  <c r="AI1384" i="24" s="1"/>
  <c r="AJ1384" i="24"/>
  <c r="AK1384" i="24" s="1"/>
  <c r="AF447" i="24"/>
  <c r="AG447" i="24" s="1"/>
  <c r="AH447" i="24"/>
  <c r="AI447" i="24" s="1"/>
  <c r="AJ447" i="24"/>
  <c r="AK447" i="24" s="1"/>
  <c r="AF1385" i="24"/>
  <c r="AG1385" i="24" s="1"/>
  <c r="AH1385" i="24"/>
  <c r="AI1385" i="24" s="1"/>
  <c r="AJ1385" i="24"/>
  <c r="AK1385" i="24" s="1"/>
  <c r="AF448" i="24"/>
  <c r="AG448" i="24" s="1"/>
  <c r="AH448" i="24"/>
  <c r="AI448" i="24" s="1"/>
  <c r="AJ448" i="24"/>
  <c r="AK448" i="24" s="1"/>
  <c r="AF449" i="24"/>
  <c r="AG449" i="24" s="1"/>
  <c r="AH449" i="24"/>
  <c r="AI449" i="24" s="1"/>
  <c r="AJ449" i="24"/>
  <c r="AK449" i="24" s="1"/>
  <c r="AF450" i="24"/>
  <c r="AG450" i="24" s="1"/>
  <c r="AH450" i="24"/>
  <c r="AI450" i="24" s="1"/>
  <c r="AJ450" i="24"/>
  <c r="AK450" i="24" s="1"/>
  <c r="AF451" i="24"/>
  <c r="AG451" i="24" s="1"/>
  <c r="AH451" i="24"/>
  <c r="AI451" i="24" s="1"/>
  <c r="AJ451" i="24"/>
  <c r="AK451" i="24" s="1"/>
  <c r="AF1386" i="24"/>
  <c r="AG1386" i="24" s="1"/>
  <c r="AH1386" i="24"/>
  <c r="AI1386" i="24" s="1"/>
  <c r="AJ1386" i="24"/>
  <c r="AK1386" i="24" s="1"/>
  <c r="AF1387" i="24"/>
  <c r="AG1387" i="24" s="1"/>
  <c r="AH1387" i="24"/>
  <c r="AI1387" i="24" s="1"/>
  <c r="AJ1387" i="24"/>
  <c r="AK1387" i="24" s="1"/>
  <c r="AF1388" i="24"/>
  <c r="AG1388" i="24" s="1"/>
  <c r="AH1388" i="24"/>
  <c r="AI1388" i="24" s="1"/>
  <c r="AJ1388" i="24"/>
  <c r="AK1388" i="24" s="1"/>
  <c r="AF452" i="24"/>
  <c r="AG452" i="24" s="1"/>
  <c r="AH452" i="24"/>
  <c r="AI452" i="24" s="1"/>
  <c r="AJ452" i="24"/>
  <c r="AK452" i="24" s="1"/>
  <c r="AF453" i="24"/>
  <c r="AG453" i="24" s="1"/>
  <c r="AH453" i="24"/>
  <c r="AI453" i="24" s="1"/>
  <c r="AJ453" i="24"/>
  <c r="AK453" i="24" s="1"/>
  <c r="AF454" i="24"/>
  <c r="AG454" i="24" s="1"/>
  <c r="AH454" i="24"/>
  <c r="AI454" i="24" s="1"/>
  <c r="AJ454" i="24"/>
  <c r="AK454" i="24" s="1"/>
  <c r="AF455" i="24"/>
  <c r="AG455" i="24" s="1"/>
  <c r="AH455" i="24"/>
  <c r="AI455" i="24" s="1"/>
  <c r="AJ455" i="24"/>
  <c r="AK455" i="24" s="1"/>
  <c r="AF456" i="24"/>
  <c r="AG456" i="24" s="1"/>
  <c r="AH456" i="24"/>
  <c r="AI456" i="24" s="1"/>
  <c r="AJ456" i="24"/>
  <c r="AK456" i="24" s="1"/>
  <c r="AF1389" i="24"/>
  <c r="AG1389" i="24" s="1"/>
  <c r="AH1389" i="24"/>
  <c r="AI1389" i="24" s="1"/>
  <c r="AJ1389" i="24"/>
  <c r="AK1389" i="24" s="1"/>
  <c r="AF457" i="24"/>
  <c r="AG457" i="24" s="1"/>
  <c r="AH457" i="24"/>
  <c r="AI457" i="24" s="1"/>
  <c r="AJ457" i="24"/>
  <c r="AK457" i="24" s="1"/>
  <c r="AF458" i="24"/>
  <c r="AG458" i="24" s="1"/>
  <c r="AH458" i="24"/>
  <c r="AI458" i="24" s="1"/>
  <c r="AJ458" i="24"/>
  <c r="AK458" i="24" s="1"/>
  <c r="AF459" i="24"/>
  <c r="AG459" i="24" s="1"/>
  <c r="AH459" i="24"/>
  <c r="AI459" i="24" s="1"/>
  <c r="AJ459" i="24"/>
  <c r="AK459" i="24" s="1"/>
  <c r="AF460" i="24"/>
  <c r="AG460" i="24" s="1"/>
  <c r="AH460" i="24"/>
  <c r="AI460" i="24" s="1"/>
  <c r="AJ460" i="24"/>
  <c r="AK460" i="24" s="1"/>
  <c r="AF461" i="24"/>
  <c r="AG461" i="24" s="1"/>
  <c r="AH461" i="24"/>
  <c r="AI461" i="24" s="1"/>
  <c r="AJ461" i="24"/>
  <c r="AK461" i="24" s="1"/>
  <c r="AF462" i="24"/>
  <c r="AG462" i="24" s="1"/>
  <c r="AH462" i="24"/>
  <c r="AI462" i="24" s="1"/>
  <c r="AJ462" i="24"/>
  <c r="AK462" i="24" s="1"/>
  <c r="AF463" i="24"/>
  <c r="AG463" i="24" s="1"/>
  <c r="AH463" i="24"/>
  <c r="AI463" i="24" s="1"/>
  <c r="AJ463" i="24"/>
  <c r="AK463" i="24" s="1"/>
  <c r="AF464" i="24"/>
  <c r="AG464" i="24" s="1"/>
  <c r="AH464" i="24"/>
  <c r="AI464" i="24" s="1"/>
  <c r="AJ464" i="24"/>
  <c r="AK464" i="24" s="1"/>
  <c r="AF465" i="24"/>
  <c r="AG465" i="24" s="1"/>
  <c r="AH465" i="24"/>
  <c r="AI465" i="24" s="1"/>
  <c r="AJ465" i="24"/>
  <c r="AK465" i="24" s="1"/>
  <c r="AF466" i="24"/>
  <c r="AG466" i="24" s="1"/>
  <c r="AH466" i="24"/>
  <c r="AI466" i="24" s="1"/>
  <c r="AJ466" i="24"/>
  <c r="AK466" i="24" s="1"/>
  <c r="AF467" i="24"/>
  <c r="AG467" i="24" s="1"/>
  <c r="AH467" i="24"/>
  <c r="AI467" i="24" s="1"/>
  <c r="AJ467" i="24"/>
  <c r="AK467" i="24" s="1"/>
  <c r="AF468" i="24"/>
  <c r="AG468" i="24" s="1"/>
  <c r="AH468" i="24"/>
  <c r="AI468" i="24" s="1"/>
  <c r="AJ468" i="24"/>
  <c r="AK468" i="24" s="1"/>
  <c r="AF469" i="24"/>
  <c r="AG469" i="24" s="1"/>
  <c r="AH469" i="24"/>
  <c r="AI469" i="24" s="1"/>
  <c r="AJ469" i="24"/>
  <c r="AK469" i="24" s="1"/>
  <c r="AF470" i="24"/>
  <c r="AG470" i="24" s="1"/>
  <c r="AH470" i="24"/>
  <c r="AI470" i="24" s="1"/>
  <c r="AJ470" i="24"/>
  <c r="AK470" i="24" s="1"/>
  <c r="AF471" i="24"/>
  <c r="AG471" i="24" s="1"/>
  <c r="AH471" i="24"/>
  <c r="AI471" i="24" s="1"/>
  <c r="AJ471" i="24"/>
  <c r="AK471" i="24" s="1"/>
  <c r="AF472" i="24"/>
  <c r="AG472" i="24" s="1"/>
  <c r="AH472" i="24"/>
  <c r="AI472" i="24" s="1"/>
  <c r="AJ472" i="24"/>
  <c r="AK472" i="24" s="1"/>
  <c r="AF2097" i="24"/>
  <c r="AG2097" i="24" s="1"/>
  <c r="AH2097" i="24"/>
  <c r="AI2097" i="24" s="1"/>
  <c r="AJ2097" i="24"/>
  <c r="AK2097" i="24" s="1"/>
  <c r="AF1912" i="24"/>
  <c r="AG1912" i="24" s="1"/>
  <c r="AH1912" i="24"/>
  <c r="AI1912" i="24" s="1"/>
  <c r="AJ1912" i="24"/>
  <c r="AK1912" i="24" s="1"/>
  <c r="AF2019" i="24"/>
  <c r="AG2019" i="24" s="1"/>
  <c r="AH2019" i="24"/>
  <c r="AI2019" i="24" s="1"/>
  <c r="AJ2019" i="24"/>
  <c r="AK2019" i="24" s="1"/>
  <c r="AF1390" i="24"/>
  <c r="AG1390" i="24" s="1"/>
  <c r="AH1390" i="24"/>
  <c r="AI1390" i="24" s="1"/>
  <c r="AJ1390" i="24"/>
  <c r="AK1390" i="24" s="1"/>
  <c r="AF1391" i="24"/>
  <c r="AG1391" i="24" s="1"/>
  <c r="AH1391" i="24"/>
  <c r="AI1391" i="24" s="1"/>
  <c r="AJ1391" i="24"/>
  <c r="AK1391" i="24" s="1"/>
  <c r="AF1392" i="24"/>
  <c r="AG1392" i="24" s="1"/>
  <c r="AH1392" i="24"/>
  <c r="AI1392" i="24" s="1"/>
  <c r="AJ1392" i="24"/>
  <c r="AK1392" i="24" s="1"/>
  <c r="AF1393" i="24"/>
  <c r="AG1393" i="24" s="1"/>
  <c r="AH1393" i="24"/>
  <c r="AI1393" i="24" s="1"/>
  <c r="AJ1393" i="24"/>
  <c r="AK1393" i="24" s="1"/>
  <c r="AF1394" i="24"/>
  <c r="AG1394" i="24" s="1"/>
  <c r="AH1394" i="24"/>
  <c r="AI1394" i="24" s="1"/>
  <c r="AJ1394" i="24"/>
  <c r="AK1394" i="24" s="1"/>
  <c r="AF1395" i="24"/>
  <c r="AG1395" i="24" s="1"/>
  <c r="AH1395" i="24"/>
  <c r="AI1395" i="24" s="1"/>
  <c r="AJ1395" i="24"/>
  <c r="AK1395" i="24" s="1"/>
  <c r="AF1396" i="24"/>
  <c r="AG1396" i="24" s="1"/>
  <c r="AH1396" i="24"/>
  <c r="AI1396" i="24" s="1"/>
  <c r="AJ1396" i="24"/>
  <c r="AK1396" i="24" s="1"/>
  <c r="AF1397" i="24"/>
  <c r="AG1397" i="24" s="1"/>
  <c r="AH1397" i="24"/>
  <c r="AI1397" i="24" s="1"/>
  <c r="AJ1397" i="24"/>
  <c r="AK1397" i="24" s="1"/>
  <c r="AF1962" i="24"/>
  <c r="AG1962" i="24" s="1"/>
  <c r="AH1962" i="24"/>
  <c r="AI1962" i="24" s="1"/>
  <c r="AJ1962" i="24"/>
  <c r="AK1962" i="24" s="1"/>
  <c r="AF2207" i="24"/>
  <c r="AG2207" i="24" s="1"/>
  <c r="AH2207" i="24"/>
  <c r="AI2207" i="24" s="1"/>
  <c r="AJ2207" i="24"/>
  <c r="AK2207" i="24" s="1"/>
  <c r="AF2152" i="24"/>
  <c r="AG2152" i="24" s="1"/>
  <c r="AH2152" i="24"/>
  <c r="AI2152" i="24" s="1"/>
  <c r="AJ2152" i="24"/>
  <c r="AK2152" i="24" s="1"/>
  <c r="AF2045" i="24"/>
  <c r="AG2045" i="24" s="1"/>
  <c r="AH2045" i="24"/>
  <c r="AI2045" i="24" s="1"/>
  <c r="AJ2045" i="24"/>
  <c r="AK2045" i="24" s="1"/>
  <c r="AF1985" i="24"/>
  <c r="AG1985" i="24" s="1"/>
  <c r="AH1985" i="24"/>
  <c r="AI1985" i="24" s="1"/>
  <c r="AJ1985" i="24"/>
  <c r="AK1985" i="24" s="1"/>
  <c r="AF2020" i="24"/>
  <c r="AG2020" i="24" s="1"/>
  <c r="AH2020" i="24"/>
  <c r="AI2020" i="24" s="1"/>
  <c r="AJ2020" i="24"/>
  <c r="AK2020" i="24" s="1"/>
  <c r="AF2151" i="24"/>
  <c r="AG2151" i="24" s="1"/>
  <c r="AH2151" i="24"/>
  <c r="AI2151" i="24" s="1"/>
  <c r="AJ2151" i="24"/>
  <c r="AK2151" i="24" s="1"/>
  <c r="AF2133" i="24"/>
  <c r="AG2133" i="24" s="1"/>
  <c r="AH2133" i="24"/>
  <c r="AI2133" i="24" s="1"/>
  <c r="AJ2133" i="24"/>
  <c r="AK2133" i="24" s="1"/>
  <c r="AF2282" i="24"/>
  <c r="AG2282" i="24" s="1"/>
  <c r="AH2282" i="24"/>
  <c r="AI2282" i="24" s="1"/>
  <c r="AJ2282" i="24"/>
  <c r="AK2282" i="24" s="1"/>
  <c r="AF2320" i="24"/>
  <c r="AG2320" i="24" s="1"/>
  <c r="AH2320" i="24"/>
  <c r="AI2320" i="24" s="1"/>
  <c r="AJ2320" i="24"/>
  <c r="AK2320" i="24" s="1"/>
  <c r="AF2046" i="24"/>
  <c r="AG2046" i="24" s="1"/>
  <c r="AH2046" i="24"/>
  <c r="AI2046" i="24" s="1"/>
  <c r="AJ2046" i="24"/>
  <c r="AK2046" i="24" s="1"/>
  <c r="AF2244" i="24"/>
  <c r="AG2244" i="24" s="1"/>
  <c r="AH2244" i="24"/>
  <c r="AI2244" i="24" s="1"/>
  <c r="AJ2244" i="24"/>
  <c r="AK2244" i="24" s="1"/>
  <c r="AF1398" i="24"/>
  <c r="AG1398" i="24" s="1"/>
  <c r="AH1398" i="24"/>
  <c r="AI1398" i="24" s="1"/>
  <c r="AJ1398" i="24"/>
  <c r="AK1398" i="24" s="1"/>
  <c r="AF473" i="24"/>
  <c r="AG473" i="24" s="1"/>
  <c r="AH473" i="24"/>
  <c r="AI473" i="24" s="1"/>
  <c r="AJ473" i="24"/>
  <c r="AK473" i="24" s="1"/>
  <c r="AF474" i="24"/>
  <c r="AG474" i="24" s="1"/>
  <c r="AH474" i="24"/>
  <c r="AI474" i="24" s="1"/>
  <c r="AJ474" i="24"/>
  <c r="AK474" i="24" s="1"/>
  <c r="AF475" i="24"/>
  <c r="AG475" i="24" s="1"/>
  <c r="AH475" i="24"/>
  <c r="AI475" i="24" s="1"/>
  <c r="AJ475" i="24"/>
  <c r="AK475" i="24" s="1"/>
  <c r="AF476" i="24"/>
  <c r="AG476" i="24" s="1"/>
  <c r="AH476" i="24"/>
  <c r="AI476" i="24" s="1"/>
  <c r="AJ476" i="24"/>
  <c r="AK476" i="24" s="1"/>
  <c r="AF477" i="24"/>
  <c r="AG477" i="24" s="1"/>
  <c r="AH477" i="24"/>
  <c r="AI477" i="24" s="1"/>
  <c r="AJ477" i="24"/>
  <c r="AK477" i="24" s="1"/>
  <c r="AF478" i="24"/>
  <c r="AG478" i="24" s="1"/>
  <c r="AH478" i="24"/>
  <c r="AI478" i="24" s="1"/>
  <c r="AJ478" i="24"/>
  <c r="AK478" i="24" s="1"/>
  <c r="AF1399" i="24"/>
  <c r="AG1399" i="24" s="1"/>
  <c r="AH1399" i="24"/>
  <c r="AI1399" i="24" s="1"/>
  <c r="AJ1399" i="24"/>
  <c r="AK1399" i="24" s="1"/>
  <c r="AF479" i="24"/>
  <c r="AG479" i="24" s="1"/>
  <c r="AH479" i="24"/>
  <c r="AI479" i="24" s="1"/>
  <c r="AJ479" i="24"/>
  <c r="AK479" i="24" s="1"/>
  <c r="AF1400" i="24"/>
  <c r="AG1400" i="24" s="1"/>
  <c r="AH1400" i="24"/>
  <c r="AI1400" i="24" s="1"/>
  <c r="AJ1400" i="24"/>
  <c r="AK1400" i="24" s="1"/>
  <c r="AF480" i="24"/>
  <c r="AG480" i="24" s="1"/>
  <c r="AH480" i="24"/>
  <c r="AI480" i="24" s="1"/>
  <c r="AJ480" i="24"/>
  <c r="AK480" i="24" s="1"/>
  <c r="AF481" i="24"/>
  <c r="AG481" i="24" s="1"/>
  <c r="AH481" i="24"/>
  <c r="AI481" i="24" s="1"/>
  <c r="AJ481" i="24"/>
  <c r="AK481" i="24" s="1"/>
  <c r="AF1894" i="24"/>
  <c r="AG1894" i="24" s="1"/>
  <c r="AH1894" i="24"/>
  <c r="AI1894" i="24" s="1"/>
  <c r="AJ1894" i="24"/>
  <c r="AK1894" i="24" s="1"/>
  <c r="AF2474" i="24"/>
  <c r="AG2474" i="24" s="1"/>
  <c r="AH2474" i="24"/>
  <c r="AI2474" i="24" s="1"/>
  <c r="AJ2474" i="24"/>
  <c r="AK2474" i="24" s="1"/>
  <c r="AF1401" i="24"/>
  <c r="AG1401" i="24" s="1"/>
  <c r="AH1401" i="24"/>
  <c r="AI1401" i="24" s="1"/>
  <c r="AJ1401" i="24"/>
  <c r="AK1401" i="24" s="1"/>
  <c r="AF482" i="24"/>
  <c r="AG482" i="24" s="1"/>
  <c r="AH482" i="24"/>
  <c r="AI482" i="24" s="1"/>
  <c r="AJ482" i="24"/>
  <c r="AK482" i="24" s="1"/>
  <c r="AF483" i="24"/>
  <c r="AG483" i="24" s="1"/>
  <c r="AH483" i="24"/>
  <c r="AI483" i="24" s="1"/>
  <c r="AJ483" i="24"/>
  <c r="AK483" i="24" s="1"/>
  <c r="AF484" i="24"/>
  <c r="AG484" i="24" s="1"/>
  <c r="AH484" i="24"/>
  <c r="AI484" i="24" s="1"/>
  <c r="AJ484" i="24"/>
  <c r="AK484" i="24" s="1"/>
  <c r="AF485" i="24"/>
  <c r="AG485" i="24" s="1"/>
  <c r="AH485" i="24"/>
  <c r="AI485" i="24" s="1"/>
  <c r="AJ485" i="24"/>
  <c r="AK485" i="24" s="1"/>
  <c r="AF486" i="24"/>
  <c r="AG486" i="24" s="1"/>
  <c r="AH486" i="24"/>
  <c r="AI486" i="24" s="1"/>
  <c r="AJ486" i="24"/>
  <c r="AK486" i="24" s="1"/>
  <c r="AF487" i="24"/>
  <c r="AG487" i="24" s="1"/>
  <c r="AH487" i="24"/>
  <c r="AI487" i="24" s="1"/>
  <c r="AJ487" i="24"/>
  <c r="AK487" i="24" s="1"/>
  <c r="AF2526" i="24"/>
  <c r="AG2526" i="24" s="1"/>
  <c r="AH2526" i="24"/>
  <c r="AI2526" i="24" s="1"/>
  <c r="AJ2526" i="24"/>
  <c r="AK2526" i="24" s="1"/>
  <c r="AF2508" i="24"/>
  <c r="AG2508" i="24" s="1"/>
  <c r="AH2508" i="24"/>
  <c r="AI2508" i="24" s="1"/>
  <c r="AJ2508" i="24"/>
  <c r="AK2508" i="24" s="1"/>
  <c r="AF2334" i="24"/>
  <c r="AG2334" i="24" s="1"/>
  <c r="AH2334" i="24"/>
  <c r="AI2334" i="24" s="1"/>
  <c r="AJ2334" i="24"/>
  <c r="AK2334" i="24" s="1"/>
  <c r="AF1944" i="24"/>
  <c r="AG1944" i="24" s="1"/>
  <c r="AH1944" i="24"/>
  <c r="AI1944" i="24" s="1"/>
  <c r="AJ1944" i="24"/>
  <c r="AK1944" i="24" s="1"/>
  <c r="AF2221" i="24"/>
  <c r="AG2221" i="24" s="1"/>
  <c r="AH2221" i="24"/>
  <c r="AI2221" i="24" s="1"/>
  <c r="AJ2221" i="24"/>
  <c r="AK2221" i="24" s="1"/>
  <c r="AF488" i="24"/>
  <c r="AG488" i="24" s="1"/>
  <c r="AH488" i="24"/>
  <c r="AI488" i="24" s="1"/>
  <c r="AJ488" i="24"/>
  <c r="AK488" i="24" s="1"/>
  <c r="AF489" i="24"/>
  <c r="AG489" i="24" s="1"/>
  <c r="AH489" i="24"/>
  <c r="AI489" i="24" s="1"/>
  <c r="AJ489" i="24"/>
  <c r="AK489" i="24" s="1"/>
  <c r="AF490" i="24"/>
  <c r="AG490" i="24" s="1"/>
  <c r="AH490" i="24"/>
  <c r="AI490" i="24" s="1"/>
  <c r="AJ490" i="24"/>
  <c r="AK490" i="24" s="1"/>
  <c r="AF491" i="24"/>
  <c r="AG491" i="24" s="1"/>
  <c r="AH491" i="24"/>
  <c r="AI491" i="24" s="1"/>
  <c r="AJ491" i="24"/>
  <c r="AK491" i="24" s="1"/>
  <c r="AF492" i="24"/>
  <c r="AG492" i="24" s="1"/>
  <c r="AH492" i="24"/>
  <c r="AI492" i="24" s="1"/>
  <c r="AJ492" i="24"/>
  <c r="AK492" i="24" s="1"/>
  <c r="AF493" i="24"/>
  <c r="AG493" i="24" s="1"/>
  <c r="AH493" i="24"/>
  <c r="AI493" i="24" s="1"/>
  <c r="AJ493" i="24"/>
  <c r="AK493" i="24" s="1"/>
  <c r="AF494" i="24"/>
  <c r="AG494" i="24" s="1"/>
  <c r="AH494" i="24"/>
  <c r="AI494" i="24" s="1"/>
  <c r="AJ494" i="24"/>
  <c r="AK494" i="24" s="1"/>
  <c r="AF495" i="24"/>
  <c r="AG495" i="24" s="1"/>
  <c r="AH495" i="24"/>
  <c r="AI495" i="24" s="1"/>
  <c r="AJ495" i="24"/>
  <c r="AK495" i="24" s="1"/>
  <c r="AF496" i="24"/>
  <c r="AG496" i="24" s="1"/>
  <c r="AH496" i="24"/>
  <c r="AI496" i="24" s="1"/>
  <c r="AJ496" i="24"/>
  <c r="AK496" i="24" s="1"/>
  <c r="AF497" i="24"/>
  <c r="AG497" i="24" s="1"/>
  <c r="AH497" i="24"/>
  <c r="AI497" i="24" s="1"/>
  <c r="AJ497" i="24"/>
  <c r="AK497" i="24" s="1"/>
  <c r="AF498" i="24"/>
  <c r="AG498" i="24" s="1"/>
  <c r="AH498" i="24"/>
  <c r="AI498" i="24" s="1"/>
  <c r="AJ498" i="24"/>
  <c r="AK498" i="24" s="1"/>
  <c r="AF499" i="24"/>
  <c r="AG499" i="24" s="1"/>
  <c r="AH499" i="24"/>
  <c r="AI499" i="24" s="1"/>
  <c r="AJ499" i="24"/>
  <c r="AK499" i="24" s="1"/>
  <c r="AF500" i="24"/>
  <c r="AG500" i="24" s="1"/>
  <c r="AH500" i="24"/>
  <c r="AI500" i="24" s="1"/>
  <c r="AJ500" i="24"/>
  <c r="AK500" i="24" s="1"/>
  <c r="AF501" i="24"/>
  <c r="AG501" i="24" s="1"/>
  <c r="AH501" i="24"/>
  <c r="AI501" i="24" s="1"/>
  <c r="AJ501" i="24"/>
  <c r="AK501" i="24" s="1"/>
  <c r="AF502" i="24"/>
  <c r="AG502" i="24" s="1"/>
  <c r="AH502" i="24"/>
  <c r="AI502" i="24" s="1"/>
  <c r="AJ502" i="24"/>
  <c r="AK502" i="24" s="1"/>
  <c r="AF503" i="24"/>
  <c r="AG503" i="24" s="1"/>
  <c r="AH503" i="24"/>
  <c r="AI503" i="24" s="1"/>
  <c r="AJ503" i="24"/>
  <c r="AK503" i="24" s="1"/>
  <c r="AF1404" i="24"/>
  <c r="AG1404" i="24" s="1"/>
  <c r="AH1404" i="24"/>
  <c r="AI1404" i="24" s="1"/>
  <c r="AJ1404" i="24"/>
  <c r="AK1404" i="24" s="1"/>
  <c r="AF504" i="24"/>
  <c r="AG504" i="24" s="1"/>
  <c r="AH504" i="24"/>
  <c r="AI504" i="24" s="1"/>
  <c r="AJ504" i="24"/>
  <c r="AK504" i="24" s="1"/>
  <c r="AF505" i="24"/>
  <c r="AG505" i="24" s="1"/>
  <c r="AH505" i="24"/>
  <c r="AI505" i="24" s="1"/>
  <c r="AJ505" i="24"/>
  <c r="AK505" i="24" s="1"/>
  <c r="AF1405" i="24"/>
  <c r="AG1405" i="24" s="1"/>
  <c r="AH1405" i="24"/>
  <c r="AI1405" i="24" s="1"/>
  <c r="AJ1405" i="24"/>
  <c r="AK1405" i="24" s="1"/>
  <c r="AF506" i="24"/>
  <c r="AG506" i="24" s="1"/>
  <c r="AH506" i="24"/>
  <c r="AI506" i="24" s="1"/>
  <c r="AJ506" i="24"/>
  <c r="AK506" i="24" s="1"/>
  <c r="AF507" i="24"/>
  <c r="AG507" i="24" s="1"/>
  <c r="AH507" i="24"/>
  <c r="AI507" i="24" s="1"/>
  <c r="AJ507" i="24"/>
  <c r="AK507" i="24" s="1"/>
  <c r="AF508" i="24"/>
  <c r="AG508" i="24" s="1"/>
  <c r="AH508" i="24"/>
  <c r="AI508" i="24" s="1"/>
  <c r="AJ508" i="24"/>
  <c r="AK508" i="24" s="1"/>
  <c r="AF509" i="24"/>
  <c r="AG509" i="24" s="1"/>
  <c r="AH509" i="24"/>
  <c r="AI509" i="24" s="1"/>
  <c r="AJ509" i="24"/>
  <c r="AK509" i="24" s="1"/>
  <c r="AF1406" i="24"/>
  <c r="AG1406" i="24" s="1"/>
  <c r="AH1406" i="24"/>
  <c r="AI1406" i="24" s="1"/>
  <c r="AJ1406" i="24"/>
  <c r="AK1406" i="24" s="1"/>
  <c r="AF1407" i="24"/>
  <c r="AG1407" i="24" s="1"/>
  <c r="AH1407" i="24"/>
  <c r="AI1407" i="24" s="1"/>
  <c r="AJ1407" i="24"/>
  <c r="AK1407" i="24" s="1"/>
  <c r="AF1408" i="24"/>
  <c r="AG1408" i="24" s="1"/>
  <c r="AH1408" i="24"/>
  <c r="AI1408" i="24" s="1"/>
  <c r="AJ1408" i="24"/>
  <c r="AK1408" i="24" s="1"/>
  <c r="AF1409" i="24"/>
  <c r="AG1409" i="24" s="1"/>
  <c r="AH1409" i="24"/>
  <c r="AI1409" i="24" s="1"/>
  <c r="AJ1409" i="24"/>
  <c r="AK1409" i="24" s="1"/>
  <c r="AF1410" i="24"/>
  <c r="AG1410" i="24" s="1"/>
  <c r="AH1410" i="24"/>
  <c r="AI1410" i="24" s="1"/>
  <c r="AJ1410" i="24"/>
  <c r="AK1410" i="24" s="1"/>
  <c r="AF1411" i="24"/>
  <c r="AG1411" i="24" s="1"/>
  <c r="AH1411" i="24"/>
  <c r="AI1411" i="24" s="1"/>
  <c r="AJ1411" i="24"/>
  <c r="AK1411" i="24" s="1"/>
  <c r="AF1412" i="24"/>
  <c r="AG1412" i="24" s="1"/>
  <c r="AH1412" i="24"/>
  <c r="AI1412" i="24" s="1"/>
  <c r="AJ1412" i="24"/>
  <c r="AK1412" i="24" s="1"/>
  <c r="AF1413" i="24"/>
  <c r="AG1413" i="24" s="1"/>
  <c r="AH1413" i="24"/>
  <c r="AI1413" i="24" s="1"/>
  <c r="AJ1413" i="24"/>
  <c r="AK1413" i="24" s="1"/>
  <c r="AF1414" i="24"/>
  <c r="AG1414" i="24" s="1"/>
  <c r="AH1414" i="24"/>
  <c r="AI1414" i="24" s="1"/>
  <c r="AJ1414" i="24"/>
  <c r="AK1414" i="24" s="1"/>
  <c r="AF1415" i="24"/>
  <c r="AG1415" i="24" s="1"/>
  <c r="AH1415" i="24"/>
  <c r="AI1415" i="24" s="1"/>
  <c r="AJ1415" i="24"/>
  <c r="AK1415" i="24" s="1"/>
  <c r="AF510" i="24"/>
  <c r="AG510" i="24" s="1"/>
  <c r="AH510" i="24"/>
  <c r="AI510" i="24" s="1"/>
  <c r="AJ510" i="24"/>
  <c r="AK510" i="24" s="1"/>
  <c r="AF1416" i="24"/>
  <c r="AG1416" i="24" s="1"/>
  <c r="AH1416" i="24"/>
  <c r="AI1416" i="24" s="1"/>
  <c r="AJ1416" i="24"/>
  <c r="AK1416" i="24" s="1"/>
  <c r="AF1417" i="24"/>
  <c r="AG1417" i="24" s="1"/>
  <c r="AH1417" i="24"/>
  <c r="AI1417" i="24" s="1"/>
  <c r="AJ1417" i="24"/>
  <c r="AK1417" i="24" s="1"/>
  <c r="AF1418" i="24"/>
  <c r="AG1418" i="24" s="1"/>
  <c r="AH1418" i="24"/>
  <c r="AI1418" i="24" s="1"/>
  <c r="AJ1418" i="24"/>
  <c r="AK1418" i="24" s="1"/>
  <c r="AF1419" i="24"/>
  <c r="AG1419" i="24" s="1"/>
  <c r="AH1419" i="24"/>
  <c r="AI1419" i="24" s="1"/>
  <c r="AJ1419" i="24"/>
  <c r="AK1419" i="24" s="1"/>
  <c r="AF1420" i="24"/>
  <c r="AG1420" i="24" s="1"/>
  <c r="AH1420" i="24"/>
  <c r="AI1420" i="24" s="1"/>
  <c r="AJ1420" i="24"/>
  <c r="AK1420" i="24" s="1"/>
  <c r="AF1422" i="24"/>
  <c r="AG1422" i="24" s="1"/>
  <c r="AH1422" i="24"/>
  <c r="AI1422" i="24" s="1"/>
  <c r="AJ1422" i="24"/>
  <c r="AK1422" i="24" s="1"/>
  <c r="AF1958" i="24"/>
  <c r="AG1958" i="24" s="1"/>
  <c r="AH1958" i="24"/>
  <c r="AI1958" i="24" s="1"/>
  <c r="AJ1958" i="24"/>
  <c r="AK1958" i="24" s="1"/>
  <c r="AF1423" i="24"/>
  <c r="AG1423" i="24" s="1"/>
  <c r="AH1423" i="24"/>
  <c r="AI1423" i="24" s="1"/>
  <c r="AJ1423" i="24"/>
  <c r="AK1423" i="24" s="1"/>
  <c r="AF1424" i="24"/>
  <c r="AG1424" i="24" s="1"/>
  <c r="AH1424" i="24"/>
  <c r="AI1424" i="24" s="1"/>
  <c r="AJ1424" i="24"/>
  <c r="AK1424" i="24" s="1"/>
  <c r="AF1425" i="24"/>
  <c r="AG1425" i="24" s="1"/>
  <c r="AH1425" i="24"/>
  <c r="AI1425" i="24" s="1"/>
  <c r="AJ1425" i="24"/>
  <c r="AK1425" i="24" s="1"/>
  <c r="AF1426" i="24"/>
  <c r="AG1426" i="24" s="1"/>
  <c r="AH1426" i="24"/>
  <c r="AI1426" i="24" s="1"/>
  <c r="AJ1426" i="24"/>
  <c r="AK1426" i="24" s="1"/>
  <c r="AF511" i="24"/>
  <c r="AG511" i="24" s="1"/>
  <c r="AH511" i="24"/>
  <c r="AI511" i="24" s="1"/>
  <c r="AJ511" i="24"/>
  <c r="AK511" i="24" s="1"/>
  <c r="AF512" i="24"/>
  <c r="AG512" i="24" s="1"/>
  <c r="AH512" i="24"/>
  <c r="AI512" i="24" s="1"/>
  <c r="AJ512" i="24"/>
  <c r="AK512" i="24" s="1"/>
  <c r="AF513" i="24"/>
  <c r="AG513" i="24" s="1"/>
  <c r="AH513" i="24"/>
  <c r="AI513" i="24" s="1"/>
  <c r="AJ513" i="24"/>
  <c r="AK513" i="24" s="1"/>
  <c r="AF514" i="24"/>
  <c r="AG514" i="24" s="1"/>
  <c r="AH514" i="24"/>
  <c r="AI514" i="24" s="1"/>
  <c r="AJ514" i="24"/>
  <c r="AK514" i="24" s="1"/>
  <c r="AF515" i="24"/>
  <c r="AG515" i="24" s="1"/>
  <c r="AH515" i="24"/>
  <c r="AI515" i="24" s="1"/>
  <c r="AJ515" i="24"/>
  <c r="AK515" i="24" s="1"/>
  <c r="AF516" i="24"/>
  <c r="AG516" i="24" s="1"/>
  <c r="AH516" i="24"/>
  <c r="AI516" i="24" s="1"/>
  <c r="AJ516" i="24"/>
  <c r="AK516" i="24" s="1"/>
  <c r="AF517" i="24"/>
  <c r="AG517" i="24" s="1"/>
  <c r="AH517" i="24"/>
  <c r="AI517" i="24" s="1"/>
  <c r="AJ517" i="24"/>
  <c r="AK517" i="24" s="1"/>
  <c r="AF518" i="24"/>
  <c r="AG518" i="24" s="1"/>
  <c r="AH518" i="24"/>
  <c r="AI518" i="24" s="1"/>
  <c r="AJ518" i="24"/>
  <c r="AK518" i="24" s="1"/>
  <c r="AF519" i="24"/>
  <c r="AG519" i="24" s="1"/>
  <c r="AH519" i="24"/>
  <c r="AI519" i="24" s="1"/>
  <c r="AJ519" i="24"/>
  <c r="AK519" i="24" s="1"/>
  <c r="AF520" i="24"/>
  <c r="AG520" i="24" s="1"/>
  <c r="AH520" i="24"/>
  <c r="AI520" i="24" s="1"/>
  <c r="AJ520" i="24"/>
  <c r="AK520" i="24" s="1"/>
  <c r="AF1427" i="24"/>
  <c r="AG1427" i="24" s="1"/>
  <c r="AH1427" i="24"/>
  <c r="AI1427" i="24" s="1"/>
  <c r="AJ1427" i="24"/>
  <c r="AK1427" i="24" s="1"/>
  <c r="AF521" i="24"/>
  <c r="AG521" i="24" s="1"/>
  <c r="AH521" i="24"/>
  <c r="AI521" i="24" s="1"/>
  <c r="AJ521" i="24"/>
  <c r="AK521" i="24" s="1"/>
  <c r="AF522" i="24"/>
  <c r="AG522" i="24" s="1"/>
  <c r="AH522" i="24"/>
  <c r="AI522" i="24" s="1"/>
  <c r="AJ522" i="24"/>
  <c r="AK522" i="24" s="1"/>
  <c r="AF523" i="24"/>
  <c r="AG523" i="24" s="1"/>
  <c r="AH523" i="24"/>
  <c r="AI523" i="24" s="1"/>
  <c r="AJ523" i="24"/>
  <c r="AK523" i="24" s="1"/>
  <c r="AF2430" i="24"/>
  <c r="AG2430" i="24" s="1"/>
  <c r="AH2430" i="24"/>
  <c r="AI2430" i="24" s="1"/>
  <c r="AJ2430" i="24"/>
  <c r="AK2430" i="24" s="1"/>
  <c r="AF1954" i="24"/>
  <c r="AG1954" i="24" s="1"/>
  <c r="AH1954" i="24"/>
  <c r="AI1954" i="24" s="1"/>
  <c r="AJ1954" i="24"/>
  <c r="AK1954" i="24" s="1"/>
  <c r="AF1999" i="24"/>
  <c r="AG1999" i="24" s="1"/>
  <c r="AH1999" i="24"/>
  <c r="AI1999" i="24" s="1"/>
  <c r="AJ1999" i="24"/>
  <c r="AK1999" i="24" s="1"/>
  <c r="AF2007" i="24"/>
  <c r="AG2007" i="24" s="1"/>
  <c r="AH2007" i="24"/>
  <c r="AI2007" i="24" s="1"/>
  <c r="AJ2007" i="24"/>
  <c r="AK2007" i="24" s="1"/>
  <c r="AF2499" i="24"/>
  <c r="AG2499" i="24" s="1"/>
  <c r="AH2499" i="24"/>
  <c r="AI2499" i="24" s="1"/>
  <c r="AJ2499" i="24"/>
  <c r="AK2499" i="24" s="1"/>
  <c r="AF2475" i="24"/>
  <c r="AG2475" i="24" s="1"/>
  <c r="AH2475" i="24"/>
  <c r="AI2475" i="24" s="1"/>
  <c r="AJ2475" i="24"/>
  <c r="AK2475" i="24" s="1"/>
  <c r="AF1941" i="24"/>
  <c r="AG1941" i="24" s="1"/>
  <c r="AH1941" i="24"/>
  <c r="AI1941" i="24" s="1"/>
  <c r="AJ1941" i="24"/>
  <c r="AK1941" i="24" s="1"/>
  <c r="AF1428" i="24"/>
  <c r="AG1428" i="24" s="1"/>
  <c r="AH1428" i="24"/>
  <c r="AI1428" i="24" s="1"/>
  <c r="AJ1428" i="24"/>
  <c r="AK1428" i="24" s="1"/>
  <c r="AF524" i="24"/>
  <c r="AG524" i="24" s="1"/>
  <c r="AH524" i="24"/>
  <c r="AI524" i="24" s="1"/>
  <c r="AJ524" i="24"/>
  <c r="AK524" i="24" s="1"/>
  <c r="AF525" i="24"/>
  <c r="AG525" i="24" s="1"/>
  <c r="AH525" i="24"/>
  <c r="AI525" i="24" s="1"/>
  <c r="AJ525" i="24"/>
  <c r="AK525" i="24" s="1"/>
  <c r="AF1429" i="24"/>
  <c r="AG1429" i="24" s="1"/>
  <c r="AH1429" i="24"/>
  <c r="AI1429" i="24" s="1"/>
  <c r="AJ1429" i="24"/>
  <c r="AK1429" i="24" s="1"/>
  <c r="AF1430" i="24"/>
  <c r="AG1430" i="24" s="1"/>
  <c r="AH1430" i="24"/>
  <c r="AI1430" i="24" s="1"/>
  <c r="AJ1430" i="24"/>
  <c r="AK1430" i="24" s="1"/>
  <c r="AF526" i="24"/>
  <c r="AG526" i="24" s="1"/>
  <c r="AH526" i="24"/>
  <c r="AI526" i="24" s="1"/>
  <c r="AJ526" i="24"/>
  <c r="AK526" i="24" s="1"/>
  <c r="AF1431" i="24"/>
  <c r="AG1431" i="24" s="1"/>
  <c r="AH1431" i="24"/>
  <c r="AI1431" i="24" s="1"/>
  <c r="AJ1431" i="24"/>
  <c r="AK1431" i="24" s="1"/>
  <c r="AF527" i="24"/>
  <c r="AG527" i="24" s="1"/>
  <c r="AH527" i="24"/>
  <c r="AI527" i="24" s="1"/>
  <c r="AJ527" i="24"/>
  <c r="AK527" i="24" s="1"/>
  <c r="AF528" i="24"/>
  <c r="AG528" i="24" s="1"/>
  <c r="AH528" i="24"/>
  <c r="AI528" i="24" s="1"/>
  <c r="AJ528" i="24"/>
  <c r="AK528" i="24" s="1"/>
  <c r="AF529" i="24"/>
  <c r="AG529" i="24" s="1"/>
  <c r="AH529" i="24"/>
  <c r="AI529" i="24" s="1"/>
  <c r="AJ529" i="24"/>
  <c r="AK529" i="24" s="1"/>
  <c r="AF1432" i="24"/>
  <c r="AG1432" i="24" s="1"/>
  <c r="AH1432" i="24"/>
  <c r="AI1432" i="24" s="1"/>
  <c r="AJ1432" i="24"/>
  <c r="AK1432" i="24" s="1"/>
  <c r="AF530" i="24"/>
  <c r="AG530" i="24" s="1"/>
  <c r="AH530" i="24"/>
  <c r="AI530" i="24" s="1"/>
  <c r="AJ530" i="24"/>
  <c r="AK530" i="24" s="1"/>
  <c r="AF1433" i="24"/>
  <c r="AG1433" i="24" s="1"/>
  <c r="AH1433" i="24"/>
  <c r="AI1433" i="24" s="1"/>
  <c r="AJ1433" i="24"/>
  <c r="AK1433" i="24" s="1"/>
  <c r="AF1434" i="24"/>
  <c r="AG1434" i="24" s="1"/>
  <c r="AH1434" i="24"/>
  <c r="AI1434" i="24" s="1"/>
  <c r="AJ1434" i="24"/>
  <c r="AK1434" i="24" s="1"/>
  <c r="AF1907" i="24"/>
  <c r="AG1907" i="24" s="1"/>
  <c r="AH1907" i="24"/>
  <c r="AI1907" i="24" s="1"/>
  <c r="AJ1907" i="24"/>
  <c r="AK1907" i="24" s="1"/>
  <c r="AF1950" i="24"/>
  <c r="AG1950" i="24" s="1"/>
  <c r="AH1950" i="24"/>
  <c r="AI1950" i="24" s="1"/>
  <c r="AJ1950" i="24"/>
  <c r="AK1950" i="24" s="1"/>
  <c r="AF531" i="24"/>
  <c r="AG531" i="24" s="1"/>
  <c r="AH531" i="24"/>
  <c r="AI531" i="24" s="1"/>
  <c r="AJ531" i="24"/>
  <c r="AK531" i="24" s="1"/>
  <c r="AF532" i="24"/>
  <c r="AG532" i="24" s="1"/>
  <c r="AH532" i="24"/>
  <c r="AI532" i="24" s="1"/>
  <c r="AJ532" i="24"/>
  <c r="AK532" i="24" s="1"/>
  <c r="AF533" i="24"/>
  <c r="AG533" i="24" s="1"/>
  <c r="AH533" i="24"/>
  <c r="AI533" i="24" s="1"/>
  <c r="AJ533" i="24"/>
  <c r="AK533" i="24" s="1"/>
  <c r="AF534" i="24"/>
  <c r="AG534" i="24" s="1"/>
  <c r="AH534" i="24"/>
  <c r="AI534" i="24" s="1"/>
  <c r="AJ534" i="24"/>
  <c r="AK534" i="24" s="1"/>
  <c r="AF535" i="24"/>
  <c r="AG535" i="24" s="1"/>
  <c r="AH535" i="24"/>
  <c r="AI535" i="24" s="1"/>
  <c r="AJ535" i="24"/>
  <c r="AK535" i="24" s="1"/>
  <c r="AF536" i="24"/>
  <c r="AG536" i="24" s="1"/>
  <c r="AH536" i="24"/>
  <c r="AI536" i="24" s="1"/>
  <c r="AJ536" i="24"/>
  <c r="AK536" i="24" s="1"/>
  <c r="AF1435" i="24"/>
  <c r="AG1435" i="24" s="1"/>
  <c r="AH1435" i="24"/>
  <c r="AI1435" i="24" s="1"/>
  <c r="AJ1435" i="24"/>
  <c r="AK1435" i="24" s="1"/>
  <c r="AF537" i="24"/>
  <c r="AG537" i="24" s="1"/>
  <c r="AH537" i="24"/>
  <c r="AI537" i="24" s="1"/>
  <c r="AJ537" i="24"/>
  <c r="AK537" i="24" s="1"/>
  <c r="AF1436" i="24"/>
  <c r="AG1436" i="24" s="1"/>
  <c r="AH1436" i="24"/>
  <c r="AI1436" i="24" s="1"/>
  <c r="AJ1436" i="24"/>
  <c r="AK1436" i="24" s="1"/>
  <c r="AF538" i="24"/>
  <c r="AG538" i="24" s="1"/>
  <c r="AH538" i="24"/>
  <c r="AI538" i="24" s="1"/>
  <c r="AJ538" i="24"/>
  <c r="AK538" i="24" s="1"/>
  <c r="AF539" i="24"/>
  <c r="AG539" i="24" s="1"/>
  <c r="AH539" i="24"/>
  <c r="AI539" i="24" s="1"/>
  <c r="AJ539" i="24"/>
  <c r="AK539" i="24" s="1"/>
  <c r="AF540" i="24"/>
  <c r="AG540" i="24" s="1"/>
  <c r="AH540" i="24"/>
  <c r="AI540" i="24" s="1"/>
  <c r="AJ540" i="24"/>
  <c r="AK540" i="24" s="1"/>
  <c r="AF2450" i="24"/>
  <c r="AG2450" i="24" s="1"/>
  <c r="AH2450" i="24"/>
  <c r="AI2450" i="24" s="1"/>
  <c r="AJ2450" i="24"/>
  <c r="AK2450" i="24" s="1"/>
  <c r="AF1437" i="24"/>
  <c r="AG1437" i="24" s="1"/>
  <c r="AH1437" i="24"/>
  <c r="AI1437" i="24" s="1"/>
  <c r="AJ1437" i="24"/>
  <c r="AK1437" i="24" s="1"/>
  <c r="AF541" i="24"/>
  <c r="AG541" i="24" s="1"/>
  <c r="AH541" i="24"/>
  <c r="AI541" i="24" s="1"/>
  <c r="AJ541" i="24"/>
  <c r="AK541" i="24" s="1"/>
  <c r="AF542" i="24"/>
  <c r="AG542" i="24" s="1"/>
  <c r="AH542" i="24"/>
  <c r="AI542" i="24" s="1"/>
  <c r="AJ542" i="24"/>
  <c r="AK542" i="24" s="1"/>
  <c r="AF543" i="24"/>
  <c r="AG543" i="24" s="1"/>
  <c r="AH543" i="24"/>
  <c r="AI543" i="24" s="1"/>
  <c r="AJ543" i="24"/>
  <c r="AK543" i="24" s="1"/>
  <c r="AF1438" i="24"/>
  <c r="AG1438" i="24" s="1"/>
  <c r="AH1438" i="24"/>
  <c r="AI1438" i="24" s="1"/>
  <c r="AJ1438" i="24"/>
  <c r="AK1438" i="24" s="1"/>
  <c r="AF544" i="24"/>
  <c r="AG544" i="24" s="1"/>
  <c r="AH544" i="24"/>
  <c r="AI544" i="24" s="1"/>
  <c r="AJ544" i="24"/>
  <c r="AK544" i="24" s="1"/>
  <c r="AF545" i="24"/>
  <c r="AG545" i="24" s="1"/>
  <c r="AH545" i="24"/>
  <c r="AI545" i="24" s="1"/>
  <c r="AJ545" i="24"/>
  <c r="AK545" i="24" s="1"/>
  <c r="AF1439" i="24"/>
  <c r="AG1439" i="24" s="1"/>
  <c r="AH1439" i="24"/>
  <c r="AI1439" i="24" s="1"/>
  <c r="AJ1439" i="24"/>
  <c r="AK1439" i="24" s="1"/>
  <c r="AF1440" i="24"/>
  <c r="AG1440" i="24" s="1"/>
  <c r="AH1440" i="24"/>
  <c r="AI1440" i="24" s="1"/>
  <c r="AJ1440" i="24"/>
  <c r="AK1440" i="24" s="1"/>
  <c r="AF546" i="24"/>
  <c r="AG546" i="24" s="1"/>
  <c r="AH546" i="24"/>
  <c r="AI546" i="24" s="1"/>
  <c r="AJ546" i="24"/>
  <c r="AK546" i="24" s="1"/>
  <c r="AF1441" i="24"/>
  <c r="AG1441" i="24" s="1"/>
  <c r="AH1441" i="24"/>
  <c r="AI1441" i="24" s="1"/>
  <c r="AJ1441" i="24"/>
  <c r="AK1441" i="24" s="1"/>
  <c r="AF547" i="24"/>
  <c r="AG547" i="24" s="1"/>
  <c r="AH547" i="24"/>
  <c r="AI547" i="24" s="1"/>
  <c r="AJ547" i="24"/>
  <c r="AK547" i="24" s="1"/>
  <c r="AF548" i="24"/>
  <c r="AG548" i="24" s="1"/>
  <c r="AH548" i="24"/>
  <c r="AI548" i="24" s="1"/>
  <c r="AJ548" i="24"/>
  <c r="AK548" i="24" s="1"/>
  <c r="AF1442" i="24"/>
  <c r="AG1442" i="24" s="1"/>
  <c r="AH1442" i="24"/>
  <c r="AI1442" i="24" s="1"/>
  <c r="AJ1442" i="24"/>
  <c r="AK1442" i="24" s="1"/>
  <c r="AF549" i="24"/>
  <c r="AG549" i="24" s="1"/>
  <c r="AH549" i="24"/>
  <c r="AI549" i="24" s="1"/>
  <c r="AJ549" i="24"/>
  <c r="AK549" i="24" s="1"/>
  <c r="AF550" i="24"/>
  <c r="AG550" i="24" s="1"/>
  <c r="AH550" i="24"/>
  <c r="AI550" i="24" s="1"/>
  <c r="AJ550" i="24"/>
  <c r="AK550" i="24" s="1"/>
  <c r="AF551" i="24"/>
  <c r="AG551" i="24" s="1"/>
  <c r="AH551" i="24"/>
  <c r="AI551" i="24" s="1"/>
  <c r="AJ551" i="24"/>
  <c r="AK551" i="24" s="1"/>
  <c r="AF1443" i="24"/>
  <c r="AG1443" i="24" s="1"/>
  <c r="AH1443" i="24"/>
  <c r="AI1443" i="24" s="1"/>
  <c r="AJ1443" i="24"/>
  <c r="AK1443" i="24" s="1"/>
  <c r="AF1444" i="24"/>
  <c r="AG1444" i="24" s="1"/>
  <c r="AH1444" i="24"/>
  <c r="AI1444" i="24" s="1"/>
  <c r="AJ1444" i="24"/>
  <c r="AK1444" i="24" s="1"/>
  <c r="AF1445" i="24"/>
  <c r="AG1445" i="24" s="1"/>
  <c r="AH1445" i="24"/>
  <c r="AI1445" i="24" s="1"/>
  <c r="AJ1445" i="24"/>
  <c r="AK1445" i="24" s="1"/>
  <c r="AF2451" i="24"/>
  <c r="AG2451" i="24" s="1"/>
  <c r="AH2451" i="24"/>
  <c r="AI2451" i="24" s="1"/>
  <c r="AJ2451" i="24"/>
  <c r="AK2451" i="24" s="1"/>
  <c r="AF552" i="24"/>
  <c r="AG552" i="24" s="1"/>
  <c r="AH552" i="24"/>
  <c r="AI552" i="24" s="1"/>
  <c r="AJ552" i="24"/>
  <c r="AK552" i="24" s="1"/>
  <c r="AF1446" i="24"/>
  <c r="AG1446" i="24" s="1"/>
  <c r="AH1446" i="24"/>
  <c r="AI1446" i="24" s="1"/>
  <c r="AJ1446" i="24"/>
  <c r="AK1446" i="24" s="1"/>
  <c r="AF1447" i="24"/>
  <c r="AG1447" i="24" s="1"/>
  <c r="AH1447" i="24"/>
  <c r="AI1447" i="24" s="1"/>
  <c r="AJ1447" i="24"/>
  <c r="AK1447" i="24" s="1"/>
  <c r="AF1448" i="24"/>
  <c r="AG1448" i="24" s="1"/>
  <c r="AH1448" i="24"/>
  <c r="AI1448" i="24" s="1"/>
  <c r="AJ1448" i="24"/>
  <c r="AK1448" i="24" s="1"/>
  <c r="AF553" i="24"/>
  <c r="AG553" i="24" s="1"/>
  <c r="AH553" i="24"/>
  <c r="AI553" i="24" s="1"/>
  <c r="AJ553" i="24"/>
  <c r="AK553" i="24" s="1"/>
  <c r="AF1449" i="24"/>
  <c r="AG1449" i="24" s="1"/>
  <c r="AH1449" i="24"/>
  <c r="AI1449" i="24" s="1"/>
  <c r="AJ1449" i="24"/>
  <c r="AK1449" i="24" s="1"/>
  <c r="AF1450" i="24"/>
  <c r="AG1450" i="24" s="1"/>
  <c r="AH1450" i="24"/>
  <c r="AI1450" i="24" s="1"/>
  <c r="AJ1450" i="24"/>
  <c r="AK1450" i="24" s="1"/>
  <c r="AF554" i="24"/>
  <c r="AG554" i="24" s="1"/>
  <c r="AH554" i="24"/>
  <c r="AI554" i="24" s="1"/>
  <c r="AJ554" i="24"/>
  <c r="AK554" i="24" s="1"/>
  <c r="AF555" i="24"/>
  <c r="AG555" i="24" s="1"/>
  <c r="AH555" i="24"/>
  <c r="AI555" i="24" s="1"/>
  <c r="AJ555" i="24"/>
  <c r="AK555" i="24" s="1"/>
  <c r="AF1451" i="24"/>
  <c r="AG1451" i="24" s="1"/>
  <c r="AH1451" i="24"/>
  <c r="AI1451" i="24" s="1"/>
  <c r="AJ1451" i="24"/>
  <c r="AK1451" i="24" s="1"/>
  <c r="AF1452" i="24"/>
  <c r="AG1452" i="24" s="1"/>
  <c r="AH1452" i="24"/>
  <c r="AI1452" i="24" s="1"/>
  <c r="AJ1452" i="24"/>
  <c r="AK1452" i="24" s="1"/>
  <c r="AF1453" i="24"/>
  <c r="AG1453" i="24" s="1"/>
  <c r="AH1453" i="24"/>
  <c r="AI1453" i="24" s="1"/>
  <c r="AJ1453" i="24"/>
  <c r="AK1453" i="24" s="1"/>
  <c r="AF1454" i="24"/>
  <c r="AG1454" i="24" s="1"/>
  <c r="AH1454" i="24"/>
  <c r="AI1454" i="24" s="1"/>
  <c r="AJ1454" i="24"/>
  <c r="AK1454" i="24" s="1"/>
  <c r="AF556" i="24"/>
  <c r="AG556" i="24" s="1"/>
  <c r="AH556" i="24"/>
  <c r="AI556" i="24" s="1"/>
  <c r="AJ556" i="24"/>
  <c r="AK556" i="24" s="1"/>
  <c r="AF557" i="24"/>
  <c r="AG557" i="24" s="1"/>
  <c r="AH557" i="24"/>
  <c r="AI557" i="24" s="1"/>
  <c r="AJ557" i="24"/>
  <c r="AK557" i="24" s="1"/>
  <c r="AF1455" i="24"/>
  <c r="AG1455" i="24" s="1"/>
  <c r="AH1455" i="24"/>
  <c r="AI1455" i="24" s="1"/>
  <c r="AJ1455" i="24"/>
  <c r="AK1455" i="24" s="1"/>
  <c r="AF558" i="24"/>
  <c r="AG558" i="24" s="1"/>
  <c r="AH558" i="24"/>
  <c r="AI558" i="24" s="1"/>
  <c r="AJ558" i="24"/>
  <c r="AK558" i="24" s="1"/>
  <c r="AF1456" i="24"/>
  <c r="AG1456" i="24" s="1"/>
  <c r="AH1456" i="24"/>
  <c r="AI1456" i="24" s="1"/>
  <c r="AJ1456" i="24"/>
  <c r="AK1456" i="24" s="1"/>
  <c r="AF559" i="24"/>
  <c r="AG559" i="24" s="1"/>
  <c r="AH559" i="24"/>
  <c r="AI559" i="24" s="1"/>
  <c r="AJ559" i="24"/>
  <c r="AK559" i="24" s="1"/>
  <c r="AF1457" i="24"/>
  <c r="AG1457" i="24" s="1"/>
  <c r="AH1457" i="24"/>
  <c r="AI1457" i="24" s="1"/>
  <c r="AJ1457" i="24"/>
  <c r="AK1457" i="24" s="1"/>
  <c r="AF560" i="24"/>
  <c r="AG560" i="24" s="1"/>
  <c r="AH560" i="24"/>
  <c r="AI560" i="24" s="1"/>
  <c r="AJ560" i="24"/>
  <c r="AK560" i="24" s="1"/>
  <c r="AF1458" i="24"/>
  <c r="AG1458" i="24" s="1"/>
  <c r="AH1458" i="24"/>
  <c r="AI1458" i="24" s="1"/>
  <c r="AJ1458" i="24"/>
  <c r="AK1458" i="24" s="1"/>
  <c r="AF561" i="24"/>
  <c r="AG561" i="24" s="1"/>
  <c r="AH561" i="24"/>
  <c r="AI561" i="24" s="1"/>
  <c r="AJ561" i="24"/>
  <c r="AK561" i="24" s="1"/>
  <c r="AF562" i="24"/>
  <c r="AG562" i="24" s="1"/>
  <c r="AH562" i="24"/>
  <c r="AI562" i="24" s="1"/>
  <c r="AJ562" i="24"/>
  <c r="AK562" i="24" s="1"/>
  <c r="AF1459" i="24"/>
  <c r="AG1459" i="24" s="1"/>
  <c r="AH1459" i="24"/>
  <c r="AI1459" i="24" s="1"/>
  <c r="AJ1459" i="24"/>
  <c r="AK1459" i="24" s="1"/>
  <c r="AF563" i="24"/>
  <c r="AG563" i="24" s="1"/>
  <c r="AH563" i="24"/>
  <c r="AI563" i="24" s="1"/>
  <c r="AJ563" i="24"/>
  <c r="AK563" i="24" s="1"/>
  <c r="AF1460" i="24"/>
  <c r="AG1460" i="24" s="1"/>
  <c r="AH1460" i="24"/>
  <c r="AI1460" i="24" s="1"/>
  <c r="AJ1460" i="24"/>
  <c r="AK1460" i="24" s="1"/>
  <c r="AF564" i="24"/>
  <c r="AG564" i="24" s="1"/>
  <c r="AH564" i="24"/>
  <c r="AI564" i="24" s="1"/>
  <c r="AJ564" i="24"/>
  <c r="AK564" i="24" s="1"/>
  <c r="AF1461" i="24"/>
  <c r="AG1461" i="24" s="1"/>
  <c r="AH1461" i="24"/>
  <c r="AI1461" i="24" s="1"/>
  <c r="AJ1461" i="24"/>
  <c r="AK1461" i="24" s="1"/>
  <c r="AF565" i="24"/>
  <c r="AG565" i="24" s="1"/>
  <c r="AH565" i="24"/>
  <c r="AI565" i="24" s="1"/>
  <c r="AJ565" i="24"/>
  <c r="AK565" i="24" s="1"/>
  <c r="AF1462" i="24"/>
  <c r="AG1462" i="24" s="1"/>
  <c r="AH1462" i="24"/>
  <c r="AI1462" i="24" s="1"/>
  <c r="AJ1462" i="24"/>
  <c r="AK1462" i="24" s="1"/>
  <c r="AF566" i="24"/>
  <c r="AG566" i="24" s="1"/>
  <c r="AH566" i="24"/>
  <c r="AI566" i="24" s="1"/>
  <c r="AJ566" i="24"/>
  <c r="AK566" i="24" s="1"/>
  <c r="AF1463" i="24"/>
  <c r="AG1463" i="24" s="1"/>
  <c r="AH1463" i="24"/>
  <c r="AI1463" i="24" s="1"/>
  <c r="AJ1463" i="24"/>
  <c r="AK1463" i="24" s="1"/>
  <c r="AF567" i="24"/>
  <c r="AG567" i="24" s="1"/>
  <c r="AH567" i="24"/>
  <c r="AI567" i="24" s="1"/>
  <c r="AJ567" i="24"/>
  <c r="AK567" i="24" s="1"/>
  <c r="AF568" i="24"/>
  <c r="AG568" i="24" s="1"/>
  <c r="AH568" i="24"/>
  <c r="AI568" i="24" s="1"/>
  <c r="AJ568" i="24"/>
  <c r="AK568" i="24" s="1"/>
  <c r="AF1464" i="24"/>
  <c r="AG1464" i="24" s="1"/>
  <c r="AH1464" i="24"/>
  <c r="AI1464" i="24" s="1"/>
  <c r="AJ1464" i="24"/>
  <c r="AK1464" i="24" s="1"/>
  <c r="AF569" i="24"/>
  <c r="AG569" i="24" s="1"/>
  <c r="AH569" i="24"/>
  <c r="AI569" i="24" s="1"/>
  <c r="AJ569" i="24"/>
  <c r="AK569" i="24" s="1"/>
  <c r="AF570" i="24"/>
  <c r="AG570" i="24" s="1"/>
  <c r="AH570" i="24"/>
  <c r="AI570" i="24" s="1"/>
  <c r="AJ570" i="24"/>
  <c r="AK570" i="24" s="1"/>
  <c r="AF571" i="24"/>
  <c r="AG571" i="24" s="1"/>
  <c r="AH571" i="24"/>
  <c r="AI571" i="24" s="1"/>
  <c r="AJ571" i="24"/>
  <c r="AK571" i="24" s="1"/>
  <c r="AF572" i="24"/>
  <c r="AG572" i="24" s="1"/>
  <c r="AH572" i="24"/>
  <c r="AI572" i="24" s="1"/>
  <c r="AJ572" i="24"/>
  <c r="AK572" i="24" s="1"/>
  <c r="AF573" i="24"/>
  <c r="AG573" i="24" s="1"/>
  <c r="AH573" i="24"/>
  <c r="AI573" i="24" s="1"/>
  <c r="AJ573" i="24"/>
  <c r="AK573" i="24" s="1"/>
  <c r="AF574" i="24"/>
  <c r="AG574" i="24" s="1"/>
  <c r="AH574" i="24"/>
  <c r="AI574" i="24" s="1"/>
  <c r="AJ574" i="24"/>
  <c r="AK574" i="24" s="1"/>
  <c r="AF575" i="24"/>
  <c r="AG575" i="24" s="1"/>
  <c r="AH575" i="24"/>
  <c r="AI575" i="24" s="1"/>
  <c r="AJ575" i="24"/>
  <c r="AK575" i="24" s="1"/>
  <c r="AF1465" i="24"/>
  <c r="AG1465" i="24" s="1"/>
  <c r="AH1465" i="24"/>
  <c r="AI1465" i="24" s="1"/>
  <c r="AJ1465" i="24"/>
  <c r="AK1465" i="24" s="1"/>
  <c r="AF1466" i="24"/>
  <c r="AG1466" i="24" s="1"/>
  <c r="AH1466" i="24"/>
  <c r="AI1466" i="24" s="1"/>
  <c r="AJ1466" i="24"/>
  <c r="AK1466" i="24" s="1"/>
  <c r="AF576" i="24"/>
  <c r="AG576" i="24" s="1"/>
  <c r="AH576" i="24"/>
  <c r="AI576" i="24" s="1"/>
  <c r="AJ576" i="24"/>
  <c r="AK576" i="24" s="1"/>
  <c r="AF2235" i="24"/>
  <c r="AG2235" i="24" s="1"/>
  <c r="AH2235" i="24"/>
  <c r="AI2235" i="24" s="1"/>
  <c r="AJ2235" i="24"/>
  <c r="AK2235" i="24" s="1"/>
  <c r="AF2310" i="24"/>
  <c r="AG2310" i="24" s="1"/>
  <c r="AH2310" i="24"/>
  <c r="AI2310" i="24" s="1"/>
  <c r="AJ2310" i="24"/>
  <c r="AK2310" i="24" s="1"/>
  <c r="AF1467" i="24"/>
  <c r="AG1467" i="24" s="1"/>
  <c r="AH1467" i="24"/>
  <c r="AI1467" i="24" s="1"/>
  <c r="AJ1467" i="24"/>
  <c r="AK1467" i="24" s="1"/>
  <c r="AF1919" i="24"/>
  <c r="AG1919" i="24" s="1"/>
  <c r="AH1919" i="24"/>
  <c r="AI1919" i="24" s="1"/>
  <c r="AJ1919" i="24"/>
  <c r="AK1919" i="24" s="1"/>
  <c r="AF2176" i="24"/>
  <c r="AG2176" i="24" s="1"/>
  <c r="AH2176" i="24"/>
  <c r="AI2176" i="24" s="1"/>
  <c r="AJ2176" i="24"/>
  <c r="AK2176" i="24" s="1"/>
  <c r="AF2093" i="24"/>
  <c r="AG2093" i="24" s="1"/>
  <c r="AH2093" i="24"/>
  <c r="AI2093" i="24" s="1"/>
  <c r="AJ2093" i="24"/>
  <c r="AK2093" i="24" s="1"/>
  <c r="AF2318" i="24"/>
  <c r="AG2318" i="24" s="1"/>
  <c r="AH2318" i="24"/>
  <c r="AI2318" i="24" s="1"/>
  <c r="AJ2318" i="24"/>
  <c r="AK2318" i="24" s="1"/>
  <c r="AF2366" i="24"/>
  <c r="AG2366" i="24" s="1"/>
  <c r="AH2366" i="24"/>
  <c r="AI2366" i="24" s="1"/>
  <c r="AJ2366" i="24"/>
  <c r="AK2366" i="24" s="1"/>
  <c r="AF2407" i="24"/>
  <c r="AG2407" i="24" s="1"/>
  <c r="AH2407" i="24"/>
  <c r="AI2407" i="24" s="1"/>
  <c r="AJ2407" i="24"/>
  <c r="AK2407" i="24" s="1"/>
  <c r="AF2018" i="24"/>
  <c r="AG2018" i="24" s="1"/>
  <c r="AH2018" i="24"/>
  <c r="AI2018" i="24" s="1"/>
  <c r="AJ2018" i="24"/>
  <c r="AK2018" i="24" s="1"/>
  <c r="AF2146" i="24"/>
  <c r="AG2146" i="24" s="1"/>
  <c r="AH2146" i="24"/>
  <c r="AI2146" i="24" s="1"/>
  <c r="AJ2146" i="24"/>
  <c r="AK2146" i="24" s="1"/>
  <c r="AF2177" i="24"/>
  <c r="AG2177" i="24" s="1"/>
  <c r="AH2177" i="24"/>
  <c r="AI2177" i="24" s="1"/>
  <c r="AJ2177" i="24"/>
  <c r="AK2177" i="24" s="1"/>
  <c r="AF2325" i="24"/>
  <c r="AG2325" i="24" s="1"/>
  <c r="AH2325" i="24"/>
  <c r="AI2325" i="24" s="1"/>
  <c r="AJ2325" i="24"/>
  <c r="AK2325" i="24" s="1"/>
  <c r="AF1913" i="24"/>
  <c r="AG1913" i="24" s="1"/>
  <c r="AH1913" i="24"/>
  <c r="AI1913" i="24" s="1"/>
  <c r="AJ1913" i="24"/>
  <c r="AK1913" i="24" s="1"/>
  <c r="AF2217" i="24"/>
  <c r="AG2217" i="24" s="1"/>
  <c r="AH2217" i="24"/>
  <c r="AI2217" i="24" s="1"/>
  <c r="AJ2217" i="24"/>
  <c r="AK2217" i="24" s="1"/>
  <c r="AF1468" i="24"/>
  <c r="AG1468" i="24" s="1"/>
  <c r="AH1468" i="24"/>
  <c r="AI1468" i="24" s="1"/>
  <c r="AJ1468" i="24"/>
  <c r="AK1468" i="24" s="1"/>
  <c r="AF1469" i="24"/>
  <c r="AG1469" i="24" s="1"/>
  <c r="AH1469" i="24"/>
  <c r="AI1469" i="24" s="1"/>
  <c r="AJ1469" i="24"/>
  <c r="AK1469" i="24" s="1"/>
  <c r="AF1906" i="24"/>
  <c r="AG1906" i="24" s="1"/>
  <c r="AH1906" i="24"/>
  <c r="AI1906" i="24" s="1"/>
  <c r="AJ1906" i="24"/>
  <c r="AK1906" i="24" s="1"/>
  <c r="AF2288" i="24"/>
  <c r="AG2288" i="24" s="1"/>
  <c r="AH2288" i="24"/>
  <c r="AI2288" i="24" s="1"/>
  <c r="AJ2288" i="24"/>
  <c r="AK2288" i="24" s="1"/>
  <c r="AF2120" i="24"/>
  <c r="AG2120" i="24" s="1"/>
  <c r="AH2120" i="24"/>
  <c r="AI2120" i="24" s="1"/>
  <c r="AJ2120" i="24"/>
  <c r="AK2120" i="24" s="1"/>
  <c r="AF1861" i="24"/>
  <c r="AG1861" i="24" s="1"/>
  <c r="AH1861" i="24"/>
  <c r="AI1861" i="24" s="1"/>
  <c r="AJ1861" i="24"/>
  <c r="AK1861" i="24" s="1"/>
  <c r="AF1470" i="24"/>
  <c r="AG1470" i="24" s="1"/>
  <c r="AH1470" i="24"/>
  <c r="AI1470" i="24" s="1"/>
  <c r="AJ1470" i="24"/>
  <c r="AK1470" i="24" s="1"/>
  <c r="AF1879" i="24"/>
  <c r="AG1879" i="24" s="1"/>
  <c r="AH1879" i="24"/>
  <c r="AI1879" i="24" s="1"/>
  <c r="AJ1879" i="24"/>
  <c r="AK1879" i="24" s="1"/>
  <c r="AF2219" i="24"/>
  <c r="AG2219" i="24" s="1"/>
  <c r="AH2219" i="24"/>
  <c r="AI2219" i="24" s="1"/>
  <c r="AJ2219" i="24"/>
  <c r="AK2219" i="24" s="1"/>
  <c r="AF2444" i="24"/>
  <c r="AG2444" i="24" s="1"/>
  <c r="AH2444" i="24"/>
  <c r="AI2444" i="24" s="1"/>
  <c r="AJ2444" i="24"/>
  <c r="AK2444" i="24" s="1"/>
  <c r="AF2263" i="24"/>
  <c r="AG2263" i="24" s="1"/>
  <c r="AH2263" i="24"/>
  <c r="AI2263" i="24" s="1"/>
  <c r="AJ2263" i="24"/>
  <c r="AK2263" i="24" s="1"/>
  <c r="AF2100" i="24"/>
  <c r="AG2100" i="24" s="1"/>
  <c r="AH2100" i="24"/>
  <c r="AI2100" i="24" s="1"/>
  <c r="AJ2100" i="24"/>
  <c r="AK2100" i="24" s="1"/>
  <c r="AF2264" i="24"/>
  <c r="AG2264" i="24" s="1"/>
  <c r="AH2264" i="24"/>
  <c r="AI2264" i="24" s="1"/>
  <c r="AJ2264" i="24"/>
  <c r="AK2264" i="24" s="1"/>
  <c r="AF2246" i="24"/>
  <c r="AG2246" i="24" s="1"/>
  <c r="AH2246" i="24"/>
  <c r="AI2246" i="24" s="1"/>
  <c r="AJ2246" i="24"/>
  <c r="AK2246" i="24" s="1"/>
  <c r="AF2262" i="24"/>
  <c r="AG2262" i="24" s="1"/>
  <c r="AH2262" i="24"/>
  <c r="AI2262" i="24" s="1"/>
  <c r="AJ2262" i="24"/>
  <c r="AK2262" i="24" s="1"/>
  <c r="AF2179" i="24"/>
  <c r="AG2179" i="24" s="1"/>
  <c r="AH2179" i="24"/>
  <c r="AI2179" i="24" s="1"/>
  <c r="AJ2179" i="24"/>
  <c r="AK2179" i="24" s="1"/>
  <c r="AF2209" i="24"/>
  <c r="AG2209" i="24" s="1"/>
  <c r="AH2209" i="24"/>
  <c r="AI2209" i="24" s="1"/>
  <c r="AJ2209" i="24"/>
  <c r="AK2209" i="24" s="1"/>
  <c r="AF2124" i="24"/>
  <c r="AG2124" i="24" s="1"/>
  <c r="AH2124" i="24"/>
  <c r="AI2124" i="24" s="1"/>
  <c r="AJ2124" i="24"/>
  <c r="AK2124" i="24" s="1"/>
  <c r="AF1471" i="24"/>
  <c r="AG1471" i="24" s="1"/>
  <c r="AH1471" i="24"/>
  <c r="AI1471" i="24" s="1"/>
  <c r="AJ1471" i="24"/>
  <c r="AK1471" i="24" s="1"/>
  <c r="AF577" i="24"/>
  <c r="AG577" i="24" s="1"/>
  <c r="AH577" i="24"/>
  <c r="AI577" i="24" s="1"/>
  <c r="AJ577" i="24"/>
  <c r="AK577" i="24" s="1"/>
  <c r="AF578" i="24"/>
  <c r="AG578" i="24" s="1"/>
  <c r="AH578" i="24"/>
  <c r="AI578" i="24" s="1"/>
  <c r="AJ578" i="24"/>
  <c r="AK578" i="24" s="1"/>
  <c r="AF1472" i="24"/>
  <c r="AG1472" i="24" s="1"/>
  <c r="AH1472" i="24"/>
  <c r="AI1472" i="24" s="1"/>
  <c r="AJ1472" i="24"/>
  <c r="AK1472" i="24" s="1"/>
  <c r="AF579" i="24"/>
  <c r="AG579" i="24" s="1"/>
  <c r="AH579" i="24"/>
  <c r="AI579" i="24" s="1"/>
  <c r="AJ579" i="24"/>
  <c r="AK579" i="24" s="1"/>
  <c r="AF580" i="24"/>
  <c r="AG580" i="24" s="1"/>
  <c r="AH580" i="24"/>
  <c r="AI580" i="24" s="1"/>
  <c r="AJ580" i="24"/>
  <c r="AK580" i="24" s="1"/>
  <c r="AF581" i="24"/>
  <c r="AG581" i="24" s="1"/>
  <c r="AH581" i="24"/>
  <c r="AI581" i="24" s="1"/>
  <c r="AJ581" i="24"/>
  <c r="AK581" i="24" s="1"/>
  <c r="AF582" i="24"/>
  <c r="AG582" i="24" s="1"/>
  <c r="AH582" i="24"/>
  <c r="AI582" i="24" s="1"/>
  <c r="AJ582" i="24"/>
  <c r="AK582" i="24" s="1"/>
  <c r="AF583" i="24"/>
  <c r="AG583" i="24" s="1"/>
  <c r="AH583" i="24"/>
  <c r="AI583" i="24" s="1"/>
  <c r="AJ583" i="24"/>
  <c r="AK583" i="24" s="1"/>
  <c r="AF584" i="24"/>
  <c r="AG584" i="24" s="1"/>
  <c r="AH584" i="24"/>
  <c r="AI584" i="24" s="1"/>
  <c r="AJ584" i="24"/>
  <c r="AK584" i="24" s="1"/>
  <c r="AF1473" i="24"/>
  <c r="AG1473" i="24" s="1"/>
  <c r="AH1473" i="24"/>
  <c r="AI1473" i="24" s="1"/>
  <c r="AJ1473" i="24"/>
  <c r="AK1473" i="24" s="1"/>
  <c r="AF585" i="24"/>
  <c r="AG585" i="24" s="1"/>
  <c r="AH585" i="24"/>
  <c r="AI585" i="24" s="1"/>
  <c r="AJ585" i="24"/>
  <c r="AK585" i="24" s="1"/>
  <c r="AF586" i="24"/>
  <c r="AG586" i="24" s="1"/>
  <c r="AH586" i="24"/>
  <c r="AI586" i="24" s="1"/>
  <c r="AJ586" i="24"/>
  <c r="AK586" i="24" s="1"/>
  <c r="AF1474" i="24"/>
  <c r="AG1474" i="24" s="1"/>
  <c r="AH1474" i="24"/>
  <c r="AI1474" i="24" s="1"/>
  <c r="AJ1474" i="24"/>
  <c r="AK1474" i="24" s="1"/>
  <c r="AF587" i="24"/>
  <c r="AG587" i="24" s="1"/>
  <c r="AH587" i="24"/>
  <c r="AI587" i="24" s="1"/>
  <c r="AJ587" i="24"/>
  <c r="AK587" i="24" s="1"/>
  <c r="AF588" i="24"/>
  <c r="AG588" i="24" s="1"/>
  <c r="AH588" i="24"/>
  <c r="AI588" i="24" s="1"/>
  <c r="AJ588" i="24"/>
  <c r="AK588" i="24" s="1"/>
  <c r="AF2047" i="24"/>
  <c r="AG2047" i="24" s="1"/>
  <c r="AH2047" i="24"/>
  <c r="AI2047" i="24" s="1"/>
  <c r="AJ2047" i="24"/>
  <c r="AK2047" i="24" s="1"/>
  <c r="AF1475" i="24"/>
  <c r="AG1475" i="24" s="1"/>
  <c r="AH1475" i="24"/>
  <c r="AI1475" i="24" s="1"/>
  <c r="AJ1475" i="24"/>
  <c r="AK1475" i="24" s="1"/>
  <c r="AF1989" i="24"/>
  <c r="AG1989" i="24" s="1"/>
  <c r="AH1989" i="24"/>
  <c r="AI1989" i="24" s="1"/>
  <c r="AJ1989" i="24"/>
  <c r="AK1989" i="24" s="1"/>
  <c r="AF1878" i="24"/>
  <c r="AG1878" i="24" s="1"/>
  <c r="AH1878" i="24"/>
  <c r="AI1878" i="24" s="1"/>
  <c r="AJ1878" i="24"/>
  <c r="AK1878" i="24" s="1"/>
  <c r="AF1882" i="24"/>
  <c r="AG1882" i="24" s="1"/>
  <c r="AH1882" i="24"/>
  <c r="AI1882" i="24" s="1"/>
  <c r="AJ1882" i="24"/>
  <c r="AK1882" i="24" s="1"/>
  <c r="AF1942" i="24"/>
  <c r="AG1942" i="24" s="1"/>
  <c r="AH1942" i="24"/>
  <c r="AI1942" i="24" s="1"/>
  <c r="AJ1942" i="24"/>
  <c r="AK1942" i="24" s="1"/>
  <c r="AF2110" i="24"/>
  <c r="AG2110" i="24" s="1"/>
  <c r="AH2110" i="24"/>
  <c r="AI2110" i="24" s="1"/>
  <c r="AJ2110" i="24"/>
  <c r="AK2110" i="24" s="1"/>
  <c r="AF2523" i="24"/>
  <c r="AG2523" i="24" s="1"/>
  <c r="AH2523" i="24"/>
  <c r="AI2523" i="24" s="1"/>
  <c r="AJ2523" i="24"/>
  <c r="AK2523" i="24" s="1"/>
  <c r="AF2051" i="24"/>
  <c r="AG2051" i="24" s="1"/>
  <c r="AH2051" i="24"/>
  <c r="AI2051" i="24" s="1"/>
  <c r="AJ2051" i="24"/>
  <c r="AK2051" i="24" s="1"/>
  <c r="AF2487" i="24"/>
  <c r="AG2487" i="24" s="1"/>
  <c r="AH2487" i="24"/>
  <c r="AI2487" i="24" s="1"/>
  <c r="AJ2487" i="24"/>
  <c r="AK2487" i="24" s="1"/>
  <c r="AF1990" i="24"/>
  <c r="AG1990" i="24" s="1"/>
  <c r="AH1990" i="24"/>
  <c r="AI1990" i="24" s="1"/>
  <c r="AJ1990" i="24"/>
  <c r="AK1990" i="24" s="1"/>
  <c r="AF2493" i="24"/>
  <c r="AG2493" i="24" s="1"/>
  <c r="AH2493" i="24"/>
  <c r="AI2493" i="24" s="1"/>
  <c r="AJ2493" i="24"/>
  <c r="AK2493" i="24" s="1"/>
  <c r="AF2023" i="24"/>
  <c r="AG2023" i="24" s="1"/>
  <c r="AH2023" i="24"/>
  <c r="AI2023" i="24" s="1"/>
  <c r="AJ2023" i="24"/>
  <c r="AK2023" i="24" s="1"/>
  <c r="AF1955" i="24"/>
  <c r="AG1955" i="24" s="1"/>
  <c r="AH1955" i="24"/>
  <c r="AI1955" i="24" s="1"/>
  <c r="AJ1955" i="24"/>
  <c r="AK1955" i="24" s="1"/>
  <c r="AF2052" i="24"/>
  <c r="AG2052" i="24" s="1"/>
  <c r="AH2052" i="24"/>
  <c r="AI2052" i="24" s="1"/>
  <c r="AJ2052" i="24"/>
  <c r="AK2052" i="24" s="1"/>
  <c r="AF2101" i="24"/>
  <c r="AG2101" i="24" s="1"/>
  <c r="AH2101" i="24"/>
  <c r="AI2101" i="24" s="1"/>
  <c r="AJ2101" i="24"/>
  <c r="AK2101" i="24" s="1"/>
  <c r="AF1901" i="24"/>
  <c r="AG1901" i="24" s="1"/>
  <c r="AH1901" i="24"/>
  <c r="AI1901" i="24" s="1"/>
  <c r="AJ1901" i="24"/>
  <c r="AK1901" i="24" s="1"/>
  <c r="AF2265" i="24"/>
  <c r="AG2265" i="24" s="1"/>
  <c r="AH2265" i="24"/>
  <c r="AI2265" i="24" s="1"/>
  <c r="AJ2265" i="24"/>
  <c r="AK2265" i="24" s="1"/>
  <c r="AF2000" i="24"/>
  <c r="AG2000" i="24" s="1"/>
  <c r="AH2000" i="24"/>
  <c r="AI2000" i="24" s="1"/>
  <c r="AJ2000" i="24"/>
  <c r="AK2000" i="24" s="1"/>
  <c r="AF2067" i="24"/>
  <c r="AG2067" i="24" s="1"/>
  <c r="AH2067" i="24"/>
  <c r="AI2067" i="24" s="1"/>
  <c r="AJ2067" i="24"/>
  <c r="AK2067" i="24" s="1"/>
  <c r="AF589" i="24"/>
  <c r="AG589" i="24" s="1"/>
  <c r="AH589" i="24"/>
  <c r="AI589" i="24" s="1"/>
  <c r="AJ589" i="24"/>
  <c r="AK589" i="24" s="1"/>
  <c r="AF590" i="24"/>
  <c r="AG590" i="24" s="1"/>
  <c r="AH590" i="24"/>
  <c r="AI590" i="24" s="1"/>
  <c r="AJ590" i="24"/>
  <c r="AK590" i="24" s="1"/>
  <c r="AF591" i="24"/>
  <c r="AG591" i="24" s="1"/>
  <c r="AH591" i="24"/>
  <c r="AI591" i="24" s="1"/>
  <c r="AJ591" i="24"/>
  <c r="AK591" i="24" s="1"/>
  <c r="AF592" i="24"/>
  <c r="AG592" i="24" s="1"/>
  <c r="AH592" i="24"/>
  <c r="AI592" i="24" s="1"/>
  <c r="AJ592" i="24"/>
  <c r="AK592" i="24" s="1"/>
  <c r="AF593" i="24"/>
  <c r="AG593" i="24" s="1"/>
  <c r="AH593" i="24"/>
  <c r="AI593" i="24" s="1"/>
  <c r="AJ593" i="24"/>
  <c r="AK593" i="24" s="1"/>
  <c r="AF594" i="24"/>
  <c r="AG594" i="24" s="1"/>
  <c r="AH594" i="24"/>
  <c r="AI594" i="24" s="1"/>
  <c r="AJ594" i="24"/>
  <c r="AK594" i="24" s="1"/>
  <c r="AF595" i="24"/>
  <c r="AG595" i="24" s="1"/>
  <c r="AH595" i="24"/>
  <c r="AI595" i="24" s="1"/>
  <c r="AJ595" i="24"/>
  <c r="AK595" i="24" s="1"/>
  <c r="AF596" i="24"/>
  <c r="AG596" i="24" s="1"/>
  <c r="AH596" i="24"/>
  <c r="AI596" i="24" s="1"/>
  <c r="AJ596" i="24"/>
  <c r="AK596" i="24" s="1"/>
  <c r="AF597" i="24"/>
  <c r="AG597" i="24" s="1"/>
  <c r="AH597" i="24"/>
  <c r="AI597" i="24" s="1"/>
  <c r="AJ597" i="24"/>
  <c r="AK597" i="24" s="1"/>
  <c r="AF598" i="24"/>
  <c r="AG598" i="24" s="1"/>
  <c r="AH598" i="24"/>
  <c r="AI598" i="24" s="1"/>
  <c r="AJ598" i="24"/>
  <c r="AK598" i="24" s="1"/>
  <c r="AF599" i="24"/>
  <c r="AG599" i="24" s="1"/>
  <c r="AH599" i="24"/>
  <c r="AI599" i="24" s="1"/>
  <c r="AJ599" i="24"/>
  <c r="AK599" i="24" s="1"/>
  <c r="AF600" i="24"/>
  <c r="AG600" i="24" s="1"/>
  <c r="AH600" i="24"/>
  <c r="AI600" i="24" s="1"/>
  <c r="AJ600" i="24"/>
  <c r="AK600" i="24" s="1"/>
  <c r="AF601" i="24"/>
  <c r="AG601" i="24" s="1"/>
  <c r="AH601" i="24"/>
  <c r="AI601" i="24" s="1"/>
  <c r="AJ601" i="24"/>
  <c r="AK601" i="24" s="1"/>
  <c r="AF602" i="24"/>
  <c r="AG602" i="24" s="1"/>
  <c r="AH602" i="24"/>
  <c r="AI602" i="24" s="1"/>
  <c r="AJ602" i="24"/>
  <c r="AK602" i="24" s="1"/>
  <c r="AF603" i="24"/>
  <c r="AG603" i="24" s="1"/>
  <c r="AH603" i="24"/>
  <c r="AI603" i="24" s="1"/>
  <c r="AJ603" i="24"/>
  <c r="AK603" i="24" s="1"/>
  <c r="AF1903" i="24"/>
  <c r="AG1903" i="24" s="1"/>
  <c r="AH1903" i="24"/>
  <c r="AI1903" i="24" s="1"/>
  <c r="AJ1903" i="24"/>
  <c r="AK1903" i="24" s="1"/>
  <c r="AF1853" i="24"/>
  <c r="AG1853" i="24" s="1"/>
  <c r="AH1853" i="24"/>
  <c r="AI1853" i="24" s="1"/>
  <c r="AJ1853" i="24"/>
  <c r="AK1853" i="24" s="1"/>
  <c r="AF2285" i="24"/>
  <c r="AG2285" i="24" s="1"/>
  <c r="AH2285" i="24"/>
  <c r="AI2285" i="24" s="1"/>
  <c r="AJ2285" i="24"/>
  <c r="AK2285" i="24" s="1"/>
  <c r="AF1852" i="24"/>
  <c r="AG1852" i="24" s="1"/>
  <c r="AH1852" i="24"/>
  <c r="AI1852" i="24" s="1"/>
  <c r="AJ1852" i="24"/>
  <c r="AK1852" i="24" s="1"/>
  <c r="AF2054" i="24"/>
  <c r="AG2054" i="24" s="1"/>
  <c r="AH2054" i="24"/>
  <c r="AI2054" i="24" s="1"/>
  <c r="AJ2054" i="24"/>
  <c r="AK2054" i="24" s="1"/>
  <c r="AF604" i="24"/>
  <c r="AG604" i="24" s="1"/>
  <c r="AH604" i="24"/>
  <c r="AI604" i="24" s="1"/>
  <c r="AJ604" i="24"/>
  <c r="AK604" i="24" s="1"/>
  <c r="AF605" i="24"/>
  <c r="AG605" i="24" s="1"/>
  <c r="AH605" i="24"/>
  <c r="AI605" i="24" s="1"/>
  <c r="AJ605" i="24"/>
  <c r="AK605" i="24" s="1"/>
  <c r="AF606" i="24"/>
  <c r="AG606" i="24" s="1"/>
  <c r="AH606" i="24"/>
  <c r="AI606" i="24" s="1"/>
  <c r="AJ606" i="24"/>
  <c r="AK606" i="24" s="1"/>
  <c r="AF607" i="24"/>
  <c r="AG607" i="24" s="1"/>
  <c r="AH607" i="24"/>
  <c r="AI607" i="24" s="1"/>
  <c r="AJ607" i="24"/>
  <c r="AK607" i="24" s="1"/>
  <c r="AF608" i="24"/>
  <c r="AG608" i="24" s="1"/>
  <c r="AH608" i="24"/>
  <c r="AI608" i="24" s="1"/>
  <c r="AJ608" i="24"/>
  <c r="AK608" i="24" s="1"/>
  <c r="AF609" i="24"/>
  <c r="AG609" i="24" s="1"/>
  <c r="AH609" i="24"/>
  <c r="AI609" i="24" s="1"/>
  <c r="AJ609" i="24"/>
  <c r="AK609" i="24" s="1"/>
  <c r="AF610" i="24"/>
  <c r="AG610" i="24" s="1"/>
  <c r="AH610" i="24"/>
  <c r="AI610" i="24" s="1"/>
  <c r="AJ610" i="24"/>
  <c r="AK610" i="24" s="1"/>
  <c r="AF611" i="24"/>
  <c r="AG611" i="24" s="1"/>
  <c r="AH611" i="24"/>
  <c r="AI611" i="24" s="1"/>
  <c r="AJ611" i="24"/>
  <c r="AK611" i="24" s="1"/>
  <c r="AF612" i="24"/>
  <c r="AG612" i="24" s="1"/>
  <c r="AH612" i="24"/>
  <c r="AI612" i="24" s="1"/>
  <c r="AJ612" i="24"/>
  <c r="AK612" i="24" s="1"/>
  <c r="AF613" i="24"/>
  <c r="AG613" i="24" s="1"/>
  <c r="AH613" i="24"/>
  <c r="AI613" i="24" s="1"/>
  <c r="AJ613" i="24"/>
  <c r="AK613" i="24" s="1"/>
  <c r="AF614" i="24"/>
  <c r="AG614" i="24" s="1"/>
  <c r="AH614" i="24"/>
  <c r="AI614" i="24" s="1"/>
  <c r="AJ614" i="24"/>
  <c r="AK614" i="24" s="1"/>
  <c r="AF615" i="24"/>
  <c r="AG615" i="24" s="1"/>
  <c r="AH615" i="24"/>
  <c r="AI615" i="24" s="1"/>
  <c r="AJ615" i="24"/>
  <c r="AK615" i="24" s="1"/>
  <c r="AF616" i="24"/>
  <c r="AG616" i="24" s="1"/>
  <c r="AH616" i="24"/>
  <c r="AI616" i="24" s="1"/>
  <c r="AJ616" i="24"/>
  <c r="AK616" i="24" s="1"/>
  <c r="AF1479" i="24"/>
  <c r="AG1479" i="24" s="1"/>
  <c r="AH1479" i="24"/>
  <c r="AI1479" i="24" s="1"/>
  <c r="AJ1479" i="24"/>
  <c r="AK1479" i="24" s="1"/>
  <c r="AF617" i="24"/>
  <c r="AG617" i="24" s="1"/>
  <c r="AH617" i="24"/>
  <c r="AI617" i="24" s="1"/>
  <c r="AJ617" i="24"/>
  <c r="AK617" i="24" s="1"/>
  <c r="AF618" i="24"/>
  <c r="AG618" i="24" s="1"/>
  <c r="AH618" i="24"/>
  <c r="AI618" i="24" s="1"/>
  <c r="AJ618" i="24"/>
  <c r="AK618" i="24" s="1"/>
  <c r="AF619" i="24"/>
  <c r="AG619" i="24" s="1"/>
  <c r="AH619" i="24"/>
  <c r="AI619" i="24" s="1"/>
  <c r="AJ619" i="24"/>
  <c r="AK619" i="24" s="1"/>
  <c r="AF620" i="24"/>
  <c r="AG620" i="24" s="1"/>
  <c r="AH620" i="24"/>
  <c r="AI620" i="24" s="1"/>
  <c r="AJ620" i="24"/>
  <c r="AK620" i="24" s="1"/>
  <c r="AF621" i="24"/>
  <c r="AG621" i="24" s="1"/>
  <c r="AH621" i="24"/>
  <c r="AI621" i="24" s="1"/>
  <c r="AJ621" i="24"/>
  <c r="AK621" i="24" s="1"/>
  <c r="AF622" i="24"/>
  <c r="AG622" i="24" s="1"/>
  <c r="AH622" i="24"/>
  <c r="AI622" i="24" s="1"/>
  <c r="AJ622" i="24"/>
  <c r="AK622" i="24" s="1"/>
  <c r="AF623" i="24"/>
  <c r="AG623" i="24" s="1"/>
  <c r="AH623" i="24"/>
  <c r="AI623" i="24" s="1"/>
  <c r="AJ623" i="24"/>
  <c r="AK623" i="24" s="1"/>
  <c r="AF624" i="24"/>
  <c r="AG624" i="24" s="1"/>
  <c r="AH624" i="24"/>
  <c r="AI624" i="24" s="1"/>
  <c r="AJ624" i="24"/>
  <c r="AK624" i="24" s="1"/>
  <c r="AF625" i="24"/>
  <c r="AG625" i="24" s="1"/>
  <c r="AH625" i="24"/>
  <c r="AI625" i="24" s="1"/>
  <c r="AJ625" i="24"/>
  <c r="AK625" i="24" s="1"/>
  <c r="AF626" i="24"/>
  <c r="AG626" i="24" s="1"/>
  <c r="AH626" i="24"/>
  <c r="AI626" i="24" s="1"/>
  <c r="AJ626" i="24"/>
  <c r="AK626" i="24" s="1"/>
  <c r="AF627" i="24"/>
  <c r="AG627" i="24" s="1"/>
  <c r="AH627" i="24"/>
  <c r="AI627" i="24" s="1"/>
  <c r="AJ627" i="24"/>
  <c r="AK627" i="24" s="1"/>
  <c r="AF628" i="24"/>
  <c r="AG628" i="24" s="1"/>
  <c r="AH628" i="24"/>
  <c r="AI628" i="24" s="1"/>
  <c r="AJ628" i="24"/>
  <c r="AK628" i="24" s="1"/>
  <c r="AF629" i="24"/>
  <c r="AG629" i="24" s="1"/>
  <c r="AH629" i="24"/>
  <c r="AI629" i="24" s="1"/>
  <c r="AJ629" i="24"/>
  <c r="AK629" i="24" s="1"/>
  <c r="AF1481" i="24"/>
  <c r="AG1481" i="24" s="1"/>
  <c r="AH1481" i="24"/>
  <c r="AI1481" i="24" s="1"/>
  <c r="AJ1481" i="24"/>
  <c r="AK1481" i="24" s="1"/>
  <c r="AF630" i="24"/>
  <c r="AG630" i="24" s="1"/>
  <c r="AH630" i="24"/>
  <c r="AI630" i="24" s="1"/>
  <c r="AJ630" i="24"/>
  <c r="AK630" i="24" s="1"/>
  <c r="AF631" i="24"/>
  <c r="AG631" i="24" s="1"/>
  <c r="AH631" i="24"/>
  <c r="AI631" i="24" s="1"/>
  <c r="AJ631" i="24"/>
  <c r="AK631" i="24" s="1"/>
  <c r="AF632" i="24"/>
  <c r="AG632" i="24" s="1"/>
  <c r="AH632" i="24"/>
  <c r="AI632" i="24" s="1"/>
  <c r="AJ632" i="24"/>
  <c r="AK632" i="24" s="1"/>
  <c r="AF633" i="24"/>
  <c r="AG633" i="24" s="1"/>
  <c r="AH633" i="24"/>
  <c r="AI633" i="24" s="1"/>
  <c r="AJ633" i="24"/>
  <c r="AK633" i="24" s="1"/>
  <c r="AF634" i="24"/>
  <c r="AG634" i="24" s="1"/>
  <c r="AH634" i="24"/>
  <c r="AI634" i="24" s="1"/>
  <c r="AJ634" i="24"/>
  <c r="AK634" i="24" s="1"/>
  <c r="AF635" i="24"/>
  <c r="AG635" i="24" s="1"/>
  <c r="AH635" i="24"/>
  <c r="AI635" i="24" s="1"/>
  <c r="AJ635" i="24"/>
  <c r="AK635" i="24" s="1"/>
  <c r="AF636" i="24"/>
  <c r="AG636" i="24" s="1"/>
  <c r="AH636" i="24"/>
  <c r="AI636" i="24" s="1"/>
  <c r="AJ636" i="24"/>
  <c r="AK636" i="24" s="1"/>
  <c r="AF637" i="24"/>
  <c r="AG637" i="24" s="1"/>
  <c r="AH637" i="24"/>
  <c r="AI637" i="24" s="1"/>
  <c r="AJ637" i="24"/>
  <c r="AK637" i="24" s="1"/>
  <c r="AF638" i="24"/>
  <c r="AG638" i="24" s="1"/>
  <c r="AH638" i="24"/>
  <c r="AI638" i="24" s="1"/>
  <c r="AJ638" i="24"/>
  <c r="AK638" i="24" s="1"/>
  <c r="AF639" i="24"/>
  <c r="AG639" i="24" s="1"/>
  <c r="AH639" i="24"/>
  <c r="AI639" i="24" s="1"/>
  <c r="AJ639" i="24"/>
  <c r="AK639" i="24" s="1"/>
  <c r="AF640" i="24"/>
  <c r="AG640" i="24" s="1"/>
  <c r="AH640" i="24"/>
  <c r="AI640" i="24" s="1"/>
  <c r="AJ640" i="24"/>
  <c r="AK640" i="24" s="1"/>
  <c r="AF641" i="24"/>
  <c r="AG641" i="24" s="1"/>
  <c r="AH641" i="24"/>
  <c r="AI641" i="24" s="1"/>
  <c r="AJ641" i="24"/>
  <c r="AK641" i="24" s="1"/>
  <c r="AF642" i="24"/>
  <c r="AG642" i="24" s="1"/>
  <c r="AH642" i="24"/>
  <c r="AI642" i="24" s="1"/>
  <c r="AJ642" i="24"/>
  <c r="AK642" i="24" s="1"/>
  <c r="AF1483" i="24"/>
  <c r="AG1483" i="24" s="1"/>
  <c r="AH1483" i="24"/>
  <c r="AI1483" i="24" s="1"/>
  <c r="AJ1483" i="24"/>
  <c r="AK1483" i="24" s="1"/>
  <c r="AF1484" i="24"/>
  <c r="AG1484" i="24" s="1"/>
  <c r="AH1484" i="24"/>
  <c r="AI1484" i="24" s="1"/>
  <c r="AJ1484" i="24"/>
  <c r="AK1484" i="24" s="1"/>
  <c r="AF1485" i="24"/>
  <c r="AG1485" i="24" s="1"/>
  <c r="AH1485" i="24"/>
  <c r="AI1485" i="24" s="1"/>
  <c r="AJ1485" i="24"/>
  <c r="AK1485" i="24" s="1"/>
  <c r="AF1486" i="24"/>
  <c r="AG1486" i="24" s="1"/>
  <c r="AH1486" i="24"/>
  <c r="AI1486" i="24" s="1"/>
  <c r="AJ1486" i="24"/>
  <c r="AK1486" i="24" s="1"/>
  <c r="AF1487" i="24"/>
  <c r="AG1487" i="24" s="1"/>
  <c r="AH1487" i="24"/>
  <c r="AI1487" i="24" s="1"/>
  <c r="AJ1487" i="24"/>
  <c r="AK1487" i="24" s="1"/>
  <c r="AF1488" i="24"/>
  <c r="AG1488" i="24" s="1"/>
  <c r="AH1488" i="24"/>
  <c r="AI1488" i="24" s="1"/>
  <c r="AJ1488" i="24"/>
  <c r="AK1488" i="24" s="1"/>
  <c r="AF643" i="24"/>
  <c r="AG643" i="24" s="1"/>
  <c r="AH643" i="24"/>
  <c r="AI643" i="24" s="1"/>
  <c r="AJ643" i="24"/>
  <c r="AK643" i="24" s="1"/>
  <c r="AF1489" i="24"/>
  <c r="AG1489" i="24" s="1"/>
  <c r="AH1489" i="24"/>
  <c r="AI1489" i="24" s="1"/>
  <c r="AJ1489" i="24"/>
  <c r="AK1489" i="24" s="1"/>
  <c r="AF644" i="24"/>
  <c r="AG644" i="24" s="1"/>
  <c r="AH644" i="24"/>
  <c r="AI644" i="24" s="1"/>
  <c r="AJ644" i="24"/>
  <c r="AK644" i="24" s="1"/>
  <c r="AF1490" i="24"/>
  <c r="AG1490" i="24" s="1"/>
  <c r="AH1490" i="24"/>
  <c r="AI1490" i="24" s="1"/>
  <c r="AJ1490" i="24"/>
  <c r="AK1490" i="24" s="1"/>
  <c r="AF1491" i="24"/>
  <c r="AG1491" i="24" s="1"/>
  <c r="AH1491" i="24"/>
  <c r="AI1491" i="24" s="1"/>
  <c r="AJ1491" i="24"/>
  <c r="AK1491" i="24" s="1"/>
  <c r="AF1492" i="24"/>
  <c r="AG1492" i="24" s="1"/>
  <c r="AH1492" i="24"/>
  <c r="AI1492" i="24" s="1"/>
  <c r="AJ1492" i="24"/>
  <c r="AK1492" i="24" s="1"/>
  <c r="AF1493" i="24"/>
  <c r="AG1493" i="24" s="1"/>
  <c r="AH1493" i="24"/>
  <c r="AI1493" i="24" s="1"/>
  <c r="AJ1493" i="24"/>
  <c r="AK1493" i="24" s="1"/>
  <c r="AF1494" i="24"/>
  <c r="AG1494" i="24" s="1"/>
  <c r="AH1494" i="24"/>
  <c r="AI1494" i="24" s="1"/>
  <c r="AJ1494" i="24"/>
  <c r="AK1494" i="24" s="1"/>
  <c r="AF1495" i="24"/>
  <c r="AG1495" i="24" s="1"/>
  <c r="AH1495" i="24"/>
  <c r="AI1495" i="24" s="1"/>
  <c r="AJ1495" i="24"/>
  <c r="AK1495" i="24" s="1"/>
  <c r="AF1496" i="24"/>
  <c r="AG1496" i="24" s="1"/>
  <c r="AH1496" i="24"/>
  <c r="AI1496" i="24" s="1"/>
  <c r="AJ1496" i="24"/>
  <c r="AK1496" i="24" s="1"/>
  <c r="AF1497" i="24"/>
  <c r="AG1497" i="24" s="1"/>
  <c r="AH1497" i="24"/>
  <c r="AI1497" i="24" s="1"/>
  <c r="AJ1497" i="24"/>
  <c r="AK1497" i="24" s="1"/>
  <c r="AF1498" i="24"/>
  <c r="AG1498" i="24" s="1"/>
  <c r="AH1498" i="24"/>
  <c r="AI1498" i="24" s="1"/>
  <c r="AJ1498" i="24"/>
  <c r="AK1498" i="24" s="1"/>
  <c r="AF645" i="24"/>
  <c r="AG645" i="24" s="1"/>
  <c r="AH645" i="24"/>
  <c r="AI645" i="24" s="1"/>
  <c r="AJ645" i="24"/>
  <c r="AK645" i="24" s="1"/>
  <c r="AF1499" i="24"/>
  <c r="AG1499" i="24" s="1"/>
  <c r="AH1499" i="24"/>
  <c r="AI1499" i="24" s="1"/>
  <c r="AJ1499" i="24"/>
  <c r="AK1499" i="24" s="1"/>
  <c r="AF1500" i="24"/>
  <c r="AG1500" i="24" s="1"/>
  <c r="AH1500" i="24"/>
  <c r="AI1500" i="24" s="1"/>
  <c r="AJ1500" i="24"/>
  <c r="AK1500" i="24" s="1"/>
  <c r="AF1501" i="24"/>
  <c r="AG1501" i="24" s="1"/>
  <c r="AH1501" i="24"/>
  <c r="AI1501" i="24" s="1"/>
  <c r="AJ1501" i="24"/>
  <c r="AK1501" i="24" s="1"/>
  <c r="AF1502" i="24"/>
  <c r="AG1502" i="24" s="1"/>
  <c r="AH1502" i="24"/>
  <c r="AI1502" i="24" s="1"/>
  <c r="AJ1502" i="24"/>
  <c r="AK1502" i="24" s="1"/>
  <c r="AF1503" i="24"/>
  <c r="AG1503" i="24" s="1"/>
  <c r="AH1503" i="24"/>
  <c r="AI1503" i="24" s="1"/>
  <c r="AJ1503" i="24"/>
  <c r="AK1503" i="24" s="1"/>
  <c r="AF1504" i="24"/>
  <c r="AG1504" i="24" s="1"/>
  <c r="AH1504" i="24"/>
  <c r="AI1504" i="24" s="1"/>
  <c r="AJ1504" i="24"/>
  <c r="AK1504" i="24" s="1"/>
  <c r="AF1505" i="24"/>
  <c r="AG1505" i="24" s="1"/>
  <c r="AH1505" i="24"/>
  <c r="AI1505" i="24" s="1"/>
  <c r="AJ1505" i="24"/>
  <c r="AK1505" i="24" s="1"/>
  <c r="AF1506" i="24"/>
  <c r="AG1506" i="24" s="1"/>
  <c r="AH1506" i="24"/>
  <c r="AI1506" i="24" s="1"/>
  <c r="AJ1506" i="24"/>
  <c r="AK1506" i="24" s="1"/>
  <c r="AF2082" i="24"/>
  <c r="AG2082" i="24" s="1"/>
  <c r="AH2082" i="24"/>
  <c r="AI2082" i="24" s="1"/>
  <c r="AJ2082" i="24"/>
  <c r="AK2082" i="24" s="1"/>
  <c r="AF1872" i="24"/>
  <c r="AG1872" i="24" s="1"/>
  <c r="AH1872" i="24"/>
  <c r="AI1872" i="24" s="1"/>
  <c r="AJ1872" i="24"/>
  <c r="AK1872" i="24" s="1"/>
  <c r="AF646" i="24"/>
  <c r="AG646" i="24" s="1"/>
  <c r="AH646" i="24"/>
  <c r="AI646" i="24" s="1"/>
  <c r="AJ646" i="24"/>
  <c r="AK646" i="24" s="1"/>
  <c r="AF647" i="24"/>
  <c r="AG647" i="24" s="1"/>
  <c r="AH647" i="24"/>
  <c r="AI647" i="24" s="1"/>
  <c r="AJ647" i="24"/>
  <c r="AK647" i="24" s="1"/>
  <c r="AF1507" i="24"/>
  <c r="AG1507" i="24" s="1"/>
  <c r="AH1507" i="24"/>
  <c r="AI1507" i="24" s="1"/>
  <c r="AJ1507" i="24"/>
  <c r="AK1507" i="24" s="1"/>
  <c r="AF648" i="24"/>
  <c r="AG648" i="24" s="1"/>
  <c r="AH648" i="24"/>
  <c r="AI648" i="24" s="1"/>
  <c r="AJ648" i="24"/>
  <c r="AK648" i="24" s="1"/>
  <c r="AF649" i="24"/>
  <c r="AG649" i="24" s="1"/>
  <c r="AH649" i="24"/>
  <c r="AI649" i="24" s="1"/>
  <c r="AJ649" i="24"/>
  <c r="AK649" i="24" s="1"/>
  <c r="AF650" i="24"/>
  <c r="AG650" i="24" s="1"/>
  <c r="AH650" i="24"/>
  <c r="AI650" i="24" s="1"/>
  <c r="AJ650" i="24"/>
  <c r="AK650" i="24" s="1"/>
  <c r="AF651" i="24"/>
  <c r="AG651" i="24" s="1"/>
  <c r="AH651" i="24"/>
  <c r="AI651" i="24" s="1"/>
  <c r="AJ651" i="24"/>
  <c r="AK651" i="24" s="1"/>
  <c r="AF652" i="24"/>
  <c r="AG652" i="24" s="1"/>
  <c r="AH652" i="24"/>
  <c r="AI652" i="24" s="1"/>
  <c r="AJ652" i="24"/>
  <c r="AK652" i="24" s="1"/>
  <c r="AF1509" i="24"/>
  <c r="AG1509" i="24" s="1"/>
  <c r="AH1509" i="24"/>
  <c r="AI1509" i="24" s="1"/>
  <c r="AJ1509" i="24"/>
  <c r="AK1509" i="24" s="1"/>
  <c r="AF653" i="24"/>
  <c r="AG653" i="24" s="1"/>
  <c r="AH653" i="24"/>
  <c r="AI653" i="24" s="1"/>
  <c r="AJ653" i="24"/>
  <c r="AK653" i="24" s="1"/>
  <c r="AF2241" i="24"/>
  <c r="AG2241" i="24" s="1"/>
  <c r="AH2241" i="24"/>
  <c r="AI2241" i="24" s="1"/>
  <c r="AJ2241" i="24"/>
  <c r="AK2241" i="24" s="1"/>
  <c r="AF1862" i="24"/>
  <c r="AG1862" i="24" s="1"/>
  <c r="AH1862" i="24"/>
  <c r="AI1862" i="24" s="1"/>
  <c r="AJ1862" i="24"/>
  <c r="AK1862" i="24" s="1"/>
  <c r="AF1974" i="24"/>
  <c r="AG1974" i="24" s="1"/>
  <c r="AH1974" i="24"/>
  <c r="AI1974" i="24" s="1"/>
  <c r="AJ1974" i="24"/>
  <c r="AK1974" i="24" s="1"/>
  <c r="AF1920" i="24"/>
  <c r="AG1920" i="24" s="1"/>
  <c r="AH1920" i="24"/>
  <c r="AI1920" i="24" s="1"/>
  <c r="AJ1920" i="24"/>
  <c r="AK1920" i="24" s="1"/>
  <c r="AF2202" i="24"/>
  <c r="AG2202" i="24" s="1"/>
  <c r="AH2202" i="24"/>
  <c r="AI2202" i="24" s="1"/>
  <c r="AJ2202" i="24"/>
  <c r="AK2202" i="24" s="1"/>
  <c r="AF2329" i="24"/>
  <c r="AG2329" i="24" s="1"/>
  <c r="AH2329" i="24"/>
  <c r="AI2329" i="24" s="1"/>
  <c r="AJ2329" i="24"/>
  <c r="AK2329" i="24" s="1"/>
  <c r="AF1983" i="24"/>
  <c r="AG1983" i="24" s="1"/>
  <c r="AH1983" i="24"/>
  <c r="AI1983" i="24" s="1"/>
  <c r="AJ1983" i="24"/>
  <c r="AK1983" i="24" s="1"/>
  <c r="AF2004" i="24"/>
  <c r="AG2004" i="24" s="1"/>
  <c r="AH2004" i="24"/>
  <c r="AI2004" i="24" s="1"/>
  <c r="AJ2004" i="24"/>
  <c r="AK2004" i="24" s="1"/>
  <c r="AF2203" i="24"/>
  <c r="AG2203" i="24" s="1"/>
  <c r="AH2203" i="24"/>
  <c r="AI2203" i="24" s="1"/>
  <c r="AJ2203" i="24"/>
  <c r="AK2203" i="24" s="1"/>
  <c r="AF2031" i="24"/>
  <c r="AG2031" i="24" s="1"/>
  <c r="AH2031" i="24"/>
  <c r="AI2031" i="24" s="1"/>
  <c r="AJ2031" i="24"/>
  <c r="AK2031" i="24" s="1"/>
  <c r="AF2328" i="24"/>
  <c r="AG2328" i="24" s="1"/>
  <c r="AH2328" i="24"/>
  <c r="AI2328" i="24" s="1"/>
  <c r="AJ2328" i="24"/>
  <c r="AK2328" i="24" s="1"/>
  <c r="AF2017" i="24"/>
  <c r="AG2017" i="24" s="1"/>
  <c r="AH2017" i="24"/>
  <c r="AI2017" i="24" s="1"/>
  <c r="AJ2017" i="24"/>
  <c r="AK2017" i="24" s="1"/>
  <c r="AF2094" i="24"/>
  <c r="AG2094" i="24" s="1"/>
  <c r="AH2094" i="24"/>
  <c r="AI2094" i="24" s="1"/>
  <c r="AJ2094" i="24"/>
  <c r="AK2094" i="24" s="1"/>
  <c r="AF2269" i="24"/>
  <c r="AG2269" i="24" s="1"/>
  <c r="AH2269" i="24"/>
  <c r="AI2269" i="24" s="1"/>
  <c r="AJ2269" i="24"/>
  <c r="AK2269" i="24" s="1"/>
  <c r="AF1939" i="24"/>
  <c r="AG1939" i="24" s="1"/>
  <c r="AH1939" i="24"/>
  <c r="AI1939" i="24" s="1"/>
  <c r="AJ1939" i="24"/>
  <c r="AK1939" i="24" s="1"/>
  <c r="AF2044" i="24"/>
  <c r="AG2044" i="24" s="1"/>
  <c r="AH2044" i="24"/>
  <c r="AI2044" i="24" s="1"/>
  <c r="AJ2044" i="24"/>
  <c r="AK2044" i="24" s="1"/>
  <c r="AF2365" i="24"/>
  <c r="AG2365" i="24" s="1"/>
  <c r="AH2365" i="24"/>
  <c r="AI2365" i="24" s="1"/>
  <c r="AJ2365" i="24"/>
  <c r="AK2365" i="24" s="1"/>
  <c r="AF2327" i="24"/>
  <c r="AG2327" i="24" s="1"/>
  <c r="AH2327" i="24"/>
  <c r="AI2327" i="24" s="1"/>
  <c r="AJ2327" i="24"/>
  <c r="AK2327" i="24" s="1"/>
  <c r="AF654" i="24"/>
  <c r="AG654" i="24" s="1"/>
  <c r="AH654" i="24"/>
  <c r="AI654" i="24" s="1"/>
  <c r="AJ654" i="24"/>
  <c r="AK654" i="24" s="1"/>
  <c r="AF1510" i="24"/>
  <c r="AG1510" i="24" s="1"/>
  <c r="AH1510" i="24"/>
  <c r="AI1510" i="24" s="1"/>
  <c r="AJ1510" i="24"/>
  <c r="AK1510" i="24" s="1"/>
  <c r="AF1511" i="24"/>
  <c r="AG1511" i="24" s="1"/>
  <c r="AH1511" i="24"/>
  <c r="AI1511" i="24" s="1"/>
  <c r="AJ1511" i="24"/>
  <c r="AK1511" i="24" s="1"/>
  <c r="AF1512" i="24"/>
  <c r="AG1512" i="24" s="1"/>
  <c r="AH1512" i="24"/>
  <c r="AI1512" i="24" s="1"/>
  <c r="AJ1512" i="24"/>
  <c r="AK1512" i="24" s="1"/>
  <c r="AF1513" i="24"/>
  <c r="AG1513" i="24" s="1"/>
  <c r="AH1513" i="24"/>
  <c r="AI1513" i="24" s="1"/>
  <c r="AJ1513" i="24"/>
  <c r="AK1513" i="24" s="1"/>
  <c r="AF655" i="24"/>
  <c r="AG655" i="24" s="1"/>
  <c r="AH655" i="24"/>
  <c r="AI655" i="24" s="1"/>
  <c r="AJ655" i="24"/>
  <c r="AK655" i="24" s="1"/>
  <c r="AF1514" i="24"/>
  <c r="AG1514" i="24" s="1"/>
  <c r="AH1514" i="24"/>
  <c r="AI1514" i="24" s="1"/>
  <c r="AJ1514" i="24"/>
  <c r="AK1514" i="24" s="1"/>
  <c r="AF1515" i="24"/>
  <c r="AG1515" i="24" s="1"/>
  <c r="AH1515" i="24"/>
  <c r="AI1515" i="24" s="1"/>
  <c r="AJ1515" i="24"/>
  <c r="AK1515" i="24" s="1"/>
  <c r="AF1516" i="24"/>
  <c r="AG1516" i="24" s="1"/>
  <c r="AH1516" i="24"/>
  <c r="AI1516" i="24" s="1"/>
  <c r="AJ1516" i="24"/>
  <c r="AK1516" i="24" s="1"/>
  <c r="AF1517" i="24"/>
  <c r="AG1517" i="24" s="1"/>
  <c r="AH1517" i="24"/>
  <c r="AI1517" i="24" s="1"/>
  <c r="AJ1517" i="24"/>
  <c r="AK1517" i="24" s="1"/>
  <c r="AF656" i="24"/>
  <c r="AG656" i="24" s="1"/>
  <c r="AH656" i="24"/>
  <c r="AI656" i="24" s="1"/>
  <c r="AJ656" i="24"/>
  <c r="AK656" i="24" s="1"/>
  <c r="AF1518" i="24"/>
  <c r="AG1518" i="24" s="1"/>
  <c r="AH1518" i="24"/>
  <c r="AI1518" i="24" s="1"/>
  <c r="AJ1518" i="24"/>
  <c r="AK1518" i="24" s="1"/>
  <c r="AF657" i="24"/>
  <c r="AG657" i="24" s="1"/>
  <c r="AH657" i="24"/>
  <c r="AI657" i="24" s="1"/>
  <c r="AJ657" i="24"/>
  <c r="AK657" i="24" s="1"/>
  <c r="AF658" i="24"/>
  <c r="AG658" i="24" s="1"/>
  <c r="AH658" i="24"/>
  <c r="AI658" i="24" s="1"/>
  <c r="AJ658" i="24"/>
  <c r="AK658" i="24" s="1"/>
  <c r="AF659" i="24"/>
  <c r="AG659" i="24" s="1"/>
  <c r="AH659" i="24"/>
  <c r="AI659" i="24" s="1"/>
  <c r="AJ659" i="24"/>
  <c r="AK659" i="24" s="1"/>
  <c r="AF1519" i="24"/>
  <c r="AG1519" i="24" s="1"/>
  <c r="AH1519" i="24"/>
  <c r="AI1519" i="24" s="1"/>
  <c r="AJ1519" i="24"/>
  <c r="AK1519" i="24" s="1"/>
  <c r="AF1520" i="24"/>
  <c r="AG1520" i="24" s="1"/>
  <c r="AH1520" i="24"/>
  <c r="AI1520" i="24" s="1"/>
  <c r="AJ1520" i="24"/>
  <c r="AK1520" i="24" s="1"/>
  <c r="AF660" i="24"/>
  <c r="AG660" i="24" s="1"/>
  <c r="AH660" i="24"/>
  <c r="AI660" i="24" s="1"/>
  <c r="AJ660" i="24"/>
  <c r="AK660" i="24" s="1"/>
  <c r="AF1521" i="24"/>
  <c r="AG1521" i="24" s="1"/>
  <c r="AH1521" i="24"/>
  <c r="AI1521" i="24" s="1"/>
  <c r="AJ1521" i="24"/>
  <c r="AK1521" i="24" s="1"/>
  <c r="AF1522" i="24"/>
  <c r="AG1522" i="24" s="1"/>
  <c r="AH1522" i="24"/>
  <c r="AI1522" i="24" s="1"/>
  <c r="AJ1522" i="24"/>
  <c r="AK1522" i="24" s="1"/>
  <c r="AF2452" i="24"/>
  <c r="AG2452" i="24" s="1"/>
  <c r="AH2452" i="24"/>
  <c r="AI2452" i="24" s="1"/>
  <c r="AJ2452" i="24"/>
  <c r="AK2452" i="24" s="1"/>
  <c r="AF1523" i="24"/>
  <c r="AG1523" i="24" s="1"/>
  <c r="AH1523" i="24"/>
  <c r="AI1523" i="24" s="1"/>
  <c r="AJ1523" i="24"/>
  <c r="AK1523" i="24" s="1"/>
  <c r="AF1524" i="24"/>
  <c r="AG1524" i="24" s="1"/>
  <c r="AH1524" i="24"/>
  <c r="AI1524" i="24" s="1"/>
  <c r="AJ1524" i="24"/>
  <c r="AK1524" i="24" s="1"/>
  <c r="AF2349" i="24"/>
  <c r="AG2349" i="24" s="1"/>
  <c r="AH2349" i="24"/>
  <c r="AI2349" i="24" s="1"/>
  <c r="AJ2349" i="24"/>
  <c r="AK2349" i="24" s="1"/>
  <c r="AF2353" i="24"/>
  <c r="AG2353" i="24" s="1"/>
  <c r="AH2353" i="24"/>
  <c r="AI2353" i="24" s="1"/>
  <c r="AJ2353" i="24"/>
  <c r="AK2353" i="24" s="1"/>
  <c r="AF1525" i="24"/>
  <c r="AG1525" i="24" s="1"/>
  <c r="AH1525" i="24"/>
  <c r="AI1525" i="24" s="1"/>
  <c r="AJ1525" i="24"/>
  <c r="AK1525" i="24" s="1"/>
  <c r="AF661" i="24"/>
  <c r="AG661" i="24" s="1"/>
  <c r="AH661" i="24"/>
  <c r="AI661" i="24" s="1"/>
  <c r="AJ661" i="24"/>
  <c r="AK661" i="24" s="1"/>
  <c r="AF662" i="24"/>
  <c r="AG662" i="24" s="1"/>
  <c r="AH662" i="24"/>
  <c r="AI662" i="24" s="1"/>
  <c r="AJ662" i="24"/>
  <c r="AK662" i="24" s="1"/>
  <c r="AF663" i="24"/>
  <c r="AG663" i="24" s="1"/>
  <c r="AH663" i="24"/>
  <c r="AI663" i="24" s="1"/>
  <c r="AJ663" i="24"/>
  <c r="AK663" i="24" s="1"/>
  <c r="AF664" i="24"/>
  <c r="AG664" i="24" s="1"/>
  <c r="AH664" i="24"/>
  <c r="AI664" i="24" s="1"/>
  <c r="AJ664" i="24"/>
  <c r="AK664" i="24" s="1"/>
  <c r="AF665" i="24"/>
  <c r="AG665" i="24" s="1"/>
  <c r="AH665" i="24"/>
  <c r="AI665" i="24" s="1"/>
  <c r="AJ665" i="24"/>
  <c r="AK665" i="24" s="1"/>
  <c r="AF666" i="24"/>
  <c r="AG666" i="24" s="1"/>
  <c r="AH666" i="24"/>
  <c r="AI666" i="24" s="1"/>
  <c r="AJ666" i="24"/>
  <c r="AK666" i="24" s="1"/>
  <c r="AF2522" i="24"/>
  <c r="AG2522" i="24" s="1"/>
  <c r="AH2522" i="24"/>
  <c r="AI2522" i="24" s="1"/>
  <c r="AJ2522" i="24"/>
  <c r="AK2522" i="24" s="1"/>
  <c r="AF2035" i="24"/>
  <c r="AG2035" i="24" s="1"/>
  <c r="AH2035" i="24"/>
  <c r="AI2035" i="24" s="1"/>
  <c r="AJ2035" i="24"/>
  <c r="AK2035" i="24" s="1"/>
  <c r="AF1527" i="24"/>
  <c r="AG1527" i="24" s="1"/>
  <c r="AH1527" i="24"/>
  <c r="AI1527" i="24" s="1"/>
  <c r="AJ1527" i="24"/>
  <c r="AK1527" i="24" s="1"/>
  <c r="AF667" i="24"/>
  <c r="AG667" i="24" s="1"/>
  <c r="AH667" i="24"/>
  <c r="AI667" i="24" s="1"/>
  <c r="AJ667" i="24"/>
  <c r="AK667" i="24" s="1"/>
  <c r="AF668" i="24"/>
  <c r="AG668" i="24" s="1"/>
  <c r="AH668" i="24"/>
  <c r="AI668" i="24" s="1"/>
  <c r="AJ668" i="24"/>
  <c r="AK668" i="24" s="1"/>
  <c r="AF669" i="24"/>
  <c r="AG669" i="24" s="1"/>
  <c r="AH669" i="24"/>
  <c r="AI669" i="24" s="1"/>
  <c r="AJ669" i="24"/>
  <c r="AK669" i="24" s="1"/>
  <c r="AF1528" i="24"/>
  <c r="AG1528" i="24" s="1"/>
  <c r="AH1528" i="24"/>
  <c r="AI1528" i="24" s="1"/>
  <c r="AJ1528" i="24"/>
  <c r="AK1528" i="24" s="1"/>
  <c r="AF670" i="24"/>
  <c r="AG670" i="24" s="1"/>
  <c r="AH670" i="24"/>
  <c r="AI670" i="24" s="1"/>
  <c r="AJ670" i="24"/>
  <c r="AK670" i="24" s="1"/>
  <c r="AF671" i="24"/>
  <c r="AG671" i="24" s="1"/>
  <c r="AH671" i="24"/>
  <c r="AI671" i="24" s="1"/>
  <c r="AJ671" i="24"/>
  <c r="AK671" i="24" s="1"/>
  <c r="AF11" i="24"/>
  <c r="AG11" i="24" s="1"/>
  <c r="AH11" i="24"/>
  <c r="AI11" i="24" s="1"/>
  <c r="AJ11" i="24"/>
  <c r="AK11" i="24" s="1"/>
  <c r="AF672" i="24"/>
  <c r="AG672" i="24" s="1"/>
  <c r="AH672" i="24"/>
  <c r="AI672" i="24" s="1"/>
  <c r="AJ672" i="24"/>
  <c r="AK672" i="24" s="1"/>
  <c r="AF1529" i="24"/>
  <c r="AG1529" i="24" s="1"/>
  <c r="AH1529" i="24"/>
  <c r="AI1529" i="24" s="1"/>
  <c r="AJ1529" i="24"/>
  <c r="AK1529" i="24" s="1"/>
  <c r="AF1530" i="24"/>
  <c r="AG1530" i="24" s="1"/>
  <c r="AH1530" i="24"/>
  <c r="AI1530" i="24" s="1"/>
  <c r="AJ1530" i="24"/>
  <c r="AK1530" i="24" s="1"/>
  <c r="AF1531" i="24"/>
  <c r="AG1531" i="24" s="1"/>
  <c r="AH1531" i="24"/>
  <c r="AI1531" i="24" s="1"/>
  <c r="AJ1531" i="24"/>
  <c r="AK1531" i="24" s="1"/>
  <c r="AF673" i="24"/>
  <c r="AG673" i="24" s="1"/>
  <c r="AH673" i="24"/>
  <c r="AI673" i="24" s="1"/>
  <c r="AJ673" i="24"/>
  <c r="AK673" i="24" s="1"/>
  <c r="AF1532" i="24"/>
  <c r="AG1532" i="24" s="1"/>
  <c r="AH1532" i="24"/>
  <c r="AI1532" i="24" s="1"/>
  <c r="AJ1532" i="24"/>
  <c r="AK1532" i="24" s="1"/>
  <c r="AF674" i="24"/>
  <c r="AG674" i="24" s="1"/>
  <c r="AH674" i="24"/>
  <c r="AI674" i="24" s="1"/>
  <c r="AJ674" i="24"/>
  <c r="AK674" i="24" s="1"/>
  <c r="AF675" i="24"/>
  <c r="AG675" i="24" s="1"/>
  <c r="AH675" i="24"/>
  <c r="AI675" i="24" s="1"/>
  <c r="AJ675" i="24"/>
  <c r="AK675" i="24" s="1"/>
  <c r="AF676" i="24"/>
  <c r="AG676" i="24" s="1"/>
  <c r="AH676" i="24"/>
  <c r="AI676" i="24" s="1"/>
  <c r="AJ676" i="24"/>
  <c r="AK676" i="24" s="1"/>
  <c r="AF1533" i="24"/>
  <c r="AG1533" i="24" s="1"/>
  <c r="AH1533" i="24"/>
  <c r="AI1533" i="24" s="1"/>
  <c r="AJ1533" i="24"/>
  <c r="AK1533" i="24" s="1"/>
  <c r="AF1964" i="24"/>
  <c r="AG1964" i="24" s="1"/>
  <c r="AH1964" i="24"/>
  <c r="AI1964" i="24" s="1"/>
  <c r="AJ1964" i="24"/>
  <c r="AK1964" i="24" s="1"/>
  <c r="AF2085" i="24"/>
  <c r="AG2085" i="24" s="1"/>
  <c r="AH2085" i="24"/>
  <c r="AI2085" i="24" s="1"/>
  <c r="AJ2085" i="24"/>
  <c r="AK2085" i="24" s="1"/>
  <c r="AF2160" i="24"/>
  <c r="AG2160" i="24" s="1"/>
  <c r="AH2160" i="24"/>
  <c r="AI2160" i="24" s="1"/>
  <c r="AJ2160" i="24"/>
  <c r="AK2160" i="24" s="1"/>
  <c r="AF2033" i="24"/>
  <c r="AG2033" i="24" s="1"/>
  <c r="AH2033" i="24"/>
  <c r="AI2033" i="24" s="1"/>
  <c r="AJ2033" i="24"/>
  <c r="AK2033" i="24" s="1"/>
  <c r="AF2261" i="24"/>
  <c r="AG2261" i="24" s="1"/>
  <c r="AH2261" i="24"/>
  <c r="AI2261" i="24" s="1"/>
  <c r="AJ2261" i="24"/>
  <c r="AK2261" i="24" s="1"/>
  <c r="AF2341" i="24"/>
  <c r="AG2341" i="24" s="1"/>
  <c r="AH2341" i="24"/>
  <c r="AI2341" i="24" s="1"/>
  <c r="AJ2341" i="24"/>
  <c r="AK2341" i="24" s="1"/>
  <c r="AF1988" i="24"/>
  <c r="AG1988" i="24" s="1"/>
  <c r="AH1988" i="24"/>
  <c r="AI1988" i="24" s="1"/>
  <c r="AJ1988" i="24"/>
  <c r="AK1988" i="24" s="1"/>
  <c r="AF2260" i="24"/>
  <c r="AG2260" i="24" s="1"/>
  <c r="AH2260" i="24"/>
  <c r="AI2260" i="24" s="1"/>
  <c r="AJ2260" i="24"/>
  <c r="AK2260" i="24" s="1"/>
  <c r="AF1987" i="24"/>
  <c r="AG1987" i="24" s="1"/>
  <c r="AH1987" i="24"/>
  <c r="AI1987" i="24" s="1"/>
  <c r="AJ1987" i="24"/>
  <c r="AK1987" i="24" s="1"/>
  <c r="AF1965" i="24"/>
  <c r="AG1965" i="24" s="1"/>
  <c r="AH1965" i="24"/>
  <c r="AI1965" i="24" s="1"/>
  <c r="AJ1965" i="24"/>
  <c r="AK1965" i="24" s="1"/>
  <c r="AF2059" i="24"/>
  <c r="AG2059" i="24" s="1"/>
  <c r="AH2059" i="24"/>
  <c r="AI2059" i="24" s="1"/>
  <c r="AJ2059" i="24"/>
  <c r="AK2059" i="24" s="1"/>
  <c r="AF677" i="24"/>
  <c r="AG677" i="24" s="1"/>
  <c r="AH677" i="24"/>
  <c r="AI677" i="24" s="1"/>
  <c r="AJ677" i="24"/>
  <c r="AK677" i="24" s="1"/>
  <c r="AF1534" i="24"/>
  <c r="AG1534" i="24" s="1"/>
  <c r="AH1534" i="24"/>
  <c r="AI1534" i="24" s="1"/>
  <c r="AJ1534" i="24"/>
  <c r="AK1534" i="24" s="1"/>
  <c r="AF678" i="24"/>
  <c r="AG678" i="24" s="1"/>
  <c r="AH678" i="24"/>
  <c r="AI678" i="24" s="1"/>
  <c r="AJ678" i="24"/>
  <c r="AK678" i="24" s="1"/>
  <c r="AF1535" i="24"/>
  <c r="AG1535" i="24" s="1"/>
  <c r="AH1535" i="24"/>
  <c r="AI1535" i="24" s="1"/>
  <c r="AJ1535" i="24"/>
  <c r="AK1535" i="24" s="1"/>
  <c r="AF1536" i="24"/>
  <c r="AG1536" i="24" s="1"/>
  <c r="AH1536" i="24"/>
  <c r="AI1536" i="24" s="1"/>
  <c r="AJ1536" i="24"/>
  <c r="AK1536" i="24" s="1"/>
  <c r="AF1537" i="24"/>
  <c r="AG1537" i="24" s="1"/>
  <c r="AH1537" i="24"/>
  <c r="AI1537" i="24" s="1"/>
  <c r="AJ1537" i="24"/>
  <c r="AK1537" i="24" s="1"/>
  <c r="AF679" i="24"/>
  <c r="AG679" i="24" s="1"/>
  <c r="AH679" i="24"/>
  <c r="AI679" i="24" s="1"/>
  <c r="AJ679" i="24"/>
  <c r="AK679" i="24" s="1"/>
  <c r="AF1538" i="24"/>
  <c r="AG1538" i="24" s="1"/>
  <c r="AH1538" i="24"/>
  <c r="AI1538" i="24" s="1"/>
  <c r="AJ1538" i="24"/>
  <c r="AK1538" i="24" s="1"/>
  <c r="AF680" i="24"/>
  <c r="AG680" i="24" s="1"/>
  <c r="AH680" i="24"/>
  <c r="AI680" i="24" s="1"/>
  <c r="AJ680" i="24"/>
  <c r="AK680" i="24" s="1"/>
  <c r="AF1539" i="24"/>
  <c r="AG1539" i="24" s="1"/>
  <c r="AH1539" i="24"/>
  <c r="AI1539" i="24" s="1"/>
  <c r="AJ1539" i="24"/>
  <c r="AK1539" i="24" s="1"/>
  <c r="AF681" i="24"/>
  <c r="AG681" i="24" s="1"/>
  <c r="AH681" i="24"/>
  <c r="AI681" i="24" s="1"/>
  <c r="AJ681" i="24"/>
  <c r="AK681" i="24" s="1"/>
  <c r="AF682" i="24"/>
  <c r="AG682" i="24" s="1"/>
  <c r="AH682" i="24"/>
  <c r="AI682" i="24" s="1"/>
  <c r="AJ682" i="24"/>
  <c r="AK682" i="24" s="1"/>
  <c r="AF2363" i="24"/>
  <c r="AG2363" i="24" s="1"/>
  <c r="AH2363" i="24"/>
  <c r="AI2363" i="24" s="1"/>
  <c r="AJ2363" i="24"/>
  <c r="AK2363" i="24" s="1"/>
  <c r="AF2481" i="24"/>
  <c r="AG2481" i="24" s="1"/>
  <c r="AH2481" i="24"/>
  <c r="AI2481" i="24" s="1"/>
  <c r="AJ2481" i="24"/>
  <c r="AK2481" i="24" s="1"/>
  <c r="AF2362" i="24"/>
  <c r="AG2362" i="24" s="1"/>
  <c r="AH2362" i="24"/>
  <c r="AI2362" i="24" s="1"/>
  <c r="AJ2362" i="24"/>
  <c r="AK2362" i="24" s="1"/>
  <c r="AF1540" i="24"/>
  <c r="AG1540" i="24" s="1"/>
  <c r="AH1540" i="24"/>
  <c r="AI1540" i="24" s="1"/>
  <c r="AJ1540" i="24"/>
  <c r="AK1540" i="24" s="1"/>
  <c r="AF1541" i="24"/>
  <c r="AG1541" i="24" s="1"/>
  <c r="AH1541" i="24"/>
  <c r="AI1541" i="24" s="1"/>
  <c r="AJ1541" i="24"/>
  <c r="AK1541" i="24" s="1"/>
  <c r="AF683" i="24"/>
  <c r="AG683" i="24" s="1"/>
  <c r="AH683" i="24"/>
  <c r="AI683" i="24" s="1"/>
  <c r="AJ683" i="24"/>
  <c r="AK683" i="24" s="1"/>
  <c r="AF684" i="24"/>
  <c r="AG684" i="24" s="1"/>
  <c r="AH684" i="24"/>
  <c r="AI684" i="24" s="1"/>
  <c r="AJ684" i="24"/>
  <c r="AK684" i="24" s="1"/>
  <c r="AF685" i="24"/>
  <c r="AG685" i="24" s="1"/>
  <c r="AH685" i="24"/>
  <c r="AI685" i="24" s="1"/>
  <c r="AJ685" i="24"/>
  <c r="AK685" i="24" s="1"/>
  <c r="AF1542" i="24"/>
  <c r="AG1542" i="24" s="1"/>
  <c r="AH1542" i="24"/>
  <c r="AI1542" i="24" s="1"/>
  <c r="AJ1542" i="24"/>
  <c r="AK1542" i="24" s="1"/>
  <c r="AF686" i="24"/>
  <c r="AG686" i="24" s="1"/>
  <c r="AH686" i="24"/>
  <c r="AI686" i="24" s="1"/>
  <c r="AJ686" i="24"/>
  <c r="AK686" i="24" s="1"/>
  <c r="AF687" i="24"/>
  <c r="AG687" i="24" s="1"/>
  <c r="AH687" i="24"/>
  <c r="AI687" i="24" s="1"/>
  <c r="AJ687" i="24"/>
  <c r="AK687" i="24" s="1"/>
  <c r="AF688" i="24"/>
  <c r="AG688" i="24" s="1"/>
  <c r="AH688" i="24"/>
  <c r="AI688" i="24" s="1"/>
  <c r="AJ688" i="24"/>
  <c r="AK688" i="24" s="1"/>
  <c r="AF689" i="24"/>
  <c r="AG689" i="24" s="1"/>
  <c r="AH689" i="24"/>
  <c r="AI689" i="24" s="1"/>
  <c r="AJ689" i="24"/>
  <c r="AK689" i="24" s="1"/>
  <c r="AF690" i="24"/>
  <c r="AG690" i="24" s="1"/>
  <c r="AH690" i="24"/>
  <c r="AI690" i="24" s="1"/>
  <c r="AJ690" i="24"/>
  <c r="AK690" i="24" s="1"/>
  <c r="AF691" i="24"/>
  <c r="AG691" i="24" s="1"/>
  <c r="AH691" i="24"/>
  <c r="AI691" i="24" s="1"/>
  <c r="AJ691" i="24"/>
  <c r="AK691" i="24" s="1"/>
  <c r="AF1543" i="24"/>
  <c r="AG1543" i="24" s="1"/>
  <c r="AH1543" i="24"/>
  <c r="AI1543" i="24" s="1"/>
  <c r="AJ1543" i="24"/>
  <c r="AK1543" i="24" s="1"/>
  <c r="AF692" i="24"/>
  <c r="AG692" i="24" s="1"/>
  <c r="AH692" i="24"/>
  <c r="AI692" i="24" s="1"/>
  <c r="AJ692" i="24"/>
  <c r="AK692" i="24" s="1"/>
  <c r="AF1544" i="24"/>
  <c r="AG1544" i="24" s="1"/>
  <c r="AH1544" i="24"/>
  <c r="AI1544" i="24" s="1"/>
  <c r="AJ1544" i="24"/>
  <c r="AK1544" i="24" s="1"/>
  <c r="AF1545" i="24"/>
  <c r="AG1545" i="24" s="1"/>
  <c r="AH1545" i="24"/>
  <c r="AI1545" i="24" s="1"/>
  <c r="AJ1545" i="24"/>
  <c r="AK1545" i="24" s="1"/>
  <c r="AF693" i="24"/>
  <c r="AG693" i="24" s="1"/>
  <c r="AH693" i="24"/>
  <c r="AI693" i="24" s="1"/>
  <c r="AJ693" i="24"/>
  <c r="AK693" i="24" s="1"/>
  <c r="AF694" i="24"/>
  <c r="AG694" i="24" s="1"/>
  <c r="AH694" i="24"/>
  <c r="AI694" i="24" s="1"/>
  <c r="AJ694" i="24"/>
  <c r="AK694" i="24" s="1"/>
  <c r="AF695" i="24"/>
  <c r="AG695" i="24" s="1"/>
  <c r="AH695" i="24"/>
  <c r="AI695" i="24" s="1"/>
  <c r="AJ695" i="24"/>
  <c r="AK695" i="24" s="1"/>
  <c r="AF696" i="24"/>
  <c r="AG696" i="24" s="1"/>
  <c r="AH696" i="24"/>
  <c r="AI696" i="24" s="1"/>
  <c r="AJ696" i="24"/>
  <c r="AK696" i="24" s="1"/>
  <c r="AF2486" i="24"/>
  <c r="AG2486" i="24" s="1"/>
  <c r="AH2486" i="24"/>
  <c r="AI2486" i="24" s="1"/>
  <c r="AJ2486" i="24"/>
  <c r="AK2486" i="24" s="1"/>
  <c r="AF1546" i="24"/>
  <c r="AG1546" i="24" s="1"/>
  <c r="AH1546" i="24"/>
  <c r="AI1546" i="24" s="1"/>
  <c r="AJ1546" i="24"/>
  <c r="AK1546" i="24" s="1"/>
  <c r="AF2049" i="24"/>
  <c r="AG2049" i="24" s="1"/>
  <c r="AH2049" i="24"/>
  <c r="AI2049" i="24" s="1"/>
  <c r="AJ2049" i="24"/>
  <c r="AK2049" i="24" s="1"/>
  <c r="AF2534" i="24"/>
  <c r="AG2534" i="24" s="1"/>
  <c r="AH2534" i="24"/>
  <c r="AI2534" i="24" s="1"/>
  <c r="AJ2534" i="24"/>
  <c r="AK2534" i="24" s="1"/>
  <c r="AF2008" i="24"/>
  <c r="AG2008" i="24" s="1"/>
  <c r="AH2008" i="24"/>
  <c r="AI2008" i="24" s="1"/>
  <c r="AJ2008" i="24"/>
  <c r="AK2008" i="24" s="1"/>
  <c r="AF1921" i="24"/>
  <c r="AG1921" i="24" s="1"/>
  <c r="AH1921" i="24"/>
  <c r="AI1921" i="24" s="1"/>
  <c r="AJ1921" i="24"/>
  <c r="AK1921" i="24" s="1"/>
  <c r="AF2066" i="24"/>
  <c r="AG2066" i="24" s="1"/>
  <c r="AH2066" i="24"/>
  <c r="AI2066" i="24" s="1"/>
  <c r="AJ2066" i="24"/>
  <c r="AK2066" i="24" s="1"/>
  <c r="AF1547" i="24"/>
  <c r="AG1547" i="24" s="1"/>
  <c r="AH1547" i="24"/>
  <c r="AI1547" i="24" s="1"/>
  <c r="AJ1547" i="24"/>
  <c r="AK1547" i="24" s="1"/>
  <c r="AF1548" i="24"/>
  <c r="AG1548" i="24" s="1"/>
  <c r="AH1548" i="24"/>
  <c r="AI1548" i="24" s="1"/>
  <c r="AJ1548" i="24"/>
  <c r="AK1548" i="24" s="1"/>
  <c r="AF697" i="24"/>
  <c r="AG697" i="24" s="1"/>
  <c r="AH697" i="24"/>
  <c r="AI697" i="24" s="1"/>
  <c r="AJ697" i="24"/>
  <c r="AK697" i="24" s="1"/>
  <c r="AF1549" i="24"/>
  <c r="AG1549" i="24" s="1"/>
  <c r="AH1549" i="24"/>
  <c r="AI1549" i="24" s="1"/>
  <c r="AJ1549" i="24"/>
  <c r="AK1549" i="24" s="1"/>
  <c r="AF698" i="24"/>
  <c r="AG698" i="24" s="1"/>
  <c r="AH698" i="24"/>
  <c r="AI698" i="24" s="1"/>
  <c r="AJ698" i="24"/>
  <c r="AK698" i="24" s="1"/>
  <c r="AF1925" i="24"/>
  <c r="AG1925" i="24" s="1"/>
  <c r="AH1925" i="24"/>
  <c r="AI1925" i="24" s="1"/>
  <c r="AJ1925" i="24"/>
  <c r="AK1925" i="24" s="1"/>
  <c r="AF2335" i="24"/>
  <c r="AG2335" i="24" s="1"/>
  <c r="AH2335" i="24"/>
  <c r="AI2335" i="24" s="1"/>
  <c r="AJ2335" i="24"/>
  <c r="AK2335" i="24" s="1"/>
  <c r="AF1550" i="24"/>
  <c r="AG1550" i="24" s="1"/>
  <c r="AH1550" i="24"/>
  <c r="AI1550" i="24" s="1"/>
  <c r="AJ1550" i="24"/>
  <c r="AK1550" i="24" s="1"/>
  <c r="AF2505" i="24"/>
  <c r="AG2505" i="24" s="1"/>
  <c r="AH2505" i="24"/>
  <c r="AI2505" i="24" s="1"/>
  <c r="AJ2505" i="24"/>
  <c r="AK2505" i="24" s="1"/>
  <c r="AF699" i="24"/>
  <c r="AG699" i="24" s="1"/>
  <c r="AH699" i="24"/>
  <c r="AI699" i="24" s="1"/>
  <c r="AJ699" i="24"/>
  <c r="AK699" i="24" s="1"/>
  <c r="AF1889" i="24"/>
  <c r="AG1889" i="24" s="1"/>
  <c r="AH1889" i="24"/>
  <c r="AI1889" i="24" s="1"/>
  <c r="AJ1889" i="24"/>
  <c r="AK1889" i="24" s="1"/>
  <c r="AF1551" i="24"/>
  <c r="AG1551" i="24" s="1"/>
  <c r="AH1551" i="24"/>
  <c r="AI1551" i="24" s="1"/>
  <c r="AJ1551" i="24"/>
  <c r="AK1551" i="24" s="1"/>
  <c r="AF700" i="24"/>
  <c r="AG700" i="24" s="1"/>
  <c r="AH700" i="24"/>
  <c r="AI700" i="24" s="1"/>
  <c r="AJ700" i="24"/>
  <c r="AK700" i="24" s="1"/>
  <c r="AF701" i="24"/>
  <c r="AG701" i="24" s="1"/>
  <c r="AH701" i="24"/>
  <c r="AI701" i="24" s="1"/>
  <c r="AJ701" i="24"/>
  <c r="AK701" i="24" s="1"/>
  <c r="AF1552" i="24"/>
  <c r="AG1552" i="24" s="1"/>
  <c r="AH1552" i="24"/>
  <c r="AI1552" i="24" s="1"/>
  <c r="AJ1552" i="24"/>
  <c r="AK1552" i="24" s="1"/>
  <c r="AF1553" i="24"/>
  <c r="AG1553" i="24" s="1"/>
  <c r="AH1553" i="24"/>
  <c r="AI1553" i="24" s="1"/>
  <c r="AJ1553" i="24"/>
  <c r="AK1553" i="24" s="1"/>
  <c r="AF702" i="24"/>
  <c r="AG702" i="24" s="1"/>
  <c r="AH702" i="24"/>
  <c r="AI702" i="24" s="1"/>
  <c r="AJ702" i="24"/>
  <c r="AK702" i="24" s="1"/>
  <c r="AF1554" i="24"/>
  <c r="AG1554" i="24" s="1"/>
  <c r="AH1554" i="24"/>
  <c r="AI1554" i="24" s="1"/>
  <c r="AJ1554" i="24"/>
  <c r="AK1554" i="24" s="1"/>
  <c r="AF2488" i="24"/>
  <c r="AG2488" i="24" s="1"/>
  <c r="AH2488" i="24"/>
  <c r="AI2488" i="24" s="1"/>
  <c r="AJ2488" i="24"/>
  <c r="AK2488" i="24" s="1"/>
  <c r="AF1881" i="24"/>
  <c r="AG1881" i="24" s="1"/>
  <c r="AH1881" i="24"/>
  <c r="AI1881" i="24" s="1"/>
  <c r="AJ1881" i="24"/>
  <c r="AK1881" i="24" s="1"/>
  <c r="AF703" i="24"/>
  <c r="AG703" i="24" s="1"/>
  <c r="AH703" i="24"/>
  <c r="AI703" i="24" s="1"/>
  <c r="AJ703" i="24"/>
  <c r="AK703" i="24" s="1"/>
  <c r="AF704" i="24"/>
  <c r="AG704" i="24" s="1"/>
  <c r="AH704" i="24"/>
  <c r="AI704" i="24" s="1"/>
  <c r="AJ704" i="24"/>
  <c r="AK704" i="24" s="1"/>
  <c r="AF705" i="24"/>
  <c r="AG705" i="24" s="1"/>
  <c r="AH705" i="24"/>
  <c r="AI705" i="24" s="1"/>
  <c r="AJ705" i="24"/>
  <c r="AK705" i="24" s="1"/>
  <c r="AF706" i="24"/>
  <c r="AG706" i="24" s="1"/>
  <c r="AH706" i="24"/>
  <c r="AI706" i="24" s="1"/>
  <c r="AJ706" i="24"/>
  <c r="AK706" i="24" s="1"/>
  <c r="AF707" i="24"/>
  <c r="AG707" i="24" s="1"/>
  <c r="AH707" i="24"/>
  <c r="AI707" i="24" s="1"/>
  <c r="AJ707" i="24"/>
  <c r="AK707" i="24" s="1"/>
  <c r="AF708" i="24"/>
  <c r="AG708" i="24" s="1"/>
  <c r="AH708" i="24"/>
  <c r="AI708" i="24" s="1"/>
  <c r="AJ708" i="24"/>
  <c r="AK708" i="24" s="1"/>
  <c r="AF709" i="24"/>
  <c r="AG709" i="24" s="1"/>
  <c r="AH709" i="24"/>
  <c r="AI709" i="24" s="1"/>
  <c r="AJ709" i="24"/>
  <c r="AK709" i="24" s="1"/>
  <c r="AF710" i="24"/>
  <c r="AG710" i="24" s="1"/>
  <c r="AH710" i="24"/>
  <c r="AI710" i="24" s="1"/>
  <c r="AJ710" i="24"/>
  <c r="AK710" i="24" s="1"/>
  <c r="AF1555" i="24"/>
  <c r="AG1555" i="24" s="1"/>
  <c r="AH1555" i="24"/>
  <c r="AI1555" i="24" s="1"/>
  <c r="AJ1555" i="24"/>
  <c r="AK1555" i="24" s="1"/>
  <c r="AF1556" i="24"/>
  <c r="AG1556" i="24" s="1"/>
  <c r="AH1556" i="24"/>
  <c r="AI1556" i="24" s="1"/>
  <c r="AJ1556" i="24"/>
  <c r="AK1556" i="24" s="1"/>
  <c r="AF1557" i="24"/>
  <c r="AG1557" i="24" s="1"/>
  <c r="AH1557" i="24"/>
  <c r="AI1557" i="24" s="1"/>
  <c r="AJ1557" i="24"/>
  <c r="AK1557" i="24" s="1"/>
  <c r="AF1558" i="24"/>
  <c r="AG1558" i="24" s="1"/>
  <c r="AH1558" i="24"/>
  <c r="AI1558" i="24" s="1"/>
  <c r="AJ1558" i="24"/>
  <c r="AK1558" i="24" s="1"/>
  <c r="AF711" i="24"/>
  <c r="AG711" i="24" s="1"/>
  <c r="AH711" i="24"/>
  <c r="AI711" i="24" s="1"/>
  <c r="AJ711" i="24"/>
  <c r="AK711" i="24" s="1"/>
  <c r="AF1559" i="24"/>
  <c r="AG1559" i="24" s="1"/>
  <c r="AH1559" i="24"/>
  <c r="AI1559" i="24" s="1"/>
  <c r="AJ1559" i="24"/>
  <c r="AK1559" i="24" s="1"/>
  <c r="AF1560" i="24"/>
  <c r="AG1560" i="24" s="1"/>
  <c r="AH1560" i="24"/>
  <c r="AI1560" i="24" s="1"/>
  <c r="AJ1560" i="24"/>
  <c r="AK1560" i="24" s="1"/>
  <c r="AF712" i="24"/>
  <c r="AG712" i="24" s="1"/>
  <c r="AH712" i="24"/>
  <c r="AI712" i="24" s="1"/>
  <c r="AJ712" i="24"/>
  <c r="AK712" i="24" s="1"/>
  <c r="AF1561" i="24"/>
  <c r="AG1561" i="24" s="1"/>
  <c r="AH1561" i="24"/>
  <c r="AI1561" i="24" s="1"/>
  <c r="AJ1561" i="24"/>
  <c r="AK1561" i="24" s="1"/>
  <c r="AF1562" i="24"/>
  <c r="AG1562" i="24" s="1"/>
  <c r="AH1562" i="24"/>
  <c r="AI1562" i="24" s="1"/>
  <c r="AJ1562" i="24"/>
  <c r="AK1562" i="24" s="1"/>
  <c r="AF1563" i="24"/>
  <c r="AG1563" i="24" s="1"/>
  <c r="AH1563" i="24"/>
  <c r="AI1563" i="24" s="1"/>
  <c r="AJ1563" i="24"/>
  <c r="AK1563" i="24" s="1"/>
  <c r="AF1564" i="24"/>
  <c r="AG1564" i="24" s="1"/>
  <c r="AH1564" i="24"/>
  <c r="AI1564" i="24" s="1"/>
  <c r="AJ1564" i="24"/>
  <c r="AK1564" i="24" s="1"/>
  <c r="AF1565" i="24"/>
  <c r="AG1565" i="24" s="1"/>
  <c r="AH1565" i="24"/>
  <c r="AI1565" i="24" s="1"/>
  <c r="AJ1565" i="24"/>
  <c r="AK1565" i="24" s="1"/>
  <c r="AF713" i="24"/>
  <c r="AG713" i="24" s="1"/>
  <c r="AH713" i="24"/>
  <c r="AI713" i="24" s="1"/>
  <c r="AJ713" i="24"/>
  <c r="AK713" i="24" s="1"/>
  <c r="AF714" i="24"/>
  <c r="AG714" i="24" s="1"/>
  <c r="AH714" i="24"/>
  <c r="AI714" i="24" s="1"/>
  <c r="AJ714" i="24"/>
  <c r="AK714" i="24" s="1"/>
  <c r="AF715" i="24"/>
  <c r="AG715" i="24" s="1"/>
  <c r="AH715" i="24"/>
  <c r="AI715" i="24" s="1"/>
  <c r="AJ715" i="24"/>
  <c r="AK715" i="24" s="1"/>
  <c r="AF1566" i="24"/>
  <c r="AG1566" i="24" s="1"/>
  <c r="AH1566" i="24"/>
  <c r="AI1566" i="24" s="1"/>
  <c r="AJ1566" i="24"/>
  <c r="AK1566" i="24" s="1"/>
  <c r="AF2369" i="24"/>
  <c r="AG2369" i="24" s="1"/>
  <c r="AH2369" i="24"/>
  <c r="AI2369" i="24" s="1"/>
  <c r="AJ2369" i="24"/>
  <c r="AK2369" i="24" s="1"/>
  <c r="AF1998" i="24"/>
  <c r="AG1998" i="24" s="1"/>
  <c r="AH1998" i="24"/>
  <c r="AI1998" i="24" s="1"/>
  <c r="AJ1998" i="24"/>
  <c r="AK1998" i="24" s="1"/>
  <c r="AF2099" i="24"/>
  <c r="AG2099" i="24" s="1"/>
  <c r="AH2099" i="24"/>
  <c r="AI2099" i="24" s="1"/>
  <c r="AJ2099" i="24"/>
  <c r="AK2099" i="24" s="1"/>
  <c r="AF1931" i="24"/>
  <c r="AG1931" i="24" s="1"/>
  <c r="AH1931" i="24"/>
  <c r="AI1931" i="24" s="1"/>
  <c r="AJ1931" i="24"/>
  <c r="AK1931" i="24" s="1"/>
  <c r="AF2108" i="24"/>
  <c r="AG2108" i="24" s="1"/>
  <c r="AH2108" i="24"/>
  <c r="AI2108" i="24" s="1"/>
  <c r="AJ2108" i="24"/>
  <c r="AK2108" i="24" s="1"/>
  <c r="AF2191" i="24"/>
  <c r="AG2191" i="24" s="1"/>
  <c r="AH2191" i="24"/>
  <c r="AI2191" i="24" s="1"/>
  <c r="AJ2191" i="24"/>
  <c r="AK2191" i="24" s="1"/>
  <c r="AF2283" i="24"/>
  <c r="AG2283" i="24" s="1"/>
  <c r="AH2283" i="24"/>
  <c r="AI2283" i="24" s="1"/>
  <c r="AJ2283" i="24"/>
  <c r="AK2283" i="24" s="1"/>
  <c r="AF1869" i="24"/>
  <c r="AG1869" i="24" s="1"/>
  <c r="AH1869" i="24"/>
  <c r="AI1869" i="24" s="1"/>
  <c r="AJ1869" i="24"/>
  <c r="AK1869" i="24" s="1"/>
  <c r="AF1952" i="24"/>
  <c r="AG1952" i="24" s="1"/>
  <c r="AH1952" i="24"/>
  <c r="AI1952" i="24" s="1"/>
  <c r="AJ1952" i="24"/>
  <c r="AK1952" i="24" s="1"/>
  <c r="AF1567" i="24"/>
  <c r="AG1567" i="24" s="1"/>
  <c r="AH1567" i="24"/>
  <c r="AI1567" i="24" s="1"/>
  <c r="AJ1567" i="24"/>
  <c r="AK1567" i="24" s="1"/>
  <c r="AF1568" i="24"/>
  <c r="AG1568" i="24" s="1"/>
  <c r="AH1568" i="24"/>
  <c r="AI1568" i="24" s="1"/>
  <c r="AJ1568" i="24"/>
  <c r="AK1568" i="24" s="1"/>
  <c r="AF716" i="24"/>
  <c r="AG716" i="24" s="1"/>
  <c r="AH716" i="24"/>
  <c r="AI716" i="24" s="1"/>
  <c r="AJ716" i="24"/>
  <c r="AK716" i="24" s="1"/>
  <c r="AF717" i="24"/>
  <c r="AG717" i="24" s="1"/>
  <c r="AH717" i="24"/>
  <c r="AI717" i="24" s="1"/>
  <c r="AJ717" i="24"/>
  <c r="AK717" i="24" s="1"/>
  <c r="AF718" i="24"/>
  <c r="AG718" i="24" s="1"/>
  <c r="AH718" i="24"/>
  <c r="AI718" i="24" s="1"/>
  <c r="AJ718" i="24"/>
  <c r="AK718" i="24" s="1"/>
  <c r="AF719" i="24"/>
  <c r="AG719" i="24" s="1"/>
  <c r="AH719" i="24"/>
  <c r="AI719" i="24" s="1"/>
  <c r="AJ719" i="24"/>
  <c r="AK719" i="24" s="1"/>
  <c r="AF720" i="24"/>
  <c r="AG720" i="24" s="1"/>
  <c r="AH720" i="24"/>
  <c r="AI720" i="24" s="1"/>
  <c r="AJ720" i="24"/>
  <c r="AK720" i="24" s="1"/>
  <c r="AF721" i="24"/>
  <c r="AG721" i="24" s="1"/>
  <c r="AH721" i="24"/>
  <c r="AI721" i="24" s="1"/>
  <c r="AJ721" i="24"/>
  <c r="AK721" i="24" s="1"/>
  <c r="AF722" i="24"/>
  <c r="AG722" i="24" s="1"/>
  <c r="AH722" i="24"/>
  <c r="AI722" i="24" s="1"/>
  <c r="AJ722" i="24"/>
  <c r="AK722" i="24" s="1"/>
  <c r="AF723" i="24"/>
  <c r="AG723" i="24" s="1"/>
  <c r="AH723" i="24"/>
  <c r="AI723" i="24" s="1"/>
  <c r="AJ723" i="24"/>
  <c r="AK723" i="24" s="1"/>
  <c r="AF724" i="24"/>
  <c r="AG724" i="24" s="1"/>
  <c r="AH724" i="24"/>
  <c r="AI724" i="24" s="1"/>
  <c r="AJ724" i="24"/>
  <c r="AK724" i="24" s="1"/>
  <c r="AF725" i="24"/>
  <c r="AG725" i="24" s="1"/>
  <c r="AH725" i="24"/>
  <c r="AI725" i="24" s="1"/>
  <c r="AJ725" i="24"/>
  <c r="AK725" i="24" s="1"/>
  <c r="AF726" i="24"/>
  <c r="AG726" i="24" s="1"/>
  <c r="AH726" i="24"/>
  <c r="AI726" i="24" s="1"/>
  <c r="AJ726" i="24"/>
  <c r="AK726" i="24" s="1"/>
  <c r="AF727" i="24"/>
  <c r="AG727" i="24" s="1"/>
  <c r="AH727" i="24"/>
  <c r="AI727" i="24" s="1"/>
  <c r="AJ727" i="24"/>
  <c r="AK727" i="24" s="1"/>
  <c r="AF728" i="24"/>
  <c r="AG728" i="24" s="1"/>
  <c r="AH728" i="24"/>
  <c r="AI728" i="24" s="1"/>
  <c r="AJ728" i="24"/>
  <c r="AK728" i="24" s="1"/>
  <c r="AF729" i="24"/>
  <c r="AG729" i="24" s="1"/>
  <c r="AH729" i="24"/>
  <c r="AI729" i="24" s="1"/>
  <c r="AJ729" i="24"/>
  <c r="AK729" i="24" s="1"/>
  <c r="AF730" i="24"/>
  <c r="AG730" i="24" s="1"/>
  <c r="AH730" i="24"/>
  <c r="AI730" i="24" s="1"/>
  <c r="AJ730" i="24"/>
  <c r="AK730" i="24" s="1"/>
  <c r="AF731" i="24"/>
  <c r="AG731" i="24" s="1"/>
  <c r="AH731" i="24"/>
  <c r="AI731" i="24" s="1"/>
  <c r="AJ731" i="24"/>
  <c r="AK731" i="24" s="1"/>
  <c r="AF732" i="24"/>
  <c r="AG732" i="24" s="1"/>
  <c r="AH732" i="24"/>
  <c r="AI732" i="24" s="1"/>
  <c r="AJ732" i="24"/>
  <c r="AK732" i="24" s="1"/>
  <c r="AF1569" i="24"/>
  <c r="AG1569" i="24" s="1"/>
  <c r="AH1569" i="24"/>
  <c r="AI1569" i="24" s="1"/>
  <c r="AJ1569" i="24"/>
  <c r="AK1569" i="24" s="1"/>
  <c r="AF733" i="24"/>
  <c r="AG733" i="24" s="1"/>
  <c r="AH733" i="24"/>
  <c r="AI733" i="24" s="1"/>
  <c r="AJ733" i="24"/>
  <c r="AK733" i="24" s="1"/>
  <c r="AF734" i="24"/>
  <c r="AG734" i="24" s="1"/>
  <c r="AH734" i="24"/>
  <c r="AI734" i="24" s="1"/>
  <c r="AJ734" i="24"/>
  <c r="AK734" i="24" s="1"/>
  <c r="AF1570" i="24"/>
  <c r="AG1570" i="24" s="1"/>
  <c r="AH1570" i="24"/>
  <c r="AI1570" i="24" s="1"/>
  <c r="AJ1570" i="24"/>
  <c r="AK1570" i="24" s="1"/>
  <c r="AF735" i="24"/>
  <c r="AG735" i="24" s="1"/>
  <c r="AH735" i="24"/>
  <c r="AI735" i="24" s="1"/>
  <c r="AJ735" i="24"/>
  <c r="AK735" i="24" s="1"/>
  <c r="AF736" i="24"/>
  <c r="AG736" i="24" s="1"/>
  <c r="AH736" i="24"/>
  <c r="AI736" i="24" s="1"/>
  <c r="AJ736" i="24"/>
  <c r="AK736" i="24" s="1"/>
  <c r="AF1571" i="24"/>
  <c r="AG1571" i="24" s="1"/>
  <c r="AH1571" i="24"/>
  <c r="AI1571" i="24" s="1"/>
  <c r="AJ1571" i="24"/>
  <c r="AK1571" i="24" s="1"/>
  <c r="AF737" i="24"/>
  <c r="AG737" i="24" s="1"/>
  <c r="AH737" i="24"/>
  <c r="AI737" i="24" s="1"/>
  <c r="AJ737" i="24"/>
  <c r="AK737" i="24" s="1"/>
  <c r="AF738" i="24"/>
  <c r="AG738" i="24" s="1"/>
  <c r="AH738" i="24"/>
  <c r="AI738" i="24" s="1"/>
  <c r="AJ738" i="24"/>
  <c r="AK738" i="24" s="1"/>
  <c r="AF739" i="24"/>
  <c r="AG739" i="24" s="1"/>
  <c r="AH739" i="24"/>
  <c r="AI739" i="24" s="1"/>
  <c r="AJ739" i="24"/>
  <c r="AK739" i="24" s="1"/>
  <c r="AF1932" i="24"/>
  <c r="AG1932" i="24" s="1"/>
  <c r="AH1932" i="24"/>
  <c r="AI1932" i="24" s="1"/>
  <c r="AJ1932" i="24"/>
  <c r="AK1932" i="24" s="1"/>
  <c r="AF2232" i="24"/>
  <c r="AG2232" i="24" s="1"/>
  <c r="AH2232" i="24"/>
  <c r="AI2232" i="24" s="1"/>
  <c r="AJ2232" i="24"/>
  <c r="AK2232" i="24" s="1"/>
  <c r="AF2081" i="24"/>
  <c r="AG2081" i="24" s="1"/>
  <c r="AH2081" i="24"/>
  <c r="AI2081" i="24" s="1"/>
  <c r="AJ2081" i="24"/>
  <c r="AK2081" i="24" s="1"/>
  <c r="AF2109" i="24"/>
  <c r="AG2109" i="24" s="1"/>
  <c r="AH2109" i="24"/>
  <c r="AI2109" i="24" s="1"/>
  <c r="AJ2109" i="24"/>
  <c r="AK2109" i="24" s="1"/>
  <c r="AF2356" i="24"/>
  <c r="AG2356" i="24" s="1"/>
  <c r="AH2356" i="24"/>
  <c r="AI2356" i="24" s="1"/>
  <c r="AJ2356" i="24"/>
  <c r="AK2356" i="24" s="1"/>
  <c r="AF2273" i="24"/>
  <c r="AG2273" i="24" s="1"/>
  <c r="AH2273" i="24"/>
  <c r="AI2273" i="24" s="1"/>
  <c r="AJ2273" i="24"/>
  <c r="AK2273" i="24" s="1"/>
  <c r="AF2309" i="24"/>
  <c r="AG2309" i="24" s="1"/>
  <c r="AH2309" i="24"/>
  <c r="AI2309" i="24" s="1"/>
  <c r="AJ2309" i="24"/>
  <c r="AK2309" i="24" s="1"/>
  <c r="AF2048" i="24"/>
  <c r="AG2048" i="24" s="1"/>
  <c r="AH2048" i="24"/>
  <c r="AI2048" i="24" s="1"/>
  <c r="AJ2048" i="24"/>
  <c r="AK2048" i="24" s="1"/>
  <c r="AF2361" i="24"/>
  <c r="AG2361" i="24" s="1"/>
  <c r="AH2361" i="24"/>
  <c r="AI2361" i="24" s="1"/>
  <c r="AJ2361" i="24"/>
  <c r="AK2361" i="24" s="1"/>
  <c r="AF2032" i="24"/>
  <c r="AG2032" i="24" s="1"/>
  <c r="AH2032" i="24"/>
  <c r="AI2032" i="24" s="1"/>
  <c r="AJ2032" i="24"/>
  <c r="AK2032" i="24" s="1"/>
  <c r="AF2418" i="24"/>
  <c r="AG2418" i="24" s="1"/>
  <c r="AH2418" i="24"/>
  <c r="AI2418" i="24" s="1"/>
  <c r="AJ2418" i="24"/>
  <c r="AK2418" i="24" s="1"/>
  <c r="AF740" i="24"/>
  <c r="AG740" i="24" s="1"/>
  <c r="AH740" i="24"/>
  <c r="AI740" i="24" s="1"/>
  <c r="AJ740" i="24"/>
  <c r="AK740" i="24" s="1"/>
  <c r="AF741" i="24"/>
  <c r="AG741" i="24" s="1"/>
  <c r="AH741" i="24"/>
  <c r="AI741" i="24" s="1"/>
  <c r="AJ741" i="24"/>
  <c r="AK741" i="24" s="1"/>
  <c r="AF742" i="24"/>
  <c r="AG742" i="24" s="1"/>
  <c r="AH742" i="24"/>
  <c r="AI742" i="24" s="1"/>
  <c r="AJ742" i="24"/>
  <c r="AK742" i="24" s="1"/>
  <c r="AF1572" i="24"/>
  <c r="AG1572" i="24" s="1"/>
  <c r="AH1572" i="24"/>
  <c r="AI1572" i="24" s="1"/>
  <c r="AJ1572" i="24"/>
  <c r="AK1572" i="24" s="1"/>
  <c r="AF743" i="24"/>
  <c r="AG743" i="24" s="1"/>
  <c r="AH743" i="24"/>
  <c r="AI743" i="24" s="1"/>
  <c r="AJ743" i="24"/>
  <c r="AK743" i="24" s="1"/>
  <c r="AF744" i="24"/>
  <c r="AG744" i="24" s="1"/>
  <c r="AH744" i="24"/>
  <c r="AI744" i="24" s="1"/>
  <c r="AJ744" i="24"/>
  <c r="AK744" i="24" s="1"/>
  <c r="AF1573" i="24"/>
  <c r="AG1573" i="24" s="1"/>
  <c r="AH1573" i="24"/>
  <c r="AI1573" i="24" s="1"/>
  <c r="AJ1573" i="24"/>
  <c r="AK1573" i="24" s="1"/>
  <c r="AF1574" i="24"/>
  <c r="AG1574" i="24" s="1"/>
  <c r="AH1574" i="24"/>
  <c r="AI1574" i="24" s="1"/>
  <c r="AJ1574" i="24"/>
  <c r="AK1574" i="24" s="1"/>
  <c r="AF1575" i="24"/>
  <c r="AG1575" i="24" s="1"/>
  <c r="AH1575" i="24"/>
  <c r="AI1575" i="24" s="1"/>
  <c r="AJ1575" i="24"/>
  <c r="AK1575" i="24" s="1"/>
  <c r="AF1576" i="24"/>
  <c r="AG1576" i="24" s="1"/>
  <c r="AH1576" i="24"/>
  <c r="AI1576" i="24" s="1"/>
  <c r="AJ1576" i="24"/>
  <c r="AK1576" i="24" s="1"/>
  <c r="AF745" i="24"/>
  <c r="AG745" i="24" s="1"/>
  <c r="AH745" i="24"/>
  <c r="AI745" i="24" s="1"/>
  <c r="AJ745" i="24"/>
  <c r="AK745" i="24" s="1"/>
  <c r="AF1577" i="24"/>
  <c r="AG1577" i="24" s="1"/>
  <c r="AH1577" i="24"/>
  <c r="AI1577" i="24" s="1"/>
  <c r="AJ1577" i="24"/>
  <c r="AK1577" i="24" s="1"/>
  <c r="AF746" i="24"/>
  <c r="AG746" i="24" s="1"/>
  <c r="AH746" i="24"/>
  <c r="AI746" i="24" s="1"/>
  <c r="AJ746" i="24"/>
  <c r="AK746" i="24" s="1"/>
  <c r="AF1578" i="24"/>
  <c r="AG1578" i="24" s="1"/>
  <c r="AH1578" i="24"/>
  <c r="AI1578" i="24" s="1"/>
  <c r="AJ1578" i="24"/>
  <c r="AK1578" i="24" s="1"/>
  <c r="AF1579" i="24"/>
  <c r="AG1579" i="24" s="1"/>
  <c r="AH1579" i="24"/>
  <c r="AI1579" i="24" s="1"/>
  <c r="AJ1579" i="24"/>
  <c r="AK1579" i="24" s="1"/>
  <c r="AF747" i="24"/>
  <c r="AG747" i="24" s="1"/>
  <c r="AH747" i="24"/>
  <c r="AI747" i="24" s="1"/>
  <c r="AJ747" i="24"/>
  <c r="AK747" i="24" s="1"/>
  <c r="AF748" i="24"/>
  <c r="AG748" i="24" s="1"/>
  <c r="AH748" i="24"/>
  <c r="AI748" i="24" s="1"/>
  <c r="AJ748" i="24"/>
  <c r="AK748" i="24" s="1"/>
  <c r="AF749" i="24"/>
  <c r="AG749" i="24" s="1"/>
  <c r="AH749" i="24"/>
  <c r="AI749" i="24" s="1"/>
  <c r="AJ749" i="24"/>
  <c r="AK749" i="24" s="1"/>
  <c r="AF1580" i="24"/>
  <c r="AG1580" i="24" s="1"/>
  <c r="AH1580" i="24"/>
  <c r="AI1580" i="24" s="1"/>
  <c r="AJ1580" i="24"/>
  <c r="AK1580" i="24" s="1"/>
  <c r="AF1581" i="24"/>
  <c r="AG1581" i="24" s="1"/>
  <c r="AH1581" i="24"/>
  <c r="AI1581" i="24" s="1"/>
  <c r="AJ1581" i="24"/>
  <c r="AK1581" i="24" s="1"/>
  <c r="AF1582" i="24"/>
  <c r="AG1582" i="24" s="1"/>
  <c r="AH1582" i="24"/>
  <c r="AI1582" i="24" s="1"/>
  <c r="AJ1582" i="24"/>
  <c r="AK1582" i="24" s="1"/>
  <c r="AF1583" i="24"/>
  <c r="AG1583" i="24" s="1"/>
  <c r="AH1583" i="24"/>
  <c r="AI1583" i="24" s="1"/>
  <c r="AJ1583" i="24"/>
  <c r="AK1583" i="24" s="1"/>
  <c r="AF1584" i="24"/>
  <c r="AG1584" i="24" s="1"/>
  <c r="AH1584" i="24"/>
  <c r="AI1584" i="24" s="1"/>
  <c r="AJ1584" i="24"/>
  <c r="AK1584" i="24" s="1"/>
  <c r="AF750" i="24"/>
  <c r="AG750" i="24" s="1"/>
  <c r="AH750" i="24"/>
  <c r="AI750" i="24" s="1"/>
  <c r="AJ750" i="24"/>
  <c r="AK750" i="24" s="1"/>
  <c r="AF1585" i="24"/>
  <c r="AG1585" i="24" s="1"/>
  <c r="AH1585" i="24"/>
  <c r="AI1585" i="24" s="1"/>
  <c r="AJ1585" i="24"/>
  <c r="AK1585" i="24" s="1"/>
  <c r="AF751" i="24"/>
  <c r="AG751" i="24" s="1"/>
  <c r="AH751" i="24"/>
  <c r="AI751" i="24" s="1"/>
  <c r="AJ751" i="24"/>
  <c r="AK751" i="24" s="1"/>
  <c r="AF1586" i="24"/>
  <c r="AG1586" i="24" s="1"/>
  <c r="AH1586" i="24"/>
  <c r="AI1586" i="24" s="1"/>
  <c r="AJ1586" i="24"/>
  <c r="AK1586" i="24" s="1"/>
  <c r="AF752" i="24"/>
  <c r="AG752" i="24" s="1"/>
  <c r="AH752" i="24"/>
  <c r="AI752" i="24" s="1"/>
  <c r="AJ752" i="24"/>
  <c r="AK752" i="24" s="1"/>
  <c r="AF1587" i="24"/>
  <c r="AG1587" i="24" s="1"/>
  <c r="AH1587" i="24"/>
  <c r="AI1587" i="24" s="1"/>
  <c r="AJ1587" i="24"/>
  <c r="AK1587" i="24" s="1"/>
  <c r="AF753" i="24"/>
  <c r="AG753" i="24" s="1"/>
  <c r="AH753" i="24"/>
  <c r="AI753" i="24" s="1"/>
  <c r="AJ753" i="24"/>
  <c r="AK753" i="24" s="1"/>
  <c r="AF1588" i="24"/>
  <c r="AG1588" i="24" s="1"/>
  <c r="AH1588" i="24"/>
  <c r="AI1588" i="24" s="1"/>
  <c r="AJ1588" i="24"/>
  <c r="AK1588" i="24" s="1"/>
  <c r="AF754" i="24"/>
  <c r="AG754" i="24" s="1"/>
  <c r="AH754" i="24"/>
  <c r="AI754" i="24" s="1"/>
  <c r="AJ754" i="24"/>
  <c r="AK754" i="24" s="1"/>
  <c r="AF755" i="24"/>
  <c r="AG755" i="24" s="1"/>
  <c r="AH755" i="24"/>
  <c r="AI755" i="24" s="1"/>
  <c r="AJ755" i="24"/>
  <c r="AK755" i="24" s="1"/>
  <c r="AF756" i="24"/>
  <c r="AG756" i="24" s="1"/>
  <c r="AH756" i="24"/>
  <c r="AI756" i="24" s="1"/>
  <c r="AJ756" i="24"/>
  <c r="AK756" i="24" s="1"/>
  <c r="AF2453" i="24"/>
  <c r="AG2453" i="24" s="1"/>
  <c r="AH2453" i="24"/>
  <c r="AI2453" i="24" s="1"/>
  <c r="AJ2453" i="24"/>
  <c r="AK2453" i="24" s="1"/>
  <c r="AF1589" i="24"/>
  <c r="AG1589" i="24" s="1"/>
  <c r="AH1589" i="24"/>
  <c r="AI1589" i="24" s="1"/>
  <c r="AJ1589" i="24"/>
  <c r="AK1589" i="24" s="1"/>
  <c r="AF757" i="24"/>
  <c r="AG757" i="24" s="1"/>
  <c r="AH757" i="24"/>
  <c r="AI757" i="24" s="1"/>
  <c r="AJ757" i="24"/>
  <c r="AK757" i="24" s="1"/>
  <c r="AF1590" i="24"/>
  <c r="AG1590" i="24" s="1"/>
  <c r="AH1590" i="24"/>
  <c r="AI1590" i="24" s="1"/>
  <c r="AJ1590" i="24"/>
  <c r="AK1590" i="24" s="1"/>
  <c r="AF1591" i="24"/>
  <c r="AG1591" i="24" s="1"/>
  <c r="AH1591" i="24"/>
  <c r="AI1591" i="24" s="1"/>
  <c r="AJ1591" i="24"/>
  <c r="AK1591" i="24" s="1"/>
  <c r="AF1592" i="24"/>
  <c r="AG1592" i="24" s="1"/>
  <c r="AH1592" i="24"/>
  <c r="AI1592" i="24" s="1"/>
  <c r="AJ1592" i="24"/>
  <c r="AK1592" i="24" s="1"/>
  <c r="AF1593" i="24"/>
  <c r="AG1593" i="24" s="1"/>
  <c r="AH1593" i="24"/>
  <c r="AI1593" i="24" s="1"/>
  <c r="AJ1593" i="24"/>
  <c r="AK1593" i="24" s="1"/>
  <c r="AF1594" i="24"/>
  <c r="AG1594" i="24" s="1"/>
  <c r="AH1594" i="24"/>
  <c r="AI1594" i="24" s="1"/>
  <c r="AJ1594" i="24"/>
  <c r="AK1594" i="24" s="1"/>
  <c r="AF758" i="24"/>
  <c r="AG758" i="24" s="1"/>
  <c r="AH758" i="24"/>
  <c r="AI758" i="24" s="1"/>
  <c r="AJ758" i="24"/>
  <c r="AK758" i="24" s="1"/>
  <c r="AF1595" i="24"/>
  <c r="AG1595" i="24" s="1"/>
  <c r="AH1595" i="24"/>
  <c r="AI1595" i="24" s="1"/>
  <c r="AJ1595" i="24"/>
  <c r="AK1595" i="24" s="1"/>
  <c r="AF759" i="24"/>
  <c r="AG759" i="24" s="1"/>
  <c r="AH759" i="24"/>
  <c r="AI759" i="24" s="1"/>
  <c r="AJ759" i="24"/>
  <c r="AK759" i="24" s="1"/>
  <c r="AF1596" i="24"/>
  <c r="AG1596" i="24" s="1"/>
  <c r="AH1596" i="24"/>
  <c r="AI1596" i="24" s="1"/>
  <c r="AJ1596" i="24"/>
  <c r="AK1596" i="24" s="1"/>
  <c r="AF760" i="24"/>
  <c r="AG760" i="24" s="1"/>
  <c r="AH760" i="24"/>
  <c r="AI760" i="24" s="1"/>
  <c r="AJ760" i="24"/>
  <c r="AK760" i="24" s="1"/>
  <c r="AF761" i="24"/>
  <c r="AG761" i="24" s="1"/>
  <c r="AH761" i="24"/>
  <c r="AI761" i="24" s="1"/>
  <c r="AJ761" i="24"/>
  <c r="AK761" i="24" s="1"/>
  <c r="AF762" i="24"/>
  <c r="AG762" i="24" s="1"/>
  <c r="AH762" i="24"/>
  <c r="AI762" i="24" s="1"/>
  <c r="AJ762" i="24"/>
  <c r="AK762" i="24" s="1"/>
  <c r="AF1597" i="24"/>
  <c r="AG1597" i="24" s="1"/>
  <c r="AH1597" i="24"/>
  <c r="AI1597" i="24" s="1"/>
  <c r="AJ1597" i="24"/>
  <c r="AK1597" i="24" s="1"/>
  <c r="AF1598" i="24"/>
  <c r="AG1598" i="24" s="1"/>
  <c r="AH1598" i="24"/>
  <c r="AI1598" i="24" s="1"/>
  <c r="AJ1598" i="24"/>
  <c r="AK1598" i="24" s="1"/>
  <c r="AF763" i="24"/>
  <c r="AG763" i="24" s="1"/>
  <c r="AH763" i="24"/>
  <c r="AI763" i="24" s="1"/>
  <c r="AJ763" i="24"/>
  <c r="AK763" i="24" s="1"/>
  <c r="AF764" i="24"/>
  <c r="AG764" i="24" s="1"/>
  <c r="AH764" i="24"/>
  <c r="AI764" i="24" s="1"/>
  <c r="AJ764" i="24"/>
  <c r="AK764" i="24" s="1"/>
  <c r="AF1599" i="24"/>
  <c r="AG1599" i="24" s="1"/>
  <c r="AH1599" i="24"/>
  <c r="AI1599" i="24" s="1"/>
  <c r="AJ1599" i="24"/>
  <c r="AK1599" i="24" s="1"/>
  <c r="AF1600" i="24"/>
  <c r="AG1600" i="24" s="1"/>
  <c r="AH1600" i="24"/>
  <c r="AI1600" i="24" s="1"/>
  <c r="AJ1600" i="24"/>
  <c r="AK1600" i="24" s="1"/>
  <c r="AF765" i="24"/>
  <c r="AG765" i="24" s="1"/>
  <c r="AH765" i="24"/>
  <c r="AI765" i="24" s="1"/>
  <c r="AJ765" i="24"/>
  <c r="AK765" i="24" s="1"/>
  <c r="AF1601" i="24"/>
  <c r="AG1601" i="24" s="1"/>
  <c r="AH1601" i="24"/>
  <c r="AI1601" i="24" s="1"/>
  <c r="AJ1601" i="24"/>
  <c r="AK1601" i="24" s="1"/>
  <c r="AF1602" i="24"/>
  <c r="AG1602" i="24" s="1"/>
  <c r="AH1602" i="24"/>
  <c r="AI1602" i="24" s="1"/>
  <c r="AJ1602" i="24"/>
  <c r="AK1602" i="24" s="1"/>
  <c r="AF1603" i="24"/>
  <c r="AG1603" i="24" s="1"/>
  <c r="AH1603" i="24"/>
  <c r="AI1603" i="24" s="1"/>
  <c r="AJ1603" i="24"/>
  <c r="AK1603" i="24" s="1"/>
  <c r="AF766" i="24"/>
  <c r="AG766" i="24" s="1"/>
  <c r="AH766" i="24"/>
  <c r="AI766" i="24" s="1"/>
  <c r="AJ766" i="24"/>
  <c r="AK766" i="24" s="1"/>
  <c r="AF767" i="24"/>
  <c r="AG767" i="24" s="1"/>
  <c r="AH767" i="24"/>
  <c r="AI767" i="24" s="1"/>
  <c r="AJ767" i="24"/>
  <c r="AK767" i="24" s="1"/>
  <c r="AF1604" i="24"/>
  <c r="AG1604" i="24" s="1"/>
  <c r="AH1604" i="24"/>
  <c r="AI1604" i="24" s="1"/>
  <c r="AJ1604" i="24"/>
  <c r="AK1604" i="24" s="1"/>
  <c r="AF1605" i="24"/>
  <c r="AG1605" i="24" s="1"/>
  <c r="AH1605" i="24"/>
  <c r="AI1605" i="24" s="1"/>
  <c r="AJ1605" i="24"/>
  <c r="AK1605" i="24" s="1"/>
  <c r="AF768" i="24"/>
  <c r="AG768" i="24" s="1"/>
  <c r="AH768" i="24"/>
  <c r="AI768" i="24" s="1"/>
  <c r="AJ768" i="24"/>
  <c r="AK768" i="24" s="1"/>
  <c r="AF1606" i="24"/>
  <c r="AG1606" i="24" s="1"/>
  <c r="AH1606" i="24"/>
  <c r="AI1606" i="24" s="1"/>
  <c r="AJ1606" i="24"/>
  <c r="AK1606" i="24" s="1"/>
  <c r="AF1607" i="24"/>
  <c r="AG1607" i="24" s="1"/>
  <c r="AH1607" i="24"/>
  <c r="AI1607" i="24" s="1"/>
  <c r="AJ1607" i="24"/>
  <c r="AK1607" i="24" s="1"/>
  <c r="AF769" i="24"/>
  <c r="AG769" i="24" s="1"/>
  <c r="AH769" i="24"/>
  <c r="AI769" i="24" s="1"/>
  <c r="AJ769" i="24"/>
  <c r="AK769" i="24" s="1"/>
  <c r="AF770" i="24"/>
  <c r="AG770" i="24" s="1"/>
  <c r="AH770" i="24"/>
  <c r="AI770" i="24" s="1"/>
  <c r="AJ770" i="24"/>
  <c r="AK770" i="24" s="1"/>
  <c r="AF1608" i="24"/>
  <c r="AG1608" i="24" s="1"/>
  <c r="AH1608" i="24"/>
  <c r="AI1608" i="24" s="1"/>
  <c r="AJ1608" i="24"/>
  <c r="AK1608" i="24" s="1"/>
  <c r="AF1609" i="24"/>
  <c r="AG1609" i="24" s="1"/>
  <c r="AH1609" i="24"/>
  <c r="AI1609" i="24" s="1"/>
  <c r="AJ1609" i="24"/>
  <c r="AK1609" i="24" s="1"/>
  <c r="AF771" i="24"/>
  <c r="AG771" i="24" s="1"/>
  <c r="AH771" i="24"/>
  <c r="AI771" i="24" s="1"/>
  <c r="AJ771" i="24"/>
  <c r="AK771" i="24" s="1"/>
  <c r="AF772" i="24"/>
  <c r="AG772" i="24" s="1"/>
  <c r="AH772" i="24"/>
  <c r="AI772" i="24" s="1"/>
  <c r="AJ772" i="24"/>
  <c r="AK772" i="24" s="1"/>
  <c r="AF1610" i="24"/>
  <c r="AG1610" i="24" s="1"/>
  <c r="AH1610" i="24"/>
  <c r="AI1610" i="24" s="1"/>
  <c r="AJ1610" i="24"/>
  <c r="AK1610" i="24" s="1"/>
  <c r="AF1611" i="24"/>
  <c r="AG1611" i="24" s="1"/>
  <c r="AH1611" i="24"/>
  <c r="AI1611" i="24" s="1"/>
  <c r="AJ1611" i="24"/>
  <c r="AK1611" i="24" s="1"/>
  <c r="AF773" i="24"/>
  <c r="AG773" i="24" s="1"/>
  <c r="AH773" i="24"/>
  <c r="AI773" i="24" s="1"/>
  <c r="AJ773" i="24"/>
  <c r="AK773" i="24" s="1"/>
  <c r="AF1612" i="24"/>
  <c r="AG1612" i="24" s="1"/>
  <c r="AH1612" i="24"/>
  <c r="AI1612" i="24" s="1"/>
  <c r="AJ1612" i="24"/>
  <c r="AK1612" i="24" s="1"/>
  <c r="AF774" i="24"/>
  <c r="AG774" i="24" s="1"/>
  <c r="AH774" i="24"/>
  <c r="AI774" i="24" s="1"/>
  <c r="AJ774" i="24"/>
  <c r="AK774" i="24" s="1"/>
  <c r="AF1613" i="24"/>
  <c r="AG1613" i="24" s="1"/>
  <c r="AH1613" i="24"/>
  <c r="AI1613" i="24" s="1"/>
  <c r="AJ1613" i="24"/>
  <c r="AK1613" i="24" s="1"/>
  <c r="AF1614" i="24"/>
  <c r="AG1614" i="24" s="1"/>
  <c r="AH1614" i="24"/>
  <c r="AI1614" i="24" s="1"/>
  <c r="AJ1614" i="24"/>
  <c r="AK1614" i="24" s="1"/>
  <c r="AF1615" i="24"/>
  <c r="AG1615" i="24" s="1"/>
  <c r="AH1615" i="24"/>
  <c r="AI1615" i="24" s="1"/>
  <c r="AJ1615" i="24"/>
  <c r="AK1615" i="24" s="1"/>
  <c r="AF775" i="24"/>
  <c r="AG775" i="24" s="1"/>
  <c r="AH775" i="24"/>
  <c r="AI775" i="24" s="1"/>
  <c r="AJ775" i="24"/>
  <c r="AK775" i="24" s="1"/>
  <c r="AF1616" i="24"/>
  <c r="AG1616" i="24" s="1"/>
  <c r="AH1616" i="24"/>
  <c r="AI1616" i="24" s="1"/>
  <c r="AJ1616" i="24"/>
  <c r="AK1616" i="24" s="1"/>
  <c r="AF776" i="24"/>
  <c r="AG776" i="24" s="1"/>
  <c r="AH776" i="24"/>
  <c r="AI776" i="24" s="1"/>
  <c r="AJ776" i="24"/>
  <c r="AK776" i="24" s="1"/>
  <c r="AF777" i="24"/>
  <c r="AG777" i="24" s="1"/>
  <c r="AH777" i="24"/>
  <c r="AI777" i="24" s="1"/>
  <c r="AJ777" i="24"/>
  <c r="AK777" i="24" s="1"/>
  <c r="AF778" i="24"/>
  <c r="AG778" i="24" s="1"/>
  <c r="AH778" i="24"/>
  <c r="AI778" i="24" s="1"/>
  <c r="AJ778" i="24"/>
  <c r="AK778" i="24" s="1"/>
  <c r="AF779" i="24"/>
  <c r="AG779" i="24" s="1"/>
  <c r="AH779" i="24"/>
  <c r="AI779" i="24" s="1"/>
  <c r="AJ779" i="24"/>
  <c r="AK779" i="24" s="1"/>
  <c r="AF1617" i="24"/>
  <c r="AG1617" i="24" s="1"/>
  <c r="AH1617" i="24"/>
  <c r="AI1617" i="24" s="1"/>
  <c r="AJ1617" i="24"/>
  <c r="AK1617" i="24" s="1"/>
  <c r="AF1618" i="24"/>
  <c r="AG1618" i="24" s="1"/>
  <c r="AH1618" i="24"/>
  <c r="AI1618" i="24" s="1"/>
  <c r="AJ1618" i="24"/>
  <c r="AK1618" i="24" s="1"/>
  <c r="AF780" i="24"/>
  <c r="AG780" i="24" s="1"/>
  <c r="AH780" i="24"/>
  <c r="AI780" i="24" s="1"/>
  <c r="AJ780" i="24"/>
  <c r="AK780" i="24" s="1"/>
  <c r="AF1619" i="24"/>
  <c r="AG1619" i="24" s="1"/>
  <c r="AH1619" i="24"/>
  <c r="AI1619" i="24" s="1"/>
  <c r="AJ1619" i="24"/>
  <c r="AK1619" i="24" s="1"/>
  <c r="AF781" i="24"/>
  <c r="AG781" i="24" s="1"/>
  <c r="AH781" i="24"/>
  <c r="AI781" i="24" s="1"/>
  <c r="AJ781" i="24"/>
  <c r="AK781" i="24" s="1"/>
  <c r="AF782" i="24"/>
  <c r="AG782" i="24" s="1"/>
  <c r="AH782" i="24"/>
  <c r="AI782" i="24" s="1"/>
  <c r="AJ782" i="24"/>
  <c r="AK782" i="24" s="1"/>
  <c r="AF783" i="24"/>
  <c r="AG783" i="24" s="1"/>
  <c r="AH783" i="24"/>
  <c r="AI783" i="24" s="1"/>
  <c r="AJ783" i="24"/>
  <c r="AK783" i="24" s="1"/>
  <c r="AF784" i="24"/>
  <c r="AG784" i="24" s="1"/>
  <c r="AH784" i="24"/>
  <c r="AI784" i="24" s="1"/>
  <c r="AJ784" i="24"/>
  <c r="AK784" i="24" s="1"/>
  <c r="AF785" i="24"/>
  <c r="AG785" i="24" s="1"/>
  <c r="AH785" i="24"/>
  <c r="AI785" i="24" s="1"/>
  <c r="AJ785" i="24"/>
  <c r="AK785" i="24" s="1"/>
  <c r="AF786" i="24"/>
  <c r="AG786" i="24" s="1"/>
  <c r="AH786" i="24"/>
  <c r="AI786" i="24" s="1"/>
  <c r="AJ786" i="24"/>
  <c r="AK786" i="24" s="1"/>
  <c r="AF787" i="24"/>
  <c r="AG787" i="24" s="1"/>
  <c r="AH787" i="24"/>
  <c r="AI787" i="24" s="1"/>
  <c r="AJ787" i="24"/>
  <c r="AK787" i="24" s="1"/>
  <c r="AF788" i="24"/>
  <c r="AG788" i="24" s="1"/>
  <c r="AH788" i="24"/>
  <c r="AI788" i="24" s="1"/>
  <c r="AJ788" i="24"/>
  <c r="AK788" i="24" s="1"/>
  <c r="AF789" i="24"/>
  <c r="AG789" i="24" s="1"/>
  <c r="AH789" i="24"/>
  <c r="AI789" i="24" s="1"/>
  <c r="AJ789" i="24"/>
  <c r="AK789" i="24" s="1"/>
  <c r="AF790" i="24"/>
  <c r="AG790" i="24" s="1"/>
  <c r="AH790" i="24"/>
  <c r="AI790" i="24" s="1"/>
  <c r="AJ790" i="24"/>
  <c r="AK790" i="24" s="1"/>
  <c r="AF1621" i="24"/>
  <c r="AG1621" i="24" s="1"/>
  <c r="AH1621" i="24"/>
  <c r="AI1621" i="24" s="1"/>
  <c r="AJ1621" i="24"/>
  <c r="AK1621" i="24" s="1"/>
  <c r="AF1622" i="24"/>
  <c r="AG1622" i="24" s="1"/>
  <c r="AH1622" i="24"/>
  <c r="AI1622" i="24" s="1"/>
  <c r="AJ1622" i="24"/>
  <c r="AK1622" i="24" s="1"/>
  <c r="AF791" i="24"/>
  <c r="AG791" i="24" s="1"/>
  <c r="AH791" i="24"/>
  <c r="AI791" i="24" s="1"/>
  <c r="AJ791" i="24"/>
  <c r="AK791" i="24" s="1"/>
  <c r="AF792" i="24"/>
  <c r="AG792" i="24" s="1"/>
  <c r="AH792" i="24"/>
  <c r="AI792" i="24" s="1"/>
  <c r="AJ792" i="24"/>
  <c r="AK792" i="24" s="1"/>
  <c r="AF1623" i="24"/>
  <c r="AG1623" i="24" s="1"/>
  <c r="AH1623" i="24"/>
  <c r="AI1623" i="24" s="1"/>
  <c r="AJ1623" i="24"/>
  <c r="AK1623" i="24" s="1"/>
  <c r="AF1624" i="24"/>
  <c r="AG1624" i="24" s="1"/>
  <c r="AH1624" i="24"/>
  <c r="AI1624" i="24" s="1"/>
  <c r="AJ1624" i="24"/>
  <c r="AK1624" i="24" s="1"/>
  <c r="AF793" i="24"/>
  <c r="AG793" i="24" s="1"/>
  <c r="AH793" i="24"/>
  <c r="AI793" i="24" s="1"/>
  <c r="AJ793" i="24"/>
  <c r="AK793" i="24" s="1"/>
  <c r="AF1625" i="24"/>
  <c r="AG1625" i="24" s="1"/>
  <c r="AH1625" i="24"/>
  <c r="AI1625" i="24" s="1"/>
  <c r="AJ1625" i="24"/>
  <c r="AK1625" i="24" s="1"/>
  <c r="AF1626" i="24"/>
  <c r="AG1626" i="24" s="1"/>
  <c r="AH1626" i="24"/>
  <c r="AI1626" i="24" s="1"/>
  <c r="AJ1626" i="24"/>
  <c r="AK1626" i="24" s="1"/>
  <c r="AF1627" i="24"/>
  <c r="AG1627" i="24" s="1"/>
  <c r="AH1627" i="24"/>
  <c r="AI1627" i="24" s="1"/>
  <c r="AJ1627" i="24"/>
  <c r="AK1627" i="24" s="1"/>
  <c r="AF794" i="24"/>
  <c r="AG794" i="24" s="1"/>
  <c r="AH794" i="24"/>
  <c r="AI794" i="24" s="1"/>
  <c r="AJ794" i="24"/>
  <c r="AK794" i="24" s="1"/>
  <c r="AF795" i="24"/>
  <c r="AG795" i="24" s="1"/>
  <c r="AH795" i="24"/>
  <c r="AI795" i="24" s="1"/>
  <c r="AJ795" i="24"/>
  <c r="AK795" i="24" s="1"/>
  <c r="AF1628" i="24"/>
  <c r="AG1628" i="24" s="1"/>
  <c r="AH1628" i="24"/>
  <c r="AI1628" i="24" s="1"/>
  <c r="AJ1628" i="24"/>
  <c r="AK1628" i="24" s="1"/>
  <c r="AF796" i="24"/>
  <c r="AG796" i="24" s="1"/>
  <c r="AH796" i="24"/>
  <c r="AI796" i="24" s="1"/>
  <c r="AJ796" i="24"/>
  <c r="AK796" i="24" s="1"/>
  <c r="AF1629" i="24"/>
  <c r="AG1629" i="24" s="1"/>
  <c r="AH1629" i="24"/>
  <c r="AI1629" i="24" s="1"/>
  <c r="AJ1629" i="24"/>
  <c r="AK1629" i="24" s="1"/>
  <c r="AF797" i="24"/>
  <c r="AG797" i="24" s="1"/>
  <c r="AH797" i="24"/>
  <c r="AI797" i="24" s="1"/>
  <c r="AJ797" i="24"/>
  <c r="AK797" i="24" s="1"/>
  <c r="AF1630" i="24"/>
  <c r="AG1630" i="24" s="1"/>
  <c r="AH1630" i="24"/>
  <c r="AI1630" i="24" s="1"/>
  <c r="AJ1630" i="24"/>
  <c r="AK1630" i="24" s="1"/>
  <c r="AF798" i="24"/>
  <c r="AG798" i="24" s="1"/>
  <c r="AH798" i="24"/>
  <c r="AI798" i="24" s="1"/>
  <c r="AJ798" i="24"/>
  <c r="AK798" i="24" s="1"/>
  <c r="AF1631" i="24"/>
  <c r="AG1631" i="24" s="1"/>
  <c r="AH1631" i="24"/>
  <c r="AI1631" i="24" s="1"/>
  <c r="AJ1631" i="24"/>
  <c r="AK1631" i="24" s="1"/>
  <c r="AF1632" i="24"/>
  <c r="AG1632" i="24" s="1"/>
  <c r="AH1632" i="24"/>
  <c r="AI1632" i="24" s="1"/>
  <c r="AJ1632" i="24"/>
  <c r="AK1632" i="24" s="1"/>
  <c r="AF1633" i="24"/>
  <c r="AG1633" i="24" s="1"/>
  <c r="AH1633" i="24"/>
  <c r="AI1633" i="24" s="1"/>
  <c r="AJ1633" i="24"/>
  <c r="AK1633" i="24" s="1"/>
  <c r="AF1634" i="24"/>
  <c r="AG1634" i="24" s="1"/>
  <c r="AH1634" i="24"/>
  <c r="AI1634" i="24" s="1"/>
  <c r="AJ1634" i="24"/>
  <c r="AK1634" i="24" s="1"/>
  <c r="AF799" i="24"/>
  <c r="AG799" i="24" s="1"/>
  <c r="AH799" i="24"/>
  <c r="AI799" i="24" s="1"/>
  <c r="AJ799" i="24"/>
  <c r="AK799" i="24" s="1"/>
  <c r="AF800" i="24"/>
  <c r="AG800" i="24" s="1"/>
  <c r="AH800" i="24"/>
  <c r="AI800" i="24" s="1"/>
  <c r="AJ800" i="24"/>
  <c r="AK800" i="24" s="1"/>
  <c r="AF801" i="24"/>
  <c r="AG801" i="24" s="1"/>
  <c r="AH801" i="24"/>
  <c r="AI801" i="24" s="1"/>
  <c r="AJ801" i="24"/>
  <c r="AK801" i="24" s="1"/>
  <c r="AF1635" i="24"/>
  <c r="AG1635" i="24" s="1"/>
  <c r="AH1635" i="24"/>
  <c r="AI1635" i="24" s="1"/>
  <c r="AJ1635" i="24"/>
  <c r="AK1635" i="24" s="1"/>
  <c r="AF1636" i="24"/>
  <c r="AG1636" i="24" s="1"/>
  <c r="AH1636" i="24"/>
  <c r="AI1636" i="24" s="1"/>
  <c r="AJ1636" i="24"/>
  <c r="AK1636" i="24" s="1"/>
  <c r="AF802" i="24"/>
  <c r="AG802" i="24" s="1"/>
  <c r="AH802" i="24"/>
  <c r="AI802" i="24" s="1"/>
  <c r="AJ802" i="24"/>
  <c r="AK802" i="24" s="1"/>
  <c r="AF803" i="24"/>
  <c r="AG803" i="24" s="1"/>
  <c r="AH803" i="24"/>
  <c r="AI803" i="24" s="1"/>
  <c r="AJ803" i="24"/>
  <c r="AK803" i="24" s="1"/>
  <c r="AF804" i="24"/>
  <c r="AG804" i="24" s="1"/>
  <c r="AH804" i="24"/>
  <c r="AI804" i="24" s="1"/>
  <c r="AJ804" i="24"/>
  <c r="AK804" i="24" s="1"/>
  <c r="AF1637" i="24"/>
  <c r="AG1637" i="24" s="1"/>
  <c r="AH1637" i="24"/>
  <c r="AI1637" i="24" s="1"/>
  <c r="AJ1637" i="24"/>
  <c r="AK1637" i="24" s="1"/>
  <c r="AF1638" i="24"/>
  <c r="AG1638" i="24" s="1"/>
  <c r="AH1638" i="24"/>
  <c r="AI1638" i="24" s="1"/>
  <c r="AJ1638" i="24"/>
  <c r="AK1638" i="24" s="1"/>
  <c r="AF1639" i="24"/>
  <c r="AG1639" i="24" s="1"/>
  <c r="AH1639" i="24"/>
  <c r="AI1639" i="24" s="1"/>
  <c r="AJ1639" i="24"/>
  <c r="AK1639" i="24" s="1"/>
  <c r="AF805" i="24"/>
  <c r="AG805" i="24" s="1"/>
  <c r="AH805" i="24"/>
  <c r="AI805" i="24" s="1"/>
  <c r="AJ805" i="24"/>
  <c r="AK805" i="24" s="1"/>
  <c r="AF1640" i="24"/>
  <c r="AG1640" i="24" s="1"/>
  <c r="AH1640" i="24"/>
  <c r="AI1640" i="24" s="1"/>
  <c r="AJ1640" i="24"/>
  <c r="AK1640" i="24" s="1"/>
  <c r="AF1641" i="24"/>
  <c r="AG1641" i="24" s="1"/>
  <c r="AH1641" i="24"/>
  <c r="AI1641" i="24" s="1"/>
  <c r="AJ1641" i="24"/>
  <c r="AK1641" i="24" s="1"/>
  <c r="AF1642" i="24"/>
  <c r="AG1642" i="24" s="1"/>
  <c r="AH1642" i="24"/>
  <c r="AI1642" i="24" s="1"/>
  <c r="AJ1642" i="24"/>
  <c r="AK1642" i="24" s="1"/>
  <c r="AF1643" i="24"/>
  <c r="AG1643" i="24" s="1"/>
  <c r="AH1643" i="24"/>
  <c r="AI1643" i="24" s="1"/>
  <c r="AJ1643" i="24"/>
  <c r="AK1643" i="24" s="1"/>
  <c r="AF806" i="24"/>
  <c r="AG806" i="24" s="1"/>
  <c r="AH806" i="24"/>
  <c r="AI806" i="24" s="1"/>
  <c r="AJ806" i="24"/>
  <c r="AK806" i="24" s="1"/>
  <c r="AF807" i="24"/>
  <c r="AG807" i="24" s="1"/>
  <c r="AH807" i="24"/>
  <c r="AI807" i="24" s="1"/>
  <c r="AJ807" i="24"/>
  <c r="AK807" i="24" s="1"/>
  <c r="AF1644" i="24"/>
  <c r="AG1644" i="24" s="1"/>
  <c r="AH1644" i="24"/>
  <c r="AI1644" i="24" s="1"/>
  <c r="AJ1644" i="24"/>
  <c r="AK1644" i="24" s="1"/>
  <c r="AF2420" i="24"/>
  <c r="AG2420" i="24" s="1"/>
  <c r="AH2420" i="24"/>
  <c r="AI2420" i="24" s="1"/>
  <c r="AJ2420" i="24"/>
  <c r="AK2420" i="24" s="1"/>
  <c r="AF1892" i="24"/>
  <c r="AG1892" i="24" s="1"/>
  <c r="AH1892" i="24"/>
  <c r="AI1892" i="24" s="1"/>
  <c r="AJ1892" i="24"/>
  <c r="AK1892" i="24" s="1"/>
  <c r="AF1645" i="24"/>
  <c r="AG1645" i="24" s="1"/>
  <c r="AH1645" i="24"/>
  <c r="AI1645" i="24" s="1"/>
  <c r="AJ1645" i="24"/>
  <c r="AK1645" i="24" s="1"/>
  <c r="AF808" i="24"/>
  <c r="AG808" i="24" s="1"/>
  <c r="AH808" i="24"/>
  <c r="AI808" i="24" s="1"/>
  <c r="AJ808" i="24"/>
  <c r="AK808" i="24" s="1"/>
  <c r="AF809" i="24"/>
  <c r="AG809" i="24" s="1"/>
  <c r="AH809" i="24"/>
  <c r="AI809" i="24" s="1"/>
  <c r="AJ809" i="24"/>
  <c r="AK809" i="24" s="1"/>
  <c r="AF810" i="24"/>
  <c r="AG810" i="24" s="1"/>
  <c r="AH810" i="24"/>
  <c r="AI810" i="24" s="1"/>
  <c r="AJ810" i="24"/>
  <c r="AK810" i="24" s="1"/>
  <c r="AF811" i="24"/>
  <c r="AG811" i="24" s="1"/>
  <c r="AH811" i="24"/>
  <c r="AI811" i="24" s="1"/>
  <c r="AJ811" i="24"/>
  <c r="AK811" i="24" s="1"/>
  <c r="AF812" i="24"/>
  <c r="AG812" i="24" s="1"/>
  <c r="AH812" i="24"/>
  <c r="AI812" i="24" s="1"/>
  <c r="AJ812" i="24"/>
  <c r="AK812" i="24" s="1"/>
  <c r="AF813" i="24"/>
  <c r="AG813" i="24" s="1"/>
  <c r="AH813" i="24"/>
  <c r="AI813" i="24" s="1"/>
  <c r="AJ813" i="24"/>
  <c r="AK813" i="24" s="1"/>
  <c r="AF1646" i="24"/>
  <c r="AG1646" i="24" s="1"/>
  <c r="AH1646" i="24"/>
  <c r="AI1646" i="24" s="1"/>
  <c r="AJ1646" i="24"/>
  <c r="AK1646" i="24" s="1"/>
  <c r="AF814" i="24"/>
  <c r="AG814" i="24" s="1"/>
  <c r="AH814" i="24"/>
  <c r="AI814" i="24" s="1"/>
  <c r="AJ814" i="24"/>
  <c r="AK814" i="24" s="1"/>
  <c r="AF815" i="24"/>
  <c r="AG815" i="24" s="1"/>
  <c r="AH815" i="24"/>
  <c r="AI815" i="24" s="1"/>
  <c r="AJ815" i="24"/>
  <c r="AK815" i="24" s="1"/>
  <c r="AF1647" i="24"/>
  <c r="AG1647" i="24" s="1"/>
  <c r="AH1647" i="24"/>
  <c r="AI1647" i="24" s="1"/>
  <c r="AJ1647" i="24"/>
  <c r="AK1647" i="24" s="1"/>
  <c r="AF816" i="24"/>
  <c r="AG816" i="24" s="1"/>
  <c r="AH816" i="24"/>
  <c r="AI816" i="24" s="1"/>
  <c r="AJ816" i="24"/>
  <c r="AK816" i="24" s="1"/>
  <c r="AF817" i="24"/>
  <c r="AG817" i="24" s="1"/>
  <c r="AH817" i="24"/>
  <c r="AI817" i="24" s="1"/>
  <c r="AJ817" i="24"/>
  <c r="AK817" i="24" s="1"/>
  <c r="AF818" i="24"/>
  <c r="AG818" i="24" s="1"/>
  <c r="AH818" i="24"/>
  <c r="AI818" i="24" s="1"/>
  <c r="AJ818" i="24"/>
  <c r="AK818" i="24" s="1"/>
  <c r="AF819" i="24"/>
  <c r="AG819" i="24" s="1"/>
  <c r="AH819" i="24"/>
  <c r="AI819" i="24" s="1"/>
  <c r="AJ819" i="24"/>
  <c r="AK819" i="24" s="1"/>
  <c r="AF820" i="24"/>
  <c r="AG820" i="24" s="1"/>
  <c r="AH820" i="24"/>
  <c r="AI820" i="24" s="1"/>
  <c r="AJ820" i="24"/>
  <c r="AK820" i="24" s="1"/>
  <c r="AF821" i="24"/>
  <c r="AG821" i="24" s="1"/>
  <c r="AH821" i="24"/>
  <c r="AI821" i="24" s="1"/>
  <c r="AJ821" i="24"/>
  <c r="AK821" i="24" s="1"/>
  <c r="AF822" i="24"/>
  <c r="AG822" i="24" s="1"/>
  <c r="AH822" i="24"/>
  <c r="AI822" i="24" s="1"/>
  <c r="AJ822" i="24"/>
  <c r="AK822" i="24" s="1"/>
  <c r="AF823" i="24"/>
  <c r="AG823" i="24" s="1"/>
  <c r="AH823" i="24"/>
  <c r="AI823" i="24" s="1"/>
  <c r="AJ823" i="24"/>
  <c r="AK823" i="24" s="1"/>
  <c r="AF824" i="24"/>
  <c r="AG824" i="24" s="1"/>
  <c r="AH824" i="24"/>
  <c r="AI824" i="24" s="1"/>
  <c r="AJ824" i="24"/>
  <c r="AK824" i="24" s="1"/>
  <c r="AF825" i="24"/>
  <c r="AG825" i="24" s="1"/>
  <c r="AH825" i="24"/>
  <c r="AI825" i="24" s="1"/>
  <c r="AJ825" i="24"/>
  <c r="AK825" i="24" s="1"/>
  <c r="AF826" i="24"/>
  <c r="AG826" i="24" s="1"/>
  <c r="AH826" i="24"/>
  <c r="AI826" i="24" s="1"/>
  <c r="AJ826" i="24"/>
  <c r="AK826" i="24" s="1"/>
  <c r="AF827" i="24"/>
  <c r="AG827" i="24" s="1"/>
  <c r="AH827" i="24"/>
  <c r="AI827" i="24" s="1"/>
  <c r="AJ827" i="24"/>
  <c r="AK827" i="24" s="1"/>
  <c r="AF828" i="24"/>
  <c r="AG828" i="24" s="1"/>
  <c r="AH828" i="24"/>
  <c r="AI828" i="24" s="1"/>
  <c r="AJ828" i="24"/>
  <c r="AK828" i="24" s="1"/>
  <c r="AF829" i="24"/>
  <c r="AG829" i="24" s="1"/>
  <c r="AH829" i="24"/>
  <c r="AI829" i="24" s="1"/>
  <c r="AJ829" i="24"/>
  <c r="AK829" i="24" s="1"/>
  <c r="AF1648" i="24"/>
  <c r="AG1648" i="24" s="1"/>
  <c r="AH1648" i="24"/>
  <c r="AI1648" i="24" s="1"/>
  <c r="AJ1648" i="24"/>
  <c r="AK1648" i="24" s="1"/>
  <c r="AF830" i="24"/>
  <c r="AG830" i="24" s="1"/>
  <c r="AH830" i="24"/>
  <c r="AI830" i="24" s="1"/>
  <c r="AJ830" i="24"/>
  <c r="AK830" i="24" s="1"/>
  <c r="AF831" i="24"/>
  <c r="AG831" i="24" s="1"/>
  <c r="AH831" i="24"/>
  <c r="AI831" i="24" s="1"/>
  <c r="AJ831" i="24"/>
  <c r="AK831" i="24" s="1"/>
  <c r="AF832" i="24"/>
  <c r="AG832" i="24" s="1"/>
  <c r="AH832" i="24"/>
  <c r="AI832" i="24" s="1"/>
  <c r="AJ832" i="24"/>
  <c r="AK832" i="24" s="1"/>
  <c r="AF1649" i="24"/>
  <c r="AG1649" i="24" s="1"/>
  <c r="AH1649" i="24"/>
  <c r="AI1649" i="24" s="1"/>
  <c r="AJ1649" i="24"/>
  <c r="AK1649" i="24" s="1"/>
  <c r="AF833" i="24"/>
  <c r="AG833" i="24" s="1"/>
  <c r="AH833" i="24"/>
  <c r="AI833" i="24" s="1"/>
  <c r="AJ833" i="24"/>
  <c r="AK833" i="24" s="1"/>
  <c r="AF834" i="24"/>
  <c r="AG834" i="24" s="1"/>
  <c r="AH834" i="24"/>
  <c r="AI834" i="24" s="1"/>
  <c r="AJ834" i="24"/>
  <c r="AK834" i="24" s="1"/>
  <c r="AF1650" i="24"/>
  <c r="AG1650" i="24" s="1"/>
  <c r="AH1650" i="24"/>
  <c r="AI1650" i="24" s="1"/>
  <c r="AJ1650" i="24"/>
  <c r="AK1650" i="24" s="1"/>
  <c r="AF1104" i="24"/>
  <c r="AG1104" i="24" s="1"/>
  <c r="AH1104" i="24"/>
  <c r="AI1104" i="24" s="1"/>
  <c r="AJ1104" i="24"/>
  <c r="AK1104" i="24" s="1"/>
  <c r="AF1651" i="24"/>
  <c r="AG1651" i="24" s="1"/>
  <c r="AH1651" i="24"/>
  <c r="AI1651" i="24" s="1"/>
  <c r="AJ1651" i="24"/>
  <c r="AK1651" i="24" s="1"/>
  <c r="AF1652" i="24"/>
  <c r="AG1652" i="24" s="1"/>
  <c r="AH1652" i="24"/>
  <c r="AI1652" i="24" s="1"/>
  <c r="AJ1652" i="24"/>
  <c r="AK1652" i="24" s="1"/>
  <c r="AF1653" i="24"/>
  <c r="AG1653" i="24" s="1"/>
  <c r="AH1653" i="24"/>
  <c r="AI1653" i="24" s="1"/>
  <c r="AJ1653" i="24"/>
  <c r="AK1653" i="24" s="1"/>
  <c r="AF835" i="24"/>
  <c r="AG835" i="24" s="1"/>
  <c r="AH835" i="24"/>
  <c r="AI835" i="24" s="1"/>
  <c r="AJ835" i="24"/>
  <c r="AK835" i="24" s="1"/>
  <c r="AF836" i="24"/>
  <c r="AG836" i="24" s="1"/>
  <c r="AH836" i="24"/>
  <c r="AI836" i="24" s="1"/>
  <c r="AJ836" i="24"/>
  <c r="AK836" i="24" s="1"/>
  <c r="AF1654" i="24"/>
  <c r="AG1654" i="24" s="1"/>
  <c r="AH1654" i="24"/>
  <c r="AI1654" i="24" s="1"/>
  <c r="AJ1654" i="24"/>
  <c r="AK1654" i="24" s="1"/>
  <c r="AF837" i="24"/>
  <c r="AG837" i="24" s="1"/>
  <c r="AH837" i="24"/>
  <c r="AI837" i="24" s="1"/>
  <c r="AJ837" i="24"/>
  <c r="AK837" i="24" s="1"/>
  <c r="AF838" i="24"/>
  <c r="AG838" i="24" s="1"/>
  <c r="AH838" i="24"/>
  <c r="AI838" i="24" s="1"/>
  <c r="AJ838" i="24"/>
  <c r="AK838" i="24" s="1"/>
  <c r="AF2454" i="24"/>
  <c r="AG2454" i="24" s="1"/>
  <c r="AH2454" i="24"/>
  <c r="AI2454" i="24" s="1"/>
  <c r="AJ2454" i="24"/>
  <c r="AK2454" i="24" s="1"/>
  <c r="AF1655" i="24"/>
  <c r="AG1655" i="24" s="1"/>
  <c r="AH1655" i="24"/>
  <c r="AI1655" i="24" s="1"/>
  <c r="AJ1655" i="24"/>
  <c r="AK1655" i="24" s="1"/>
  <c r="AF839" i="24"/>
  <c r="AG839" i="24" s="1"/>
  <c r="AH839" i="24"/>
  <c r="AI839" i="24" s="1"/>
  <c r="AJ839" i="24"/>
  <c r="AK839" i="24" s="1"/>
  <c r="AF840" i="24"/>
  <c r="AG840" i="24" s="1"/>
  <c r="AH840" i="24"/>
  <c r="AI840" i="24" s="1"/>
  <c r="AJ840" i="24"/>
  <c r="AK840" i="24" s="1"/>
  <c r="AF2455" i="24"/>
  <c r="AG2455" i="24" s="1"/>
  <c r="AH2455" i="24"/>
  <c r="AI2455" i="24" s="1"/>
  <c r="AJ2455" i="24"/>
  <c r="AK2455" i="24" s="1"/>
  <c r="AF841" i="24"/>
  <c r="AG841" i="24" s="1"/>
  <c r="AH841" i="24"/>
  <c r="AI841" i="24" s="1"/>
  <c r="AJ841" i="24"/>
  <c r="AK841" i="24" s="1"/>
  <c r="AF1656" i="24"/>
  <c r="AG1656" i="24" s="1"/>
  <c r="AH1656" i="24"/>
  <c r="AI1656" i="24" s="1"/>
  <c r="AJ1656" i="24"/>
  <c r="AK1656" i="24" s="1"/>
  <c r="AF842" i="24"/>
  <c r="AG842" i="24" s="1"/>
  <c r="AH842" i="24"/>
  <c r="AI842" i="24" s="1"/>
  <c r="AJ842" i="24"/>
  <c r="AK842" i="24" s="1"/>
  <c r="AF843" i="24"/>
  <c r="AG843" i="24" s="1"/>
  <c r="AH843" i="24"/>
  <c r="AI843" i="24" s="1"/>
  <c r="AJ843" i="24"/>
  <c r="AK843" i="24" s="1"/>
  <c r="AF844" i="24"/>
  <c r="AG844" i="24" s="1"/>
  <c r="AH844" i="24"/>
  <c r="AI844" i="24" s="1"/>
  <c r="AJ844" i="24"/>
  <c r="AK844" i="24" s="1"/>
  <c r="AF1657" i="24"/>
  <c r="AG1657" i="24" s="1"/>
  <c r="AH1657" i="24"/>
  <c r="AI1657" i="24" s="1"/>
  <c r="AJ1657" i="24"/>
  <c r="AK1657" i="24" s="1"/>
  <c r="AF1658" i="24"/>
  <c r="AG1658" i="24" s="1"/>
  <c r="AH1658" i="24"/>
  <c r="AI1658" i="24" s="1"/>
  <c r="AJ1658" i="24"/>
  <c r="AK1658" i="24" s="1"/>
  <c r="AF845" i="24"/>
  <c r="AG845" i="24" s="1"/>
  <c r="AH845" i="24"/>
  <c r="AI845" i="24" s="1"/>
  <c r="AJ845" i="24"/>
  <c r="AK845" i="24" s="1"/>
  <c r="AF1659" i="24"/>
  <c r="AG1659" i="24" s="1"/>
  <c r="AH1659" i="24"/>
  <c r="AI1659" i="24" s="1"/>
  <c r="AJ1659" i="24"/>
  <c r="AK1659" i="24" s="1"/>
  <c r="AF12" i="24"/>
  <c r="AG12" i="24" s="1"/>
  <c r="AH12" i="24"/>
  <c r="AI12" i="24" s="1"/>
  <c r="AJ12" i="24"/>
  <c r="AK12" i="24" s="1"/>
  <c r="AF1660" i="24"/>
  <c r="AG1660" i="24" s="1"/>
  <c r="AH1660" i="24"/>
  <c r="AI1660" i="24" s="1"/>
  <c r="AJ1660" i="24"/>
  <c r="AK1660" i="24" s="1"/>
  <c r="AF846" i="24"/>
  <c r="AG846" i="24" s="1"/>
  <c r="AH846" i="24"/>
  <c r="AI846" i="24" s="1"/>
  <c r="AJ846" i="24"/>
  <c r="AK846" i="24" s="1"/>
  <c r="AF847" i="24"/>
  <c r="AG847" i="24" s="1"/>
  <c r="AH847" i="24"/>
  <c r="AI847" i="24" s="1"/>
  <c r="AJ847" i="24"/>
  <c r="AK847" i="24" s="1"/>
  <c r="AF1661" i="24"/>
  <c r="AG1661" i="24" s="1"/>
  <c r="AH1661" i="24"/>
  <c r="AI1661" i="24" s="1"/>
  <c r="AJ1661" i="24"/>
  <c r="AK1661" i="24" s="1"/>
  <c r="AF2516" i="24"/>
  <c r="AG2516" i="24" s="1"/>
  <c r="AH2516" i="24"/>
  <c r="AI2516" i="24" s="1"/>
  <c r="AJ2516" i="24"/>
  <c r="AK2516" i="24" s="1"/>
  <c r="AF1902" i="24"/>
  <c r="AG1902" i="24" s="1"/>
  <c r="AH1902" i="24"/>
  <c r="AI1902" i="24" s="1"/>
  <c r="AJ1902" i="24"/>
  <c r="AK1902" i="24" s="1"/>
  <c r="AF1933" i="24"/>
  <c r="AG1933" i="24" s="1"/>
  <c r="AH1933" i="24"/>
  <c r="AI1933" i="24" s="1"/>
  <c r="AJ1933" i="24"/>
  <c r="AK1933" i="24" s="1"/>
  <c r="AF2129" i="24"/>
  <c r="AG2129" i="24" s="1"/>
  <c r="AH2129" i="24"/>
  <c r="AI2129" i="24" s="1"/>
  <c r="AJ2129" i="24"/>
  <c r="AK2129" i="24" s="1"/>
  <c r="AF2477" i="24"/>
  <c r="AG2477" i="24" s="1"/>
  <c r="AH2477" i="24"/>
  <c r="AI2477" i="24" s="1"/>
  <c r="AJ2477" i="24"/>
  <c r="AK2477" i="24" s="1"/>
  <c r="AF848" i="24"/>
  <c r="AG848" i="24" s="1"/>
  <c r="AH848" i="24"/>
  <c r="AI848" i="24" s="1"/>
  <c r="AJ848" i="24"/>
  <c r="AK848" i="24" s="1"/>
  <c r="AF1662" i="24"/>
  <c r="AG1662" i="24" s="1"/>
  <c r="AH1662" i="24"/>
  <c r="AI1662" i="24" s="1"/>
  <c r="AJ1662" i="24"/>
  <c r="AK1662" i="24" s="1"/>
  <c r="AF1663" i="24"/>
  <c r="AG1663" i="24" s="1"/>
  <c r="AH1663" i="24"/>
  <c r="AI1663" i="24" s="1"/>
  <c r="AJ1663" i="24"/>
  <c r="AK1663" i="24" s="1"/>
  <c r="AF849" i="24"/>
  <c r="AG849" i="24" s="1"/>
  <c r="AH849" i="24"/>
  <c r="AI849" i="24" s="1"/>
  <c r="AJ849" i="24"/>
  <c r="AK849" i="24" s="1"/>
  <c r="AF1664" i="24"/>
  <c r="AG1664" i="24" s="1"/>
  <c r="AH1664" i="24"/>
  <c r="AI1664" i="24" s="1"/>
  <c r="AJ1664" i="24"/>
  <c r="AK1664" i="24" s="1"/>
  <c r="AF850" i="24"/>
  <c r="AG850" i="24" s="1"/>
  <c r="AH850" i="24"/>
  <c r="AI850" i="24" s="1"/>
  <c r="AJ850" i="24"/>
  <c r="AK850" i="24" s="1"/>
  <c r="AF851" i="24"/>
  <c r="AG851" i="24" s="1"/>
  <c r="AH851" i="24"/>
  <c r="AI851" i="24" s="1"/>
  <c r="AJ851" i="24"/>
  <c r="AK851" i="24" s="1"/>
  <c r="AF852" i="24"/>
  <c r="AG852" i="24" s="1"/>
  <c r="AH852" i="24"/>
  <c r="AI852" i="24" s="1"/>
  <c r="AJ852" i="24"/>
  <c r="AK852" i="24" s="1"/>
  <c r="AF1665" i="24"/>
  <c r="AG1665" i="24" s="1"/>
  <c r="AH1665" i="24"/>
  <c r="AI1665" i="24" s="1"/>
  <c r="AJ1665" i="24"/>
  <c r="AK1665" i="24" s="1"/>
  <c r="AF1666" i="24"/>
  <c r="AG1666" i="24" s="1"/>
  <c r="AH1666" i="24"/>
  <c r="AI1666" i="24" s="1"/>
  <c r="AJ1666" i="24"/>
  <c r="AK1666" i="24" s="1"/>
  <c r="AF1667" i="24"/>
  <c r="AG1667" i="24" s="1"/>
  <c r="AH1667" i="24"/>
  <c r="AI1667" i="24" s="1"/>
  <c r="AJ1667" i="24"/>
  <c r="AK1667" i="24" s="1"/>
  <c r="AF853" i="24"/>
  <c r="AG853" i="24" s="1"/>
  <c r="AH853" i="24"/>
  <c r="AI853" i="24" s="1"/>
  <c r="AJ853" i="24"/>
  <c r="AK853" i="24" s="1"/>
  <c r="AF1668" i="24"/>
  <c r="AG1668" i="24" s="1"/>
  <c r="AH1668" i="24"/>
  <c r="AI1668" i="24" s="1"/>
  <c r="AJ1668" i="24"/>
  <c r="AK1668" i="24" s="1"/>
  <c r="AF854" i="24"/>
  <c r="AG854" i="24" s="1"/>
  <c r="AH854" i="24"/>
  <c r="AI854" i="24" s="1"/>
  <c r="AJ854" i="24"/>
  <c r="AK854" i="24" s="1"/>
  <c r="AF855" i="24"/>
  <c r="AG855" i="24" s="1"/>
  <c r="AH855" i="24"/>
  <c r="AI855" i="24" s="1"/>
  <c r="AJ855" i="24"/>
  <c r="AK855" i="24" s="1"/>
  <c r="AF856" i="24"/>
  <c r="AG856" i="24" s="1"/>
  <c r="AH856" i="24"/>
  <c r="AI856" i="24" s="1"/>
  <c r="AJ856" i="24"/>
  <c r="AK856" i="24" s="1"/>
  <c r="AF857" i="24"/>
  <c r="AG857" i="24" s="1"/>
  <c r="AH857" i="24"/>
  <c r="AI857" i="24" s="1"/>
  <c r="AJ857" i="24"/>
  <c r="AK857" i="24" s="1"/>
  <c r="AF858" i="24"/>
  <c r="AG858" i="24" s="1"/>
  <c r="AH858" i="24"/>
  <c r="AI858" i="24" s="1"/>
  <c r="AJ858" i="24"/>
  <c r="AK858" i="24" s="1"/>
  <c r="AF1669" i="24"/>
  <c r="AG1669" i="24" s="1"/>
  <c r="AH1669" i="24"/>
  <c r="AI1669" i="24" s="1"/>
  <c r="AJ1669" i="24"/>
  <c r="AK1669" i="24" s="1"/>
  <c r="AF859" i="24"/>
  <c r="AG859" i="24" s="1"/>
  <c r="AH859" i="24"/>
  <c r="AI859" i="24" s="1"/>
  <c r="AJ859" i="24"/>
  <c r="AK859" i="24" s="1"/>
  <c r="AF860" i="24"/>
  <c r="AG860" i="24" s="1"/>
  <c r="AH860" i="24"/>
  <c r="AI860" i="24" s="1"/>
  <c r="AJ860" i="24"/>
  <c r="AK860" i="24" s="1"/>
  <c r="AF861" i="24"/>
  <c r="AG861" i="24" s="1"/>
  <c r="AH861" i="24"/>
  <c r="AI861" i="24" s="1"/>
  <c r="AJ861" i="24"/>
  <c r="AK861" i="24" s="1"/>
  <c r="AF862" i="24"/>
  <c r="AG862" i="24" s="1"/>
  <c r="AH862" i="24"/>
  <c r="AI862" i="24" s="1"/>
  <c r="AJ862" i="24"/>
  <c r="AK862" i="24" s="1"/>
  <c r="AF1670" i="24"/>
  <c r="AG1670" i="24" s="1"/>
  <c r="AH1670" i="24"/>
  <c r="AI1670" i="24" s="1"/>
  <c r="AJ1670" i="24"/>
  <c r="AK1670" i="24" s="1"/>
  <c r="AF1671" i="24"/>
  <c r="AG1671" i="24" s="1"/>
  <c r="AH1671" i="24"/>
  <c r="AI1671" i="24" s="1"/>
  <c r="AJ1671" i="24"/>
  <c r="AK1671" i="24" s="1"/>
  <c r="AF863" i="24"/>
  <c r="AG863" i="24" s="1"/>
  <c r="AH863" i="24"/>
  <c r="AI863" i="24" s="1"/>
  <c r="AJ863" i="24"/>
  <c r="AK863" i="24" s="1"/>
  <c r="AF864" i="24"/>
  <c r="AG864" i="24" s="1"/>
  <c r="AH864" i="24"/>
  <c r="AI864" i="24" s="1"/>
  <c r="AJ864" i="24"/>
  <c r="AK864" i="24" s="1"/>
  <c r="AF865" i="24"/>
  <c r="AG865" i="24" s="1"/>
  <c r="AH865" i="24"/>
  <c r="AI865" i="24" s="1"/>
  <c r="AJ865" i="24"/>
  <c r="AK865" i="24" s="1"/>
  <c r="AF1102" i="24"/>
  <c r="AG1102" i="24" s="1"/>
  <c r="AH1102" i="24"/>
  <c r="AI1102" i="24" s="1"/>
  <c r="AJ1102" i="24"/>
  <c r="AK1102" i="24" s="1"/>
  <c r="AF1672" i="24"/>
  <c r="AG1672" i="24" s="1"/>
  <c r="AH1672" i="24"/>
  <c r="AI1672" i="24" s="1"/>
  <c r="AJ1672" i="24"/>
  <c r="AK1672" i="24" s="1"/>
  <c r="AF1673" i="24"/>
  <c r="AG1673" i="24" s="1"/>
  <c r="AH1673" i="24"/>
  <c r="AI1673" i="24" s="1"/>
  <c r="AJ1673" i="24"/>
  <c r="AK1673" i="24" s="1"/>
  <c r="AF1674" i="24"/>
  <c r="AG1674" i="24" s="1"/>
  <c r="AH1674" i="24"/>
  <c r="AI1674" i="24" s="1"/>
  <c r="AJ1674" i="24"/>
  <c r="AK1674" i="24" s="1"/>
  <c r="AF2332" i="24"/>
  <c r="AG2332" i="24" s="1"/>
  <c r="AH2332" i="24"/>
  <c r="AI2332" i="24" s="1"/>
  <c r="AJ2332" i="24"/>
  <c r="AK2332" i="24" s="1"/>
  <c r="AF2321" i="24"/>
  <c r="AG2321" i="24" s="1"/>
  <c r="AH2321" i="24"/>
  <c r="AI2321" i="24" s="1"/>
  <c r="AJ2321" i="24"/>
  <c r="AK2321" i="24" s="1"/>
  <c r="AF1871" i="24"/>
  <c r="AG1871" i="24" s="1"/>
  <c r="AH1871" i="24"/>
  <c r="AI1871" i="24" s="1"/>
  <c r="AJ1871" i="24"/>
  <c r="AK1871" i="24" s="1"/>
  <c r="AF2494" i="24"/>
  <c r="AG2494" i="24" s="1"/>
  <c r="AH2494" i="24"/>
  <c r="AI2494" i="24" s="1"/>
  <c r="AJ2494" i="24"/>
  <c r="AK2494" i="24" s="1"/>
  <c r="AF866" i="24"/>
  <c r="AG866" i="24" s="1"/>
  <c r="AH866" i="24"/>
  <c r="AI866" i="24" s="1"/>
  <c r="AJ866" i="24"/>
  <c r="AK866" i="24" s="1"/>
  <c r="AF1675" i="24"/>
  <c r="AG1675" i="24" s="1"/>
  <c r="AH1675" i="24"/>
  <c r="AI1675" i="24" s="1"/>
  <c r="AJ1675" i="24"/>
  <c r="AK1675" i="24" s="1"/>
  <c r="AF1676" i="24"/>
  <c r="AG1676" i="24" s="1"/>
  <c r="AH1676" i="24"/>
  <c r="AI1676" i="24" s="1"/>
  <c r="AJ1676" i="24"/>
  <c r="AK1676" i="24" s="1"/>
  <c r="AF1677" i="24"/>
  <c r="AG1677" i="24" s="1"/>
  <c r="AH1677" i="24"/>
  <c r="AI1677" i="24" s="1"/>
  <c r="AJ1677" i="24"/>
  <c r="AK1677" i="24" s="1"/>
  <c r="AF1678" i="24"/>
  <c r="AG1678" i="24" s="1"/>
  <c r="AH1678" i="24"/>
  <c r="AI1678" i="24" s="1"/>
  <c r="AJ1678" i="24"/>
  <c r="AK1678" i="24" s="1"/>
  <c r="AF867" i="24"/>
  <c r="AG867" i="24" s="1"/>
  <c r="AH867" i="24"/>
  <c r="AI867" i="24" s="1"/>
  <c r="AJ867" i="24"/>
  <c r="AK867" i="24" s="1"/>
  <c r="AF1679" i="24"/>
  <c r="AG1679" i="24" s="1"/>
  <c r="AH1679" i="24"/>
  <c r="AI1679" i="24" s="1"/>
  <c r="AJ1679" i="24"/>
  <c r="AK1679" i="24" s="1"/>
  <c r="AF868" i="24"/>
  <c r="AG868" i="24" s="1"/>
  <c r="AH868" i="24"/>
  <c r="AI868" i="24" s="1"/>
  <c r="AJ868" i="24"/>
  <c r="AK868" i="24" s="1"/>
  <c r="AF869" i="24"/>
  <c r="AG869" i="24" s="1"/>
  <c r="AH869" i="24"/>
  <c r="AI869" i="24" s="1"/>
  <c r="AJ869" i="24"/>
  <c r="AK869" i="24" s="1"/>
  <c r="AF870" i="24"/>
  <c r="AG870" i="24" s="1"/>
  <c r="AH870" i="24"/>
  <c r="AI870" i="24" s="1"/>
  <c r="AJ870" i="24"/>
  <c r="AK870" i="24" s="1"/>
  <c r="AF1880" i="24"/>
  <c r="AG1880" i="24" s="1"/>
  <c r="AH1880" i="24"/>
  <c r="AI1880" i="24" s="1"/>
  <c r="AJ1880" i="24"/>
  <c r="AK1880" i="24" s="1"/>
  <c r="AF871" i="24"/>
  <c r="AG871" i="24" s="1"/>
  <c r="AH871" i="24"/>
  <c r="AI871" i="24" s="1"/>
  <c r="AJ871" i="24"/>
  <c r="AK871" i="24" s="1"/>
  <c r="AF1680" i="24"/>
  <c r="AG1680" i="24" s="1"/>
  <c r="AH1680" i="24"/>
  <c r="AI1680" i="24" s="1"/>
  <c r="AJ1680" i="24"/>
  <c r="AK1680" i="24" s="1"/>
  <c r="AF872" i="24"/>
  <c r="AG872" i="24" s="1"/>
  <c r="AH872" i="24"/>
  <c r="AI872" i="24" s="1"/>
  <c r="AJ872" i="24"/>
  <c r="AK872" i="24" s="1"/>
  <c r="AF873" i="24"/>
  <c r="AG873" i="24" s="1"/>
  <c r="AH873" i="24"/>
  <c r="AI873" i="24" s="1"/>
  <c r="AJ873" i="24"/>
  <c r="AK873" i="24" s="1"/>
  <c r="AF874" i="24"/>
  <c r="AG874" i="24" s="1"/>
  <c r="AH874" i="24"/>
  <c r="AI874" i="24" s="1"/>
  <c r="AJ874" i="24"/>
  <c r="AK874" i="24" s="1"/>
  <c r="AF875" i="24"/>
  <c r="AG875" i="24" s="1"/>
  <c r="AH875" i="24"/>
  <c r="AI875" i="24" s="1"/>
  <c r="AJ875" i="24"/>
  <c r="AK875" i="24" s="1"/>
  <c r="AF876" i="24"/>
  <c r="AG876" i="24" s="1"/>
  <c r="AH876" i="24"/>
  <c r="AI876" i="24" s="1"/>
  <c r="AJ876" i="24"/>
  <c r="AK876" i="24" s="1"/>
  <c r="AF877" i="24"/>
  <c r="AG877" i="24" s="1"/>
  <c r="AH877" i="24"/>
  <c r="AI877" i="24" s="1"/>
  <c r="AJ877" i="24"/>
  <c r="AK877" i="24" s="1"/>
  <c r="AF878" i="24"/>
  <c r="AG878" i="24" s="1"/>
  <c r="AH878" i="24"/>
  <c r="AI878" i="24" s="1"/>
  <c r="AJ878" i="24"/>
  <c r="AK878" i="24" s="1"/>
  <c r="AF1101" i="24"/>
  <c r="AG1101" i="24" s="1"/>
  <c r="AH1101" i="24"/>
  <c r="AI1101" i="24" s="1"/>
  <c r="AJ1101" i="24"/>
  <c r="AK1101" i="24" s="1"/>
  <c r="AF1681" i="24"/>
  <c r="AG1681" i="24" s="1"/>
  <c r="AH1681" i="24"/>
  <c r="AI1681" i="24" s="1"/>
  <c r="AJ1681" i="24"/>
  <c r="AK1681" i="24" s="1"/>
  <c r="AF1682" i="24"/>
  <c r="AG1682" i="24" s="1"/>
  <c r="AH1682" i="24"/>
  <c r="AI1682" i="24" s="1"/>
  <c r="AJ1682" i="24"/>
  <c r="AK1682" i="24" s="1"/>
  <c r="AF2148" i="24"/>
  <c r="AG2148" i="24" s="1"/>
  <c r="AH2148" i="24"/>
  <c r="AI2148" i="24" s="1"/>
  <c r="AJ2148" i="24"/>
  <c r="AK2148" i="24" s="1"/>
  <c r="AF2147" i="24"/>
  <c r="AG2147" i="24" s="1"/>
  <c r="AH2147" i="24"/>
  <c r="AI2147" i="24" s="1"/>
  <c r="AJ2147" i="24"/>
  <c r="AK2147" i="24" s="1"/>
  <c r="AF2064" i="24"/>
  <c r="AG2064" i="24" s="1"/>
  <c r="AH2064" i="24"/>
  <c r="AI2064" i="24" s="1"/>
  <c r="AJ2064" i="24"/>
  <c r="AK2064" i="24" s="1"/>
  <c r="AF2438" i="24"/>
  <c r="AG2438" i="24" s="1"/>
  <c r="AH2438" i="24"/>
  <c r="AI2438" i="24" s="1"/>
  <c r="AJ2438" i="24"/>
  <c r="AK2438" i="24" s="1"/>
  <c r="AF1890" i="24"/>
  <c r="AG1890" i="24" s="1"/>
  <c r="AH1890" i="24"/>
  <c r="AI1890" i="24" s="1"/>
  <c r="AJ1890" i="24"/>
  <c r="AK1890" i="24" s="1"/>
  <c r="AF2253" i="24"/>
  <c r="AG2253" i="24" s="1"/>
  <c r="AH2253" i="24"/>
  <c r="AI2253" i="24" s="1"/>
  <c r="AJ2253" i="24"/>
  <c r="AK2253" i="24" s="1"/>
  <c r="AF2409" i="24"/>
  <c r="AG2409" i="24" s="1"/>
  <c r="AH2409" i="24"/>
  <c r="AI2409" i="24" s="1"/>
  <c r="AJ2409" i="24"/>
  <c r="AK2409" i="24" s="1"/>
  <c r="AF2200" i="24"/>
  <c r="AG2200" i="24" s="1"/>
  <c r="AH2200" i="24"/>
  <c r="AI2200" i="24" s="1"/>
  <c r="AJ2200" i="24"/>
  <c r="AK2200" i="24" s="1"/>
  <c r="AF2352" i="24"/>
  <c r="AG2352" i="24" s="1"/>
  <c r="AH2352" i="24"/>
  <c r="AI2352" i="24" s="1"/>
  <c r="AJ2352" i="24"/>
  <c r="AK2352" i="24" s="1"/>
  <c r="AF1984" i="24"/>
  <c r="AG1984" i="24" s="1"/>
  <c r="AH1984" i="24"/>
  <c r="AI1984" i="24" s="1"/>
  <c r="AJ1984" i="24"/>
  <c r="AK1984" i="24" s="1"/>
  <c r="AF2431" i="24"/>
  <c r="AG2431" i="24" s="1"/>
  <c r="AH2431" i="24"/>
  <c r="AI2431" i="24" s="1"/>
  <c r="AJ2431" i="24"/>
  <c r="AK2431" i="24" s="1"/>
  <c r="AF2304" i="24"/>
  <c r="AG2304" i="24" s="1"/>
  <c r="AH2304" i="24"/>
  <c r="AI2304" i="24" s="1"/>
  <c r="AJ2304" i="24"/>
  <c r="AK2304" i="24" s="1"/>
  <c r="AF2270" i="24"/>
  <c r="AG2270" i="24" s="1"/>
  <c r="AH2270" i="24"/>
  <c r="AI2270" i="24" s="1"/>
  <c r="AJ2270" i="24"/>
  <c r="AK2270" i="24" s="1"/>
  <c r="AF2065" i="24"/>
  <c r="AG2065" i="24" s="1"/>
  <c r="AH2065" i="24"/>
  <c r="AI2065" i="24" s="1"/>
  <c r="AJ2065" i="24"/>
  <c r="AK2065" i="24" s="1"/>
  <c r="AF2379" i="24"/>
  <c r="AG2379" i="24" s="1"/>
  <c r="AH2379" i="24"/>
  <c r="AI2379" i="24" s="1"/>
  <c r="AJ2379" i="24"/>
  <c r="AK2379" i="24" s="1"/>
  <c r="AF2338" i="24"/>
  <c r="AG2338" i="24" s="1"/>
  <c r="AH2338" i="24"/>
  <c r="AI2338" i="24" s="1"/>
  <c r="AJ2338" i="24"/>
  <c r="AK2338" i="24" s="1"/>
  <c r="AF2339" i="24"/>
  <c r="AG2339" i="24" s="1"/>
  <c r="AH2339" i="24"/>
  <c r="AI2339" i="24" s="1"/>
  <c r="AJ2339" i="24"/>
  <c r="AK2339" i="24" s="1"/>
  <c r="AF2201" i="24"/>
  <c r="AG2201" i="24" s="1"/>
  <c r="AH2201" i="24"/>
  <c r="AI2201" i="24" s="1"/>
  <c r="AJ2201" i="24"/>
  <c r="AK2201" i="24" s="1"/>
  <c r="AF2280" i="24"/>
  <c r="AG2280" i="24" s="1"/>
  <c r="AH2280" i="24"/>
  <c r="AI2280" i="24" s="1"/>
  <c r="AJ2280" i="24"/>
  <c r="AK2280" i="24" s="1"/>
  <c r="AF2060" i="24"/>
  <c r="AG2060" i="24" s="1"/>
  <c r="AH2060" i="24"/>
  <c r="AI2060" i="24" s="1"/>
  <c r="AJ2060" i="24"/>
  <c r="AK2060" i="24" s="1"/>
  <c r="AF1683" i="24"/>
  <c r="AG1683" i="24" s="1"/>
  <c r="AH1683" i="24"/>
  <c r="AI1683" i="24" s="1"/>
  <c r="AJ1683" i="24"/>
  <c r="AK1683" i="24" s="1"/>
  <c r="AF1684" i="24"/>
  <c r="AG1684" i="24" s="1"/>
  <c r="AH1684" i="24"/>
  <c r="AI1684" i="24" s="1"/>
  <c r="AJ1684" i="24"/>
  <c r="AK1684" i="24" s="1"/>
  <c r="AF1685" i="24"/>
  <c r="AG1685" i="24" s="1"/>
  <c r="AH1685" i="24"/>
  <c r="AI1685" i="24" s="1"/>
  <c r="AJ1685" i="24"/>
  <c r="AK1685" i="24" s="1"/>
  <c r="AF1686" i="24"/>
  <c r="AG1686" i="24" s="1"/>
  <c r="AH1686" i="24"/>
  <c r="AI1686" i="24" s="1"/>
  <c r="AJ1686" i="24"/>
  <c r="AK1686" i="24" s="1"/>
  <c r="AF1687" i="24"/>
  <c r="AG1687" i="24" s="1"/>
  <c r="AH1687" i="24"/>
  <c r="AI1687" i="24" s="1"/>
  <c r="AJ1687" i="24"/>
  <c r="AK1687" i="24" s="1"/>
  <c r="AF879" i="24"/>
  <c r="AG879" i="24" s="1"/>
  <c r="AH879" i="24"/>
  <c r="AI879" i="24" s="1"/>
  <c r="AJ879" i="24"/>
  <c r="AK879" i="24" s="1"/>
  <c r="AF1688" i="24"/>
  <c r="AG1688" i="24" s="1"/>
  <c r="AH1688" i="24"/>
  <c r="AI1688" i="24" s="1"/>
  <c r="AJ1688" i="24"/>
  <c r="AK1688" i="24" s="1"/>
  <c r="AF1689" i="24"/>
  <c r="AG1689" i="24" s="1"/>
  <c r="AH1689" i="24"/>
  <c r="AI1689" i="24" s="1"/>
  <c r="AJ1689" i="24"/>
  <c r="AK1689" i="24" s="1"/>
  <c r="AF1690" i="24"/>
  <c r="AG1690" i="24" s="1"/>
  <c r="AH1690" i="24"/>
  <c r="AI1690" i="24" s="1"/>
  <c r="AJ1690" i="24"/>
  <c r="AK1690" i="24" s="1"/>
  <c r="AF1691" i="24"/>
  <c r="AG1691" i="24" s="1"/>
  <c r="AH1691" i="24"/>
  <c r="AI1691" i="24" s="1"/>
  <c r="AJ1691" i="24"/>
  <c r="AK1691" i="24" s="1"/>
  <c r="AF1692" i="24"/>
  <c r="AG1692" i="24" s="1"/>
  <c r="AH1692" i="24"/>
  <c r="AI1692" i="24" s="1"/>
  <c r="AJ1692" i="24"/>
  <c r="AK1692" i="24" s="1"/>
  <c r="AF1693" i="24"/>
  <c r="AG1693" i="24" s="1"/>
  <c r="AH1693" i="24"/>
  <c r="AI1693" i="24" s="1"/>
  <c r="AJ1693" i="24"/>
  <c r="AK1693" i="24" s="1"/>
  <c r="AF1694" i="24"/>
  <c r="AG1694" i="24" s="1"/>
  <c r="AH1694" i="24"/>
  <c r="AI1694" i="24" s="1"/>
  <c r="AJ1694" i="24"/>
  <c r="AK1694" i="24" s="1"/>
  <c r="AF880" i="24"/>
  <c r="AG880" i="24" s="1"/>
  <c r="AH880" i="24"/>
  <c r="AI880" i="24" s="1"/>
  <c r="AJ880" i="24"/>
  <c r="AK880" i="24" s="1"/>
  <c r="AF881" i="24"/>
  <c r="AG881" i="24" s="1"/>
  <c r="AH881" i="24"/>
  <c r="AI881" i="24" s="1"/>
  <c r="AJ881" i="24"/>
  <c r="AK881" i="24" s="1"/>
  <c r="AF882" i="24"/>
  <c r="AG882" i="24" s="1"/>
  <c r="AH882" i="24"/>
  <c r="AI882" i="24" s="1"/>
  <c r="AJ882" i="24"/>
  <c r="AK882" i="24" s="1"/>
  <c r="AF883" i="24"/>
  <c r="AG883" i="24" s="1"/>
  <c r="AH883" i="24"/>
  <c r="AI883" i="24" s="1"/>
  <c r="AJ883" i="24"/>
  <c r="AK883" i="24" s="1"/>
  <c r="AF884" i="24"/>
  <c r="AG884" i="24" s="1"/>
  <c r="AH884" i="24"/>
  <c r="AI884" i="24" s="1"/>
  <c r="AJ884" i="24"/>
  <c r="AK884" i="24" s="1"/>
  <c r="AF1697" i="24"/>
  <c r="AG1697" i="24" s="1"/>
  <c r="AH1697" i="24"/>
  <c r="AI1697" i="24" s="1"/>
  <c r="AJ1697" i="24"/>
  <c r="AK1697" i="24" s="1"/>
  <c r="AF1698" i="24"/>
  <c r="AG1698" i="24" s="1"/>
  <c r="AH1698" i="24"/>
  <c r="AI1698" i="24" s="1"/>
  <c r="AJ1698" i="24"/>
  <c r="AK1698" i="24" s="1"/>
  <c r="AF2456" i="24"/>
  <c r="AG2456" i="24" s="1"/>
  <c r="AH2456" i="24"/>
  <c r="AI2456" i="24" s="1"/>
  <c r="AJ2456" i="24"/>
  <c r="AK2456" i="24" s="1"/>
  <c r="AF1699" i="24"/>
  <c r="AG1699" i="24" s="1"/>
  <c r="AH1699" i="24"/>
  <c r="AI1699" i="24" s="1"/>
  <c r="AJ1699" i="24"/>
  <c r="AK1699" i="24" s="1"/>
  <c r="AF885" i="24"/>
  <c r="AG885" i="24" s="1"/>
  <c r="AH885" i="24"/>
  <c r="AI885" i="24" s="1"/>
  <c r="AJ885" i="24"/>
  <c r="AK885" i="24" s="1"/>
  <c r="AF1700" i="24"/>
  <c r="AG1700" i="24" s="1"/>
  <c r="AH1700" i="24"/>
  <c r="AI1700" i="24" s="1"/>
  <c r="AJ1700" i="24"/>
  <c r="AK1700" i="24" s="1"/>
  <c r="AF886" i="24"/>
  <c r="AG886" i="24" s="1"/>
  <c r="AH886" i="24"/>
  <c r="AI886" i="24" s="1"/>
  <c r="AJ886" i="24"/>
  <c r="AK886" i="24" s="1"/>
  <c r="AF1701" i="24"/>
  <c r="AG1701" i="24" s="1"/>
  <c r="AH1701" i="24"/>
  <c r="AI1701" i="24" s="1"/>
  <c r="AJ1701" i="24"/>
  <c r="AK1701" i="24" s="1"/>
  <c r="AF1702" i="24"/>
  <c r="AG1702" i="24" s="1"/>
  <c r="AH1702" i="24"/>
  <c r="AI1702" i="24" s="1"/>
  <c r="AJ1702" i="24"/>
  <c r="AK1702" i="24" s="1"/>
  <c r="AF1703" i="24"/>
  <c r="AG1703" i="24" s="1"/>
  <c r="AH1703" i="24"/>
  <c r="AI1703" i="24" s="1"/>
  <c r="AJ1703" i="24"/>
  <c r="AK1703" i="24" s="1"/>
  <c r="AF1704" i="24"/>
  <c r="AG1704" i="24" s="1"/>
  <c r="AH1704" i="24"/>
  <c r="AI1704" i="24" s="1"/>
  <c r="AJ1704" i="24"/>
  <c r="AK1704" i="24" s="1"/>
  <c r="AF887" i="24"/>
  <c r="AG887" i="24" s="1"/>
  <c r="AH887" i="24"/>
  <c r="AI887" i="24" s="1"/>
  <c r="AJ887" i="24"/>
  <c r="AK887" i="24" s="1"/>
  <c r="AF1705" i="24"/>
  <c r="AG1705" i="24" s="1"/>
  <c r="AH1705" i="24"/>
  <c r="AI1705" i="24" s="1"/>
  <c r="AJ1705" i="24"/>
  <c r="AK1705" i="24" s="1"/>
  <c r="AF1706" i="24"/>
  <c r="AG1706" i="24" s="1"/>
  <c r="AH1706" i="24"/>
  <c r="AI1706" i="24" s="1"/>
  <c r="AJ1706" i="24"/>
  <c r="AK1706" i="24" s="1"/>
  <c r="AF888" i="24"/>
  <c r="AG888" i="24" s="1"/>
  <c r="AH888" i="24"/>
  <c r="AI888" i="24" s="1"/>
  <c r="AJ888" i="24"/>
  <c r="AK888" i="24" s="1"/>
  <c r="AF1707" i="24"/>
  <c r="AG1707" i="24" s="1"/>
  <c r="AH1707" i="24"/>
  <c r="AI1707" i="24" s="1"/>
  <c r="AJ1707" i="24"/>
  <c r="AK1707" i="24" s="1"/>
  <c r="AF889" i="24"/>
  <c r="AG889" i="24" s="1"/>
  <c r="AH889" i="24"/>
  <c r="AI889" i="24" s="1"/>
  <c r="AJ889" i="24"/>
  <c r="AK889" i="24" s="1"/>
  <c r="AF1708" i="24"/>
  <c r="AG1708" i="24" s="1"/>
  <c r="AH1708" i="24"/>
  <c r="AI1708" i="24" s="1"/>
  <c r="AJ1708" i="24"/>
  <c r="AK1708" i="24" s="1"/>
  <c r="AF890" i="24"/>
  <c r="AG890" i="24" s="1"/>
  <c r="AH890" i="24"/>
  <c r="AI890" i="24" s="1"/>
  <c r="AJ890" i="24"/>
  <c r="AK890" i="24" s="1"/>
  <c r="AF891" i="24"/>
  <c r="AG891" i="24" s="1"/>
  <c r="AH891" i="24"/>
  <c r="AI891" i="24" s="1"/>
  <c r="AJ891" i="24"/>
  <c r="AK891" i="24" s="1"/>
  <c r="AF1709" i="24"/>
  <c r="AG1709" i="24" s="1"/>
  <c r="AH1709" i="24"/>
  <c r="AI1709" i="24" s="1"/>
  <c r="AJ1709" i="24"/>
  <c r="AK1709" i="24" s="1"/>
  <c r="AF892" i="24"/>
  <c r="AG892" i="24" s="1"/>
  <c r="AH892" i="24"/>
  <c r="AI892" i="24" s="1"/>
  <c r="AJ892" i="24"/>
  <c r="AK892" i="24" s="1"/>
  <c r="AF2519" i="24"/>
  <c r="AG2519" i="24" s="1"/>
  <c r="AH2519" i="24"/>
  <c r="AI2519" i="24" s="1"/>
  <c r="AJ2519" i="24"/>
  <c r="AK2519" i="24" s="1"/>
  <c r="AF893" i="24"/>
  <c r="AG893" i="24" s="1"/>
  <c r="AH893" i="24"/>
  <c r="AI893" i="24" s="1"/>
  <c r="AJ893" i="24"/>
  <c r="AK893" i="24" s="1"/>
  <c r="AF2226" i="24"/>
  <c r="AG2226" i="24" s="1"/>
  <c r="AH2226" i="24"/>
  <c r="AI2226" i="24" s="1"/>
  <c r="AJ2226" i="24"/>
  <c r="AK2226" i="24" s="1"/>
  <c r="AF2291" i="24"/>
  <c r="AG2291" i="24" s="1"/>
  <c r="AH2291" i="24"/>
  <c r="AI2291" i="24" s="1"/>
  <c r="AJ2291" i="24"/>
  <c r="AK2291" i="24" s="1"/>
  <c r="AF2257" i="24"/>
  <c r="AG2257" i="24" s="1"/>
  <c r="AH2257" i="24"/>
  <c r="AI2257" i="24" s="1"/>
  <c r="AJ2257" i="24"/>
  <c r="AK2257" i="24" s="1"/>
  <c r="AF2432" i="24"/>
  <c r="AG2432" i="24" s="1"/>
  <c r="AH2432" i="24"/>
  <c r="AI2432" i="24" s="1"/>
  <c r="AJ2432" i="24"/>
  <c r="AK2432" i="24" s="1"/>
  <c r="AF2080" i="24"/>
  <c r="AG2080" i="24" s="1"/>
  <c r="AH2080" i="24"/>
  <c r="AI2080" i="24" s="1"/>
  <c r="AJ2080" i="24"/>
  <c r="AK2080" i="24" s="1"/>
  <c r="AF2392" i="24"/>
  <c r="AG2392" i="24" s="1"/>
  <c r="AH2392" i="24"/>
  <c r="AI2392" i="24" s="1"/>
  <c r="AJ2392" i="24"/>
  <c r="AK2392" i="24" s="1"/>
  <c r="AF2308" i="24"/>
  <c r="AG2308" i="24" s="1"/>
  <c r="AH2308" i="24"/>
  <c r="AI2308" i="24" s="1"/>
  <c r="AJ2308" i="24"/>
  <c r="AK2308" i="24" s="1"/>
  <c r="AF2243" i="24"/>
  <c r="AG2243" i="24" s="1"/>
  <c r="AH2243" i="24"/>
  <c r="AI2243" i="24" s="1"/>
  <c r="AJ2243" i="24"/>
  <c r="AK2243" i="24" s="1"/>
  <c r="AF1923" i="24"/>
  <c r="AG1923" i="24" s="1"/>
  <c r="AH1923" i="24"/>
  <c r="AI1923" i="24" s="1"/>
  <c r="AJ1923" i="24"/>
  <c r="AK1923" i="24" s="1"/>
  <c r="AF2391" i="24"/>
  <c r="AG2391" i="24" s="1"/>
  <c r="AH2391" i="24"/>
  <c r="AI2391" i="24" s="1"/>
  <c r="AJ2391" i="24"/>
  <c r="AK2391" i="24" s="1"/>
  <c r="AF1951" i="24"/>
  <c r="AG1951" i="24" s="1"/>
  <c r="AH1951" i="24"/>
  <c r="AI1951" i="24" s="1"/>
  <c r="AJ1951" i="24"/>
  <c r="AK1951" i="24" s="1"/>
  <c r="AF2348" i="24"/>
  <c r="AG2348" i="24" s="1"/>
  <c r="AH2348" i="24"/>
  <c r="AI2348" i="24" s="1"/>
  <c r="AJ2348" i="24"/>
  <c r="AK2348" i="24" s="1"/>
  <c r="AF2169" i="24"/>
  <c r="AG2169" i="24" s="1"/>
  <c r="AH2169" i="24"/>
  <c r="AI2169" i="24" s="1"/>
  <c r="AJ2169" i="24"/>
  <c r="AK2169" i="24" s="1"/>
  <c r="AF1961" i="24"/>
  <c r="AG1961" i="24" s="1"/>
  <c r="AH1961" i="24"/>
  <c r="AI1961" i="24" s="1"/>
  <c r="AJ1961" i="24"/>
  <c r="AK1961" i="24" s="1"/>
  <c r="AF1866" i="24"/>
  <c r="AG1866" i="24" s="1"/>
  <c r="AH1866" i="24"/>
  <c r="AI1866" i="24" s="1"/>
  <c r="AJ1866" i="24"/>
  <c r="AK1866" i="24" s="1"/>
  <c r="AF2330" i="24"/>
  <c r="AG2330" i="24" s="1"/>
  <c r="AH2330" i="24"/>
  <c r="AI2330" i="24" s="1"/>
  <c r="AJ2330" i="24"/>
  <c r="AK2330" i="24" s="1"/>
  <c r="AF2121" i="24"/>
  <c r="AG2121" i="24" s="1"/>
  <c r="AH2121" i="24"/>
  <c r="AI2121" i="24" s="1"/>
  <c r="AJ2121" i="24"/>
  <c r="AK2121" i="24" s="1"/>
  <c r="AF1868" i="24"/>
  <c r="AG1868" i="24" s="1"/>
  <c r="AH1868" i="24"/>
  <c r="AI1868" i="24" s="1"/>
  <c r="AJ1868" i="24"/>
  <c r="AK1868" i="24" s="1"/>
  <c r="AF2299" i="24"/>
  <c r="AG2299" i="24" s="1"/>
  <c r="AH2299" i="24"/>
  <c r="AI2299" i="24" s="1"/>
  <c r="AJ2299" i="24"/>
  <c r="AK2299" i="24" s="1"/>
  <c r="AF2107" i="24"/>
  <c r="AG2107" i="24" s="1"/>
  <c r="AH2107" i="24"/>
  <c r="AI2107" i="24" s="1"/>
  <c r="AJ2107" i="24"/>
  <c r="AK2107" i="24" s="1"/>
  <c r="AF1867" i="24"/>
  <c r="AG1867" i="24" s="1"/>
  <c r="AH1867" i="24"/>
  <c r="AI1867" i="24" s="1"/>
  <c r="AJ1867" i="24"/>
  <c r="AK1867" i="24" s="1"/>
  <c r="AF2355" i="24"/>
  <c r="AG2355" i="24" s="1"/>
  <c r="AH2355" i="24"/>
  <c r="AI2355" i="24" s="1"/>
  <c r="AJ2355" i="24"/>
  <c r="AK2355" i="24" s="1"/>
  <c r="AF1710" i="24"/>
  <c r="AG1710" i="24" s="1"/>
  <c r="AH1710" i="24"/>
  <c r="AI1710" i="24" s="1"/>
  <c r="AJ1710" i="24"/>
  <c r="AK1710" i="24" s="1"/>
  <c r="AF894" i="24"/>
  <c r="AG894" i="24" s="1"/>
  <c r="AH894" i="24"/>
  <c r="AI894" i="24" s="1"/>
  <c r="AJ894" i="24"/>
  <c r="AK894" i="24" s="1"/>
  <c r="AF895" i="24"/>
  <c r="AG895" i="24" s="1"/>
  <c r="AH895" i="24"/>
  <c r="AI895" i="24" s="1"/>
  <c r="AJ895" i="24"/>
  <c r="AK895" i="24" s="1"/>
  <c r="AF896" i="24"/>
  <c r="AG896" i="24" s="1"/>
  <c r="AH896" i="24"/>
  <c r="AI896" i="24" s="1"/>
  <c r="AJ896" i="24"/>
  <c r="AK896" i="24" s="1"/>
  <c r="AF897" i="24"/>
  <c r="AG897" i="24" s="1"/>
  <c r="AH897" i="24"/>
  <c r="AI897" i="24" s="1"/>
  <c r="AJ897" i="24"/>
  <c r="AK897" i="24" s="1"/>
  <c r="AF898" i="24"/>
  <c r="AG898" i="24" s="1"/>
  <c r="AH898" i="24"/>
  <c r="AI898" i="24" s="1"/>
  <c r="AJ898" i="24"/>
  <c r="AK898" i="24" s="1"/>
  <c r="AF899" i="24"/>
  <c r="AG899" i="24" s="1"/>
  <c r="AH899" i="24"/>
  <c r="AI899" i="24" s="1"/>
  <c r="AJ899" i="24"/>
  <c r="AK899" i="24" s="1"/>
  <c r="AF900" i="24"/>
  <c r="AG900" i="24" s="1"/>
  <c r="AH900" i="24"/>
  <c r="AI900" i="24" s="1"/>
  <c r="AJ900" i="24"/>
  <c r="AK900" i="24" s="1"/>
  <c r="AF901" i="24"/>
  <c r="AG901" i="24" s="1"/>
  <c r="AH901" i="24"/>
  <c r="AI901" i="24" s="1"/>
  <c r="AJ901" i="24"/>
  <c r="AK901" i="24" s="1"/>
  <c r="AF902" i="24"/>
  <c r="AG902" i="24" s="1"/>
  <c r="AH902" i="24"/>
  <c r="AI902" i="24" s="1"/>
  <c r="AJ902" i="24"/>
  <c r="AK902" i="24" s="1"/>
  <c r="AF903" i="24"/>
  <c r="AG903" i="24" s="1"/>
  <c r="AH903" i="24"/>
  <c r="AI903" i="24" s="1"/>
  <c r="AJ903" i="24"/>
  <c r="AK903" i="24" s="1"/>
  <c r="AF904" i="24"/>
  <c r="AG904" i="24" s="1"/>
  <c r="AH904" i="24"/>
  <c r="AI904" i="24" s="1"/>
  <c r="AJ904" i="24"/>
  <c r="AK904" i="24" s="1"/>
  <c r="AF1711" i="24"/>
  <c r="AG1711" i="24" s="1"/>
  <c r="AH1711" i="24"/>
  <c r="AI1711" i="24" s="1"/>
  <c r="AJ1711" i="24"/>
  <c r="AK1711" i="24" s="1"/>
  <c r="AF905" i="24"/>
  <c r="AG905" i="24" s="1"/>
  <c r="AH905" i="24"/>
  <c r="AI905" i="24" s="1"/>
  <c r="AJ905" i="24"/>
  <c r="AK905" i="24" s="1"/>
  <c r="AF906" i="24"/>
  <c r="AG906" i="24" s="1"/>
  <c r="AH906" i="24"/>
  <c r="AI906" i="24" s="1"/>
  <c r="AJ906" i="24"/>
  <c r="AK906" i="24" s="1"/>
  <c r="AF907" i="24"/>
  <c r="AG907" i="24" s="1"/>
  <c r="AH907" i="24"/>
  <c r="AI907" i="24" s="1"/>
  <c r="AJ907" i="24"/>
  <c r="AK907" i="24" s="1"/>
  <c r="AF908" i="24"/>
  <c r="AG908" i="24" s="1"/>
  <c r="AH908" i="24"/>
  <c r="AI908" i="24" s="1"/>
  <c r="AJ908" i="24"/>
  <c r="AK908" i="24" s="1"/>
  <c r="AF909" i="24"/>
  <c r="AG909" i="24" s="1"/>
  <c r="AH909" i="24"/>
  <c r="AI909" i="24" s="1"/>
  <c r="AJ909" i="24"/>
  <c r="AK909" i="24" s="1"/>
  <c r="AF910" i="24"/>
  <c r="AG910" i="24" s="1"/>
  <c r="AH910" i="24"/>
  <c r="AI910" i="24" s="1"/>
  <c r="AJ910" i="24"/>
  <c r="AK910" i="24" s="1"/>
  <c r="AF911" i="24"/>
  <c r="AG911" i="24" s="1"/>
  <c r="AH911" i="24"/>
  <c r="AI911" i="24" s="1"/>
  <c r="AJ911" i="24"/>
  <c r="AK911" i="24" s="1"/>
  <c r="AF912" i="24"/>
  <c r="AG912" i="24" s="1"/>
  <c r="AH912" i="24"/>
  <c r="AI912" i="24" s="1"/>
  <c r="AJ912" i="24"/>
  <c r="AK912" i="24" s="1"/>
  <c r="AF2424" i="24"/>
  <c r="AG2424" i="24" s="1"/>
  <c r="AH2424" i="24"/>
  <c r="AI2424" i="24" s="1"/>
  <c r="AJ2424" i="24"/>
  <c r="AK2424" i="24" s="1"/>
  <c r="AF2506" i="24"/>
  <c r="AG2506" i="24" s="1"/>
  <c r="AH2506" i="24"/>
  <c r="AI2506" i="24" s="1"/>
  <c r="AJ2506" i="24"/>
  <c r="AK2506" i="24" s="1"/>
  <c r="AF1712" i="24"/>
  <c r="AG1712" i="24" s="1"/>
  <c r="AH1712" i="24"/>
  <c r="AI1712" i="24" s="1"/>
  <c r="AJ1712" i="24"/>
  <c r="AK1712" i="24" s="1"/>
  <c r="AF913" i="24"/>
  <c r="AG913" i="24" s="1"/>
  <c r="AH913" i="24"/>
  <c r="AI913" i="24" s="1"/>
  <c r="AJ913" i="24"/>
  <c r="AK913" i="24" s="1"/>
  <c r="AF914" i="24"/>
  <c r="AG914" i="24" s="1"/>
  <c r="AH914" i="24"/>
  <c r="AI914" i="24" s="1"/>
  <c r="AJ914" i="24"/>
  <c r="AK914" i="24" s="1"/>
  <c r="AF915" i="24"/>
  <c r="AG915" i="24" s="1"/>
  <c r="AH915" i="24"/>
  <c r="AI915" i="24" s="1"/>
  <c r="AJ915" i="24"/>
  <c r="AK915" i="24" s="1"/>
  <c r="AF1713" i="24"/>
  <c r="AG1713" i="24" s="1"/>
  <c r="AH1713" i="24"/>
  <c r="AI1713" i="24" s="1"/>
  <c r="AJ1713" i="24"/>
  <c r="AK1713" i="24" s="1"/>
  <c r="AF1714" i="24"/>
  <c r="AG1714" i="24" s="1"/>
  <c r="AH1714" i="24"/>
  <c r="AI1714" i="24" s="1"/>
  <c r="AJ1714" i="24"/>
  <c r="AK1714" i="24" s="1"/>
  <c r="AF1715" i="24"/>
  <c r="AG1715" i="24" s="1"/>
  <c r="AH1715" i="24"/>
  <c r="AI1715" i="24" s="1"/>
  <c r="AJ1715" i="24"/>
  <c r="AK1715" i="24" s="1"/>
  <c r="AF1716" i="24"/>
  <c r="AG1716" i="24" s="1"/>
  <c r="AH1716" i="24"/>
  <c r="AI1716" i="24" s="1"/>
  <c r="AJ1716" i="24"/>
  <c r="AK1716" i="24" s="1"/>
  <c r="AF1717" i="24"/>
  <c r="AG1717" i="24" s="1"/>
  <c r="AH1717" i="24"/>
  <c r="AI1717" i="24" s="1"/>
  <c r="AJ1717" i="24"/>
  <c r="AK1717" i="24" s="1"/>
  <c r="AF916" i="24"/>
  <c r="AG916" i="24" s="1"/>
  <c r="AH916" i="24"/>
  <c r="AI916" i="24" s="1"/>
  <c r="AJ916" i="24"/>
  <c r="AK916" i="24" s="1"/>
  <c r="AF917" i="24"/>
  <c r="AG917" i="24" s="1"/>
  <c r="AH917" i="24"/>
  <c r="AI917" i="24" s="1"/>
  <c r="AJ917" i="24"/>
  <c r="AK917" i="24" s="1"/>
  <c r="AF918" i="24"/>
  <c r="AG918" i="24" s="1"/>
  <c r="AH918" i="24"/>
  <c r="AI918" i="24" s="1"/>
  <c r="AJ918" i="24"/>
  <c r="AK918" i="24" s="1"/>
  <c r="AF1718" i="24"/>
  <c r="AG1718" i="24" s="1"/>
  <c r="AH1718" i="24"/>
  <c r="AI1718" i="24" s="1"/>
  <c r="AJ1718" i="24"/>
  <c r="AK1718" i="24" s="1"/>
  <c r="AF919" i="24"/>
  <c r="AG919" i="24" s="1"/>
  <c r="AH919" i="24"/>
  <c r="AI919" i="24" s="1"/>
  <c r="AJ919" i="24"/>
  <c r="AK919" i="24" s="1"/>
  <c r="AF1963" i="24"/>
  <c r="AG1963" i="24" s="1"/>
  <c r="AH1963" i="24"/>
  <c r="AI1963" i="24" s="1"/>
  <c r="AJ1963" i="24"/>
  <c r="AK1963" i="24" s="1"/>
  <c r="AF1719" i="24"/>
  <c r="AG1719" i="24" s="1"/>
  <c r="AH1719" i="24"/>
  <c r="AI1719" i="24" s="1"/>
  <c r="AJ1719" i="24"/>
  <c r="AK1719" i="24" s="1"/>
  <c r="AF2389" i="24"/>
  <c r="AG2389" i="24" s="1"/>
  <c r="AH2389" i="24"/>
  <c r="AI2389" i="24" s="1"/>
  <c r="AJ2389" i="24"/>
  <c r="AK2389" i="24" s="1"/>
  <c r="AF2163" i="24"/>
  <c r="AG2163" i="24" s="1"/>
  <c r="AH2163" i="24"/>
  <c r="AI2163" i="24" s="1"/>
  <c r="AJ2163" i="24"/>
  <c r="AK2163" i="24" s="1"/>
  <c r="AF1720" i="24"/>
  <c r="AG1720" i="24" s="1"/>
  <c r="AH1720" i="24"/>
  <c r="AI1720" i="24" s="1"/>
  <c r="AJ1720" i="24"/>
  <c r="AK1720" i="24" s="1"/>
  <c r="AF1721" i="24"/>
  <c r="AG1721" i="24" s="1"/>
  <c r="AH1721" i="24"/>
  <c r="AI1721" i="24" s="1"/>
  <c r="AJ1721" i="24"/>
  <c r="AK1721" i="24" s="1"/>
  <c r="AF1722" i="24"/>
  <c r="AG1722" i="24" s="1"/>
  <c r="AH1722" i="24"/>
  <c r="AI1722" i="24" s="1"/>
  <c r="AJ1722" i="24"/>
  <c r="AK1722" i="24" s="1"/>
  <c r="AF1723" i="24"/>
  <c r="AG1723" i="24" s="1"/>
  <c r="AH1723" i="24"/>
  <c r="AI1723" i="24" s="1"/>
  <c r="AJ1723" i="24"/>
  <c r="AK1723" i="24" s="1"/>
  <c r="AF1724" i="24"/>
  <c r="AG1724" i="24" s="1"/>
  <c r="AH1724" i="24"/>
  <c r="AI1724" i="24" s="1"/>
  <c r="AJ1724" i="24"/>
  <c r="AK1724" i="24" s="1"/>
  <c r="AF1725" i="24"/>
  <c r="AG1725" i="24" s="1"/>
  <c r="AH1725" i="24"/>
  <c r="AI1725" i="24" s="1"/>
  <c r="AJ1725" i="24"/>
  <c r="AK1725" i="24" s="1"/>
  <c r="AF920" i="24"/>
  <c r="AG920" i="24" s="1"/>
  <c r="AH920" i="24"/>
  <c r="AI920" i="24" s="1"/>
  <c r="AJ920" i="24"/>
  <c r="AK920" i="24" s="1"/>
  <c r="AF921" i="24"/>
  <c r="AG921" i="24" s="1"/>
  <c r="AH921" i="24"/>
  <c r="AI921" i="24" s="1"/>
  <c r="AJ921" i="24"/>
  <c r="AK921" i="24" s="1"/>
  <c r="AF1726" i="24"/>
  <c r="AG1726" i="24" s="1"/>
  <c r="AH1726" i="24"/>
  <c r="AI1726" i="24" s="1"/>
  <c r="AJ1726" i="24"/>
  <c r="AK1726" i="24" s="1"/>
  <c r="AF1727" i="24"/>
  <c r="AG1727" i="24" s="1"/>
  <c r="AH1727" i="24"/>
  <c r="AI1727" i="24" s="1"/>
  <c r="AJ1727" i="24"/>
  <c r="AK1727" i="24" s="1"/>
  <c r="AF1728" i="24"/>
  <c r="AG1728" i="24" s="1"/>
  <c r="AH1728" i="24"/>
  <c r="AI1728" i="24" s="1"/>
  <c r="AJ1728" i="24"/>
  <c r="AK1728" i="24" s="1"/>
  <c r="AF1730" i="24"/>
  <c r="AG1730" i="24" s="1"/>
  <c r="AH1730" i="24"/>
  <c r="AI1730" i="24" s="1"/>
  <c r="AJ1730" i="24"/>
  <c r="AK1730" i="24" s="1"/>
  <c r="AF1731" i="24"/>
  <c r="AG1731" i="24" s="1"/>
  <c r="AH1731" i="24"/>
  <c r="AI1731" i="24" s="1"/>
  <c r="AJ1731" i="24"/>
  <c r="AK1731" i="24" s="1"/>
  <c r="AF2434" i="24"/>
  <c r="AG2434" i="24" s="1"/>
  <c r="AH2434" i="24"/>
  <c r="AI2434" i="24" s="1"/>
  <c r="AJ2434" i="24"/>
  <c r="AK2434" i="24" s="1"/>
  <c r="AF922" i="24"/>
  <c r="AG922" i="24" s="1"/>
  <c r="AH922" i="24"/>
  <c r="AI922" i="24" s="1"/>
  <c r="AJ922" i="24"/>
  <c r="AK922" i="24" s="1"/>
  <c r="AF2098" i="24"/>
  <c r="AG2098" i="24" s="1"/>
  <c r="AH2098" i="24"/>
  <c r="AI2098" i="24" s="1"/>
  <c r="AJ2098" i="24"/>
  <c r="AK2098" i="24" s="1"/>
  <c r="AF1953" i="24"/>
  <c r="AG1953" i="24" s="1"/>
  <c r="AH1953" i="24"/>
  <c r="AI1953" i="24" s="1"/>
  <c r="AJ1953" i="24"/>
  <c r="AK1953" i="24" s="1"/>
  <c r="AF2161" i="24"/>
  <c r="AG2161" i="24" s="1"/>
  <c r="AH2161" i="24"/>
  <c r="AI2161" i="24" s="1"/>
  <c r="AJ2161" i="24"/>
  <c r="AK2161" i="24" s="1"/>
  <c r="AF2058" i="24"/>
  <c r="AG2058" i="24" s="1"/>
  <c r="AH2058" i="24"/>
  <c r="AI2058" i="24" s="1"/>
  <c r="AJ2058" i="24"/>
  <c r="AK2058" i="24" s="1"/>
  <c r="AF1875" i="24"/>
  <c r="AG1875" i="24" s="1"/>
  <c r="AH1875" i="24"/>
  <c r="AI1875" i="24" s="1"/>
  <c r="AJ1875" i="24"/>
  <c r="AK1875" i="24" s="1"/>
  <c r="AF1876" i="24"/>
  <c r="AG1876" i="24" s="1"/>
  <c r="AH1876" i="24"/>
  <c r="AI1876" i="24" s="1"/>
  <c r="AJ1876" i="24"/>
  <c r="AK1876" i="24" s="1"/>
  <c r="AF1874" i="24"/>
  <c r="AG1874" i="24" s="1"/>
  <c r="AH1874" i="24"/>
  <c r="AI1874" i="24" s="1"/>
  <c r="AJ1874" i="24"/>
  <c r="AK1874" i="24" s="1"/>
  <c r="AF2084" i="24"/>
  <c r="AG2084" i="24" s="1"/>
  <c r="AH2084" i="24"/>
  <c r="AI2084" i="24" s="1"/>
  <c r="AJ2084" i="24"/>
  <c r="AK2084" i="24" s="1"/>
  <c r="AF2292" i="24"/>
  <c r="AG2292" i="24" s="1"/>
  <c r="AH2292" i="24"/>
  <c r="AI2292" i="24" s="1"/>
  <c r="AJ2292" i="24"/>
  <c r="AK2292" i="24" s="1"/>
  <c r="AF2322" i="24"/>
  <c r="AG2322" i="24" s="1"/>
  <c r="AH2322" i="24"/>
  <c r="AI2322" i="24" s="1"/>
  <c r="AJ2322" i="24"/>
  <c r="AK2322" i="24" s="1"/>
  <c r="AF2053" i="24"/>
  <c r="AG2053" i="24" s="1"/>
  <c r="AH2053" i="24"/>
  <c r="AI2053" i="24" s="1"/>
  <c r="AJ2053" i="24"/>
  <c r="AK2053" i="24" s="1"/>
  <c r="AF923" i="24"/>
  <c r="AG923" i="24" s="1"/>
  <c r="AH923" i="24"/>
  <c r="AI923" i="24" s="1"/>
  <c r="AJ923" i="24"/>
  <c r="AK923" i="24" s="1"/>
  <c r="AF924" i="24"/>
  <c r="AG924" i="24" s="1"/>
  <c r="AH924" i="24"/>
  <c r="AI924" i="24" s="1"/>
  <c r="AJ924" i="24"/>
  <c r="AK924" i="24" s="1"/>
  <c r="AF1732" i="24"/>
  <c r="AG1732" i="24" s="1"/>
  <c r="AH1732" i="24"/>
  <c r="AI1732" i="24" s="1"/>
  <c r="AJ1732" i="24"/>
  <c r="AK1732" i="24" s="1"/>
  <c r="AF925" i="24"/>
  <c r="AG925" i="24" s="1"/>
  <c r="AH925" i="24"/>
  <c r="AI925" i="24" s="1"/>
  <c r="AJ925" i="24"/>
  <c r="AK925" i="24" s="1"/>
  <c r="AF1733" i="24"/>
  <c r="AG1733" i="24" s="1"/>
  <c r="AH1733" i="24"/>
  <c r="AI1733" i="24" s="1"/>
  <c r="AJ1733" i="24"/>
  <c r="AK1733" i="24" s="1"/>
  <c r="AF1734" i="24"/>
  <c r="AG1734" i="24" s="1"/>
  <c r="AH1734" i="24"/>
  <c r="AI1734" i="24" s="1"/>
  <c r="AJ1734" i="24"/>
  <c r="AK1734" i="24" s="1"/>
  <c r="AF926" i="24"/>
  <c r="AG926" i="24" s="1"/>
  <c r="AH926" i="24"/>
  <c r="AI926" i="24" s="1"/>
  <c r="AJ926" i="24"/>
  <c r="AK926" i="24" s="1"/>
  <c r="AF1735" i="24"/>
  <c r="AG1735" i="24" s="1"/>
  <c r="AH1735" i="24"/>
  <c r="AI1735" i="24" s="1"/>
  <c r="AJ1735" i="24"/>
  <c r="AK1735" i="24" s="1"/>
  <c r="AF1736" i="24"/>
  <c r="AG1736" i="24" s="1"/>
  <c r="AH1736" i="24"/>
  <c r="AI1736" i="24" s="1"/>
  <c r="AJ1736" i="24"/>
  <c r="AK1736" i="24" s="1"/>
  <c r="AF927" i="24"/>
  <c r="AG927" i="24" s="1"/>
  <c r="AH927" i="24"/>
  <c r="AI927" i="24" s="1"/>
  <c r="AJ927" i="24"/>
  <c r="AK927" i="24" s="1"/>
  <c r="AF928" i="24"/>
  <c r="AG928" i="24" s="1"/>
  <c r="AH928" i="24"/>
  <c r="AI928" i="24" s="1"/>
  <c r="AJ928" i="24"/>
  <c r="AK928" i="24" s="1"/>
  <c r="AF929" i="24"/>
  <c r="AG929" i="24" s="1"/>
  <c r="AH929" i="24"/>
  <c r="AI929" i="24" s="1"/>
  <c r="AJ929" i="24"/>
  <c r="AK929" i="24" s="1"/>
  <c r="AF930" i="24"/>
  <c r="AG930" i="24" s="1"/>
  <c r="AH930" i="24"/>
  <c r="AI930" i="24" s="1"/>
  <c r="AJ930" i="24"/>
  <c r="AK930" i="24" s="1"/>
  <c r="AF931" i="24"/>
  <c r="AG931" i="24" s="1"/>
  <c r="AH931" i="24"/>
  <c r="AI931" i="24" s="1"/>
  <c r="AJ931" i="24"/>
  <c r="AK931" i="24" s="1"/>
  <c r="AF1737" i="24"/>
  <c r="AG1737" i="24" s="1"/>
  <c r="AH1737" i="24"/>
  <c r="AI1737" i="24" s="1"/>
  <c r="AJ1737" i="24"/>
  <c r="AK1737" i="24" s="1"/>
  <c r="AF932" i="24"/>
  <c r="AG932" i="24" s="1"/>
  <c r="AH932" i="24"/>
  <c r="AI932" i="24" s="1"/>
  <c r="AJ932" i="24"/>
  <c r="AK932" i="24" s="1"/>
  <c r="AF2162" i="24"/>
  <c r="AG2162" i="24" s="1"/>
  <c r="AH2162" i="24"/>
  <c r="AI2162" i="24" s="1"/>
  <c r="AJ2162" i="24"/>
  <c r="AK2162" i="24" s="1"/>
  <c r="AF2440" i="24"/>
  <c r="AG2440" i="24" s="1"/>
  <c r="AH2440" i="24"/>
  <c r="AI2440" i="24" s="1"/>
  <c r="AJ2440" i="24"/>
  <c r="AK2440" i="24" s="1"/>
  <c r="AF1738" i="24"/>
  <c r="AG1738" i="24" s="1"/>
  <c r="AH1738" i="24"/>
  <c r="AI1738" i="24" s="1"/>
  <c r="AJ1738" i="24"/>
  <c r="AK1738" i="24" s="1"/>
  <c r="AF2524" i="24"/>
  <c r="AG2524" i="24" s="1"/>
  <c r="AH2524" i="24"/>
  <c r="AI2524" i="24" s="1"/>
  <c r="AJ2524" i="24"/>
  <c r="AK2524" i="24" s="1"/>
  <c r="AF933" i="24"/>
  <c r="AG933" i="24" s="1"/>
  <c r="AH933" i="24"/>
  <c r="AI933" i="24" s="1"/>
  <c r="AJ933" i="24"/>
  <c r="AK933" i="24" s="1"/>
  <c r="AF2457" i="24"/>
  <c r="AG2457" i="24" s="1"/>
  <c r="AH2457" i="24"/>
  <c r="AI2457" i="24" s="1"/>
  <c r="AJ2457" i="24"/>
  <c r="AK2457" i="24" s="1"/>
  <c r="AF934" i="24"/>
  <c r="AG934" i="24" s="1"/>
  <c r="AH934" i="24"/>
  <c r="AI934" i="24" s="1"/>
  <c r="AJ934" i="24"/>
  <c r="AK934" i="24" s="1"/>
  <c r="AF1739" i="24"/>
  <c r="AG1739" i="24" s="1"/>
  <c r="AH1739" i="24"/>
  <c r="AI1739" i="24" s="1"/>
  <c r="AJ1739" i="24"/>
  <c r="AK1739" i="24" s="1"/>
  <c r="AF1740" i="24"/>
  <c r="AG1740" i="24" s="1"/>
  <c r="AH1740" i="24"/>
  <c r="AI1740" i="24" s="1"/>
  <c r="AJ1740" i="24"/>
  <c r="AK1740" i="24" s="1"/>
  <c r="AF1741" i="24"/>
  <c r="AG1741" i="24" s="1"/>
  <c r="AH1741" i="24"/>
  <c r="AI1741" i="24" s="1"/>
  <c r="AJ1741" i="24"/>
  <c r="AK1741" i="24" s="1"/>
  <c r="AF2458" i="24"/>
  <c r="AG2458" i="24" s="1"/>
  <c r="AH2458" i="24"/>
  <c r="AI2458" i="24" s="1"/>
  <c r="AJ2458" i="24"/>
  <c r="AK2458" i="24" s="1"/>
  <c r="AF935" i="24"/>
  <c r="AG935" i="24" s="1"/>
  <c r="AH935" i="24"/>
  <c r="AI935" i="24" s="1"/>
  <c r="AJ935" i="24"/>
  <c r="AK935" i="24" s="1"/>
  <c r="AF936" i="24"/>
  <c r="AG936" i="24" s="1"/>
  <c r="AH936" i="24"/>
  <c r="AI936" i="24" s="1"/>
  <c r="AJ936" i="24"/>
  <c r="AK936" i="24" s="1"/>
  <c r="AF937" i="24"/>
  <c r="AG937" i="24" s="1"/>
  <c r="AH937" i="24"/>
  <c r="AI937" i="24" s="1"/>
  <c r="AJ937" i="24"/>
  <c r="AK937" i="24" s="1"/>
  <c r="AF938" i="24"/>
  <c r="AG938" i="24" s="1"/>
  <c r="AH938" i="24"/>
  <c r="AI938" i="24" s="1"/>
  <c r="AJ938" i="24"/>
  <c r="AK938" i="24" s="1"/>
  <c r="AF939" i="24"/>
  <c r="AG939" i="24" s="1"/>
  <c r="AH939" i="24"/>
  <c r="AI939" i="24" s="1"/>
  <c r="AJ939" i="24"/>
  <c r="AK939" i="24" s="1"/>
  <c r="AF940" i="24"/>
  <c r="AG940" i="24" s="1"/>
  <c r="AH940" i="24"/>
  <c r="AI940" i="24" s="1"/>
  <c r="AJ940" i="24"/>
  <c r="AK940" i="24" s="1"/>
  <c r="AF1742" i="24"/>
  <c r="AG1742" i="24" s="1"/>
  <c r="AH1742" i="24"/>
  <c r="AI1742" i="24" s="1"/>
  <c r="AJ1742" i="24"/>
  <c r="AK1742" i="24" s="1"/>
  <c r="AF941" i="24"/>
  <c r="AG941" i="24" s="1"/>
  <c r="AH941" i="24"/>
  <c r="AI941" i="24" s="1"/>
  <c r="AJ941" i="24"/>
  <c r="AK941" i="24" s="1"/>
  <c r="AF2459" i="24"/>
  <c r="AG2459" i="24" s="1"/>
  <c r="AH2459" i="24"/>
  <c r="AI2459" i="24" s="1"/>
  <c r="AJ2459" i="24"/>
  <c r="AK2459" i="24" s="1"/>
  <c r="AF942" i="24"/>
  <c r="AG942" i="24" s="1"/>
  <c r="AH942" i="24"/>
  <c r="AI942" i="24" s="1"/>
  <c r="AJ942" i="24"/>
  <c r="AK942" i="24" s="1"/>
  <c r="AF1743" i="24"/>
  <c r="AG1743" i="24" s="1"/>
  <c r="AH1743" i="24"/>
  <c r="AI1743" i="24" s="1"/>
  <c r="AJ1743" i="24"/>
  <c r="AK1743" i="24" s="1"/>
  <c r="AF1744" i="24"/>
  <c r="AG1744" i="24" s="1"/>
  <c r="AH1744" i="24"/>
  <c r="AI1744" i="24" s="1"/>
  <c r="AJ1744" i="24"/>
  <c r="AK1744" i="24" s="1"/>
  <c r="AF943" i="24"/>
  <c r="AG943" i="24" s="1"/>
  <c r="AH943" i="24"/>
  <c r="AI943" i="24" s="1"/>
  <c r="AJ943" i="24"/>
  <c r="AK943" i="24" s="1"/>
  <c r="AF2460" i="24"/>
  <c r="AG2460" i="24" s="1"/>
  <c r="AH2460" i="24"/>
  <c r="AI2460" i="24" s="1"/>
  <c r="AJ2460" i="24"/>
  <c r="AK2460" i="24" s="1"/>
  <c r="AF2500" i="24"/>
  <c r="AG2500" i="24" s="1"/>
  <c r="AH2500" i="24"/>
  <c r="AI2500" i="24" s="1"/>
  <c r="AJ2500" i="24"/>
  <c r="AK2500" i="24" s="1"/>
  <c r="AF1745" i="24"/>
  <c r="AG1745" i="24" s="1"/>
  <c r="AH1745" i="24"/>
  <c r="AI1745" i="24" s="1"/>
  <c r="AJ1745" i="24"/>
  <c r="AK1745" i="24" s="1"/>
  <c r="AF2478" i="24"/>
  <c r="AG2478" i="24" s="1"/>
  <c r="AH2478" i="24"/>
  <c r="AI2478" i="24" s="1"/>
  <c r="AJ2478" i="24"/>
  <c r="AK2478" i="24" s="1"/>
  <c r="AF2422" i="24"/>
  <c r="AG2422" i="24" s="1"/>
  <c r="AH2422" i="24"/>
  <c r="AI2422" i="24" s="1"/>
  <c r="AJ2422" i="24"/>
  <c r="AK2422" i="24" s="1"/>
  <c r="AF1096" i="24"/>
  <c r="AG1096" i="24" s="1"/>
  <c r="AH1096" i="24"/>
  <c r="AI1096" i="24" s="1"/>
  <c r="AJ1096" i="24"/>
  <c r="AK1096" i="24" s="1"/>
  <c r="AF2126" i="24"/>
  <c r="AG2126" i="24" s="1"/>
  <c r="AH2126" i="24"/>
  <c r="AI2126" i="24" s="1"/>
  <c r="AJ2126" i="24"/>
  <c r="AK2126" i="24" s="1"/>
  <c r="AF2512" i="24"/>
  <c r="AG2512" i="24" s="1"/>
  <c r="AH2512" i="24"/>
  <c r="AI2512" i="24" s="1"/>
  <c r="AJ2512" i="24"/>
  <c r="AK2512" i="24" s="1"/>
  <c r="AF2510" i="24"/>
  <c r="AG2510" i="24" s="1"/>
  <c r="AH2510" i="24"/>
  <c r="AI2510" i="24" s="1"/>
  <c r="AJ2510" i="24"/>
  <c r="AK2510" i="24" s="1"/>
  <c r="AF2485" i="24"/>
  <c r="AG2485" i="24" s="1"/>
  <c r="AH2485" i="24"/>
  <c r="AI2485" i="24" s="1"/>
  <c r="AJ2485" i="24"/>
  <c r="AK2485" i="24" s="1"/>
  <c r="AF1746" i="24"/>
  <c r="AG1746" i="24" s="1"/>
  <c r="AH1746" i="24"/>
  <c r="AI1746" i="24" s="1"/>
  <c r="AJ1746" i="24"/>
  <c r="AK1746" i="24" s="1"/>
  <c r="AF2165" i="24"/>
  <c r="AG2165" i="24" s="1"/>
  <c r="AH2165" i="24"/>
  <c r="AI2165" i="24" s="1"/>
  <c r="AJ2165" i="24"/>
  <c r="AK2165" i="24" s="1"/>
  <c r="AF1747" i="24"/>
  <c r="AG1747" i="24" s="1"/>
  <c r="AH1747" i="24"/>
  <c r="AI1747" i="24" s="1"/>
  <c r="AJ1747" i="24"/>
  <c r="AK1747" i="24" s="1"/>
  <c r="AF1748" i="24"/>
  <c r="AG1748" i="24" s="1"/>
  <c r="AH1748" i="24"/>
  <c r="AI1748" i="24" s="1"/>
  <c r="AJ1748" i="24"/>
  <c r="AK1748" i="24" s="1"/>
  <c r="AF1749" i="24"/>
  <c r="AG1749" i="24" s="1"/>
  <c r="AH1749" i="24"/>
  <c r="AI1749" i="24" s="1"/>
  <c r="AJ1749" i="24"/>
  <c r="AK1749" i="24" s="1"/>
  <c r="AF1750" i="24"/>
  <c r="AG1750" i="24" s="1"/>
  <c r="AH1750" i="24"/>
  <c r="AI1750" i="24" s="1"/>
  <c r="AJ1750" i="24"/>
  <c r="AK1750" i="24" s="1"/>
  <c r="AF944" i="24"/>
  <c r="AG944" i="24" s="1"/>
  <c r="AH944" i="24"/>
  <c r="AI944" i="24" s="1"/>
  <c r="AJ944" i="24"/>
  <c r="AK944" i="24" s="1"/>
  <c r="AF1751" i="24"/>
  <c r="AG1751" i="24" s="1"/>
  <c r="AH1751" i="24"/>
  <c r="AI1751" i="24" s="1"/>
  <c r="AJ1751" i="24"/>
  <c r="AK1751" i="24" s="1"/>
  <c r="AF945" i="24"/>
  <c r="AG945" i="24" s="1"/>
  <c r="AH945" i="24"/>
  <c r="AI945" i="24" s="1"/>
  <c r="AJ945" i="24"/>
  <c r="AK945" i="24" s="1"/>
  <c r="AF1752" i="24"/>
  <c r="AG1752" i="24" s="1"/>
  <c r="AH1752" i="24"/>
  <c r="AI1752" i="24" s="1"/>
  <c r="AJ1752" i="24"/>
  <c r="AK1752" i="24" s="1"/>
  <c r="AF1753" i="24"/>
  <c r="AG1753" i="24" s="1"/>
  <c r="AH1753" i="24"/>
  <c r="AI1753" i="24" s="1"/>
  <c r="AJ1753" i="24"/>
  <c r="AK1753" i="24" s="1"/>
  <c r="AF1754" i="24"/>
  <c r="AG1754" i="24" s="1"/>
  <c r="AH1754" i="24"/>
  <c r="AI1754" i="24" s="1"/>
  <c r="AJ1754" i="24"/>
  <c r="AK1754" i="24" s="1"/>
  <c r="AF946" i="24"/>
  <c r="AG946" i="24" s="1"/>
  <c r="AH946" i="24"/>
  <c r="AI946" i="24" s="1"/>
  <c r="AJ946" i="24"/>
  <c r="AK946" i="24" s="1"/>
  <c r="AF1103" i="24"/>
  <c r="AG1103" i="24" s="1"/>
  <c r="AH1103" i="24"/>
  <c r="AI1103" i="24" s="1"/>
  <c r="AJ1103" i="24"/>
  <c r="AK1103" i="24" s="1"/>
  <c r="AF2496" i="24"/>
  <c r="AG2496" i="24" s="1"/>
  <c r="AH2496" i="24"/>
  <c r="AI2496" i="24" s="1"/>
  <c r="AJ2496" i="24"/>
  <c r="AK2496" i="24" s="1"/>
  <c r="AF2536" i="24"/>
  <c r="AG2536" i="24" s="1"/>
  <c r="AH2536" i="24"/>
  <c r="AI2536" i="24" s="1"/>
  <c r="AJ2536" i="24"/>
  <c r="AK2536" i="24" s="1"/>
  <c r="AF2088" i="24"/>
  <c r="AG2088" i="24" s="1"/>
  <c r="AH2088" i="24"/>
  <c r="AI2088" i="24" s="1"/>
  <c r="AJ2088" i="24"/>
  <c r="AK2088" i="24" s="1"/>
  <c r="AF1098" i="24"/>
  <c r="AG1098" i="24" s="1"/>
  <c r="AH1098" i="24"/>
  <c r="AI1098" i="24" s="1"/>
  <c r="AJ1098" i="24"/>
  <c r="AK1098" i="24" s="1"/>
  <c r="AF947" i="24"/>
  <c r="AG947" i="24" s="1"/>
  <c r="AH947" i="24"/>
  <c r="AI947" i="24" s="1"/>
  <c r="AJ947" i="24"/>
  <c r="AK947" i="24" s="1"/>
  <c r="AF1755" i="24"/>
  <c r="AG1755" i="24" s="1"/>
  <c r="AH1755" i="24"/>
  <c r="AI1755" i="24" s="1"/>
  <c r="AJ1755" i="24"/>
  <c r="AK1755" i="24" s="1"/>
  <c r="AF948" i="24"/>
  <c r="AG948" i="24" s="1"/>
  <c r="AH948" i="24"/>
  <c r="AI948" i="24" s="1"/>
  <c r="AJ948" i="24"/>
  <c r="AK948" i="24" s="1"/>
  <c r="AF2461" i="24"/>
  <c r="AG2461" i="24" s="1"/>
  <c r="AH2461" i="24"/>
  <c r="AI2461" i="24" s="1"/>
  <c r="AJ2461" i="24"/>
  <c r="AK2461" i="24" s="1"/>
  <c r="AF949" i="24"/>
  <c r="AG949" i="24" s="1"/>
  <c r="AH949" i="24"/>
  <c r="AI949" i="24" s="1"/>
  <c r="AJ949" i="24"/>
  <c r="AK949" i="24" s="1"/>
  <c r="AF1756" i="24"/>
  <c r="AG1756" i="24" s="1"/>
  <c r="AH1756" i="24"/>
  <c r="AI1756" i="24" s="1"/>
  <c r="AJ1756" i="24"/>
  <c r="AK1756" i="24" s="1"/>
  <c r="AF2462" i="24"/>
  <c r="AG2462" i="24" s="1"/>
  <c r="AH2462" i="24"/>
  <c r="AI2462" i="24" s="1"/>
  <c r="AJ2462" i="24"/>
  <c r="AK2462" i="24" s="1"/>
  <c r="AF950" i="24"/>
  <c r="AG950" i="24" s="1"/>
  <c r="AH950" i="24"/>
  <c r="AI950" i="24" s="1"/>
  <c r="AJ950" i="24"/>
  <c r="AK950" i="24" s="1"/>
  <c r="AF1757" i="24"/>
  <c r="AG1757" i="24" s="1"/>
  <c r="AH1757" i="24"/>
  <c r="AI1757" i="24" s="1"/>
  <c r="AJ1757" i="24"/>
  <c r="AK1757" i="24" s="1"/>
  <c r="AF951" i="24"/>
  <c r="AG951" i="24" s="1"/>
  <c r="AH951" i="24"/>
  <c r="AI951" i="24" s="1"/>
  <c r="AJ951" i="24"/>
  <c r="AK951" i="24" s="1"/>
  <c r="AF1758" i="24"/>
  <c r="AG1758" i="24" s="1"/>
  <c r="AH1758" i="24"/>
  <c r="AI1758" i="24" s="1"/>
  <c r="AJ1758" i="24"/>
  <c r="AK1758" i="24" s="1"/>
  <c r="AF2158" i="24"/>
  <c r="AG2158" i="24" s="1"/>
  <c r="AH2158" i="24"/>
  <c r="AI2158" i="24" s="1"/>
  <c r="AJ2158" i="24"/>
  <c r="AK2158" i="24" s="1"/>
  <c r="AF1759" i="24"/>
  <c r="AG1759" i="24" s="1"/>
  <c r="AH1759" i="24"/>
  <c r="AI1759" i="24" s="1"/>
  <c r="AJ1759" i="24"/>
  <c r="AK1759" i="24" s="1"/>
  <c r="AF952" i="24"/>
  <c r="AG952" i="24" s="1"/>
  <c r="AH952" i="24"/>
  <c r="AI952" i="24" s="1"/>
  <c r="AJ952" i="24"/>
  <c r="AK952" i="24" s="1"/>
  <c r="AF1760" i="24"/>
  <c r="AG1760" i="24" s="1"/>
  <c r="AH1760" i="24"/>
  <c r="AI1760" i="24" s="1"/>
  <c r="AJ1760" i="24"/>
  <c r="AK1760" i="24" s="1"/>
  <c r="AF1761" i="24"/>
  <c r="AG1761" i="24" s="1"/>
  <c r="AH1761" i="24"/>
  <c r="AI1761" i="24" s="1"/>
  <c r="AJ1761" i="24"/>
  <c r="AK1761" i="24" s="1"/>
  <c r="AF953" i="24"/>
  <c r="AG953" i="24" s="1"/>
  <c r="AH953" i="24"/>
  <c r="AI953" i="24" s="1"/>
  <c r="AJ953" i="24"/>
  <c r="AK953" i="24" s="1"/>
  <c r="AF954" i="24"/>
  <c r="AG954" i="24" s="1"/>
  <c r="AH954" i="24"/>
  <c r="AI954" i="24" s="1"/>
  <c r="AJ954" i="24"/>
  <c r="AK954" i="24" s="1"/>
  <c r="AF955" i="24"/>
  <c r="AG955" i="24" s="1"/>
  <c r="AH955" i="24"/>
  <c r="AI955" i="24" s="1"/>
  <c r="AJ955" i="24"/>
  <c r="AK955" i="24" s="1"/>
  <c r="AF956" i="24"/>
  <c r="AG956" i="24" s="1"/>
  <c r="AH956" i="24"/>
  <c r="AI956" i="24" s="1"/>
  <c r="AJ956" i="24"/>
  <c r="AK956" i="24" s="1"/>
  <c r="AF957" i="24"/>
  <c r="AG957" i="24" s="1"/>
  <c r="AH957" i="24"/>
  <c r="AI957" i="24" s="1"/>
  <c r="AJ957" i="24"/>
  <c r="AK957" i="24" s="1"/>
  <c r="AF958" i="24"/>
  <c r="AG958" i="24" s="1"/>
  <c r="AH958" i="24"/>
  <c r="AI958" i="24" s="1"/>
  <c r="AJ958" i="24"/>
  <c r="AK958" i="24" s="1"/>
  <c r="AF1762" i="24"/>
  <c r="AG1762" i="24" s="1"/>
  <c r="AH1762" i="24"/>
  <c r="AI1762" i="24" s="1"/>
  <c r="AJ1762" i="24"/>
  <c r="AK1762" i="24" s="1"/>
  <c r="AF959" i="24"/>
  <c r="AG959" i="24" s="1"/>
  <c r="AH959" i="24"/>
  <c r="AI959" i="24" s="1"/>
  <c r="AJ959" i="24"/>
  <c r="AK959" i="24" s="1"/>
  <c r="AF1763" i="24"/>
  <c r="AG1763" i="24" s="1"/>
  <c r="AH1763" i="24"/>
  <c r="AI1763" i="24" s="1"/>
  <c r="AJ1763" i="24"/>
  <c r="AK1763" i="24" s="1"/>
  <c r="AF960" i="24"/>
  <c r="AG960" i="24" s="1"/>
  <c r="AH960" i="24"/>
  <c r="AI960" i="24" s="1"/>
  <c r="AJ960" i="24"/>
  <c r="AK960" i="24" s="1"/>
  <c r="AF961" i="24"/>
  <c r="AG961" i="24" s="1"/>
  <c r="AH961" i="24"/>
  <c r="AI961" i="24" s="1"/>
  <c r="AJ961" i="24"/>
  <c r="AK961" i="24" s="1"/>
  <c r="AF1764" i="24"/>
  <c r="AG1764" i="24" s="1"/>
  <c r="AH1764" i="24"/>
  <c r="AI1764" i="24" s="1"/>
  <c r="AJ1764" i="24"/>
  <c r="AK1764" i="24" s="1"/>
  <c r="AF1765" i="24"/>
  <c r="AG1765" i="24" s="1"/>
  <c r="AH1765" i="24"/>
  <c r="AI1765" i="24" s="1"/>
  <c r="AJ1765" i="24"/>
  <c r="AK1765" i="24" s="1"/>
  <c r="AF1766" i="24"/>
  <c r="AG1766" i="24" s="1"/>
  <c r="AH1766" i="24"/>
  <c r="AI1766" i="24" s="1"/>
  <c r="AJ1766" i="24"/>
  <c r="AK1766" i="24" s="1"/>
  <c r="AF1896" i="24"/>
  <c r="AG1896" i="24" s="1"/>
  <c r="AH1896" i="24"/>
  <c r="AI1896" i="24" s="1"/>
  <c r="AJ1896" i="24"/>
  <c r="AK1896" i="24" s="1"/>
  <c r="AF962" i="24"/>
  <c r="AG962" i="24" s="1"/>
  <c r="AH962" i="24"/>
  <c r="AI962" i="24" s="1"/>
  <c r="AJ962" i="24"/>
  <c r="AK962" i="24" s="1"/>
  <c r="AF1099" i="24"/>
  <c r="AG1099" i="24" s="1"/>
  <c r="AH1099" i="24"/>
  <c r="AI1099" i="24" s="1"/>
  <c r="AJ1099" i="24"/>
  <c r="AK1099" i="24" s="1"/>
  <c r="AF1767" i="24"/>
  <c r="AG1767" i="24" s="1"/>
  <c r="AH1767" i="24"/>
  <c r="AI1767" i="24" s="1"/>
  <c r="AJ1767" i="24"/>
  <c r="AK1767" i="24" s="1"/>
  <c r="AF963" i="24"/>
  <c r="AG963" i="24" s="1"/>
  <c r="AH963" i="24"/>
  <c r="AI963" i="24" s="1"/>
  <c r="AJ963" i="24"/>
  <c r="AK963" i="24" s="1"/>
  <c r="AF964" i="24"/>
  <c r="AG964" i="24" s="1"/>
  <c r="AH964" i="24"/>
  <c r="AI964" i="24" s="1"/>
  <c r="AJ964" i="24"/>
  <c r="AK964" i="24" s="1"/>
  <c r="AF965" i="24"/>
  <c r="AG965" i="24" s="1"/>
  <c r="AH965" i="24"/>
  <c r="AI965" i="24" s="1"/>
  <c r="AJ965" i="24"/>
  <c r="AK965" i="24" s="1"/>
  <c r="AF966" i="24"/>
  <c r="AG966" i="24" s="1"/>
  <c r="AH966" i="24"/>
  <c r="AI966" i="24" s="1"/>
  <c r="AJ966" i="24"/>
  <c r="AK966" i="24" s="1"/>
  <c r="AF1770" i="24"/>
  <c r="AG1770" i="24" s="1"/>
  <c r="AH1770" i="24"/>
  <c r="AI1770" i="24" s="1"/>
  <c r="AJ1770" i="24"/>
  <c r="AK1770" i="24" s="1"/>
  <c r="AF967" i="24"/>
  <c r="AG967" i="24" s="1"/>
  <c r="AH967" i="24"/>
  <c r="AI967" i="24" s="1"/>
  <c r="AJ967" i="24"/>
  <c r="AK967" i="24" s="1"/>
  <c r="AF968" i="24"/>
  <c r="AG968" i="24" s="1"/>
  <c r="AH968" i="24"/>
  <c r="AI968" i="24" s="1"/>
  <c r="AJ968" i="24"/>
  <c r="AK968" i="24" s="1"/>
  <c r="AF969" i="24"/>
  <c r="AG969" i="24" s="1"/>
  <c r="AH969" i="24"/>
  <c r="AI969" i="24" s="1"/>
  <c r="AJ969" i="24"/>
  <c r="AK969" i="24" s="1"/>
  <c r="AF13" i="24"/>
  <c r="AG13" i="24" s="1"/>
  <c r="AH13" i="24"/>
  <c r="AI13" i="24" s="1"/>
  <c r="AJ13" i="24"/>
  <c r="AK13" i="24" s="1"/>
  <c r="AF1771" i="24"/>
  <c r="AG1771" i="24" s="1"/>
  <c r="AH1771" i="24"/>
  <c r="AI1771" i="24" s="1"/>
  <c r="AJ1771" i="24"/>
  <c r="AK1771" i="24" s="1"/>
  <c r="AF1772" i="24"/>
  <c r="AG1772" i="24" s="1"/>
  <c r="AH1772" i="24"/>
  <c r="AI1772" i="24" s="1"/>
  <c r="AJ1772" i="24"/>
  <c r="AK1772" i="24" s="1"/>
  <c r="AF2275" i="24"/>
  <c r="AG2275" i="24" s="1"/>
  <c r="AH2275" i="24"/>
  <c r="AI2275" i="24" s="1"/>
  <c r="AJ2275" i="24"/>
  <c r="AK2275" i="24" s="1"/>
  <c r="AF2034" i="24"/>
  <c r="AG2034" i="24" s="1"/>
  <c r="AH2034" i="24"/>
  <c r="AI2034" i="24" s="1"/>
  <c r="AJ2034" i="24"/>
  <c r="AK2034" i="24" s="1"/>
  <c r="AF1877" i="24"/>
  <c r="AG1877" i="24" s="1"/>
  <c r="AH1877" i="24"/>
  <c r="AI1877" i="24" s="1"/>
  <c r="AJ1877" i="24"/>
  <c r="AK1877" i="24" s="1"/>
  <c r="AF1773" i="24"/>
  <c r="AG1773" i="24" s="1"/>
  <c r="AH1773" i="24"/>
  <c r="AI1773" i="24" s="1"/>
  <c r="AJ1773" i="24"/>
  <c r="AK1773" i="24" s="1"/>
  <c r="AF2419" i="24"/>
  <c r="AG2419" i="24" s="1"/>
  <c r="AH2419" i="24"/>
  <c r="AI2419" i="24" s="1"/>
  <c r="AJ2419" i="24"/>
  <c r="AK2419" i="24" s="1"/>
  <c r="AF2006" i="24"/>
  <c r="AG2006" i="24" s="1"/>
  <c r="AH2006" i="24"/>
  <c r="AI2006" i="24" s="1"/>
  <c r="AJ2006" i="24"/>
  <c r="AK2006" i="24" s="1"/>
  <c r="AF1986" i="24"/>
  <c r="AG1986" i="24" s="1"/>
  <c r="AH1986" i="24"/>
  <c r="AI1986" i="24" s="1"/>
  <c r="AJ1986" i="24"/>
  <c r="AK1986" i="24" s="1"/>
  <c r="AF2274" i="24"/>
  <c r="AG2274" i="24" s="1"/>
  <c r="AH2274" i="24"/>
  <c r="AI2274" i="24" s="1"/>
  <c r="AJ2274" i="24"/>
  <c r="AK2274" i="24" s="1"/>
  <c r="AF1097" i="24"/>
  <c r="AG1097" i="24" s="1"/>
  <c r="AH1097" i="24"/>
  <c r="AI1097" i="24" s="1"/>
  <c r="AJ1097" i="24"/>
  <c r="AK1097" i="24" s="1"/>
  <c r="AF2525" i="24"/>
  <c r="AG2525" i="24" s="1"/>
  <c r="AH2525" i="24"/>
  <c r="AI2525" i="24" s="1"/>
  <c r="AJ2525" i="24"/>
  <c r="AK2525" i="24" s="1"/>
  <c r="AF2463" i="24"/>
  <c r="AG2463" i="24" s="1"/>
  <c r="AH2463" i="24"/>
  <c r="AI2463" i="24" s="1"/>
  <c r="AJ2463" i="24"/>
  <c r="AK2463" i="24" s="1"/>
  <c r="AF1774" i="24"/>
  <c r="AG1774" i="24" s="1"/>
  <c r="AH1774" i="24"/>
  <c r="AI1774" i="24" s="1"/>
  <c r="AJ1774" i="24"/>
  <c r="AK1774" i="24" s="1"/>
  <c r="AF1775" i="24"/>
  <c r="AG1775" i="24" s="1"/>
  <c r="AH1775" i="24"/>
  <c r="AI1775" i="24" s="1"/>
  <c r="AJ1775" i="24"/>
  <c r="AK1775" i="24" s="1"/>
  <c r="AF1776" i="24"/>
  <c r="AG1776" i="24" s="1"/>
  <c r="AH1776" i="24"/>
  <c r="AI1776" i="24" s="1"/>
  <c r="AJ1776" i="24"/>
  <c r="AK1776" i="24" s="1"/>
  <c r="AF970" i="24"/>
  <c r="AG970" i="24" s="1"/>
  <c r="AH970" i="24"/>
  <c r="AI970" i="24" s="1"/>
  <c r="AJ970" i="24"/>
  <c r="AK970" i="24" s="1"/>
  <c r="AF971" i="24"/>
  <c r="AG971" i="24" s="1"/>
  <c r="AH971" i="24"/>
  <c r="AI971" i="24" s="1"/>
  <c r="AJ971" i="24"/>
  <c r="AK971" i="24" s="1"/>
  <c r="AF1777" i="24"/>
  <c r="AG1777" i="24" s="1"/>
  <c r="AH1777" i="24"/>
  <c r="AI1777" i="24" s="1"/>
  <c r="AJ1777" i="24"/>
  <c r="AK1777" i="24" s="1"/>
  <c r="AF2507" i="24"/>
  <c r="AG2507" i="24" s="1"/>
  <c r="AH2507" i="24"/>
  <c r="AI2507" i="24" s="1"/>
  <c r="AJ2507" i="24"/>
  <c r="AK2507" i="24" s="1"/>
  <c r="AF2464" i="24"/>
  <c r="AG2464" i="24" s="1"/>
  <c r="AH2464" i="24"/>
  <c r="AI2464" i="24" s="1"/>
  <c r="AJ2464" i="24"/>
  <c r="AK2464" i="24" s="1"/>
  <c r="AF972" i="24"/>
  <c r="AG972" i="24" s="1"/>
  <c r="AH972" i="24"/>
  <c r="AI972" i="24" s="1"/>
  <c r="AJ972" i="24"/>
  <c r="AK972" i="24" s="1"/>
  <c r="AF973" i="24"/>
  <c r="AG973" i="24" s="1"/>
  <c r="AH973" i="24"/>
  <c r="AI973" i="24" s="1"/>
  <c r="AJ973" i="24"/>
  <c r="AK973" i="24" s="1"/>
  <c r="AF974" i="24"/>
  <c r="AG974" i="24" s="1"/>
  <c r="AH974" i="24"/>
  <c r="AI974" i="24" s="1"/>
  <c r="AJ974" i="24"/>
  <c r="AK974" i="24" s="1"/>
  <c r="AF1778" i="24"/>
  <c r="AG1778" i="24" s="1"/>
  <c r="AH1778" i="24"/>
  <c r="AI1778" i="24" s="1"/>
  <c r="AJ1778" i="24"/>
  <c r="AK1778" i="24" s="1"/>
  <c r="AF975" i="24"/>
  <c r="AG975" i="24" s="1"/>
  <c r="AH975" i="24"/>
  <c r="AI975" i="24" s="1"/>
  <c r="AJ975" i="24"/>
  <c r="AK975" i="24" s="1"/>
  <c r="AF1779" i="24"/>
  <c r="AG1779" i="24" s="1"/>
  <c r="AH1779" i="24"/>
  <c r="AI1779" i="24" s="1"/>
  <c r="AJ1779" i="24"/>
  <c r="AK1779" i="24" s="1"/>
  <c r="AF2465" i="24"/>
  <c r="AG2465" i="24" s="1"/>
  <c r="AH2465" i="24"/>
  <c r="AI2465" i="24" s="1"/>
  <c r="AJ2465" i="24"/>
  <c r="AK2465" i="24" s="1"/>
  <c r="AF1780" i="24"/>
  <c r="AG1780" i="24" s="1"/>
  <c r="AH1780" i="24"/>
  <c r="AI1780" i="24" s="1"/>
  <c r="AJ1780" i="24"/>
  <c r="AK1780" i="24" s="1"/>
  <c r="AF1781" i="24"/>
  <c r="AG1781" i="24" s="1"/>
  <c r="AH1781" i="24"/>
  <c r="AI1781" i="24" s="1"/>
  <c r="AJ1781" i="24"/>
  <c r="AK1781" i="24" s="1"/>
  <c r="AF1782" i="24"/>
  <c r="AG1782" i="24" s="1"/>
  <c r="AH1782" i="24"/>
  <c r="AI1782" i="24" s="1"/>
  <c r="AJ1782" i="24"/>
  <c r="AK1782" i="24" s="1"/>
  <c r="AF976" i="24"/>
  <c r="AG976" i="24" s="1"/>
  <c r="AH976" i="24"/>
  <c r="AI976" i="24" s="1"/>
  <c r="AJ976" i="24"/>
  <c r="AK976" i="24" s="1"/>
  <c r="AF1783" i="24"/>
  <c r="AG1783" i="24" s="1"/>
  <c r="AH1783" i="24"/>
  <c r="AI1783" i="24" s="1"/>
  <c r="AJ1783" i="24"/>
  <c r="AK1783" i="24" s="1"/>
  <c r="AF1784" i="24"/>
  <c r="AG1784" i="24" s="1"/>
  <c r="AH1784" i="24"/>
  <c r="AI1784" i="24" s="1"/>
  <c r="AJ1784" i="24"/>
  <c r="AK1784" i="24" s="1"/>
  <c r="AF977" i="24"/>
  <c r="AG977" i="24" s="1"/>
  <c r="AH977" i="24"/>
  <c r="AI977" i="24" s="1"/>
  <c r="AJ977" i="24"/>
  <c r="AK977" i="24" s="1"/>
  <c r="AF1785" i="24"/>
  <c r="AG1785" i="24" s="1"/>
  <c r="AH1785" i="24"/>
  <c r="AI1785" i="24" s="1"/>
  <c r="AJ1785" i="24"/>
  <c r="AK1785" i="24" s="1"/>
  <c r="AF978" i="24"/>
  <c r="AG978" i="24" s="1"/>
  <c r="AH978" i="24"/>
  <c r="AI978" i="24" s="1"/>
  <c r="AJ978" i="24"/>
  <c r="AK978" i="24" s="1"/>
  <c r="AF1786" i="24"/>
  <c r="AG1786" i="24" s="1"/>
  <c r="AH1786" i="24"/>
  <c r="AI1786" i="24" s="1"/>
  <c r="AJ1786" i="24"/>
  <c r="AK1786" i="24" s="1"/>
  <c r="AF1787" i="24"/>
  <c r="AG1787" i="24" s="1"/>
  <c r="AH1787" i="24"/>
  <c r="AI1787" i="24" s="1"/>
  <c r="AJ1787" i="24"/>
  <c r="AK1787" i="24" s="1"/>
  <c r="AF2466" i="24"/>
  <c r="AG2466" i="24" s="1"/>
  <c r="AH2466" i="24"/>
  <c r="AI2466" i="24" s="1"/>
  <c r="AJ2466" i="24"/>
  <c r="AK2466" i="24" s="1"/>
  <c r="AF979" i="24"/>
  <c r="AG979" i="24" s="1"/>
  <c r="AH979" i="24"/>
  <c r="AI979" i="24" s="1"/>
  <c r="AJ979" i="24"/>
  <c r="AK979" i="24" s="1"/>
  <c r="AF1788" i="24"/>
  <c r="AG1788" i="24" s="1"/>
  <c r="AH1788" i="24"/>
  <c r="AI1788" i="24" s="1"/>
  <c r="AJ1788" i="24"/>
  <c r="AK1788" i="24" s="1"/>
  <c r="AF980" i="24"/>
  <c r="AG980" i="24" s="1"/>
  <c r="AH980" i="24"/>
  <c r="AI980" i="24" s="1"/>
  <c r="AJ980" i="24"/>
  <c r="AK980" i="24" s="1"/>
  <c r="AF1789" i="24"/>
  <c r="AG1789" i="24" s="1"/>
  <c r="AH1789" i="24"/>
  <c r="AI1789" i="24" s="1"/>
  <c r="AJ1789" i="24"/>
  <c r="AK1789" i="24" s="1"/>
  <c r="AF1790" i="24"/>
  <c r="AG1790" i="24" s="1"/>
  <c r="AH1790" i="24"/>
  <c r="AI1790" i="24" s="1"/>
  <c r="AJ1790" i="24"/>
  <c r="AK1790" i="24" s="1"/>
  <c r="AF1791" i="24"/>
  <c r="AG1791" i="24" s="1"/>
  <c r="AH1791" i="24"/>
  <c r="AI1791" i="24" s="1"/>
  <c r="AJ1791" i="24"/>
  <c r="AK1791" i="24" s="1"/>
  <c r="AF2467" i="24"/>
  <c r="AG2467" i="24" s="1"/>
  <c r="AH2467" i="24"/>
  <c r="AI2467" i="24" s="1"/>
  <c r="AJ2467" i="24"/>
  <c r="AK2467" i="24" s="1"/>
  <c r="AF2468" i="24"/>
  <c r="AG2468" i="24" s="1"/>
  <c r="AH2468" i="24"/>
  <c r="AI2468" i="24" s="1"/>
  <c r="AJ2468" i="24"/>
  <c r="AK2468" i="24" s="1"/>
  <c r="AF981" i="24"/>
  <c r="AG981" i="24" s="1"/>
  <c r="AH981" i="24"/>
  <c r="AI981" i="24" s="1"/>
  <c r="AJ981" i="24"/>
  <c r="AK981" i="24" s="1"/>
  <c r="AF982" i="24"/>
  <c r="AG982" i="24" s="1"/>
  <c r="AH982" i="24"/>
  <c r="AI982" i="24" s="1"/>
  <c r="AJ982" i="24"/>
  <c r="AK982" i="24" s="1"/>
  <c r="AF2469" i="24"/>
  <c r="AG2469" i="24" s="1"/>
  <c r="AH2469" i="24"/>
  <c r="AI2469" i="24" s="1"/>
  <c r="AJ2469" i="24"/>
  <c r="AK2469" i="24" s="1"/>
  <c r="AF1792" i="24"/>
  <c r="AG1792" i="24" s="1"/>
  <c r="AH1792" i="24"/>
  <c r="AI1792" i="24" s="1"/>
  <c r="AJ1792" i="24"/>
  <c r="AK1792" i="24" s="1"/>
  <c r="AF2470" i="24"/>
  <c r="AG2470" i="24" s="1"/>
  <c r="AH2470" i="24"/>
  <c r="AI2470" i="24" s="1"/>
  <c r="AJ2470" i="24"/>
  <c r="AK2470" i="24" s="1"/>
  <c r="AF983" i="24"/>
  <c r="AG983" i="24" s="1"/>
  <c r="AH983" i="24"/>
  <c r="AI983" i="24" s="1"/>
  <c r="AJ983" i="24"/>
  <c r="AK983" i="24" s="1"/>
  <c r="AF1793" i="24"/>
  <c r="AG1793" i="24" s="1"/>
  <c r="AH1793" i="24"/>
  <c r="AI1793" i="24" s="1"/>
  <c r="AJ1793" i="24"/>
  <c r="AK1793" i="24" s="1"/>
  <c r="AF1794" i="24"/>
  <c r="AG1794" i="24" s="1"/>
  <c r="AH1794" i="24"/>
  <c r="AI1794" i="24" s="1"/>
  <c r="AJ1794" i="24"/>
  <c r="AK1794" i="24" s="1"/>
  <c r="AF984" i="24"/>
  <c r="AG984" i="24" s="1"/>
  <c r="AH984" i="24"/>
  <c r="AI984" i="24" s="1"/>
  <c r="AJ984" i="24"/>
  <c r="AK984" i="24" s="1"/>
  <c r="AF985" i="24"/>
  <c r="AG985" i="24" s="1"/>
  <c r="AH985" i="24"/>
  <c r="AI985" i="24" s="1"/>
  <c r="AJ985" i="24"/>
  <c r="AK985" i="24" s="1"/>
  <c r="AF986" i="24"/>
  <c r="AG986" i="24" s="1"/>
  <c r="AH986" i="24"/>
  <c r="AI986" i="24" s="1"/>
  <c r="AJ986" i="24"/>
  <c r="AK986" i="24" s="1"/>
  <c r="AF987" i="24"/>
  <c r="AG987" i="24" s="1"/>
  <c r="AH987" i="24"/>
  <c r="AI987" i="24" s="1"/>
  <c r="AJ987" i="24"/>
  <c r="AK987" i="24" s="1"/>
  <c r="AF2489" i="24"/>
  <c r="AG2489" i="24" s="1"/>
  <c r="AH2489" i="24"/>
  <c r="AI2489" i="24" s="1"/>
  <c r="AJ2489" i="24"/>
  <c r="AK2489" i="24" s="1"/>
  <c r="AF2491" i="24"/>
  <c r="AG2491" i="24" s="1"/>
  <c r="AH2491" i="24"/>
  <c r="AI2491" i="24" s="1"/>
  <c r="AJ2491" i="24"/>
  <c r="AK2491" i="24" s="1"/>
  <c r="AF1795" i="24"/>
  <c r="AG1795" i="24" s="1"/>
  <c r="AH1795" i="24"/>
  <c r="AI1795" i="24" s="1"/>
  <c r="AJ1795" i="24"/>
  <c r="AK1795" i="24" s="1"/>
  <c r="AF988" i="24"/>
  <c r="AG988" i="24" s="1"/>
  <c r="AH988" i="24"/>
  <c r="AI988" i="24" s="1"/>
  <c r="AJ988" i="24"/>
  <c r="AK988" i="24" s="1"/>
  <c r="AF989" i="24"/>
  <c r="AG989" i="24" s="1"/>
  <c r="AH989" i="24"/>
  <c r="AI989" i="24" s="1"/>
  <c r="AJ989" i="24"/>
  <c r="AK989" i="24" s="1"/>
  <c r="AF990" i="24"/>
  <c r="AG990" i="24" s="1"/>
  <c r="AH990" i="24"/>
  <c r="AI990" i="24" s="1"/>
  <c r="AJ990" i="24"/>
  <c r="AK990" i="24" s="1"/>
  <c r="AF2224" i="24"/>
  <c r="AG2224" i="24" s="1"/>
  <c r="AH2224" i="24"/>
  <c r="AI2224" i="24" s="1"/>
  <c r="AJ2224" i="24"/>
  <c r="AK2224" i="24" s="1"/>
  <c r="AF2134" i="24"/>
  <c r="AG2134" i="24" s="1"/>
  <c r="AH2134" i="24"/>
  <c r="AI2134" i="24" s="1"/>
  <c r="AJ2134" i="24"/>
  <c r="AK2134" i="24" s="1"/>
  <c r="AF2386" i="24"/>
  <c r="AG2386" i="24" s="1"/>
  <c r="AH2386" i="24"/>
  <c r="AI2386" i="24" s="1"/>
  <c r="AJ2386" i="24"/>
  <c r="AK2386" i="24" s="1"/>
  <c r="AF2398" i="24"/>
  <c r="AG2398" i="24" s="1"/>
  <c r="AH2398" i="24"/>
  <c r="AI2398" i="24" s="1"/>
  <c r="AJ2398" i="24"/>
  <c r="AK2398" i="24" s="1"/>
  <c r="AF2208" i="24"/>
  <c r="AG2208" i="24" s="1"/>
  <c r="AH2208" i="24"/>
  <c r="AI2208" i="24" s="1"/>
  <c r="AJ2208" i="24"/>
  <c r="AK2208" i="24" s="1"/>
  <c r="AF1940" i="24"/>
  <c r="AG1940" i="24" s="1"/>
  <c r="AH1940" i="24"/>
  <c r="AI1940" i="24" s="1"/>
  <c r="AJ1940" i="24"/>
  <c r="AK1940" i="24" s="1"/>
  <c r="AF1796" i="24"/>
  <c r="AG1796" i="24" s="1"/>
  <c r="AH1796" i="24"/>
  <c r="AI1796" i="24" s="1"/>
  <c r="AJ1796" i="24"/>
  <c r="AK1796" i="24" s="1"/>
  <c r="AF2345" i="24"/>
  <c r="AG2345" i="24" s="1"/>
  <c r="AH2345" i="24"/>
  <c r="AI2345" i="24" s="1"/>
  <c r="AJ2345" i="24"/>
  <c r="AK2345" i="24" s="1"/>
  <c r="AF2284" i="24"/>
  <c r="AG2284" i="24" s="1"/>
  <c r="AH2284" i="24"/>
  <c r="AI2284" i="24" s="1"/>
  <c r="AJ2284" i="24"/>
  <c r="AK2284" i="24" s="1"/>
  <c r="AF2397" i="24"/>
  <c r="AG2397" i="24" s="1"/>
  <c r="AH2397" i="24"/>
  <c r="AI2397" i="24" s="1"/>
  <c r="AJ2397" i="24"/>
  <c r="AK2397" i="24" s="1"/>
  <c r="AF2358" i="24"/>
  <c r="AG2358" i="24" s="1"/>
  <c r="AH2358" i="24"/>
  <c r="AI2358" i="24" s="1"/>
  <c r="AJ2358" i="24"/>
  <c r="AK2358" i="24" s="1"/>
  <c r="AF991" i="24"/>
  <c r="AG991" i="24" s="1"/>
  <c r="AH991" i="24"/>
  <c r="AI991" i="24" s="1"/>
  <c r="AJ991" i="24"/>
  <c r="AK991" i="24" s="1"/>
  <c r="AF992" i="24"/>
  <c r="AG992" i="24" s="1"/>
  <c r="AH992" i="24"/>
  <c r="AI992" i="24" s="1"/>
  <c r="AJ992" i="24"/>
  <c r="AK992" i="24" s="1"/>
  <c r="AF993" i="24"/>
  <c r="AG993" i="24" s="1"/>
  <c r="AH993" i="24"/>
  <c r="AI993" i="24" s="1"/>
  <c r="AJ993" i="24"/>
  <c r="AK993" i="24" s="1"/>
  <c r="AF1797" i="24"/>
  <c r="AG1797" i="24" s="1"/>
  <c r="AH1797" i="24"/>
  <c r="AI1797" i="24" s="1"/>
  <c r="AJ1797" i="24"/>
  <c r="AK1797" i="24" s="1"/>
  <c r="AF1798" i="24"/>
  <c r="AG1798" i="24" s="1"/>
  <c r="AH1798" i="24"/>
  <c r="AI1798" i="24" s="1"/>
  <c r="AJ1798" i="24"/>
  <c r="AK1798" i="24" s="1"/>
  <c r="AF994" i="24"/>
  <c r="AG994" i="24" s="1"/>
  <c r="AH994" i="24"/>
  <c r="AI994" i="24" s="1"/>
  <c r="AJ994" i="24"/>
  <c r="AK994" i="24" s="1"/>
  <c r="AF995" i="24"/>
  <c r="AG995" i="24" s="1"/>
  <c r="AH995" i="24"/>
  <c r="AI995" i="24" s="1"/>
  <c r="AJ995" i="24"/>
  <c r="AK995" i="24" s="1"/>
  <c r="AF996" i="24"/>
  <c r="AG996" i="24" s="1"/>
  <c r="AH996" i="24"/>
  <c r="AI996" i="24" s="1"/>
  <c r="AJ996" i="24"/>
  <c r="AK996" i="24" s="1"/>
  <c r="AF997" i="24"/>
  <c r="AG997" i="24" s="1"/>
  <c r="AH997" i="24"/>
  <c r="AI997" i="24" s="1"/>
  <c r="AJ997" i="24"/>
  <c r="AK997" i="24" s="1"/>
  <c r="AF1799" i="24"/>
  <c r="AG1799" i="24" s="1"/>
  <c r="AH1799" i="24"/>
  <c r="AI1799" i="24" s="1"/>
  <c r="AJ1799" i="24"/>
  <c r="AK1799" i="24" s="1"/>
  <c r="AF998" i="24"/>
  <c r="AG998" i="24" s="1"/>
  <c r="AH998" i="24"/>
  <c r="AI998" i="24" s="1"/>
  <c r="AJ998" i="24"/>
  <c r="AK998" i="24" s="1"/>
  <c r="AF999" i="24"/>
  <c r="AG999" i="24" s="1"/>
  <c r="AH999" i="24"/>
  <c r="AI999" i="24" s="1"/>
  <c r="AJ999" i="24"/>
  <c r="AK999" i="24" s="1"/>
  <c r="AF1000" i="24"/>
  <c r="AG1000" i="24" s="1"/>
  <c r="AH1000" i="24"/>
  <c r="AI1000" i="24" s="1"/>
  <c r="AJ1000" i="24"/>
  <c r="AK1000" i="24" s="1"/>
  <c r="AF1800" i="24"/>
  <c r="AG1800" i="24" s="1"/>
  <c r="AH1800" i="24"/>
  <c r="AI1800" i="24" s="1"/>
  <c r="AJ1800" i="24"/>
  <c r="AK1800" i="24" s="1"/>
  <c r="AF1801" i="24"/>
  <c r="AG1801" i="24" s="1"/>
  <c r="AH1801" i="24"/>
  <c r="AI1801" i="24" s="1"/>
  <c r="AJ1801" i="24"/>
  <c r="AK1801" i="24" s="1"/>
  <c r="AF1802" i="24"/>
  <c r="AG1802" i="24" s="1"/>
  <c r="AH1802" i="24"/>
  <c r="AI1802" i="24" s="1"/>
  <c r="AJ1802" i="24"/>
  <c r="AK1802" i="24" s="1"/>
  <c r="AF1803" i="24"/>
  <c r="AG1803" i="24" s="1"/>
  <c r="AH1803" i="24"/>
  <c r="AI1803" i="24" s="1"/>
  <c r="AJ1803" i="24"/>
  <c r="AK1803" i="24" s="1"/>
  <c r="AF1804" i="24"/>
  <c r="AG1804" i="24" s="1"/>
  <c r="AH1804" i="24"/>
  <c r="AI1804" i="24" s="1"/>
  <c r="AJ1804" i="24"/>
  <c r="AK1804" i="24" s="1"/>
  <c r="AF1001" i="24"/>
  <c r="AG1001" i="24" s="1"/>
  <c r="AH1001" i="24"/>
  <c r="AI1001" i="24" s="1"/>
  <c r="AJ1001" i="24"/>
  <c r="AK1001" i="24" s="1"/>
  <c r="AF1805" i="24"/>
  <c r="AG1805" i="24" s="1"/>
  <c r="AH1805" i="24"/>
  <c r="AI1805" i="24" s="1"/>
  <c r="AJ1805" i="24"/>
  <c r="AK1805" i="24" s="1"/>
  <c r="AF1806" i="24"/>
  <c r="AG1806" i="24" s="1"/>
  <c r="AH1806" i="24"/>
  <c r="AI1806" i="24" s="1"/>
  <c r="AJ1806" i="24"/>
  <c r="AK1806" i="24" s="1"/>
  <c r="AF1002" i="24"/>
  <c r="AG1002" i="24" s="1"/>
  <c r="AH1002" i="24"/>
  <c r="AI1002" i="24" s="1"/>
  <c r="AJ1002" i="24"/>
  <c r="AK1002" i="24" s="1"/>
  <c r="AF1003" i="24"/>
  <c r="AG1003" i="24" s="1"/>
  <c r="AH1003" i="24"/>
  <c r="AI1003" i="24" s="1"/>
  <c r="AJ1003" i="24"/>
  <c r="AK1003" i="24" s="1"/>
  <c r="AF1807" i="24"/>
  <c r="AG1807" i="24" s="1"/>
  <c r="AH1807" i="24"/>
  <c r="AI1807" i="24" s="1"/>
  <c r="AJ1807" i="24"/>
  <c r="AK1807" i="24" s="1"/>
  <c r="AF1808" i="24"/>
  <c r="AG1808" i="24" s="1"/>
  <c r="AH1808" i="24"/>
  <c r="AI1808" i="24" s="1"/>
  <c r="AJ1808" i="24"/>
  <c r="AK1808" i="24" s="1"/>
  <c r="AF1809" i="24"/>
  <c r="AG1809" i="24" s="1"/>
  <c r="AH1809" i="24"/>
  <c r="AI1809" i="24" s="1"/>
  <c r="AJ1809" i="24"/>
  <c r="AK1809" i="24" s="1"/>
  <c r="AF1810" i="24"/>
  <c r="AG1810" i="24" s="1"/>
  <c r="AH1810" i="24"/>
  <c r="AI1810" i="24" s="1"/>
  <c r="AJ1810" i="24"/>
  <c r="AK1810" i="24" s="1"/>
  <c r="AF1004" i="24"/>
  <c r="AG1004" i="24" s="1"/>
  <c r="AH1004" i="24"/>
  <c r="AI1004" i="24" s="1"/>
  <c r="AJ1004" i="24"/>
  <c r="AK1004" i="24" s="1"/>
  <c r="AF1811" i="24"/>
  <c r="AG1811" i="24" s="1"/>
  <c r="AH1811" i="24"/>
  <c r="AI1811" i="24" s="1"/>
  <c r="AJ1811" i="24"/>
  <c r="AK1811" i="24" s="1"/>
  <c r="AF1005" i="24"/>
  <c r="AG1005" i="24" s="1"/>
  <c r="AH1005" i="24"/>
  <c r="AI1005" i="24" s="1"/>
  <c r="AJ1005" i="24"/>
  <c r="AK1005" i="24" s="1"/>
  <c r="AF1812" i="24"/>
  <c r="AG1812" i="24" s="1"/>
  <c r="AH1812" i="24"/>
  <c r="AI1812" i="24" s="1"/>
  <c r="AJ1812" i="24"/>
  <c r="AK1812" i="24" s="1"/>
  <c r="AF1006" i="24"/>
  <c r="AG1006" i="24" s="1"/>
  <c r="AH1006" i="24"/>
  <c r="AI1006" i="24" s="1"/>
  <c r="AJ1006" i="24"/>
  <c r="AK1006" i="24" s="1"/>
  <c r="AF1813" i="24"/>
  <c r="AG1813" i="24" s="1"/>
  <c r="AH1813" i="24"/>
  <c r="AI1813" i="24" s="1"/>
  <c r="AJ1813" i="24"/>
  <c r="AK1813" i="24" s="1"/>
  <c r="AF1007" i="24"/>
  <c r="AG1007" i="24" s="1"/>
  <c r="AH1007" i="24"/>
  <c r="AI1007" i="24" s="1"/>
  <c r="AJ1007" i="24"/>
  <c r="AK1007" i="24" s="1"/>
  <c r="AF1814" i="24"/>
  <c r="AG1814" i="24" s="1"/>
  <c r="AH1814" i="24"/>
  <c r="AI1814" i="24" s="1"/>
  <c r="AJ1814" i="24"/>
  <c r="AK1814" i="24" s="1"/>
  <c r="AF1816" i="24"/>
  <c r="AG1816" i="24" s="1"/>
  <c r="AH1816" i="24"/>
  <c r="AI1816" i="24" s="1"/>
  <c r="AJ1816" i="24"/>
  <c r="AK1816" i="24" s="1"/>
  <c r="AF1817" i="24"/>
  <c r="AG1817" i="24" s="1"/>
  <c r="AH1817" i="24"/>
  <c r="AI1817" i="24" s="1"/>
  <c r="AJ1817" i="24"/>
  <c r="AK1817" i="24" s="1"/>
  <c r="AF1008" i="24"/>
  <c r="AG1008" i="24" s="1"/>
  <c r="AH1008" i="24"/>
  <c r="AI1008" i="24" s="1"/>
  <c r="AJ1008" i="24"/>
  <c r="AK1008" i="24" s="1"/>
  <c r="AF1818" i="24"/>
  <c r="AG1818" i="24" s="1"/>
  <c r="AH1818" i="24"/>
  <c r="AI1818" i="24" s="1"/>
  <c r="AJ1818" i="24"/>
  <c r="AK1818" i="24" s="1"/>
  <c r="AF1009" i="24"/>
  <c r="AG1009" i="24" s="1"/>
  <c r="AH1009" i="24"/>
  <c r="AI1009" i="24" s="1"/>
  <c r="AJ1009" i="24"/>
  <c r="AK1009" i="24" s="1"/>
  <c r="AF1010" i="24"/>
  <c r="AG1010" i="24" s="1"/>
  <c r="AH1010" i="24"/>
  <c r="AI1010" i="24" s="1"/>
  <c r="AJ1010" i="24"/>
  <c r="AK1010" i="24" s="1"/>
  <c r="AF1819" i="24"/>
  <c r="AG1819" i="24" s="1"/>
  <c r="AH1819" i="24"/>
  <c r="AI1819" i="24" s="1"/>
  <c r="AJ1819" i="24"/>
  <c r="AK1819" i="24" s="1"/>
  <c r="AF1820" i="24"/>
  <c r="AG1820" i="24" s="1"/>
  <c r="AH1820" i="24"/>
  <c r="AI1820" i="24" s="1"/>
  <c r="AJ1820" i="24"/>
  <c r="AK1820" i="24" s="1"/>
  <c r="AF1821" i="24"/>
  <c r="AG1821" i="24" s="1"/>
  <c r="AH1821" i="24"/>
  <c r="AI1821" i="24" s="1"/>
  <c r="AJ1821" i="24"/>
  <c r="AK1821" i="24" s="1"/>
  <c r="AF1011" i="24"/>
  <c r="AG1011" i="24" s="1"/>
  <c r="AH1011" i="24"/>
  <c r="AI1011" i="24" s="1"/>
  <c r="AJ1011" i="24"/>
  <c r="AK1011" i="24" s="1"/>
  <c r="AF1012" i="24"/>
  <c r="AG1012" i="24" s="1"/>
  <c r="AH1012" i="24"/>
  <c r="AI1012" i="24" s="1"/>
  <c r="AJ1012" i="24"/>
  <c r="AK1012" i="24" s="1"/>
  <c r="AF1013" i="24"/>
  <c r="AG1013" i="24" s="1"/>
  <c r="AH1013" i="24"/>
  <c r="AI1013" i="24" s="1"/>
  <c r="AJ1013" i="24"/>
  <c r="AK1013" i="24" s="1"/>
  <c r="AF1822" i="24"/>
  <c r="AG1822" i="24" s="1"/>
  <c r="AH1822" i="24"/>
  <c r="AI1822" i="24" s="1"/>
  <c r="AJ1822" i="24"/>
  <c r="AK1822" i="24" s="1"/>
  <c r="AF1014" i="24"/>
  <c r="AG1014" i="24" s="1"/>
  <c r="AH1014" i="24"/>
  <c r="AI1014" i="24" s="1"/>
  <c r="AJ1014" i="24"/>
  <c r="AK1014" i="24" s="1"/>
  <c r="AF1015" i="24"/>
  <c r="AG1015" i="24" s="1"/>
  <c r="AH1015" i="24"/>
  <c r="AI1015" i="24" s="1"/>
  <c r="AJ1015" i="24"/>
  <c r="AK1015" i="24" s="1"/>
  <c r="AF1823" i="24"/>
  <c r="AG1823" i="24" s="1"/>
  <c r="AH1823" i="24"/>
  <c r="AI1823" i="24" s="1"/>
  <c r="AJ1823" i="24"/>
  <c r="AK1823" i="24" s="1"/>
  <c r="AF1016" i="24"/>
  <c r="AG1016" i="24" s="1"/>
  <c r="AH1016" i="24"/>
  <c r="AI1016" i="24" s="1"/>
  <c r="AJ1016" i="24"/>
  <c r="AK1016" i="24" s="1"/>
  <c r="AF1017" i="24"/>
  <c r="AG1017" i="24" s="1"/>
  <c r="AH1017" i="24"/>
  <c r="AI1017" i="24" s="1"/>
  <c r="AJ1017" i="24"/>
  <c r="AK1017" i="24" s="1"/>
  <c r="AF1018" i="24"/>
  <c r="AG1018" i="24" s="1"/>
  <c r="AH1018" i="24"/>
  <c r="AI1018" i="24" s="1"/>
  <c r="AJ1018" i="24"/>
  <c r="AK1018" i="24" s="1"/>
  <c r="AF1019" i="24"/>
  <c r="AG1019" i="24" s="1"/>
  <c r="AH1019" i="24"/>
  <c r="AI1019" i="24" s="1"/>
  <c r="AJ1019" i="24"/>
  <c r="AK1019" i="24" s="1"/>
  <c r="AF1020" i="24"/>
  <c r="AG1020" i="24" s="1"/>
  <c r="AH1020" i="24"/>
  <c r="AI1020" i="24" s="1"/>
  <c r="AJ1020" i="24"/>
  <c r="AK1020" i="24" s="1"/>
  <c r="AF1021" i="24"/>
  <c r="AG1021" i="24" s="1"/>
  <c r="AH1021" i="24"/>
  <c r="AI1021" i="24" s="1"/>
  <c r="AJ1021" i="24"/>
  <c r="AK1021" i="24" s="1"/>
  <c r="AF1022" i="24"/>
  <c r="AG1022" i="24" s="1"/>
  <c r="AH1022" i="24"/>
  <c r="AI1022" i="24" s="1"/>
  <c r="AJ1022" i="24"/>
  <c r="AK1022" i="24" s="1"/>
  <c r="AF1023" i="24"/>
  <c r="AG1023" i="24" s="1"/>
  <c r="AH1023" i="24"/>
  <c r="AI1023" i="24" s="1"/>
  <c r="AJ1023" i="24"/>
  <c r="AK1023" i="24" s="1"/>
  <c r="AF1024" i="24"/>
  <c r="AG1024" i="24" s="1"/>
  <c r="AH1024" i="24"/>
  <c r="AI1024" i="24" s="1"/>
  <c r="AJ1024" i="24"/>
  <c r="AK1024" i="24" s="1"/>
  <c r="AF1025" i="24"/>
  <c r="AG1025" i="24" s="1"/>
  <c r="AH1025" i="24"/>
  <c r="AI1025" i="24" s="1"/>
  <c r="AJ1025" i="24"/>
  <c r="AK1025" i="24" s="1"/>
  <c r="AF1026" i="24"/>
  <c r="AG1026" i="24" s="1"/>
  <c r="AH1026" i="24"/>
  <c r="AI1026" i="24" s="1"/>
  <c r="AJ1026" i="24"/>
  <c r="AK1026" i="24" s="1"/>
  <c r="AF1824" i="24"/>
  <c r="AG1824" i="24" s="1"/>
  <c r="AH1824" i="24"/>
  <c r="AI1824" i="24" s="1"/>
  <c r="AJ1824" i="24"/>
  <c r="AK1824" i="24" s="1"/>
  <c r="AF1825" i="24"/>
  <c r="AG1825" i="24" s="1"/>
  <c r="AH1825" i="24"/>
  <c r="AI1825" i="24" s="1"/>
  <c r="AJ1825" i="24"/>
  <c r="AK1825" i="24" s="1"/>
  <c r="AF1027" i="24"/>
  <c r="AG1027" i="24" s="1"/>
  <c r="AH1027" i="24"/>
  <c r="AI1027" i="24" s="1"/>
  <c r="AJ1027" i="24"/>
  <c r="AK1027" i="24" s="1"/>
  <c r="AF1826" i="24"/>
  <c r="AG1826" i="24" s="1"/>
  <c r="AH1826" i="24"/>
  <c r="AI1826" i="24" s="1"/>
  <c r="AJ1826" i="24"/>
  <c r="AK1826" i="24" s="1"/>
  <c r="AF1028" i="24"/>
  <c r="AG1028" i="24" s="1"/>
  <c r="AH1028" i="24"/>
  <c r="AI1028" i="24" s="1"/>
  <c r="AJ1028" i="24"/>
  <c r="AK1028" i="24" s="1"/>
  <c r="AF1029" i="24"/>
  <c r="AG1029" i="24" s="1"/>
  <c r="AH1029" i="24"/>
  <c r="AI1029" i="24" s="1"/>
  <c r="AJ1029" i="24"/>
  <c r="AK1029" i="24" s="1"/>
  <c r="AF1827" i="24"/>
  <c r="AG1827" i="24" s="1"/>
  <c r="AH1827" i="24"/>
  <c r="AI1827" i="24" s="1"/>
  <c r="AJ1827" i="24"/>
  <c r="AK1827" i="24" s="1"/>
  <c r="AF1030" i="24"/>
  <c r="AG1030" i="24" s="1"/>
  <c r="AH1030" i="24"/>
  <c r="AI1030" i="24" s="1"/>
  <c r="AJ1030" i="24"/>
  <c r="AK1030" i="24" s="1"/>
  <c r="AF1828" i="24"/>
  <c r="AG1828" i="24" s="1"/>
  <c r="AH1828" i="24"/>
  <c r="AI1828" i="24" s="1"/>
  <c r="AJ1828" i="24"/>
  <c r="AK1828" i="24" s="1"/>
  <c r="AF1031" i="24"/>
  <c r="AG1031" i="24" s="1"/>
  <c r="AH1031" i="24"/>
  <c r="AI1031" i="24" s="1"/>
  <c r="AJ1031" i="24"/>
  <c r="AK1031" i="24" s="1"/>
  <c r="AF1032" i="24"/>
  <c r="AG1032" i="24" s="1"/>
  <c r="AH1032" i="24"/>
  <c r="AI1032" i="24" s="1"/>
  <c r="AJ1032" i="24"/>
  <c r="AK1032" i="24" s="1"/>
  <c r="AF1829" i="24"/>
  <c r="AG1829" i="24" s="1"/>
  <c r="AH1829" i="24"/>
  <c r="AI1829" i="24" s="1"/>
  <c r="AJ1829" i="24"/>
  <c r="AK1829" i="24" s="1"/>
  <c r="AF1033" i="24"/>
  <c r="AG1033" i="24" s="1"/>
  <c r="AH1033" i="24"/>
  <c r="AI1033" i="24" s="1"/>
  <c r="AJ1033" i="24"/>
  <c r="AK1033" i="24" s="1"/>
  <c r="AF1034" i="24"/>
  <c r="AG1034" i="24" s="1"/>
  <c r="AH1034" i="24"/>
  <c r="AI1034" i="24" s="1"/>
  <c r="AJ1034" i="24"/>
  <c r="AK1034" i="24" s="1"/>
  <c r="AF1830" i="24"/>
  <c r="AG1830" i="24" s="1"/>
  <c r="AH1830" i="24"/>
  <c r="AI1830" i="24" s="1"/>
  <c r="AJ1830" i="24"/>
  <c r="AK1830" i="24" s="1"/>
  <c r="AF1035" i="24"/>
  <c r="AG1035" i="24" s="1"/>
  <c r="AH1035" i="24"/>
  <c r="AI1035" i="24" s="1"/>
  <c r="AJ1035" i="24"/>
  <c r="AK1035" i="24" s="1"/>
  <c r="AF1036" i="24"/>
  <c r="AG1036" i="24" s="1"/>
  <c r="AH1036" i="24"/>
  <c r="AI1036" i="24" s="1"/>
  <c r="AJ1036" i="24"/>
  <c r="AK1036" i="24" s="1"/>
  <c r="AF1037" i="24"/>
  <c r="AG1037" i="24" s="1"/>
  <c r="AH1037" i="24"/>
  <c r="AI1037" i="24" s="1"/>
  <c r="AJ1037" i="24"/>
  <c r="AK1037" i="24" s="1"/>
  <c r="AF1831" i="24"/>
  <c r="AG1831" i="24" s="1"/>
  <c r="AH1831" i="24"/>
  <c r="AI1831" i="24" s="1"/>
  <c r="AJ1831" i="24"/>
  <c r="AK1831" i="24" s="1"/>
  <c r="AF1038" i="24"/>
  <c r="AG1038" i="24" s="1"/>
  <c r="AH1038" i="24"/>
  <c r="AI1038" i="24" s="1"/>
  <c r="AJ1038" i="24"/>
  <c r="AK1038" i="24" s="1"/>
  <c r="AF1832" i="24"/>
  <c r="AG1832" i="24" s="1"/>
  <c r="AH1832" i="24"/>
  <c r="AI1832" i="24" s="1"/>
  <c r="AJ1832" i="24"/>
  <c r="AK1832" i="24" s="1"/>
  <c r="AF1833" i="24"/>
  <c r="AG1833" i="24" s="1"/>
  <c r="AH1833" i="24"/>
  <c r="AI1833" i="24" s="1"/>
  <c r="AJ1833" i="24"/>
  <c r="AK1833" i="24" s="1"/>
  <c r="AF1039" i="24"/>
  <c r="AG1039" i="24" s="1"/>
  <c r="AH1039" i="24"/>
  <c r="AI1039" i="24" s="1"/>
  <c r="AJ1039" i="24"/>
  <c r="AK1039" i="24" s="1"/>
  <c r="AF1040" i="24"/>
  <c r="AG1040" i="24" s="1"/>
  <c r="AH1040" i="24"/>
  <c r="AI1040" i="24" s="1"/>
  <c r="AJ1040" i="24"/>
  <c r="AK1040" i="24" s="1"/>
  <c r="AF1041" i="24"/>
  <c r="AG1041" i="24" s="1"/>
  <c r="AH1041" i="24"/>
  <c r="AI1041" i="24" s="1"/>
  <c r="AJ1041" i="24"/>
  <c r="AK1041" i="24" s="1"/>
  <c r="AF1834" i="24"/>
  <c r="AG1834" i="24" s="1"/>
  <c r="AH1834" i="24"/>
  <c r="AI1834" i="24" s="1"/>
  <c r="AJ1834" i="24"/>
  <c r="AK1834" i="24" s="1"/>
  <c r="AF1042" i="24"/>
  <c r="AG1042" i="24" s="1"/>
  <c r="AH1042" i="24"/>
  <c r="AI1042" i="24" s="1"/>
  <c r="AJ1042" i="24"/>
  <c r="AK1042" i="24" s="1"/>
  <c r="AF1043" i="24"/>
  <c r="AG1043" i="24" s="1"/>
  <c r="AH1043" i="24"/>
  <c r="AI1043" i="24" s="1"/>
  <c r="AJ1043" i="24"/>
  <c r="AK1043" i="24" s="1"/>
  <c r="AF2471" i="24"/>
  <c r="AG2471" i="24" s="1"/>
  <c r="AH2471" i="24"/>
  <c r="AI2471" i="24" s="1"/>
  <c r="AJ2471" i="24"/>
  <c r="AK2471" i="24" s="1"/>
  <c r="AF1835" i="24"/>
  <c r="AG1835" i="24" s="1"/>
  <c r="AH1835" i="24"/>
  <c r="AI1835" i="24" s="1"/>
  <c r="AJ1835" i="24"/>
  <c r="AK1835" i="24" s="1"/>
  <c r="AF1044" i="24"/>
  <c r="AG1044" i="24" s="1"/>
  <c r="AH1044" i="24"/>
  <c r="AI1044" i="24" s="1"/>
  <c r="AJ1044" i="24"/>
  <c r="AK1044" i="24" s="1"/>
  <c r="AF1045" i="24"/>
  <c r="AG1045" i="24" s="1"/>
  <c r="AH1045" i="24"/>
  <c r="AI1045" i="24" s="1"/>
  <c r="AJ1045" i="24"/>
  <c r="AK1045" i="24" s="1"/>
  <c r="AF1046" i="24"/>
  <c r="AG1046" i="24" s="1"/>
  <c r="AH1046" i="24"/>
  <c r="AI1046" i="24" s="1"/>
  <c r="AJ1046" i="24"/>
  <c r="AK1046" i="24" s="1"/>
  <c r="AF1047" i="24"/>
  <c r="AG1047" i="24" s="1"/>
  <c r="AH1047" i="24"/>
  <c r="AI1047" i="24" s="1"/>
  <c r="AJ1047" i="24"/>
  <c r="AK1047" i="24" s="1"/>
  <c r="AF1836" i="24"/>
  <c r="AG1836" i="24" s="1"/>
  <c r="AH1836" i="24"/>
  <c r="AI1836" i="24" s="1"/>
  <c r="AJ1836" i="24"/>
  <c r="AK1836" i="24" s="1"/>
  <c r="AF1837" i="24"/>
  <c r="AG1837" i="24" s="1"/>
  <c r="AH1837" i="24"/>
  <c r="AI1837" i="24" s="1"/>
  <c r="AJ1837" i="24"/>
  <c r="AK1837" i="24" s="1"/>
  <c r="AF1048" i="24"/>
  <c r="AG1048" i="24" s="1"/>
  <c r="AH1048" i="24"/>
  <c r="AI1048" i="24" s="1"/>
  <c r="AJ1048" i="24"/>
  <c r="AK1048" i="24" s="1"/>
  <c r="AF1049" i="24"/>
  <c r="AG1049" i="24" s="1"/>
  <c r="AH1049" i="24"/>
  <c r="AI1049" i="24" s="1"/>
  <c r="AJ1049" i="24"/>
  <c r="AK1049" i="24" s="1"/>
  <c r="AF2472" i="24"/>
  <c r="AG2472" i="24" s="1"/>
  <c r="AH2472" i="24"/>
  <c r="AI2472" i="24" s="1"/>
  <c r="AJ2472" i="24"/>
  <c r="AK2472" i="24" s="1"/>
  <c r="AF1838" i="24"/>
  <c r="AG1838" i="24" s="1"/>
  <c r="AH1838" i="24"/>
  <c r="AI1838" i="24" s="1"/>
  <c r="AJ1838" i="24"/>
  <c r="AK1838" i="24" s="1"/>
  <c r="AF1050" i="24"/>
  <c r="AG1050" i="24" s="1"/>
  <c r="AH1050" i="24"/>
  <c r="AI1050" i="24" s="1"/>
  <c r="AJ1050" i="24"/>
  <c r="AK1050" i="24" s="1"/>
  <c r="AF1051" i="24"/>
  <c r="AG1051" i="24" s="1"/>
  <c r="AH1051" i="24"/>
  <c r="AI1051" i="24" s="1"/>
  <c r="AJ1051" i="24"/>
  <c r="AK1051" i="24" s="1"/>
  <c r="AF1052" i="24"/>
  <c r="AG1052" i="24" s="1"/>
  <c r="AH1052" i="24"/>
  <c r="AI1052" i="24" s="1"/>
  <c r="AJ1052" i="24"/>
  <c r="AK1052" i="24" s="1"/>
  <c r="AF1053" i="24"/>
  <c r="AG1053" i="24" s="1"/>
  <c r="AH1053" i="24"/>
  <c r="AI1053" i="24" s="1"/>
  <c r="AJ1053" i="24"/>
  <c r="AK1053" i="24" s="1"/>
  <c r="AF1054" i="24"/>
  <c r="AG1054" i="24" s="1"/>
  <c r="AH1054" i="24"/>
  <c r="AI1054" i="24" s="1"/>
  <c r="AJ1054" i="24"/>
  <c r="AK1054" i="24" s="1"/>
  <c r="AF1055" i="24"/>
  <c r="AG1055" i="24" s="1"/>
  <c r="AH1055" i="24"/>
  <c r="AI1055" i="24" s="1"/>
  <c r="AJ1055" i="24"/>
  <c r="AK1055" i="24" s="1"/>
  <c r="AF1056" i="24"/>
  <c r="AG1056" i="24" s="1"/>
  <c r="AH1056" i="24"/>
  <c r="AI1056" i="24" s="1"/>
  <c r="AJ1056" i="24"/>
  <c r="AK1056" i="24" s="1"/>
  <c r="AF1057" i="24"/>
  <c r="AG1057" i="24" s="1"/>
  <c r="AH1057" i="24"/>
  <c r="AI1057" i="24" s="1"/>
  <c r="AJ1057" i="24"/>
  <c r="AK1057" i="24" s="1"/>
  <c r="AF1058" i="24"/>
  <c r="AG1058" i="24" s="1"/>
  <c r="AH1058" i="24"/>
  <c r="AI1058" i="24" s="1"/>
  <c r="AJ1058" i="24"/>
  <c r="AK1058" i="24" s="1"/>
  <c r="AF1059" i="24"/>
  <c r="AG1059" i="24" s="1"/>
  <c r="AH1059" i="24"/>
  <c r="AI1059" i="24" s="1"/>
  <c r="AJ1059" i="24"/>
  <c r="AK1059" i="24" s="1"/>
  <c r="AF1060" i="24"/>
  <c r="AG1060" i="24" s="1"/>
  <c r="AH1060" i="24"/>
  <c r="AI1060" i="24" s="1"/>
  <c r="AJ1060" i="24"/>
  <c r="AK1060" i="24" s="1"/>
  <c r="AF1061" i="24"/>
  <c r="AG1061" i="24" s="1"/>
  <c r="AH1061" i="24"/>
  <c r="AI1061" i="24" s="1"/>
  <c r="AJ1061" i="24"/>
  <c r="AK1061" i="24" s="1"/>
  <c r="AF1062" i="24"/>
  <c r="AG1062" i="24" s="1"/>
  <c r="AH1062" i="24"/>
  <c r="AI1062" i="24" s="1"/>
  <c r="AJ1062" i="24"/>
  <c r="AK1062" i="24" s="1"/>
  <c r="AF1063" i="24"/>
  <c r="AG1063" i="24" s="1"/>
  <c r="AH1063" i="24"/>
  <c r="AI1063" i="24" s="1"/>
  <c r="AJ1063" i="24"/>
  <c r="AK1063" i="24" s="1"/>
  <c r="AF1839" i="24"/>
  <c r="AG1839" i="24" s="1"/>
  <c r="AH1839" i="24"/>
  <c r="AI1839" i="24" s="1"/>
  <c r="AJ1839" i="24"/>
  <c r="AK1839" i="24" s="1"/>
  <c r="AF1064" i="24"/>
  <c r="AG1064" i="24" s="1"/>
  <c r="AH1064" i="24"/>
  <c r="AI1064" i="24" s="1"/>
  <c r="AJ1064" i="24"/>
  <c r="AK1064" i="24" s="1"/>
  <c r="AF1065" i="24"/>
  <c r="AG1065" i="24" s="1"/>
  <c r="AH1065" i="24"/>
  <c r="AI1065" i="24" s="1"/>
  <c r="AJ1065" i="24"/>
  <c r="AK1065" i="24" s="1"/>
  <c r="AF1840" i="24"/>
  <c r="AG1840" i="24" s="1"/>
  <c r="AH1840" i="24"/>
  <c r="AI1840" i="24" s="1"/>
  <c r="AJ1840" i="24"/>
  <c r="AK1840" i="24" s="1"/>
  <c r="AF1066" i="24"/>
  <c r="AG1066" i="24" s="1"/>
  <c r="AH1066" i="24"/>
  <c r="AI1066" i="24" s="1"/>
  <c r="AJ1066" i="24"/>
  <c r="AK1066" i="24" s="1"/>
  <c r="AF1067" i="24"/>
  <c r="AG1067" i="24" s="1"/>
  <c r="AH1067" i="24"/>
  <c r="AI1067" i="24" s="1"/>
  <c r="AJ1067" i="24"/>
  <c r="AK1067" i="24" s="1"/>
  <c r="AF1068" i="24"/>
  <c r="AG1068" i="24" s="1"/>
  <c r="AH1068" i="24"/>
  <c r="AI1068" i="24" s="1"/>
  <c r="AJ1068" i="24"/>
  <c r="AK1068" i="24" s="1"/>
  <c r="AF1069" i="24"/>
  <c r="AG1069" i="24" s="1"/>
  <c r="AH1069" i="24"/>
  <c r="AI1069" i="24" s="1"/>
  <c r="AJ1069" i="24"/>
  <c r="AK1069" i="24" s="1"/>
  <c r="AF1070" i="24"/>
  <c r="AG1070" i="24" s="1"/>
  <c r="AH1070" i="24"/>
  <c r="AI1070" i="24" s="1"/>
  <c r="AJ1070" i="24"/>
  <c r="AK1070" i="24" s="1"/>
  <c r="AF1071" i="24"/>
  <c r="AG1071" i="24" s="1"/>
  <c r="AH1071" i="24"/>
  <c r="AI1071" i="24" s="1"/>
  <c r="AJ1071" i="24"/>
  <c r="AK1071" i="24" s="1"/>
  <c r="AF1842" i="24"/>
  <c r="AG1842" i="24" s="1"/>
  <c r="AH1842" i="24"/>
  <c r="AI1842" i="24" s="1"/>
  <c r="AJ1842" i="24"/>
  <c r="AK1842" i="24" s="1"/>
  <c r="AF1072" i="24"/>
  <c r="AG1072" i="24" s="1"/>
  <c r="AH1072" i="24"/>
  <c r="AI1072" i="24" s="1"/>
  <c r="AJ1072" i="24"/>
  <c r="AK1072" i="24" s="1"/>
  <c r="AF1073" i="24"/>
  <c r="AG1073" i="24" s="1"/>
  <c r="AH1073" i="24"/>
  <c r="AI1073" i="24" s="1"/>
  <c r="AJ1073" i="24"/>
  <c r="AK1073" i="24" s="1"/>
  <c r="AF1074" i="24"/>
  <c r="AG1074" i="24" s="1"/>
  <c r="AH1074" i="24"/>
  <c r="AI1074" i="24" s="1"/>
  <c r="AJ1074" i="24"/>
  <c r="AK1074" i="24" s="1"/>
  <c r="AF1075" i="24"/>
  <c r="AG1075" i="24" s="1"/>
  <c r="AH1075" i="24"/>
  <c r="AI1075" i="24" s="1"/>
  <c r="AJ1075" i="24"/>
  <c r="AK1075" i="24" s="1"/>
  <c r="AF1076" i="24"/>
  <c r="AG1076" i="24" s="1"/>
  <c r="AH1076" i="24"/>
  <c r="AI1076" i="24" s="1"/>
  <c r="AJ1076" i="24"/>
  <c r="AK1076" i="24" s="1"/>
  <c r="AF1077" i="24"/>
  <c r="AG1077" i="24" s="1"/>
  <c r="AH1077" i="24"/>
  <c r="AI1077" i="24" s="1"/>
  <c r="AJ1077" i="24"/>
  <c r="AK1077" i="24" s="1"/>
  <c r="AF1078" i="24"/>
  <c r="AG1078" i="24" s="1"/>
  <c r="AH1078" i="24"/>
  <c r="AI1078" i="24" s="1"/>
  <c r="AJ1078" i="24"/>
  <c r="AK1078" i="24" s="1"/>
  <c r="AF1079" i="24"/>
  <c r="AG1079" i="24" s="1"/>
  <c r="AH1079" i="24"/>
  <c r="AI1079" i="24" s="1"/>
  <c r="AJ1079" i="24"/>
  <c r="AK1079" i="24" s="1"/>
  <c r="AF1080" i="24"/>
  <c r="AG1080" i="24" s="1"/>
  <c r="AH1080" i="24"/>
  <c r="AI1080" i="24" s="1"/>
  <c r="AJ1080" i="24"/>
  <c r="AK1080" i="24" s="1"/>
  <c r="AF1081" i="24"/>
  <c r="AG1081" i="24" s="1"/>
  <c r="AH1081" i="24"/>
  <c r="AI1081" i="24" s="1"/>
  <c r="AJ1081" i="24"/>
  <c r="AK1081" i="24" s="1"/>
  <c r="AF1082" i="24"/>
  <c r="AG1082" i="24" s="1"/>
  <c r="AH1082" i="24"/>
  <c r="AI1082" i="24" s="1"/>
  <c r="AJ1082" i="24"/>
  <c r="AK1082" i="24" s="1"/>
  <c r="AF1083" i="24"/>
  <c r="AG1083" i="24" s="1"/>
  <c r="AH1083" i="24"/>
  <c r="AI1083" i="24" s="1"/>
  <c r="AJ1083" i="24"/>
  <c r="AK1083" i="24" s="1"/>
  <c r="AF1084" i="24"/>
  <c r="AG1084" i="24" s="1"/>
  <c r="AH1084" i="24"/>
  <c r="AI1084" i="24" s="1"/>
  <c r="AJ1084" i="24"/>
  <c r="AK1084" i="24" s="1"/>
  <c r="AF1085" i="24"/>
  <c r="AG1085" i="24" s="1"/>
  <c r="AH1085" i="24"/>
  <c r="AI1085" i="24" s="1"/>
  <c r="AJ1085" i="24"/>
  <c r="AK1085" i="24" s="1"/>
  <c r="AF1086" i="24"/>
  <c r="AG1086" i="24" s="1"/>
  <c r="AH1086" i="24"/>
  <c r="AI1086" i="24" s="1"/>
  <c r="AJ1086" i="24"/>
  <c r="AK1086" i="24" s="1"/>
  <c r="AF1087" i="24"/>
  <c r="AG1087" i="24" s="1"/>
  <c r="AH1087" i="24"/>
  <c r="AI1087" i="24" s="1"/>
  <c r="AJ1087" i="24"/>
  <c r="AK1087" i="24" s="1"/>
  <c r="AF1088" i="24"/>
  <c r="AG1088" i="24" s="1"/>
  <c r="AH1088" i="24"/>
  <c r="AI1088" i="24" s="1"/>
  <c r="AJ1088" i="24"/>
  <c r="AK1088" i="24" s="1"/>
  <c r="AF1843" i="24"/>
  <c r="AG1843" i="24" s="1"/>
  <c r="AH1843" i="24"/>
  <c r="AI1843" i="24" s="1"/>
  <c r="AJ1843" i="24"/>
  <c r="AK1843" i="24" s="1"/>
  <c r="AF1844" i="24"/>
  <c r="AG1844" i="24" s="1"/>
  <c r="AH1844" i="24"/>
  <c r="AI1844" i="24" s="1"/>
  <c r="AJ1844" i="24"/>
  <c r="AK1844" i="24" s="1"/>
  <c r="AF1845" i="24"/>
  <c r="AG1845" i="24" s="1"/>
  <c r="AH1845" i="24"/>
  <c r="AI1845" i="24" s="1"/>
  <c r="AJ1845" i="24"/>
  <c r="AK1845" i="24" s="1"/>
  <c r="AF1089" i="24"/>
  <c r="AG1089" i="24" s="1"/>
  <c r="AH1089" i="24"/>
  <c r="AI1089" i="24" s="1"/>
  <c r="AJ1089" i="24"/>
  <c r="AK1089" i="24" s="1"/>
  <c r="AF1846" i="24"/>
  <c r="AG1846" i="24" s="1"/>
  <c r="AH1846" i="24"/>
  <c r="AI1846" i="24" s="1"/>
  <c r="AJ1846" i="24"/>
  <c r="AK1846" i="24" s="1"/>
  <c r="AF1090" i="24"/>
  <c r="AG1090" i="24" s="1"/>
  <c r="AH1090" i="24"/>
  <c r="AI1090" i="24" s="1"/>
  <c r="AJ1090" i="24"/>
  <c r="AK1090" i="24" s="1"/>
  <c r="AF1091" i="24"/>
  <c r="AG1091" i="24" s="1"/>
  <c r="AH1091" i="24"/>
  <c r="AI1091" i="24" s="1"/>
  <c r="AJ1091" i="24"/>
  <c r="AK1091" i="24" s="1"/>
  <c r="AF1847" i="24"/>
  <c r="AG1847" i="24" s="1"/>
  <c r="AH1847" i="24"/>
  <c r="AI1847" i="24" s="1"/>
  <c r="AJ1847" i="24"/>
  <c r="AK1847" i="24" s="1"/>
  <c r="AF1092" i="24"/>
  <c r="AG1092" i="24" s="1"/>
  <c r="AH1092" i="24"/>
  <c r="AI1092" i="24" s="1"/>
  <c r="AJ1092" i="24"/>
  <c r="AK1092" i="24" s="1"/>
  <c r="AF1848" i="24"/>
  <c r="AG1848" i="24" s="1"/>
  <c r="AH1848" i="24"/>
  <c r="AI1848" i="24" s="1"/>
  <c r="AJ1848" i="24"/>
  <c r="AK1848" i="24" s="1"/>
  <c r="AF1093" i="24"/>
  <c r="AG1093" i="24" s="1"/>
  <c r="AH1093" i="24"/>
  <c r="AI1093" i="24" s="1"/>
  <c r="AJ1093" i="24"/>
  <c r="AK1093" i="24" s="1"/>
  <c r="AF1094" i="24"/>
  <c r="AG1094" i="24" s="1"/>
  <c r="AH1094" i="24"/>
  <c r="AI1094" i="24" s="1"/>
  <c r="AJ1094" i="24"/>
  <c r="AK1094" i="24" s="1"/>
  <c r="AF1850" i="24"/>
  <c r="AG1850" i="24" s="1"/>
  <c r="AH1850" i="24"/>
  <c r="AI1850" i="24" s="1"/>
  <c r="AJ1850" i="24"/>
  <c r="AK1850" i="24" s="1"/>
  <c r="AF2357" i="24"/>
  <c r="AG2357" i="24" s="1"/>
  <c r="AH2357" i="24"/>
  <c r="AI2357" i="24" s="1"/>
  <c r="AJ2357" i="24"/>
  <c r="AK2357" i="24" s="1"/>
  <c r="AF1893" i="24"/>
  <c r="AG1893" i="24" s="1"/>
  <c r="AH1893" i="24"/>
  <c r="AI1893" i="24" s="1"/>
  <c r="AJ1893" i="24"/>
  <c r="AK1893" i="24" s="1"/>
  <c r="AF1851" i="24"/>
  <c r="AG1851" i="24" s="1"/>
  <c r="AH1851" i="24"/>
  <c r="AI1851" i="24" s="1"/>
  <c r="AJ1851" i="24"/>
  <c r="AK1851" i="24" s="1"/>
  <c r="AH14" i="24"/>
  <c r="AI14" i="24" s="1"/>
  <c r="P2479" i="24"/>
  <c r="Q2479" i="24" s="1"/>
  <c r="D5" i="26"/>
  <c r="D6" i="26"/>
  <c r="D4" i="26"/>
  <c r="E5" i="26"/>
  <c r="Z1889" i="24"/>
  <c r="AA1889" i="24" s="1"/>
  <c r="X15" i="24"/>
  <c r="Y15" i="24" s="1"/>
  <c r="X1109" i="24"/>
  <c r="Y1109" i="24" s="1"/>
  <c r="X1110" i="24"/>
  <c r="Y1110" i="24" s="1"/>
  <c r="X1111" i="24"/>
  <c r="Y1111" i="24" s="1"/>
  <c r="X1112" i="24"/>
  <c r="Y1112" i="24" s="1"/>
  <c r="X1113" i="24"/>
  <c r="Y1113" i="24" s="1"/>
  <c r="X1114" i="24"/>
  <c r="Y1114" i="24" s="1"/>
  <c r="X1115" i="24"/>
  <c r="Y1115" i="24" s="1"/>
  <c r="X1116" i="24"/>
  <c r="Y1116" i="24" s="1"/>
  <c r="X16" i="24"/>
  <c r="Y16" i="24" s="1"/>
  <c r="X1117" i="24"/>
  <c r="Y1117" i="24" s="1"/>
  <c r="X17" i="24"/>
  <c r="Y17" i="24" s="1"/>
  <c r="X1118" i="24"/>
  <c r="Y1118" i="24" s="1"/>
  <c r="X18" i="24"/>
  <c r="Y18" i="24" s="1"/>
  <c r="X19" i="24"/>
  <c r="Y19" i="24" s="1"/>
  <c r="X20" i="24"/>
  <c r="Y20" i="24" s="1"/>
  <c r="X21" i="24"/>
  <c r="X1119" i="24"/>
  <c r="Y1119" i="24" s="1"/>
  <c r="X22" i="24"/>
  <c r="Y22" i="24" s="1"/>
  <c r="X23" i="24"/>
  <c r="Y23" i="24" s="1"/>
  <c r="X1120" i="24"/>
  <c r="Y1120" i="24" s="1"/>
  <c r="X1121" i="24"/>
  <c r="Y1121" i="24" s="1"/>
  <c r="X24" i="24"/>
  <c r="Y24" i="24" s="1"/>
  <c r="X25" i="24"/>
  <c r="Y25" i="24" s="1"/>
  <c r="X26" i="24"/>
  <c r="Y26" i="24" s="1"/>
  <c r="X27" i="24"/>
  <c r="Y27" i="24" s="1"/>
  <c r="X1122" i="24"/>
  <c r="Y1122" i="24" s="1"/>
  <c r="X28" i="24"/>
  <c r="Y28" i="24" s="1"/>
  <c r="X1123" i="24"/>
  <c r="Y1123" i="24" s="1"/>
  <c r="X1124" i="24"/>
  <c r="Y1124" i="24" s="1"/>
  <c r="X29" i="24"/>
  <c r="Y29" i="24" s="1"/>
  <c r="X1125" i="24"/>
  <c r="Y1125" i="24" s="1"/>
  <c r="X1126" i="24"/>
  <c r="X1127" i="24"/>
  <c r="Y1127" i="24" s="1"/>
  <c r="X30" i="24"/>
  <c r="Y30" i="24" s="1"/>
  <c r="X31" i="24"/>
  <c r="Y31" i="24" s="1"/>
  <c r="X1128" i="24"/>
  <c r="Y1128" i="24" s="1"/>
  <c r="X32" i="24"/>
  <c r="Y32" i="24" s="1"/>
  <c r="X33" i="24"/>
  <c r="Y33" i="24" s="1"/>
  <c r="X1129" i="24"/>
  <c r="Y1129" i="24" s="1"/>
  <c r="X34" i="24"/>
  <c r="Y34" i="24" s="1"/>
  <c r="X1130" i="24"/>
  <c r="Y1130" i="24" s="1"/>
  <c r="X35" i="24"/>
  <c r="Y35" i="24" s="1"/>
  <c r="X36" i="24"/>
  <c r="Y36" i="24" s="1"/>
  <c r="X1131" i="24"/>
  <c r="Y1131" i="24" s="1"/>
  <c r="X1132" i="24"/>
  <c r="Y1132" i="24" s="1"/>
  <c r="X1133" i="24"/>
  <c r="Y1133" i="24" s="1"/>
  <c r="X1134" i="24"/>
  <c r="Y1134" i="24" s="1"/>
  <c r="X37" i="24"/>
  <c r="X38" i="24"/>
  <c r="Y38" i="24" s="1"/>
  <c r="X39" i="24"/>
  <c r="Y39" i="24" s="1"/>
  <c r="X40" i="24"/>
  <c r="Y40" i="24" s="1"/>
  <c r="X41" i="24"/>
  <c r="Y41" i="24" s="1"/>
  <c r="X42" i="24"/>
  <c r="Y42" i="24" s="1"/>
  <c r="X43" i="24"/>
  <c r="Y43" i="24" s="1"/>
  <c r="X44" i="24"/>
  <c r="Y44" i="24" s="1"/>
  <c r="X1135" i="24"/>
  <c r="Y1135" i="24" s="1"/>
  <c r="X45" i="24"/>
  <c r="Y45" i="24" s="1"/>
  <c r="X46" i="24"/>
  <c r="Y46" i="24" s="1"/>
  <c r="X1136" i="24"/>
  <c r="Y1136" i="24" s="1"/>
  <c r="X47" i="24"/>
  <c r="Y47" i="24" s="1"/>
  <c r="X48" i="24"/>
  <c r="Y48" i="24" s="1"/>
  <c r="X1137" i="24"/>
  <c r="Y1137" i="24" s="1"/>
  <c r="X1138" i="24"/>
  <c r="Y1138" i="24" s="1"/>
  <c r="X49" i="24"/>
  <c r="Y49" i="24" s="1"/>
  <c r="X1139" i="24"/>
  <c r="Y1139" i="24" s="1"/>
  <c r="X1140" i="24"/>
  <c r="Y1140" i="24" s="1"/>
  <c r="X1141" i="24"/>
  <c r="Y1141" i="24" s="1"/>
  <c r="X1142" i="24"/>
  <c r="Y1142" i="24" s="1"/>
  <c r="X50" i="24"/>
  <c r="Y50" i="24" s="1"/>
  <c r="X1143" i="24"/>
  <c r="Y1143" i="24" s="1"/>
  <c r="X1144" i="24"/>
  <c r="Y1144" i="24" s="1"/>
  <c r="X51" i="24"/>
  <c r="X52" i="24"/>
  <c r="Y52" i="24" s="1"/>
  <c r="X53" i="24"/>
  <c r="Y53" i="24" s="1"/>
  <c r="X54" i="24"/>
  <c r="X55" i="24"/>
  <c r="Y55" i="24" s="1"/>
  <c r="X56" i="24"/>
  <c r="Y56" i="24" s="1"/>
  <c r="X1145" i="24"/>
  <c r="Y1145" i="24" s="1"/>
  <c r="X57" i="24"/>
  <c r="Y57" i="24" s="1"/>
  <c r="X58" i="24"/>
  <c r="Y58" i="24" s="1"/>
  <c r="X59" i="24"/>
  <c r="Y59" i="24" s="1"/>
  <c r="X1146" i="24"/>
  <c r="Y1146" i="24" s="1"/>
  <c r="X60" i="24"/>
  <c r="X1147" i="24"/>
  <c r="Y1147" i="24" s="1"/>
  <c r="X1148" i="24"/>
  <c r="Y1148" i="24" s="1"/>
  <c r="X1149" i="24"/>
  <c r="Y1149" i="24" s="1"/>
  <c r="X1150" i="24"/>
  <c r="Y1150" i="24" s="1"/>
  <c r="X61" i="24"/>
  <c r="Y61" i="24" s="1"/>
  <c r="X62" i="24"/>
  <c r="Y62" i="24" s="1"/>
  <c r="X1151" i="24"/>
  <c r="Y1151" i="24" s="1"/>
  <c r="X63" i="24"/>
  <c r="Y63" i="24" s="1"/>
  <c r="X2128" i="24"/>
  <c r="Y2128" i="24" s="1"/>
  <c r="X2530" i="24"/>
  <c r="Y2530" i="24" s="1"/>
  <c r="X2501" i="24"/>
  <c r="Y2501" i="24" s="1"/>
  <c r="X2495" i="24"/>
  <c r="Y2495" i="24" s="1"/>
  <c r="X2247" i="24"/>
  <c r="Y2247" i="24" s="1"/>
  <c r="X1108" i="24"/>
  <c r="Y1108" i="24" s="1"/>
  <c r="X1107" i="24"/>
  <c r="Y1107" i="24" s="1"/>
  <c r="X2504" i="24"/>
  <c r="Y2504" i="24" s="1"/>
  <c r="X64" i="24"/>
  <c r="Y64" i="24" s="1"/>
  <c r="X1888" i="24"/>
  <c r="Y1888" i="24" s="1"/>
  <c r="X2533" i="24"/>
  <c r="Y2533" i="24" s="1"/>
  <c r="X2503" i="24"/>
  <c r="Y2503" i="24" s="1"/>
  <c r="X2027" i="24"/>
  <c r="Y2027" i="24" s="1"/>
  <c r="X2069" i="24"/>
  <c r="Y2069" i="24" s="1"/>
  <c r="X2026" i="24"/>
  <c r="Y2026" i="24" s="1"/>
  <c r="X1152" i="24"/>
  <c r="X1153" i="24"/>
  <c r="X65" i="24"/>
  <c r="Y65" i="24" s="1"/>
  <c r="X2185" i="24"/>
  <c r="Y2185" i="24" s="1"/>
  <c r="X1154" i="24"/>
  <c r="Y1154" i="24" s="1"/>
  <c r="X66" i="24"/>
  <c r="Y66" i="24" s="1"/>
  <c r="X2102" i="24"/>
  <c r="Y2102" i="24" s="1"/>
  <c r="X2222" i="24"/>
  <c r="Y2222" i="24" s="1"/>
  <c r="X2521" i="24"/>
  <c r="Y2521" i="24" s="1"/>
  <c r="X2520" i="24"/>
  <c r="Y2520" i="24" s="1"/>
  <c r="X2479" i="24"/>
  <c r="Y2479" i="24" s="1"/>
  <c r="X1155" i="24"/>
  <c r="Y1155" i="24" s="1"/>
  <c r="X1156" i="24"/>
  <c r="Y1156" i="24" s="1"/>
  <c r="X2113" i="24"/>
  <c r="Y2113" i="24" s="1"/>
  <c r="X67" i="24"/>
  <c r="Y67" i="24" s="1"/>
  <c r="X1157" i="24"/>
  <c r="Y1157" i="24" s="1"/>
  <c r="X1158" i="24"/>
  <c r="X68" i="24"/>
  <c r="Y68" i="24" s="1"/>
  <c r="X69" i="24"/>
  <c r="Y69" i="24" s="1"/>
  <c r="X70" i="24"/>
  <c r="Y70" i="24" s="1"/>
  <c r="X71" i="24"/>
  <c r="Y71" i="24" s="1"/>
  <c r="X72" i="24"/>
  <c r="Y72" i="24" s="1"/>
  <c r="X73" i="24"/>
  <c r="Y73" i="24" s="1"/>
  <c r="X74" i="24"/>
  <c r="Y74" i="24" s="1"/>
  <c r="X75" i="24"/>
  <c r="Y75" i="24" s="1"/>
  <c r="X76" i="24"/>
  <c r="Y76" i="24" s="1"/>
  <c r="X1159" i="24"/>
  <c r="Y1159" i="24" s="1"/>
  <c r="X1160" i="24"/>
  <c r="Y1160" i="24" s="1"/>
  <c r="X2492" i="24"/>
  <c r="Y2492" i="24" s="1"/>
  <c r="X1161" i="24"/>
  <c r="Y1161" i="24" s="1"/>
  <c r="X1162" i="24"/>
  <c r="Y1162" i="24" s="1"/>
  <c r="X1163" i="24"/>
  <c r="Y1163" i="24" s="1"/>
  <c r="X77" i="24"/>
  <c r="Y77" i="24" s="1"/>
  <c r="X78" i="24"/>
  <c r="Y78" i="24" s="1"/>
  <c r="X79" i="24"/>
  <c r="Y79" i="24" s="1"/>
  <c r="X1164" i="24"/>
  <c r="Y1164" i="24" s="1"/>
  <c r="X1165" i="24"/>
  <c r="Y1165" i="24" s="1"/>
  <c r="X80" i="24"/>
  <c r="Y80" i="24" s="1"/>
  <c r="X81" i="24"/>
  <c r="Y81" i="24" s="1"/>
  <c r="X82" i="24"/>
  <c r="Y82" i="24" s="1"/>
  <c r="X83" i="24"/>
  <c r="Y83" i="24" s="1"/>
  <c r="X1166" i="24"/>
  <c r="Y1166" i="24" s="1"/>
  <c r="X1167" i="24"/>
  <c r="Y1167" i="24" s="1"/>
  <c r="X1168" i="24"/>
  <c r="Y1168" i="24" s="1"/>
  <c r="X84" i="24"/>
  <c r="Y84" i="24" s="1"/>
  <c r="X1169" i="24"/>
  <c r="Y1169" i="24" s="1"/>
  <c r="X85" i="24"/>
  <c r="Y85" i="24" s="1"/>
  <c r="X1170" i="24"/>
  <c r="Y1170" i="24" s="1"/>
  <c r="X86" i="24"/>
  <c r="Y86" i="24" s="1"/>
  <c r="X87" i="24"/>
  <c r="Y87" i="24" s="1"/>
  <c r="X88" i="24"/>
  <c r="Y88" i="24" s="1"/>
  <c r="X1171" i="24"/>
  <c r="Y1171" i="24" s="1"/>
  <c r="X89" i="24"/>
  <c r="Y89" i="24" s="1"/>
  <c r="X1172" i="24"/>
  <c r="Y1172" i="24" s="1"/>
  <c r="X1173" i="24"/>
  <c r="Y1173" i="24" s="1"/>
  <c r="X1174" i="24"/>
  <c r="Y1174" i="24" s="1"/>
  <c r="X90" i="24"/>
  <c r="Y90" i="24" s="1"/>
  <c r="X1175" i="24"/>
  <c r="Y1175" i="24" s="1"/>
  <c r="X1176" i="24"/>
  <c r="Y1176" i="24" s="1"/>
  <c r="X91" i="24"/>
  <c r="Y91" i="24" s="1"/>
  <c r="X92" i="24"/>
  <c r="Y92" i="24" s="1"/>
  <c r="X93" i="24"/>
  <c r="Y93" i="24" s="1"/>
  <c r="X94" i="24"/>
  <c r="Y94" i="24" s="1"/>
  <c r="X95" i="24"/>
  <c r="Y95" i="24" s="1"/>
  <c r="X1178" i="24"/>
  <c r="Y1178" i="24" s="1"/>
  <c r="X96" i="24"/>
  <c r="Y96" i="24" s="1"/>
  <c r="X1179" i="24"/>
  <c r="Y1179" i="24" s="1"/>
  <c r="X97" i="24"/>
  <c r="Y97" i="24" s="1"/>
  <c r="X98" i="24"/>
  <c r="Y98" i="24" s="1"/>
  <c r="X99" i="24"/>
  <c r="Y99" i="24" s="1"/>
  <c r="X1180" i="24"/>
  <c r="Y1180" i="24" s="1"/>
  <c r="X1181" i="24"/>
  <c r="Y1181" i="24" s="1"/>
  <c r="X100" i="24"/>
  <c r="Y100" i="24" s="1"/>
  <c r="X1182" i="24"/>
  <c r="Y1182" i="24" s="1"/>
  <c r="X101" i="24"/>
  <c r="Y101" i="24" s="1"/>
  <c r="X102" i="24"/>
  <c r="Y102" i="24" s="1"/>
  <c r="X103" i="24"/>
  <c r="Y103" i="24" s="1"/>
  <c r="X104" i="24"/>
  <c r="Y104" i="24" s="1"/>
  <c r="X105" i="24"/>
  <c r="Y105" i="24" s="1"/>
  <c r="X2180" i="24"/>
  <c r="Y2180" i="24" s="1"/>
  <c r="X2276" i="24"/>
  <c r="Y2276" i="24" s="1"/>
  <c r="X2350" i="24"/>
  <c r="Y2350" i="24" s="1"/>
  <c r="X2210" i="24"/>
  <c r="Y2210" i="24" s="1"/>
  <c r="X2311" i="24"/>
  <c r="Y2311" i="24" s="1"/>
  <c r="X2399" i="24"/>
  <c r="Y2399" i="24" s="1"/>
  <c r="X2155" i="24"/>
  <c r="Y2155" i="24" s="1"/>
  <c r="X2242" i="24"/>
  <c r="Y2242" i="24" s="1"/>
  <c r="X2354" i="24"/>
  <c r="Y2354" i="24" s="1"/>
  <c r="X2442" i="24"/>
  <c r="X2095" i="24"/>
  <c r="Y2095" i="24" s="1"/>
  <c r="X2290" i="24"/>
  <c r="Y2290" i="24" s="1"/>
  <c r="X2439" i="24"/>
  <c r="Y2439" i="24" s="1"/>
  <c r="X2396" i="24"/>
  <c r="Y2396" i="24" s="1"/>
  <c r="X2413" i="24"/>
  <c r="Y2413" i="24" s="1"/>
  <c r="X2254" i="24"/>
  <c r="Y2254" i="24" s="1"/>
  <c r="X2289" i="24"/>
  <c r="Y2289" i="24" s="1"/>
  <c r="X2255" i="24"/>
  <c r="X2411" i="24"/>
  <c r="Y2411" i="24" s="1"/>
  <c r="X2410" i="24"/>
  <c r="Y2410" i="24" s="1"/>
  <c r="X2360" i="24"/>
  <c r="Y2360" i="24" s="1"/>
  <c r="X1183" i="24"/>
  <c r="Y1183" i="24" s="1"/>
  <c r="X2388" i="24"/>
  <c r="Y2388" i="24" s="1"/>
  <c r="X2331" i="24"/>
  <c r="Y2331" i="24" s="1"/>
  <c r="X1184" i="24"/>
  <c r="Y1184" i="24" s="1"/>
  <c r="X2412" i="24"/>
  <c r="Y2412" i="24" s="1"/>
  <c r="X2154" i="24"/>
  <c r="Y2154" i="24" s="1"/>
  <c r="X2106" i="24"/>
  <c r="Y2106" i="24" s="1"/>
  <c r="X2380" i="24"/>
  <c r="Y2380" i="24" s="1"/>
  <c r="X1185" i="24"/>
  <c r="Y1185" i="24" s="1"/>
  <c r="X2022" i="24"/>
  <c r="Y2022" i="24" s="1"/>
  <c r="X2258" i="24"/>
  <c r="Y2258" i="24" s="1"/>
  <c r="X2083" i="24"/>
  <c r="Y2083" i="24" s="1"/>
  <c r="X2259" i="24"/>
  <c r="Y2259" i="24" s="1"/>
  <c r="X1186" i="24"/>
  <c r="Y1186" i="24" s="1"/>
  <c r="X2359" i="24"/>
  <c r="Y2359" i="24" s="1"/>
  <c r="X1187" i="24"/>
  <c r="Y1187" i="24" s="1"/>
  <c r="X2313" i="24"/>
  <c r="Y2313" i="24" s="1"/>
  <c r="X2538" i="24"/>
  <c r="Y2538" i="24" s="1"/>
  <c r="X1106" i="24"/>
  <c r="Y1106" i="24" s="1"/>
  <c r="X2529" i="24"/>
  <c r="Y2529" i="24" s="1"/>
  <c r="X2445" i="24"/>
  <c r="Y2445" i="24" s="1"/>
  <c r="X106" i="24"/>
  <c r="Y106" i="24" s="1"/>
  <c r="X2447" i="24"/>
  <c r="Y2447" i="24" s="1"/>
  <c r="X107" i="24"/>
  <c r="Y107" i="24" s="1"/>
  <c r="X1188" i="24"/>
  <c r="Y1188" i="24" s="1"/>
  <c r="X1189" i="24"/>
  <c r="Y1189" i="24" s="1"/>
  <c r="X1190" i="24"/>
  <c r="Y1190" i="24" s="1"/>
  <c r="X108" i="24"/>
  <c r="Y108" i="24" s="1"/>
  <c r="X1191" i="24"/>
  <c r="Y1191" i="24" s="1"/>
  <c r="X2513" i="24"/>
  <c r="Y2513" i="24" s="1"/>
  <c r="X109" i="24"/>
  <c r="Y109" i="24" s="1"/>
  <c r="X2078" i="24"/>
  <c r="Y2078" i="24" s="1"/>
  <c r="X110" i="24"/>
  <c r="Y110" i="24" s="1"/>
  <c r="X111" i="24"/>
  <c r="Y111" i="24" s="1"/>
  <c r="X1192" i="24"/>
  <c r="Y1192" i="24" s="1"/>
  <c r="X112" i="24"/>
  <c r="Y112" i="24" s="1"/>
  <c r="X113" i="24"/>
  <c r="Y113" i="24" s="1"/>
  <c r="X114" i="24"/>
  <c r="Y114" i="24" s="1"/>
  <c r="X115" i="24"/>
  <c r="Y115" i="24" s="1"/>
  <c r="X1870" i="24"/>
  <c r="Y1870" i="24" s="1"/>
  <c r="X2178" i="24"/>
  <c r="Y2178" i="24" s="1"/>
  <c r="X1193" i="24"/>
  <c r="Y1193" i="24" s="1"/>
  <c r="X1194" i="24"/>
  <c r="Y1194" i="24" s="1"/>
  <c r="X116" i="24"/>
  <c r="Y116" i="24" s="1"/>
  <c r="X2306" i="24"/>
  <c r="X2441" i="24"/>
  <c r="Y2441" i="24" s="1"/>
  <c r="X1971" i="24"/>
  <c r="Y1971" i="24" s="1"/>
  <c r="X2371" i="24"/>
  <c r="Y2371" i="24" s="1"/>
  <c r="X2071" i="24"/>
  <c r="Y2071" i="24" s="1"/>
  <c r="X2377" i="24"/>
  <c r="Y2377" i="24" s="1"/>
  <c r="X2055" i="24"/>
  <c r="Y2055" i="24" s="1"/>
  <c r="X2037" i="24"/>
  <c r="Y2037" i="24" s="1"/>
  <c r="X2336" i="24"/>
  <c r="Y2336" i="24" s="1"/>
  <c r="X117" i="24"/>
  <c r="Y117" i="24" s="1"/>
  <c r="X118" i="24"/>
  <c r="Y118" i="24" s="1"/>
  <c r="X2149" i="24"/>
  <c r="Y2149" i="24" s="1"/>
  <c r="X2374" i="24"/>
  <c r="Y2374" i="24" s="1"/>
  <c r="X2250" i="24"/>
  <c r="Y2250" i="24" s="1"/>
  <c r="X2197" i="24"/>
  <c r="Y2197" i="24" s="1"/>
  <c r="X1959" i="24"/>
  <c r="Y1959" i="24" s="1"/>
  <c r="X2043" i="24"/>
  <c r="Y2043" i="24" s="1"/>
  <c r="X2267" i="24"/>
  <c r="X1859" i="24"/>
  <c r="Y1859" i="24" s="1"/>
  <c r="X1860" i="24"/>
  <c r="Y1860" i="24" s="1"/>
  <c r="X2268" i="24"/>
  <c r="Y2268" i="24" s="1"/>
  <c r="X2171" i="24"/>
  <c r="Y2171" i="24" s="1"/>
  <c r="X2375" i="24"/>
  <c r="Y2375" i="24" s="1"/>
  <c r="X2029" i="24"/>
  <c r="Y2029" i="24" s="1"/>
  <c r="X2143" i="24"/>
  <c r="Y2143" i="24" s="1"/>
  <c r="X2238" i="24"/>
  <c r="Y2238" i="24" s="1"/>
  <c r="X2056" i="24"/>
  <c r="Y2056" i="24" s="1"/>
  <c r="X2215" i="24"/>
  <c r="Y2215" i="24" s="1"/>
  <c r="X2401" i="24"/>
  <c r="Y2401" i="24" s="1"/>
  <c r="X2383" i="24"/>
  <c r="Y2383" i="24" s="1"/>
  <c r="X2002" i="24"/>
  <c r="Y2002" i="24" s="1"/>
  <c r="X2011" i="24"/>
  <c r="Y2011" i="24" s="1"/>
  <c r="X2105" i="24"/>
  <c r="Y2105" i="24" s="1"/>
  <c r="X2118" i="24"/>
  <c r="Y2118" i="24" s="1"/>
  <c r="X1935" i="24"/>
  <c r="Y1935" i="24" s="1"/>
  <c r="X2228" i="24"/>
  <c r="Y2228" i="24" s="1"/>
  <c r="X2405" i="24"/>
  <c r="Y2405" i="24" s="1"/>
  <c r="X2296" i="24"/>
  <c r="Y2296" i="24" s="1"/>
  <c r="X2372" i="24"/>
  <c r="Y2372" i="24" s="1"/>
  <c r="X2402" i="24"/>
  <c r="Y2402" i="24" s="1"/>
  <c r="X2168" i="24"/>
  <c r="X2039" i="24"/>
  <c r="Y2039" i="24" s="1"/>
  <c r="X2190" i="24"/>
  <c r="Y2190" i="24" s="1"/>
  <c r="X2014" i="24"/>
  <c r="Y2014" i="24" s="1"/>
  <c r="X2003" i="24"/>
  <c r="Y2003" i="24" s="1"/>
  <c r="X2373" i="24"/>
  <c r="Y2373" i="24" s="1"/>
  <c r="X2074" i="24"/>
  <c r="Y2074" i="24" s="1"/>
  <c r="X2174" i="24"/>
  <c r="Y2174" i="24" s="1"/>
  <c r="X2030" i="24"/>
  <c r="X2141" i="24"/>
  <c r="Y2141" i="24" s="1"/>
  <c r="X2184" i="24"/>
  <c r="Y2184" i="24" s="1"/>
  <c r="X2324" i="24"/>
  <c r="Y2324" i="24" s="1"/>
  <c r="X2073" i="24"/>
  <c r="Y2073" i="24" s="1"/>
  <c r="X2015" i="24"/>
  <c r="Y2015" i="24" s="1"/>
  <c r="X1928" i="24"/>
  <c r="Y1928" i="24" s="1"/>
  <c r="X2199" i="24"/>
  <c r="Y2199" i="24" s="1"/>
  <c r="X1981" i="24"/>
  <c r="Y1981" i="24" s="1"/>
  <c r="X2172" i="24"/>
  <c r="Y2172" i="24" s="1"/>
  <c r="X2393" i="24"/>
  <c r="Y2393" i="24" s="1"/>
  <c r="X2230" i="24"/>
  <c r="Y2230" i="24" s="1"/>
  <c r="X2436" i="24"/>
  <c r="Y2436" i="24" s="1"/>
  <c r="X2351" i="24"/>
  <c r="Y2351" i="24" s="1"/>
  <c r="X2400" i="24"/>
  <c r="Y2400" i="24" s="1"/>
  <c r="X2314" i="24"/>
  <c r="Y2314" i="24" s="1"/>
  <c r="X2072" i="24"/>
  <c r="Y2072" i="24" s="1"/>
  <c r="X2063" i="24"/>
  <c r="Y2063" i="24" s="1"/>
  <c r="X2070" i="24"/>
  <c r="Y2070" i="24" s="1"/>
  <c r="X2114" i="24"/>
  <c r="Y2114" i="24" s="1"/>
  <c r="X1994" i="24"/>
  <c r="Y1994" i="24" s="1"/>
  <c r="X2041" i="24"/>
  <c r="Y2041" i="24" s="1"/>
  <c r="X2142" i="24"/>
  <c r="Y2142" i="24" s="1"/>
  <c r="X2343" i="24"/>
  <c r="Y2343" i="24" s="1"/>
  <c r="X2130" i="24"/>
  <c r="Y2130" i="24" s="1"/>
  <c r="X2404" i="24"/>
  <c r="Y2404" i="24" s="1"/>
  <c r="X2443" i="24"/>
  <c r="Y2443" i="24" s="1"/>
  <c r="X1976" i="24"/>
  <c r="Y1976" i="24" s="1"/>
  <c r="X2198" i="24"/>
  <c r="Y2198" i="24" s="1"/>
  <c r="X1973" i="24"/>
  <c r="Y1973" i="24" s="1"/>
  <c r="X2173" i="24"/>
  <c r="Y2173" i="24" s="1"/>
  <c r="X1857" i="24"/>
  <c r="Y1857" i="24" s="1"/>
  <c r="X2140" i="24"/>
  <c r="Y2140" i="24" s="1"/>
  <c r="X2213" i="24"/>
  <c r="Y2213" i="24" s="1"/>
  <c r="X2040" i="24"/>
  <c r="Y2040" i="24" s="1"/>
  <c r="X2001" i="24"/>
  <c r="Y2001" i="24" s="1"/>
  <c r="X2403" i="24"/>
  <c r="Y2403" i="24" s="1"/>
  <c r="X1945" i="24"/>
  <c r="Y1945" i="24" s="1"/>
  <c r="X2446" i="24"/>
  <c r="Y2446" i="24" s="1"/>
  <c r="X1195" i="24"/>
  <c r="Y1195" i="24" s="1"/>
  <c r="X2193" i="24"/>
  <c r="X1196" i="24"/>
  <c r="Y1196" i="24" s="1"/>
  <c r="X2123" i="24"/>
  <c r="Y2123" i="24" s="1"/>
  <c r="X119" i="24"/>
  <c r="Y119" i="24" s="1"/>
  <c r="X1197" i="24"/>
  <c r="Y1197" i="24" s="1"/>
  <c r="X2382" i="24"/>
  <c r="Y2382" i="24" s="1"/>
  <c r="X1198" i="24"/>
  <c r="Y1198" i="24" s="1"/>
  <c r="X1199" i="24"/>
  <c r="Y1199" i="24" s="1"/>
  <c r="X120" i="24"/>
  <c r="Y120" i="24" s="1"/>
  <c r="X121" i="24"/>
  <c r="Y121" i="24" s="1"/>
  <c r="X1200" i="24"/>
  <c r="Y1200" i="24" s="1"/>
  <c r="X122" i="24"/>
  <c r="Y122" i="24" s="1"/>
  <c r="X1201" i="24"/>
  <c r="Y1201" i="24" s="1"/>
  <c r="X123" i="24"/>
  <c r="Y123" i="24" s="1"/>
  <c r="X124" i="24"/>
  <c r="Y124" i="24" s="1"/>
  <c r="X125" i="24"/>
  <c r="Y125" i="24" s="1"/>
  <c r="X126" i="24"/>
  <c r="Y126" i="24" s="1"/>
  <c r="X127" i="24"/>
  <c r="Y127" i="24" s="1"/>
  <c r="X128" i="24"/>
  <c r="Y128" i="24" s="1"/>
  <c r="X129" i="24"/>
  <c r="Y129" i="24" s="1"/>
  <c r="X130" i="24"/>
  <c r="Y130" i="24" s="1"/>
  <c r="X1202" i="24"/>
  <c r="Y1202" i="24" s="1"/>
  <c r="X131" i="24"/>
  <c r="Y131" i="24" s="1"/>
  <c r="X132" i="24"/>
  <c r="Y132" i="24" s="1"/>
  <c r="X133" i="24"/>
  <c r="X134" i="24"/>
  <c r="Y134" i="24" s="1"/>
  <c r="X1203" i="24"/>
  <c r="Y1203" i="24" s="1"/>
  <c r="X135" i="24"/>
  <c r="Y135" i="24" s="1"/>
  <c r="X1204" i="24"/>
  <c r="Y1204" i="24" s="1"/>
  <c r="X136" i="24"/>
  <c r="Y136" i="24" s="1"/>
  <c r="X1205" i="24"/>
  <c r="Y1205" i="24" s="1"/>
  <c r="X1206" i="24"/>
  <c r="Y1206" i="24" s="1"/>
  <c r="X137" i="24"/>
  <c r="Y137" i="24" s="1"/>
  <c r="X138" i="24"/>
  <c r="Y138" i="24" s="1"/>
  <c r="X139" i="24"/>
  <c r="Y139" i="24" s="1"/>
  <c r="X140" i="24"/>
  <c r="Y140" i="24" s="1"/>
  <c r="X141" i="24"/>
  <c r="Y141" i="24" s="1"/>
  <c r="X1207" i="24"/>
  <c r="Y1207" i="24" s="1"/>
  <c r="X142" i="24"/>
  <c r="Y142" i="24" s="1"/>
  <c r="X1208" i="24"/>
  <c r="Y1208" i="24" s="1"/>
  <c r="X1209" i="24"/>
  <c r="Y1209" i="24" s="1"/>
  <c r="X1210" i="24"/>
  <c r="Y1210" i="24" s="1"/>
  <c r="X143" i="24"/>
  <c r="Y143" i="24" s="1"/>
  <c r="X1211" i="24"/>
  <c r="Y1211" i="24" s="1"/>
  <c r="X144" i="24"/>
  <c r="Y144" i="24" s="1"/>
  <c r="X1212" i="24"/>
  <c r="Y1212" i="24" s="1"/>
  <c r="X145" i="24"/>
  <c r="Y145" i="24" s="1"/>
  <c r="X146" i="24"/>
  <c r="Y146" i="24" s="1"/>
  <c r="X1213" i="24"/>
  <c r="Y1213" i="24" s="1"/>
  <c r="X2090" i="24"/>
  <c r="X147" i="24"/>
  <c r="Y147" i="24" s="1"/>
  <c r="X148" i="24"/>
  <c r="Y148" i="24" s="1"/>
  <c r="X149" i="24"/>
  <c r="Y149" i="24" s="1"/>
  <c r="X1214" i="24"/>
  <c r="Y1214" i="24" s="1"/>
  <c r="X150" i="24"/>
  <c r="Y150" i="24" s="1"/>
  <c r="X151" i="24"/>
  <c r="Y151" i="24" s="1"/>
  <c r="X152" i="24"/>
  <c r="Y152" i="24" s="1"/>
  <c r="X153" i="24"/>
  <c r="Y153" i="24" s="1"/>
  <c r="X154" i="24"/>
  <c r="Y154" i="24" s="1"/>
  <c r="X155" i="24"/>
  <c r="Y155" i="24" s="1"/>
  <c r="X156" i="24"/>
  <c r="Y156" i="24" s="1"/>
  <c r="X1215" i="24"/>
  <c r="Y1215" i="24" s="1"/>
  <c r="X1095" i="24"/>
  <c r="Y1095" i="24" s="1"/>
  <c r="X1216" i="24"/>
  <c r="Y1216" i="24" s="1"/>
  <c r="X157" i="24"/>
  <c r="Y157" i="24" s="1"/>
  <c r="X158" i="24"/>
  <c r="Y158" i="24" s="1"/>
  <c r="X159" i="24"/>
  <c r="Y159" i="24" s="1"/>
  <c r="X160" i="24"/>
  <c r="Y160" i="24" s="1"/>
  <c r="X161" i="24"/>
  <c r="Y161" i="24" s="1"/>
  <c r="X162" i="24"/>
  <c r="Y162" i="24" s="1"/>
  <c r="X163" i="24"/>
  <c r="X164" i="24"/>
  <c r="Y164" i="24" s="1"/>
  <c r="X165" i="24"/>
  <c r="Y165" i="24" s="1"/>
  <c r="X166" i="24"/>
  <c r="Y166" i="24" s="1"/>
  <c r="X1218" i="24"/>
  <c r="Y1218" i="24" s="1"/>
  <c r="X167" i="24"/>
  <c r="Y167" i="24" s="1"/>
  <c r="X1219" i="24"/>
  <c r="Y1219" i="24" s="1"/>
  <c r="X168" i="24"/>
  <c r="Y168" i="24" s="1"/>
  <c r="X169" i="24"/>
  <c r="X170" i="24"/>
  <c r="Y170" i="24" s="1"/>
  <c r="X171" i="24"/>
  <c r="Y171" i="24" s="1"/>
  <c r="X172" i="24"/>
  <c r="Y172" i="24" s="1"/>
  <c r="X173" i="24"/>
  <c r="Y173" i="24" s="1"/>
  <c r="X1220" i="24"/>
  <c r="Y1220" i="24" s="1"/>
  <c r="X1221" i="24"/>
  <c r="Y1221" i="24" s="1"/>
  <c r="X1222" i="24"/>
  <c r="Y1222" i="24" s="1"/>
  <c r="X174" i="24"/>
  <c r="X175" i="24"/>
  <c r="Y175" i="24" s="1"/>
  <c r="X176" i="24"/>
  <c r="Y176" i="24" s="1"/>
  <c r="X177" i="24"/>
  <c r="Y177" i="24" s="1"/>
  <c r="X1223" i="24"/>
  <c r="Y1223" i="24" s="1"/>
  <c r="X178" i="24"/>
  <c r="Y178" i="24" s="1"/>
  <c r="X179" i="24"/>
  <c r="Y179" i="24" s="1"/>
  <c r="X180" i="24"/>
  <c r="Y180" i="24" s="1"/>
  <c r="X1224" i="24"/>
  <c r="X2231" i="24"/>
  <c r="Y2231" i="24" s="1"/>
  <c r="X2385" i="24"/>
  <c r="X2057" i="24"/>
  <c r="Y2057" i="24" s="1"/>
  <c r="X1225" i="24"/>
  <c r="Y1225" i="24" s="1"/>
  <c r="X1929" i="24"/>
  <c r="Y1929" i="24" s="1"/>
  <c r="X2316" i="24"/>
  <c r="Y2316" i="24" s="1"/>
  <c r="X2414" i="24"/>
  <c r="Y2414" i="24" s="1"/>
  <c r="X2091" i="24"/>
  <c r="X1226" i="24"/>
  <c r="Y1226" i="24" s="1"/>
  <c r="X1227" i="24"/>
  <c r="Y1227" i="24" s="1"/>
  <c r="X1228" i="24"/>
  <c r="Y1228" i="24" s="1"/>
  <c r="X1229" i="24"/>
  <c r="Y1229" i="24" s="1"/>
  <c r="X1230" i="24"/>
  <c r="Y1230" i="24" s="1"/>
  <c r="X1231" i="24"/>
  <c r="Y1231" i="24" s="1"/>
  <c r="X181" i="24"/>
  <c r="Y181" i="24" s="1"/>
  <c r="X1232" i="24"/>
  <c r="X1233" i="24"/>
  <c r="Y1233" i="24" s="1"/>
  <c r="X1234" i="24"/>
  <c r="Y1234" i="24" s="1"/>
  <c r="X2417" i="24"/>
  <c r="Y2417" i="24" s="1"/>
  <c r="X182" i="24"/>
  <c r="Y182" i="24" s="1"/>
  <c r="X2256" i="24"/>
  <c r="X2415" i="24"/>
  <c r="Y2415" i="24" s="1"/>
  <c r="X1908" i="24"/>
  <c r="Y1908" i="24" s="1"/>
  <c r="X2340" i="24"/>
  <c r="X2225" i="24"/>
  <c r="Y2225" i="24" s="1"/>
  <c r="X2347" i="24"/>
  <c r="Y2347" i="24" s="1"/>
  <c r="X1865" i="24"/>
  <c r="Y1865" i="24" s="1"/>
  <c r="X2272" i="24"/>
  <c r="Y2272" i="24" s="1"/>
  <c r="X2416" i="24"/>
  <c r="Y2416" i="24" s="1"/>
  <c r="X2381" i="24"/>
  <c r="Y2381" i="24" s="1"/>
  <c r="X1949" i="24"/>
  <c r="Y1949" i="24" s="1"/>
  <c r="X2344" i="24"/>
  <c r="X2079" i="24"/>
  <c r="Y2079" i="24" s="1"/>
  <c r="X2206" i="24"/>
  <c r="Y2206" i="24" s="1"/>
  <c r="X1235" i="24"/>
  <c r="Y1235" i="24" s="1"/>
  <c r="X1236" i="24"/>
  <c r="Y1236" i="24" s="1"/>
  <c r="X1909" i="24"/>
  <c r="Y1909" i="24" s="1"/>
  <c r="X1237" i="24"/>
  <c r="Y1237" i="24" s="1"/>
  <c r="X183" i="24"/>
  <c r="Y183" i="24" s="1"/>
  <c r="X1238" i="24"/>
  <c r="X1239" i="24"/>
  <c r="Y1239" i="24" s="1"/>
  <c r="X1240" i="24"/>
  <c r="Y1240" i="24" s="1"/>
  <c r="X184" i="24"/>
  <c r="Y184" i="24" s="1"/>
  <c r="X1241" i="24"/>
  <c r="Y1241" i="24" s="1"/>
  <c r="X185" i="24"/>
  <c r="Y185" i="24" s="1"/>
  <c r="X1242" i="24"/>
  <c r="Y1242" i="24" s="1"/>
  <c r="X1243" i="24"/>
  <c r="Y1243" i="24" s="1"/>
  <c r="X186" i="24"/>
  <c r="X187" i="24"/>
  <c r="Y187" i="24" s="1"/>
  <c r="X188" i="24"/>
  <c r="Y188" i="24" s="1"/>
  <c r="X189" i="24"/>
  <c r="Y189" i="24" s="1"/>
  <c r="X1244" i="24"/>
  <c r="Y1244" i="24" s="1"/>
  <c r="X1245" i="24"/>
  <c r="Y1245" i="24" s="1"/>
  <c r="X1246" i="24"/>
  <c r="Y1246" i="24" s="1"/>
  <c r="X190" i="24"/>
  <c r="Y190" i="24" s="1"/>
  <c r="X1105" i="24"/>
  <c r="X2050" i="24"/>
  <c r="Y2050" i="24" s="1"/>
  <c r="X1247" i="24"/>
  <c r="Y1247" i="24" s="1"/>
  <c r="X2028" i="24"/>
  <c r="Y2028" i="24" s="1"/>
  <c r="X191" i="24"/>
  <c r="Y191" i="24" s="1"/>
  <c r="X192" i="24"/>
  <c r="Y192" i="24" s="1"/>
  <c r="X193" i="24"/>
  <c r="Y193" i="24" s="1"/>
  <c r="X194" i="24"/>
  <c r="Y194" i="24" s="1"/>
  <c r="X195" i="24"/>
  <c r="X196" i="24"/>
  <c r="Y196" i="24" s="1"/>
  <c r="X197" i="24"/>
  <c r="Y197" i="24" s="1"/>
  <c r="X198" i="24"/>
  <c r="Y198" i="24" s="1"/>
  <c r="X199" i="24"/>
  <c r="Y199" i="24" s="1"/>
  <c r="X200" i="24"/>
  <c r="Y200" i="24" s="1"/>
  <c r="X201" i="24"/>
  <c r="Y201" i="24" s="1"/>
  <c r="X202" i="24"/>
  <c r="Y202" i="24" s="1"/>
  <c r="X203" i="24"/>
  <c r="X1248" i="24"/>
  <c r="Y1248" i="24" s="1"/>
  <c r="X204" i="24"/>
  <c r="X205" i="24"/>
  <c r="Y205" i="24" s="1"/>
  <c r="X1100" i="24"/>
  <c r="Y1100" i="24" s="1"/>
  <c r="X206" i="24"/>
  <c r="Y206" i="24" s="1"/>
  <c r="X207" i="24"/>
  <c r="Y207" i="24" s="1"/>
  <c r="X208" i="24"/>
  <c r="Y208" i="24" s="1"/>
  <c r="X209" i="24"/>
  <c r="X2236" i="24"/>
  <c r="Y2236" i="24" s="1"/>
  <c r="X1249" i="24"/>
  <c r="Y1249" i="24" s="1"/>
  <c r="X2111" i="24"/>
  <c r="Y2111" i="24" s="1"/>
  <c r="X2514" i="24"/>
  <c r="Y2514" i="24" s="1"/>
  <c r="X2484" i="24"/>
  <c r="Y2484" i="24" s="1"/>
  <c r="X2181" i="24"/>
  <c r="Y2181" i="24" s="1"/>
  <c r="X2278" i="24"/>
  <c r="Y2278" i="24" s="1"/>
  <c r="X1895" i="24"/>
  <c r="X2293" i="24"/>
  <c r="Y2293" i="24" s="1"/>
  <c r="X1969" i="24"/>
  <c r="Y1969" i="24" s="1"/>
  <c r="X1886" i="24"/>
  <c r="Y1886" i="24" s="1"/>
  <c r="X1250" i="24"/>
  <c r="Y1250" i="24" s="1"/>
  <c r="X210" i="24"/>
  <c r="Y210" i="24" s="1"/>
  <c r="X211" i="24"/>
  <c r="Y211" i="24" s="1"/>
  <c r="X212" i="24"/>
  <c r="Y212" i="24" s="1"/>
  <c r="X1251" i="24"/>
  <c r="X213" i="24"/>
  <c r="Y213" i="24" s="1"/>
  <c r="X214" i="24"/>
  <c r="Y214" i="24" s="1"/>
  <c r="X215" i="24"/>
  <c r="Y215" i="24" s="1"/>
  <c r="X216" i="24"/>
  <c r="Y216" i="24" s="1"/>
  <c r="X217" i="24"/>
  <c r="Y217" i="24" s="1"/>
  <c r="X218" i="24"/>
  <c r="Y218" i="24" s="1"/>
  <c r="X219" i="24"/>
  <c r="Y219" i="24" s="1"/>
  <c r="X220" i="24"/>
  <c r="X221" i="24"/>
  <c r="Y221" i="24" s="1"/>
  <c r="X222" i="24"/>
  <c r="Y222" i="24" s="1"/>
  <c r="X223" i="24"/>
  <c r="Y223" i="24" s="1"/>
  <c r="X224" i="24"/>
  <c r="Y224" i="24" s="1"/>
  <c r="X1253" i="24"/>
  <c r="Y1253" i="24" s="1"/>
  <c r="X225" i="24"/>
  <c r="Y225" i="24" s="1"/>
  <c r="X226" i="24"/>
  <c r="Y226" i="24" s="1"/>
  <c r="X227" i="24"/>
  <c r="X228" i="24"/>
  <c r="Y228" i="24" s="1"/>
  <c r="X1254" i="24"/>
  <c r="Y1254" i="24" s="1"/>
  <c r="X229" i="24"/>
  <c r="Y229" i="24" s="1"/>
  <c r="X230" i="24"/>
  <c r="Y230" i="24" s="1"/>
  <c r="X1255" i="24"/>
  <c r="Y1255" i="24" s="1"/>
  <c r="X1256" i="24"/>
  <c r="Y1256" i="24" s="1"/>
  <c r="X231" i="24"/>
  <c r="Y231" i="24" s="1"/>
  <c r="X232" i="24"/>
  <c r="X1257" i="24"/>
  <c r="Y1257" i="24" s="1"/>
  <c r="X1258" i="24"/>
  <c r="Y1258" i="24" s="1"/>
  <c r="X233" i="24"/>
  <c r="Y233" i="24" s="1"/>
  <c r="X1259" i="24"/>
  <c r="Y1259" i="24" s="1"/>
  <c r="X234" i="24"/>
  <c r="Y234" i="24" s="1"/>
  <c r="X1260" i="24"/>
  <c r="Y1260" i="24" s="1"/>
  <c r="X1261" i="24"/>
  <c r="Y1261" i="24" s="1"/>
  <c r="X1262" i="24"/>
  <c r="X1263" i="24"/>
  <c r="Y1263" i="24" s="1"/>
  <c r="X1264" i="24"/>
  <c r="Y1264" i="24" s="1"/>
  <c r="X1265" i="24"/>
  <c r="Y1265" i="24" s="1"/>
  <c r="X1266" i="24"/>
  <c r="Y1266" i="24" s="1"/>
  <c r="X1267" i="24"/>
  <c r="Y1267" i="24" s="1"/>
  <c r="X1268" i="24"/>
  <c r="Y1268" i="24" s="1"/>
  <c r="X1269" i="24"/>
  <c r="Y1269" i="24" s="1"/>
  <c r="X1270" i="24"/>
  <c r="X1272" i="24"/>
  <c r="Y1272" i="24" s="1"/>
  <c r="X1273" i="24"/>
  <c r="Y1273" i="24" s="1"/>
  <c r="X235" i="24"/>
  <c r="Y235" i="24" s="1"/>
  <c r="X236" i="24"/>
  <c r="Y236" i="24" s="1"/>
  <c r="X237" i="24"/>
  <c r="Y237" i="24" s="1"/>
  <c r="X1934" i="24"/>
  <c r="Y1934" i="24" s="1"/>
  <c r="X238" i="24"/>
  <c r="Y238" i="24" s="1"/>
  <c r="X1274" i="24"/>
  <c r="Y1274" i="24" s="1"/>
  <c r="X1275" i="24"/>
  <c r="Y1275" i="24" s="1"/>
  <c r="X1276" i="24"/>
  <c r="Y1276" i="24" s="1"/>
  <c r="X1277" i="24"/>
  <c r="Y1277" i="24" s="1"/>
  <c r="X1278" i="24"/>
  <c r="Y1278" i="24" s="1"/>
  <c r="X1279" i="24"/>
  <c r="Y1279" i="24" s="1"/>
  <c r="X1280" i="24"/>
  <c r="Y1280" i="24" s="1"/>
  <c r="X1281" i="24"/>
  <c r="X239" i="24"/>
  <c r="X240" i="24"/>
  <c r="Y240" i="24" s="1"/>
  <c r="X241" i="24"/>
  <c r="Y241" i="24" s="1"/>
  <c r="X242" i="24"/>
  <c r="Y242" i="24" s="1"/>
  <c r="X243" i="24"/>
  <c r="Y243" i="24" s="1"/>
  <c r="X244" i="24"/>
  <c r="Y244" i="24" s="1"/>
  <c r="X245" i="24"/>
  <c r="Y245" i="24" s="1"/>
  <c r="X246" i="24"/>
  <c r="Y246" i="24" s="1"/>
  <c r="X247" i="24"/>
  <c r="X1282" i="24"/>
  <c r="Y1282" i="24" s="1"/>
  <c r="X248" i="24"/>
  <c r="Y248" i="24" s="1"/>
  <c r="X249" i="24"/>
  <c r="Y249" i="24" s="1"/>
  <c r="X1283" i="24"/>
  <c r="Y1283" i="24" s="1"/>
  <c r="X250" i="24"/>
  <c r="Y250" i="24" s="1"/>
  <c r="X251" i="24"/>
  <c r="Y251" i="24" s="1"/>
  <c r="X252" i="24"/>
  <c r="Y252" i="24" s="1"/>
  <c r="X253" i="24"/>
  <c r="X1285" i="24"/>
  <c r="Y1285" i="24" s="1"/>
  <c r="X1286" i="24"/>
  <c r="Y1286" i="24" s="1"/>
  <c r="X254" i="24"/>
  <c r="Y254" i="24" s="1"/>
  <c r="X2312" i="24"/>
  <c r="Y2312" i="24" s="1"/>
  <c r="X2473" i="24"/>
  <c r="Y2473" i="24" s="1"/>
  <c r="X2333" i="24"/>
  <c r="Y2333" i="24" s="1"/>
  <c r="X2502" i="24"/>
  <c r="Y2502" i="24" s="1"/>
  <c r="X2342" i="24"/>
  <c r="X2087" i="24"/>
  <c r="Y2087" i="24" s="1"/>
  <c r="X2518" i="24"/>
  <c r="Y2518" i="24" s="1"/>
  <c r="X2482" i="24"/>
  <c r="Y2482" i="24" s="1"/>
  <c r="X2136" i="24"/>
  <c r="Y2136" i="24" s="1"/>
  <c r="X1287" i="24"/>
  <c r="Y1287" i="24" s="1"/>
  <c r="X2490" i="24"/>
  <c r="Y2490" i="24" s="1"/>
  <c r="X2096" i="24"/>
  <c r="Y2096" i="24" s="1"/>
  <c r="X1288" i="24"/>
  <c r="Y1288" i="24" s="1"/>
  <c r="X255" i="24"/>
  <c r="Y255" i="24" s="1"/>
  <c r="X256" i="24"/>
  <c r="X257" i="24"/>
  <c r="Y257" i="24" s="1"/>
  <c r="X258" i="24"/>
  <c r="Y258" i="24" s="1"/>
  <c r="X259" i="24"/>
  <c r="Y259" i="24" s="1"/>
  <c r="X260" i="24"/>
  <c r="Y260" i="24" s="1"/>
  <c r="X261" i="24"/>
  <c r="Y261" i="24" s="1"/>
  <c r="X262" i="24"/>
  <c r="Y262" i="24" s="1"/>
  <c r="X263" i="24"/>
  <c r="Y263" i="24" s="1"/>
  <c r="X264" i="24"/>
  <c r="Y264" i="24" s="1"/>
  <c r="X265" i="24"/>
  <c r="Y265" i="24" s="1"/>
  <c r="X266" i="24"/>
  <c r="Y266" i="24" s="1"/>
  <c r="X1289" i="24"/>
  <c r="Y1289" i="24" s="1"/>
  <c r="X1290" i="24"/>
  <c r="Y1290" i="24" s="1"/>
  <c r="X267" i="24"/>
  <c r="Y267" i="24" s="1"/>
  <c r="X1291" i="24"/>
  <c r="Y1291" i="24" s="1"/>
  <c r="X2205" i="24"/>
  <c r="Y2205" i="24" s="1"/>
  <c r="X2281" i="24"/>
  <c r="X1292" i="24"/>
  <c r="Y1292" i="24" s="1"/>
  <c r="X2150" i="24"/>
  <c r="Y2150" i="24" s="1"/>
  <c r="X1293" i="24"/>
  <c r="Y1293" i="24" s="1"/>
  <c r="X268" i="24"/>
  <c r="Y268" i="24" s="1"/>
  <c r="X269" i="24"/>
  <c r="X270" i="24"/>
  <c r="X271" i="24"/>
  <c r="Y271" i="24" s="1"/>
  <c r="X272" i="24"/>
  <c r="X273" i="24"/>
  <c r="Y273" i="24" s="1"/>
  <c r="X274" i="24"/>
  <c r="Y274" i="24" s="1"/>
  <c r="X1294" i="24"/>
  <c r="Y1294" i="24" s="1"/>
  <c r="X275" i="24"/>
  <c r="Y275" i="24" s="1"/>
  <c r="X276" i="24"/>
  <c r="Y276" i="24" s="1"/>
  <c r="X277" i="24"/>
  <c r="Y277" i="24" s="1"/>
  <c r="X278" i="24"/>
  <c r="Y278" i="24" s="1"/>
  <c r="X279" i="24"/>
  <c r="X280" i="24"/>
  <c r="Y280" i="24" s="1"/>
  <c r="X281" i="24"/>
  <c r="Y281" i="24" s="1"/>
  <c r="X282" i="24"/>
  <c r="Y282" i="24" s="1"/>
  <c r="X283" i="24"/>
  <c r="Y283" i="24" s="1"/>
  <c r="X284" i="24"/>
  <c r="Y284" i="24" s="1"/>
  <c r="X285" i="24"/>
  <c r="X1295" i="24"/>
  <c r="Y1295" i="24" s="1"/>
  <c r="X286" i="24"/>
  <c r="Y286" i="24" s="1"/>
  <c r="X287" i="24"/>
  <c r="Y287" i="24" s="1"/>
  <c r="X288" i="24"/>
  <c r="Y288" i="24" s="1"/>
  <c r="X289" i="24"/>
  <c r="Y289" i="24" s="1"/>
  <c r="X1296" i="24"/>
  <c r="Y1296" i="24" s="1"/>
  <c r="X290" i="24"/>
  <c r="Y290" i="24" s="1"/>
  <c r="X291" i="24"/>
  <c r="X292" i="24"/>
  <c r="Y292" i="24" s="1"/>
  <c r="X1297" i="24"/>
  <c r="Y1297" i="24" s="1"/>
  <c r="X293" i="24"/>
  <c r="Y293" i="24" s="1"/>
  <c r="X294" i="24"/>
  <c r="Y294" i="24" s="1"/>
  <c r="X1298" i="24"/>
  <c r="Y1298" i="24" s="1"/>
  <c r="X1299" i="24"/>
  <c r="Y1299" i="24" s="1"/>
  <c r="X1300" i="24"/>
  <c r="Y1300" i="24" s="1"/>
  <c r="X1301" i="24"/>
  <c r="X1302" i="24"/>
  <c r="Y1302" i="24" s="1"/>
  <c r="X1303" i="24"/>
  <c r="X295" i="24"/>
  <c r="Y295" i="24" s="1"/>
  <c r="X296" i="24"/>
  <c r="Y296" i="24" s="1"/>
  <c r="X297" i="24"/>
  <c r="Y297" i="24" s="1"/>
  <c r="X298" i="24"/>
  <c r="Y298" i="24" s="1"/>
  <c r="X1304" i="24"/>
  <c r="Y1304" i="24" s="1"/>
  <c r="X299" i="24"/>
  <c r="Y299" i="24" s="1"/>
  <c r="X300" i="24"/>
  <c r="Y300" i="24" s="1"/>
  <c r="X301" i="24"/>
  <c r="X302" i="24"/>
  <c r="Y302" i="24" s="1"/>
  <c r="X1305" i="24"/>
  <c r="Y1305" i="24" s="1"/>
  <c r="X303" i="24"/>
  <c r="Y303" i="24" s="1"/>
  <c r="X1306" i="24"/>
  <c r="Y1306" i="24" s="1"/>
  <c r="X1307" i="24"/>
  <c r="Y1307" i="24" s="1"/>
  <c r="X304" i="24"/>
  <c r="X1308" i="24"/>
  <c r="Y1308" i="24" s="1"/>
  <c r="X305" i="24"/>
  <c r="X306" i="24"/>
  <c r="Y306" i="24" s="1"/>
  <c r="X307" i="24"/>
  <c r="Y307" i="24" s="1"/>
  <c r="X308" i="24"/>
  <c r="Y308" i="24" s="1"/>
  <c r="X309" i="24"/>
  <c r="Y309" i="24" s="1"/>
  <c r="X310" i="24"/>
  <c r="Y310" i="24" s="1"/>
  <c r="X311" i="24"/>
  <c r="Y311" i="24" s="1"/>
  <c r="X1309" i="24"/>
  <c r="Y1309" i="24" s="1"/>
  <c r="X312" i="24"/>
  <c r="Y312" i="24" s="1"/>
  <c r="X313" i="24"/>
  <c r="Y313" i="24" s="1"/>
  <c r="X1310" i="24"/>
  <c r="Y1310" i="24" s="1"/>
  <c r="X1311" i="24"/>
  <c r="Y1311" i="24" s="1"/>
  <c r="X314" i="24"/>
  <c r="Y314" i="24" s="1"/>
  <c r="X1312" i="24"/>
  <c r="Y1312" i="24" s="1"/>
  <c r="X315" i="24"/>
  <c r="X316" i="24"/>
  <c r="Y316" i="24" s="1"/>
  <c r="X317" i="24"/>
  <c r="X1313" i="24"/>
  <c r="Y1313" i="24" s="1"/>
  <c r="X318" i="24"/>
  <c r="Y318" i="24" s="1"/>
  <c r="X1314" i="24"/>
  <c r="Y1314" i="24" s="1"/>
  <c r="X1315" i="24"/>
  <c r="Y1315" i="24" s="1"/>
  <c r="X1316" i="24"/>
  <c r="Y1316" i="24" s="1"/>
  <c r="X319" i="24"/>
  <c r="X1317" i="24"/>
  <c r="Y1317" i="24" s="1"/>
  <c r="X1318" i="24"/>
  <c r="Y1318" i="24" s="1"/>
  <c r="X2527" i="24"/>
  <c r="Y2527" i="24" s="1"/>
  <c r="X2370" i="24"/>
  <c r="Y2370" i="24" s="1"/>
  <c r="X320" i="24"/>
  <c r="Y320" i="24" s="1"/>
  <c r="X321" i="24"/>
  <c r="Y321" i="24" s="1"/>
  <c r="X2122" i="24"/>
  <c r="Y2122" i="24" s="1"/>
  <c r="X2218" i="24"/>
  <c r="X1319" i="24"/>
  <c r="Y1319" i="24" s="1"/>
  <c r="X2515" i="24"/>
  <c r="Y2515" i="24" s="1"/>
  <c r="X2156" i="24"/>
  <c r="Y2156" i="24" s="1"/>
  <c r="X1992" i="24"/>
  <c r="Y1992" i="24" s="1"/>
  <c r="X2429" i="24"/>
  <c r="Y2429" i="24" s="1"/>
  <c r="X1948" i="24"/>
  <c r="Y1948" i="24" s="1"/>
  <c r="X2326" i="24"/>
  <c r="Y2326" i="24" s="1"/>
  <c r="X2240" i="24"/>
  <c r="X1922" i="24"/>
  <c r="Y1922" i="24" s="1"/>
  <c r="X2194" i="24"/>
  <c r="X1996" i="24"/>
  <c r="Y1996" i="24" s="1"/>
  <c r="X2016" i="24"/>
  <c r="Y2016" i="24" s="1"/>
  <c r="X2394" i="24"/>
  <c r="Y2394" i="24" s="1"/>
  <c r="X2076" i="24"/>
  <c r="Y2076" i="24" s="1"/>
  <c r="X2346" i="24"/>
  <c r="Y2346" i="24" s="1"/>
  <c r="X1938" i="24"/>
  <c r="Y1938" i="24" s="1"/>
  <c r="X2317" i="24"/>
  <c r="Y2317" i="24" s="1"/>
  <c r="X2408" i="24"/>
  <c r="Y2408" i="24" s="1"/>
  <c r="X1320" i="24"/>
  <c r="Y1320" i="24" s="1"/>
  <c r="X2092" i="24"/>
  <c r="Y2092" i="24" s="1"/>
  <c r="X322" i="24"/>
  <c r="Y322" i="24" s="1"/>
  <c r="X2448" i="24"/>
  <c r="Y2448" i="24" s="1"/>
  <c r="X323" i="24"/>
  <c r="Y323" i="24" s="1"/>
  <c r="X324" i="24"/>
  <c r="X2145" i="24"/>
  <c r="Y2145" i="24" s="1"/>
  <c r="X2157" i="24"/>
  <c r="X2252" i="24"/>
  <c r="Y2252" i="24" s="1"/>
  <c r="X2421" i="24"/>
  <c r="Y2421" i="24" s="1"/>
  <c r="X2159" i="24"/>
  <c r="X2220" i="24"/>
  <c r="Y2220" i="24" s="1"/>
  <c r="X2192" i="24"/>
  <c r="X2233" i="24"/>
  <c r="X2234" i="24"/>
  <c r="Y2234" i="24" s="1"/>
  <c r="X2086" i="24"/>
  <c r="X325" i="24"/>
  <c r="Y325" i="24" s="1"/>
  <c r="X326" i="24"/>
  <c r="Y326" i="24" s="1"/>
  <c r="X2449" i="24"/>
  <c r="Y2449" i="24" s="1"/>
  <c r="X327" i="24"/>
  <c r="Y327" i="24" s="1"/>
  <c r="X328" i="24"/>
  <c r="Y328" i="24" s="1"/>
  <c r="X329" i="24"/>
  <c r="X330" i="24"/>
  <c r="Y330" i="24" s="1"/>
  <c r="X331" i="24"/>
  <c r="Y331" i="24" s="1"/>
  <c r="X1322" i="24"/>
  <c r="Y1322" i="24" s="1"/>
  <c r="X332" i="24"/>
  <c r="Y332" i="24" s="1"/>
  <c r="X333" i="24"/>
  <c r="Y333" i="24" s="1"/>
  <c r="X334" i="24"/>
  <c r="Y334" i="24" s="1"/>
  <c r="X335" i="24"/>
  <c r="Y335" i="24" s="1"/>
  <c r="X1323" i="24"/>
  <c r="Y1323" i="24" s="1"/>
  <c r="X1324" i="24"/>
  <c r="Y1324" i="24" s="1"/>
  <c r="X1325" i="24"/>
  <c r="Y1325" i="24" s="1"/>
  <c r="X1326" i="24"/>
  <c r="Y1326" i="24" s="1"/>
  <c r="X1327" i="24"/>
  <c r="Y1327" i="24" s="1"/>
  <c r="X2153" i="24"/>
  <c r="Y2153" i="24" s="1"/>
  <c r="X1328" i="24"/>
  <c r="Y1328" i="24" s="1"/>
  <c r="X1329" i="24"/>
  <c r="Y1329" i="24" s="1"/>
  <c r="X1330" i="24"/>
  <c r="Y1330" i="24" s="1"/>
  <c r="X1914" i="24"/>
  <c r="Y1914" i="24" s="1"/>
  <c r="X1331" i="24"/>
  <c r="Y1331" i="24" s="1"/>
  <c r="X2368" i="24"/>
  <c r="Y2368" i="24" s="1"/>
  <c r="X1332" i="24"/>
  <c r="Y1332" i="24" s="1"/>
  <c r="X336" i="24"/>
  <c r="Y336" i="24" s="1"/>
  <c r="X337" i="24"/>
  <c r="Y337" i="24" s="1"/>
  <c r="X1943" i="24"/>
  <c r="Y1943" i="24" s="1"/>
  <c r="X1884" i="24"/>
  <c r="X1966" i="24"/>
  <c r="Y1966" i="24" s="1"/>
  <c r="X1967" i="24"/>
  <c r="Y1967" i="24" s="1"/>
  <c r="X2212" i="24"/>
  <c r="Y2212" i="24" s="1"/>
  <c r="X2024" i="24"/>
  <c r="Y2024" i="24" s="1"/>
  <c r="X2068" i="24"/>
  <c r="Y2068" i="24" s="1"/>
  <c r="X1883" i="24"/>
  <c r="Y1883" i="24" s="1"/>
  <c r="X2427" i="24"/>
  <c r="Y2427" i="24" s="1"/>
  <c r="X2025" i="24"/>
  <c r="X2480" i="24"/>
  <c r="Y2480" i="24" s="1"/>
  <c r="X2483" i="24"/>
  <c r="Y2483" i="24" s="1"/>
  <c r="X1910" i="24"/>
  <c r="Y1910" i="24" s="1"/>
  <c r="X2426" i="24"/>
  <c r="Y2426" i="24" s="1"/>
  <c r="X2433" i="24"/>
  <c r="Y2433" i="24" s="1"/>
  <c r="X2301" i="24"/>
  <c r="Y2301" i="24" s="1"/>
  <c r="X2476" i="24"/>
  <c r="Y2476" i="24" s="1"/>
  <c r="X2428" i="24"/>
  <c r="X2509" i="24"/>
  <c r="Y2509" i="24" s="1"/>
  <c r="X2498" i="24"/>
  <c r="Y2498" i="24" s="1"/>
  <c r="X1968" i="24"/>
  <c r="Y1968" i="24" s="1"/>
  <c r="X2511" i="24"/>
  <c r="Y2511" i="24" s="1"/>
  <c r="X2539" i="24"/>
  <c r="Y2539" i="24" s="1"/>
  <c r="X1885" i="24"/>
  <c r="Y1885" i="24" s="1"/>
  <c r="X2138" i="24"/>
  <c r="Y2138" i="24" s="1"/>
  <c r="X2528" i="24"/>
  <c r="X2237" i="24"/>
  <c r="Y2237" i="24" s="1"/>
  <c r="X338" i="24"/>
  <c r="Y338" i="24" s="1"/>
  <c r="X2532" i="24"/>
  <c r="Y2532" i="24" s="1"/>
  <c r="X2425" i="24"/>
  <c r="Y2425" i="24" s="1"/>
  <c r="X2164" i="24"/>
  <c r="X339" i="24"/>
  <c r="Y339" i="24" s="1"/>
  <c r="X340" i="24"/>
  <c r="Y340" i="24" s="1"/>
  <c r="X341" i="24"/>
  <c r="X342" i="24"/>
  <c r="Y342" i="24" s="1"/>
  <c r="X2395" i="24"/>
  <c r="Y2395" i="24" s="1"/>
  <c r="X1997" i="24"/>
  <c r="Y1997" i="24" s="1"/>
  <c r="X1333" i="24"/>
  <c r="Y1333" i="24" s="1"/>
  <c r="X1334" i="24"/>
  <c r="Y1334" i="24" s="1"/>
  <c r="X343" i="24"/>
  <c r="Y343" i="24" s="1"/>
  <c r="X1335" i="24"/>
  <c r="Y1335" i="24" s="1"/>
  <c r="X344" i="24"/>
  <c r="X345" i="24"/>
  <c r="Y345" i="24" s="1"/>
  <c r="X346" i="24"/>
  <c r="Y346" i="24" s="1"/>
  <c r="X347" i="24"/>
  <c r="Y347" i="24" s="1"/>
  <c r="X348" i="24"/>
  <c r="Y348" i="24" s="1"/>
  <c r="X349" i="24"/>
  <c r="Y349" i="24" s="1"/>
  <c r="X350" i="24"/>
  <c r="Y350" i="24" s="1"/>
  <c r="X351" i="24"/>
  <c r="Y351" i="24" s="1"/>
  <c r="X352" i="24"/>
  <c r="X353" i="24"/>
  <c r="Y353" i="24" s="1"/>
  <c r="X354" i="24"/>
  <c r="Y354" i="24" s="1"/>
  <c r="X355" i="24"/>
  <c r="Y355" i="24" s="1"/>
  <c r="X356" i="24"/>
  <c r="Y356" i="24" s="1"/>
  <c r="X357" i="24"/>
  <c r="Y357" i="24" s="1"/>
  <c r="X358" i="24"/>
  <c r="Y358" i="24" s="1"/>
  <c r="X359" i="24"/>
  <c r="Y359" i="24" s="1"/>
  <c r="X360" i="24"/>
  <c r="X361" i="24"/>
  <c r="Y361" i="24" s="1"/>
  <c r="X362" i="24"/>
  <c r="Y362" i="24" s="1"/>
  <c r="X363" i="24"/>
  <c r="Y363" i="24" s="1"/>
  <c r="X364" i="24"/>
  <c r="Y364" i="24" s="1"/>
  <c r="X1336" i="24"/>
  <c r="Y1336" i="24" s="1"/>
  <c r="X365" i="24"/>
  <c r="Y365" i="24" s="1"/>
  <c r="X366" i="24"/>
  <c r="X367" i="24"/>
  <c r="X368" i="24"/>
  <c r="Y368" i="24" s="1"/>
  <c r="X1338" i="24"/>
  <c r="Y1338" i="24" s="1"/>
  <c r="X1339" i="24"/>
  <c r="Y1339" i="24" s="1"/>
  <c r="X369" i="24"/>
  <c r="Y369" i="24" s="1"/>
  <c r="X370" i="24"/>
  <c r="Y370" i="24" s="1"/>
  <c r="X1340" i="24"/>
  <c r="Y1340" i="24" s="1"/>
  <c r="X371" i="24"/>
  <c r="Y371" i="24" s="1"/>
  <c r="X372" i="24"/>
  <c r="X1341" i="24"/>
  <c r="Y1341" i="24" s="1"/>
  <c r="X373" i="24"/>
  <c r="Y373" i="24" s="1"/>
  <c r="X1342" i="24"/>
  <c r="Y1342" i="24" s="1"/>
  <c r="X1343" i="24"/>
  <c r="Y1343" i="24" s="1"/>
  <c r="X374" i="24"/>
  <c r="Y374" i="24" s="1"/>
  <c r="X1344" i="24"/>
  <c r="Y1344" i="24" s="1"/>
  <c r="X1345" i="24"/>
  <c r="Y1345" i="24" s="1"/>
  <c r="X1346" i="24"/>
  <c r="X1347" i="24"/>
  <c r="Y1347" i="24" s="1"/>
  <c r="X375" i="24"/>
  <c r="Y375" i="24" s="1"/>
  <c r="X376" i="24"/>
  <c r="Y376" i="24" s="1"/>
  <c r="X377" i="24"/>
  <c r="Y377" i="24" s="1"/>
  <c r="X1348" i="24"/>
  <c r="Y1348" i="24" s="1"/>
  <c r="X1349" i="24"/>
  <c r="Y1349" i="24" s="1"/>
  <c r="X1350" i="24"/>
  <c r="Y1350" i="24" s="1"/>
  <c r="X1351" i="24"/>
  <c r="X378" i="24"/>
  <c r="Y378" i="24" s="1"/>
  <c r="X379" i="24"/>
  <c r="Y379" i="24" s="1"/>
  <c r="X1352" i="24"/>
  <c r="Y1352" i="24" s="1"/>
  <c r="X380" i="24"/>
  <c r="Y380" i="24" s="1"/>
  <c r="X381" i="24"/>
  <c r="Y381" i="24" s="1"/>
  <c r="X382" i="24"/>
  <c r="Y382" i="24" s="1"/>
  <c r="X1353" i="24"/>
  <c r="Y1353" i="24" s="1"/>
  <c r="X383" i="24"/>
  <c r="X384" i="24"/>
  <c r="Y384" i="24" s="1"/>
  <c r="X1355" i="24"/>
  <c r="X2166" i="24"/>
  <c r="Y2166" i="24" s="1"/>
  <c r="X2517" i="24"/>
  <c r="Y2517" i="24" s="1"/>
  <c r="X2537" i="24"/>
  <c r="Y2537" i="24" s="1"/>
  <c r="X2540" i="24"/>
  <c r="Y2540" i="24" s="1"/>
  <c r="X1915" i="24"/>
  <c r="X1916" i="24"/>
  <c r="Y1916" i="24" s="1"/>
  <c r="X2139" i="24"/>
  <c r="Y2139" i="24" s="1"/>
  <c r="X2497" i="24"/>
  <c r="X1957" i="24"/>
  <c r="Y1957" i="24" s="1"/>
  <c r="X2531" i="24"/>
  <c r="Y2531" i="24" s="1"/>
  <c r="X2182" i="24"/>
  <c r="Y2182" i="24" s="1"/>
  <c r="X1887" i="24"/>
  <c r="Y1887" i="24" s="1"/>
  <c r="X2127" i="24"/>
  <c r="Y2127" i="24" s="1"/>
  <c r="X1991" i="24"/>
  <c r="Y1991" i="24" s="1"/>
  <c r="X1936" i="24"/>
  <c r="Y1936" i="24" s="1"/>
  <c r="X2535" i="24"/>
  <c r="Y2535" i="24" s="1"/>
  <c r="X2112" i="24"/>
  <c r="Y2112" i="24" s="1"/>
  <c r="X1970" i="24"/>
  <c r="Y1970" i="24" s="1"/>
  <c r="X2036" i="24"/>
  <c r="Y2036" i="24" s="1"/>
  <c r="X1956" i="24"/>
  <c r="Y1956" i="24" s="1"/>
  <c r="X1356" i="24"/>
  <c r="Y1356" i="24" s="1"/>
  <c r="X385" i="24"/>
  <c r="Y385" i="24" s="1"/>
  <c r="X386" i="24"/>
  <c r="Y386" i="24" s="1"/>
  <c r="X1357" i="24"/>
  <c r="X1358" i="24"/>
  <c r="Y1358" i="24" s="1"/>
  <c r="X1359" i="24"/>
  <c r="Y1359" i="24" s="1"/>
  <c r="X387" i="24"/>
  <c r="Y387" i="24" s="1"/>
  <c r="X1360" i="24"/>
  <c r="Y1360" i="24" s="1"/>
  <c r="X1361" i="24"/>
  <c r="X388" i="24"/>
  <c r="Y388" i="24" s="1"/>
  <c r="X389" i="24"/>
  <c r="Y389" i="24" s="1"/>
  <c r="X1362" i="24"/>
  <c r="Y1362" i="24" s="1"/>
  <c r="X390" i="24"/>
  <c r="X391" i="24"/>
  <c r="Y391" i="24" s="1"/>
  <c r="X392" i="24"/>
  <c r="Y392" i="24" s="1"/>
  <c r="X393" i="24"/>
  <c r="Y393" i="24" s="1"/>
  <c r="X394" i="24"/>
  <c r="X395" i="24"/>
  <c r="Y395" i="24" s="1"/>
  <c r="X396" i="24"/>
  <c r="Y396" i="24" s="1"/>
  <c r="X397" i="24"/>
  <c r="X1363" i="24"/>
  <c r="X398" i="24"/>
  <c r="Y398" i="24" s="1"/>
  <c r="X399" i="24"/>
  <c r="Y399" i="24" s="1"/>
  <c r="X400" i="24"/>
  <c r="Y400" i="24" s="1"/>
  <c r="X401" i="24"/>
  <c r="Y401" i="24" s="1"/>
  <c r="X402" i="24"/>
  <c r="Y402" i="24" s="1"/>
  <c r="X403" i="24"/>
  <c r="Y403" i="24" s="1"/>
  <c r="X404" i="24"/>
  <c r="Y404" i="24" s="1"/>
  <c r="X405" i="24"/>
  <c r="Y405" i="24" s="1"/>
  <c r="X406" i="24"/>
  <c r="Y406" i="24" s="1"/>
  <c r="X407" i="24"/>
  <c r="Y407" i="24" s="1"/>
  <c r="X408" i="24"/>
  <c r="Y408" i="24" s="1"/>
  <c r="X409" i="24"/>
  <c r="Y409" i="24" s="1"/>
  <c r="X410" i="24"/>
  <c r="Y410" i="24" s="1"/>
  <c r="X411" i="24"/>
  <c r="Y411" i="24" s="1"/>
  <c r="X412" i="24"/>
  <c r="Y412" i="24" s="1"/>
  <c r="X413" i="24"/>
  <c r="Y413" i="24" s="1"/>
  <c r="X414" i="24"/>
  <c r="Y414" i="24" s="1"/>
  <c r="X1364" i="24"/>
  <c r="Y1364" i="24" s="1"/>
  <c r="X415" i="24"/>
  <c r="Y415" i="24" s="1"/>
  <c r="X1366" i="24"/>
  <c r="Y1366" i="24" s="1"/>
  <c r="X416" i="24"/>
  <c r="Y416" i="24" s="1"/>
  <c r="X417" i="24"/>
  <c r="Y417" i="24" s="1"/>
  <c r="X1367" i="24"/>
  <c r="Y1367" i="24" s="1"/>
  <c r="X2125" i="24"/>
  <c r="Y2125" i="24" s="1"/>
  <c r="X1924" i="24"/>
  <c r="Y1924" i="24" s="1"/>
  <c r="X2211" i="24"/>
  <c r="Y2211" i="24" s="1"/>
  <c r="X2305" i="24"/>
  <c r="Y2305" i="24" s="1"/>
  <c r="X1930" i="24"/>
  <c r="Y1930" i="24" s="1"/>
  <c r="X2298" i="24"/>
  <c r="Y2298" i="24" s="1"/>
  <c r="X1863" i="24"/>
  <c r="Y1863" i="24" s="1"/>
  <c r="X2271" i="24"/>
  <c r="X2300" i="24"/>
  <c r="Y2300" i="24" s="1"/>
  <c r="X2005" i="24"/>
  <c r="Y2005" i="24" s="1"/>
  <c r="X2437" i="24"/>
  <c r="Y2437" i="24" s="1"/>
  <c r="X2367" i="24"/>
  <c r="Y2367" i="24" s="1"/>
  <c r="X1864" i="24"/>
  <c r="Y1864" i="24" s="1"/>
  <c r="X2204" i="24"/>
  <c r="Y2204" i="24" s="1"/>
  <c r="X2297" i="24"/>
  <c r="Y2297" i="24" s="1"/>
  <c r="X2077" i="24"/>
  <c r="X2319" i="24"/>
  <c r="Y2319" i="24" s="1"/>
  <c r="X2307" i="24"/>
  <c r="Y2307" i="24" s="1"/>
  <c r="X2384" i="24"/>
  <c r="Y2384" i="24" s="1"/>
  <c r="X1368" i="24"/>
  <c r="Y1368" i="24" s="1"/>
  <c r="X2021" i="24"/>
  <c r="Y2021" i="24" s="1"/>
  <c r="X2245" i="24"/>
  <c r="Y2245" i="24" s="1"/>
  <c r="X1873" i="24"/>
  <c r="Y1873" i="24" s="1"/>
  <c r="X2135" i="24"/>
  <c r="Y2135" i="24" s="1"/>
  <c r="X2137" i="24"/>
  <c r="Y2137" i="24" s="1"/>
  <c r="X1369" i="24"/>
  <c r="Y1369" i="24" s="1"/>
  <c r="X2277" i="24"/>
  <c r="Y2277" i="24" s="1"/>
  <c r="X2227" i="24"/>
  <c r="Y2227" i="24" s="1"/>
  <c r="X2423" i="24"/>
  <c r="Y2423" i="24" s="1"/>
  <c r="X1370" i="24"/>
  <c r="Y1370" i="24" s="1"/>
  <c r="X418" i="24"/>
  <c r="Y418" i="24" s="1"/>
  <c r="X419" i="24"/>
  <c r="Y419" i="24" s="1"/>
  <c r="X420" i="24"/>
  <c r="Y420" i="24" s="1"/>
  <c r="X421" i="24"/>
  <c r="Y421" i="24" s="1"/>
  <c r="X422" i="24"/>
  <c r="Y422" i="24" s="1"/>
  <c r="X423" i="24"/>
  <c r="Y423" i="24" s="1"/>
  <c r="X424" i="24"/>
  <c r="Y424" i="24" s="1"/>
  <c r="X1371" i="24"/>
  <c r="Y1371" i="24" s="1"/>
  <c r="X1372" i="24"/>
  <c r="Y1372" i="24" s="1"/>
  <c r="X1995" i="24"/>
  <c r="X2167" i="24"/>
  <c r="Y2167" i="24" s="1"/>
  <c r="X2119" i="24"/>
  <c r="Y2119" i="24" s="1"/>
  <c r="X2061" i="24"/>
  <c r="Y2061" i="24" s="1"/>
  <c r="X2251" i="24"/>
  <c r="Y2251" i="24" s="1"/>
  <c r="X1993" i="24"/>
  <c r="Y1993" i="24" s="1"/>
  <c r="X1897" i="24"/>
  <c r="Y1897" i="24" s="1"/>
  <c r="X2103" i="24"/>
  <c r="Y2103" i="24" s="1"/>
  <c r="X2104" i="24"/>
  <c r="X1858" i="24"/>
  <c r="Y1858" i="24" s="1"/>
  <c r="X2187" i="24"/>
  <c r="Y2187" i="24" s="1"/>
  <c r="X2089" i="24"/>
  <c r="Y2089" i="24" s="1"/>
  <c r="X1856" i="24"/>
  <c r="Y1856" i="24" s="1"/>
  <c r="X2376" i="24"/>
  <c r="Y2376" i="24" s="1"/>
  <c r="X1978" i="24"/>
  <c r="Y1978" i="24" s="1"/>
  <c r="X2279" i="24"/>
  <c r="Y2279" i="24" s="1"/>
  <c r="X2216" i="24"/>
  <c r="X1855" i="24"/>
  <c r="Y1855" i="24" s="1"/>
  <c r="X1911" i="24"/>
  <c r="Y1911" i="24" s="1"/>
  <c r="X1899" i="24"/>
  <c r="Y1899" i="24" s="1"/>
  <c r="X2144" i="24"/>
  <c r="Y2144" i="24" s="1"/>
  <c r="X1904" i="24"/>
  <c r="Y1904" i="24" s="1"/>
  <c r="X1898" i="24"/>
  <c r="Y1898" i="24" s="1"/>
  <c r="X2287" i="24"/>
  <c r="Y2287" i="24" s="1"/>
  <c r="X2186" i="24"/>
  <c r="Y2186" i="24" s="1"/>
  <c r="X1900" i="24"/>
  <c r="Y1900" i="24" s="1"/>
  <c r="X1972" i="24"/>
  <c r="Y1972" i="24" s="1"/>
  <c r="X2116" i="24"/>
  <c r="Y2116" i="24" s="1"/>
  <c r="X2214" i="24"/>
  <c r="Y2214" i="24" s="1"/>
  <c r="X2075" i="24"/>
  <c r="Y2075" i="24" s="1"/>
  <c r="X1977" i="24"/>
  <c r="Y1977" i="24" s="1"/>
  <c r="X2303" i="24"/>
  <c r="Y2303" i="24" s="1"/>
  <c r="X2435" i="24"/>
  <c r="Y2435" i="24" s="1"/>
  <c r="X2248" i="24"/>
  <c r="Y2248" i="24" s="1"/>
  <c r="X1905" i="24"/>
  <c r="Y1905" i="24" s="1"/>
  <c r="X1947" i="24"/>
  <c r="Y1947" i="24" s="1"/>
  <c r="X2323" i="24"/>
  <c r="Y2323" i="24" s="1"/>
  <c r="X2038" i="24"/>
  <c r="Y2038" i="24" s="1"/>
  <c r="X1927" i="24"/>
  <c r="Y1927" i="24" s="1"/>
  <c r="X1980" i="24"/>
  <c r="Y1980" i="24" s="1"/>
  <c r="X2132" i="24"/>
  <c r="Y2132" i="24" s="1"/>
  <c r="X2170" i="24"/>
  <c r="Y2170" i="24" s="1"/>
  <c r="X2295" i="24"/>
  <c r="Y2295" i="24" s="1"/>
  <c r="X2042" i="24"/>
  <c r="X2286" i="24"/>
  <c r="Y2286" i="24" s="1"/>
  <c r="X2175" i="24"/>
  <c r="Y2175" i="24" s="1"/>
  <c r="X1982" i="24"/>
  <c r="Y1982" i="24" s="1"/>
  <c r="X2013" i="24"/>
  <c r="Y2013" i="24" s="1"/>
  <c r="X2115" i="24"/>
  <c r="Y2115" i="24" s="1"/>
  <c r="X2249" i="24"/>
  <c r="Y2249" i="24" s="1"/>
  <c r="X2131" i="24"/>
  <c r="Y2131" i="24" s="1"/>
  <c r="X2406" i="24"/>
  <c r="Y2406" i="24" s="1"/>
  <c r="X2378" i="24"/>
  <c r="Y2378" i="24" s="1"/>
  <c r="X2294" i="24"/>
  <c r="Y2294" i="24" s="1"/>
  <c r="X2117" i="24"/>
  <c r="Y2117" i="24" s="1"/>
  <c r="X2195" i="24"/>
  <c r="Y2195" i="24" s="1"/>
  <c r="X2387" i="24"/>
  <c r="X2302" i="24"/>
  <c r="Y2302" i="24" s="1"/>
  <c r="X2239" i="24"/>
  <c r="Y2239" i="24" s="1"/>
  <c r="X1854" i="24"/>
  <c r="Y1854" i="24" s="1"/>
  <c r="X2188" i="24"/>
  <c r="Y2188" i="24" s="1"/>
  <c r="X2062" i="24"/>
  <c r="Y2062" i="24" s="1"/>
  <c r="X1917" i="24"/>
  <c r="Y1917" i="24" s="1"/>
  <c r="X2012" i="24"/>
  <c r="Y2012" i="24" s="1"/>
  <c r="X2364" i="24"/>
  <c r="X1937" i="24"/>
  <c r="Y1937" i="24" s="1"/>
  <c r="X2010" i="24"/>
  <c r="Y2010" i="24" s="1"/>
  <c r="X1918" i="24"/>
  <c r="Y1918" i="24" s="1"/>
  <c r="X2315" i="24"/>
  <c r="Y2315" i="24" s="1"/>
  <c r="X1926" i="24"/>
  <c r="Y1926" i="24" s="1"/>
  <c r="X1979" i="24"/>
  <c r="Y1979" i="24" s="1"/>
  <c r="X1946" i="24"/>
  <c r="Y1946" i="24" s="1"/>
  <c r="X2183" i="24"/>
  <c r="X1975" i="24"/>
  <c r="Y1975" i="24" s="1"/>
  <c r="X2009" i="24"/>
  <c r="Y2009" i="24" s="1"/>
  <c r="X2337" i="24"/>
  <c r="Y2337" i="24" s="1"/>
  <c r="X2223" i="24"/>
  <c r="Y2223" i="24" s="1"/>
  <c r="X1891" i="24"/>
  <c r="Y1891" i="24" s="1"/>
  <c r="X2390" i="24"/>
  <c r="Y2390" i="24" s="1"/>
  <c r="X2229" i="24"/>
  <c r="Y2229" i="24" s="1"/>
  <c r="X2196" i="24"/>
  <c r="Y2196" i="24" s="1"/>
  <c r="X1960" i="24"/>
  <c r="Y1960" i="24" s="1"/>
  <c r="X2189" i="24"/>
  <c r="Y2189" i="24" s="1"/>
  <c r="X425" i="24"/>
  <c r="Y425" i="24" s="1"/>
  <c r="X426" i="24"/>
  <c r="Y426" i="24" s="1"/>
  <c r="X427" i="24"/>
  <c r="Y427" i="24" s="1"/>
  <c r="X428" i="24"/>
  <c r="Y428" i="24" s="1"/>
  <c r="X1373" i="24"/>
  <c r="Y1373" i="24" s="1"/>
  <c r="X1374" i="24"/>
  <c r="X1375" i="24"/>
  <c r="Y1375" i="24" s="1"/>
  <c r="X429" i="24"/>
  <c r="Y429" i="24" s="1"/>
  <c r="X430" i="24"/>
  <c r="Y430" i="24" s="1"/>
  <c r="X431" i="24"/>
  <c r="Y431" i="24" s="1"/>
  <c r="X1376" i="24"/>
  <c r="Y1376" i="24" s="1"/>
  <c r="X432" i="24"/>
  <c r="Y432" i="24" s="1"/>
  <c r="X433" i="24"/>
  <c r="Y433" i="24" s="1"/>
  <c r="X434" i="24"/>
  <c r="Y434" i="24" s="1"/>
  <c r="X435" i="24"/>
  <c r="Y435" i="24" s="1"/>
  <c r="X1377" i="24"/>
  <c r="Y1377" i="24" s="1"/>
  <c r="X436" i="24"/>
  <c r="Y436" i="24" s="1"/>
  <c r="X437" i="24"/>
  <c r="Y437" i="24" s="1"/>
  <c r="X438" i="24"/>
  <c r="Y438" i="24" s="1"/>
  <c r="X1378" i="24"/>
  <c r="Y1378" i="24" s="1"/>
  <c r="X1379" i="24"/>
  <c r="Y1379" i="24" s="1"/>
  <c r="X439" i="24"/>
  <c r="Y439" i="24" s="1"/>
  <c r="X440" i="24"/>
  <c r="Y440" i="24" s="1"/>
  <c r="X441" i="24"/>
  <c r="Y441" i="24" s="1"/>
  <c r="X1381" i="24"/>
  <c r="Y1381" i="24" s="1"/>
  <c r="X442" i="24"/>
  <c r="Y442" i="24" s="1"/>
  <c r="X443" i="24"/>
  <c r="Y443" i="24" s="1"/>
  <c r="X1382" i="24"/>
  <c r="X444" i="24"/>
  <c r="Y444" i="24" s="1"/>
  <c r="X445" i="24"/>
  <c r="Y445" i="24" s="1"/>
  <c r="X1383" i="24"/>
  <c r="Y1383" i="24" s="1"/>
  <c r="X446" i="24"/>
  <c r="Y446" i="24" s="1"/>
  <c r="X1384" i="24"/>
  <c r="Y1384" i="24" s="1"/>
  <c r="X447" i="24"/>
  <c r="Y447" i="24" s="1"/>
  <c r="X1385" i="24"/>
  <c r="Y1385" i="24" s="1"/>
  <c r="X448" i="24"/>
  <c r="X449" i="24"/>
  <c r="Y449" i="24" s="1"/>
  <c r="X450" i="24"/>
  <c r="Y450" i="24" s="1"/>
  <c r="X451" i="24"/>
  <c r="Y451" i="24" s="1"/>
  <c r="X1386" i="24"/>
  <c r="Y1386" i="24" s="1"/>
  <c r="X1387" i="24"/>
  <c r="Y1387" i="24" s="1"/>
  <c r="X1388" i="24"/>
  <c r="Y1388" i="24" s="1"/>
  <c r="X452" i="24"/>
  <c r="Y452" i="24" s="1"/>
  <c r="X453" i="24"/>
  <c r="X454" i="24"/>
  <c r="Y454" i="24" s="1"/>
  <c r="X455" i="24"/>
  <c r="X456" i="24"/>
  <c r="Y456" i="24" s="1"/>
  <c r="X1389" i="24"/>
  <c r="Y1389" i="24" s="1"/>
  <c r="X457" i="24"/>
  <c r="Y457" i="24" s="1"/>
  <c r="X458" i="24"/>
  <c r="Y458" i="24" s="1"/>
  <c r="X459" i="24"/>
  <c r="Y459" i="24" s="1"/>
  <c r="X460" i="24"/>
  <c r="X461" i="24"/>
  <c r="Y461" i="24" s="1"/>
  <c r="X462" i="24"/>
  <c r="Y462" i="24" s="1"/>
  <c r="X463" i="24"/>
  <c r="Y463" i="24" s="1"/>
  <c r="X464" i="24"/>
  <c r="Y464" i="24" s="1"/>
  <c r="X465" i="24"/>
  <c r="Y465" i="24" s="1"/>
  <c r="X466" i="24"/>
  <c r="Y466" i="24" s="1"/>
  <c r="X467" i="24"/>
  <c r="Y467" i="24" s="1"/>
  <c r="X468" i="24"/>
  <c r="X469" i="24"/>
  <c r="Y469" i="24" s="1"/>
  <c r="X470" i="24"/>
  <c r="Y470" i="24" s="1"/>
  <c r="X471" i="24"/>
  <c r="Y471" i="24" s="1"/>
  <c r="X472" i="24"/>
  <c r="Y472" i="24" s="1"/>
  <c r="X2097" i="24"/>
  <c r="Y2097" i="24" s="1"/>
  <c r="X1912" i="24"/>
  <c r="Y1912" i="24" s="1"/>
  <c r="X2019" i="24"/>
  <c r="Y2019" i="24" s="1"/>
  <c r="X1390" i="24"/>
  <c r="X1391" i="24"/>
  <c r="Y1391" i="24" s="1"/>
  <c r="X1392" i="24"/>
  <c r="Y1392" i="24" s="1"/>
  <c r="X1393" i="24"/>
  <c r="Y1393" i="24" s="1"/>
  <c r="X1394" i="24"/>
  <c r="Y1394" i="24" s="1"/>
  <c r="X1395" i="24"/>
  <c r="Y1395" i="24" s="1"/>
  <c r="X1396" i="24"/>
  <c r="Y1396" i="24" s="1"/>
  <c r="X1397" i="24"/>
  <c r="Y1397" i="24" s="1"/>
  <c r="X1962" i="24"/>
  <c r="X2207" i="24"/>
  <c r="Y2207" i="24" s="1"/>
  <c r="X2152" i="24"/>
  <c r="Y2152" i="24" s="1"/>
  <c r="X2045" i="24"/>
  <c r="Y2045" i="24" s="1"/>
  <c r="X1985" i="24"/>
  <c r="Y1985" i="24" s="1"/>
  <c r="X2020" i="24"/>
  <c r="Y2020" i="24" s="1"/>
  <c r="X2151" i="24"/>
  <c r="Y2151" i="24" s="1"/>
  <c r="X2133" i="24"/>
  <c r="Y2133" i="24" s="1"/>
  <c r="X2282" i="24"/>
  <c r="X2320" i="24"/>
  <c r="Y2320" i="24" s="1"/>
  <c r="X2046" i="24"/>
  <c r="Y2046" i="24" s="1"/>
  <c r="X2244" i="24"/>
  <c r="Y2244" i="24" s="1"/>
  <c r="X1398" i="24"/>
  <c r="Y1398" i="24" s="1"/>
  <c r="X473" i="24"/>
  <c r="Y473" i="24" s="1"/>
  <c r="X474" i="24"/>
  <c r="Y474" i="24" s="1"/>
  <c r="X475" i="24"/>
  <c r="Y475" i="24" s="1"/>
  <c r="X476" i="24"/>
  <c r="X477" i="24"/>
  <c r="Y477" i="24" s="1"/>
  <c r="X478" i="24"/>
  <c r="Y478" i="24" s="1"/>
  <c r="X1399" i="24"/>
  <c r="Y1399" i="24" s="1"/>
  <c r="X479" i="24"/>
  <c r="Y479" i="24" s="1"/>
  <c r="X1400" i="24"/>
  <c r="Y1400" i="24" s="1"/>
  <c r="X480" i="24"/>
  <c r="Y480" i="24" s="1"/>
  <c r="X481" i="24"/>
  <c r="Y481" i="24" s="1"/>
  <c r="X1894" i="24"/>
  <c r="X2474" i="24"/>
  <c r="Y2474" i="24" s="1"/>
  <c r="X1401" i="24"/>
  <c r="Y1401" i="24" s="1"/>
  <c r="X482" i="24"/>
  <c r="Y482" i="24" s="1"/>
  <c r="X483" i="24"/>
  <c r="Y483" i="24" s="1"/>
  <c r="X484" i="24"/>
  <c r="Y484" i="24" s="1"/>
  <c r="X485" i="24"/>
  <c r="Y485" i="24" s="1"/>
  <c r="X486" i="24"/>
  <c r="Y486" i="24" s="1"/>
  <c r="X487" i="24"/>
  <c r="X2526" i="24"/>
  <c r="Y2526" i="24" s="1"/>
  <c r="X2508" i="24"/>
  <c r="Y2508" i="24" s="1"/>
  <c r="X2334" i="24"/>
  <c r="Y2334" i="24" s="1"/>
  <c r="X1944" i="24"/>
  <c r="Y1944" i="24" s="1"/>
  <c r="X2221" i="24"/>
  <c r="Y2221" i="24" s="1"/>
  <c r="X488" i="24"/>
  <c r="Y488" i="24" s="1"/>
  <c r="X489" i="24"/>
  <c r="Y489" i="24" s="1"/>
  <c r="X490" i="24"/>
  <c r="X491" i="24"/>
  <c r="Y491" i="24" s="1"/>
  <c r="X492" i="24"/>
  <c r="Y492" i="24" s="1"/>
  <c r="X493" i="24"/>
  <c r="Y493" i="24" s="1"/>
  <c r="X494" i="24"/>
  <c r="Y494" i="24" s="1"/>
  <c r="X495" i="24"/>
  <c r="Y495" i="24" s="1"/>
  <c r="X496" i="24"/>
  <c r="Y496" i="24" s="1"/>
  <c r="X497" i="24"/>
  <c r="X498" i="24"/>
  <c r="X499" i="24"/>
  <c r="Y499" i="24" s="1"/>
  <c r="X500" i="24"/>
  <c r="Y500" i="24" s="1"/>
  <c r="X501" i="24"/>
  <c r="Y501" i="24" s="1"/>
  <c r="X502" i="24"/>
  <c r="Y502" i="24" s="1"/>
  <c r="X503" i="24"/>
  <c r="Y503" i="24" s="1"/>
  <c r="X1404" i="24"/>
  <c r="Y1404" i="24" s="1"/>
  <c r="X504" i="24"/>
  <c r="X505" i="24"/>
  <c r="Y505" i="24" s="1"/>
  <c r="X1405" i="24"/>
  <c r="Y1405" i="24" s="1"/>
  <c r="X506" i="24"/>
  <c r="Y506" i="24" s="1"/>
  <c r="X507" i="24"/>
  <c r="Y507" i="24" s="1"/>
  <c r="X508" i="24"/>
  <c r="Y508" i="24" s="1"/>
  <c r="X509" i="24"/>
  <c r="Y509" i="24" s="1"/>
  <c r="X1406" i="24"/>
  <c r="Y1406" i="24" s="1"/>
  <c r="X1407" i="24"/>
  <c r="Y1407" i="24" s="1"/>
  <c r="X1408" i="24"/>
  <c r="Y1408" i="24" s="1"/>
  <c r="X1409" i="24"/>
  <c r="Y1409" i="24" s="1"/>
  <c r="X1410" i="24"/>
  <c r="Y1410" i="24" s="1"/>
  <c r="X1411" i="24"/>
  <c r="Y1411" i="24" s="1"/>
  <c r="X1412" i="24"/>
  <c r="Y1412" i="24" s="1"/>
  <c r="X1413" i="24"/>
  <c r="Y1413" i="24" s="1"/>
  <c r="X1414" i="24"/>
  <c r="Y1414" i="24" s="1"/>
  <c r="X1415" i="24"/>
  <c r="Y1415" i="24" s="1"/>
  <c r="X510" i="24"/>
  <c r="X1416" i="24"/>
  <c r="Y1416" i="24" s="1"/>
  <c r="X1417" i="24"/>
  <c r="Y1417" i="24" s="1"/>
  <c r="X1418" i="24"/>
  <c r="Y1418" i="24" s="1"/>
  <c r="X1419" i="24"/>
  <c r="Y1419" i="24" s="1"/>
  <c r="X1420" i="24"/>
  <c r="Y1420" i="24" s="1"/>
  <c r="X1422" i="24"/>
  <c r="Y1422" i="24" s="1"/>
  <c r="X1958" i="24"/>
  <c r="Y1958" i="24" s="1"/>
  <c r="X1423" i="24"/>
  <c r="Y1423" i="24" s="1"/>
  <c r="X1424" i="24"/>
  <c r="Y1424" i="24" s="1"/>
  <c r="X1425" i="24"/>
  <c r="X1426" i="24"/>
  <c r="Y1426" i="24" s="1"/>
  <c r="X511" i="24"/>
  <c r="Y511" i="24" s="1"/>
  <c r="X512" i="24"/>
  <c r="Y512" i="24" s="1"/>
  <c r="X513" i="24"/>
  <c r="Y513" i="24" s="1"/>
  <c r="X514" i="24"/>
  <c r="Y514" i="24" s="1"/>
  <c r="X515" i="24"/>
  <c r="Y515" i="24" s="1"/>
  <c r="X516" i="24"/>
  <c r="Y516" i="24" s="1"/>
  <c r="X517" i="24"/>
  <c r="Y517" i="24" s="1"/>
  <c r="X518" i="24"/>
  <c r="Y518" i="24" s="1"/>
  <c r="X519" i="24"/>
  <c r="Y519" i="24" s="1"/>
  <c r="X520" i="24"/>
  <c r="Y520" i="24" s="1"/>
  <c r="X1427" i="24"/>
  <c r="Y1427" i="24" s="1"/>
  <c r="X521" i="24"/>
  <c r="Y521" i="24" s="1"/>
  <c r="X522" i="24"/>
  <c r="X523" i="24"/>
  <c r="Y523" i="24" s="1"/>
  <c r="X2430" i="24"/>
  <c r="Y2430" i="24" s="1"/>
  <c r="X1954" i="24"/>
  <c r="Y1954" i="24" s="1"/>
  <c r="X1999" i="24"/>
  <c r="Y1999" i="24" s="1"/>
  <c r="X2007" i="24"/>
  <c r="Y2007" i="24" s="1"/>
  <c r="X2499" i="24"/>
  <c r="Y2499" i="24" s="1"/>
  <c r="X2475" i="24"/>
  <c r="Y2475" i="24" s="1"/>
  <c r="X1941" i="24"/>
  <c r="Y1941" i="24" s="1"/>
  <c r="X1428" i="24"/>
  <c r="Y1428" i="24" s="1"/>
  <c r="X524" i="24"/>
  <c r="X525" i="24"/>
  <c r="Y525" i="24" s="1"/>
  <c r="X1429" i="24"/>
  <c r="Y1429" i="24" s="1"/>
  <c r="X1430" i="24"/>
  <c r="Y1430" i="24" s="1"/>
  <c r="X526" i="24"/>
  <c r="Y526" i="24" s="1"/>
  <c r="X1431" i="24"/>
  <c r="Y1431" i="24" s="1"/>
  <c r="X527" i="24"/>
  <c r="X528" i="24"/>
  <c r="Y528" i="24" s="1"/>
  <c r="X529" i="24"/>
  <c r="X1432" i="24"/>
  <c r="Y1432" i="24" s="1"/>
  <c r="X530" i="24"/>
  <c r="Y530" i="24" s="1"/>
  <c r="X1433" i="24"/>
  <c r="Y1433" i="24" s="1"/>
  <c r="X1434" i="24"/>
  <c r="Y1434" i="24" s="1"/>
  <c r="X1907" i="24"/>
  <c r="Y1907" i="24" s="1"/>
  <c r="X1950" i="24"/>
  <c r="X531" i="24"/>
  <c r="Y531" i="24" s="1"/>
  <c r="X532" i="24"/>
  <c r="Y532" i="24" s="1"/>
  <c r="X533" i="24"/>
  <c r="Y533" i="24" s="1"/>
  <c r="X534" i="24"/>
  <c r="Y534" i="24" s="1"/>
  <c r="X535" i="24"/>
  <c r="Y535" i="24" s="1"/>
  <c r="X536" i="24"/>
  <c r="Y536" i="24" s="1"/>
  <c r="X1435" i="24"/>
  <c r="Y1435" i="24" s="1"/>
  <c r="X537" i="24"/>
  <c r="X1436" i="24"/>
  <c r="Y1436" i="24" s="1"/>
  <c r="X538" i="24"/>
  <c r="Y538" i="24" s="1"/>
  <c r="X539" i="24"/>
  <c r="Y539" i="24" s="1"/>
  <c r="X540" i="24"/>
  <c r="Y540" i="24" s="1"/>
  <c r="X2450" i="24"/>
  <c r="Y2450" i="24" s="1"/>
  <c r="X1437" i="24"/>
  <c r="Y1437" i="24" s="1"/>
  <c r="X541" i="24"/>
  <c r="X542" i="24"/>
  <c r="X543" i="24"/>
  <c r="Y543" i="24" s="1"/>
  <c r="X1438" i="24"/>
  <c r="X544" i="24"/>
  <c r="Y544" i="24" s="1"/>
  <c r="X545" i="24"/>
  <c r="Y545" i="24" s="1"/>
  <c r="X1439" i="24"/>
  <c r="Y1439" i="24" s="1"/>
  <c r="X1440" i="24"/>
  <c r="Y1440" i="24" s="1"/>
  <c r="X546" i="24"/>
  <c r="Y546" i="24" s="1"/>
  <c r="X1441" i="24"/>
  <c r="X547" i="24"/>
  <c r="Y547" i="24" s="1"/>
  <c r="X548" i="24"/>
  <c r="Y548" i="24" s="1"/>
  <c r="X1442" i="24"/>
  <c r="Y1442" i="24" s="1"/>
  <c r="X549" i="24"/>
  <c r="Y549" i="24" s="1"/>
  <c r="X550" i="24"/>
  <c r="Y550" i="24" s="1"/>
  <c r="X551" i="24"/>
  <c r="Y551" i="24" s="1"/>
  <c r="X1443" i="24"/>
  <c r="Y1443" i="24" s="1"/>
  <c r="X1444" i="24"/>
  <c r="Y1444" i="24" s="1"/>
  <c r="X1445" i="24"/>
  <c r="Y1445" i="24" s="1"/>
  <c r="X2451" i="24"/>
  <c r="Y2451" i="24" s="1"/>
  <c r="X552" i="24"/>
  <c r="Y552" i="24" s="1"/>
  <c r="X1446" i="24"/>
  <c r="Y1446" i="24" s="1"/>
  <c r="X1447" i="24"/>
  <c r="Y1447" i="24" s="1"/>
  <c r="X1448" i="24"/>
  <c r="Y1448" i="24" s="1"/>
  <c r="X553" i="24"/>
  <c r="Y553" i="24" s="1"/>
  <c r="X1449" i="24"/>
  <c r="Y1449" i="24" s="1"/>
  <c r="X1450" i="24"/>
  <c r="Y1450" i="24" s="1"/>
  <c r="X554" i="24"/>
  <c r="Y554" i="24" s="1"/>
  <c r="X555" i="24"/>
  <c r="Y555" i="24" s="1"/>
  <c r="X1451" i="24"/>
  <c r="Y1451" i="24" s="1"/>
  <c r="X1452" i="24"/>
  <c r="Y1452" i="24" s="1"/>
  <c r="X1453" i="24"/>
  <c r="Y1453" i="24" s="1"/>
  <c r="X1454" i="24"/>
  <c r="Y1454" i="24" s="1"/>
  <c r="X556" i="24"/>
  <c r="Y556" i="24" s="1"/>
  <c r="X557" i="24"/>
  <c r="Y557" i="24" s="1"/>
  <c r="X1455" i="24"/>
  <c r="Y1455" i="24" s="1"/>
  <c r="X558" i="24"/>
  <c r="Y558" i="24" s="1"/>
  <c r="X1456" i="24"/>
  <c r="Y1456" i="24" s="1"/>
  <c r="X559" i="24"/>
  <c r="Y559" i="24" s="1"/>
  <c r="X1457" i="24"/>
  <c r="Y1457" i="24" s="1"/>
  <c r="X560" i="24"/>
  <c r="Y560" i="24" s="1"/>
  <c r="X1458" i="24"/>
  <c r="X561" i="24"/>
  <c r="Y561" i="24" s="1"/>
  <c r="X562" i="24"/>
  <c r="X1459" i="24"/>
  <c r="Y1459" i="24" s="1"/>
  <c r="X563" i="24"/>
  <c r="Y563" i="24" s="1"/>
  <c r="X1460" i="24"/>
  <c r="Y1460" i="24" s="1"/>
  <c r="X564" i="24"/>
  <c r="Y564" i="24" s="1"/>
  <c r="X1461" i="24"/>
  <c r="Y1461" i="24" s="1"/>
  <c r="X565" i="24"/>
  <c r="Y565" i="24" s="1"/>
  <c r="X1462" i="24"/>
  <c r="Y1462" i="24" s="1"/>
  <c r="X566" i="24"/>
  <c r="X1463" i="24"/>
  <c r="Y1463" i="24" s="1"/>
  <c r="X567" i="24"/>
  <c r="Y567" i="24" s="1"/>
  <c r="X568" i="24"/>
  <c r="Y568" i="24" s="1"/>
  <c r="X1464" i="24"/>
  <c r="Y1464" i="24" s="1"/>
  <c r="X569" i="24"/>
  <c r="Y569" i="24" s="1"/>
  <c r="X570" i="24"/>
  <c r="X571" i="24"/>
  <c r="Y571" i="24" s="1"/>
  <c r="X572" i="24"/>
  <c r="X573" i="24"/>
  <c r="Y573" i="24" s="1"/>
  <c r="X574" i="24"/>
  <c r="Y574" i="24" s="1"/>
  <c r="X575" i="24"/>
  <c r="Y575" i="24" s="1"/>
  <c r="X1465" i="24"/>
  <c r="Y1465" i="24" s="1"/>
  <c r="X1466" i="24"/>
  <c r="Y1466" i="24" s="1"/>
  <c r="X576" i="24"/>
  <c r="X2235" i="24"/>
  <c r="Y2235" i="24" s="1"/>
  <c r="X2310" i="24"/>
  <c r="X1467" i="24"/>
  <c r="Y1467" i="24" s="1"/>
  <c r="X1919" i="24"/>
  <c r="Y1919" i="24" s="1"/>
  <c r="X2176" i="24"/>
  <c r="Y2176" i="24" s="1"/>
  <c r="X2093" i="24"/>
  <c r="Y2093" i="24" s="1"/>
  <c r="X2318" i="24"/>
  <c r="Y2318" i="24" s="1"/>
  <c r="X2366" i="24"/>
  <c r="Y2366" i="24" s="1"/>
  <c r="X2407" i="24"/>
  <c r="Y2407" i="24" s="1"/>
  <c r="X2018" i="24"/>
  <c r="X2146" i="24"/>
  <c r="Y2146" i="24" s="1"/>
  <c r="X2177" i="24"/>
  <c r="Y2177" i="24" s="1"/>
  <c r="X2325" i="24"/>
  <c r="Y2325" i="24" s="1"/>
  <c r="X1913" i="24"/>
  <c r="Y1913" i="24" s="1"/>
  <c r="X2217" i="24"/>
  <c r="Y2217" i="24" s="1"/>
  <c r="X1468" i="24"/>
  <c r="Y1468" i="24" s="1"/>
  <c r="X1469" i="24"/>
  <c r="Y1469" i="24" s="1"/>
  <c r="X1906" i="24"/>
  <c r="Y1906" i="24" s="1"/>
  <c r="X2288" i="24"/>
  <c r="Y2288" i="24" s="1"/>
  <c r="X2120" i="24"/>
  <c r="Y2120" i="24" s="1"/>
  <c r="X1861" i="24"/>
  <c r="Y1861" i="24" s="1"/>
  <c r="X1470" i="24"/>
  <c r="Y1470" i="24" s="1"/>
  <c r="X1879" i="24"/>
  <c r="Y1879" i="24" s="1"/>
  <c r="X2219" i="24"/>
  <c r="X2444" i="24"/>
  <c r="Y2444" i="24" s="1"/>
  <c r="X2263" i="24"/>
  <c r="Y2263" i="24" s="1"/>
  <c r="X2100" i="24"/>
  <c r="Y2100" i="24" s="1"/>
  <c r="X2264" i="24"/>
  <c r="Y2264" i="24" s="1"/>
  <c r="X2246" i="24"/>
  <c r="Y2246" i="24" s="1"/>
  <c r="X2262" i="24"/>
  <c r="Y2262" i="24" s="1"/>
  <c r="X2179" i="24"/>
  <c r="Y2179" i="24" s="1"/>
  <c r="X2209" i="24"/>
  <c r="X2124" i="24"/>
  <c r="Y2124" i="24" s="1"/>
  <c r="X1471" i="24"/>
  <c r="X577" i="24"/>
  <c r="Y577" i="24" s="1"/>
  <c r="X578" i="24"/>
  <c r="Y578" i="24" s="1"/>
  <c r="X1472" i="24"/>
  <c r="Y1472" i="24" s="1"/>
  <c r="X579" i="24"/>
  <c r="Y579" i="24" s="1"/>
  <c r="X580" i="24"/>
  <c r="Y580" i="24" s="1"/>
  <c r="X581" i="24"/>
  <c r="X582" i="24"/>
  <c r="Y582" i="24" s="1"/>
  <c r="X583" i="24"/>
  <c r="Y583" i="24" s="1"/>
  <c r="X584" i="24"/>
  <c r="Y584" i="24" s="1"/>
  <c r="X1473" i="24"/>
  <c r="Y1473" i="24" s="1"/>
  <c r="X585" i="24"/>
  <c r="Y585" i="24" s="1"/>
  <c r="X586" i="24"/>
  <c r="Y586" i="24" s="1"/>
  <c r="X1474" i="24"/>
  <c r="Y1474" i="24" s="1"/>
  <c r="X587" i="24"/>
  <c r="Y587" i="24" s="1"/>
  <c r="X588" i="24"/>
  <c r="Y588" i="24" s="1"/>
  <c r="X2047" i="24"/>
  <c r="Y2047" i="24" s="1"/>
  <c r="X1475" i="24"/>
  <c r="Y1475" i="24" s="1"/>
  <c r="X1989" i="24"/>
  <c r="Y1989" i="24" s="1"/>
  <c r="X1878" i="24"/>
  <c r="Y1878" i="24" s="1"/>
  <c r="X1882" i="24"/>
  <c r="Y1882" i="24" s="1"/>
  <c r="X1942" i="24"/>
  <c r="Y1942" i="24" s="1"/>
  <c r="X2110" i="24"/>
  <c r="Y2110" i="24" s="1"/>
  <c r="X2523" i="24"/>
  <c r="Y2523" i="24" s="1"/>
  <c r="X2051" i="24"/>
  <c r="Y2051" i="24" s="1"/>
  <c r="X2487" i="24"/>
  <c r="Y2487" i="24" s="1"/>
  <c r="X1990" i="24"/>
  <c r="Y1990" i="24" s="1"/>
  <c r="X2493" i="24"/>
  <c r="Y2493" i="24" s="1"/>
  <c r="X2023" i="24"/>
  <c r="Y2023" i="24" s="1"/>
  <c r="X1955" i="24"/>
  <c r="Y1955" i="24" s="1"/>
  <c r="X2052" i="24"/>
  <c r="X2101" i="24"/>
  <c r="Y2101" i="24" s="1"/>
  <c r="X1901" i="24"/>
  <c r="Y1901" i="24" s="1"/>
  <c r="X2265" i="24"/>
  <c r="Y2265" i="24" s="1"/>
  <c r="X2000" i="24"/>
  <c r="Y2000" i="24" s="1"/>
  <c r="X2067" i="24"/>
  <c r="Y2067" i="24" s="1"/>
  <c r="X589" i="24"/>
  <c r="Y589" i="24" s="1"/>
  <c r="X590" i="24"/>
  <c r="Y590" i="24" s="1"/>
  <c r="X591" i="24"/>
  <c r="Y591" i="24" s="1"/>
  <c r="X592" i="24"/>
  <c r="Y592" i="24" s="1"/>
  <c r="X593" i="24"/>
  <c r="Y593" i="24" s="1"/>
  <c r="X594" i="24"/>
  <c r="Y594" i="24" s="1"/>
  <c r="X595" i="24"/>
  <c r="Y595" i="24" s="1"/>
  <c r="X596" i="24"/>
  <c r="Y596" i="24" s="1"/>
  <c r="X597" i="24"/>
  <c r="Y597" i="24" s="1"/>
  <c r="X598" i="24"/>
  <c r="Y598" i="24" s="1"/>
  <c r="X599" i="24"/>
  <c r="Y599" i="24" s="1"/>
  <c r="X600" i="24"/>
  <c r="Y600" i="24" s="1"/>
  <c r="X601" i="24"/>
  <c r="Y601" i="24" s="1"/>
  <c r="X602" i="24"/>
  <c r="Y602" i="24" s="1"/>
  <c r="X603" i="24"/>
  <c r="Y603" i="24" s="1"/>
  <c r="X1903" i="24"/>
  <c r="Y1903" i="24" s="1"/>
  <c r="X1853" i="24"/>
  <c r="Y1853" i="24" s="1"/>
  <c r="X2285" i="24"/>
  <c r="Y2285" i="24" s="1"/>
  <c r="X1852" i="24"/>
  <c r="Y1852" i="24" s="1"/>
  <c r="X2054" i="24"/>
  <c r="Y2054" i="24" s="1"/>
  <c r="X604" i="24"/>
  <c r="X605" i="24"/>
  <c r="Y605" i="24" s="1"/>
  <c r="X606" i="24"/>
  <c r="Y606" i="24" s="1"/>
  <c r="X607" i="24"/>
  <c r="Y607" i="24" s="1"/>
  <c r="X608" i="24"/>
  <c r="Y608" i="24" s="1"/>
  <c r="X609" i="24"/>
  <c r="Y609" i="24" s="1"/>
  <c r="X610" i="24"/>
  <c r="Y610" i="24" s="1"/>
  <c r="X611" i="24"/>
  <c r="Y611" i="24" s="1"/>
  <c r="X612" i="24"/>
  <c r="X613" i="24"/>
  <c r="Y613" i="24" s="1"/>
  <c r="X614" i="24"/>
  <c r="Y614" i="24" s="1"/>
  <c r="X615" i="24"/>
  <c r="Y615" i="24" s="1"/>
  <c r="X616" i="24"/>
  <c r="Y616" i="24" s="1"/>
  <c r="X1479" i="24"/>
  <c r="X617" i="24"/>
  <c r="Y617" i="24" s="1"/>
  <c r="X618" i="24"/>
  <c r="Y618" i="24" s="1"/>
  <c r="X619" i="24"/>
  <c r="Y619" i="24" s="1"/>
  <c r="X620" i="24"/>
  <c r="Y620" i="24" s="1"/>
  <c r="X621" i="24"/>
  <c r="Y621" i="24" s="1"/>
  <c r="X622" i="24"/>
  <c r="Y622" i="24" s="1"/>
  <c r="X623" i="24"/>
  <c r="Y623" i="24" s="1"/>
  <c r="X624" i="24"/>
  <c r="Y624" i="24" s="1"/>
  <c r="X625" i="24"/>
  <c r="Y625" i="24" s="1"/>
  <c r="X626" i="24"/>
  <c r="Y626" i="24" s="1"/>
  <c r="X627" i="24"/>
  <c r="Y627" i="24" s="1"/>
  <c r="X628" i="24"/>
  <c r="Y628" i="24" s="1"/>
  <c r="X629" i="24"/>
  <c r="Y629" i="24" s="1"/>
  <c r="X1481" i="24"/>
  <c r="X630" i="24"/>
  <c r="Y630" i="24" s="1"/>
  <c r="X631" i="24"/>
  <c r="Y631" i="24" s="1"/>
  <c r="X632" i="24"/>
  <c r="X633" i="24"/>
  <c r="Y633" i="24" s="1"/>
  <c r="X634" i="24"/>
  <c r="X635" i="24"/>
  <c r="Y635" i="24" s="1"/>
  <c r="X636" i="24"/>
  <c r="Y636" i="24" s="1"/>
  <c r="X637" i="24"/>
  <c r="Y637" i="24" s="1"/>
  <c r="X638" i="24"/>
  <c r="Y638" i="24" s="1"/>
  <c r="X639" i="24"/>
  <c r="Y639" i="24" s="1"/>
  <c r="X640" i="24"/>
  <c r="X641" i="24"/>
  <c r="Y641" i="24" s="1"/>
  <c r="X642" i="24"/>
  <c r="Y642" i="24" s="1"/>
  <c r="X1483" i="24"/>
  <c r="Y1483" i="24" s="1"/>
  <c r="X1484" i="24"/>
  <c r="Y1484" i="24" s="1"/>
  <c r="X1485" i="24"/>
  <c r="Y1485" i="24" s="1"/>
  <c r="X1486" i="24"/>
  <c r="Y1486" i="24" s="1"/>
  <c r="X1487" i="24"/>
  <c r="Y1487" i="24" s="1"/>
  <c r="X1488" i="24"/>
  <c r="X643" i="24"/>
  <c r="Y643" i="24" s="1"/>
  <c r="X1489" i="24"/>
  <c r="X644" i="24"/>
  <c r="Y644" i="24" s="1"/>
  <c r="X1490" i="24"/>
  <c r="Y1490" i="24" s="1"/>
  <c r="X1491" i="24"/>
  <c r="Y1491" i="24" s="1"/>
  <c r="X1492" i="24"/>
  <c r="Y1492" i="24" s="1"/>
  <c r="X1493" i="24"/>
  <c r="Y1493" i="24" s="1"/>
  <c r="X1494" i="24"/>
  <c r="X1495" i="24"/>
  <c r="Y1495" i="24" s="1"/>
  <c r="X1496" i="24"/>
  <c r="Y1496" i="24" s="1"/>
  <c r="X1497" i="24"/>
  <c r="Y1497" i="24" s="1"/>
  <c r="X1498" i="24"/>
  <c r="Y1498" i="24" s="1"/>
  <c r="X645" i="24"/>
  <c r="Y645" i="24" s="1"/>
  <c r="X1499" i="24"/>
  <c r="Y1499" i="24" s="1"/>
  <c r="X1500" i="24"/>
  <c r="Y1500" i="24" s="1"/>
  <c r="X1501" i="24"/>
  <c r="X1502" i="24"/>
  <c r="Y1502" i="24" s="1"/>
  <c r="X1503" i="24"/>
  <c r="Y1503" i="24" s="1"/>
  <c r="X1504" i="24"/>
  <c r="Y1504" i="24" s="1"/>
  <c r="X1505" i="24"/>
  <c r="Y1505" i="24" s="1"/>
  <c r="X1506" i="24"/>
  <c r="Y1506" i="24" s="1"/>
  <c r="X2082" i="24"/>
  <c r="Y2082" i="24" s="1"/>
  <c r="X1872" i="24"/>
  <c r="Y1872" i="24" s="1"/>
  <c r="X646" i="24"/>
  <c r="X647" i="24"/>
  <c r="Y647" i="24" s="1"/>
  <c r="X1507" i="24"/>
  <c r="Y1507" i="24" s="1"/>
  <c r="X648" i="24"/>
  <c r="Y648" i="24" s="1"/>
  <c r="X649" i="24"/>
  <c r="Y649" i="24" s="1"/>
  <c r="X650" i="24"/>
  <c r="Y650" i="24" s="1"/>
  <c r="X651" i="24"/>
  <c r="Y651" i="24" s="1"/>
  <c r="X652" i="24"/>
  <c r="Y652" i="24" s="1"/>
  <c r="X1509" i="24"/>
  <c r="X653" i="24"/>
  <c r="Y653" i="24" s="1"/>
  <c r="X2241" i="24"/>
  <c r="Y2241" i="24" s="1"/>
  <c r="X1862" i="24"/>
  <c r="Y1862" i="24" s="1"/>
  <c r="X1974" i="24"/>
  <c r="Y1974" i="24" s="1"/>
  <c r="X1920" i="24"/>
  <c r="Y1920" i="24" s="1"/>
  <c r="X2202" i="24"/>
  <c r="Y2202" i="24" s="1"/>
  <c r="X2329" i="24"/>
  <c r="Y2329" i="24" s="1"/>
  <c r="X1983" i="24"/>
  <c r="X2004" i="24"/>
  <c r="Y2004" i="24" s="1"/>
  <c r="X2203" i="24"/>
  <c r="Y2203" i="24" s="1"/>
  <c r="X2031" i="24"/>
  <c r="Y2031" i="24" s="1"/>
  <c r="X2328" i="24"/>
  <c r="Y2328" i="24" s="1"/>
  <c r="X2017" i="24"/>
  <c r="Y2017" i="24" s="1"/>
  <c r="X2094" i="24"/>
  <c r="Y2094" i="24" s="1"/>
  <c r="X2269" i="24"/>
  <c r="Y2269" i="24" s="1"/>
  <c r="X1939" i="24"/>
  <c r="X2044" i="24"/>
  <c r="Y2044" i="24" s="1"/>
  <c r="X2365" i="24"/>
  <c r="Y2365" i="24" s="1"/>
  <c r="X2327" i="24"/>
  <c r="Y2327" i="24" s="1"/>
  <c r="X654" i="24"/>
  <c r="Y654" i="24" s="1"/>
  <c r="X1510" i="24"/>
  <c r="Y1510" i="24" s="1"/>
  <c r="X1511" i="24"/>
  <c r="Y1511" i="24" s="1"/>
  <c r="X1512" i="24"/>
  <c r="Y1512" i="24" s="1"/>
  <c r="X1513" i="24"/>
  <c r="X655" i="24"/>
  <c r="Y655" i="24" s="1"/>
  <c r="X1514" i="24"/>
  <c r="Y1514" i="24" s="1"/>
  <c r="X1515" i="24"/>
  <c r="Y1515" i="24" s="1"/>
  <c r="X1516" i="24"/>
  <c r="Y1516" i="24" s="1"/>
  <c r="X1517" i="24"/>
  <c r="Y1517" i="24" s="1"/>
  <c r="X656" i="24"/>
  <c r="Y656" i="24" s="1"/>
  <c r="X1518" i="24"/>
  <c r="Y1518" i="24" s="1"/>
  <c r="X657" i="24"/>
  <c r="X658" i="24"/>
  <c r="Y658" i="24" s="1"/>
  <c r="X659" i="24"/>
  <c r="Y659" i="24" s="1"/>
  <c r="X1519" i="24"/>
  <c r="Y1519" i="24" s="1"/>
  <c r="X1520" i="24"/>
  <c r="Y1520" i="24" s="1"/>
  <c r="X660" i="24"/>
  <c r="Y660" i="24" s="1"/>
  <c r="X1521" i="24"/>
  <c r="Y1521" i="24" s="1"/>
  <c r="X1522" i="24"/>
  <c r="Y1522" i="24" s="1"/>
  <c r="X2452" i="24"/>
  <c r="X1523" i="24"/>
  <c r="Y1523" i="24" s="1"/>
  <c r="X1524" i="24"/>
  <c r="Y1524" i="24" s="1"/>
  <c r="X2349" i="24"/>
  <c r="Y2349" i="24" s="1"/>
  <c r="X2353" i="24"/>
  <c r="Y2353" i="24" s="1"/>
  <c r="X1525" i="24"/>
  <c r="Y1525" i="24" s="1"/>
  <c r="X661" i="24"/>
  <c r="Y661" i="24" s="1"/>
  <c r="X662" i="24"/>
  <c r="Y662" i="24" s="1"/>
  <c r="X663" i="24"/>
  <c r="X664" i="24"/>
  <c r="Y664" i="24" s="1"/>
  <c r="X665" i="24"/>
  <c r="Y665" i="24" s="1"/>
  <c r="X666" i="24"/>
  <c r="Y666" i="24" s="1"/>
  <c r="X2522" i="24"/>
  <c r="Y2522" i="24" s="1"/>
  <c r="X2035" i="24"/>
  <c r="Y2035" i="24" s="1"/>
  <c r="X1527" i="24"/>
  <c r="Y1527" i="24" s="1"/>
  <c r="X667" i="24"/>
  <c r="X668" i="24"/>
  <c r="Y668" i="24" s="1"/>
  <c r="X669" i="24"/>
  <c r="Y669" i="24" s="1"/>
  <c r="X1528" i="24"/>
  <c r="X670" i="24"/>
  <c r="Y670" i="24" s="1"/>
  <c r="X671" i="24"/>
  <c r="Y671" i="24" s="1"/>
  <c r="X11" i="24"/>
  <c r="Y11" i="24" s="1"/>
  <c r="X672" i="24"/>
  <c r="Y672" i="24" s="1"/>
  <c r="X1529" i="24"/>
  <c r="Y1529" i="24" s="1"/>
  <c r="X1530" i="24"/>
  <c r="Y1530" i="24" s="1"/>
  <c r="X1531" i="24"/>
  <c r="Y1531" i="24" s="1"/>
  <c r="X673" i="24"/>
  <c r="Y673" i="24" s="1"/>
  <c r="X1532" i="24"/>
  <c r="Y1532" i="24" s="1"/>
  <c r="X674" i="24"/>
  <c r="Y674" i="24" s="1"/>
  <c r="X675" i="24"/>
  <c r="Y675" i="24" s="1"/>
  <c r="X676" i="24"/>
  <c r="Y676" i="24" s="1"/>
  <c r="X1533" i="24"/>
  <c r="Y1533" i="24" s="1"/>
  <c r="X1964" i="24"/>
  <c r="Y1964" i="24" s="1"/>
  <c r="X2085" i="24"/>
  <c r="Y2085" i="24" s="1"/>
  <c r="X2160" i="24"/>
  <c r="Y2160" i="24" s="1"/>
  <c r="X2033" i="24"/>
  <c r="Y2033" i="24" s="1"/>
  <c r="X2261" i="24"/>
  <c r="Y2261" i="24" s="1"/>
  <c r="X2341" i="24"/>
  <c r="Y2341" i="24" s="1"/>
  <c r="X1988" i="24"/>
  <c r="Y1988" i="24" s="1"/>
  <c r="X2260" i="24"/>
  <c r="Y2260" i="24" s="1"/>
  <c r="X1987" i="24"/>
  <c r="Y1987" i="24" s="1"/>
  <c r="X1965" i="24"/>
  <c r="Y1965" i="24" s="1"/>
  <c r="X2059" i="24"/>
  <c r="X677" i="24"/>
  <c r="Y677" i="24" s="1"/>
  <c r="X1534" i="24"/>
  <c r="Y1534" i="24" s="1"/>
  <c r="X678" i="24"/>
  <c r="Y678" i="24" s="1"/>
  <c r="X1535" i="24"/>
  <c r="Y1535" i="24" s="1"/>
  <c r="X1536" i="24"/>
  <c r="Y1536" i="24" s="1"/>
  <c r="X1537" i="24"/>
  <c r="X679" i="24"/>
  <c r="Y679" i="24" s="1"/>
  <c r="X1538" i="24"/>
  <c r="Y1538" i="24" s="1"/>
  <c r="X680" i="24"/>
  <c r="Y680" i="24" s="1"/>
  <c r="X1539" i="24"/>
  <c r="Y1539" i="24" s="1"/>
  <c r="X681" i="24"/>
  <c r="Y681" i="24" s="1"/>
  <c r="X682" i="24"/>
  <c r="Y682" i="24" s="1"/>
  <c r="X2363" i="24"/>
  <c r="Y2363" i="24" s="1"/>
  <c r="X2481" i="24"/>
  <c r="X2362" i="24"/>
  <c r="Y2362" i="24" s="1"/>
  <c r="X1540" i="24"/>
  <c r="Y1540" i="24" s="1"/>
  <c r="X1541" i="24"/>
  <c r="Y1541" i="24" s="1"/>
  <c r="X683" i="24"/>
  <c r="Y683" i="24" s="1"/>
  <c r="X684" i="24"/>
  <c r="Y684" i="24" s="1"/>
  <c r="X685" i="24"/>
  <c r="Y685" i="24" s="1"/>
  <c r="X1542" i="24"/>
  <c r="Y1542" i="24" s="1"/>
  <c r="X686" i="24"/>
  <c r="Y686" i="24" s="1"/>
  <c r="X687" i="24"/>
  <c r="Y687" i="24" s="1"/>
  <c r="X688" i="24"/>
  <c r="Y688" i="24" s="1"/>
  <c r="X689" i="24"/>
  <c r="Y689" i="24" s="1"/>
  <c r="X690" i="24"/>
  <c r="Y690" i="24" s="1"/>
  <c r="X691" i="24"/>
  <c r="Y691" i="24" s="1"/>
  <c r="X1543" i="24"/>
  <c r="Y1543" i="24" s="1"/>
  <c r="X692" i="24"/>
  <c r="X1544" i="24"/>
  <c r="X1545" i="24"/>
  <c r="Y1545" i="24" s="1"/>
  <c r="X693" i="24"/>
  <c r="X694" i="24"/>
  <c r="Y694" i="24" s="1"/>
  <c r="X695" i="24"/>
  <c r="Y695" i="24" s="1"/>
  <c r="X696" i="24"/>
  <c r="Y696" i="24" s="1"/>
  <c r="X2486" i="24"/>
  <c r="Y2486" i="24" s="1"/>
  <c r="X1546" i="24"/>
  <c r="Y1546" i="24" s="1"/>
  <c r="X2049" i="24"/>
  <c r="Y2049" i="24" s="1"/>
  <c r="X2534" i="24"/>
  <c r="Y2534" i="24" s="1"/>
  <c r="X2008" i="24"/>
  <c r="Y2008" i="24" s="1"/>
  <c r="X1921" i="24"/>
  <c r="Y1921" i="24" s="1"/>
  <c r="X2066" i="24"/>
  <c r="Y2066" i="24" s="1"/>
  <c r="X1547" i="24"/>
  <c r="Y1547" i="24" s="1"/>
  <c r="X1548" i="24"/>
  <c r="Y1548" i="24" s="1"/>
  <c r="X697" i="24"/>
  <c r="Y697" i="24" s="1"/>
  <c r="X1549" i="24"/>
  <c r="X698" i="24"/>
  <c r="Y698" i="24" s="1"/>
  <c r="X1925" i="24"/>
  <c r="Y1925" i="24" s="1"/>
  <c r="X2335" i="24"/>
  <c r="Y2335" i="24" s="1"/>
  <c r="X1550" i="24"/>
  <c r="Y1550" i="24" s="1"/>
  <c r="X2505" i="24"/>
  <c r="Y2505" i="24" s="1"/>
  <c r="X699" i="24"/>
  <c r="Y699" i="24" s="1"/>
  <c r="X1889" i="24"/>
  <c r="Y1889" i="24" s="1"/>
  <c r="X1551" i="24"/>
  <c r="Y1551" i="24" s="1"/>
  <c r="X700" i="24"/>
  <c r="Y700" i="24" s="1"/>
  <c r="X701" i="24"/>
  <c r="Y701" i="24" s="1"/>
  <c r="X1552" i="24"/>
  <c r="Y1552" i="24" s="1"/>
  <c r="X1553" i="24"/>
  <c r="Y1553" i="24" s="1"/>
  <c r="X702" i="24"/>
  <c r="Y702" i="24" s="1"/>
  <c r="X1554" i="24"/>
  <c r="Y1554" i="24" s="1"/>
  <c r="X2488" i="24"/>
  <c r="Y2488" i="24" s="1"/>
  <c r="X1881" i="24"/>
  <c r="Y1881" i="24" s="1"/>
  <c r="X703" i="24"/>
  <c r="Y703" i="24" s="1"/>
  <c r="X704" i="24"/>
  <c r="Y704" i="24" s="1"/>
  <c r="X705" i="24"/>
  <c r="Y705" i="24" s="1"/>
  <c r="X706" i="24"/>
  <c r="Y706" i="24" s="1"/>
  <c r="X707" i="24"/>
  <c r="Y707" i="24" s="1"/>
  <c r="X708" i="24"/>
  <c r="Y708" i="24" s="1"/>
  <c r="X709" i="24"/>
  <c r="Y709" i="24" s="1"/>
  <c r="X710" i="24"/>
  <c r="Y710" i="24" s="1"/>
  <c r="X1555" i="24"/>
  <c r="Y1555" i="24" s="1"/>
  <c r="X1556" i="24"/>
  <c r="Y1556" i="24" s="1"/>
  <c r="X1557" i="24"/>
  <c r="Y1557" i="24" s="1"/>
  <c r="X1558" i="24"/>
  <c r="Y1558" i="24" s="1"/>
  <c r="X711" i="24"/>
  <c r="Y711" i="24" s="1"/>
  <c r="X1559" i="24"/>
  <c r="Y1559" i="24" s="1"/>
  <c r="X1560" i="24"/>
  <c r="Y1560" i="24" s="1"/>
  <c r="X712" i="24"/>
  <c r="X1561" i="24"/>
  <c r="Y1561" i="24" s="1"/>
  <c r="X1562" i="24"/>
  <c r="Y1562" i="24" s="1"/>
  <c r="X1563" i="24"/>
  <c r="Y1563" i="24" s="1"/>
  <c r="X1564" i="24"/>
  <c r="Y1564" i="24" s="1"/>
  <c r="X1565" i="24"/>
  <c r="Y1565" i="24" s="1"/>
  <c r="X713" i="24"/>
  <c r="Y713" i="24" s="1"/>
  <c r="X714" i="24"/>
  <c r="Y714" i="24" s="1"/>
  <c r="X715" i="24"/>
  <c r="Y715" i="24" s="1"/>
  <c r="X1566" i="24"/>
  <c r="Y1566" i="24" s="1"/>
  <c r="X2369" i="24"/>
  <c r="Y2369" i="24" s="1"/>
  <c r="X1998" i="24"/>
  <c r="Y1998" i="24" s="1"/>
  <c r="X2099" i="24"/>
  <c r="Y2099" i="24" s="1"/>
  <c r="X1931" i="24"/>
  <c r="Y1931" i="24" s="1"/>
  <c r="X2108" i="24"/>
  <c r="Y2108" i="24" s="1"/>
  <c r="X2191" i="24"/>
  <c r="X2283" i="24"/>
  <c r="Y2283" i="24" s="1"/>
  <c r="X1869" i="24"/>
  <c r="Y1869" i="24" s="1"/>
  <c r="X1952" i="24"/>
  <c r="Y1952" i="24" s="1"/>
  <c r="X1567" i="24"/>
  <c r="Y1567" i="24" s="1"/>
  <c r="X1568" i="24"/>
  <c r="Y1568" i="24" s="1"/>
  <c r="X716" i="24"/>
  <c r="Y716" i="24" s="1"/>
  <c r="X717" i="24"/>
  <c r="Y717" i="24" s="1"/>
  <c r="X718" i="24"/>
  <c r="Y718" i="24" s="1"/>
  <c r="X719" i="24"/>
  <c r="Y719" i="24" s="1"/>
  <c r="X720" i="24"/>
  <c r="Y720" i="24" s="1"/>
  <c r="X721" i="24"/>
  <c r="Y721" i="24" s="1"/>
  <c r="X722" i="24"/>
  <c r="Y722" i="24" s="1"/>
  <c r="X723" i="24"/>
  <c r="Y723" i="24" s="1"/>
  <c r="X724" i="24"/>
  <c r="Y724" i="24" s="1"/>
  <c r="X725" i="24"/>
  <c r="Y725" i="24" s="1"/>
  <c r="X726" i="24"/>
  <c r="Y726" i="24" s="1"/>
  <c r="X727" i="24"/>
  <c r="Y727" i="24" s="1"/>
  <c r="X728" i="24"/>
  <c r="Y728" i="24" s="1"/>
  <c r="X729" i="24"/>
  <c r="Y729" i="24" s="1"/>
  <c r="X730" i="24"/>
  <c r="Y730" i="24" s="1"/>
  <c r="X731" i="24"/>
  <c r="Y731" i="24" s="1"/>
  <c r="X732" i="24"/>
  <c r="Y732" i="24" s="1"/>
  <c r="X1569" i="24"/>
  <c r="Y1569" i="24" s="1"/>
  <c r="X733" i="24"/>
  <c r="Y733" i="24" s="1"/>
  <c r="X734" i="24"/>
  <c r="Y734" i="24" s="1"/>
  <c r="X1570" i="24"/>
  <c r="Y1570" i="24" s="1"/>
  <c r="X735" i="24"/>
  <c r="Y735" i="24" s="1"/>
  <c r="X736" i="24"/>
  <c r="Y736" i="24" s="1"/>
  <c r="X1571" i="24"/>
  <c r="Y1571" i="24" s="1"/>
  <c r="X737" i="24"/>
  <c r="Y737" i="24" s="1"/>
  <c r="X738" i="24"/>
  <c r="Y738" i="24" s="1"/>
  <c r="X739" i="24"/>
  <c r="Y739" i="24" s="1"/>
  <c r="X1932" i="24"/>
  <c r="Y1932" i="24" s="1"/>
  <c r="X2232" i="24"/>
  <c r="Y2232" i="24" s="1"/>
  <c r="X2081" i="24"/>
  <c r="Y2081" i="24" s="1"/>
  <c r="X2109" i="24"/>
  <c r="Y2109" i="24" s="1"/>
  <c r="X2356" i="24"/>
  <c r="Y2356" i="24" s="1"/>
  <c r="X2273" i="24"/>
  <c r="Y2273" i="24" s="1"/>
  <c r="X2309" i="24"/>
  <c r="Y2309" i="24" s="1"/>
  <c r="X2048" i="24"/>
  <c r="Y2048" i="24" s="1"/>
  <c r="X2361" i="24"/>
  <c r="Y2361" i="24" s="1"/>
  <c r="X2032" i="24"/>
  <c r="Y2032" i="24" s="1"/>
  <c r="X2418" i="24"/>
  <c r="Y2418" i="24" s="1"/>
  <c r="X740" i="24"/>
  <c r="Y740" i="24" s="1"/>
  <c r="X741" i="24"/>
  <c r="Y741" i="24" s="1"/>
  <c r="X742" i="24"/>
  <c r="Y742" i="24" s="1"/>
  <c r="X1572" i="24"/>
  <c r="Y1572" i="24" s="1"/>
  <c r="X743" i="24"/>
  <c r="Y743" i="24" s="1"/>
  <c r="X744" i="24"/>
  <c r="Y744" i="24" s="1"/>
  <c r="X1573" i="24"/>
  <c r="Y1573" i="24" s="1"/>
  <c r="X1574" i="24"/>
  <c r="Y1574" i="24" s="1"/>
  <c r="X1575" i="24"/>
  <c r="Y1575" i="24" s="1"/>
  <c r="X1576" i="24"/>
  <c r="Y1576" i="24" s="1"/>
  <c r="X745" i="24"/>
  <c r="Y745" i="24" s="1"/>
  <c r="X1577" i="24"/>
  <c r="Y1577" i="24" s="1"/>
  <c r="X746" i="24"/>
  <c r="Y746" i="24" s="1"/>
  <c r="X1578" i="24"/>
  <c r="Y1578" i="24" s="1"/>
  <c r="X1579" i="24"/>
  <c r="Y1579" i="24" s="1"/>
  <c r="X747" i="24"/>
  <c r="Y747" i="24" s="1"/>
  <c r="X748" i="24"/>
  <c r="Y748" i="24" s="1"/>
  <c r="X749" i="24"/>
  <c r="Y749" i="24" s="1"/>
  <c r="X1580" i="24"/>
  <c r="Y1580" i="24" s="1"/>
  <c r="X1581" i="24"/>
  <c r="Y1581" i="24" s="1"/>
  <c r="X1582" i="24"/>
  <c r="Y1582" i="24" s="1"/>
  <c r="X1583" i="24"/>
  <c r="X1584" i="24"/>
  <c r="Y1584" i="24" s="1"/>
  <c r="X750" i="24"/>
  <c r="Y750" i="24" s="1"/>
  <c r="X1585" i="24"/>
  <c r="Y1585" i="24" s="1"/>
  <c r="X751" i="24"/>
  <c r="Y751" i="24" s="1"/>
  <c r="X1586" i="24"/>
  <c r="Y1586" i="24" s="1"/>
  <c r="X752" i="24"/>
  <c r="Y752" i="24" s="1"/>
  <c r="X1587" i="24"/>
  <c r="Y1587" i="24" s="1"/>
  <c r="X753" i="24"/>
  <c r="Y753" i="24" s="1"/>
  <c r="X1588" i="24"/>
  <c r="Y1588" i="24" s="1"/>
  <c r="X754" i="24"/>
  <c r="Y754" i="24" s="1"/>
  <c r="X755" i="24"/>
  <c r="Y755" i="24" s="1"/>
  <c r="X756" i="24"/>
  <c r="Y756" i="24" s="1"/>
  <c r="X2453" i="24"/>
  <c r="Y2453" i="24" s="1"/>
  <c r="X1589" i="24"/>
  <c r="Y1589" i="24" s="1"/>
  <c r="X757" i="24"/>
  <c r="Y757" i="24" s="1"/>
  <c r="X1590" i="24"/>
  <c r="Y1590" i="24" s="1"/>
  <c r="X1591" i="24"/>
  <c r="Y1591" i="24" s="1"/>
  <c r="X1592" i="24"/>
  <c r="Y1592" i="24" s="1"/>
  <c r="X1593" i="24"/>
  <c r="Y1593" i="24" s="1"/>
  <c r="X1594" i="24"/>
  <c r="Y1594" i="24" s="1"/>
  <c r="X758" i="24"/>
  <c r="Y758" i="24" s="1"/>
  <c r="X1595" i="24"/>
  <c r="Y1595" i="24" s="1"/>
  <c r="X759" i="24"/>
  <c r="X1596" i="24"/>
  <c r="X760" i="24"/>
  <c r="Y760" i="24" s="1"/>
  <c r="X761" i="24"/>
  <c r="Y761" i="24" s="1"/>
  <c r="X762" i="24"/>
  <c r="Y762" i="24" s="1"/>
  <c r="X1597" i="24"/>
  <c r="Y1597" i="24" s="1"/>
  <c r="X1598" i="24"/>
  <c r="Y1598" i="24" s="1"/>
  <c r="X763" i="24"/>
  <c r="Y763" i="24" s="1"/>
  <c r="X764" i="24"/>
  <c r="Y764" i="24" s="1"/>
  <c r="X1599" i="24"/>
  <c r="X1600" i="24"/>
  <c r="Y1600" i="24" s="1"/>
  <c r="X765" i="24"/>
  <c r="Y765" i="24" s="1"/>
  <c r="X1601" i="24"/>
  <c r="Y1601" i="24" s="1"/>
  <c r="X1602" i="24"/>
  <c r="Y1602" i="24" s="1"/>
  <c r="X1603" i="24"/>
  <c r="Y1603" i="24" s="1"/>
  <c r="X766" i="24"/>
  <c r="Y766" i="24" s="1"/>
  <c r="X767" i="24"/>
  <c r="Y767" i="24" s="1"/>
  <c r="X1604" i="24"/>
  <c r="Y1604" i="24" s="1"/>
  <c r="X1605" i="24"/>
  <c r="Y1605" i="24" s="1"/>
  <c r="X768" i="24"/>
  <c r="Y768" i="24" s="1"/>
  <c r="X1606" i="24"/>
  <c r="Y1606" i="24" s="1"/>
  <c r="X1607" i="24"/>
  <c r="Y1607" i="24" s="1"/>
  <c r="X769" i="24"/>
  <c r="Y769" i="24" s="1"/>
  <c r="X770" i="24"/>
  <c r="Y770" i="24" s="1"/>
  <c r="X1608" i="24"/>
  <c r="Y1608" i="24" s="1"/>
  <c r="X1609" i="24"/>
  <c r="X771" i="24"/>
  <c r="Y771" i="24" s="1"/>
  <c r="X772" i="24"/>
  <c r="Y772" i="24" s="1"/>
  <c r="X1610" i="24"/>
  <c r="Y1610" i="24" s="1"/>
  <c r="X1611" i="24"/>
  <c r="Y1611" i="24" s="1"/>
  <c r="X773" i="24"/>
  <c r="Y773" i="24" s="1"/>
  <c r="X1612" i="24"/>
  <c r="Y1612" i="24" s="1"/>
  <c r="X774" i="24"/>
  <c r="Y774" i="24" s="1"/>
  <c r="X1613" i="24"/>
  <c r="X1614" i="24"/>
  <c r="Y1614" i="24" s="1"/>
  <c r="X1615" i="24"/>
  <c r="Y1615" i="24" s="1"/>
  <c r="X775" i="24"/>
  <c r="Y775" i="24" s="1"/>
  <c r="X1616" i="24"/>
  <c r="Y1616" i="24" s="1"/>
  <c r="X776" i="24"/>
  <c r="Y776" i="24" s="1"/>
  <c r="X777" i="24"/>
  <c r="Y777" i="24" s="1"/>
  <c r="X778" i="24"/>
  <c r="Y778" i="24" s="1"/>
  <c r="X779" i="24"/>
  <c r="Y779" i="24" s="1"/>
  <c r="X1617" i="24"/>
  <c r="Y1617" i="24" s="1"/>
  <c r="X1618" i="24"/>
  <c r="Y1618" i="24" s="1"/>
  <c r="X780" i="24"/>
  <c r="Y780" i="24" s="1"/>
  <c r="X1619" i="24"/>
  <c r="Y1619" i="24" s="1"/>
  <c r="X781" i="24"/>
  <c r="Y781" i="24" s="1"/>
  <c r="X782" i="24"/>
  <c r="Y782" i="24" s="1"/>
  <c r="X783" i="24"/>
  <c r="Y783" i="24" s="1"/>
  <c r="X784" i="24"/>
  <c r="Y784" i="24" s="1"/>
  <c r="X785" i="24"/>
  <c r="Y785" i="24" s="1"/>
  <c r="X786" i="24"/>
  <c r="Y786" i="24" s="1"/>
  <c r="X787" i="24"/>
  <c r="Y787" i="24" s="1"/>
  <c r="X788" i="24"/>
  <c r="Y788" i="24" s="1"/>
  <c r="X789" i="24"/>
  <c r="Y789" i="24" s="1"/>
  <c r="X790" i="24"/>
  <c r="Y790" i="24" s="1"/>
  <c r="X1621" i="24"/>
  <c r="Y1621" i="24" s="1"/>
  <c r="X1622" i="24"/>
  <c r="X791" i="24"/>
  <c r="Y791" i="24" s="1"/>
  <c r="X792" i="24"/>
  <c r="X1623" i="24"/>
  <c r="Y1623" i="24" s="1"/>
  <c r="X1624" i="24"/>
  <c r="Y1624" i="24" s="1"/>
  <c r="X793" i="24"/>
  <c r="Y793" i="24" s="1"/>
  <c r="X1625" i="24"/>
  <c r="Y1625" i="24" s="1"/>
  <c r="X1626" i="24"/>
  <c r="Y1626" i="24" s="1"/>
  <c r="X1627" i="24"/>
  <c r="Y1627" i="24" s="1"/>
  <c r="X794" i="24"/>
  <c r="Y794" i="24" s="1"/>
  <c r="X795" i="24"/>
  <c r="Y795" i="24" s="1"/>
  <c r="X1628" i="24"/>
  <c r="Y1628" i="24" s="1"/>
  <c r="X796" i="24"/>
  <c r="Y796" i="24" s="1"/>
  <c r="X1629" i="24"/>
  <c r="Y1629" i="24" s="1"/>
  <c r="X797" i="24"/>
  <c r="Y797" i="24" s="1"/>
  <c r="X1630" i="24"/>
  <c r="Y1630" i="24" s="1"/>
  <c r="X798" i="24"/>
  <c r="X1631" i="24"/>
  <c r="Y1631" i="24" s="1"/>
  <c r="X1632" i="24"/>
  <c r="Y1632" i="24" s="1"/>
  <c r="X1633" i="24"/>
  <c r="Y1633" i="24" s="1"/>
  <c r="X1634" i="24"/>
  <c r="Y1634" i="24" s="1"/>
  <c r="X799" i="24"/>
  <c r="Y799" i="24" s="1"/>
  <c r="X800" i="24"/>
  <c r="Y800" i="24" s="1"/>
  <c r="X801" i="24"/>
  <c r="Y801" i="24" s="1"/>
  <c r="X1635" i="24"/>
  <c r="X1636" i="24"/>
  <c r="Y1636" i="24" s="1"/>
  <c r="X802" i="24"/>
  <c r="Y802" i="24" s="1"/>
  <c r="X803" i="24"/>
  <c r="Y803" i="24" s="1"/>
  <c r="X804" i="24"/>
  <c r="Y804" i="24" s="1"/>
  <c r="X1637" i="24"/>
  <c r="Y1637" i="24" s="1"/>
  <c r="X1638" i="24"/>
  <c r="Y1638" i="24" s="1"/>
  <c r="X1639" i="24"/>
  <c r="Y1639" i="24" s="1"/>
  <c r="X805" i="24"/>
  <c r="Y805" i="24" s="1"/>
  <c r="X1640" i="24"/>
  <c r="Y1640" i="24" s="1"/>
  <c r="X1641" i="24"/>
  <c r="X1642" i="24"/>
  <c r="Y1642" i="24" s="1"/>
  <c r="X1643" i="24"/>
  <c r="Y1643" i="24" s="1"/>
  <c r="X806" i="24"/>
  <c r="Y806" i="24" s="1"/>
  <c r="X807" i="24"/>
  <c r="Y807" i="24" s="1"/>
  <c r="X1644" i="24"/>
  <c r="Y1644" i="24" s="1"/>
  <c r="X2420" i="24"/>
  <c r="Y2420" i="24" s="1"/>
  <c r="X1892" i="24"/>
  <c r="Y1892" i="24" s="1"/>
  <c r="X1645" i="24"/>
  <c r="Y1645" i="24" s="1"/>
  <c r="X808" i="24"/>
  <c r="Y808" i="24" s="1"/>
  <c r="X809" i="24"/>
  <c r="Y809" i="24" s="1"/>
  <c r="X810" i="24"/>
  <c r="Y810" i="24" s="1"/>
  <c r="X811" i="24"/>
  <c r="Y811" i="24" s="1"/>
  <c r="X812" i="24"/>
  <c r="X813" i="24"/>
  <c r="X1646" i="24"/>
  <c r="Y1646" i="24" s="1"/>
  <c r="X814" i="24"/>
  <c r="X815" i="24"/>
  <c r="Y815" i="24" s="1"/>
  <c r="X1647" i="24"/>
  <c r="Y1647" i="24" s="1"/>
  <c r="X816" i="24"/>
  <c r="Y816" i="24" s="1"/>
  <c r="X817" i="24"/>
  <c r="Y817" i="24" s="1"/>
  <c r="X818" i="24"/>
  <c r="Y818" i="24" s="1"/>
  <c r="X819" i="24"/>
  <c r="X820" i="24"/>
  <c r="Y820" i="24" s="1"/>
  <c r="X821" i="24"/>
  <c r="Y821" i="24" s="1"/>
  <c r="X822" i="24"/>
  <c r="Y822" i="24" s="1"/>
  <c r="X823" i="24"/>
  <c r="Y823" i="24" s="1"/>
  <c r="X824" i="24"/>
  <c r="Y824" i="24" s="1"/>
  <c r="X825" i="24"/>
  <c r="Y825" i="24" s="1"/>
  <c r="X826" i="24"/>
  <c r="Y826" i="24" s="1"/>
  <c r="X827" i="24"/>
  <c r="X828" i="24"/>
  <c r="Y828" i="24" s="1"/>
  <c r="X829" i="24"/>
  <c r="X1648" i="24"/>
  <c r="Y1648" i="24" s="1"/>
  <c r="X830" i="24"/>
  <c r="Y830" i="24" s="1"/>
  <c r="X831" i="24"/>
  <c r="Y831" i="24" s="1"/>
  <c r="X832" i="24"/>
  <c r="Y832" i="24" s="1"/>
  <c r="X1649" i="24"/>
  <c r="Y1649" i="24" s="1"/>
  <c r="X833" i="24"/>
  <c r="X834" i="24"/>
  <c r="Y834" i="24" s="1"/>
  <c r="X1650" i="24"/>
  <c r="Y1650" i="24" s="1"/>
  <c r="X1104" i="24"/>
  <c r="Y1104" i="24" s="1"/>
  <c r="X1651" i="24"/>
  <c r="Y1651" i="24" s="1"/>
  <c r="X1652" i="24"/>
  <c r="Y1652" i="24" s="1"/>
  <c r="X1653" i="24"/>
  <c r="Y1653" i="24" s="1"/>
  <c r="X835" i="24"/>
  <c r="Y835" i="24" s="1"/>
  <c r="X836" i="24"/>
  <c r="X1654" i="24"/>
  <c r="Y1654" i="24" s="1"/>
  <c r="X837" i="24"/>
  <c r="Y837" i="24" s="1"/>
  <c r="X838" i="24"/>
  <c r="Y838" i="24" s="1"/>
  <c r="X2454" i="24"/>
  <c r="Y2454" i="24" s="1"/>
  <c r="X1655" i="24"/>
  <c r="Y1655" i="24" s="1"/>
  <c r="X839" i="24"/>
  <c r="Y839" i="24" s="1"/>
  <c r="X840" i="24"/>
  <c r="Y840" i="24" s="1"/>
  <c r="X2455" i="24"/>
  <c r="Y2455" i="24" s="1"/>
  <c r="X841" i="24"/>
  <c r="Y841" i="24" s="1"/>
  <c r="X1656" i="24"/>
  <c r="Y1656" i="24" s="1"/>
  <c r="X842" i="24"/>
  <c r="Y842" i="24" s="1"/>
  <c r="X843" i="24"/>
  <c r="Y843" i="24" s="1"/>
  <c r="X844" i="24"/>
  <c r="Y844" i="24" s="1"/>
  <c r="X1657" i="24"/>
  <c r="Y1657" i="24" s="1"/>
  <c r="X1658" i="24"/>
  <c r="Y1658" i="24" s="1"/>
  <c r="X845" i="24"/>
  <c r="X1659" i="24"/>
  <c r="Y1659" i="24" s="1"/>
  <c r="X12" i="24"/>
  <c r="Y12" i="24" s="1"/>
  <c r="X1660" i="24"/>
  <c r="Y1660" i="24" s="1"/>
  <c r="X846" i="24"/>
  <c r="Y846" i="24" s="1"/>
  <c r="X847" i="24"/>
  <c r="Y847" i="24" s="1"/>
  <c r="X1661" i="24"/>
  <c r="Y1661" i="24" s="1"/>
  <c r="X2516" i="24"/>
  <c r="Y2516" i="24" s="1"/>
  <c r="X1902" i="24"/>
  <c r="Y1902" i="24" s="1"/>
  <c r="X1933" i="24"/>
  <c r="Y1933" i="24" s="1"/>
  <c r="X2129" i="24"/>
  <c r="Y2129" i="24" s="1"/>
  <c r="X2477" i="24"/>
  <c r="Y2477" i="24" s="1"/>
  <c r="X848" i="24"/>
  <c r="Y848" i="24" s="1"/>
  <c r="X1662" i="24"/>
  <c r="Y1662" i="24" s="1"/>
  <c r="X1663" i="24"/>
  <c r="Y1663" i="24" s="1"/>
  <c r="X849" i="24"/>
  <c r="Y849" i="24" s="1"/>
  <c r="X1664" i="24"/>
  <c r="Y1664" i="24" s="1"/>
  <c r="X850" i="24"/>
  <c r="Y850" i="24" s="1"/>
  <c r="X851" i="24"/>
  <c r="X852" i="24"/>
  <c r="Y852" i="24" s="1"/>
  <c r="X1665" i="24"/>
  <c r="Y1665" i="24" s="1"/>
  <c r="X1666" i="24"/>
  <c r="Y1666" i="24" s="1"/>
  <c r="X1667" i="24"/>
  <c r="Y1667" i="24" s="1"/>
  <c r="X853" i="24"/>
  <c r="X1668" i="24"/>
  <c r="X854" i="24"/>
  <c r="Y854" i="24" s="1"/>
  <c r="X855" i="24"/>
  <c r="Y855" i="24" s="1"/>
  <c r="X856" i="24"/>
  <c r="Y856" i="24" s="1"/>
  <c r="X857" i="24"/>
  <c r="Y857" i="24" s="1"/>
  <c r="X858" i="24"/>
  <c r="Y858" i="24" s="1"/>
  <c r="X1669" i="24"/>
  <c r="Y1669" i="24" s="1"/>
  <c r="X859" i="24"/>
  <c r="Y859" i="24" s="1"/>
  <c r="X860" i="24"/>
  <c r="X861" i="24"/>
  <c r="Y861" i="24" s="1"/>
  <c r="X862" i="24"/>
  <c r="Y862" i="24" s="1"/>
  <c r="X1670" i="24"/>
  <c r="Y1670" i="24" s="1"/>
  <c r="X1671" i="24"/>
  <c r="Y1671" i="24" s="1"/>
  <c r="X863" i="24"/>
  <c r="Y863" i="24" s="1"/>
  <c r="X864" i="24"/>
  <c r="Y864" i="24" s="1"/>
  <c r="X865" i="24"/>
  <c r="Y865" i="24" s="1"/>
  <c r="X1102" i="24"/>
  <c r="X1672" i="24"/>
  <c r="Y1672" i="24" s="1"/>
  <c r="X1673" i="24"/>
  <c r="X1674" i="24"/>
  <c r="Y1674" i="24" s="1"/>
  <c r="X2332" i="24"/>
  <c r="Y2332" i="24" s="1"/>
  <c r="X2321" i="24"/>
  <c r="Y2321" i="24" s="1"/>
  <c r="X1871" i="24"/>
  <c r="Y1871" i="24" s="1"/>
  <c r="X2494" i="24"/>
  <c r="Y2494" i="24" s="1"/>
  <c r="X866" i="24"/>
  <c r="X1675" i="24"/>
  <c r="Y1675" i="24" s="1"/>
  <c r="X1676" i="24"/>
  <c r="X1677" i="24"/>
  <c r="Y1677" i="24" s="1"/>
  <c r="X1678" i="24"/>
  <c r="Y1678" i="24" s="1"/>
  <c r="X867" i="24"/>
  <c r="Y867" i="24" s="1"/>
  <c r="X1679" i="24"/>
  <c r="Y1679" i="24" s="1"/>
  <c r="X868" i="24"/>
  <c r="Y868" i="24" s="1"/>
  <c r="X869" i="24"/>
  <c r="Y869" i="24" s="1"/>
  <c r="X870" i="24"/>
  <c r="Y870" i="24" s="1"/>
  <c r="X1880" i="24"/>
  <c r="Y1880" i="24" s="1"/>
  <c r="X871" i="24"/>
  <c r="Y871" i="24" s="1"/>
  <c r="X1680" i="24"/>
  <c r="Y1680" i="24" s="1"/>
  <c r="X872" i="24"/>
  <c r="Y872" i="24" s="1"/>
  <c r="X873" i="24"/>
  <c r="Y873" i="24" s="1"/>
  <c r="X874" i="24"/>
  <c r="Y874" i="24" s="1"/>
  <c r="X875" i="24"/>
  <c r="X876" i="24"/>
  <c r="Y876" i="24" s="1"/>
  <c r="X877" i="24"/>
  <c r="Y877" i="24" s="1"/>
  <c r="X878" i="24"/>
  <c r="Y878" i="24" s="1"/>
  <c r="X1101" i="24"/>
  <c r="Y1101" i="24" s="1"/>
  <c r="X1681" i="24"/>
  <c r="X1682" i="24"/>
  <c r="Y1682" i="24" s="1"/>
  <c r="X2148" i="24"/>
  <c r="Y2148" i="24" s="1"/>
  <c r="X2147" i="24"/>
  <c r="X2064" i="24"/>
  <c r="Y2064" i="24" s="1"/>
  <c r="X2438" i="24"/>
  <c r="Y2438" i="24" s="1"/>
  <c r="X1890" i="24"/>
  <c r="Y1890" i="24" s="1"/>
  <c r="X2253" i="24"/>
  <c r="Y2253" i="24" s="1"/>
  <c r="X2409" i="24"/>
  <c r="Y2409" i="24" s="1"/>
  <c r="X2200" i="24"/>
  <c r="Y2200" i="24" s="1"/>
  <c r="X2352" i="24"/>
  <c r="Y2352" i="24" s="1"/>
  <c r="X1984" i="24"/>
  <c r="Y1984" i="24" s="1"/>
  <c r="X2431" i="24"/>
  <c r="Y2431" i="24" s="1"/>
  <c r="X2304" i="24"/>
  <c r="Y2304" i="24" s="1"/>
  <c r="X2270" i="24"/>
  <c r="Y2270" i="24" s="1"/>
  <c r="X2065" i="24"/>
  <c r="Y2065" i="24" s="1"/>
  <c r="X2379" i="24"/>
  <c r="Y2379" i="24" s="1"/>
  <c r="X2338" i="24"/>
  <c r="Y2338" i="24" s="1"/>
  <c r="X2339" i="24"/>
  <c r="Y2339" i="24" s="1"/>
  <c r="X2201" i="24"/>
  <c r="Y2201" i="24" s="1"/>
  <c r="X2280" i="24"/>
  <c r="Y2280" i="24" s="1"/>
  <c r="X2060" i="24"/>
  <c r="Y2060" i="24" s="1"/>
  <c r="X1683" i="24"/>
  <c r="Y1683" i="24" s="1"/>
  <c r="X1684" i="24"/>
  <c r="Y1684" i="24" s="1"/>
  <c r="X1685" i="24"/>
  <c r="Y1685" i="24" s="1"/>
  <c r="X1686" i="24"/>
  <c r="Y1686" i="24" s="1"/>
  <c r="X1687" i="24"/>
  <c r="Y1687" i="24" s="1"/>
  <c r="X879" i="24"/>
  <c r="Y879" i="24" s="1"/>
  <c r="X1688" i="24"/>
  <c r="Y1688" i="24" s="1"/>
  <c r="X1689" i="24"/>
  <c r="Y1689" i="24" s="1"/>
  <c r="X1690" i="24"/>
  <c r="Y1690" i="24" s="1"/>
  <c r="X1691" i="24"/>
  <c r="Y1691" i="24" s="1"/>
  <c r="X1692" i="24"/>
  <c r="Y1692" i="24" s="1"/>
  <c r="X1693" i="24"/>
  <c r="Y1693" i="24" s="1"/>
  <c r="X1694" i="24"/>
  <c r="Y1694" i="24" s="1"/>
  <c r="X880" i="24"/>
  <c r="Y880" i="24" s="1"/>
  <c r="X881" i="24"/>
  <c r="Y881" i="24" s="1"/>
  <c r="X882" i="24"/>
  <c r="Y882" i="24" s="1"/>
  <c r="X883" i="24"/>
  <c r="Y883" i="24" s="1"/>
  <c r="X884" i="24"/>
  <c r="Y884" i="24" s="1"/>
  <c r="X1697" i="24"/>
  <c r="Y1697" i="24" s="1"/>
  <c r="X1698" i="24"/>
  <c r="Y1698" i="24" s="1"/>
  <c r="X2456" i="24"/>
  <c r="X1699" i="24"/>
  <c r="Y1699" i="24" s="1"/>
  <c r="X885" i="24"/>
  <c r="Y885" i="24" s="1"/>
  <c r="X1700" i="24"/>
  <c r="X886" i="24"/>
  <c r="Y886" i="24" s="1"/>
  <c r="X1701" i="24"/>
  <c r="Y1701" i="24" s="1"/>
  <c r="X1702" i="24"/>
  <c r="Y1702" i="24" s="1"/>
  <c r="X1703" i="24"/>
  <c r="Y1703" i="24" s="1"/>
  <c r="X1704" i="24"/>
  <c r="Y1704" i="24" s="1"/>
  <c r="X887" i="24"/>
  <c r="Y887" i="24" s="1"/>
  <c r="X1705" i="24"/>
  <c r="Y1705" i="24" s="1"/>
  <c r="X1706" i="24"/>
  <c r="X888" i="24"/>
  <c r="Y888" i="24" s="1"/>
  <c r="X1707" i="24"/>
  <c r="Y1707" i="24" s="1"/>
  <c r="X889" i="24"/>
  <c r="Y889" i="24" s="1"/>
  <c r="X1708" i="24"/>
  <c r="Y1708" i="24" s="1"/>
  <c r="X890" i="24"/>
  <c r="Y890" i="24" s="1"/>
  <c r="X891" i="24"/>
  <c r="Y891" i="24" s="1"/>
  <c r="X1709" i="24"/>
  <c r="Y1709" i="24" s="1"/>
  <c r="X892" i="24"/>
  <c r="Y892" i="24" s="1"/>
  <c r="X2519" i="24"/>
  <c r="Y2519" i="24" s="1"/>
  <c r="X893" i="24"/>
  <c r="Y893" i="24" s="1"/>
  <c r="X2226" i="24"/>
  <c r="Y2226" i="24" s="1"/>
  <c r="X2291" i="24"/>
  <c r="Y2291" i="24" s="1"/>
  <c r="X2257" i="24"/>
  <c r="Y2257" i="24" s="1"/>
  <c r="X2432" i="24"/>
  <c r="Y2432" i="24" s="1"/>
  <c r="X2080" i="24"/>
  <c r="Y2080" i="24" s="1"/>
  <c r="X2392" i="24"/>
  <c r="Y2392" i="24" s="1"/>
  <c r="X2308" i="24"/>
  <c r="Y2308" i="24" s="1"/>
  <c r="X2243" i="24"/>
  <c r="Y2243" i="24" s="1"/>
  <c r="X1923" i="24"/>
  <c r="Y1923" i="24" s="1"/>
  <c r="X2391" i="24"/>
  <c r="Y2391" i="24" s="1"/>
  <c r="X1951" i="24"/>
  <c r="Y1951" i="24" s="1"/>
  <c r="X2348" i="24"/>
  <c r="Y2348" i="24" s="1"/>
  <c r="X2169" i="24"/>
  <c r="Y2169" i="24" s="1"/>
  <c r="X1961" i="24"/>
  <c r="Y1961" i="24" s="1"/>
  <c r="X1866" i="24"/>
  <c r="Y1866" i="24" s="1"/>
  <c r="X2330" i="24"/>
  <c r="Y2330" i="24" s="1"/>
  <c r="X2121" i="24"/>
  <c r="Y2121" i="24" s="1"/>
  <c r="X1868" i="24"/>
  <c r="Y1868" i="24" s="1"/>
  <c r="X2299" i="24"/>
  <c r="Y2299" i="24" s="1"/>
  <c r="X2107" i="24"/>
  <c r="Y2107" i="24" s="1"/>
  <c r="X1867" i="24"/>
  <c r="Y1867" i="24" s="1"/>
  <c r="X2355" i="24"/>
  <c r="X1710" i="24"/>
  <c r="Y1710" i="24" s="1"/>
  <c r="X894" i="24"/>
  <c r="Y894" i="24" s="1"/>
  <c r="X895" i="24"/>
  <c r="Y895" i="24" s="1"/>
  <c r="X896" i="24"/>
  <c r="Y896" i="24" s="1"/>
  <c r="X897" i="24"/>
  <c r="Y897" i="24" s="1"/>
  <c r="X898" i="24"/>
  <c r="Y898" i="24" s="1"/>
  <c r="X899" i="24"/>
  <c r="Y899" i="24" s="1"/>
  <c r="X900" i="24"/>
  <c r="X901" i="24"/>
  <c r="Y901" i="24" s="1"/>
  <c r="X902" i="24"/>
  <c r="Y902" i="24" s="1"/>
  <c r="X903" i="24"/>
  <c r="Y903" i="24" s="1"/>
  <c r="X904" i="24"/>
  <c r="Y904" i="24" s="1"/>
  <c r="X1711" i="24"/>
  <c r="Y1711" i="24" s="1"/>
  <c r="X905" i="24"/>
  <c r="Y905" i="24" s="1"/>
  <c r="X906" i="24"/>
  <c r="Y906" i="24" s="1"/>
  <c r="X907" i="24"/>
  <c r="X908" i="24"/>
  <c r="Y908" i="24" s="1"/>
  <c r="X909" i="24"/>
  <c r="Y909" i="24" s="1"/>
  <c r="X910" i="24"/>
  <c r="Y910" i="24" s="1"/>
  <c r="X911" i="24"/>
  <c r="Y911" i="24" s="1"/>
  <c r="X912" i="24"/>
  <c r="Y912" i="24" s="1"/>
  <c r="X2424" i="24"/>
  <c r="Y2424" i="24" s="1"/>
  <c r="X2506" i="24"/>
  <c r="Y2506" i="24" s="1"/>
  <c r="X1712" i="24"/>
  <c r="X913" i="24"/>
  <c r="Y913" i="24" s="1"/>
  <c r="X914" i="24"/>
  <c r="Y914" i="24" s="1"/>
  <c r="X915" i="24"/>
  <c r="Y915" i="24" s="1"/>
  <c r="X1713" i="24"/>
  <c r="Y1713" i="24" s="1"/>
  <c r="X1714" i="24"/>
  <c r="Y1714" i="24" s="1"/>
  <c r="X1715" i="24"/>
  <c r="Y1715" i="24" s="1"/>
  <c r="X1716" i="24"/>
  <c r="Y1716" i="24" s="1"/>
  <c r="X1717" i="24"/>
  <c r="Y1717" i="24" s="1"/>
  <c r="X916" i="24"/>
  <c r="Y916" i="24" s="1"/>
  <c r="X917" i="24"/>
  <c r="Y917" i="24" s="1"/>
  <c r="X918" i="24"/>
  <c r="Y918" i="24" s="1"/>
  <c r="X1718" i="24"/>
  <c r="Y1718" i="24" s="1"/>
  <c r="X919" i="24"/>
  <c r="X1963" i="24"/>
  <c r="Y1963" i="24" s="1"/>
  <c r="X1719" i="24"/>
  <c r="Y1719" i="24" s="1"/>
  <c r="X2389" i="24"/>
  <c r="Y2389" i="24" s="1"/>
  <c r="X2163" i="24"/>
  <c r="Y2163" i="24" s="1"/>
  <c r="X1720" i="24"/>
  <c r="Y1720" i="24" s="1"/>
  <c r="X1721" i="24"/>
  <c r="Y1721" i="24" s="1"/>
  <c r="X1722" i="24"/>
  <c r="Y1722" i="24" s="1"/>
  <c r="X1723" i="24"/>
  <c r="Y1723" i="24" s="1"/>
  <c r="X1724" i="24"/>
  <c r="Y1724" i="24" s="1"/>
  <c r="X1725" i="24"/>
  <c r="Y1725" i="24" s="1"/>
  <c r="X920" i="24"/>
  <c r="X921" i="24"/>
  <c r="Y921" i="24" s="1"/>
  <c r="X1726" i="24"/>
  <c r="Y1726" i="24" s="1"/>
  <c r="X1727" i="24"/>
  <c r="Y1727" i="24" s="1"/>
  <c r="X1728" i="24"/>
  <c r="Y1728" i="24" s="1"/>
  <c r="X1730" i="24"/>
  <c r="Y1730" i="24" s="1"/>
  <c r="X1731" i="24"/>
  <c r="X2434" i="24"/>
  <c r="Y2434" i="24" s="1"/>
  <c r="X922" i="24"/>
  <c r="Y922" i="24" s="1"/>
  <c r="X2098" i="24"/>
  <c r="Y2098" i="24" s="1"/>
  <c r="X1953" i="24"/>
  <c r="Y1953" i="24" s="1"/>
  <c r="X2161" i="24"/>
  <c r="Y2161" i="24" s="1"/>
  <c r="X2058" i="24"/>
  <c r="Y2058" i="24" s="1"/>
  <c r="X1875" i="24"/>
  <c r="Y1875" i="24" s="1"/>
  <c r="X1876" i="24"/>
  <c r="X1874" i="24"/>
  <c r="Y1874" i="24" s="1"/>
  <c r="X2084" i="24"/>
  <c r="Y2084" i="24" s="1"/>
  <c r="X2292" i="24"/>
  <c r="Y2292" i="24" s="1"/>
  <c r="X2322" i="24"/>
  <c r="Y2322" i="24" s="1"/>
  <c r="X2053" i="24"/>
  <c r="Y2053" i="24" s="1"/>
  <c r="X923" i="24"/>
  <c r="Y923" i="24" s="1"/>
  <c r="X924" i="24"/>
  <c r="Y924" i="24" s="1"/>
  <c r="X1732" i="24"/>
  <c r="X925" i="24"/>
  <c r="Y925" i="24" s="1"/>
  <c r="X1733" i="24"/>
  <c r="Y1733" i="24" s="1"/>
  <c r="X1734" i="24"/>
  <c r="Y1734" i="24" s="1"/>
  <c r="X926" i="24"/>
  <c r="Y926" i="24" s="1"/>
  <c r="X1735" i="24"/>
  <c r="Y1735" i="24" s="1"/>
  <c r="X1736" i="24"/>
  <c r="Y1736" i="24" s="1"/>
  <c r="X927" i="24"/>
  <c r="Y927" i="24" s="1"/>
  <c r="X928" i="24"/>
  <c r="X929" i="24"/>
  <c r="Y929" i="24" s="1"/>
  <c r="X930" i="24"/>
  <c r="X931" i="24"/>
  <c r="Y931" i="24" s="1"/>
  <c r="X1737" i="24"/>
  <c r="Y1737" i="24" s="1"/>
  <c r="X932" i="24"/>
  <c r="Y932" i="24" s="1"/>
  <c r="X2162" i="24"/>
  <c r="Y2162" i="24" s="1"/>
  <c r="X2440" i="24"/>
  <c r="Y2440" i="24" s="1"/>
  <c r="X1738" i="24"/>
  <c r="X2524" i="24"/>
  <c r="Y2524" i="24" s="1"/>
  <c r="X933" i="24"/>
  <c r="Y933" i="24" s="1"/>
  <c r="X2457" i="24"/>
  <c r="Y2457" i="24" s="1"/>
  <c r="X934" i="24"/>
  <c r="Y934" i="24" s="1"/>
  <c r="X1739" i="24"/>
  <c r="X1740" i="24"/>
  <c r="Y1740" i="24" s="1"/>
  <c r="X1741" i="24"/>
  <c r="Y1741" i="24" s="1"/>
  <c r="X2458" i="24"/>
  <c r="X935" i="24"/>
  <c r="Y935" i="24" s="1"/>
  <c r="X936" i="24"/>
  <c r="X937" i="24"/>
  <c r="Y937" i="24" s="1"/>
  <c r="X938" i="24"/>
  <c r="Y938" i="24" s="1"/>
  <c r="X939" i="24"/>
  <c r="Y939" i="24" s="1"/>
  <c r="X940" i="24"/>
  <c r="Y940" i="24" s="1"/>
  <c r="X1742" i="24"/>
  <c r="Y1742" i="24" s="1"/>
  <c r="X941" i="24"/>
  <c r="X2459" i="24"/>
  <c r="Y2459" i="24" s="1"/>
  <c r="X942" i="24"/>
  <c r="Y942" i="24" s="1"/>
  <c r="X1743" i="24"/>
  <c r="Y1743" i="24" s="1"/>
  <c r="X1744" i="24"/>
  <c r="Y1744" i="24" s="1"/>
  <c r="X943" i="24"/>
  <c r="Y943" i="24" s="1"/>
  <c r="X2460" i="24"/>
  <c r="Y2460" i="24" s="1"/>
  <c r="X2500" i="24"/>
  <c r="Y2500" i="24" s="1"/>
  <c r="X1745" i="24"/>
  <c r="X2478" i="24"/>
  <c r="Y2478" i="24" s="1"/>
  <c r="X2422" i="24"/>
  <c r="Y2422" i="24" s="1"/>
  <c r="X1096" i="24"/>
  <c r="Y1096" i="24" s="1"/>
  <c r="X2126" i="24"/>
  <c r="Y2126" i="24" s="1"/>
  <c r="X2512" i="24"/>
  <c r="Y2512" i="24" s="1"/>
  <c r="X2510" i="24"/>
  <c r="Y2510" i="24" s="1"/>
  <c r="X2485" i="24"/>
  <c r="Y2485" i="24" s="1"/>
  <c r="X1746" i="24"/>
  <c r="X2165" i="24"/>
  <c r="Y2165" i="24" s="1"/>
  <c r="X1747" i="24"/>
  <c r="Y1747" i="24" s="1"/>
  <c r="X1748" i="24"/>
  <c r="Y1748" i="24" s="1"/>
  <c r="X1749" i="24"/>
  <c r="Y1749" i="24" s="1"/>
  <c r="X1750" i="24"/>
  <c r="Y1750" i="24" s="1"/>
  <c r="X944" i="24"/>
  <c r="Y944" i="24" s="1"/>
  <c r="X1751" i="24"/>
  <c r="Y1751" i="24" s="1"/>
  <c r="X945" i="24"/>
  <c r="X1752" i="24"/>
  <c r="Y1752" i="24" s="1"/>
  <c r="X1753" i="24"/>
  <c r="Y1753" i="24" s="1"/>
  <c r="X1754" i="24"/>
  <c r="Y1754" i="24" s="1"/>
  <c r="X946" i="24"/>
  <c r="Y946" i="24" s="1"/>
  <c r="X1103" i="24"/>
  <c r="Y1103" i="24" s="1"/>
  <c r="X2496" i="24"/>
  <c r="Y2496" i="24" s="1"/>
  <c r="X2536" i="24"/>
  <c r="Y2536" i="24" s="1"/>
  <c r="X2088" i="24"/>
  <c r="X1098" i="24"/>
  <c r="Y1098" i="24" s="1"/>
  <c r="X947" i="24"/>
  <c r="X1755" i="24"/>
  <c r="Y1755" i="24" s="1"/>
  <c r="X948" i="24"/>
  <c r="Y948" i="24" s="1"/>
  <c r="X2461" i="24"/>
  <c r="Y2461" i="24" s="1"/>
  <c r="X949" i="24"/>
  <c r="Y949" i="24" s="1"/>
  <c r="X1756" i="24"/>
  <c r="Y1756" i="24" s="1"/>
  <c r="X2462" i="24"/>
  <c r="X950" i="24"/>
  <c r="Y950" i="24" s="1"/>
  <c r="X1757" i="24"/>
  <c r="Y1757" i="24" s="1"/>
  <c r="X951" i="24"/>
  <c r="Y951" i="24" s="1"/>
  <c r="X1758" i="24"/>
  <c r="Y1758" i="24" s="1"/>
  <c r="X2158" i="24"/>
  <c r="Y2158" i="24" s="1"/>
  <c r="X1759" i="24"/>
  <c r="Y1759" i="24" s="1"/>
  <c r="X952" i="24"/>
  <c r="Y952" i="24" s="1"/>
  <c r="X1760" i="24"/>
  <c r="X1761" i="24"/>
  <c r="Y1761" i="24" s="1"/>
  <c r="X953" i="24"/>
  <c r="Y953" i="24" s="1"/>
  <c r="X954" i="24"/>
  <c r="Y954" i="24" s="1"/>
  <c r="X955" i="24"/>
  <c r="Y955" i="24" s="1"/>
  <c r="X956" i="24"/>
  <c r="Y956" i="24" s="1"/>
  <c r="X957" i="24"/>
  <c r="Y957" i="24" s="1"/>
  <c r="X958" i="24"/>
  <c r="Y958" i="24" s="1"/>
  <c r="X1762" i="24"/>
  <c r="X959" i="24"/>
  <c r="Y959" i="24" s="1"/>
  <c r="X1763" i="24"/>
  <c r="Y1763" i="24" s="1"/>
  <c r="X960" i="24"/>
  <c r="Y960" i="24" s="1"/>
  <c r="X961" i="24"/>
  <c r="Y961" i="24" s="1"/>
  <c r="X1764" i="24"/>
  <c r="Y1764" i="24" s="1"/>
  <c r="X1765" i="24"/>
  <c r="Y1765" i="24" s="1"/>
  <c r="X1766" i="24"/>
  <c r="Y1766" i="24" s="1"/>
  <c r="X1896" i="24"/>
  <c r="X962" i="24"/>
  <c r="Y962" i="24" s="1"/>
  <c r="X1099" i="24"/>
  <c r="Y1099" i="24" s="1"/>
  <c r="X1767" i="24"/>
  <c r="Y1767" i="24" s="1"/>
  <c r="X963" i="24"/>
  <c r="Y963" i="24" s="1"/>
  <c r="X964" i="24"/>
  <c r="Y964" i="24" s="1"/>
  <c r="X965" i="24"/>
  <c r="Y965" i="24" s="1"/>
  <c r="X966" i="24"/>
  <c r="Y966" i="24" s="1"/>
  <c r="X1770" i="24"/>
  <c r="X967" i="24"/>
  <c r="Y967" i="24" s="1"/>
  <c r="X968" i="24"/>
  <c r="Y968" i="24" s="1"/>
  <c r="X969" i="24"/>
  <c r="Y969" i="24" s="1"/>
  <c r="X13" i="24"/>
  <c r="Y13" i="24" s="1"/>
  <c r="X1771" i="24"/>
  <c r="Y1771" i="24" s="1"/>
  <c r="X1772" i="24"/>
  <c r="Y1772" i="24" s="1"/>
  <c r="X2275" i="24"/>
  <c r="Y2275" i="24" s="1"/>
  <c r="X2034" i="24"/>
  <c r="X1877" i="24"/>
  <c r="Y1877" i="24" s="1"/>
  <c r="X1773" i="24"/>
  <c r="Y1773" i="24" s="1"/>
  <c r="X2419" i="24"/>
  <c r="Y2419" i="24" s="1"/>
  <c r="X2006" i="24"/>
  <c r="Y2006" i="24" s="1"/>
  <c r="X1986" i="24"/>
  <c r="Y1986" i="24" s="1"/>
  <c r="X2274" i="24"/>
  <c r="Y2274" i="24" s="1"/>
  <c r="X1097" i="24"/>
  <c r="Y1097" i="24" s="1"/>
  <c r="X2525" i="24"/>
  <c r="X2463" i="24"/>
  <c r="Y2463" i="24" s="1"/>
  <c r="X1774" i="24"/>
  <c r="Y1774" i="24" s="1"/>
  <c r="X1775" i="24"/>
  <c r="Y1775" i="24" s="1"/>
  <c r="X1776" i="24"/>
  <c r="Y1776" i="24" s="1"/>
  <c r="X970" i="24"/>
  <c r="Y970" i="24" s="1"/>
  <c r="X971" i="24"/>
  <c r="Y971" i="24" s="1"/>
  <c r="X1777" i="24"/>
  <c r="X2507" i="24"/>
  <c r="X2464" i="24"/>
  <c r="Y2464" i="24" s="1"/>
  <c r="X972" i="24"/>
  <c r="Y972" i="24" s="1"/>
  <c r="X973" i="24"/>
  <c r="Y973" i="24" s="1"/>
  <c r="X974" i="24"/>
  <c r="Y974" i="24" s="1"/>
  <c r="X1778" i="24"/>
  <c r="Y1778" i="24" s="1"/>
  <c r="X975" i="24"/>
  <c r="Y975" i="24" s="1"/>
  <c r="X1779" i="24"/>
  <c r="X2465" i="24"/>
  <c r="X1780" i="24"/>
  <c r="Y1780" i="24" s="1"/>
  <c r="X1781" i="24"/>
  <c r="X1782" i="24"/>
  <c r="Y1782" i="24" s="1"/>
  <c r="X976" i="24"/>
  <c r="Y976" i="24" s="1"/>
  <c r="X1783" i="24"/>
  <c r="Y1783" i="24" s="1"/>
  <c r="X1784" i="24"/>
  <c r="Y1784" i="24" s="1"/>
  <c r="X977" i="24"/>
  <c r="Y977" i="24" s="1"/>
  <c r="X1785" i="24"/>
  <c r="X978" i="24"/>
  <c r="Y978" i="24" s="1"/>
  <c r="X1786" i="24"/>
  <c r="Y1786" i="24" s="1"/>
  <c r="X1787" i="24"/>
  <c r="Y1787" i="24" s="1"/>
  <c r="X2466" i="24"/>
  <c r="Y2466" i="24" s="1"/>
  <c r="X979" i="24"/>
  <c r="Y979" i="24" s="1"/>
  <c r="X1788" i="24"/>
  <c r="Y1788" i="24" s="1"/>
  <c r="X980" i="24"/>
  <c r="Y980" i="24" s="1"/>
  <c r="X1789" i="24"/>
  <c r="X1790" i="24"/>
  <c r="Y1790" i="24" s="1"/>
  <c r="X1791" i="24"/>
  <c r="Y1791" i="24" s="1"/>
  <c r="X2467" i="24"/>
  <c r="Y2467" i="24" s="1"/>
  <c r="X2468" i="24"/>
  <c r="Y2468" i="24" s="1"/>
  <c r="X981" i="24"/>
  <c r="Y981" i="24" s="1"/>
  <c r="X982" i="24"/>
  <c r="Y982" i="24" s="1"/>
  <c r="X2469" i="24"/>
  <c r="Y2469" i="24" s="1"/>
  <c r="X1792" i="24"/>
  <c r="X2470" i="24"/>
  <c r="Y2470" i="24" s="1"/>
  <c r="X983" i="24"/>
  <c r="Y983" i="24" s="1"/>
  <c r="X1793" i="24"/>
  <c r="Y1793" i="24" s="1"/>
  <c r="X1794" i="24"/>
  <c r="Y1794" i="24" s="1"/>
  <c r="X984" i="24"/>
  <c r="Y984" i="24" s="1"/>
  <c r="X985" i="24"/>
  <c r="Y985" i="24" s="1"/>
  <c r="X986" i="24"/>
  <c r="Y986" i="24" s="1"/>
  <c r="X987" i="24"/>
  <c r="X2489" i="24"/>
  <c r="Y2489" i="24" s="1"/>
  <c r="X2491" i="24"/>
  <c r="Y2491" i="24" s="1"/>
  <c r="X1795" i="24"/>
  <c r="Y1795" i="24" s="1"/>
  <c r="X988" i="24"/>
  <c r="Y988" i="24" s="1"/>
  <c r="X989" i="24"/>
  <c r="Y989" i="24" s="1"/>
  <c r="X990" i="24"/>
  <c r="Y990" i="24" s="1"/>
  <c r="X2224" i="24"/>
  <c r="Y2224" i="24" s="1"/>
  <c r="X2134" i="24"/>
  <c r="X2386" i="24"/>
  <c r="Y2386" i="24" s="1"/>
  <c r="X2398" i="24"/>
  <c r="X2208" i="24"/>
  <c r="Y2208" i="24" s="1"/>
  <c r="X1940" i="24"/>
  <c r="Y1940" i="24" s="1"/>
  <c r="X1796" i="24"/>
  <c r="Y1796" i="24" s="1"/>
  <c r="X2345" i="24"/>
  <c r="Y2345" i="24" s="1"/>
  <c r="X2284" i="24"/>
  <c r="Y2284" i="24" s="1"/>
  <c r="X2397" i="24"/>
  <c r="X2358" i="24"/>
  <c r="Y2358" i="24" s="1"/>
  <c r="X991" i="24"/>
  <c r="Y991" i="24" s="1"/>
  <c r="X992" i="24"/>
  <c r="Y992" i="24" s="1"/>
  <c r="X993" i="24"/>
  <c r="Y993" i="24" s="1"/>
  <c r="X1797" i="24"/>
  <c r="Y1797" i="24" s="1"/>
  <c r="X1798" i="24"/>
  <c r="Y1798" i="24" s="1"/>
  <c r="X994" i="24"/>
  <c r="Y994" i="24" s="1"/>
  <c r="X995" i="24"/>
  <c r="X996" i="24"/>
  <c r="Y996" i="24" s="1"/>
  <c r="X997" i="24"/>
  <c r="Y997" i="24" s="1"/>
  <c r="X1799" i="24"/>
  <c r="Y1799" i="24" s="1"/>
  <c r="X998" i="24"/>
  <c r="Y998" i="24" s="1"/>
  <c r="X999" i="24"/>
  <c r="Y999" i="24" s="1"/>
  <c r="X1000" i="24"/>
  <c r="Y1000" i="24" s="1"/>
  <c r="X1800" i="24"/>
  <c r="Y1800" i="24" s="1"/>
  <c r="X1801" i="24"/>
  <c r="X1802" i="24"/>
  <c r="Y1802" i="24" s="1"/>
  <c r="X1803" i="24"/>
  <c r="Y1803" i="24" s="1"/>
  <c r="X1804" i="24"/>
  <c r="Y1804" i="24" s="1"/>
  <c r="X1001" i="24"/>
  <c r="Y1001" i="24" s="1"/>
  <c r="X1805" i="24"/>
  <c r="Y1805" i="24" s="1"/>
  <c r="X1806" i="24"/>
  <c r="Y1806" i="24" s="1"/>
  <c r="X1002" i="24"/>
  <c r="Y1002" i="24" s="1"/>
  <c r="X1003" i="24"/>
  <c r="X1807" i="24"/>
  <c r="Y1807" i="24" s="1"/>
  <c r="X1808" i="24"/>
  <c r="X1809" i="24"/>
  <c r="Y1809" i="24" s="1"/>
  <c r="X1810" i="24"/>
  <c r="Y1810" i="24" s="1"/>
  <c r="X1004" i="24"/>
  <c r="Y1004" i="24" s="1"/>
  <c r="X1811" i="24"/>
  <c r="Y1811" i="24" s="1"/>
  <c r="X1005" i="24"/>
  <c r="Y1005" i="24" s="1"/>
  <c r="X1812" i="24"/>
  <c r="X1006" i="24"/>
  <c r="Y1006" i="24" s="1"/>
  <c r="X1813" i="24"/>
  <c r="Y1813" i="24" s="1"/>
  <c r="X1007" i="24"/>
  <c r="Y1007" i="24" s="1"/>
  <c r="X1814" i="24"/>
  <c r="Y1814" i="24" s="1"/>
  <c r="X1816" i="24"/>
  <c r="Y1816" i="24" s="1"/>
  <c r="X1817" i="24"/>
  <c r="Y1817" i="24" s="1"/>
  <c r="X1008" i="24"/>
  <c r="Y1008" i="24" s="1"/>
  <c r="X1818" i="24"/>
  <c r="Y1818" i="24" s="1"/>
  <c r="X1009" i="24"/>
  <c r="Y1009" i="24" s="1"/>
  <c r="X1010" i="24"/>
  <c r="X1819" i="24"/>
  <c r="Y1819" i="24" s="1"/>
  <c r="X1820" i="24"/>
  <c r="Y1820" i="24" s="1"/>
  <c r="X1821" i="24"/>
  <c r="Y1821" i="24" s="1"/>
  <c r="X1011" i="24"/>
  <c r="Y1011" i="24" s="1"/>
  <c r="X1012" i="24"/>
  <c r="X1013" i="24"/>
  <c r="X1822" i="24"/>
  <c r="Y1822" i="24" s="1"/>
  <c r="X1014" i="24"/>
  <c r="Y1014" i="24" s="1"/>
  <c r="X1015" i="24"/>
  <c r="Y1015" i="24" s="1"/>
  <c r="X1823" i="24"/>
  <c r="Y1823" i="24" s="1"/>
  <c r="X1016" i="24"/>
  <c r="Y1016" i="24" s="1"/>
  <c r="X1017" i="24"/>
  <c r="Y1017" i="24" s="1"/>
  <c r="X1018" i="24"/>
  <c r="Y1018" i="24" s="1"/>
  <c r="X1019" i="24"/>
  <c r="Y1019" i="24" s="1"/>
  <c r="X1020" i="24"/>
  <c r="Y1020" i="24" s="1"/>
  <c r="X1021" i="24"/>
  <c r="Y1021" i="24" s="1"/>
  <c r="X1022" i="24"/>
  <c r="Y1022" i="24" s="1"/>
  <c r="X1023" i="24"/>
  <c r="Y1023" i="24" s="1"/>
  <c r="X1024" i="24"/>
  <c r="Y1024" i="24" s="1"/>
  <c r="X1025" i="24"/>
  <c r="Y1025" i="24" s="1"/>
  <c r="X1026" i="24"/>
  <c r="Y1026" i="24" s="1"/>
  <c r="X1824" i="24"/>
  <c r="X1825" i="24"/>
  <c r="Y1825" i="24" s="1"/>
  <c r="X1027" i="24"/>
  <c r="Y1027" i="24" s="1"/>
  <c r="X1826" i="24"/>
  <c r="Y1826" i="24" s="1"/>
  <c r="X1028" i="24"/>
  <c r="Y1028" i="24" s="1"/>
  <c r="X1029" i="24"/>
  <c r="Y1029" i="24" s="1"/>
  <c r="X1827" i="24"/>
  <c r="Y1827" i="24" s="1"/>
  <c r="X1030" i="24"/>
  <c r="Y1030" i="24" s="1"/>
  <c r="X1828" i="24"/>
  <c r="X1031" i="24"/>
  <c r="Y1031" i="24" s="1"/>
  <c r="X1032" i="24"/>
  <c r="X1829" i="24"/>
  <c r="Y1829" i="24" s="1"/>
  <c r="X1033" i="24"/>
  <c r="Y1033" i="24" s="1"/>
  <c r="X1034" i="24"/>
  <c r="Y1034" i="24" s="1"/>
  <c r="X1830" i="24"/>
  <c r="Y1830" i="24" s="1"/>
  <c r="X1035" i="24"/>
  <c r="Y1035" i="24" s="1"/>
  <c r="X1036" i="24"/>
  <c r="Y1036" i="24" s="1"/>
  <c r="X1037" i="24"/>
  <c r="Y1037" i="24" s="1"/>
  <c r="X1831" i="24"/>
  <c r="Y1831" i="24" s="1"/>
  <c r="X1038" i="24"/>
  <c r="Y1038" i="24" s="1"/>
  <c r="X1832" i="24"/>
  <c r="Y1832" i="24" s="1"/>
  <c r="X1833" i="24"/>
  <c r="Y1833" i="24" s="1"/>
  <c r="X1039" i="24"/>
  <c r="Y1039" i="24" s="1"/>
  <c r="X1040" i="24"/>
  <c r="Y1040" i="24" s="1"/>
  <c r="X1041" i="24"/>
  <c r="X1834" i="24"/>
  <c r="Y1834" i="24" s="1"/>
  <c r="X1042" i="24"/>
  <c r="X1043" i="24"/>
  <c r="Y1043" i="24" s="1"/>
  <c r="X2471" i="24"/>
  <c r="Y2471" i="24" s="1"/>
  <c r="X1835" i="24"/>
  <c r="Y1835" i="24" s="1"/>
  <c r="X1044" i="24"/>
  <c r="Y1044" i="24" s="1"/>
  <c r="X1045" i="24"/>
  <c r="Y1045" i="24" s="1"/>
  <c r="X1046" i="24"/>
  <c r="Y1046" i="24" s="1"/>
  <c r="X1047" i="24"/>
  <c r="Y1047" i="24" s="1"/>
  <c r="X1836" i="24"/>
  <c r="Y1836" i="24" s="1"/>
  <c r="X1837" i="24"/>
  <c r="Y1837" i="24" s="1"/>
  <c r="X1048" i="24"/>
  <c r="Y1048" i="24" s="1"/>
  <c r="X1049" i="24"/>
  <c r="Y1049" i="24" s="1"/>
  <c r="X2472" i="24"/>
  <c r="Y2472" i="24" s="1"/>
  <c r="X1838" i="24"/>
  <c r="Y1838" i="24" s="1"/>
  <c r="X1050" i="24"/>
  <c r="Y1050" i="24" s="1"/>
  <c r="X1051" i="24"/>
  <c r="Y1051" i="24" s="1"/>
  <c r="X1052" i="24"/>
  <c r="Y1052" i="24" s="1"/>
  <c r="X1053" i="24"/>
  <c r="Y1053" i="24" s="1"/>
  <c r="X1054" i="24"/>
  <c r="Y1054" i="24" s="1"/>
  <c r="X1055" i="24"/>
  <c r="Y1055" i="24" s="1"/>
  <c r="X1056" i="24"/>
  <c r="Y1056" i="24" s="1"/>
  <c r="X1057" i="24"/>
  <c r="Y1057" i="24" s="1"/>
  <c r="X1058" i="24"/>
  <c r="Y1058" i="24" s="1"/>
  <c r="X1059" i="24"/>
  <c r="Y1059" i="24" s="1"/>
  <c r="X1060" i="24"/>
  <c r="Y1060" i="24" s="1"/>
  <c r="X1061" i="24"/>
  <c r="Y1061" i="24" s="1"/>
  <c r="X1062" i="24"/>
  <c r="Y1062" i="24" s="1"/>
  <c r="X1063" i="24"/>
  <c r="Y1063" i="24" s="1"/>
  <c r="X1839" i="24"/>
  <c r="Y1839" i="24" s="1"/>
  <c r="X1064" i="24"/>
  <c r="Y1064" i="24" s="1"/>
  <c r="X1065" i="24"/>
  <c r="Y1065" i="24" s="1"/>
  <c r="X1840" i="24"/>
  <c r="Y1840" i="24" s="1"/>
  <c r="X1066" i="24"/>
  <c r="Y1066" i="24" s="1"/>
  <c r="X1067" i="24"/>
  <c r="Y1067" i="24" s="1"/>
  <c r="X1068" i="24"/>
  <c r="Y1068" i="24" s="1"/>
  <c r="X1069" i="24"/>
  <c r="Y1069" i="24" s="1"/>
  <c r="X1070" i="24"/>
  <c r="Y1070" i="24" s="1"/>
  <c r="X1071" i="24"/>
  <c r="Y1071" i="24" s="1"/>
  <c r="X1842" i="24"/>
  <c r="Y1842" i="24" s="1"/>
  <c r="X1072" i="24"/>
  <c r="Y1072" i="24" s="1"/>
  <c r="X1073" i="24"/>
  <c r="Y1073" i="24" s="1"/>
  <c r="X1074" i="24"/>
  <c r="Y1074" i="24" s="1"/>
  <c r="X1075" i="24"/>
  <c r="Y1075" i="24" s="1"/>
  <c r="X1076" i="24"/>
  <c r="Y1076" i="24" s="1"/>
  <c r="X1077" i="24"/>
  <c r="Y1077" i="24" s="1"/>
  <c r="X1078" i="24"/>
  <c r="Y1078" i="24" s="1"/>
  <c r="X1079" i="24"/>
  <c r="X1080" i="24"/>
  <c r="Y1080" i="24" s="1"/>
  <c r="X1081" i="24"/>
  <c r="Y1081" i="24" s="1"/>
  <c r="X1082" i="24"/>
  <c r="Y1082" i="24" s="1"/>
  <c r="X1083" i="24"/>
  <c r="Y1083" i="24" s="1"/>
  <c r="X1084" i="24"/>
  <c r="Y1084" i="24" s="1"/>
  <c r="X1085" i="24"/>
  <c r="Y1085" i="24" s="1"/>
  <c r="X1086" i="24"/>
  <c r="Y1086" i="24" s="1"/>
  <c r="X1087" i="24"/>
  <c r="Y1087" i="24" s="1"/>
  <c r="X1088" i="24"/>
  <c r="Y1088" i="24" s="1"/>
  <c r="X1843" i="24"/>
  <c r="Y1843" i="24" s="1"/>
  <c r="X1844" i="24"/>
  <c r="Y1844" i="24" s="1"/>
  <c r="X1845" i="24"/>
  <c r="Y1845" i="24" s="1"/>
  <c r="X1089" i="24"/>
  <c r="Y1089" i="24" s="1"/>
  <c r="X1846" i="24"/>
  <c r="Y1846" i="24" s="1"/>
  <c r="X1090" i="24"/>
  <c r="Y1090" i="24" s="1"/>
  <c r="X1091" i="24"/>
  <c r="X1847" i="24"/>
  <c r="Y1847" i="24" s="1"/>
  <c r="X1092" i="24"/>
  <c r="Y1092" i="24" s="1"/>
  <c r="X1848" i="24"/>
  <c r="Y1848" i="24" s="1"/>
  <c r="X1093" i="24"/>
  <c r="Y1093" i="24" s="1"/>
  <c r="X1094" i="24"/>
  <c r="Y1094" i="24" s="1"/>
  <c r="X1850" i="24"/>
  <c r="Y1850" i="24" s="1"/>
  <c r="X2357" i="24"/>
  <c r="Y2357" i="24" s="1"/>
  <c r="X1893" i="24"/>
  <c r="Y1893" i="24" s="1"/>
  <c r="X1851" i="24"/>
  <c r="Y1851" i="24" s="1"/>
  <c r="X14" i="24"/>
  <c r="Y14" i="24" s="1"/>
  <c r="E4" i="26"/>
  <c r="D10" i="26"/>
  <c r="F10" i="26"/>
  <c r="C12" i="28" s="1"/>
  <c r="D12" i="28" s="1"/>
  <c r="E6" i="26"/>
  <c r="BT1398" i="24"/>
  <c r="BU2185" i="24"/>
  <c r="BU1154" i="24"/>
  <c r="BU66" i="24"/>
  <c r="BU2102" i="24"/>
  <c r="BU2222" i="24"/>
  <c r="BU2521" i="24"/>
  <c r="BU2520" i="24"/>
  <c r="BU2479" i="24"/>
  <c r="BU103" i="24"/>
  <c r="BU104" i="24"/>
  <c r="BU105" i="24"/>
  <c r="BU2180" i="24"/>
  <c r="BU2276" i="24"/>
  <c r="BU2350" i="24"/>
  <c r="BU2210" i="24"/>
  <c r="BU2311" i="24"/>
  <c r="BU2399" i="24"/>
  <c r="BU2155" i="24"/>
  <c r="BU2242" i="24"/>
  <c r="BU2354" i="24"/>
  <c r="BU2442" i="24"/>
  <c r="BU2095" i="24"/>
  <c r="BU2290" i="24"/>
  <c r="BU2439" i="24"/>
  <c r="BU2396" i="24"/>
  <c r="BU2413" i="24"/>
  <c r="BU2254" i="24"/>
  <c r="BU2289" i="24"/>
  <c r="BU2255" i="24"/>
  <c r="BU2411" i="24"/>
  <c r="BU2410" i="24"/>
  <c r="BU2360" i="24"/>
  <c r="BU1183" i="24"/>
  <c r="BU2388" i="24"/>
  <c r="BU2331" i="24"/>
  <c r="BU1184" i="24"/>
  <c r="BU2412" i="24"/>
  <c r="BU2154" i="24"/>
  <c r="BU2106" i="24"/>
  <c r="BU2380" i="24"/>
  <c r="BU1185" i="24"/>
  <c r="BU2022" i="24"/>
  <c r="BU2258" i="24"/>
  <c r="BU2083" i="24"/>
  <c r="BU2259" i="24"/>
  <c r="BU1186" i="24"/>
  <c r="BU2359" i="24"/>
  <c r="BU1187" i="24"/>
  <c r="BU2313" i="24"/>
  <c r="BU2538" i="24"/>
  <c r="BU1106" i="24"/>
  <c r="BU2529" i="24"/>
  <c r="BU2445" i="24"/>
  <c r="BU1870" i="24"/>
  <c r="BU2178" i="24"/>
  <c r="BU1193" i="24"/>
  <c r="BU1194" i="24"/>
  <c r="BU116" i="24"/>
  <c r="BU2306" i="24"/>
  <c r="BU2441" i="24"/>
  <c r="BU1971" i="24"/>
  <c r="BU2371" i="24"/>
  <c r="BU2071" i="24"/>
  <c r="BU2377" i="24"/>
  <c r="BU2055" i="24"/>
  <c r="BU2037" i="24"/>
  <c r="BU2336" i="24"/>
  <c r="BU117" i="24"/>
  <c r="BU118" i="24"/>
  <c r="BU2149" i="24"/>
  <c r="BU2374" i="24"/>
  <c r="BU2250" i="24"/>
  <c r="BU2197" i="24"/>
  <c r="BU1959" i="24"/>
  <c r="BU2043" i="24"/>
  <c r="BU2267" i="24"/>
  <c r="BU1859" i="24"/>
  <c r="BU1860" i="24"/>
  <c r="BU2268" i="24"/>
  <c r="BU2171" i="24"/>
  <c r="BU2375" i="24"/>
  <c r="BU2029" i="24"/>
  <c r="BU2143" i="24"/>
  <c r="BU2238" i="24"/>
  <c r="BU2056" i="24"/>
  <c r="BU2215" i="24"/>
  <c r="BU2401" i="24"/>
  <c r="BU2383" i="24"/>
  <c r="BU2002" i="24"/>
  <c r="BU2011" i="24"/>
  <c r="BU2105" i="24"/>
  <c r="BU2118" i="24"/>
  <c r="BU1935" i="24"/>
  <c r="BU2228" i="24"/>
  <c r="BU2405" i="24"/>
  <c r="BU2296" i="24"/>
  <c r="BU2372" i="24"/>
  <c r="BU2402" i="24"/>
  <c r="BU2168" i="24"/>
  <c r="BU2039" i="24"/>
  <c r="BU2190" i="24"/>
  <c r="BU2014" i="24"/>
  <c r="BU2003" i="24"/>
  <c r="BU2373" i="24"/>
  <c r="BU2074" i="24"/>
  <c r="BU2174" i="24"/>
  <c r="BU2030" i="24"/>
  <c r="BU2141" i="24"/>
  <c r="BU2184" i="24"/>
  <c r="BU2324" i="24"/>
  <c r="BU2073" i="24"/>
  <c r="BU2015" i="24"/>
  <c r="BU1928" i="24"/>
  <c r="BU2199" i="24"/>
  <c r="BU1981" i="24"/>
  <c r="BU2172" i="24"/>
  <c r="BU2393" i="24"/>
  <c r="BU2230" i="24"/>
  <c r="BU2436" i="24"/>
  <c r="BU2351" i="24"/>
  <c r="BU2400" i="24"/>
  <c r="BU2314" i="24"/>
  <c r="BU2072" i="24"/>
  <c r="BU2063" i="24"/>
  <c r="BU2070" i="24"/>
  <c r="BU2114" i="24"/>
  <c r="BU1994" i="24"/>
  <c r="BU2041" i="24"/>
  <c r="BU2142" i="24"/>
  <c r="BU2343" i="24"/>
  <c r="BU2130" i="24"/>
  <c r="BU2404" i="24"/>
  <c r="BU2443" i="24"/>
  <c r="BU1976" i="24"/>
  <c r="BU2198" i="24"/>
  <c r="BU1973" i="24"/>
  <c r="BU2173" i="24"/>
  <c r="BU1857" i="24"/>
  <c r="BU2140" i="24"/>
  <c r="BU2213" i="24"/>
  <c r="BU2040" i="24"/>
  <c r="BU2001" i="24"/>
  <c r="BU2403" i="24"/>
  <c r="BU1945" i="24"/>
  <c r="BU2446" i="24"/>
  <c r="BU1195" i="24"/>
  <c r="BU2193" i="24"/>
  <c r="BU1196" i="24"/>
  <c r="BU2123" i="24"/>
  <c r="BU119" i="24"/>
  <c r="BU1197" i="24"/>
  <c r="BU2382" i="24"/>
  <c r="BU139" i="24"/>
  <c r="BU140" i="24"/>
  <c r="BU141" i="24"/>
  <c r="BU1207" i="24"/>
  <c r="BU2231" i="24"/>
  <c r="BU2385" i="24"/>
  <c r="BU2057" i="24"/>
  <c r="BU1225" i="24"/>
  <c r="BU1929" i="24"/>
  <c r="BU2316" i="24"/>
  <c r="BU2414" i="24"/>
  <c r="BU2091" i="24"/>
  <c r="BU1226" i="24"/>
  <c r="BU1227" i="24"/>
  <c r="BU1228" i="24"/>
  <c r="BU1233" i="24"/>
  <c r="BU1234" i="24"/>
  <c r="BU2417" i="24"/>
  <c r="BU182" i="24"/>
  <c r="BU2256" i="24"/>
  <c r="BU2415" i="24"/>
  <c r="BU1908" i="24"/>
  <c r="BU2340" i="24"/>
  <c r="BU2225" i="24"/>
  <c r="BU2347" i="24"/>
  <c r="BU1865" i="24"/>
  <c r="BU2272" i="24"/>
  <c r="BU2416" i="24"/>
  <c r="BU2381" i="24"/>
  <c r="BU1949" i="24"/>
  <c r="BU2344" i="24"/>
  <c r="BU2079" i="24"/>
  <c r="BU2206" i="24"/>
  <c r="BU2050" i="24"/>
  <c r="BU1247" i="24"/>
  <c r="BU2028" i="24"/>
  <c r="BU1254" i="24"/>
  <c r="BU1286" i="24"/>
  <c r="BU254" i="24"/>
  <c r="BU2312" i="24"/>
  <c r="BU2473" i="24"/>
  <c r="BU2333" i="24"/>
  <c r="BU2502" i="24"/>
  <c r="BU2342" i="24"/>
  <c r="BU2087" i="24"/>
  <c r="BU2518" i="24"/>
  <c r="BU2482" i="24"/>
  <c r="BU2136" i="24"/>
  <c r="BU1287" i="24"/>
  <c r="BU2490" i="24"/>
  <c r="BU2096" i="24"/>
  <c r="BU2205" i="24"/>
  <c r="BU2281" i="24"/>
  <c r="BU1292" i="24"/>
  <c r="BU2150" i="24"/>
  <c r="BU2527" i="24"/>
  <c r="BU2370" i="24"/>
  <c r="BU320" i="24"/>
  <c r="BU321" i="24"/>
  <c r="BU2122" i="24"/>
  <c r="BU2218" i="24"/>
  <c r="BU1319" i="24"/>
  <c r="BU2515" i="24"/>
  <c r="BU2156" i="24"/>
  <c r="BU1992" i="24"/>
  <c r="BU2429" i="24"/>
  <c r="BU1948" i="24"/>
  <c r="BU2326" i="24"/>
  <c r="BU2240" i="24"/>
  <c r="BU1922" i="24"/>
  <c r="BU2194" i="24"/>
  <c r="BU1996" i="24"/>
  <c r="BU2016" i="24"/>
  <c r="BU2394" i="24"/>
  <c r="BU2076" i="24"/>
  <c r="BU2346" i="24"/>
  <c r="BU1938" i="24"/>
  <c r="BU2317" i="24"/>
  <c r="BU2408" i="24"/>
  <c r="BU1320" i="24"/>
  <c r="BU2092" i="24"/>
  <c r="BU2145" i="24"/>
  <c r="BU2157" i="24"/>
  <c r="BU2252" i="24"/>
  <c r="BU2421" i="24"/>
  <c r="BU2159" i="24"/>
  <c r="BU2220" i="24"/>
  <c r="BU2192" i="24"/>
  <c r="BU2233" i="24"/>
  <c r="BU2234" i="24"/>
  <c r="BU2086" i="24"/>
  <c r="BU325" i="24"/>
  <c r="BU1914" i="24"/>
  <c r="BU1331" i="24"/>
  <c r="BU336" i="24"/>
  <c r="BU337" i="24"/>
  <c r="BU1943" i="24"/>
  <c r="BU1884" i="24"/>
  <c r="BU1966" i="24"/>
  <c r="BU1967" i="24"/>
  <c r="BU2212" i="24"/>
  <c r="BU2024" i="24"/>
  <c r="BU2068" i="24"/>
  <c r="BU1883" i="24"/>
  <c r="BU2427" i="24"/>
  <c r="BU2025" i="24"/>
  <c r="BU2480" i="24"/>
  <c r="BU2483" i="24"/>
  <c r="BU1910" i="24"/>
  <c r="BU2426" i="24"/>
  <c r="BU2433" i="24"/>
  <c r="BU2301" i="24"/>
  <c r="BU2476" i="24"/>
  <c r="BU2428" i="24"/>
  <c r="BU2509" i="24"/>
  <c r="BU2498" i="24"/>
  <c r="BU1968" i="24"/>
  <c r="BU2511" i="24"/>
  <c r="BU2539" i="24"/>
  <c r="BU1885" i="24"/>
  <c r="BU2138" i="24"/>
  <c r="BU2528" i="24"/>
  <c r="BU2237" i="24"/>
  <c r="BU338" i="24"/>
  <c r="BU2532" i="24"/>
  <c r="BU2425" i="24"/>
  <c r="BU2164" i="24"/>
  <c r="BU2395" i="24"/>
  <c r="BU1997" i="24"/>
  <c r="BU1333" i="24"/>
  <c r="BU357" i="24"/>
  <c r="BU358" i="24"/>
  <c r="BU359" i="24"/>
  <c r="BU360" i="24"/>
  <c r="BU361" i="24"/>
  <c r="BU362" i="24"/>
  <c r="BU363" i="24"/>
  <c r="BU364" i="24"/>
  <c r="BU1336" i="24"/>
  <c r="BU365" i="24"/>
  <c r="BU366" i="24"/>
  <c r="BU367" i="24"/>
  <c r="BU368" i="24"/>
  <c r="BU1338" i="24"/>
  <c r="BU1339" i="24"/>
  <c r="BU369" i="24"/>
  <c r="BU370" i="24"/>
  <c r="BU1340" i="24"/>
  <c r="BU371" i="24"/>
  <c r="BU372" i="24"/>
  <c r="BU1341" i="24"/>
  <c r="BU373" i="24"/>
  <c r="BU1342" i="24"/>
  <c r="BU1343" i="24"/>
  <c r="BU374" i="24"/>
  <c r="BU1344" i="24"/>
  <c r="BU1345" i="24"/>
  <c r="BU1346" i="24"/>
  <c r="BU1347" i="24"/>
  <c r="BU375" i="24"/>
  <c r="BU376" i="24"/>
  <c r="BU377" i="24"/>
  <c r="BU1348" i="24"/>
  <c r="BU1349" i="24"/>
  <c r="BU1350" i="24"/>
  <c r="BU1351" i="24"/>
  <c r="BU378" i="24"/>
  <c r="BU379" i="24"/>
  <c r="BU1352" i="24"/>
  <c r="BU380" i="24"/>
  <c r="BU381" i="24"/>
  <c r="BU382" i="24"/>
  <c r="BU1353" i="24"/>
  <c r="BU383" i="24"/>
  <c r="BU384" i="24"/>
  <c r="BU1355" i="24"/>
  <c r="BU2166" i="24"/>
  <c r="BU2517" i="24"/>
  <c r="BU2537" i="24"/>
  <c r="BU2540" i="24"/>
  <c r="BU1915" i="24"/>
  <c r="BU1916" i="24"/>
  <c r="BU2139" i="24"/>
  <c r="BU2497" i="24"/>
  <c r="BU1957" i="24"/>
  <c r="BU2531" i="24"/>
  <c r="BU2182" i="24"/>
  <c r="BU1887" i="24"/>
  <c r="BU2127" i="24"/>
  <c r="BU1991" i="24"/>
  <c r="BU1936" i="24"/>
  <c r="BU2535" i="24"/>
  <c r="BU2112" i="24"/>
  <c r="BU1970" i="24"/>
  <c r="BU2036" i="24"/>
  <c r="BU1956" i="24"/>
  <c r="BU1356" i="24"/>
  <c r="BU385" i="24"/>
  <c r="BU386" i="24"/>
  <c r="BU1357" i="24"/>
  <c r="BU1358" i="24"/>
  <c r="BU1359" i="24"/>
  <c r="BU387" i="24"/>
  <c r="BU1360" i="24"/>
  <c r="BU1361" i="24"/>
  <c r="BU388" i="24"/>
  <c r="BU389" i="24"/>
  <c r="BU1362" i="24"/>
  <c r="BU390" i="24"/>
  <c r="BU391" i="24"/>
  <c r="BU392" i="24"/>
  <c r="BU393" i="24"/>
  <c r="BU394" i="24"/>
  <c r="BU395" i="24"/>
  <c r="BU396" i="24"/>
  <c r="BU397" i="24"/>
  <c r="BU1363" i="24"/>
  <c r="BU398" i="24"/>
  <c r="BU399" i="24"/>
  <c r="BU400" i="24"/>
  <c r="BU401" i="24"/>
  <c r="BU402" i="24"/>
  <c r="BU403" i="24"/>
  <c r="BU404" i="24"/>
  <c r="BU405" i="24"/>
  <c r="BU406" i="24"/>
  <c r="BU407" i="24"/>
  <c r="BU408" i="24"/>
  <c r="BU409" i="24"/>
  <c r="BU410" i="24"/>
  <c r="BU411" i="24"/>
  <c r="BU412" i="24"/>
  <c r="BU413" i="24"/>
  <c r="BU414" i="24"/>
  <c r="BU1364" i="24"/>
  <c r="BU415" i="24"/>
  <c r="BU1366" i="24"/>
  <c r="BU416" i="24"/>
  <c r="BU417" i="24"/>
  <c r="BU1367" i="24"/>
  <c r="BU2125" i="24"/>
  <c r="BU1924" i="24"/>
  <c r="BU2211" i="24"/>
  <c r="BU2305" i="24"/>
  <c r="BU1930" i="24"/>
  <c r="BU2298" i="24"/>
  <c r="BU1863" i="24"/>
  <c r="BU2271" i="24"/>
  <c r="BU2300" i="24"/>
  <c r="BU2005" i="24"/>
  <c r="BU2437" i="24"/>
  <c r="BU2367" i="24"/>
  <c r="BU1864" i="24"/>
  <c r="BU2204" i="24"/>
  <c r="BU2297" i="24"/>
  <c r="BU2077" i="24"/>
  <c r="BU2319" i="24"/>
  <c r="BU2307" i="24"/>
  <c r="BU2384" i="24"/>
  <c r="BU1368" i="24"/>
  <c r="BU2021" i="24"/>
  <c r="BU2245" i="24"/>
  <c r="BU1873" i="24"/>
  <c r="BU2135" i="24"/>
  <c r="BU2137" i="24"/>
  <c r="BU1369" i="24"/>
  <c r="BU2277" i="24"/>
  <c r="BU2227" i="24"/>
  <c r="BU2423" i="24"/>
  <c r="BU1370" i="24"/>
  <c r="BU418" i="24"/>
  <c r="BU419" i="24"/>
  <c r="BU420" i="24"/>
  <c r="BU421" i="24"/>
  <c r="BU422" i="24"/>
  <c r="BU423" i="24"/>
  <c r="BU424" i="24"/>
  <c r="BU1371" i="24"/>
  <c r="BU1372" i="24"/>
  <c r="BU1995" i="24"/>
  <c r="BU2167" i="24"/>
  <c r="BU2119" i="24"/>
  <c r="BU2061" i="24"/>
  <c r="BU2251" i="24"/>
  <c r="BU1993" i="24"/>
  <c r="BU1897" i="24"/>
  <c r="BU2103" i="24"/>
  <c r="BU2104" i="24"/>
  <c r="BU1858" i="24"/>
  <c r="BU2187" i="24"/>
  <c r="BU2089" i="24"/>
  <c r="BU1856" i="24"/>
  <c r="BU2376" i="24"/>
  <c r="BU1978" i="24"/>
  <c r="BU2279" i="24"/>
  <c r="BU2216" i="24"/>
  <c r="BU1855" i="24"/>
  <c r="BU1911" i="24"/>
  <c r="BU1899" i="24"/>
  <c r="BU2144" i="24"/>
  <c r="BU1904" i="24"/>
  <c r="BU1898" i="24"/>
  <c r="BU2287" i="24"/>
  <c r="BU2186" i="24"/>
  <c r="BU1900" i="24"/>
  <c r="BU1972" i="24"/>
  <c r="BU2116" i="24"/>
  <c r="BU2214" i="24"/>
  <c r="BU2075" i="24"/>
  <c r="BU1977" i="24"/>
  <c r="BU2303" i="24"/>
  <c r="BU2435" i="24"/>
  <c r="BU2248" i="24"/>
  <c r="BU1905" i="24"/>
  <c r="BU1947" i="24"/>
  <c r="BU2323" i="24"/>
  <c r="BU2038" i="24"/>
  <c r="BU1927" i="24"/>
  <c r="BU1980" i="24"/>
  <c r="BU2132" i="24"/>
  <c r="BU2170" i="24"/>
  <c r="BU2295" i="24"/>
  <c r="BU2042" i="24"/>
  <c r="BU2286" i="24"/>
  <c r="BU2175" i="24"/>
  <c r="BU1982" i="24"/>
  <c r="BU2013" i="24"/>
  <c r="BU2115" i="24"/>
  <c r="BU2249" i="24"/>
  <c r="BU2131" i="24"/>
  <c r="BU2406" i="24"/>
  <c r="BU2378" i="24"/>
  <c r="BU2294" i="24"/>
  <c r="BU2117" i="24"/>
  <c r="BU2195" i="24"/>
  <c r="BU2387" i="24"/>
  <c r="BU2302" i="24"/>
  <c r="BU2239" i="24"/>
  <c r="BU1854" i="24"/>
  <c r="BU2188" i="24"/>
  <c r="BU2062" i="24"/>
  <c r="BU1917" i="24"/>
  <c r="BU2012" i="24"/>
  <c r="BU2364" i="24"/>
  <c r="BU1937" i="24"/>
  <c r="BU2010" i="24"/>
  <c r="BU1918" i="24"/>
  <c r="BU2315" i="24"/>
  <c r="BU1926" i="24"/>
  <c r="BU1979" i="24"/>
  <c r="BU1946" i="24"/>
  <c r="BU2183" i="24"/>
  <c r="BU1975" i="24"/>
  <c r="BU2009" i="24"/>
  <c r="BU2337" i="24"/>
  <c r="BU2223" i="24"/>
  <c r="BU1891" i="24"/>
  <c r="BU2390" i="24"/>
  <c r="BU2229" i="24"/>
  <c r="BU2196" i="24"/>
  <c r="BU1960" i="24"/>
  <c r="BU2189" i="24"/>
  <c r="BU425" i="24"/>
  <c r="BU426" i="24"/>
  <c r="BU427" i="24"/>
  <c r="BU428" i="24"/>
  <c r="BU1373" i="24"/>
  <c r="BU1374" i="24"/>
  <c r="BU1375" i="24"/>
  <c r="BU429" i="24"/>
  <c r="BU430" i="24"/>
  <c r="BU431" i="24"/>
  <c r="BU1376" i="24"/>
  <c r="BU432" i="24"/>
  <c r="BU433" i="24"/>
  <c r="BU434" i="24"/>
  <c r="BU435" i="24"/>
  <c r="BU1377" i="24"/>
  <c r="BU436" i="24"/>
  <c r="BU437" i="24"/>
  <c r="BU438" i="24"/>
  <c r="BU1378" i="24"/>
  <c r="BU1379" i="24"/>
  <c r="BU439" i="24"/>
  <c r="BU440" i="24"/>
  <c r="BU441" i="24"/>
  <c r="BU1381" i="24"/>
  <c r="BU442" i="24"/>
  <c r="BU443" i="24"/>
  <c r="BU1382" i="24"/>
  <c r="BU444" i="24"/>
  <c r="BU445" i="24"/>
  <c r="BU1383" i="24"/>
  <c r="BU446" i="24"/>
  <c r="BU1384" i="24"/>
  <c r="BU447" i="24"/>
  <c r="BU1385" i="24"/>
  <c r="BU448" i="24"/>
  <c r="BU449" i="24"/>
  <c r="BU450" i="24"/>
  <c r="BU451" i="24"/>
  <c r="BU1386" i="24"/>
  <c r="BU1387" i="24"/>
  <c r="BU1388" i="24"/>
  <c r="BU452" i="24"/>
  <c r="BU453" i="24"/>
  <c r="BU454" i="24"/>
  <c r="BU455" i="24"/>
  <c r="BU456" i="24"/>
  <c r="BU1389" i="24"/>
  <c r="BU457" i="24"/>
  <c r="BU458" i="24"/>
  <c r="BU459" i="24"/>
  <c r="BU460" i="24"/>
  <c r="BU461" i="24"/>
  <c r="BU462" i="24"/>
  <c r="BU463" i="24"/>
  <c r="BU464" i="24"/>
  <c r="BU465" i="24"/>
  <c r="BU466" i="24"/>
  <c r="BU467" i="24"/>
  <c r="BU468" i="24"/>
  <c r="BU469" i="24"/>
  <c r="BU470" i="24"/>
  <c r="BU471" i="24"/>
  <c r="BU472" i="24"/>
  <c r="BU2097" i="24"/>
  <c r="BU1912" i="24"/>
  <c r="BU2019" i="24"/>
  <c r="BU1390" i="24"/>
  <c r="BU1391" i="24"/>
  <c r="BU1392" i="24"/>
  <c r="BU1393" i="24"/>
  <c r="BU1394" i="24"/>
  <c r="BU1395" i="24"/>
  <c r="BU1396" i="24"/>
  <c r="BU1397" i="24"/>
  <c r="BU1962" i="24"/>
  <c r="BU2207" i="24"/>
  <c r="BU2152" i="24"/>
  <c r="BU2045" i="24"/>
  <c r="BU1985" i="24"/>
  <c r="BU2020" i="24"/>
  <c r="BU2151" i="24"/>
  <c r="BU2133" i="24"/>
  <c r="BU2282" i="24"/>
  <c r="BU2320" i="24"/>
  <c r="BU2046" i="24"/>
  <c r="BU2244" i="24"/>
  <c r="BU1398" i="24"/>
  <c r="BU473" i="24"/>
  <c r="BU474" i="24"/>
  <c r="BU475" i="24"/>
  <c r="BU476" i="24"/>
  <c r="BU477" i="24"/>
  <c r="BU478" i="24"/>
  <c r="BU1399" i="24"/>
  <c r="BU479" i="24"/>
  <c r="BU1400" i="24"/>
  <c r="BU480" i="24"/>
  <c r="BU481" i="24"/>
  <c r="BU1894" i="24"/>
  <c r="BU2474" i="24"/>
  <c r="BU1401" i="24"/>
  <c r="BU482" i="24"/>
  <c r="BU483" i="24"/>
  <c r="BU484" i="24"/>
  <c r="BU485" i="24"/>
  <c r="BU486" i="24"/>
  <c r="BU487" i="24"/>
  <c r="BU2526" i="24"/>
  <c r="BU2508" i="24"/>
  <c r="BU2334" i="24"/>
  <c r="BU1944" i="24"/>
  <c r="BU2221" i="24"/>
  <c r="BU488" i="24"/>
  <c r="BU489" i="24"/>
  <c r="BU490" i="24"/>
  <c r="BU491" i="24"/>
  <c r="BU492" i="24"/>
  <c r="BU493" i="24"/>
  <c r="BU494" i="24"/>
  <c r="BU495" i="24"/>
  <c r="BU496" i="24"/>
  <c r="BU497" i="24"/>
  <c r="BU498" i="24"/>
  <c r="BU499" i="24"/>
  <c r="BU500" i="24"/>
  <c r="BU501" i="24"/>
  <c r="BU502" i="24"/>
  <c r="BU503" i="24"/>
  <c r="BU1404" i="24"/>
  <c r="BU504" i="24"/>
  <c r="BU505" i="24"/>
  <c r="BU1405" i="24"/>
  <c r="BU506" i="24"/>
  <c r="BU507" i="24"/>
  <c r="BU508" i="24"/>
  <c r="BU509" i="24"/>
  <c r="BU1406" i="24"/>
  <c r="BU1407" i="24"/>
  <c r="BU1408" i="24"/>
  <c r="BU1409" i="24"/>
  <c r="BU1410" i="24"/>
  <c r="BU1411" i="24"/>
  <c r="BU1412" i="24"/>
  <c r="BU1413" i="24"/>
  <c r="BU1414" i="24"/>
  <c r="BU1415" i="24"/>
  <c r="BU510" i="24"/>
  <c r="BU1416" i="24"/>
  <c r="BU1417" i="24"/>
  <c r="BU1418" i="24"/>
  <c r="BU1419" i="24"/>
  <c r="BU1420" i="24"/>
  <c r="BU1422" i="24"/>
  <c r="BU1958" i="24"/>
  <c r="BU1423" i="24"/>
  <c r="BU1424" i="24"/>
  <c r="BU1425" i="24"/>
  <c r="BU1426" i="24"/>
  <c r="BU511" i="24"/>
  <c r="BU512" i="24"/>
  <c r="BU513" i="24"/>
  <c r="BU514" i="24"/>
  <c r="BU515" i="24"/>
  <c r="BU516" i="24"/>
  <c r="BU517" i="24"/>
  <c r="BU518" i="24"/>
  <c r="BU519" i="24"/>
  <c r="BU520" i="24"/>
  <c r="BU1427" i="24"/>
  <c r="BU521" i="24"/>
  <c r="BU522" i="24"/>
  <c r="BU523" i="24"/>
  <c r="BU2430" i="24"/>
  <c r="BU1954" i="24"/>
  <c r="BU1999" i="24"/>
  <c r="BU2007" i="24"/>
  <c r="BU2499" i="24"/>
  <c r="BU2475" i="24"/>
  <c r="BU1941" i="24"/>
  <c r="BU1428" i="24"/>
  <c r="BU524" i="24"/>
  <c r="BU525" i="24"/>
  <c r="BU1429" i="24"/>
  <c r="BU1430" i="24"/>
  <c r="BU526" i="24"/>
  <c r="BU1431" i="24"/>
  <c r="BU527" i="24"/>
  <c r="BU528" i="24"/>
  <c r="BU529" i="24"/>
  <c r="BU1432" i="24"/>
  <c r="BU530" i="24"/>
  <c r="BU1433" i="24"/>
  <c r="BU1434" i="24"/>
  <c r="BU1907" i="24"/>
  <c r="BU1950" i="24"/>
  <c r="BU531" i="24"/>
  <c r="BU532" i="24"/>
  <c r="BU533" i="24"/>
  <c r="BU534" i="24"/>
  <c r="BU535" i="24"/>
  <c r="BU536" i="24"/>
  <c r="BU1435" i="24"/>
  <c r="BU537" i="24"/>
  <c r="BU1436" i="24"/>
  <c r="BU538" i="24"/>
  <c r="BU539" i="24"/>
  <c r="BU540" i="24"/>
  <c r="BU2450" i="24"/>
  <c r="BU1437" i="24"/>
  <c r="BU541" i="24"/>
  <c r="BU542" i="24"/>
  <c r="BU543" i="24"/>
  <c r="BU1438" i="24"/>
  <c r="BU544" i="24"/>
  <c r="BU545" i="24"/>
  <c r="BU1439" i="24"/>
  <c r="BU1440" i="24"/>
  <c r="BU546" i="24"/>
  <c r="BU1441" i="24"/>
  <c r="BU547" i="24"/>
  <c r="BU548" i="24"/>
  <c r="BU1442" i="24"/>
  <c r="BU549" i="24"/>
  <c r="BU550" i="24"/>
  <c r="BU551" i="24"/>
  <c r="BU1443" i="24"/>
  <c r="BU1444" i="24"/>
  <c r="BU1445" i="24"/>
  <c r="BU2451" i="24"/>
  <c r="BU552" i="24"/>
  <c r="BU1446" i="24"/>
  <c r="BU1447" i="24"/>
  <c r="BU1448" i="24"/>
  <c r="BU553" i="24"/>
  <c r="BU1449" i="24"/>
  <c r="BU1450" i="24"/>
  <c r="BU554" i="24"/>
  <c r="BU555" i="24"/>
  <c r="BU1451" i="24"/>
  <c r="BU1452" i="24"/>
  <c r="BU1453" i="24"/>
  <c r="BU1454" i="24"/>
  <c r="BU556" i="24"/>
  <c r="BU557" i="24"/>
  <c r="BU1455" i="24"/>
  <c r="BU558" i="24"/>
  <c r="BU1456" i="24"/>
  <c r="BU559" i="24"/>
  <c r="BU1457" i="24"/>
  <c r="BU560" i="24"/>
  <c r="BU1458" i="24"/>
  <c r="BU561" i="24"/>
  <c r="BU562" i="24"/>
  <c r="BU1459" i="24"/>
  <c r="BU563" i="24"/>
  <c r="BU1460" i="24"/>
  <c r="BU564" i="24"/>
  <c r="BU1461" i="24"/>
  <c r="BU565" i="24"/>
  <c r="BU1462" i="24"/>
  <c r="BU566" i="24"/>
  <c r="BU1463" i="24"/>
  <c r="BU567" i="24"/>
  <c r="BU568" i="24"/>
  <c r="BU1464" i="24"/>
  <c r="BU569" i="24"/>
  <c r="BU570" i="24"/>
  <c r="BU571" i="24"/>
  <c r="BU572" i="24"/>
  <c r="BU573" i="24"/>
  <c r="BU574" i="24"/>
  <c r="BU575" i="24"/>
  <c r="BU1465" i="24"/>
  <c r="BU1466" i="24"/>
  <c r="BU576" i="24"/>
  <c r="BU2235" i="24"/>
  <c r="BU2310" i="24"/>
  <c r="BU1467" i="24"/>
  <c r="BU1919" i="24"/>
  <c r="BU2176" i="24"/>
  <c r="BU2093" i="24"/>
  <c r="BU2318" i="24"/>
  <c r="BU2366" i="24"/>
  <c r="BU2407" i="24"/>
  <c r="BU2018" i="24"/>
  <c r="BU2146" i="24"/>
  <c r="BU2177" i="24"/>
  <c r="BU2325" i="24"/>
  <c r="BU1913" i="24"/>
  <c r="BU2217" i="24"/>
  <c r="BU1468" i="24"/>
  <c r="BU1469" i="24"/>
  <c r="BU1906" i="24"/>
  <c r="BU2288" i="24"/>
  <c r="BU2120" i="24"/>
  <c r="BU1861" i="24"/>
  <c r="BU1470" i="24"/>
  <c r="BU1879" i="24"/>
  <c r="BU2219" i="24"/>
  <c r="BU2444" i="24"/>
  <c r="BU2263" i="24"/>
  <c r="BU2100" i="24"/>
  <c r="BU2264" i="24"/>
  <c r="BU2246" i="24"/>
  <c r="BU2262" i="24"/>
  <c r="BU2179" i="24"/>
  <c r="BU2209" i="24"/>
  <c r="BU2124" i="24"/>
  <c r="BU1471" i="24"/>
  <c r="BU577" i="24"/>
  <c r="BU578" i="24"/>
  <c r="BU1472" i="24"/>
  <c r="BU579" i="24"/>
  <c r="BU580" i="24"/>
  <c r="BU581" i="24"/>
  <c r="BU582" i="24"/>
  <c r="BU583" i="24"/>
  <c r="BU584" i="24"/>
  <c r="BU1473" i="24"/>
  <c r="BU585" i="24"/>
  <c r="BU586" i="24"/>
  <c r="BU1474" i="24"/>
  <c r="BU587" i="24"/>
  <c r="BU588" i="24"/>
  <c r="BU2047" i="24"/>
  <c r="BU1475" i="24"/>
  <c r="BU1989" i="24"/>
  <c r="BU1878" i="24"/>
  <c r="BU1882" i="24"/>
  <c r="BU1942" i="24"/>
  <c r="BU2110" i="24"/>
  <c r="BU2523" i="24"/>
  <c r="BU2051" i="24"/>
  <c r="BU2487" i="24"/>
  <c r="BU1990" i="24"/>
  <c r="BU2493" i="24"/>
  <c r="BU2023" i="24"/>
  <c r="BU1955" i="24"/>
  <c r="BU2052" i="24"/>
  <c r="BU2101" i="24"/>
  <c r="BU1901" i="24"/>
  <c r="BU2265" i="24"/>
  <c r="BU2000" i="24"/>
  <c r="BU2067" i="24"/>
  <c r="BU589" i="24"/>
  <c r="BU590" i="24"/>
  <c r="BU591" i="24"/>
  <c r="BU592" i="24"/>
  <c r="BU593" i="24"/>
  <c r="BU594" i="24"/>
  <c r="BU595" i="24"/>
  <c r="BU596" i="24"/>
  <c r="BU597" i="24"/>
  <c r="BU598" i="24"/>
  <c r="BU599" i="24"/>
  <c r="BU600" i="24"/>
  <c r="BU601" i="24"/>
  <c r="BU602" i="24"/>
  <c r="BU603" i="24"/>
  <c r="BU1903" i="24"/>
  <c r="BU1853" i="24"/>
  <c r="BU2285" i="24"/>
  <c r="BU1852" i="24"/>
  <c r="BU2054" i="24"/>
  <c r="BU604" i="24"/>
  <c r="BU605" i="24"/>
  <c r="BU606" i="24"/>
  <c r="BU607" i="24"/>
  <c r="BU608" i="24"/>
  <c r="BU609" i="24"/>
  <c r="BU610" i="24"/>
  <c r="BU611" i="24"/>
  <c r="BU612" i="24"/>
  <c r="BU613" i="24"/>
  <c r="BU614" i="24"/>
  <c r="BU615" i="24"/>
  <c r="BU616" i="24"/>
  <c r="BU1479" i="24"/>
  <c r="BU617" i="24"/>
  <c r="BU618" i="24"/>
  <c r="BU619" i="24"/>
  <c r="BU620" i="24"/>
  <c r="BU621" i="24"/>
  <c r="BU622" i="24"/>
  <c r="BU623" i="24"/>
  <c r="BU624" i="24"/>
  <c r="BU625" i="24"/>
  <c r="BU626" i="24"/>
  <c r="BU627" i="24"/>
  <c r="BU628" i="24"/>
  <c r="BU629" i="24"/>
  <c r="BU1481" i="24"/>
  <c r="BU630" i="24"/>
  <c r="BU631" i="24"/>
  <c r="BU632" i="24"/>
  <c r="BU633" i="24"/>
  <c r="BU634" i="24"/>
  <c r="BU635" i="24"/>
  <c r="BU636" i="24"/>
  <c r="BU637" i="24"/>
  <c r="BU638" i="24"/>
  <c r="BU639" i="24"/>
  <c r="BU640" i="24"/>
  <c r="BU641" i="24"/>
  <c r="BU642" i="24"/>
  <c r="BU1483" i="24"/>
  <c r="BU1484" i="24"/>
  <c r="BU1485" i="24"/>
  <c r="BU1486" i="24"/>
  <c r="BU1487" i="24"/>
  <c r="BU1488" i="24"/>
  <c r="BU643" i="24"/>
  <c r="BU1489" i="24"/>
  <c r="BU644" i="24"/>
  <c r="BU1490" i="24"/>
  <c r="BU1491" i="24"/>
  <c r="BU1492" i="24"/>
  <c r="BU1493" i="24"/>
  <c r="BU1494" i="24"/>
  <c r="BU1495" i="24"/>
  <c r="BU1496" i="24"/>
  <c r="BU1497" i="24"/>
  <c r="BU1498" i="24"/>
  <c r="BU645" i="24"/>
  <c r="BU1499" i="24"/>
  <c r="BU1500" i="24"/>
  <c r="BU1501" i="24"/>
  <c r="BU1502" i="24"/>
  <c r="BU1503" i="24"/>
  <c r="BU1504" i="24"/>
  <c r="BU1505" i="24"/>
  <c r="BU1506" i="24"/>
  <c r="BU2082" i="24"/>
  <c r="BU1872" i="24"/>
  <c r="BU646" i="24"/>
  <c r="BU647" i="24"/>
  <c r="BU1507" i="24"/>
  <c r="BU648" i="24"/>
  <c r="BU649" i="24"/>
  <c r="BU650" i="24"/>
  <c r="BU651" i="24"/>
  <c r="BU652" i="24"/>
  <c r="BU1509" i="24"/>
  <c r="BU653" i="24"/>
  <c r="BU2241" i="24"/>
  <c r="BU1862" i="24"/>
  <c r="BU1974" i="24"/>
  <c r="BU1920" i="24"/>
  <c r="BU2202" i="24"/>
  <c r="BU2329" i="24"/>
  <c r="BU1983" i="24"/>
  <c r="BU2004" i="24"/>
  <c r="BU2203" i="24"/>
  <c r="BU2031" i="24"/>
  <c r="BU2328" i="24"/>
  <c r="BU2017" i="24"/>
  <c r="BU2094" i="24"/>
  <c r="BU2269" i="24"/>
  <c r="BU1939" i="24"/>
  <c r="BU2044" i="24"/>
  <c r="BU2365" i="24"/>
  <c r="BU2327" i="24"/>
  <c r="BU654" i="24"/>
  <c r="BU1510" i="24"/>
  <c r="BU1511" i="24"/>
  <c r="BU1512" i="24"/>
  <c r="BU1513" i="24"/>
  <c r="BU655" i="24"/>
  <c r="BU1514" i="24"/>
  <c r="BU1515" i="24"/>
  <c r="BU1516" i="24"/>
  <c r="BU1517" i="24"/>
  <c r="BU656" i="24"/>
  <c r="BU1518" i="24"/>
  <c r="BU657" i="24"/>
  <c r="BU658" i="24"/>
  <c r="BU659" i="24"/>
  <c r="BU1519" i="24"/>
  <c r="BU1520" i="24"/>
  <c r="BU660" i="24"/>
  <c r="BU1521" i="24"/>
  <c r="BU1522" i="24"/>
  <c r="BU2452" i="24"/>
  <c r="BU1523" i="24"/>
  <c r="BU1524" i="24"/>
  <c r="BU2349" i="24"/>
  <c r="BU2353" i="24"/>
  <c r="BU1525" i="24"/>
  <c r="BU661" i="24"/>
  <c r="BU662" i="24"/>
  <c r="BU663" i="24"/>
  <c r="BU664" i="24"/>
  <c r="BU665" i="24"/>
  <c r="BU666" i="24"/>
  <c r="BU2522" i="24"/>
  <c r="BU2035" i="24"/>
  <c r="BU1527" i="24"/>
  <c r="BU667" i="24"/>
  <c r="BU668" i="24"/>
  <c r="BU669" i="24"/>
  <c r="BU1528" i="24"/>
  <c r="BU670" i="24"/>
  <c r="BU671" i="24"/>
  <c r="BU11" i="24"/>
  <c r="BU672" i="24"/>
  <c r="BU1529" i="24"/>
  <c r="BU1530" i="24"/>
  <c r="BU1531" i="24"/>
  <c r="BU673" i="24"/>
  <c r="BU1532" i="24"/>
  <c r="BU674" i="24"/>
  <c r="BU675" i="24"/>
  <c r="BU676" i="24"/>
  <c r="BU1533" i="24"/>
  <c r="BU1964" i="24"/>
  <c r="BU2085" i="24"/>
  <c r="BU2160" i="24"/>
  <c r="BU2033" i="24"/>
  <c r="BU2261" i="24"/>
  <c r="BU2341" i="24"/>
  <c r="BU1988" i="24"/>
  <c r="BU2260" i="24"/>
  <c r="BU1987" i="24"/>
  <c r="BU1965" i="24"/>
  <c r="BU2059" i="24"/>
  <c r="BU677" i="24"/>
  <c r="BU1534" i="24"/>
  <c r="BU678" i="24"/>
  <c r="BU1535" i="24"/>
  <c r="BU1536" i="24"/>
  <c r="BU1537" i="24"/>
  <c r="BU679" i="24"/>
  <c r="BU1538" i="24"/>
  <c r="BU680" i="24"/>
  <c r="BU1539" i="24"/>
  <c r="BU681" i="24"/>
  <c r="BU682" i="24"/>
  <c r="BU2363" i="24"/>
  <c r="BU2481" i="24"/>
  <c r="BU2362" i="24"/>
  <c r="BU1540" i="24"/>
  <c r="BU1541" i="24"/>
  <c r="BU683" i="24"/>
  <c r="BU684" i="24"/>
  <c r="BU685" i="24"/>
  <c r="BU1542" i="24"/>
  <c r="BU686" i="24"/>
  <c r="BU687" i="24"/>
  <c r="BU688" i="24"/>
  <c r="BU689" i="24"/>
  <c r="BU690" i="24"/>
  <c r="BU691" i="24"/>
  <c r="BU1543" i="24"/>
  <c r="BU692" i="24"/>
  <c r="BU1544" i="24"/>
  <c r="BU1545" i="24"/>
  <c r="BU693" i="24"/>
  <c r="BU694" i="24"/>
  <c r="BU695" i="24"/>
  <c r="BU696" i="24"/>
  <c r="BU2486" i="24"/>
  <c r="BU1546" i="24"/>
  <c r="BU2049" i="24"/>
  <c r="BU2534" i="24"/>
  <c r="BU2008" i="24"/>
  <c r="BU1921" i="24"/>
  <c r="BU2066" i="24"/>
  <c r="BU1547" i="24"/>
  <c r="BU1548" i="24"/>
  <c r="BU697" i="24"/>
  <c r="BU1549" i="24"/>
  <c r="BU698" i="24"/>
  <c r="BU1925" i="24"/>
  <c r="BU2335" i="24"/>
  <c r="BU1550" i="24"/>
  <c r="BU2505" i="24"/>
  <c r="BU699" i="24"/>
  <c r="BU1889" i="24"/>
  <c r="BU1551" i="24"/>
  <c r="BU700" i="24"/>
  <c r="BU701" i="24"/>
  <c r="BU1552" i="24"/>
  <c r="BU1553" i="24"/>
  <c r="BU702" i="24"/>
  <c r="BU1554" i="24"/>
  <c r="BU2488" i="24"/>
  <c r="BU1881" i="24"/>
  <c r="BU703" i="24"/>
  <c r="BU704" i="24"/>
  <c r="BU705" i="24"/>
  <c r="BU706" i="24"/>
  <c r="BU707" i="24"/>
  <c r="BU708" i="24"/>
  <c r="BU709" i="24"/>
  <c r="BU710" i="24"/>
  <c r="BU1555" i="24"/>
  <c r="BU1556" i="24"/>
  <c r="BU1557" i="24"/>
  <c r="BU1558" i="24"/>
  <c r="BU711" i="24"/>
  <c r="BU1559" i="24"/>
  <c r="BU1560" i="24"/>
  <c r="BU712" i="24"/>
  <c r="BU1561" i="24"/>
  <c r="BU1562" i="24"/>
  <c r="BU1563" i="24"/>
  <c r="BU1564" i="24"/>
  <c r="BU1565" i="24"/>
  <c r="BU713" i="24"/>
  <c r="BU714" i="24"/>
  <c r="BU715" i="24"/>
  <c r="BU1566" i="24"/>
  <c r="BU2369" i="24"/>
  <c r="BU1998" i="24"/>
  <c r="BU2099" i="24"/>
  <c r="BU1931" i="24"/>
  <c r="BU2108" i="24"/>
  <c r="BU2191" i="24"/>
  <c r="BU2283" i="24"/>
  <c r="BU1869" i="24"/>
  <c r="BU1952" i="24"/>
  <c r="BU1567" i="24"/>
  <c r="BU1568" i="24"/>
  <c r="BU716" i="24"/>
  <c r="BU717" i="24"/>
  <c r="BU718" i="24"/>
  <c r="BU719" i="24"/>
  <c r="BU720" i="24"/>
  <c r="BU721" i="24"/>
  <c r="BU722" i="24"/>
  <c r="BU723" i="24"/>
  <c r="BU724" i="24"/>
  <c r="BU725" i="24"/>
  <c r="BU726" i="24"/>
  <c r="BU727" i="24"/>
  <c r="BU728" i="24"/>
  <c r="BU729" i="24"/>
  <c r="BU730" i="24"/>
  <c r="BU731" i="24"/>
  <c r="BU732" i="24"/>
  <c r="BU1569" i="24"/>
  <c r="BU733" i="24"/>
  <c r="BU734" i="24"/>
  <c r="BU1570" i="24"/>
  <c r="BU735" i="24"/>
  <c r="BU736" i="24"/>
  <c r="BU1571" i="24"/>
  <c r="BU737" i="24"/>
  <c r="BU738" i="24"/>
  <c r="BU739" i="24"/>
  <c r="BU1932" i="24"/>
  <c r="BU2232" i="24"/>
  <c r="BU2081" i="24"/>
  <c r="BU2109" i="24"/>
  <c r="BU2356" i="24"/>
  <c r="BU2273" i="24"/>
  <c r="BU2309" i="24"/>
  <c r="BU2048" i="24"/>
  <c r="BU2361" i="24"/>
  <c r="BU2032" i="24"/>
  <c r="BU2418" i="24"/>
  <c r="BU740" i="24"/>
  <c r="BU741" i="24"/>
  <c r="BU742" i="24"/>
  <c r="BU1572" i="24"/>
  <c r="BU743" i="24"/>
  <c r="BU744" i="24"/>
  <c r="BU1573" i="24"/>
  <c r="BU1574" i="24"/>
  <c r="BU1575" i="24"/>
  <c r="BU1576" i="24"/>
  <c r="BU745" i="24"/>
  <c r="BU1577" i="24"/>
  <c r="BU746" i="24"/>
  <c r="BU1578" i="24"/>
  <c r="BU1579" i="24"/>
  <c r="BU747" i="24"/>
  <c r="BU748" i="24"/>
  <c r="BU749" i="24"/>
  <c r="BU1580" i="24"/>
  <c r="BU1581" i="24"/>
  <c r="BU1582" i="24"/>
  <c r="BU1583" i="24"/>
  <c r="BU1584" i="24"/>
  <c r="BU750" i="24"/>
  <c r="BU1585" i="24"/>
  <c r="BU751" i="24"/>
  <c r="BU1586" i="24"/>
  <c r="BU752" i="24"/>
  <c r="BU1587" i="24"/>
  <c r="BU753" i="24"/>
  <c r="BU1588" i="24"/>
  <c r="BU754" i="24"/>
  <c r="BU755" i="24"/>
  <c r="BU756" i="24"/>
  <c r="BU2453" i="24"/>
  <c r="BU1589" i="24"/>
  <c r="BU757" i="24"/>
  <c r="BU1590" i="24"/>
  <c r="BU1591" i="24"/>
  <c r="BU1592" i="24"/>
  <c r="BU1593" i="24"/>
  <c r="BU1594" i="24"/>
  <c r="BU758" i="24"/>
  <c r="BU1595" i="24"/>
  <c r="BU759" i="24"/>
  <c r="BU1596" i="24"/>
  <c r="BU760" i="24"/>
  <c r="BU761" i="24"/>
  <c r="BU762" i="24"/>
  <c r="BU1597" i="24"/>
  <c r="BU1598" i="24"/>
  <c r="BU763" i="24"/>
  <c r="BU764" i="24"/>
  <c r="BU1599" i="24"/>
  <c r="BU1600" i="24"/>
  <c r="BU765" i="24"/>
  <c r="BU1601" i="24"/>
  <c r="BU1602" i="24"/>
  <c r="BU1603" i="24"/>
  <c r="BU766" i="24"/>
  <c r="BU767" i="24"/>
  <c r="BU1604" i="24"/>
  <c r="BU1605" i="24"/>
  <c r="BU768" i="24"/>
  <c r="BU1606" i="24"/>
  <c r="BU1607" i="24"/>
  <c r="BU769" i="24"/>
  <c r="BU770" i="24"/>
  <c r="BU1608" i="24"/>
  <c r="BU1609" i="24"/>
  <c r="BU771" i="24"/>
  <c r="BU772" i="24"/>
  <c r="BU1610" i="24"/>
  <c r="BU1611" i="24"/>
  <c r="BU773" i="24"/>
  <c r="BU1612" i="24"/>
  <c r="BU774" i="24"/>
  <c r="BU1613" i="24"/>
  <c r="BU1614" i="24"/>
  <c r="BU1615" i="24"/>
  <c r="BU775" i="24"/>
  <c r="BU1616" i="24"/>
  <c r="BU776" i="24"/>
  <c r="BU777" i="24"/>
  <c r="BU778" i="24"/>
  <c r="BU779" i="24"/>
  <c r="BU1617" i="24"/>
  <c r="BU1618" i="24"/>
  <c r="BU780" i="24"/>
  <c r="BU1619" i="24"/>
  <c r="BU781" i="24"/>
  <c r="BU782" i="24"/>
  <c r="BU783" i="24"/>
  <c r="BU784" i="24"/>
  <c r="BU785" i="24"/>
  <c r="BU786" i="24"/>
  <c r="BU787" i="24"/>
  <c r="BU788" i="24"/>
  <c r="BU789" i="24"/>
  <c r="BU790" i="24"/>
  <c r="BU1621" i="24"/>
  <c r="BU1622" i="24"/>
  <c r="BU791" i="24"/>
  <c r="BU792" i="24"/>
  <c r="BU1623" i="24"/>
  <c r="BU1624" i="24"/>
  <c r="BU793" i="24"/>
  <c r="BU1625" i="24"/>
  <c r="BU1626" i="24"/>
  <c r="BU1627" i="24"/>
  <c r="BU794" i="24"/>
  <c r="BU795" i="24"/>
  <c r="BU1628" i="24"/>
  <c r="BU796" i="24"/>
  <c r="BU1629" i="24"/>
  <c r="BU797" i="24"/>
  <c r="BU1630" i="24"/>
  <c r="BU798" i="24"/>
  <c r="BU1631" i="24"/>
  <c r="BU1632" i="24"/>
  <c r="BU1633" i="24"/>
  <c r="BU1634" i="24"/>
  <c r="BU799" i="24"/>
  <c r="BU800" i="24"/>
  <c r="BU801" i="24"/>
  <c r="BU1635" i="24"/>
  <c r="BU1636" i="24"/>
  <c r="BU802" i="24"/>
  <c r="BU803" i="24"/>
  <c r="BU804" i="24"/>
  <c r="BU1637" i="24"/>
  <c r="BU1638" i="24"/>
  <c r="BU1639" i="24"/>
  <c r="BU805" i="24"/>
  <c r="BU1640" i="24"/>
  <c r="BU1641" i="24"/>
  <c r="BU1642" i="24"/>
  <c r="BU1643" i="24"/>
  <c r="BU806" i="24"/>
  <c r="BU807" i="24"/>
  <c r="BU1644" i="24"/>
  <c r="BU2420" i="24"/>
  <c r="BU1892" i="24"/>
  <c r="BU1645" i="24"/>
  <c r="BU847" i="24"/>
  <c r="BU1661" i="24"/>
  <c r="BU1674" i="24"/>
  <c r="BU2332" i="24"/>
  <c r="BU2321" i="24"/>
  <c r="BU1871" i="24"/>
  <c r="BU2494" i="24"/>
  <c r="BU866" i="24"/>
  <c r="BU1675" i="24"/>
  <c r="BU1676" i="24"/>
  <c r="BU1677" i="24"/>
  <c r="BU877" i="24"/>
  <c r="BU878" i="24"/>
  <c r="BU1101" i="24"/>
  <c r="BU1681" i="24"/>
  <c r="BU1682" i="24"/>
  <c r="BU2148" i="24"/>
  <c r="BU2147" i="24"/>
  <c r="BU2064" i="24"/>
  <c r="BU2438" i="24"/>
  <c r="BU1890" i="24"/>
  <c r="BU2253" i="24"/>
  <c r="BU2409" i="24"/>
  <c r="BU2200" i="24"/>
  <c r="BU2352" i="24"/>
  <c r="BU1984" i="24"/>
  <c r="BU2431" i="24"/>
  <c r="BU2304" i="24"/>
  <c r="BU2270" i="24"/>
  <c r="BU2065" i="24"/>
  <c r="BU2379" i="24"/>
  <c r="BU2338" i="24"/>
  <c r="BU2339" i="24"/>
  <c r="BU2201" i="24"/>
  <c r="BU2280" i="24"/>
  <c r="BU2060" i="24"/>
  <c r="BU1683" i="24"/>
  <c r="BU1709" i="24"/>
  <c r="BU892" i="24"/>
  <c r="BU2519" i="24"/>
  <c r="BU893" i="24"/>
  <c r="BU2226" i="24"/>
  <c r="BU2291" i="24"/>
  <c r="BU2257" i="24"/>
  <c r="BU2432" i="24"/>
  <c r="BU2080" i="24"/>
  <c r="BU2392" i="24"/>
  <c r="BU2308" i="24"/>
  <c r="BU2243" i="24"/>
  <c r="BU1923" i="24"/>
  <c r="BU2391" i="24"/>
  <c r="BU1951" i="24"/>
  <c r="BU2348" i="24"/>
  <c r="BU2169" i="24"/>
  <c r="BU1961" i="24"/>
  <c r="BU1866" i="24"/>
  <c r="BU2330" i="24"/>
  <c r="BU2121" i="24"/>
  <c r="BU1868" i="24"/>
  <c r="BU2299" i="24"/>
  <c r="BU2107" i="24"/>
  <c r="BU1867" i="24"/>
  <c r="BU2355" i="24"/>
  <c r="BU1710" i="24"/>
  <c r="BU2424" i="24"/>
  <c r="BU2506" i="24"/>
  <c r="BU1712" i="24"/>
  <c r="BU2389" i="24"/>
  <c r="BU2163" i="24"/>
  <c r="BU1720" i="24"/>
  <c r="BU2434" i="24"/>
  <c r="BU922" i="24"/>
  <c r="BU2098" i="24"/>
  <c r="BU1953" i="24"/>
  <c r="BU2161" i="24"/>
  <c r="BU2058" i="24"/>
  <c r="BU1875" i="24"/>
  <c r="BU1876" i="24"/>
  <c r="BU1874" i="24"/>
  <c r="BU2084" i="24"/>
  <c r="BU2292" i="24"/>
  <c r="BU2322" i="24"/>
  <c r="BU2053" i="24"/>
  <c r="BU2162" i="24"/>
  <c r="BU2440" i="24"/>
  <c r="BU1738" i="24"/>
  <c r="BU2524" i="24"/>
  <c r="BU941" i="24"/>
  <c r="BU2459" i="24"/>
  <c r="BU942" i="24"/>
  <c r="BU1743" i="24"/>
  <c r="BU1744" i="24"/>
  <c r="BU943" i="24"/>
  <c r="BU2460" i="24"/>
  <c r="BU2500" i="24"/>
  <c r="BU1745" i="24"/>
  <c r="BU2478" i="24"/>
  <c r="BU2422" i="24"/>
  <c r="BU1096" i="24"/>
  <c r="BU2126" i="24"/>
  <c r="BU2512" i="24"/>
  <c r="BU2510" i="24"/>
  <c r="BU2485" i="24"/>
  <c r="BU1746" i="24"/>
  <c r="BU2165" i="24"/>
  <c r="BU1747" i="24"/>
  <c r="BU1748" i="24"/>
  <c r="BU1749" i="24"/>
  <c r="BU1750" i="24"/>
  <c r="BU1751" i="24"/>
  <c r="BU1758" i="24"/>
  <c r="BU2158" i="24"/>
  <c r="BU1759" i="24"/>
  <c r="BU952" i="24"/>
  <c r="BU1760" i="24"/>
  <c r="BU1761" i="24"/>
  <c r="BU953" i="24"/>
  <c r="BU954" i="24"/>
  <c r="BU955" i="24"/>
  <c r="BU956" i="24"/>
  <c r="BU957" i="24"/>
  <c r="BU958" i="24"/>
  <c r="BU1762" i="24"/>
  <c r="BU959" i="24"/>
  <c r="BU1763" i="24"/>
  <c r="BU960" i="24"/>
  <c r="BU961" i="24"/>
  <c r="BU1764" i="24"/>
  <c r="BU968" i="24"/>
  <c r="BU969" i="24"/>
  <c r="BU13" i="24"/>
  <c r="BU1771" i="24"/>
  <c r="BU1772" i="24"/>
  <c r="BU2275" i="24"/>
  <c r="BU2034" i="24"/>
  <c r="BU1877" i="24"/>
  <c r="BU1773" i="24"/>
  <c r="BU2419" i="24"/>
  <c r="BU2006" i="24"/>
  <c r="BU1986" i="24"/>
  <c r="BU2274" i="24"/>
  <c r="BU1097" i="24"/>
  <c r="BU2525" i="24"/>
  <c r="BU988" i="24"/>
  <c r="BU989" i="24"/>
  <c r="BU990" i="24"/>
  <c r="BU2224" i="24"/>
  <c r="BU2134" i="24"/>
  <c r="BU2386" i="24"/>
  <c r="BU2398" i="24"/>
  <c r="BU2208" i="24"/>
  <c r="BU1940" i="24"/>
  <c r="BU1796" i="24"/>
  <c r="BU2345" i="24"/>
  <c r="BU2284" i="24"/>
  <c r="BU2397" i="24"/>
  <c r="BU2358" i="24"/>
  <c r="BU991" i="24"/>
  <c r="BU992" i="24"/>
  <c r="BU2357" i="24"/>
  <c r="BU1893" i="24"/>
  <c r="BU1851" i="24"/>
  <c r="BU14" i="24"/>
  <c r="BU15" i="24"/>
  <c r="BU1109" i="24"/>
  <c r="BU1110" i="24"/>
  <c r="BU1111" i="24"/>
  <c r="BU1112" i="24"/>
  <c r="BU1113" i="24"/>
  <c r="BU1114" i="24"/>
  <c r="BU1115" i="24"/>
  <c r="BU1116" i="24"/>
  <c r="BU16" i="24"/>
  <c r="BU1117" i="24"/>
  <c r="BU17" i="24"/>
  <c r="BU1118" i="24"/>
  <c r="BU18" i="24"/>
  <c r="BU19" i="24"/>
  <c r="BU20" i="24"/>
  <c r="BU21" i="24"/>
  <c r="BU1119" i="24"/>
  <c r="BU22" i="24"/>
  <c r="BU23" i="24"/>
  <c r="BU1120" i="24"/>
  <c r="BU1121" i="24"/>
  <c r="BU24" i="24"/>
  <c r="BU25" i="24"/>
  <c r="BU26" i="24"/>
  <c r="BU27" i="24"/>
  <c r="BU1122" i="24"/>
  <c r="BU28" i="24"/>
  <c r="BU1123" i="24"/>
  <c r="BU1124" i="24"/>
  <c r="BU29" i="24"/>
  <c r="BU1125" i="24"/>
  <c r="BU1126" i="24"/>
  <c r="BU1127" i="24"/>
  <c r="BU30" i="24"/>
  <c r="BU31" i="24"/>
  <c r="BU1128" i="24"/>
  <c r="BU32" i="24"/>
  <c r="BU33" i="24"/>
  <c r="BU1129" i="24"/>
  <c r="BU34" i="24"/>
  <c r="BU1130" i="24"/>
  <c r="BU35" i="24"/>
  <c r="BU36" i="24"/>
  <c r="BU1131" i="24"/>
  <c r="BU1132" i="24"/>
  <c r="BU1133" i="24"/>
  <c r="BU1134" i="24"/>
  <c r="BU37" i="24"/>
  <c r="BU38" i="24"/>
  <c r="BU39" i="24"/>
  <c r="BU40" i="24"/>
  <c r="BU41" i="24"/>
  <c r="BU42" i="24"/>
  <c r="BU43" i="24"/>
  <c r="BU44" i="24"/>
  <c r="BU1135" i="24"/>
  <c r="BU45" i="24"/>
  <c r="BU46" i="24"/>
  <c r="BU1136" i="24"/>
  <c r="BU47" i="24"/>
  <c r="BU48" i="24"/>
  <c r="BU1137" i="24"/>
  <c r="BU1138" i="24"/>
  <c r="BU49" i="24"/>
  <c r="BU1139" i="24"/>
  <c r="BU1140" i="24"/>
  <c r="BU1141" i="24"/>
  <c r="BU1142" i="24"/>
  <c r="BU50" i="24"/>
  <c r="BU1143" i="24"/>
  <c r="BU1144" i="24"/>
  <c r="BU51" i="24"/>
  <c r="BU52" i="24"/>
  <c r="BU53" i="24"/>
  <c r="BU54" i="24"/>
  <c r="BU55" i="24"/>
  <c r="BU56" i="24"/>
  <c r="BU1145" i="24"/>
  <c r="BU57" i="24"/>
  <c r="BU58" i="24"/>
  <c r="BU59" i="24"/>
  <c r="BU1146" i="24"/>
  <c r="BU60" i="24"/>
  <c r="BU1147" i="24"/>
  <c r="BU1148" i="24"/>
  <c r="BU1149" i="24"/>
  <c r="BU1150" i="24"/>
  <c r="BU61" i="24"/>
  <c r="BU62" i="24"/>
  <c r="BU1151" i="24"/>
  <c r="BU63" i="24"/>
  <c r="BU2128" i="24"/>
  <c r="BU2530" i="24"/>
  <c r="BU2501" i="24"/>
  <c r="BU2495" i="24"/>
  <c r="BU2247" i="24"/>
  <c r="BU1108" i="24"/>
  <c r="BU1107" i="24"/>
  <c r="BU2504" i="24"/>
  <c r="BU64" i="24"/>
  <c r="BU1888" i="24"/>
  <c r="BU2533" i="24"/>
  <c r="BU2503" i="24"/>
  <c r="BU2027" i="24"/>
  <c r="BU2069" i="24"/>
  <c r="BU2026" i="24"/>
  <c r="BU1152" i="24"/>
  <c r="BU1153" i="24"/>
  <c r="BU1155" i="24"/>
  <c r="BU1156" i="24"/>
  <c r="BU2113" i="24"/>
  <c r="BU67" i="24"/>
  <c r="BU1157" i="24"/>
  <c r="BU1158" i="24"/>
  <c r="BU68" i="24"/>
  <c r="BU69" i="24"/>
  <c r="BU70" i="24"/>
  <c r="BU71" i="24"/>
  <c r="BU72" i="24"/>
  <c r="BU73" i="24"/>
  <c r="BU74" i="24"/>
  <c r="BU75" i="24"/>
  <c r="BU76" i="24"/>
  <c r="BU1159" i="24"/>
  <c r="BU1160" i="24"/>
  <c r="BU2492" i="24"/>
  <c r="BU1161" i="24"/>
  <c r="BU1162" i="24"/>
  <c r="BU1163" i="24"/>
  <c r="BU77" i="24"/>
  <c r="BU78" i="24"/>
  <c r="BU79" i="24"/>
  <c r="BU1164" i="24"/>
  <c r="BU1165" i="24"/>
  <c r="BU80" i="24"/>
  <c r="BU81" i="24"/>
  <c r="BU82" i="24"/>
  <c r="BU83" i="24"/>
  <c r="BU1166" i="24"/>
  <c r="BU1167" i="24"/>
  <c r="BU1168" i="24"/>
  <c r="BU84" i="24"/>
  <c r="BU1169" i="24"/>
  <c r="BU85" i="24"/>
  <c r="BU1170" i="24"/>
  <c r="BU86" i="24"/>
  <c r="BU87" i="24"/>
  <c r="BU88" i="24"/>
  <c r="BU1171" i="24"/>
  <c r="BU89" i="24"/>
  <c r="BU1172" i="24"/>
  <c r="BU1173" i="24"/>
  <c r="BU1174" i="24"/>
  <c r="BU90" i="24"/>
  <c r="BU1175" i="24"/>
  <c r="BU1176" i="24"/>
  <c r="BU91" i="24"/>
  <c r="BU92" i="24"/>
  <c r="BU93" i="24"/>
  <c r="BU94" i="24"/>
  <c r="BU95" i="24"/>
  <c r="BU1178" i="24"/>
  <c r="BU96" i="24"/>
  <c r="BU1179" i="24"/>
  <c r="BU97" i="24"/>
  <c r="BU98" i="24"/>
  <c r="BU99" i="24"/>
  <c r="BU1180" i="24"/>
  <c r="BU1181" i="24"/>
  <c r="BU100" i="24"/>
  <c r="BU1182" i="24"/>
  <c r="BU101" i="24"/>
  <c r="BU102" i="24"/>
  <c r="BU106" i="24"/>
  <c r="BU2447" i="24"/>
  <c r="BU107" i="24"/>
  <c r="BU1188" i="24"/>
  <c r="BU1189" i="24"/>
  <c r="BU1190" i="24"/>
  <c r="BU108" i="24"/>
  <c r="BU1191" i="24"/>
  <c r="BU2513" i="24"/>
  <c r="BU109" i="24"/>
  <c r="BU2078" i="24"/>
  <c r="BU110" i="24"/>
  <c r="BU111" i="24"/>
  <c r="BU1192" i="24"/>
  <c r="BU112" i="24"/>
  <c r="BU113" i="24"/>
  <c r="BU114" i="24"/>
  <c r="BU115" i="24"/>
  <c r="BU1198" i="24"/>
  <c r="BU1199" i="24"/>
  <c r="BU120" i="24"/>
  <c r="BU121" i="24"/>
  <c r="BU1200" i="24"/>
  <c r="BU122" i="24"/>
  <c r="BU1201" i="24"/>
  <c r="BU123" i="24"/>
  <c r="BU124" i="24"/>
  <c r="BU125" i="24"/>
  <c r="BU126" i="24"/>
  <c r="BU127" i="24"/>
  <c r="BU128" i="24"/>
  <c r="BU129" i="24"/>
  <c r="BU130" i="24"/>
  <c r="BU1202" i="24"/>
  <c r="BU131" i="24"/>
  <c r="BU132" i="24"/>
  <c r="BU133" i="24"/>
  <c r="BU134" i="24"/>
  <c r="BU1203" i="24"/>
  <c r="BU135" i="24"/>
  <c r="BU1204" i="24"/>
  <c r="BU136" i="24"/>
  <c r="BU1205" i="24"/>
  <c r="BU1206" i="24"/>
  <c r="BU137" i="24"/>
  <c r="BU138" i="24"/>
  <c r="BU142" i="24"/>
  <c r="BU1208" i="24"/>
  <c r="BU1209" i="24"/>
  <c r="BU1210" i="24"/>
  <c r="BU143" i="24"/>
  <c r="BU1211" i="24"/>
  <c r="BU144" i="24"/>
  <c r="BU1212" i="24"/>
  <c r="BU145" i="24"/>
  <c r="BU146" i="24"/>
  <c r="BU1213" i="24"/>
  <c r="BU2090" i="24"/>
  <c r="BU147" i="24"/>
  <c r="BU148" i="24"/>
  <c r="BU149" i="24"/>
  <c r="BU1214" i="24"/>
  <c r="BU150" i="24"/>
  <c r="BU151" i="24"/>
  <c r="BU152" i="24"/>
  <c r="BU153" i="24"/>
  <c r="BU154" i="24"/>
  <c r="BU155" i="24"/>
  <c r="BU156" i="24"/>
  <c r="BU1215" i="24"/>
  <c r="BU1095" i="24"/>
  <c r="BU1216" i="24"/>
  <c r="BU157" i="24"/>
  <c r="BU158" i="24"/>
  <c r="BU159" i="24"/>
  <c r="BU160" i="24"/>
  <c r="BU161" i="24"/>
  <c r="BU162" i="24"/>
  <c r="BU163" i="24"/>
  <c r="BU164" i="24"/>
  <c r="BU165" i="24"/>
  <c r="BU166" i="24"/>
  <c r="BU1218" i="24"/>
  <c r="BU167" i="24"/>
  <c r="BU1219" i="24"/>
  <c r="BU168" i="24"/>
  <c r="BU169" i="24"/>
  <c r="BU170" i="24"/>
  <c r="BU171" i="24"/>
  <c r="BU172" i="24"/>
  <c r="BU173" i="24"/>
  <c r="BU1220" i="24"/>
  <c r="BU1221" i="24"/>
  <c r="BU1222" i="24"/>
  <c r="BU174" i="24"/>
  <c r="BU175" i="24"/>
  <c r="BU176" i="24"/>
  <c r="BU177" i="24"/>
  <c r="BU1223" i="24"/>
  <c r="BU178" i="24"/>
  <c r="BU179" i="24"/>
  <c r="BU180" i="24"/>
  <c r="BU1224" i="24"/>
  <c r="BU1229" i="24"/>
  <c r="BU1230" i="24"/>
  <c r="BU1231" i="24"/>
  <c r="BU181" i="24"/>
  <c r="BU1232" i="24"/>
  <c r="BU1235" i="24"/>
  <c r="BU1236" i="24"/>
  <c r="BU1909" i="24"/>
  <c r="BU1237" i="24"/>
  <c r="BU183" i="24"/>
  <c r="BU1238" i="24"/>
  <c r="BU1239" i="24"/>
  <c r="BU1240" i="24"/>
  <c r="BU184" i="24"/>
  <c r="BU1241" i="24"/>
  <c r="BU185" i="24"/>
  <c r="BU1242" i="24"/>
  <c r="BU1243" i="24"/>
  <c r="BU186" i="24"/>
  <c r="BU187" i="24"/>
  <c r="BU188" i="24"/>
  <c r="BU189" i="24"/>
  <c r="BU1244" i="24"/>
  <c r="BU1245" i="24"/>
  <c r="BU1246" i="24"/>
  <c r="BU190" i="24"/>
  <c r="BU1105" i="24"/>
  <c r="BU191" i="24"/>
  <c r="BU192" i="24"/>
  <c r="BU193" i="24"/>
  <c r="BU194" i="24"/>
  <c r="BU195" i="24"/>
  <c r="BU196" i="24"/>
  <c r="BU197" i="24"/>
  <c r="BU198" i="24"/>
  <c r="BU199" i="24"/>
  <c r="BU200" i="24"/>
  <c r="BU201" i="24"/>
  <c r="BU202" i="24"/>
  <c r="BU203" i="24"/>
  <c r="BU1248" i="24"/>
  <c r="BU204" i="24"/>
  <c r="BU205" i="24"/>
  <c r="BU1100" i="24"/>
  <c r="BU206" i="24"/>
  <c r="BU207" i="24"/>
  <c r="BU208" i="24"/>
  <c r="BU209" i="24"/>
  <c r="BU2236" i="24"/>
  <c r="BU1249" i="24"/>
  <c r="BU2111" i="24"/>
  <c r="BU2514" i="24"/>
  <c r="BU2484" i="24"/>
  <c r="BU2181" i="24"/>
  <c r="BU2278" i="24"/>
  <c r="BU1895" i="24"/>
  <c r="BU2293" i="24"/>
  <c r="BU1969" i="24"/>
  <c r="BU1886" i="24"/>
  <c r="BU1250" i="24"/>
  <c r="BU210" i="24"/>
  <c r="BU211" i="24"/>
  <c r="BU212" i="24"/>
  <c r="BU1251" i="24"/>
  <c r="BU213" i="24"/>
  <c r="BU214" i="24"/>
  <c r="BU215" i="24"/>
  <c r="BU216" i="24"/>
  <c r="BU217" i="24"/>
  <c r="BU218" i="24"/>
  <c r="BU219" i="24"/>
  <c r="BU220" i="24"/>
  <c r="BU221" i="24"/>
  <c r="BU222" i="24"/>
  <c r="BU223" i="24"/>
  <c r="BU224" i="24"/>
  <c r="BU1253" i="24"/>
  <c r="BU225" i="24"/>
  <c r="BU226" i="24"/>
  <c r="BU227" i="24"/>
  <c r="BU228" i="24"/>
  <c r="BU229" i="24"/>
  <c r="BU230" i="24"/>
  <c r="BU1255" i="24"/>
  <c r="BU1256" i="24"/>
  <c r="BU231" i="24"/>
  <c r="BU232" i="24"/>
  <c r="BU1257" i="24"/>
  <c r="BU1258" i="24"/>
  <c r="BU233" i="24"/>
  <c r="BU1259" i="24"/>
  <c r="BU234" i="24"/>
  <c r="BU1260" i="24"/>
  <c r="BU1261" i="24"/>
  <c r="BU1262" i="24"/>
  <c r="BU1263" i="24"/>
  <c r="BU1264" i="24"/>
  <c r="BU1265" i="24"/>
  <c r="BU1266" i="24"/>
  <c r="BU1267" i="24"/>
  <c r="BU1268" i="24"/>
  <c r="BU1269" i="24"/>
  <c r="BU1270" i="24"/>
  <c r="BU1272" i="24"/>
  <c r="BU1273" i="24"/>
  <c r="BU235" i="24"/>
  <c r="BU236" i="24"/>
  <c r="BU237" i="24"/>
  <c r="BU1934" i="24"/>
  <c r="BU238" i="24"/>
  <c r="BU1274" i="24"/>
  <c r="BU1275" i="24"/>
  <c r="BU1276" i="24"/>
  <c r="BU1277" i="24"/>
  <c r="BU1278" i="24"/>
  <c r="BU1279" i="24"/>
  <c r="BU1280" i="24"/>
  <c r="BU1281" i="24"/>
  <c r="BU239" i="24"/>
  <c r="BU240" i="24"/>
  <c r="BU241" i="24"/>
  <c r="BU242" i="24"/>
  <c r="BU243" i="24"/>
  <c r="BU244" i="24"/>
  <c r="BU245" i="24"/>
  <c r="BU246" i="24"/>
  <c r="BU247" i="24"/>
  <c r="BU1282" i="24"/>
  <c r="BU248" i="24"/>
  <c r="BU249" i="24"/>
  <c r="BU1283" i="24"/>
  <c r="BU250" i="24"/>
  <c r="BU251" i="24"/>
  <c r="BU252" i="24"/>
  <c r="BU253" i="24"/>
  <c r="BU1285" i="24"/>
  <c r="BU1288" i="24"/>
  <c r="BU255" i="24"/>
  <c r="BU256" i="24"/>
  <c r="BU257" i="24"/>
  <c r="BU258" i="24"/>
  <c r="BU259" i="24"/>
  <c r="BU260" i="24"/>
  <c r="BU261" i="24"/>
  <c r="BU262" i="24"/>
  <c r="BU263" i="24"/>
  <c r="BU264" i="24"/>
  <c r="BU265" i="24"/>
  <c r="BU266" i="24"/>
  <c r="BU1289" i="24"/>
  <c r="BU1290" i="24"/>
  <c r="BU267" i="24"/>
  <c r="BU1291" i="24"/>
  <c r="BU1293" i="24"/>
  <c r="BU268" i="24"/>
  <c r="BU269" i="24"/>
  <c r="BU270" i="24"/>
  <c r="BU271" i="24"/>
  <c r="BU272" i="24"/>
  <c r="BU273" i="24"/>
  <c r="BU274" i="24"/>
  <c r="BU1294" i="24"/>
  <c r="BU275" i="24"/>
  <c r="BU276" i="24"/>
  <c r="BU277" i="24"/>
  <c r="BU278" i="24"/>
  <c r="BU279" i="24"/>
  <c r="BU280" i="24"/>
  <c r="BU281" i="24"/>
  <c r="BU282" i="24"/>
  <c r="BU283" i="24"/>
  <c r="BU284" i="24"/>
  <c r="BU285" i="24"/>
  <c r="BU1295" i="24"/>
  <c r="BU286" i="24"/>
  <c r="BU287" i="24"/>
  <c r="BU288" i="24"/>
  <c r="BU289" i="24"/>
  <c r="BU1296" i="24"/>
  <c r="BU290" i="24"/>
  <c r="BU291" i="24"/>
  <c r="BU292" i="24"/>
  <c r="BU1297" i="24"/>
  <c r="BU293" i="24"/>
  <c r="BU294" i="24"/>
  <c r="BU1298" i="24"/>
  <c r="BU1299" i="24"/>
  <c r="BU1300" i="24"/>
  <c r="BU1301" i="24"/>
  <c r="BU1302" i="24"/>
  <c r="BU1303" i="24"/>
  <c r="BU295" i="24"/>
  <c r="BU296" i="24"/>
  <c r="BU297" i="24"/>
  <c r="BU298" i="24"/>
  <c r="BU1304" i="24"/>
  <c r="BU299" i="24"/>
  <c r="BU300" i="24"/>
  <c r="BU301" i="24"/>
  <c r="BU302" i="24"/>
  <c r="BU1305" i="24"/>
  <c r="BU303" i="24"/>
  <c r="BU1306" i="24"/>
  <c r="BU1307" i="24"/>
  <c r="BU304" i="24"/>
  <c r="BU1308" i="24"/>
  <c r="BU305" i="24"/>
  <c r="BU306" i="24"/>
  <c r="BU307" i="24"/>
  <c r="BU308" i="24"/>
  <c r="BU309" i="24"/>
  <c r="BU310" i="24"/>
  <c r="BU311" i="24"/>
  <c r="BU1309" i="24"/>
  <c r="BU312" i="24"/>
  <c r="BU313" i="24"/>
  <c r="BU1310" i="24"/>
  <c r="BU1311" i="24"/>
  <c r="BU314" i="24"/>
  <c r="BU1312" i="24"/>
  <c r="BU315" i="24"/>
  <c r="BU316" i="24"/>
  <c r="BU317" i="24"/>
  <c r="BU1313" i="24"/>
  <c r="BU318" i="24"/>
  <c r="BU1314" i="24"/>
  <c r="BU1315" i="24"/>
  <c r="BU1316" i="24"/>
  <c r="BU319" i="24"/>
  <c r="BU1317" i="24"/>
  <c r="BU1318" i="24"/>
  <c r="BU322" i="24"/>
  <c r="BU2448" i="24"/>
  <c r="BU323" i="24"/>
  <c r="BU324" i="24"/>
  <c r="BU326" i="24"/>
  <c r="BU2449" i="24"/>
  <c r="BU327" i="24"/>
  <c r="BU328" i="24"/>
  <c r="BU329" i="24"/>
  <c r="BU330" i="24"/>
  <c r="BU331" i="24"/>
  <c r="BU1322" i="24"/>
  <c r="BU332" i="24"/>
  <c r="BU333" i="24"/>
  <c r="BU334" i="24"/>
  <c r="BU335" i="24"/>
  <c r="BU1323" i="24"/>
  <c r="BU1324" i="24"/>
  <c r="BU1325" i="24"/>
  <c r="BU1326" i="24"/>
  <c r="BU1327" i="24"/>
  <c r="BU2153" i="24"/>
  <c r="BU1328" i="24"/>
  <c r="BU1329" i="24"/>
  <c r="BU1330" i="24"/>
  <c r="BU2368" i="24"/>
  <c r="BU1332" i="24"/>
  <c r="BU339" i="24"/>
  <c r="BU340" i="24"/>
  <c r="BU341" i="24"/>
  <c r="BU342" i="24"/>
  <c r="BU1334" i="24"/>
  <c r="BU343" i="24"/>
  <c r="BU1335" i="24"/>
  <c r="BU344" i="24"/>
  <c r="BU345" i="24"/>
  <c r="BU346" i="24"/>
  <c r="BU347" i="24"/>
  <c r="BU348" i="24"/>
  <c r="BU349" i="24"/>
  <c r="BU350" i="24"/>
  <c r="BU351" i="24"/>
  <c r="BU352" i="24"/>
  <c r="BU353" i="24"/>
  <c r="BU354" i="24"/>
  <c r="BU355" i="24"/>
  <c r="BU356" i="24"/>
  <c r="BU808" i="24"/>
  <c r="BU809" i="24"/>
  <c r="BU810" i="24"/>
  <c r="BU811" i="24"/>
  <c r="BU812" i="24"/>
  <c r="BU813" i="24"/>
  <c r="BU1646" i="24"/>
  <c r="BU814" i="24"/>
  <c r="BU815" i="24"/>
  <c r="BU1647" i="24"/>
  <c r="BU816" i="24"/>
  <c r="BU817" i="24"/>
  <c r="BU818" i="24"/>
  <c r="BU819" i="24"/>
  <c r="BU820" i="24"/>
  <c r="BU821" i="24"/>
  <c r="BU822" i="24"/>
  <c r="BU823" i="24"/>
  <c r="BU824" i="24"/>
  <c r="BU825" i="24"/>
  <c r="BU826" i="24"/>
  <c r="BU827" i="24"/>
  <c r="BU828" i="24"/>
  <c r="BU829" i="24"/>
  <c r="BU1648" i="24"/>
  <c r="BU830" i="24"/>
  <c r="BU831" i="24"/>
  <c r="BU832" i="24"/>
  <c r="BU1649" i="24"/>
  <c r="BU833" i="24"/>
  <c r="BU834" i="24"/>
  <c r="BU1650" i="24"/>
  <c r="BU1104" i="24"/>
  <c r="BU1651" i="24"/>
  <c r="BU1652" i="24"/>
  <c r="BU1653" i="24"/>
  <c r="BU835" i="24"/>
  <c r="BU836" i="24"/>
  <c r="BU1654" i="24"/>
  <c r="BU837" i="24"/>
  <c r="BU838" i="24"/>
  <c r="BU2454" i="24"/>
  <c r="BU1655" i="24"/>
  <c r="BU839" i="24"/>
  <c r="BU840" i="24"/>
  <c r="BU2455" i="24"/>
  <c r="BU841" i="24"/>
  <c r="BU1656" i="24"/>
  <c r="BU842" i="24"/>
  <c r="BU843" i="24"/>
  <c r="BU844" i="24"/>
  <c r="BU1657" i="24"/>
  <c r="BU1658" i="24"/>
  <c r="BU845" i="24"/>
  <c r="BU1659" i="24"/>
  <c r="BU12" i="24"/>
  <c r="BU1660" i="24"/>
  <c r="BU846" i="24"/>
  <c r="BU2516" i="24"/>
  <c r="BU1902" i="24"/>
  <c r="BU1933" i="24"/>
  <c r="BU2129" i="24"/>
  <c r="BU2477" i="24"/>
  <c r="BU848" i="24"/>
  <c r="BU1662" i="24"/>
  <c r="BU1663" i="24"/>
  <c r="BU849" i="24"/>
  <c r="BU1664" i="24"/>
  <c r="BU850" i="24"/>
  <c r="BU851" i="24"/>
  <c r="BU852" i="24"/>
  <c r="BU1665" i="24"/>
  <c r="BU1666" i="24"/>
  <c r="BU1667" i="24"/>
  <c r="BU853" i="24"/>
  <c r="BU1668" i="24"/>
  <c r="BU854" i="24"/>
  <c r="BU855" i="24"/>
  <c r="BU856" i="24"/>
  <c r="BU857" i="24"/>
  <c r="BU858" i="24"/>
  <c r="BU1669" i="24"/>
  <c r="BU859" i="24"/>
  <c r="BU860" i="24"/>
  <c r="BU861" i="24"/>
  <c r="BU862" i="24"/>
  <c r="BU1670" i="24"/>
  <c r="BU1671" i="24"/>
  <c r="BU863" i="24"/>
  <c r="BU864" i="24"/>
  <c r="BU865" i="24"/>
  <c r="BU1102" i="24"/>
  <c r="BU1672" i="24"/>
  <c r="BU1673" i="24"/>
  <c r="BU1678" i="24"/>
  <c r="BU867" i="24"/>
  <c r="BU1679" i="24"/>
  <c r="BU868" i="24"/>
  <c r="BU869" i="24"/>
  <c r="BU870" i="24"/>
  <c r="BU1880" i="24"/>
  <c r="BU871" i="24"/>
  <c r="BU1680" i="24"/>
  <c r="BU872" i="24"/>
  <c r="BU873" i="24"/>
  <c r="BU874" i="24"/>
  <c r="BU875" i="24"/>
  <c r="BU876" i="24"/>
  <c r="BU1684" i="24"/>
  <c r="BU1685" i="24"/>
  <c r="BU1686" i="24"/>
  <c r="BU1687" i="24"/>
  <c r="BU879" i="24"/>
  <c r="BU1688" i="24"/>
  <c r="BU1689" i="24"/>
  <c r="BU1690" i="24"/>
  <c r="BU1691" i="24"/>
  <c r="BU1692" i="24"/>
  <c r="BU1693" i="24"/>
  <c r="BU1694" i="24"/>
  <c r="BU880" i="24"/>
  <c r="BU881" i="24"/>
  <c r="BU882" i="24"/>
  <c r="BU883" i="24"/>
  <c r="BU884" i="24"/>
  <c r="BU1697" i="24"/>
  <c r="BU1698" i="24"/>
  <c r="BU2456" i="24"/>
  <c r="BU1699" i="24"/>
  <c r="BU885" i="24"/>
  <c r="BU1700" i="24"/>
  <c r="BU886" i="24"/>
  <c r="BU1701" i="24"/>
  <c r="BU1702" i="24"/>
  <c r="BU1703" i="24"/>
  <c r="BU1704" i="24"/>
  <c r="BU887" i="24"/>
  <c r="BU1705" i="24"/>
  <c r="BU1706" i="24"/>
  <c r="BU888" i="24"/>
  <c r="BU1707" i="24"/>
  <c r="BU889" i="24"/>
  <c r="BU1708" i="24"/>
  <c r="BU890" i="24"/>
  <c r="BU891" i="24"/>
  <c r="BU894" i="24"/>
  <c r="BU895" i="24"/>
  <c r="BU896" i="24"/>
  <c r="BU897" i="24"/>
  <c r="BU898" i="24"/>
  <c r="BU899" i="24"/>
  <c r="BU900" i="24"/>
  <c r="BU901" i="24"/>
  <c r="BU902" i="24"/>
  <c r="BU903" i="24"/>
  <c r="BU904" i="24"/>
  <c r="BU1711" i="24"/>
  <c r="BU905" i="24"/>
  <c r="BU906" i="24"/>
  <c r="BU907" i="24"/>
  <c r="BU908" i="24"/>
  <c r="BU909" i="24"/>
  <c r="BU910" i="24"/>
  <c r="BU911" i="24"/>
  <c r="BU912" i="24"/>
  <c r="BU913" i="24"/>
  <c r="BU914" i="24"/>
  <c r="BU915" i="24"/>
  <c r="BU1713" i="24"/>
  <c r="BU1714" i="24"/>
  <c r="BU1715" i="24"/>
  <c r="BU1716" i="24"/>
  <c r="BU1717" i="24"/>
  <c r="BU916" i="24"/>
  <c r="BU917" i="24"/>
  <c r="BU918" i="24"/>
  <c r="BU1718" i="24"/>
  <c r="BU919" i="24"/>
  <c r="BU1963" i="24"/>
  <c r="BU1719" i="24"/>
  <c r="BU1721" i="24"/>
  <c r="BU1722" i="24"/>
  <c r="BU1723" i="24"/>
  <c r="BU1724" i="24"/>
  <c r="BU1725" i="24"/>
  <c r="BU920" i="24"/>
  <c r="BU921" i="24"/>
  <c r="BU1726" i="24"/>
  <c r="BU1727" i="24"/>
  <c r="BU1728" i="24"/>
  <c r="BU1730" i="24"/>
  <c r="BU1731" i="24"/>
  <c r="BU923" i="24"/>
  <c r="BU924" i="24"/>
  <c r="BU1732" i="24"/>
  <c r="BU925" i="24"/>
  <c r="BU1733" i="24"/>
  <c r="BU1734" i="24"/>
  <c r="BU926" i="24"/>
  <c r="BU1735" i="24"/>
  <c r="BU1736" i="24"/>
  <c r="BU927" i="24"/>
  <c r="BU928" i="24"/>
  <c r="BU929" i="24"/>
  <c r="BU930" i="24"/>
  <c r="BU931" i="24"/>
  <c r="BU1737" i="24"/>
  <c r="BU932" i="24"/>
  <c r="BU933" i="24"/>
  <c r="BU2457" i="24"/>
  <c r="BU934" i="24"/>
  <c r="BU1739" i="24"/>
  <c r="BU1740" i="24"/>
  <c r="BU1741" i="24"/>
  <c r="BU2458" i="24"/>
  <c r="BU935" i="24"/>
  <c r="BU936" i="24"/>
  <c r="BU937" i="24"/>
  <c r="BU938" i="24"/>
  <c r="BU939" i="24"/>
  <c r="BU940" i="24"/>
  <c r="BU1742" i="24"/>
  <c r="BU944" i="24"/>
  <c r="BU945" i="24"/>
  <c r="BU1752" i="24"/>
  <c r="BU1753" i="24"/>
  <c r="BU1754" i="24"/>
  <c r="BU946" i="24"/>
  <c r="BU1103" i="24"/>
  <c r="BU2496" i="24"/>
  <c r="BU2536" i="24"/>
  <c r="BU2088" i="24"/>
  <c r="BU1098" i="24"/>
  <c r="BU947" i="24"/>
  <c r="BU1755" i="24"/>
  <c r="BU948" i="24"/>
  <c r="BU2461" i="24"/>
  <c r="BU949" i="24"/>
  <c r="BU1756" i="24"/>
  <c r="BU2462" i="24"/>
  <c r="BU950" i="24"/>
  <c r="BU1757" i="24"/>
  <c r="BU951" i="24"/>
  <c r="BU1765" i="24"/>
  <c r="BU1766" i="24"/>
  <c r="BU1896" i="24"/>
  <c r="BU962" i="24"/>
  <c r="BU1099" i="24"/>
  <c r="BU1767" i="24"/>
  <c r="BU963" i="24"/>
  <c r="BU964" i="24"/>
  <c r="BU965" i="24"/>
  <c r="BU966" i="24"/>
  <c r="BU1770" i="24"/>
  <c r="BU967" i="24"/>
  <c r="BU2463" i="24"/>
  <c r="BU1774" i="24"/>
  <c r="BU1775" i="24"/>
  <c r="BU1776" i="24"/>
  <c r="BU970" i="24"/>
  <c r="BU971" i="24"/>
  <c r="BU1777" i="24"/>
  <c r="BU2507" i="24"/>
  <c r="BU2464" i="24"/>
  <c r="BU972" i="24"/>
  <c r="BU973" i="24"/>
  <c r="BU974" i="24"/>
  <c r="BU1778" i="24"/>
  <c r="BU975" i="24"/>
  <c r="BU1779" i="24"/>
  <c r="BU2465" i="24"/>
  <c r="BU1780" i="24"/>
  <c r="BU1781" i="24"/>
  <c r="BU1782" i="24"/>
  <c r="BU976" i="24"/>
  <c r="BU1783" i="24"/>
  <c r="BU1784" i="24"/>
  <c r="BU977" i="24"/>
  <c r="BU1785" i="24"/>
  <c r="BU978" i="24"/>
  <c r="BU1786" i="24"/>
  <c r="BU1787" i="24"/>
  <c r="BU2466" i="24"/>
  <c r="BU979" i="24"/>
  <c r="BU1788" i="24"/>
  <c r="BU980" i="24"/>
  <c r="BU1789" i="24"/>
  <c r="BU1790" i="24"/>
  <c r="BU1791" i="24"/>
  <c r="BU2467" i="24"/>
  <c r="BU2468" i="24"/>
  <c r="BU981" i="24"/>
  <c r="BU982" i="24"/>
  <c r="BU2469" i="24"/>
  <c r="BU1792" i="24"/>
  <c r="BU2470" i="24"/>
  <c r="BU983" i="24"/>
  <c r="BU1793" i="24"/>
  <c r="BU1794" i="24"/>
  <c r="BU984" i="24"/>
  <c r="BU985" i="24"/>
  <c r="BU986" i="24"/>
  <c r="BU987" i="24"/>
  <c r="BU2489" i="24"/>
  <c r="BU2491" i="24"/>
  <c r="BU1795" i="24"/>
  <c r="BU993" i="24"/>
  <c r="BU1797" i="24"/>
  <c r="BU1798" i="24"/>
  <c r="BU994" i="24"/>
  <c r="BU995" i="24"/>
  <c r="BU996" i="24"/>
  <c r="BU997" i="24"/>
  <c r="BU1799" i="24"/>
  <c r="BU998" i="24"/>
  <c r="BU999" i="24"/>
  <c r="BU1000" i="24"/>
  <c r="BU1800" i="24"/>
  <c r="BU1801" i="24"/>
  <c r="BU1802" i="24"/>
  <c r="BU1803" i="24"/>
  <c r="BU1804" i="24"/>
  <c r="BU1001" i="24"/>
  <c r="BU1805" i="24"/>
  <c r="BU1806" i="24"/>
  <c r="BU1002" i="24"/>
  <c r="BU1003" i="24"/>
  <c r="BU1807" i="24"/>
  <c r="BU1808" i="24"/>
  <c r="BU1809" i="24"/>
  <c r="BU1810" i="24"/>
  <c r="BU1004" i="24"/>
  <c r="BU1811" i="24"/>
  <c r="BU1005" i="24"/>
  <c r="BU1812" i="24"/>
  <c r="BU1006" i="24"/>
  <c r="BU1813" i="24"/>
  <c r="BU1007" i="24"/>
  <c r="BU1814" i="24"/>
  <c r="BU1816" i="24"/>
  <c r="BU1817" i="24"/>
  <c r="BU1008" i="24"/>
  <c r="BU1818" i="24"/>
  <c r="BU1009" i="24"/>
  <c r="BU1010" i="24"/>
  <c r="BU1819" i="24"/>
  <c r="BU1820" i="24"/>
  <c r="BU1821" i="24"/>
  <c r="BU1011" i="24"/>
  <c r="BU1012" i="24"/>
  <c r="BU1013" i="24"/>
  <c r="BU1822" i="24"/>
  <c r="BU1014" i="24"/>
  <c r="BU1015" i="24"/>
  <c r="BU1823" i="24"/>
  <c r="BU1016" i="24"/>
  <c r="BU1017" i="24"/>
  <c r="BU1018" i="24"/>
  <c r="BU1019" i="24"/>
  <c r="BU1020" i="24"/>
  <c r="BU1021" i="24"/>
  <c r="BU1022" i="24"/>
  <c r="BU1023" i="24"/>
  <c r="BU1024" i="24"/>
  <c r="BU1025" i="24"/>
  <c r="BU1026" i="24"/>
  <c r="BU1824" i="24"/>
  <c r="BU1825" i="24"/>
  <c r="BU1027" i="24"/>
  <c r="BU1826" i="24"/>
  <c r="BU1028" i="24"/>
  <c r="BU1029" i="24"/>
  <c r="BU1827" i="24"/>
  <c r="BU1030" i="24"/>
  <c r="BU1828" i="24"/>
  <c r="BU1031" i="24"/>
  <c r="BU1032" i="24"/>
  <c r="BU1829" i="24"/>
  <c r="BU1033" i="24"/>
  <c r="BU1034" i="24"/>
  <c r="BU1830" i="24"/>
  <c r="BU1035" i="24"/>
  <c r="BU1036" i="24"/>
  <c r="BU1037" i="24"/>
  <c r="BU1831" i="24"/>
  <c r="BU1038" i="24"/>
  <c r="BU1832" i="24"/>
  <c r="BU1833" i="24"/>
  <c r="BU1039" i="24"/>
  <c r="BU1040" i="24"/>
  <c r="BU1041" i="24"/>
  <c r="BU1834" i="24"/>
  <c r="BU1042" i="24"/>
  <c r="BU1043" i="24"/>
  <c r="BU2471" i="24"/>
  <c r="BU1835" i="24"/>
  <c r="BU1044" i="24"/>
  <c r="BU1045" i="24"/>
  <c r="BU1046" i="24"/>
  <c r="BU1047" i="24"/>
  <c r="BU1836" i="24"/>
  <c r="BU1837" i="24"/>
  <c r="BU1048" i="24"/>
  <c r="BU1049" i="24"/>
  <c r="BU2472" i="24"/>
  <c r="BU1838" i="24"/>
  <c r="BU1050" i="24"/>
  <c r="BU1051" i="24"/>
  <c r="BU1052" i="24"/>
  <c r="BU1053" i="24"/>
  <c r="BU1054" i="24"/>
  <c r="BU1055" i="24"/>
  <c r="BU1056" i="24"/>
  <c r="BU1057" i="24"/>
  <c r="BU1058" i="24"/>
  <c r="BU1059" i="24"/>
  <c r="BU1060" i="24"/>
  <c r="BU1061" i="24"/>
  <c r="BU1062" i="24"/>
  <c r="BU1063" i="24"/>
  <c r="BU1839" i="24"/>
  <c r="BU1064" i="24"/>
  <c r="BU1065" i="24"/>
  <c r="BU1840" i="24"/>
  <c r="BU1066" i="24"/>
  <c r="BU1067" i="24"/>
  <c r="BU1068" i="24"/>
  <c r="BU1069" i="24"/>
  <c r="BU1070" i="24"/>
  <c r="BU1071" i="24"/>
  <c r="BU1842" i="24"/>
  <c r="BU1072" i="24"/>
  <c r="BU1073" i="24"/>
  <c r="BU1074" i="24"/>
  <c r="BU1075" i="24"/>
  <c r="BU1076" i="24"/>
  <c r="BU1077" i="24"/>
  <c r="BU1078" i="24"/>
  <c r="BU1079" i="24"/>
  <c r="BU1080" i="24"/>
  <c r="BU1081" i="24"/>
  <c r="BU1082" i="24"/>
  <c r="BU1083" i="24"/>
  <c r="BU1084" i="24"/>
  <c r="BU1085" i="24"/>
  <c r="BU1086" i="24"/>
  <c r="BU1087" i="24"/>
  <c r="BU1088" i="24"/>
  <c r="BU1843" i="24"/>
  <c r="BU1844" i="24"/>
  <c r="BU1845" i="24"/>
  <c r="BU1089" i="24"/>
  <c r="BU1846" i="24"/>
  <c r="BU1090" i="24"/>
  <c r="BU1091" i="24"/>
  <c r="BU1847" i="24"/>
  <c r="BU1092" i="24"/>
  <c r="BU1848" i="24"/>
  <c r="BU1093" i="24"/>
  <c r="BU1094" i="24"/>
  <c r="BU1850" i="24"/>
  <c r="BU65" i="24"/>
  <c r="BT2185" i="24"/>
  <c r="BT1154" i="24"/>
  <c r="BT66" i="24"/>
  <c r="BT2102" i="24"/>
  <c r="BT2222" i="24"/>
  <c r="BT2521" i="24"/>
  <c r="BT2520" i="24"/>
  <c r="BT2479" i="24"/>
  <c r="BT103" i="24"/>
  <c r="BT104" i="24"/>
  <c r="BT105" i="24"/>
  <c r="BT2180" i="24"/>
  <c r="BT2276" i="24"/>
  <c r="BT2350" i="24"/>
  <c r="BT2210" i="24"/>
  <c r="BT2311" i="24"/>
  <c r="BT2399" i="24"/>
  <c r="BT2155" i="24"/>
  <c r="BT2242" i="24"/>
  <c r="BT2354" i="24"/>
  <c r="BT2442" i="24"/>
  <c r="BT2095" i="24"/>
  <c r="BT2290" i="24"/>
  <c r="BT2439" i="24"/>
  <c r="BT2396" i="24"/>
  <c r="BT2413" i="24"/>
  <c r="BT2254" i="24"/>
  <c r="BT2289" i="24"/>
  <c r="BT2255" i="24"/>
  <c r="BT2411" i="24"/>
  <c r="BT2410" i="24"/>
  <c r="BT2360" i="24"/>
  <c r="BT1183" i="24"/>
  <c r="BT2388" i="24"/>
  <c r="BT2331" i="24"/>
  <c r="BT1184" i="24"/>
  <c r="BT2412" i="24"/>
  <c r="BT2154" i="24"/>
  <c r="BT2106" i="24"/>
  <c r="BT2380" i="24"/>
  <c r="BT1185" i="24"/>
  <c r="BT2022" i="24"/>
  <c r="BT2258" i="24"/>
  <c r="BT2083" i="24"/>
  <c r="BT2259" i="24"/>
  <c r="BT1186" i="24"/>
  <c r="BT2359" i="24"/>
  <c r="BT1187" i="24"/>
  <c r="BT2313" i="24"/>
  <c r="BT2538" i="24"/>
  <c r="BT1106" i="24"/>
  <c r="BT2529" i="24"/>
  <c r="BT2445" i="24"/>
  <c r="BT1870" i="24"/>
  <c r="BT2178" i="24"/>
  <c r="BT1193" i="24"/>
  <c r="BT1194" i="24"/>
  <c r="BT116" i="24"/>
  <c r="BT2306" i="24"/>
  <c r="BT2441" i="24"/>
  <c r="BT1971" i="24"/>
  <c r="BT2371" i="24"/>
  <c r="BT2071" i="24"/>
  <c r="BT2377" i="24"/>
  <c r="BT2055" i="24"/>
  <c r="BT2037" i="24"/>
  <c r="BT2336" i="24"/>
  <c r="BT117" i="24"/>
  <c r="BT118" i="24"/>
  <c r="BT2149" i="24"/>
  <c r="BT2374" i="24"/>
  <c r="BT2250" i="24"/>
  <c r="BT2197" i="24"/>
  <c r="BT1959" i="24"/>
  <c r="BT2043" i="24"/>
  <c r="BT2267" i="24"/>
  <c r="BT1859" i="24"/>
  <c r="BT1860" i="24"/>
  <c r="BT2268" i="24"/>
  <c r="BT2171" i="24"/>
  <c r="BT2375" i="24"/>
  <c r="BT2029" i="24"/>
  <c r="BT2143" i="24"/>
  <c r="BT2238" i="24"/>
  <c r="BT2056" i="24"/>
  <c r="BT2215" i="24"/>
  <c r="BT2401" i="24"/>
  <c r="BT2383" i="24"/>
  <c r="BT2002" i="24"/>
  <c r="BT2011" i="24"/>
  <c r="BT2105" i="24"/>
  <c r="BT2118" i="24"/>
  <c r="BT1935" i="24"/>
  <c r="BT2228" i="24"/>
  <c r="BT2405" i="24"/>
  <c r="BT2296" i="24"/>
  <c r="BT2372" i="24"/>
  <c r="BT2402" i="24"/>
  <c r="BT2168" i="24"/>
  <c r="BT2039" i="24"/>
  <c r="BT2190" i="24"/>
  <c r="BT2014" i="24"/>
  <c r="BT2003" i="24"/>
  <c r="BT2373" i="24"/>
  <c r="BT2074" i="24"/>
  <c r="BT2174" i="24"/>
  <c r="BT2030" i="24"/>
  <c r="BT2141" i="24"/>
  <c r="BT2184" i="24"/>
  <c r="BT2324" i="24"/>
  <c r="BT2073" i="24"/>
  <c r="BT2015" i="24"/>
  <c r="BT1928" i="24"/>
  <c r="BT2199" i="24"/>
  <c r="BT1981" i="24"/>
  <c r="BT2172" i="24"/>
  <c r="BT2393" i="24"/>
  <c r="BT2230" i="24"/>
  <c r="BT2436" i="24"/>
  <c r="BT2351" i="24"/>
  <c r="BT2400" i="24"/>
  <c r="BT2314" i="24"/>
  <c r="BT2072" i="24"/>
  <c r="BT2063" i="24"/>
  <c r="BT2070" i="24"/>
  <c r="BT2114" i="24"/>
  <c r="BT1994" i="24"/>
  <c r="BT2041" i="24"/>
  <c r="BT2142" i="24"/>
  <c r="BT2343" i="24"/>
  <c r="BT2130" i="24"/>
  <c r="BT2404" i="24"/>
  <c r="BT2443" i="24"/>
  <c r="BT1976" i="24"/>
  <c r="BT2198" i="24"/>
  <c r="BT1973" i="24"/>
  <c r="BT2173" i="24"/>
  <c r="BT1857" i="24"/>
  <c r="BT2140" i="24"/>
  <c r="BT2213" i="24"/>
  <c r="BT2040" i="24"/>
  <c r="BT2001" i="24"/>
  <c r="BT2403" i="24"/>
  <c r="BT1945" i="24"/>
  <c r="BT2446" i="24"/>
  <c r="BT1195" i="24"/>
  <c r="BT2193" i="24"/>
  <c r="BT1196" i="24"/>
  <c r="BT2123" i="24"/>
  <c r="BT119" i="24"/>
  <c r="BT1197" i="24"/>
  <c r="BT2382" i="24"/>
  <c r="BT139" i="24"/>
  <c r="BT140" i="24"/>
  <c r="BT141" i="24"/>
  <c r="BT1207" i="24"/>
  <c r="BT2231" i="24"/>
  <c r="BT2385" i="24"/>
  <c r="BT2057" i="24"/>
  <c r="BT1225" i="24"/>
  <c r="BT1929" i="24"/>
  <c r="BT2316" i="24"/>
  <c r="BT2414" i="24"/>
  <c r="BT2091" i="24"/>
  <c r="BT1226" i="24"/>
  <c r="BT1227" i="24"/>
  <c r="BT1228" i="24"/>
  <c r="BT1233" i="24"/>
  <c r="BT1234" i="24"/>
  <c r="BT2417" i="24"/>
  <c r="BT182" i="24"/>
  <c r="BT2256" i="24"/>
  <c r="BT2415" i="24"/>
  <c r="BT1908" i="24"/>
  <c r="BT2340" i="24"/>
  <c r="BT2225" i="24"/>
  <c r="BT2347" i="24"/>
  <c r="BT1865" i="24"/>
  <c r="BT2272" i="24"/>
  <c r="BT2416" i="24"/>
  <c r="BT2381" i="24"/>
  <c r="BT1949" i="24"/>
  <c r="BT2344" i="24"/>
  <c r="BT2079" i="24"/>
  <c r="BT2206" i="24"/>
  <c r="BT2050" i="24"/>
  <c r="BT1247" i="24"/>
  <c r="BT2028" i="24"/>
  <c r="BT1254" i="24"/>
  <c r="BT1286" i="24"/>
  <c r="BT254" i="24"/>
  <c r="BT2312" i="24"/>
  <c r="BT2473" i="24"/>
  <c r="BT2333" i="24"/>
  <c r="BT2502" i="24"/>
  <c r="BT2342" i="24"/>
  <c r="BT2087" i="24"/>
  <c r="BT2518" i="24"/>
  <c r="BT2482" i="24"/>
  <c r="BT2136" i="24"/>
  <c r="BT1287" i="24"/>
  <c r="BT2490" i="24"/>
  <c r="BT2096" i="24"/>
  <c r="BT2205" i="24"/>
  <c r="BT2281" i="24"/>
  <c r="BT1292" i="24"/>
  <c r="BT2150" i="24"/>
  <c r="BT2527" i="24"/>
  <c r="BT2370" i="24"/>
  <c r="BT320" i="24"/>
  <c r="BT321" i="24"/>
  <c r="BT2122" i="24"/>
  <c r="BT2218" i="24"/>
  <c r="BT1319" i="24"/>
  <c r="BT2515" i="24"/>
  <c r="BT2156" i="24"/>
  <c r="BT1992" i="24"/>
  <c r="BT2429" i="24"/>
  <c r="BT1948" i="24"/>
  <c r="BT2326" i="24"/>
  <c r="BT2240" i="24"/>
  <c r="BT1922" i="24"/>
  <c r="BT2194" i="24"/>
  <c r="BT1996" i="24"/>
  <c r="BT2016" i="24"/>
  <c r="BT2394" i="24"/>
  <c r="BT2076" i="24"/>
  <c r="BT2346" i="24"/>
  <c r="BT1938" i="24"/>
  <c r="BT2317" i="24"/>
  <c r="BT2408" i="24"/>
  <c r="BT1320" i="24"/>
  <c r="BT2092" i="24"/>
  <c r="BT2145" i="24"/>
  <c r="BT2157" i="24"/>
  <c r="BT2252" i="24"/>
  <c r="BT2421" i="24"/>
  <c r="BT2159" i="24"/>
  <c r="BT2220" i="24"/>
  <c r="BT2192" i="24"/>
  <c r="BT2233" i="24"/>
  <c r="BT2234" i="24"/>
  <c r="BT2086" i="24"/>
  <c r="BT325" i="24"/>
  <c r="BT1914" i="24"/>
  <c r="BT1331" i="24"/>
  <c r="BT336" i="24"/>
  <c r="BT337" i="24"/>
  <c r="BT1943" i="24"/>
  <c r="BT1884" i="24"/>
  <c r="BT1966" i="24"/>
  <c r="BT1967" i="24"/>
  <c r="BT2212" i="24"/>
  <c r="BT2024" i="24"/>
  <c r="BT2068" i="24"/>
  <c r="BT1883" i="24"/>
  <c r="BT2427" i="24"/>
  <c r="BT2025" i="24"/>
  <c r="BT2480" i="24"/>
  <c r="BT2483" i="24"/>
  <c r="BT1910" i="24"/>
  <c r="BT2426" i="24"/>
  <c r="BT2433" i="24"/>
  <c r="BT2301" i="24"/>
  <c r="BT2476" i="24"/>
  <c r="BT2428" i="24"/>
  <c r="BT2509" i="24"/>
  <c r="BT2498" i="24"/>
  <c r="BT1968" i="24"/>
  <c r="BT2511" i="24"/>
  <c r="BT2539" i="24"/>
  <c r="BT1885" i="24"/>
  <c r="BT2138" i="24"/>
  <c r="BT2528" i="24"/>
  <c r="BT2237" i="24"/>
  <c r="BT338" i="24"/>
  <c r="BT2532" i="24"/>
  <c r="BT2425" i="24"/>
  <c r="BT2164" i="24"/>
  <c r="BT2395" i="24"/>
  <c r="BT1997" i="24"/>
  <c r="BT1333" i="24"/>
  <c r="BT357" i="24"/>
  <c r="BT358" i="24"/>
  <c r="BT359" i="24"/>
  <c r="BT360" i="24"/>
  <c r="BT361" i="24"/>
  <c r="BT362" i="24"/>
  <c r="BT363" i="24"/>
  <c r="BT364" i="24"/>
  <c r="BT1336" i="24"/>
  <c r="BT365" i="24"/>
  <c r="BT366" i="24"/>
  <c r="BT367" i="24"/>
  <c r="BT368" i="24"/>
  <c r="BT1338" i="24"/>
  <c r="BT1339" i="24"/>
  <c r="BT369" i="24"/>
  <c r="BT370" i="24"/>
  <c r="BT1340" i="24"/>
  <c r="BT371" i="24"/>
  <c r="BT372" i="24"/>
  <c r="BT1341" i="24"/>
  <c r="BT373" i="24"/>
  <c r="BT1342" i="24"/>
  <c r="BT1343" i="24"/>
  <c r="BT374" i="24"/>
  <c r="BT1344" i="24"/>
  <c r="BT1345" i="24"/>
  <c r="BT1346" i="24"/>
  <c r="BT1347" i="24"/>
  <c r="BT375" i="24"/>
  <c r="BT376" i="24"/>
  <c r="BT377" i="24"/>
  <c r="BT1348" i="24"/>
  <c r="BT1349" i="24"/>
  <c r="BT1350" i="24"/>
  <c r="BT1351" i="24"/>
  <c r="BT378" i="24"/>
  <c r="BT379" i="24"/>
  <c r="BT1352" i="24"/>
  <c r="BT380" i="24"/>
  <c r="BT381" i="24"/>
  <c r="BT382" i="24"/>
  <c r="BT1353" i="24"/>
  <c r="BT383" i="24"/>
  <c r="BT384" i="24"/>
  <c r="BT1355" i="24"/>
  <c r="BT2166" i="24"/>
  <c r="BT2517" i="24"/>
  <c r="BT2537" i="24"/>
  <c r="BT2540" i="24"/>
  <c r="BT1915" i="24"/>
  <c r="BT1916" i="24"/>
  <c r="BT2139" i="24"/>
  <c r="BT2497" i="24"/>
  <c r="BT1957" i="24"/>
  <c r="BT2531" i="24"/>
  <c r="BT2182" i="24"/>
  <c r="BT1887" i="24"/>
  <c r="BT2127" i="24"/>
  <c r="BT1991" i="24"/>
  <c r="BT1936" i="24"/>
  <c r="BT2535" i="24"/>
  <c r="BT2112" i="24"/>
  <c r="BT1970" i="24"/>
  <c r="BT2036" i="24"/>
  <c r="BT1956" i="24"/>
  <c r="BT1356" i="24"/>
  <c r="BT385" i="24"/>
  <c r="BT386" i="24"/>
  <c r="BT1357" i="24"/>
  <c r="BT1358" i="24"/>
  <c r="BT1359" i="24"/>
  <c r="BT387" i="24"/>
  <c r="BT1360" i="24"/>
  <c r="BT1361" i="24"/>
  <c r="BT388" i="24"/>
  <c r="BT389" i="24"/>
  <c r="BT1362" i="24"/>
  <c r="BT390" i="24"/>
  <c r="BT391" i="24"/>
  <c r="BT392" i="24"/>
  <c r="BT393" i="24"/>
  <c r="BT394" i="24"/>
  <c r="BT395" i="24"/>
  <c r="BT396" i="24"/>
  <c r="BT397" i="24"/>
  <c r="BT1363" i="24"/>
  <c r="BT398" i="24"/>
  <c r="BT399" i="24"/>
  <c r="BT400" i="24"/>
  <c r="BT401" i="24"/>
  <c r="BT402" i="24"/>
  <c r="BT403" i="24"/>
  <c r="BT404" i="24"/>
  <c r="BT405" i="24"/>
  <c r="BT406" i="24"/>
  <c r="BT407" i="24"/>
  <c r="BT408" i="24"/>
  <c r="BT409" i="24"/>
  <c r="BT410" i="24"/>
  <c r="BT411" i="24"/>
  <c r="BT412" i="24"/>
  <c r="BT413" i="24"/>
  <c r="BT414" i="24"/>
  <c r="BT1364" i="24"/>
  <c r="BT415" i="24"/>
  <c r="BT1366" i="24"/>
  <c r="BT416" i="24"/>
  <c r="BT417" i="24"/>
  <c r="BT1367" i="24"/>
  <c r="BT2125" i="24"/>
  <c r="BT1924" i="24"/>
  <c r="BT2211" i="24"/>
  <c r="BT2305" i="24"/>
  <c r="BT1930" i="24"/>
  <c r="BT2298" i="24"/>
  <c r="BT1863" i="24"/>
  <c r="BT2271" i="24"/>
  <c r="BT2300" i="24"/>
  <c r="BT2005" i="24"/>
  <c r="BT2437" i="24"/>
  <c r="BT2367" i="24"/>
  <c r="BT1864" i="24"/>
  <c r="BT2204" i="24"/>
  <c r="BT2297" i="24"/>
  <c r="BT2077" i="24"/>
  <c r="BT2319" i="24"/>
  <c r="BT2307" i="24"/>
  <c r="BT2384" i="24"/>
  <c r="BT1368" i="24"/>
  <c r="BT2021" i="24"/>
  <c r="BT2245" i="24"/>
  <c r="BT1873" i="24"/>
  <c r="BT2135" i="24"/>
  <c r="BT2137" i="24"/>
  <c r="BT1369" i="24"/>
  <c r="BT2277" i="24"/>
  <c r="BT2227" i="24"/>
  <c r="BT2423" i="24"/>
  <c r="BT1370" i="24"/>
  <c r="BT418" i="24"/>
  <c r="BT419" i="24"/>
  <c r="BT420" i="24"/>
  <c r="BT421" i="24"/>
  <c r="BT422" i="24"/>
  <c r="BT423" i="24"/>
  <c r="BT424" i="24"/>
  <c r="BT1371" i="24"/>
  <c r="BT1372" i="24"/>
  <c r="BT1995" i="24"/>
  <c r="BT2167" i="24"/>
  <c r="BT2119" i="24"/>
  <c r="BT2061" i="24"/>
  <c r="BT2251" i="24"/>
  <c r="BT1993" i="24"/>
  <c r="BT1897" i="24"/>
  <c r="BT2103" i="24"/>
  <c r="BT2104" i="24"/>
  <c r="BT1858" i="24"/>
  <c r="BT2187" i="24"/>
  <c r="BT2089" i="24"/>
  <c r="BT1856" i="24"/>
  <c r="BT2376" i="24"/>
  <c r="BT1978" i="24"/>
  <c r="BT2279" i="24"/>
  <c r="BT2216" i="24"/>
  <c r="BT1855" i="24"/>
  <c r="BT1911" i="24"/>
  <c r="BT1899" i="24"/>
  <c r="BT2144" i="24"/>
  <c r="BT1904" i="24"/>
  <c r="BT1898" i="24"/>
  <c r="BT2287" i="24"/>
  <c r="BT2186" i="24"/>
  <c r="BT1900" i="24"/>
  <c r="BT1972" i="24"/>
  <c r="BT2116" i="24"/>
  <c r="BT2214" i="24"/>
  <c r="BT2075" i="24"/>
  <c r="BT1977" i="24"/>
  <c r="BT2303" i="24"/>
  <c r="BT2435" i="24"/>
  <c r="BT2248" i="24"/>
  <c r="BT1905" i="24"/>
  <c r="BT1947" i="24"/>
  <c r="BT2323" i="24"/>
  <c r="BT2038" i="24"/>
  <c r="BT1927" i="24"/>
  <c r="BT1980" i="24"/>
  <c r="BT2132" i="24"/>
  <c r="BT2170" i="24"/>
  <c r="BT2295" i="24"/>
  <c r="BT2042" i="24"/>
  <c r="BT2286" i="24"/>
  <c r="BT2175" i="24"/>
  <c r="BT1982" i="24"/>
  <c r="BT2013" i="24"/>
  <c r="BT2115" i="24"/>
  <c r="BT2249" i="24"/>
  <c r="BT2131" i="24"/>
  <c r="BT2406" i="24"/>
  <c r="BT2378" i="24"/>
  <c r="BT2294" i="24"/>
  <c r="BT2117" i="24"/>
  <c r="BT2195" i="24"/>
  <c r="BT2387" i="24"/>
  <c r="BT2302" i="24"/>
  <c r="BT2239" i="24"/>
  <c r="BT1854" i="24"/>
  <c r="BT2188" i="24"/>
  <c r="BT2062" i="24"/>
  <c r="BT1917" i="24"/>
  <c r="BT2012" i="24"/>
  <c r="BT2364" i="24"/>
  <c r="BT1937" i="24"/>
  <c r="BT2010" i="24"/>
  <c r="BT1918" i="24"/>
  <c r="BT2315" i="24"/>
  <c r="BT1926" i="24"/>
  <c r="BT1979" i="24"/>
  <c r="BT1946" i="24"/>
  <c r="BT2183" i="24"/>
  <c r="BT1975" i="24"/>
  <c r="BT2009" i="24"/>
  <c r="BT2337" i="24"/>
  <c r="BT2223" i="24"/>
  <c r="BT1891" i="24"/>
  <c r="BT2390" i="24"/>
  <c r="BT2229" i="24"/>
  <c r="BT2196" i="24"/>
  <c r="BT1960" i="24"/>
  <c r="BT2189" i="24"/>
  <c r="BT425" i="24"/>
  <c r="BT426" i="24"/>
  <c r="BT427" i="24"/>
  <c r="BT428" i="24"/>
  <c r="BT1373" i="24"/>
  <c r="BT1374" i="24"/>
  <c r="BT1375" i="24"/>
  <c r="BT429" i="24"/>
  <c r="BT430" i="24"/>
  <c r="BT431" i="24"/>
  <c r="BT1376" i="24"/>
  <c r="BT432" i="24"/>
  <c r="BT433" i="24"/>
  <c r="BT434" i="24"/>
  <c r="BT435" i="24"/>
  <c r="BT1377" i="24"/>
  <c r="BT436" i="24"/>
  <c r="BT437" i="24"/>
  <c r="BT438" i="24"/>
  <c r="BT1378" i="24"/>
  <c r="BT1379" i="24"/>
  <c r="BT439" i="24"/>
  <c r="BT440" i="24"/>
  <c r="BT441" i="24"/>
  <c r="BT1381" i="24"/>
  <c r="BT442" i="24"/>
  <c r="BT443" i="24"/>
  <c r="BT1382" i="24"/>
  <c r="BT444" i="24"/>
  <c r="BT445" i="24"/>
  <c r="BT1383" i="24"/>
  <c r="BT446" i="24"/>
  <c r="BT1384" i="24"/>
  <c r="BT447" i="24"/>
  <c r="BT1385" i="24"/>
  <c r="BT448" i="24"/>
  <c r="BT449" i="24"/>
  <c r="BT450" i="24"/>
  <c r="BT451" i="24"/>
  <c r="BT1386" i="24"/>
  <c r="BT1387" i="24"/>
  <c r="BT1388" i="24"/>
  <c r="BT452" i="24"/>
  <c r="BT453" i="24"/>
  <c r="BT454" i="24"/>
  <c r="BT455" i="24"/>
  <c r="BT456" i="24"/>
  <c r="BT1389" i="24"/>
  <c r="BT457" i="24"/>
  <c r="BT458" i="24"/>
  <c r="BT459" i="24"/>
  <c r="BT460" i="24"/>
  <c r="BT461" i="24"/>
  <c r="BT462" i="24"/>
  <c r="BT463" i="24"/>
  <c r="BT464" i="24"/>
  <c r="BT465" i="24"/>
  <c r="BT466" i="24"/>
  <c r="BT467" i="24"/>
  <c r="BT468" i="24"/>
  <c r="BT469" i="24"/>
  <c r="BT470" i="24"/>
  <c r="BT471" i="24"/>
  <c r="BT472" i="24"/>
  <c r="BT2097" i="24"/>
  <c r="BT1912" i="24"/>
  <c r="BT2019" i="24"/>
  <c r="BT1390" i="24"/>
  <c r="BT1391" i="24"/>
  <c r="BT1392" i="24"/>
  <c r="BT1393" i="24"/>
  <c r="BT1394" i="24"/>
  <c r="BT1395" i="24"/>
  <c r="BT1396" i="24"/>
  <c r="BT1397" i="24"/>
  <c r="BT1962" i="24"/>
  <c r="BT2207" i="24"/>
  <c r="BT2152" i="24"/>
  <c r="BT2045" i="24"/>
  <c r="BT1985" i="24"/>
  <c r="BT2020" i="24"/>
  <c r="BT2151" i="24"/>
  <c r="BT2133" i="24"/>
  <c r="BT2282" i="24"/>
  <c r="BT2320" i="24"/>
  <c r="BT2046" i="24"/>
  <c r="BT2244" i="24"/>
  <c r="BT473" i="24"/>
  <c r="BT474" i="24"/>
  <c r="BT475" i="24"/>
  <c r="BT476" i="24"/>
  <c r="BT477" i="24"/>
  <c r="BT478" i="24"/>
  <c r="BT1399" i="24"/>
  <c r="BT479" i="24"/>
  <c r="BT1400" i="24"/>
  <c r="BT480" i="24"/>
  <c r="BT481" i="24"/>
  <c r="BT1894" i="24"/>
  <c r="BT2474" i="24"/>
  <c r="BT1401" i="24"/>
  <c r="BT482" i="24"/>
  <c r="BT483" i="24"/>
  <c r="BT484" i="24"/>
  <c r="BT485" i="24"/>
  <c r="BT486" i="24"/>
  <c r="BT487" i="24"/>
  <c r="BT2526" i="24"/>
  <c r="BT2508" i="24"/>
  <c r="BT2334" i="24"/>
  <c r="BT1944" i="24"/>
  <c r="BT2221" i="24"/>
  <c r="BT488" i="24"/>
  <c r="BT489" i="24"/>
  <c r="BT490" i="24"/>
  <c r="BT491" i="24"/>
  <c r="BT492" i="24"/>
  <c r="BT493" i="24"/>
  <c r="BT494" i="24"/>
  <c r="BT495" i="24"/>
  <c r="BT496" i="24"/>
  <c r="BT497" i="24"/>
  <c r="BT498" i="24"/>
  <c r="BT499" i="24"/>
  <c r="BT500" i="24"/>
  <c r="BT501" i="24"/>
  <c r="BT502" i="24"/>
  <c r="BT503" i="24"/>
  <c r="BT1404" i="24"/>
  <c r="BT504" i="24"/>
  <c r="BT505" i="24"/>
  <c r="BT1405" i="24"/>
  <c r="BT506" i="24"/>
  <c r="BT507" i="24"/>
  <c r="BT508" i="24"/>
  <c r="BT509" i="24"/>
  <c r="BT1406" i="24"/>
  <c r="BT1407" i="24"/>
  <c r="BT1408" i="24"/>
  <c r="BT1409" i="24"/>
  <c r="BT1410" i="24"/>
  <c r="BT1411" i="24"/>
  <c r="BT1412" i="24"/>
  <c r="BT1413" i="24"/>
  <c r="BT1414" i="24"/>
  <c r="BT1415" i="24"/>
  <c r="BT510" i="24"/>
  <c r="BT1416" i="24"/>
  <c r="BT1417" i="24"/>
  <c r="BT1418" i="24"/>
  <c r="BT1419" i="24"/>
  <c r="BT1420" i="24"/>
  <c r="BT1422" i="24"/>
  <c r="BT1958" i="24"/>
  <c r="BT1423" i="24"/>
  <c r="BT1424" i="24"/>
  <c r="BT1425" i="24"/>
  <c r="BT1426" i="24"/>
  <c r="BT511" i="24"/>
  <c r="BT512" i="24"/>
  <c r="BT513" i="24"/>
  <c r="BT514" i="24"/>
  <c r="BT515" i="24"/>
  <c r="BT516" i="24"/>
  <c r="BT517" i="24"/>
  <c r="BT518" i="24"/>
  <c r="BT519" i="24"/>
  <c r="BT520" i="24"/>
  <c r="BT1427" i="24"/>
  <c r="BT521" i="24"/>
  <c r="BT522" i="24"/>
  <c r="BT523" i="24"/>
  <c r="BT2430" i="24"/>
  <c r="BT1954" i="24"/>
  <c r="BT1999" i="24"/>
  <c r="BT2007" i="24"/>
  <c r="BT2499" i="24"/>
  <c r="BT2475" i="24"/>
  <c r="BT1941" i="24"/>
  <c r="BT1428" i="24"/>
  <c r="BT524" i="24"/>
  <c r="BT525" i="24"/>
  <c r="BT1429" i="24"/>
  <c r="BT1430" i="24"/>
  <c r="BT526" i="24"/>
  <c r="BT1431" i="24"/>
  <c r="BT527" i="24"/>
  <c r="BT528" i="24"/>
  <c r="BT529" i="24"/>
  <c r="BT1432" i="24"/>
  <c r="BT530" i="24"/>
  <c r="BT1433" i="24"/>
  <c r="BT1434" i="24"/>
  <c r="BT1907" i="24"/>
  <c r="BT1950" i="24"/>
  <c r="BT531" i="24"/>
  <c r="BT532" i="24"/>
  <c r="BT533" i="24"/>
  <c r="BT534" i="24"/>
  <c r="BT535" i="24"/>
  <c r="BT536" i="24"/>
  <c r="BT1435" i="24"/>
  <c r="BT537" i="24"/>
  <c r="BT1436" i="24"/>
  <c r="BT538" i="24"/>
  <c r="BT539" i="24"/>
  <c r="BT540" i="24"/>
  <c r="BT2450" i="24"/>
  <c r="BT1437" i="24"/>
  <c r="BT541" i="24"/>
  <c r="BT542" i="24"/>
  <c r="BT543" i="24"/>
  <c r="BT1438" i="24"/>
  <c r="BT544" i="24"/>
  <c r="BT545" i="24"/>
  <c r="BT1439" i="24"/>
  <c r="BT1440" i="24"/>
  <c r="BT546" i="24"/>
  <c r="BT1441" i="24"/>
  <c r="BT547" i="24"/>
  <c r="BT548" i="24"/>
  <c r="BT1442" i="24"/>
  <c r="BT549" i="24"/>
  <c r="BT550" i="24"/>
  <c r="BT551" i="24"/>
  <c r="BT1443" i="24"/>
  <c r="BT1444" i="24"/>
  <c r="BT1445" i="24"/>
  <c r="BT2451" i="24"/>
  <c r="BT552" i="24"/>
  <c r="BT1446" i="24"/>
  <c r="BT1447" i="24"/>
  <c r="BT1448" i="24"/>
  <c r="BT553" i="24"/>
  <c r="BT1449" i="24"/>
  <c r="BT1450" i="24"/>
  <c r="BT554" i="24"/>
  <c r="BT555" i="24"/>
  <c r="BT1451" i="24"/>
  <c r="BT1452" i="24"/>
  <c r="BT1453" i="24"/>
  <c r="BT1454" i="24"/>
  <c r="BT556" i="24"/>
  <c r="BT557" i="24"/>
  <c r="BT1455" i="24"/>
  <c r="BT558" i="24"/>
  <c r="BT1456" i="24"/>
  <c r="BT559" i="24"/>
  <c r="BT1457" i="24"/>
  <c r="BT560" i="24"/>
  <c r="BT1458" i="24"/>
  <c r="BT561" i="24"/>
  <c r="BT562" i="24"/>
  <c r="BT1459" i="24"/>
  <c r="BT563" i="24"/>
  <c r="BT1460" i="24"/>
  <c r="BT564" i="24"/>
  <c r="BT1461" i="24"/>
  <c r="BT565" i="24"/>
  <c r="BT1462" i="24"/>
  <c r="BT566" i="24"/>
  <c r="BT1463" i="24"/>
  <c r="BT567" i="24"/>
  <c r="BT568" i="24"/>
  <c r="BT1464" i="24"/>
  <c r="BT569" i="24"/>
  <c r="BT570" i="24"/>
  <c r="BT571" i="24"/>
  <c r="BT572" i="24"/>
  <c r="BT573" i="24"/>
  <c r="BT574" i="24"/>
  <c r="BT575" i="24"/>
  <c r="BT1465" i="24"/>
  <c r="BT1466" i="24"/>
  <c r="BT576" i="24"/>
  <c r="BT2235" i="24"/>
  <c r="BT2310" i="24"/>
  <c r="BT1467" i="24"/>
  <c r="BT1919" i="24"/>
  <c r="BT2176" i="24"/>
  <c r="BT2093" i="24"/>
  <c r="BT2318" i="24"/>
  <c r="BT2366" i="24"/>
  <c r="BT2407" i="24"/>
  <c r="BT2018" i="24"/>
  <c r="BT2146" i="24"/>
  <c r="BT2177" i="24"/>
  <c r="BT2325" i="24"/>
  <c r="BT1913" i="24"/>
  <c r="BT2217" i="24"/>
  <c r="BT1468" i="24"/>
  <c r="BT1469" i="24"/>
  <c r="BT1906" i="24"/>
  <c r="BT2288" i="24"/>
  <c r="BT2120" i="24"/>
  <c r="BT1861" i="24"/>
  <c r="BT1470" i="24"/>
  <c r="BT1879" i="24"/>
  <c r="BT2219" i="24"/>
  <c r="BT2444" i="24"/>
  <c r="BT2263" i="24"/>
  <c r="BT2100" i="24"/>
  <c r="BT2264" i="24"/>
  <c r="BT2246" i="24"/>
  <c r="BT2262" i="24"/>
  <c r="BT2179" i="24"/>
  <c r="BT2209" i="24"/>
  <c r="BT2124" i="24"/>
  <c r="BT1471" i="24"/>
  <c r="BT577" i="24"/>
  <c r="BT578" i="24"/>
  <c r="BT1472" i="24"/>
  <c r="BT579" i="24"/>
  <c r="BT580" i="24"/>
  <c r="BT581" i="24"/>
  <c r="BT582" i="24"/>
  <c r="BT583" i="24"/>
  <c r="BT584" i="24"/>
  <c r="BT1473" i="24"/>
  <c r="BT585" i="24"/>
  <c r="BT586" i="24"/>
  <c r="BT1474" i="24"/>
  <c r="BT587" i="24"/>
  <c r="BT588" i="24"/>
  <c r="BT2047" i="24"/>
  <c r="BT1475" i="24"/>
  <c r="BT1989" i="24"/>
  <c r="BT1878" i="24"/>
  <c r="BT1882" i="24"/>
  <c r="BT1942" i="24"/>
  <c r="BT2110" i="24"/>
  <c r="BT2523" i="24"/>
  <c r="BT2051" i="24"/>
  <c r="BT2487" i="24"/>
  <c r="BT1990" i="24"/>
  <c r="BT2493" i="24"/>
  <c r="BT2023" i="24"/>
  <c r="BT1955" i="24"/>
  <c r="BT2052" i="24"/>
  <c r="BT2101" i="24"/>
  <c r="BT1901" i="24"/>
  <c r="BT2265" i="24"/>
  <c r="BT2000" i="24"/>
  <c r="BT2067" i="24"/>
  <c r="BT589" i="24"/>
  <c r="BT590" i="24"/>
  <c r="BT591" i="24"/>
  <c r="BT592" i="24"/>
  <c r="BT593" i="24"/>
  <c r="BT594" i="24"/>
  <c r="BT595" i="24"/>
  <c r="BT596" i="24"/>
  <c r="BT597" i="24"/>
  <c r="BT598" i="24"/>
  <c r="BT599" i="24"/>
  <c r="BT600" i="24"/>
  <c r="BT601" i="24"/>
  <c r="BT602" i="24"/>
  <c r="BT603" i="24"/>
  <c r="BT1903" i="24"/>
  <c r="BT1853" i="24"/>
  <c r="BT2285" i="24"/>
  <c r="BT1852" i="24"/>
  <c r="BT2054" i="24"/>
  <c r="BT604" i="24"/>
  <c r="BT605" i="24"/>
  <c r="BT606" i="24"/>
  <c r="BT607" i="24"/>
  <c r="BT608" i="24"/>
  <c r="BT609" i="24"/>
  <c r="BT610" i="24"/>
  <c r="BT611" i="24"/>
  <c r="BT612" i="24"/>
  <c r="BT613" i="24"/>
  <c r="BT614" i="24"/>
  <c r="BT615" i="24"/>
  <c r="BT616" i="24"/>
  <c r="BT1479" i="24"/>
  <c r="BT617" i="24"/>
  <c r="BT618" i="24"/>
  <c r="BT619" i="24"/>
  <c r="BT620" i="24"/>
  <c r="BT621" i="24"/>
  <c r="BT622" i="24"/>
  <c r="BT623" i="24"/>
  <c r="BT624" i="24"/>
  <c r="BT625" i="24"/>
  <c r="BT626" i="24"/>
  <c r="BT627" i="24"/>
  <c r="BT628" i="24"/>
  <c r="BT629" i="24"/>
  <c r="BT1481" i="24"/>
  <c r="BT630" i="24"/>
  <c r="BT631" i="24"/>
  <c r="BT632" i="24"/>
  <c r="BT633" i="24"/>
  <c r="BT634" i="24"/>
  <c r="BT635" i="24"/>
  <c r="BT636" i="24"/>
  <c r="BT637" i="24"/>
  <c r="BT638" i="24"/>
  <c r="BT639" i="24"/>
  <c r="BT640" i="24"/>
  <c r="BT641" i="24"/>
  <c r="BT642" i="24"/>
  <c r="BT1483" i="24"/>
  <c r="BT1484" i="24"/>
  <c r="BT1485" i="24"/>
  <c r="BT1486" i="24"/>
  <c r="BT1487" i="24"/>
  <c r="BT1488" i="24"/>
  <c r="BT643" i="24"/>
  <c r="BT1489" i="24"/>
  <c r="BT644" i="24"/>
  <c r="BT1490" i="24"/>
  <c r="BT1491" i="24"/>
  <c r="BT1492" i="24"/>
  <c r="BT1493" i="24"/>
  <c r="BT1494" i="24"/>
  <c r="BT1495" i="24"/>
  <c r="BT1496" i="24"/>
  <c r="BT1497" i="24"/>
  <c r="BT1498" i="24"/>
  <c r="BT645" i="24"/>
  <c r="BT1499" i="24"/>
  <c r="BT1500" i="24"/>
  <c r="BT1501" i="24"/>
  <c r="BT1502" i="24"/>
  <c r="BT1503" i="24"/>
  <c r="BT1504" i="24"/>
  <c r="BT1505" i="24"/>
  <c r="BT1506" i="24"/>
  <c r="BT2082" i="24"/>
  <c r="BT1872" i="24"/>
  <c r="BT646" i="24"/>
  <c r="BT647" i="24"/>
  <c r="BT1507" i="24"/>
  <c r="BT648" i="24"/>
  <c r="BT649" i="24"/>
  <c r="BT650" i="24"/>
  <c r="BT651" i="24"/>
  <c r="BT652" i="24"/>
  <c r="BT1509" i="24"/>
  <c r="BT653" i="24"/>
  <c r="BT2241" i="24"/>
  <c r="BT1862" i="24"/>
  <c r="BT1974" i="24"/>
  <c r="BT1920" i="24"/>
  <c r="BT2202" i="24"/>
  <c r="BT2329" i="24"/>
  <c r="BT1983" i="24"/>
  <c r="BT2004" i="24"/>
  <c r="BT2203" i="24"/>
  <c r="BT2031" i="24"/>
  <c r="BT2328" i="24"/>
  <c r="BT2017" i="24"/>
  <c r="BT2094" i="24"/>
  <c r="BT2269" i="24"/>
  <c r="BT1939" i="24"/>
  <c r="BT2044" i="24"/>
  <c r="BT2365" i="24"/>
  <c r="BT2327" i="24"/>
  <c r="BT654" i="24"/>
  <c r="BT1510" i="24"/>
  <c r="BT1511" i="24"/>
  <c r="BT1512" i="24"/>
  <c r="BT1513" i="24"/>
  <c r="BT655" i="24"/>
  <c r="BT1514" i="24"/>
  <c r="BT1515" i="24"/>
  <c r="BT1516" i="24"/>
  <c r="BT1517" i="24"/>
  <c r="BT656" i="24"/>
  <c r="BT1518" i="24"/>
  <c r="BT657" i="24"/>
  <c r="BT658" i="24"/>
  <c r="BT659" i="24"/>
  <c r="BT1519" i="24"/>
  <c r="BT1520" i="24"/>
  <c r="BT660" i="24"/>
  <c r="BT1521" i="24"/>
  <c r="BT1522" i="24"/>
  <c r="BT2452" i="24"/>
  <c r="BT1523" i="24"/>
  <c r="BT1524" i="24"/>
  <c r="BT2349" i="24"/>
  <c r="BT2353" i="24"/>
  <c r="BT1525" i="24"/>
  <c r="BT661" i="24"/>
  <c r="BT662" i="24"/>
  <c r="BT663" i="24"/>
  <c r="BT664" i="24"/>
  <c r="BT665" i="24"/>
  <c r="BT666" i="24"/>
  <c r="BT2522" i="24"/>
  <c r="BT2035" i="24"/>
  <c r="BT1527" i="24"/>
  <c r="BT667" i="24"/>
  <c r="BT668" i="24"/>
  <c r="BT669" i="24"/>
  <c r="BT1528" i="24"/>
  <c r="BT670" i="24"/>
  <c r="BT671" i="24"/>
  <c r="BT11" i="24"/>
  <c r="BT672" i="24"/>
  <c r="BT1529" i="24"/>
  <c r="BT1530" i="24"/>
  <c r="BT1531" i="24"/>
  <c r="BT673" i="24"/>
  <c r="BT1532" i="24"/>
  <c r="BT674" i="24"/>
  <c r="BT675" i="24"/>
  <c r="BT676" i="24"/>
  <c r="BT1533" i="24"/>
  <c r="BT1964" i="24"/>
  <c r="BT2085" i="24"/>
  <c r="BT2160" i="24"/>
  <c r="BT2033" i="24"/>
  <c r="BT2261" i="24"/>
  <c r="BT2341" i="24"/>
  <c r="BT1988" i="24"/>
  <c r="BT2260" i="24"/>
  <c r="BT1987" i="24"/>
  <c r="BT1965" i="24"/>
  <c r="BT2059" i="24"/>
  <c r="BT677" i="24"/>
  <c r="BT1534" i="24"/>
  <c r="BT678" i="24"/>
  <c r="BT1535" i="24"/>
  <c r="BT1536" i="24"/>
  <c r="BT1537" i="24"/>
  <c r="BT679" i="24"/>
  <c r="BT1538" i="24"/>
  <c r="BT680" i="24"/>
  <c r="BT1539" i="24"/>
  <c r="BT681" i="24"/>
  <c r="BT682" i="24"/>
  <c r="BT2363" i="24"/>
  <c r="BT2481" i="24"/>
  <c r="BT2362" i="24"/>
  <c r="BT1540" i="24"/>
  <c r="BT1541" i="24"/>
  <c r="BT683" i="24"/>
  <c r="BT684" i="24"/>
  <c r="BT685" i="24"/>
  <c r="BT1542" i="24"/>
  <c r="BT686" i="24"/>
  <c r="BT687" i="24"/>
  <c r="BT688" i="24"/>
  <c r="BT689" i="24"/>
  <c r="BT690" i="24"/>
  <c r="BT691" i="24"/>
  <c r="BT1543" i="24"/>
  <c r="BT692" i="24"/>
  <c r="BT1544" i="24"/>
  <c r="BT1545" i="24"/>
  <c r="BT693" i="24"/>
  <c r="BT694" i="24"/>
  <c r="BT695" i="24"/>
  <c r="BT696" i="24"/>
  <c r="BT2486" i="24"/>
  <c r="BT1546" i="24"/>
  <c r="BT2049" i="24"/>
  <c r="BT2534" i="24"/>
  <c r="BT2008" i="24"/>
  <c r="BT1921" i="24"/>
  <c r="BT2066" i="24"/>
  <c r="BT1547" i="24"/>
  <c r="BT1548" i="24"/>
  <c r="BT697" i="24"/>
  <c r="BT1549" i="24"/>
  <c r="BT698" i="24"/>
  <c r="BT1925" i="24"/>
  <c r="BT2335" i="24"/>
  <c r="BT1550" i="24"/>
  <c r="BT2505" i="24"/>
  <c r="BT699" i="24"/>
  <c r="BT1889" i="24"/>
  <c r="BT1551" i="24"/>
  <c r="BT700" i="24"/>
  <c r="BT701" i="24"/>
  <c r="BT1552" i="24"/>
  <c r="BT1553" i="24"/>
  <c r="BT702" i="24"/>
  <c r="BT1554" i="24"/>
  <c r="BT2488" i="24"/>
  <c r="BT1881" i="24"/>
  <c r="BT703" i="24"/>
  <c r="BT704" i="24"/>
  <c r="BT705" i="24"/>
  <c r="BT706" i="24"/>
  <c r="BT707" i="24"/>
  <c r="BT708" i="24"/>
  <c r="BT709" i="24"/>
  <c r="BT710" i="24"/>
  <c r="BT1555" i="24"/>
  <c r="BT1556" i="24"/>
  <c r="BT1557" i="24"/>
  <c r="BT1558" i="24"/>
  <c r="BT711" i="24"/>
  <c r="BT1559" i="24"/>
  <c r="BT1560" i="24"/>
  <c r="BT712" i="24"/>
  <c r="BT1561" i="24"/>
  <c r="BT1562" i="24"/>
  <c r="BT1563" i="24"/>
  <c r="BT1564" i="24"/>
  <c r="BT1565" i="24"/>
  <c r="BT713" i="24"/>
  <c r="BT714" i="24"/>
  <c r="BT715" i="24"/>
  <c r="BT1566" i="24"/>
  <c r="BT2369" i="24"/>
  <c r="BT1998" i="24"/>
  <c r="BT2099" i="24"/>
  <c r="BT1931" i="24"/>
  <c r="BT2108" i="24"/>
  <c r="BT2191" i="24"/>
  <c r="BT2283" i="24"/>
  <c r="BT1869" i="24"/>
  <c r="BT1952" i="24"/>
  <c r="BT1567" i="24"/>
  <c r="BT1568" i="24"/>
  <c r="BT716" i="24"/>
  <c r="BT717" i="24"/>
  <c r="BT718" i="24"/>
  <c r="BT719" i="24"/>
  <c r="BT720" i="24"/>
  <c r="BT721" i="24"/>
  <c r="BT722" i="24"/>
  <c r="BT723" i="24"/>
  <c r="BT724" i="24"/>
  <c r="BT725" i="24"/>
  <c r="BT726" i="24"/>
  <c r="BT727" i="24"/>
  <c r="BT728" i="24"/>
  <c r="BT729" i="24"/>
  <c r="BT730" i="24"/>
  <c r="BT731" i="24"/>
  <c r="BT732" i="24"/>
  <c r="BT1569" i="24"/>
  <c r="BT733" i="24"/>
  <c r="BT734" i="24"/>
  <c r="BT1570" i="24"/>
  <c r="BT735" i="24"/>
  <c r="BT736" i="24"/>
  <c r="BT1571" i="24"/>
  <c r="BT737" i="24"/>
  <c r="BT738" i="24"/>
  <c r="BT739" i="24"/>
  <c r="BT1932" i="24"/>
  <c r="BT2232" i="24"/>
  <c r="BT2081" i="24"/>
  <c r="BT2109" i="24"/>
  <c r="BT2356" i="24"/>
  <c r="BT2273" i="24"/>
  <c r="BT2309" i="24"/>
  <c r="BT2048" i="24"/>
  <c r="BT2361" i="24"/>
  <c r="BT2032" i="24"/>
  <c r="BT2418" i="24"/>
  <c r="BT740" i="24"/>
  <c r="BT741" i="24"/>
  <c r="BT742" i="24"/>
  <c r="BT1572" i="24"/>
  <c r="BT743" i="24"/>
  <c r="BT744" i="24"/>
  <c r="BT1573" i="24"/>
  <c r="BT1574" i="24"/>
  <c r="BT1575" i="24"/>
  <c r="BT1576" i="24"/>
  <c r="BT745" i="24"/>
  <c r="BT1577" i="24"/>
  <c r="BT746" i="24"/>
  <c r="BT1578" i="24"/>
  <c r="BT1579" i="24"/>
  <c r="BT747" i="24"/>
  <c r="BT748" i="24"/>
  <c r="BT749" i="24"/>
  <c r="BT1580" i="24"/>
  <c r="BT1581" i="24"/>
  <c r="BT1582" i="24"/>
  <c r="BT1583" i="24"/>
  <c r="BT1584" i="24"/>
  <c r="BT750" i="24"/>
  <c r="BT1585" i="24"/>
  <c r="BT751" i="24"/>
  <c r="BT1586" i="24"/>
  <c r="BT752" i="24"/>
  <c r="BT1587" i="24"/>
  <c r="BT753" i="24"/>
  <c r="BT1588" i="24"/>
  <c r="BT754" i="24"/>
  <c r="BT755" i="24"/>
  <c r="BT756" i="24"/>
  <c r="BT2453" i="24"/>
  <c r="BT1589" i="24"/>
  <c r="BT757" i="24"/>
  <c r="BT1590" i="24"/>
  <c r="BT1591" i="24"/>
  <c r="BT1592" i="24"/>
  <c r="BT1593" i="24"/>
  <c r="BT1594" i="24"/>
  <c r="BT758" i="24"/>
  <c r="BT1595" i="24"/>
  <c r="BT759" i="24"/>
  <c r="BT1596" i="24"/>
  <c r="BT760" i="24"/>
  <c r="BT761" i="24"/>
  <c r="BT762" i="24"/>
  <c r="BT1597" i="24"/>
  <c r="BT1598" i="24"/>
  <c r="BT763" i="24"/>
  <c r="BT764" i="24"/>
  <c r="BT1599" i="24"/>
  <c r="BT1600" i="24"/>
  <c r="BT765" i="24"/>
  <c r="BT1601" i="24"/>
  <c r="BT1602" i="24"/>
  <c r="BT1603" i="24"/>
  <c r="BT766" i="24"/>
  <c r="BT767" i="24"/>
  <c r="BT1604" i="24"/>
  <c r="BT1605" i="24"/>
  <c r="BT768" i="24"/>
  <c r="BT1606" i="24"/>
  <c r="BT1607" i="24"/>
  <c r="BT769" i="24"/>
  <c r="BT770" i="24"/>
  <c r="BT1608" i="24"/>
  <c r="BT1609" i="24"/>
  <c r="BT771" i="24"/>
  <c r="BT772" i="24"/>
  <c r="BT1610" i="24"/>
  <c r="BT1611" i="24"/>
  <c r="BT773" i="24"/>
  <c r="BT1612" i="24"/>
  <c r="BT774" i="24"/>
  <c r="BT1613" i="24"/>
  <c r="BT1614" i="24"/>
  <c r="BT1615" i="24"/>
  <c r="BT775" i="24"/>
  <c r="BT1616" i="24"/>
  <c r="BT776" i="24"/>
  <c r="BT777" i="24"/>
  <c r="BT778" i="24"/>
  <c r="BT779" i="24"/>
  <c r="BT1617" i="24"/>
  <c r="BT1618" i="24"/>
  <c r="BT780" i="24"/>
  <c r="BT1619" i="24"/>
  <c r="BT781" i="24"/>
  <c r="BT782" i="24"/>
  <c r="BT783" i="24"/>
  <c r="BT784" i="24"/>
  <c r="BT785" i="24"/>
  <c r="BT786" i="24"/>
  <c r="BT787" i="24"/>
  <c r="BT788" i="24"/>
  <c r="BT789" i="24"/>
  <c r="BT790" i="24"/>
  <c r="BT1621" i="24"/>
  <c r="BT1622" i="24"/>
  <c r="BT791" i="24"/>
  <c r="BT792" i="24"/>
  <c r="BT1623" i="24"/>
  <c r="BT1624" i="24"/>
  <c r="BT793" i="24"/>
  <c r="BT1625" i="24"/>
  <c r="BT1626" i="24"/>
  <c r="BT1627" i="24"/>
  <c r="BT794" i="24"/>
  <c r="BT795" i="24"/>
  <c r="BT1628" i="24"/>
  <c r="BT796" i="24"/>
  <c r="BT1629" i="24"/>
  <c r="BT797" i="24"/>
  <c r="BT1630" i="24"/>
  <c r="BT798" i="24"/>
  <c r="BT1631" i="24"/>
  <c r="BT1632" i="24"/>
  <c r="BT1633" i="24"/>
  <c r="BT1634" i="24"/>
  <c r="BT799" i="24"/>
  <c r="BT800" i="24"/>
  <c r="BT801" i="24"/>
  <c r="BT1635" i="24"/>
  <c r="BT1636" i="24"/>
  <c r="BT802" i="24"/>
  <c r="BT803" i="24"/>
  <c r="BT804" i="24"/>
  <c r="BT1637" i="24"/>
  <c r="BT1638" i="24"/>
  <c r="BT1639" i="24"/>
  <c r="BT805" i="24"/>
  <c r="BT1640" i="24"/>
  <c r="BT1641" i="24"/>
  <c r="BT1642" i="24"/>
  <c r="BT1643" i="24"/>
  <c r="BT806" i="24"/>
  <c r="BT807" i="24"/>
  <c r="BT1644" i="24"/>
  <c r="BT2420" i="24"/>
  <c r="BT1892" i="24"/>
  <c r="BT1645" i="24"/>
  <c r="BT847" i="24"/>
  <c r="BT1661" i="24"/>
  <c r="BT1674" i="24"/>
  <c r="BT2332" i="24"/>
  <c r="BT2321" i="24"/>
  <c r="BT1871" i="24"/>
  <c r="BT2494" i="24"/>
  <c r="BT866" i="24"/>
  <c r="BT1675" i="24"/>
  <c r="BT1676" i="24"/>
  <c r="BT1677" i="24"/>
  <c r="BT877" i="24"/>
  <c r="BT878" i="24"/>
  <c r="BT1101" i="24"/>
  <c r="BT1681" i="24"/>
  <c r="BT1682" i="24"/>
  <c r="BT2148" i="24"/>
  <c r="BT2147" i="24"/>
  <c r="BT2064" i="24"/>
  <c r="BT2438" i="24"/>
  <c r="BT1890" i="24"/>
  <c r="BT2253" i="24"/>
  <c r="BT2409" i="24"/>
  <c r="BT2200" i="24"/>
  <c r="BT2352" i="24"/>
  <c r="BT1984" i="24"/>
  <c r="BT2431" i="24"/>
  <c r="BT2304" i="24"/>
  <c r="BT2270" i="24"/>
  <c r="BT2065" i="24"/>
  <c r="BT2379" i="24"/>
  <c r="BT2338" i="24"/>
  <c r="BT2339" i="24"/>
  <c r="BT2201" i="24"/>
  <c r="BT2280" i="24"/>
  <c r="BT2060" i="24"/>
  <c r="BT1683" i="24"/>
  <c r="BT1709" i="24"/>
  <c r="BT892" i="24"/>
  <c r="BT2519" i="24"/>
  <c r="BT893" i="24"/>
  <c r="BT2226" i="24"/>
  <c r="BT2291" i="24"/>
  <c r="BT2257" i="24"/>
  <c r="BT2432" i="24"/>
  <c r="BT2080" i="24"/>
  <c r="BT2392" i="24"/>
  <c r="BT2308" i="24"/>
  <c r="BT2243" i="24"/>
  <c r="BT1923" i="24"/>
  <c r="BT2391" i="24"/>
  <c r="BT1951" i="24"/>
  <c r="BT2348" i="24"/>
  <c r="BT2169" i="24"/>
  <c r="BT1961" i="24"/>
  <c r="BT1866" i="24"/>
  <c r="BT2330" i="24"/>
  <c r="BT2121" i="24"/>
  <c r="BT1868" i="24"/>
  <c r="BT2299" i="24"/>
  <c r="BT2107" i="24"/>
  <c r="BT1867" i="24"/>
  <c r="BT2355" i="24"/>
  <c r="BT1710" i="24"/>
  <c r="BT2424" i="24"/>
  <c r="BT2506" i="24"/>
  <c r="BT1712" i="24"/>
  <c r="BT2389" i="24"/>
  <c r="BT2163" i="24"/>
  <c r="BT1720" i="24"/>
  <c r="BT2434" i="24"/>
  <c r="BT922" i="24"/>
  <c r="BT2098" i="24"/>
  <c r="BT1953" i="24"/>
  <c r="BT2161" i="24"/>
  <c r="BT2058" i="24"/>
  <c r="BT1875" i="24"/>
  <c r="BT1876" i="24"/>
  <c r="BT1874" i="24"/>
  <c r="BT2084" i="24"/>
  <c r="BT2292" i="24"/>
  <c r="BT2322" i="24"/>
  <c r="BT2053" i="24"/>
  <c r="BT2162" i="24"/>
  <c r="BT2440" i="24"/>
  <c r="BT1738" i="24"/>
  <c r="BT2524" i="24"/>
  <c r="BT941" i="24"/>
  <c r="BT2459" i="24"/>
  <c r="BT942" i="24"/>
  <c r="BT1743" i="24"/>
  <c r="BT1744" i="24"/>
  <c r="BT943" i="24"/>
  <c r="BT2460" i="24"/>
  <c r="BT2500" i="24"/>
  <c r="BT1745" i="24"/>
  <c r="BT2478" i="24"/>
  <c r="BT2422" i="24"/>
  <c r="BT1096" i="24"/>
  <c r="BT2126" i="24"/>
  <c r="BT2512" i="24"/>
  <c r="BT2510" i="24"/>
  <c r="BT2485" i="24"/>
  <c r="BT1746" i="24"/>
  <c r="BT2165" i="24"/>
  <c r="BT1747" i="24"/>
  <c r="BT1748" i="24"/>
  <c r="BT1749" i="24"/>
  <c r="BT1750" i="24"/>
  <c r="BT1751" i="24"/>
  <c r="BT1758" i="24"/>
  <c r="BT2158" i="24"/>
  <c r="BT1759" i="24"/>
  <c r="BT952" i="24"/>
  <c r="BT1760" i="24"/>
  <c r="BT1761" i="24"/>
  <c r="BT953" i="24"/>
  <c r="BT954" i="24"/>
  <c r="BT955" i="24"/>
  <c r="BT956" i="24"/>
  <c r="BT957" i="24"/>
  <c r="BT958" i="24"/>
  <c r="BT1762" i="24"/>
  <c r="BT959" i="24"/>
  <c r="BT1763" i="24"/>
  <c r="BT960" i="24"/>
  <c r="BT961" i="24"/>
  <c r="BT1764" i="24"/>
  <c r="BT968" i="24"/>
  <c r="BT969" i="24"/>
  <c r="BT13" i="24"/>
  <c r="BT1771" i="24"/>
  <c r="BT1772" i="24"/>
  <c r="BT2275" i="24"/>
  <c r="BT2034" i="24"/>
  <c r="BT1877" i="24"/>
  <c r="BT1773" i="24"/>
  <c r="BT2419" i="24"/>
  <c r="BT2006" i="24"/>
  <c r="BT1986" i="24"/>
  <c r="BT2274" i="24"/>
  <c r="BT1097" i="24"/>
  <c r="BT2525" i="24"/>
  <c r="BT988" i="24"/>
  <c r="BT989" i="24"/>
  <c r="BT990" i="24"/>
  <c r="BT2224" i="24"/>
  <c r="BT2134" i="24"/>
  <c r="BT2386" i="24"/>
  <c r="BT2398" i="24"/>
  <c r="BT2208" i="24"/>
  <c r="BT1940" i="24"/>
  <c r="BT1796" i="24"/>
  <c r="BT2345" i="24"/>
  <c r="BT2284" i="24"/>
  <c r="BT2397" i="24"/>
  <c r="BT2358" i="24"/>
  <c r="BT991" i="24"/>
  <c r="BT992" i="24"/>
  <c r="BT2357" i="24"/>
  <c r="BT1893" i="24"/>
  <c r="BT1851" i="24"/>
  <c r="BT14" i="24"/>
  <c r="BT15" i="24"/>
  <c r="BT1109" i="24"/>
  <c r="BT1110" i="24"/>
  <c r="BT1111" i="24"/>
  <c r="BT1112" i="24"/>
  <c r="BT1113" i="24"/>
  <c r="BT1114" i="24"/>
  <c r="BT1115" i="24"/>
  <c r="BT1116" i="24"/>
  <c r="BT16" i="24"/>
  <c r="BT1117" i="24"/>
  <c r="BT17" i="24"/>
  <c r="BT1118" i="24"/>
  <c r="BT18" i="24"/>
  <c r="BT19" i="24"/>
  <c r="BT20" i="24"/>
  <c r="BT21" i="24"/>
  <c r="BT1119" i="24"/>
  <c r="BT22" i="24"/>
  <c r="BT23" i="24"/>
  <c r="BT1120" i="24"/>
  <c r="BT1121" i="24"/>
  <c r="BT24" i="24"/>
  <c r="BT25" i="24"/>
  <c r="BT26" i="24"/>
  <c r="BT27" i="24"/>
  <c r="BT1122" i="24"/>
  <c r="BT28" i="24"/>
  <c r="BT1123" i="24"/>
  <c r="BT1124" i="24"/>
  <c r="BT29" i="24"/>
  <c r="BT1125" i="24"/>
  <c r="BT1126" i="24"/>
  <c r="BT1127" i="24"/>
  <c r="BT30" i="24"/>
  <c r="BT31" i="24"/>
  <c r="BT1128" i="24"/>
  <c r="BT32" i="24"/>
  <c r="BT33" i="24"/>
  <c r="BT1129" i="24"/>
  <c r="BT34" i="24"/>
  <c r="BT1130" i="24"/>
  <c r="BT35" i="24"/>
  <c r="BT36" i="24"/>
  <c r="BT1131" i="24"/>
  <c r="BT1132" i="24"/>
  <c r="BT1133" i="24"/>
  <c r="BT1134" i="24"/>
  <c r="BT37" i="24"/>
  <c r="BT38" i="24"/>
  <c r="BT39" i="24"/>
  <c r="BT40" i="24"/>
  <c r="BT41" i="24"/>
  <c r="BT42" i="24"/>
  <c r="BT43" i="24"/>
  <c r="BT44" i="24"/>
  <c r="BT1135" i="24"/>
  <c r="BT45" i="24"/>
  <c r="BT46" i="24"/>
  <c r="BT1136" i="24"/>
  <c r="BT47" i="24"/>
  <c r="BT48" i="24"/>
  <c r="BT1137" i="24"/>
  <c r="BT1138" i="24"/>
  <c r="BT49" i="24"/>
  <c r="BT1139" i="24"/>
  <c r="BT1140" i="24"/>
  <c r="BT1141" i="24"/>
  <c r="BT1142" i="24"/>
  <c r="BT50" i="24"/>
  <c r="BT1143" i="24"/>
  <c r="BT1144" i="24"/>
  <c r="BT51" i="24"/>
  <c r="BT52" i="24"/>
  <c r="BT53" i="24"/>
  <c r="BT54" i="24"/>
  <c r="BT55" i="24"/>
  <c r="BT56" i="24"/>
  <c r="BT1145" i="24"/>
  <c r="BT57" i="24"/>
  <c r="BT58" i="24"/>
  <c r="BT59" i="24"/>
  <c r="BT1146" i="24"/>
  <c r="BT60" i="24"/>
  <c r="BT1147" i="24"/>
  <c r="BT1148" i="24"/>
  <c r="BT1149" i="24"/>
  <c r="BT1150" i="24"/>
  <c r="BT61" i="24"/>
  <c r="BT62" i="24"/>
  <c r="BT1151" i="24"/>
  <c r="BT63" i="24"/>
  <c r="BT2128" i="24"/>
  <c r="BT2530" i="24"/>
  <c r="BT2501" i="24"/>
  <c r="BT2495" i="24"/>
  <c r="BT2247" i="24"/>
  <c r="BT1108" i="24"/>
  <c r="BT1107" i="24"/>
  <c r="BT2504" i="24"/>
  <c r="BT64" i="24"/>
  <c r="BT1888" i="24"/>
  <c r="BT2533" i="24"/>
  <c r="BT2503" i="24"/>
  <c r="BT2027" i="24"/>
  <c r="BT2069" i="24"/>
  <c r="BT2026" i="24"/>
  <c r="BT1152" i="24"/>
  <c r="BT1153" i="24"/>
  <c r="BT1155" i="24"/>
  <c r="BT1156" i="24"/>
  <c r="BT2113" i="24"/>
  <c r="BT67" i="24"/>
  <c r="BT1157" i="24"/>
  <c r="BT1158" i="24"/>
  <c r="BT68" i="24"/>
  <c r="BT69" i="24"/>
  <c r="BT70" i="24"/>
  <c r="BT71" i="24"/>
  <c r="BT72" i="24"/>
  <c r="BT73" i="24"/>
  <c r="BT74" i="24"/>
  <c r="BT75" i="24"/>
  <c r="BT76" i="24"/>
  <c r="BT1159" i="24"/>
  <c r="BT1160" i="24"/>
  <c r="BT2492" i="24"/>
  <c r="BT1161" i="24"/>
  <c r="BT1162" i="24"/>
  <c r="BT1163" i="24"/>
  <c r="BT77" i="24"/>
  <c r="BT78" i="24"/>
  <c r="BT79" i="24"/>
  <c r="BT1164" i="24"/>
  <c r="BT1165" i="24"/>
  <c r="BT80" i="24"/>
  <c r="BT81" i="24"/>
  <c r="BT82" i="24"/>
  <c r="BT83" i="24"/>
  <c r="BT1166" i="24"/>
  <c r="BT1167" i="24"/>
  <c r="BT1168" i="24"/>
  <c r="BT84" i="24"/>
  <c r="BT1169" i="24"/>
  <c r="BT85" i="24"/>
  <c r="BT1170" i="24"/>
  <c r="BT86" i="24"/>
  <c r="BT87" i="24"/>
  <c r="BT88" i="24"/>
  <c r="BT1171" i="24"/>
  <c r="BT89" i="24"/>
  <c r="BT1172" i="24"/>
  <c r="BT1173" i="24"/>
  <c r="BT1174" i="24"/>
  <c r="BT90" i="24"/>
  <c r="BT1175" i="24"/>
  <c r="BT1176" i="24"/>
  <c r="BT91" i="24"/>
  <c r="BT92" i="24"/>
  <c r="BT93" i="24"/>
  <c r="BT94" i="24"/>
  <c r="BT95" i="24"/>
  <c r="BT1178" i="24"/>
  <c r="BT96" i="24"/>
  <c r="BT1179" i="24"/>
  <c r="BT97" i="24"/>
  <c r="BT98" i="24"/>
  <c r="BT99" i="24"/>
  <c r="BT1180" i="24"/>
  <c r="BT1181" i="24"/>
  <c r="BT100" i="24"/>
  <c r="BT1182" i="24"/>
  <c r="BT101" i="24"/>
  <c r="BT102" i="24"/>
  <c r="BT106" i="24"/>
  <c r="BT2447" i="24"/>
  <c r="BT107" i="24"/>
  <c r="BT1188" i="24"/>
  <c r="BT1189" i="24"/>
  <c r="BT1190" i="24"/>
  <c r="BT108" i="24"/>
  <c r="BT1191" i="24"/>
  <c r="BT2513" i="24"/>
  <c r="BT109" i="24"/>
  <c r="BT2078" i="24"/>
  <c r="BT110" i="24"/>
  <c r="BT111" i="24"/>
  <c r="BT1192" i="24"/>
  <c r="BT112" i="24"/>
  <c r="BT113" i="24"/>
  <c r="BT114" i="24"/>
  <c r="BT115" i="24"/>
  <c r="BT1198" i="24"/>
  <c r="BT1199" i="24"/>
  <c r="BT120" i="24"/>
  <c r="BT121" i="24"/>
  <c r="BT1200" i="24"/>
  <c r="BT122" i="24"/>
  <c r="BT1201" i="24"/>
  <c r="BT123" i="24"/>
  <c r="BT124" i="24"/>
  <c r="BT125" i="24"/>
  <c r="BT126" i="24"/>
  <c r="BT127" i="24"/>
  <c r="BT128" i="24"/>
  <c r="BT129" i="24"/>
  <c r="BT130" i="24"/>
  <c r="BT1202" i="24"/>
  <c r="BT131" i="24"/>
  <c r="BT132" i="24"/>
  <c r="BT133" i="24"/>
  <c r="BT134" i="24"/>
  <c r="BT1203" i="24"/>
  <c r="BT135" i="24"/>
  <c r="BT1204" i="24"/>
  <c r="BT136" i="24"/>
  <c r="BT1205" i="24"/>
  <c r="BT1206" i="24"/>
  <c r="BT137" i="24"/>
  <c r="BT138" i="24"/>
  <c r="BT142" i="24"/>
  <c r="BT1208" i="24"/>
  <c r="BT1209" i="24"/>
  <c r="BT1210" i="24"/>
  <c r="BT143" i="24"/>
  <c r="BT1211" i="24"/>
  <c r="BT144" i="24"/>
  <c r="BT1212" i="24"/>
  <c r="BT145" i="24"/>
  <c r="BT146" i="24"/>
  <c r="BT1213" i="24"/>
  <c r="BT2090" i="24"/>
  <c r="BT147" i="24"/>
  <c r="BT148" i="24"/>
  <c r="BT149" i="24"/>
  <c r="BT1214" i="24"/>
  <c r="BT150" i="24"/>
  <c r="BT151" i="24"/>
  <c r="BT152" i="24"/>
  <c r="BT153" i="24"/>
  <c r="BT154" i="24"/>
  <c r="BT155" i="24"/>
  <c r="BT156" i="24"/>
  <c r="BT1215" i="24"/>
  <c r="BT1095" i="24"/>
  <c r="BT1216" i="24"/>
  <c r="BT157" i="24"/>
  <c r="BT158" i="24"/>
  <c r="BT159" i="24"/>
  <c r="BT160" i="24"/>
  <c r="BT161" i="24"/>
  <c r="BT162" i="24"/>
  <c r="BT163" i="24"/>
  <c r="BT164" i="24"/>
  <c r="BT165" i="24"/>
  <c r="BT166" i="24"/>
  <c r="BT1218" i="24"/>
  <c r="BT167" i="24"/>
  <c r="BT1219" i="24"/>
  <c r="BT168" i="24"/>
  <c r="BT169" i="24"/>
  <c r="BT170" i="24"/>
  <c r="BT171" i="24"/>
  <c r="BT172" i="24"/>
  <c r="BT173" i="24"/>
  <c r="BT1220" i="24"/>
  <c r="BT1221" i="24"/>
  <c r="BT1222" i="24"/>
  <c r="BT174" i="24"/>
  <c r="BT175" i="24"/>
  <c r="BT176" i="24"/>
  <c r="BT177" i="24"/>
  <c r="BT1223" i="24"/>
  <c r="BT178" i="24"/>
  <c r="BT179" i="24"/>
  <c r="BT180" i="24"/>
  <c r="BT1224" i="24"/>
  <c r="BT1229" i="24"/>
  <c r="BT1230" i="24"/>
  <c r="BT1231" i="24"/>
  <c r="BT181" i="24"/>
  <c r="BT1232" i="24"/>
  <c r="BT1235" i="24"/>
  <c r="BT1236" i="24"/>
  <c r="BT1909" i="24"/>
  <c r="BT1237" i="24"/>
  <c r="BT183" i="24"/>
  <c r="BT1238" i="24"/>
  <c r="BT1239" i="24"/>
  <c r="BT1240" i="24"/>
  <c r="BT184" i="24"/>
  <c r="BT1241" i="24"/>
  <c r="BT185" i="24"/>
  <c r="BT1242" i="24"/>
  <c r="BT1243" i="24"/>
  <c r="BT186" i="24"/>
  <c r="BT187" i="24"/>
  <c r="BT188" i="24"/>
  <c r="BT189" i="24"/>
  <c r="BT1244" i="24"/>
  <c r="BT1245" i="24"/>
  <c r="BT1246" i="24"/>
  <c r="BT190" i="24"/>
  <c r="BT1105" i="24"/>
  <c r="BT191" i="24"/>
  <c r="BT192" i="24"/>
  <c r="BT193" i="24"/>
  <c r="BT194" i="24"/>
  <c r="BT195" i="24"/>
  <c r="BT196" i="24"/>
  <c r="BT197" i="24"/>
  <c r="BT198" i="24"/>
  <c r="BT199" i="24"/>
  <c r="BT200" i="24"/>
  <c r="BT201" i="24"/>
  <c r="BT202" i="24"/>
  <c r="BT203" i="24"/>
  <c r="BT1248" i="24"/>
  <c r="BT204" i="24"/>
  <c r="BT205" i="24"/>
  <c r="BT1100" i="24"/>
  <c r="BT206" i="24"/>
  <c r="BT207" i="24"/>
  <c r="BT208" i="24"/>
  <c r="BT209" i="24"/>
  <c r="BT2236" i="24"/>
  <c r="BT1249" i="24"/>
  <c r="BT2111" i="24"/>
  <c r="BT2514" i="24"/>
  <c r="BT2484" i="24"/>
  <c r="BT2181" i="24"/>
  <c r="BT2278" i="24"/>
  <c r="BT1895" i="24"/>
  <c r="BT2293" i="24"/>
  <c r="BT1969" i="24"/>
  <c r="BT1886" i="24"/>
  <c r="BT1250" i="24"/>
  <c r="BT210" i="24"/>
  <c r="BT211" i="24"/>
  <c r="BT212" i="24"/>
  <c r="BT1251" i="24"/>
  <c r="BT213" i="24"/>
  <c r="BT214" i="24"/>
  <c r="BT215" i="24"/>
  <c r="BT216" i="24"/>
  <c r="BT217" i="24"/>
  <c r="BT218" i="24"/>
  <c r="BT219" i="24"/>
  <c r="BT220" i="24"/>
  <c r="BT221" i="24"/>
  <c r="BT222" i="24"/>
  <c r="BT223" i="24"/>
  <c r="BT224" i="24"/>
  <c r="BT1253" i="24"/>
  <c r="BT225" i="24"/>
  <c r="BT226" i="24"/>
  <c r="BT227" i="24"/>
  <c r="BT228" i="24"/>
  <c r="BT229" i="24"/>
  <c r="BT230" i="24"/>
  <c r="BT1255" i="24"/>
  <c r="BT1256" i="24"/>
  <c r="BT231" i="24"/>
  <c r="BT232" i="24"/>
  <c r="BT1257" i="24"/>
  <c r="BT1258" i="24"/>
  <c r="BT233" i="24"/>
  <c r="BT1259" i="24"/>
  <c r="BT234" i="24"/>
  <c r="BT1260" i="24"/>
  <c r="BT1261" i="24"/>
  <c r="BT1262" i="24"/>
  <c r="BT1263" i="24"/>
  <c r="BT1264" i="24"/>
  <c r="BT1265" i="24"/>
  <c r="BT1266" i="24"/>
  <c r="BT1267" i="24"/>
  <c r="BT1268" i="24"/>
  <c r="BT1269" i="24"/>
  <c r="BT1270" i="24"/>
  <c r="BT1272" i="24"/>
  <c r="BT1273" i="24"/>
  <c r="BT235" i="24"/>
  <c r="BT236" i="24"/>
  <c r="BT237" i="24"/>
  <c r="BT1934" i="24"/>
  <c r="BT238" i="24"/>
  <c r="BT1274" i="24"/>
  <c r="BT1275" i="24"/>
  <c r="BT1276" i="24"/>
  <c r="BT1277" i="24"/>
  <c r="BT1278" i="24"/>
  <c r="BT1279" i="24"/>
  <c r="BT1280" i="24"/>
  <c r="BT1281" i="24"/>
  <c r="BT239" i="24"/>
  <c r="BT240" i="24"/>
  <c r="BT241" i="24"/>
  <c r="BT242" i="24"/>
  <c r="BT243" i="24"/>
  <c r="BT244" i="24"/>
  <c r="BT245" i="24"/>
  <c r="BT246" i="24"/>
  <c r="BT247" i="24"/>
  <c r="BT1282" i="24"/>
  <c r="BT248" i="24"/>
  <c r="BT249" i="24"/>
  <c r="BT1283" i="24"/>
  <c r="BT250" i="24"/>
  <c r="BT251" i="24"/>
  <c r="BT252" i="24"/>
  <c r="BT253" i="24"/>
  <c r="BT1285" i="24"/>
  <c r="BT1288" i="24"/>
  <c r="BT255" i="24"/>
  <c r="BT256" i="24"/>
  <c r="BT257" i="24"/>
  <c r="BT258" i="24"/>
  <c r="BT259" i="24"/>
  <c r="BT260" i="24"/>
  <c r="BT261" i="24"/>
  <c r="BT262" i="24"/>
  <c r="BT263" i="24"/>
  <c r="BT264" i="24"/>
  <c r="BT265" i="24"/>
  <c r="BT266" i="24"/>
  <c r="BT1289" i="24"/>
  <c r="BT1290" i="24"/>
  <c r="BT267" i="24"/>
  <c r="BT1291" i="24"/>
  <c r="BT1293" i="24"/>
  <c r="BT268" i="24"/>
  <c r="BT269" i="24"/>
  <c r="BT270" i="24"/>
  <c r="BT271" i="24"/>
  <c r="BT272" i="24"/>
  <c r="BT273" i="24"/>
  <c r="BT274" i="24"/>
  <c r="BT1294" i="24"/>
  <c r="BT275" i="24"/>
  <c r="BT276" i="24"/>
  <c r="BT277" i="24"/>
  <c r="BT278" i="24"/>
  <c r="BT279" i="24"/>
  <c r="BT280" i="24"/>
  <c r="BT281" i="24"/>
  <c r="BT282" i="24"/>
  <c r="BT283" i="24"/>
  <c r="BT284" i="24"/>
  <c r="BT285" i="24"/>
  <c r="BT1295" i="24"/>
  <c r="BT286" i="24"/>
  <c r="BT287" i="24"/>
  <c r="BT288" i="24"/>
  <c r="BT289" i="24"/>
  <c r="BT1296" i="24"/>
  <c r="BT290" i="24"/>
  <c r="BT291" i="24"/>
  <c r="BT292" i="24"/>
  <c r="BT1297" i="24"/>
  <c r="BT293" i="24"/>
  <c r="BT294" i="24"/>
  <c r="BT1298" i="24"/>
  <c r="BT1299" i="24"/>
  <c r="BT1300" i="24"/>
  <c r="BT1301" i="24"/>
  <c r="BT1302" i="24"/>
  <c r="BT1303" i="24"/>
  <c r="BT295" i="24"/>
  <c r="BT296" i="24"/>
  <c r="BT297" i="24"/>
  <c r="BT298" i="24"/>
  <c r="BT1304" i="24"/>
  <c r="BT299" i="24"/>
  <c r="BT300" i="24"/>
  <c r="BT301" i="24"/>
  <c r="BT302" i="24"/>
  <c r="BT1305" i="24"/>
  <c r="BT303" i="24"/>
  <c r="BT1306" i="24"/>
  <c r="BT1307" i="24"/>
  <c r="BT304" i="24"/>
  <c r="BT1308" i="24"/>
  <c r="BT305" i="24"/>
  <c r="BT306" i="24"/>
  <c r="BT307" i="24"/>
  <c r="BT308" i="24"/>
  <c r="BT309" i="24"/>
  <c r="BT310" i="24"/>
  <c r="BT311" i="24"/>
  <c r="BT1309" i="24"/>
  <c r="BT312" i="24"/>
  <c r="BT313" i="24"/>
  <c r="BT1310" i="24"/>
  <c r="BT1311" i="24"/>
  <c r="BT314" i="24"/>
  <c r="BT1312" i="24"/>
  <c r="BT315" i="24"/>
  <c r="BT316" i="24"/>
  <c r="BT317" i="24"/>
  <c r="BT1313" i="24"/>
  <c r="BT318" i="24"/>
  <c r="BT1314" i="24"/>
  <c r="BT1315" i="24"/>
  <c r="BT1316" i="24"/>
  <c r="BT319" i="24"/>
  <c r="BT1317" i="24"/>
  <c r="BT1318" i="24"/>
  <c r="BT322" i="24"/>
  <c r="BT2448" i="24"/>
  <c r="BT323" i="24"/>
  <c r="BT324" i="24"/>
  <c r="BT326" i="24"/>
  <c r="BT2449" i="24"/>
  <c r="BT327" i="24"/>
  <c r="BT328" i="24"/>
  <c r="BT329" i="24"/>
  <c r="BT330" i="24"/>
  <c r="BT331" i="24"/>
  <c r="BT1322" i="24"/>
  <c r="BT332" i="24"/>
  <c r="BT333" i="24"/>
  <c r="BT334" i="24"/>
  <c r="BT335" i="24"/>
  <c r="BT1323" i="24"/>
  <c r="BT1324" i="24"/>
  <c r="BT1325" i="24"/>
  <c r="BT1326" i="24"/>
  <c r="BT1327" i="24"/>
  <c r="BT2153" i="24"/>
  <c r="BT1328" i="24"/>
  <c r="BT1329" i="24"/>
  <c r="BT1330" i="24"/>
  <c r="BT2368" i="24"/>
  <c r="BT1332" i="24"/>
  <c r="BT339" i="24"/>
  <c r="BT340" i="24"/>
  <c r="BT341" i="24"/>
  <c r="BT342" i="24"/>
  <c r="BT1334" i="24"/>
  <c r="BT343" i="24"/>
  <c r="BT1335" i="24"/>
  <c r="BT344" i="24"/>
  <c r="BT345" i="24"/>
  <c r="BT346" i="24"/>
  <c r="BT347" i="24"/>
  <c r="BT348" i="24"/>
  <c r="BT349" i="24"/>
  <c r="BT350" i="24"/>
  <c r="BT351" i="24"/>
  <c r="BT352" i="24"/>
  <c r="BT353" i="24"/>
  <c r="BT354" i="24"/>
  <c r="BT355" i="24"/>
  <c r="BT356" i="24"/>
  <c r="BT808" i="24"/>
  <c r="BT809" i="24"/>
  <c r="BT810" i="24"/>
  <c r="BT811" i="24"/>
  <c r="BT812" i="24"/>
  <c r="BT813" i="24"/>
  <c r="BT1646" i="24"/>
  <c r="BT814" i="24"/>
  <c r="BT815" i="24"/>
  <c r="BT1647" i="24"/>
  <c r="BT816" i="24"/>
  <c r="BT817" i="24"/>
  <c r="BT818" i="24"/>
  <c r="BT819" i="24"/>
  <c r="BT820" i="24"/>
  <c r="BT821" i="24"/>
  <c r="BT822" i="24"/>
  <c r="BT823" i="24"/>
  <c r="BT824" i="24"/>
  <c r="BT825" i="24"/>
  <c r="BT826" i="24"/>
  <c r="BT827" i="24"/>
  <c r="BT828" i="24"/>
  <c r="BT829" i="24"/>
  <c r="BT1648" i="24"/>
  <c r="BT830" i="24"/>
  <c r="BT831" i="24"/>
  <c r="BT832" i="24"/>
  <c r="BT1649" i="24"/>
  <c r="BT833" i="24"/>
  <c r="BT834" i="24"/>
  <c r="BT1650" i="24"/>
  <c r="BT1104" i="24"/>
  <c r="BT1651" i="24"/>
  <c r="BT1652" i="24"/>
  <c r="BT1653" i="24"/>
  <c r="BT835" i="24"/>
  <c r="BT836" i="24"/>
  <c r="BT1654" i="24"/>
  <c r="BT837" i="24"/>
  <c r="BT838" i="24"/>
  <c r="BT2454" i="24"/>
  <c r="BT1655" i="24"/>
  <c r="BT839" i="24"/>
  <c r="BT840" i="24"/>
  <c r="BT2455" i="24"/>
  <c r="BT841" i="24"/>
  <c r="BT1656" i="24"/>
  <c r="BT842" i="24"/>
  <c r="BT843" i="24"/>
  <c r="BT844" i="24"/>
  <c r="BT1657" i="24"/>
  <c r="BT1658" i="24"/>
  <c r="BT845" i="24"/>
  <c r="BT1659" i="24"/>
  <c r="BT12" i="24"/>
  <c r="BT1660" i="24"/>
  <c r="BT846" i="24"/>
  <c r="BT2516" i="24"/>
  <c r="BT1902" i="24"/>
  <c r="BT1933" i="24"/>
  <c r="BT2129" i="24"/>
  <c r="BT2477" i="24"/>
  <c r="BT848" i="24"/>
  <c r="BT1662" i="24"/>
  <c r="BT1663" i="24"/>
  <c r="BT849" i="24"/>
  <c r="BT1664" i="24"/>
  <c r="BT850" i="24"/>
  <c r="BT851" i="24"/>
  <c r="BT852" i="24"/>
  <c r="BT1665" i="24"/>
  <c r="BT1666" i="24"/>
  <c r="BT1667" i="24"/>
  <c r="BT853" i="24"/>
  <c r="BT1668" i="24"/>
  <c r="BT854" i="24"/>
  <c r="BT855" i="24"/>
  <c r="BT856" i="24"/>
  <c r="BT857" i="24"/>
  <c r="BT858" i="24"/>
  <c r="BT1669" i="24"/>
  <c r="BT859" i="24"/>
  <c r="BT860" i="24"/>
  <c r="BT861" i="24"/>
  <c r="BT862" i="24"/>
  <c r="BT1670" i="24"/>
  <c r="BT1671" i="24"/>
  <c r="BT863" i="24"/>
  <c r="BT864" i="24"/>
  <c r="BT865" i="24"/>
  <c r="BT1102" i="24"/>
  <c r="BT1672" i="24"/>
  <c r="BT1673" i="24"/>
  <c r="BT1678" i="24"/>
  <c r="BT867" i="24"/>
  <c r="BT1679" i="24"/>
  <c r="BT868" i="24"/>
  <c r="BT869" i="24"/>
  <c r="BT870" i="24"/>
  <c r="BT1880" i="24"/>
  <c r="BT871" i="24"/>
  <c r="BT1680" i="24"/>
  <c r="BT872" i="24"/>
  <c r="BT873" i="24"/>
  <c r="BT874" i="24"/>
  <c r="BT875" i="24"/>
  <c r="BT876" i="24"/>
  <c r="BT1684" i="24"/>
  <c r="BT1685" i="24"/>
  <c r="BT1686" i="24"/>
  <c r="BT1687" i="24"/>
  <c r="BT879" i="24"/>
  <c r="BT1688" i="24"/>
  <c r="BT1689" i="24"/>
  <c r="BT1690" i="24"/>
  <c r="BT1691" i="24"/>
  <c r="BT1692" i="24"/>
  <c r="BT1693" i="24"/>
  <c r="BT1694" i="24"/>
  <c r="BT880" i="24"/>
  <c r="BT881" i="24"/>
  <c r="BT882" i="24"/>
  <c r="BT883" i="24"/>
  <c r="BT884" i="24"/>
  <c r="BT1697" i="24"/>
  <c r="BT1698" i="24"/>
  <c r="BT2456" i="24"/>
  <c r="BT1699" i="24"/>
  <c r="BT885" i="24"/>
  <c r="BT1700" i="24"/>
  <c r="BT886" i="24"/>
  <c r="BT1701" i="24"/>
  <c r="BT1702" i="24"/>
  <c r="BT1703" i="24"/>
  <c r="BT1704" i="24"/>
  <c r="BT887" i="24"/>
  <c r="BT1705" i="24"/>
  <c r="BT1706" i="24"/>
  <c r="BT888" i="24"/>
  <c r="BT1707" i="24"/>
  <c r="BT889" i="24"/>
  <c r="BT1708" i="24"/>
  <c r="BT890" i="24"/>
  <c r="BT891" i="24"/>
  <c r="BT894" i="24"/>
  <c r="BT895" i="24"/>
  <c r="BT896" i="24"/>
  <c r="BT897" i="24"/>
  <c r="BT898" i="24"/>
  <c r="BT899" i="24"/>
  <c r="BT900" i="24"/>
  <c r="BT901" i="24"/>
  <c r="BT902" i="24"/>
  <c r="BT903" i="24"/>
  <c r="BT904" i="24"/>
  <c r="BT1711" i="24"/>
  <c r="BT905" i="24"/>
  <c r="BT906" i="24"/>
  <c r="BT907" i="24"/>
  <c r="BT908" i="24"/>
  <c r="BT909" i="24"/>
  <c r="BT910" i="24"/>
  <c r="BT911" i="24"/>
  <c r="BT912" i="24"/>
  <c r="BT913" i="24"/>
  <c r="BT914" i="24"/>
  <c r="BT915" i="24"/>
  <c r="BT1713" i="24"/>
  <c r="BT1714" i="24"/>
  <c r="BT1715" i="24"/>
  <c r="BT1716" i="24"/>
  <c r="BT1717" i="24"/>
  <c r="BT916" i="24"/>
  <c r="BT917" i="24"/>
  <c r="BT918" i="24"/>
  <c r="BT1718" i="24"/>
  <c r="BT919" i="24"/>
  <c r="BT1963" i="24"/>
  <c r="BT1719" i="24"/>
  <c r="BT1721" i="24"/>
  <c r="BT1722" i="24"/>
  <c r="BT1723" i="24"/>
  <c r="BT1724" i="24"/>
  <c r="BT1725" i="24"/>
  <c r="BT920" i="24"/>
  <c r="BT921" i="24"/>
  <c r="BT1726" i="24"/>
  <c r="BT1727" i="24"/>
  <c r="BT1728" i="24"/>
  <c r="BT1730" i="24"/>
  <c r="BT1731" i="24"/>
  <c r="BT923" i="24"/>
  <c r="BT924" i="24"/>
  <c r="BT1732" i="24"/>
  <c r="BT925" i="24"/>
  <c r="BT1733" i="24"/>
  <c r="BT1734" i="24"/>
  <c r="BT926" i="24"/>
  <c r="BT1735" i="24"/>
  <c r="BT1736" i="24"/>
  <c r="BT927" i="24"/>
  <c r="BT928" i="24"/>
  <c r="BT929" i="24"/>
  <c r="BT930" i="24"/>
  <c r="BT931" i="24"/>
  <c r="BT1737" i="24"/>
  <c r="BT932" i="24"/>
  <c r="BT933" i="24"/>
  <c r="BT2457" i="24"/>
  <c r="BT934" i="24"/>
  <c r="BT1739" i="24"/>
  <c r="BT1740" i="24"/>
  <c r="BT1741" i="24"/>
  <c r="BT2458" i="24"/>
  <c r="BT935" i="24"/>
  <c r="BT936" i="24"/>
  <c r="BT937" i="24"/>
  <c r="BT938" i="24"/>
  <c r="BT939" i="24"/>
  <c r="BT940" i="24"/>
  <c r="BT1742" i="24"/>
  <c r="BT944" i="24"/>
  <c r="BT945" i="24"/>
  <c r="BT1752" i="24"/>
  <c r="BT1753" i="24"/>
  <c r="BT1754" i="24"/>
  <c r="BT946" i="24"/>
  <c r="BT1103" i="24"/>
  <c r="BT2496" i="24"/>
  <c r="BT2536" i="24"/>
  <c r="BT2088" i="24"/>
  <c r="BT1098" i="24"/>
  <c r="BT947" i="24"/>
  <c r="BT1755" i="24"/>
  <c r="BT948" i="24"/>
  <c r="BT2461" i="24"/>
  <c r="BT949" i="24"/>
  <c r="BT1756" i="24"/>
  <c r="BT2462" i="24"/>
  <c r="BT950" i="24"/>
  <c r="BT1757" i="24"/>
  <c r="BT951" i="24"/>
  <c r="BT1765" i="24"/>
  <c r="BT1766" i="24"/>
  <c r="BT1896" i="24"/>
  <c r="BT962" i="24"/>
  <c r="BT1099" i="24"/>
  <c r="BT1767" i="24"/>
  <c r="BT963" i="24"/>
  <c r="BT964" i="24"/>
  <c r="BT965" i="24"/>
  <c r="BT966" i="24"/>
  <c r="BT1770" i="24"/>
  <c r="BT967" i="24"/>
  <c r="BT2463" i="24"/>
  <c r="BT1774" i="24"/>
  <c r="BT1775" i="24"/>
  <c r="BT1776" i="24"/>
  <c r="BT970" i="24"/>
  <c r="BT971" i="24"/>
  <c r="BT1777" i="24"/>
  <c r="BT2507" i="24"/>
  <c r="BT2464" i="24"/>
  <c r="BT972" i="24"/>
  <c r="BT973" i="24"/>
  <c r="BT974" i="24"/>
  <c r="BT1778" i="24"/>
  <c r="BT975" i="24"/>
  <c r="BT1779" i="24"/>
  <c r="BT2465" i="24"/>
  <c r="BT1780" i="24"/>
  <c r="BT1781" i="24"/>
  <c r="BT1782" i="24"/>
  <c r="BT976" i="24"/>
  <c r="BT1783" i="24"/>
  <c r="BT1784" i="24"/>
  <c r="BT977" i="24"/>
  <c r="BT1785" i="24"/>
  <c r="BT978" i="24"/>
  <c r="BT1786" i="24"/>
  <c r="BT1787" i="24"/>
  <c r="BT2466" i="24"/>
  <c r="BT979" i="24"/>
  <c r="BT1788" i="24"/>
  <c r="BT980" i="24"/>
  <c r="BT1789" i="24"/>
  <c r="BT1790" i="24"/>
  <c r="BT1791" i="24"/>
  <c r="BT2467" i="24"/>
  <c r="BT2468" i="24"/>
  <c r="BT981" i="24"/>
  <c r="BT982" i="24"/>
  <c r="BT2469" i="24"/>
  <c r="BT1792" i="24"/>
  <c r="BT2470" i="24"/>
  <c r="BT983" i="24"/>
  <c r="BT1793" i="24"/>
  <c r="BT1794" i="24"/>
  <c r="BT984" i="24"/>
  <c r="BT985" i="24"/>
  <c r="BT986" i="24"/>
  <c r="BT987" i="24"/>
  <c r="BT2489" i="24"/>
  <c r="BT2491" i="24"/>
  <c r="BT1795" i="24"/>
  <c r="BT993" i="24"/>
  <c r="BT1797" i="24"/>
  <c r="BT1798" i="24"/>
  <c r="BT994" i="24"/>
  <c r="BT995" i="24"/>
  <c r="BT996" i="24"/>
  <c r="BT997" i="24"/>
  <c r="BT1799" i="24"/>
  <c r="BT998" i="24"/>
  <c r="BT999" i="24"/>
  <c r="BT1000" i="24"/>
  <c r="BT1800" i="24"/>
  <c r="BT1801" i="24"/>
  <c r="BT1802" i="24"/>
  <c r="BT1803" i="24"/>
  <c r="BT1804" i="24"/>
  <c r="BT1001" i="24"/>
  <c r="BT1805" i="24"/>
  <c r="BT1806" i="24"/>
  <c r="BT1002" i="24"/>
  <c r="BT1003" i="24"/>
  <c r="BT1807" i="24"/>
  <c r="BT1808" i="24"/>
  <c r="BT1809" i="24"/>
  <c r="BT1810" i="24"/>
  <c r="BT1004" i="24"/>
  <c r="BT1811" i="24"/>
  <c r="BT1005" i="24"/>
  <c r="BT1812" i="24"/>
  <c r="BT1006" i="24"/>
  <c r="BT1813" i="24"/>
  <c r="BT1007" i="24"/>
  <c r="BT1814" i="24"/>
  <c r="BT1816" i="24"/>
  <c r="BT1817" i="24"/>
  <c r="BT1008" i="24"/>
  <c r="BT1818" i="24"/>
  <c r="BT1009" i="24"/>
  <c r="BT1010" i="24"/>
  <c r="BT1819" i="24"/>
  <c r="BT1820" i="24"/>
  <c r="BT1821" i="24"/>
  <c r="BT1011" i="24"/>
  <c r="BT1012" i="24"/>
  <c r="BT1013" i="24"/>
  <c r="BT1822" i="24"/>
  <c r="BT1014" i="24"/>
  <c r="BT1015" i="24"/>
  <c r="BT1823" i="24"/>
  <c r="BT1016" i="24"/>
  <c r="BT1017" i="24"/>
  <c r="BT1018" i="24"/>
  <c r="BT1019" i="24"/>
  <c r="BT1020" i="24"/>
  <c r="BT1021" i="24"/>
  <c r="BT1022" i="24"/>
  <c r="BT1023" i="24"/>
  <c r="BT1024" i="24"/>
  <c r="BT1025" i="24"/>
  <c r="BT1026" i="24"/>
  <c r="BT1824" i="24"/>
  <c r="BT1825" i="24"/>
  <c r="BT1027" i="24"/>
  <c r="BT1826" i="24"/>
  <c r="BT1028" i="24"/>
  <c r="BT1029" i="24"/>
  <c r="BT1827" i="24"/>
  <c r="BT1030" i="24"/>
  <c r="BT1828" i="24"/>
  <c r="BT1031" i="24"/>
  <c r="BT1032" i="24"/>
  <c r="BT1829" i="24"/>
  <c r="BT1033" i="24"/>
  <c r="BT1034" i="24"/>
  <c r="BT1830" i="24"/>
  <c r="BT1035" i="24"/>
  <c r="BT1036" i="24"/>
  <c r="BT1037" i="24"/>
  <c r="BT1831" i="24"/>
  <c r="BT1038" i="24"/>
  <c r="BT1832" i="24"/>
  <c r="BT1833" i="24"/>
  <c r="BT1039" i="24"/>
  <c r="BT1040" i="24"/>
  <c r="BT1041" i="24"/>
  <c r="BT1834" i="24"/>
  <c r="BT1042" i="24"/>
  <c r="BT1043" i="24"/>
  <c r="BT2471" i="24"/>
  <c r="BT1835" i="24"/>
  <c r="BT1044" i="24"/>
  <c r="BT1045" i="24"/>
  <c r="BT1046" i="24"/>
  <c r="BT1047" i="24"/>
  <c r="BT1836" i="24"/>
  <c r="BT1837" i="24"/>
  <c r="BT1048" i="24"/>
  <c r="BT1049" i="24"/>
  <c r="BT2472" i="24"/>
  <c r="BT1838" i="24"/>
  <c r="BT1050" i="24"/>
  <c r="BT1051" i="24"/>
  <c r="BT1052" i="24"/>
  <c r="BT1053" i="24"/>
  <c r="BT1054" i="24"/>
  <c r="BT1055" i="24"/>
  <c r="BT1056" i="24"/>
  <c r="BT1057" i="24"/>
  <c r="BT1058" i="24"/>
  <c r="BT1059" i="24"/>
  <c r="BT1060" i="24"/>
  <c r="BT1061" i="24"/>
  <c r="BT1062" i="24"/>
  <c r="BT1063" i="24"/>
  <c r="BT1839" i="24"/>
  <c r="BT1064" i="24"/>
  <c r="BT1065" i="24"/>
  <c r="BT1840" i="24"/>
  <c r="BT1066" i="24"/>
  <c r="BT1067" i="24"/>
  <c r="BT1068" i="24"/>
  <c r="BT1069" i="24"/>
  <c r="BT1070" i="24"/>
  <c r="BT1071" i="24"/>
  <c r="BT1842" i="24"/>
  <c r="BT1072" i="24"/>
  <c r="BT1073" i="24"/>
  <c r="BT1074" i="24"/>
  <c r="BT1075" i="24"/>
  <c r="BT1076" i="24"/>
  <c r="BT1077" i="24"/>
  <c r="BT1078" i="24"/>
  <c r="BT1079" i="24"/>
  <c r="BT1080" i="24"/>
  <c r="BT1081" i="24"/>
  <c r="BT1082" i="24"/>
  <c r="BT1083" i="24"/>
  <c r="BT1084" i="24"/>
  <c r="BT1085" i="24"/>
  <c r="BT1086" i="24"/>
  <c r="BT1087" i="24"/>
  <c r="BT1088" i="24"/>
  <c r="BT1843" i="24"/>
  <c r="BT1844" i="24"/>
  <c r="BT1845" i="24"/>
  <c r="BT1089" i="24"/>
  <c r="BT1846" i="24"/>
  <c r="BT1090" i="24"/>
  <c r="BT1091" i="24"/>
  <c r="BT1847" i="24"/>
  <c r="BT1092" i="24"/>
  <c r="BT1848" i="24"/>
  <c r="BT1093" i="24"/>
  <c r="BT1094" i="24"/>
  <c r="BT1850" i="24"/>
  <c r="BT65" i="24"/>
  <c r="BS2185" i="24"/>
  <c r="BS1154" i="24"/>
  <c r="BS66" i="24"/>
  <c r="BS2102" i="24"/>
  <c r="BS2222" i="24"/>
  <c r="BS2521" i="24"/>
  <c r="BS2520" i="24"/>
  <c r="BS2479" i="24"/>
  <c r="BS103" i="24"/>
  <c r="BS104" i="24"/>
  <c r="BS105" i="24"/>
  <c r="BS2180" i="24"/>
  <c r="BS2276" i="24"/>
  <c r="BS2350" i="24"/>
  <c r="BS2210" i="24"/>
  <c r="BS2311" i="24"/>
  <c r="BS2399" i="24"/>
  <c r="BS2155" i="24"/>
  <c r="BS2242" i="24"/>
  <c r="BS2354" i="24"/>
  <c r="BS2442" i="24"/>
  <c r="BS2095" i="24"/>
  <c r="BS2290" i="24"/>
  <c r="BS2439" i="24"/>
  <c r="BS2396" i="24"/>
  <c r="BS2413" i="24"/>
  <c r="BS2254" i="24"/>
  <c r="BS2289" i="24"/>
  <c r="BS2255" i="24"/>
  <c r="BS2411" i="24"/>
  <c r="BS2410" i="24"/>
  <c r="BS2360" i="24"/>
  <c r="BS1183" i="24"/>
  <c r="BS2388" i="24"/>
  <c r="BS2331" i="24"/>
  <c r="BS1184" i="24"/>
  <c r="BS2412" i="24"/>
  <c r="BS2154" i="24"/>
  <c r="BS2106" i="24"/>
  <c r="BS2380" i="24"/>
  <c r="BS1185" i="24"/>
  <c r="BS2022" i="24"/>
  <c r="BS2258" i="24"/>
  <c r="BS2083" i="24"/>
  <c r="BS2259" i="24"/>
  <c r="BS1186" i="24"/>
  <c r="BS2359" i="24"/>
  <c r="BS1187" i="24"/>
  <c r="BS2313" i="24"/>
  <c r="BS2538" i="24"/>
  <c r="BS1106" i="24"/>
  <c r="BS2529" i="24"/>
  <c r="BS2445" i="24"/>
  <c r="BS1870" i="24"/>
  <c r="BS2178" i="24"/>
  <c r="BS1193" i="24"/>
  <c r="BS1194" i="24"/>
  <c r="BS116" i="24"/>
  <c r="BS2306" i="24"/>
  <c r="BS2441" i="24"/>
  <c r="BS1971" i="24"/>
  <c r="BS2371" i="24"/>
  <c r="BS2071" i="24"/>
  <c r="BS2377" i="24"/>
  <c r="BS2055" i="24"/>
  <c r="BS2037" i="24"/>
  <c r="BS2336" i="24"/>
  <c r="BS117" i="24"/>
  <c r="BS118" i="24"/>
  <c r="BS2149" i="24"/>
  <c r="BS2374" i="24"/>
  <c r="BS2250" i="24"/>
  <c r="BS2197" i="24"/>
  <c r="BS1959" i="24"/>
  <c r="BS2043" i="24"/>
  <c r="BS2267" i="24"/>
  <c r="BS1859" i="24"/>
  <c r="BS1860" i="24"/>
  <c r="BS2268" i="24"/>
  <c r="BS2171" i="24"/>
  <c r="BS2375" i="24"/>
  <c r="BS2029" i="24"/>
  <c r="BS2143" i="24"/>
  <c r="BS2238" i="24"/>
  <c r="BS2056" i="24"/>
  <c r="BS2215" i="24"/>
  <c r="BS2401" i="24"/>
  <c r="BS2383" i="24"/>
  <c r="BS2002" i="24"/>
  <c r="BS2011" i="24"/>
  <c r="BS2105" i="24"/>
  <c r="BS2118" i="24"/>
  <c r="BS1935" i="24"/>
  <c r="BS2228" i="24"/>
  <c r="BS2405" i="24"/>
  <c r="BS2296" i="24"/>
  <c r="BS2372" i="24"/>
  <c r="BS2402" i="24"/>
  <c r="BS2168" i="24"/>
  <c r="BS2039" i="24"/>
  <c r="BS2190" i="24"/>
  <c r="BS2014" i="24"/>
  <c r="BS2003" i="24"/>
  <c r="BS2373" i="24"/>
  <c r="BS2074" i="24"/>
  <c r="BS2174" i="24"/>
  <c r="BS2030" i="24"/>
  <c r="BS2141" i="24"/>
  <c r="BS2184" i="24"/>
  <c r="BS2324" i="24"/>
  <c r="BS2073" i="24"/>
  <c r="BS2015" i="24"/>
  <c r="BS1928" i="24"/>
  <c r="BS2199" i="24"/>
  <c r="BS1981" i="24"/>
  <c r="BS2172" i="24"/>
  <c r="BS2393" i="24"/>
  <c r="BS2230" i="24"/>
  <c r="BS2436" i="24"/>
  <c r="BS2351" i="24"/>
  <c r="BS2400" i="24"/>
  <c r="BS2314" i="24"/>
  <c r="BS2072" i="24"/>
  <c r="BS2063" i="24"/>
  <c r="BS2070" i="24"/>
  <c r="BS2114" i="24"/>
  <c r="BS1994" i="24"/>
  <c r="BS2041" i="24"/>
  <c r="BS2142" i="24"/>
  <c r="BS2343" i="24"/>
  <c r="BS2130" i="24"/>
  <c r="BS2404" i="24"/>
  <c r="BS2443" i="24"/>
  <c r="BS1976" i="24"/>
  <c r="BS2198" i="24"/>
  <c r="BS1973" i="24"/>
  <c r="BS2173" i="24"/>
  <c r="BS1857" i="24"/>
  <c r="BS2140" i="24"/>
  <c r="BS2213" i="24"/>
  <c r="BS2040" i="24"/>
  <c r="BS2001" i="24"/>
  <c r="BS2403" i="24"/>
  <c r="BS1945" i="24"/>
  <c r="BS2446" i="24"/>
  <c r="BS1195" i="24"/>
  <c r="BS2193" i="24"/>
  <c r="BS1196" i="24"/>
  <c r="BS2123" i="24"/>
  <c r="BS119" i="24"/>
  <c r="BS1197" i="24"/>
  <c r="BS2382" i="24"/>
  <c r="BS139" i="24"/>
  <c r="BS140" i="24"/>
  <c r="BS141" i="24"/>
  <c r="BS1207" i="24"/>
  <c r="BS2231" i="24"/>
  <c r="BS2385" i="24"/>
  <c r="BS2057" i="24"/>
  <c r="BS1225" i="24"/>
  <c r="BS1929" i="24"/>
  <c r="BS2316" i="24"/>
  <c r="BS2414" i="24"/>
  <c r="BS2091" i="24"/>
  <c r="BS1226" i="24"/>
  <c r="BS1227" i="24"/>
  <c r="BS1228" i="24"/>
  <c r="BS1233" i="24"/>
  <c r="BS1234" i="24"/>
  <c r="BS2417" i="24"/>
  <c r="BS182" i="24"/>
  <c r="BS2256" i="24"/>
  <c r="BS2415" i="24"/>
  <c r="BS1908" i="24"/>
  <c r="BS2340" i="24"/>
  <c r="BS2225" i="24"/>
  <c r="BS2347" i="24"/>
  <c r="BS1865" i="24"/>
  <c r="BS2272" i="24"/>
  <c r="BS2416" i="24"/>
  <c r="BS2381" i="24"/>
  <c r="BS1949" i="24"/>
  <c r="BS2344" i="24"/>
  <c r="BS2079" i="24"/>
  <c r="BS2206" i="24"/>
  <c r="BS2050" i="24"/>
  <c r="BS1247" i="24"/>
  <c r="BS2028" i="24"/>
  <c r="BS1254" i="24"/>
  <c r="BS1286" i="24"/>
  <c r="BS254" i="24"/>
  <c r="BS2312" i="24"/>
  <c r="BS2473" i="24"/>
  <c r="BS2333" i="24"/>
  <c r="BS2502" i="24"/>
  <c r="BS2342" i="24"/>
  <c r="BS2087" i="24"/>
  <c r="BS2518" i="24"/>
  <c r="BS2482" i="24"/>
  <c r="BS2136" i="24"/>
  <c r="BS1287" i="24"/>
  <c r="BS2490" i="24"/>
  <c r="BS2096" i="24"/>
  <c r="BS2205" i="24"/>
  <c r="BS2281" i="24"/>
  <c r="BS1292" i="24"/>
  <c r="BS2150" i="24"/>
  <c r="BS2527" i="24"/>
  <c r="BS2370" i="24"/>
  <c r="BS320" i="24"/>
  <c r="BS321" i="24"/>
  <c r="BS2122" i="24"/>
  <c r="BS2218" i="24"/>
  <c r="BS1319" i="24"/>
  <c r="BS2515" i="24"/>
  <c r="BS2156" i="24"/>
  <c r="BS1992" i="24"/>
  <c r="BS2429" i="24"/>
  <c r="BS1948" i="24"/>
  <c r="BS2326" i="24"/>
  <c r="BS2240" i="24"/>
  <c r="BS1922" i="24"/>
  <c r="BS2194" i="24"/>
  <c r="BS1996" i="24"/>
  <c r="BS2016" i="24"/>
  <c r="BS2394" i="24"/>
  <c r="BS2076" i="24"/>
  <c r="BS2346" i="24"/>
  <c r="BS1938" i="24"/>
  <c r="BS2317" i="24"/>
  <c r="BS2408" i="24"/>
  <c r="BS1320" i="24"/>
  <c r="BS2092" i="24"/>
  <c r="BS2145" i="24"/>
  <c r="BS2157" i="24"/>
  <c r="BS2252" i="24"/>
  <c r="BS2421" i="24"/>
  <c r="BS2159" i="24"/>
  <c r="BS2220" i="24"/>
  <c r="BS2192" i="24"/>
  <c r="BS2233" i="24"/>
  <c r="BS2234" i="24"/>
  <c r="BS2086" i="24"/>
  <c r="BS325" i="24"/>
  <c r="BS1914" i="24"/>
  <c r="BS1331" i="24"/>
  <c r="BS336" i="24"/>
  <c r="BS337" i="24"/>
  <c r="BS1943" i="24"/>
  <c r="BS1884" i="24"/>
  <c r="BS1966" i="24"/>
  <c r="BS1967" i="24"/>
  <c r="BS2212" i="24"/>
  <c r="BS2024" i="24"/>
  <c r="BS2068" i="24"/>
  <c r="BS1883" i="24"/>
  <c r="BS2427" i="24"/>
  <c r="BS2025" i="24"/>
  <c r="BS2480" i="24"/>
  <c r="BS2483" i="24"/>
  <c r="BS1910" i="24"/>
  <c r="BS2426" i="24"/>
  <c r="BS2433" i="24"/>
  <c r="BS2301" i="24"/>
  <c r="BS2476" i="24"/>
  <c r="BS2428" i="24"/>
  <c r="BS2509" i="24"/>
  <c r="BS2498" i="24"/>
  <c r="BS1968" i="24"/>
  <c r="BS2511" i="24"/>
  <c r="BS2539" i="24"/>
  <c r="BS1885" i="24"/>
  <c r="BS2138" i="24"/>
  <c r="BS2528" i="24"/>
  <c r="BS2237" i="24"/>
  <c r="BS338" i="24"/>
  <c r="BS2532" i="24"/>
  <c r="BS2425" i="24"/>
  <c r="BS2164" i="24"/>
  <c r="BS2395" i="24"/>
  <c r="BS1997" i="24"/>
  <c r="BS1333" i="24"/>
  <c r="BS357" i="24"/>
  <c r="BS358" i="24"/>
  <c r="BS359" i="24"/>
  <c r="BS360" i="24"/>
  <c r="BS361" i="24"/>
  <c r="BS362" i="24"/>
  <c r="BS363" i="24"/>
  <c r="BS364" i="24"/>
  <c r="BS1336" i="24"/>
  <c r="BS365" i="24"/>
  <c r="BS366" i="24"/>
  <c r="BS367" i="24"/>
  <c r="BS368" i="24"/>
  <c r="BS1338" i="24"/>
  <c r="BS1339" i="24"/>
  <c r="BS369" i="24"/>
  <c r="BS370" i="24"/>
  <c r="BS1340" i="24"/>
  <c r="BS371" i="24"/>
  <c r="BS372" i="24"/>
  <c r="BS1341" i="24"/>
  <c r="BS373" i="24"/>
  <c r="BS1342" i="24"/>
  <c r="BS1343" i="24"/>
  <c r="BS374" i="24"/>
  <c r="BS1344" i="24"/>
  <c r="BS1345" i="24"/>
  <c r="BS1346" i="24"/>
  <c r="BS1347" i="24"/>
  <c r="BS375" i="24"/>
  <c r="BS376" i="24"/>
  <c r="BS377" i="24"/>
  <c r="BS1348" i="24"/>
  <c r="BS1349" i="24"/>
  <c r="BS1350" i="24"/>
  <c r="BS1351" i="24"/>
  <c r="BS378" i="24"/>
  <c r="BS379" i="24"/>
  <c r="BS1352" i="24"/>
  <c r="BS380" i="24"/>
  <c r="BS381" i="24"/>
  <c r="BS382" i="24"/>
  <c r="BS1353" i="24"/>
  <c r="BS383" i="24"/>
  <c r="BS384" i="24"/>
  <c r="BS1355" i="24"/>
  <c r="BS2166" i="24"/>
  <c r="BS2517" i="24"/>
  <c r="BS2537" i="24"/>
  <c r="BS2540" i="24"/>
  <c r="BS1915" i="24"/>
  <c r="BS1916" i="24"/>
  <c r="BS2139" i="24"/>
  <c r="BS2497" i="24"/>
  <c r="BS1957" i="24"/>
  <c r="BS2531" i="24"/>
  <c r="BS2182" i="24"/>
  <c r="BS1887" i="24"/>
  <c r="BS2127" i="24"/>
  <c r="BS1991" i="24"/>
  <c r="BS1936" i="24"/>
  <c r="BS2535" i="24"/>
  <c r="BS2112" i="24"/>
  <c r="BS1970" i="24"/>
  <c r="BS2036" i="24"/>
  <c r="BS1956" i="24"/>
  <c r="BS1356" i="24"/>
  <c r="BS385" i="24"/>
  <c r="BS386" i="24"/>
  <c r="BS1357" i="24"/>
  <c r="BS1358" i="24"/>
  <c r="BS1359" i="24"/>
  <c r="BS387" i="24"/>
  <c r="BS1360" i="24"/>
  <c r="BS1361" i="24"/>
  <c r="BS388" i="24"/>
  <c r="BS389" i="24"/>
  <c r="BS1362" i="24"/>
  <c r="BS390" i="24"/>
  <c r="BS391" i="24"/>
  <c r="BS392" i="24"/>
  <c r="BS393" i="24"/>
  <c r="BS394" i="24"/>
  <c r="BS395" i="24"/>
  <c r="BS396" i="24"/>
  <c r="BS397" i="24"/>
  <c r="BS1363" i="24"/>
  <c r="BS398" i="24"/>
  <c r="BS399" i="24"/>
  <c r="BS400" i="24"/>
  <c r="BS401" i="24"/>
  <c r="BS402" i="24"/>
  <c r="BS403" i="24"/>
  <c r="BS404" i="24"/>
  <c r="BS405" i="24"/>
  <c r="BS406" i="24"/>
  <c r="BS407" i="24"/>
  <c r="BS408" i="24"/>
  <c r="BS409" i="24"/>
  <c r="BS410" i="24"/>
  <c r="BS411" i="24"/>
  <c r="BS412" i="24"/>
  <c r="BS413" i="24"/>
  <c r="BS414" i="24"/>
  <c r="BS1364" i="24"/>
  <c r="BS415" i="24"/>
  <c r="BS1366" i="24"/>
  <c r="BS416" i="24"/>
  <c r="BS417" i="24"/>
  <c r="BS1367" i="24"/>
  <c r="BS2125" i="24"/>
  <c r="BS1924" i="24"/>
  <c r="BS2211" i="24"/>
  <c r="BS2305" i="24"/>
  <c r="BS1930" i="24"/>
  <c r="BS2298" i="24"/>
  <c r="BS1863" i="24"/>
  <c r="BS2271" i="24"/>
  <c r="BS2300" i="24"/>
  <c r="BS2005" i="24"/>
  <c r="BS2437" i="24"/>
  <c r="BS2367" i="24"/>
  <c r="BS1864" i="24"/>
  <c r="BS2204" i="24"/>
  <c r="BS2297" i="24"/>
  <c r="BS2077" i="24"/>
  <c r="BS2319" i="24"/>
  <c r="BS2307" i="24"/>
  <c r="BS2384" i="24"/>
  <c r="BS1368" i="24"/>
  <c r="BS2021" i="24"/>
  <c r="BS2245" i="24"/>
  <c r="BS1873" i="24"/>
  <c r="BS2135" i="24"/>
  <c r="BS2137" i="24"/>
  <c r="BS1369" i="24"/>
  <c r="BS2277" i="24"/>
  <c r="BS2227" i="24"/>
  <c r="BS2423" i="24"/>
  <c r="BS1370" i="24"/>
  <c r="BS418" i="24"/>
  <c r="BS419" i="24"/>
  <c r="BS420" i="24"/>
  <c r="BS421" i="24"/>
  <c r="BS422" i="24"/>
  <c r="BS423" i="24"/>
  <c r="BS424" i="24"/>
  <c r="BS1371" i="24"/>
  <c r="BS1372" i="24"/>
  <c r="BS1995" i="24"/>
  <c r="BS2167" i="24"/>
  <c r="BS2119" i="24"/>
  <c r="BS2061" i="24"/>
  <c r="BS2251" i="24"/>
  <c r="BS1993" i="24"/>
  <c r="BS1897" i="24"/>
  <c r="BS2103" i="24"/>
  <c r="BS2104" i="24"/>
  <c r="BS1858" i="24"/>
  <c r="BS2187" i="24"/>
  <c r="BS2089" i="24"/>
  <c r="BS1856" i="24"/>
  <c r="BS2376" i="24"/>
  <c r="BS1978" i="24"/>
  <c r="BS2279" i="24"/>
  <c r="BS2216" i="24"/>
  <c r="BS1855" i="24"/>
  <c r="BS1911" i="24"/>
  <c r="BS1899" i="24"/>
  <c r="BS2144" i="24"/>
  <c r="BS1904" i="24"/>
  <c r="BS1898" i="24"/>
  <c r="BS2287" i="24"/>
  <c r="BS2186" i="24"/>
  <c r="BS1900" i="24"/>
  <c r="BS1972" i="24"/>
  <c r="BS2116" i="24"/>
  <c r="BS2214" i="24"/>
  <c r="BS2075" i="24"/>
  <c r="BS1977" i="24"/>
  <c r="BS2303" i="24"/>
  <c r="BS2435" i="24"/>
  <c r="BS2248" i="24"/>
  <c r="BS1905" i="24"/>
  <c r="BS1947" i="24"/>
  <c r="BS2323" i="24"/>
  <c r="BS2038" i="24"/>
  <c r="BS1927" i="24"/>
  <c r="BS1980" i="24"/>
  <c r="BS2132" i="24"/>
  <c r="BS2170" i="24"/>
  <c r="BS2295" i="24"/>
  <c r="BS2042" i="24"/>
  <c r="BS2286" i="24"/>
  <c r="BS2175" i="24"/>
  <c r="BS1982" i="24"/>
  <c r="BS2013" i="24"/>
  <c r="BS2115" i="24"/>
  <c r="BS2249" i="24"/>
  <c r="BS2131" i="24"/>
  <c r="BS2406" i="24"/>
  <c r="BS2378" i="24"/>
  <c r="BS2294" i="24"/>
  <c r="BS2117" i="24"/>
  <c r="BS2195" i="24"/>
  <c r="BS2387" i="24"/>
  <c r="BS2302" i="24"/>
  <c r="BS2239" i="24"/>
  <c r="BS1854" i="24"/>
  <c r="BS2188" i="24"/>
  <c r="BS2062" i="24"/>
  <c r="BS1917" i="24"/>
  <c r="BS2012" i="24"/>
  <c r="BS2364" i="24"/>
  <c r="BS1937" i="24"/>
  <c r="BS2010" i="24"/>
  <c r="BS1918" i="24"/>
  <c r="BS2315" i="24"/>
  <c r="BS1926" i="24"/>
  <c r="BS1979" i="24"/>
  <c r="BS1946" i="24"/>
  <c r="BS2183" i="24"/>
  <c r="BS1975" i="24"/>
  <c r="BS2009" i="24"/>
  <c r="BS2337" i="24"/>
  <c r="BS2223" i="24"/>
  <c r="BS1891" i="24"/>
  <c r="BS2390" i="24"/>
  <c r="BS2229" i="24"/>
  <c r="BS2196" i="24"/>
  <c r="BS1960" i="24"/>
  <c r="BS2189" i="24"/>
  <c r="BS425" i="24"/>
  <c r="BS426" i="24"/>
  <c r="BS427" i="24"/>
  <c r="BS428" i="24"/>
  <c r="BS1373" i="24"/>
  <c r="BS1374" i="24"/>
  <c r="BS1375" i="24"/>
  <c r="BS429" i="24"/>
  <c r="BS430" i="24"/>
  <c r="BS431" i="24"/>
  <c r="BS1376" i="24"/>
  <c r="BS432" i="24"/>
  <c r="BS433" i="24"/>
  <c r="BS434" i="24"/>
  <c r="BS435" i="24"/>
  <c r="BS1377" i="24"/>
  <c r="BS436" i="24"/>
  <c r="BS437" i="24"/>
  <c r="BS438" i="24"/>
  <c r="BS1378" i="24"/>
  <c r="BS1379" i="24"/>
  <c r="BS439" i="24"/>
  <c r="BS440" i="24"/>
  <c r="BS441" i="24"/>
  <c r="BS1381" i="24"/>
  <c r="BS442" i="24"/>
  <c r="BS443" i="24"/>
  <c r="BS1382" i="24"/>
  <c r="BS444" i="24"/>
  <c r="BS445" i="24"/>
  <c r="BS1383" i="24"/>
  <c r="BS446" i="24"/>
  <c r="BS1384" i="24"/>
  <c r="BS447" i="24"/>
  <c r="BS1385" i="24"/>
  <c r="BS448" i="24"/>
  <c r="BS449" i="24"/>
  <c r="BS450" i="24"/>
  <c r="BS451" i="24"/>
  <c r="BS1386" i="24"/>
  <c r="BS1387" i="24"/>
  <c r="BS1388" i="24"/>
  <c r="BS452" i="24"/>
  <c r="BS453" i="24"/>
  <c r="BS454" i="24"/>
  <c r="BS455" i="24"/>
  <c r="BS456" i="24"/>
  <c r="BS1389" i="24"/>
  <c r="BS457" i="24"/>
  <c r="BS458" i="24"/>
  <c r="BS459" i="24"/>
  <c r="BS460" i="24"/>
  <c r="BS461" i="24"/>
  <c r="BS462" i="24"/>
  <c r="BS463" i="24"/>
  <c r="BS464" i="24"/>
  <c r="BS465" i="24"/>
  <c r="BS466" i="24"/>
  <c r="BS467" i="24"/>
  <c r="BS468" i="24"/>
  <c r="BS469" i="24"/>
  <c r="BS470" i="24"/>
  <c r="BS471" i="24"/>
  <c r="BS472" i="24"/>
  <c r="BS2097" i="24"/>
  <c r="BS1912" i="24"/>
  <c r="BS2019" i="24"/>
  <c r="BS1390" i="24"/>
  <c r="BS1391" i="24"/>
  <c r="BS1392" i="24"/>
  <c r="BS1393" i="24"/>
  <c r="BS1394" i="24"/>
  <c r="BS1395" i="24"/>
  <c r="BS1396" i="24"/>
  <c r="BS1397" i="24"/>
  <c r="BS1962" i="24"/>
  <c r="BS2207" i="24"/>
  <c r="BS2152" i="24"/>
  <c r="BS2045" i="24"/>
  <c r="BS1985" i="24"/>
  <c r="BS2020" i="24"/>
  <c r="BS2151" i="24"/>
  <c r="BS2133" i="24"/>
  <c r="BS2282" i="24"/>
  <c r="BS2320" i="24"/>
  <c r="BS2046" i="24"/>
  <c r="BS2244" i="24"/>
  <c r="BS1398" i="24"/>
  <c r="BS473" i="24"/>
  <c r="BS474" i="24"/>
  <c r="BS475" i="24"/>
  <c r="BS476" i="24"/>
  <c r="BS477" i="24"/>
  <c r="BS478" i="24"/>
  <c r="BS1399" i="24"/>
  <c r="BS479" i="24"/>
  <c r="BS1400" i="24"/>
  <c r="BS480" i="24"/>
  <c r="BS481" i="24"/>
  <c r="BS1894" i="24"/>
  <c r="BS2474" i="24"/>
  <c r="BS1401" i="24"/>
  <c r="BS482" i="24"/>
  <c r="BS483" i="24"/>
  <c r="BS484" i="24"/>
  <c r="BS485" i="24"/>
  <c r="BS486" i="24"/>
  <c r="BS487" i="24"/>
  <c r="BS2526" i="24"/>
  <c r="BS2508" i="24"/>
  <c r="BS2334" i="24"/>
  <c r="BS1944" i="24"/>
  <c r="BS2221" i="24"/>
  <c r="BS488" i="24"/>
  <c r="BS489" i="24"/>
  <c r="BS490" i="24"/>
  <c r="BS491" i="24"/>
  <c r="BS492" i="24"/>
  <c r="BS493" i="24"/>
  <c r="BS494" i="24"/>
  <c r="BS495" i="24"/>
  <c r="BS496" i="24"/>
  <c r="BS497" i="24"/>
  <c r="BS498" i="24"/>
  <c r="BS499" i="24"/>
  <c r="BS500" i="24"/>
  <c r="BS501" i="24"/>
  <c r="BS502" i="24"/>
  <c r="BS503" i="24"/>
  <c r="BS1404" i="24"/>
  <c r="BS504" i="24"/>
  <c r="BS505" i="24"/>
  <c r="BS1405" i="24"/>
  <c r="BS506" i="24"/>
  <c r="BS507" i="24"/>
  <c r="BS508" i="24"/>
  <c r="BS509" i="24"/>
  <c r="BS1406" i="24"/>
  <c r="BS1407" i="24"/>
  <c r="BS1408" i="24"/>
  <c r="BS1409" i="24"/>
  <c r="BS1410" i="24"/>
  <c r="BS1411" i="24"/>
  <c r="BS1412" i="24"/>
  <c r="BS1413" i="24"/>
  <c r="BS1414" i="24"/>
  <c r="BS1415" i="24"/>
  <c r="BS510" i="24"/>
  <c r="BS1416" i="24"/>
  <c r="BS1417" i="24"/>
  <c r="BS1418" i="24"/>
  <c r="BS1419" i="24"/>
  <c r="BS1420" i="24"/>
  <c r="BS1422" i="24"/>
  <c r="BS1958" i="24"/>
  <c r="BS1423" i="24"/>
  <c r="BS1424" i="24"/>
  <c r="BS1425" i="24"/>
  <c r="BS1426" i="24"/>
  <c r="BS511" i="24"/>
  <c r="BS512" i="24"/>
  <c r="BS513" i="24"/>
  <c r="BS514" i="24"/>
  <c r="BS515" i="24"/>
  <c r="BS516" i="24"/>
  <c r="BS517" i="24"/>
  <c r="BS518" i="24"/>
  <c r="BS519" i="24"/>
  <c r="BS520" i="24"/>
  <c r="BS1427" i="24"/>
  <c r="BS521" i="24"/>
  <c r="BS522" i="24"/>
  <c r="BS523" i="24"/>
  <c r="BS2430" i="24"/>
  <c r="BS1954" i="24"/>
  <c r="BS1999" i="24"/>
  <c r="BS2007" i="24"/>
  <c r="BS2499" i="24"/>
  <c r="BS2475" i="24"/>
  <c r="BS1941" i="24"/>
  <c r="BS1428" i="24"/>
  <c r="BS524" i="24"/>
  <c r="BS525" i="24"/>
  <c r="BS1429" i="24"/>
  <c r="BS1430" i="24"/>
  <c r="BS526" i="24"/>
  <c r="BS1431" i="24"/>
  <c r="BS527" i="24"/>
  <c r="BS528" i="24"/>
  <c r="BS529" i="24"/>
  <c r="BS1432" i="24"/>
  <c r="BS530" i="24"/>
  <c r="BS1433" i="24"/>
  <c r="BS1434" i="24"/>
  <c r="BS1907" i="24"/>
  <c r="BS1950" i="24"/>
  <c r="BS531" i="24"/>
  <c r="BS532" i="24"/>
  <c r="BS533" i="24"/>
  <c r="BS534" i="24"/>
  <c r="BS535" i="24"/>
  <c r="BS536" i="24"/>
  <c r="BS1435" i="24"/>
  <c r="BS537" i="24"/>
  <c r="BS1436" i="24"/>
  <c r="BS538" i="24"/>
  <c r="BS539" i="24"/>
  <c r="BS540" i="24"/>
  <c r="BS2450" i="24"/>
  <c r="BS1437" i="24"/>
  <c r="BS541" i="24"/>
  <c r="BS542" i="24"/>
  <c r="BS543" i="24"/>
  <c r="BS1438" i="24"/>
  <c r="BS544" i="24"/>
  <c r="BS545" i="24"/>
  <c r="BS1439" i="24"/>
  <c r="BS1440" i="24"/>
  <c r="BS546" i="24"/>
  <c r="BS1441" i="24"/>
  <c r="BS547" i="24"/>
  <c r="BS548" i="24"/>
  <c r="BS1442" i="24"/>
  <c r="BS549" i="24"/>
  <c r="BS550" i="24"/>
  <c r="BS551" i="24"/>
  <c r="BS1443" i="24"/>
  <c r="BS1444" i="24"/>
  <c r="BS1445" i="24"/>
  <c r="BS2451" i="24"/>
  <c r="BS552" i="24"/>
  <c r="BS1446" i="24"/>
  <c r="BS1447" i="24"/>
  <c r="BS1448" i="24"/>
  <c r="BS553" i="24"/>
  <c r="BS1449" i="24"/>
  <c r="BS1450" i="24"/>
  <c r="BS554" i="24"/>
  <c r="BS555" i="24"/>
  <c r="BS1451" i="24"/>
  <c r="BS1452" i="24"/>
  <c r="BS1453" i="24"/>
  <c r="BS1454" i="24"/>
  <c r="BS556" i="24"/>
  <c r="BS557" i="24"/>
  <c r="BS1455" i="24"/>
  <c r="BS558" i="24"/>
  <c r="BS1456" i="24"/>
  <c r="BS559" i="24"/>
  <c r="BS1457" i="24"/>
  <c r="BS560" i="24"/>
  <c r="BS1458" i="24"/>
  <c r="BS561" i="24"/>
  <c r="BS562" i="24"/>
  <c r="BS1459" i="24"/>
  <c r="BS563" i="24"/>
  <c r="BS1460" i="24"/>
  <c r="BS564" i="24"/>
  <c r="BS1461" i="24"/>
  <c r="BS565" i="24"/>
  <c r="BS1462" i="24"/>
  <c r="BS566" i="24"/>
  <c r="BS1463" i="24"/>
  <c r="BS567" i="24"/>
  <c r="BS568" i="24"/>
  <c r="BS1464" i="24"/>
  <c r="BS569" i="24"/>
  <c r="BS570" i="24"/>
  <c r="BS571" i="24"/>
  <c r="BS572" i="24"/>
  <c r="BS573" i="24"/>
  <c r="BS574" i="24"/>
  <c r="BS575" i="24"/>
  <c r="BS1465" i="24"/>
  <c r="BS1466" i="24"/>
  <c r="BS576" i="24"/>
  <c r="BS2235" i="24"/>
  <c r="BS2310" i="24"/>
  <c r="BS1467" i="24"/>
  <c r="BS1919" i="24"/>
  <c r="BS2176" i="24"/>
  <c r="BS2093" i="24"/>
  <c r="BS2318" i="24"/>
  <c r="BS2366" i="24"/>
  <c r="BS2407" i="24"/>
  <c r="BS2018" i="24"/>
  <c r="BS2146" i="24"/>
  <c r="BS2177" i="24"/>
  <c r="BS2325" i="24"/>
  <c r="BS1913" i="24"/>
  <c r="BS2217" i="24"/>
  <c r="BS1468" i="24"/>
  <c r="BS1469" i="24"/>
  <c r="BS1906" i="24"/>
  <c r="BS2288" i="24"/>
  <c r="BS2120" i="24"/>
  <c r="BS1861" i="24"/>
  <c r="BS1470" i="24"/>
  <c r="BS1879" i="24"/>
  <c r="BS2219" i="24"/>
  <c r="BS2444" i="24"/>
  <c r="BS2263" i="24"/>
  <c r="BS2100" i="24"/>
  <c r="BS2264" i="24"/>
  <c r="BS2246" i="24"/>
  <c r="BS2262" i="24"/>
  <c r="BS2179" i="24"/>
  <c r="BS2209" i="24"/>
  <c r="BS2124" i="24"/>
  <c r="BS1471" i="24"/>
  <c r="BS577" i="24"/>
  <c r="BS578" i="24"/>
  <c r="BS1472" i="24"/>
  <c r="BS579" i="24"/>
  <c r="BS580" i="24"/>
  <c r="BS581" i="24"/>
  <c r="BS582" i="24"/>
  <c r="BS583" i="24"/>
  <c r="BS584" i="24"/>
  <c r="BS1473" i="24"/>
  <c r="BS585" i="24"/>
  <c r="BS586" i="24"/>
  <c r="BS1474" i="24"/>
  <c r="BS587" i="24"/>
  <c r="BS588" i="24"/>
  <c r="BS2047" i="24"/>
  <c r="BS1475" i="24"/>
  <c r="BS1989" i="24"/>
  <c r="BS1878" i="24"/>
  <c r="BS1882" i="24"/>
  <c r="BS1942" i="24"/>
  <c r="BS2110" i="24"/>
  <c r="BS2523" i="24"/>
  <c r="BS2051" i="24"/>
  <c r="BS2487" i="24"/>
  <c r="BS1990" i="24"/>
  <c r="BS2493" i="24"/>
  <c r="BS2023" i="24"/>
  <c r="BS1955" i="24"/>
  <c r="BS2052" i="24"/>
  <c r="BS2101" i="24"/>
  <c r="BS1901" i="24"/>
  <c r="BS2265" i="24"/>
  <c r="BS2000" i="24"/>
  <c r="BS2067" i="24"/>
  <c r="BS589" i="24"/>
  <c r="BS590" i="24"/>
  <c r="BS591" i="24"/>
  <c r="BS592" i="24"/>
  <c r="BS593" i="24"/>
  <c r="BS594" i="24"/>
  <c r="BS595" i="24"/>
  <c r="BS596" i="24"/>
  <c r="BS597" i="24"/>
  <c r="BS598" i="24"/>
  <c r="BS599" i="24"/>
  <c r="BS600" i="24"/>
  <c r="BS601" i="24"/>
  <c r="BS602" i="24"/>
  <c r="BS603" i="24"/>
  <c r="BS1903" i="24"/>
  <c r="BS1853" i="24"/>
  <c r="BS2285" i="24"/>
  <c r="BS1852" i="24"/>
  <c r="BS2054" i="24"/>
  <c r="BS604" i="24"/>
  <c r="BS605" i="24"/>
  <c r="BS606" i="24"/>
  <c r="BS607" i="24"/>
  <c r="BS608" i="24"/>
  <c r="BS609" i="24"/>
  <c r="BS610" i="24"/>
  <c r="BS611" i="24"/>
  <c r="BS612" i="24"/>
  <c r="BS613" i="24"/>
  <c r="BS614" i="24"/>
  <c r="BS615" i="24"/>
  <c r="BS616" i="24"/>
  <c r="BS1479" i="24"/>
  <c r="BS617" i="24"/>
  <c r="BS618" i="24"/>
  <c r="BS619" i="24"/>
  <c r="BS620" i="24"/>
  <c r="BS621" i="24"/>
  <c r="BS622" i="24"/>
  <c r="BS623" i="24"/>
  <c r="BS624" i="24"/>
  <c r="BS625" i="24"/>
  <c r="BS626" i="24"/>
  <c r="BS627" i="24"/>
  <c r="BS628" i="24"/>
  <c r="BS629" i="24"/>
  <c r="BS1481" i="24"/>
  <c r="BS630" i="24"/>
  <c r="BS631" i="24"/>
  <c r="BS632" i="24"/>
  <c r="BS633" i="24"/>
  <c r="BS634" i="24"/>
  <c r="BS635" i="24"/>
  <c r="BS636" i="24"/>
  <c r="BS637" i="24"/>
  <c r="BS638" i="24"/>
  <c r="BS639" i="24"/>
  <c r="BS640" i="24"/>
  <c r="BS641" i="24"/>
  <c r="BS642" i="24"/>
  <c r="BS1483" i="24"/>
  <c r="BS1484" i="24"/>
  <c r="BS1485" i="24"/>
  <c r="BS1486" i="24"/>
  <c r="BS1487" i="24"/>
  <c r="BS1488" i="24"/>
  <c r="BS643" i="24"/>
  <c r="BS1489" i="24"/>
  <c r="BS644" i="24"/>
  <c r="BS1490" i="24"/>
  <c r="BS1491" i="24"/>
  <c r="BS1492" i="24"/>
  <c r="BS1493" i="24"/>
  <c r="BS1494" i="24"/>
  <c r="BS1495" i="24"/>
  <c r="BS1496" i="24"/>
  <c r="BS1497" i="24"/>
  <c r="BS1498" i="24"/>
  <c r="BS645" i="24"/>
  <c r="BS1499" i="24"/>
  <c r="BS1500" i="24"/>
  <c r="BS1501" i="24"/>
  <c r="BS1502" i="24"/>
  <c r="BS1503" i="24"/>
  <c r="BS1504" i="24"/>
  <c r="BS1505" i="24"/>
  <c r="BS1506" i="24"/>
  <c r="BS2082" i="24"/>
  <c r="BS1872" i="24"/>
  <c r="BS646" i="24"/>
  <c r="BS647" i="24"/>
  <c r="BS1507" i="24"/>
  <c r="BS648" i="24"/>
  <c r="BS649" i="24"/>
  <c r="BS650" i="24"/>
  <c r="BS651" i="24"/>
  <c r="BS652" i="24"/>
  <c r="BS1509" i="24"/>
  <c r="BS653" i="24"/>
  <c r="BS2241" i="24"/>
  <c r="BS1862" i="24"/>
  <c r="BS1974" i="24"/>
  <c r="BS1920" i="24"/>
  <c r="BS2202" i="24"/>
  <c r="BS2329" i="24"/>
  <c r="BS1983" i="24"/>
  <c r="BS2004" i="24"/>
  <c r="BS2203" i="24"/>
  <c r="BS2031" i="24"/>
  <c r="BS2328" i="24"/>
  <c r="BS2017" i="24"/>
  <c r="BS2094" i="24"/>
  <c r="BS2269" i="24"/>
  <c r="BS1939" i="24"/>
  <c r="BS2044" i="24"/>
  <c r="BS2365" i="24"/>
  <c r="BS2327" i="24"/>
  <c r="BS654" i="24"/>
  <c r="BS1510" i="24"/>
  <c r="BS1511" i="24"/>
  <c r="BS1512" i="24"/>
  <c r="BS1513" i="24"/>
  <c r="BS655" i="24"/>
  <c r="BS1514" i="24"/>
  <c r="BS1515" i="24"/>
  <c r="BS1516" i="24"/>
  <c r="BS1517" i="24"/>
  <c r="BS656" i="24"/>
  <c r="BS1518" i="24"/>
  <c r="BS657" i="24"/>
  <c r="BS658" i="24"/>
  <c r="BS659" i="24"/>
  <c r="BS1519" i="24"/>
  <c r="BS1520" i="24"/>
  <c r="BS660" i="24"/>
  <c r="BS1521" i="24"/>
  <c r="BS1522" i="24"/>
  <c r="BS2452" i="24"/>
  <c r="BS1523" i="24"/>
  <c r="BS1524" i="24"/>
  <c r="BS2349" i="24"/>
  <c r="BS2353" i="24"/>
  <c r="BS1525" i="24"/>
  <c r="BS661" i="24"/>
  <c r="BS662" i="24"/>
  <c r="BS663" i="24"/>
  <c r="BS664" i="24"/>
  <c r="BS665" i="24"/>
  <c r="BS666" i="24"/>
  <c r="BS2522" i="24"/>
  <c r="BS2035" i="24"/>
  <c r="BS1527" i="24"/>
  <c r="BS667" i="24"/>
  <c r="BS668" i="24"/>
  <c r="BS669" i="24"/>
  <c r="BS1528" i="24"/>
  <c r="BS670" i="24"/>
  <c r="BS671" i="24"/>
  <c r="BS11" i="24"/>
  <c r="BS672" i="24"/>
  <c r="BS1529" i="24"/>
  <c r="BS1530" i="24"/>
  <c r="BS1531" i="24"/>
  <c r="BS673" i="24"/>
  <c r="BS1532" i="24"/>
  <c r="BS674" i="24"/>
  <c r="BS675" i="24"/>
  <c r="BS676" i="24"/>
  <c r="BS1533" i="24"/>
  <c r="BS1964" i="24"/>
  <c r="BS2085" i="24"/>
  <c r="BS2160" i="24"/>
  <c r="BS2033" i="24"/>
  <c r="BS2261" i="24"/>
  <c r="BS2341" i="24"/>
  <c r="BS1988" i="24"/>
  <c r="BS2260" i="24"/>
  <c r="BS1987" i="24"/>
  <c r="BS1965" i="24"/>
  <c r="BS2059" i="24"/>
  <c r="BS677" i="24"/>
  <c r="BS1534" i="24"/>
  <c r="BS678" i="24"/>
  <c r="BS1535" i="24"/>
  <c r="BS1536" i="24"/>
  <c r="BS1537" i="24"/>
  <c r="BS679" i="24"/>
  <c r="BS1538" i="24"/>
  <c r="BS680" i="24"/>
  <c r="BS1539" i="24"/>
  <c r="BS681" i="24"/>
  <c r="BS682" i="24"/>
  <c r="BS2363" i="24"/>
  <c r="BS2481" i="24"/>
  <c r="BS2362" i="24"/>
  <c r="BS1540" i="24"/>
  <c r="BS1541" i="24"/>
  <c r="BS683" i="24"/>
  <c r="BS684" i="24"/>
  <c r="BS685" i="24"/>
  <c r="BS1542" i="24"/>
  <c r="BS686" i="24"/>
  <c r="BS687" i="24"/>
  <c r="BS688" i="24"/>
  <c r="BS689" i="24"/>
  <c r="BS690" i="24"/>
  <c r="BS691" i="24"/>
  <c r="BS1543" i="24"/>
  <c r="BS692" i="24"/>
  <c r="BS1544" i="24"/>
  <c r="BS1545" i="24"/>
  <c r="BS693" i="24"/>
  <c r="BS694" i="24"/>
  <c r="BS695" i="24"/>
  <c r="BS696" i="24"/>
  <c r="BS2486" i="24"/>
  <c r="BS1546" i="24"/>
  <c r="BS2049" i="24"/>
  <c r="BS2534" i="24"/>
  <c r="BS2008" i="24"/>
  <c r="BS1921" i="24"/>
  <c r="BS2066" i="24"/>
  <c r="BS1547" i="24"/>
  <c r="BS1548" i="24"/>
  <c r="BS697" i="24"/>
  <c r="BS1549" i="24"/>
  <c r="BS698" i="24"/>
  <c r="BS1925" i="24"/>
  <c r="BS2335" i="24"/>
  <c r="BS1550" i="24"/>
  <c r="BS2505" i="24"/>
  <c r="BS699" i="24"/>
  <c r="BS1889" i="24"/>
  <c r="BS1551" i="24"/>
  <c r="BS700" i="24"/>
  <c r="BS701" i="24"/>
  <c r="BS1552" i="24"/>
  <c r="BS1553" i="24"/>
  <c r="BS702" i="24"/>
  <c r="BS1554" i="24"/>
  <c r="BS2488" i="24"/>
  <c r="BS1881" i="24"/>
  <c r="BS703" i="24"/>
  <c r="BS704" i="24"/>
  <c r="BS705" i="24"/>
  <c r="BS706" i="24"/>
  <c r="BS707" i="24"/>
  <c r="BS708" i="24"/>
  <c r="BS709" i="24"/>
  <c r="BS710" i="24"/>
  <c r="BS1555" i="24"/>
  <c r="BS1556" i="24"/>
  <c r="BS1557" i="24"/>
  <c r="BS1558" i="24"/>
  <c r="BS711" i="24"/>
  <c r="BS1559" i="24"/>
  <c r="BS1560" i="24"/>
  <c r="BS712" i="24"/>
  <c r="BS1561" i="24"/>
  <c r="BS1562" i="24"/>
  <c r="BS1563" i="24"/>
  <c r="BS1564" i="24"/>
  <c r="BS1565" i="24"/>
  <c r="BS713" i="24"/>
  <c r="BS714" i="24"/>
  <c r="BS715" i="24"/>
  <c r="BS1566" i="24"/>
  <c r="BS2369" i="24"/>
  <c r="BS1998" i="24"/>
  <c r="BS2099" i="24"/>
  <c r="BS1931" i="24"/>
  <c r="BS2108" i="24"/>
  <c r="BS2191" i="24"/>
  <c r="BS2283" i="24"/>
  <c r="BS1869" i="24"/>
  <c r="BS1952" i="24"/>
  <c r="BS1567" i="24"/>
  <c r="BS1568" i="24"/>
  <c r="BS716" i="24"/>
  <c r="BS717" i="24"/>
  <c r="BS718" i="24"/>
  <c r="BS719" i="24"/>
  <c r="BS720" i="24"/>
  <c r="BS721" i="24"/>
  <c r="BS722" i="24"/>
  <c r="BS723" i="24"/>
  <c r="BS724" i="24"/>
  <c r="BS725" i="24"/>
  <c r="BS726" i="24"/>
  <c r="BS727" i="24"/>
  <c r="BS728" i="24"/>
  <c r="BS729" i="24"/>
  <c r="BS730" i="24"/>
  <c r="BS731" i="24"/>
  <c r="BS732" i="24"/>
  <c r="BS1569" i="24"/>
  <c r="BS733" i="24"/>
  <c r="BS734" i="24"/>
  <c r="BS1570" i="24"/>
  <c r="BS735" i="24"/>
  <c r="BS736" i="24"/>
  <c r="BS1571" i="24"/>
  <c r="BS737" i="24"/>
  <c r="BS738" i="24"/>
  <c r="BS739" i="24"/>
  <c r="BS1932" i="24"/>
  <c r="BS2232" i="24"/>
  <c r="BS2081" i="24"/>
  <c r="BS2109" i="24"/>
  <c r="BS2356" i="24"/>
  <c r="BS2273" i="24"/>
  <c r="BS2309" i="24"/>
  <c r="BS2048" i="24"/>
  <c r="BS2361" i="24"/>
  <c r="BS2032" i="24"/>
  <c r="BS2418" i="24"/>
  <c r="BS740" i="24"/>
  <c r="BS741" i="24"/>
  <c r="BS742" i="24"/>
  <c r="BS1572" i="24"/>
  <c r="BS743" i="24"/>
  <c r="BS744" i="24"/>
  <c r="BS1573" i="24"/>
  <c r="BS1574" i="24"/>
  <c r="BS1575" i="24"/>
  <c r="BS1576" i="24"/>
  <c r="BS745" i="24"/>
  <c r="BS1577" i="24"/>
  <c r="BS746" i="24"/>
  <c r="BS1578" i="24"/>
  <c r="BS1579" i="24"/>
  <c r="BS747" i="24"/>
  <c r="BS748" i="24"/>
  <c r="BS749" i="24"/>
  <c r="BS1580" i="24"/>
  <c r="BS1581" i="24"/>
  <c r="BS1582" i="24"/>
  <c r="BS1583" i="24"/>
  <c r="BS1584" i="24"/>
  <c r="BS750" i="24"/>
  <c r="BS1585" i="24"/>
  <c r="BS751" i="24"/>
  <c r="BS1586" i="24"/>
  <c r="BS752" i="24"/>
  <c r="BS1587" i="24"/>
  <c r="BS753" i="24"/>
  <c r="BS1588" i="24"/>
  <c r="BS754" i="24"/>
  <c r="BS755" i="24"/>
  <c r="BS756" i="24"/>
  <c r="BS2453" i="24"/>
  <c r="BS1589" i="24"/>
  <c r="BS757" i="24"/>
  <c r="BS1590" i="24"/>
  <c r="BS1591" i="24"/>
  <c r="BS1592" i="24"/>
  <c r="BS1593" i="24"/>
  <c r="BS1594" i="24"/>
  <c r="BS758" i="24"/>
  <c r="BS1595" i="24"/>
  <c r="BS759" i="24"/>
  <c r="BS1596" i="24"/>
  <c r="BS760" i="24"/>
  <c r="BS761" i="24"/>
  <c r="BS762" i="24"/>
  <c r="BS1597" i="24"/>
  <c r="BS1598" i="24"/>
  <c r="BS763" i="24"/>
  <c r="BS764" i="24"/>
  <c r="BS1599" i="24"/>
  <c r="BS1600" i="24"/>
  <c r="BS765" i="24"/>
  <c r="BS1601" i="24"/>
  <c r="BS1602" i="24"/>
  <c r="BS1603" i="24"/>
  <c r="BS766" i="24"/>
  <c r="BS767" i="24"/>
  <c r="BS1604" i="24"/>
  <c r="BS1605" i="24"/>
  <c r="BS768" i="24"/>
  <c r="BS1606" i="24"/>
  <c r="BS1607" i="24"/>
  <c r="BS769" i="24"/>
  <c r="BS770" i="24"/>
  <c r="BS1608" i="24"/>
  <c r="BS1609" i="24"/>
  <c r="BS771" i="24"/>
  <c r="BS772" i="24"/>
  <c r="BS1610" i="24"/>
  <c r="BS1611" i="24"/>
  <c r="BS773" i="24"/>
  <c r="BS1612" i="24"/>
  <c r="BS774" i="24"/>
  <c r="BS1613" i="24"/>
  <c r="BS1614" i="24"/>
  <c r="BS1615" i="24"/>
  <c r="BS775" i="24"/>
  <c r="BS1616" i="24"/>
  <c r="BS776" i="24"/>
  <c r="BS777" i="24"/>
  <c r="BS778" i="24"/>
  <c r="BS779" i="24"/>
  <c r="BS1617" i="24"/>
  <c r="BS1618" i="24"/>
  <c r="BS780" i="24"/>
  <c r="BS1619" i="24"/>
  <c r="BS781" i="24"/>
  <c r="BS782" i="24"/>
  <c r="BS783" i="24"/>
  <c r="BS784" i="24"/>
  <c r="BS785" i="24"/>
  <c r="BS786" i="24"/>
  <c r="BS787" i="24"/>
  <c r="BS788" i="24"/>
  <c r="BS789" i="24"/>
  <c r="BS790" i="24"/>
  <c r="BS1621" i="24"/>
  <c r="BS1622" i="24"/>
  <c r="BS791" i="24"/>
  <c r="BS792" i="24"/>
  <c r="BS1623" i="24"/>
  <c r="BS1624" i="24"/>
  <c r="BS793" i="24"/>
  <c r="BS1625" i="24"/>
  <c r="BS1626" i="24"/>
  <c r="BS1627" i="24"/>
  <c r="BS794" i="24"/>
  <c r="BS795" i="24"/>
  <c r="BS1628" i="24"/>
  <c r="BS796" i="24"/>
  <c r="BS1629" i="24"/>
  <c r="BS797" i="24"/>
  <c r="BS1630" i="24"/>
  <c r="BS798" i="24"/>
  <c r="BS1631" i="24"/>
  <c r="BS1632" i="24"/>
  <c r="BS1633" i="24"/>
  <c r="BS1634" i="24"/>
  <c r="BS799" i="24"/>
  <c r="BS800" i="24"/>
  <c r="BS801" i="24"/>
  <c r="BS1635" i="24"/>
  <c r="BS1636" i="24"/>
  <c r="BS802" i="24"/>
  <c r="BS803" i="24"/>
  <c r="BS804" i="24"/>
  <c r="BS1637" i="24"/>
  <c r="BS1638" i="24"/>
  <c r="BS1639" i="24"/>
  <c r="BS805" i="24"/>
  <c r="BS1640" i="24"/>
  <c r="BS1641" i="24"/>
  <c r="BS1642" i="24"/>
  <c r="BS1643" i="24"/>
  <c r="BS806" i="24"/>
  <c r="BS807" i="24"/>
  <c r="BS1644" i="24"/>
  <c r="BS2420" i="24"/>
  <c r="BS1892" i="24"/>
  <c r="BS1645" i="24"/>
  <c r="BS847" i="24"/>
  <c r="BS1661" i="24"/>
  <c r="BS1674" i="24"/>
  <c r="BS2332" i="24"/>
  <c r="BS2321" i="24"/>
  <c r="BS1871" i="24"/>
  <c r="BS2494" i="24"/>
  <c r="BS866" i="24"/>
  <c r="BS1675" i="24"/>
  <c r="BS1676" i="24"/>
  <c r="BS1677" i="24"/>
  <c r="BS877" i="24"/>
  <c r="BS878" i="24"/>
  <c r="BS1101" i="24"/>
  <c r="BS1681" i="24"/>
  <c r="BS1682" i="24"/>
  <c r="BS2148" i="24"/>
  <c r="BS2147" i="24"/>
  <c r="BS2064" i="24"/>
  <c r="BS2438" i="24"/>
  <c r="BS1890" i="24"/>
  <c r="BS2253" i="24"/>
  <c r="BS2409" i="24"/>
  <c r="BS2200" i="24"/>
  <c r="BS2352" i="24"/>
  <c r="BS1984" i="24"/>
  <c r="BS2431" i="24"/>
  <c r="BS2304" i="24"/>
  <c r="BS2270" i="24"/>
  <c r="BS2065" i="24"/>
  <c r="BS2379" i="24"/>
  <c r="BS2338" i="24"/>
  <c r="BS2339" i="24"/>
  <c r="BS2201" i="24"/>
  <c r="BS2280" i="24"/>
  <c r="BS2060" i="24"/>
  <c r="BS1683" i="24"/>
  <c r="BS1709" i="24"/>
  <c r="BS892" i="24"/>
  <c r="BS2519" i="24"/>
  <c r="BS893" i="24"/>
  <c r="BS2226" i="24"/>
  <c r="BS2291" i="24"/>
  <c r="BS2257" i="24"/>
  <c r="BS2432" i="24"/>
  <c r="BS2080" i="24"/>
  <c r="BS2392" i="24"/>
  <c r="BS2308" i="24"/>
  <c r="BS2243" i="24"/>
  <c r="BS1923" i="24"/>
  <c r="BS2391" i="24"/>
  <c r="BS1951" i="24"/>
  <c r="BS2348" i="24"/>
  <c r="BS2169" i="24"/>
  <c r="BS1961" i="24"/>
  <c r="BS1866" i="24"/>
  <c r="BS2330" i="24"/>
  <c r="BS2121" i="24"/>
  <c r="BS1868" i="24"/>
  <c r="BS2299" i="24"/>
  <c r="BS2107" i="24"/>
  <c r="BS1867" i="24"/>
  <c r="BS2355" i="24"/>
  <c r="BS1710" i="24"/>
  <c r="BS2424" i="24"/>
  <c r="BS2506" i="24"/>
  <c r="BS1712" i="24"/>
  <c r="BS2389" i="24"/>
  <c r="BS2163" i="24"/>
  <c r="BS1720" i="24"/>
  <c r="BS2434" i="24"/>
  <c r="BS922" i="24"/>
  <c r="BS2098" i="24"/>
  <c r="BS1953" i="24"/>
  <c r="BS2161" i="24"/>
  <c r="BS2058" i="24"/>
  <c r="BS1875" i="24"/>
  <c r="BS1876" i="24"/>
  <c r="BS1874" i="24"/>
  <c r="BS2084" i="24"/>
  <c r="BS2292" i="24"/>
  <c r="BS2322" i="24"/>
  <c r="BS2053" i="24"/>
  <c r="BS2162" i="24"/>
  <c r="BS2440" i="24"/>
  <c r="BS1738" i="24"/>
  <c r="BS2524" i="24"/>
  <c r="BS941" i="24"/>
  <c r="BS2459" i="24"/>
  <c r="BS942" i="24"/>
  <c r="BS1743" i="24"/>
  <c r="BS1744" i="24"/>
  <c r="BS943" i="24"/>
  <c r="BS2460" i="24"/>
  <c r="BS2500" i="24"/>
  <c r="BS1745" i="24"/>
  <c r="BS2478" i="24"/>
  <c r="BS2422" i="24"/>
  <c r="BS1096" i="24"/>
  <c r="BS2126" i="24"/>
  <c r="BS2512" i="24"/>
  <c r="BS2510" i="24"/>
  <c r="BS2485" i="24"/>
  <c r="BS1746" i="24"/>
  <c r="BS2165" i="24"/>
  <c r="BS1747" i="24"/>
  <c r="BS1748" i="24"/>
  <c r="BS1749" i="24"/>
  <c r="BS1750" i="24"/>
  <c r="BS1751" i="24"/>
  <c r="BS1758" i="24"/>
  <c r="BS2158" i="24"/>
  <c r="BS1759" i="24"/>
  <c r="BS952" i="24"/>
  <c r="BS1760" i="24"/>
  <c r="BS1761" i="24"/>
  <c r="BS953" i="24"/>
  <c r="BS954" i="24"/>
  <c r="BS955" i="24"/>
  <c r="BS956" i="24"/>
  <c r="BS957" i="24"/>
  <c r="BS958" i="24"/>
  <c r="BS1762" i="24"/>
  <c r="BS959" i="24"/>
  <c r="BS1763" i="24"/>
  <c r="BS960" i="24"/>
  <c r="BS961" i="24"/>
  <c r="BS1764" i="24"/>
  <c r="BS968" i="24"/>
  <c r="BS969" i="24"/>
  <c r="BS13" i="24"/>
  <c r="BS1771" i="24"/>
  <c r="BS1772" i="24"/>
  <c r="BS2275" i="24"/>
  <c r="BS2034" i="24"/>
  <c r="BS1877" i="24"/>
  <c r="BS1773" i="24"/>
  <c r="BS2419" i="24"/>
  <c r="BS2006" i="24"/>
  <c r="BS1986" i="24"/>
  <c r="BS2274" i="24"/>
  <c r="BS1097" i="24"/>
  <c r="BS2525" i="24"/>
  <c r="BS988" i="24"/>
  <c r="BS989" i="24"/>
  <c r="BS990" i="24"/>
  <c r="BS2224" i="24"/>
  <c r="BS2134" i="24"/>
  <c r="BS2386" i="24"/>
  <c r="BS2398" i="24"/>
  <c r="BS2208" i="24"/>
  <c r="BS1940" i="24"/>
  <c r="BS1796" i="24"/>
  <c r="BS2345" i="24"/>
  <c r="BS2284" i="24"/>
  <c r="BS2397" i="24"/>
  <c r="BS2358" i="24"/>
  <c r="BS991" i="24"/>
  <c r="BS992" i="24"/>
  <c r="BS2357" i="24"/>
  <c r="BS1893" i="24"/>
  <c r="BS1851" i="24"/>
  <c r="BS14" i="24"/>
  <c r="BS15" i="24"/>
  <c r="BS1109" i="24"/>
  <c r="BS1110" i="24"/>
  <c r="BS1111" i="24"/>
  <c r="BS1112" i="24"/>
  <c r="BS1113" i="24"/>
  <c r="BS1114" i="24"/>
  <c r="BS1115" i="24"/>
  <c r="BS1116" i="24"/>
  <c r="BS16" i="24"/>
  <c r="BS1117" i="24"/>
  <c r="BS17" i="24"/>
  <c r="BS1118" i="24"/>
  <c r="BS18" i="24"/>
  <c r="BS19" i="24"/>
  <c r="BS20" i="24"/>
  <c r="BS21" i="24"/>
  <c r="BS1119" i="24"/>
  <c r="BS22" i="24"/>
  <c r="BS23" i="24"/>
  <c r="BS1120" i="24"/>
  <c r="BS1121" i="24"/>
  <c r="BS24" i="24"/>
  <c r="BS25" i="24"/>
  <c r="BS26" i="24"/>
  <c r="BS27" i="24"/>
  <c r="BS1122" i="24"/>
  <c r="BS28" i="24"/>
  <c r="BS1123" i="24"/>
  <c r="BS1124" i="24"/>
  <c r="BS29" i="24"/>
  <c r="BS1125" i="24"/>
  <c r="BS1126" i="24"/>
  <c r="BS1127" i="24"/>
  <c r="BS30" i="24"/>
  <c r="BS31" i="24"/>
  <c r="BS1128" i="24"/>
  <c r="BS32" i="24"/>
  <c r="BS33" i="24"/>
  <c r="BS1129" i="24"/>
  <c r="BS34" i="24"/>
  <c r="BS1130" i="24"/>
  <c r="BS35" i="24"/>
  <c r="BS36" i="24"/>
  <c r="BS1131" i="24"/>
  <c r="BS1132" i="24"/>
  <c r="BS1133" i="24"/>
  <c r="BS1134" i="24"/>
  <c r="BS37" i="24"/>
  <c r="BS38" i="24"/>
  <c r="BS39" i="24"/>
  <c r="BS40" i="24"/>
  <c r="BS41" i="24"/>
  <c r="BS42" i="24"/>
  <c r="BS43" i="24"/>
  <c r="BS44" i="24"/>
  <c r="BS1135" i="24"/>
  <c r="BS45" i="24"/>
  <c r="BS46" i="24"/>
  <c r="BS1136" i="24"/>
  <c r="BS47" i="24"/>
  <c r="BS48" i="24"/>
  <c r="BS1137" i="24"/>
  <c r="BS1138" i="24"/>
  <c r="BS49" i="24"/>
  <c r="BS1139" i="24"/>
  <c r="BS1140" i="24"/>
  <c r="BS1141" i="24"/>
  <c r="BS1142" i="24"/>
  <c r="BS50" i="24"/>
  <c r="BS1143" i="24"/>
  <c r="BS1144" i="24"/>
  <c r="BS51" i="24"/>
  <c r="BS52" i="24"/>
  <c r="BS53" i="24"/>
  <c r="BS54" i="24"/>
  <c r="BS55" i="24"/>
  <c r="BS56" i="24"/>
  <c r="BS1145" i="24"/>
  <c r="BS57" i="24"/>
  <c r="BS58" i="24"/>
  <c r="BS59" i="24"/>
  <c r="BS1146" i="24"/>
  <c r="BS60" i="24"/>
  <c r="BS1147" i="24"/>
  <c r="BS1148" i="24"/>
  <c r="BS1149" i="24"/>
  <c r="BS1150" i="24"/>
  <c r="BS61" i="24"/>
  <c r="BS62" i="24"/>
  <c r="BS1151" i="24"/>
  <c r="BS63" i="24"/>
  <c r="BS2128" i="24"/>
  <c r="BS2530" i="24"/>
  <c r="BS2501" i="24"/>
  <c r="BS2495" i="24"/>
  <c r="BS2247" i="24"/>
  <c r="BS1108" i="24"/>
  <c r="BS1107" i="24"/>
  <c r="BS2504" i="24"/>
  <c r="BS64" i="24"/>
  <c r="BS1888" i="24"/>
  <c r="BS2533" i="24"/>
  <c r="BS2503" i="24"/>
  <c r="BS2027" i="24"/>
  <c r="BS2069" i="24"/>
  <c r="BS2026" i="24"/>
  <c r="BS1152" i="24"/>
  <c r="BS1153" i="24"/>
  <c r="BS1155" i="24"/>
  <c r="BS1156" i="24"/>
  <c r="BS2113" i="24"/>
  <c r="BS67" i="24"/>
  <c r="BS1157" i="24"/>
  <c r="BS1158" i="24"/>
  <c r="BS68" i="24"/>
  <c r="BS69" i="24"/>
  <c r="BS70" i="24"/>
  <c r="BS71" i="24"/>
  <c r="BS72" i="24"/>
  <c r="BS73" i="24"/>
  <c r="BS74" i="24"/>
  <c r="BS75" i="24"/>
  <c r="BS76" i="24"/>
  <c r="BS1159" i="24"/>
  <c r="BS1160" i="24"/>
  <c r="BS2492" i="24"/>
  <c r="BS1161" i="24"/>
  <c r="BS1162" i="24"/>
  <c r="BS1163" i="24"/>
  <c r="BS77" i="24"/>
  <c r="BS78" i="24"/>
  <c r="BS79" i="24"/>
  <c r="BS1164" i="24"/>
  <c r="BS1165" i="24"/>
  <c r="BS80" i="24"/>
  <c r="BS81" i="24"/>
  <c r="BS82" i="24"/>
  <c r="BS83" i="24"/>
  <c r="BS1166" i="24"/>
  <c r="BS1167" i="24"/>
  <c r="BS1168" i="24"/>
  <c r="BS84" i="24"/>
  <c r="BS1169" i="24"/>
  <c r="BS85" i="24"/>
  <c r="BS1170" i="24"/>
  <c r="BS86" i="24"/>
  <c r="BS87" i="24"/>
  <c r="BS88" i="24"/>
  <c r="BS1171" i="24"/>
  <c r="BS89" i="24"/>
  <c r="BS1172" i="24"/>
  <c r="BS1173" i="24"/>
  <c r="BS1174" i="24"/>
  <c r="BS90" i="24"/>
  <c r="BS1175" i="24"/>
  <c r="BS1176" i="24"/>
  <c r="BS91" i="24"/>
  <c r="BS92" i="24"/>
  <c r="BS93" i="24"/>
  <c r="BS94" i="24"/>
  <c r="BS95" i="24"/>
  <c r="BS1178" i="24"/>
  <c r="BS96" i="24"/>
  <c r="BS1179" i="24"/>
  <c r="BS97" i="24"/>
  <c r="BS98" i="24"/>
  <c r="BS99" i="24"/>
  <c r="BS1180" i="24"/>
  <c r="BS1181" i="24"/>
  <c r="BS100" i="24"/>
  <c r="BS1182" i="24"/>
  <c r="BS101" i="24"/>
  <c r="BS102" i="24"/>
  <c r="BS106" i="24"/>
  <c r="BS2447" i="24"/>
  <c r="BS107" i="24"/>
  <c r="BS1188" i="24"/>
  <c r="BS1189" i="24"/>
  <c r="BS1190" i="24"/>
  <c r="BS108" i="24"/>
  <c r="BS1191" i="24"/>
  <c r="BS2513" i="24"/>
  <c r="BS109" i="24"/>
  <c r="BS2078" i="24"/>
  <c r="BS110" i="24"/>
  <c r="BS111" i="24"/>
  <c r="BS1192" i="24"/>
  <c r="BS112" i="24"/>
  <c r="BS113" i="24"/>
  <c r="BS114" i="24"/>
  <c r="BS115" i="24"/>
  <c r="BS1198" i="24"/>
  <c r="BS1199" i="24"/>
  <c r="BS120" i="24"/>
  <c r="BS121" i="24"/>
  <c r="BS1200" i="24"/>
  <c r="BS122" i="24"/>
  <c r="BS1201" i="24"/>
  <c r="BS123" i="24"/>
  <c r="BS124" i="24"/>
  <c r="BS125" i="24"/>
  <c r="BS126" i="24"/>
  <c r="BS127" i="24"/>
  <c r="BS128" i="24"/>
  <c r="BS129" i="24"/>
  <c r="BS130" i="24"/>
  <c r="BS1202" i="24"/>
  <c r="BS131" i="24"/>
  <c r="BS132" i="24"/>
  <c r="BS133" i="24"/>
  <c r="BS134" i="24"/>
  <c r="BS1203" i="24"/>
  <c r="BS135" i="24"/>
  <c r="BS1204" i="24"/>
  <c r="BS136" i="24"/>
  <c r="BS1205" i="24"/>
  <c r="BS1206" i="24"/>
  <c r="BS137" i="24"/>
  <c r="BS138" i="24"/>
  <c r="BS142" i="24"/>
  <c r="BS1208" i="24"/>
  <c r="BS1209" i="24"/>
  <c r="BS1210" i="24"/>
  <c r="BS143" i="24"/>
  <c r="BS1211" i="24"/>
  <c r="BS144" i="24"/>
  <c r="BS1212" i="24"/>
  <c r="BS145" i="24"/>
  <c r="BS146" i="24"/>
  <c r="BS1213" i="24"/>
  <c r="BS2090" i="24"/>
  <c r="BS147" i="24"/>
  <c r="BS148" i="24"/>
  <c r="BS149" i="24"/>
  <c r="BS1214" i="24"/>
  <c r="BS150" i="24"/>
  <c r="BS151" i="24"/>
  <c r="BS152" i="24"/>
  <c r="BS153" i="24"/>
  <c r="BS154" i="24"/>
  <c r="BS155" i="24"/>
  <c r="BS156" i="24"/>
  <c r="BS1215" i="24"/>
  <c r="BS1095" i="24"/>
  <c r="BS1216" i="24"/>
  <c r="BS157" i="24"/>
  <c r="BS158" i="24"/>
  <c r="BS159" i="24"/>
  <c r="BS160" i="24"/>
  <c r="BS161" i="24"/>
  <c r="BS162" i="24"/>
  <c r="BS163" i="24"/>
  <c r="BS164" i="24"/>
  <c r="BS165" i="24"/>
  <c r="BS166" i="24"/>
  <c r="BS1218" i="24"/>
  <c r="BS167" i="24"/>
  <c r="BS1219" i="24"/>
  <c r="BS168" i="24"/>
  <c r="BS169" i="24"/>
  <c r="BS170" i="24"/>
  <c r="BS171" i="24"/>
  <c r="BS172" i="24"/>
  <c r="BS173" i="24"/>
  <c r="BS1220" i="24"/>
  <c r="BS1221" i="24"/>
  <c r="BS1222" i="24"/>
  <c r="BS174" i="24"/>
  <c r="BS175" i="24"/>
  <c r="BS176" i="24"/>
  <c r="BS177" i="24"/>
  <c r="BS1223" i="24"/>
  <c r="BS178" i="24"/>
  <c r="BS179" i="24"/>
  <c r="BS180" i="24"/>
  <c r="BS1224" i="24"/>
  <c r="BS1229" i="24"/>
  <c r="BS1230" i="24"/>
  <c r="BS1231" i="24"/>
  <c r="BS181" i="24"/>
  <c r="BS1232" i="24"/>
  <c r="BS1235" i="24"/>
  <c r="BS1236" i="24"/>
  <c r="BS1909" i="24"/>
  <c r="BS1237" i="24"/>
  <c r="BS183" i="24"/>
  <c r="BS1238" i="24"/>
  <c r="BS1239" i="24"/>
  <c r="BS1240" i="24"/>
  <c r="BS184" i="24"/>
  <c r="BS1241" i="24"/>
  <c r="BS185" i="24"/>
  <c r="BS1242" i="24"/>
  <c r="BS1243" i="24"/>
  <c r="BS186" i="24"/>
  <c r="BS187" i="24"/>
  <c r="BS188" i="24"/>
  <c r="BS189" i="24"/>
  <c r="BS1244" i="24"/>
  <c r="BS1245" i="24"/>
  <c r="BS1246" i="24"/>
  <c r="BS190" i="24"/>
  <c r="BS1105" i="24"/>
  <c r="BS191" i="24"/>
  <c r="BS192" i="24"/>
  <c r="BS193" i="24"/>
  <c r="BS194" i="24"/>
  <c r="BS195" i="24"/>
  <c r="BS196" i="24"/>
  <c r="BS197" i="24"/>
  <c r="BS198" i="24"/>
  <c r="BS199" i="24"/>
  <c r="BS200" i="24"/>
  <c r="BS201" i="24"/>
  <c r="BS202" i="24"/>
  <c r="BS203" i="24"/>
  <c r="BS1248" i="24"/>
  <c r="BS204" i="24"/>
  <c r="BS205" i="24"/>
  <c r="BS1100" i="24"/>
  <c r="BS206" i="24"/>
  <c r="BS207" i="24"/>
  <c r="BS208" i="24"/>
  <c r="BS209" i="24"/>
  <c r="BS2236" i="24"/>
  <c r="BS1249" i="24"/>
  <c r="BS2111" i="24"/>
  <c r="BS2514" i="24"/>
  <c r="BS2484" i="24"/>
  <c r="BS2181" i="24"/>
  <c r="BS2278" i="24"/>
  <c r="BS1895" i="24"/>
  <c r="BS2293" i="24"/>
  <c r="BS1969" i="24"/>
  <c r="BS1886" i="24"/>
  <c r="BS1250" i="24"/>
  <c r="BS210" i="24"/>
  <c r="BS211" i="24"/>
  <c r="BS212" i="24"/>
  <c r="BS1251" i="24"/>
  <c r="BS213" i="24"/>
  <c r="BS214" i="24"/>
  <c r="BS215" i="24"/>
  <c r="BS216" i="24"/>
  <c r="BS217" i="24"/>
  <c r="BS218" i="24"/>
  <c r="BS219" i="24"/>
  <c r="BS220" i="24"/>
  <c r="BS221" i="24"/>
  <c r="BS222" i="24"/>
  <c r="BS223" i="24"/>
  <c r="BS224" i="24"/>
  <c r="BS1253" i="24"/>
  <c r="BS225" i="24"/>
  <c r="BS226" i="24"/>
  <c r="BS227" i="24"/>
  <c r="BS228" i="24"/>
  <c r="BS229" i="24"/>
  <c r="BS230" i="24"/>
  <c r="BS1255" i="24"/>
  <c r="BS1256" i="24"/>
  <c r="BS231" i="24"/>
  <c r="BS232" i="24"/>
  <c r="BS1257" i="24"/>
  <c r="BS1258" i="24"/>
  <c r="BS233" i="24"/>
  <c r="BS1259" i="24"/>
  <c r="BS234" i="24"/>
  <c r="BS1260" i="24"/>
  <c r="BS1261" i="24"/>
  <c r="BS1262" i="24"/>
  <c r="BS1263" i="24"/>
  <c r="BS1264" i="24"/>
  <c r="BS1265" i="24"/>
  <c r="BS1266" i="24"/>
  <c r="BS1267" i="24"/>
  <c r="BS1268" i="24"/>
  <c r="BS1269" i="24"/>
  <c r="BS1270" i="24"/>
  <c r="BS1272" i="24"/>
  <c r="BS1273" i="24"/>
  <c r="BS235" i="24"/>
  <c r="BS236" i="24"/>
  <c r="BS237" i="24"/>
  <c r="BS1934" i="24"/>
  <c r="BS238" i="24"/>
  <c r="BS1274" i="24"/>
  <c r="BS1275" i="24"/>
  <c r="BS1276" i="24"/>
  <c r="BS1277" i="24"/>
  <c r="BS1278" i="24"/>
  <c r="BS1279" i="24"/>
  <c r="BS1280" i="24"/>
  <c r="BS1281" i="24"/>
  <c r="BS239" i="24"/>
  <c r="BS240" i="24"/>
  <c r="BS241" i="24"/>
  <c r="BS242" i="24"/>
  <c r="BS243" i="24"/>
  <c r="BS244" i="24"/>
  <c r="BS245" i="24"/>
  <c r="BS246" i="24"/>
  <c r="BS247" i="24"/>
  <c r="BS1282" i="24"/>
  <c r="BS248" i="24"/>
  <c r="BS249" i="24"/>
  <c r="BS1283" i="24"/>
  <c r="BS250" i="24"/>
  <c r="BS251" i="24"/>
  <c r="BS252" i="24"/>
  <c r="BS253" i="24"/>
  <c r="BS1285" i="24"/>
  <c r="BS1288" i="24"/>
  <c r="BS255" i="24"/>
  <c r="BS256" i="24"/>
  <c r="BS257" i="24"/>
  <c r="BS258" i="24"/>
  <c r="BS259" i="24"/>
  <c r="BS260" i="24"/>
  <c r="BS261" i="24"/>
  <c r="BS262" i="24"/>
  <c r="BS263" i="24"/>
  <c r="BS264" i="24"/>
  <c r="BS265" i="24"/>
  <c r="BS266" i="24"/>
  <c r="BS1289" i="24"/>
  <c r="BS1290" i="24"/>
  <c r="BS267" i="24"/>
  <c r="BS1291" i="24"/>
  <c r="BS1293" i="24"/>
  <c r="BS268" i="24"/>
  <c r="BS269" i="24"/>
  <c r="BS270" i="24"/>
  <c r="BS271" i="24"/>
  <c r="BS272" i="24"/>
  <c r="BS273" i="24"/>
  <c r="BS274" i="24"/>
  <c r="BS1294" i="24"/>
  <c r="BS275" i="24"/>
  <c r="BS276" i="24"/>
  <c r="BS277" i="24"/>
  <c r="BS278" i="24"/>
  <c r="BS279" i="24"/>
  <c r="BS280" i="24"/>
  <c r="BS281" i="24"/>
  <c r="BS282" i="24"/>
  <c r="BS283" i="24"/>
  <c r="BS284" i="24"/>
  <c r="BS285" i="24"/>
  <c r="BS1295" i="24"/>
  <c r="BS286" i="24"/>
  <c r="BS287" i="24"/>
  <c r="BS288" i="24"/>
  <c r="BS289" i="24"/>
  <c r="BS1296" i="24"/>
  <c r="BS290" i="24"/>
  <c r="BS291" i="24"/>
  <c r="BS292" i="24"/>
  <c r="BS1297" i="24"/>
  <c r="BS293" i="24"/>
  <c r="BS294" i="24"/>
  <c r="BS1298" i="24"/>
  <c r="BS1299" i="24"/>
  <c r="BS1300" i="24"/>
  <c r="BS1301" i="24"/>
  <c r="BS1302" i="24"/>
  <c r="BS1303" i="24"/>
  <c r="BS295" i="24"/>
  <c r="BS296" i="24"/>
  <c r="BS297" i="24"/>
  <c r="BS298" i="24"/>
  <c r="BS1304" i="24"/>
  <c r="BS299" i="24"/>
  <c r="BS300" i="24"/>
  <c r="BS301" i="24"/>
  <c r="BS302" i="24"/>
  <c r="BS1305" i="24"/>
  <c r="BS303" i="24"/>
  <c r="BS1306" i="24"/>
  <c r="BS1307" i="24"/>
  <c r="BS304" i="24"/>
  <c r="BS1308" i="24"/>
  <c r="BS305" i="24"/>
  <c r="BS306" i="24"/>
  <c r="BS307" i="24"/>
  <c r="BS308" i="24"/>
  <c r="BS309" i="24"/>
  <c r="BS310" i="24"/>
  <c r="BS311" i="24"/>
  <c r="BS1309" i="24"/>
  <c r="BS312" i="24"/>
  <c r="BS313" i="24"/>
  <c r="BS1310" i="24"/>
  <c r="BS1311" i="24"/>
  <c r="BS314" i="24"/>
  <c r="BS1312" i="24"/>
  <c r="BS315" i="24"/>
  <c r="BS316" i="24"/>
  <c r="BS317" i="24"/>
  <c r="BS1313" i="24"/>
  <c r="BS318" i="24"/>
  <c r="BS1314" i="24"/>
  <c r="BS1315" i="24"/>
  <c r="BS1316" i="24"/>
  <c r="BS319" i="24"/>
  <c r="BS1317" i="24"/>
  <c r="BS1318" i="24"/>
  <c r="BS322" i="24"/>
  <c r="BS2448" i="24"/>
  <c r="BS323" i="24"/>
  <c r="BS324" i="24"/>
  <c r="BS326" i="24"/>
  <c r="BS2449" i="24"/>
  <c r="BS327" i="24"/>
  <c r="BS328" i="24"/>
  <c r="BS329" i="24"/>
  <c r="BS330" i="24"/>
  <c r="BS331" i="24"/>
  <c r="BS1322" i="24"/>
  <c r="BS332" i="24"/>
  <c r="BS333" i="24"/>
  <c r="BS334" i="24"/>
  <c r="BS335" i="24"/>
  <c r="BS1323" i="24"/>
  <c r="BS1324" i="24"/>
  <c r="BS1325" i="24"/>
  <c r="BS1326" i="24"/>
  <c r="BS1327" i="24"/>
  <c r="BS2153" i="24"/>
  <c r="BS1328" i="24"/>
  <c r="BS1329" i="24"/>
  <c r="BS1330" i="24"/>
  <c r="BS2368" i="24"/>
  <c r="BS1332" i="24"/>
  <c r="BS339" i="24"/>
  <c r="BS340" i="24"/>
  <c r="BS341" i="24"/>
  <c r="BS342" i="24"/>
  <c r="BS1334" i="24"/>
  <c r="BS343" i="24"/>
  <c r="BS1335" i="24"/>
  <c r="BS344" i="24"/>
  <c r="BS345" i="24"/>
  <c r="BS346" i="24"/>
  <c r="BS347" i="24"/>
  <c r="BS348" i="24"/>
  <c r="BS349" i="24"/>
  <c r="BS350" i="24"/>
  <c r="BS351" i="24"/>
  <c r="BS352" i="24"/>
  <c r="BS353" i="24"/>
  <c r="BS354" i="24"/>
  <c r="BS355" i="24"/>
  <c r="BS356" i="24"/>
  <c r="BS808" i="24"/>
  <c r="BS809" i="24"/>
  <c r="BS810" i="24"/>
  <c r="BS811" i="24"/>
  <c r="BS812" i="24"/>
  <c r="BS813" i="24"/>
  <c r="BS1646" i="24"/>
  <c r="BS814" i="24"/>
  <c r="BS815" i="24"/>
  <c r="BS1647" i="24"/>
  <c r="BS816" i="24"/>
  <c r="BS817" i="24"/>
  <c r="BS818" i="24"/>
  <c r="BS819" i="24"/>
  <c r="BS820" i="24"/>
  <c r="BS821" i="24"/>
  <c r="BS822" i="24"/>
  <c r="BS823" i="24"/>
  <c r="BS824" i="24"/>
  <c r="BS825" i="24"/>
  <c r="BS826" i="24"/>
  <c r="BS827" i="24"/>
  <c r="BS828" i="24"/>
  <c r="BS829" i="24"/>
  <c r="BS1648" i="24"/>
  <c r="BS830" i="24"/>
  <c r="BS831" i="24"/>
  <c r="BS832" i="24"/>
  <c r="BS1649" i="24"/>
  <c r="BS833" i="24"/>
  <c r="BS834" i="24"/>
  <c r="BS1650" i="24"/>
  <c r="BS1104" i="24"/>
  <c r="BS1651" i="24"/>
  <c r="BS1652" i="24"/>
  <c r="BS1653" i="24"/>
  <c r="BS835" i="24"/>
  <c r="BS836" i="24"/>
  <c r="BS1654" i="24"/>
  <c r="BS837" i="24"/>
  <c r="BS838" i="24"/>
  <c r="BS2454" i="24"/>
  <c r="BS1655" i="24"/>
  <c r="BS839" i="24"/>
  <c r="BS840" i="24"/>
  <c r="BS2455" i="24"/>
  <c r="BS841" i="24"/>
  <c r="BS1656" i="24"/>
  <c r="BS842" i="24"/>
  <c r="BS843" i="24"/>
  <c r="BS844" i="24"/>
  <c r="BS1657" i="24"/>
  <c r="BS1658" i="24"/>
  <c r="BS845" i="24"/>
  <c r="BS1659" i="24"/>
  <c r="BS12" i="24"/>
  <c r="BS1660" i="24"/>
  <c r="BS846" i="24"/>
  <c r="BS2516" i="24"/>
  <c r="BS1902" i="24"/>
  <c r="BS1933" i="24"/>
  <c r="BS2129" i="24"/>
  <c r="BS2477" i="24"/>
  <c r="BS848" i="24"/>
  <c r="BS1662" i="24"/>
  <c r="BS1663" i="24"/>
  <c r="BS849" i="24"/>
  <c r="BS1664" i="24"/>
  <c r="BS850" i="24"/>
  <c r="BS851" i="24"/>
  <c r="BS852" i="24"/>
  <c r="BS1665" i="24"/>
  <c r="BS1666" i="24"/>
  <c r="BS1667" i="24"/>
  <c r="BS853" i="24"/>
  <c r="BS1668" i="24"/>
  <c r="BS854" i="24"/>
  <c r="BS855" i="24"/>
  <c r="BS856" i="24"/>
  <c r="BS857" i="24"/>
  <c r="BS858" i="24"/>
  <c r="BS1669" i="24"/>
  <c r="BS859" i="24"/>
  <c r="BS860" i="24"/>
  <c r="BS861" i="24"/>
  <c r="BS862" i="24"/>
  <c r="BS1670" i="24"/>
  <c r="BS1671" i="24"/>
  <c r="BS863" i="24"/>
  <c r="BS864" i="24"/>
  <c r="BS865" i="24"/>
  <c r="BS1102" i="24"/>
  <c r="BS1672" i="24"/>
  <c r="BS1673" i="24"/>
  <c r="BS1678" i="24"/>
  <c r="BS867" i="24"/>
  <c r="BS1679" i="24"/>
  <c r="BS868" i="24"/>
  <c r="BS869" i="24"/>
  <c r="BS870" i="24"/>
  <c r="BS1880" i="24"/>
  <c r="BS871" i="24"/>
  <c r="BS1680" i="24"/>
  <c r="BS872" i="24"/>
  <c r="BS873" i="24"/>
  <c r="BS874" i="24"/>
  <c r="BS875" i="24"/>
  <c r="BS876" i="24"/>
  <c r="BS1684" i="24"/>
  <c r="BS1685" i="24"/>
  <c r="BS1686" i="24"/>
  <c r="BS1687" i="24"/>
  <c r="BS879" i="24"/>
  <c r="BS1688" i="24"/>
  <c r="BS1689" i="24"/>
  <c r="BS1690" i="24"/>
  <c r="BS1691" i="24"/>
  <c r="BS1692" i="24"/>
  <c r="BS1693" i="24"/>
  <c r="BS1694" i="24"/>
  <c r="BS880" i="24"/>
  <c r="BS881" i="24"/>
  <c r="BS882" i="24"/>
  <c r="BS883" i="24"/>
  <c r="BS884" i="24"/>
  <c r="BS1697" i="24"/>
  <c r="BS1698" i="24"/>
  <c r="BS2456" i="24"/>
  <c r="BS1699" i="24"/>
  <c r="BS885" i="24"/>
  <c r="BS1700" i="24"/>
  <c r="BS886" i="24"/>
  <c r="BS1701" i="24"/>
  <c r="BS1702" i="24"/>
  <c r="BS1703" i="24"/>
  <c r="BS1704" i="24"/>
  <c r="BS887" i="24"/>
  <c r="BS1705" i="24"/>
  <c r="BS1706" i="24"/>
  <c r="BS888" i="24"/>
  <c r="BS1707" i="24"/>
  <c r="BS889" i="24"/>
  <c r="BS1708" i="24"/>
  <c r="BS890" i="24"/>
  <c r="BS891" i="24"/>
  <c r="BS894" i="24"/>
  <c r="BS895" i="24"/>
  <c r="BS896" i="24"/>
  <c r="BS897" i="24"/>
  <c r="BS898" i="24"/>
  <c r="BS899" i="24"/>
  <c r="BS900" i="24"/>
  <c r="BS901" i="24"/>
  <c r="BS902" i="24"/>
  <c r="BS903" i="24"/>
  <c r="BS904" i="24"/>
  <c r="BS1711" i="24"/>
  <c r="BS905" i="24"/>
  <c r="BS906" i="24"/>
  <c r="BS907" i="24"/>
  <c r="BS908" i="24"/>
  <c r="BS909" i="24"/>
  <c r="BS910" i="24"/>
  <c r="BS911" i="24"/>
  <c r="BS912" i="24"/>
  <c r="BS913" i="24"/>
  <c r="BS914" i="24"/>
  <c r="BS915" i="24"/>
  <c r="BS1713" i="24"/>
  <c r="BS1714" i="24"/>
  <c r="BS1715" i="24"/>
  <c r="BS1716" i="24"/>
  <c r="BS1717" i="24"/>
  <c r="BS916" i="24"/>
  <c r="BS917" i="24"/>
  <c r="BS918" i="24"/>
  <c r="BS1718" i="24"/>
  <c r="BS919" i="24"/>
  <c r="BS1963" i="24"/>
  <c r="BS1719" i="24"/>
  <c r="BS1721" i="24"/>
  <c r="BS1722" i="24"/>
  <c r="BS1723" i="24"/>
  <c r="BS1724" i="24"/>
  <c r="BS1725" i="24"/>
  <c r="BS920" i="24"/>
  <c r="BS921" i="24"/>
  <c r="BS1726" i="24"/>
  <c r="BS1727" i="24"/>
  <c r="BS1728" i="24"/>
  <c r="BS1730" i="24"/>
  <c r="BS1731" i="24"/>
  <c r="BS923" i="24"/>
  <c r="BS924" i="24"/>
  <c r="BS1732" i="24"/>
  <c r="BS925" i="24"/>
  <c r="BS1733" i="24"/>
  <c r="BS1734" i="24"/>
  <c r="BS926" i="24"/>
  <c r="BS1735" i="24"/>
  <c r="BS1736" i="24"/>
  <c r="BS927" i="24"/>
  <c r="BS928" i="24"/>
  <c r="BS929" i="24"/>
  <c r="BS930" i="24"/>
  <c r="BS931" i="24"/>
  <c r="BS1737" i="24"/>
  <c r="BS932" i="24"/>
  <c r="BS933" i="24"/>
  <c r="BS2457" i="24"/>
  <c r="BS934" i="24"/>
  <c r="BS1739" i="24"/>
  <c r="BS1740" i="24"/>
  <c r="BS1741" i="24"/>
  <c r="BS2458" i="24"/>
  <c r="BS935" i="24"/>
  <c r="BS936" i="24"/>
  <c r="BS937" i="24"/>
  <c r="BS938" i="24"/>
  <c r="BS939" i="24"/>
  <c r="BS940" i="24"/>
  <c r="BS1742" i="24"/>
  <c r="BS944" i="24"/>
  <c r="BS945" i="24"/>
  <c r="BS1752" i="24"/>
  <c r="BS1753" i="24"/>
  <c r="BS1754" i="24"/>
  <c r="BS946" i="24"/>
  <c r="BS1103" i="24"/>
  <c r="BS2496" i="24"/>
  <c r="BS2536" i="24"/>
  <c r="BS2088" i="24"/>
  <c r="BS1098" i="24"/>
  <c r="BS947" i="24"/>
  <c r="BS1755" i="24"/>
  <c r="BS948" i="24"/>
  <c r="BS2461" i="24"/>
  <c r="BS949" i="24"/>
  <c r="BS1756" i="24"/>
  <c r="BS2462" i="24"/>
  <c r="BS950" i="24"/>
  <c r="BS1757" i="24"/>
  <c r="BS951" i="24"/>
  <c r="BS1765" i="24"/>
  <c r="BS1766" i="24"/>
  <c r="BS1896" i="24"/>
  <c r="BS962" i="24"/>
  <c r="BS1099" i="24"/>
  <c r="BS1767" i="24"/>
  <c r="BS963" i="24"/>
  <c r="BS964" i="24"/>
  <c r="BS965" i="24"/>
  <c r="BS966" i="24"/>
  <c r="BS1770" i="24"/>
  <c r="BS967" i="24"/>
  <c r="BS2463" i="24"/>
  <c r="BS1774" i="24"/>
  <c r="BS1775" i="24"/>
  <c r="BS1776" i="24"/>
  <c r="BS970" i="24"/>
  <c r="BS971" i="24"/>
  <c r="BS1777" i="24"/>
  <c r="BS2507" i="24"/>
  <c r="BS2464" i="24"/>
  <c r="BS972" i="24"/>
  <c r="BS973" i="24"/>
  <c r="BS974" i="24"/>
  <c r="BS1778" i="24"/>
  <c r="BS975" i="24"/>
  <c r="BS1779" i="24"/>
  <c r="BS2465" i="24"/>
  <c r="BS1780" i="24"/>
  <c r="BS1781" i="24"/>
  <c r="BS1782" i="24"/>
  <c r="BS976" i="24"/>
  <c r="BS1783" i="24"/>
  <c r="BS1784" i="24"/>
  <c r="BS977" i="24"/>
  <c r="BS1785" i="24"/>
  <c r="BS978" i="24"/>
  <c r="BS1786" i="24"/>
  <c r="BS1787" i="24"/>
  <c r="BS2466" i="24"/>
  <c r="BS979" i="24"/>
  <c r="BS1788" i="24"/>
  <c r="BS980" i="24"/>
  <c r="BS1789" i="24"/>
  <c r="BS1790" i="24"/>
  <c r="BS1791" i="24"/>
  <c r="BS2467" i="24"/>
  <c r="BS2468" i="24"/>
  <c r="BS981" i="24"/>
  <c r="BS982" i="24"/>
  <c r="BS2469" i="24"/>
  <c r="BS1792" i="24"/>
  <c r="BS2470" i="24"/>
  <c r="BS983" i="24"/>
  <c r="BS1793" i="24"/>
  <c r="BS1794" i="24"/>
  <c r="BS984" i="24"/>
  <c r="BS985" i="24"/>
  <c r="BS986" i="24"/>
  <c r="BS987" i="24"/>
  <c r="BS2489" i="24"/>
  <c r="BS2491" i="24"/>
  <c r="BS1795" i="24"/>
  <c r="BS993" i="24"/>
  <c r="BS1797" i="24"/>
  <c r="BS1798" i="24"/>
  <c r="BS994" i="24"/>
  <c r="BS995" i="24"/>
  <c r="BS996" i="24"/>
  <c r="BS997" i="24"/>
  <c r="BS1799" i="24"/>
  <c r="BS998" i="24"/>
  <c r="BS999" i="24"/>
  <c r="BS1000" i="24"/>
  <c r="BS1800" i="24"/>
  <c r="BS1801" i="24"/>
  <c r="BS1802" i="24"/>
  <c r="BS1803" i="24"/>
  <c r="BS1804" i="24"/>
  <c r="BS1001" i="24"/>
  <c r="BS1805" i="24"/>
  <c r="BS1806" i="24"/>
  <c r="BS1002" i="24"/>
  <c r="BS1003" i="24"/>
  <c r="BS1807" i="24"/>
  <c r="BS1808" i="24"/>
  <c r="BS1809" i="24"/>
  <c r="BS1810" i="24"/>
  <c r="BS1004" i="24"/>
  <c r="BS1811" i="24"/>
  <c r="BS1005" i="24"/>
  <c r="BS1812" i="24"/>
  <c r="BS1006" i="24"/>
  <c r="BS1813" i="24"/>
  <c r="BS1007" i="24"/>
  <c r="BS1814" i="24"/>
  <c r="BS1816" i="24"/>
  <c r="BS1817" i="24"/>
  <c r="BS1008" i="24"/>
  <c r="BS1818" i="24"/>
  <c r="BS1009" i="24"/>
  <c r="BS1010" i="24"/>
  <c r="BS1819" i="24"/>
  <c r="BS1820" i="24"/>
  <c r="BS1821" i="24"/>
  <c r="BS1011" i="24"/>
  <c r="BS1012" i="24"/>
  <c r="BS1013" i="24"/>
  <c r="BS1822" i="24"/>
  <c r="BS1014" i="24"/>
  <c r="BS1015" i="24"/>
  <c r="BS1823" i="24"/>
  <c r="BS1016" i="24"/>
  <c r="BS1017" i="24"/>
  <c r="BS1018" i="24"/>
  <c r="BS1019" i="24"/>
  <c r="BS1020" i="24"/>
  <c r="BS1021" i="24"/>
  <c r="BS1022" i="24"/>
  <c r="BS1023" i="24"/>
  <c r="BS1024" i="24"/>
  <c r="BS1025" i="24"/>
  <c r="BS1026" i="24"/>
  <c r="BS1824" i="24"/>
  <c r="BS1825" i="24"/>
  <c r="BS1027" i="24"/>
  <c r="BS1826" i="24"/>
  <c r="BS1028" i="24"/>
  <c r="BS1029" i="24"/>
  <c r="BS1827" i="24"/>
  <c r="BS1030" i="24"/>
  <c r="BS1828" i="24"/>
  <c r="BS1031" i="24"/>
  <c r="BS1032" i="24"/>
  <c r="BS1829" i="24"/>
  <c r="BS1033" i="24"/>
  <c r="BS1034" i="24"/>
  <c r="BS1830" i="24"/>
  <c r="BS1035" i="24"/>
  <c r="BS1036" i="24"/>
  <c r="BS1037" i="24"/>
  <c r="BS1831" i="24"/>
  <c r="BS1038" i="24"/>
  <c r="BS1832" i="24"/>
  <c r="BS1833" i="24"/>
  <c r="BS1039" i="24"/>
  <c r="BS1040" i="24"/>
  <c r="BS1041" i="24"/>
  <c r="BS1834" i="24"/>
  <c r="BS1042" i="24"/>
  <c r="BS1043" i="24"/>
  <c r="BS2471" i="24"/>
  <c r="BS1835" i="24"/>
  <c r="BS1044" i="24"/>
  <c r="BS1045" i="24"/>
  <c r="BS1046" i="24"/>
  <c r="BS1047" i="24"/>
  <c r="BS1836" i="24"/>
  <c r="BS1837" i="24"/>
  <c r="BS1048" i="24"/>
  <c r="BS1049" i="24"/>
  <c r="BS2472" i="24"/>
  <c r="BS1838" i="24"/>
  <c r="BS1050" i="24"/>
  <c r="BS1051" i="24"/>
  <c r="BS1052" i="24"/>
  <c r="BS1053" i="24"/>
  <c r="BS1054" i="24"/>
  <c r="BS1055" i="24"/>
  <c r="BS1056" i="24"/>
  <c r="BS1057" i="24"/>
  <c r="BS1058" i="24"/>
  <c r="BS1059" i="24"/>
  <c r="BS1060" i="24"/>
  <c r="BS1061" i="24"/>
  <c r="BS1062" i="24"/>
  <c r="BS1063" i="24"/>
  <c r="BS1839" i="24"/>
  <c r="BS1064" i="24"/>
  <c r="BS1065" i="24"/>
  <c r="BS1840" i="24"/>
  <c r="BS1066" i="24"/>
  <c r="BS1067" i="24"/>
  <c r="BS1068" i="24"/>
  <c r="BS1069" i="24"/>
  <c r="BS1070" i="24"/>
  <c r="BS1071" i="24"/>
  <c r="BS1842" i="24"/>
  <c r="BS1072" i="24"/>
  <c r="BS1073" i="24"/>
  <c r="BS1074" i="24"/>
  <c r="BS1075" i="24"/>
  <c r="BS1076" i="24"/>
  <c r="BS1077" i="24"/>
  <c r="BS1078" i="24"/>
  <c r="BS1079" i="24"/>
  <c r="BS1080" i="24"/>
  <c r="BS1081" i="24"/>
  <c r="BS1082" i="24"/>
  <c r="BS1083" i="24"/>
  <c r="BS1084" i="24"/>
  <c r="BS1085" i="24"/>
  <c r="BS1086" i="24"/>
  <c r="BS1087" i="24"/>
  <c r="BS1088" i="24"/>
  <c r="BS1843" i="24"/>
  <c r="BS1844" i="24"/>
  <c r="BS1845" i="24"/>
  <c r="BS1089" i="24"/>
  <c r="BS1846" i="24"/>
  <c r="BS1090" i="24"/>
  <c r="BS1091" i="24"/>
  <c r="BS1847" i="24"/>
  <c r="BS1092" i="24"/>
  <c r="BS1848" i="24"/>
  <c r="BS1093" i="24"/>
  <c r="BS1094" i="24"/>
  <c r="BS1850" i="24"/>
  <c r="BS65" i="24"/>
  <c r="BO2185" i="24"/>
  <c r="BO1154" i="24"/>
  <c r="BO66" i="24"/>
  <c r="BO2102" i="24"/>
  <c r="BO2222" i="24"/>
  <c r="BO2521" i="24"/>
  <c r="BO2520" i="24"/>
  <c r="BO2479" i="24"/>
  <c r="BO103" i="24"/>
  <c r="BO104" i="24"/>
  <c r="BO105" i="24"/>
  <c r="BO2180" i="24"/>
  <c r="BO2276" i="24"/>
  <c r="BO2350" i="24"/>
  <c r="BO2210" i="24"/>
  <c r="BO2311" i="24"/>
  <c r="BO2399" i="24"/>
  <c r="BO2155" i="24"/>
  <c r="BO2242" i="24"/>
  <c r="BO2354" i="24"/>
  <c r="BO2442" i="24"/>
  <c r="BO2095" i="24"/>
  <c r="BO2290" i="24"/>
  <c r="BO2439" i="24"/>
  <c r="BO2396" i="24"/>
  <c r="BO2413" i="24"/>
  <c r="BO2254" i="24"/>
  <c r="BO2289" i="24"/>
  <c r="BO2255" i="24"/>
  <c r="BO2411" i="24"/>
  <c r="BO2410" i="24"/>
  <c r="BO2360" i="24"/>
  <c r="BO1183" i="24"/>
  <c r="BO2388" i="24"/>
  <c r="BO2331" i="24"/>
  <c r="BO1184" i="24"/>
  <c r="BO2412" i="24"/>
  <c r="BO2154" i="24"/>
  <c r="BO2106" i="24"/>
  <c r="BO2380" i="24"/>
  <c r="BO1185" i="24"/>
  <c r="BO2022" i="24"/>
  <c r="BO2258" i="24"/>
  <c r="BO2083" i="24"/>
  <c r="BO2259" i="24"/>
  <c r="BO1186" i="24"/>
  <c r="BO2359" i="24"/>
  <c r="BO1187" i="24"/>
  <c r="BO2313" i="24"/>
  <c r="BO2538" i="24"/>
  <c r="BO1106" i="24"/>
  <c r="BO2529" i="24"/>
  <c r="BO2445" i="24"/>
  <c r="BO1870" i="24"/>
  <c r="BO2178" i="24"/>
  <c r="BO1193" i="24"/>
  <c r="BO1194" i="24"/>
  <c r="BO116" i="24"/>
  <c r="BO2306" i="24"/>
  <c r="BO2441" i="24"/>
  <c r="BO1971" i="24"/>
  <c r="BO2371" i="24"/>
  <c r="BO2071" i="24"/>
  <c r="BO2377" i="24"/>
  <c r="BO2055" i="24"/>
  <c r="BO2037" i="24"/>
  <c r="BO2336" i="24"/>
  <c r="BO117" i="24"/>
  <c r="BO118" i="24"/>
  <c r="BO2149" i="24"/>
  <c r="BO2374" i="24"/>
  <c r="BO2250" i="24"/>
  <c r="BO2197" i="24"/>
  <c r="BO1959" i="24"/>
  <c r="BO2043" i="24"/>
  <c r="BO2267" i="24"/>
  <c r="BO1859" i="24"/>
  <c r="BO1860" i="24"/>
  <c r="BO2268" i="24"/>
  <c r="BO2171" i="24"/>
  <c r="BO2375" i="24"/>
  <c r="BO2029" i="24"/>
  <c r="BO2143" i="24"/>
  <c r="BO2238" i="24"/>
  <c r="BO2056" i="24"/>
  <c r="BO2215" i="24"/>
  <c r="BO2401" i="24"/>
  <c r="BO2383" i="24"/>
  <c r="BO2002" i="24"/>
  <c r="BO2011" i="24"/>
  <c r="BO2105" i="24"/>
  <c r="BO2118" i="24"/>
  <c r="BO1935" i="24"/>
  <c r="BO2228" i="24"/>
  <c r="BO2405" i="24"/>
  <c r="BO2296" i="24"/>
  <c r="BO2372" i="24"/>
  <c r="BO2402" i="24"/>
  <c r="BO2168" i="24"/>
  <c r="BO2039" i="24"/>
  <c r="BO2190" i="24"/>
  <c r="BO2014" i="24"/>
  <c r="BO2003" i="24"/>
  <c r="BO2373" i="24"/>
  <c r="BO2074" i="24"/>
  <c r="BO2174" i="24"/>
  <c r="BO2030" i="24"/>
  <c r="BO2141" i="24"/>
  <c r="BO2184" i="24"/>
  <c r="BO2324" i="24"/>
  <c r="BO2073" i="24"/>
  <c r="BO2015" i="24"/>
  <c r="BO1928" i="24"/>
  <c r="BO2199" i="24"/>
  <c r="BO1981" i="24"/>
  <c r="BO2172" i="24"/>
  <c r="BO2393" i="24"/>
  <c r="BO2230" i="24"/>
  <c r="BO2436" i="24"/>
  <c r="BO2351" i="24"/>
  <c r="BO2400" i="24"/>
  <c r="BO2314" i="24"/>
  <c r="BO2072" i="24"/>
  <c r="BO2063" i="24"/>
  <c r="BO2070" i="24"/>
  <c r="BO2114" i="24"/>
  <c r="BO1994" i="24"/>
  <c r="BO2041" i="24"/>
  <c r="BO2142" i="24"/>
  <c r="BO2343" i="24"/>
  <c r="BO2130" i="24"/>
  <c r="BO2404" i="24"/>
  <c r="BO2443" i="24"/>
  <c r="BO1976" i="24"/>
  <c r="BO2198" i="24"/>
  <c r="BO1973" i="24"/>
  <c r="BO2173" i="24"/>
  <c r="BO1857" i="24"/>
  <c r="BO2140" i="24"/>
  <c r="BO2213" i="24"/>
  <c r="BO2040" i="24"/>
  <c r="BO2001" i="24"/>
  <c r="BO2403" i="24"/>
  <c r="BO1945" i="24"/>
  <c r="BO2446" i="24"/>
  <c r="BO1195" i="24"/>
  <c r="BO2193" i="24"/>
  <c r="BO1196" i="24"/>
  <c r="BO2123" i="24"/>
  <c r="BO119" i="24"/>
  <c r="BO1197" i="24"/>
  <c r="BO2382" i="24"/>
  <c r="BO139" i="24"/>
  <c r="BO140" i="24"/>
  <c r="BO141" i="24"/>
  <c r="BO1207" i="24"/>
  <c r="BO2231" i="24"/>
  <c r="BO2385" i="24"/>
  <c r="BO2057" i="24"/>
  <c r="BO1225" i="24"/>
  <c r="BO1929" i="24"/>
  <c r="BO2316" i="24"/>
  <c r="BO2414" i="24"/>
  <c r="BO2091" i="24"/>
  <c r="BO1226" i="24"/>
  <c r="BO1227" i="24"/>
  <c r="BO1228" i="24"/>
  <c r="BO1233" i="24"/>
  <c r="BO1234" i="24"/>
  <c r="BO2417" i="24"/>
  <c r="BO182" i="24"/>
  <c r="BO2256" i="24"/>
  <c r="BO2415" i="24"/>
  <c r="BO1908" i="24"/>
  <c r="BO2340" i="24"/>
  <c r="BO2225" i="24"/>
  <c r="BO2347" i="24"/>
  <c r="BO1865" i="24"/>
  <c r="BO2272" i="24"/>
  <c r="BO2416" i="24"/>
  <c r="BO2381" i="24"/>
  <c r="BO1949" i="24"/>
  <c r="BO2344" i="24"/>
  <c r="BO2079" i="24"/>
  <c r="BO2206" i="24"/>
  <c r="BO2050" i="24"/>
  <c r="BO1247" i="24"/>
  <c r="BO2028" i="24"/>
  <c r="BO1254" i="24"/>
  <c r="BO1286" i="24"/>
  <c r="BO254" i="24"/>
  <c r="BO2312" i="24"/>
  <c r="BO2473" i="24"/>
  <c r="BO2333" i="24"/>
  <c r="BO2502" i="24"/>
  <c r="BO2342" i="24"/>
  <c r="BO2087" i="24"/>
  <c r="BO2518" i="24"/>
  <c r="BO2482" i="24"/>
  <c r="BO2136" i="24"/>
  <c r="BO1287" i="24"/>
  <c r="BO2490" i="24"/>
  <c r="BO2096" i="24"/>
  <c r="BO2205" i="24"/>
  <c r="BO2281" i="24"/>
  <c r="BO1292" i="24"/>
  <c r="BO2150" i="24"/>
  <c r="BO2527" i="24"/>
  <c r="BO2370" i="24"/>
  <c r="BO320" i="24"/>
  <c r="BO321" i="24"/>
  <c r="BO2122" i="24"/>
  <c r="BO2218" i="24"/>
  <c r="BO1319" i="24"/>
  <c r="BO2515" i="24"/>
  <c r="BO2156" i="24"/>
  <c r="BO1992" i="24"/>
  <c r="BO2429" i="24"/>
  <c r="BO1948" i="24"/>
  <c r="BO2326" i="24"/>
  <c r="BO2240" i="24"/>
  <c r="BO1922" i="24"/>
  <c r="BO2194" i="24"/>
  <c r="BO1996" i="24"/>
  <c r="BO2016" i="24"/>
  <c r="BO2394" i="24"/>
  <c r="BO2076" i="24"/>
  <c r="BO2346" i="24"/>
  <c r="BO1938" i="24"/>
  <c r="BO2317" i="24"/>
  <c r="BO2408" i="24"/>
  <c r="BO1320" i="24"/>
  <c r="BO2092" i="24"/>
  <c r="BO2145" i="24"/>
  <c r="BO2157" i="24"/>
  <c r="BO2252" i="24"/>
  <c r="BO2421" i="24"/>
  <c r="BO2159" i="24"/>
  <c r="BO2220" i="24"/>
  <c r="BO2192" i="24"/>
  <c r="BO2233" i="24"/>
  <c r="BO2234" i="24"/>
  <c r="BO2086" i="24"/>
  <c r="BO325" i="24"/>
  <c r="BO1914" i="24"/>
  <c r="BO1331" i="24"/>
  <c r="BO336" i="24"/>
  <c r="BO337" i="24"/>
  <c r="BO1943" i="24"/>
  <c r="BO1884" i="24"/>
  <c r="BO1966" i="24"/>
  <c r="BO1967" i="24"/>
  <c r="BO2212" i="24"/>
  <c r="BO2024" i="24"/>
  <c r="BO2068" i="24"/>
  <c r="BO1883" i="24"/>
  <c r="BO2427" i="24"/>
  <c r="BO2025" i="24"/>
  <c r="BO2480" i="24"/>
  <c r="BO2483" i="24"/>
  <c r="BO1910" i="24"/>
  <c r="BO2426" i="24"/>
  <c r="BO2433" i="24"/>
  <c r="BO2301" i="24"/>
  <c r="BO2476" i="24"/>
  <c r="BO2428" i="24"/>
  <c r="BO2509" i="24"/>
  <c r="BO2498" i="24"/>
  <c r="BO1968" i="24"/>
  <c r="BO2511" i="24"/>
  <c r="BO2539" i="24"/>
  <c r="BO1885" i="24"/>
  <c r="BO2138" i="24"/>
  <c r="BO2528" i="24"/>
  <c r="BO2237" i="24"/>
  <c r="BO338" i="24"/>
  <c r="BO2532" i="24"/>
  <c r="BO2425" i="24"/>
  <c r="BO2164" i="24"/>
  <c r="BO2395" i="24"/>
  <c r="BO1997" i="24"/>
  <c r="BO1333" i="24"/>
  <c r="BO357" i="24"/>
  <c r="BO358" i="24"/>
  <c r="BO359" i="24"/>
  <c r="BO360" i="24"/>
  <c r="BO361" i="24"/>
  <c r="BO362" i="24"/>
  <c r="BO363" i="24"/>
  <c r="BO364" i="24"/>
  <c r="BO1336" i="24"/>
  <c r="BO365" i="24"/>
  <c r="BO366" i="24"/>
  <c r="BO367" i="24"/>
  <c r="BO368" i="24"/>
  <c r="BO1338" i="24"/>
  <c r="BO1339" i="24"/>
  <c r="BO369" i="24"/>
  <c r="BO370" i="24"/>
  <c r="BO1340" i="24"/>
  <c r="BO371" i="24"/>
  <c r="BO372" i="24"/>
  <c r="BO1341" i="24"/>
  <c r="BO373" i="24"/>
  <c r="BO1342" i="24"/>
  <c r="BO1343" i="24"/>
  <c r="BO374" i="24"/>
  <c r="BO1344" i="24"/>
  <c r="BO1345" i="24"/>
  <c r="BO1346" i="24"/>
  <c r="BO1347" i="24"/>
  <c r="BO375" i="24"/>
  <c r="BO376" i="24"/>
  <c r="BO377" i="24"/>
  <c r="BO1348" i="24"/>
  <c r="BO1349" i="24"/>
  <c r="BO1350" i="24"/>
  <c r="BO1351" i="24"/>
  <c r="BO378" i="24"/>
  <c r="BO379" i="24"/>
  <c r="BO1352" i="24"/>
  <c r="BO380" i="24"/>
  <c r="BO381" i="24"/>
  <c r="BO382" i="24"/>
  <c r="BO1353" i="24"/>
  <c r="BO383" i="24"/>
  <c r="BO384" i="24"/>
  <c r="BO1355" i="24"/>
  <c r="BO2166" i="24"/>
  <c r="BO2517" i="24"/>
  <c r="BO2537" i="24"/>
  <c r="BO2540" i="24"/>
  <c r="BO1915" i="24"/>
  <c r="BO1916" i="24"/>
  <c r="BO2139" i="24"/>
  <c r="BO2497" i="24"/>
  <c r="BO1957" i="24"/>
  <c r="BO2531" i="24"/>
  <c r="BO2182" i="24"/>
  <c r="BO1887" i="24"/>
  <c r="BO2127" i="24"/>
  <c r="BO1991" i="24"/>
  <c r="BO1936" i="24"/>
  <c r="BO2535" i="24"/>
  <c r="BO2112" i="24"/>
  <c r="BO1970" i="24"/>
  <c r="BO2036" i="24"/>
  <c r="BO1956" i="24"/>
  <c r="BO1356" i="24"/>
  <c r="BO385" i="24"/>
  <c r="BO386" i="24"/>
  <c r="BO1357" i="24"/>
  <c r="BO1358" i="24"/>
  <c r="BO1359" i="24"/>
  <c r="BO387" i="24"/>
  <c r="BO1360" i="24"/>
  <c r="BO1361" i="24"/>
  <c r="BO388" i="24"/>
  <c r="BO389" i="24"/>
  <c r="BO1362" i="24"/>
  <c r="BO390" i="24"/>
  <c r="BO391" i="24"/>
  <c r="BO392" i="24"/>
  <c r="BO393" i="24"/>
  <c r="BO394" i="24"/>
  <c r="BO395" i="24"/>
  <c r="BO396" i="24"/>
  <c r="BO397" i="24"/>
  <c r="BO1363" i="24"/>
  <c r="BO398" i="24"/>
  <c r="BO399" i="24"/>
  <c r="BO400" i="24"/>
  <c r="BO401" i="24"/>
  <c r="BO402" i="24"/>
  <c r="BO403" i="24"/>
  <c r="BO404" i="24"/>
  <c r="BO405" i="24"/>
  <c r="BO406" i="24"/>
  <c r="BO407" i="24"/>
  <c r="BO408" i="24"/>
  <c r="BO409" i="24"/>
  <c r="BO410" i="24"/>
  <c r="BO411" i="24"/>
  <c r="BO412" i="24"/>
  <c r="BO413" i="24"/>
  <c r="BO414" i="24"/>
  <c r="BO1364" i="24"/>
  <c r="BO415" i="24"/>
  <c r="BO1366" i="24"/>
  <c r="BO416" i="24"/>
  <c r="BO417" i="24"/>
  <c r="BO1367" i="24"/>
  <c r="BO2125" i="24"/>
  <c r="BO1924" i="24"/>
  <c r="BO2211" i="24"/>
  <c r="BO2305" i="24"/>
  <c r="BO1930" i="24"/>
  <c r="BO2298" i="24"/>
  <c r="BO1863" i="24"/>
  <c r="BO2271" i="24"/>
  <c r="BO2300" i="24"/>
  <c r="BO2005" i="24"/>
  <c r="BO2437" i="24"/>
  <c r="BO2367" i="24"/>
  <c r="BO1864" i="24"/>
  <c r="BO2204" i="24"/>
  <c r="BO2297" i="24"/>
  <c r="BO2077" i="24"/>
  <c r="BO2319" i="24"/>
  <c r="BO2307" i="24"/>
  <c r="BO2384" i="24"/>
  <c r="BO1368" i="24"/>
  <c r="BO2021" i="24"/>
  <c r="BO2245" i="24"/>
  <c r="BO1873" i="24"/>
  <c r="BO2135" i="24"/>
  <c r="BO2137" i="24"/>
  <c r="BO1369" i="24"/>
  <c r="BO2277" i="24"/>
  <c r="BO2227" i="24"/>
  <c r="BO2423" i="24"/>
  <c r="BO1370" i="24"/>
  <c r="BO418" i="24"/>
  <c r="BO419" i="24"/>
  <c r="BO420" i="24"/>
  <c r="BO421" i="24"/>
  <c r="BO422" i="24"/>
  <c r="BO423" i="24"/>
  <c r="BO424" i="24"/>
  <c r="BO1371" i="24"/>
  <c r="BO1372" i="24"/>
  <c r="BO1995" i="24"/>
  <c r="BO2167" i="24"/>
  <c r="BO2119" i="24"/>
  <c r="BO2061" i="24"/>
  <c r="BO2251" i="24"/>
  <c r="BO1993" i="24"/>
  <c r="BO1897" i="24"/>
  <c r="BO2103" i="24"/>
  <c r="BO2104" i="24"/>
  <c r="BO1858" i="24"/>
  <c r="BO2187" i="24"/>
  <c r="BO2089" i="24"/>
  <c r="BO1856" i="24"/>
  <c r="BO2376" i="24"/>
  <c r="BO1978" i="24"/>
  <c r="BO2279" i="24"/>
  <c r="BO2216" i="24"/>
  <c r="BO1855" i="24"/>
  <c r="BO1911" i="24"/>
  <c r="BO1899" i="24"/>
  <c r="BO2144" i="24"/>
  <c r="BO1904" i="24"/>
  <c r="BO1898" i="24"/>
  <c r="BO2287" i="24"/>
  <c r="BO2186" i="24"/>
  <c r="BO1900" i="24"/>
  <c r="BO1972" i="24"/>
  <c r="BO2116" i="24"/>
  <c r="BO2214" i="24"/>
  <c r="BO2075" i="24"/>
  <c r="BO1977" i="24"/>
  <c r="BO2303" i="24"/>
  <c r="BO2435" i="24"/>
  <c r="BO2248" i="24"/>
  <c r="BO1905" i="24"/>
  <c r="BO1947" i="24"/>
  <c r="BO2323" i="24"/>
  <c r="BO2038" i="24"/>
  <c r="BO1927" i="24"/>
  <c r="BO1980" i="24"/>
  <c r="BO2132" i="24"/>
  <c r="BO2170" i="24"/>
  <c r="BO2295" i="24"/>
  <c r="BO2042" i="24"/>
  <c r="BO2286" i="24"/>
  <c r="BO2175" i="24"/>
  <c r="BO1982" i="24"/>
  <c r="BO2013" i="24"/>
  <c r="BO2115" i="24"/>
  <c r="BO2249" i="24"/>
  <c r="BO2131" i="24"/>
  <c r="BO2406" i="24"/>
  <c r="BO2378" i="24"/>
  <c r="BO2294" i="24"/>
  <c r="BO2117" i="24"/>
  <c r="BO2195" i="24"/>
  <c r="BO2387" i="24"/>
  <c r="BO2302" i="24"/>
  <c r="BO2239" i="24"/>
  <c r="BO1854" i="24"/>
  <c r="BO2188" i="24"/>
  <c r="BO2062" i="24"/>
  <c r="BO1917" i="24"/>
  <c r="BO2012" i="24"/>
  <c r="BO2364" i="24"/>
  <c r="BO1937" i="24"/>
  <c r="BO2010" i="24"/>
  <c r="BO1918" i="24"/>
  <c r="BO2315" i="24"/>
  <c r="BO1926" i="24"/>
  <c r="BO1979" i="24"/>
  <c r="BO1946" i="24"/>
  <c r="BO2183" i="24"/>
  <c r="BO1975" i="24"/>
  <c r="BO2009" i="24"/>
  <c r="BO2337" i="24"/>
  <c r="BO2223" i="24"/>
  <c r="BO1891" i="24"/>
  <c r="BO2390" i="24"/>
  <c r="BO2229" i="24"/>
  <c r="BO2196" i="24"/>
  <c r="BO1960" i="24"/>
  <c r="BO2189" i="24"/>
  <c r="BO425" i="24"/>
  <c r="BO426" i="24"/>
  <c r="BO427" i="24"/>
  <c r="BO428" i="24"/>
  <c r="BO1373" i="24"/>
  <c r="BO1374" i="24"/>
  <c r="BO1375" i="24"/>
  <c r="BO429" i="24"/>
  <c r="BO430" i="24"/>
  <c r="BO431" i="24"/>
  <c r="BO1376" i="24"/>
  <c r="BO432" i="24"/>
  <c r="BO433" i="24"/>
  <c r="BO434" i="24"/>
  <c r="BO435" i="24"/>
  <c r="BO1377" i="24"/>
  <c r="BO436" i="24"/>
  <c r="BO437" i="24"/>
  <c r="BO438" i="24"/>
  <c r="BO1378" i="24"/>
  <c r="BO1379" i="24"/>
  <c r="BO439" i="24"/>
  <c r="BO440" i="24"/>
  <c r="BO441" i="24"/>
  <c r="BO1381" i="24"/>
  <c r="BO442" i="24"/>
  <c r="BO443" i="24"/>
  <c r="BO1382" i="24"/>
  <c r="BO444" i="24"/>
  <c r="BO445" i="24"/>
  <c r="BO1383" i="24"/>
  <c r="BO446" i="24"/>
  <c r="BO1384" i="24"/>
  <c r="BO447" i="24"/>
  <c r="BO1385" i="24"/>
  <c r="BO448" i="24"/>
  <c r="BO449" i="24"/>
  <c r="BO450" i="24"/>
  <c r="BO451" i="24"/>
  <c r="BO1386" i="24"/>
  <c r="BO1387" i="24"/>
  <c r="BO1388" i="24"/>
  <c r="BO452" i="24"/>
  <c r="BO453" i="24"/>
  <c r="BO454" i="24"/>
  <c r="BO455" i="24"/>
  <c r="BO456" i="24"/>
  <c r="BO1389" i="24"/>
  <c r="BO457" i="24"/>
  <c r="BO458" i="24"/>
  <c r="BO459" i="24"/>
  <c r="BO460" i="24"/>
  <c r="BO461" i="24"/>
  <c r="BO462" i="24"/>
  <c r="BO463" i="24"/>
  <c r="BO464" i="24"/>
  <c r="BO465" i="24"/>
  <c r="BO466" i="24"/>
  <c r="BO467" i="24"/>
  <c r="BO468" i="24"/>
  <c r="BO469" i="24"/>
  <c r="BO470" i="24"/>
  <c r="BO471" i="24"/>
  <c r="BO472" i="24"/>
  <c r="BO2097" i="24"/>
  <c r="BO1912" i="24"/>
  <c r="BO2019" i="24"/>
  <c r="BO1390" i="24"/>
  <c r="BO1391" i="24"/>
  <c r="BO1392" i="24"/>
  <c r="BO1393" i="24"/>
  <c r="BO1394" i="24"/>
  <c r="BO1395" i="24"/>
  <c r="BO1396" i="24"/>
  <c r="BO1397" i="24"/>
  <c r="BO1962" i="24"/>
  <c r="BO2207" i="24"/>
  <c r="BO2152" i="24"/>
  <c r="BO2045" i="24"/>
  <c r="BO1985" i="24"/>
  <c r="BO2020" i="24"/>
  <c r="BO2151" i="24"/>
  <c r="BO2133" i="24"/>
  <c r="BO2282" i="24"/>
  <c r="BO2320" i="24"/>
  <c r="BO2046" i="24"/>
  <c r="BO2244" i="24"/>
  <c r="BO1398" i="24"/>
  <c r="BO473" i="24"/>
  <c r="BO474" i="24"/>
  <c r="BO475" i="24"/>
  <c r="BO476" i="24"/>
  <c r="BO477" i="24"/>
  <c r="BO478" i="24"/>
  <c r="BO1399" i="24"/>
  <c r="BO479" i="24"/>
  <c r="BO1400" i="24"/>
  <c r="BO480" i="24"/>
  <c r="BO481" i="24"/>
  <c r="BO1894" i="24"/>
  <c r="BO2474" i="24"/>
  <c r="BO1401" i="24"/>
  <c r="BO482" i="24"/>
  <c r="BO483" i="24"/>
  <c r="BO484" i="24"/>
  <c r="BO485" i="24"/>
  <c r="BO486" i="24"/>
  <c r="BO487" i="24"/>
  <c r="BO2526" i="24"/>
  <c r="BO2508" i="24"/>
  <c r="BO2334" i="24"/>
  <c r="BO1944" i="24"/>
  <c r="BO2221" i="24"/>
  <c r="BO488" i="24"/>
  <c r="BO489" i="24"/>
  <c r="BO490" i="24"/>
  <c r="BO491" i="24"/>
  <c r="BO492" i="24"/>
  <c r="BO493" i="24"/>
  <c r="BO494" i="24"/>
  <c r="BO495" i="24"/>
  <c r="BO496" i="24"/>
  <c r="BO497" i="24"/>
  <c r="BO498" i="24"/>
  <c r="BO499" i="24"/>
  <c r="BO500" i="24"/>
  <c r="BO501" i="24"/>
  <c r="BO502" i="24"/>
  <c r="BO503" i="24"/>
  <c r="BO1404" i="24"/>
  <c r="BO504" i="24"/>
  <c r="BO505" i="24"/>
  <c r="BO1405" i="24"/>
  <c r="BO506" i="24"/>
  <c r="BO507" i="24"/>
  <c r="BO508" i="24"/>
  <c r="BO509" i="24"/>
  <c r="BO1406" i="24"/>
  <c r="BO1407" i="24"/>
  <c r="BO1408" i="24"/>
  <c r="BO1409" i="24"/>
  <c r="BO1410" i="24"/>
  <c r="BO1411" i="24"/>
  <c r="BO1412" i="24"/>
  <c r="BO1413" i="24"/>
  <c r="BO1414" i="24"/>
  <c r="BO1415" i="24"/>
  <c r="BO510" i="24"/>
  <c r="BO1416" i="24"/>
  <c r="BO1417" i="24"/>
  <c r="BO1418" i="24"/>
  <c r="BO1419" i="24"/>
  <c r="BO1420" i="24"/>
  <c r="BO1422" i="24"/>
  <c r="BO1958" i="24"/>
  <c r="BO1423" i="24"/>
  <c r="BO1424" i="24"/>
  <c r="BO1425" i="24"/>
  <c r="BO1426" i="24"/>
  <c r="BO511" i="24"/>
  <c r="BO512" i="24"/>
  <c r="BO513" i="24"/>
  <c r="BO514" i="24"/>
  <c r="BO515" i="24"/>
  <c r="BO516" i="24"/>
  <c r="BO517" i="24"/>
  <c r="BO518" i="24"/>
  <c r="BO519" i="24"/>
  <c r="BO520" i="24"/>
  <c r="BO1427" i="24"/>
  <c r="BO521" i="24"/>
  <c r="BO522" i="24"/>
  <c r="BO523" i="24"/>
  <c r="BO2430" i="24"/>
  <c r="BO1954" i="24"/>
  <c r="BO1999" i="24"/>
  <c r="BO2007" i="24"/>
  <c r="BO2499" i="24"/>
  <c r="BO2475" i="24"/>
  <c r="BO1941" i="24"/>
  <c r="BO1428" i="24"/>
  <c r="BO524" i="24"/>
  <c r="BO525" i="24"/>
  <c r="BO1429" i="24"/>
  <c r="BO1430" i="24"/>
  <c r="BO526" i="24"/>
  <c r="BO1431" i="24"/>
  <c r="BO527" i="24"/>
  <c r="BO528" i="24"/>
  <c r="BO529" i="24"/>
  <c r="BO1432" i="24"/>
  <c r="BO530" i="24"/>
  <c r="BO1433" i="24"/>
  <c r="BO1434" i="24"/>
  <c r="BO1907" i="24"/>
  <c r="BO1950" i="24"/>
  <c r="BO531" i="24"/>
  <c r="BO532" i="24"/>
  <c r="BO533" i="24"/>
  <c r="BO534" i="24"/>
  <c r="BO535" i="24"/>
  <c r="BO536" i="24"/>
  <c r="BO1435" i="24"/>
  <c r="BO537" i="24"/>
  <c r="BO1436" i="24"/>
  <c r="BO538" i="24"/>
  <c r="BO539" i="24"/>
  <c r="BO540" i="24"/>
  <c r="BO2450" i="24"/>
  <c r="BO1437" i="24"/>
  <c r="BO541" i="24"/>
  <c r="BO542" i="24"/>
  <c r="BO543" i="24"/>
  <c r="BO1438" i="24"/>
  <c r="BO544" i="24"/>
  <c r="BO545" i="24"/>
  <c r="BO1439" i="24"/>
  <c r="BO1440" i="24"/>
  <c r="BO546" i="24"/>
  <c r="BO1441" i="24"/>
  <c r="BO547" i="24"/>
  <c r="BO548" i="24"/>
  <c r="BO1442" i="24"/>
  <c r="BO549" i="24"/>
  <c r="BO550" i="24"/>
  <c r="BO551" i="24"/>
  <c r="BO1443" i="24"/>
  <c r="BO1444" i="24"/>
  <c r="BO1445" i="24"/>
  <c r="BO2451" i="24"/>
  <c r="BO552" i="24"/>
  <c r="BO1446" i="24"/>
  <c r="BO1447" i="24"/>
  <c r="BO1448" i="24"/>
  <c r="BO553" i="24"/>
  <c r="BO1449" i="24"/>
  <c r="BO1450" i="24"/>
  <c r="BO554" i="24"/>
  <c r="BO555" i="24"/>
  <c r="BO1451" i="24"/>
  <c r="BO1452" i="24"/>
  <c r="BO1453" i="24"/>
  <c r="BO1454" i="24"/>
  <c r="BO556" i="24"/>
  <c r="BO557" i="24"/>
  <c r="BO1455" i="24"/>
  <c r="BO558" i="24"/>
  <c r="BO1456" i="24"/>
  <c r="BO559" i="24"/>
  <c r="BO1457" i="24"/>
  <c r="BO560" i="24"/>
  <c r="BO1458" i="24"/>
  <c r="BO561" i="24"/>
  <c r="BO562" i="24"/>
  <c r="BO1459" i="24"/>
  <c r="BO563" i="24"/>
  <c r="BO1460" i="24"/>
  <c r="BO564" i="24"/>
  <c r="BO1461" i="24"/>
  <c r="BO565" i="24"/>
  <c r="BO1462" i="24"/>
  <c r="BO566" i="24"/>
  <c r="BO1463" i="24"/>
  <c r="BO567" i="24"/>
  <c r="BO568" i="24"/>
  <c r="BO1464" i="24"/>
  <c r="BO569" i="24"/>
  <c r="BO570" i="24"/>
  <c r="BO571" i="24"/>
  <c r="BO572" i="24"/>
  <c r="BO573" i="24"/>
  <c r="BO574" i="24"/>
  <c r="BO575" i="24"/>
  <c r="BO1465" i="24"/>
  <c r="BO1466" i="24"/>
  <c r="BO576" i="24"/>
  <c r="BO2235" i="24"/>
  <c r="BO2310" i="24"/>
  <c r="BO1467" i="24"/>
  <c r="BO1919" i="24"/>
  <c r="BO2176" i="24"/>
  <c r="BO2093" i="24"/>
  <c r="BO2318" i="24"/>
  <c r="BO2366" i="24"/>
  <c r="BO2407" i="24"/>
  <c r="BO2018" i="24"/>
  <c r="BO2146" i="24"/>
  <c r="BO2177" i="24"/>
  <c r="BO2325" i="24"/>
  <c r="BO1913" i="24"/>
  <c r="BO2217" i="24"/>
  <c r="BO1468" i="24"/>
  <c r="BO1469" i="24"/>
  <c r="BO1906" i="24"/>
  <c r="BO2288" i="24"/>
  <c r="BO2120" i="24"/>
  <c r="BO1861" i="24"/>
  <c r="BO1470" i="24"/>
  <c r="BO1879" i="24"/>
  <c r="BO2219" i="24"/>
  <c r="BO2444" i="24"/>
  <c r="BO2263" i="24"/>
  <c r="BO2100" i="24"/>
  <c r="BO2264" i="24"/>
  <c r="BO2246" i="24"/>
  <c r="BO2262" i="24"/>
  <c r="BO2179" i="24"/>
  <c r="BO2209" i="24"/>
  <c r="BO2124" i="24"/>
  <c r="BO1471" i="24"/>
  <c r="BO577" i="24"/>
  <c r="BO578" i="24"/>
  <c r="BO1472" i="24"/>
  <c r="BO579" i="24"/>
  <c r="BO580" i="24"/>
  <c r="BO581" i="24"/>
  <c r="BO582" i="24"/>
  <c r="BO583" i="24"/>
  <c r="BO584" i="24"/>
  <c r="BO1473" i="24"/>
  <c r="BO585" i="24"/>
  <c r="BO586" i="24"/>
  <c r="BO1474" i="24"/>
  <c r="BO587" i="24"/>
  <c r="BO588" i="24"/>
  <c r="BO2047" i="24"/>
  <c r="BO1475" i="24"/>
  <c r="BO1989" i="24"/>
  <c r="BO1878" i="24"/>
  <c r="BO1882" i="24"/>
  <c r="BO1942" i="24"/>
  <c r="BO2110" i="24"/>
  <c r="BO2523" i="24"/>
  <c r="BO2051" i="24"/>
  <c r="BO2487" i="24"/>
  <c r="BO1990" i="24"/>
  <c r="BO2493" i="24"/>
  <c r="BO2023" i="24"/>
  <c r="BO1955" i="24"/>
  <c r="BO2052" i="24"/>
  <c r="BO2101" i="24"/>
  <c r="BO1901" i="24"/>
  <c r="BO2265" i="24"/>
  <c r="BO2000" i="24"/>
  <c r="BO2067" i="24"/>
  <c r="BO589" i="24"/>
  <c r="BO590" i="24"/>
  <c r="BO591" i="24"/>
  <c r="BO592" i="24"/>
  <c r="BO593" i="24"/>
  <c r="BO594" i="24"/>
  <c r="BO595" i="24"/>
  <c r="BO596" i="24"/>
  <c r="BO597" i="24"/>
  <c r="BO598" i="24"/>
  <c r="BO599" i="24"/>
  <c r="BO600" i="24"/>
  <c r="BO601" i="24"/>
  <c r="BO602" i="24"/>
  <c r="BO603" i="24"/>
  <c r="BO1903" i="24"/>
  <c r="BO1853" i="24"/>
  <c r="BO2285" i="24"/>
  <c r="BO1852" i="24"/>
  <c r="BO2054" i="24"/>
  <c r="BO604" i="24"/>
  <c r="BO605" i="24"/>
  <c r="BO606" i="24"/>
  <c r="BO607" i="24"/>
  <c r="BO608" i="24"/>
  <c r="BO609" i="24"/>
  <c r="BO610" i="24"/>
  <c r="BO611" i="24"/>
  <c r="BO612" i="24"/>
  <c r="BO613" i="24"/>
  <c r="BO614" i="24"/>
  <c r="BO615" i="24"/>
  <c r="BO616" i="24"/>
  <c r="BO1479" i="24"/>
  <c r="BO617" i="24"/>
  <c r="BO618" i="24"/>
  <c r="BO619" i="24"/>
  <c r="BO620" i="24"/>
  <c r="BO621" i="24"/>
  <c r="BO622" i="24"/>
  <c r="BO623" i="24"/>
  <c r="BO624" i="24"/>
  <c r="BO625" i="24"/>
  <c r="BO626" i="24"/>
  <c r="BO627" i="24"/>
  <c r="BO628" i="24"/>
  <c r="BO629" i="24"/>
  <c r="BO1481" i="24"/>
  <c r="BO630" i="24"/>
  <c r="BO631" i="24"/>
  <c r="BO632" i="24"/>
  <c r="BO633" i="24"/>
  <c r="BO634" i="24"/>
  <c r="BO635" i="24"/>
  <c r="BO636" i="24"/>
  <c r="BO637" i="24"/>
  <c r="BO638" i="24"/>
  <c r="BO639" i="24"/>
  <c r="BO640" i="24"/>
  <c r="BO641" i="24"/>
  <c r="BO642" i="24"/>
  <c r="BO1483" i="24"/>
  <c r="BO1484" i="24"/>
  <c r="BO1485" i="24"/>
  <c r="BO1486" i="24"/>
  <c r="BO1487" i="24"/>
  <c r="BO1488" i="24"/>
  <c r="BO643" i="24"/>
  <c r="BO1489" i="24"/>
  <c r="BO644" i="24"/>
  <c r="BO1490" i="24"/>
  <c r="BO1491" i="24"/>
  <c r="BO1492" i="24"/>
  <c r="BO1493" i="24"/>
  <c r="BO1494" i="24"/>
  <c r="BO1495" i="24"/>
  <c r="BO1496" i="24"/>
  <c r="BO1497" i="24"/>
  <c r="BO1498" i="24"/>
  <c r="BO645" i="24"/>
  <c r="BO1499" i="24"/>
  <c r="BO1500" i="24"/>
  <c r="BO1501" i="24"/>
  <c r="BO1502" i="24"/>
  <c r="BO1503" i="24"/>
  <c r="BO1504" i="24"/>
  <c r="BO1505" i="24"/>
  <c r="BO1506" i="24"/>
  <c r="BO2082" i="24"/>
  <c r="BO1872" i="24"/>
  <c r="BO646" i="24"/>
  <c r="BO647" i="24"/>
  <c r="BO1507" i="24"/>
  <c r="BO648" i="24"/>
  <c r="BO649" i="24"/>
  <c r="BO650" i="24"/>
  <c r="BO651" i="24"/>
  <c r="BO652" i="24"/>
  <c r="BO1509" i="24"/>
  <c r="BO653" i="24"/>
  <c r="BO2241" i="24"/>
  <c r="BO1862" i="24"/>
  <c r="BO1974" i="24"/>
  <c r="BO1920" i="24"/>
  <c r="BO2202" i="24"/>
  <c r="BO2329" i="24"/>
  <c r="BO1983" i="24"/>
  <c r="BO2004" i="24"/>
  <c r="BO2203" i="24"/>
  <c r="BO2031" i="24"/>
  <c r="BO2328" i="24"/>
  <c r="BO2017" i="24"/>
  <c r="BO2094" i="24"/>
  <c r="BO2269" i="24"/>
  <c r="BO1939" i="24"/>
  <c r="BO2044" i="24"/>
  <c r="BO2365" i="24"/>
  <c r="BO2327" i="24"/>
  <c r="BO654" i="24"/>
  <c r="BO1510" i="24"/>
  <c r="BO1511" i="24"/>
  <c r="BO1512" i="24"/>
  <c r="BO1513" i="24"/>
  <c r="BO655" i="24"/>
  <c r="BO1514" i="24"/>
  <c r="BO1515" i="24"/>
  <c r="BO1516" i="24"/>
  <c r="BO1517" i="24"/>
  <c r="BO656" i="24"/>
  <c r="BO1518" i="24"/>
  <c r="BO657" i="24"/>
  <c r="BO658" i="24"/>
  <c r="BO659" i="24"/>
  <c r="BO1519" i="24"/>
  <c r="BO1520" i="24"/>
  <c r="BO660" i="24"/>
  <c r="BO1521" i="24"/>
  <c r="BO1522" i="24"/>
  <c r="BO2452" i="24"/>
  <c r="BO1523" i="24"/>
  <c r="BO1524" i="24"/>
  <c r="BO2349" i="24"/>
  <c r="BO2353" i="24"/>
  <c r="BO1525" i="24"/>
  <c r="BO661" i="24"/>
  <c r="BO662" i="24"/>
  <c r="BO663" i="24"/>
  <c r="BO664" i="24"/>
  <c r="BO665" i="24"/>
  <c r="BO666" i="24"/>
  <c r="BO2522" i="24"/>
  <c r="BO2035" i="24"/>
  <c r="BO1527" i="24"/>
  <c r="BO667" i="24"/>
  <c r="BO668" i="24"/>
  <c r="BO669" i="24"/>
  <c r="BO1528" i="24"/>
  <c r="BO670" i="24"/>
  <c r="BO671" i="24"/>
  <c r="BO11" i="24"/>
  <c r="BO672" i="24"/>
  <c r="BO1529" i="24"/>
  <c r="BO1530" i="24"/>
  <c r="BO1531" i="24"/>
  <c r="BO673" i="24"/>
  <c r="BO1532" i="24"/>
  <c r="BO674" i="24"/>
  <c r="BO675" i="24"/>
  <c r="BO676" i="24"/>
  <c r="BO1533" i="24"/>
  <c r="BO1964" i="24"/>
  <c r="BO2085" i="24"/>
  <c r="BO2160" i="24"/>
  <c r="BO2033" i="24"/>
  <c r="BO2261" i="24"/>
  <c r="BO2341" i="24"/>
  <c r="BO1988" i="24"/>
  <c r="BO2260" i="24"/>
  <c r="BO1987" i="24"/>
  <c r="BO1965" i="24"/>
  <c r="BO2059" i="24"/>
  <c r="BO677" i="24"/>
  <c r="BO1534" i="24"/>
  <c r="BO678" i="24"/>
  <c r="BO1535" i="24"/>
  <c r="BO1536" i="24"/>
  <c r="BO1537" i="24"/>
  <c r="BO679" i="24"/>
  <c r="BO1538" i="24"/>
  <c r="BO680" i="24"/>
  <c r="BO1539" i="24"/>
  <c r="BO681" i="24"/>
  <c r="BO682" i="24"/>
  <c r="BO2363" i="24"/>
  <c r="BO2481" i="24"/>
  <c r="BO2362" i="24"/>
  <c r="BO1540" i="24"/>
  <c r="BO1541" i="24"/>
  <c r="BO683" i="24"/>
  <c r="BO684" i="24"/>
  <c r="BO685" i="24"/>
  <c r="BO1542" i="24"/>
  <c r="BO686" i="24"/>
  <c r="BO687" i="24"/>
  <c r="BO688" i="24"/>
  <c r="BO689" i="24"/>
  <c r="BO690" i="24"/>
  <c r="BO691" i="24"/>
  <c r="BO1543" i="24"/>
  <c r="BO692" i="24"/>
  <c r="BO1544" i="24"/>
  <c r="BO1545" i="24"/>
  <c r="BO693" i="24"/>
  <c r="BO694" i="24"/>
  <c r="BO695" i="24"/>
  <c r="BO696" i="24"/>
  <c r="BO2486" i="24"/>
  <c r="BO1546" i="24"/>
  <c r="BO2049" i="24"/>
  <c r="BO2534" i="24"/>
  <c r="BO2008" i="24"/>
  <c r="BO1921" i="24"/>
  <c r="BO2066" i="24"/>
  <c r="BO1547" i="24"/>
  <c r="BO1548" i="24"/>
  <c r="BO697" i="24"/>
  <c r="BO1549" i="24"/>
  <c r="BO698" i="24"/>
  <c r="BO1925" i="24"/>
  <c r="BO2335" i="24"/>
  <c r="BO1550" i="24"/>
  <c r="BO2505" i="24"/>
  <c r="BO699" i="24"/>
  <c r="BO1889" i="24"/>
  <c r="BO1551" i="24"/>
  <c r="BO700" i="24"/>
  <c r="BO701" i="24"/>
  <c r="BO1552" i="24"/>
  <c r="BO1553" i="24"/>
  <c r="BO702" i="24"/>
  <c r="BO1554" i="24"/>
  <c r="BO2488" i="24"/>
  <c r="BO1881" i="24"/>
  <c r="BO703" i="24"/>
  <c r="BO704" i="24"/>
  <c r="BO705" i="24"/>
  <c r="BO706" i="24"/>
  <c r="BO707" i="24"/>
  <c r="BO708" i="24"/>
  <c r="BO709" i="24"/>
  <c r="BO710" i="24"/>
  <c r="BO1555" i="24"/>
  <c r="BO1556" i="24"/>
  <c r="BO1557" i="24"/>
  <c r="BO1558" i="24"/>
  <c r="BO711" i="24"/>
  <c r="BO1559" i="24"/>
  <c r="BO1560" i="24"/>
  <c r="BO712" i="24"/>
  <c r="BO1561" i="24"/>
  <c r="BO1562" i="24"/>
  <c r="BO1563" i="24"/>
  <c r="BO1564" i="24"/>
  <c r="BO1565" i="24"/>
  <c r="BO713" i="24"/>
  <c r="BO714" i="24"/>
  <c r="BO715" i="24"/>
  <c r="BO1566" i="24"/>
  <c r="BO2369" i="24"/>
  <c r="BO1998" i="24"/>
  <c r="BO2099" i="24"/>
  <c r="BO1931" i="24"/>
  <c r="BO2108" i="24"/>
  <c r="BO2191" i="24"/>
  <c r="BO2283" i="24"/>
  <c r="BO1869" i="24"/>
  <c r="BO1952" i="24"/>
  <c r="BO1567" i="24"/>
  <c r="BO1568" i="24"/>
  <c r="BO716" i="24"/>
  <c r="BO717" i="24"/>
  <c r="BO718" i="24"/>
  <c r="BO719" i="24"/>
  <c r="BO720" i="24"/>
  <c r="BO721" i="24"/>
  <c r="BO722" i="24"/>
  <c r="BO723" i="24"/>
  <c r="BO724" i="24"/>
  <c r="BO725" i="24"/>
  <c r="BO726" i="24"/>
  <c r="BO727" i="24"/>
  <c r="BO728" i="24"/>
  <c r="BO729" i="24"/>
  <c r="BO730" i="24"/>
  <c r="BO731" i="24"/>
  <c r="BO732" i="24"/>
  <c r="BO1569" i="24"/>
  <c r="BO733" i="24"/>
  <c r="BO734" i="24"/>
  <c r="BO1570" i="24"/>
  <c r="BO735" i="24"/>
  <c r="BO736" i="24"/>
  <c r="BO1571" i="24"/>
  <c r="BO737" i="24"/>
  <c r="BO738" i="24"/>
  <c r="BO739" i="24"/>
  <c r="BO1932" i="24"/>
  <c r="BO2232" i="24"/>
  <c r="BO2081" i="24"/>
  <c r="BO2109" i="24"/>
  <c r="BO2356" i="24"/>
  <c r="BO2273" i="24"/>
  <c r="BO2309" i="24"/>
  <c r="BO2048" i="24"/>
  <c r="BO2361" i="24"/>
  <c r="BO2032" i="24"/>
  <c r="BO2418" i="24"/>
  <c r="BO740" i="24"/>
  <c r="BO741" i="24"/>
  <c r="BO742" i="24"/>
  <c r="BO1572" i="24"/>
  <c r="BO743" i="24"/>
  <c r="BO744" i="24"/>
  <c r="BO1573" i="24"/>
  <c r="BO1574" i="24"/>
  <c r="BO1575" i="24"/>
  <c r="BO1576" i="24"/>
  <c r="BO745" i="24"/>
  <c r="BO1577" i="24"/>
  <c r="BO746" i="24"/>
  <c r="BO1578" i="24"/>
  <c r="BO1579" i="24"/>
  <c r="BO747" i="24"/>
  <c r="BO748" i="24"/>
  <c r="BO749" i="24"/>
  <c r="BO1580" i="24"/>
  <c r="BO1581" i="24"/>
  <c r="BO1582" i="24"/>
  <c r="BO1583" i="24"/>
  <c r="BO1584" i="24"/>
  <c r="BO750" i="24"/>
  <c r="BO1585" i="24"/>
  <c r="BO751" i="24"/>
  <c r="BO1586" i="24"/>
  <c r="BO752" i="24"/>
  <c r="BO1587" i="24"/>
  <c r="BO753" i="24"/>
  <c r="BO1588" i="24"/>
  <c r="BO754" i="24"/>
  <c r="BO755" i="24"/>
  <c r="BO756" i="24"/>
  <c r="BO2453" i="24"/>
  <c r="BO1589" i="24"/>
  <c r="BO757" i="24"/>
  <c r="BO1590" i="24"/>
  <c r="BO1591" i="24"/>
  <c r="BO1592" i="24"/>
  <c r="BO1593" i="24"/>
  <c r="BO1594" i="24"/>
  <c r="BO758" i="24"/>
  <c r="BO1595" i="24"/>
  <c r="BO759" i="24"/>
  <c r="BO1596" i="24"/>
  <c r="BO760" i="24"/>
  <c r="BO761" i="24"/>
  <c r="BO762" i="24"/>
  <c r="BO1597" i="24"/>
  <c r="BO1598" i="24"/>
  <c r="BO763" i="24"/>
  <c r="BO764" i="24"/>
  <c r="BO1599" i="24"/>
  <c r="BO1600" i="24"/>
  <c r="BO765" i="24"/>
  <c r="BO1601" i="24"/>
  <c r="BO1602" i="24"/>
  <c r="BO1603" i="24"/>
  <c r="BO766" i="24"/>
  <c r="BO767" i="24"/>
  <c r="BO1604" i="24"/>
  <c r="BO1605" i="24"/>
  <c r="BO768" i="24"/>
  <c r="BO1606" i="24"/>
  <c r="BO1607" i="24"/>
  <c r="BO769" i="24"/>
  <c r="BO770" i="24"/>
  <c r="BO1608" i="24"/>
  <c r="BO1609" i="24"/>
  <c r="BO771" i="24"/>
  <c r="BO772" i="24"/>
  <c r="BO1610" i="24"/>
  <c r="BO1611" i="24"/>
  <c r="BO773" i="24"/>
  <c r="BO1612" i="24"/>
  <c r="BO774" i="24"/>
  <c r="BO1613" i="24"/>
  <c r="BO1614" i="24"/>
  <c r="BO1615" i="24"/>
  <c r="BO775" i="24"/>
  <c r="BO1616" i="24"/>
  <c r="BO776" i="24"/>
  <c r="BO777" i="24"/>
  <c r="BO778" i="24"/>
  <c r="BO779" i="24"/>
  <c r="BO1617" i="24"/>
  <c r="BO1618" i="24"/>
  <c r="BO780" i="24"/>
  <c r="BO1619" i="24"/>
  <c r="BO781" i="24"/>
  <c r="BO782" i="24"/>
  <c r="BO783" i="24"/>
  <c r="BO784" i="24"/>
  <c r="BO785" i="24"/>
  <c r="BO786" i="24"/>
  <c r="BO787" i="24"/>
  <c r="BO788" i="24"/>
  <c r="BO789" i="24"/>
  <c r="BO790" i="24"/>
  <c r="BO1621" i="24"/>
  <c r="BO1622" i="24"/>
  <c r="BO791" i="24"/>
  <c r="BO792" i="24"/>
  <c r="BO1623" i="24"/>
  <c r="BO1624" i="24"/>
  <c r="BO793" i="24"/>
  <c r="BO1625" i="24"/>
  <c r="BO1626" i="24"/>
  <c r="BO1627" i="24"/>
  <c r="BO794" i="24"/>
  <c r="BO795" i="24"/>
  <c r="BO1628" i="24"/>
  <c r="BO796" i="24"/>
  <c r="BO1629" i="24"/>
  <c r="BO797" i="24"/>
  <c r="BO1630" i="24"/>
  <c r="BO798" i="24"/>
  <c r="BO1631" i="24"/>
  <c r="BO1632" i="24"/>
  <c r="BO1633" i="24"/>
  <c r="BO1634" i="24"/>
  <c r="BO799" i="24"/>
  <c r="BO800" i="24"/>
  <c r="BO801" i="24"/>
  <c r="BO1635" i="24"/>
  <c r="BO1636" i="24"/>
  <c r="BO802" i="24"/>
  <c r="BO803" i="24"/>
  <c r="BO804" i="24"/>
  <c r="BO1637" i="24"/>
  <c r="BO1638" i="24"/>
  <c r="BO1639" i="24"/>
  <c r="BO805" i="24"/>
  <c r="BO1640" i="24"/>
  <c r="BO1641" i="24"/>
  <c r="BO1642" i="24"/>
  <c r="BO1643" i="24"/>
  <c r="BO806" i="24"/>
  <c r="BO807" i="24"/>
  <c r="BO1644" i="24"/>
  <c r="BO2420" i="24"/>
  <c r="BO1892" i="24"/>
  <c r="BO1645" i="24"/>
  <c r="BO847" i="24"/>
  <c r="BO1661" i="24"/>
  <c r="BO1674" i="24"/>
  <c r="BO2332" i="24"/>
  <c r="BO2321" i="24"/>
  <c r="BO1871" i="24"/>
  <c r="BO2494" i="24"/>
  <c r="BO866" i="24"/>
  <c r="BO1675" i="24"/>
  <c r="BO1676" i="24"/>
  <c r="BO1677" i="24"/>
  <c r="BO877" i="24"/>
  <c r="BO878" i="24"/>
  <c r="BO1101" i="24"/>
  <c r="BO1681" i="24"/>
  <c r="BO1682" i="24"/>
  <c r="BO2148" i="24"/>
  <c r="BO2147" i="24"/>
  <c r="BO2064" i="24"/>
  <c r="BO2438" i="24"/>
  <c r="BO1890" i="24"/>
  <c r="BO2253" i="24"/>
  <c r="BO2409" i="24"/>
  <c r="BO2200" i="24"/>
  <c r="BO2352" i="24"/>
  <c r="BO1984" i="24"/>
  <c r="BO2431" i="24"/>
  <c r="BO2304" i="24"/>
  <c r="BO2270" i="24"/>
  <c r="BO2065" i="24"/>
  <c r="BO2379" i="24"/>
  <c r="BO2338" i="24"/>
  <c r="BO2339" i="24"/>
  <c r="BO2201" i="24"/>
  <c r="BO2280" i="24"/>
  <c r="BO2060" i="24"/>
  <c r="BO1683" i="24"/>
  <c r="BO1709" i="24"/>
  <c r="BO892" i="24"/>
  <c r="BO2519" i="24"/>
  <c r="BO893" i="24"/>
  <c r="BO2226" i="24"/>
  <c r="BO2291" i="24"/>
  <c r="BO2257" i="24"/>
  <c r="BO2432" i="24"/>
  <c r="BO2080" i="24"/>
  <c r="BO2392" i="24"/>
  <c r="BO2308" i="24"/>
  <c r="BO2243" i="24"/>
  <c r="BO1923" i="24"/>
  <c r="BO2391" i="24"/>
  <c r="BO1951" i="24"/>
  <c r="BO2348" i="24"/>
  <c r="BO2169" i="24"/>
  <c r="BO1961" i="24"/>
  <c r="BO1866" i="24"/>
  <c r="BO2330" i="24"/>
  <c r="BO2121" i="24"/>
  <c r="BO1868" i="24"/>
  <c r="BO2299" i="24"/>
  <c r="BO2107" i="24"/>
  <c r="BO1867" i="24"/>
  <c r="BO2355" i="24"/>
  <c r="BO1710" i="24"/>
  <c r="BO2424" i="24"/>
  <c r="BO2506" i="24"/>
  <c r="BO1712" i="24"/>
  <c r="BO2389" i="24"/>
  <c r="BO2163" i="24"/>
  <c r="BO1720" i="24"/>
  <c r="BO2434" i="24"/>
  <c r="BO922" i="24"/>
  <c r="BO2098" i="24"/>
  <c r="BO1953" i="24"/>
  <c r="BO2161" i="24"/>
  <c r="BO2058" i="24"/>
  <c r="BO1875" i="24"/>
  <c r="BO1876" i="24"/>
  <c r="BO1874" i="24"/>
  <c r="BO2084" i="24"/>
  <c r="BO2292" i="24"/>
  <c r="BO2322" i="24"/>
  <c r="BO2053" i="24"/>
  <c r="BO2162" i="24"/>
  <c r="BO2440" i="24"/>
  <c r="BO1738" i="24"/>
  <c r="BO2524" i="24"/>
  <c r="BO941" i="24"/>
  <c r="BO2459" i="24"/>
  <c r="BO942" i="24"/>
  <c r="BO1743" i="24"/>
  <c r="BO1744" i="24"/>
  <c r="BO943" i="24"/>
  <c r="BO2460" i="24"/>
  <c r="BO2500" i="24"/>
  <c r="BO1745" i="24"/>
  <c r="BO2478" i="24"/>
  <c r="BO2422" i="24"/>
  <c r="BO1096" i="24"/>
  <c r="BO2126" i="24"/>
  <c r="BO2512" i="24"/>
  <c r="BO2510" i="24"/>
  <c r="BO2485" i="24"/>
  <c r="BO1746" i="24"/>
  <c r="BO2165" i="24"/>
  <c r="BO1747" i="24"/>
  <c r="BO1748" i="24"/>
  <c r="BO1749" i="24"/>
  <c r="BO1750" i="24"/>
  <c r="BO1751" i="24"/>
  <c r="BO1758" i="24"/>
  <c r="BO2158" i="24"/>
  <c r="BO1759" i="24"/>
  <c r="BO952" i="24"/>
  <c r="BO1760" i="24"/>
  <c r="BO1761" i="24"/>
  <c r="BO953" i="24"/>
  <c r="BO954" i="24"/>
  <c r="BO955" i="24"/>
  <c r="BO956" i="24"/>
  <c r="BO957" i="24"/>
  <c r="BO958" i="24"/>
  <c r="BO1762" i="24"/>
  <c r="BO959" i="24"/>
  <c r="BO1763" i="24"/>
  <c r="BO960" i="24"/>
  <c r="BO961" i="24"/>
  <c r="BO1764" i="24"/>
  <c r="BO968" i="24"/>
  <c r="BO969" i="24"/>
  <c r="BO13" i="24"/>
  <c r="BO1771" i="24"/>
  <c r="BO1772" i="24"/>
  <c r="BO2275" i="24"/>
  <c r="BO2034" i="24"/>
  <c r="BO1877" i="24"/>
  <c r="BO1773" i="24"/>
  <c r="BO2419" i="24"/>
  <c r="BO2006" i="24"/>
  <c r="BO1986" i="24"/>
  <c r="BO2274" i="24"/>
  <c r="BO1097" i="24"/>
  <c r="BO2525" i="24"/>
  <c r="BO988" i="24"/>
  <c r="BO989" i="24"/>
  <c r="BO990" i="24"/>
  <c r="BO2224" i="24"/>
  <c r="BO2134" i="24"/>
  <c r="BO2386" i="24"/>
  <c r="BO2398" i="24"/>
  <c r="BO2208" i="24"/>
  <c r="BO1940" i="24"/>
  <c r="BO1796" i="24"/>
  <c r="BO2345" i="24"/>
  <c r="BO2284" i="24"/>
  <c r="BO2397" i="24"/>
  <c r="BO2358" i="24"/>
  <c r="BO991" i="24"/>
  <c r="BO992" i="24"/>
  <c r="BO2357" i="24"/>
  <c r="BO1893" i="24"/>
  <c r="BO1851" i="24"/>
  <c r="BO14" i="24"/>
  <c r="BO15" i="24"/>
  <c r="BO1109" i="24"/>
  <c r="BO1110" i="24"/>
  <c r="BO1111" i="24"/>
  <c r="BO1112" i="24"/>
  <c r="BO1113" i="24"/>
  <c r="BO1114" i="24"/>
  <c r="BO1115" i="24"/>
  <c r="BO1116" i="24"/>
  <c r="BO16" i="24"/>
  <c r="BO1117" i="24"/>
  <c r="BO17" i="24"/>
  <c r="BO1118" i="24"/>
  <c r="BO18" i="24"/>
  <c r="BO19" i="24"/>
  <c r="BO20" i="24"/>
  <c r="BO21" i="24"/>
  <c r="BO1119" i="24"/>
  <c r="BO22" i="24"/>
  <c r="BO23" i="24"/>
  <c r="BO1120" i="24"/>
  <c r="BO1121" i="24"/>
  <c r="BO24" i="24"/>
  <c r="BO25" i="24"/>
  <c r="BO26" i="24"/>
  <c r="BO27" i="24"/>
  <c r="BO1122" i="24"/>
  <c r="BO28" i="24"/>
  <c r="BO1124" i="24"/>
  <c r="BO29" i="24"/>
  <c r="BO1125" i="24"/>
  <c r="BO1126" i="24"/>
  <c r="BO1127" i="24"/>
  <c r="BO30" i="24"/>
  <c r="BO31" i="24"/>
  <c r="BO1128" i="24"/>
  <c r="BO32" i="24"/>
  <c r="BO33" i="24"/>
  <c r="BO1129" i="24"/>
  <c r="BO34" i="24"/>
  <c r="BO1130" i="24"/>
  <c r="BO35" i="24"/>
  <c r="BO36" i="24"/>
  <c r="BO1131" i="24"/>
  <c r="BO1132" i="24"/>
  <c r="BO1133" i="24"/>
  <c r="BO1134" i="24"/>
  <c r="BO37" i="24"/>
  <c r="BO38" i="24"/>
  <c r="BO39" i="24"/>
  <c r="BO40" i="24"/>
  <c r="BO41" i="24"/>
  <c r="BO42" i="24"/>
  <c r="BO43" i="24"/>
  <c r="BO44" i="24"/>
  <c r="BO1135" i="24"/>
  <c r="BO45" i="24"/>
  <c r="BO46" i="24"/>
  <c r="BO1136" i="24"/>
  <c r="BO47" i="24"/>
  <c r="BO48" i="24"/>
  <c r="BO1137" i="24"/>
  <c r="BO1138" i="24"/>
  <c r="BO49" i="24"/>
  <c r="BO1139" i="24"/>
  <c r="BO1140" i="24"/>
  <c r="BO1141" i="24"/>
  <c r="BO1142" i="24"/>
  <c r="BO50" i="24"/>
  <c r="BO1143" i="24"/>
  <c r="BO1144" i="24"/>
  <c r="BO51" i="24"/>
  <c r="BO52" i="24"/>
  <c r="BO53" i="24"/>
  <c r="BO54" i="24"/>
  <c r="BO55" i="24"/>
  <c r="BO56" i="24"/>
  <c r="BO1145" i="24"/>
  <c r="BO57" i="24"/>
  <c r="BO58" i="24"/>
  <c r="BO59" i="24"/>
  <c r="BO1146" i="24"/>
  <c r="BO60" i="24"/>
  <c r="BO1147" i="24"/>
  <c r="BO1148" i="24"/>
  <c r="BO1149" i="24"/>
  <c r="BO1150" i="24"/>
  <c r="BO61" i="24"/>
  <c r="BO62" i="24"/>
  <c r="BO1151" i="24"/>
  <c r="BO63" i="24"/>
  <c r="BO2128" i="24"/>
  <c r="BO2530" i="24"/>
  <c r="BO2501" i="24"/>
  <c r="BO2495" i="24"/>
  <c r="BO2247" i="24"/>
  <c r="BO1108" i="24"/>
  <c r="BO1107" i="24"/>
  <c r="BO2504" i="24"/>
  <c r="BO64" i="24"/>
  <c r="BO1888" i="24"/>
  <c r="BO2533" i="24"/>
  <c r="BO2503" i="24"/>
  <c r="BO2027" i="24"/>
  <c r="BO2069" i="24"/>
  <c r="BO2026" i="24"/>
  <c r="BO1152" i="24"/>
  <c r="BO1153" i="24"/>
  <c r="BO1155" i="24"/>
  <c r="BO1156" i="24"/>
  <c r="BO2113" i="24"/>
  <c r="BO67" i="24"/>
  <c r="BO1157" i="24"/>
  <c r="BO1158" i="24"/>
  <c r="BO68" i="24"/>
  <c r="BO69" i="24"/>
  <c r="BO70" i="24"/>
  <c r="BO71" i="24"/>
  <c r="BO72" i="24"/>
  <c r="BO73" i="24"/>
  <c r="BO74" i="24"/>
  <c r="BO75" i="24"/>
  <c r="BO76" i="24"/>
  <c r="BO1159" i="24"/>
  <c r="BO1160" i="24"/>
  <c r="BO2492" i="24"/>
  <c r="BO1161" i="24"/>
  <c r="BO1162" i="24"/>
  <c r="BO1163" i="24"/>
  <c r="BO77" i="24"/>
  <c r="BO78" i="24"/>
  <c r="BO79" i="24"/>
  <c r="BO1164" i="24"/>
  <c r="BO1165" i="24"/>
  <c r="BO80" i="24"/>
  <c r="BO81" i="24"/>
  <c r="BO82" i="24"/>
  <c r="BO83" i="24"/>
  <c r="BO1166" i="24"/>
  <c r="BO1167" i="24"/>
  <c r="BO1168" i="24"/>
  <c r="BO84" i="24"/>
  <c r="BO1169" i="24"/>
  <c r="BO85" i="24"/>
  <c r="BO1170" i="24"/>
  <c r="BO86" i="24"/>
  <c r="BO87" i="24"/>
  <c r="BO88" i="24"/>
  <c r="BO1171" i="24"/>
  <c r="BO89" i="24"/>
  <c r="BO1172" i="24"/>
  <c r="BO1173" i="24"/>
  <c r="BO1174" i="24"/>
  <c r="BO90" i="24"/>
  <c r="BO1175" i="24"/>
  <c r="BO1176" i="24"/>
  <c r="BO91" i="24"/>
  <c r="BO92" i="24"/>
  <c r="BO93" i="24"/>
  <c r="BO94" i="24"/>
  <c r="BO95" i="24"/>
  <c r="BO1178" i="24"/>
  <c r="BO96" i="24"/>
  <c r="BO1179" i="24"/>
  <c r="BO97" i="24"/>
  <c r="BO98" i="24"/>
  <c r="BO99" i="24"/>
  <c r="BO1180" i="24"/>
  <c r="BO1181" i="24"/>
  <c r="BO100" i="24"/>
  <c r="BO1182" i="24"/>
  <c r="BO101" i="24"/>
  <c r="BO102" i="24"/>
  <c r="BO106" i="24"/>
  <c r="BO2447" i="24"/>
  <c r="BO107" i="24"/>
  <c r="BO1188" i="24"/>
  <c r="BO1189" i="24"/>
  <c r="BO1190" i="24"/>
  <c r="BO108" i="24"/>
  <c r="BO1191" i="24"/>
  <c r="BO2513" i="24"/>
  <c r="BO109" i="24"/>
  <c r="BO2078" i="24"/>
  <c r="BO110" i="24"/>
  <c r="BO111" i="24"/>
  <c r="BO1192" i="24"/>
  <c r="BO112" i="24"/>
  <c r="BO113" i="24"/>
  <c r="BO114" i="24"/>
  <c r="BO115" i="24"/>
  <c r="BO1198" i="24"/>
  <c r="BO1199" i="24"/>
  <c r="BO120" i="24"/>
  <c r="BO121" i="24"/>
  <c r="BO1200" i="24"/>
  <c r="BO122" i="24"/>
  <c r="BO1201" i="24"/>
  <c r="BO123" i="24"/>
  <c r="BO124" i="24"/>
  <c r="BO125" i="24"/>
  <c r="BO126" i="24"/>
  <c r="BO127" i="24"/>
  <c r="BO128" i="24"/>
  <c r="BO129" i="24"/>
  <c r="BO130" i="24"/>
  <c r="BO1202" i="24"/>
  <c r="BO131" i="24"/>
  <c r="BO132" i="24"/>
  <c r="BO133" i="24"/>
  <c r="BO134" i="24"/>
  <c r="BO1203" i="24"/>
  <c r="BO135" i="24"/>
  <c r="BO1204" i="24"/>
  <c r="BO136" i="24"/>
  <c r="BO1205" i="24"/>
  <c r="BO1206" i="24"/>
  <c r="BO137" i="24"/>
  <c r="BO138" i="24"/>
  <c r="BO142" i="24"/>
  <c r="BO1208" i="24"/>
  <c r="BO1209" i="24"/>
  <c r="BO1210" i="24"/>
  <c r="BO143" i="24"/>
  <c r="BO1211" i="24"/>
  <c r="BO144" i="24"/>
  <c r="BO1212" i="24"/>
  <c r="BO145" i="24"/>
  <c r="BO146" i="24"/>
  <c r="BO1213" i="24"/>
  <c r="BO2090" i="24"/>
  <c r="BO147" i="24"/>
  <c r="BO148" i="24"/>
  <c r="BO149" i="24"/>
  <c r="BO1214" i="24"/>
  <c r="BO150" i="24"/>
  <c r="BO151" i="24"/>
  <c r="BO152" i="24"/>
  <c r="BO153" i="24"/>
  <c r="BO154" i="24"/>
  <c r="BO155" i="24"/>
  <c r="BO156" i="24"/>
  <c r="BO1215" i="24"/>
  <c r="BO1095" i="24"/>
  <c r="BO1216" i="24"/>
  <c r="BO157" i="24"/>
  <c r="BO158" i="24"/>
  <c r="BO159" i="24"/>
  <c r="BO160" i="24"/>
  <c r="BO161" i="24"/>
  <c r="BO162" i="24"/>
  <c r="BO163" i="24"/>
  <c r="BO164" i="24"/>
  <c r="BO165" i="24"/>
  <c r="BO166" i="24"/>
  <c r="BO1218" i="24"/>
  <c r="BO167" i="24"/>
  <c r="BO1219" i="24"/>
  <c r="BO168" i="24"/>
  <c r="BO169" i="24"/>
  <c r="BO170" i="24"/>
  <c r="BO171" i="24"/>
  <c r="BO172" i="24"/>
  <c r="BO173" i="24"/>
  <c r="BO1220" i="24"/>
  <c r="BO1221" i="24"/>
  <c r="BO1222" i="24"/>
  <c r="BO174" i="24"/>
  <c r="BO175" i="24"/>
  <c r="BO176" i="24"/>
  <c r="BO177" i="24"/>
  <c r="BO1223" i="24"/>
  <c r="BO178" i="24"/>
  <c r="BO179" i="24"/>
  <c r="BO180" i="24"/>
  <c r="BO1224" i="24"/>
  <c r="BO1229" i="24"/>
  <c r="BO1230" i="24"/>
  <c r="BO1231" i="24"/>
  <c r="BO181" i="24"/>
  <c r="BO1232" i="24"/>
  <c r="BO1235" i="24"/>
  <c r="BO1236" i="24"/>
  <c r="BO1909" i="24"/>
  <c r="BO1237" i="24"/>
  <c r="BO183" i="24"/>
  <c r="BO1238" i="24"/>
  <c r="BO1239" i="24"/>
  <c r="BO1240" i="24"/>
  <c r="BO184" i="24"/>
  <c r="BO1241" i="24"/>
  <c r="BO185" i="24"/>
  <c r="BO1242" i="24"/>
  <c r="BO1243" i="24"/>
  <c r="BO186" i="24"/>
  <c r="BO187" i="24"/>
  <c r="BO188" i="24"/>
  <c r="BO189" i="24"/>
  <c r="BO1244" i="24"/>
  <c r="BO1245" i="24"/>
  <c r="BO1246" i="24"/>
  <c r="BO190" i="24"/>
  <c r="BO1105" i="24"/>
  <c r="BO191" i="24"/>
  <c r="BO192" i="24"/>
  <c r="BO193" i="24"/>
  <c r="BO194" i="24"/>
  <c r="BO195" i="24"/>
  <c r="BO196" i="24"/>
  <c r="BO197" i="24"/>
  <c r="BO198" i="24"/>
  <c r="BO199" i="24"/>
  <c r="BO200" i="24"/>
  <c r="BO201" i="24"/>
  <c r="BO202" i="24"/>
  <c r="BO203" i="24"/>
  <c r="BO1248" i="24"/>
  <c r="BO204" i="24"/>
  <c r="BO205" i="24"/>
  <c r="BO1100" i="24"/>
  <c r="BO206" i="24"/>
  <c r="BO207" i="24"/>
  <c r="BO208" i="24"/>
  <c r="BO209" i="24"/>
  <c r="BO2236" i="24"/>
  <c r="BO1249" i="24"/>
  <c r="BO2111" i="24"/>
  <c r="BO2514" i="24"/>
  <c r="BO2484" i="24"/>
  <c r="BO2181" i="24"/>
  <c r="BO2278" i="24"/>
  <c r="BO1895" i="24"/>
  <c r="BO2293" i="24"/>
  <c r="BO1969" i="24"/>
  <c r="BO1886" i="24"/>
  <c r="BO1250" i="24"/>
  <c r="BO210" i="24"/>
  <c r="BO211" i="24"/>
  <c r="BO212" i="24"/>
  <c r="BO1251" i="24"/>
  <c r="BO213" i="24"/>
  <c r="BO214" i="24"/>
  <c r="BO215" i="24"/>
  <c r="BO216" i="24"/>
  <c r="BO217" i="24"/>
  <c r="BO218" i="24"/>
  <c r="BO219" i="24"/>
  <c r="BO220" i="24"/>
  <c r="BO221" i="24"/>
  <c r="BO222" i="24"/>
  <c r="BO223" i="24"/>
  <c r="BO224" i="24"/>
  <c r="BO1253" i="24"/>
  <c r="BO225" i="24"/>
  <c r="BO226" i="24"/>
  <c r="BO227" i="24"/>
  <c r="BO228" i="24"/>
  <c r="BO229" i="24"/>
  <c r="BO230" i="24"/>
  <c r="BO1255" i="24"/>
  <c r="BO1256" i="24"/>
  <c r="BO231" i="24"/>
  <c r="BO232" i="24"/>
  <c r="BO1257" i="24"/>
  <c r="BO1258" i="24"/>
  <c r="BO233" i="24"/>
  <c r="BO1259" i="24"/>
  <c r="BO234" i="24"/>
  <c r="BO1260" i="24"/>
  <c r="BO1261" i="24"/>
  <c r="BO1262" i="24"/>
  <c r="BO1263" i="24"/>
  <c r="BO1264" i="24"/>
  <c r="BO1265" i="24"/>
  <c r="BO1266" i="24"/>
  <c r="BO1267" i="24"/>
  <c r="BO1268" i="24"/>
  <c r="BO1269" i="24"/>
  <c r="BO1270" i="24"/>
  <c r="BO1272" i="24"/>
  <c r="BO1273" i="24"/>
  <c r="BO235" i="24"/>
  <c r="BO236" i="24"/>
  <c r="BO237" i="24"/>
  <c r="BO1934" i="24"/>
  <c r="BO238" i="24"/>
  <c r="BO1274" i="24"/>
  <c r="BO1275" i="24"/>
  <c r="BO1276" i="24"/>
  <c r="BO1277" i="24"/>
  <c r="BO1278" i="24"/>
  <c r="BO1279" i="24"/>
  <c r="BO1280" i="24"/>
  <c r="BO1281" i="24"/>
  <c r="BO239" i="24"/>
  <c r="BO240" i="24"/>
  <c r="BO241" i="24"/>
  <c r="BO242" i="24"/>
  <c r="BO243" i="24"/>
  <c r="BO244" i="24"/>
  <c r="BO245" i="24"/>
  <c r="BO246" i="24"/>
  <c r="BO247" i="24"/>
  <c r="BO1282" i="24"/>
  <c r="BO248" i="24"/>
  <c r="BO249" i="24"/>
  <c r="BO1283" i="24"/>
  <c r="BO250" i="24"/>
  <c r="BO251" i="24"/>
  <c r="BO252" i="24"/>
  <c r="BO253" i="24"/>
  <c r="BO1285" i="24"/>
  <c r="BO1288" i="24"/>
  <c r="BO255" i="24"/>
  <c r="BO256" i="24"/>
  <c r="BO257" i="24"/>
  <c r="BO258" i="24"/>
  <c r="BO259" i="24"/>
  <c r="BO260" i="24"/>
  <c r="BO261" i="24"/>
  <c r="BO262" i="24"/>
  <c r="BO263" i="24"/>
  <c r="BO264" i="24"/>
  <c r="BO265" i="24"/>
  <c r="BO266" i="24"/>
  <c r="BO1289" i="24"/>
  <c r="BO1290" i="24"/>
  <c r="BO267" i="24"/>
  <c r="BO1291" i="24"/>
  <c r="BO1293" i="24"/>
  <c r="BO268" i="24"/>
  <c r="BO269" i="24"/>
  <c r="BO270" i="24"/>
  <c r="BO271" i="24"/>
  <c r="BO272" i="24"/>
  <c r="BO273" i="24"/>
  <c r="BO274" i="24"/>
  <c r="BO1294" i="24"/>
  <c r="BO275" i="24"/>
  <c r="BO276" i="24"/>
  <c r="BO277" i="24"/>
  <c r="BO278" i="24"/>
  <c r="BO279" i="24"/>
  <c r="BO280" i="24"/>
  <c r="BO281" i="24"/>
  <c r="BO282" i="24"/>
  <c r="BO283" i="24"/>
  <c r="BO284" i="24"/>
  <c r="BO285" i="24"/>
  <c r="BO1295" i="24"/>
  <c r="BO286" i="24"/>
  <c r="BO287" i="24"/>
  <c r="BO288" i="24"/>
  <c r="BO289" i="24"/>
  <c r="BO1296" i="24"/>
  <c r="BO290" i="24"/>
  <c r="BO291" i="24"/>
  <c r="BO292" i="24"/>
  <c r="BO1297" i="24"/>
  <c r="BO293" i="24"/>
  <c r="BO294" i="24"/>
  <c r="BO1298" i="24"/>
  <c r="BO1299" i="24"/>
  <c r="BO1300" i="24"/>
  <c r="BO1301" i="24"/>
  <c r="BO1302" i="24"/>
  <c r="BO1303" i="24"/>
  <c r="BO295" i="24"/>
  <c r="BO296" i="24"/>
  <c r="BO297" i="24"/>
  <c r="BO298" i="24"/>
  <c r="BO1304" i="24"/>
  <c r="BO299" i="24"/>
  <c r="BO300" i="24"/>
  <c r="BO301" i="24"/>
  <c r="BO302" i="24"/>
  <c r="BO1305" i="24"/>
  <c r="BO303" i="24"/>
  <c r="BO1306" i="24"/>
  <c r="BO1307" i="24"/>
  <c r="BO304" i="24"/>
  <c r="BO1308" i="24"/>
  <c r="BO305" i="24"/>
  <c r="BO306" i="24"/>
  <c r="BO307" i="24"/>
  <c r="BO308" i="24"/>
  <c r="BO309" i="24"/>
  <c r="BO310" i="24"/>
  <c r="BO311" i="24"/>
  <c r="BO1309" i="24"/>
  <c r="BO312" i="24"/>
  <c r="BO313" i="24"/>
  <c r="BO1310" i="24"/>
  <c r="BO1311" i="24"/>
  <c r="BO314" i="24"/>
  <c r="BO1312" i="24"/>
  <c r="BO315" i="24"/>
  <c r="BO316" i="24"/>
  <c r="BO317" i="24"/>
  <c r="BO1313" i="24"/>
  <c r="BO318" i="24"/>
  <c r="BO1314" i="24"/>
  <c r="BO1315" i="24"/>
  <c r="BO1316" i="24"/>
  <c r="BO319" i="24"/>
  <c r="BO1317" i="24"/>
  <c r="BO1318" i="24"/>
  <c r="BO322" i="24"/>
  <c r="BO2448" i="24"/>
  <c r="BO323" i="24"/>
  <c r="BO324" i="24"/>
  <c r="BO326" i="24"/>
  <c r="BO2449" i="24"/>
  <c r="BO327" i="24"/>
  <c r="BO328" i="24"/>
  <c r="BO329" i="24"/>
  <c r="BO330" i="24"/>
  <c r="BO331" i="24"/>
  <c r="BO1322" i="24"/>
  <c r="BO332" i="24"/>
  <c r="BO333" i="24"/>
  <c r="BO334" i="24"/>
  <c r="BO335" i="24"/>
  <c r="BO1323" i="24"/>
  <c r="BO1324" i="24"/>
  <c r="BO1325" i="24"/>
  <c r="BO1326" i="24"/>
  <c r="BO1327" i="24"/>
  <c r="BO2153" i="24"/>
  <c r="BO1328" i="24"/>
  <c r="BO1329" i="24"/>
  <c r="BO1330" i="24"/>
  <c r="BO2368" i="24"/>
  <c r="BO1332" i="24"/>
  <c r="BO339" i="24"/>
  <c r="BO340" i="24"/>
  <c r="BO341" i="24"/>
  <c r="BO342" i="24"/>
  <c r="BO1334" i="24"/>
  <c r="BO343" i="24"/>
  <c r="BO1335" i="24"/>
  <c r="BO344" i="24"/>
  <c r="BO345" i="24"/>
  <c r="BO346" i="24"/>
  <c r="BO347" i="24"/>
  <c r="BO348" i="24"/>
  <c r="BO349" i="24"/>
  <c r="BO350" i="24"/>
  <c r="BO351" i="24"/>
  <c r="BO352" i="24"/>
  <c r="BO353" i="24"/>
  <c r="BO354" i="24"/>
  <c r="BO355" i="24"/>
  <c r="BO356" i="24"/>
  <c r="BO808" i="24"/>
  <c r="BO809" i="24"/>
  <c r="BO810" i="24"/>
  <c r="BO811" i="24"/>
  <c r="BO812" i="24"/>
  <c r="BO813" i="24"/>
  <c r="BO1646" i="24"/>
  <c r="BO814" i="24"/>
  <c r="BO815" i="24"/>
  <c r="BO1647" i="24"/>
  <c r="BO816" i="24"/>
  <c r="BO817" i="24"/>
  <c r="BO818" i="24"/>
  <c r="BO819" i="24"/>
  <c r="BO820" i="24"/>
  <c r="BO821" i="24"/>
  <c r="BO822" i="24"/>
  <c r="BO823" i="24"/>
  <c r="BO824" i="24"/>
  <c r="BO825" i="24"/>
  <c r="BO826" i="24"/>
  <c r="BO827" i="24"/>
  <c r="BO828" i="24"/>
  <c r="BO829" i="24"/>
  <c r="BO1648" i="24"/>
  <c r="BO830" i="24"/>
  <c r="BO831" i="24"/>
  <c r="BO832" i="24"/>
  <c r="BO1649" i="24"/>
  <c r="BO833" i="24"/>
  <c r="BO834" i="24"/>
  <c r="BO1650" i="24"/>
  <c r="BO1104" i="24"/>
  <c r="BO1651" i="24"/>
  <c r="BO1652" i="24"/>
  <c r="BO1653" i="24"/>
  <c r="BO835" i="24"/>
  <c r="BO836" i="24"/>
  <c r="BO1654" i="24"/>
  <c r="BO837" i="24"/>
  <c r="BO838" i="24"/>
  <c r="BO2454" i="24"/>
  <c r="BO1655" i="24"/>
  <c r="BO839" i="24"/>
  <c r="BO840" i="24"/>
  <c r="BO2455" i="24"/>
  <c r="BO841" i="24"/>
  <c r="BO1656" i="24"/>
  <c r="BO842" i="24"/>
  <c r="BO843" i="24"/>
  <c r="BO844" i="24"/>
  <c r="BO1657" i="24"/>
  <c r="BO1658" i="24"/>
  <c r="BO845" i="24"/>
  <c r="BO1659" i="24"/>
  <c r="BO12" i="24"/>
  <c r="BO1660" i="24"/>
  <c r="BO846" i="24"/>
  <c r="BO2516" i="24"/>
  <c r="BO1902" i="24"/>
  <c r="BO1933" i="24"/>
  <c r="BO2129" i="24"/>
  <c r="BO2477" i="24"/>
  <c r="BO848" i="24"/>
  <c r="BO1662" i="24"/>
  <c r="BO1663" i="24"/>
  <c r="BO849" i="24"/>
  <c r="BO1664" i="24"/>
  <c r="BO850" i="24"/>
  <c r="BO851" i="24"/>
  <c r="BO852" i="24"/>
  <c r="BO1665" i="24"/>
  <c r="BO1666" i="24"/>
  <c r="BO1667" i="24"/>
  <c r="BO853" i="24"/>
  <c r="BO1668" i="24"/>
  <c r="BO854" i="24"/>
  <c r="BO855" i="24"/>
  <c r="BO856" i="24"/>
  <c r="BO857" i="24"/>
  <c r="BO858" i="24"/>
  <c r="BO1669" i="24"/>
  <c r="BO859" i="24"/>
  <c r="BO860" i="24"/>
  <c r="BO861" i="24"/>
  <c r="BO862" i="24"/>
  <c r="BO1670" i="24"/>
  <c r="BO1671" i="24"/>
  <c r="BO863" i="24"/>
  <c r="BO864" i="24"/>
  <c r="BO865" i="24"/>
  <c r="BO1102" i="24"/>
  <c r="BO1672" i="24"/>
  <c r="BO1673" i="24"/>
  <c r="BO1678" i="24"/>
  <c r="BO867" i="24"/>
  <c r="BO1679" i="24"/>
  <c r="BO868" i="24"/>
  <c r="BO869" i="24"/>
  <c r="BO870" i="24"/>
  <c r="BO1880" i="24"/>
  <c r="BO871" i="24"/>
  <c r="BO1680" i="24"/>
  <c r="BO872" i="24"/>
  <c r="BO873" i="24"/>
  <c r="BO874" i="24"/>
  <c r="BO875" i="24"/>
  <c r="BO876" i="24"/>
  <c r="BO1684" i="24"/>
  <c r="BO1685" i="24"/>
  <c r="BO1686" i="24"/>
  <c r="BO1687" i="24"/>
  <c r="BO879" i="24"/>
  <c r="BO1688" i="24"/>
  <c r="BO1689" i="24"/>
  <c r="BO1690" i="24"/>
  <c r="BO1691" i="24"/>
  <c r="BO1692" i="24"/>
  <c r="BO1693" i="24"/>
  <c r="BO1694" i="24"/>
  <c r="BO880" i="24"/>
  <c r="BO881" i="24"/>
  <c r="BO882" i="24"/>
  <c r="BO883" i="24"/>
  <c r="BO884" i="24"/>
  <c r="BO1697" i="24"/>
  <c r="BO1698" i="24"/>
  <c r="BO2456" i="24"/>
  <c r="BO1699" i="24"/>
  <c r="BO885" i="24"/>
  <c r="BO1700" i="24"/>
  <c r="BO886" i="24"/>
  <c r="BO1701" i="24"/>
  <c r="BO1702" i="24"/>
  <c r="BO1703" i="24"/>
  <c r="BO1704" i="24"/>
  <c r="BO887" i="24"/>
  <c r="BO1705" i="24"/>
  <c r="BO1706" i="24"/>
  <c r="BO888" i="24"/>
  <c r="BO1707" i="24"/>
  <c r="BO889" i="24"/>
  <c r="BO1708" i="24"/>
  <c r="BO890" i="24"/>
  <c r="BO891" i="24"/>
  <c r="BO894" i="24"/>
  <c r="BO895" i="24"/>
  <c r="BO896" i="24"/>
  <c r="BO897" i="24"/>
  <c r="BO898" i="24"/>
  <c r="BO899" i="24"/>
  <c r="BO900" i="24"/>
  <c r="BO901" i="24"/>
  <c r="BO902" i="24"/>
  <c r="BO903" i="24"/>
  <c r="BO904" i="24"/>
  <c r="BO1711" i="24"/>
  <c r="BO905" i="24"/>
  <c r="BO906" i="24"/>
  <c r="BO907" i="24"/>
  <c r="BO908" i="24"/>
  <c r="BO909" i="24"/>
  <c r="BO910" i="24"/>
  <c r="BO911" i="24"/>
  <c r="BO912" i="24"/>
  <c r="BO913" i="24"/>
  <c r="BO914" i="24"/>
  <c r="BO915" i="24"/>
  <c r="BO1713" i="24"/>
  <c r="BO1714" i="24"/>
  <c r="BO1715" i="24"/>
  <c r="BO1716" i="24"/>
  <c r="BO1717" i="24"/>
  <c r="BO916" i="24"/>
  <c r="BO917" i="24"/>
  <c r="BO918" i="24"/>
  <c r="BO1718" i="24"/>
  <c r="BO919" i="24"/>
  <c r="BO1963" i="24"/>
  <c r="BO1719" i="24"/>
  <c r="BO1721" i="24"/>
  <c r="BO1722" i="24"/>
  <c r="BO1723" i="24"/>
  <c r="BO1724" i="24"/>
  <c r="BO1725" i="24"/>
  <c r="BO920" i="24"/>
  <c r="BO921" i="24"/>
  <c r="BO1726" i="24"/>
  <c r="BO1727" i="24"/>
  <c r="BO1728" i="24"/>
  <c r="BO1730" i="24"/>
  <c r="BO1731" i="24"/>
  <c r="BO923" i="24"/>
  <c r="BO924" i="24"/>
  <c r="BO1732" i="24"/>
  <c r="BO925" i="24"/>
  <c r="BO1733" i="24"/>
  <c r="BO1734" i="24"/>
  <c r="BO926" i="24"/>
  <c r="BO1735" i="24"/>
  <c r="BO1736" i="24"/>
  <c r="BO927" i="24"/>
  <c r="BO928" i="24"/>
  <c r="BO929" i="24"/>
  <c r="BO930" i="24"/>
  <c r="BO931" i="24"/>
  <c r="BO1737" i="24"/>
  <c r="BO932" i="24"/>
  <c r="BO933" i="24"/>
  <c r="BO2457" i="24"/>
  <c r="BO934" i="24"/>
  <c r="BO1739" i="24"/>
  <c r="BO1740" i="24"/>
  <c r="BO1741" i="24"/>
  <c r="BO2458" i="24"/>
  <c r="BO935" i="24"/>
  <c r="BO936" i="24"/>
  <c r="BO937" i="24"/>
  <c r="BO938" i="24"/>
  <c r="BO939" i="24"/>
  <c r="BO940" i="24"/>
  <c r="BO1742" i="24"/>
  <c r="BO944" i="24"/>
  <c r="BO945" i="24"/>
  <c r="BO1752" i="24"/>
  <c r="BO1753" i="24"/>
  <c r="BO1754" i="24"/>
  <c r="BO946" i="24"/>
  <c r="BO1103" i="24"/>
  <c r="BO2496" i="24"/>
  <c r="BO2536" i="24"/>
  <c r="BO2088" i="24"/>
  <c r="BO1098" i="24"/>
  <c r="BO947" i="24"/>
  <c r="BO1755" i="24"/>
  <c r="BO948" i="24"/>
  <c r="BO2461" i="24"/>
  <c r="BO949" i="24"/>
  <c r="BO1756" i="24"/>
  <c r="BO2462" i="24"/>
  <c r="BO950" i="24"/>
  <c r="BO1757" i="24"/>
  <c r="BO951" i="24"/>
  <c r="BO1765" i="24"/>
  <c r="BO1766" i="24"/>
  <c r="BO1896" i="24"/>
  <c r="BO962" i="24"/>
  <c r="BO1099" i="24"/>
  <c r="BO1767" i="24"/>
  <c r="BO963" i="24"/>
  <c r="BO964" i="24"/>
  <c r="BO965" i="24"/>
  <c r="BO966" i="24"/>
  <c r="BO1770" i="24"/>
  <c r="BO967" i="24"/>
  <c r="BO2463" i="24"/>
  <c r="BO1774" i="24"/>
  <c r="BO1775" i="24"/>
  <c r="BO1776" i="24"/>
  <c r="BO970" i="24"/>
  <c r="BO971" i="24"/>
  <c r="BO1777" i="24"/>
  <c r="BO2507" i="24"/>
  <c r="BO2464" i="24"/>
  <c r="BO972" i="24"/>
  <c r="BO973" i="24"/>
  <c r="BO974" i="24"/>
  <c r="BO1778" i="24"/>
  <c r="BO975" i="24"/>
  <c r="BO1779" i="24"/>
  <c r="BO2465" i="24"/>
  <c r="BO1780" i="24"/>
  <c r="BO1781" i="24"/>
  <c r="BO1782" i="24"/>
  <c r="BO976" i="24"/>
  <c r="BO1783" i="24"/>
  <c r="BO1784" i="24"/>
  <c r="BO977" i="24"/>
  <c r="BO1785" i="24"/>
  <c r="BO978" i="24"/>
  <c r="BO1786" i="24"/>
  <c r="BO1787" i="24"/>
  <c r="BO2466" i="24"/>
  <c r="BO979" i="24"/>
  <c r="BO1788" i="24"/>
  <c r="BO980" i="24"/>
  <c r="BO1789" i="24"/>
  <c r="BO1790" i="24"/>
  <c r="BO1791" i="24"/>
  <c r="BO2467" i="24"/>
  <c r="BO2468" i="24"/>
  <c r="BO981" i="24"/>
  <c r="BO982" i="24"/>
  <c r="BO2469" i="24"/>
  <c r="BO1792" i="24"/>
  <c r="BO2470" i="24"/>
  <c r="BO983" i="24"/>
  <c r="BO1793" i="24"/>
  <c r="BO1794" i="24"/>
  <c r="BO984" i="24"/>
  <c r="BO985" i="24"/>
  <c r="BO986" i="24"/>
  <c r="BO987" i="24"/>
  <c r="BO2489" i="24"/>
  <c r="BO2491" i="24"/>
  <c r="BO1795" i="24"/>
  <c r="BO993" i="24"/>
  <c r="BO1797" i="24"/>
  <c r="BO1798" i="24"/>
  <c r="BO994" i="24"/>
  <c r="BO995" i="24"/>
  <c r="BO996" i="24"/>
  <c r="BO997" i="24"/>
  <c r="BO1799" i="24"/>
  <c r="BO998" i="24"/>
  <c r="BO999" i="24"/>
  <c r="BO1000" i="24"/>
  <c r="BO1800" i="24"/>
  <c r="BO1801" i="24"/>
  <c r="BO1802" i="24"/>
  <c r="BO1803" i="24"/>
  <c r="BO1804" i="24"/>
  <c r="BO1001" i="24"/>
  <c r="BO1805" i="24"/>
  <c r="BO1806" i="24"/>
  <c r="BO1002" i="24"/>
  <c r="BO1003" i="24"/>
  <c r="BO1807" i="24"/>
  <c r="BO1808" i="24"/>
  <c r="BO1809" i="24"/>
  <c r="BO1810" i="24"/>
  <c r="BO1004" i="24"/>
  <c r="BO1005" i="24"/>
  <c r="BO1812" i="24"/>
  <c r="BO1006" i="24"/>
  <c r="BO1813" i="24"/>
  <c r="BO1007" i="24"/>
  <c r="BO1814" i="24"/>
  <c r="BO1816" i="24"/>
  <c r="BO1817" i="24"/>
  <c r="BO1008" i="24"/>
  <c r="BO1009" i="24"/>
  <c r="BO1010" i="24"/>
  <c r="BO1819" i="24"/>
  <c r="BO1820" i="24"/>
  <c r="BO1821" i="24"/>
  <c r="BO1011" i="24"/>
  <c r="BO1012" i="24"/>
  <c r="BO1013" i="24"/>
  <c r="BO1822" i="24"/>
  <c r="BO1014" i="24"/>
  <c r="BO1015" i="24"/>
  <c r="BO1823" i="24"/>
  <c r="BO1016" i="24"/>
  <c r="BO1017" i="24"/>
  <c r="BO1018" i="24"/>
  <c r="BO1019" i="24"/>
  <c r="BO1020" i="24"/>
  <c r="BO1021" i="24"/>
  <c r="BO1022" i="24"/>
  <c r="BO1023" i="24"/>
  <c r="BO1024" i="24"/>
  <c r="BO1025" i="24"/>
  <c r="BO1026" i="24"/>
  <c r="BO1824" i="24"/>
  <c r="BO1825" i="24"/>
  <c r="BO1027" i="24"/>
  <c r="BO1826" i="24"/>
  <c r="BO1028" i="24"/>
  <c r="BO1029" i="24"/>
  <c r="BO1827" i="24"/>
  <c r="BO1030" i="24"/>
  <c r="BO1828" i="24"/>
  <c r="BO1031" i="24"/>
  <c r="BO1032" i="24"/>
  <c r="BO1829" i="24"/>
  <c r="BO1033" i="24"/>
  <c r="BO1034" i="24"/>
  <c r="BO1830" i="24"/>
  <c r="BO1035" i="24"/>
  <c r="BO1036" i="24"/>
  <c r="BO1037" i="24"/>
  <c r="BO1831" i="24"/>
  <c r="BO1038" i="24"/>
  <c r="BO1832" i="24"/>
  <c r="BO1833" i="24"/>
  <c r="BO1039" i="24"/>
  <c r="BO1040" i="24"/>
  <c r="BO1041" i="24"/>
  <c r="BO1834" i="24"/>
  <c r="BO1042" i="24"/>
  <c r="BO1043" i="24"/>
  <c r="BO2471" i="24"/>
  <c r="BO1835" i="24"/>
  <c r="BO1044" i="24"/>
  <c r="BO1045" i="24"/>
  <c r="BO1046" i="24"/>
  <c r="BO1047" i="24"/>
  <c r="BO1836" i="24"/>
  <c r="BO1837" i="24"/>
  <c r="BO1048" i="24"/>
  <c r="BO1049" i="24"/>
  <c r="BO2472" i="24"/>
  <c r="BO1838" i="24"/>
  <c r="BO1050" i="24"/>
  <c r="BO1051" i="24"/>
  <c r="BO1052" i="24"/>
  <c r="BO1053" i="24"/>
  <c r="BO1054" i="24"/>
  <c r="BO1055" i="24"/>
  <c r="BO1056" i="24"/>
  <c r="BO1057" i="24"/>
  <c r="BO1058" i="24"/>
  <c r="BO1059" i="24"/>
  <c r="BO1060" i="24"/>
  <c r="BO1061" i="24"/>
  <c r="BO1062" i="24"/>
  <c r="BO1063" i="24"/>
  <c r="BO1839" i="24"/>
  <c r="BO1064" i="24"/>
  <c r="BO1065" i="24"/>
  <c r="BO1840" i="24"/>
  <c r="BO1066" i="24"/>
  <c r="BO1067" i="24"/>
  <c r="BO1068" i="24"/>
  <c r="BO1069" i="24"/>
  <c r="BO1070" i="24"/>
  <c r="BO1071" i="24"/>
  <c r="BO1842" i="24"/>
  <c r="BO1072" i="24"/>
  <c r="BO1073" i="24"/>
  <c r="BO1074" i="24"/>
  <c r="BO1075" i="24"/>
  <c r="BO1076" i="24"/>
  <c r="BO1077" i="24"/>
  <c r="BO1078" i="24"/>
  <c r="BO1079" i="24"/>
  <c r="BO1080" i="24"/>
  <c r="BO1081" i="24"/>
  <c r="BO1082" i="24"/>
  <c r="BO1083" i="24"/>
  <c r="BO1084" i="24"/>
  <c r="BO1085" i="24"/>
  <c r="BO1086" i="24"/>
  <c r="BO1087" i="24"/>
  <c r="BO1088" i="24"/>
  <c r="BO1843" i="24"/>
  <c r="BO1844" i="24"/>
  <c r="BO1845" i="24"/>
  <c r="BO1089" i="24"/>
  <c r="BO1846" i="24"/>
  <c r="BO1090" i="24"/>
  <c r="BO1091" i="24"/>
  <c r="BO1847" i="24"/>
  <c r="BO1092" i="24"/>
  <c r="BO1848" i="24"/>
  <c r="BO1093" i="24"/>
  <c r="BO1094" i="24"/>
  <c r="BO1850" i="24"/>
  <c r="BO65" i="24"/>
  <c r="AR65" i="24"/>
  <c r="AR15" i="24"/>
  <c r="AR1109" i="24"/>
  <c r="AR1110" i="24"/>
  <c r="AR1111" i="24"/>
  <c r="AR1112" i="24"/>
  <c r="AR1113" i="24"/>
  <c r="AR1114" i="24"/>
  <c r="AR1115" i="24"/>
  <c r="AR1116" i="24"/>
  <c r="AR16" i="24"/>
  <c r="AR1117" i="24"/>
  <c r="AR17" i="24"/>
  <c r="AR1118" i="24"/>
  <c r="AR18" i="24"/>
  <c r="AR19" i="24"/>
  <c r="AR20" i="24"/>
  <c r="AR21" i="24"/>
  <c r="AR1119" i="24"/>
  <c r="AR22" i="24"/>
  <c r="AR23" i="24"/>
  <c r="AR1120" i="24"/>
  <c r="AR1121" i="24"/>
  <c r="AR24" i="24"/>
  <c r="AR25" i="24"/>
  <c r="AR26" i="24"/>
  <c r="AR27" i="24"/>
  <c r="AR1122" i="24"/>
  <c r="AR28" i="24"/>
  <c r="AR1124" i="24"/>
  <c r="AR29" i="24"/>
  <c r="AR1125" i="24"/>
  <c r="AR1126" i="24"/>
  <c r="AR1127" i="24"/>
  <c r="AR30" i="24"/>
  <c r="AR31" i="24"/>
  <c r="AR1128" i="24"/>
  <c r="AR32" i="24"/>
  <c r="AR33" i="24"/>
  <c r="AR1129" i="24"/>
  <c r="AR34" i="24"/>
  <c r="AR1130" i="24"/>
  <c r="AR35" i="24"/>
  <c r="AR36" i="24"/>
  <c r="AR1131" i="24"/>
  <c r="AR1132" i="24"/>
  <c r="AR1133" i="24"/>
  <c r="AR1134" i="24"/>
  <c r="AR37" i="24"/>
  <c r="AR38" i="24"/>
  <c r="AR39" i="24"/>
  <c r="AR40" i="24"/>
  <c r="AR41" i="24"/>
  <c r="AR42" i="24"/>
  <c r="AR43" i="24"/>
  <c r="AR44" i="24"/>
  <c r="AR1135" i="24"/>
  <c r="AR45" i="24"/>
  <c r="AR46" i="24"/>
  <c r="AR1136" i="24"/>
  <c r="AR47" i="24"/>
  <c r="AR48" i="24"/>
  <c r="AR1137" i="24"/>
  <c r="AR1138" i="24"/>
  <c r="AR49" i="24"/>
  <c r="AR1139" i="24"/>
  <c r="AR1140" i="24"/>
  <c r="AR1141" i="24"/>
  <c r="AR1142" i="24"/>
  <c r="AR50" i="24"/>
  <c r="AR1143" i="24"/>
  <c r="AR1144" i="24"/>
  <c r="AR51" i="24"/>
  <c r="AR52" i="24"/>
  <c r="AR53" i="24"/>
  <c r="AR54" i="24"/>
  <c r="AR55" i="24"/>
  <c r="AR56" i="24"/>
  <c r="AR1145" i="24"/>
  <c r="AR57" i="24"/>
  <c r="AR58" i="24"/>
  <c r="AR59" i="24"/>
  <c r="AR1146" i="24"/>
  <c r="AR60" i="24"/>
  <c r="AR1147" i="24"/>
  <c r="AR1148" i="24"/>
  <c r="AR1149" i="24"/>
  <c r="AR1150" i="24"/>
  <c r="AR61" i="24"/>
  <c r="AR62" i="24"/>
  <c r="AR1151" i="24"/>
  <c r="AR63" i="24"/>
  <c r="AR2128" i="24"/>
  <c r="AR2530" i="24"/>
  <c r="AR2501" i="24"/>
  <c r="AR2495" i="24"/>
  <c r="AR2247" i="24"/>
  <c r="AR1108" i="24"/>
  <c r="AR1107" i="24"/>
  <c r="AR2504" i="24"/>
  <c r="AR64" i="24"/>
  <c r="AR1888" i="24"/>
  <c r="AR2533" i="24"/>
  <c r="AR2503" i="24"/>
  <c r="AR2027" i="24"/>
  <c r="AR2069" i="24"/>
  <c r="AR2026" i="24"/>
  <c r="AR1152" i="24"/>
  <c r="AR1153" i="24"/>
  <c r="AR2185" i="24"/>
  <c r="AR1154" i="24"/>
  <c r="AR66" i="24"/>
  <c r="AR2102" i="24"/>
  <c r="AR2222" i="24"/>
  <c r="AR2521" i="24"/>
  <c r="AR2520" i="24"/>
  <c r="AR2479" i="24"/>
  <c r="AR1155" i="24"/>
  <c r="AR1156" i="24"/>
  <c r="AR2113" i="24"/>
  <c r="AR67" i="24"/>
  <c r="AR1157" i="24"/>
  <c r="AR1158" i="24"/>
  <c r="AR68" i="24"/>
  <c r="AR69" i="24"/>
  <c r="AR70" i="24"/>
  <c r="AR71" i="24"/>
  <c r="AR72" i="24"/>
  <c r="AR73" i="24"/>
  <c r="AR74" i="24"/>
  <c r="AR75" i="24"/>
  <c r="AR76" i="24"/>
  <c r="AR1159" i="24"/>
  <c r="AR1160" i="24"/>
  <c r="AR2492" i="24"/>
  <c r="AR1161" i="24"/>
  <c r="AR1162" i="24"/>
  <c r="AR1163" i="24"/>
  <c r="AR77" i="24"/>
  <c r="AR78" i="24"/>
  <c r="AR79" i="24"/>
  <c r="AR1164" i="24"/>
  <c r="AR1165" i="24"/>
  <c r="AR80" i="24"/>
  <c r="AR81" i="24"/>
  <c r="AR82" i="24"/>
  <c r="AR83" i="24"/>
  <c r="AR1166" i="24"/>
  <c r="AR1167" i="24"/>
  <c r="AR1168" i="24"/>
  <c r="AR84" i="24"/>
  <c r="AR1169" i="24"/>
  <c r="AR85" i="24"/>
  <c r="AR1170" i="24"/>
  <c r="AR86" i="24"/>
  <c r="AR87" i="24"/>
  <c r="AR88" i="24"/>
  <c r="AR1171" i="24"/>
  <c r="AR89" i="24"/>
  <c r="AR1172" i="24"/>
  <c r="AR1173" i="24"/>
  <c r="AR1174" i="24"/>
  <c r="AR90" i="24"/>
  <c r="AR1175" i="24"/>
  <c r="AR1176" i="24"/>
  <c r="AR91" i="24"/>
  <c r="AR92" i="24"/>
  <c r="AR93" i="24"/>
  <c r="AR94" i="24"/>
  <c r="AR95" i="24"/>
  <c r="AR1178" i="24"/>
  <c r="AR96" i="24"/>
  <c r="AR1179" i="24"/>
  <c r="AR97" i="24"/>
  <c r="AR98" i="24"/>
  <c r="AR99" i="24"/>
  <c r="AR1180" i="24"/>
  <c r="AR1181" i="24"/>
  <c r="AR100" i="24"/>
  <c r="AR1182" i="24"/>
  <c r="AR101" i="24"/>
  <c r="AR102" i="24"/>
  <c r="AR103" i="24"/>
  <c r="AR104" i="24"/>
  <c r="AR105" i="24"/>
  <c r="AR2180" i="24"/>
  <c r="AR2276" i="24"/>
  <c r="AR2350" i="24"/>
  <c r="AR2210" i="24"/>
  <c r="AR2311" i="24"/>
  <c r="AR2399" i="24"/>
  <c r="AR2155" i="24"/>
  <c r="AR2242" i="24"/>
  <c r="AR2354" i="24"/>
  <c r="AR2442" i="24"/>
  <c r="AR2095" i="24"/>
  <c r="AR2290" i="24"/>
  <c r="AR2439" i="24"/>
  <c r="AR2396" i="24"/>
  <c r="AR2413" i="24"/>
  <c r="AR2254" i="24"/>
  <c r="AR2289" i="24"/>
  <c r="AR2255" i="24"/>
  <c r="AR2411" i="24"/>
  <c r="AR2410" i="24"/>
  <c r="AR2360" i="24"/>
  <c r="AR1183" i="24"/>
  <c r="AR2388" i="24"/>
  <c r="AR2331" i="24"/>
  <c r="AR1184" i="24"/>
  <c r="AR2412" i="24"/>
  <c r="AR2154" i="24"/>
  <c r="AR2106" i="24"/>
  <c r="AR2380" i="24"/>
  <c r="AR1185" i="24"/>
  <c r="AR2022" i="24"/>
  <c r="AR2258" i="24"/>
  <c r="AR2083" i="24"/>
  <c r="AR2259" i="24"/>
  <c r="AR1186" i="24"/>
  <c r="AR2359" i="24"/>
  <c r="AR1187" i="24"/>
  <c r="AR2313" i="24"/>
  <c r="AR2538" i="24"/>
  <c r="AR1106" i="24"/>
  <c r="AR2529" i="24"/>
  <c r="AR2445" i="24"/>
  <c r="AR106" i="24"/>
  <c r="AR2447" i="24"/>
  <c r="AR107" i="24"/>
  <c r="AR1188" i="24"/>
  <c r="AR1189" i="24"/>
  <c r="AR1190" i="24"/>
  <c r="AR108" i="24"/>
  <c r="AR1191" i="24"/>
  <c r="AR2513" i="24"/>
  <c r="AR109" i="24"/>
  <c r="AR2078" i="24"/>
  <c r="AR110" i="24"/>
  <c r="AR111" i="24"/>
  <c r="AR1192" i="24"/>
  <c r="AR112" i="24"/>
  <c r="AR113" i="24"/>
  <c r="AR114" i="24"/>
  <c r="AR115" i="24"/>
  <c r="AR1870" i="24"/>
  <c r="AR2178" i="24"/>
  <c r="AR1193" i="24"/>
  <c r="AR1194" i="24"/>
  <c r="AR116" i="24"/>
  <c r="AR2306" i="24"/>
  <c r="AR2441" i="24"/>
  <c r="AR1971" i="24"/>
  <c r="AR2371" i="24"/>
  <c r="AR2071" i="24"/>
  <c r="AR2377" i="24"/>
  <c r="AR2055" i="24"/>
  <c r="AR2037" i="24"/>
  <c r="AR2336" i="24"/>
  <c r="AR117" i="24"/>
  <c r="AR118" i="24"/>
  <c r="AR2149" i="24"/>
  <c r="AR2374" i="24"/>
  <c r="AR2250" i="24"/>
  <c r="AR2197" i="24"/>
  <c r="AR1959" i="24"/>
  <c r="AR2043" i="24"/>
  <c r="AR2267" i="24"/>
  <c r="AR1859" i="24"/>
  <c r="AR1860" i="24"/>
  <c r="AR2268" i="24"/>
  <c r="AR2171" i="24"/>
  <c r="AR2375" i="24"/>
  <c r="AR2029" i="24"/>
  <c r="AR2143" i="24"/>
  <c r="AR2238" i="24"/>
  <c r="AR2056" i="24"/>
  <c r="AR2215" i="24"/>
  <c r="AR2401" i="24"/>
  <c r="AR2383" i="24"/>
  <c r="AR2002" i="24"/>
  <c r="AR2011" i="24"/>
  <c r="AR2105" i="24"/>
  <c r="AR2118" i="24"/>
  <c r="AR1935" i="24"/>
  <c r="AR2228" i="24"/>
  <c r="AR2405" i="24"/>
  <c r="AR2296" i="24"/>
  <c r="AR2372" i="24"/>
  <c r="AR2402" i="24"/>
  <c r="AR2168" i="24"/>
  <c r="AR2039" i="24"/>
  <c r="AR2190" i="24"/>
  <c r="AR2014" i="24"/>
  <c r="AR2003" i="24"/>
  <c r="AR2373" i="24"/>
  <c r="AR2074" i="24"/>
  <c r="AR2174" i="24"/>
  <c r="AR2030" i="24"/>
  <c r="AR2141" i="24"/>
  <c r="AR2184" i="24"/>
  <c r="AR2324" i="24"/>
  <c r="AR2073" i="24"/>
  <c r="AR2015" i="24"/>
  <c r="AR1928" i="24"/>
  <c r="AR2199" i="24"/>
  <c r="AR1981" i="24"/>
  <c r="AR2172" i="24"/>
  <c r="AR2393" i="24"/>
  <c r="AR2230" i="24"/>
  <c r="AR2436" i="24"/>
  <c r="AR2351" i="24"/>
  <c r="AR2400" i="24"/>
  <c r="AR2314" i="24"/>
  <c r="AR2072" i="24"/>
  <c r="AR2063" i="24"/>
  <c r="AR2070" i="24"/>
  <c r="AR2114" i="24"/>
  <c r="AR1994" i="24"/>
  <c r="AR2041" i="24"/>
  <c r="AR2142" i="24"/>
  <c r="AR2343" i="24"/>
  <c r="AR2130" i="24"/>
  <c r="AR2404" i="24"/>
  <c r="AR2443" i="24"/>
  <c r="AR1976" i="24"/>
  <c r="AR2198" i="24"/>
  <c r="AR1973" i="24"/>
  <c r="AR2173" i="24"/>
  <c r="AR1857" i="24"/>
  <c r="AR2140" i="24"/>
  <c r="AR2213" i="24"/>
  <c r="AR2040" i="24"/>
  <c r="AR2001" i="24"/>
  <c r="AR2403" i="24"/>
  <c r="AR1945" i="24"/>
  <c r="AR2446" i="24"/>
  <c r="AR1195" i="24"/>
  <c r="AR2193" i="24"/>
  <c r="AR1196" i="24"/>
  <c r="AR2123" i="24"/>
  <c r="AR119" i="24"/>
  <c r="AR1197" i="24"/>
  <c r="AR2382" i="24"/>
  <c r="AR1198" i="24"/>
  <c r="AR1199" i="24"/>
  <c r="AR120" i="24"/>
  <c r="AR121" i="24"/>
  <c r="AR1200" i="24"/>
  <c r="AR122" i="24"/>
  <c r="AR1201" i="24"/>
  <c r="AR123" i="24"/>
  <c r="AR124" i="24"/>
  <c r="AR125" i="24"/>
  <c r="AR126" i="24"/>
  <c r="AR127" i="24"/>
  <c r="AR128" i="24"/>
  <c r="AR129" i="24"/>
  <c r="AR130" i="24"/>
  <c r="AR1202" i="24"/>
  <c r="AR131" i="24"/>
  <c r="AR132" i="24"/>
  <c r="AR133" i="24"/>
  <c r="AR134" i="24"/>
  <c r="AR1203" i="24"/>
  <c r="AR135" i="24"/>
  <c r="AR1204" i="24"/>
  <c r="AR136" i="24"/>
  <c r="AR1205" i="24"/>
  <c r="AR1206" i="24"/>
  <c r="AR137" i="24"/>
  <c r="AR138" i="24"/>
  <c r="AR139" i="24"/>
  <c r="AR140" i="24"/>
  <c r="AR141" i="24"/>
  <c r="AR1207" i="24"/>
  <c r="AR142" i="24"/>
  <c r="AR1208" i="24"/>
  <c r="AR1209" i="24"/>
  <c r="AR1210" i="24"/>
  <c r="AR143" i="24"/>
  <c r="AR1211" i="24"/>
  <c r="AR144" i="24"/>
  <c r="AR1212" i="24"/>
  <c r="AR145" i="24"/>
  <c r="AR146" i="24"/>
  <c r="AR1213" i="24"/>
  <c r="AR2090" i="24"/>
  <c r="AR147" i="24"/>
  <c r="AR148" i="24"/>
  <c r="AR149" i="24"/>
  <c r="AR1214" i="24"/>
  <c r="AR150" i="24"/>
  <c r="AR151" i="24"/>
  <c r="AR152" i="24"/>
  <c r="AR153" i="24"/>
  <c r="AR154" i="24"/>
  <c r="AR155" i="24"/>
  <c r="AR156" i="24"/>
  <c r="AR1215" i="24"/>
  <c r="AR1095" i="24"/>
  <c r="AR1216" i="24"/>
  <c r="AR157" i="24"/>
  <c r="AR158" i="24"/>
  <c r="AR159" i="24"/>
  <c r="AR160" i="24"/>
  <c r="AR161" i="24"/>
  <c r="AR162" i="24"/>
  <c r="AR163" i="24"/>
  <c r="AR164" i="24"/>
  <c r="AR165" i="24"/>
  <c r="AR166" i="24"/>
  <c r="AR1218" i="24"/>
  <c r="AR167" i="24"/>
  <c r="AR1219" i="24"/>
  <c r="AR168" i="24"/>
  <c r="AR169" i="24"/>
  <c r="AR170" i="24"/>
  <c r="AR171" i="24"/>
  <c r="AR172" i="24"/>
  <c r="AR173" i="24"/>
  <c r="AR1220" i="24"/>
  <c r="AR1221" i="24"/>
  <c r="AR1222" i="24"/>
  <c r="AR174" i="24"/>
  <c r="AR175" i="24"/>
  <c r="AR176" i="24"/>
  <c r="AR177" i="24"/>
  <c r="AR1223" i="24"/>
  <c r="AR178" i="24"/>
  <c r="AR179" i="24"/>
  <c r="AR180" i="24"/>
  <c r="AR1224" i="24"/>
  <c r="AR2231" i="24"/>
  <c r="AR2385" i="24"/>
  <c r="AR2057" i="24"/>
  <c r="AR1225" i="24"/>
  <c r="AR1929" i="24"/>
  <c r="AR2316" i="24"/>
  <c r="AR2414" i="24"/>
  <c r="AR2091" i="24"/>
  <c r="AR1226" i="24"/>
  <c r="AR1227" i="24"/>
  <c r="AR1228" i="24"/>
  <c r="AR1229" i="24"/>
  <c r="AR1230" i="24"/>
  <c r="AR1231" i="24"/>
  <c r="AR181" i="24"/>
  <c r="AR1232" i="24"/>
  <c r="AR1233" i="24"/>
  <c r="AR1234" i="24"/>
  <c r="AR2417" i="24"/>
  <c r="AR182" i="24"/>
  <c r="AR2256" i="24"/>
  <c r="AR2415" i="24"/>
  <c r="AR1908" i="24"/>
  <c r="AR2340" i="24"/>
  <c r="AR2225" i="24"/>
  <c r="AR2347" i="24"/>
  <c r="AR1865" i="24"/>
  <c r="AR2272" i="24"/>
  <c r="AR2416" i="24"/>
  <c r="AR2381" i="24"/>
  <c r="AR1949" i="24"/>
  <c r="AR2344" i="24"/>
  <c r="AR2079" i="24"/>
  <c r="AR2206" i="24"/>
  <c r="AR1235" i="24"/>
  <c r="AR1236" i="24"/>
  <c r="AR1909" i="24"/>
  <c r="AR1237" i="24"/>
  <c r="AR183" i="24"/>
  <c r="AR1238" i="24"/>
  <c r="AR1239" i="24"/>
  <c r="AR1240" i="24"/>
  <c r="AR184" i="24"/>
  <c r="AR1241" i="24"/>
  <c r="AR185" i="24"/>
  <c r="AR1242" i="24"/>
  <c r="AR1243" i="24"/>
  <c r="AR186" i="24"/>
  <c r="AR187" i="24"/>
  <c r="AR188" i="24"/>
  <c r="AR189" i="24"/>
  <c r="AR1244" i="24"/>
  <c r="AR1245" i="24"/>
  <c r="AR1246" i="24"/>
  <c r="AR190" i="24"/>
  <c r="AR1105" i="24"/>
  <c r="AR2050" i="24"/>
  <c r="AR1247" i="24"/>
  <c r="AR2028" i="24"/>
  <c r="AR191" i="24"/>
  <c r="AR192" i="24"/>
  <c r="AR193" i="24"/>
  <c r="AR194" i="24"/>
  <c r="AR195" i="24"/>
  <c r="AR196" i="24"/>
  <c r="AR197" i="24"/>
  <c r="AR198" i="24"/>
  <c r="AR199" i="24"/>
  <c r="AR200" i="24"/>
  <c r="AR201" i="24"/>
  <c r="AR202" i="24"/>
  <c r="AR203" i="24"/>
  <c r="AR1248" i="24"/>
  <c r="AR204" i="24"/>
  <c r="AR205" i="24"/>
  <c r="AR1100" i="24"/>
  <c r="AR206" i="24"/>
  <c r="AR207" i="24"/>
  <c r="AR208" i="24"/>
  <c r="AR209" i="24"/>
  <c r="AR2236" i="24"/>
  <c r="AR1249" i="24"/>
  <c r="AR2111" i="24"/>
  <c r="AR2514" i="24"/>
  <c r="AR2484" i="24"/>
  <c r="AR2181" i="24"/>
  <c r="AR2278" i="24"/>
  <c r="AR1895" i="24"/>
  <c r="AR2293" i="24"/>
  <c r="AR1969" i="24"/>
  <c r="AR1886" i="24"/>
  <c r="AR1250" i="24"/>
  <c r="AR210" i="24"/>
  <c r="AR211" i="24"/>
  <c r="AR212" i="24"/>
  <c r="AR1251" i="24"/>
  <c r="AR213" i="24"/>
  <c r="AR214" i="24"/>
  <c r="AR215" i="24"/>
  <c r="AR216" i="24"/>
  <c r="AR217" i="24"/>
  <c r="AR218" i="24"/>
  <c r="AR219" i="24"/>
  <c r="AR220" i="24"/>
  <c r="AR221" i="24"/>
  <c r="AR222" i="24"/>
  <c r="AR223" i="24"/>
  <c r="AR224" i="24"/>
  <c r="AR1253" i="24"/>
  <c r="AR225" i="24"/>
  <c r="AR226" i="24"/>
  <c r="AR227" i="24"/>
  <c r="AR228" i="24"/>
  <c r="AR1254" i="24"/>
  <c r="AR229" i="24"/>
  <c r="AR230" i="24"/>
  <c r="AR1255" i="24"/>
  <c r="AR1256" i="24"/>
  <c r="AR231" i="24"/>
  <c r="AR232" i="24"/>
  <c r="AR1257" i="24"/>
  <c r="AR1258" i="24"/>
  <c r="AR233" i="24"/>
  <c r="AR1259" i="24"/>
  <c r="AR234" i="24"/>
  <c r="AR1260" i="24"/>
  <c r="AR1261" i="24"/>
  <c r="AR1262" i="24"/>
  <c r="AR1263" i="24"/>
  <c r="AR1264" i="24"/>
  <c r="AR1265" i="24"/>
  <c r="AR1266" i="24"/>
  <c r="AR1267" i="24"/>
  <c r="AR1268" i="24"/>
  <c r="AR1269" i="24"/>
  <c r="AR1270" i="24"/>
  <c r="AR1272" i="24"/>
  <c r="AR1273" i="24"/>
  <c r="AR235" i="24"/>
  <c r="AR236" i="24"/>
  <c r="AR237" i="24"/>
  <c r="AR1934" i="24"/>
  <c r="AR238" i="24"/>
  <c r="AR1274" i="24"/>
  <c r="AR1275" i="24"/>
  <c r="AR1276" i="24"/>
  <c r="AR1277" i="24"/>
  <c r="AR1278" i="24"/>
  <c r="AR1279" i="24"/>
  <c r="AR1280" i="24"/>
  <c r="AR1281" i="24"/>
  <c r="AR239" i="24"/>
  <c r="AR240" i="24"/>
  <c r="AR241" i="24"/>
  <c r="AR242" i="24"/>
  <c r="AR243" i="24"/>
  <c r="AR244" i="24"/>
  <c r="AR245" i="24"/>
  <c r="AR246" i="24"/>
  <c r="AR247" i="24"/>
  <c r="AR1282" i="24"/>
  <c r="AR248" i="24"/>
  <c r="AR249" i="24"/>
  <c r="AR1283" i="24"/>
  <c r="AR250" i="24"/>
  <c r="AR251" i="24"/>
  <c r="AR252" i="24"/>
  <c r="AR253" i="24"/>
  <c r="AR1285" i="24"/>
  <c r="AR1286" i="24"/>
  <c r="AR254" i="24"/>
  <c r="AR2312" i="24"/>
  <c r="AR2473" i="24"/>
  <c r="AR2333" i="24"/>
  <c r="AR2502" i="24"/>
  <c r="AR2342" i="24"/>
  <c r="AR2087" i="24"/>
  <c r="AR2518" i="24"/>
  <c r="AR2482" i="24"/>
  <c r="AR2136" i="24"/>
  <c r="AR1287" i="24"/>
  <c r="AR2490" i="24"/>
  <c r="AR2096" i="24"/>
  <c r="AR1288" i="24"/>
  <c r="AR255" i="24"/>
  <c r="AR256" i="24"/>
  <c r="AR257" i="24"/>
  <c r="AR258" i="24"/>
  <c r="AR259" i="24"/>
  <c r="AR260" i="24"/>
  <c r="AR261" i="24"/>
  <c r="AR262" i="24"/>
  <c r="AR263" i="24"/>
  <c r="AR264" i="24"/>
  <c r="AR265" i="24"/>
  <c r="AR266" i="24"/>
  <c r="AR1289" i="24"/>
  <c r="AR1290" i="24"/>
  <c r="AR267" i="24"/>
  <c r="AR1291" i="24"/>
  <c r="AR2205" i="24"/>
  <c r="AR2281" i="24"/>
  <c r="AR1292" i="24"/>
  <c r="AR2150" i="24"/>
  <c r="AR1293" i="24"/>
  <c r="AR268" i="24"/>
  <c r="AR269" i="24"/>
  <c r="AR270" i="24"/>
  <c r="AR271" i="24"/>
  <c r="AR272" i="24"/>
  <c r="AR273" i="24"/>
  <c r="AR274" i="24"/>
  <c r="AR1294" i="24"/>
  <c r="AR275" i="24"/>
  <c r="AR276" i="24"/>
  <c r="AR277" i="24"/>
  <c r="AR278" i="24"/>
  <c r="AR279" i="24"/>
  <c r="AR280" i="24"/>
  <c r="AR281" i="24"/>
  <c r="AR282" i="24"/>
  <c r="AR283" i="24"/>
  <c r="AR284" i="24"/>
  <c r="AR285" i="24"/>
  <c r="AR1295" i="24"/>
  <c r="AR286" i="24"/>
  <c r="AR287" i="24"/>
  <c r="AR288" i="24"/>
  <c r="AR289" i="24"/>
  <c r="AR1296" i="24"/>
  <c r="AR290" i="24"/>
  <c r="AR291" i="24"/>
  <c r="AR292" i="24"/>
  <c r="AR1297" i="24"/>
  <c r="AR293" i="24"/>
  <c r="AR294" i="24"/>
  <c r="AR1298" i="24"/>
  <c r="AR1299" i="24"/>
  <c r="AR1300" i="24"/>
  <c r="AR1301" i="24"/>
  <c r="AR1302" i="24"/>
  <c r="AR1303" i="24"/>
  <c r="AR295" i="24"/>
  <c r="AR296" i="24"/>
  <c r="AR297" i="24"/>
  <c r="AR298" i="24"/>
  <c r="AR1304" i="24"/>
  <c r="AR299" i="24"/>
  <c r="AR300" i="24"/>
  <c r="AR301" i="24"/>
  <c r="AR302" i="24"/>
  <c r="AR1305" i="24"/>
  <c r="AR303" i="24"/>
  <c r="AR1306" i="24"/>
  <c r="AR1307" i="24"/>
  <c r="AR304" i="24"/>
  <c r="AR1308" i="24"/>
  <c r="AR305" i="24"/>
  <c r="AR306" i="24"/>
  <c r="AR307" i="24"/>
  <c r="AR308" i="24"/>
  <c r="AR309" i="24"/>
  <c r="AR310" i="24"/>
  <c r="AR311" i="24"/>
  <c r="AR1309" i="24"/>
  <c r="AR312" i="24"/>
  <c r="AR313" i="24"/>
  <c r="AR1310" i="24"/>
  <c r="AR1311" i="24"/>
  <c r="AR314" i="24"/>
  <c r="AR1312" i="24"/>
  <c r="AR315" i="24"/>
  <c r="AR316" i="24"/>
  <c r="AR317" i="24"/>
  <c r="AR1313" i="24"/>
  <c r="AR318" i="24"/>
  <c r="AR1314" i="24"/>
  <c r="AR1315" i="24"/>
  <c r="AR1316" i="24"/>
  <c r="AR319" i="24"/>
  <c r="AR1317" i="24"/>
  <c r="AR1318" i="24"/>
  <c r="AR2527" i="24"/>
  <c r="AR2370" i="24"/>
  <c r="AR320" i="24"/>
  <c r="AR321" i="24"/>
  <c r="AR2122" i="24"/>
  <c r="AR2218" i="24"/>
  <c r="AR1319" i="24"/>
  <c r="AR2515" i="24"/>
  <c r="AR2156" i="24"/>
  <c r="AR1992" i="24"/>
  <c r="AR2429" i="24"/>
  <c r="AR1948" i="24"/>
  <c r="AR2326" i="24"/>
  <c r="AR2240" i="24"/>
  <c r="AR1922" i="24"/>
  <c r="AR2194" i="24"/>
  <c r="AR1996" i="24"/>
  <c r="AR2016" i="24"/>
  <c r="AR2394" i="24"/>
  <c r="AR2076" i="24"/>
  <c r="AR2346" i="24"/>
  <c r="AR1938" i="24"/>
  <c r="AR2317" i="24"/>
  <c r="AR2408" i="24"/>
  <c r="AR1320" i="24"/>
  <c r="AR2092" i="24"/>
  <c r="AR322" i="24"/>
  <c r="AR2448" i="24"/>
  <c r="AR323" i="24"/>
  <c r="AR324" i="24"/>
  <c r="AR2145" i="24"/>
  <c r="AR2157" i="24"/>
  <c r="AR2252" i="24"/>
  <c r="AR2421" i="24"/>
  <c r="AR2159" i="24"/>
  <c r="AR2220" i="24"/>
  <c r="AR2192" i="24"/>
  <c r="AR2233" i="24"/>
  <c r="AR2234" i="24"/>
  <c r="AR2086" i="24"/>
  <c r="AR325" i="24"/>
  <c r="AR326" i="24"/>
  <c r="AR2449" i="24"/>
  <c r="AR327" i="24"/>
  <c r="AR328" i="24"/>
  <c r="AR329" i="24"/>
  <c r="AR330" i="24"/>
  <c r="AR331" i="24"/>
  <c r="AR1322" i="24"/>
  <c r="AR332" i="24"/>
  <c r="AR333" i="24"/>
  <c r="AR334" i="24"/>
  <c r="AR335" i="24"/>
  <c r="AR1323" i="24"/>
  <c r="AR1324" i="24"/>
  <c r="AR1325" i="24"/>
  <c r="AR1326" i="24"/>
  <c r="AR1327" i="24"/>
  <c r="AR2153" i="24"/>
  <c r="AR1328" i="24"/>
  <c r="AR1329" i="24"/>
  <c r="AR1330" i="24"/>
  <c r="AR1914" i="24"/>
  <c r="AR1331" i="24"/>
  <c r="AR2368" i="24"/>
  <c r="AR1332" i="24"/>
  <c r="AR336" i="24"/>
  <c r="AR337" i="24"/>
  <c r="AR1943" i="24"/>
  <c r="AR1884" i="24"/>
  <c r="AR1966" i="24"/>
  <c r="AR1967" i="24"/>
  <c r="AR2212" i="24"/>
  <c r="AR2024" i="24"/>
  <c r="AR2068" i="24"/>
  <c r="AR1883" i="24"/>
  <c r="AR2427" i="24"/>
  <c r="AR2025" i="24"/>
  <c r="AR2480" i="24"/>
  <c r="AR2483" i="24"/>
  <c r="AR1910" i="24"/>
  <c r="AR2426" i="24"/>
  <c r="AR2433" i="24"/>
  <c r="AR2301" i="24"/>
  <c r="AR2476" i="24"/>
  <c r="AR2428" i="24"/>
  <c r="AR2509" i="24"/>
  <c r="AR2498" i="24"/>
  <c r="AR1968" i="24"/>
  <c r="AR2511" i="24"/>
  <c r="AR2539" i="24"/>
  <c r="AR1885" i="24"/>
  <c r="AR2138" i="24"/>
  <c r="AR2528" i="24"/>
  <c r="AR2237" i="24"/>
  <c r="AR338" i="24"/>
  <c r="AR2532" i="24"/>
  <c r="AR2425" i="24"/>
  <c r="AR2164" i="24"/>
  <c r="AR339" i="24"/>
  <c r="AR340" i="24"/>
  <c r="AR341" i="24"/>
  <c r="AR342" i="24"/>
  <c r="AR2395" i="24"/>
  <c r="AR1997" i="24"/>
  <c r="AR1333" i="24"/>
  <c r="AR1334" i="24"/>
  <c r="AR343" i="24"/>
  <c r="AR1335" i="24"/>
  <c r="AR344" i="24"/>
  <c r="AR345" i="24"/>
  <c r="AR346" i="24"/>
  <c r="AR347" i="24"/>
  <c r="AR348" i="24"/>
  <c r="AR349" i="24"/>
  <c r="AR350" i="24"/>
  <c r="AR351" i="24"/>
  <c r="AR352" i="24"/>
  <c r="AR353" i="24"/>
  <c r="AR354" i="24"/>
  <c r="AR355" i="24"/>
  <c r="AR356" i="24"/>
  <c r="AR357" i="24"/>
  <c r="AR358" i="24"/>
  <c r="AR359" i="24"/>
  <c r="AR360" i="24"/>
  <c r="AR361" i="24"/>
  <c r="AR362" i="24"/>
  <c r="AR363" i="24"/>
  <c r="AR364" i="24"/>
  <c r="AR1336" i="24"/>
  <c r="AR365" i="24"/>
  <c r="AR366" i="24"/>
  <c r="AR367" i="24"/>
  <c r="AR368" i="24"/>
  <c r="AR1338" i="24"/>
  <c r="AR1339" i="24"/>
  <c r="AR369" i="24"/>
  <c r="AR370" i="24"/>
  <c r="AR1340" i="24"/>
  <c r="AR371" i="24"/>
  <c r="AR372" i="24"/>
  <c r="AR1341" i="24"/>
  <c r="AR373" i="24"/>
  <c r="AR1342" i="24"/>
  <c r="AR1343" i="24"/>
  <c r="AR374" i="24"/>
  <c r="AR1344" i="24"/>
  <c r="AR1345" i="24"/>
  <c r="AR1346" i="24"/>
  <c r="AR1347" i="24"/>
  <c r="AR375" i="24"/>
  <c r="AR376" i="24"/>
  <c r="AR377" i="24"/>
  <c r="AR1348" i="24"/>
  <c r="AR1349" i="24"/>
  <c r="AR1350" i="24"/>
  <c r="AR1351" i="24"/>
  <c r="AR378" i="24"/>
  <c r="AR379" i="24"/>
  <c r="AR1352" i="24"/>
  <c r="AR380" i="24"/>
  <c r="AR381" i="24"/>
  <c r="AR382" i="24"/>
  <c r="AR1353" i="24"/>
  <c r="AR383" i="24"/>
  <c r="AR384" i="24"/>
  <c r="AR1355" i="24"/>
  <c r="AR2166" i="24"/>
  <c r="AR2517" i="24"/>
  <c r="AR2537" i="24"/>
  <c r="AR2540" i="24"/>
  <c r="AR1915" i="24"/>
  <c r="AR1916" i="24"/>
  <c r="AR2139" i="24"/>
  <c r="AR2497" i="24"/>
  <c r="AR1957" i="24"/>
  <c r="AR2531" i="24"/>
  <c r="AR2182" i="24"/>
  <c r="AR1887" i="24"/>
  <c r="AR2127" i="24"/>
  <c r="AR1991" i="24"/>
  <c r="AR1936" i="24"/>
  <c r="AR2535" i="24"/>
  <c r="AR2112" i="24"/>
  <c r="AR1970" i="24"/>
  <c r="AR2036" i="24"/>
  <c r="AR1956" i="24"/>
  <c r="AR1356" i="24"/>
  <c r="AR385" i="24"/>
  <c r="AR386" i="24"/>
  <c r="AR1357" i="24"/>
  <c r="AR1358" i="24"/>
  <c r="AR1359" i="24"/>
  <c r="AR387" i="24"/>
  <c r="AR1360" i="24"/>
  <c r="AR1361" i="24"/>
  <c r="AR388" i="24"/>
  <c r="AR389" i="24"/>
  <c r="AR1362" i="24"/>
  <c r="AR390" i="24"/>
  <c r="AR391" i="24"/>
  <c r="AR392" i="24"/>
  <c r="AR393" i="24"/>
  <c r="AR394" i="24"/>
  <c r="AR395" i="24"/>
  <c r="AR396" i="24"/>
  <c r="AR397" i="24"/>
  <c r="AR1363" i="24"/>
  <c r="AR398" i="24"/>
  <c r="AR399" i="24"/>
  <c r="AR400" i="24"/>
  <c r="AR401" i="24"/>
  <c r="AR402" i="24"/>
  <c r="AR403" i="24"/>
  <c r="AR404" i="24"/>
  <c r="AR405" i="24"/>
  <c r="AR406" i="24"/>
  <c r="AR407" i="24"/>
  <c r="AR408" i="24"/>
  <c r="AR409" i="24"/>
  <c r="AR410" i="24"/>
  <c r="AR411" i="24"/>
  <c r="AR412" i="24"/>
  <c r="AR413" i="24"/>
  <c r="AR414" i="24"/>
  <c r="AR1364" i="24"/>
  <c r="AR415" i="24"/>
  <c r="AR1366" i="24"/>
  <c r="AR416" i="24"/>
  <c r="AR417" i="24"/>
  <c r="AR1367" i="24"/>
  <c r="AR2125" i="24"/>
  <c r="AR1924" i="24"/>
  <c r="AR2211" i="24"/>
  <c r="AR2305" i="24"/>
  <c r="AR1930" i="24"/>
  <c r="AR2298" i="24"/>
  <c r="AR1863" i="24"/>
  <c r="AR2271" i="24"/>
  <c r="AR2300" i="24"/>
  <c r="AR2005" i="24"/>
  <c r="AR2437" i="24"/>
  <c r="AR2367" i="24"/>
  <c r="AR1864" i="24"/>
  <c r="AR2204" i="24"/>
  <c r="AR2297" i="24"/>
  <c r="AR2077" i="24"/>
  <c r="AR2319" i="24"/>
  <c r="AR2307" i="24"/>
  <c r="AR2384" i="24"/>
  <c r="AR1368" i="24"/>
  <c r="AR2021" i="24"/>
  <c r="AR2245" i="24"/>
  <c r="AR1873" i="24"/>
  <c r="AR2135" i="24"/>
  <c r="AR2137" i="24"/>
  <c r="AR1369" i="24"/>
  <c r="AR2277" i="24"/>
  <c r="AR2227" i="24"/>
  <c r="AR2423" i="24"/>
  <c r="AR1370" i="24"/>
  <c r="AR418" i="24"/>
  <c r="AR419" i="24"/>
  <c r="AR420" i="24"/>
  <c r="AR421" i="24"/>
  <c r="AR422" i="24"/>
  <c r="AR423" i="24"/>
  <c r="AR424" i="24"/>
  <c r="AR1371" i="24"/>
  <c r="AR1372" i="24"/>
  <c r="AR1995" i="24"/>
  <c r="AR2167" i="24"/>
  <c r="AR2119" i="24"/>
  <c r="AR2061" i="24"/>
  <c r="AR2251" i="24"/>
  <c r="AR1993" i="24"/>
  <c r="AR1897" i="24"/>
  <c r="AR2103" i="24"/>
  <c r="AR2104" i="24"/>
  <c r="AR1858" i="24"/>
  <c r="AR2187" i="24"/>
  <c r="AR2089" i="24"/>
  <c r="AR1856" i="24"/>
  <c r="AR2376" i="24"/>
  <c r="AR1978" i="24"/>
  <c r="AR2279" i="24"/>
  <c r="AR2216" i="24"/>
  <c r="AR1855" i="24"/>
  <c r="AR1911" i="24"/>
  <c r="AR1899" i="24"/>
  <c r="AR2144" i="24"/>
  <c r="AR1904" i="24"/>
  <c r="AR1898" i="24"/>
  <c r="AR2287" i="24"/>
  <c r="AR2186" i="24"/>
  <c r="AR1900" i="24"/>
  <c r="AR1972" i="24"/>
  <c r="AR2116" i="24"/>
  <c r="AR2214" i="24"/>
  <c r="AR2075" i="24"/>
  <c r="AR1977" i="24"/>
  <c r="AR2303" i="24"/>
  <c r="AR2435" i="24"/>
  <c r="AR2248" i="24"/>
  <c r="AR1905" i="24"/>
  <c r="AR1947" i="24"/>
  <c r="AR2323" i="24"/>
  <c r="AR2038" i="24"/>
  <c r="AR1927" i="24"/>
  <c r="AR1980" i="24"/>
  <c r="AR2132" i="24"/>
  <c r="AR2170" i="24"/>
  <c r="AR2295" i="24"/>
  <c r="AR2042" i="24"/>
  <c r="AR2286" i="24"/>
  <c r="AR2175" i="24"/>
  <c r="AR1982" i="24"/>
  <c r="AR2013" i="24"/>
  <c r="AR2115" i="24"/>
  <c r="AR2249" i="24"/>
  <c r="AR2131" i="24"/>
  <c r="AR2406" i="24"/>
  <c r="AR2378" i="24"/>
  <c r="AR2294" i="24"/>
  <c r="AR2117" i="24"/>
  <c r="AR2195" i="24"/>
  <c r="AR2387" i="24"/>
  <c r="AR2302" i="24"/>
  <c r="AR2239" i="24"/>
  <c r="AR1854" i="24"/>
  <c r="AR2188" i="24"/>
  <c r="AR2062" i="24"/>
  <c r="AR1917" i="24"/>
  <c r="AR2012" i="24"/>
  <c r="AR2364" i="24"/>
  <c r="AR1937" i="24"/>
  <c r="AR2010" i="24"/>
  <c r="AR1918" i="24"/>
  <c r="AR2315" i="24"/>
  <c r="AR1926" i="24"/>
  <c r="AR1979" i="24"/>
  <c r="AR1946" i="24"/>
  <c r="AR2183" i="24"/>
  <c r="AR1975" i="24"/>
  <c r="AR2009" i="24"/>
  <c r="AR2337" i="24"/>
  <c r="AR2223" i="24"/>
  <c r="AR1891" i="24"/>
  <c r="AR2390" i="24"/>
  <c r="AR2229" i="24"/>
  <c r="AR2196" i="24"/>
  <c r="AR1960" i="24"/>
  <c r="AR2189" i="24"/>
  <c r="AR425" i="24"/>
  <c r="AR426" i="24"/>
  <c r="AR427" i="24"/>
  <c r="AR428" i="24"/>
  <c r="AR1373" i="24"/>
  <c r="AR1374" i="24"/>
  <c r="AR1375" i="24"/>
  <c r="AR429" i="24"/>
  <c r="AR430" i="24"/>
  <c r="AR431" i="24"/>
  <c r="AR1376" i="24"/>
  <c r="AR432" i="24"/>
  <c r="AR433" i="24"/>
  <c r="AR434" i="24"/>
  <c r="AR435" i="24"/>
  <c r="AR1377" i="24"/>
  <c r="AR436" i="24"/>
  <c r="AR437" i="24"/>
  <c r="AR438" i="24"/>
  <c r="AR1378" i="24"/>
  <c r="AR1379" i="24"/>
  <c r="AR439" i="24"/>
  <c r="AR440" i="24"/>
  <c r="AR441" i="24"/>
  <c r="AR1381" i="24"/>
  <c r="AR442" i="24"/>
  <c r="AR443" i="24"/>
  <c r="AR1382" i="24"/>
  <c r="AR444" i="24"/>
  <c r="AR445" i="24"/>
  <c r="AR1383" i="24"/>
  <c r="AR446" i="24"/>
  <c r="AR1384" i="24"/>
  <c r="AR447" i="24"/>
  <c r="AR1385" i="24"/>
  <c r="AR448" i="24"/>
  <c r="AR449" i="24"/>
  <c r="AR450" i="24"/>
  <c r="AR451" i="24"/>
  <c r="AR1386" i="24"/>
  <c r="AR1387" i="24"/>
  <c r="AR1388" i="24"/>
  <c r="AR452" i="24"/>
  <c r="AR453" i="24"/>
  <c r="AR454" i="24"/>
  <c r="AR455" i="24"/>
  <c r="AR456" i="24"/>
  <c r="AR1389" i="24"/>
  <c r="AR457" i="24"/>
  <c r="AR458" i="24"/>
  <c r="AR459" i="24"/>
  <c r="AR460" i="24"/>
  <c r="AR461" i="24"/>
  <c r="AR462" i="24"/>
  <c r="AR463" i="24"/>
  <c r="AR464" i="24"/>
  <c r="AR465" i="24"/>
  <c r="AR466" i="24"/>
  <c r="AR467" i="24"/>
  <c r="AR468" i="24"/>
  <c r="AR469" i="24"/>
  <c r="AR470" i="24"/>
  <c r="AR471" i="24"/>
  <c r="AR472" i="24"/>
  <c r="AR2097" i="24"/>
  <c r="AR1912" i="24"/>
  <c r="AR2019" i="24"/>
  <c r="AR1390" i="24"/>
  <c r="AR1391" i="24"/>
  <c r="AR1392" i="24"/>
  <c r="AR1393" i="24"/>
  <c r="AR1394" i="24"/>
  <c r="AR1395" i="24"/>
  <c r="AR1396" i="24"/>
  <c r="AR1397" i="24"/>
  <c r="AR1962" i="24"/>
  <c r="AR2207" i="24"/>
  <c r="AR2152" i="24"/>
  <c r="AR2045" i="24"/>
  <c r="AR1985" i="24"/>
  <c r="AR2020" i="24"/>
  <c r="AR2151" i="24"/>
  <c r="AR2133" i="24"/>
  <c r="AR2282" i="24"/>
  <c r="AR2320" i="24"/>
  <c r="AR2046" i="24"/>
  <c r="AR2244" i="24"/>
  <c r="AR1398" i="24"/>
  <c r="AR473" i="24"/>
  <c r="AR474" i="24"/>
  <c r="AR475" i="24"/>
  <c r="AR476" i="24"/>
  <c r="AR477" i="24"/>
  <c r="AR478" i="24"/>
  <c r="AR1399" i="24"/>
  <c r="AR479" i="24"/>
  <c r="AR1400" i="24"/>
  <c r="AR480" i="24"/>
  <c r="AR481" i="24"/>
  <c r="AR1894" i="24"/>
  <c r="AR2474" i="24"/>
  <c r="AR1401" i="24"/>
  <c r="AR482" i="24"/>
  <c r="AR483" i="24"/>
  <c r="AR484" i="24"/>
  <c r="AR485" i="24"/>
  <c r="AR486" i="24"/>
  <c r="AR487" i="24"/>
  <c r="AR2526" i="24"/>
  <c r="AR2508" i="24"/>
  <c r="AR2334" i="24"/>
  <c r="AR1944" i="24"/>
  <c r="AR2221" i="24"/>
  <c r="AR488" i="24"/>
  <c r="AR489" i="24"/>
  <c r="AR490" i="24"/>
  <c r="AR491" i="24"/>
  <c r="AR492" i="24"/>
  <c r="AR493" i="24"/>
  <c r="AR494" i="24"/>
  <c r="AR495" i="24"/>
  <c r="AR496" i="24"/>
  <c r="AR497" i="24"/>
  <c r="AR498" i="24"/>
  <c r="AR499" i="24"/>
  <c r="AR500" i="24"/>
  <c r="AR501" i="24"/>
  <c r="AR502" i="24"/>
  <c r="AR503" i="24"/>
  <c r="AR1404" i="24"/>
  <c r="AR504" i="24"/>
  <c r="AR505" i="24"/>
  <c r="AR1405" i="24"/>
  <c r="AR506" i="24"/>
  <c r="AR507" i="24"/>
  <c r="AR508" i="24"/>
  <c r="AR509" i="24"/>
  <c r="AR1406" i="24"/>
  <c r="AR1407" i="24"/>
  <c r="AR1408" i="24"/>
  <c r="AR1409" i="24"/>
  <c r="AR1410" i="24"/>
  <c r="AR1411" i="24"/>
  <c r="AR1412" i="24"/>
  <c r="AR1413" i="24"/>
  <c r="AR1414" i="24"/>
  <c r="AR1415" i="24"/>
  <c r="AR510" i="24"/>
  <c r="AR1416" i="24"/>
  <c r="AR1417" i="24"/>
  <c r="AR1418" i="24"/>
  <c r="AR1419" i="24"/>
  <c r="AR1420" i="24"/>
  <c r="AR1422" i="24"/>
  <c r="AR1958" i="24"/>
  <c r="AR1423" i="24"/>
  <c r="AR1424" i="24"/>
  <c r="AR1425" i="24"/>
  <c r="AR1426" i="24"/>
  <c r="AR511" i="24"/>
  <c r="AR512" i="24"/>
  <c r="AR513" i="24"/>
  <c r="AR514" i="24"/>
  <c r="AR515" i="24"/>
  <c r="AR516" i="24"/>
  <c r="AR517" i="24"/>
  <c r="AR518" i="24"/>
  <c r="AR519" i="24"/>
  <c r="AR520" i="24"/>
  <c r="AR1427" i="24"/>
  <c r="AR521" i="24"/>
  <c r="AR522" i="24"/>
  <c r="AR523" i="24"/>
  <c r="AR2430" i="24"/>
  <c r="AR1954" i="24"/>
  <c r="AR1999" i="24"/>
  <c r="AR2007" i="24"/>
  <c r="AR2499" i="24"/>
  <c r="AR2475" i="24"/>
  <c r="AR1941" i="24"/>
  <c r="AR1428" i="24"/>
  <c r="AR524" i="24"/>
  <c r="AR525" i="24"/>
  <c r="AR1429" i="24"/>
  <c r="AR1430" i="24"/>
  <c r="AR526" i="24"/>
  <c r="AR1431" i="24"/>
  <c r="AR527" i="24"/>
  <c r="AR528" i="24"/>
  <c r="AR529" i="24"/>
  <c r="AR1432" i="24"/>
  <c r="AR530" i="24"/>
  <c r="AR1433" i="24"/>
  <c r="AR1434" i="24"/>
  <c r="AR1907" i="24"/>
  <c r="AR1950" i="24"/>
  <c r="AR531" i="24"/>
  <c r="AR532" i="24"/>
  <c r="AR533" i="24"/>
  <c r="AR534" i="24"/>
  <c r="AR535" i="24"/>
  <c r="AR536" i="24"/>
  <c r="AR1435" i="24"/>
  <c r="AR537" i="24"/>
  <c r="AR1436" i="24"/>
  <c r="AR538" i="24"/>
  <c r="AR539" i="24"/>
  <c r="AR540" i="24"/>
  <c r="AR2450" i="24"/>
  <c r="AR1437" i="24"/>
  <c r="AR541" i="24"/>
  <c r="AR542" i="24"/>
  <c r="AR543" i="24"/>
  <c r="AR1438" i="24"/>
  <c r="AR544" i="24"/>
  <c r="AR545" i="24"/>
  <c r="AR1439" i="24"/>
  <c r="AR1440" i="24"/>
  <c r="AR546" i="24"/>
  <c r="AR1441" i="24"/>
  <c r="AR547" i="24"/>
  <c r="AR548" i="24"/>
  <c r="AR1442" i="24"/>
  <c r="AR549" i="24"/>
  <c r="AR550" i="24"/>
  <c r="AR551" i="24"/>
  <c r="AR1443" i="24"/>
  <c r="AR1444" i="24"/>
  <c r="AR1445" i="24"/>
  <c r="AR2451" i="24"/>
  <c r="AR552" i="24"/>
  <c r="AR1446" i="24"/>
  <c r="AR1447" i="24"/>
  <c r="AR1448" i="24"/>
  <c r="AR553" i="24"/>
  <c r="AR1449" i="24"/>
  <c r="AR1450" i="24"/>
  <c r="AR554" i="24"/>
  <c r="AR555" i="24"/>
  <c r="AR1451" i="24"/>
  <c r="AR1452" i="24"/>
  <c r="AR1453" i="24"/>
  <c r="AR1454" i="24"/>
  <c r="AR556" i="24"/>
  <c r="AR557" i="24"/>
  <c r="AR1455" i="24"/>
  <c r="AR558" i="24"/>
  <c r="AR1456" i="24"/>
  <c r="AR559" i="24"/>
  <c r="AR1457" i="24"/>
  <c r="AR560" i="24"/>
  <c r="AR1458" i="24"/>
  <c r="AR561" i="24"/>
  <c r="AR562" i="24"/>
  <c r="AR1459" i="24"/>
  <c r="AR563" i="24"/>
  <c r="AR1460" i="24"/>
  <c r="AR564" i="24"/>
  <c r="AR1461" i="24"/>
  <c r="AR565" i="24"/>
  <c r="AR1462" i="24"/>
  <c r="AR566" i="24"/>
  <c r="AR1463" i="24"/>
  <c r="AR567" i="24"/>
  <c r="AR568" i="24"/>
  <c r="AR1464" i="24"/>
  <c r="AR569" i="24"/>
  <c r="AR570" i="24"/>
  <c r="AR571" i="24"/>
  <c r="AR572" i="24"/>
  <c r="AR573" i="24"/>
  <c r="AR574" i="24"/>
  <c r="AR575" i="24"/>
  <c r="AR1465" i="24"/>
  <c r="AR1466" i="24"/>
  <c r="AR576" i="24"/>
  <c r="AR2235" i="24"/>
  <c r="AR2310" i="24"/>
  <c r="AR1467" i="24"/>
  <c r="AR1919" i="24"/>
  <c r="AR2176" i="24"/>
  <c r="AR2093" i="24"/>
  <c r="AR2318" i="24"/>
  <c r="AR2366" i="24"/>
  <c r="AR2407" i="24"/>
  <c r="AR2018" i="24"/>
  <c r="AR2146" i="24"/>
  <c r="AR2177" i="24"/>
  <c r="AR2325" i="24"/>
  <c r="AR1913" i="24"/>
  <c r="AR2217" i="24"/>
  <c r="AR1468" i="24"/>
  <c r="AR1469" i="24"/>
  <c r="AR1906" i="24"/>
  <c r="AR2288" i="24"/>
  <c r="AR2120" i="24"/>
  <c r="AR1861" i="24"/>
  <c r="AR1470" i="24"/>
  <c r="AR1879" i="24"/>
  <c r="AR2219" i="24"/>
  <c r="AR2444" i="24"/>
  <c r="AR2263" i="24"/>
  <c r="AR2100" i="24"/>
  <c r="AR2264" i="24"/>
  <c r="AR2246" i="24"/>
  <c r="AR2262" i="24"/>
  <c r="AR2179" i="24"/>
  <c r="AR2209" i="24"/>
  <c r="AR2124" i="24"/>
  <c r="AR1471" i="24"/>
  <c r="AR577" i="24"/>
  <c r="AR578" i="24"/>
  <c r="AR1472" i="24"/>
  <c r="AR579" i="24"/>
  <c r="AR580" i="24"/>
  <c r="AR581" i="24"/>
  <c r="AR582" i="24"/>
  <c r="AR583" i="24"/>
  <c r="AR584" i="24"/>
  <c r="AR1473" i="24"/>
  <c r="AR585" i="24"/>
  <c r="AR586" i="24"/>
  <c r="AR1474" i="24"/>
  <c r="AR587" i="24"/>
  <c r="AR588" i="24"/>
  <c r="AR2047" i="24"/>
  <c r="AR1475" i="24"/>
  <c r="AR1989" i="24"/>
  <c r="AR1878" i="24"/>
  <c r="AR1882" i="24"/>
  <c r="AR1942" i="24"/>
  <c r="AR2110" i="24"/>
  <c r="AR2523" i="24"/>
  <c r="AR2051" i="24"/>
  <c r="AR2487" i="24"/>
  <c r="AR1990" i="24"/>
  <c r="AR2493" i="24"/>
  <c r="AR2023" i="24"/>
  <c r="AR1955" i="24"/>
  <c r="AR2052" i="24"/>
  <c r="AR2101" i="24"/>
  <c r="AR1901" i="24"/>
  <c r="AR2265" i="24"/>
  <c r="AR2000" i="24"/>
  <c r="AR2067" i="24"/>
  <c r="AR589" i="24"/>
  <c r="AR590" i="24"/>
  <c r="AR591" i="24"/>
  <c r="AR592" i="24"/>
  <c r="AR593" i="24"/>
  <c r="AR594" i="24"/>
  <c r="AR595" i="24"/>
  <c r="AR596" i="24"/>
  <c r="AR597" i="24"/>
  <c r="AR598" i="24"/>
  <c r="AR599" i="24"/>
  <c r="AR600" i="24"/>
  <c r="AR601" i="24"/>
  <c r="AR602" i="24"/>
  <c r="AR603" i="24"/>
  <c r="AR1903" i="24"/>
  <c r="AR1853" i="24"/>
  <c r="AR2285" i="24"/>
  <c r="AR1852" i="24"/>
  <c r="AR2054" i="24"/>
  <c r="AR604" i="24"/>
  <c r="AR605" i="24"/>
  <c r="AR606" i="24"/>
  <c r="AR607" i="24"/>
  <c r="AR608" i="24"/>
  <c r="AR609" i="24"/>
  <c r="AR610" i="24"/>
  <c r="AR611" i="24"/>
  <c r="AR612" i="24"/>
  <c r="AR613" i="24"/>
  <c r="AR614" i="24"/>
  <c r="AR615" i="24"/>
  <c r="AR616" i="24"/>
  <c r="AR1479" i="24"/>
  <c r="AR617" i="24"/>
  <c r="AR618" i="24"/>
  <c r="AR619" i="24"/>
  <c r="AR620" i="24"/>
  <c r="AR621" i="24"/>
  <c r="AR622" i="24"/>
  <c r="AR623" i="24"/>
  <c r="AR624" i="24"/>
  <c r="AR625" i="24"/>
  <c r="AR626" i="24"/>
  <c r="AR627" i="24"/>
  <c r="AR628" i="24"/>
  <c r="AR629" i="24"/>
  <c r="AR1481" i="24"/>
  <c r="AR630" i="24"/>
  <c r="AR631" i="24"/>
  <c r="AR632" i="24"/>
  <c r="AR633" i="24"/>
  <c r="AR634" i="24"/>
  <c r="AR635" i="24"/>
  <c r="AR636" i="24"/>
  <c r="AR637" i="24"/>
  <c r="AR638" i="24"/>
  <c r="AR639" i="24"/>
  <c r="AR640" i="24"/>
  <c r="AR641" i="24"/>
  <c r="AR642" i="24"/>
  <c r="AR1483" i="24"/>
  <c r="AR1484" i="24"/>
  <c r="AR1485" i="24"/>
  <c r="AR1486" i="24"/>
  <c r="AR1487" i="24"/>
  <c r="AR1488" i="24"/>
  <c r="AR643" i="24"/>
  <c r="AR1489" i="24"/>
  <c r="AR644" i="24"/>
  <c r="AR1490" i="24"/>
  <c r="AR1491" i="24"/>
  <c r="AR1492" i="24"/>
  <c r="AR1493" i="24"/>
  <c r="AR1494" i="24"/>
  <c r="AR1495" i="24"/>
  <c r="AR1496" i="24"/>
  <c r="AR1497" i="24"/>
  <c r="AR1498" i="24"/>
  <c r="AR645" i="24"/>
  <c r="AR1499" i="24"/>
  <c r="AR1500" i="24"/>
  <c r="AR1501" i="24"/>
  <c r="AR1502" i="24"/>
  <c r="AR1503" i="24"/>
  <c r="AR1504" i="24"/>
  <c r="AR1505" i="24"/>
  <c r="AR1506" i="24"/>
  <c r="AR2082" i="24"/>
  <c r="AR1872" i="24"/>
  <c r="AR646" i="24"/>
  <c r="AR647" i="24"/>
  <c r="AR1507" i="24"/>
  <c r="AR648" i="24"/>
  <c r="AR649" i="24"/>
  <c r="AR650" i="24"/>
  <c r="AR651" i="24"/>
  <c r="AR652" i="24"/>
  <c r="AR1509" i="24"/>
  <c r="AR653" i="24"/>
  <c r="AR2241" i="24"/>
  <c r="AR1862" i="24"/>
  <c r="AR1974" i="24"/>
  <c r="AR1920" i="24"/>
  <c r="AR2202" i="24"/>
  <c r="AR2329" i="24"/>
  <c r="AR1983" i="24"/>
  <c r="AR2004" i="24"/>
  <c r="AR2203" i="24"/>
  <c r="AR2031" i="24"/>
  <c r="AR2328" i="24"/>
  <c r="AR2017" i="24"/>
  <c r="AR2094" i="24"/>
  <c r="AR2269" i="24"/>
  <c r="AR1939" i="24"/>
  <c r="AR2044" i="24"/>
  <c r="AR2365" i="24"/>
  <c r="AR2327" i="24"/>
  <c r="AR654" i="24"/>
  <c r="AR1510" i="24"/>
  <c r="AR1511" i="24"/>
  <c r="AR1512" i="24"/>
  <c r="AR1513" i="24"/>
  <c r="AR655" i="24"/>
  <c r="AR1514" i="24"/>
  <c r="AR1515" i="24"/>
  <c r="AR1516" i="24"/>
  <c r="AR1517" i="24"/>
  <c r="AR656" i="24"/>
  <c r="AR1518" i="24"/>
  <c r="AR657" i="24"/>
  <c r="AR658" i="24"/>
  <c r="AR659" i="24"/>
  <c r="AR1519" i="24"/>
  <c r="AR1520" i="24"/>
  <c r="AR660" i="24"/>
  <c r="AR1521" i="24"/>
  <c r="AR1522" i="24"/>
  <c r="AR2452" i="24"/>
  <c r="AR1523" i="24"/>
  <c r="AR1524" i="24"/>
  <c r="AR2349" i="24"/>
  <c r="AR2353" i="24"/>
  <c r="AR1525" i="24"/>
  <c r="AR661" i="24"/>
  <c r="AR662" i="24"/>
  <c r="AR663" i="24"/>
  <c r="AR664" i="24"/>
  <c r="AR665" i="24"/>
  <c r="AR666" i="24"/>
  <c r="AR2522" i="24"/>
  <c r="AR2035" i="24"/>
  <c r="AR1527" i="24"/>
  <c r="AR667" i="24"/>
  <c r="AR668" i="24"/>
  <c r="AR669" i="24"/>
  <c r="AR1528" i="24"/>
  <c r="AR670" i="24"/>
  <c r="AR671" i="24"/>
  <c r="AR11" i="24"/>
  <c r="AR672" i="24"/>
  <c r="AR1529" i="24"/>
  <c r="AR1530" i="24"/>
  <c r="AR1531" i="24"/>
  <c r="AR673" i="24"/>
  <c r="AR1532" i="24"/>
  <c r="AR674" i="24"/>
  <c r="AR675" i="24"/>
  <c r="AR676" i="24"/>
  <c r="AR1533" i="24"/>
  <c r="AR1964" i="24"/>
  <c r="AR2085" i="24"/>
  <c r="AR2160" i="24"/>
  <c r="AR2033" i="24"/>
  <c r="AR2261" i="24"/>
  <c r="AR2341" i="24"/>
  <c r="AR1988" i="24"/>
  <c r="AR2260" i="24"/>
  <c r="AR1987" i="24"/>
  <c r="AR1965" i="24"/>
  <c r="AR2059" i="24"/>
  <c r="AR677" i="24"/>
  <c r="AR1534" i="24"/>
  <c r="AR678" i="24"/>
  <c r="AR1535" i="24"/>
  <c r="AR1536" i="24"/>
  <c r="AR1537" i="24"/>
  <c r="AR679" i="24"/>
  <c r="AR1538" i="24"/>
  <c r="AR680" i="24"/>
  <c r="AR1539" i="24"/>
  <c r="AR681" i="24"/>
  <c r="AR682" i="24"/>
  <c r="AR2363" i="24"/>
  <c r="AR2481" i="24"/>
  <c r="AR2362" i="24"/>
  <c r="AR1540" i="24"/>
  <c r="AR1541" i="24"/>
  <c r="AR683" i="24"/>
  <c r="AR684" i="24"/>
  <c r="AR685" i="24"/>
  <c r="AR1542" i="24"/>
  <c r="AR686" i="24"/>
  <c r="AR687" i="24"/>
  <c r="AR688" i="24"/>
  <c r="AR689" i="24"/>
  <c r="AR690" i="24"/>
  <c r="AR691" i="24"/>
  <c r="AR1543" i="24"/>
  <c r="AR692" i="24"/>
  <c r="AR1544" i="24"/>
  <c r="AR1545" i="24"/>
  <c r="AR693" i="24"/>
  <c r="AR694" i="24"/>
  <c r="AR695" i="24"/>
  <c r="AR696" i="24"/>
  <c r="AR2486" i="24"/>
  <c r="AR1546" i="24"/>
  <c r="AR2049" i="24"/>
  <c r="AR2534" i="24"/>
  <c r="AR2008" i="24"/>
  <c r="AR1921" i="24"/>
  <c r="AR2066" i="24"/>
  <c r="AR1547" i="24"/>
  <c r="AR1548" i="24"/>
  <c r="AR697" i="24"/>
  <c r="AR1549" i="24"/>
  <c r="AR698" i="24"/>
  <c r="AR1925" i="24"/>
  <c r="AR2335" i="24"/>
  <c r="AR1550" i="24"/>
  <c r="AR2505" i="24"/>
  <c r="AR699" i="24"/>
  <c r="AR1889" i="24"/>
  <c r="AR1551" i="24"/>
  <c r="AR700" i="24"/>
  <c r="AR701" i="24"/>
  <c r="AR1552" i="24"/>
  <c r="AR1553" i="24"/>
  <c r="AR702" i="24"/>
  <c r="AR1554" i="24"/>
  <c r="AR2488" i="24"/>
  <c r="AR1881" i="24"/>
  <c r="AR703" i="24"/>
  <c r="AR704" i="24"/>
  <c r="AR705" i="24"/>
  <c r="AR706" i="24"/>
  <c r="AR707" i="24"/>
  <c r="AR708" i="24"/>
  <c r="AR709" i="24"/>
  <c r="AR710" i="24"/>
  <c r="AR1555" i="24"/>
  <c r="AR1556" i="24"/>
  <c r="AR1557" i="24"/>
  <c r="AR1558" i="24"/>
  <c r="AR711" i="24"/>
  <c r="AR1559" i="24"/>
  <c r="AR1560" i="24"/>
  <c r="AR712" i="24"/>
  <c r="AR1561" i="24"/>
  <c r="AR1562" i="24"/>
  <c r="AR1563" i="24"/>
  <c r="AR1564" i="24"/>
  <c r="AR1565" i="24"/>
  <c r="AR713" i="24"/>
  <c r="AR714" i="24"/>
  <c r="AR715" i="24"/>
  <c r="AR1566" i="24"/>
  <c r="AR2369" i="24"/>
  <c r="AR1998" i="24"/>
  <c r="AR2099" i="24"/>
  <c r="AR1931" i="24"/>
  <c r="AR2108" i="24"/>
  <c r="AR2191" i="24"/>
  <c r="AR2283" i="24"/>
  <c r="AR1869" i="24"/>
  <c r="AR1952" i="24"/>
  <c r="AR1567" i="24"/>
  <c r="AR1568" i="24"/>
  <c r="AR716" i="24"/>
  <c r="AR717" i="24"/>
  <c r="AR718" i="24"/>
  <c r="AR719" i="24"/>
  <c r="AR720" i="24"/>
  <c r="AR721" i="24"/>
  <c r="AR722" i="24"/>
  <c r="AR723" i="24"/>
  <c r="AR724" i="24"/>
  <c r="AR725" i="24"/>
  <c r="AR726" i="24"/>
  <c r="AR727" i="24"/>
  <c r="AR728" i="24"/>
  <c r="AR729" i="24"/>
  <c r="AR730" i="24"/>
  <c r="AR731" i="24"/>
  <c r="AR732" i="24"/>
  <c r="AR1569" i="24"/>
  <c r="AR733" i="24"/>
  <c r="AR734" i="24"/>
  <c r="AR1570" i="24"/>
  <c r="AR735" i="24"/>
  <c r="AR736" i="24"/>
  <c r="AR1571" i="24"/>
  <c r="AR737" i="24"/>
  <c r="AR738" i="24"/>
  <c r="AR739" i="24"/>
  <c r="AR1932" i="24"/>
  <c r="AR2232" i="24"/>
  <c r="AR2081" i="24"/>
  <c r="AR2109" i="24"/>
  <c r="AR2356" i="24"/>
  <c r="AR2273" i="24"/>
  <c r="AR2309" i="24"/>
  <c r="AR2048" i="24"/>
  <c r="AR2361" i="24"/>
  <c r="AR2032" i="24"/>
  <c r="AR2418" i="24"/>
  <c r="AR740" i="24"/>
  <c r="AR741" i="24"/>
  <c r="AR742" i="24"/>
  <c r="AR1572" i="24"/>
  <c r="AR743" i="24"/>
  <c r="AR744" i="24"/>
  <c r="AR1573" i="24"/>
  <c r="AR1574" i="24"/>
  <c r="AR1575" i="24"/>
  <c r="AR1576" i="24"/>
  <c r="AR745" i="24"/>
  <c r="AR1577" i="24"/>
  <c r="AR746" i="24"/>
  <c r="AR1578" i="24"/>
  <c r="AR1579" i="24"/>
  <c r="AR747" i="24"/>
  <c r="AR748" i="24"/>
  <c r="AR749" i="24"/>
  <c r="AR1580" i="24"/>
  <c r="AR1581" i="24"/>
  <c r="AR1582" i="24"/>
  <c r="AR1583" i="24"/>
  <c r="AR1584" i="24"/>
  <c r="AR750" i="24"/>
  <c r="AR1585" i="24"/>
  <c r="AR751" i="24"/>
  <c r="AR1586" i="24"/>
  <c r="AR752" i="24"/>
  <c r="AR1587" i="24"/>
  <c r="AR753" i="24"/>
  <c r="AR1588" i="24"/>
  <c r="AR754" i="24"/>
  <c r="AR755" i="24"/>
  <c r="AR756" i="24"/>
  <c r="AR2453" i="24"/>
  <c r="AR1589" i="24"/>
  <c r="AR757" i="24"/>
  <c r="AR1590" i="24"/>
  <c r="AR1591" i="24"/>
  <c r="AR1592" i="24"/>
  <c r="AR1593" i="24"/>
  <c r="AR1594" i="24"/>
  <c r="AR758" i="24"/>
  <c r="AR1595" i="24"/>
  <c r="AR759" i="24"/>
  <c r="AR1596" i="24"/>
  <c r="AR760" i="24"/>
  <c r="AR761" i="24"/>
  <c r="AR762" i="24"/>
  <c r="AR1597" i="24"/>
  <c r="AR1598" i="24"/>
  <c r="AR763" i="24"/>
  <c r="AR764" i="24"/>
  <c r="AR1599" i="24"/>
  <c r="AR1600" i="24"/>
  <c r="AR765" i="24"/>
  <c r="AR1601" i="24"/>
  <c r="AR1602" i="24"/>
  <c r="AR1603" i="24"/>
  <c r="AR766" i="24"/>
  <c r="AR767" i="24"/>
  <c r="AR1604" i="24"/>
  <c r="AR1605" i="24"/>
  <c r="AR768" i="24"/>
  <c r="AR1606" i="24"/>
  <c r="AR1607" i="24"/>
  <c r="AR769" i="24"/>
  <c r="AR770" i="24"/>
  <c r="AR1608" i="24"/>
  <c r="AR1609" i="24"/>
  <c r="AR771" i="24"/>
  <c r="AR772" i="24"/>
  <c r="AR1610" i="24"/>
  <c r="AR1611" i="24"/>
  <c r="AR773" i="24"/>
  <c r="AR1612" i="24"/>
  <c r="AR774" i="24"/>
  <c r="AR1613" i="24"/>
  <c r="AR1614" i="24"/>
  <c r="AR1615" i="24"/>
  <c r="AR775" i="24"/>
  <c r="AR1616" i="24"/>
  <c r="AR776" i="24"/>
  <c r="AR777" i="24"/>
  <c r="AR778" i="24"/>
  <c r="AR779" i="24"/>
  <c r="AR1617" i="24"/>
  <c r="AR1618" i="24"/>
  <c r="AR780" i="24"/>
  <c r="AR1619" i="24"/>
  <c r="AR781" i="24"/>
  <c r="AR782" i="24"/>
  <c r="AR783" i="24"/>
  <c r="AR784" i="24"/>
  <c r="AR785" i="24"/>
  <c r="AR786" i="24"/>
  <c r="AR787" i="24"/>
  <c r="AR788" i="24"/>
  <c r="AR789" i="24"/>
  <c r="AR790" i="24"/>
  <c r="AR1621" i="24"/>
  <c r="AR1622" i="24"/>
  <c r="AR791" i="24"/>
  <c r="AR792" i="24"/>
  <c r="AR1623" i="24"/>
  <c r="AR1624" i="24"/>
  <c r="AR793" i="24"/>
  <c r="AR1625" i="24"/>
  <c r="AR1626" i="24"/>
  <c r="AR1627" i="24"/>
  <c r="AR794" i="24"/>
  <c r="AR795" i="24"/>
  <c r="AR1628" i="24"/>
  <c r="AR796" i="24"/>
  <c r="AR1629" i="24"/>
  <c r="AR797" i="24"/>
  <c r="AR1630" i="24"/>
  <c r="AR798" i="24"/>
  <c r="AR1631" i="24"/>
  <c r="AR1632" i="24"/>
  <c r="AR1633" i="24"/>
  <c r="AR1634" i="24"/>
  <c r="AR799" i="24"/>
  <c r="AR800" i="24"/>
  <c r="AR801" i="24"/>
  <c r="AR1635" i="24"/>
  <c r="AR1636" i="24"/>
  <c r="AR802" i="24"/>
  <c r="AR803" i="24"/>
  <c r="AR804" i="24"/>
  <c r="AR1637" i="24"/>
  <c r="AR1638" i="24"/>
  <c r="AR1639" i="24"/>
  <c r="AR805" i="24"/>
  <c r="AR1640" i="24"/>
  <c r="AR1641" i="24"/>
  <c r="AR1642" i="24"/>
  <c r="AR1643" i="24"/>
  <c r="AR806" i="24"/>
  <c r="AR807" i="24"/>
  <c r="AR1644" i="24"/>
  <c r="AR2420" i="24"/>
  <c r="AR1892" i="24"/>
  <c r="AR1645" i="24"/>
  <c r="AR808" i="24"/>
  <c r="AR809" i="24"/>
  <c r="AR810" i="24"/>
  <c r="AR811" i="24"/>
  <c r="AR812" i="24"/>
  <c r="AR813" i="24"/>
  <c r="AR1646" i="24"/>
  <c r="AR814" i="24"/>
  <c r="AR815" i="24"/>
  <c r="AR1647" i="24"/>
  <c r="AR816" i="24"/>
  <c r="AR817" i="24"/>
  <c r="AR818" i="24"/>
  <c r="AR819" i="24"/>
  <c r="AR820" i="24"/>
  <c r="AR821" i="24"/>
  <c r="AR822" i="24"/>
  <c r="AR823" i="24"/>
  <c r="AR824" i="24"/>
  <c r="AR825" i="24"/>
  <c r="AR826" i="24"/>
  <c r="AR827" i="24"/>
  <c r="AR828" i="24"/>
  <c r="AR829" i="24"/>
  <c r="AR1648" i="24"/>
  <c r="AR830" i="24"/>
  <c r="AR831" i="24"/>
  <c r="AR832" i="24"/>
  <c r="AR1649" i="24"/>
  <c r="AR833" i="24"/>
  <c r="AR834" i="24"/>
  <c r="AR1650" i="24"/>
  <c r="AR1104" i="24"/>
  <c r="AR1651" i="24"/>
  <c r="AR1652" i="24"/>
  <c r="AR1653" i="24"/>
  <c r="AR835" i="24"/>
  <c r="AR836" i="24"/>
  <c r="AR1654" i="24"/>
  <c r="AR837" i="24"/>
  <c r="AR838" i="24"/>
  <c r="AR2454" i="24"/>
  <c r="AR1655" i="24"/>
  <c r="AR839" i="24"/>
  <c r="AR840" i="24"/>
  <c r="AR2455" i="24"/>
  <c r="AR841" i="24"/>
  <c r="AR1656" i="24"/>
  <c r="AR842" i="24"/>
  <c r="AR843" i="24"/>
  <c r="AR844" i="24"/>
  <c r="AR1657" i="24"/>
  <c r="AR1658" i="24"/>
  <c r="AR845" i="24"/>
  <c r="AR1659" i="24"/>
  <c r="AR12" i="24"/>
  <c r="AR1660" i="24"/>
  <c r="AR846" i="24"/>
  <c r="AR847" i="24"/>
  <c r="AR1661" i="24"/>
  <c r="AR2516" i="24"/>
  <c r="AR1902" i="24"/>
  <c r="AR1933" i="24"/>
  <c r="AR2129" i="24"/>
  <c r="AR2477" i="24"/>
  <c r="AR848" i="24"/>
  <c r="AR1662" i="24"/>
  <c r="AR1663" i="24"/>
  <c r="AR849" i="24"/>
  <c r="AR1664" i="24"/>
  <c r="AR850" i="24"/>
  <c r="AR851" i="24"/>
  <c r="AR852" i="24"/>
  <c r="AR1665" i="24"/>
  <c r="AR1666" i="24"/>
  <c r="AR1667" i="24"/>
  <c r="AR853" i="24"/>
  <c r="AR1668" i="24"/>
  <c r="AR854" i="24"/>
  <c r="AR855" i="24"/>
  <c r="AR856" i="24"/>
  <c r="AR857" i="24"/>
  <c r="AR858" i="24"/>
  <c r="AR1669" i="24"/>
  <c r="AR859" i="24"/>
  <c r="AR860" i="24"/>
  <c r="AR861" i="24"/>
  <c r="AR862" i="24"/>
  <c r="AR1670" i="24"/>
  <c r="AR1671" i="24"/>
  <c r="AR863" i="24"/>
  <c r="AR864" i="24"/>
  <c r="AR865" i="24"/>
  <c r="AR1102" i="24"/>
  <c r="AR1672" i="24"/>
  <c r="AR1673" i="24"/>
  <c r="AR1674" i="24"/>
  <c r="AR2332" i="24"/>
  <c r="AR2321" i="24"/>
  <c r="AR1871" i="24"/>
  <c r="AR2494" i="24"/>
  <c r="AR866" i="24"/>
  <c r="AR1675" i="24"/>
  <c r="AR1676" i="24"/>
  <c r="AR1677" i="24"/>
  <c r="AR1678" i="24"/>
  <c r="AR867" i="24"/>
  <c r="AR1679" i="24"/>
  <c r="AR868" i="24"/>
  <c r="AR869" i="24"/>
  <c r="AR870" i="24"/>
  <c r="AR1880" i="24"/>
  <c r="AR871" i="24"/>
  <c r="AR1680" i="24"/>
  <c r="AR872" i="24"/>
  <c r="AR873" i="24"/>
  <c r="AR874" i="24"/>
  <c r="AR875" i="24"/>
  <c r="AR876" i="24"/>
  <c r="AR877" i="24"/>
  <c r="AR878" i="24"/>
  <c r="AR1101" i="24"/>
  <c r="AR1681" i="24"/>
  <c r="AR1682" i="24"/>
  <c r="AR2148" i="24"/>
  <c r="AR2147" i="24"/>
  <c r="AR2064" i="24"/>
  <c r="AR2438" i="24"/>
  <c r="AR1890" i="24"/>
  <c r="AR2253" i="24"/>
  <c r="AR2409" i="24"/>
  <c r="AR2200" i="24"/>
  <c r="AR2352" i="24"/>
  <c r="AR1984" i="24"/>
  <c r="AR2431" i="24"/>
  <c r="AR2304" i="24"/>
  <c r="AR2270" i="24"/>
  <c r="AR2065" i="24"/>
  <c r="AR2379" i="24"/>
  <c r="AR2338" i="24"/>
  <c r="AR2339" i="24"/>
  <c r="AR2201" i="24"/>
  <c r="AR2280" i="24"/>
  <c r="AR2060" i="24"/>
  <c r="AR1683" i="24"/>
  <c r="AR1684" i="24"/>
  <c r="AR1685" i="24"/>
  <c r="AR1686" i="24"/>
  <c r="AR1687" i="24"/>
  <c r="AR879" i="24"/>
  <c r="AR1688" i="24"/>
  <c r="AR1689" i="24"/>
  <c r="AR1690" i="24"/>
  <c r="AR1691" i="24"/>
  <c r="AR1692" i="24"/>
  <c r="AR1693" i="24"/>
  <c r="AR1694" i="24"/>
  <c r="AR880" i="24"/>
  <c r="AR881" i="24"/>
  <c r="AR882" i="24"/>
  <c r="AR883" i="24"/>
  <c r="AR884" i="24"/>
  <c r="AR1697" i="24"/>
  <c r="AR1698" i="24"/>
  <c r="AR2456" i="24"/>
  <c r="AR1699" i="24"/>
  <c r="AR885" i="24"/>
  <c r="AR1700" i="24"/>
  <c r="AR886" i="24"/>
  <c r="AR1701" i="24"/>
  <c r="AR1702" i="24"/>
  <c r="AR1703" i="24"/>
  <c r="AR1704" i="24"/>
  <c r="AR887" i="24"/>
  <c r="AR1705" i="24"/>
  <c r="AR1706" i="24"/>
  <c r="AR888" i="24"/>
  <c r="AR1707" i="24"/>
  <c r="AR889" i="24"/>
  <c r="AR1708" i="24"/>
  <c r="AR890" i="24"/>
  <c r="AR891" i="24"/>
  <c r="AR1709" i="24"/>
  <c r="AR892" i="24"/>
  <c r="AR2519" i="24"/>
  <c r="AR893" i="24"/>
  <c r="AR2226" i="24"/>
  <c r="AR2291" i="24"/>
  <c r="AR2257" i="24"/>
  <c r="AR2432" i="24"/>
  <c r="AR2080" i="24"/>
  <c r="AR2392" i="24"/>
  <c r="AR2308" i="24"/>
  <c r="AR2243" i="24"/>
  <c r="AR1923" i="24"/>
  <c r="AR2391" i="24"/>
  <c r="AR1951" i="24"/>
  <c r="AR2348" i="24"/>
  <c r="AR2169" i="24"/>
  <c r="AR1961" i="24"/>
  <c r="AR1866" i="24"/>
  <c r="AR2330" i="24"/>
  <c r="AR2121" i="24"/>
  <c r="AR1868" i="24"/>
  <c r="AR2299" i="24"/>
  <c r="AR2107" i="24"/>
  <c r="AR1867" i="24"/>
  <c r="AR2355" i="24"/>
  <c r="AR1710" i="24"/>
  <c r="AR894" i="24"/>
  <c r="AR895" i="24"/>
  <c r="AR896" i="24"/>
  <c r="AR897" i="24"/>
  <c r="AR898" i="24"/>
  <c r="AR899" i="24"/>
  <c r="AR900" i="24"/>
  <c r="AR901" i="24"/>
  <c r="AR902" i="24"/>
  <c r="AR903" i="24"/>
  <c r="AR904" i="24"/>
  <c r="AR1711" i="24"/>
  <c r="AR905" i="24"/>
  <c r="AR906" i="24"/>
  <c r="AR907" i="24"/>
  <c r="AR908" i="24"/>
  <c r="AR909" i="24"/>
  <c r="AR910" i="24"/>
  <c r="AR911" i="24"/>
  <c r="AR912" i="24"/>
  <c r="AR2424" i="24"/>
  <c r="AR2506" i="24"/>
  <c r="AR1712" i="24"/>
  <c r="AR913" i="24"/>
  <c r="AR914" i="24"/>
  <c r="AR915" i="24"/>
  <c r="AR1713" i="24"/>
  <c r="AR1714" i="24"/>
  <c r="AR1715" i="24"/>
  <c r="AR1716" i="24"/>
  <c r="AR1717" i="24"/>
  <c r="AR916" i="24"/>
  <c r="AR917" i="24"/>
  <c r="AR918" i="24"/>
  <c r="AR1718" i="24"/>
  <c r="AR919" i="24"/>
  <c r="AR1963" i="24"/>
  <c r="AR1719" i="24"/>
  <c r="AR2389" i="24"/>
  <c r="AR2163" i="24"/>
  <c r="AR1720" i="24"/>
  <c r="AR1721" i="24"/>
  <c r="AR1722" i="24"/>
  <c r="AR1723" i="24"/>
  <c r="AR1724" i="24"/>
  <c r="AR1725" i="24"/>
  <c r="AR920" i="24"/>
  <c r="AR921" i="24"/>
  <c r="AR1726" i="24"/>
  <c r="AR1727" i="24"/>
  <c r="AR1728" i="24"/>
  <c r="AR1730" i="24"/>
  <c r="AR1731" i="24"/>
  <c r="AR2434" i="24"/>
  <c r="AR922" i="24"/>
  <c r="AR2098" i="24"/>
  <c r="AR1953" i="24"/>
  <c r="AR2161" i="24"/>
  <c r="AR2058" i="24"/>
  <c r="AR1875" i="24"/>
  <c r="AR1876" i="24"/>
  <c r="AR1874" i="24"/>
  <c r="AR2084" i="24"/>
  <c r="AR2292" i="24"/>
  <c r="AR2322" i="24"/>
  <c r="AR2053" i="24"/>
  <c r="AR923" i="24"/>
  <c r="AR924" i="24"/>
  <c r="AR1732" i="24"/>
  <c r="AR925" i="24"/>
  <c r="AR1733" i="24"/>
  <c r="AR1734" i="24"/>
  <c r="AR926" i="24"/>
  <c r="AR1735" i="24"/>
  <c r="AR1736" i="24"/>
  <c r="AR927" i="24"/>
  <c r="AR928" i="24"/>
  <c r="AR929" i="24"/>
  <c r="AR930" i="24"/>
  <c r="AR931" i="24"/>
  <c r="AR1737" i="24"/>
  <c r="AR932" i="24"/>
  <c r="AR2162" i="24"/>
  <c r="AR2440" i="24"/>
  <c r="AR1738" i="24"/>
  <c r="AR2524" i="24"/>
  <c r="AR933" i="24"/>
  <c r="AR2457" i="24"/>
  <c r="AR934" i="24"/>
  <c r="AR1739" i="24"/>
  <c r="AR1740" i="24"/>
  <c r="AR1741" i="24"/>
  <c r="AR2458" i="24"/>
  <c r="AR935" i="24"/>
  <c r="AR936" i="24"/>
  <c r="AR937" i="24"/>
  <c r="AR938" i="24"/>
  <c r="AR939" i="24"/>
  <c r="AR940" i="24"/>
  <c r="AR1742" i="24"/>
  <c r="AR941" i="24"/>
  <c r="AR2459" i="24"/>
  <c r="AR942" i="24"/>
  <c r="AR1743" i="24"/>
  <c r="AR1744" i="24"/>
  <c r="AR943" i="24"/>
  <c r="AR2460" i="24"/>
  <c r="AR2500" i="24"/>
  <c r="AR1745" i="24"/>
  <c r="AR2478" i="24"/>
  <c r="AR2422" i="24"/>
  <c r="AR1096" i="24"/>
  <c r="AR2126" i="24"/>
  <c r="AR2512" i="24"/>
  <c r="AR2510" i="24"/>
  <c r="AR2485" i="24"/>
  <c r="AR1746" i="24"/>
  <c r="AR2165" i="24"/>
  <c r="AR1747" i="24"/>
  <c r="AR1748" i="24"/>
  <c r="AR1749" i="24"/>
  <c r="AR1750" i="24"/>
  <c r="AR944" i="24"/>
  <c r="AR1751" i="24"/>
  <c r="AR945" i="24"/>
  <c r="AR1752" i="24"/>
  <c r="AR1753" i="24"/>
  <c r="AR1754" i="24"/>
  <c r="AR946" i="24"/>
  <c r="AR1103" i="24"/>
  <c r="AR2496" i="24"/>
  <c r="AR2536" i="24"/>
  <c r="AR2088" i="24"/>
  <c r="AR1098" i="24"/>
  <c r="AR947" i="24"/>
  <c r="AR1755" i="24"/>
  <c r="AR948" i="24"/>
  <c r="AR2461" i="24"/>
  <c r="AR949" i="24"/>
  <c r="AR1756" i="24"/>
  <c r="AR2462" i="24"/>
  <c r="AR950" i="24"/>
  <c r="AR1757" i="24"/>
  <c r="AR951" i="24"/>
  <c r="AR1758" i="24"/>
  <c r="AR2158" i="24"/>
  <c r="AR1759" i="24"/>
  <c r="AR952" i="24"/>
  <c r="AR1760" i="24"/>
  <c r="AR1761" i="24"/>
  <c r="AR953" i="24"/>
  <c r="AR954" i="24"/>
  <c r="AR955" i="24"/>
  <c r="AR956" i="24"/>
  <c r="AR957" i="24"/>
  <c r="AR958" i="24"/>
  <c r="AR1762" i="24"/>
  <c r="AR959" i="24"/>
  <c r="AR1763" i="24"/>
  <c r="AR960" i="24"/>
  <c r="AR961" i="24"/>
  <c r="AR1764" i="24"/>
  <c r="AR1765" i="24"/>
  <c r="AR1766" i="24"/>
  <c r="AR1896" i="24"/>
  <c r="AR962" i="24"/>
  <c r="AR1099" i="24"/>
  <c r="AR1767" i="24"/>
  <c r="AR963" i="24"/>
  <c r="AR964" i="24"/>
  <c r="AR965" i="24"/>
  <c r="AR966" i="24"/>
  <c r="AR1770" i="24"/>
  <c r="AR967" i="24"/>
  <c r="AR968" i="24"/>
  <c r="AR969" i="24"/>
  <c r="AR13" i="24"/>
  <c r="AR1771" i="24"/>
  <c r="AR1772" i="24"/>
  <c r="AR2275" i="24"/>
  <c r="AR2034" i="24"/>
  <c r="AR1877" i="24"/>
  <c r="AR1773" i="24"/>
  <c r="AR2419" i="24"/>
  <c r="AR2006" i="24"/>
  <c r="AR1986" i="24"/>
  <c r="AR2274" i="24"/>
  <c r="AR1097" i="24"/>
  <c r="AR2525" i="24"/>
  <c r="AR2463" i="24"/>
  <c r="AR1774" i="24"/>
  <c r="AR1775" i="24"/>
  <c r="AR1776" i="24"/>
  <c r="AR970" i="24"/>
  <c r="AR971" i="24"/>
  <c r="AR1777" i="24"/>
  <c r="AR2507" i="24"/>
  <c r="AR2464" i="24"/>
  <c r="AR972" i="24"/>
  <c r="AR973" i="24"/>
  <c r="AR974" i="24"/>
  <c r="AR1778" i="24"/>
  <c r="AR975" i="24"/>
  <c r="AR1779" i="24"/>
  <c r="AR2465" i="24"/>
  <c r="AR1780" i="24"/>
  <c r="AR1781" i="24"/>
  <c r="AR1782" i="24"/>
  <c r="AR976" i="24"/>
  <c r="AR1783" i="24"/>
  <c r="AR1784" i="24"/>
  <c r="AR977" i="24"/>
  <c r="AR1785" i="24"/>
  <c r="AR978" i="24"/>
  <c r="AR1786" i="24"/>
  <c r="AR1787" i="24"/>
  <c r="AR2466" i="24"/>
  <c r="AR979" i="24"/>
  <c r="AR1788" i="24"/>
  <c r="AR980" i="24"/>
  <c r="AR1789" i="24"/>
  <c r="AR1790" i="24"/>
  <c r="AR1791" i="24"/>
  <c r="AR2467" i="24"/>
  <c r="AR2468" i="24"/>
  <c r="AR981" i="24"/>
  <c r="AR982" i="24"/>
  <c r="AR2469" i="24"/>
  <c r="AR1792" i="24"/>
  <c r="AR2470" i="24"/>
  <c r="AR983" i="24"/>
  <c r="AR1793" i="24"/>
  <c r="AR1794" i="24"/>
  <c r="AR984" i="24"/>
  <c r="AR985" i="24"/>
  <c r="AR986" i="24"/>
  <c r="AR987" i="24"/>
  <c r="AR2489" i="24"/>
  <c r="AR2491" i="24"/>
  <c r="AR1795" i="24"/>
  <c r="AR988" i="24"/>
  <c r="AR989" i="24"/>
  <c r="AR990" i="24"/>
  <c r="AR2224" i="24"/>
  <c r="AR2134" i="24"/>
  <c r="AR2386" i="24"/>
  <c r="AR2398" i="24"/>
  <c r="AR2208" i="24"/>
  <c r="AR1940" i="24"/>
  <c r="AR1796" i="24"/>
  <c r="AR2345" i="24"/>
  <c r="AR2284" i="24"/>
  <c r="AR2397" i="24"/>
  <c r="AR2358" i="24"/>
  <c r="AR991" i="24"/>
  <c r="AR992" i="24"/>
  <c r="AR993" i="24"/>
  <c r="AR1797" i="24"/>
  <c r="AR1798" i="24"/>
  <c r="AR994" i="24"/>
  <c r="AR995" i="24"/>
  <c r="AR996" i="24"/>
  <c r="AR997" i="24"/>
  <c r="AR1799" i="24"/>
  <c r="AR998" i="24"/>
  <c r="AR999" i="24"/>
  <c r="AR1000" i="24"/>
  <c r="AR1800" i="24"/>
  <c r="AR1801" i="24"/>
  <c r="AR1802" i="24"/>
  <c r="AR1803" i="24"/>
  <c r="AR1804" i="24"/>
  <c r="AR1001" i="24"/>
  <c r="AR1805" i="24"/>
  <c r="AR1806" i="24"/>
  <c r="AR1002" i="24"/>
  <c r="AR1003" i="24"/>
  <c r="AR1807" i="24"/>
  <c r="AR1808" i="24"/>
  <c r="AR1809" i="24"/>
  <c r="AR1810" i="24"/>
  <c r="AR1004" i="24"/>
  <c r="AR1005" i="24"/>
  <c r="AR1812" i="24"/>
  <c r="AR1006" i="24"/>
  <c r="AR1813" i="24"/>
  <c r="AR1007" i="24"/>
  <c r="AR1814" i="24"/>
  <c r="AR1816" i="24"/>
  <c r="AR1817" i="24"/>
  <c r="AR1008" i="24"/>
  <c r="AR1009" i="24"/>
  <c r="AR1010" i="24"/>
  <c r="AR1819" i="24"/>
  <c r="AR1820" i="24"/>
  <c r="AR1821" i="24"/>
  <c r="AR1011" i="24"/>
  <c r="AR1012" i="24"/>
  <c r="AR1013" i="24"/>
  <c r="AR1822" i="24"/>
  <c r="AR1014" i="24"/>
  <c r="AR1015" i="24"/>
  <c r="AR1823" i="24"/>
  <c r="AR1016" i="24"/>
  <c r="AR1017" i="24"/>
  <c r="AR1018" i="24"/>
  <c r="AR1019" i="24"/>
  <c r="AR1020" i="24"/>
  <c r="AR1021" i="24"/>
  <c r="AR1022" i="24"/>
  <c r="AR1023" i="24"/>
  <c r="AR1024" i="24"/>
  <c r="AR1025" i="24"/>
  <c r="AR1026" i="24"/>
  <c r="AR1824" i="24"/>
  <c r="AR1825" i="24"/>
  <c r="AR1027" i="24"/>
  <c r="AR1826" i="24"/>
  <c r="AR1028" i="24"/>
  <c r="AR1029" i="24"/>
  <c r="AR1827" i="24"/>
  <c r="AR1030" i="24"/>
  <c r="AR1828" i="24"/>
  <c r="AR1031" i="24"/>
  <c r="AR1032" i="24"/>
  <c r="AR1829" i="24"/>
  <c r="AR1033" i="24"/>
  <c r="AR1034" i="24"/>
  <c r="AR1830" i="24"/>
  <c r="AR1035" i="24"/>
  <c r="AR1036" i="24"/>
  <c r="AR1037" i="24"/>
  <c r="AR1831" i="24"/>
  <c r="AR1038" i="24"/>
  <c r="AR1832" i="24"/>
  <c r="AR1833" i="24"/>
  <c r="AR1039" i="24"/>
  <c r="AR1040" i="24"/>
  <c r="AR1041" i="24"/>
  <c r="AR1834" i="24"/>
  <c r="AR1042" i="24"/>
  <c r="AR1043" i="24"/>
  <c r="AR2471" i="24"/>
  <c r="AR1835" i="24"/>
  <c r="AR1044" i="24"/>
  <c r="AR1045" i="24"/>
  <c r="AR1046" i="24"/>
  <c r="AR1047" i="24"/>
  <c r="AR1836" i="24"/>
  <c r="AR1837" i="24"/>
  <c r="AR1048" i="24"/>
  <c r="AR1049" i="24"/>
  <c r="AR2472" i="24"/>
  <c r="AR1838" i="24"/>
  <c r="AR1050" i="24"/>
  <c r="AR1051" i="24"/>
  <c r="AR1052" i="24"/>
  <c r="AR1053" i="24"/>
  <c r="AR1054" i="24"/>
  <c r="AR1055" i="24"/>
  <c r="AR1056" i="24"/>
  <c r="AR1057" i="24"/>
  <c r="AR1058" i="24"/>
  <c r="AR1059" i="24"/>
  <c r="AR1060" i="24"/>
  <c r="AR1061" i="24"/>
  <c r="AR1062" i="24"/>
  <c r="AR1063" i="24"/>
  <c r="AR1839" i="24"/>
  <c r="AR1064" i="24"/>
  <c r="AR1065" i="24"/>
  <c r="AR1840" i="24"/>
  <c r="AR1066" i="24"/>
  <c r="AR1067" i="24"/>
  <c r="AR1068" i="24"/>
  <c r="AR1069" i="24"/>
  <c r="AR1070" i="24"/>
  <c r="AR1071" i="24"/>
  <c r="AR1842" i="24"/>
  <c r="AR1072" i="24"/>
  <c r="AR1073" i="24"/>
  <c r="AR1074" i="24"/>
  <c r="AR1075" i="24"/>
  <c r="AR1076" i="24"/>
  <c r="AR1077" i="24"/>
  <c r="AR1078" i="24"/>
  <c r="AR1079" i="24"/>
  <c r="AR1080" i="24"/>
  <c r="AR1081" i="24"/>
  <c r="AR1082" i="24"/>
  <c r="AR1083" i="24"/>
  <c r="AR1084" i="24"/>
  <c r="AR1085" i="24"/>
  <c r="AR1086" i="24"/>
  <c r="AR1087" i="24"/>
  <c r="AR1088" i="24"/>
  <c r="AR1843" i="24"/>
  <c r="AR1844" i="24"/>
  <c r="AR1845" i="24"/>
  <c r="AR1089" i="24"/>
  <c r="AR1846" i="24"/>
  <c r="AR1090" i="24"/>
  <c r="AR1091" i="24"/>
  <c r="AR1847" i="24"/>
  <c r="AR1092" i="24"/>
  <c r="AR1848" i="24"/>
  <c r="AR1093" i="24"/>
  <c r="AR1094" i="24"/>
  <c r="AR1850" i="24"/>
  <c r="AR2357" i="24"/>
  <c r="AR1893" i="24"/>
  <c r="AR1851" i="24"/>
  <c r="AR14" i="24"/>
  <c r="Z15" i="24"/>
  <c r="AA15" i="24" s="1"/>
  <c r="Z1109" i="24"/>
  <c r="AA1109" i="24" s="1"/>
  <c r="Z1110" i="24"/>
  <c r="AA1110" i="24" s="1"/>
  <c r="Z1111" i="24"/>
  <c r="AA1111" i="24" s="1"/>
  <c r="Z1112" i="24"/>
  <c r="AA1112" i="24" s="1"/>
  <c r="Z1113" i="24"/>
  <c r="AA1113" i="24" s="1"/>
  <c r="Z1114" i="24"/>
  <c r="AA1114" i="24" s="1"/>
  <c r="Z1115" i="24"/>
  <c r="AA1115" i="24" s="1"/>
  <c r="Z1116" i="24"/>
  <c r="AA1116" i="24" s="1"/>
  <c r="Z16" i="24"/>
  <c r="AA16" i="24" s="1"/>
  <c r="Z1117" i="24"/>
  <c r="AA1117" i="24" s="1"/>
  <c r="Z17" i="24"/>
  <c r="AA17" i="24" s="1"/>
  <c r="Z1118" i="24"/>
  <c r="AA1118" i="24" s="1"/>
  <c r="Z18" i="24"/>
  <c r="AA18" i="24" s="1"/>
  <c r="Z19" i="24"/>
  <c r="AA19" i="24" s="1"/>
  <c r="Z20" i="24"/>
  <c r="AA20" i="24" s="1"/>
  <c r="Z21" i="24"/>
  <c r="AA21" i="24" s="1"/>
  <c r="Z1119" i="24"/>
  <c r="AA1119" i="24" s="1"/>
  <c r="Z22" i="24"/>
  <c r="AA22" i="24" s="1"/>
  <c r="Z23" i="24"/>
  <c r="AA23" i="24" s="1"/>
  <c r="Z1120" i="24"/>
  <c r="AA1120" i="24" s="1"/>
  <c r="Z1121" i="24"/>
  <c r="AA1121" i="24" s="1"/>
  <c r="Z24" i="24"/>
  <c r="AA24" i="24" s="1"/>
  <c r="Z25" i="24"/>
  <c r="AA25" i="24" s="1"/>
  <c r="Z26" i="24"/>
  <c r="AA26" i="24" s="1"/>
  <c r="Z27" i="24"/>
  <c r="AA27" i="24" s="1"/>
  <c r="Z1122" i="24"/>
  <c r="AA1122" i="24" s="1"/>
  <c r="Z28" i="24"/>
  <c r="AA28" i="24" s="1"/>
  <c r="Z1123" i="24"/>
  <c r="AA1123" i="24" s="1"/>
  <c r="Z1124" i="24"/>
  <c r="AA1124" i="24" s="1"/>
  <c r="Z29" i="24"/>
  <c r="AA29" i="24" s="1"/>
  <c r="Z1125" i="24"/>
  <c r="AA1125" i="24" s="1"/>
  <c r="Z1126" i="24"/>
  <c r="AA1126" i="24" s="1"/>
  <c r="Z1127" i="24"/>
  <c r="AA1127" i="24" s="1"/>
  <c r="Z30" i="24"/>
  <c r="AA30" i="24" s="1"/>
  <c r="Z31" i="24"/>
  <c r="AA31" i="24" s="1"/>
  <c r="Z1128" i="24"/>
  <c r="AA1128" i="24" s="1"/>
  <c r="Z32" i="24"/>
  <c r="AA32" i="24" s="1"/>
  <c r="Z33" i="24"/>
  <c r="AA33" i="24" s="1"/>
  <c r="Z1129" i="24"/>
  <c r="AA1129" i="24" s="1"/>
  <c r="Z34" i="24"/>
  <c r="AA34" i="24" s="1"/>
  <c r="Z1130" i="24"/>
  <c r="AA1130" i="24" s="1"/>
  <c r="Z35" i="24"/>
  <c r="AA35" i="24" s="1"/>
  <c r="Z36" i="24"/>
  <c r="AA36" i="24" s="1"/>
  <c r="Z1131" i="24"/>
  <c r="AA1131" i="24" s="1"/>
  <c r="Z1132" i="24"/>
  <c r="AA1132" i="24" s="1"/>
  <c r="Z1133" i="24"/>
  <c r="AA1133" i="24" s="1"/>
  <c r="Z1134" i="24"/>
  <c r="AA1134" i="24" s="1"/>
  <c r="Z37" i="24"/>
  <c r="AA37" i="24" s="1"/>
  <c r="Z38" i="24"/>
  <c r="AA38" i="24" s="1"/>
  <c r="Z39" i="24"/>
  <c r="AA39" i="24" s="1"/>
  <c r="Z40" i="24"/>
  <c r="AA40" i="24" s="1"/>
  <c r="Z41" i="24"/>
  <c r="AA41" i="24" s="1"/>
  <c r="Z42" i="24"/>
  <c r="AA42" i="24" s="1"/>
  <c r="Z43" i="24"/>
  <c r="AA43" i="24" s="1"/>
  <c r="Z44" i="24"/>
  <c r="AA44" i="24" s="1"/>
  <c r="Z1135" i="24"/>
  <c r="AA1135" i="24" s="1"/>
  <c r="Z45" i="24"/>
  <c r="AA45" i="24" s="1"/>
  <c r="Z46" i="24"/>
  <c r="AA46" i="24" s="1"/>
  <c r="Z1136" i="24"/>
  <c r="AA1136" i="24" s="1"/>
  <c r="Z47" i="24"/>
  <c r="AA47" i="24" s="1"/>
  <c r="Z48" i="24"/>
  <c r="AA48" i="24" s="1"/>
  <c r="Z1137" i="24"/>
  <c r="AA1137" i="24" s="1"/>
  <c r="Z1138" i="24"/>
  <c r="AA1138" i="24" s="1"/>
  <c r="Z49" i="24"/>
  <c r="AA49" i="24" s="1"/>
  <c r="Z1139" i="24"/>
  <c r="AA1139" i="24" s="1"/>
  <c r="Z1140" i="24"/>
  <c r="AA1140" i="24" s="1"/>
  <c r="Z1141" i="24"/>
  <c r="AA1141" i="24" s="1"/>
  <c r="Z1142" i="24"/>
  <c r="AA1142" i="24" s="1"/>
  <c r="Z50" i="24"/>
  <c r="AA50" i="24" s="1"/>
  <c r="Z1143" i="24"/>
  <c r="AA1143" i="24" s="1"/>
  <c r="Z1144" i="24"/>
  <c r="AA1144" i="24" s="1"/>
  <c r="Z51" i="24"/>
  <c r="AA51" i="24" s="1"/>
  <c r="Z52" i="24"/>
  <c r="AA52" i="24" s="1"/>
  <c r="Z53" i="24"/>
  <c r="AA53" i="24" s="1"/>
  <c r="Z54" i="24"/>
  <c r="AA54" i="24" s="1"/>
  <c r="Z55" i="24"/>
  <c r="AA55" i="24" s="1"/>
  <c r="Z56" i="24"/>
  <c r="AA56" i="24" s="1"/>
  <c r="Z1145" i="24"/>
  <c r="AA1145" i="24" s="1"/>
  <c r="Z57" i="24"/>
  <c r="AA57" i="24" s="1"/>
  <c r="Z58" i="24"/>
  <c r="AA58" i="24" s="1"/>
  <c r="Z59" i="24"/>
  <c r="AA59" i="24" s="1"/>
  <c r="Z1146" i="24"/>
  <c r="AA1146" i="24" s="1"/>
  <c r="Z60" i="24"/>
  <c r="AA60" i="24" s="1"/>
  <c r="Z1147" i="24"/>
  <c r="AA1147" i="24" s="1"/>
  <c r="Z1148" i="24"/>
  <c r="AA1148" i="24" s="1"/>
  <c r="Z1149" i="24"/>
  <c r="AA1149" i="24" s="1"/>
  <c r="Z1150" i="24"/>
  <c r="AA1150" i="24" s="1"/>
  <c r="Z61" i="24"/>
  <c r="AA61" i="24" s="1"/>
  <c r="Z62" i="24"/>
  <c r="AA62" i="24" s="1"/>
  <c r="Z1151" i="24"/>
  <c r="AA1151" i="24" s="1"/>
  <c r="Z63" i="24"/>
  <c r="AA63" i="24" s="1"/>
  <c r="Z2128" i="24"/>
  <c r="AA2128" i="24" s="1"/>
  <c r="Z2530" i="24"/>
  <c r="AA2530" i="24" s="1"/>
  <c r="Z2501" i="24"/>
  <c r="AA2501" i="24" s="1"/>
  <c r="Z2495" i="24"/>
  <c r="AA2495" i="24" s="1"/>
  <c r="Z2247" i="24"/>
  <c r="AA2247" i="24" s="1"/>
  <c r="Z1108" i="24"/>
  <c r="AA1108" i="24" s="1"/>
  <c r="Z1107" i="24"/>
  <c r="AA1107" i="24" s="1"/>
  <c r="Z2504" i="24"/>
  <c r="AA2504" i="24" s="1"/>
  <c r="Z64" i="24"/>
  <c r="AA64" i="24" s="1"/>
  <c r="Z1888" i="24"/>
  <c r="AA1888" i="24" s="1"/>
  <c r="Z2533" i="24"/>
  <c r="AA2533" i="24" s="1"/>
  <c r="Z2503" i="24"/>
  <c r="AA2503" i="24" s="1"/>
  <c r="Z2027" i="24"/>
  <c r="AA2027" i="24" s="1"/>
  <c r="Z2069" i="24"/>
  <c r="AA2069" i="24" s="1"/>
  <c r="Z2026" i="24"/>
  <c r="AA2026" i="24" s="1"/>
  <c r="Z1152" i="24"/>
  <c r="AA1152" i="24" s="1"/>
  <c r="Z1153" i="24"/>
  <c r="AA1153" i="24" s="1"/>
  <c r="Z65" i="24"/>
  <c r="AA65" i="24" s="1"/>
  <c r="Z2185" i="24"/>
  <c r="AA2185" i="24" s="1"/>
  <c r="Z1154" i="24"/>
  <c r="AA1154" i="24" s="1"/>
  <c r="Z66" i="24"/>
  <c r="AA66" i="24" s="1"/>
  <c r="Z2102" i="24"/>
  <c r="AA2102" i="24" s="1"/>
  <c r="Z2222" i="24"/>
  <c r="AA2222" i="24" s="1"/>
  <c r="Z2521" i="24"/>
  <c r="AA2521" i="24" s="1"/>
  <c r="Z2520" i="24"/>
  <c r="AA2520" i="24" s="1"/>
  <c r="Z2479" i="24"/>
  <c r="AA2479" i="24" s="1"/>
  <c r="Z1155" i="24"/>
  <c r="AA1155" i="24" s="1"/>
  <c r="Z1156" i="24"/>
  <c r="AA1156" i="24" s="1"/>
  <c r="Z2113" i="24"/>
  <c r="AA2113" i="24" s="1"/>
  <c r="Z67" i="24"/>
  <c r="AA67" i="24" s="1"/>
  <c r="Z1157" i="24"/>
  <c r="AA1157" i="24" s="1"/>
  <c r="Z1158" i="24"/>
  <c r="AA1158" i="24" s="1"/>
  <c r="Z68" i="24"/>
  <c r="AA68" i="24" s="1"/>
  <c r="Z69" i="24"/>
  <c r="AA69" i="24" s="1"/>
  <c r="Z70" i="24"/>
  <c r="AA70" i="24" s="1"/>
  <c r="Z71" i="24"/>
  <c r="AA71" i="24" s="1"/>
  <c r="Z72" i="24"/>
  <c r="AA72" i="24" s="1"/>
  <c r="Z73" i="24"/>
  <c r="AA73" i="24" s="1"/>
  <c r="Z74" i="24"/>
  <c r="AA74" i="24" s="1"/>
  <c r="Z75" i="24"/>
  <c r="AA75" i="24" s="1"/>
  <c r="Z76" i="24"/>
  <c r="AA76" i="24" s="1"/>
  <c r="Z1159" i="24"/>
  <c r="AA1159" i="24" s="1"/>
  <c r="Z1160" i="24"/>
  <c r="AA1160" i="24" s="1"/>
  <c r="Z2492" i="24"/>
  <c r="AA2492" i="24" s="1"/>
  <c r="Z1161" i="24"/>
  <c r="AA1161" i="24" s="1"/>
  <c r="Z1162" i="24"/>
  <c r="AA1162" i="24" s="1"/>
  <c r="Z1163" i="24"/>
  <c r="AA1163" i="24" s="1"/>
  <c r="Z77" i="24"/>
  <c r="AA77" i="24" s="1"/>
  <c r="Z78" i="24"/>
  <c r="AA78" i="24" s="1"/>
  <c r="Z79" i="24"/>
  <c r="AA79" i="24" s="1"/>
  <c r="Z1164" i="24"/>
  <c r="AA1164" i="24" s="1"/>
  <c r="Z1165" i="24"/>
  <c r="AA1165" i="24" s="1"/>
  <c r="Z80" i="24"/>
  <c r="AA80" i="24" s="1"/>
  <c r="Z81" i="24"/>
  <c r="AA81" i="24" s="1"/>
  <c r="Z82" i="24"/>
  <c r="AA82" i="24" s="1"/>
  <c r="Z83" i="24"/>
  <c r="AA83" i="24" s="1"/>
  <c r="Z1166" i="24"/>
  <c r="AA1166" i="24" s="1"/>
  <c r="Z1167" i="24"/>
  <c r="AA1167" i="24" s="1"/>
  <c r="Z1168" i="24"/>
  <c r="AA1168" i="24" s="1"/>
  <c r="Z84" i="24"/>
  <c r="AA84" i="24" s="1"/>
  <c r="Z1169" i="24"/>
  <c r="AA1169" i="24" s="1"/>
  <c r="Z85" i="24"/>
  <c r="AA85" i="24" s="1"/>
  <c r="Z1170" i="24"/>
  <c r="AA1170" i="24" s="1"/>
  <c r="Z86" i="24"/>
  <c r="AA86" i="24" s="1"/>
  <c r="Z87" i="24"/>
  <c r="AA87" i="24" s="1"/>
  <c r="Z88" i="24"/>
  <c r="AA88" i="24" s="1"/>
  <c r="Z1171" i="24"/>
  <c r="AA1171" i="24" s="1"/>
  <c r="Z89" i="24"/>
  <c r="AA89" i="24" s="1"/>
  <c r="Z1172" i="24"/>
  <c r="AA1172" i="24" s="1"/>
  <c r="Z1173" i="24"/>
  <c r="AA1173" i="24" s="1"/>
  <c r="Z1174" i="24"/>
  <c r="AA1174" i="24" s="1"/>
  <c r="Z90" i="24"/>
  <c r="AA90" i="24" s="1"/>
  <c r="Z1175" i="24"/>
  <c r="AA1175" i="24" s="1"/>
  <c r="Z1176" i="24"/>
  <c r="AA1176" i="24" s="1"/>
  <c r="Z91" i="24"/>
  <c r="AA91" i="24" s="1"/>
  <c r="Z92" i="24"/>
  <c r="AA92" i="24" s="1"/>
  <c r="Z93" i="24"/>
  <c r="AA93" i="24" s="1"/>
  <c r="Z94" i="24"/>
  <c r="AA94" i="24" s="1"/>
  <c r="Z95" i="24"/>
  <c r="AA95" i="24" s="1"/>
  <c r="Z1178" i="24"/>
  <c r="AA1178" i="24" s="1"/>
  <c r="Z96" i="24"/>
  <c r="AA96" i="24" s="1"/>
  <c r="Z1179" i="24"/>
  <c r="AA1179" i="24" s="1"/>
  <c r="Z97" i="24"/>
  <c r="AA97" i="24" s="1"/>
  <c r="Z98" i="24"/>
  <c r="AA98" i="24" s="1"/>
  <c r="Z99" i="24"/>
  <c r="AA99" i="24" s="1"/>
  <c r="Z1180" i="24"/>
  <c r="AA1180" i="24" s="1"/>
  <c r="Z1181" i="24"/>
  <c r="AA1181" i="24" s="1"/>
  <c r="Z100" i="24"/>
  <c r="AA100" i="24" s="1"/>
  <c r="Z1182" i="24"/>
  <c r="AA1182" i="24" s="1"/>
  <c r="Z101" i="24"/>
  <c r="AA101" i="24" s="1"/>
  <c r="Z102" i="24"/>
  <c r="AA102" i="24" s="1"/>
  <c r="Z103" i="24"/>
  <c r="AA103" i="24" s="1"/>
  <c r="Z104" i="24"/>
  <c r="AA104" i="24" s="1"/>
  <c r="Z105" i="24"/>
  <c r="AA105" i="24" s="1"/>
  <c r="Z2180" i="24"/>
  <c r="AA2180" i="24" s="1"/>
  <c r="Z2276" i="24"/>
  <c r="AA2276" i="24" s="1"/>
  <c r="Z2350" i="24"/>
  <c r="AA2350" i="24" s="1"/>
  <c r="Z2210" i="24"/>
  <c r="AA2210" i="24" s="1"/>
  <c r="Z2311" i="24"/>
  <c r="AA2311" i="24" s="1"/>
  <c r="Z2399" i="24"/>
  <c r="AA2399" i="24" s="1"/>
  <c r="Z2155" i="24"/>
  <c r="AA2155" i="24" s="1"/>
  <c r="Z2242" i="24"/>
  <c r="AA2242" i="24" s="1"/>
  <c r="Z2354" i="24"/>
  <c r="AA2354" i="24" s="1"/>
  <c r="Z2442" i="24"/>
  <c r="AA2442" i="24" s="1"/>
  <c r="Z2095" i="24"/>
  <c r="AA2095" i="24" s="1"/>
  <c r="Z2290" i="24"/>
  <c r="AA2290" i="24" s="1"/>
  <c r="Z2439" i="24"/>
  <c r="AA2439" i="24" s="1"/>
  <c r="Z2396" i="24"/>
  <c r="AA2396" i="24" s="1"/>
  <c r="Z2413" i="24"/>
  <c r="AA2413" i="24" s="1"/>
  <c r="Z2254" i="24"/>
  <c r="AA2254" i="24" s="1"/>
  <c r="Z2289" i="24"/>
  <c r="AA2289" i="24" s="1"/>
  <c r="Z2255" i="24"/>
  <c r="AA2255" i="24" s="1"/>
  <c r="Z2411" i="24"/>
  <c r="AA2411" i="24" s="1"/>
  <c r="Z2410" i="24"/>
  <c r="AA2410" i="24" s="1"/>
  <c r="Z2360" i="24"/>
  <c r="AA2360" i="24" s="1"/>
  <c r="Z1183" i="24"/>
  <c r="AA1183" i="24" s="1"/>
  <c r="Z2388" i="24"/>
  <c r="AA2388" i="24" s="1"/>
  <c r="Z2331" i="24"/>
  <c r="AA2331" i="24" s="1"/>
  <c r="Z1184" i="24"/>
  <c r="AA1184" i="24" s="1"/>
  <c r="Z2412" i="24"/>
  <c r="AA2412" i="24" s="1"/>
  <c r="Z2154" i="24"/>
  <c r="AA2154" i="24" s="1"/>
  <c r="Z2106" i="24"/>
  <c r="AA2106" i="24" s="1"/>
  <c r="Z2380" i="24"/>
  <c r="AA2380" i="24" s="1"/>
  <c r="Z1185" i="24"/>
  <c r="AA1185" i="24" s="1"/>
  <c r="Z2022" i="24"/>
  <c r="AA2022" i="24" s="1"/>
  <c r="Z2258" i="24"/>
  <c r="AA2258" i="24" s="1"/>
  <c r="Z2083" i="24"/>
  <c r="AA2083" i="24" s="1"/>
  <c r="Z2259" i="24"/>
  <c r="AA2259" i="24" s="1"/>
  <c r="Z1186" i="24"/>
  <c r="AA1186" i="24" s="1"/>
  <c r="Z2359" i="24"/>
  <c r="AA2359" i="24" s="1"/>
  <c r="Z1187" i="24"/>
  <c r="AA1187" i="24" s="1"/>
  <c r="Z2313" i="24"/>
  <c r="AA2313" i="24" s="1"/>
  <c r="Z2538" i="24"/>
  <c r="AA2538" i="24" s="1"/>
  <c r="Z1106" i="24"/>
  <c r="AA1106" i="24" s="1"/>
  <c r="Z2529" i="24"/>
  <c r="AA2529" i="24" s="1"/>
  <c r="Z2445" i="24"/>
  <c r="AA2445" i="24" s="1"/>
  <c r="Z106" i="24"/>
  <c r="AA106" i="24" s="1"/>
  <c r="Z2447" i="24"/>
  <c r="AA2447" i="24" s="1"/>
  <c r="Z107" i="24"/>
  <c r="AA107" i="24" s="1"/>
  <c r="Z1188" i="24"/>
  <c r="AA1188" i="24" s="1"/>
  <c r="Z1189" i="24"/>
  <c r="AA1189" i="24" s="1"/>
  <c r="Z1190" i="24"/>
  <c r="AA1190" i="24" s="1"/>
  <c r="Z108" i="24"/>
  <c r="AA108" i="24" s="1"/>
  <c r="Z1191" i="24"/>
  <c r="AA1191" i="24" s="1"/>
  <c r="Z2513" i="24"/>
  <c r="AA2513" i="24" s="1"/>
  <c r="Z109" i="24"/>
  <c r="AA109" i="24" s="1"/>
  <c r="Z2078" i="24"/>
  <c r="AA2078" i="24" s="1"/>
  <c r="Z110" i="24"/>
  <c r="AA110" i="24" s="1"/>
  <c r="Z111" i="24"/>
  <c r="AA111" i="24" s="1"/>
  <c r="Z1192" i="24"/>
  <c r="AA1192" i="24" s="1"/>
  <c r="Z112" i="24"/>
  <c r="AA112" i="24" s="1"/>
  <c r="Z113" i="24"/>
  <c r="AA113" i="24" s="1"/>
  <c r="Z114" i="24"/>
  <c r="AA114" i="24" s="1"/>
  <c r="Z115" i="24"/>
  <c r="AA115" i="24" s="1"/>
  <c r="Z1870" i="24"/>
  <c r="AA1870" i="24" s="1"/>
  <c r="Z2178" i="24"/>
  <c r="AA2178" i="24" s="1"/>
  <c r="Z1193" i="24"/>
  <c r="AA1193" i="24" s="1"/>
  <c r="Z1194" i="24"/>
  <c r="AA1194" i="24" s="1"/>
  <c r="Z116" i="24"/>
  <c r="AA116" i="24" s="1"/>
  <c r="Z2306" i="24"/>
  <c r="AA2306" i="24" s="1"/>
  <c r="Z2441" i="24"/>
  <c r="AA2441" i="24" s="1"/>
  <c r="Z1971" i="24"/>
  <c r="AA1971" i="24" s="1"/>
  <c r="Z2371" i="24"/>
  <c r="AA2371" i="24" s="1"/>
  <c r="Z2071" i="24"/>
  <c r="AA2071" i="24" s="1"/>
  <c r="Z2377" i="24"/>
  <c r="AA2377" i="24" s="1"/>
  <c r="Z2055" i="24"/>
  <c r="AA2055" i="24" s="1"/>
  <c r="Z2037" i="24"/>
  <c r="AA2037" i="24" s="1"/>
  <c r="Z2336" i="24"/>
  <c r="AA2336" i="24" s="1"/>
  <c r="Z117" i="24"/>
  <c r="AA117" i="24" s="1"/>
  <c r="Z118" i="24"/>
  <c r="AA118" i="24" s="1"/>
  <c r="Z2149" i="24"/>
  <c r="AA2149" i="24" s="1"/>
  <c r="Z2374" i="24"/>
  <c r="AA2374" i="24" s="1"/>
  <c r="Z2250" i="24"/>
  <c r="AA2250" i="24" s="1"/>
  <c r="Z2197" i="24"/>
  <c r="AA2197" i="24" s="1"/>
  <c r="Z1959" i="24"/>
  <c r="AA1959" i="24" s="1"/>
  <c r="Z2043" i="24"/>
  <c r="AA2043" i="24" s="1"/>
  <c r="Z2267" i="24"/>
  <c r="AA2267" i="24" s="1"/>
  <c r="Z1859" i="24"/>
  <c r="AA1859" i="24" s="1"/>
  <c r="Z1860" i="24"/>
  <c r="AA1860" i="24" s="1"/>
  <c r="Z2268" i="24"/>
  <c r="AA2268" i="24" s="1"/>
  <c r="Z2171" i="24"/>
  <c r="AA2171" i="24" s="1"/>
  <c r="Z2375" i="24"/>
  <c r="AA2375" i="24" s="1"/>
  <c r="Z2029" i="24"/>
  <c r="AA2029" i="24" s="1"/>
  <c r="Z2143" i="24"/>
  <c r="AA2143" i="24" s="1"/>
  <c r="Z2238" i="24"/>
  <c r="AA2238" i="24" s="1"/>
  <c r="Z2056" i="24"/>
  <c r="AA2056" i="24" s="1"/>
  <c r="Z2215" i="24"/>
  <c r="AA2215" i="24" s="1"/>
  <c r="Z2401" i="24"/>
  <c r="AA2401" i="24" s="1"/>
  <c r="Z2383" i="24"/>
  <c r="AA2383" i="24" s="1"/>
  <c r="Z2002" i="24"/>
  <c r="AA2002" i="24" s="1"/>
  <c r="Z2011" i="24"/>
  <c r="AA2011" i="24" s="1"/>
  <c r="Z2105" i="24"/>
  <c r="AA2105" i="24" s="1"/>
  <c r="Z2118" i="24"/>
  <c r="AA2118" i="24" s="1"/>
  <c r="Z1935" i="24"/>
  <c r="AA1935" i="24" s="1"/>
  <c r="Z2228" i="24"/>
  <c r="AA2228" i="24" s="1"/>
  <c r="Z2405" i="24"/>
  <c r="AA2405" i="24" s="1"/>
  <c r="Z2296" i="24"/>
  <c r="AA2296" i="24" s="1"/>
  <c r="Z2372" i="24"/>
  <c r="AA2372" i="24" s="1"/>
  <c r="Z2402" i="24"/>
  <c r="AA2402" i="24" s="1"/>
  <c r="Z2168" i="24"/>
  <c r="AA2168" i="24" s="1"/>
  <c r="Z2039" i="24"/>
  <c r="AA2039" i="24" s="1"/>
  <c r="Z2190" i="24"/>
  <c r="AA2190" i="24" s="1"/>
  <c r="Z2014" i="24"/>
  <c r="AA2014" i="24" s="1"/>
  <c r="Z2003" i="24"/>
  <c r="AA2003" i="24" s="1"/>
  <c r="Z2373" i="24"/>
  <c r="AA2373" i="24" s="1"/>
  <c r="Z2074" i="24"/>
  <c r="AA2074" i="24" s="1"/>
  <c r="Z2174" i="24"/>
  <c r="AA2174" i="24" s="1"/>
  <c r="Z2030" i="24"/>
  <c r="AA2030" i="24" s="1"/>
  <c r="Z2141" i="24"/>
  <c r="AA2141" i="24" s="1"/>
  <c r="Z2184" i="24"/>
  <c r="AA2184" i="24" s="1"/>
  <c r="Z2324" i="24"/>
  <c r="AA2324" i="24" s="1"/>
  <c r="Z2073" i="24"/>
  <c r="AA2073" i="24" s="1"/>
  <c r="Z2015" i="24"/>
  <c r="AA2015" i="24" s="1"/>
  <c r="Z1928" i="24"/>
  <c r="AA1928" i="24" s="1"/>
  <c r="Z2199" i="24"/>
  <c r="AA2199" i="24" s="1"/>
  <c r="Z1981" i="24"/>
  <c r="AA1981" i="24" s="1"/>
  <c r="Z2172" i="24"/>
  <c r="AA2172" i="24" s="1"/>
  <c r="Z2393" i="24"/>
  <c r="AA2393" i="24" s="1"/>
  <c r="Z2230" i="24"/>
  <c r="AA2230" i="24" s="1"/>
  <c r="Z2436" i="24"/>
  <c r="AA2436" i="24" s="1"/>
  <c r="Z2351" i="24"/>
  <c r="AA2351" i="24" s="1"/>
  <c r="Z2400" i="24"/>
  <c r="AA2400" i="24" s="1"/>
  <c r="Z2314" i="24"/>
  <c r="AA2314" i="24" s="1"/>
  <c r="Z2072" i="24"/>
  <c r="AA2072" i="24" s="1"/>
  <c r="Z2063" i="24"/>
  <c r="AA2063" i="24" s="1"/>
  <c r="Z2070" i="24"/>
  <c r="AA2070" i="24" s="1"/>
  <c r="Z2114" i="24"/>
  <c r="AA2114" i="24" s="1"/>
  <c r="Z1994" i="24"/>
  <c r="AA1994" i="24" s="1"/>
  <c r="Z2041" i="24"/>
  <c r="AA2041" i="24" s="1"/>
  <c r="Z2142" i="24"/>
  <c r="AA2142" i="24" s="1"/>
  <c r="Z2343" i="24"/>
  <c r="AA2343" i="24" s="1"/>
  <c r="Z2130" i="24"/>
  <c r="AA2130" i="24" s="1"/>
  <c r="Z2404" i="24"/>
  <c r="AA2404" i="24" s="1"/>
  <c r="Z2443" i="24"/>
  <c r="AA2443" i="24" s="1"/>
  <c r="Z1976" i="24"/>
  <c r="AA1976" i="24" s="1"/>
  <c r="Z2198" i="24"/>
  <c r="AA2198" i="24" s="1"/>
  <c r="Z1973" i="24"/>
  <c r="AA1973" i="24" s="1"/>
  <c r="Z2173" i="24"/>
  <c r="AA2173" i="24" s="1"/>
  <c r="Z1857" i="24"/>
  <c r="AA1857" i="24" s="1"/>
  <c r="Z2140" i="24"/>
  <c r="AA2140" i="24" s="1"/>
  <c r="Z2213" i="24"/>
  <c r="AA2213" i="24" s="1"/>
  <c r="Z2040" i="24"/>
  <c r="AA2040" i="24" s="1"/>
  <c r="Z2001" i="24"/>
  <c r="AA2001" i="24" s="1"/>
  <c r="Z2403" i="24"/>
  <c r="AA2403" i="24" s="1"/>
  <c r="Z1945" i="24"/>
  <c r="AA1945" i="24" s="1"/>
  <c r="Z2446" i="24"/>
  <c r="AA2446" i="24" s="1"/>
  <c r="Z1195" i="24"/>
  <c r="AA1195" i="24" s="1"/>
  <c r="Z2193" i="24"/>
  <c r="AA2193" i="24" s="1"/>
  <c r="Z1196" i="24"/>
  <c r="AA1196" i="24" s="1"/>
  <c r="Z2123" i="24"/>
  <c r="AA2123" i="24" s="1"/>
  <c r="Z119" i="24"/>
  <c r="AA119" i="24" s="1"/>
  <c r="Z1197" i="24"/>
  <c r="AA1197" i="24" s="1"/>
  <c r="Z2382" i="24"/>
  <c r="AA2382" i="24" s="1"/>
  <c r="Z1198" i="24"/>
  <c r="AA1198" i="24" s="1"/>
  <c r="Z1199" i="24"/>
  <c r="AA1199" i="24" s="1"/>
  <c r="Z120" i="24"/>
  <c r="AA120" i="24" s="1"/>
  <c r="Z121" i="24"/>
  <c r="AA121" i="24" s="1"/>
  <c r="Z1200" i="24"/>
  <c r="AA1200" i="24" s="1"/>
  <c r="Z122" i="24"/>
  <c r="AA122" i="24" s="1"/>
  <c r="Z1201" i="24"/>
  <c r="AA1201" i="24" s="1"/>
  <c r="Z123" i="24"/>
  <c r="AA123" i="24" s="1"/>
  <c r="Z124" i="24"/>
  <c r="AA124" i="24" s="1"/>
  <c r="Z125" i="24"/>
  <c r="AA125" i="24" s="1"/>
  <c r="Z126" i="24"/>
  <c r="AA126" i="24" s="1"/>
  <c r="Z127" i="24"/>
  <c r="AA127" i="24" s="1"/>
  <c r="Z128" i="24"/>
  <c r="AA128" i="24" s="1"/>
  <c r="Z129" i="24"/>
  <c r="AA129" i="24" s="1"/>
  <c r="Z130" i="24"/>
  <c r="AA130" i="24" s="1"/>
  <c r="Z1202" i="24"/>
  <c r="AA1202" i="24" s="1"/>
  <c r="Z131" i="24"/>
  <c r="AA131" i="24" s="1"/>
  <c r="Z132" i="24"/>
  <c r="AA132" i="24" s="1"/>
  <c r="Z133" i="24"/>
  <c r="AA133" i="24" s="1"/>
  <c r="Z134" i="24"/>
  <c r="AA134" i="24" s="1"/>
  <c r="Z1203" i="24"/>
  <c r="AA1203" i="24" s="1"/>
  <c r="Z135" i="24"/>
  <c r="AA135" i="24" s="1"/>
  <c r="Z1204" i="24"/>
  <c r="AA1204" i="24" s="1"/>
  <c r="Z136" i="24"/>
  <c r="AA136" i="24" s="1"/>
  <c r="Z1205" i="24"/>
  <c r="AA1205" i="24" s="1"/>
  <c r="Z1206" i="24"/>
  <c r="AA1206" i="24" s="1"/>
  <c r="Z137" i="24"/>
  <c r="AA137" i="24" s="1"/>
  <c r="Z138" i="24"/>
  <c r="AA138" i="24" s="1"/>
  <c r="Z139" i="24"/>
  <c r="AA139" i="24" s="1"/>
  <c r="Z140" i="24"/>
  <c r="AA140" i="24" s="1"/>
  <c r="Z141" i="24"/>
  <c r="AA141" i="24" s="1"/>
  <c r="Z1207" i="24"/>
  <c r="AA1207" i="24" s="1"/>
  <c r="Z142" i="24"/>
  <c r="AA142" i="24" s="1"/>
  <c r="Z1208" i="24"/>
  <c r="AA1208" i="24" s="1"/>
  <c r="Z1209" i="24"/>
  <c r="AA1209" i="24" s="1"/>
  <c r="Z1210" i="24"/>
  <c r="AA1210" i="24" s="1"/>
  <c r="Z143" i="24"/>
  <c r="AA143" i="24" s="1"/>
  <c r="Z1211" i="24"/>
  <c r="AA1211" i="24" s="1"/>
  <c r="Z144" i="24"/>
  <c r="AA144" i="24" s="1"/>
  <c r="Z1212" i="24"/>
  <c r="AA1212" i="24" s="1"/>
  <c r="Z145" i="24"/>
  <c r="AA145" i="24" s="1"/>
  <c r="Z146" i="24"/>
  <c r="AA146" i="24" s="1"/>
  <c r="Z1213" i="24"/>
  <c r="AA1213" i="24" s="1"/>
  <c r="Z2090" i="24"/>
  <c r="AA2090" i="24" s="1"/>
  <c r="Z147" i="24"/>
  <c r="AA147" i="24" s="1"/>
  <c r="Z148" i="24"/>
  <c r="AA148" i="24" s="1"/>
  <c r="Z149" i="24"/>
  <c r="AA149" i="24" s="1"/>
  <c r="Z1214" i="24"/>
  <c r="AA1214" i="24" s="1"/>
  <c r="Z150" i="24"/>
  <c r="AA150" i="24" s="1"/>
  <c r="Z151" i="24"/>
  <c r="AA151" i="24" s="1"/>
  <c r="Z152" i="24"/>
  <c r="AA152" i="24" s="1"/>
  <c r="Z153" i="24"/>
  <c r="AA153" i="24" s="1"/>
  <c r="Z154" i="24"/>
  <c r="AA154" i="24" s="1"/>
  <c r="Z155" i="24"/>
  <c r="AA155" i="24" s="1"/>
  <c r="Z156" i="24"/>
  <c r="AA156" i="24" s="1"/>
  <c r="Z1215" i="24"/>
  <c r="AA1215" i="24" s="1"/>
  <c r="AA1095" i="24"/>
  <c r="Z1216" i="24"/>
  <c r="AA1216" i="24" s="1"/>
  <c r="Z157" i="24"/>
  <c r="AA157" i="24" s="1"/>
  <c r="Z158" i="24"/>
  <c r="AA158" i="24" s="1"/>
  <c r="Z159" i="24"/>
  <c r="AA159" i="24" s="1"/>
  <c r="Z160" i="24"/>
  <c r="AA160" i="24" s="1"/>
  <c r="Z161" i="24"/>
  <c r="AA161" i="24" s="1"/>
  <c r="Z162" i="24"/>
  <c r="AA162" i="24" s="1"/>
  <c r="Z163" i="24"/>
  <c r="AA163" i="24" s="1"/>
  <c r="Z164" i="24"/>
  <c r="AA164" i="24" s="1"/>
  <c r="Z165" i="24"/>
  <c r="AA165" i="24" s="1"/>
  <c r="Z166" i="24"/>
  <c r="AA166" i="24" s="1"/>
  <c r="Z1218" i="24"/>
  <c r="AA1218" i="24" s="1"/>
  <c r="Z167" i="24"/>
  <c r="AA167" i="24" s="1"/>
  <c r="Z1219" i="24"/>
  <c r="AA1219" i="24" s="1"/>
  <c r="Z168" i="24"/>
  <c r="AA168" i="24" s="1"/>
  <c r="Z169" i="24"/>
  <c r="AA169" i="24" s="1"/>
  <c r="Z170" i="24"/>
  <c r="AA170" i="24" s="1"/>
  <c r="Z171" i="24"/>
  <c r="AA171" i="24" s="1"/>
  <c r="Z172" i="24"/>
  <c r="AA172" i="24" s="1"/>
  <c r="Z173" i="24"/>
  <c r="AA173" i="24" s="1"/>
  <c r="Z1220" i="24"/>
  <c r="AA1220" i="24" s="1"/>
  <c r="Z1221" i="24"/>
  <c r="AA1221" i="24" s="1"/>
  <c r="Z1222" i="24"/>
  <c r="AA1222" i="24" s="1"/>
  <c r="Z174" i="24"/>
  <c r="AA174" i="24" s="1"/>
  <c r="Z175" i="24"/>
  <c r="AA175" i="24" s="1"/>
  <c r="Z176" i="24"/>
  <c r="AA176" i="24" s="1"/>
  <c r="Z177" i="24"/>
  <c r="AA177" i="24" s="1"/>
  <c r="Z1223" i="24"/>
  <c r="AA1223" i="24" s="1"/>
  <c r="Z178" i="24"/>
  <c r="AA178" i="24" s="1"/>
  <c r="Z179" i="24"/>
  <c r="AA179" i="24" s="1"/>
  <c r="Z180" i="24"/>
  <c r="AA180" i="24" s="1"/>
  <c r="Z1224" i="24"/>
  <c r="AA1224" i="24" s="1"/>
  <c r="Z2231" i="24"/>
  <c r="AA2231" i="24" s="1"/>
  <c r="Z2385" i="24"/>
  <c r="AA2385" i="24" s="1"/>
  <c r="Z2057" i="24"/>
  <c r="AA2057" i="24" s="1"/>
  <c r="Z1225" i="24"/>
  <c r="AA1225" i="24" s="1"/>
  <c r="Z1929" i="24"/>
  <c r="AA1929" i="24" s="1"/>
  <c r="Z2316" i="24"/>
  <c r="AA2316" i="24" s="1"/>
  <c r="Z2414" i="24"/>
  <c r="AA2414" i="24" s="1"/>
  <c r="Z2091" i="24"/>
  <c r="AA2091" i="24" s="1"/>
  <c r="Z1226" i="24"/>
  <c r="AA1226" i="24" s="1"/>
  <c r="Z1227" i="24"/>
  <c r="AA1227" i="24" s="1"/>
  <c r="Z1228" i="24"/>
  <c r="AA1228" i="24" s="1"/>
  <c r="Z1229" i="24"/>
  <c r="AA1229" i="24" s="1"/>
  <c r="Z1230" i="24"/>
  <c r="AA1230" i="24" s="1"/>
  <c r="Z1231" i="24"/>
  <c r="AA1231" i="24" s="1"/>
  <c r="Z181" i="24"/>
  <c r="AA181" i="24" s="1"/>
  <c r="Z1232" i="24"/>
  <c r="AA1232" i="24" s="1"/>
  <c r="Z1233" i="24"/>
  <c r="AA1233" i="24" s="1"/>
  <c r="Z1234" i="24"/>
  <c r="AA1234" i="24" s="1"/>
  <c r="Z2417" i="24"/>
  <c r="AA2417" i="24" s="1"/>
  <c r="Z182" i="24"/>
  <c r="AA182" i="24" s="1"/>
  <c r="Z2256" i="24"/>
  <c r="AA2256" i="24" s="1"/>
  <c r="Z2415" i="24"/>
  <c r="AA2415" i="24" s="1"/>
  <c r="Z1908" i="24"/>
  <c r="AA1908" i="24" s="1"/>
  <c r="Z2340" i="24"/>
  <c r="AA2340" i="24" s="1"/>
  <c r="Z2225" i="24"/>
  <c r="AA2225" i="24" s="1"/>
  <c r="Z2347" i="24"/>
  <c r="AA2347" i="24" s="1"/>
  <c r="Z1865" i="24"/>
  <c r="AA1865" i="24" s="1"/>
  <c r="Z2272" i="24"/>
  <c r="AA2272" i="24" s="1"/>
  <c r="Z2416" i="24"/>
  <c r="AA2416" i="24" s="1"/>
  <c r="Z2381" i="24"/>
  <c r="AA2381" i="24" s="1"/>
  <c r="Z1949" i="24"/>
  <c r="AA1949" i="24" s="1"/>
  <c r="Z2344" i="24"/>
  <c r="AA2344" i="24" s="1"/>
  <c r="Z2079" i="24"/>
  <c r="AA2079" i="24" s="1"/>
  <c r="Z2206" i="24"/>
  <c r="AA2206" i="24" s="1"/>
  <c r="Z1235" i="24"/>
  <c r="AA1235" i="24" s="1"/>
  <c r="Z1236" i="24"/>
  <c r="AA1236" i="24" s="1"/>
  <c r="Z1909" i="24"/>
  <c r="AA1909" i="24" s="1"/>
  <c r="Z1237" i="24"/>
  <c r="AA1237" i="24" s="1"/>
  <c r="Z183" i="24"/>
  <c r="AA183" i="24" s="1"/>
  <c r="Z1238" i="24"/>
  <c r="AA1238" i="24" s="1"/>
  <c r="Z1239" i="24"/>
  <c r="AA1239" i="24" s="1"/>
  <c r="Z1240" i="24"/>
  <c r="AA1240" i="24" s="1"/>
  <c r="Z184" i="24"/>
  <c r="AA184" i="24" s="1"/>
  <c r="Z1241" i="24"/>
  <c r="AA1241" i="24" s="1"/>
  <c r="Z185" i="24"/>
  <c r="AA185" i="24" s="1"/>
  <c r="Z1242" i="24"/>
  <c r="AA1242" i="24" s="1"/>
  <c r="Z1243" i="24"/>
  <c r="AA1243" i="24" s="1"/>
  <c r="Z186" i="24"/>
  <c r="AA186" i="24" s="1"/>
  <c r="Z187" i="24"/>
  <c r="AA187" i="24" s="1"/>
  <c r="Z188" i="24"/>
  <c r="AA188" i="24" s="1"/>
  <c r="Z189" i="24"/>
  <c r="AA189" i="24" s="1"/>
  <c r="Z1244" i="24"/>
  <c r="AA1244" i="24" s="1"/>
  <c r="Z1245" i="24"/>
  <c r="AA1245" i="24" s="1"/>
  <c r="Z1246" i="24"/>
  <c r="AA1246" i="24" s="1"/>
  <c r="Z190" i="24"/>
  <c r="AA190" i="24" s="1"/>
  <c r="AA1105" i="24"/>
  <c r="Z2050" i="24"/>
  <c r="AA2050" i="24" s="1"/>
  <c r="Z1247" i="24"/>
  <c r="AA1247" i="24" s="1"/>
  <c r="Z2028" i="24"/>
  <c r="AA2028" i="24" s="1"/>
  <c r="Z191" i="24"/>
  <c r="AA191" i="24" s="1"/>
  <c r="Z192" i="24"/>
  <c r="AA192" i="24" s="1"/>
  <c r="Z193" i="24"/>
  <c r="AA193" i="24" s="1"/>
  <c r="Z194" i="24"/>
  <c r="AA194" i="24" s="1"/>
  <c r="Z195" i="24"/>
  <c r="AA195" i="24" s="1"/>
  <c r="Z196" i="24"/>
  <c r="AA196" i="24" s="1"/>
  <c r="Z197" i="24"/>
  <c r="AA197" i="24" s="1"/>
  <c r="Z198" i="24"/>
  <c r="AA198" i="24" s="1"/>
  <c r="Z199" i="24"/>
  <c r="AA199" i="24" s="1"/>
  <c r="Z200" i="24"/>
  <c r="AA200" i="24" s="1"/>
  <c r="Z201" i="24"/>
  <c r="AA201" i="24" s="1"/>
  <c r="Z202" i="24"/>
  <c r="AA202" i="24" s="1"/>
  <c r="Z203" i="24"/>
  <c r="AA203" i="24" s="1"/>
  <c r="Z1248" i="24"/>
  <c r="AA1248" i="24" s="1"/>
  <c r="Z204" i="24"/>
  <c r="AA204" i="24" s="1"/>
  <c r="Z205" i="24"/>
  <c r="AA205" i="24" s="1"/>
  <c r="AA1100" i="24"/>
  <c r="Z206" i="24"/>
  <c r="AA206" i="24" s="1"/>
  <c r="Z207" i="24"/>
  <c r="AA207" i="24" s="1"/>
  <c r="Z208" i="24"/>
  <c r="AA208" i="24" s="1"/>
  <c r="Z209" i="24"/>
  <c r="AA209" i="24" s="1"/>
  <c r="Z2236" i="24"/>
  <c r="AA2236" i="24" s="1"/>
  <c r="Z1249" i="24"/>
  <c r="AA1249" i="24" s="1"/>
  <c r="Z2111" i="24"/>
  <c r="AA2111" i="24" s="1"/>
  <c r="Z2514" i="24"/>
  <c r="AA2514" i="24" s="1"/>
  <c r="Z2484" i="24"/>
  <c r="AA2484" i="24" s="1"/>
  <c r="Z2181" i="24"/>
  <c r="AA2181" i="24" s="1"/>
  <c r="Z2278" i="24"/>
  <c r="AA2278" i="24" s="1"/>
  <c r="Z1895" i="24"/>
  <c r="AA1895" i="24" s="1"/>
  <c r="Z2293" i="24"/>
  <c r="AA2293" i="24" s="1"/>
  <c r="Z1969" i="24"/>
  <c r="AA1969" i="24" s="1"/>
  <c r="Z1886" i="24"/>
  <c r="AA1886" i="24" s="1"/>
  <c r="Z1250" i="24"/>
  <c r="AA1250" i="24" s="1"/>
  <c r="Z210" i="24"/>
  <c r="AA210" i="24" s="1"/>
  <c r="Z211" i="24"/>
  <c r="AA211" i="24" s="1"/>
  <c r="Z212" i="24"/>
  <c r="AA212" i="24" s="1"/>
  <c r="Z1251" i="24"/>
  <c r="AA1251" i="24" s="1"/>
  <c r="Z213" i="24"/>
  <c r="AA213" i="24" s="1"/>
  <c r="Z214" i="24"/>
  <c r="AA214" i="24" s="1"/>
  <c r="Z215" i="24"/>
  <c r="AA215" i="24" s="1"/>
  <c r="Z216" i="24"/>
  <c r="AA216" i="24" s="1"/>
  <c r="Z217" i="24"/>
  <c r="AA217" i="24" s="1"/>
  <c r="Z218" i="24"/>
  <c r="AA218" i="24" s="1"/>
  <c r="Z219" i="24"/>
  <c r="AA219" i="24" s="1"/>
  <c r="Z220" i="24"/>
  <c r="AA220" i="24" s="1"/>
  <c r="Z221" i="24"/>
  <c r="AA221" i="24" s="1"/>
  <c r="Z222" i="24"/>
  <c r="AA222" i="24" s="1"/>
  <c r="Z223" i="24"/>
  <c r="AA223" i="24" s="1"/>
  <c r="Z224" i="24"/>
  <c r="AA224" i="24" s="1"/>
  <c r="Z1253" i="24"/>
  <c r="AA1253" i="24" s="1"/>
  <c r="Z225" i="24"/>
  <c r="AA225" i="24" s="1"/>
  <c r="Z226" i="24"/>
  <c r="AA226" i="24" s="1"/>
  <c r="Z227" i="24"/>
  <c r="AA227" i="24" s="1"/>
  <c r="Z228" i="24"/>
  <c r="AA228" i="24" s="1"/>
  <c r="Z1254" i="24"/>
  <c r="AA1254" i="24" s="1"/>
  <c r="Z229" i="24"/>
  <c r="AA229" i="24" s="1"/>
  <c r="Z230" i="24"/>
  <c r="AA230" i="24" s="1"/>
  <c r="Z1255" i="24"/>
  <c r="AA1255" i="24" s="1"/>
  <c r="Z1256" i="24"/>
  <c r="AA1256" i="24" s="1"/>
  <c r="Z231" i="24"/>
  <c r="AA231" i="24" s="1"/>
  <c r="Z232" i="24"/>
  <c r="AA232" i="24" s="1"/>
  <c r="Z1257" i="24"/>
  <c r="AA1257" i="24" s="1"/>
  <c r="Z1258" i="24"/>
  <c r="AA1258" i="24" s="1"/>
  <c r="Z233" i="24"/>
  <c r="AA233" i="24" s="1"/>
  <c r="Z1259" i="24"/>
  <c r="AA1259" i="24" s="1"/>
  <c r="Z234" i="24"/>
  <c r="AA234" i="24" s="1"/>
  <c r="Z1260" i="24"/>
  <c r="AA1260" i="24" s="1"/>
  <c r="Z1261" i="24"/>
  <c r="AA1261" i="24" s="1"/>
  <c r="Z1262" i="24"/>
  <c r="AA1262" i="24" s="1"/>
  <c r="Z1263" i="24"/>
  <c r="AA1263" i="24" s="1"/>
  <c r="Z1264" i="24"/>
  <c r="AA1264" i="24" s="1"/>
  <c r="Z1265" i="24"/>
  <c r="AA1265" i="24" s="1"/>
  <c r="Z1266" i="24"/>
  <c r="AA1266" i="24" s="1"/>
  <c r="Z1267" i="24"/>
  <c r="AA1267" i="24" s="1"/>
  <c r="Z1268" i="24"/>
  <c r="AA1268" i="24" s="1"/>
  <c r="Z1269" i="24"/>
  <c r="AA1269" i="24" s="1"/>
  <c r="Z1270" i="24"/>
  <c r="AA1270" i="24" s="1"/>
  <c r="Z1272" i="24"/>
  <c r="AA1272" i="24" s="1"/>
  <c r="Z1273" i="24"/>
  <c r="AA1273" i="24" s="1"/>
  <c r="Z235" i="24"/>
  <c r="AA235" i="24" s="1"/>
  <c r="Z236" i="24"/>
  <c r="AA236" i="24" s="1"/>
  <c r="Z237" i="24"/>
  <c r="AA237" i="24" s="1"/>
  <c r="Z1934" i="24"/>
  <c r="AA1934" i="24" s="1"/>
  <c r="Z238" i="24"/>
  <c r="AA238" i="24" s="1"/>
  <c r="Z1274" i="24"/>
  <c r="AA1274" i="24" s="1"/>
  <c r="Z1275" i="24"/>
  <c r="AA1275" i="24" s="1"/>
  <c r="Z1276" i="24"/>
  <c r="AA1276" i="24" s="1"/>
  <c r="Z1277" i="24"/>
  <c r="AA1277" i="24" s="1"/>
  <c r="Z1278" i="24"/>
  <c r="AA1278" i="24" s="1"/>
  <c r="Z1279" i="24"/>
  <c r="AA1279" i="24" s="1"/>
  <c r="Z1280" i="24"/>
  <c r="AA1280" i="24" s="1"/>
  <c r="Z1281" i="24"/>
  <c r="AA1281" i="24" s="1"/>
  <c r="Z239" i="24"/>
  <c r="AA239" i="24" s="1"/>
  <c r="Z240" i="24"/>
  <c r="AA240" i="24" s="1"/>
  <c r="Z241" i="24"/>
  <c r="AA241" i="24" s="1"/>
  <c r="Z242" i="24"/>
  <c r="AA242" i="24" s="1"/>
  <c r="Z243" i="24"/>
  <c r="AA243" i="24" s="1"/>
  <c r="Z244" i="24"/>
  <c r="AA244" i="24" s="1"/>
  <c r="Z245" i="24"/>
  <c r="AA245" i="24" s="1"/>
  <c r="Z246" i="24"/>
  <c r="AA246" i="24" s="1"/>
  <c r="Z247" i="24"/>
  <c r="AA247" i="24" s="1"/>
  <c r="Z1282" i="24"/>
  <c r="AA1282" i="24" s="1"/>
  <c r="Z248" i="24"/>
  <c r="AA248" i="24" s="1"/>
  <c r="Z249" i="24"/>
  <c r="AA249" i="24" s="1"/>
  <c r="Z1283" i="24"/>
  <c r="AA1283" i="24" s="1"/>
  <c r="Z250" i="24"/>
  <c r="AA250" i="24" s="1"/>
  <c r="Z251" i="24"/>
  <c r="AA251" i="24" s="1"/>
  <c r="Z252" i="24"/>
  <c r="AA252" i="24" s="1"/>
  <c r="Z253" i="24"/>
  <c r="AA253" i="24" s="1"/>
  <c r="Z1285" i="24"/>
  <c r="AA1285" i="24" s="1"/>
  <c r="Z1286" i="24"/>
  <c r="AA1286" i="24" s="1"/>
  <c r="Z254" i="24"/>
  <c r="AA254" i="24" s="1"/>
  <c r="Z2312" i="24"/>
  <c r="AA2312" i="24" s="1"/>
  <c r="Z2473" i="24"/>
  <c r="AA2473" i="24" s="1"/>
  <c r="Z2333" i="24"/>
  <c r="AA2333" i="24" s="1"/>
  <c r="Z2502" i="24"/>
  <c r="AA2502" i="24" s="1"/>
  <c r="Z2342" i="24"/>
  <c r="AA2342" i="24" s="1"/>
  <c r="Z2087" i="24"/>
  <c r="AA2087" i="24" s="1"/>
  <c r="Z2518" i="24"/>
  <c r="AA2518" i="24" s="1"/>
  <c r="Z2482" i="24"/>
  <c r="AA2482" i="24" s="1"/>
  <c r="Z2136" i="24"/>
  <c r="AA2136" i="24" s="1"/>
  <c r="Z1287" i="24"/>
  <c r="AA1287" i="24" s="1"/>
  <c r="Z2490" i="24"/>
  <c r="AA2490" i="24" s="1"/>
  <c r="Z2096" i="24"/>
  <c r="AA2096" i="24" s="1"/>
  <c r="Z1288" i="24"/>
  <c r="AA1288" i="24" s="1"/>
  <c r="Z255" i="24"/>
  <c r="AA255" i="24" s="1"/>
  <c r="Z256" i="24"/>
  <c r="AA256" i="24" s="1"/>
  <c r="Z257" i="24"/>
  <c r="AA257" i="24" s="1"/>
  <c r="Z258" i="24"/>
  <c r="AA258" i="24" s="1"/>
  <c r="Z259" i="24"/>
  <c r="AA259" i="24" s="1"/>
  <c r="Z260" i="24"/>
  <c r="AA260" i="24" s="1"/>
  <c r="Z261" i="24"/>
  <c r="AA261" i="24" s="1"/>
  <c r="Z262" i="24"/>
  <c r="AA262" i="24" s="1"/>
  <c r="Z263" i="24"/>
  <c r="AA263" i="24" s="1"/>
  <c r="Z264" i="24"/>
  <c r="AA264" i="24" s="1"/>
  <c r="Z265" i="24"/>
  <c r="AA265" i="24" s="1"/>
  <c r="Z266" i="24"/>
  <c r="AA266" i="24" s="1"/>
  <c r="Z1289" i="24"/>
  <c r="AA1289" i="24" s="1"/>
  <c r="Z1290" i="24"/>
  <c r="AA1290" i="24" s="1"/>
  <c r="Z267" i="24"/>
  <c r="AA267" i="24" s="1"/>
  <c r="Z1291" i="24"/>
  <c r="AA1291" i="24" s="1"/>
  <c r="Z2205" i="24"/>
  <c r="AA2205" i="24" s="1"/>
  <c r="Z2281" i="24"/>
  <c r="AA2281" i="24" s="1"/>
  <c r="Z1292" i="24"/>
  <c r="AA1292" i="24" s="1"/>
  <c r="Z2150" i="24"/>
  <c r="AA2150" i="24" s="1"/>
  <c r="Z1293" i="24"/>
  <c r="AA1293" i="24" s="1"/>
  <c r="Z268" i="24"/>
  <c r="AA268" i="24" s="1"/>
  <c r="Z269" i="24"/>
  <c r="AA269" i="24" s="1"/>
  <c r="Z270" i="24"/>
  <c r="AA270" i="24" s="1"/>
  <c r="Z271" i="24"/>
  <c r="AA271" i="24" s="1"/>
  <c r="Z272" i="24"/>
  <c r="AA272" i="24" s="1"/>
  <c r="Z273" i="24"/>
  <c r="AA273" i="24" s="1"/>
  <c r="Z274" i="24"/>
  <c r="AA274" i="24" s="1"/>
  <c r="Z1294" i="24"/>
  <c r="AA1294" i="24" s="1"/>
  <c r="Z275" i="24"/>
  <c r="AA275" i="24" s="1"/>
  <c r="Z276" i="24"/>
  <c r="AA276" i="24" s="1"/>
  <c r="Z277" i="24"/>
  <c r="AA277" i="24" s="1"/>
  <c r="Z278" i="24"/>
  <c r="AA278" i="24" s="1"/>
  <c r="Z279" i="24"/>
  <c r="AA279" i="24" s="1"/>
  <c r="Z280" i="24"/>
  <c r="AA280" i="24" s="1"/>
  <c r="Z281" i="24"/>
  <c r="AA281" i="24" s="1"/>
  <c r="Z282" i="24"/>
  <c r="AA282" i="24" s="1"/>
  <c r="Z283" i="24"/>
  <c r="AA283" i="24" s="1"/>
  <c r="Z284" i="24"/>
  <c r="AA284" i="24" s="1"/>
  <c r="Z285" i="24"/>
  <c r="AA285" i="24" s="1"/>
  <c r="Z1295" i="24"/>
  <c r="AA1295" i="24" s="1"/>
  <c r="Z286" i="24"/>
  <c r="AA286" i="24" s="1"/>
  <c r="Z287" i="24"/>
  <c r="AA287" i="24" s="1"/>
  <c r="Z288" i="24"/>
  <c r="AA288" i="24" s="1"/>
  <c r="Z289" i="24"/>
  <c r="AA289" i="24" s="1"/>
  <c r="Z1296" i="24"/>
  <c r="AA1296" i="24" s="1"/>
  <c r="Z290" i="24"/>
  <c r="AA290" i="24" s="1"/>
  <c r="Z291" i="24"/>
  <c r="AA291" i="24" s="1"/>
  <c r="Z292" i="24"/>
  <c r="AA292" i="24" s="1"/>
  <c r="Z1297" i="24"/>
  <c r="AA1297" i="24" s="1"/>
  <c r="Z293" i="24"/>
  <c r="AA293" i="24" s="1"/>
  <c r="Z294" i="24"/>
  <c r="AA294" i="24" s="1"/>
  <c r="Z1298" i="24"/>
  <c r="AA1298" i="24" s="1"/>
  <c r="Z1299" i="24"/>
  <c r="AA1299" i="24" s="1"/>
  <c r="Z1300" i="24"/>
  <c r="AA1300" i="24" s="1"/>
  <c r="Z1301" i="24"/>
  <c r="AA1301" i="24" s="1"/>
  <c r="Z1302" i="24"/>
  <c r="AA1302" i="24" s="1"/>
  <c r="Z1303" i="24"/>
  <c r="AA1303" i="24" s="1"/>
  <c r="Z295" i="24"/>
  <c r="AA295" i="24" s="1"/>
  <c r="Z296" i="24"/>
  <c r="AA296" i="24" s="1"/>
  <c r="Z297" i="24"/>
  <c r="AA297" i="24" s="1"/>
  <c r="Z298" i="24"/>
  <c r="AA298" i="24" s="1"/>
  <c r="Z1304" i="24"/>
  <c r="AA1304" i="24" s="1"/>
  <c r="Z299" i="24"/>
  <c r="AA299" i="24" s="1"/>
  <c r="Z300" i="24"/>
  <c r="AA300" i="24" s="1"/>
  <c r="Z301" i="24"/>
  <c r="AA301" i="24" s="1"/>
  <c r="Z302" i="24"/>
  <c r="AA302" i="24" s="1"/>
  <c r="Z1305" i="24"/>
  <c r="AA1305" i="24" s="1"/>
  <c r="Z303" i="24"/>
  <c r="AA303" i="24" s="1"/>
  <c r="Z1306" i="24"/>
  <c r="AA1306" i="24" s="1"/>
  <c r="Z1307" i="24"/>
  <c r="AA1307" i="24" s="1"/>
  <c r="Z304" i="24"/>
  <c r="AA304" i="24" s="1"/>
  <c r="Z1308" i="24"/>
  <c r="AA1308" i="24" s="1"/>
  <c r="Z305" i="24"/>
  <c r="AA305" i="24" s="1"/>
  <c r="Z306" i="24"/>
  <c r="AA306" i="24" s="1"/>
  <c r="Z307" i="24"/>
  <c r="AA307" i="24" s="1"/>
  <c r="Z308" i="24"/>
  <c r="AA308" i="24" s="1"/>
  <c r="Z309" i="24"/>
  <c r="AA309" i="24" s="1"/>
  <c r="Z310" i="24"/>
  <c r="AA310" i="24" s="1"/>
  <c r="Z311" i="24"/>
  <c r="AA311" i="24" s="1"/>
  <c r="Z1309" i="24"/>
  <c r="AA1309" i="24" s="1"/>
  <c r="Z312" i="24"/>
  <c r="AA312" i="24" s="1"/>
  <c r="Z313" i="24"/>
  <c r="AA313" i="24" s="1"/>
  <c r="Z1310" i="24"/>
  <c r="AA1310" i="24" s="1"/>
  <c r="Z1311" i="24"/>
  <c r="AA1311" i="24" s="1"/>
  <c r="Z314" i="24"/>
  <c r="AA314" i="24" s="1"/>
  <c r="Z1312" i="24"/>
  <c r="AA1312" i="24" s="1"/>
  <c r="Z315" i="24"/>
  <c r="AA315" i="24" s="1"/>
  <c r="Z316" i="24"/>
  <c r="AA316" i="24" s="1"/>
  <c r="Z317" i="24"/>
  <c r="AA317" i="24" s="1"/>
  <c r="Z1313" i="24"/>
  <c r="AA1313" i="24" s="1"/>
  <c r="Z318" i="24"/>
  <c r="AA318" i="24" s="1"/>
  <c r="Z1314" i="24"/>
  <c r="AA1314" i="24" s="1"/>
  <c r="Z1315" i="24"/>
  <c r="AA1315" i="24" s="1"/>
  <c r="Z1316" i="24"/>
  <c r="AA1316" i="24" s="1"/>
  <c r="Z319" i="24"/>
  <c r="AA319" i="24" s="1"/>
  <c r="Z1317" i="24"/>
  <c r="AA1317" i="24" s="1"/>
  <c r="Z1318" i="24"/>
  <c r="AA1318" i="24" s="1"/>
  <c r="Z2527" i="24"/>
  <c r="AA2527" i="24" s="1"/>
  <c r="Z2370" i="24"/>
  <c r="AA2370" i="24" s="1"/>
  <c r="Z320" i="24"/>
  <c r="AA320" i="24" s="1"/>
  <c r="Z321" i="24"/>
  <c r="AA321" i="24" s="1"/>
  <c r="Z2122" i="24"/>
  <c r="AA2122" i="24" s="1"/>
  <c r="Z2218" i="24"/>
  <c r="AA2218" i="24" s="1"/>
  <c r="Z1319" i="24"/>
  <c r="AA1319" i="24" s="1"/>
  <c r="Z2515" i="24"/>
  <c r="AA2515" i="24" s="1"/>
  <c r="Z2156" i="24"/>
  <c r="AA2156" i="24" s="1"/>
  <c r="Z1992" i="24"/>
  <c r="AA1992" i="24" s="1"/>
  <c r="Z2429" i="24"/>
  <c r="AA2429" i="24" s="1"/>
  <c r="Z1948" i="24"/>
  <c r="AA1948" i="24" s="1"/>
  <c r="Z2326" i="24"/>
  <c r="AA2326" i="24" s="1"/>
  <c r="Z2240" i="24"/>
  <c r="AA2240" i="24" s="1"/>
  <c r="Z1922" i="24"/>
  <c r="AA1922" i="24" s="1"/>
  <c r="Z2194" i="24"/>
  <c r="AA2194" i="24" s="1"/>
  <c r="Z1996" i="24"/>
  <c r="AA1996" i="24" s="1"/>
  <c r="Z2016" i="24"/>
  <c r="AA2016" i="24" s="1"/>
  <c r="Z2394" i="24"/>
  <c r="AA2394" i="24" s="1"/>
  <c r="Z2076" i="24"/>
  <c r="AA2076" i="24" s="1"/>
  <c r="Z2346" i="24"/>
  <c r="AA2346" i="24" s="1"/>
  <c r="Z1938" i="24"/>
  <c r="AA1938" i="24" s="1"/>
  <c r="Z2317" i="24"/>
  <c r="AA2317" i="24" s="1"/>
  <c r="Z2408" i="24"/>
  <c r="AA2408" i="24" s="1"/>
  <c r="Z1320" i="24"/>
  <c r="AA1320" i="24" s="1"/>
  <c r="Z2092" i="24"/>
  <c r="AA2092" i="24" s="1"/>
  <c r="Z322" i="24"/>
  <c r="AA322" i="24" s="1"/>
  <c r="Z2448" i="24"/>
  <c r="AA2448" i="24" s="1"/>
  <c r="Z323" i="24"/>
  <c r="AA323" i="24" s="1"/>
  <c r="Z324" i="24"/>
  <c r="AA324" i="24" s="1"/>
  <c r="AA2145" i="24"/>
  <c r="Z2157" i="24"/>
  <c r="AA2157" i="24" s="1"/>
  <c r="Z2252" i="24"/>
  <c r="AA2252" i="24" s="1"/>
  <c r="Z2421" i="24"/>
  <c r="AA2421" i="24" s="1"/>
  <c r="Z2159" i="24"/>
  <c r="AA2159" i="24" s="1"/>
  <c r="Z2220" i="24"/>
  <c r="AA2220" i="24" s="1"/>
  <c r="Z2192" i="24"/>
  <c r="AA2192" i="24" s="1"/>
  <c r="Z2233" i="24"/>
  <c r="AA2233" i="24" s="1"/>
  <c r="Z2234" i="24"/>
  <c r="AA2234" i="24" s="1"/>
  <c r="Z2086" i="24"/>
  <c r="AA2086" i="24" s="1"/>
  <c r="Z325" i="24"/>
  <c r="AA325" i="24" s="1"/>
  <c r="Z326" i="24"/>
  <c r="AA326" i="24" s="1"/>
  <c r="Z2449" i="24"/>
  <c r="AA2449" i="24" s="1"/>
  <c r="Z327" i="24"/>
  <c r="AA327" i="24" s="1"/>
  <c r="Z328" i="24"/>
  <c r="AA328" i="24" s="1"/>
  <c r="Z329" i="24"/>
  <c r="AA329" i="24" s="1"/>
  <c r="Z330" i="24"/>
  <c r="AA330" i="24" s="1"/>
  <c r="Z331" i="24"/>
  <c r="AA331" i="24" s="1"/>
  <c r="Z1322" i="24"/>
  <c r="AA1322" i="24" s="1"/>
  <c r="Z332" i="24"/>
  <c r="AA332" i="24" s="1"/>
  <c r="Z333" i="24"/>
  <c r="AA333" i="24" s="1"/>
  <c r="Z334" i="24"/>
  <c r="AA334" i="24" s="1"/>
  <c r="Z335" i="24"/>
  <c r="AA335" i="24" s="1"/>
  <c r="Z1323" i="24"/>
  <c r="AA1323" i="24" s="1"/>
  <c r="Z1324" i="24"/>
  <c r="AA1324" i="24" s="1"/>
  <c r="Z1325" i="24"/>
  <c r="AA1325" i="24" s="1"/>
  <c r="Z1326" i="24"/>
  <c r="AA1326" i="24" s="1"/>
  <c r="Z1327" i="24"/>
  <c r="AA1327" i="24" s="1"/>
  <c r="Z2153" i="24"/>
  <c r="AA2153" i="24" s="1"/>
  <c r="Z1328" i="24"/>
  <c r="AA1328" i="24" s="1"/>
  <c r="Z1329" i="24"/>
  <c r="AA1329" i="24" s="1"/>
  <c r="Z1330" i="24"/>
  <c r="AA1330" i="24" s="1"/>
  <c r="Z1914" i="24"/>
  <c r="AA1914" i="24" s="1"/>
  <c r="Z1331" i="24"/>
  <c r="AA1331" i="24" s="1"/>
  <c r="Z2368" i="24"/>
  <c r="AA2368" i="24" s="1"/>
  <c r="Z1332" i="24"/>
  <c r="AA1332" i="24" s="1"/>
  <c r="Z336" i="24"/>
  <c r="AA336" i="24" s="1"/>
  <c r="Z337" i="24"/>
  <c r="AA337" i="24" s="1"/>
  <c r="Z1943" i="24"/>
  <c r="AA1943" i="24" s="1"/>
  <c r="Z1884" i="24"/>
  <c r="AA1884" i="24" s="1"/>
  <c r="Z1966" i="24"/>
  <c r="AA1966" i="24" s="1"/>
  <c r="Z1967" i="24"/>
  <c r="AA1967" i="24" s="1"/>
  <c r="Z2212" i="24"/>
  <c r="AA2212" i="24" s="1"/>
  <c r="Z2024" i="24"/>
  <c r="AA2024" i="24" s="1"/>
  <c r="Z2068" i="24"/>
  <c r="AA2068" i="24" s="1"/>
  <c r="Z1883" i="24"/>
  <c r="AA1883" i="24" s="1"/>
  <c r="Z2427" i="24"/>
  <c r="AA2427" i="24" s="1"/>
  <c r="Z2025" i="24"/>
  <c r="AA2025" i="24" s="1"/>
  <c r="Z2480" i="24"/>
  <c r="AA2480" i="24" s="1"/>
  <c r="Z2483" i="24"/>
  <c r="AA2483" i="24" s="1"/>
  <c r="Z1910" i="24"/>
  <c r="AA1910" i="24" s="1"/>
  <c r="Z2426" i="24"/>
  <c r="AA2426" i="24" s="1"/>
  <c r="Z2433" i="24"/>
  <c r="AA2433" i="24" s="1"/>
  <c r="Z2301" i="24"/>
  <c r="AA2301" i="24" s="1"/>
  <c r="Z2476" i="24"/>
  <c r="AA2476" i="24" s="1"/>
  <c r="Z2428" i="24"/>
  <c r="AA2428" i="24" s="1"/>
  <c r="Z2509" i="24"/>
  <c r="AA2509" i="24" s="1"/>
  <c r="Z2498" i="24"/>
  <c r="AA2498" i="24" s="1"/>
  <c r="Z1968" i="24"/>
  <c r="AA1968" i="24" s="1"/>
  <c r="Z2511" i="24"/>
  <c r="AA2511" i="24" s="1"/>
  <c r="Z2539" i="24"/>
  <c r="AA2539" i="24" s="1"/>
  <c r="Z1885" i="24"/>
  <c r="AA1885" i="24" s="1"/>
  <c r="Z2138" i="24"/>
  <c r="AA2138" i="24" s="1"/>
  <c r="Z2528" i="24"/>
  <c r="AA2528" i="24" s="1"/>
  <c r="Z2237" i="24"/>
  <c r="AA2237" i="24" s="1"/>
  <c r="Z338" i="24"/>
  <c r="AA338" i="24" s="1"/>
  <c r="Z2532" i="24"/>
  <c r="AA2532" i="24" s="1"/>
  <c r="Z2425" i="24"/>
  <c r="AA2425" i="24" s="1"/>
  <c r="Z2164" i="24"/>
  <c r="AA2164" i="24" s="1"/>
  <c r="Z339" i="24"/>
  <c r="AA339" i="24" s="1"/>
  <c r="Z340" i="24"/>
  <c r="AA340" i="24" s="1"/>
  <c r="Z341" i="24"/>
  <c r="AA341" i="24" s="1"/>
  <c r="Z342" i="24"/>
  <c r="AA342" i="24" s="1"/>
  <c r="Z2395" i="24"/>
  <c r="AA2395" i="24" s="1"/>
  <c r="Z1997" i="24"/>
  <c r="AA1997" i="24" s="1"/>
  <c r="Z1333" i="24"/>
  <c r="AA1333" i="24" s="1"/>
  <c r="Z1334" i="24"/>
  <c r="AA1334" i="24" s="1"/>
  <c r="Z343" i="24"/>
  <c r="AA343" i="24" s="1"/>
  <c r="Z1335" i="24"/>
  <c r="AA1335" i="24" s="1"/>
  <c r="Z344" i="24"/>
  <c r="AA344" i="24" s="1"/>
  <c r="Z345" i="24"/>
  <c r="AA345" i="24" s="1"/>
  <c r="Z346" i="24"/>
  <c r="AA346" i="24" s="1"/>
  <c r="Z347" i="24"/>
  <c r="AA347" i="24" s="1"/>
  <c r="Z348" i="24"/>
  <c r="AA348" i="24" s="1"/>
  <c r="Z349" i="24"/>
  <c r="AA349" i="24" s="1"/>
  <c r="Z350" i="24"/>
  <c r="AA350" i="24" s="1"/>
  <c r="Z351" i="24"/>
  <c r="AA351" i="24" s="1"/>
  <c r="Z352" i="24"/>
  <c r="AA352" i="24" s="1"/>
  <c r="Z353" i="24"/>
  <c r="AA353" i="24" s="1"/>
  <c r="Z354" i="24"/>
  <c r="AA354" i="24" s="1"/>
  <c r="Z355" i="24"/>
  <c r="AA355" i="24" s="1"/>
  <c r="Z356" i="24"/>
  <c r="AA356" i="24" s="1"/>
  <c r="Z357" i="24"/>
  <c r="AA357" i="24" s="1"/>
  <c r="Z358" i="24"/>
  <c r="AA358" i="24" s="1"/>
  <c r="Z359" i="24"/>
  <c r="AA359" i="24" s="1"/>
  <c r="Z360" i="24"/>
  <c r="AA360" i="24" s="1"/>
  <c r="Z361" i="24"/>
  <c r="AA361" i="24" s="1"/>
  <c r="Z362" i="24"/>
  <c r="AA362" i="24" s="1"/>
  <c r="Z363" i="24"/>
  <c r="AA363" i="24" s="1"/>
  <c r="Z364" i="24"/>
  <c r="AA364" i="24" s="1"/>
  <c r="Z1336" i="24"/>
  <c r="AA1336" i="24" s="1"/>
  <c r="Z365" i="24"/>
  <c r="AA365" i="24" s="1"/>
  <c r="Z366" i="24"/>
  <c r="AA366" i="24" s="1"/>
  <c r="Z367" i="24"/>
  <c r="AA367" i="24" s="1"/>
  <c r="Z368" i="24"/>
  <c r="AA368" i="24" s="1"/>
  <c r="Z1338" i="24"/>
  <c r="AA1338" i="24" s="1"/>
  <c r="Z1339" i="24"/>
  <c r="AA1339" i="24" s="1"/>
  <c r="Z369" i="24"/>
  <c r="AA369" i="24" s="1"/>
  <c r="Z370" i="24"/>
  <c r="AA370" i="24" s="1"/>
  <c r="Z1340" i="24"/>
  <c r="AA1340" i="24" s="1"/>
  <c r="Z371" i="24"/>
  <c r="AA371" i="24" s="1"/>
  <c r="Z372" i="24"/>
  <c r="AA372" i="24" s="1"/>
  <c r="Z1341" i="24"/>
  <c r="AA1341" i="24" s="1"/>
  <c r="Z373" i="24"/>
  <c r="AA373" i="24" s="1"/>
  <c r="Z1342" i="24"/>
  <c r="AA1342" i="24" s="1"/>
  <c r="Z1343" i="24"/>
  <c r="AA1343" i="24" s="1"/>
  <c r="Z374" i="24"/>
  <c r="AA374" i="24" s="1"/>
  <c r="Z1344" i="24"/>
  <c r="AA1344" i="24" s="1"/>
  <c r="Z1345" i="24"/>
  <c r="AA1345" i="24" s="1"/>
  <c r="Z1346" i="24"/>
  <c r="AA1346" i="24" s="1"/>
  <c r="Z1347" i="24"/>
  <c r="AA1347" i="24" s="1"/>
  <c r="Z375" i="24"/>
  <c r="AA375" i="24" s="1"/>
  <c r="Z376" i="24"/>
  <c r="AA376" i="24" s="1"/>
  <c r="Z377" i="24"/>
  <c r="AA377" i="24" s="1"/>
  <c r="Z1348" i="24"/>
  <c r="AA1348" i="24" s="1"/>
  <c r="Z1349" i="24"/>
  <c r="AA1349" i="24" s="1"/>
  <c r="Z1350" i="24"/>
  <c r="AA1350" i="24" s="1"/>
  <c r="Z1351" i="24"/>
  <c r="AA1351" i="24" s="1"/>
  <c r="Z378" i="24"/>
  <c r="AA378" i="24" s="1"/>
  <c r="Z379" i="24"/>
  <c r="AA379" i="24" s="1"/>
  <c r="Z1352" i="24"/>
  <c r="AA1352" i="24" s="1"/>
  <c r="Z380" i="24"/>
  <c r="AA380" i="24" s="1"/>
  <c r="Z381" i="24"/>
  <c r="AA381" i="24" s="1"/>
  <c r="Z382" i="24"/>
  <c r="AA382" i="24" s="1"/>
  <c r="Z1353" i="24"/>
  <c r="AA1353" i="24" s="1"/>
  <c r="Z383" i="24"/>
  <c r="AA383" i="24" s="1"/>
  <c r="Z384" i="24"/>
  <c r="AA384" i="24" s="1"/>
  <c r="Z1355" i="24"/>
  <c r="AA1355" i="24" s="1"/>
  <c r="Z2166" i="24"/>
  <c r="AA2166" i="24" s="1"/>
  <c r="Z2517" i="24"/>
  <c r="AA2517" i="24" s="1"/>
  <c r="Z2537" i="24"/>
  <c r="AA2537" i="24" s="1"/>
  <c r="Z2540" i="24"/>
  <c r="AA2540" i="24" s="1"/>
  <c r="Z1915" i="24"/>
  <c r="AA1915" i="24" s="1"/>
  <c r="Z1916" i="24"/>
  <c r="AA1916" i="24" s="1"/>
  <c r="Z2139" i="24"/>
  <c r="AA2139" i="24" s="1"/>
  <c r="Z2497" i="24"/>
  <c r="AA2497" i="24" s="1"/>
  <c r="Z1957" i="24"/>
  <c r="AA1957" i="24" s="1"/>
  <c r="Z2531" i="24"/>
  <c r="AA2531" i="24" s="1"/>
  <c r="Z2182" i="24"/>
  <c r="AA2182" i="24" s="1"/>
  <c r="Z1887" i="24"/>
  <c r="AA1887" i="24" s="1"/>
  <c r="Z2127" i="24"/>
  <c r="AA2127" i="24" s="1"/>
  <c r="Z1991" i="24"/>
  <c r="AA1991" i="24" s="1"/>
  <c r="Z1936" i="24"/>
  <c r="AA1936" i="24" s="1"/>
  <c r="Z2535" i="24"/>
  <c r="AA2535" i="24" s="1"/>
  <c r="Z2112" i="24"/>
  <c r="AA2112" i="24" s="1"/>
  <c r="Z1970" i="24"/>
  <c r="AA1970" i="24" s="1"/>
  <c r="Z2036" i="24"/>
  <c r="AA2036" i="24" s="1"/>
  <c r="Z1956" i="24"/>
  <c r="AA1956" i="24" s="1"/>
  <c r="Z1356" i="24"/>
  <c r="AA1356" i="24" s="1"/>
  <c r="Z385" i="24"/>
  <c r="AA385" i="24" s="1"/>
  <c r="Z386" i="24"/>
  <c r="AA386" i="24" s="1"/>
  <c r="Z1357" i="24"/>
  <c r="AA1357" i="24" s="1"/>
  <c r="Z1358" i="24"/>
  <c r="AA1358" i="24" s="1"/>
  <c r="Z1359" i="24"/>
  <c r="AA1359" i="24" s="1"/>
  <c r="Z387" i="24"/>
  <c r="AA387" i="24" s="1"/>
  <c r="Z1360" i="24"/>
  <c r="AA1360" i="24" s="1"/>
  <c r="Z1361" i="24"/>
  <c r="AA1361" i="24" s="1"/>
  <c r="Z388" i="24"/>
  <c r="AA388" i="24" s="1"/>
  <c r="Z389" i="24"/>
  <c r="AA389" i="24" s="1"/>
  <c r="Z1362" i="24"/>
  <c r="AA1362" i="24" s="1"/>
  <c r="Z390" i="24"/>
  <c r="AA390" i="24" s="1"/>
  <c r="Z391" i="24"/>
  <c r="AA391" i="24" s="1"/>
  <c r="Z392" i="24"/>
  <c r="AA392" i="24" s="1"/>
  <c r="Z393" i="24"/>
  <c r="AA393" i="24" s="1"/>
  <c r="Z394" i="24"/>
  <c r="AA394" i="24" s="1"/>
  <c r="Z395" i="24"/>
  <c r="AA395" i="24" s="1"/>
  <c r="Z396" i="24"/>
  <c r="AA396" i="24" s="1"/>
  <c r="Z397" i="24"/>
  <c r="AA397" i="24" s="1"/>
  <c r="Z1363" i="24"/>
  <c r="AA1363" i="24" s="1"/>
  <c r="Z398" i="24"/>
  <c r="AA398" i="24" s="1"/>
  <c r="Z399" i="24"/>
  <c r="AA399" i="24" s="1"/>
  <c r="Z400" i="24"/>
  <c r="AA400" i="24" s="1"/>
  <c r="Z401" i="24"/>
  <c r="AA401" i="24" s="1"/>
  <c r="Z402" i="24"/>
  <c r="AA402" i="24" s="1"/>
  <c r="Z403" i="24"/>
  <c r="AA403" i="24" s="1"/>
  <c r="Z404" i="24"/>
  <c r="AA404" i="24" s="1"/>
  <c r="Z405" i="24"/>
  <c r="AA405" i="24" s="1"/>
  <c r="Z406" i="24"/>
  <c r="AA406" i="24" s="1"/>
  <c r="Z407" i="24"/>
  <c r="AA407" i="24" s="1"/>
  <c r="Z408" i="24"/>
  <c r="AA408" i="24" s="1"/>
  <c r="Z409" i="24"/>
  <c r="AA409" i="24" s="1"/>
  <c r="Z410" i="24"/>
  <c r="AA410" i="24" s="1"/>
  <c r="Z411" i="24"/>
  <c r="AA411" i="24" s="1"/>
  <c r="Z412" i="24"/>
  <c r="AA412" i="24" s="1"/>
  <c r="Z413" i="24"/>
  <c r="AA413" i="24" s="1"/>
  <c r="Z414" i="24"/>
  <c r="AA414" i="24" s="1"/>
  <c r="Z1364" i="24"/>
  <c r="AA1364" i="24" s="1"/>
  <c r="Z415" i="24"/>
  <c r="AA415" i="24" s="1"/>
  <c r="Z1366" i="24"/>
  <c r="AA1366" i="24" s="1"/>
  <c r="Z416" i="24"/>
  <c r="AA416" i="24" s="1"/>
  <c r="Z417" i="24"/>
  <c r="AA417" i="24" s="1"/>
  <c r="Z1367" i="24"/>
  <c r="AA1367" i="24" s="1"/>
  <c r="Z2125" i="24"/>
  <c r="AA2125" i="24" s="1"/>
  <c r="Z1924" i="24"/>
  <c r="AA1924" i="24" s="1"/>
  <c r="Z2211" i="24"/>
  <c r="AA2211" i="24" s="1"/>
  <c r="Z2305" i="24"/>
  <c r="AA2305" i="24" s="1"/>
  <c r="Z1930" i="24"/>
  <c r="AA1930" i="24" s="1"/>
  <c r="Z2298" i="24"/>
  <c r="AA2298" i="24" s="1"/>
  <c r="Z1863" i="24"/>
  <c r="AA1863" i="24" s="1"/>
  <c r="Z2271" i="24"/>
  <c r="AA2271" i="24" s="1"/>
  <c r="Z2300" i="24"/>
  <c r="AA2300" i="24" s="1"/>
  <c r="Z2005" i="24"/>
  <c r="AA2005" i="24" s="1"/>
  <c r="Z2437" i="24"/>
  <c r="AA2437" i="24" s="1"/>
  <c r="Z2367" i="24"/>
  <c r="AA2367" i="24" s="1"/>
  <c r="Z1864" i="24"/>
  <c r="AA1864" i="24" s="1"/>
  <c r="Z2204" i="24"/>
  <c r="AA2204" i="24" s="1"/>
  <c r="Z2297" i="24"/>
  <c r="AA2297" i="24" s="1"/>
  <c r="Z2077" i="24"/>
  <c r="AA2077" i="24" s="1"/>
  <c r="Z2319" i="24"/>
  <c r="AA2319" i="24" s="1"/>
  <c r="Z2307" i="24"/>
  <c r="AA2307" i="24" s="1"/>
  <c r="Z2384" i="24"/>
  <c r="AA2384" i="24" s="1"/>
  <c r="Z1368" i="24"/>
  <c r="AA1368" i="24" s="1"/>
  <c r="Z2021" i="24"/>
  <c r="AA2021" i="24" s="1"/>
  <c r="Z2245" i="24"/>
  <c r="AA2245" i="24" s="1"/>
  <c r="Z1873" i="24"/>
  <c r="AA1873" i="24" s="1"/>
  <c r="Z2135" i="24"/>
  <c r="AA2135" i="24" s="1"/>
  <c r="Z2137" i="24"/>
  <c r="AA2137" i="24" s="1"/>
  <c r="Z1369" i="24"/>
  <c r="AA1369" i="24" s="1"/>
  <c r="Z2277" i="24"/>
  <c r="AA2277" i="24" s="1"/>
  <c r="Z2227" i="24"/>
  <c r="AA2227" i="24" s="1"/>
  <c r="Z2423" i="24"/>
  <c r="AA2423" i="24" s="1"/>
  <c r="Z1370" i="24"/>
  <c r="AA1370" i="24" s="1"/>
  <c r="Z418" i="24"/>
  <c r="AA418" i="24" s="1"/>
  <c r="Z419" i="24"/>
  <c r="AA419" i="24" s="1"/>
  <c r="Z420" i="24"/>
  <c r="AA420" i="24" s="1"/>
  <c r="Z421" i="24"/>
  <c r="AA421" i="24" s="1"/>
  <c r="Z422" i="24"/>
  <c r="AA422" i="24" s="1"/>
  <c r="Z423" i="24"/>
  <c r="AA423" i="24" s="1"/>
  <c r="Z424" i="24"/>
  <c r="AA424" i="24" s="1"/>
  <c r="Z1371" i="24"/>
  <c r="AA1371" i="24" s="1"/>
  <c r="Z1372" i="24"/>
  <c r="AA1372" i="24" s="1"/>
  <c r="Z1995" i="24"/>
  <c r="AA1995" i="24" s="1"/>
  <c r="Z2167" i="24"/>
  <c r="AA2167" i="24" s="1"/>
  <c r="Z2119" i="24"/>
  <c r="AA2119" i="24" s="1"/>
  <c r="Z2061" i="24"/>
  <c r="AA2061" i="24" s="1"/>
  <c r="Z2251" i="24"/>
  <c r="AA2251" i="24" s="1"/>
  <c r="Z1993" i="24"/>
  <c r="AA1993" i="24" s="1"/>
  <c r="Z1897" i="24"/>
  <c r="AA1897" i="24" s="1"/>
  <c r="Z2103" i="24"/>
  <c r="AA2103" i="24" s="1"/>
  <c r="Z2104" i="24"/>
  <c r="AA2104" i="24" s="1"/>
  <c r="Z1858" i="24"/>
  <c r="AA1858" i="24" s="1"/>
  <c r="Z2187" i="24"/>
  <c r="AA2187" i="24" s="1"/>
  <c r="Z2089" i="24"/>
  <c r="AA2089" i="24" s="1"/>
  <c r="Z1856" i="24"/>
  <c r="AA1856" i="24" s="1"/>
  <c r="Z2376" i="24"/>
  <c r="AA2376" i="24" s="1"/>
  <c r="Z1978" i="24"/>
  <c r="AA1978" i="24" s="1"/>
  <c r="Z2279" i="24"/>
  <c r="AA2279" i="24" s="1"/>
  <c r="Z2216" i="24"/>
  <c r="AA2216" i="24" s="1"/>
  <c r="Z1855" i="24"/>
  <c r="AA1855" i="24" s="1"/>
  <c r="Z1911" i="24"/>
  <c r="AA1911" i="24" s="1"/>
  <c r="Z1899" i="24"/>
  <c r="AA1899" i="24" s="1"/>
  <c r="Z2144" i="24"/>
  <c r="AA2144" i="24" s="1"/>
  <c r="Z1904" i="24"/>
  <c r="AA1904" i="24" s="1"/>
  <c r="Z1898" i="24"/>
  <c r="AA1898" i="24" s="1"/>
  <c r="Z2287" i="24"/>
  <c r="AA2287" i="24" s="1"/>
  <c r="Z2186" i="24"/>
  <c r="AA2186" i="24" s="1"/>
  <c r="Z1900" i="24"/>
  <c r="AA1900" i="24" s="1"/>
  <c r="Z1972" i="24"/>
  <c r="AA1972" i="24" s="1"/>
  <c r="Z2116" i="24"/>
  <c r="AA2116" i="24" s="1"/>
  <c r="Z2214" i="24"/>
  <c r="AA2214" i="24" s="1"/>
  <c r="Z2075" i="24"/>
  <c r="AA2075" i="24" s="1"/>
  <c r="Z1977" i="24"/>
  <c r="AA1977" i="24" s="1"/>
  <c r="Z2303" i="24"/>
  <c r="AA2303" i="24" s="1"/>
  <c r="Z2435" i="24"/>
  <c r="AA2435" i="24" s="1"/>
  <c r="Z2248" i="24"/>
  <c r="AA2248" i="24" s="1"/>
  <c r="Z1905" i="24"/>
  <c r="AA1905" i="24" s="1"/>
  <c r="Z1947" i="24"/>
  <c r="AA1947" i="24" s="1"/>
  <c r="Z2323" i="24"/>
  <c r="AA2323" i="24" s="1"/>
  <c r="Z2038" i="24"/>
  <c r="AA2038" i="24" s="1"/>
  <c r="Z1927" i="24"/>
  <c r="AA1927" i="24" s="1"/>
  <c r="Z1980" i="24"/>
  <c r="AA1980" i="24" s="1"/>
  <c r="Z2132" i="24"/>
  <c r="AA2132" i="24" s="1"/>
  <c r="Z2170" i="24"/>
  <c r="AA2170" i="24" s="1"/>
  <c r="Z2295" i="24"/>
  <c r="AA2295" i="24" s="1"/>
  <c r="Z2042" i="24"/>
  <c r="AA2042" i="24" s="1"/>
  <c r="Z2286" i="24"/>
  <c r="AA2286" i="24" s="1"/>
  <c r="Z2175" i="24"/>
  <c r="AA2175" i="24" s="1"/>
  <c r="Z1982" i="24"/>
  <c r="AA1982" i="24" s="1"/>
  <c r="Z2013" i="24"/>
  <c r="AA2013" i="24" s="1"/>
  <c r="Z2115" i="24"/>
  <c r="AA2115" i="24" s="1"/>
  <c r="Z2249" i="24"/>
  <c r="AA2249" i="24" s="1"/>
  <c r="Z2131" i="24"/>
  <c r="AA2131" i="24" s="1"/>
  <c r="Z2406" i="24"/>
  <c r="AA2406" i="24" s="1"/>
  <c r="Z2378" i="24"/>
  <c r="AA2378" i="24" s="1"/>
  <c r="Z2294" i="24"/>
  <c r="AA2294" i="24" s="1"/>
  <c r="Z2117" i="24"/>
  <c r="AA2117" i="24" s="1"/>
  <c r="Z2195" i="24"/>
  <c r="AA2195" i="24" s="1"/>
  <c r="Z2387" i="24"/>
  <c r="AA2387" i="24" s="1"/>
  <c r="Z2302" i="24"/>
  <c r="AA2302" i="24" s="1"/>
  <c r="Z2239" i="24"/>
  <c r="AA2239" i="24" s="1"/>
  <c r="Z1854" i="24"/>
  <c r="AA1854" i="24" s="1"/>
  <c r="Z2188" i="24"/>
  <c r="AA2188" i="24" s="1"/>
  <c r="Z2062" i="24"/>
  <c r="AA2062" i="24" s="1"/>
  <c r="Z1917" i="24"/>
  <c r="AA1917" i="24" s="1"/>
  <c r="Z2012" i="24"/>
  <c r="AA2012" i="24" s="1"/>
  <c r="Z2364" i="24"/>
  <c r="AA2364" i="24" s="1"/>
  <c r="Z1937" i="24"/>
  <c r="AA1937" i="24" s="1"/>
  <c r="Z2010" i="24"/>
  <c r="AA2010" i="24" s="1"/>
  <c r="Z1918" i="24"/>
  <c r="AA1918" i="24" s="1"/>
  <c r="Z2315" i="24"/>
  <c r="AA2315" i="24" s="1"/>
  <c r="Z1926" i="24"/>
  <c r="AA1926" i="24" s="1"/>
  <c r="Z1979" i="24"/>
  <c r="AA1979" i="24" s="1"/>
  <c r="Z1946" i="24"/>
  <c r="AA1946" i="24" s="1"/>
  <c r="Z2183" i="24"/>
  <c r="AA2183" i="24" s="1"/>
  <c r="Z1975" i="24"/>
  <c r="AA1975" i="24" s="1"/>
  <c r="Z2009" i="24"/>
  <c r="AA2009" i="24" s="1"/>
  <c r="Z2337" i="24"/>
  <c r="AA2337" i="24" s="1"/>
  <c r="Z2223" i="24"/>
  <c r="AA2223" i="24" s="1"/>
  <c r="Z1891" i="24"/>
  <c r="AA1891" i="24" s="1"/>
  <c r="Z2390" i="24"/>
  <c r="AA2390" i="24" s="1"/>
  <c r="Z2229" i="24"/>
  <c r="AA2229" i="24" s="1"/>
  <c r="Z2196" i="24"/>
  <c r="AA2196" i="24" s="1"/>
  <c r="Z1960" i="24"/>
  <c r="AA1960" i="24" s="1"/>
  <c r="Z2189" i="24"/>
  <c r="AA2189" i="24" s="1"/>
  <c r="Z425" i="24"/>
  <c r="AA425" i="24" s="1"/>
  <c r="Z426" i="24"/>
  <c r="AA426" i="24" s="1"/>
  <c r="Z427" i="24"/>
  <c r="AA427" i="24" s="1"/>
  <c r="Z428" i="24"/>
  <c r="AA428" i="24" s="1"/>
  <c r="Z1373" i="24"/>
  <c r="AA1373" i="24" s="1"/>
  <c r="Z1374" i="24"/>
  <c r="AA1374" i="24" s="1"/>
  <c r="Z1375" i="24"/>
  <c r="AA1375" i="24" s="1"/>
  <c r="Z429" i="24"/>
  <c r="AA429" i="24" s="1"/>
  <c r="Z430" i="24"/>
  <c r="AA430" i="24" s="1"/>
  <c r="Z431" i="24"/>
  <c r="AA431" i="24" s="1"/>
  <c r="Z1376" i="24"/>
  <c r="AA1376" i="24" s="1"/>
  <c r="Z432" i="24"/>
  <c r="AA432" i="24" s="1"/>
  <c r="Z433" i="24"/>
  <c r="AA433" i="24" s="1"/>
  <c r="Z434" i="24"/>
  <c r="AA434" i="24" s="1"/>
  <c r="Z435" i="24"/>
  <c r="AA435" i="24" s="1"/>
  <c r="Z1377" i="24"/>
  <c r="AA1377" i="24" s="1"/>
  <c r="Z436" i="24"/>
  <c r="AA436" i="24" s="1"/>
  <c r="Z437" i="24"/>
  <c r="AA437" i="24" s="1"/>
  <c r="Z438" i="24"/>
  <c r="AA438" i="24" s="1"/>
  <c r="Z1378" i="24"/>
  <c r="AA1378" i="24" s="1"/>
  <c r="Z1379" i="24"/>
  <c r="AA1379" i="24" s="1"/>
  <c r="Z439" i="24"/>
  <c r="AA439" i="24" s="1"/>
  <c r="Z440" i="24"/>
  <c r="AA440" i="24" s="1"/>
  <c r="Z441" i="24"/>
  <c r="AA441" i="24" s="1"/>
  <c r="Z1381" i="24"/>
  <c r="AA1381" i="24" s="1"/>
  <c r="Z442" i="24"/>
  <c r="AA442" i="24" s="1"/>
  <c r="Z443" i="24"/>
  <c r="AA443" i="24" s="1"/>
  <c r="Z1382" i="24"/>
  <c r="AA1382" i="24" s="1"/>
  <c r="Z444" i="24"/>
  <c r="AA444" i="24" s="1"/>
  <c r="Z445" i="24"/>
  <c r="AA445" i="24" s="1"/>
  <c r="Z1383" i="24"/>
  <c r="AA1383" i="24" s="1"/>
  <c r="Z446" i="24"/>
  <c r="AA446" i="24" s="1"/>
  <c r="Z1384" i="24"/>
  <c r="AA1384" i="24" s="1"/>
  <c r="Z447" i="24"/>
  <c r="AA447" i="24" s="1"/>
  <c r="Z1385" i="24"/>
  <c r="AA1385" i="24" s="1"/>
  <c r="Z448" i="24"/>
  <c r="AA448" i="24" s="1"/>
  <c r="Z449" i="24"/>
  <c r="AA449" i="24" s="1"/>
  <c r="Z450" i="24"/>
  <c r="AA450" i="24" s="1"/>
  <c r="Z451" i="24"/>
  <c r="AA451" i="24" s="1"/>
  <c r="Z1386" i="24"/>
  <c r="AA1386" i="24" s="1"/>
  <c r="Z1387" i="24"/>
  <c r="AA1387" i="24" s="1"/>
  <c r="Z1388" i="24"/>
  <c r="AA1388" i="24" s="1"/>
  <c r="Z452" i="24"/>
  <c r="AA452" i="24" s="1"/>
  <c r="Z453" i="24"/>
  <c r="AA453" i="24" s="1"/>
  <c r="Z454" i="24"/>
  <c r="AA454" i="24" s="1"/>
  <c r="Z455" i="24"/>
  <c r="AA455" i="24" s="1"/>
  <c r="Z456" i="24"/>
  <c r="AA456" i="24" s="1"/>
  <c r="Z1389" i="24"/>
  <c r="AA1389" i="24" s="1"/>
  <c r="Z457" i="24"/>
  <c r="AA457" i="24" s="1"/>
  <c r="Z458" i="24"/>
  <c r="AA458" i="24" s="1"/>
  <c r="Z459" i="24"/>
  <c r="AA459" i="24" s="1"/>
  <c r="Z460" i="24"/>
  <c r="AA460" i="24" s="1"/>
  <c r="Z461" i="24"/>
  <c r="AA461" i="24" s="1"/>
  <c r="Z462" i="24"/>
  <c r="AA462" i="24" s="1"/>
  <c r="Z463" i="24"/>
  <c r="AA463" i="24" s="1"/>
  <c r="Z464" i="24"/>
  <c r="AA464" i="24" s="1"/>
  <c r="Z465" i="24"/>
  <c r="AA465" i="24" s="1"/>
  <c r="Z466" i="24"/>
  <c r="AA466" i="24" s="1"/>
  <c r="Z467" i="24"/>
  <c r="AA467" i="24" s="1"/>
  <c r="Z468" i="24"/>
  <c r="AA468" i="24" s="1"/>
  <c r="Z469" i="24"/>
  <c r="AA469" i="24" s="1"/>
  <c r="Z470" i="24"/>
  <c r="AA470" i="24" s="1"/>
  <c r="Z471" i="24"/>
  <c r="AA471" i="24" s="1"/>
  <c r="Z472" i="24"/>
  <c r="AA472" i="24" s="1"/>
  <c r="Z2097" i="24"/>
  <c r="AA2097" i="24" s="1"/>
  <c r="Z1912" i="24"/>
  <c r="AA1912" i="24" s="1"/>
  <c r="Z2019" i="24"/>
  <c r="AA2019" i="24" s="1"/>
  <c r="Z1390" i="24"/>
  <c r="AA1390" i="24" s="1"/>
  <c r="Z1391" i="24"/>
  <c r="AA1391" i="24" s="1"/>
  <c r="Z1392" i="24"/>
  <c r="AA1392" i="24" s="1"/>
  <c r="Z1393" i="24"/>
  <c r="AA1393" i="24" s="1"/>
  <c r="Z1394" i="24"/>
  <c r="AA1394" i="24" s="1"/>
  <c r="Z1395" i="24"/>
  <c r="AA1395" i="24" s="1"/>
  <c r="Z1396" i="24"/>
  <c r="AA1396" i="24" s="1"/>
  <c r="Z1397" i="24"/>
  <c r="AA1397" i="24" s="1"/>
  <c r="Z1962" i="24"/>
  <c r="AA1962" i="24" s="1"/>
  <c r="Z2207" i="24"/>
  <c r="AA2207" i="24" s="1"/>
  <c r="Z2152" i="24"/>
  <c r="AA2152" i="24" s="1"/>
  <c r="Z2045" i="24"/>
  <c r="AA2045" i="24" s="1"/>
  <c r="Z1985" i="24"/>
  <c r="AA1985" i="24" s="1"/>
  <c r="Z2020" i="24"/>
  <c r="AA2020" i="24" s="1"/>
  <c r="Z2151" i="24"/>
  <c r="AA2151" i="24" s="1"/>
  <c r="Z2133" i="24"/>
  <c r="AA2133" i="24" s="1"/>
  <c r="Z2282" i="24"/>
  <c r="AA2282" i="24" s="1"/>
  <c r="Z2320" i="24"/>
  <c r="AA2320" i="24" s="1"/>
  <c r="Z2046" i="24"/>
  <c r="AA2046" i="24" s="1"/>
  <c r="Z2244" i="24"/>
  <c r="AA2244" i="24" s="1"/>
  <c r="Z1398" i="24"/>
  <c r="AA1398" i="24" s="1"/>
  <c r="Z473" i="24"/>
  <c r="AA473" i="24" s="1"/>
  <c r="Z474" i="24"/>
  <c r="AA474" i="24" s="1"/>
  <c r="Z475" i="24"/>
  <c r="AA475" i="24" s="1"/>
  <c r="Z476" i="24"/>
  <c r="AA476" i="24" s="1"/>
  <c r="Z477" i="24"/>
  <c r="AA477" i="24" s="1"/>
  <c r="Z478" i="24"/>
  <c r="AA478" i="24" s="1"/>
  <c r="Z1399" i="24"/>
  <c r="AA1399" i="24" s="1"/>
  <c r="Z479" i="24"/>
  <c r="AA479" i="24" s="1"/>
  <c r="Z1400" i="24"/>
  <c r="AA1400" i="24" s="1"/>
  <c r="Z480" i="24"/>
  <c r="AA480" i="24" s="1"/>
  <c r="Z481" i="24"/>
  <c r="AA481" i="24" s="1"/>
  <c r="Z1894" i="24"/>
  <c r="AA1894" i="24" s="1"/>
  <c r="Z2474" i="24"/>
  <c r="AA2474" i="24" s="1"/>
  <c r="Z1401" i="24"/>
  <c r="AA1401" i="24" s="1"/>
  <c r="Z482" i="24"/>
  <c r="AA482" i="24" s="1"/>
  <c r="Z483" i="24"/>
  <c r="AA483" i="24" s="1"/>
  <c r="Z484" i="24"/>
  <c r="AA484" i="24" s="1"/>
  <c r="Z485" i="24"/>
  <c r="AA485" i="24" s="1"/>
  <c r="Z486" i="24"/>
  <c r="AA486" i="24" s="1"/>
  <c r="Z487" i="24"/>
  <c r="AA487" i="24" s="1"/>
  <c r="Z2526" i="24"/>
  <c r="AA2526" i="24" s="1"/>
  <c r="Z2508" i="24"/>
  <c r="AA2508" i="24" s="1"/>
  <c r="Z2334" i="24"/>
  <c r="AA2334" i="24" s="1"/>
  <c r="Z1944" i="24"/>
  <c r="AA1944" i="24" s="1"/>
  <c r="Z2221" i="24"/>
  <c r="AA2221" i="24" s="1"/>
  <c r="Z488" i="24"/>
  <c r="AA488" i="24" s="1"/>
  <c r="Z489" i="24"/>
  <c r="AA489" i="24" s="1"/>
  <c r="Z490" i="24"/>
  <c r="AA490" i="24" s="1"/>
  <c r="Z491" i="24"/>
  <c r="AA491" i="24" s="1"/>
  <c r="Z492" i="24"/>
  <c r="AA492" i="24" s="1"/>
  <c r="Z493" i="24"/>
  <c r="AA493" i="24" s="1"/>
  <c r="Z494" i="24"/>
  <c r="AA494" i="24" s="1"/>
  <c r="Z495" i="24"/>
  <c r="AA495" i="24" s="1"/>
  <c r="Z496" i="24"/>
  <c r="AA496" i="24" s="1"/>
  <c r="Z497" i="24"/>
  <c r="AA497" i="24" s="1"/>
  <c r="Z498" i="24"/>
  <c r="AA498" i="24" s="1"/>
  <c r="Z499" i="24"/>
  <c r="AA499" i="24" s="1"/>
  <c r="Z500" i="24"/>
  <c r="AA500" i="24" s="1"/>
  <c r="Z501" i="24"/>
  <c r="AA501" i="24" s="1"/>
  <c r="Z502" i="24"/>
  <c r="AA502" i="24" s="1"/>
  <c r="Z503" i="24"/>
  <c r="AA503" i="24" s="1"/>
  <c r="Z1404" i="24"/>
  <c r="AA1404" i="24" s="1"/>
  <c r="Z504" i="24"/>
  <c r="AA504" i="24" s="1"/>
  <c r="Z505" i="24"/>
  <c r="AA505" i="24" s="1"/>
  <c r="Z1405" i="24"/>
  <c r="AA1405" i="24" s="1"/>
  <c r="Z506" i="24"/>
  <c r="AA506" i="24" s="1"/>
  <c r="Z507" i="24"/>
  <c r="AA507" i="24" s="1"/>
  <c r="Z508" i="24"/>
  <c r="AA508" i="24" s="1"/>
  <c r="Z509" i="24"/>
  <c r="AA509" i="24" s="1"/>
  <c r="Z1406" i="24"/>
  <c r="AA1406" i="24" s="1"/>
  <c r="Z1407" i="24"/>
  <c r="AA1407" i="24" s="1"/>
  <c r="Z1408" i="24"/>
  <c r="AA1408" i="24" s="1"/>
  <c r="Z1409" i="24"/>
  <c r="AA1409" i="24" s="1"/>
  <c r="Z1410" i="24"/>
  <c r="AA1410" i="24" s="1"/>
  <c r="Z1411" i="24"/>
  <c r="AA1411" i="24" s="1"/>
  <c r="Z1412" i="24"/>
  <c r="AA1412" i="24" s="1"/>
  <c r="Z1413" i="24"/>
  <c r="AA1413" i="24" s="1"/>
  <c r="Z1414" i="24"/>
  <c r="AA1414" i="24" s="1"/>
  <c r="Z1415" i="24"/>
  <c r="AA1415" i="24" s="1"/>
  <c r="Z510" i="24"/>
  <c r="AA510" i="24" s="1"/>
  <c r="Z1416" i="24"/>
  <c r="AA1416" i="24" s="1"/>
  <c r="Z1417" i="24"/>
  <c r="AA1417" i="24" s="1"/>
  <c r="Z1418" i="24"/>
  <c r="AA1418" i="24" s="1"/>
  <c r="Z1419" i="24"/>
  <c r="AA1419" i="24" s="1"/>
  <c r="Z1420" i="24"/>
  <c r="AA1420" i="24" s="1"/>
  <c r="Z1422" i="24"/>
  <c r="AA1422" i="24" s="1"/>
  <c r="Z1958" i="24"/>
  <c r="AA1958" i="24" s="1"/>
  <c r="Z1423" i="24"/>
  <c r="AA1423" i="24" s="1"/>
  <c r="Z1424" i="24"/>
  <c r="AA1424" i="24" s="1"/>
  <c r="Z1425" i="24"/>
  <c r="AA1425" i="24" s="1"/>
  <c r="Z1426" i="24"/>
  <c r="AA1426" i="24" s="1"/>
  <c r="Z511" i="24"/>
  <c r="AA511" i="24" s="1"/>
  <c r="Z512" i="24"/>
  <c r="AA512" i="24" s="1"/>
  <c r="Z513" i="24"/>
  <c r="AA513" i="24" s="1"/>
  <c r="Z514" i="24"/>
  <c r="AA514" i="24" s="1"/>
  <c r="Z515" i="24"/>
  <c r="AA515" i="24" s="1"/>
  <c r="Z516" i="24"/>
  <c r="AA516" i="24" s="1"/>
  <c r="Z517" i="24"/>
  <c r="AA517" i="24" s="1"/>
  <c r="Z518" i="24"/>
  <c r="AA518" i="24" s="1"/>
  <c r="Z519" i="24"/>
  <c r="AA519" i="24" s="1"/>
  <c r="Z520" i="24"/>
  <c r="AA520" i="24" s="1"/>
  <c r="Z1427" i="24"/>
  <c r="AA1427" i="24" s="1"/>
  <c r="Z521" i="24"/>
  <c r="AA521" i="24" s="1"/>
  <c r="Z522" i="24"/>
  <c r="AA522" i="24" s="1"/>
  <c r="Z523" i="24"/>
  <c r="AA523" i="24" s="1"/>
  <c r="Z2430" i="24"/>
  <c r="AA2430" i="24" s="1"/>
  <c r="Z1954" i="24"/>
  <c r="AA1954" i="24" s="1"/>
  <c r="Z1999" i="24"/>
  <c r="AA1999" i="24" s="1"/>
  <c r="Z2007" i="24"/>
  <c r="AA2007" i="24" s="1"/>
  <c r="Z2499" i="24"/>
  <c r="AA2499" i="24" s="1"/>
  <c r="Z2475" i="24"/>
  <c r="AA2475" i="24" s="1"/>
  <c r="Z1941" i="24"/>
  <c r="AA1941" i="24" s="1"/>
  <c r="Z1428" i="24"/>
  <c r="AA1428" i="24" s="1"/>
  <c r="Z524" i="24"/>
  <c r="AA524" i="24" s="1"/>
  <c r="Z525" i="24"/>
  <c r="AA525" i="24" s="1"/>
  <c r="Z1429" i="24"/>
  <c r="AA1429" i="24" s="1"/>
  <c r="Z1430" i="24"/>
  <c r="AA1430" i="24" s="1"/>
  <c r="Z526" i="24"/>
  <c r="AA526" i="24" s="1"/>
  <c r="Z1431" i="24"/>
  <c r="AA1431" i="24" s="1"/>
  <c r="Z527" i="24"/>
  <c r="AA527" i="24" s="1"/>
  <c r="Z528" i="24"/>
  <c r="AA528" i="24" s="1"/>
  <c r="Z529" i="24"/>
  <c r="AA529" i="24" s="1"/>
  <c r="Z1432" i="24"/>
  <c r="AA1432" i="24" s="1"/>
  <c r="Z530" i="24"/>
  <c r="AA530" i="24" s="1"/>
  <c r="Z1433" i="24"/>
  <c r="AA1433" i="24" s="1"/>
  <c r="Z1434" i="24"/>
  <c r="AA1434" i="24" s="1"/>
  <c r="Z1907" i="24"/>
  <c r="AA1907" i="24" s="1"/>
  <c r="Z1950" i="24"/>
  <c r="AA1950" i="24" s="1"/>
  <c r="Z531" i="24"/>
  <c r="AA531" i="24" s="1"/>
  <c r="Z532" i="24"/>
  <c r="AA532" i="24" s="1"/>
  <c r="Z533" i="24"/>
  <c r="AA533" i="24" s="1"/>
  <c r="Z534" i="24"/>
  <c r="AA534" i="24" s="1"/>
  <c r="Z535" i="24"/>
  <c r="AA535" i="24" s="1"/>
  <c r="Z536" i="24"/>
  <c r="AA536" i="24" s="1"/>
  <c r="Z1435" i="24"/>
  <c r="AA1435" i="24" s="1"/>
  <c r="Z537" i="24"/>
  <c r="AA537" i="24" s="1"/>
  <c r="Z1436" i="24"/>
  <c r="AA1436" i="24" s="1"/>
  <c r="Z538" i="24"/>
  <c r="AA538" i="24" s="1"/>
  <c r="Z539" i="24"/>
  <c r="AA539" i="24" s="1"/>
  <c r="Z540" i="24"/>
  <c r="AA540" i="24" s="1"/>
  <c r="Z2450" i="24"/>
  <c r="AA2450" i="24" s="1"/>
  <c r="Z1437" i="24"/>
  <c r="AA1437" i="24" s="1"/>
  <c r="Z541" i="24"/>
  <c r="AA541" i="24" s="1"/>
  <c r="Z542" i="24"/>
  <c r="AA542" i="24" s="1"/>
  <c r="Z543" i="24"/>
  <c r="AA543" i="24" s="1"/>
  <c r="Z1438" i="24"/>
  <c r="AA1438" i="24" s="1"/>
  <c r="Z544" i="24"/>
  <c r="AA544" i="24" s="1"/>
  <c r="Z545" i="24"/>
  <c r="AA545" i="24" s="1"/>
  <c r="Z1439" i="24"/>
  <c r="AA1439" i="24" s="1"/>
  <c r="Z1440" i="24"/>
  <c r="AA1440" i="24" s="1"/>
  <c r="Z546" i="24"/>
  <c r="AA546" i="24" s="1"/>
  <c r="Z1441" i="24"/>
  <c r="AA1441" i="24" s="1"/>
  <c r="Z547" i="24"/>
  <c r="AA547" i="24" s="1"/>
  <c r="Z548" i="24"/>
  <c r="AA548" i="24" s="1"/>
  <c r="Z1442" i="24"/>
  <c r="AA1442" i="24" s="1"/>
  <c r="Z549" i="24"/>
  <c r="AA549" i="24" s="1"/>
  <c r="Z550" i="24"/>
  <c r="AA550" i="24" s="1"/>
  <c r="Z551" i="24"/>
  <c r="AA551" i="24" s="1"/>
  <c r="Z1443" i="24"/>
  <c r="AA1443" i="24" s="1"/>
  <c r="Z1444" i="24"/>
  <c r="AA1444" i="24" s="1"/>
  <c r="Z1445" i="24"/>
  <c r="AA1445" i="24" s="1"/>
  <c r="Z2451" i="24"/>
  <c r="AA2451" i="24" s="1"/>
  <c r="Z552" i="24"/>
  <c r="AA552" i="24" s="1"/>
  <c r="Z1446" i="24"/>
  <c r="AA1446" i="24" s="1"/>
  <c r="Z1447" i="24"/>
  <c r="AA1447" i="24" s="1"/>
  <c r="Z1448" i="24"/>
  <c r="AA1448" i="24" s="1"/>
  <c r="Z553" i="24"/>
  <c r="AA553" i="24" s="1"/>
  <c r="Z1449" i="24"/>
  <c r="AA1449" i="24" s="1"/>
  <c r="Z1450" i="24"/>
  <c r="AA1450" i="24" s="1"/>
  <c r="Z554" i="24"/>
  <c r="AA554" i="24" s="1"/>
  <c r="Z555" i="24"/>
  <c r="AA555" i="24" s="1"/>
  <c r="Z1451" i="24"/>
  <c r="AA1451" i="24" s="1"/>
  <c r="Z1452" i="24"/>
  <c r="AA1452" i="24" s="1"/>
  <c r="Z1453" i="24"/>
  <c r="AA1453" i="24" s="1"/>
  <c r="Z1454" i="24"/>
  <c r="AA1454" i="24" s="1"/>
  <c r="Z556" i="24"/>
  <c r="AA556" i="24" s="1"/>
  <c r="Z557" i="24"/>
  <c r="AA557" i="24" s="1"/>
  <c r="Z1455" i="24"/>
  <c r="AA1455" i="24" s="1"/>
  <c r="Z558" i="24"/>
  <c r="AA558" i="24" s="1"/>
  <c r="Z1456" i="24"/>
  <c r="AA1456" i="24" s="1"/>
  <c r="Z559" i="24"/>
  <c r="AA559" i="24" s="1"/>
  <c r="Z1457" i="24"/>
  <c r="AA1457" i="24" s="1"/>
  <c r="Z560" i="24"/>
  <c r="AA560" i="24" s="1"/>
  <c r="Z1458" i="24"/>
  <c r="AA1458" i="24" s="1"/>
  <c r="Z561" i="24"/>
  <c r="AA561" i="24" s="1"/>
  <c r="Z562" i="24"/>
  <c r="AA562" i="24" s="1"/>
  <c r="Z1459" i="24"/>
  <c r="AA1459" i="24" s="1"/>
  <c r="Z563" i="24"/>
  <c r="AA563" i="24" s="1"/>
  <c r="Z1460" i="24"/>
  <c r="AA1460" i="24" s="1"/>
  <c r="Z564" i="24"/>
  <c r="AA564" i="24" s="1"/>
  <c r="Z1461" i="24"/>
  <c r="AA1461" i="24" s="1"/>
  <c r="Z565" i="24"/>
  <c r="AA565" i="24" s="1"/>
  <c r="Z1462" i="24"/>
  <c r="AA1462" i="24" s="1"/>
  <c r="Z566" i="24"/>
  <c r="AA566" i="24" s="1"/>
  <c r="Z1463" i="24"/>
  <c r="AA1463" i="24" s="1"/>
  <c r="Z567" i="24"/>
  <c r="AA567" i="24" s="1"/>
  <c r="Z568" i="24"/>
  <c r="AA568" i="24" s="1"/>
  <c r="Z1464" i="24"/>
  <c r="AA1464" i="24" s="1"/>
  <c r="Z569" i="24"/>
  <c r="AA569" i="24" s="1"/>
  <c r="Z570" i="24"/>
  <c r="AA570" i="24" s="1"/>
  <c r="Z571" i="24"/>
  <c r="AA571" i="24" s="1"/>
  <c r="Z572" i="24"/>
  <c r="AA572" i="24" s="1"/>
  <c r="Z573" i="24"/>
  <c r="AA573" i="24" s="1"/>
  <c r="Z574" i="24"/>
  <c r="AA574" i="24" s="1"/>
  <c r="Z575" i="24"/>
  <c r="AA575" i="24" s="1"/>
  <c r="Z1465" i="24"/>
  <c r="AA1465" i="24" s="1"/>
  <c r="Z1466" i="24"/>
  <c r="AA1466" i="24" s="1"/>
  <c r="Z576" i="24"/>
  <c r="AA576" i="24" s="1"/>
  <c r="Z2235" i="24"/>
  <c r="AA2235" i="24" s="1"/>
  <c r="Z2310" i="24"/>
  <c r="AA2310" i="24" s="1"/>
  <c r="Z1467" i="24"/>
  <c r="AA1467" i="24" s="1"/>
  <c r="Z1919" i="24"/>
  <c r="AA1919" i="24" s="1"/>
  <c r="Z2176" i="24"/>
  <c r="AA2176" i="24" s="1"/>
  <c r="Z2093" i="24"/>
  <c r="AA2093" i="24" s="1"/>
  <c r="Z2318" i="24"/>
  <c r="AA2318" i="24" s="1"/>
  <c r="Z2366" i="24"/>
  <c r="AA2366" i="24" s="1"/>
  <c r="Z2407" i="24"/>
  <c r="AA2407" i="24" s="1"/>
  <c r="Z2018" i="24"/>
  <c r="AA2018" i="24" s="1"/>
  <c r="Z2146" i="24"/>
  <c r="AA2146" i="24" s="1"/>
  <c r="Z2177" i="24"/>
  <c r="AA2177" i="24" s="1"/>
  <c r="Z2325" i="24"/>
  <c r="AA2325" i="24" s="1"/>
  <c r="Z1913" i="24"/>
  <c r="AA1913" i="24" s="1"/>
  <c r="Z2217" i="24"/>
  <c r="AA2217" i="24" s="1"/>
  <c r="Z1468" i="24"/>
  <c r="AA1468" i="24" s="1"/>
  <c r="Z1469" i="24"/>
  <c r="AA1469" i="24" s="1"/>
  <c r="Z1906" i="24"/>
  <c r="AA1906" i="24" s="1"/>
  <c r="Z2288" i="24"/>
  <c r="AA2288" i="24" s="1"/>
  <c r="Z2120" i="24"/>
  <c r="AA2120" i="24" s="1"/>
  <c r="Z1861" i="24"/>
  <c r="AA1861" i="24" s="1"/>
  <c r="Z1470" i="24"/>
  <c r="AA1470" i="24" s="1"/>
  <c r="Z1879" i="24"/>
  <c r="AA1879" i="24" s="1"/>
  <c r="Z2219" i="24"/>
  <c r="AA2219" i="24" s="1"/>
  <c r="Z2444" i="24"/>
  <c r="AA2444" i="24" s="1"/>
  <c r="Z2263" i="24"/>
  <c r="AA2263" i="24" s="1"/>
  <c r="Z2100" i="24"/>
  <c r="AA2100" i="24" s="1"/>
  <c r="Z2264" i="24"/>
  <c r="AA2264" i="24" s="1"/>
  <c r="Z2246" i="24"/>
  <c r="AA2246" i="24" s="1"/>
  <c r="Z2262" i="24"/>
  <c r="AA2262" i="24" s="1"/>
  <c r="Z2179" i="24"/>
  <c r="AA2179" i="24" s="1"/>
  <c r="Z2209" i="24"/>
  <c r="AA2209" i="24" s="1"/>
  <c r="Z2124" i="24"/>
  <c r="AA2124" i="24" s="1"/>
  <c r="Z1471" i="24"/>
  <c r="AA1471" i="24" s="1"/>
  <c r="Z577" i="24"/>
  <c r="AA577" i="24" s="1"/>
  <c r="Z578" i="24"/>
  <c r="AA578" i="24" s="1"/>
  <c r="Z1472" i="24"/>
  <c r="AA1472" i="24" s="1"/>
  <c r="Z579" i="24"/>
  <c r="AA579" i="24" s="1"/>
  <c r="Z580" i="24"/>
  <c r="AA580" i="24" s="1"/>
  <c r="Z581" i="24"/>
  <c r="AA581" i="24" s="1"/>
  <c r="Z582" i="24"/>
  <c r="AA582" i="24" s="1"/>
  <c r="Z583" i="24"/>
  <c r="AA583" i="24" s="1"/>
  <c r="Z584" i="24"/>
  <c r="AA584" i="24" s="1"/>
  <c r="Z1473" i="24"/>
  <c r="AA1473" i="24" s="1"/>
  <c r="Z585" i="24"/>
  <c r="AA585" i="24" s="1"/>
  <c r="Z586" i="24"/>
  <c r="AA586" i="24" s="1"/>
  <c r="Z1474" i="24"/>
  <c r="AA1474" i="24" s="1"/>
  <c r="Z587" i="24"/>
  <c r="AA587" i="24" s="1"/>
  <c r="Z588" i="24"/>
  <c r="AA588" i="24" s="1"/>
  <c r="Z2047" i="24"/>
  <c r="AA2047" i="24" s="1"/>
  <c r="Z1475" i="24"/>
  <c r="AA1475" i="24" s="1"/>
  <c r="Z1989" i="24"/>
  <c r="AA1989" i="24" s="1"/>
  <c r="Z1878" i="24"/>
  <c r="AA1878" i="24" s="1"/>
  <c r="Z1882" i="24"/>
  <c r="AA1882" i="24" s="1"/>
  <c r="Z1942" i="24"/>
  <c r="AA1942" i="24" s="1"/>
  <c r="Z2110" i="24"/>
  <c r="AA2110" i="24" s="1"/>
  <c r="Z2523" i="24"/>
  <c r="AA2523" i="24" s="1"/>
  <c r="Z2051" i="24"/>
  <c r="AA2051" i="24" s="1"/>
  <c r="Z2487" i="24"/>
  <c r="AA2487" i="24" s="1"/>
  <c r="Z1990" i="24"/>
  <c r="AA1990" i="24" s="1"/>
  <c r="Z2493" i="24"/>
  <c r="AA2493" i="24" s="1"/>
  <c r="Z2023" i="24"/>
  <c r="AA2023" i="24" s="1"/>
  <c r="Z1955" i="24"/>
  <c r="AA1955" i="24" s="1"/>
  <c r="Z2052" i="24"/>
  <c r="AA2052" i="24" s="1"/>
  <c r="Z2101" i="24"/>
  <c r="AA2101" i="24" s="1"/>
  <c r="Z1901" i="24"/>
  <c r="AA1901" i="24" s="1"/>
  <c r="Z2265" i="24"/>
  <c r="AA2265" i="24" s="1"/>
  <c r="Z2000" i="24"/>
  <c r="AA2000" i="24" s="1"/>
  <c r="Z2067" i="24"/>
  <c r="AA2067" i="24" s="1"/>
  <c r="Z589" i="24"/>
  <c r="AA589" i="24" s="1"/>
  <c r="Z590" i="24"/>
  <c r="AA590" i="24" s="1"/>
  <c r="Z591" i="24"/>
  <c r="AA591" i="24" s="1"/>
  <c r="Z592" i="24"/>
  <c r="AA592" i="24" s="1"/>
  <c r="Z593" i="24"/>
  <c r="AA593" i="24" s="1"/>
  <c r="Z594" i="24"/>
  <c r="AA594" i="24" s="1"/>
  <c r="Z595" i="24"/>
  <c r="AA595" i="24" s="1"/>
  <c r="Z596" i="24"/>
  <c r="AA596" i="24" s="1"/>
  <c r="Z597" i="24"/>
  <c r="AA597" i="24" s="1"/>
  <c r="Z598" i="24"/>
  <c r="AA598" i="24" s="1"/>
  <c r="Z599" i="24"/>
  <c r="AA599" i="24" s="1"/>
  <c r="Z600" i="24"/>
  <c r="AA600" i="24" s="1"/>
  <c r="Z601" i="24"/>
  <c r="AA601" i="24" s="1"/>
  <c r="Z602" i="24"/>
  <c r="AA602" i="24" s="1"/>
  <c r="Z603" i="24"/>
  <c r="AA603" i="24" s="1"/>
  <c r="Z1903" i="24"/>
  <c r="AA1903" i="24" s="1"/>
  <c r="Z1853" i="24"/>
  <c r="AA1853" i="24" s="1"/>
  <c r="Z2285" i="24"/>
  <c r="AA2285" i="24" s="1"/>
  <c r="Z1852" i="24"/>
  <c r="AA1852" i="24" s="1"/>
  <c r="Z2054" i="24"/>
  <c r="AA2054" i="24" s="1"/>
  <c r="Z604" i="24"/>
  <c r="AA604" i="24" s="1"/>
  <c r="Z605" i="24"/>
  <c r="AA605" i="24" s="1"/>
  <c r="Z606" i="24"/>
  <c r="AA606" i="24" s="1"/>
  <c r="Z607" i="24"/>
  <c r="AA607" i="24" s="1"/>
  <c r="Z608" i="24"/>
  <c r="AA608" i="24" s="1"/>
  <c r="Z609" i="24"/>
  <c r="AA609" i="24" s="1"/>
  <c r="Z610" i="24"/>
  <c r="AA610" i="24" s="1"/>
  <c r="Z611" i="24"/>
  <c r="AA611" i="24" s="1"/>
  <c r="Z612" i="24"/>
  <c r="AA612" i="24" s="1"/>
  <c r="Z613" i="24"/>
  <c r="AA613" i="24" s="1"/>
  <c r="Z614" i="24"/>
  <c r="AA614" i="24" s="1"/>
  <c r="Z615" i="24"/>
  <c r="AA615" i="24" s="1"/>
  <c r="Z616" i="24"/>
  <c r="AA616" i="24" s="1"/>
  <c r="Z1479" i="24"/>
  <c r="AA1479" i="24" s="1"/>
  <c r="Z617" i="24"/>
  <c r="AA617" i="24" s="1"/>
  <c r="Z618" i="24"/>
  <c r="AA618" i="24" s="1"/>
  <c r="Z619" i="24"/>
  <c r="AA619" i="24" s="1"/>
  <c r="Z620" i="24"/>
  <c r="AA620" i="24" s="1"/>
  <c r="Z621" i="24"/>
  <c r="AA621" i="24" s="1"/>
  <c r="Z622" i="24"/>
  <c r="AA622" i="24" s="1"/>
  <c r="Z623" i="24"/>
  <c r="AA623" i="24" s="1"/>
  <c r="Z624" i="24"/>
  <c r="AA624" i="24" s="1"/>
  <c r="Z625" i="24"/>
  <c r="AA625" i="24" s="1"/>
  <c r="Z626" i="24"/>
  <c r="AA626" i="24" s="1"/>
  <c r="Z627" i="24"/>
  <c r="AA627" i="24" s="1"/>
  <c r="Z628" i="24"/>
  <c r="AA628" i="24" s="1"/>
  <c r="Z629" i="24"/>
  <c r="AA629" i="24" s="1"/>
  <c r="Z1481" i="24"/>
  <c r="AA1481" i="24" s="1"/>
  <c r="Z630" i="24"/>
  <c r="AA630" i="24" s="1"/>
  <c r="Z631" i="24"/>
  <c r="AA631" i="24" s="1"/>
  <c r="Z632" i="24"/>
  <c r="AA632" i="24" s="1"/>
  <c r="Z633" i="24"/>
  <c r="AA633" i="24" s="1"/>
  <c r="Z634" i="24"/>
  <c r="AA634" i="24" s="1"/>
  <c r="Z635" i="24"/>
  <c r="AA635" i="24" s="1"/>
  <c r="Z636" i="24"/>
  <c r="AA636" i="24" s="1"/>
  <c r="Z637" i="24"/>
  <c r="AA637" i="24" s="1"/>
  <c r="Z638" i="24"/>
  <c r="AA638" i="24" s="1"/>
  <c r="Z639" i="24"/>
  <c r="AA639" i="24" s="1"/>
  <c r="Z640" i="24"/>
  <c r="AA640" i="24" s="1"/>
  <c r="Z641" i="24"/>
  <c r="AA641" i="24" s="1"/>
  <c r="Z642" i="24"/>
  <c r="AA642" i="24" s="1"/>
  <c r="Z1483" i="24"/>
  <c r="AA1483" i="24" s="1"/>
  <c r="Z1484" i="24"/>
  <c r="AA1484" i="24" s="1"/>
  <c r="Z1485" i="24"/>
  <c r="AA1485" i="24" s="1"/>
  <c r="Z1486" i="24"/>
  <c r="AA1486" i="24" s="1"/>
  <c r="Z1487" i="24"/>
  <c r="AA1487" i="24" s="1"/>
  <c r="Z1488" i="24"/>
  <c r="AA1488" i="24" s="1"/>
  <c r="Z643" i="24"/>
  <c r="AA643" i="24" s="1"/>
  <c r="Z1489" i="24"/>
  <c r="AA1489" i="24" s="1"/>
  <c r="Z644" i="24"/>
  <c r="AA644" i="24" s="1"/>
  <c r="Z1490" i="24"/>
  <c r="AA1490" i="24" s="1"/>
  <c r="Z1491" i="24"/>
  <c r="AA1491" i="24" s="1"/>
  <c r="Z1492" i="24"/>
  <c r="AA1492" i="24" s="1"/>
  <c r="Z1493" i="24"/>
  <c r="AA1493" i="24" s="1"/>
  <c r="Z1494" i="24"/>
  <c r="AA1494" i="24" s="1"/>
  <c r="Z1495" i="24"/>
  <c r="AA1495" i="24" s="1"/>
  <c r="Z1496" i="24"/>
  <c r="AA1496" i="24" s="1"/>
  <c r="Z1497" i="24"/>
  <c r="AA1497" i="24" s="1"/>
  <c r="Z1498" i="24"/>
  <c r="AA1498" i="24" s="1"/>
  <c r="Z645" i="24"/>
  <c r="AA645" i="24" s="1"/>
  <c r="Z1499" i="24"/>
  <c r="AA1499" i="24" s="1"/>
  <c r="Z1500" i="24"/>
  <c r="AA1500" i="24" s="1"/>
  <c r="Z1501" i="24"/>
  <c r="AA1501" i="24" s="1"/>
  <c r="Z1502" i="24"/>
  <c r="AA1502" i="24" s="1"/>
  <c r="Z1503" i="24"/>
  <c r="AA1503" i="24" s="1"/>
  <c r="Z1504" i="24"/>
  <c r="AA1504" i="24" s="1"/>
  <c r="Z1505" i="24"/>
  <c r="AA1505" i="24" s="1"/>
  <c r="Z1506" i="24"/>
  <c r="AA1506" i="24" s="1"/>
  <c r="Z2082" i="24"/>
  <c r="AA2082" i="24" s="1"/>
  <c r="Z1872" i="24"/>
  <c r="AA1872" i="24" s="1"/>
  <c r="Z646" i="24"/>
  <c r="AA646" i="24" s="1"/>
  <c r="Z647" i="24"/>
  <c r="AA647" i="24" s="1"/>
  <c r="Z1507" i="24"/>
  <c r="AA1507" i="24" s="1"/>
  <c r="Z648" i="24"/>
  <c r="AA648" i="24" s="1"/>
  <c r="Z649" i="24"/>
  <c r="AA649" i="24" s="1"/>
  <c r="Z650" i="24"/>
  <c r="AA650" i="24" s="1"/>
  <c r="Z651" i="24"/>
  <c r="AA651" i="24" s="1"/>
  <c r="Z652" i="24"/>
  <c r="AA652" i="24" s="1"/>
  <c r="Z1509" i="24"/>
  <c r="AA1509" i="24" s="1"/>
  <c r="Z653" i="24"/>
  <c r="AA653" i="24" s="1"/>
  <c r="Z2241" i="24"/>
  <c r="AA2241" i="24" s="1"/>
  <c r="Z1862" i="24"/>
  <c r="AA1862" i="24" s="1"/>
  <c r="Z1974" i="24"/>
  <c r="AA1974" i="24" s="1"/>
  <c r="Z1920" i="24"/>
  <c r="AA1920" i="24" s="1"/>
  <c r="Z2202" i="24"/>
  <c r="AA2202" i="24" s="1"/>
  <c r="Z2329" i="24"/>
  <c r="AA2329" i="24" s="1"/>
  <c r="Z1983" i="24"/>
  <c r="AA1983" i="24" s="1"/>
  <c r="Z2004" i="24"/>
  <c r="AA2004" i="24" s="1"/>
  <c r="Z2203" i="24"/>
  <c r="AA2203" i="24" s="1"/>
  <c r="Z2031" i="24"/>
  <c r="AA2031" i="24" s="1"/>
  <c r="Z2328" i="24"/>
  <c r="AA2328" i="24" s="1"/>
  <c r="Z2017" i="24"/>
  <c r="AA2017" i="24" s="1"/>
  <c r="Z2094" i="24"/>
  <c r="AA2094" i="24" s="1"/>
  <c r="Z2269" i="24"/>
  <c r="AA2269" i="24" s="1"/>
  <c r="Z1939" i="24"/>
  <c r="AA1939" i="24" s="1"/>
  <c r="Z2044" i="24"/>
  <c r="AA2044" i="24" s="1"/>
  <c r="Z2365" i="24"/>
  <c r="AA2365" i="24" s="1"/>
  <c r="Z2327" i="24"/>
  <c r="AA2327" i="24" s="1"/>
  <c r="Z654" i="24"/>
  <c r="AA654" i="24" s="1"/>
  <c r="Z1510" i="24"/>
  <c r="AA1510" i="24" s="1"/>
  <c r="Z1511" i="24"/>
  <c r="AA1511" i="24" s="1"/>
  <c r="Z1512" i="24"/>
  <c r="AA1512" i="24" s="1"/>
  <c r="Z1513" i="24"/>
  <c r="AA1513" i="24" s="1"/>
  <c r="Z655" i="24"/>
  <c r="AA655" i="24" s="1"/>
  <c r="Z1514" i="24"/>
  <c r="AA1514" i="24" s="1"/>
  <c r="Z1515" i="24"/>
  <c r="AA1515" i="24" s="1"/>
  <c r="Z1516" i="24"/>
  <c r="AA1516" i="24" s="1"/>
  <c r="Z1517" i="24"/>
  <c r="AA1517" i="24" s="1"/>
  <c r="Z656" i="24"/>
  <c r="AA656" i="24" s="1"/>
  <c r="Z1518" i="24"/>
  <c r="AA1518" i="24" s="1"/>
  <c r="Z657" i="24"/>
  <c r="AA657" i="24" s="1"/>
  <c r="Z658" i="24"/>
  <c r="AA658" i="24" s="1"/>
  <c r="Z659" i="24"/>
  <c r="AA659" i="24" s="1"/>
  <c r="Z1519" i="24"/>
  <c r="AA1519" i="24" s="1"/>
  <c r="Z1520" i="24"/>
  <c r="AA1520" i="24" s="1"/>
  <c r="Z660" i="24"/>
  <c r="AA660" i="24" s="1"/>
  <c r="Z1521" i="24"/>
  <c r="AA1521" i="24" s="1"/>
  <c r="Z1522" i="24"/>
  <c r="AA1522" i="24" s="1"/>
  <c r="Z2452" i="24"/>
  <c r="AA2452" i="24" s="1"/>
  <c r="Z1523" i="24"/>
  <c r="AA1523" i="24" s="1"/>
  <c r="Z1524" i="24"/>
  <c r="AA1524" i="24" s="1"/>
  <c r="Z2349" i="24"/>
  <c r="AA2349" i="24" s="1"/>
  <c r="Z2353" i="24"/>
  <c r="AA2353" i="24" s="1"/>
  <c r="Z1525" i="24"/>
  <c r="AA1525" i="24" s="1"/>
  <c r="Z661" i="24"/>
  <c r="AA661" i="24" s="1"/>
  <c r="Z662" i="24"/>
  <c r="AA662" i="24" s="1"/>
  <c r="Z663" i="24"/>
  <c r="AA663" i="24" s="1"/>
  <c r="Z664" i="24"/>
  <c r="AA664" i="24" s="1"/>
  <c r="Z665" i="24"/>
  <c r="AA665" i="24" s="1"/>
  <c r="Z666" i="24"/>
  <c r="AA666" i="24" s="1"/>
  <c r="Z2522" i="24"/>
  <c r="AA2522" i="24" s="1"/>
  <c r="Z2035" i="24"/>
  <c r="AA2035" i="24" s="1"/>
  <c r="Z1527" i="24"/>
  <c r="AA1527" i="24" s="1"/>
  <c r="Z667" i="24"/>
  <c r="AA667" i="24" s="1"/>
  <c r="Z668" i="24"/>
  <c r="AA668" i="24" s="1"/>
  <c r="Z669" i="24"/>
  <c r="AA669" i="24" s="1"/>
  <c r="Z1528" i="24"/>
  <c r="AA1528" i="24" s="1"/>
  <c r="Z670" i="24"/>
  <c r="AA670" i="24" s="1"/>
  <c r="Z671" i="24"/>
  <c r="AA671" i="24" s="1"/>
  <c r="Z11" i="24"/>
  <c r="AA11" i="24" s="1"/>
  <c r="Z672" i="24"/>
  <c r="AA672" i="24" s="1"/>
  <c r="Z1529" i="24"/>
  <c r="AA1529" i="24" s="1"/>
  <c r="Z1530" i="24"/>
  <c r="AA1530" i="24" s="1"/>
  <c r="Z1531" i="24"/>
  <c r="AA1531" i="24" s="1"/>
  <c r="Z673" i="24"/>
  <c r="AA673" i="24" s="1"/>
  <c r="Z1532" i="24"/>
  <c r="AA1532" i="24" s="1"/>
  <c r="Z674" i="24"/>
  <c r="AA674" i="24" s="1"/>
  <c r="Z675" i="24"/>
  <c r="AA675" i="24" s="1"/>
  <c r="Z676" i="24"/>
  <c r="AA676" i="24" s="1"/>
  <c r="Z1533" i="24"/>
  <c r="AA1533" i="24" s="1"/>
  <c r="Z1964" i="24"/>
  <c r="AA1964" i="24" s="1"/>
  <c r="Z2085" i="24"/>
  <c r="AA2085" i="24" s="1"/>
  <c r="Z2160" i="24"/>
  <c r="AA2160" i="24" s="1"/>
  <c r="Z2033" i="24"/>
  <c r="AA2033" i="24" s="1"/>
  <c r="Z2261" i="24"/>
  <c r="AA2261" i="24" s="1"/>
  <c r="Z2341" i="24"/>
  <c r="AA2341" i="24" s="1"/>
  <c r="Z1988" i="24"/>
  <c r="AA1988" i="24" s="1"/>
  <c r="Z2260" i="24"/>
  <c r="AA2260" i="24" s="1"/>
  <c r="Z1987" i="24"/>
  <c r="AA1987" i="24" s="1"/>
  <c r="Z1965" i="24"/>
  <c r="AA1965" i="24" s="1"/>
  <c r="Z2059" i="24"/>
  <c r="AA2059" i="24" s="1"/>
  <c r="Z677" i="24"/>
  <c r="AA677" i="24" s="1"/>
  <c r="Z1534" i="24"/>
  <c r="AA1534" i="24" s="1"/>
  <c r="Z678" i="24"/>
  <c r="AA678" i="24" s="1"/>
  <c r="Z1535" i="24"/>
  <c r="AA1535" i="24" s="1"/>
  <c r="Z1536" i="24"/>
  <c r="AA1536" i="24" s="1"/>
  <c r="Z1537" i="24"/>
  <c r="AA1537" i="24" s="1"/>
  <c r="Z679" i="24"/>
  <c r="AA679" i="24" s="1"/>
  <c r="Z1538" i="24"/>
  <c r="AA1538" i="24" s="1"/>
  <c r="Z680" i="24"/>
  <c r="AA680" i="24" s="1"/>
  <c r="Z1539" i="24"/>
  <c r="AA1539" i="24" s="1"/>
  <c r="Z681" i="24"/>
  <c r="AA681" i="24" s="1"/>
  <c r="Z682" i="24"/>
  <c r="AA682" i="24" s="1"/>
  <c r="Z2363" i="24"/>
  <c r="AA2363" i="24" s="1"/>
  <c r="Z2481" i="24"/>
  <c r="AA2481" i="24" s="1"/>
  <c r="Z2362" i="24"/>
  <c r="AA2362" i="24" s="1"/>
  <c r="Z1540" i="24"/>
  <c r="AA1540" i="24" s="1"/>
  <c r="Z1541" i="24"/>
  <c r="AA1541" i="24" s="1"/>
  <c r="Z683" i="24"/>
  <c r="AA683" i="24" s="1"/>
  <c r="Z684" i="24"/>
  <c r="AA684" i="24" s="1"/>
  <c r="Z685" i="24"/>
  <c r="AA685" i="24" s="1"/>
  <c r="Z1542" i="24"/>
  <c r="AA1542" i="24" s="1"/>
  <c r="Z686" i="24"/>
  <c r="AA686" i="24" s="1"/>
  <c r="Z687" i="24"/>
  <c r="AA687" i="24" s="1"/>
  <c r="Z688" i="24"/>
  <c r="AA688" i="24" s="1"/>
  <c r="Z689" i="24"/>
  <c r="AA689" i="24" s="1"/>
  <c r="Z690" i="24"/>
  <c r="AA690" i="24" s="1"/>
  <c r="Z691" i="24"/>
  <c r="AA691" i="24" s="1"/>
  <c r="Z1543" i="24"/>
  <c r="AA1543" i="24" s="1"/>
  <c r="Z692" i="24"/>
  <c r="AA692" i="24" s="1"/>
  <c r="Z1544" i="24"/>
  <c r="AA1544" i="24" s="1"/>
  <c r="Z1545" i="24"/>
  <c r="AA1545" i="24" s="1"/>
  <c r="Z693" i="24"/>
  <c r="AA693" i="24" s="1"/>
  <c r="Z694" i="24"/>
  <c r="AA694" i="24" s="1"/>
  <c r="Z695" i="24"/>
  <c r="AA695" i="24" s="1"/>
  <c r="Z696" i="24"/>
  <c r="AA696" i="24" s="1"/>
  <c r="Z2486" i="24"/>
  <c r="AA2486" i="24" s="1"/>
  <c r="Z1546" i="24"/>
  <c r="AA1546" i="24" s="1"/>
  <c r="Z2049" i="24"/>
  <c r="AA2049" i="24" s="1"/>
  <c r="Z2534" i="24"/>
  <c r="AA2534" i="24" s="1"/>
  <c r="Z2008" i="24"/>
  <c r="AA2008" i="24" s="1"/>
  <c r="Z1921" i="24"/>
  <c r="AA1921" i="24" s="1"/>
  <c r="Z2066" i="24"/>
  <c r="AA2066" i="24" s="1"/>
  <c r="Z1547" i="24"/>
  <c r="AA1547" i="24" s="1"/>
  <c r="Z1548" i="24"/>
  <c r="AA1548" i="24" s="1"/>
  <c r="Z697" i="24"/>
  <c r="AA697" i="24" s="1"/>
  <c r="Z1549" i="24"/>
  <c r="AA1549" i="24" s="1"/>
  <c r="Z698" i="24"/>
  <c r="AA698" i="24" s="1"/>
  <c r="Z1925" i="24"/>
  <c r="AA1925" i="24" s="1"/>
  <c r="Z2335" i="24"/>
  <c r="AA2335" i="24" s="1"/>
  <c r="Z1550" i="24"/>
  <c r="AA1550" i="24" s="1"/>
  <c r="Z2505" i="24"/>
  <c r="AA2505" i="24" s="1"/>
  <c r="Z699" i="24"/>
  <c r="AA699" i="24" s="1"/>
  <c r="Z1551" i="24"/>
  <c r="AA1551" i="24" s="1"/>
  <c r="Z700" i="24"/>
  <c r="AA700" i="24" s="1"/>
  <c r="Z701" i="24"/>
  <c r="AA701" i="24" s="1"/>
  <c r="Z1552" i="24"/>
  <c r="AA1552" i="24" s="1"/>
  <c r="Z1553" i="24"/>
  <c r="AA1553" i="24" s="1"/>
  <c r="Z702" i="24"/>
  <c r="AA702" i="24" s="1"/>
  <c r="Z1554" i="24"/>
  <c r="AA1554" i="24" s="1"/>
  <c r="Z2488" i="24"/>
  <c r="AA2488" i="24" s="1"/>
  <c r="Z1881" i="24"/>
  <c r="AA1881" i="24" s="1"/>
  <c r="Z703" i="24"/>
  <c r="AA703" i="24" s="1"/>
  <c r="Z704" i="24"/>
  <c r="AA704" i="24" s="1"/>
  <c r="Z705" i="24"/>
  <c r="AA705" i="24" s="1"/>
  <c r="Z706" i="24"/>
  <c r="AA706" i="24" s="1"/>
  <c r="Z707" i="24"/>
  <c r="AA707" i="24" s="1"/>
  <c r="Z708" i="24"/>
  <c r="AA708" i="24" s="1"/>
  <c r="Z709" i="24"/>
  <c r="AA709" i="24" s="1"/>
  <c r="Z710" i="24"/>
  <c r="AA710" i="24" s="1"/>
  <c r="Z1555" i="24"/>
  <c r="AA1555" i="24" s="1"/>
  <c r="Z1556" i="24"/>
  <c r="AA1556" i="24" s="1"/>
  <c r="Z1557" i="24"/>
  <c r="AA1557" i="24" s="1"/>
  <c r="Z1558" i="24"/>
  <c r="AA1558" i="24" s="1"/>
  <c r="Z711" i="24"/>
  <c r="AA711" i="24" s="1"/>
  <c r="Z1559" i="24"/>
  <c r="AA1559" i="24" s="1"/>
  <c r="Z1560" i="24"/>
  <c r="AA1560" i="24" s="1"/>
  <c r="Z712" i="24"/>
  <c r="AA712" i="24" s="1"/>
  <c r="Z1561" i="24"/>
  <c r="AA1561" i="24" s="1"/>
  <c r="Z1562" i="24"/>
  <c r="AA1562" i="24" s="1"/>
  <c r="Z1563" i="24"/>
  <c r="AA1563" i="24" s="1"/>
  <c r="Z1564" i="24"/>
  <c r="AA1564" i="24" s="1"/>
  <c r="Z1565" i="24"/>
  <c r="AA1565" i="24" s="1"/>
  <c r="Z713" i="24"/>
  <c r="AA713" i="24" s="1"/>
  <c r="Z714" i="24"/>
  <c r="AA714" i="24" s="1"/>
  <c r="Z715" i="24"/>
  <c r="AA715" i="24" s="1"/>
  <c r="Z1566" i="24"/>
  <c r="AA1566" i="24" s="1"/>
  <c r="Z2369" i="24"/>
  <c r="AA2369" i="24" s="1"/>
  <c r="Z1998" i="24"/>
  <c r="AA1998" i="24" s="1"/>
  <c r="Z2099" i="24"/>
  <c r="AA2099" i="24" s="1"/>
  <c r="Z1931" i="24"/>
  <c r="AA1931" i="24" s="1"/>
  <c r="Z2108" i="24"/>
  <c r="AA2108" i="24" s="1"/>
  <c r="Z2191" i="24"/>
  <c r="AA2191" i="24" s="1"/>
  <c r="Z2283" i="24"/>
  <c r="AA2283" i="24" s="1"/>
  <c r="Z1869" i="24"/>
  <c r="AA1869" i="24" s="1"/>
  <c r="Z1952" i="24"/>
  <c r="AA1952" i="24" s="1"/>
  <c r="Z1567" i="24"/>
  <c r="AA1567" i="24" s="1"/>
  <c r="Z1568" i="24"/>
  <c r="AA1568" i="24" s="1"/>
  <c r="Z716" i="24"/>
  <c r="AA716" i="24" s="1"/>
  <c r="Z717" i="24"/>
  <c r="AA717" i="24" s="1"/>
  <c r="Z718" i="24"/>
  <c r="AA718" i="24" s="1"/>
  <c r="Z719" i="24"/>
  <c r="AA719" i="24" s="1"/>
  <c r="Z720" i="24"/>
  <c r="AA720" i="24" s="1"/>
  <c r="Z721" i="24"/>
  <c r="AA721" i="24" s="1"/>
  <c r="Z722" i="24"/>
  <c r="AA722" i="24" s="1"/>
  <c r="Z723" i="24"/>
  <c r="AA723" i="24" s="1"/>
  <c r="Z724" i="24"/>
  <c r="AA724" i="24" s="1"/>
  <c r="Z725" i="24"/>
  <c r="AA725" i="24" s="1"/>
  <c r="Z726" i="24"/>
  <c r="AA726" i="24" s="1"/>
  <c r="Z727" i="24"/>
  <c r="AA727" i="24" s="1"/>
  <c r="Z728" i="24"/>
  <c r="AA728" i="24" s="1"/>
  <c r="Z729" i="24"/>
  <c r="AA729" i="24" s="1"/>
  <c r="Z730" i="24"/>
  <c r="AA730" i="24" s="1"/>
  <c r="Z731" i="24"/>
  <c r="AA731" i="24" s="1"/>
  <c r="Z732" i="24"/>
  <c r="AA732" i="24" s="1"/>
  <c r="Z1569" i="24"/>
  <c r="AA1569" i="24" s="1"/>
  <c r="Z733" i="24"/>
  <c r="AA733" i="24" s="1"/>
  <c r="Z734" i="24"/>
  <c r="AA734" i="24" s="1"/>
  <c r="Z1570" i="24"/>
  <c r="AA1570" i="24" s="1"/>
  <c r="Z735" i="24"/>
  <c r="AA735" i="24" s="1"/>
  <c r="Z736" i="24"/>
  <c r="AA736" i="24" s="1"/>
  <c r="Z1571" i="24"/>
  <c r="AA1571" i="24" s="1"/>
  <c r="Z737" i="24"/>
  <c r="AA737" i="24" s="1"/>
  <c r="Z738" i="24"/>
  <c r="AA738" i="24" s="1"/>
  <c r="Z739" i="24"/>
  <c r="AA739" i="24" s="1"/>
  <c r="Z1932" i="24"/>
  <c r="AA1932" i="24" s="1"/>
  <c r="Z2232" i="24"/>
  <c r="AA2232" i="24" s="1"/>
  <c r="Z2081" i="24"/>
  <c r="AA2081" i="24" s="1"/>
  <c r="Z2109" i="24"/>
  <c r="AA2109" i="24" s="1"/>
  <c r="Z2356" i="24"/>
  <c r="AA2356" i="24" s="1"/>
  <c r="Z2273" i="24"/>
  <c r="AA2273" i="24" s="1"/>
  <c r="Z2309" i="24"/>
  <c r="AA2309" i="24" s="1"/>
  <c r="Z2048" i="24"/>
  <c r="AA2048" i="24" s="1"/>
  <c r="Z2361" i="24"/>
  <c r="AA2361" i="24" s="1"/>
  <c r="Z2032" i="24"/>
  <c r="AA2032" i="24" s="1"/>
  <c r="Z2418" i="24"/>
  <c r="AA2418" i="24" s="1"/>
  <c r="Z740" i="24"/>
  <c r="AA740" i="24" s="1"/>
  <c r="Z741" i="24"/>
  <c r="AA741" i="24" s="1"/>
  <c r="Z742" i="24"/>
  <c r="AA742" i="24" s="1"/>
  <c r="Z1572" i="24"/>
  <c r="AA1572" i="24" s="1"/>
  <c r="Z743" i="24"/>
  <c r="AA743" i="24" s="1"/>
  <c r="Z744" i="24"/>
  <c r="AA744" i="24" s="1"/>
  <c r="Z1573" i="24"/>
  <c r="AA1573" i="24" s="1"/>
  <c r="Z1574" i="24"/>
  <c r="AA1574" i="24" s="1"/>
  <c r="Z1575" i="24"/>
  <c r="AA1575" i="24" s="1"/>
  <c r="Z1576" i="24"/>
  <c r="AA1576" i="24" s="1"/>
  <c r="Z745" i="24"/>
  <c r="AA745" i="24" s="1"/>
  <c r="Z1577" i="24"/>
  <c r="AA1577" i="24" s="1"/>
  <c r="Z746" i="24"/>
  <c r="AA746" i="24" s="1"/>
  <c r="Z1578" i="24"/>
  <c r="AA1578" i="24" s="1"/>
  <c r="Z1579" i="24"/>
  <c r="AA1579" i="24" s="1"/>
  <c r="Z747" i="24"/>
  <c r="AA747" i="24" s="1"/>
  <c r="Z748" i="24"/>
  <c r="AA748" i="24" s="1"/>
  <c r="Z749" i="24"/>
  <c r="AA749" i="24" s="1"/>
  <c r="Z1580" i="24"/>
  <c r="AA1580" i="24" s="1"/>
  <c r="Z1581" i="24"/>
  <c r="AA1581" i="24" s="1"/>
  <c r="Z1582" i="24"/>
  <c r="AA1582" i="24" s="1"/>
  <c r="Z1583" i="24"/>
  <c r="AA1583" i="24" s="1"/>
  <c r="Z1584" i="24"/>
  <c r="AA1584" i="24" s="1"/>
  <c r="Z750" i="24"/>
  <c r="AA750" i="24" s="1"/>
  <c r="Z1585" i="24"/>
  <c r="AA1585" i="24" s="1"/>
  <c r="Z751" i="24"/>
  <c r="AA751" i="24" s="1"/>
  <c r="Z1586" i="24"/>
  <c r="AA1586" i="24" s="1"/>
  <c r="Z752" i="24"/>
  <c r="AA752" i="24" s="1"/>
  <c r="Z1587" i="24"/>
  <c r="AA1587" i="24" s="1"/>
  <c r="Z753" i="24"/>
  <c r="AA753" i="24" s="1"/>
  <c r="Z1588" i="24"/>
  <c r="AA1588" i="24" s="1"/>
  <c r="Z754" i="24"/>
  <c r="AA754" i="24" s="1"/>
  <c r="Z755" i="24"/>
  <c r="AA755" i="24" s="1"/>
  <c r="Z756" i="24"/>
  <c r="AA756" i="24" s="1"/>
  <c r="Z2453" i="24"/>
  <c r="AA2453" i="24" s="1"/>
  <c r="Z1589" i="24"/>
  <c r="AA1589" i="24" s="1"/>
  <c r="Z757" i="24"/>
  <c r="AA757" i="24" s="1"/>
  <c r="Z1590" i="24"/>
  <c r="AA1590" i="24" s="1"/>
  <c r="Z1591" i="24"/>
  <c r="AA1591" i="24" s="1"/>
  <c r="Z1592" i="24"/>
  <c r="AA1592" i="24" s="1"/>
  <c r="Z1593" i="24"/>
  <c r="AA1593" i="24" s="1"/>
  <c r="Z1594" i="24"/>
  <c r="AA1594" i="24" s="1"/>
  <c r="Z758" i="24"/>
  <c r="AA758" i="24" s="1"/>
  <c r="Z1595" i="24"/>
  <c r="AA1595" i="24" s="1"/>
  <c r="Z759" i="24"/>
  <c r="AA759" i="24" s="1"/>
  <c r="Z1596" i="24"/>
  <c r="AA1596" i="24" s="1"/>
  <c r="Z760" i="24"/>
  <c r="AA760" i="24" s="1"/>
  <c r="Z761" i="24"/>
  <c r="AA761" i="24" s="1"/>
  <c r="Z762" i="24"/>
  <c r="AA762" i="24" s="1"/>
  <c r="Z1597" i="24"/>
  <c r="AA1597" i="24" s="1"/>
  <c r="Z1598" i="24"/>
  <c r="AA1598" i="24" s="1"/>
  <c r="Z763" i="24"/>
  <c r="AA763" i="24" s="1"/>
  <c r="Z764" i="24"/>
  <c r="AA764" i="24" s="1"/>
  <c r="Z1599" i="24"/>
  <c r="AA1599" i="24" s="1"/>
  <c r="Z1600" i="24"/>
  <c r="AA1600" i="24" s="1"/>
  <c r="Z765" i="24"/>
  <c r="AA765" i="24" s="1"/>
  <c r="Z1601" i="24"/>
  <c r="AA1601" i="24" s="1"/>
  <c r="Z1602" i="24"/>
  <c r="AA1602" i="24" s="1"/>
  <c r="Z1603" i="24"/>
  <c r="AA1603" i="24" s="1"/>
  <c r="Z766" i="24"/>
  <c r="AA766" i="24" s="1"/>
  <c r="Z767" i="24"/>
  <c r="AA767" i="24" s="1"/>
  <c r="Z1604" i="24"/>
  <c r="AA1604" i="24" s="1"/>
  <c r="Z1605" i="24"/>
  <c r="AA1605" i="24" s="1"/>
  <c r="Z768" i="24"/>
  <c r="AA768" i="24" s="1"/>
  <c r="Z1606" i="24"/>
  <c r="AA1606" i="24" s="1"/>
  <c r="Z1607" i="24"/>
  <c r="AA1607" i="24" s="1"/>
  <c r="Z769" i="24"/>
  <c r="AA769" i="24" s="1"/>
  <c r="Z770" i="24"/>
  <c r="AA770" i="24" s="1"/>
  <c r="Z1608" i="24"/>
  <c r="AA1608" i="24" s="1"/>
  <c r="Z1609" i="24"/>
  <c r="AA1609" i="24" s="1"/>
  <c r="Z771" i="24"/>
  <c r="AA771" i="24" s="1"/>
  <c r="Z772" i="24"/>
  <c r="AA772" i="24" s="1"/>
  <c r="Z1610" i="24"/>
  <c r="AA1610" i="24" s="1"/>
  <c r="Z1611" i="24"/>
  <c r="AA1611" i="24" s="1"/>
  <c r="Z773" i="24"/>
  <c r="AA773" i="24" s="1"/>
  <c r="Z1612" i="24"/>
  <c r="AA1612" i="24" s="1"/>
  <c r="Z774" i="24"/>
  <c r="AA774" i="24" s="1"/>
  <c r="Z1613" i="24"/>
  <c r="AA1613" i="24" s="1"/>
  <c r="Z1614" i="24"/>
  <c r="AA1614" i="24" s="1"/>
  <c r="Z1615" i="24"/>
  <c r="AA1615" i="24" s="1"/>
  <c r="Z775" i="24"/>
  <c r="AA775" i="24" s="1"/>
  <c r="Z1616" i="24"/>
  <c r="AA1616" i="24" s="1"/>
  <c r="Z776" i="24"/>
  <c r="AA776" i="24" s="1"/>
  <c r="Z777" i="24"/>
  <c r="AA777" i="24" s="1"/>
  <c r="Z778" i="24"/>
  <c r="AA778" i="24" s="1"/>
  <c r="Z779" i="24"/>
  <c r="AA779" i="24" s="1"/>
  <c r="Z1617" i="24"/>
  <c r="AA1617" i="24" s="1"/>
  <c r="Z1618" i="24"/>
  <c r="AA1618" i="24" s="1"/>
  <c r="Z780" i="24"/>
  <c r="AA780" i="24" s="1"/>
  <c r="Z1619" i="24"/>
  <c r="AA1619" i="24" s="1"/>
  <c r="Z781" i="24"/>
  <c r="AA781" i="24" s="1"/>
  <c r="Z782" i="24"/>
  <c r="AA782" i="24" s="1"/>
  <c r="Z783" i="24"/>
  <c r="AA783" i="24" s="1"/>
  <c r="Z784" i="24"/>
  <c r="AA784" i="24" s="1"/>
  <c r="Z785" i="24"/>
  <c r="AA785" i="24" s="1"/>
  <c r="Z786" i="24"/>
  <c r="AA786" i="24" s="1"/>
  <c r="Z787" i="24"/>
  <c r="AA787" i="24" s="1"/>
  <c r="Z788" i="24"/>
  <c r="AA788" i="24" s="1"/>
  <c r="Z789" i="24"/>
  <c r="AA789" i="24" s="1"/>
  <c r="Z790" i="24"/>
  <c r="AA790" i="24" s="1"/>
  <c r="Z1621" i="24"/>
  <c r="AA1621" i="24" s="1"/>
  <c r="Z1622" i="24"/>
  <c r="AA1622" i="24" s="1"/>
  <c r="Z791" i="24"/>
  <c r="AA791" i="24" s="1"/>
  <c r="Z792" i="24"/>
  <c r="AA792" i="24" s="1"/>
  <c r="Z1623" i="24"/>
  <c r="AA1623" i="24" s="1"/>
  <c r="Z1624" i="24"/>
  <c r="AA1624" i="24" s="1"/>
  <c r="Z793" i="24"/>
  <c r="AA793" i="24" s="1"/>
  <c r="Z1625" i="24"/>
  <c r="AA1625" i="24" s="1"/>
  <c r="Z1626" i="24"/>
  <c r="AA1626" i="24" s="1"/>
  <c r="Z1627" i="24"/>
  <c r="AA1627" i="24" s="1"/>
  <c r="Z794" i="24"/>
  <c r="AA794" i="24" s="1"/>
  <c r="Z795" i="24"/>
  <c r="AA795" i="24" s="1"/>
  <c r="Z1628" i="24"/>
  <c r="AA1628" i="24" s="1"/>
  <c r="Z796" i="24"/>
  <c r="AA796" i="24" s="1"/>
  <c r="Z1629" i="24"/>
  <c r="AA1629" i="24" s="1"/>
  <c r="Z797" i="24"/>
  <c r="AA797" i="24" s="1"/>
  <c r="Z1630" i="24"/>
  <c r="AA1630" i="24" s="1"/>
  <c r="Z798" i="24"/>
  <c r="AA798" i="24" s="1"/>
  <c r="Z1631" i="24"/>
  <c r="AA1631" i="24" s="1"/>
  <c r="Z1632" i="24"/>
  <c r="AA1632" i="24" s="1"/>
  <c r="Z1633" i="24"/>
  <c r="AA1633" i="24" s="1"/>
  <c r="Z1634" i="24"/>
  <c r="AA1634" i="24" s="1"/>
  <c r="Z799" i="24"/>
  <c r="AA799" i="24" s="1"/>
  <c r="Z800" i="24"/>
  <c r="AA800" i="24" s="1"/>
  <c r="Z801" i="24"/>
  <c r="AA801" i="24" s="1"/>
  <c r="Z1635" i="24"/>
  <c r="AA1635" i="24" s="1"/>
  <c r="Z1636" i="24"/>
  <c r="AA1636" i="24" s="1"/>
  <c r="Z802" i="24"/>
  <c r="AA802" i="24" s="1"/>
  <c r="Z803" i="24"/>
  <c r="AA803" i="24" s="1"/>
  <c r="Z804" i="24"/>
  <c r="AA804" i="24" s="1"/>
  <c r="Z1637" i="24"/>
  <c r="AA1637" i="24" s="1"/>
  <c r="Z1638" i="24"/>
  <c r="AA1638" i="24" s="1"/>
  <c r="Z1639" i="24"/>
  <c r="AA1639" i="24" s="1"/>
  <c r="Z805" i="24"/>
  <c r="AA805" i="24" s="1"/>
  <c r="Z1640" i="24"/>
  <c r="AA1640" i="24" s="1"/>
  <c r="Z1641" i="24"/>
  <c r="AA1641" i="24" s="1"/>
  <c r="Z1642" i="24"/>
  <c r="AA1642" i="24" s="1"/>
  <c r="Z1643" i="24"/>
  <c r="AA1643" i="24" s="1"/>
  <c r="Z806" i="24"/>
  <c r="AA806" i="24" s="1"/>
  <c r="Z807" i="24"/>
  <c r="AA807" i="24" s="1"/>
  <c r="Z1644" i="24"/>
  <c r="AA1644" i="24" s="1"/>
  <c r="Z2420" i="24"/>
  <c r="AA2420" i="24" s="1"/>
  <c r="Z1892" i="24"/>
  <c r="AA1892" i="24" s="1"/>
  <c r="Z1645" i="24"/>
  <c r="AA1645" i="24" s="1"/>
  <c r="Z808" i="24"/>
  <c r="AA808" i="24" s="1"/>
  <c r="Z809" i="24"/>
  <c r="AA809" i="24" s="1"/>
  <c r="Z810" i="24"/>
  <c r="AA810" i="24" s="1"/>
  <c r="Z811" i="24"/>
  <c r="AA811" i="24" s="1"/>
  <c r="Z812" i="24"/>
  <c r="AA812" i="24" s="1"/>
  <c r="Z813" i="24"/>
  <c r="AA813" i="24" s="1"/>
  <c r="Z1646" i="24"/>
  <c r="AA1646" i="24" s="1"/>
  <c r="Z814" i="24"/>
  <c r="AA814" i="24" s="1"/>
  <c r="Z815" i="24"/>
  <c r="AA815" i="24" s="1"/>
  <c r="Z1647" i="24"/>
  <c r="AA1647" i="24" s="1"/>
  <c r="Z816" i="24"/>
  <c r="AA816" i="24" s="1"/>
  <c r="Z817" i="24"/>
  <c r="AA817" i="24" s="1"/>
  <c r="Z818" i="24"/>
  <c r="AA818" i="24" s="1"/>
  <c r="Z819" i="24"/>
  <c r="AA819" i="24" s="1"/>
  <c r="Z820" i="24"/>
  <c r="AA820" i="24" s="1"/>
  <c r="Z821" i="24"/>
  <c r="AA821" i="24" s="1"/>
  <c r="Z822" i="24"/>
  <c r="AA822" i="24" s="1"/>
  <c r="Z823" i="24"/>
  <c r="AA823" i="24" s="1"/>
  <c r="Z824" i="24"/>
  <c r="AA824" i="24" s="1"/>
  <c r="Z825" i="24"/>
  <c r="AA825" i="24" s="1"/>
  <c r="Z826" i="24"/>
  <c r="AA826" i="24" s="1"/>
  <c r="Z827" i="24"/>
  <c r="AA827" i="24" s="1"/>
  <c r="Z828" i="24"/>
  <c r="AA828" i="24" s="1"/>
  <c r="Z829" i="24"/>
  <c r="AA829" i="24" s="1"/>
  <c r="Z1648" i="24"/>
  <c r="AA1648" i="24" s="1"/>
  <c r="Z830" i="24"/>
  <c r="AA830" i="24" s="1"/>
  <c r="Z831" i="24"/>
  <c r="AA831" i="24" s="1"/>
  <c r="Z832" i="24"/>
  <c r="AA832" i="24" s="1"/>
  <c r="Z1649" i="24"/>
  <c r="AA1649" i="24" s="1"/>
  <c r="Z833" i="24"/>
  <c r="AA833" i="24" s="1"/>
  <c r="Z834" i="24"/>
  <c r="AA834" i="24" s="1"/>
  <c r="Z1650" i="24"/>
  <c r="AA1650" i="24" s="1"/>
  <c r="Z1104" i="24"/>
  <c r="AA1104" i="24" s="1"/>
  <c r="Z1651" i="24"/>
  <c r="AA1651" i="24" s="1"/>
  <c r="Z1652" i="24"/>
  <c r="AA1652" i="24" s="1"/>
  <c r="Z1653" i="24"/>
  <c r="AA1653" i="24" s="1"/>
  <c r="Z835" i="24"/>
  <c r="AA835" i="24" s="1"/>
  <c r="Z836" i="24"/>
  <c r="AA836" i="24" s="1"/>
  <c r="Z1654" i="24"/>
  <c r="AA1654" i="24" s="1"/>
  <c r="Z837" i="24"/>
  <c r="AA837" i="24" s="1"/>
  <c r="Z838" i="24"/>
  <c r="AA838" i="24" s="1"/>
  <c r="Z2454" i="24"/>
  <c r="AA2454" i="24" s="1"/>
  <c r="Z1655" i="24"/>
  <c r="AA1655" i="24" s="1"/>
  <c r="Z839" i="24"/>
  <c r="AA839" i="24" s="1"/>
  <c r="Z840" i="24"/>
  <c r="AA840" i="24" s="1"/>
  <c r="Z2455" i="24"/>
  <c r="AA2455" i="24" s="1"/>
  <c r="Z841" i="24"/>
  <c r="AA841" i="24" s="1"/>
  <c r="Z1656" i="24"/>
  <c r="AA1656" i="24" s="1"/>
  <c r="Z842" i="24"/>
  <c r="AA842" i="24" s="1"/>
  <c r="Z843" i="24"/>
  <c r="AA843" i="24" s="1"/>
  <c r="Z844" i="24"/>
  <c r="AA844" i="24" s="1"/>
  <c r="Z1657" i="24"/>
  <c r="AA1657" i="24" s="1"/>
  <c r="Z1658" i="24"/>
  <c r="AA1658" i="24" s="1"/>
  <c r="Z845" i="24"/>
  <c r="AA845" i="24" s="1"/>
  <c r="Z1659" i="24"/>
  <c r="AA1659" i="24" s="1"/>
  <c r="Z12" i="24"/>
  <c r="AA12" i="24" s="1"/>
  <c r="Z1660" i="24"/>
  <c r="AA1660" i="24" s="1"/>
  <c r="Z846" i="24"/>
  <c r="AA846" i="24" s="1"/>
  <c r="Z847" i="24"/>
  <c r="AA847" i="24" s="1"/>
  <c r="Z1661" i="24"/>
  <c r="AA1661" i="24" s="1"/>
  <c r="Z2516" i="24"/>
  <c r="AA2516" i="24" s="1"/>
  <c r="Z1902" i="24"/>
  <c r="AA1902" i="24" s="1"/>
  <c r="Z1933" i="24"/>
  <c r="AA1933" i="24" s="1"/>
  <c r="Z2129" i="24"/>
  <c r="AA2129" i="24" s="1"/>
  <c r="Z2477" i="24"/>
  <c r="AA2477" i="24" s="1"/>
  <c r="Z848" i="24"/>
  <c r="AA848" i="24" s="1"/>
  <c r="Z1662" i="24"/>
  <c r="AA1662" i="24" s="1"/>
  <c r="Z1663" i="24"/>
  <c r="AA1663" i="24" s="1"/>
  <c r="Z849" i="24"/>
  <c r="AA849" i="24" s="1"/>
  <c r="Z1664" i="24"/>
  <c r="AA1664" i="24" s="1"/>
  <c r="Z850" i="24"/>
  <c r="AA850" i="24" s="1"/>
  <c r="Z851" i="24"/>
  <c r="AA851" i="24" s="1"/>
  <c r="Z852" i="24"/>
  <c r="AA852" i="24" s="1"/>
  <c r="Z1665" i="24"/>
  <c r="AA1665" i="24" s="1"/>
  <c r="Z1666" i="24"/>
  <c r="AA1666" i="24" s="1"/>
  <c r="Z1667" i="24"/>
  <c r="AA1667" i="24" s="1"/>
  <c r="Z853" i="24"/>
  <c r="AA853" i="24" s="1"/>
  <c r="Z1668" i="24"/>
  <c r="AA1668" i="24" s="1"/>
  <c r="Z854" i="24"/>
  <c r="AA854" i="24" s="1"/>
  <c r="Z855" i="24"/>
  <c r="AA855" i="24" s="1"/>
  <c r="Z856" i="24"/>
  <c r="AA856" i="24" s="1"/>
  <c r="Z857" i="24"/>
  <c r="AA857" i="24" s="1"/>
  <c r="Z858" i="24"/>
  <c r="AA858" i="24" s="1"/>
  <c r="Z1669" i="24"/>
  <c r="AA1669" i="24" s="1"/>
  <c r="Z859" i="24"/>
  <c r="AA859" i="24" s="1"/>
  <c r="Z860" i="24"/>
  <c r="AA860" i="24" s="1"/>
  <c r="Z861" i="24"/>
  <c r="AA861" i="24" s="1"/>
  <c r="Z862" i="24"/>
  <c r="AA862" i="24" s="1"/>
  <c r="Z1670" i="24"/>
  <c r="AA1670" i="24" s="1"/>
  <c r="Z1671" i="24"/>
  <c r="AA1671" i="24" s="1"/>
  <c r="Z863" i="24"/>
  <c r="AA863" i="24" s="1"/>
  <c r="Z864" i="24"/>
  <c r="AA864" i="24" s="1"/>
  <c r="Z865" i="24"/>
  <c r="AA865" i="24" s="1"/>
  <c r="Z1102" i="24"/>
  <c r="AA1102" i="24" s="1"/>
  <c r="Z1672" i="24"/>
  <c r="AA1672" i="24" s="1"/>
  <c r="Z1673" i="24"/>
  <c r="AA1673" i="24" s="1"/>
  <c r="Z1674" i="24"/>
  <c r="AA1674" i="24" s="1"/>
  <c r="Z2332" i="24"/>
  <c r="AA2332" i="24" s="1"/>
  <c r="Z2321" i="24"/>
  <c r="AA2321" i="24" s="1"/>
  <c r="Z1871" i="24"/>
  <c r="AA1871" i="24" s="1"/>
  <c r="Z2494" i="24"/>
  <c r="AA2494" i="24" s="1"/>
  <c r="Z866" i="24"/>
  <c r="AA866" i="24" s="1"/>
  <c r="Z1675" i="24"/>
  <c r="AA1675" i="24" s="1"/>
  <c r="Z1676" i="24"/>
  <c r="AA1676" i="24" s="1"/>
  <c r="Z1677" i="24"/>
  <c r="AA1677" i="24" s="1"/>
  <c r="Z1678" i="24"/>
  <c r="AA1678" i="24" s="1"/>
  <c r="Z867" i="24"/>
  <c r="AA867" i="24" s="1"/>
  <c r="Z1679" i="24"/>
  <c r="AA1679" i="24" s="1"/>
  <c r="Z868" i="24"/>
  <c r="AA868" i="24" s="1"/>
  <c r="Z869" i="24"/>
  <c r="AA869" i="24" s="1"/>
  <c r="Z870" i="24"/>
  <c r="AA870" i="24" s="1"/>
  <c r="AA1880" i="24"/>
  <c r="Z871" i="24"/>
  <c r="AA871" i="24" s="1"/>
  <c r="Z1680" i="24"/>
  <c r="AA1680" i="24" s="1"/>
  <c r="Z872" i="24"/>
  <c r="AA872" i="24" s="1"/>
  <c r="Z873" i="24"/>
  <c r="AA873" i="24" s="1"/>
  <c r="Z874" i="24"/>
  <c r="AA874" i="24" s="1"/>
  <c r="Z875" i="24"/>
  <c r="AA875" i="24" s="1"/>
  <c r="Z876" i="24"/>
  <c r="AA876" i="24" s="1"/>
  <c r="Z877" i="24"/>
  <c r="AA877" i="24" s="1"/>
  <c r="Z878" i="24"/>
  <c r="AA878" i="24" s="1"/>
  <c r="AA1101" i="24"/>
  <c r="Z1681" i="24"/>
  <c r="AA1681" i="24" s="1"/>
  <c r="Z1682" i="24"/>
  <c r="AA1682" i="24" s="1"/>
  <c r="Z2148" i="24"/>
  <c r="AA2148" i="24" s="1"/>
  <c r="Z2147" i="24"/>
  <c r="AA2147" i="24" s="1"/>
  <c r="Z2064" i="24"/>
  <c r="AA2064" i="24" s="1"/>
  <c r="Z2438" i="24"/>
  <c r="AA2438" i="24" s="1"/>
  <c r="Z1890" i="24"/>
  <c r="AA1890" i="24" s="1"/>
  <c r="Z2253" i="24"/>
  <c r="AA2253" i="24" s="1"/>
  <c r="Z2409" i="24"/>
  <c r="AA2409" i="24" s="1"/>
  <c r="Z2200" i="24"/>
  <c r="AA2200" i="24" s="1"/>
  <c r="Z2352" i="24"/>
  <c r="AA2352" i="24" s="1"/>
  <c r="Z1984" i="24"/>
  <c r="AA1984" i="24" s="1"/>
  <c r="Z2431" i="24"/>
  <c r="AA2431" i="24" s="1"/>
  <c r="Z2304" i="24"/>
  <c r="AA2304" i="24" s="1"/>
  <c r="Z2270" i="24"/>
  <c r="AA2270" i="24" s="1"/>
  <c r="Z2065" i="24"/>
  <c r="AA2065" i="24" s="1"/>
  <c r="Z2379" i="24"/>
  <c r="AA2379" i="24" s="1"/>
  <c r="Z2338" i="24"/>
  <c r="AA2338" i="24" s="1"/>
  <c r="Z2339" i="24"/>
  <c r="AA2339" i="24" s="1"/>
  <c r="Z2201" i="24"/>
  <c r="AA2201" i="24" s="1"/>
  <c r="Z2280" i="24"/>
  <c r="AA2280" i="24" s="1"/>
  <c r="Z2060" i="24"/>
  <c r="AA2060" i="24" s="1"/>
  <c r="Z1683" i="24"/>
  <c r="AA1683" i="24" s="1"/>
  <c r="Z1684" i="24"/>
  <c r="AA1684" i="24" s="1"/>
  <c r="Z1685" i="24"/>
  <c r="AA1685" i="24" s="1"/>
  <c r="Z1686" i="24"/>
  <c r="AA1686" i="24" s="1"/>
  <c r="Z1687" i="24"/>
  <c r="AA1687" i="24" s="1"/>
  <c r="Z879" i="24"/>
  <c r="AA879" i="24" s="1"/>
  <c r="Z1688" i="24"/>
  <c r="AA1688" i="24" s="1"/>
  <c r="Z1689" i="24"/>
  <c r="AA1689" i="24" s="1"/>
  <c r="Z1690" i="24"/>
  <c r="AA1690" i="24" s="1"/>
  <c r="Z1691" i="24"/>
  <c r="AA1691" i="24" s="1"/>
  <c r="Z1692" i="24"/>
  <c r="AA1692" i="24" s="1"/>
  <c r="Z1693" i="24"/>
  <c r="AA1693" i="24" s="1"/>
  <c r="Z1694" i="24"/>
  <c r="AA1694" i="24" s="1"/>
  <c r="Z880" i="24"/>
  <c r="AA880" i="24" s="1"/>
  <c r="Z881" i="24"/>
  <c r="AA881" i="24" s="1"/>
  <c r="Z882" i="24"/>
  <c r="AA882" i="24" s="1"/>
  <c r="Z883" i="24"/>
  <c r="AA883" i="24" s="1"/>
  <c r="Z884" i="24"/>
  <c r="AA884" i="24" s="1"/>
  <c r="Z1697" i="24"/>
  <c r="AA1697" i="24" s="1"/>
  <c r="Z1698" i="24"/>
  <c r="AA1698" i="24" s="1"/>
  <c r="Z2456" i="24"/>
  <c r="AA2456" i="24" s="1"/>
  <c r="Z1699" i="24"/>
  <c r="AA1699" i="24" s="1"/>
  <c r="Z885" i="24"/>
  <c r="AA885" i="24" s="1"/>
  <c r="Z1700" i="24"/>
  <c r="AA1700" i="24" s="1"/>
  <c r="Z886" i="24"/>
  <c r="AA886" i="24" s="1"/>
  <c r="Z1701" i="24"/>
  <c r="AA1701" i="24" s="1"/>
  <c r="Z1702" i="24"/>
  <c r="AA1702" i="24" s="1"/>
  <c r="Z1703" i="24"/>
  <c r="AA1703" i="24" s="1"/>
  <c r="Z1704" i="24"/>
  <c r="AA1704" i="24" s="1"/>
  <c r="Z887" i="24"/>
  <c r="AA887" i="24" s="1"/>
  <c r="Z1705" i="24"/>
  <c r="AA1705" i="24" s="1"/>
  <c r="Z1706" i="24"/>
  <c r="AA1706" i="24" s="1"/>
  <c r="Z888" i="24"/>
  <c r="AA888" i="24" s="1"/>
  <c r="Z1707" i="24"/>
  <c r="AA1707" i="24" s="1"/>
  <c r="Z889" i="24"/>
  <c r="AA889" i="24" s="1"/>
  <c r="Z1708" i="24"/>
  <c r="AA1708" i="24" s="1"/>
  <c r="Z890" i="24"/>
  <c r="AA890" i="24" s="1"/>
  <c r="Z891" i="24"/>
  <c r="AA891" i="24" s="1"/>
  <c r="Z1709" i="24"/>
  <c r="AA1709" i="24" s="1"/>
  <c r="Z892" i="24"/>
  <c r="AA892" i="24" s="1"/>
  <c r="Z2519" i="24"/>
  <c r="AA2519" i="24" s="1"/>
  <c r="Z893" i="24"/>
  <c r="AA893" i="24" s="1"/>
  <c r="Z2226" i="24"/>
  <c r="AA2226" i="24" s="1"/>
  <c r="Z2291" i="24"/>
  <c r="AA2291" i="24" s="1"/>
  <c r="Z2257" i="24"/>
  <c r="AA2257" i="24" s="1"/>
  <c r="Z2432" i="24"/>
  <c r="AA2432" i="24" s="1"/>
  <c r="Z2080" i="24"/>
  <c r="AA2080" i="24" s="1"/>
  <c r="Z2392" i="24"/>
  <c r="AA2392" i="24" s="1"/>
  <c r="Z2308" i="24"/>
  <c r="AA2308" i="24" s="1"/>
  <c r="Z2243" i="24"/>
  <c r="AA2243" i="24" s="1"/>
  <c r="Z1923" i="24"/>
  <c r="AA1923" i="24" s="1"/>
  <c r="Z2391" i="24"/>
  <c r="AA2391" i="24" s="1"/>
  <c r="Z1951" i="24"/>
  <c r="AA1951" i="24" s="1"/>
  <c r="Z2348" i="24"/>
  <c r="AA2348" i="24" s="1"/>
  <c r="Z2169" i="24"/>
  <c r="AA2169" i="24" s="1"/>
  <c r="Z1961" i="24"/>
  <c r="AA1961" i="24" s="1"/>
  <c r="Z1866" i="24"/>
  <c r="AA1866" i="24" s="1"/>
  <c r="Z2330" i="24"/>
  <c r="AA2330" i="24" s="1"/>
  <c r="Z2121" i="24"/>
  <c r="AA2121" i="24" s="1"/>
  <c r="Z1868" i="24"/>
  <c r="AA1868" i="24" s="1"/>
  <c r="Z2299" i="24"/>
  <c r="AA2299" i="24" s="1"/>
  <c r="Z2107" i="24"/>
  <c r="AA2107" i="24" s="1"/>
  <c r="Z1867" i="24"/>
  <c r="AA1867" i="24" s="1"/>
  <c r="Z2355" i="24"/>
  <c r="AA2355" i="24" s="1"/>
  <c r="Z1710" i="24"/>
  <c r="AA1710" i="24" s="1"/>
  <c r="Z894" i="24"/>
  <c r="AA894" i="24" s="1"/>
  <c r="Z895" i="24"/>
  <c r="AA895" i="24" s="1"/>
  <c r="Z896" i="24"/>
  <c r="AA896" i="24" s="1"/>
  <c r="Z897" i="24"/>
  <c r="AA897" i="24" s="1"/>
  <c r="Z898" i="24"/>
  <c r="AA898" i="24" s="1"/>
  <c r="Z899" i="24"/>
  <c r="AA899" i="24" s="1"/>
  <c r="Z900" i="24"/>
  <c r="AA900" i="24" s="1"/>
  <c r="Z901" i="24"/>
  <c r="AA901" i="24" s="1"/>
  <c r="Z902" i="24"/>
  <c r="AA902" i="24" s="1"/>
  <c r="Z903" i="24"/>
  <c r="AA903" i="24" s="1"/>
  <c r="Z904" i="24"/>
  <c r="AA904" i="24" s="1"/>
  <c r="Z1711" i="24"/>
  <c r="AA1711" i="24" s="1"/>
  <c r="Z905" i="24"/>
  <c r="AA905" i="24" s="1"/>
  <c r="Z906" i="24"/>
  <c r="AA906" i="24" s="1"/>
  <c r="Z907" i="24"/>
  <c r="AA907" i="24" s="1"/>
  <c r="Z908" i="24"/>
  <c r="AA908" i="24" s="1"/>
  <c r="Z909" i="24"/>
  <c r="AA909" i="24" s="1"/>
  <c r="Z910" i="24"/>
  <c r="AA910" i="24" s="1"/>
  <c r="Z911" i="24"/>
  <c r="AA911" i="24" s="1"/>
  <c r="Z912" i="24"/>
  <c r="AA912" i="24" s="1"/>
  <c r="Z2424" i="24"/>
  <c r="AA2424" i="24" s="1"/>
  <c r="Z2506" i="24"/>
  <c r="AA2506" i="24" s="1"/>
  <c r="Z1712" i="24"/>
  <c r="AA1712" i="24" s="1"/>
  <c r="Z913" i="24"/>
  <c r="AA913" i="24" s="1"/>
  <c r="Z914" i="24"/>
  <c r="AA914" i="24" s="1"/>
  <c r="Z915" i="24"/>
  <c r="AA915" i="24" s="1"/>
  <c r="Z1713" i="24"/>
  <c r="AA1713" i="24" s="1"/>
  <c r="Z1714" i="24"/>
  <c r="AA1714" i="24" s="1"/>
  <c r="Z1715" i="24"/>
  <c r="AA1715" i="24" s="1"/>
  <c r="Z1716" i="24"/>
  <c r="AA1716" i="24" s="1"/>
  <c r="Z1717" i="24"/>
  <c r="AA1717" i="24" s="1"/>
  <c r="Z916" i="24"/>
  <c r="AA916" i="24" s="1"/>
  <c r="Z917" i="24"/>
  <c r="AA917" i="24" s="1"/>
  <c r="Z918" i="24"/>
  <c r="AA918" i="24" s="1"/>
  <c r="Z1718" i="24"/>
  <c r="AA1718" i="24" s="1"/>
  <c r="Z919" i="24"/>
  <c r="AA919" i="24" s="1"/>
  <c r="Z1963" i="24"/>
  <c r="AA1963" i="24" s="1"/>
  <c r="Z1719" i="24"/>
  <c r="AA1719" i="24" s="1"/>
  <c r="Z2389" i="24"/>
  <c r="AA2389" i="24" s="1"/>
  <c r="Z2163" i="24"/>
  <c r="AA2163" i="24" s="1"/>
  <c r="Z1720" i="24"/>
  <c r="AA1720" i="24" s="1"/>
  <c r="Z1721" i="24"/>
  <c r="AA1721" i="24" s="1"/>
  <c r="Z1722" i="24"/>
  <c r="AA1722" i="24" s="1"/>
  <c r="Z1723" i="24"/>
  <c r="AA1723" i="24" s="1"/>
  <c r="Z1724" i="24"/>
  <c r="AA1724" i="24" s="1"/>
  <c r="Z1725" i="24"/>
  <c r="AA1725" i="24" s="1"/>
  <c r="Z920" i="24"/>
  <c r="AA920" i="24" s="1"/>
  <c r="Z921" i="24"/>
  <c r="AA921" i="24" s="1"/>
  <c r="Z1726" i="24"/>
  <c r="AA1726" i="24" s="1"/>
  <c r="Z1727" i="24"/>
  <c r="AA1727" i="24" s="1"/>
  <c r="Z1728" i="24"/>
  <c r="AA1728" i="24" s="1"/>
  <c r="Z1730" i="24"/>
  <c r="AA1730" i="24" s="1"/>
  <c r="Z1731" i="24"/>
  <c r="AA1731" i="24" s="1"/>
  <c r="Z2434" i="24"/>
  <c r="AA2434" i="24" s="1"/>
  <c r="Z922" i="24"/>
  <c r="AA922" i="24" s="1"/>
  <c r="Z2098" i="24"/>
  <c r="AA2098" i="24" s="1"/>
  <c r="Z1953" i="24"/>
  <c r="AA1953" i="24" s="1"/>
  <c r="Z2161" i="24"/>
  <c r="AA2161" i="24" s="1"/>
  <c r="Z2058" i="24"/>
  <c r="AA2058" i="24" s="1"/>
  <c r="Z1875" i="24"/>
  <c r="AA1875" i="24" s="1"/>
  <c r="Z1876" i="24"/>
  <c r="AA1876" i="24" s="1"/>
  <c r="Z1874" i="24"/>
  <c r="AA1874" i="24" s="1"/>
  <c r="Z2084" i="24"/>
  <c r="AA2084" i="24" s="1"/>
  <c r="Z2292" i="24"/>
  <c r="AA2292" i="24" s="1"/>
  <c r="Z2322" i="24"/>
  <c r="AA2322" i="24" s="1"/>
  <c r="Z2053" i="24"/>
  <c r="AA2053" i="24" s="1"/>
  <c r="Z923" i="24"/>
  <c r="AA923" i="24" s="1"/>
  <c r="Z924" i="24"/>
  <c r="AA924" i="24" s="1"/>
  <c r="Z1732" i="24"/>
  <c r="AA1732" i="24" s="1"/>
  <c r="Z925" i="24"/>
  <c r="AA925" i="24" s="1"/>
  <c r="Z1733" i="24"/>
  <c r="AA1733" i="24" s="1"/>
  <c r="Z1734" i="24"/>
  <c r="AA1734" i="24" s="1"/>
  <c r="Z926" i="24"/>
  <c r="AA926" i="24" s="1"/>
  <c r="Z1735" i="24"/>
  <c r="AA1735" i="24" s="1"/>
  <c r="Z1736" i="24"/>
  <c r="AA1736" i="24" s="1"/>
  <c r="Z927" i="24"/>
  <c r="AA927" i="24" s="1"/>
  <c r="Z928" i="24"/>
  <c r="AA928" i="24" s="1"/>
  <c r="Z929" i="24"/>
  <c r="AA929" i="24" s="1"/>
  <c r="Z930" i="24"/>
  <c r="AA930" i="24" s="1"/>
  <c r="Z931" i="24"/>
  <c r="AA931" i="24" s="1"/>
  <c r="Z1737" i="24"/>
  <c r="AA1737" i="24" s="1"/>
  <c r="Z932" i="24"/>
  <c r="AA932" i="24" s="1"/>
  <c r="Z2162" i="24"/>
  <c r="AA2162" i="24" s="1"/>
  <c r="Z2440" i="24"/>
  <c r="AA2440" i="24" s="1"/>
  <c r="Z1738" i="24"/>
  <c r="AA1738" i="24" s="1"/>
  <c r="Z2524" i="24"/>
  <c r="AA2524" i="24" s="1"/>
  <c r="Z933" i="24"/>
  <c r="AA933" i="24" s="1"/>
  <c r="Z2457" i="24"/>
  <c r="AA2457" i="24" s="1"/>
  <c r="Z934" i="24"/>
  <c r="AA934" i="24" s="1"/>
  <c r="Z1739" i="24"/>
  <c r="AA1739" i="24" s="1"/>
  <c r="Z1740" i="24"/>
  <c r="AA1740" i="24" s="1"/>
  <c r="Z1741" i="24"/>
  <c r="AA1741" i="24" s="1"/>
  <c r="Z2458" i="24"/>
  <c r="AA2458" i="24" s="1"/>
  <c r="Z935" i="24"/>
  <c r="AA935" i="24" s="1"/>
  <c r="Z936" i="24"/>
  <c r="AA936" i="24" s="1"/>
  <c r="Z937" i="24"/>
  <c r="AA937" i="24" s="1"/>
  <c r="Z938" i="24"/>
  <c r="AA938" i="24" s="1"/>
  <c r="Z939" i="24"/>
  <c r="AA939" i="24" s="1"/>
  <c r="Z940" i="24"/>
  <c r="AA940" i="24" s="1"/>
  <c r="Z1742" i="24"/>
  <c r="AA1742" i="24" s="1"/>
  <c r="Z941" i="24"/>
  <c r="AA941" i="24" s="1"/>
  <c r="Z2459" i="24"/>
  <c r="AA2459" i="24" s="1"/>
  <c r="Z942" i="24"/>
  <c r="AA942" i="24" s="1"/>
  <c r="Z1743" i="24"/>
  <c r="AA1743" i="24" s="1"/>
  <c r="Z1744" i="24"/>
  <c r="AA1744" i="24" s="1"/>
  <c r="Z943" i="24"/>
  <c r="AA943" i="24" s="1"/>
  <c r="Z2460" i="24"/>
  <c r="AA2460" i="24" s="1"/>
  <c r="Z2500" i="24"/>
  <c r="AA2500" i="24" s="1"/>
  <c r="Z1745" i="24"/>
  <c r="AA1745" i="24" s="1"/>
  <c r="Z2478" i="24"/>
  <c r="AA2478" i="24" s="1"/>
  <c r="Z2422" i="24"/>
  <c r="AA2422" i="24" s="1"/>
  <c r="AA1096" i="24"/>
  <c r="Z2126" i="24"/>
  <c r="AA2126" i="24" s="1"/>
  <c r="Z2512" i="24"/>
  <c r="AA2512" i="24" s="1"/>
  <c r="Z2510" i="24"/>
  <c r="AA2510" i="24" s="1"/>
  <c r="Z2485" i="24"/>
  <c r="AA2485" i="24" s="1"/>
  <c r="Z1746" i="24"/>
  <c r="AA1746" i="24" s="1"/>
  <c r="Z2165" i="24"/>
  <c r="AA2165" i="24" s="1"/>
  <c r="Z1747" i="24"/>
  <c r="AA1747" i="24" s="1"/>
  <c r="Z1748" i="24"/>
  <c r="AA1748" i="24" s="1"/>
  <c r="Z1749" i="24"/>
  <c r="AA1749" i="24" s="1"/>
  <c r="Z1750" i="24"/>
  <c r="AA1750" i="24" s="1"/>
  <c r="Z944" i="24"/>
  <c r="AA944" i="24" s="1"/>
  <c r="Z1751" i="24"/>
  <c r="AA1751" i="24" s="1"/>
  <c r="Z945" i="24"/>
  <c r="AA945" i="24" s="1"/>
  <c r="Z1752" i="24"/>
  <c r="AA1752" i="24" s="1"/>
  <c r="Z1753" i="24"/>
  <c r="AA1753" i="24" s="1"/>
  <c r="Z1754" i="24"/>
  <c r="AA1754" i="24" s="1"/>
  <c r="Z946" i="24"/>
  <c r="AA946" i="24" s="1"/>
  <c r="Z1103" i="24"/>
  <c r="AA1103" i="24" s="1"/>
  <c r="Z2496" i="24"/>
  <c r="AA2496" i="24" s="1"/>
  <c r="Z2536" i="24"/>
  <c r="AA2536" i="24" s="1"/>
  <c r="Z2088" i="24"/>
  <c r="AA2088" i="24" s="1"/>
  <c r="AA1098" i="24"/>
  <c r="Z947" i="24"/>
  <c r="AA947" i="24" s="1"/>
  <c r="Z1755" i="24"/>
  <c r="AA1755" i="24" s="1"/>
  <c r="Z948" i="24"/>
  <c r="AA948" i="24" s="1"/>
  <c r="Z2461" i="24"/>
  <c r="AA2461" i="24" s="1"/>
  <c r="Z949" i="24"/>
  <c r="AA949" i="24" s="1"/>
  <c r="Z1756" i="24"/>
  <c r="AA1756" i="24" s="1"/>
  <c r="Z2462" i="24"/>
  <c r="AA2462" i="24" s="1"/>
  <c r="Z950" i="24"/>
  <c r="AA950" i="24" s="1"/>
  <c r="Z1757" i="24"/>
  <c r="AA1757" i="24" s="1"/>
  <c r="Z951" i="24"/>
  <c r="AA951" i="24" s="1"/>
  <c r="Z1758" i="24"/>
  <c r="AA1758" i="24" s="1"/>
  <c r="Z2158" i="24"/>
  <c r="AA2158" i="24" s="1"/>
  <c r="Z1759" i="24"/>
  <c r="AA1759" i="24" s="1"/>
  <c r="Z952" i="24"/>
  <c r="AA952" i="24" s="1"/>
  <c r="Z1760" i="24"/>
  <c r="AA1760" i="24" s="1"/>
  <c r="Z1761" i="24"/>
  <c r="AA1761" i="24" s="1"/>
  <c r="Z953" i="24"/>
  <c r="AA953" i="24" s="1"/>
  <c r="Z954" i="24"/>
  <c r="AA954" i="24" s="1"/>
  <c r="Z955" i="24"/>
  <c r="AA955" i="24" s="1"/>
  <c r="Z956" i="24"/>
  <c r="AA956" i="24" s="1"/>
  <c r="Z957" i="24"/>
  <c r="AA957" i="24" s="1"/>
  <c r="Z958" i="24"/>
  <c r="AA958" i="24" s="1"/>
  <c r="Z1762" i="24"/>
  <c r="AA1762" i="24" s="1"/>
  <c r="Z959" i="24"/>
  <c r="AA959" i="24" s="1"/>
  <c r="Z1763" i="24"/>
  <c r="AA1763" i="24" s="1"/>
  <c r="Z960" i="24"/>
  <c r="AA960" i="24" s="1"/>
  <c r="Z961" i="24"/>
  <c r="AA961" i="24" s="1"/>
  <c r="Z1764" i="24"/>
  <c r="AA1764" i="24" s="1"/>
  <c r="Z1765" i="24"/>
  <c r="AA1765" i="24" s="1"/>
  <c r="Z1766" i="24"/>
  <c r="AA1766" i="24" s="1"/>
  <c r="AA1896" i="24"/>
  <c r="Z962" i="24"/>
  <c r="AA962" i="24" s="1"/>
  <c r="Z1099" i="24"/>
  <c r="AA1099" i="24" s="1"/>
  <c r="Z1767" i="24"/>
  <c r="AA1767" i="24" s="1"/>
  <c r="Z963" i="24"/>
  <c r="AA963" i="24" s="1"/>
  <c r="Z964" i="24"/>
  <c r="AA964" i="24" s="1"/>
  <c r="Z965" i="24"/>
  <c r="AA965" i="24" s="1"/>
  <c r="Z966" i="24"/>
  <c r="AA966" i="24" s="1"/>
  <c r="Z1770" i="24"/>
  <c r="AA1770" i="24" s="1"/>
  <c r="Z967" i="24"/>
  <c r="AA967" i="24" s="1"/>
  <c r="Z968" i="24"/>
  <c r="AA968" i="24" s="1"/>
  <c r="Z969" i="24"/>
  <c r="AA969" i="24" s="1"/>
  <c r="Z13" i="24"/>
  <c r="AA13" i="24" s="1"/>
  <c r="Z1771" i="24"/>
  <c r="AA1771" i="24" s="1"/>
  <c r="Z1772" i="24"/>
  <c r="AA1772" i="24" s="1"/>
  <c r="Z2275" i="24"/>
  <c r="AA2275" i="24" s="1"/>
  <c r="Z2034" i="24"/>
  <c r="AA2034" i="24" s="1"/>
  <c r="Z1877" i="24"/>
  <c r="AA1877" i="24" s="1"/>
  <c r="Z1773" i="24"/>
  <c r="AA1773" i="24" s="1"/>
  <c r="Z2419" i="24"/>
  <c r="AA2419" i="24" s="1"/>
  <c r="Z2006" i="24"/>
  <c r="AA2006" i="24" s="1"/>
  <c r="Z1986" i="24"/>
  <c r="AA1986" i="24" s="1"/>
  <c r="Z2274" i="24"/>
  <c r="AA2274" i="24" s="1"/>
  <c r="AA1097" i="24"/>
  <c r="Z2525" i="24"/>
  <c r="AA2525" i="24" s="1"/>
  <c r="Z2463" i="24"/>
  <c r="AA2463" i="24" s="1"/>
  <c r="Z1774" i="24"/>
  <c r="AA1774" i="24" s="1"/>
  <c r="Z1775" i="24"/>
  <c r="AA1775" i="24" s="1"/>
  <c r="Z1776" i="24"/>
  <c r="AA1776" i="24" s="1"/>
  <c r="Z970" i="24"/>
  <c r="AA970" i="24" s="1"/>
  <c r="Z971" i="24"/>
  <c r="AA971" i="24" s="1"/>
  <c r="Z1777" i="24"/>
  <c r="AA1777" i="24" s="1"/>
  <c r="Z2507" i="24"/>
  <c r="AA2507" i="24" s="1"/>
  <c r="Z2464" i="24"/>
  <c r="AA2464" i="24" s="1"/>
  <c r="Z972" i="24"/>
  <c r="AA972" i="24" s="1"/>
  <c r="Z973" i="24"/>
  <c r="AA973" i="24" s="1"/>
  <c r="Z974" i="24"/>
  <c r="AA974" i="24" s="1"/>
  <c r="Z1778" i="24"/>
  <c r="AA1778" i="24" s="1"/>
  <c r="Z975" i="24"/>
  <c r="AA975" i="24" s="1"/>
  <c r="Z1779" i="24"/>
  <c r="AA1779" i="24" s="1"/>
  <c r="Z2465" i="24"/>
  <c r="AA2465" i="24" s="1"/>
  <c r="Z1780" i="24"/>
  <c r="AA1780" i="24" s="1"/>
  <c r="Z1781" i="24"/>
  <c r="AA1781" i="24" s="1"/>
  <c r="Z1782" i="24"/>
  <c r="AA1782" i="24" s="1"/>
  <c r="Z976" i="24"/>
  <c r="AA976" i="24" s="1"/>
  <c r="Z1783" i="24"/>
  <c r="AA1783" i="24" s="1"/>
  <c r="Z1784" i="24"/>
  <c r="AA1784" i="24" s="1"/>
  <c r="Z977" i="24"/>
  <c r="AA977" i="24" s="1"/>
  <c r="Z1785" i="24"/>
  <c r="AA1785" i="24" s="1"/>
  <c r="Z978" i="24"/>
  <c r="AA978" i="24" s="1"/>
  <c r="Z1786" i="24"/>
  <c r="AA1786" i="24" s="1"/>
  <c r="Z1787" i="24"/>
  <c r="AA1787" i="24" s="1"/>
  <c r="Z2466" i="24"/>
  <c r="AA2466" i="24" s="1"/>
  <c r="Z979" i="24"/>
  <c r="AA979" i="24" s="1"/>
  <c r="Z1788" i="24"/>
  <c r="AA1788" i="24" s="1"/>
  <c r="Z980" i="24"/>
  <c r="AA980" i="24" s="1"/>
  <c r="Z1789" i="24"/>
  <c r="AA1789" i="24" s="1"/>
  <c r="Z1790" i="24"/>
  <c r="AA1790" i="24" s="1"/>
  <c r="Z1791" i="24"/>
  <c r="AA1791" i="24" s="1"/>
  <c r="Z2467" i="24"/>
  <c r="AA2467" i="24" s="1"/>
  <c r="Z2468" i="24"/>
  <c r="AA2468" i="24" s="1"/>
  <c r="Z981" i="24"/>
  <c r="AA981" i="24" s="1"/>
  <c r="Z982" i="24"/>
  <c r="AA982" i="24" s="1"/>
  <c r="Z2469" i="24"/>
  <c r="AA2469" i="24" s="1"/>
  <c r="Z1792" i="24"/>
  <c r="AA1792" i="24" s="1"/>
  <c r="Z2470" i="24"/>
  <c r="AA2470" i="24" s="1"/>
  <c r="Z983" i="24"/>
  <c r="AA983" i="24" s="1"/>
  <c r="Z1793" i="24"/>
  <c r="AA1793" i="24" s="1"/>
  <c r="Z1794" i="24"/>
  <c r="AA1794" i="24" s="1"/>
  <c r="Z984" i="24"/>
  <c r="AA984" i="24" s="1"/>
  <c r="Z985" i="24"/>
  <c r="AA985" i="24" s="1"/>
  <c r="Z986" i="24"/>
  <c r="AA986" i="24" s="1"/>
  <c r="Z987" i="24"/>
  <c r="AA987" i="24" s="1"/>
  <c r="Z2489" i="24"/>
  <c r="AA2489" i="24" s="1"/>
  <c r="Z2491" i="24"/>
  <c r="AA2491" i="24" s="1"/>
  <c r="Z1795" i="24"/>
  <c r="AA1795" i="24" s="1"/>
  <c r="Z988" i="24"/>
  <c r="AA988" i="24" s="1"/>
  <c r="Z989" i="24"/>
  <c r="AA989" i="24" s="1"/>
  <c r="Z990" i="24"/>
  <c r="AA990" i="24" s="1"/>
  <c r="Z2224" i="24"/>
  <c r="AA2224" i="24" s="1"/>
  <c r="Z2134" i="24"/>
  <c r="AA2134" i="24" s="1"/>
  <c r="Z2386" i="24"/>
  <c r="AA2386" i="24" s="1"/>
  <c r="Z2398" i="24"/>
  <c r="AA2398" i="24" s="1"/>
  <c r="Z2208" i="24"/>
  <c r="AA2208" i="24" s="1"/>
  <c r="Z1940" i="24"/>
  <c r="AA1940" i="24" s="1"/>
  <c r="Z1796" i="24"/>
  <c r="AA1796" i="24" s="1"/>
  <c r="Z2345" i="24"/>
  <c r="AA2345" i="24" s="1"/>
  <c r="Z2284" i="24"/>
  <c r="AA2284" i="24" s="1"/>
  <c r="Z2397" i="24"/>
  <c r="AA2397" i="24" s="1"/>
  <c r="Z2358" i="24"/>
  <c r="AA2358" i="24" s="1"/>
  <c r="Z991" i="24"/>
  <c r="AA991" i="24" s="1"/>
  <c r="Z992" i="24"/>
  <c r="AA992" i="24" s="1"/>
  <c r="Z993" i="24"/>
  <c r="AA993" i="24" s="1"/>
  <c r="Z1797" i="24"/>
  <c r="AA1797" i="24" s="1"/>
  <c r="Z1798" i="24"/>
  <c r="AA1798" i="24" s="1"/>
  <c r="Z994" i="24"/>
  <c r="AA994" i="24" s="1"/>
  <c r="Z995" i="24"/>
  <c r="AA995" i="24" s="1"/>
  <c r="Z996" i="24"/>
  <c r="AA996" i="24" s="1"/>
  <c r="Z997" i="24"/>
  <c r="AA997" i="24" s="1"/>
  <c r="Z1799" i="24"/>
  <c r="AA1799" i="24" s="1"/>
  <c r="Z998" i="24"/>
  <c r="AA998" i="24" s="1"/>
  <c r="Z999" i="24"/>
  <c r="AA999" i="24" s="1"/>
  <c r="Z1000" i="24"/>
  <c r="AA1000" i="24" s="1"/>
  <c r="Z1800" i="24"/>
  <c r="AA1800" i="24" s="1"/>
  <c r="Z1801" i="24"/>
  <c r="AA1801" i="24" s="1"/>
  <c r="Z1802" i="24"/>
  <c r="AA1802" i="24" s="1"/>
  <c r="Z1803" i="24"/>
  <c r="AA1803" i="24" s="1"/>
  <c r="Z1804" i="24"/>
  <c r="AA1804" i="24" s="1"/>
  <c r="Z1001" i="24"/>
  <c r="AA1001" i="24" s="1"/>
  <c r="Z1805" i="24"/>
  <c r="AA1805" i="24" s="1"/>
  <c r="Z1806" i="24"/>
  <c r="AA1806" i="24" s="1"/>
  <c r="Z1002" i="24"/>
  <c r="AA1002" i="24" s="1"/>
  <c r="Z1003" i="24"/>
  <c r="AA1003" i="24" s="1"/>
  <c r="Z1807" i="24"/>
  <c r="AA1807" i="24" s="1"/>
  <c r="Z1808" i="24"/>
  <c r="AA1808" i="24" s="1"/>
  <c r="Z1809" i="24"/>
  <c r="AA1809" i="24" s="1"/>
  <c r="Z1810" i="24"/>
  <c r="AA1810" i="24" s="1"/>
  <c r="Z1004" i="24"/>
  <c r="AA1004" i="24" s="1"/>
  <c r="Z1811" i="24"/>
  <c r="AA1811" i="24" s="1"/>
  <c r="Z1005" i="24"/>
  <c r="AA1005" i="24" s="1"/>
  <c r="Z1812" i="24"/>
  <c r="AA1812" i="24" s="1"/>
  <c r="Z1006" i="24"/>
  <c r="AA1006" i="24" s="1"/>
  <c r="Z1813" i="24"/>
  <c r="AA1813" i="24" s="1"/>
  <c r="Z1007" i="24"/>
  <c r="AA1007" i="24" s="1"/>
  <c r="Z1814" i="24"/>
  <c r="AA1814" i="24" s="1"/>
  <c r="Z1816" i="24"/>
  <c r="AA1816" i="24" s="1"/>
  <c r="Z1817" i="24"/>
  <c r="AA1817" i="24" s="1"/>
  <c r="Z1008" i="24"/>
  <c r="AA1008" i="24" s="1"/>
  <c r="Z1818" i="24"/>
  <c r="AA1818" i="24" s="1"/>
  <c r="Z1009" i="24"/>
  <c r="AA1009" i="24" s="1"/>
  <c r="Z1010" i="24"/>
  <c r="AA1010" i="24" s="1"/>
  <c r="Z1819" i="24"/>
  <c r="AA1819" i="24" s="1"/>
  <c r="Z1820" i="24"/>
  <c r="AA1820" i="24" s="1"/>
  <c r="Z1821" i="24"/>
  <c r="AA1821" i="24" s="1"/>
  <c r="Z1011" i="24"/>
  <c r="AA1011" i="24" s="1"/>
  <c r="Z1012" i="24"/>
  <c r="AA1012" i="24" s="1"/>
  <c r="Z1013" i="24"/>
  <c r="AA1013" i="24" s="1"/>
  <c r="Z1822" i="24"/>
  <c r="AA1822" i="24" s="1"/>
  <c r="Z1014" i="24"/>
  <c r="AA1014" i="24" s="1"/>
  <c r="Z1015" i="24"/>
  <c r="AA1015" i="24" s="1"/>
  <c r="Z1823" i="24"/>
  <c r="AA1823" i="24" s="1"/>
  <c r="Z1016" i="24"/>
  <c r="AA1016" i="24" s="1"/>
  <c r="Z1017" i="24"/>
  <c r="AA1017" i="24" s="1"/>
  <c r="Z1018" i="24"/>
  <c r="AA1018" i="24" s="1"/>
  <c r="Z1019" i="24"/>
  <c r="AA1019" i="24" s="1"/>
  <c r="Z1020" i="24"/>
  <c r="AA1020" i="24" s="1"/>
  <c r="Z1021" i="24"/>
  <c r="AA1021" i="24" s="1"/>
  <c r="Z1022" i="24"/>
  <c r="AA1022" i="24" s="1"/>
  <c r="Z1023" i="24"/>
  <c r="AA1023" i="24" s="1"/>
  <c r="Z1024" i="24"/>
  <c r="AA1024" i="24" s="1"/>
  <c r="Z1025" i="24"/>
  <c r="AA1025" i="24" s="1"/>
  <c r="Z1026" i="24"/>
  <c r="AA1026" i="24" s="1"/>
  <c r="Z1824" i="24"/>
  <c r="AA1824" i="24" s="1"/>
  <c r="Z1825" i="24"/>
  <c r="AA1825" i="24" s="1"/>
  <c r="Z1027" i="24"/>
  <c r="AA1027" i="24" s="1"/>
  <c r="Z1826" i="24"/>
  <c r="AA1826" i="24" s="1"/>
  <c r="Z1028" i="24"/>
  <c r="AA1028" i="24" s="1"/>
  <c r="Z1029" i="24"/>
  <c r="AA1029" i="24" s="1"/>
  <c r="Z1827" i="24"/>
  <c r="AA1827" i="24" s="1"/>
  <c r="Z1030" i="24"/>
  <c r="AA1030" i="24" s="1"/>
  <c r="Z1828" i="24"/>
  <c r="AA1828" i="24" s="1"/>
  <c r="Z1031" i="24"/>
  <c r="AA1031" i="24" s="1"/>
  <c r="Z1032" i="24"/>
  <c r="AA1032" i="24" s="1"/>
  <c r="Z1829" i="24"/>
  <c r="AA1829" i="24" s="1"/>
  <c r="Z1033" i="24"/>
  <c r="AA1033" i="24" s="1"/>
  <c r="Z1034" i="24"/>
  <c r="AA1034" i="24" s="1"/>
  <c r="Z1830" i="24"/>
  <c r="AA1830" i="24" s="1"/>
  <c r="Z1035" i="24"/>
  <c r="AA1035" i="24" s="1"/>
  <c r="Z1036" i="24"/>
  <c r="AA1036" i="24" s="1"/>
  <c r="Z1037" i="24"/>
  <c r="AA1037" i="24" s="1"/>
  <c r="Z1831" i="24"/>
  <c r="AA1831" i="24" s="1"/>
  <c r="Z1038" i="24"/>
  <c r="AA1038" i="24" s="1"/>
  <c r="Z1832" i="24"/>
  <c r="AA1832" i="24" s="1"/>
  <c r="Z1833" i="24"/>
  <c r="AA1833" i="24" s="1"/>
  <c r="Z1039" i="24"/>
  <c r="AA1039" i="24" s="1"/>
  <c r="Z1040" i="24"/>
  <c r="AA1040" i="24" s="1"/>
  <c r="Z1041" i="24"/>
  <c r="AA1041" i="24" s="1"/>
  <c r="Z1834" i="24"/>
  <c r="AA1834" i="24" s="1"/>
  <c r="Z1042" i="24"/>
  <c r="AA1042" i="24" s="1"/>
  <c r="Z1043" i="24"/>
  <c r="AA1043" i="24" s="1"/>
  <c r="Z2471" i="24"/>
  <c r="AA2471" i="24" s="1"/>
  <c r="Z1835" i="24"/>
  <c r="AA1835" i="24" s="1"/>
  <c r="Z1044" i="24"/>
  <c r="AA1044" i="24" s="1"/>
  <c r="Z1045" i="24"/>
  <c r="AA1045" i="24" s="1"/>
  <c r="Z1046" i="24"/>
  <c r="AA1046" i="24" s="1"/>
  <c r="Z1047" i="24"/>
  <c r="AA1047" i="24" s="1"/>
  <c r="Z1836" i="24"/>
  <c r="AA1836" i="24" s="1"/>
  <c r="Z1837" i="24"/>
  <c r="AA1837" i="24" s="1"/>
  <c r="Z1048" i="24"/>
  <c r="AA1048" i="24" s="1"/>
  <c r="Z1049" i="24"/>
  <c r="AA1049" i="24" s="1"/>
  <c r="Z2472" i="24"/>
  <c r="AA2472" i="24" s="1"/>
  <c r="Z1838" i="24"/>
  <c r="AA1838" i="24" s="1"/>
  <c r="Z1050" i="24"/>
  <c r="AA1050" i="24" s="1"/>
  <c r="Z1051" i="24"/>
  <c r="AA1051" i="24" s="1"/>
  <c r="Z1052" i="24"/>
  <c r="AA1052" i="24" s="1"/>
  <c r="Z1053" i="24"/>
  <c r="AA1053" i="24" s="1"/>
  <c r="Z1054" i="24"/>
  <c r="AA1054" i="24" s="1"/>
  <c r="Z1055" i="24"/>
  <c r="AA1055" i="24" s="1"/>
  <c r="Z1056" i="24"/>
  <c r="AA1056" i="24" s="1"/>
  <c r="Z1057" i="24"/>
  <c r="AA1057" i="24" s="1"/>
  <c r="Z1058" i="24"/>
  <c r="AA1058" i="24" s="1"/>
  <c r="Z1059" i="24"/>
  <c r="AA1059" i="24" s="1"/>
  <c r="Z1060" i="24"/>
  <c r="AA1060" i="24" s="1"/>
  <c r="Z1061" i="24"/>
  <c r="AA1061" i="24" s="1"/>
  <c r="Z1062" i="24"/>
  <c r="AA1062" i="24" s="1"/>
  <c r="Z1063" i="24"/>
  <c r="AA1063" i="24" s="1"/>
  <c r="Z1839" i="24"/>
  <c r="AA1839" i="24" s="1"/>
  <c r="Z1064" i="24"/>
  <c r="AA1064" i="24" s="1"/>
  <c r="Z1065" i="24"/>
  <c r="AA1065" i="24" s="1"/>
  <c r="Z1840" i="24"/>
  <c r="AA1840" i="24" s="1"/>
  <c r="Z1066" i="24"/>
  <c r="AA1066" i="24" s="1"/>
  <c r="Z1067" i="24"/>
  <c r="AA1067" i="24" s="1"/>
  <c r="Z1068" i="24"/>
  <c r="AA1068" i="24" s="1"/>
  <c r="Z1069" i="24"/>
  <c r="AA1069" i="24" s="1"/>
  <c r="Z1070" i="24"/>
  <c r="AA1070" i="24" s="1"/>
  <c r="Z1071" i="24"/>
  <c r="AA1071" i="24" s="1"/>
  <c r="Z1842" i="24"/>
  <c r="AA1842" i="24" s="1"/>
  <c r="Z1072" i="24"/>
  <c r="AA1072" i="24" s="1"/>
  <c r="Z1073" i="24"/>
  <c r="AA1073" i="24" s="1"/>
  <c r="Z1074" i="24"/>
  <c r="AA1074" i="24" s="1"/>
  <c r="Z1075" i="24"/>
  <c r="AA1075" i="24" s="1"/>
  <c r="Z1076" i="24"/>
  <c r="AA1076" i="24" s="1"/>
  <c r="Z1077" i="24"/>
  <c r="AA1077" i="24" s="1"/>
  <c r="Z1078" i="24"/>
  <c r="AA1078" i="24" s="1"/>
  <c r="Z1079" i="24"/>
  <c r="AA1079" i="24" s="1"/>
  <c r="Z1080" i="24"/>
  <c r="AA1080" i="24" s="1"/>
  <c r="Z1081" i="24"/>
  <c r="AA1081" i="24" s="1"/>
  <c r="Z1082" i="24"/>
  <c r="AA1082" i="24" s="1"/>
  <c r="Z1083" i="24"/>
  <c r="AA1083" i="24" s="1"/>
  <c r="Z1084" i="24"/>
  <c r="AA1084" i="24" s="1"/>
  <c r="Z1085" i="24"/>
  <c r="AA1085" i="24" s="1"/>
  <c r="Z1086" i="24"/>
  <c r="AA1086" i="24" s="1"/>
  <c r="Z1087" i="24"/>
  <c r="AA1087" i="24" s="1"/>
  <c r="Z1088" i="24"/>
  <c r="AA1088" i="24" s="1"/>
  <c r="Z1843" i="24"/>
  <c r="AA1843" i="24" s="1"/>
  <c r="Z1844" i="24"/>
  <c r="AA1844" i="24" s="1"/>
  <c r="Z1845" i="24"/>
  <c r="AA1845" i="24" s="1"/>
  <c r="Z1089" i="24"/>
  <c r="AA1089" i="24" s="1"/>
  <c r="Z1846" i="24"/>
  <c r="AA1846" i="24" s="1"/>
  <c r="Z1090" i="24"/>
  <c r="AA1090" i="24" s="1"/>
  <c r="Z1091" i="24"/>
  <c r="AA1091" i="24" s="1"/>
  <c r="Z1847" i="24"/>
  <c r="AA1847" i="24" s="1"/>
  <c r="Z1092" i="24"/>
  <c r="AA1092" i="24" s="1"/>
  <c r="Z1848" i="24"/>
  <c r="AA1848" i="24" s="1"/>
  <c r="Z1093" i="24"/>
  <c r="AA1093" i="24" s="1"/>
  <c r="Z1094" i="24"/>
  <c r="AA1094" i="24" s="1"/>
  <c r="Z1850" i="24"/>
  <c r="AA1850" i="24" s="1"/>
  <c r="Z2357" i="24"/>
  <c r="AA2357" i="24" s="1"/>
  <c r="Z1893" i="24"/>
  <c r="AA1893" i="24" s="1"/>
  <c r="Z1851" i="24"/>
  <c r="AA1851" i="24" s="1"/>
  <c r="Z14" i="24"/>
  <c r="AA14" i="24" s="1"/>
  <c r="L2541" i="24"/>
  <c r="M2541" i="24"/>
  <c r="R15" i="24"/>
  <c r="S15" i="24" s="1"/>
  <c r="R1109" i="24"/>
  <c r="S1109" i="24" s="1"/>
  <c r="R1110" i="24"/>
  <c r="S1110" i="24" s="1"/>
  <c r="R1111" i="24"/>
  <c r="S1111" i="24" s="1"/>
  <c r="R1112" i="24"/>
  <c r="S1112" i="24" s="1"/>
  <c r="R1113" i="24"/>
  <c r="S1113" i="24" s="1"/>
  <c r="R1114" i="24"/>
  <c r="S1114" i="24" s="1"/>
  <c r="R1115" i="24"/>
  <c r="S1115" i="24" s="1"/>
  <c r="R1116" i="24"/>
  <c r="S1116" i="24" s="1"/>
  <c r="R16" i="24"/>
  <c r="S16" i="24" s="1"/>
  <c r="R1117" i="24"/>
  <c r="S1117" i="24" s="1"/>
  <c r="R17" i="24"/>
  <c r="S17" i="24" s="1"/>
  <c r="R1118" i="24"/>
  <c r="S1118" i="24" s="1"/>
  <c r="R18" i="24"/>
  <c r="S18" i="24" s="1"/>
  <c r="R19" i="24"/>
  <c r="S19" i="24" s="1"/>
  <c r="R20" i="24"/>
  <c r="S20" i="24" s="1"/>
  <c r="R21" i="24"/>
  <c r="S21" i="24" s="1"/>
  <c r="R1119" i="24"/>
  <c r="S1119" i="24" s="1"/>
  <c r="R22" i="24"/>
  <c r="S22" i="24" s="1"/>
  <c r="R23" i="24"/>
  <c r="S23" i="24" s="1"/>
  <c r="R1120" i="24"/>
  <c r="S1120" i="24" s="1"/>
  <c r="R1121" i="24"/>
  <c r="S1121" i="24" s="1"/>
  <c r="R24" i="24"/>
  <c r="S24" i="24" s="1"/>
  <c r="R25" i="24"/>
  <c r="S25" i="24" s="1"/>
  <c r="R26" i="24"/>
  <c r="S26" i="24" s="1"/>
  <c r="R27" i="24"/>
  <c r="S27" i="24" s="1"/>
  <c r="R1122" i="24"/>
  <c r="S1122" i="24" s="1"/>
  <c r="R28" i="24"/>
  <c r="S28" i="24" s="1"/>
  <c r="R1123" i="24"/>
  <c r="S1123" i="24" s="1"/>
  <c r="R1124" i="24"/>
  <c r="S1124" i="24" s="1"/>
  <c r="R29" i="24"/>
  <c r="S29" i="24" s="1"/>
  <c r="R1125" i="24"/>
  <c r="S1125" i="24" s="1"/>
  <c r="R1126" i="24"/>
  <c r="S1126" i="24" s="1"/>
  <c r="R1127" i="24"/>
  <c r="S1127" i="24" s="1"/>
  <c r="R30" i="24"/>
  <c r="S30" i="24" s="1"/>
  <c r="R31" i="24"/>
  <c r="S31" i="24" s="1"/>
  <c r="R1128" i="24"/>
  <c r="S1128" i="24" s="1"/>
  <c r="R32" i="24"/>
  <c r="S32" i="24" s="1"/>
  <c r="R33" i="24"/>
  <c r="S33" i="24" s="1"/>
  <c r="R1129" i="24"/>
  <c r="S1129" i="24" s="1"/>
  <c r="R34" i="24"/>
  <c r="S34" i="24" s="1"/>
  <c r="R1130" i="24"/>
  <c r="S1130" i="24" s="1"/>
  <c r="R35" i="24"/>
  <c r="S35" i="24" s="1"/>
  <c r="R36" i="24"/>
  <c r="S36" i="24" s="1"/>
  <c r="R1131" i="24"/>
  <c r="S1131" i="24" s="1"/>
  <c r="R1132" i="24"/>
  <c r="S1132" i="24" s="1"/>
  <c r="R1133" i="24"/>
  <c r="S1133" i="24" s="1"/>
  <c r="R1134" i="24"/>
  <c r="S1134" i="24" s="1"/>
  <c r="R37" i="24"/>
  <c r="S37" i="24" s="1"/>
  <c r="R38" i="24"/>
  <c r="S38" i="24" s="1"/>
  <c r="R39" i="24"/>
  <c r="S39" i="24" s="1"/>
  <c r="R40" i="24"/>
  <c r="S40" i="24" s="1"/>
  <c r="R41" i="24"/>
  <c r="S41" i="24" s="1"/>
  <c r="R42" i="24"/>
  <c r="S42" i="24" s="1"/>
  <c r="R43" i="24"/>
  <c r="S43" i="24" s="1"/>
  <c r="R44" i="24"/>
  <c r="S44" i="24" s="1"/>
  <c r="R1135" i="24"/>
  <c r="S1135" i="24" s="1"/>
  <c r="R45" i="24"/>
  <c r="S45" i="24" s="1"/>
  <c r="R46" i="24"/>
  <c r="S46" i="24" s="1"/>
  <c r="R1136" i="24"/>
  <c r="S1136" i="24" s="1"/>
  <c r="R47" i="24"/>
  <c r="S47" i="24" s="1"/>
  <c r="R48" i="24"/>
  <c r="S48" i="24" s="1"/>
  <c r="R1137" i="24"/>
  <c r="S1137" i="24" s="1"/>
  <c r="R1138" i="24"/>
  <c r="S1138" i="24" s="1"/>
  <c r="R49" i="24"/>
  <c r="S49" i="24" s="1"/>
  <c r="R1139" i="24"/>
  <c r="S1139" i="24" s="1"/>
  <c r="R1140" i="24"/>
  <c r="S1140" i="24" s="1"/>
  <c r="R1141" i="24"/>
  <c r="S1141" i="24" s="1"/>
  <c r="R1142" i="24"/>
  <c r="S1142" i="24" s="1"/>
  <c r="R50" i="24"/>
  <c r="S50" i="24" s="1"/>
  <c r="R1143" i="24"/>
  <c r="S1143" i="24" s="1"/>
  <c r="R1144" i="24"/>
  <c r="S1144" i="24" s="1"/>
  <c r="R51" i="24"/>
  <c r="S51" i="24" s="1"/>
  <c r="R52" i="24"/>
  <c r="S52" i="24" s="1"/>
  <c r="R53" i="24"/>
  <c r="S53" i="24" s="1"/>
  <c r="R54" i="24"/>
  <c r="S54" i="24" s="1"/>
  <c r="R55" i="24"/>
  <c r="S55" i="24" s="1"/>
  <c r="R56" i="24"/>
  <c r="S56" i="24" s="1"/>
  <c r="R1145" i="24"/>
  <c r="S1145" i="24" s="1"/>
  <c r="R57" i="24"/>
  <c r="S57" i="24" s="1"/>
  <c r="R58" i="24"/>
  <c r="S58" i="24" s="1"/>
  <c r="R59" i="24"/>
  <c r="S59" i="24" s="1"/>
  <c r="R1146" i="24"/>
  <c r="S1146" i="24" s="1"/>
  <c r="R60" i="24"/>
  <c r="S60" i="24" s="1"/>
  <c r="R1147" i="24"/>
  <c r="S1147" i="24" s="1"/>
  <c r="R1148" i="24"/>
  <c r="S1148" i="24" s="1"/>
  <c r="R1149" i="24"/>
  <c r="S1149" i="24" s="1"/>
  <c r="R1150" i="24"/>
  <c r="S1150" i="24" s="1"/>
  <c r="R61" i="24"/>
  <c r="S61" i="24" s="1"/>
  <c r="R62" i="24"/>
  <c r="S62" i="24" s="1"/>
  <c r="R1151" i="24"/>
  <c r="S1151" i="24" s="1"/>
  <c r="R63" i="24"/>
  <c r="S63" i="24" s="1"/>
  <c r="R2128" i="24"/>
  <c r="S2128" i="24" s="1"/>
  <c r="R2530" i="24"/>
  <c r="S2530" i="24" s="1"/>
  <c r="R2501" i="24"/>
  <c r="S2501" i="24" s="1"/>
  <c r="R2495" i="24"/>
  <c r="S2495" i="24" s="1"/>
  <c r="R2247" i="24"/>
  <c r="S2247" i="24" s="1"/>
  <c r="R1108" i="24"/>
  <c r="S1108" i="24" s="1"/>
  <c r="R1107" i="24"/>
  <c r="S1107" i="24" s="1"/>
  <c r="R2504" i="24"/>
  <c r="S2504" i="24" s="1"/>
  <c r="R64" i="24"/>
  <c r="S64" i="24" s="1"/>
  <c r="R1888" i="24"/>
  <c r="S1888" i="24" s="1"/>
  <c r="R2533" i="24"/>
  <c r="S2533" i="24" s="1"/>
  <c r="R2503" i="24"/>
  <c r="S2503" i="24" s="1"/>
  <c r="R2027" i="24"/>
  <c r="S2027" i="24" s="1"/>
  <c r="R2069" i="24"/>
  <c r="S2069" i="24" s="1"/>
  <c r="R2026" i="24"/>
  <c r="S2026" i="24" s="1"/>
  <c r="R1152" i="24"/>
  <c r="S1152" i="24" s="1"/>
  <c r="R1153" i="24"/>
  <c r="S1153" i="24" s="1"/>
  <c r="R65" i="24"/>
  <c r="S65" i="24" s="1"/>
  <c r="R2185" i="24"/>
  <c r="S2185" i="24" s="1"/>
  <c r="R1154" i="24"/>
  <c r="S1154" i="24" s="1"/>
  <c r="R66" i="24"/>
  <c r="S66" i="24" s="1"/>
  <c r="R2102" i="24"/>
  <c r="S2102" i="24" s="1"/>
  <c r="R2222" i="24"/>
  <c r="S2222" i="24" s="1"/>
  <c r="R2521" i="24"/>
  <c r="S2521" i="24" s="1"/>
  <c r="R2520" i="24"/>
  <c r="S2520" i="24" s="1"/>
  <c r="R2479" i="24"/>
  <c r="S2479" i="24" s="1"/>
  <c r="R1155" i="24"/>
  <c r="S1155" i="24" s="1"/>
  <c r="R1156" i="24"/>
  <c r="S1156" i="24" s="1"/>
  <c r="R2113" i="24"/>
  <c r="S2113" i="24" s="1"/>
  <c r="R67" i="24"/>
  <c r="S67" i="24" s="1"/>
  <c r="R1157" i="24"/>
  <c r="S1157" i="24" s="1"/>
  <c r="R1158" i="24"/>
  <c r="S1158" i="24" s="1"/>
  <c r="R68" i="24"/>
  <c r="S68" i="24" s="1"/>
  <c r="R69" i="24"/>
  <c r="S69" i="24" s="1"/>
  <c r="R70" i="24"/>
  <c r="S70" i="24" s="1"/>
  <c r="R71" i="24"/>
  <c r="S71" i="24" s="1"/>
  <c r="R72" i="24"/>
  <c r="S72" i="24" s="1"/>
  <c r="R73" i="24"/>
  <c r="S73" i="24" s="1"/>
  <c r="R74" i="24"/>
  <c r="S74" i="24" s="1"/>
  <c r="R75" i="24"/>
  <c r="S75" i="24" s="1"/>
  <c r="R76" i="24"/>
  <c r="S76" i="24" s="1"/>
  <c r="R1159" i="24"/>
  <c r="S1159" i="24" s="1"/>
  <c r="R1160" i="24"/>
  <c r="S1160" i="24" s="1"/>
  <c r="R2492" i="24"/>
  <c r="S2492" i="24" s="1"/>
  <c r="R1161" i="24"/>
  <c r="S1161" i="24" s="1"/>
  <c r="R1162" i="24"/>
  <c r="S1162" i="24" s="1"/>
  <c r="R1163" i="24"/>
  <c r="S1163" i="24" s="1"/>
  <c r="R77" i="24"/>
  <c r="S77" i="24" s="1"/>
  <c r="R78" i="24"/>
  <c r="S78" i="24" s="1"/>
  <c r="R79" i="24"/>
  <c r="S79" i="24" s="1"/>
  <c r="R1164" i="24"/>
  <c r="S1164" i="24" s="1"/>
  <c r="R1165" i="24"/>
  <c r="S1165" i="24" s="1"/>
  <c r="R80" i="24"/>
  <c r="S80" i="24" s="1"/>
  <c r="R81" i="24"/>
  <c r="S81" i="24" s="1"/>
  <c r="R82" i="24"/>
  <c r="S82" i="24" s="1"/>
  <c r="R83" i="24"/>
  <c r="S83" i="24" s="1"/>
  <c r="R1166" i="24"/>
  <c r="S1166" i="24" s="1"/>
  <c r="R1167" i="24"/>
  <c r="S1167" i="24" s="1"/>
  <c r="R1168" i="24"/>
  <c r="S1168" i="24" s="1"/>
  <c r="R84" i="24"/>
  <c r="S84" i="24" s="1"/>
  <c r="R1169" i="24"/>
  <c r="S1169" i="24" s="1"/>
  <c r="R85" i="24"/>
  <c r="S85" i="24" s="1"/>
  <c r="R1170" i="24"/>
  <c r="S1170" i="24" s="1"/>
  <c r="R86" i="24"/>
  <c r="S86" i="24" s="1"/>
  <c r="R87" i="24"/>
  <c r="S87" i="24" s="1"/>
  <c r="R88" i="24"/>
  <c r="S88" i="24" s="1"/>
  <c r="R1171" i="24"/>
  <c r="S1171" i="24" s="1"/>
  <c r="R89" i="24"/>
  <c r="S89" i="24" s="1"/>
  <c r="R1172" i="24"/>
  <c r="S1172" i="24" s="1"/>
  <c r="R1173" i="24"/>
  <c r="S1173" i="24" s="1"/>
  <c r="R1174" i="24"/>
  <c r="S1174" i="24" s="1"/>
  <c r="R90" i="24"/>
  <c r="S90" i="24" s="1"/>
  <c r="R1175" i="24"/>
  <c r="S1175" i="24" s="1"/>
  <c r="R1176" i="24"/>
  <c r="S1176" i="24" s="1"/>
  <c r="R91" i="24"/>
  <c r="S91" i="24" s="1"/>
  <c r="R92" i="24"/>
  <c r="S92" i="24" s="1"/>
  <c r="R93" i="24"/>
  <c r="S93" i="24" s="1"/>
  <c r="R94" i="24"/>
  <c r="S94" i="24" s="1"/>
  <c r="R95" i="24"/>
  <c r="S95" i="24" s="1"/>
  <c r="R1178" i="24"/>
  <c r="S1178" i="24" s="1"/>
  <c r="R96" i="24"/>
  <c r="S96" i="24" s="1"/>
  <c r="R1179" i="24"/>
  <c r="S1179" i="24" s="1"/>
  <c r="R97" i="24"/>
  <c r="S97" i="24" s="1"/>
  <c r="R98" i="24"/>
  <c r="S98" i="24" s="1"/>
  <c r="R99" i="24"/>
  <c r="S99" i="24" s="1"/>
  <c r="R1180" i="24"/>
  <c r="S1180" i="24" s="1"/>
  <c r="R1181" i="24"/>
  <c r="S1181" i="24" s="1"/>
  <c r="R100" i="24"/>
  <c r="S100" i="24" s="1"/>
  <c r="R1182" i="24"/>
  <c r="S1182" i="24" s="1"/>
  <c r="R101" i="24"/>
  <c r="S101" i="24" s="1"/>
  <c r="R102" i="24"/>
  <c r="S102" i="24" s="1"/>
  <c r="R103" i="24"/>
  <c r="S103" i="24" s="1"/>
  <c r="R104" i="24"/>
  <c r="S104" i="24" s="1"/>
  <c r="R105" i="24"/>
  <c r="S105" i="24" s="1"/>
  <c r="R2180" i="24"/>
  <c r="S2180" i="24" s="1"/>
  <c r="R2276" i="24"/>
  <c r="S2276" i="24" s="1"/>
  <c r="R2350" i="24"/>
  <c r="S2350" i="24" s="1"/>
  <c r="R2210" i="24"/>
  <c r="S2210" i="24" s="1"/>
  <c r="R2311" i="24"/>
  <c r="S2311" i="24" s="1"/>
  <c r="R2399" i="24"/>
  <c r="S2399" i="24" s="1"/>
  <c r="R2155" i="24"/>
  <c r="S2155" i="24" s="1"/>
  <c r="R2242" i="24"/>
  <c r="S2242" i="24" s="1"/>
  <c r="R2354" i="24"/>
  <c r="S2354" i="24" s="1"/>
  <c r="R2442" i="24"/>
  <c r="S2442" i="24" s="1"/>
  <c r="R2095" i="24"/>
  <c r="S2095" i="24" s="1"/>
  <c r="R2290" i="24"/>
  <c r="S2290" i="24" s="1"/>
  <c r="R2439" i="24"/>
  <c r="S2439" i="24" s="1"/>
  <c r="R2396" i="24"/>
  <c r="S2396" i="24" s="1"/>
  <c r="R2413" i="24"/>
  <c r="S2413" i="24" s="1"/>
  <c r="R2254" i="24"/>
  <c r="S2254" i="24" s="1"/>
  <c r="R2289" i="24"/>
  <c r="S2289" i="24" s="1"/>
  <c r="R2255" i="24"/>
  <c r="S2255" i="24" s="1"/>
  <c r="R2411" i="24"/>
  <c r="S2411" i="24" s="1"/>
  <c r="R2410" i="24"/>
  <c r="S2410" i="24" s="1"/>
  <c r="R2360" i="24"/>
  <c r="S2360" i="24" s="1"/>
  <c r="R1183" i="24"/>
  <c r="S1183" i="24" s="1"/>
  <c r="R2388" i="24"/>
  <c r="S2388" i="24" s="1"/>
  <c r="R2331" i="24"/>
  <c r="S2331" i="24" s="1"/>
  <c r="R1184" i="24"/>
  <c r="S1184" i="24" s="1"/>
  <c r="R2412" i="24"/>
  <c r="S2412" i="24" s="1"/>
  <c r="R2154" i="24"/>
  <c r="S2154" i="24" s="1"/>
  <c r="R2106" i="24"/>
  <c r="S2106" i="24" s="1"/>
  <c r="R2380" i="24"/>
  <c r="S2380" i="24" s="1"/>
  <c r="S1185" i="24"/>
  <c r="R2022" i="24"/>
  <c r="S2022" i="24" s="1"/>
  <c r="R2258" i="24"/>
  <c r="S2258" i="24" s="1"/>
  <c r="R2083" i="24"/>
  <c r="S2083" i="24" s="1"/>
  <c r="R2259" i="24"/>
  <c r="S2259" i="24" s="1"/>
  <c r="R1186" i="24"/>
  <c r="S1186" i="24" s="1"/>
  <c r="R2359" i="24"/>
  <c r="S2359" i="24" s="1"/>
  <c r="R1187" i="24"/>
  <c r="S1187" i="24" s="1"/>
  <c r="R2313" i="24"/>
  <c r="S2313" i="24" s="1"/>
  <c r="R2538" i="24"/>
  <c r="S2538" i="24" s="1"/>
  <c r="R1106" i="24"/>
  <c r="S1106" i="24" s="1"/>
  <c r="R2529" i="24"/>
  <c r="S2529" i="24" s="1"/>
  <c r="R2445" i="24"/>
  <c r="S2445" i="24" s="1"/>
  <c r="R106" i="24"/>
  <c r="S106" i="24" s="1"/>
  <c r="R2447" i="24"/>
  <c r="S2447" i="24" s="1"/>
  <c r="R107" i="24"/>
  <c r="S107" i="24" s="1"/>
  <c r="R1188" i="24"/>
  <c r="S1188" i="24" s="1"/>
  <c r="R1189" i="24"/>
  <c r="S1189" i="24" s="1"/>
  <c r="R1190" i="24"/>
  <c r="S1190" i="24" s="1"/>
  <c r="R108" i="24"/>
  <c r="S108" i="24" s="1"/>
  <c r="R1191" i="24"/>
  <c r="S1191" i="24" s="1"/>
  <c r="R2513" i="24"/>
  <c r="S2513" i="24" s="1"/>
  <c r="R109" i="24"/>
  <c r="S109" i="24" s="1"/>
  <c r="R2078" i="24"/>
  <c r="S2078" i="24" s="1"/>
  <c r="R110" i="24"/>
  <c r="S110" i="24" s="1"/>
  <c r="R111" i="24"/>
  <c r="S111" i="24" s="1"/>
  <c r="R1192" i="24"/>
  <c r="S1192" i="24" s="1"/>
  <c r="R112" i="24"/>
  <c r="S112" i="24" s="1"/>
  <c r="R113" i="24"/>
  <c r="S113" i="24" s="1"/>
  <c r="R114" i="24"/>
  <c r="S114" i="24" s="1"/>
  <c r="R115" i="24"/>
  <c r="S115" i="24" s="1"/>
  <c r="R1870" i="24"/>
  <c r="S1870" i="24" s="1"/>
  <c r="R2178" i="24"/>
  <c r="S2178" i="24" s="1"/>
  <c r="R1193" i="24"/>
  <c r="S1193" i="24" s="1"/>
  <c r="R1194" i="24"/>
  <c r="S1194" i="24" s="1"/>
  <c r="R116" i="24"/>
  <c r="S116" i="24" s="1"/>
  <c r="R2306" i="24"/>
  <c r="S2306" i="24" s="1"/>
  <c r="R2441" i="24"/>
  <c r="S2441" i="24" s="1"/>
  <c r="R1971" i="24"/>
  <c r="S1971" i="24" s="1"/>
  <c r="R2371" i="24"/>
  <c r="S2371" i="24" s="1"/>
  <c r="R2071" i="24"/>
  <c r="S2071" i="24" s="1"/>
  <c r="R2377" i="24"/>
  <c r="S2377" i="24" s="1"/>
  <c r="R2055" i="24"/>
  <c r="S2055" i="24" s="1"/>
  <c r="R2037" i="24"/>
  <c r="S2037" i="24" s="1"/>
  <c r="R2336" i="24"/>
  <c r="S2336" i="24" s="1"/>
  <c r="R117" i="24"/>
  <c r="S117" i="24" s="1"/>
  <c r="R118" i="24"/>
  <c r="S118" i="24" s="1"/>
  <c r="R2149" i="24"/>
  <c r="S2149" i="24" s="1"/>
  <c r="R2374" i="24"/>
  <c r="S2374" i="24" s="1"/>
  <c r="R2250" i="24"/>
  <c r="S2250" i="24" s="1"/>
  <c r="R2197" i="24"/>
  <c r="S2197" i="24" s="1"/>
  <c r="R1959" i="24"/>
  <c r="S1959" i="24" s="1"/>
  <c r="R2043" i="24"/>
  <c r="S2043" i="24" s="1"/>
  <c r="R2267" i="24"/>
  <c r="S2267" i="24" s="1"/>
  <c r="R1859" i="24"/>
  <c r="S1859" i="24" s="1"/>
  <c r="R1860" i="24"/>
  <c r="S1860" i="24" s="1"/>
  <c r="R2268" i="24"/>
  <c r="S2268" i="24" s="1"/>
  <c r="R2171" i="24"/>
  <c r="S2171" i="24" s="1"/>
  <c r="R2375" i="24"/>
  <c r="S2375" i="24" s="1"/>
  <c r="R2029" i="24"/>
  <c r="S2029" i="24" s="1"/>
  <c r="R2143" i="24"/>
  <c r="S2143" i="24" s="1"/>
  <c r="R2238" i="24"/>
  <c r="S2238" i="24" s="1"/>
  <c r="R2056" i="24"/>
  <c r="S2056" i="24" s="1"/>
  <c r="R2215" i="24"/>
  <c r="S2215" i="24" s="1"/>
  <c r="R2401" i="24"/>
  <c r="S2401" i="24" s="1"/>
  <c r="R2383" i="24"/>
  <c r="S2383" i="24" s="1"/>
  <c r="R2002" i="24"/>
  <c r="S2002" i="24" s="1"/>
  <c r="R2011" i="24"/>
  <c r="S2011" i="24" s="1"/>
  <c r="R2105" i="24"/>
  <c r="S2105" i="24" s="1"/>
  <c r="R2118" i="24"/>
  <c r="S2118" i="24" s="1"/>
  <c r="R1935" i="24"/>
  <c r="S1935" i="24" s="1"/>
  <c r="R2228" i="24"/>
  <c r="S2228" i="24" s="1"/>
  <c r="R2405" i="24"/>
  <c r="S2405" i="24" s="1"/>
  <c r="R2296" i="24"/>
  <c r="S2296" i="24" s="1"/>
  <c r="R2372" i="24"/>
  <c r="S2372" i="24" s="1"/>
  <c r="R2402" i="24"/>
  <c r="S2402" i="24" s="1"/>
  <c r="R2168" i="24"/>
  <c r="S2168" i="24" s="1"/>
  <c r="R2039" i="24"/>
  <c r="S2039" i="24" s="1"/>
  <c r="R2190" i="24"/>
  <c r="S2190" i="24" s="1"/>
  <c r="R2014" i="24"/>
  <c r="S2014" i="24" s="1"/>
  <c r="R2003" i="24"/>
  <c r="S2003" i="24" s="1"/>
  <c r="R2373" i="24"/>
  <c r="S2373" i="24" s="1"/>
  <c r="R2074" i="24"/>
  <c r="S2074" i="24" s="1"/>
  <c r="R2174" i="24"/>
  <c r="S2174" i="24" s="1"/>
  <c r="R2030" i="24"/>
  <c r="S2030" i="24" s="1"/>
  <c r="R2141" i="24"/>
  <c r="S2141" i="24" s="1"/>
  <c r="R2184" i="24"/>
  <c r="S2184" i="24" s="1"/>
  <c r="R2324" i="24"/>
  <c r="S2324" i="24" s="1"/>
  <c r="R2073" i="24"/>
  <c r="S2073" i="24" s="1"/>
  <c r="R2015" i="24"/>
  <c r="S2015" i="24" s="1"/>
  <c r="R1928" i="24"/>
  <c r="S1928" i="24" s="1"/>
  <c r="R2199" i="24"/>
  <c r="S2199" i="24" s="1"/>
  <c r="R1981" i="24"/>
  <c r="S1981" i="24" s="1"/>
  <c r="R2172" i="24"/>
  <c r="S2172" i="24" s="1"/>
  <c r="R2393" i="24"/>
  <c r="S2393" i="24" s="1"/>
  <c r="R2230" i="24"/>
  <c r="S2230" i="24" s="1"/>
  <c r="R2436" i="24"/>
  <c r="S2436" i="24" s="1"/>
  <c r="R2351" i="24"/>
  <c r="S2351" i="24" s="1"/>
  <c r="R2400" i="24"/>
  <c r="S2400" i="24" s="1"/>
  <c r="R2314" i="24"/>
  <c r="S2314" i="24" s="1"/>
  <c r="R2072" i="24"/>
  <c r="S2072" i="24" s="1"/>
  <c r="R2063" i="24"/>
  <c r="S2063" i="24" s="1"/>
  <c r="R2070" i="24"/>
  <c r="S2070" i="24" s="1"/>
  <c r="R2114" i="24"/>
  <c r="S2114" i="24" s="1"/>
  <c r="R1994" i="24"/>
  <c r="S1994" i="24" s="1"/>
  <c r="R2041" i="24"/>
  <c r="S2041" i="24" s="1"/>
  <c r="R2142" i="24"/>
  <c r="S2142" i="24" s="1"/>
  <c r="R2343" i="24"/>
  <c r="S2343" i="24" s="1"/>
  <c r="R2130" i="24"/>
  <c r="S2130" i="24" s="1"/>
  <c r="R2404" i="24"/>
  <c r="S2404" i="24" s="1"/>
  <c r="R2443" i="24"/>
  <c r="S2443" i="24" s="1"/>
  <c r="R1976" i="24"/>
  <c r="S1976" i="24" s="1"/>
  <c r="R2198" i="24"/>
  <c r="S2198" i="24" s="1"/>
  <c r="R1973" i="24"/>
  <c r="S1973" i="24" s="1"/>
  <c r="R2173" i="24"/>
  <c r="S2173" i="24" s="1"/>
  <c r="R1857" i="24"/>
  <c r="S1857" i="24" s="1"/>
  <c r="R2140" i="24"/>
  <c r="S2140" i="24" s="1"/>
  <c r="R2213" i="24"/>
  <c r="S2213" i="24" s="1"/>
  <c r="R2040" i="24"/>
  <c r="S2040" i="24" s="1"/>
  <c r="R2001" i="24"/>
  <c r="S2001" i="24" s="1"/>
  <c r="R2403" i="24"/>
  <c r="S2403" i="24" s="1"/>
  <c r="R1945" i="24"/>
  <c r="S1945" i="24" s="1"/>
  <c r="R2446" i="24"/>
  <c r="S2446" i="24" s="1"/>
  <c r="R1195" i="24"/>
  <c r="S1195" i="24" s="1"/>
  <c r="R2193" i="24"/>
  <c r="S2193" i="24" s="1"/>
  <c r="R1196" i="24"/>
  <c r="S1196" i="24" s="1"/>
  <c r="R2123" i="24"/>
  <c r="S2123" i="24" s="1"/>
  <c r="R119" i="24"/>
  <c r="S119" i="24" s="1"/>
  <c r="R1197" i="24"/>
  <c r="S1197" i="24" s="1"/>
  <c r="R2382" i="24"/>
  <c r="S2382" i="24" s="1"/>
  <c r="R1198" i="24"/>
  <c r="S1198" i="24" s="1"/>
  <c r="R1199" i="24"/>
  <c r="S1199" i="24" s="1"/>
  <c r="R120" i="24"/>
  <c r="S120" i="24" s="1"/>
  <c r="R121" i="24"/>
  <c r="S121" i="24" s="1"/>
  <c r="R1200" i="24"/>
  <c r="S1200" i="24" s="1"/>
  <c r="R122" i="24"/>
  <c r="S122" i="24" s="1"/>
  <c r="R1201" i="24"/>
  <c r="S1201" i="24" s="1"/>
  <c r="R123" i="24"/>
  <c r="S123" i="24" s="1"/>
  <c r="R124" i="24"/>
  <c r="S124" i="24" s="1"/>
  <c r="R125" i="24"/>
  <c r="S125" i="24" s="1"/>
  <c r="R126" i="24"/>
  <c r="S126" i="24" s="1"/>
  <c r="R127" i="24"/>
  <c r="S127" i="24" s="1"/>
  <c r="R128" i="24"/>
  <c r="S128" i="24" s="1"/>
  <c r="R129" i="24"/>
  <c r="S129" i="24" s="1"/>
  <c r="R130" i="24"/>
  <c r="S130" i="24" s="1"/>
  <c r="R1202" i="24"/>
  <c r="S1202" i="24" s="1"/>
  <c r="R131" i="24"/>
  <c r="S131" i="24" s="1"/>
  <c r="R132" i="24"/>
  <c r="S132" i="24" s="1"/>
  <c r="R133" i="24"/>
  <c r="S133" i="24" s="1"/>
  <c r="R134" i="24"/>
  <c r="S134" i="24" s="1"/>
  <c r="R1203" i="24"/>
  <c r="S1203" i="24" s="1"/>
  <c r="R135" i="24"/>
  <c r="S135" i="24" s="1"/>
  <c r="R1204" i="24"/>
  <c r="S1204" i="24" s="1"/>
  <c r="R136" i="24"/>
  <c r="S136" i="24" s="1"/>
  <c r="R1205" i="24"/>
  <c r="S1205" i="24" s="1"/>
  <c r="R1206" i="24"/>
  <c r="S1206" i="24" s="1"/>
  <c r="R137" i="24"/>
  <c r="S137" i="24" s="1"/>
  <c r="R138" i="24"/>
  <c r="S138" i="24" s="1"/>
  <c r="R139" i="24"/>
  <c r="S139" i="24" s="1"/>
  <c r="R140" i="24"/>
  <c r="S140" i="24" s="1"/>
  <c r="R141" i="24"/>
  <c r="S141" i="24" s="1"/>
  <c r="R1207" i="24"/>
  <c r="S1207" i="24" s="1"/>
  <c r="R142" i="24"/>
  <c r="S142" i="24" s="1"/>
  <c r="R1208" i="24"/>
  <c r="S1208" i="24" s="1"/>
  <c r="R1209" i="24"/>
  <c r="S1209" i="24" s="1"/>
  <c r="R1210" i="24"/>
  <c r="S1210" i="24" s="1"/>
  <c r="R143" i="24"/>
  <c r="S143" i="24" s="1"/>
  <c r="R1211" i="24"/>
  <c r="S1211" i="24" s="1"/>
  <c r="R144" i="24"/>
  <c r="S144" i="24" s="1"/>
  <c r="R1212" i="24"/>
  <c r="S1212" i="24" s="1"/>
  <c r="R145" i="24"/>
  <c r="S145" i="24" s="1"/>
  <c r="R146" i="24"/>
  <c r="S146" i="24" s="1"/>
  <c r="R1213" i="24"/>
  <c r="S1213" i="24" s="1"/>
  <c r="R2090" i="24"/>
  <c r="S2090" i="24" s="1"/>
  <c r="R147" i="24"/>
  <c r="S147" i="24" s="1"/>
  <c r="R148" i="24"/>
  <c r="S148" i="24" s="1"/>
  <c r="R149" i="24"/>
  <c r="S149" i="24" s="1"/>
  <c r="R1214" i="24"/>
  <c r="S1214" i="24" s="1"/>
  <c r="R150" i="24"/>
  <c r="S150" i="24" s="1"/>
  <c r="R151" i="24"/>
  <c r="S151" i="24" s="1"/>
  <c r="R152" i="24"/>
  <c r="S152" i="24" s="1"/>
  <c r="R153" i="24"/>
  <c r="S153" i="24" s="1"/>
  <c r="R154" i="24"/>
  <c r="S154" i="24" s="1"/>
  <c r="R155" i="24"/>
  <c r="S155" i="24" s="1"/>
  <c r="R156" i="24"/>
  <c r="S156" i="24" s="1"/>
  <c r="R1215" i="24"/>
  <c r="S1215" i="24" s="1"/>
  <c r="R1095" i="24"/>
  <c r="S1095" i="24" s="1"/>
  <c r="R1216" i="24"/>
  <c r="S1216" i="24" s="1"/>
  <c r="R157" i="24"/>
  <c r="S157" i="24" s="1"/>
  <c r="R158" i="24"/>
  <c r="S158" i="24" s="1"/>
  <c r="R159" i="24"/>
  <c r="S159" i="24" s="1"/>
  <c r="R160" i="24"/>
  <c r="S160" i="24" s="1"/>
  <c r="R161" i="24"/>
  <c r="S161" i="24" s="1"/>
  <c r="R162" i="24"/>
  <c r="S162" i="24" s="1"/>
  <c r="R163" i="24"/>
  <c r="S163" i="24" s="1"/>
  <c r="R164" i="24"/>
  <c r="S164" i="24" s="1"/>
  <c r="R165" i="24"/>
  <c r="S165" i="24" s="1"/>
  <c r="R166" i="24"/>
  <c r="S166" i="24" s="1"/>
  <c r="R1218" i="24"/>
  <c r="S1218" i="24" s="1"/>
  <c r="R167" i="24"/>
  <c r="S167" i="24" s="1"/>
  <c r="R1219" i="24"/>
  <c r="S1219" i="24" s="1"/>
  <c r="R168" i="24"/>
  <c r="S168" i="24" s="1"/>
  <c r="R169" i="24"/>
  <c r="S169" i="24" s="1"/>
  <c r="R170" i="24"/>
  <c r="S170" i="24" s="1"/>
  <c r="R171" i="24"/>
  <c r="S171" i="24" s="1"/>
  <c r="R172" i="24"/>
  <c r="S172" i="24" s="1"/>
  <c r="R173" i="24"/>
  <c r="S173" i="24" s="1"/>
  <c r="R1220" i="24"/>
  <c r="S1220" i="24" s="1"/>
  <c r="R1221" i="24"/>
  <c r="S1221" i="24" s="1"/>
  <c r="R1222" i="24"/>
  <c r="S1222" i="24" s="1"/>
  <c r="R174" i="24"/>
  <c r="S174" i="24" s="1"/>
  <c r="R175" i="24"/>
  <c r="S175" i="24" s="1"/>
  <c r="R176" i="24"/>
  <c r="S176" i="24" s="1"/>
  <c r="R177" i="24"/>
  <c r="S177" i="24" s="1"/>
  <c r="R1223" i="24"/>
  <c r="S1223" i="24" s="1"/>
  <c r="R178" i="24"/>
  <c r="S178" i="24" s="1"/>
  <c r="R179" i="24"/>
  <c r="S179" i="24" s="1"/>
  <c r="R180" i="24"/>
  <c r="S180" i="24" s="1"/>
  <c r="R1224" i="24"/>
  <c r="S1224" i="24" s="1"/>
  <c r="R2231" i="24"/>
  <c r="S2231" i="24" s="1"/>
  <c r="R2385" i="24"/>
  <c r="S2385" i="24" s="1"/>
  <c r="R2057" i="24"/>
  <c r="S2057" i="24" s="1"/>
  <c r="R1225" i="24"/>
  <c r="S1225" i="24" s="1"/>
  <c r="R1929" i="24"/>
  <c r="S1929" i="24" s="1"/>
  <c r="R2316" i="24"/>
  <c r="S2316" i="24" s="1"/>
  <c r="R2414" i="24"/>
  <c r="S2414" i="24" s="1"/>
  <c r="R2091" i="24"/>
  <c r="S2091" i="24" s="1"/>
  <c r="R1226" i="24"/>
  <c r="S1226" i="24" s="1"/>
  <c r="R1227" i="24"/>
  <c r="S1227" i="24" s="1"/>
  <c r="R1228" i="24"/>
  <c r="S1228" i="24" s="1"/>
  <c r="R1229" i="24"/>
  <c r="S1229" i="24" s="1"/>
  <c r="R1230" i="24"/>
  <c r="S1230" i="24" s="1"/>
  <c r="R1231" i="24"/>
  <c r="S1231" i="24" s="1"/>
  <c r="R181" i="24"/>
  <c r="S181" i="24" s="1"/>
  <c r="R1232" i="24"/>
  <c r="S1232" i="24" s="1"/>
  <c r="R1233" i="24"/>
  <c r="S1233" i="24" s="1"/>
  <c r="R1234" i="24"/>
  <c r="S1234" i="24" s="1"/>
  <c r="R2417" i="24"/>
  <c r="S2417" i="24" s="1"/>
  <c r="R182" i="24"/>
  <c r="S182" i="24" s="1"/>
  <c r="R2256" i="24"/>
  <c r="S2256" i="24" s="1"/>
  <c r="R2415" i="24"/>
  <c r="S2415" i="24" s="1"/>
  <c r="R1908" i="24"/>
  <c r="S1908" i="24" s="1"/>
  <c r="R2340" i="24"/>
  <c r="S2340" i="24" s="1"/>
  <c r="R2225" i="24"/>
  <c r="S2225" i="24" s="1"/>
  <c r="R2347" i="24"/>
  <c r="S2347" i="24" s="1"/>
  <c r="R1865" i="24"/>
  <c r="S1865" i="24" s="1"/>
  <c r="R2272" i="24"/>
  <c r="S2272" i="24" s="1"/>
  <c r="R2416" i="24"/>
  <c r="S2416" i="24" s="1"/>
  <c r="R2381" i="24"/>
  <c r="S2381" i="24" s="1"/>
  <c r="R1949" i="24"/>
  <c r="S1949" i="24" s="1"/>
  <c r="R2344" i="24"/>
  <c r="S2344" i="24" s="1"/>
  <c r="R2079" i="24"/>
  <c r="S2079" i="24" s="1"/>
  <c r="R2206" i="24"/>
  <c r="S2206" i="24" s="1"/>
  <c r="R1235" i="24"/>
  <c r="S1235" i="24" s="1"/>
  <c r="R1236" i="24"/>
  <c r="S1236" i="24" s="1"/>
  <c r="R1909" i="24"/>
  <c r="S1909" i="24" s="1"/>
  <c r="R1237" i="24"/>
  <c r="S1237" i="24" s="1"/>
  <c r="R183" i="24"/>
  <c r="S183" i="24" s="1"/>
  <c r="R1238" i="24"/>
  <c r="S1238" i="24" s="1"/>
  <c r="R1239" i="24"/>
  <c r="S1239" i="24" s="1"/>
  <c r="R1240" i="24"/>
  <c r="S1240" i="24" s="1"/>
  <c r="R184" i="24"/>
  <c r="S184" i="24" s="1"/>
  <c r="R1241" i="24"/>
  <c r="S1241" i="24" s="1"/>
  <c r="R185" i="24"/>
  <c r="S185" i="24" s="1"/>
  <c r="R1242" i="24"/>
  <c r="S1242" i="24" s="1"/>
  <c r="R1243" i="24"/>
  <c r="S1243" i="24" s="1"/>
  <c r="R186" i="24"/>
  <c r="S186" i="24" s="1"/>
  <c r="R187" i="24"/>
  <c r="S187" i="24" s="1"/>
  <c r="R188" i="24"/>
  <c r="S188" i="24" s="1"/>
  <c r="R189" i="24"/>
  <c r="S189" i="24" s="1"/>
  <c r="R1244" i="24"/>
  <c r="S1244" i="24" s="1"/>
  <c r="R1245" i="24"/>
  <c r="S1245" i="24" s="1"/>
  <c r="R1246" i="24"/>
  <c r="S1246" i="24" s="1"/>
  <c r="R190" i="24"/>
  <c r="S190" i="24" s="1"/>
  <c r="R1105" i="24"/>
  <c r="S1105" i="24" s="1"/>
  <c r="R2050" i="24"/>
  <c r="S2050" i="24" s="1"/>
  <c r="R1247" i="24"/>
  <c r="S1247" i="24" s="1"/>
  <c r="R2028" i="24"/>
  <c r="S2028" i="24" s="1"/>
  <c r="R191" i="24"/>
  <c r="S191" i="24" s="1"/>
  <c r="R192" i="24"/>
  <c r="S192" i="24" s="1"/>
  <c r="R193" i="24"/>
  <c r="S193" i="24" s="1"/>
  <c r="R194" i="24"/>
  <c r="S194" i="24" s="1"/>
  <c r="R195" i="24"/>
  <c r="S195" i="24" s="1"/>
  <c r="R196" i="24"/>
  <c r="S196" i="24" s="1"/>
  <c r="R197" i="24"/>
  <c r="S197" i="24" s="1"/>
  <c r="R198" i="24"/>
  <c r="S198" i="24" s="1"/>
  <c r="R199" i="24"/>
  <c r="S199" i="24" s="1"/>
  <c r="R200" i="24"/>
  <c r="S200" i="24" s="1"/>
  <c r="R201" i="24"/>
  <c r="S201" i="24" s="1"/>
  <c r="R202" i="24"/>
  <c r="S202" i="24" s="1"/>
  <c r="R203" i="24"/>
  <c r="S203" i="24" s="1"/>
  <c r="R1248" i="24"/>
  <c r="S1248" i="24" s="1"/>
  <c r="R204" i="24"/>
  <c r="S204" i="24" s="1"/>
  <c r="R205" i="24"/>
  <c r="S205" i="24" s="1"/>
  <c r="R1100" i="24"/>
  <c r="S1100" i="24" s="1"/>
  <c r="R206" i="24"/>
  <c r="S206" i="24" s="1"/>
  <c r="R207" i="24"/>
  <c r="S207" i="24" s="1"/>
  <c r="R208" i="24"/>
  <c r="S208" i="24" s="1"/>
  <c r="R209" i="24"/>
  <c r="S209" i="24" s="1"/>
  <c r="R2236" i="24"/>
  <c r="S2236" i="24" s="1"/>
  <c r="R1249" i="24"/>
  <c r="S1249" i="24" s="1"/>
  <c r="R2111" i="24"/>
  <c r="S2111" i="24" s="1"/>
  <c r="R2514" i="24"/>
  <c r="S2514" i="24" s="1"/>
  <c r="R2484" i="24"/>
  <c r="S2484" i="24" s="1"/>
  <c r="R2181" i="24"/>
  <c r="S2181" i="24" s="1"/>
  <c r="R2278" i="24"/>
  <c r="S2278" i="24" s="1"/>
  <c r="R1895" i="24"/>
  <c r="S1895" i="24" s="1"/>
  <c r="R2293" i="24"/>
  <c r="S2293" i="24" s="1"/>
  <c r="R1969" i="24"/>
  <c r="S1969" i="24" s="1"/>
  <c r="R1886" i="24"/>
  <c r="S1886" i="24" s="1"/>
  <c r="R1250" i="24"/>
  <c r="S1250" i="24" s="1"/>
  <c r="R210" i="24"/>
  <c r="S210" i="24" s="1"/>
  <c r="R211" i="24"/>
  <c r="S211" i="24" s="1"/>
  <c r="R212" i="24"/>
  <c r="S212" i="24" s="1"/>
  <c r="R1251" i="24"/>
  <c r="S1251" i="24" s="1"/>
  <c r="R213" i="24"/>
  <c r="S213" i="24" s="1"/>
  <c r="R214" i="24"/>
  <c r="S214" i="24" s="1"/>
  <c r="R215" i="24"/>
  <c r="S215" i="24" s="1"/>
  <c r="R216" i="24"/>
  <c r="S216" i="24" s="1"/>
  <c r="R217" i="24"/>
  <c r="S217" i="24" s="1"/>
  <c r="R218" i="24"/>
  <c r="S218" i="24" s="1"/>
  <c r="R219" i="24"/>
  <c r="S219" i="24" s="1"/>
  <c r="R220" i="24"/>
  <c r="S220" i="24" s="1"/>
  <c r="R221" i="24"/>
  <c r="S221" i="24" s="1"/>
  <c r="R222" i="24"/>
  <c r="S222" i="24" s="1"/>
  <c r="R223" i="24"/>
  <c r="S223" i="24" s="1"/>
  <c r="R224" i="24"/>
  <c r="S224" i="24" s="1"/>
  <c r="R1253" i="24"/>
  <c r="S1253" i="24" s="1"/>
  <c r="R225" i="24"/>
  <c r="S225" i="24" s="1"/>
  <c r="R226" i="24"/>
  <c r="S226" i="24" s="1"/>
  <c r="R227" i="24"/>
  <c r="S227" i="24" s="1"/>
  <c r="R228" i="24"/>
  <c r="S228" i="24" s="1"/>
  <c r="R1254" i="24"/>
  <c r="S1254" i="24" s="1"/>
  <c r="R229" i="24"/>
  <c r="S229" i="24" s="1"/>
  <c r="R230" i="24"/>
  <c r="S230" i="24" s="1"/>
  <c r="R1255" i="24"/>
  <c r="S1255" i="24" s="1"/>
  <c r="R1256" i="24"/>
  <c r="S1256" i="24" s="1"/>
  <c r="R231" i="24"/>
  <c r="S231" i="24" s="1"/>
  <c r="R232" i="24"/>
  <c r="S232" i="24" s="1"/>
  <c r="R1257" i="24"/>
  <c r="S1257" i="24" s="1"/>
  <c r="R1258" i="24"/>
  <c r="S1258" i="24" s="1"/>
  <c r="R233" i="24"/>
  <c r="S233" i="24" s="1"/>
  <c r="R1259" i="24"/>
  <c r="S1259" i="24" s="1"/>
  <c r="R234" i="24"/>
  <c r="S234" i="24" s="1"/>
  <c r="R1260" i="24"/>
  <c r="S1260" i="24" s="1"/>
  <c r="R1261" i="24"/>
  <c r="S1261" i="24" s="1"/>
  <c r="R1262" i="24"/>
  <c r="S1262" i="24" s="1"/>
  <c r="R1263" i="24"/>
  <c r="S1263" i="24" s="1"/>
  <c r="R1264" i="24"/>
  <c r="S1264" i="24" s="1"/>
  <c r="R1265" i="24"/>
  <c r="S1265" i="24" s="1"/>
  <c r="R1266" i="24"/>
  <c r="S1266" i="24" s="1"/>
  <c r="R1267" i="24"/>
  <c r="S1267" i="24" s="1"/>
  <c r="R1268" i="24"/>
  <c r="S1268" i="24" s="1"/>
  <c r="R1269" i="24"/>
  <c r="S1269" i="24" s="1"/>
  <c r="R1270" i="24"/>
  <c r="S1270" i="24" s="1"/>
  <c r="R1272" i="24"/>
  <c r="S1272" i="24" s="1"/>
  <c r="R1273" i="24"/>
  <c r="S1273" i="24" s="1"/>
  <c r="R235" i="24"/>
  <c r="S235" i="24" s="1"/>
  <c r="R236" i="24"/>
  <c r="S236" i="24" s="1"/>
  <c r="R237" i="24"/>
  <c r="S237" i="24" s="1"/>
  <c r="R1934" i="24"/>
  <c r="S1934" i="24" s="1"/>
  <c r="R238" i="24"/>
  <c r="S238" i="24" s="1"/>
  <c r="R1274" i="24"/>
  <c r="S1274" i="24" s="1"/>
  <c r="R1275" i="24"/>
  <c r="S1275" i="24" s="1"/>
  <c r="R1276" i="24"/>
  <c r="S1276" i="24" s="1"/>
  <c r="R1277" i="24"/>
  <c r="S1277" i="24" s="1"/>
  <c r="R1278" i="24"/>
  <c r="S1278" i="24" s="1"/>
  <c r="R1279" i="24"/>
  <c r="S1279" i="24" s="1"/>
  <c r="R1280" i="24"/>
  <c r="S1280" i="24" s="1"/>
  <c r="R1281" i="24"/>
  <c r="S1281" i="24" s="1"/>
  <c r="R239" i="24"/>
  <c r="S239" i="24" s="1"/>
  <c r="R240" i="24"/>
  <c r="S240" i="24" s="1"/>
  <c r="R241" i="24"/>
  <c r="S241" i="24" s="1"/>
  <c r="R242" i="24"/>
  <c r="S242" i="24" s="1"/>
  <c r="R243" i="24"/>
  <c r="S243" i="24" s="1"/>
  <c r="R244" i="24"/>
  <c r="S244" i="24" s="1"/>
  <c r="R245" i="24"/>
  <c r="S245" i="24" s="1"/>
  <c r="R246" i="24"/>
  <c r="S246" i="24" s="1"/>
  <c r="R247" i="24"/>
  <c r="S247" i="24" s="1"/>
  <c r="R1282" i="24"/>
  <c r="S1282" i="24" s="1"/>
  <c r="R248" i="24"/>
  <c r="S248" i="24" s="1"/>
  <c r="R249" i="24"/>
  <c r="S249" i="24" s="1"/>
  <c r="R1283" i="24"/>
  <c r="S1283" i="24" s="1"/>
  <c r="R250" i="24"/>
  <c r="S250" i="24" s="1"/>
  <c r="R251" i="24"/>
  <c r="S251" i="24" s="1"/>
  <c r="R252" i="24"/>
  <c r="S252" i="24" s="1"/>
  <c r="R253" i="24"/>
  <c r="S253" i="24" s="1"/>
  <c r="R1285" i="24"/>
  <c r="S1285" i="24" s="1"/>
  <c r="R1286" i="24"/>
  <c r="S1286" i="24" s="1"/>
  <c r="R254" i="24"/>
  <c r="S254" i="24" s="1"/>
  <c r="R2312" i="24"/>
  <c r="S2312" i="24" s="1"/>
  <c r="R2473" i="24"/>
  <c r="S2473" i="24" s="1"/>
  <c r="R2333" i="24"/>
  <c r="S2333" i="24" s="1"/>
  <c r="R2502" i="24"/>
  <c r="S2502" i="24" s="1"/>
  <c r="R2342" i="24"/>
  <c r="S2342" i="24" s="1"/>
  <c r="R2087" i="24"/>
  <c r="S2087" i="24" s="1"/>
  <c r="R2518" i="24"/>
  <c r="S2518" i="24" s="1"/>
  <c r="R2482" i="24"/>
  <c r="S2482" i="24" s="1"/>
  <c r="R2136" i="24"/>
  <c r="S2136" i="24" s="1"/>
  <c r="R1287" i="24"/>
  <c r="S1287" i="24" s="1"/>
  <c r="R2490" i="24"/>
  <c r="S2490" i="24" s="1"/>
  <c r="R2096" i="24"/>
  <c r="S2096" i="24" s="1"/>
  <c r="R1288" i="24"/>
  <c r="S1288" i="24" s="1"/>
  <c r="R255" i="24"/>
  <c r="S255" i="24" s="1"/>
  <c r="R256" i="24"/>
  <c r="S256" i="24" s="1"/>
  <c r="R257" i="24"/>
  <c r="S257" i="24" s="1"/>
  <c r="R258" i="24"/>
  <c r="S258" i="24" s="1"/>
  <c r="R259" i="24"/>
  <c r="S259" i="24" s="1"/>
  <c r="R260" i="24"/>
  <c r="S260" i="24" s="1"/>
  <c r="R261" i="24"/>
  <c r="S261" i="24" s="1"/>
  <c r="R262" i="24"/>
  <c r="S262" i="24" s="1"/>
  <c r="R263" i="24"/>
  <c r="S263" i="24" s="1"/>
  <c r="R264" i="24"/>
  <c r="S264" i="24" s="1"/>
  <c r="R265" i="24"/>
  <c r="S265" i="24" s="1"/>
  <c r="R266" i="24"/>
  <c r="S266" i="24" s="1"/>
  <c r="R1289" i="24"/>
  <c r="S1289" i="24" s="1"/>
  <c r="R1290" i="24"/>
  <c r="S1290" i="24" s="1"/>
  <c r="R267" i="24"/>
  <c r="S267" i="24" s="1"/>
  <c r="R1291" i="24"/>
  <c r="S1291" i="24" s="1"/>
  <c r="R2205" i="24"/>
  <c r="S2205" i="24" s="1"/>
  <c r="R2281" i="24"/>
  <c r="S2281" i="24" s="1"/>
  <c r="R1292" i="24"/>
  <c r="S1292" i="24" s="1"/>
  <c r="R2150" i="24"/>
  <c r="S2150" i="24" s="1"/>
  <c r="R1293" i="24"/>
  <c r="S1293" i="24" s="1"/>
  <c r="R268" i="24"/>
  <c r="S268" i="24" s="1"/>
  <c r="R269" i="24"/>
  <c r="S269" i="24" s="1"/>
  <c r="R270" i="24"/>
  <c r="S270" i="24" s="1"/>
  <c r="R271" i="24"/>
  <c r="S271" i="24" s="1"/>
  <c r="R272" i="24"/>
  <c r="S272" i="24" s="1"/>
  <c r="R273" i="24"/>
  <c r="S273" i="24" s="1"/>
  <c r="R274" i="24"/>
  <c r="S274" i="24" s="1"/>
  <c r="R1294" i="24"/>
  <c r="S1294" i="24" s="1"/>
  <c r="R275" i="24"/>
  <c r="S275" i="24" s="1"/>
  <c r="R276" i="24"/>
  <c r="S276" i="24" s="1"/>
  <c r="R277" i="24"/>
  <c r="S277" i="24" s="1"/>
  <c r="R278" i="24"/>
  <c r="S278" i="24" s="1"/>
  <c r="R279" i="24"/>
  <c r="S279" i="24" s="1"/>
  <c r="R280" i="24"/>
  <c r="S280" i="24" s="1"/>
  <c r="R281" i="24"/>
  <c r="S281" i="24" s="1"/>
  <c r="R282" i="24"/>
  <c r="S282" i="24" s="1"/>
  <c r="R283" i="24"/>
  <c r="S283" i="24" s="1"/>
  <c r="R284" i="24"/>
  <c r="S284" i="24" s="1"/>
  <c r="R285" i="24"/>
  <c r="S285" i="24" s="1"/>
  <c r="R1295" i="24"/>
  <c r="S1295" i="24" s="1"/>
  <c r="R286" i="24"/>
  <c r="S286" i="24" s="1"/>
  <c r="R287" i="24"/>
  <c r="S287" i="24" s="1"/>
  <c r="R288" i="24"/>
  <c r="S288" i="24" s="1"/>
  <c r="R289" i="24"/>
  <c r="S289" i="24" s="1"/>
  <c r="R1296" i="24"/>
  <c r="S1296" i="24" s="1"/>
  <c r="R290" i="24"/>
  <c r="S290" i="24" s="1"/>
  <c r="R291" i="24"/>
  <c r="S291" i="24" s="1"/>
  <c r="R292" i="24"/>
  <c r="S292" i="24" s="1"/>
  <c r="R1297" i="24"/>
  <c r="S1297" i="24" s="1"/>
  <c r="R293" i="24"/>
  <c r="S293" i="24" s="1"/>
  <c r="R294" i="24"/>
  <c r="S294" i="24" s="1"/>
  <c r="R1298" i="24"/>
  <c r="S1298" i="24" s="1"/>
  <c r="R1299" i="24"/>
  <c r="S1299" i="24" s="1"/>
  <c r="R1300" i="24"/>
  <c r="S1300" i="24" s="1"/>
  <c r="R1301" i="24"/>
  <c r="S1301" i="24" s="1"/>
  <c r="R1302" i="24"/>
  <c r="S1302" i="24" s="1"/>
  <c r="R1303" i="24"/>
  <c r="S1303" i="24" s="1"/>
  <c r="R295" i="24"/>
  <c r="S295" i="24" s="1"/>
  <c r="R296" i="24"/>
  <c r="S296" i="24" s="1"/>
  <c r="R297" i="24"/>
  <c r="S297" i="24" s="1"/>
  <c r="R298" i="24"/>
  <c r="S298" i="24" s="1"/>
  <c r="R1304" i="24"/>
  <c r="S1304" i="24" s="1"/>
  <c r="R299" i="24"/>
  <c r="S299" i="24" s="1"/>
  <c r="R300" i="24"/>
  <c r="S300" i="24" s="1"/>
  <c r="R301" i="24"/>
  <c r="S301" i="24" s="1"/>
  <c r="R302" i="24"/>
  <c r="S302" i="24" s="1"/>
  <c r="R1305" i="24"/>
  <c r="S1305" i="24" s="1"/>
  <c r="R303" i="24"/>
  <c r="S303" i="24" s="1"/>
  <c r="R1306" i="24"/>
  <c r="S1306" i="24" s="1"/>
  <c r="R1307" i="24"/>
  <c r="S1307" i="24" s="1"/>
  <c r="R304" i="24"/>
  <c r="S304" i="24" s="1"/>
  <c r="R1308" i="24"/>
  <c r="S1308" i="24" s="1"/>
  <c r="R305" i="24"/>
  <c r="S305" i="24" s="1"/>
  <c r="R306" i="24"/>
  <c r="S306" i="24" s="1"/>
  <c r="R307" i="24"/>
  <c r="S307" i="24" s="1"/>
  <c r="R308" i="24"/>
  <c r="S308" i="24" s="1"/>
  <c r="R309" i="24"/>
  <c r="S309" i="24" s="1"/>
  <c r="R310" i="24"/>
  <c r="S310" i="24" s="1"/>
  <c r="R311" i="24"/>
  <c r="S311" i="24" s="1"/>
  <c r="R1309" i="24"/>
  <c r="S1309" i="24" s="1"/>
  <c r="R312" i="24"/>
  <c r="S312" i="24" s="1"/>
  <c r="R313" i="24"/>
  <c r="S313" i="24" s="1"/>
  <c r="R1310" i="24"/>
  <c r="S1310" i="24" s="1"/>
  <c r="R1311" i="24"/>
  <c r="S1311" i="24" s="1"/>
  <c r="R314" i="24"/>
  <c r="S314" i="24" s="1"/>
  <c r="R1312" i="24"/>
  <c r="S1312" i="24" s="1"/>
  <c r="R315" i="24"/>
  <c r="S315" i="24" s="1"/>
  <c r="R316" i="24"/>
  <c r="S316" i="24" s="1"/>
  <c r="R317" i="24"/>
  <c r="S317" i="24" s="1"/>
  <c r="R1313" i="24"/>
  <c r="S1313" i="24" s="1"/>
  <c r="R318" i="24"/>
  <c r="S318" i="24" s="1"/>
  <c r="R1314" i="24"/>
  <c r="S1314" i="24" s="1"/>
  <c r="R1315" i="24"/>
  <c r="S1315" i="24" s="1"/>
  <c r="R1316" i="24"/>
  <c r="S1316" i="24" s="1"/>
  <c r="R319" i="24"/>
  <c r="S319" i="24" s="1"/>
  <c r="R1317" i="24"/>
  <c r="S1317" i="24" s="1"/>
  <c r="R1318" i="24"/>
  <c r="S1318" i="24" s="1"/>
  <c r="R2527" i="24"/>
  <c r="S2527" i="24" s="1"/>
  <c r="R2370" i="24"/>
  <c r="S2370" i="24" s="1"/>
  <c r="R320" i="24"/>
  <c r="S320" i="24" s="1"/>
  <c r="R321" i="24"/>
  <c r="S321" i="24" s="1"/>
  <c r="R2122" i="24"/>
  <c r="S2122" i="24" s="1"/>
  <c r="R2218" i="24"/>
  <c r="S2218" i="24" s="1"/>
  <c r="R1319" i="24"/>
  <c r="S1319" i="24" s="1"/>
  <c r="R2515" i="24"/>
  <c r="S2515" i="24" s="1"/>
  <c r="R2156" i="24"/>
  <c r="S2156" i="24" s="1"/>
  <c r="R1992" i="24"/>
  <c r="S1992" i="24" s="1"/>
  <c r="R2429" i="24"/>
  <c r="S2429" i="24" s="1"/>
  <c r="R1948" i="24"/>
  <c r="S1948" i="24" s="1"/>
  <c r="R2326" i="24"/>
  <c r="S2326" i="24" s="1"/>
  <c r="R2240" i="24"/>
  <c r="S2240" i="24" s="1"/>
  <c r="R1922" i="24"/>
  <c r="S1922" i="24" s="1"/>
  <c r="R2194" i="24"/>
  <c r="S2194" i="24" s="1"/>
  <c r="R1996" i="24"/>
  <c r="S1996" i="24" s="1"/>
  <c r="R2016" i="24"/>
  <c r="S2016" i="24" s="1"/>
  <c r="R2394" i="24"/>
  <c r="S2394" i="24" s="1"/>
  <c r="R2076" i="24"/>
  <c r="S2076" i="24" s="1"/>
  <c r="R2346" i="24"/>
  <c r="S2346" i="24" s="1"/>
  <c r="R1938" i="24"/>
  <c r="S1938" i="24" s="1"/>
  <c r="R2317" i="24"/>
  <c r="S2317" i="24" s="1"/>
  <c r="R2408" i="24"/>
  <c r="S2408" i="24" s="1"/>
  <c r="R1320" i="24"/>
  <c r="S1320" i="24" s="1"/>
  <c r="R2092" i="24"/>
  <c r="S2092" i="24" s="1"/>
  <c r="R322" i="24"/>
  <c r="S322" i="24" s="1"/>
  <c r="R2448" i="24"/>
  <c r="S2448" i="24" s="1"/>
  <c r="R323" i="24"/>
  <c r="S323" i="24" s="1"/>
  <c r="R324" i="24"/>
  <c r="S324" i="24" s="1"/>
  <c r="R2145" i="24"/>
  <c r="S2145" i="24" s="1"/>
  <c r="R2157" i="24"/>
  <c r="S2157" i="24" s="1"/>
  <c r="R2252" i="24"/>
  <c r="S2252" i="24" s="1"/>
  <c r="R2421" i="24"/>
  <c r="S2421" i="24" s="1"/>
  <c r="R2159" i="24"/>
  <c r="S2159" i="24" s="1"/>
  <c r="R2220" i="24"/>
  <c r="S2220" i="24" s="1"/>
  <c r="R2192" i="24"/>
  <c r="S2192" i="24" s="1"/>
  <c r="R2233" i="24"/>
  <c r="S2233" i="24" s="1"/>
  <c r="R2234" i="24"/>
  <c r="S2234" i="24" s="1"/>
  <c r="R2086" i="24"/>
  <c r="S2086" i="24" s="1"/>
  <c r="R325" i="24"/>
  <c r="S325" i="24" s="1"/>
  <c r="R326" i="24"/>
  <c r="S326" i="24" s="1"/>
  <c r="R2449" i="24"/>
  <c r="S2449" i="24" s="1"/>
  <c r="R327" i="24"/>
  <c r="S327" i="24" s="1"/>
  <c r="R328" i="24"/>
  <c r="S328" i="24" s="1"/>
  <c r="R329" i="24"/>
  <c r="S329" i="24" s="1"/>
  <c r="R330" i="24"/>
  <c r="S330" i="24" s="1"/>
  <c r="R331" i="24"/>
  <c r="S331" i="24" s="1"/>
  <c r="R1322" i="24"/>
  <c r="S1322" i="24" s="1"/>
  <c r="R332" i="24"/>
  <c r="S332" i="24" s="1"/>
  <c r="R333" i="24"/>
  <c r="S333" i="24" s="1"/>
  <c r="R334" i="24"/>
  <c r="S334" i="24" s="1"/>
  <c r="R335" i="24"/>
  <c r="S335" i="24" s="1"/>
  <c r="R1323" i="24"/>
  <c r="S1323" i="24" s="1"/>
  <c r="R1324" i="24"/>
  <c r="S1324" i="24" s="1"/>
  <c r="R1325" i="24"/>
  <c r="S1325" i="24" s="1"/>
  <c r="R1326" i="24"/>
  <c r="S1326" i="24" s="1"/>
  <c r="R1327" i="24"/>
  <c r="S1327" i="24" s="1"/>
  <c r="R2153" i="24"/>
  <c r="S2153" i="24" s="1"/>
  <c r="R1328" i="24"/>
  <c r="S1328" i="24" s="1"/>
  <c r="R1329" i="24"/>
  <c r="S1329" i="24" s="1"/>
  <c r="R1330" i="24"/>
  <c r="S1330" i="24" s="1"/>
  <c r="R1914" i="24"/>
  <c r="S1914" i="24" s="1"/>
  <c r="R1331" i="24"/>
  <c r="S1331" i="24" s="1"/>
  <c r="R2368" i="24"/>
  <c r="S2368" i="24" s="1"/>
  <c r="R1332" i="24"/>
  <c r="S1332" i="24" s="1"/>
  <c r="R336" i="24"/>
  <c r="S336" i="24" s="1"/>
  <c r="R337" i="24"/>
  <c r="S337" i="24" s="1"/>
  <c r="R1943" i="24"/>
  <c r="S1943" i="24" s="1"/>
  <c r="R1884" i="24"/>
  <c r="S1884" i="24" s="1"/>
  <c r="R1966" i="24"/>
  <c r="S1966" i="24" s="1"/>
  <c r="R1967" i="24"/>
  <c r="S1967" i="24" s="1"/>
  <c r="R2212" i="24"/>
  <c r="S2212" i="24" s="1"/>
  <c r="R2024" i="24"/>
  <c r="S2024" i="24" s="1"/>
  <c r="R2068" i="24"/>
  <c r="S2068" i="24" s="1"/>
  <c r="R1883" i="24"/>
  <c r="S1883" i="24" s="1"/>
  <c r="R2427" i="24"/>
  <c r="S2427" i="24" s="1"/>
  <c r="R2025" i="24"/>
  <c r="S2025" i="24" s="1"/>
  <c r="R2480" i="24"/>
  <c r="S2480" i="24" s="1"/>
  <c r="R2483" i="24"/>
  <c r="S2483" i="24" s="1"/>
  <c r="R1910" i="24"/>
  <c r="S1910" i="24" s="1"/>
  <c r="R2426" i="24"/>
  <c r="S2426" i="24" s="1"/>
  <c r="R2433" i="24"/>
  <c r="S2433" i="24" s="1"/>
  <c r="R2301" i="24"/>
  <c r="S2301" i="24" s="1"/>
  <c r="R2476" i="24"/>
  <c r="S2476" i="24" s="1"/>
  <c r="R2428" i="24"/>
  <c r="S2428" i="24" s="1"/>
  <c r="R2509" i="24"/>
  <c r="S2509" i="24" s="1"/>
  <c r="R2498" i="24"/>
  <c r="S2498" i="24" s="1"/>
  <c r="R1968" i="24"/>
  <c r="S1968" i="24" s="1"/>
  <c r="R2511" i="24"/>
  <c r="S2511" i="24" s="1"/>
  <c r="R2539" i="24"/>
  <c r="S2539" i="24" s="1"/>
  <c r="R1885" i="24"/>
  <c r="S1885" i="24" s="1"/>
  <c r="R2138" i="24"/>
  <c r="S2138" i="24" s="1"/>
  <c r="R2528" i="24"/>
  <c r="S2528" i="24" s="1"/>
  <c r="R2237" i="24"/>
  <c r="S2237" i="24" s="1"/>
  <c r="R338" i="24"/>
  <c r="S338" i="24" s="1"/>
  <c r="R2532" i="24"/>
  <c r="S2532" i="24" s="1"/>
  <c r="R2425" i="24"/>
  <c r="S2425" i="24" s="1"/>
  <c r="R2164" i="24"/>
  <c r="S2164" i="24" s="1"/>
  <c r="R339" i="24"/>
  <c r="S339" i="24" s="1"/>
  <c r="R340" i="24"/>
  <c r="S340" i="24" s="1"/>
  <c r="R341" i="24"/>
  <c r="S341" i="24" s="1"/>
  <c r="R342" i="24"/>
  <c r="S342" i="24" s="1"/>
  <c r="R2395" i="24"/>
  <c r="S2395" i="24" s="1"/>
  <c r="R1997" i="24"/>
  <c r="S1997" i="24" s="1"/>
  <c r="R1333" i="24"/>
  <c r="S1333" i="24" s="1"/>
  <c r="R1334" i="24"/>
  <c r="S1334" i="24" s="1"/>
  <c r="R343" i="24"/>
  <c r="S343" i="24" s="1"/>
  <c r="R1335" i="24"/>
  <c r="S1335" i="24" s="1"/>
  <c r="R344" i="24"/>
  <c r="S344" i="24" s="1"/>
  <c r="R345" i="24"/>
  <c r="S345" i="24" s="1"/>
  <c r="R346" i="24"/>
  <c r="S346" i="24" s="1"/>
  <c r="R347" i="24"/>
  <c r="S347" i="24" s="1"/>
  <c r="R348" i="24"/>
  <c r="S348" i="24" s="1"/>
  <c r="R349" i="24"/>
  <c r="S349" i="24" s="1"/>
  <c r="R350" i="24"/>
  <c r="S350" i="24" s="1"/>
  <c r="R351" i="24"/>
  <c r="S351" i="24" s="1"/>
  <c r="R352" i="24"/>
  <c r="S352" i="24" s="1"/>
  <c r="R353" i="24"/>
  <c r="S353" i="24" s="1"/>
  <c r="R354" i="24"/>
  <c r="S354" i="24" s="1"/>
  <c r="R355" i="24"/>
  <c r="S355" i="24" s="1"/>
  <c r="R356" i="24"/>
  <c r="S356" i="24" s="1"/>
  <c r="R357" i="24"/>
  <c r="S357" i="24" s="1"/>
  <c r="R358" i="24"/>
  <c r="S358" i="24" s="1"/>
  <c r="R359" i="24"/>
  <c r="S359" i="24" s="1"/>
  <c r="R360" i="24"/>
  <c r="S360" i="24" s="1"/>
  <c r="R361" i="24"/>
  <c r="S361" i="24" s="1"/>
  <c r="R362" i="24"/>
  <c r="S362" i="24" s="1"/>
  <c r="R363" i="24"/>
  <c r="S363" i="24" s="1"/>
  <c r="R364" i="24"/>
  <c r="S364" i="24" s="1"/>
  <c r="R1336" i="24"/>
  <c r="S1336" i="24" s="1"/>
  <c r="R365" i="24"/>
  <c r="S365" i="24" s="1"/>
  <c r="R366" i="24"/>
  <c r="S366" i="24" s="1"/>
  <c r="R367" i="24"/>
  <c r="S367" i="24" s="1"/>
  <c r="R368" i="24"/>
  <c r="S368" i="24" s="1"/>
  <c r="R1338" i="24"/>
  <c r="S1338" i="24" s="1"/>
  <c r="R1339" i="24"/>
  <c r="S1339" i="24" s="1"/>
  <c r="R369" i="24"/>
  <c r="S369" i="24" s="1"/>
  <c r="R370" i="24"/>
  <c r="S370" i="24" s="1"/>
  <c r="R1340" i="24"/>
  <c r="S1340" i="24" s="1"/>
  <c r="R371" i="24"/>
  <c r="S371" i="24" s="1"/>
  <c r="R372" i="24"/>
  <c r="S372" i="24" s="1"/>
  <c r="R1341" i="24"/>
  <c r="S1341" i="24" s="1"/>
  <c r="R373" i="24"/>
  <c r="S373" i="24" s="1"/>
  <c r="R1342" i="24"/>
  <c r="S1342" i="24" s="1"/>
  <c r="R1343" i="24"/>
  <c r="S1343" i="24" s="1"/>
  <c r="R374" i="24"/>
  <c r="S374" i="24" s="1"/>
  <c r="R1344" i="24"/>
  <c r="S1344" i="24" s="1"/>
  <c r="R1345" i="24"/>
  <c r="S1345" i="24" s="1"/>
  <c r="R1346" i="24"/>
  <c r="S1346" i="24" s="1"/>
  <c r="R1347" i="24"/>
  <c r="S1347" i="24" s="1"/>
  <c r="R375" i="24"/>
  <c r="S375" i="24" s="1"/>
  <c r="R376" i="24"/>
  <c r="S376" i="24" s="1"/>
  <c r="R377" i="24"/>
  <c r="S377" i="24" s="1"/>
  <c r="R1348" i="24"/>
  <c r="S1348" i="24" s="1"/>
  <c r="R1349" i="24"/>
  <c r="S1349" i="24" s="1"/>
  <c r="R1350" i="24"/>
  <c r="S1350" i="24" s="1"/>
  <c r="R1351" i="24"/>
  <c r="S1351" i="24" s="1"/>
  <c r="R378" i="24"/>
  <c r="S378" i="24" s="1"/>
  <c r="R379" i="24"/>
  <c r="S379" i="24" s="1"/>
  <c r="R1352" i="24"/>
  <c r="S1352" i="24" s="1"/>
  <c r="R380" i="24"/>
  <c r="S380" i="24" s="1"/>
  <c r="R381" i="24"/>
  <c r="S381" i="24" s="1"/>
  <c r="R382" i="24"/>
  <c r="S382" i="24" s="1"/>
  <c r="R1353" i="24"/>
  <c r="S1353" i="24" s="1"/>
  <c r="R383" i="24"/>
  <c r="S383" i="24" s="1"/>
  <c r="R384" i="24"/>
  <c r="S384" i="24" s="1"/>
  <c r="R1355" i="24"/>
  <c r="S1355" i="24" s="1"/>
  <c r="R2166" i="24"/>
  <c r="S2166" i="24" s="1"/>
  <c r="R2517" i="24"/>
  <c r="S2517" i="24" s="1"/>
  <c r="R2537" i="24"/>
  <c r="S2537" i="24" s="1"/>
  <c r="R2540" i="24"/>
  <c r="S2540" i="24" s="1"/>
  <c r="R1915" i="24"/>
  <c r="S1915" i="24" s="1"/>
  <c r="R1916" i="24"/>
  <c r="S1916" i="24" s="1"/>
  <c r="R2139" i="24"/>
  <c r="S2139" i="24" s="1"/>
  <c r="R2497" i="24"/>
  <c r="S2497" i="24" s="1"/>
  <c r="R1957" i="24"/>
  <c r="S1957" i="24" s="1"/>
  <c r="R2531" i="24"/>
  <c r="S2531" i="24" s="1"/>
  <c r="R2182" i="24"/>
  <c r="S2182" i="24" s="1"/>
  <c r="R1887" i="24"/>
  <c r="S1887" i="24" s="1"/>
  <c r="R2127" i="24"/>
  <c r="S2127" i="24" s="1"/>
  <c r="R1991" i="24"/>
  <c r="S1991" i="24" s="1"/>
  <c r="R1936" i="24"/>
  <c r="S1936" i="24" s="1"/>
  <c r="R2535" i="24"/>
  <c r="S2535" i="24" s="1"/>
  <c r="R2112" i="24"/>
  <c r="S2112" i="24" s="1"/>
  <c r="R1970" i="24"/>
  <c r="S1970" i="24" s="1"/>
  <c r="R2036" i="24"/>
  <c r="S2036" i="24" s="1"/>
  <c r="R1956" i="24"/>
  <c r="S1956" i="24" s="1"/>
  <c r="R1356" i="24"/>
  <c r="S1356" i="24" s="1"/>
  <c r="R385" i="24"/>
  <c r="S385" i="24" s="1"/>
  <c r="R386" i="24"/>
  <c r="S386" i="24" s="1"/>
  <c r="R1357" i="24"/>
  <c r="S1357" i="24" s="1"/>
  <c r="R1358" i="24"/>
  <c r="S1358" i="24" s="1"/>
  <c r="R1359" i="24"/>
  <c r="S1359" i="24" s="1"/>
  <c r="R387" i="24"/>
  <c r="S387" i="24" s="1"/>
  <c r="R1360" i="24"/>
  <c r="S1360" i="24" s="1"/>
  <c r="R1361" i="24"/>
  <c r="S1361" i="24" s="1"/>
  <c r="R388" i="24"/>
  <c r="S388" i="24" s="1"/>
  <c r="R389" i="24"/>
  <c r="S389" i="24" s="1"/>
  <c r="R1362" i="24"/>
  <c r="S1362" i="24" s="1"/>
  <c r="R390" i="24"/>
  <c r="S390" i="24" s="1"/>
  <c r="R391" i="24"/>
  <c r="S391" i="24" s="1"/>
  <c r="R392" i="24"/>
  <c r="S392" i="24" s="1"/>
  <c r="R393" i="24"/>
  <c r="S393" i="24" s="1"/>
  <c r="R394" i="24"/>
  <c r="S394" i="24" s="1"/>
  <c r="R395" i="24"/>
  <c r="S395" i="24" s="1"/>
  <c r="R396" i="24"/>
  <c r="S396" i="24" s="1"/>
  <c r="R397" i="24"/>
  <c r="S397" i="24" s="1"/>
  <c r="R1363" i="24"/>
  <c r="S1363" i="24" s="1"/>
  <c r="R398" i="24"/>
  <c r="S398" i="24" s="1"/>
  <c r="R399" i="24"/>
  <c r="S399" i="24" s="1"/>
  <c r="R400" i="24"/>
  <c r="S400" i="24" s="1"/>
  <c r="R401" i="24"/>
  <c r="S401" i="24" s="1"/>
  <c r="R402" i="24"/>
  <c r="S402" i="24" s="1"/>
  <c r="R403" i="24"/>
  <c r="S403" i="24" s="1"/>
  <c r="R404" i="24"/>
  <c r="S404" i="24" s="1"/>
  <c r="R405" i="24"/>
  <c r="S405" i="24" s="1"/>
  <c r="R406" i="24"/>
  <c r="S406" i="24" s="1"/>
  <c r="R407" i="24"/>
  <c r="S407" i="24" s="1"/>
  <c r="R408" i="24"/>
  <c r="S408" i="24" s="1"/>
  <c r="R409" i="24"/>
  <c r="S409" i="24" s="1"/>
  <c r="R410" i="24"/>
  <c r="S410" i="24" s="1"/>
  <c r="R411" i="24"/>
  <c r="S411" i="24" s="1"/>
  <c r="R412" i="24"/>
  <c r="S412" i="24" s="1"/>
  <c r="R413" i="24"/>
  <c r="S413" i="24" s="1"/>
  <c r="R414" i="24"/>
  <c r="S414" i="24" s="1"/>
  <c r="R1364" i="24"/>
  <c r="S1364" i="24" s="1"/>
  <c r="R415" i="24"/>
  <c r="S415" i="24" s="1"/>
  <c r="R1366" i="24"/>
  <c r="S1366" i="24" s="1"/>
  <c r="R416" i="24"/>
  <c r="S416" i="24" s="1"/>
  <c r="R417" i="24"/>
  <c r="S417" i="24" s="1"/>
  <c r="R1367" i="24"/>
  <c r="S1367" i="24" s="1"/>
  <c r="R2125" i="24"/>
  <c r="S2125" i="24" s="1"/>
  <c r="R1924" i="24"/>
  <c r="S1924" i="24" s="1"/>
  <c r="R2211" i="24"/>
  <c r="S2211" i="24" s="1"/>
  <c r="R2305" i="24"/>
  <c r="S2305" i="24" s="1"/>
  <c r="R1930" i="24"/>
  <c r="S1930" i="24" s="1"/>
  <c r="R2298" i="24"/>
  <c r="S2298" i="24" s="1"/>
  <c r="R1863" i="24"/>
  <c r="S1863" i="24" s="1"/>
  <c r="R2271" i="24"/>
  <c r="S2271" i="24" s="1"/>
  <c r="R2300" i="24"/>
  <c r="S2300" i="24" s="1"/>
  <c r="R2005" i="24"/>
  <c r="S2005" i="24" s="1"/>
  <c r="R2437" i="24"/>
  <c r="S2437" i="24" s="1"/>
  <c r="R2367" i="24"/>
  <c r="S2367" i="24" s="1"/>
  <c r="R1864" i="24"/>
  <c r="S1864" i="24" s="1"/>
  <c r="R2204" i="24"/>
  <c r="S2204" i="24" s="1"/>
  <c r="R2297" i="24"/>
  <c r="S2297" i="24" s="1"/>
  <c r="R2077" i="24"/>
  <c r="S2077" i="24" s="1"/>
  <c r="R2319" i="24"/>
  <c r="S2319" i="24" s="1"/>
  <c r="R2307" i="24"/>
  <c r="S2307" i="24" s="1"/>
  <c r="R2384" i="24"/>
  <c r="S2384" i="24" s="1"/>
  <c r="R1368" i="24"/>
  <c r="S1368" i="24" s="1"/>
  <c r="R2021" i="24"/>
  <c r="S2021" i="24" s="1"/>
  <c r="R2245" i="24"/>
  <c r="S2245" i="24" s="1"/>
  <c r="R1873" i="24"/>
  <c r="S1873" i="24" s="1"/>
  <c r="R2135" i="24"/>
  <c r="S2135" i="24" s="1"/>
  <c r="R2137" i="24"/>
  <c r="S2137" i="24" s="1"/>
  <c r="R1369" i="24"/>
  <c r="S1369" i="24" s="1"/>
  <c r="R2277" i="24"/>
  <c r="S2277" i="24" s="1"/>
  <c r="R2227" i="24"/>
  <c r="S2227" i="24" s="1"/>
  <c r="R2423" i="24"/>
  <c r="S2423" i="24" s="1"/>
  <c r="R1370" i="24"/>
  <c r="S1370" i="24" s="1"/>
  <c r="R418" i="24"/>
  <c r="S418" i="24" s="1"/>
  <c r="R419" i="24"/>
  <c r="S419" i="24" s="1"/>
  <c r="R420" i="24"/>
  <c r="S420" i="24" s="1"/>
  <c r="R421" i="24"/>
  <c r="S421" i="24" s="1"/>
  <c r="R422" i="24"/>
  <c r="S422" i="24" s="1"/>
  <c r="R423" i="24"/>
  <c r="S423" i="24" s="1"/>
  <c r="R424" i="24"/>
  <c r="S424" i="24" s="1"/>
  <c r="R1371" i="24"/>
  <c r="S1371" i="24" s="1"/>
  <c r="R1372" i="24"/>
  <c r="S1372" i="24" s="1"/>
  <c r="R1995" i="24"/>
  <c r="S1995" i="24" s="1"/>
  <c r="R2167" i="24"/>
  <c r="S2167" i="24" s="1"/>
  <c r="R2119" i="24"/>
  <c r="S2119" i="24" s="1"/>
  <c r="R2061" i="24"/>
  <c r="S2061" i="24" s="1"/>
  <c r="R2251" i="24"/>
  <c r="S2251" i="24" s="1"/>
  <c r="R1993" i="24"/>
  <c r="S1993" i="24" s="1"/>
  <c r="R1897" i="24"/>
  <c r="S1897" i="24" s="1"/>
  <c r="R2103" i="24"/>
  <c r="S2103" i="24" s="1"/>
  <c r="R2104" i="24"/>
  <c r="S2104" i="24" s="1"/>
  <c r="R1858" i="24"/>
  <c r="S1858" i="24" s="1"/>
  <c r="R2187" i="24"/>
  <c r="S2187" i="24" s="1"/>
  <c r="R2089" i="24"/>
  <c r="S2089" i="24" s="1"/>
  <c r="R1856" i="24"/>
  <c r="S1856" i="24" s="1"/>
  <c r="R2376" i="24"/>
  <c r="S2376" i="24" s="1"/>
  <c r="R1978" i="24"/>
  <c r="S1978" i="24" s="1"/>
  <c r="R2279" i="24"/>
  <c r="S2279" i="24" s="1"/>
  <c r="R2216" i="24"/>
  <c r="S2216" i="24" s="1"/>
  <c r="R1855" i="24"/>
  <c r="S1855" i="24" s="1"/>
  <c r="R1911" i="24"/>
  <c r="S1911" i="24" s="1"/>
  <c r="R1899" i="24"/>
  <c r="S1899" i="24" s="1"/>
  <c r="R2144" i="24"/>
  <c r="S2144" i="24" s="1"/>
  <c r="R1904" i="24"/>
  <c r="S1904" i="24" s="1"/>
  <c r="R1898" i="24"/>
  <c r="S1898" i="24" s="1"/>
  <c r="R2287" i="24"/>
  <c r="S2287" i="24" s="1"/>
  <c r="R2186" i="24"/>
  <c r="S2186" i="24" s="1"/>
  <c r="R1900" i="24"/>
  <c r="S1900" i="24" s="1"/>
  <c r="R1972" i="24"/>
  <c r="S1972" i="24" s="1"/>
  <c r="R2116" i="24"/>
  <c r="S2116" i="24" s="1"/>
  <c r="R2214" i="24"/>
  <c r="S2214" i="24" s="1"/>
  <c r="R2075" i="24"/>
  <c r="S2075" i="24" s="1"/>
  <c r="R1977" i="24"/>
  <c r="S1977" i="24" s="1"/>
  <c r="R2303" i="24"/>
  <c r="S2303" i="24" s="1"/>
  <c r="R2435" i="24"/>
  <c r="S2435" i="24" s="1"/>
  <c r="R2248" i="24"/>
  <c r="S2248" i="24" s="1"/>
  <c r="R1905" i="24"/>
  <c r="S1905" i="24" s="1"/>
  <c r="R1947" i="24"/>
  <c r="S1947" i="24" s="1"/>
  <c r="R2323" i="24"/>
  <c r="S2323" i="24" s="1"/>
  <c r="R2038" i="24"/>
  <c r="S2038" i="24" s="1"/>
  <c r="R1927" i="24"/>
  <c r="S1927" i="24" s="1"/>
  <c r="R1980" i="24"/>
  <c r="S1980" i="24" s="1"/>
  <c r="R2132" i="24"/>
  <c r="S2132" i="24" s="1"/>
  <c r="R2170" i="24"/>
  <c r="S2170" i="24" s="1"/>
  <c r="R2295" i="24"/>
  <c r="S2295" i="24" s="1"/>
  <c r="R2042" i="24"/>
  <c r="S2042" i="24" s="1"/>
  <c r="R2286" i="24"/>
  <c r="S2286" i="24" s="1"/>
  <c r="R2175" i="24"/>
  <c r="S2175" i="24" s="1"/>
  <c r="R1982" i="24"/>
  <c r="S1982" i="24" s="1"/>
  <c r="R2013" i="24"/>
  <c r="S2013" i="24" s="1"/>
  <c r="R2115" i="24"/>
  <c r="S2115" i="24" s="1"/>
  <c r="R2249" i="24"/>
  <c r="S2249" i="24" s="1"/>
  <c r="R2131" i="24"/>
  <c r="S2131" i="24" s="1"/>
  <c r="R2406" i="24"/>
  <c r="S2406" i="24" s="1"/>
  <c r="R2378" i="24"/>
  <c r="S2378" i="24" s="1"/>
  <c r="R2294" i="24"/>
  <c r="S2294" i="24" s="1"/>
  <c r="R2117" i="24"/>
  <c r="S2117" i="24" s="1"/>
  <c r="R2195" i="24"/>
  <c r="S2195" i="24" s="1"/>
  <c r="R2387" i="24"/>
  <c r="S2387" i="24" s="1"/>
  <c r="R2302" i="24"/>
  <c r="S2302" i="24" s="1"/>
  <c r="R2239" i="24"/>
  <c r="S2239" i="24" s="1"/>
  <c r="R1854" i="24"/>
  <c r="S1854" i="24" s="1"/>
  <c r="R2188" i="24"/>
  <c r="S2188" i="24" s="1"/>
  <c r="R2062" i="24"/>
  <c r="S2062" i="24" s="1"/>
  <c r="R1917" i="24"/>
  <c r="S1917" i="24" s="1"/>
  <c r="R2012" i="24"/>
  <c r="S2012" i="24" s="1"/>
  <c r="R2364" i="24"/>
  <c r="S2364" i="24" s="1"/>
  <c r="R1937" i="24"/>
  <c r="S1937" i="24" s="1"/>
  <c r="R2010" i="24"/>
  <c r="S2010" i="24" s="1"/>
  <c r="R1918" i="24"/>
  <c r="S1918" i="24" s="1"/>
  <c r="R2315" i="24"/>
  <c r="S2315" i="24" s="1"/>
  <c r="R1926" i="24"/>
  <c r="S1926" i="24" s="1"/>
  <c r="R1979" i="24"/>
  <c r="S1979" i="24" s="1"/>
  <c r="R1946" i="24"/>
  <c r="S1946" i="24" s="1"/>
  <c r="R2183" i="24"/>
  <c r="S2183" i="24" s="1"/>
  <c r="R1975" i="24"/>
  <c r="S1975" i="24" s="1"/>
  <c r="R2009" i="24"/>
  <c r="S2009" i="24" s="1"/>
  <c r="R2337" i="24"/>
  <c r="S2337" i="24" s="1"/>
  <c r="R2223" i="24"/>
  <c r="S2223" i="24" s="1"/>
  <c r="R1891" i="24"/>
  <c r="S1891" i="24" s="1"/>
  <c r="R2390" i="24"/>
  <c r="S2390" i="24" s="1"/>
  <c r="R2229" i="24"/>
  <c r="S2229" i="24" s="1"/>
  <c r="R2196" i="24"/>
  <c r="S2196" i="24" s="1"/>
  <c r="R1960" i="24"/>
  <c r="S1960" i="24" s="1"/>
  <c r="R2189" i="24"/>
  <c r="S2189" i="24" s="1"/>
  <c r="R425" i="24"/>
  <c r="S425" i="24" s="1"/>
  <c r="R426" i="24"/>
  <c r="S426" i="24" s="1"/>
  <c r="R427" i="24"/>
  <c r="S427" i="24" s="1"/>
  <c r="R428" i="24"/>
  <c r="S428" i="24" s="1"/>
  <c r="R1373" i="24"/>
  <c r="S1373" i="24" s="1"/>
  <c r="R1374" i="24"/>
  <c r="S1374" i="24" s="1"/>
  <c r="R1375" i="24"/>
  <c r="S1375" i="24" s="1"/>
  <c r="R429" i="24"/>
  <c r="S429" i="24" s="1"/>
  <c r="R430" i="24"/>
  <c r="S430" i="24" s="1"/>
  <c r="R431" i="24"/>
  <c r="S431" i="24" s="1"/>
  <c r="R1376" i="24"/>
  <c r="S1376" i="24" s="1"/>
  <c r="R432" i="24"/>
  <c r="S432" i="24" s="1"/>
  <c r="R433" i="24"/>
  <c r="S433" i="24" s="1"/>
  <c r="R434" i="24"/>
  <c r="S434" i="24" s="1"/>
  <c r="R435" i="24"/>
  <c r="S435" i="24" s="1"/>
  <c r="R1377" i="24"/>
  <c r="S1377" i="24" s="1"/>
  <c r="R436" i="24"/>
  <c r="S436" i="24" s="1"/>
  <c r="R437" i="24"/>
  <c r="S437" i="24" s="1"/>
  <c r="R438" i="24"/>
  <c r="S438" i="24" s="1"/>
  <c r="R1378" i="24"/>
  <c r="S1378" i="24" s="1"/>
  <c r="R1379" i="24"/>
  <c r="S1379" i="24" s="1"/>
  <c r="R439" i="24"/>
  <c r="S439" i="24" s="1"/>
  <c r="R440" i="24"/>
  <c r="S440" i="24" s="1"/>
  <c r="R441" i="24"/>
  <c r="S441" i="24" s="1"/>
  <c r="R1381" i="24"/>
  <c r="S1381" i="24" s="1"/>
  <c r="R442" i="24"/>
  <c r="S442" i="24" s="1"/>
  <c r="R443" i="24"/>
  <c r="S443" i="24" s="1"/>
  <c r="R1382" i="24"/>
  <c r="S1382" i="24" s="1"/>
  <c r="R444" i="24"/>
  <c r="S444" i="24" s="1"/>
  <c r="R445" i="24"/>
  <c r="S445" i="24" s="1"/>
  <c r="R1383" i="24"/>
  <c r="S1383" i="24" s="1"/>
  <c r="R446" i="24"/>
  <c r="S446" i="24" s="1"/>
  <c r="R1384" i="24"/>
  <c r="S1384" i="24" s="1"/>
  <c r="R447" i="24"/>
  <c r="S447" i="24" s="1"/>
  <c r="R1385" i="24"/>
  <c r="S1385" i="24" s="1"/>
  <c r="R448" i="24"/>
  <c r="S448" i="24" s="1"/>
  <c r="R449" i="24"/>
  <c r="S449" i="24" s="1"/>
  <c r="R450" i="24"/>
  <c r="S450" i="24" s="1"/>
  <c r="R451" i="24"/>
  <c r="S451" i="24" s="1"/>
  <c r="R1386" i="24"/>
  <c r="S1386" i="24" s="1"/>
  <c r="R1387" i="24"/>
  <c r="S1387" i="24" s="1"/>
  <c r="R1388" i="24"/>
  <c r="S1388" i="24" s="1"/>
  <c r="R452" i="24"/>
  <c r="S452" i="24" s="1"/>
  <c r="R453" i="24"/>
  <c r="S453" i="24" s="1"/>
  <c r="R454" i="24"/>
  <c r="S454" i="24" s="1"/>
  <c r="R455" i="24"/>
  <c r="S455" i="24" s="1"/>
  <c r="R456" i="24"/>
  <c r="S456" i="24" s="1"/>
  <c r="R1389" i="24"/>
  <c r="S1389" i="24" s="1"/>
  <c r="R457" i="24"/>
  <c r="S457" i="24" s="1"/>
  <c r="R458" i="24"/>
  <c r="S458" i="24" s="1"/>
  <c r="R459" i="24"/>
  <c r="S459" i="24" s="1"/>
  <c r="R460" i="24"/>
  <c r="S460" i="24" s="1"/>
  <c r="R461" i="24"/>
  <c r="S461" i="24" s="1"/>
  <c r="R462" i="24"/>
  <c r="S462" i="24" s="1"/>
  <c r="R463" i="24"/>
  <c r="S463" i="24" s="1"/>
  <c r="R464" i="24"/>
  <c r="S464" i="24" s="1"/>
  <c r="R465" i="24"/>
  <c r="S465" i="24" s="1"/>
  <c r="R466" i="24"/>
  <c r="S466" i="24" s="1"/>
  <c r="R467" i="24"/>
  <c r="S467" i="24" s="1"/>
  <c r="R468" i="24"/>
  <c r="S468" i="24" s="1"/>
  <c r="R469" i="24"/>
  <c r="S469" i="24" s="1"/>
  <c r="R470" i="24"/>
  <c r="S470" i="24" s="1"/>
  <c r="R471" i="24"/>
  <c r="S471" i="24" s="1"/>
  <c r="R472" i="24"/>
  <c r="S472" i="24" s="1"/>
  <c r="R2097" i="24"/>
  <c r="S2097" i="24" s="1"/>
  <c r="R1912" i="24"/>
  <c r="S1912" i="24" s="1"/>
  <c r="R2019" i="24"/>
  <c r="S2019" i="24" s="1"/>
  <c r="R1390" i="24"/>
  <c r="S1390" i="24" s="1"/>
  <c r="R1391" i="24"/>
  <c r="S1391" i="24" s="1"/>
  <c r="R1392" i="24"/>
  <c r="S1392" i="24" s="1"/>
  <c r="R1393" i="24"/>
  <c r="S1393" i="24" s="1"/>
  <c r="R1394" i="24"/>
  <c r="S1394" i="24" s="1"/>
  <c r="R1395" i="24"/>
  <c r="S1395" i="24" s="1"/>
  <c r="R1396" i="24"/>
  <c r="S1396" i="24" s="1"/>
  <c r="R1397" i="24"/>
  <c r="S1397" i="24" s="1"/>
  <c r="R1962" i="24"/>
  <c r="S1962" i="24" s="1"/>
  <c r="R2207" i="24"/>
  <c r="S2207" i="24" s="1"/>
  <c r="R2152" i="24"/>
  <c r="S2152" i="24" s="1"/>
  <c r="R2045" i="24"/>
  <c r="S2045" i="24" s="1"/>
  <c r="R1985" i="24"/>
  <c r="S1985" i="24" s="1"/>
  <c r="R2020" i="24"/>
  <c r="S2020" i="24" s="1"/>
  <c r="R2151" i="24"/>
  <c r="S2151" i="24" s="1"/>
  <c r="R2133" i="24"/>
  <c r="S2133" i="24" s="1"/>
  <c r="R2282" i="24"/>
  <c r="S2282" i="24" s="1"/>
  <c r="R2320" i="24"/>
  <c r="S2320" i="24" s="1"/>
  <c r="R2046" i="24"/>
  <c r="S2046" i="24" s="1"/>
  <c r="R2244" i="24"/>
  <c r="S2244" i="24" s="1"/>
  <c r="R1398" i="24"/>
  <c r="S1398" i="24" s="1"/>
  <c r="R473" i="24"/>
  <c r="S473" i="24" s="1"/>
  <c r="R474" i="24"/>
  <c r="S474" i="24" s="1"/>
  <c r="R475" i="24"/>
  <c r="S475" i="24" s="1"/>
  <c r="R476" i="24"/>
  <c r="S476" i="24" s="1"/>
  <c r="R477" i="24"/>
  <c r="S477" i="24" s="1"/>
  <c r="R478" i="24"/>
  <c r="S478" i="24" s="1"/>
  <c r="R1399" i="24"/>
  <c r="S1399" i="24" s="1"/>
  <c r="R479" i="24"/>
  <c r="S479" i="24" s="1"/>
  <c r="R1400" i="24"/>
  <c r="S1400" i="24" s="1"/>
  <c r="R480" i="24"/>
  <c r="S480" i="24" s="1"/>
  <c r="R481" i="24"/>
  <c r="S481" i="24" s="1"/>
  <c r="R1894" i="24"/>
  <c r="S1894" i="24" s="1"/>
  <c r="R2474" i="24"/>
  <c r="S2474" i="24" s="1"/>
  <c r="R1401" i="24"/>
  <c r="S1401" i="24" s="1"/>
  <c r="R482" i="24"/>
  <c r="S482" i="24" s="1"/>
  <c r="R483" i="24"/>
  <c r="S483" i="24" s="1"/>
  <c r="R484" i="24"/>
  <c r="S484" i="24" s="1"/>
  <c r="R485" i="24"/>
  <c r="S485" i="24" s="1"/>
  <c r="R486" i="24"/>
  <c r="S486" i="24" s="1"/>
  <c r="R487" i="24"/>
  <c r="S487" i="24" s="1"/>
  <c r="R2526" i="24"/>
  <c r="S2526" i="24" s="1"/>
  <c r="R2508" i="24"/>
  <c r="S2508" i="24" s="1"/>
  <c r="R2334" i="24"/>
  <c r="S2334" i="24" s="1"/>
  <c r="R1944" i="24"/>
  <c r="S1944" i="24" s="1"/>
  <c r="R2221" i="24"/>
  <c r="S2221" i="24" s="1"/>
  <c r="R488" i="24"/>
  <c r="S488" i="24" s="1"/>
  <c r="R489" i="24"/>
  <c r="S489" i="24" s="1"/>
  <c r="R490" i="24"/>
  <c r="S490" i="24" s="1"/>
  <c r="R491" i="24"/>
  <c r="S491" i="24" s="1"/>
  <c r="R492" i="24"/>
  <c r="S492" i="24" s="1"/>
  <c r="R493" i="24"/>
  <c r="S493" i="24" s="1"/>
  <c r="R494" i="24"/>
  <c r="S494" i="24" s="1"/>
  <c r="R495" i="24"/>
  <c r="S495" i="24" s="1"/>
  <c r="R496" i="24"/>
  <c r="S496" i="24" s="1"/>
  <c r="R497" i="24"/>
  <c r="S497" i="24" s="1"/>
  <c r="R498" i="24"/>
  <c r="S498" i="24" s="1"/>
  <c r="R499" i="24"/>
  <c r="S499" i="24" s="1"/>
  <c r="R500" i="24"/>
  <c r="S500" i="24" s="1"/>
  <c r="R501" i="24"/>
  <c r="S501" i="24" s="1"/>
  <c r="R502" i="24"/>
  <c r="S502" i="24" s="1"/>
  <c r="R503" i="24"/>
  <c r="S503" i="24" s="1"/>
  <c r="R1404" i="24"/>
  <c r="S1404" i="24" s="1"/>
  <c r="R504" i="24"/>
  <c r="S504" i="24" s="1"/>
  <c r="R505" i="24"/>
  <c r="S505" i="24" s="1"/>
  <c r="R1405" i="24"/>
  <c r="S1405" i="24" s="1"/>
  <c r="R506" i="24"/>
  <c r="S506" i="24" s="1"/>
  <c r="R507" i="24"/>
  <c r="S507" i="24" s="1"/>
  <c r="R508" i="24"/>
  <c r="S508" i="24" s="1"/>
  <c r="R509" i="24"/>
  <c r="S509" i="24" s="1"/>
  <c r="R1406" i="24"/>
  <c r="S1406" i="24" s="1"/>
  <c r="R1407" i="24"/>
  <c r="S1407" i="24" s="1"/>
  <c r="R1408" i="24"/>
  <c r="S1408" i="24" s="1"/>
  <c r="R1409" i="24"/>
  <c r="S1409" i="24" s="1"/>
  <c r="R1410" i="24"/>
  <c r="S1410" i="24" s="1"/>
  <c r="R1411" i="24"/>
  <c r="S1411" i="24" s="1"/>
  <c r="R1412" i="24"/>
  <c r="S1412" i="24" s="1"/>
  <c r="R1413" i="24"/>
  <c r="S1413" i="24" s="1"/>
  <c r="R1414" i="24"/>
  <c r="S1414" i="24" s="1"/>
  <c r="R1415" i="24"/>
  <c r="S1415" i="24" s="1"/>
  <c r="R510" i="24"/>
  <c r="S510" i="24" s="1"/>
  <c r="R1416" i="24"/>
  <c r="S1416" i="24" s="1"/>
  <c r="R1417" i="24"/>
  <c r="S1417" i="24" s="1"/>
  <c r="R1418" i="24"/>
  <c r="S1418" i="24" s="1"/>
  <c r="R1419" i="24"/>
  <c r="S1419" i="24" s="1"/>
  <c r="R1420" i="24"/>
  <c r="S1420" i="24" s="1"/>
  <c r="R1422" i="24"/>
  <c r="S1422" i="24" s="1"/>
  <c r="R1958" i="24"/>
  <c r="S1958" i="24" s="1"/>
  <c r="R1423" i="24"/>
  <c r="S1423" i="24" s="1"/>
  <c r="R1424" i="24"/>
  <c r="S1424" i="24" s="1"/>
  <c r="R1425" i="24"/>
  <c r="S1425" i="24" s="1"/>
  <c r="R1426" i="24"/>
  <c r="S1426" i="24" s="1"/>
  <c r="R511" i="24"/>
  <c r="S511" i="24" s="1"/>
  <c r="R512" i="24"/>
  <c r="S512" i="24" s="1"/>
  <c r="R513" i="24"/>
  <c r="S513" i="24" s="1"/>
  <c r="R514" i="24"/>
  <c r="S514" i="24" s="1"/>
  <c r="R515" i="24"/>
  <c r="S515" i="24" s="1"/>
  <c r="R516" i="24"/>
  <c r="S516" i="24" s="1"/>
  <c r="R517" i="24"/>
  <c r="S517" i="24" s="1"/>
  <c r="R518" i="24"/>
  <c r="S518" i="24" s="1"/>
  <c r="R519" i="24"/>
  <c r="S519" i="24" s="1"/>
  <c r="R520" i="24"/>
  <c r="S520" i="24" s="1"/>
  <c r="R1427" i="24"/>
  <c r="S1427" i="24" s="1"/>
  <c r="R521" i="24"/>
  <c r="S521" i="24" s="1"/>
  <c r="R522" i="24"/>
  <c r="S522" i="24" s="1"/>
  <c r="R523" i="24"/>
  <c r="S523" i="24" s="1"/>
  <c r="R2430" i="24"/>
  <c r="S2430" i="24" s="1"/>
  <c r="R1954" i="24"/>
  <c r="S1954" i="24" s="1"/>
  <c r="R1999" i="24"/>
  <c r="S1999" i="24" s="1"/>
  <c r="R2007" i="24"/>
  <c r="S2007" i="24" s="1"/>
  <c r="R2499" i="24"/>
  <c r="S2499" i="24" s="1"/>
  <c r="R2475" i="24"/>
  <c r="S2475" i="24" s="1"/>
  <c r="R1941" i="24"/>
  <c r="S1941" i="24" s="1"/>
  <c r="R1428" i="24"/>
  <c r="S1428" i="24" s="1"/>
  <c r="R524" i="24"/>
  <c r="S524" i="24" s="1"/>
  <c r="R525" i="24"/>
  <c r="S525" i="24" s="1"/>
  <c r="R1429" i="24"/>
  <c r="S1429" i="24" s="1"/>
  <c r="R1430" i="24"/>
  <c r="S1430" i="24" s="1"/>
  <c r="R526" i="24"/>
  <c r="S526" i="24" s="1"/>
  <c r="R1431" i="24"/>
  <c r="S1431" i="24" s="1"/>
  <c r="R527" i="24"/>
  <c r="S527" i="24" s="1"/>
  <c r="R528" i="24"/>
  <c r="S528" i="24" s="1"/>
  <c r="R529" i="24"/>
  <c r="S529" i="24" s="1"/>
  <c r="R1432" i="24"/>
  <c r="S1432" i="24" s="1"/>
  <c r="R530" i="24"/>
  <c r="S530" i="24" s="1"/>
  <c r="R1433" i="24"/>
  <c r="S1433" i="24" s="1"/>
  <c r="R1434" i="24"/>
  <c r="S1434" i="24" s="1"/>
  <c r="R1907" i="24"/>
  <c r="S1907" i="24" s="1"/>
  <c r="R1950" i="24"/>
  <c r="S1950" i="24" s="1"/>
  <c r="R531" i="24"/>
  <c r="S531" i="24" s="1"/>
  <c r="R532" i="24"/>
  <c r="S532" i="24" s="1"/>
  <c r="R533" i="24"/>
  <c r="S533" i="24" s="1"/>
  <c r="R534" i="24"/>
  <c r="S534" i="24" s="1"/>
  <c r="R535" i="24"/>
  <c r="S535" i="24" s="1"/>
  <c r="R536" i="24"/>
  <c r="S536" i="24" s="1"/>
  <c r="R1435" i="24"/>
  <c r="S1435" i="24" s="1"/>
  <c r="R537" i="24"/>
  <c r="S537" i="24" s="1"/>
  <c r="R1436" i="24"/>
  <c r="S1436" i="24" s="1"/>
  <c r="R538" i="24"/>
  <c r="S538" i="24" s="1"/>
  <c r="R539" i="24"/>
  <c r="S539" i="24" s="1"/>
  <c r="R540" i="24"/>
  <c r="S540" i="24" s="1"/>
  <c r="R2450" i="24"/>
  <c r="S2450" i="24" s="1"/>
  <c r="R1437" i="24"/>
  <c r="S1437" i="24" s="1"/>
  <c r="R541" i="24"/>
  <c r="S541" i="24" s="1"/>
  <c r="R542" i="24"/>
  <c r="S542" i="24" s="1"/>
  <c r="R543" i="24"/>
  <c r="S543" i="24" s="1"/>
  <c r="R1438" i="24"/>
  <c r="S1438" i="24" s="1"/>
  <c r="R544" i="24"/>
  <c r="S544" i="24" s="1"/>
  <c r="R545" i="24"/>
  <c r="S545" i="24" s="1"/>
  <c r="R1439" i="24"/>
  <c r="S1439" i="24" s="1"/>
  <c r="R1440" i="24"/>
  <c r="S1440" i="24" s="1"/>
  <c r="R546" i="24"/>
  <c r="S546" i="24" s="1"/>
  <c r="R1441" i="24"/>
  <c r="S1441" i="24" s="1"/>
  <c r="R547" i="24"/>
  <c r="S547" i="24" s="1"/>
  <c r="R548" i="24"/>
  <c r="S548" i="24" s="1"/>
  <c r="R1442" i="24"/>
  <c r="S1442" i="24" s="1"/>
  <c r="R549" i="24"/>
  <c r="S549" i="24" s="1"/>
  <c r="R550" i="24"/>
  <c r="S550" i="24" s="1"/>
  <c r="R551" i="24"/>
  <c r="S551" i="24" s="1"/>
  <c r="R1443" i="24"/>
  <c r="S1443" i="24" s="1"/>
  <c r="R1444" i="24"/>
  <c r="S1444" i="24" s="1"/>
  <c r="R1445" i="24"/>
  <c r="S1445" i="24" s="1"/>
  <c r="R2451" i="24"/>
  <c r="S2451" i="24" s="1"/>
  <c r="R552" i="24"/>
  <c r="S552" i="24" s="1"/>
  <c r="R1446" i="24"/>
  <c r="S1446" i="24" s="1"/>
  <c r="R1447" i="24"/>
  <c r="S1447" i="24" s="1"/>
  <c r="R1448" i="24"/>
  <c r="S1448" i="24" s="1"/>
  <c r="R553" i="24"/>
  <c r="S553" i="24" s="1"/>
  <c r="R1449" i="24"/>
  <c r="S1449" i="24" s="1"/>
  <c r="R1450" i="24"/>
  <c r="S1450" i="24" s="1"/>
  <c r="R554" i="24"/>
  <c r="S554" i="24" s="1"/>
  <c r="R555" i="24"/>
  <c r="S555" i="24" s="1"/>
  <c r="R1451" i="24"/>
  <c r="S1451" i="24" s="1"/>
  <c r="R1452" i="24"/>
  <c r="S1452" i="24" s="1"/>
  <c r="R1453" i="24"/>
  <c r="S1453" i="24" s="1"/>
  <c r="R1454" i="24"/>
  <c r="S1454" i="24" s="1"/>
  <c r="R556" i="24"/>
  <c r="S556" i="24" s="1"/>
  <c r="R557" i="24"/>
  <c r="S557" i="24" s="1"/>
  <c r="R1455" i="24"/>
  <c r="S1455" i="24" s="1"/>
  <c r="R558" i="24"/>
  <c r="S558" i="24" s="1"/>
  <c r="R1456" i="24"/>
  <c r="S1456" i="24" s="1"/>
  <c r="R559" i="24"/>
  <c r="S559" i="24" s="1"/>
  <c r="R1457" i="24"/>
  <c r="S1457" i="24" s="1"/>
  <c r="R560" i="24"/>
  <c r="S560" i="24" s="1"/>
  <c r="R1458" i="24"/>
  <c r="S1458" i="24" s="1"/>
  <c r="R561" i="24"/>
  <c r="S561" i="24" s="1"/>
  <c r="R562" i="24"/>
  <c r="S562" i="24" s="1"/>
  <c r="R1459" i="24"/>
  <c r="S1459" i="24" s="1"/>
  <c r="R563" i="24"/>
  <c r="S563" i="24" s="1"/>
  <c r="R1460" i="24"/>
  <c r="S1460" i="24" s="1"/>
  <c r="R564" i="24"/>
  <c r="S564" i="24" s="1"/>
  <c r="R1461" i="24"/>
  <c r="S1461" i="24" s="1"/>
  <c r="R565" i="24"/>
  <c r="S565" i="24" s="1"/>
  <c r="R1462" i="24"/>
  <c r="S1462" i="24" s="1"/>
  <c r="R566" i="24"/>
  <c r="S566" i="24" s="1"/>
  <c r="R1463" i="24"/>
  <c r="S1463" i="24" s="1"/>
  <c r="R567" i="24"/>
  <c r="S567" i="24" s="1"/>
  <c r="R568" i="24"/>
  <c r="S568" i="24" s="1"/>
  <c r="R1464" i="24"/>
  <c r="S1464" i="24" s="1"/>
  <c r="R569" i="24"/>
  <c r="S569" i="24" s="1"/>
  <c r="R570" i="24"/>
  <c r="S570" i="24" s="1"/>
  <c r="R571" i="24"/>
  <c r="S571" i="24" s="1"/>
  <c r="R572" i="24"/>
  <c r="S572" i="24" s="1"/>
  <c r="R573" i="24"/>
  <c r="S573" i="24" s="1"/>
  <c r="R574" i="24"/>
  <c r="S574" i="24" s="1"/>
  <c r="R575" i="24"/>
  <c r="S575" i="24" s="1"/>
  <c r="R1465" i="24"/>
  <c r="S1465" i="24" s="1"/>
  <c r="R1466" i="24"/>
  <c r="S1466" i="24" s="1"/>
  <c r="R576" i="24"/>
  <c r="S576" i="24" s="1"/>
  <c r="R2235" i="24"/>
  <c r="S2235" i="24" s="1"/>
  <c r="R2310" i="24"/>
  <c r="S2310" i="24" s="1"/>
  <c r="R1467" i="24"/>
  <c r="S1467" i="24" s="1"/>
  <c r="R1919" i="24"/>
  <c r="S1919" i="24" s="1"/>
  <c r="R2176" i="24"/>
  <c r="S2176" i="24" s="1"/>
  <c r="R2093" i="24"/>
  <c r="S2093" i="24" s="1"/>
  <c r="R2318" i="24"/>
  <c r="S2318" i="24" s="1"/>
  <c r="R2366" i="24"/>
  <c r="S2366" i="24" s="1"/>
  <c r="R2407" i="24"/>
  <c r="S2407" i="24" s="1"/>
  <c r="R2018" i="24"/>
  <c r="S2018" i="24" s="1"/>
  <c r="R2146" i="24"/>
  <c r="S2146" i="24" s="1"/>
  <c r="R2177" i="24"/>
  <c r="S2177" i="24" s="1"/>
  <c r="R2325" i="24"/>
  <c r="S2325" i="24" s="1"/>
  <c r="R1913" i="24"/>
  <c r="S1913" i="24" s="1"/>
  <c r="R2217" i="24"/>
  <c r="S2217" i="24" s="1"/>
  <c r="R1468" i="24"/>
  <c r="S1468" i="24" s="1"/>
  <c r="R1469" i="24"/>
  <c r="S1469" i="24" s="1"/>
  <c r="R1906" i="24"/>
  <c r="S1906" i="24" s="1"/>
  <c r="R2288" i="24"/>
  <c r="S2288" i="24" s="1"/>
  <c r="R2120" i="24"/>
  <c r="S2120" i="24" s="1"/>
  <c r="R1861" i="24"/>
  <c r="S1861" i="24" s="1"/>
  <c r="R1470" i="24"/>
  <c r="S1470" i="24" s="1"/>
  <c r="R1879" i="24"/>
  <c r="S1879" i="24" s="1"/>
  <c r="R2219" i="24"/>
  <c r="S2219" i="24" s="1"/>
  <c r="R2444" i="24"/>
  <c r="S2444" i="24" s="1"/>
  <c r="R2263" i="24"/>
  <c r="S2263" i="24" s="1"/>
  <c r="R2100" i="24"/>
  <c r="S2100" i="24" s="1"/>
  <c r="R2264" i="24"/>
  <c r="S2264" i="24" s="1"/>
  <c r="R2246" i="24"/>
  <c r="S2246" i="24" s="1"/>
  <c r="R2262" i="24"/>
  <c r="S2262" i="24" s="1"/>
  <c r="R2179" i="24"/>
  <c r="S2179" i="24" s="1"/>
  <c r="R2209" i="24"/>
  <c r="S2209" i="24" s="1"/>
  <c r="R2124" i="24"/>
  <c r="S2124" i="24" s="1"/>
  <c r="R1471" i="24"/>
  <c r="S1471" i="24" s="1"/>
  <c r="R577" i="24"/>
  <c r="S577" i="24" s="1"/>
  <c r="R578" i="24"/>
  <c r="S578" i="24" s="1"/>
  <c r="R1472" i="24"/>
  <c r="S1472" i="24" s="1"/>
  <c r="R579" i="24"/>
  <c r="S579" i="24" s="1"/>
  <c r="R580" i="24"/>
  <c r="S580" i="24" s="1"/>
  <c r="R581" i="24"/>
  <c r="S581" i="24" s="1"/>
  <c r="R582" i="24"/>
  <c r="S582" i="24" s="1"/>
  <c r="R583" i="24"/>
  <c r="S583" i="24" s="1"/>
  <c r="R584" i="24"/>
  <c r="S584" i="24" s="1"/>
  <c r="R1473" i="24"/>
  <c r="S1473" i="24" s="1"/>
  <c r="R585" i="24"/>
  <c r="S585" i="24" s="1"/>
  <c r="R586" i="24"/>
  <c r="S586" i="24" s="1"/>
  <c r="R1474" i="24"/>
  <c r="S1474" i="24" s="1"/>
  <c r="R587" i="24"/>
  <c r="S587" i="24" s="1"/>
  <c r="R588" i="24"/>
  <c r="S588" i="24" s="1"/>
  <c r="R2047" i="24"/>
  <c r="S2047" i="24" s="1"/>
  <c r="R1475" i="24"/>
  <c r="S1475" i="24" s="1"/>
  <c r="R1989" i="24"/>
  <c r="S1989" i="24" s="1"/>
  <c r="R1878" i="24"/>
  <c r="S1878" i="24" s="1"/>
  <c r="R1882" i="24"/>
  <c r="S1882" i="24" s="1"/>
  <c r="R1942" i="24"/>
  <c r="S1942" i="24" s="1"/>
  <c r="R2110" i="24"/>
  <c r="S2110" i="24" s="1"/>
  <c r="R2523" i="24"/>
  <c r="S2523" i="24" s="1"/>
  <c r="R2051" i="24"/>
  <c r="S2051" i="24" s="1"/>
  <c r="R2487" i="24"/>
  <c r="S2487" i="24" s="1"/>
  <c r="R1990" i="24"/>
  <c r="S1990" i="24" s="1"/>
  <c r="R2493" i="24"/>
  <c r="S2493" i="24" s="1"/>
  <c r="R2023" i="24"/>
  <c r="S2023" i="24" s="1"/>
  <c r="R1955" i="24"/>
  <c r="S1955" i="24" s="1"/>
  <c r="R2052" i="24"/>
  <c r="S2052" i="24" s="1"/>
  <c r="R2101" i="24"/>
  <c r="S2101" i="24" s="1"/>
  <c r="R1901" i="24"/>
  <c r="S1901" i="24" s="1"/>
  <c r="R2265" i="24"/>
  <c r="S2265" i="24" s="1"/>
  <c r="R2000" i="24"/>
  <c r="S2000" i="24" s="1"/>
  <c r="R2067" i="24"/>
  <c r="S2067" i="24" s="1"/>
  <c r="R589" i="24"/>
  <c r="S589" i="24" s="1"/>
  <c r="R590" i="24"/>
  <c r="S590" i="24" s="1"/>
  <c r="R591" i="24"/>
  <c r="S591" i="24" s="1"/>
  <c r="R592" i="24"/>
  <c r="S592" i="24" s="1"/>
  <c r="R593" i="24"/>
  <c r="S593" i="24" s="1"/>
  <c r="R594" i="24"/>
  <c r="S594" i="24" s="1"/>
  <c r="R595" i="24"/>
  <c r="S595" i="24" s="1"/>
  <c r="R596" i="24"/>
  <c r="S596" i="24" s="1"/>
  <c r="R597" i="24"/>
  <c r="S597" i="24" s="1"/>
  <c r="R598" i="24"/>
  <c r="S598" i="24" s="1"/>
  <c r="R599" i="24"/>
  <c r="S599" i="24" s="1"/>
  <c r="R600" i="24"/>
  <c r="S600" i="24" s="1"/>
  <c r="R601" i="24"/>
  <c r="S601" i="24" s="1"/>
  <c r="R602" i="24"/>
  <c r="S602" i="24" s="1"/>
  <c r="R603" i="24"/>
  <c r="S603" i="24" s="1"/>
  <c r="R1903" i="24"/>
  <c r="S1903" i="24" s="1"/>
  <c r="R1853" i="24"/>
  <c r="S1853" i="24" s="1"/>
  <c r="R2285" i="24"/>
  <c r="S2285" i="24" s="1"/>
  <c r="R1852" i="24"/>
  <c r="S1852" i="24" s="1"/>
  <c r="R2054" i="24"/>
  <c r="S2054" i="24" s="1"/>
  <c r="R604" i="24"/>
  <c r="S604" i="24" s="1"/>
  <c r="R605" i="24"/>
  <c r="S605" i="24" s="1"/>
  <c r="R606" i="24"/>
  <c r="S606" i="24" s="1"/>
  <c r="R607" i="24"/>
  <c r="S607" i="24" s="1"/>
  <c r="R608" i="24"/>
  <c r="S608" i="24" s="1"/>
  <c r="R609" i="24"/>
  <c r="S609" i="24" s="1"/>
  <c r="R610" i="24"/>
  <c r="S610" i="24" s="1"/>
  <c r="R611" i="24"/>
  <c r="S611" i="24" s="1"/>
  <c r="R612" i="24"/>
  <c r="S612" i="24" s="1"/>
  <c r="R613" i="24"/>
  <c r="S613" i="24" s="1"/>
  <c r="R614" i="24"/>
  <c r="S614" i="24" s="1"/>
  <c r="R615" i="24"/>
  <c r="S615" i="24" s="1"/>
  <c r="R616" i="24"/>
  <c r="S616" i="24" s="1"/>
  <c r="R1479" i="24"/>
  <c r="S1479" i="24" s="1"/>
  <c r="R617" i="24"/>
  <c r="S617" i="24" s="1"/>
  <c r="R618" i="24"/>
  <c r="S618" i="24" s="1"/>
  <c r="R619" i="24"/>
  <c r="S619" i="24" s="1"/>
  <c r="R620" i="24"/>
  <c r="S620" i="24" s="1"/>
  <c r="R621" i="24"/>
  <c r="S621" i="24" s="1"/>
  <c r="R622" i="24"/>
  <c r="S622" i="24" s="1"/>
  <c r="R623" i="24"/>
  <c r="S623" i="24" s="1"/>
  <c r="R624" i="24"/>
  <c r="S624" i="24" s="1"/>
  <c r="R625" i="24"/>
  <c r="S625" i="24" s="1"/>
  <c r="R626" i="24"/>
  <c r="S626" i="24" s="1"/>
  <c r="R627" i="24"/>
  <c r="S627" i="24" s="1"/>
  <c r="R628" i="24"/>
  <c r="S628" i="24" s="1"/>
  <c r="R629" i="24"/>
  <c r="S629" i="24" s="1"/>
  <c r="R1481" i="24"/>
  <c r="S1481" i="24" s="1"/>
  <c r="R630" i="24"/>
  <c r="S630" i="24" s="1"/>
  <c r="R631" i="24"/>
  <c r="S631" i="24" s="1"/>
  <c r="R632" i="24"/>
  <c r="S632" i="24" s="1"/>
  <c r="R633" i="24"/>
  <c r="S633" i="24" s="1"/>
  <c r="R634" i="24"/>
  <c r="S634" i="24" s="1"/>
  <c r="R635" i="24"/>
  <c r="S635" i="24" s="1"/>
  <c r="R636" i="24"/>
  <c r="S636" i="24" s="1"/>
  <c r="R637" i="24"/>
  <c r="S637" i="24" s="1"/>
  <c r="R638" i="24"/>
  <c r="S638" i="24" s="1"/>
  <c r="R639" i="24"/>
  <c r="S639" i="24" s="1"/>
  <c r="R640" i="24"/>
  <c r="S640" i="24" s="1"/>
  <c r="R641" i="24"/>
  <c r="S641" i="24" s="1"/>
  <c r="R642" i="24"/>
  <c r="S642" i="24" s="1"/>
  <c r="R1483" i="24"/>
  <c r="S1483" i="24" s="1"/>
  <c r="R1484" i="24"/>
  <c r="S1484" i="24" s="1"/>
  <c r="R1485" i="24"/>
  <c r="S1485" i="24" s="1"/>
  <c r="R1486" i="24"/>
  <c r="S1486" i="24" s="1"/>
  <c r="R1487" i="24"/>
  <c r="S1487" i="24" s="1"/>
  <c r="R1488" i="24"/>
  <c r="S1488" i="24" s="1"/>
  <c r="R643" i="24"/>
  <c r="S643" i="24" s="1"/>
  <c r="R1489" i="24"/>
  <c r="S1489" i="24" s="1"/>
  <c r="R644" i="24"/>
  <c r="S644" i="24" s="1"/>
  <c r="R1490" i="24"/>
  <c r="S1490" i="24" s="1"/>
  <c r="R1491" i="24"/>
  <c r="S1491" i="24" s="1"/>
  <c r="R1492" i="24"/>
  <c r="S1492" i="24" s="1"/>
  <c r="R1493" i="24"/>
  <c r="S1493" i="24" s="1"/>
  <c r="R1494" i="24"/>
  <c r="S1494" i="24" s="1"/>
  <c r="R1495" i="24"/>
  <c r="S1495" i="24" s="1"/>
  <c r="R1496" i="24"/>
  <c r="S1496" i="24" s="1"/>
  <c r="R1497" i="24"/>
  <c r="S1497" i="24" s="1"/>
  <c r="R1498" i="24"/>
  <c r="S1498" i="24" s="1"/>
  <c r="R645" i="24"/>
  <c r="S645" i="24" s="1"/>
  <c r="R1499" i="24"/>
  <c r="S1499" i="24" s="1"/>
  <c r="R1500" i="24"/>
  <c r="S1500" i="24" s="1"/>
  <c r="R1501" i="24"/>
  <c r="S1501" i="24" s="1"/>
  <c r="R1502" i="24"/>
  <c r="S1502" i="24" s="1"/>
  <c r="R1503" i="24"/>
  <c r="S1503" i="24" s="1"/>
  <c r="R1504" i="24"/>
  <c r="S1504" i="24" s="1"/>
  <c r="R1505" i="24"/>
  <c r="S1505" i="24" s="1"/>
  <c r="R1506" i="24"/>
  <c r="S1506" i="24" s="1"/>
  <c r="R2082" i="24"/>
  <c r="S2082" i="24" s="1"/>
  <c r="R1872" i="24"/>
  <c r="S1872" i="24" s="1"/>
  <c r="R646" i="24"/>
  <c r="S646" i="24" s="1"/>
  <c r="R647" i="24"/>
  <c r="S647" i="24" s="1"/>
  <c r="R1507" i="24"/>
  <c r="S1507" i="24" s="1"/>
  <c r="R648" i="24"/>
  <c r="S648" i="24" s="1"/>
  <c r="R649" i="24"/>
  <c r="S649" i="24" s="1"/>
  <c r="R650" i="24"/>
  <c r="S650" i="24" s="1"/>
  <c r="R651" i="24"/>
  <c r="S651" i="24" s="1"/>
  <c r="R652" i="24"/>
  <c r="S652" i="24" s="1"/>
  <c r="R1509" i="24"/>
  <c r="S1509" i="24" s="1"/>
  <c r="R653" i="24"/>
  <c r="S653" i="24" s="1"/>
  <c r="R2241" i="24"/>
  <c r="S2241" i="24" s="1"/>
  <c r="R1862" i="24"/>
  <c r="S1862" i="24" s="1"/>
  <c r="R1974" i="24"/>
  <c r="S1974" i="24" s="1"/>
  <c r="R1920" i="24"/>
  <c r="S1920" i="24" s="1"/>
  <c r="R2202" i="24"/>
  <c r="S2202" i="24" s="1"/>
  <c r="R2329" i="24"/>
  <c r="S2329" i="24" s="1"/>
  <c r="R1983" i="24"/>
  <c r="S1983" i="24" s="1"/>
  <c r="R2004" i="24"/>
  <c r="S2004" i="24" s="1"/>
  <c r="R2203" i="24"/>
  <c r="S2203" i="24" s="1"/>
  <c r="R2031" i="24"/>
  <c r="S2031" i="24" s="1"/>
  <c r="R2328" i="24"/>
  <c r="S2328" i="24" s="1"/>
  <c r="R2017" i="24"/>
  <c r="S2017" i="24" s="1"/>
  <c r="R2094" i="24"/>
  <c r="S2094" i="24" s="1"/>
  <c r="R2269" i="24"/>
  <c r="S2269" i="24" s="1"/>
  <c r="R1939" i="24"/>
  <c r="S1939" i="24" s="1"/>
  <c r="R2044" i="24"/>
  <c r="S2044" i="24" s="1"/>
  <c r="R2365" i="24"/>
  <c r="S2365" i="24" s="1"/>
  <c r="R2327" i="24"/>
  <c r="S2327" i="24" s="1"/>
  <c r="R654" i="24"/>
  <c r="S654" i="24" s="1"/>
  <c r="R1510" i="24"/>
  <c r="S1510" i="24" s="1"/>
  <c r="R1511" i="24"/>
  <c r="S1511" i="24" s="1"/>
  <c r="R1512" i="24"/>
  <c r="S1512" i="24" s="1"/>
  <c r="R1513" i="24"/>
  <c r="S1513" i="24" s="1"/>
  <c r="R655" i="24"/>
  <c r="S655" i="24" s="1"/>
  <c r="R1514" i="24"/>
  <c r="S1514" i="24" s="1"/>
  <c r="R1515" i="24"/>
  <c r="S1515" i="24" s="1"/>
  <c r="R1516" i="24"/>
  <c r="S1516" i="24" s="1"/>
  <c r="R1517" i="24"/>
  <c r="S1517" i="24" s="1"/>
  <c r="R656" i="24"/>
  <c r="S656" i="24" s="1"/>
  <c r="R1518" i="24"/>
  <c r="S1518" i="24" s="1"/>
  <c r="R657" i="24"/>
  <c r="S657" i="24" s="1"/>
  <c r="R658" i="24"/>
  <c r="S658" i="24" s="1"/>
  <c r="R659" i="24"/>
  <c r="S659" i="24" s="1"/>
  <c r="R1519" i="24"/>
  <c r="S1519" i="24" s="1"/>
  <c r="R1520" i="24"/>
  <c r="S1520" i="24" s="1"/>
  <c r="R660" i="24"/>
  <c r="S660" i="24" s="1"/>
  <c r="R1521" i="24"/>
  <c r="S1521" i="24" s="1"/>
  <c r="R1522" i="24"/>
  <c r="S1522" i="24" s="1"/>
  <c r="R2452" i="24"/>
  <c r="S2452" i="24" s="1"/>
  <c r="R1523" i="24"/>
  <c r="S1523" i="24" s="1"/>
  <c r="R1524" i="24"/>
  <c r="S1524" i="24" s="1"/>
  <c r="R2349" i="24"/>
  <c r="S2349" i="24" s="1"/>
  <c r="R2353" i="24"/>
  <c r="S2353" i="24" s="1"/>
  <c r="R1525" i="24"/>
  <c r="S1525" i="24" s="1"/>
  <c r="R661" i="24"/>
  <c r="S661" i="24" s="1"/>
  <c r="R662" i="24"/>
  <c r="S662" i="24" s="1"/>
  <c r="R663" i="24"/>
  <c r="S663" i="24" s="1"/>
  <c r="R664" i="24"/>
  <c r="S664" i="24" s="1"/>
  <c r="R665" i="24"/>
  <c r="S665" i="24" s="1"/>
  <c r="R666" i="24"/>
  <c r="S666" i="24" s="1"/>
  <c r="R2522" i="24"/>
  <c r="S2522" i="24" s="1"/>
  <c r="R2035" i="24"/>
  <c r="S2035" i="24" s="1"/>
  <c r="R1527" i="24"/>
  <c r="S1527" i="24" s="1"/>
  <c r="R667" i="24"/>
  <c r="S667" i="24" s="1"/>
  <c r="R668" i="24"/>
  <c r="S668" i="24" s="1"/>
  <c r="R669" i="24"/>
  <c r="S669" i="24" s="1"/>
  <c r="R1528" i="24"/>
  <c r="S1528" i="24" s="1"/>
  <c r="R670" i="24"/>
  <c r="S670" i="24" s="1"/>
  <c r="R671" i="24"/>
  <c r="S671" i="24" s="1"/>
  <c r="R11" i="24"/>
  <c r="S11" i="24" s="1"/>
  <c r="R672" i="24"/>
  <c r="S672" i="24" s="1"/>
  <c r="R1529" i="24"/>
  <c r="S1529" i="24" s="1"/>
  <c r="R1530" i="24"/>
  <c r="S1530" i="24" s="1"/>
  <c r="R1531" i="24"/>
  <c r="S1531" i="24" s="1"/>
  <c r="R673" i="24"/>
  <c r="S673" i="24" s="1"/>
  <c r="R1532" i="24"/>
  <c r="S1532" i="24" s="1"/>
  <c r="R674" i="24"/>
  <c r="S674" i="24" s="1"/>
  <c r="R675" i="24"/>
  <c r="S675" i="24" s="1"/>
  <c r="R676" i="24"/>
  <c r="S676" i="24" s="1"/>
  <c r="R1533" i="24"/>
  <c r="S1533" i="24" s="1"/>
  <c r="R1964" i="24"/>
  <c r="S1964" i="24" s="1"/>
  <c r="R2085" i="24"/>
  <c r="S2085" i="24" s="1"/>
  <c r="R2160" i="24"/>
  <c r="S2160" i="24" s="1"/>
  <c r="R2033" i="24"/>
  <c r="S2033" i="24" s="1"/>
  <c r="R2261" i="24"/>
  <c r="S2261" i="24" s="1"/>
  <c r="R2341" i="24"/>
  <c r="S2341" i="24" s="1"/>
  <c r="R1988" i="24"/>
  <c r="S1988" i="24" s="1"/>
  <c r="R2260" i="24"/>
  <c r="S2260" i="24" s="1"/>
  <c r="R1987" i="24"/>
  <c r="S1987" i="24" s="1"/>
  <c r="R1965" i="24"/>
  <c r="S1965" i="24" s="1"/>
  <c r="R2059" i="24"/>
  <c r="S2059" i="24" s="1"/>
  <c r="R677" i="24"/>
  <c r="S677" i="24" s="1"/>
  <c r="R1534" i="24"/>
  <c r="S1534" i="24" s="1"/>
  <c r="R678" i="24"/>
  <c r="S678" i="24" s="1"/>
  <c r="R1535" i="24"/>
  <c r="S1535" i="24" s="1"/>
  <c r="R1536" i="24"/>
  <c r="S1536" i="24" s="1"/>
  <c r="R1537" i="24"/>
  <c r="S1537" i="24" s="1"/>
  <c r="R679" i="24"/>
  <c r="S679" i="24" s="1"/>
  <c r="R1538" i="24"/>
  <c r="S1538" i="24" s="1"/>
  <c r="R680" i="24"/>
  <c r="S680" i="24" s="1"/>
  <c r="R1539" i="24"/>
  <c r="S1539" i="24" s="1"/>
  <c r="R681" i="24"/>
  <c r="S681" i="24" s="1"/>
  <c r="R682" i="24"/>
  <c r="S682" i="24" s="1"/>
  <c r="R2363" i="24"/>
  <c r="S2363" i="24" s="1"/>
  <c r="R2481" i="24"/>
  <c r="S2481" i="24" s="1"/>
  <c r="R2362" i="24"/>
  <c r="S2362" i="24" s="1"/>
  <c r="R1540" i="24"/>
  <c r="S1540" i="24" s="1"/>
  <c r="R1541" i="24"/>
  <c r="S1541" i="24" s="1"/>
  <c r="R683" i="24"/>
  <c r="S683" i="24" s="1"/>
  <c r="R684" i="24"/>
  <c r="S684" i="24" s="1"/>
  <c r="R685" i="24"/>
  <c r="S685" i="24" s="1"/>
  <c r="R1542" i="24"/>
  <c r="S1542" i="24" s="1"/>
  <c r="R686" i="24"/>
  <c r="S686" i="24" s="1"/>
  <c r="R687" i="24"/>
  <c r="S687" i="24" s="1"/>
  <c r="R688" i="24"/>
  <c r="S688" i="24" s="1"/>
  <c r="R689" i="24"/>
  <c r="S689" i="24" s="1"/>
  <c r="R690" i="24"/>
  <c r="S690" i="24" s="1"/>
  <c r="R691" i="24"/>
  <c r="S691" i="24" s="1"/>
  <c r="R1543" i="24"/>
  <c r="S1543" i="24" s="1"/>
  <c r="R692" i="24"/>
  <c r="S692" i="24" s="1"/>
  <c r="R1544" i="24"/>
  <c r="S1544" i="24" s="1"/>
  <c r="R1545" i="24"/>
  <c r="S1545" i="24" s="1"/>
  <c r="R693" i="24"/>
  <c r="S693" i="24" s="1"/>
  <c r="R694" i="24"/>
  <c r="S694" i="24" s="1"/>
  <c r="R695" i="24"/>
  <c r="S695" i="24" s="1"/>
  <c r="R696" i="24"/>
  <c r="S696" i="24" s="1"/>
  <c r="R2486" i="24"/>
  <c r="S2486" i="24" s="1"/>
  <c r="R1546" i="24"/>
  <c r="S1546" i="24" s="1"/>
  <c r="R2049" i="24"/>
  <c r="S2049" i="24" s="1"/>
  <c r="R2534" i="24"/>
  <c r="S2534" i="24" s="1"/>
  <c r="R2008" i="24"/>
  <c r="S2008" i="24" s="1"/>
  <c r="R1921" i="24"/>
  <c r="S1921" i="24" s="1"/>
  <c r="R2066" i="24"/>
  <c r="S2066" i="24" s="1"/>
  <c r="R1547" i="24"/>
  <c r="S1547" i="24" s="1"/>
  <c r="R1548" i="24"/>
  <c r="S1548" i="24" s="1"/>
  <c r="R697" i="24"/>
  <c r="S697" i="24" s="1"/>
  <c r="R1549" i="24"/>
  <c r="S1549" i="24" s="1"/>
  <c r="R698" i="24"/>
  <c r="S698" i="24" s="1"/>
  <c r="R1925" i="24"/>
  <c r="S1925" i="24" s="1"/>
  <c r="R2335" i="24"/>
  <c r="S2335" i="24" s="1"/>
  <c r="R1550" i="24"/>
  <c r="S1550" i="24" s="1"/>
  <c r="R2505" i="24"/>
  <c r="S2505" i="24" s="1"/>
  <c r="R699" i="24"/>
  <c r="S699" i="24" s="1"/>
  <c r="R1889" i="24"/>
  <c r="S1889" i="24" s="1"/>
  <c r="R1551" i="24"/>
  <c r="S1551" i="24" s="1"/>
  <c r="R700" i="24"/>
  <c r="S700" i="24" s="1"/>
  <c r="R701" i="24"/>
  <c r="S701" i="24" s="1"/>
  <c r="R1552" i="24"/>
  <c r="S1552" i="24" s="1"/>
  <c r="R1553" i="24"/>
  <c r="S1553" i="24" s="1"/>
  <c r="R702" i="24"/>
  <c r="S702" i="24" s="1"/>
  <c r="R1554" i="24"/>
  <c r="S1554" i="24" s="1"/>
  <c r="R2488" i="24"/>
  <c r="S2488" i="24" s="1"/>
  <c r="R1881" i="24"/>
  <c r="S1881" i="24" s="1"/>
  <c r="R703" i="24"/>
  <c r="S703" i="24" s="1"/>
  <c r="R704" i="24"/>
  <c r="S704" i="24" s="1"/>
  <c r="R705" i="24"/>
  <c r="S705" i="24" s="1"/>
  <c r="R706" i="24"/>
  <c r="S706" i="24" s="1"/>
  <c r="R707" i="24"/>
  <c r="S707" i="24" s="1"/>
  <c r="R708" i="24"/>
  <c r="S708" i="24" s="1"/>
  <c r="R709" i="24"/>
  <c r="S709" i="24" s="1"/>
  <c r="R710" i="24"/>
  <c r="S710" i="24" s="1"/>
  <c r="R1555" i="24"/>
  <c r="S1555" i="24" s="1"/>
  <c r="R1556" i="24"/>
  <c r="S1556" i="24" s="1"/>
  <c r="R1557" i="24"/>
  <c r="S1557" i="24" s="1"/>
  <c r="R1558" i="24"/>
  <c r="S1558" i="24" s="1"/>
  <c r="R711" i="24"/>
  <c r="S711" i="24" s="1"/>
  <c r="R1559" i="24"/>
  <c r="S1559" i="24" s="1"/>
  <c r="R1560" i="24"/>
  <c r="S1560" i="24" s="1"/>
  <c r="R712" i="24"/>
  <c r="S712" i="24" s="1"/>
  <c r="R1561" i="24"/>
  <c r="S1561" i="24" s="1"/>
  <c r="R1562" i="24"/>
  <c r="S1562" i="24" s="1"/>
  <c r="R1563" i="24"/>
  <c r="S1563" i="24" s="1"/>
  <c r="R1564" i="24"/>
  <c r="S1564" i="24" s="1"/>
  <c r="R1565" i="24"/>
  <c r="S1565" i="24" s="1"/>
  <c r="R713" i="24"/>
  <c r="S713" i="24" s="1"/>
  <c r="R714" i="24"/>
  <c r="S714" i="24" s="1"/>
  <c r="R715" i="24"/>
  <c r="S715" i="24" s="1"/>
  <c r="R1566" i="24"/>
  <c r="S1566" i="24" s="1"/>
  <c r="R2369" i="24"/>
  <c r="S2369" i="24" s="1"/>
  <c r="R1998" i="24"/>
  <c r="S1998" i="24" s="1"/>
  <c r="R2099" i="24"/>
  <c r="S2099" i="24" s="1"/>
  <c r="R1931" i="24"/>
  <c r="S1931" i="24" s="1"/>
  <c r="R2108" i="24"/>
  <c r="S2108" i="24" s="1"/>
  <c r="R2191" i="24"/>
  <c r="S2191" i="24" s="1"/>
  <c r="R2283" i="24"/>
  <c r="S2283" i="24" s="1"/>
  <c r="R1869" i="24"/>
  <c r="S1869" i="24" s="1"/>
  <c r="R1952" i="24"/>
  <c r="S1952" i="24" s="1"/>
  <c r="R1567" i="24"/>
  <c r="S1567" i="24" s="1"/>
  <c r="R1568" i="24"/>
  <c r="S1568" i="24" s="1"/>
  <c r="R716" i="24"/>
  <c r="S716" i="24" s="1"/>
  <c r="R717" i="24"/>
  <c r="S717" i="24" s="1"/>
  <c r="R718" i="24"/>
  <c r="S718" i="24" s="1"/>
  <c r="R719" i="24"/>
  <c r="S719" i="24" s="1"/>
  <c r="R720" i="24"/>
  <c r="S720" i="24" s="1"/>
  <c r="R721" i="24"/>
  <c r="S721" i="24" s="1"/>
  <c r="R722" i="24"/>
  <c r="S722" i="24" s="1"/>
  <c r="R723" i="24"/>
  <c r="S723" i="24" s="1"/>
  <c r="R724" i="24"/>
  <c r="S724" i="24" s="1"/>
  <c r="R725" i="24"/>
  <c r="S725" i="24" s="1"/>
  <c r="R726" i="24"/>
  <c r="S726" i="24" s="1"/>
  <c r="R727" i="24"/>
  <c r="S727" i="24" s="1"/>
  <c r="R728" i="24"/>
  <c r="S728" i="24" s="1"/>
  <c r="R729" i="24"/>
  <c r="S729" i="24" s="1"/>
  <c r="R730" i="24"/>
  <c r="S730" i="24" s="1"/>
  <c r="R731" i="24"/>
  <c r="S731" i="24" s="1"/>
  <c r="R732" i="24"/>
  <c r="S732" i="24" s="1"/>
  <c r="R1569" i="24"/>
  <c r="S1569" i="24" s="1"/>
  <c r="R733" i="24"/>
  <c r="S733" i="24" s="1"/>
  <c r="R734" i="24"/>
  <c r="S734" i="24" s="1"/>
  <c r="R1570" i="24"/>
  <c r="S1570" i="24" s="1"/>
  <c r="R735" i="24"/>
  <c r="S735" i="24" s="1"/>
  <c r="R736" i="24"/>
  <c r="S736" i="24" s="1"/>
  <c r="R1571" i="24"/>
  <c r="S1571" i="24" s="1"/>
  <c r="R737" i="24"/>
  <c r="S737" i="24" s="1"/>
  <c r="R738" i="24"/>
  <c r="S738" i="24" s="1"/>
  <c r="R739" i="24"/>
  <c r="S739" i="24" s="1"/>
  <c r="R1932" i="24"/>
  <c r="S1932" i="24" s="1"/>
  <c r="R2232" i="24"/>
  <c r="S2232" i="24" s="1"/>
  <c r="R2081" i="24"/>
  <c r="S2081" i="24" s="1"/>
  <c r="R2109" i="24"/>
  <c r="S2109" i="24" s="1"/>
  <c r="R2356" i="24"/>
  <c r="S2356" i="24" s="1"/>
  <c r="R2273" i="24"/>
  <c r="S2273" i="24" s="1"/>
  <c r="R2309" i="24"/>
  <c r="S2309" i="24" s="1"/>
  <c r="R2048" i="24"/>
  <c r="S2048" i="24" s="1"/>
  <c r="R2361" i="24"/>
  <c r="S2361" i="24" s="1"/>
  <c r="R2032" i="24"/>
  <c r="S2032" i="24" s="1"/>
  <c r="R2418" i="24"/>
  <c r="S2418" i="24" s="1"/>
  <c r="R740" i="24"/>
  <c r="S740" i="24" s="1"/>
  <c r="R741" i="24"/>
  <c r="S741" i="24" s="1"/>
  <c r="R742" i="24"/>
  <c r="S742" i="24" s="1"/>
  <c r="R1572" i="24"/>
  <c r="S1572" i="24" s="1"/>
  <c r="R743" i="24"/>
  <c r="S743" i="24" s="1"/>
  <c r="R744" i="24"/>
  <c r="S744" i="24" s="1"/>
  <c r="R1573" i="24"/>
  <c r="S1573" i="24" s="1"/>
  <c r="R1574" i="24"/>
  <c r="S1574" i="24" s="1"/>
  <c r="R1575" i="24"/>
  <c r="S1575" i="24" s="1"/>
  <c r="R1576" i="24"/>
  <c r="S1576" i="24" s="1"/>
  <c r="R745" i="24"/>
  <c r="S745" i="24" s="1"/>
  <c r="R1577" i="24"/>
  <c r="S1577" i="24" s="1"/>
  <c r="R746" i="24"/>
  <c r="S746" i="24" s="1"/>
  <c r="R1578" i="24"/>
  <c r="S1578" i="24" s="1"/>
  <c r="R1579" i="24"/>
  <c r="S1579" i="24" s="1"/>
  <c r="R747" i="24"/>
  <c r="S747" i="24" s="1"/>
  <c r="R748" i="24"/>
  <c r="S748" i="24" s="1"/>
  <c r="R749" i="24"/>
  <c r="S749" i="24" s="1"/>
  <c r="R1580" i="24"/>
  <c r="S1580" i="24" s="1"/>
  <c r="R1581" i="24"/>
  <c r="S1581" i="24" s="1"/>
  <c r="R1582" i="24"/>
  <c r="S1582" i="24" s="1"/>
  <c r="R1583" i="24"/>
  <c r="S1583" i="24" s="1"/>
  <c r="R1584" i="24"/>
  <c r="S1584" i="24" s="1"/>
  <c r="R750" i="24"/>
  <c r="S750" i="24" s="1"/>
  <c r="R1585" i="24"/>
  <c r="S1585" i="24" s="1"/>
  <c r="R751" i="24"/>
  <c r="S751" i="24" s="1"/>
  <c r="R1586" i="24"/>
  <c r="S1586" i="24" s="1"/>
  <c r="R752" i="24"/>
  <c r="S752" i="24" s="1"/>
  <c r="R1587" i="24"/>
  <c r="S1587" i="24" s="1"/>
  <c r="R753" i="24"/>
  <c r="S753" i="24" s="1"/>
  <c r="R1588" i="24"/>
  <c r="S1588" i="24" s="1"/>
  <c r="R754" i="24"/>
  <c r="S754" i="24" s="1"/>
  <c r="R755" i="24"/>
  <c r="S755" i="24" s="1"/>
  <c r="R756" i="24"/>
  <c r="S756" i="24" s="1"/>
  <c r="R2453" i="24"/>
  <c r="S2453" i="24" s="1"/>
  <c r="R1589" i="24"/>
  <c r="S1589" i="24" s="1"/>
  <c r="R757" i="24"/>
  <c r="S757" i="24" s="1"/>
  <c r="R1590" i="24"/>
  <c r="S1590" i="24" s="1"/>
  <c r="R1591" i="24"/>
  <c r="S1591" i="24" s="1"/>
  <c r="R1592" i="24"/>
  <c r="S1592" i="24" s="1"/>
  <c r="R1593" i="24"/>
  <c r="S1593" i="24" s="1"/>
  <c r="R1594" i="24"/>
  <c r="S1594" i="24" s="1"/>
  <c r="R758" i="24"/>
  <c r="S758" i="24" s="1"/>
  <c r="R1595" i="24"/>
  <c r="S1595" i="24" s="1"/>
  <c r="R759" i="24"/>
  <c r="S759" i="24" s="1"/>
  <c r="R1596" i="24"/>
  <c r="S1596" i="24" s="1"/>
  <c r="R760" i="24"/>
  <c r="S760" i="24" s="1"/>
  <c r="R761" i="24"/>
  <c r="S761" i="24" s="1"/>
  <c r="R762" i="24"/>
  <c r="S762" i="24" s="1"/>
  <c r="R1597" i="24"/>
  <c r="S1597" i="24" s="1"/>
  <c r="R1598" i="24"/>
  <c r="S1598" i="24" s="1"/>
  <c r="R763" i="24"/>
  <c r="S763" i="24" s="1"/>
  <c r="R764" i="24"/>
  <c r="S764" i="24" s="1"/>
  <c r="R1599" i="24"/>
  <c r="S1599" i="24" s="1"/>
  <c r="R1600" i="24"/>
  <c r="S1600" i="24" s="1"/>
  <c r="R765" i="24"/>
  <c r="S765" i="24" s="1"/>
  <c r="R1601" i="24"/>
  <c r="S1601" i="24" s="1"/>
  <c r="R1602" i="24"/>
  <c r="S1602" i="24" s="1"/>
  <c r="R1603" i="24"/>
  <c r="S1603" i="24" s="1"/>
  <c r="R766" i="24"/>
  <c r="S766" i="24" s="1"/>
  <c r="R767" i="24"/>
  <c r="S767" i="24" s="1"/>
  <c r="R1604" i="24"/>
  <c r="S1604" i="24" s="1"/>
  <c r="R1605" i="24"/>
  <c r="S1605" i="24" s="1"/>
  <c r="R768" i="24"/>
  <c r="S768" i="24" s="1"/>
  <c r="R1606" i="24"/>
  <c r="S1606" i="24" s="1"/>
  <c r="R1607" i="24"/>
  <c r="S1607" i="24" s="1"/>
  <c r="R769" i="24"/>
  <c r="S769" i="24" s="1"/>
  <c r="R770" i="24"/>
  <c r="S770" i="24" s="1"/>
  <c r="R1608" i="24"/>
  <c r="S1608" i="24" s="1"/>
  <c r="R1609" i="24"/>
  <c r="S1609" i="24" s="1"/>
  <c r="R771" i="24"/>
  <c r="S771" i="24" s="1"/>
  <c r="R772" i="24"/>
  <c r="S772" i="24" s="1"/>
  <c r="R1610" i="24"/>
  <c r="S1610" i="24" s="1"/>
  <c r="R1611" i="24"/>
  <c r="S1611" i="24" s="1"/>
  <c r="R773" i="24"/>
  <c r="S773" i="24" s="1"/>
  <c r="R1612" i="24"/>
  <c r="S1612" i="24" s="1"/>
  <c r="R774" i="24"/>
  <c r="S774" i="24" s="1"/>
  <c r="R1613" i="24"/>
  <c r="S1613" i="24" s="1"/>
  <c r="R1614" i="24"/>
  <c r="S1614" i="24" s="1"/>
  <c r="R1615" i="24"/>
  <c r="S1615" i="24" s="1"/>
  <c r="R775" i="24"/>
  <c r="S775" i="24" s="1"/>
  <c r="R1616" i="24"/>
  <c r="S1616" i="24" s="1"/>
  <c r="R776" i="24"/>
  <c r="S776" i="24" s="1"/>
  <c r="R777" i="24"/>
  <c r="S777" i="24" s="1"/>
  <c r="R778" i="24"/>
  <c r="S778" i="24" s="1"/>
  <c r="R779" i="24"/>
  <c r="S779" i="24" s="1"/>
  <c r="R1617" i="24"/>
  <c r="S1617" i="24" s="1"/>
  <c r="R1618" i="24"/>
  <c r="S1618" i="24" s="1"/>
  <c r="R780" i="24"/>
  <c r="S780" i="24" s="1"/>
  <c r="R1619" i="24"/>
  <c r="S1619" i="24" s="1"/>
  <c r="R781" i="24"/>
  <c r="S781" i="24" s="1"/>
  <c r="R782" i="24"/>
  <c r="S782" i="24" s="1"/>
  <c r="R783" i="24"/>
  <c r="S783" i="24" s="1"/>
  <c r="R784" i="24"/>
  <c r="S784" i="24" s="1"/>
  <c r="R785" i="24"/>
  <c r="S785" i="24" s="1"/>
  <c r="R786" i="24"/>
  <c r="S786" i="24" s="1"/>
  <c r="R787" i="24"/>
  <c r="S787" i="24" s="1"/>
  <c r="R788" i="24"/>
  <c r="S788" i="24" s="1"/>
  <c r="R789" i="24"/>
  <c r="S789" i="24" s="1"/>
  <c r="R790" i="24"/>
  <c r="S790" i="24" s="1"/>
  <c r="R1621" i="24"/>
  <c r="S1621" i="24" s="1"/>
  <c r="R1622" i="24"/>
  <c r="S1622" i="24" s="1"/>
  <c r="R791" i="24"/>
  <c r="S791" i="24" s="1"/>
  <c r="R792" i="24"/>
  <c r="S792" i="24" s="1"/>
  <c r="R1623" i="24"/>
  <c r="S1623" i="24" s="1"/>
  <c r="R1624" i="24"/>
  <c r="S1624" i="24" s="1"/>
  <c r="R793" i="24"/>
  <c r="S793" i="24" s="1"/>
  <c r="R1625" i="24"/>
  <c r="S1625" i="24" s="1"/>
  <c r="R1626" i="24"/>
  <c r="S1626" i="24" s="1"/>
  <c r="R1627" i="24"/>
  <c r="S1627" i="24" s="1"/>
  <c r="R794" i="24"/>
  <c r="S794" i="24" s="1"/>
  <c r="R795" i="24"/>
  <c r="S795" i="24" s="1"/>
  <c r="R1628" i="24"/>
  <c r="S1628" i="24" s="1"/>
  <c r="R796" i="24"/>
  <c r="S796" i="24" s="1"/>
  <c r="R1629" i="24"/>
  <c r="S1629" i="24" s="1"/>
  <c r="R797" i="24"/>
  <c r="S797" i="24" s="1"/>
  <c r="R1630" i="24"/>
  <c r="S1630" i="24" s="1"/>
  <c r="R798" i="24"/>
  <c r="S798" i="24" s="1"/>
  <c r="R1631" i="24"/>
  <c r="S1631" i="24" s="1"/>
  <c r="R1632" i="24"/>
  <c r="S1632" i="24" s="1"/>
  <c r="R1633" i="24"/>
  <c r="S1633" i="24" s="1"/>
  <c r="R1634" i="24"/>
  <c r="S1634" i="24" s="1"/>
  <c r="R799" i="24"/>
  <c r="S799" i="24" s="1"/>
  <c r="R800" i="24"/>
  <c r="S800" i="24" s="1"/>
  <c r="R801" i="24"/>
  <c r="S801" i="24" s="1"/>
  <c r="R1635" i="24"/>
  <c r="S1635" i="24" s="1"/>
  <c r="R1636" i="24"/>
  <c r="S1636" i="24" s="1"/>
  <c r="R802" i="24"/>
  <c r="S802" i="24" s="1"/>
  <c r="R803" i="24"/>
  <c r="S803" i="24" s="1"/>
  <c r="R804" i="24"/>
  <c r="S804" i="24" s="1"/>
  <c r="R1637" i="24"/>
  <c r="S1637" i="24" s="1"/>
  <c r="R1638" i="24"/>
  <c r="S1638" i="24" s="1"/>
  <c r="R1639" i="24"/>
  <c r="S1639" i="24" s="1"/>
  <c r="R805" i="24"/>
  <c r="S805" i="24" s="1"/>
  <c r="R1640" i="24"/>
  <c r="S1640" i="24" s="1"/>
  <c r="R1641" i="24"/>
  <c r="S1641" i="24" s="1"/>
  <c r="R1642" i="24"/>
  <c r="S1642" i="24" s="1"/>
  <c r="R1643" i="24"/>
  <c r="S1643" i="24" s="1"/>
  <c r="R806" i="24"/>
  <c r="S806" i="24" s="1"/>
  <c r="R807" i="24"/>
  <c r="S807" i="24" s="1"/>
  <c r="R1644" i="24"/>
  <c r="S1644" i="24" s="1"/>
  <c r="R2420" i="24"/>
  <c r="S2420" i="24" s="1"/>
  <c r="R1892" i="24"/>
  <c r="S1892" i="24" s="1"/>
  <c r="R1645" i="24"/>
  <c r="S1645" i="24" s="1"/>
  <c r="R808" i="24"/>
  <c r="S808" i="24" s="1"/>
  <c r="R809" i="24"/>
  <c r="S809" i="24" s="1"/>
  <c r="R810" i="24"/>
  <c r="S810" i="24" s="1"/>
  <c r="R811" i="24"/>
  <c r="S811" i="24" s="1"/>
  <c r="R812" i="24"/>
  <c r="S812" i="24" s="1"/>
  <c r="R813" i="24"/>
  <c r="S813" i="24" s="1"/>
  <c r="R1646" i="24"/>
  <c r="S1646" i="24" s="1"/>
  <c r="R814" i="24"/>
  <c r="S814" i="24" s="1"/>
  <c r="R815" i="24"/>
  <c r="S815" i="24" s="1"/>
  <c r="R1647" i="24"/>
  <c r="S1647" i="24" s="1"/>
  <c r="R816" i="24"/>
  <c r="S816" i="24" s="1"/>
  <c r="R817" i="24"/>
  <c r="S817" i="24" s="1"/>
  <c r="R818" i="24"/>
  <c r="S818" i="24" s="1"/>
  <c r="R819" i="24"/>
  <c r="S819" i="24" s="1"/>
  <c r="R820" i="24"/>
  <c r="S820" i="24" s="1"/>
  <c r="R821" i="24"/>
  <c r="S821" i="24" s="1"/>
  <c r="R822" i="24"/>
  <c r="S822" i="24" s="1"/>
  <c r="R823" i="24"/>
  <c r="S823" i="24" s="1"/>
  <c r="R824" i="24"/>
  <c r="S824" i="24" s="1"/>
  <c r="R825" i="24"/>
  <c r="S825" i="24" s="1"/>
  <c r="R826" i="24"/>
  <c r="S826" i="24" s="1"/>
  <c r="R827" i="24"/>
  <c r="S827" i="24" s="1"/>
  <c r="R828" i="24"/>
  <c r="S828" i="24" s="1"/>
  <c r="R829" i="24"/>
  <c r="S829" i="24" s="1"/>
  <c r="R1648" i="24"/>
  <c r="S1648" i="24" s="1"/>
  <c r="R830" i="24"/>
  <c r="S830" i="24" s="1"/>
  <c r="R831" i="24"/>
  <c r="S831" i="24" s="1"/>
  <c r="R832" i="24"/>
  <c r="S832" i="24" s="1"/>
  <c r="R1649" i="24"/>
  <c r="S1649" i="24" s="1"/>
  <c r="R833" i="24"/>
  <c r="S833" i="24" s="1"/>
  <c r="R834" i="24"/>
  <c r="S834" i="24" s="1"/>
  <c r="R1650" i="24"/>
  <c r="S1650" i="24" s="1"/>
  <c r="R1104" i="24"/>
  <c r="S1104" i="24" s="1"/>
  <c r="R1651" i="24"/>
  <c r="S1651" i="24" s="1"/>
  <c r="R1652" i="24"/>
  <c r="S1652" i="24" s="1"/>
  <c r="R1653" i="24"/>
  <c r="S1653" i="24" s="1"/>
  <c r="R835" i="24"/>
  <c r="S835" i="24" s="1"/>
  <c r="R836" i="24"/>
  <c r="S836" i="24" s="1"/>
  <c r="R1654" i="24"/>
  <c r="S1654" i="24" s="1"/>
  <c r="R837" i="24"/>
  <c r="S837" i="24" s="1"/>
  <c r="R838" i="24"/>
  <c r="S838" i="24" s="1"/>
  <c r="R2454" i="24"/>
  <c r="S2454" i="24" s="1"/>
  <c r="R1655" i="24"/>
  <c r="S1655" i="24" s="1"/>
  <c r="R839" i="24"/>
  <c r="S839" i="24" s="1"/>
  <c r="R840" i="24"/>
  <c r="S840" i="24" s="1"/>
  <c r="R2455" i="24"/>
  <c r="S2455" i="24" s="1"/>
  <c r="R841" i="24"/>
  <c r="S841" i="24" s="1"/>
  <c r="R1656" i="24"/>
  <c r="S1656" i="24" s="1"/>
  <c r="R842" i="24"/>
  <c r="S842" i="24" s="1"/>
  <c r="R843" i="24"/>
  <c r="S843" i="24" s="1"/>
  <c r="R844" i="24"/>
  <c r="S844" i="24" s="1"/>
  <c r="R1657" i="24"/>
  <c r="S1657" i="24" s="1"/>
  <c r="R1658" i="24"/>
  <c r="S1658" i="24" s="1"/>
  <c r="R845" i="24"/>
  <c r="S845" i="24" s="1"/>
  <c r="R1659" i="24"/>
  <c r="S1659" i="24" s="1"/>
  <c r="R12" i="24"/>
  <c r="S12" i="24" s="1"/>
  <c r="R1660" i="24"/>
  <c r="S1660" i="24" s="1"/>
  <c r="R846" i="24"/>
  <c r="S846" i="24" s="1"/>
  <c r="R847" i="24"/>
  <c r="S847" i="24" s="1"/>
  <c r="R1661" i="24"/>
  <c r="S1661" i="24" s="1"/>
  <c r="R2516" i="24"/>
  <c r="S2516" i="24" s="1"/>
  <c r="R1902" i="24"/>
  <c r="S1902" i="24" s="1"/>
  <c r="R1933" i="24"/>
  <c r="S1933" i="24" s="1"/>
  <c r="R2129" i="24"/>
  <c r="S2129" i="24" s="1"/>
  <c r="R2477" i="24"/>
  <c r="S2477" i="24" s="1"/>
  <c r="R848" i="24"/>
  <c r="S848" i="24" s="1"/>
  <c r="R1662" i="24"/>
  <c r="S1662" i="24" s="1"/>
  <c r="R1663" i="24"/>
  <c r="S1663" i="24" s="1"/>
  <c r="R849" i="24"/>
  <c r="S849" i="24" s="1"/>
  <c r="R1664" i="24"/>
  <c r="S1664" i="24" s="1"/>
  <c r="R850" i="24"/>
  <c r="S850" i="24" s="1"/>
  <c r="R851" i="24"/>
  <c r="S851" i="24" s="1"/>
  <c r="R852" i="24"/>
  <c r="S852" i="24" s="1"/>
  <c r="R1665" i="24"/>
  <c r="S1665" i="24" s="1"/>
  <c r="R1666" i="24"/>
  <c r="S1666" i="24" s="1"/>
  <c r="R1667" i="24"/>
  <c r="S1667" i="24" s="1"/>
  <c r="R853" i="24"/>
  <c r="S853" i="24" s="1"/>
  <c r="R1668" i="24"/>
  <c r="S1668" i="24" s="1"/>
  <c r="R854" i="24"/>
  <c r="S854" i="24" s="1"/>
  <c r="R855" i="24"/>
  <c r="S855" i="24" s="1"/>
  <c r="R856" i="24"/>
  <c r="S856" i="24" s="1"/>
  <c r="R857" i="24"/>
  <c r="S857" i="24" s="1"/>
  <c r="R858" i="24"/>
  <c r="S858" i="24" s="1"/>
  <c r="R1669" i="24"/>
  <c r="S1669" i="24" s="1"/>
  <c r="R859" i="24"/>
  <c r="S859" i="24" s="1"/>
  <c r="R860" i="24"/>
  <c r="S860" i="24" s="1"/>
  <c r="R861" i="24"/>
  <c r="S861" i="24" s="1"/>
  <c r="R862" i="24"/>
  <c r="S862" i="24" s="1"/>
  <c r="R1670" i="24"/>
  <c r="S1670" i="24" s="1"/>
  <c r="R1671" i="24"/>
  <c r="S1671" i="24" s="1"/>
  <c r="R863" i="24"/>
  <c r="S863" i="24" s="1"/>
  <c r="R864" i="24"/>
  <c r="S864" i="24" s="1"/>
  <c r="R865" i="24"/>
  <c r="S865" i="24" s="1"/>
  <c r="R1102" i="24"/>
  <c r="S1102" i="24" s="1"/>
  <c r="R1672" i="24"/>
  <c r="S1672" i="24" s="1"/>
  <c r="R1673" i="24"/>
  <c r="S1673" i="24" s="1"/>
  <c r="R1674" i="24"/>
  <c r="S1674" i="24" s="1"/>
  <c r="R2332" i="24"/>
  <c r="S2332" i="24" s="1"/>
  <c r="R2321" i="24"/>
  <c r="S2321" i="24" s="1"/>
  <c r="R1871" i="24"/>
  <c r="S1871" i="24" s="1"/>
  <c r="R2494" i="24"/>
  <c r="S2494" i="24" s="1"/>
  <c r="R866" i="24"/>
  <c r="S866" i="24" s="1"/>
  <c r="R1675" i="24"/>
  <c r="S1675" i="24" s="1"/>
  <c r="R1676" i="24"/>
  <c r="S1676" i="24" s="1"/>
  <c r="R1677" i="24"/>
  <c r="S1677" i="24" s="1"/>
  <c r="R1678" i="24"/>
  <c r="S1678" i="24" s="1"/>
  <c r="R867" i="24"/>
  <c r="S867" i="24" s="1"/>
  <c r="R1679" i="24"/>
  <c r="S1679" i="24" s="1"/>
  <c r="R868" i="24"/>
  <c r="S868" i="24" s="1"/>
  <c r="R869" i="24"/>
  <c r="S869" i="24" s="1"/>
  <c r="R870" i="24"/>
  <c r="S870" i="24" s="1"/>
  <c r="R1880" i="24"/>
  <c r="S1880" i="24" s="1"/>
  <c r="R871" i="24"/>
  <c r="S871" i="24" s="1"/>
  <c r="R1680" i="24"/>
  <c r="S1680" i="24" s="1"/>
  <c r="R872" i="24"/>
  <c r="S872" i="24" s="1"/>
  <c r="R873" i="24"/>
  <c r="S873" i="24" s="1"/>
  <c r="R874" i="24"/>
  <c r="S874" i="24" s="1"/>
  <c r="R875" i="24"/>
  <c r="S875" i="24" s="1"/>
  <c r="R876" i="24"/>
  <c r="S876" i="24" s="1"/>
  <c r="R877" i="24"/>
  <c r="S877" i="24" s="1"/>
  <c r="R878" i="24"/>
  <c r="S878" i="24" s="1"/>
  <c r="R1101" i="24"/>
  <c r="S1101" i="24" s="1"/>
  <c r="R1681" i="24"/>
  <c r="S1681" i="24" s="1"/>
  <c r="R1682" i="24"/>
  <c r="S1682" i="24" s="1"/>
  <c r="R2148" i="24"/>
  <c r="S2148" i="24" s="1"/>
  <c r="R2147" i="24"/>
  <c r="S2147" i="24" s="1"/>
  <c r="R2064" i="24"/>
  <c r="S2064" i="24" s="1"/>
  <c r="R2438" i="24"/>
  <c r="S2438" i="24" s="1"/>
  <c r="R1890" i="24"/>
  <c r="S1890" i="24" s="1"/>
  <c r="R2253" i="24"/>
  <c r="S2253" i="24" s="1"/>
  <c r="R2409" i="24"/>
  <c r="S2409" i="24" s="1"/>
  <c r="R2200" i="24"/>
  <c r="S2200" i="24" s="1"/>
  <c r="R2352" i="24"/>
  <c r="S2352" i="24" s="1"/>
  <c r="R1984" i="24"/>
  <c r="S1984" i="24" s="1"/>
  <c r="R2431" i="24"/>
  <c r="S2431" i="24" s="1"/>
  <c r="R2304" i="24"/>
  <c r="S2304" i="24" s="1"/>
  <c r="R2270" i="24"/>
  <c r="S2270" i="24" s="1"/>
  <c r="R2065" i="24"/>
  <c r="S2065" i="24" s="1"/>
  <c r="R2379" i="24"/>
  <c r="S2379" i="24" s="1"/>
  <c r="R2338" i="24"/>
  <c r="S2338" i="24" s="1"/>
  <c r="R2339" i="24"/>
  <c r="S2339" i="24" s="1"/>
  <c r="R2201" i="24"/>
  <c r="S2201" i="24" s="1"/>
  <c r="R2280" i="24"/>
  <c r="S2280" i="24" s="1"/>
  <c r="R2060" i="24"/>
  <c r="S2060" i="24" s="1"/>
  <c r="R1683" i="24"/>
  <c r="S1683" i="24" s="1"/>
  <c r="R1684" i="24"/>
  <c r="S1684" i="24" s="1"/>
  <c r="R1685" i="24"/>
  <c r="S1685" i="24" s="1"/>
  <c r="R1686" i="24"/>
  <c r="S1686" i="24" s="1"/>
  <c r="R1687" i="24"/>
  <c r="S1687" i="24" s="1"/>
  <c r="R879" i="24"/>
  <c r="S879" i="24" s="1"/>
  <c r="R1688" i="24"/>
  <c r="S1688" i="24" s="1"/>
  <c r="R1689" i="24"/>
  <c r="S1689" i="24" s="1"/>
  <c r="R1690" i="24"/>
  <c r="S1690" i="24" s="1"/>
  <c r="R1691" i="24"/>
  <c r="S1691" i="24" s="1"/>
  <c r="R1692" i="24"/>
  <c r="S1692" i="24" s="1"/>
  <c r="R1693" i="24"/>
  <c r="S1693" i="24" s="1"/>
  <c r="R1694" i="24"/>
  <c r="S1694" i="24" s="1"/>
  <c r="R880" i="24"/>
  <c r="S880" i="24" s="1"/>
  <c r="R881" i="24"/>
  <c r="S881" i="24" s="1"/>
  <c r="R882" i="24"/>
  <c r="S882" i="24" s="1"/>
  <c r="R883" i="24"/>
  <c r="S883" i="24" s="1"/>
  <c r="R884" i="24"/>
  <c r="S884" i="24" s="1"/>
  <c r="R1697" i="24"/>
  <c r="S1697" i="24" s="1"/>
  <c r="R1698" i="24"/>
  <c r="S1698" i="24" s="1"/>
  <c r="R2456" i="24"/>
  <c r="S2456" i="24" s="1"/>
  <c r="R1699" i="24"/>
  <c r="S1699" i="24" s="1"/>
  <c r="R885" i="24"/>
  <c r="S885" i="24" s="1"/>
  <c r="R1700" i="24"/>
  <c r="S1700" i="24" s="1"/>
  <c r="R886" i="24"/>
  <c r="S886" i="24" s="1"/>
  <c r="R1701" i="24"/>
  <c r="S1701" i="24" s="1"/>
  <c r="R1702" i="24"/>
  <c r="S1702" i="24" s="1"/>
  <c r="R1703" i="24"/>
  <c r="S1703" i="24" s="1"/>
  <c r="R1704" i="24"/>
  <c r="S1704" i="24" s="1"/>
  <c r="R887" i="24"/>
  <c r="S887" i="24" s="1"/>
  <c r="R1705" i="24"/>
  <c r="S1705" i="24" s="1"/>
  <c r="R1706" i="24"/>
  <c r="S1706" i="24" s="1"/>
  <c r="R888" i="24"/>
  <c r="S888" i="24" s="1"/>
  <c r="R1707" i="24"/>
  <c r="S1707" i="24" s="1"/>
  <c r="R889" i="24"/>
  <c r="S889" i="24" s="1"/>
  <c r="R1708" i="24"/>
  <c r="S1708" i="24" s="1"/>
  <c r="R890" i="24"/>
  <c r="S890" i="24" s="1"/>
  <c r="R891" i="24"/>
  <c r="S891" i="24" s="1"/>
  <c r="R1709" i="24"/>
  <c r="S1709" i="24" s="1"/>
  <c r="R892" i="24"/>
  <c r="S892" i="24" s="1"/>
  <c r="R2519" i="24"/>
  <c r="S2519" i="24" s="1"/>
  <c r="R893" i="24"/>
  <c r="S893" i="24" s="1"/>
  <c r="R2226" i="24"/>
  <c r="S2226" i="24" s="1"/>
  <c r="R2291" i="24"/>
  <c r="S2291" i="24" s="1"/>
  <c r="R2257" i="24"/>
  <c r="S2257" i="24" s="1"/>
  <c r="R2432" i="24"/>
  <c r="S2432" i="24" s="1"/>
  <c r="R2080" i="24"/>
  <c r="S2080" i="24" s="1"/>
  <c r="R2392" i="24"/>
  <c r="S2392" i="24" s="1"/>
  <c r="R2308" i="24"/>
  <c r="S2308" i="24" s="1"/>
  <c r="R2243" i="24"/>
  <c r="S2243" i="24" s="1"/>
  <c r="R1923" i="24"/>
  <c r="S1923" i="24" s="1"/>
  <c r="R2391" i="24"/>
  <c r="S2391" i="24" s="1"/>
  <c r="R1951" i="24"/>
  <c r="S1951" i="24" s="1"/>
  <c r="R2348" i="24"/>
  <c r="S2348" i="24" s="1"/>
  <c r="R2169" i="24"/>
  <c r="S2169" i="24" s="1"/>
  <c r="R1961" i="24"/>
  <c r="S1961" i="24" s="1"/>
  <c r="R1866" i="24"/>
  <c r="S1866" i="24" s="1"/>
  <c r="R2330" i="24"/>
  <c r="S2330" i="24" s="1"/>
  <c r="R2121" i="24"/>
  <c r="S2121" i="24" s="1"/>
  <c r="R1868" i="24"/>
  <c r="S1868" i="24" s="1"/>
  <c r="R2299" i="24"/>
  <c r="S2299" i="24" s="1"/>
  <c r="R2107" i="24"/>
  <c r="S2107" i="24" s="1"/>
  <c r="R1867" i="24"/>
  <c r="S1867" i="24" s="1"/>
  <c r="R2355" i="24"/>
  <c r="S2355" i="24" s="1"/>
  <c r="R1710" i="24"/>
  <c r="S1710" i="24" s="1"/>
  <c r="R894" i="24"/>
  <c r="S894" i="24" s="1"/>
  <c r="R895" i="24"/>
  <c r="S895" i="24" s="1"/>
  <c r="R896" i="24"/>
  <c r="S896" i="24" s="1"/>
  <c r="R897" i="24"/>
  <c r="S897" i="24" s="1"/>
  <c r="R898" i="24"/>
  <c r="S898" i="24" s="1"/>
  <c r="R899" i="24"/>
  <c r="S899" i="24" s="1"/>
  <c r="R900" i="24"/>
  <c r="S900" i="24" s="1"/>
  <c r="R901" i="24"/>
  <c r="S901" i="24" s="1"/>
  <c r="R902" i="24"/>
  <c r="S902" i="24" s="1"/>
  <c r="R903" i="24"/>
  <c r="S903" i="24" s="1"/>
  <c r="R904" i="24"/>
  <c r="S904" i="24" s="1"/>
  <c r="R1711" i="24"/>
  <c r="S1711" i="24" s="1"/>
  <c r="R905" i="24"/>
  <c r="S905" i="24" s="1"/>
  <c r="R906" i="24"/>
  <c r="S906" i="24" s="1"/>
  <c r="R907" i="24"/>
  <c r="S907" i="24" s="1"/>
  <c r="R908" i="24"/>
  <c r="S908" i="24" s="1"/>
  <c r="R909" i="24"/>
  <c r="S909" i="24" s="1"/>
  <c r="R910" i="24"/>
  <c r="S910" i="24" s="1"/>
  <c r="R911" i="24"/>
  <c r="S911" i="24" s="1"/>
  <c r="R912" i="24"/>
  <c r="S912" i="24" s="1"/>
  <c r="R2424" i="24"/>
  <c r="S2424" i="24" s="1"/>
  <c r="R2506" i="24"/>
  <c r="S2506" i="24" s="1"/>
  <c r="R1712" i="24"/>
  <c r="S1712" i="24" s="1"/>
  <c r="R913" i="24"/>
  <c r="S913" i="24" s="1"/>
  <c r="R914" i="24"/>
  <c r="S914" i="24" s="1"/>
  <c r="R915" i="24"/>
  <c r="S915" i="24" s="1"/>
  <c r="R1713" i="24"/>
  <c r="S1713" i="24" s="1"/>
  <c r="R1714" i="24"/>
  <c r="S1714" i="24" s="1"/>
  <c r="R1715" i="24"/>
  <c r="S1715" i="24" s="1"/>
  <c r="R1716" i="24"/>
  <c r="S1716" i="24" s="1"/>
  <c r="R1717" i="24"/>
  <c r="S1717" i="24" s="1"/>
  <c r="R916" i="24"/>
  <c r="S916" i="24" s="1"/>
  <c r="R917" i="24"/>
  <c r="S917" i="24" s="1"/>
  <c r="R918" i="24"/>
  <c r="S918" i="24" s="1"/>
  <c r="R1718" i="24"/>
  <c r="S1718" i="24" s="1"/>
  <c r="R919" i="24"/>
  <c r="S919" i="24" s="1"/>
  <c r="R1963" i="24"/>
  <c r="S1963" i="24" s="1"/>
  <c r="R1719" i="24"/>
  <c r="S1719" i="24" s="1"/>
  <c r="R2389" i="24"/>
  <c r="S2389" i="24" s="1"/>
  <c r="R2163" i="24"/>
  <c r="S2163" i="24" s="1"/>
  <c r="R1720" i="24"/>
  <c r="S1720" i="24" s="1"/>
  <c r="R1721" i="24"/>
  <c r="S1721" i="24" s="1"/>
  <c r="R1722" i="24"/>
  <c r="S1722" i="24" s="1"/>
  <c r="R1723" i="24"/>
  <c r="S1723" i="24" s="1"/>
  <c r="R1724" i="24"/>
  <c r="S1724" i="24" s="1"/>
  <c r="R1725" i="24"/>
  <c r="S1725" i="24" s="1"/>
  <c r="R920" i="24"/>
  <c r="S920" i="24" s="1"/>
  <c r="R921" i="24"/>
  <c r="S921" i="24" s="1"/>
  <c r="R1726" i="24"/>
  <c r="S1726" i="24" s="1"/>
  <c r="R1727" i="24"/>
  <c r="S1727" i="24" s="1"/>
  <c r="R1728" i="24"/>
  <c r="S1728" i="24" s="1"/>
  <c r="R1730" i="24"/>
  <c r="S1730" i="24" s="1"/>
  <c r="R1731" i="24"/>
  <c r="S1731" i="24" s="1"/>
  <c r="R2434" i="24"/>
  <c r="S2434" i="24" s="1"/>
  <c r="R922" i="24"/>
  <c r="S922" i="24" s="1"/>
  <c r="R2098" i="24"/>
  <c r="S2098" i="24" s="1"/>
  <c r="R1953" i="24"/>
  <c r="S1953" i="24" s="1"/>
  <c r="R2161" i="24"/>
  <c r="S2161" i="24" s="1"/>
  <c r="R2058" i="24"/>
  <c r="S2058" i="24" s="1"/>
  <c r="R1875" i="24"/>
  <c r="S1875" i="24" s="1"/>
  <c r="R1876" i="24"/>
  <c r="S1876" i="24" s="1"/>
  <c r="R1874" i="24"/>
  <c r="S1874" i="24" s="1"/>
  <c r="R2084" i="24"/>
  <c r="S2084" i="24" s="1"/>
  <c r="R2292" i="24"/>
  <c r="S2292" i="24" s="1"/>
  <c r="R2322" i="24"/>
  <c r="S2322" i="24" s="1"/>
  <c r="R2053" i="24"/>
  <c r="S2053" i="24" s="1"/>
  <c r="R923" i="24"/>
  <c r="S923" i="24" s="1"/>
  <c r="R924" i="24"/>
  <c r="S924" i="24" s="1"/>
  <c r="R1732" i="24"/>
  <c r="S1732" i="24" s="1"/>
  <c r="R925" i="24"/>
  <c r="S925" i="24" s="1"/>
  <c r="R1733" i="24"/>
  <c r="S1733" i="24" s="1"/>
  <c r="R1734" i="24"/>
  <c r="S1734" i="24" s="1"/>
  <c r="R926" i="24"/>
  <c r="S926" i="24" s="1"/>
  <c r="R1735" i="24"/>
  <c r="S1735" i="24" s="1"/>
  <c r="R1736" i="24"/>
  <c r="S1736" i="24" s="1"/>
  <c r="R927" i="24"/>
  <c r="S927" i="24" s="1"/>
  <c r="R928" i="24"/>
  <c r="S928" i="24" s="1"/>
  <c r="R929" i="24"/>
  <c r="S929" i="24" s="1"/>
  <c r="R930" i="24"/>
  <c r="S930" i="24" s="1"/>
  <c r="R931" i="24"/>
  <c r="S931" i="24" s="1"/>
  <c r="R1737" i="24"/>
  <c r="S1737" i="24" s="1"/>
  <c r="R932" i="24"/>
  <c r="S932" i="24" s="1"/>
  <c r="R2162" i="24"/>
  <c r="S2162" i="24" s="1"/>
  <c r="R2440" i="24"/>
  <c r="S2440" i="24" s="1"/>
  <c r="R1738" i="24"/>
  <c r="S1738" i="24" s="1"/>
  <c r="R2524" i="24"/>
  <c r="S2524" i="24" s="1"/>
  <c r="R933" i="24"/>
  <c r="S933" i="24" s="1"/>
  <c r="R2457" i="24"/>
  <c r="S2457" i="24" s="1"/>
  <c r="R934" i="24"/>
  <c r="S934" i="24" s="1"/>
  <c r="R1739" i="24"/>
  <c r="S1739" i="24" s="1"/>
  <c r="R1740" i="24"/>
  <c r="S1740" i="24" s="1"/>
  <c r="R1741" i="24"/>
  <c r="S1741" i="24" s="1"/>
  <c r="R2458" i="24"/>
  <c r="S2458" i="24" s="1"/>
  <c r="R935" i="24"/>
  <c r="S935" i="24" s="1"/>
  <c r="R936" i="24"/>
  <c r="S936" i="24" s="1"/>
  <c r="R937" i="24"/>
  <c r="S937" i="24" s="1"/>
  <c r="R938" i="24"/>
  <c r="S938" i="24" s="1"/>
  <c r="R939" i="24"/>
  <c r="S939" i="24" s="1"/>
  <c r="R940" i="24"/>
  <c r="S940" i="24" s="1"/>
  <c r="R1742" i="24"/>
  <c r="S1742" i="24" s="1"/>
  <c r="R941" i="24"/>
  <c r="S941" i="24" s="1"/>
  <c r="R2459" i="24"/>
  <c r="S2459" i="24" s="1"/>
  <c r="R942" i="24"/>
  <c r="S942" i="24" s="1"/>
  <c r="R1743" i="24"/>
  <c r="S1743" i="24" s="1"/>
  <c r="R1744" i="24"/>
  <c r="S1744" i="24" s="1"/>
  <c r="R943" i="24"/>
  <c r="S943" i="24" s="1"/>
  <c r="R2460" i="24"/>
  <c r="S2460" i="24" s="1"/>
  <c r="R2500" i="24"/>
  <c r="S2500" i="24" s="1"/>
  <c r="R1745" i="24"/>
  <c r="S1745" i="24" s="1"/>
  <c r="R2478" i="24"/>
  <c r="S2478" i="24" s="1"/>
  <c r="R2422" i="24"/>
  <c r="S2422" i="24" s="1"/>
  <c r="R1096" i="24"/>
  <c r="S1096" i="24" s="1"/>
  <c r="R2126" i="24"/>
  <c r="S2126" i="24" s="1"/>
  <c r="R2512" i="24"/>
  <c r="S2512" i="24" s="1"/>
  <c r="R2510" i="24"/>
  <c r="S2510" i="24" s="1"/>
  <c r="R2485" i="24"/>
  <c r="S2485" i="24" s="1"/>
  <c r="R1746" i="24"/>
  <c r="S1746" i="24" s="1"/>
  <c r="R2165" i="24"/>
  <c r="S2165" i="24" s="1"/>
  <c r="R1747" i="24"/>
  <c r="S1747" i="24" s="1"/>
  <c r="R1748" i="24"/>
  <c r="S1748" i="24" s="1"/>
  <c r="R1749" i="24"/>
  <c r="S1749" i="24" s="1"/>
  <c r="R1750" i="24"/>
  <c r="S1750" i="24" s="1"/>
  <c r="R944" i="24"/>
  <c r="S944" i="24" s="1"/>
  <c r="R1751" i="24"/>
  <c r="S1751" i="24" s="1"/>
  <c r="R945" i="24"/>
  <c r="S945" i="24" s="1"/>
  <c r="R1752" i="24"/>
  <c r="S1752" i="24" s="1"/>
  <c r="R1753" i="24"/>
  <c r="S1753" i="24" s="1"/>
  <c r="R1754" i="24"/>
  <c r="S1754" i="24" s="1"/>
  <c r="R946" i="24"/>
  <c r="S946" i="24" s="1"/>
  <c r="R1103" i="24"/>
  <c r="S1103" i="24" s="1"/>
  <c r="R2496" i="24"/>
  <c r="S2496" i="24" s="1"/>
  <c r="R2536" i="24"/>
  <c r="S2536" i="24" s="1"/>
  <c r="R2088" i="24"/>
  <c r="S2088" i="24" s="1"/>
  <c r="R1098" i="24"/>
  <c r="S1098" i="24" s="1"/>
  <c r="R947" i="24"/>
  <c r="S947" i="24" s="1"/>
  <c r="R1755" i="24"/>
  <c r="S1755" i="24" s="1"/>
  <c r="R948" i="24"/>
  <c r="S948" i="24" s="1"/>
  <c r="R2461" i="24"/>
  <c r="S2461" i="24" s="1"/>
  <c r="R949" i="24"/>
  <c r="S949" i="24" s="1"/>
  <c r="R1756" i="24"/>
  <c r="S1756" i="24" s="1"/>
  <c r="R2462" i="24"/>
  <c r="S2462" i="24" s="1"/>
  <c r="R950" i="24"/>
  <c r="S950" i="24" s="1"/>
  <c r="R1757" i="24"/>
  <c r="S1757" i="24" s="1"/>
  <c r="R951" i="24"/>
  <c r="S951" i="24" s="1"/>
  <c r="R1758" i="24"/>
  <c r="S1758" i="24" s="1"/>
  <c r="R2158" i="24"/>
  <c r="S2158" i="24" s="1"/>
  <c r="R1759" i="24"/>
  <c r="S1759" i="24" s="1"/>
  <c r="R952" i="24"/>
  <c r="S952" i="24" s="1"/>
  <c r="R1760" i="24"/>
  <c r="S1760" i="24" s="1"/>
  <c r="R1761" i="24"/>
  <c r="S1761" i="24" s="1"/>
  <c r="R953" i="24"/>
  <c r="S953" i="24" s="1"/>
  <c r="R954" i="24"/>
  <c r="S954" i="24" s="1"/>
  <c r="R955" i="24"/>
  <c r="S955" i="24" s="1"/>
  <c r="R956" i="24"/>
  <c r="S956" i="24" s="1"/>
  <c r="R957" i="24"/>
  <c r="S957" i="24" s="1"/>
  <c r="R958" i="24"/>
  <c r="S958" i="24" s="1"/>
  <c r="R1762" i="24"/>
  <c r="S1762" i="24" s="1"/>
  <c r="R959" i="24"/>
  <c r="S959" i="24" s="1"/>
  <c r="R1763" i="24"/>
  <c r="S1763" i="24" s="1"/>
  <c r="R960" i="24"/>
  <c r="S960" i="24" s="1"/>
  <c r="R961" i="24"/>
  <c r="S961" i="24" s="1"/>
  <c r="R1764" i="24"/>
  <c r="S1764" i="24" s="1"/>
  <c r="R1765" i="24"/>
  <c r="S1765" i="24" s="1"/>
  <c r="R1766" i="24"/>
  <c r="S1766" i="24" s="1"/>
  <c r="R1896" i="24"/>
  <c r="S1896" i="24" s="1"/>
  <c r="R962" i="24"/>
  <c r="S962" i="24" s="1"/>
  <c r="R1099" i="24"/>
  <c r="S1099" i="24" s="1"/>
  <c r="R1767" i="24"/>
  <c r="S1767" i="24" s="1"/>
  <c r="R963" i="24"/>
  <c r="S963" i="24" s="1"/>
  <c r="R964" i="24"/>
  <c r="S964" i="24" s="1"/>
  <c r="R965" i="24"/>
  <c r="S965" i="24" s="1"/>
  <c r="R966" i="24"/>
  <c r="S966" i="24" s="1"/>
  <c r="R1770" i="24"/>
  <c r="S1770" i="24" s="1"/>
  <c r="R967" i="24"/>
  <c r="S967" i="24" s="1"/>
  <c r="R968" i="24"/>
  <c r="S968" i="24" s="1"/>
  <c r="R969" i="24"/>
  <c r="S969" i="24" s="1"/>
  <c r="R13" i="24"/>
  <c r="S13" i="24" s="1"/>
  <c r="R1771" i="24"/>
  <c r="S1771" i="24" s="1"/>
  <c r="R1772" i="24"/>
  <c r="S1772" i="24" s="1"/>
  <c r="R2275" i="24"/>
  <c r="S2275" i="24" s="1"/>
  <c r="R2034" i="24"/>
  <c r="S2034" i="24" s="1"/>
  <c r="R1877" i="24"/>
  <c r="S1877" i="24" s="1"/>
  <c r="R1773" i="24"/>
  <c r="S1773" i="24" s="1"/>
  <c r="R2419" i="24"/>
  <c r="S2419" i="24" s="1"/>
  <c r="R2006" i="24"/>
  <c r="S2006" i="24" s="1"/>
  <c r="R1986" i="24"/>
  <c r="S1986" i="24" s="1"/>
  <c r="R2274" i="24"/>
  <c r="S2274" i="24" s="1"/>
  <c r="R1097" i="24"/>
  <c r="S1097" i="24" s="1"/>
  <c r="R2525" i="24"/>
  <c r="S2525" i="24" s="1"/>
  <c r="R2463" i="24"/>
  <c r="S2463" i="24" s="1"/>
  <c r="R1774" i="24"/>
  <c r="S1774" i="24" s="1"/>
  <c r="R1775" i="24"/>
  <c r="S1775" i="24" s="1"/>
  <c r="R1776" i="24"/>
  <c r="S1776" i="24" s="1"/>
  <c r="R970" i="24"/>
  <c r="S970" i="24" s="1"/>
  <c r="R971" i="24"/>
  <c r="S971" i="24" s="1"/>
  <c r="R1777" i="24"/>
  <c r="S1777" i="24" s="1"/>
  <c r="R2507" i="24"/>
  <c r="S2507" i="24" s="1"/>
  <c r="R2464" i="24"/>
  <c r="S2464" i="24" s="1"/>
  <c r="R972" i="24"/>
  <c r="S972" i="24" s="1"/>
  <c r="R973" i="24"/>
  <c r="S973" i="24" s="1"/>
  <c r="R974" i="24"/>
  <c r="S974" i="24" s="1"/>
  <c r="R1778" i="24"/>
  <c r="S1778" i="24" s="1"/>
  <c r="R975" i="24"/>
  <c r="S975" i="24" s="1"/>
  <c r="R1779" i="24"/>
  <c r="S1779" i="24" s="1"/>
  <c r="R2465" i="24"/>
  <c r="S2465" i="24" s="1"/>
  <c r="R1780" i="24"/>
  <c r="S1780" i="24" s="1"/>
  <c r="R1781" i="24"/>
  <c r="S1781" i="24" s="1"/>
  <c r="R1782" i="24"/>
  <c r="S1782" i="24" s="1"/>
  <c r="R976" i="24"/>
  <c r="S976" i="24" s="1"/>
  <c r="R1783" i="24"/>
  <c r="S1783" i="24" s="1"/>
  <c r="R1784" i="24"/>
  <c r="S1784" i="24" s="1"/>
  <c r="R977" i="24"/>
  <c r="S977" i="24" s="1"/>
  <c r="R1785" i="24"/>
  <c r="S1785" i="24" s="1"/>
  <c r="R978" i="24"/>
  <c r="S978" i="24" s="1"/>
  <c r="R1786" i="24"/>
  <c r="S1786" i="24" s="1"/>
  <c r="R1787" i="24"/>
  <c r="S1787" i="24" s="1"/>
  <c r="R2466" i="24"/>
  <c r="S2466" i="24" s="1"/>
  <c r="R979" i="24"/>
  <c r="S979" i="24" s="1"/>
  <c r="R1788" i="24"/>
  <c r="S1788" i="24" s="1"/>
  <c r="R980" i="24"/>
  <c r="S980" i="24" s="1"/>
  <c r="R1789" i="24"/>
  <c r="S1789" i="24" s="1"/>
  <c r="R1790" i="24"/>
  <c r="S1790" i="24" s="1"/>
  <c r="R1791" i="24"/>
  <c r="S1791" i="24" s="1"/>
  <c r="R2467" i="24"/>
  <c r="S2467" i="24" s="1"/>
  <c r="R2468" i="24"/>
  <c r="S2468" i="24" s="1"/>
  <c r="R981" i="24"/>
  <c r="S981" i="24" s="1"/>
  <c r="R982" i="24"/>
  <c r="S982" i="24" s="1"/>
  <c r="R2469" i="24"/>
  <c r="S2469" i="24" s="1"/>
  <c r="R1792" i="24"/>
  <c r="S1792" i="24" s="1"/>
  <c r="R2470" i="24"/>
  <c r="S2470" i="24" s="1"/>
  <c r="R983" i="24"/>
  <c r="S983" i="24" s="1"/>
  <c r="R1793" i="24"/>
  <c r="S1793" i="24" s="1"/>
  <c r="R1794" i="24"/>
  <c r="S1794" i="24" s="1"/>
  <c r="R984" i="24"/>
  <c r="S984" i="24" s="1"/>
  <c r="R985" i="24"/>
  <c r="S985" i="24" s="1"/>
  <c r="R986" i="24"/>
  <c r="S986" i="24" s="1"/>
  <c r="R987" i="24"/>
  <c r="S987" i="24" s="1"/>
  <c r="R2489" i="24"/>
  <c r="S2489" i="24" s="1"/>
  <c r="R2491" i="24"/>
  <c r="S2491" i="24" s="1"/>
  <c r="R1795" i="24"/>
  <c r="S1795" i="24" s="1"/>
  <c r="R988" i="24"/>
  <c r="S988" i="24" s="1"/>
  <c r="R989" i="24"/>
  <c r="S989" i="24" s="1"/>
  <c r="R990" i="24"/>
  <c r="S990" i="24" s="1"/>
  <c r="R2224" i="24"/>
  <c r="S2224" i="24" s="1"/>
  <c r="R2134" i="24"/>
  <c r="S2134" i="24" s="1"/>
  <c r="R2386" i="24"/>
  <c r="S2386" i="24" s="1"/>
  <c r="R2398" i="24"/>
  <c r="S2398" i="24" s="1"/>
  <c r="R2208" i="24"/>
  <c r="S2208" i="24" s="1"/>
  <c r="R1940" i="24"/>
  <c r="S1940" i="24" s="1"/>
  <c r="R1796" i="24"/>
  <c r="S1796" i="24" s="1"/>
  <c r="R2345" i="24"/>
  <c r="S2345" i="24" s="1"/>
  <c r="R2284" i="24"/>
  <c r="S2284" i="24" s="1"/>
  <c r="R2397" i="24"/>
  <c r="S2397" i="24" s="1"/>
  <c r="R2358" i="24"/>
  <c r="S2358" i="24" s="1"/>
  <c r="R991" i="24"/>
  <c r="S991" i="24" s="1"/>
  <c r="R992" i="24"/>
  <c r="S992" i="24" s="1"/>
  <c r="R993" i="24"/>
  <c r="S993" i="24" s="1"/>
  <c r="R1797" i="24"/>
  <c r="S1797" i="24" s="1"/>
  <c r="R1798" i="24"/>
  <c r="S1798" i="24" s="1"/>
  <c r="R994" i="24"/>
  <c r="S994" i="24" s="1"/>
  <c r="R995" i="24"/>
  <c r="S995" i="24" s="1"/>
  <c r="R996" i="24"/>
  <c r="S996" i="24" s="1"/>
  <c r="R997" i="24"/>
  <c r="S997" i="24" s="1"/>
  <c r="R1799" i="24"/>
  <c r="S1799" i="24" s="1"/>
  <c r="R998" i="24"/>
  <c r="S998" i="24" s="1"/>
  <c r="R999" i="24"/>
  <c r="S999" i="24" s="1"/>
  <c r="R1000" i="24"/>
  <c r="S1000" i="24" s="1"/>
  <c r="R1800" i="24"/>
  <c r="S1800" i="24" s="1"/>
  <c r="R1801" i="24"/>
  <c r="S1801" i="24" s="1"/>
  <c r="R1802" i="24"/>
  <c r="S1802" i="24" s="1"/>
  <c r="R1803" i="24"/>
  <c r="S1803" i="24" s="1"/>
  <c r="R1804" i="24"/>
  <c r="S1804" i="24" s="1"/>
  <c r="R1001" i="24"/>
  <c r="S1001" i="24" s="1"/>
  <c r="R1805" i="24"/>
  <c r="S1805" i="24" s="1"/>
  <c r="R1806" i="24"/>
  <c r="S1806" i="24" s="1"/>
  <c r="R1002" i="24"/>
  <c r="S1002" i="24" s="1"/>
  <c r="R1003" i="24"/>
  <c r="S1003" i="24" s="1"/>
  <c r="R1807" i="24"/>
  <c r="S1807" i="24" s="1"/>
  <c r="R1808" i="24"/>
  <c r="S1808" i="24" s="1"/>
  <c r="R1809" i="24"/>
  <c r="S1809" i="24" s="1"/>
  <c r="R1810" i="24"/>
  <c r="S1810" i="24" s="1"/>
  <c r="R1004" i="24"/>
  <c r="S1004" i="24" s="1"/>
  <c r="R1811" i="24"/>
  <c r="S1811" i="24" s="1"/>
  <c r="R1005" i="24"/>
  <c r="S1005" i="24" s="1"/>
  <c r="R1812" i="24"/>
  <c r="S1812" i="24" s="1"/>
  <c r="R1006" i="24"/>
  <c r="S1006" i="24" s="1"/>
  <c r="R1813" i="24"/>
  <c r="S1813" i="24" s="1"/>
  <c r="R1007" i="24"/>
  <c r="S1007" i="24" s="1"/>
  <c r="R1814" i="24"/>
  <c r="S1814" i="24" s="1"/>
  <c r="R1816" i="24"/>
  <c r="S1816" i="24" s="1"/>
  <c r="R1817" i="24"/>
  <c r="S1817" i="24" s="1"/>
  <c r="R1008" i="24"/>
  <c r="S1008" i="24" s="1"/>
  <c r="R1818" i="24"/>
  <c r="S1818" i="24" s="1"/>
  <c r="R1009" i="24"/>
  <c r="S1009" i="24" s="1"/>
  <c r="R1010" i="24"/>
  <c r="S1010" i="24" s="1"/>
  <c r="R1819" i="24"/>
  <c r="S1819" i="24" s="1"/>
  <c r="R1820" i="24"/>
  <c r="S1820" i="24" s="1"/>
  <c r="R1821" i="24"/>
  <c r="S1821" i="24" s="1"/>
  <c r="R1011" i="24"/>
  <c r="S1011" i="24" s="1"/>
  <c r="R1012" i="24"/>
  <c r="S1012" i="24" s="1"/>
  <c r="R1013" i="24"/>
  <c r="S1013" i="24" s="1"/>
  <c r="R1822" i="24"/>
  <c r="S1822" i="24" s="1"/>
  <c r="R1014" i="24"/>
  <c r="S1014" i="24" s="1"/>
  <c r="R1015" i="24"/>
  <c r="S1015" i="24" s="1"/>
  <c r="R1823" i="24"/>
  <c r="S1823" i="24" s="1"/>
  <c r="R1016" i="24"/>
  <c r="S1016" i="24" s="1"/>
  <c r="R1017" i="24"/>
  <c r="S1017" i="24" s="1"/>
  <c r="R1018" i="24"/>
  <c r="S1018" i="24" s="1"/>
  <c r="R1019" i="24"/>
  <c r="S1019" i="24" s="1"/>
  <c r="R1020" i="24"/>
  <c r="S1020" i="24" s="1"/>
  <c r="R1021" i="24"/>
  <c r="S1021" i="24" s="1"/>
  <c r="R1022" i="24"/>
  <c r="S1022" i="24" s="1"/>
  <c r="R1023" i="24"/>
  <c r="S1023" i="24" s="1"/>
  <c r="R1024" i="24"/>
  <c r="S1024" i="24" s="1"/>
  <c r="R1025" i="24"/>
  <c r="S1025" i="24" s="1"/>
  <c r="R1026" i="24"/>
  <c r="S1026" i="24" s="1"/>
  <c r="R1824" i="24"/>
  <c r="S1824" i="24" s="1"/>
  <c r="R1825" i="24"/>
  <c r="S1825" i="24" s="1"/>
  <c r="R1027" i="24"/>
  <c r="S1027" i="24" s="1"/>
  <c r="R1826" i="24"/>
  <c r="S1826" i="24" s="1"/>
  <c r="R1028" i="24"/>
  <c r="S1028" i="24" s="1"/>
  <c r="R1029" i="24"/>
  <c r="S1029" i="24" s="1"/>
  <c r="R1827" i="24"/>
  <c r="S1827" i="24" s="1"/>
  <c r="R1030" i="24"/>
  <c r="S1030" i="24" s="1"/>
  <c r="R1828" i="24"/>
  <c r="S1828" i="24" s="1"/>
  <c r="R1031" i="24"/>
  <c r="S1031" i="24" s="1"/>
  <c r="R1032" i="24"/>
  <c r="S1032" i="24" s="1"/>
  <c r="R1829" i="24"/>
  <c r="S1829" i="24" s="1"/>
  <c r="R1033" i="24"/>
  <c r="S1033" i="24" s="1"/>
  <c r="R1034" i="24"/>
  <c r="S1034" i="24" s="1"/>
  <c r="R1830" i="24"/>
  <c r="S1830" i="24" s="1"/>
  <c r="R1035" i="24"/>
  <c r="S1035" i="24" s="1"/>
  <c r="R1036" i="24"/>
  <c r="S1036" i="24" s="1"/>
  <c r="R1037" i="24"/>
  <c r="S1037" i="24" s="1"/>
  <c r="R1831" i="24"/>
  <c r="S1831" i="24" s="1"/>
  <c r="R1038" i="24"/>
  <c r="S1038" i="24" s="1"/>
  <c r="R1832" i="24"/>
  <c r="S1832" i="24" s="1"/>
  <c r="R1833" i="24"/>
  <c r="S1833" i="24" s="1"/>
  <c r="R1039" i="24"/>
  <c r="S1039" i="24" s="1"/>
  <c r="R1040" i="24"/>
  <c r="S1040" i="24" s="1"/>
  <c r="R1041" i="24"/>
  <c r="S1041" i="24" s="1"/>
  <c r="R1834" i="24"/>
  <c r="S1834" i="24" s="1"/>
  <c r="R1042" i="24"/>
  <c r="S1042" i="24" s="1"/>
  <c r="R1043" i="24"/>
  <c r="S1043" i="24" s="1"/>
  <c r="R2471" i="24"/>
  <c r="S2471" i="24" s="1"/>
  <c r="R1835" i="24"/>
  <c r="S1835" i="24" s="1"/>
  <c r="R1044" i="24"/>
  <c r="S1044" i="24" s="1"/>
  <c r="R1045" i="24"/>
  <c r="S1045" i="24" s="1"/>
  <c r="R1046" i="24"/>
  <c r="S1046" i="24" s="1"/>
  <c r="R1047" i="24"/>
  <c r="S1047" i="24" s="1"/>
  <c r="R1836" i="24"/>
  <c r="S1836" i="24" s="1"/>
  <c r="R1837" i="24"/>
  <c r="S1837" i="24" s="1"/>
  <c r="R1048" i="24"/>
  <c r="S1048" i="24" s="1"/>
  <c r="R1049" i="24"/>
  <c r="S1049" i="24" s="1"/>
  <c r="R2472" i="24"/>
  <c r="S2472" i="24" s="1"/>
  <c r="R1838" i="24"/>
  <c r="S1838" i="24" s="1"/>
  <c r="R1050" i="24"/>
  <c r="S1050" i="24" s="1"/>
  <c r="R1051" i="24"/>
  <c r="S1051" i="24" s="1"/>
  <c r="R1052" i="24"/>
  <c r="S1052" i="24" s="1"/>
  <c r="R1053" i="24"/>
  <c r="S1053" i="24" s="1"/>
  <c r="R1054" i="24"/>
  <c r="S1054" i="24" s="1"/>
  <c r="R1055" i="24"/>
  <c r="S1055" i="24" s="1"/>
  <c r="R1056" i="24"/>
  <c r="S1056" i="24" s="1"/>
  <c r="R1057" i="24"/>
  <c r="S1057" i="24" s="1"/>
  <c r="R1058" i="24"/>
  <c r="S1058" i="24" s="1"/>
  <c r="R1059" i="24"/>
  <c r="S1059" i="24" s="1"/>
  <c r="R1060" i="24"/>
  <c r="S1060" i="24" s="1"/>
  <c r="R1061" i="24"/>
  <c r="S1061" i="24" s="1"/>
  <c r="R1062" i="24"/>
  <c r="S1062" i="24" s="1"/>
  <c r="R1063" i="24"/>
  <c r="S1063" i="24" s="1"/>
  <c r="R1839" i="24"/>
  <c r="S1839" i="24" s="1"/>
  <c r="R1064" i="24"/>
  <c r="S1064" i="24" s="1"/>
  <c r="R1065" i="24"/>
  <c r="S1065" i="24" s="1"/>
  <c r="R1840" i="24"/>
  <c r="S1840" i="24" s="1"/>
  <c r="R1066" i="24"/>
  <c r="S1066" i="24" s="1"/>
  <c r="R1067" i="24"/>
  <c r="S1067" i="24" s="1"/>
  <c r="R1068" i="24"/>
  <c r="S1068" i="24" s="1"/>
  <c r="R1069" i="24"/>
  <c r="S1069" i="24" s="1"/>
  <c r="R1070" i="24"/>
  <c r="S1070" i="24" s="1"/>
  <c r="R1071" i="24"/>
  <c r="S1071" i="24" s="1"/>
  <c r="R1842" i="24"/>
  <c r="S1842" i="24" s="1"/>
  <c r="R1072" i="24"/>
  <c r="S1072" i="24" s="1"/>
  <c r="R1073" i="24"/>
  <c r="S1073" i="24" s="1"/>
  <c r="R1074" i="24"/>
  <c r="S1074" i="24" s="1"/>
  <c r="R1075" i="24"/>
  <c r="S1075" i="24" s="1"/>
  <c r="R1076" i="24"/>
  <c r="S1076" i="24" s="1"/>
  <c r="R1077" i="24"/>
  <c r="S1077" i="24" s="1"/>
  <c r="R1078" i="24"/>
  <c r="S1078" i="24" s="1"/>
  <c r="R1079" i="24"/>
  <c r="S1079" i="24" s="1"/>
  <c r="R1080" i="24"/>
  <c r="S1080" i="24" s="1"/>
  <c r="R1081" i="24"/>
  <c r="S1081" i="24" s="1"/>
  <c r="R1082" i="24"/>
  <c r="S1082" i="24" s="1"/>
  <c r="R1083" i="24"/>
  <c r="S1083" i="24" s="1"/>
  <c r="R1084" i="24"/>
  <c r="S1084" i="24" s="1"/>
  <c r="R1085" i="24"/>
  <c r="S1085" i="24" s="1"/>
  <c r="R1086" i="24"/>
  <c r="S1086" i="24" s="1"/>
  <c r="R1087" i="24"/>
  <c r="S1087" i="24" s="1"/>
  <c r="R1088" i="24"/>
  <c r="S1088" i="24" s="1"/>
  <c r="R1843" i="24"/>
  <c r="S1843" i="24" s="1"/>
  <c r="R1844" i="24"/>
  <c r="S1844" i="24" s="1"/>
  <c r="R1845" i="24"/>
  <c r="S1845" i="24" s="1"/>
  <c r="R1089" i="24"/>
  <c r="S1089" i="24" s="1"/>
  <c r="R1846" i="24"/>
  <c r="S1846" i="24" s="1"/>
  <c r="R1090" i="24"/>
  <c r="S1090" i="24" s="1"/>
  <c r="R1091" i="24"/>
  <c r="S1091" i="24" s="1"/>
  <c r="R1847" i="24"/>
  <c r="S1847" i="24" s="1"/>
  <c r="R1092" i="24"/>
  <c r="S1092" i="24" s="1"/>
  <c r="R1848" i="24"/>
  <c r="S1848" i="24" s="1"/>
  <c r="R1093" i="24"/>
  <c r="S1093" i="24" s="1"/>
  <c r="R1094" i="24"/>
  <c r="S1094" i="24" s="1"/>
  <c r="R1850" i="24"/>
  <c r="S1850" i="24" s="1"/>
  <c r="R2357" i="24"/>
  <c r="S2357" i="24" s="1"/>
  <c r="R1893" i="24"/>
  <c r="S1893" i="24" s="1"/>
  <c r="R1851" i="24"/>
  <c r="S1851" i="24" s="1"/>
  <c r="P15" i="24"/>
  <c r="Q15" i="24" s="1"/>
  <c r="P1109" i="24"/>
  <c r="Q1109" i="24" s="1"/>
  <c r="P1110" i="24"/>
  <c r="Q1110" i="24" s="1"/>
  <c r="P1111" i="24"/>
  <c r="Q1111" i="24" s="1"/>
  <c r="P1112" i="24"/>
  <c r="Q1112" i="24" s="1"/>
  <c r="P1113" i="24"/>
  <c r="Q1113" i="24" s="1"/>
  <c r="P1114" i="24"/>
  <c r="Q1114" i="24" s="1"/>
  <c r="P1115" i="24"/>
  <c r="Q1115" i="24" s="1"/>
  <c r="P1116" i="24"/>
  <c r="Q1116" i="24" s="1"/>
  <c r="P16" i="24"/>
  <c r="Q16" i="24" s="1"/>
  <c r="P1117" i="24"/>
  <c r="Q1117" i="24" s="1"/>
  <c r="P17" i="24"/>
  <c r="Q17" i="24" s="1"/>
  <c r="P1118" i="24"/>
  <c r="Q1118" i="24" s="1"/>
  <c r="P18" i="24"/>
  <c r="Q18" i="24" s="1"/>
  <c r="P19" i="24"/>
  <c r="Q19" i="24" s="1"/>
  <c r="P20" i="24"/>
  <c r="Q20" i="24" s="1"/>
  <c r="P21" i="24"/>
  <c r="Q21" i="24" s="1"/>
  <c r="P1119" i="24"/>
  <c r="Q1119" i="24" s="1"/>
  <c r="P22" i="24"/>
  <c r="Q22" i="24" s="1"/>
  <c r="P23" i="24"/>
  <c r="Q23" i="24" s="1"/>
  <c r="P1120" i="24"/>
  <c r="Q1120" i="24" s="1"/>
  <c r="P1121" i="24"/>
  <c r="Q1121" i="24" s="1"/>
  <c r="P24" i="24"/>
  <c r="Q24" i="24" s="1"/>
  <c r="P25" i="24"/>
  <c r="Q25" i="24" s="1"/>
  <c r="P26" i="24"/>
  <c r="Q26" i="24" s="1"/>
  <c r="P27" i="24"/>
  <c r="Q27" i="24" s="1"/>
  <c r="P1122" i="24"/>
  <c r="Q1122" i="24" s="1"/>
  <c r="P28" i="24"/>
  <c r="Q28" i="24" s="1"/>
  <c r="P1123" i="24"/>
  <c r="Q1123" i="24" s="1"/>
  <c r="P1124" i="24"/>
  <c r="Q1124" i="24" s="1"/>
  <c r="P29" i="24"/>
  <c r="Q29" i="24" s="1"/>
  <c r="P1125" i="24"/>
  <c r="Q1125" i="24" s="1"/>
  <c r="P1126" i="24"/>
  <c r="Q1126" i="24" s="1"/>
  <c r="P1127" i="24"/>
  <c r="Q1127" i="24" s="1"/>
  <c r="P30" i="24"/>
  <c r="Q30" i="24" s="1"/>
  <c r="P31" i="24"/>
  <c r="Q31" i="24" s="1"/>
  <c r="P1128" i="24"/>
  <c r="Q1128" i="24" s="1"/>
  <c r="P32" i="24"/>
  <c r="Q32" i="24" s="1"/>
  <c r="P33" i="24"/>
  <c r="Q33" i="24" s="1"/>
  <c r="P1129" i="24"/>
  <c r="Q1129" i="24" s="1"/>
  <c r="P34" i="24"/>
  <c r="Q34" i="24" s="1"/>
  <c r="P1130" i="24"/>
  <c r="Q1130" i="24" s="1"/>
  <c r="P35" i="24"/>
  <c r="Q35" i="24" s="1"/>
  <c r="P36" i="24"/>
  <c r="Q36" i="24" s="1"/>
  <c r="P1131" i="24"/>
  <c r="Q1131" i="24" s="1"/>
  <c r="P1132" i="24"/>
  <c r="Q1132" i="24" s="1"/>
  <c r="P1133" i="24"/>
  <c r="Q1133" i="24" s="1"/>
  <c r="P1134" i="24"/>
  <c r="Q1134" i="24" s="1"/>
  <c r="P37" i="24"/>
  <c r="Q37" i="24" s="1"/>
  <c r="P38" i="24"/>
  <c r="Q38" i="24" s="1"/>
  <c r="P39" i="24"/>
  <c r="Q39" i="24" s="1"/>
  <c r="P40" i="24"/>
  <c r="Q40" i="24" s="1"/>
  <c r="P41" i="24"/>
  <c r="Q41" i="24" s="1"/>
  <c r="P42" i="24"/>
  <c r="Q42" i="24" s="1"/>
  <c r="P43" i="24"/>
  <c r="Q43" i="24" s="1"/>
  <c r="P44" i="24"/>
  <c r="Q44" i="24" s="1"/>
  <c r="P1135" i="24"/>
  <c r="Q1135" i="24" s="1"/>
  <c r="P45" i="24"/>
  <c r="Q45" i="24" s="1"/>
  <c r="P46" i="24"/>
  <c r="Q46" i="24" s="1"/>
  <c r="P1136" i="24"/>
  <c r="Q1136" i="24" s="1"/>
  <c r="P47" i="24"/>
  <c r="Q47" i="24" s="1"/>
  <c r="P48" i="24"/>
  <c r="Q48" i="24" s="1"/>
  <c r="P1137" i="24"/>
  <c r="Q1137" i="24" s="1"/>
  <c r="P1138" i="24"/>
  <c r="Q1138" i="24" s="1"/>
  <c r="P49" i="24"/>
  <c r="Q49" i="24" s="1"/>
  <c r="P1139" i="24"/>
  <c r="Q1139" i="24" s="1"/>
  <c r="P1140" i="24"/>
  <c r="Q1140" i="24" s="1"/>
  <c r="P1141" i="24"/>
  <c r="Q1141" i="24" s="1"/>
  <c r="P1142" i="24"/>
  <c r="Q1142" i="24" s="1"/>
  <c r="P50" i="24"/>
  <c r="Q50" i="24" s="1"/>
  <c r="P1143" i="24"/>
  <c r="Q1143" i="24" s="1"/>
  <c r="P1144" i="24"/>
  <c r="Q1144" i="24" s="1"/>
  <c r="P51" i="24"/>
  <c r="Q51" i="24" s="1"/>
  <c r="P52" i="24"/>
  <c r="Q52" i="24" s="1"/>
  <c r="P53" i="24"/>
  <c r="Q53" i="24" s="1"/>
  <c r="P54" i="24"/>
  <c r="Q54" i="24" s="1"/>
  <c r="P55" i="24"/>
  <c r="Q55" i="24" s="1"/>
  <c r="P56" i="24"/>
  <c r="Q56" i="24" s="1"/>
  <c r="P1145" i="24"/>
  <c r="Q1145" i="24" s="1"/>
  <c r="P57" i="24"/>
  <c r="Q57" i="24" s="1"/>
  <c r="P58" i="24"/>
  <c r="Q58" i="24" s="1"/>
  <c r="P59" i="24"/>
  <c r="Q59" i="24" s="1"/>
  <c r="P1146" i="24"/>
  <c r="Q1146" i="24" s="1"/>
  <c r="P60" i="24"/>
  <c r="Q60" i="24" s="1"/>
  <c r="P1147" i="24"/>
  <c r="Q1147" i="24" s="1"/>
  <c r="P1148" i="24"/>
  <c r="Q1148" i="24" s="1"/>
  <c r="P1149" i="24"/>
  <c r="Q1149" i="24" s="1"/>
  <c r="P1150" i="24"/>
  <c r="Q1150" i="24" s="1"/>
  <c r="P61" i="24"/>
  <c r="Q61" i="24" s="1"/>
  <c r="P62" i="24"/>
  <c r="Q62" i="24" s="1"/>
  <c r="P1151" i="24"/>
  <c r="Q1151" i="24" s="1"/>
  <c r="P63" i="24"/>
  <c r="Q63" i="24" s="1"/>
  <c r="P2128" i="24"/>
  <c r="Q2128" i="24" s="1"/>
  <c r="P2530" i="24"/>
  <c r="Q2530" i="24" s="1"/>
  <c r="P2501" i="24"/>
  <c r="Q2501" i="24" s="1"/>
  <c r="P2495" i="24"/>
  <c r="Q2495" i="24" s="1"/>
  <c r="P2247" i="24"/>
  <c r="Q2247" i="24" s="1"/>
  <c r="P1108" i="24"/>
  <c r="Q1108" i="24" s="1"/>
  <c r="P1107" i="24"/>
  <c r="Q1107" i="24" s="1"/>
  <c r="P2504" i="24"/>
  <c r="Q2504" i="24" s="1"/>
  <c r="P64" i="24"/>
  <c r="Q64" i="24" s="1"/>
  <c r="P1888" i="24"/>
  <c r="Q1888" i="24" s="1"/>
  <c r="P2533" i="24"/>
  <c r="Q2533" i="24" s="1"/>
  <c r="P2503" i="24"/>
  <c r="Q2503" i="24" s="1"/>
  <c r="P2027" i="24"/>
  <c r="Q2027" i="24" s="1"/>
  <c r="P2069" i="24"/>
  <c r="Q2069" i="24" s="1"/>
  <c r="P2026" i="24"/>
  <c r="Q2026" i="24" s="1"/>
  <c r="P1152" i="24"/>
  <c r="Q1152" i="24" s="1"/>
  <c r="P1153" i="24"/>
  <c r="Q1153" i="24" s="1"/>
  <c r="P65" i="24"/>
  <c r="Q65" i="24" s="1"/>
  <c r="P2185" i="24"/>
  <c r="Q2185" i="24" s="1"/>
  <c r="P1154" i="24"/>
  <c r="Q1154" i="24" s="1"/>
  <c r="P66" i="24"/>
  <c r="Q66" i="24" s="1"/>
  <c r="P2102" i="24"/>
  <c r="Q2102" i="24" s="1"/>
  <c r="P2222" i="24"/>
  <c r="Q2222" i="24" s="1"/>
  <c r="P2521" i="24"/>
  <c r="Q2521" i="24" s="1"/>
  <c r="P2520" i="24"/>
  <c r="Q2520" i="24" s="1"/>
  <c r="P1155" i="24"/>
  <c r="Q1155" i="24" s="1"/>
  <c r="P1156" i="24"/>
  <c r="Q1156" i="24" s="1"/>
  <c r="P2113" i="24"/>
  <c r="Q2113" i="24" s="1"/>
  <c r="P67" i="24"/>
  <c r="Q67" i="24" s="1"/>
  <c r="P1157" i="24"/>
  <c r="Q1157" i="24" s="1"/>
  <c r="P1158" i="24"/>
  <c r="Q1158" i="24" s="1"/>
  <c r="P68" i="24"/>
  <c r="Q68" i="24" s="1"/>
  <c r="P69" i="24"/>
  <c r="Q69" i="24" s="1"/>
  <c r="P70" i="24"/>
  <c r="Q70" i="24" s="1"/>
  <c r="P71" i="24"/>
  <c r="Q71" i="24" s="1"/>
  <c r="P72" i="24"/>
  <c r="Q72" i="24" s="1"/>
  <c r="P73" i="24"/>
  <c r="Q73" i="24" s="1"/>
  <c r="P74" i="24"/>
  <c r="Q74" i="24" s="1"/>
  <c r="P75" i="24"/>
  <c r="Q75" i="24" s="1"/>
  <c r="P76" i="24"/>
  <c r="Q76" i="24" s="1"/>
  <c r="P1159" i="24"/>
  <c r="Q1159" i="24" s="1"/>
  <c r="P1160" i="24"/>
  <c r="Q1160" i="24" s="1"/>
  <c r="P2492" i="24"/>
  <c r="Q2492" i="24" s="1"/>
  <c r="P1161" i="24"/>
  <c r="Q1161" i="24" s="1"/>
  <c r="P1162" i="24"/>
  <c r="Q1162" i="24" s="1"/>
  <c r="P1163" i="24"/>
  <c r="Q1163" i="24" s="1"/>
  <c r="P77" i="24"/>
  <c r="Q77" i="24" s="1"/>
  <c r="P78" i="24"/>
  <c r="Q78" i="24" s="1"/>
  <c r="P79" i="24"/>
  <c r="Q79" i="24" s="1"/>
  <c r="P1164" i="24"/>
  <c r="Q1164" i="24" s="1"/>
  <c r="P1165" i="24"/>
  <c r="Q1165" i="24" s="1"/>
  <c r="P80" i="24"/>
  <c r="Q80" i="24" s="1"/>
  <c r="P81" i="24"/>
  <c r="Q81" i="24" s="1"/>
  <c r="P82" i="24"/>
  <c r="Q82" i="24" s="1"/>
  <c r="P83" i="24"/>
  <c r="Q83" i="24" s="1"/>
  <c r="P1166" i="24"/>
  <c r="Q1166" i="24" s="1"/>
  <c r="P1167" i="24"/>
  <c r="Q1167" i="24" s="1"/>
  <c r="P1168" i="24"/>
  <c r="Q1168" i="24" s="1"/>
  <c r="P84" i="24"/>
  <c r="Q84" i="24" s="1"/>
  <c r="P1169" i="24"/>
  <c r="Q1169" i="24" s="1"/>
  <c r="P85" i="24"/>
  <c r="Q85" i="24" s="1"/>
  <c r="P1170" i="24"/>
  <c r="Q1170" i="24" s="1"/>
  <c r="P86" i="24"/>
  <c r="Q86" i="24" s="1"/>
  <c r="P87" i="24"/>
  <c r="Q87" i="24" s="1"/>
  <c r="P88" i="24"/>
  <c r="Q88" i="24" s="1"/>
  <c r="P1171" i="24"/>
  <c r="Q1171" i="24" s="1"/>
  <c r="P89" i="24"/>
  <c r="Q89" i="24" s="1"/>
  <c r="P1172" i="24"/>
  <c r="Q1172" i="24" s="1"/>
  <c r="P1173" i="24"/>
  <c r="Q1173" i="24" s="1"/>
  <c r="P1174" i="24"/>
  <c r="Q1174" i="24" s="1"/>
  <c r="P90" i="24"/>
  <c r="Q90" i="24" s="1"/>
  <c r="P1175" i="24"/>
  <c r="Q1175" i="24" s="1"/>
  <c r="P1176" i="24"/>
  <c r="Q1176" i="24" s="1"/>
  <c r="P91" i="24"/>
  <c r="Q91" i="24" s="1"/>
  <c r="P92" i="24"/>
  <c r="Q92" i="24" s="1"/>
  <c r="P93" i="24"/>
  <c r="Q93" i="24" s="1"/>
  <c r="P94" i="24"/>
  <c r="Q94" i="24" s="1"/>
  <c r="P95" i="24"/>
  <c r="Q95" i="24" s="1"/>
  <c r="P1178" i="24"/>
  <c r="Q1178" i="24" s="1"/>
  <c r="P96" i="24"/>
  <c r="Q96" i="24" s="1"/>
  <c r="P1179" i="24"/>
  <c r="Q1179" i="24" s="1"/>
  <c r="P97" i="24"/>
  <c r="Q97" i="24" s="1"/>
  <c r="P98" i="24"/>
  <c r="Q98" i="24" s="1"/>
  <c r="P99" i="24"/>
  <c r="Q99" i="24" s="1"/>
  <c r="P1180" i="24"/>
  <c r="Q1180" i="24" s="1"/>
  <c r="P1181" i="24"/>
  <c r="Q1181" i="24" s="1"/>
  <c r="P100" i="24"/>
  <c r="Q100" i="24" s="1"/>
  <c r="P1182" i="24"/>
  <c r="Q1182" i="24" s="1"/>
  <c r="P101" i="24"/>
  <c r="Q101" i="24" s="1"/>
  <c r="P102" i="24"/>
  <c r="Q102" i="24" s="1"/>
  <c r="P103" i="24"/>
  <c r="Q103" i="24" s="1"/>
  <c r="P104" i="24"/>
  <c r="Q104" i="24" s="1"/>
  <c r="P105" i="24"/>
  <c r="Q105" i="24" s="1"/>
  <c r="P2180" i="24"/>
  <c r="Q2180" i="24" s="1"/>
  <c r="P2276" i="24"/>
  <c r="Q2276" i="24" s="1"/>
  <c r="P2350" i="24"/>
  <c r="Q2350" i="24" s="1"/>
  <c r="P2210" i="24"/>
  <c r="Q2210" i="24" s="1"/>
  <c r="P2311" i="24"/>
  <c r="Q2311" i="24" s="1"/>
  <c r="P2399" i="24"/>
  <c r="Q2399" i="24" s="1"/>
  <c r="P2155" i="24"/>
  <c r="Q2155" i="24" s="1"/>
  <c r="P2242" i="24"/>
  <c r="Q2242" i="24" s="1"/>
  <c r="P2354" i="24"/>
  <c r="Q2354" i="24" s="1"/>
  <c r="P2442" i="24"/>
  <c r="Q2442" i="24" s="1"/>
  <c r="P2095" i="24"/>
  <c r="Q2095" i="24" s="1"/>
  <c r="P2290" i="24"/>
  <c r="Q2290" i="24" s="1"/>
  <c r="P2439" i="24"/>
  <c r="Q2439" i="24" s="1"/>
  <c r="P2396" i="24"/>
  <c r="Q2396" i="24" s="1"/>
  <c r="P2413" i="24"/>
  <c r="Q2413" i="24" s="1"/>
  <c r="P2254" i="24"/>
  <c r="Q2254" i="24" s="1"/>
  <c r="P2289" i="24"/>
  <c r="Q2289" i="24" s="1"/>
  <c r="P2255" i="24"/>
  <c r="Q2255" i="24" s="1"/>
  <c r="P2411" i="24"/>
  <c r="Q2411" i="24" s="1"/>
  <c r="P2410" i="24"/>
  <c r="Q2410" i="24" s="1"/>
  <c r="P2360" i="24"/>
  <c r="Q2360" i="24" s="1"/>
  <c r="P1183" i="24"/>
  <c r="Q1183" i="24" s="1"/>
  <c r="P2388" i="24"/>
  <c r="Q2388" i="24" s="1"/>
  <c r="P2331" i="24"/>
  <c r="Q2331" i="24" s="1"/>
  <c r="P1184" i="24"/>
  <c r="Q1184" i="24" s="1"/>
  <c r="P2412" i="24"/>
  <c r="Q2412" i="24" s="1"/>
  <c r="P2154" i="24"/>
  <c r="Q2154" i="24" s="1"/>
  <c r="P2106" i="24"/>
  <c r="Q2106" i="24" s="1"/>
  <c r="P2380" i="24"/>
  <c r="Q2380" i="24" s="1"/>
  <c r="P1185" i="24"/>
  <c r="Q1185" i="24" s="1"/>
  <c r="P2022" i="24"/>
  <c r="Q2022" i="24" s="1"/>
  <c r="P2258" i="24"/>
  <c r="Q2258" i="24" s="1"/>
  <c r="P2083" i="24"/>
  <c r="Q2083" i="24" s="1"/>
  <c r="P2259" i="24"/>
  <c r="Q2259" i="24" s="1"/>
  <c r="P1186" i="24"/>
  <c r="Q1186" i="24" s="1"/>
  <c r="P2359" i="24"/>
  <c r="Q2359" i="24" s="1"/>
  <c r="P1187" i="24"/>
  <c r="Q1187" i="24" s="1"/>
  <c r="P2313" i="24"/>
  <c r="Q2313" i="24" s="1"/>
  <c r="P2538" i="24"/>
  <c r="Q2538" i="24" s="1"/>
  <c r="P1106" i="24"/>
  <c r="Q1106" i="24" s="1"/>
  <c r="P2529" i="24"/>
  <c r="Q2529" i="24" s="1"/>
  <c r="P2445" i="24"/>
  <c r="Q2445" i="24" s="1"/>
  <c r="P106" i="24"/>
  <c r="Q106" i="24" s="1"/>
  <c r="P2447" i="24"/>
  <c r="Q2447" i="24" s="1"/>
  <c r="P107" i="24"/>
  <c r="Q107" i="24" s="1"/>
  <c r="P1188" i="24"/>
  <c r="Q1188" i="24" s="1"/>
  <c r="P1189" i="24"/>
  <c r="Q1189" i="24" s="1"/>
  <c r="P1190" i="24"/>
  <c r="Q1190" i="24" s="1"/>
  <c r="P108" i="24"/>
  <c r="Q108" i="24" s="1"/>
  <c r="P1191" i="24"/>
  <c r="Q1191" i="24" s="1"/>
  <c r="P2513" i="24"/>
  <c r="Q2513" i="24" s="1"/>
  <c r="P109" i="24"/>
  <c r="Q109" i="24" s="1"/>
  <c r="P2078" i="24"/>
  <c r="Q2078" i="24" s="1"/>
  <c r="P110" i="24"/>
  <c r="Q110" i="24" s="1"/>
  <c r="P111" i="24"/>
  <c r="Q111" i="24" s="1"/>
  <c r="P1192" i="24"/>
  <c r="Q1192" i="24" s="1"/>
  <c r="P112" i="24"/>
  <c r="Q112" i="24" s="1"/>
  <c r="P113" i="24"/>
  <c r="Q113" i="24" s="1"/>
  <c r="P114" i="24"/>
  <c r="Q114" i="24" s="1"/>
  <c r="P115" i="24"/>
  <c r="Q115" i="24" s="1"/>
  <c r="P1870" i="24"/>
  <c r="Q1870" i="24" s="1"/>
  <c r="P2178" i="24"/>
  <c r="Q2178" i="24" s="1"/>
  <c r="P1193" i="24"/>
  <c r="Q1193" i="24" s="1"/>
  <c r="P1194" i="24"/>
  <c r="Q1194" i="24" s="1"/>
  <c r="P116" i="24"/>
  <c r="Q116" i="24" s="1"/>
  <c r="P2306" i="24"/>
  <c r="Q2306" i="24" s="1"/>
  <c r="P2441" i="24"/>
  <c r="Q2441" i="24" s="1"/>
  <c r="P1971" i="24"/>
  <c r="Q1971" i="24" s="1"/>
  <c r="P2371" i="24"/>
  <c r="Q2371" i="24" s="1"/>
  <c r="P2071" i="24"/>
  <c r="Q2071" i="24" s="1"/>
  <c r="P2377" i="24"/>
  <c r="Q2377" i="24" s="1"/>
  <c r="P2055" i="24"/>
  <c r="Q2055" i="24" s="1"/>
  <c r="P2037" i="24"/>
  <c r="Q2037" i="24" s="1"/>
  <c r="P2336" i="24"/>
  <c r="Q2336" i="24" s="1"/>
  <c r="P117" i="24"/>
  <c r="Q117" i="24" s="1"/>
  <c r="P118" i="24"/>
  <c r="Q118" i="24" s="1"/>
  <c r="P2149" i="24"/>
  <c r="Q2149" i="24" s="1"/>
  <c r="P2374" i="24"/>
  <c r="Q2374" i="24" s="1"/>
  <c r="P2250" i="24"/>
  <c r="Q2250" i="24" s="1"/>
  <c r="P2197" i="24"/>
  <c r="Q2197" i="24" s="1"/>
  <c r="P1959" i="24"/>
  <c r="Q1959" i="24" s="1"/>
  <c r="P2043" i="24"/>
  <c r="Q2043" i="24" s="1"/>
  <c r="P2267" i="24"/>
  <c r="Q2267" i="24" s="1"/>
  <c r="P1859" i="24"/>
  <c r="Q1859" i="24" s="1"/>
  <c r="P1860" i="24"/>
  <c r="Q1860" i="24" s="1"/>
  <c r="P2268" i="24"/>
  <c r="Q2268" i="24" s="1"/>
  <c r="P2171" i="24"/>
  <c r="Q2171" i="24" s="1"/>
  <c r="P2375" i="24"/>
  <c r="Q2375" i="24" s="1"/>
  <c r="P2029" i="24"/>
  <c r="Q2029" i="24" s="1"/>
  <c r="P2143" i="24"/>
  <c r="Q2143" i="24" s="1"/>
  <c r="P2238" i="24"/>
  <c r="Q2238" i="24" s="1"/>
  <c r="P2056" i="24"/>
  <c r="Q2056" i="24" s="1"/>
  <c r="P2215" i="24"/>
  <c r="Q2215" i="24" s="1"/>
  <c r="P2401" i="24"/>
  <c r="Q2401" i="24" s="1"/>
  <c r="P2383" i="24"/>
  <c r="Q2383" i="24" s="1"/>
  <c r="P2002" i="24"/>
  <c r="Q2002" i="24" s="1"/>
  <c r="P2011" i="24"/>
  <c r="Q2011" i="24" s="1"/>
  <c r="P2105" i="24"/>
  <c r="Q2105" i="24" s="1"/>
  <c r="P2118" i="24"/>
  <c r="Q2118" i="24" s="1"/>
  <c r="P1935" i="24"/>
  <c r="Q1935" i="24" s="1"/>
  <c r="P2228" i="24"/>
  <c r="Q2228" i="24" s="1"/>
  <c r="P2405" i="24"/>
  <c r="Q2405" i="24" s="1"/>
  <c r="P2296" i="24"/>
  <c r="Q2296" i="24" s="1"/>
  <c r="P2372" i="24"/>
  <c r="Q2372" i="24" s="1"/>
  <c r="P2402" i="24"/>
  <c r="Q2402" i="24" s="1"/>
  <c r="P2168" i="24"/>
  <c r="Q2168" i="24" s="1"/>
  <c r="P2039" i="24"/>
  <c r="Q2039" i="24" s="1"/>
  <c r="P2190" i="24"/>
  <c r="Q2190" i="24" s="1"/>
  <c r="P2014" i="24"/>
  <c r="Q2014" i="24" s="1"/>
  <c r="P2003" i="24"/>
  <c r="Q2003" i="24" s="1"/>
  <c r="P2373" i="24"/>
  <c r="Q2373" i="24" s="1"/>
  <c r="P2074" i="24"/>
  <c r="Q2074" i="24" s="1"/>
  <c r="P2174" i="24"/>
  <c r="Q2174" i="24" s="1"/>
  <c r="P2030" i="24"/>
  <c r="Q2030" i="24" s="1"/>
  <c r="P2141" i="24"/>
  <c r="Q2141" i="24" s="1"/>
  <c r="P2184" i="24"/>
  <c r="Q2184" i="24" s="1"/>
  <c r="P2324" i="24"/>
  <c r="Q2324" i="24" s="1"/>
  <c r="P2073" i="24"/>
  <c r="Q2073" i="24" s="1"/>
  <c r="P2015" i="24"/>
  <c r="Q2015" i="24" s="1"/>
  <c r="P1928" i="24"/>
  <c r="Q1928" i="24" s="1"/>
  <c r="P2199" i="24"/>
  <c r="Q2199" i="24" s="1"/>
  <c r="P1981" i="24"/>
  <c r="Q1981" i="24" s="1"/>
  <c r="P2172" i="24"/>
  <c r="Q2172" i="24" s="1"/>
  <c r="P2393" i="24"/>
  <c r="Q2393" i="24" s="1"/>
  <c r="P2230" i="24"/>
  <c r="Q2230" i="24" s="1"/>
  <c r="P2436" i="24"/>
  <c r="Q2436" i="24" s="1"/>
  <c r="P2351" i="24"/>
  <c r="Q2351" i="24" s="1"/>
  <c r="P2400" i="24"/>
  <c r="Q2400" i="24" s="1"/>
  <c r="P2314" i="24"/>
  <c r="Q2314" i="24" s="1"/>
  <c r="P2072" i="24"/>
  <c r="Q2072" i="24" s="1"/>
  <c r="P2063" i="24"/>
  <c r="Q2063" i="24" s="1"/>
  <c r="P2070" i="24"/>
  <c r="Q2070" i="24" s="1"/>
  <c r="P2114" i="24"/>
  <c r="Q2114" i="24" s="1"/>
  <c r="P1994" i="24"/>
  <c r="Q1994" i="24" s="1"/>
  <c r="P2041" i="24"/>
  <c r="Q2041" i="24" s="1"/>
  <c r="P2142" i="24"/>
  <c r="Q2142" i="24" s="1"/>
  <c r="P2343" i="24"/>
  <c r="Q2343" i="24" s="1"/>
  <c r="P2130" i="24"/>
  <c r="Q2130" i="24" s="1"/>
  <c r="P2404" i="24"/>
  <c r="Q2404" i="24" s="1"/>
  <c r="P2443" i="24"/>
  <c r="Q2443" i="24" s="1"/>
  <c r="P1976" i="24"/>
  <c r="Q1976" i="24" s="1"/>
  <c r="P2198" i="24"/>
  <c r="Q2198" i="24" s="1"/>
  <c r="P1973" i="24"/>
  <c r="Q1973" i="24" s="1"/>
  <c r="P2173" i="24"/>
  <c r="Q2173" i="24" s="1"/>
  <c r="P1857" i="24"/>
  <c r="Q1857" i="24" s="1"/>
  <c r="P2140" i="24"/>
  <c r="Q2140" i="24" s="1"/>
  <c r="P2213" i="24"/>
  <c r="Q2213" i="24" s="1"/>
  <c r="P2040" i="24"/>
  <c r="Q2040" i="24" s="1"/>
  <c r="P2001" i="24"/>
  <c r="Q2001" i="24" s="1"/>
  <c r="P2403" i="24"/>
  <c r="Q2403" i="24" s="1"/>
  <c r="P1945" i="24"/>
  <c r="Q1945" i="24" s="1"/>
  <c r="P2446" i="24"/>
  <c r="Q2446" i="24" s="1"/>
  <c r="P1195" i="24"/>
  <c r="Q1195" i="24" s="1"/>
  <c r="P2193" i="24"/>
  <c r="Q2193" i="24" s="1"/>
  <c r="P1196" i="24"/>
  <c r="Q1196" i="24" s="1"/>
  <c r="P2123" i="24"/>
  <c r="Q2123" i="24" s="1"/>
  <c r="P119" i="24"/>
  <c r="Q119" i="24" s="1"/>
  <c r="P1197" i="24"/>
  <c r="Q1197" i="24" s="1"/>
  <c r="P2382" i="24"/>
  <c r="Q2382" i="24" s="1"/>
  <c r="P1198" i="24"/>
  <c r="Q1198" i="24" s="1"/>
  <c r="P1199" i="24"/>
  <c r="Q1199" i="24" s="1"/>
  <c r="P120" i="24"/>
  <c r="Q120" i="24" s="1"/>
  <c r="P121" i="24"/>
  <c r="Q121" i="24" s="1"/>
  <c r="P1200" i="24"/>
  <c r="Q1200" i="24" s="1"/>
  <c r="P122" i="24"/>
  <c r="Q122" i="24" s="1"/>
  <c r="P1201" i="24"/>
  <c r="Q1201" i="24" s="1"/>
  <c r="P123" i="24"/>
  <c r="Q123" i="24" s="1"/>
  <c r="P124" i="24"/>
  <c r="Q124" i="24" s="1"/>
  <c r="P125" i="24"/>
  <c r="Q125" i="24" s="1"/>
  <c r="P126" i="24"/>
  <c r="Q126" i="24" s="1"/>
  <c r="P127" i="24"/>
  <c r="Q127" i="24" s="1"/>
  <c r="P128" i="24"/>
  <c r="Q128" i="24" s="1"/>
  <c r="P129" i="24"/>
  <c r="Q129" i="24" s="1"/>
  <c r="P130" i="24"/>
  <c r="Q130" i="24" s="1"/>
  <c r="P1202" i="24"/>
  <c r="Q1202" i="24" s="1"/>
  <c r="P131" i="24"/>
  <c r="Q131" i="24" s="1"/>
  <c r="P132" i="24"/>
  <c r="Q132" i="24" s="1"/>
  <c r="P133" i="24"/>
  <c r="Q133" i="24" s="1"/>
  <c r="P134" i="24"/>
  <c r="Q134" i="24" s="1"/>
  <c r="P1203" i="24"/>
  <c r="Q1203" i="24" s="1"/>
  <c r="P135" i="24"/>
  <c r="Q135" i="24" s="1"/>
  <c r="P1204" i="24"/>
  <c r="Q1204" i="24" s="1"/>
  <c r="P136" i="24"/>
  <c r="Q136" i="24" s="1"/>
  <c r="P1205" i="24"/>
  <c r="Q1205" i="24" s="1"/>
  <c r="P1206" i="24"/>
  <c r="Q1206" i="24" s="1"/>
  <c r="P137" i="24"/>
  <c r="Q137" i="24" s="1"/>
  <c r="P138" i="24"/>
  <c r="Q138" i="24" s="1"/>
  <c r="P139" i="24"/>
  <c r="Q139" i="24" s="1"/>
  <c r="P140" i="24"/>
  <c r="Q140" i="24" s="1"/>
  <c r="P141" i="24"/>
  <c r="Q141" i="24" s="1"/>
  <c r="P1207" i="24"/>
  <c r="Q1207" i="24" s="1"/>
  <c r="P142" i="24"/>
  <c r="Q142" i="24" s="1"/>
  <c r="P1208" i="24"/>
  <c r="Q1208" i="24" s="1"/>
  <c r="P1209" i="24"/>
  <c r="Q1209" i="24" s="1"/>
  <c r="P1210" i="24"/>
  <c r="Q1210" i="24" s="1"/>
  <c r="P143" i="24"/>
  <c r="Q143" i="24" s="1"/>
  <c r="P1211" i="24"/>
  <c r="Q1211" i="24" s="1"/>
  <c r="P144" i="24"/>
  <c r="Q144" i="24" s="1"/>
  <c r="P1212" i="24"/>
  <c r="Q1212" i="24" s="1"/>
  <c r="P145" i="24"/>
  <c r="Q145" i="24" s="1"/>
  <c r="P146" i="24"/>
  <c r="Q146" i="24" s="1"/>
  <c r="P1213" i="24"/>
  <c r="Q1213" i="24" s="1"/>
  <c r="P2090" i="24"/>
  <c r="Q2090" i="24" s="1"/>
  <c r="P147" i="24"/>
  <c r="Q147" i="24" s="1"/>
  <c r="P148" i="24"/>
  <c r="Q148" i="24" s="1"/>
  <c r="P149" i="24"/>
  <c r="Q149" i="24" s="1"/>
  <c r="P1214" i="24"/>
  <c r="Q1214" i="24" s="1"/>
  <c r="P150" i="24"/>
  <c r="Q150" i="24" s="1"/>
  <c r="P151" i="24"/>
  <c r="Q151" i="24" s="1"/>
  <c r="P152" i="24"/>
  <c r="Q152" i="24" s="1"/>
  <c r="P153" i="24"/>
  <c r="Q153" i="24" s="1"/>
  <c r="P154" i="24"/>
  <c r="Q154" i="24" s="1"/>
  <c r="P155" i="24"/>
  <c r="Q155" i="24" s="1"/>
  <c r="P156" i="24"/>
  <c r="Q156" i="24" s="1"/>
  <c r="P1215" i="24"/>
  <c r="Q1215" i="24" s="1"/>
  <c r="P1095" i="24"/>
  <c r="Q1095" i="24" s="1"/>
  <c r="P1216" i="24"/>
  <c r="Q1216" i="24" s="1"/>
  <c r="P157" i="24"/>
  <c r="Q157" i="24" s="1"/>
  <c r="P158" i="24"/>
  <c r="Q158" i="24" s="1"/>
  <c r="P159" i="24"/>
  <c r="Q159" i="24" s="1"/>
  <c r="P160" i="24"/>
  <c r="Q160" i="24" s="1"/>
  <c r="P161" i="24"/>
  <c r="Q161" i="24" s="1"/>
  <c r="P162" i="24"/>
  <c r="Q162" i="24" s="1"/>
  <c r="P163" i="24"/>
  <c r="Q163" i="24" s="1"/>
  <c r="P164" i="24"/>
  <c r="Q164" i="24" s="1"/>
  <c r="P165" i="24"/>
  <c r="Q165" i="24" s="1"/>
  <c r="P166" i="24"/>
  <c r="Q166" i="24" s="1"/>
  <c r="P1218" i="24"/>
  <c r="Q1218" i="24" s="1"/>
  <c r="P167" i="24"/>
  <c r="Q167" i="24" s="1"/>
  <c r="P1219" i="24"/>
  <c r="Q1219" i="24" s="1"/>
  <c r="P168" i="24"/>
  <c r="Q168" i="24" s="1"/>
  <c r="P169" i="24"/>
  <c r="Q169" i="24" s="1"/>
  <c r="P170" i="24"/>
  <c r="Q170" i="24" s="1"/>
  <c r="P171" i="24"/>
  <c r="Q171" i="24" s="1"/>
  <c r="P172" i="24"/>
  <c r="Q172" i="24" s="1"/>
  <c r="P173" i="24"/>
  <c r="Q173" i="24" s="1"/>
  <c r="P1220" i="24"/>
  <c r="Q1220" i="24" s="1"/>
  <c r="P1221" i="24"/>
  <c r="Q1221" i="24" s="1"/>
  <c r="P1222" i="24"/>
  <c r="Q1222" i="24" s="1"/>
  <c r="P174" i="24"/>
  <c r="Q174" i="24" s="1"/>
  <c r="P175" i="24"/>
  <c r="Q175" i="24" s="1"/>
  <c r="P176" i="24"/>
  <c r="Q176" i="24" s="1"/>
  <c r="P177" i="24"/>
  <c r="Q177" i="24" s="1"/>
  <c r="P1223" i="24"/>
  <c r="Q1223" i="24" s="1"/>
  <c r="P178" i="24"/>
  <c r="Q178" i="24" s="1"/>
  <c r="P179" i="24"/>
  <c r="Q179" i="24" s="1"/>
  <c r="P180" i="24"/>
  <c r="Q180" i="24" s="1"/>
  <c r="P1224" i="24"/>
  <c r="Q1224" i="24" s="1"/>
  <c r="P2231" i="24"/>
  <c r="Q2231" i="24" s="1"/>
  <c r="P2385" i="24"/>
  <c r="Q2385" i="24" s="1"/>
  <c r="P2057" i="24"/>
  <c r="Q2057" i="24" s="1"/>
  <c r="P1225" i="24"/>
  <c r="Q1225" i="24" s="1"/>
  <c r="P1929" i="24"/>
  <c r="Q1929" i="24" s="1"/>
  <c r="P2316" i="24"/>
  <c r="Q2316" i="24" s="1"/>
  <c r="P2414" i="24"/>
  <c r="Q2414" i="24" s="1"/>
  <c r="P2091" i="24"/>
  <c r="Q2091" i="24" s="1"/>
  <c r="P1226" i="24"/>
  <c r="Q1226" i="24" s="1"/>
  <c r="P1227" i="24"/>
  <c r="Q1227" i="24" s="1"/>
  <c r="P1228" i="24"/>
  <c r="Q1228" i="24" s="1"/>
  <c r="P1229" i="24"/>
  <c r="Q1229" i="24" s="1"/>
  <c r="P1230" i="24"/>
  <c r="Q1230" i="24" s="1"/>
  <c r="P1231" i="24"/>
  <c r="Q1231" i="24" s="1"/>
  <c r="P181" i="24"/>
  <c r="Q181" i="24" s="1"/>
  <c r="P1232" i="24"/>
  <c r="Q1232" i="24" s="1"/>
  <c r="P1233" i="24"/>
  <c r="Q1233" i="24" s="1"/>
  <c r="P1234" i="24"/>
  <c r="Q1234" i="24" s="1"/>
  <c r="P2417" i="24"/>
  <c r="Q2417" i="24" s="1"/>
  <c r="P182" i="24"/>
  <c r="Q182" i="24" s="1"/>
  <c r="P2256" i="24"/>
  <c r="Q2256" i="24" s="1"/>
  <c r="P2415" i="24"/>
  <c r="Q2415" i="24" s="1"/>
  <c r="P1908" i="24"/>
  <c r="Q1908" i="24" s="1"/>
  <c r="P2340" i="24"/>
  <c r="Q2340" i="24" s="1"/>
  <c r="P2225" i="24"/>
  <c r="Q2225" i="24" s="1"/>
  <c r="P2347" i="24"/>
  <c r="Q2347" i="24" s="1"/>
  <c r="P1865" i="24"/>
  <c r="Q1865" i="24" s="1"/>
  <c r="P2272" i="24"/>
  <c r="Q2272" i="24" s="1"/>
  <c r="P2416" i="24"/>
  <c r="Q2416" i="24" s="1"/>
  <c r="P2381" i="24"/>
  <c r="Q2381" i="24" s="1"/>
  <c r="P1949" i="24"/>
  <c r="Q1949" i="24" s="1"/>
  <c r="P2344" i="24"/>
  <c r="Q2344" i="24" s="1"/>
  <c r="P2079" i="24"/>
  <c r="Q2079" i="24" s="1"/>
  <c r="P2206" i="24"/>
  <c r="Q2206" i="24" s="1"/>
  <c r="P1235" i="24"/>
  <c r="Q1235" i="24" s="1"/>
  <c r="P1236" i="24"/>
  <c r="Q1236" i="24" s="1"/>
  <c r="P1909" i="24"/>
  <c r="Q1909" i="24" s="1"/>
  <c r="P1237" i="24"/>
  <c r="Q1237" i="24" s="1"/>
  <c r="P183" i="24"/>
  <c r="Q183" i="24" s="1"/>
  <c r="P1238" i="24"/>
  <c r="Q1238" i="24" s="1"/>
  <c r="P1239" i="24"/>
  <c r="Q1239" i="24" s="1"/>
  <c r="P1240" i="24"/>
  <c r="Q1240" i="24" s="1"/>
  <c r="P184" i="24"/>
  <c r="Q184" i="24" s="1"/>
  <c r="P1241" i="24"/>
  <c r="Q1241" i="24" s="1"/>
  <c r="P185" i="24"/>
  <c r="Q185" i="24" s="1"/>
  <c r="P1242" i="24"/>
  <c r="Q1242" i="24" s="1"/>
  <c r="P1243" i="24"/>
  <c r="Q1243" i="24" s="1"/>
  <c r="P186" i="24"/>
  <c r="Q186" i="24" s="1"/>
  <c r="P187" i="24"/>
  <c r="Q187" i="24" s="1"/>
  <c r="P188" i="24"/>
  <c r="Q188" i="24" s="1"/>
  <c r="P189" i="24"/>
  <c r="Q189" i="24" s="1"/>
  <c r="P1244" i="24"/>
  <c r="Q1244" i="24" s="1"/>
  <c r="P1245" i="24"/>
  <c r="Q1245" i="24" s="1"/>
  <c r="P1246" i="24"/>
  <c r="Q1246" i="24" s="1"/>
  <c r="P190" i="24"/>
  <c r="Q190" i="24" s="1"/>
  <c r="P1105" i="24"/>
  <c r="Q1105" i="24" s="1"/>
  <c r="P2050" i="24"/>
  <c r="Q2050" i="24" s="1"/>
  <c r="P1247" i="24"/>
  <c r="Q1247" i="24" s="1"/>
  <c r="P2028" i="24"/>
  <c r="Q2028" i="24" s="1"/>
  <c r="P191" i="24"/>
  <c r="Q191" i="24" s="1"/>
  <c r="P192" i="24"/>
  <c r="Q192" i="24" s="1"/>
  <c r="P193" i="24"/>
  <c r="Q193" i="24" s="1"/>
  <c r="P194" i="24"/>
  <c r="Q194" i="24" s="1"/>
  <c r="P195" i="24"/>
  <c r="Q195" i="24" s="1"/>
  <c r="P196" i="24"/>
  <c r="Q196" i="24" s="1"/>
  <c r="P197" i="24"/>
  <c r="Q197" i="24" s="1"/>
  <c r="P198" i="24"/>
  <c r="Q198" i="24" s="1"/>
  <c r="P199" i="24"/>
  <c r="Q199" i="24" s="1"/>
  <c r="P200" i="24"/>
  <c r="Q200" i="24" s="1"/>
  <c r="P201" i="24"/>
  <c r="Q201" i="24" s="1"/>
  <c r="P202" i="24"/>
  <c r="Q202" i="24" s="1"/>
  <c r="P203" i="24"/>
  <c r="Q203" i="24" s="1"/>
  <c r="P1248" i="24"/>
  <c r="Q1248" i="24" s="1"/>
  <c r="P204" i="24"/>
  <c r="Q204" i="24" s="1"/>
  <c r="P205" i="24"/>
  <c r="Q205" i="24" s="1"/>
  <c r="P1100" i="24"/>
  <c r="Q1100" i="24" s="1"/>
  <c r="P206" i="24"/>
  <c r="Q206" i="24" s="1"/>
  <c r="P207" i="24"/>
  <c r="Q207" i="24" s="1"/>
  <c r="P208" i="24"/>
  <c r="Q208" i="24" s="1"/>
  <c r="P209" i="24"/>
  <c r="Q209" i="24" s="1"/>
  <c r="P2236" i="24"/>
  <c r="Q2236" i="24" s="1"/>
  <c r="P1249" i="24"/>
  <c r="Q1249" i="24" s="1"/>
  <c r="P2111" i="24"/>
  <c r="Q2111" i="24" s="1"/>
  <c r="P2514" i="24"/>
  <c r="Q2514" i="24" s="1"/>
  <c r="P2484" i="24"/>
  <c r="Q2484" i="24" s="1"/>
  <c r="P2181" i="24"/>
  <c r="Q2181" i="24" s="1"/>
  <c r="P2278" i="24"/>
  <c r="Q2278" i="24" s="1"/>
  <c r="P1895" i="24"/>
  <c r="Q1895" i="24" s="1"/>
  <c r="P2293" i="24"/>
  <c r="Q2293" i="24" s="1"/>
  <c r="P1969" i="24"/>
  <c r="Q1969" i="24" s="1"/>
  <c r="P1886" i="24"/>
  <c r="Q1886" i="24" s="1"/>
  <c r="P1250" i="24"/>
  <c r="Q1250" i="24" s="1"/>
  <c r="P210" i="24"/>
  <c r="Q210" i="24" s="1"/>
  <c r="P211" i="24"/>
  <c r="Q211" i="24" s="1"/>
  <c r="P212" i="24"/>
  <c r="Q212" i="24" s="1"/>
  <c r="P1251" i="24"/>
  <c r="Q1251" i="24" s="1"/>
  <c r="P213" i="24"/>
  <c r="Q213" i="24" s="1"/>
  <c r="P214" i="24"/>
  <c r="Q214" i="24" s="1"/>
  <c r="P215" i="24"/>
  <c r="Q215" i="24" s="1"/>
  <c r="P216" i="24"/>
  <c r="Q216" i="24" s="1"/>
  <c r="P217" i="24"/>
  <c r="Q217" i="24" s="1"/>
  <c r="P218" i="24"/>
  <c r="Q218" i="24" s="1"/>
  <c r="P219" i="24"/>
  <c r="Q219" i="24" s="1"/>
  <c r="P220" i="24"/>
  <c r="Q220" i="24" s="1"/>
  <c r="P221" i="24"/>
  <c r="Q221" i="24" s="1"/>
  <c r="P222" i="24"/>
  <c r="Q222" i="24" s="1"/>
  <c r="P223" i="24"/>
  <c r="Q223" i="24" s="1"/>
  <c r="P224" i="24"/>
  <c r="Q224" i="24" s="1"/>
  <c r="P1253" i="24"/>
  <c r="Q1253" i="24" s="1"/>
  <c r="P225" i="24"/>
  <c r="Q225" i="24" s="1"/>
  <c r="P226" i="24"/>
  <c r="Q226" i="24" s="1"/>
  <c r="P227" i="24"/>
  <c r="Q227" i="24" s="1"/>
  <c r="P228" i="24"/>
  <c r="Q228" i="24" s="1"/>
  <c r="P1254" i="24"/>
  <c r="Q1254" i="24" s="1"/>
  <c r="P229" i="24"/>
  <c r="Q229" i="24" s="1"/>
  <c r="P230" i="24"/>
  <c r="Q230" i="24" s="1"/>
  <c r="P1255" i="24"/>
  <c r="Q1255" i="24" s="1"/>
  <c r="P1256" i="24"/>
  <c r="Q1256" i="24" s="1"/>
  <c r="P231" i="24"/>
  <c r="Q231" i="24" s="1"/>
  <c r="P232" i="24"/>
  <c r="Q232" i="24" s="1"/>
  <c r="P1257" i="24"/>
  <c r="Q1257" i="24" s="1"/>
  <c r="P1258" i="24"/>
  <c r="Q1258" i="24" s="1"/>
  <c r="P233" i="24"/>
  <c r="Q233" i="24" s="1"/>
  <c r="P1259" i="24"/>
  <c r="Q1259" i="24" s="1"/>
  <c r="P234" i="24"/>
  <c r="Q234" i="24" s="1"/>
  <c r="P1260" i="24"/>
  <c r="Q1260" i="24" s="1"/>
  <c r="P1261" i="24"/>
  <c r="Q1261" i="24" s="1"/>
  <c r="P1262" i="24"/>
  <c r="Q1262" i="24" s="1"/>
  <c r="P1263" i="24"/>
  <c r="Q1263" i="24" s="1"/>
  <c r="P1264" i="24"/>
  <c r="Q1264" i="24" s="1"/>
  <c r="P1265" i="24"/>
  <c r="Q1265" i="24" s="1"/>
  <c r="P1266" i="24"/>
  <c r="Q1266" i="24" s="1"/>
  <c r="P1267" i="24"/>
  <c r="Q1267" i="24" s="1"/>
  <c r="P1268" i="24"/>
  <c r="Q1268" i="24" s="1"/>
  <c r="P1269" i="24"/>
  <c r="Q1269" i="24" s="1"/>
  <c r="P1270" i="24"/>
  <c r="Q1270" i="24" s="1"/>
  <c r="P1272" i="24"/>
  <c r="Q1272" i="24" s="1"/>
  <c r="P1273" i="24"/>
  <c r="Q1273" i="24" s="1"/>
  <c r="P235" i="24"/>
  <c r="Q235" i="24" s="1"/>
  <c r="P236" i="24"/>
  <c r="Q236" i="24" s="1"/>
  <c r="P237" i="24"/>
  <c r="Q237" i="24" s="1"/>
  <c r="P1934" i="24"/>
  <c r="Q1934" i="24" s="1"/>
  <c r="P238" i="24"/>
  <c r="Q238" i="24" s="1"/>
  <c r="P1274" i="24"/>
  <c r="Q1274" i="24" s="1"/>
  <c r="P1275" i="24"/>
  <c r="Q1275" i="24" s="1"/>
  <c r="P1276" i="24"/>
  <c r="Q1276" i="24" s="1"/>
  <c r="P1277" i="24"/>
  <c r="Q1277" i="24" s="1"/>
  <c r="P1278" i="24"/>
  <c r="Q1278" i="24" s="1"/>
  <c r="P1279" i="24"/>
  <c r="Q1279" i="24" s="1"/>
  <c r="P1280" i="24"/>
  <c r="Q1280" i="24" s="1"/>
  <c r="P1281" i="24"/>
  <c r="Q1281" i="24" s="1"/>
  <c r="P239" i="24"/>
  <c r="Q239" i="24" s="1"/>
  <c r="P240" i="24"/>
  <c r="Q240" i="24" s="1"/>
  <c r="P241" i="24"/>
  <c r="Q241" i="24" s="1"/>
  <c r="P242" i="24"/>
  <c r="Q242" i="24" s="1"/>
  <c r="P243" i="24"/>
  <c r="Q243" i="24" s="1"/>
  <c r="P244" i="24"/>
  <c r="Q244" i="24" s="1"/>
  <c r="P245" i="24"/>
  <c r="Q245" i="24" s="1"/>
  <c r="P246" i="24"/>
  <c r="Q246" i="24" s="1"/>
  <c r="P247" i="24"/>
  <c r="Q247" i="24" s="1"/>
  <c r="P1282" i="24"/>
  <c r="Q1282" i="24" s="1"/>
  <c r="P248" i="24"/>
  <c r="Q248" i="24" s="1"/>
  <c r="P249" i="24"/>
  <c r="Q249" i="24" s="1"/>
  <c r="P1283" i="24"/>
  <c r="Q1283" i="24" s="1"/>
  <c r="P250" i="24"/>
  <c r="Q250" i="24" s="1"/>
  <c r="P251" i="24"/>
  <c r="Q251" i="24" s="1"/>
  <c r="P252" i="24"/>
  <c r="Q252" i="24" s="1"/>
  <c r="P253" i="24"/>
  <c r="Q253" i="24" s="1"/>
  <c r="P1285" i="24"/>
  <c r="Q1285" i="24" s="1"/>
  <c r="P1286" i="24"/>
  <c r="Q1286" i="24" s="1"/>
  <c r="P254" i="24"/>
  <c r="Q254" i="24" s="1"/>
  <c r="P2312" i="24"/>
  <c r="Q2312" i="24" s="1"/>
  <c r="P2473" i="24"/>
  <c r="Q2473" i="24" s="1"/>
  <c r="P2333" i="24"/>
  <c r="Q2333" i="24" s="1"/>
  <c r="P2502" i="24"/>
  <c r="Q2502" i="24" s="1"/>
  <c r="P2342" i="24"/>
  <c r="Q2342" i="24" s="1"/>
  <c r="P2087" i="24"/>
  <c r="Q2087" i="24" s="1"/>
  <c r="P2518" i="24"/>
  <c r="Q2518" i="24" s="1"/>
  <c r="P2482" i="24"/>
  <c r="Q2482" i="24" s="1"/>
  <c r="P2136" i="24"/>
  <c r="Q2136" i="24" s="1"/>
  <c r="P1287" i="24"/>
  <c r="Q1287" i="24" s="1"/>
  <c r="P2490" i="24"/>
  <c r="Q2490" i="24" s="1"/>
  <c r="P2096" i="24"/>
  <c r="Q2096" i="24" s="1"/>
  <c r="P1288" i="24"/>
  <c r="Q1288" i="24" s="1"/>
  <c r="P255" i="24"/>
  <c r="Q255" i="24" s="1"/>
  <c r="P256" i="24"/>
  <c r="Q256" i="24" s="1"/>
  <c r="P257" i="24"/>
  <c r="Q257" i="24" s="1"/>
  <c r="P258" i="24"/>
  <c r="Q258" i="24" s="1"/>
  <c r="P259" i="24"/>
  <c r="Q259" i="24" s="1"/>
  <c r="P260" i="24"/>
  <c r="Q260" i="24" s="1"/>
  <c r="P261" i="24"/>
  <c r="Q261" i="24" s="1"/>
  <c r="P262" i="24"/>
  <c r="Q262" i="24" s="1"/>
  <c r="P263" i="24"/>
  <c r="Q263" i="24" s="1"/>
  <c r="P264" i="24"/>
  <c r="Q264" i="24" s="1"/>
  <c r="P265" i="24"/>
  <c r="Q265" i="24" s="1"/>
  <c r="P266" i="24"/>
  <c r="Q266" i="24" s="1"/>
  <c r="P1289" i="24"/>
  <c r="Q1289" i="24" s="1"/>
  <c r="P1290" i="24"/>
  <c r="Q1290" i="24" s="1"/>
  <c r="P267" i="24"/>
  <c r="Q267" i="24" s="1"/>
  <c r="P1291" i="24"/>
  <c r="Q1291" i="24" s="1"/>
  <c r="P2205" i="24"/>
  <c r="Q2205" i="24" s="1"/>
  <c r="P2281" i="24"/>
  <c r="Q2281" i="24" s="1"/>
  <c r="P1292" i="24"/>
  <c r="Q1292" i="24" s="1"/>
  <c r="P2150" i="24"/>
  <c r="Q2150" i="24" s="1"/>
  <c r="P1293" i="24"/>
  <c r="Q1293" i="24" s="1"/>
  <c r="P268" i="24"/>
  <c r="Q268" i="24" s="1"/>
  <c r="P269" i="24"/>
  <c r="Q269" i="24" s="1"/>
  <c r="P270" i="24"/>
  <c r="Q270" i="24" s="1"/>
  <c r="P271" i="24"/>
  <c r="Q271" i="24" s="1"/>
  <c r="P272" i="24"/>
  <c r="Q272" i="24" s="1"/>
  <c r="P273" i="24"/>
  <c r="Q273" i="24" s="1"/>
  <c r="P274" i="24"/>
  <c r="Q274" i="24" s="1"/>
  <c r="P1294" i="24"/>
  <c r="Q1294" i="24" s="1"/>
  <c r="P275" i="24"/>
  <c r="Q275" i="24" s="1"/>
  <c r="P276" i="24"/>
  <c r="Q276" i="24" s="1"/>
  <c r="P277" i="24"/>
  <c r="Q277" i="24" s="1"/>
  <c r="P278" i="24"/>
  <c r="Q278" i="24" s="1"/>
  <c r="P279" i="24"/>
  <c r="Q279" i="24" s="1"/>
  <c r="P280" i="24"/>
  <c r="Q280" i="24" s="1"/>
  <c r="P281" i="24"/>
  <c r="Q281" i="24" s="1"/>
  <c r="P282" i="24"/>
  <c r="Q282" i="24" s="1"/>
  <c r="P283" i="24"/>
  <c r="Q283" i="24" s="1"/>
  <c r="P284" i="24"/>
  <c r="Q284" i="24" s="1"/>
  <c r="P285" i="24"/>
  <c r="Q285" i="24" s="1"/>
  <c r="P1295" i="24"/>
  <c r="Q1295" i="24" s="1"/>
  <c r="P286" i="24"/>
  <c r="Q286" i="24" s="1"/>
  <c r="P287" i="24"/>
  <c r="Q287" i="24" s="1"/>
  <c r="P288" i="24"/>
  <c r="Q288" i="24" s="1"/>
  <c r="P289" i="24"/>
  <c r="Q289" i="24" s="1"/>
  <c r="P1296" i="24"/>
  <c r="Q1296" i="24" s="1"/>
  <c r="P290" i="24"/>
  <c r="Q290" i="24" s="1"/>
  <c r="P291" i="24"/>
  <c r="Q291" i="24" s="1"/>
  <c r="P292" i="24"/>
  <c r="Q292" i="24" s="1"/>
  <c r="P1297" i="24"/>
  <c r="Q1297" i="24" s="1"/>
  <c r="P293" i="24"/>
  <c r="Q293" i="24" s="1"/>
  <c r="P294" i="24"/>
  <c r="Q294" i="24" s="1"/>
  <c r="P1298" i="24"/>
  <c r="Q1298" i="24" s="1"/>
  <c r="P1299" i="24"/>
  <c r="Q1299" i="24" s="1"/>
  <c r="P1300" i="24"/>
  <c r="Q1300" i="24" s="1"/>
  <c r="P1301" i="24"/>
  <c r="Q1301" i="24" s="1"/>
  <c r="P1302" i="24"/>
  <c r="Q1302" i="24" s="1"/>
  <c r="P1303" i="24"/>
  <c r="Q1303" i="24" s="1"/>
  <c r="P295" i="24"/>
  <c r="Q295" i="24" s="1"/>
  <c r="P296" i="24"/>
  <c r="Q296" i="24" s="1"/>
  <c r="P297" i="24"/>
  <c r="Q297" i="24" s="1"/>
  <c r="P298" i="24"/>
  <c r="Q298" i="24" s="1"/>
  <c r="P1304" i="24"/>
  <c r="Q1304" i="24" s="1"/>
  <c r="P299" i="24"/>
  <c r="Q299" i="24" s="1"/>
  <c r="P300" i="24"/>
  <c r="Q300" i="24" s="1"/>
  <c r="P301" i="24"/>
  <c r="Q301" i="24" s="1"/>
  <c r="P302" i="24"/>
  <c r="Q302" i="24" s="1"/>
  <c r="P1305" i="24"/>
  <c r="Q1305" i="24" s="1"/>
  <c r="P303" i="24"/>
  <c r="Q303" i="24" s="1"/>
  <c r="P1306" i="24"/>
  <c r="Q1306" i="24" s="1"/>
  <c r="P1307" i="24"/>
  <c r="Q1307" i="24" s="1"/>
  <c r="P304" i="24"/>
  <c r="Q304" i="24" s="1"/>
  <c r="P1308" i="24"/>
  <c r="Q1308" i="24" s="1"/>
  <c r="P305" i="24"/>
  <c r="Q305" i="24" s="1"/>
  <c r="P306" i="24"/>
  <c r="Q306" i="24" s="1"/>
  <c r="P307" i="24"/>
  <c r="Q307" i="24" s="1"/>
  <c r="P308" i="24"/>
  <c r="Q308" i="24" s="1"/>
  <c r="P309" i="24"/>
  <c r="Q309" i="24" s="1"/>
  <c r="P310" i="24"/>
  <c r="Q310" i="24" s="1"/>
  <c r="P311" i="24"/>
  <c r="Q311" i="24" s="1"/>
  <c r="P1309" i="24"/>
  <c r="Q1309" i="24" s="1"/>
  <c r="P312" i="24"/>
  <c r="Q312" i="24" s="1"/>
  <c r="P313" i="24"/>
  <c r="Q313" i="24" s="1"/>
  <c r="P1310" i="24"/>
  <c r="Q1310" i="24" s="1"/>
  <c r="P1311" i="24"/>
  <c r="Q1311" i="24" s="1"/>
  <c r="P314" i="24"/>
  <c r="Q314" i="24" s="1"/>
  <c r="P1312" i="24"/>
  <c r="Q1312" i="24" s="1"/>
  <c r="P315" i="24"/>
  <c r="Q315" i="24" s="1"/>
  <c r="P316" i="24"/>
  <c r="Q316" i="24" s="1"/>
  <c r="P317" i="24"/>
  <c r="Q317" i="24" s="1"/>
  <c r="P1313" i="24"/>
  <c r="Q1313" i="24" s="1"/>
  <c r="P318" i="24"/>
  <c r="Q318" i="24" s="1"/>
  <c r="P1314" i="24"/>
  <c r="Q1314" i="24" s="1"/>
  <c r="P1315" i="24"/>
  <c r="Q1315" i="24" s="1"/>
  <c r="P1316" i="24"/>
  <c r="Q1316" i="24" s="1"/>
  <c r="P319" i="24"/>
  <c r="Q319" i="24" s="1"/>
  <c r="P1317" i="24"/>
  <c r="Q1317" i="24" s="1"/>
  <c r="P1318" i="24"/>
  <c r="Q1318" i="24" s="1"/>
  <c r="P2527" i="24"/>
  <c r="Q2527" i="24" s="1"/>
  <c r="P2370" i="24"/>
  <c r="Q2370" i="24" s="1"/>
  <c r="P320" i="24"/>
  <c r="Q320" i="24" s="1"/>
  <c r="P321" i="24"/>
  <c r="Q321" i="24" s="1"/>
  <c r="P2122" i="24"/>
  <c r="Q2122" i="24" s="1"/>
  <c r="P2218" i="24"/>
  <c r="Q2218" i="24" s="1"/>
  <c r="P1319" i="24"/>
  <c r="Q1319" i="24" s="1"/>
  <c r="P2515" i="24"/>
  <c r="Q2515" i="24" s="1"/>
  <c r="P2156" i="24"/>
  <c r="Q2156" i="24" s="1"/>
  <c r="P1992" i="24"/>
  <c r="Q1992" i="24" s="1"/>
  <c r="P2429" i="24"/>
  <c r="Q2429" i="24" s="1"/>
  <c r="P1948" i="24"/>
  <c r="Q1948" i="24" s="1"/>
  <c r="P2326" i="24"/>
  <c r="Q2326" i="24" s="1"/>
  <c r="P2240" i="24"/>
  <c r="Q2240" i="24" s="1"/>
  <c r="P1922" i="24"/>
  <c r="Q1922" i="24" s="1"/>
  <c r="P2194" i="24"/>
  <c r="Q2194" i="24" s="1"/>
  <c r="P1996" i="24"/>
  <c r="Q1996" i="24" s="1"/>
  <c r="P2016" i="24"/>
  <c r="Q2016" i="24" s="1"/>
  <c r="P2394" i="24"/>
  <c r="Q2394" i="24" s="1"/>
  <c r="P2076" i="24"/>
  <c r="Q2076" i="24" s="1"/>
  <c r="P2346" i="24"/>
  <c r="Q2346" i="24" s="1"/>
  <c r="P1938" i="24"/>
  <c r="Q1938" i="24" s="1"/>
  <c r="P2317" i="24"/>
  <c r="Q2317" i="24" s="1"/>
  <c r="P2408" i="24"/>
  <c r="Q2408" i="24" s="1"/>
  <c r="P1320" i="24"/>
  <c r="Q1320" i="24" s="1"/>
  <c r="P2092" i="24"/>
  <c r="Q2092" i="24" s="1"/>
  <c r="P322" i="24"/>
  <c r="Q322" i="24" s="1"/>
  <c r="P2448" i="24"/>
  <c r="Q2448" i="24" s="1"/>
  <c r="P323" i="24"/>
  <c r="Q323" i="24" s="1"/>
  <c r="P324" i="24"/>
  <c r="Q324" i="24" s="1"/>
  <c r="P2145" i="24"/>
  <c r="Q2145" i="24" s="1"/>
  <c r="P2157" i="24"/>
  <c r="Q2157" i="24" s="1"/>
  <c r="P2252" i="24"/>
  <c r="Q2252" i="24" s="1"/>
  <c r="P2421" i="24"/>
  <c r="Q2421" i="24" s="1"/>
  <c r="P2159" i="24"/>
  <c r="Q2159" i="24" s="1"/>
  <c r="P2220" i="24"/>
  <c r="Q2220" i="24" s="1"/>
  <c r="P2192" i="24"/>
  <c r="Q2192" i="24" s="1"/>
  <c r="P2233" i="24"/>
  <c r="Q2233" i="24" s="1"/>
  <c r="P2234" i="24"/>
  <c r="Q2234" i="24" s="1"/>
  <c r="P2086" i="24"/>
  <c r="Q2086" i="24" s="1"/>
  <c r="P325" i="24"/>
  <c r="Q325" i="24" s="1"/>
  <c r="P326" i="24"/>
  <c r="Q326" i="24" s="1"/>
  <c r="P2449" i="24"/>
  <c r="Q2449" i="24" s="1"/>
  <c r="P327" i="24"/>
  <c r="Q327" i="24" s="1"/>
  <c r="P328" i="24"/>
  <c r="Q328" i="24" s="1"/>
  <c r="P329" i="24"/>
  <c r="Q329" i="24" s="1"/>
  <c r="P330" i="24"/>
  <c r="Q330" i="24" s="1"/>
  <c r="P331" i="24"/>
  <c r="Q331" i="24" s="1"/>
  <c r="P1322" i="24"/>
  <c r="Q1322" i="24" s="1"/>
  <c r="P332" i="24"/>
  <c r="Q332" i="24" s="1"/>
  <c r="P333" i="24"/>
  <c r="Q333" i="24" s="1"/>
  <c r="P334" i="24"/>
  <c r="Q334" i="24" s="1"/>
  <c r="P335" i="24"/>
  <c r="Q335" i="24" s="1"/>
  <c r="P1323" i="24"/>
  <c r="Q1323" i="24" s="1"/>
  <c r="P1324" i="24"/>
  <c r="Q1324" i="24" s="1"/>
  <c r="P1325" i="24"/>
  <c r="Q1325" i="24" s="1"/>
  <c r="P1326" i="24"/>
  <c r="Q1326" i="24" s="1"/>
  <c r="P1327" i="24"/>
  <c r="Q1327" i="24" s="1"/>
  <c r="P2153" i="24"/>
  <c r="Q2153" i="24" s="1"/>
  <c r="P1328" i="24"/>
  <c r="Q1328" i="24" s="1"/>
  <c r="P1329" i="24"/>
  <c r="Q1329" i="24" s="1"/>
  <c r="P1330" i="24"/>
  <c r="Q1330" i="24" s="1"/>
  <c r="P1914" i="24"/>
  <c r="Q1914" i="24" s="1"/>
  <c r="P1331" i="24"/>
  <c r="Q1331" i="24" s="1"/>
  <c r="P2368" i="24"/>
  <c r="Q2368" i="24" s="1"/>
  <c r="P1332" i="24"/>
  <c r="Q1332" i="24" s="1"/>
  <c r="P336" i="24"/>
  <c r="Q336" i="24" s="1"/>
  <c r="P337" i="24"/>
  <c r="Q337" i="24" s="1"/>
  <c r="P1943" i="24"/>
  <c r="Q1943" i="24" s="1"/>
  <c r="P1884" i="24"/>
  <c r="Q1884" i="24" s="1"/>
  <c r="P1966" i="24"/>
  <c r="Q1966" i="24" s="1"/>
  <c r="P1967" i="24"/>
  <c r="Q1967" i="24" s="1"/>
  <c r="P2212" i="24"/>
  <c r="Q2212" i="24" s="1"/>
  <c r="P2024" i="24"/>
  <c r="Q2024" i="24" s="1"/>
  <c r="P2068" i="24"/>
  <c r="Q2068" i="24" s="1"/>
  <c r="P1883" i="24"/>
  <c r="Q1883" i="24" s="1"/>
  <c r="P2427" i="24"/>
  <c r="Q2427" i="24" s="1"/>
  <c r="P2025" i="24"/>
  <c r="Q2025" i="24" s="1"/>
  <c r="P2480" i="24"/>
  <c r="Q2480" i="24" s="1"/>
  <c r="P2483" i="24"/>
  <c r="Q2483" i="24" s="1"/>
  <c r="P1910" i="24"/>
  <c r="Q1910" i="24" s="1"/>
  <c r="P2426" i="24"/>
  <c r="Q2426" i="24" s="1"/>
  <c r="P2433" i="24"/>
  <c r="Q2433" i="24" s="1"/>
  <c r="P2301" i="24"/>
  <c r="Q2301" i="24" s="1"/>
  <c r="P2476" i="24"/>
  <c r="Q2476" i="24" s="1"/>
  <c r="P2428" i="24"/>
  <c r="Q2428" i="24" s="1"/>
  <c r="P2509" i="24"/>
  <c r="Q2509" i="24" s="1"/>
  <c r="P2498" i="24"/>
  <c r="Q2498" i="24" s="1"/>
  <c r="P1968" i="24"/>
  <c r="Q1968" i="24" s="1"/>
  <c r="P2511" i="24"/>
  <c r="Q2511" i="24" s="1"/>
  <c r="P2539" i="24"/>
  <c r="Q2539" i="24" s="1"/>
  <c r="P1885" i="24"/>
  <c r="Q1885" i="24" s="1"/>
  <c r="P2138" i="24"/>
  <c r="Q2138" i="24" s="1"/>
  <c r="P2528" i="24"/>
  <c r="Q2528" i="24" s="1"/>
  <c r="P2237" i="24"/>
  <c r="Q2237" i="24" s="1"/>
  <c r="P338" i="24"/>
  <c r="Q338" i="24" s="1"/>
  <c r="P2532" i="24"/>
  <c r="Q2532" i="24" s="1"/>
  <c r="P2425" i="24"/>
  <c r="Q2425" i="24" s="1"/>
  <c r="P2164" i="24"/>
  <c r="Q2164" i="24" s="1"/>
  <c r="P339" i="24"/>
  <c r="Q339" i="24" s="1"/>
  <c r="P340" i="24"/>
  <c r="Q340" i="24" s="1"/>
  <c r="P341" i="24"/>
  <c r="Q341" i="24" s="1"/>
  <c r="P342" i="24"/>
  <c r="Q342" i="24" s="1"/>
  <c r="P2395" i="24"/>
  <c r="Q2395" i="24" s="1"/>
  <c r="P1997" i="24"/>
  <c r="Q1997" i="24" s="1"/>
  <c r="P1333" i="24"/>
  <c r="Q1333" i="24" s="1"/>
  <c r="P1334" i="24"/>
  <c r="Q1334" i="24" s="1"/>
  <c r="P343" i="24"/>
  <c r="Q343" i="24" s="1"/>
  <c r="P1335" i="24"/>
  <c r="Q1335" i="24" s="1"/>
  <c r="P344" i="24"/>
  <c r="Q344" i="24" s="1"/>
  <c r="P345" i="24"/>
  <c r="Q345" i="24" s="1"/>
  <c r="P346" i="24"/>
  <c r="Q346" i="24" s="1"/>
  <c r="P347" i="24"/>
  <c r="Q347" i="24" s="1"/>
  <c r="P348" i="24"/>
  <c r="Q348" i="24" s="1"/>
  <c r="P349" i="24"/>
  <c r="Q349" i="24" s="1"/>
  <c r="P350" i="24"/>
  <c r="Q350" i="24" s="1"/>
  <c r="P351" i="24"/>
  <c r="Q351" i="24" s="1"/>
  <c r="P352" i="24"/>
  <c r="Q352" i="24" s="1"/>
  <c r="P353" i="24"/>
  <c r="Q353" i="24" s="1"/>
  <c r="P354" i="24"/>
  <c r="Q354" i="24" s="1"/>
  <c r="P355" i="24"/>
  <c r="Q355" i="24" s="1"/>
  <c r="P356" i="24"/>
  <c r="Q356" i="24" s="1"/>
  <c r="P357" i="24"/>
  <c r="Q357" i="24" s="1"/>
  <c r="P358" i="24"/>
  <c r="Q358" i="24" s="1"/>
  <c r="P359" i="24"/>
  <c r="Q359" i="24" s="1"/>
  <c r="P360" i="24"/>
  <c r="Q360" i="24" s="1"/>
  <c r="P361" i="24"/>
  <c r="Q361" i="24" s="1"/>
  <c r="P362" i="24"/>
  <c r="Q362" i="24" s="1"/>
  <c r="P363" i="24"/>
  <c r="Q363" i="24" s="1"/>
  <c r="P364" i="24"/>
  <c r="Q364" i="24" s="1"/>
  <c r="P1336" i="24"/>
  <c r="Q1336" i="24" s="1"/>
  <c r="P365" i="24"/>
  <c r="Q365" i="24" s="1"/>
  <c r="P366" i="24"/>
  <c r="Q366" i="24" s="1"/>
  <c r="P367" i="24"/>
  <c r="Q367" i="24" s="1"/>
  <c r="P368" i="24"/>
  <c r="Q368" i="24" s="1"/>
  <c r="P1338" i="24"/>
  <c r="Q1338" i="24" s="1"/>
  <c r="P1339" i="24"/>
  <c r="Q1339" i="24" s="1"/>
  <c r="P369" i="24"/>
  <c r="Q369" i="24" s="1"/>
  <c r="P370" i="24"/>
  <c r="Q370" i="24" s="1"/>
  <c r="P1340" i="24"/>
  <c r="Q1340" i="24" s="1"/>
  <c r="P371" i="24"/>
  <c r="Q371" i="24" s="1"/>
  <c r="P372" i="24"/>
  <c r="Q372" i="24" s="1"/>
  <c r="P1341" i="24"/>
  <c r="Q1341" i="24" s="1"/>
  <c r="P373" i="24"/>
  <c r="Q373" i="24" s="1"/>
  <c r="P1342" i="24"/>
  <c r="Q1342" i="24" s="1"/>
  <c r="P1343" i="24"/>
  <c r="Q1343" i="24" s="1"/>
  <c r="P374" i="24"/>
  <c r="Q374" i="24" s="1"/>
  <c r="P1344" i="24"/>
  <c r="Q1344" i="24" s="1"/>
  <c r="P1345" i="24"/>
  <c r="Q1345" i="24" s="1"/>
  <c r="P1346" i="24"/>
  <c r="Q1346" i="24" s="1"/>
  <c r="P1347" i="24"/>
  <c r="Q1347" i="24" s="1"/>
  <c r="P375" i="24"/>
  <c r="Q375" i="24" s="1"/>
  <c r="P376" i="24"/>
  <c r="Q376" i="24" s="1"/>
  <c r="P377" i="24"/>
  <c r="Q377" i="24" s="1"/>
  <c r="P1348" i="24"/>
  <c r="Q1348" i="24" s="1"/>
  <c r="P1349" i="24"/>
  <c r="Q1349" i="24" s="1"/>
  <c r="P1350" i="24"/>
  <c r="Q1350" i="24" s="1"/>
  <c r="P1351" i="24"/>
  <c r="Q1351" i="24" s="1"/>
  <c r="P378" i="24"/>
  <c r="Q378" i="24" s="1"/>
  <c r="P379" i="24"/>
  <c r="Q379" i="24" s="1"/>
  <c r="P1352" i="24"/>
  <c r="Q1352" i="24" s="1"/>
  <c r="P380" i="24"/>
  <c r="Q380" i="24" s="1"/>
  <c r="P381" i="24"/>
  <c r="Q381" i="24" s="1"/>
  <c r="P382" i="24"/>
  <c r="Q382" i="24" s="1"/>
  <c r="P1353" i="24"/>
  <c r="Q1353" i="24" s="1"/>
  <c r="P383" i="24"/>
  <c r="Q383" i="24" s="1"/>
  <c r="P384" i="24"/>
  <c r="Q384" i="24" s="1"/>
  <c r="P1355" i="24"/>
  <c r="Q1355" i="24" s="1"/>
  <c r="P2166" i="24"/>
  <c r="Q2166" i="24" s="1"/>
  <c r="P2517" i="24"/>
  <c r="Q2517" i="24" s="1"/>
  <c r="P2537" i="24"/>
  <c r="Q2537" i="24" s="1"/>
  <c r="P2540" i="24"/>
  <c r="Q2540" i="24" s="1"/>
  <c r="P1915" i="24"/>
  <c r="Q1915" i="24" s="1"/>
  <c r="P1916" i="24"/>
  <c r="Q1916" i="24" s="1"/>
  <c r="P2139" i="24"/>
  <c r="Q2139" i="24" s="1"/>
  <c r="P2497" i="24"/>
  <c r="Q2497" i="24" s="1"/>
  <c r="P1957" i="24"/>
  <c r="Q1957" i="24" s="1"/>
  <c r="P2531" i="24"/>
  <c r="Q2531" i="24" s="1"/>
  <c r="P2182" i="24"/>
  <c r="Q2182" i="24" s="1"/>
  <c r="P1887" i="24"/>
  <c r="Q1887" i="24" s="1"/>
  <c r="P2127" i="24"/>
  <c r="Q2127" i="24" s="1"/>
  <c r="P1991" i="24"/>
  <c r="Q1991" i="24" s="1"/>
  <c r="P1936" i="24"/>
  <c r="Q1936" i="24" s="1"/>
  <c r="P2535" i="24"/>
  <c r="Q2535" i="24" s="1"/>
  <c r="P2112" i="24"/>
  <c r="Q2112" i="24" s="1"/>
  <c r="P1970" i="24"/>
  <c r="Q1970" i="24" s="1"/>
  <c r="P2036" i="24"/>
  <c r="Q2036" i="24" s="1"/>
  <c r="P1956" i="24"/>
  <c r="Q1956" i="24" s="1"/>
  <c r="P1356" i="24"/>
  <c r="Q1356" i="24" s="1"/>
  <c r="P385" i="24"/>
  <c r="Q385" i="24" s="1"/>
  <c r="P386" i="24"/>
  <c r="Q386" i="24" s="1"/>
  <c r="P1357" i="24"/>
  <c r="Q1357" i="24" s="1"/>
  <c r="P1358" i="24"/>
  <c r="Q1358" i="24" s="1"/>
  <c r="P1359" i="24"/>
  <c r="Q1359" i="24" s="1"/>
  <c r="P387" i="24"/>
  <c r="Q387" i="24" s="1"/>
  <c r="P1360" i="24"/>
  <c r="Q1360" i="24" s="1"/>
  <c r="P1361" i="24"/>
  <c r="Q1361" i="24" s="1"/>
  <c r="P388" i="24"/>
  <c r="Q388" i="24" s="1"/>
  <c r="P389" i="24"/>
  <c r="Q389" i="24" s="1"/>
  <c r="P1362" i="24"/>
  <c r="Q1362" i="24" s="1"/>
  <c r="P390" i="24"/>
  <c r="Q390" i="24" s="1"/>
  <c r="P391" i="24"/>
  <c r="Q391" i="24" s="1"/>
  <c r="P392" i="24"/>
  <c r="Q392" i="24" s="1"/>
  <c r="P393" i="24"/>
  <c r="Q393" i="24" s="1"/>
  <c r="P394" i="24"/>
  <c r="Q394" i="24" s="1"/>
  <c r="P395" i="24"/>
  <c r="Q395" i="24" s="1"/>
  <c r="P396" i="24"/>
  <c r="Q396" i="24" s="1"/>
  <c r="P397" i="24"/>
  <c r="Q397" i="24" s="1"/>
  <c r="P1363" i="24"/>
  <c r="Q1363" i="24" s="1"/>
  <c r="P398" i="24"/>
  <c r="Q398" i="24" s="1"/>
  <c r="P399" i="24"/>
  <c r="Q399" i="24" s="1"/>
  <c r="P400" i="24"/>
  <c r="Q400" i="24" s="1"/>
  <c r="P401" i="24"/>
  <c r="Q401" i="24" s="1"/>
  <c r="P402" i="24"/>
  <c r="Q402" i="24" s="1"/>
  <c r="P403" i="24"/>
  <c r="Q403" i="24" s="1"/>
  <c r="P404" i="24"/>
  <c r="Q404" i="24" s="1"/>
  <c r="P405" i="24"/>
  <c r="Q405" i="24" s="1"/>
  <c r="P406" i="24"/>
  <c r="Q406" i="24" s="1"/>
  <c r="P407" i="24"/>
  <c r="Q407" i="24" s="1"/>
  <c r="P408" i="24"/>
  <c r="Q408" i="24" s="1"/>
  <c r="P409" i="24"/>
  <c r="Q409" i="24" s="1"/>
  <c r="P410" i="24"/>
  <c r="Q410" i="24" s="1"/>
  <c r="P411" i="24"/>
  <c r="Q411" i="24" s="1"/>
  <c r="P412" i="24"/>
  <c r="Q412" i="24" s="1"/>
  <c r="P413" i="24"/>
  <c r="Q413" i="24" s="1"/>
  <c r="P414" i="24"/>
  <c r="Q414" i="24" s="1"/>
  <c r="P1364" i="24"/>
  <c r="Q1364" i="24" s="1"/>
  <c r="P415" i="24"/>
  <c r="Q415" i="24" s="1"/>
  <c r="P1366" i="24"/>
  <c r="Q1366" i="24" s="1"/>
  <c r="P416" i="24"/>
  <c r="Q416" i="24" s="1"/>
  <c r="P417" i="24"/>
  <c r="Q417" i="24" s="1"/>
  <c r="P1367" i="24"/>
  <c r="Q1367" i="24" s="1"/>
  <c r="P2125" i="24"/>
  <c r="Q2125" i="24" s="1"/>
  <c r="P1924" i="24"/>
  <c r="Q1924" i="24" s="1"/>
  <c r="P2211" i="24"/>
  <c r="Q2211" i="24" s="1"/>
  <c r="P2305" i="24"/>
  <c r="Q2305" i="24" s="1"/>
  <c r="P1930" i="24"/>
  <c r="Q1930" i="24" s="1"/>
  <c r="P2298" i="24"/>
  <c r="Q2298" i="24" s="1"/>
  <c r="P1863" i="24"/>
  <c r="Q1863" i="24" s="1"/>
  <c r="P2271" i="24"/>
  <c r="Q2271" i="24" s="1"/>
  <c r="P2300" i="24"/>
  <c r="Q2300" i="24" s="1"/>
  <c r="P2005" i="24"/>
  <c r="Q2005" i="24" s="1"/>
  <c r="P2437" i="24"/>
  <c r="Q2437" i="24" s="1"/>
  <c r="P2367" i="24"/>
  <c r="Q2367" i="24" s="1"/>
  <c r="P1864" i="24"/>
  <c r="Q1864" i="24" s="1"/>
  <c r="P2204" i="24"/>
  <c r="Q2204" i="24" s="1"/>
  <c r="P2297" i="24"/>
  <c r="Q2297" i="24" s="1"/>
  <c r="P2077" i="24"/>
  <c r="Q2077" i="24" s="1"/>
  <c r="P2319" i="24"/>
  <c r="Q2319" i="24" s="1"/>
  <c r="P2307" i="24"/>
  <c r="Q2307" i="24" s="1"/>
  <c r="P2384" i="24"/>
  <c r="Q2384" i="24" s="1"/>
  <c r="P1368" i="24"/>
  <c r="Q1368" i="24" s="1"/>
  <c r="P2021" i="24"/>
  <c r="Q2021" i="24" s="1"/>
  <c r="P2245" i="24"/>
  <c r="Q2245" i="24" s="1"/>
  <c r="P1873" i="24"/>
  <c r="Q1873" i="24" s="1"/>
  <c r="P2135" i="24"/>
  <c r="Q2135" i="24" s="1"/>
  <c r="P2137" i="24"/>
  <c r="Q2137" i="24" s="1"/>
  <c r="P1369" i="24"/>
  <c r="Q1369" i="24" s="1"/>
  <c r="P2277" i="24"/>
  <c r="Q2277" i="24" s="1"/>
  <c r="P2227" i="24"/>
  <c r="Q2227" i="24" s="1"/>
  <c r="P2423" i="24"/>
  <c r="Q2423" i="24" s="1"/>
  <c r="P1370" i="24"/>
  <c r="Q1370" i="24" s="1"/>
  <c r="P418" i="24"/>
  <c r="Q418" i="24" s="1"/>
  <c r="P419" i="24"/>
  <c r="Q419" i="24" s="1"/>
  <c r="P420" i="24"/>
  <c r="Q420" i="24" s="1"/>
  <c r="P421" i="24"/>
  <c r="Q421" i="24" s="1"/>
  <c r="P422" i="24"/>
  <c r="Q422" i="24" s="1"/>
  <c r="P423" i="24"/>
  <c r="Q423" i="24" s="1"/>
  <c r="P424" i="24"/>
  <c r="Q424" i="24" s="1"/>
  <c r="P1371" i="24"/>
  <c r="Q1371" i="24" s="1"/>
  <c r="P1372" i="24"/>
  <c r="Q1372" i="24" s="1"/>
  <c r="P1995" i="24"/>
  <c r="Q1995" i="24" s="1"/>
  <c r="P2167" i="24"/>
  <c r="Q2167" i="24" s="1"/>
  <c r="P2119" i="24"/>
  <c r="Q2119" i="24" s="1"/>
  <c r="P2061" i="24"/>
  <c r="Q2061" i="24" s="1"/>
  <c r="P2251" i="24"/>
  <c r="Q2251" i="24" s="1"/>
  <c r="P1993" i="24"/>
  <c r="Q1993" i="24" s="1"/>
  <c r="P1897" i="24"/>
  <c r="Q1897" i="24" s="1"/>
  <c r="P2103" i="24"/>
  <c r="Q2103" i="24" s="1"/>
  <c r="P2104" i="24"/>
  <c r="Q2104" i="24" s="1"/>
  <c r="P1858" i="24"/>
  <c r="Q1858" i="24" s="1"/>
  <c r="P2187" i="24"/>
  <c r="Q2187" i="24" s="1"/>
  <c r="P2089" i="24"/>
  <c r="Q2089" i="24" s="1"/>
  <c r="P1856" i="24"/>
  <c r="Q1856" i="24" s="1"/>
  <c r="P2376" i="24"/>
  <c r="Q2376" i="24" s="1"/>
  <c r="P1978" i="24"/>
  <c r="Q1978" i="24" s="1"/>
  <c r="P2279" i="24"/>
  <c r="Q2279" i="24" s="1"/>
  <c r="P2216" i="24"/>
  <c r="Q2216" i="24" s="1"/>
  <c r="P1855" i="24"/>
  <c r="Q1855" i="24" s="1"/>
  <c r="P1911" i="24"/>
  <c r="Q1911" i="24" s="1"/>
  <c r="P1899" i="24"/>
  <c r="Q1899" i="24" s="1"/>
  <c r="P2144" i="24"/>
  <c r="Q2144" i="24" s="1"/>
  <c r="P1904" i="24"/>
  <c r="Q1904" i="24" s="1"/>
  <c r="P1898" i="24"/>
  <c r="Q1898" i="24" s="1"/>
  <c r="P2287" i="24"/>
  <c r="Q2287" i="24" s="1"/>
  <c r="P2186" i="24"/>
  <c r="Q2186" i="24" s="1"/>
  <c r="P1900" i="24"/>
  <c r="Q1900" i="24" s="1"/>
  <c r="P1972" i="24"/>
  <c r="Q1972" i="24" s="1"/>
  <c r="P2116" i="24"/>
  <c r="Q2116" i="24" s="1"/>
  <c r="P2214" i="24"/>
  <c r="Q2214" i="24" s="1"/>
  <c r="P2075" i="24"/>
  <c r="Q2075" i="24" s="1"/>
  <c r="P1977" i="24"/>
  <c r="Q1977" i="24" s="1"/>
  <c r="P2303" i="24"/>
  <c r="Q2303" i="24" s="1"/>
  <c r="P2435" i="24"/>
  <c r="Q2435" i="24" s="1"/>
  <c r="P2248" i="24"/>
  <c r="Q2248" i="24" s="1"/>
  <c r="P1905" i="24"/>
  <c r="Q1905" i="24" s="1"/>
  <c r="P1947" i="24"/>
  <c r="Q1947" i="24" s="1"/>
  <c r="P2323" i="24"/>
  <c r="Q2323" i="24" s="1"/>
  <c r="P2038" i="24"/>
  <c r="Q2038" i="24" s="1"/>
  <c r="P1927" i="24"/>
  <c r="Q1927" i="24" s="1"/>
  <c r="P1980" i="24"/>
  <c r="Q1980" i="24" s="1"/>
  <c r="P2132" i="24"/>
  <c r="Q2132" i="24" s="1"/>
  <c r="P2170" i="24"/>
  <c r="Q2170" i="24" s="1"/>
  <c r="P2295" i="24"/>
  <c r="Q2295" i="24" s="1"/>
  <c r="P2042" i="24"/>
  <c r="Q2042" i="24" s="1"/>
  <c r="P2286" i="24"/>
  <c r="Q2286" i="24" s="1"/>
  <c r="P2175" i="24"/>
  <c r="Q2175" i="24" s="1"/>
  <c r="P1982" i="24"/>
  <c r="Q1982" i="24" s="1"/>
  <c r="P2013" i="24"/>
  <c r="Q2013" i="24" s="1"/>
  <c r="P2115" i="24"/>
  <c r="Q2115" i="24" s="1"/>
  <c r="P2249" i="24"/>
  <c r="Q2249" i="24" s="1"/>
  <c r="P2131" i="24"/>
  <c r="Q2131" i="24" s="1"/>
  <c r="P2406" i="24"/>
  <c r="Q2406" i="24" s="1"/>
  <c r="P2378" i="24"/>
  <c r="Q2378" i="24" s="1"/>
  <c r="P2294" i="24"/>
  <c r="Q2294" i="24" s="1"/>
  <c r="P2117" i="24"/>
  <c r="Q2117" i="24" s="1"/>
  <c r="P2195" i="24"/>
  <c r="Q2195" i="24" s="1"/>
  <c r="P2387" i="24"/>
  <c r="Q2387" i="24" s="1"/>
  <c r="P2302" i="24"/>
  <c r="Q2302" i="24" s="1"/>
  <c r="P2239" i="24"/>
  <c r="Q2239" i="24" s="1"/>
  <c r="P1854" i="24"/>
  <c r="Q1854" i="24" s="1"/>
  <c r="P2188" i="24"/>
  <c r="Q2188" i="24" s="1"/>
  <c r="P2062" i="24"/>
  <c r="Q2062" i="24" s="1"/>
  <c r="P1917" i="24"/>
  <c r="Q1917" i="24" s="1"/>
  <c r="P2012" i="24"/>
  <c r="Q2012" i="24" s="1"/>
  <c r="P2364" i="24"/>
  <c r="Q2364" i="24" s="1"/>
  <c r="P1937" i="24"/>
  <c r="Q1937" i="24" s="1"/>
  <c r="P2010" i="24"/>
  <c r="Q2010" i="24" s="1"/>
  <c r="P1918" i="24"/>
  <c r="Q1918" i="24" s="1"/>
  <c r="P2315" i="24"/>
  <c r="Q2315" i="24" s="1"/>
  <c r="P1926" i="24"/>
  <c r="Q1926" i="24" s="1"/>
  <c r="P1979" i="24"/>
  <c r="Q1979" i="24" s="1"/>
  <c r="P1946" i="24"/>
  <c r="Q1946" i="24" s="1"/>
  <c r="P2183" i="24"/>
  <c r="Q2183" i="24" s="1"/>
  <c r="P1975" i="24"/>
  <c r="Q1975" i="24" s="1"/>
  <c r="P2009" i="24"/>
  <c r="Q2009" i="24" s="1"/>
  <c r="P2337" i="24"/>
  <c r="Q2337" i="24" s="1"/>
  <c r="P2223" i="24"/>
  <c r="Q2223" i="24" s="1"/>
  <c r="P1891" i="24"/>
  <c r="Q1891" i="24" s="1"/>
  <c r="P2390" i="24"/>
  <c r="Q2390" i="24" s="1"/>
  <c r="P2229" i="24"/>
  <c r="Q2229" i="24" s="1"/>
  <c r="P2196" i="24"/>
  <c r="Q2196" i="24" s="1"/>
  <c r="P1960" i="24"/>
  <c r="Q1960" i="24" s="1"/>
  <c r="P2189" i="24"/>
  <c r="Q2189" i="24" s="1"/>
  <c r="P425" i="24"/>
  <c r="Q425" i="24" s="1"/>
  <c r="P426" i="24"/>
  <c r="Q426" i="24" s="1"/>
  <c r="P427" i="24"/>
  <c r="Q427" i="24" s="1"/>
  <c r="P428" i="24"/>
  <c r="Q428" i="24" s="1"/>
  <c r="P1373" i="24"/>
  <c r="Q1373" i="24" s="1"/>
  <c r="P1374" i="24"/>
  <c r="Q1374" i="24" s="1"/>
  <c r="P1375" i="24"/>
  <c r="Q1375" i="24" s="1"/>
  <c r="P429" i="24"/>
  <c r="Q429" i="24" s="1"/>
  <c r="P430" i="24"/>
  <c r="Q430" i="24" s="1"/>
  <c r="P431" i="24"/>
  <c r="Q431" i="24" s="1"/>
  <c r="P1376" i="24"/>
  <c r="Q1376" i="24" s="1"/>
  <c r="P432" i="24"/>
  <c r="Q432" i="24" s="1"/>
  <c r="P433" i="24"/>
  <c r="Q433" i="24" s="1"/>
  <c r="P434" i="24"/>
  <c r="Q434" i="24" s="1"/>
  <c r="P435" i="24"/>
  <c r="Q435" i="24" s="1"/>
  <c r="P1377" i="24"/>
  <c r="Q1377" i="24" s="1"/>
  <c r="P436" i="24"/>
  <c r="Q436" i="24" s="1"/>
  <c r="P437" i="24"/>
  <c r="Q437" i="24" s="1"/>
  <c r="P438" i="24"/>
  <c r="Q438" i="24" s="1"/>
  <c r="P1378" i="24"/>
  <c r="Q1378" i="24" s="1"/>
  <c r="P1379" i="24"/>
  <c r="Q1379" i="24" s="1"/>
  <c r="P439" i="24"/>
  <c r="Q439" i="24" s="1"/>
  <c r="P440" i="24"/>
  <c r="Q440" i="24" s="1"/>
  <c r="P441" i="24"/>
  <c r="Q441" i="24" s="1"/>
  <c r="P1381" i="24"/>
  <c r="Q1381" i="24" s="1"/>
  <c r="P442" i="24"/>
  <c r="Q442" i="24" s="1"/>
  <c r="P443" i="24"/>
  <c r="Q443" i="24" s="1"/>
  <c r="P1382" i="24"/>
  <c r="Q1382" i="24" s="1"/>
  <c r="P444" i="24"/>
  <c r="Q444" i="24" s="1"/>
  <c r="P445" i="24"/>
  <c r="Q445" i="24" s="1"/>
  <c r="P1383" i="24"/>
  <c r="Q1383" i="24" s="1"/>
  <c r="P446" i="24"/>
  <c r="Q446" i="24" s="1"/>
  <c r="P1384" i="24"/>
  <c r="Q1384" i="24" s="1"/>
  <c r="P447" i="24"/>
  <c r="Q447" i="24" s="1"/>
  <c r="P1385" i="24"/>
  <c r="Q1385" i="24" s="1"/>
  <c r="P448" i="24"/>
  <c r="Q448" i="24" s="1"/>
  <c r="P449" i="24"/>
  <c r="Q449" i="24" s="1"/>
  <c r="P450" i="24"/>
  <c r="Q450" i="24" s="1"/>
  <c r="P451" i="24"/>
  <c r="Q451" i="24" s="1"/>
  <c r="P1386" i="24"/>
  <c r="Q1386" i="24" s="1"/>
  <c r="P1387" i="24"/>
  <c r="Q1387" i="24" s="1"/>
  <c r="P1388" i="24"/>
  <c r="Q1388" i="24" s="1"/>
  <c r="P452" i="24"/>
  <c r="Q452" i="24" s="1"/>
  <c r="P453" i="24"/>
  <c r="Q453" i="24" s="1"/>
  <c r="P454" i="24"/>
  <c r="Q454" i="24" s="1"/>
  <c r="P455" i="24"/>
  <c r="Q455" i="24" s="1"/>
  <c r="P456" i="24"/>
  <c r="Q456" i="24" s="1"/>
  <c r="P1389" i="24"/>
  <c r="Q1389" i="24" s="1"/>
  <c r="P457" i="24"/>
  <c r="Q457" i="24" s="1"/>
  <c r="P458" i="24"/>
  <c r="Q458" i="24" s="1"/>
  <c r="P459" i="24"/>
  <c r="Q459" i="24" s="1"/>
  <c r="P460" i="24"/>
  <c r="Q460" i="24" s="1"/>
  <c r="P461" i="24"/>
  <c r="Q461" i="24" s="1"/>
  <c r="P462" i="24"/>
  <c r="Q462" i="24" s="1"/>
  <c r="P463" i="24"/>
  <c r="Q463" i="24" s="1"/>
  <c r="P464" i="24"/>
  <c r="Q464" i="24" s="1"/>
  <c r="P465" i="24"/>
  <c r="Q465" i="24" s="1"/>
  <c r="P466" i="24"/>
  <c r="Q466" i="24" s="1"/>
  <c r="P467" i="24"/>
  <c r="Q467" i="24" s="1"/>
  <c r="P468" i="24"/>
  <c r="Q468" i="24" s="1"/>
  <c r="P469" i="24"/>
  <c r="Q469" i="24" s="1"/>
  <c r="P470" i="24"/>
  <c r="Q470" i="24" s="1"/>
  <c r="P471" i="24"/>
  <c r="Q471" i="24" s="1"/>
  <c r="P472" i="24"/>
  <c r="Q472" i="24" s="1"/>
  <c r="P2097" i="24"/>
  <c r="Q2097" i="24" s="1"/>
  <c r="P1912" i="24"/>
  <c r="Q1912" i="24" s="1"/>
  <c r="P2019" i="24"/>
  <c r="Q2019" i="24" s="1"/>
  <c r="P1390" i="24"/>
  <c r="Q1390" i="24" s="1"/>
  <c r="P1391" i="24"/>
  <c r="Q1391" i="24" s="1"/>
  <c r="P1392" i="24"/>
  <c r="Q1392" i="24" s="1"/>
  <c r="P1393" i="24"/>
  <c r="Q1393" i="24" s="1"/>
  <c r="P1394" i="24"/>
  <c r="Q1394" i="24" s="1"/>
  <c r="P1395" i="24"/>
  <c r="Q1395" i="24" s="1"/>
  <c r="P1396" i="24"/>
  <c r="Q1396" i="24" s="1"/>
  <c r="P1397" i="24"/>
  <c r="Q1397" i="24" s="1"/>
  <c r="P1962" i="24"/>
  <c r="Q1962" i="24" s="1"/>
  <c r="P2207" i="24"/>
  <c r="Q2207" i="24" s="1"/>
  <c r="P2152" i="24"/>
  <c r="Q2152" i="24" s="1"/>
  <c r="P2045" i="24"/>
  <c r="Q2045" i="24" s="1"/>
  <c r="P1985" i="24"/>
  <c r="Q1985" i="24" s="1"/>
  <c r="P2020" i="24"/>
  <c r="Q2020" i="24" s="1"/>
  <c r="P2151" i="24"/>
  <c r="Q2151" i="24" s="1"/>
  <c r="P2133" i="24"/>
  <c r="Q2133" i="24" s="1"/>
  <c r="P2282" i="24"/>
  <c r="Q2282" i="24" s="1"/>
  <c r="P2320" i="24"/>
  <c r="Q2320" i="24" s="1"/>
  <c r="P2046" i="24"/>
  <c r="Q2046" i="24" s="1"/>
  <c r="P2244" i="24"/>
  <c r="Q2244" i="24" s="1"/>
  <c r="P1398" i="24"/>
  <c r="Q1398" i="24" s="1"/>
  <c r="P473" i="24"/>
  <c r="Q473" i="24" s="1"/>
  <c r="P474" i="24"/>
  <c r="Q474" i="24" s="1"/>
  <c r="P475" i="24"/>
  <c r="Q475" i="24" s="1"/>
  <c r="P476" i="24"/>
  <c r="Q476" i="24" s="1"/>
  <c r="P477" i="24"/>
  <c r="Q477" i="24" s="1"/>
  <c r="P478" i="24"/>
  <c r="Q478" i="24" s="1"/>
  <c r="P1399" i="24"/>
  <c r="Q1399" i="24" s="1"/>
  <c r="P479" i="24"/>
  <c r="Q479" i="24" s="1"/>
  <c r="P1400" i="24"/>
  <c r="Q1400" i="24" s="1"/>
  <c r="P480" i="24"/>
  <c r="Q480" i="24" s="1"/>
  <c r="P481" i="24"/>
  <c r="Q481" i="24" s="1"/>
  <c r="P1894" i="24"/>
  <c r="Q1894" i="24" s="1"/>
  <c r="P2474" i="24"/>
  <c r="Q2474" i="24" s="1"/>
  <c r="P1401" i="24"/>
  <c r="Q1401" i="24" s="1"/>
  <c r="P482" i="24"/>
  <c r="Q482" i="24" s="1"/>
  <c r="P483" i="24"/>
  <c r="Q483" i="24" s="1"/>
  <c r="P484" i="24"/>
  <c r="Q484" i="24" s="1"/>
  <c r="P485" i="24"/>
  <c r="Q485" i="24" s="1"/>
  <c r="P486" i="24"/>
  <c r="Q486" i="24" s="1"/>
  <c r="P487" i="24"/>
  <c r="Q487" i="24" s="1"/>
  <c r="P2526" i="24"/>
  <c r="Q2526" i="24" s="1"/>
  <c r="P2508" i="24"/>
  <c r="Q2508" i="24" s="1"/>
  <c r="P2334" i="24"/>
  <c r="Q2334" i="24" s="1"/>
  <c r="P1944" i="24"/>
  <c r="Q1944" i="24" s="1"/>
  <c r="P2221" i="24"/>
  <c r="Q2221" i="24" s="1"/>
  <c r="P488" i="24"/>
  <c r="Q488" i="24" s="1"/>
  <c r="P489" i="24"/>
  <c r="Q489" i="24" s="1"/>
  <c r="P490" i="24"/>
  <c r="Q490" i="24" s="1"/>
  <c r="P491" i="24"/>
  <c r="Q491" i="24" s="1"/>
  <c r="P492" i="24"/>
  <c r="Q492" i="24" s="1"/>
  <c r="P493" i="24"/>
  <c r="Q493" i="24" s="1"/>
  <c r="P494" i="24"/>
  <c r="Q494" i="24" s="1"/>
  <c r="P495" i="24"/>
  <c r="Q495" i="24" s="1"/>
  <c r="P496" i="24"/>
  <c r="Q496" i="24" s="1"/>
  <c r="P497" i="24"/>
  <c r="Q497" i="24" s="1"/>
  <c r="P498" i="24"/>
  <c r="Q498" i="24" s="1"/>
  <c r="P499" i="24"/>
  <c r="Q499" i="24" s="1"/>
  <c r="P500" i="24"/>
  <c r="Q500" i="24" s="1"/>
  <c r="P501" i="24"/>
  <c r="Q501" i="24" s="1"/>
  <c r="P502" i="24"/>
  <c r="Q502" i="24" s="1"/>
  <c r="P503" i="24"/>
  <c r="Q503" i="24" s="1"/>
  <c r="P1404" i="24"/>
  <c r="Q1404" i="24" s="1"/>
  <c r="P504" i="24"/>
  <c r="Q504" i="24" s="1"/>
  <c r="P505" i="24"/>
  <c r="Q505" i="24" s="1"/>
  <c r="P1405" i="24"/>
  <c r="Q1405" i="24" s="1"/>
  <c r="P506" i="24"/>
  <c r="Q506" i="24" s="1"/>
  <c r="P507" i="24"/>
  <c r="Q507" i="24" s="1"/>
  <c r="P508" i="24"/>
  <c r="Q508" i="24" s="1"/>
  <c r="P509" i="24"/>
  <c r="Q509" i="24" s="1"/>
  <c r="P1406" i="24"/>
  <c r="Q1406" i="24" s="1"/>
  <c r="P1407" i="24"/>
  <c r="Q1407" i="24" s="1"/>
  <c r="P1408" i="24"/>
  <c r="Q1408" i="24" s="1"/>
  <c r="P1409" i="24"/>
  <c r="Q1409" i="24" s="1"/>
  <c r="P1410" i="24"/>
  <c r="Q1410" i="24" s="1"/>
  <c r="P1411" i="24"/>
  <c r="Q1411" i="24" s="1"/>
  <c r="P1412" i="24"/>
  <c r="Q1412" i="24" s="1"/>
  <c r="P1413" i="24"/>
  <c r="Q1413" i="24" s="1"/>
  <c r="P1414" i="24"/>
  <c r="Q1414" i="24" s="1"/>
  <c r="P1415" i="24"/>
  <c r="Q1415" i="24" s="1"/>
  <c r="P510" i="24"/>
  <c r="Q510" i="24" s="1"/>
  <c r="P1416" i="24"/>
  <c r="Q1416" i="24" s="1"/>
  <c r="P1417" i="24"/>
  <c r="Q1417" i="24" s="1"/>
  <c r="P1418" i="24"/>
  <c r="Q1418" i="24" s="1"/>
  <c r="P1419" i="24"/>
  <c r="Q1419" i="24" s="1"/>
  <c r="P1420" i="24"/>
  <c r="Q1420" i="24" s="1"/>
  <c r="P1422" i="24"/>
  <c r="Q1422" i="24" s="1"/>
  <c r="P1958" i="24"/>
  <c r="Q1958" i="24" s="1"/>
  <c r="P1423" i="24"/>
  <c r="Q1423" i="24" s="1"/>
  <c r="P1424" i="24"/>
  <c r="Q1424" i="24" s="1"/>
  <c r="P1425" i="24"/>
  <c r="Q1425" i="24" s="1"/>
  <c r="P1426" i="24"/>
  <c r="Q1426" i="24" s="1"/>
  <c r="P511" i="24"/>
  <c r="Q511" i="24" s="1"/>
  <c r="P512" i="24"/>
  <c r="Q512" i="24" s="1"/>
  <c r="P513" i="24"/>
  <c r="Q513" i="24" s="1"/>
  <c r="P514" i="24"/>
  <c r="Q514" i="24" s="1"/>
  <c r="P515" i="24"/>
  <c r="Q515" i="24" s="1"/>
  <c r="P516" i="24"/>
  <c r="Q516" i="24" s="1"/>
  <c r="P517" i="24"/>
  <c r="Q517" i="24" s="1"/>
  <c r="P518" i="24"/>
  <c r="Q518" i="24" s="1"/>
  <c r="P519" i="24"/>
  <c r="Q519" i="24" s="1"/>
  <c r="P520" i="24"/>
  <c r="Q520" i="24" s="1"/>
  <c r="P1427" i="24"/>
  <c r="Q1427" i="24" s="1"/>
  <c r="P521" i="24"/>
  <c r="Q521" i="24" s="1"/>
  <c r="P522" i="24"/>
  <c r="Q522" i="24" s="1"/>
  <c r="P523" i="24"/>
  <c r="Q523" i="24" s="1"/>
  <c r="P2430" i="24"/>
  <c r="Q2430" i="24" s="1"/>
  <c r="P1954" i="24"/>
  <c r="Q1954" i="24" s="1"/>
  <c r="P1999" i="24"/>
  <c r="Q1999" i="24" s="1"/>
  <c r="P2007" i="24"/>
  <c r="Q2007" i="24" s="1"/>
  <c r="P2499" i="24"/>
  <c r="Q2499" i="24" s="1"/>
  <c r="P2475" i="24"/>
  <c r="Q2475" i="24" s="1"/>
  <c r="P1941" i="24"/>
  <c r="Q1941" i="24" s="1"/>
  <c r="P1428" i="24"/>
  <c r="Q1428" i="24" s="1"/>
  <c r="P524" i="24"/>
  <c r="Q524" i="24" s="1"/>
  <c r="P525" i="24"/>
  <c r="Q525" i="24" s="1"/>
  <c r="P1429" i="24"/>
  <c r="Q1429" i="24" s="1"/>
  <c r="P1430" i="24"/>
  <c r="Q1430" i="24" s="1"/>
  <c r="P526" i="24"/>
  <c r="Q526" i="24" s="1"/>
  <c r="P1431" i="24"/>
  <c r="Q1431" i="24" s="1"/>
  <c r="P527" i="24"/>
  <c r="Q527" i="24" s="1"/>
  <c r="P528" i="24"/>
  <c r="Q528" i="24" s="1"/>
  <c r="P529" i="24"/>
  <c r="Q529" i="24" s="1"/>
  <c r="P1432" i="24"/>
  <c r="Q1432" i="24" s="1"/>
  <c r="P530" i="24"/>
  <c r="Q530" i="24" s="1"/>
  <c r="P1433" i="24"/>
  <c r="Q1433" i="24" s="1"/>
  <c r="P1434" i="24"/>
  <c r="Q1434" i="24" s="1"/>
  <c r="P1907" i="24"/>
  <c r="Q1907" i="24" s="1"/>
  <c r="P1950" i="24"/>
  <c r="Q1950" i="24" s="1"/>
  <c r="P531" i="24"/>
  <c r="Q531" i="24" s="1"/>
  <c r="P532" i="24"/>
  <c r="Q532" i="24" s="1"/>
  <c r="P533" i="24"/>
  <c r="Q533" i="24" s="1"/>
  <c r="P534" i="24"/>
  <c r="Q534" i="24" s="1"/>
  <c r="P535" i="24"/>
  <c r="Q535" i="24" s="1"/>
  <c r="P536" i="24"/>
  <c r="Q536" i="24" s="1"/>
  <c r="P1435" i="24"/>
  <c r="Q1435" i="24" s="1"/>
  <c r="P537" i="24"/>
  <c r="Q537" i="24" s="1"/>
  <c r="P1436" i="24"/>
  <c r="Q1436" i="24" s="1"/>
  <c r="P538" i="24"/>
  <c r="Q538" i="24" s="1"/>
  <c r="P539" i="24"/>
  <c r="Q539" i="24" s="1"/>
  <c r="P540" i="24"/>
  <c r="Q540" i="24" s="1"/>
  <c r="P2450" i="24"/>
  <c r="Q2450" i="24" s="1"/>
  <c r="P1437" i="24"/>
  <c r="Q1437" i="24" s="1"/>
  <c r="P541" i="24"/>
  <c r="Q541" i="24" s="1"/>
  <c r="P542" i="24"/>
  <c r="Q542" i="24" s="1"/>
  <c r="P543" i="24"/>
  <c r="Q543" i="24" s="1"/>
  <c r="P1438" i="24"/>
  <c r="Q1438" i="24" s="1"/>
  <c r="P544" i="24"/>
  <c r="Q544" i="24" s="1"/>
  <c r="P545" i="24"/>
  <c r="Q545" i="24" s="1"/>
  <c r="P1439" i="24"/>
  <c r="Q1439" i="24" s="1"/>
  <c r="P1440" i="24"/>
  <c r="Q1440" i="24" s="1"/>
  <c r="P546" i="24"/>
  <c r="Q546" i="24" s="1"/>
  <c r="P1441" i="24"/>
  <c r="Q1441" i="24" s="1"/>
  <c r="P547" i="24"/>
  <c r="Q547" i="24" s="1"/>
  <c r="P548" i="24"/>
  <c r="Q548" i="24" s="1"/>
  <c r="P1442" i="24"/>
  <c r="Q1442" i="24" s="1"/>
  <c r="P549" i="24"/>
  <c r="Q549" i="24" s="1"/>
  <c r="P550" i="24"/>
  <c r="Q550" i="24" s="1"/>
  <c r="P551" i="24"/>
  <c r="Q551" i="24" s="1"/>
  <c r="P1443" i="24"/>
  <c r="Q1443" i="24" s="1"/>
  <c r="P1444" i="24"/>
  <c r="Q1444" i="24" s="1"/>
  <c r="P1445" i="24"/>
  <c r="Q1445" i="24" s="1"/>
  <c r="P2451" i="24"/>
  <c r="Q2451" i="24" s="1"/>
  <c r="P552" i="24"/>
  <c r="Q552" i="24" s="1"/>
  <c r="P1446" i="24"/>
  <c r="Q1446" i="24" s="1"/>
  <c r="P1447" i="24"/>
  <c r="Q1447" i="24" s="1"/>
  <c r="P1448" i="24"/>
  <c r="Q1448" i="24" s="1"/>
  <c r="P553" i="24"/>
  <c r="Q553" i="24" s="1"/>
  <c r="P1449" i="24"/>
  <c r="Q1449" i="24" s="1"/>
  <c r="P1450" i="24"/>
  <c r="Q1450" i="24" s="1"/>
  <c r="P554" i="24"/>
  <c r="Q554" i="24" s="1"/>
  <c r="P555" i="24"/>
  <c r="Q555" i="24" s="1"/>
  <c r="P1451" i="24"/>
  <c r="Q1451" i="24" s="1"/>
  <c r="P1452" i="24"/>
  <c r="Q1452" i="24" s="1"/>
  <c r="P1453" i="24"/>
  <c r="Q1453" i="24" s="1"/>
  <c r="P1454" i="24"/>
  <c r="Q1454" i="24" s="1"/>
  <c r="P556" i="24"/>
  <c r="Q556" i="24" s="1"/>
  <c r="P557" i="24"/>
  <c r="Q557" i="24" s="1"/>
  <c r="P1455" i="24"/>
  <c r="Q1455" i="24" s="1"/>
  <c r="P558" i="24"/>
  <c r="Q558" i="24" s="1"/>
  <c r="P1456" i="24"/>
  <c r="Q1456" i="24" s="1"/>
  <c r="P559" i="24"/>
  <c r="Q559" i="24" s="1"/>
  <c r="P1457" i="24"/>
  <c r="Q1457" i="24" s="1"/>
  <c r="P560" i="24"/>
  <c r="Q560" i="24" s="1"/>
  <c r="P1458" i="24"/>
  <c r="Q1458" i="24" s="1"/>
  <c r="P561" i="24"/>
  <c r="Q561" i="24" s="1"/>
  <c r="P562" i="24"/>
  <c r="Q562" i="24" s="1"/>
  <c r="P1459" i="24"/>
  <c r="Q1459" i="24" s="1"/>
  <c r="P563" i="24"/>
  <c r="Q563" i="24" s="1"/>
  <c r="P1460" i="24"/>
  <c r="Q1460" i="24" s="1"/>
  <c r="P564" i="24"/>
  <c r="Q564" i="24" s="1"/>
  <c r="P1461" i="24"/>
  <c r="Q1461" i="24" s="1"/>
  <c r="P565" i="24"/>
  <c r="Q565" i="24" s="1"/>
  <c r="P1462" i="24"/>
  <c r="Q1462" i="24" s="1"/>
  <c r="P566" i="24"/>
  <c r="Q566" i="24" s="1"/>
  <c r="P1463" i="24"/>
  <c r="Q1463" i="24" s="1"/>
  <c r="P567" i="24"/>
  <c r="Q567" i="24" s="1"/>
  <c r="P568" i="24"/>
  <c r="Q568" i="24" s="1"/>
  <c r="P1464" i="24"/>
  <c r="Q1464" i="24" s="1"/>
  <c r="P569" i="24"/>
  <c r="Q569" i="24" s="1"/>
  <c r="P570" i="24"/>
  <c r="Q570" i="24" s="1"/>
  <c r="P571" i="24"/>
  <c r="Q571" i="24" s="1"/>
  <c r="P572" i="24"/>
  <c r="Q572" i="24" s="1"/>
  <c r="P573" i="24"/>
  <c r="Q573" i="24" s="1"/>
  <c r="P574" i="24"/>
  <c r="Q574" i="24" s="1"/>
  <c r="P575" i="24"/>
  <c r="Q575" i="24" s="1"/>
  <c r="P1465" i="24"/>
  <c r="Q1465" i="24" s="1"/>
  <c r="P1466" i="24"/>
  <c r="Q1466" i="24" s="1"/>
  <c r="P576" i="24"/>
  <c r="Q576" i="24" s="1"/>
  <c r="P2235" i="24"/>
  <c r="Q2235" i="24" s="1"/>
  <c r="P2310" i="24"/>
  <c r="Q2310" i="24" s="1"/>
  <c r="P1467" i="24"/>
  <c r="Q1467" i="24" s="1"/>
  <c r="P1919" i="24"/>
  <c r="Q1919" i="24" s="1"/>
  <c r="P2176" i="24"/>
  <c r="Q2176" i="24" s="1"/>
  <c r="P2093" i="24"/>
  <c r="Q2093" i="24" s="1"/>
  <c r="P2318" i="24"/>
  <c r="Q2318" i="24" s="1"/>
  <c r="P2366" i="24"/>
  <c r="Q2366" i="24" s="1"/>
  <c r="P2407" i="24"/>
  <c r="Q2407" i="24" s="1"/>
  <c r="P2018" i="24"/>
  <c r="Q2018" i="24" s="1"/>
  <c r="P2146" i="24"/>
  <c r="Q2146" i="24" s="1"/>
  <c r="P2177" i="24"/>
  <c r="Q2177" i="24" s="1"/>
  <c r="P2325" i="24"/>
  <c r="Q2325" i="24" s="1"/>
  <c r="P1913" i="24"/>
  <c r="Q1913" i="24" s="1"/>
  <c r="P2217" i="24"/>
  <c r="Q2217" i="24" s="1"/>
  <c r="P1468" i="24"/>
  <c r="Q1468" i="24" s="1"/>
  <c r="P1469" i="24"/>
  <c r="Q1469" i="24" s="1"/>
  <c r="P1906" i="24"/>
  <c r="Q1906" i="24" s="1"/>
  <c r="P2288" i="24"/>
  <c r="Q2288" i="24" s="1"/>
  <c r="P2120" i="24"/>
  <c r="Q2120" i="24" s="1"/>
  <c r="P1861" i="24"/>
  <c r="Q1861" i="24" s="1"/>
  <c r="P1470" i="24"/>
  <c r="Q1470" i="24" s="1"/>
  <c r="P1879" i="24"/>
  <c r="Q1879" i="24" s="1"/>
  <c r="P2219" i="24"/>
  <c r="Q2219" i="24" s="1"/>
  <c r="P2444" i="24"/>
  <c r="Q2444" i="24" s="1"/>
  <c r="P2263" i="24"/>
  <c r="Q2263" i="24" s="1"/>
  <c r="P2100" i="24"/>
  <c r="Q2100" i="24" s="1"/>
  <c r="P2264" i="24"/>
  <c r="Q2264" i="24" s="1"/>
  <c r="P2246" i="24"/>
  <c r="Q2246" i="24" s="1"/>
  <c r="P2262" i="24"/>
  <c r="Q2262" i="24" s="1"/>
  <c r="P2179" i="24"/>
  <c r="Q2179" i="24" s="1"/>
  <c r="P2209" i="24"/>
  <c r="Q2209" i="24" s="1"/>
  <c r="P2124" i="24"/>
  <c r="Q2124" i="24" s="1"/>
  <c r="P1471" i="24"/>
  <c r="Q1471" i="24" s="1"/>
  <c r="P577" i="24"/>
  <c r="Q577" i="24" s="1"/>
  <c r="P578" i="24"/>
  <c r="Q578" i="24" s="1"/>
  <c r="P1472" i="24"/>
  <c r="Q1472" i="24" s="1"/>
  <c r="P579" i="24"/>
  <c r="Q579" i="24" s="1"/>
  <c r="P580" i="24"/>
  <c r="Q580" i="24" s="1"/>
  <c r="P581" i="24"/>
  <c r="Q581" i="24" s="1"/>
  <c r="P582" i="24"/>
  <c r="Q582" i="24" s="1"/>
  <c r="P583" i="24"/>
  <c r="Q583" i="24" s="1"/>
  <c r="P584" i="24"/>
  <c r="Q584" i="24" s="1"/>
  <c r="P1473" i="24"/>
  <c r="Q1473" i="24" s="1"/>
  <c r="P585" i="24"/>
  <c r="Q585" i="24" s="1"/>
  <c r="P586" i="24"/>
  <c r="Q586" i="24" s="1"/>
  <c r="P1474" i="24"/>
  <c r="Q1474" i="24" s="1"/>
  <c r="P587" i="24"/>
  <c r="Q587" i="24" s="1"/>
  <c r="P588" i="24"/>
  <c r="Q588" i="24" s="1"/>
  <c r="P2047" i="24"/>
  <c r="Q2047" i="24" s="1"/>
  <c r="P1475" i="24"/>
  <c r="Q1475" i="24" s="1"/>
  <c r="P1989" i="24"/>
  <c r="Q1989" i="24" s="1"/>
  <c r="P1878" i="24"/>
  <c r="Q1878" i="24" s="1"/>
  <c r="P1882" i="24"/>
  <c r="Q1882" i="24" s="1"/>
  <c r="P1942" i="24"/>
  <c r="Q1942" i="24" s="1"/>
  <c r="P2110" i="24"/>
  <c r="Q2110" i="24" s="1"/>
  <c r="P2523" i="24"/>
  <c r="Q2523" i="24" s="1"/>
  <c r="P2051" i="24"/>
  <c r="Q2051" i="24" s="1"/>
  <c r="P2487" i="24"/>
  <c r="Q2487" i="24" s="1"/>
  <c r="P1990" i="24"/>
  <c r="Q1990" i="24" s="1"/>
  <c r="P2493" i="24"/>
  <c r="Q2493" i="24" s="1"/>
  <c r="P2023" i="24"/>
  <c r="Q2023" i="24" s="1"/>
  <c r="P1955" i="24"/>
  <c r="Q1955" i="24" s="1"/>
  <c r="P2052" i="24"/>
  <c r="Q2052" i="24" s="1"/>
  <c r="P2101" i="24"/>
  <c r="Q2101" i="24" s="1"/>
  <c r="P1901" i="24"/>
  <c r="Q1901" i="24" s="1"/>
  <c r="P2265" i="24"/>
  <c r="Q2265" i="24" s="1"/>
  <c r="P2000" i="24"/>
  <c r="Q2000" i="24" s="1"/>
  <c r="P2067" i="24"/>
  <c r="Q2067" i="24" s="1"/>
  <c r="P589" i="24"/>
  <c r="Q589" i="24" s="1"/>
  <c r="P590" i="24"/>
  <c r="Q590" i="24" s="1"/>
  <c r="P591" i="24"/>
  <c r="Q591" i="24" s="1"/>
  <c r="P592" i="24"/>
  <c r="Q592" i="24" s="1"/>
  <c r="P593" i="24"/>
  <c r="Q593" i="24" s="1"/>
  <c r="P594" i="24"/>
  <c r="Q594" i="24" s="1"/>
  <c r="P595" i="24"/>
  <c r="Q595" i="24" s="1"/>
  <c r="P596" i="24"/>
  <c r="Q596" i="24" s="1"/>
  <c r="P597" i="24"/>
  <c r="Q597" i="24" s="1"/>
  <c r="P598" i="24"/>
  <c r="Q598" i="24" s="1"/>
  <c r="P599" i="24"/>
  <c r="Q599" i="24" s="1"/>
  <c r="P600" i="24"/>
  <c r="Q600" i="24" s="1"/>
  <c r="P601" i="24"/>
  <c r="Q601" i="24" s="1"/>
  <c r="P602" i="24"/>
  <c r="Q602" i="24" s="1"/>
  <c r="P603" i="24"/>
  <c r="Q603" i="24" s="1"/>
  <c r="P1903" i="24"/>
  <c r="Q1903" i="24" s="1"/>
  <c r="P1853" i="24"/>
  <c r="Q1853" i="24" s="1"/>
  <c r="P2285" i="24"/>
  <c r="Q2285" i="24" s="1"/>
  <c r="P1852" i="24"/>
  <c r="Q1852" i="24" s="1"/>
  <c r="P2054" i="24"/>
  <c r="Q2054" i="24" s="1"/>
  <c r="P604" i="24"/>
  <c r="Q604" i="24" s="1"/>
  <c r="P605" i="24"/>
  <c r="Q605" i="24" s="1"/>
  <c r="P606" i="24"/>
  <c r="Q606" i="24" s="1"/>
  <c r="P607" i="24"/>
  <c r="Q607" i="24" s="1"/>
  <c r="P608" i="24"/>
  <c r="Q608" i="24" s="1"/>
  <c r="P609" i="24"/>
  <c r="Q609" i="24" s="1"/>
  <c r="P610" i="24"/>
  <c r="Q610" i="24" s="1"/>
  <c r="P611" i="24"/>
  <c r="Q611" i="24" s="1"/>
  <c r="P612" i="24"/>
  <c r="Q612" i="24" s="1"/>
  <c r="P613" i="24"/>
  <c r="Q613" i="24" s="1"/>
  <c r="P614" i="24"/>
  <c r="Q614" i="24" s="1"/>
  <c r="P615" i="24"/>
  <c r="Q615" i="24" s="1"/>
  <c r="P616" i="24"/>
  <c r="Q616" i="24" s="1"/>
  <c r="P1479" i="24"/>
  <c r="Q1479" i="24" s="1"/>
  <c r="P617" i="24"/>
  <c r="Q617" i="24" s="1"/>
  <c r="P618" i="24"/>
  <c r="Q618" i="24" s="1"/>
  <c r="P619" i="24"/>
  <c r="Q619" i="24" s="1"/>
  <c r="P620" i="24"/>
  <c r="Q620" i="24" s="1"/>
  <c r="P621" i="24"/>
  <c r="Q621" i="24" s="1"/>
  <c r="P622" i="24"/>
  <c r="Q622" i="24" s="1"/>
  <c r="P623" i="24"/>
  <c r="Q623" i="24" s="1"/>
  <c r="P624" i="24"/>
  <c r="Q624" i="24" s="1"/>
  <c r="P625" i="24"/>
  <c r="Q625" i="24" s="1"/>
  <c r="P626" i="24"/>
  <c r="Q626" i="24" s="1"/>
  <c r="P627" i="24"/>
  <c r="Q627" i="24" s="1"/>
  <c r="P628" i="24"/>
  <c r="Q628" i="24" s="1"/>
  <c r="P629" i="24"/>
  <c r="Q629" i="24" s="1"/>
  <c r="P1481" i="24"/>
  <c r="Q1481" i="24" s="1"/>
  <c r="P630" i="24"/>
  <c r="Q630" i="24" s="1"/>
  <c r="P631" i="24"/>
  <c r="Q631" i="24" s="1"/>
  <c r="P632" i="24"/>
  <c r="Q632" i="24" s="1"/>
  <c r="P633" i="24"/>
  <c r="Q633" i="24" s="1"/>
  <c r="P634" i="24"/>
  <c r="Q634" i="24" s="1"/>
  <c r="P635" i="24"/>
  <c r="Q635" i="24" s="1"/>
  <c r="P636" i="24"/>
  <c r="Q636" i="24" s="1"/>
  <c r="P637" i="24"/>
  <c r="Q637" i="24" s="1"/>
  <c r="P638" i="24"/>
  <c r="Q638" i="24" s="1"/>
  <c r="P639" i="24"/>
  <c r="Q639" i="24" s="1"/>
  <c r="P640" i="24"/>
  <c r="Q640" i="24" s="1"/>
  <c r="P641" i="24"/>
  <c r="Q641" i="24" s="1"/>
  <c r="P642" i="24"/>
  <c r="Q642" i="24" s="1"/>
  <c r="P1483" i="24"/>
  <c r="Q1483" i="24" s="1"/>
  <c r="P1484" i="24"/>
  <c r="Q1484" i="24" s="1"/>
  <c r="P1485" i="24"/>
  <c r="Q1485" i="24" s="1"/>
  <c r="P1486" i="24"/>
  <c r="Q1486" i="24" s="1"/>
  <c r="P1487" i="24"/>
  <c r="Q1487" i="24" s="1"/>
  <c r="P1488" i="24"/>
  <c r="Q1488" i="24" s="1"/>
  <c r="P643" i="24"/>
  <c r="Q643" i="24" s="1"/>
  <c r="P1489" i="24"/>
  <c r="Q1489" i="24" s="1"/>
  <c r="P644" i="24"/>
  <c r="Q644" i="24" s="1"/>
  <c r="P1490" i="24"/>
  <c r="Q1490" i="24" s="1"/>
  <c r="P1491" i="24"/>
  <c r="Q1491" i="24" s="1"/>
  <c r="P1492" i="24"/>
  <c r="Q1492" i="24" s="1"/>
  <c r="P1493" i="24"/>
  <c r="Q1493" i="24" s="1"/>
  <c r="P1494" i="24"/>
  <c r="Q1494" i="24" s="1"/>
  <c r="P1495" i="24"/>
  <c r="Q1495" i="24" s="1"/>
  <c r="P1496" i="24"/>
  <c r="Q1496" i="24" s="1"/>
  <c r="P1497" i="24"/>
  <c r="Q1497" i="24" s="1"/>
  <c r="P1498" i="24"/>
  <c r="Q1498" i="24" s="1"/>
  <c r="P645" i="24"/>
  <c r="Q645" i="24" s="1"/>
  <c r="P1499" i="24"/>
  <c r="Q1499" i="24" s="1"/>
  <c r="P1500" i="24"/>
  <c r="Q1500" i="24" s="1"/>
  <c r="P1501" i="24"/>
  <c r="Q1501" i="24" s="1"/>
  <c r="P1502" i="24"/>
  <c r="Q1502" i="24" s="1"/>
  <c r="P1503" i="24"/>
  <c r="Q1503" i="24" s="1"/>
  <c r="P1504" i="24"/>
  <c r="Q1504" i="24" s="1"/>
  <c r="P1505" i="24"/>
  <c r="Q1505" i="24" s="1"/>
  <c r="P1506" i="24"/>
  <c r="Q1506" i="24" s="1"/>
  <c r="P2082" i="24"/>
  <c r="Q2082" i="24" s="1"/>
  <c r="P1872" i="24"/>
  <c r="Q1872" i="24" s="1"/>
  <c r="P646" i="24"/>
  <c r="Q646" i="24" s="1"/>
  <c r="P647" i="24"/>
  <c r="Q647" i="24" s="1"/>
  <c r="P1507" i="24"/>
  <c r="Q1507" i="24" s="1"/>
  <c r="P648" i="24"/>
  <c r="Q648" i="24" s="1"/>
  <c r="P649" i="24"/>
  <c r="Q649" i="24" s="1"/>
  <c r="P650" i="24"/>
  <c r="Q650" i="24" s="1"/>
  <c r="P651" i="24"/>
  <c r="Q651" i="24" s="1"/>
  <c r="P652" i="24"/>
  <c r="Q652" i="24" s="1"/>
  <c r="P1509" i="24"/>
  <c r="Q1509" i="24" s="1"/>
  <c r="P653" i="24"/>
  <c r="Q653" i="24" s="1"/>
  <c r="P2241" i="24"/>
  <c r="Q2241" i="24" s="1"/>
  <c r="P1862" i="24"/>
  <c r="Q1862" i="24" s="1"/>
  <c r="P1974" i="24"/>
  <c r="Q1974" i="24" s="1"/>
  <c r="P1920" i="24"/>
  <c r="Q1920" i="24" s="1"/>
  <c r="P2202" i="24"/>
  <c r="Q2202" i="24" s="1"/>
  <c r="P2329" i="24"/>
  <c r="Q2329" i="24" s="1"/>
  <c r="P1983" i="24"/>
  <c r="Q1983" i="24" s="1"/>
  <c r="P2004" i="24"/>
  <c r="Q2004" i="24" s="1"/>
  <c r="P2203" i="24"/>
  <c r="Q2203" i="24" s="1"/>
  <c r="P2031" i="24"/>
  <c r="Q2031" i="24" s="1"/>
  <c r="P2328" i="24"/>
  <c r="Q2328" i="24" s="1"/>
  <c r="P2017" i="24"/>
  <c r="Q2017" i="24" s="1"/>
  <c r="P2094" i="24"/>
  <c r="Q2094" i="24" s="1"/>
  <c r="P2269" i="24"/>
  <c r="Q2269" i="24" s="1"/>
  <c r="P1939" i="24"/>
  <c r="Q1939" i="24" s="1"/>
  <c r="P2044" i="24"/>
  <c r="Q2044" i="24" s="1"/>
  <c r="P2365" i="24"/>
  <c r="Q2365" i="24" s="1"/>
  <c r="P2327" i="24"/>
  <c r="Q2327" i="24" s="1"/>
  <c r="P654" i="24"/>
  <c r="Q654" i="24" s="1"/>
  <c r="P1510" i="24"/>
  <c r="Q1510" i="24" s="1"/>
  <c r="P1511" i="24"/>
  <c r="Q1511" i="24" s="1"/>
  <c r="P1512" i="24"/>
  <c r="Q1512" i="24" s="1"/>
  <c r="P1513" i="24"/>
  <c r="Q1513" i="24" s="1"/>
  <c r="P655" i="24"/>
  <c r="Q655" i="24" s="1"/>
  <c r="P1514" i="24"/>
  <c r="Q1514" i="24" s="1"/>
  <c r="P1515" i="24"/>
  <c r="Q1515" i="24" s="1"/>
  <c r="P1516" i="24"/>
  <c r="Q1516" i="24" s="1"/>
  <c r="P1517" i="24"/>
  <c r="Q1517" i="24" s="1"/>
  <c r="P656" i="24"/>
  <c r="Q656" i="24" s="1"/>
  <c r="P1518" i="24"/>
  <c r="Q1518" i="24" s="1"/>
  <c r="P657" i="24"/>
  <c r="Q657" i="24" s="1"/>
  <c r="P658" i="24"/>
  <c r="Q658" i="24" s="1"/>
  <c r="P659" i="24"/>
  <c r="Q659" i="24" s="1"/>
  <c r="P1519" i="24"/>
  <c r="Q1519" i="24" s="1"/>
  <c r="P1520" i="24"/>
  <c r="Q1520" i="24" s="1"/>
  <c r="P660" i="24"/>
  <c r="Q660" i="24" s="1"/>
  <c r="P1521" i="24"/>
  <c r="Q1521" i="24" s="1"/>
  <c r="P1522" i="24"/>
  <c r="Q1522" i="24" s="1"/>
  <c r="P2452" i="24"/>
  <c r="Q2452" i="24" s="1"/>
  <c r="P1523" i="24"/>
  <c r="Q1523" i="24" s="1"/>
  <c r="P1524" i="24"/>
  <c r="Q1524" i="24" s="1"/>
  <c r="P2349" i="24"/>
  <c r="Q2349" i="24" s="1"/>
  <c r="P2353" i="24"/>
  <c r="Q2353" i="24" s="1"/>
  <c r="P1525" i="24"/>
  <c r="Q1525" i="24" s="1"/>
  <c r="P661" i="24"/>
  <c r="Q661" i="24" s="1"/>
  <c r="P662" i="24"/>
  <c r="Q662" i="24" s="1"/>
  <c r="P663" i="24"/>
  <c r="Q663" i="24" s="1"/>
  <c r="P664" i="24"/>
  <c r="Q664" i="24" s="1"/>
  <c r="P665" i="24"/>
  <c r="Q665" i="24" s="1"/>
  <c r="P666" i="24"/>
  <c r="Q666" i="24" s="1"/>
  <c r="P2522" i="24"/>
  <c r="Q2522" i="24" s="1"/>
  <c r="P2035" i="24"/>
  <c r="Q2035" i="24" s="1"/>
  <c r="P1527" i="24"/>
  <c r="Q1527" i="24" s="1"/>
  <c r="P667" i="24"/>
  <c r="Q667" i="24" s="1"/>
  <c r="P668" i="24"/>
  <c r="Q668" i="24" s="1"/>
  <c r="P669" i="24"/>
  <c r="Q669" i="24" s="1"/>
  <c r="P1528" i="24"/>
  <c r="Q1528" i="24" s="1"/>
  <c r="P670" i="24"/>
  <c r="Q670" i="24" s="1"/>
  <c r="P671" i="24"/>
  <c r="Q671" i="24" s="1"/>
  <c r="P11" i="24"/>
  <c r="Q11" i="24" s="1"/>
  <c r="P672" i="24"/>
  <c r="Q672" i="24" s="1"/>
  <c r="P1529" i="24"/>
  <c r="Q1529" i="24" s="1"/>
  <c r="P1530" i="24"/>
  <c r="Q1530" i="24" s="1"/>
  <c r="P1531" i="24"/>
  <c r="Q1531" i="24" s="1"/>
  <c r="P673" i="24"/>
  <c r="Q673" i="24" s="1"/>
  <c r="P1532" i="24"/>
  <c r="Q1532" i="24" s="1"/>
  <c r="P674" i="24"/>
  <c r="Q674" i="24" s="1"/>
  <c r="P675" i="24"/>
  <c r="Q675" i="24" s="1"/>
  <c r="P676" i="24"/>
  <c r="Q676" i="24" s="1"/>
  <c r="P1533" i="24"/>
  <c r="Q1533" i="24" s="1"/>
  <c r="P1964" i="24"/>
  <c r="Q1964" i="24" s="1"/>
  <c r="P2085" i="24"/>
  <c r="Q2085" i="24" s="1"/>
  <c r="P2160" i="24"/>
  <c r="Q2160" i="24" s="1"/>
  <c r="P2033" i="24"/>
  <c r="Q2033" i="24" s="1"/>
  <c r="P2261" i="24"/>
  <c r="Q2261" i="24" s="1"/>
  <c r="P2341" i="24"/>
  <c r="Q2341" i="24" s="1"/>
  <c r="P1988" i="24"/>
  <c r="Q1988" i="24" s="1"/>
  <c r="P2260" i="24"/>
  <c r="Q2260" i="24" s="1"/>
  <c r="P1987" i="24"/>
  <c r="Q1987" i="24" s="1"/>
  <c r="P1965" i="24"/>
  <c r="Q1965" i="24" s="1"/>
  <c r="P2059" i="24"/>
  <c r="Q2059" i="24" s="1"/>
  <c r="P677" i="24"/>
  <c r="Q677" i="24" s="1"/>
  <c r="P1534" i="24"/>
  <c r="Q1534" i="24" s="1"/>
  <c r="P678" i="24"/>
  <c r="Q678" i="24" s="1"/>
  <c r="P1535" i="24"/>
  <c r="Q1535" i="24" s="1"/>
  <c r="P1536" i="24"/>
  <c r="Q1536" i="24" s="1"/>
  <c r="P1537" i="24"/>
  <c r="Q1537" i="24" s="1"/>
  <c r="P679" i="24"/>
  <c r="Q679" i="24" s="1"/>
  <c r="P1538" i="24"/>
  <c r="Q1538" i="24" s="1"/>
  <c r="P680" i="24"/>
  <c r="Q680" i="24" s="1"/>
  <c r="P1539" i="24"/>
  <c r="Q1539" i="24" s="1"/>
  <c r="P681" i="24"/>
  <c r="Q681" i="24" s="1"/>
  <c r="P682" i="24"/>
  <c r="Q682" i="24" s="1"/>
  <c r="P2363" i="24"/>
  <c r="Q2363" i="24" s="1"/>
  <c r="P2481" i="24"/>
  <c r="Q2481" i="24" s="1"/>
  <c r="P2362" i="24"/>
  <c r="Q2362" i="24" s="1"/>
  <c r="P1540" i="24"/>
  <c r="Q1540" i="24" s="1"/>
  <c r="P1541" i="24"/>
  <c r="Q1541" i="24" s="1"/>
  <c r="P683" i="24"/>
  <c r="Q683" i="24" s="1"/>
  <c r="P684" i="24"/>
  <c r="Q684" i="24" s="1"/>
  <c r="P685" i="24"/>
  <c r="Q685" i="24" s="1"/>
  <c r="P1542" i="24"/>
  <c r="Q1542" i="24" s="1"/>
  <c r="P686" i="24"/>
  <c r="Q686" i="24" s="1"/>
  <c r="P687" i="24"/>
  <c r="Q687" i="24" s="1"/>
  <c r="P688" i="24"/>
  <c r="Q688" i="24" s="1"/>
  <c r="P689" i="24"/>
  <c r="Q689" i="24" s="1"/>
  <c r="P690" i="24"/>
  <c r="Q690" i="24" s="1"/>
  <c r="P691" i="24"/>
  <c r="Q691" i="24" s="1"/>
  <c r="P1543" i="24"/>
  <c r="Q1543" i="24" s="1"/>
  <c r="P692" i="24"/>
  <c r="Q692" i="24" s="1"/>
  <c r="P1544" i="24"/>
  <c r="Q1544" i="24" s="1"/>
  <c r="P1545" i="24"/>
  <c r="Q1545" i="24" s="1"/>
  <c r="P693" i="24"/>
  <c r="Q693" i="24" s="1"/>
  <c r="P694" i="24"/>
  <c r="Q694" i="24" s="1"/>
  <c r="P695" i="24"/>
  <c r="Q695" i="24" s="1"/>
  <c r="P696" i="24"/>
  <c r="Q696" i="24" s="1"/>
  <c r="P2486" i="24"/>
  <c r="Q2486" i="24" s="1"/>
  <c r="P1546" i="24"/>
  <c r="Q1546" i="24" s="1"/>
  <c r="P2049" i="24"/>
  <c r="Q2049" i="24" s="1"/>
  <c r="P2534" i="24"/>
  <c r="Q2534" i="24" s="1"/>
  <c r="P2008" i="24"/>
  <c r="Q2008" i="24" s="1"/>
  <c r="P1921" i="24"/>
  <c r="Q1921" i="24" s="1"/>
  <c r="P2066" i="24"/>
  <c r="Q2066" i="24" s="1"/>
  <c r="P1547" i="24"/>
  <c r="Q1547" i="24" s="1"/>
  <c r="P1548" i="24"/>
  <c r="Q1548" i="24" s="1"/>
  <c r="P697" i="24"/>
  <c r="Q697" i="24" s="1"/>
  <c r="P1549" i="24"/>
  <c r="Q1549" i="24" s="1"/>
  <c r="P698" i="24"/>
  <c r="Q698" i="24" s="1"/>
  <c r="P1925" i="24"/>
  <c r="Q1925" i="24" s="1"/>
  <c r="P2335" i="24"/>
  <c r="Q2335" i="24" s="1"/>
  <c r="P1550" i="24"/>
  <c r="Q1550" i="24" s="1"/>
  <c r="P2505" i="24"/>
  <c r="Q2505" i="24" s="1"/>
  <c r="P699" i="24"/>
  <c r="Q699" i="24" s="1"/>
  <c r="P1889" i="24"/>
  <c r="Q1889" i="24" s="1"/>
  <c r="P1551" i="24"/>
  <c r="Q1551" i="24" s="1"/>
  <c r="P700" i="24"/>
  <c r="Q700" i="24" s="1"/>
  <c r="P701" i="24"/>
  <c r="Q701" i="24" s="1"/>
  <c r="P1552" i="24"/>
  <c r="Q1552" i="24" s="1"/>
  <c r="P1553" i="24"/>
  <c r="Q1553" i="24" s="1"/>
  <c r="P702" i="24"/>
  <c r="Q702" i="24" s="1"/>
  <c r="P1554" i="24"/>
  <c r="Q1554" i="24" s="1"/>
  <c r="P2488" i="24"/>
  <c r="Q2488" i="24" s="1"/>
  <c r="P1881" i="24"/>
  <c r="Q1881" i="24" s="1"/>
  <c r="P703" i="24"/>
  <c r="Q703" i="24" s="1"/>
  <c r="P704" i="24"/>
  <c r="Q704" i="24" s="1"/>
  <c r="P705" i="24"/>
  <c r="Q705" i="24" s="1"/>
  <c r="P706" i="24"/>
  <c r="Q706" i="24" s="1"/>
  <c r="P707" i="24"/>
  <c r="Q707" i="24" s="1"/>
  <c r="P708" i="24"/>
  <c r="Q708" i="24" s="1"/>
  <c r="P709" i="24"/>
  <c r="Q709" i="24" s="1"/>
  <c r="P710" i="24"/>
  <c r="Q710" i="24" s="1"/>
  <c r="P1555" i="24"/>
  <c r="Q1555" i="24" s="1"/>
  <c r="P1556" i="24"/>
  <c r="Q1556" i="24" s="1"/>
  <c r="P1557" i="24"/>
  <c r="Q1557" i="24" s="1"/>
  <c r="P1558" i="24"/>
  <c r="Q1558" i="24" s="1"/>
  <c r="P711" i="24"/>
  <c r="Q711" i="24" s="1"/>
  <c r="P1559" i="24"/>
  <c r="Q1559" i="24" s="1"/>
  <c r="P1560" i="24"/>
  <c r="Q1560" i="24" s="1"/>
  <c r="P712" i="24"/>
  <c r="Q712" i="24" s="1"/>
  <c r="P1561" i="24"/>
  <c r="Q1561" i="24" s="1"/>
  <c r="P1562" i="24"/>
  <c r="Q1562" i="24" s="1"/>
  <c r="P1563" i="24"/>
  <c r="Q1563" i="24" s="1"/>
  <c r="P1564" i="24"/>
  <c r="Q1564" i="24" s="1"/>
  <c r="P1565" i="24"/>
  <c r="Q1565" i="24" s="1"/>
  <c r="P713" i="24"/>
  <c r="Q713" i="24" s="1"/>
  <c r="P714" i="24"/>
  <c r="Q714" i="24" s="1"/>
  <c r="P715" i="24"/>
  <c r="Q715" i="24" s="1"/>
  <c r="P1566" i="24"/>
  <c r="Q1566" i="24" s="1"/>
  <c r="P2369" i="24"/>
  <c r="Q2369" i="24" s="1"/>
  <c r="P1998" i="24"/>
  <c r="Q1998" i="24" s="1"/>
  <c r="P2099" i="24"/>
  <c r="Q2099" i="24" s="1"/>
  <c r="P1931" i="24"/>
  <c r="Q1931" i="24" s="1"/>
  <c r="P2108" i="24"/>
  <c r="Q2108" i="24" s="1"/>
  <c r="P2191" i="24"/>
  <c r="Q2191" i="24" s="1"/>
  <c r="P2283" i="24"/>
  <c r="Q2283" i="24" s="1"/>
  <c r="P1869" i="24"/>
  <c r="Q1869" i="24" s="1"/>
  <c r="P1952" i="24"/>
  <c r="Q1952" i="24" s="1"/>
  <c r="P1567" i="24"/>
  <c r="Q1567" i="24" s="1"/>
  <c r="P1568" i="24"/>
  <c r="Q1568" i="24" s="1"/>
  <c r="P716" i="24"/>
  <c r="Q716" i="24" s="1"/>
  <c r="P717" i="24"/>
  <c r="Q717" i="24" s="1"/>
  <c r="P718" i="24"/>
  <c r="Q718" i="24" s="1"/>
  <c r="P719" i="24"/>
  <c r="Q719" i="24" s="1"/>
  <c r="P720" i="24"/>
  <c r="Q720" i="24" s="1"/>
  <c r="P721" i="24"/>
  <c r="Q721" i="24" s="1"/>
  <c r="P722" i="24"/>
  <c r="Q722" i="24" s="1"/>
  <c r="P723" i="24"/>
  <c r="Q723" i="24" s="1"/>
  <c r="P724" i="24"/>
  <c r="Q724" i="24" s="1"/>
  <c r="P725" i="24"/>
  <c r="Q725" i="24" s="1"/>
  <c r="P726" i="24"/>
  <c r="Q726" i="24" s="1"/>
  <c r="P727" i="24"/>
  <c r="Q727" i="24" s="1"/>
  <c r="P728" i="24"/>
  <c r="Q728" i="24" s="1"/>
  <c r="P729" i="24"/>
  <c r="Q729" i="24" s="1"/>
  <c r="P730" i="24"/>
  <c r="Q730" i="24" s="1"/>
  <c r="P731" i="24"/>
  <c r="Q731" i="24" s="1"/>
  <c r="P732" i="24"/>
  <c r="Q732" i="24" s="1"/>
  <c r="P1569" i="24"/>
  <c r="Q1569" i="24" s="1"/>
  <c r="P733" i="24"/>
  <c r="Q733" i="24" s="1"/>
  <c r="P734" i="24"/>
  <c r="Q734" i="24" s="1"/>
  <c r="P1570" i="24"/>
  <c r="Q1570" i="24" s="1"/>
  <c r="P735" i="24"/>
  <c r="Q735" i="24" s="1"/>
  <c r="P736" i="24"/>
  <c r="Q736" i="24" s="1"/>
  <c r="P1571" i="24"/>
  <c r="Q1571" i="24" s="1"/>
  <c r="P737" i="24"/>
  <c r="Q737" i="24" s="1"/>
  <c r="P738" i="24"/>
  <c r="Q738" i="24" s="1"/>
  <c r="P739" i="24"/>
  <c r="Q739" i="24" s="1"/>
  <c r="P1932" i="24"/>
  <c r="Q1932" i="24" s="1"/>
  <c r="P2232" i="24"/>
  <c r="Q2232" i="24" s="1"/>
  <c r="P2081" i="24"/>
  <c r="Q2081" i="24" s="1"/>
  <c r="P2109" i="24"/>
  <c r="Q2109" i="24" s="1"/>
  <c r="P2356" i="24"/>
  <c r="Q2356" i="24" s="1"/>
  <c r="P2273" i="24"/>
  <c r="Q2273" i="24" s="1"/>
  <c r="P2309" i="24"/>
  <c r="Q2309" i="24" s="1"/>
  <c r="P2048" i="24"/>
  <c r="Q2048" i="24" s="1"/>
  <c r="P2361" i="24"/>
  <c r="Q2361" i="24" s="1"/>
  <c r="P2032" i="24"/>
  <c r="Q2032" i="24" s="1"/>
  <c r="P2418" i="24"/>
  <c r="Q2418" i="24" s="1"/>
  <c r="P740" i="24"/>
  <c r="Q740" i="24" s="1"/>
  <c r="P741" i="24"/>
  <c r="Q741" i="24" s="1"/>
  <c r="P742" i="24"/>
  <c r="Q742" i="24" s="1"/>
  <c r="P1572" i="24"/>
  <c r="Q1572" i="24" s="1"/>
  <c r="P743" i="24"/>
  <c r="Q743" i="24" s="1"/>
  <c r="P744" i="24"/>
  <c r="Q744" i="24" s="1"/>
  <c r="P1573" i="24"/>
  <c r="Q1573" i="24" s="1"/>
  <c r="P1574" i="24"/>
  <c r="Q1574" i="24" s="1"/>
  <c r="P1575" i="24"/>
  <c r="Q1575" i="24" s="1"/>
  <c r="P1576" i="24"/>
  <c r="Q1576" i="24" s="1"/>
  <c r="P745" i="24"/>
  <c r="Q745" i="24" s="1"/>
  <c r="P1577" i="24"/>
  <c r="Q1577" i="24" s="1"/>
  <c r="P746" i="24"/>
  <c r="Q746" i="24" s="1"/>
  <c r="P1578" i="24"/>
  <c r="Q1578" i="24" s="1"/>
  <c r="P1579" i="24"/>
  <c r="Q1579" i="24" s="1"/>
  <c r="P747" i="24"/>
  <c r="Q747" i="24" s="1"/>
  <c r="P748" i="24"/>
  <c r="Q748" i="24" s="1"/>
  <c r="P749" i="24"/>
  <c r="Q749" i="24" s="1"/>
  <c r="P1580" i="24"/>
  <c r="Q1580" i="24" s="1"/>
  <c r="P1581" i="24"/>
  <c r="Q1581" i="24" s="1"/>
  <c r="P1582" i="24"/>
  <c r="Q1582" i="24" s="1"/>
  <c r="P1583" i="24"/>
  <c r="Q1583" i="24" s="1"/>
  <c r="P1584" i="24"/>
  <c r="Q1584" i="24" s="1"/>
  <c r="P750" i="24"/>
  <c r="Q750" i="24" s="1"/>
  <c r="P1585" i="24"/>
  <c r="Q1585" i="24" s="1"/>
  <c r="P751" i="24"/>
  <c r="Q751" i="24" s="1"/>
  <c r="P1586" i="24"/>
  <c r="Q1586" i="24" s="1"/>
  <c r="P752" i="24"/>
  <c r="Q752" i="24" s="1"/>
  <c r="P1587" i="24"/>
  <c r="Q1587" i="24" s="1"/>
  <c r="P753" i="24"/>
  <c r="Q753" i="24" s="1"/>
  <c r="P1588" i="24"/>
  <c r="Q1588" i="24" s="1"/>
  <c r="P754" i="24"/>
  <c r="Q754" i="24" s="1"/>
  <c r="P755" i="24"/>
  <c r="Q755" i="24" s="1"/>
  <c r="P756" i="24"/>
  <c r="Q756" i="24" s="1"/>
  <c r="P2453" i="24"/>
  <c r="Q2453" i="24" s="1"/>
  <c r="P1589" i="24"/>
  <c r="Q1589" i="24" s="1"/>
  <c r="P757" i="24"/>
  <c r="Q757" i="24" s="1"/>
  <c r="P1590" i="24"/>
  <c r="Q1590" i="24" s="1"/>
  <c r="P1591" i="24"/>
  <c r="Q1591" i="24" s="1"/>
  <c r="P1592" i="24"/>
  <c r="Q1592" i="24" s="1"/>
  <c r="P1593" i="24"/>
  <c r="Q1593" i="24" s="1"/>
  <c r="P1594" i="24"/>
  <c r="Q1594" i="24" s="1"/>
  <c r="P758" i="24"/>
  <c r="Q758" i="24" s="1"/>
  <c r="P1595" i="24"/>
  <c r="Q1595" i="24" s="1"/>
  <c r="P759" i="24"/>
  <c r="Q759" i="24" s="1"/>
  <c r="P1596" i="24"/>
  <c r="Q1596" i="24" s="1"/>
  <c r="P760" i="24"/>
  <c r="Q760" i="24" s="1"/>
  <c r="P761" i="24"/>
  <c r="Q761" i="24" s="1"/>
  <c r="P762" i="24"/>
  <c r="Q762" i="24" s="1"/>
  <c r="P1597" i="24"/>
  <c r="Q1597" i="24" s="1"/>
  <c r="P1598" i="24"/>
  <c r="Q1598" i="24" s="1"/>
  <c r="P763" i="24"/>
  <c r="Q763" i="24" s="1"/>
  <c r="P764" i="24"/>
  <c r="Q764" i="24" s="1"/>
  <c r="P1599" i="24"/>
  <c r="Q1599" i="24" s="1"/>
  <c r="P1600" i="24"/>
  <c r="Q1600" i="24" s="1"/>
  <c r="P765" i="24"/>
  <c r="Q765" i="24" s="1"/>
  <c r="P1601" i="24"/>
  <c r="Q1601" i="24" s="1"/>
  <c r="P1602" i="24"/>
  <c r="Q1602" i="24" s="1"/>
  <c r="P1603" i="24"/>
  <c r="Q1603" i="24" s="1"/>
  <c r="P766" i="24"/>
  <c r="Q766" i="24" s="1"/>
  <c r="P767" i="24"/>
  <c r="Q767" i="24" s="1"/>
  <c r="P1604" i="24"/>
  <c r="Q1604" i="24" s="1"/>
  <c r="P1605" i="24"/>
  <c r="Q1605" i="24" s="1"/>
  <c r="P768" i="24"/>
  <c r="Q768" i="24" s="1"/>
  <c r="P1606" i="24"/>
  <c r="Q1606" i="24" s="1"/>
  <c r="P1607" i="24"/>
  <c r="Q1607" i="24" s="1"/>
  <c r="P769" i="24"/>
  <c r="Q769" i="24" s="1"/>
  <c r="P770" i="24"/>
  <c r="Q770" i="24" s="1"/>
  <c r="P1608" i="24"/>
  <c r="Q1608" i="24" s="1"/>
  <c r="P1609" i="24"/>
  <c r="Q1609" i="24" s="1"/>
  <c r="P771" i="24"/>
  <c r="Q771" i="24" s="1"/>
  <c r="P772" i="24"/>
  <c r="Q772" i="24" s="1"/>
  <c r="P1610" i="24"/>
  <c r="Q1610" i="24" s="1"/>
  <c r="P1611" i="24"/>
  <c r="Q1611" i="24" s="1"/>
  <c r="P773" i="24"/>
  <c r="Q773" i="24" s="1"/>
  <c r="P1612" i="24"/>
  <c r="Q1612" i="24" s="1"/>
  <c r="P774" i="24"/>
  <c r="Q774" i="24" s="1"/>
  <c r="P1613" i="24"/>
  <c r="Q1613" i="24" s="1"/>
  <c r="P1614" i="24"/>
  <c r="Q1614" i="24" s="1"/>
  <c r="P1615" i="24"/>
  <c r="Q1615" i="24" s="1"/>
  <c r="P775" i="24"/>
  <c r="Q775" i="24" s="1"/>
  <c r="P1616" i="24"/>
  <c r="Q1616" i="24" s="1"/>
  <c r="P776" i="24"/>
  <c r="Q776" i="24" s="1"/>
  <c r="P777" i="24"/>
  <c r="Q777" i="24" s="1"/>
  <c r="P778" i="24"/>
  <c r="Q778" i="24" s="1"/>
  <c r="P779" i="24"/>
  <c r="Q779" i="24" s="1"/>
  <c r="P1617" i="24"/>
  <c r="Q1617" i="24" s="1"/>
  <c r="P1618" i="24"/>
  <c r="Q1618" i="24" s="1"/>
  <c r="P780" i="24"/>
  <c r="Q780" i="24" s="1"/>
  <c r="P1619" i="24"/>
  <c r="Q1619" i="24" s="1"/>
  <c r="P781" i="24"/>
  <c r="Q781" i="24" s="1"/>
  <c r="P782" i="24"/>
  <c r="Q782" i="24" s="1"/>
  <c r="P783" i="24"/>
  <c r="Q783" i="24" s="1"/>
  <c r="P784" i="24"/>
  <c r="Q784" i="24" s="1"/>
  <c r="P785" i="24"/>
  <c r="Q785" i="24" s="1"/>
  <c r="P786" i="24"/>
  <c r="Q786" i="24" s="1"/>
  <c r="P787" i="24"/>
  <c r="Q787" i="24" s="1"/>
  <c r="P788" i="24"/>
  <c r="Q788" i="24" s="1"/>
  <c r="P789" i="24"/>
  <c r="Q789" i="24" s="1"/>
  <c r="P790" i="24"/>
  <c r="Q790" i="24" s="1"/>
  <c r="P1621" i="24"/>
  <c r="Q1621" i="24" s="1"/>
  <c r="P1622" i="24"/>
  <c r="Q1622" i="24" s="1"/>
  <c r="P791" i="24"/>
  <c r="Q791" i="24" s="1"/>
  <c r="P792" i="24"/>
  <c r="Q792" i="24" s="1"/>
  <c r="P1623" i="24"/>
  <c r="Q1623" i="24" s="1"/>
  <c r="P1624" i="24"/>
  <c r="Q1624" i="24" s="1"/>
  <c r="P793" i="24"/>
  <c r="Q793" i="24" s="1"/>
  <c r="P1625" i="24"/>
  <c r="Q1625" i="24" s="1"/>
  <c r="P1626" i="24"/>
  <c r="Q1626" i="24" s="1"/>
  <c r="P1627" i="24"/>
  <c r="Q1627" i="24" s="1"/>
  <c r="P794" i="24"/>
  <c r="Q794" i="24" s="1"/>
  <c r="P795" i="24"/>
  <c r="Q795" i="24" s="1"/>
  <c r="P1628" i="24"/>
  <c r="Q1628" i="24" s="1"/>
  <c r="P796" i="24"/>
  <c r="Q796" i="24" s="1"/>
  <c r="P1629" i="24"/>
  <c r="Q1629" i="24" s="1"/>
  <c r="P797" i="24"/>
  <c r="Q797" i="24" s="1"/>
  <c r="P1630" i="24"/>
  <c r="Q1630" i="24" s="1"/>
  <c r="P798" i="24"/>
  <c r="Q798" i="24" s="1"/>
  <c r="P1631" i="24"/>
  <c r="Q1631" i="24" s="1"/>
  <c r="P1632" i="24"/>
  <c r="Q1632" i="24" s="1"/>
  <c r="P1633" i="24"/>
  <c r="Q1633" i="24" s="1"/>
  <c r="P1634" i="24"/>
  <c r="Q1634" i="24" s="1"/>
  <c r="P799" i="24"/>
  <c r="Q799" i="24" s="1"/>
  <c r="P800" i="24"/>
  <c r="Q800" i="24" s="1"/>
  <c r="P801" i="24"/>
  <c r="Q801" i="24" s="1"/>
  <c r="P1635" i="24"/>
  <c r="Q1635" i="24" s="1"/>
  <c r="P1636" i="24"/>
  <c r="Q1636" i="24" s="1"/>
  <c r="P802" i="24"/>
  <c r="Q802" i="24" s="1"/>
  <c r="P803" i="24"/>
  <c r="Q803" i="24" s="1"/>
  <c r="P804" i="24"/>
  <c r="Q804" i="24" s="1"/>
  <c r="P1637" i="24"/>
  <c r="Q1637" i="24" s="1"/>
  <c r="P1638" i="24"/>
  <c r="Q1638" i="24" s="1"/>
  <c r="P1639" i="24"/>
  <c r="Q1639" i="24" s="1"/>
  <c r="P805" i="24"/>
  <c r="Q805" i="24" s="1"/>
  <c r="P1640" i="24"/>
  <c r="Q1640" i="24" s="1"/>
  <c r="P1641" i="24"/>
  <c r="Q1641" i="24" s="1"/>
  <c r="P1642" i="24"/>
  <c r="Q1642" i="24" s="1"/>
  <c r="P1643" i="24"/>
  <c r="Q1643" i="24" s="1"/>
  <c r="P806" i="24"/>
  <c r="Q806" i="24" s="1"/>
  <c r="P807" i="24"/>
  <c r="Q807" i="24" s="1"/>
  <c r="P1644" i="24"/>
  <c r="Q1644" i="24" s="1"/>
  <c r="P2420" i="24"/>
  <c r="Q2420" i="24" s="1"/>
  <c r="P1892" i="24"/>
  <c r="Q1892" i="24" s="1"/>
  <c r="P1645" i="24"/>
  <c r="Q1645" i="24" s="1"/>
  <c r="P808" i="24"/>
  <c r="Q808" i="24" s="1"/>
  <c r="P809" i="24"/>
  <c r="Q809" i="24" s="1"/>
  <c r="P810" i="24"/>
  <c r="Q810" i="24" s="1"/>
  <c r="P811" i="24"/>
  <c r="Q811" i="24" s="1"/>
  <c r="P812" i="24"/>
  <c r="Q812" i="24" s="1"/>
  <c r="P813" i="24"/>
  <c r="Q813" i="24" s="1"/>
  <c r="P1646" i="24"/>
  <c r="Q1646" i="24" s="1"/>
  <c r="P814" i="24"/>
  <c r="Q814" i="24" s="1"/>
  <c r="P815" i="24"/>
  <c r="Q815" i="24" s="1"/>
  <c r="P1647" i="24"/>
  <c r="Q1647" i="24" s="1"/>
  <c r="P816" i="24"/>
  <c r="Q816" i="24" s="1"/>
  <c r="P817" i="24"/>
  <c r="Q817" i="24" s="1"/>
  <c r="P818" i="24"/>
  <c r="Q818" i="24" s="1"/>
  <c r="P819" i="24"/>
  <c r="Q819" i="24" s="1"/>
  <c r="P820" i="24"/>
  <c r="Q820" i="24" s="1"/>
  <c r="P821" i="24"/>
  <c r="Q821" i="24" s="1"/>
  <c r="P822" i="24"/>
  <c r="Q822" i="24" s="1"/>
  <c r="P823" i="24"/>
  <c r="Q823" i="24" s="1"/>
  <c r="P824" i="24"/>
  <c r="Q824" i="24" s="1"/>
  <c r="P825" i="24"/>
  <c r="Q825" i="24" s="1"/>
  <c r="P826" i="24"/>
  <c r="Q826" i="24" s="1"/>
  <c r="P827" i="24"/>
  <c r="Q827" i="24" s="1"/>
  <c r="P828" i="24"/>
  <c r="Q828" i="24" s="1"/>
  <c r="P829" i="24"/>
  <c r="Q829" i="24" s="1"/>
  <c r="P1648" i="24"/>
  <c r="Q1648" i="24" s="1"/>
  <c r="P830" i="24"/>
  <c r="Q830" i="24" s="1"/>
  <c r="P831" i="24"/>
  <c r="Q831" i="24" s="1"/>
  <c r="P832" i="24"/>
  <c r="Q832" i="24" s="1"/>
  <c r="P1649" i="24"/>
  <c r="Q1649" i="24" s="1"/>
  <c r="P833" i="24"/>
  <c r="Q833" i="24" s="1"/>
  <c r="P834" i="24"/>
  <c r="Q834" i="24" s="1"/>
  <c r="P1650" i="24"/>
  <c r="Q1650" i="24" s="1"/>
  <c r="P1104" i="24"/>
  <c r="Q1104" i="24" s="1"/>
  <c r="P1651" i="24"/>
  <c r="Q1651" i="24" s="1"/>
  <c r="P1652" i="24"/>
  <c r="Q1652" i="24" s="1"/>
  <c r="P1653" i="24"/>
  <c r="Q1653" i="24" s="1"/>
  <c r="P835" i="24"/>
  <c r="Q835" i="24" s="1"/>
  <c r="P836" i="24"/>
  <c r="Q836" i="24" s="1"/>
  <c r="P1654" i="24"/>
  <c r="Q1654" i="24" s="1"/>
  <c r="P837" i="24"/>
  <c r="Q837" i="24" s="1"/>
  <c r="P838" i="24"/>
  <c r="Q838" i="24" s="1"/>
  <c r="P2454" i="24"/>
  <c r="Q2454" i="24" s="1"/>
  <c r="P1655" i="24"/>
  <c r="Q1655" i="24" s="1"/>
  <c r="P839" i="24"/>
  <c r="Q839" i="24" s="1"/>
  <c r="P840" i="24"/>
  <c r="Q840" i="24" s="1"/>
  <c r="P2455" i="24"/>
  <c r="Q2455" i="24" s="1"/>
  <c r="P841" i="24"/>
  <c r="Q841" i="24" s="1"/>
  <c r="P1656" i="24"/>
  <c r="Q1656" i="24" s="1"/>
  <c r="P842" i="24"/>
  <c r="Q842" i="24" s="1"/>
  <c r="P843" i="24"/>
  <c r="Q843" i="24" s="1"/>
  <c r="P844" i="24"/>
  <c r="Q844" i="24" s="1"/>
  <c r="P1657" i="24"/>
  <c r="Q1657" i="24" s="1"/>
  <c r="P1658" i="24"/>
  <c r="Q1658" i="24" s="1"/>
  <c r="P845" i="24"/>
  <c r="Q845" i="24" s="1"/>
  <c r="P1659" i="24"/>
  <c r="Q1659" i="24" s="1"/>
  <c r="P12" i="24"/>
  <c r="Q12" i="24" s="1"/>
  <c r="P1660" i="24"/>
  <c r="Q1660" i="24" s="1"/>
  <c r="P846" i="24"/>
  <c r="Q846" i="24" s="1"/>
  <c r="P847" i="24"/>
  <c r="Q847" i="24" s="1"/>
  <c r="P1661" i="24"/>
  <c r="Q1661" i="24" s="1"/>
  <c r="P2516" i="24"/>
  <c r="Q2516" i="24" s="1"/>
  <c r="P1902" i="24"/>
  <c r="Q1902" i="24" s="1"/>
  <c r="P1933" i="24"/>
  <c r="Q1933" i="24" s="1"/>
  <c r="P2129" i="24"/>
  <c r="Q2129" i="24" s="1"/>
  <c r="P2477" i="24"/>
  <c r="Q2477" i="24" s="1"/>
  <c r="P848" i="24"/>
  <c r="Q848" i="24" s="1"/>
  <c r="P1662" i="24"/>
  <c r="Q1662" i="24" s="1"/>
  <c r="P1663" i="24"/>
  <c r="Q1663" i="24" s="1"/>
  <c r="P849" i="24"/>
  <c r="Q849" i="24" s="1"/>
  <c r="P1664" i="24"/>
  <c r="Q1664" i="24" s="1"/>
  <c r="P850" i="24"/>
  <c r="Q850" i="24" s="1"/>
  <c r="P851" i="24"/>
  <c r="Q851" i="24" s="1"/>
  <c r="P852" i="24"/>
  <c r="Q852" i="24" s="1"/>
  <c r="P1665" i="24"/>
  <c r="Q1665" i="24" s="1"/>
  <c r="P1666" i="24"/>
  <c r="Q1666" i="24" s="1"/>
  <c r="P1667" i="24"/>
  <c r="Q1667" i="24" s="1"/>
  <c r="P853" i="24"/>
  <c r="Q853" i="24" s="1"/>
  <c r="P1668" i="24"/>
  <c r="Q1668" i="24" s="1"/>
  <c r="P854" i="24"/>
  <c r="Q854" i="24" s="1"/>
  <c r="P855" i="24"/>
  <c r="Q855" i="24" s="1"/>
  <c r="P856" i="24"/>
  <c r="Q856" i="24" s="1"/>
  <c r="P857" i="24"/>
  <c r="Q857" i="24" s="1"/>
  <c r="P858" i="24"/>
  <c r="Q858" i="24" s="1"/>
  <c r="P1669" i="24"/>
  <c r="Q1669" i="24" s="1"/>
  <c r="P859" i="24"/>
  <c r="Q859" i="24" s="1"/>
  <c r="P860" i="24"/>
  <c r="Q860" i="24" s="1"/>
  <c r="P861" i="24"/>
  <c r="Q861" i="24" s="1"/>
  <c r="P862" i="24"/>
  <c r="Q862" i="24" s="1"/>
  <c r="P1670" i="24"/>
  <c r="Q1670" i="24" s="1"/>
  <c r="P1671" i="24"/>
  <c r="Q1671" i="24" s="1"/>
  <c r="P863" i="24"/>
  <c r="Q863" i="24" s="1"/>
  <c r="P864" i="24"/>
  <c r="Q864" i="24" s="1"/>
  <c r="P865" i="24"/>
  <c r="Q865" i="24" s="1"/>
  <c r="P1102" i="24"/>
  <c r="Q1102" i="24" s="1"/>
  <c r="P1672" i="24"/>
  <c r="Q1672" i="24" s="1"/>
  <c r="P1673" i="24"/>
  <c r="Q1673" i="24" s="1"/>
  <c r="P1674" i="24"/>
  <c r="Q1674" i="24" s="1"/>
  <c r="P2332" i="24"/>
  <c r="Q2332" i="24" s="1"/>
  <c r="P2321" i="24"/>
  <c r="Q2321" i="24" s="1"/>
  <c r="P1871" i="24"/>
  <c r="Q1871" i="24" s="1"/>
  <c r="P2494" i="24"/>
  <c r="Q2494" i="24" s="1"/>
  <c r="P866" i="24"/>
  <c r="Q866" i="24" s="1"/>
  <c r="P1675" i="24"/>
  <c r="Q1675" i="24" s="1"/>
  <c r="P1676" i="24"/>
  <c r="Q1676" i="24" s="1"/>
  <c r="P1677" i="24"/>
  <c r="Q1677" i="24" s="1"/>
  <c r="P1678" i="24"/>
  <c r="Q1678" i="24" s="1"/>
  <c r="P867" i="24"/>
  <c r="Q867" i="24" s="1"/>
  <c r="P1679" i="24"/>
  <c r="Q1679" i="24" s="1"/>
  <c r="P868" i="24"/>
  <c r="Q868" i="24" s="1"/>
  <c r="P869" i="24"/>
  <c r="Q869" i="24" s="1"/>
  <c r="P870" i="24"/>
  <c r="Q870" i="24" s="1"/>
  <c r="P1880" i="24"/>
  <c r="Q1880" i="24" s="1"/>
  <c r="P871" i="24"/>
  <c r="Q871" i="24" s="1"/>
  <c r="P1680" i="24"/>
  <c r="Q1680" i="24" s="1"/>
  <c r="P872" i="24"/>
  <c r="Q872" i="24" s="1"/>
  <c r="P873" i="24"/>
  <c r="Q873" i="24" s="1"/>
  <c r="P874" i="24"/>
  <c r="Q874" i="24" s="1"/>
  <c r="P875" i="24"/>
  <c r="Q875" i="24" s="1"/>
  <c r="P876" i="24"/>
  <c r="Q876" i="24" s="1"/>
  <c r="P877" i="24"/>
  <c r="Q877" i="24" s="1"/>
  <c r="P878" i="24"/>
  <c r="Q878" i="24" s="1"/>
  <c r="P1101" i="24"/>
  <c r="Q1101" i="24" s="1"/>
  <c r="P1681" i="24"/>
  <c r="Q1681" i="24" s="1"/>
  <c r="P1682" i="24"/>
  <c r="Q1682" i="24" s="1"/>
  <c r="P2148" i="24"/>
  <c r="Q2148" i="24" s="1"/>
  <c r="P2147" i="24"/>
  <c r="Q2147" i="24" s="1"/>
  <c r="P2064" i="24"/>
  <c r="Q2064" i="24" s="1"/>
  <c r="P2438" i="24"/>
  <c r="Q2438" i="24" s="1"/>
  <c r="P1890" i="24"/>
  <c r="Q1890" i="24" s="1"/>
  <c r="P2253" i="24"/>
  <c r="Q2253" i="24" s="1"/>
  <c r="P2409" i="24"/>
  <c r="Q2409" i="24" s="1"/>
  <c r="P2200" i="24"/>
  <c r="Q2200" i="24" s="1"/>
  <c r="P2352" i="24"/>
  <c r="Q2352" i="24" s="1"/>
  <c r="P1984" i="24"/>
  <c r="Q1984" i="24" s="1"/>
  <c r="P2431" i="24"/>
  <c r="Q2431" i="24" s="1"/>
  <c r="P2304" i="24"/>
  <c r="Q2304" i="24" s="1"/>
  <c r="P2270" i="24"/>
  <c r="Q2270" i="24" s="1"/>
  <c r="P2065" i="24"/>
  <c r="Q2065" i="24" s="1"/>
  <c r="P2379" i="24"/>
  <c r="Q2379" i="24" s="1"/>
  <c r="P2338" i="24"/>
  <c r="Q2338" i="24" s="1"/>
  <c r="P2339" i="24"/>
  <c r="Q2339" i="24" s="1"/>
  <c r="P2201" i="24"/>
  <c r="Q2201" i="24" s="1"/>
  <c r="P2280" i="24"/>
  <c r="Q2280" i="24" s="1"/>
  <c r="P2060" i="24"/>
  <c r="Q2060" i="24" s="1"/>
  <c r="P1683" i="24"/>
  <c r="Q1683" i="24" s="1"/>
  <c r="P1684" i="24"/>
  <c r="Q1684" i="24" s="1"/>
  <c r="P1685" i="24"/>
  <c r="Q1685" i="24" s="1"/>
  <c r="P1686" i="24"/>
  <c r="Q1686" i="24" s="1"/>
  <c r="P1687" i="24"/>
  <c r="Q1687" i="24" s="1"/>
  <c r="P879" i="24"/>
  <c r="Q879" i="24" s="1"/>
  <c r="P1688" i="24"/>
  <c r="Q1688" i="24" s="1"/>
  <c r="P1689" i="24"/>
  <c r="Q1689" i="24" s="1"/>
  <c r="P1690" i="24"/>
  <c r="Q1690" i="24" s="1"/>
  <c r="P1691" i="24"/>
  <c r="Q1691" i="24" s="1"/>
  <c r="P1692" i="24"/>
  <c r="Q1692" i="24" s="1"/>
  <c r="P1693" i="24"/>
  <c r="Q1693" i="24" s="1"/>
  <c r="P1694" i="24"/>
  <c r="Q1694" i="24" s="1"/>
  <c r="P880" i="24"/>
  <c r="Q880" i="24" s="1"/>
  <c r="P881" i="24"/>
  <c r="Q881" i="24" s="1"/>
  <c r="P882" i="24"/>
  <c r="Q882" i="24" s="1"/>
  <c r="P883" i="24"/>
  <c r="Q883" i="24" s="1"/>
  <c r="P884" i="24"/>
  <c r="Q884" i="24" s="1"/>
  <c r="P1697" i="24"/>
  <c r="Q1697" i="24" s="1"/>
  <c r="P1698" i="24"/>
  <c r="Q1698" i="24" s="1"/>
  <c r="P2456" i="24"/>
  <c r="Q2456" i="24" s="1"/>
  <c r="P1699" i="24"/>
  <c r="Q1699" i="24" s="1"/>
  <c r="P885" i="24"/>
  <c r="Q885" i="24" s="1"/>
  <c r="P1700" i="24"/>
  <c r="Q1700" i="24" s="1"/>
  <c r="P886" i="24"/>
  <c r="Q886" i="24" s="1"/>
  <c r="P1701" i="24"/>
  <c r="Q1701" i="24" s="1"/>
  <c r="P1702" i="24"/>
  <c r="Q1702" i="24" s="1"/>
  <c r="P1703" i="24"/>
  <c r="Q1703" i="24" s="1"/>
  <c r="P1704" i="24"/>
  <c r="Q1704" i="24" s="1"/>
  <c r="P887" i="24"/>
  <c r="Q887" i="24" s="1"/>
  <c r="P1705" i="24"/>
  <c r="Q1705" i="24" s="1"/>
  <c r="P1706" i="24"/>
  <c r="Q1706" i="24" s="1"/>
  <c r="P888" i="24"/>
  <c r="Q888" i="24" s="1"/>
  <c r="P1707" i="24"/>
  <c r="Q1707" i="24" s="1"/>
  <c r="P889" i="24"/>
  <c r="Q889" i="24" s="1"/>
  <c r="P1708" i="24"/>
  <c r="Q1708" i="24" s="1"/>
  <c r="P890" i="24"/>
  <c r="Q890" i="24" s="1"/>
  <c r="P891" i="24"/>
  <c r="Q891" i="24" s="1"/>
  <c r="P1709" i="24"/>
  <c r="Q1709" i="24" s="1"/>
  <c r="P892" i="24"/>
  <c r="Q892" i="24" s="1"/>
  <c r="P2519" i="24"/>
  <c r="Q2519" i="24" s="1"/>
  <c r="P893" i="24"/>
  <c r="Q893" i="24" s="1"/>
  <c r="P2226" i="24"/>
  <c r="Q2226" i="24" s="1"/>
  <c r="P2291" i="24"/>
  <c r="Q2291" i="24" s="1"/>
  <c r="P2257" i="24"/>
  <c r="Q2257" i="24" s="1"/>
  <c r="P2432" i="24"/>
  <c r="Q2432" i="24" s="1"/>
  <c r="P2080" i="24"/>
  <c r="Q2080" i="24" s="1"/>
  <c r="P2392" i="24"/>
  <c r="Q2392" i="24" s="1"/>
  <c r="P2308" i="24"/>
  <c r="Q2308" i="24" s="1"/>
  <c r="P2243" i="24"/>
  <c r="Q2243" i="24" s="1"/>
  <c r="P1923" i="24"/>
  <c r="Q1923" i="24" s="1"/>
  <c r="P2391" i="24"/>
  <c r="Q2391" i="24" s="1"/>
  <c r="P1951" i="24"/>
  <c r="Q1951" i="24" s="1"/>
  <c r="P2348" i="24"/>
  <c r="Q2348" i="24" s="1"/>
  <c r="P2169" i="24"/>
  <c r="Q2169" i="24" s="1"/>
  <c r="P1961" i="24"/>
  <c r="Q1961" i="24" s="1"/>
  <c r="P1866" i="24"/>
  <c r="Q1866" i="24" s="1"/>
  <c r="P2330" i="24"/>
  <c r="Q2330" i="24" s="1"/>
  <c r="P2121" i="24"/>
  <c r="Q2121" i="24" s="1"/>
  <c r="P1868" i="24"/>
  <c r="Q1868" i="24" s="1"/>
  <c r="P2299" i="24"/>
  <c r="Q2299" i="24" s="1"/>
  <c r="P2107" i="24"/>
  <c r="Q2107" i="24" s="1"/>
  <c r="P1867" i="24"/>
  <c r="Q1867" i="24" s="1"/>
  <c r="P2355" i="24"/>
  <c r="Q2355" i="24" s="1"/>
  <c r="P1710" i="24"/>
  <c r="Q1710" i="24" s="1"/>
  <c r="P894" i="24"/>
  <c r="Q894" i="24" s="1"/>
  <c r="P895" i="24"/>
  <c r="Q895" i="24" s="1"/>
  <c r="P896" i="24"/>
  <c r="Q896" i="24" s="1"/>
  <c r="P897" i="24"/>
  <c r="Q897" i="24" s="1"/>
  <c r="P898" i="24"/>
  <c r="Q898" i="24" s="1"/>
  <c r="P899" i="24"/>
  <c r="Q899" i="24" s="1"/>
  <c r="P900" i="24"/>
  <c r="Q900" i="24" s="1"/>
  <c r="P901" i="24"/>
  <c r="Q901" i="24" s="1"/>
  <c r="P902" i="24"/>
  <c r="Q902" i="24" s="1"/>
  <c r="P903" i="24"/>
  <c r="Q903" i="24" s="1"/>
  <c r="P904" i="24"/>
  <c r="Q904" i="24" s="1"/>
  <c r="P1711" i="24"/>
  <c r="Q1711" i="24" s="1"/>
  <c r="P905" i="24"/>
  <c r="Q905" i="24" s="1"/>
  <c r="P906" i="24"/>
  <c r="Q906" i="24" s="1"/>
  <c r="P907" i="24"/>
  <c r="Q907" i="24" s="1"/>
  <c r="P908" i="24"/>
  <c r="Q908" i="24" s="1"/>
  <c r="P909" i="24"/>
  <c r="Q909" i="24" s="1"/>
  <c r="P910" i="24"/>
  <c r="Q910" i="24" s="1"/>
  <c r="P911" i="24"/>
  <c r="Q911" i="24" s="1"/>
  <c r="P912" i="24"/>
  <c r="Q912" i="24" s="1"/>
  <c r="P2424" i="24"/>
  <c r="Q2424" i="24" s="1"/>
  <c r="P2506" i="24"/>
  <c r="Q2506" i="24" s="1"/>
  <c r="P1712" i="24"/>
  <c r="Q1712" i="24" s="1"/>
  <c r="P913" i="24"/>
  <c r="Q913" i="24" s="1"/>
  <c r="P914" i="24"/>
  <c r="Q914" i="24" s="1"/>
  <c r="P915" i="24"/>
  <c r="Q915" i="24" s="1"/>
  <c r="P1713" i="24"/>
  <c r="Q1713" i="24" s="1"/>
  <c r="P1714" i="24"/>
  <c r="Q1714" i="24" s="1"/>
  <c r="P1715" i="24"/>
  <c r="Q1715" i="24" s="1"/>
  <c r="P1716" i="24"/>
  <c r="Q1716" i="24" s="1"/>
  <c r="P1717" i="24"/>
  <c r="Q1717" i="24" s="1"/>
  <c r="P916" i="24"/>
  <c r="Q916" i="24" s="1"/>
  <c r="P917" i="24"/>
  <c r="Q917" i="24" s="1"/>
  <c r="P918" i="24"/>
  <c r="Q918" i="24" s="1"/>
  <c r="P1718" i="24"/>
  <c r="Q1718" i="24" s="1"/>
  <c r="P919" i="24"/>
  <c r="Q919" i="24" s="1"/>
  <c r="P1963" i="24"/>
  <c r="Q1963" i="24" s="1"/>
  <c r="P1719" i="24"/>
  <c r="Q1719" i="24" s="1"/>
  <c r="P2389" i="24"/>
  <c r="Q2389" i="24" s="1"/>
  <c r="P2163" i="24"/>
  <c r="Q2163" i="24" s="1"/>
  <c r="P1720" i="24"/>
  <c r="Q1720" i="24" s="1"/>
  <c r="P1721" i="24"/>
  <c r="Q1721" i="24" s="1"/>
  <c r="P1722" i="24"/>
  <c r="Q1722" i="24" s="1"/>
  <c r="P1723" i="24"/>
  <c r="Q1723" i="24" s="1"/>
  <c r="P1724" i="24"/>
  <c r="Q1724" i="24" s="1"/>
  <c r="P1725" i="24"/>
  <c r="Q1725" i="24" s="1"/>
  <c r="P920" i="24"/>
  <c r="Q920" i="24" s="1"/>
  <c r="P921" i="24"/>
  <c r="Q921" i="24" s="1"/>
  <c r="P1726" i="24"/>
  <c r="Q1726" i="24" s="1"/>
  <c r="P1727" i="24"/>
  <c r="Q1727" i="24" s="1"/>
  <c r="P1728" i="24"/>
  <c r="Q1728" i="24" s="1"/>
  <c r="P1730" i="24"/>
  <c r="Q1730" i="24" s="1"/>
  <c r="P1731" i="24"/>
  <c r="Q1731" i="24" s="1"/>
  <c r="P2434" i="24"/>
  <c r="Q2434" i="24" s="1"/>
  <c r="P922" i="24"/>
  <c r="Q922" i="24" s="1"/>
  <c r="P2098" i="24"/>
  <c r="Q2098" i="24" s="1"/>
  <c r="P1953" i="24"/>
  <c r="Q1953" i="24" s="1"/>
  <c r="P2161" i="24"/>
  <c r="Q2161" i="24" s="1"/>
  <c r="P2058" i="24"/>
  <c r="Q2058" i="24" s="1"/>
  <c r="P1875" i="24"/>
  <c r="Q1875" i="24" s="1"/>
  <c r="P1876" i="24"/>
  <c r="Q1876" i="24" s="1"/>
  <c r="P1874" i="24"/>
  <c r="Q1874" i="24" s="1"/>
  <c r="P2084" i="24"/>
  <c r="Q2084" i="24" s="1"/>
  <c r="P2292" i="24"/>
  <c r="Q2292" i="24" s="1"/>
  <c r="P2322" i="24"/>
  <c r="Q2322" i="24" s="1"/>
  <c r="P2053" i="24"/>
  <c r="Q2053" i="24" s="1"/>
  <c r="P923" i="24"/>
  <c r="Q923" i="24" s="1"/>
  <c r="P924" i="24"/>
  <c r="Q924" i="24" s="1"/>
  <c r="P1732" i="24"/>
  <c r="Q1732" i="24" s="1"/>
  <c r="P925" i="24"/>
  <c r="Q925" i="24" s="1"/>
  <c r="P1733" i="24"/>
  <c r="Q1733" i="24" s="1"/>
  <c r="P1734" i="24"/>
  <c r="Q1734" i="24" s="1"/>
  <c r="P926" i="24"/>
  <c r="Q926" i="24" s="1"/>
  <c r="P1735" i="24"/>
  <c r="Q1735" i="24" s="1"/>
  <c r="P1736" i="24"/>
  <c r="Q1736" i="24" s="1"/>
  <c r="P927" i="24"/>
  <c r="Q927" i="24" s="1"/>
  <c r="P928" i="24"/>
  <c r="Q928" i="24" s="1"/>
  <c r="P929" i="24"/>
  <c r="Q929" i="24" s="1"/>
  <c r="P930" i="24"/>
  <c r="Q930" i="24" s="1"/>
  <c r="P931" i="24"/>
  <c r="Q931" i="24" s="1"/>
  <c r="P1737" i="24"/>
  <c r="Q1737" i="24" s="1"/>
  <c r="P932" i="24"/>
  <c r="Q932" i="24" s="1"/>
  <c r="P2162" i="24"/>
  <c r="Q2162" i="24" s="1"/>
  <c r="P2440" i="24"/>
  <c r="Q2440" i="24" s="1"/>
  <c r="P1738" i="24"/>
  <c r="Q1738" i="24" s="1"/>
  <c r="P2524" i="24"/>
  <c r="Q2524" i="24" s="1"/>
  <c r="P933" i="24"/>
  <c r="Q933" i="24" s="1"/>
  <c r="P2457" i="24"/>
  <c r="Q2457" i="24" s="1"/>
  <c r="P934" i="24"/>
  <c r="Q934" i="24" s="1"/>
  <c r="P1739" i="24"/>
  <c r="Q1739" i="24" s="1"/>
  <c r="P1740" i="24"/>
  <c r="Q1740" i="24" s="1"/>
  <c r="P1741" i="24"/>
  <c r="Q1741" i="24" s="1"/>
  <c r="P2458" i="24"/>
  <c r="Q2458" i="24" s="1"/>
  <c r="P935" i="24"/>
  <c r="Q935" i="24" s="1"/>
  <c r="P936" i="24"/>
  <c r="Q936" i="24" s="1"/>
  <c r="P937" i="24"/>
  <c r="Q937" i="24" s="1"/>
  <c r="P938" i="24"/>
  <c r="Q938" i="24" s="1"/>
  <c r="P939" i="24"/>
  <c r="Q939" i="24" s="1"/>
  <c r="P940" i="24"/>
  <c r="Q940" i="24" s="1"/>
  <c r="P1742" i="24"/>
  <c r="Q1742" i="24" s="1"/>
  <c r="P941" i="24"/>
  <c r="Q941" i="24" s="1"/>
  <c r="P2459" i="24"/>
  <c r="Q2459" i="24" s="1"/>
  <c r="P942" i="24"/>
  <c r="Q942" i="24" s="1"/>
  <c r="P1743" i="24"/>
  <c r="Q1743" i="24" s="1"/>
  <c r="P1744" i="24"/>
  <c r="Q1744" i="24" s="1"/>
  <c r="P943" i="24"/>
  <c r="Q943" i="24" s="1"/>
  <c r="P2460" i="24"/>
  <c r="Q2460" i="24" s="1"/>
  <c r="P2500" i="24"/>
  <c r="Q2500" i="24" s="1"/>
  <c r="P1745" i="24"/>
  <c r="Q1745" i="24" s="1"/>
  <c r="P2478" i="24"/>
  <c r="Q2478" i="24" s="1"/>
  <c r="P2422" i="24"/>
  <c r="Q2422" i="24" s="1"/>
  <c r="P1096" i="24"/>
  <c r="Q1096" i="24" s="1"/>
  <c r="P2126" i="24"/>
  <c r="Q2126" i="24" s="1"/>
  <c r="P2512" i="24"/>
  <c r="Q2512" i="24" s="1"/>
  <c r="P2510" i="24"/>
  <c r="Q2510" i="24" s="1"/>
  <c r="P2485" i="24"/>
  <c r="Q2485" i="24" s="1"/>
  <c r="P1746" i="24"/>
  <c r="Q1746" i="24" s="1"/>
  <c r="P2165" i="24"/>
  <c r="Q2165" i="24" s="1"/>
  <c r="P1747" i="24"/>
  <c r="Q1747" i="24" s="1"/>
  <c r="P1748" i="24"/>
  <c r="Q1748" i="24" s="1"/>
  <c r="P1749" i="24"/>
  <c r="Q1749" i="24" s="1"/>
  <c r="P1750" i="24"/>
  <c r="Q1750" i="24" s="1"/>
  <c r="P944" i="24"/>
  <c r="Q944" i="24" s="1"/>
  <c r="P1751" i="24"/>
  <c r="Q1751" i="24" s="1"/>
  <c r="P945" i="24"/>
  <c r="Q945" i="24" s="1"/>
  <c r="P1752" i="24"/>
  <c r="Q1752" i="24" s="1"/>
  <c r="P1753" i="24"/>
  <c r="Q1753" i="24" s="1"/>
  <c r="P1754" i="24"/>
  <c r="Q1754" i="24" s="1"/>
  <c r="P946" i="24"/>
  <c r="Q946" i="24" s="1"/>
  <c r="P1103" i="24"/>
  <c r="Q1103" i="24" s="1"/>
  <c r="P2496" i="24"/>
  <c r="Q2496" i="24" s="1"/>
  <c r="P2536" i="24"/>
  <c r="Q2536" i="24" s="1"/>
  <c r="P2088" i="24"/>
  <c r="Q2088" i="24" s="1"/>
  <c r="P1098" i="24"/>
  <c r="Q1098" i="24" s="1"/>
  <c r="P947" i="24"/>
  <c r="Q947" i="24" s="1"/>
  <c r="P1755" i="24"/>
  <c r="Q1755" i="24" s="1"/>
  <c r="P948" i="24"/>
  <c r="Q948" i="24" s="1"/>
  <c r="P2461" i="24"/>
  <c r="Q2461" i="24" s="1"/>
  <c r="P949" i="24"/>
  <c r="Q949" i="24" s="1"/>
  <c r="P1756" i="24"/>
  <c r="Q1756" i="24" s="1"/>
  <c r="P2462" i="24"/>
  <c r="Q2462" i="24" s="1"/>
  <c r="P950" i="24"/>
  <c r="Q950" i="24" s="1"/>
  <c r="P1757" i="24"/>
  <c r="Q1757" i="24" s="1"/>
  <c r="P951" i="24"/>
  <c r="Q951" i="24" s="1"/>
  <c r="P1758" i="24"/>
  <c r="Q1758" i="24" s="1"/>
  <c r="P2158" i="24"/>
  <c r="Q2158" i="24" s="1"/>
  <c r="P1759" i="24"/>
  <c r="Q1759" i="24" s="1"/>
  <c r="P952" i="24"/>
  <c r="Q952" i="24" s="1"/>
  <c r="P1760" i="24"/>
  <c r="Q1760" i="24" s="1"/>
  <c r="P1761" i="24"/>
  <c r="Q1761" i="24" s="1"/>
  <c r="P953" i="24"/>
  <c r="Q953" i="24" s="1"/>
  <c r="P954" i="24"/>
  <c r="Q954" i="24" s="1"/>
  <c r="P955" i="24"/>
  <c r="Q955" i="24" s="1"/>
  <c r="P956" i="24"/>
  <c r="Q956" i="24" s="1"/>
  <c r="P957" i="24"/>
  <c r="Q957" i="24" s="1"/>
  <c r="P958" i="24"/>
  <c r="Q958" i="24" s="1"/>
  <c r="P1762" i="24"/>
  <c r="Q1762" i="24" s="1"/>
  <c r="P959" i="24"/>
  <c r="Q959" i="24" s="1"/>
  <c r="P1763" i="24"/>
  <c r="Q1763" i="24" s="1"/>
  <c r="P960" i="24"/>
  <c r="Q960" i="24" s="1"/>
  <c r="P961" i="24"/>
  <c r="Q961" i="24" s="1"/>
  <c r="P1764" i="24"/>
  <c r="Q1764" i="24" s="1"/>
  <c r="P1765" i="24"/>
  <c r="Q1765" i="24" s="1"/>
  <c r="P1766" i="24"/>
  <c r="Q1766" i="24" s="1"/>
  <c r="P1896" i="24"/>
  <c r="Q1896" i="24" s="1"/>
  <c r="P962" i="24"/>
  <c r="Q962" i="24" s="1"/>
  <c r="P1099" i="24"/>
  <c r="Q1099" i="24" s="1"/>
  <c r="P1767" i="24"/>
  <c r="Q1767" i="24" s="1"/>
  <c r="P963" i="24"/>
  <c r="Q963" i="24" s="1"/>
  <c r="P964" i="24"/>
  <c r="Q964" i="24" s="1"/>
  <c r="P965" i="24"/>
  <c r="Q965" i="24" s="1"/>
  <c r="P966" i="24"/>
  <c r="Q966" i="24" s="1"/>
  <c r="P1770" i="24"/>
  <c r="Q1770" i="24" s="1"/>
  <c r="P967" i="24"/>
  <c r="Q967" i="24" s="1"/>
  <c r="P968" i="24"/>
  <c r="Q968" i="24" s="1"/>
  <c r="P969" i="24"/>
  <c r="Q969" i="24" s="1"/>
  <c r="P13" i="24"/>
  <c r="Q13" i="24" s="1"/>
  <c r="P1771" i="24"/>
  <c r="Q1771" i="24" s="1"/>
  <c r="P1772" i="24"/>
  <c r="Q1772" i="24" s="1"/>
  <c r="P2275" i="24"/>
  <c r="Q2275" i="24" s="1"/>
  <c r="P2034" i="24"/>
  <c r="Q2034" i="24" s="1"/>
  <c r="P1877" i="24"/>
  <c r="Q1877" i="24" s="1"/>
  <c r="P1773" i="24"/>
  <c r="Q1773" i="24" s="1"/>
  <c r="P2419" i="24"/>
  <c r="Q2419" i="24" s="1"/>
  <c r="P2006" i="24"/>
  <c r="Q2006" i="24" s="1"/>
  <c r="P1986" i="24"/>
  <c r="Q1986" i="24" s="1"/>
  <c r="P2274" i="24"/>
  <c r="Q2274" i="24" s="1"/>
  <c r="P1097" i="24"/>
  <c r="Q1097" i="24" s="1"/>
  <c r="P2525" i="24"/>
  <c r="Q2525" i="24" s="1"/>
  <c r="P2463" i="24"/>
  <c r="Q2463" i="24" s="1"/>
  <c r="P1774" i="24"/>
  <c r="Q1774" i="24" s="1"/>
  <c r="P1775" i="24"/>
  <c r="Q1775" i="24" s="1"/>
  <c r="P1776" i="24"/>
  <c r="Q1776" i="24" s="1"/>
  <c r="P970" i="24"/>
  <c r="Q970" i="24" s="1"/>
  <c r="P971" i="24"/>
  <c r="Q971" i="24" s="1"/>
  <c r="P1777" i="24"/>
  <c r="Q1777" i="24" s="1"/>
  <c r="P2507" i="24"/>
  <c r="Q2507" i="24" s="1"/>
  <c r="P2464" i="24"/>
  <c r="Q2464" i="24" s="1"/>
  <c r="P972" i="24"/>
  <c r="Q972" i="24" s="1"/>
  <c r="P973" i="24"/>
  <c r="Q973" i="24" s="1"/>
  <c r="P974" i="24"/>
  <c r="Q974" i="24" s="1"/>
  <c r="P1778" i="24"/>
  <c r="Q1778" i="24" s="1"/>
  <c r="P975" i="24"/>
  <c r="Q975" i="24" s="1"/>
  <c r="P1779" i="24"/>
  <c r="Q1779" i="24" s="1"/>
  <c r="P2465" i="24"/>
  <c r="Q2465" i="24" s="1"/>
  <c r="P1780" i="24"/>
  <c r="Q1780" i="24" s="1"/>
  <c r="P1781" i="24"/>
  <c r="Q1781" i="24" s="1"/>
  <c r="P1782" i="24"/>
  <c r="Q1782" i="24" s="1"/>
  <c r="P976" i="24"/>
  <c r="Q976" i="24" s="1"/>
  <c r="P1783" i="24"/>
  <c r="Q1783" i="24" s="1"/>
  <c r="P1784" i="24"/>
  <c r="Q1784" i="24" s="1"/>
  <c r="P977" i="24"/>
  <c r="Q977" i="24" s="1"/>
  <c r="P1785" i="24"/>
  <c r="Q1785" i="24" s="1"/>
  <c r="P978" i="24"/>
  <c r="Q978" i="24" s="1"/>
  <c r="P1786" i="24"/>
  <c r="Q1786" i="24" s="1"/>
  <c r="P1787" i="24"/>
  <c r="Q1787" i="24" s="1"/>
  <c r="P2466" i="24"/>
  <c r="Q2466" i="24" s="1"/>
  <c r="P979" i="24"/>
  <c r="Q979" i="24" s="1"/>
  <c r="P1788" i="24"/>
  <c r="Q1788" i="24" s="1"/>
  <c r="P980" i="24"/>
  <c r="Q980" i="24" s="1"/>
  <c r="P1789" i="24"/>
  <c r="Q1789" i="24" s="1"/>
  <c r="P1790" i="24"/>
  <c r="Q1790" i="24" s="1"/>
  <c r="P1791" i="24"/>
  <c r="Q1791" i="24" s="1"/>
  <c r="P2467" i="24"/>
  <c r="Q2467" i="24" s="1"/>
  <c r="P2468" i="24"/>
  <c r="Q2468" i="24" s="1"/>
  <c r="P981" i="24"/>
  <c r="Q981" i="24" s="1"/>
  <c r="P982" i="24"/>
  <c r="Q982" i="24" s="1"/>
  <c r="P2469" i="24"/>
  <c r="Q2469" i="24" s="1"/>
  <c r="P1792" i="24"/>
  <c r="Q1792" i="24" s="1"/>
  <c r="P2470" i="24"/>
  <c r="Q2470" i="24" s="1"/>
  <c r="P983" i="24"/>
  <c r="Q983" i="24" s="1"/>
  <c r="P1793" i="24"/>
  <c r="Q1793" i="24" s="1"/>
  <c r="P1794" i="24"/>
  <c r="Q1794" i="24" s="1"/>
  <c r="P984" i="24"/>
  <c r="Q984" i="24" s="1"/>
  <c r="P985" i="24"/>
  <c r="Q985" i="24" s="1"/>
  <c r="P986" i="24"/>
  <c r="Q986" i="24" s="1"/>
  <c r="P987" i="24"/>
  <c r="Q987" i="24" s="1"/>
  <c r="P2489" i="24"/>
  <c r="Q2489" i="24" s="1"/>
  <c r="P2491" i="24"/>
  <c r="Q2491" i="24" s="1"/>
  <c r="P1795" i="24"/>
  <c r="Q1795" i="24" s="1"/>
  <c r="P988" i="24"/>
  <c r="Q988" i="24" s="1"/>
  <c r="P989" i="24"/>
  <c r="Q989" i="24" s="1"/>
  <c r="P990" i="24"/>
  <c r="Q990" i="24" s="1"/>
  <c r="P2224" i="24"/>
  <c r="Q2224" i="24" s="1"/>
  <c r="P2134" i="24"/>
  <c r="Q2134" i="24" s="1"/>
  <c r="P2386" i="24"/>
  <c r="Q2386" i="24" s="1"/>
  <c r="P2398" i="24"/>
  <c r="Q2398" i="24" s="1"/>
  <c r="P2208" i="24"/>
  <c r="Q2208" i="24" s="1"/>
  <c r="P1940" i="24"/>
  <c r="Q1940" i="24" s="1"/>
  <c r="P1796" i="24"/>
  <c r="Q1796" i="24" s="1"/>
  <c r="P2345" i="24"/>
  <c r="Q2345" i="24" s="1"/>
  <c r="P2284" i="24"/>
  <c r="Q2284" i="24" s="1"/>
  <c r="P2397" i="24"/>
  <c r="Q2397" i="24" s="1"/>
  <c r="P2358" i="24"/>
  <c r="Q2358" i="24" s="1"/>
  <c r="P991" i="24"/>
  <c r="Q991" i="24" s="1"/>
  <c r="P992" i="24"/>
  <c r="Q992" i="24" s="1"/>
  <c r="P993" i="24"/>
  <c r="Q993" i="24" s="1"/>
  <c r="P1797" i="24"/>
  <c r="Q1797" i="24" s="1"/>
  <c r="P1798" i="24"/>
  <c r="Q1798" i="24" s="1"/>
  <c r="P994" i="24"/>
  <c r="Q994" i="24" s="1"/>
  <c r="P995" i="24"/>
  <c r="Q995" i="24" s="1"/>
  <c r="P996" i="24"/>
  <c r="Q996" i="24" s="1"/>
  <c r="P997" i="24"/>
  <c r="Q997" i="24" s="1"/>
  <c r="P1799" i="24"/>
  <c r="Q1799" i="24" s="1"/>
  <c r="P998" i="24"/>
  <c r="Q998" i="24" s="1"/>
  <c r="P999" i="24"/>
  <c r="Q999" i="24" s="1"/>
  <c r="P1000" i="24"/>
  <c r="Q1000" i="24" s="1"/>
  <c r="P1800" i="24"/>
  <c r="Q1800" i="24" s="1"/>
  <c r="P1801" i="24"/>
  <c r="Q1801" i="24" s="1"/>
  <c r="P1802" i="24"/>
  <c r="Q1802" i="24" s="1"/>
  <c r="P1803" i="24"/>
  <c r="Q1803" i="24" s="1"/>
  <c r="P1804" i="24"/>
  <c r="Q1804" i="24" s="1"/>
  <c r="P1001" i="24"/>
  <c r="Q1001" i="24" s="1"/>
  <c r="P1805" i="24"/>
  <c r="Q1805" i="24" s="1"/>
  <c r="P1806" i="24"/>
  <c r="Q1806" i="24" s="1"/>
  <c r="P1002" i="24"/>
  <c r="Q1002" i="24" s="1"/>
  <c r="P1003" i="24"/>
  <c r="Q1003" i="24" s="1"/>
  <c r="P1807" i="24"/>
  <c r="Q1807" i="24" s="1"/>
  <c r="P1808" i="24"/>
  <c r="Q1808" i="24" s="1"/>
  <c r="P1809" i="24"/>
  <c r="Q1809" i="24" s="1"/>
  <c r="P1810" i="24"/>
  <c r="Q1810" i="24" s="1"/>
  <c r="P1004" i="24"/>
  <c r="Q1004" i="24" s="1"/>
  <c r="P1811" i="24"/>
  <c r="Q1811" i="24" s="1"/>
  <c r="P1005" i="24"/>
  <c r="Q1005" i="24" s="1"/>
  <c r="P1812" i="24"/>
  <c r="Q1812" i="24" s="1"/>
  <c r="P1006" i="24"/>
  <c r="Q1006" i="24" s="1"/>
  <c r="P1813" i="24"/>
  <c r="Q1813" i="24" s="1"/>
  <c r="P1007" i="24"/>
  <c r="Q1007" i="24" s="1"/>
  <c r="P1814" i="24"/>
  <c r="Q1814" i="24" s="1"/>
  <c r="P1816" i="24"/>
  <c r="Q1816" i="24" s="1"/>
  <c r="P1817" i="24"/>
  <c r="Q1817" i="24" s="1"/>
  <c r="P1008" i="24"/>
  <c r="Q1008" i="24" s="1"/>
  <c r="P1818" i="24"/>
  <c r="Q1818" i="24" s="1"/>
  <c r="P1009" i="24"/>
  <c r="Q1009" i="24" s="1"/>
  <c r="P1010" i="24"/>
  <c r="Q1010" i="24" s="1"/>
  <c r="P1819" i="24"/>
  <c r="Q1819" i="24" s="1"/>
  <c r="P1820" i="24"/>
  <c r="Q1820" i="24" s="1"/>
  <c r="P1821" i="24"/>
  <c r="Q1821" i="24" s="1"/>
  <c r="P1011" i="24"/>
  <c r="Q1011" i="24" s="1"/>
  <c r="P1012" i="24"/>
  <c r="Q1012" i="24" s="1"/>
  <c r="P1013" i="24"/>
  <c r="Q1013" i="24" s="1"/>
  <c r="P1822" i="24"/>
  <c r="Q1822" i="24" s="1"/>
  <c r="P1014" i="24"/>
  <c r="Q1014" i="24" s="1"/>
  <c r="P1015" i="24"/>
  <c r="Q1015" i="24" s="1"/>
  <c r="P1823" i="24"/>
  <c r="Q1823" i="24" s="1"/>
  <c r="P1016" i="24"/>
  <c r="Q1016" i="24" s="1"/>
  <c r="P1017" i="24"/>
  <c r="Q1017" i="24" s="1"/>
  <c r="P1018" i="24"/>
  <c r="Q1018" i="24" s="1"/>
  <c r="P1019" i="24"/>
  <c r="Q1019" i="24" s="1"/>
  <c r="P1020" i="24"/>
  <c r="Q1020" i="24" s="1"/>
  <c r="P1021" i="24"/>
  <c r="Q1021" i="24" s="1"/>
  <c r="P1022" i="24"/>
  <c r="Q1022" i="24" s="1"/>
  <c r="P1023" i="24"/>
  <c r="Q1023" i="24" s="1"/>
  <c r="P1024" i="24"/>
  <c r="Q1024" i="24" s="1"/>
  <c r="P1025" i="24"/>
  <c r="Q1025" i="24" s="1"/>
  <c r="P1026" i="24"/>
  <c r="Q1026" i="24" s="1"/>
  <c r="P1824" i="24"/>
  <c r="Q1824" i="24" s="1"/>
  <c r="P1825" i="24"/>
  <c r="Q1825" i="24" s="1"/>
  <c r="P1027" i="24"/>
  <c r="Q1027" i="24" s="1"/>
  <c r="P1826" i="24"/>
  <c r="Q1826" i="24" s="1"/>
  <c r="P1028" i="24"/>
  <c r="Q1028" i="24" s="1"/>
  <c r="P1029" i="24"/>
  <c r="Q1029" i="24" s="1"/>
  <c r="P1827" i="24"/>
  <c r="Q1827" i="24" s="1"/>
  <c r="P1030" i="24"/>
  <c r="Q1030" i="24" s="1"/>
  <c r="P1828" i="24"/>
  <c r="Q1828" i="24" s="1"/>
  <c r="P1031" i="24"/>
  <c r="Q1031" i="24" s="1"/>
  <c r="P1032" i="24"/>
  <c r="Q1032" i="24" s="1"/>
  <c r="P1829" i="24"/>
  <c r="Q1829" i="24" s="1"/>
  <c r="P1033" i="24"/>
  <c r="Q1033" i="24" s="1"/>
  <c r="P1034" i="24"/>
  <c r="Q1034" i="24" s="1"/>
  <c r="P1830" i="24"/>
  <c r="Q1830" i="24" s="1"/>
  <c r="P1035" i="24"/>
  <c r="Q1035" i="24" s="1"/>
  <c r="P1036" i="24"/>
  <c r="Q1036" i="24" s="1"/>
  <c r="P1037" i="24"/>
  <c r="Q1037" i="24" s="1"/>
  <c r="P1831" i="24"/>
  <c r="Q1831" i="24" s="1"/>
  <c r="P1038" i="24"/>
  <c r="Q1038" i="24" s="1"/>
  <c r="P1832" i="24"/>
  <c r="Q1832" i="24" s="1"/>
  <c r="P1833" i="24"/>
  <c r="Q1833" i="24" s="1"/>
  <c r="P1039" i="24"/>
  <c r="Q1039" i="24" s="1"/>
  <c r="P1040" i="24"/>
  <c r="Q1040" i="24" s="1"/>
  <c r="P1041" i="24"/>
  <c r="Q1041" i="24" s="1"/>
  <c r="P1834" i="24"/>
  <c r="Q1834" i="24" s="1"/>
  <c r="P1042" i="24"/>
  <c r="Q1042" i="24" s="1"/>
  <c r="P1043" i="24"/>
  <c r="Q1043" i="24" s="1"/>
  <c r="P2471" i="24"/>
  <c r="Q2471" i="24" s="1"/>
  <c r="P1835" i="24"/>
  <c r="Q1835" i="24" s="1"/>
  <c r="P1044" i="24"/>
  <c r="Q1044" i="24" s="1"/>
  <c r="P1045" i="24"/>
  <c r="Q1045" i="24" s="1"/>
  <c r="P1046" i="24"/>
  <c r="Q1046" i="24" s="1"/>
  <c r="P1047" i="24"/>
  <c r="Q1047" i="24" s="1"/>
  <c r="P1836" i="24"/>
  <c r="Q1836" i="24" s="1"/>
  <c r="P1837" i="24"/>
  <c r="Q1837" i="24" s="1"/>
  <c r="P1048" i="24"/>
  <c r="Q1048" i="24" s="1"/>
  <c r="P1049" i="24"/>
  <c r="Q1049" i="24" s="1"/>
  <c r="P2472" i="24"/>
  <c r="Q2472" i="24" s="1"/>
  <c r="P1838" i="24"/>
  <c r="Q1838" i="24" s="1"/>
  <c r="P1050" i="24"/>
  <c r="Q1050" i="24" s="1"/>
  <c r="P1051" i="24"/>
  <c r="Q1051" i="24" s="1"/>
  <c r="P1052" i="24"/>
  <c r="Q1052" i="24" s="1"/>
  <c r="P1053" i="24"/>
  <c r="Q1053" i="24" s="1"/>
  <c r="P1054" i="24"/>
  <c r="Q1054" i="24" s="1"/>
  <c r="P1055" i="24"/>
  <c r="Q1055" i="24" s="1"/>
  <c r="P1056" i="24"/>
  <c r="Q1056" i="24" s="1"/>
  <c r="P1057" i="24"/>
  <c r="Q1057" i="24" s="1"/>
  <c r="P1058" i="24"/>
  <c r="Q1058" i="24" s="1"/>
  <c r="P1059" i="24"/>
  <c r="Q1059" i="24" s="1"/>
  <c r="P1060" i="24"/>
  <c r="Q1060" i="24" s="1"/>
  <c r="P1061" i="24"/>
  <c r="Q1061" i="24" s="1"/>
  <c r="P1062" i="24"/>
  <c r="Q1062" i="24" s="1"/>
  <c r="P1063" i="24"/>
  <c r="Q1063" i="24" s="1"/>
  <c r="P1839" i="24"/>
  <c r="Q1839" i="24" s="1"/>
  <c r="P1064" i="24"/>
  <c r="Q1064" i="24" s="1"/>
  <c r="P1065" i="24"/>
  <c r="Q1065" i="24" s="1"/>
  <c r="P1840" i="24"/>
  <c r="Q1840" i="24" s="1"/>
  <c r="P1066" i="24"/>
  <c r="Q1066" i="24" s="1"/>
  <c r="P1067" i="24"/>
  <c r="Q1067" i="24" s="1"/>
  <c r="P1068" i="24"/>
  <c r="Q1068" i="24" s="1"/>
  <c r="P1069" i="24"/>
  <c r="Q1069" i="24" s="1"/>
  <c r="P1070" i="24"/>
  <c r="Q1070" i="24" s="1"/>
  <c r="P1071" i="24"/>
  <c r="Q1071" i="24" s="1"/>
  <c r="P1842" i="24"/>
  <c r="Q1842" i="24" s="1"/>
  <c r="P1072" i="24"/>
  <c r="Q1072" i="24" s="1"/>
  <c r="P1073" i="24"/>
  <c r="Q1073" i="24" s="1"/>
  <c r="P1074" i="24"/>
  <c r="Q1074" i="24" s="1"/>
  <c r="P1075" i="24"/>
  <c r="Q1075" i="24" s="1"/>
  <c r="P1076" i="24"/>
  <c r="Q1076" i="24" s="1"/>
  <c r="P1077" i="24"/>
  <c r="Q1077" i="24" s="1"/>
  <c r="P1078" i="24"/>
  <c r="Q1078" i="24" s="1"/>
  <c r="P1079" i="24"/>
  <c r="Q1079" i="24" s="1"/>
  <c r="P1080" i="24"/>
  <c r="Q1080" i="24" s="1"/>
  <c r="P1081" i="24"/>
  <c r="Q1081" i="24" s="1"/>
  <c r="P1082" i="24"/>
  <c r="Q1082" i="24" s="1"/>
  <c r="P1083" i="24"/>
  <c r="Q1083" i="24" s="1"/>
  <c r="P1084" i="24"/>
  <c r="Q1084" i="24" s="1"/>
  <c r="P1085" i="24"/>
  <c r="Q1085" i="24" s="1"/>
  <c r="P1086" i="24"/>
  <c r="Q1086" i="24" s="1"/>
  <c r="P1087" i="24"/>
  <c r="Q1087" i="24" s="1"/>
  <c r="P1088" i="24"/>
  <c r="Q1088" i="24" s="1"/>
  <c r="P1843" i="24"/>
  <c r="Q1843" i="24" s="1"/>
  <c r="P1844" i="24"/>
  <c r="Q1844" i="24" s="1"/>
  <c r="P1845" i="24"/>
  <c r="Q1845" i="24" s="1"/>
  <c r="P1089" i="24"/>
  <c r="Q1089" i="24" s="1"/>
  <c r="P1846" i="24"/>
  <c r="Q1846" i="24" s="1"/>
  <c r="P1090" i="24"/>
  <c r="Q1090" i="24" s="1"/>
  <c r="P1091" i="24"/>
  <c r="Q1091" i="24" s="1"/>
  <c r="P1847" i="24"/>
  <c r="Q1847" i="24" s="1"/>
  <c r="P1092" i="24"/>
  <c r="Q1092" i="24" s="1"/>
  <c r="P1848" i="24"/>
  <c r="Q1848" i="24" s="1"/>
  <c r="P1093" i="24"/>
  <c r="Q1093" i="24" s="1"/>
  <c r="P1094" i="24"/>
  <c r="Q1094" i="24" s="1"/>
  <c r="P1850" i="24"/>
  <c r="Q1850" i="24" s="1"/>
  <c r="P2357" i="24"/>
  <c r="Q2357" i="24" s="1"/>
  <c r="P1893" i="24"/>
  <c r="Q1893" i="24" s="1"/>
  <c r="P1851" i="24"/>
  <c r="Q1851" i="24" s="1"/>
  <c r="P14" i="24"/>
  <c r="Q14" i="24" s="1"/>
  <c r="F2488" i="24"/>
  <c r="T1758" i="24"/>
  <c r="U1758" i="24" s="1"/>
  <c r="V1758" i="24"/>
  <c r="W1758" i="24" s="1"/>
  <c r="F1758" i="24"/>
  <c r="AX1758" i="24"/>
  <c r="T1465" i="24"/>
  <c r="U1465" i="24" s="1"/>
  <c r="V1465" i="24"/>
  <c r="W1465" i="24" s="1"/>
  <c r="AX1465" i="24"/>
  <c r="T1398" i="24"/>
  <c r="U1398" i="24" s="1"/>
  <c r="V1398" i="24"/>
  <c r="W1398" i="24" s="1"/>
  <c r="AX1398" i="24"/>
  <c r="AX1738" i="24"/>
  <c r="AX1746" i="24"/>
  <c r="AX1678" i="24"/>
  <c r="AX1851" i="24"/>
  <c r="AX1292" i="24"/>
  <c r="AX1751" i="24"/>
  <c r="AX1247" i="24"/>
  <c r="AX1333" i="24"/>
  <c r="AX1186" i="24"/>
  <c r="AX1161" i="24"/>
  <c r="AX1156" i="24"/>
  <c r="AX1225" i="24"/>
  <c r="AX1719" i="24"/>
  <c r="AX1331" i="24"/>
  <c r="AX1772" i="24"/>
  <c r="AX1674" i="24"/>
  <c r="AX1712" i="24"/>
  <c r="AX1720" i="24"/>
  <c r="AX1765" i="24"/>
  <c r="AX1773" i="24"/>
  <c r="AX1745" i="24"/>
  <c r="AX1193" i="24"/>
  <c r="AX1319" i="24"/>
  <c r="AX1185" i="24"/>
  <c r="AX1221" i="24"/>
  <c r="AX1155" i="24"/>
  <c r="AX1191" i="24"/>
  <c r="AX1881" i="24"/>
  <c r="AX1878" i="24"/>
  <c r="AX1547" i="24"/>
  <c r="AX1540" i="24"/>
  <c r="AX1382" i="24"/>
  <c r="AX1645" i="24"/>
  <c r="AX1401" i="24"/>
  <c r="AX1356" i="24"/>
  <c r="AX1369" i="24"/>
  <c r="AX1531" i="24"/>
  <c r="AX1475" i="24"/>
  <c r="AX1566" i="24"/>
  <c r="AX1506" i="24"/>
  <c r="AX1527" i="24"/>
  <c r="AX1556" i="24"/>
  <c r="AX1470" i="24"/>
  <c r="AX1546" i="24"/>
  <c r="AX1372" i="24"/>
  <c r="AX1467" i="24"/>
  <c r="AX1368" i="24"/>
  <c r="AX412" i="24"/>
  <c r="T1368" i="24"/>
  <c r="U1368" i="24" s="1"/>
  <c r="V1368" i="24"/>
  <c r="W1368" i="24" s="1"/>
  <c r="T1372" i="24"/>
  <c r="U1372" i="24" s="1"/>
  <c r="T1467" i="24"/>
  <c r="U1467" i="24" s="1"/>
  <c r="V1372" i="24"/>
  <c r="W1372" i="24" s="1"/>
  <c r="V1467" i="24"/>
  <c r="W1467" i="24" s="1"/>
  <c r="T1546" i="24"/>
  <c r="U1546" i="24" s="1"/>
  <c r="V1546" i="24"/>
  <c r="W1546" i="24" s="1"/>
  <c r="T1470" i="24"/>
  <c r="U1470" i="24" s="1"/>
  <c r="V1470" i="24"/>
  <c r="W1470" i="24" s="1"/>
  <c r="T1556" i="24"/>
  <c r="U1556" i="24" s="1"/>
  <c r="V1556" i="24"/>
  <c r="W1556" i="24" s="1"/>
  <c r="T1527" i="24"/>
  <c r="U1527" i="24" s="1"/>
  <c r="V1527" i="24"/>
  <c r="W1527" i="24" s="1"/>
  <c r="T1566" i="24"/>
  <c r="U1566" i="24" s="1"/>
  <c r="T1506" i="24"/>
  <c r="U1506" i="24" s="1"/>
  <c r="V1566" i="24"/>
  <c r="W1566" i="24" s="1"/>
  <c r="V1506" i="24"/>
  <c r="W1506" i="24" s="1"/>
  <c r="T1475" i="24"/>
  <c r="U1475" i="24" s="1"/>
  <c r="V1475" i="24"/>
  <c r="W1475" i="24" s="1"/>
  <c r="T1531" i="24"/>
  <c r="U1531" i="24" s="1"/>
  <c r="V1531" i="24"/>
  <c r="W1531" i="24" s="1"/>
  <c r="T1881" i="24"/>
  <c r="U1881" i="24" s="1"/>
  <c r="T1878" i="24"/>
  <c r="U1878" i="24" s="1"/>
  <c r="T1547" i="24"/>
  <c r="U1547" i="24" s="1"/>
  <c r="T1540" i="24"/>
  <c r="U1540" i="24" s="1"/>
  <c r="T1382" i="24"/>
  <c r="U1382" i="24" s="1"/>
  <c r="T1645" i="24"/>
  <c r="U1645" i="24" s="1"/>
  <c r="V1881" i="24"/>
  <c r="W1881" i="24" s="1"/>
  <c r="V1878" i="24"/>
  <c r="W1878" i="24" s="1"/>
  <c r="V1547" i="24"/>
  <c r="W1547" i="24" s="1"/>
  <c r="V1540" i="24"/>
  <c r="W1540" i="24" s="1"/>
  <c r="V1382" i="24"/>
  <c r="W1382" i="24" s="1"/>
  <c r="V1645" i="24"/>
  <c r="W1645" i="24" s="1"/>
  <c r="Y1382" i="24"/>
  <c r="T1369" i="24"/>
  <c r="U1369" i="24" s="1"/>
  <c r="V1369" i="24"/>
  <c r="W1369" i="24" s="1"/>
  <c r="T1356" i="24"/>
  <c r="U1356" i="24" s="1"/>
  <c r="V1356" i="24"/>
  <c r="W1356" i="24" s="1"/>
  <c r="T1401" i="24"/>
  <c r="U1401" i="24" s="1"/>
  <c r="V1401" i="24"/>
  <c r="W1401" i="24" s="1"/>
  <c r="AX439" i="24"/>
  <c r="AX1261" i="24"/>
  <c r="AX440" i="24"/>
  <c r="AX441" i="24"/>
  <c r="AX166" i="24"/>
  <c r="AX195" i="24"/>
  <c r="AX296" i="24"/>
  <c r="AX482" i="24"/>
  <c r="AX474" i="24"/>
  <c r="AX475" i="24"/>
  <c r="AX476" i="24"/>
  <c r="AX477" i="24"/>
  <c r="AX478" i="24"/>
  <c r="AX1187" i="24"/>
  <c r="AX1234" i="24"/>
  <c r="AX479" i="24"/>
  <c r="AX1212" i="24"/>
  <c r="AX1750" i="24"/>
  <c r="AX1254" i="24"/>
  <c r="AX1320" i="24"/>
  <c r="AX1332" i="24"/>
  <c r="AX1749" i="24"/>
  <c r="AX1357" i="24"/>
  <c r="T1720" i="24"/>
  <c r="U1720" i="24" s="1"/>
  <c r="T1765" i="24"/>
  <c r="U1765" i="24" s="1"/>
  <c r="T1773" i="24"/>
  <c r="U1773" i="24" s="1"/>
  <c r="T1745" i="24"/>
  <c r="U1745" i="24" s="1"/>
  <c r="T1193" i="24"/>
  <c r="U1193" i="24" s="1"/>
  <c r="V1720" i="24"/>
  <c r="W1720" i="24" s="1"/>
  <c r="V1765" i="24"/>
  <c r="W1765" i="24" s="1"/>
  <c r="V1773" i="24"/>
  <c r="W1773" i="24" s="1"/>
  <c r="V1745" i="24"/>
  <c r="W1745" i="24" s="1"/>
  <c r="V1193" i="24"/>
  <c r="W1193" i="24" s="1"/>
  <c r="Y1745" i="24"/>
  <c r="T1155" i="24"/>
  <c r="U1155" i="24" s="1"/>
  <c r="V1155" i="24"/>
  <c r="W1155" i="24" s="1"/>
  <c r="T1851" i="24"/>
  <c r="U1851" i="24" s="1"/>
  <c r="T1292" i="24"/>
  <c r="U1292" i="24" s="1"/>
  <c r="T1751" i="24"/>
  <c r="U1751" i="24" s="1"/>
  <c r="T1247" i="24"/>
  <c r="U1247" i="24" s="1"/>
  <c r="T1333" i="24"/>
  <c r="U1333" i="24" s="1"/>
  <c r="T1186" i="24"/>
  <c r="U1186" i="24" s="1"/>
  <c r="T1161" i="24"/>
  <c r="U1161" i="24" s="1"/>
  <c r="T1156" i="24"/>
  <c r="U1156" i="24" s="1"/>
  <c r="T1225" i="24"/>
  <c r="U1225" i="24" s="1"/>
  <c r="T1719" i="24"/>
  <c r="U1719" i="24" s="1"/>
  <c r="V1851" i="24"/>
  <c r="W1851" i="24" s="1"/>
  <c r="V1292" i="24"/>
  <c r="W1292" i="24" s="1"/>
  <c r="V1751" i="24"/>
  <c r="W1751" i="24" s="1"/>
  <c r="V1247" i="24"/>
  <c r="W1247" i="24" s="1"/>
  <c r="V1333" i="24"/>
  <c r="W1333" i="24" s="1"/>
  <c r="V1186" i="24"/>
  <c r="W1186" i="24" s="1"/>
  <c r="V1161" i="24"/>
  <c r="W1161" i="24" s="1"/>
  <c r="V1156" i="24"/>
  <c r="W1156" i="24" s="1"/>
  <c r="V1225" i="24"/>
  <c r="W1225" i="24" s="1"/>
  <c r="V1719" i="24"/>
  <c r="W1719" i="24" s="1"/>
  <c r="T1750" i="24"/>
  <c r="U1750" i="24" s="1"/>
  <c r="T1254" i="24"/>
  <c r="U1254" i="24" s="1"/>
  <c r="T1320" i="24"/>
  <c r="U1320" i="24" s="1"/>
  <c r="T1332" i="24"/>
  <c r="U1332" i="24" s="1"/>
  <c r="T1749" i="24"/>
  <c r="U1749" i="24" s="1"/>
  <c r="T1738" i="24"/>
  <c r="U1738" i="24" s="1"/>
  <c r="T1746" i="24"/>
  <c r="U1746" i="24" s="1"/>
  <c r="T1678" i="24"/>
  <c r="U1678" i="24" s="1"/>
  <c r="T1331" i="24"/>
  <c r="U1331" i="24" s="1"/>
  <c r="V1750" i="24"/>
  <c r="W1750" i="24" s="1"/>
  <c r="V1254" i="24"/>
  <c r="W1254" i="24" s="1"/>
  <c r="V1320" i="24"/>
  <c r="W1320" i="24" s="1"/>
  <c r="V1332" i="24"/>
  <c r="W1332" i="24" s="1"/>
  <c r="V1749" i="24"/>
  <c r="W1749" i="24" s="1"/>
  <c r="V1738" i="24"/>
  <c r="W1738" i="24" s="1"/>
  <c r="V1746" i="24"/>
  <c r="W1746" i="24" s="1"/>
  <c r="V1678" i="24"/>
  <c r="W1678" i="24" s="1"/>
  <c r="V1331" i="24"/>
  <c r="W1331" i="24" s="1"/>
  <c r="Y1738" i="24"/>
  <c r="Y1746" i="24"/>
  <c r="T1221" i="24"/>
  <c r="U1221" i="24" s="1"/>
  <c r="V1221" i="24"/>
  <c r="W1221" i="24" s="1"/>
  <c r="T1772" i="24"/>
  <c r="U1772" i="24" s="1"/>
  <c r="T1674" i="24"/>
  <c r="U1674" i="24" s="1"/>
  <c r="T1712" i="24"/>
  <c r="U1712" i="24" s="1"/>
  <c r="V1772" i="24"/>
  <c r="W1772" i="24" s="1"/>
  <c r="V1674" i="24"/>
  <c r="W1674" i="24" s="1"/>
  <c r="V1712" i="24"/>
  <c r="W1712" i="24" s="1"/>
  <c r="Y1712" i="24"/>
  <c r="T1191" i="24"/>
  <c r="U1191" i="24" s="1"/>
  <c r="V1191" i="24"/>
  <c r="W1191" i="24" s="1"/>
  <c r="T1185" i="24"/>
  <c r="U1185" i="24" s="1"/>
  <c r="V1185" i="24"/>
  <c r="W1185" i="24" s="1"/>
  <c r="T1319" i="24"/>
  <c r="U1319" i="24" s="1"/>
  <c r="V1319" i="24"/>
  <c r="W1319" i="24" s="1"/>
  <c r="F479" i="24"/>
  <c r="F441" i="24"/>
  <c r="F1234" i="24"/>
  <c r="F476" i="24"/>
  <c r="F296" i="24"/>
  <c r="F440" i="24"/>
  <c r="F1225" i="24"/>
  <c r="F1333" i="24"/>
  <c r="F477" i="24"/>
  <c r="F1738" i="24"/>
  <c r="F475" i="24"/>
  <c r="F195" i="24"/>
  <c r="F1261" i="24"/>
  <c r="F1772" i="24"/>
  <c r="F1156" i="24"/>
  <c r="F1247" i="24"/>
  <c r="F1678" i="24"/>
  <c r="F482" i="24"/>
  <c r="F1332" i="24"/>
  <c r="F1212" i="24"/>
  <c r="F478" i="24"/>
  <c r="F474" i="24"/>
  <c r="F166" i="24"/>
  <c r="F439" i="24"/>
  <c r="F1878" i="24"/>
  <c r="F1357" i="24"/>
  <c r="F1465" i="24"/>
  <c r="F1398" i="24"/>
  <c r="F1720" i="24"/>
  <c r="F1470" i="24"/>
  <c r="F1556" i="24"/>
  <c r="F1369" i="24"/>
  <c r="F1506" i="24"/>
  <c r="F1372" i="24"/>
  <c r="F1566" i="24"/>
  <c r="F1401" i="24"/>
  <c r="F1546" i="24"/>
  <c r="F1368" i="24"/>
  <c r="F1527" i="24"/>
  <c r="F1475" i="24"/>
  <c r="F1356" i="24"/>
  <c r="F1645" i="24"/>
  <c r="F1467" i="24"/>
  <c r="F1531" i="24"/>
  <c r="F1382" i="24"/>
  <c r="F1540" i="24"/>
  <c r="F1881" i="24"/>
  <c r="F1547" i="24"/>
  <c r="F1745" i="24"/>
  <c r="F1191" i="24"/>
  <c r="F1712" i="24"/>
  <c r="F1331" i="24"/>
  <c r="F1161" i="24"/>
  <c r="F1751" i="24"/>
  <c r="F1746" i="24"/>
  <c r="F1155" i="24"/>
  <c r="F1773" i="24"/>
  <c r="F1719" i="24"/>
  <c r="F1292" i="24"/>
  <c r="F1254" i="24"/>
  <c r="F1221" i="24"/>
  <c r="F1193" i="24"/>
  <c r="F1765" i="24"/>
  <c r="F1674" i="24"/>
  <c r="F1851" i="24"/>
  <c r="F1749" i="24"/>
  <c r="F1750" i="24"/>
  <c r="T1393" i="24"/>
  <c r="U1393" i="24" s="1"/>
  <c r="V1393" i="24"/>
  <c r="W1393" i="24" s="1"/>
  <c r="AX1393" i="24"/>
  <c r="F1393" i="24"/>
  <c r="F4" i="26"/>
  <c r="F5" i="26"/>
  <c r="F6" i="26"/>
  <c r="R14" i="24"/>
  <c r="S14" i="24" s="1"/>
  <c r="Y2525" i="24"/>
  <c r="Y1681" i="24"/>
  <c r="Y1262" i="24"/>
  <c r="Y1488" i="24"/>
  <c r="Y1489" i="24"/>
  <c r="Y1494" i="24"/>
  <c r="Y1501" i="24"/>
  <c r="Y2164" i="24"/>
  <c r="Y317" i="24"/>
  <c r="Y460" i="24"/>
  <c r="Y1390" i="24"/>
  <c r="Y1995" i="24"/>
  <c r="Y2104" i="24"/>
  <c r="Y2216" i="24"/>
  <c r="Y2042" i="24"/>
  <c r="Y2387" i="24"/>
  <c r="Y2364" i="24"/>
  <c r="Y2183" i="24"/>
  <c r="Y995" i="24"/>
  <c r="Y1801" i="24"/>
  <c r="Y1003" i="24"/>
  <c r="Y1808" i="24"/>
  <c r="Y1812" i="24"/>
  <c r="Y537" i="24"/>
  <c r="Y541" i="24"/>
  <c r="Y542" i="24"/>
  <c r="Y1438" i="24"/>
  <c r="Y239" i="24"/>
  <c r="Y1441" i="24"/>
  <c r="Y1458" i="24"/>
  <c r="Y562" i="24"/>
  <c r="Y566" i="24"/>
  <c r="Y2481" i="24"/>
  <c r="Y163" i="24"/>
  <c r="Y21" i="24"/>
  <c r="Y1374" i="24"/>
  <c r="Y646" i="24"/>
  <c r="Y247" i="24"/>
  <c r="Y315" i="24"/>
  <c r="Y1091" i="24"/>
  <c r="Y394" i="24"/>
  <c r="Y397" i="24"/>
  <c r="Y1363" i="24"/>
  <c r="Y1537" i="24"/>
  <c r="Y941" i="24"/>
  <c r="Y827" i="24"/>
  <c r="Y1673" i="24"/>
  <c r="Y1303" i="24"/>
  <c r="Y1583" i="24"/>
  <c r="Y759" i="24"/>
  <c r="Y1596" i="24"/>
  <c r="Y1599" i="24"/>
  <c r="Y1609" i="24"/>
  <c r="Y1613" i="24"/>
  <c r="Y1622" i="24"/>
  <c r="Y792" i="24"/>
  <c r="Y798" i="24"/>
  <c r="Y1635" i="24"/>
  <c r="Y1700" i="24"/>
  <c r="Y1706" i="24"/>
  <c r="Y1950" i="24"/>
  <c r="Y372" i="24"/>
  <c r="Y1346" i="24"/>
  <c r="Y1894" i="24"/>
  <c r="Y2355" i="24"/>
  <c r="Y919" i="24"/>
  <c r="Y1983" i="24"/>
  <c r="Y1939" i="24"/>
  <c r="Y2134" i="24"/>
  <c r="Y2306" i="24"/>
  <c r="Y2271" i="24"/>
  <c r="Y2077" i="24"/>
  <c r="Y390" i="24"/>
  <c r="Y604" i="24"/>
  <c r="Y612" i="24"/>
  <c r="Y936" i="24"/>
  <c r="Y490" i="24"/>
  <c r="Y497" i="24"/>
  <c r="Y498" i="24"/>
  <c r="Y2193" i="24"/>
  <c r="Y1357" i="24"/>
  <c r="Y2157" i="24"/>
  <c r="Y504" i="24"/>
  <c r="Y1351" i="24"/>
  <c r="Y1105" i="24"/>
  <c r="Y2059" i="24"/>
  <c r="Y383" i="24"/>
  <c r="Y1355" i="24"/>
  <c r="Y1102" i="24"/>
  <c r="Y1760" i="24"/>
  <c r="Y570" i="24"/>
  <c r="Y572" i="24"/>
  <c r="Y329" i="24"/>
  <c r="Y1361" i="24"/>
  <c r="Y667" i="24"/>
  <c r="Y1528" i="24"/>
  <c r="Y1152" i="24"/>
  <c r="Y1153" i="24"/>
  <c r="Y232" i="24"/>
  <c r="Y581" i="24"/>
  <c r="Y1641" i="24"/>
  <c r="Y324" i="24"/>
  <c r="Y851" i="24"/>
  <c r="Y853" i="24"/>
  <c r="Y1668" i="24"/>
  <c r="Y860" i="24"/>
  <c r="Y2398" i="24"/>
  <c r="Y2397" i="24"/>
  <c r="Y169" i="24"/>
  <c r="Y2267" i="24"/>
  <c r="Y2168" i="24"/>
  <c r="Y2030" i="24"/>
  <c r="Y1158" i="24"/>
  <c r="Y269" i="24"/>
  <c r="Y270" i="24"/>
  <c r="Y272" i="24"/>
  <c r="Y279" i="24"/>
  <c r="Y285" i="24"/>
  <c r="Y291" i="24"/>
  <c r="Y866" i="24"/>
  <c r="Y1676" i="24"/>
  <c r="Y930" i="24"/>
  <c r="Y1238" i="24"/>
  <c r="Y1010" i="24"/>
  <c r="Y1012" i="24"/>
  <c r="Y1013" i="24"/>
  <c r="Y1824" i="24"/>
  <c r="Y1828" i="24"/>
  <c r="Y1032" i="24"/>
  <c r="Y1041" i="24"/>
  <c r="Y1042" i="24"/>
  <c r="Y1079" i="24"/>
  <c r="Y2281" i="24"/>
  <c r="Y928" i="24"/>
  <c r="Y133" i="24"/>
  <c r="Y37" i="24"/>
  <c r="Y2147" i="24"/>
  <c r="Y2091" i="24"/>
  <c r="Y2442" i="24"/>
  <c r="Y2255" i="24"/>
  <c r="Y1126" i="24"/>
  <c r="Y812" i="24"/>
  <c r="Y813" i="24"/>
  <c r="Y814" i="24"/>
  <c r="Y819" i="24"/>
  <c r="Y220" i="24"/>
  <c r="Y227" i="24"/>
  <c r="Y2088" i="24"/>
  <c r="Y947" i="24"/>
  <c r="Y2385" i="24"/>
  <c r="Y2462" i="24"/>
  <c r="Y1876" i="24"/>
  <c r="Y1762" i="24"/>
  <c r="Y51" i="24"/>
  <c r="Y54" i="24"/>
  <c r="Y60" i="24"/>
  <c r="Y352" i="24"/>
  <c r="Y2034" i="24"/>
  <c r="Y301" i="24"/>
  <c r="Y304" i="24"/>
  <c r="Y305" i="24"/>
  <c r="Y203" i="24"/>
  <c r="Y204" i="24"/>
  <c r="Y319" i="24"/>
  <c r="Y174" i="24"/>
  <c r="Y1884" i="24"/>
  <c r="Y2025" i="24"/>
  <c r="Y2428" i="24"/>
  <c r="Y209" i="24"/>
  <c r="Y2528" i="24"/>
  <c r="Y256" i="24"/>
  <c r="Y1731" i="24"/>
  <c r="Y2456" i="24"/>
  <c r="Y2218" i="24"/>
  <c r="Y900" i="24"/>
  <c r="Y907" i="24"/>
  <c r="Y1270" i="24"/>
  <c r="Y1739" i="24"/>
  <c r="Y2458" i="24"/>
  <c r="Y2192" i="24"/>
  <c r="Y2233" i="24"/>
  <c r="Y2086" i="24"/>
  <c r="Y253" i="24"/>
  <c r="Y2256" i="24"/>
  <c r="Y2340" i="24"/>
  <c r="Y2344" i="24"/>
  <c r="Y1770" i="24"/>
  <c r="Y1895" i="24"/>
  <c r="Y1425" i="24"/>
  <c r="Y833" i="24"/>
  <c r="Y1779" i="24"/>
  <c r="Y2465" i="24"/>
  <c r="Y836" i="24"/>
  <c r="Y1781" i="24"/>
  <c r="Y1785" i="24"/>
  <c r="Y1789" i="24"/>
  <c r="Y1792" i="24"/>
  <c r="Y1732" i="24"/>
  <c r="Y845" i="24"/>
  <c r="Y987" i="24"/>
  <c r="Y2342" i="24"/>
  <c r="Y1224" i="24"/>
  <c r="Y2240" i="24"/>
  <c r="Y2194" i="24"/>
  <c r="Y360" i="24"/>
  <c r="Y2090" i="24"/>
  <c r="Y344" i="24"/>
  <c r="Y366" i="24"/>
  <c r="Y367" i="24"/>
  <c r="Y945" i="24"/>
  <c r="Y487" i="24"/>
  <c r="Y576" i="24"/>
  <c r="Y1471" i="24"/>
  <c r="Y2191" i="24"/>
  <c r="Y468" i="24"/>
  <c r="Y2052" i="24"/>
  <c r="Y2507" i="24"/>
  <c r="Y524" i="24"/>
  <c r="Y527" i="24"/>
  <c r="Y529" i="24"/>
  <c r="Y875" i="24"/>
  <c r="Y448" i="24"/>
  <c r="Y692" i="24"/>
  <c r="Y1544" i="24"/>
  <c r="Y693" i="24"/>
  <c r="Y1301" i="24"/>
  <c r="Y1513" i="24"/>
  <c r="Y186" i="24"/>
  <c r="Y657" i="24"/>
  <c r="Y2452" i="24"/>
  <c r="Y2310" i="24"/>
  <c r="Y1232" i="24"/>
  <c r="Y663" i="24"/>
  <c r="Y510" i="24"/>
  <c r="Y1777" i="24"/>
  <c r="Y2219" i="24"/>
  <c r="Y2209" i="24"/>
  <c r="Y2159" i="24"/>
  <c r="Y522" i="24"/>
  <c r="Y1509" i="24"/>
  <c r="Y1962" i="24"/>
  <c r="Y2282" i="24"/>
  <c r="Y1549" i="24"/>
  <c r="Y453" i="24"/>
  <c r="Y455" i="24"/>
  <c r="Y712" i="24"/>
  <c r="Y1281" i="24"/>
  <c r="Y1915" i="24"/>
  <c r="Y2497" i="24"/>
  <c r="Y1896" i="24"/>
  <c r="Y341" i="24"/>
  <c r="Y1479" i="24"/>
  <c r="Y1481" i="24"/>
  <c r="Y632" i="24"/>
  <c r="Y634" i="24"/>
  <c r="Y640" i="24"/>
  <c r="Y1251" i="24"/>
  <c r="Y2018" i="24"/>
  <c r="Y920" i="24"/>
  <c r="Y829" i="24"/>
  <c r="Y195" i="24"/>
  <c r="Y476" i="24"/>
  <c r="V1417" i="24"/>
  <c r="W1417" i="24" s="1"/>
  <c r="V1418" i="24"/>
  <c r="W1418" i="24" s="1"/>
  <c r="V1419" i="24"/>
  <c r="W1419" i="24" s="1"/>
  <c r="V1420" i="24"/>
  <c r="W1420" i="24" s="1"/>
  <c r="V1422" i="24"/>
  <c r="W1422" i="24" s="1"/>
  <c r="V2488" i="24"/>
  <c r="W2488" i="24" s="1"/>
  <c r="V2525" i="24"/>
  <c r="W2525" i="24" s="1"/>
  <c r="V162" i="24"/>
  <c r="W162" i="24" s="1"/>
  <c r="V229" i="24"/>
  <c r="W229" i="24" s="1"/>
  <c r="V375" i="24"/>
  <c r="W375" i="24" s="1"/>
  <c r="V376" i="24"/>
  <c r="W376" i="24" s="1"/>
  <c r="V377" i="24"/>
  <c r="W377" i="24" s="1"/>
  <c r="V1348" i="24"/>
  <c r="W1348" i="24" s="1"/>
  <c r="V1349" i="24"/>
  <c r="W1349" i="24" s="1"/>
  <c r="V1350" i="24"/>
  <c r="W1350" i="24" s="1"/>
  <c r="V1468" i="24"/>
  <c r="W1468" i="24" s="1"/>
  <c r="V1469" i="24"/>
  <c r="W1469" i="24" s="1"/>
  <c r="V1709" i="24"/>
  <c r="W1709" i="24" s="1"/>
  <c r="V1681" i="24"/>
  <c r="W1681" i="24" s="1"/>
  <c r="V1262" i="24"/>
  <c r="W1262" i="24" s="1"/>
  <c r="V1289" i="24"/>
  <c r="W1289" i="24" s="1"/>
  <c r="V1263" i="24"/>
  <c r="W1263" i="24" s="1"/>
  <c r="V211" i="24"/>
  <c r="W211" i="24" s="1"/>
  <c r="V425" i="24"/>
  <c r="W425" i="24" s="1"/>
  <c r="V426" i="24"/>
  <c r="W426" i="24" s="1"/>
  <c r="V427" i="24"/>
  <c r="W427" i="24" s="1"/>
  <c r="V428" i="24"/>
  <c r="W428" i="24" s="1"/>
  <c r="V1373" i="24"/>
  <c r="W1373" i="24" s="1"/>
  <c r="V502" i="24"/>
  <c r="W502" i="24" s="1"/>
  <c r="V1298" i="24"/>
  <c r="W1298" i="24" s="1"/>
  <c r="V1299" i="24"/>
  <c r="W1299" i="24" s="1"/>
  <c r="V1483" i="24"/>
  <c r="W1483" i="24" s="1"/>
  <c r="V1484" i="24"/>
  <c r="W1484" i="24" s="1"/>
  <c r="V1485" i="24"/>
  <c r="W1485" i="24" s="1"/>
  <c r="V1486" i="24"/>
  <c r="W1486" i="24" s="1"/>
  <c r="V1487" i="24"/>
  <c r="W1487" i="24" s="1"/>
  <c r="V1488" i="24"/>
  <c r="W1488" i="24" s="1"/>
  <c r="V643" i="24"/>
  <c r="W643" i="24" s="1"/>
  <c r="V1489" i="24"/>
  <c r="W1489" i="24" s="1"/>
  <c r="V644" i="24"/>
  <c r="W644" i="24" s="1"/>
  <c r="V1490" i="24"/>
  <c r="W1490" i="24" s="1"/>
  <c r="V1491" i="24"/>
  <c r="W1491" i="24" s="1"/>
  <c r="V1492" i="24"/>
  <c r="W1492" i="24" s="1"/>
  <c r="V1493" i="24"/>
  <c r="W1493" i="24" s="1"/>
  <c r="V1494" i="24"/>
  <c r="W1494" i="24" s="1"/>
  <c r="V1495" i="24"/>
  <c r="W1495" i="24" s="1"/>
  <c r="V1496" i="24"/>
  <c r="W1496" i="24" s="1"/>
  <c r="V1497" i="24"/>
  <c r="W1497" i="24" s="1"/>
  <c r="V1498" i="24"/>
  <c r="W1498" i="24" s="1"/>
  <c r="V645" i="24"/>
  <c r="W645" i="24" s="1"/>
  <c r="V1499" i="24"/>
  <c r="W1499" i="24" s="1"/>
  <c r="V1500" i="24"/>
  <c r="W1500" i="24" s="1"/>
  <c r="V1501" i="24"/>
  <c r="W1501" i="24" s="1"/>
  <c r="V1502" i="24"/>
  <c r="W1502" i="24" s="1"/>
  <c r="V1503" i="24"/>
  <c r="W1503" i="24" s="1"/>
  <c r="V117" i="24"/>
  <c r="W117" i="24" s="1"/>
  <c r="V212" i="24"/>
  <c r="W212" i="24" s="1"/>
  <c r="V1548" i="24"/>
  <c r="W1548" i="24" s="1"/>
  <c r="V697" i="24"/>
  <c r="W697" i="24" s="1"/>
  <c r="V326" i="24"/>
  <c r="W326" i="24" s="1"/>
  <c r="V2382" i="24"/>
  <c r="W2382" i="24" s="1"/>
  <c r="V2412" i="24"/>
  <c r="W2412" i="24" s="1"/>
  <c r="V960" i="24"/>
  <c r="W960" i="24" s="1"/>
  <c r="V1932" i="24"/>
  <c r="W1932" i="24" s="1"/>
  <c r="V2232" i="24"/>
  <c r="W2232" i="24" s="1"/>
  <c r="V2081" i="24"/>
  <c r="W2081" i="24" s="1"/>
  <c r="V1399" i="24"/>
  <c r="W1399" i="24" s="1"/>
  <c r="V2109" i="24"/>
  <c r="W2109" i="24" s="1"/>
  <c r="V2356" i="24"/>
  <c r="W2356" i="24" s="1"/>
  <c r="V2273" i="24"/>
  <c r="W2273" i="24" s="1"/>
  <c r="V2309" i="24"/>
  <c r="W2309" i="24" s="1"/>
  <c r="V2048" i="24"/>
  <c r="W2048" i="24" s="1"/>
  <c r="V2361" i="24"/>
  <c r="W2361" i="24" s="1"/>
  <c r="V2032" i="24"/>
  <c r="W2032" i="24" s="1"/>
  <c r="V2418" i="24"/>
  <c r="W2418" i="24" s="1"/>
  <c r="V2445" i="24"/>
  <c r="W2445" i="24" s="1"/>
  <c r="V2164" i="24"/>
  <c r="W2164" i="24" s="1"/>
  <c r="V317" i="24"/>
  <c r="W317" i="24" s="1"/>
  <c r="V1239" i="24"/>
  <c r="W1239" i="24" s="1"/>
  <c r="V456" i="24"/>
  <c r="W456" i="24" s="1"/>
  <c r="V1389" i="24"/>
  <c r="W1389" i="24" s="1"/>
  <c r="V457" i="24"/>
  <c r="W457" i="24" s="1"/>
  <c r="V458" i="24"/>
  <c r="W458" i="24" s="1"/>
  <c r="V459" i="24"/>
  <c r="W459" i="24" s="1"/>
  <c r="V1406" i="24"/>
  <c r="W1406" i="24" s="1"/>
  <c r="V460" i="24"/>
  <c r="W460" i="24" s="1"/>
  <c r="V461" i="24"/>
  <c r="W461" i="24" s="1"/>
  <c r="V462" i="24"/>
  <c r="W462" i="24" s="1"/>
  <c r="V463" i="24"/>
  <c r="W463" i="24" s="1"/>
  <c r="V1428" i="24"/>
  <c r="W1428" i="24" s="1"/>
  <c r="V464" i="24"/>
  <c r="W464" i="24" s="1"/>
  <c r="V1132" i="24"/>
  <c r="W1132" i="24" s="1"/>
  <c r="V1390" i="24"/>
  <c r="W1390" i="24" s="1"/>
  <c r="V465" i="24"/>
  <c r="W465" i="24" s="1"/>
  <c r="V466" i="24"/>
  <c r="W466" i="24" s="1"/>
  <c r="V1391" i="24"/>
  <c r="W1391" i="24" s="1"/>
  <c r="V198" i="24"/>
  <c r="W198" i="24" s="1"/>
  <c r="V248" i="24"/>
  <c r="W248" i="24" s="1"/>
  <c r="V192" i="24"/>
  <c r="W192" i="24" s="1"/>
  <c r="V413" i="24"/>
  <c r="W413" i="24" s="1"/>
  <c r="V1989" i="24"/>
  <c r="W1989" i="24" s="1"/>
  <c r="V1432" i="24"/>
  <c r="W1432" i="24" s="1"/>
  <c r="V2441" i="24"/>
  <c r="W2441" i="24" s="1"/>
  <c r="V1971" i="24"/>
  <c r="W1971" i="24" s="1"/>
  <c r="V2371" i="24"/>
  <c r="W2371" i="24" s="1"/>
  <c r="V2071" i="24"/>
  <c r="W2071" i="24" s="1"/>
  <c r="V1275" i="24"/>
  <c r="W1275" i="24" s="1"/>
  <c r="V2377" i="24"/>
  <c r="W2377" i="24" s="1"/>
  <c r="V2055" i="24"/>
  <c r="W2055" i="24" s="1"/>
  <c r="V2037" i="24"/>
  <c r="W2037" i="24" s="1"/>
  <c r="V2336" i="24"/>
  <c r="W2336" i="24" s="1"/>
  <c r="V1797" i="24"/>
  <c r="W1797" i="24" s="1"/>
  <c r="V35" i="24"/>
  <c r="W35" i="24" s="1"/>
  <c r="V2414" i="24"/>
  <c r="W2414" i="24" s="1"/>
  <c r="V210" i="24"/>
  <c r="W210" i="24" s="1"/>
  <c r="V1103" i="24"/>
  <c r="W1103" i="24" s="1"/>
  <c r="V2231" i="24"/>
  <c r="W2231" i="24" s="1"/>
  <c r="V2434" i="24"/>
  <c r="W2434" i="24" s="1"/>
  <c r="V952" i="24"/>
  <c r="W952" i="24" s="1"/>
  <c r="V346" i="24"/>
  <c r="W346" i="24" s="1"/>
  <c r="V120" i="24"/>
  <c r="W120" i="24" s="1"/>
  <c r="V2275" i="24"/>
  <c r="W2275" i="24" s="1"/>
  <c r="V1995" i="24"/>
  <c r="W1995" i="24" s="1"/>
  <c r="V2167" i="24"/>
  <c r="W2167" i="24" s="1"/>
  <c r="V2119" i="24"/>
  <c r="W2119" i="24" s="1"/>
  <c r="V2061" i="24"/>
  <c r="W2061" i="24" s="1"/>
  <c r="V1109" i="24"/>
  <c r="W1109" i="24" s="1"/>
  <c r="V2251" i="24"/>
  <c r="W2251" i="24" s="1"/>
  <c r="V1993" i="24"/>
  <c r="W1993" i="24" s="1"/>
  <c r="V1897" i="24"/>
  <c r="W1897" i="24" s="1"/>
  <c r="V2103" i="24"/>
  <c r="W2103" i="24" s="1"/>
  <c r="V2104" i="24"/>
  <c r="W2104" i="24" s="1"/>
  <c r="V1858" i="24"/>
  <c r="W1858" i="24" s="1"/>
  <c r="V2187" i="24"/>
  <c r="W2187" i="24" s="1"/>
  <c r="V2089" i="24"/>
  <c r="W2089" i="24" s="1"/>
  <c r="V1856" i="24"/>
  <c r="W1856" i="24" s="1"/>
  <c r="V2376" i="24"/>
  <c r="W2376" i="24" s="1"/>
  <c r="V1978" i="24"/>
  <c r="W1978" i="24" s="1"/>
  <c r="V2279" i="24"/>
  <c r="W2279" i="24" s="1"/>
  <c r="V2216" i="24"/>
  <c r="W2216" i="24" s="1"/>
  <c r="V1855" i="24"/>
  <c r="W1855" i="24" s="1"/>
  <c r="V1911" i="24"/>
  <c r="W1911" i="24" s="1"/>
  <c r="V1899" i="24"/>
  <c r="W1899" i="24" s="1"/>
  <c r="V2144" i="24"/>
  <c r="W2144" i="24" s="1"/>
  <c r="V1904" i="24"/>
  <c r="W1904" i="24" s="1"/>
  <c r="V1898" i="24"/>
  <c r="W1898" i="24" s="1"/>
  <c r="V2287" i="24"/>
  <c r="W2287" i="24" s="1"/>
  <c r="V2186" i="24"/>
  <c r="W2186" i="24" s="1"/>
  <c r="V1900" i="24"/>
  <c r="W1900" i="24" s="1"/>
  <c r="V1972" i="24"/>
  <c r="W1972" i="24" s="1"/>
  <c r="V1392" i="24"/>
  <c r="W1392" i="24" s="1"/>
  <c r="V2116" i="24"/>
  <c r="W2116" i="24" s="1"/>
  <c r="V2214" i="24"/>
  <c r="W2214" i="24" s="1"/>
  <c r="V2075" i="24"/>
  <c r="W2075" i="24" s="1"/>
  <c r="V1977" i="24"/>
  <c r="W1977" i="24" s="1"/>
  <c r="V2303" i="24"/>
  <c r="W2303" i="24" s="1"/>
  <c r="V2435" i="24"/>
  <c r="W2435" i="24" s="1"/>
  <c r="V2248" i="24"/>
  <c r="W2248" i="24" s="1"/>
  <c r="V1905" i="24"/>
  <c r="W1905" i="24" s="1"/>
  <c r="V1947" i="24"/>
  <c r="W1947" i="24" s="1"/>
  <c r="V2323" i="24"/>
  <c r="W2323" i="24" s="1"/>
  <c r="V2038" i="24"/>
  <c r="W2038" i="24" s="1"/>
  <c r="V1927" i="24"/>
  <c r="W1927" i="24" s="1"/>
  <c r="V1980" i="24"/>
  <c r="W1980" i="24" s="1"/>
  <c r="V2132" i="24"/>
  <c r="W2132" i="24" s="1"/>
  <c r="V2170" i="24"/>
  <c r="W2170" i="24" s="1"/>
  <c r="V2295" i="24"/>
  <c r="W2295" i="24" s="1"/>
  <c r="V2042" i="24"/>
  <c r="W2042" i="24" s="1"/>
  <c r="V2286" i="24"/>
  <c r="W2286" i="24" s="1"/>
  <c r="V2175" i="24"/>
  <c r="W2175" i="24" s="1"/>
  <c r="V1982" i="24"/>
  <c r="W1982" i="24" s="1"/>
  <c r="V2013" i="24"/>
  <c r="W2013" i="24" s="1"/>
  <c r="V2115" i="24"/>
  <c r="W2115" i="24" s="1"/>
  <c r="V2249" i="24"/>
  <c r="W2249" i="24" s="1"/>
  <c r="V2131" i="24"/>
  <c r="W2131" i="24" s="1"/>
  <c r="V1472" i="24"/>
  <c r="W1472" i="24" s="1"/>
  <c r="V2406" i="24"/>
  <c r="W2406" i="24" s="1"/>
  <c r="V2378" i="24"/>
  <c r="W2378" i="24" s="1"/>
  <c r="V2294" i="24"/>
  <c r="W2294" i="24" s="1"/>
  <c r="V2117" i="24"/>
  <c r="W2117" i="24" s="1"/>
  <c r="V2195" i="24"/>
  <c r="W2195" i="24" s="1"/>
  <c r="V2387" i="24"/>
  <c r="W2387" i="24" s="1"/>
  <c r="V2302" i="24"/>
  <c r="W2302" i="24" s="1"/>
  <c r="V2239" i="24"/>
  <c r="W2239" i="24" s="1"/>
  <c r="V1854" i="24"/>
  <c r="W1854" i="24" s="1"/>
  <c r="V2188" i="24"/>
  <c r="W2188" i="24" s="1"/>
  <c r="V2062" i="24"/>
  <c r="W2062" i="24" s="1"/>
  <c r="V1917" i="24"/>
  <c r="W1917" i="24" s="1"/>
  <c r="V2012" i="24"/>
  <c r="W2012" i="24" s="1"/>
  <c r="V2364" i="24"/>
  <c r="W2364" i="24" s="1"/>
  <c r="V1937" i="24"/>
  <c r="W1937" i="24" s="1"/>
  <c r="V2010" i="24"/>
  <c r="W2010" i="24" s="1"/>
  <c r="V1918" i="24"/>
  <c r="W1918" i="24" s="1"/>
  <c r="V2315" i="24"/>
  <c r="W2315" i="24" s="1"/>
  <c r="V1926" i="24"/>
  <c r="W1926" i="24" s="1"/>
  <c r="V1979" i="24"/>
  <c r="W1979" i="24" s="1"/>
  <c r="V1946" i="24"/>
  <c r="W1946" i="24" s="1"/>
  <c r="V2183" i="24"/>
  <c r="W2183" i="24" s="1"/>
  <c r="V1975" i="24"/>
  <c r="W1975" i="24" s="1"/>
  <c r="V2009" i="24"/>
  <c r="W2009" i="24" s="1"/>
  <c r="V2337" i="24"/>
  <c r="W2337" i="24" s="1"/>
  <c r="V2223" i="24"/>
  <c r="W2223" i="24" s="1"/>
  <c r="V1891" i="24"/>
  <c r="W1891" i="24" s="1"/>
  <c r="V2390" i="24"/>
  <c r="W2390" i="24" s="1"/>
  <c r="V2229" i="24"/>
  <c r="W2229" i="24" s="1"/>
  <c r="V1936" i="24"/>
  <c r="W1936" i="24" s="1"/>
  <c r="V2196" i="24"/>
  <c r="W2196" i="24" s="1"/>
  <c r="V1960" i="24"/>
  <c r="W1960" i="24" s="1"/>
  <c r="V2189" i="24"/>
  <c r="W2189" i="24" s="1"/>
  <c r="V152" i="24"/>
  <c r="W152" i="24" s="1"/>
  <c r="V2459" i="24"/>
  <c r="W2459" i="24" s="1"/>
  <c r="V894" i="24"/>
  <c r="W894" i="24" s="1"/>
  <c r="V2421" i="24"/>
  <c r="W2421" i="24" s="1"/>
  <c r="V1095" i="24"/>
  <c r="W1095" i="24" s="1"/>
  <c r="V825" i="24"/>
  <c r="W825" i="24" s="1"/>
  <c r="V1774" i="24"/>
  <c r="W1774" i="24" s="1"/>
  <c r="V1775" i="24"/>
  <c r="W1775" i="24" s="1"/>
  <c r="V1776" i="24"/>
  <c r="W1776" i="24" s="1"/>
  <c r="V970" i="24"/>
  <c r="W970" i="24" s="1"/>
  <c r="V2312" i="24"/>
  <c r="W2312" i="24" s="1"/>
  <c r="V347" i="24"/>
  <c r="W347" i="24" s="1"/>
  <c r="V1383" i="24"/>
  <c r="W1383" i="24" s="1"/>
  <c r="V446" i="24"/>
  <c r="W446" i="24" s="1"/>
  <c r="V1384" i="24"/>
  <c r="W1384" i="24" s="1"/>
  <c r="V447" i="24"/>
  <c r="W447" i="24" s="1"/>
  <c r="V1385" i="24"/>
  <c r="W1385" i="24" s="1"/>
  <c r="V322" i="24"/>
  <c r="W322" i="24" s="1"/>
  <c r="V848" i="24"/>
  <c r="W848" i="24" s="1"/>
  <c r="V65" i="24"/>
  <c r="W65" i="24" s="1"/>
  <c r="V1798" i="24"/>
  <c r="W1798" i="24" s="1"/>
  <c r="V994" i="24"/>
  <c r="W994" i="24" s="1"/>
  <c r="V995" i="24"/>
  <c r="W995" i="24" s="1"/>
  <c r="V996" i="24"/>
  <c r="W996" i="24" s="1"/>
  <c r="V997" i="24"/>
  <c r="W997" i="24" s="1"/>
  <c r="V1799" i="24"/>
  <c r="W1799" i="24" s="1"/>
  <c r="V998" i="24"/>
  <c r="W998" i="24" s="1"/>
  <c r="V999" i="24"/>
  <c r="W999" i="24" s="1"/>
  <c r="V1000" i="24"/>
  <c r="W1000" i="24" s="1"/>
  <c r="V1800" i="24"/>
  <c r="W1800" i="24" s="1"/>
  <c r="V1801" i="24"/>
  <c r="W1801" i="24" s="1"/>
  <c r="V1802" i="24"/>
  <c r="W1802" i="24" s="1"/>
  <c r="V1803" i="24"/>
  <c r="W1803" i="24" s="1"/>
  <c r="V1804" i="24"/>
  <c r="W1804" i="24" s="1"/>
  <c r="V1001" i="24"/>
  <c r="W1001" i="24" s="1"/>
  <c r="V1805" i="24"/>
  <c r="W1805" i="24" s="1"/>
  <c r="V1806" i="24"/>
  <c r="W1806" i="24" s="1"/>
  <c r="V1002" i="24"/>
  <c r="W1002" i="24" s="1"/>
  <c r="V1003" i="24"/>
  <c r="W1003" i="24" s="1"/>
  <c r="V1807" i="24"/>
  <c r="W1807" i="24" s="1"/>
  <c r="V1808" i="24"/>
  <c r="W1808" i="24" s="1"/>
  <c r="V1809" i="24"/>
  <c r="W1809" i="24" s="1"/>
  <c r="V1810" i="24"/>
  <c r="W1810" i="24" s="1"/>
  <c r="V1004" i="24"/>
  <c r="W1004" i="24" s="1"/>
  <c r="V1811" i="24"/>
  <c r="W1811" i="24" s="1"/>
  <c r="V1005" i="24"/>
  <c r="W1005" i="24" s="1"/>
  <c r="V1812" i="24"/>
  <c r="W1812" i="24" s="1"/>
  <c r="V1006" i="24"/>
  <c r="W1006" i="24" s="1"/>
  <c r="V1813" i="24"/>
  <c r="W1813" i="24" s="1"/>
  <c r="V1007" i="24"/>
  <c r="W1007" i="24" s="1"/>
  <c r="V1814" i="24"/>
  <c r="W1814" i="24" s="1"/>
  <c r="V1816" i="24"/>
  <c r="W1816" i="24" s="1"/>
  <c r="V1817" i="24"/>
  <c r="W1817" i="24" s="1"/>
  <c r="V1008" i="24"/>
  <c r="W1008" i="24" s="1"/>
  <c r="V1818" i="24"/>
  <c r="W1818" i="24" s="1"/>
  <c r="V1009" i="24"/>
  <c r="W1009" i="24" s="1"/>
  <c r="V531" i="24"/>
  <c r="W531" i="24" s="1"/>
  <c r="V532" i="24"/>
  <c r="W532" i="24" s="1"/>
  <c r="V533" i="24"/>
  <c r="W533" i="24" s="1"/>
  <c r="V534" i="24"/>
  <c r="W534" i="24" s="1"/>
  <c r="V535" i="24"/>
  <c r="W535" i="24" s="1"/>
  <c r="V536" i="24"/>
  <c r="W536" i="24" s="1"/>
  <c r="V1435" i="24"/>
  <c r="W1435" i="24" s="1"/>
  <c r="V537" i="24"/>
  <c r="W537" i="24" s="1"/>
  <c r="V1436" i="24"/>
  <c r="W1436" i="24" s="1"/>
  <c r="V538" i="24"/>
  <c r="W538" i="24" s="1"/>
  <c r="V539" i="24"/>
  <c r="W539" i="24" s="1"/>
  <c r="V540" i="24"/>
  <c r="W540" i="24" s="1"/>
  <c r="V2450" i="24"/>
  <c r="W2450" i="24" s="1"/>
  <c r="V1437" i="24"/>
  <c r="W1437" i="24" s="1"/>
  <c r="V541" i="24"/>
  <c r="W541" i="24" s="1"/>
  <c r="V542" i="24"/>
  <c r="W542" i="24" s="1"/>
  <c r="V543" i="24"/>
  <c r="W543" i="24" s="1"/>
  <c r="V1438" i="24"/>
  <c r="W1438" i="24" s="1"/>
  <c r="V544" i="24"/>
  <c r="W544" i="24" s="1"/>
  <c r="V1958" i="24"/>
  <c r="W1958" i="24" s="1"/>
  <c r="V545" i="24"/>
  <c r="W545" i="24" s="1"/>
  <c r="V1439" i="24"/>
  <c r="W1439" i="24" s="1"/>
  <c r="V1440" i="24"/>
  <c r="W1440" i="24" s="1"/>
  <c r="V546" i="24"/>
  <c r="W546" i="24" s="1"/>
  <c r="V239" i="24"/>
  <c r="W239" i="24" s="1"/>
  <c r="V1441" i="24"/>
  <c r="W1441" i="24" s="1"/>
  <c r="V547" i="24"/>
  <c r="W547" i="24" s="1"/>
  <c r="V548" i="24"/>
  <c r="W548" i="24" s="1"/>
  <c r="V1442" i="24"/>
  <c r="W1442" i="24" s="1"/>
  <c r="V549" i="24"/>
  <c r="W549" i="24" s="1"/>
  <c r="V550" i="24"/>
  <c r="W550" i="24" s="1"/>
  <c r="V551" i="24"/>
  <c r="W551" i="24" s="1"/>
  <c r="V1443" i="24"/>
  <c r="W1443" i="24" s="1"/>
  <c r="V1444" i="24"/>
  <c r="W1444" i="24" s="1"/>
  <c r="V1445" i="24"/>
  <c r="W1445" i="24" s="1"/>
  <c r="V2451" i="24"/>
  <c r="W2451" i="24" s="1"/>
  <c r="V552" i="24"/>
  <c r="W552" i="24" s="1"/>
  <c r="V1446" i="24"/>
  <c r="W1446" i="24" s="1"/>
  <c r="V1447" i="24"/>
  <c r="W1447" i="24" s="1"/>
  <c r="V1448" i="24"/>
  <c r="W1448" i="24" s="1"/>
  <c r="V553" i="24"/>
  <c r="W553" i="24" s="1"/>
  <c r="V1449" i="24"/>
  <c r="W1449" i="24" s="1"/>
  <c r="V1450" i="24"/>
  <c r="W1450" i="24" s="1"/>
  <c r="V554" i="24"/>
  <c r="W554" i="24" s="1"/>
  <c r="V555" i="24"/>
  <c r="W555" i="24" s="1"/>
  <c r="V1451" i="24"/>
  <c r="W1451" i="24" s="1"/>
  <c r="V1452" i="24"/>
  <c r="W1452" i="24" s="1"/>
  <c r="V1453" i="24"/>
  <c r="W1453" i="24" s="1"/>
  <c r="V1454" i="24"/>
  <c r="W1454" i="24" s="1"/>
  <c r="V556" i="24"/>
  <c r="W556" i="24" s="1"/>
  <c r="V557" i="24"/>
  <c r="W557" i="24" s="1"/>
  <c r="V1455" i="24"/>
  <c r="W1455" i="24" s="1"/>
  <c r="V558" i="24"/>
  <c r="W558" i="24" s="1"/>
  <c r="V1456" i="24"/>
  <c r="W1456" i="24" s="1"/>
  <c r="V559" i="24"/>
  <c r="W559" i="24" s="1"/>
  <c r="V1457" i="24"/>
  <c r="W1457" i="24" s="1"/>
  <c r="V560" i="24"/>
  <c r="W560" i="24" s="1"/>
  <c r="V1458" i="24"/>
  <c r="W1458" i="24" s="1"/>
  <c r="V561" i="24"/>
  <c r="W561" i="24" s="1"/>
  <c r="V562" i="24"/>
  <c r="W562" i="24" s="1"/>
  <c r="V1459" i="24"/>
  <c r="W1459" i="24" s="1"/>
  <c r="V563" i="24"/>
  <c r="W563" i="24" s="1"/>
  <c r="V1460" i="24"/>
  <c r="W1460" i="24" s="1"/>
  <c r="V564" i="24"/>
  <c r="W564" i="24" s="1"/>
  <c r="V1461" i="24"/>
  <c r="W1461" i="24" s="1"/>
  <c r="V565" i="24"/>
  <c r="W565" i="24" s="1"/>
  <c r="V1462" i="24"/>
  <c r="W1462" i="24" s="1"/>
  <c r="V566" i="24"/>
  <c r="W566" i="24" s="1"/>
  <c r="V1463" i="24"/>
  <c r="W1463" i="24" s="1"/>
  <c r="V567" i="24"/>
  <c r="W567" i="24" s="1"/>
  <c r="V568" i="24"/>
  <c r="W568" i="24" s="1"/>
  <c r="V1464" i="24"/>
  <c r="W1464" i="24" s="1"/>
  <c r="V569" i="24"/>
  <c r="W569" i="24" s="1"/>
  <c r="V1662" i="24"/>
  <c r="W1662" i="24" s="1"/>
  <c r="V1663" i="24"/>
  <c r="W1663" i="24" s="1"/>
  <c r="V1684" i="24"/>
  <c r="W1684" i="24" s="1"/>
  <c r="V1685" i="24"/>
  <c r="W1685" i="24" s="1"/>
  <c r="V1328" i="24"/>
  <c r="W1328" i="24" s="1"/>
  <c r="V2363" i="24"/>
  <c r="W2363" i="24" s="1"/>
  <c r="V2481" i="24"/>
  <c r="W2481" i="24" s="1"/>
  <c r="V2362" i="24"/>
  <c r="W2362" i="24" s="1"/>
  <c r="V2078" i="24"/>
  <c r="W2078" i="24" s="1"/>
  <c r="V1759" i="24"/>
  <c r="W1759" i="24" s="1"/>
  <c r="V345" i="24"/>
  <c r="W345" i="24" s="1"/>
  <c r="V422" i="24"/>
  <c r="W422" i="24" s="1"/>
  <c r="V673" i="24"/>
  <c r="W673" i="24" s="1"/>
  <c r="V423" i="24"/>
  <c r="W423" i="24" s="1"/>
  <c r="V1423" i="24"/>
  <c r="W1423" i="24" s="1"/>
  <c r="V1532" i="24"/>
  <c r="W1532" i="24" s="1"/>
  <c r="V681" i="24"/>
  <c r="W681" i="24" s="1"/>
  <c r="V424" i="24"/>
  <c r="W424" i="24" s="1"/>
  <c r="V682" i="24"/>
  <c r="W682" i="24" s="1"/>
  <c r="V1371" i="24"/>
  <c r="W1371" i="24" s="1"/>
  <c r="V2534" i="24"/>
  <c r="W2534" i="24" s="1"/>
  <c r="V2008" i="24"/>
  <c r="W2008" i="24" s="1"/>
  <c r="V2494" i="24"/>
  <c r="W2494" i="24" s="1"/>
  <c r="V1285" i="24"/>
  <c r="W1285" i="24" s="1"/>
  <c r="V1723" i="24"/>
  <c r="W1723" i="24" s="1"/>
  <c r="V1507" i="24"/>
  <c r="W1507" i="24" s="1"/>
  <c r="V648" i="24"/>
  <c r="W648" i="24" s="1"/>
  <c r="V325" i="24"/>
  <c r="W325" i="24" s="1"/>
  <c r="V163" i="24"/>
  <c r="W163" i="24" s="1"/>
  <c r="V164" i="24"/>
  <c r="W164" i="24" s="1"/>
  <c r="V147" i="24"/>
  <c r="W147" i="24" s="1"/>
  <c r="V36" i="24"/>
  <c r="W36" i="24" s="1"/>
  <c r="V21" i="24"/>
  <c r="W21" i="24" s="1"/>
  <c r="V1374" i="24"/>
  <c r="W1374" i="24" s="1"/>
  <c r="V1375" i="24"/>
  <c r="W1375" i="24" s="1"/>
  <c r="V429" i="24"/>
  <c r="W429" i="24" s="1"/>
  <c r="V1282" i="24"/>
  <c r="W1282" i="24" s="1"/>
  <c r="V991" i="24"/>
  <c r="W991" i="24" s="1"/>
  <c r="V646" i="24"/>
  <c r="W646" i="24" s="1"/>
  <c r="V710" i="24"/>
  <c r="W710" i="24" s="1"/>
  <c r="V647" i="24"/>
  <c r="W647" i="24" s="1"/>
  <c r="V715" i="24"/>
  <c r="W715" i="24" s="1"/>
  <c r="V1555" i="24"/>
  <c r="W1555" i="24" s="1"/>
  <c r="V1748" i="24"/>
  <c r="W1748" i="24" s="1"/>
  <c r="V2491" i="24"/>
  <c r="W2491" i="24" s="1"/>
  <c r="V247" i="24"/>
  <c r="W247" i="24" s="1"/>
  <c r="V847" i="24"/>
  <c r="W847" i="24" s="1"/>
  <c r="V680" i="24"/>
  <c r="W680" i="24" s="1"/>
  <c r="V1539" i="24"/>
  <c r="W1539" i="24" s="1"/>
  <c r="V1909" i="24"/>
  <c r="W1909" i="24" s="1"/>
  <c r="V144" i="24"/>
  <c r="W144" i="24" s="1"/>
  <c r="V892" i="24"/>
  <c r="W892" i="24" s="1"/>
  <c r="V878" i="24"/>
  <c r="W878" i="24" s="1"/>
  <c r="V1101" i="24"/>
  <c r="W1101" i="24" s="1"/>
  <c r="V66" i="24"/>
  <c r="W66" i="24" s="1"/>
  <c r="V809" i="24"/>
  <c r="W809" i="24" s="1"/>
  <c r="V808" i="24"/>
  <c r="W808" i="24" s="1"/>
  <c r="V946" i="24"/>
  <c r="W946" i="24" s="1"/>
  <c r="V315" i="24"/>
  <c r="W315" i="24" s="1"/>
  <c r="V1091" i="24"/>
  <c r="W1091" i="24" s="1"/>
  <c r="V686" i="24"/>
  <c r="W686" i="24" s="1"/>
  <c r="V394" i="24"/>
  <c r="W394" i="24" s="1"/>
  <c r="V687" i="24"/>
  <c r="W687" i="24" s="1"/>
  <c r="V395" i="24"/>
  <c r="W395" i="24" s="1"/>
  <c r="V396" i="24"/>
  <c r="W396" i="24" s="1"/>
  <c r="V397" i="24"/>
  <c r="W397" i="24" s="1"/>
  <c r="V1363" i="24"/>
  <c r="W1363" i="24" s="1"/>
  <c r="V688" i="24"/>
  <c r="W688" i="24" s="1"/>
  <c r="V398" i="24"/>
  <c r="W398" i="24" s="1"/>
  <c r="V399" i="24"/>
  <c r="W399" i="24" s="1"/>
  <c r="V400" i="24"/>
  <c r="W400" i="24" s="1"/>
  <c r="V401" i="24"/>
  <c r="W401" i="24" s="1"/>
  <c r="V689" i="24"/>
  <c r="W689" i="24" s="1"/>
  <c r="V402" i="24"/>
  <c r="W402" i="24" s="1"/>
  <c r="V403" i="24"/>
  <c r="W403" i="24" s="1"/>
  <c r="V483" i="24"/>
  <c r="W483" i="24" s="1"/>
  <c r="V404" i="24"/>
  <c r="W404" i="24" s="1"/>
  <c r="V405" i="24"/>
  <c r="W405" i="24" s="1"/>
  <c r="V690" i="24"/>
  <c r="W690" i="24" s="1"/>
  <c r="V406" i="24"/>
  <c r="W406" i="24" s="1"/>
  <c r="V407" i="24"/>
  <c r="W407" i="24" s="1"/>
  <c r="V408" i="24"/>
  <c r="W408" i="24" s="1"/>
  <c r="V409" i="24"/>
  <c r="W409" i="24" s="1"/>
  <c r="V410" i="24"/>
  <c r="W410" i="24" s="1"/>
  <c r="V473" i="24"/>
  <c r="W473" i="24" s="1"/>
  <c r="V411" i="24"/>
  <c r="W411" i="24" s="1"/>
  <c r="V691" i="24"/>
  <c r="W691" i="24" s="1"/>
  <c r="V867" i="24"/>
  <c r="W867" i="24" s="1"/>
  <c r="V942" i="24"/>
  <c r="W942" i="24" s="1"/>
  <c r="V1199" i="24"/>
  <c r="W1199" i="24" s="1"/>
  <c r="V109" i="24"/>
  <c r="W109" i="24" s="1"/>
  <c r="V1256" i="24"/>
  <c r="W1256" i="24" s="1"/>
  <c r="V1370" i="24"/>
  <c r="W1370" i="24" s="1"/>
  <c r="V418" i="24"/>
  <c r="W418" i="24" s="1"/>
  <c r="V1233" i="24"/>
  <c r="W1233" i="24" s="1"/>
  <c r="V530" i="24"/>
  <c r="W530" i="24" s="1"/>
  <c r="V1184" i="24"/>
  <c r="W1184" i="24" s="1"/>
  <c r="V1120" i="24"/>
  <c r="W1120" i="24" s="1"/>
  <c r="V1535" i="24"/>
  <c r="W1535" i="24" s="1"/>
  <c r="V1536" i="24"/>
  <c r="W1536" i="24" s="1"/>
  <c r="V1537" i="24"/>
  <c r="W1537" i="24" s="1"/>
  <c r="V328" i="24"/>
  <c r="W328" i="24" s="1"/>
  <c r="V941" i="24"/>
  <c r="W941" i="24" s="1"/>
  <c r="V2154" i="24"/>
  <c r="W2154" i="24" s="1"/>
  <c r="V2420" i="24"/>
  <c r="W2420" i="24" s="1"/>
  <c r="V1892" i="24"/>
  <c r="W1892" i="24" s="1"/>
  <c r="V1400" i="24"/>
  <c r="W1400" i="24" s="1"/>
  <c r="V480" i="24"/>
  <c r="W480" i="24" s="1"/>
  <c r="V481" i="24"/>
  <c r="W481" i="24" s="1"/>
  <c r="V827" i="24"/>
  <c r="W827" i="24" s="1"/>
  <c r="V1673" i="24"/>
  <c r="W1673" i="24" s="1"/>
  <c r="V1303" i="24"/>
  <c r="W1303" i="24" s="1"/>
  <c r="V295" i="24"/>
  <c r="W295" i="24" s="1"/>
  <c r="V1228" i="24"/>
  <c r="W1228" i="24" s="1"/>
  <c r="V740" i="24"/>
  <c r="W740" i="24" s="1"/>
  <c r="V1264" i="24"/>
  <c r="W1264" i="24" s="1"/>
  <c r="V741" i="24"/>
  <c r="W741" i="24" s="1"/>
  <c r="V742" i="24"/>
  <c r="W742" i="24" s="1"/>
  <c r="V1572" i="24"/>
  <c r="W1572" i="24" s="1"/>
  <c r="V743" i="24"/>
  <c r="W743" i="24" s="1"/>
  <c r="V744" i="24"/>
  <c r="W744" i="24" s="1"/>
  <c r="V1573" i="24"/>
  <c r="W1573" i="24" s="1"/>
  <c r="V1574" i="24"/>
  <c r="W1574" i="24" s="1"/>
  <c r="V1575" i="24"/>
  <c r="W1575" i="24" s="1"/>
  <c r="V1576" i="24"/>
  <c r="W1576" i="24" s="1"/>
  <c r="V745" i="24"/>
  <c r="W745" i="24" s="1"/>
  <c r="V1577" i="24"/>
  <c r="W1577" i="24" s="1"/>
  <c r="V746" i="24"/>
  <c r="W746" i="24" s="1"/>
  <c r="V1578" i="24"/>
  <c r="W1578" i="24" s="1"/>
  <c r="V1579" i="24"/>
  <c r="W1579" i="24" s="1"/>
  <c r="V747" i="24"/>
  <c r="W747" i="24" s="1"/>
  <c r="V748" i="24"/>
  <c r="W748" i="24" s="1"/>
  <c r="V749" i="24"/>
  <c r="W749" i="24" s="1"/>
  <c r="V1580" i="24"/>
  <c r="W1580" i="24" s="1"/>
  <c r="V1754" i="24"/>
  <c r="W1754" i="24" s="1"/>
  <c r="V1581" i="24"/>
  <c r="W1581" i="24" s="1"/>
  <c r="V1582" i="24"/>
  <c r="W1582" i="24" s="1"/>
  <c r="V1583" i="24"/>
  <c r="W1583" i="24" s="1"/>
  <c r="V1584" i="24"/>
  <c r="W1584" i="24" s="1"/>
  <c r="V750" i="24"/>
  <c r="W750" i="24" s="1"/>
  <c r="V1585" i="24"/>
  <c r="W1585" i="24" s="1"/>
  <c r="V751" i="24"/>
  <c r="W751" i="24" s="1"/>
  <c r="V1586" i="24"/>
  <c r="W1586" i="24" s="1"/>
  <c r="V752" i="24"/>
  <c r="W752" i="24" s="1"/>
  <c r="V1587" i="24"/>
  <c r="W1587" i="24" s="1"/>
  <c r="V753" i="24"/>
  <c r="W753" i="24" s="1"/>
  <c r="V1588" i="24"/>
  <c r="W1588" i="24" s="1"/>
  <c r="V754" i="24"/>
  <c r="W754" i="24" s="1"/>
  <c r="V755" i="24"/>
  <c r="W755" i="24" s="1"/>
  <c r="V756" i="24"/>
  <c r="W756" i="24" s="1"/>
  <c r="V2453" i="24"/>
  <c r="W2453" i="24" s="1"/>
  <c r="V1589" i="24"/>
  <c r="W1589" i="24" s="1"/>
  <c r="V757" i="24"/>
  <c r="W757" i="24" s="1"/>
  <c r="V1590" i="24"/>
  <c r="W1590" i="24" s="1"/>
  <c r="V1591" i="24"/>
  <c r="W1591" i="24" s="1"/>
  <c r="V1592" i="24"/>
  <c r="W1592" i="24" s="1"/>
  <c r="V1593" i="24"/>
  <c r="W1593" i="24" s="1"/>
  <c r="V1594" i="24"/>
  <c r="W1594" i="24" s="1"/>
  <c r="V758" i="24"/>
  <c r="W758" i="24" s="1"/>
  <c r="V1595" i="24"/>
  <c r="W1595" i="24" s="1"/>
  <c r="V759" i="24"/>
  <c r="W759" i="24" s="1"/>
  <c r="V1596" i="24"/>
  <c r="W1596" i="24" s="1"/>
  <c r="V760" i="24"/>
  <c r="W760" i="24" s="1"/>
  <c r="V761" i="24"/>
  <c r="W761" i="24" s="1"/>
  <c r="V762" i="24"/>
  <c r="W762" i="24" s="1"/>
  <c r="V1597" i="24"/>
  <c r="W1597" i="24" s="1"/>
  <c r="V1598" i="24"/>
  <c r="W1598" i="24" s="1"/>
  <c r="V763" i="24"/>
  <c r="W763" i="24" s="1"/>
  <c r="V764" i="24"/>
  <c r="W764" i="24" s="1"/>
  <c r="V1599" i="24"/>
  <c r="W1599" i="24" s="1"/>
  <c r="V1600" i="24"/>
  <c r="W1600" i="24" s="1"/>
  <c r="V765" i="24"/>
  <c r="W765" i="24" s="1"/>
  <c r="V1601" i="24"/>
  <c r="W1601" i="24" s="1"/>
  <c r="V1602" i="24"/>
  <c r="W1602" i="24" s="1"/>
  <c r="V1603" i="24"/>
  <c r="W1603" i="24" s="1"/>
  <c r="V766" i="24"/>
  <c r="W766" i="24" s="1"/>
  <c r="V767" i="24"/>
  <c r="W767" i="24" s="1"/>
  <c r="V1604" i="24"/>
  <c r="W1604" i="24" s="1"/>
  <c r="V1605" i="24"/>
  <c r="W1605" i="24" s="1"/>
  <c r="V768" i="24"/>
  <c r="W768" i="24" s="1"/>
  <c r="V1606" i="24"/>
  <c r="W1606" i="24" s="1"/>
  <c r="V1607" i="24"/>
  <c r="W1607" i="24" s="1"/>
  <c r="V769" i="24"/>
  <c r="W769" i="24" s="1"/>
  <c r="V770" i="24"/>
  <c r="W770" i="24" s="1"/>
  <c r="V1608" i="24"/>
  <c r="W1608" i="24" s="1"/>
  <c r="V1609" i="24"/>
  <c r="W1609" i="24" s="1"/>
  <c r="V771" i="24"/>
  <c r="W771" i="24" s="1"/>
  <c r="V772" i="24"/>
  <c r="W772" i="24" s="1"/>
  <c r="V1610" i="24"/>
  <c r="W1610" i="24" s="1"/>
  <c r="V1611" i="24"/>
  <c r="W1611" i="24" s="1"/>
  <c r="V773" i="24"/>
  <c r="W773" i="24" s="1"/>
  <c r="V1612" i="24"/>
  <c r="W1612" i="24" s="1"/>
  <c r="V774" i="24"/>
  <c r="W774" i="24" s="1"/>
  <c r="V1613" i="24"/>
  <c r="W1613" i="24" s="1"/>
  <c r="V1614" i="24"/>
  <c r="W1614" i="24" s="1"/>
  <c r="V1615" i="24"/>
  <c r="W1615" i="24" s="1"/>
  <c r="V775" i="24"/>
  <c r="W775" i="24" s="1"/>
  <c r="V1616" i="24"/>
  <c r="W1616" i="24" s="1"/>
  <c r="V776" i="24"/>
  <c r="W776" i="24" s="1"/>
  <c r="V777" i="24"/>
  <c r="W777" i="24" s="1"/>
  <c r="V778" i="24"/>
  <c r="W778" i="24" s="1"/>
  <c r="V779" i="24"/>
  <c r="W779" i="24" s="1"/>
  <c r="V1617" i="24"/>
  <c r="W1617" i="24" s="1"/>
  <c r="V1618" i="24"/>
  <c r="W1618" i="24" s="1"/>
  <c r="V780" i="24"/>
  <c r="W780" i="24" s="1"/>
  <c r="V1424" i="24"/>
  <c r="W1424" i="24" s="1"/>
  <c r="V1619" i="24"/>
  <c r="W1619" i="24" s="1"/>
  <c r="V781" i="24"/>
  <c r="W781" i="24" s="1"/>
  <c r="V782" i="24"/>
  <c r="W782" i="24" s="1"/>
  <c r="V783" i="24"/>
  <c r="W783" i="24" s="1"/>
  <c r="V784" i="24"/>
  <c r="W784" i="24" s="1"/>
  <c r="V785" i="24"/>
  <c r="W785" i="24" s="1"/>
  <c r="V786" i="24"/>
  <c r="W786" i="24" s="1"/>
  <c r="V787" i="24"/>
  <c r="W787" i="24" s="1"/>
  <c r="V1304" i="24"/>
  <c r="W1304" i="24" s="1"/>
  <c r="V788" i="24"/>
  <c r="W788" i="24" s="1"/>
  <c r="V789" i="24"/>
  <c r="W789" i="24" s="1"/>
  <c r="V790" i="24"/>
  <c r="W790" i="24" s="1"/>
  <c r="V1621" i="24"/>
  <c r="W1621" i="24" s="1"/>
  <c r="V1622" i="24"/>
  <c r="W1622" i="24" s="1"/>
  <c r="V791" i="24"/>
  <c r="W791" i="24" s="1"/>
  <c r="V792" i="24"/>
  <c r="W792" i="24" s="1"/>
  <c r="V1623" i="24"/>
  <c r="W1623" i="24" s="1"/>
  <c r="V1624" i="24"/>
  <c r="W1624" i="24" s="1"/>
  <c r="V793" i="24"/>
  <c r="W793" i="24" s="1"/>
  <c r="V1625" i="24"/>
  <c r="W1625" i="24" s="1"/>
  <c r="V1626" i="24"/>
  <c r="W1626" i="24" s="1"/>
  <c r="V1627" i="24"/>
  <c r="W1627" i="24" s="1"/>
  <c r="V794" i="24"/>
  <c r="W794" i="24" s="1"/>
  <c r="V795" i="24"/>
  <c r="W795" i="24" s="1"/>
  <c r="V1628" i="24"/>
  <c r="W1628" i="24" s="1"/>
  <c r="V796" i="24"/>
  <c r="W796" i="24" s="1"/>
  <c r="V1629" i="24"/>
  <c r="W1629" i="24" s="1"/>
  <c r="V797" i="24"/>
  <c r="W797" i="24" s="1"/>
  <c r="V1630" i="24"/>
  <c r="W1630" i="24" s="1"/>
  <c r="V798" i="24"/>
  <c r="W798" i="24" s="1"/>
  <c r="V1133" i="24"/>
  <c r="W1133" i="24" s="1"/>
  <c r="V1761" i="24"/>
  <c r="W1761" i="24" s="1"/>
  <c r="V1631" i="24"/>
  <c r="W1631" i="24" s="1"/>
  <c r="V1632" i="24"/>
  <c r="W1632" i="24" s="1"/>
  <c r="V1633" i="24"/>
  <c r="W1633" i="24" s="1"/>
  <c r="V1634" i="24"/>
  <c r="W1634" i="24" s="1"/>
  <c r="V799" i="24"/>
  <c r="W799" i="24" s="1"/>
  <c r="V800" i="24"/>
  <c r="W800" i="24" s="1"/>
  <c r="V801" i="24"/>
  <c r="W801" i="24" s="1"/>
  <c r="V1635" i="24"/>
  <c r="W1635" i="24" s="1"/>
  <c r="V1636" i="24"/>
  <c r="W1636" i="24" s="1"/>
  <c r="V802" i="24"/>
  <c r="W802" i="24" s="1"/>
  <c r="V803" i="24"/>
  <c r="W803" i="24" s="1"/>
  <c r="V804" i="24"/>
  <c r="W804" i="24" s="1"/>
  <c r="V1637" i="24"/>
  <c r="W1637" i="24" s="1"/>
  <c r="V1638" i="24"/>
  <c r="W1638" i="24" s="1"/>
  <c r="V1639" i="24"/>
  <c r="W1639" i="24" s="1"/>
  <c r="V805" i="24"/>
  <c r="W805" i="24" s="1"/>
  <c r="V1640" i="24"/>
  <c r="W1640" i="24" s="1"/>
  <c r="V1700" i="24"/>
  <c r="W1700" i="24" s="1"/>
  <c r="V886" i="24"/>
  <c r="W886" i="24" s="1"/>
  <c r="V1701" i="24"/>
  <c r="W1701" i="24" s="1"/>
  <c r="V1702" i="24"/>
  <c r="W1702" i="24" s="1"/>
  <c r="V1703" i="24"/>
  <c r="W1703" i="24" s="1"/>
  <c r="V1704" i="24"/>
  <c r="W1704" i="24" s="1"/>
  <c r="V887" i="24"/>
  <c r="W887" i="24" s="1"/>
  <c r="V1705" i="24"/>
  <c r="W1705" i="24" s="1"/>
  <c r="V1706" i="24"/>
  <c r="W1706" i="24" s="1"/>
  <c r="V888" i="24"/>
  <c r="W888" i="24" s="1"/>
  <c r="V1707" i="24"/>
  <c r="W1707" i="24" s="1"/>
  <c r="V889" i="24"/>
  <c r="W889" i="24" s="1"/>
  <c r="V1708" i="24"/>
  <c r="W1708" i="24" s="1"/>
  <c r="V891" i="24"/>
  <c r="W891" i="24" s="1"/>
  <c r="V1795" i="24"/>
  <c r="W1795" i="24" s="1"/>
  <c r="V61" i="24"/>
  <c r="W61" i="24" s="1"/>
  <c r="V2026" i="24"/>
  <c r="W2026" i="24" s="1"/>
  <c r="V1151" i="24"/>
  <c r="W1151" i="24" s="1"/>
  <c r="V2349" i="24"/>
  <c r="W2349" i="24" s="1"/>
  <c r="V2353" i="24"/>
  <c r="W2353" i="24" s="1"/>
  <c r="V2532" i="24"/>
  <c r="W2532" i="24" s="1"/>
  <c r="V2136" i="24"/>
  <c r="W2136" i="24" s="1"/>
  <c r="V1907" i="24"/>
  <c r="W1907" i="24" s="1"/>
  <c r="V1950" i="24"/>
  <c r="W1950" i="24" s="1"/>
  <c r="V1090" i="24"/>
  <c r="W1090" i="24" s="1"/>
  <c r="V679" i="24"/>
  <c r="W679" i="24" s="1"/>
  <c r="V1538" i="24"/>
  <c r="W1538" i="24" s="1"/>
  <c r="V165" i="24"/>
  <c r="W165" i="24" s="1"/>
  <c r="V922" i="24"/>
  <c r="W922" i="24" s="1"/>
  <c r="V1140" i="24"/>
  <c r="W1140" i="24" s="1"/>
  <c r="V2145" i="24"/>
  <c r="W2145" i="24" s="1"/>
  <c r="V330" i="24"/>
  <c r="W330" i="24" s="1"/>
  <c r="V430" i="24"/>
  <c r="W430" i="24" s="1"/>
  <c r="V431" i="24"/>
  <c r="W431" i="24" s="1"/>
  <c r="V1376" i="24"/>
  <c r="W1376" i="24" s="1"/>
  <c r="V432" i="24"/>
  <c r="W432" i="24" s="1"/>
  <c r="V433" i="24"/>
  <c r="W433" i="24" s="1"/>
  <c r="V1229" i="24"/>
  <c r="W1229" i="24" s="1"/>
  <c r="V434" i="24"/>
  <c r="W434" i="24" s="1"/>
  <c r="V435" i="24"/>
  <c r="W435" i="24" s="1"/>
  <c r="V1377" i="24"/>
  <c r="W1377" i="24" s="1"/>
  <c r="V436" i="24"/>
  <c r="W436" i="24" s="1"/>
  <c r="V437" i="24"/>
  <c r="W437" i="24" s="1"/>
  <c r="V438" i="24"/>
  <c r="W438" i="24" s="1"/>
  <c r="V103" i="24"/>
  <c r="W103" i="24" s="1"/>
  <c r="V2028" i="24"/>
  <c r="W2028" i="24" s="1"/>
  <c r="V265" i="24"/>
  <c r="W265" i="24" s="1"/>
  <c r="V1194" i="24"/>
  <c r="W1194" i="24" s="1"/>
  <c r="V1721" i="24"/>
  <c r="W1721" i="24" s="1"/>
  <c r="V372" i="24"/>
  <c r="W372" i="24" s="1"/>
  <c r="V1341" i="24"/>
  <c r="W1341" i="24" s="1"/>
  <c r="V373" i="24"/>
  <c r="W373" i="24" s="1"/>
  <c r="V1342" i="24"/>
  <c r="W1342" i="24" s="1"/>
  <c r="V1343" i="24"/>
  <c r="W1343" i="24" s="1"/>
  <c r="V374" i="24"/>
  <c r="W374" i="24" s="1"/>
  <c r="V1344" i="24"/>
  <c r="W1344" i="24" s="1"/>
  <c r="V1345" i="24"/>
  <c r="W1345" i="24" s="1"/>
  <c r="V1346" i="24"/>
  <c r="W1346" i="24" s="1"/>
  <c r="V1766" i="24"/>
  <c r="W1766" i="24" s="1"/>
  <c r="V242" i="24"/>
  <c r="W242" i="24" s="1"/>
  <c r="V1894" i="24"/>
  <c r="W1894" i="24" s="1"/>
  <c r="V2474" i="24"/>
  <c r="W2474" i="24" s="1"/>
  <c r="V2446" i="24"/>
  <c r="W2446" i="24" s="1"/>
  <c r="V932" i="24"/>
  <c r="W932" i="24" s="1"/>
  <c r="V129" i="24"/>
  <c r="W129" i="24" s="1"/>
  <c r="V1290" i="24"/>
  <c r="W1290" i="24" s="1"/>
  <c r="V2355" i="24"/>
  <c r="W2355" i="24" s="1"/>
  <c r="V2388" i="24"/>
  <c r="W2388" i="24" s="1"/>
  <c r="V2331" i="24"/>
  <c r="W2331" i="24" s="1"/>
  <c r="V62" i="24"/>
  <c r="W62" i="24" s="1"/>
  <c r="V919" i="24"/>
  <c r="W919" i="24" s="1"/>
  <c r="V1963" i="24"/>
  <c r="W1963" i="24" s="1"/>
  <c r="V2241" i="24"/>
  <c r="W2241" i="24" s="1"/>
  <c r="V1862" i="24"/>
  <c r="W1862" i="24" s="1"/>
  <c r="V1974" i="24"/>
  <c r="W1974" i="24" s="1"/>
  <c r="V1920" i="24"/>
  <c r="W1920" i="24" s="1"/>
  <c r="V2202" i="24"/>
  <c r="W2202" i="24" s="1"/>
  <c r="V2329" i="24"/>
  <c r="W2329" i="24" s="1"/>
  <c r="V1983" i="24"/>
  <c r="W1983" i="24" s="1"/>
  <c r="V2004" i="24"/>
  <c r="W2004" i="24" s="1"/>
  <c r="V2203" i="24"/>
  <c r="W2203" i="24" s="1"/>
  <c r="V2031" i="24"/>
  <c r="W2031" i="24" s="1"/>
  <c r="V2328" i="24"/>
  <c r="W2328" i="24" s="1"/>
  <c r="V1921" i="24"/>
  <c r="W1921" i="24" s="1"/>
  <c r="V2017" i="24"/>
  <c r="W2017" i="24" s="1"/>
  <c r="V2094" i="24"/>
  <c r="W2094" i="24" s="1"/>
  <c r="V2269" i="24"/>
  <c r="W2269" i="24" s="1"/>
  <c r="V1939" i="24"/>
  <c r="W1939" i="24" s="1"/>
  <c r="V2066" i="24"/>
  <c r="W2066" i="24" s="1"/>
  <c r="V2044" i="24"/>
  <c r="W2044" i="24" s="1"/>
  <c r="V2365" i="24"/>
  <c r="W2365" i="24" s="1"/>
  <c r="V2327" i="24"/>
  <c r="W2327" i="24" s="1"/>
  <c r="V1100" i="24"/>
  <c r="W1100" i="24" s="1"/>
  <c r="V2478" i="24"/>
  <c r="W2478" i="24" s="1"/>
  <c r="V1660" i="24"/>
  <c r="W1660" i="24" s="1"/>
  <c r="V2524" i="24"/>
  <c r="W2524" i="24" s="1"/>
  <c r="V1710" i="24"/>
  <c r="W1710" i="24" s="1"/>
  <c r="V2490" i="24"/>
  <c r="W2490" i="24" s="1"/>
  <c r="V2134" i="24"/>
  <c r="W2134" i="24" s="1"/>
  <c r="V2113" i="24"/>
  <c r="W2113" i="24" s="1"/>
  <c r="V2149" i="24"/>
  <c r="W2149" i="24" s="1"/>
  <c r="V2306" i="24"/>
  <c r="W2306" i="24" s="1"/>
  <c r="V2357" i="24"/>
  <c r="W2357" i="24" s="1"/>
  <c r="V2395" i="24"/>
  <c r="W2395" i="24" s="1"/>
  <c r="V1929" i="24"/>
  <c r="W1929" i="24" s="1"/>
  <c r="V2316" i="24"/>
  <c r="W2316" i="24" s="1"/>
  <c r="V2399" i="24"/>
  <c r="W2399" i="24" s="1"/>
  <c r="V1997" i="24"/>
  <c r="W1997" i="24" s="1"/>
  <c r="V299" i="24"/>
  <c r="W299" i="24" s="1"/>
  <c r="V2305" i="24"/>
  <c r="W2305" i="24" s="1"/>
  <c r="V1930" i="24"/>
  <c r="W1930" i="24" s="1"/>
  <c r="V1912" i="24"/>
  <c r="W1912" i="24" s="1"/>
  <c r="V2298" i="24"/>
  <c r="W2298" i="24" s="1"/>
  <c r="V2019" i="24"/>
  <c r="W2019" i="24" s="1"/>
  <c r="V1863" i="24"/>
  <c r="W1863" i="24" s="1"/>
  <c r="V2271" i="24"/>
  <c r="W2271" i="24" s="1"/>
  <c r="V2300" i="24"/>
  <c r="W2300" i="24" s="1"/>
  <c r="V2005" i="24"/>
  <c r="W2005" i="24" s="1"/>
  <c r="V2437" i="24"/>
  <c r="W2437" i="24" s="1"/>
  <c r="V2367" i="24"/>
  <c r="W2367" i="24" s="1"/>
  <c r="V1864" i="24"/>
  <c r="W1864" i="24" s="1"/>
  <c r="V2204" i="24"/>
  <c r="W2204" i="24" s="1"/>
  <c r="V2297" i="24"/>
  <c r="W2297" i="24" s="1"/>
  <c r="V2077" i="24"/>
  <c r="W2077" i="24" s="1"/>
  <c r="V2319" i="24"/>
  <c r="W2319" i="24" s="1"/>
  <c r="V1724" i="24"/>
  <c r="W1724" i="24" s="1"/>
  <c r="V1407" i="24"/>
  <c r="W1407" i="24" s="1"/>
  <c r="V2332" i="24"/>
  <c r="W2332" i="24" s="1"/>
  <c r="V1293" i="24"/>
  <c r="W1293" i="24" s="1"/>
  <c r="V2464" i="24"/>
  <c r="W2464" i="24" s="1"/>
  <c r="V971" i="24"/>
  <c r="W971" i="24" s="1"/>
  <c r="V2463" i="24"/>
  <c r="W2463" i="24" s="1"/>
  <c r="V1110" i="24"/>
  <c r="W1110" i="24" s="1"/>
  <c r="V2156" i="24"/>
  <c r="W2156" i="24" s="1"/>
  <c r="V1139" i="24"/>
  <c r="W1139" i="24" s="1"/>
  <c r="V1338" i="24"/>
  <c r="W1338" i="24" s="1"/>
  <c r="V1339" i="24"/>
  <c r="W1339" i="24" s="1"/>
  <c r="V369" i="24"/>
  <c r="W369" i="24" s="1"/>
  <c r="V370" i="24"/>
  <c r="W370" i="24" s="1"/>
  <c r="V1340" i="24"/>
  <c r="W1340" i="24" s="1"/>
  <c r="V371" i="24"/>
  <c r="W371" i="24" s="1"/>
  <c r="V1288" i="24"/>
  <c r="W1288" i="24" s="1"/>
  <c r="V241" i="24"/>
  <c r="W241" i="24" s="1"/>
  <c r="V1286" i="24"/>
  <c r="W1286" i="24" s="1"/>
  <c r="V254" i="24"/>
  <c r="W254" i="24" s="1"/>
  <c r="V2535" i="24"/>
  <c r="W2535" i="24" s="1"/>
  <c r="V2112" i="24"/>
  <c r="W2112" i="24" s="1"/>
  <c r="V1970" i="24"/>
  <c r="W1970" i="24" s="1"/>
  <c r="V2036" i="24"/>
  <c r="W2036" i="24" s="1"/>
  <c r="V1956" i="24"/>
  <c r="W1956" i="24" s="1"/>
  <c r="V2359" i="24"/>
  <c r="W2359" i="24" s="1"/>
  <c r="V484" i="24"/>
  <c r="W484" i="24" s="1"/>
  <c r="V2021" i="24"/>
  <c r="W2021" i="24" s="1"/>
  <c r="V2245" i="24"/>
  <c r="W2245" i="24" s="1"/>
  <c r="V1873" i="24"/>
  <c r="W1873" i="24" s="1"/>
  <c r="V2135" i="24"/>
  <c r="W2135" i="24" s="1"/>
  <c r="V1394" i="24"/>
  <c r="W1394" i="24" s="1"/>
  <c r="V2137" i="24"/>
  <c r="W2137" i="24" s="1"/>
  <c r="V13" i="24"/>
  <c r="W13" i="24" s="1"/>
  <c r="V1742" i="24"/>
  <c r="W1742" i="24" s="1"/>
  <c r="V137" i="24"/>
  <c r="W137" i="24" s="1"/>
  <c r="V228" i="24"/>
  <c r="W228" i="24" s="1"/>
  <c r="V314" i="24"/>
  <c r="W314" i="24" s="1"/>
  <c r="V390" i="24"/>
  <c r="W390" i="24" s="1"/>
  <c r="V589" i="24"/>
  <c r="W589" i="24" s="1"/>
  <c r="V604" i="24"/>
  <c r="W604" i="24" s="1"/>
  <c r="V605" i="24"/>
  <c r="W605" i="24" s="1"/>
  <c r="V606" i="24"/>
  <c r="W606" i="24" s="1"/>
  <c r="V607" i="24"/>
  <c r="W607" i="24" s="1"/>
  <c r="V608" i="24"/>
  <c r="W608" i="24" s="1"/>
  <c r="V609" i="24"/>
  <c r="W609" i="24" s="1"/>
  <c r="V610" i="24"/>
  <c r="W610" i="24" s="1"/>
  <c r="V611" i="24"/>
  <c r="W611" i="24" s="1"/>
  <c r="V612" i="24"/>
  <c r="W612" i="24" s="1"/>
  <c r="V613" i="24"/>
  <c r="W613" i="24" s="1"/>
  <c r="V590" i="24"/>
  <c r="W590" i="24" s="1"/>
  <c r="V614" i="24"/>
  <c r="W614" i="24" s="1"/>
  <c r="V615" i="24"/>
  <c r="W615" i="24" s="1"/>
  <c r="V616" i="24"/>
  <c r="W616" i="24" s="1"/>
  <c r="V934" i="24"/>
  <c r="W934" i="24" s="1"/>
  <c r="V1235" i="24"/>
  <c r="W1235" i="24" s="1"/>
  <c r="V1230" i="24"/>
  <c r="W1230" i="24" s="1"/>
  <c r="V936" i="24"/>
  <c r="W936" i="24" s="1"/>
  <c r="V297" i="24"/>
  <c r="W297" i="24" s="1"/>
  <c r="V488" i="24"/>
  <c r="W488" i="24" s="1"/>
  <c r="V489" i="24"/>
  <c r="W489" i="24" s="1"/>
  <c r="V490" i="24"/>
  <c r="W490" i="24" s="1"/>
  <c r="V491" i="24"/>
  <c r="W491" i="24" s="1"/>
  <c r="V1395" i="24"/>
  <c r="W1395" i="24" s="1"/>
  <c r="V492" i="24"/>
  <c r="W492" i="24" s="1"/>
  <c r="V493" i="24"/>
  <c r="W493" i="24" s="1"/>
  <c r="V494" i="24"/>
  <c r="W494" i="24" s="1"/>
  <c r="V495" i="24"/>
  <c r="W495" i="24" s="1"/>
  <c r="V496" i="24"/>
  <c r="W496" i="24" s="1"/>
  <c r="V497" i="24"/>
  <c r="W497" i="24" s="1"/>
  <c r="V498" i="24"/>
  <c r="W498" i="24" s="1"/>
  <c r="V499" i="24"/>
  <c r="W499" i="24" s="1"/>
  <c r="V500" i="24"/>
  <c r="W500" i="24" s="1"/>
  <c r="V501" i="24"/>
  <c r="W501" i="24" s="1"/>
  <c r="V1276" i="24"/>
  <c r="W1276" i="24" s="1"/>
  <c r="V199" i="24"/>
  <c r="W199" i="24" s="1"/>
  <c r="V337" i="24"/>
  <c r="W337" i="24" s="1"/>
  <c r="V2193" i="24"/>
  <c r="W2193" i="24" s="1"/>
  <c r="V138" i="24"/>
  <c r="W138" i="24" s="1"/>
  <c r="V951" i="24"/>
  <c r="W951" i="24" s="1"/>
  <c r="V1925" i="24"/>
  <c r="W1925" i="24" s="1"/>
  <c r="V2335" i="24"/>
  <c r="W2335" i="24" s="1"/>
  <c r="V1550" i="24"/>
  <c r="W1550" i="24" s="1"/>
  <c r="V2505" i="24"/>
  <c r="W2505" i="24" s="1"/>
  <c r="V699" i="24"/>
  <c r="W699" i="24" s="1"/>
  <c r="V1889" i="24"/>
  <c r="W1889" i="24" s="1"/>
  <c r="V1551" i="24"/>
  <c r="W1551" i="24" s="1"/>
  <c r="V1357" i="24"/>
  <c r="W1357" i="24" s="1"/>
  <c r="V1358" i="24"/>
  <c r="W1358" i="24" s="1"/>
  <c r="V2157" i="24"/>
  <c r="W2157" i="24" s="1"/>
  <c r="V2097" i="24"/>
  <c r="W2097" i="24" s="1"/>
  <c r="V826" i="24"/>
  <c r="W826" i="24" s="1"/>
  <c r="V1196" i="24"/>
  <c r="W1196" i="24" s="1"/>
  <c r="V81" i="24"/>
  <c r="W81" i="24" s="1"/>
  <c r="V298" i="24"/>
  <c r="W298" i="24" s="1"/>
  <c r="V503" i="24"/>
  <c r="W503" i="24" s="1"/>
  <c r="V1404" i="24"/>
  <c r="W1404" i="24" s="1"/>
  <c r="V700" i="24"/>
  <c r="W700" i="24" s="1"/>
  <c r="V504" i="24"/>
  <c r="W504" i="24" s="1"/>
  <c r="V701" i="24"/>
  <c r="W701" i="24" s="1"/>
  <c r="V505" i="24"/>
  <c r="W505" i="24" s="1"/>
  <c r="V1405" i="24"/>
  <c r="W1405" i="24" s="1"/>
  <c r="V1552" i="24"/>
  <c r="W1552" i="24" s="1"/>
  <c r="V1553" i="24"/>
  <c r="W1553" i="24" s="1"/>
  <c r="V506" i="24"/>
  <c r="W506" i="24" s="1"/>
  <c r="V702" i="24"/>
  <c r="W702" i="24" s="1"/>
  <c r="V507" i="24"/>
  <c r="W507" i="24" s="1"/>
  <c r="V1554" i="24"/>
  <c r="W1554" i="24" s="1"/>
  <c r="V508" i="24"/>
  <c r="W508" i="24" s="1"/>
  <c r="V1351" i="24"/>
  <c r="W1351" i="24" s="1"/>
  <c r="V910" i="24"/>
  <c r="W910" i="24" s="1"/>
  <c r="V828" i="24"/>
  <c r="W828" i="24" s="1"/>
  <c r="V2158" i="24"/>
  <c r="W2158" i="24" s="1"/>
  <c r="V1105" i="24"/>
  <c r="W1105" i="24" s="1"/>
  <c r="V2053" i="24"/>
  <c r="W2053" i="24" s="1"/>
  <c r="V1964" i="24"/>
  <c r="W1964" i="24" s="1"/>
  <c r="V2085" i="24"/>
  <c r="W2085" i="24" s="1"/>
  <c r="V2160" i="24"/>
  <c r="W2160" i="24" s="1"/>
  <c r="V2033" i="24"/>
  <c r="W2033" i="24" s="1"/>
  <c r="V2261" i="24"/>
  <c r="W2261" i="24" s="1"/>
  <c r="V2341" i="24"/>
  <c r="W2341" i="24" s="1"/>
  <c r="V1988" i="24"/>
  <c r="W1988" i="24" s="1"/>
  <c r="V2260" i="24"/>
  <c r="W2260" i="24" s="1"/>
  <c r="V1987" i="24"/>
  <c r="W1987" i="24" s="1"/>
  <c r="V1965" i="24"/>
  <c r="W1965" i="24" s="1"/>
  <c r="V2047" i="24"/>
  <c r="W2047" i="24" s="1"/>
  <c r="V2059" i="24"/>
  <c r="W2059" i="24" s="1"/>
  <c r="V2425" i="24"/>
  <c r="W2425" i="24" s="1"/>
  <c r="V115" i="24"/>
  <c r="W115" i="24" s="1"/>
  <c r="V703" i="24"/>
  <c r="W703" i="24" s="1"/>
  <c r="V704" i="24"/>
  <c r="W704" i="24" s="1"/>
  <c r="V705" i="24"/>
  <c r="W705" i="24" s="1"/>
  <c r="V706" i="24"/>
  <c r="W706" i="24" s="1"/>
  <c r="V707" i="24"/>
  <c r="W707" i="24" s="1"/>
  <c r="V708" i="24"/>
  <c r="W708" i="24" s="1"/>
  <c r="V709" i="24"/>
  <c r="W709" i="24" s="1"/>
  <c r="V1215" i="24"/>
  <c r="W1215" i="24" s="1"/>
  <c r="V911" i="24"/>
  <c r="W911" i="24" s="1"/>
  <c r="V1198" i="24"/>
  <c r="W1198" i="24" s="1"/>
  <c r="V378" i="24"/>
  <c r="W378" i="24" s="1"/>
  <c r="V379" i="24"/>
  <c r="W379" i="24" s="1"/>
  <c r="V1352" i="24"/>
  <c r="W1352" i="24" s="1"/>
  <c r="V380" i="24"/>
  <c r="W380" i="24" s="1"/>
  <c r="V381" i="24"/>
  <c r="W381" i="24" s="1"/>
  <c r="V382" i="24"/>
  <c r="W382" i="24" s="1"/>
  <c r="V1353" i="24"/>
  <c r="W1353" i="24" s="1"/>
  <c r="V383" i="24"/>
  <c r="W383" i="24" s="1"/>
  <c r="V384" i="24"/>
  <c r="W384" i="24" s="1"/>
  <c r="V1355" i="24"/>
  <c r="W1355" i="24" s="1"/>
  <c r="V1334" i="24"/>
  <c r="W1334" i="24" s="1"/>
  <c r="V255" i="24"/>
  <c r="W255" i="24" s="1"/>
  <c r="V206" i="24"/>
  <c r="W206" i="24" s="1"/>
  <c r="V1102" i="24"/>
  <c r="W1102" i="24" s="1"/>
  <c r="V1945" i="24"/>
  <c r="W1945" i="24" s="1"/>
  <c r="V642" i="24"/>
  <c r="W642" i="24" s="1"/>
  <c r="V2092" i="24"/>
  <c r="W2092" i="24" s="1"/>
  <c r="V1218" i="24"/>
  <c r="W1218" i="24" s="1"/>
  <c r="V1166" i="24"/>
  <c r="W1166" i="24" s="1"/>
  <c r="V68" i="24"/>
  <c r="W68" i="24" s="1"/>
  <c r="V592" i="24"/>
  <c r="W592" i="24" s="1"/>
  <c r="V593" i="24"/>
  <c r="W593" i="24" s="1"/>
  <c r="V594" i="24"/>
  <c r="W594" i="24" s="1"/>
  <c r="V595" i="24"/>
  <c r="W595" i="24" s="1"/>
  <c r="V596" i="24"/>
  <c r="W596" i="24" s="1"/>
  <c r="V597" i="24"/>
  <c r="W597" i="24" s="1"/>
  <c r="V598" i="24"/>
  <c r="W598" i="24" s="1"/>
  <c r="V599" i="24"/>
  <c r="W599" i="24" s="1"/>
  <c r="V600" i="24"/>
  <c r="W600" i="24" s="1"/>
  <c r="V601" i="24"/>
  <c r="W601" i="24" s="1"/>
  <c r="V602" i="24"/>
  <c r="W602" i="24" s="1"/>
  <c r="V182" i="24"/>
  <c r="W182" i="24" s="1"/>
  <c r="V2522" i="24"/>
  <c r="W2522" i="24" s="1"/>
  <c r="V2035" i="24"/>
  <c r="W2035" i="24" s="1"/>
  <c r="V1260" i="24"/>
  <c r="W1260" i="24" s="1"/>
  <c r="V1202" i="24"/>
  <c r="W1202" i="24" s="1"/>
  <c r="V1323" i="24"/>
  <c r="W1323" i="24" s="1"/>
  <c r="V320" i="24"/>
  <c r="W320" i="24" s="1"/>
  <c r="V1771" i="24"/>
  <c r="W1771" i="24" s="1"/>
  <c r="V414" i="24"/>
  <c r="W414" i="24" s="1"/>
  <c r="V1364" i="24"/>
  <c r="W1364" i="24" s="1"/>
  <c r="V415" i="24"/>
  <c r="W415" i="24" s="1"/>
  <c r="V1366" i="24"/>
  <c r="W1366" i="24" s="1"/>
  <c r="V416" i="24"/>
  <c r="W416" i="24" s="1"/>
  <c r="V417" i="24"/>
  <c r="W417" i="24" s="1"/>
  <c r="V1367" i="24"/>
  <c r="W1367" i="24" s="1"/>
  <c r="V207" i="24"/>
  <c r="W207" i="24" s="1"/>
  <c r="V208" i="24"/>
  <c r="W208" i="24" s="1"/>
  <c r="V2123" i="24"/>
  <c r="W2123" i="24" s="1"/>
  <c r="V2369" i="24"/>
  <c r="W2369" i="24" s="1"/>
  <c r="V1998" i="24"/>
  <c r="W1998" i="24" s="1"/>
  <c r="V2099" i="24"/>
  <c r="W2099" i="24" s="1"/>
  <c r="V237" i="24"/>
  <c r="W237" i="24" s="1"/>
  <c r="V1906" i="24"/>
  <c r="W1906" i="24" s="1"/>
  <c r="V2288" i="24"/>
  <c r="W2288" i="24" s="1"/>
  <c r="V2120" i="24"/>
  <c r="W2120" i="24" s="1"/>
  <c r="V1861" i="24"/>
  <c r="W1861" i="24" s="1"/>
  <c r="V2477" i="24"/>
  <c r="W2477" i="24" s="1"/>
  <c r="V1396" i="24"/>
  <c r="W1396" i="24" s="1"/>
  <c r="V2049" i="24"/>
  <c r="W2049" i="24" s="1"/>
  <c r="V1880" i="24"/>
  <c r="W1880" i="24" s="1"/>
  <c r="V893" i="24"/>
  <c r="W893" i="24" s="1"/>
  <c r="V1682" i="24"/>
  <c r="W1682" i="24" s="1"/>
  <c r="V1760" i="24"/>
  <c r="W1760" i="24" s="1"/>
  <c r="V1322" i="24"/>
  <c r="W1322" i="24" s="1"/>
  <c r="V570" i="24"/>
  <c r="W570" i="24" s="1"/>
  <c r="V1231" i="24"/>
  <c r="W1231" i="24" s="1"/>
  <c r="V571" i="24"/>
  <c r="W571" i="24" s="1"/>
  <c r="V572" i="24"/>
  <c r="W572" i="24" s="1"/>
  <c r="V573" i="24"/>
  <c r="W573" i="24" s="1"/>
  <c r="V574" i="24"/>
  <c r="W574" i="24" s="1"/>
  <c r="V575" i="24"/>
  <c r="W575" i="24" s="1"/>
  <c r="V200" i="24"/>
  <c r="W200" i="24" s="1"/>
  <c r="V104" i="24"/>
  <c r="W104" i="24" s="1"/>
  <c r="V47" i="24"/>
  <c r="W47" i="24" s="1"/>
  <c r="V877" i="24"/>
  <c r="W877" i="24" s="1"/>
  <c r="V230" i="24"/>
  <c r="W230" i="24" s="1"/>
  <c r="V1157" i="24"/>
  <c r="W1157" i="24" s="1"/>
  <c r="V329" i="24"/>
  <c r="W329" i="24" s="1"/>
  <c r="V1359" i="24"/>
  <c r="W1359" i="24" s="1"/>
  <c r="V387" i="24"/>
  <c r="W387" i="24" s="1"/>
  <c r="V1360" i="24"/>
  <c r="W1360" i="24" s="1"/>
  <c r="V1361" i="24"/>
  <c r="W1361" i="24" s="1"/>
  <c r="V1274" i="24"/>
  <c r="W1274" i="24" s="1"/>
  <c r="V388" i="24"/>
  <c r="W388" i="24" s="1"/>
  <c r="V389" i="24"/>
  <c r="W389" i="24" s="1"/>
  <c r="V1362" i="24"/>
  <c r="W1362" i="24" s="1"/>
  <c r="V714" i="24"/>
  <c r="W714" i="24" s="1"/>
  <c r="V585" i="24"/>
  <c r="W585" i="24" s="1"/>
  <c r="V586" i="24"/>
  <c r="W586" i="24" s="1"/>
  <c r="V1474" i="24"/>
  <c r="W1474" i="24" s="1"/>
  <c r="V587" i="24"/>
  <c r="W587" i="24" s="1"/>
  <c r="V588" i="24"/>
  <c r="W588" i="24" s="1"/>
  <c r="V106" i="24"/>
  <c r="W106" i="24" s="1"/>
  <c r="V108" i="24"/>
  <c r="W108" i="24" s="1"/>
  <c r="V1757" i="24"/>
  <c r="W1757" i="24" s="1"/>
  <c r="V667" i="24"/>
  <c r="W667" i="24" s="1"/>
  <c r="V668" i="24"/>
  <c r="W668" i="24" s="1"/>
  <c r="V669" i="24"/>
  <c r="W669" i="24" s="1"/>
  <c r="V1528" i="24"/>
  <c r="W1528" i="24" s="1"/>
  <c r="V670" i="24"/>
  <c r="W670" i="24" s="1"/>
  <c r="V671" i="24"/>
  <c r="W671" i="24" s="1"/>
  <c r="V11" i="24"/>
  <c r="W11" i="24" s="1"/>
  <c r="V672" i="24"/>
  <c r="W672" i="24" s="1"/>
  <c r="V1529" i="24"/>
  <c r="W1529" i="24" s="1"/>
  <c r="V1530" i="24"/>
  <c r="W1530" i="24" s="1"/>
  <c r="V1152" i="24"/>
  <c r="W1152" i="24" s="1"/>
  <c r="V1153" i="24"/>
  <c r="W1153" i="24" s="1"/>
  <c r="V23" i="24"/>
  <c r="W23" i="24" s="1"/>
  <c r="V232" i="24"/>
  <c r="W232" i="24" s="1"/>
  <c r="V579" i="24"/>
  <c r="W579" i="24" s="1"/>
  <c r="V580" i="24"/>
  <c r="W580" i="24" s="1"/>
  <c r="V581" i="24"/>
  <c r="W581" i="24" s="1"/>
  <c r="V582" i="24"/>
  <c r="W582" i="24" s="1"/>
  <c r="V583" i="24"/>
  <c r="W583" i="24" s="1"/>
  <c r="V584" i="24"/>
  <c r="W584" i="24" s="1"/>
  <c r="V1473" i="24"/>
  <c r="W1473" i="24" s="1"/>
  <c r="V1683" i="24"/>
  <c r="W1683" i="24" s="1"/>
  <c r="V824" i="24"/>
  <c r="W824" i="24" s="1"/>
  <c r="V1641" i="24"/>
  <c r="W1641" i="24" s="1"/>
  <c r="V1934" i="24"/>
  <c r="W1934" i="24" s="1"/>
  <c r="V1642" i="24"/>
  <c r="W1642" i="24" s="1"/>
  <c r="V1643" i="24"/>
  <c r="W1643" i="24" s="1"/>
  <c r="V806" i="24"/>
  <c r="W806" i="24" s="1"/>
  <c r="V807" i="24"/>
  <c r="W807" i="24" s="1"/>
  <c r="V1644" i="24"/>
  <c r="W1644" i="24" s="1"/>
  <c r="V48" i="24"/>
  <c r="W48" i="24" s="1"/>
  <c r="V1137" i="24"/>
  <c r="W1137" i="24" s="1"/>
  <c r="V1138" i="24"/>
  <c r="W1138" i="24" s="1"/>
  <c r="V49" i="24"/>
  <c r="W49" i="24" s="1"/>
  <c r="V2448" i="24"/>
  <c r="W2448" i="24" s="1"/>
  <c r="V323" i="24"/>
  <c r="W323" i="24" s="1"/>
  <c r="V324" i="24"/>
  <c r="W324" i="24" s="1"/>
  <c r="V1200" i="24"/>
  <c r="W1200" i="24" s="1"/>
  <c r="V235" i="24"/>
  <c r="W235" i="24" s="1"/>
  <c r="V122" i="24"/>
  <c r="W122" i="24" s="1"/>
  <c r="V1201" i="24"/>
  <c r="W1201" i="24" s="1"/>
  <c r="V849" i="24"/>
  <c r="W849" i="24" s="1"/>
  <c r="V1664" i="24"/>
  <c r="W1664" i="24" s="1"/>
  <c r="V850" i="24"/>
  <c r="W850" i="24" s="1"/>
  <c r="V851" i="24"/>
  <c r="W851" i="24" s="1"/>
  <c r="V852" i="24"/>
  <c r="W852" i="24" s="1"/>
  <c r="V1665" i="24"/>
  <c r="W1665" i="24" s="1"/>
  <c r="V1666" i="24"/>
  <c r="W1666" i="24" s="1"/>
  <c r="V1667" i="24"/>
  <c r="W1667" i="24" s="1"/>
  <c r="V853" i="24"/>
  <c r="W853" i="24" s="1"/>
  <c r="V1668" i="24"/>
  <c r="W1668" i="24" s="1"/>
  <c r="V854" i="24"/>
  <c r="W854" i="24" s="1"/>
  <c r="V855" i="24"/>
  <c r="W855" i="24" s="1"/>
  <c r="V856" i="24"/>
  <c r="W856" i="24" s="1"/>
  <c r="V857" i="24"/>
  <c r="W857" i="24" s="1"/>
  <c r="V858" i="24"/>
  <c r="W858" i="24" s="1"/>
  <c r="V1669" i="24"/>
  <c r="W1669" i="24" s="1"/>
  <c r="V859" i="24"/>
  <c r="W859" i="24" s="1"/>
  <c r="V860" i="24"/>
  <c r="W860" i="24" s="1"/>
  <c r="V861" i="24"/>
  <c r="W861" i="24" s="1"/>
  <c r="V862" i="24"/>
  <c r="W862" i="24" s="1"/>
  <c r="V1670" i="24"/>
  <c r="W1670" i="24" s="1"/>
  <c r="V1671" i="24"/>
  <c r="W1671" i="24" s="1"/>
  <c r="V863" i="24"/>
  <c r="W863" i="24" s="1"/>
  <c r="V864" i="24"/>
  <c r="W864" i="24" s="1"/>
  <c r="V140" i="24"/>
  <c r="W140" i="24" s="1"/>
  <c r="V141" i="24"/>
  <c r="W141" i="24" s="1"/>
  <c r="V1207" i="24"/>
  <c r="W1207" i="24" s="1"/>
  <c r="V2386" i="24"/>
  <c r="W2386" i="24" s="1"/>
  <c r="V2398" i="24"/>
  <c r="W2398" i="24" s="1"/>
  <c r="V2208" i="24"/>
  <c r="W2208" i="24" s="1"/>
  <c r="V1940" i="24"/>
  <c r="W1940" i="24" s="1"/>
  <c r="V1796" i="24"/>
  <c r="W1796" i="24" s="1"/>
  <c r="V2345" i="24"/>
  <c r="W2345" i="24" s="1"/>
  <c r="V2284" i="24"/>
  <c r="W2284" i="24" s="1"/>
  <c r="V2397" i="24"/>
  <c r="W2397" i="24" s="1"/>
  <c r="V2358" i="24"/>
  <c r="W2358" i="24" s="1"/>
  <c r="V67" i="24"/>
  <c r="W67" i="24" s="1"/>
  <c r="V167" i="24"/>
  <c r="W167" i="24" s="1"/>
  <c r="V1219" i="24"/>
  <c r="W1219" i="24" s="1"/>
  <c r="V168" i="24"/>
  <c r="W168" i="24" s="1"/>
  <c r="V169" i="24"/>
  <c r="W169" i="24" s="1"/>
  <c r="V170" i="24"/>
  <c r="W170" i="24" s="1"/>
  <c r="V171" i="24"/>
  <c r="W171" i="24" s="1"/>
  <c r="V172" i="24"/>
  <c r="W172" i="24" s="1"/>
  <c r="V173" i="24"/>
  <c r="W173" i="24" s="1"/>
  <c r="V2368" i="24"/>
  <c r="W2368" i="24" s="1"/>
  <c r="V2185" i="24"/>
  <c r="W2185" i="24" s="1"/>
  <c r="V2374" i="24"/>
  <c r="W2374" i="24" s="1"/>
  <c r="V2250" i="24"/>
  <c r="W2250" i="24" s="1"/>
  <c r="V2197" i="24"/>
  <c r="W2197" i="24" s="1"/>
  <c r="V1959" i="24"/>
  <c r="W1959" i="24" s="1"/>
  <c r="V2043" i="24"/>
  <c r="W2043" i="24" s="1"/>
  <c r="V2267" i="24"/>
  <c r="W2267" i="24" s="1"/>
  <c r="V1859" i="24"/>
  <c r="W1859" i="24" s="1"/>
  <c r="V1291" i="24"/>
  <c r="W1291" i="24" s="1"/>
  <c r="V1860" i="24"/>
  <c r="W1860" i="24" s="1"/>
  <c r="V2268" i="24"/>
  <c r="W2268" i="24" s="1"/>
  <c r="V2171" i="24"/>
  <c r="W2171" i="24" s="1"/>
  <c r="V2375" i="24"/>
  <c r="W2375" i="24" s="1"/>
  <c r="V2029" i="24"/>
  <c r="W2029" i="24" s="1"/>
  <c r="V2143" i="24"/>
  <c r="W2143" i="24" s="1"/>
  <c r="V2238" i="24"/>
  <c r="W2238" i="24" s="1"/>
  <c r="V2056" i="24"/>
  <c r="W2056" i="24" s="1"/>
  <c r="V2215" i="24"/>
  <c r="W2215" i="24" s="1"/>
  <c r="V2401" i="24"/>
  <c r="W2401" i="24" s="1"/>
  <c r="V2383" i="24"/>
  <c r="W2383" i="24" s="1"/>
  <c r="V2002" i="24"/>
  <c r="W2002" i="24" s="1"/>
  <c r="V2011" i="24"/>
  <c r="W2011" i="24" s="1"/>
  <c r="V2105" i="24"/>
  <c r="W2105" i="24" s="1"/>
  <c r="V2118" i="24"/>
  <c r="W2118" i="24" s="1"/>
  <c r="V1935" i="24"/>
  <c r="W1935" i="24" s="1"/>
  <c r="V2228" i="24"/>
  <c r="W2228" i="24" s="1"/>
  <c r="V2405" i="24"/>
  <c r="W2405" i="24" s="1"/>
  <c r="V2296" i="24"/>
  <c r="W2296" i="24" s="1"/>
  <c r="V2372" i="24"/>
  <c r="W2372" i="24" s="1"/>
  <c r="V2402" i="24"/>
  <c r="W2402" i="24" s="1"/>
  <c r="V2168" i="24"/>
  <c r="W2168" i="24" s="1"/>
  <c r="V2039" i="24"/>
  <c r="W2039" i="24" s="1"/>
  <c r="V2190" i="24"/>
  <c r="W2190" i="24" s="1"/>
  <c r="V2014" i="24"/>
  <c r="W2014" i="24" s="1"/>
  <c r="V2003" i="24"/>
  <c r="W2003" i="24" s="1"/>
  <c r="V2373" i="24"/>
  <c r="W2373" i="24" s="1"/>
  <c r="V2074" i="24"/>
  <c r="W2074" i="24" s="1"/>
  <c r="V2174" i="24"/>
  <c r="W2174" i="24" s="1"/>
  <c r="V2030" i="24"/>
  <c r="W2030" i="24" s="1"/>
  <c r="V2141" i="24"/>
  <c r="W2141" i="24" s="1"/>
  <c r="V2184" i="24"/>
  <c r="W2184" i="24" s="1"/>
  <c r="V2324" i="24"/>
  <c r="W2324" i="24" s="1"/>
  <c r="V2073" i="24"/>
  <c r="W2073" i="24" s="1"/>
  <c r="V2015" i="24"/>
  <c r="W2015" i="24" s="1"/>
  <c r="V1158" i="24"/>
  <c r="W1158" i="24" s="1"/>
  <c r="V1928" i="24"/>
  <c r="W1928" i="24" s="1"/>
  <c r="V2199" i="24"/>
  <c r="W2199" i="24" s="1"/>
  <c r="V1981" i="24"/>
  <c r="W1981" i="24" s="1"/>
  <c r="V2172" i="24"/>
  <c r="W2172" i="24" s="1"/>
  <c r="V2393" i="24"/>
  <c r="W2393" i="24" s="1"/>
  <c r="V2230" i="24"/>
  <c r="W2230" i="24" s="1"/>
  <c r="V2436" i="24"/>
  <c r="W2436" i="24" s="1"/>
  <c r="V2351" i="24"/>
  <c r="W2351" i="24" s="1"/>
  <c r="V2400" i="24"/>
  <c r="W2400" i="24" s="1"/>
  <c r="V2314" i="24"/>
  <c r="W2314" i="24" s="1"/>
  <c r="V2072" i="24"/>
  <c r="W2072" i="24" s="1"/>
  <c r="V2063" i="24"/>
  <c r="W2063" i="24" s="1"/>
  <c r="V2070" i="24"/>
  <c r="W2070" i="24" s="1"/>
  <c r="V2114" i="24"/>
  <c r="W2114" i="24" s="1"/>
  <c r="V1994" i="24"/>
  <c r="W1994" i="24" s="1"/>
  <c r="V2041" i="24"/>
  <c r="W2041" i="24" s="1"/>
  <c r="V2142" i="24"/>
  <c r="W2142" i="24" s="1"/>
  <c r="V2343" i="24"/>
  <c r="W2343" i="24" s="1"/>
  <c r="V2130" i="24"/>
  <c r="W2130" i="24" s="1"/>
  <c r="V2404" i="24"/>
  <c r="W2404" i="24" s="1"/>
  <c r="V2443" i="24"/>
  <c r="W2443" i="24" s="1"/>
  <c r="V1976" i="24"/>
  <c r="W1976" i="24" s="1"/>
  <c r="V2198" i="24"/>
  <c r="W2198" i="24" s="1"/>
  <c r="V1973" i="24"/>
  <c r="W1973" i="24" s="1"/>
  <c r="V2173" i="24"/>
  <c r="W2173" i="24" s="1"/>
  <c r="V1857" i="24"/>
  <c r="W1857" i="24" s="1"/>
  <c r="V2140" i="24"/>
  <c r="W2140" i="24" s="1"/>
  <c r="V2213" i="24"/>
  <c r="W2213" i="24" s="1"/>
  <c r="V2040" i="24"/>
  <c r="W2040" i="24" s="1"/>
  <c r="V2001" i="24"/>
  <c r="W2001" i="24" s="1"/>
  <c r="V2403" i="24"/>
  <c r="W2403" i="24" s="1"/>
  <c r="V148" i="24"/>
  <c r="W148" i="24" s="1"/>
  <c r="V149" i="24"/>
  <c r="W149" i="24" s="1"/>
  <c r="V1214" i="24"/>
  <c r="W1214" i="24" s="1"/>
  <c r="V150" i="24"/>
  <c r="W150" i="24" s="1"/>
  <c r="V151" i="24"/>
  <c r="W151" i="24" s="1"/>
  <c r="V268" i="24"/>
  <c r="W268" i="24" s="1"/>
  <c r="V269" i="24"/>
  <c r="W269" i="24" s="1"/>
  <c r="V270" i="24"/>
  <c r="W270" i="24" s="1"/>
  <c r="V271" i="24"/>
  <c r="W271" i="24" s="1"/>
  <c r="V272" i="24"/>
  <c r="W272" i="24" s="1"/>
  <c r="V273" i="24"/>
  <c r="W273" i="24" s="1"/>
  <c r="V274" i="24"/>
  <c r="W274" i="24" s="1"/>
  <c r="V1294" i="24"/>
  <c r="W1294" i="24" s="1"/>
  <c r="V266" i="24"/>
  <c r="W266" i="24" s="1"/>
  <c r="V275" i="24"/>
  <c r="W275" i="24" s="1"/>
  <c r="V276" i="24"/>
  <c r="W276" i="24" s="1"/>
  <c r="V277" i="24"/>
  <c r="W277" i="24" s="1"/>
  <c r="V278" i="24"/>
  <c r="W278" i="24" s="1"/>
  <c r="V279" i="24"/>
  <c r="W279" i="24" s="1"/>
  <c r="V280" i="24"/>
  <c r="W280" i="24" s="1"/>
  <c r="V281" i="24"/>
  <c r="W281" i="24" s="1"/>
  <c r="V282" i="24"/>
  <c r="W282" i="24" s="1"/>
  <c r="V283" i="24"/>
  <c r="W283" i="24" s="1"/>
  <c r="V284" i="24"/>
  <c r="W284" i="24" s="1"/>
  <c r="V285" i="24"/>
  <c r="W285" i="24" s="1"/>
  <c r="V1295" i="24"/>
  <c r="W1295" i="24" s="1"/>
  <c r="V286" i="24"/>
  <c r="W286" i="24" s="1"/>
  <c r="V287" i="24"/>
  <c r="W287" i="24" s="1"/>
  <c r="V288" i="24"/>
  <c r="W288" i="24" s="1"/>
  <c r="V289" i="24"/>
  <c r="W289" i="24" s="1"/>
  <c r="V1296" i="24"/>
  <c r="W1296" i="24" s="1"/>
  <c r="V290" i="24"/>
  <c r="W290" i="24" s="1"/>
  <c r="V291" i="24"/>
  <c r="W291" i="24" s="1"/>
  <c r="V292" i="24"/>
  <c r="W292" i="24" s="1"/>
  <c r="V1297" i="24"/>
  <c r="W1297" i="24" s="1"/>
  <c r="V293" i="24"/>
  <c r="W293" i="24" s="1"/>
  <c r="V294" i="24"/>
  <c r="W294" i="24" s="1"/>
  <c r="V2162" i="24"/>
  <c r="W2162" i="24" s="1"/>
  <c r="V2440" i="24"/>
  <c r="W2440" i="24" s="1"/>
  <c r="V931" i="24"/>
  <c r="W931" i="24" s="1"/>
  <c r="V110" i="24"/>
  <c r="W110" i="24" s="1"/>
  <c r="V111" i="24"/>
  <c r="W111" i="24" s="1"/>
  <c r="V1722" i="24"/>
  <c r="W1722" i="24" s="1"/>
  <c r="V1192" i="24"/>
  <c r="W1192" i="24" s="1"/>
  <c r="V1737" i="24"/>
  <c r="W1737" i="24" s="1"/>
  <c r="V112" i="24"/>
  <c r="W112" i="24" s="1"/>
  <c r="V2510" i="24"/>
  <c r="W2510" i="24" s="1"/>
  <c r="V2485" i="24"/>
  <c r="W2485" i="24" s="1"/>
  <c r="V123" i="24"/>
  <c r="W123" i="24" s="1"/>
  <c r="V124" i="24"/>
  <c r="W124" i="24" s="1"/>
  <c r="V125" i="24"/>
  <c r="W125" i="24" s="1"/>
  <c r="V126" i="24"/>
  <c r="W126" i="24" s="1"/>
  <c r="V127" i="24"/>
  <c r="W127" i="24" s="1"/>
  <c r="V128" i="24"/>
  <c r="W128" i="24" s="1"/>
  <c r="V866" i="24"/>
  <c r="W866" i="24" s="1"/>
  <c r="V961" i="24"/>
  <c r="W961" i="24" s="1"/>
  <c r="V1675" i="24"/>
  <c r="W1675" i="24" s="1"/>
  <c r="V1676" i="24"/>
  <c r="W1676" i="24" s="1"/>
  <c r="V1764" i="24"/>
  <c r="W1764" i="24" s="1"/>
  <c r="V929" i="24"/>
  <c r="W929" i="24" s="1"/>
  <c r="V930" i="24"/>
  <c r="W930" i="24" s="1"/>
  <c r="V1167" i="24"/>
  <c r="W1167" i="24" s="1"/>
  <c r="V937" i="24"/>
  <c r="W937" i="24" s="1"/>
  <c r="V1168" i="24"/>
  <c r="W1168" i="24" s="1"/>
  <c r="V84" i="24"/>
  <c r="W84" i="24" s="1"/>
  <c r="V1169" i="24"/>
  <c r="W1169" i="24" s="1"/>
  <c r="V85" i="24"/>
  <c r="W85" i="24" s="1"/>
  <c r="V1170" i="24"/>
  <c r="W1170" i="24" s="1"/>
  <c r="V1237" i="24"/>
  <c r="W1237" i="24" s="1"/>
  <c r="V86" i="24"/>
  <c r="W86" i="24" s="1"/>
  <c r="V87" i="24"/>
  <c r="W87" i="24" s="1"/>
  <c r="V88" i="24"/>
  <c r="W88" i="24" s="1"/>
  <c r="V1171" i="24"/>
  <c r="W1171" i="24" s="1"/>
  <c r="V89" i="24"/>
  <c r="W89" i="24" s="1"/>
  <c r="V938" i="24"/>
  <c r="W938" i="24" s="1"/>
  <c r="V1172" i="24"/>
  <c r="W1172" i="24" s="1"/>
  <c r="V939" i="24"/>
  <c r="W939" i="24" s="1"/>
  <c r="V1173" i="24"/>
  <c r="W1173" i="24" s="1"/>
  <c r="V1174" i="24"/>
  <c r="W1174" i="24" s="1"/>
  <c r="V90" i="24"/>
  <c r="W90" i="24" s="1"/>
  <c r="V1175" i="24"/>
  <c r="W1175" i="24" s="1"/>
  <c r="V196" i="24"/>
  <c r="W196" i="24" s="1"/>
  <c r="V1176" i="24"/>
  <c r="W1176" i="24" s="1"/>
  <c r="V91" i="24"/>
  <c r="W91" i="24" s="1"/>
  <c r="V197" i="24"/>
  <c r="W197" i="24" s="1"/>
  <c r="V940" i="24"/>
  <c r="W940" i="24" s="1"/>
  <c r="V183" i="24"/>
  <c r="W183" i="24" s="1"/>
  <c r="V92" i="24"/>
  <c r="W92" i="24" s="1"/>
  <c r="V1236" i="24"/>
  <c r="W1236" i="24" s="1"/>
  <c r="V1238" i="24"/>
  <c r="W1238" i="24" s="1"/>
  <c r="V93" i="24"/>
  <c r="W93" i="24" s="1"/>
  <c r="V1211" i="24"/>
  <c r="W1211" i="24" s="1"/>
  <c r="V94" i="24"/>
  <c r="W94" i="24" s="1"/>
  <c r="V95" i="24"/>
  <c r="W95" i="24" s="1"/>
  <c r="V1178" i="24"/>
  <c r="W1178" i="24" s="1"/>
  <c r="V96" i="24"/>
  <c r="W96" i="24" s="1"/>
  <c r="V1179" i="24"/>
  <c r="W1179" i="24" s="1"/>
  <c r="V2447" i="24"/>
  <c r="W2447" i="24" s="1"/>
  <c r="V107" i="24"/>
  <c r="W107" i="24" s="1"/>
  <c r="V1188" i="24"/>
  <c r="W1188" i="24" s="1"/>
  <c r="V1189" i="24"/>
  <c r="W1189" i="24" s="1"/>
  <c r="V1190" i="24"/>
  <c r="W1190" i="24" s="1"/>
  <c r="V1733" i="24"/>
  <c r="W1733" i="24" s="1"/>
  <c r="V1734" i="24"/>
  <c r="W1734" i="24" s="1"/>
  <c r="V926" i="24"/>
  <c r="W926" i="24" s="1"/>
  <c r="V1735" i="24"/>
  <c r="W1735" i="24" s="1"/>
  <c r="V1736" i="24"/>
  <c r="W1736" i="24" s="1"/>
  <c r="V927" i="24"/>
  <c r="W927" i="24" s="1"/>
  <c r="V14" i="24"/>
  <c r="W14" i="24" s="1"/>
  <c r="V15" i="24"/>
  <c r="W15" i="24" s="1"/>
  <c r="V1893" i="24"/>
  <c r="W1893" i="24" s="1"/>
  <c r="V189" i="24"/>
  <c r="W189" i="24" s="1"/>
  <c r="V1244" i="24"/>
  <c r="W1244" i="24" s="1"/>
  <c r="V1245" i="24"/>
  <c r="W1245" i="24" s="1"/>
  <c r="V1246" i="24"/>
  <c r="W1246" i="24" s="1"/>
  <c r="V1010" i="24"/>
  <c r="W1010" i="24" s="1"/>
  <c r="V1378" i="24"/>
  <c r="W1378" i="24" s="1"/>
  <c r="V1819" i="24"/>
  <c r="W1819" i="24" s="1"/>
  <c r="V1820" i="24"/>
  <c r="W1820" i="24" s="1"/>
  <c r="V1821" i="24"/>
  <c r="W1821" i="24" s="1"/>
  <c r="V1011" i="24"/>
  <c r="W1011" i="24" s="1"/>
  <c r="V1012" i="24"/>
  <c r="W1012" i="24" s="1"/>
  <c r="V1013" i="24"/>
  <c r="W1013" i="24" s="1"/>
  <c r="V1822" i="24"/>
  <c r="W1822" i="24" s="1"/>
  <c r="V1014" i="24"/>
  <c r="W1014" i="24" s="1"/>
  <c r="V1015" i="24"/>
  <c r="W1015" i="24" s="1"/>
  <c r="V1823" i="24"/>
  <c r="W1823" i="24" s="1"/>
  <c r="V1016" i="24"/>
  <c r="W1016" i="24" s="1"/>
  <c r="V1017" i="24"/>
  <c r="W1017" i="24" s="1"/>
  <c r="V1018" i="24"/>
  <c r="W1018" i="24" s="1"/>
  <c r="V1019" i="24"/>
  <c r="W1019" i="24" s="1"/>
  <c r="V1020" i="24"/>
  <c r="W1020" i="24" s="1"/>
  <c r="V1021" i="24"/>
  <c r="W1021" i="24" s="1"/>
  <c r="V1022" i="24"/>
  <c r="W1022" i="24" s="1"/>
  <c r="V1023" i="24"/>
  <c r="W1023" i="24" s="1"/>
  <c r="V1024" i="24"/>
  <c r="W1024" i="24" s="1"/>
  <c r="V1025" i="24"/>
  <c r="W1025" i="24" s="1"/>
  <c r="V1026" i="24"/>
  <c r="W1026" i="24" s="1"/>
  <c r="V1824" i="24"/>
  <c r="W1824" i="24" s="1"/>
  <c r="V1825" i="24"/>
  <c r="W1825" i="24" s="1"/>
  <c r="V1027" i="24"/>
  <c r="W1027" i="24" s="1"/>
  <c r="V1826" i="24"/>
  <c r="W1826" i="24" s="1"/>
  <c r="V1028" i="24"/>
  <c r="W1028" i="24" s="1"/>
  <c r="V1029" i="24"/>
  <c r="W1029" i="24" s="1"/>
  <c r="V1827" i="24"/>
  <c r="W1827" i="24" s="1"/>
  <c r="V419" i="24"/>
  <c r="W419" i="24" s="1"/>
  <c r="V1030" i="24"/>
  <c r="W1030" i="24" s="1"/>
  <c r="V1828" i="24"/>
  <c r="W1828" i="24" s="1"/>
  <c r="V1031" i="24"/>
  <c r="W1031" i="24" s="1"/>
  <c r="V1032" i="24"/>
  <c r="W1032" i="24" s="1"/>
  <c r="V1829" i="24"/>
  <c r="W1829" i="24" s="1"/>
  <c r="V1033" i="24"/>
  <c r="W1033" i="24" s="1"/>
  <c r="V1034" i="24"/>
  <c r="W1034" i="24" s="1"/>
  <c r="V1830" i="24"/>
  <c r="W1830" i="24" s="1"/>
  <c r="V1035" i="24"/>
  <c r="W1035" i="24" s="1"/>
  <c r="V1036" i="24"/>
  <c r="W1036" i="24" s="1"/>
  <c r="V1037" i="24"/>
  <c r="W1037" i="24" s="1"/>
  <c r="V1831" i="24"/>
  <c r="W1831" i="24" s="1"/>
  <c r="V1038" i="24"/>
  <c r="W1038" i="24" s="1"/>
  <c r="V1832" i="24"/>
  <c r="W1832" i="24" s="1"/>
  <c r="V1833" i="24"/>
  <c r="W1833" i="24" s="1"/>
  <c r="V1039" i="24"/>
  <c r="W1039" i="24" s="1"/>
  <c r="V1040" i="24"/>
  <c r="W1040" i="24" s="1"/>
  <c r="V1041" i="24"/>
  <c r="W1041" i="24" s="1"/>
  <c r="V1834" i="24"/>
  <c r="W1834" i="24" s="1"/>
  <c r="V1042" i="24"/>
  <c r="W1042" i="24" s="1"/>
  <c r="V1043" i="24"/>
  <c r="W1043" i="24" s="1"/>
  <c r="V2471" i="24"/>
  <c r="W2471" i="24" s="1"/>
  <c r="V1835" i="24"/>
  <c r="W1835" i="24" s="1"/>
  <c r="V1044" i="24"/>
  <c r="W1044" i="24" s="1"/>
  <c r="V1045" i="24"/>
  <c r="W1045" i="24" s="1"/>
  <c r="V1046" i="24"/>
  <c r="W1046" i="24" s="1"/>
  <c r="V1047" i="24"/>
  <c r="W1047" i="24" s="1"/>
  <c r="V1836" i="24"/>
  <c r="W1836" i="24" s="1"/>
  <c r="V1837" i="24"/>
  <c r="W1837" i="24" s="1"/>
  <c r="V1048" i="24"/>
  <c r="W1048" i="24" s="1"/>
  <c r="V1049" i="24"/>
  <c r="W1049" i="24" s="1"/>
  <c r="V2472" i="24"/>
  <c r="W2472" i="24" s="1"/>
  <c r="V1838" i="24"/>
  <c r="W1838" i="24" s="1"/>
  <c r="V1050" i="24"/>
  <c r="W1050" i="24" s="1"/>
  <c r="V1051" i="24"/>
  <c r="W1051" i="24" s="1"/>
  <c r="V1052" i="24"/>
  <c r="W1052" i="24" s="1"/>
  <c r="V1053" i="24"/>
  <c r="W1053" i="24" s="1"/>
  <c r="V1054" i="24"/>
  <c r="W1054" i="24" s="1"/>
  <c r="V1055" i="24"/>
  <c r="W1055" i="24" s="1"/>
  <c r="V1056" i="24"/>
  <c r="W1056" i="24" s="1"/>
  <c r="V1057" i="24"/>
  <c r="W1057" i="24" s="1"/>
  <c r="V1058" i="24"/>
  <c r="W1058" i="24" s="1"/>
  <c r="V1059" i="24"/>
  <c r="W1059" i="24" s="1"/>
  <c r="V1060" i="24"/>
  <c r="W1060" i="24" s="1"/>
  <c r="V1061" i="24"/>
  <c r="W1061" i="24" s="1"/>
  <c r="V1062" i="24"/>
  <c r="W1062" i="24" s="1"/>
  <c r="V1063" i="24"/>
  <c r="W1063" i="24" s="1"/>
  <c r="V1839" i="24"/>
  <c r="W1839" i="24" s="1"/>
  <c r="V1064" i="24"/>
  <c r="W1064" i="24" s="1"/>
  <c r="V1065" i="24"/>
  <c r="W1065" i="24" s="1"/>
  <c r="V1840" i="24"/>
  <c r="W1840" i="24" s="1"/>
  <c r="V1066" i="24"/>
  <c r="W1066" i="24" s="1"/>
  <c r="V1067" i="24"/>
  <c r="W1067" i="24" s="1"/>
  <c r="V1068" i="24"/>
  <c r="W1068" i="24" s="1"/>
  <c r="V1069" i="24"/>
  <c r="W1069" i="24" s="1"/>
  <c r="V1070" i="24"/>
  <c r="W1070" i="24" s="1"/>
  <c r="V1071" i="24"/>
  <c r="W1071" i="24" s="1"/>
  <c r="V1842" i="24"/>
  <c r="W1842" i="24" s="1"/>
  <c r="V1072" i="24"/>
  <c r="W1072" i="24" s="1"/>
  <c r="V1073" i="24"/>
  <c r="W1073" i="24" s="1"/>
  <c r="V1074" i="24"/>
  <c r="W1074" i="24" s="1"/>
  <c r="V1075" i="24"/>
  <c r="W1075" i="24" s="1"/>
  <c r="V1076" i="24"/>
  <c r="W1076" i="24" s="1"/>
  <c r="V1408" i="24"/>
  <c r="W1408" i="24" s="1"/>
  <c r="V1077" i="24"/>
  <c r="W1077" i="24" s="1"/>
  <c r="V1078" i="24"/>
  <c r="W1078" i="24" s="1"/>
  <c r="V1079" i="24"/>
  <c r="W1079" i="24" s="1"/>
  <c r="V1080" i="24"/>
  <c r="W1080" i="24" s="1"/>
  <c r="V1081" i="24"/>
  <c r="W1081" i="24" s="1"/>
  <c r="V1082" i="24"/>
  <c r="W1082" i="24" s="1"/>
  <c r="V1083" i="24"/>
  <c r="W1083" i="24" s="1"/>
  <c r="V1084" i="24"/>
  <c r="W1084" i="24" s="1"/>
  <c r="V1085" i="24"/>
  <c r="W1085" i="24" s="1"/>
  <c r="V1086" i="24"/>
  <c r="W1086" i="24" s="1"/>
  <c r="V1087" i="24"/>
  <c r="W1087" i="24" s="1"/>
  <c r="V1088" i="24"/>
  <c r="W1088" i="24" s="1"/>
  <c r="V1843" i="24"/>
  <c r="W1843" i="24" s="1"/>
  <c r="V1661" i="24"/>
  <c r="W1661" i="24" s="1"/>
  <c r="V2291" i="24"/>
  <c r="W2291" i="24" s="1"/>
  <c r="V2257" i="24"/>
  <c r="W2257" i="24" s="1"/>
  <c r="V2432" i="24"/>
  <c r="W2432" i="24" s="1"/>
  <c r="V2080" i="24"/>
  <c r="W2080" i="24" s="1"/>
  <c r="V2392" i="24"/>
  <c r="W2392" i="24" s="1"/>
  <c r="V2308" i="24"/>
  <c r="W2308" i="24" s="1"/>
  <c r="V2243" i="24"/>
  <c r="W2243" i="24" s="1"/>
  <c r="V1923" i="24"/>
  <c r="W1923" i="24" s="1"/>
  <c r="V2391" i="24"/>
  <c r="W2391" i="24" s="1"/>
  <c r="V1951" i="24"/>
  <c r="W1951" i="24" s="1"/>
  <c r="V2348" i="24"/>
  <c r="W2348" i="24" s="1"/>
  <c r="V2169" i="24"/>
  <c r="W2169" i="24" s="1"/>
  <c r="V1961" i="24"/>
  <c r="W1961" i="24" s="1"/>
  <c r="V1866" i="24"/>
  <c r="W1866" i="24" s="1"/>
  <c r="V2330" i="24"/>
  <c r="W2330" i="24" s="1"/>
  <c r="V1347" i="24"/>
  <c r="W1347" i="24" s="1"/>
  <c r="V2121" i="24"/>
  <c r="W2121" i="24" s="1"/>
  <c r="V1868" i="24"/>
  <c r="W1868" i="24" s="1"/>
  <c r="V2299" i="24"/>
  <c r="W2299" i="24" s="1"/>
  <c r="V2107" i="24"/>
  <c r="W2107" i="24" s="1"/>
  <c r="V1867" i="24"/>
  <c r="W1867" i="24" s="1"/>
  <c r="V2205" i="24"/>
  <c r="W2205" i="24" s="1"/>
  <c r="V2281" i="24"/>
  <c r="W2281" i="24" s="1"/>
  <c r="V928" i="24"/>
  <c r="W928" i="24" s="1"/>
  <c r="V131" i="24"/>
  <c r="W131" i="24" s="1"/>
  <c r="V132" i="24"/>
  <c r="W132" i="24" s="1"/>
  <c r="V133" i="24"/>
  <c r="W133" i="24" s="1"/>
  <c r="V134" i="24"/>
  <c r="W134" i="24" s="1"/>
  <c r="V1203" i="24"/>
  <c r="W1203" i="24" s="1"/>
  <c r="V135" i="24"/>
  <c r="W135" i="24" s="1"/>
  <c r="V1204" i="24"/>
  <c r="W1204" i="24" s="1"/>
  <c r="V136" i="24"/>
  <c r="W136" i="24" s="1"/>
  <c r="V1205" i="24"/>
  <c r="W1205" i="24" s="1"/>
  <c r="V1206" i="24"/>
  <c r="W1206" i="24" s="1"/>
  <c r="V1134" i="24"/>
  <c r="W1134" i="24" s="1"/>
  <c r="V37" i="24"/>
  <c r="W37" i="24" s="1"/>
  <c r="V38" i="24"/>
  <c r="W38" i="24" s="1"/>
  <c r="V39" i="24"/>
  <c r="W39" i="24" s="1"/>
  <c r="V40" i="24"/>
  <c r="W40" i="24" s="1"/>
  <c r="V41" i="24"/>
  <c r="W41" i="24" s="1"/>
  <c r="V42" i="24"/>
  <c r="W42" i="24" s="1"/>
  <c r="V43" i="24"/>
  <c r="W43" i="24" s="1"/>
  <c r="V44" i="24"/>
  <c r="W44" i="24" s="1"/>
  <c r="V2050" i="24"/>
  <c r="W2050" i="24" s="1"/>
  <c r="V2148" i="24"/>
  <c r="W2148" i="24" s="1"/>
  <c r="V2147" i="24"/>
  <c r="W2147" i="24" s="1"/>
  <c r="V2064" i="24"/>
  <c r="W2064" i="24" s="1"/>
  <c r="V2438" i="24"/>
  <c r="W2438" i="24" s="1"/>
  <c r="V1890" i="24"/>
  <c r="W1890" i="24" s="1"/>
  <c r="V2253" i="24"/>
  <c r="W2253" i="24" s="1"/>
  <c r="V2409" i="24"/>
  <c r="W2409" i="24" s="1"/>
  <c r="V2200" i="24"/>
  <c r="W2200" i="24" s="1"/>
  <c r="V2352" i="24"/>
  <c r="W2352" i="24" s="1"/>
  <c r="V1984" i="24"/>
  <c r="W1984" i="24" s="1"/>
  <c r="V2431" i="24"/>
  <c r="W2431" i="24" s="1"/>
  <c r="V2304" i="24"/>
  <c r="W2304" i="24" s="1"/>
  <c r="V2270" i="24"/>
  <c r="W2270" i="24" s="1"/>
  <c r="V2065" i="24"/>
  <c r="W2065" i="24" s="1"/>
  <c r="V2379" i="24"/>
  <c r="W2379" i="24" s="1"/>
  <c r="V2338" i="24"/>
  <c r="W2338" i="24" s="1"/>
  <c r="V2339" i="24"/>
  <c r="W2339" i="24" s="1"/>
  <c r="V2201" i="24"/>
  <c r="W2201" i="24" s="1"/>
  <c r="V2280" i="24"/>
  <c r="W2280" i="24" s="1"/>
  <c r="V1753" i="24"/>
  <c r="W1753" i="24" s="1"/>
  <c r="V2091" i="24"/>
  <c r="W2091" i="24" s="1"/>
  <c r="V2242" i="24"/>
  <c r="W2242" i="24" s="1"/>
  <c r="V2354" i="24"/>
  <c r="W2354" i="24" s="1"/>
  <c r="V2442" i="24"/>
  <c r="W2442" i="24" s="1"/>
  <c r="V2095" i="24"/>
  <c r="W2095" i="24" s="1"/>
  <c r="V2290" i="24"/>
  <c r="W2290" i="24" s="1"/>
  <c r="V2439" i="24"/>
  <c r="W2439" i="24" s="1"/>
  <c r="V2396" i="24"/>
  <c r="W2396" i="24" s="1"/>
  <c r="V2413" i="24"/>
  <c r="W2413" i="24" s="1"/>
  <c r="V2254" i="24"/>
  <c r="W2254" i="24" s="1"/>
  <c r="V2289" i="24"/>
  <c r="W2289" i="24" s="1"/>
  <c r="V2255" i="24"/>
  <c r="W2255" i="24" s="1"/>
  <c r="V2411" i="24"/>
  <c r="W2411" i="24" s="1"/>
  <c r="V2410" i="24"/>
  <c r="W2410" i="24" s="1"/>
  <c r="V2360" i="24"/>
  <c r="W2360" i="24" s="1"/>
  <c r="V1121" i="24"/>
  <c r="W1121" i="24" s="1"/>
  <c r="V24" i="24"/>
  <c r="W24" i="24" s="1"/>
  <c r="V25" i="24"/>
  <c r="W25" i="24" s="1"/>
  <c r="V26" i="24"/>
  <c r="W26" i="24" s="1"/>
  <c r="V27" i="24"/>
  <c r="W27" i="24" s="1"/>
  <c r="V1122" i="24"/>
  <c r="W1122" i="24" s="1"/>
  <c r="V28" i="24"/>
  <c r="W28" i="24" s="1"/>
  <c r="V1123" i="24"/>
  <c r="W1123" i="24" s="1"/>
  <c r="V1124" i="24"/>
  <c r="W1124" i="24" s="1"/>
  <c r="V29" i="24"/>
  <c r="W29" i="24" s="1"/>
  <c r="V1125" i="24"/>
  <c r="W1125" i="24" s="1"/>
  <c r="V1126" i="24"/>
  <c r="W1126" i="24" s="1"/>
  <c r="V1127" i="24"/>
  <c r="W1127" i="24" s="1"/>
  <c r="V30" i="24"/>
  <c r="W30" i="24" s="1"/>
  <c r="V31" i="24"/>
  <c r="W31" i="24" s="1"/>
  <c r="V1128" i="24"/>
  <c r="W1128" i="24" s="1"/>
  <c r="V32" i="24"/>
  <c r="W32" i="24" s="1"/>
  <c r="V33" i="24"/>
  <c r="W33" i="24" s="1"/>
  <c r="V1129" i="24"/>
  <c r="W1129" i="24" s="1"/>
  <c r="V1409" i="24"/>
  <c r="W1409" i="24" s="1"/>
  <c r="V34" i="24"/>
  <c r="W34" i="24" s="1"/>
  <c r="V2102" i="24"/>
  <c r="W2102" i="24" s="1"/>
  <c r="V2222" i="24"/>
  <c r="W2222" i="24" s="1"/>
  <c r="V2521" i="24"/>
  <c r="W2521" i="24" s="1"/>
  <c r="V2520" i="24"/>
  <c r="W2520" i="24" s="1"/>
  <c r="V2479" i="24"/>
  <c r="W2479" i="24" s="1"/>
  <c r="V2022" i="24"/>
  <c r="W2022" i="24" s="1"/>
  <c r="V2258" i="24"/>
  <c r="W2258" i="24" s="1"/>
  <c r="V2083" i="24"/>
  <c r="W2083" i="24" s="1"/>
  <c r="V2259" i="24"/>
  <c r="W2259" i="24" s="1"/>
  <c r="V812" i="24"/>
  <c r="W812" i="24" s="1"/>
  <c r="V813" i="24"/>
  <c r="W813" i="24" s="1"/>
  <c r="V339" i="24"/>
  <c r="W339" i="24" s="1"/>
  <c r="V1646" i="24"/>
  <c r="W1646" i="24" s="1"/>
  <c r="V340" i="24"/>
  <c r="W340" i="24" s="1"/>
  <c r="V814" i="24"/>
  <c r="W814" i="24" s="1"/>
  <c r="V815" i="24"/>
  <c r="W815" i="24" s="1"/>
  <c r="V1647" i="24"/>
  <c r="W1647" i="24" s="1"/>
  <c r="V816" i="24"/>
  <c r="W816" i="24" s="1"/>
  <c r="V817" i="24"/>
  <c r="W817" i="24" s="1"/>
  <c r="V818" i="24"/>
  <c r="W818" i="24" s="1"/>
  <c r="V1265" i="24"/>
  <c r="W1265" i="24" s="1"/>
  <c r="V819" i="24"/>
  <c r="W819" i="24" s="1"/>
  <c r="V820" i="24"/>
  <c r="W820" i="24" s="1"/>
  <c r="V821" i="24"/>
  <c r="W821" i="24" s="1"/>
  <c r="V822" i="24"/>
  <c r="W822" i="24" s="1"/>
  <c r="V216" i="24"/>
  <c r="W216" i="24" s="1"/>
  <c r="V217" i="24"/>
  <c r="W217" i="24" s="1"/>
  <c r="V218" i="24"/>
  <c r="W218" i="24" s="1"/>
  <c r="V1216" i="24"/>
  <c r="W1216" i="24" s="1"/>
  <c r="V219" i="24"/>
  <c r="W219" i="24" s="1"/>
  <c r="V220" i="24"/>
  <c r="W220" i="24" s="1"/>
  <c r="V221" i="24"/>
  <c r="W221" i="24" s="1"/>
  <c r="V222" i="24"/>
  <c r="W222" i="24" s="1"/>
  <c r="V223" i="24"/>
  <c r="W223" i="24" s="1"/>
  <c r="V224" i="24"/>
  <c r="W224" i="24" s="1"/>
  <c r="V1253" i="24"/>
  <c r="W1253" i="24" s="1"/>
  <c r="V225" i="24"/>
  <c r="W225" i="24" s="1"/>
  <c r="V226" i="24"/>
  <c r="W226" i="24" s="1"/>
  <c r="V227" i="24"/>
  <c r="W227" i="24" s="1"/>
  <c r="V2496" i="24"/>
  <c r="W2496" i="24" s="1"/>
  <c r="V2536" i="24"/>
  <c r="W2536" i="24" s="1"/>
  <c r="V2088" i="24"/>
  <c r="W2088" i="24" s="1"/>
  <c r="V1098" i="24"/>
  <c r="W1098" i="24" s="1"/>
  <c r="V947" i="24"/>
  <c r="W947" i="24" s="1"/>
  <c r="V181" i="24"/>
  <c r="W181" i="24" s="1"/>
  <c r="V2385" i="24"/>
  <c r="W2385" i="24" s="1"/>
  <c r="V2057" i="24"/>
  <c r="W2057" i="24" s="1"/>
  <c r="V948" i="24"/>
  <c r="W948" i="24" s="1"/>
  <c r="V1257" i="24"/>
  <c r="W1257" i="24" s="1"/>
  <c r="V2461" i="24"/>
  <c r="W2461" i="24" s="1"/>
  <c r="V949" i="24"/>
  <c r="W949" i="24" s="1"/>
  <c r="V1756" i="24"/>
  <c r="W1756" i="24" s="1"/>
  <c r="V2462" i="24"/>
  <c r="W2462" i="24" s="1"/>
  <c r="V1258" i="24"/>
  <c r="W1258" i="24" s="1"/>
  <c r="V233" i="24"/>
  <c r="W233" i="24" s="1"/>
  <c r="V2098" i="24"/>
  <c r="W2098" i="24" s="1"/>
  <c r="V1410" i="24"/>
  <c r="W1410" i="24" s="1"/>
  <c r="V1953" i="24"/>
  <c r="W1953" i="24" s="1"/>
  <c r="V2161" i="24"/>
  <c r="W2161" i="24" s="1"/>
  <c r="V2058" i="24"/>
  <c r="W2058" i="24" s="1"/>
  <c r="V1875" i="24"/>
  <c r="W1875" i="24" s="1"/>
  <c r="V234" i="24"/>
  <c r="W234" i="24" s="1"/>
  <c r="V1876" i="24"/>
  <c r="W1876" i="24" s="1"/>
  <c r="V1874" i="24"/>
  <c r="W1874" i="24" s="1"/>
  <c r="V2084" i="24"/>
  <c r="W2084" i="24" s="1"/>
  <c r="V2292" i="24"/>
  <c r="W2292" i="24" s="1"/>
  <c r="V1914" i="24"/>
  <c r="W1914" i="24" s="1"/>
  <c r="V2322" i="24"/>
  <c r="W2322" i="24" s="1"/>
  <c r="V953" i="24"/>
  <c r="W953" i="24" s="1"/>
  <c r="V954" i="24"/>
  <c r="W954" i="24" s="1"/>
  <c r="V955" i="24"/>
  <c r="W955" i="24" s="1"/>
  <c r="V956" i="24"/>
  <c r="W956" i="24" s="1"/>
  <c r="V957" i="24"/>
  <c r="W957" i="24" s="1"/>
  <c r="V958" i="24"/>
  <c r="W958" i="24" s="1"/>
  <c r="V1762" i="24"/>
  <c r="W1762" i="24" s="1"/>
  <c r="V1411" i="24"/>
  <c r="W1411" i="24" s="1"/>
  <c r="V959" i="24"/>
  <c r="W959" i="24" s="1"/>
  <c r="V50" i="24"/>
  <c r="W50" i="24" s="1"/>
  <c r="V1143" i="24"/>
  <c r="W1143" i="24" s="1"/>
  <c r="V1144" i="24"/>
  <c r="W1144" i="24" s="1"/>
  <c r="V51" i="24"/>
  <c r="W51" i="24" s="1"/>
  <c r="V52" i="24"/>
  <c r="W52" i="24" s="1"/>
  <c r="V53" i="24"/>
  <c r="W53" i="24" s="1"/>
  <c r="V54" i="24"/>
  <c r="W54" i="24" s="1"/>
  <c r="V55" i="24"/>
  <c r="W55" i="24" s="1"/>
  <c r="V56" i="24"/>
  <c r="W56" i="24" s="1"/>
  <c r="V1145" i="24"/>
  <c r="W1145" i="24" s="1"/>
  <c r="V57" i="24"/>
  <c r="W57" i="24" s="1"/>
  <c r="V58" i="24"/>
  <c r="W58" i="24" s="1"/>
  <c r="V59" i="24"/>
  <c r="W59" i="24" s="1"/>
  <c r="V1146" i="24"/>
  <c r="W1146" i="24" s="1"/>
  <c r="V60" i="24"/>
  <c r="W60" i="24" s="1"/>
  <c r="V1147" i="24"/>
  <c r="W1147" i="24" s="1"/>
  <c r="V1148" i="24"/>
  <c r="W1148" i="24" s="1"/>
  <c r="V1149" i="24"/>
  <c r="W1149" i="24" s="1"/>
  <c r="V1150" i="24"/>
  <c r="W1150" i="24" s="1"/>
  <c r="V1902" i="24"/>
  <c r="W1902" i="24" s="1"/>
  <c r="V1933" i="24"/>
  <c r="W1933" i="24" s="1"/>
  <c r="V2129" i="24"/>
  <c r="W2129" i="24" s="1"/>
  <c r="V349" i="24"/>
  <c r="W349" i="24" s="1"/>
  <c r="V350" i="24"/>
  <c r="W350" i="24" s="1"/>
  <c r="V351" i="24"/>
  <c r="W351" i="24" s="1"/>
  <c r="V352" i="24"/>
  <c r="W352" i="24" s="1"/>
  <c r="V353" i="24"/>
  <c r="W353" i="24" s="1"/>
  <c r="V354" i="24"/>
  <c r="W354" i="24" s="1"/>
  <c r="V355" i="24"/>
  <c r="W355" i="24" s="1"/>
  <c r="V356" i="24"/>
  <c r="W356" i="24" s="1"/>
  <c r="V2424" i="24"/>
  <c r="W2424" i="24" s="1"/>
  <c r="V2506" i="24"/>
  <c r="W2506" i="24" s="1"/>
  <c r="V1313" i="24"/>
  <c r="W1313" i="24" s="1"/>
  <c r="V2389" i="24"/>
  <c r="W2389" i="24" s="1"/>
  <c r="V2163" i="24"/>
  <c r="W2163" i="24" s="1"/>
  <c r="V97" i="24"/>
  <c r="W97" i="24" s="1"/>
  <c r="V98" i="24"/>
  <c r="W98" i="24" s="1"/>
  <c r="V99" i="24"/>
  <c r="W99" i="24" s="1"/>
  <c r="V1180" i="24"/>
  <c r="W1180" i="24" s="1"/>
  <c r="V1181" i="24"/>
  <c r="W1181" i="24" s="1"/>
  <c r="V100" i="24"/>
  <c r="W100" i="24" s="1"/>
  <c r="V1182" i="24"/>
  <c r="W1182" i="24" s="1"/>
  <c r="V101" i="24"/>
  <c r="W101" i="24" s="1"/>
  <c r="V2034" i="24"/>
  <c r="W2034" i="24" s="1"/>
  <c r="V1877" i="24"/>
  <c r="W1877" i="24" s="1"/>
  <c r="V2252" i="24"/>
  <c r="W2252" i="24" s="1"/>
  <c r="V2126" i="24"/>
  <c r="W2126" i="24" s="1"/>
  <c r="V300" i="24"/>
  <c r="W300" i="24" s="1"/>
  <c r="V301" i="24"/>
  <c r="W301" i="24" s="1"/>
  <c r="V302" i="24"/>
  <c r="W302" i="24" s="1"/>
  <c r="V1305" i="24"/>
  <c r="W1305" i="24" s="1"/>
  <c r="V303" i="24"/>
  <c r="W303" i="24" s="1"/>
  <c r="V1306" i="24"/>
  <c r="W1306" i="24" s="1"/>
  <c r="V1307" i="24"/>
  <c r="W1307" i="24" s="1"/>
  <c r="V304" i="24"/>
  <c r="W304" i="24" s="1"/>
  <c r="V1308" i="24"/>
  <c r="W1308" i="24" s="1"/>
  <c r="V305" i="24"/>
  <c r="W305" i="24" s="1"/>
  <c r="V306" i="24"/>
  <c r="W306" i="24" s="1"/>
  <c r="V307" i="24"/>
  <c r="W307" i="24" s="1"/>
  <c r="V308" i="24"/>
  <c r="W308" i="24" s="1"/>
  <c r="V309" i="24"/>
  <c r="W309" i="24" s="1"/>
  <c r="V310" i="24"/>
  <c r="W310" i="24" s="1"/>
  <c r="V311" i="24"/>
  <c r="W311" i="24" s="1"/>
  <c r="V1309" i="24"/>
  <c r="W1309" i="24" s="1"/>
  <c r="V312" i="24"/>
  <c r="W312" i="24" s="1"/>
  <c r="V313" i="24"/>
  <c r="W313" i="24" s="1"/>
  <c r="V1310" i="24"/>
  <c r="W1310" i="24" s="1"/>
  <c r="V1311" i="24"/>
  <c r="W1311" i="24" s="1"/>
  <c r="V69" i="24"/>
  <c r="W69" i="24" s="1"/>
  <c r="V70" i="24"/>
  <c r="W70" i="24" s="1"/>
  <c r="V71" i="24"/>
  <c r="W71" i="24" s="1"/>
  <c r="V72" i="24"/>
  <c r="W72" i="24" s="1"/>
  <c r="V73" i="24"/>
  <c r="W73" i="24" s="1"/>
  <c r="V74" i="24"/>
  <c r="W74" i="24" s="1"/>
  <c r="V75" i="24"/>
  <c r="W75" i="24" s="1"/>
  <c r="V76" i="24"/>
  <c r="W76" i="24" s="1"/>
  <c r="V1159" i="24"/>
  <c r="W1159" i="24" s="1"/>
  <c r="V968" i="24"/>
  <c r="W968" i="24" s="1"/>
  <c r="V969" i="24"/>
  <c r="W969" i="24" s="1"/>
  <c r="V1324" i="24"/>
  <c r="W1324" i="24" s="1"/>
  <c r="V1325" i="24"/>
  <c r="W1325" i="24" s="1"/>
  <c r="V1326" i="24"/>
  <c r="W1326" i="24" s="1"/>
  <c r="V1327" i="24"/>
  <c r="W1327" i="24" s="1"/>
  <c r="V915" i="24"/>
  <c r="W915" i="24" s="1"/>
  <c r="V1713" i="24"/>
  <c r="W1713" i="24" s="1"/>
  <c r="V1714" i="24"/>
  <c r="W1714" i="24" s="1"/>
  <c r="V1715" i="24"/>
  <c r="W1715" i="24" s="1"/>
  <c r="V1716" i="24"/>
  <c r="W1716" i="24" s="1"/>
  <c r="V1717" i="24"/>
  <c r="W1717" i="24" s="1"/>
  <c r="V916" i="24"/>
  <c r="W916" i="24" s="1"/>
  <c r="V917" i="24"/>
  <c r="W917" i="24" s="1"/>
  <c r="V918" i="24"/>
  <c r="W918" i="24" s="1"/>
  <c r="V1718" i="24"/>
  <c r="W1718" i="24" s="1"/>
  <c r="V332" i="24"/>
  <c r="W332" i="24" s="1"/>
  <c r="V333" i="24"/>
  <c r="W333" i="24" s="1"/>
  <c r="V1847" i="24"/>
  <c r="W1847" i="24" s="1"/>
  <c r="V1092" i="24"/>
  <c r="W1092" i="24" s="1"/>
  <c r="V1848" i="24"/>
  <c r="W1848" i="24" s="1"/>
  <c r="V1093" i="24"/>
  <c r="W1093" i="24" s="1"/>
  <c r="V1094" i="24"/>
  <c r="W1094" i="24" s="1"/>
  <c r="V1850" i="24"/>
  <c r="W1850" i="24" s="1"/>
  <c r="V603" i="24"/>
  <c r="W603" i="24" s="1"/>
  <c r="V1903" i="24"/>
  <c r="W1903" i="24" s="1"/>
  <c r="V1853" i="24"/>
  <c r="W1853" i="24" s="1"/>
  <c r="V2285" i="24"/>
  <c r="W2285" i="24" s="1"/>
  <c r="V1852" i="24"/>
  <c r="W1852" i="24" s="1"/>
  <c r="V2054" i="24"/>
  <c r="W2054" i="24" s="1"/>
  <c r="V988" i="24"/>
  <c r="W988" i="24" s="1"/>
  <c r="V989" i="24"/>
  <c r="W989" i="24" s="1"/>
  <c r="V990" i="24"/>
  <c r="W990" i="24" s="1"/>
  <c r="V846" i="24"/>
  <c r="W846" i="24" s="1"/>
  <c r="V16" i="24"/>
  <c r="W16" i="24" s="1"/>
  <c r="V1117" i="24"/>
  <c r="W1117" i="24" s="1"/>
  <c r="V17" i="24"/>
  <c r="W17" i="24" s="1"/>
  <c r="V1118" i="24"/>
  <c r="W1118" i="24" s="1"/>
  <c r="V18" i="24"/>
  <c r="W18" i="24" s="1"/>
  <c r="V19" i="24"/>
  <c r="W19" i="24" s="1"/>
  <c r="V20" i="24"/>
  <c r="W20" i="24" s="1"/>
  <c r="V1314" i="24"/>
  <c r="W1314" i="24" s="1"/>
  <c r="V2321" i="24"/>
  <c r="W2321" i="24" s="1"/>
  <c r="V1871" i="24"/>
  <c r="W1871" i="24" s="1"/>
  <c r="V1335" i="24"/>
  <c r="W1335" i="24" s="1"/>
  <c r="V202" i="24"/>
  <c r="W202" i="24" s="1"/>
  <c r="V203" i="24"/>
  <c r="W203" i="24" s="1"/>
  <c r="V1248" i="24"/>
  <c r="W1248" i="24" s="1"/>
  <c r="V204" i="24"/>
  <c r="W204" i="24" s="1"/>
  <c r="V205" i="24"/>
  <c r="W205" i="24" s="1"/>
  <c r="V1679" i="24"/>
  <c r="W1679" i="24" s="1"/>
  <c r="V868" i="24"/>
  <c r="W868" i="24" s="1"/>
  <c r="V869" i="24"/>
  <c r="W869" i="24" s="1"/>
  <c r="V870" i="24"/>
  <c r="W870" i="24" s="1"/>
  <c r="V1266" i="24"/>
  <c r="W1266" i="24" s="1"/>
  <c r="V1316" i="24"/>
  <c r="W1316" i="24" s="1"/>
  <c r="V319" i="24"/>
  <c r="W319" i="24" s="1"/>
  <c r="V1317" i="24"/>
  <c r="W1317" i="24" s="1"/>
  <c r="V1318" i="24"/>
  <c r="W1318" i="24" s="1"/>
  <c r="V2449" i="24"/>
  <c r="W2449" i="24" s="1"/>
  <c r="V2419" i="24"/>
  <c r="W2419" i="24" s="1"/>
  <c r="V2006" i="24"/>
  <c r="W2006" i="24" s="1"/>
  <c r="V1986" i="24"/>
  <c r="W1986" i="24" s="1"/>
  <c r="V2274" i="24"/>
  <c r="W2274" i="24" s="1"/>
  <c r="V2527" i="24"/>
  <c r="W2527" i="24" s="1"/>
  <c r="V2370" i="24"/>
  <c r="W2370" i="24" s="1"/>
  <c r="V1222" i="24"/>
  <c r="W1222" i="24" s="1"/>
  <c r="V174" i="24"/>
  <c r="W174" i="24" s="1"/>
  <c r="V175" i="24"/>
  <c r="W175" i="24" s="1"/>
  <c r="V176" i="24"/>
  <c r="W176" i="24" s="1"/>
  <c r="V2313" i="24"/>
  <c r="W2313" i="24" s="1"/>
  <c r="V2538" i="24"/>
  <c r="W2538" i="24" s="1"/>
  <c r="V1106" i="24"/>
  <c r="W1106" i="24" s="1"/>
  <c r="V2529" i="24"/>
  <c r="W2529" i="24" s="1"/>
  <c r="V1943" i="24"/>
  <c r="W1943" i="24" s="1"/>
  <c r="V1884" i="24"/>
  <c r="W1884" i="24" s="1"/>
  <c r="V1966" i="24"/>
  <c r="W1966" i="24" s="1"/>
  <c r="V1967" i="24"/>
  <c r="W1967" i="24" s="1"/>
  <c r="V1267" i="24"/>
  <c r="W1267" i="24" s="1"/>
  <c r="V2212" i="24"/>
  <c r="W2212" i="24" s="1"/>
  <c r="V2024" i="24"/>
  <c r="W2024" i="24" s="1"/>
  <c r="V2068" i="24"/>
  <c r="W2068" i="24" s="1"/>
  <c r="V1883" i="24"/>
  <c r="W1883" i="24" s="1"/>
  <c r="V2427" i="24"/>
  <c r="W2427" i="24" s="1"/>
  <c r="V2025" i="24"/>
  <c r="W2025" i="24" s="1"/>
  <c r="V2480" i="24"/>
  <c r="W2480" i="24" s="1"/>
  <c r="V2483" i="24"/>
  <c r="W2483" i="24" s="1"/>
  <c r="V1910" i="24"/>
  <c r="W1910" i="24" s="1"/>
  <c r="V2426" i="24"/>
  <c r="W2426" i="24" s="1"/>
  <c r="V2433" i="24"/>
  <c r="W2433" i="24" s="1"/>
  <c r="V2301" i="24"/>
  <c r="W2301" i="24" s="1"/>
  <c r="V2476" i="24"/>
  <c r="W2476" i="24" s="1"/>
  <c r="V2428" i="24"/>
  <c r="W2428" i="24" s="1"/>
  <c r="V2509" i="24"/>
  <c r="W2509" i="24" s="1"/>
  <c r="V2498" i="24"/>
  <c r="W2498" i="24" s="1"/>
  <c r="V1968" i="24"/>
  <c r="W1968" i="24" s="1"/>
  <c r="V2511" i="24"/>
  <c r="W2511" i="24" s="1"/>
  <c r="V209" i="24"/>
  <c r="W209" i="24" s="1"/>
  <c r="V2539" i="24"/>
  <c r="W2539" i="24" s="1"/>
  <c r="V1885" i="24"/>
  <c r="W1885" i="24" s="1"/>
  <c r="V2138" i="24"/>
  <c r="W2138" i="24" s="1"/>
  <c r="V2500" i="24"/>
  <c r="W2500" i="24" s="1"/>
  <c r="V2528" i="24"/>
  <c r="W2528" i="24" s="1"/>
  <c r="V2237" i="24"/>
  <c r="W2237" i="24" s="1"/>
  <c r="V256" i="24"/>
  <c r="W256" i="24" s="1"/>
  <c r="V257" i="24"/>
  <c r="W257" i="24" s="1"/>
  <c r="V258" i="24"/>
  <c r="W258" i="24" s="1"/>
  <c r="V259" i="24"/>
  <c r="W259" i="24" s="1"/>
  <c r="V260" i="24"/>
  <c r="W260" i="24" s="1"/>
  <c r="V261" i="24"/>
  <c r="W261" i="24" s="1"/>
  <c r="V262" i="24"/>
  <c r="W262" i="24" s="1"/>
  <c r="V263" i="24"/>
  <c r="W263" i="24" s="1"/>
  <c r="V264" i="24"/>
  <c r="W264" i="24" s="1"/>
  <c r="V1726" i="24"/>
  <c r="W1726" i="24" s="1"/>
  <c r="V1727" i="24"/>
  <c r="W1727" i="24" s="1"/>
  <c r="V1728" i="24"/>
  <c r="W1728" i="24" s="1"/>
  <c r="V1730" i="24"/>
  <c r="W1730" i="24" s="1"/>
  <c r="V1731" i="24"/>
  <c r="W1731" i="24" s="1"/>
  <c r="V898" i="24"/>
  <c r="W898" i="24" s="1"/>
  <c r="V154" i="24"/>
  <c r="W154" i="24" s="1"/>
  <c r="V155" i="24"/>
  <c r="W155" i="24" s="1"/>
  <c r="V2276" i="24"/>
  <c r="W2276" i="24" s="1"/>
  <c r="V2350" i="24"/>
  <c r="W2350" i="24" s="1"/>
  <c r="V2210" i="24"/>
  <c r="W2210" i="24" s="1"/>
  <c r="V2311" i="24"/>
  <c r="W2311" i="24" s="1"/>
  <c r="V1743" i="24"/>
  <c r="W1743" i="24" s="1"/>
  <c r="V1744" i="24"/>
  <c r="W1744" i="24" s="1"/>
  <c r="V943" i="24"/>
  <c r="W943" i="24" s="1"/>
  <c r="V2460" i="24"/>
  <c r="W2460" i="24" s="1"/>
  <c r="V865" i="24"/>
  <c r="W865" i="24" s="1"/>
  <c r="V1686" i="24"/>
  <c r="W1686" i="24" s="1"/>
  <c r="V1687" i="24"/>
  <c r="W1687" i="24" s="1"/>
  <c r="V879" i="24"/>
  <c r="W879" i="24" s="1"/>
  <c r="V1688" i="24"/>
  <c r="W1688" i="24" s="1"/>
  <c r="V1689" i="24"/>
  <c r="W1689" i="24" s="1"/>
  <c r="V1690" i="24"/>
  <c r="W1690" i="24" s="1"/>
  <c r="V1691" i="24"/>
  <c r="W1691" i="24" s="1"/>
  <c r="V1692" i="24"/>
  <c r="W1692" i="24" s="1"/>
  <c r="V1693" i="24"/>
  <c r="W1693" i="24" s="1"/>
  <c r="V1694" i="24"/>
  <c r="W1694" i="24" s="1"/>
  <c r="V880" i="24"/>
  <c r="W880" i="24" s="1"/>
  <c r="V881" i="24"/>
  <c r="W881" i="24" s="1"/>
  <c r="V882" i="24"/>
  <c r="W882" i="24" s="1"/>
  <c r="V883" i="24"/>
  <c r="W883" i="24" s="1"/>
  <c r="V884" i="24"/>
  <c r="W884" i="24" s="1"/>
  <c r="V1697" i="24"/>
  <c r="W1697" i="24" s="1"/>
  <c r="V1698" i="24"/>
  <c r="W1698" i="24" s="1"/>
  <c r="V2456" i="24"/>
  <c r="W2456" i="24" s="1"/>
  <c r="V1870" i="24"/>
  <c r="W1870" i="24" s="1"/>
  <c r="V2178" i="24"/>
  <c r="W2178" i="24" s="1"/>
  <c r="V2122" i="24"/>
  <c r="W2122" i="24" s="1"/>
  <c r="V2218" i="24"/>
  <c r="W2218" i="24" s="1"/>
  <c r="V899" i="24"/>
  <c r="W899" i="24" s="1"/>
  <c r="V1397" i="24"/>
  <c r="W1397" i="24" s="1"/>
  <c r="V900" i="24"/>
  <c r="W900" i="24" s="1"/>
  <c r="V901" i="24"/>
  <c r="W901" i="24" s="1"/>
  <c r="V902" i="24"/>
  <c r="W902" i="24" s="1"/>
  <c r="V903" i="24"/>
  <c r="W903" i="24" s="1"/>
  <c r="V236" i="24"/>
  <c r="W236" i="24" s="1"/>
  <c r="V904" i="24"/>
  <c r="W904" i="24" s="1"/>
  <c r="V1711" i="24"/>
  <c r="W1711" i="24" s="1"/>
  <c r="V905" i="24"/>
  <c r="W905" i="24" s="1"/>
  <c r="V906" i="24"/>
  <c r="W906" i="24" s="1"/>
  <c r="V907" i="24"/>
  <c r="W907" i="24" s="1"/>
  <c r="V908" i="24"/>
  <c r="W908" i="24" s="1"/>
  <c r="V909" i="24"/>
  <c r="W909" i="24" s="1"/>
  <c r="V1268" i="24"/>
  <c r="W1268" i="24" s="1"/>
  <c r="V1269" i="24"/>
  <c r="W1269" i="24" s="1"/>
  <c r="V1270" i="24"/>
  <c r="W1270" i="24" s="1"/>
  <c r="V1739" i="24"/>
  <c r="W1739" i="24" s="1"/>
  <c r="V1740" i="24"/>
  <c r="W1740" i="24" s="1"/>
  <c r="V1741" i="24"/>
  <c r="W1741" i="24" s="1"/>
  <c r="V2458" i="24"/>
  <c r="W2458" i="24" s="1"/>
  <c r="V2220" i="24"/>
  <c r="W2220" i="24" s="1"/>
  <c r="V2192" i="24"/>
  <c r="W2192" i="24" s="1"/>
  <c r="V2233" i="24"/>
  <c r="W2233" i="24" s="1"/>
  <c r="V2234" i="24"/>
  <c r="W2234" i="24" s="1"/>
  <c r="V2086" i="24"/>
  <c r="W2086" i="24" s="1"/>
  <c r="V1277" i="24"/>
  <c r="W1277" i="24" s="1"/>
  <c r="V145" i="24"/>
  <c r="W145" i="24" s="1"/>
  <c r="V250" i="24"/>
  <c r="W250" i="24" s="1"/>
  <c r="V251" i="24"/>
  <c r="W251" i="24" s="1"/>
  <c r="V252" i="24"/>
  <c r="W252" i="24" s="1"/>
  <c r="V253" i="24"/>
  <c r="W253" i="24" s="1"/>
  <c r="V871" i="24"/>
  <c r="W871" i="24" s="1"/>
  <c r="V1680" i="24"/>
  <c r="W1680" i="24" s="1"/>
  <c r="V872" i="24"/>
  <c r="W872" i="24" s="1"/>
  <c r="V873" i="24"/>
  <c r="W873" i="24" s="1"/>
  <c r="V874" i="24"/>
  <c r="W874" i="24" s="1"/>
  <c r="V2256" i="24"/>
  <c r="W2256" i="24" s="1"/>
  <c r="V2106" i="24"/>
  <c r="W2106" i="24" s="1"/>
  <c r="V2415" i="24"/>
  <c r="W2415" i="24" s="1"/>
  <c r="V1908" i="24"/>
  <c r="W1908" i="24" s="1"/>
  <c r="V2340" i="24"/>
  <c r="W2340" i="24" s="1"/>
  <c r="V2380" i="24"/>
  <c r="W2380" i="24" s="1"/>
  <c r="V2225" i="24"/>
  <c r="W2225" i="24" s="1"/>
  <c r="V2347" i="24"/>
  <c r="W2347" i="24" s="1"/>
  <c r="V1865" i="24"/>
  <c r="W1865" i="24" s="1"/>
  <c r="V2272" i="24"/>
  <c r="W2272" i="24" s="1"/>
  <c r="V2416" i="24"/>
  <c r="W2416" i="24" s="1"/>
  <c r="V2381" i="24"/>
  <c r="W2381" i="24" s="1"/>
  <c r="V1949" i="24"/>
  <c r="W1949" i="24" s="1"/>
  <c r="V2344" i="24"/>
  <c r="W2344" i="24" s="1"/>
  <c r="V2079" i="24"/>
  <c r="W2079" i="24" s="1"/>
  <c r="V2206" i="24"/>
  <c r="W2206" i="24" s="1"/>
  <c r="V944" i="24"/>
  <c r="W944" i="24" s="1"/>
  <c r="V157" i="24"/>
  <c r="W157" i="24" s="1"/>
  <c r="V158" i="24"/>
  <c r="W158" i="24" s="1"/>
  <c r="V159" i="24"/>
  <c r="W159" i="24" s="1"/>
  <c r="V160" i="24"/>
  <c r="W160" i="24" s="1"/>
  <c r="V161" i="24"/>
  <c r="W161" i="24" s="1"/>
  <c r="V1412" i="24"/>
  <c r="W1412" i="24" s="1"/>
  <c r="V1162" i="24"/>
  <c r="W1162" i="24" s="1"/>
  <c r="V1163" i="24"/>
  <c r="W1163" i="24" s="1"/>
  <c r="V77" i="24"/>
  <c r="W77" i="24" s="1"/>
  <c r="V78" i="24"/>
  <c r="W78" i="24" s="1"/>
  <c r="V79" i="24"/>
  <c r="W79" i="24" s="1"/>
  <c r="V890" i="24"/>
  <c r="W890" i="24" s="1"/>
  <c r="V962" i="24"/>
  <c r="W962" i="24" s="1"/>
  <c r="V1099" i="24"/>
  <c r="W1099" i="24" s="1"/>
  <c r="V1844" i="24"/>
  <c r="W1844" i="24" s="1"/>
  <c r="V1767" i="24"/>
  <c r="W1767" i="24" s="1"/>
  <c r="V963" i="24"/>
  <c r="W963" i="24" s="1"/>
  <c r="V964" i="24"/>
  <c r="W964" i="24" s="1"/>
  <c r="V965" i="24"/>
  <c r="W965" i="24" s="1"/>
  <c r="V1433" i="24"/>
  <c r="W1433" i="24" s="1"/>
  <c r="V966" i="24"/>
  <c r="W966" i="24" s="1"/>
  <c r="V1770" i="24"/>
  <c r="W1770" i="24" s="1"/>
  <c r="V967" i="24"/>
  <c r="W967" i="24" s="1"/>
  <c r="V2111" i="24"/>
  <c r="W2111" i="24" s="1"/>
  <c r="V2530" i="24"/>
  <c r="W2530" i="24" s="1"/>
  <c r="V2128" i="24"/>
  <c r="W2128" i="24" s="1"/>
  <c r="V2514" i="24"/>
  <c r="W2514" i="24" s="1"/>
  <c r="V2484" i="24"/>
  <c r="W2484" i="24" s="1"/>
  <c r="V2181" i="24"/>
  <c r="W2181" i="24" s="1"/>
  <c r="V2501" i="24"/>
  <c r="W2501" i="24" s="1"/>
  <c r="V2278" i="24"/>
  <c r="W2278" i="24" s="1"/>
  <c r="V1895" i="24"/>
  <c r="W1895" i="24" s="1"/>
  <c r="V1425" i="24"/>
  <c r="W1425" i="24" s="1"/>
  <c r="V2495" i="24"/>
  <c r="W2495" i="24" s="1"/>
  <c r="V1413" i="24"/>
  <c r="W1413" i="24" s="1"/>
  <c r="V2247" i="24"/>
  <c r="W2247" i="24" s="1"/>
  <c r="V2293" i="24"/>
  <c r="W2293" i="24" s="1"/>
  <c r="V1108" i="24"/>
  <c r="W1108" i="24" s="1"/>
  <c r="V1107" i="24"/>
  <c r="W1107" i="24" s="1"/>
  <c r="V1969" i="24"/>
  <c r="W1969" i="24" s="1"/>
  <c r="V2504" i="24"/>
  <c r="W2504" i="24" s="1"/>
  <c r="V64" i="24"/>
  <c r="W64" i="24" s="1"/>
  <c r="V1888" i="24"/>
  <c r="W1888" i="24" s="1"/>
  <c r="V2533" i="24"/>
  <c r="W2533" i="24" s="1"/>
  <c r="V1886" i="24"/>
  <c r="W1886" i="24" s="1"/>
  <c r="V2503" i="24"/>
  <c r="W2503" i="24" s="1"/>
  <c r="V2027" i="24"/>
  <c r="W2027" i="24" s="1"/>
  <c r="V2069" i="24"/>
  <c r="W2069" i="24" s="1"/>
  <c r="V972" i="24"/>
  <c r="W972" i="24" s="1"/>
  <c r="V973" i="24"/>
  <c r="W973" i="24" s="1"/>
  <c r="V974" i="24"/>
  <c r="W974" i="24" s="1"/>
  <c r="V1648" i="24"/>
  <c r="W1648" i="24" s="1"/>
  <c r="V1778" i="24"/>
  <c r="W1778" i="24" s="1"/>
  <c r="V830" i="24"/>
  <c r="W830" i="24" s="1"/>
  <c r="V831" i="24"/>
  <c r="W831" i="24" s="1"/>
  <c r="V832" i="24"/>
  <c r="W832" i="24" s="1"/>
  <c r="V975" i="24"/>
  <c r="W975" i="24" s="1"/>
  <c r="V1649" i="24"/>
  <c r="W1649" i="24" s="1"/>
  <c r="V833" i="24"/>
  <c r="W833" i="24" s="1"/>
  <c r="V834" i="24"/>
  <c r="W834" i="24" s="1"/>
  <c r="V1650" i="24"/>
  <c r="W1650" i="24" s="1"/>
  <c r="V1329" i="24"/>
  <c r="W1329" i="24" s="1"/>
  <c r="V1779" i="24"/>
  <c r="W1779" i="24" s="1"/>
  <c r="V923" i="24"/>
  <c r="W923" i="24" s="1"/>
  <c r="V2465" i="24"/>
  <c r="W2465" i="24" s="1"/>
  <c r="V1104" i="24"/>
  <c r="W1104" i="24" s="1"/>
  <c r="V1651" i="24"/>
  <c r="W1651" i="24" s="1"/>
  <c r="V1780" i="24"/>
  <c r="W1780" i="24" s="1"/>
  <c r="V1330" i="24"/>
  <c r="W1330" i="24" s="1"/>
  <c r="V1652" i="24"/>
  <c r="W1652" i="24" s="1"/>
  <c r="V1653" i="24"/>
  <c r="W1653" i="24" s="1"/>
  <c r="V835" i="24"/>
  <c r="W835" i="24" s="1"/>
  <c r="V836" i="24"/>
  <c r="W836" i="24" s="1"/>
  <c r="V1781" i="24"/>
  <c r="W1781" i="24" s="1"/>
  <c r="V1782" i="24"/>
  <c r="W1782" i="24" s="1"/>
  <c r="V976" i="24"/>
  <c r="W976" i="24" s="1"/>
  <c r="V1654" i="24"/>
  <c r="W1654" i="24" s="1"/>
  <c r="V837" i="24"/>
  <c r="W837" i="24" s="1"/>
  <c r="V1783" i="24"/>
  <c r="W1783" i="24" s="1"/>
  <c r="V1209" i="24"/>
  <c r="W1209" i="24" s="1"/>
  <c r="V838" i="24"/>
  <c r="W838" i="24" s="1"/>
  <c r="V1784" i="24"/>
  <c r="W1784" i="24" s="1"/>
  <c r="V977" i="24"/>
  <c r="W977" i="24" s="1"/>
  <c r="V1210" i="24"/>
  <c r="W1210" i="24" s="1"/>
  <c r="V1785" i="24"/>
  <c r="W1785" i="24" s="1"/>
  <c r="V924" i="24"/>
  <c r="W924" i="24" s="1"/>
  <c r="V2454" i="24"/>
  <c r="W2454" i="24" s="1"/>
  <c r="V978" i="24"/>
  <c r="W978" i="24" s="1"/>
  <c r="V1786" i="24"/>
  <c r="W1786" i="24" s="1"/>
  <c r="V1787" i="24"/>
  <c r="W1787" i="24" s="1"/>
  <c r="V1655" i="24"/>
  <c r="W1655" i="24" s="1"/>
  <c r="V2466" i="24"/>
  <c r="W2466" i="24" s="1"/>
  <c r="V979" i="24"/>
  <c r="W979" i="24" s="1"/>
  <c r="V839" i="24"/>
  <c r="W839" i="24" s="1"/>
  <c r="V840" i="24"/>
  <c r="W840" i="24" s="1"/>
  <c r="V412" i="24"/>
  <c r="W412" i="24" s="1"/>
  <c r="V2455" i="24"/>
  <c r="W2455" i="24" s="1"/>
  <c r="V841" i="24"/>
  <c r="W841" i="24" s="1"/>
  <c r="V1278" i="24"/>
  <c r="W1278" i="24" s="1"/>
  <c r="V1788" i="24"/>
  <c r="W1788" i="24" s="1"/>
  <c r="V980" i="24"/>
  <c r="W980" i="24" s="1"/>
  <c r="V1656" i="24"/>
  <c r="W1656" i="24" s="1"/>
  <c r="V842" i="24"/>
  <c r="W842" i="24" s="1"/>
  <c r="V843" i="24"/>
  <c r="W843" i="24" s="1"/>
  <c r="V844" i="24"/>
  <c r="W844" i="24" s="1"/>
  <c r="V1789" i="24"/>
  <c r="W1789" i="24" s="1"/>
  <c r="V1657" i="24"/>
  <c r="W1657" i="24" s="1"/>
  <c r="V1790" i="24"/>
  <c r="W1790" i="24" s="1"/>
  <c r="V1791" i="24"/>
  <c r="W1791" i="24" s="1"/>
  <c r="V2467" i="24"/>
  <c r="W2467" i="24" s="1"/>
  <c r="V2468" i="24"/>
  <c r="W2468" i="24" s="1"/>
  <c r="V981" i="24"/>
  <c r="W981" i="24" s="1"/>
  <c r="V982" i="24"/>
  <c r="W982" i="24" s="1"/>
  <c r="V1658" i="24"/>
  <c r="W1658" i="24" s="1"/>
  <c r="V2469" i="24"/>
  <c r="W2469" i="24" s="1"/>
  <c r="V1792" i="24"/>
  <c r="W1792" i="24" s="1"/>
  <c r="V1426" i="24"/>
  <c r="W1426" i="24" s="1"/>
  <c r="V2470" i="24"/>
  <c r="W2470" i="24" s="1"/>
  <c r="V983" i="24"/>
  <c r="W983" i="24" s="1"/>
  <c r="V1732" i="24"/>
  <c r="W1732" i="24" s="1"/>
  <c r="V1793" i="24"/>
  <c r="W1793" i="24" s="1"/>
  <c r="V845" i="24"/>
  <c r="W845" i="24" s="1"/>
  <c r="V1794" i="24"/>
  <c r="W1794" i="24" s="1"/>
  <c r="V1659" i="24"/>
  <c r="W1659" i="24" s="1"/>
  <c r="V984" i="24"/>
  <c r="W984" i="24" s="1"/>
  <c r="V985" i="24"/>
  <c r="W985" i="24" s="1"/>
  <c r="V986" i="24"/>
  <c r="W986" i="24" s="1"/>
  <c r="V987" i="24"/>
  <c r="W987" i="24" s="1"/>
  <c r="V243" i="24"/>
  <c r="W243" i="24" s="1"/>
  <c r="V244" i="24"/>
  <c r="W244" i="24" s="1"/>
  <c r="V245" i="24"/>
  <c r="W245" i="24" s="1"/>
  <c r="V246" i="24"/>
  <c r="W246" i="24" s="1"/>
  <c r="V2473" i="24"/>
  <c r="W2473" i="24" s="1"/>
  <c r="V2333" i="24"/>
  <c r="W2333" i="24" s="1"/>
  <c r="V2502" i="24"/>
  <c r="W2502" i="24" s="1"/>
  <c r="V2342" i="24"/>
  <c r="W2342" i="24" s="1"/>
  <c r="V2087" i="24"/>
  <c r="W2087" i="24" s="1"/>
  <c r="V2518" i="24"/>
  <c r="W2518" i="24" s="1"/>
  <c r="V1208" i="24"/>
  <c r="W1208" i="24" s="1"/>
  <c r="V2482" i="24"/>
  <c r="W2482" i="24" s="1"/>
  <c r="V1111" i="24"/>
  <c r="W1111" i="24" s="1"/>
  <c r="V178" i="24"/>
  <c r="W178" i="24" s="1"/>
  <c r="V179" i="24"/>
  <c r="W179" i="24" s="1"/>
  <c r="V1112" i="24"/>
  <c r="W1112" i="24" s="1"/>
  <c r="V1113" i="24"/>
  <c r="W1113" i="24" s="1"/>
  <c r="V180" i="24"/>
  <c r="W180" i="24" s="1"/>
  <c r="V1224" i="24"/>
  <c r="W1224" i="24" s="1"/>
  <c r="V1114" i="24"/>
  <c r="W1114" i="24" s="1"/>
  <c r="V1948" i="24"/>
  <c r="W1948" i="24" s="1"/>
  <c r="V2326" i="24"/>
  <c r="W2326" i="24" s="1"/>
  <c r="V2240" i="24"/>
  <c r="W2240" i="24" s="1"/>
  <c r="V1922" i="24"/>
  <c r="W1922" i="24" s="1"/>
  <c r="V2194" i="24"/>
  <c r="W2194" i="24" s="1"/>
  <c r="V1996" i="24"/>
  <c r="W1996" i="24" s="1"/>
  <c r="V2016" i="24"/>
  <c r="W2016" i="24" s="1"/>
  <c r="V2394" i="24"/>
  <c r="W2394" i="24" s="1"/>
  <c r="V2076" i="24"/>
  <c r="W2076" i="24" s="1"/>
  <c r="V2346" i="24"/>
  <c r="W2346" i="24" s="1"/>
  <c r="V1938" i="24"/>
  <c r="W1938" i="24" s="1"/>
  <c r="V2317" i="24"/>
  <c r="W2317" i="24" s="1"/>
  <c r="V2408" i="24"/>
  <c r="W2408" i="24" s="1"/>
  <c r="V1242" i="24"/>
  <c r="W1242" i="24" s="1"/>
  <c r="V1243" i="24"/>
  <c r="W1243" i="24" s="1"/>
  <c r="V193" i="24"/>
  <c r="W193" i="24" s="1"/>
  <c r="V194" i="24"/>
  <c r="W194" i="24" s="1"/>
  <c r="V738" i="24"/>
  <c r="W738" i="24" s="1"/>
  <c r="V739" i="24"/>
  <c r="W739" i="24" s="1"/>
  <c r="V80" i="24"/>
  <c r="W80" i="24" s="1"/>
  <c r="V1160" i="24"/>
  <c r="W1160" i="24" s="1"/>
  <c r="V2492" i="24"/>
  <c r="W2492" i="24" s="1"/>
  <c r="V359" i="24"/>
  <c r="W359" i="24" s="1"/>
  <c r="V1279" i="24"/>
  <c r="W1279" i="24" s="1"/>
  <c r="V360" i="24"/>
  <c r="W360" i="24" s="1"/>
  <c r="V1315" i="24"/>
  <c r="W1315" i="24" s="1"/>
  <c r="V1747" i="24"/>
  <c r="W1747" i="24" s="1"/>
  <c r="V1213" i="24"/>
  <c r="W1213" i="24" s="1"/>
  <c r="V2090" i="24"/>
  <c r="W2090" i="24" s="1"/>
  <c r="V1130" i="24"/>
  <c r="W1130" i="24" s="1"/>
  <c r="V344" i="24"/>
  <c r="W344" i="24" s="1"/>
  <c r="V361" i="24"/>
  <c r="W361" i="24" s="1"/>
  <c r="V362" i="24"/>
  <c r="W362" i="24" s="1"/>
  <c r="V363" i="24"/>
  <c r="W363" i="24" s="1"/>
  <c r="V364" i="24"/>
  <c r="W364" i="24" s="1"/>
  <c r="V1336" i="24"/>
  <c r="W1336" i="24" s="1"/>
  <c r="V365" i="24"/>
  <c r="W365" i="24" s="1"/>
  <c r="V366" i="24"/>
  <c r="W366" i="24" s="1"/>
  <c r="V367" i="24"/>
  <c r="W367" i="24" s="1"/>
  <c r="V368" i="24"/>
  <c r="W368" i="24" s="1"/>
  <c r="V2165" i="24"/>
  <c r="W2165" i="24" s="1"/>
  <c r="V2082" i="24"/>
  <c r="W2082" i="24" s="1"/>
  <c r="V1872" i="24"/>
  <c r="W1872" i="24" s="1"/>
  <c r="V12" i="24"/>
  <c r="W12" i="24" s="1"/>
  <c r="V591" i="24"/>
  <c r="W591" i="24" s="1"/>
  <c r="V1249" i="24"/>
  <c r="W1249" i="24" s="1"/>
  <c r="V118" i="24"/>
  <c r="W118" i="24" s="1"/>
  <c r="V935" i="24"/>
  <c r="W935" i="24" s="1"/>
  <c r="V945" i="24"/>
  <c r="W945" i="24" s="1"/>
  <c r="V1141" i="24"/>
  <c r="W1141" i="24" s="1"/>
  <c r="V1096" i="24"/>
  <c r="W1096" i="24" s="1"/>
  <c r="V485" i="24"/>
  <c r="W485" i="24" s="1"/>
  <c r="V486" i="24"/>
  <c r="W486" i="24" s="1"/>
  <c r="V487" i="24"/>
  <c r="W487" i="24" s="1"/>
  <c r="V1725" i="24"/>
  <c r="W1725" i="24" s="1"/>
  <c r="V153" i="24"/>
  <c r="W153" i="24" s="1"/>
  <c r="V1752" i="24"/>
  <c r="W1752" i="24" s="1"/>
  <c r="V509" i="24"/>
  <c r="W509" i="24" s="1"/>
  <c r="V1089" i="24"/>
  <c r="W1089" i="24" s="1"/>
  <c r="V1312" i="24"/>
  <c r="W1312" i="24" s="1"/>
  <c r="V649" i="24"/>
  <c r="W649" i="24" s="1"/>
  <c r="V650" i="24"/>
  <c r="W650" i="24" s="1"/>
  <c r="V651" i="24"/>
  <c r="W651" i="24" s="1"/>
  <c r="V1466" i="24"/>
  <c r="W1466" i="24" s="1"/>
  <c r="V576" i="24"/>
  <c r="W576" i="24" s="1"/>
  <c r="V142" i="24"/>
  <c r="W142" i="24" s="1"/>
  <c r="V1471" i="24"/>
  <c r="W1471" i="24" s="1"/>
  <c r="V577" i="24"/>
  <c r="W577" i="24" s="1"/>
  <c r="V578" i="24"/>
  <c r="W578" i="24" s="1"/>
  <c r="V921" i="24"/>
  <c r="W921" i="24" s="1"/>
  <c r="V1931" i="24"/>
  <c r="W1931" i="24" s="1"/>
  <c r="V2108" i="24"/>
  <c r="W2108" i="24" s="1"/>
  <c r="V2191" i="24"/>
  <c r="W2191" i="24" s="1"/>
  <c r="V2283" i="24"/>
  <c r="W2283" i="24" s="1"/>
  <c r="V1869" i="24"/>
  <c r="W1869" i="24" s="1"/>
  <c r="V1952" i="24"/>
  <c r="W1952" i="24" s="1"/>
  <c r="V1165" i="24"/>
  <c r="W1165" i="24" s="1"/>
  <c r="V2096" i="24"/>
  <c r="W2096" i="24" s="1"/>
  <c r="V914" i="24"/>
  <c r="W914" i="24" s="1"/>
  <c r="V2235" i="24"/>
  <c r="W2235" i="24" s="1"/>
  <c r="V467" i="24"/>
  <c r="W467" i="24" s="1"/>
  <c r="V468" i="24"/>
  <c r="W468" i="24" s="1"/>
  <c r="V187" i="24"/>
  <c r="W187" i="24" s="1"/>
  <c r="V139" i="24"/>
  <c r="W139" i="24" s="1"/>
  <c r="V1255" i="24"/>
  <c r="W1255" i="24" s="1"/>
  <c r="V2277" i="24"/>
  <c r="W2277" i="24" s="1"/>
  <c r="V2227" i="24"/>
  <c r="W2227" i="24" s="1"/>
  <c r="V2423" i="24"/>
  <c r="W2423" i="24" s="1"/>
  <c r="V1240" i="24"/>
  <c r="W1240" i="24" s="1"/>
  <c r="V83" i="24"/>
  <c r="W83" i="24" s="1"/>
  <c r="V2060" i="24"/>
  <c r="W2060" i="24" s="1"/>
  <c r="V811" i="24"/>
  <c r="W811" i="24" s="1"/>
  <c r="V215" i="24"/>
  <c r="W215" i="24" s="1"/>
  <c r="V2516" i="24"/>
  <c r="W2516" i="24" s="1"/>
  <c r="V1882" i="24"/>
  <c r="W1882" i="24" s="1"/>
  <c r="V1942" i="24"/>
  <c r="W1942" i="24" s="1"/>
  <c r="V2110" i="24"/>
  <c r="W2110" i="24" s="1"/>
  <c r="V2523" i="24"/>
  <c r="W2523" i="24" s="1"/>
  <c r="V2051" i="24"/>
  <c r="W2051" i="24" s="1"/>
  <c r="V2487" i="24"/>
  <c r="W2487" i="24" s="1"/>
  <c r="V1990" i="24"/>
  <c r="W1990" i="24" s="1"/>
  <c r="V1135" i="24"/>
  <c r="W1135" i="24" s="1"/>
  <c r="V2493" i="24"/>
  <c r="W2493" i="24" s="1"/>
  <c r="V2023" i="24"/>
  <c r="W2023" i="24" s="1"/>
  <c r="V1955" i="24"/>
  <c r="W1955" i="24" s="1"/>
  <c r="V2052" i="24"/>
  <c r="W2052" i="24" s="1"/>
  <c r="V2101" i="24"/>
  <c r="W2101" i="24" s="1"/>
  <c r="V1901" i="24"/>
  <c r="W1901" i="24" s="1"/>
  <c r="V2265" i="24"/>
  <c r="W2265" i="24" s="1"/>
  <c r="V2000" i="24"/>
  <c r="W2000" i="24" s="1"/>
  <c r="V2486" i="24"/>
  <c r="W2486" i="24" s="1"/>
  <c r="V2067" i="24"/>
  <c r="W2067" i="24" s="1"/>
  <c r="V201" i="24"/>
  <c r="W201" i="24" s="1"/>
  <c r="V2180" i="24"/>
  <c r="W2180" i="24" s="1"/>
  <c r="V2236" i="24"/>
  <c r="W2236" i="24" s="1"/>
  <c r="V2507" i="24"/>
  <c r="W2507" i="24" s="1"/>
  <c r="V2429" i="24"/>
  <c r="W2429" i="24" s="1"/>
  <c r="V1131" i="24"/>
  <c r="W1131" i="24" s="1"/>
  <c r="V524" i="24"/>
  <c r="W524" i="24" s="1"/>
  <c r="V525" i="24"/>
  <c r="W525" i="24" s="1"/>
  <c r="V1429" i="24"/>
  <c r="W1429" i="24" s="1"/>
  <c r="V1430" i="24"/>
  <c r="W1430" i="24" s="1"/>
  <c r="V526" i="24"/>
  <c r="W526" i="24" s="1"/>
  <c r="V1431" i="24"/>
  <c r="W1431" i="24" s="1"/>
  <c r="V527" i="24"/>
  <c r="W527" i="24" s="1"/>
  <c r="V528" i="24"/>
  <c r="W528" i="24" s="1"/>
  <c r="V529" i="24"/>
  <c r="W529" i="24" s="1"/>
  <c r="V1283" i="24"/>
  <c r="W1283" i="24" s="1"/>
  <c r="V22" i="24"/>
  <c r="W22" i="24" s="1"/>
  <c r="V1300" i="24"/>
  <c r="W1300" i="24" s="1"/>
  <c r="V240" i="24"/>
  <c r="W240" i="24" s="1"/>
  <c r="V45" i="24"/>
  <c r="W45" i="24" s="1"/>
  <c r="V823" i="24"/>
  <c r="W823" i="24" s="1"/>
  <c r="V674" i="24"/>
  <c r="W674" i="24" s="1"/>
  <c r="V675" i="24"/>
  <c r="W675" i="24" s="1"/>
  <c r="V676" i="24"/>
  <c r="W676" i="24" s="1"/>
  <c r="V1533" i="24"/>
  <c r="W1533" i="24" s="1"/>
  <c r="V875" i="24"/>
  <c r="W875" i="24" s="1"/>
  <c r="V1287" i="24"/>
  <c r="W1287" i="24" s="1"/>
  <c r="V913" i="24"/>
  <c r="W913" i="24" s="1"/>
  <c r="V448" i="24"/>
  <c r="W448" i="24" s="1"/>
  <c r="V449" i="24"/>
  <c r="W449" i="24" s="1"/>
  <c r="V450" i="24"/>
  <c r="W450" i="24" s="1"/>
  <c r="V451" i="24"/>
  <c r="W451" i="24" s="1"/>
  <c r="V1386" i="24"/>
  <c r="W1386" i="24" s="1"/>
  <c r="V1387" i="24"/>
  <c r="W1387" i="24" s="1"/>
  <c r="V1388" i="24"/>
  <c r="W1388" i="24" s="1"/>
  <c r="V1280" i="24"/>
  <c r="W1280" i="24" s="1"/>
  <c r="V1115" i="24"/>
  <c r="W1115" i="24" s="1"/>
  <c r="V1755" i="24"/>
  <c r="W1755" i="24" s="1"/>
  <c r="V2125" i="24"/>
  <c r="W2125" i="24" s="1"/>
  <c r="V1924" i="24"/>
  <c r="W1924" i="24" s="1"/>
  <c r="V2211" i="24"/>
  <c r="W2211" i="24" s="1"/>
  <c r="V1763" i="24"/>
  <c r="W1763" i="24" s="1"/>
  <c r="V316" i="24"/>
  <c r="W316" i="24" s="1"/>
  <c r="V1543" i="24"/>
  <c r="W1543" i="24" s="1"/>
  <c r="V692" i="24"/>
  <c r="W692" i="24" s="1"/>
  <c r="V1544" i="24"/>
  <c r="W1544" i="24" s="1"/>
  <c r="V1545" i="24"/>
  <c r="W1545" i="24" s="1"/>
  <c r="V693" i="24"/>
  <c r="W693" i="24" s="1"/>
  <c r="V694" i="24"/>
  <c r="W694" i="24" s="1"/>
  <c r="V695" i="24"/>
  <c r="W695" i="24" s="1"/>
  <c r="V696" i="24"/>
  <c r="W696" i="24" s="1"/>
  <c r="V925" i="24"/>
  <c r="W925" i="24" s="1"/>
  <c r="V1154" i="24"/>
  <c r="W1154" i="24" s="1"/>
  <c r="V1301" i="24"/>
  <c r="W1301" i="24" s="1"/>
  <c r="V1302" i="24"/>
  <c r="W1302" i="24" s="1"/>
  <c r="V1504" i="24"/>
  <c r="W1504" i="24" s="1"/>
  <c r="V1505" i="24"/>
  <c r="W1505" i="24" s="1"/>
  <c r="V1672" i="24"/>
  <c r="W1672" i="24" s="1"/>
  <c r="V1195" i="24"/>
  <c r="W1195" i="24" s="1"/>
  <c r="V1846" i="24"/>
  <c r="W1846" i="24" s="1"/>
  <c r="V654" i="24"/>
  <c r="W654" i="24" s="1"/>
  <c r="V1510" i="24"/>
  <c r="W1510" i="24" s="1"/>
  <c r="V1511" i="24"/>
  <c r="W1511" i="24" s="1"/>
  <c r="V185" i="24"/>
  <c r="W185" i="24" s="1"/>
  <c r="V1512" i="24"/>
  <c r="W1512" i="24" s="1"/>
  <c r="V1513" i="24"/>
  <c r="W1513" i="24" s="1"/>
  <c r="V655" i="24"/>
  <c r="W655" i="24" s="1"/>
  <c r="V1514" i="24"/>
  <c r="W1514" i="24" s="1"/>
  <c r="V1515" i="24"/>
  <c r="W1515" i="24" s="1"/>
  <c r="V1516" i="24"/>
  <c r="W1516" i="24" s="1"/>
  <c r="V186" i="24"/>
  <c r="W186" i="24" s="1"/>
  <c r="V1517" i="24"/>
  <c r="W1517" i="24" s="1"/>
  <c r="V656" i="24"/>
  <c r="W656" i="24" s="1"/>
  <c r="V1518" i="24"/>
  <c r="W1518" i="24" s="1"/>
  <c r="V657" i="24"/>
  <c r="W657" i="24" s="1"/>
  <c r="V658" i="24"/>
  <c r="W658" i="24" s="1"/>
  <c r="V659" i="24"/>
  <c r="W659" i="24" s="1"/>
  <c r="V1519" i="24"/>
  <c r="W1519" i="24" s="1"/>
  <c r="V1520" i="24"/>
  <c r="W1520" i="24" s="1"/>
  <c r="V660" i="24"/>
  <c r="W660" i="24" s="1"/>
  <c r="V1521" i="24"/>
  <c r="W1521" i="24" s="1"/>
  <c r="V1522" i="24"/>
  <c r="W1522" i="24" s="1"/>
  <c r="V2452" i="24"/>
  <c r="W2452" i="24" s="1"/>
  <c r="V1523" i="24"/>
  <c r="W1523" i="24" s="1"/>
  <c r="V1699" i="24"/>
  <c r="W1699" i="24" s="1"/>
  <c r="V885" i="24"/>
  <c r="W885" i="24" s="1"/>
  <c r="V2417" i="24"/>
  <c r="W2417" i="24" s="1"/>
  <c r="V2224" i="24"/>
  <c r="W2224" i="24" s="1"/>
  <c r="V2310" i="24"/>
  <c r="W2310" i="24" s="1"/>
  <c r="V114" i="24"/>
  <c r="W114" i="24" s="1"/>
  <c r="V267" i="24"/>
  <c r="W267" i="24" s="1"/>
  <c r="V334" i="24"/>
  <c r="W334" i="24" s="1"/>
  <c r="V1232" i="24"/>
  <c r="W1232" i="24" s="1"/>
  <c r="V1525" i="24"/>
  <c r="W1525" i="24" s="1"/>
  <c r="V661" i="24"/>
  <c r="W661" i="24" s="1"/>
  <c r="V662" i="24"/>
  <c r="W662" i="24" s="1"/>
  <c r="V663" i="24"/>
  <c r="W663" i="24" s="1"/>
  <c r="V664" i="24"/>
  <c r="W664" i="24" s="1"/>
  <c r="V665" i="24"/>
  <c r="W665" i="24" s="1"/>
  <c r="V510" i="24"/>
  <c r="W510" i="24" s="1"/>
  <c r="V666" i="24"/>
  <c r="W666" i="24" s="1"/>
  <c r="V1777" i="24"/>
  <c r="W1777" i="24" s="1"/>
  <c r="V1414" i="24"/>
  <c r="W1414" i="24" s="1"/>
  <c r="V1415" i="24"/>
  <c r="W1415" i="24" s="1"/>
  <c r="V318" i="24"/>
  <c r="W318" i="24" s="1"/>
  <c r="V1541" i="24"/>
  <c r="W1541" i="24" s="1"/>
  <c r="V683" i="24"/>
  <c r="W683" i="24" s="1"/>
  <c r="V684" i="24"/>
  <c r="W684" i="24" s="1"/>
  <c r="V685" i="24"/>
  <c r="W685" i="24" s="1"/>
  <c r="V1542" i="24"/>
  <c r="W1542" i="24" s="1"/>
  <c r="V146" i="24"/>
  <c r="W146" i="24" s="1"/>
  <c r="V121" i="24"/>
  <c r="W121" i="24" s="1"/>
  <c r="V214" i="24"/>
  <c r="W214" i="24" s="1"/>
  <c r="V1879" i="24"/>
  <c r="W1879" i="24" s="1"/>
  <c r="V2219" i="24"/>
  <c r="W2219" i="24" s="1"/>
  <c r="V2444" i="24"/>
  <c r="W2444" i="24" s="1"/>
  <c r="V2263" i="24"/>
  <c r="W2263" i="24" s="1"/>
  <c r="V2100" i="24"/>
  <c r="W2100" i="24" s="1"/>
  <c r="V2264" i="24"/>
  <c r="W2264" i="24" s="1"/>
  <c r="V2246" i="24"/>
  <c r="W2246" i="24" s="1"/>
  <c r="V2262" i="24"/>
  <c r="W2262" i="24" s="1"/>
  <c r="V2179" i="24"/>
  <c r="W2179" i="24" s="1"/>
  <c r="V2209" i="24"/>
  <c r="W2209" i="24" s="1"/>
  <c r="V2124" i="24"/>
  <c r="W2124" i="24" s="1"/>
  <c r="V897" i="24"/>
  <c r="W897" i="24" s="1"/>
  <c r="V2159" i="24"/>
  <c r="W2159" i="24" s="1"/>
  <c r="V1223" i="24"/>
  <c r="W1223" i="24" s="1"/>
  <c r="V444" i="24"/>
  <c r="W444" i="24" s="1"/>
  <c r="V445" i="24"/>
  <c r="W445" i="24" s="1"/>
  <c r="V184" i="24"/>
  <c r="W184" i="24" s="1"/>
  <c r="V518" i="24"/>
  <c r="W518" i="24" s="1"/>
  <c r="V519" i="24"/>
  <c r="W519" i="24" s="1"/>
  <c r="V520" i="24"/>
  <c r="W520" i="24" s="1"/>
  <c r="V1427" i="24"/>
  <c r="W1427" i="24" s="1"/>
  <c r="V521" i="24"/>
  <c r="W521" i="24" s="1"/>
  <c r="V522" i="24"/>
  <c r="W522" i="24" s="1"/>
  <c r="V523" i="24"/>
  <c r="W523" i="24" s="1"/>
  <c r="V1220" i="24"/>
  <c r="W1220" i="24" s="1"/>
  <c r="V113" i="24"/>
  <c r="W113" i="24" s="1"/>
  <c r="V1677" i="24"/>
  <c r="W1677" i="24" s="1"/>
  <c r="V1183" i="24"/>
  <c r="W1183" i="24" s="1"/>
  <c r="V1272" i="24"/>
  <c r="W1272" i="24" s="1"/>
  <c r="V652" i="24"/>
  <c r="W652" i="24" s="1"/>
  <c r="V1509" i="24"/>
  <c r="W1509" i="24" s="1"/>
  <c r="V653" i="24"/>
  <c r="W653" i="24" s="1"/>
  <c r="V2150" i="24"/>
  <c r="W2150" i="24" s="1"/>
  <c r="V46" i="24"/>
  <c r="W46" i="24" s="1"/>
  <c r="V2155" i="24"/>
  <c r="W2155" i="24" s="1"/>
  <c r="V2422" i="24"/>
  <c r="W2422" i="24" s="1"/>
  <c r="V331" i="24"/>
  <c r="W331" i="24" s="1"/>
  <c r="V1962" i="24"/>
  <c r="W1962" i="24" s="1"/>
  <c r="V2207" i="24"/>
  <c r="W2207" i="24" s="1"/>
  <c r="V2152" i="24"/>
  <c r="W2152" i="24" s="1"/>
  <c r="V2045" i="24"/>
  <c r="W2045" i="24" s="1"/>
  <c r="V1985" i="24"/>
  <c r="W1985" i="24" s="1"/>
  <c r="V2020" i="24"/>
  <c r="W2020" i="24" s="1"/>
  <c r="V1845" i="24"/>
  <c r="W1845" i="24" s="1"/>
  <c r="V2307" i="24"/>
  <c r="W2307" i="24" s="1"/>
  <c r="V2384" i="24"/>
  <c r="W2384" i="24" s="1"/>
  <c r="V2151" i="24"/>
  <c r="W2151" i="24" s="1"/>
  <c r="V2133" i="24"/>
  <c r="W2133" i="24" s="1"/>
  <c r="V2282" i="24"/>
  <c r="W2282" i="24" s="1"/>
  <c r="V2320" i="24"/>
  <c r="W2320" i="24" s="1"/>
  <c r="V2046" i="24"/>
  <c r="W2046" i="24" s="1"/>
  <c r="V2244" i="24"/>
  <c r="W2244" i="24" s="1"/>
  <c r="V2153" i="24"/>
  <c r="W2153" i="24" s="1"/>
  <c r="V342" i="24"/>
  <c r="W342" i="24" s="1"/>
  <c r="V1549" i="24"/>
  <c r="W1549" i="24" s="1"/>
  <c r="V698" i="24"/>
  <c r="W698" i="24" s="1"/>
  <c r="V452" i="24"/>
  <c r="W452" i="24" s="1"/>
  <c r="V453" i="24"/>
  <c r="W453" i="24" s="1"/>
  <c r="V454" i="24"/>
  <c r="W454" i="24" s="1"/>
  <c r="V455" i="24"/>
  <c r="W455" i="24" s="1"/>
  <c r="V993" i="24"/>
  <c r="W993" i="24" s="1"/>
  <c r="V1250" i="24"/>
  <c r="W1250" i="24" s="1"/>
  <c r="V143" i="24"/>
  <c r="W143" i="24" s="1"/>
  <c r="V391" i="24"/>
  <c r="W391" i="24" s="1"/>
  <c r="V392" i="24"/>
  <c r="W392" i="24" s="1"/>
  <c r="V393" i="24"/>
  <c r="W393" i="24" s="1"/>
  <c r="V191" i="24"/>
  <c r="W191" i="24" s="1"/>
  <c r="V1524" i="24"/>
  <c r="W1524" i="24" s="1"/>
  <c r="V1097" i="24"/>
  <c r="W1097" i="24" s="1"/>
  <c r="V1136" i="24"/>
  <c r="W1136" i="24" s="1"/>
  <c r="V1227" i="24"/>
  <c r="W1227" i="24" s="1"/>
  <c r="V1259" i="24"/>
  <c r="W1259" i="24" s="1"/>
  <c r="V63" i="24"/>
  <c r="W63" i="24" s="1"/>
  <c r="V1557" i="24"/>
  <c r="W1557" i="24" s="1"/>
  <c r="V1558" i="24"/>
  <c r="W1558" i="24" s="1"/>
  <c r="V711" i="24"/>
  <c r="W711" i="24" s="1"/>
  <c r="V1559" i="24"/>
  <c r="W1559" i="24" s="1"/>
  <c r="V1560" i="24"/>
  <c r="W1560" i="24" s="1"/>
  <c r="V712" i="24"/>
  <c r="W712" i="24" s="1"/>
  <c r="V1561" i="24"/>
  <c r="W1561" i="24" s="1"/>
  <c r="V1562" i="24"/>
  <c r="W1562" i="24" s="1"/>
  <c r="V1281" i="24"/>
  <c r="W1281" i="24" s="1"/>
  <c r="V1563" i="24"/>
  <c r="W1563" i="24" s="1"/>
  <c r="V1564" i="24"/>
  <c r="W1564" i="24" s="1"/>
  <c r="V1565" i="24"/>
  <c r="W1565" i="24" s="1"/>
  <c r="V713" i="24"/>
  <c r="W713" i="24" s="1"/>
  <c r="V321" i="24"/>
  <c r="W321" i="24" s="1"/>
  <c r="V1164" i="24"/>
  <c r="W1164" i="24" s="1"/>
  <c r="V116" i="24"/>
  <c r="W116" i="24" s="1"/>
  <c r="V1379" i="24"/>
  <c r="W1379" i="24" s="1"/>
  <c r="V130" i="24"/>
  <c r="W130" i="24" s="1"/>
  <c r="V1119" i="24"/>
  <c r="W1119" i="24" s="1"/>
  <c r="V2166" i="24"/>
  <c r="W2166" i="24" s="1"/>
  <c r="V2526" i="24"/>
  <c r="W2526" i="24" s="1"/>
  <c r="V2508" i="24"/>
  <c r="W2508" i="24" s="1"/>
  <c r="V2517" i="24"/>
  <c r="W2517" i="24" s="1"/>
  <c r="V2537" i="24"/>
  <c r="W2537" i="24" s="1"/>
  <c r="V348" i="24"/>
  <c r="W348" i="24" s="1"/>
  <c r="V2540" i="24"/>
  <c r="W2540" i="24" s="1"/>
  <c r="V1915" i="24"/>
  <c r="W1915" i="24" s="1"/>
  <c r="V1916" i="24"/>
  <c r="W1916" i="24" s="1"/>
  <c r="V2139" i="24"/>
  <c r="W2139" i="24" s="1"/>
  <c r="V2497" i="24"/>
  <c r="W2497" i="24" s="1"/>
  <c r="V2334" i="24"/>
  <c r="W2334" i="24" s="1"/>
  <c r="V1957" i="24"/>
  <c r="W1957" i="24" s="1"/>
  <c r="V2531" i="24"/>
  <c r="W2531" i="24" s="1"/>
  <c r="V2182" i="24"/>
  <c r="W2182" i="24" s="1"/>
  <c r="V1944" i="24"/>
  <c r="W1944" i="24" s="1"/>
  <c r="V1887" i="24"/>
  <c r="W1887" i="24" s="1"/>
  <c r="V2221" i="24"/>
  <c r="W2221" i="24" s="1"/>
  <c r="V2127" i="24"/>
  <c r="W2127" i="24" s="1"/>
  <c r="V1991" i="24"/>
  <c r="W1991" i="24" s="1"/>
  <c r="V1116" i="24"/>
  <c r="W1116" i="24" s="1"/>
  <c r="V895" i="24"/>
  <c r="W895" i="24" s="1"/>
  <c r="V1896" i="24"/>
  <c r="W1896" i="24" s="1"/>
  <c r="V2515" i="24"/>
  <c r="W2515" i="24" s="1"/>
  <c r="V992" i="24"/>
  <c r="W992" i="24" s="1"/>
  <c r="V119" i="24"/>
  <c r="W119" i="24" s="1"/>
  <c r="V1197" i="24"/>
  <c r="W1197" i="24" s="1"/>
  <c r="V190" i="24"/>
  <c r="W190" i="24" s="1"/>
  <c r="V1226" i="24"/>
  <c r="W1226" i="24" s="1"/>
  <c r="V341" i="24"/>
  <c r="W341" i="24" s="1"/>
  <c r="V950" i="24"/>
  <c r="W950" i="24" s="1"/>
  <c r="V102" i="24"/>
  <c r="W102" i="24" s="1"/>
  <c r="V335" i="24"/>
  <c r="W335" i="24" s="1"/>
  <c r="V1479" i="24"/>
  <c r="W1479" i="24" s="1"/>
  <c r="V1381" i="24"/>
  <c r="W1381" i="24" s="1"/>
  <c r="V1567" i="24"/>
  <c r="W1567" i="24" s="1"/>
  <c r="V617" i="24"/>
  <c r="W617" i="24" s="1"/>
  <c r="V385" i="24"/>
  <c r="W385" i="24" s="1"/>
  <c r="V386" i="24"/>
  <c r="W386" i="24" s="1"/>
  <c r="V618" i="24"/>
  <c r="W618" i="24" s="1"/>
  <c r="V420" i="24"/>
  <c r="W420" i="24" s="1"/>
  <c r="V619" i="24"/>
  <c r="W619" i="24" s="1"/>
  <c r="V1568" i="24"/>
  <c r="W1568" i="24" s="1"/>
  <c r="V716" i="24"/>
  <c r="W716" i="24" s="1"/>
  <c r="V717" i="24"/>
  <c r="W717" i="24" s="1"/>
  <c r="V718" i="24"/>
  <c r="W718" i="24" s="1"/>
  <c r="V719" i="24"/>
  <c r="W719" i="24" s="1"/>
  <c r="V620" i="24"/>
  <c r="W620" i="24" s="1"/>
  <c r="V621" i="24"/>
  <c r="W621" i="24" s="1"/>
  <c r="V622" i="24"/>
  <c r="W622" i="24" s="1"/>
  <c r="V720" i="24"/>
  <c r="W720" i="24" s="1"/>
  <c r="V623" i="24"/>
  <c r="W623" i="24" s="1"/>
  <c r="V624" i="24"/>
  <c r="W624" i="24" s="1"/>
  <c r="V721" i="24"/>
  <c r="W721" i="24" s="1"/>
  <c r="V677" i="24"/>
  <c r="W677" i="24" s="1"/>
  <c r="V625" i="24"/>
  <c r="W625" i="24" s="1"/>
  <c r="V626" i="24"/>
  <c r="W626" i="24" s="1"/>
  <c r="V1534" i="24"/>
  <c r="W1534" i="24" s="1"/>
  <c r="V442" i="24"/>
  <c r="W442" i="24" s="1"/>
  <c r="V722" i="24"/>
  <c r="W722" i="24" s="1"/>
  <c r="V627" i="24"/>
  <c r="W627" i="24" s="1"/>
  <c r="V443" i="24"/>
  <c r="W443" i="24" s="1"/>
  <c r="V238" i="24"/>
  <c r="W238" i="24" s="1"/>
  <c r="V723" i="24"/>
  <c r="W723" i="24" s="1"/>
  <c r="V724" i="24"/>
  <c r="W724" i="24" s="1"/>
  <c r="V725" i="24"/>
  <c r="W725" i="24" s="1"/>
  <c r="V628" i="24"/>
  <c r="W628" i="24" s="1"/>
  <c r="V629" i="24"/>
  <c r="W629" i="24" s="1"/>
  <c r="V1481" i="24"/>
  <c r="W1481" i="24" s="1"/>
  <c r="V726" i="24"/>
  <c r="W726" i="24" s="1"/>
  <c r="V727" i="24"/>
  <c r="W727" i="24" s="1"/>
  <c r="V630" i="24"/>
  <c r="W630" i="24" s="1"/>
  <c r="V631" i="24"/>
  <c r="W631" i="24" s="1"/>
  <c r="V421" i="24"/>
  <c r="W421" i="24" s="1"/>
  <c r="V728" i="24"/>
  <c r="W728" i="24" s="1"/>
  <c r="V632" i="24"/>
  <c r="W632" i="24" s="1"/>
  <c r="V729" i="24"/>
  <c r="W729" i="24" s="1"/>
  <c r="V730" i="24"/>
  <c r="W730" i="24" s="1"/>
  <c r="V731" i="24"/>
  <c r="W731" i="24" s="1"/>
  <c r="V633" i="24"/>
  <c r="W633" i="24" s="1"/>
  <c r="V634" i="24"/>
  <c r="W634" i="24" s="1"/>
  <c r="V732" i="24"/>
  <c r="W732" i="24" s="1"/>
  <c r="V635" i="24"/>
  <c r="W635" i="24" s="1"/>
  <c r="V636" i="24"/>
  <c r="W636" i="24" s="1"/>
  <c r="V637" i="24"/>
  <c r="W637" i="24" s="1"/>
  <c r="V1569" i="24"/>
  <c r="W1569" i="24" s="1"/>
  <c r="V733" i="24"/>
  <c r="W733" i="24" s="1"/>
  <c r="V734" i="24"/>
  <c r="W734" i="24" s="1"/>
  <c r="V678" i="24"/>
  <c r="W678" i="24" s="1"/>
  <c r="V1570" i="24"/>
  <c r="W1570" i="24" s="1"/>
  <c r="V735" i="24"/>
  <c r="W735" i="24" s="1"/>
  <c r="V638" i="24"/>
  <c r="W638" i="24" s="1"/>
  <c r="V639" i="24"/>
  <c r="W639" i="24" s="1"/>
  <c r="V736" i="24"/>
  <c r="W736" i="24" s="1"/>
  <c r="V640" i="24"/>
  <c r="W640" i="24" s="1"/>
  <c r="V1571" i="24"/>
  <c r="W1571" i="24" s="1"/>
  <c r="V641" i="24"/>
  <c r="W641" i="24" s="1"/>
  <c r="V737" i="24"/>
  <c r="W737" i="24" s="1"/>
  <c r="V327" i="24"/>
  <c r="W327" i="24" s="1"/>
  <c r="V338" i="24"/>
  <c r="W338" i="24" s="1"/>
  <c r="V156" i="24"/>
  <c r="W156" i="24" s="1"/>
  <c r="V105" i="24"/>
  <c r="W105" i="24" s="1"/>
  <c r="V912" i="24"/>
  <c r="W912" i="24" s="1"/>
  <c r="V2457" i="24"/>
  <c r="W2457" i="24" s="1"/>
  <c r="V876" i="24"/>
  <c r="W876" i="24" s="1"/>
  <c r="V2489" i="24"/>
  <c r="W2489" i="24" s="1"/>
  <c r="V2513" i="24"/>
  <c r="W2513" i="24" s="1"/>
  <c r="V188" i="24"/>
  <c r="W188" i="24" s="1"/>
  <c r="V231" i="24"/>
  <c r="W231" i="24" s="1"/>
  <c r="V511" i="24"/>
  <c r="W511" i="24" s="1"/>
  <c r="V512" i="24"/>
  <c r="W512" i="24" s="1"/>
  <c r="V513" i="24"/>
  <c r="W513" i="24" s="1"/>
  <c r="V514" i="24"/>
  <c r="W514" i="24" s="1"/>
  <c r="V515" i="24"/>
  <c r="W515" i="24" s="1"/>
  <c r="V516" i="24"/>
  <c r="W516" i="24" s="1"/>
  <c r="V517" i="24"/>
  <c r="W517" i="24" s="1"/>
  <c r="V249" i="24"/>
  <c r="W249" i="24" s="1"/>
  <c r="V2512" i="24"/>
  <c r="W2512" i="24" s="1"/>
  <c r="V2519" i="24"/>
  <c r="W2519" i="24" s="1"/>
  <c r="V1142" i="24"/>
  <c r="W1142" i="24" s="1"/>
  <c r="V2430" i="24"/>
  <c r="W2430" i="24" s="1"/>
  <c r="V1954" i="24"/>
  <c r="W1954" i="24" s="1"/>
  <c r="V1434" i="24"/>
  <c r="W1434" i="24" s="1"/>
  <c r="V1999" i="24"/>
  <c r="W1999" i="24" s="1"/>
  <c r="V2007" i="24"/>
  <c r="W2007" i="24" s="1"/>
  <c r="V2499" i="24"/>
  <c r="W2499" i="24" s="1"/>
  <c r="V2475" i="24"/>
  <c r="W2475" i="24" s="1"/>
  <c r="V1941" i="24"/>
  <c r="W1941" i="24" s="1"/>
  <c r="V1241" i="24"/>
  <c r="W1241" i="24" s="1"/>
  <c r="V469" i="24"/>
  <c r="W469" i="24" s="1"/>
  <c r="V357" i="24"/>
  <c r="W357" i="24" s="1"/>
  <c r="V470" i="24"/>
  <c r="W470" i="24" s="1"/>
  <c r="V471" i="24"/>
  <c r="W471" i="24" s="1"/>
  <c r="V472" i="24"/>
  <c r="W472" i="24" s="1"/>
  <c r="V358" i="24"/>
  <c r="W358" i="24" s="1"/>
  <c r="V336" i="24"/>
  <c r="W336" i="24" s="1"/>
  <c r="V933" i="24"/>
  <c r="W933" i="24" s="1"/>
  <c r="V177" i="24"/>
  <c r="W177" i="24" s="1"/>
  <c r="V82" i="24"/>
  <c r="W82" i="24" s="1"/>
  <c r="V2226" i="24"/>
  <c r="W2226" i="24" s="1"/>
  <c r="V810" i="24"/>
  <c r="W810" i="24" s="1"/>
  <c r="V1251" i="24"/>
  <c r="W1251" i="24" s="1"/>
  <c r="V213" i="24"/>
  <c r="W213" i="24" s="1"/>
  <c r="V1919" i="24"/>
  <c r="W1919" i="24" s="1"/>
  <c r="V2176" i="24"/>
  <c r="W2176" i="24" s="1"/>
  <c r="V2093" i="24"/>
  <c r="W2093" i="24" s="1"/>
  <c r="V2318" i="24"/>
  <c r="W2318" i="24" s="1"/>
  <c r="V2366" i="24"/>
  <c r="W2366" i="24" s="1"/>
  <c r="V2407" i="24"/>
  <c r="W2407" i="24" s="1"/>
  <c r="V2018" i="24"/>
  <c r="W2018" i="24" s="1"/>
  <c r="V2146" i="24"/>
  <c r="W2146" i="24" s="1"/>
  <c r="V2177" i="24"/>
  <c r="W2177" i="24" s="1"/>
  <c r="V2325" i="24"/>
  <c r="W2325" i="24" s="1"/>
  <c r="V1913" i="24"/>
  <c r="W1913" i="24" s="1"/>
  <c r="V2217" i="24"/>
  <c r="W2217" i="24" s="1"/>
  <c r="V343" i="24"/>
  <c r="W343" i="24" s="1"/>
  <c r="V920" i="24"/>
  <c r="W920" i="24" s="1"/>
  <c r="V896" i="24"/>
  <c r="W896" i="24" s="1"/>
  <c r="V829" i="24"/>
  <c r="W829" i="24" s="1"/>
  <c r="V1992" i="24"/>
  <c r="W1992" i="24" s="1"/>
  <c r="V1273" i="24"/>
  <c r="W1273" i="24" s="1"/>
  <c r="V439" i="24"/>
  <c r="W439" i="24" s="1"/>
  <c r="V1261" i="24"/>
  <c r="W1261" i="24" s="1"/>
  <c r="V440" i="24"/>
  <c r="W440" i="24" s="1"/>
  <c r="V441" i="24"/>
  <c r="W441" i="24" s="1"/>
  <c r="V166" i="24"/>
  <c r="W166" i="24" s="1"/>
  <c r="V195" i="24"/>
  <c r="W195" i="24" s="1"/>
  <c r="V296" i="24"/>
  <c r="W296" i="24" s="1"/>
  <c r="V482" i="24"/>
  <c r="W482" i="24" s="1"/>
  <c r="V474" i="24"/>
  <c r="W474" i="24" s="1"/>
  <c r="V475" i="24"/>
  <c r="W475" i="24" s="1"/>
  <c r="V476" i="24"/>
  <c r="W476" i="24" s="1"/>
  <c r="V477" i="24"/>
  <c r="W477" i="24" s="1"/>
  <c r="V478" i="24"/>
  <c r="W478" i="24" s="1"/>
  <c r="V1187" i="24"/>
  <c r="W1187" i="24" s="1"/>
  <c r="V1234" i="24"/>
  <c r="W1234" i="24" s="1"/>
  <c r="V479" i="24"/>
  <c r="W479" i="24" s="1"/>
  <c r="V1212" i="24"/>
  <c r="W1212" i="24" s="1"/>
  <c r="T1417" i="24"/>
  <c r="U1417" i="24" s="1"/>
  <c r="T1418" i="24"/>
  <c r="U1418" i="24" s="1"/>
  <c r="T1419" i="24"/>
  <c r="U1419" i="24" s="1"/>
  <c r="T1420" i="24"/>
  <c r="U1420" i="24" s="1"/>
  <c r="T1422" i="24"/>
  <c r="U1422" i="24" s="1"/>
  <c r="T2488" i="24"/>
  <c r="U2488" i="24" s="1"/>
  <c r="T2525" i="24"/>
  <c r="U2525" i="24" s="1"/>
  <c r="T162" i="24"/>
  <c r="U162" i="24" s="1"/>
  <c r="T229" i="24"/>
  <c r="U229" i="24" s="1"/>
  <c r="T375" i="24"/>
  <c r="U375" i="24" s="1"/>
  <c r="T376" i="24"/>
  <c r="U376" i="24" s="1"/>
  <c r="T377" i="24"/>
  <c r="U377" i="24" s="1"/>
  <c r="T1348" i="24"/>
  <c r="U1348" i="24" s="1"/>
  <c r="T1349" i="24"/>
  <c r="U1349" i="24" s="1"/>
  <c r="T1350" i="24"/>
  <c r="U1350" i="24" s="1"/>
  <c r="T1468" i="24"/>
  <c r="U1468" i="24" s="1"/>
  <c r="T1469" i="24"/>
  <c r="U1469" i="24" s="1"/>
  <c r="T1709" i="24"/>
  <c r="U1709" i="24" s="1"/>
  <c r="T1681" i="24"/>
  <c r="U1681" i="24" s="1"/>
  <c r="T1262" i="24"/>
  <c r="U1262" i="24" s="1"/>
  <c r="T1289" i="24"/>
  <c r="U1289" i="24" s="1"/>
  <c r="T1263" i="24"/>
  <c r="U1263" i="24" s="1"/>
  <c r="T211" i="24"/>
  <c r="U211" i="24" s="1"/>
  <c r="T425" i="24"/>
  <c r="U425" i="24" s="1"/>
  <c r="T426" i="24"/>
  <c r="U426" i="24" s="1"/>
  <c r="T427" i="24"/>
  <c r="U427" i="24" s="1"/>
  <c r="T428" i="24"/>
  <c r="U428" i="24" s="1"/>
  <c r="T1373" i="24"/>
  <c r="U1373" i="24" s="1"/>
  <c r="T502" i="24"/>
  <c r="U502" i="24" s="1"/>
  <c r="T1298" i="24"/>
  <c r="U1298" i="24" s="1"/>
  <c r="T1299" i="24"/>
  <c r="U1299" i="24" s="1"/>
  <c r="T1483" i="24"/>
  <c r="U1483" i="24" s="1"/>
  <c r="T1484" i="24"/>
  <c r="U1484" i="24" s="1"/>
  <c r="T1485" i="24"/>
  <c r="U1485" i="24" s="1"/>
  <c r="T1486" i="24"/>
  <c r="U1486" i="24" s="1"/>
  <c r="T1487" i="24"/>
  <c r="U1487" i="24" s="1"/>
  <c r="T1488" i="24"/>
  <c r="U1488" i="24" s="1"/>
  <c r="T643" i="24"/>
  <c r="U643" i="24" s="1"/>
  <c r="T1489" i="24"/>
  <c r="U1489" i="24" s="1"/>
  <c r="T644" i="24"/>
  <c r="U644" i="24" s="1"/>
  <c r="T1490" i="24"/>
  <c r="U1490" i="24" s="1"/>
  <c r="T1491" i="24"/>
  <c r="U1491" i="24" s="1"/>
  <c r="T1492" i="24"/>
  <c r="U1492" i="24" s="1"/>
  <c r="T1493" i="24"/>
  <c r="U1493" i="24" s="1"/>
  <c r="T1494" i="24"/>
  <c r="U1494" i="24" s="1"/>
  <c r="T1495" i="24"/>
  <c r="U1495" i="24" s="1"/>
  <c r="T1496" i="24"/>
  <c r="U1496" i="24" s="1"/>
  <c r="T1497" i="24"/>
  <c r="U1497" i="24" s="1"/>
  <c r="T1498" i="24"/>
  <c r="U1498" i="24" s="1"/>
  <c r="T645" i="24"/>
  <c r="U645" i="24" s="1"/>
  <c r="T1499" i="24"/>
  <c r="U1499" i="24" s="1"/>
  <c r="T1500" i="24"/>
  <c r="U1500" i="24" s="1"/>
  <c r="T1501" i="24"/>
  <c r="U1501" i="24" s="1"/>
  <c r="T1502" i="24"/>
  <c r="U1502" i="24" s="1"/>
  <c r="T1503" i="24"/>
  <c r="U1503" i="24" s="1"/>
  <c r="T117" i="24"/>
  <c r="U117" i="24" s="1"/>
  <c r="T212" i="24"/>
  <c r="U212" i="24" s="1"/>
  <c r="T1548" i="24"/>
  <c r="U1548" i="24" s="1"/>
  <c r="T697" i="24"/>
  <c r="U697" i="24" s="1"/>
  <c r="T326" i="24"/>
  <c r="U326" i="24" s="1"/>
  <c r="T2382" i="24"/>
  <c r="U2382" i="24" s="1"/>
  <c r="T2412" i="24"/>
  <c r="U2412" i="24" s="1"/>
  <c r="T960" i="24"/>
  <c r="U960" i="24" s="1"/>
  <c r="T1932" i="24"/>
  <c r="U1932" i="24" s="1"/>
  <c r="T2232" i="24"/>
  <c r="U2232" i="24" s="1"/>
  <c r="T2081" i="24"/>
  <c r="U2081" i="24" s="1"/>
  <c r="T1399" i="24"/>
  <c r="U1399" i="24" s="1"/>
  <c r="T2109" i="24"/>
  <c r="U2109" i="24" s="1"/>
  <c r="T2356" i="24"/>
  <c r="U2356" i="24" s="1"/>
  <c r="T2273" i="24"/>
  <c r="U2273" i="24" s="1"/>
  <c r="T2309" i="24"/>
  <c r="U2309" i="24" s="1"/>
  <c r="T2048" i="24"/>
  <c r="U2048" i="24" s="1"/>
  <c r="T2361" i="24"/>
  <c r="U2361" i="24" s="1"/>
  <c r="T2032" i="24"/>
  <c r="U2032" i="24" s="1"/>
  <c r="T2418" i="24"/>
  <c r="U2418" i="24" s="1"/>
  <c r="T2445" i="24"/>
  <c r="U2445" i="24" s="1"/>
  <c r="T2164" i="24"/>
  <c r="U2164" i="24" s="1"/>
  <c r="T317" i="24"/>
  <c r="U317" i="24" s="1"/>
  <c r="T1239" i="24"/>
  <c r="U1239" i="24" s="1"/>
  <c r="T456" i="24"/>
  <c r="U456" i="24" s="1"/>
  <c r="T1389" i="24"/>
  <c r="U1389" i="24" s="1"/>
  <c r="T457" i="24"/>
  <c r="U457" i="24" s="1"/>
  <c r="T458" i="24"/>
  <c r="U458" i="24" s="1"/>
  <c r="T459" i="24"/>
  <c r="U459" i="24" s="1"/>
  <c r="T1406" i="24"/>
  <c r="U1406" i="24" s="1"/>
  <c r="T460" i="24"/>
  <c r="U460" i="24" s="1"/>
  <c r="T461" i="24"/>
  <c r="U461" i="24" s="1"/>
  <c r="T462" i="24"/>
  <c r="U462" i="24" s="1"/>
  <c r="T463" i="24"/>
  <c r="U463" i="24" s="1"/>
  <c r="T1428" i="24"/>
  <c r="U1428" i="24" s="1"/>
  <c r="T464" i="24"/>
  <c r="U464" i="24" s="1"/>
  <c r="T1132" i="24"/>
  <c r="U1132" i="24" s="1"/>
  <c r="T1390" i="24"/>
  <c r="U1390" i="24" s="1"/>
  <c r="T465" i="24"/>
  <c r="U465" i="24" s="1"/>
  <c r="T466" i="24"/>
  <c r="U466" i="24" s="1"/>
  <c r="T1391" i="24"/>
  <c r="U1391" i="24" s="1"/>
  <c r="T198" i="24"/>
  <c r="U198" i="24" s="1"/>
  <c r="T248" i="24"/>
  <c r="U248" i="24" s="1"/>
  <c r="T192" i="24"/>
  <c r="U192" i="24" s="1"/>
  <c r="T413" i="24"/>
  <c r="U413" i="24" s="1"/>
  <c r="T1989" i="24"/>
  <c r="U1989" i="24" s="1"/>
  <c r="T1432" i="24"/>
  <c r="U1432" i="24" s="1"/>
  <c r="T2441" i="24"/>
  <c r="U2441" i="24" s="1"/>
  <c r="T1971" i="24"/>
  <c r="U1971" i="24" s="1"/>
  <c r="T2371" i="24"/>
  <c r="U2371" i="24" s="1"/>
  <c r="T2071" i="24"/>
  <c r="U2071" i="24" s="1"/>
  <c r="T1275" i="24"/>
  <c r="U1275" i="24" s="1"/>
  <c r="T2377" i="24"/>
  <c r="U2377" i="24" s="1"/>
  <c r="T2055" i="24"/>
  <c r="U2055" i="24" s="1"/>
  <c r="T2037" i="24"/>
  <c r="U2037" i="24" s="1"/>
  <c r="T2336" i="24"/>
  <c r="U2336" i="24" s="1"/>
  <c r="T1797" i="24"/>
  <c r="U1797" i="24" s="1"/>
  <c r="T35" i="24"/>
  <c r="U35" i="24" s="1"/>
  <c r="T2414" i="24"/>
  <c r="U2414" i="24" s="1"/>
  <c r="T210" i="24"/>
  <c r="U210" i="24" s="1"/>
  <c r="T1103" i="24"/>
  <c r="U1103" i="24" s="1"/>
  <c r="T2231" i="24"/>
  <c r="U2231" i="24" s="1"/>
  <c r="T2434" i="24"/>
  <c r="U2434" i="24" s="1"/>
  <c r="T952" i="24"/>
  <c r="U952" i="24" s="1"/>
  <c r="T346" i="24"/>
  <c r="U346" i="24" s="1"/>
  <c r="T120" i="24"/>
  <c r="U120" i="24" s="1"/>
  <c r="T2275" i="24"/>
  <c r="U2275" i="24" s="1"/>
  <c r="T1995" i="24"/>
  <c r="U1995" i="24" s="1"/>
  <c r="T2167" i="24"/>
  <c r="U2167" i="24" s="1"/>
  <c r="T2119" i="24"/>
  <c r="U2119" i="24" s="1"/>
  <c r="T2061" i="24"/>
  <c r="U2061" i="24" s="1"/>
  <c r="T1109" i="24"/>
  <c r="U1109" i="24" s="1"/>
  <c r="T2251" i="24"/>
  <c r="U2251" i="24" s="1"/>
  <c r="T1993" i="24"/>
  <c r="U1993" i="24" s="1"/>
  <c r="T1897" i="24"/>
  <c r="U1897" i="24" s="1"/>
  <c r="T2103" i="24"/>
  <c r="U2103" i="24" s="1"/>
  <c r="T2104" i="24"/>
  <c r="U2104" i="24" s="1"/>
  <c r="T1858" i="24"/>
  <c r="U1858" i="24" s="1"/>
  <c r="T2187" i="24"/>
  <c r="U2187" i="24" s="1"/>
  <c r="T2089" i="24"/>
  <c r="U2089" i="24" s="1"/>
  <c r="T1856" i="24"/>
  <c r="U1856" i="24" s="1"/>
  <c r="T2376" i="24"/>
  <c r="U2376" i="24" s="1"/>
  <c r="T1978" i="24"/>
  <c r="U1978" i="24" s="1"/>
  <c r="T2279" i="24"/>
  <c r="U2279" i="24" s="1"/>
  <c r="T2216" i="24"/>
  <c r="U2216" i="24" s="1"/>
  <c r="T1855" i="24"/>
  <c r="U1855" i="24" s="1"/>
  <c r="T1911" i="24"/>
  <c r="U1911" i="24" s="1"/>
  <c r="T1899" i="24"/>
  <c r="U1899" i="24" s="1"/>
  <c r="T2144" i="24"/>
  <c r="U2144" i="24" s="1"/>
  <c r="T1904" i="24"/>
  <c r="U1904" i="24" s="1"/>
  <c r="T1898" i="24"/>
  <c r="U1898" i="24" s="1"/>
  <c r="T2287" i="24"/>
  <c r="U2287" i="24" s="1"/>
  <c r="T2186" i="24"/>
  <c r="U2186" i="24" s="1"/>
  <c r="T1900" i="24"/>
  <c r="U1900" i="24" s="1"/>
  <c r="T1972" i="24"/>
  <c r="U1972" i="24" s="1"/>
  <c r="T1392" i="24"/>
  <c r="U1392" i="24" s="1"/>
  <c r="T2116" i="24"/>
  <c r="U2116" i="24" s="1"/>
  <c r="T2214" i="24"/>
  <c r="U2214" i="24" s="1"/>
  <c r="T2075" i="24"/>
  <c r="U2075" i="24" s="1"/>
  <c r="T1977" i="24"/>
  <c r="U1977" i="24" s="1"/>
  <c r="T2303" i="24"/>
  <c r="U2303" i="24" s="1"/>
  <c r="T2435" i="24"/>
  <c r="U2435" i="24" s="1"/>
  <c r="T2248" i="24"/>
  <c r="U2248" i="24" s="1"/>
  <c r="T1905" i="24"/>
  <c r="U1905" i="24" s="1"/>
  <c r="T1947" i="24"/>
  <c r="U1947" i="24" s="1"/>
  <c r="T2323" i="24"/>
  <c r="U2323" i="24" s="1"/>
  <c r="T2038" i="24"/>
  <c r="U2038" i="24" s="1"/>
  <c r="T1927" i="24"/>
  <c r="U1927" i="24" s="1"/>
  <c r="T1980" i="24"/>
  <c r="U1980" i="24" s="1"/>
  <c r="T2132" i="24"/>
  <c r="U2132" i="24" s="1"/>
  <c r="T2170" i="24"/>
  <c r="U2170" i="24" s="1"/>
  <c r="T2295" i="24"/>
  <c r="U2295" i="24" s="1"/>
  <c r="T2042" i="24"/>
  <c r="U2042" i="24" s="1"/>
  <c r="T2286" i="24"/>
  <c r="U2286" i="24" s="1"/>
  <c r="T2175" i="24"/>
  <c r="U2175" i="24" s="1"/>
  <c r="T1982" i="24"/>
  <c r="U1982" i="24" s="1"/>
  <c r="T2013" i="24"/>
  <c r="U2013" i="24" s="1"/>
  <c r="T2115" i="24"/>
  <c r="U2115" i="24" s="1"/>
  <c r="T2249" i="24"/>
  <c r="U2249" i="24" s="1"/>
  <c r="T2131" i="24"/>
  <c r="U2131" i="24" s="1"/>
  <c r="T1472" i="24"/>
  <c r="U1472" i="24" s="1"/>
  <c r="T2406" i="24"/>
  <c r="U2406" i="24" s="1"/>
  <c r="T2378" i="24"/>
  <c r="U2378" i="24" s="1"/>
  <c r="T2294" i="24"/>
  <c r="U2294" i="24" s="1"/>
  <c r="T2117" i="24"/>
  <c r="U2117" i="24" s="1"/>
  <c r="T2195" i="24"/>
  <c r="U2195" i="24" s="1"/>
  <c r="T2387" i="24"/>
  <c r="U2387" i="24" s="1"/>
  <c r="T2302" i="24"/>
  <c r="U2302" i="24" s="1"/>
  <c r="T2239" i="24"/>
  <c r="U2239" i="24" s="1"/>
  <c r="T1854" i="24"/>
  <c r="U1854" i="24" s="1"/>
  <c r="T2188" i="24"/>
  <c r="U2188" i="24" s="1"/>
  <c r="T2062" i="24"/>
  <c r="U2062" i="24" s="1"/>
  <c r="T1917" i="24"/>
  <c r="U1917" i="24" s="1"/>
  <c r="T2012" i="24"/>
  <c r="U2012" i="24" s="1"/>
  <c r="T2364" i="24"/>
  <c r="U2364" i="24" s="1"/>
  <c r="T1937" i="24"/>
  <c r="U1937" i="24" s="1"/>
  <c r="T2010" i="24"/>
  <c r="U2010" i="24" s="1"/>
  <c r="T1918" i="24"/>
  <c r="U1918" i="24" s="1"/>
  <c r="T2315" i="24"/>
  <c r="U2315" i="24" s="1"/>
  <c r="T1926" i="24"/>
  <c r="U1926" i="24" s="1"/>
  <c r="T1979" i="24"/>
  <c r="U1979" i="24" s="1"/>
  <c r="T1946" i="24"/>
  <c r="U1946" i="24" s="1"/>
  <c r="T2183" i="24"/>
  <c r="U2183" i="24" s="1"/>
  <c r="T1975" i="24"/>
  <c r="U1975" i="24" s="1"/>
  <c r="T2009" i="24"/>
  <c r="U2009" i="24" s="1"/>
  <c r="T2337" i="24"/>
  <c r="U2337" i="24" s="1"/>
  <c r="T2223" i="24"/>
  <c r="U2223" i="24" s="1"/>
  <c r="T1891" i="24"/>
  <c r="U1891" i="24" s="1"/>
  <c r="T2390" i="24"/>
  <c r="U2390" i="24" s="1"/>
  <c r="T2229" i="24"/>
  <c r="U2229" i="24" s="1"/>
  <c r="T1936" i="24"/>
  <c r="U1936" i="24" s="1"/>
  <c r="T2196" i="24"/>
  <c r="U2196" i="24" s="1"/>
  <c r="T1960" i="24"/>
  <c r="U1960" i="24" s="1"/>
  <c r="T2189" i="24"/>
  <c r="U2189" i="24" s="1"/>
  <c r="T152" i="24"/>
  <c r="U152" i="24" s="1"/>
  <c r="T2459" i="24"/>
  <c r="U2459" i="24" s="1"/>
  <c r="T894" i="24"/>
  <c r="U894" i="24" s="1"/>
  <c r="T2421" i="24"/>
  <c r="U2421" i="24" s="1"/>
  <c r="T1095" i="24"/>
  <c r="U1095" i="24" s="1"/>
  <c r="T825" i="24"/>
  <c r="U825" i="24" s="1"/>
  <c r="T1774" i="24"/>
  <c r="U1774" i="24" s="1"/>
  <c r="T1775" i="24"/>
  <c r="U1775" i="24" s="1"/>
  <c r="T1776" i="24"/>
  <c r="U1776" i="24" s="1"/>
  <c r="T970" i="24"/>
  <c r="U970" i="24" s="1"/>
  <c r="T2312" i="24"/>
  <c r="U2312" i="24" s="1"/>
  <c r="T347" i="24"/>
  <c r="U347" i="24" s="1"/>
  <c r="T1383" i="24"/>
  <c r="U1383" i="24" s="1"/>
  <c r="T446" i="24"/>
  <c r="U446" i="24" s="1"/>
  <c r="T1384" i="24"/>
  <c r="U1384" i="24" s="1"/>
  <c r="T447" i="24"/>
  <c r="U447" i="24" s="1"/>
  <c r="T1385" i="24"/>
  <c r="U1385" i="24" s="1"/>
  <c r="T322" i="24"/>
  <c r="U322" i="24" s="1"/>
  <c r="T848" i="24"/>
  <c r="U848" i="24" s="1"/>
  <c r="T65" i="24"/>
  <c r="U65" i="24" s="1"/>
  <c r="T1798" i="24"/>
  <c r="U1798" i="24" s="1"/>
  <c r="T994" i="24"/>
  <c r="U994" i="24" s="1"/>
  <c r="T995" i="24"/>
  <c r="U995" i="24" s="1"/>
  <c r="T996" i="24"/>
  <c r="U996" i="24" s="1"/>
  <c r="T997" i="24"/>
  <c r="U997" i="24" s="1"/>
  <c r="T1799" i="24"/>
  <c r="U1799" i="24" s="1"/>
  <c r="T998" i="24"/>
  <c r="U998" i="24" s="1"/>
  <c r="T999" i="24"/>
  <c r="U999" i="24" s="1"/>
  <c r="T1000" i="24"/>
  <c r="U1000" i="24" s="1"/>
  <c r="T1800" i="24"/>
  <c r="U1800" i="24" s="1"/>
  <c r="T1801" i="24"/>
  <c r="U1801" i="24" s="1"/>
  <c r="T1802" i="24"/>
  <c r="U1802" i="24" s="1"/>
  <c r="T1803" i="24"/>
  <c r="U1803" i="24" s="1"/>
  <c r="T1804" i="24"/>
  <c r="U1804" i="24" s="1"/>
  <c r="T1001" i="24"/>
  <c r="U1001" i="24" s="1"/>
  <c r="T1805" i="24"/>
  <c r="U1805" i="24" s="1"/>
  <c r="T1806" i="24"/>
  <c r="U1806" i="24" s="1"/>
  <c r="T1002" i="24"/>
  <c r="U1002" i="24" s="1"/>
  <c r="T1003" i="24"/>
  <c r="U1003" i="24" s="1"/>
  <c r="T1807" i="24"/>
  <c r="U1807" i="24" s="1"/>
  <c r="T1808" i="24"/>
  <c r="U1808" i="24" s="1"/>
  <c r="T1809" i="24"/>
  <c r="U1809" i="24" s="1"/>
  <c r="T1810" i="24"/>
  <c r="U1810" i="24" s="1"/>
  <c r="T1004" i="24"/>
  <c r="U1004" i="24" s="1"/>
  <c r="T1811" i="24"/>
  <c r="U1811" i="24" s="1"/>
  <c r="T1005" i="24"/>
  <c r="U1005" i="24" s="1"/>
  <c r="T1812" i="24"/>
  <c r="U1812" i="24" s="1"/>
  <c r="T1006" i="24"/>
  <c r="U1006" i="24" s="1"/>
  <c r="T1813" i="24"/>
  <c r="U1813" i="24" s="1"/>
  <c r="T1007" i="24"/>
  <c r="U1007" i="24" s="1"/>
  <c r="T1814" i="24"/>
  <c r="U1814" i="24" s="1"/>
  <c r="T1816" i="24"/>
  <c r="U1816" i="24" s="1"/>
  <c r="T1817" i="24"/>
  <c r="U1817" i="24" s="1"/>
  <c r="T1008" i="24"/>
  <c r="U1008" i="24" s="1"/>
  <c r="T1818" i="24"/>
  <c r="U1818" i="24" s="1"/>
  <c r="T1009" i="24"/>
  <c r="U1009" i="24" s="1"/>
  <c r="T531" i="24"/>
  <c r="U531" i="24" s="1"/>
  <c r="T532" i="24"/>
  <c r="U532" i="24" s="1"/>
  <c r="T533" i="24"/>
  <c r="U533" i="24" s="1"/>
  <c r="T534" i="24"/>
  <c r="U534" i="24" s="1"/>
  <c r="T535" i="24"/>
  <c r="U535" i="24" s="1"/>
  <c r="T536" i="24"/>
  <c r="U536" i="24" s="1"/>
  <c r="T1435" i="24"/>
  <c r="U1435" i="24" s="1"/>
  <c r="T537" i="24"/>
  <c r="U537" i="24" s="1"/>
  <c r="T1436" i="24"/>
  <c r="U1436" i="24" s="1"/>
  <c r="T538" i="24"/>
  <c r="U538" i="24" s="1"/>
  <c r="T539" i="24"/>
  <c r="U539" i="24" s="1"/>
  <c r="T540" i="24"/>
  <c r="U540" i="24" s="1"/>
  <c r="T2450" i="24"/>
  <c r="U2450" i="24" s="1"/>
  <c r="T1437" i="24"/>
  <c r="U1437" i="24" s="1"/>
  <c r="T541" i="24"/>
  <c r="U541" i="24" s="1"/>
  <c r="T542" i="24"/>
  <c r="U542" i="24" s="1"/>
  <c r="T543" i="24"/>
  <c r="U543" i="24" s="1"/>
  <c r="T1438" i="24"/>
  <c r="U1438" i="24" s="1"/>
  <c r="T544" i="24"/>
  <c r="U544" i="24" s="1"/>
  <c r="T1958" i="24"/>
  <c r="U1958" i="24" s="1"/>
  <c r="T545" i="24"/>
  <c r="U545" i="24" s="1"/>
  <c r="T1439" i="24"/>
  <c r="U1439" i="24" s="1"/>
  <c r="T1440" i="24"/>
  <c r="U1440" i="24" s="1"/>
  <c r="T546" i="24"/>
  <c r="U546" i="24" s="1"/>
  <c r="T239" i="24"/>
  <c r="U239" i="24" s="1"/>
  <c r="T1441" i="24"/>
  <c r="U1441" i="24" s="1"/>
  <c r="T547" i="24"/>
  <c r="U547" i="24" s="1"/>
  <c r="T548" i="24"/>
  <c r="U548" i="24" s="1"/>
  <c r="T1442" i="24"/>
  <c r="U1442" i="24" s="1"/>
  <c r="T549" i="24"/>
  <c r="U549" i="24" s="1"/>
  <c r="T550" i="24"/>
  <c r="U550" i="24" s="1"/>
  <c r="T551" i="24"/>
  <c r="U551" i="24" s="1"/>
  <c r="T1443" i="24"/>
  <c r="U1443" i="24" s="1"/>
  <c r="T1444" i="24"/>
  <c r="U1444" i="24" s="1"/>
  <c r="T1445" i="24"/>
  <c r="U1445" i="24" s="1"/>
  <c r="T2451" i="24"/>
  <c r="U2451" i="24" s="1"/>
  <c r="T552" i="24"/>
  <c r="U552" i="24" s="1"/>
  <c r="T1446" i="24"/>
  <c r="U1446" i="24" s="1"/>
  <c r="T1447" i="24"/>
  <c r="U1447" i="24" s="1"/>
  <c r="T1448" i="24"/>
  <c r="U1448" i="24" s="1"/>
  <c r="T553" i="24"/>
  <c r="U553" i="24" s="1"/>
  <c r="T1449" i="24"/>
  <c r="U1449" i="24" s="1"/>
  <c r="T1450" i="24"/>
  <c r="U1450" i="24" s="1"/>
  <c r="T554" i="24"/>
  <c r="U554" i="24" s="1"/>
  <c r="T555" i="24"/>
  <c r="U555" i="24" s="1"/>
  <c r="T1451" i="24"/>
  <c r="U1451" i="24" s="1"/>
  <c r="T1452" i="24"/>
  <c r="U1452" i="24" s="1"/>
  <c r="T1453" i="24"/>
  <c r="U1453" i="24" s="1"/>
  <c r="T1454" i="24"/>
  <c r="U1454" i="24" s="1"/>
  <c r="T556" i="24"/>
  <c r="U556" i="24" s="1"/>
  <c r="T557" i="24"/>
  <c r="U557" i="24" s="1"/>
  <c r="T1455" i="24"/>
  <c r="U1455" i="24" s="1"/>
  <c r="T558" i="24"/>
  <c r="U558" i="24" s="1"/>
  <c r="T1456" i="24"/>
  <c r="U1456" i="24" s="1"/>
  <c r="T559" i="24"/>
  <c r="U559" i="24" s="1"/>
  <c r="T1457" i="24"/>
  <c r="U1457" i="24" s="1"/>
  <c r="T560" i="24"/>
  <c r="U560" i="24" s="1"/>
  <c r="T1458" i="24"/>
  <c r="U1458" i="24" s="1"/>
  <c r="T561" i="24"/>
  <c r="U561" i="24" s="1"/>
  <c r="T562" i="24"/>
  <c r="U562" i="24" s="1"/>
  <c r="T1459" i="24"/>
  <c r="U1459" i="24" s="1"/>
  <c r="T563" i="24"/>
  <c r="U563" i="24" s="1"/>
  <c r="T1460" i="24"/>
  <c r="U1460" i="24" s="1"/>
  <c r="T564" i="24"/>
  <c r="U564" i="24" s="1"/>
  <c r="T1461" i="24"/>
  <c r="U1461" i="24" s="1"/>
  <c r="T565" i="24"/>
  <c r="U565" i="24" s="1"/>
  <c r="T1462" i="24"/>
  <c r="U1462" i="24" s="1"/>
  <c r="T566" i="24"/>
  <c r="U566" i="24" s="1"/>
  <c r="T1463" i="24"/>
  <c r="U1463" i="24" s="1"/>
  <c r="T567" i="24"/>
  <c r="U567" i="24" s="1"/>
  <c r="T568" i="24"/>
  <c r="U568" i="24" s="1"/>
  <c r="T1464" i="24"/>
  <c r="U1464" i="24" s="1"/>
  <c r="T569" i="24"/>
  <c r="U569" i="24" s="1"/>
  <c r="T1662" i="24"/>
  <c r="U1662" i="24" s="1"/>
  <c r="T1663" i="24"/>
  <c r="U1663" i="24" s="1"/>
  <c r="T1684" i="24"/>
  <c r="U1684" i="24" s="1"/>
  <c r="T1685" i="24"/>
  <c r="U1685" i="24" s="1"/>
  <c r="T1328" i="24"/>
  <c r="U1328" i="24" s="1"/>
  <c r="T2363" i="24"/>
  <c r="U2363" i="24" s="1"/>
  <c r="T2481" i="24"/>
  <c r="U2481" i="24" s="1"/>
  <c r="T2362" i="24"/>
  <c r="U2362" i="24" s="1"/>
  <c r="T2078" i="24"/>
  <c r="U2078" i="24" s="1"/>
  <c r="T1759" i="24"/>
  <c r="U1759" i="24" s="1"/>
  <c r="T345" i="24"/>
  <c r="U345" i="24" s="1"/>
  <c r="T422" i="24"/>
  <c r="U422" i="24" s="1"/>
  <c r="T673" i="24"/>
  <c r="U673" i="24" s="1"/>
  <c r="T423" i="24"/>
  <c r="U423" i="24" s="1"/>
  <c r="T1423" i="24"/>
  <c r="U1423" i="24" s="1"/>
  <c r="T1532" i="24"/>
  <c r="U1532" i="24" s="1"/>
  <c r="T681" i="24"/>
  <c r="U681" i="24" s="1"/>
  <c r="T424" i="24"/>
  <c r="U424" i="24" s="1"/>
  <c r="T682" i="24"/>
  <c r="U682" i="24" s="1"/>
  <c r="T1371" i="24"/>
  <c r="U1371" i="24" s="1"/>
  <c r="T2534" i="24"/>
  <c r="U2534" i="24" s="1"/>
  <c r="T2008" i="24"/>
  <c r="U2008" i="24" s="1"/>
  <c r="T2494" i="24"/>
  <c r="U2494" i="24" s="1"/>
  <c r="T1285" i="24"/>
  <c r="U1285" i="24" s="1"/>
  <c r="T1723" i="24"/>
  <c r="U1723" i="24" s="1"/>
  <c r="T1507" i="24"/>
  <c r="U1507" i="24" s="1"/>
  <c r="T648" i="24"/>
  <c r="U648" i="24" s="1"/>
  <c r="T325" i="24"/>
  <c r="U325" i="24" s="1"/>
  <c r="T163" i="24"/>
  <c r="U163" i="24" s="1"/>
  <c r="T164" i="24"/>
  <c r="U164" i="24" s="1"/>
  <c r="T147" i="24"/>
  <c r="U147" i="24" s="1"/>
  <c r="T36" i="24"/>
  <c r="U36" i="24" s="1"/>
  <c r="T21" i="24"/>
  <c r="U21" i="24" s="1"/>
  <c r="T1374" i="24"/>
  <c r="U1374" i="24" s="1"/>
  <c r="T1375" i="24"/>
  <c r="U1375" i="24" s="1"/>
  <c r="T429" i="24"/>
  <c r="U429" i="24" s="1"/>
  <c r="T1282" i="24"/>
  <c r="U1282" i="24" s="1"/>
  <c r="T991" i="24"/>
  <c r="U991" i="24" s="1"/>
  <c r="T646" i="24"/>
  <c r="U646" i="24" s="1"/>
  <c r="T710" i="24"/>
  <c r="U710" i="24" s="1"/>
  <c r="T647" i="24"/>
  <c r="U647" i="24" s="1"/>
  <c r="T715" i="24"/>
  <c r="U715" i="24" s="1"/>
  <c r="T1555" i="24"/>
  <c r="U1555" i="24" s="1"/>
  <c r="T1748" i="24"/>
  <c r="U1748" i="24" s="1"/>
  <c r="T2491" i="24"/>
  <c r="U2491" i="24" s="1"/>
  <c r="T247" i="24"/>
  <c r="U247" i="24" s="1"/>
  <c r="T847" i="24"/>
  <c r="U847" i="24" s="1"/>
  <c r="T680" i="24"/>
  <c r="U680" i="24" s="1"/>
  <c r="T1539" i="24"/>
  <c r="U1539" i="24" s="1"/>
  <c r="T1909" i="24"/>
  <c r="U1909" i="24" s="1"/>
  <c r="T144" i="24"/>
  <c r="U144" i="24" s="1"/>
  <c r="T892" i="24"/>
  <c r="U892" i="24" s="1"/>
  <c r="T878" i="24"/>
  <c r="U878" i="24" s="1"/>
  <c r="T1101" i="24"/>
  <c r="U1101" i="24" s="1"/>
  <c r="T66" i="24"/>
  <c r="U66" i="24" s="1"/>
  <c r="T809" i="24"/>
  <c r="U809" i="24" s="1"/>
  <c r="T808" i="24"/>
  <c r="U808" i="24" s="1"/>
  <c r="T946" i="24"/>
  <c r="U946" i="24" s="1"/>
  <c r="T315" i="24"/>
  <c r="U315" i="24" s="1"/>
  <c r="T1091" i="24"/>
  <c r="U1091" i="24" s="1"/>
  <c r="T686" i="24"/>
  <c r="U686" i="24" s="1"/>
  <c r="T394" i="24"/>
  <c r="U394" i="24" s="1"/>
  <c r="T687" i="24"/>
  <c r="U687" i="24" s="1"/>
  <c r="T395" i="24"/>
  <c r="U395" i="24" s="1"/>
  <c r="T396" i="24"/>
  <c r="U396" i="24" s="1"/>
  <c r="T397" i="24"/>
  <c r="U397" i="24" s="1"/>
  <c r="T1363" i="24"/>
  <c r="U1363" i="24" s="1"/>
  <c r="T688" i="24"/>
  <c r="U688" i="24" s="1"/>
  <c r="T398" i="24"/>
  <c r="U398" i="24" s="1"/>
  <c r="T399" i="24"/>
  <c r="U399" i="24" s="1"/>
  <c r="T400" i="24"/>
  <c r="U400" i="24" s="1"/>
  <c r="T401" i="24"/>
  <c r="U401" i="24" s="1"/>
  <c r="T689" i="24"/>
  <c r="U689" i="24" s="1"/>
  <c r="T402" i="24"/>
  <c r="U402" i="24" s="1"/>
  <c r="T403" i="24"/>
  <c r="U403" i="24" s="1"/>
  <c r="T483" i="24"/>
  <c r="U483" i="24" s="1"/>
  <c r="T404" i="24"/>
  <c r="U404" i="24" s="1"/>
  <c r="T405" i="24"/>
  <c r="U405" i="24" s="1"/>
  <c r="T690" i="24"/>
  <c r="U690" i="24" s="1"/>
  <c r="T406" i="24"/>
  <c r="U406" i="24" s="1"/>
  <c r="T407" i="24"/>
  <c r="U407" i="24" s="1"/>
  <c r="T408" i="24"/>
  <c r="U408" i="24" s="1"/>
  <c r="T409" i="24"/>
  <c r="U409" i="24" s="1"/>
  <c r="T410" i="24"/>
  <c r="U410" i="24" s="1"/>
  <c r="T473" i="24"/>
  <c r="U473" i="24" s="1"/>
  <c r="T411" i="24"/>
  <c r="U411" i="24" s="1"/>
  <c r="T691" i="24"/>
  <c r="U691" i="24" s="1"/>
  <c r="T867" i="24"/>
  <c r="U867" i="24" s="1"/>
  <c r="T942" i="24"/>
  <c r="U942" i="24" s="1"/>
  <c r="T1199" i="24"/>
  <c r="U1199" i="24" s="1"/>
  <c r="T109" i="24"/>
  <c r="U109" i="24" s="1"/>
  <c r="T1256" i="24"/>
  <c r="U1256" i="24" s="1"/>
  <c r="T1370" i="24"/>
  <c r="U1370" i="24" s="1"/>
  <c r="T418" i="24"/>
  <c r="U418" i="24" s="1"/>
  <c r="T1233" i="24"/>
  <c r="U1233" i="24" s="1"/>
  <c r="T530" i="24"/>
  <c r="U530" i="24" s="1"/>
  <c r="T1184" i="24"/>
  <c r="U1184" i="24" s="1"/>
  <c r="T1120" i="24"/>
  <c r="U1120" i="24" s="1"/>
  <c r="T1535" i="24"/>
  <c r="U1535" i="24" s="1"/>
  <c r="T1536" i="24"/>
  <c r="U1536" i="24" s="1"/>
  <c r="T1537" i="24"/>
  <c r="U1537" i="24" s="1"/>
  <c r="T328" i="24"/>
  <c r="U328" i="24" s="1"/>
  <c r="T941" i="24"/>
  <c r="U941" i="24" s="1"/>
  <c r="T2154" i="24"/>
  <c r="U2154" i="24" s="1"/>
  <c r="T2420" i="24"/>
  <c r="U2420" i="24" s="1"/>
  <c r="T1892" i="24"/>
  <c r="U1892" i="24" s="1"/>
  <c r="T1400" i="24"/>
  <c r="U1400" i="24" s="1"/>
  <c r="T480" i="24"/>
  <c r="U480" i="24" s="1"/>
  <c r="T481" i="24"/>
  <c r="U481" i="24" s="1"/>
  <c r="T827" i="24"/>
  <c r="U827" i="24" s="1"/>
  <c r="T1673" i="24"/>
  <c r="U1673" i="24" s="1"/>
  <c r="T1303" i="24"/>
  <c r="U1303" i="24" s="1"/>
  <c r="T295" i="24"/>
  <c r="U295" i="24" s="1"/>
  <c r="T1228" i="24"/>
  <c r="U1228" i="24" s="1"/>
  <c r="T740" i="24"/>
  <c r="U740" i="24" s="1"/>
  <c r="T1264" i="24"/>
  <c r="U1264" i="24" s="1"/>
  <c r="T741" i="24"/>
  <c r="U741" i="24" s="1"/>
  <c r="T742" i="24"/>
  <c r="U742" i="24" s="1"/>
  <c r="T1572" i="24"/>
  <c r="U1572" i="24" s="1"/>
  <c r="T743" i="24"/>
  <c r="U743" i="24" s="1"/>
  <c r="T744" i="24"/>
  <c r="U744" i="24" s="1"/>
  <c r="T1573" i="24"/>
  <c r="U1573" i="24" s="1"/>
  <c r="T1574" i="24"/>
  <c r="U1574" i="24" s="1"/>
  <c r="T1575" i="24"/>
  <c r="U1575" i="24" s="1"/>
  <c r="T1576" i="24"/>
  <c r="U1576" i="24" s="1"/>
  <c r="T745" i="24"/>
  <c r="U745" i="24" s="1"/>
  <c r="T1577" i="24"/>
  <c r="U1577" i="24" s="1"/>
  <c r="T746" i="24"/>
  <c r="U746" i="24" s="1"/>
  <c r="T1578" i="24"/>
  <c r="U1578" i="24" s="1"/>
  <c r="T1579" i="24"/>
  <c r="U1579" i="24" s="1"/>
  <c r="T747" i="24"/>
  <c r="U747" i="24" s="1"/>
  <c r="T748" i="24"/>
  <c r="U748" i="24" s="1"/>
  <c r="T749" i="24"/>
  <c r="U749" i="24" s="1"/>
  <c r="T1580" i="24"/>
  <c r="U1580" i="24" s="1"/>
  <c r="T1754" i="24"/>
  <c r="U1754" i="24" s="1"/>
  <c r="T1581" i="24"/>
  <c r="U1581" i="24" s="1"/>
  <c r="T1582" i="24"/>
  <c r="U1582" i="24" s="1"/>
  <c r="T1583" i="24"/>
  <c r="U1583" i="24" s="1"/>
  <c r="T1584" i="24"/>
  <c r="U1584" i="24" s="1"/>
  <c r="T750" i="24"/>
  <c r="U750" i="24" s="1"/>
  <c r="T1585" i="24"/>
  <c r="U1585" i="24" s="1"/>
  <c r="T751" i="24"/>
  <c r="U751" i="24" s="1"/>
  <c r="T1586" i="24"/>
  <c r="U1586" i="24" s="1"/>
  <c r="T752" i="24"/>
  <c r="U752" i="24" s="1"/>
  <c r="T1587" i="24"/>
  <c r="U1587" i="24" s="1"/>
  <c r="T753" i="24"/>
  <c r="U753" i="24" s="1"/>
  <c r="T1588" i="24"/>
  <c r="U1588" i="24" s="1"/>
  <c r="T754" i="24"/>
  <c r="U754" i="24" s="1"/>
  <c r="T755" i="24"/>
  <c r="U755" i="24" s="1"/>
  <c r="T756" i="24"/>
  <c r="U756" i="24" s="1"/>
  <c r="T2453" i="24"/>
  <c r="U2453" i="24" s="1"/>
  <c r="T1589" i="24"/>
  <c r="U1589" i="24" s="1"/>
  <c r="T757" i="24"/>
  <c r="U757" i="24" s="1"/>
  <c r="T1590" i="24"/>
  <c r="U1590" i="24" s="1"/>
  <c r="T1591" i="24"/>
  <c r="U1591" i="24" s="1"/>
  <c r="T1592" i="24"/>
  <c r="U1592" i="24" s="1"/>
  <c r="T1593" i="24"/>
  <c r="U1593" i="24" s="1"/>
  <c r="T1594" i="24"/>
  <c r="U1594" i="24" s="1"/>
  <c r="T758" i="24"/>
  <c r="U758" i="24" s="1"/>
  <c r="T1595" i="24"/>
  <c r="U1595" i="24" s="1"/>
  <c r="T759" i="24"/>
  <c r="U759" i="24" s="1"/>
  <c r="T1596" i="24"/>
  <c r="U1596" i="24" s="1"/>
  <c r="T760" i="24"/>
  <c r="U760" i="24" s="1"/>
  <c r="T761" i="24"/>
  <c r="U761" i="24" s="1"/>
  <c r="T762" i="24"/>
  <c r="U762" i="24" s="1"/>
  <c r="T1597" i="24"/>
  <c r="U1597" i="24" s="1"/>
  <c r="T1598" i="24"/>
  <c r="U1598" i="24" s="1"/>
  <c r="T763" i="24"/>
  <c r="U763" i="24" s="1"/>
  <c r="T764" i="24"/>
  <c r="U764" i="24" s="1"/>
  <c r="T1599" i="24"/>
  <c r="U1599" i="24" s="1"/>
  <c r="T1600" i="24"/>
  <c r="U1600" i="24" s="1"/>
  <c r="T765" i="24"/>
  <c r="U765" i="24" s="1"/>
  <c r="T1601" i="24"/>
  <c r="U1601" i="24" s="1"/>
  <c r="T1602" i="24"/>
  <c r="U1602" i="24" s="1"/>
  <c r="T1603" i="24"/>
  <c r="U1603" i="24" s="1"/>
  <c r="T766" i="24"/>
  <c r="U766" i="24" s="1"/>
  <c r="T767" i="24"/>
  <c r="U767" i="24" s="1"/>
  <c r="T1604" i="24"/>
  <c r="U1604" i="24" s="1"/>
  <c r="T1605" i="24"/>
  <c r="U1605" i="24" s="1"/>
  <c r="T768" i="24"/>
  <c r="U768" i="24" s="1"/>
  <c r="T1606" i="24"/>
  <c r="U1606" i="24" s="1"/>
  <c r="T1607" i="24"/>
  <c r="U1607" i="24" s="1"/>
  <c r="T769" i="24"/>
  <c r="U769" i="24" s="1"/>
  <c r="T770" i="24"/>
  <c r="U770" i="24" s="1"/>
  <c r="T1608" i="24"/>
  <c r="U1608" i="24" s="1"/>
  <c r="T1609" i="24"/>
  <c r="U1609" i="24" s="1"/>
  <c r="T771" i="24"/>
  <c r="U771" i="24" s="1"/>
  <c r="T772" i="24"/>
  <c r="U772" i="24" s="1"/>
  <c r="T1610" i="24"/>
  <c r="U1610" i="24" s="1"/>
  <c r="T1611" i="24"/>
  <c r="U1611" i="24" s="1"/>
  <c r="T773" i="24"/>
  <c r="U773" i="24" s="1"/>
  <c r="T1612" i="24"/>
  <c r="U1612" i="24" s="1"/>
  <c r="T774" i="24"/>
  <c r="U774" i="24" s="1"/>
  <c r="T1613" i="24"/>
  <c r="U1613" i="24" s="1"/>
  <c r="T1614" i="24"/>
  <c r="U1614" i="24" s="1"/>
  <c r="T1615" i="24"/>
  <c r="U1615" i="24" s="1"/>
  <c r="T775" i="24"/>
  <c r="U775" i="24" s="1"/>
  <c r="T1616" i="24"/>
  <c r="U1616" i="24" s="1"/>
  <c r="T776" i="24"/>
  <c r="U776" i="24" s="1"/>
  <c r="T777" i="24"/>
  <c r="U777" i="24" s="1"/>
  <c r="T778" i="24"/>
  <c r="U778" i="24" s="1"/>
  <c r="T779" i="24"/>
  <c r="U779" i="24" s="1"/>
  <c r="T1617" i="24"/>
  <c r="U1617" i="24" s="1"/>
  <c r="T1618" i="24"/>
  <c r="U1618" i="24" s="1"/>
  <c r="T780" i="24"/>
  <c r="U780" i="24" s="1"/>
  <c r="T1424" i="24"/>
  <c r="U1424" i="24" s="1"/>
  <c r="T1619" i="24"/>
  <c r="U1619" i="24" s="1"/>
  <c r="T781" i="24"/>
  <c r="U781" i="24" s="1"/>
  <c r="T782" i="24"/>
  <c r="U782" i="24" s="1"/>
  <c r="T783" i="24"/>
  <c r="U783" i="24" s="1"/>
  <c r="T784" i="24"/>
  <c r="U784" i="24" s="1"/>
  <c r="T785" i="24"/>
  <c r="U785" i="24" s="1"/>
  <c r="T786" i="24"/>
  <c r="U786" i="24" s="1"/>
  <c r="T787" i="24"/>
  <c r="U787" i="24" s="1"/>
  <c r="T1304" i="24"/>
  <c r="U1304" i="24" s="1"/>
  <c r="T788" i="24"/>
  <c r="U788" i="24" s="1"/>
  <c r="T789" i="24"/>
  <c r="U789" i="24" s="1"/>
  <c r="T790" i="24"/>
  <c r="U790" i="24" s="1"/>
  <c r="T1621" i="24"/>
  <c r="U1621" i="24" s="1"/>
  <c r="T1622" i="24"/>
  <c r="U1622" i="24" s="1"/>
  <c r="T791" i="24"/>
  <c r="U791" i="24" s="1"/>
  <c r="T792" i="24"/>
  <c r="U792" i="24" s="1"/>
  <c r="T1623" i="24"/>
  <c r="U1623" i="24" s="1"/>
  <c r="T1624" i="24"/>
  <c r="U1624" i="24" s="1"/>
  <c r="T793" i="24"/>
  <c r="U793" i="24" s="1"/>
  <c r="T1625" i="24"/>
  <c r="U1625" i="24" s="1"/>
  <c r="T1626" i="24"/>
  <c r="U1626" i="24" s="1"/>
  <c r="T1627" i="24"/>
  <c r="U1627" i="24" s="1"/>
  <c r="T794" i="24"/>
  <c r="U794" i="24" s="1"/>
  <c r="T795" i="24"/>
  <c r="U795" i="24" s="1"/>
  <c r="T1628" i="24"/>
  <c r="U1628" i="24" s="1"/>
  <c r="T796" i="24"/>
  <c r="U796" i="24" s="1"/>
  <c r="T1629" i="24"/>
  <c r="U1629" i="24" s="1"/>
  <c r="T797" i="24"/>
  <c r="U797" i="24" s="1"/>
  <c r="T1630" i="24"/>
  <c r="U1630" i="24" s="1"/>
  <c r="T798" i="24"/>
  <c r="U798" i="24" s="1"/>
  <c r="T1133" i="24"/>
  <c r="U1133" i="24" s="1"/>
  <c r="T1761" i="24"/>
  <c r="U1761" i="24" s="1"/>
  <c r="T1631" i="24"/>
  <c r="U1631" i="24" s="1"/>
  <c r="T1632" i="24"/>
  <c r="U1632" i="24" s="1"/>
  <c r="T1633" i="24"/>
  <c r="U1633" i="24" s="1"/>
  <c r="T1634" i="24"/>
  <c r="U1634" i="24" s="1"/>
  <c r="T799" i="24"/>
  <c r="U799" i="24" s="1"/>
  <c r="T800" i="24"/>
  <c r="U800" i="24" s="1"/>
  <c r="T801" i="24"/>
  <c r="U801" i="24" s="1"/>
  <c r="T1635" i="24"/>
  <c r="U1635" i="24" s="1"/>
  <c r="T1636" i="24"/>
  <c r="U1636" i="24" s="1"/>
  <c r="T802" i="24"/>
  <c r="U802" i="24" s="1"/>
  <c r="T803" i="24"/>
  <c r="U803" i="24" s="1"/>
  <c r="T804" i="24"/>
  <c r="U804" i="24" s="1"/>
  <c r="T1637" i="24"/>
  <c r="U1637" i="24" s="1"/>
  <c r="T1638" i="24"/>
  <c r="U1638" i="24" s="1"/>
  <c r="T1639" i="24"/>
  <c r="U1639" i="24" s="1"/>
  <c r="T805" i="24"/>
  <c r="U805" i="24" s="1"/>
  <c r="T1640" i="24"/>
  <c r="U1640" i="24" s="1"/>
  <c r="T1700" i="24"/>
  <c r="U1700" i="24" s="1"/>
  <c r="T886" i="24"/>
  <c r="U886" i="24" s="1"/>
  <c r="T1701" i="24"/>
  <c r="U1701" i="24" s="1"/>
  <c r="T1702" i="24"/>
  <c r="U1702" i="24" s="1"/>
  <c r="T1703" i="24"/>
  <c r="U1703" i="24" s="1"/>
  <c r="T1704" i="24"/>
  <c r="U1704" i="24" s="1"/>
  <c r="T887" i="24"/>
  <c r="U887" i="24" s="1"/>
  <c r="T1705" i="24"/>
  <c r="U1705" i="24" s="1"/>
  <c r="T1706" i="24"/>
  <c r="U1706" i="24" s="1"/>
  <c r="T888" i="24"/>
  <c r="U888" i="24" s="1"/>
  <c r="T1707" i="24"/>
  <c r="U1707" i="24" s="1"/>
  <c r="T889" i="24"/>
  <c r="U889" i="24" s="1"/>
  <c r="T1708" i="24"/>
  <c r="U1708" i="24" s="1"/>
  <c r="T891" i="24"/>
  <c r="U891" i="24" s="1"/>
  <c r="T1795" i="24"/>
  <c r="U1795" i="24" s="1"/>
  <c r="T61" i="24"/>
  <c r="U61" i="24" s="1"/>
  <c r="T2026" i="24"/>
  <c r="U2026" i="24" s="1"/>
  <c r="T1151" i="24"/>
  <c r="U1151" i="24" s="1"/>
  <c r="T2349" i="24"/>
  <c r="U2349" i="24" s="1"/>
  <c r="T2353" i="24"/>
  <c r="U2353" i="24" s="1"/>
  <c r="T2532" i="24"/>
  <c r="U2532" i="24" s="1"/>
  <c r="T2136" i="24"/>
  <c r="U2136" i="24" s="1"/>
  <c r="T1907" i="24"/>
  <c r="U1907" i="24" s="1"/>
  <c r="T1950" i="24"/>
  <c r="U1950" i="24" s="1"/>
  <c r="T1090" i="24"/>
  <c r="U1090" i="24" s="1"/>
  <c r="T679" i="24"/>
  <c r="U679" i="24" s="1"/>
  <c r="T1538" i="24"/>
  <c r="U1538" i="24" s="1"/>
  <c r="T165" i="24"/>
  <c r="U165" i="24" s="1"/>
  <c r="T922" i="24"/>
  <c r="U922" i="24" s="1"/>
  <c r="T1140" i="24"/>
  <c r="U1140" i="24" s="1"/>
  <c r="T2145" i="24"/>
  <c r="U2145" i="24" s="1"/>
  <c r="T330" i="24"/>
  <c r="U330" i="24" s="1"/>
  <c r="T430" i="24"/>
  <c r="U430" i="24" s="1"/>
  <c r="T431" i="24"/>
  <c r="U431" i="24" s="1"/>
  <c r="T1376" i="24"/>
  <c r="U1376" i="24" s="1"/>
  <c r="T432" i="24"/>
  <c r="U432" i="24" s="1"/>
  <c r="T433" i="24"/>
  <c r="U433" i="24" s="1"/>
  <c r="T1229" i="24"/>
  <c r="U1229" i="24" s="1"/>
  <c r="T434" i="24"/>
  <c r="U434" i="24" s="1"/>
  <c r="T435" i="24"/>
  <c r="U435" i="24" s="1"/>
  <c r="T1377" i="24"/>
  <c r="U1377" i="24" s="1"/>
  <c r="T436" i="24"/>
  <c r="U436" i="24" s="1"/>
  <c r="T437" i="24"/>
  <c r="U437" i="24" s="1"/>
  <c r="T438" i="24"/>
  <c r="U438" i="24" s="1"/>
  <c r="T103" i="24"/>
  <c r="U103" i="24" s="1"/>
  <c r="T2028" i="24"/>
  <c r="U2028" i="24" s="1"/>
  <c r="T265" i="24"/>
  <c r="U265" i="24" s="1"/>
  <c r="T1194" i="24"/>
  <c r="U1194" i="24" s="1"/>
  <c r="T1721" i="24"/>
  <c r="U1721" i="24" s="1"/>
  <c r="T372" i="24"/>
  <c r="U372" i="24" s="1"/>
  <c r="T1341" i="24"/>
  <c r="U1341" i="24" s="1"/>
  <c r="T373" i="24"/>
  <c r="U373" i="24" s="1"/>
  <c r="T1342" i="24"/>
  <c r="U1342" i="24" s="1"/>
  <c r="T1343" i="24"/>
  <c r="U1343" i="24" s="1"/>
  <c r="T374" i="24"/>
  <c r="U374" i="24" s="1"/>
  <c r="T1344" i="24"/>
  <c r="U1344" i="24" s="1"/>
  <c r="T1345" i="24"/>
  <c r="U1345" i="24" s="1"/>
  <c r="T1346" i="24"/>
  <c r="U1346" i="24" s="1"/>
  <c r="T1766" i="24"/>
  <c r="U1766" i="24" s="1"/>
  <c r="T242" i="24"/>
  <c r="U242" i="24" s="1"/>
  <c r="T1894" i="24"/>
  <c r="U1894" i="24" s="1"/>
  <c r="T2474" i="24"/>
  <c r="U2474" i="24" s="1"/>
  <c r="T2446" i="24"/>
  <c r="U2446" i="24" s="1"/>
  <c r="T932" i="24"/>
  <c r="U932" i="24" s="1"/>
  <c r="T129" i="24"/>
  <c r="U129" i="24" s="1"/>
  <c r="T1290" i="24"/>
  <c r="U1290" i="24" s="1"/>
  <c r="T2355" i="24"/>
  <c r="U2355" i="24" s="1"/>
  <c r="T2388" i="24"/>
  <c r="U2388" i="24" s="1"/>
  <c r="T2331" i="24"/>
  <c r="U2331" i="24" s="1"/>
  <c r="T62" i="24"/>
  <c r="U62" i="24" s="1"/>
  <c r="T919" i="24"/>
  <c r="U919" i="24" s="1"/>
  <c r="T1963" i="24"/>
  <c r="U1963" i="24" s="1"/>
  <c r="T2241" i="24"/>
  <c r="U2241" i="24" s="1"/>
  <c r="T1862" i="24"/>
  <c r="U1862" i="24" s="1"/>
  <c r="T1974" i="24"/>
  <c r="U1974" i="24" s="1"/>
  <c r="T1920" i="24"/>
  <c r="U1920" i="24" s="1"/>
  <c r="T2202" i="24"/>
  <c r="U2202" i="24" s="1"/>
  <c r="T2329" i="24"/>
  <c r="U2329" i="24" s="1"/>
  <c r="T1983" i="24"/>
  <c r="U1983" i="24" s="1"/>
  <c r="T2004" i="24"/>
  <c r="U2004" i="24" s="1"/>
  <c r="T2203" i="24"/>
  <c r="U2203" i="24" s="1"/>
  <c r="T2031" i="24"/>
  <c r="U2031" i="24" s="1"/>
  <c r="T2328" i="24"/>
  <c r="U2328" i="24" s="1"/>
  <c r="T1921" i="24"/>
  <c r="U1921" i="24" s="1"/>
  <c r="T2017" i="24"/>
  <c r="U2017" i="24" s="1"/>
  <c r="T2094" i="24"/>
  <c r="U2094" i="24" s="1"/>
  <c r="T2269" i="24"/>
  <c r="U2269" i="24" s="1"/>
  <c r="T1939" i="24"/>
  <c r="U1939" i="24" s="1"/>
  <c r="T2066" i="24"/>
  <c r="U2066" i="24" s="1"/>
  <c r="T2044" i="24"/>
  <c r="U2044" i="24" s="1"/>
  <c r="T2365" i="24"/>
  <c r="U2365" i="24" s="1"/>
  <c r="T2327" i="24"/>
  <c r="U2327" i="24" s="1"/>
  <c r="T1100" i="24"/>
  <c r="U1100" i="24" s="1"/>
  <c r="T2478" i="24"/>
  <c r="U2478" i="24" s="1"/>
  <c r="T1660" i="24"/>
  <c r="U1660" i="24" s="1"/>
  <c r="T2524" i="24"/>
  <c r="U2524" i="24" s="1"/>
  <c r="T1710" i="24"/>
  <c r="U1710" i="24" s="1"/>
  <c r="T2490" i="24"/>
  <c r="U2490" i="24" s="1"/>
  <c r="T2134" i="24"/>
  <c r="U2134" i="24" s="1"/>
  <c r="T2113" i="24"/>
  <c r="U2113" i="24" s="1"/>
  <c r="T2149" i="24"/>
  <c r="U2149" i="24" s="1"/>
  <c r="T2306" i="24"/>
  <c r="U2306" i="24" s="1"/>
  <c r="T2357" i="24"/>
  <c r="U2357" i="24" s="1"/>
  <c r="T2395" i="24"/>
  <c r="U2395" i="24" s="1"/>
  <c r="T1929" i="24"/>
  <c r="U1929" i="24" s="1"/>
  <c r="T2316" i="24"/>
  <c r="U2316" i="24" s="1"/>
  <c r="T2399" i="24"/>
  <c r="U2399" i="24" s="1"/>
  <c r="T1997" i="24"/>
  <c r="U1997" i="24" s="1"/>
  <c r="T299" i="24"/>
  <c r="U299" i="24" s="1"/>
  <c r="T2305" i="24"/>
  <c r="U2305" i="24" s="1"/>
  <c r="T1930" i="24"/>
  <c r="U1930" i="24" s="1"/>
  <c r="T1912" i="24"/>
  <c r="U1912" i="24" s="1"/>
  <c r="T2298" i="24"/>
  <c r="U2298" i="24" s="1"/>
  <c r="T2019" i="24"/>
  <c r="U2019" i="24" s="1"/>
  <c r="T1863" i="24"/>
  <c r="U1863" i="24" s="1"/>
  <c r="T2271" i="24"/>
  <c r="U2271" i="24" s="1"/>
  <c r="T2300" i="24"/>
  <c r="U2300" i="24" s="1"/>
  <c r="T2005" i="24"/>
  <c r="U2005" i="24" s="1"/>
  <c r="T2437" i="24"/>
  <c r="U2437" i="24" s="1"/>
  <c r="T2367" i="24"/>
  <c r="U2367" i="24" s="1"/>
  <c r="T1864" i="24"/>
  <c r="U1864" i="24" s="1"/>
  <c r="T2204" i="24"/>
  <c r="U2204" i="24" s="1"/>
  <c r="T2297" i="24"/>
  <c r="U2297" i="24" s="1"/>
  <c r="T2077" i="24"/>
  <c r="U2077" i="24" s="1"/>
  <c r="T2319" i="24"/>
  <c r="U2319" i="24" s="1"/>
  <c r="T1724" i="24"/>
  <c r="U1724" i="24" s="1"/>
  <c r="T1407" i="24"/>
  <c r="U1407" i="24" s="1"/>
  <c r="T2332" i="24"/>
  <c r="U2332" i="24" s="1"/>
  <c r="T1293" i="24"/>
  <c r="U1293" i="24" s="1"/>
  <c r="T2464" i="24"/>
  <c r="U2464" i="24" s="1"/>
  <c r="T971" i="24"/>
  <c r="U971" i="24" s="1"/>
  <c r="T2463" i="24"/>
  <c r="U2463" i="24" s="1"/>
  <c r="T1110" i="24"/>
  <c r="U1110" i="24" s="1"/>
  <c r="T2156" i="24"/>
  <c r="U2156" i="24" s="1"/>
  <c r="T1139" i="24"/>
  <c r="U1139" i="24" s="1"/>
  <c r="T1338" i="24"/>
  <c r="U1338" i="24" s="1"/>
  <c r="T1339" i="24"/>
  <c r="U1339" i="24" s="1"/>
  <c r="T369" i="24"/>
  <c r="U369" i="24" s="1"/>
  <c r="T370" i="24"/>
  <c r="U370" i="24" s="1"/>
  <c r="T1340" i="24"/>
  <c r="U1340" i="24" s="1"/>
  <c r="T371" i="24"/>
  <c r="U371" i="24" s="1"/>
  <c r="T1288" i="24"/>
  <c r="U1288" i="24" s="1"/>
  <c r="T241" i="24"/>
  <c r="U241" i="24" s="1"/>
  <c r="T1286" i="24"/>
  <c r="U1286" i="24" s="1"/>
  <c r="T254" i="24"/>
  <c r="U254" i="24" s="1"/>
  <c r="T2535" i="24"/>
  <c r="U2535" i="24" s="1"/>
  <c r="T2112" i="24"/>
  <c r="U2112" i="24" s="1"/>
  <c r="T1970" i="24"/>
  <c r="U1970" i="24" s="1"/>
  <c r="T2036" i="24"/>
  <c r="U2036" i="24" s="1"/>
  <c r="T1956" i="24"/>
  <c r="U1956" i="24" s="1"/>
  <c r="T2359" i="24"/>
  <c r="U2359" i="24" s="1"/>
  <c r="T484" i="24"/>
  <c r="U484" i="24" s="1"/>
  <c r="T2021" i="24"/>
  <c r="U2021" i="24" s="1"/>
  <c r="T2245" i="24"/>
  <c r="U2245" i="24" s="1"/>
  <c r="T1873" i="24"/>
  <c r="U1873" i="24" s="1"/>
  <c r="T2135" i="24"/>
  <c r="U2135" i="24" s="1"/>
  <c r="T1394" i="24"/>
  <c r="U1394" i="24" s="1"/>
  <c r="T2137" i="24"/>
  <c r="U2137" i="24" s="1"/>
  <c r="T13" i="24"/>
  <c r="U13" i="24" s="1"/>
  <c r="T1742" i="24"/>
  <c r="U1742" i="24" s="1"/>
  <c r="T137" i="24"/>
  <c r="U137" i="24" s="1"/>
  <c r="T228" i="24"/>
  <c r="U228" i="24" s="1"/>
  <c r="T314" i="24"/>
  <c r="U314" i="24" s="1"/>
  <c r="T390" i="24"/>
  <c r="U390" i="24" s="1"/>
  <c r="T589" i="24"/>
  <c r="U589" i="24" s="1"/>
  <c r="T604" i="24"/>
  <c r="U604" i="24" s="1"/>
  <c r="T605" i="24"/>
  <c r="U605" i="24" s="1"/>
  <c r="T606" i="24"/>
  <c r="U606" i="24" s="1"/>
  <c r="T607" i="24"/>
  <c r="U607" i="24" s="1"/>
  <c r="T608" i="24"/>
  <c r="U608" i="24" s="1"/>
  <c r="T609" i="24"/>
  <c r="U609" i="24" s="1"/>
  <c r="T610" i="24"/>
  <c r="U610" i="24" s="1"/>
  <c r="T611" i="24"/>
  <c r="U611" i="24" s="1"/>
  <c r="T612" i="24"/>
  <c r="U612" i="24" s="1"/>
  <c r="T613" i="24"/>
  <c r="U613" i="24" s="1"/>
  <c r="T590" i="24"/>
  <c r="U590" i="24" s="1"/>
  <c r="T614" i="24"/>
  <c r="U614" i="24" s="1"/>
  <c r="T615" i="24"/>
  <c r="U615" i="24" s="1"/>
  <c r="T616" i="24"/>
  <c r="U616" i="24" s="1"/>
  <c r="T934" i="24"/>
  <c r="U934" i="24" s="1"/>
  <c r="T1235" i="24"/>
  <c r="U1235" i="24" s="1"/>
  <c r="T1230" i="24"/>
  <c r="U1230" i="24" s="1"/>
  <c r="T936" i="24"/>
  <c r="U936" i="24" s="1"/>
  <c r="T297" i="24"/>
  <c r="U297" i="24" s="1"/>
  <c r="T488" i="24"/>
  <c r="U488" i="24" s="1"/>
  <c r="T489" i="24"/>
  <c r="U489" i="24" s="1"/>
  <c r="T490" i="24"/>
  <c r="U490" i="24" s="1"/>
  <c r="T491" i="24"/>
  <c r="U491" i="24" s="1"/>
  <c r="T1395" i="24"/>
  <c r="U1395" i="24" s="1"/>
  <c r="T492" i="24"/>
  <c r="U492" i="24" s="1"/>
  <c r="T493" i="24"/>
  <c r="U493" i="24" s="1"/>
  <c r="T494" i="24"/>
  <c r="U494" i="24" s="1"/>
  <c r="T495" i="24"/>
  <c r="U495" i="24" s="1"/>
  <c r="T496" i="24"/>
  <c r="U496" i="24" s="1"/>
  <c r="T497" i="24"/>
  <c r="U497" i="24" s="1"/>
  <c r="T498" i="24"/>
  <c r="U498" i="24" s="1"/>
  <c r="T499" i="24"/>
  <c r="U499" i="24" s="1"/>
  <c r="T500" i="24"/>
  <c r="U500" i="24" s="1"/>
  <c r="T501" i="24"/>
  <c r="U501" i="24" s="1"/>
  <c r="T1276" i="24"/>
  <c r="U1276" i="24" s="1"/>
  <c r="T199" i="24"/>
  <c r="U199" i="24" s="1"/>
  <c r="T337" i="24"/>
  <c r="U337" i="24" s="1"/>
  <c r="T2193" i="24"/>
  <c r="U2193" i="24" s="1"/>
  <c r="T138" i="24"/>
  <c r="U138" i="24" s="1"/>
  <c r="T951" i="24"/>
  <c r="U951" i="24" s="1"/>
  <c r="T1925" i="24"/>
  <c r="U1925" i="24" s="1"/>
  <c r="T2335" i="24"/>
  <c r="U2335" i="24" s="1"/>
  <c r="T1550" i="24"/>
  <c r="U1550" i="24" s="1"/>
  <c r="T2505" i="24"/>
  <c r="U2505" i="24" s="1"/>
  <c r="T699" i="24"/>
  <c r="U699" i="24" s="1"/>
  <c r="T1889" i="24"/>
  <c r="U1889" i="24" s="1"/>
  <c r="T1551" i="24"/>
  <c r="U1551" i="24" s="1"/>
  <c r="T1357" i="24"/>
  <c r="U1357" i="24" s="1"/>
  <c r="T1358" i="24"/>
  <c r="U1358" i="24" s="1"/>
  <c r="T2157" i="24"/>
  <c r="U2157" i="24" s="1"/>
  <c r="T2097" i="24"/>
  <c r="U2097" i="24" s="1"/>
  <c r="T826" i="24"/>
  <c r="U826" i="24" s="1"/>
  <c r="T1196" i="24"/>
  <c r="U1196" i="24" s="1"/>
  <c r="T81" i="24"/>
  <c r="U81" i="24" s="1"/>
  <c r="T298" i="24"/>
  <c r="U298" i="24" s="1"/>
  <c r="T503" i="24"/>
  <c r="U503" i="24" s="1"/>
  <c r="T1404" i="24"/>
  <c r="U1404" i="24" s="1"/>
  <c r="T700" i="24"/>
  <c r="U700" i="24" s="1"/>
  <c r="T504" i="24"/>
  <c r="U504" i="24" s="1"/>
  <c r="T701" i="24"/>
  <c r="U701" i="24" s="1"/>
  <c r="T505" i="24"/>
  <c r="U505" i="24" s="1"/>
  <c r="T1405" i="24"/>
  <c r="U1405" i="24" s="1"/>
  <c r="T1552" i="24"/>
  <c r="U1552" i="24" s="1"/>
  <c r="T1553" i="24"/>
  <c r="U1553" i="24" s="1"/>
  <c r="T506" i="24"/>
  <c r="U506" i="24" s="1"/>
  <c r="T702" i="24"/>
  <c r="U702" i="24" s="1"/>
  <c r="T507" i="24"/>
  <c r="U507" i="24" s="1"/>
  <c r="T1554" i="24"/>
  <c r="U1554" i="24" s="1"/>
  <c r="T508" i="24"/>
  <c r="U508" i="24" s="1"/>
  <c r="T1351" i="24"/>
  <c r="U1351" i="24" s="1"/>
  <c r="T910" i="24"/>
  <c r="U910" i="24" s="1"/>
  <c r="T828" i="24"/>
  <c r="U828" i="24" s="1"/>
  <c r="T2158" i="24"/>
  <c r="U2158" i="24" s="1"/>
  <c r="T1105" i="24"/>
  <c r="U1105" i="24" s="1"/>
  <c r="T2053" i="24"/>
  <c r="U2053" i="24" s="1"/>
  <c r="T1964" i="24"/>
  <c r="U1964" i="24" s="1"/>
  <c r="T2085" i="24"/>
  <c r="U2085" i="24" s="1"/>
  <c r="T2160" i="24"/>
  <c r="U2160" i="24" s="1"/>
  <c r="T2033" i="24"/>
  <c r="U2033" i="24" s="1"/>
  <c r="T2261" i="24"/>
  <c r="U2261" i="24" s="1"/>
  <c r="T2341" i="24"/>
  <c r="U2341" i="24" s="1"/>
  <c r="T1988" i="24"/>
  <c r="U1988" i="24" s="1"/>
  <c r="T2260" i="24"/>
  <c r="U2260" i="24" s="1"/>
  <c r="T1987" i="24"/>
  <c r="U1987" i="24" s="1"/>
  <c r="T1965" i="24"/>
  <c r="U1965" i="24" s="1"/>
  <c r="T2047" i="24"/>
  <c r="U2047" i="24" s="1"/>
  <c r="T2059" i="24"/>
  <c r="U2059" i="24" s="1"/>
  <c r="T2425" i="24"/>
  <c r="U2425" i="24" s="1"/>
  <c r="T115" i="24"/>
  <c r="U115" i="24" s="1"/>
  <c r="T703" i="24"/>
  <c r="U703" i="24" s="1"/>
  <c r="T704" i="24"/>
  <c r="U704" i="24" s="1"/>
  <c r="T705" i="24"/>
  <c r="U705" i="24" s="1"/>
  <c r="T706" i="24"/>
  <c r="U706" i="24" s="1"/>
  <c r="T707" i="24"/>
  <c r="U707" i="24" s="1"/>
  <c r="T708" i="24"/>
  <c r="U708" i="24" s="1"/>
  <c r="T709" i="24"/>
  <c r="U709" i="24" s="1"/>
  <c r="T1215" i="24"/>
  <c r="U1215" i="24" s="1"/>
  <c r="T911" i="24"/>
  <c r="U911" i="24" s="1"/>
  <c r="T1198" i="24"/>
  <c r="U1198" i="24" s="1"/>
  <c r="T378" i="24"/>
  <c r="U378" i="24" s="1"/>
  <c r="T379" i="24"/>
  <c r="U379" i="24" s="1"/>
  <c r="T1352" i="24"/>
  <c r="U1352" i="24" s="1"/>
  <c r="T380" i="24"/>
  <c r="U380" i="24" s="1"/>
  <c r="T381" i="24"/>
  <c r="U381" i="24" s="1"/>
  <c r="T382" i="24"/>
  <c r="U382" i="24" s="1"/>
  <c r="T1353" i="24"/>
  <c r="U1353" i="24" s="1"/>
  <c r="T383" i="24"/>
  <c r="U383" i="24" s="1"/>
  <c r="T384" i="24"/>
  <c r="U384" i="24" s="1"/>
  <c r="T1355" i="24"/>
  <c r="U1355" i="24" s="1"/>
  <c r="T1334" i="24"/>
  <c r="U1334" i="24" s="1"/>
  <c r="T255" i="24"/>
  <c r="U255" i="24" s="1"/>
  <c r="T206" i="24"/>
  <c r="U206" i="24" s="1"/>
  <c r="T1102" i="24"/>
  <c r="U1102" i="24" s="1"/>
  <c r="T1945" i="24"/>
  <c r="U1945" i="24" s="1"/>
  <c r="T642" i="24"/>
  <c r="U642" i="24" s="1"/>
  <c r="T2092" i="24"/>
  <c r="U2092" i="24" s="1"/>
  <c r="T1218" i="24"/>
  <c r="U1218" i="24" s="1"/>
  <c r="T1166" i="24"/>
  <c r="U1166" i="24" s="1"/>
  <c r="T68" i="24"/>
  <c r="U68" i="24" s="1"/>
  <c r="T592" i="24"/>
  <c r="U592" i="24" s="1"/>
  <c r="T593" i="24"/>
  <c r="U593" i="24" s="1"/>
  <c r="T594" i="24"/>
  <c r="U594" i="24" s="1"/>
  <c r="T595" i="24"/>
  <c r="U595" i="24" s="1"/>
  <c r="T596" i="24"/>
  <c r="U596" i="24" s="1"/>
  <c r="T597" i="24"/>
  <c r="U597" i="24" s="1"/>
  <c r="T598" i="24"/>
  <c r="U598" i="24" s="1"/>
  <c r="T599" i="24"/>
  <c r="U599" i="24" s="1"/>
  <c r="T600" i="24"/>
  <c r="U600" i="24" s="1"/>
  <c r="T601" i="24"/>
  <c r="U601" i="24" s="1"/>
  <c r="T602" i="24"/>
  <c r="U602" i="24" s="1"/>
  <c r="T182" i="24"/>
  <c r="U182" i="24" s="1"/>
  <c r="T2522" i="24"/>
  <c r="U2522" i="24" s="1"/>
  <c r="T2035" i="24"/>
  <c r="U2035" i="24" s="1"/>
  <c r="T1260" i="24"/>
  <c r="U1260" i="24" s="1"/>
  <c r="T1202" i="24"/>
  <c r="U1202" i="24" s="1"/>
  <c r="T1323" i="24"/>
  <c r="U1323" i="24" s="1"/>
  <c r="T320" i="24"/>
  <c r="U320" i="24" s="1"/>
  <c r="T1771" i="24"/>
  <c r="U1771" i="24" s="1"/>
  <c r="T414" i="24"/>
  <c r="U414" i="24" s="1"/>
  <c r="T1364" i="24"/>
  <c r="U1364" i="24" s="1"/>
  <c r="T415" i="24"/>
  <c r="U415" i="24" s="1"/>
  <c r="T1366" i="24"/>
  <c r="U1366" i="24" s="1"/>
  <c r="T416" i="24"/>
  <c r="U416" i="24" s="1"/>
  <c r="T417" i="24"/>
  <c r="U417" i="24" s="1"/>
  <c r="T1367" i="24"/>
  <c r="U1367" i="24" s="1"/>
  <c r="T207" i="24"/>
  <c r="U207" i="24" s="1"/>
  <c r="T208" i="24"/>
  <c r="U208" i="24" s="1"/>
  <c r="T2123" i="24"/>
  <c r="U2123" i="24" s="1"/>
  <c r="T2369" i="24"/>
  <c r="U2369" i="24" s="1"/>
  <c r="T1998" i="24"/>
  <c r="U1998" i="24" s="1"/>
  <c r="T2099" i="24"/>
  <c r="U2099" i="24" s="1"/>
  <c r="T237" i="24"/>
  <c r="U237" i="24" s="1"/>
  <c r="T1906" i="24"/>
  <c r="U1906" i="24" s="1"/>
  <c r="T2288" i="24"/>
  <c r="U2288" i="24" s="1"/>
  <c r="T2120" i="24"/>
  <c r="U2120" i="24" s="1"/>
  <c r="T1861" i="24"/>
  <c r="U1861" i="24" s="1"/>
  <c r="T2477" i="24"/>
  <c r="U2477" i="24" s="1"/>
  <c r="T1396" i="24"/>
  <c r="U1396" i="24" s="1"/>
  <c r="T2049" i="24"/>
  <c r="U2049" i="24" s="1"/>
  <c r="T1880" i="24"/>
  <c r="U1880" i="24" s="1"/>
  <c r="T893" i="24"/>
  <c r="U893" i="24" s="1"/>
  <c r="T1682" i="24"/>
  <c r="U1682" i="24" s="1"/>
  <c r="T1760" i="24"/>
  <c r="U1760" i="24" s="1"/>
  <c r="T1322" i="24"/>
  <c r="U1322" i="24" s="1"/>
  <c r="T570" i="24"/>
  <c r="U570" i="24" s="1"/>
  <c r="T1231" i="24"/>
  <c r="U1231" i="24" s="1"/>
  <c r="T571" i="24"/>
  <c r="U571" i="24" s="1"/>
  <c r="T572" i="24"/>
  <c r="U572" i="24" s="1"/>
  <c r="T573" i="24"/>
  <c r="U573" i="24" s="1"/>
  <c r="T574" i="24"/>
  <c r="U574" i="24" s="1"/>
  <c r="T575" i="24"/>
  <c r="U575" i="24" s="1"/>
  <c r="T200" i="24"/>
  <c r="U200" i="24" s="1"/>
  <c r="T104" i="24"/>
  <c r="U104" i="24" s="1"/>
  <c r="T47" i="24"/>
  <c r="U47" i="24" s="1"/>
  <c r="T877" i="24"/>
  <c r="U877" i="24" s="1"/>
  <c r="T230" i="24"/>
  <c r="U230" i="24" s="1"/>
  <c r="T1157" i="24"/>
  <c r="U1157" i="24" s="1"/>
  <c r="T329" i="24"/>
  <c r="U329" i="24" s="1"/>
  <c r="T1359" i="24"/>
  <c r="U1359" i="24" s="1"/>
  <c r="T387" i="24"/>
  <c r="U387" i="24" s="1"/>
  <c r="T1360" i="24"/>
  <c r="U1360" i="24" s="1"/>
  <c r="T1361" i="24"/>
  <c r="U1361" i="24" s="1"/>
  <c r="T1274" i="24"/>
  <c r="U1274" i="24" s="1"/>
  <c r="T388" i="24"/>
  <c r="U388" i="24" s="1"/>
  <c r="T389" i="24"/>
  <c r="U389" i="24" s="1"/>
  <c r="T1362" i="24"/>
  <c r="U1362" i="24" s="1"/>
  <c r="T714" i="24"/>
  <c r="U714" i="24" s="1"/>
  <c r="T585" i="24"/>
  <c r="U585" i="24" s="1"/>
  <c r="T586" i="24"/>
  <c r="U586" i="24" s="1"/>
  <c r="T1474" i="24"/>
  <c r="U1474" i="24" s="1"/>
  <c r="T587" i="24"/>
  <c r="U587" i="24" s="1"/>
  <c r="T588" i="24"/>
  <c r="U588" i="24" s="1"/>
  <c r="T106" i="24"/>
  <c r="U106" i="24" s="1"/>
  <c r="T108" i="24"/>
  <c r="U108" i="24" s="1"/>
  <c r="T1757" i="24"/>
  <c r="U1757" i="24" s="1"/>
  <c r="T667" i="24"/>
  <c r="U667" i="24" s="1"/>
  <c r="T668" i="24"/>
  <c r="U668" i="24" s="1"/>
  <c r="T669" i="24"/>
  <c r="U669" i="24" s="1"/>
  <c r="T1528" i="24"/>
  <c r="U1528" i="24" s="1"/>
  <c r="T670" i="24"/>
  <c r="U670" i="24" s="1"/>
  <c r="T671" i="24"/>
  <c r="U671" i="24" s="1"/>
  <c r="T11" i="24"/>
  <c r="U11" i="24" s="1"/>
  <c r="T672" i="24"/>
  <c r="U672" i="24" s="1"/>
  <c r="T1529" i="24"/>
  <c r="U1529" i="24" s="1"/>
  <c r="T1530" i="24"/>
  <c r="U1530" i="24" s="1"/>
  <c r="T1152" i="24"/>
  <c r="U1152" i="24" s="1"/>
  <c r="T1153" i="24"/>
  <c r="U1153" i="24" s="1"/>
  <c r="T23" i="24"/>
  <c r="U23" i="24" s="1"/>
  <c r="T232" i="24"/>
  <c r="U232" i="24" s="1"/>
  <c r="T579" i="24"/>
  <c r="U579" i="24" s="1"/>
  <c r="T580" i="24"/>
  <c r="U580" i="24" s="1"/>
  <c r="T581" i="24"/>
  <c r="U581" i="24" s="1"/>
  <c r="T582" i="24"/>
  <c r="U582" i="24" s="1"/>
  <c r="T583" i="24"/>
  <c r="U583" i="24" s="1"/>
  <c r="T584" i="24"/>
  <c r="U584" i="24" s="1"/>
  <c r="T1473" i="24"/>
  <c r="U1473" i="24" s="1"/>
  <c r="T1683" i="24"/>
  <c r="U1683" i="24" s="1"/>
  <c r="T824" i="24"/>
  <c r="U824" i="24" s="1"/>
  <c r="T1641" i="24"/>
  <c r="U1641" i="24" s="1"/>
  <c r="T1934" i="24"/>
  <c r="U1934" i="24" s="1"/>
  <c r="T1642" i="24"/>
  <c r="U1642" i="24" s="1"/>
  <c r="T1643" i="24"/>
  <c r="U1643" i="24" s="1"/>
  <c r="T806" i="24"/>
  <c r="U806" i="24" s="1"/>
  <c r="T807" i="24"/>
  <c r="U807" i="24" s="1"/>
  <c r="T1644" i="24"/>
  <c r="U1644" i="24" s="1"/>
  <c r="T48" i="24"/>
  <c r="U48" i="24" s="1"/>
  <c r="T1137" i="24"/>
  <c r="U1137" i="24" s="1"/>
  <c r="T1138" i="24"/>
  <c r="U1138" i="24" s="1"/>
  <c r="T49" i="24"/>
  <c r="U49" i="24" s="1"/>
  <c r="T2448" i="24"/>
  <c r="U2448" i="24" s="1"/>
  <c r="T323" i="24"/>
  <c r="U323" i="24" s="1"/>
  <c r="T324" i="24"/>
  <c r="U324" i="24" s="1"/>
  <c r="T1200" i="24"/>
  <c r="U1200" i="24" s="1"/>
  <c r="T235" i="24"/>
  <c r="U235" i="24" s="1"/>
  <c r="T122" i="24"/>
  <c r="U122" i="24" s="1"/>
  <c r="T1201" i="24"/>
  <c r="U1201" i="24" s="1"/>
  <c r="T849" i="24"/>
  <c r="U849" i="24" s="1"/>
  <c r="T1664" i="24"/>
  <c r="U1664" i="24" s="1"/>
  <c r="T850" i="24"/>
  <c r="U850" i="24" s="1"/>
  <c r="T851" i="24"/>
  <c r="U851" i="24" s="1"/>
  <c r="T852" i="24"/>
  <c r="U852" i="24" s="1"/>
  <c r="T1665" i="24"/>
  <c r="U1665" i="24" s="1"/>
  <c r="T1666" i="24"/>
  <c r="U1666" i="24" s="1"/>
  <c r="T1667" i="24"/>
  <c r="U1667" i="24" s="1"/>
  <c r="T853" i="24"/>
  <c r="U853" i="24" s="1"/>
  <c r="T1668" i="24"/>
  <c r="U1668" i="24" s="1"/>
  <c r="T854" i="24"/>
  <c r="U854" i="24" s="1"/>
  <c r="T855" i="24"/>
  <c r="U855" i="24" s="1"/>
  <c r="T856" i="24"/>
  <c r="U856" i="24" s="1"/>
  <c r="T857" i="24"/>
  <c r="U857" i="24" s="1"/>
  <c r="T858" i="24"/>
  <c r="U858" i="24" s="1"/>
  <c r="T1669" i="24"/>
  <c r="U1669" i="24" s="1"/>
  <c r="T859" i="24"/>
  <c r="U859" i="24" s="1"/>
  <c r="T860" i="24"/>
  <c r="U860" i="24" s="1"/>
  <c r="T861" i="24"/>
  <c r="U861" i="24" s="1"/>
  <c r="T862" i="24"/>
  <c r="U862" i="24" s="1"/>
  <c r="T1670" i="24"/>
  <c r="U1670" i="24" s="1"/>
  <c r="T1671" i="24"/>
  <c r="U1671" i="24" s="1"/>
  <c r="T863" i="24"/>
  <c r="U863" i="24" s="1"/>
  <c r="T864" i="24"/>
  <c r="U864" i="24" s="1"/>
  <c r="T140" i="24"/>
  <c r="U140" i="24" s="1"/>
  <c r="T141" i="24"/>
  <c r="U141" i="24" s="1"/>
  <c r="T1207" i="24"/>
  <c r="U1207" i="24" s="1"/>
  <c r="T2386" i="24"/>
  <c r="U2386" i="24" s="1"/>
  <c r="T2398" i="24"/>
  <c r="U2398" i="24" s="1"/>
  <c r="T2208" i="24"/>
  <c r="U2208" i="24" s="1"/>
  <c r="T1940" i="24"/>
  <c r="U1940" i="24" s="1"/>
  <c r="T1796" i="24"/>
  <c r="U1796" i="24" s="1"/>
  <c r="T2345" i="24"/>
  <c r="U2345" i="24" s="1"/>
  <c r="T2284" i="24"/>
  <c r="U2284" i="24" s="1"/>
  <c r="T2397" i="24"/>
  <c r="U2397" i="24" s="1"/>
  <c r="T2358" i="24"/>
  <c r="U2358" i="24" s="1"/>
  <c r="T67" i="24"/>
  <c r="U67" i="24" s="1"/>
  <c r="T167" i="24"/>
  <c r="U167" i="24" s="1"/>
  <c r="T1219" i="24"/>
  <c r="U1219" i="24" s="1"/>
  <c r="T168" i="24"/>
  <c r="U168" i="24" s="1"/>
  <c r="T169" i="24"/>
  <c r="U169" i="24" s="1"/>
  <c r="T170" i="24"/>
  <c r="U170" i="24" s="1"/>
  <c r="T171" i="24"/>
  <c r="U171" i="24" s="1"/>
  <c r="T172" i="24"/>
  <c r="U172" i="24" s="1"/>
  <c r="T173" i="24"/>
  <c r="U173" i="24" s="1"/>
  <c r="T2368" i="24"/>
  <c r="U2368" i="24" s="1"/>
  <c r="T2185" i="24"/>
  <c r="U2185" i="24" s="1"/>
  <c r="T2374" i="24"/>
  <c r="U2374" i="24" s="1"/>
  <c r="T2250" i="24"/>
  <c r="U2250" i="24" s="1"/>
  <c r="T2197" i="24"/>
  <c r="U2197" i="24" s="1"/>
  <c r="T1959" i="24"/>
  <c r="U1959" i="24" s="1"/>
  <c r="T2043" i="24"/>
  <c r="U2043" i="24" s="1"/>
  <c r="T2267" i="24"/>
  <c r="U2267" i="24" s="1"/>
  <c r="T1859" i="24"/>
  <c r="U1859" i="24" s="1"/>
  <c r="T1291" i="24"/>
  <c r="U1291" i="24" s="1"/>
  <c r="T1860" i="24"/>
  <c r="U1860" i="24" s="1"/>
  <c r="T2268" i="24"/>
  <c r="U2268" i="24" s="1"/>
  <c r="T2171" i="24"/>
  <c r="U2171" i="24" s="1"/>
  <c r="T2375" i="24"/>
  <c r="U2375" i="24" s="1"/>
  <c r="T2029" i="24"/>
  <c r="U2029" i="24" s="1"/>
  <c r="T2143" i="24"/>
  <c r="U2143" i="24" s="1"/>
  <c r="T2238" i="24"/>
  <c r="U2238" i="24" s="1"/>
  <c r="T2056" i="24"/>
  <c r="U2056" i="24" s="1"/>
  <c r="T2215" i="24"/>
  <c r="U2215" i="24" s="1"/>
  <c r="T2401" i="24"/>
  <c r="U2401" i="24" s="1"/>
  <c r="T2383" i="24"/>
  <c r="U2383" i="24" s="1"/>
  <c r="T2002" i="24"/>
  <c r="U2002" i="24" s="1"/>
  <c r="T2011" i="24"/>
  <c r="U2011" i="24" s="1"/>
  <c r="T2105" i="24"/>
  <c r="U2105" i="24" s="1"/>
  <c r="T2118" i="24"/>
  <c r="U2118" i="24" s="1"/>
  <c r="T1935" i="24"/>
  <c r="U1935" i="24" s="1"/>
  <c r="T2228" i="24"/>
  <c r="U2228" i="24" s="1"/>
  <c r="T2405" i="24"/>
  <c r="U2405" i="24" s="1"/>
  <c r="T2296" i="24"/>
  <c r="U2296" i="24" s="1"/>
  <c r="T2372" i="24"/>
  <c r="U2372" i="24" s="1"/>
  <c r="T2402" i="24"/>
  <c r="U2402" i="24" s="1"/>
  <c r="T2168" i="24"/>
  <c r="U2168" i="24" s="1"/>
  <c r="T2039" i="24"/>
  <c r="U2039" i="24" s="1"/>
  <c r="T2190" i="24"/>
  <c r="U2190" i="24" s="1"/>
  <c r="T2014" i="24"/>
  <c r="U2014" i="24" s="1"/>
  <c r="T2003" i="24"/>
  <c r="U2003" i="24" s="1"/>
  <c r="T2373" i="24"/>
  <c r="U2373" i="24" s="1"/>
  <c r="T2074" i="24"/>
  <c r="U2074" i="24" s="1"/>
  <c r="T2174" i="24"/>
  <c r="U2174" i="24" s="1"/>
  <c r="T2030" i="24"/>
  <c r="U2030" i="24" s="1"/>
  <c r="T2141" i="24"/>
  <c r="U2141" i="24" s="1"/>
  <c r="T2184" i="24"/>
  <c r="U2184" i="24" s="1"/>
  <c r="T2324" i="24"/>
  <c r="U2324" i="24" s="1"/>
  <c r="T2073" i="24"/>
  <c r="U2073" i="24" s="1"/>
  <c r="T2015" i="24"/>
  <c r="U2015" i="24" s="1"/>
  <c r="T1158" i="24"/>
  <c r="U1158" i="24" s="1"/>
  <c r="T1928" i="24"/>
  <c r="U1928" i="24" s="1"/>
  <c r="T2199" i="24"/>
  <c r="U2199" i="24" s="1"/>
  <c r="T1981" i="24"/>
  <c r="U1981" i="24" s="1"/>
  <c r="T2172" i="24"/>
  <c r="U2172" i="24" s="1"/>
  <c r="T2393" i="24"/>
  <c r="U2393" i="24" s="1"/>
  <c r="T2230" i="24"/>
  <c r="U2230" i="24" s="1"/>
  <c r="T2436" i="24"/>
  <c r="U2436" i="24" s="1"/>
  <c r="T2351" i="24"/>
  <c r="U2351" i="24" s="1"/>
  <c r="T2400" i="24"/>
  <c r="U2400" i="24" s="1"/>
  <c r="T2314" i="24"/>
  <c r="U2314" i="24" s="1"/>
  <c r="T2072" i="24"/>
  <c r="U2072" i="24" s="1"/>
  <c r="T2063" i="24"/>
  <c r="U2063" i="24" s="1"/>
  <c r="T2070" i="24"/>
  <c r="U2070" i="24" s="1"/>
  <c r="T2114" i="24"/>
  <c r="U2114" i="24" s="1"/>
  <c r="T1994" i="24"/>
  <c r="U1994" i="24" s="1"/>
  <c r="T2041" i="24"/>
  <c r="U2041" i="24" s="1"/>
  <c r="T2142" i="24"/>
  <c r="U2142" i="24" s="1"/>
  <c r="T2343" i="24"/>
  <c r="U2343" i="24" s="1"/>
  <c r="T2130" i="24"/>
  <c r="U2130" i="24" s="1"/>
  <c r="T2404" i="24"/>
  <c r="U2404" i="24" s="1"/>
  <c r="T2443" i="24"/>
  <c r="U2443" i="24" s="1"/>
  <c r="T1976" i="24"/>
  <c r="U1976" i="24" s="1"/>
  <c r="T2198" i="24"/>
  <c r="U2198" i="24" s="1"/>
  <c r="T1973" i="24"/>
  <c r="U1973" i="24" s="1"/>
  <c r="T2173" i="24"/>
  <c r="U2173" i="24" s="1"/>
  <c r="T1857" i="24"/>
  <c r="U1857" i="24" s="1"/>
  <c r="T2140" i="24"/>
  <c r="U2140" i="24" s="1"/>
  <c r="T2213" i="24"/>
  <c r="U2213" i="24" s="1"/>
  <c r="T2040" i="24"/>
  <c r="U2040" i="24" s="1"/>
  <c r="T2001" i="24"/>
  <c r="U2001" i="24" s="1"/>
  <c r="T2403" i="24"/>
  <c r="U2403" i="24" s="1"/>
  <c r="T148" i="24"/>
  <c r="U148" i="24" s="1"/>
  <c r="T149" i="24"/>
  <c r="U149" i="24" s="1"/>
  <c r="T1214" i="24"/>
  <c r="U1214" i="24" s="1"/>
  <c r="T150" i="24"/>
  <c r="U150" i="24" s="1"/>
  <c r="T151" i="24"/>
  <c r="U151" i="24" s="1"/>
  <c r="T268" i="24"/>
  <c r="U268" i="24" s="1"/>
  <c r="T269" i="24"/>
  <c r="U269" i="24" s="1"/>
  <c r="T270" i="24"/>
  <c r="U270" i="24" s="1"/>
  <c r="T271" i="24"/>
  <c r="U271" i="24" s="1"/>
  <c r="T272" i="24"/>
  <c r="U272" i="24" s="1"/>
  <c r="T273" i="24"/>
  <c r="U273" i="24" s="1"/>
  <c r="T274" i="24"/>
  <c r="U274" i="24" s="1"/>
  <c r="T1294" i="24"/>
  <c r="U1294" i="24" s="1"/>
  <c r="T266" i="24"/>
  <c r="U266" i="24" s="1"/>
  <c r="T275" i="24"/>
  <c r="U275" i="24" s="1"/>
  <c r="T276" i="24"/>
  <c r="U276" i="24" s="1"/>
  <c r="T277" i="24"/>
  <c r="U277" i="24" s="1"/>
  <c r="T278" i="24"/>
  <c r="U278" i="24" s="1"/>
  <c r="T279" i="24"/>
  <c r="U279" i="24" s="1"/>
  <c r="T280" i="24"/>
  <c r="U280" i="24" s="1"/>
  <c r="T281" i="24"/>
  <c r="U281" i="24" s="1"/>
  <c r="T282" i="24"/>
  <c r="U282" i="24" s="1"/>
  <c r="T283" i="24"/>
  <c r="U283" i="24" s="1"/>
  <c r="T284" i="24"/>
  <c r="U284" i="24" s="1"/>
  <c r="T285" i="24"/>
  <c r="U285" i="24" s="1"/>
  <c r="T1295" i="24"/>
  <c r="U1295" i="24" s="1"/>
  <c r="T286" i="24"/>
  <c r="U286" i="24" s="1"/>
  <c r="T287" i="24"/>
  <c r="U287" i="24" s="1"/>
  <c r="T288" i="24"/>
  <c r="U288" i="24" s="1"/>
  <c r="T289" i="24"/>
  <c r="U289" i="24" s="1"/>
  <c r="T1296" i="24"/>
  <c r="U1296" i="24" s="1"/>
  <c r="T290" i="24"/>
  <c r="U290" i="24" s="1"/>
  <c r="T291" i="24"/>
  <c r="U291" i="24" s="1"/>
  <c r="T292" i="24"/>
  <c r="U292" i="24" s="1"/>
  <c r="T1297" i="24"/>
  <c r="U1297" i="24" s="1"/>
  <c r="T293" i="24"/>
  <c r="U293" i="24" s="1"/>
  <c r="T294" i="24"/>
  <c r="U294" i="24" s="1"/>
  <c r="T2162" i="24"/>
  <c r="U2162" i="24" s="1"/>
  <c r="T2440" i="24"/>
  <c r="U2440" i="24" s="1"/>
  <c r="T931" i="24"/>
  <c r="U931" i="24" s="1"/>
  <c r="T110" i="24"/>
  <c r="U110" i="24" s="1"/>
  <c r="T111" i="24"/>
  <c r="U111" i="24" s="1"/>
  <c r="T1722" i="24"/>
  <c r="U1722" i="24" s="1"/>
  <c r="T1192" i="24"/>
  <c r="U1192" i="24" s="1"/>
  <c r="T1737" i="24"/>
  <c r="U1737" i="24" s="1"/>
  <c r="T112" i="24"/>
  <c r="U112" i="24" s="1"/>
  <c r="T2510" i="24"/>
  <c r="U2510" i="24" s="1"/>
  <c r="T2485" i="24"/>
  <c r="U2485" i="24" s="1"/>
  <c r="T123" i="24"/>
  <c r="U123" i="24" s="1"/>
  <c r="T124" i="24"/>
  <c r="U124" i="24" s="1"/>
  <c r="T125" i="24"/>
  <c r="U125" i="24" s="1"/>
  <c r="T126" i="24"/>
  <c r="U126" i="24" s="1"/>
  <c r="T127" i="24"/>
  <c r="U127" i="24" s="1"/>
  <c r="T128" i="24"/>
  <c r="U128" i="24" s="1"/>
  <c r="T866" i="24"/>
  <c r="U866" i="24" s="1"/>
  <c r="T961" i="24"/>
  <c r="U961" i="24" s="1"/>
  <c r="T1675" i="24"/>
  <c r="U1675" i="24" s="1"/>
  <c r="T1676" i="24"/>
  <c r="U1676" i="24" s="1"/>
  <c r="T1764" i="24"/>
  <c r="U1764" i="24" s="1"/>
  <c r="T929" i="24"/>
  <c r="U929" i="24" s="1"/>
  <c r="T930" i="24"/>
  <c r="U930" i="24" s="1"/>
  <c r="T1167" i="24"/>
  <c r="U1167" i="24" s="1"/>
  <c r="T937" i="24"/>
  <c r="U937" i="24" s="1"/>
  <c r="T1168" i="24"/>
  <c r="U1168" i="24" s="1"/>
  <c r="T84" i="24"/>
  <c r="U84" i="24" s="1"/>
  <c r="T1169" i="24"/>
  <c r="U1169" i="24" s="1"/>
  <c r="T85" i="24"/>
  <c r="U85" i="24" s="1"/>
  <c r="T1170" i="24"/>
  <c r="U1170" i="24" s="1"/>
  <c r="T1237" i="24"/>
  <c r="U1237" i="24" s="1"/>
  <c r="T86" i="24"/>
  <c r="U86" i="24" s="1"/>
  <c r="T87" i="24"/>
  <c r="U87" i="24" s="1"/>
  <c r="T88" i="24"/>
  <c r="U88" i="24" s="1"/>
  <c r="T1171" i="24"/>
  <c r="U1171" i="24" s="1"/>
  <c r="T89" i="24"/>
  <c r="U89" i="24" s="1"/>
  <c r="T938" i="24"/>
  <c r="U938" i="24" s="1"/>
  <c r="T1172" i="24"/>
  <c r="U1172" i="24" s="1"/>
  <c r="T939" i="24"/>
  <c r="U939" i="24" s="1"/>
  <c r="T1173" i="24"/>
  <c r="U1173" i="24" s="1"/>
  <c r="T1174" i="24"/>
  <c r="U1174" i="24" s="1"/>
  <c r="T90" i="24"/>
  <c r="U90" i="24" s="1"/>
  <c r="T1175" i="24"/>
  <c r="U1175" i="24" s="1"/>
  <c r="T196" i="24"/>
  <c r="U196" i="24" s="1"/>
  <c r="T1176" i="24"/>
  <c r="U1176" i="24" s="1"/>
  <c r="T91" i="24"/>
  <c r="U91" i="24" s="1"/>
  <c r="T197" i="24"/>
  <c r="U197" i="24" s="1"/>
  <c r="T940" i="24"/>
  <c r="U940" i="24" s="1"/>
  <c r="T183" i="24"/>
  <c r="U183" i="24" s="1"/>
  <c r="T92" i="24"/>
  <c r="U92" i="24" s="1"/>
  <c r="T1236" i="24"/>
  <c r="U1236" i="24" s="1"/>
  <c r="T1238" i="24"/>
  <c r="U1238" i="24" s="1"/>
  <c r="T93" i="24"/>
  <c r="U93" i="24" s="1"/>
  <c r="T1211" i="24"/>
  <c r="U1211" i="24" s="1"/>
  <c r="T94" i="24"/>
  <c r="U94" i="24" s="1"/>
  <c r="T95" i="24"/>
  <c r="U95" i="24" s="1"/>
  <c r="T1178" i="24"/>
  <c r="U1178" i="24" s="1"/>
  <c r="T96" i="24"/>
  <c r="U96" i="24" s="1"/>
  <c r="T1179" i="24"/>
  <c r="U1179" i="24" s="1"/>
  <c r="T2447" i="24"/>
  <c r="U2447" i="24" s="1"/>
  <c r="T107" i="24"/>
  <c r="U107" i="24" s="1"/>
  <c r="T1188" i="24"/>
  <c r="U1188" i="24" s="1"/>
  <c r="T1189" i="24"/>
  <c r="U1189" i="24" s="1"/>
  <c r="T1190" i="24"/>
  <c r="U1190" i="24" s="1"/>
  <c r="T1733" i="24"/>
  <c r="U1733" i="24" s="1"/>
  <c r="T1734" i="24"/>
  <c r="U1734" i="24" s="1"/>
  <c r="T926" i="24"/>
  <c r="U926" i="24" s="1"/>
  <c r="T1735" i="24"/>
  <c r="U1735" i="24" s="1"/>
  <c r="T1736" i="24"/>
  <c r="U1736" i="24" s="1"/>
  <c r="T927" i="24"/>
  <c r="U927" i="24" s="1"/>
  <c r="T14" i="24"/>
  <c r="U14" i="24" s="1"/>
  <c r="T15" i="24"/>
  <c r="U15" i="24" s="1"/>
  <c r="T1893" i="24"/>
  <c r="U1893" i="24" s="1"/>
  <c r="T189" i="24"/>
  <c r="U189" i="24" s="1"/>
  <c r="T1244" i="24"/>
  <c r="U1244" i="24" s="1"/>
  <c r="T1245" i="24"/>
  <c r="U1245" i="24" s="1"/>
  <c r="T1246" i="24"/>
  <c r="U1246" i="24" s="1"/>
  <c r="T1010" i="24"/>
  <c r="U1010" i="24" s="1"/>
  <c r="T1378" i="24"/>
  <c r="U1378" i="24" s="1"/>
  <c r="T1819" i="24"/>
  <c r="U1819" i="24" s="1"/>
  <c r="T1820" i="24"/>
  <c r="U1820" i="24" s="1"/>
  <c r="T1821" i="24"/>
  <c r="U1821" i="24" s="1"/>
  <c r="T1011" i="24"/>
  <c r="U1011" i="24" s="1"/>
  <c r="T1012" i="24"/>
  <c r="U1012" i="24" s="1"/>
  <c r="T1013" i="24"/>
  <c r="U1013" i="24" s="1"/>
  <c r="T1822" i="24"/>
  <c r="U1822" i="24" s="1"/>
  <c r="T1014" i="24"/>
  <c r="U1014" i="24" s="1"/>
  <c r="T1015" i="24"/>
  <c r="U1015" i="24" s="1"/>
  <c r="T1823" i="24"/>
  <c r="U1823" i="24" s="1"/>
  <c r="T1016" i="24"/>
  <c r="U1016" i="24" s="1"/>
  <c r="T1017" i="24"/>
  <c r="U1017" i="24" s="1"/>
  <c r="T1018" i="24"/>
  <c r="U1018" i="24" s="1"/>
  <c r="T1019" i="24"/>
  <c r="U1019" i="24" s="1"/>
  <c r="T1020" i="24"/>
  <c r="U1020" i="24" s="1"/>
  <c r="T1021" i="24"/>
  <c r="U1021" i="24" s="1"/>
  <c r="T1022" i="24"/>
  <c r="U1022" i="24" s="1"/>
  <c r="T1023" i="24"/>
  <c r="U1023" i="24" s="1"/>
  <c r="T1024" i="24"/>
  <c r="U1024" i="24" s="1"/>
  <c r="T1025" i="24"/>
  <c r="U1025" i="24" s="1"/>
  <c r="T1026" i="24"/>
  <c r="U1026" i="24" s="1"/>
  <c r="T1824" i="24"/>
  <c r="U1824" i="24" s="1"/>
  <c r="T1825" i="24"/>
  <c r="U1825" i="24" s="1"/>
  <c r="T1027" i="24"/>
  <c r="U1027" i="24" s="1"/>
  <c r="T1826" i="24"/>
  <c r="U1826" i="24" s="1"/>
  <c r="T1028" i="24"/>
  <c r="U1028" i="24" s="1"/>
  <c r="T1029" i="24"/>
  <c r="U1029" i="24" s="1"/>
  <c r="T1827" i="24"/>
  <c r="U1827" i="24" s="1"/>
  <c r="T419" i="24"/>
  <c r="U419" i="24" s="1"/>
  <c r="T1030" i="24"/>
  <c r="U1030" i="24" s="1"/>
  <c r="T1828" i="24"/>
  <c r="U1828" i="24" s="1"/>
  <c r="T1031" i="24"/>
  <c r="U1031" i="24" s="1"/>
  <c r="T1032" i="24"/>
  <c r="U1032" i="24" s="1"/>
  <c r="T1829" i="24"/>
  <c r="U1829" i="24" s="1"/>
  <c r="T1033" i="24"/>
  <c r="U1033" i="24" s="1"/>
  <c r="T1034" i="24"/>
  <c r="U1034" i="24" s="1"/>
  <c r="T1830" i="24"/>
  <c r="U1830" i="24" s="1"/>
  <c r="T1035" i="24"/>
  <c r="U1035" i="24" s="1"/>
  <c r="T1036" i="24"/>
  <c r="U1036" i="24" s="1"/>
  <c r="T1037" i="24"/>
  <c r="U1037" i="24" s="1"/>
  <c r="T1831" i="24"/>
  <c r="U1831" i="24" s="1"/>
  <c r="T1038" i="24"/>
  <c r="U1038" i="24" s="1"/>
  <c r="T1832" i="24"/>
  <c r="U1832" i="24" s="1"/>
  <c r="T1833" i="24"/>
  <c r="U1833" i="24" s="1"/>
  <c r="T1039" i="24"/>
  <c r="U1039" i="24" s="1"/>
  <c r="T1040" i="24"/>
  <c r="U1040" i="24" s="1"/>
  <c r="T1041" i="24"/>
  <c r="U1041" i="24" s="1"/>
  <c r="T1834" i="24"/>
  <c r="U1834" i="24" s="1"/>
  <c r="T1042" i="24"/>
  <c r="U1042" i="24" s="1"/>
  <c r="T1043" i="24"/>
  <c r="U1043" i="24" s="1"/>
  <c r="T2471" i="24"/>
  <c r="U2471" i="24" s="1"/>
  <c r="T1835" i="24"/>
  <c r="U1835" i="24" s="1"/>
  <c r="T1044" i="24"/>
  <c r="U1044" i="24" s="1"/>
  <c r="T1045" i="24"/>
  <c r="U1045" i="24" s="1"/>
  <c r="T1046" i="24"/>
  <c r="U1046" i="24" s="1"/>
  <c r="T1047" i="24"/>
  <c r="U1047" i="24" s="1"/>
  <c r="T1836" i="24"/>
  <c r="U1836" i="24" s="1"/>
  <c r="T1837" i="24"/>
  <c r="U1837" i="24" s="1"/>
  <c r="T1048" i="24"/>
  <c r="U1048" i="24" s="1"/>
  <c r="T1049" i="24"/>
  <c r="U1049" i="24" s="1"/>
  <c r="T2472" i="24"/>
  <c r="U2472" i="24" s="1"/>
  <c r="T1838" i="24"/>
  <c r="U1838" i="24" s="1"/>
  <c r="T1050" i="24"/>
  <c r="U1050" i="24" s="1"/>
  <c r="T1051" i="24"/>
  <c r="U1051" i="24" s="1"/>
  <c r="T1052" i="24"/>
  <c r="U1052" i="24" s="1"/>
  <c r="T1053" i="24"/>
  <c r="U1053" i="24" s="1"/>
  <c r="T1054" i="24"/>
  <c r="U1054" i="24" s="1"/>
  <c r="T1055" i="24"/>
  <c r="U1055" i="24" s="1"/>
  <c r="T1056" i="24"/>
  <c r="U1056" i="24" s="1"/>
  <c r="T1057" i="24"/>
  <c r="U1057" i="24" s="1"/>
  <c r="T1058" i="24"/>
  <c r="U1058" i="24" s="1"/>
  <c r="T1059" i="24"/>
  <c r="U1059" i="24" s="1"/>
  <c r="T1060" i="24"/>
  <c r="U1060" i="24" s="1"/>
  <c r="T1061" i="24"/>
  <c r="U1061" i="24" s="1"/>
  <c r="T1062" i="24"/>
  <c r="U1062" i="24" s="1"/>
  <c r="T1063" i="24"/>
  <c r="U1063" i="24" s="1"/>
  <c r="T1839" i="24"/>
  <c r="U1839" i="24" s="1"/>
  <c r="T1064" i="24"/>
  <c r="U1064" i="24" s="1"/>
  <c r="T1065" i="24"/>
  <c r="U1065" i="24" s="1"/>
  <c r="T1840" i="24"/>
  <c r="U1840" i="24" s="1"/>
  <c r="T1066" i="24"/>
  <c r="U1066" i="24" s="1"/>
  <c r="T1067" i="24"/>
  <c r="U1067" i="24" s="1"/>
  <c r="T1068" i="24"/>
  <c r="U1068" i="24" s="1"/>
  <c r="T1069" i="24"/>
  <c r="U1069" i="24" s="1"/>
  <c r="T1070" i="24"/>
  <c r="U1070" i="24" s="1"/>
  <c r="T1071" i="24"/>
  <c r="U1071" i="24" s="1"/>
  <c r="T1842" i="24"/>
  <c r="U1842" i="24" s="1"/>
  <c r="T1072" i="24"/>
  <c r="U1072" i="24" s="1"/>
  <c r="T1073" i="24"/>
  <c r="U1073" i="24" s="1"/>
  <c r="T1074" i="24"/>
  <c r="U1074" i="24" s="1"/>
  <c r="T1075" i="24"/>
  <c r="U1075" i="24" s="1"/>
  <c r="T1076" i="24"/>
  <c r="U1076" i="24" s="1"/>
  <c r="T1408" i="24"/>
  <c r="U1408" i="24" s="1"/>
  <c r="T1077" i="24"/>
  <c r="U1077" i="24" s="1"/>
  <c r="T1078" i="24"/>
  <c r="U1078" i="24" s="1"/>
  <c r="T1079" i="24"/>
  <c r="U1079" i="24" s="1"/>
  <c r="T1080" i="24"/>
  <c r="U1080" i="24" s="1"/>
  <c r="T1081" i="24"/>
  <c r="U1081" i="24" s="1"/>
  <c r="T1082" i="24"/>
  <c r="U1082" i="24" s="1"/>
  <c r="T1083" i="24"/>
  <c r="U1083" i="24" s="1"/>
  <c r="T1084" i="24"/>
  <c r="U1084" i="24" s="1"/>
  <c r="T1085" i="24"/>
  <c r="U1085" i="24" s="1"/>
  <c r="T1086" i="24"/>
  <c r="U1086" i="24" s="1"/>
  <c r="T1087" i="24"/>
  <c r="U1087" i="24" s="1"/>
  <c r="T1088" i="24"/>
  <c r="U1088" i="24" s="1"/>
  <c r="T1843" i="24"/>
  <c r="U1843" i="24" s="1"/>
  <c r="T1661" i="24"/>
  <c r="U1661" i="24" s="1"/>
  <c r="T2291" i="24"/>
  <c r="U2291" i="24" s="1"/>
  <c r="T2257" i="24"/>
  <c r="U2257" i="24" s="1"/>
  <c r="T2432" i="24"/>
  <c r="U2432" i="24" s="1"/>
  <c r="T2080" i="24"/>
  <c r="U2080" i="24" s="1"/>
  <c r="T2392" i="24"/>
  <c r="U2392" i="24" s="1"/>
  <c r="T2308" i="24"/>
  <c r="U2308" i="24" s="1"/>
  <c r="T2243" i="24"/>
  <c r="U2243" i="24" s="1"/>
  <c r="T1923" i="24"/>
  <c r="U1923" i="24" s="1"/>
  <c r="T2391" i="24"/>
  <c r="U2391" i="24" s="1"/>
  <c r="T1951" i="24"/>
  <c r="U1951" i="24" s="1"/>
  <c r="T2348" i="24"/>
  <c r="U2348" i="24" s="1"/>
  <c r="T2169" i="24"/>
  <c r="U2169" i="24" s="1"/>
  <c r="T1961" i="24"/>
  <c r="U1961" i="24" s="1"/>
  <c r="T1866" i="24"/>
  <c r="U1866" i="24" s="1"/>
  <c r="T2330" i="24"/>
  <c r="U2330" i="24" s="1"/>
  <c r="T1347" i="24"/>
  <c r="U1347" i="24" s="1"/>
  <c r="T2121" i="24"/>
  <c r="U2121" i="24" s="1"/>
  <c r="T1868" i="24"/>
  <c r="U1868" i="24" s="1"/>
  <c r="T2299" i="24"/>
  <c r="U2299" i="24" s="1"/>
  <c r="T2107" i="24"/>
  <c r="U2107" i="24" s="1"/>
  <c r="T1867" i="24"/>
  <c r="U1867" i="24" s="1"/>
  <c r="T2205" i="24"/>
  <c r="U2205" i="24" s="1"/>
  <c r="T2281" i="24"/>
  <c r="U2281" i="24" s="1"/>
  <c r="T928" i="24"/>
  <c r="U928" i="24" s="1"/>
  <c r="T131" i="24"/>
  <c r="U131" i="24" s="1"/>
  <c r="T132" i="24"/>
  <c r="U132" i="24" s="1"/>
  <c r="T133" i="24"/>
  <c r="U133" i="24" s="1"/>
  <c r="T134" i="24"/>
  <c r="U134" i="24" s="1"/>
  <c r="T1203" i="24"/>
  <c r="U1203" i="24" s="1"/>
  <c r="T135" i="24"/>
  <c r="U135" i="24" s="1"/>
  <c r="T1204" i="24"/>
  <c r="U1204" i="24" s="1"/>
  <c r="T136" i="24"/>
  <c r="U136" i="24" s="1"/>
  <c r="T1205" i="24"/>
  <c r="U1205" i="24" s="1"/>
  <c r="T1206" i="24"/>
  <c r="U1206" i="24" s="1"/>
  <c r="T1134" i="24"/>
  <c r="U1134" i="24" s="1"/>
  <c r="T37" i="24"/>
  <c r="U37" i="24" s="1"/>
  <c r="T38" i="24"/>
  <c r="U38" i="24" s="1"/>
  <c r="T39" i="24"/>
  <c r="U39" i="24" s="1"/>
  <c r="T40" i="24"/>
  <c r="U40" i="24" s="1"/>
  <c r="T41" i="24"/>
  <c r="U41" i="24" s="1"/>
  <c r="T42" i="24"/>
  <c r="U42" i="24" s="1"/>
  <c r="T43" i="24"/>
  <c r="U43" i="24" s="1"/>
  <c r="T44" i="24"/>
  <c r="U44" i="24" s="1"/>
  <c r="T2050" i="24"/>
  <c r="U2050" i="24" s="1"/>
  <c r="T2148" i="24"/>
  <c r="U2148" i="24" s="1"/>
  <c r="T2147" i="24"/>
  <c r="U2147" i="24" s="1"/>
  <c r="T2064" i="24"/>
  <c r="U2064" i="24" s="1"/>
  <c r="T2438" i="24"/>
  <c r="U2438" i="24" s="1"/>
  <c r="T1890" i="24"/>
  <c r="U1890" i="24" s="1"/>
  <c r="T2253" i="24"/>
  <c r="U2253" i="24" s="1"/>
  <c r="T2409" i="24"/>
  <c r="U2409" i="24" s="1"/>
  <c r="T2200" i="24"/>
  <c r="U2200" i="24" s="1"/>
  <c r="T2352" i="24"/>
  <c r="U2352" i="24" s="1"/>
  <c r="T1984" i="24"/>
  <c r="U1984" i="24" s="1"/>
  <c r="T2431" i="24"/>
  <c r="U2431" i="24" s="1"/>
  <c r="T2304" i="24"/>
  <c r="U2304" i="24" s="1"/>
  <c r="T2270" i="24"/>
  <c r="U2270" i="24" s="1"/>
  <c r="T2065" i="24"/>
  <c r="U2065" i="24" s="1"/>
  <c r="T2379" i="24"/>
  <c r="U2379" i="24" s="1"/>
  <c r="T2338" i="24"/>
  <c r="U2338" i="24" s="1"/>
  <c r="T2339" i="24"/>
  <c r="U2339" i="24" s="1"/>
  <c r="T2201" i="24"/>
  <c r="U2201" i="24" s="1"/>
  <c r="T2280" i="24"/>
  <c r="U2280" i="24" s="1"/>
  <c r="T1753" i="24"/>
  <c r="U1753" i="24" s="1"/>
  <c r="T2091" i="24"/>
  <c r="U2091" i="24" s="1"/>
  <c r="T2242" i="24"/>
  <c r="U2242" i="24" s="1"/>
  <c r="T2354" i="24"/>
  <c r="U2354" i="24" s="1"/>
  <c r="T2442" i="24"/>
  <c r="U2442" i="24" s="1"/>
  <c r="T2095" i="24"/>
  <c r="U2095" i="24" s="1"/>
  <c r="T2290" i="24"/>
  <c r="U2290" i="24" s="1"/>
  <c r="T2439" i="24"/>
  <c r="U2439" i="24" s="1"/>
  <c r="T2396" i="24"/>
  <c r="U2396" i="24" s="1"/>
  <c r="T2413" i="24"/>
  <c r="U2413" i="24" s="1"/>
  <c r="T2254" i="24"/>
  <c r="U2254" i="24" s="1"/>
  <c r="T2289" i="24"/>
  <c r="U2289" i="24" s="1"/>
  <c r="T2255" i="24"/>
  <c r="U2255" i="24" s="1"/>
  <c r="T2411" i="24"/>
  <c r="U2411" i="24" s="1"/>
  <c r="T2410" i="24"/>
  <c r="U2410" i="24" s="1"/>
  <c r="T2360" i="24"/>
  <c r="U2360" i="24" s="1"/>
  <c r="T1121" i="24"/>
  <c r="U1121" i="24" s="1"/>
  <c r="T24" i="24"/>
  <c r="U24" i="24" s="1"/>
  <c r="T25" i="24"/>
  <c r="U25" i="24" s="1"/>
  <c r="T26" i="24"/>
  <c r="U26" i="24" s="1"/>
  <c r="T27" i="24"/>
  <c r="U27" i="24" s="1"/>
  <c r="T1122" i="24"/>
  <c r="U1122" i="24" s="1"/>
  <c r="T28" i="24"/>
  <c r="U28" i="24" s="1"/>
  <c r="T1123" i="24"/>
  <c r="U1123" i="24" s="1"/>
  <c r="T1124" i="24"/>
  <c r="U1124" i="24" s="1"/>
  <c r="T29" i="24"/>
  <c r="U29" i="24" s="1"/>
  <c r="T1125" i="24"/>
  <c r="U1125" i="24" s="1"/>
  <c r="T1126" i="24"/>
  <c r="U1126" i="24" s="1"/>
  <c r="T1127" i="24"/>
  <c r="U1127" i="24" s="1"/>
  <c r="T30" i="24"/>
  <c r="U30" i="24" s="1"/>
  <c r="T31" i="24"/>
  <c r="U31" i="24" s="1"/>
  <c r="T1128" i="24"/>
  <c r="U1128" i="24" s="1"/>
  <c r="T32" i="24"/>
  <c r="U32" i="24" s="1"/>
  <c r="T33" i="24"/>
  <c r="U33" i="24" s="1"/>
  <c r="T1129" i="24"/>
  <c r="U1129" i="24" s="1"/>
  <c r="T1409" i="24"/>
  <c r="U1409" i="24" s="1"/>
  <c r="T34" i="24"/>
  <c r="U34" i="24" s="1"/>
  <c r="T2102" i="24"/>
  <c r="U2102" i="24" s="1"/>
  <c r="T2222" i="24"/>
  <c r="U2222" i="24" s="1"/>
  <c r="T2521" i="24"/>
  <c r="U2521" i="24" s="1"/>
  <c r="T2520" i="24"/>
  <c r="U2520" i="24" s="1"/>
  <c r="T2479" i="24"/>
  <c r="U2479" i="24" s="1"/>
  <c r="T2022" i="24"/>
  <c r="U2022" i="24" s="1"/>
  <c r="T2258" i="24"/>
  <c r="U2258" i="24" s="1"/>
  <c r="T2083" i="24"/>
  <c r="U2083" i="24" s="1"/>
  <c r="T2259" i="24"/>
  <c r="U2259" i="24" s="1"/>
  <c r="T812" i="24"/>
  <c r="U812" i="24" s="1"/>
  <c r="T813" i="24"/>
  <c r="U813" i="24" s="1"/>
  <c r="T339" i="24"/>
  <c r="U339" i="24" s="1"/>
  <c r="T1646" i="24"/>
  <c r="U1646" i="24" s="1"/>
  <c r="T340" i="24"/>
  <c r="U340" i="24" s="1"/>
  <c r="T814" i="24"/>
  <c r="U814" i="24" s="1"/>
  <c r="T815" i="24"/>
  <c r="U815" i="24" s="1"/>
  <c r="T1647" i="24"/>
  <c r="U1647" i="24" s="1"/>
  <c r="T816" i="24"/>
  <c r="U816" i="24" s="1"/>
  <c r="T817" i="24"/>
  <c r="U817" i="24" s="1"/>
  <c r="T818" i="24"/>
  <c r="U818" i="24" s="1"/>
  <c r="T1265" i="24"/>
  <c r="U1265" i="24" s="1"/>
  <c r="T819" i="24"/>
  <c r="U819" i="24" s="1"/>
  <c r="T820" i="24"/>
  <c r="U820" i="24" s="1"/>
  <c r="T821" i="24"/>
  <c r="U821" i="24" s="1"/>
  <c r="T822" i="24"/>
  <c r="U822" i="24" s="1"/>
  <c r="T216" i="24"/>
  <c r="U216" i="24" s="1"/>
  <c r="T217" i="24"/>
  <c r="U217" i="24" s="1"/>
  <c r="T218" i="24"/>
  <c r="U218" i="24" s="1"/>
  <c r="T1216" i="24"/>
  <c r="U1216" i="24" s="1"/>
  <c r="T219" i="24"/>
  <c r="U219" i="24" s="1"/>
  <c r="T220" i="24"/>
  <c r="U220" i="24" s="1"/>
  <c r="T221" i="24"/>
  <c r="U221" i="24" s="1"/>
  <c r="T222" i="24"/>
  <c r="U222" i="24" s="1"/>
  <c r="T223" i="24"/>
  <c r="U223" i="24" s="1"/>
  <c r="T224" i="24"/>
  <c r="U224" i="24" s="1"/>
  <c r="T1253" i="24"/>
  <c r="U1253" i="24" s="1"/>
  <c r="T225" i="24"/>
  <c r="U225" i="24" s="1"/>
  <c r="T226" i="24"/>
  <c r="U226" i="24" s="1"/>
  <c r="T227" i="24"/>
  <c r="U227" i="24" s="1"/>
  <c r="T2496" i="24"/>
  <c r="U2496" i="24" s="1"/>
  <c r="T2536" i="24"/>
  <c r="U2536" i="24" s="1"/>
  <c r="T2088" i="24"/>
  <c r="U2088" i="24" s="1"/>
  <c r="T1098" i="24"/>
  <c r="U1098" i="24" s="1"/>
  <c r="T947" i="24"/>
  <c r="U947" i="24" s="1"/>
  <c r="T181" i="24"/>
  <c r="U181" i="24" s="1"/>
  <c r="T2385" i="24"/>
  <c r="U2385" i="24" s="1"/>
  <c r="T2057" i="24"/>
  <c r="U2057" i="24" s="1"/>
  <c r="T948" i="24"/>
  <c r="U948" i="24" s="1"/>
  <c r="T1257" i="24"/>
  <c r="U1257" i="24" s="1"/>
  <c r="T2461" i="24"/>
  <c r="U2461" i="24" s="1"/>
  <c r="T949" i="24"/>
  <c r="U949" i="24" s="1"/>
  <c r="T1756" i="24"/>
  <c r="U1756" i="24" s="1"/>
  <c r="T2462" i="24"/>
  <c r="U2462" i="24" s="1"/>
  <c r="T1258" i="24"/>
  <c r="U1258" i="24" s="1"/>
  <c r="T233" i="24"/>
  <c r="U233" i="24" s="1"/>
  <c r="T2098" i="24"/>
  <c r="U2098" i="24" s="1"/>
  <c r="T1410" i="24"/>
  <c r="U1410" i="24" s="1"/>
  <c r="T1953" i="24"/>
  <c r="U1953" i="24" s="1"/>
  <c r="T2161" i="24"/>
  <c r="U2161" i="24" s="1"/>
  <c r="T2058" i="24"/>
  <c r="U2058" i="24" s="1"/>
  <c r="T1875" i="24"/>
  <c r="U1875" i="24" s="1"/>
  <c r="T234" i="24"/>
  <c r="U234" i="24" s="1"/>
  <c r="T1876" i="24"/>
  <c r="U1876" i="24" s="1"/>
  <c r="T1874" i="24"/>
  <c r="U1874" i="24" s="1"/>
  <c r="T2084" i="24"/>
  <c r="U2084" i="24" s="1"/>
  <c r="T2292" i="24"/>
  <c r="U2292" i="24" s="1"/>
  <c r="T1914" i="24"/>
  <c r="U1914" i="24" s="1"/>
  <c r="T2322" i="24"/>
  <c r="U2322" i="24" s="1"/>
  <c r="T953" i="24"/>
  <c r="U953" i="24" s="1"/>
  <c r="T954" i="24"/>
  <c r="U954" i="24" s="1"/>
  <c r="T955" i="24"/>
  <c r="U955" i="24" s="1"/>
  <c r="T956" i="24"/>
  <c r="U956" i="24" s="1"/>
  <c r="T957" i="24"/>
  <c r="U957" i="24" s="1"/>
  <c r="T958" i="24"/>
  <c r="U958" i="24" s="1"/>
  <c r="T1762" i="24"/>
  <c r="U1762" i="24" s="1"/>
  <c r="T1411" i="24"/>
  <c r="U1411" i="24" s="1"/>
  <c r="T959" i="24"/>
  <c r="U959" i="24" s="1"/>
  <c r="T50" i="24"/>
  <c r="U50" i="24" s="1"/>
  <c r="T1143" i="24"/>
  <c r="U1143" i="24" s="1"/>
  <c r="T1144" i="24"/>
  <c r="U1144" i="24" s="1"/>
  <c r="T51" i="24"/>
  <c r="U51" i="24" s="1"/>
  <c r="T52" i="24"/>
  <c r="U52" i="24" s="1"/>
  <c r="T53" i="24"/>
  <c r="U53" i="24" s="1"/>
  <c r="T54" i="24"/>
  <c r="U54" i="24" s="1"/>
  <c r="T55" i="24"/>
  <c r="U55" i="24" s="1"/>
  <c r="T56" i="24"/>
  <c r="U56" i="24" s="1"/>
  <c r="T1145" i="24"/>
  <c r="U1145" i="24" s="1"/>
  <c r="T57" i="24"/>
  <c r="U57" i="24" s="1"/>
  <c r="T58" i="24"/>
  <c r="U58" i="24" s="1"/>
  <c r="T59" i="24"/>
  <c r="U59" i="24" s="1"/>
  <c r="T1146" i="24"/>
  <c r="U1146" i="24" s="1"/>
  <c r="T60" i="24"/>
  <c r="U60" i="24" s="1"/>
  <c r="T1147" i="24"/>
  <c r="U1147" i="24" s="1"/>
  <c r="T1148" i="24"/>
  <c r="U1148" i="24" s="1"/>
  <c r="T1149" i="24"/>
  <c r="U1149" i="24" s="1"/>
  <c r="T1150" i="24"/>
  <c r="U1150" i="24" s="1"/>
  <c r="T1902" i="24"/>
  <c r="U1902" i="24" s="1"/>
  <c r="T1933" i="24"/>
  <c r="U1933" i="24" s="1"/>
  <c r="T2129" i="24"/>
  <c r="U2129" i="24" s="1"/>
  <c r="T349" i="24"/>
  <c r="U349" i="24" s="1"/>
  <c r="T350" i="24"/>
  <c r="U350" i="24" s="1"/>
  <c r="T351" i="24"/>
  <c r="U351" i="24" s="1"/>
  <c r="T352" i="24"/>
  <c r="U352" i="24" s="1"/>
  <c r="T353" i="24"/>
  <c r="U353" i="24" s="1"/>
  <c r="T354" i="24"/>
  <c r="U354" i="24" s="1"/>
  <c r="T355" i="24"/>
  <c r="U355" i="24" s="1"/>
  <c r="T356" i="24"/>
  <c r="U356" i="24" s="1"/>
  <c r="T2424" i="24"/>
  <c r="U2424" i="24" s="1"/>
  <c r="T2506" i="24"/>
  <c r="U2506" i="24" s="1"/>
  <c r="T1313" i="24"/>
  <c r="U1313" i="24" s="1"/>
  <c r="T2389" i="24"/>
  <c r="U2389" i="24" s="1"/>
  <c r="T2163" i="24"/>
  <c r="U2163" i="24" s="1"/>
  <c r="T97" i="24"/>
  <c r="U97" i="24" s="1"/>
  <c r="T98" i="24"/>
  <c r="U98" i="24" s="1"/>
  <c r="T99" i="24"/>
  <c r="U99" i="24" s="1"/>
  <c r="T1180" i="24"/>
  <c r="U1180" i="24" s="1"/>
  <c r="T1181" i="24"/>
  <c r="U1181" i="24" s="1"/>
  <c r="T100" i="24"/>
  <c r="U100" i="24" s="1"/>
  <c r="T1182" i="24"/>
  <c r="U1182" i="24" s="1"/>
  <c r="T101" i="24"/>
  <c r="U101" i="24" s="1"/>
  <c r="T2034" i="24"/>
  <c r="U2034" i="24" s="1"/>
  <c r="T1877" i="24"/>
  <c r="U1877" i="24" s="1"/>
  <c r="T2252" i="24"/>
  <c r="U2252" i="24" s="1"/>
  <c r="T2126" i="24"/>
  <c r="U2126" i="24" s="1"/>
  <c r="T300" i="24"/>
  <c r="U300" i="24" s="1"/>
  <c r="T301" i="24"/>
  <c r="U301" i="24" s="1"/>
  <c r="T302" i="24"/>
  <c r="U302" i="24" s="1"/>
  <c r="T1305" i="24"/>
  <c r="U1305" i="24" s="1"/>
  <c r="T303" i="24"/>
  <c r="U303" i="24" s="1"/>
  <c r="T1306" i="24"/>
  <c r="U1306" i="24" s="1"/>
  <c r="T1307" i="24"/>
  <c r="U1307" i="24" s="1"/>
  <c r="T304" i="24"/>
  <c r="U304" i="24" s="1"/>
  <c r="T1308" i="24"/>
  <c r="U1308" i="24" s="1"/>
  <c r="T305" i="24"/>
  <c r="U305" i="24" s="1"/>
  <c r="T306" i="24"/>
  <c r="U306" i="24" s="1"/>
  <c r="T307" i="24"/>
  <c r="U307" i="24" s="1"/>
  <c r="T308" i="24"/>
  <c r="U308" i="24" s="1"/>
  <c r="T309" i="24"/>
  <c r="U309" i="24" s="1"/>
  <c r="T310" i="24"/>
  <c r="U310" i="24" s="1"/>
  <c r="T311" i="24"/>
  <c r="U311" i="24" s="1"/>
  <c r="T1309" i="24"/>
  <c r="U1309" i="24" s="1"/>
  <c r="T312" i="24"/>
  <c r="U312" i="24" s="1"/>
  <c r="T313" i="24"/>
  <c r="U313" i="24" s="1"/>
  <c r="T1310" i="24"/>
  <c r="U1310" i="24" s="1"/>
  <c r="T1311" i="24"/>
  <c r="U1311" i="24" s="1"/>
  <c r="T69" i="24"/>
  <c r="U69" i="24" s="1"/>
  <c r="T70" i="24"/>
  <c r="U70" i="24" s="1"/>
  <c r="T71" i="24"/>
  <c r="U71" i="24" s="1"/>
  <c r="T72" i="24"/>
  <c r="U72" i="24" s="1"/>
  <c r="T73" i="24"/>
  <c r="U73" i="24" s="1"/>
  <c r="T74" i="24"/>
  <c r="U74" i="24" s="1"/>
  <c r="T75" i="24"/>
  <c r="U75" i="24" s="1"/>
  <c r="T76" i="24"/>
  <c r="U76" i="24" s="1"/>
  <c r="T1159" i="24"/>
  <c r="U1159" i="24" s="1"/>
  <c r="T968" i="24"/>
  <c r="U968" i="24" s="1"/>
  <c r="T969" i="24"/>
  <c r="U969" i="24" s="1"/>
  <c r="T1324" i="24"/>
  <c r="U1324" i="24" s="1"/>
  <c r="T1325" i="24"/>
  <c r="U1325" i="24" s="1"/>
  <c r="T1326" i="24"/>
  <c r="U1326" i="24" s="1"/>
  <c r="T1327" i="24"/>
  <c r="U1327" i="24" s="1"/>
  <c r="T915" i="24"/>
  <c r="U915" i="24" s="1"/>
  <c r="T1713" i="24"/>
  <c r="U1713" i="24" s="1"/>
  <c r="T1714" i="24"/>
  <c r="U1714" i="24" s="1"/>
  <c r="T1715" i="24"/>
  <c r="U1715" i="24" s="1"/>
  <c r="T1716" i="24"/>
  <c r="U1716" i="24" s="1"/>
  <c r="T1717" i="24"/>
  <c r="U1717" i="24" s="1"/>
  <c r="T916" i="24"/>
  <c r="U916" i="24" s="1"/>
  <c r="T917" i="24"/>
  <c r="U917" i="24" s="1"/>
  <c r="T918" i="24"/>
  <c r="U918" i="24" s="1"/>
  <c r="T1718" i="24"/>
  <c r="U1718" i="24" s="1"/>
  <c r="T332" i="24"/>
  <c r="U332" i="24" s="1"/>
  <c r="T333" i="24"/>
  <c r="U333" i="24" s="1"/>
  <c r="T1847" i="24"/>
  <c r="U1847" i="24" s="1"/>
  <c r="T1092" i="24"/>
  <c r="U1092" i="24" s="1"/>
  <c r="T1848" i="24"/>
  <c r="U1848" i="24" s="1"/>
  <c r="T1093" i="24"/>
  <c r="U1093" i="24" s="1"/>
  <c r="T1094" i="24"/>
  <c r="U1094" i="24" s="1"/>
  <c r="T1850" i="24"/>
  <c r="U1850" i="24" s="1"/>
  <c r="T603" i="24"/>
  <c r="U603" i="24" s="1"/>
  <c r="T1903" i="24"/>
  <c r="U1903" i="24" s="1"/>
  <c r="T1853" i="24"/>
  <c r="U1853" i="24" s="1"/>
  <c r="T2285" i="24"/>
  <c r="U2285" i="24" s="1"/>
  <c r="T1852" i="24"/>
  <c r="U1852" i="24" s="1"/>
  <c r="T2054" i="24"/>
  <c r="U2054" i="24" s="1"/>
  <c r="T988" i="24"/>
  <c r="U988" i="24" s="1"/>
  <c r="T989" i="24"/>
  <c r="U989" i="24" s="1"/>
  <c r="T990" i="24"/>
  <c r="U990" i="24" s="1"/>
  <c r="T846" i="24"/>
  <c r="U846" i="24" s="1"/>
  <c r="T16" i="24"/>
  <c r="U16" i="24" s="1"/>
  <c r="T1117" i="24"/>
  <c r="U1117" i="24" s="1"/>
  <c r="T17" i="24"/>
  <c r="U17" i="24" s="1"/>
  <c r="T1118" i="24"/>
  <c r="U1118" i="24" s="1"/>
  <c r="T18" i="24"/>
  <c r="U18" i="24" s="1"/>
  <c r="T19" i="24"/>
  <c r="U19" i="24" s="1"/>
  <c r="T20" i="24"/>
  <c r="U20" i="24" s="1"/>
  <c r="T1314" i="24"/>
  <c r="U1314" i="24" s="1"/>
  <c r="T2321" i="24"/>
  <c r="U2321" i="24" s="1"/>
  <c r="T1871" i="24"/>
  <c r="U1871" i="24" s="1"/>
  <c r="T1335" i="24"/>
  <c r="U1335" i="24" s="1"/>
  <c r="T202" i="24"/>
  <c r="U202" i="24" s="1"/>
  <c r="T203" i="24"/>
  <c r="U203" i="24" s="1"/>
  <c r="T1248" i="24"/>
  <c r="U1248" i="24" s="1"/>
  <c r="T204" i="24"/>
  <c r="U204" i="24" s="1"/>
  <c r="T205" i="24"/>
  <c r="U205" i="24" s="1"/>
  <c r="T1679" i="24"/>
  <c r="U1679" i="24" s="1"/>
  <c r="T868" i="24"/>
  <c r="U868" i="24" s="1"/>
  <c r="T869" i="24"/>
  <c r="U869" i="24" s="1"/>
  <c r="T870" i="24"/>
  <c r="U870" i="24" s="1"/>
  <c r="T1266" i="24"/>
  <c r="U1266" i="24" s="1"/>
  <c r="T1316" i="24"/>
  <c r="U1316" i="24" s="1"/>
  <c r="T319" i="24"/>
  <c r="U319" i="24" s="1"/>
  <c r="T1317" i="24"/>
  <c r="U1317" i="24" s="1"/>
  <c r="T1318" i="24"/>
  <c r="U1318" i="24" s="1"/>
  <c r="T2449" i="24"/>
  <c r="U2449" i="24" s="1"/>
  <c r="T2419" i="24"/>
  <c r="U2419" i="24" s="1"/>
  <c r="T2006" i="24"/>
  <c r="U2006" i="24" s="1"/>
  <c r="T1986" i="24"/>
  <c r="U1986" i="24" s="1"/>
  <c r="T2274" i="24"/>
  <c r="U2274" i="24" s="1"/>
  <c r="T2527" i="24"/>
  <c r="U2527" i="24" s="1"/>
  <c r="T2370" i="24"/>
  <c r="U2370" i="24" s="1"/>
  <c r="T1222" i="24"/>
  <c r="U1222" i="24" s="1"/>
  <c r="T174" i="24"/>
  <c r="U174" i="24" s="1"/>
  <c r="T175" i="24"/>
  <c r="U175" i="24" s="1"/>
  <c r="T176" i="24"/>
  <c r="U176" i="24" s="1"/>
  <c r="T2313" i="24"/>
  <c r="U2313" i="24" s="1"/>
  <c r="T2538" i="24"/>
  <c r="U2538" i="24" s="1"/>
  <c r="T1106" i="24"/>
  <c r="U1106" i="24" s="1"/>
  <c r="T2529" i="24"/>
  <c r="U2529" i="24" s="1"/>
  <c r="T1943" i="24"/>
  <c r="U1943" i="24" s="1"/>
  <c r="T1884" i="24"/>
  <c r="U1884" i="24" s="1"/>
  <c r="T1966" i="24"/>
  <c r="U1966" i="24" s="1"/>
  <c r="T1967" i="24"/>
  <c r="U1967" i="24" s="1"/>
  <c r="T1267" i="24"/>
  <c r="U1267" i="24" s="1"/>
  <c r="T2212" i="24"/>
  <c r="U2212" i="24" s="1"/>
  <c r="T2024" i="24"/>
  <c r="U2024" i="24" s="1"/>
  <c r="T2068" i="24"/>
  <c r="U2068" i="24" s="1"/>
  <c r="T1883" i="24"/>
  <c r="U1883" i="24" s="1"/>
  <c r="T2427" i="24"/>
  <c r="U2427" i="24" s="1"/>
  <c r="T2025" i="24"/>
  <c r="U2025" i="24" s="1"/>
  <c r="T2480" i="24"/>
  <c r="U2480" i="24" s="1"/>
  <c r="T2483" i="24"/>
  <c r="U2483" i="24" s="1"/>
  <c r="T1910" i="24"/>
  <c r="U1910" i="24" s="1"/>
  <c r="T2426" i="24"/>
  <c r="U2426" i="24" s="1"/>
  <c r="T2433" i="24"/>
  <c r="U2433" i="24" s="1"/>
  <c r="T2301" i="24"/>
  <c r="U2301" i="24" s="1"/>
  <c r="T2476" i="24"/>
  <c r="U2476" i="24" s="1"/>
  <c r="T2428" i="24"/>
  <c r="U2428" i="24" s="1"/>
  <c r="T2509" i="24"/>
  <c r="U2509" i="24" s="1"/>
  <c r="T2498" i="24"/>
  <c r="U2498" i="24" s="1"/>
  <c r="T1968" i="24"/>
  <c r="U1968" i="24" s="1"/>
  <c r="T2511" i="24"/>
  <c r="U2511" i="24" s="1"/>
  <c r="T209" i="24"/>
  <c r="U209" i="24" s="1"/>
  <c r="T2539" i="24"/>
  <c r="U2539" i="24" s="1"/>
  <c r="T1885" i="24"/>
  <c r="U1885" i="24" s="1"/>
  <c r="T2138" i="24"/>
  <c r="U2138" i="24" s="1"/>
  <c r="T2500" i="24"/>
  <c r="U2500" i="24" s="1"/>
  <c r="T2528" i="24"/>
  <c r="U2528" i="24" s="1"/>
  <c r="T2237" i="24"/>
  <c r="U2237" i="24" s="1"/>
  <c r="T256" i="24"/>
  <c r="U256" i="24" s="1"/>
  <c r="T257" i="24"/>
  <c r="U257" i="24" s="1"/>
  <c r="T258" i="24"/>
  <c r="U258" i="24" s="1"/>
  <c r="T259" i="24"/>
  <c r="U259" i="24" s="1"/>
  <c r="T260" i="24"/>
  <c r="U260" i="24" s="1"/>
  <c r="T261" i="24"/>
  <c r="U261" i="24" s="1"/>
  <c r="T262" i="24"/>
  <c r="U262" i="24" s="1"/>
  <c r="T263" i="24"/>
  <c r="U263" i="24" s="1"/>
  <c r="T264" i="24"/>
  <c r="U264" i="24" s="1"/>
  <c r="T1726" i="24"/>
  <c r="U1726" i="24" s="1"/>
  <c r="T1727" i="24"/>
  <c r="U1727" i="24" s="1"/>
  <c r="T1728" i="24"/>
  <c r="U1728" i="24" s="1"/>
  <c r="T1730" i="24"/>
  <c r="U1730" i="24" s="1"/>
  <c r="T1731" i="24"/>
  <c r="U1731" i="24" s="1"/>
  <c r="T898" i="24"/>
  <c r="U898" i="24" s="1"/>
  <c r="T154" i="24"/>
  <c r="U154" i="24" s="1"/>
  <c r="T155" i="24"/>
  <c r="U155" i="24" s="1"/>
  <c r="T2276" i="24"/>
  <c r="U2276" i="24" s="1"/>
  <c r="T2350" i="24"/>
  <c r="U2350" i="24" s="1"/>
  <c r="T2210" i="24"/>
  <c r="U2210" i="24" s="1"/>
  <c r="T2311" i="24"/>
  <c r="U2311" i="24" s="1"/>
  <c r="T1743" i="24"/>
  <c r="U1743" i="24" s="1"/>
  <c r="T1744" i="24"/>
  <c r="U1744" i="24" s="1"/>
  <c r="T943" i="24"/>
  <c r="U943" i="24" s="1"/>
  <c r="T2460" i="24"/>
  <c r="U2460" i="24" s="1"/>
  <c r="T865" i="24"/>
  <c r="U865" i="24" s="1"/>
  <c r="T1686" i="24"/>
  <c r="U1686" i="24" s="1"/>
  <c r="T1687" i="24"/>
  <c r="U1687" i="24" s="1"/>
  <c r="T879" i="24"/>
  <c r="U879" i="24" s="1"/>
  <c r="T1688" i="24"/>
  <c r="U1688" i="24" s="1"/>
  <c r="T1689" i="24"/>
  <c r="U1689" i="24" s="1"/>
  <c r="T1690" i="24"/>
  <c r="U1690" i="24" s="1"/>
  <c r="T1691" i="24"/>
  <c r="U1691" i="24" s="1"/>
  <c r="T1692" i="24"/>
  <c r="U1692" i="24" s="1"/>
  <c r="T1693" i="24"/>
  <c r="U1693" i="24" s="1"/>
  <c r="T1694" i="24"/>
  <c r="U1694" i="24" s="1"/>
  <c r="T880" i="24"/>
  <c r="U880" i="24" s="1"/>
  <c r="T881" i="24"/>
  <c r="U881" i="24" s="1"/>
  <c r="T882" i="24"/>
  <c r="U882" i="24" s="1"/>
  <c r="T883" i="24"/>
  <c r="U883" i="24" s="1"/>
  <c r="T884" i="24"/>
  <c r="U884" i="24" s="1"/>
  <c r="T1697" i="24"/>
  <c r="U1697" i="24" s="1"/>
  <c r="T1698" i="24"/>
  <c r="U1698" i="24" s="1"/>
  <c r="T2456" i="24"/>
  <c r="U2456" i="24" s="1"/>
  <c r="T1870" i="24"/>
  <c r="U1870" i="24" s="1"/>
  <c r="T2178" i="24"/>
  <c r="U2178" i="24" s="1"/>
  <c r="T2122" i="24"/>
  <c r="U2122" i="24" s="1"/>
  <c r="T2218" i="24"/>
  <c r="U2218" i="24" s="1"/>
  <c r="T899" i="24"/>
  <c r="U899" i="24" s="1"/>
  <c r="T1397" i="24"/>
  <c r="U1397" i="24" s="1"/>
  <c r="T900" i="24"/>
  <c r="U900" i="24" s="1"/>
  <c r="T901" i="24"/>
  <c r="U901" i="24" s="1"/>
  <c r="T902" i="24"/>
  <c r="U902" i="24" s="1"/>
  <c r="T903" i="24"/>
  <c r="U903" i="24" s="1"/>
  <c r="T236" i="24"/>
  <c r="U236" i="24" s="1"/>
  <c r="T904" i="24"/>
  <c r="U904" i="24" s="1"/>
  <c r="T1711" i="24"/>
  <c r="U1711" i="24" s="1"/>
  <c r="T905" i="24"/>
  <c r="U905" i="24" s="1"/>
  <c r="T906" i="24"/>
  <c r="U906" i="24" s="1"/>
  <c r="T907" i="24"/>
  <c r="U907" i="24" s="1"/>
  <c r="T908" i="24"/>
  <c r="U908" i="24" s="1"/>
  <c r="T909" i="24"/>
  <c r="U909" i="24" s="1"/>
  <c r="T1268" i="24"/>
  <c r="U1268" i="24" s="1"/>
  <c r="T1269" i="24"/>
  <c r="U1269" i="24" s="1"/>
  <c r="T1270" i="24"/>
  <c r="U1270" i="24" s="1"/>
  <c r="T1739" i="24"/>
  <c r="U1739" i="24" s="1"/>
  <c r="T1740" i="24"/>
  <c r="U1740" i="24" s="1"/>
  <c r="T1741" i="24"/>
  <c r="U1741" i="24" s="1"/>
  <c r="T2458" i="24"/>
  <c r="U2458" i="24" s="1"/>
  <c r="T2220" i="24"/>
  <c r="U2220" i="24" s="1"/>
  <c r="T2192" i="24"/>
  <c r="U2192" i="24" s="1"/>
  <c r="T2233" i="24"/>
  <c r="U2233" i="24" s="1"/>
  <c r="T2234" i="24"/>
  <c r="U2234" i="24" s="1"/>
  <c r="T2086" i="24"/>
  <c r="U2086" i="24" s="1"/>
  <c r="T1277" i="24"/>
  <c r="U1277" i="24" s="1"/>
  <c r="T145" i="24"/>
  <c r="U145" i="24" s="1"/>
  <c r="T250" i="24"/>
  <c r="U250" i="24" s="1"/>
  <c r="T251" i="24"/>
  <c r="U251" i="24" s="1"/>
  <c r="T252" i="24"/>
  <c r="U252" i="24" s="1"/>
  <c r="T253" i="24"/>
  <c r="U253" i="24" s="1"/>
  <c r="T871" i="24"/>
  <c r="U871" i="24" s="1"/>
  <c r="T1680" i="24"/>
  <c r="U1680" i="24" s="1"/>
  <c r="T872" i="24"/>
  <c r="U872" i="24" s="1"/>
  <c r="T873" i="24"/>
  <c r="U873" i="24" s="1"/>
  <c r="T874" i="24"/>
  <c r="U874" i="24" s="1"/>
  <c r="T2256" i="24"/>
  <c r="U2256" i="24" s="1"/>
  <c r="T2106" i="24"/>
  <c r="U2106" i="24" s="1"/>
  <c r="T2415" i="24"/>
  <c r="U2415" i="24" s="1"/>
  <c r="T1908" i="24"/>
  <c r="U1908" i="24" s="1"/>
  <c r="T2340" i="24"/>
  <c r="U2340" i="24" s="1"/>
  <c r="T2380" i="24"/>
  <c r="U2380" i="24" s="1"/>
  <c r="T2225" i="24"/>
  <c r="U2225" i="24" s="1"/>
  <c r="T2347" i="24"/>
  <c r="U2347" i="24" s="1"/>
  <c r="T1865" i="24"/>
  <c r="U1865" i="24" s="1"/>
  <c r="T2272" i="24"/>
  <c r="U2272" i="24" s="1"/>
  <c r="T2416" i="24"/>
  <c r="U2416" i="24" s="1"/>
  <c r="T2381" i="24"/>
  <c r="U2381" i="24" s="1"/>
  <c r="T1949" i="24"/>
  <c r="U1949" i="24" s="1"/>
  <c r="T2344" i="24"/>
  <c r="U2344" i="24" s="1"/>
  <c r="T2079" i="24"/>
  <c r="U2079" i="24" s="1"/>
  <c r="T2206" i="24"/>
  <c r="U2206" i="24" s="1"/>
  <c r="T944" i="24"/>
  <c r="U944" i="24" s="1"/>
  <c r="T157" i="24"/>
  <c r="U157" i="24" s="1"/>
  <c r="T158" i="24"/>
  <c r="U158" i="24" s="1"/>
  <c r="T159" i="24"/>
  <c r="U159" i="24" s="1"/>
  <c r="T160" i="24"/>
  <c r="U160" i="24" s="1"/>
  <c r="T161" i="24"/>
  <c r="U161" i="24" s="1"/>
  <c r="T1412" i="24"/>
  <c r="U1412" i="24" s="1"/>
  <c r="T1162" i="24"/>
  <c r="U1162" i="24" s="1"/>
  <c r="T1163" i="24"/>
  <c r="U1163" i="24" s="1"/>
  <c r="T77" i="24"/>
  <c r="U77" i="24" s="1"/>
  <c r="T78" i="24"/>
  <c r="U78" i="24" s="1"/>
  <c r="T79" i="24"/>
  <c r="U79" i="24" s="1"/>
  <c r="T890" i="24"/>
  <c r="U890" i="24" s="1"/>
  <c r="T962" i="24"/>
  <c r="U962" i="24" s="1"/>
  <c r="T1099" i="24"/>
  <c r="U1099" i="24" s="1"/>
  <c r="T1844" i="24"/>
  <c r="U1844" i="24" s="1"/>
  <c r="T1767" i="24"/>
  <c r="U1767" i="24" s="1"/>
  <c r="T963" i="24"/>
  <c r="U963" i="24" s="1"/>
  <c r="T964" i="24"/>
  <c r="U964" i="24" s="1"/>
  <c r="T965" i="24"/>
  <c r="U965" i="24" s="1"/>
  <c r="T1433" i="24"/>
  <c r="U1433" i="24" s="1"/>
  <c r="T966" i="24"/>
  <c r="U966" i="24" s="1"/>
  <c r="T1770" i="24"/>
  <c r="U1770" i="24" s="1"/>
  <c r="T967" i="24"/>
  <c r="U967" i="24" s="1"/>
  <c r="T2111" i="24"/>
  <c r="U2111" i="24" s="1"/>
  <c r="T2530" i="24"/>
  <c r="U2530" i="24" s="1"/>
  <c r="T2128" i="24"/>
  <c r="U2128" i="24" s="1"/>
  <c r="T2514" i="24"/>
  <c r="U2514" i="24" s="1"/>
  <c r="T2484" i="24"/>
  <c r="U2484" i="24" s="1"/>
  <c r="T2181" i="24"/>
  <c r="U2181" i="24" s="1"/>
  <c r="T2501" i="24"/>
  <c r="U2501" i="24" s="1"/>
  <c r="T2278" i="24"/>
  <c r="U2278" i="24" s="1"/>
  <c r="T1895" i="24"/>
  <c r="U1895" i="24" s="1"/>
  <c r="T1425" i="24"/>
  <c r="U1425" i="24" s="1"/>
  <c r="T2495" i="24"/>
  <c r="U2495" i="24" s="1"/>
  <c r="T1413" i="24"/>
  <c r="U1413" i="24" s="1"/>
  <c r="T2247" i="24"/>
  <c r="U2247" i="24" s="1"/>
  <c r="T2293" i="24"/>
  <c r="U2293" i="24" s="1"/>
  <c r="T1108" i="24"/>
  <c r="U1108" i="24" s="1"/>
  <c r="T1107" i="24"/>
  <c r="U1107" i="24" s="1"/>
  <c r="T1969" i="24"/>
  <c r="U1969" i="24" s="1"/>
  <c r="T2504" i="24"/>
  <c r="U2504" i="24" s="1"/>
  <c r="T64" i="24"/>
  <c r="U64" i="24" s="1"/>
  <c r="T1888" i="24"/>
  <c r="U1888" i="24" s="1"/>
  <c r="T2533" i="24"/>
  <c r="U2533" i="24" s="1"/>
  <c r="T1886" i="24"/>
  <c r="U1886" i="24" s="1"/>
  <c r="T2503" i="24"/>
  <c r="U2503" i="24" s="1"/>
  <c r="T2027" i="24"/>
  <c r="U2027" i="24" s="1"/>
  <c r="T2069" i="24"/>
  <c r="U2069" i="24" s="1"/>
  <c r="T972" i="24"/>
  <c r="U972" i="24" s="1"/>
  <c r="T973" i="24"/>
  <c r="U973" i="24" s="1"/>
  <c r="T974" i="24"/>
  <c r="U974" i="24" s="1"/>
  <c r="T1648" i="24"/>
  <c r="U1648" i="24" s="1"/>
  <c r="T1778" i="24"/>
  <c r="U1778" i="24" s="1"/>
  <c r="T830" i="24"/>
  <c r="U830" i="24" s="1"/>
  <c r="T831" i="24"/>
  <c r="U831" i="24" s="1"/>
  <c r="T832" i="24"/>
  <c r="U832" i="24" s="1"/>
  <c r="T975" i="24"/>
  <c r="U975" i="24" s="1"/>
  <c r="T1649" i="24"/>
  <c r="U1649" i="24" s="1"/>
  <c r="T833" i="24"/>
  <c r="U833" i="24" s="1"/>
  <c r="T834" i="24"/>
  <c r="U834" i="24" s="1"/>
  <c r="T1650" i="24"/>
  <c r="U1650" i="24" s="1"/>
  <c r="T1329" i="24"/>
  <c r="U1329" i="24" s="1"/>
  <c r="T1779" i="24"/>
  <c r="U1779" i="24" s="1"/>
  <c r="T923" i="24"/>
  <c r="U923" i="24" s="1"/>
  <c r="T2465" i="24"/>
  <c r="U2465" i="24" s="1"/>
  <c r="T1104" i="24"/>
  <c r="U1104" i="24" s="1"/>
  <c r="T1651" i="24"/>
  <c r="U1651" i="24" s="1"/>
  <c r="T1780" i="24"/>
  <c r="U1780" i="24" s="1"/>
  <c r="T1330" i="24"/>
  <c r="U1330" i="24" s="1"/>
  <c r="T1652" i="24"/>
  <c r="U1652" i="24" s="1"/>
  <c r="T1653" i="24"/>
  <c r="U1653" i="24" s="1"/>
  <c r="T835" i="24"/>
  <c r="U835" i="24" s="1"/>
  <c r="T836" i="24"/>
  <c r="U836" i="24" s="1"/>
  <c r="T1781" i="24"/>
  <c r="U1781" i="24" s="1"/>
  <c r="T1782" i="24"/>
  <c r="U1782" i="24" s="1"/>
  <c r="T976" i="24"/>
  <c r="U976" i="24" s="1"/>
  <c r="T1654" i="24"/>
  <c r="U1654" i="24" s="1"/>
  <c r="T837" i="24"/>
  <c r="U837" i="24" s="1"/>
  <c r="T1783" i="24"/>
  <c r="U1783" i="24" s="1"/>
  <c r="T1209" i="24"/>
  <c r="U1209" i="24" s="1"/>
  <c r="T838" i="24"/>
  <c r="U838" i="24" s="1"/>
  <c r="T1784" i="24"/>
  <c r="U1784" i="24" s="1"/>
  <c r="T977" i="24"/>
  <c r="U977" i="24" s="1"/>
  <c r="T1210" i="24"/>
  <c r="U1210" i="24" s="1"/>
  <c r="T1785" i="24"/>
  <c r="U1785" i="24" s="1"/>
  <c r="T924" i="24"/>
  <c r="U924" i="24" s="1"/>
  <c r="T2454" i="24"/>
  <c r="U2454" i="24" s="1"/>
  <c r="T978" i="24"/>
  <c r="U978" i="24" s="1"/>
  <c r="T1786" i="24"/>
  <c r="U1786" i="24" s="1"/>
  <c r="T1787" i="24"/>
  <c r="U1787" i="24" s="1"/>
  <c r="T1655" i="24"/>
  <c r="U1655" i="24" s="1"/>
  <c r="T2466" i="24"/>
  <c r="U2466" i="24" s="1"/>
  <c r="T979" i="24"/>
  <c r="U979" i="24" s="1"/>
  <c r="T839" i="24"/>
  <c r="U839" i="24" s="1"/>
  <c r="T840" i="24"/>
  <c r="U840" i="24" s="1"/>
  <c r="T412" i="24"/>
  <c r="U412" i="24" s="1"/>
  <c r="T2455" i="24"/>
  <c r="U2455" i="24" s="1"/>
  <c r="T841" i="24"/>
  <c r="U841" i="24" s="1"/>
  <c r="T1278" i="24"/>
  <c r="U1278" i="24" s="1"/>
  <c r="T1788" i="24"/>
  <c r="U1788" i="24" s="1"/>
  <c r="T980" i="24"/>
  <c r="U980" i="24" s="1"/>
  <c r="T1656" i="24"/>
  <c r="U1656" i="24" s="1"/>
  <c r="T842" i="24"/>
  <c r="U842" i="24" s="1"/>
  <c r="T843" i="24"/>
  <c r="U843" i="24" s="1"/>
  <c r="T844" i="24"/>
  <c r="U844" i="24" s="1"/>
  <c r="T1789" i="24"/>
  <c r="U1789" i="24" s="1"/>
  <c r="T1657" i="24"/>
  <c r="U1657" i="24" s="1"/>
  <c r="T1790" i="24"/>
  <c r="U1790" i="24" s="1"/>
  <c r="T1791" i="24"/>
  <c r="U1791" i="24" s="1"/>
  <c r="T2467" i="24"/>
  <c r="U2467" i="24" s="1"/>
  <c r="T2468" i="24"/>
  <c r="U2468" i="24" s="1"/>
  <c r="T981" i="24"/>
  <c r="U981" i="24" s="1"/>
  <c r="T982" i="24"/>
  <c r="U982" i="24" s="1"/>
  <c r="T1658" i="24"/>
  <c r="U1658" i="24" s="1"/>
  <c r="T2469" i="24"/>
  <c r="U2469" i="24" s="1"/>
  <c r="T1792" i="24"/>
  <c r="U1792" i="24" s="1"/>
  <c r="T1426" i="24"/>
  <c r="U1426" i="24" s="1"/>
  <c r="T2470" i="24"/>
  <c r="U2470" i="24" s="1"/>
  <c r="T983" i="24"/>
  <c r="U983" i="24" s="1"/>
  <c r="T1732" i="24"/>
  <c r="U1732" i="24" s="1"/>
  <c r="T1793" i="24"/>
  <c r="U1793" i="24" s="1"/>
  <c r="T845" i="24"/>
  <c r="U845" i="24" s="1"/>
  <c r="T1794" i="24"/>
  <c r="U1794" i="24" s="1"/>
  <c r="T1659" i="24"/>
  <c r="U1659" i="24" s="1"/>
  <c r="T984" i="24"/>
  <c r="U984" i="24" s="1"/>
  <c r="T985" i="24"/>
  <c r="U985" i="24" s="1"/>
  <c r="T986" i="24"/>
  <c r="U986" i="24" s="1"/>
  <c r="T987" i="24"/>
  <c r="U987" i="24" s="1"/>
  <c r="T243" i="24"/>
  <c r="U243" i="24" s="1"/>
  <c r="T244" i="24"/>
  <c r="U244" i="24" s="1"/>
  <c r="T245" i="24"/>
  <c r="U245" i="24" s="1"/>
  <c r="T246" i="24"/>
  <c r="U246" i="24" s="1"/>
  <c r="T2473" i="24"/>
  <c r="U2473" i="24" s="1"/>
  <c r="T2333" i="24"/>
  <c r="U2333" i="24" s="1"/>
  <c r="T2502" i="24"/>
  <c r="U2502" i="24" s="1"/>
  <c r="T2342" i="24"/>
  <c r="U2342" i="24" s="1"/>
  <c r="T2087" i="24"/>
  <c r="U2087" i="24" s="1"/>
  <c r="T2518" i="24"/>
  <c r="U2518" i="24" s="1"/>
  <c r="T1208" i="24"/>
  <c r="U1208" i="24" s="1"/>
  <c r="T2482" i="24"/>
  <c r="U2482" i="24" s="1"/>
  <c r="T1111" i="24"/>
  <c r="U1111" i="24" s="1"/>
  <c r="T178" i="24"/>
  <c r="U178" i="24" s="1"/>
  <c r="T179" i="24"/>
  <c r="U179" i="24" s="1"/>
  <c r="T1112" i="24"/>
  <c r="U1112" i="24" s="1"/>
  <c r="T1113" i="24"/>
  <c r="U1113" i="24" s="1"/>
  <c r="T180" i="24"/>
  <c r="U180" i="24" s="1"/>
  <c r="T1224" i="24"/>
  <c r="U1224" i="24" s="1"/>
  <c r="T1114" i="24"/>
  <c r="U1114" i="24" s="1"/>
  <c r="T1948" i="24"/>
  <c r="U1948" i="24" s="1"/>
  <c r="T2326" i="24"/>
  <c r="U2326" i="24" s="1"/>
  <c r="T2240" i="24"/>
  <c r="U2240" i="24" s="1"/>
  <c r="T1922" i="24"/>
  <c r="U1922" i="24" s="1"/>
  <c r="T2194" i="24"/>
  <c r="U2194" i="24" s="1"/>
  <c r="T1996" i="24"/>
  <c r="U1996" i="24" s="1"/>
  <c r="T2016" i="24"/>
  <c r="U2016" i="24" s="1"/>
  <c r="T2394" i="24"/>
  <c r="U2394" i="24" s="1"/>
  <c r="T2076" i="24"/>
  <c r="U2076" i="24" s="1"/>
  <c r="T2346" i="24"/>
  <c r="U2346" i="24" s="1"/>
  <c r="T1938" i="24"/>
  <c r="U1938" i="24" s="1"/>
  <c r="T2317" i="24"/>
  <c r="U2317" i="24" s="1"/>
  <c r="T2408" i="24"/>
  <c r="U2408" i="24" s="1"/>
  <c r="T1242" i="24"/>
  <c r="U1242" i="24" s="1"/>
  <c r="T1243" i="24"/>
  <c r="U1243" i="24" s="1"/>
  <c r="T193" i="24"/>
  <c r="U193" i="24" s="1"/>
  <c r="T194" i="24"/>
  <c r="U194" i="24" s="1"/>
  <c r="T738" i="24"/>
  <c r="U738" i="24" s="1"/>
  <c r="T739" i="24"/>
  <c r="U739" i="24" s="1"/>
  <c r="T80" i="24"/>
  <c r="U80" i="24" s="1"/>
  <c r="T1160" i="24"/>
  <c r="U1160" i="24" s="1"/>
  <c r="T2492" i="24"/>
  <c r="U2492" i="24" s="1"/>
  <c r="T359" i="24"/>
  <c r="U359" i="24" s="1"/>
  <c r="T1279" i="24"/>
  <c r="U1279" i="24" s="1"/>
  <c r="T360" i="24"/>
  <c r="U360" i="24" s="1"/>
  <c r="T1315" i="24"/>
  <c r="U1315" i="24" s="1"/>
  <c r="T1747" i="24"/>
  <c r="U1747" i="24" s="1"/>
  <c r="T1213" i="24"/>
  <c r="U1213" i="24" s="1"/>
  <c r="T2090" i="24"/>
  <c r="U2090" i="24" s="1"/>
  <c r="T1130" i="24"/>
  <c r="U1130" i="24" s="1"/>
  <c r="T344" i="24"/>
  <c r="U344" i="24" s="1"/>
  <c r="T361" i="24"/>
  <c r="U361" i="24" s="1"/>
  <c r="T362" i="24"/>
  <c r="U362" i="24" s="1"/>
  <c r="T363" i="24"/>
  <c r="U363" i="24" s="1"/>
  <c r="T364" i="24"/>
  <c r="U364" i="24" s="1"/>
  <c r="T1336" i="24"/>
  <c r="U1336" i="24" s="1"/>
  <c r="T365" i="24"/>
  <c r="U365" i="24" s="1"/>
  <c r="T366" i="24"/>
  <c r="U366" i="24" s="1"/>
  <c r="T367" i="24"/>
  <c r="U367" i="24" s="1"/>
  <c r="T368" i="24"/>
  <c r="U368" i="24" s="1"/>
  <c r="T2165" i="24"/>
  <c r="U2165" i="24" s="1"/>
  <c r="T2082" i="24"/>
  <c r="U2082" i="24" s="1"/>
  <c r="T1872" i="24"/>
  <c r="U1872" i="24" s="1"/>
  <c r="T12" i="24"/>
  <c r="U12" i="24" s="1"/>
  <c r="T591" i="24"/>
  <c r="U591" i="24" s="1"/>
  <c r="T1249" i="24"/>
  <c r="U1249" i="24" s="1"/>
  <c r="T118" i="24"/>
  <c r="U118" i="24" s="1"/>
  <c r="T935" i="24"/>
  <c r="U935" i="24" s="1"/>
  <c r="T945" i="24"/>
  <c r="U945" i="24" s="1"/>
  <c r="T1141" i="24"/>
  <c r="U1141" i="24" s="1"/>
  <c r="T1096" i="24"/>
  <c r="U1096" i="24" s="1"/>
  <c r="T485" i="24"/>
  <c r="U485" i="24" s="1"/>
  <c r="T486" i="24"/>
  <c r="U486" i="24" s="1"/>
  <c r="T487" i="24"/>
  <c r="U487" i="24" s="1"/>
  <c r="T1725" i="24"/>
  <c r="U1725" i="24" s="1"/>
  <c r="T153" i="24"/>
  <c r="U153" i="24" s="1"/>
  <c r="T1752" i="24"/>
  <c r="U1752" i="24" s="1"/>
  <c r="T509" i="24"/>
  <c r="U509" i="24" s="1"/>
  <c r="T1089" i="24"/>
  <c r="U1089" i="24" s="1"/>
  <c r="T1312" i="24"/>
  <c r="U1312" i="24" s="1"/>
  <c r="T649" i="24"/>
  <c r="U649" i="24" s="1"/>
  <c r="T650" i="24"/>
  <c r="U650" i="24" s="1"/>
  <c r="T651" i="24"/>
  <c r="U651" i="24" s="1"/>
  <c r="T1466" i="24"/>
  <c r="U1466" i="24" s="1"/>
  <c r="T576" i="24"/>
  <c r="U576" i="24" s="1"/>
  <c r="T142" i="24"/>
  <c r="U142" i="24" s="1"/>
  <c r="T1471" i="24"/>
  <c r="U1471" i="24" s="1"/>
  <c r="T577" i="24"/>
  <c r="U577" i="24" s="1"/>
  <c r="T578" i="24"/>
  <c r="U578" i="24" s="1"/>
  <c r="T921" i="24"/>
  <c r="U921" i="24" s="1"/>
  <c r="T1931" i="24"/>
  <c r="U1931" i="24" s="1"/>
  <c r="T2108" i="24"/>
  <c r="U2108" i="24" s="1"/>
  <c r="T2191" i="24"/>
  <c r="U2191" i="24" s="1"/>
  <c r="T2283" i="24"/>
  <c r="U2283" i="24" s="1"/>
  <c r="T1869" i="24"/>
  <c r="U1869" i="24" s="1"/>
  <c r="T1952" i="24"/>
  <c r="U1952" i="24" s="1"/>
  <c r="T1165" i="24"/>
  <c r="U1165" i="24" s="1"/>
  <c r="T2096" i="24"/>
  <c r="U2096" i="24" s="1"/>
  <c r="T914" i="24"/>
  <c r="U914" i="24" s="1"/>
  <c r="T2235" i="24"/>
  <c r="U2235" i="24" s="1"/>
  <c r="T467" i="24"/>
  <c r="U467" i="24" s="1"/>
  <c r="T468" i="24"/>
  <c r="U468" i="24" s="1"/>
  <c r="T187" i="24"/>
  <c r="U187" i="24" s="1"/>
  <c r="T139" i="24"/>
  <c r="U139" i="24" s="1"/>
  <c r="T1255" i="24"/>
  <c r="U1255" i="24" s="1"/>
  <c r="T2277" i="24"/>
  <c r="U2277" i="24" s="1"/>
  <c r="T2227" i="24"/>
  <c r="U2227" i="24" s="1"/>
  <c r="T2423" i="24"/>
  <c r="U2423" i="24" s="1"/>
  <c r="T1240" i="24"/>
  <c r="U1240" i="24" s="1"/>
  <c r="T83" i="24"/>
  <c r="U83" i="24" s="1"/>
  <c r="T2060" i="24"/>
  <c r="U2060" i="24" s="1"/>
  <c r="T811" i="24"/>
  <c r="U811" i="24" s="1"/>
  <c r="T215" i="24"/>
  <c r="U215" i="24" s="1"/>
  <c r="T2516" i="24"/>
  <c r="U2516" i="24" s="1"/>
  <c r="T1882" i="24"/>
  <c r="U1882" i="24" s="1"/>
  <c r="T1942" i="24"/>
  <c r="U1942" i="24" s="1"/>
  <c r="T2110" i="24"/>
  <c r="U2110" i="24" s="1"/>
  <c r="T2523" i="24"/>
  <c r="U2523" i="24" s="1"/>
  <c r="T2051" i="24"/>
  <c r="U2051" i="24" s="1"/>
  <c r="T2487" i="24"/>
  <c r="U2487" i="24" s="1"/>
  <c r="T1990" i="24"/>
  <c r="U1990" i="24" s="1"/>
  <c r="T1135" i="24"/>
  <c r="U1135" i="24" s="1"/>
  <c r="T2493" i="24"/>
  <c r="U2493" i="24" s="1"/>
  <c r="T2023" i="24"/>
  <c r="U2023" i="24" s="1"/>
  <c r="T1955" i="24"/>
  <c r="U1955" i="24" s="1"/>
  <c r="T2052" i="24"/>
  <c r="U2052" i="24" s="1"/>
  <c r="T2101" i="24"/>
  <c r="U2101" i="24" s="1"/>
  <c r="T1901" i="24"/>
  <c r="U1901" i="24" s="1"/>
  <c r="T2265" i="24"/>
  <c r="U2265" i="24" s="1"/>
  <c r="T2000" i="24"/>
  <c r="U2000" i="24" s="1"/>
  <c r="T2486" i="24"/>
  <c r="U2486" i="24" s="1"/>
  <c r="T2067" i="24"/>
  <c r="U2067" i="24" s="1"/>
  <c r="T201" i="24"/>
  <c r="U201" i="24" s="1"/>
  <c r="T2180" i="24"/>
  <c r="U2180" i="24" s="1"/>
  <c r="T2236" i="24"/>
  <c r="U2236" i="24" s="1"/>
  <c r="T2507" i="24"/>
  <c r="U2507" i="24" s="1"/>
  <c r="T2429" i="24"/>
  <c r="U2429" i="24" s="1"/>
  <c r="T1131" i="24"/>
  <c r="U1131" i="24" s="1"/>
  <c r="T524" i="24"/>
  <c r="U524" i="24" s="1"/>
  <c r="T525" i="24"/>
  <c r="U525" i="24" s="1"/>
  <c r="T1429" i="24"/>
  <c r="U1429" i="24" s="1"/>
  <c r="T1430" i="24"/>
  <c r="U1430" i="24" s="1"/>
  <c r="T526" i="24"/>
  <c r="U526" i="24" s="1"/>
  <c r="T1431" i="24"/>
  <c r="U1431" i="24" s="1"/>
  <c r="T527" i="24"/>
  <c r="U527" i="24" s="1"/>
  <c r="T528" i="24"/>
  <c r="U528" i="24" s="1"/>
  <c r="T529" i="24"/>
  <c r="U529" i="24" s="1"/>
  <c r="T1283" i="24"/>
  <c r="U1283" i="24" s="1"/>
  <c r="T22" i="24"/>
  <c r="U22" i="24" s="1"/>
  <c r="T1300" i="24"/>
  <c r="U1300" i="24" s="1"/>
  <c r="T240" i="24"/>
  <c r="U240" i="24" s="1"/>
  <c r="T45" i="24"/>
  <c r="U45" i="24" s="1"/>
  <c r="T823" i="24"/>
  <c r="U823" i="24" s="1"/>
  <c r="T674" i="24"/>
  <c r="U674" i="24" s="1"/>
  <c r="T675" i="24"/>
  <c r="U675" i="24" s="1"/>
  <c r="T676" i="24"/>
  <c r="U676" i="24" s="1"/>
  <c r="T1533" i="24"/>
  <c r="U1533" i="24" s="1"/>
  <c r="T875" i="24"/>
  <c r="U875" i="24" s="1"/>
  <c r="T1287" i="24"/>
  <c r="U1287" i="24" s="1"/>
  <c r="T913" i="24"/>
  <c r="U913" i="24" s="1"/>
  <c r="T448" i="24"/>
  <c r="U448" i="24" s="1"/>
  <c r="T449" i="24"/>
  <c r="U449" i="24" s="1"/>
  <c r="T450" i="24"/>
  <c r="U450" i="24" s="1"/>
  <c r="T451" i="24"/>
  <c r="U451" i="24" s="1"/>
  <c r="T1386" i="24"/>
  <c r="U1386" i="24" s="1"/>
  <c r="T1387" i="24"/>
  <c r="U1387" i="24" s="1"/>
  <c r="T1388" i="24"/>
  <c r="U1388" i="24" s="1"/>
  <c r="T1280" i="24"/>
  <c r="U1280" i="24" s="1"/>
  <c r="T1115" i="24"/>
  <c r="U1115" i="24" s="1"/>
  <c r="T1755" i="24"/>
  <c r="U1755" i="24" s="1"/>
  <c r="T2125" i="24"/>
  <c r="U2125" i="24" s="1"/>
  <c r="T1924" i="24"/>
  <c r="U1924" i="24" s="1"/>
  <c r="T2211" i="24"/>
  <c r="U2211" i="24" s="1"/>
  <c r="T1763" i="24"/>
  <c r="U1763" i="24" s="1"/>
  <c r="T316" i="24"/>
  <c r="U316" i="24" s="1"/>
  <c r="T1543" i="24"/>
  <c r="U1543" i="24" s="1"/>
  <c r="T692" i="24"/>
  <c r="U692" i="24" s="1"/>
  <c r="T1544" i="24"/>
  <c r="U1544" i="24" s="1"/>
  <c r="T1545" i="24"/>
  <c r="U1545" i="24" s="1"/>
  <c r="T693" i="24"/>
  <c r="U693" i="24" s="1"/>
  <c r="T694" i="24"/>
  <c r="U694" i="24" s="1"/>
  <c r="T695" i="24"/>
  <c r="U695" i="24" s="1"/>
  <c r="T696" i="24"/>
  <c r="U696" i="24" s="1"/>
  <c r="T925" i="24"/>
  <c r="U925" i="24" s="1"/>
  <c r="T1154" i="24"/>
  <c r="U1154" i="24" s="1"/>
  <c r="T1301" i="24"/>
  <c r="U1301" i="24" s="1"/>
  <c r="T1302" i="24"/>
  <c r="U1302" i="24" s="1"/>
  <c r="T1504" i="24"/>
  <c r="U1504" i="24" s="1"/>
  <c r="T1505" i="24"/>
  <c r="U1505" i="24" s="1"/>
  <c r="T1672" i="24"/>
  <c r="U1672" i="24" s="1"/>
  <c r="T1195" i="24"/>
  <c r="U1195" i="24" s="1"/>
  <c r="T1846" i="24"/>
  <c r="U1846" i="24" s="1"/>
  <c r="T654" i="24"/>
  <c r="U654" i="24" s="1"/>
  <c r="T1510" i="24"/>
  <c r="U1510" i="24" s="1"/>
  <c r="T1511" i="24"/>
  <c r="U1511" i="24" s="1"/>
  <c r="T185" i="24"/>
  <c r="U185" i="24" s="1"/>
  <c r="T1512" i="24"/>
  <c r="U1512" i="24" s="1"/>
  <c r="T1513" i="24"/>
  <c r="U1513" i="24" s="1"/>
  <c r="T655" i="24"/>
  <c r="U655" i="24" s="1"/>
  <c r="T1514" i="24"/>
  <c r="U1514" i="24" s="1"/>
  <c r="T1515" i="24"/>
  <c r="U1515" i="24" s="1"/>
  <c r="T1516" i="24"/>
  <c r="U1516" i="24" s="1"/>
  <c r="T186" i="24"/>
  <c r="U186" i="24" s="1"/>
  <c r="T1517" i="24"/>
  <c r="U1517" i="24" s="1"/>
  <c r="T656" i="24"/>
  <c r="U656" i="24" s="1"/>
  <c r="T1518" i="24"/>
  <c r="U1518" i="24" s="1"/>
  <c r="T657" i="24"/>
  <c r="U657" i="24" s="1"/>
  <c r="T658" i="24"/>
  <c r="U658" i="24" s="1"/>
  <c r="T659" i="24"/>
  <c r="U659" i="24" s="1"/>
  <c r="T1519" i="24"/>
  <c r="U1519" i="24" s="1"/>
  <c r="T1520" i="24"/>
  <c r="U1520" i="24" s="1"/>
  <c r="T660" i="24"/>
  <c r="U660" i="24" s="1"/>
  <c r="T1521" i="24"/>
  <c r="U1521" i="24" s="1"/>
  <c r="T1522" i="24"/>
  <c r="U1522" i="24" s="1"/>
  <c r="T2452" i="24"/>
  <c r="U2452" i="24" s="1"/>
  <c r="T1523" i="24"/>
  <c r="U1523" i="24" s="1"/>
  <c r="T1699" i="24"/>
  <c r="U1699" i="24" s="1"/>
  <c r="T885" i="24"/>
  <c r="U885" i="24" s="1"/>
  <c r="T2417" i="24"/>
  <c r="U2417" i="24" s="1"/>
  <c r="T2224" i="24"/>
  <c r="U2224" i="24" s="1"/>
  <c r="T2310" i="24"/>
  <c r="U2310" i="24" s="1"/>
  <c r="T114" i="24"/>
  <c r="U114" i="24" s="1"/>
  <c r="T267" i="24"/>
  <c r="U267" i="24" s="1"/>
  <c r="T334" i="24"/>
  <c r="U334" i="24" s="1"/>
  <c r="T1232" i="24"/>
  <c r="U1232" i="24" s="1"/>
  <c r="T1525" i="24"/>
  <c r="U1525" i="24" s="1"/>
  <c r="T661" i="24"/>
  <c r="U661" i="24" s="1"/>
  <c r="T662" i="24"/>
  <c r="U662" i="24" s="1"/>
  <c r="T663" i="24"/>
  <c r="U663" i="24" s="1"/>
  <c r="T664" i="24"/>
  <c r="U664" i="24" s="1"/>
  <c r="T665" i="24"/>
  <c r="U665" i="24" s="1"/>
  <c r="T510" i="24"/>
  <c r="U510" i="24" s="1"/>
  <c r="T666" i="24"/>
  <c r="U666" i="24" s="1"/>
  <c r="T1777" i="24"/>
  <c r="U1777" i="24" s="1"/>
  <c r="T1414" i="24"/>
  <c r="U1414" i="24" s="1"/>
  <c r="T1415" i="24"/>
  <c r="U1415" i="24" s="1"/>
  <c r="T318" i="24"/>
  <c r="U318" i="24" s="1"/>
  <c r="T1541" i="24"/>
  <c r="U1541" i="24" s="1"/>
  <c r="T683" i="24"/>
  <c r="U683" i="24" s="1"/>
  <c r="T684" i="24"/>
  <c r="U684" i="24" s="1"/>
  <c r="T685" i="24"/>
  <c r="U685" i="24" s="1"/>
  <c r="T1542" i="24"/>
  <c r="U1542" i="24" s="1"/>
  <c r="T146" i="24"/>
  <c r="U146" i="24" s="1"/>
  <c r="T121" i="24"/>
  <c r="U121" i="24" s="1"/>
  <c r="T214" i="24"/>
  <c r="U214" i="24" s="1"/>
  <c r="T1879" i="24"/>
  <c r="U1879" i="24" s="1"/>
  <c r="T2219" i="24"/>
  <c r="U2219" i="24" s="1"/>
  <c r="T2444" i="24"/>
  <c r="U2444" i="24" s="1"/>
  <c r="T2263" i="24"/>
  <c r="U2263" i="24" s="1"/>
  <c r="T2100" i="24"/>
  <c r="U2100" i="24" s="1"/>
  <c r="T2264" i="24"/>
  <c r="U2264" i="24" s="1"/>
  <c r="T2246" i="24"/>
  <c r="U2246" i="24" s="1"/>
  <c r="T2262" i="24"/>
  <c r="U2262" i="24" s="1"/>
  <c r="T2179" i="24"/>
  <c r="U2179" i="24" s="1"/>
  <c r="T2209" i="24"/>
  <c r="U2209" i="24" s="1"/>
  <c r="T2124" i="24"/>
  <c r="U2124" i="24" s="1"/>
  <c r="T897" i="24"/>
  <c r="U897" i="24" s="1"/>
  <c r="T2159" i="24"/>
  <c r="U2159" i="24" s="1"/>
  <c r="T1223" i="24"/>
  <c r="U1223" i="24" s="1"/>
  <c r="T444" i="24"/>
  <c r="U444" i="24" s="1"/>
  <c r="T445" i="24"/>
  <c r="U445" i="24" s="1"/>
  <c r="T184" i="24"/>
  <c r="U184" i="24" s="1"/>
  <c r="T518" i="24"/>
  <c r="U518" i="24" s="1"/>
  <c r="T519" i="24"/>
  <c r="U519" i="24" s="1"/>
  <c r="T520" i="24"/>
  <c r="U520" i="24" s="1"/>
  <c r="T1427" i="24"/>
  <c r="U1427" i="24" s="1"/>
  <c r="T521" i="24"/>
  <c r="U521" i="24" s="1"/>
  <c r="T522" i="24"/>
  <c r="U522" i="24" s="1"/>
  <c r="T523" i="24"/>
  <c r="U523" i="24" s="1"/>
  <c r="T1220" i="24"/>
  <c r="U1220" i="24" s="1"/>
  <c r="T113" i="24"/>
  <c r="U113" i="24" s="1"/>
  <c r="T1677" i="24"/>
  <c r="U1677" i="24" s="1"/>
  <c r="T1183" i="24"/>
  <c r="U1183" i="24" s="1"/>
  <c r="T1272" i="24"/>
  <c r="U1272" i="24" s="1"/>
  <c r="T652" i="24"/>
  <c r="U652" i="24" s="1"/>
  <c r="T1509" i="24"/>
  <c r="U1509" i="24" s="1"/>
  <c r="T653" i="24"/>
  <c r="U653" i="24" s="1"/>
  <c r="T2150" i="24"/>
  <c r="U2150" i="24" s="1"/>
  <c r="T46" i="24"/>
  <c r="U46" i="24" s="1"/>
  <c r="T2155" i="24"/>
  <c r="U2155" i="24" s="1"/>
  <c r="T2422" i="24"/>
  <c r="U2422" i="24" s="1"/>
  <c r="T331" i="24"/>
  <c r="U331" i="24" s="1"/>
  <c r="T1962" i="24"/>
  <c r="U1962" i="24" s="1"/>
  <c r="T2207" i="24"/>
  <c r="U2207" i="24" s="1"/>
  <c r="T2152" i="24"/>
  <c r="U2152" i="24" s="1"/>
  <c r="T2045" i="24"/>
  <c r="U2045" i="24" s="1"/>
  <c r="T1985" i="24"/>
  <c r="U1985" i="24" s="1"/>
  <c r="T2020" i="24"/>
  <c r="U2020" i="24" s="1"/>
  <c r="T1845" i="24"/>
  <c r="U1845" i="24" s="1"/>
  <c r="T2307" i="24"/>
  <c r="U2307" i="24" s="1"/>
  <c r="T2384" i="24"/>
  <c r="U2384" i="24" s="1"/>
  <c r="T2151" i="24"/>
  <c r="U2151" i="24" s="1"/>
  <c r="T2133" i="24"/>
  <c r="U2133" i="24" s="1"/>
  <c r="T2282" i="24"/>
  <c r="U2282" i="24" s="1"/>
  <c r="T2320" i="24"/>
  <c r="U2320" i="24" s="1"/>
  <c r="T2046" i="24"/>
  <c r="U2046" i="24" s="1"/>
  <c r="T2244" i="24"/>
  <c r="U2244" i="24" s="1"/>
  <c r="T2153" i="24"/>
  <c r="U2153" i="24" s="1"/>
  <c r="T342" i="24"/>
  <c r="U342" i="24" s="1"/>
  <c r="T1549" i="24"/>
  <c r="U1549" i="24" s="1"/>
  <c r="T698" i="24"/>
  <c r="U698" i="24" s="1"/>
  <c r="T452" i="24"/>
  <c r="U452" i="24" s="1"/>
  <c r="T453" i="24"/>
  <c r="U453" i="24" s="1"/>
  <c r="T454" i="24"/>
  <c r="U454" i="24" s="1"/>
  <c r="T455" i="24"/>
  <c r="U455" i="24" s="1"/>
  <c r="T993" i="24"/>
  <c r="U993" i="24" s="1"/>
  <c r="T1250" i="24"/>
  <c r="U1250" i="24" s="1"/>
  <c r="T143" i="24"/>
  <c r="U143" i="24" s="1"/>
  <c r="T391" i="24"/>
  <c r="U391" i="24" s="1"/>
  <c r="T392" i="24"/>
  <c r="U392" i="24" s="1"/>
  <c r="T393" i="24"/>
  <c r="U393" i="24" s="1"/>
  <c r="T191" i="24"/>
  <c r="U191" i="24" s="1"/>
  <c r="T1524" i="24"/>
  <c r="U1524" i="24" s="1"/>
  <c r="T1097" i="24"/>
  <c r="U1097" i="24" s="1"/>
  <c r="T1136" i="24"/>
  <c r="U1136" i="24" s="1"/>
  <c r="T1227" i="24"/>
  <c r="U1227" i="24" s="1"/>
  <c r="T1259" i="24"/>
  <c r="U1259" i="24" s="1"/>
  <c r="T63" i="24"/>
  <c r="U63" i="24" s="1"/>
  <c r="T1557" i="24"/>
  <c r="U1557" i="24" s="1"/>
  <c r="T1558" i="24"/>
  <c r="U1558" i="24" s="1"/>
  <c r="T711" i="24"/>
  <c r="U711" i="24" s="1"/>
  <c r="T1559" i="24"/>
  <c r="U1559" i="24" s="1"/>
  <c r="T1560" i="24"/>
  <c r="U1560" i="24" s="1"/>
  <c r="T712" i="24"/>
  <c r="U712" i="24" s="1"/>
  <c r="T1561" i="24"/>
  <c r="U1561" i="24" s="1"/>
  <c r="T1562" i="24"/>
  <c r="U1562" i="24" s="1"/>
  <c r="T1281" i="24"/>
  <c r="U1281" i="24" s="1"/>
  <c r="T1563" i="24"/>
  <c r="U1563" i="24" s="1"/>
  <c r="T1564" i="24"/>
  <c r="U1564" i="24" s="1"/>
  <c r="T1565" i="24"/>
  <c r="U1565" i="24" s="1"/>
  <c r="T713" i="24"/>
  <c r="U713" i="24" s="1"/>
  <c r="T321" i="24"/>
  <c r="U321" i="24" s="1"/>
  <c r="T1164" i="24"/>
  <c r="U1164" i="24" s="1"/>
  <c r="T116" i="24"/>
  <c r="U116" i="24" s="1"/>
  <c r="T1379" i="24"/>
  <c r="U1379" i="24" s="1"/>
  <c r="T130" i="24"/>
  <c r="U130" i="24" s="1"/>
  <c r="T1119" i="24"/>
  <c r="U1119" i="24" s="1"/>
  <c r="T2166" i="24"/>
  <c r="U2166" i="24" s="1"/>
  <c r="T2526" i="24"/>
  <c r="U2526" i="24" s="1"/>
  <c r="T2508" i="24"/>
  <c r="U2508" i="24" s="1"/>
  <c r="T2517" i="24"/>
  <c r="U2517" i="24" s="1"/>
  <c r="T2537" i="24"/>
  <c r="U2537" i="24" s="1"/>
  <c r="T348" i="24"/>
  <c r="U348" i="24" s="1"/>
  <c r="T2540" i="24"/>
  <c r="U2540" i="24" s="1"/>
  <c r="T1915" i="24"/>
  <c r="U1915" i="24" s="1"/>
  <c r="T1916" i="24"/>
  <c r="U1916" i="24" s="1"/>
  <c r="T2139" i="24"/>
  <c r="U2139" i="24" s="1"/>
  <c r="T2497" i="24"/>
  <c r="U2497" i="24" s="1"/>
  <c r="T2334" i="24"/>
  <c r="U2334" i="24" s="1"/>
  <c r="T1957" i="24"/>
  <c r="U1957" i="24" s="1"/>
  <c r="T2531" i="24"/>
  <c r="U2531" i="24" s="1"/>
  <c r="T2182" i="24"/>
  <c r="U2182" i="24" s="1"/>
  <c r="T1944" i="24"/>
  <c r="U1944" i="24" s="1"/>
  <c r="T1887" i="24"/>
  <c r="U1887" i="24" s="1"/>
  <c r="T2221" i="24"/>
  <c r="U2221" i="24" s="1"/>
  <c r="T2127" i="24"/>
  <c r="U2127" i="24" s="1"/>
  <c r="T1991" i="24"/>
  <c r="U1991" i="24" s="1"/>
  <c r="T1116" i="24"/>
  <c r="U1116" i="24" s="1"/>
  <c r="T895" i="24"/>
  <c r="U895" i="24" s="1"/>
  <c r="T1896" i="24"/>
  <c r="U1896" i="24" s="1"/>
  <c r="T2515" i="24"/>
  <c r="U2515" i="24" s="1"/>
  <c r="T992" i="24"/>
  <c r="U992" i="24" s="1"/>
  <c r="T119" i="24"/>
  <c r="U119" i="24" s="1"/>
  <c r="T1197" i="24"/>
  <c r="U1197" i="24" s="1"/>
  <c r="T190" i="24"/>
  <c r="U190" i="24" s="1"/>
  <c r="T1226" i="24"/>
  <c r="U1226" i="24" s="1"/>
  <c r="T341" i="24"/>
  <c r="U341" i="24" s="1"/>
  <c r="T950" i="24"/>
  <c r="U950" i="24" s="1"/>
  <c r="T102" i="24"/>
  <c r="U102" i="24" s="1"/>
  <c r="T335" i="24"/>
  <c r="U335" i="24" s="1"/>
  <c r="T1479" i="24"/>
  <c r="U1479" i="24" s="1"/>
  <c r="T1381" i="24"/>
  <c r="U1381" i="24" s="1"/>
  <c r="T1567" i="24"/>
  <c r="U1567" i="24" s="1"/>
  <c r="T617" i="24"/>
  <c r="U617" i="24" s="1"/>
  <c r="T385" i="24"/>
  <c r="U385" i="24" s="1"/>
  <c r="T386" i="24"/>
  <c r="U386" i="24" s="1"/>
  <c r="T618" i="24"/>
  <c r="U618" i="24" s="1"/>
  <c r="T420" i="24"/>
  <c r="U420" i="24" s="1"/>
  <c r="T619" i="24"/>
  <c r="U619" i="24" s="1"/>
  <c r="T1568" i="24"/>
  <c r="U1568" i="24" s="1"/>
  <c r="T716" i="24"/>
  <c r="U716" i="24" s="1"/>
  <c r="T717" i="24"/>
  <c r="U717" i="24" s="1"/>
  <c r="T718" i="24"/>
  <c r="U718" i="24" s="1"/>
  <c r="T719" i="24"/>
  <c r="U719" i="24" s="1"/>
  <c r="T620" i="24"/>
  <c r="U620" i="24" s="1"/>
  <c r="T621" i="24"/>
  <c r="U621" i="24" s="1"/>
  <c r="T622" i="24"/>
  <c r="U622" i="24" s="1"/>
  <c r="T720" i="24"/>
  <c r="U720" i="24" s="1"/>
  <c r="T623" i="24"/>
  <c r="U623" i="24" s="1"/>
  <c r="T624" i="24"/>
  <c r="U624" i="24" s="1"/>
  <c r="T721" i="24"/>
  <c r="U721" i="24" s="1"/>
  <c r="T677" i="24"/>
  <c r="U677" i="24" s="1"/>
  <c r="T625" i="24"/>
  <c r="U625" i="24" s="1"/>
  <c r="T626" i="24"/>
  <c r="U626" i="24" s="1"/>
  <c r="T1534" i="24"/>
  <c r="U1534" i="24" s="1"/>
  <c r="T442" i="24"/>
  <c r="U442" i="24" s="1"/>
  <c r="T722" i="24"/>
  <c r="U722" i="24" s="1"/>
  <c r="T627" i="24"/>
  <c r="U627" i="24" s="1"/>
  <c r="T443" i="24"/>
  <c r="U443" i="24" s="1"/>
  <c r="T238" i="24"/>
  <c r="U238" i="24" s="1"/>
  <c r="T723" i="24"/>
  <c r="U723" i="24" s="1"/>
  <c r="T724" i="24"/>
  <c r="U724" i="24" s="1"/>
  <c r="T725" i="24"/>
  <c r="U725" i="24" s="1"/>
  <c r="T628" i="24"/>
  <c r="U628" i="24" s="1"/>
  <c r="T629" i="24"/>
  <c r="U629" i="24" s="1"/>
  <c r="T1481" i="24"/>
  <c r="U1481" i="24" s="1"/>
  <c r="T726" i="24"/>
  <c r="U726" i="24" s="1"/>
  <c r="T727" i="24"/>
  <c r="U727" i="24" s="1"/>
  <c r="T630" i="24"/>
  <c r="U630" i="24" s="1"/>
  <c r="T631" i="24"/>
  <c r="U631" i="24" s="1"/>
  <c r="T421" i="24"/>
  <c r="U421" i="24" s="1"/>
  <c r="T728" i="24"/>
  <c r="U728" i="24" s="1"/>
  <c r="T632" i="24"/>
  <c r="U632" i="24" s="1"/>
  <c r="T729" i="24"/>
  <c r="U729" i="24" s="1"/>
  <c r="T730" i="24"/>
  <c r="U730" i="24" s="1"/>
  <c r="T731" i="24"/>
  <c r="U731" i="24" s="1"/>
  <c r="T633" i="24"/>
  <c r="U633" i="24" s="1"/>
  <c r="T634" i="24"/>
  <c r="U634" i="24" s="1"/>
  <c r="T732" i="24"/>
  <c r="U732" i="24" s="1"/>
  <c r="T635" i="24"/>
  <c r="U635" i="24" s="1"/>
  <c r="T636" i="24"/>
  <c r="U636" i="24" s="1"/>
  <c r="T637" i="24"/>
  <c r="U637" i="24" s="1"/>
  <c r="T1569" i="24"/>
  <c r="U1569" i="24" s="1"/>
  <c r="T733" i="24"/>
  <c r="U733" i="24" s="1"/>
  <c r="T734" i="24"/>
  <c r="U734" i="24" s="1"/>
  <c r="T678" i="24"/>
  <c r="U678" i="24" s="1"/>
  <c r="T1570" i="24"/>
  <c r="U1570" i="24" s="1"/>
  <c r="T735" i="24"/>
  <c r="U735" i="24" s="1"/>
  <c r="T638" i="24"/>
  <c r="U638" i="24" s="1"/>
  <c r="T639" i="24"/>
  <c r="U639" i="24" s="1"/>
  <c r="T736" i="24"/>
  <c r="U736" i="24" s="1"/>
  <c r="T640" i="24"/>
  <c r="U640" i="24" s="1"/>
  <c r="T1571" i="24"/>
  <c r="U1571" i="24" s="1"/>
  <c r="T641" i="24"/>
  <c r="U641" i="24" s="1"/>
  <c r="T737" i="24"/>
  <c r="U737" i="24" s="1"/>
  <c r="T327" i="24"/>
  <c r="U327" i="24" s="1"/>
  <c r="T338" i="24"/>
  <c r="U338" i="24" s="1"/>
  <c r="T156" i="24"/>
  <c r="U156" i="24" s="1"/>
  <c r="T105" i="24"/>
  <c r="U105" i="24" s="1"/>
  <c r="T912" i="24"/>
  <c r="U912" i="24" s="1"/>
  <c r="T2457" i="24"/>
  <c r="U2457" i="24" s="1"/>
  <c r="T876" i="24"/>
  <c r="U876" i="24" s="1"/>
  <c r="T2489" i="24"/>
  <c r="U2489" i="24" s="1"/>
  <c r="T2513" i="24"/>
  <c r="U2513" i="24" s="1"/>
  <c r="T188" i="24"/>
  <c r="U188" i="24" s="1"/>
  <c r="T231" i="24"/>
  <c r="U231" i="24" s="1"/>
  <c r="T511" i="24"/>
  <c r="U511" i="24" s="1"/>
  <c r="T512" i="24"/>
  <c r="U512" i="24" s="1"/>
  <c r="T513" i="24"/>
  <c r="U513" i="24" s="1"/>
  <c r="T514" i="24"/>
  <c r="U514" i="24" s="1"/>
  <c r="T515" i="24"/>
  <c r="U515" i="24" s="1"/>
  <c r="T516" i="24"/>
  <c r="U516" i="24" s="1"/>
  <c r="T517" i="24"/>
  <c r="U517" i="24" s="1"/>
  <c r="T249" i="24"/>
  <c r="U249" i="24" s="1"/>
  <c r="T2512" i="24"/>
  <c r="U2512" i="24" s="1"/>
  <c r="T2519" i="24"/>
  <c r="U2519" i="24" s="1"/>
  <c r="T1142" i="24"/>
  <c r="U1142" i="24" s="1"/>
  <c r="T2430" i="24"/>
  <c r="U2430" i="24" s="1"/>
  <c r="T1954" i="24"/>
  <c r="U1954" i="24" s="1"/>
  <c r="T1434" i="24"/>
  <c r="U1434" i="24" s="1"/>
  <c r="T1999" i="24"/>
  <c r="U1999" i="24" s="1"/>
  <c r="T2007" i="24"/>
  <c r="U2007" i="24" s="1"/>
  <c r="T2499" i="24"/>
  <c r="U2499" i="24" s="1"/>
  <c r="T2475" i="24"/>
  <c r="U2475" i="24" s="1"/>
  <c r="T1941" i="24"/>
  <c r="U1941" i="24" s="1"/>
  <c r="T1241" i="24"/>
  <c r="U1241" i="24" s="1"/>
  <c r="T469" i="24"/>
  <c r="U469" i="24" s="1"/>
  <c r="T357" i="24"/>
  <c r="U357" i="24" s="1"/>
  <c r="T470" i="24"/>
  <c r="U470" i="24" s="1"/>
  <c r="T471" i="24"/>
  <c r="U471" i="24" s="1"/>
  <c r="T472" i="24"/>
  <c r="U472" i="24" s="1"/>
  <c r="T358" i="24"/>
  <c r="U358" i="24" s="1"/>
  <c r="T336" i="24"/>
  <c r="U336" i="24" s="1"/>
  <c r="T933" i="24"/>
  <c r="U933" i="24" s="1"/>
  <c r="T177" i="24"/>
  <c r="U177" i="24" s="1"/>
  <c r="T82" i="24"/>
  <c r="U82" i="24" s="1"/>
  <c r="T2226" i="24"/>
  <c r="U2226" i="24" s="1"/>
  <c r="T810" i="24"/>
  <c r="U810" i="24" s="1"/>
  <c r="T1251" i="24"/>
  <c r="U1251" i="24" s="1"/>
  <c r="T213" i="24"/>
  <c r="U213" i="24" s="1"/>
  <c r="T1919" i="24"/>
  <c r="U1919" i="24" s="1"/>
  <c r="T2176" i="24"/>
  <c r="U2176" i="24" s="1"/>
  <c r="T2093" i="24"/>
  <c r="U2093" i="24" s="1"/>
  <c r="T2318" i="24"/>
  <c r="U2318" i="24" s="1"/>
  <c r="T2366" i="24"/>
  <c r="U2366" i="24" s="1"/>
  <c r="T2407" i="24"/>
  <c r="U2407" i="24" s="1"/>
  <c r="T2018" i="24"/>
  <c r="U2018" i="24" s="1"/>
  <c r="T2146" i="24"/>
  <c r="U2146" i="24" s="1"/>
  <c r="T2177" i="24"/>
  <c r="U2177" i="24" s="1"/>
  <c r="T2325" i="24"/>
  <c r="U2325" i="24" s="1"/>
  <c r="T1913" i="24"/>
  <c r="U1913" i="24" s="1"/>
  <c r="T2217" i="24"/>
  <c r="U2217" i="24" s="1"/>
  <c r="T343" i="24"/>
  <c r="U343" i="24" s="1"/>
  <c r="T920" i="24"/>
  <c r="U920" i="24" s="1"/>
  <c r="T896" i="24"/>
  <c r="U896" i="24" s="1"/>
  <c r="T829" i="24"/>
  <c r="U829" i="24" s="1"/>
  <c r="T1992" i="24"/>
  <c r="U1992" i="24" s="1"/>
  <c r="T1273" i="24"/>
  <c r="U1273" i="24" s="1"/>
  <c r="T439" i="24"/>
  <c r="U439" i="24" s="1"/>
  <c r="T1261" i="24"/>
  <c r="U1261" i="24" s="1"/>
  <c r="T440" i="24"/>
  <c r="U440" i="24" s="1"/>
  <c r="T441" i="24"/>
  <c r="U441" i="24" s="1"/>
  <c r="T166" i="24"/>
  <c r="U166" i="24" s="1"/>
  <c r="T195" i="24"/>
  <c r="U195" i="24" s="1"/>
  <c r="T296" i="24"/>
  <c r="U296" i="24" s="1"/>
  <c r="T482" i="24"/>
  <c r="U482" i="24" s="1"/>
  <c r="T474" i="24"/>
  <c r="U474" i="24" s="1"/>
  <c r="T475" i="24"/>
  <c r="U475" i="24" s="1"/>
  <c r="T476" i="24"/>
  <c r="U476" i="24" s="1"/>
  <c r="T477" i="24"/>
  <c r="U477" i="24" s="1"/>
  <c r="T478" i="24"/>
  <c r="U478" i="24" s="1"/>
  <c r="T1187" i="24"/>
  <c r="U1187" i="24" s="1"/>
  <c r="T1234" i="24"/>
  <c r="U1234" i="24" s="1"/>
  <c r="T479" i="24"/>
  <c r="U479" i="24" s="1"/>
  <c r="T1212" i="24"/>
  <c r="U1212" i="24" s="1"/>
  <c r="T1416" i="24"/>
  <c r="U1416" i="24" s="1"/>
  <c r="V1416" i="24"/>
  <c r="W1416" i="24" s="1"/>
  <c r="AX1417" i="24"/>
  <c r="AX1418" i="24"/>
  <c r="AX1419" i="24"/>
  <c r="AX1420" i="24"/>
  <c r="AX1422" i="24"/>
  <c r="AX2488" i="24"/>
  <c r="AX2525" i="24"/>
  <c r="AX162" i="24"/>
  <c r="AX229" i="24"/>
  <c r="AX375" i="24"/>
  <c r="AX376" i="24"/>
  <c r="AX377" i="24"/>
  <c r="AX1348" i="24"/>
  <c r="AX1349" i="24"/>
  <c r="AX1350" i="24"/>
  <c r="AX1468" i="24"/>
  <c r="AX1469" i="24"/>
  <c r="AX1709" i="24"/>
  <c r="AX1681" i="24"/>
  <c r="AX1262" i="24"/>
  <c r="AX1289" i="24"/>
  <c r="AX1263" i="24"/>
  <c r="AX211" i="24"/>
  <c r="AX425" i="24"/>
  <c r="AX426" i="24"/>
  <c r="AX427" i="24"/>
  <c r="AX428" i="24"/>
  <c r="AX1373" i="24"/>
  <c r="AX502" i="24"/>
  <c r="AX1298" i="24"/>
  <c r="AX1299" i="24"/>
  <c r="AX1483" i="24"/>
  <c r="AX1484" i="24"/>
  <c r="AX1485" i="24"/>
  <c r="AX1486" i="24"/>
  <c r="AX1487" i="24"/>
  <c r="AX1488" i="24"/>
  <c r="AX643" i="24"/>
  <c r="AX1489" i="24"/>
  <c r="AX644" i="24"/>
  <c r="AX1490" i="24"/>
  <c r="AX1491" i="24"/>
  <c r="AX1492" i="24"/>
  <c r="AX1493" i="24"/>
  <c r="AX1494" i="24"/>
  <c r="AX1495" i="24"/>
  <c r="AX1496" i="24"/>
  <c r="AX1497" i="24"/>
  <c r="AX1498" i="24"/>
  <c r="AX645" i="24"/>
  <c r="AX1499" i="24"/>
  <c r="AX1500" i="24"/>
  <c r="AX1501" i="24"/>
  <c r="AX1502" i="24"/>
  <c r="AX1503" i="24"/>
  <c r="AX117" i="24"/>
  <c r="AX212" i="24"/>
  <c r="AX1548" i="24"/>
  <c r="AX697" i="24"/>
  <c r="AX326" i="24"/>
  <c r="AX2382" i="24"/>
  <c r="AX2412" i="24"/>
  <c r="AX960" i="24"/>
  <c r="AX1932" i="24"/>
  <c r="AX2232" i="24"/>
  <c r="AX2081" i="24"/>
  <c r="AX1399" i="24"/>
  <c r="AX2109" i="24"/>
  <c r="AX2356" i="24"/>
  <c r="AX2273" i="24"/>
  <c r="AX2309" i="24"/>
  <c r="AX2048" i="24"/>
  <c r="AX2361" i="24"/>
  <c r="AX2032" i="24"/>
  <c r="AX2418" i="24"/>
  <c r="AX2445" i="24"/>
  <c r="AX2164" i="24"/>
  <c r="AX317" i="24"/>
  <c r="AX1239" i="24"/>
  <c r="AX456" i="24"/>
  <c r="AX1389" i="24"/>
  <c r="AX457" i="24"/>
  <c r="AX458" i="24"/>
  <c r="AX459" i="24"/>
  <c r="AX1406" i="24"/>
  <c r="AX460" i="24"/>
  <c r="AX461" i="24"/>
  <c r="AX462" i="24"/>
  <c r="AX463" i="24"/>
  <c r="AX1428" i="24"/>
  <c r="AX464" i="24"/>
  <c r="AX1132" i="24"/>
  <c r="AX1390" i="24"/>
  <c r="AX465" i="24"/>
  <c r="AX466" i="24"/>
  <c r="AX1391" i="24"/>
  <c r="AX198" i="24"/>
  <c r="AX248" i="24"/>
  <c r="AX192" i="24"/>
  <c r="AX413" i="24"/>
  <c r="AX1989" i="24"/>
  <c r="AX1432" i="24"/>
  <c r="AX2441" i="24"/>
  <c r="AX1971" i="24"/>
  <c r="AX2371" i="24"/>
  <c r="AX2071" i="24"/>
  <c r="AX1275" i="24"/>
  <c r="AX2377" i="24"/>
  <c r="AX2055" i="24"/>
  <c r="AX2037" i="24"/>
  <c r="AX2336" i="24"/>
  <c r="AX1797" i="24"/>
  <c r="AX35" i="24"/>
  <c r="AX2414" i="24"/>
  <c r="AX210" i="24"/>
  <c r="AX1103" i="24"/>
  <c r="AX2231" i="24"/>
  <c r="AX2434" i="24"/>
  <c r="AX952" i="24"/>
  <c r="AX346" i="24"/>
  <c r="AX120" i="24"/>
  <c r="AX2275" i="24"/>
  <c r="AX1995" i="24"/>
  <c r="AX2167" i="24"/>
  <c r="AX2119" i="24"/>
  <c r="AX2061" i="24"/>
  <c r="AX1109" i="24"/>
  <c r="AX2251" i="24"/>
  <c r="AX1993" i="24"/>
  <c r="AX1897" i="24"/>
  <c r="AX2103" i="24"/>
  <c r="AX2104" i="24"/>
  <c r="AX1858" i="24"/>
  <c r="AX2187" i="24"/>
  <c r="AX2089" i="24"/>
  <c r="AX1856" i="24"/>
  <c r="AX2376" i="24"/>
  <c r="AX1978" i="24"/>
  <c r="AX2279" i="24"/>
  <c r="AX2216" i="24"/>
  <c r="AX1855" i="24"/>
  <c r="AX1911" i="24"/>
  <c r="AX1899" i="24"/>
  <c r="AX2144" i="24"/>
  <c r="AX1904" i="24"/>
  <c r="AX1898" i="24"/>
  <c r="AX2287" i="24"/>
  <c r="AX2186" i="24"/>
  <c r="AX1900" i="24"/>
  <c r="AX1972" i="24"/>
  <c r="AX1392" i="24"/>
  <c r="AX2116" i="24"/>
  <c r="AX2214" i="24"/>
  <c r="AX2075" i="24"/>
  <c r="AX1977" i="24"/>
  <c r="AX2303" i="24"/>
  <c r="AX2435" i="24"/>
  <c r="AX2248" i="24"/>
  <c r="AX1905" i="24"/>
  <c r="AX1947" i="24"/>
  <c r="AX2323" i="24"/>
  <c r="AX2038" i="24"/>
  <c r="AX1927" i="24"/>
  <c r="AX1980" i="24"/>
  <c r="AX2132" i="24"/>
  <c r="AX2170" i="24"/>
  <c r="AX2295" i="24"/>
  <c r="AX2042" i="24"/>
  <c r="AX2286" i="24"/>
  <c r="AX2175" i="24"/>
  <c r="AX1982" i="24"/>
  <c r="AX2013" i="24"/>
  <c r="AX2115" i="24"/>
  <c r="AX2249" i="24"/>
  <c r="AX2131" i="24"/>
  <c r="AX1472" i="24"/>
  <c r="AX2406" i="24"/>
  <c r="AX2378" i="24"/>
  <c r="AX2294" i="24"/>
  <c r="AX2117" i="24"/>
  <c r="AX2195" i="24"/>
  <c r="AX2387" i="24"/>
  <c r="AX2302" i="24"/>
  <c r="AX2239" i="24"/>
  <c r="AX1854" i="24"/>
  <c r="AX2188" i="24"/>
  <c r="AX2062" i="24"/>
  <c r="AX1917" i="24"/>
  <c r="AX2012" i="24"/>
  <c r="AX2364" i="24"/>
  <c r="AX1937" i="24"/>
  <c r="AX2010" i="24"/>
  <c r="AX1918" i="24"/>
  <c r="AX2315" i="24"/>
  <c r="AX1926" i="24"/>
  <c r="AX1979" i="24"/>
  <c r="AX1946" i="24"/>
  <c r="AX2183" i="24"/>
  <c r="AX1975" i="24"/>
  <c r="AX2009" i="24"/>
  <c r="AX2337" i="24"/>
  <c r="AX2223" i="24"/>
  <c r="AX1891" i="24"/>
  <c r="AX2390" i="24"/>
  <c r="AX2229" i="24"/>
  <c r="AX1936" i="24"/>
  <c r="AX2196" i="24"/>
  <c r="AX1960" i="24"/>
  <c r="AX2189" i="24"/>
  <c r="AX152" i="24"/>
  <c r="AX2459" i="24"/>
  <c r="AX894" i="24"/>
  <c r="AX2421" i="24"/>
  <c r="AX1095" i="24"/>
  <c r="AX825" i="24"/>
  <c r="AX1774" i="24"/>
  <c r="AX1775" i="24"/>
  <c r="AX1776" i="24"/>
  <c r="AX970" i="24"/>
  <c r="AX2312" i="24"/>
  <c r="AX347" i="24"/>
  <c r="AX1383" i="24"/>
  <c r="AX446" i="24"/>
  <c r="AX1384" i="24"/>
  <c r="AX447" i="24"/>
  <c r="AX1385" i="24"/>
  <c r="AX322" i="24"/>
  <c r="AX848" i="24"/>
  <c r="AX65" i="24"/>
  <c r="AX1798" i="24"/>
  <c r="AX994" i="24"/>
  <c r="AX995" i="24"/>
  <c r="AX996" i="24"/>
  <c r="AX997" i="24"/>
  <c r="AX1799" i="24"/>
  <c r="AX998" i="24"/>
  <c r="AX999" i="24"/>
  <c r="AX1000" i="24"/>
  <c r="AX1800" i="24"/>
  <c r="AX1801" i="24"/>
  <c r="AX1802" i="24"/>
  <c r="AX1803" i="24"/>
  <c r="AX1804" i="24"/>
  <c r="AX1001" i="24"/>
  <c r="AX1805" i="24"/>
  <c r="AX1806" i="24"/>
  <c r="AX1002" i="24"/>
  <c r="AX1003" i="24"/>
  <c r="AX1807" i="24"/>
  <c r="AX1808" i="24"/>
  <c r="AX1809" i="24"/>
  <c r="AX1810" i="24"/>
  <c r="AX1004" i="24"/>
  <c r="AX1811" i="24"/>
  <c r="AX1005" i="24"/>
  <c r="AX1812" i="24"/>
  <c r="AX1006" i="24"/>
  <c r="AX1813" i="24"/>
  <c r="AX1007" i="24"/>
  <c r="AX1814" i="24"/>
  <c r="AX1816" i="24"/>
  <c r="AX1817" i="24"/>
  <c r="AX1008" i="24"/>
  <c r="AX1818" i="24"/>
  <c r="AX1009" i="24"/>
  <c r="AX531" i="24"/>
  <c r="AX532" i="24"/>
  <c r="AX533" i="24"/>
  <c r="AX534" i="24"/>
  <c r="AX535" i="24"/>
  <c r="AX536" i="24"/>
  <c r="AX1435" i="24"/>
  <c r="AX537" i="24"/>
  <c r="AX1436" i="24"/>
  <c r="AX538" i="24"/>
  <c r="AX539" i="24"/>
  <c r="AX540" i="24"/>
  <c r="AX2450" i="24"/>
  <c r="AX1437" i="24"/>
  <c r="AX541" i="24"/>
  <c r="AX542" i="24"/>
  <c r="AX543" i="24"/>
  <c r="AX1438" i="24"/>
  <c r="AX544" i="24"/>
  <c r="AX1958" i="24"/>
  <c r="AX545" i="24"/>
  <c r="AX1439" i="24"/>
  <c r="AX1440" i="24"/>
  <c r="AX546" i="24"/>
  <c r="AX239" i="24"/>
  <c r="AX1441" i="24"/>
  <c r="AX547" i="24"/>
  <c r="AX548" i="24"/>
  <c r="AX1442" i="24"/>
  <c r="AX549" i="24"/>
  <c r="AX550" i="24"/>
  <c r="AX551" i="24"/>
  <c r="AX1443" i="24"/>
  <c r="AX1444" i="24"/>
  <c r="AX1445" i="24"/>
  <c r="AX2451" i="24"/>
  <c r="AX552" i="24"/>
  <c r="AX1446" i="24"/>
  <c r="AX1447" i="24"/>
  <c r="AX1448" i="24"/>
  <c r="AX553" i="24"/>
  <c r="AX1449" i="24"/>
  <c r="AX1450" i="24"/>
  <c r="AX554" i="24"/>
  <c r="AX555" i="24"/>
  <c r="AX1451" i="24"/>
  <c r="AX1452" i="24"/>
  <c r="AX1453" i="24"/>
  <c r="AX1454" i="24"/>
  <c r="AX556" i="24"/>
  <c r="AX557" i="24"/>
  <c r="AX1455" i="24"/>
  <c r="AX558" i="24"/>
  <c r="AX1456" i="24"/>
  <c r="AX559" i="24"/>
  <c r="AX1457" i="24"/>
  <c r="AX560" i="24"/>
  <c r="AX1458" i="24"/>
  <c r="AX561" i="24"/>
  <c r="AX562" i="24"/>
  <c r="AX1459" i="24"/>
  <c r="AX563" i="24"/>
  <c r="AX1460" i="24"/>
  <c r="AX564" i="24"/>
  <c r="AX1461" i="24"/>
  <c r="AX565" i="24"/>
  <c r="AX1462" i="24"/>
  <c r="AX566" i="24"/>
  <c r="AX1463" i="24"/>
  <c r="AX567" i="24"/>
  <c r="AX568" i="24"/>
  <c r="AX1464" i="24"/>
  <c r="AX569" i="24"/>
  <c r="AX1662" i="24"/>
  <c r="AX1663" i="24"/>
  <c r="AX1684" i="24"/>
  <c r="AX1685" i="24"/>
  <c r="AX1328" i="24"/>
  <c r="AX2363" i="24"/>
  <c r="AX2481" i="24"/>
  <c r="AX2362" i="24"/>
  <c r="AX2078" i="24"/>
  <c r="AX1759" i="24"/>
  <c r="AX345" i="24"/>
  <c r="AX422" i="24"/>
  <c r="AX673" i="24"/>
  <c r="AX423" i="24"/>
  <c r="AX1423" i="24"/>
  <c r="AX1532" i="24"/>
  <c r="AX681" i="24"/>
  <c r="AX424" i="24"/>
  <c r="AX682" i="24"/>
  <c r="AX1371" i="24"/>
  <c r="AX2534" i="24"/>
  <c r="AX2008" i="24"/>
  <c r="AX2494" i="24"/>
  <c r="AX1285" i="24"/>
  <c r="AX1723" i="24"/>
  <c r="AX1507" i="24"/>
  <c r="AX648" i="24"/>
  <c r="AX325" i="24"/>
  <c r="AX163" i="24"/>
  <c r="AX164" i="24"/>
  <c r="AX147" i="24"/>
  <c r="AX36" i="24"/>
  <c r="AX21" i="24"/>
  <c r="AX1374" i="24"/>
  <c r="AX1375" i="24"/>
  <c r="AX429" i="24"/>
  <c r="AX1282" i="24"/>
  <c r="AX991" i="24"/>
  <c r="AX646" i="24"/>
  <c r="AX710" i="24"/>
  <c r="AX647" i="24"/>
  <c r="AX715" i="24"/>
  <c r="AX1555" i="24"/>
  <c r="AX1748" i="24"/>
  <c r="AX2491" i="24"/>
  <c r="AX247" i="24"/>
  <c r="AX847" i="24"/>
  <c r="AX680" i="24"/>
  <c r="AX1539" i="24"/>
  <c r="AX1909" i="24"/>
  <c r="AX144" i="24"/>
  <c r="AX892" i="24"/>
  <c r="AX878" i="24"/>
  <c r="AX1101" i="24"/>
  <c r="AX66" i="24"/>
  <c r="AX809" i="24"/>
  <c r="AX808" i="24"/>
  <c r="AX946" i="24"/>
  <c r="AX315" i="24"/>
  <c r="AX1091" i="24"/>
  <c r="AX686" i="24"/>
  <c r="AX394" i="24"/>
  <c r="AX687" i="24"/>
  <c r="AX395" i="24"/>
  <c r="AX396" i="24"/>
  <c r="AX397" i="24"/>
  <c r="AX1363" i="24"/>
  <c r="AX688" i="24"/>
  <c r="AX398" i="24"/>
  <c r="AX399" i="24"/>
  <c r="AX400" i="24"/>
  <c r="AX401" i="24"/>
  <c r="AX689" i="24"/>
  <c r="AX402" i="24"/>
  <c r="AX403" i="24"/>
  <c r="AX483" i="24"/>
  <c r="AX404" i="24"/>
  <c r="AX405" i="24"/>
  <c r="AX690" i="24"/>
  <c r="AX406" i="24"/>
  <c r="AX407" i="24"/>
  <c r="AX408" i="24"/>
  <c r="AX409" i="24"/>
  <c r="AX410" i="24"/>
  <c r="AX473" i="24"/>
  <c r="AX411" i="24"/>
  <c r="AX691" i="24"/>
  <c r="AX867" i="24"/>
  <c r="AX942" i="24"/>
  <c r="AX1199" i="24"/>
  <c r="AX109" i="24"/>
  <c r="AX1256" i="24"/>
  <c r="AX1370" i="24"/>
  <c r="AX418" i="24"/>
  <c r="AX1233" i="24"/>
  <c r="AX530" i="24"/>
  <c r="AX1184" i="24"/>
  <c r="AX1120" i="24"/>
  <c r="AX1535" i="24"/>
  <c r="AX1536" i="24"/>
  <c r="AX1537" i="24"/>
  <c r="AX328" i="24"/>
  <c r="AX941" i="24"/>
  <c r="AX2154" i="24"/>
  <c r="AX2420" i="24"/>
  <c r="AX1892" i="24"/>
  <c r="AX1400" i="24"/>
  <c r="AX480" i="24"/>
  <c r="AX481" i="24"/>
  <c r="AX827" i="24"/>
  <c r="AX1673" i="24"/>
  <c r="AX1303" i="24"/>
  <c r="AX295" i="24"/>
  <c r="AX1228" i="24"/>
  <c r="AX740" i="24"/>
  <c r="AX1264" i="24"/>
  <c r="AX741" i="24"/>
  <c r="AX742" i="24"/>
  <c r="AX1572" i="24"/>
  <c r="AX743" i="24"/>
  <c r="AX744" i="24"/>
  <c r="AX1573" i="24"/>
  <c r="AX1574" i="24"/>
  <c r="AX1575" i="24"/>
  <c r="AX1576" i="24"/>
  <c r="AX745" i="24"/>
  <c r="AX1577" i="24"/>
  <c r="AX746" i="24"/>
  <c r="AX1578" i="24"/>
  <c r="AX1579" i="24"/>
  <c r="AX747" i="24"/>
  <c r="AX748" i="24"/>
  <c r="AX749" i="24"/>
  <c r="AX1580" i="24"/>
  <c r="AX1754" i="24"/>
  <c r="AX1581" i="24"/>
  <c r="AX1582" i="24"/>
  <c r="AX1583" i="24"/>
  <c r="AX1584" i="24"/>
  <c r="AX750" i="24"/>
  <c r="AX1585" i="24"/>
  <c r="AX751" i="24"/>
  <c r="AX1586" i="24"/>
  <c r="AX752" i="24"/>
  <c r="AX1587" i="24"/>
  <c r="AX753" i="24"/>
  <c r="AX1588" i="24"/>
  <c r="AX754" i="24"/>
  <c r="AX755" i="24"/>
  <c r="AX756" i="24"/>
  <c r="AX2453" i="24"/>
  <c r="AX1589" i="24"/>
  <c r="AX757" i="24"/>
  <c r="AX1590" i="24"/>
  <c r="AX1591" i="24"/>
  <c r="AX1592" i="24"/>
  <c r="AX1593" i="24"/>
  <c r="AX1594" i="24"/>
  <c r="AX758" i="24"/>
  <c r="AX1595" i="24"/>
  <c r="AX759" i="24"/>
  <c r="AX1596" i="24"/>
  <c r="AX760" i="24"/>
  <c r="AX761" i="24"/>
  <c r="AX762" i="24"/>
  <c r="AX1597" i="24"/>
  <c r="AX1598" i="24"/>
  <c r="AX763" i="24"/>
  <c r="AX764" i="24"/>
  <c r="AX1599" i="24"/>
  <c r="AX1600" i="24"/>
  <c r="AX765" i="24"/>
  <c r="AX1601" i="24"/>
  <c r="AX1602" i="24"/>
  <c r="AX1603" i="24"/>
  <c r="AX766" i="24"/>
  <c r="AX767" i="24"/>
  <c r="AX1604" i="24"/>
  <c r="AX1605" i="24"/>
  <c r="AX768" i="24"/>
  <c r="AX1606" i="24"/>
  <c r="AX1607" i="24"/>
  <c r="AX769" i="24"/>
  <c r="AX770" i="24"/>
  <c r="AX1608" i="24"/>
  <c r="AX1609" i="24"/>
  <c r="AX771" i="24"/>
  <c r="AX772" i="24"/>
  <c r="AX1610" i="24"/>
  <c r="AX1611" i="24"/>
  <c r="AX773" i="24"/>
  <c r="AX1612" i="24"/>
  <c r="AX774" i="24"/>
  <c r="AX1613" i="24"/>
  <c r="AX1614" i="24"/>
  <c r="AX1615" i="24"/>
  <c r="AX775" i="24"/>
  <c r="AX1616" i="24"/>
  <c r="AX776" i="24"/>
  <c r="AX777" i="24"/>
  <c r="AX778" i="24"/>
  <c r="AX779" i="24"/>
  <c r="AX1617" i="24"/>
  <c r="AX1618" i="24"/>
  <c r="AX780" i="24"/>
  <c r="AX1424" i="24"/>
  <c r="AX1619" i="24"/>
  <c r="AX781" i="24"/>
  <c r="AX782" i="24"/>
  <c r="AX783" i="24"/>
  <c r="AX784" i="24"/>
  <c r="AX785" i="24"/>
  <c r="AX786" i="24"/>
  <c r="AX787" i="24"/>
  <c r="AX1304" i="24"/>
  <c r="AX788" i="24"/>
  <c r="AX789" i="24"/>
  <c r="AX790" i="24"/>
  <c r="AX1621" i="24"/>
  <c r="AX1622" i="24"/>
  <c r="AX791" i="24"/>
  <c r="AX792" i="24"/>
  <c r="AX1623" i="24"/>
  <c r="AX1624" i="24"/>
  <c r="AX793" i="24"/>
  <c r="AX1625" i="24"/>
  <c r="AX1626" i="24"/>
  <c r="AX1627" i="24"/>
  <c r="AX794" i="24"/>
  <c r="AX795" i="24"/>
  <c r="AX1628" i="24"/>
  <c r="AX796" i="24"/>
  <c r="AX1629" i="24"/>
  <c r="AX797" i="24"/>
  <c r="AX1630" i="24"/>
  <c r="AX798" i="24"/>
  <c r="AX1133" i="24"/>
  <c r="AX1761" i="24"/>
  <c r="AX1631" i="24"/>
  <c r="AX1632" i="24"/>
  <c r="AX1633" i="24"/>
  <c r="AX1634" i="24"/>
  <c r="AX799" i="24"/>
  <c r="AX800" i="24"/>
  <c r="AX801" i="24"/>
  <c r="AX1635" i="24"/>
  <c r="AX1636" i="24"/>
  <c r="AX802" i="24"/>
  <c r="AX803" i="24"/>
  <c r="AX804" i="24"/>
  <c r="AX1637" i="24"/>
  <c r="AX1638" i="24"/>
  <c r="AX1639" i="24"/>
  <c r="AX805" i="24"/>
  <c r="AX1640" i="24"/>
  <c r="AX1700" i="24"/>
  <c r="AX886" i="24"/>
  <c r="AX1701" i="24"/>
  <c r="AX1702" i="24"/>
  <c r="AX1703" i="24"/>
  <c r="AX1704" i="24"/>
  <c r="AX887" i="24"/>
  <c r="AX1705" i="24"/>
  <c r="AX1706" i="24"/>
  <c r="AX888" i="24"/>
  <c r="AX1707" i="24"/>
  <c r="AX889" i="24"/>
  <c r="AX1708" i="24"/>
  <c r="AX891" i="24"/>
  <c r="AX1795" i="24"/>
  <c r="AX61" i="24"/>
  <c r="AX2026" i="24"/>
  <c r="AX1151" i="24"/>
  <c r="AX2349" i="24"/>
  <c r="AX2353" i="24"/>
  <c r="AX2532" i="24"/>
  <c r="AX2136" i="24"/>
  <c r="AX1907" i="24"/>
  <c r="AX1950" i="24"/>
  <c r="AX1090" i="24"/>
  <c r="AX679" i="24"/>
  <c r="AX1538" i="24"/>
  <c r="AX165" i="24"/>
  <c r="AX922" i="24"/>
  <c r="AX1140" i="24"/>
  <c r="AX2145" i="24"/>
  <c r="AX330" i="24"/>
  <c r="AX430" i="24"/>
  <c r="AX431" i="24"/>
  <c r="AX1376" i="24"/>
  <c r="AX432" i="24"/>
  <c r="AX433" i="24"/>
  <c r="AX1229" i="24"/>
  <c r="AX434" i="24"/>
  <c r="AX435" i="24"/>
  <c r="AX1377" i="24"/>
  <c r="AX436" i="24"/>
  <c r="AX437" i="24"/>
  <c r="AX438" i="24"/>
  <c r="AX103" i="24"/>
  <c r="AX2028" i="24"/>
  <c r="AX265" i="24"/>
  <c r="AX1194" i="24"/>
  <c r="AX1721" i="24"/>
  <c r="AX372" i="24"/>
  <c r="AX1341" i="24"/>
  <c r="AX373" i="24"/>
  <c r="AX1342" i="24"/>
  <c r="AX1343" i="24"/>
  <c r="AX374" i="24"/>
  <c r="AX1344" i="24"/>
  <c r="AX1345" i="24"/>
  <c r="AX1346" i="24"/>
  <c r="AX1766" i="24"/>
  <c r="AX242" i="24"/>
  <c r="AX1894" i="24"/>
  <c r="AX2474" i="24"/>
  <c r="AX2446" i="24"/>
  <c r="AX932" i="24"/>
  <c r="AX129" i="24"/>
  <c r="AX1290" i="24"/>
  <c r="AX2355" i="24"/>
  <c r="AX2388" i="24"/>
  <c r="AX2331" i="24"/>
  <c r="AX62" i="24"/>
  <c r="AX919" i="24"/>
  <c r="AX1963" i="24"/>
  <c r="AX2241" i="24"/>
  <c r="AX1862" i="24"/>
  <c r="AX1974" i="24"/>
  <c r="AX1920" i="24"/>
  <c r="AX2202" i="24"/>
  <c r="AX2329" i="24"/>
  <c r="AX1983" i="24"/>
  <c r="AX2004" i="24"/>
  <c r="AX2203" i="24"/>
  <c r="AX2031" i="24"/>
  <c r="AX2328" i="24"/>
  <c r="AX1921" i="24"/>
  <c r="AX2017" i="24"/>
  <c r="AX2094" i="24"/>
  <c r="AX2269" i="24"/>
  <c r="AX1939" i="24"/>
  <c r="AX2066" i="24"/>
  <c r="AX2044" i="24"/>
  <c r="AX2365" i="24"/>
  <c r="AX2327" i="24"/>
  <c r="AX1100" i="24"/>
  <c r="AX2478" i="24"/>
  <c r="AX1660" i="24"/>
  <c r="AX2524" i="24"/>
  <c r="AX1710" i="24"/>
  <c r="AX2490" i="24"/>
  <c r="AX2134" i="24"/>
  <c r="AX2113" i="24"/>
  <c r="AX2149" i="24"/>
  <c r="AX2306" i="24"/>
  <c r="AX2357" i="24"/>
  <c r="AX2395" i="24"/>
  <c r="AX1929" i="24"/>
  <c r="AX2316" i="24"/>
  <c r="AX2399" i="24"/>
  <c r="AX1997" i="24"/>
  <c r="AX299" i="24"/>
  <c r="AX2305" i="24"/>
  <c r="AX1930" i="24"/>
  <c r="AX1912" i="24"/>
  <c r="AX2298" i="24"/>
  <c r="AX2019" i="24"/>
  <c r="AX1863" i="24"/>
  <c r="AX2271" i="24"/>
  <c r="AX2300" i="24"/>
  <c r="AX2005" i="24"/>
  <c r="AX2437" i="24"/>
  <c r="AX2367" i="24"/>
  <c r="AX1864" i="24"/>
  <c r="AX2204" i="24"/>
  <c r="AX2297" i="24"/>
  <c r="AX2077" i="24"/>
  <c r="AX2319" i="24"/>
  <c r="AX1724" i="24"/>
  <c r="AX1407" i="24"/>
  <c r="AX2332" i="24"/>
  <c r="AX1293" i="24"/>
  <c r="AX2464" i="24"/>
  <c r="AX971" i="24"/>
  <c r="AX2463" i="24"/>
  <c r="AX1110" i="24"/>
  <c r="AX2156" i="24"/>
  <c r="AX1139" i="24"/>
  <c r="AX1338" i="24"/>
  <c r="AX1339" i="24"/>
  <c r="AX369" i="24"/>
  <c r="AX370" i="24"/>
  <c r="AX1340" i="24"/>
  <c r="AX371" i="24"/>
  <c r="AX1288" i="24"/>
  <c r="AX241" i="24"/>
  <c r="AX1286" i="24"/>
  <c r="AX254" i="24"/>
  <c r="AX2535" i="24"/>
  <c r="AX2112" i="24"/>
  <c r="AX1970" i="24"/>
  <c r="AX2036" i="24"/>
  <c r="AX1956" i="24"/>
  <c r="AX2359" i="24"/>
  <c r="AX484" i="24"/>
  <c r="AX2021" i="24"/>
  <c r="AX2245" i="24"/>
  <c r="AX1873" i="24"/>
  <c r="AX2135" i="24"/>
  <c r="AX1394" i="24"/>
  <c r="AX2137" i="24"/>
  <c r="AX13" i="24"/>
  <c r="AX1742" i="24"/>
  <c r="AX137" i="24"/>
  <c r="AX228" i="24"/>
  <c r="AX314" i="24"/>
  <c r="AX390" i="24"/>
  <c r="AX589" i="24"/>
  <c r="AX604" i="24"/>
  <c r="AX605" i="24"/>
  <c r="AX606" i="24"/>
  <c r="AX607" i="24"/>
  <c r="AX608" i="24"/>
  <c r="AX609" i="24"/>
  <c r="AX610" i="24"/>
  <c r="AX611" i="24"/>
  <c r="AX612" i="24"/>
  <c r="AX613" i="24"/>
  <c r="AX590" i="24"/>
  <c r="AX614" i="24"/>
  <c r="AX615" i="24"/>
  <c r="AX616" i="24"/>
  <c r="AX934" i="24"/>
  <c r="AX1235" i="24"/>
  <c r="AX1230" i="24"/>
  <c r="AX936" i="24"/>
  <c r="AX297" i="24"/>
  <c r="AX488" i="24"/>
  <c r="AX489" i="24"/>
  <c r="AX490" i="24"/>
  <c r="AX491" i="24"/>
  <c r="AX1395" i="24"/>
  <c r="AX492" i="24"/>
  <c r="AX493" i="24"/>
  <c r="AX494" i="24"/>
  <c r="AX495" i="24"/>
  <c r="AX496" i="24"/>
  <c r="AX497" i="24"/>
  <c r="AX498" i="24"/>
  <c r="AX499" i="24"/>
  <c r="AX500" i="24"/>
  <c r="AX501" i="24"/>
  <c r="AX1276" i="24"/>
  <c r="AX199" i="24"/>
  <c r="AX337" i="24"/>
  <c r="AX2193" i="24"/>
  <c r="AX138" i="24"/>
  <c r="AX951" i="24"/>
  <c r="AX1925" i="24"/>
  <c r="AX2335" i="24"/>
  <c r="AX1550" i="24"/>
  <c r="AX2505" i="24"/>
  <c r="AX699" i="24"/>
  <c r="AX1889" i="24"/>
  <c r="AX1551" i="24"/>
  <c r="AX1358" i="24"/>
  <c r="AX2157" i="24"/>
  <c r="AX2097" i="24"/>
  <c r="AX826" i="24"/>
  <c r="AX1196" i="24"/>
  <c r="AX81" i="24"/>
  <c r="AX298" i="24"/>
  <c r="AX503" i="24"/>
  <c r="AX1404" i="24"/>
  <c r="AX700" i="24"/>
  <c r="AX504" i="24"/>
  <c r="AX701" i="24"/>
  <c r="AX505" i="24"/>
  <c r="AX1405" i="24"/>
  <c r="AX1552" i="24"/>
  <c r="AX1553" i="24"/>
  <c r="AX506" i="24"/>
  <c r="AX702" i="24"/>
  <c r="AX507" i="24"/>
  <c r="AX1554" i="24"/>
  <c r="AX508" i="24"/>
  <c r="AX1351" i="24"/>
  <c r="AX910" i="24"/>
  <c r="AX828" i="24"/>
  <c r="AX2158" i="24"/>
  <c r="AX1105" i="24"/>
  <c r="AX2053" i="24"/>
  <c r="AX1964" i="24"/>
  <c r="AX2085" i="24"/>
  <c r="AX2160" i="24"/>
  <c r="AX2033" i="24"/>
  <c r="AX2261" i="24"/>
  <c r="AX2341" i="24"/>
  <c r="AX1988" i="24"/>
  <c r="AX2260" i="24"/>
  <c r="AX1987" i="24"/>
  <c r="AX1965" i="24"/>
  <c r="AX2047" i="24"/>
  <c r="AX2059" i="24"/>
  <c r="AX2425" i="24"/>
  <c r="AX115" i="24"/>
  <c r="AX703" i="24"/>
  <c r="AX704" i="24"/>
  <c r="AX705" i="24"/>
  <c r="AX706" i="24"/>
  <c r="AX707" i="24"/>
  <c r="AX708" i="24"/>
  <c r="AX709" i="24"/>
  <c r="AX1215" i="24"/>
  <c r="AX911" i="24"/>
  <c r="AX1198" i="24"/>
  <c r="AX378" i="24"/>
  <c r="AX379" i="24"/>
  <c r="AX1352" i="24"/>
  <c r="AX380" i="24"/>
  <c r="AX381" i="24"/>
  <c r="AX382" i="24"/>
  <c r="AX1353" i="24"/>
  <c r="AX383" i="24"/>
  <c r="AX384" i="24"/>
  <c r="AX1355" i="24"/>
  <c r="AX1334" i="24"/>
  <c r="AX255" i="24"/>
  <c r="AX206" i="24"/>
  <c r="AX1102" i="24"/>
  <c r="AX1945" i="24"/>
  <c r="AX642" i="24"/>
  <c r="AX2092" i="24"/>
  <c r="AX1218" i="24"/>
  <c r="AX1166" i="24"/>
  <c r="AX68" i="24"/>
  <c r="AX592" i="24"/>
  <c r="AX593" i="24"/>
  <c r="AX594" i="24"/>
  <c r="AX595" i="24"/>
  <c r="AX596" i="24"/>
  <c r="AX597" i="24"/>
  <c r="AX598" i="24"/>
  <c r="AX599" i="24"/>
  <c r="AX600" i="24"/>
  <c r="AX601" i="24"/>
  <c r="AX602" i="24"/>
  <c r="AX182" i="24"/>
  <c r="AX2522" i="24"/>
  <c r="AX2035" i="24"/>
  <c r="AX1260" i="24"/>
  <c r="AX1202" i="24"/>
  <c r="AX1323" i="24"/>
  <c r="AX320" i="24"/>
  <c r="AX1771" i="24"/>
  <c r="AX414" i="24"/>
  <c r="AX1364" i="24"/>
  <c r="AX415" i="24"/>
  <c r="AX1366" i="24"/>
  <c r="AX416" i="24"/>
  <c r="AX417" i="24"/>
  <c r="AX1367" i="24"/>
  <c r="AX207" i="24"/>
  <c r="AX208" i="24"/>
  <c r="AX2123" i="24"/>
  <c r="AX2369" i="24"/>
  <c r="AX1998" i="24"/>
  <c r="AX2099" i="24"/>
  <c r="AX237" i="24"/>
  <c r="AX1906" i="24"/>
  <c r="AX2288" i="24"/>
  <c r="AX2120" i="24"/>
  <c r="AX1861" i="24"/>
  <c r="AX2477" i="24"/>
  <c r="AX1396" i="24"/>
  <c r="AX2049" i="24"/>
  <c r="AX1880" i="24"/>
  <c r="AX893" i="24"/>
  <c r="AX1682" i="24"/>
  <c r="AX1760" i="24"/>
  <c r="AX1322" i="24"/>
  <c r="AX570" i="24"/>
  <c r="AX1231" i="24"/>
  <c r="AX571" i="24"/>
  <c r="AX572" i="24"/>
  <c r="AX573" i="24"/>
  <c r="AX574" i="24"/>
  <c r="AX575" i="24"/>
  <c r="AX200" i="24"/>
  <c r="AX104" i="24"/>
  <c r="AX47" i="24"/>
  <c r="AX877" i="24"/>
  <c r="AX230" i="24"/>
  <c r="AX1157" i="24"/>
  <c r="AX329" i="24"/>
  <c r="AX1359" i="24"/>
  <c r="AX387" i="24"/>
  <c r="AX1360" i="24"/>
  <c r="AX1361" i="24"/>
  <c r="AX1274" i="24"/>
  <c r="AX388" i="24"/>
  <c r="AX389" i="24"/>
  <c r="AX1362" i="24"/>
  <c r="AX714" i="24"/>
  <c r="AX585" i="24"/>
  <c r="AX586" i="24"/>
  <c r="AX1474" i="24"/>
  <c r="AX587" i="24"/>
  <c r="AX588" i="24"/>
  <c r="AX106" i="24"/>
  <c r="AX108" i="24"/>
  <c r="AX1757" i="24"/>
  <c r="AX667" i="24"/>
  <c r="AX668" i="24"/>
  <c r="AX669" i="24"/>
  <c r="AX1528" i="24"/>
  <c r="AX670" i="24"/>
  <c r="AX671" i="24"/>
  <c r="AX11" i="24"/>
  <c r="AX672" i="24"/>
  <c r="AX1529" i="24"/>
  <c r="AX1530" i="24"/>
  <c r="AX1152" i="24"/>
  <c r="AX1153" i="24"/>
  <c r="AX23" i="24"/>
  <c r="AX232" i="24"/>
  <c r="AX579" i="24"/>
  <c r="AX580" i="24"/>
  <c r="AX581" i="24"/>
  <c r="AX582" i="24"/>
  <c r="AX583" i="24"/>
  <c r="AX584" i="24"/>
  <c r="AX1473" i="24"/>
  <c r="AX1683" i="24"/>
  <c r="AX824" i="24"/>
  <c r="AX1641" i="24"/>
  <c r="AX1934" i="24"/>
  <c r="AX1642" i="24"/>
  <c r="AX1643" i="24"/>
  <c r="AX806" i="24"/>
  <c r="AX807" i="24"/>
  <c r="AX1644" i="24"/>
  <c r="AX48" i="24"/>
  <c r="AX1137" i="24"/>
  <c r="AX1138" i="24"/>
  <c r="AX49" i="24"/>
  <c r="AX2448" i="24"/>
  <c r="AX323" i="24"/>
  <c r="AX324" i="24"/>
  <c r="AX1200" i="24"/>
  <c r="AX235" i="24"/>
  <c r="AX122" i="24"/>
  <c r="AX1201" i="24"/>
  <c r="AX849" i="24"/>
  <c r="AX1664" i="24"/>
  <c r="AX850" i="24"/>
  <c r="AX851" i="24"/>
  <c r="AX852" i="24"/>
  <c r="AX1665" i="24"/>
  <c r="AX1666" i="24"/>
  <c r="AX1667" i="24"/>
  <c r="AX853" i="24"/>
  <c r="AX1668" i="24"/>
  <c r="AX854" i="24"/>
  <c r="AX855" i="24"/>
  <c r="AX856" i="24"/>
  <c r="AX857" i="24"/>
  <c r="AX858" i="24"/>
  <c r="AX1669" i="24"/>
  <c r="AX859" i="24"/>
  <c r="AX860" i="24"/>
  <c r="AX861" i="24"/>
  <c r="AX862" i="24"/>
  <c r="AX1670" i="24"/>
  <c r="AX1671" i="24"/>
  <c r="AX863" i="24"/>
  <c r="AX864" i="24"/>
  <c r="AX140" i="24"/>
  <c r="AX141" i="24"/>
  <c r="AX1207" i="24"/>
  <c r="AX2386" i="24"/>
  <c r="AX2398" i="24"/>
  <c r="AX2208" i="24"/>
  <c r="AX1940" i="24"/>
  <c r="AX1796" i="24"/>
  <c r="AX2345" i="24"/>
  <c r="AX2284" i="24"/>
  <c r="AX2397" i="24"/>
  <c r="AX2358" i="24"/>
  <c r="AX67" i="24"/>
  <c r="AX167" i="24"/>
  <c r="AX1219" i="24"/>
  <c r="AX168" i="24"/>
  <c r="AX169" i="24"/>
  <c r="AX170" i="24"/>
  <c r="AX171" i="24"/>
  <c r="AX172" i="24"/>
  <c r="AX173" i="24"/>
  <c r="AX2368" i="24"/>
  <c r="AX2185" i="24"/>
  <c r="AX2374" i="24"/>
  <c r="AX2250" i="24"/>
  <c r="AX2197" i="24"/>
  <c r="AX1959" i="24"/>
  <c r="AX2043" i="24"/>
  <c r="AX2267" i="24"/>
  <c r="AX1859" i="24"/>
  <c r="AX1291" i="24"/>
  <c r="AX1860" i="24"/>
  <c r="AX2268" i="24"/>
  <c r="AX2171" i="24"/>
  <c r="AX2375" i="24"/>
  <c r="AX2029" i="24"/>
  <c r="AX2143" i="24"/>
  <c r="AX2238" i="24"/>
  <c r="AX2056" i="24"/>
  <c r="AX2215" i="24"/>
  <c r="AX2401" i="24"/>
  <c r="AX2383" i="24"/>
  <c r="AX2002" i="24"/>
  <c r="AX2011" i="24"/>
  <c r="AX2105" i="24"/>
  <c r="AX2118" i="24"/>
  <c r="AX1935" i="24"/>
  <c r="AX2228" i="24"/>
  <c r="AX2405" i="24"/>
  <c r="AX2296" i="24"/>
  <c r="AX2372" i="24"/>
  <c r="AX2402" i="24"/>
  <c r="AX2168" i="24"/>
  <c r="AX2039" i="24"/>
  <c r="AX2190" i="24"/>
  <c r="AX2014" i="24"/>
  <c r="AX2003" i="24"/>
  <c r="AX2373" i="24"/>
  <c r="AX2074" i="24"/>
  <c r="AX2174" i="24"/>
  <c r="AX2030" i="24"/>
  <c r="AX2141" i="24"/>
  <c r="AX2184" i="24"/>
  <c r="AX2324" i="24"/>
  <c r="AX2073" i="24"/>
  <c r="AX2015" i="24"/>
  <c r="AX1158" i="24"/>
  <c r="AX1928" i="24"/>
  <c r="AX2199" i="24"/>
  <c r="AX1981" i="24"/>
  <c r="AX2172" i="24"/>
  <c r="AX2393" i="24"/>
  <c r="AX2230" i="24"/>
  <c r="AX2436" i="24"/>
  <c r="AX2351" i="24"/>
  <c r="AX2400" i="24"/>
  <c r="AX2314" i="24"/>
  <c r="AX2072" i="24"/>
  <c r="AX2063" i="24"/>
  <c r="AX2070" i="24"/>
  <c r="AX2114" i="24"/>
  <c r="AX1994" i="24"/>
  <c r="AX2041" i="24"/>
  <c r="AX2142" i="24"/>
  <c r="AX2343" i="24"/>
  <c r="AX2130" i="24"/>
  <c r="AX2404" i="24"/>
  <c r="AX2443" i="24"/>
  <c r="AX1976" i="24"/>
  <c r="AX2198" i="24"/>
  <c r="AX1973" i="24"/>
  <c r="AX2173" i="24"/>
  <c r="AX1857" i="24"/>
  <c r="AX2140" i="24"/>
  <c r="AX2213" i="24"/>
  <c r="AX2040" i="24"/>
  <c r="AX2001" i="24"/>
  <c r="AX2403" i="24"/>
  <c r="AX148" i="24"/>
  <c r="AX149" i="24"/>
  <c r="AX1214" i="24"/>
  <c r="AX150" i="24"/>
  <c r="AX151" i="24"/>
  <c r="AX268" i="24"/>
  <c r="AX269" i="24"/>
  <c r="AX270" i="24"/>
  <c r="AX271" i="24"/>
  <c r="AX272" i="24"/>
  <c r="AX273" i="24"/>
  <c r="AX274" i="24"/>
  <c r="AX1294" i="24"/>
  <c r="AX266" i="24"/>
  <c r="AX275" i="24"/>
  <c r="AX276" i="24"/>
  <c r="AX277" i="24"/>
  <c r="AX278" i="24"/>
  <c r="AX279" i="24"/>
  <c r="AX280" i="24"/>
  <c r="AX281" i="24"/>
  <c r="AX282" i="24"/>
  <c r="AX283" i="24"/>
  <c r="AX284" i="24"/>
  <c r="AX285" i="24"/>
  <c r="AX1295" i="24"/>
  <c r="AX286" i="24"/>
  <c r="AX287" i="24"/>
  <c r="AX288" i="24"/>
  <c r="AX289" i="24"/>
  <c r="AX1296" i="24"/>
  <c r="AX290" i="24"/>
  <c r="AX291" i="24"/>
  <c r="AX292" i="24"/>
  <c r="AX1297" i="24"/>
  <c r="AX293" i="24"/>
  <c r="AX294" i="24"/>
  <c r="AX2162" i="24"/>
  <c r="AX2440" i="24"/>
  <c r="AX931" i="24"/>
  <c r="AX110" i="24"/>
  <c r="AX111" i="24"/>
  <c r="AX1722" i="24"/>
  <c r="AX1192" i="24"/>
  <c r="AX1737" i="24"/>
  <c r="AX112" i="24"/>
  <c r="AX2510" i="24"/>
  <c r="AX2485" i="24"/>
  <c r="AX123" i="24"/>
  <c r="AX124" i="24"/>
  <c r="AX125" i="24"/>
  <c r="AX126" i="24"/>
  <c r="AX127" i="24"/>
  <c r="AX128" i="24"/>
  <c r="AX866" i="24"/>
  <c r="AX961" i="24"/>
  <c r="AX1675" i="24"/>
  <c r="AX1676" i="24"/>
  <c r="AX1764" i="24"/>
  <c r="AX929" i="24"/>
  <c r="AX930" i="24"/>
  <c r="AX1167" i="24"/>
  <c r="AX937" i="24"/>
  <c r="AX1168" i="24"/>
  <c r="AX84" i="24"/>
  <c r="AX1169" i="24"/>
  <c r="AX85" i="24"/>
  <c r="AX1170" i="24"/>
  <c r="AX1237" i="24"/>
  <c r="AX86" i="24"/>
  <c r="AX87" i="24"/>
  <c r="AX88" i="24"/>
  <c r="AX1171" i="24"/>
  <c r="AX89" i="24"/>
  <c r="AX938" i="24"/>
  <c r="AX1172" i="24"/>
  <c r="AX939" i="24"/>
  <c r="AX1173" i="24"/>
  <c r="AX1174" i="24"/>
  <c r="AX90" i="24"/>
  <c r="AX1175" i="24"/>
  <c r="AX196" i="24"/>
  <c r="AX1176" i="24"/>
  <c r="AX91" i="24"/>
  <c r="AX197" i="24"/>
  <c r="AX940" i="24"/>
  <c r="AX183" i="24"/>
  <c r="AX92" i="24"/>
  <c r="AX1236" i="24"/>
  <c r="AX1238" i="24"/>
  <c r="AX93" i="24"/>
  <c r="AX1211" i="24"/>
  <c r="AX94" i="24"/>
  <c r="AX95" i="24"/>
  <c r="AX1178" i="24"/>
  <c r="AX96" i="24"/>
  <c r="AX1179" i="24"/>
  <c r="AX2447" i="24"/>
  <c r="AX107" i="24"/>
  <c r="AX1188" i="24"/>
  <c r="AX1189" i="24"/>
  <c r="AX1190" i="24"/>
  <c r="AX1733" i="24"/>
  <c r="AX1734" i="24"/>
  <c r="AX926" i="24"/>
  <c r="AX1735" i="24"/>
  <c r="AX1736" i="24"/>
  <c r="AX927" i="24"/>
  <c r="AX14" i="24"/>
  <c r="AX1893" i="24"/>
  <c r="AX189" i="24"/>
  <c r="AX1244" i="24"/>
  <c r="AX1245" i="24"/>
  <c r="AX1246" i="24"/>
  <c r="AX1010" i="24"/>
  <c r="AX1378" i="24"/>
  <c r="AX1819" i="24"/>
  <c r="AX1820" i="24"/>
  <c r="AX1821" i="24"/>
  <c r="AX1011" i="24"/>
  <c r="AX1012" i="24"/>
  <c r="AX1013" i="24"/>
  <c r="AX1822" i="24"/>
  <c r="AX1014" i="24"/>
  <c r="AX1015" i="24"/>
  <c r="AX1823" i="24"/>
  <c r="AX1016" i="24"/>
  <c r="AX1017" i="24"/>
  <c r="AX1018" i="24"/>
  <c r="AX1019" i="24"/>
  <c r="AX1020" i="24"/>
  <c r="AX1021" i="24"/>
  <c r="AX1022" i="24"/>
  <c r="AX1023" i="24"/>
  <c r="AX1024" i="24"/>
  <c r="AX1025" i="24"/>
  <c r="AX1026" i="24"/>
  <c r="AX1824" i="24"/>
  <c r="AX1825" i="24"/>
  <c r="AX1027" i="24"/>
  <c r="AX1826" i="24"/>
  <c r="AX1028" i="24"/>
  <c r="AX1029" i="24"/>
  <c r="AX1827" i="24"/>
  <c r="AX419" i="24"/>
  <c r="AX1030" i="24"/>
  <c r="AX1828" i="24"/>
  <c r="AX1031" i="24"/>
  <c r="AX1032" i="24"/>
  <c r="AX1829" i="24"/>
  <c r="AX1033" i="24"/>
  <c r="AX1034" i="24"/>
  <c r="AX1830" i="24"/>
  <c r="AX1035" i="24"/>
  <c r="AX1036" i="24"/>
  <c r="AX1037" i="24"/>
  <c r="AX1831" i="24"/>
  <c r="AX1038" i="24"/>
  <c r="AX1832" i="24"/>
  <c r="AX1833" i="24"/>
  <c r="AX1039" i="24"/>
  <c r="AX1040" i="24"/>
  <c r="AX1041" i="24"/>
  <c r="AX1834" i="24"/>
  <c r="AX1042" i="24"/>
  <c r="AX1043" i="24"/>
  <c r="AX2471" i="24"/>
  <c r="AX1835" i="24"/>
  <c r="AX1044" i="24"/>
  <c r="AX1045" i="24"/>
  <c r="AX1046" i="24"/>
  <c r="AX1047" i="24"/>
  <c r="AX1836" i="24"/>
  <c r="AX1837" i="24"/>
  <c r="AX1048" i="24"/>
  <c r="AX1049" i="24"/>
  <c r="AX2472" i="24"/>
  <c r="AX1838" i="24"/>
  <c r="AX1050" i="24"/>
  <c r="AX1051" i="24"/>
  <c r="AX1052" i="24"/>
  <c r="AX1053" i="24"/>
  <c r="AX1054" i="24"/>
  <c r="AX1055" i="24"/>
  <c r="AX1056" i="24"/>
  <c r="AX1057" i="24"/>
  <c r="AX1058" i="24"/>
  <c r="AX1059" i="24"/>
  <c r="AX1060" i="24"/>
  <c r="AX1061" i="24"/>
  <c r="AX1062" i="24"/>
  <c r="AX1063" i="24"/>
  <c r="AX1839" i="24"/>
  <c r="AX1064" i="24"/>
  <c r="AX1065" i="24"/>
  <c r="AX1840" i="24"/>
  <c r="AX1066" i="24"/>
  <c r="AX1067" i="24"/>
  <c r="AX1068" i="24"/>
  <c r="AX1069" i="24"/>
  <c r="AX1070" i="24"/>
  <c r="AX1071" i="24"/>
  <c r="AX1842" i="24"/>
  <c r="AX1072" i="24"/>
  <c r="AX1073" i="24"/>
  <c r="AX1074" i="24"/>
  <c r="AX1075" i="24"/>
  <c r="AX1076" i="24"/>
  <c r="AX1408" i="24"/>
  <c r="AX1077" i="24"/>
  <c r="AX1078" i="24"/>
  <c r="AX1079" i="24"/>
  <c r="AX1080" i="24"/>
  <c r="AX1081" i="24"/>
  <c r="AX1082" i="24"/>
  <c r="AX1083" i="24"/>
  <c r="AX1084" i="24"/>
  <c r="AX1085" i="24"/>
  <c r="AX1086" i="24"/>
  <c r="AX1087" i="24"/>
  <c r="AX1088" i="24"/>
  <c r="AX1843" i="24"/>
  <c r="AX1661" i="24"/>
  <c r="AX2291" i="24"/>
  <c r="AX2257" i="24"/>
  <c r="AX2432" i="24"/>
  <c r="AX2080" i="24"/>
  <c r="AX2392" i="24"/>
  <c r="AX2308" i="24"/>
  <c r="AX2243" i="24"/>
  <c r="AX1923" i="24"/>
  <c r="AX2391" i="24"/>
  <c r="AX1951" i="24"/>
  <c r="AX2348" i="24"/>
  <c r="AX2169" i="24"/>
  <c r="AX1961" i="24"/>
  <c r="AX1866" i="24"/>
  <c r="AX2330" i="24"/>
  <c r="AX1347" i="24"/>
  <c r="AX2121" i="24"/>
  <c r="AX1868" i="24"/>
  <c r="AX2299" i="24"/>
  <c r="AX2107" i="24"/>
  <c r="AX1867" i="24"/>
  <c r="AX2205" i="24"/>
  <c r="AX2281" i="24"/>
  <c r="AX928" i="24"/>
  <c r="AX131" i="24"/>
  <c r="AX132" i="24"/>
  <c r="AX133" i="24"/>
  <c r="AX134" i="24"/>
  <c r="AX1203" i="24"/>
  <c r="AX135" i="24"/>
  <c r="AX1204" i="24"/>
  <c r="AX136" i="24"/>
  <c r="AX1205" i="24"/>
  <c r="AX1206" i="24"/>
  <c r="AX1134" i="24"/>
  <c r="AX37" i="24"/>
  <c r="AX38" i="24"/>
  <c r="AX39" i="24"/>
  <c r="AX40" i="24"/>
  <c r="AX41" i="24"/>
  <c r="AX42" i="24"/>
  <c r="AX43" i="24"/>
  <c r="AX44" i="24"/>
  <c r="AX2050" i="24"/>
  <c r="AX2148" i="24"/>
  <c r="AX2147" i="24"/>
  <c r="AX2064" i="24"/>
  <c r="AX2438" i="24"/>
  <c r="AX1890" i="24"/>
  <c r="AX2253" i="24"/>
  <c r="AX2409" i="24"/>
  <c r="AX2200" i="24"/>
  <c r="AX2352" i="24"/>
  <c r="AX1984" i="24"/>
  <c r="AX2431" i="24"/>
  <c r="AX2304" i="24"/>
  <c r="AX2270" i="24"/>
  <c r="AX2065" i="24"/>
  <c r="AX2379" i="24"/>
  <c r="AX2338" i="24"/>
  <c r="AX2339" i="24"/>
  <c r="AX2201" i="24"/>
  <c r="AX2280" i="24"/>
  <c r="AX1753" i="24"/>
  <c r="AX2091" i="24"/>
  <c r="AX2242" i="24"/>
  <c r="AX2354" i="24"/>
  <c r="AX2442" i="24"/>
  <c r="AX2095" i="24"/>
  <c r="AX2290" i="24"/>
  <c r="AX2439" i="24"/>
  <c r="AX2396" i="24"/>
  <c r="AX2413" i="24"/>
  <c r="AX2254" i="24"/>
  <c r="AX2289" i="24"/>
  <c r="AX2255" i="24"/>
  <c r="AX2411" i="24"/>
  <c r="AX2410" i="24"/>
  <c r="AX2360" i="24"/>
  <c r="AX1121" i="24"/>
  <c r="AX24" i="24"/>
  <c r="AX25" i="24"/>
  <c r="AX26" i="24"/>
  <c r="AX27" i="24"/>
  <c r="AX1122" i="24"/>
  <c r="AX28" i="24"/>
  <c r="AX1123" i="24"/>
  <c r="AX1124" i="24"/>
  <c r="AX29" i="24"/>
  <c r="AX1125" i="24"/>
  <c r="AX1126" i="24"/>
  <c r="AX1127" i="24"/>
  <c r="AX30" i="24"/>
  <c r="AX31" i="24"/>
  <c r="AX1128" i="24"/>
  <c r="AX32" i="24"/>
  <c r="AX33" i="24"/>
  <c r="AX1129" i="24"/>
  <c r="AX1409" i="24"/>
  <c r="AX34" i="24"/>
  <c r="AX2102" i="24"/>
  <c r="AX2222" i="24"/>
  <c r="AX2521" i="24"/>
  <c r="AX2520" i="24"/>
  <c r="AX2479" i="24"/>
  <c r="AX2022" i="24"/>
  <c r="AX2258" i="24"/>
  <c r="AX2083" i="24"/>
  <c r="AX2259" i="24"/>
  <c r="AX812" i="24"/>
  <c r="AX813" i="24"/>
  <c r="AX339" i="24"/>
  <c r="AX1646" i="24"/>
  <c r="AX340" i="24"/>
  <c r="AX814" i="24"/>
  <c r="AX815" i="24"/>
  <c r="AX1647" i="24"/>
  <c r="AX816" i="24"/>
  <c r="AX817" i="24"/>
  <c r="AX818" i="24"/>
  <c r="AX1265" i="24"/>
  <c r="AX819" i="24"/>
  <c r="AX820" i="24"/>
  <c r="AX821" i="24"/>
  <c r="AX822" i="24"/>
  <c r="AX216" i="24"/>
  <c r="AX217" i="24"/>
  <c r="AX218" i="24"/>
  <c r="AX1216" i="24"/>
  <c r="AX219" i="24"/>
  <c r="AX220" i="24"/>
  <c r="AX221" i="24"/>
  <c r="AX222" i="24"/>
  <c r="AX223" i="24"/>
  <c r="AX224" i="24"/>
  <c r="AX1253" i="24"/>
  <c r="AX225" i="24"/>
  <c r="AX226" i="24"/>
  <c r="AX227" i="24"/>
  <c r="AX2496" i="24"/>
  <c r="AX2536" i="24"/>
  <c r="AX2088" i="24"/>
  <c r="AX1098" i="24"/>
  <c r="AX947" i="24"/>
  <c r="AX181" i="24"/>
  <c r="AX2385" i="24"/>
  <c r="AX2057" i="24"/>
  <c r="AX948" i="24"/>
  <c r="AX1257" i="24"/>
  <c r="AX2461" i="24"/>
  <c r="AX949" i="24"/>
  <c r="AX1756" i="24"/>
  <c r="AX2462" i="24"/>
  <c r="AX1258" i="24"/>
  <c r="AX233" i="24"/>
  <c r="AX2098" i="24"/>
  <c r="AX1410" i="24"/>
  <c r="AX1953" i="24"/>
  <c r="AX2161" i="24"/>
  <c r="AX2058" i="24"/>
  <c r="AX1875" i="24"/>
  <c r="AX234" i="24"/>
  <c r="AX1876" i="24"/>
  <c r="AX1874" i="24"/>
  <c r="AX2084" i="24"/>
  <c r="AX2292" i="24"/>
  <c r="AX1914" i="24"/>
  <c r="AX2322" i="24"/>
  <c r="AX953" i="24"/>
  <c r="AX954" i="24"/>
  <c r="AX955" i="24"/>
  <c r="AX956" i="24"/>
  <c r="AX957" i="24"/>
  <c r="AX958" i="24"/>
  <c r="AX1762" i="24"/>
  <c r="AX1411" i="24"/>
  <c r="AX959" i="24"/>
  <c r="AX50" i="24"/>
  <c r="AX1143" i="24"/>
  <c r="AX1144" i="24"/>
  <c r="AX51" i="24"/>
  <c r="AX52" i="24"/>
  <c r="AX53" i="24"/>
  <c r="AX54" i="24"/>
  <c r="AX55" i="24"/>
  <c r="AX56" i="24"/>
  <c r="AX1145" i="24"/>
  <c r="AX57" i="24"/>
  <c r="AX58" i="24"/>
  <c r="AX59" i="24"/>
  <c r="AX1146" i="24"/>
  <c r="AX60" i="24"/>
  <c r="AX1147" i="24"/>
  <c r="AX1148" i="24"/>
  <c r="AX1149" i="24"/>
  <c r="AX1150" i="24"/>
  <c r="AX1902" i="24"/>
  <c r="AX1933" i="24"/>
  <c r="AX2129" i="24"/>
  <c r="AX349" i="24"/>
  <c r="AX350" i="24"/>
  <c r="AX351" i="24"/>
  <c r="AX352" i="24"/>
  <c r="AX353" i="24"/>
  <c r="AX354" i="24"/>
  <c r="AX355" i="24"/>
  <c r="AX356" i="24"/>
  <c r="AX2424" i="24"/>
  <c r="AX2506" i="24"/>
  <c r="AX1313" i="24"/>
  <c r="AX2389" i="24"/>
  <c r="AX2163" i="24"/>
  <c r="AX97" i="24"/>
  <c r="AX98" i="24"/>
  <c r="AX99" i="24"/>
  <c r="AX1180" i="24"/>
  <c r="AX1181" i="24"/>
  <c r="AX100" i="24"/>
  <c r="AX1182" i="24"/>
  <c r="AX101" i="24"/>
  <c r="AX2034" i="24"/>
  <c r="AX1877" i="24"/>
  <c r="AX2252" i="24"/>
  <c r="AX2126" i="24"/>
  <c r="AX300" i="24"/>
  <c r="AX301" i="24"/>
  <c r="AX302" i="24"/>
  <c r="AX1305" i="24"/>
  <c r="AX303" i="24"/>
  <c r="AX1306" i="24"/>
  <c r="AX1307" i="24"/>
  <c r="AX304" i="24"/>
  <c r="AX1308" i="24"/>
  <c r="AX305" i="24"/>
  <c r="AX306" i="24"/>
  <c r="AX307" i="24"/>
  <c r="AX308" i="24"/>
  <c r="AX309" i="24"/>
  <c r="AX310" i="24"/>
  <c r="AX311" i="24"/>
  <c r="AX1309" i="24"/>
  <c r="AX312" i="24"/>
  <c r="AX313" i="24"/>
  <c r="AX1310" i="24"/>
  <c r="AX1311" i="24"/>
  <c r="AX69" i="24"/>
  <c r="AX70" i="24"/>
  <c r="AX71" i="24"/>
  <c r="AX72" i="24"/>
  <c r="AX73" i="24"/>
  <c r="AX74" i="24"/>
  <c r="AX75" i="24"/>
  <c r="AX76" i="24"/>
  <c r="AX1159" i="24"/>
  <c r="AX968" i="24"/>
  <c r="AX969" i="24"/>
  <c r="AX1324" i="24"/>
  <c r="AX1325" i="24"/>
  <c r="AX1326" i="24"/>
  <c r="AX1327" i="24"/>
  <c r="AX915" i="24"/>
  <c r="AX1713" i="24"/>
  <c r="AX1714" i="24"/>
  <c r="AX1715" i="24"/>
  <c r="AX1716" i="24"/>
  <c r="AX1717" i="24"/>
  <c r="AX916" i="24"/>
  <c r="AX917" i="24"/>
  <c r="AX918" i="24"/>
  <c r="AX1718" i="24"/>
  <c r="AX332" i="24"/>
  <c r="AX333" i="24"/>
  <c r="AX1847" i="24"/>
  <c r="AX1092" i="24"/>
  <c r="AX1848" i="24"/>
  <c r="AX1093" i="24"/>
  <c r="AX1094" i="24"/>
  <c r="AX1850" i="24"/>
  <c r="AX603" i="24"/>
  <c r="AX1903" i="24"/>
  <c r="AX1853" i="24"/>
  <c r="AX2285" i="24"/>
  <c r="AX1852" i="24"/>
  <c r="AX2054" i="24"/>
  <c r="AX988" i="24"/>
  <c r="AX989" i="24"/>
  <c r="AX990" i="24"/>
  <c r="AX846" i="24"/>
  <c r="AX16" i="24"/>
  <c r="AX1117" i="24"/>
  <c r="AX17" i="24"/>
  <c r="AX1118" i="24"/>
  <c r="AX18" i="24"/>
  <c r="AX19" i="24"/>
  <c r="AX20" i="24"/>
  <c r="AX1314" i="24"/>
  <c r="AX2321" i="24"/>
  <c r="AX1871" i="24"/>
  <c r="AX1335" i="24"/>
  <c r="AX202" i="24"/>
  <c r="AX203" i="24"/>
  <c r="AX1248" i="24"/>
  <c r="AX204" i="24"/>
  <c r="AX205" i="24"/>
  <c r="AX1679" i="24"/>
  <c r="AX868" i="24"/>
  <c r="AX869" i="24"/>
  <c r="AX870" i="24"/>
  <c r="AX1266" i="24"/>
  <c r="AX1316" i="24"/>
  <c r="AX319" i="24"/>
  <c r="AX1317" i="24"/>
  <c r="AX1318" i="24"/>
  <c r="AX2449" i="24"/>
  <c r="AX2419" i="24"/>
  <c r="AX2006" i="24"/>
  <c r="AX1986" i="24"/>
  <c r="AX2274" i="24"/>
  <c r="AX2527" i="24"/>
  <c r="AX2370" i="24"/>
  <c r="AX1222" i="24"/>
  <c r="AX174" i="24"/>
  <c r="AX175" i="24"/>
  <c r="AX176" i="24"/>
  <c r="AX2313" i="24"/>
  <c r="AX2538" i="24"/>
  <c r="AX1106" i="24"/>
  <c r="AX2529" i="24"/>
  <c r="AX1943" i="24"/>
  <c r="AX1884" i="24"/>
  <c r="AX1966" i="24"/>
  <c r="AX1967" i="24"/>
  <c r="AX1267" i="24"/>
  <c r="AX2212" i="24"/>
  <c r="AX2024" i="24"/>
  <c r="AX2068" i="24"/>
  <c r="AX1883" i="24"/>
  <c r="AX2427" i="24"/>
  <c r="AX2025" i="24"/>
  <c r="AX2480" i="24"/>
  <c r="AX2483" i="24"/>
  <c r="AX1910" i="24"/>
  <c r="AX2426" i="24"/>
  <c r="AX2433" i="24"/>
  <c r="AX2301" i="24"/>
  <c r="AX2476" i="24"/>
  <c r="AX2428" i="24"/>
  <c r="AX2509" i="24"/>
  <c r="AX2498" i="24"/>
  <c r="AX1968" i="24"/>
  <c r="AX2511" i="24"/>
  <c r="AX209" i="24"/>
  <c r="AX2539" i="24"/>
  <c r="AX1885" i="24"/>
  <c r="AX2138" i="24"/>
  <c r="AX2500" i="24"/>
  <c r="AX2528" i="24"/>
  <c r="AX2237" i="24"/>
  <c r="AX256" i="24"/>
  <c r="AX257" i="24"/>
  <c r="AX258" i="24"/>
  <c r="AX259" i="24"/>
  <c r="AX260" i="24"/>
  <c r="AX261" i="24"/>
  <c r="AX262" i="24"/>
  <c r="AX263" i="24"/>
  <c r="AX264" i="24"/>
  <c r="AX1726" i="24"/>
  <c r="AX1727" i="24"/>
  <c r="AX1728" i="24"/>
  <c r="AX1730" i="24"/>
  <c r="AX1731" i="24"/>
  <c r="AX898" i="24"/>
  <c r="AX154" i="24"/>
  <c r="AX155" i="24"/>
  <c r="AX2276" i="24"/>
  <c r="AX2350" i="24"/>
  <c r="AX2210" i="24"/>
  <c r="AX2311" i="24"/>
  <c r="AX1743" i="24"/>
  <c r="AX1744" i="24"/>
  <c r="AX943" i="24"/>
  <c r="AX2460" i="24"/>
  <c r="AX865" i="24"/>
  <c r="AX1686" i="24"/>
  <c r="AX1687" i="24"/>
  <c r="AX879" i="24"/>
  <c r="AX1688" i="24"/>
  <c r="AX1689" i="24"/>
  <c r="AX1690" i="24"/>
  <c r="AX1691" i="24"/>
  <c r="AX1692" i="24"/>
  <c r="AX1693" i="24"/>
  <c r="AX1694" i="24"/>
  <c r="AX880" i="24"/>
  <c r="AX881" i="24"/>
  <c r="AX882" i="24"/>
  <c r="AX883" i="24"/>
  <c r="AX884" i="24"/>
  <c r="AX1697" i="24"/>
  <c r="AX1698" i="24"/>
  <c r="AX2456" i="24"/>
  <c r="AX1870" i="24"/>
  <c r="AX2178" i="24"/>
  <c r="AX2122" i="24"/>
  <c r="AX2218" i="24"/>
  <c r="AX899" i="24"/>
  <c r="AX1397" i="24"/>
  <c r="AX900" i="24"/>
  <c r="AX901" i="24"/>
  <c r="AX902" i="24"/>
  <c r="AX903" i="24"/>
  <c r="AX236" i="24"/>
  <c r="AX904" i="24"/>
  <c r="AX1711" i="24"/>
  <c r="AX905" i="24"/>
  <c r="AX906" i="24"/>
  <c r="AX907" i="24"/>
  <c r="AX908" i="24"/>
  <c r="AX909" i="24"/>
  <c r="AX1268" i="24"/>
  <c r="AX1269" i="24"/>
  <c r="AX1270" i="24"/>
  <c r="AX1739" i="24"/>
  <c r="AX1740" i="24"/>
  <c r="AX1741" i="24"/>
  <c r="AX2458" i="24"/>
  <c r="AX2220" i="24"/>
  <c r="AX2192" i="24"/>
  <c r="AX2233" i="24"/>
  <c r="AX2234" i="24"/>
  <c r="AX2086" i="24"/>
  <c r="AX1277" i="24"/>
  <c r="AX145" i="24"/>
  <c r="AX250" i="24"/>
  <c r="AX251" i="24"/>
  <c r="AX252" i="24"/>
  <c r="AX253" i="24"/>
  <c r="AX871" i="24"/>
  <c r="AX1680" i="24"/>
  <c r="AX872" i="24"/>
  <c r="AX873" i="24"/>
  <c r="AX874" i="24"/>
  <c r="AX2256" i="24"/>
  <c r="AX2106" i="24"/>
  <c r="AX2415" i="24"/>
  <c r="AX1908" i="24"/>
  <c r="AX2340" i="24"/>
  <c r="AX2380" i="24"/>
  <c r="AX2225" i="24"/>
  <c r="AX2347" i="24"/>
  <c r="AX1865" i="24"/>
  <c r="AX2272" i="24"/>
  <c r="AX2416" i="24"/>
  <c r="AX2381" i="24"/>
  <c r="AX1949" i="24"/>
  <c r="AX2344" i="24"/>
  <c r="AX2079" i="24"/>
  <c r="AX2206" i="24"/>
  <c r="AX944" i="24"/>
  <c r="AX157" i="24"/>
  <c r="AX158" i="24"/>
  <c r="AX159" i="24"/>
  <c r="AX160" i="24"/>
  <c r="AX161" i="24"/>
  <c r="AX1412" i="24"/>
  <c r="AX1162" i="24"/>
  <c r="AX1163" i="24"/>
  <c r="AX77" i="24"/>
  <c r="AX78" i="24"/>
  <c r="AX79" i="24"/>
  <c r="AX890" i="24"/>
  <c r="AX962" i="24"/>
  <c r="AX1099" i="24"/>
  <c r="AX1844" i="24"/>
  <c r="AX1767" i="24"/>
  <c r="AX963" i="24"/>
  <c r="AX964" i="24"/>
  <c r="AX965" i="24"/>
  <c r="AX1433" i="24"/>
  <c r="AX966" i="24"/>
  <c r="AX1770" i="24"/>
  <c r="AX967" i="24"/>
  <c r="AX2111" i="24"/>
  <c r="AX2530" i="24"/>
  <c r="AX2128" i="24"/>
  <c r="AX2514" i="24"/>
  <c r="AX2484" i="24"/>
  <c r="AX2181" i="24"/>
  <c r="AX2501" i="24"/>
  <c r="AX2278" i="24"/>
  <c r="AX1895" i="24"/>
  <c r="AX1425" i="24"/>
  <c r="AX2495" i="24"/>
  <c r="AX1413" i="24"/>
  <c r="AX2247" i="24"/>
  <c r="AX2293" i="24"/>
  <c r="AX1108" i="24"/>
  <c r="AX1107" i="24"/>
  <c r="AX1969" i="24"/>
  <c r="AX2504" i="24"/>
  <c r="AX64" i="24"/>
  <c r="AX1888" i="24"/>
  <c r="AX2533" i="24"/>
  <c r="AX1886" i="24"/>
  <c r="AX2503" i="24"/>
  <c r="AX2027" i="24"/>
  <c r="AX2069" i="24"/>
  <c r="AX972" i="24"/>
  <c r="AX973" i="24"/>
  <c r="AX974" i="24"/>
  <c r="AX1648" i="24"/>
  <c r="AX1778" i="24"/>
  <c r="AX830" i="24"/>
  <c r="AX831" i="24"/>
  <c r="AX832" i="24"/>
  <c r="AX975" i="24"/>
  <c r="AX1649" i="24"/>
  <c r="AX833" i="24"/>
  <c r="AX834" i="24"/>
  <c r="AX1650" i="24"/>
  <c r="AX1329" i="24"/>
  <c r="AX1779" i="24"/>
  <c r="AX923" i="24"/>
  <c r="AX2465" i="24"/>
  <c r="AX1104" i="24"/>
  <c r="AX1651" i="24"/>
  <c r="AX1780" i="24"/>
  <c r="AX1330" i="24"/>
  <c r="AX1652" i="24"/>
  <c r="AX1653" i="24"/>
  <c r="AX835" i="24"/>
  <c r="AX836" i="24"/>
  <c r="AX1781" i="24"/>
  <c r="AX1782" i="24"/>
  <c r="AX976" i="24"/>
  <c r="AX1654" i="24"/>
  <c r="AX837" i="24"/>
  <c r="AX1783" i="24"/>
  <c r="AX1209" i="24"/>
  <c r="AX838" i="24"/>
  <c r="AX1784" i="24"/>
  <c r="AX977" i="24"/>
  <c r="AX1210" i="24"/>
  <c r="AX1785" i="24"/>
  <c r="AX924" i="24"/>
  <c r="AX2454" i="24"/>
  <c r="AX978" i="24"/>
  <c r="AX1786" i="24"/>
  <c r="AX1787" i="24"/>
  <c r="AX1655" i="24"/>
  <c r="AX2466" i="24"/>
  <c r="AX979" i="24"/>
  <c r="AX839" i="24"/>
  <c r="AX840" i="24"/>
  <c r="F412" i="24"/>
  <c r="AX2455" i="24"/>
  <c r="AX841" i="24"/>
  <c r="AX1278" i="24"/>
  <c r="AX1788" i="24"/>
  <c r="AX980" i="24"/>
  <c r="AX1656" i="24"/>
  <c r="AX842" i="24"/>
  <c r="AX843" i="24"/>
  <c r="AX844" i="24"/>
  <c r="AX1789" i="24"/>
  <c r="AX1657" i="24"/>
  <c r="AX1790" i="24"/>
  <c r="AX1791" i="24"/>
  <c r="AX2467" i="24"/>
  <c r="AX2468" i="24"/>
  <c r="AX981" i="24"/>
  <c r="AX982" i="24"/>
  <c r="AX1658" i="24"/>
  <c r="AX2469" i="24"/>
  <c r="AX1792" i="24"/>
  <c r="AX1426" i="24"/>
  <c r="AX2470" i="24"/>
  <c r="AX983" i="24"/>
  <c r="AX1732" i="24"/>
  <c r="AX1793" i="24"/>
  <c r="AX845" i="24"/>
  <c r="AX1794" i="24"/>
  <c r="AX1659" i="24"/>
  <c r="AX984" i="24"/>
  <c r="AX985" i="24"/>
  <c r="AX986" i="24"/>
  <c r="AX987" i="24"/>
  <c r="AX243" i="24"/>
  <c r="AX244" i="24"/>
  <c r="AX245" i="24"/>
  <c r="AX246" i="24"/>
  <c r="AX2473" i="24"/>
  <c r="AX2333" i="24"/>
  <c r="AX2502" i="24"/>
  <c r="AX2342" i="24"/>
  <c r="AX2087" i="24"/>
  <c r="AX2518" i="24"/>
  <c r="AX1208" i="24"/>
  <c r="AX2482" i="24"/>
  <c r="AX1111" i="24"/>
  <c r="AX178" i="24"/>
  <c r="AX179" i="24"/>
  <c r="AX1112" i="24"/>
  <c r="AX1113" i="24"/>
  <c r="AX180" i="24"/>
  <c r="AX1224" i="24"/>
  <c r="AX1114" i="24"/>
  <c r="AX1948" i="24"/>
  <c r="AX2326" i="24"/>
  <c r="AX2240" i="24"/>
  <c r="AX1922" i="24"/>
  <c r="AX2194" i="24"/>
  <c r="AX1996" i="24"/>
  <c r="AX2016" i="24"/>
  <c r="AX2394" i="24"/>
  <c r="AX2076" i="24"/>
  <c r="AX2346" i="24"/>
  <c r="AX1938" i="24"/>
  <c r="AX2317" i="24"/>
  <c r="AX2408" i="24"/>
  <c r="AX1242" i="24"/>
  <c r="AX1243" i="24"/>
  <c r="AX193" i="24"/>
  <c r="AX194" i="24"/>
  <c r="AX738" i="24"/>
  <c r="AX739" i="24"/>
  <c r="AX80" i="24"/>
  <c r="AX1160" i="24"/>
  <c r="AX2492" i="24"/>
  <c r="AX359" i="24"/>
  <c r="AX1279" i="24"/>
  <c r="AX360" i="24"/>
  <c r="AX1315" i="24"/>
  <c r="AX1747" i="24"/>
  <c r="AX1213" i="24"/>
  <c r="AX2090" i="24"/>
  <c r="AX1130" i="24"/>
  <c r="AX344" i="24"/>
  <c r="AX361" i="24"/>
  <c r="AX362" i="24"/>
  <c r="AX363" i="24"/>
  <c r="AX364" i="24"/>
  <c r="AX1336" i="24"/>
  <c r="AX365" i="24"/>
  <c r="AX366" i="24"/>
  <c r="AX367" i="24"/>
  <c r="AX368" i="24"/>
  <c r="AX2165" i="24"/>
  <c r="AX2082" i="24"/>
  <c r="AX1872" i="24"/>
  <c r="AX12" i="24"/>
  <c r="AX591" i="24"/>
  <c r="AX1249" i="24"/>
  <c r="AX118" i="24"/>
  <c r="AX935" i="24"/>
  <c r="AX945" i="24"/>
  <c r="AX1141" i="24"/>
  <c r="AX1096" i="24"/>
  <c r="AX485" i="24"/>
  <c r="AX486" i="24"/>
  <c r="AX487" i="24"/>
  <c r="AX1725" i="24"/>
  <c r="AX153" i="24"/>
  <c r="AX1752" i="24"/>
  <c r="AX509" i="24"/>
  <c r="AX1089" i="24"/>
  <c r="AX1312" i="24"/>
  <c r="AX649" i="24"/>
  <c r="AX650" i="24"/>
  <c r="AX651" i="24"/>
  <c r="AX1466" i="24"/>
  <c r="AX576" i="24"/>
  <c r="AX142" i="24"/>
  <c r="AX1471" i="24"/>
  <c r="AX577" i="24"/>
  <c r="AX578" i="24"/>
  <c r="AX921" i="24"/>
  <c r="AX1931" i="24"/>
  <c r="AX2108" i="24"/>
  <c r="AX2191" i="24"/>
  <c r="AX2283" i="24"/>
  <c r="AX1869" i="24"/>
  <c r="AX1952" i="24"/>
  <c r="AX1165" i="24"/>
  <c r="AX2096" i="24"/>
  <c r="AX914" i="24"/>
  <c r="AX2235" i="24"/>
  <c r="AX467" i="24"/>
  <c r="AX468" i="24"/>
  <c r="AX187" i="24"/>
  <c r="AX139" i="24"/>
  <c r="AX1255" i="24"/>
  <c r="AX2277" i="24"/>
  <c r="AX2227" i="24"/>
  <c r="AX2423" i="24"/>
  <c r="AX1240" i="24"/>
  <c r="AX83" i="24"/>
  <c r="AX2060" i="24"/>
  <c r="AX811" i="24"/>
  <c r="AX215" i="24"/>
  <c r="AX2516" i="24"/>
  <c r="AX1882" i="24"/>
  <c r="AX1942" i="24"/>
  <c r="AX2110" i="24"/>
  <c r="AX2523" i="24"/>
  <c r="AX2051" i="24"/>
  <c r="AX2487" i="24"/>
  <c r="AX1990" i="24"/>
  <c r="AX1135" i="24"/>
  <c r="AX2493" i="24"/>
  <c r="AX2023" i="24"/>
  <c r="AX1955" i="24"/>
  <c r="AX2052" i="24"/>
  <c r="AX2101" i="24"/>
  <c r="AX1901" i="24"/>
  <c r="AX2265" i="24"/>
  <c r="AX2000" i="24"/>
  <c r="AX2486" i="24"/>
  <c r="AX2067" i="24"/>
  <c r="AX201" i="24"/>
  <c r="AX2180" i="24"/>
  <c r="AX2236" i="24"/>
  <c r="AX2507" i="24"/>
  <c r="AX2429" i="24"/>
  <c r="AX1131" i="24"/>
  <c r="AX524" i="24"/>
  <c r="AX525" i="24"/>
  <c r="AX1429" i="24"/>
  <c r="AX1430" i="24"/>
  <c r="AX526" i="24"/>
  <c r="AX1431" i="24"/>
  <c r="AX527" i="24"/>
  <c r="AX528" i="24"/>
  <c r="AX529" i="24"/>
  <c r="AX1283" i="24"/>
  <c r="AX22" i="24"/>
  <c r="AX1300" i="24"/>
  <c r="AX240" i="24"/>
  <c r="AX45" i="24"/>
  <c r="AX823" i="24"/>
  <c r="AX674" i="24"/>
  <c r="AX675" i="24"/>
  <c r="AX676" i="24"/>
  <c r="AX1533" i="24"/>
  <c r="AX875" i="24"/>
  <c r="AX1287" i="24"/>
  <c r="AX913" i="24"/>
  <c r="AX448" i="24"/>
  <c r="AX449" i="24"/>
  <c r="AX450" i="24"/>
  <c r="AX451" i="24"/>
  <c r="AX1386" i="24"/>
  <c r="AX1387" i="24"/>
  <c r="AX1388" i="24"/>
  <c r="AX1280" i="24"/>
  <c r="AX1115" i="24"/>
  <c r="AX1755" i="24"/>
  <c r="AX2125" i="24"/>
  <c r="AX1924" i="24"/>
  <c r="AX2211" i="24"/>
  <c r="AX1763" i="24"/>
  <c r="AX316" i="24"/>
  <c r="AX1543" i="24"/>
  <c r="AX692" i="24"/>
  <c r="AX1544" i="24"/>
  <c r="AX1545" i="24"/>
  <c r="AX693" i="24"/>
  <c r="AX694" i="24"/>
  <c r="AX695" i="24"/>
  <c r="AX696" i="24"/>
  <c r="AX925" i="24"/>
  <c r="AX1154" i="24"/>
  <c r="AX1301" i="24"/>
  <c r="AX1302" i="24"/>
  <c r="AX1504" i="24"/>
  <c r="AX1505" i="24"/>
  <c r="AX1672" i="24"/>
  <c r="AX1195" i="24"/>
  <c r="AX1846" i="24"/>
  <c r="AX654" i="24"/>
  <c r="AX1510" i="24"/>
  <c r="AX1511" i="24"/>
  <c r="AX185" i="24"/>
  <c r="AX1512" i="24"/>
  <c r="AX1513" i="24"/>
  <c r="AX655" i="24"/>
  <c r="AX1514" i="24"/>
  <c r="AX1515" i="24"/>
  <c r="AX1516" i="24"/>
  <c r="AX186" i="24"/>
  <c r="AX1517" i="24"/>
  <c r="AX656" i="24"/>
  <c r="AX1518" i="24"/>
  <c r="AX657" i="24"/>
  <c r="AX658" i="24"/>
  <c r="AX659" i="24"/>
  <c r="AX1519" i="24"/>
  <c r="AX1520" i="24"/>
  <c r="AX660" i="24"/>
  <c r="AX1521" i="24"/>
  <c r="AX1522" i="24"/>
  <c r="AX2452" i="24"/>
  <c r="AX1523" i="24"/>
  <c r="AX1699" i="24"/>
  <c r="AX885" i="24"/>
  <c r="AX2417" i="24"/>
  <c r="AX2224" i="24"/>
  <c r="AX2310" i="24"/>
  <c r="AX114" i="24"/>
  <c r="AX267" i="24"/>
  <c r="AX334" i="24"/>
  <c r="AX1232" i="24"/>
  <c r="AX1525" i="24"/>
  <c r="AX661" i="24"/>
  <c r="AX662" i="24"/>
  <c r="AX663" i="24"/>
  <c r="AX664" i="24"/>
  <c r="AX665" i="24"/>
  <c r="AX510" i="24"/>
  <c r="AX666" i="24"/>
  <c r="AX1777" i="24"/>
  <c r="AX1414" i="24"/>
  <c r="AX1415" i="24"/>
  <c r="AX318" i="24"/>
  <c r="AX1541" i="24"/>
  <c r="AX683" i="24"/>
  <c r="AX684" i="24"/>
  <c r="AX685" i="24"/>
  <c r="AX1542" i="24"/>
  <c r="AX146" i="24"/>
  <c r="AX121" i="24"/>
  <c r="AX214" i="24"/>
  <c r="AX1879" i="24"/>
  <c r="AX2219" i="24"/>
  <c r="AX2444" i="24"/>
  <c r="AX2263" i="24"/>
  <c r="AX2100" i="24"/>
  <c r="AX2264" i="24"/>
  <c r="AX2246" i="24"/>
  <c r="AX2262" i="24"/>
  <c r="AX2179" i="24"/>
  <c r="AX2209" i="24"/>
  <c r="AX2124" i="24"/>
  <c r="AX897" i="24"/>
  <c r="AX2159" i="24"/>
  <c r="AX1223" i="24"/>
  <c r="AX444" i="24"/>
  <c r="AX445" i="24"/>
  <c r="AX184" i="24"/>
  <c r="AX518" i="24"/>
  <c r="AX519" i="24"/>
  <c r="AX520" i="24"/>
  <c r="AX1427" i="24"/>
  <c r="AX521" i="24"/>
  <c r="AX522" i="24"/>
  <c r="AX523" i="24"/>
  <c r="AX1220" i="24"/>
  <c r="AX113" i="24"/>
  <c r="AX1677" i="24"/>
  <c r="AX1183" i="24"/>
  <c r="AX1272" i="24"/>
  <c r="AX652" i="24"/>
  <c r="AX1509" i="24"/>
  <c r="AX653" i="24"/>
  <c r="AX2150" i="24"/>
  <c r="AX46" i="24"/>
  <c r="AX2155" i="24"/>
  <c r="AX2422" i="24"/>
  <c r="AX331" i="24"/>
  <c r="AX1962" i="24"/>
  <c r="AX2207" i="24"/>
  <c r="AX2152" i="24"/>
  <c r="AX2045" i="24"/>
  <c r="AX1985" i="24"/>
  <c r="AX2020" i="24"/>
  <c r="AX1845" i="24"/>
  <c r="AX2307" i="24"/>
  <c r="AX2384" i="24"/>
  <c r="AX2151" i="24"/>
  <c r="AX2133" i="24"/>
  <c r="AX2282" i="24"/>
  <c r="AX2320" i="24"/>
  <c r="AX2046" i="24"/>
  <c r="AX2244" i="24"/>
  <c r="AX2153" i="24"/>
  <c r="AX342" i="24"/>
  <c r="AX1549" i="24"/>
  <c r="AX698" i="24"/>
  <c r="AX452" i="24"/>
  <c r="AX453" i="24"/>
  <c r="AX454" i="24"/>
  <c r="AX455" i="24"/>
  <c r="AX993" i="24"/>
  <c r="AX1250" i="24"/>
  <c r="AX143" i="24"/>
  <c r="AX391" i="24"/>
  <c r="AX392" i="24"/>
  <c r="AX393" i="24"/>
  <c r="AX191" i="24"/>
  <c r="AX1524" i="24"/>
  <c r="AX1097" i="24"/>
  <c r="AX1136" i="24"/>
  <c r="AX1227" i="24"/>
  <c r="AX1259" i="24"/>
  <c r="AX63" i="24"/>
  <c r="AX1557" i="24"/>
  <c r="AX1558" i="24"/>
  <c r="AX711" i="24"/>
  <c r="AX1559" i="24"/>
  <c r="AX1560" i="24"/>
  <c r="AX712" i="24"/>
  <c r="AX1561" i="24"/>
  <c r="AX1562" i="24"/>
  <c r="AX1281" i="24"/>
  <c r="AX1563" i="24"/>
  <c r="AX1564" i="24"/>
  <c r="AX1565" i="24"/>
  <c r="AX713" i="24"/>
  <c r="AX321" i="24"/>
  <c r="AX1164" i="24"/>
  <c r="AX116" i="24"/>
  <c r="AX1379" i="24"/>
  <c r="AX130" i="24"/>
  <c r="AX1119" i="24"/>
  <c r="AX2166" i="24"/>
  <c r="AX2526" i="24"/>
  <c r="AX2508" i="24"/>
  <c r="AX2517" i="24"/>
  <c r="AX2537" i="24"/>
  <c r="AX348" i="24"/>
  <c r="AX2540" i="24"/>
  <c r="AX1915" i="24"/>
  <c r="AX1916" i="24"/>
  <c r="AX2139" i="24"/>
  <c r="AX2497" i="24"/>
  <c r="AX2334" i="24"/>
  <c r="AX1957" i="24"/>
  <c r="AX2531" i="24"/>
  <c r="AX2182" i="24"/>
  <c r="AX1944" i="24"/>
  <c r="AX1887" i="24"/>
  <c r="AX2221" i="24"/>
  <c r="AX2127" i="24"/>
  <c r="AX1991" i="24"/>
  <c r="AX1116" i="24"/>
  <c r="AX895" i="24"/>
  <c r="AX1896" i="24"/>
  <c r="AX2515" i="24"/>
  <c r="AX992" i="24"/>
  <c r="AX119" i="24"/>
  <c r="AX1197" i="24"/>
  <c r="AX190" i="24"/>
  <c r="AX1226" i="24"/>
  <c r="AX341" i="24"/>
  <c r="AX950" i="24"/>
  <c r="AX102" i="24"/>
  <c r="AX335" i="24"/>
  <c r="AX1479" i="24"/>
  <c r="AX1381" i="24"/>
  <c r="AX1567" i="24"/>
  <c r="AX617" i="24"/>
  <c r="AX385" i="24"/>
  <c r="AX386" i="24"/>
  <c r="AX618" i="24"/>
  <c r="AX420" i="24"/>
  <c r="AX619" i="24"/>
  <c r="AX1568" i="24"/>
  <c r="AX716" i="24"/>
  <c r="AX717" i="24"/>
  <c r="AX718" i="24"/>
  <c r="AX719" i="24"/>
  <c r="AX620" i="24"/>
  <c r="AX621" i="24"/>
  <c r="AX622" i="24"/>
  <c r="AX720" i="24"/>
  <c r="AX623" i="24"/>
  <c r="AX624" i="24"/>
  <c r="AX721" i="24"/>
  <c r="AX677" i="24"/>
  <c r="AX625" i="24"/>
  <c r="AX626" i="24"/>
  <c r="AX1534" i="24"/>
  <c r="AX442" i="24"/>
  <c r="AX722" i="24"/>
  <c r="AX627" i="24"/>
  <c r="AX443" i="24"/>
  <c r="AX238" i="24"/>
  <c r="AX723" i="24"/>
  <c r="AX724" i="24"/>
  <c r="AX725" i="24"/>
  <c r="AX628" i="24"/>
  <c r="AX629" i="24"/>
  <c r="AX1481" i="24"/>
  <c r="AX726" i="24"/>
  <c r="AX727" i="24"/>
  <c r="AX630" i="24"/>
  <c r="AX631" i="24"/>
  <c r="AX421" i="24"/>
  <c r="AX728" i="24"/>
  <c r="AX632" i="24"/>
  <c r="AX729" i="24"/>
  <c r="AX730" i="24"/>
  <c r="AX731" i="24"/>
  <c r="AX633" i="24"/>
  <c r="AX634" i="24"/>
  <c r="AX732" i="24"/>
  <c r="AX635" i="24"/>
  <c r="AX636" i="24"/>
  <c r="AX637" i="24"/>
  <c r="AX1569" i="24"/>
  <c r="AX733" i="24"/>
  <c r="AX734" i="24"/>
  <c r="AX678" i="24"/>
  <c r="AX1570" i="24"/>
  <c r="AX735" i="24"/>
  <c r="AX638" i="24"/>
  <c r="AX639" i="24"/>
  <c r="AX736" i="24"/>
  <c r="AX640" i="24"/>
  <c r="AX1571" i="24"/>
  <c r="AX641" i="24"/>
  <c r="AX737" i="24"/>
  <c r="AX327" i="24"/>
  <c r="AX338" i="24"/>
  <c r="AX156" i="24"/>
  <c r="AX105" i="24"/>
  <c r="AX912" i="24"/>
  <c r="AX2457" i="24"/>
  <c r="AX876" i="24"/>
  <c r="AX2489" i="24"/>
  <c r="AX2513" i="24"/>
  <c r="AX188" i="24"/>
  <c r="AX231" i="24"/>
  <c r="AX511" i="24"/>
  <c r="AX512" i="24"/>
  <c r="AX513" i="24"/>
  <c r="AX514" i="24"/>
  <c r="AX515" i="24"/>
  <c r="AX516" i="24"/>
  <c r="AX517" i="24"/>
  <c r="AX249" i="24"/>
  <c r="AX2512" i="24"/>
  <c r="AX2519" i="24"/>
  <c r="AX1142" i="24"/>
  <c r="AX2430" i="24"/>
  <c r="AX1954" i="24"/>
  <c r="AX1434" i="24"/>
  <c r="AX1999" i="24"/>
  <c r="AX2007" i="24"/>
  <c r="AX2499" i="24"/>
  <c r="AX2475" i="24"/>
  <c r="AX1941" i="24"/>
  <c r="AX1241" i="24"/>
  <c r="AX469" i="24"/>
  <c r="AX357" i="24"/>
  <c r="AX470" i="24"/>
  <c r="AX471" i="24"/>
  <c r="AX472" i="24"/>
  <c r="AX358" i="24"/>
  <c r="AX336" i="24"/>
  <c r="AX933" i="24"/>
  <c r="AX177" i="24"/>
  <c r="AX82" i="24"/>
  <c r="AX2226" i="24"/>
  <c r="AX810" i="24"/>
  <c r="AX1251" i="24"/>
  <c r="AX213" i="24"/>
  <c r="AX1919" i="24"/>
  <c r="AX2176" i="24"/>
  <c r="AX2093" i="24"/>
  <c r="AX2318" i="24"/>
  <c r="AX2366" i="24"/>
  <c r="AX2407" i="24"/>
  <c r="AX2018" i="24"/>
  <c r="AX2146" i="24"/>
  <c r="AX2177" i="24"/>
  <c r="AX2325" i="24"/>
  <c r="AX1913" i="24"/>
  <c r="AX2217" i="24"/>
  <c r="AX343" i="24"/>
  <c r="AX920" i="24"/>
  <c r="AX896" i="24"/>
  <c r="AX829" i="24"/>
  <c r="AX1992" i="24"/>
  <c r="AX1273" i="24"/>
  <c r="AX1416" i="24"/>
  <c r="F2278" i="24"/>
  <c r="F920" i="24"/>
  <c r="F2325" i="24"/>
  <c r="F2407" i="24"/>
  <c r="F2176" i="24"/>
  <c r="F810" i="24"/>
  <c r="F933" i="24"/>
  <c r="F471" i="24"/>
  <c r="F1241" i="24"/>
  <c r="F2007" i="24"/>
  <c r="F2430" i="24"/>
  <c r="F249" i="24"/>
  <c r="F514" i="24"/>
  <c r="F231" i="24"/>
  <c r="F876" i="24"/>
  <c r="F156" i="24"/>
  <c r="F641" i="24"/>
  <c r="F639" i="24"/>
  <c r="F678" i="24"/>
  <c r="F637" i="24"/>
  <c r="F634" i="24"/>
  <c r="F729" i="24"/>
  <c r="F421" i="24"/>
  <c r="F726" i="24"/>
  <c r="F725" i="24"/>
  <c r="F443" i="24"/>
  <c r="F1534" i="24"/>
  <c r="F721" i="24"/>
  <c r="F622" i="24"/>
  <c r="F718" i="24"/>
  <c r="F619" i="24"/>
  <c r="F385" i="24"/>
  <c r="F1381" i="24"/>
  <c r="F950" i="24"/>
  <c r="F1197" i="24"/>
  <c r="F2127" i="24"/>
  <c r="F2182" i="24"/>
  <c r="F2497" i="24"/>
  <c r="F2540" i="24"/>
  <c r="F2508" i="24"/>
  <c r="F130" i="24"/>
  <c r="F321" i="24"/>
  <c r="F1563" i="24"/>
  <c r="F712" i="24"/>
  <c r="F1558" i="24"/>
  <c r="F1227" i="24"/>
  <c r="F191" i="24"/>
  <c r="F143" i="24"/>
  <c r="F454" i="24"/>
  <c r="F1549" i="24"/>
  <c r="F2046" i="24"/>
  <c r="F2151" i="24"/>
  <c r="F2020" i="24"/>
  <c r="F2207" i="24"/>
  <c r="F2155" i="24"/>
  <c r="F1509" i="24"/>
  <c r="F1677" i="24"/>
  <c r="F523" i="24"/>
  <c r="F520" i="24"/>
  <c r="F445" i="24"/>
  <c r="F897" i="24"/>
  <c r="F2262" i="24"/>
  <c r="F2263" i="24"/>
  <c r="F214" i="24"/>
  <c r="F685" i="24"/>
  <c r="F318" i="24"/>
  <c r="F666" i="24"/>
  <c r="F663" i="24"/>
  <c r="F1525" i="24"/>
  <c r="F114" i="24"/>
  <c r="F885" i="24"/>
  <c r="F1522" i="24"/>
  <c r="F1519" i="24"/>
  <c r="F1518" i="24"/>
  <c r="F1516" i="24"/>
  <c r="F1513" i="24"/>
  <c r="F1510" i="24"/>
  <c r="F1672" i="24"/>
  <c r="F1302" i="24"/>
  <c r="F696" i="24"/>
  <c r="F1545" i="24"/>
  <c r="F316" i="24"/>
  <c r="F2125" i="24"/>
  <c r="F1388" i="24"/>
  <c r="F450" i="24"/>
  <c r="F1287" i="24"/>
  <c r="F675" i="24"/>
  <c r="F240" i="24"/>
  <c r="F529" i="24"/>
  <c r="F526" i="24"/>
  <c r="F524" i="24"/>
  <c r="F2236" i="24"/>
  <c r="F2067" i="24"/>
  <c r="F1901" i="24"/>
  <c r="F2023" i="24"/>
  <c r="F2487" i="24"/>
  <c r="F1942" i="24"/>
  <c r="F811" i="24"/>
  <c r="F2423" i="24"/>
  <c r="F139" i="24"/>
  <c r="F2235" i="24"/>
  <c r="F1952" i="24"/>
  <c r="F2108" i="24"/>
  <c r="F577" i="24"/>
  <c r="F1466" i="24"/>
  <c r="F649" i="24"/>
  <c r="F1752" i="24"/>
  <c r="F486" i="24"/>
  <c r="F945" i="24"/>
  <c r="F591" i="24"/>
  <c r="F2165" i="24"/>
  <c r="F363" i="24"/>
  <c r="F1130" i="24"/>
  <c r="F1315" i="24"/>
  <c r="F2492" i="24"/>
  <c r="F738" i="24"/>
  <c r="F1242" i="24"/>
  <c r="F2346" i="24"/>
  <c r="F1996" i="24"/>
  <c r="F2326" i="24"/>
  <c r="F180" i="24"/>
  <c r="F178" i="24"/>
  <c r="F2518" i="24"/>
  <c r="F2333" i="24"/>
  <c r="F244" i="24"/>
  <c r="F985" i="24"/>
  <c r="F845" i="24"/>
  <c r="F2470" i="24"/>
  <c r="F1658" i="24"/>
  <c r="F2467" i="24"/>
  <c r="F1789" i="24"/>
  <c r="F1656" i="24"/>
  <c r="F841" i="24"/>
  <c r="F839" i="24"/>
  <c r="F1787" i="24"/>
  <c r="F924" i="24"/>
  <c r="F1784" i="24"/>
  <c r="F837" i="24"/>
  <c r="F1781" i="24"/>
  <c r="F1652" i="24"/>
  <c r="F1104" i="24"/>
  <c r="F1329" i="24"/>
  <c r="F1649" i="24"/>
  <c r="F830" i="24"/>
  <c r="F973" i="24"/>
  <c r="F2503" i="24"/>
  <c r="F64" i="24"/>
  <c r="F1108" i="24"/>
  <c r="F2495" i="24"/>
  <c r="F2501" i="24"/>
  <c r="F1770" i="24"/>
  <c r="F965" i="24"/>
  <c r="F1767" i="24"/>
  <c r="F890" i="24"/>
  <c r="F1163" i="24"/>
  <c r="F160" i="24"/>
  <c r="F944" i="24"/>
  <c r="F1949" i="24"/>
  <c r="F1865" i="24"/>
  <c r="F2340" i="24"/>
  <c r="F2256" i="24"/>
  <c r="F1680" i="24"/>
  <c r="F145" i="24"/>
  <c r="F2233" i="24"/>
  <c r="F1741" i="24"/>
  <c r="F1269" i="24"/>
  <c r="F907" i="24"/>
  <c r="F904" i="24"/>
  <c r="F901" i="24"/>
  <c r="F2218" i="24"/>
  <c r="F2456" i="24"/>
  <c r="F884" i="24"/>
  <c r="F881" i="24"/>
  <c r="F1692" i="24"/>
  <c r="F1688" i="24"/>
  <c r="F865" i="24"/>
  <c r="F1743" i="24"/>
  <c r="F2276" i="24"/>
  <c r="F1731" i="24"/>
  <c r="F1727" i="24"/>
  <c r="F263" i="24"/>
  <c r="F259" i="24"/>
  <c r="F2237" i="24"/>
  <c r="F1885" i="24"/>
  <c r="F1968" i="24"/>
  <c r="F2476" i="24"/>
  <c r="F1910" i="24"/>
  <c r="F2427" i="24"/>
  <c r="F2212" i="24"/>
  <c r="F1884" i="24"/>
  <c r="F2538" i="24"/>
  <c r="F174" i="24"/>
  <c r="F2274" i="24"/>
  <c r="F2449" i="24"/>
  <c r="F1316" i="24"/>
  <c r="F868" i="24"/>
  <c r="F1248" i="24"/>
  <c r="F1871" i="24"/>
  <c r="F19" i="24"/>
  <c r="F1117" i="24"/>
  <c r="F989" i="24"/>
  <c r="F1903" i="24"/>
  <c r="F1093" i="24"/>
  <c r="F1847" i="24"/>
  <c r="F918" i="24"/>
  <c r="F1716" i="24"/>
  <c r="F915" i="24"/>
  <c r="F1324" i="24"/>
  <c r="F76" i="24"/>
  <c r="F72" i="24"/>
  <c r="F1311" i="24"/>
  <c r="F1309" i="24"/>
  <c r="F308" i="24"/>
  <c r="F1308" i="24"/>
  <c r="F303" i="24"/>
  <c r="F300" i="24"/>
  <c r="F2034" i="24"/>
  <c r="F2506" i="24"/>
  <c r="F354" i="24"/>
  <c r="F350" i="24"/>
  <c r="F1902" i="24"/>
  <c r="F1147" i="24"/>
  <c r="F58" i="24"/>
  <c r="F55" i="24"/>
  <c r="F51" i="24"/>
  <c r="F959" i="24"/>
  <c r="F957" i="24"/>
  <c r="F953" i="24"/>
  <c r="F2084" i="24"/>
  <c r="F1875" i="24"/>
  <c r="F1410" i="24"/>
  <c r="F2462" i="24"/>
  <c r="F1257" i="24"/>
  <c r="F181" i="24"/>
  <c r="F2536" i="24"/>
  <c r="F225" i="24"/>
  <c r="F223" i="24"/>
  <c r="F219" i="24"/>
  <c r="F216" i="24"/>
  <c r="F819" i="24"/>
  <c r="F816" i="24"/>
  <c r="F340" i="24"/>
  <c r="F812" i="24"/>
  <c r="F2022" i="24"/>
  <c r="F2222" i="24"/>
  <c r="F1129" i="24"/>
  <c r="F31" i="24"/>
  <c r="F1125" i="24"/>
  <c r="F28" i="24"/>
  <c r="F25" i="24"/>
  <c r="F2410" i="24"/>
  <c r="F2254" i="24"/>
  <c r="F2290" i="24"/>
  <c r="F2242" i="24"/>
  <c r="F2201" i="24"/>
  <c r="F2065" i="24"/>
  <c r="F1984" i="24"/>
  <c r="F2253" i="24"/>
  <c r="F2064" i="24"/>
  <c r="F44" i="24"/>
  <c r="F40" i="24"/>
  <c r="F1134" i="24"/>
  <c r="F1204" i="24"/>
  <c r="F133" i="24"/>
  <c r="F2281" i="24"/>
  <c r="F2299" i="24"/>
  <c r="F2330" i="24"/>
  <c r="F2348" i="24"/>
  <c r="F2243" i="24"/>
  <c r="F2432" i="24"/>
  <c r="F1843" i="24"/>
  <c r="F1085" i="24"/>
  <c r="F1081" i="24"/>
  <c r="F1077" i="24"/>
  <c r="F1074" i="24"/>
  <c r="F1071" i="24"/>
  <c r="F1067" i="24"/>
  <c r="F1064" i="24"/>
  <c r="F1061" i="24"/>
  <c r="F1057" i="24"/>
  <c r="F1053" i="24"/>
  <c r="F1838" i="24"/>
  <c r="F1837" i="24"/>
  <c r="F1045" i="24"/>
  <c r="F1043" i="24"/>
  <c r="F1040" i="24"/>
  <c r="F1038" i="24"/>
  <c r="F1035" i="24"/>
  <c r="F1829" i="24"/>
  <c r="F1030" i="24"/>
  <c r="F1028" i="24"/>
  <c r="F1824" i="24"/>
  <c r="F1023" i="24"/>
  <c r="F1019" i="24"/>
  <c r="F1823" i="24"/>
  <c r="F1013" i="24"/>
  <c r="F1820" i="24"/>
  <c r="F1246" i="24"/>
  <c r="F1893" i="24"/>
  <c r="F1736" i="24"/>
  <c r="F1733" i="24"/>
  <c r="F183" i="24"/>
  <c r="F90" i="24"/>
  <c r="F1172" i="24"/>
  <c r="F88" i="24"/>
  <c r="F1170" i="24"/>
  <c r="F1168" i="24"/>
  <c r="F929" i="24"/>
  <c r="F961" i="24"/>
  <c r="F126" i="24"/>
  <c r="F2485" i="24"/>
  <c r="F1192" i="24"/>
  <c r="F931" i="24"/>
  <c r="F293" i="24"/>
  <c r="F290" i="24"/>
  <c r="F287" i="24"/>
  <c r="F284" i="24"/>
  <c r="F280" i="24"/>
  <c r="F276" i="24"/>
  <c r="F274" i="24"/>
  <c r="F270" i="24"/>
  <c r="F150" i="24"/>
  <c r="F2403" i="24"/>
  <c r="F2140" i="24"/>
  <c r="F2198" i="24"/>
  <c r="F2130" i="24"/>
  <c r="F1994" i="24"/>
  <c r="F2072" i="24"/>
  <c r="F2436" i="24"/>
  <c r="F1981" i="24"/>
  <c r="F2015" i="24"/>
  <c r="F2141" i="24"/>
  <c r="F2373" i="24"/>
  <c r="F2039" i="24"/>
  <c r="F2296" i="24"/>
  <c r="F2118" i="24"/>
  <c r="F2383" i="24"/>
  <c r="F2238" i="24"/>
  <c r="F2171" i="24"/>
  <c r="F1859" i="24"/>
  <c r="F2197" i="24"/>
  <c r="F2368" i="24"/>
  <c r="F170" i="24"/>
  <c r="F167" i="24"/>
  <c r="F2284" i="24"/>
  <c r="F2208" i="24"/>
  <c r="F141" i="24"/>
  <c r="F1671" i="24"/>
  <c r="F860" i="24"/>
  <c r="F857" i="24"/>
  <c r="F1668" i="24"/>
  <c r="F1665" i="24"/>
  <c r="F1664" i="24"/>
  <c r="F235" i="24"/>
  <c r="F2448" i="24"/>
  <c r="F48" i="24"/>
  <c r="F1643" i="24"/>
  <c r="F824" i="24"/>
  <c r="F583" i="24"/>
  <c r="F579" i="24"/>
  <c r="F1152" i="24"/>
  <c r="F11" i="24"/>
  <c r="F669" i="24"/>
  <c r="F108" i="24"/>
  <c r="F1474" i="24"/>
  <c r="F1362" i="24"/>
  <c r="F1361" i="24"/>
  <c r="F329" i="24"/>
  <c r="F47" i="24"/>
  <c r="F574" i="24"/>
  <c r="F1231" i="24"/>
  <c r="F1682" i="24"/>
  <c r="F1396" i="24"/>
  <c r="F2288" i="24"/>
  <c r="F1998" i="24"/>
  <c r="F207" i="24"/>
  <c r="F1366" i="24"/>
  <c r="F414" i="24"/>
  <c r="F1202" i="24"/>
  <c r="F182" i="24"/>
  <c r="F596" i="24"/>
  <c r="F592" i="24"/>
  <c r="F896" i="24"/>
  <c r="F2018" i="24"/>
  <c r="F1251" i="24"/>
  <c r="F472" i="24"/>
  <c r="F2499" i="24"/>
  <c r="F2512" i="24"/>
  <c r="F511" i="24"/>
  <c r="F736" i="24"/>
  <c r="F1569" i="24"/>
  <c r="F730" i="24"/>
  <c r="F727" i="24"/>
  <c r="F238" i="24"/>
  <c r="F677" i="24"/>
  <c r="F719" i="24"/>
  <c r="F386" i="24"/>
  <c r="F2515" i="24"/>
  <c r="F1944" i="24"/>
  <c r="F1915" i="24"/>
  <c r="F1164" i="24"/>
  <c r="F1561" i="24"/>
  <c r="F1259" i="24"/>
  <c r="F391" i="24"/>
  <c r="F698" i="24"/>
  <c r="F2133" i="24"/>
  <c r="F2152" i="24"/>
  <c r="F653" i="24"/>
  <c r="F184" i="24"/>
  <c r="F2179" i="24"/>
  <c r="F1879" i="24"/>
  <c r="F1541" i="24"/>
  <c r="F664" i="24"/>
  <c r="F267" i="24"/>
  <c r="F2452" i="24"/>
  <c r="F657" i="24"/>
  <c r="F655" i="24"/>
  <c r="F1195" i="24"/>
  <c r="F925" i="24"/>
  <c r="F1543" i="24"/>
  <c r="F1280" i="24"/>
  <c r="F913" i="24"/>
  <c r="F45" i="24"/>
  <c r="F1283" i="24"/>
  <c r="F525" i="24"/>
  <c r="F2265" i="24"/>
  <c r="F1990" i="24"/>
  <c r="F215" i="24"/>
  <c r="F1255" i="24"/>
  <c r="F1165" i="24"/>
  <c r="F578" i="24"/>
  <c r="F650" i="24"/>
  <c r="F487" i="24"/>
  <c r="F1249" i="24"/>
  <c r="F366" i="24"/>
  <c r="F344" i="24"/>
  <c r="F359" i="24"/>
  <c r="F1243" i="24"/>
  <c r="F2016" i="24"/>
  <c r="F1224" i="24"/>
  <c r="F1208" i="24"/>
  <c r="F245" i="24"/>
  <c r="F1794" i="24"/>
  <c r="F2469" i="24"/>
  <c r="F2468" i="24"/>
  <c r="F842" i="24"/>
  <c r="F840" i="24"/>
  <c r="F2454" i="24"/>
  <c r="F1783" i="24"/>
  <c r="F1653" i="24"/>
  <c r="F1779" i="24"/>
  <c r="F831" i="24"/>
  <c r="F2027" i="24"/>
  <c r="F1107" i="24"/>
  <c r="F2514" i="24"/>
  <c r="F1433" i="24"/>
  <c r="F962" i="24"/>
  <c r="F161" i="24"/>
  <c r="F2344" i="24"/>
  <c r="F2380" i="24"/>
  <c r="F872" i="24"/>
  <c r="F2458" i="24"/>
  <c r="F908" i="24"/>
  <c r="F902" i="24"/>
  <c r="F1870" i="24"/>
  <c r="F1689" i="24"/>
  <c r="F2350" i="24"/>
  <c r="F1211" i="24"/>
  <c r="F1175" i="24"/>
  <c r="F939" i="24"/>
  <c r="F1171" i="24"/>
  <c r="F1237" i="24"/>
  <c r="F84" i="24"/>
  <c r="F930" i="24"/>
  <c r="F1675" i="24"/>
  <c r="F127" i="24"/>
  <c r="F123" i="24"/>
  <c r="F1737" i="24"/>
  <c r="F110" i="24"/>
  <c r="F294" i="24"/>
  <c r="F291" i="24"/>
  <c r="F288" i="24"/>
  <c r="F281" i="24"/>
  <c r="F1294" i="24"/>
  <c r="F151" i="24"/>
  <c r="F2213" i="24"/>
  <c r="F2404" i="24"/>
  <c r="F2063" i="24"/>
  <c r="F2172" i="24"/>
  <c r="F2184" i="24"/>
  <c r="F2190" i="24"/>
  <c r="F1935" i="24"/>
  <c r="F2056" i="24"/>
  <c r="F1291" i="24"/>
  <c r="F2185" i="24"/>
  <c r="F1219" i="24"/>
  <c r="F1940" i="24"/>
  <c r="F863" i="24"/>
  <c r="F858" i="24"/>
  <c r="F1666" i="24"/>
  <c r="F122" i="24"/>
  <c r="F1137" i="24"/>
  <c r="F1641" i="24"/>
  <c r="F580" i="24"/>
  <c r="F672" i="24"/>
  <c r="F1757" i="24"/>
  <c r="F714" i="24"/>
  <c r="F1359" i="24"/>
  <c r="F575" i="24"/>
  <c r="F1760" i="24"/>
  <c r="F2120" i="24"/>
  <c r="F208" i="24"/>
  <c r="F1364" i="24"/>
  <c r="F2522" i="24"/>
  <c r="F597" i="24"/>
  <c r="F1992" i="24"/>
  <c r="F343" i="24"/>
  <c r="F2177" i="24"/>
  <c r="F2366" i="24"/>
  <c r="F1919" i="24"/>
  <c r="F2226" i="24"/>
  <c r="F336" i="24"/>
  <c r="F470" i="24"/>
  <c r="F1941" i="24"/>
  <c r="F1999" i="24"/>
  <c r="F1142" i="24"/>
  <c r="F517" i="24"/>
  <c r="F513" i="24"/>
  <c r="F188" i="24"/>
  <c r="F2457" i="24"/>
  <c r="F338" i="24"/>
  <c r="F1571" i="24"/>
  <c r="F638" i="24"/>
  <c r="F734" i="24"/>
  <c r="F636" i="24"/>
  <c r="F633" i="24"/>
  <c r="F632" i="24"/>
  <c r="F631" i="24"/>
  <c r="F1481" i="24"/>
  <c r="F724" i="24"/>
  <c r="F627" i="24"/>
  <c r="F626" i="24"/>
  <c r="F624" i="24"/>
  <c r="F621" i="24"/>
  <c r="F717" i="24"/>
  <c r="F420" i="24"/>
  <c r="F617" i="24"/>
  <c r="F1479" i="24"/>
  <c r="F341" i="24"/>
  <c r="F119" i="24"/>
  <c r="F895" i="24"/>
  <c r="F2221" i="24"/>
  <c r="F2531" i="24"/>
  <c r="F2139" i="24"/>
  <c r="F348" i="24"/>
  <c r="F2526" i="24"/>
  <c r="F1379" i="24"/>
  <c r="F713" i="24"/>
  <c r="F1281" i="24"/>
  <c r="F1560" i="24"/>
  <c r="F1557" i="24"/>
  <c r="F1136" i="24"/>
  <c r="F393" i="24"/>
  <c r="F1250" i="24"/>
  <c r="F453" i="24"/>
  <c r="F342" i="24"/>
  <c r="F2320" i="24"/>
  <c r="F2384" i="24"/>
  <c r="F1985" i="24"/>
  <c r="F1962" i="24"/>
  <c r="F46" i="24"/>
  <c r="F652" i="24"/>
  <c r="F113" i="24"/>
  <c r="F522" i="24"/>
  <c r="F519" i="24"/>
  <c r="F444" i="24"/>
  <c r="F2124" i="24"/>
  <c r="F2246" i="24"/>
  <c r="F2444" i="24"/>
  <c r="F121" i="24"/>
  <c r="F684" i="24"/>
  <c r="F1415" i="24"/>
  <c r="F510" i="24"/>
  <c r="F662" i="24"/>
  <c r="F1232" i="24"/>
  <c r="F2310" i="24"/>
  <c r="F1699" i="24"/>
  <c r="F1521" i="24"/>
  <c r="F659" i="24"/>
  <c r="F656" i="24"/>
  <c r="F1515" i="24"/>
  <c r="F1512" i="24"/>
  <c r="F654" i="24"/>
  <c r="F1301" i="24"/>
  <c r="F695" i="24"/>
  <c r="F1544" i="24"/>
  <c r="F1763" i="24"/>
  <c r="F1755" i="24"/>
  <c r="F1387" i="24"/>
  <c r="F449" i="24"/>
  <c r="F875" i="24"/>
  <c r="F674" i="24"/>
  <c r="F1300" i="24"/>
  <c r="F528" i="24"/>
  <c r="F1430" i="24"/>
  <c r="F1131" i="24"/>
  <c r="F2486" i="24"/>
  <c r="F2101" i="24"/>
  <c r="F2493" i="24"/>
  <c r="F2051" i="24"/>
  <c r="F1882" i="24"/>
  <c r="F2060" i="24"/>
  <c r="F2227" i="24"/>
  <c r="F187" i="24"/>
  <c r="F914" i="24"/>
  <c r="F1869" i="24"/>
  <c r="F1931" i="24"/>
  <c r="F1471" i="24"/>
  <c r="F651" i="24"/>
  <c r="F1312" i="24"/>
  <c r="F153" i="24"/>
  <c r="F485" i="24"/>
  <c r="F935" i="24"/>
  <c r="F12" i="24"/>
  <c r="F368" i="24"/>
  <c r="F365" i="24"/>
  <c r="F362" i="24"/>
  <c r="F2090" i="24"/>
  <c r="F360" i="24"/>
  <c r="F1160" i="24"/>
  <c r="F194" i="24"/>
  <c r="F2408" i="24"/>
  <c r="F2076" i="24"/>
  <c r="F2194" i="24"/>
  <c r="F1948" i="24"/>
  <c r="F1113" i="24"/>
  <c r="F1111" i="24"/>
  <c r="F2087" i="24"/>
  <c r="F2473" i="24"/>
  <c r="F243" i="24"/>
  <c r="F984" i="24"/>
  <c r="F1793" i="24"/>
  <c r="F1426" i="24"/>
  <c r="F982" i="24"/>
  <c r="F1791" i="24"/>
  <c r="F844" i="24"/>
  <c r="F980" i="24"/>
  <c r="F2455" i="24"/>
  <c r="F979" i="24"/>
  <c r="F1786" i="24"/>
  <c r="F1785" i="24"/>
  <c r="F838" i="24"/>
  <c r="F1654" i="24"/>
  <c r="F836" i="24"/>
  <c r="F1330" i="24"/>
  <c r="F2465" i="24"/>
  <c r="F1650" i="24"/>
  <c r="F975" i="24"/>
  <c r="F1778" i="24"/>
  <c r="F972" i="24"/>
  <c r="F1886" i="24"/>
  <c r="F2504" i="24"/>
  <c r="F2293" i="24"/>
  <c r="F1425" i="24"/>
  <c r="F2181" i="24"/>
  <c r="F964" i="24"/>
  <c r="F1844" i="24"/>
  <c r="F79" i="24"/>
  <c r="F1162" i="24"/>
  <c r="F159" i="24"/>
  <c r="F2206" i="24"/>
  <c r="F2381" i="24"/>
  <c r="F2347" i="24"/>
  <c r="F1908" i="24"/>
  <c r="F874" i="24"/>
  <c r="F871" i="24"/>
  <c r="F251" i="24"/>
  <c r="F1277" i="24"/>
  <c r="F2192" i="24"/>
  <c r="F1740" i="24"/>
  <c r="F1268" i="24"/>
  <c r="F906" i="24"/>
  <c r="F236" i="24"/>
  <c r="F900" i="24"/>
  <c r="F2122" i="24"/>
  <c r="F1698" i="24"/>
  <c r="F883" i="24"/>
  <c r="F880" i="24"/>
  <c r="F1691" i="24"/>
  <c r="F879" i="24"/>
  <c r="F2460" i="24"/>
  <c r="F2311" i="24"/>
  <c r="F155" i="24"/>
  <c r="F1730" i="24"/>
  <c r="F1726" i="24"/>
  <c r="F262" i="24"/>
  <c r="F258" i="24"/>
  <c r="F2528" i="24"/>
  <c r="F2539" i="24"/>
  <c r="F2498" i="24"/>
  <c r="F2301" i="24"/>
  <c r="F2483" i="24"/>
  <c r="F1883" i="24"/>
  <c r="F1267" i="24"/>
  <c r="F1943" i="24"/>
  <c r="F2313" i="24"/>
  <c r="F1222" i="24"/>
  <c r="F1986" i="24"/>
  <c r="F1318" i="24"/>
  <c r="F1266" i="24"/>
  <c r="F1679" i="24"/>
  <c r="F203" i="24"/>
  <c r="F2321" i="24"/>
  <c r="F18" i="24"/>
  <c r="F16" i="24"/>
  <c r="F988" i="24"/>
  <c r="F2285" i="24"/>
  <c r="F603" i="24"/>
  <c r="F333" i="24"/>
  <c r="F917" i="24"/>
  <c r="F1715" i="24"/>
  <c r="F1327" i="24"/>
  <c r="F969" i="24"/>
  <c r="F75" i="24"/>
  <c r="F71" i="24"/>
  <c r="F1310" i="24"/>
  <c r="F311" i="24"/>
  <c r="F307" i="24"/>
  <c r="F304" i="24"/>
  <c r="F1305" i="24"/>
  <c r="F2126" i="24"/>
  <c r="F2163" i="24"/>
  <c r="F2424" i="24"/>
  <c r="F353" i="24"/>
  <c r="F349" i="24"/>
  <c r="F1150" i="24"/>
  <c r="F60" i="24"/>
  <c r="F57" i="24"/>
  <c r="F54" i="24"/>
  <c r="F1144" i="24"/>
  <c r="F1411" i="24"/>
  <c r="F956" i="24"/>
  <c r="F2322" i="24"/>
  <c r="F1874" i="24"/>
  <c r="F2058" i="24"/>
  <c r="F2098" i="24"/>
  <c r="F1756" i="24"/>
  <c r="F948" i="24"/>
  <c r="F947" i="24"/>
  <c r="F2496" i="24"/>
  <c r="F1253" i="24"/>
  <c r="F222" i="24"/>
  <c r="F1216" i="24"/>
  <c r="F822" i="24"/>
  <c r="F1265" i="24"/>
  <c r="F1647" i="24"/>
  <c r="F1646" i="24"/>
  <c r="F2259" i="24"/>
  <c r="F2479" i="24"/>
  <c r="F2102" i="24"/>
  <c r="F33" i="24"/>
  <c r="F30" i="24"/>
  <c r="F29" i="24"/>
  <c r="F1122" i="24"/>
  <c r="F24" i="24"/>
  <c r="F2411" i="24"/>
  <c r="F2413" i="24"/>
  <c r="F2095" i="24"/>
  <c r="F2091" i="24"/>
  <c r="F2339" i="24"/>
  <c r="F2270" i="24"/>
  <c r="F2352" i="24"/>
  <c r="F2147" i="24"/>
  <c r="F43" i="24"/>
  <c r="F39" i="24"/>
  <c r="F1206" i="24"/>
  <c r="F135" i="24"/>
  <c r="F132" i="24"/>
  <c r="F2205" i="24"/>
  <c r="F1868" i="24"/>
  <c r="F1866" i="24"/>
  <c r="F1951" i="24"/>
  <c r="F2308" i="24"/>
  <c r="F2257" i="24"/>
  <c r="F1088" i="24"/>
  <c r="F1084" i="24"/>
  <c r="F1080" i="24"/>
  <c r="F1408" i="24"/>
  <c r="F1073" i="24"/>
  <c r="F1070" i="24"/>
  <c r="F1066" i="24"/>
  <c r="F1839" i="24"/>
  <c r="F1060" i="24"/>
  <c r="F1056" i="24"/>
  <c r="F1052" i="24"/>
  <c r="F2472" i="24"/>
  <c r="F1836" i="24"/>
  <c r="F1044" i="24"/>
  <c r="F1042" i="24"/>
  <c r="F1039" i="24"/>
  <c r="F1831" i="24"/>
  <c r="F1830" i="24"/>
  <c r="F1032" i="24"/>
  <c r="F419" i="24"/>
  <c r="F1826" i="24"/>
  <c r="F1026" i="24"/>
  <c r="F1022" i="24"/>
  <c r="F1018" i="24"/>
  <c r="F1015" i="24"/>
  <c r="F1012" i="24"/>
  <c r="F1819" i="24"/>
  <c r="F1245" i="24"/>
  <c r="F15" i="24"/>
  <c r="F1735" i="24"/>
  <c r="F1190" i="24"/>
  <c r="F1238" i="24"/>
  <c r="F940" i="24"/>
  <c r="F1176" i="24"/>
  <c r="F1174" i="24"/>
  <c r="F938" i="24"/>
  <c r="F87" i="24"/>
  <c r="F85" i="24"/>
  <c r="F937" i="24"/>
  <c r="F1764" i="24"/>
  <c r="F866" i="24"/>
  <c r="F125" i="24"/>
  <c r="F2510" i="24"/>
  <c r="F1722" i="24"/>
  <c r="F2440" i="24"/>
  <c r="F1297" i="24"/>
  <c r="F1296" i="24"/>
  <c r="F286" i="24"/>
  <c r="F283" i="24"/>
  <c r="F279" i="24"/>
  <c r="F275" i="24"/>
  <c r="F273" i="24"/>
  <c r="F269" i="24"/>
  <c r="F1214" i="24"/>
  <c r="F2001" i="24"/>
  <c r="F1857" i="24"/>
  <c r="F1976" i="24"/>
  <c r="F2343" i="24"/>
  <c r="F2114" i="24"/>
  <c r="F2314" i="24"/>
  <c r="F2230" i="24"/>
  <c r="F2199" i="24"/>
  <c r="F2073" i="24"/>
  <c r="F2030" i="24"/>
  <c r="F2003" i="24"/>
  <c r="F2168" i="24"/>
  <c r="F2405" i="24"/>
  <c r="F2105" i="24"/>
  <c r="F2401" i="24"/>
  <c r="F2143" i="24"/>
  <c r="F2268" i="24"/>
  <c r="F2267" i="24"/>
  <c r="F2250" i="24"/>
  <c r="F173" i="24"/>
  <c r="F169" i="24"/>
  <c r="F67" i="24"/>
  <c r="F2345" i="24"/>
  <c r="F2398" i="24"/>
  <c r="F140" i="24"/>
  <c r="F1670" i="24"/>
  <c r="F859" i="24"/>
  <c r="F856" i="24"/>
  <c r="F853" i="24"/>
  <c r="F852" i="24"/>
  <c r="F849" i="24"/>
  <c r="F1200" i="24"/>
  <c r="F49" i="24"/>
  <c r="F1644" i="24"/>
  <c r="F1642" i="24"/>
  <c r="F1683" i="24"/>
  <c r="F582" i="24"/>
  <c r="F232" i="24"/>
  <c r="F1530" i="24"/>
  <c r="F671" i="24"/>
  <c r="F668" i="24"/>
  <c r="F586" i="24"/>
  <c r="F389" i="24"/>
  <c r="F1360" i="24"/>
  <c r="F1157" i="24"/>
  <c r="F573" i="24"/>
  <c r="F570" i="24"/>
  <c r="F893" i="24"/>
  <c r="F2477" i="24"/>
  <c r="F1906" i="24"/>
  <c r="F2369" i="24"/>
  <c r="F1367" i="24"/>
  <c r="F1771" i="24"/>
  <c r="F1260" i="24"/>
  <c r="F602" i="24"/>
  <c r="F599" i="24"/>
  <c r="F595" i="24"/>
  <c r="F68" i="24"/>
  <c r="F1273" i="24"/>
  <c r="F1913" i="24"/>
  <c r="F2093" i="24"/>
  <c r="F177" i="24"/>
  <c r="F469" i="24"/>
  <c r="F1954" i="24"/>
  <c r="F515" i="24"/>
  <c r="F2489" i="24"/>
  <c r="F737" i="24"/>
  <c r="F1570" i="24"/>
  <c r="F732" i="24"/>
  <c r="F728" i="24"/>
  <c r="F628" i="24"/>
  <c r="F442" i="24"/>
  <c r="F720" i="24"/>
  <c r="F1568" i="24"/>
  <c r="F190" i="24"/>
  <c r="F1991" i="24"/>
  <c r="F2334" i="24"/>
  <c r="F2517" i="24"/>
  <c r="F1119" i="24"/>
  <c r="F1564" i="24"/>
  <c r="F711" i="24"/>
  <c r="F1524" i="24"/>
  <c r="F455" i="24"/>
  <c r="F2244" i="24"/>
  <c r="F1845" i="24"/>
  <c r="F2422" i="24"/>
  <c r="F1427" i="24"/>
  <c r="F2159" i="24"/>
  <c r="F2100" i="24"/>
  <c r="F1542" i="24"/>
  <c r="F1777" i="24"/>
  <c r="F661" i="24"/>
  <c r="F2417" i="24"/>
  <c r="F1520" i="24"/>
  <c r="F186" i="24"/>
  <c r="F1511" i="24"/>
  <c r="F1504" i="24"/>
  <c r="F693" i="24"/>
  <c r="F1924" i="24"/>
  <c r="F451" i="24"/>
  <c r="F676" i="24"/>
  <c r="F22" i="24"/>
  <c r="F1431" i="24"/>
  <c r="F201" i="24"/>
  <c r="F1955" i="24"/>
  <c r="F2110" i="24"/>
  <c r="F1240" i="24"/>
  <c r="F467" i="24"/>
  <c r="F2191" i="24"/>
  <c r="F576" i="24"/>
  <c r="F509" i="24"/>
  <c r="F1141" i="24"/>
  <c r="F2082" i="24"/>
  <c r="F364" i="24"/>
  <c r="F1747" i="24"/>
  <c r="F739" i="24"/>
  <c r="F1938" i="24"/>
  <c r="F2240" i="24"/>
  <c r="F179" i="24"/>
  <c r="F2502" i="24"/>
  <c r="F986" i="24"/>
  <c r="F983" i="24"/>
  <c r="F1657" i="24"/>
  <c r="F1278" i="24"/>
  <c r="F1655" i="24"/>
  <c r="F977" i="24"/>
  <c r="F1782" i="24"/>
  <c r="F1651" i="24"/>
  <c r="F833" i="24"/>
  <c r="F974" i="24"/>
  <c r="F1888" i="24"/>
  <c r="F1413" i="24"/>
  <c r="F967" i="24"/>
  <c r="F77" i="24"/>
  <c r="F157" i="24"/>
  <c r="F2272" i="24"/>
  <c r="F2106" i="24"/>
  <c r="F252" i="24"/>
  <c r="F2234" i="24"/>
  <c r="F1270" i="24"/>
  <c r="F1711" i="24"/>
  <c r="F899" i="24"/>
  <c r="F1693" i="24"/>
  <c r="F1686" i="24"/>
  <c r="F1744" i="24"/>
  <c r="F898" i="24"/>
  <c r="F1728" i="24"/>
  <c r="F264" i="24"/>
  <c r="F260" i="24"/>
  <c r="F256" i="24"/>
  <c r="F2138" i="24"/>
  <c r="F2511" i="24"/>
  <c r="F2428" i="24"/>
  <c r="F2426" i="24"/>
  <c r="F2025" i="24"/>
  <c r="F2024" i="24"/>
  <c r="F1966" i="24"/>
  <c r="F1106" i="24"/>
  <c r="F175" i="24"/>
  <c r="F2527" i="24"/>
  <c r="F2419" i="24"/>
  <c r="F319" i="24"/>
  <c r="F869" i="24"/>
  <c r="F204" i="24"/>
  <c r="F1335" i="24"/>
  <c r="F20" i="24"/>
  <c r="F17" i="24"/>
  <c r="F990" i="24"/>
  <c r="F1852" i="24"/>
  <c r="F1094" i="24"/>
  <c r="F1092" i="24"/>
  <c r="F1718" i="24"/>
  <c r="F1717" i="24"/>
  <c r="F1713" i="24"/>
  <c r="F1325" i="24"/>
  <c r="F1159" i="24"/>
  <c r="F73" i="24"/>
  <c r="F69" i="24"/>
  <c r="F312" i="24"/>
  <c r="F309" i="24"/>
  <c r="F305" i="24"/>
  <c r="F1306" i="24"/>
  <c r="F301" i="24"/>
  <c r="F1877" i="24"/>
  <c r="F1313" i="24"/>
  <c r="F355" i="24"/>
  <c r="F351" i="24"/>
  <c r="F1933" i="24"/>
  <c r="F59" i="24"/>
  <c r="F56" i="24"/>
  <c r="F52" i="24"/>
  <c r="F50" i="24"/>
  <c r="F958" i="24"/>
  <c r="F954" i="24"/>
  <c r="F2292" i="24"/>
  <c r="F234" i="24"/>
  <c r="F1953" i="24"/>
  <c r="F1258" i="24"/>
  <c r="F2461" i="24"/>
  <c r="F2385" i="24"/>
  <c r="F2088" i="24"/>
  <c r="F226" i="24"/>
  <c r="F220" i="24"/>
  <c r="F217" i="24"/>
  <c r="F820" i="24"/>
  <c r="F817" i="24"/>
  <c r="F814" i="24"/>
  <c r="F813" i="24"/>
  <c r="F2258" i="24"/>
  <c r="F2521" i="24"/>
  <c r="F1409" i="24"/>
  <c r="F1128" i="24"/>
  <c r="F1126" i="24"/>
  <c r="F1123" i="24"/>
  <c r="F26" i="24"/>
  <c r="F2360" i="24"/>
  <c r="F2289" i="24"/>
  <c r="F2439" i="24"/>
  <c r="F2354" i="24"/>
  <c r="F2280" i="24"/>
  <c r="F2379" i="24"/>
  <c r="F2431" i="24"/>
  <c r="F2409" i="24"/>
  <c r="F2438" i="24"/>
  <c r="F2050" i="24"/>
  <c r="F41" i="24"/>
  <c r="F37" i="24"/>
  <c r="F136" i="24"/>
  <c r="F134" i="24"/>
  <c r="F928" i="24"/>
  <c r="F2107" i="24"/>
  <c r="F1347" i="24"/>
  <c r="F2169" i="24"/>
  <c r="F1923" i="24"/>
  <c r="F2080" i="24"/>
  <c r="F1661" i="24"/>
  <c r="F1086" i="24"/>
  <c r="F1082" i="24"/>
  <c r="F1078" i="24"/>
  <c r="F1075" i="24"/>
  <c r="F1842" i="24"/>
  <c r="F1068" i="24"/>
  <c r="F1065" i="24"/>
  <c r="F1062" i="24"/>
  <c r="F1058" i="24"/>
  <c r="F1054" i="24"/>
  <c r="F1050" i="24"/>
  <c r="F1048" i="24"/>
  <c r="F1046" i="24"/>
  <c r="F2471" i="24"/>
  <c r="F1041" i="24"/>
  <c r="F1832" i="24"/>
  <c r="F1036" i="24"/>
  <c r="F1033" i="24"/>
  <c r="F1828" i="24"/>
  <c r="F1029" i="24"/>
  <c r="F1825" i="24"/>
  <c r="F1024" i="24"/>
  <c r="F1020" i="24"/>
  <c r="F1016" i="24"/>
  <c r="F1822" i="24"/>
  <c r="F1821" i="24"/>
  <c r="F1010" i="24"/>
  <c r="F189" i="24"/>
  <c r="F927" i="24"/>
  <c r="F1734" i="24"/>
  <c r="F285" i="24"/>
  <c r="F277" i="24"/>
  <c r="F271" i="24"/>
  <c r="F148" i="24"/>
  <c r="F1973" i="24"/>
  <c r="F2041" i="24"/>
  <c r="F2351" i="24"/>
  <c r="F1158" i="24"/>
  <c r="F2074" i="24"/>
  <c r="F2372" i="24"/>
  <c r="F2002" i="24"/>
  <c r="F2375" i="24"/>
  <c r="F1959" i="24"/>
  <c r="F171" i="24"/>
  <c r="F2397" i="24"/>
  <c r="F1207" i="24"/>
  <c r="F861" i="24"/>
  <c r="F854" i="24"/>
  <c r="F850" i="24"/>
  <c r="F323" i="24"/>
  <c r="F806" i="24"/>
  <c r="F584" i="24"/>
  <c r="F1153" i="24"/>
  <c r="F1528" i="24"/>
  <c r="F587" i="24"/>
  <c r="F1274" i="24"/>
  <c r="F877" i="24"/>
  <c r="F571" i="24"/>
  <c r="F2049" i="24"/>
  <c r="F2099" i="24"/>
  <c r="F416" i="24"/>
  <c r="F1323" i="24"/>
  <c r="F600" i="24"/>
  <c r="F593" i="24"/>
  <c r="F829" i="24"/>
  <c r="F2217" i="24"/>
  <c r="F2146" i="24"/>
  <c r="F2318" i="24"/>
  <c r="F213" i="24"/>
  <c r="F82" i="24"/>
  <c r="F358" i="24"/>
  <c r="F357" i="24"/>
  <c r="F2475" i="24"/>
  <c r="F1434" i="24"/>
  <c r="F2519" i="24"/>
  <c r="F516" i="24"/>
  <c r="F512" i="24"/>
  <c r="F2513" i="24"/>
  <c r="F912" i="24"/>
  <c r="F327" i="24"/>
  <c r="F640" i="24"/>
  <c r="F735" i="24"/>
  <c r="F733" i="24"/>
  <c r="F635" i="24"/>
  <c r="F731" i="24"/>
  <c r="F630" i="24"/>
  <c r="F629" i="24"/>
  <c r="F723" i="24"/>
  <c r="F722" i="24"/>
  <c r="F625" i="24"/>
  <c r="F623" i="24"/>
  <c r="F620" i="24"/>
  <c r="F716" i="24"/>
  <c r="F618" i="24"/>
  <c r="F1567" i="24"/>
  <c r="F335" i="24"/>
  <c r="F1226" i="24"/>
  <c r="F992" i="24"/>
  <c r="F1116" i="24"/>
  <c r="F1887" i="24"/>
  <c r="F1957" i="24"/>
  <c r="F1916" i="24"/>
  <c r="F2537" i="24"/>
  <c r="F2166" i="24"/>
  <c r="F116" i="24"/>
  <c r="F1565" i="24"/>
  <c r="F1562" i="24"/>
  <c r="F1559" i="24"/>
  <c r="F63" i="24"/>
  <c r="F1097" i="24"/>
  <c r="F392" i="24"/>
  <c r="F993" i="24"/>
  <c r="F452" i="24"/>
  <c r="F2282" i="24"/>
  <c r="F2307" i="24"/>
  <c r="F2045" i="24"/>
  <c r="F331" i="24"/>
  <c r="F2150" i="24"/>
  <c r="F1272" i="24"/>
  <c r="F1220" i="24"/>
  <c r="F521" i="24"/>
  <c r="F518" i="24"/>
  <c r="F1223" i="24"/>
  <c r="F2209" i="24"/>
  <c r="F2264" i="24"/>
  <c r="F2219" i="24"/>
  <c r="F146" i="24"/>
  <c r="F683" i="24"/>
  <c r="F1414" i="24"/>
  <c r="F665" i="24"/>
  <c r="F334" i="24"/>
  <c r="F2224" i="24"/>
  <c r="F1523" i="24"/>
  <c r="F660" i="24"/>
  <c r="F658" i="24"/>
  <c r="F1517" i="24"/>
  <c r="F1514" i="24"/>
  <c r="F185" i="24"/>
  <c r="F1846" i="24"/>
  <c r="F1505" i="24"/>
  <c r="F1154" i="24"/>
  <c r="F694" i="24"/>
  <c r="F692" i="24"/>
  <c r="F2211" i="24"/>
  <c r="F1115" i="24"/>
  <c r="F1386" i="24"/>
  <c r="F448" i="24"/>
  <c r="F1533" i="24"/>
  <c r="F823" i="24"/>
  <c r="F527" i="24"/>
  <c r="F1429" i="24"/>
  <c r="F2429" i="24"/>
  <c r="F2180" i="24"/>
  <c r="F2000" i="24"/>
  <c r="F2052" i="24"/>
  <c r="F1135" i="24"/>
  <c r="F2523" i="24"/>
  <c r="F2516" i="24"/>
  <c r="F83" i="24"/>
  <c r="F2277" i="24"/>
  <c r="F468" i="24"/>
  <c r="F2096" i="24"/>
  <c r="F2283" i="24"/>
  <c r="F921" i="24"/>
  <c r="F142" i="24"/>
  <c r="F1089" i="24"/>
  <c r="F1725" i="24"/>
  <c r="F1096" i="24"/>
  <c r="F118" i="24"/>
  <c r="F1872" i="24"/>
  <c r="F367" i="24"/>
  <c r="F1336" i="24"/>
  <c r="F361" i="24"/>
  <c r="F1213" i="24"/>
  <c r="F1279" i="24"/>
  <c r="F80" i="24"/>
  <c r="F193" i="24"/>
  <c r="F2317" i="24"/>
  <c r="F2394" i="24"/>
  <c r="F1922" i="24"/>
  <c r="F1114" i="24"/>
  <c r="F1112" i="24"/>
  <c r="F2482" i="24"/>
  <c r="F2342" i="24"/>
  <c r="F246" i="24"/>
  <c r="F987" i="24"/>
  <c r="F1659" i="24"/>
  <c r="F1732" i="24"/>
  <c r="F1792" i="24"/>
  <c r="F981" i="24"/>
  <c r="F1790" i="24"/>
  <c r="F843" i="24"/>
  <c r="F1788" i="24"/>
  <c r="F2466" i="24"/>
  <c r="F978" i="24"/>
  <c r="F1210" i="24"/>
  <c r="F1209" i="24"/>
  <c r="F976" i="24"/>
  <c r="F835" i="24"/>
  <c r="F1780" i="24"/>
  <c r="F923" i="24"/>
  <c r="F834" i="24"/>
  <c r="F832" i="24"/>
  <c r="F1648" i="24"/>
  <c r="F2069" i="24"/>
  <c r="F2533" i="24"/>
  <c r="F1969" i="24"/>
  <c r="F2247" i="24"/>
  <c r="F1895" i="24"/>
  <c r="F2484" i="24"/>
  <c r="F2111" i="24"/>
  <c r="F966" i="24"/>
  <c r="F963" i="24"/>
  <c r="F1099" i="24"/>
  <c r="F78" i="24"/>
  <c r="F1412" i="24"/>
  <c r="F158" i="24"/>
  <c r="F2079" i="24"/>
  <c r="F2416" i="24"/>
  <c r="F2225" i="24"/>
  <c r="F2415" i="24"/>
  <c r="F873" i="24"/>
  <c r="F253" i="24"/>
  <c r="F250" i="24"/>
  <c r="F2086" i="24"/>
  <c r="F2220" i="24"/>
  <c r="F1739" i="24"/>
  <c r="F909" i="24"/>
  <c r="F905" i="24"/>
  <c r="F903" i="24"/>
  <c r="F1397" i="24"/>
  <c r="F2178" i="24"/>
  <c r="F1697" i="24"/>
  <c r="F882" i="24"/>
  <c r="F1694" i="24"/>
  <c r="F1690" i="24"/>
  <c r="F1687" i="24"/>
  <c r="F943" i="24"/>
  <c r="F2210" i="24"/>
  <c r="F154" i="24"/>
  <c r="F261" i="24"/>
  <c r="F257" i="24"/>
  <c r="F2500" i="24"/>
  <c r="F209" i="24"/>
  <c r="F2509" i="24"/>
  <c r="F2433" i="24"/>
  <c r="F2480" i="24"/>
  <c r="F2068" i="24"/>
  <c r="F1967" i="24"/>
  <c r="F2529" i="24"/>
  <c r="F176" i="24"/>
  <c r="F2370" i="24"/>
  <c r="F2006" i="24"/>
  <c r="F1317" i="24"/>
  <c r="F870" i="24"/>
  <c r="F205" i="24"/>
  <c r="F202" i="24"/>
  <c r="F1314" i="24"/>
  <c r="F1118" i="24"/>
  <c r="F846" i="24"/>
  <c r="F2054" i="24"/>
  <c r="F1853" i="24"/>
  <c r="F1850" i="24"/>
  <c r="F1848" i="24"/>
  <c r="F332" i="24"/>
  <c r="F916" i="24"/>
  <c r="F1714" i="24"/>
  <c r="F1326" i="24"/>
  <c r="F968" i="24"/>
  <c r="F74" i="24"/>
  <c r="F70" i="24"/>
  <c r="F313" i="24"/>
  <c r="F310" i="24"/>
  <c r="F306" i="24"/>
  <c r="F1307" i="24"/>
  <c r="F302" i="24"/>
  <c r="F2252" i="24"/>
  <c r="F2389" i="24"/>
  <c r="F356" i="24"/>
  <c r="F352" i="24"/>
  <c r="F2129" i="24"/>
  <c r="F1149" i="24"/>
  <c r="F1146" i="24"/>
  <c r="F1145" i="24"/>
  <c r="F53" i="24"/>
  <c r="F1143" i="24"/>
  <c r="F1762" i="24"/>
  <c r="F955" i="24"/>
  <c r="F1914" i="24"/>
  <c r="F1876" i="24"/>
  <c r="F2161" i="24"/>
  <c r="F233" i="24"/>
  <c r="F949" i="24"/>
  <c r="F2057" i="24"/>
  <c r="F1098" i="24"/>
  <c r="F227" i="24"/>
  <c r="F224" i="24"/>
  <c r="F221" i="24"/>
  <c r="F218" i="24"/>
  <c r="F821" i="24"/>
  <c r="F818" i="24"/>
  <c r="F815" i="24"/>
  <c r="F339" i="24"/>
  <c r="F2083" i="24"/>
  <c r="F2520" i="24"/>
  <c r="F34" i="24"/>
  <c r="F32" i="24"/>
  <c r="F1127" i="24"/>
  <c r="F1124" i="24"/>
  <c r="F27" i="24"/>
  <c r="F1121" i="24"/>
  <c r="F2255" i="24"/>
  <c r="F2396" i="24"/>
  <c r="F2442" i="24"/>
  <c r="F1753" i="24"/>
  <c r="F2338" i="24"/>
  <c r="F2304" i="24"/>
  <c r="F2200" i="24"/>
  <c r="F1890" i="24"/>
  <c r="F2148" i="24"/>
  <c r="F42" i="24"/>
  <c r="F38" i="24"/>
  <c r="F1205" i="24"/>
  <c r="F1203" i="24"/>
  <c r="F131" i="24"/>
  <c r="F1867" i="24"/>
  <c r="F2121" i="24"/>
  <c r="F1961" i="24"/>
  <c r="F2391" i="24"/>
  <c r="F2392" i="24"/>
  <c r="F2291" i="24"/>
  <c r="F1087" i="24"/>
  <c r="F1083" i="24"/>
  <c r="F1079" i="24"/>
  <c r="F1076" i="24"/>
  <c r="F1072" i="24"/>
  <c r="F1069" i="24"/>
  <c r="F1840" i="24"/>
  <c r="F1063" i="24"/>
  <c r="F1059" i="24"/>
  <c r="F1055" i="24"/>
  <c r="F1051" i="24"/>
  <c r="F1049" i="24"/>
  <c r="F1047" i="24"/>
  <c r="F1835" i="24"/>
  <c r="F1834" i="24"/>
  <c r="F1833" i="24"/>
  <c r="F1037" i="24"/>
  <c r="F1034" i="24"/>
  <c r="F1031" i="24"/>
  <c r="F1827" i="24"/>
  <c r="F1027" i="24"/>
  <c r="F1025" i="24"/>
  <c r="F1021" i="24"/>
  <c r="F1017" i="24"/>
  <c r="F1014" i="24"/>
  <c r="F1011" i="24"/>
  <c r="F1378" i="24"/>
  <c r="F1244" i="24"/>
  <c r="F14" i="24"/>
  <c r="F926" i="24"/>
  <c r="F1189" i="24"/>
  <c r="F1236" i="24"/>
  <c r="F197" i="24"/>
  <c r="F196" i="24"/>
  <c r="F1173" i="24"/>
  <c r="F89" i="24"/>
  <c r="F86" i="24"/>
  <c r="F1169" i="24"/>
  <c r="F1167" i="24"/>
  <c r="F1676" i="24"/>
  <c r="F128" i="24"/>
  <c r="F124" i="24"/>
  <c r="F112" i="24"/>
  <c r="F111" i="24"/>
  <c r="F2162" i="24"/>
  <c r="F292" i="24"/>
  <c r="F289" i="24"/>
  <c r="F1295" i="24"/>
  <c r="F282" i="24"/>
  <c r="F278" i="24"/>
  <c r="F266" i="24"/>
  <c r="F272" i="24"/>
  <c r="F268" i="24"/>
  <c r="F149" i="24"/>
  <c r="F2040" i="24"/>
  <c r="F2173" i="24"/>
  <c r="F2443" i="24"/>
  <c r="F2142" i="24"/>
  <c r="F2070" i="24"/>
  <c r="F2400" i="24"/>
  <c r="F2393" i="24"/>
  <c r="F1928" i="24"/>
  <c r="F2324" i="24"/>
  <c r="F2174" i="24"/>
  <c r="F2014" i="24"/>
  <c r="F2402" i="24"/>
  <c r="F2228" i="24"/>
  <c r="F2011" i="24"/>
  <c r="F2215" i="24"/>
  <c r="F2029" i="24"/>
  <c r="F1860" i="24"/>
  <c r="F2043" i="24"/>
  <c r="F2374" i="24"/>
  <c r="F172" i="24"/>
  <c r="F168" i="24"/>
  <c r="F2358" i="24"/>
  <c r="F1796" i="24"/>
  <c r="F2386" i="24"/>
  <c r="F864" i="24"/>
  <c r="F862" i="24"/>
  <c r="F1669" i="24"/>
  <c r="F855" i="24"/>
  <c r="F1667" i="24"/>
  <c r="F851" i="24"/>
  <c r="F1201" i="24"/>
  <c r="F324" i="24"/>
  <c r="F1138" i="24"/>
  <c r="F807" i="24"/>
  <c r="F1473" i="24"/>
  <c r="F581" i="24"/>
  <c r="F23" i="24"/>
  <c r="F1529" i="24"/>
  <c r="F670" i="24"/>
  <c r="F667" i="24"/>
  <c r="F588" i="24"/>
  <c r="F585" i="24"/>
  <c r="F388" i="24"/>
  <c r="F387" i="24"/>
  <c r="F230" i="24"/>
  <c r="F200" i="24"/>
  <c r="F572" i="24"/>
  <c r="F1322" i="24"/>
  <c r="F1861" i="24"/>
  <c r="F237" i="24"/>
  <c r="F2123" i="24"/>
  <c r="F417" i="24"/>
  <c r="F415" i="24"/>
  <c r="F320" i="24"/>
  <c r="F2035" i="24"/>
  <c r="F601" i="24"/>
  <c r="F598" i="24"/>
  <c r="F594" i="24"/>
  <c r="F1166" i="24"/>
  <c r="F2092" i="24"/>
  <c r="F642" i="24"/>
  <c r="F1218" i="24"/>
  <c r="F1334" i="24"/>
  <c r="F380" i="24"/>
  <c r="F708" i="24"/>
  <c r="F2059" i="24"/>
  <c r="F2033" i="24"/>
  <c r="F910" i="24"/>
  <c r="F1552" i="24"/>
  <c r="F2097" i="24"/>
  <c r="F2335" i="24"/>
  <c r="F501" i="24"/>
  <c r="F493" i="24"/>
  <c r="F1102" i="24"/>
  <c r="F1353" i="24"/>
  <c r="F911" i="24"/>
  <c r="F703" i="24"/>
  <c r="F1988" i="24"/>
  <c r="F702" i="24"/>
  <c r="F700" i="24"/>
  <c r="F492" i="24"/>
  <c r="F206" i="24"/>
  <c r="F382" i="24"/>
  <c r="F379" i="24"/>
  <c r="F1215" i="24"/>
  <c r="F706" i="24"/>
  <c r="F115" i="24"/>
  <c r="F1965" i="24"/>
  <c r="F2341" i="24"/>
  <c r="F2085" i="24"/>
  <c r="F2158" i="24"/>
  <c r="F508" i="24"/>
  <c r="F506" i="24"/>
  <c r="F505" i="24"/>
  <c r="F1404" i="24"/>
  <c r="F1196" i="24"/>
  <c r="F1358" i="24"/>
  <c r="F2505" i="24"/>
  <c r="F951" i="24"/>
  <c r="F199" i="24"/>
  <c r="F499" i="24"/>
  <c r="F495" i="24"/>
  <c r="F1395" i="24"/>
  <c r="F489" i="24"/>
  <c r="F1945" i="24"/>
  <c r="F383" i="24"/>
  <c r="F1198" i="24"/>
  <c r="F704" i="24"/>
  <c r="F2260" i="24"/>
  <c r="F2053" i="24"/>
  <c r="F507" i="24"/>
  <c r="F504" i="24"/>
  <c r="F298" i="24"/>
  <c r="F1889" i="24"/>
  <c r="F2193" i="24"/>
  <c r="F497" i="24"/>
  <c r="F491" i="24"/>
  <c r="F1355" i="24"/>
  <c r="F1352" i="24"/>
  <c r="F707" i="24"/>
  <c r="F2047" i="24"/>
  <c r="F2160" i="24"/>
  <c r="F1351" i="24"/>
  <c r="F1405" i="24"/>
  <c r="F81" i="24"/>
  <c r="F2157" i="24"/>
  <c r="F699" i="24"/>
  <c r="F1925" i="24"/>
  <c r="F337" i="24"/>
  <c r="F500" i="24"/>
  <c r="F496" i="24"/>
  <c r="F490" i="24"/>
  <c r="F255" i="24"/>
  <c r="F384" i="24"/>
  <c r="F381" i="24"/>
  <c r="F378" i="24"/>
  <c r="F709" i="24"/>
  <c r="F705" i="24"/>
  <c r="F2425" i="24"/>
  <c r="F1987" i="24"/>
  <c r="F2261" i="24"/>
  <c r="F1964" i="24"/>
  <c r="F828" i="24"/>
  <c r="F1554" i="24"/>
  <c r="F1553" i="24"/>
  <c r="F701" i="24"/>
  <c r="F503" i="24"/>
  <c r="F826" i="24"/>
  <c r="F1551" i="24"/>
  <c r="F1550" i="24"/>
  <c r="F138" i="24"/>
  <c r="F1276" i="24"/>
  <c r="F498" i="24"/>
  <c r="F494" i="24"/>
  <c r="F936" i="24"/>
  <c r="F297" i="24"/>
  <c r="F488" i="24"/>
  <c r="F1230" i="24"/>
  <c r="F615" i="24"/>
  <c r="F612" i="24"/>
  <c r="F608" i="24"/>
  <c r="F604" i="24"/>
  <c r="F228" i="24"/>
  <c r="F2137" i="24"/>
  <c r="F2245" i="24"/>
  <c r="F1235" i="24"/>
  <c r="F614" i="24"/>
  <c r="F611" i="24"/>
  <c r="F607" i="24"/>
  <c r="F589" i="24"/>
  <c r="F137" i="24"/>
  <c r="F1394" i="24"/>
  <c r="F2021" i="24"/>
  <c r="F934" i="24"/>
  <c r="F590" i="24"/>
  <c r="F610" i="24"/>
  <c r="F606" i="24"/>
  <c r="F390" i="24"/>
  <c r="F1742" i="24"/>
  <c r="F2135" i="24"/>
  <c r="F616" i="24"/>
  <c r="F613" i="24"/>
  <c r="F609" i="24"/>
  <c r="F605" i="24"/>
  <c r="F314" i="24"/>
  <c r="F13" i="24"/>
  <c r="F1873" i="24"/>
  <c r="F484" i="24"/>
  <c r="F1970" i="24"/>
  <c r="F1340" i="24"/>
  <c r="F2463" i="24"/>
  <c r="F2077" i="24"/>
  <c r="F2367" i="24"/>
  <c r="F2271" i="24"/>
  <c r="F1912" i="24"/>
  <c r="F1997" i="24"/>
  <c r="F2113" i="24"/>
  <c r="F2524" i="24"/>
  <c r="F2327" i="24"/>
  <c r="F1939" i="24"/>
  <c r="F1921" i="24"/>
  <c r="F2004" i="24"/>
  <c r="F1920" i="24"/>
  <c r="F1963" i="24"/>
  <c r="F2388" i="24"/>
  <c r="F932" i="24"/>
  <c r="F242" i="24"/>
  <c r="F1344" i="24"/>
  <c r="F373" i="24"/>
  <c r="F1194" i="24"/>
  <c r="F438" i="24"/>
  <c r="F435" i="24"/>
  <c r="F432" i="24"/>
  <c r="F330" i="24"/>
  <c r="F165" i="24"/>
  <c r="F2359" i="24"/>
  <c r="F241" i="24"/>
  <c r="F1139" i="24"/>
  <c r="F1407" i="24"/>
  <c r="F2437" i="24"/>
  <c r="F1930" i="24"/>
  <c r="F2357" i="24"/>
  <c r="F1660" i="24"/>
  <c r="F2269" i="24"/>
  <c r="F1983" i="24"/>
  <c r="F919" i="24"/>
  <c r="F2446" i="24"/>
  <c r="F374" i="24"/>
  <c r="F265" i="24"/>
  <c r="F434" i="24"/>
  <c r="F1538" i="24"/>
  <c r="F1956" i="24"/>
  <c r="F2535" i="24"/>
  <c r="F1288" i="24"/>
  <c r="F369" i="24"/>
  <c r="F2156" i="24"/>
  <c r="F2464" i="24"/>
  <c r="F1724" i="24"/>
  <c r="F2204" i="24"/>
  <c r="F2005" i="24"/>
  <c r="F2019" i="24"/>
  <c r="F2305" i="24"/>
  <c r="F2316" i="24"/>
  <c r="F2306" i="24"/>
  <c r="F2490" i="24"/>
  <c r="F2478" i="24"/>
  <c r="F2044" i="24"/>
  <c r="F2094" i="24"/>
  <c r="F2031" i="24"/>
  <c r="F2329" i="24"/>
  <c r="F1862" i="24"/>
  <c r="F62" i="24"/>
  <c r="F1290" i="24"/>
  <c r="F2474" i="24"/>
  <c r="F1346" i="24"/>
  <c r="F1343" i="24"/>
  <c r="F372" i="24"/>
  <c r="F2028" i="24"/>
  <c r="F436" i="24"/>
  <c r="F1229" i="24"/>
  <c r="F431" i="24"/>
  <c r="F1140" i="24"/>
  <c r="F679" i="24"/>
  <c r="F1286" i="24"/>
  <c r="F1338" i="24"/>
  <c r="F2332" i="24"/>
  <c r="F2395" i="24"/>
  <c r="F2112" i="24"/>
  <c r="F370" i="24"/>
  <c r="F971" i="24"/>
  <c r="F2297" i="24"/>
  <c r="F1863" i="24"/>
  <c r="F2399" i="24"/>
  <c r="F2134" i="24"/>
  <c r="F2365" i="24"/>
  <c r="F2328" i="24"/>
  <c r="F1974" i="24"/>
  <c r="F2355" i="24"/>
  <c r="F1766" i="24"/>
  <c r="F1341" i="24"/>
  <c r="F437" i="24"/>
  <c r="F1376" i="24"/>
  <c r="F2145" i="24"/>
  <c r="F2036" i="24"/>
  <c r="F254" i="24"/>
  <c r="F371" i="24"/>
  <c r="F1339" i="24"/>
  <c r="F1110" i="24"/>
  <c r="F1293" i="24"/>
  <c r="F2319" i="24"/>
  <c r="F1864" i="24"/>
  <c r="F2300" i="24"/>
  <c r="F2298" i="24"/>
  <c r="F299" i="24"/>
  <c r="F1929" i="24"/>
  <c r="F2149" i="24"/>
  <c r="F1710" i="24"/>
  <c r="F2066" i="24"/>
  <c r="F2017" i="24"/>
  <c r="F2203" i="24"/>
  <c r="F2202" i="24"/>
  <c r="F2241" i="24"/>
  <c r="F2331" i="24"/>
  <c r="F129" i="24"/>
  <c r="F1894" i="24"/>
  <c r="F1345" i="24"/>
  <c r="F1342" i="24"/>
  <c r="F1721" i="24"/>
  <c r="F1377" i="24"/>
  <c r="F433" i="24"/>
  <c r="F430" i="24"/>
  <c r="F922" i="24"/>
  <c r="F1090" i="24"/>
  <c r="F1950" i="24"/>
  <c r="F1907" i="24"/>
  <c r="F2353" i="24"/>
  <c r="F61" i="24"/>
  <c r="F889" i="24"/>
  <c r="F1705" i="24"/>
  <c r="F1702" i="24"/>
  <c r="F1640" i="24"/>
  <c r="F1637" i="24"/>
  <c r="F1636" i="24"/>
  <c r="F799" i="24"/>
  <c r="F1631" i="24"/>
  <c r="F1630" i="24"/>
  <c r="F1628" i="24"/>
  <c r="F1626" i="24"/>
  <c r="F1623" i="24"/>
  <c r="F1621" i="24"/>
  <c r="F788" i="24"/>
  <c r="F785" i="24"/>
  <c r="F781" i="24"/>
  <c r="F1618" i="24"/>
  <c r="F777" i="24"/>
  <c r="F1615" i="24"/>
  <c r="F1612" i="24"/>
  <c r="F772" i="24"/>
  <c r="F770" i="24"/>
  <c r="F768" i="24"/>
  <c r="F766" i="24"/>
  <c r="F765" i="24"/>
  <c r="F763" i="24"/>
  <c r="F761" i="24"/>
  <c r="F1595" i="24"/>
  <c r="F1592" i="24"/>
  <c r="F1589" i="24"/>
  <c r="F754" i="24"/>
  <c r="F752" i="24"/>
  <c r="F750" i="24"/>
  <c r="F1581" i="24"/>
  <c r="F748" i="24"/>
  <c r="F746" i="24"/>
  <c r="F1575" i="24"/>
  <c r="F743" i="24"/>
  <c r="F1264" i="24"/>
  <c r="F1303" i="24"/>
  <c r="F1795" i="24"/>
  <c r="F887" i="24"/>
  <c r="F805" i="24"/>
  <c r="F1635" i="24"/>
  <c r="F1761" i="24"/>
  <c r="F795" i="24"/>
  <c r="F792" i="24"/>
  <c r="F1304" i="24"/>
  <c r="F1619" i="24"/>
  <c r="F776" i="24"/>
  <c r="F773" i="24"/>
  <c r="F769" i="24"/>
  <c r="F1603" i="24"/>
  <c r="F1600" i="24"/>
  <c r="F760" i="24"/>
  <c r="F1591" i="24"/>
  <c r="F1588" i="24"/>
  <c r="F1584" i="24"/>
  <c r="F747" i="24"/>
  <c r="F1577" i="24"/>
  <c r="F1572" i="24"/>
  <c r="F1673" i="24"/>
  <c r="F2136" i="24"/>
  <c r="F1151" i="24"/>
  <c r="F891" i="24"/>
  <c r="F888" i="24"/>
  <c r="F1704" i="24"/>
  <c r="F886" i="24"/>
  <c r="F1639" i="24"/>
  <c r="F803" i="24"/>
  <c r="F801" i="24"/>
  <c r="F1633" i="24"/>
  <c r="F1133" i="24"/>
  <c r="F1629" i="24"/>
  <c r="F794" i="24"/>
  <c r="F793" i="24"/>
  <c r="F791" i="24"/>
  <c r="F787" i="24"/>
  <c r="F783" i="24"/>
  <c r="F1424" i="24"/>
  <c r="F779" i="24"/>
  <c r="F1616" i="24"/>
  <c r="F1613" i="24"/>
  <c r="F1611" i="24"/>
  <c r="F1609" i="24"/>
  <c r="F1607" i="24"/>
  <c r="F1604" i="24"/>
  <c r="F1602" i="24"/>
  <c r="F1599" i="24"/>
  <c r="F1597" i="24"/>
  <c r="F1596" i="24"/>
  <c r="F1594" i="24"/>
  <c r="F1590" i="24"/>
  <c r="F756" i="24"/>
  <c r="F753" i="24"/>
  <c r="F751" i="24"/>
  <c r="F1583" i="24"/>
  <c r="F1580" i="24"/>
  <c r="F1579" i="24"/>
  <c r="F745" i="24"/>
  <c r="F1573" i="24"/>
  <c r="F742" i="24"/>
  <c r="F1228" i="24"/>
  <c r="F827" i="24"/>
  <c r="F2349" i="24"/>
  <c r="F1707" i="24"/>
  <c r="F1701" i="24"/>
  <c r="F804" i="24"/>
  <c r="F1634" i="24"/>
  <c r="F797" i="24"/>
  <c r="F1625" i="24"/>
  <c r="F790" i="24"/>
  <c r="F784" i="24"/>
  <c r="F1617" i="24"/>
  <c r="F1614" i="24"/>
  <c r="F771" i="24"/>
  <c r="F1605" i="24"/>
  <c r="F1598" i="24"/>
  <c r="F758" i="24"/>
  <c r="F2453" i="24"/>
  <c r="F1586" i="24"/>
  <c r="F1754" i="24"/>
  <c r="F1574" i="24"/>
  <c r="F740" i="24"/>
  <c r="F2532" i="24"/>
  <c r="F1708" i="24"/>
  <c r="F1706" i="24"/>
  <c r="F1703" i="24"/>
  <c r="F1700" i="24"/>
  <c r="F1638" i="24"/>
  <c r="F802" i="24"/>
  <c r="F800" i="24"/>
  <c r="F1632" i="24"/>
  <c r="F798" i="24"/>
  <c r="F796" i="24"/>
  <c r="F1627" i="24"/>
  <c r="F1624" i="24"/>
  <c r="F1622" i="24"/>
  <c r="F789" i="24"/>
  <c r="F786" i="24"/>
  <c r="F782" i="24"/>
  <c r="F780" i="24"/>
  <c r="F778" i="24"/>
  <c r="F775" i="24"/>
  <c r="F774" i="24"/>
  <c r="F1610" i="24"/>
  <c r="F1608" i="24"/>
  <c r="F1606" i="24"/>
  <c r="F767" i="24"/>
  <c r="F1601" i="24"/>
  <c r="F764" i="24"/>
  <c r="F762" i="24"/>
  <c r="F759" i="24"/>
  <c r="F1593" i="24"/>
  <c r="F757" i="24"/>
  <c r="F755" i="24"/>
  <c r="F1587" i="24"/>
  <c r="F1585" i="24"/>
  <c r="F1582" i="24"/>
  <c r="F749" i="24"/>
  <c r="F1578" i="24"/>
  <c r="F1576" i="24"/>
  <c r="F744" i="24"/>
  <c r="F741" i="24"/>
  <c r="F295" i="24"/>
  <c r="F1400" i="24"/>
  <c r="F481" i="24"/>
  <c r="F480" i="24"/>
  <c r="F2420" i="24"/>
  <c r="F1370" i="24"/>
  <c r="F407" i="24"/>
  <c r="F396" i="24"/>
  <c r="F878" i="24"/>
  <c r="F2491" i="24"/>
  <c r="F1374" i="24"/>
  <c r="F424" i="24"/>
  <c r="F567" i="24"/>
  <c r="F1537" i="24"/>
  <c r="F942" i="24"/>
  <c r="F404" i="24"/>
  <c r="F398" i="24"/>
  <c r="F686" i="24"/>
  <c r="F1539" i="24"/>
  <c r="F991" i="24"/>
  <c r="F1507" i="24"/>
  <c r="F423" i="24"/>
  <c r="F1663" i="24"/>
  <c r="F565" i="24"/>
  <c r="F1458" i="24"/>
  <c r="F556" i="24"/>
  <c r="F1449" i="24"/>
  <c r="F1444" i="24"/>
  <c r="F1441" i="24"/>
  <c r="F1438" i="24"/>
  <c r="F538" i="24"/>
  <c r="F532" i="24"/>
  <c r="F2154" i="24"/>
  <c r="F530" i="24"/>
  <c r="F867" i="24"/>
  <c r="F406" i="24"/>
  <c r="F401" i="24"/>
  <c r="F395" i="24"/>
  <c r="F809" i="24"/>
  <c r="F680" i="24"/>
  <c r="F647" i="24"/>
  <c r="F21" i="24"/>
  <c r="F1723" i="24"/>
  <c r="F681" i="24"/>
  <c r="F2078" i="24"/>
  <c r="F1662" i="24"/>
  <c r="F1463" i="24"/>
  <c r="F1459" i="24"/>
  <c r="F558" i="24"/>
  <c r="F555" i="24"/>
  <c r="F552" i="24"/>
  <c r="F1442" i="24"/>
  <c r="F545" i="24"/>
  <c r="F2450" i="24"/>
  <c r="F531" i="24"/>
  <c r="F941" i="24"/>
  <c r="F1535" i="24"/>
  <c r="F1233" i="24"/>
  <c r="F109" i="24"/>
  <c r="F691" i="24"/>
  <c r="F409" i="24"/>
  <c r="F690" i="24"/>
  <c r="F403" i="24"/>
  <c r="F400" i="24"/>
  <c r="F1363" i="24"/>
  <c r="F687" i="24"/>
  <c r="F315" i="24"/>
  <c r="F66" i="24"/>
  <c r="F144" i="24"/>
  <c r="F847" i="24"/>
  <c r="F710" i="24"/>
  <c r="F429" i="24"/>
  <c r="F36" i="24"/>
  <c r="F325" i="24"/>
  <c r="F1285" i="24"/>
  <c r="F1371" i="24"/>
  <c r="F1532" i="24"/>
  <c r="F422" i="24"/>
  <c r="F2362" i="24"/>
  <c r="F1685" i="24"/>
  <c r="F1464" i="24"/>
  <c r="F566" i="24"/>
  <c r="F564" i="24"/>
  <c r="F562" i="24"/>
  <c r="F1457" i="24"/>
  <c r="F1455" i="24"/>
  <c r="F1453" i="24"/>
  <c r="F554" i="24"/>
  <c r="F1448" i="24"/>
  <c r="F2451" i="24"/>
  <c r="F551" i="24"/>
  <c r="F548" i="24"/>
  <c r="F546" i="24"/>
  <c r="F1958" i="24"/>
  <c r="F542" i="24"/>
  <c r="F540" i="24"/>
  <c r="F537" i="24"/>
  <c r="F534" i="24"/>
  <c r="F473" i="24"/>
  <c r="F689" i="24"/>
  <c r="F808" i="24"/>
  <c r="F715" i="24"/>
  <c r="F164" i="24"/>
  <c r="F2008" i="24"/>
  <c r="F1759" i="24"/>
  <c r="F2363" i="24"/>
  <c r="F563" i="24"/>
  <c r="F1456" i="24"/>
  <c r="F1451" i="24"/>
  <c r="F1446" i="24"/>
  <c r="F549" i="24"/>
  <c r="F1439" i="24"/>
  <c r="F1437" i="24"/>
  <c r="F536" i="24"/>
  <c r="F1536" i="24"/>
  <c r="F1256" i="24"/>
  <c r="F410" i="24"/>
  <c r="F483" i="24"/>
  <c r="F688" i="24"/>
  <c r="F1091" i="24"/>
  <c r="F892" i="24"/>
  <c r="F1282" i="24"/>
  <c r="F163" i="24"/>
  <c r="F2534" i="24"/>
  <c r="F673" i="24"/>
  <c r="F1328" i="24"/>
  <c r="F569" i="24"/>
  <c r="F1461" i="24"/>
  <c r="F560" i="24"/>
  <c r="F1454" i="24"/>
  <c r="F553" i="24"/>
  <c r="F1443" i="24"/>
  <c r="F239" i="24"/>
  <c r="F543" i="24"/>
  <c r="F1436" i="24"/>
  <c r="F535" i="24"/>
  <c r="F1892" i="24"/>
  <c r="F328" i="24"/>
  <c r="F1120" i="24"/>
  <c r="F418" i="24"/>
  <c r="F1199" i="24"/>
  <c r="F411" i="24"/>
  <c r="F408" i="24"/>
  <c r="F405" i="24"/>
  <c r="F402" i="24"/>
  <c r="F399" i="24"/>
  <c r="F397" i="24"/>
  <c r="F394" i="24"/>
  <c r="F946" i="24"/>
  <c r="F1101" i="24"/>
  <c r="F1909" i="24"/>
  <c r="F247" i="24"/>
  <c r="F1555" i="24"/>
  <c r="F646" i="24"/>
  <c r="F1375" i="24"/>
  <c r="F147" i="24"/>
  <c r="F648" i="24"/>
  <c r="F2494" i="24"/>
  <c r="F682" i="24"/>
  <c r="F1423" i="24"/>
  <c r="F345" i="24"/>
  <c r="F2481" i="24"/>
  <c r="F1684" i="24"/>
  <c r="F568" i="24"/>
  <c r="F1462" i="24"/>
  <c r="F1460" i="24"/>
  <c r="F561" i="24"/>
  <c r="F559" i="24"/>
  <c r="F557" i="24"/>
  <c r="F1452" i="24"/>
  <c r="F1450" i="24"/>
  <c r="F1447" i="24"/>
  <c r="F1445" i="24"/>
  <c r="F550" i="24"/>
  <c r="F547" i="24"/>
  <c r="F1440" i="24"/>
  <c r="F544" i="24"/>
  <c r="F541" i="24"/>
  <c r="F539" i="24"/>
  <c r="F1435" i="24"/>
  <c r="F533" i="24"/>
  <c r="F317" i="24"/>
  <c r="F1009" i="24"/>
  <c r="F1816" i="24"/>
  <c r="F1813" i="24"/>
  <c r="F1811" i="24"/>
  <c r="F1808" i="24"/>
  <c r="F1806" i="24"/>
  <c r="F1803" i="24"/>
  <c r="F1000" i="24"/>
  <c r="F997" i="24"/>
  <c r="F1798" i="24"/>
  <c r="F1385" i="24"/>
  <c r="F1383" i="24"/>
  <c r="F1776" i="24"/>
  <c r="F152" i="24"/>
  <c r="F1936" i="24"/>
  <c r="F2223" i="24"/>
  <c r="F2183" i="24"/>
  <c r="F2315" i="24"/>
  <c r="F2364" i="24"/>
  <c r="F2188" i="24"/>
  <c r="F2387" i="24"/>
  <c r="F2378" i="24"/>
  <c r="F2249" i="24"/>
  <c r="F2175" i="24"/>
  <c r="F2170" i="24"/>
  <c r="F2038" i="24"/>
  <c r="F2248" i="24"/>
  <c r="F2075" i="24"/>
  <c r="F1972" i="24"/>
  <c r="F1898" i="24"/>
  <c r="F1911" i="24"/>
  <c r="F1978" i="24"/>
  <c r="F2187" i="24"/>
  <c r="F1897" i="24"/>
  <c r="F2061" i="24"/>
  <c r="F2275" i="24"/>
  <c r="F2434" i="24"/>
  <c r="F2414" i="24"/>
  <c r="F2037" i="24"/>
  <c r="F2071" i="24"/>
  <c r="F1432" i="24"/>
  <c r="F248" i="24"/>
  <c r="F465" i="24"/>
  <c r="F1428" i="24"/>
  <c r="F460" i="24"/>
  <c r="F457" i="24"/>
  <c r="F2032" i="24"/>
  <c r="F2273" i="24"/>
  <c r="F2081" i="24"/>
  <c r="F2412" i="24"/>
  <c r="F1548" i="24"/>
  <c r="F1502" i="24"/>
  <c r="F645" i="24"/>
  <c r="F1495" i="24"/>
  <c r="F1491" i="24"/>
  <c r="F643" i="24"/>
  <c r="F1485" i="24"/>
  <c r="F1298" i="24"/>
  <c r="F427" i="24"/>
  <c r="F1263" i="24"/>
  <c r="F1709" i="24"/>
  <c r="F1349" i="24"/>
  <c r="F375" i="24"/>
  <c r="F1419" i="24"/>
  <c r="F1004" i="24"/>
  <c r="F1805" i="24"/>
  <c r="F999" i="24"/>
  <c r="F65" i="24"/>
  <c r="F347" i="24"/>
  <c r="F2421" i="24"/>
  <c r="F2229" i="24"/>
  <c r="F1946" i="24"/>
  <c r="F2012" i="24"/>
  <c r="F2195" i="24"/>
  <c r="F2115" i="24"/>
  <c r="F2132" i="24"/>
  <c r="F2435" i="24"/>
  <c r="F1900" i="24"/>
  <c r="F1855" i="24"/>
  <c r="F1858" i="24"/>
  <c r="F2119" i="24"/>
  <c r="F2231" i="24"/>
  <c r="F2055" i="24"/>
  <c r="F1989" i="24"/>
  <c r="F1390" i="24"/>
  <c r="F1406" i="24"/>
  <c r="F2164" i="24"/>
  <c r="F2356" i="24"/>
  <c r="F2382" i="24"/>
  <c r="F1501" i="24"/>
  <c r="F1494" i="24"/>
  <c r="F1490" i="24"/>
  <c r="F1484" i="24"/>
  <c r="F426" i="24"/>
  <c r="F1469" i="24"/>
  <c r="F229" i="24"/>
  <c r="F1422" i="24"/>
  <c r="F1008" i="24"/>
  <c r="F1814" i="24"/>
  <c r="F1812" i="24"/>
  <c r="F1810" i="24"/>
  <c r="F1003" i="24"/>
  <c r="F1001" i="24"/>
  <c r="F1801" i="24"/>
  <c r="F998" i="24"/>
  <c r="F995" i="24"/>
  <c r="F848" i="24"/>
  <c r="F1384" i="24"/>
  <c r="F2312" i="24"/>
  <c r="F1774" i="24"/>
  <c r="F894" i="24"/>
  <c r="F1960" i="24"/>
  <c r="F2390" i="24"/>
  <c r="F2009" i="24"/>
  <c r="F1979" i="24"/>
  <c r="F2010" i="24"/>
  <c r="F1917" i="24"/>
  <c r="F2239" i="24"/>
  <c r="F2117" i="24"/>
  <c r="F1472" i="24"/>
  <c r="F2013" i="24"/>
  <c r="F2042" i="24"/>
  <c r="F1980" i="24"/>
  <c r="F1947" i="24"/>
  <c r="F2303" i="24"/>
  <c r="F2116" i="24"/>
  <c r="F2186" i="24"/>
  <c r="F2144" i="24"/>
  <c r="F2216" i="24"/>
  <c r="F1856" i="24"/>
  <c r="F2104" i="24"/>
  <c r="F2251" i="24"/>
  <c r="F2167" i="24"/>
  <c r="F346" i="24"/>
  <c r="F1103" i="24"/>
  <c r="F1797" i="24"/>
  <c r="F2377" i="24"/>
  <c r="F1971" i="24"/>
  <c r="F413" i="24"/>
  <c r="F1391" i="24"/>
  <c r="F1132" i="24"/>
  <c r="F462" i="24"/>
  <c r="F459" i="24"/>
  <c r="F456" i="24"/>
  <c r="F2445" i="24"/>
  <c r="F2048" i="24"/>
  <c r="F2109" i="24"/>
  <c r="F1932" i="24"/>
  <c r="F326" i="24"/>
  <c r="F117" i="24"/>
  <c r="F1500" i="24"/>
  <c r="F1497" i="24"/>
  <c r="F1493" i="24"/>
  <c r="F644" i="24"/>
  <c r="F1487" i="24"/>
  <c r="F1483" i="24"/>
  <c r="F1373" i="24"/>
  <c r="F425" i="24"/>
  <c r="F1262" i="24"/>
  <c r="F1468" i="24"/>
  <c r="F377" i="24"/>
  <c r="F162" i="24"/>
  <c r="F1417" i="24"/>
  <c r="F1818" i="24"/>
  <c r="F1006" i="24"/>
  <c r="F1807" i="24"/>
  <c r="F1802" i="24"/>
  <c r="F996" i="24"/>
  <c r="F447" i="24"/>
  <c r="F1775" i="24"/>
  <c r="F2189" i="24"/>
  <c r="F2337" i="24"/>
  <c r="F1918" i="24"/>
  <c r="F1854" i="24"/>
  <c r="F2406" i="24"/>
  <c r="F2286" i="24"/>
  <c r="F2323" i="24"/>
  <c r="F2214" i="24"/>
  <c r="F1904" i="24"/>
  <c r="F2376" i="24"/>
  <c r="F1993" i="24"/>
  <c r="F120" i="24"/>
  <c r="F35" i="24"/>
  <c r="F2371" i="24"/>
  <c r="F198" i="24"/>
  <c r="F463" i="24"/>
  <c r="F1389" i="24"/>
  <c r="F2361" i="24"/>
  <c r="F2232" i="24"/>
  <c r="F212" i="24"/>
  <c r="F1498" i="24"/>
  <c r="F1488" i="24"/>
  <c r="F502" i="24"/>
  <c r="F1289" i="24"/>
  <c r="F1348" i="24"/>
  <c r="F1418" i="24"/>
  <c r="F1817" i="24"/>
  <c r="F1007" i="24"/>
  <c r="F1005" i="24"/>
  <c r="F1809" i="24"/>
  <c r="F1002" i="24"/>
  <c r="F1804" i="24"/>
  <c r="F1800" i="24"/>
  <c r="F1799" i="24"/>
  <c r="F994" i="24"/>
  <c r="F322" i="24"/>
  <c r="F446" i="24"/>
  <c r="F970" i="24"/>
  <c r="F825" i="24"/>
  <c r="F2459" i="24"/>
  <c r="F2196" i="24"/>
  <c r="F1891" i="24"/>
  <c r="F1975" i="24"/>
  <c r="F1926" i="24"/>
  <c r="F1937" i="24"/>
  <c r="F2062" i="24"/>
  <c r="F2302" i="24"/>
  <c r="F2294" i="24"/>
  <c r="F2131" i="24"/>
  <c r="F1982" i="24"/>
  <c r="F2295" i="24"/>
  <c r="F1927" i="24"/>
  <c r="F1905" i="24"/>
  <c r="F1977" i="24"/>
  <c r="F1392" i="24"/>
  <c r="F2287" i="24"/>
  <c r="F1899" i="24"/>
  <c r="F2279" i="24"/>
  <c r="F2089" i="24"/>
  <c r="F2103" i="24"/>
  <c r="F1109" i="24"/>
  <c r="F1995" i="24"/>
  <c r="F952" i="24"/>
  <c r="F210" i="24"/>
  <c r="F2336" i="24"/>
  <c r="F1275" i="24"/>
  <c r="F2441" i="24"/>
  <c r="F192" i="24"/>
  <c r="F466" i="24"/>
  <c r="F464" i="24"/>
  <c r="F461" i="24"/>
  <c r="F458" i="24"/>
  <c r="F1239" i="24"/>
  <c r="F2418" i="24"/>
  <c r="F2309" i="24"/>
  <c r="F1399" i="24"/>
  <c r="F960" i="24"/>
  <c r="F697" i="24"/>
  <c r="F1503" i="24"/>
  <c r="F1499" i="24"/>
  <c r="F1496" i="24"/>
  <c r="F1492" i="24"/>
  <c r="F1489" i="24"/>
  <c r="F1486" i="24"/>
  <c r="F1299" i="24"/>
  <c r="F428" i="24"/>
  <c r="F211" i="24"/>
  <c r="F1681" i="24"/>
  <c r="F1350" i="24"/>
  <c r="F376" i="24"/>
  <c r="F2525" i="24"/>
  <c r="F1420" i="24"/>
  <c r="F1416" i="24"/>
  <c r="BA502" i="24" l="1"/>
  <c r="AY502" i="24" s="1"/>
  <c r="BA248" i="24"/>
  <c r="AY248" i="24" s="1"/>
  <c r="BA440" i="24"/>
  <c r="AY440" i="24" s="1"/>
  <c r="BA331" i="24"/>
  <c r="BA2005" i="24"/>
  <c r="AY2005" i="24" s="1"/>
  <c r="BA905" i="24"/>
  <c r="AY905" i="24" s="1"/>
  <c r="BA913" i="24"/>
  <c r="AY913" i="24" s="1"/>
  <c r="BA877" i="24"/>
  <c r="AY877" i="24" s="1"/>
  <c r="BA1510" i="24"/>
  <c r="AY1510" i="24" s="1"/>
  <c r="BA387" i="24"/>
  <c r="AY387" i="24" s="1"/>
  <c r="BA1209" i="24"/>
  <c r="AY1209" i="24" s="1"/>
  <c r="BA2029" i="24"/>
  <c r="AY2029" i="24" s="1"/>
  <c r="BA2239" i="24"/>
  <c r="AY2239" i="24" s="1"/>
  <c r="BA2307" i="24"/>
  <c r="AY2307" i="24" s="1"/>
  <c r="AD1135" i="24"/>
  <c r="AB1135" i="24" s="1"/>
  <c r="BA1029" i="24"/>
  <c r="AY1029" i="24" s="1"/>
  <c r="BA1089" i="24"/>
  <c r="AY1089" i="24" s="1"/>
  <c r="BA2295" i="24"/>
  <c r="AY2295" i="24" s="1"/>
  <c r="BA1022" i="24"/>
  <c r="AY1022" i="24" s="1"/>
  <c r="BA811" i="24"/>
  <c r="AY811" i="24" s="1"/>
  <c r="AD2206" i="24"/>
  <c r="AB2206" i="24" s="1"/>
  <c r="BA1084" i="24"/>
  <c r="AY1084" i="24" s="1"/>
  <c r="BA1389" i="24"/>
  <c r="AY1389" i="24" s="1"/>
  <c r="BR2047" i="24"/>
  <c r="BA1024" i="24"/>
  <c r="AY1024" i="24" s="1"/>
  <c r="BA2328" i="24"/>
  <c r="AY2328" i="24" s="1"/>
  <c r="BA1152" i="24"/>
  <c r="AY1152" i="24" s="1"/>
  <c r="AD2382" i="24"/>
  <c r="AB2382" i="24" s="1"/>
  <c r="BA2436" i="24"/>
  <c r="AY2436" i="24" s="1"/>
  <c r="BA1073" i="24"/>
  <c r="AY1073" i="24" s="1"/>
  <c r="BR490" i="24"/>
  <c r="BA1869" i="24"/>
  <c r="AY1869" i="24" s="1"/>
  <c r="BR551" i="24"/>
  <c r="BA1115" i="24"/>
  <c r="AY1115" i="24" s="1"/>
  <c r="BA430" i="24"/>
  <c r="BA215" i="24"/>
  <c r="BA80" i="24"/>
  <c r="AY80" i="24" s="1"/>
  <c r="BA2061" i="24"/>
  <c r="BA482" i="24"/>
  <c r="AY482" i="24" s="1"/>
  <c r="BA2244" i="24"/>
  <c r="AY2244" i="24" s="1"/>
  <c r="AD1874" i="24"/>
  <c r="AB1874" i="24" s="1"/>
  <c r="BA1504" i="24"/>
  <c r="BA787" i="24"/>
  <c r="AY787" i="24" s="1"/>
  <c r="AD925" i="24"/>
  <c r="AB925" i="24" s="1"/>
  <c r="BA680" i="24"/>
  <c r="AY680" i="24" s="1"/>
  <c r="BA853" i="24"/>
  <c r="AY853" i="24" s="1"/>
  <c r="BA170" i="24"/>
  <c r="AY170" i="24" s="1"/>
  <c r="BA859" i="24"/>
  <c r="AY859" i="24" s="1"/>
  <c r="BA882" i="24"/>
  <c r="AY882" i="24" s="1"/>
  <c r="AD557" i="24"/>
  <c r="AB557" i="24" s="1"/>
  <c r="BA694" i="24"/>
  <c r="AY694" i="24" s="1"/>
  <c r="BA2109" i="24"/>
  <c r="AY2109" i="24" s="1"/>
  <c r="BA1276" i="24"/>
  <c r="AY1276" i="24" s="1"/>
  <c r="BR2196" i="24"/>
  <c r="BR597" i="24"/>
  <c r="BR586" i="24"/>
  <c r="BR1422" i="24"/>
  <c r="BR444" i="24"/>
  <c r="BA501" i="24"/>
  <c r="BA213" i="24"/>
  <c r="AY213" i="24" s="1"/>
  <c r="BA1399" i="24"/>
  <c r="AY1399" i="24" s="1"/>
  <c r="BA164" i="24"/>
  <c r="AY164" i="24" s="1"/>
  <c r="BA1519" i="24"/>
  <c r="BA1606" i="24"/>
  <c r="AY1606" i="24" s="1"/>
  <c r="BA1018" i="24"/>
  <c r="AY1018" i="24" s="1"/>
  <c r="BA1728" i="24"/>
  <c r="AY1728" i="24" s="1"/>
  <c r="BA107" i="24"/>
  <c r="AY107" i="24" s="1"/>
  <c r="BA151" i="24"/>
  <c r="AY151" i="24" s="1"/>
  <c r="AD61" i="24"/>
  <c r="AB61" i="24" s="1"/>
  <c r="BR433" i="24"/>
  <c r="BR2012" i="24"/>
  <c r="BR2303" i="24"/>
  <c r="BR1372" i="24"/>
  <c r="BR418" i="24"/>
  <c r="BR1863" i="24"/>
  <c r="AD2517" i="24"/>
  <c r="AB2517" i="24" s="1"/>
  <c r="BA154" i="24"/>
  <c r="AY154" i="24" s="1"/>
  <c r="BA1218" i="24"/>
  <c r="AY1218" i="24" s="1"/>
  <c r="BA800" i="24"/>
  <c r="BA2188" i="24"/>
  <c r="AY2188" i="24" s="1"/>
  <c r="AD695" i="24"/>
  <c r="AB695" i="24" s="1"/>
  <c r="AD892" i="24"/>
  <c r="AB892" i="24" s="1"/>
  <c r="BA2323" i="24"/>
  <c r="AY2323" i="24" s="1"/>
  <c r="BA181" i="24"/>
  <c r="AY181" i="24" s="1"/>
  <c r="BA382" i="24"/>
  <c r="AY382" i="24" s="1"/>
  <c r="BA1956" i="24"/>
  <c r="AY1956" i="24" s="1"/>
  <c r="BA1180" i="24"/>
  <c r="AY1180" i="24" s="1"/>
  <c r="BR916" i="24"/>
  <c r="BR913" i="24"/>
  <c r="BR889" i="24"/>
  <c r="BR699" i="24"/>
  <c r="BR685" i="24"/>
  <c r="BR682" i="24"/>
  <c r="BR1988" i="24"/>
  <c r="BR1527" i="24"/>
  <c r="BR1414" i="24"/>
  <c r="BA143" i="24"/>
  <c r="AY143" i="24" s="1"/>
  <c r="BA216" i="24"/>
  <c r="AY216" i="24" s="1"/>
  <c r="BA400" i="24"/>
  <c r="AY400" i="24" s="1"/>
  <c r="BR2086" i="24"/>
  <c r="BR2157" i="24"/>
  <c r="BR2076" i="24"/>
  <c r="BR321" i="24"/>
  <c r="BR2096" i="24"/>
  <c r="BR2502" i="24"/>
  <c r="BR2272" i="24"/>
  <c r="BR182" i="24"/>
  <c r="BR2414" i="24"/>
  <c r="BR2193" i="24"/>
  <c r="BR2140" i="24"/>
  <c r="BR2130" i="24"/>
  <c r="BR1981" i="24"/>
  <c r="BR2030" i="24"/>
  <c r="BR2168" i="24"/>
  <c r="BR2143" i="24"/>
  <c r="BR2043" i="24"/>
  <c r="BR2336" i="24"/>
  <c r="BR1106" i="24"/>
  <c r="BR2258" i="24"/>
  <c r="BR2331" i="24"/>
  <c r="BR2242" i="24"/>
  <c r="BR105" i="24"/>
  <c r="BR66" i="24"/>
  <c r="BA159" i="24"/>
  <c r="AY159" i="24" s="1"/>
  <c r="BA191" i="24"/>
  <c r="BA2144" i="24"/>
  <c r="BA889" i="24"/>
  <c r="AY889" i="24" s="1"/>
  <c r="BA2469" i="24"/>
  <c r="BA474" i="24"/>
  <c r="AY474" i="24" s="1"/>
  <c r="BA2286" i="24"/>
  <c r="BA807" i="24"/>
  <c r="BR733" i="24"/>
  <c r="BR1889" i="24"/>
  <c r="BR697" i="24"/>
  <c r="BR1415" i="24"/>
  <c r="BR382" i="24"/>
  <c r="BR2039" i="24"/>
  <c r="BR604" i="24"/>
  <c r="BR562" i="24"/>
  <c r="BR1438" i="24"/>
  <c r="BR1357" i="24"/>
  <c r="BR2497" i="24"/>
  <c r="BA1172" i="24"/>
  <c r="AY1172" i="24" s="1"/>
  <c r="BA2512" i="24"/>
  <c r="AY2512" i="24" s="1"/>
  <c r="BA200" i="24"/>
  <c r="AY200" i="24" s="1"/>
  <c r="BA743" i="24"/>
  <c r="AY743" i="24" s="1"/>
  <c r="BA52" i="24"/>
  <c r="AY52" i="24" s="1"/>
  <c r="BA1772" i="24"/>
  <c r="AY1772" i="24" s="1"/>
  <c r="BA359" i="24"/>
  <c r="AY359" i="24" s="1"/>
  <c r="BA110" i="24"/>
  <c r="AY110" i="24" s="1"/>
  <c r="BA759" i="24"/>
  <c r="AY759" i="24" s="1"/>
  <c r="BA962" i="24"/>
  <c r="AY962" i="24" s="1"/>
  <c r="BA2432" i="24"/>
  <c r="AY2432" i="24" s="1"/>
  <c r="BA2358" i="24"/>
  <c r="AY2358" i="24" s="1"/>
  <c r="BA926" i="24"/>
  <c r="AY926" i="24" s="1"/>
  <c r="BA995" i="24"/>
  <c r="AY995" i="24" s="1"/>
  <c r="BA158" i="24"/>
  <c r="BA1144" i="24"/>
  <c r="AY1144" i="24" s="1"/>
  <c r="BA1748" i="24"/>
  <c r="AY1748" i="24" s="1"/>
  <c r="BR1440" i="24"/>
  <c r="BR1427" i="24"/>
  <c r="BA1231" i="24"/>
  <c r="AY1231" i="24" s="1"/>
  <c r="BA132" i="24"/>
  <c r="AY132" i="24" s="1"/>
  <c r="BA1163" i="24"/>
  <c r="AY1163" i="24" s="1"/>
  <c r="BA2488" i="24"/>
  <c r="AY2488" i="24" s="1"/>
  <c r="BA783" i="24"/>
  <c r="AY783" i="24" s="1"/>
  <c r="AD1920" i="24"/>
  <c r="AB1920" i="24" s="1"/>
  <c r="BA2440" i="24"/>
  <c r="AY2440" i="24" s="1"/>
  <c r="BA409" i="24"/>
  <c r="AY409" i="24" s="1"/>
  <c r="BA1127" i="24"/>
  <c r="AY1127" i="24" s="1"/>
  <c r="BR1032" i="24"/>
  <c r="BA148" i="24"/>
  <c r="AY148" i="24" s="1"/>
  <c r="BA1232" i="24"/>
  <c r="AY1232" i="24" s="1"/>
  <c r="BR1083" i="24"/>
  <c r="BA1237" i="24"/>
  <c r="BA1305" i="24"/>
  <c r="AY1305" i="24" s="1"/>
  <c r="BA1335" i="24"/>
  <c r="AY1335" i="24" s="1"/>
  <c r="BA1652" i="24"/>
  <c r="AY1652" i="24" s="1"/>
  <c r="BA1631" i="24"/>
  <c r="AY1631" i="24" s="1"/>
  <c r="BA2468" i="24"/>
  <c r="AY2468" i="24" s="1"/>
  <c r="BA1353" i="24"/>
  <c r="BA1345" i="24"/>
  <c r="AY1345" i="24" s="1"/>
  <c r="BA2484" i="24"/>
  <c r="AY2484" i="24" s="1"/>
  <c r="BA1181" i="24"/>
  <c r="AY1181" i="24" s="1"/>
  <c r="BA2458" i="24"/>
  <c r="BR1529" i="24"/>
  <c r="BA1130" i="24"/>
  <c r="AY1130" i="24" s="1"/>
  <c r="BA1756" i="24"/>
  <c r="AY1756" i="24" s="1"/>
  <c r="BA1801" i="24"/>
  <c r="AY1801" i="24" s="1"/>
  <c r="BA1213" i="24"/>
  <c r="AY1213" i="24" s="1"/>
  <c r="BA1664" i="24"/>
  <c r="AY1664" i="24" s="1"/>
  <c r="BR1702" i="24"/>
  <c r="BR1554" i="24"/>
  <c r="BR1548" i="24"/>
  <c r="BR2486" i="24"/>
  <c r="BR1543" i="24"/>
  <c r="BR1535" i="24"/>
  <c r="BA1833" i="24"/>
  <c r="AY1833" i="24" s="1"/>
  <c r="BA1689" i="24"/>
  <c r="AY1689" i="24" s="1"/>
  <c r="BA1246" i="24"/>
  <c r="AY1246" i="24" s="1"/>
  <c r="BA1310" i="24"/>
  <c r="AY1310" i="24" s="1"/>
  <c r="BA1484" i="24"/>
  <c r="AY1484" i="24" s="1"/>
  <c r="BA2466" i="24"/>
  <c r="AY2466" i="24" s="1"/>
  <c r="BA1821" i="24"/>
  <c r="AY1821" i="24" s="1"/>
  <c r="BA1814" i="24"/>
  <c r="AY1814" i="24" s="1"/>
  <c r="BA1498" i="24"/>
  <c r="AY1498" i="24" s="1"/>
  <c r="BA1758" i="24"/>
  <c r="AY1758" i="24" s="1"/>
  <c r="BA2362" i="24"/>
  <c r="AY2362" i="24" s="1"/>
  <c r="BA1566" i="24"/>
  <c r="AY1566" i="24" s="1"/>
  <c r="BA760" i="24"/>
  <c r="AY760" i="24" s="1"/>
  <c r="AD1214" i="24"/>
  <c r="AB1214" i="24" s="1"/>
  <c r="BR1765" i="24"/>
  <c r="BR948" i="24"/>
  <c r="BR946" i="24"/>
  <c r="BR929" i="24"/>
  <c r="BR130" i="24"/>
  <c r="BA2359" i="24"/>
  <c r="BA2403" i="24"/>
  <c r="BA1570" i="24"/>
  <c r="AY1570" i="24" s="1"/>
  <c r="BA1636" i="24"/>
  <c r="AY1636" i="24" s="1"/>
  <c r="BA2106" i="24"/>
  <c r="BA1605" i="24"/>
  <c r="AY1605" i="24" s="1"/>
  <c r="BA1416" i="24"/>
  <c r="AY1416" i="24" s="1"/>
  <c r="BA2523" i="24"/>
  <c r="AY2523" i="24" s="1"/>
  <c r="AD1864" i="24"/>
  <c r="AB1864" i="24" s="1"/>
  <c r="BA794" i="24"/>
  <c r="AY794" i="24" s="1"/>
  <c r="BA2374" i="24"/>
  <c r="AY2374" i="24" s="1"/>
  <c r="BA2073" i="24"/>
  <c r="AY2073" i="24" s="1"/>
  <c r="BA1531" i="24"/>
  <c r="AY1531" i="24" s="1"/>
  <c r="BA1843" i="24"/>
  <c r="AY1843" i="24" s="1"/>
  <c r="BA2032" i="24"/>
  <c r="AY2032" i="24" s="1"/>
  <c r="BA785" i="24"/>
  <c r="AY785" i="24" s="1"/>
  <c r="AD2413" i="24"/>
  <c r="AB2413" i="24" s="1"/>
  <c r="BA1640" i="24"/>
  <c r="AY1640" i="24" s="1"/>
  <c r="BA2405" i="24"/>
  <c r="AY2405" i="24" s="1"/>
  <c r="BA36" i="24"/>
  <c r="AY36" i="24" s="1"/>
  <c r="BA1588" i="24"/>
  <c r="AY1588" i="24" s="1"/>
  <c r="BA2198" i="24"/>
  <c r="AY2198" i="24" s="1"/>
  <c r="BA2208" i="24"/>
  <c r="AY2208" i="24" s="1"/>
  <c r="AD1193" i="24"/>
  <c r="AB1193" i="24" s="1"/>
  <c r="BA557" i="24"/>
  <c r="BA2355" i="24"/>
  <c r="AY2355" i="24" s="1"/>
  <c r="BA2095" i="24"/>
  <c r="AY2095" i="24" s="1"/>
  <c r="BA1151" i="24"/>
  <c r="AY1151" i="24" s="1"/>
  <c r="BA2065" i="24"/>
  <c r="AY2065" i="24" s="1"/>
  <c r="BA2425" i="24"/>
  <c r="AY2425" i="24" s="1"/>
  <c r="BA259" i="24"/>
  <c r="AY259" i="24" s="1"/>
  <c r="BA2230" i="24"/>
  <c r="AY2230" i="24" s="1"/>
  <c r="BA1867" i="24"/>
  <c r="AY1867" i="24" s="1"/>
  <c r="BA991" i="24"/>
  <c r="AY991" i="24" s="1"/>
  <c r="BA1317" i="24"/>
  <c r="AY1317" i="24" s="1"/>
  <c r="BA829" i="24"/>
  <c r="AY829" i="24" s="1"/>
  <c r="BA334" i="24"/>
  <c r="AY334" i="24" s="1"/>
  <c r="BA372" i="24"/>
  <c r="AY372" i="24" s="1"/>
  <c r="BA2420" i="24"/>
  <c r="AY2420" i="24" s="1"/>
  <c r="BR1007" i="24"/>
  <c r="BR1809" i="24"/>
  <c r="BR1804" i="24"/>
  <c r="BR1799" i="24"/>
  <c r="BR1795" i="24"/>
  <c r="BR1793" i="24"/>
  <c r="BR2467" i="24"/>
  <c r="BR1787" i="24"/>
  <c r="BR1782" i="24"/>
  <c r="BR973" i="24"/>
  <c r="BR1775" i="24"/>
  <c r="BR612" i="24"/>
  <c r="BR412" i="24"/>
  <c r="BR397" i="24"/>
  <c r="BR1362" i="24"/>
  <c r="BR1355" i="24"/>
  <c r="BA1101" i="24"/>
  <c r="AY1101" i="24" s="1"/>
  <c r="BA1186" i="24"/>
  <c r="AY1186" i="24" s="1"/>
  <c r="BA2350" i="24"/>
  <c r="AY2350" i="24" s="1"/>
  <c r="BA1292" i="24"/>
  <c r="AY1292" i="24" s="1"/>
  <c r="BA1876" i="24"/>
  <c r="AY1876" i="24" s="1"/>
  <c r="BA1423" i="24"/>
  <c r="AY1423" i="24" s="1"/>
  <c r="BA327" i="24"/>
  <c r="AY327" i="24" s="1"/>
  <c r="BR1066" i="24"/>
  <c r="BR1060" i="24"/>
  <c r="BR1052" i="24"/>
  <c r="BR1836" i="24"/>
  <c r="BR1042" i="24"/>
  <c r="BR1831" i="24"/>
  <c r="BR1027" i="24"/>
  <c r="BR1021" i="24"/>
  <c r="BR1014" i="24"/>
  <c r="BR1010" i="24"/>
  <c r="BR2474" i="24"/>
  <c r="BR575" i="24"/>
  <c r="BR473" i="24"/>
  <c r="BR1072" i="24"/>
  <c r="BR657" i="24"/>
  <c r="BR1513" i="24"/>
  <c r="BA2001" i="24"/>
  <c r="AY2001" i="24" s="1"/>
  <c r="BA22" i="24"/>
  <c r="AY22" i="24" s="1"/>
  <c r="BA542" i="24"/>
  <c r="AY542" i="24" s="1"/>
  <c r="BA2209" i="24"/>
  <c r="AY2209" i="24" s="1"/>
  <c r="BA342" i="24"/>
  <c r="AY342" i="24" s="1"/>
  <c r="BA83" i="24"/>
  <c r="AY83" i="24" s="1"/>
  <c r="BA900" i="24"/>
  <c r="AY900" i="24" s="1"/>
  <c r="BA960" i="24"/>
  <c r="AY960" i="24" s="1"/>
  <c r="BA90" i="24"/>
  <c r="AY90" i="24" s="1"/>
  <c r="BA537" i="24"/>
  <c r="AY537" i="24" s="1"/>
  <c r="BA12" i="24"/>
  <c r="AY12" i="24" s="1"/>
  <c r="AD193" i="24"/>
  <c r="AB193" i="24" s="1"/>
  <c r="AD2316" i="24"/>
  <c r="AB2316" i="24" s="1"/>
  <c r="BR1512" i="24"/>
  <c r="BR2269" i="24"/>
  <c r="BR497" i="24"/>
  <c r="BA1227" i="24"/>
  <c r="AY1227" i="24" s="1"/>
  <c r="BA570" i="24"/>
  <c r="AY570" i="24" s="1"/>
  <c r="BA1751" i="24"/>
  <c r="AY1751" i="24" s="1"/>
  <c r="BA2110" i="24"/>
  <c r="AY2110" i="24" s="1"/>
  <c r="BA821" i="24"/>
  <c r="AY821" i="24" s="1"/>
  <c r="BA1444" i="24"/>
  <c r="AY1444" i="24" s="1"/>
  <c r="BA907" i="24"/>
  <c r="AY907" i="24" s="1"/>
  <c r="AD218" i="24"/>
  <c r="AB218" i="24" s="1"/>
  <c r="BA1117" i="24"/>
  <c r="AY1117" i="24" s="1"/>
  <c r="BA1099" i="24"/>
  <c r="AY1099" i="24" s="1"/>
  <c r="BA954" i="24"/>
  <c r="AY954" i="24" s="1"/>
  <c r="BA857" i="24"/>
  <c r="AY857" i="24" s="1"/>
  <c r="BA1827" i="24"/>
  <c r="BA975" i="24"/>
  <c r="AY975" i="24" s="1"/>
  <c r="BA177" i="24"/>
  <c r="AY177" i="24" s="1"/>
  <c r="BA2503" i="24"/>
  <c r="AY2503" i="24" s="1"/>
  <c r="BA1134" i="24"/>
  <c r="AY1134" i="24" s="1"/>
  <c r="BA2284" i="24"/>
  <c r="AY2284" i="24" s="1"/>
  <c r="BA1760" i="24"/>
  <c r="AY1760" i="24" s="1"/>
  <c r="BA1712" i="24"/>
  <c r="AY1712" i="24" s="1"/>
  <c r="BA1525" i="24"/>
  <c r="AY1525" i="24" s="1"/>
  <c r="BA607" i="24"/>
  <c r="AY607" i="24" s="1"/>
  <c r="BA1899" i="24"/>
  <c r="BA407" i="24"/>
  <c r="AY407" i="24" s="1"/>
  <c r="BA930" i="24"/>
  <c r="AY930" i="24" s="1"/>
  <c r="BA1000" i="24"/>
  <c r="AY1000" i="24" s="1"/>
  <c r="BR364" i="24"/>
  <c r="BR2528" i="24"/>
  <c r="BR2428" i="24"/>
  <c r="BR2025" i="24"/>
  <c r="BR1932" i="24"/>
  <c r="BR964" i="24"/>
  <c r="BR196" i="24"/>
  <c r="BR1352" i="24"/>
  <c r="BR1342" i="24"/>
  <c r="BR1339" i="24"/>
  <c r="BR1630" i="24"/>
  <c r="BR2342" i="24"/>
  <c r="BR2416" i="24"/>
  <c r="BR2256" i="24"/>
  <c r="BR2172" i="24"/>
  <c r="BR2238" i="24"/>
  <c r="BR1184" i="24"/>
  <c r="BR2102" i="24"/>
  <c r="BR1336" i="24"/>
  <c r="BR2480" i="24"/>
  <c r="BR1966" i="24"/>
  <c r="BR700" i="24"/>
  <c r="BR687" i="24"/>
  <c r="BR1088" i="24"/>
  <c r="BR1080" i="24"/>
  <c r="BR646" i="24"/>
  <c r="BR1501" i="24"/>
  <c r="BR640" i="24"/>
  <c r="BR632" i="24"/>
  <c r="BR1894" i="24"/>
  <c r="BR476" i="24"/>
  <c r="BR1962" i="24"/>
  <c r="BR453" i="24"/>
  <c r="BR1363" i="24"/>
  <c r="BR1358" i="24"/>
  <c r="BR1957" i="24"/>
  <c r="BR2183" i="24"/>
  <c r="BR2216" i="24"/>
  <c r="BR1995" i="24"/>
  <c r="BR419" i="24"/>
  <c r="BR2207" i="24"/>
  <c r="BR1000" i="24"/>
  <c r="BR1788" i="24"/>
  <c r="BR1733" i="24"/>
  <c r="BR1711" i="24"/>
  <c r="BR2067" i="24"/>
  <c r="BR2493" i="24"/>
  <c r="BR1472" i="24"/>
  <c r="BR2246" i="24"/>
  <c r="BR2176" i="24"/>
  <c r="BR559" i="24"/>
  <c r="BR1452" i="24"/>
  <c r="BR1439" i="24"/>
  <c r="BR2450" i="24"/>
  <c r="BR1430" i="24"/>
  <c r="BR2007" i="24"/>
  <c r="BR873" i="24"/>
  <c r="BR1016" i="24"/>
  <c r="BA831" i="24"/>
  <c r="AY831" i="24" s="1"/>
  <c r="BA539" i="24"/>
  <c r="BA1183" i="24"/>
  <c r="AY1183" i="24" s="1"/>
  <c r="BA1989" i="24"/>
  <c r="AY1989" i="24" s="1"/>
  <c r="BA2402" i="24"/>
  <c r="AY2402" i="24" s="1"/>
  <c r="BA2396" i="24"/>
  <c r="BA2476" i="24"/>
  <c r="AY2476" i="24" s="1"/>
  <c r="BA1347" i="24"/>
  <c r="BA2037" i="24"/>
  <c r="AY2037" i="24" s="1"/>
  <c r="BA489" i="24"/>
  <c r="BA388" i="24"/>
  <c r="BA2538" i="24"/>
  <c r="AY2538" i="24" s="1"/>
  <c r="BR807" i="24"/>
  <c r="BR1625" i="24"/>
  <c r="BR759" i="24"/>
  <c r="BR714" i="24"/>
  <c r="BR1546" i="24"/>
  <c r="BR692" i="24"/>
  <c r="BR2363" i="24"/>
  <c r="BR1536" i="24"/>
  <c r="BR667" i="24"/>
  <c r="BR1509" i="24"/>
  <c r="BR647" i="24"/>
  <c r="BR643" i="24"/>
  <c r="BR641" i="24"/>
  <c r="BR619" i="24"/>
  <c r="BR613" i="24"/>
  <c r="BR589" i="24"/>
  <c r="BR579" i="24"/>
  <c r="BR1913" i="24"/>
  <c r="BR2093" i="24"/>
  <c r="BR1465" i="24"/>
  <c r="BR1464" i="24"/>
  <c r="BR564" i="24"/>
  <c r="BR1457" i="24"/>
  <c r="BR1453" i="24"/>
  <c r="BR1448" i="24"/>
  <c r="BR1437" i="24"/>
  <c r="BR536" i="24"/>
  <c r="BR1434" i="24"/>
  <c r="BR526" i="24"/>
  <c r="BR2499" i="24"/>
  <c r="BR513" i="24"/>
  <c r="BR1407" i="24"/>
  <c r="BR504" i="24"/>
  <c r="BR498" i="24"/>
  <c r="BR491" i="24"/>
  <c r="BR2526" i="24"/>
  <c r="BR477" i="24"/>
  <c r="BA2473" i="24"/>
  <c r="AY2473" i="24" s="1"/>
  <c r="BA1036" i="24"/>
  <c r="AY1036" i="24" s="1"/>
  <c r="BA1094" i="24"/>
  <c r="BA1045" i="24"/>
  <c r="AY1045" i="24" s="1"/>
  <c r="BA987" i="24"/>
  <c r="AY987" i="24" s="1"/>
  <c r="BA885" i="24"/>
  <c r="AY885" i="24" s="1"/>
  <c r="BA860" i="24"/>
  <c r="AY860" i="24" s="1"/>
  <c r="BA825" i="24"/>
  <c r="AY825" i="24" s="1"/>
  <c r="BA344" i="24"/>
  <c r="BA1325" i="24"/>
  <c r="BA303" i="24"/>
  <c r="AY303" i="24" s="1"/>
  <c r="BA289" i="24"/>
  <c r="AY289" i="24" s="1"/>
  <c r="BA243" i="24"/>
  <c r="AY243" i="24" s="1"/>
  <c r="BA217" i="24"/>
  <c r="AY217" i="24" s="1"/>
  <c r="BA192" i="24"/>
  <c r="AY192" i="24" s="1"/>
  <c r="BA1220" i="24"/>
  <c r="AY1220" i="24" s="1"/>
  <c r="BA156" i="24"/>
  <c r="AY156" i="24" s="1"/>
  <c r="BA133" i="24"/>
  <c r="AY133" i="24" s="1"/>
  <c r="BA1178" i="24"/>
  <c r="AY1178" i="24" s="1"/>
  <c r="BA87" i="24"/>
  <c r="AY87" i="24" s="1"/>
  <c r="BA60" i="24"/>
  <c r="AY60" i="24" s="1"/>
  <c r="BA40" i="24"/>
  <c r="AY40" i="24" s="1"/>
  <c r="BA17" i="24"/>
  <c r="AY17" i="24" s="1"/>
  <c r="BA961" i="24"/>
  <c r="AY961" i="24" s="1"/>
  <c r="BA1961" i="24"/>
  <c r="AY1961" i="24" s="1"/>
  <c r="BA802" i="24"/>
  <c r="AY802" i="24" s="1"/>
  <c r="BA780" i="24"/>
  <c r="AY780" i="24" s="1"/>
  <c r="BA1610" i="24"/>
  <c r="AY1610" i="24" s="1"/>
  <c r="BA1593" i="24"/>
  <c r="AY1593" i="24" s="1"/>
  <c r="BA1998" i="24"/>
  <c r="AY1998" i="24" s="1"/>
  <c r="BA705" i="24"/>
  <c r="AY705" i="24" s="1"/>
  <c r="BA666" i="24"/>
  <c r="AY666" i="24" s="1"/>
  <c r="BA637" i="24"/>
  <c r="AY637" i="24" s="1"/>
  <c r="BA1479" i="24"/>
  <c r="AY1479" i="24" s="1"/>
  <c r="BA593" i="24"/>
  <c r="AY593" i="24" s="1"/>
  <c r="BA1471" i="24"/>
  <c r="AY1471" i="24" s="1"/>
  <c r="BA2018" i="24"/>
  <c r="AY2018" i="24" s="1"/>
  <c r="BA529" i="24"/>
  <c r="AY529" i="24" s="1"/>
  <c r="BA1425" i="24"/>
  <c r="BA1400" i="24"/>
  <c r="AY1400" i="24" s="1"/>
  <c r="BA1381" i="24"/>
  <c r="AY1381" i="24" s="1"/>
  <c r="BA2378" i="24"/>
  <c r="AY2378" i="24" s="1"/>
  <c r="BA1856" i="24"/>
  <c r="AY1856" i="24" s="1"/>
  <c r="BA1356" i="24"/>
  <c r="AY1356" i="24" s="1"/>
  <c r="BA2539" i="24"/>
  <c r="AY2539" i="24" s="1"/>
  <c r="BA336" i="24"/>
  <c r="AY336" i="24" s="1"/>
  <c r="BA1996" i="24"/>
  <c r="AY1996" i="24" s="1"/>
  <c r="BA2225" i="24"/>
  <c r="AY2225" i="24" s="1"/>
  <c r="BA2479" i="24"/>
  <c r="BA1954" i="24"/>
  <c r="AY1954" i="24" s="1"/>
  <c r="BA2347" i="24"/>
  <c r="AY2347" i="24" s="1"/>
  <c r="BA395" i="24"/>
  <c r="AY395" i="24" s="1"/>
  <c r="BA2075" i="24"/>
  <c r="AY2075" i="24" s="1"/>
  <c r="BA1492" i="24"/>
  <c r="AY1492" i="24" s="1"/>
  <c r="BA651" i="24"/>
  <c r="AY651" i="24" s="1"/>
  <c r="BA2507" i="24"/>
  <c r="AY2507" i="24" s="1"/>
  <c r="BA234" i="24"/>
  <c r="BA2062" i="24"/>
  <c r="AY2062" i="24" s="1"/>
  <c r="BA650" i="24"/>
  <c r="AY650" i="24" s="1"/>
  <c r="BA149" i="24"/>
  <c r="BA263" i="24"/>
  <c r="AY263" i="24" s="1"/>
  <c r="BA1030" i="24"/>
  <c r="AY1030" i="24" s="1"/>
  <c r="BA2485" i="24"/>
  <c r="AY2485" i="24" s="1"/>
  <c r="BA1136" i="24"/>
  <c r="AY1136" i="24" s="1"/>
  <c r="BA137" i="24"/>
  <c r="AY137" i="24" s="1"/>
  <c r="AD462" i="24"/>
  <c r="AB462" i="24" s="1"/>
  <c r="BA2223" i="24"/>
  <c r="AY2223" i="24" s="1"/>
  <c r="BA2353" i="24"/>
  <c r="AY2353" i="24" s="1"/>
  <c r="BA2151" i="24"/>
  <c r="AY2151" i="24" s="1"/>
  <c r="BA1366" i="24"/>
  <c r="BA2294" i="24"/>
  <c r="AY2294" i="24" s="1"/>
  <c r="BA1539" i="24"/>
  <c r="AY1539" i="24" s="1"/>
  <c r="BA1035" i="24"/>
  <c r="AY1035" i="24" s="1"/>
  <c r="BA1234" i="24"/>
  <c r="AY1234" i="24" s="1"/>
  <c r="BA1487" i="24"/>
  <c r="AY1487" i="24" s="1"/>
  <c r="BA645" i="24"/>
  <c r="AY645" i="24" s="1"/>
  <c r="BA530" i="24"/>
  <c r="BA683" i="24"/>
  <c r="AY683" i="24" s="1"/>
  <c r="BA2464" i="24"/>
  <c r="AY2464" i="24" s="1"/>
  <c r="BA2082" i="24"/>
  <c r="AY2082" i="24" s="1"/>
  <c r="BA2175" i="24"/>
  <c r="AY2175" i="24" s="1"/>
  <c r="BA447" i="24"/>
  <c r="BA2000" i="24"/>
  <c r="AY2000" i="24" s="1"/>
  <c r="BA11" i="24"/>
  <c r="AY11" i="24" s="1"/>
  <c r="BA1668" i="24"/>
  <c r="AY1668" i="24" s="1"/>
  <c r="BA2298" i="24"/>
  <c r="AY2298" i="24" s="1"/>
  <c r="BA54" i="24"/>
  <c r="AY54" i="24" s="1"/>
  <c r="AD69" i="24"/>
  <c r="AB69" i="24" s="1"/>
  <c r="BA573" i="24"/>
  <c r="AY573" i="24" s="1"/>
  <c r="BA1789" i="24"/>
  <c r="AY1789" i="24" s="1"/>
  <c r="BA466" i="24"/>
  <c r="AY466" i="24" s="1"/>
  <c r="BA554" i="24"/>
  <c r="AY554" i="24" s="1"/>
  <c r="AD2317" i="24"/>
  <c r="AB2317" i="24" s="1"/>
  <c r="BA534" i="24"/>
  <c r="AY534" i="24" s="1"/>
  <c r="BA1154" i="24"/>
  <c r="AY1154" i="24" s="1"/>
  <c r="BR2320" i="24"/>
  <c r="BR1391" i="24"/>
  <c r="BR469" i="24"/>
  <c r="BR461" i="24"/>
  <c r="BR454" i="24"/>
  <c r="BR449" i="24"/>
  <c r="BR434" i="24"/>
  <c r="BR1374" i="24"/>
  <c r="BR2364" i="24"/>
  <c r="BR2387" i="24"/>
  <c r="BR2115" i="24"/>
  <c r="BR2132" i="24"/>
  <c r="BR2435" i="24"/>
  <c r="BR2186" i="24"/>
  <c r="BR2104" i="24"/>
  <c r="BR2135" i="24"/>
  <c r="BR2077" i="24"/>
  <c r="BR2271" i="24"/>
  <c r="BR1367" i="24"/>
  <c r="BR413" i="24"/>
  <c r="BR405" i="24"/>
  <c r="BR390" i="24"/>
  <c r="BR2112" i="24"/>
  <c r="BR2166" i="24"/>
  <c r="BR380" i="24"/>
  <c r="BR377" i="24"/>
  <c r="BR1343" i="24"/>
  <c r="BR369" i="24"/>
  <c r="BR357" i="24"/>
  <c r="BR2237" i="24"/>
  <c r="BR2509" i="24"/>
  <c r="BR2252" i="24"/>
  <c r="BR2346" i="24"/>
  <c r="BR2326" i="24"/>
  <c r="BR2122" i="24"/>
  <c r="BR2205" i="24"/>
  <c r="BR2028" i="24"/>
  <c r="BR2091" i="24"/>
  <c r="BR1207" i="24"/>
  <c r="BR1196" i="24"/>
  <c r="BR2213" i="24"/>
  <c r="BR2404" i="24"/>
  <c r="BR2063" i="24"/>
  <c r="BR2141" i="24"/>
  <c r="BR2118" i="24"/>
  <c r="BR2267" i="24"/>
  <c r="BR117" i="24"/>
  <c r="BR2441" i="24"/>
  <c r="BR2529" i="24"/>
  <c r="BR2083" i="24"/>
  <c r="BR2289" i="24"/>
  <c r="BR2354" i="24"/>
  <c r="BR2180" i="24"/>
  <c r="BR1848" i="24"/>
  <c r="BR1778" i="24"/>
  <c r="BR1698" i="24"/>
  <c r="BR880" i="24"/>
  <c r="BR879" i="24"/>
  <c r="BR1679" i="24"/>
  <c r="BR863" i="24"/>
  <c r="BR858" i="24"/>
  <c r="BR1666" i="24"/>
  <c r="BR1662" i="24"/>
  <c r="BR1660" i="24"/>
  <c r="BR842" i="24"/>
  <c r="BR838" i="24"/>
  <c r="BR1104" i="24"/>
  <c r="BR1648" i="24"/>
  <c r="BR822" i="24"/>
  <c r="BR815" i="24"/>
  <c r="BR808" i="24"/>
  <c r="BR349" i="24"/>
  <c r="BR1334" i="24"/>
  <c r="BR1329" i="24"/>
  <c r="BR335" i="24"/>
  <c r="BR328" i="24"/>
  <c r="BR1318" i="24"/>
  <c r="BR317" i="24"/>
  <c r="BR312" i="24"/>
  <c r="BR305" i="24"/>
  <c r="BR301" i="24"/>
  <c r="BR1303" i="24"/>
  <c r="BR1297" i="24"/>
  <c r="BR286" i="24"/>
  <c r="BR279" i="24"/>
  <c r="BR272" i="24"/>
  <c r="BR1290" i="24"/>
  <c r="BR260" i="24"/>
  <c r="BR253" i="24"/>
  <c r="BR1282" i="24"/>
  <c r="BR240" i="24"/>
  <c r="BR1275" i="24"/>
  <c r="BR1272" i="24"/>
  <c r="BR1264" i="24"/>
  <c r="BR1258" i="24"/>
  <c r="BR228" i="24"/>
  <c r="BR222" i="24"/>
  <c r="BR214" i="24"/>
  <c r="BR1969" i="24"/>
  <c r="BR1249" i="24"/>
  <c r="BR204" i="24"/>
  <c r="BR197" i="24"/>
  <c r="BR190" i="24"/>
  <c r="BR1243" i="24"/>
  <c r="BR183" i="24"/>
  <c r="BR1230" i="24"/>
  <c r="BR176" i="24"/>
  <c r="BR171" i="24"/>
  <c r="BR165" i="24"/>
  <c r="BR157" i="24"/>
  <c r="BR153" i="24"/>
  <c r="BR2090" i="24"/>
  <c r="BR1210" i="24"/>
  <c r="BR136" i="24"/>
  <c r="BR1202" i="24"/>
  <c r="BR123" i="24"/>
  <c r="BR115" i="24"/>
  <c r="BR109" i="24"/>
  <c r="BR2447" i="24"/>
  <c r="BR99" i="24"/>
  <c r="BR93" i="24"/>
  <c r="BR1173" i="24"/>
  <c r="BR85" i="24"/>
  <c r="BR81" i="24"/>
  <c r="BR1162" i="24"/>
  <c r="BR73" i="24"/>
  <c r="BR67" i="24"/>
  <c r="BR2027" i="24"/>
  <c r="BR2247" i="24"/>
  <c r="BR61" i="24"/>
  <c r="BR58" i="24"/>
  <c r="BR51" i="24"/>
  <c r="BR49" i="24"/>
  <c r="BR1135" i="24"/>
  <c r="BR37" i="24"/>
  <c r="BR34" i="24"/>
  <c r="BR1126" i="24"/>
  <c r="BR26" i="24"/>
  <c r="BR21" i="24"/>
  <c r="BR1116" i="24"/>
  <c r="BR15" i="24"/>
  <c r="BR2397" i="24"/>
  <c r="BR2134" i="24"/>
  <c r="BR1986" i="24"/>
  <c r="BR1771" i="24"/>
  <c r="BR959" i="24"/>
  <c r="BR1761" i="24"/>
  <c r="BR1749" i="24"/>
  <c r="BR2126" i="24"/>
  <c r="BR1744" i="24"/>
  <c r="BR2162" i="24"/>
  <c r="BR2058" i="24"/>
  <c r="BR2389" i="24"/>
  <c r="BR2299" i="24"/>
  <c r="BR1951" i="24"/>
  <c r="BR2257" i="24"/>
  <c r="BR2060" i="24"/>
  <c r="BR2304" i="24"/>
  <c r="BR1890" i="24"/>
  <c r="BR878" i="24"/>
  <c r="BR2321" i="24"/>
  <c r="BR1644" i="24"/>
  <c r="BR1639" i="24"/>
  <c r="BR801" i="24"/>
  <c r="BR1626" i="24"/>
  <c r="BR1621" i="24"/>
  <c r="BR784" i="24"/>
  <c r="BR779" i="24"/>
  <c r="BR1613" i="24"/>
  <c r="BR1609" i="24"/>
  <c r="BR1604" i="24"/>
  <c r="BR1599" i="24"/>
  <c r="BR1596" i="24"/>
  <c r="BR1590" i="24"/>
  <c r="BR753" i="24"/>
  <c r="BR1583" i="24"/>
  <c r="BR1578" i="24"/>
  <c r="BR744" i="24"/>
  <c r="BR2361" i="24"/>
  <c r="BR734" i="24"/>
  <c r="BR727" i="24"/>
  <c r="BR719" i="24"/>
  <c r="BR2283" i="24"/>
  <c r="BR715" i="24"/>
  <c r="BR712" i="24"/>
  <c r="BR710" i="24"/>
  <c r="BR1881" i="24"/>
  <c r="BR1987" i="24"/>
  <c r="BR1964" i="24"/>
  <c r="BR1530" i="24"/>
  <c r="BR668" i="24"/>
  <c r="BR663" i="24"/>
  <c r="BR658" i="24"/>
  <c r="BR2044" i="24"/>
  <c r="BR2004" i="24"/>
  <c r="BR653" i="24"/>
  <c r="BR1507" i="24"/>
  <c r="BR1503" i="24"/>
  <c r="BR1489" i="24"/>
  <c r="BR634" i="24"/>
  <c r="BR628" i="24"/>
  <c r="BR620" i="24"/>
  <c r="BR614" i="24"/>
  <c r="BR606" i="24"/>
  <c r="BR598" i="24"/>
  <c r="BR1955" i="24"/>
  <c r="BR1942" i="24"/>
  <c r="BR1474" i="24"/>
  <c r="BR580" i="24"/>
  <c r="BR2179" i="24"/>
  <c r="BR2217" i="24"/>
  <c r="BR1466" i="24"/>
  <c r="BR569" i="24"/>
  <c r="BR1461" i="24"/>
  <c r="BR560" i="24"/>
  <c r="BR1454" i="24"/>
  <c r="BR1443" i="24"/>
  <c r="BR541" i="24"/>
  <c r="BR1435" i="24"/>
  <c r="BR1907" i="24"/>
  <c r="BR1431" i="24"/>
  <c r="BR2475" i="24"/>
  <c r="BR514" i="24"/>
  <c r="BR510" i="24"/>
  <c r="BR1408" i="24"/>
  <c r="BR505" i="24"/>
  <c r="BR499" i="24"/>
  <c r="BR1401" i="24"/>
  <c r="BR1845" i="24"/>
  <c r="BR1063" i="24"/>
  <c r="BR1055" i="24"/>
  <c r="BR1833" i="24"/>
  <c r="BR1034" i="24"/>
  <c r="BR1821" i="24"/>
  <c r="BR1806" i="24"/>
  <c r="BR982" i="24"/>
  <c r="BR971" i="24"/>
  <c r="BR65" i="24"/>
  <c r="BR1091" i="24"/>
  <c r="BR1087" i="24"/>
  <c r="BR1079" i="24"/>
  <c r="BR1842" i="24"/>
  <c r="BR1840" i="24"/>
  <c r="BR1059" i="24"/>
  <c r="BR1051" i="24"/>
  <c r="BR1047" i="24"/>
  <c r="BR1834" i="24"/>
  <c r="BR1037" i="24"/>
  <c r="BR1031" i="24"/>
  <c r="BR1825" i="24"/>
  <c r="BR1020" i="24"/>
  <c r="BR1822" i="24"/>
  <c r="BR1009" i="24"/>
  <c r="BR1813" i="24"/>
  <c r="BR1808" i="24"/>
  <c r="BR1803" i="24"/>
  <c r="BR997" i="24"/>
  <c r="BR2491" i="24"/>
  <c r="BR983" i="24"/>
  <c r="BR1791" i="24"/>
  <c r="BR1786" i="24"/>
  <c r="BR1781" i="24"/>
  <c r="BR972" i="24"/>
  <c r="BR1774" i="24"/>
  <c r="BR963" i="24"/>
  <c r="BR884" i="24"/>
  <c r="BR1692" i="24"/>
  <c r="BR1685" i="24"/>
  <c r="BR871" i="24"/>
  <c r="BR1673" i="24"/>
  <c r="BR862" i="24"/>
  <c r="BR855" i="24"/>
  <c r="BR851" i="24"/>
  <c r="BR2129" i="24"/>
  <c r="BR845" i="24"/>
  <c r="BR2455" i="24"/>
  <c r="BR836" i="24"/>
  <c r="BR833" i="24"/>
  <c r="BR827" i="24"/>
  <c r="BR819" i="24"/>
  <c r="BR813" i="24"/>
  <c r="BR354" i="24"/>
  <c r="BR346" i="24"/>
  <c r="BR340" i="24"/>
  <c r="BR1327" i="24"/>
  <c r="BR332" i="24"/>
  <c r="BR326" i="24"/>
  <c r="BR1316" i="24"/>
  <c r="BR1312" i="24"/>
  <c r="BR310" i="24"/>
  <c r="BR1307" i="24"/>
  <c r="BR1304" i="24"/>
  <c r="BR1300" i="24"/>
  <c r="BR290" i="24"/>
  <c r="BR284" i="24"/>
  <c r="BR276" i="24"/>
  <c r="BR269" i="24"/>
  <c r="BR265" i="24"/>
  <c r="BR257" i="24"/>
  <c r="BR251" i="24"/>
  <c r="BR245" i="24"/>
  <c r="BR1280" i="24"/>
  <c r="BR1934" i="24"/>
  <c r="BR1269" i="24"/>
  <c r="BR1261" i="24"/>
  <c r="BR231" i="24"/>
  <c r="BR225" i="24"/>
  <c r="BR219" i="24"/>
  <c r="BR212" i="24"/>
  <c r="BR2278" i="24"/>
  <c r="BR208" i="24"/>
  <c r="BR202" i="24"/>
  <c r="BR194" i="24"/>
  <c r="BR1244" i="24"/>
  <c r="BR1241" i="24"/>
  <c r="BR1236" i="24"/>
  <c r="BR180" i="24"/>
  <c r="BR1222" i="24"/>
  <c r="BR168" i="24"/>
  <c r="BR162" i="24"/>
  <c r="BR1095" i="24"/>
  <c r="BR150" i="24"/>
  <c r="BR145" i="24"/>
  <c r="BR142" i="24"/>
  <c r="BR1203" i="24"/>
  <c r="BR128" i="24"/>
  <c r="BR1200" i="24"/>
  <c r="BR112" i="24"/>
  <c r="BR108" i="24"/>
  <c r="BR101" i="24"/>
  <c r="BR1179" i="24"/>
  <c r="BR1171" i="24"/>
  <c r="BR1168" i="24"/>
  <c r="BR1164" i="24"/>
  <c r="BR1160" i="24"/>
  <c r="BR70" i="24"/>
  <c r="BR1155" i="24"/>
  <c r="BR1888" i="24"/>
  <c r="BR2530" i="24"/>
  <c r="BR1148" i="24"/>
  <c r="BR56" i="24"/>
  <c r="BR50" i="24"/>
  <c r="BR48" i="24"/>
  <c r="BR42" i="24"/>
  <c r="BR1132" i="24"/>
  <c r="BR32" i="24"/>
  <c r="BR1124" i="24"/>
  <c r="BR1121" i="24"/>
  <c r="BR18" i="24"/>
  <c r="BR1113" i="24"/>
  <c r="BR1893" i="24"/>
  <c r="BR1796" i="24"/>
  <c r="BR989" i="24"/>
  <c r="BR1773" i="24"/>
  <c r="BR968" i="24"/>
  <c r="BR957" i="24"/>
  <c r="BR1759" i="24"/>
  <c r="BR2165" i="24"/>
  <c r="BR2478" i="24"/>
  <c r="BR2459" i="24"/>
  <c r="BR2292" i="24"/>
  <c r="BR2098" i="24"/>
  <c r="BR2424" i="24"/>
  <c r="BR2330" i="24"/>
  <c r="BR2243" i="24"/>
  <c r="BR893" i="24"/>
  <c r="BR2339" i="24"/>
  <c r="BR2352" i="24"/>
  <c r="BR2147" i="24"/>
  <c r="BR1676" i="24"/>
  <c r="BR1661" i="24"/>
  <c r="BR1643" i="24"/>
  <c r="BR804" i="24"/>
  <c r="BR1634" i="24"/>
  <c r="BR796" i="24"/>
  <c r="BR1624" i="24"/>
  <c r="BR789" i="24"/>
  <c r="BR781" i="24"/>
  <c r="BR776" i="24"/>
  <c r="BR773" i="24"/>
  <c r="BR769" i="24"/>
  <c r="BR1603" i="24"/>
  <c r="BR1598" i="24"/>
  <c r="BR758" i="24"/>
  <c r="BR2453" i="24"/>
  <c r="BR1586" i="24"/>
  <c r="BR1580" i="24"/>
  <c r="BR745" i="24"/>
  <c r="BR742" i="24"/>
  <c r="BR2273" i="24"/>
  <c r="BR737" i="24"/>
  <c r="BR732" i="24"/>
  <c r="BR724" i="24"/>
  <c r="BR716" i="24"/>
  <c r="BR1931" i="24"/>
  <c r="BR1565" i="24"/>
  <c r="BR711" i="24"/>
  <c r="BR707" i="24"/>
  <c r="BR702" i="24"/>
  <c r="BR696" i="24"/>
  <c r="BR691" i="24"/>
  <c r="BA1790" i="24"/>
  <c r="AY1790" i="24" s="1"/>
  <c r="BA1050" i="24"/>
  <c r="AY1050" i="24" s="1"/>
  <c r="BA690" i="24"/>
  <c r="AY690" i="24" s="1"/>
  <c r="BR2244" i="24"/>
  <c r="BR471" i="24"/>
  <c r="BR456" i="24"/>
  <c r="BR1383" i="24"/>
  <c r="BR440" i="24"/>
  <c r="BR2189" i="24"/>
  <c r="BR2010" i="24"/>
  <c r="BR2131" i="24"/>
  <c r="BR2295" i="24"/>
  <c r="BR1911" i="24"/>
  <c r="BR2119" i="24"/>
  <c r="BR1369" i="24"/>
  <c r="BR2307" i="24"/>
  <c r="BR1364" i="24"/>
  <c r="BR399" i="24"/>
  <c r="BR387" i="24"/>
  <c r="BR2036" i="24"/>
  <c r="BR1344" i="24"/>
  <c r="BR359" i="24"/>
  <c r="BR1910" i="24"/>
  <c r="BR1914" i="24"/>
  <c r="BR2317" i="24"/>
  <c r="BR1922" i="24"/>
  <c r="BR2518" i="24"/>
  <c r="BR1949" i="24"/>
  <c r="BR1227" i="24"/>
  <c r="BR2385" i="24"/>
  <c r="BR1976" i="24"/>
  <c r="BR2230" i="24"/>
  <c r="BR2014" i="24"/>
  <c r="BR2228" i="24"/>
  <c r="BR2149" i="24"/>
  <c r="BR1870" i="24"/>
  <c r="BR2154" i="24"/>
  <c r="BR2411" i="24"/>
  <c r="BR2521" i="24"/>
  <c r="BR950" i="24"/>
  <c r="BR1098" i="24"/>
  <c r="BR1752" i="24"/>
  <c r="BR936" i="24"/>
  <c r="BR933" i="24"/>
  <c r="BR1736" i="24"/>
  <c r="BR923" i="24"/>
  <c r="BR920" i="24"/>
  <c r="BR919" i="24"/>
  <c r="BR1714" i="24"/>
  <c r="BR909" i="24"/>
  <c r="BR902" i="24"/>
  <c r="BR894" i="24"/>
  <c r="BR1705" i="24"/>
  <c r="BR1902" i="24"/>
  <c r="BR825" i="24"/>
  <c r="BR1311" i="24"/>
  <c r="BR289" i="24"/>
  <c r="BR1293" i="24"/>
  <c r="BR263" i="24"/>
  <c r="BR236" i="24"/>
  <c r="BR1255" i="24"/>
  <c r="BR224" i="24"/>
  <c r="BR1240" i="24"/>
  <c r="BR178" i="24"/>
  <c r="BR156" i="24"/>
  <c r="BR126" i="24"/>
  <c r="BR1189" i="24"/>
  <c r="BR100" i="24"/>
  <c r="BR78" i="24"/>
  <c r="BR1152" i="24"/>
  <c r="BR2504" i="24"/>
  <c r="BR1136" i="24"/>
  <c r="BR28" i="24"/>
  <c r="BR992" i="24"/>
  <c r="BR961" i="24"/>
  <c r="BR2485" i="24"/>
  <c r="BR2500" i="24"/>
  <c r="BR2434" i="24"/>
  <c r="BR2355" i="24"/>
  <c r="BR892" i="24"/>
  <c r="BR2379" i="24"/>
  <c r="BR866" i="24"/>
  <c r="BR1645" i="24"/>
  <c r="BR1632" i="24"/>
  <c r="BR795" i="24"/>
  <c r="BR780" i="24"/>
  <c r="BR775" i="24"/>
  <c r="BR1601" i="24"/>
  <c r="BR762" i="24"/>
  <c r="BR1585" i="24"/>
  <c r="BR748" i="24"/>
  <c r="BR2109" i="24"/>
  <c r="BR736" i="24"/>
  <c r="BR1567" i="24"/>
  <c r="BR1998" i="24"/>
  <c r="BR705" i="24"/>
  <c r="BR677" i="24"/>
  <c r="BR2033" i="24"/>
  <c r="BR1532" i="24"/>
  <c r="BR670" i="24"/>
  <c r="BR666" i="24"/>
  <c r="BR2353" i="24"/>
  <c r="BR1520" i="24"/>
  <c r="BR1516" i="24"/>
  <c r="BR654" i="24"/>
  <c r="BR2328" i="24"/>
  <c r="BR1974" i="24"/>
  <c r="BR650" i="24"/>
  <c r="BR1506" i="24"/>
  <c r="BR645" i="24"/>
  <c r="BR1491" i="24"/>
  <c r="BR1485" i="24"/>
  <c r="BR637" i="24"/>
  <c r="BR630" i="24"/>
  <c r="BR623" i="24"/>
  <c r="BR1479" i="24"/>
  <c r="BR609" i="24"/>
  <c r="BR600" i="24"/>
  <c r="BR593" i="24"/>
  <c r="BR1901" i="24"/>
  <c r="BR2051" i="24"/>
  <c r="BR583" i="24"/>
  <c r="BR1471" i="24"/>
  <c r="BR2263" i="24"/>
  <c r="BR1906" i="24"/>
  <c r="BR2018" i="24"/>
  <c r="BR2310" i="24"/>
  <c r="BR572" i="24"/>
  <c r="BR566" i="24"/>
  <c r="BR1455" i="24"/>
  <c r="BR554" i="24"/>
  <c r="BR2451" i="24"/>
  <c r="BR548" i="24"/>
  <c r="BR538" i="24"/>
  <c r="BR532" i="24"/>
  <c r="BR529" i="24"/>
  <c r="BR524" i="24"/>
  <c r="BR2430" i="24"/>
  <c r="BR517" i="24"/>
  <c r="BR1425" i="24"/>
  <c r="BR1418" i="24"/>
  <c r="BR1411" i="24"/>
  <c r="BR507" i="24"/>
  <c r="BR494" i="24"/>
  <c r="BR2221" i="24"/>
  <c r="BR484" i="24"/>
  <c r="BR1400" i="24"/>
  <c r="AD616" i="24"/>
  <c r="AB616" i="24" s="1"/>
  <c r="BA2174" i="24"/>
  <c r="AY2174" i="24" s="1"/>
  <c r="BA595" i="24"/>
  <c r="AY595" i="24" s="1"/>
  <c r="BA888" i="24"/>
  <c r="AY888" i="24" s="1"/>
  <c r="BA681" i="24"/>
  <c r="AY681" i="24" s="1"/>
  <c r="BA2314" i="24"/>
  <c r="AY2314" i="24" s="1"/>
  <c r="BA1420" i="24"/>
  <c r="AY1420" i="24" s="1"/>
  <c r="BA2054" i="24"/>
  <c r="AY2054" i="24" s="1"/>
  <c r="BA678" i="24"/>
  <c r="AY678" i="24" s="1"/>
  <c r="BA1719" i="24"/>
  <c r="AY1719" i="24" s="1"/>
  <c r="BA1857" i="24"/>
  <c r="AY1857" i="24" s="1"/>
  <c r="BA1997" i="24"/>
  <c r="AY1997" i="24" s="1"/>
  <c r="BA896" i="24"/>
  <c r="AY896" i="24" s="1"/>
  <c r="AD148" i="24"/>
  <c r="AB148" i="24" s="1"/>
  <c r="AD122" i="24"/>
  <c r="AB122" i="24" s="1"/>
  <c r="AD1398" i="24"/>
  <c r="AB1398" i="24" s="1"/>
  <c r="AD1145" i="24"/>
  <c r="AB1145" i="24" s="1"/>
  <c r="BA1897" i="24"/>
  <c r="AY1897" i="24" s="1"/>
  <c r="BA509" i="24"/>
  <c r="AY509" i="24" s="1"/>
  <c r="BA2264" i="24"/>
  <c r="AY2264" i="24" s="1"/>
  <c r="BA486" i="24"/>
  <c r="AY486" i="24" s="1"/>
  <c r="BA1473" i="24"/>
  <c r="AY1473" i="24" s="1"/>
  <c r="BA1521" i="24"/>
  <c r="BA320" i="24"/>
  <c r="AY320" i="24" s="1"/>
  <c r="BA386" i="24"/>
  <c r="AY386" i="24" s="1"/>
  <c r="AD2272" i="24"/>
  <c r="AB2272" i="24" s="1"/>
  <c r="AD1143" i="24"/>
  <c r="AB1143" i="24" s="1"/>
  <c r="BA104" i="24"/>
  <c r="AY104" i="24" s="1"/>
  <c r="BA2394" i="24"/>
  <c r="AY2394" i="24" s="1"/>
  <c r="BA2413" i="24"/>
  <c r="AY2413" i="24" s="1"/>
  <c r="BA2333" i="24"/>
  <c r="AY2333" i="24" s="1"/>
  <c r="BA2204" i="24"/>
  <c r="AY2204" i="24" s="1"/>
  <c r="BA467" i="24"/>
  <c r="AY467" i="24" s="1"/>
  <c r="BA2011" i="24"/>
  <c r="AY2011" i="24" s="1"/>
  <c r="BA1413" i="24"/>
  <c r="AY1413" i="24" s="1"/>
  <c r="BA1451" i="24"/>
  <c r="AY1451" i="24" s="1"/>
  <c r="BA1990" i="24"/>
  <c r="AY1990" i="24" s="1"/>
  <c r="AD233" i="24"/>
  <c r="AB233" i="24" s="1"/>
  <c r="AD2230" i="24"/>
  <c r="AB2230" i="24" s="1"/>
  <c r="BA1865" i="24"/>
  <c r="BA1936" i="24"/>
  <c r="AY1936" i="24" s="1"/>
  <c r="BA452" i="24"/>
  <c r="AY452" i="24" s="1"/>
  <c r="BA389" i="24"/>
  <c r="AY389" i="24" s="1"/>
  <c r="BA432" i="24"/>
  <c r="AY432" i="24" s="1"/>
  <c r="BA549" i="24"/>
  <c r="AY549" i="24" s="1"/>
  <c r="BA625" i="24"/>
  <c r="AY625" i="24" s="1"/>
  <c r="BA459" i="24"/>
  <c r="AD360" i="24"/>
  <c r="AB360" i="24" s="1"/>
  <c r="AD182" i="24"/>
  <c r="AB182" i="24" s="1"/>
  <c r="AD2406" i="24"/>
  <c r="AB2406" i="24" s="1"/>
  <c r="BA375" i="24"/>
  <c r="AY375" i="24" s="1"/>
  <c r="BA1999" i="24"/>
  <c r="AY1999" i="24" s="1"/>
  <c r="BA928" i="24"/>
  <c r="AY928" i="24" s="1"/>
  <c r="BA2022" i="24"/>
  <c r="AY2022" i="24" s="1"/>
  <c r="AD430" i="24"/>
  <c r="AB430" i="24" s="1"/>
  <c r="AD248" i="24"/>
  <c r="AB248" i="24" s="1"/>
  <c r="AD2384" i="24"/>
  <c r="AB2384" i="24" s="1"/>
  <c r="AD1154" i="24"/>
  <c r="AB1154" i="24" s="1"/>
  <c r="BA2202" i="24"/>
  <c r="BA519" i="24"/>
  <c r="AY519" i="24" s="1"/>
  <c r="BA1917" i="24"/>
  <c r="BA2098" i="24"/>
  <c r="AY2098" i="24" s="1"/>
  <c r="BA2388" i="24"/>
  <c r="AY2388" i="24" s="1"/>
  <c r="BA2245" i="24"/>
  <c r="AY2245" i="24" s="1"/>
  <c r="BA1919" i="24"/>
  <c r="AY1919" i="24" s="1"/>
  <c r="BA2094" i="24"/>
  <c r="AY2094" i="24" s="1"/>
  <c r="BA2050" i="24"/>
  <c r="AY2050" i="24" s="1"/>
  <c r="BA2427" i="24"/>
  <c r="AY2427" i="24" s="1"/>
  <c r="BA481" i="24"/>
  <c r="AY481" i="24" s="1"/>
  <c r="AD2059" i="24"/>
  <c r="AB2059" i="24" s="1"/>
  <c r="AD1229" i="24"/>
  <c r="AB1229" i="24" s="1"/>
  <c r="AD425" i="24"/>
  <c r="AB425" i="24" s="1"/>
  <c r="AD729" i="24"/>
  <c r="AB729" i="24" s="1"/>
  <c r="BR1389" i="24"/>
  <c r="BR2489" i="24"/>
  <c r="BR275" i="24"/>
  <c r="BR184" i="24"/>
  <c r="BR1128" i="24"/>
  <c r="BR1619" i="24"/>
  <c r="BA371" i="24"/>
  <c r="AY371" i="24" s="1"/>
  <c r="BA849" i="24"/>
  <c r="AY849" i="24" s="1"/>
  <c r="BA2520" i="24"/>
  <c r="AY2520" i="24" s="1"/>
  <c r="BA2349" i="24"/>
  <c r="AY2349" i="24" s="1"/>
  <c r="BA2448" i="24"/>
  <c r="AY2448" i="24" s="1"/>
  <c r="BA2406" i="24"/>
  <c r="BA810" i="24"/>
  <c r="BA528" i="24"/>
  <c r="BA1515" i="24"/>
  <c r="AY1515" i="24" s="1"/>
  <c r="BA187" i="24"/>
  <c r="AY187" i="24" s="1"/>
  <c r="BA274" i="24"/>
  <c r="AY274" i="24" s="1"/>
  <c r="BA2071" i="24"/>
  <c r="AY2071" i="24" s="1"/>
  <c r="BA1291" i="24"/>
  <c r="AY1291" i="24" s="1"/>
  <c r="BA366" i="24"/>
  <c r="BA2444" i="24"/>
  <c r="AY2444" i="24" s="1"/>
  <c r="BR1368" i="24"/>
  <c r="BR1225" i="24"/>
  <c r="BR2311" i="24"/>
  <c r="BA1019" i="24"/>
  <c r="AY1019" i="24" s="1"/>
  <c r="BA1419" i="24"/>
  <c r="AY1419" i="24" s="1"/>
  <c r="BA2399" i="24"/>
  <c r="AY2399" i="24" s="1"/>
  <c r="BA2470" i="24"/>
  <c r="AY2470" i="24" s="1"/>
  <c r="BA355" i="24"/>
  <c r="AY355" i="24" s="1"/>
  <c r="BA1442" i="24"/>
  <c r="BA763" i="24"/>
  <c r="BA947" i="24"/>
  <c r="AY947" i="24" s="1"/>
  <c r="BA1071" i="24"/>
  <c r="AY1071" i="24" s="1"/>
  <c r="BA577" i="24"/>
  <c r="AY577" i="24" s="1"/>
  <c r="BA937" i="24"/>
  <c r="AY937" i="24" s="1"/>
  <c r="BA990" i="24"/>
  <c r="AY990" i="24" s="1"/>
  <c r="BA841" i="24"/>
  <c r="AY841" i="24" s="1"/>
  <c r="BA2229" i="24"/>
  <c r="AY2229" i="24" s="1"/>
  <c r="BA2309" i="24"/>
  <c r="AY2309" i="24" s="1"/>
  <c r="BA71" i="24"/>
  <c r="AY71" i="24" s="1"/>
  <c r="BA266" i="24"/>
  <c r="AY266" i="24" s="1"/>
  <c r="BA1281" i="24"/>
  <c r="AY1281" i="24" s="1"/>
  <c r="BA2422" i="24"/>
  <c r="AY2422" i="24" s="1"/>
  <c r="BA2064" i="24"/>
  <c r="AY2064" i="24" s="1"/>
  <c r="BA1404" i="24"/>
  <c r="AY1404" i="24" s="1"/>
  <c r="BA102" i="24"/>
  <c r="AY102" i="24" s="1"/>
  <c r="BA238" i="24"/>
  <c r="AY238" i="24" s="1"/>
  <c r="BA1581" i="24"/>
  <c r="AY1581" i="24" s="1"/>
  <c r="BA2226" i="24"/>
  <c r="AY2226" i="24" s="1"/>
  <c r="BA66" i="24"/>
  <c r="AY66" i="24" s="1"/>
  <c r="BA535" i="24"/>
  <c r="AY535" i="24" s="1"/>
  <c r="BA946" i="24"/>
  <c r="AY946" i="24" s="1"/>
  <c r="BA852" i="24"/>
  <c r="AY852" i="24" s="1"/>
  <c r="BA2153" i="24"/>
  <c r="AY2153" i="24" s="1"/>
  <c r="BA632" i="24"/>
  <c r="AY632" i="24" s="1"/>
  <c r="BA575" i="24"/>
  <c r="AY575" i="24" s="1"/>
  <c r="BA476" i="24"/>
  <c r="AY476" i="24" s="1"/>
  <c r="BA141" i="24"/>
  <c r="AY141" i="24" s="1"/>
  <c r="BA1535" i="24"/>
  <c r="AY1535" i="24" s="1"/>
  <c r="BA2103" i="24"/>
  <c r="AY2103" i="24" s="1"/>
  <c r="O209" i="24"/>
  <c r="BA2492" i="24"/>
  <c r="BA1251" i="24"/>
  <c r="AY1251" i="24" s="1"/>
  <c r="BA676" i="24"/>
  <c r="AY676" i="24" s="1"/>
  <c r="BA912" i="24"/>
  <c r="AY912" i="24" s="1"/>
  <c r="BA2325" i="24"/>
  <c r="AY2325" i="24" s="1"/>
  <c r="BA468" i="24"/>
  <c r="AY468" i="24" s="1"/>
  <c r="BA1379" i="24"/>
  <c r="AY1379" i="24" s="1"/>
  <c r="BA2013" i="24"/>
  <c r="AY2013" i="24" s="1"/>
  <c r="BA2535" i="24"/>
  <c r="AY2535" i="24" s="1"/>
  <c r="BA2168" i="24"/>
  <c r="AY2168" i="24" s="1"/>
  <c r="BA2306" i="24"/>
  <c r="AY2306" i="24" s="1"/>
  <c r="O943" i="24"/>
  <c r="BA43" i="24"/>
  <c r="AY43" i="24" s="1"/>
  <c r="BA319" i="24"/>
  <c r="AY319" i="24" s="1"/>
  <c r="AD65" i="24"/>
  <c r="AB65" i="24" s="1"/>
  <c r="BA2143" i="24"/>
  <c r="AY2143" i="24" s="1"/>
  <c r="BA1352" i="24"/>
  <c r="AY1352" i="24" s="1"/>
  <c r="BA169" i="24"/>
  <c r="AY169" i="24" s="1"/>
  <c r="BA1670" i="24"/>
  <c r="AY1670" i="24" s="1"/>
  <c r="BA1372" i="24"/>
  <c r="AY1372" i="24" s="1"/>
  <c r="BA1145" i="24"/>
  <c r="AY1145" i="24" s="1"/>
  <c r="O245" i="24"/>
  <c r="BA1674" i="24"/>
  <c r="AY1674" i="24" s="1"/>
  <c r="BA270" i="24"/>
  <c r="AY270" i="24" s="1"/>
  <c r="BA1678" i="24"/>
  <c r="AY1678" i="24" s="1"/>
  <c r="BA333" i="24"/>
  <c r="AY333" i="24" s="1"/>
  <c r="BA2497" i="24"/>
  <c r="AY2497" i="24" s="1"/>
  <c r="BA299" i="24"/>
  <c r="AY299" i="24" s="1"/>
  <c r="BA1895" i="24"/>
  <c r="AY1895" i="24" s="1"/>
  <c r="BA1216" i="24"/>
  <c r="AY1216" i="24" s="1"/>
  <c r="BA1953" i="24"/>
  <c r="BA1512" i="24"/>
  <c r="AY1512" i="24" s="1"/>
  <c r="BA487" i="24"/>
  <c r="AY487" i="24" s="1"/>
  <c r="BA453" i="24"/>
  <c r="AY453" i="24" s="1"/>
  <c r="BA1884" i="24"/>
  <c r="AY1884" i="24" s="1"/>
  <c r="BA2502" i="24"/>
  <c r="AY2502" i="24" s="1"/>
  <c r="BA708" i="24"/>
  <c r="AY708" i="24" s="1"/>
  <c r="BA1390" i="24"/>
  <c r="AY1390" i="24" s="1"/>
  <c r="BA1747" i="24"/>
  <c r="AY1747" i="24" s="1"/>
  <c r="AD622" i="24"/>
  <c r="AB622" i="24" s="1"/>
  <c r="AD2407" i="24"/>
  <c r="AB2407" i="24" s="1"/>
  <c r="BA2313" i="24"/>
  <c r="AY2313" i="24" s="1"/>
  <c r="BA424" i="24"/>
  <c r="AY424" i="24" s="1"/>
  <c r="BA402" i="24"/>
  <c r="AY402" i="24" s="1"/>
  <c r="BA1463" i="24"/>
  <c r="AY1463" i="24" s="1"/>
  <c r="BA2066" i="24"/>
  <c r="AY2066" i="24" s="1"/>
  <c r="BA1716" i="24"/>
  <c r="AY1716" i="24" s="1"/>
  <c r="BR2462" i="24"/>
  <c r="BR2088" i="24"/>
  <c r="BR945" i="24"/>
  <c r="BR935" i="24"/>
  <c r="BR932" i="24"/>
  <c r="BR1725" i="24"/>
  <c r="BR891" i="24"/>
  <c r="BR701" i="24"/>
  <c r="BR1925" i="24"/>
  <c r="BR2008" i="24"/>
  <c r="BR693" i="24"/>
  <c r="BR688" i="24"/>
  <c r="BR1540" i="24"/>
  <c r="BR1538" i="24"/>
  <c r="BR2160" i="24"/>
  <c r="BR2349" i="24"/>
  <c r="BR2031" i="24"/>
  <c r="BR1498" i="24"/>
  <c r="BR1481" i="24"/>
  <c r="BR2285" i="24"/>
  <c r="BR2523" i="24"/>
  <c r="BR2444" i="24"/>
  <c r="BR571" i="24"/>
  <c r="BR1450" i="24"/>
  <c r="BR1436" i="24"/>
  <c r="BR523" i="24"/>
  <c r="BR1410" i="24"/>
  <c r="BR1944" i="24"/>
  <c r="BR1398" i="24"/>
  <c r="BR1985" i="24"/>
  <c r="BR1394" i="24"/>
  <c r="BR472" i="24"/>
  <c r="BR464" i="24"/>
  <c r="BR1386" i="24"/>
  <c r="BR446" i="24"/>
  <c r="BR441" i="24"/>
  <c r="BR436" i="24"/>
  <c r="BR430" i="24"/>
  <c r="BR425" i="24"/>
  <c r="BR2337" i="24"/>
  <c r="BR1918" i="24"/>
  <c r="BR1854" i="24"/>
  <c r="BR2406" i="24"/>
  <c r="BR2042" i="24"/>
  <c r="BR1947" i="24"/>
  <c r="BR2116" i="24"/>
  <c r="BR1899" i="24"/>
  <c r="BR2089" i="24"/>
  <c r="BR2061" i="24"/>
  <c r="BR422" i="24"/>
  <c r="BR2277" i="24"/>
  <c r="BR2384" i="24"/>
  <c r="BR2437" i="24"/>
  <c r="BR2211" i="24"/>
  <c r="BR415" i="24"/>
  <c r="BR408" i="24"/>
  <c r="BR400" i="24"/>
  <c r="BR393" i="24"/>
  <c r="BR1360" i="24"/>
  <c r="BR1956" i="24"/>
  <c r="BR1887" i="24"/>
  <c r="BR2540" i="24"/>
  <c r="BR1353" i="24"/>
  <c r="BR1350" i="24"/>
  <c r="BR1345" i="24"/>
  <c r="BR371" i="24"/>
  <c r="BR366" i="24"/>
  <c r="BR360" i="24"/>
  <c r="BR2425" i="24"/>
  <c r="BR2511" i="24"/>
  <c r="BR2426" i="24"/>
  <c r="BR2024" i="24"/>
  <c r="BR1331" i="24"/>
  <c r="BR2220" i="24"/>
  <c r="BR2408" i="24"/>
  <c r="BR2194" i="24"/>
  <c r="BR2515" i="24"/>
  <c r="BR2150" i="24"/>
  <c r="BR2482" i="24"/>
  <c r="BR254" i="24"/>
  <c r="BR2344" i="24"/>
  <c r="BR2340" i="24"/>
  <c r="BR1228" i="24"/>
  <c r="BR2057" i="24"/>
  <c r="BR1197" i="24"/>
  <c r="BR2403" i="24"/>
  <c r="BR2198" i="24"/>
  <c r="BR1994" i="24"/>
  <c r="BR2436" i="24"/>
  <c r="BR2073" i="24"/>
  <c r="BR2003" i="24"/>
  <c r="BR2405" i="24"/>
  <c r="BA1916" i="24"/>
  <c r="AY1916" i="24" s="1"/>
  <c r="BA533" i="24"/>
  <c r="AY533" i="24" s="1"/>
  <c r="BA1046" i="24"/>
  <c r="AY1046" i="24" s="1"/>
  <c r="BA2446" i="24"/>
  <c r="AY2446" i="24" s="1"/>
  <c r="BA1376" i="24"/>
  <c r="AY1376" i="24" s="1"/>
  <c r="BA1550" i="24"/>
  <c r="AY1550" i="24" s="1"/>
  <c r="BR2401" i="24"/>
  <c r="BR2268" i="24"/>
  <c r="BR2374" i="24"/>
  <c r="BR2071" i="24"/>
  <c r="BR2178" i="24"/>
  <c r="BR2359" i="24"/>
  <c r="BR2106" i="24"/>
  <c r="BR2410" i="24"/>
  <c r="BR2290" i="24"/>
  <c r="BR2210" i="24"/>
  <c r="BR2520" i="24"/>
  <c r="BR1850" i="24"/>
  <c r="BR1071" i="24"/>
  <c r="BR1041" i="24"/>
  <c r="BR2464" i="24"/>
  <c r="BR927" i="24"/>
  <c r="BR924" i="24"/>
  <c r="BR921" i="24"/>
  <c r="BR1963" i="24"/>
  <c r="BR1715" i="24"/>
  <c r="BR910" i="24"/>
  <c r="BR903" i="24"/>
  <c r="BR895" i="24"/>
  <c r="BR1706" i="24"/>
  <c r="BR1700" i="24"/>
  <c r="BR883" i="24"/>
  <c r="BR1691" i="24"/>
  <c r="BR1684" i="24"/>
  <c r="BR1880" i="24"/>
  <c r="BR1672" i="24"/>
  <c r="BR861" i="24"/>
  <c r="BR854" i="24"/>
  <c r="BR850" i="24"/>
  <c r="BR1933" i="24"/>
  <c r="BR1658" i="24"/>
  <c r="BR840" i="24"/>
  <c r="BR835" i="24"/>
  <c r="BR1649" i="24"/>
  <c r="BR826" i="24"/>
  <c r="BR818" i="24"/>
  <c r="BR812" i="24"/>
  <c r="BR353" i="24"/>
  <c r="BR345" i="24"/>
  <c r="BR339" i="24"/>
  <c r="BR1326" i="24"/>
  <c r="BR1322" i="24"/>
  <c r="BR324" i="24"/>
  <c r="BR1315" i="24"/>
  <c r="BR314" i="24"/>
  <c r="BR309" i="24"/>
  <c r="BR1306" i="24"/>
  <c r="BR298" i="24"/>
  <c r="BR1299" i="24"/>
  <c r="BR1296" i="24"/>
  <c r="BR283" i="24"/>
  <c r="BR268" i="24"/>
  <c r="BR264" i="24"/>
  <c r="BR256" i="24"/>
  <c r="BR250" i="24"/>
  <c r="BR244" i="24"/>
  <c r="BR1279" i="24"/>
  <c r="BR237" i="24"/>
  <c r="BR1268" i="24"/>
  <c r="BR1260" i="24"/>
  <c r="BR1256" i="24"/>
  <c r="BR1253" i="24"/>
  <c r="BR218" i="24"/>
  <c r="BR211" i="24"/>
  <c r="BR2181" i="24"/>
  <c r="BR207" i="24"/>
  <c r="BR201" i="24"/>
  <c r="BR193" i="24"/>
  <c r="BR189" i="24"/>
  <c r="BR1235" i="24"/>
  <c r="BR179" i="24"/>
  <c r="BR1221" i="24"/>
  <c r="BR1219" i="24"/>
  <c r="BR161" i="24"/>
  <c r="BR1215" i="24"/>
  <c r="BR1214" i="24"/>
  <c r="BR1212" i="24"/>
  <c r="BR138" i="24"/>
  <c r="BR134" i="24"/>
  <c r="BR127" i="24"/>
  <c r="BR121" i="24"/>
  <c r="BR1192" i="24"/>
  <c r="BR1190" i="24"/>
  <c r="BR1182" i="24"/>
  <c r="BR96" i="24"/>
  <c r="BR1176" i="24"/>
  <c r="BR88" i="24"/>
  <c r="BR1167" i="24"/>
  <c r="BR79" i="24"/>
  <c r="BR1159" i="24"/>
  <c r="BR69" i="24"/>
  <c r="BR1153" i="24"/>
  <c r="BR64" i="24"/>
  <c r="BR2128" i="24"/>
  <c r="BR1147" i="24"/>
  <c r="BR55" i="24"/>
  <c r="BR1142" i="24"/>
  <c r="BR47" i="24"/>
  <c r="BR41" i="24"/>
  <c r="BR1131" i="24"/>
  <c r="BR1123" i="24"/>
  <c r="BR1120" i="24"/>
  <c r="BR1118" i="24"/>
  <c r="BR1112" i="24"/>
  <c r="BR2357" i="24"/>
  <c r="BR1940" i="24"/>
  <c r="BR988" i="24"/>
  <c r="BR1877" i="24"/>
  <c r="BR1764" i="24"/>
  <c r="BR956" i="24"/>
  <c r="BR2158" i="24"/>
  <c r="BR1746" i="24"/>
  <c r="BR1745" i="24"/>
  <c r="BR941" i="24"/>
  <c r="BR2084" i="24"/>
  <c r="BR922" i="24"/>
  <c r="BR1710" i="24"/>
  <c r="BR1866" i="24"/>
  <c r="BR2308" i="24"/>
  <c r="BR2519" i="24"/>
  <c r="BR2338" i="24"/>
  <c r="BR2200" i="24"/>
  <c r="BR2148" i="24"/>
  <c r="BR1675" i="24"/>
  <c r="BR847" i="24"/>
  <c r="BR1642" i="24"/>
  <c r="BR803" i="24"/>
  <c r="BR1633" i="24"/>
  <c r="BR1628" i="24"/>
  <c r="BR1623" i="24"/>
  <c r="BR788" i="24"/>
  <c r="BR1616" i="24"/>
  <c r="BR1611" i="24"/>
  <c r="BR1607" i="24"/>
  <c r="BR1602" i="24"/>
  <c r="BR1597" i="24"/>
  <c r="BR1594" i="24"/>
  <c r="BR756" i="24"/>
  <c r="BR751" i="24"/>
  <c r="BR749" i="24"/>
  <c r="BR1576" i="24"/>
  <c r="BR741" i="24"/>
  <c r="BR2356" i="24"/>
  <c r="BR1571" i="24"/>
  <c r="BR731" i="24"/>
  <c r="BR723" i="24"/>
  <c r="BR1568" i="24"/>
  <c r="BR2099" i="24"/>
  <c r="BR1564" i="24"/>
  <c r="BR1558" i="24"/>
  <c r="BR706" i="24"/>
  <c r="BR2020" i="24"/>
  <c r="BR1395" i="24"/>
  <c r="BR2097" i="24"/>
  <c r="BR465" i="24"/>
  <c r="BR457" i="24"/>
  <c r="BR1387" i="24"/>
  <c r="BR1384" i="24"/>
  <c r="BR1381" i="24"/>
  <c r="BR437" i="24"/>
  <c r="BR431" i="24"/>
  <c r="BR426" i="24"/>
  <c r="BR2223" i="24"/>
  <c r="BR2315" i="24"/>
  <c r="BR2188" i="24"/>
  <c r="BR2378" i="24"/>
  <c r="BR2286" i="24"/>
  <c r="BR2323" i="24"/>
  <c r="BR2214" i="24"/>
  <c r="BR2144" i="24"/>
  <c r="BR1856" i="24"/>
  <c r="BR2251" i="24"/>
  <c r="BR423" i="24"/>
  <c r="BR2227" i="24"/>
  <c r="BR2367" i="24"/>
  <c r="BR2305" i="24"/>
  <c r="BR409" i="24"/>
  <c r="BR401" i="24"/>
  <c r="BR394" i="24"/>
  <c r="BR1361" i="24"/>
  <c r="BR1356" i="24"/>
  <c r="BR2127" i="24"/>
  <c r="BR1915" i="24"/>
  <c r="BR383" i="24"/>
  <c r="BR1351" i="24"/>
  <c r="BR1346" i="24"/>
  <c r="BR372" i="24"/>
  <c r="BR367" i="24"/>
  <c r="BR361" i="24"/>
  <c r="BR2164" i="24"/>
  <c r="BR2539" i="24"/>
  <c r="BR2433" i="24"/>
  <c r="BR2068" i="24"/>
  <c r="BR336" i="24"/>
  <c r="BR2192" i="24"/>
  <c r="BR1320" i="24"/>
  <c r="BR1996" i="24"/>
  <c r="BR2156" i="24"/>
  <c r="BR2527" i="24"/>
  <c r="BR2136" i="24"/>
  <c r="BR2312" i="24"/>
  <c r="BR2079" i="24"/>
  <c r="BR2225" i="24"/>
  <c r="BR1233" i="24"/>
  <c r="BR2382" i="24"/>
  <c r="BR1945" i="24"/>
  <c r="BR1973" i="24"/>
  <c r="BR2041" i="24"/>
  <c r="BR2351" i="24"/>
  <c r="BR2015" i="24"/>
  <c r="BR2373" i="24"/>
  <c r="BR2296" i="24"/>
  <c r="BR2383" i="24"/>
  <c r="BR2171" i="24"/>
  <c r="BR2250" i="24"/>
  <c r="BR2377" i="24"/>
  <c r="BR1193" i="24"/>
  <c r="BR1187" i="24"/>
  <c r="BR2380" i="24"/>
  <c r="BR2360" i="24"/>
  <c r="BR2439" i="24"/>
  <c r="BR2479" i="24"/>
  <c r="BA1082" i="24"/>
  <c r="AY1082" i="24" s="1"/>
  <c r="BA2304" i="24"/>
  <c r="AY2304" i="24" s="1"/>
  <c r="O600" i="24"/>
  <c r="BA1135" i="24"/>
  <c r="AY1135" i="24" s="1"/>
  <c r="BA1549" i="24"/>
  <c r="AY1549" i="24" s="1"/>
  <c r="BA157" i="24"/>
  <c r="AY157" i="24" s="1"/>
  <c r="BA1583" i="24"/>
  <c r="AY1583" i="24" s="1"/>
  <c r="BA1734" i="24"/>
  <c r="AY1734" i="24" s="1"/>
  <c r="BA1666" i="24"/>
  <c r="AY1666" i="24" s="1"/>
  <c r="BA1741" i="24"/>
  <c r="AY1741" i="24" s="1"/>
  <c r="BA317" i="24"/>
  <c r="AY317" i="24" s="1"/>
  <c r="BA2049" i="24"/>
  <c r="BA1074" i="24"/>
  <c r="AY1074" i="24" s="1"/>
  <c r="BA1783" i="24"/>
  <c r="AY1783" i="24" s="1"/>
  <c r="BA914" i="24"/>
  <c r="AY914" i="24" s="1"/>
  <c r="BA863" i="24"/>
  <c r="AY863" i="24" s="1"/>
  <c r="BA808" i="24"/>
  <c r="AY808" i="24" s="1"/>
  <c r="BA1275" i="24"/>
  <c r="AY1275" i="24" s="1"/>
  <c r="BA2447" i="24"/>
  <c r="AY2447" i="24" s="1"/>
  <c r="BA37" i="24"/>
  <c r="AY37" i="24" s="1"/>
  <c r="BA1951" i="24"/>
  <c r="AY1951" i="24" s="1"/>
  <c r="BA801" i="24"/>
  <c r="AY801" i="24" s="1"/>
  <c r="BA1062" i="24"/>
  <c r="AY1062" i="24" s="1"/>
  <c r="BA2471" i="24"/>
  <c r="AY2471" i="24" s="1"/>
  <c r="BA984" i="24"/>
  <c r="AY984" i="24" s="1"/>
  <c r="BA1778" i="24"/>
  <c r="AY1778" i="24" s="1"/>
  <c r="BA1679" i="24"/>
  <c r="AY1679" i="24" s="1"/>
  <c r="BA1329" i="24"/>
  <c r="AY1329" i="24" s="1"/>
  <c r="BA301" i="24"/>
  <c r="AY301" i="24" s="1"/>
  <c r="BA286" i="24"/>
  <c r="AY286" i="24" s="1"/>
  <c r="BA214" i="24"/>
  <c r="AY214" i="24" s="1"/>
  <c r="BA197" i="24"/>
  <c r="BA153" i="24"/>
  <c r="AY153" i="24" s="1"/>
  <c r="BA1173" i="24"/>
  <c r="AY1173" i="24" s="1"/>
  <c r="BA58" i="24"/>
  <c r="AY58" i="24" s="1"/>
  <c r="BA727" i="24"/>
  <c r="BA966" i="24"/>
  <c r="AY966" i="24" s="1"/>
  <c r="BA734" i="24"/>
  <c r="O2454" i="24"/>
  <c r="O471" i="24"/>
  <c r="O2007" i="24"/>
  <c r="O2361" i="24"/>
  <c r="BA1837" i="24"/>
  <c r="AY1837" i="24" s="1"/>
  <c r="O344" i="24"/>
  <c r="BA1067" i="24"/>
  <c r="AY1067" i="24" s="1"/>
  <c r="O295" i="24"/>
  <c r="AD1267" i="24"/>
  <c r="AB1267" i="24" s="1"/>
  <c r="AD265" i="24"/>
  <c r="AB265" i="24" s="1"/>
  <c r="AD1904" i="24"/>
  <c r="AB1904" i="24" s="1"/>
  <c r="AD584" i="24"/>
  <c r="AB584" i="24" s="1"/>
  <c r="AD287" i="24"/>
  <c r="AB287" i="24" s="1"/>
  <c r="AD1525" i="24"/>
  <c r="AB1525" i="24" s="1"/>
  <c r="AD295" i="24"/>
  <c r="AB295" i="24" s="1"/>
  <c r="AD1926" i="24"/>
  <c r="AB1926" i="24" s="1"/>
  <c r="AD1852" i="24"/>
  <c r="AB1852" i="24" s="1"/>
  <c r="AD331" i="24"/>
  <c r="AB331" i="24" s="1"/>
  <c r="O1440" i="24"/>
  <c r="AD1996" i="24"/>
  <c r="AB1996" i="24" s="1"/>
  <c r="AD474" i="24"/>
  <c r="AB474" i="24" s="1"/>
  <c r="AD2156" i="24"/>
  <c r="AB2156" i="24" s="1"/>
  <c r="AD447" i="24"/>
  <c r="AB447" i="24" s="1"/>
  <c r="AD1486" i="24"/>
  <c r="AB1486" i="24" s="1"/>
  <c r="AD1341" i="24"/>
  <c r="AB1341" i="24" s="1"/>
  <c r="O1483" i="24"/>
  <c r="AD1325" i="24"/>
  <c r="AB1325" i="24" s="1"/>
  <c r="AD2151" i="24"/>
  <c r="AB2151" i="24" s="1"/>
  <c r="AD2017" i="24"/>
  <c r="AB2017" i="24" s="1"/>
  <c r="AD1930" i="24"/>
  <c r="AB1930" i="24" s="1"/>
  <c r="AD2498" i="24"/>
  <c r="AB2498" i="24" s="1"/>
  <c r="AD2395" i="24"/>
  <c r="AB2395" i="24" s="1"/>
  <c r="AD502" i="24"/>
  <c r="AB502" i="24" s="1"/>
  <c r="AD671" i="24"/>
  <c r="AB671" i="24" s="1"/>
  <c r="AD1396" i="24"/>
  <c r="AB1396" i="24" s="1"/>
  <c r="O1899" i="24"/>
  <c r="AD368" i="24"/>
  <c r="AB368" i="24" s="1"/>
  <c r="AD1459" i="24"/>
  <c r="AB1459" i="24" s="1"/>
  <c r="AD2027" i="24"/>
  <c r="AB2027" i="24" s="1"/>
  <c r="AD1246" i="24"/>
  <c r="AB1246" i="24" s="1"/>
  <c r="AD1954" i="24"/>
  <c r="AB1954" i="24" s="1"/>
  <c r="AD1546" i="24"/>
  <c r="AB1546" i="24" s="1"/>
  <c r="AD518" i="24"/>
  <c r="AB518" i="24" s="1"/>
  <c r="AD594" i="24"/>
  <c r="AB594" i="24" s="1"/>
  <c r="AD388" i="24"/>
  <c r="AB388" i="24" s="1"/>
  <c r="AD1442" i="24"/>
  <c r="AB1442" i="24" s="1"/>
  <c r="AD928" i="24"/>
  <c r="AB928" i="24" s="1"/>
  <c r="BA1732" i="24"/>
  <c r="AY1732" i="24" s="1"/>
  <c r="AD1277" i="24"/>
  <c r="AB1277" i="24" s="1"/>
  <c r="AD379" i="24"/>
  <c r="AB379" i="24" s="1"/>
  <c r="AD903" i="24"/>
  <c r="AB903" i="24" s="1"/>
  <c r="O762" i="24"/>
  <c r="O1532" i="24"/>
  <c r="O148" i="24"/>
  <c r="O593" i="24"/>
  <c r="O702" i="24"/>
  <c r="O2157" i="24"/>
  <c r="AD694" i="24"/>
  <c r="AB694" i="24" s="1"/>
  <c r="O1530" i="24"/>
  <c r="O138" i="24"/>
  <c r="AD1767" i="24"/>
  <c r="AB1767" i="24" s="1"/>
  <c r="O1471" i="24"/>
  <c r="O1160" i="24"/>
  <c r="O2408" i="24"/>
  <c r="O2194" i="24"/>
  <c r="O2087" i="24"/>
  <c r="O1793" i="24"/>
  <c r="O34" i="24"/>
  <c r="O38" i="24"/>
  <c r="O2425" i="24"/>
  <c r="O2261" i="24"/>
  <c r="O1395" i="24"/>
  <c r="O2156" i="24"/>
  <c r="O62" i="24"/>
  <c r="O1704" i="24"/>
  <c r="O1639" i="24"/>
  <c r="O1616" i="24"/>
  <c r="O1607" i="24"/>
  <c r="O751" i="24"/>
  <c r="O745" i="24"/>
  <c r="O1450" i="24"/>
  <c r="O999" i="24"/>
  <c r="O2229" i="24"/>
  <c r="O2195" i="24"/>
  <c r="O1900" i="24"/>
  <c r="O1855" i="24"/>
  <c r="O2231" i="24"/>
  <c r="O1406" i="24"/>
  <c r="O2164" i="24"/>
  <c r="O2356" i="24"/>
  <c r="O1313" i="24"/>
  <c r="O697" i="24"/>
  <c r="BA1122" i="24"/>
  <c r="AY1122" i="24" s="1"/>
  <c r="BA155" i="24"/>
  <c r="AY155" i="24" s="1"/>
  <c r="BA288" i="24"/>
  <c r="AY288" i="24" s="1"/>
  <c r="BA588" i="24"/>
  <c r="AY588" i="24" s="1"/>
  <c r="AD1050" i="24"/>
  <c r="AB1050" i="24" s="1"/>
  <c r="AD960" i="24"/>
  <c r="AB960" i="24" s="1"/>
  <c r="O912" i="24"/>
  <c r="O829" i="24"/>
  <c r="O2109" i="24"/>
  <c r="O1119" i="24"/>
  <c r="O711" i="24"/>
  <c r="O1845" i="24"/>
  <c r="O1427" i="24"/>
  <c r="O2417" i="24"/>
  <c r="O186" i="24"/>
  <c r="O1283" i="24"/>
  <c r="O525" i="24"/>
  <c r="O201" i="24"/>
  <c r="O2110" i="24"/>
  <c r="O576" i="24"/>
  <c r="O2240" i="24"/>
  <c r="O179" i="24"/>
  <c r="O2502" i="24"/>
  <c r="O840" i="24"/>
  <c r="O2103" i="24"/>
  <c r="O1995" i="24"/>
  <c r="O1275" i="24"/>
  <c r="O2314" i="24"/>
  <c r="O2398" i="24"/>
  <c r="O1683" i="24"/>
  <c r="O1469" i="24"/>
  <c r="O1417" i="24"/>
  <c r="BA307" i="24"/>
  <c r="AY307" i="24" s="1"/>
  <c r="BA1239" i="24"/>
  <c r="AY1239" i="24" s="1"/>
  <c r="BA1324" i="24"/>
  <c r="AY1324" i="24" s="1"/>
  <c r="BA506" i="24"/>
  <c r="AY506" i="24" s="1"/>
  <c r="AD940" i="24"/>
  <c r="AB940" i="24" s="1"/>
  <c r="AD907" i="24"/>
  <c r="AB907" i="24" s="1"/>
  <c r="O810" i="24"/>
  <c r="AD1818" i="24"/>
  <c r="AB1818" i="24" s="1"/>
  <c r="O1232" i="24"/>
  <c r="O651" i="24"/>
  <c r="O153" i="24"/>
  <c r="O935" i="24"/>
  <c r="O194" i="24"/>
  <c r="O1948" i="24"/>
  <c r="O1111" i="24"/>
  <c r="O2473" i="24"/>
  <c r="O984" i="24"/>
  <c r="O924" i="24"/>
  <c r="O837" i="24"/>
  <c r="O1329" i="24"/>
  <c r="O865" i="24"/>
  <c r="O2276" i="24"/>
  <c r="O1885" i="24"/>
  <c r="O682" i="24"/>
  <c r="O2453" i="24"/>
  <c r="BA86" i="24"/>
  <c r="AY86" i="24" s="1"/>
  <c r="BA1250" i="24"/>
  <c r="AY1250" i="24" s="1"/>
  <c r="AD977" i="24"/>
  <c r="AB977" i="24" s="1"/>
  <c r="AD900" i="24"/>
  <c r="AB900" i="24" s="1"/>
  <c r="AD967" i="24"/>
  <c r="AB967" i="24" s="1"/>
  <c r="O1102" i="24"/>
  <c r="O2131" i="24"/>
  <c r="O1567" i="24"/>
  <c r="O1116" i="24"/>
  <c r="O2115" i="24"/>
  <c r="O725" i="24"/>
  <c r="O1197" i="24"/>
  <c r="O2127" i="24"/>
  <c r="O1495" i="24"/>
  <c r="O464" i="24"/>
  <c r="O630" i="24"/>
  <c r="O2307" i="24"/>
  <c r="O1386" i="24"/>
  <c r="O2052" i="24"/>
  <c r="O83" i="24"/>
  <c r="O1213" i="24"/>
  <c r="O425" i="24"/>
  <c r="O1389" i="24"/>
  <c r="O198" i="24"/>
  <c r="O1120" i="24"/>
  <c r="O463" i="24"/>
  <c r="O476" i="24"/>
  <c r="O440" i="24"/>
  <c r="O249" i="24"/>
  <c r="O637" i="24"/>
  <c r="O385" i="24"/>
  <c r="O950" i="24"/>
  <c r="O2182" i="24"/>
  <c r="O1558" i="24"/>
  <c r="O454" i="24"/>
  <c r="O2046" i="24"/>
  <c r="O2020" i="24"/>
  <c r="O2155" i="24"/>
  <c r="O1782" i="24"/>
  <c r="O1651" i="24"/>
  <c r="O1888" i="24"/>
  <c r="O962" i="24"/>
  <c r="O2380" i="24"/>
  <c r="O908" i="24"/>
  <c r="O536" i="24"/>
  <c r="O2116" i="24"/>
  <c r="O1391" i="24"/>
  <c r="O644" i="24"/>
  <c r="O1975" i="24"/>
  <c r="BA1266" i="24"/>
  <c r="AY1266" i="24" s="1"/>
  <c r="BA262" i="24"/>
  <c r="AY262" i="24" s="1"/>
  <c r="BA2192" i="24"/>
  <c r="AY2192" i="24" s="1"/>
  <c r="AD1237" i="24"/>
  <c r="AB1237" i="24" s="1"/>
  <c r="AD323" i="24"/>
  <c r="AB323" i="24" s="1"/>
  <c r="AD1366" i="24"/>
  <c r="AB1366" i="24" s="1"/>
  <c r="AD488" i="24"/>
  <c r="AB488" i="24" s="1"/>
  <c r="AD610" i="24"/>
  <c r="AB610" i="24" s="1"/>
  <c r="AD2432" i="24"/>
  <c r="AB2432" i="24" s="1"/>
  <c r="AD1562" i="24"/>
  <c r="AB1562" i="24" s="1"/>
  <c r="AD2439" i="24"/>
  <c r="AB2439" i="24" s="1"/>
  <c r="AD1100" i="24"/>
  <c r="AB1100" i="24" s="1"/>
  <c r="AD2025" i="24"/>
  <c r="AB2025" i="24" s="1"/>
  <c r="AD464" i="24"/>
  <c r="AB464" i="24" s="1"/>
  <c r="AD2101" i="24"/>
  <c r="AB2101" i="24" s="1"/>
  <c r="AD1717" i="24"/>
  <c r="AB1717" i="24" s="1"/>
  <c r="AD2041" i="24"/>
  <c r="AB2041" i="24" s="1"/>
  <c r="AD207" i="24"/>
  <c r="AB207" i="24" s="1"/>
  <c r="AD313" i="24"/>
  <c r="AB313" i="24" s="1"/>
  <c r="AD1916" i="24"/>
  <c r="AB1916" i="24" s="1"/>
  <c r="AD1376" i="24"/>
  <c r="AB1376" i="24" s="1"/>
  <c r="AD533" i="24"/>
  <c r="AB533" i="24" s="1"/>
  <c r="AD561" i="24"/>
  <c r="AB561" i="24" s="1"/>
  <c r="AD24" i="24"/>
  <c r="AB24" i="24" s="1"/>
  <c r="AD2001" i="24"/>
  <c r="AB2001" i="24" s="1"/>
  <c r="AD271" i="24"/>
  <c r="AB271" i="24" s="1"/>
  <c r="AD400" i="24"/>
  <c r="AB400" i="24" s="1"/>
  <c r="AD241" i="24"/>
  <c r="AB241" i="24" s="1"/>
  <c r="AD2250" i="24"/>
  <c r="AB2250" i="24" s="1"/>
  <c r="AD257" i="24"/>
  <c r="AB257" i="24" s="1"/>
  <c r="AD2062" i="24"/>
  <c r="AB2062" i="24" s="1"/>
  <c r="AD1523" i="24"/>
  <c r="AB1523" i="24" s="1"/>
  <c r="O853" i="24"/>
  <c r="O1139" i="24"/>
  <c r="O2357" i="24"/>
  <c r="O1795" i="24"/>
  <c r="O2451" i="24"/>
  <c r="O1383" i="24"/>
  <c r="O1911" i="24"/>
  <c r="O465" i="24"/>
  <c r="O317" i="24"/>
  <c r="O1503" i="24"/>
  <c r="O1489" i="24"/>
  <c r="O211" i="24"/>
  <c r="O1350" i="24"/>
  <c r="BA2368" i="24"/>
  <c r="AY2368" i="24" s="1"/>
  <c r="BA2015" i="24"/>
  <c r="AY2015" i="24" s="1"/>
  <c r="AD41" i="24"/>
  <c r="AB41" i="24" s="1"/>
  <c r="AD123" i="24"/>
  <c r="AB123" i="24" s="1"/>
  <c r="AD1331" i="24"/>
  <c r="AB1331" i="24" s="1"/>
  <c r="AD2294" i="24"/>
  <c r="AB2294" i="24" s="1"/>
  <c r="AD1426" i="24"/>
  <c r="AB1426" i="24" s="1"/>
  <c r="AD1503" i="24"/>
  <c r="AB1503" i="24" s="1"/>
  <c r="AD898" i="24"/>
  <c r="AB898" i="24" s="1"/>
  <c r="AD1010" i="24"/>
  <c r="AB1010" i="24" s="1"/>
  <c r="AD747" i="24"/>
  <c r="AB747" i="24" s="1"/>
  <c r="AD1860" i="24"/>
  <c r="AB1860" i="24" s="1"/>
  <c r="AD2540" i="24"/>
  <c r="AB2540" i="24" s="1"/>
  <c r="AD483" i="24"/>
  <c r="AB483" i="24" s="1"/>
  <c r="AD1505" i="24"/>
  <c r="AB1505" i="24" s="1"/>
  <c r="AD945" i="24"/>
  <c r="AB945" i="24" s="1"/>
  <c r="AD99" i="24"/>
  <c r="AB99" i="24" s="1"/>
  <c r="AD136" i="24"/>
  <c r="AB136" i="24" s="1"/>
  <c r="AD234" i="24"/>
  <c r="AB234" i="24" s="1"/>
  <c r="AD2252" i="24"/>
  <c r="AB2252" i="24" s="1"/>
  <c r="AD410" i="24"/>
  <c r="AB410" i="24" s="1"/>
  <c r="AD558" i="24"/>
  <c r="AB558" i="24" s="1"/>
  <c r="AD2082" i="24"/>
  <c r="AB2082" i="24" s="1"/>
  <c r="AD2492" i="24"/>
  <c r="AB2492" i="24" s="1"/>
  <c r="AD89" i="24"/>
  <c r="AB89" i="24" s="1"/>
  <c r="AD1156" i="24"/>
  <c r="AB1156" i="24" s="1"/>
  <c r="AD159" i="24"/>
  <c r="AB159" i="24" s="1"/>
  <c r="AD1317" i="24"/>
  <c r="AB1317" i="24" s="1"/>
  <c r="AD1947" i="24"/>
  <c r="AB1947" i="24" s="1"/>
  <c r="AD2523" i="24"/>
  <c r="AB2523" i="24" s="1"/>
  <c r="AD1746" i="24"/>
  <c r="AB1746" i="24" s="1"/>
  <c r="AD191" i="24"/>
  <c r="AB191" i="24" s="1"/>
  <c r="AD2235" i="24"/>
  <c r="AB2235" i="24" s="1"/>
  <c r="AD293" i="24"/>
  <c r="AB293" i="24" s="1"/>
  <c r="AD1800" i="24"/>
  <c r="AB1800" i="24" s="1"/>
  <c r="AD1745" i="24"/>
  <c r="AB1745" i="24" s="1"/>
  <c r="AD415" i="24"/>
  <c r="AB415" i="24" s="1"/>
  <c r="O1379" i="24"/>
  <c r="O1985" i="24"/>
  <c r="O113" i="24"/>
  <c r="O659" i="24"/>
  <c r="O654" i="24"/>
  <c r="O529" i="24"/>
  <c r="O524" i="24"/>
  <c r="O1270" i="24"/>
  <c r="O1610" i="24"/>
  <c r="O2104" i="24"/>
  <c r="O1103" i="24"/>
  <c r="O2445" i="24"/>
  <c r="O2382" i="24"/>
  <c r="O1501" i="24"/>
  <c r="O1488" i="24"/>
  <c r="O1348" i="24"/>
  <c r="O1422" i="24"/>
  <c r="AD2102" i="24"/>
  <c r="AB2102" i="24" s="1"/>
  <c r="AD243" i="24"/>
  <c r="AB243" i="24" s="1"/>
  <c r="AD339" i="24"/>
  <c r="AB339" i="24" s="1"/>
  <c r="AD1388" i="24"/>
  <c r="AB1388" i="24" s="1"/>
  <c r="AD1907" i="24"/>
  <c r="AB1907" i="24" s="1"/>
  <c r="AD1510" i="24"/>
  <c r="AB1510" i="24" s="1"/>
  <c r="AD1592" i="24"/>
  <c r="AB1592" i="24" s="1"/>
  <c r="AD135" i="24"/>
  <c r="AB135" i="24" s="1"/>
  <c r="AD278" i="24"/>
  <c r="AB278" i="24" s="1"/>
  <c r="AD2437" i="24"/>
  <c r="AB2437" i="24" s="1"/>
  <c r="AD531" i="24"/>
  <c r="AB531" i="24" s="1"/>
  <c r="AD1519" i="24"/>
  <c r="AB1519" i="24" s="1"/>
  <c r="AD1126" i="24"/>
  <c r="AB1126" i="24" s="1"/>
  <c r="AD2538" i="24"/>
  <c r="AB2538" i="24" s="1"/>
  <c r="AD1219" i="24"/>
  <c r="AB1219" i="24" s="1"/>
  <c r="AD254" i="24"/>
  <c r="AB254" i="24" s="1"/>
  <c r="AD2483" i="24"/>
  <c r="AB2483" i="24" s="1"/>
  <c r="AD424" i="24"/>
  <c r="AB424" i="24" s="1"/>
  <c r="AD485" i="24"/>
  <c r="AB485" i="24" s="1"/>
  <c r="AD2288" i="24"/>
  <c r="AB2288" i="24" s="1"/>
  <c r="AD660" i="24"/>
  <c r="AB660" i="24" s="1"/>
  <c r="AD140" i="24"/>
  <c r="AB140" i="24" s="1"/>
  <c r="AD725" i="24"/>
  <c r="AB725" i="24" s="1"/>
  <c r="AD91" i="24"/>
  <c r="AB91" i="24" s="1"/>
  <c r="AD199" i="24"/>
  <c r="AB199" i="24" s="1"/>
  <c r="AD1884" i="24"/>
  <c r="AB1884" i="24" s="1"/>
  <c r="AD1498" i="24"/>
  <c r="AB1498" i="24" s="1"/>
  <c r="AD592" i="24"/>
  <c r="AB592" i="24" s="1"/>
  <c r="AD51" i="24"/>
  <c r="AB51" i="24" s="1"/>
  <c r="AD2415" i="24"/>
  <c r="AB2415" i="24" s="1"/>
  <c r="AD2301" i="24"/>
  <c r="AB2301" i="24" s="1"/>
  <c r="AD1443" i="24"/>
  <c r="AB1443" i="24" s="1"/>
  <c r="AD1236" i="24"/>
  <c r="AB1236" i="24" s="1"/>
  <c r="AD772" i="24"/>
  <c r="AB772" i="24" s="1"/>
  <c r="AD1436" i="24"/>
  <c r="AB1436" i="24" s="1"/>
  <c r="BA1049" i="24"/>
  <c r="AY1049" i="24" s="1"/>
  <c r="O1735" i="24"/>
  <c r="O229" i="24"/>
  <c r="O2239" i="24"/>
  <c r="O1905" i="24"/>
  <c r="O1349" i="24"/>
  <c r="BR1537" i="24"/>
  <c r="BR1523" i="24"/>
  <c r="BR655" i="24"/>
  <c r="BR1496" i="24"/>
  <c r="BR642" i="24"/>
  <c r="BR590" i="24"/>
  <c r="BR1879" i="24"/>
  <c r="BR2318" i="24"/>
  <c r="BR553" i="24"/>
  <c r="BR546" i="24"/>
  <c r="BR521" i="24"/>
  <c r="BR1958" i="24"/>
  <c r="BR2508" i="24"/>
  <c r="BR478" i="24"/>
  <c r="BR1075" i="24"/>
  <c r="BR1049" i="24"/>
  <c r="BR1835" i="24"/>
  <c r="BR1029" i="24"/>
  <c r="BR1024" i="24"/>
  <c r="BR1816" i="24"/>
  <c r="BR1811" i="24"/>
  <c r="BR1798" i="24"/>
  <c r="BR985" i="24"/>
  <c r="BR1784" i="24"/>
  <c r="BR975" i="24"/>
  <c r="BR962" i="24"/>
  <c r="BR939" i="24"/>
  <c r="BR1739" i="24"/>
  <c r="BR1728" i="24"/>
  <c r="BR1722" i="24"/>
  <c r="BR905" i="24"/>
  <c r="BR898" i="24"/>
  <c r="BR239" i="24"/>
  <c r="BR774" i="24"/>
  <c r="BR746" i="24"/>
  <c r="BR1542" i="24"/>
  <c r="BR2260" i="24"/>
  <c r="BR1533" i="24"/>
  <c r="BR662" i="24"/>
  <c r="BR2452" i="24"/>
  <c r="BR1939" i="24"/>
  <c r="BR1983" i="24"/>
  <c r="BR1502" i="24"/>
  <c r="BR1495" i="24"/>
  <c r="BR633" i="24"/>
  <c r="BR627" i="24"/>
  <c r="BR605" i="24"/>
  <c r="BR1903" i="24"/>
  <c r="BR2023" i="24"/>
  <c r="BR1882" i="24"/>
  <c r="BR2262" i="24"/>
  <c r="BR1470" i="24"/>
  <c r="O184" i="24"/>
  <c r="O1154" i="24"/>
  <c r="O2192" i="24"/>
  <c r="O1691" i="24"/>
  <c r="O1884" i="24"/>
  <c r="O174" i="24"/>
  <c r="O868" i="24"/>
  <c r="O1093" i="24"/>
  <c r="O915" i="24"/>
  <c r="O76" i="24"/>
  <c r="O877" i="24"/>
  <c r="O458" i="24"/>
  <c r="O117" i="24"/>
  <c r="O1418" i="24"/>
  <c r="BA1767" i="24"/>
  <c r="AY1767" i="24" s="1"/>
  <c r="BA1240" i="24"/>
  <c r="AY1240" i="24" s="1"/>
  <c r="AD302" i="24"/>
  <c r="AB302" i="24" s="1"/>
  <c r="AD378" i="24"/>
  <c r="AB378" i="24" s="1"/>
  <c r="AD1912" i="24"/>
  <c r="AB1912" i="24" s="1"/>
  <c r="AD1467" i="24"/>
  <c r="AB1467" i="24" s="1"/>
  <c r="AD944" i="24"/>
  <c r="AB944" i="24" s="1"/>
  <c r="AD799" i="24"/>
  <c r="AB799" i="24" s="1"/>
  <c r="AD71" i="24"/>
  <c r="AB71" i="24" s="1"/>
  <c r="AD1218" i="24"/>
  <c r="AB1218" i="24" s="1"/>
  <c r="AD2145" i="24"/>
  <c r="AB2145" i="24" s="1"/>
  <c r="AD2042" i="24"/>
  <c r="AB2042" i="24" s="1"/>
  <c r="AD571" i="24"/>
  <c r="AB571" i="24" s="1"/>
  <c r="AD2392" i="24"/>
  <c r="AB2392" i="24" s="1"/>
  <c r="AD58" i="24"/>
  <c r="AB58" i="24" s="1"/>
  <c r="AD2171" i="24"/>
  <c r="AB2171" i="24" s="1"/>
  <c r="AD2381" i="24"/>
  <c r="AB2381" i="24" s="1"/>
  <c r="AD280" i="24"/>
  <c r="AB280" i="24" s="1"/>
  <c r="AD362" i="24"/>
  <c r="AB362" i="24" s="1"/>
  <c r="AD2175" i="24"/>
  <c r="AB2175" i="24" s="1"/>
  <c r="AD1419" i="24"/>
  <c r="AB1419" i="24" s="1"/>
  <c r="AD1534" i="24"/>
  <c r="AB1534" i="24" s="1"/>
  <c r="AD834" i="24"/>
  <c r="AB834" i="24" s="1"/>
  <c r="AD1428" i="24"/>
  <c r="AB1428" i="24" s="1"/>
  <c r="AD2149" i="24"/>
  <c r="AB2149" i="24" s="1"/>
  <c r="AD229" i="24"/>
  <c r="AB229" i="24" s="1"/>
  <c r="AD1410" i="24"/>
  <c r="AB1410" i="24" s="1"/>
  <c r="AD2160" i="24"/>
  <c r="AB2160" i="24" s="1"/>
  <c r="AD1013" i="24"/>
  <c r="AB1013" i="24" s="1"/>
  <c r="AD1824" i="24"/>
  <c r="AB1824" i="24" s="1"/>
  <c r="AD93" i="24"/>
  <c r="AB93" i="24" s="1"/>
  <c r="AD1255" i="24"/>
  <c r="AB1255" i="24" s="1"/>
  <c r="AD391" i="24"/>
  <c r="AB391" i="24" s="1"/>
  <c r="AD601" i="24"/>
  <c r="AB601" i="24" s="1"/>
  <c r="AD2234" i="24"/>
  <c r="AB2234" i="24" s="1"/>
  <c r="BA473" i="24"/>
  <c r="AY473" i="24" s="1"/>
  <c r="BA2310" i="24"/>
  <c r="AY2310" i="24" s="1"/>
  <c r="AD436" i="24"/>
  <c r="AB436" i="24" s="1"/>
  <c r="O936" i="24"/>
  <c r="O398" i="24"/>
  <c r="O1425" i="24"/>
  <c r="O2036" i="24"/>
  <c r="O413" i="24"/>
  <c r="O1722" i="24"/>
  <c r="AD1275" i="24"/>
  <c r="AB1275" i="24" s="1"/>
  <c r="O357" i="24"/>
  <c r="O716" i="24"/>
  <c r="O1352" i="24"/>
  <c r="O1443" i="24"/>
  <c r="BA981" i="24"/>
  <c r="AY981" i="24" s="1"/>
  <c r="BA766" i="24"/>
  <c r="AY766" i="24" s="1"/>
  <c r="BA1863" i="24"/>
  <c r="AY1863" i="24" s="1"/>
  <c r="O1557" i="24"/>
  <c r="O1908" i="24"/>
  <c r="O510" i="24"/>
  <c r="O1328" i="24"/>
  <c r="O1164" i="24"/>
  <c r="O1259" i="24"/>
  <c r="O392" i="24"/>
  <c r="O1220" i="24"/>
  <c r="O1544" i="24"/>
  <c r="O1755" i="24"/>
  <c r="O1131" i="24"/>
  <c r="O2493" i="24"/>
  <c r="O1882" i="24"/>
  <c r="O1931" i="24"/>
  <c r="O1466" i="24"/>
  <c r="O1752" i="24"/>
  <c r="O945" i="24"/>
  <c r="O1315" i="24"/>
  <c r="O2027" i="24"/>
  <c r="O252" i="24"/>
  <c r="O1902" i="24"/>
  <c r="O58" i="24"/>
  <c r="O1399" i="24"/>
  <c r="O1681" i="24"/>
  <c r="O376" i="24"/>
  <c r="BA1755" i="24"/>
  <c r="AY1755" i="24" s="1"/>
  <c r="BA986" i="24"/>
  <c r="AY986" i="24" s="1"/>
  <c r="BA1044" i="24"/>
  <c r="BA2506" i="24"/>
  <c r="AY2506" i="24" s="1"/>
  <c r="BA315" i="24"/>
  <c r="AY315" i="24" s="1"/>
  <c r="BA820" i="24"/>
  <c r="AY820" i="24" s="1"/>
  <c r="BA364" i="24"/>
  <c r="AY364" i="24" s="1"/>
  <c r="BA1711" i="24"/>
  <c r="AY1711" i="24" s="1"/>
  <c r="BA1596" i="24"/>
  <c r="AY1596" i="24" s="1"/>
  <c r="BA1761" i="24"/>
  <c r="AY1761" i="24" s="1"/>
  <c r="BA85" i="24"/>
  <c r="AY85" i="24" s="1"/>
  <c r="BA335" i="24"/>
  <c r="AY335" i="24" s="1"/>
  <c r="BA1848" i="24"/>
  <c r="AY1848" i="24" s="1"/>
  <c r="BA1703" i="24"/>
  <c r="AY1703" i="24" s="1"/>
  <c r="BA2258" i="24"/>
  <c r="AY2258" i="24" s="1"/>
  <c r="BA2157" i="24"/>
  <c r="AY2157" i="24" s="1"/>
  <c r="BA925" i="24"/>
  <c r="AD452" i="24"/>
  <c r="AB452" i="24" s="1"/>
  <c r="BA260" i="24"/>
  <c r="AY260" i="24" s="1"/>
  <c r="O79" i="24"/>
  <c r="O858" i="24"/>
  <c r="O327" i="24"/>
  <c r="O623" i="24"/>
  <c r="O684" i="24"/>
  <c r="O1630" i="24"/>
  <c r="O2325" i="24"/>
  <c r="O933" i="24"/>
  <c r="O514" i="24"/>
  <c r="O641" i="24"/>
  <c r="O634" i="24"/>
  <c r="O1381" i="24"/>
  <c r="O2152" i="24"/>
  <c r="O2179" i="24"/>
  <c r="O1541" i="24"/>
  <c r="O657" i="24"/>
  <c r="O692" i="24"/>
  <c r="O362" i="24"/>
  <c r="O2274" i="24"/>
  <c r="O2291" i="24"/>
  <c r="O572" i="24"/>
  <c r="O1452" i="24"/>
  <c r="O1435" i="24"/>
  <c r="O2406" i="24"/>
  <c r="O919" i="24"/>
  <c r="O769" i="24"/>
  <c r="O1572" i="24"/>
  <c r="O2371" i="24"/>
  <c r="BA940" i="24"/>
  <c r="AY940" i="24" s="1"/>
  <c r="BA2472" i="24"/>
  <c r="BA2283" i="24"/>
  <c r="AY2283" i="24" s="1"/>
  <c r="BA1599" i="24"/>
  <c r="AY1599" i="24" s="1"/>
  <c r="BA2321" i="24"/>
  <c r="AY2321" i="24" s="1"/>
  <c r="BA1126" i="24"/>
  <c r="AY1126" i="24" s="1"/>
  <c r="BA1210" i="24"/>
  <c r="AY1210" i="24" s="1"/>
  <c r="BA204" i="24"/>
  <c r="AY204" i="24" s="1"/>
  <c r="BA253" i="24"/>
  <c r="AY253" i="24" s="1"/>
  <c r="BA1318" i="24"/>
  <c r="AY1318" i="24" s="1"/>
  <c r="BA842" i="24"/>
  <c r="AY842" i="24" s="1"/>
  <c r="BA915" i="24"/>
  <c r="AY915" i="24" s="1"/>
  <c r="BA784" i="24"/>
  <c r="AY784" i="24" s="1"/>
  <c r="BA99" i="24"/>
  <c r="AY99" i="24" s="1"/>
  <c r="BA349" i="24"/>
  <c r="AY349" i="24" s="1"/>
  <c r="BA906" i="24"/>
  <c r="O191" i="24"/>
  <c r="O693" i="24"/>
  <c r="O2504" i="24"/>
  <c r="O2169" i="24"/>
  <c r="O2217" i="24"/>
  <c r="O1141" i="24"/>
  <c r="O1870" i="24"/>
  <c r="O2176" i="24"/>
  <c r="O1241" i="24"/>
  <c r="O421" i="24"/>
  <c r="O712" i="24"/>
  <c r="O1879" i="24"/>
  <c r="O664" i="24"/>
  <c r="O655" i="24"/>
  <c r="O448" i="24"/>
  <c r="O368" i="24"/>
  <c r="O360" i="24"/>
  <c r="O989" i="24"/>
  <c r="O1063" i="24"/>
  <c r="O199" i="24"/>
  <c r="O372" i="24"/>
  <c r="O946" i="24"/>
  <c r="O1447" i="24"/>
  <c r="O447" i="24"/>
  <c r="O724" i="24"/>
  <c r="O1549" i="24"/>
  <c r="O1543" i="24"/>
  <c r="O215" i="24"/>
  <c r="O1255" i="24"/>
  <c r="O1165" i="24"/>
  <c r="O1330" i="24"/>
  <c r="O1650" i="24"/>
  <c r="O1886" i="24"/>
  <c r="O1844" i="24"/>
  <c r="O1162" i="24"/>
  <c r="O874" i="24"/>
  <c r="O2234" i="24"/>
  <c r="O2126" i="24"/>
  <c r="O2084" i="24"/>
  <c r="O1472" i="24"/>
  <c r="O456" i="24"/>
  <c r="BA899" i="24"/>
  <c r="AY899" i="24" s="1"/>
  <c r="BA1708" i="24"/>
  <c r="AY1708" i="24" s="1"/>
  <c r="BA2461" i="24"/>
  <c r="AY2461" i="24" s="1"/>
  <c r="BA1629" i="24"/>
  <c r="AY1629" i="24" s="1"/>
  <c r="BA113" i="24"/>
  <c r="AY113" i="24" s="1"/>
  <c r="BA285" i="24"/>
  <c r="AY285" i="24" s="1"/>
  <c r="BA1686" i="24"/>
  <c r="AY1686" i="24" s="1"/>
  <c r="BA376" i="24"/>
  <c r="AY376" i="24" s="1"/>
  <c r="BA1832" i="24"/>
  <c r="AY1832" i="24" s="1"/>
  <c r="BA1630" i="24"/>
  <c r="BA822" i="24"/>
  <c r="AY822" i="24" s="1"/>
  <c r="BA1817" i="24"/>
  <c r="BA777" i="24"/>
  <c r="AY777" i="24" s="1"/>
  <c r="BA1333" i="24"/>
  <c r="AY1333" i="24" s="1"/>
  <c r="O722" i="24"/>
  <c r="O2125" i="24"/>
  <c r="O166" i="24"/>
  <c r="O2519" i="24"/>
  <c r="O512" i="24"/>
  <c r="O335" i="24"/>
  <c r="O1887" i="24"/>
  <c r="O1916" i="24"/>
  <c r="O652" i="24"/>
  <c r="O2246" i="24"/>
  <c r="O121" i="24"/>
  <c r="O1415" i="24"/>
  <c r="O662" i="24"/>
  <c r="O2310" i="24"/>
  <c r="O1521" i="24"/>
  <c r="O1224" i="24"/>
  <c r="O1655" i="24"/>
  <c r="O1711" i="24"/>
  <c r="O899" i="24"/>
  <c r="O1693" i="24"/>
  <c r="O176" i="24"/>
  <c r="O1850" i="24"/>
  <c r="O1714" i="24"/>
  <c r="O812" i="24"/>
  <c r="O2243" i="24"/>
  <c r="O1323" i="24"/>
  <c r="O1105" i="24"/>
  <c r="O501" i="24"/>
  <c r="O493" i="24"/>
  <c r="O406" i="24"/>
  <c r="O1937" i="24"/>
  <c r="O780" i="24"/>
  <c r="BA668" i="24"/>
  <c r="AY668" i="24" s="1"/>
  <c r="BA974" i="24"/>
  <c r="AY974" i="24" s="1"/>
  <c r="BA715" i="24"/>
  <c r="AY715" i="24" s="1"/>
  <c r="BA1644" i="24"/>
  <c r="AY1644" i="24" s="1"/>
  <c r="BA26" i="24"/>
  <c r="AY26" i="24" s="1"/>
  <c r="BA136" i="24"/>
  <c r="AY136" i="24" s="1"/>
  <c r="BA838" i="24"/>
  <c r="AY838" i="24" s="1"/>
  <c r="O1097" i="24"/>
  <c r="O1496" i="24"/>
  <c r="O1364" i="24"/>
  <c r="O1373" i="24"/>
  <c r="O2012" i="24"/>
  <c r="O1212" i="24"/>
  <c r="O2139" i="24"/>
  <c r="O1509" i="24"/>
  <c r="O445" i="24"/>
  <c r="AD1123" i="24"/>
  <c r="AB1123" i="24" s="1"/>
  <c r="AD2267" i="24"/>
  <c r="AB2267" i="24" s="1"/>
  <c r="AD1196" i="24"/>
  <c r="AB1196" i="24" s="1"/>
  <c r="AD165" i="24"/>
  <c r="AB165" i="24" s="1"/>
  <c r="AD276" i="24"/>
  <c r="AB276" i="24" s="1"/>
  <c r="AD2122" i="24"/>
  <c r="AB2122" i="24" s="1"/>
  <c r="AD1883" i="24"/>
  <c r="AB1883" i="24" s="1"/>
  <c r="AD2170" i="24"/>
  <c r="AB2170" i="24" s="1"/>
  <c r="AD445" i="24"/>
  <c r="AB445" i="24" s="1"/>
  <c r="AD1955" i="24"/>
  <c r="AB1955" i="24" s="1"/>
  <c r="AD642" i="24"/>
  <c r="AB642" i="24" s="1"/>
  <c r="AD1707" i="24"/>
  <c r="AB1707" i="24" s="1"/>
  <c r="AD1720" i="24"/>
  <c r="AB1720" i="24" s="1"/>
  <c r="AD1804" i="24"/>
  <c r="AB1804" i="24" s="1"/>
  <c r="AD1060" i="24"/>
  <c r="AB1060" i="24" s="1"/>
  <c r="AD1799" i="24"/>
  <c r="AB1799" i="24" s="1"/>
  <c r="AD1609" i="24"/>
  <c r="AB1609" i="24" s="1"/>
  <c r="AD47" i="24"/>
  <c r="AB47" i="24" s="1"/>
  <c r="AD88" i="24"/>
  <c r="AB88" i="24" s="1"/>
  <c r="AD2441" i="24"/>
  <c r="AB2441" i="24" s="1"/>
  <c r="AD121" i="24"/>
  <c r="AB121" i="24" s="1"/>
  <c r="AD1227" i="24"/>
  <c r="AB1227" i="24" s="1"/>
  <c r="AD222" i="24"/>
  <c r="AB222" i="24" s="1"/>
  <c r="AD2531" i="24"/>
  <c r="AB2531" i="24" s="1"/>
  <c r="AD1900" i="24"/>
  <c r="AB1900" i="24" s="1"/>
  <c r="AD1474" i="24"/>
  <c r="AB1474" i="24" s="1"/>
  <c r="O348" i="24"/>
  <c r="O130" i="24"/>
  <c r="O1563" i="24"/>
  <c r="O2244" i="24"/>
  <c r="O1504" i="24"/>
  <c r="O451" i="24"/>
  <c r="O676" i="24"/>
  <c r="O364" i="24"/>
  <c r="O2518" i="24"/>
  <c r="O1092" i="24"/>
  <c r="O814" i="24"/>
  <c r="O1188" i="24"/>
  <c r="O1211" i="24"/>
  <c r="O939" i="24"/>
  <c r="O1294" i="24"/>
  <c r="O2063" i="24"/>
  <c r="O2184" i="24"/>
  <c r="O1935" i="24"/>
  <c r="O2120" i="24"/>
  <c r="O1235" i="24"/>
  <c r="O611" i="24"/>
  <c r="O1394" i="24"/>
  <c r="O1703" i="24"/>
  <c r="O775" i="24"/>
  <c r="O1606" i="24"/>
  <c r="O755" i="24"/>
  <c r="O2363" i="24"/>
  <c r="O1444" i="24"/>
  <c r="O1441" i="24"/>
  <c r="O1810" i="24"/>
  <c r="O848" i="24"/>
  <c r="O2132" i="24"/>
  <c r="O2353" i="24"/>
  <c r="O1637" i="24"/>
  <c r="O799" i="24"/>
  <c r="O1461" i="24"/>
  <c r="O543" i="24"/>
  <c r="AD2095" i="24"/>
  <c r="AB2095" i="24" s="1"/>
  <c r="AD1274" i="24"/>
  <c r="AB1274" i="24" s="1"/>
  <c r="AD2300" i="24"/>
  <c r="AB2300" i="24" s="1"/>
  <c r="AD569" i="24"/>
  <c r="AB569" i="24" s="1"/>
  <c r="AD1730" i="24"/>
  <c r="AB1730" i="24" s="1"/>
  <c r="AD973" i="24"/>
  <c r="AB973" i="24" s="1"/>
  <c r="AD1069" i="24"/>
  <c r="AB1069" i="24" s="1"/>
  <c r="AD2463" i="24"/>
  <c r="AB2463" i="24" s="1"/>
  <c r="AD1071" i="24"/>
  <c r="AB1071" i="24" s="1"/>
  <c r="AD853" i="24"/>
  <c r="AB853" i="24" s="1"/>
  <c r="AD2128" i="24"/>
  <c r="AB2128" i="24" s="1"/>
  <c r="AD2350" i="24"/>
  <c r="AB2350" i="24" s="1"/>
  <c r="AD2118" i="24"/>
  <c r="AB2118" i="24" s="1"/>
  <c r="AD1210" i="24"/>
  <c r="AB1210" i="24" s="1"/>
  <c r="AD1240" i="24"/>
  <c r="AB1240" i="24" s="1"/>
  <c r="AD290" i="24"/>
  <c r="AB290" i="24" s="1"/>
  <c r="AD327" i="24"/>
  <c r="AB327" i="24" s="1"/>
  <c r="AD370" i="24"/>
  <c r="AB370" i="24" s="1"/>
  <c r="AD2125" i="24"/>
  <c r="AB2125" i="24" s="1"/>
  <c r="AD2302" i="24"/>
  <c r="AB2302" i="24" s="1"/>
  <c r="AD514" i="24"/>
  <c r="AB514" i="24" s="1"/>
  <c r="AD1461" i="24"/>
  <c r="AB1461" i="24" s="1"/>
  <c r="AD598" i="24"/>
  <c r="AB598" i="24" s="1"/>
  <c r="AD653" i="24"/>
  <c r="AB653" i="24" s="1"/>
  <c r="AD1021" i="24"/>
  <c r="AB1021" i="24" s="1"/>
  <c r="AD1738" i="24"/>
  <c r="AB1738" i="24" s="1"/>
  <c r="AD1574" i="24"/>
  <c r="AB1574" i="24" s="1"/>
  <c r="AD588" i="24"/>
  <c r="AB588" i="24" s="1"/>
  <c r="AD441" i="24"/>
  <c r="AB441" i="24" s="1"/>
  <c r="AD543" i="24"/>
  <c r="AB543" i="24" s="1"/>
  <c r="AD636" i="24"/>
  <c r="AB636" i="24" s="1"/>
  <c r="AD2355" i="24"/>
  <c r="AB2355" i="24" s="1"/>
  <c r="AD1877" i="24"/>
  <c r="AB1877" i="24" s="1"/>
  <c r="AD1065" i="24"/>
  <c r="AB1065" i="24" s="1"/>
  <c r="AD1445" i="24"/>
  <c r="AB1445" i="24" s="1"/>
  <c r="AD874" i="24"/>
  <c r="AB874" i="24" s="1"/>
  <c r="AD649" i="24"/>
  <c r="AB649" i="24" s="1"/>
  <c r="AD284" i="24"/>
  <c r="AB284" i="24" s="1"/>
  <c r="AD1328" i="24"/>
  <c r="AB1328" i="24" s="1"/>
  <c r="AD385" i="24"/>
  <c r="AB385" i="24" s="1"/>
  <c r="AD2249" i="24"/>
  <c r="AB2249" i="24" s="1"/>
  <c r="AD2046" i="24"/>
  <c r="AB2046" i="24" s="1"/>
  <c r="AD544" i="24"/>
  <c r="AB544" i="24" s="1"/>
  <c r="AD590" i="24"/>
  <c r="AB590" i="24" s="1"/>
  <c r="AD2044" i="24"/>
  <c r="AB2044" i="24" s="1"/>
  <c r="AD608" i="24"/>
  <c r="AB608" i="24" s="1"/>
  <c r="AD750" i="24"/>
  <c r="AB750" i="24" s="1"/>
  <c r="BA898" i="24"/>
  <c r="AY898" i="24" s="1"/>
  <c r="AD2428" i="24"/>
  <c r="AB2428" i="24" s="1"/>
  <c r="AD1578" i="24"/>
  <c r="AB1578" i="24" s="1"/>
  <c r="O1187" i="24"/>
  <c r="O1142" i="24"/>
  <c r="O513" i="24"/>
  <c r="O119" i="24"/>
  <c r="O453" i="24"/>
  <c r="O2262" i="24"/>
  <c r="O214" i="24"/>
  <c r="O334" i="24"/>
  <c r="O1523" i="24"/>
  <c r="O658" i="24"/>
  <c r="O1514" i="24"/>
  <c r="O1301" i="24"/>
  <c r="O528" i="24"/>
  <c r="O2067" i="24"/>
  <c r="O1955" i="24"/>
  <c r="O487" i="24"/>
  <c r="O1249" i="24"/>
  <c r="O1938" i="24"/>
  <c r="O1112" i="24"/>
  <c r="O975" i="24"/>
  <c r="O64" i="24"/>
  <c r="O965" i="24"/>
  <c r="O2122" i="24"/>
  <c r="O988" i="24"/>
  <c r="O1245" i="24"/>
  <c r="O1238" i="24"/>
  <c r="O1764" i="24"/>
  <c r="O286" i="24"/>
  <c r="O1214" i="24"/>
  <c r="O1857" i="24"/>
  <c r="O2343" i="24"/>
  <c r="O2267" i="24"/>
  <c r="O67" i="24"/>
  <c r="O232" i="24"/>
  <c r="O1538" i="24"/>
  <c r="O679" i="24"/>
  <c r="O888" i="24"/>
  <c r="O886" i="24"/>
  <c r="O1629" i="24"/>
  <c r="O1613" i="24"/>
  <c r="O1609" i="24"/>
  <c r="O1604" i="24"/>
  <c r="O1599" i="24"/>
  <c r="O1199" i="24"/>
  <c r="O1375" i="24"/>
  <c r="O345" i="24"/>
  <c r="O550" i="24"/>
  <c r="BA746" i="24"/>
  <c r="AY746" i="24" s="1"/>
  <c r="BA1150" i="24"/>
  <c r="BA239" i="24"/>
  <c r="AY239" i="24" s="1"/>
  <c r="BA1302" i="24"/>
  <c r="AY1302" i="24" s="1"/>
  <c r="AD49" i="24"/>
  <c r="AB49" i="24" s="1"/>
  <c r="AD1162" i="24"/>
  <c r="AD1186" i="24"/>
  <c r="AB1186" i="24" s="1"/>
  <c r="AD2039" i="24"/>
  <c r="AB2039" i="24" s="1"/>
  <c r="AD2181" i="24"/>
  <c r="AB2181" i="24" s="1"/>
  <c r="AD252" i="24"/>
  <c r="AB252" i="24" s="1"/>
  <c r="AD1300" i="24"/>
  <c r="AB1300" i="24" s="1"/>
  <c r="AD346" i="24"/>
  <c r="AB346" i="24" s="1"/>
  <c r="AD1991" i="24"/>
  <c r="AB1991" i="24" s="1"/>
  <c r="AD420" i="24"/>
  <c r="AB420" i="24" s="1"/>
  <c r="AD539" i="24"/>
  <c r="AB539" i="24" s="1"/>
  <c r="AD2217" i="24"/>
  <c r="AB2217" i="24" s="1"/>
  <c r="AD674" i="24"/>
  <c r="AB674" i="24" s="1"/>
  <c r="AD927" i="24"/>
  <c r="AB927" i="24" s="1"/>
  <c r="AD2467" i="24"/>
  <c r="AB2467" i="24" s="1"/>
  <c r="AD1017" i="24"/>
  <c r="AB1017" i="24" s="1"/>
  <c r="AD768" i="24"/>
  <c r="AB768" i="24" s="1"/>
  <c r="AD1666" i="24"/>
  <c r="AB1666" i="24" s="1"/>
  <c r="AD43" i="24"/>
  <c r="AB43" i="24" s="1"/>
  <c r="AD1870" i="24"/>
  <c r="AB1870" i="24" s="1"/>
  <c r="AD1225" i="24"/>
  <c r="AB1225" i="24" s="1"/>
  <c r="AD263" i="24"/>
  <c r="AB263" i="24" s="1"/>
  <c r="AD1899" i="24"/>
  <c r="AB1899" i="24" s="1"/>
  <c r="AD501" i="24"/>
  <c r="AB501" i="24" s="1"/>
  <c r="AD582" i="24"/>
  <c r="AB582" i="24" s="1"/>
  <c r="AD1528" i="24"/>
  <c r="AB1528" i="24" s="1"/>
  <c r="AD2434" i="24"/>
  <c r="AB2434" i="24" s="1"/>
  <c r="AD2489" i="24"/>
  <c r="AB2489" i="24" s="1"/>
  <c r="AD1120" i="24"/>
  <c r="AB1120" i="24" s="1"/>
  <c r="AD2479" i="24"/>
  <c r="AB2479" i="24" s="1"/>
  <c r="AD2154" i="24"/>
  <c r="AB2154" i="24" s="1"/>
  <c r="AD2172" i="24"/>
  <c r="AB2172" i="24" s="1"/>
  <c r="AD157" i="24"/>
  <c r="AB157" i="24" s="1"/>
  <c r="AD197" i="24"/>
  <c r="AB197" i="24" s="1"/>
  <c r="AD247" i="24"/>
  <c r="AB247" i="24" s="1"/>
  <c r="AD1307" i="24"/>
  <c r="AB1307" i="24" s="1"/>
  <c r="AD337" i="24"/>
  <c r="AB337" i="24" s="1"/>
  <c r="AD381" i="24"/>
  <c r="AB381" i="24" s="1"/>
  <c r="AD2137" i="24"/>
  <c r="AB2137" i="24" s="1"/>
  <c r="AD1960" i="24"/>
  <c r="AB1960" i="24" s="1"/>
  <c r="AD478" i="24"/>
  <c r="AB478" i="24" s="1"/>
  <c r="AD1431" i="24"/>
  <c r="AB1431" i="24" s="1"/>
  <c r="AD2318" i="24"/>
  <c r="AB2318" i="24" s="1"/>
  <c r="AD614" i="24"/>
  <c r="AB614" i="24" s="1"/>
  <c r="AD655" i="24"/>
  <c r="AB655" i="24" s="1"/>
  <c r="AD1149" i="24"/>
  <c r="AB1149" i="24" s="1"/>
  <c r="AD393" i="24"/>
  <c r="AB393" i="24" s="1"/>
  <c r="AD1790" i="24"/>
  <c r="AB1790" i="24" s="1"/>
  <c r="AD1636" i="24"/>
  <c r="AB1636" i="24" s="1"/>
  <c r="AD2087" i="24"/>
  <c r="AB2087" i="24" s="1"/>
  <c r="AD1041" i="24"/>
  <c r="AB1041" i="24" s="1"/>
  <c r="AD2311" i="24"/>
  <c r="AB2311" i="24" s="1"/>
  <c r="AD1273" i="24"/>
  <c r="AB1273" i="24" s="1"/>
  <c r="AD329" i="24"/>
  <c r="AB329" i="24" s="1"/>
  <c r="AD2211" i="24"/>
  <c r="AB2211" i="24" s="1"/>
  <c r="AD1394" i="24"/>
  <c r="AB1394" i="24" s="1"/>
  <c r="AD1462" i="24"/>
  <c r="AB1462" i="24" s="1"/>
  <c r="AD1862" i="24"/>
  <c r="AB1862" i="24" s="1"/>
  <c r="AD920" i="24"/>
  <c r="AB920" i="24" s="1"/>
  <c r="AD33" i="24"/>
  <c r="AB33" i="24" s="1"/>
  <c r="AD155" i="24"/>
  <c r="AB155" i="24" s="1"/>
  <c r="AD15" i="24"/>
  <c r="AB15" i="24" s="1"/>
  <c r="AD2247" i="24"/>
  <c r="AB2247" i="24" s="1"/>
  <c r="AD2155" i="24"/>
  <c r="AB2155" i="24" s="1"/>
  <c r="AD2296" i="24"/>
  <c r="AB2296" i="24" s="1"/>
  <c r="AD1212" i="24"/>
  <c r="AB1212" i="24" s="1"/>
  <c r="AD1304" i="24"/>
  <c r="AB1304" i="24" s="1"/>
  <c r="AD338" i="24"/>
  <c r="AB338" i="24" s="1"/>
  <c r="AD414" i="24"/>
  <c r="AB414" i="24" s="1"/>
  <c r="AD1975" i="24"/>
  <c r="AB1975" i="24" s="1"/>
  <c r="AD495" i="24"/>
  <c r="AB495" i="24" s="1"/>
  <c r="AD560" i="24"/>
  <c r="AB560" i="24" s="1"/>
  <c r="AD2514" i="24"/>
  <c r="AB2514" i="24" s="1"/>
  <c r="AD2349" i="24"/>
  <c r="AB2349" i="24" s="1"/>
  <c r="AD828" i="24"/>
  <c r="AB828" i="24" s="1"/>
  <c r="AD1887" i="24"/>
  <c r="AB1887" i="24" s="1"/>
  <c r="AD2327" i="24"/>
  <c r="AB2327" i="24" s="1"/>
  <c r="O620" i="24"/>
  <c r="O1223" i="24"/>
  <c r="O1209" i="24"/>
  <c r="O969" i="24"/>
  <c r="O642" i="24"/>
  <c r="O705" i="24"/>
  <c r="O1964" i="24"/>
  <c r="O2505" i="24"/>
  <c r="AD55" i="24"/>
  <c r="AB55" i="24" s="1"/>
  <c r="AD214" i="24"/>
  <c r="AB214" i="24" s="1"/>
  <c r="AD358" i="24"/>
  <c r="AB358" i="24" s="1"/>
  <c r="AD1359" i="24"/>
  <c r="AB1359" i="24" s="1"/>
  <c r="AD510" i="24"/>
  <c r="AB510" i="24" s="1"/>
  <c r="AD546" i="24"/>
  <c r="AB546" i="24" s="1"/>
  <c r="AD1987" i="24"/>
  <c r="AB1987" i="24" s="1"/>
  <c r="AD1027" i="24"/>
  <c r="AB1027" i="24" s="1"/>
  <c r="AD930" i="24"/>
  <c r="AB930" i="24" s="1"/>
  <c r="AD1118" i="24"/>
  <c r="AB1118" i="24" s="1"/>
  <c r="AD1153" i="24"/>
  <c r="AB1153" i="24" s="1"/>
  <c r="AD2411" i="24"/>
  <c r="AB2411" i="24" s="1"/>
  <c r="AD2141" i="24"/>
  <c r="AB2141" i="24" s="1"/>
  <c r="AD153" i="24"/>
  <c r="AB153" i="24" s="1"/>
  <c r="AD1247" i="24"/>
  <c r="AB1247" i="24" s="1"/>
  <c r="AD239" i="24"/>
  <c r="AB239" i="24" s="1"/>
  <c r="AD1312" i="24"/>
  <c r="AB1312" i="24" s="1"/>
  <c r="AD343" i="24"/>
  <c r="AB343" i="24" s="1"/>
  <c r="AD435" i="24"/>
  <c r="AB435" i="24" s="1"/>
  <c r="AD505" i="24"/>
  <c r="AB505" i="24" s="1"/>
  <c r="AD628" i="24"/>
  <c r="AB628" i="24" s="1"/>
  <c r="AD1530" i="24"/>
  <c r="AB1530" i="24" s="1"/>
  <c r="O358" i="24"/>
  <c r="O723" i="24"/>
  <c r="O992" i="24"/>
  <c r="O2452" i="24"/>
  <c r="O823" i="24"/>
  <c r="O923" i="24"/>
  <c r="O384" i="24"/>
  <c r="O1554" i="24"/>
  <c r="O826" i="24"/>
  <c r="O477" i="24"/>
  <c r="O441" i="24"/>
  <c r="O2018" i="24"/>
  <c r="O472" i="24"/>
  <c r="O2499" i="24"/>
  <c r="O2512" i="24"/>
  <c r="O736" i="24"/>
  <c r="O727" i="24"/>
  <c r="O238" i="24"/>
  <c r="O719" i="24"/>
  <c r="O102" i="24"/>
  <c r="O2515" i="24"/>
  <c r="O2526" i="24"/>
  <c r="O46" i="24"/>
  <c r="O2159" i="24"/>
  <c r="O663" i="24"/>
  <c r="O114" i="24"/>
  <c r="O1522" i="24"/>
  <c r="O1518" i="24"/>
  <c r="O1513" i="24"/>
  <c r="O1280" i="24"/>
  <c r="O913" i="24"/>
  <c r="O1431" i="24"/>
  <c r="O2507" i="24"/>
  <c r="O359" i="24"/>
  <c r="O2076" i="24"/>
  <c r="O2326" i="24"/>
  <c r="O178" i="24"/>
  <c r="O985" i="24"/>
  <c r="O831" i="24"/>
  <c r="O963" i="24"/>
  <c r="O2427" i="24"/>
  <c r="O1307" i="24"/>
  <c r="O1410" i="24"/>
  <c r="O1175" i="24"/>
  <c r="O2041" i="24"/>
  <c r="O1158" i="24"/>
  <c r="O2002" i="24"/>
  <c r="O1959" i="24"/>
  <c r="O171" i="24"/>
  <c r="O850" i="24"/>
  <c r="O1153" i="24"/>
  <c r="O416" i="24"/>
  <c r="O507" i="24"/>
  <c r="O1864" i="24"/>
  <c r="O430" i="24"/>
  <c r="O802" i="24"/>
  <c r="O1632" i="24"/>
  <c r="O796" i="24"/>
  <c r="O715" i="24"/>
  <c r="O1374" i="24"/>
  <c r="O1437" i="24"/>
  <c r="O1384" i="24"/>
  <c r="O1774" i="24"/>
  <c r="O2189" i="24"/>
  <c r="O2337" i="24"/>
  <c r="O1854" i="24"/>
  <c r="O1474" i="24"/>
  <c r="O1202" i="24"/>
  <c r="O2158" i="24"/>
  <c r="O506" i="24"/>
  <c r="O2395" i="24"/>
  <c r="O1344" i="24"/>
  <c r="O330" i="24"/>
  <c r="O788" i="24"/>
  <c r="O1589" i="24"/>
  <c r="O1303" i="24"/>
  <c r="O867" i="24"/>
  <c r="O395" i="24"/>
  <c r="O21" i="24"/>
  <c r="O681" i="24"/>
  <c r="BA757" i="24"/>
  <c r="AY757" i="24" s="1"/>
  <c r="BA1625" i="24"/>
  <c r="AY1625" i="24" s="1"/>
  <c r="BA2113" i="24"/>
  <c r="AY2113" i="24" s="1"/>
  <c r="BA2513" i="24"/>
  <c r="AY2513" i="24" s="1"/>
  <c r="BA1309" i="24"/>
  <c r="AY1309" i="24" s="1"/>
  <c r="BA814" i="24"/>
  <c r="AY814" i="24" s="1"/>
  <c r="AD1112" i="24"/>
  <c r="AB1112" i="24" s="1"/>
  <c r="AD1173" i="24"/>
  <c r="AB1173" i="24" s="1"/>
  <c r="AD1189" i="24"/>
  <c r="AB1189" i="24" s="1"/>
  <c r="AD2063" i="24"/>
  <c r="AB2063" i="24" s="1"/>
  <c r="AD2090" i="24"/>
  <c r="AB2090" i="24" s="1"/>
  <c r="AD2482" i="24"/>
  <c r="AB2482" i="24" s="1"/>
  <c r="AD310" i="24"/>
  <c r="AB310" i="24" s="1"/>
  <c r="AD334" i="24"/>
  <c r="AB334" i="24" s="1"/>
  <c r="AD395" i="24"/>
  <c r="AB395" i="24" s="1"/>
  <c r="AD1993" i="24"/>
  <c r="AB1993" i="24" s="1"/>
  <c r="AD1375" i="24"/>
  <c r="AB1375" i="24" s="1"/>
  <c r="AD2152" i="24"/>
  <c r="AB2152" i="24" s="1"/>
  <c r="AD2100" i="24"/>
  <c r="AB2100" i="24" s="1"/>
  <c r="AD620" i="24"/>
  <c r="AB620" i="24" s="1"/>
  <c r="AD2004" i="24"/>
  <c r="AB2004" i="24" s="1"/>
  <c r="AD909" i="24"/>
  <c r="AB909" i="24" s="1"/>
  <c r="AD962" i="24"/>
  <c r="AB962" i="24" s="1"/>
  <c r="AD986" i="24"/>
  <c r="AB986" i="24" s="1"/>
  <c r="AD1830" i="24"/>
  <c r="AB1830" i="24" s="1"/>
  <c r="AD794" i="24"/>
  <c r="AB794" i="24" s="1"/>
  <c r="AD870" i="24"/>
  <c r="AB870" i="24" s="1"/>
  <c r="AD2533" i="24"/>
  <c r="AB2533" i="24" s="1"/>
  <c r="AD2014" i="24"/>
  <c r="AB2014" i="24" s="1"/>
  <c r="AD1244" i="24"/>
  <c r="AB1244" i="24" s="1"/>
  <c r="AD1302" i="24"/>
  <c r="AB1302" i="24" s="1"/>
  <c r="AD1345" i="24"/>
  <c r="AB1345" i="24" s="1"/>
  <c r="AD1918" i="24"/>
  <c r="AB1918" i="24" s="1"/>
  <c r="AD523" i="24"/>
  <c r="AB523" i="24" s="1"/>
  <c r="AD2285" i="24"/>
  <c r="AB2285" i="24" s="1"/>
  <c r="AD941" i="24"/>
  <c r="AB941" i="24" s="1"/>
  <c r="AD1006" i="24"/>
  <c r="AB1006" i="24" s="1"/>
  <c r="AD710" i="24"/>
  <c r="AB710" i="24" s="1"/>
  <c r="AD1131" i="24"/>
  <c r="AB1131" i="24" s="1"/>
  <c r="AD79" i="24"/>
  <c r="AB79" i="24" s="1"/>
  <c r="AD2513" i="24"/>
  <c r="AB2513" i="24" s="1"/>
  <c r="AD2213" i="24"/>
  <c r="AB2213" i="24" s="1"/>
  <c r="AD176" i="24"/>
  <c r="AB176" i="24" s="1"/>
  <c r="AD1969" i="24"/>
  <c r="AB1969" i="24" s="1"/>
  <c r="AD2096" i="24"/>
  <c r="AB2096" i="24" s="1"/>
  <c r="AD1316" i="24"/>
  <c r="AB1316" i="24" s="1"/>
  <c r="AD1885" i="24"/>
  <c r="AB1885" i="24" s="1"/>
  <c r="AD1970" i="24"/>
  <c r="AB1970" i="24" s="1"/>
  <c r="AD1858" i="24"/>
  <c r="AB1858" i="24" s="1"/>
  <c r="AD439" i="24"/>
  <c r="AB439" i="24" s="1"/>
  <c r="AD541" i="24"/>
  <c r="AB541" i="24" s="1"/>
  <c r="AD2179" i="24"/>
  <c r="AB2179" i="24" s="1"/>
  <c r="AD634" i="24"/>
  <c r="AB634" i="24" s="1"/>
  <c r="AD663" i="24"/>
  <c r="AB663" i="24" s="1"/>
  <c r="AD1753" i="24"/>
  <c r="AB1753" i="24" s="1"/>
  <c r="AD2371" i="24"/>
  <c r="AB2371" i="24" s="1"/>
  <c r="AD1424" i="24"/>
  <c r="AB1424" i="24" s="1"/>
  <c r="AD1078" i="24"/>
  <c r="AB1078" i="24" s="1"/>
  <c r="AD854" i="24"/>
  <c r="AB854" i="24" s="1"/>
  <c r="AD1330" i="24"/>
  <c r="AB1330" i="24" s="1"/>
  <c r="AD1133" i="24"/>
  <c r="AB1133" i="24" s="1"/>
  <c r="AD2078" i="24"/>
  <c r="AB2078" i="24" s="1"/>
  <c r="AD1223" i="24"/>
  <c r="AB1223" i="24" s="1"/>
  <c r="AD255" i="24"/>
  <c r="AB255" i="24" s="1"/>
  <c r="AD2528" i="24"/>
  <c r="AB2528" i="24" s="1"/>
  <c r="AD2089" i="24"/>
  <c r="AB2089" i="24" s="1"/>
  <c r="AD493" i="24"/>
  <c r="AB493" i="24" s="1"/>
  <c r="AD2124" i="24"/>
  <c r="AB2124" i="24" s="1"/>
  <c r="AD665" i="24"/>
  <c r="AB665" i="24" s="1"/>
  <c r="AD2458" i="24"/>
  <c r="AB2458" i="24" s="1"/>
  <c r="AD1807" i="24"/>
  <c r="AB1807" i="24" s="1"/>
  <c r="AD2215" i="24"/>
  <c r="AD2386" i="24"/>
  <c r="AB2386" i="24" s="1"/>
  <c r="AD1350" i="24"/>
  <c r="AB1350" i="24" s="1"/>
  <c r="AD26" i="24"/>
  <c r="AB26" i="24" s="1"/>
  <c r="AD67" i="24"/>
  <c r="AB67" i="24" s="1"/>
  <c r="AD2022" i="24"/>
  <c r="AB2022" i="24" s="1"/>
  <c r="AD2351" i="24"/>
  <c r="AB2351" i="24" s="1"/>
  <c r="AD161" i="24"/>
  <c r="AB161" i="24" s="1"/>
  <c r="AD201" i="24"/>
  <c r="AB201" i="24" s="1"/>
  <c r="AD2502" i="24"/>
  <c r="AB2502" i="24" s="1"/>
  <c r="AD2527" i="24"/>
  <c r="AB2527" i="24" s="1"/>
  <c r="AD365" i="24"/>
  <c r="AB365" i="24" s="1"/>
  <c r="AD2319" i="24"/>
  <c r="AB2319" i="24" s="1"/>
  <c r="AD442" i="24"/>
  <c r="AB442" i="24" s="1"/>
  <c r="AD1958" i="24"/>
  <c r="AB1958" i="24" s="1"/>
  <c r="AD1466" i="24"/>
  <c r="AB1466" i="24" s="1"/>
  <c r="AD638" i="24"/>
  <c r="AB638" i="24" s="1"/>
  <c r="AD1537" i="24"/>
  <c r="AB1537" i="24" s="1"/>
  <c r="AD2205" i="24"/>
  <c r="AB2205" i="24" s="1"/>
  <c r="AD2389" i="24"/>
  <c r="AB2389" i="24" s="1"/>
  <c r="AD1698" i="24"/>
  <c r="AB1698" i="24" s="1"/>
  <c r="AD2061" i="24"/>
  <c r="AB2061" i="24" s="1"/>
  <c r="BA1811" i="24"/>
  <c r="AY1811" i="24" s="1"/>
  <c r="AD2088" i="24"/>
  <c r="AB2088" i="24" s="1"/>
  <c r="O231" i="24"/>
  <c r="O1136" i="24"/>
  <c r="O316" i="24"/>
  <c r="O1287" i="24"/>
  <c r="AD96" i="24"/>
  <c r="AB96" i="24" s="1"/>
  <c r="AD114" i="24"/>
  <c r="AB114" i="24" s="1"/>
  <c r="AD1257" i="24"/>
  <c r="AB1257" i="24" s="1"/>
  <c r="AD261" i="24"/>
  <c r="AB261" i="24" s="1"/>
  <c r="AD406" i="24"/>
  <c r="AB406" i="24" s="1"/>
  <c r="AD1855" i="24"/>
  <c r="AB1855" i="24" s="1"/>
  <c r="AD1454" i="24"/>
  <c r="AB1454" i="24" s="1"/>
  <c r="AD580" i="24"/>
  <c r="AB580" i="24" s="1"/>
  <c r="AD2208" i="24"/>
  <c r="AB2208" i="24" s="1"/>
  <c r="AD1042" i="24"/>
  <c r="AB1042" i="24" s="1"/>
  <c r="AD734" i="24"/>
  <c r="AB734" i="24" s="1"/>
  <c r="AD963" i="24"/>
  <c r="AB963" i="24" s="1"/>
  <c r="AD1128" i="24"/>
  <c r="AB1128" i="24" s="1"/>
  <c r="AD1159" i="24"/>
  <c r="AB1159" i="24" s="1"/>
  <c r="AD106" i="24"/>
  <c r="AB106" i="24" s="1"/>
  <c r="AD2404" i="24"/>
  <c r="AB2404" i="24" s="1"/>
  <c r="AD171" i="24"/>
  <c r="AB171" i="24" s="1"/>
  <c r="AD1249" i="24"/>
  <c r="AB1249" i="24" s="1"/>
  <c r="AD2326" i="24"/>
  <c r="AB2326" i="24" s="1"/>
  <c r="AD2167" i="24"/>
  <c r="AB2167" i="24" s="1"/>
  <c r="AD450" i="24"/>
  <c r="AB450" i="24" s="1"/>
  <c r="AD1879" i="24"/>
  <c r="AB1879" i="24" s="1"/>
  <c r="AD1489" i="24"/>
  <c r="AB1489" i="24" s="1"/>
  <c r="O713" i="24"/>
  <c r="O696" i="24"/>
  <c r="O1388" i="24"/>
  <c r="O240" i="24"/>
  <c r="O2236" i="24"/>
  <c r="O1130" i="24"/>
  <c r="O2531" i="24"/>
  <c r="O1559" i="24"/>
  <c r="O342" i="24"/>
  <c r="O2207" i="24"/>
  <c r="O519" i="24"/>
  <c r="O1542" i="24"/>
  <c r="O185" i="24"/>
  <c r="O695" i="24"/>
  <c r="O1763" i="24"/>
  <c r="O1387" i="24"/>
  <c r="O1300" i="24"/>
  <c r="O1430" i="24"/>
  <c r="O1901" i="24"/>
  <c r="O365" i="24"/>
  <c r="O2482" i="24"/>
  <c r="O1785" i="24"/>
  <c r="O1778" i="24"/>
  <c r="O1767" i="24"/>
  <c r="O906" i="24"/>
  <c r="O880" i="24"/>
  <c r="O1032" i="24"/>
  <c r="O15" i="24"/>
  <c r="O283" i="24"/>
  <c r="O2405" i="24"/>
  <c r="O169" i="24"/>
  <c r="O1360" i="24"/>
  <c r="O613" i="24"/>
  <c r="O2359" i="24"/>
  <c r="O2437" i="24"/>
  <c r="O1930" i="24"/>
  <c r="O1983" i="24"/>
  <c r="O434" i="24"/>
  <c r="O1761" i="24"/>
  <c r="O1598" i="24"/>
  <c r="O847" i="24"/>
  <c r="O562" i="24"/>
  <c r="O1000" i="24"/>
  <c r="O2196" i="24"/>
  <c r="O2295" i="24"/>
  <c r="O168" i="24"/>
  <c r="O1288" i="24"/>
  <c r="O2306" i="24"/>
  <c r="O2474" i="24"/>
  <c r="O1611" i="24"/>
  <c r="O539" i="24"/>
  <c r="BA1638" i="24"/>
  <c r="BA1868" i="24"/>
  <c r="AY1868" i="24" s="1"/>
  <c r="BA130" i="24"/>
  <c r="AY130" i="24" s="1"/>
  <c r="BA1650" i="24"/>
  <c r="AY1650" i="24" s="1"/>
  <c r="BA872" i="24"/>
  <c r="AY872" i="24" s="1"/>
  <c r="AD64" i="24"/>
  <c r="AB64" i="24" s="1"/>
  <c r="AD2377" i="24"/>
  <c r="AB2377" i="24" s="1"/>
  <c r="AD1973" i="24"/>
  <c r="AB1973" i="24" s="1"/>
  <c r="AD188" i="24"/>
  <c r="AB188" i="24" s="1"/>
  <c r="AD1292" i="24"/>
  <c r="AB1292" i="24" s="1"/>
  <c r="AD1313" i="24"/>
  <c r="AB1313" i="24" s="1"/>
  <c r="AD374" i="24"/>
  <c r="AB374" i="24" s="1"/>
  <c r="AD438" i="24"/>
  <c r="AB438" i="24" s="1"/>
  <c r="AD521" i="24"/>
  <c r="AB521" i="24" s="1"/>
  <c r="AD631" i="24"/>
  <c r="AB631" i="24" s="1"/>
  <c r="AD2422" i="24"/>
  <c r="AB2422" i="24" s="1"/>
  <c r="AD994" i="24"/>
  <c r="AB994" i="24" s="1"/>
  <c r="AD2472" i="24"/>
  <c r="AB2472" i="24" s="1"/>
  <c r="AD2081" i="24"/>
  <c r="AB2081" i="24" s="1"/>
  <c r="AD1640" i="24"/>
  <c r="AB1640" i="24" s="1"/>
  <c r="AD880" i="24"/>
  <c r="AB880" i="24" s="1"/>
  <c r="AD84" i="24"/>
  <c r="AB84" i="24" s="1"/>
  <c r="AD119" i="24"/>
  <c r="AB119" i="24" s="1"/>
  <c r="AD216" i="24"/>
  <c r="AB216" i="24" s="1"/>
  <c r="AD1319" i="24"/>
  <c r="AB1319" i="24" s="1"/>
  <c r="AD1360" i="24"/>
  <c r="AB1360" i="24" s="1"/>
  <c r="AD446" i="24"/>
  <c r="AB446" i="24" s="1"/>
  <c r="AD547" i="24"/>
  <c r="AB547" i="24" s="1"/>
  <c r="AD1484" i="24"/>
  <c r="AB1484" i="24" s="1"/>
  <c r="AD1700" i="24"/>
  <c r="AB1700" i="24" s="1"/>
  <c r="AD1036" i="24"/>
  <c r="AB1036" i="24" s="1"/>
  <c r="AD1613" i="24"/>
  <c r="AB1613" i="24" s="1"/>
  <c r="AD1142" i="24"/>
  <c r="AB1142" i="24" s="1"/>
  <c r="AD1176" i="24"/>
  <c r="AB1176" i="24" s="1"/>
  <c r="AD117" i="24"/>
  <c r="AB117" i="24" s="1"/>
  <c r="AD127" i="24"/>
  <c r="AB127" i="24" s="1"/>
  <c r="AD1234" i="24"/>
  <c r="AB1234" i="24" s="1"/>
  <c r="AD228" i="24"/>
  <c r="AB228" i="24" s="1"/>
  <c r="AD269" i="24"/>
  <c r="AB269" i="24" s="1"/>
  <c r="AD2346" i="24"/>
  <c r="AB2346" i="24" s="1"/>
  <c r="AD350" i="24"/>
  <c r="AB350" i="24" s="1"/>
  <c r="AD398" i="24"/>
  <c r="AB398" i="24" s="1"/>
  <c r="AD2248" i="24"/>
  <c r="AB2248" i="24" s="1"/>
  <c r="AD455" i="24"/>
  <c r="AB455" i="24" s="1"/>
  <c r="AD1408" i="24"/>
  <c r="AB1408" i="24" s="1"/>
  <c r="AD1942" i="24"/>
  <c r="AB1942" i="24" s="1"/>
  <c r="AD1496" i="24"/>
  <c r="AB1496" i="24" s="1"/>
  <c r="AD1964" i="24"/>
  <c r="AB1964" i="24" s="1"/>
  <c r="AD1787" i="24"/>
  <c r="AB1787" i="24" s="1"/>
  <c r="AD1976" i="24"/>
  <c r="AB1976" i="24" s="1"/>
  <c r="AD673" i="24"/>
  <c r="AB673" i="24" s="1"/>
  <c r="AD1550" i="24"/>
  <c r="AB1550" i="24" s="1"/>
  <c r="AD1944" i="24"/>
  <c r="AB1944" i="24" s="1"/>
  <c r="AD2228" i="24"/>
  <c r="AB2228" i="24" s="1"/>
  <c r="AD1241" i="24"/>
  <c r="AB1241" i="24" s="1"/>
  <c r="AD292" i="24"/>
  <c r="AB292" i="24" s="1"/>
  <c r="AD371" i="24"/>
  <c r="AB371" i="24" s="1"/>
  <c r="AD1854" i="24"/>
  <c r="AB1854" i="24" s="1"/>
  <c r="AD516" i="24"/>
  <c r="AB516" i="24" s="1"/>
  <c r="AD2462" i="24"/>
  <c r="AB2462" i="24" s="1"/>
  <c r="AD366" i="24"/>
  <c r="AB366" i="24" s="1"/>
  <c r="AD1540" i="24"/>
  <c r="AB1540" i="24" s="1"/>
  <c r="AD2337" i="24"/>
  <c r="AB2337" i="24" s="1"/>
  <c r="AD37" i="24"/>
  <c r="AB37" i="24" s="1"/>
  <c r="AD81" i="24"/>
  <c r="AB81" i="24" s="1"/>
  <c r="AD111" i="24"/>
  <c r="AB111" i="24" s="1"/>
  <c r="AD1945" i="24"/>
  <c r="AB1945" i="24" s="1"/>
  <c r="AD179" i="24"/>
  <c r="AB179" i="24" s="1"/>
  <c r="AD211" i="24"/>
  <c r="AB211" i="24" s="1"/>
  <c r="AD267" i="24"/>
  <c r="AB267" i="24" s="1"/>
  <c r="AD2192" i="24"/>
  <c r="AB2192" i="24" s="1"/>
  <c r="AD1348" i="24"/>
  <c r="AB1348" i="24" s="1"/>
  <c r="AD2376" i="24"/>
  <c r="AB2376" i="24" s="1"/>
  <c r="AD470" i="24"/>
  <c r="AB470" i="24" s="1"/>
  <c r="AD2475" i="24"/>
  <c r="AB2475" i="24" s="1"/>
  <c r="AD1507" i="24"/>
  <c r="AB1507" i="24" s="1"/>
  <c r="AD1747" i="24"/>
  <c r="AB1747" i="24" s="1"/>
  <c r="AD344" i="24"/>
  <c r="AB344" i="24" s="1"/>
  <c r="AD2066" i="24"/>
  <c r="AB2066" i="24" s="1"/>
  <c r="AD107" i="24"/>
  <c r="AB107" i="24" s="1"/>
  <c r="AD506" i="24"/>
  <c r="AB506" i="24" s="1"/>
  <c r="AD1802" i="24"/>
  <c r="AB1802" i="24" s="1"/>
  <c r="O2142" i="24"/>
  <c r="O2029" i="24"/>
  <c r="O2352" i="24"/>
  <c r="O2205" i="24"/>
  <c r="O1080" i="24"/>
  <c r="O134" i="24"/>
  <c r="O2058" i="24"/>
  <c r="O2260" i="24"/>
  <c r="O2097" i="24"/>
  <c r="O2119" i="24"/>
  <c r="O408" i="24"/>
  <c r="O2467" i="24"/>
  <c r="O1656" i="24"/>
  <c r="O839" i="24"/>
  <c r="O1649" i="24"/>
  <c r="O2181" i="24"/>
  <c r="O881" i="24"/>
  <c r="O1688" i="24"/>
  <c r="O2476" i="24"/>
  <c r="O308" i="24"/>
  <c r="O1306" i="24"/>
  <c r="O351" i="24"/>
  <c r="O40" i="24"/>
  <c r="O1204" i="24"/>
  <c r="O277" i="24"/>
  <c r="O271" i="24"/>
  <c r="O1973" i="24"/>
  <c r="O859" i="24"/>
  <c r="O703" i="24"/>
  <c r="O590" i="24"/>
  <c r="O932" i="24"/>
  <c r="O1583" i="24"/>
  <c r="O1282" i="24"/>
  <c r="O163" i="24"/>
  <c r="O569" i="24"/>
  <c r="O553" i="24"/>
  <c r="O1436" i="24"/>
  <c r="O531" i="24"/>
  <c r="O1007" i="24"/>
  <c r="O1980" i="24"/>
  <c r="AD1911" i="24"/>
  <c r="AB1911" i="24" s="1"/>
  <c r="AD2003" i="24"/>
  <c r="AB2003" i="24" s="1"/>
  <c r="O534" i="24"/>
  <c r="O1433" i="24"/>
  <c r="O1680" i="24"/>
  <c r="O2218" i="24"/>
  <c r="O2511" i="24"/>
  <c r="O72" i="24"/>
  <c r="O349" i="24"/>
  <c r="O217" i="24"/>
  <c r="O2442" i="24"/>
  <c r="O1051" i="24"/>
  <c r="O1047" i="24"/>
  <c r="O1027" i="24"/>
  <c r="O1021" i="24"/>
  <c r="O1014" i="24"/>
  <c r="O1189" i="24"/>
  <c r="O86" i="24"/>
  <c r="O499" i="24"/>
  <c r="O2478" i="24"/>
  <c r="O2329" i="24"/>
  <c r="O1424" i="24"/>
  <c r="O1603" i="24"/>
  <c r="O1586" i="24"/>
  <c r="O744" i="24"/>
  <c r="O1684" i="24"/>
  <c r="O568" i="24"/>
  <c r="O559" i="24"/>
  <c r="O1775" i="24"/>
  <c r="AD1591" i="24"/>
  <c r="AB1591" i="24" s="1"/>
  <c r="AD2002" i="24"/>
  <c r="AB2002" i="24" s="1"/>
  <c r="AD1324" i="24"/>
  <c r="AB1324" i="24" s="1"/>
  <c r="AD1091" i="24"/>
  <c r="AB1091" i="24" s="1"/>
  <c r="O2530" i="24"/>
  <c r="O161" i="24"/>
  <c r="O2106" i="24"/>
  <c r="O253" i="24"/>
  <c r="O883" i="24"/>
  <c r="O1692" i="24"/>
  <c r="O2528" i="24"/>
  <c r="O2498" i="24"/>
  <c r="O2527" i="24"/>
  <c r="O302" i="24"/>
  <c r="O953" i="24"/>
  <c r="O1258" i="24"/>
  <c r="O2520" i="24"/>
  <c r="O1200" i="24"/>
  <c r="O1644" i="24"/>
  <c r="O497" i="24"/>
  <c r="O390" i="24"/>
  <c r="O2327" i="24"/>
  <c r="O432" i="24"/>
  <c r="O1621" i="24"/>
  <c r="O1585" i="24"/>
  <c r="O1580" i="24"/>
  <c r="O680" i="24"/>
  <c r="O647" i="24"/>
  <c r="O1723" i="24"/>
  <c r="O2078" i="24"/>
  <c r="O1662" i="24"/>
  <c r="O2042" i="24"/>
  <c r="O2214" i="24"/>
  <c r="AD1694" i="24"/>
  <c r="AB1694" i="24" s="1"/>
  <c r="AD147" i="24"/>
  <c r="AB147" i="24" s="1"/>
  <c r="AD709" i="24"/>
  <c r="AB709" i="24" s="1"/>
  <c r="AD1663" i="24"/>
  <c r="AB1663" i="24" s="1"/>
  <c r="O1052" i="24"/>
  <c r="O981" i="24"/>
  <c r="O843" i="24"/>
  <c r="O412" i="24"/>
  <c r="O1108" i="24"/>
  <c r="O2344" i="24"/>
  <c r="O2313" i="24"/>
  <c r="O1316" i="24"/>
  <c r="O947" i="24"/>
  <c r="O1647" i="24"/>
  <c r="O2396" i="24"/>
  <c r="O2304" i="24"/>
  <c r="O2391" i="24"/>
  <c r="O1069" i="24"/>
  <c r="O1835" i="24"/>
  <c r="O1833" i="24"/>
  <c r="O1034" i="24"/>
  <c r="O1827" i="24"/>
  <c r="O1025" i="24"/>
  <c r="O1017" i="24"/>
  <c r="O1011" i="24"/>
  <c r="O1179" i="24"/>
  <c r="O125" i="24"/>
  <c r="O1297" i="24"/>
  <c r="O279" i="24"/>
  <c r="O2172" i="24"/>
  <c r="O2250" i="24"/>
  <c r="O323" i="24"/>
  <c r="O806" i="24"/>
  <c r="O1528" i="24"/>
  <c r="O587" i="24"/>
  <c r="O1945" i="24"/>
  <c r="O378" i="24"/>
  <c r="O1987" i="24"/>
  <c r="O701" i="24"/>
  <c r="O228" i="24"/>
  <c r="O2490" i="24"/>
  <c r="O2044" i="24"/>
  <c r="O1290" i="24"/>
  <c r="O1346" i="24"/>
  <c r="O793" i="24"/>
  <c r="O779" i="24"/>
  <c r="O748" i="24"/>
  <c r="O399" i="24"/>
  <c r="O1101" i="24"/>
  <c r="O2494" i="24"/>
  <c r="O1423" i="24"/>
  <c r="O2170" i="24"/>
  <c r="O2248" i="24"/>
  <c r="O2089" i="24"/>
  <c r="AD2218" i="24"/>
  <c r="AB2218" i="24" s="1"/>
  <c r="AD790" i="24"/>
  <c r="AB790" i="24" s="1"/>
  <c r="AD866" i="24"/>
  <c r="AB866" i="24" s="1"/>
  <c r="BA1660" i="24"/>
  <c r="AY1660" i="24" s="1"/>
  <c r="O766" i="24"/>
  <c r="BA1277" i="24"/>
  <c r="AY1277" i="24" s="1"/>
  <c r="BA1881" i="24"/>
  <c r="AY1881" i="24" s="1"/>
  <c r="BA1272" i="24"/>
  <c r="AY1272" i="24" s="1"/>
  <c r="BA1025" i="24"/>
  <c r="AY1025" i="24" s="1"/>
  <c r="BA1544" i="24"/>
  <c r="AY1544" i="24" s="1"/>
  <c r="BA729" i="24"/>
  <c r="BA2253" i="24"/>
  <c r="AY2253" i="24" s="1"/>
  <c r="BA1107" i="24"/>
  <c r="AY1107" i="24" s="1"/>
  <c r="BA2105" i="24"/>
  <c r="AY2105" i="24" s="1"/>
  <c r="BA415" i="24"/>
  <c r="BA608" i="24"/>
  <c r="BA908" i="24"/>
  <c r="AY908" i="24" s="1"/>
  <c r="BA1538" i="24"/>
  <c r="BA1780" i="24"/>
  <c r="AY1780" i="24" s="1"/>
  <c r="BA2489" i="24"/>
  <c r="AY2489" i="24" s="1"/>
  <c r="BA1086" i="24"/>
  <c r="AY1086" i="24" s="1"/>
  <c r="BA183" i="24"/>
  <c r="AY183" i="24" s="1"/>
  <c r="BA879" i="24"/>
  <c r="BA1779" i="24"/>
  <c r="AY1779" i="24" s="1"/>
  <c r="BA1110" i="24"/>
  <c r="AY1110" i="24" s="1"/>
  <c r="BA318" i="24"/>
  <c r="AY318" i="24" s="1"/>
  <c r="BA2242" i="24"/>
  <c r="AY2242" i="24" s="1"/>
  <c r="BA1981" i="24"/>
  <c r="AY1981" i="24" s="1"/>
  <c r="BA2384" i="24"/>
  <c r="AY2384" i="24" s="1"/>
  <c r="BA561" i="24"/>
  <c r="AY561" i="24" s="1"/>
  <c r="BA1481" i="24"/>
  <c r="AY1481" i="24" s="1"/>
  <c r="BA878" i="24"/>
  <c r="AY878" i="24" s="1"/>
  <c r="O1986" i="24"/>
  <c r="O1262" i="24"/>
  <c r="O1005" i="24"/>
  <c r="O1002" i="24"/>
  <c r="O2284" i="24"/>
  <c r="O1724" i="24"/>
  <c r="O1963" i="24"/>
  <c r="O891" i="24"/>
  <c r="O1633" i="24"/>
  <c r="O1623" i="24"/>
  <c r="O1619" i="24"/>
  <c r="O1597" i="24"/>
  <c r="O2099" i="24"/>
  <c r="O2017" i="24"/>
  <c r="O584" i="24"/>
  <c r="O558" i="24"/>
  <c r="O1442" i="24"/>
  <c r="O544" i="24"/>
  <c r="O438" i="24"/>
  <c r="O1904" i="24"/>
  <c r="O404" i="24"/>
  <c r="O397" i="24"/>
  <c r="O369" i="24"/>
  <c r="O1954" i="24"/>
  <c r="O2540" i="24"/>
  <c r="O2166" i="24"/>
  <c r="O321" i="24"/>
  <c r="O844" i="24"/>
  <c r="O1652" i="24"/>
  <c r="O2503" i="24"/>
  <c r="O1969" i="24"/>
  <c r="O2495" i="24"/>
  <c r="O158" i="24"/>
  <c r="O905" i="24"/>
  <c r="O259" i="24"/>
  <c r="O203" i="24"/>
  <c r="O18" i="24"/>
  <c r="O1216" i="24"/>
  <c r="O956" i="24"/>
  <c r="O2367" i="24"/>
  <c r="O1699" i="24"/>
  <c r="O2539" i="24"/>
  <c r="O1310" i="24"/>
  <c r="O2332" i="24"/>
  <c r="O435" i="24"/>
  <c r="O2497" i="24"/>
  <c r="O1565" i="24"/>
  <c r="O2277" i="24"/>
  <c r="O2235" i="24"/>
  <c r="O738" i="24"/>
  <c r="O977" i="24"/>
  <c r="O1779" i="24"/>
  <c r="O2128" i="24"/>
  <c r="O944" i="24"/>
  <c r="O1269" i="24"/>
  <c r="O904" i="24"/>
  <c r="O2301" i="24"/>
  <c r="O1335" i="24"/>
  <c r="O333" i="24"/>
  <c r="O50" i="24"/>
  <c r="O2402" i="24"/>
  <c r="O200" i="24"/>
  <c r="O1861" i="24"/>
  <c r="O2123" i="24"/>
  <c r="O887" i="24"/>
  <c r="O1891" i="24"/>
  <c r="O1926" i="24"/>
  <c r="O2533" i="24"/>
  <c r="O2510" i="24"/>
  <c r="O1677" i="24"/>
  <c r="O1222" i="24"/>
  <c r="O1305" i="24"/>
  <c r="O1569" i="24"/>
  <c r="O1777" i="24"/>
  <c r="O2486" i="24"/>
  <c r="O139" i="24"/>
  <c r="O2108" i="24"/>
  <c r="O649" i="24"/>
  <c r="O2492" i="24"/>
  <c r="O2346" i="24"/>
  <c r="O973" i="24"/>
  <c r="O2501" i="24"/>
  <c r="O2350" i="24"/>
  <c r="O262" i="24"/>
  <c r="O2321" i="24"/>
  <c r="O1718" i="24"/>
  <c r="O101" i="24"/>
  <c r="O234" i="24"/>
  <c r="O222" i="24"/>
  <c r="O33" i="24"/>
  <c r="O822" i="24"/>
  <c r="O2383" i="24"/>
  <c r="O2508" i="24"/>
  <c r="O852" i="24"/>
  <c r="O1942" i="24"/>
  <c r="O2333" i="24"/>
  <c r="O1783" i="24"/>
  <c r="O2069" i="24"/>
  <c r="O1770" i="24"/>
  <c r="O160" i="24"/>
  <c r="O155" i="24"/>
  <c r="O1267" i="24"/>
  <c r="O204" i="24"/>
  <c r="O917" i="24"/>
  <c r="O1159" i="24"/>
  <c r="O226" i="24"/>
  <c r="O220" i="24"/>
  <c r="O1128" i="24"/>
  <c r="O1176" i="24"/>
  <c r="O417" i="24"/>
  <c r="O2233" i="24"/>
  <c r="O884" i="24"/>
  <c r="O1686" i="24"/>
  <c r="O1730" i="24"/>
  <c r="O263" i="24"/>
  <c r="O2483" i="24"/>
  <c r="O1266" i="24"/>
  <c r="O990" i="24"/>
  <c r="O1715" i="24"/>
  <c r="O1311" i="24"/>
  <c r="O309" i="24"/>
  <c r="O100" i="24"/>
  <c r="O354" i="24"/>
  <c r="O59" i="24"/>
  <c r="O1122" i="24"/>
  <c r="O1048" i="24"/>
  <c r="O1236" i="24"/>
  <c r="O824" i="24"/>
  <c r="O579" i="24"/>
  <c r="O329" i="24"/>
  <c r="O255" i="24"/>
  <c r="O1215" i="24"/>
  <c r="O500" i="24"/>
  <c r="O492" i="24"/>
  <c r="O1950" i="24"/>
  <c r="O1705" i="24"/>
  <c r="O1596" i="24"/>
  <c r="O446" i="24"/>
  <c r="O1502" i="24"/>
  <c r="BA1726" i="24"/>
  <c r="AY1726" i="24" s="1"/>
  <c r="BA976" i="24"/>
  <c r="AY976" i="24" s="1"/>
  <c r="BA1826" i="24"/>
  <c r="AY1826" i="24" s="1"/>
  <c r="BA1061" i="24"/>
  <c r="AY1061" i="24" s="1"/>
  <c r="BA2439" i="24"/>
  <c r="AY2439" i="24" s="1"/>
  <c r="BA277" i="24"/>
  <c r="AY277" i="24" s="1"/>
  <c r="BA1680" i="24"/>
  <c r="AY1680" i="24" s="1"/>
  <c r="AD2232" i="24"/>
  <c r="AB2232" i="24" s="1"/>
  <c r="AD819" i="24"/>
  <c r="AB819" i="24" s="1"/>
  <c r="AD869" i="24"/>
  <c r="AB869" i="24" s="1"/>
  <c r="AD1124" i="24"/>
  <c r="AB1124" i="24" s="1"/>
  <c r="AD1865" i="24"/>
  <c r="AB1865" i="24" s="1"/>
  <c r="AD262" i="24"/>
  <c r="AB262" i="24" s="1"/>
  <c r="AD2427" i="24"/>
  <c r="AB2427" i="24" s="1"/>
  <c r="AD463" i="24"/>
  <c r="AB463" i="24" s="1"/>
  <c r="AD522" i="24"/>
  <c r="AB522" i="24" s="1"/>
  <c r="AD1468" i="24"/>
  <c r="AB1468" i="24" s="1"/>
  <c r="AD1483" i="24"/>
  <c r="AB1483" i="24" s="1"/>
  <c r="AD2121" i="24"/>
  <c r="AB2121" i="24" s="1"/>
  <c r="AD957" i="24"/>
  <c r="AB957" i="24" s="1"/>
  <c r="AD1081" i="24"/>
  <c r="AB1081" i="24" s="1"/>
  <c r="AD1587" i="24"/>
  <c r="AB1587" i="24" s="1"/>
  <c r="AD72" i="24"/>
  <c r="AB72" i="24" s="1"/>
  <c r="AD1245" i="24"/>
  <c r="AB1245" i="24" s="1"/>
  <c r="AD1346" i="24"/>
  <c r="AB1346" i="24" s="1"/>
  <c r="AD1485" i="24"/>
  <c r="AB1485" i="24" s="1"/>
  <c r="AD1842" i="24"/>
  <c r="AB1842" i="24" s="1"/>
  <c r="AD689" i="24"/>
  <c r="AB689" i="24" s="1"/>
  <c r="AD845" i="24"/>
  <c r="AB845" i="24" s="1"/>
  <c r="AD1132" i="24"/>
  <c r="AB1132" i="24" s="1"/>
  <c r="AD1022" i="24"/>
  <c r="AB1022" i="24" s="1"/>
  <c r="AD2488" i="24"/>
  <c r="AB2488" i="24" s="1"/>
  <c r="AD825" i="24"/>
  <c r="AB825" i="24" s="1"/>
  <c r="AD517" i="24"/>
  <c r="AB517" i="24" s="1"/>
  <c r="AD739" i="24"/>
  <c r="AB739" i="24" s="1"/>
  <c r="AD2221" i="24"/>
  <c r="AB2221" i="24" s="1"/>
  <c r="O1865" i="24"/>
  <c r="O871" i="24"/>
  <c r="O901" i="24"/>
  <c r="O1728" i="24"/>
  <c r="O2237" i="24"/>
  <c r="O2025" i="24"/>
  <c r="O2449" i="24"/>
  <c r="O869" i="24"/>
  <c r="O1713" i="24"/>
  <c r="O73" i="24"/>
  <c r="O1150" i="24"/>
  <c r="O1876" i="24"/>
  <c r="O818" i="24"/>
  <c r="O1646" i="24"/>
  <c r="O2411" i="24"/>
  <c r="O2147" i="24"/>
  <c r="O135" i="24"/>
  <c r="O2308" i="24"/>
  <c r="O1088" i="24"/>
  <c r="O1066" i="24"/>
  <c r="O1836" i="24"/>
  <c r="O1042" i="24"/>
  <c r="O1831" i="24"/>
  <c r="O1826" i="24"/>
  <c r="O1022" i="24"/>
  <c r="O149" i="24"/>
  <c r="O2190" i="24"/>
  <c r="O855" i="24"/>
  <c r="O851" i="24"/>
  <c r="O324" i="24"/>
  <c r="O1551" i="24"/>
  <c r="O589" i="24"/>
  <c r="O2149" i="24"/>
  <c r="O560" i="24"/>
  <c r="O1454" i="24"/>
  <c r="O192" i="24"/>
  <c r="BA140" i="24"/>
  <c r="AY140" i="24" s="1"/>
  <c r="BA1943" i="24"/>
  <c r="AY1943" i="24" s="1"/>
  <c r="BA816" i="24"/>
  <c r="AY816" i="24" s="1"/>
  <c r="BA717" i="24"/>
  <c r="AY717" i="24" s="1"/>
  <c r="BA2201" i="24"/>
  <c r="AY2201" i="24" s="1"/>
  <c r="BA1452" i="24"/>
  <c r="AY1452" i="24" s="1"/>
  <c r="BA2329" i="24"/>
  <c r="AY2329" i="24" s="1"/>
  <c r="BA938" i="24"/>
  <c r="AY938" i="24" s="1"/>
  <c r="AD1579" i="24"/>
  <c r="AB1579" i="24" s="1"/>
  <c r="AD836" i="24"/>
  <c r="AB836" i="24" s="1"/>
  <c r="AD42" i="24"/>
  <c r="AB42" i="24" s="1"/>
  <c r="AD2359" i="24"/>
  <c r="AB2359" i="24" s="1"/>
  <c r="AD277" i="24"/>
  <c r="AB277" i="24" s="1"/>
  <c r="AD340" i="24"/>
  <c r="AB340" i="24" s="1"/>
  <c r="AD407" i="24"/>
  <c r="AB407" i="24" s="1"/>
  <c r="AD2045" i="24"/>
  <c r="AB2045" i="24" s="1"/>
  <c r="AD1950" i="24"/>
  <c r="AB1950" i="24" s="1"/>
  <c r="AD581" i="24"/>
  <c r="AB581" i="24" s="1"/>
  <c r="AD2203" i="24"/>
  <c r="AB2203" i="24" s="1"/>
  <c r="AD13" i="24"/>
  <c r="AB13" i="24" s="1"/>
  <c r="AD698" i="24"/>
  <c r="AB698" i="24" s="1"/>
  <c r="AD1871" i="24"/>
  <c r="AB1871" i="24" s="1"/>
  <c r="AD2396" i="24"/>
  <c r="AB2396" i="24" s="1"/>
  <c r="AD1259" i="24"/>
  <c r="AB1259" i="24" s="1"/>
  <c r="AD409" i="24"/>
  <c r="AB409" i="24" s="1"/>
  <c r="AD1869" i="24"/>
  <c r="AB1869" i="24" s="1"/>
  <c r="AD1687" i="24"/>
  <c r="AB1687" i="24" s="1"/>
  <c r="AD2409" i="24"/>
  <c r="AB2409" i="24" s="1"/>
  <c r="AD726" i="24"/>
  <c r="AB726" i="24" s="1"/>
  <c r="AD864" i="24"/>
  <c r="AB864" i="24" s="1"/>
  <c r="AD1829" i="24"/>
  <c r="AB1829" i="24" s="1"/>
  <c r="O2256" i="24"/>
  <c r="O2456" i="24"/>
  <c r="O1689" i="24"/>
  <c r="O1726" i="24"/>
  <c r="O260" i="24"/>
  <c r="O1883" i="24"/>
  <c r="O1871" i="24"/>
  <c r="O17" i="24"/>
  <c r="O603" i="24"/>
  <c r="O71" i="24"/>
  <c r="O305" i="24"/>
  <c r="O1144" i="24"/>
  <c r="O2322" i="24"/>
  <c r="O2521" i="24"/>
  <c r="O29" i="24"/>
  <c r="O1825" i="24"/>
  <c r="O1822" i="24"/>
  <c r="O1010" i="24"/>
  <c r="O866" i="24"/>
  <c r="O2174" i="24"/>
  <c r="O1860" i="24"/>
  <c r="O505" i="24"/>
  <c r="O490" i="24"/>
  <c r="O1873" i="24"/>
  <c r="O889" i="24"/>
  <c r="O1804" i="24"/>
  <c r="O1799" i="24"/>
  <c r="BA738" i="24"/>
  <c r="AY738" i="24" s="1"/>
  <c r="BA969" i="24"/>
  <c r="AY969" i="24" s="1"/>
  <c r="BA33" i="24"/>
  <c r="AY33" i="24" s="1"/>
  <c r="BA163" i="24"/>
  <c r="AY163" i="24" s="1"/>
  <c r="BA1433" i="24"/>
  <c r="AY1433" i="24" s="1"/>
  <c r="BA640" i="24"/>
  <c r="AY640" i="24" s="1"/>
  <c r="BA951" i="24"/>
  <c r="BA1797" i="24"/>
  <c r="AY1797" i="24" s="1"/>
  <c r="AD680" i="24"/>
  <c r="AB680" i="24" s="1"/>
  <c r="AD1902" i="24"/>
  <c r="AB1902" i="24" s="1"/>
  <c r="AD56" i="24"/>
  <c r="AB56" i="24" s="1"/>
  <c r="AD115" i="24"/>
  <c r="AB115" i="24" s="1"/>
  <c r="AD166" i="24"/>
  <c r="AB166" i="24" s="1"/>
  <c r="AD1441" i="24"/>
  <c r="AB1441" i="24" s="1"/>
  <c r="AD659" i="24"/>
  <c r="AB659" i="24" s="1"/>
  <c r="AD1001" i="24"/>
  <c r="AD1685" i="24"/>
  <c r="AB1685" i="24" s="1"/>
  <c r="AD1994" i="24"/>
  <c r="AB1994" i="24" s="1"/>
  <c r="AD264" i="24"/>
  <c r="AB264" i="24" s="1"/>
  <c r="AD2020" i="24"/>
  <c r="AB2020" i="24" s="1"/>
  <c r="AD1573" i="24"/>
  <c r="AB1573" i="24" s="1"/>
  <c r="AD931" i="24"/>
  <c r="AB931" i="24" s="1"/>
  <c r="AD759" i="24"/>
  <c r="AB759" i="24" s="1"/>
  <c r="AD884" i="24"/>
  <c r="AB884" i="24" s="1"/>
  <c r="AD817" i="24"/>
  <c r="AB817" i="24" s="1"/>
  <c r="AD2495" i="24"/>
  <c r="AB2495" i="24" s="1"/>
  <c r="AD718" i="24"/>
  <c r="AB718" i="24" s="1"/>
  <c r="AD2163" i="24"/>
  <c r="AB2163" i="24" s="1"/>
  <c r="BR1094" i="24"/>
  <c r="BR1090" i="24"/>
  <c r="BR1086" i="24"/>
  <c r="BR1078" i="24"/>
  <c r="BR1065" i="24"/>
  <c r="BR1058" i="24"/>
  <c r="BR1050" i="24"/>
  <c r="BR1046" i="24"/>
  <c r="BR1036" i="24"/>
  <c r="BR1828" i="24"/>
  <c r="BR1824" i="24"/>
  <c r="BR1019" i="24"/>
  <c r="BR1013" i="24"/>
  <c r="BR1818" i="24"/>
  <c r="BR1006" i="24"/>
  <c r="BR1807" i="24"/>
  <c r="BR1802" i="24"/>
  <c r="BR996" i="24"/>
  <c r="BR2470" i="24"/>
  <c r="BR1790" i="24"/>
  <c r="BR978" i="24"/>
  <c r="BR1780" i="24"/>
  <c r="BR2463" i="24"/>
  <c r="BR1756" i="24"/>
  <c r="BR2536" i="24"/>
  <c r="BR944" i="24"/>
  <c r="BR2458" i="24"/>
  <c r="BR1737" i="24"/>
  <c r="BR1735" i="24"/>
  <c r="BR1731" i="24"/>
  <c r="BR1718" i="24"/>
  <c r="BR1713" i="24"/>
  <c r="BR908" i="24"/>
  <c r="BR901" i="24"/>
  <c r="BR887" i="24"/>
  <c r="O2311" i="24"/>
  <c r="O898" i="24"/>
  <c r="O2138" i="24"/>
  <c r="O1943" i="24"/>
  <c r="O175" i="24"/>
  <c r="O319" i="24"/>
  <c r="O16" i="24"/>
  <c r="O311" i="24"/>
  <c r="O304" i="24"/>
  <c r="O301" i="24"/>
  <c r="O2163" i="24"/>
  <c r="O60" i="24"/>
  <c r="O2292" i="24"/>
  <c r="O2385" i="24"/>
  <c r="O2102" i="24"/>
  <c r="O24" i="24"/>
  <c r="O2413" i="24"/>
  <c r="O2270" i="24"/>
  <c r="O43" i="24"/>
  <c r="O1868" i="24"/>
  <c r="O1951" i="24"/>
  <c r="O2257" i="24"/>
  <c r="O1084" i="24"/>
  <c r="O1408" i="24"/>
  <c r="O1070" i="24"/>
  <c r="O1839" i="24"/>
  <c r="O1056" i="24"/>
  <c r="O2472" i="24"/>
  <c r="O1044" i="24"/>
  <c r="O1039" i="24"/>
  <c r="O1830" i="24"/>
  <c r="O1018" i="24"/>
  <c r="O1012" i="24"/>
  <c r="O2162" i="24"/>
  <c r="O2040" i="24"/>
  <c r="O667" i="24"/>
  <c r="O585" i="24"/>
  <c r="O488" i="24"/>
  <c r="O607" i="24"/>
  <c r="O2021" i="24"/>
  <c r="O1339" i="24"/>
  <c r="O2203" i="24"/>
  <c r="O418" i="24"/>
  <c r="O405" i="24"/>
  <c r="O400" i="24"/>
  <c r="O1285" i="24"/>
  <c r="O566" i="24"/>
  <c r="O2459" i="24"/>
  <c r="O952" i="24"/>
  <c r="O2336" i="24"/>
  <c r="O2441" i="24"/>
  <c r="O2309" i="24"/>
  <c r="BA1552" i="24"/>
  <c r="AY1552" i="24" s="1"/>
  <c r="BA1224" i="24"/>
  <c r="AY1224" i="24" s="1"/>
  <c r="BA220" i="24"/>
  <c r="AY220" i="24" s="1"/>
  <c r="BA258" i="24"/>
  <c r="AY258" i="24" s="1"/>
  <c r="BA856" i="24"/>
  <c r="AY856" i="24" s="1"/>
  <c r="BA1048" i="24"/>
  <c r="AY1048" i="24" s="1"/>
  <c r="AD720" i="24"/>
  <c r="AB720" i="24" s="1"/>
  <c r="AD1605" i="24"/>
  <c r="AB1605" i="24" s="1"/>
  <c r="AD1859" i="24"/>
  <c r="AB1859" i="24" s="1"/>
  <c r="AD2057" i="24"/>
  <c r="AB2057" i="24" s="1"/>
  <c r="AD253" i="24"/>
  <c r="AB253" i="24" s="1"/>
  <c r="AD1383" i="24"/>
  <c r="AB1383" i="24" s="1"/>
  <c r="AD669" i="24"/>
  <c r="AB669" i="24" s="1"/>
  <c r="AD2457" i="24"/>
  <c r="AB2457" i="24" s="1"/>
  <c r="AD1043" i="24"/>
  <c r="AB1043" i="24" s="1"/>
  <c r="AD832" i="24"/>
  <c r="AB832" i="24" s="1"/>
  <c r="AD44" i="24"/>
  <c r="AB44" i="24" s="1"/>
  <c r="AD1204" i="24"/>
  <c r="AD2515" i="24"/>
  <c r="AB2515" i="24" s="1"/>
  <c r="AD548" i="24"/>
  <c r="AB548" i="24" s="1"/>
  <c r="AD1758" i="24"/>
  <c r="AB1758" i="24" s="1"/>
  <c r="AD1622" i="24"/>
  <c r="AB1622" i="24" s="1"/>
  <c r="AD1776" i="24"/>
  <c r="AB1776" i="24" s="1"/>
  <c r="AD797" i="24"/>
  <c r="AB797" i="24" s="1"/>
  <c r="AD185" i="24"/>
  <c r="AB185" i="24" s="1"/>
  <c r="AD935" i="24"/>
  <c r="AB935" i="24" s="1"/>
  <c r="AD1188" i="24"/>
  <c r="AB1188" i="24" s="1"/>
  <c r="BR885" i="24"/>
  <c r="BR882" i="24"/>
  <c r="BR1690" i="24"/>
  <c r="BR876" i="24"/>
  <c r="BR870" i="24"/>
  <c r="BR1102" i="24"/>
  <c r="BR860" i="24"/>
  <c r="BR1668" i="24"/>
  <c r="BR1664" i="24"/>
  <c r="BR1657" i="24"/>
  <c r="BR839" i="24"/>
  <c r="BR1653" i="24"/>
  <c r="BR832" i="24"/>
  <c r="BR817" i="24"/>
  <c r="BR811" i="24"/>
  <c r="BR352" i="24"/>
  <c r="BR344" i="24"/>
  <c r="BR1332" i="24"/>
  <c r="BR1325" i="24"/>
  <c r="BR331" i="24"/>
  <c r="BR323" i="24"/>
  <c r="BR1314" i="24"/>
  <c r="BR308" i="24"/>
  <c r="BR303" i="24"/>
  <c r="BR297" i="24"/>
  <c r="BR1298" i="24"/>
  <c r="BR282" i="24"/>
  <c r="BR1294" i="24"/>
  <c r="BR255" i="24"/>
  <c r="BR1283" i="24"/>
  <c r="BR243" i="24"/>
  <c r="AD1693" i="24"/>
  <c r="AB1693" i="24" s="1"/>
  <c r="O2003" i="24"/>
  <c r="O734" i="24"/>
  <c r="O116" i="24"/>
  <c r="O187" i="24"/>
  <c r="O2090" i="24"/>
  <c r="O982" i="24"/>
  <c r="O1698" i="24"/>
  <c r="O1716" i="24"/>
  <c r="O959" i="24"/>
  <c r="O640" i="24"/>
  <c r="O393" i="24"/>
  <c r="O2320" i="24"/>
  <c r="O1516" i="24"/>
  <c r="O450" i="24"/>
  <c r="O12" i="24"/>
  <c r="O1248" i="24"/>
  <c r="O1309" i="24"/>
  <c r="O885" i="24"/>
  <c r="O1312" i="24"/>
  <c r="O243" i="24"/>
  <c r="O2465" i="24"/>
  <c r="O159" i="24"/>
  <c r="O1324" i="24"/>
  <c r="O2263" i="24"/>
  <c r="O1545" i="24"/>
  <c r="O1113" i="24"/>
  <c r="O964" i="24"/>
  <c r="O879" i="24"/>
  <c r="O19" i="24"/>
  <c r="O1308" i="24"/>
  <c r="O1643" i="24"/>
  <c r="O1519" i="24"/>
  <c r="O2060" i="24"/>
  <c r="O1277" i="24"/>
  <c r="O1181" i="24"/>
  <c r="O1411" i="24"/>
  <c r="O2354" i="24"/>
  <c r="O2107" i="24"/>
  <c r="O2080" i="24"/>
  <c r="O1842" i="24"/>
  <c r="O1020" i="24"/>
  <c r="O196" i="24"/>
  <c r="O85" i="24"/>
  <c r="O1737" i="24"/>
  <c r="O289" i="24"/>
  <c r="O282" i="24"/>
  <c r="O2199" i="24"/>
  <c r="O2228" i="24"/>
  <c r="O172" i="24"/>
  <c r="O863" i="24"/>
  <c r="O1998" i="24"/>
  <c r="O1366" i="24"/>
  <c r="O934" i="24"/>
  <c r="O2077" i="24"/>
  <c r="O2388" i="24"/>
  <c r="O1342" i="24"/>
  <c r="O1628" i="24"/>
  <c r="O1536" i="24"/>
  <c r="O410" i="24"/>
  <c r="O878" i="24"/>
  <c r="O2491" i="24"/>
  <c r="O991" i="24"/>
  <c r="O545" i="24"/>
  <c r="O2450" i="24"/>
  <c r="AD1565" i="24"/>
  <c r="AB1565" i="24" s="1"/>
  <c r="AD2273" i="24"/>
  <c r="AB2273" i="24" s="1"/>
  <c r="AD758" i="24"/>
  <c r="AB758" i="24" s="1"/>
  <c r="AD781" i="24"/>
  <c r="AB781" i="24" s="1"/>
  <c r="AD1643" i="24"/>
  <c r="AB1643" i="24" s="1"/>
  <c r="AD2454" i="24"/>
  <c r="AB2454" i="24" s="1"/>
  <c r="AD1671" i="24"/>
  <c r="AB1671" i="24" s="1"/>
  <c r="AD2270" i="24"/>
  <c r="AB2270" i="24" s="1"/>
  <c r="AD891" i="24"/>
  <c r="AB891" i="24" s="1"/>
  <c r="AD2424" i="24"/>
  <c r="AB2424" i="24" s="1"/>
  <c r="AD924" i="24"/>
  <c r="AB924" i="24" s="1"/>
  <c r="AD959" i="24"/>
  <c r="AB959" i="24" s="1"/>
  <c r="AD1779" i="24"/>
  <c r="AB1779" i="24" s="1"/>
  <c r="AD2284" i="24"/>
  <c r="AB2284" i="24" s="1"/>
  <c r="AD1011" i="24"/>
  <c r="AB1011" i="24" s="1"/>
  <c r="AD1044" i="24"/>
  <c r="AB1044" i="24" s="1"/>
  <c r="AD1084" i="24"/>
  <c r="AB1084" i="24" s="1"/>
  <c r="AD1260" i="24"/>
  <c r="AB1260" i="24" s="1"/>
  <c r="AD1997" i="24"/>
  <c r="AB1997" i="24" s="1"/>
  <c r="AD1371" i="24"/>
  <c r="AB1371" i="24" s="1"/>
  <c r="AD503" i="24"/>
  <c r="AB503" i="24" s="1"/>
  <c r="AD716" i="24"/>
  <c r="AB716" i="24" s="1"/>
  <c r="AD1624" i="24"/>
  <c r="AB1624" i="24" s="1"/>
  <c r="AD1875" i="24"/>
  <c r="AB1875" i="24" s="1"/>
  <c r="AD1836" i="24"/>
  <c r="AB1836" i="24" s="1"/>
  <c r="AD52" i="24"/>
  <c r="AB52" i="24" s="1"/>
  <c r="AD1908" i="24"/>
  <c r="AB1908" i="24" s="1"/>
  <c r="AD355" i="24"/>
  <c r="AB355" i="24" s="1"/>
  <c r="AD602" i="24"/>
  <c r="AB602" i="24" s="1"/>
  <c r="O1180" i="24"/>
  <c r="O2496" i="24"/>
  <c r="O2479" i="24"/>
  <c r="O1123" i="24"/>
  <c r="O1169" i="24"/>
  <c r="O2403" i="24"/>
  <c r="O2030" i="24"/>
  <c r="O2401" i="24"/>
  <c r="O2134" i="24"/>
  <c r="O2365" i="24"/>
  <c r="O103" i="24"/>
  <c r="O792" i="24"/>
  <c r="O483" i="24"/>
  <c r="O688" i="24"/>
  <c r="O1958" i="24"/>
  <c r="AD1279" i="24"/>
  <c r="AB1279" i="24" s="1"/>
  <c r="AD363" i="24"/>
  <c r="AB363" i="24" s="1"/>
  <c r="AD1982" i="24"/>
  <c r="AB1982" i="24" s="1"/>
  <c r="AD1420" i="24"/>
  <c r="AB1420" i="24" s="1"/>
  <c r="AD625" i="24"/>
  <c r="AB625" i="24" s="1"/>
  <c r="AD1782" i="24"/>
  <c r="AB1782" i="24" s="1"/>
  <c r="AD1056" i="24"/>
  <c r="AB1056" i="24" s="1"/>
  <c r="AD1108" i="24"/>
  <c r="AB1108" i="24" s="1"/>
  <c r="AD1243" i="24"/>
  <c r="AB1243" i="24" s="1"/>
  <c r="AD373" i="24"/>
  <c r="AB373" i="24" s="1"/>
  <c r="AD639" i="24"/>
  <c r="AB639" i="24" s="1"/>
  <c r="O1026" i="24"/>
  <c r="O95" i="24"/>
  <c r="O1171" i="24"/>
  <c r="O84" i="24"/>
  <c r="O2001" i="24"/>
  <c r="O1976" i="24"/>
  <c r="O2168" i="24"/>
  <c r="O2215" i="24"/>
  <c r="O2268" i="24"/>
  <c r="O1137" i="24"/>
  <c r="O672" i="24"/>
  <c r="O415" i="24"/>
  <c r="O206" i="24"/>
  <c r="O504" i="24"/>
  <c r="O615" i="24"/>
  <c r="O773" i="24"/>
  <c r="O763" i="24"/>
  <c r="O2390" i="24"/>
  <c r="O1917" i="24"/>
  <c r="O1797" i="24"/>
  <c r="O462" i="24"/>
  <c r="AD1979" i="24"/>
  <c r="AB1979" i="24" s="1"/>
  <c r="AD534" i="24"/>
  <c r="AB534" i="24" s="1"/>
  <c r="AD1487" i="24"/>
  <c r="AB1487" i="24" s="1"/>
  <c r="AD2032" i="24"/>
  <c r="AB2032" i="24" s="1"/>
  <c r="AD1647" i="24"/>
  <c r="AB1647" i="24" s="1"/>
  <c r="AD1690" i="24"/>
  <c r="AB1690" i="24" s="1"/>
  <c r="AD2460" i="24"/>
  <c r="AB2460" i="24" s="1"/>
  <c r="AD2224" i="24"/>
  <c r="AB2224" i="24" s="1"/>
  <c r="AD1088" i="24"/>
  <c r="AB1088" i="24" s="1"/>
  <c r="AD679" i="24"/>
  <c r="AB679" i="24" s="1"/>
  <c r="AD1157" i="24"/>
  <c r="AB1157" i="24" s="1"/>
  <c r="AD202" i="24"/>
  <c r="AB202" i="24" s="1"/>
  <c r="AD2202" i="24"/>
  <c r="AB2202" i="24" s="1"/>
  <c r="O300" i="24"/>
  <c r="O2424" i="24"/>
  <c r="O1875" i="24"/>
  <c r="O1257" i="24"/>
  <c r="O2259" i="24"/>
  <c r="O2360" i="24"/>
  <c r="O2439" i="24"/>
  <c r="O2280" i="24"/>
  <c r="O2431" i="24"/>
  <c r="O2438" i="24"/>
  <c r="O41" i="24"/>
  <c r="O136" i="24"/>
  <c r="O1075" i="24"/>
  <c r="O1068" i="24"/>
  <c r="O1062" i="24"/>
  <c r="O123" i="24"/>
  <c r="O110" i="24"/>
  <c r="O292" i="24"/>
  <c r="O1295" i="24"/>
  <c r="O2114" i="24"/>
  <c r="O1207" i="24"/>
  <c r="O1334" i="24"/>
  <c r="O2341" i="24"/>
  <c r="O1742" i="24"/>
  <c r="O1912" i="24"/>
  <c r="O2524" i="24"/>
  <c r="O431" i="24"/>
  <c r="O1626" i="24"/>
  <c r="O1615" i="24"/>
  <c r="O1239" i="24"/>
  <c r="AD724" i="24"/>
  <c r="AB724" i="24" s="1"/>
  <c r="AD1580" i="24"/>
  <c r="AB1580" i="24" s="1"/>
  <c r="AD769" i="24"/>
  <c r="AB769" i="24" s="1"/>
  <c r="AD796" i="24"/>
  <c r="AB796" i="24" s="1"/>
  <c r="AD823" i="24"/>
  <c r="AB823" i="24" s="1"/>
  <c r="AD848" i="24"/>
  <c r="AB848" i="24" s="1"/>
  <c r="AD1680" i="24"/>
  <c r="AB1680" i="24" s="1"/>
  <c r="AD2107" i="24"/>
  <c r="AB2107" i="24" s="1"/>
  <c r="AD1724" i="24"/>
  <c r="AB1724" i="24" s="1"/>
  <c r="AD1740" i="24"/>
  <c r="AB1740" i="24" s="1"/>
  <c r="AD949" i="24"/>
  <c r="AB949" i="24" s="1"/>
  <c r="AD2469" i="24"/>
  <c r="AB2469" i="24" s="1"/>
  <c r="AD1002" i="24"/>
  <c r="AB1002" i="24" s="1"/>
  <c r="AD1827" i="24"/>
  <c r="AB1827" i="24" s="1"/>
  <c r="AD1839" i="24"/>
  <c r="AB1839" i="24" s="1"/>
  <c r="AD2414" i="24"/>
  <c r="AB2414" i="24" s="1"/>
  <c r="AD296" i="24"/>
  <c r="AB296" i="24" s="1"/>
  <c r="AD1385" i="24"/>
  <c r="AB1385" i="24" s="1"/>
  <c r="AD1449" i="24"/>
  <c r="AB1449" i="24" s="1"/>
  <c r="AD1521" i="24"/>
  <c r="AB1521" i="24" s="1"/>
  <c r="AD2534" i="24"/>
  <c r="AB2534" i="24" s="1"/>
  <c r="AD2453" i="24"/>
  <c r="AB2453" i="24" s="1"/>
  <c r="AD893" i="24"/>
  <c r="AB893" i="24" s="1"/>
  <c r="AD2496" i="24"/>
  <c r="AB2496" i="24" s="1"/>
  <c r="AD2197" i="24"/>
  <c r="AB2197" i="24" s="1"/>
  <c r="AD274" i="24"/>
  <c r="AB274" i="24" s="1"/>
  <c r="O97" i="24"/>
  <c r="O54" i="24"/>
  <c r="O948" i="24"/>
  <c r="O216" i="24"/>
  <c r="O1126" i="24"/>
  <c r="O1023" i="24"/>
  <c r="O128" i="24"/>
  <c r="O273" i="24"/>
  <c r="O230" i="24"/>
  <c r="O605" i="24"/>
  <c r="O1407" i="24"/>
  <c r="O1601" i="24"/>
  <c r="O809" i="24"/>
  <c r="O1460" i="24"/>
  <c r="O1918" i="24"/>
  <c r="O1497" i="24"/>
  <c r="AD1127" i="24"/>
  <c r="AB1127" i="24" s="1"/>
  <c r="AD2069" i="24"/>
  <c r="AB2069" i="24" s="1"/>
  <c r="AD2254" i="24"/>
  <c r="AB2254" i="24" s="1"/>
  <c r="AD1949" i="24"/>
  <c r="AB1949" i="24" s="1"/>
  <c r="AD1992" i="24"/>
  <c r="AB1992" i="24" s="1"/>
  <c r="AD2036" i="24"/>
  <c r="AD456" i="24"/>
  <c r="AB456" i="24" s="1"/>
  <c r="AD11" i="24"/>
  <c r="AB11" i="24" s="1"/>
  <c r="AD1545" i="24"/>
  <c r="AB1545" i="24" s="1"/>
  <c r="AD2455" i="24"/>
  <c r="AB2455" i="24" s="1"/>
  <c r="AD2348" i="24"/>
  <c r="AB2348" i="24" s="1"/>
  <c r="AD1817" i="24"/>
  <c r="AB1817" i="24" s="1"/>
  <c r="AD2372" i="24"/>
  <c r="AB2372" i="24" s="1"/>
  <c r="AD294" i="24"/>
  <c r="AB294" i="24" s="1"/>
  <c r="BA2433" i="24"/>
  <c r="AY2433" i="24" s="1"/>
  <c r="BA1361" i="24"/>
  <c r="AY1361" i="24" s="1"/>
  <c r="BA548" i="24"/>
  <c r="AY548" i="24" s="1"/>
  <c r="BA670" i="24"/>
  <c r="AY670" i="24" s="1"/>
  <c r="AD1155" i="24"/>
  <c r="AB1155" i="24" s="1"/>
  <c r="AD1194" i="24"/>
  <c r="AB1194" i="24" s="1"/>
  <c r="AD190" i="24"/>
  <c r="AB190" i="24" s="1"/>
  <c r="AD2421" i="24"/>
  <c r="AB2421" i="24" s="1"/>
  <c r="AD411" i="24"/>
  <c r="AB411" i="24" s="1"/>
  <c r="AD467" i="24"/>
  <c r="AB467" i="24" s="1"/>
  <c r="AD2120" i="24"/>
  <c r="AB2120" i="24" s="1"/>
  <c r="AD711" i="24"/>
  <c r="AB711" i="24" s="1"/>
  <c r="AD776" i="24"/>
  <c r="AB776" i="24" s="1"/>
  <c r="AD857" i="24"/>
  <c r="AB857" i="24" s="1"/>
  <c r="AD914" i="24"/>
  <c r="AB914" i="24" s="1"/>
  <c r="AD1025" i="24"/>
  <c r="AB1025" i="24" s="1"/>
  <c r="AD2400" i="24"/>
  <c r="AB2400" i="24" s="1"/>
  <c r="AD307" i="24"/>
  <c r="AB307" i="24" s="1"/>
  <c r="AD1397" i="24"/>
  <c r="AB1397" i="24" s="1"/>
  <c r="AD1073" i="24"/>
  <c r="AB1073" i="24" s="1"/>
  <c r="AD2305" i="24"/>
  <c r="AD2369" i="24"/>
  <c r="AB2369" i="24" s="1"/>
  <c r="AD1892" i="24"/>
  <c r="AB1892" i="24" s="1"/>
  <c r="AD2226" i="24"/>
  <c r="AB2226" i="24" s="1"/>
  <c r="AD1765" i="24"/>
  <c r="AB1765" i="24" s="1"/>
  <c r="AD1837" i="24"/>
  <c r="AB1837" i="24" s="1"/>
  <c r="AD2127" i="24"/>
  <c r="AB2127" i="24" s="1"/>
  <c r="AD701" i="24"/>
  <c r="AB701" i="24" s="1"/>
  <c r="BR2045" i="24"/>
  <c r="BR1393" i="24"/>
  <c r="BR463" i="24"/>
  <c r="BR451" i="24"/>
  <c r="BR1377" i="24"/>
  <c r="BR429" i="24"/>
  <c r="BR2009" i="24"/>
  <c r="BR2239" i="24"/>
  <c r="BR1905" i="24"/>
  <c r="BR1972" i="24"/>
  <c r="BR2187" i="24"/>
  <c r="BR421" i="24"/>
  <c r="BR2005" i="24"/>
  <c r="BR1924" i="24"/>
  <c r="BR407" i="24"/>
  <c r="BR392" i="24"/>
  <c r="BR2182" i="24"/>
  <c r="BR2537" i="24"/>
  <c r="BR1349" i="24"/>
  <c r="BR1340" i="24"/>
  <c r="BR2532" i="24"/>
  <c r="BR1968" i="24"/>
  <c r="BR2212" i="24"/>
  <c r="BR2159" i="24"/>
  <c r="BR1319" i="24"/>
  <c r="BR1292" i="24"/>
  <c r="BR1286" i="24"/>
  <c r="BR1908" i="24"/>
  <c r="BR119" i="24"/>
  <c r="BR2001" i="24"/>
  <c r="BR2114" i="24"/>
  <c r="BR2324" i="24"/>
  <c r="BR2215" i="24"/>
  <c r="BR1860" i="24"/>
  <c r="BR2371" i="24"/>
  <c r="BR1186" i="24"/>
  <c r="BR2095" i="24"/>
  <c r="BR2350" i="24"/>
  <c r="AD1672" i="24"/>
  <c r="AB1672" i="24" s="1"/>
  <c r="AD926" i="24"/>
  <c r="AB926" i="24" s="1"/>
  <c r="AD993" i="24"/>
  <c r="AB993" i="24" s="1"/>
  <c r="AD937" i="24"/>
  <c r="AB937" i="24" s="1"/>
  <c r="AD1810" i="24"/>
  <c r="AB1810" i="24" s="1"/>
  <c r="BA2299" i="24"/>
  <c r="AY2299" i="24" s="1"/>
  <c r="BA2397" i="24"/>
  <c r="AY2397" i="24" s="1"/>
  <c r="BA61" i="24"/>
  <c r="BA109" i="24"/>
  <c r="AY109" i="24" s="1"/>
  <c r="BA1230" i="24"/>
  <c r="AY1230" i="24" s="1"/>
  <c r="BA1264" i="24"/>
  <c r="AY1264" i="24" s="1"/>
  <c r="BA1303" i="24"/>
  <c r="AY1303" i="24" s="1"/>
  <c r="BA873" i="24"/>
  <c r="AY873" i="24" s="1"/>
  <c r="BA1733" i="24"/>
  <c r="AY1733" i="24" s="1"/>
  <c r="BA1788" i="24"/>
  <c r="AY1788" i="24" s="1"/>
  <c r="BA1034" i="24"/>
  <c r="AY1034" i="24" s="1"/>
  <c r="AD330" i="24"/>
  <c r="AB330" i="24" s="1"/>
  <c r="AD786" i="24"/>
  <c r="AB786" i="24" s="1"/>
  <c r="AD2201" i="24"/>
  <c r="AB2201" i="24" s="1"/>
  <c r="AD1748" i="24"/>
  <c r="AB1748" i="24" s="1"/>
  <c r="AD1015" i="24"/>
  <c r="AB1015" i="24" s="1"/>
  <c r="AD317" i="24"/>
  <c r="AB317" i="24" s="1"/>
  <c r="BR2505" i="24"/>
  <c r="BR1547" i="24"/>
  <c r="BR684" i="24"/>
  <c r="BR681" i="24"/>
  <c r="BR1278" i="24"/>
  <c r="BR1267" i="24"/>
  <c r="BR234" i="24"/>
  <c r="BR217" i="24"/>
  <c r="BR210" i="24"/>
  <c r="BR2484" i="24"/>
  <c r="BR206" i="24"/>
  <c r="BR200" i="24"/>
  <c r="BR192" i="24"/>
  <c r="BR188" i="24"/>
  <c r="BR1232" i="24"/>
  <c r="BR1220" i="24"/>
  <c r="BR167" i="24"/>
  <c r="BR160" i="24"/>
  <c r="BR149" i="24"/>
  <c r="BR144" i="24"/>
  <c r="BR137" i="24"/>
  <c r="BR133" i="24"/>
  <c r="BR120" i="24"/>
  <c r="BR111" i="24"/>
  <c r="BR1178" i="24"/>
  <c r="BR1175" i="24"/>
  <c r="BR87" i="24"/>
  <c r="BR1166" i="24"/>
  <c r="BR76" i="24"/>
  <c r="BR68" i="24"/>
  <c r="BR63" i="24"/>
  <c r="BR60" i="24"/>
  <c r="BR54" i="24"/>
  <c r="BR1141" i="24"/>
  <c r="BR40" i="24"/>
  <c r="BR36" i="24"/>
  <c r="BR31" i="24"/>
  <c r="BR23" i="24"/>
  <c r="BR17" i="24"/>
  <c r="BR1111" i="24"/>
  <c r="BR2208" i="24"/>
  <c r="BR2525" i="24"/>
  <c r="BR2034" i="24"/>
  <c r="BR955" i="24"/>
  <c r="BR1758" i="24"/>
  <c r="BR2524" i="24"/>
  <c r="BR1874" i="24"/>
  <c r="BR1961" i="24"/>
  <c r="BR2392" i="24"/>
  <c r="BR2409" i="24"/>
  <c r="BR1682" i="24"/>
  <c r="BR1641" i="24"/>
  <c r="BR802" i="24"/>
  <c r="BR792" i="24"/>
  <c r="BR787" i="24"/>
  <c r="BR1610" i="24"/>
  <c r="BR1606" i="24"/>
  <c r="BR1593" i="24"/>
  <c r="BR755" i="24"/>
  <c r="BR1575" i="24"/>
  <c r="BR740" i="24"/>
  <c r="BR730" i="24"/>
  <c r="BR722" i="24"/>
  <c r="BR1563" i="24"/>
  <c r="BR1557" i="24"/>
  <c r="O520" i="24"/>
  <c r="O1666" i="24"/>
  <c r="O938" i="24"/>
  <c r="O2392" i="24"/>
  <c r="O1079" i="24"/>
  <c r="O1072" i="24"/>
  <c r="O189" i="24"/>
  <c r="O1734" i="24"/>
  <c r="O2185" i="24"/>
  <c r="O633" i="24"/>
  <c r="O124" i="24"/>
  <c r="O1821" i="24"/>
  <c r="O96" i="24"/>
  <c r="O92" i="24"/>
  <c r="O580" i="24"/>
  <c r="O1592" i="24"/>
  <c r="O749" i="24"/>
  <c r="O1993" i="24"/>
  <c r="O2471" i="24"/>
  <c r="O1832" i="24"/>
  <c r="O1033" i="24"/>
  <c r="O1029" i="24"/>
  <c r="O1024" i="24"/>
  <c r="O89" i="24"/>
  <c r="O1575" i="24"/>
  <c r="AD481" i="24"/>
  <c r="AB481" i="24" s="1"/>
  <c r="AD2177" i="24"/>
  <c r="AB2177" i="24" s="1"/>
  <c r="AD656" i="24"/>
  <c r="AB656" i="24" s="1"/>
  <c r="O2535" i="24"/>
  <c r="O285" i="24"/>
  <c r="O1612" i="24"/>
  <c r="O49" i="24"/>
  <c r="O498" i="24"/>
  <c r="O604" i="24"/>
  <c r="O322" i="24"/>
  <c r="O426" i="24"/>
  <c r="O1537" i="24"/>
  <c r="BA2369" i="24"/>
  <c r="AY2369" i="24" s="1"/>
  <c r="BA2080" i="24"/>
  <c r="AY2080" i="24" s="1"/>
  <c r="BA2460" i="24"/>
  <c r="AY2460" i="24" s="1"/>
  <c r="BA1093" i="24"/>
  <c r="AY1093" i="24" s="1"/>
  <c r="AD104" i="24"/>
  <c r="AB104" i="24" s="1"/>
  <c r="AD1927" i="24"/>
  <c r="AB1927" i="24" s="1"/>
  <c r="AD1413" i="24"/>
  <c r="AB1413" i="24" s="1"/>
  <c r="AD1990" i="24"/>
  <c r="AB1990" i="24" s="1"/>
  <c r="AD2341" i="24"/>
  <c r="AB2341" i="24" s="1"/>
  <c r="BA654" i="24"/>
  <c r="AY654" i="24" s="1"/>
  <c r="O2319" i="24"/>
  <c r="O555" i="24"/>
  <c r="O2009" i="24"/>
  <c r="O1432" i="24"/>
  <c r="O466" i="24"/>
  <c r="O2525" i="24"/>
  <c r="O846" i="24"/>
  <c r="O423" i="24"/>
  <c r="O565" i="24"/>
  <c r="O1458" i="24"/>
  <c r="BA2139" i="24"/>
  <c r="AY2139" i="24" s="1"/>
  <c r="BA411" i="24"/>
  <c r="AY411" i="24" s="1"/>
  <c r="AD428" i="24"/>
  <c r="AB428" i="24" s="1"/>
  <c r="AD530" i="24"/>
  <c r="AB530" i="24" s="1"/>
  <c r="AD617" i="24"/>
  <c r="AB617" i="24" s="1"/>
  <c r="O1184" i="24"/>
  <c r="O2376" i="24"/>
  <c r="O346" i="24"/>
  <c r="O2377" i="24"/>
  <c r="O36" i="24"/>
  <c r="O2183" i="24"/>
  <c r="BA1038" i="24"/>
  <c r="AY1038" i="24" s="1"/>
  <c r="AD459" i="24"/>
  <c r="AB459" i="24" s="1"/>
  <c r="AD1451" i="24"/>
  <c r="AB1451" i="24" s="1"/>
  <c r="AD1500" i="24"/>
  <c r="AB1500" i="24" s="1"/>
  <c r="O2059" i="24"/>
  <c r="O2160" i="24"/>
  <c r="O2031" i="24"/>
  <c r="O1862" i="24"/>
  <c r="O1498" i="24"/>
  <c r="O1490" i="24"/>
  <c r="O1484" i="24"/>
  <c r="O608" i="24"/>
  <c r="O582" i="24"/>
  <c r="O571" i="24"/>
  <c r="O547" i="24"/>
  <c r="O538" i="24"/>
  <c r="O1426" i="24"/>
  <c r="O2286" i="24"/>
  <c r="O2323" i="24"/>
  <c r="O1357" i="24"/>
  <c r="O299" i="24"/>
  <c r="O265" i="24"/>
  <c r="O247" i="24"/>
  <c r="O1264" i="24"/>
  <c r="O1228" i="24"/>
  <c r="O2154" i="24"/>
  <c r="O1840" i="24"/>
  <c r="O1016" i="24"/>
  <c r="O970" i="24"/>
  <c r="O1635" i="24"/>
  <c r="O787" i="24"/>
  <c r="O770" i="24"/>
  <c r="O1595" i="24"/>
  <c r="O1590" i="24"/>
  <c r="O753" i="24"/>
  <c r="O1455" i="24"/>
  <c r="O941" i="24"/>
  <c r="O900" i="24"/>
  <c r="O892" i="24"/>
  <c r="O2409" i="24"/>
  <c r="O1669" i="24"/>
  <c r="O825" i="24"/>
  <c r="O817" i="24"/>
  <c r="O1638" i="24"/>
  <c r="O783" i="24"/>
  <c r="O767" i="24"/>
  <c r="O746" i="24"/>
  <c r="O2048" i="24"/>
  <c r="O709" i="24"/>
  <c r="O2534" i="24"/>
  <c r="O2364" i="24"/>
  <c r="O2302" i="24"/>
  <c r="O1004" i="24"/>
  <c r="O1507" i="24"/>
  <c r="O626" i="24"/>
  <c r="O1390" i="24"/>
  <c r="O2167" i="24"/>
  <c r="O2300" i="24"/>
  <c r="O326" i="24"/>
  <c r="O1299" i="24"/>
  <c r="BR2059" i="24"/>
  <c r="BR673" i="24"/>
  <c r="BR1528" i="24"/>
  <c r="BR665" i="24"/>
  <c r="BR1519" i="24"/>
  <c r="BR1515" i="24"/>
  <c r="BR2327" i="24"/>
  <c r="BR1862" i="24"/>
  <c r="BR649" i="24"/>
  <c r="BR1505" i="24"/>
  <c r="BR1490" i="24"/>
  <c r="BR1484" i="24"/>
  <c r="BR636" i="24"/>
  <c r="BR622" i="24"/>
  <c r="BR616" i="24"/>
  <c r="BR608" i="24"/>
  <c r="BR592" i="24"/>
  <c r="BR2101" i="24"/>
  <c r="BR588" i="24"/>
  <c r="BR582" i="24"/>
  <c r="BR2124" i="24"/>
  <c r="BR1469" i="24"/>
  <c r="BR2407" i="24"/>
  <c r="BR2235" i="24"/>
  <c r="BR1462" i="24"/>
  <c r="BR561" i="24"/>
  <c r="BR557" i="24"/>
  <c r="BR1445" i="24"/>
  <c r="BR547" i="24"/>
  <c r="BR543" i="24"/>
  <c r="BR531" i="24"/>
  <c r="BR528" i="24"/>
  <c r="BR1428" i="24"/>
  <c r="BR516" i="24"/>
  <c r="BR1424" i="24"/>
  <c r="BR1417" i="24"/>
  <c r="BR506" i="24"/>
  <c r="BR501" i="24"/>
  <c r="BR493" i="24"/>
  <c r="BR483" i="24"/>
  <c r="BR479" i="24"/>
  <c r="BR1092" i="24"/>
  <c r="BR1844" i="24"/>
  <c r="BR1082" i="24"/>
  <c r="BR1074" i="24"/>
  <c r="BR1068" i="24"/>
  <c r="BR1062" i="24"/>
  <c r="BR1054" i="24"/>
  <c r="BR1048" i="24"/>
  <c r="BR2471" i="24"/>
  <c r="BR1832" i="24"/>
  <c r="BR1033" i="24"/>
  <c r="BR1028" i="24"/>
  <c r="BR1023" i="24"/>
  <c r="BR1823" i="24"/>
  <c r="BR1820" i="24"/>
  <c r="BR1004" i="24"/>
  <c r="BR1805" i="24"/>
  <c r="BR999" i="24"/>
  <c r="BR1797" i="24"/>
  <c r="BR984" i="24"/>
  <c r="BR981" i="24"/>
  <c r="BR979" i="24"/>
  <c r="BR1783" i="24"/>
  <c r="BR970" i="24"/>
  <c r="BR966" i="24"/>
  <c r="BR1896" i="24"/>
  <c r="BR951" i="24"/>
  <c r="BR1755" i="24"/>
  <c r="BR1754" i="24"/>
  <c r="BR938" i="24"/>
  <c r="BR934" i="24"/>
  <c r="BR928" i="24"/>
  <c r="BR925" i="24"/>
  <c r="BR1727" i="24"/>
  <c r="BR1721" i="24"/>
  <c r="BR1717" i="24"/>
  <c r="BR912" i="24"/>
  <c r="BR897" i="24"/>
  <c r="BR1707" i="24"/>
  <c r="BR1701" i="24"/>
  <c r="BR1697" i="24"/>
  <c r="BR1694" i="24"/>
  <c r="BR1687" i="24"/>
  <c r="BR872" i="24"/>
  <c r="BR2169" i="24"/>
  <c r="BR867" i="24"/>
  <c r="BR1671" i="24"/>
  <c r="BR857" i="24"/>
  <c r="BR1665" i="24"/>
  <c r="BR848" i="24"/>
  <c r="BR12" i="24"/>
  <c r="BR1656" i="24"/>
  <c r="BR837" i="24"/>
  <c r="BR1650" i="24"/>
  <c r="BR829" i="24"/>
  <c r="BR821" i="24"/>
  <c r="BR814" i="24"/>
  <c r="BR356" i="24"/>
  <c r="BR348" i="24"/>
  <c r="BR342" i="24"/>
  <c r="BR1328" i="24"/>
  <c r="BR334" i="24"/>
  <c r="BR327" i="24"/>
  <c r="BR1317" i="24"/>
  <c r="BR316" i="24"/>
  <c r="BR1309" i="24"/>
  <c r="BR1308" i="24"/>
  <c r="BR300" i="24"/>
  <c r="BR1302" i="24"/>
  <c r="BR292" i="24"/>
  <c r="BR1295" i="24"/>
  <c r="BR278" i="24"/>
  <c r="BR271" i="24"/>
  <c r="BR1289" i="24"/>
  <c r="BR259" i="24"/>
  <c r="BR252" i="24"/>
  <c r="BR247" i="24"/>
  <c r="BR1274" i="24"/>
  <c r="BR1263" i="24"/>
  <c r="BR1257" i="24"/>
  <c r="BR227" i="24"/>
  <c r="BR221" i="24"/>
  <c r="BR213" i="24"/>
  <c r="BR2293" i="24"/>
  <c r="BR2236" i="24"/>
  <c r="BR1248" i="24"/>
  <c r="BR1246" i="24"/>
  <c r="BR1242" i="24"/>
  <c r="BR1237" i="24"/>
  <c r="BR1229" i="24"/>
  <c r="BR175" i="24"/>
  <c r="BR170" i="24"/>
  <c r="BR164" i="24"/>
  <c r="BR152" i="24"/>
  <c r="BR1213" i="24"/>
  <c r="BR1209" i="24"/>
  <c r="BR1204" i="24"/>
  <c r="BR1201" i="24"/>
  <c r="BR114" i="24"/>
  <c r="BR2513" i="24"/>
  <c r="BR106" i="24"/>
  <c r="BR98" i="24"/>
  <c r="BR92" i="24"/>
  <c r="BR1172" i="24"/>
  <c r="BR1169" i="24"/>
  <c r="BR80" i="24"/>
  <c r="BR1161" i="24"/>
  <c r="BR72" i="24"/>
  <c r="BR2113" i="24"/>
  <c r="BR2503" i="24"/>
  <c r="BR2495" i="24"/>
  <c r="BR1150" i="24"/>
  <c r="BR57" i="24"/>
  <c r="BR1144" i="24"/>
  <c r="BR1138" i="24"/>
  <c r="BR44" i="24"/>
  <c r="BR1134" i="24"/>
  <c r="BR1129" i="24"/>
  <c r="BR1125" i="24"/>
  <c r="BR25" i="24"/>
  <c r="BR20" i="24"/>
  <c r="BR1115" i="24"/>
  <c r="BR14" i="24"/>
  <c r="BR2284" i="24"/>
  <c r="BR2224" i="24"/>
  <c r="BR2006" i="24"/>
  <c r="BR13" i="24"/>
  <c r="BR1762" i="24"/>
  <c r="BR1760" i="24"/>
  <c r="BR1748" i="24"/>
  <c r="BR1096" i="24"/>
  <c r="BR1743" i="24"/>
  <c r="BR2053" i="24"/>
  <c r="BR2161" i="24"/>
  <c r="BR1712" i="24"/>
  <c r="BR1868" i="24"/>
  <c r="BR2391" i="24"/>
  <c r="BR2291" i="24"/>
  <c r="BR2280" i="24"/>
  <c r="BR2431" i="24"/>
  <c r="BR2438" i="24"/>
  <c r="BR877" i="24"/>
  <c r="BR2332" i="24"/>
  <c r="BR1638" i="24"/>
  <c r="BR800" i="24"/>
  <c r="BR797" i="24"/>
  <c r="BR790" i="24"/>
  <c r="BR783" i="24"/>
  <c r="BR778" i="24"/>
  <c r="BR1608" i="24"/>
  <c r="BR767" i="24"/>
  <c r="BR764" i="24"/>
  <c r="BR757" i="24"/>
  <c r="BR1587" i="24"/>
  <c r="BR1582" i="24"/>
  <c r="BR743" i="24"/>
  <c r="BR2048" i="24"/>
  <c r="BR739" i="24"/>
  <c r="BR726" i="24"/>
  <c r="BR718" i="24"/>
  <c r="BR2191" i="24"/>
  <c r="BR1560" i="24"/>
  <c r="BR709" i="24"/>
  <c r="BR2488" i="24"/>
  <c r="BR698" i="24"/>
  <c r="BR2534" i="24"/>
  <c r="BR1545" i="24"/>
  <c r="BR2362" i="24"/>
  <c r="BR679" i="24"/>
  <c r="BR676" i="24"/>
  <c r="BR672" i="24"/>
  <c r="BR1522" i="24"/>
  <c r="BR1518" i="24"/>
  <c r="BR2329" i="24"/>
  <c r="BR652" i="24"/>
  <c r="BR1494" i="24"/>
  <c r="BR1488" i="24"/>
  <c r="BR626" i="24"/>
  <c r="BR618" i="24"/>
  <c r="BR603" i="24"/>
  <c r="BR596" i="24"/>
  <c r="BR1878" i="24"/>
  <c r="BR585" i="24"/>
  <c r="BR1861" i="24"/>
  <c r="BR2325" i="24"/>
  <c r="BR568" i="24"/>
  <c r="BR1460" i="24"/>
  <c r="BR1447" i="24"/>
  <c r="BR550" i="24"/>
  <c r="BR535" i="24"/>
  <c r="BR1433" i="24"/>
  <c r="BR520" i="24"/>
  <c r="BR512" i="24"/>
  <c r="BR1406" i="24"/>
  <c r="BR1404" i="24"/>
  <c r="BR487" i="24"/>
  <c r="BR2282" i="24"/>
  <c r="BR1390" i="24"/>
  <c r="BR468" i="24"/>
  <c r="BR460" i="24"/>
  <c r="BR448" i="24"/>
  <c r="BR1382" i="24"/>
  <c r="BR1379" i="24"/>
  <c r="BR1373" i="24"/>
  <c r="BR2229" i="24"/>
  <c r="BR1946" i="24"/>
  <c r="BR2195" i="24"/>
  <c r="BR2013" i="24"/>
  <c r="BR1980" i="24"/>
  <c r="BR2287" i="24"/>
  <c r="BR2279" i="24"/>
  <c r="BR2103" i="24"/>
  <c r="BR1873" i="24"/>
  <c r="BR2297" i="24"/>
  <c r="BR417" i="24"/>
  <c r="BR404" i="24"/>
  <c r="BR2535" i="24"/>
  <c r="BR376" i="24"/>
  <c r="BR1333" i="24"/>
  <c r="BR1884" i="24"/>
  <c r="BR1948" i="24"/>
  <c r="BR1247" i="24"/>
  <c r="BR141" i="24"/>
  <c r="BR2072" i="24"/>
  <c r="BR2105" i="24"/>
  <c r="BR2306" i="24"/>
  <c r="BR2254" i="24"/>
  <c r="BA1091" i="24"/>
  <c r="AY1091" i="24" s="1"/>
  <c r="BA1809" i="24"/>
  <c r="AY1809" i="24" s="1"/>
  <c r="O920" i="24"/>
  <c r="O2407" i="24"/>
  <c r="O726" i="24"/>
  <c r="O718" i="24"/>
  <c r="O1896" i="24"/>
  <c r="O2221" i="24"/>
  <c r="O1281" i="24"/>
  <c r="O1560" i="24"/>
  <c r="O1250" i="24"/>
  <c r="O2384" i="24"/>
  <c r="O1962" i="24"/>
  <c r="O522" i="24"/>
  <c r="O444" i="24"/>
  <c r="O2124" i="24"/>
  <c r="O2444" i="24"/>
  <c r="O656" i="24"/>
  <c r="O1515" i="24"/>
  <c r="O1512" i="24"/>
  <c r="O449" i="24"/>
  <c r="O2101" i="24"/>
  <c r="O2051" i="24"/>
  <c r="O980" i="24"/>
  <c r="O1786" i="24"/>
  <c r="O838" i="24"/>
  <c r="O972" i="24"/>
  <c r="O2293" i="24"/>
  <c r="O2206" i="24"/>
  <c r="O2347" i="24"/>
  <c r="O251" i="24"/>
  <c r="O1740" i="24"/>
  <c r="O2460" i="24"/>
  <c r="O258" i="24"/>
  <c r="O1318" i="24"/>
  <c r="O1679" i="24"/>
  <c r="O2285" i="24"/>
  <c r="O1327" i="24"/>
  <c r="O307" i="24"/>
  <c r="O353" i="24"/>
  <c r="O57" i="24"/>
  <c r="O1874" i="24"/>
  <c r="O1756" i="24"/>
  <c r="O1253" i="24"/>
  <c r="O1265" i="24"/>
  <c r="O2289" i="24"/>
  <c r="O2050" i="24"/>
  <c r="O37" i="24"/>
  <c r="O1296" i="24"/>
  <c r="O272" i="24"/>
  <c r="O1642" i="24"/>
  <c r="O1340" i="24"/>
  <c r="O439" i="24"/>
  <c r="O1434" i="24"/>
  <c r="O1957" i="24"/>
  <c r="O2282" i="24"/>
  <c r="O331" i="24"/>
  <c r="O2219" i="24"/>
  <c r="O2429" i="24"/>
  <c r="O2523" i="24"/>
  <c r="O1725" i="24"/>
  <c r="O1790" i="24"/>
  <c r="O1895" i="24"/>
  <c r="O1099" i="24"/>
  <c r="O873" i="24"/>
  <c r="O2480" i="24"/>
  <c r="O2129" i="24"/>
  <c r="O224" i="24"/>
  <c r="O1206" i="24"/>
  <c r="O132" i="24"/>
  <c r="O864" i="24"/>
  <c r="O1673" i="24"/>
  <c r="O407" i="24"/>
  <c r="O42" i="24"/>
  <c r="O1083" i="24"/>
  <c r="O1049" i="24"/>
  <c r="O714" i="24"/>
  <c r="O1351" i="24"/>
  <c r="O789" i="24"/>
  <c r="O1915" i="24"/>
  <c r="O1520" i="24"/>
  <c r="O2191" i="24"/>
  <c r="O739" i="24"/>
  <c r="O1208" i="24"/>
  <c r="O986" i="24"/>
  <c r="O983" i="24"/>
  <c r="O2514" i="24"/>
  <c r="O967" i="24"/>
  <c r="O872" i="24"/>
  <c r="O2458" i="24"/>
  <c r="O2426" i="24"/>
  <c r="O1094" i="24"/>
  <c r="O1717" i="24"/>
  <c r="O98" i="24"/>
  <c r="O56" i="24"/>
  <c r="O1409" i="24"/>
  <c r="O928" i="24"/>
  <c r="O1347" i="24"/>
  <c r="O1661" i="24"/>
  <c r="O807" i="24"/>
  <c r="O241" i="24"/>
  <c r="O1234" i="24"/>
  <c r="O1524" i="24"/>
  <c r="O267" i="24"/>
  <c r="O925" i="24"/>
  <c r="O2410" i="24"/>
  <c r="O197" i="24"/>
  <c r="O1670" i="24"/>
  <c r="O592" i="24"/>
  <c r="O1608" i="24"/>
  <c r="O764" i="24"/>
  <c r="O757" i="24"/>
  <c r="O1587" i="24"/>
  <c r="O2430" i="24"/>
  <c r="O622" i="24"/>
  <c r="O698" i="24"/>
  <c r="O653" i="24"/>
  <c r="O1240" i="24"/>
  <c r="O2469" i="24"/>
  <c r="O1657" i="24"/>
  <c r="O1653" i="24"/>
  <c r="O2272" i="24"/>
  <c r="O20" i="24"/>
  <c r="O733" i="24"/>
  <c r="O731" i="24"/>
  <c r="O1073" i="24"/>
  <c r="O1060" i="24"/>
  <c r="O1015" i="24"/>
  <c r="O291" i="24"/>
  <c r="O1700" i="24"/>
  <c r="O87" i="24"/>
  <c r="O127" i="24"/>
  <c r="O269" i="24"/>
  <c r="O2324" i="24"/>
  <c r="O122" i="24"/>
  <c r="O1965" i="24"/>
  <c r="O2137" i="24"/>
  <c r="O1929" i="24"/>
  <c r="O782" i="24"/>
  <c r="O741" i="24"/>
  <c r="O994" i="24"/>
  <c r="O2251" i="24"/>
  <c r="O461" i="24"/>
  <c r="O1932" i="24"/>
  <c r="O278" i="24"/>
  <c r="O1796" i="24"/>
  <c r="O1361" i="24"/>
  <c r="O1355" i="24"/>
  <c r="O380" i="24"/>
  <c r="O297" i="24"/>
  <c r="O2297" i="24"/>
  <c r="O436" i="24"/>
  <c r="O1304" i="24"/>
  <c r="O1581" i="24"/>
  <c r="O1233" i="24"/>
  <c r="O808" i="24"/>
  <c r="O1459" i="24"/>
  <c r="O1809" i="24"/>
  <c r="O1109" i="24"/>
  <c r="O460" i="24"/>
  <c r="O1289" i="24"/>
  <c r="O14" i="24"/>
  <c r="O940" i="24"/>
  <c r="O2070" i="24"/>
  <c r="O2351" i="24"/>
  <c r="O1138" i="24"/>
  <c r="O1404" i="24"/>
  <c r="O1710" i="24"/>
  <c r="O165" i="24"/>
  <c r="O1708" i="24"/>
  <c r="O480" i="24"/>
  <c r="O687" i="24"/>
  <c r="O1947" i="24"/>
  <c r="O2434" i="24"/>
  <c r="O1167" i="24"/>
  <c r="O2440" i="24"/>
  <c r="O276" i="24"/>
  <c r="O2230" i="24"/>
  <c r="O2014" i="24"/>
  <c r="O2397" i="24"/>
  <c r="O856" i="24"/>
  <c r="O581" i="24"/>
  <c r="O1362" i="24"/>
  <c r="O1771" i="24"/>
  <c r="O182" i="24"/>
  <c r="O1988" i="24"/>
  <c r="O1939" i="24"/>
  <c r="O2241" i="24"/>
  <c r="O759" i="24"/>
  <c r="O691" i="24"/>
  <c r="O402" i="24"/>
  <c r="O66" i="24"/>
  <c r="O554" i="24"/>
  <c r="O532" i="24"/>
  <c r="O2488" i="24"/>
  <c r="O275" i="24"/>
  <c r="O2393" i="24"/>
  <c r="O849" i="24"/>
  <c r="O1641" i="24"/>
  <c r="O597" i="24"/>
  <c r="O1166" i="24"/>
  <c r="O2053" i="24"/>
  <c r="O81" i="24"/>
  <c r="O2112" i="24"/>
  <c r="O371" i="24"/>
  <c r="O2269" i="24"/>
  <c r="O2004" i="24"/>
  <c r="O1766" i="24"/>
  <c r="O800" i="24"/>
  <c r="O743" i="24"/>
  <c r="O1091" i="24"/>
  <c r="O556" i="24"/>
  <c r="O1392" i="24"/>
  <c r="O2144" i="24"/>
  <c r="O2037" i="24"/>
  <c r="O388" i="24"/>
  <c r="O1760" i="24"/>
  <c r="O1218" i="24"/>
  <c r="O494" i="24"/>
  <c r="O2145" i="24"/>
  <c r="O758" i="24"/>
  <c r="O1576" i="24"/>
  <c r="O2362" i="24"/>
  <c r="O1806" i="24"/>
  <c r="BA1114" i="24"/>
  <c r="AY1114" i="24" s="1"/>
  <c r="BA1794" i="24"/>
  <c r="AY1794" i="24" s="1"/>
  <c r="BA1081" i="24"/>
  <c r="AY1081" i="24" s="1"/>
  <c r="BA271" i="24"/>
  <c r="AY271" i="24" s="1"/>
  <c r="BA2089" i="24"/>
  <c r="BA174" i="24"/>
  <c r="AY174" i="24" s="1"/>
  <c r="BA1001" i="24"/>
  <c r="AY1001" i="24" s="1"/>
  <c r="BA1346" i="24"/>
  <c r="AY1346" i="24" s="1"/>
  <c r="BA2367" i="24"/>
  <c r="AY2367" i="24" s="1"/>
  <c r="BA2315" i="24"/>
  <c r="AY2315" i="24" s="1"/>
  <c r="BA2430" i="24"/>
  <c r="AY2430" i="24" s="1"/>
  <c r="BA688" i="24"/>
  <c r="AY688" i="24" s="1"/>
  <c r="BA511" i="24"/>
  <c r="AY511" i="24" s="1"/>
  <c r="BA540" i="24"/>
  <c r="AY540" i="24" s="1"/>
  <c r="BA661" i="24"/>
  <c r="AY661" i="24" s="1"/>
  <c r="BA721" i="24"/>
  <c r="AY721" i="24" s="1"/>
  <c r="BA768" i="24"/>
  <c r="AY768" i="24" s="1"/>
  <c r="BA1681" i="24"/>
  <c r="AY1681" i="24" s="1"/>
  <c r="BA35" i="24"/>
  <c r="AY35" i="24" s="1"/>
  <c r="BA330" i="24"/>
  <c r="AY330" i="24" s="1"/>
  <c r="BA2516" i="24"/>
  <c r="AY2516" i="24" s="1"/>
  <c r="BA875" i="24"/>
  <c r="AY875" i="24" s="1"/>
  <c r="BA297" i="24"/>
  <c r="AY297" i="24" s="1"/>
  <c r="AD1965" i="24"/>
  <c r="AB1965" i="24" s="1"/>
  <c r="AD2321" i="24"/>
  <c r="AB2321" i="24" s="1"/>
  <c r="AD1731" i="24"/>
  <c r="AB1731" i="24" s="1"/>
  <c r="AD1035" i="24"/>
  <c r="AB1035" i="24" s="1"/>
  <c r="AD1846" i="24"/>
  <c r="AB1846" i="24" s="1"/>
  <c r="AD2530" i="24"/>
  <c r="AB2530" i="24" s="1"/>
  <c r="AD118" i="24"/>
  <c r="AB118" i="24" s="1"/>
  <c r="AD128" i="24"/>
  <c r="AB128" i="24" s="1"/>
  <c r="AD2417" i="24"/>
  <c r="AB2417" i="24" s="1"/>
  <c r="AD1254" i="24"/>
  <c r="AB1254" i="24" s="1"/>
  <c r="AD270" i="24"/>
  <c r="AB270" i="24" s="1"/>
  <c r="AD1938" i="24"/>
  <c r="AB1938" i="24" s="1"/>
  <c r="AD351" i="24"/>
  <c r="AB351" i="24" s="1"/>
  <c r="AD1905" i="24"/>
  <c r="AB1905" i="24" s="1"/>
  <c r="AD515" i="24"/>
  <c r="AB515" i="24" s="1"/>
  <c r="AD2366" i="24"/>
  <c r="AB2366" i="24" s="1"/>
  <c r="AD2481" i="24"/>
  <c r="AB2481" i="24" s="1"/>
  <c r="AD844" i="24"/>
  <c r="AB844" i="24" s="1"/>
  <c r="AD899" i="24"/>
  <c r="AB899" i="24" s="1"/>
  <c r="AD2525" i="24"/>
  <c r="AB2525" i="24" s="1"/>
  <c r="AD995" i="24"/>
  <c r="AB995" i="24" s="1"/>
  <c r="AD399" i="24"/>
  <c r="AB399" i="24" s="1"/>
  <c r="AD1393" i="24"/>
  <c r="AB1393" i="24" s="1"/>
  <c r="AD1497" i="24"/>
  <c r="AB1497" i="24" s="1"/>
  <c r="AD1595" i="24"/>
  <c r="AB1595" i="24" s="1"/>
  <c r="AD1504" i="24"/>
  <c r="AB1504" i="24" s="1"/>
  <c r="AD708" i="24"/>
  <c r="AB708" i="24" s="1"/>
  <c r="AD810" i="24"/>
  <c r="AB810" i="24" s="1"/>
  <c r="AD1751" i="24"/>
  <c r="AB1751" i="24" s="1"/>
  <c r="AD2210" i="24"/>
  <c r="AB2210" i="24" s="1"/>
  <c r="AD1935" i="24"/>
  <c r="AB1935" i="24" s="1"/>
  <c r="AD143" i="24"/>
  <c r="AB143" i="24" s="1"/>
  <c r="AD184" i="24"/>
  <c r="AB184" i="24" s="1"/>
  <c r="AD1272" i="24"/>
  <c r="AB1272" i="24" s="1"/>
  <c r="AD291" i="24"/>
  <c r="AB291" i="24" s="1"/>
  <c r="AD328" i="24"/>
  <c r="AB328" i="24" s="1"/>
  <c r="AD2239" i="24"/>
  <c r="AB2239" i="24" s="1"/>
  <c r="AD770" i="24"/>
  <c r="AB770" i="24" s="1"/>
  <c r="AD621" i="24"/>
  <c r="AB621" i="24" s="1"/>
  <c r="AD686" i="24"/>
  <c r="AB686" i="24" s="1"/>
  <c r="AD1681" i="24"/>
  <c r="AB1681" i="24" s="1"/>
  <c r="AD1812" i="24"/>
  <c r="AB1812" i="24" s="1"/>
  <c r="AD1838" i="24"/>
  <c r="AB1838" i="24" s="1"/>
  <c r="AD1340" i="24"/>
  <c r="AB1340" i="24" s="1"/>
  <c r="AD1924" i="24"/>
  <c r="AB1924" i="24" s="1"/>
  <c r="AD542" i="24"/>
  <c r="AB542" i="24" s="1"/>
  <c r="AD2110" i="24"/>
  <c r="AB2110" i="24" s="1"/>
  <c r="AD2052" i="24"/>
  <c r="AB2052" i="24" s="1"/>
  <c r="AD763" i="24"/>
  <c r="AB763" i="24" s="1"/>
  <c r="AD1785" i="24"/>
  <c r="AB1785" i="24" s="1"/>
  <c r="AD2106" i="24"/>
  <c r="AB2106" i="24" s="1"/>
  <c r="AD2393" i="24"/>
  <c r="AB2393" i="24" s="1"/>
  <c r="AD158" i="24"/>
  <c r="AB158" i="24" s="1"/>
  <c r="AD198" i="24"/>
  <c r="AB198" i="24" s="1"/>
  <c r="AD1282" i="24"/>
  <c r="AB1282" i="24" s="1"/>
  <c r="AD304" i="24"/>
  <c r="AB304" i="24" s="1"/>
  <c r="AD1943" i="24"/>
  <c r="AB1943" i="24" s="1"/>
  <c r="AD492" i="24"/>
  <c r="AB492" i="24" s="1"/>
  <c r="AD1514" i="24"/>
  <c r="AB1514" i="24" s="1"/>
  <c r="AD713" i="24"/>
  <c r="AB713" i="24" s="1"/>
  <c r="AD556" i="24"/>
  <c r="AB556" i="24" s="1"/>
  <c r="AD2108" i="24"/>
  <c r="AB2108" i="24" s="1"/>
  <c r="AD2080" i="24"/>
  <c r="AB2080" i="24" s="1"/>
  <c r="AD1018" i="24"/>
  <c r="AB1018" i="24" s="1"/>
  <c r="AD109" i="24"/>
  <c r="AB109" i="24" s="1"/>
  <c r="AD2040" i="24"/>
  <c r="AB2040" i="24" s="1"/>
  <c r="AD177" i="24"/>
  <c r="AB177" i="24" s="1"/>
  <c r="AD1886" i="24"/>
  <c r="AB1886" i="24" s="1"/>
  <c r="AD1288" i="24"/>
  <c r="AB1288" i="24" s="1"/>
  <c r="AD319" i="24"/>
  <c r="AB319" i="24" s="1"/>
  <c r="AD2138" i="24"/>
  <c r="AB2138" i="24" s="1"/>
  <c r="AD2187" i="24"/>
  <c r="AB2187" i="24" s="1"/>
  <c r="AD1409" i="24"/>
  <c r="AB1409" i="24" s="1"/>
  <c r="AD615" i="24"/>
  <c r="AB615" i="24" s="1"/>
  <c r="AD1915" i="24"/>
  <c r="AB1915" i="24" s="1"/>
  <c r="AD431" i="24"/>
  <c r="AB431" i="24" s="1"/>
  <c r="AD532" i="24"/>
  <c r="AB532" i="24" s="1"/>
  <c r="AD623" i="24"/>
  <c r="AB623" i="24" s="1"/>
  <c r="AD1925" i="24"/>
  <c r="AB1925" i="24" s="1"/>
  <c r="AD1621" i="24"/>
  <c r="AB1621" i="24" s="1"/>
  <c r="AD1686" i="24"/>
  <c r="AB1686" i="24" s="1"/>
  <c r="AD678" i="24"/>
  <c r="AB678" i="24" s="1"/>
  <c r="AD1134" i="24"/>
  <c r="AB1134" i="24" s="1"/>
  <c r="AD178" i="24"/>
  <c r="AB178" i="24" s="1"/>
  <c r="AD2237" i="24"/>
  <c r="AB2237" i="24" s="1"/>
  <c r="AD494" i="24"/>
  <c r="AB494" i="24" s="1"/>
  <c r="AD666" i="24"/>
  <c r="AB666" i="24" s="1"/>
  <c r="AD849" i="24"/>
  <c r="AB849" i="24" s="1"/>
  <c r="AD141" i="24"/>
  <c r="AB141" i="24" s="1"/>
  <c r="AD2086" i="24"/>
  <c r="AB2086" i="24" s="1"/>
  <c r="AD2097" i="24"/>
  <c r="AB2097" i="24" s="1"/>
  <c r="AD650" i="24"/>
  <c r="AB650" i="24" s="1"/>
  <c r="AD818" i="24"/>
  <c r="AB818" i="24" s="1"/>
  <c r="AD2286" i="24"/>
  <c r="AB2286" i="24" s="1"/>
  <c r="AD1418" i="24"/>
  <c r="AB1418" i="24" s="1"/>
  <c r="AD1901" i="24"/>
  <c r="AB1901" i="24" s="1"/>
  <c r="AD677" i="24"/>
  <c r="AB677" i="24" s="1"/>
  <c r="AD1599" i="24"/>
  <c r="AB1599" i="24" s="1"/>
  <c r="AD2494" i="24"/>
  <c r="AB2494" i="24" s="1"/>
  <c r="AD1952" i="24"/>
  <c r="AB1952" i="24" s="1"/>
  <c r="AD2403" i="24"/>
  <c r="AB2403" i="24" s="1"/>
  <c r="AD1318" i="24"/>
  <c r="AB1318" i="24" s="1"/>
  <c r="AD1381" i="24"/>
  <c r="AB1381" i="24" s="1"/>
  <c r="AD637" i="24"/>
  <c r="AB637" i="24" s="1"/>
  <c r="AD1630" i="24"/>
  <c r="AB1630" i="24" s="1"/>
  <c r="AD2401" i="24"/>
  <c r="AB2401" i="24" s="1"/>
  <c r="AD286" i="24"/>
  <c r="AB286" i="24" s="1"/>
  <c r="AD2378" i="24"/>
  <c r="AB2378" i="24" s="1"/>
  <c r="AD593" i="24"/>
  <c r="AB593" i="24" s="1"/>
  <c r="AD1604" i="24"/>
  <c r="AB1604" i="24" s="1"/>
  <c r="AD423" i="24"/>
  <c r="AB423" i="24" s="1"/>
  <c r="AD484" i="24"/>
  <c r="AB484" i="24" s="1"/>
  <c r="AD1906" i="24"/>
  <c r="AB1906" i="24" s="1"/>
  <c r="AD1520" i="24"/>
  <c r="AB1520" i="24" s="1"/>
  <c r="AD744" i="24"/>
  <c r="AB744" i="24" s="1"/>
  <c r="AD1658" i="24"/>
  <c r="AB1658" i="24" s="1"/>
  <c r="AD765" i="24"/>
  <c r="AB765" i="24" s="1"/>
  <c r="AD110" i="24"/>
  <c r="AB110" i="24" s="1"/>
  <c r="AD256" i="24"/>
  <c r="AB256" i="24" s="1"/>
  <c r="AD1856" i="24"/>
  <c r="AB1856" i="24" s="1"/>
  <c r="AD1471" i="24"/>
  <c r="AB1471" i="24" s="1"/>
  <c r="AD1583" i="24"/>
  <c r="AB1583" i="24" s="1"/>
  <c r="AD103" i="24"/>
  <c r="AB103" i="24" s="1"/>
  <c r="AD1266" i="24"/>
  <c r="AB1266" i="24" s="1"/>
  <c r="AD562" i="24"/>
  <c r="AB562" i="24" s="1"/>
  <c r="AD719" i="24"/>
  <c r="AB719" i="24" s="1"/>
  <c r="AD210" i="24"/>
  <c r="AB210" i="24" s="1"/>
  <c r="AD1356" i="24"/>
  <c r="AB1356" i="24" s="1"/>
  <c r="AD1438" i="24"/>
  <c r="AB1438" i="24" s="1"/>
  <c r="AD1881" i="24"/>
  <c r="AB1881" i="24" s="1"/>
  <c r="AD1150" i="24"/>
  <c r="AB1150" i="24" s="1"/>
  <c r="AD1909" i="24"/>
  <c r="AB1909" i="24" s="1"/>
  <c r="AD367" i="24"/>
  <c r="AB367" i="24" s="1"/>
  <c r="AD1425" i="24"/>
  <c r="AB1425" i="24" s="1"/>
  <c r="AD1538" i="24"/>
  <c r="AB1538" i="24" s="1"/>
  <c r="AD868" i="24"/>
  <c r="AB868" i="24" s="1"/>
  <c r="BR1089" i="24"/>
  <c r="BR1084" i="24"/>
  <c r="BR1076" i="24"/>
  <c r="BR1069" i="24"/>
  <c r="BR1839" i="24"/>
  <c r="BR1056" i="24"/>
  <c r="BR2472" i="24"/>
  <c r="BR1044" i="24"/>
  <c r="BR1039" i="24"/>
  <c r="BR1830" i="24"/>
  <c r="BR1827" i="24"/>
  <c r="BR1025" i="24"/>
  <c r="BR1017" i="24"/>
  <c r="BR1011" i="24"/>
  <c r="BR1817" i="24"/>
  <c r="BR1005" i="24"/>
  <c r="BR1002" i="24"/>
  <c r="BR1800" i="24"/>
  <c r="BR994" i="24"/>
  <c r="BR986" i="24"/>
  <c r="BR2469" i="24"/>
  <c r="BR980" i="24"/>
  <c r="BR977" i="24"/>
  <c r="BR1779" i="24"/>
  <c r="BR1777" i="24"/>
  <c r="BR1770" i="24"/>
  <c r="BR1099" i="24"/>
  <c r="BR2461" i="24"/>
  <c r="BR1103" i="24"/>
  <c r="BR940" i="24"/>
  <c r="BR1740" i="24"/>
  <c r="BR930" i="24"/>
  <c r="BR1734" i="24"/>
  <c r="BR1723" i="24"/>
  <c r="BR917" i="24"/>
  <c r="BR914" i="24"/>
  <c r="BR906" i="24"/>
  <c r="BR899" i="24"/>
  <c r="BR1708" i="24"/>
  <c r="BR1703" i="24"/>
  <c r="BR2456" i="24"/>
  <c r="BR881" i="24"/>
  <c r="BR1688" i="24"/>
  <c r="BR874" i="24"/>
  <c r="BR868" i="24"/>
  <c r="BR864" i="24"/>
  <c r="BR1669" i="24"/>
  <c r="BR1667" i="24"/>
  <c r="BR1663" i="24"/>
  <c r="BR846" i="24"/>
  <c r="BR843" i="24"/>
  <c r="BR2454" i="24"/>
  <c r="BR1651" i="24"/>
  <c r="BR830" i="24"/>
  <c r="BR823" i="24"/>
  <c r="BR1647" i="24"/>
  <c r="BR809" i="24"/>
  <c r="BR350" i="24"/>
  <c r="BR343" i="24"/>
  <c r="BR1330" i="24"/>
  <c r="BR1323" i="24"/>
  <c r="BR329" i="24"/>
  <c r="BR322" i="24"/>
  <c r="BR1313" i="24"/>
  <c r="BR313" i="24"/>
  <c r="BR306" i="24"/>
  <c r="BR302" i="24"/>
  <c r="BR295" i="24"/>
  <c r="BR293" i="24"/>
  <c r="BR287" i="24"/>
  <c r="BR280" i="24"/>
  <c r="BR273" i="24"/>
  <c r="BR267" i="24"/>
  <c r="BR261" i="24"/>
  <c r="BR1285" i="24"/>
  <c r="BR248" i="24"/>
  <c r="BR241" i="24"/>
  <c r="BR1276" i="24"/>
  <c r="BR1273" i="24"/>
  <c r="BR1265" i="24"/>
  <c r="BR233" i="24"/>
  <c r="BR229" i="24"/>
  <c r="BR223" i="24"/>
  <c r="BR215" i="24"/>
  <c r="BR1886" i="24"/>
  <c r="BR2111" i="24"/>
  <c r="BR205" i="24"/>
  <c r="BR198" i="24"/>
  <c r="BR1105" i="24"/>
  <c r="BR186" i="24"/>
  <c r="BR1238" i="24"/>
  <c r="BR1231" i="24"/>
  <c r="BR177" i="24"/>
  <c r="BR172" i="24"/>
  <c r="BR166" i="24"/>
  <c r="BR158" i="24"/>
  <c r="BR154" i="24"/>
  <c r="BR147" i="24"/>
  <c r="BR143" i="24"/>
  <c r="BR1205" i="24"/>
  <c r="BR131" i="24"/>
  <c r="BR124" i="24"/>
  <c r="BR1198" i="24"/>
  <c r="BR2078" i="24"/>
  <c r="BR107" i="24"/>
  <c r="BR1180" i="24"/>
  <c r="BR94" i="24"/>
  <c r="BR1174" i="24"/>
  <c r="BR1170" i="24"/>
  <c r="BR82" i="24"/>
  <c r="BR1163" i="24"/>
  <c r="BR74" i="24"/>
  <c r="BR1157" i="24"/>
  <c r="BR2069" i="24"/>
  <c r="BR1108" i="24"/>
  <c r="BR62" i="24"/>
  <c r="BR59" i="24"/>
  <c r="BR52" i="24"/>
  <c r="BR1139" i="24"/>
  <c r="BR45" i="24"/>
  <c r="BR38" i="24"/>
  <c r="BR1130" i="24"/>
  <c r="BR1127" i="24"/>
  <c r="BR27" i="24"/>
  <c r="BR1119" i="24"/>
  <c r="BR16" i="24"/>
  <c r="BR2358" i="24"/>
  <c r="BR2386" i="24"/>
  <c r="BR2274" i="24"/>
  <c r="BR1772" i="24"/>
  <c r="BR1763" i="24"/>
  <c r="BR953" i="24"/>
  <c r="BR1750" i="24"/>
  <c r="BR2512" i="24"/>
  <c r="BR943" i="24"/>
  <c r="BR2440" i="24"/>
  <c r="BR1875" i="24"/>
  <c r="BR2163" i="24"/>
  <c r="BR2107" i="24"/>
  <c r="BR2348" i="24"/>
  <c r="BR2432" i="24"/>
  <c r="BR1683" i="24"/>
  <c r="BR2270" i="24"/>
  <c r="BR1101" i="24"/>
  <c r="BR1871" i="24"/>
  <c r="BR2420" i="24"/>
  <c r="BR805" i="24"/>
  <c r="BR1635" i="24"/>
  <c r="BR798" i="24"/>
  <c r="BR1627" i="24"/>
  <c r="BR1622" i="24"/>
  <c r="BR785" i="24"/>
  <c r="BR1617" i="24"/>
  <c r="BR1614" i="24"/>
  <c r="BR771" i="24"/>
  <c r="BR1605" i="24"/>
  <c r="BR1600" i="24"/>
  <c r="BR760" i="24"/>
  <c r="BR1591" i="24"/>
  <c r="BR1588" i="24"/>
  <c r="BR1584" i="24"/>
  <c r="BR1579" i="24"/>
  <c r="BR1573" i="24"/>
  <c r="BR2032" i="24"/>
  <c r="BR2232" i="24"/>
  <c r="BR1570" i="24"/>
  <c r="BR728" i="24"/>
  <c r="BR720" i="24"/>
  <c r="BR1869" i="24"/>
  <c r="BR1566" i="24"/>
  <c r="BR1561" i="24"/>
  <c r="BR1555" i="24"/>
  <c r="BR703" i="24"/>
  <c r="BR1552" i="24"/>
  <c r="BR2335" i="24"/>
  <c r="BR1921" i="24"/>
  <c r="BR694" i="24"/>
  <c r="BR689" i="24"/>
  <c r="BR1541" i="24"/>
  <c r="BR680" i="24"/>
  <c r="BR1534" i="24"/>
  <c r="BR2261" i="24"/>
  <c r="BR674" i="24"/>
  <c r="BR671" i="24"/>
  <c r="BR2522" i="24"/>
  <c r="BR1525" i="24"/>
  <c r="BR660" i="24"/>
  <c r="BR1517" i="24"/>
  <c r="BR1510" i="24"/>
  <c r="BR2017" i="24"/>
  <c r="BR1920" i="24"/>
  <c r="BR2082" i="24"/>
  <c r="BR1499" i="24"/>
  <c r="BR1492" i="24"/>
  <c r="BR1486" i="24"/>
  <c r="BR638" i="24"/>
  <c r="BR631" i="24"/>
  <c r="BR624" i="24"/>
  <c r="BR610" i="24"/>
  <c r="BR1852" i="24"/>
  <c r="BR601" i="24"/>
  <c r="BR594" i="24"/>
  <c r="BR2265" i="24"/>
  <c r="BR2487" i="24"/>
  <c r="BR1475" i="24"/>
  <c r="BR584" i="24"/>
  <c r="BR577" i="24"/>
  <c r="BR2100" i="24"/>
  <c r="BR2288" i="24"/>
  <c r="BR2146" i="24"/>
  <c r="BR1467" i="24"/>
  <c r="BR573" i="24"/>
  <c r="BR1463" i="24"/>
  <c r="BR1459" i="24"/>
  <c r="BR558" i="24"/>
  <c r="BR555" i="24"/>
  <c r="BR552" i="24"/>
  <c r="BR1442" i="24"/>
  <c r="BR544" i="24"/>
  <c r="BR539" i="24"/>
  <c r="BR533" i="24"/>
  <c r="BR1432" i="24"/>
  <c r="BR525" i="24"/>
  <c r="BR1954" i="24"/>
  <c r="BR518" i="24"/>
  <c r="BR1426" i="24"/>
  <c r="BR1419" i="24"/>
  <c r="BR1412" i="24"/>
  <c r="BR508" i="24"/>
  <c r="BR502" i="24"/>
  <c r="BR495" i="24"/>
  <c r="BR488" i="24"/>
  <c r="BR485" i="24"/>
  <c r="BR480" i="24"/>
  <c r="BR474" i="24"/>
  <c r="BR2151" i="24"/>
  <c r="BR1396" i="24"/>
  <c r="BR1912" i="24"/>
  <c r="BR466" i="24"/>
  <c r="BR458" i="24"/>
  <c r="BR1388" i="24"/>
  <c r="BR447" i="24"/>
  <c r="BR442" i="24"/>
  <c r="BR438" i="24"/>
  <c r="BR1376" i="24"/>
  <c r="BR427" i="24"/>
  <c r="BR1891" i="24"/>
  <c r="BR1926" i="24"/>
  <c r="BR2062" i="24"/>
  <c r="BR2294" i="24"/>
  <c r="BR2175" i="24"/>
  <c r="BR2038" i="24"/>
  <c r="BR2075" i="24"/>
  <c r="BR1904" i="24"/>
  <c r="BR2376" i="24"/>
  <c r="BR1993" i="24"/>
  <c r="BR424" i="24"/>
  <c r="BR2423" i="24"/>
  <c r="BR2021" i="24"/>
  <c r="BR1864" i="24"/>
  <c r="BR1930" i="24"/>
  <c r="BR1366" i="24"/>
  <c r="BR410" i="24"/>
  <c r="BR402" i="24"/>
  <c r="BR395" i="24"/>
  <c r="BR388" i="24"/>
  <c r="BR385" i="24"/>
  <c r="BR1991" i="24"/>
  <c r="BR1916" i="24"/>
  <c r="BR384" i="24"/>
  <c r="BR378" i="24"/>
  <c r="BR1347" i="24"/>
  <c r="BR1341" i="24"/>
  <c r="BR368" i="24"/>
  <c r="BR362" i="24"/>
  <c r="BR2395" i="24"/>
  <c r="BR1885" i="24"/>
  <c r="BR2301" i="24"/>
  <c r="BR1883" i="24"/>
  <c r="BR337" i="24"/>
  <c r="BR2233" i="24"/>
  <c r="BR2092" i="24"/>
  <c r="BR2016" i="24"/>
  <c r="BR1992" i="24"/>
  <c r="BR2370" i="24"/>
  <c r="BR1287" i="24"/>
  <c r="BR2473" i="24"/>
  <c r="BR2206" i="24"/>
  <c r="BR2347" i="24"/>
  <c r="BR1234" i="24"/>
  <c r="BR1929" i="24"/>
  <c r="BR139" i="24"/>
  <c r="BR2446" i="24"/>
  <c r="BR2173" i="24"/>
  <c r="BR2142" i="24"/>
  <c r="BR2400" i="24"/>
  <c r="BR1928" i="24"/>
  <c r="BR2074" i="24"/>
  <c r="BR2372" i="24"/>
  <c r="BR2002" i="24"/>
  <c r="BR2375" i="24"/>
  <c r="BR2197" i="24"/>
  <c r="BR2055" i="24"/>
  <c r="BR1194" i="24"/>
  <c r="BR2313" i="24"/>
  <c r="BR1185" i="24"/>
  <c r="BR1183" i="24"/>
  <c r="BR2396" i="24"/>
  <c r="BR2399" i="24"/>
  <c r="BR103" i="24"/>
  <c r="BR2185" i="24"/>
  <c r="BR1847" i="24"/>
  <c r="BR1843" i="24"/>
  <c r="BR1081" i="24"/>
  <c r="BR1073" i="24"/>
  <c r="BR1067" i="24"/>
  <c r="BR1061" i="24"/>
  <c r="BR1053" i="24"/>
  <c r="BR1837" i="24"/>
  <c r="BR1043" i="24"/>
  <c r="BR1038" i="24"/>
  <c r="BR1829" i="24"/>
  <c r="BR1826" i="24"/>
  <c r="BR1022" i="24"/>
  <c r="BR1015" i="24"/>
  <c r="BR1819" i="24"/>
  <c r="BR1814" i="24"/>
  <c r="BR1810" i="24"/>
  <c r="BR1001" i="24"/>
  <c r="BR998" i="24"/>
  <c r="BR993" i="24"/>
  <c r="BR1794" i="24"/>
  <c r="BR2468" i="24"/>
  <c r="BR2466" i="24"/>
  <c r="BR976" i="24"/>
  <c r="BR974" i="24"/>
  <c r="BR1776" i="24"/>
  <c r="BR965" i="24"/>
  <c r="BR1766" i="24"/>
  <c r="BR1757" i="24"/>
  <c r="BR947" i="24"/>
  <c r="BR1753" i="24"/>
  <c r="BR937" i="24"/>
  <c r="BR2457" i="24"/>
  <c r="BR1732" i="24"/>
  <c r="BR1726" i="24"/>
  <c r="BR1719" i="24"/>
  <c r="BR1716" i="24"/>
  <c r="BR911" i="24"/>
  <c r="BR904" i="24"/>
  <c r="BR896" i="24"/>
  <c r="BR888" i="24"/>
  <c r="BR886" i="24"/>
  <c r="BR1693" i="24"/>
  <c r="BR1686" i="24"/>
  <c r="BR1680" i="24"/>
  <c r="BR1678" i="24"/>
  <c r="BR1670" i="24"/>
  <c r="BR856" i="24"/>
  <c r="BR852" i="24"/>
  <c r="BR2477" i="24"/>
  <c r="BR1659" i="24"/>
  <c r="BR841" i="24"/>
  <c r="BR1654" i="24"/>
  <c r="BR834" i="24"/>
  <c r="BR828" i="24"/>
  <c r="BR820" i="24"/>
  <c r="BR1646" i="24"/>
  <c r="BR355" i="24"/>
  <c r="BR347" i="24"/>
  <c r="BR341" i="24"/>
  <c r="BR2153" i="24"/>
  <c r="BR333" i="24"/>
  <c r="BR2449" i="24"/>
  <c r="BR319" i="24"/>
  <c r="BR315" i="24"/>
  <c r="BR311" i="24"/>
  <c r="BR304" i="24"/>
  <c r="BR299" i="24"/>
  <c r="BR1301" i="24"/>
  <c r="BR291" i="24"/>
  <c r="BR285" i="24"/>
  <c r="BR277" i="24"/>
  <c r="BR270" i="24"/>
  <c r="BR266" i="24"/>
  <c r="BR258" i="24"/>
  <c r="BR246" i="24"/>
  <c r="BR1281" i="24"/>
  <c r="BR238" i="24"/>
  <c r="BR1270" i="24"/>
  <c r="BR1262" i="24"/>
  <c r="BR232" i="24"/>
  <c r="BR226" i="24"/>
  <c r="BR220" i="24"/>
  <c r="BR1251" i="24"/>
  <c r="BR1895" i="24"/>
  <c r="BR209" i="24"/>
  <c r="BR203" i="24"/>
  <c r="BR195" i="24"/>
  <c r="BR1245" i="24"/>
  <c r="BR185" i="24"/>
  <c r="BR1909" i="24"/>
  <c r="BR1224" i="24"/>
  <c r="BR174" i="24"/>
  <c r="BR169" i="24"/>
  <c r="BR163" i="24"/>
  <c r="BR1216" i="24"/>
  <c r="BR151" i="24"/>
  <c r="BR146" i="24"/>
  <c r="BR1208" i="24"/>
  <c r="BR135" i="24"/>
  <c r="BR129" i="24"/>
  <c r="BR122" i="24"/>
  <c r="BR113" i="24"/>
  <c r="BR1191" i="24"/>
  <c r="BR102" i="24"/>
  <c r="BR97" i="24"/>
  <c r="BR91" i="24"/>
  <c r="BR89" i="24"/>
  <c r="BR84" i="24"/>
  <c r="BR1165" i="24"/>
  <c r="BR2492" i="24"/>
  <c r="BR71" i="24"/>
  <c r="BR1156" i="24"/>
  <c r="BR2533" i="24"/>
  <c r="BR2501" i="24"/>
  <c r="BR1149" i="24"/>
  <c r="BR1145" i="24"/>
  <c r="BR1143" i="24"/>
  <c r="BR1137" i="24"/>
  <c r="BR43" i="24"/>
  <c r="BR1133" i="24"/>
  <c r="BR33" i="24"/>
  <c r="BR29" i="24"/>
  <c r="BR24" i="24"/>
  <c r="BR19" i="24"/>
  <c r="BR1851" i="24"/>
  <c r="BR2345" i="24"/>
  <c r="BR990" i="24"/>
  <c r="BR2419" i="24"/>
  <c r="BR969" i="24"/>
  <c r="BR958" i="24"/>
  <c r="BR952" i="24"/>
  <c r="BR1747" i="24"/>
  <c r="BR2422" i="24"/>
  <c r="BR942" i="24"/>
  <c r="BR2322" i="24"/>
  <c r="BR1953" i="24"/>
  <c r="BR2506" i="24"/>
  <c r="BR2121" i="24"/>
  <c r="BR1923" i="24"/>
  <c r="BR2226" i="24"/>
  <c r="BR2201" i="24"/>
  <c r="BR1984" i="24"/>
  <c r="BR2064" i="24"/>
  <c r="BR1677" i="24"/>
  <c r="BR1674" i="24"/>
  <c r="BR806" i="24"/>
  <c r="BR1637" i="24"/>
  <c r="BR799" i="24"/>
  <c r="BR1629" i="24"/>
  <c r="BR793" i="24"/>
  <c r="BR782" i="24"/>
  <c r="BR777" i="24"/>
  <c r="BR1612" i="24"/>
  <c r="BR770" i="24"/>
  <c r="BR766" i="24"/>
  <c r="BR763" i="24"/>
  <c r="BR1595" i="24"/>
  <c r="BR1589" i="24"/>
  <c r="BR752" i="24"/>
  <c r="BR1581" i="24"/>
  <c r="BR1577" i="24"/>
  <c r="BR1572" i="24"/>
  <c r="BR2309" i="24"/>
  <c r="BR738" i="24"/>
  <c r="BR1569" i="24"/>
  <c r="BR725" i="24"/>
  <c r="BR717" i="24"/>
  <c r="BR2108" i="24"/>
  <c r="BR713" i="24"/>
  <c r="BR1559" i="24"/>
  <c r="BR708" i="24"/>
  <c r="BR1551" i="24"/>
  <c r="BR1549" i="24"/>
  <c r="BR2049" i="24"/>
  <c r="BR1544" i="24"/>
  <c r="BR686" i="24"/>
  <c r="BR2481" i="24"/>
  <c r="BR1965" i="24"/>
  <c r="BR2085" i="24"/>
  <c r="BR1531" i="24"/>
  <c r="BR669" i="24"/>
  <c r="BR664" i="24"/>
  <c r="BR1524" i="24"/>
  <c r="BR659" i="24"/>
  <c r="BR1514" i="24"/>
  <c r="BR2365" i="24"/>
  <c r="BR2203" i="24"/>
  <c r="BR2241" i="24"/>
  <c r="BR648" i="24"/>
  <c r="BR1504" i="24"/>
  <c r="BR1497" i="24"/>
  <c r="BR644" i="24"/>
  <c r="BR1483" i="24"/>
  <c r="BR635" i="24"/>
  <c r="BR629" i="24"/>
  <c r="BR621" i="24"/>
  <c r="BR615" i="24"/>
  <c r="BR607" i="24"/>
  <c r="BR1853" i="24"/>
  <c r="BR599" i="24"/>
  <c r="BR591" i="24"/>
  <c r="BR2052" i="24"/>
  <c r="BR2110" i="24"/>
  <c r="BR587" i="24"/>
  <c r="BR581" i="24"/>
  <c r="BR2209" i="24"/>
  <c r="BR2219" i="24"/>
  <c r="BR1468" i="24"/>
  <c r="BR2366" i="24"/>
  <c r="BR576" i="24"/>
  <c r="BR570" i="24"/>
  <c r="BR565" i="24"/>
  <c r="BR1458" i="24"/>
  <c r="BR556" i="24"/>
  <c r="BR1449" i="24"/>
  <c r="BR1444" i="24"/>
  <c r="BR1441" i="24"/>
  <c r="BR542" i="24"/>
  <c r="BR537" i="24"/>
  <c r="BR1950" i="24"/>
  <c r="BR527" i="24"/>
  <c r="BR1941" i="24"/>
  <c r="BR522" i="24"/>
  <c r="BR515" i="24"/>
  <c r="BR1423" i="24"/>
  <c r="BR1416" i="24"/>
  <c r="BR1409" i="24"/>
  <c r="BR1405" i="24"/>
  <c r="BR500" i="24"/>
  <c r="BR492" i="24"/>
  <c r="BR2334" i="24"/>
  <c r="BR482" i="24"/>
  <c r="BR1399" i="24"/>
  <c r="BR2046" i="24"/>
  <c r="BR2152" i="24"/>
  <c r="BR1392" i="24"/>
  <c r="BR470" i="24"/>
  <c r="BR462" i="24"/>
  <c r="BR455" i="24"/>
  <c r="BR450" i="24"/>
  <c r="BR445" i="24"/>
  <c r="BR439" i="24"/>
  <c r="BR435" i="24"/>
  <c r="BR1375" i="24"/>
  <c r="BR1960" i="24"/>
  <c r="BR1975" i="24"/>
  <c r="BR1937" i="24"/>
  <c r="BR2302" i="24"/>
  <c r="BR2249" i="24"/>
  <c r="BR2170" i="24"/>
  <c r="BR2248" i="24"/>
  <c r="BR1900" i="24"/>
  <c r="BR1855" i="24"/>
  <c r="BR1858" i="24"/>
  <c r="BR2167" i="24"/>
  <c r="BR420" i="24"/>
  <c r="BR2137" i="24"/>
  <c r="BR2319" i="24"/>
  <c r="BR2300" i="24"/>
  <c r="BR2125" i="24"/>
  <c r="BR414" i="24"/>
  <c r="BR406" i="24"/>
  <c r="BR398" i="24"/>
  <c r="BR391" i="24"/>
  <c r="BR1359" i="24"/>
  <c r="BR1970" i="24"/>
  <c r="BR2531" i="24"/>
  <c r="BR2517" i="24"/>
  <c r="BR381" i="24"/>
  <c r="BR1348" i="24"/>
  <c r="BR374" i="24"/>
  <c r="BR370" i="24"/>
  <c r="BR365" i="24"/>
  <c r="BR358" i="24"/>
  <c r="BR338" i="24"/>
  <c r="BR2498" i="24"/>
  <c r="BR2483" i="24"/>
  <c r="BR1967" i="24"/>
  <c r="BR325" i="24"/>
  <c r="BR2421" i="24"/>
  <c r="BR1938" i="24"/>
  <c r="BR2240" i="24"/>
  <c r="BR2218" i="24"/>
  <c r="BR2281" i="24"/>
  <c r="BR2087" i="24"/>
  <c r="BR1254" i="24"/>
  <c r="BR2381" i="24"/>
  <c r="BR2415" i="24"/>
  <c r="BR1226" i="24"/>
  <c r="BR2231" i="24"/>
  <c r="BR2123" i="24"/>
  <c r="BR2040" i="24"/>
  <c r="BR2443" i="24"/>
  <c r="BR2070" i="24"/>
  <c r="BR2393" i="24"/>
  <c r="BR2184" i="24"/>
  <c r="BR2190" i="24"/>
  <c r="BR1935" i="24"/>
  <c r="BR2056" i="24"/>
  <c r="BR1859" i="24"/>
  <c r="BR118" i="24"/>
  <c r="BR1971" i="24"/>
  <c r="BR2445" i="24"/>
  <c r="BR2259" i="24"/>
  <c r="BR2412" i="24"/>
  <c r="BR2255" i="24"/>
  <c r="BR2442" i="24"/>
  <c r="BR2276" i="24"/>
  <c r="BR2222" i="24"/>
  <c r="BR1093" i="24"/>
  <c r="BR1846" i="24"/>
  <c r="BR1085" i="24"/>
  <c r="BR1077" i="24"/>
  <c r="BR1070" i="24"/>
  <c r="BR1064" i="24"/>
  <c r="BR1057" i="24"/>
  <c r="BR1838" i="24"/>
  <c r="BR1045" i="24"/>
  <c r="BR1040" i="24"/>
  <c r="BR1035" i="24"/>
  <c r="BR1030" i="24"/>
  <c r="BR1026" i="24"/>
  <c r="BR1018" i="24"/>
  <c r="BR1012" i="24"/>
  <c r="BR1008" i="24"/>
  <c r="BR1812" i="24"/>
  <c r="BR1003" i="24"/>
  <c r="BR1801" i="24"/>
  <c r="BR995" i="24"/>
  <c r="BR987" i="24"/>
  <c r="BR1792" i="24"/>
  <c r="BR1789" i="24"/>
  <c r="BR1785" i="24"/>
  <c r="BR2465" i="24"/>
  <c r="BR2507" i="24"/>
  <c r="BR967" i="24"/>
  <c r="BR1767" i="24"/>
  <c r="BR949" i="24"/>
  <c r="BR2496" i="24"/>
  <c r="BR1742" i="24"/>
  <c r="BR1741" i="24"/>
  <c r="BR931" i="24"/>
  <c r="BR926" i="24"/>
  <c r="BR1730" i="24"/>
  <c r="BR1724" i="24"/>
  <c r="BR918" i="24"/>
  <c r="BR915" i="24"/>
  <c r="BR907" i="24"/>
  <c r="BR900" i="24"/>
  <c r="BR890" i="24"/>
  <c r="BR1704" i="24"/>
  <c r="BR1699" i="24"/>
  <c r="BR1689" i="24"/>
  <c r="BR875" i="24"/>
  <c r="BR869" i="24"/>
  <c r="BR865" i="24"/>
  <c r="BR859" i="24"/>
  <c r="BR853" i="24"/>
  <c r="BR849" i="24"/>
  <c r="BR2516" i="24"/>
  <c r="BR844" i="24"/>
  <c r="BR1655" i="24"/>
  <c r="BR1652" i="24"/>
  <c r="BR831" i="24"/>
  <c r="BR824" i="24"/>
  <c r="BR816" i="24"/>
  <c r="BR810" i="24"/>
  <c r="BR351" i="24"/>
  <c r="BR1335" i="24"/>
  <c r="BR2368" i="24"/>
  <c r="BR1324" i="24"/>
  <c r="BR330" i="24"/>
  <c r="BR2448" i="24"/>
  <c r="BR318" i="24"/>
  <c r="BR1310" i="24"/>
  <c r="BR307" i="24"/>
  <c r="BR1305" i="24"/>
  <c r="BR296" i="24"/>
  <c r="BR294" i="24"/>
  <c r="BR288" i="24"/>
  <c r="BR281" i="24"/>
  <c r="BR274" i="24"/>
  <c r="BR1291" i="24"/>
  <c r="BR262" i="24"/>
  <c r="BR1288" i="24"/>
  <c r="BR249" i="24"/>
  <c r="BR242" i="24"/>
  <c r="BR1277" i="24"/>
  <c r="BR235" i="24"/>
  <c r="BR1266" i="24"/>
  <c r="BR1259" i="24"/>
  <c r="BR230" i="24"/>
  <c r="BR216" i="24"/>
  <c r="BR1250" i="24"/>
  <c r="BR2514" i="24"/>
  <c r="BR1100" i="24"/>
  <c r="BR199" i="24"/>
  <c r="BR191" i="24"/>
  <c r="BR187" i="24"/>
  <c r="BR1239" i="24"/>
  <c r="BR181" i="24"/>
  <c r="BR1223" i="24"/>
  <c r="BR173" i="24"/>
  <c r="BR1218" i="24"/>
  <c r="BR159" i="24"/>
  <c r="BR155" i="24"/>
  <c r="BR148" i="24"/>
  <c r="BR1211" i="24"/>
  <c r="BR1206" i="24"/>
  <c r="BR132" i="24"/>
  <c r="BR125" i="24"/>
  <c r="BR1199" i="24"/>
  <c r="BR110" i="24"/>
  <c r="BR1188" i="24"/>
  <c r="BR1181" i="24"/>
  <c r="BR95" i="24"/>
  <c r="BR90" i="24"/>
  <c r="BR86" i="24"/>
  <c r="BR83" i="24"/>
  <c r="BR77" i="24"/>
  <c r="BR75" i="24"/>
  <c r="BR1158" i="24"/>
  <c r="BR2026" i="24"/>
  <c r="BR1107" i="24"/>
  <c r="BR1151" i="24"/>
  <c r="BR1146" i="24"/>
  <c r="BR53" i="24"/>
  <c r="BR1140" i="24"/>
  <c r="BR46" i="24"/>
  <c r="BR39" i="24"/>
  <c r="BR35" i="24"/>
  <c r="BR30" i="24"/>
  <c r="BR1122" i="24"/>
  <c r="BR22" i="24"/>
  <c r="BR1117" i="24"/>
  <c r="BR991" i="24"/>
  <c r="BR2398" i="24"/>
  <c r="BR1097" i="24"/>
  <c r="BR2275" i="24"/>
  <c r="BR960" i="24"/>
  <c r="BR954" i="24"/>
  <c r="BR1751" i="24"/>
  <c r="BR2510" i="24"/>
  <c r="BR2460" i="24"/>
  <c r="BR1738" i="24"/>
  <c r="BR1876" i="24"/>
  <c r="BR1720" i="24"/>
  <c r="BR1867" i="24"/>
  <c r="BR2080" i="24"/>
  <c r="BR1709" i="24"/>
  <c r="BR2065" i="24"/>
  <c r="BR2253" i="24"/>
  <c r="BR1681" i="24"/>
  <c r="BR2494" i="24"/>
  <c r="BR1892" i="24"/>
  <c r="BR1640" i="24"/>
  <c r="BR1636" i="24"/>
  <c r="BR1631" i="24"/>
  <c r="BR794" i="24"/>
  <c r="BR791" i="24"/>
  <c r="BR786" i="24"/>
  <c r="BR1618" i="24"/>
  <c r="BR1615" i="24"/>
  <c r="BR772" i="24"/>
  <c r="BR768" i="24"/>
  <c r="BR765" i="24"/>
  <c r="BR761" i="24"/>
  <c r="BR1592" i="24"/>
  <c r="BR754" i="24"/>
  <c r="BR750" i="24"/>
  <c r="BR747" i="24"/>
  <c r="BR1574" i="24"/>
  <c r="BR2418" i="24"/>
  <c r="BR2081" i="24"/>
  <c r="BR735" i="24"/>
  <c r="BR729" i="24"/>
  <c r="BR721" i="24"/>
  <c r="BR1952" i="24"/>
  <c r="BR2369" i="24"/>
  <c r="BR1562" i="24"/>
  <c r="BR1556" i="24"/>
  <c r="BR704" i="24"/>
  <c r="BR1553" i="24"/>
  <c r="BR1550" i="24"/>
  <c r="BR2066" i="24"/>
  <c r="BR695" i="24"/>
  <c r="BR690" i="24"/>
  <c r="BR683" i="24"/>
  <c r="BR1539" i="24"/>
  <c r="BR678" i="24"/>
  <c r="BR2341" i="24"/>
  <c r="BR675" i="24"/>
  <c r="BR11" i="24"/>
  <c r="BR2035" i="24"/>
  <c r="BR661" i="24"/>
  <c r="BR1521" i="24"/>
  <c r="BR656" i="24"/>
  <c r="BR1511" i="24"/>
  <c r="BR2094" i="24"/>
  <c r="BR2202" i="24"/>
  <c r="BR651" i="24"/>
  <c r="BR1872" i="24"/>
  <c r="BR1500" i="24"/>
  <c r="BR1493" i="24"/>
  <c r="BR1487" i="24"/>
  <c r="BR639" i="24"/>
  <c r="BR625" i="24"/>
  <c r="BR617" i="24"/>
  <c r="BR611" i="24"/>
  <c r="BR2054" i="24"/>
  <c r="BR602" i="24"/>
  <c r="BR595" i="24"/>
  <c r="BR2000" i="24"/>
  <c r="BR1990" i="24"/>
  <c r="BR1989" i="24"/>
  <c r="BR1473" i="24"/>
  <c r="BR578" i="24"/>
  <c r="BR2264" i="24"/>
  <c r="BR2120" i="24"/>
  <c r="BR2177" i="24"/>
  <c r="BR1919" i="24"/>
  <c r="BR574" i="24"/>
  <c r="BR567" i="24"/>
  <c r="BR563" i="24"/>
  <c r="BR1456" i="24"/>
  <c r="BR1451" i="24"/>
  <c r="BR1446" i="24"/>
  <c r="BR549" i="24"/>
  <c r="BR545" i="24"/>
  <c r="BR540" i="24"/>
  <c r="BR534" i="24"/>
  <c r="BR530" i="24"/>
  <c r="BR1429" i="24"/>
  <c r="BR1999" i="24"/>
  <c r="BR519" i="24"/>
  <c r="BR511" i="24"/>
  <c r="BR1420" i="24"/>
  <c r="BR1413" i="24"/>
  <c r="BR509" i="24"/>
  <c r="BR503" i="24"/>
  <c r="BR496" i="24"/>
  <c r="BR489" i="24"/>
  <c r="BR486" i="24"/>
  <c r="BR481" i="24"/>
  <c r="BR475" i="24"/>
  <c r="BR2133" i="24"/>
  <c r="BR1397" i="24"/>
  <c r="BR2019" i="24"/>
  <c r="BR467" i="24"/>
  <c r="BR459" i="24"/>
  <c r="BR452" i="24"/>
  <c r="BR1385" i="24"/>
  <c r="BR443" i="24"/>
  <c r="BR1378" i="24"/>
  <c r="BR432" i="24"/>
  <c r="BR428" i="24"/>
  <c r="BR2390" i="24"/>
  <c r="BR1979" i="24"/>
  <c r="BR1917" i="24"/>
  <c r="BR2117" i="24"/>
  <c r="BR1982" i="24"/>
  <c r="BR1927" i="24"/>
  <c r="BR1977" i="24"/>
  <c r="BR1898" i="24"/>
  <c r="BR1978" i="24"/>
  <c r="BR1897" i="24"/>
  <c r="BR1371" i="24"/>
  <c r="BR1370" i="24"/>
  <c r="BR2245" i="24"/>
  <c r="BR2204" i="24"/>
  <c r="BR2298" i="24"/>
  <c r="BR416" i="24"/>
  <c r="BR411" i="24"/>
  <c r="BR403" i="24"/>
  <c r="BR396" i="24"/>
  <c r="BR389" i="24"/>
  <c r="BR386" i="24"/>
  <c r="BR1936" i="24"/>
  <c r="BR2139" i="24"/>
  <c r="BR379" i="24"/>
  <c r="BR375" i="24"/>
  <c r="BR373" i="24"/>
  <c r="BR1338" i="24"/>
  <c r="BR363" i="24"/>
  <c r="BR1997" i="24"/>
  <c r="BR2138" i="24"/>
  <c r="BR2476" i="24"/>
  <c r="BR2427" i="24"/>
  <c r="BR1943" i="24"/>
  <c r="BR2234" i="24"/>
  <c r="BR2145" i="24"/>
  <c r="BR2394" i="24"/>
  <c r="BR2429" i="24"/>
  <c r="BR320" i="24"/>
  <c r="BR2490" i="24"/>
  <c r="BR2333" i="24"/>
  <c r="BR2050" i="24"/>
  <c r="BR1865" i="24"/>
  <c r="BR2417" i="24"/>
  <c r="BR2316" i="24"/>
  <c r="BR140" i="24"/>
  <c r="BR1195" i="24"/>
  <c r="BR1857" i="24"/>
  <c r="BR2343" i="24"/>
  <c r="BR2314" i="24"/>
  <c r="BR2199" i="24"/>
  <c r="BR2174" i="24"/>
  <c r="BR2402" i="24"/>
  <c r="BR2011" i="24"/>
  <c r="BR2029" i="24"/>
  <c r="BR1959" i="24"/>
  <c r="BR2037" i="24"/>
  <c r="BR116" i="24"/>
  <c r="BR2538" i="24"/>
  <c r="BR2022" i="24"/>
  <c r="BR2388" i="24"/>
  <c r="BR2413" i="24"/>
  <c r="BR2155" i="24"/>
  <c r="BR104" i="24"/>
  <c r="BR1154" i="24"/>
  <c r="BA1405" i="24"/>
  <c r="AY1405" i="24" s="1"/>
  <c r="BA508" i="24"/>
  <c r="AY508" i="24" s="1"/>
  <c r="O104" i="24"/>
  <c r="O1353" i="24"/>
  <c r="O614" i="24"/>
  <c r="O971" i="24"/>
  <c r="O1660" i="24"/>
  <c r="O1468" i="24"/>
  <c r="O320" i="24"/>
  <c r="O1198" i="24"/>
  <c r="O706" i="24"/>
  <c r="O2047" i="24"/>
  <c r="O1151" i="24"/>
  <c r="O401" i="24"/>
  <c r="O1539" i="24"/>
  <c r="O1570" i="24"/>
  <c r="O2461" i="24"/>
  <c r="O937" i="24"/>
  <c r="O1358" i="24"/>
  <c r="O1925" i="24"/>
  <c r="O495" i="24"/>
  <c r="O1956" i="24"/>
  <c r="O1602" i="24"/>
  <c r="O643" i="24"/>
  <c r="O108" i="24"/>
  <c r="O1231" i="24"/>
  <c r="O2049" i="24"/>
  <c r="O598" i="24"/>
  <c r="O699" i="24"/>
  <c r="O2113" i="24"/>
  <c r="O1100" i="24"/>
  <c r="O1377" i="24"/>
  <c r="O1816" i="24"/>
  <c r="O1960" i="24"/>
  <c r="O2033" i="24"/>
  <c r="O2249" i="24"/>
  <c r="O1133" i="24"/>
  <c r="O1462" i="24"/>
  <c r="O1798" i="24"/>
  <c r="O2193" i="24"/>
  <c r="O606" i="24"/>
  <c r="O673" i="24"/>
  <c r="O1817" i="24"/>
  <c r="O140" i="24"/>
  <c r="O1229" i="24"/>
  <c r="O387" i="24"/>
  <c r="O1367" i="24"/>
  <c r="O414" i="24"/>
  <c r="O137" i="24"/>
  <c r="O1856" i="24"/>
  <c r="O1343" i="24"/>
  <c r="O648" i="24"/>
  <c r="O533" i="24"/>
  <c r="O1941" i="24"/>
  <c r="O383" i="24"/>
  <c r="O374" i="24"/>
  <c r="O1577" i="24"/>
  <c r="O473" i="24"/>
  <c r="O1936" i="24"/>
  <c r="O1992" i="24"/>
  <c r="O2447" i="24"/>
  <c r="O2143" i="24"/>
  <c r="O2345" i="24"/>
  <c r="O381" i="24"/>
  <c r="O2316" i="24"/>
  <c r="O2435" i="24"/>
  <c r="O35" i="24"/>
  <c r="O502" i="24"/>
  <c r="BA1083" i="24"/>
  <c r="AY1083" i="24" s="1"/>
  <c r="BA1075" i="24"/>
  <c r="AY1075" i="24" s="1"/>
  <c r="BA1063" i="24"/>
  <c r="AY1063" i="24" s="1"/>
  <c r="BA1055" i="24"/>
  <c r="AY1055" i="24" s="1"/>
  <c r="BA1835" i="24"/>
  <c r="AY1835" i="24" s="1"/>
  <c r="BA985" i="24"/>
  <c r="AY985" i="24" s="1"/>
  <c r="BA982" i="24"/>
  <c r="AY982" i="24" s="1"/>
  <c r="BA1784" i="24"/>
  <c r="AY1784" i="24" s="1"/>
  <c r="BA1739" i="24"/>
  <c r="AY1739" i="24" s="1"/>
  <c r="BA1722" i="24"/>
  <c r="AY1722" i="24" s="1"/>
  <c r="BA305" i="24"/>
  <c r="AY305" i="24" s="1"/>
  <c r="BA272" i="24"/>
  <c r="AY272" i="24" s="1"/>
  <c r="BA1162" i="24"/>
  <c r="AY1162" i="24" s="1"/>
  <c r="BA2419" i="24"/>
  <c r="AY2419" i="24" s="1"/>
  <c r="BA1923" i="24"/>
  <c r="AY1923" i="24" s="1"/>
  <c r="O1230" i="24"/>
  <c r="O612" i="24"/>
  <c r="O2305" i="24"/>
  <c r="O1494" i="24"/>
  <c r="BA538" i="24"/>
  <c r="AY538" i="24" s="1"/>
  <c r="O2412" i="24"/>
  <c r="BA584" i="24"/>
  <c r="AY584" i="24" s="1"/>
  <c r="BA1979" i="24"/>
  <c r="AY1979" i="24" s="1"/>
  <c r="BA1385" i="24"/>
  <c r="AY1385" i="24" s="1"/>
  <c r="BA1556" i="24"/>
  <c r="AY1556" i="24" s="1"/>
  <c r="BA735" i="24"/>
  <c r="AY735" i="24" s="1"/>
  <c r="BA754" i="24"/>
  <c r="AY754" i="24" s="1"/>
  <c r="BA736" i="24"/>
  <c r="AY736" i="24" s="1"/>
  <c r="O1449" i="24"/>
  <c r="O1396" i="24"/>
  <c r="O2019" i="24"/>
  <c r="O2294" i="24"/>
  <c r="O2287" i="24"/>
  <c r="O2216" i="24"/>
  <c r="O2187" i="24"/>
  <c r="O2061" i="24"/>
  <c r="O236" i="24"/>
  <c r="O1268" i="24"/>
  <c r="O2381" i="24"/>
  <c r="O2091" i="24"/>
  <c r="O173" i="24"/>
  <c r="O162" i="24"/>
  <c r="O2073" i="24"/>
  <c r="O2372" i="24"/>
  <c r="O2105" i="24"/>
  <c r="O75" i="24"/>
  <c r="O39" i="24"/>
  <c r="O1132" i="24"/>
  <c r="O1811" i="24"/>
  <c r="O979" i="24"/>
  <c r="O951" i="24"/>
  <c r="O1866" i="24"/>
  <c r="O2379" i="24"/>
  <c r="O1664" i="24"/>
  <c r="O786" i="24"/>
  <c r="O670" i="24"/>
  <c r="O548" i="24"/>
  <c r="O481" i="24"/>
  <c r="O2186" i="24"/>
  <c r="O419" i="24"/>
  <c r="O120" i="24"/>
  <c r="O2005" i="24"/>
  <c r="O646" i="24"/>
  <c r="O147" i="24"/>
  <c r="O1445" i="24"/>
  <c r="O65" i="24"/>
  <c r="O1946" i="24"/>
  <c r="O1858" i="24"/>
  <c r="BA2451" i="24"/>
  <c r="AY2451" i="24" s="1"/>
  <c r="O2481" i="24"/>
  <c r="O239" i="24"/>
  <c r="O1594" i="24"/>
  <c r="O328" i="24"/>
  <c r="O1286" i="24"/>
  <c r="O2028" i="24"/>
  <c r="O61" i="24"/>
  <c r="O1706" i="24"/>
  <c r="O803" i="24"/>
  <c r="O1593" i="24"/>
  <c r="O756" i="24"/>
  <c r="O710" i="24"/>
  <c r="O561" i="24"/>
  <c r="O541" i="24"/>
  <c r="O2010" i="24"/>
  <c r="O2273" i="24"/>
  <c r="O1487" i="24"/>
  <c r="O621" i="24"/>
  <c r="O394" i="24"/>
  <c r="O557" i="24"/>
  <c r="O1805" i="24"/>
  <c r="O777" i="24"/>
  <c r="O801" i="24"/>
  <c r="O742" i="24"/>
  <c r="BA1812" i="24"/>
  <c r="AY1812" i="24" s="1"/>
  <c r="BA1070" i="24"/>
  <c r="AY1070" i="24" s="1"/>
  <c r="BA1456" i="24"/>
  <c r="AY1456" i="24" s="1"/>
  <c r="BA1872" i="24"/>
  <c r="AY1872" i="24" s="1"/>
  <c r="BA1952" i="24"/>
  <c r="AY1952" i="24" s="1"/>
  <c r="BA1574" i="24"/>
  <c r="AY1574" i="24" s="1"/>
  <c r="BA765" i="24"/>
  <c r="AY765" i="24" s="1"/>
  <c r="BA791" i="24"/>
  <c r="AY791" i="24" s="1"/>
  <c r="BA2494" i="24"/>
  <c r="AY2494" i="24" s="1"/>
  <c r="BA2169" i="24"/>
  <c r="AY2169" i="24" s="1"/>
  <c r="BA2510" i="24"/>
  <c r="AY2510" i="24" s="1"/>
  <c r="BA2398" i="24"/>
  <c r="AY2398" i="24" s="1"/>
  <c r="BA30" i="24"/>
  <c r="AY30" i="24" s="1"/>
  <c r="BA1146" i="24"/>
  <c r="AY1146" i="24" s="1"/>
  <c r="BA77" i="24"/>
  <c r="AY77" i="24" s="1"/>
  <c r="BA1188" i="24"/>
  <c r="AY1188" i="24" s="1"/>
  <c r="BA1211" i="24"/>
  <c r="AY1211" i="24" s="1"/>
  <c r="BA1223" i="24"/>
  <c r="AY1223" i="24" s="1"/>
  <c r="BA1100" i="24"/>
  <c r="AY1100" i="24" s="1"/>
  <c r="BA294" i="24"/>
  <c r="AY294" i="24" s="1"/>
  <c r="BA844" i="24"/>
  <c r="AY844" i="24" s="1"/>
  <c r="BA869" i="24"/>
  <c r="AY869" i="24" s="1"/>
  <c r="BA890" i="24"/>
  <c r="AY890" i="24" s="1"/>
  <c r="BA1730" i="24"/>
  <c r="AY1730" i="24" s="1"/>
  <c r="BA1785" i="24"/>
  <c r="AY1785" i="24" s="1"/>
  <c r="BA1003" i="24"/>
  <c r="AY1003" i="24" s="1"/>
  <c r="BA1064" i="24"/>
  <c r="AY1064" i="24" s="1"/>
  <c r="BA2305" i="24"/>
  <c r="AY2305" i="24" s="1"/>
  <c r="BA566" i="24"/>
  <c r="AY566" i="24" s="1"/>
  <c r="O1054" i="24"/>
  <c r="O795" i="24"/>
  <c r="O1909" i="24"/>
  <c r="BA1941" i="24"/>
  <c r="AY1941" i="24" s="1"/>
  <c r="BA1914" i="24"/>
  <c r="AY1914" i="24" s="1"/>
  <c r="BA2317" i="24"/>
  <c r="AY2317" i="24" s="1"/>
  <c r="BA2518" i="24"/>
  <c r="AY2518" i="24" s="1"/>
  <c r="BA1949" i="24"/>
  <c r="AY1949" i="24" s="1"/>
  <c r="BA1976" i="24"/>
  <c r="AY1976" i="24" s="1"/>
  <c r="BA2014" i="24"/>
  <c r="AY2014" i="24" s="1"/>
  <c r="BA2228" i="24"/>
  <c r="BA2215" i="24"/>
  <c r="AY2215" i="24" s="1"/>
  <c r="BA1860" i="24"/>
  <c r="AY1860" i="24" s="1"/>
  <c r="O1081" i="24"/>
  <c r="O1819" i="24"/>
  <c r="O1001" i="24"/>
  <c r="O1940" i="24"/>
  <c r="O2468" i="24"/>
  <c r="O1754" i="24"/>
  <c r="O931" i="24"/>
  <c r="O1953" i="24"/>
  <c r="O1702" i="24"/>
  <c r="O1933" i="24"/>
  <c r="O1654" i="24"/>
  <c r="O828" i="24"/>
  <c r="O1892" i="24"/>
  <c r="O1631" i="24"/>
  <c r="O794" i="24"/>
  <c r="O791" i="24"/>
  <c r="O1618" i="24"/>
  <c r="O772" i="24"/>
  <c r="O754" i="24"/>
  <c r="O750" i="24"/>
  <c r="O2418" i="24"/>
  <c r="O704" i="24"/>
  <c r="O1553" i="24"/>
  <c r="O690" i="24"/>
  <c r="O2094" i="24"/>
  <c r="O2202" i="24"/>
  <c r="O1500" i="24"/>
  <c r="O1989" i="24"/>
  <c r="O1473" i="24"/>
  <c r="O2177" i="24"/>
  <c r="O1919" i="24"/>
  <c r="O1451" i="24"/>
  <c r="O1446" i="24"/>
  <c r="O549" i="24"/>
  <c r="O530" i="24"/>
  <c r="O1420" i="24"/>
  <c r="O503" i="24"/>
  <c r="O489" i="24"/>
  <c r="O459" i="24"/>
  <c r="O2245" i="24"/>
  <c r="O2204" i="24"/>
  <c r="O411" i="24"/>
  <c r="O396" i="24"/>
  <c r="O373" i="24"/>
  <c r="O1338" i="24"/>
  <c r="O347" i="24"/>
  <c r="O2421" i="24"/>
  <c r="O2136" i="24"/>
  <c r="O1256" i="24"/>
  <c r="O212" i="24"/>
  <c r="O183" i="24"/>
  <c r="O2055" i="24"/>
  <c r="O1194" i="24"/>
  <c r="O1190" i="24"/>
  <c r="O1106" i="24"/>
  <c r="O2331" i="24"/>
  <c r="O1174" i="24"/>
  <c r="O2222" i="24"/>
  <c r="O1140" i="24"/>
  <c r="O30" i="24"/>
  <c r="AD933" i="24"/>
  <c r="AB933" i="24" s="1"/>
  <c r="AD876" i="24"/>
  <c r="AB876" i="24" s="1"/>
  <c r="AD2064" i="24"/>
  <c r="AB2064" i="24" s="1"/>
  <c r="AD1933" i="24"/>
  <c r="AB1933" i="24" s="1"/>
  <c r="AD721" i="24"/>
  <c r="AB721" i="24" s="1"/>
  <c r="AD2054" i="24"/>
  <c r="AB2054" i="24" s="1"/>
  <c r="AD1347" i="24"/>
  <c r="AB1347" i="24" s="1"/>
  <c r="AD1276" i="24"/>
  <c r="AB1276" i="24" s="1"/>
  <c r="AD236" i="24"/>
  <c r="AB236" i="24" s="1"/>
  <c r="AD1215" i="24"/>
  <c r="AB1215" i="24" s="1"/>
  <c r="AD2275" i="24"/>
  <c r="AB2275" i="24" s="1"/>
  <c r="AD1097" i="24"/>
  <c r="AB1097" i="24" s="1"/>
  <c r="AD812" i="24"/>
  <c r="AB812" i="24" s="1"/>
  <c r="AD2144" i="24"/>
  <c r="AB2144" i="24" s="1"/>
  <c r="AD1618" i="24"/>
  <c r="AB1618" i="24" s="1"/>
  <c r="AD954" i="24"/>
  <c r="AB954" i="24" s="1"/>
  <c r="AD1539" i="24"/>
  <c r="AB1539" i="24" s="1"/>
  <c r="AD2021" i="24"/>
  <c r="AB2021" i="24" s="1"/>
  <c r="AD273" i="24"/>
  <c r="AB273" i="24" s="1"/>
  <c r="AD73" i="24"/>
  <c r="AB73" i="24" s="1"/>
  <c r="AD1847" i="24"/>
  <c r="AB1847" i="24" s="1"/>
  <c r="AD1090" i="24"/>
  <c r="AB1090" i="24" s="1"/>
  <c r="AD1089" i="24"/>
  <c r="AB1089" i="24" s="1"/>
  <c r="AD1086" i="24"/>
  <c r="AB1086" i="24" s="1"/>
  <c r="AD1080" i="24"/>
  <c r="AB1080" i="24" s="1"/>
  <c r="AD1353" i="24"/>
  <c r="AB1353" i="24" s="1"/>
  <c r="AD1253" i="24"/>
  <c r="AB1253" i="24" s="1"/>
  <c r="AD1207" i="24"/>
  <c r="AB1207" i="24" s="1"/>
  <c r="AD2265" i="24"/>
  <c r="AB2265" i="24" s="1"/>
  <c r="AD173" i="24"/>
  <c r="AB173" i="24" s="1"/>
  <c r="AD805" i="24"/>
  <c r="AB805" i="24" s="1"/>
  <c r="AD752" i="24"/>
  <c r="AB752" i="24" s="1"/>
  <c r="AD300" i="24"/>
  <c r="AB300" i="24" s="1"/>
  <c r="AD1058" i="24"/>
  <c r="AB1058" i="24" s="1"/>
  <c r="AD1046" i="24"/>
  <c r="AB1046" i="24" s="1"/>
  <c r="AD1831" i="24"/>
  <c r="AB1831" i="24" s="1"/>
  <c r="AD1019" i="24"/>
  <c r="AB1019" i="24" s="1"/>
  <c r="AD996" i="24"/>
  <c r="AB996" i="24" s="1"/>
  <c r="AD2358" i="24"/>
  <c r="AB2358" i="24" s="1"/>
  <c r="AD2470" i="24"/>
  <c r="AB2470" i="24" s="1"/>
  <c r="AD1780" i="24"/>
  <c r="AB1780" i="24" s="1"/>
  <c r="AD974" i="24"/>
  <c r="AB974" i="24" s="1"/>
  <c r="AD2464" i="24"/>
  <c r="AB2464" i="24" s="1"/>
  <c r="AD956" i="24"/>
  <c r="AB956" i="24" s="1"/>
  <c r="AD2292" i="24"/>
  <c r="AB2292" i="24" s="1"/>
  <c r="AD917" i="24"/>
  <c r="AB917" i="24" s="1"/>
  <c r="AD1712" i="24"/>
  <c r="AB1712" i="24" s="1"/>
  <c r="AD910" i="24"/>
  <c r="AB910" i="24" s="1"/>
  <c r="AD1961" i="24"/>
  <c r="AB1961" i="24" s="1"/>
  <c r="AD2243" i="24"/>
  <c r="AB2243" i="24" s="1"/>
  <c r="AD887" i="24"/>
  <c r="AB887" i="24" s="1"/>
  <c r="AD882" i="24"/>
  <c r="AB882" i="24" s="1"/>
  <c r="AD1984" i="24"/>
  <c r="AB1984" i="24" s="1"/>
  <c r="AD1682" i="24"/>
  <c r="AB1682" i="24" s="1"/>
  <c r="AD861" i="24"/>
  <c r="AB861" i="24" s="1"/>
  <c r="AD1654" i="24"/>
  <c r="AB1654" i="24" s="1"/>
  <c r="AD1646" i="24"/>
  <c r="AB1646" i="24" s="1"/>
  <c r="AD757" i="24"/>
  <c r="AB757" i="24" s="1"/>
  <c r="AD1569" i="24"/>
  <c r="AB1569" i="24" s="1"/>
  <c r="AD2191" i="24"/>
  <c r="AB2191" i="24" s="1"/>
  <c r="AD1475" i="24"/>
  <c r="AB1475" i="24" s="1"/>
  <c r="AD577" i="24"/>
  <c r="AB577" i="24" s="1"/>
  <c r="AD574" i="24"/>
  <c r="AB574" i="24" s="1"/>
  <c r="AD1463" i="24"/>
  <c r="AB1463" i="24" s="1"/>
  <c r="AD525" i="24"/>
  <c r="AB525" i="24" s="1"/>
  <c r="AD1401" i="24"/>
  <c r="AB1401" i="24" s="1"/>
  <c r="AD1392" i="24"/>
  <c r="AB1392" i="24" s="1"/>
  <c r="AD472" i="24"/>
  <c r="AB472" i="24" s="1"/>
  <c r="AD466" i="24"/>
  <c r="AB466" i="24" s="1"/>
  <c r="AD1263" i="24"/>
  <c r="AB1263" i="24" s="1"/>
  <c r="AD1211" i="24"/>
  <c r="AB1211" i="24" s="1"/>
  <c r="AD2388" i="24"/>
  <c r="AB2388" i="24" s="1"/>
  <c r="AD1137" i="24"/>
  <c r="AB1137" i="24" s="1"/>
  <c r="AD624" i="24"/>
  <c r="AB624" i="24" s="1"/>
  <c r="AD1389" i="24"/>
  <c r="AB1389" i="24" s="1"/>
  <c r="AD21" i="24"/>
  <c r="AB21" i="24" s="1"/>
  <c r="AD1450" i="24"/>
  <c r="AB1450" i="24" s="1"/>
  <c r="AD553" i="24"/>
  <c r="AB553" i="24" s="1"/>
  <c r="AD1309" i="24"/>
  <c r="AB1309" i="24" s="1"/>
  <c r="AD29" i="24"/>
  <c r="AB29" i="24" s="1"/>
  <c r="AD1553" i="24"/>
  <c r="AB1553" i="24" s="1"/>
  <c r="AD668" i="24"/>
  <c r="AB668" i="24" s="1"/>
  <c r="AD2522" i="24"/>
  <c r="AB2522" i="24" s="1"/>
  <c r="AD606" i="24"/>
  <c r="AB606" i="24" s="1"/>
  <c r="AD1937" i="24"/>
  <c r="AB1937" i="24" s="1"/>
  <c r="AD1917" i="24"/>
  <c r="AB1917" i="24" s="1"/>
  <c r="AD204" i="24"/>
  <c r="AD1202" i="24"/>
  <c r="AB1202" i="24" s="1"/>
  <c r="BS2541" i="24"/>
  <c r="C9" i="28" s="1"/>
  <c r="D9" i="28" s="1"/>
  <c r="BR1109" i="24"/>
  <c r="BU2541" i="24"/>
  <c r="C11" i="28" s="1"/>
  <c r="D11" i="28" s="1"/>
  <c r="BR1110" i="24"/>
  <c r="O1378" i="24"/>
  <c r="O2443" i="24"/>
  <c r="O2374" i="24"/>
  <c r="O1152" i="24"/>
  <c r="O575" i="24"/>
  <c r="O602" i="24"/>
  <c r="O778" i="24"/>
  <c r="O765" i="24"/>
  <c r="O1582" i="24"/>
  <c r="O1927" i="24"/>
  <c r="O639" i="24"/>
  <c r="O474" i="24"/>
  <c r="O2318" i="24"/>
  <c r="O82" i="24"/>
  <c r="O516" i="24"/>
  <c r="O2513" i="24"/>
  <c r="O735" i="24"/>
  <c r="O635" i="24"/>
  <c r="O629" i="24"/>
  <c r="O1226" i="24"/>
  <c r="O1562" i="24"/>
  <c r="O63" i="24"/>
  <c r="O993" i="24"/>
  <c r="O452" i="24"/>
  <c r="O2153" i="24"/>
  <c r="O2150" i="24"/>
  <c r="O683" i="24"/>
  <c r="O665" i="24"/>
  <c r="O1115" i="24"/>
  <c r="O468" i="24"/>
  <c r="O2283" i="24"/>
  <c r="O1089" i="24"/>
  <c r="O1872" i="24"/>
  <c r="O1279" i="24"/>
  <c r="O976" i="24"/>
  <c r="O2415" i="24"/>
  <c r="O2086" i="24"/>
  <c r="O903" i="24"/>
  <c r="O2370" i="24"/>
  <c r="O870" i="24"/>
  <c r="O1118" i="24"/>
  <c r="O1326" i="24"/>
  <c r="O99" i="24"/>
  <c r="O1149" i="24"/>
  <c r="O949" i="24"/>
  <c r="O221" i="24"/>
  <c r="O131" i="24"/>
  <c r="O1087" i="24"/>
  <c r="O1076" i="24"/>
  <c r="O1059" i="24"/>
  <c r="O1055" i="24"/>
  <c r="O1834" i="24"/>
  <c r="O1037" i="24"/>
  <c r="O1031" i="24"/>
  <c r="O1676" i="24"/>
  <c r="O2173" i="24"/>
  <c r="O2043" i="24"/>
  <c r="O862" i="24"/>
  <c r="O854" i="24"/>
  <c r="O106" i="24"/>
  <c r="O574" i="24"/>
  <c r="O208" i="24"/>
  <c r="O2446" i="24"/>
  <c r="O1376" i="24"/>
  <c r="O1907" i="24"/>
  <c r="O540" i="24"/>
  <c r="O2312" i="24"/>
  <c r="O1095" i="24"/>
  <c r="O1493" i="24"/>
  <c r="O443" i="24"/>
  <c r="BA1774" i="24"/>
  <c r="AY1774" i="24" s="1"/>
  <c r="BA2519" i="24"/>
  <c r="AY2519" i="24" s="1"/>
  <c r="O94" i="24"/>
  <c r="O281" i="24"/>
  <c r="O2404" i="24"/>
  <c r="O1322" i="24"/>
  <c r="O237" i="24"/>
  <c r="O68" i="24"/>
  <c r="O314" i="24"/>
  <c r="O2135" i="24"/>
  <c r="O1110" i="24"/>
  <c r="O1636" i="24"/>
  <c r="O776" i="24"/>
  <c r="O1814" i="24"/>
  <c r="O1979" i="24"/>
  <c r="O729" i="24"/>
  <c r="BR1114" i="24"/>
  <c r="BT2541" i="24"/>
  <c r="C10" i="28" s="1"/>
  <c r="D10" i="28" s="1"/>
  <c r="O296" i="24"/>
  <c r="O876" i="24"/>
  <c r="O678" i="24"/>
  <c r="O619" i="24"/>
  <c r="O2334" i="24"/>
  <c r="O1564" i="24"/>
  <c r="O455" i="24"/>
  <c r="O661" i="24"/>
  <c r="O1511" i="24"/>
  <c r="O45" i="24"/>
  <c r="O1990" i="24"/>
  <c r="O578" i="24"/>
  <c r="O650" i="24"/>
  <c r="O509" i="24"/>
  <c r="O366" i="24"/>
  <c r="O1243" i="24"/>
  <c r="O2016" i="24"/>
  <c r="O1794" i="24"/>
  <c r="O842" i="24"/>
  <c r="O1278" i="24"/>
  <c r="O974" i="24"/>
  <c r="O1107" i="24"/>
  <c r="O1413" i="24"/>
  <c r="O2278" i="24"/>
  <c r="O77" i="24"/>
  <c r="O157" i="24"/>
  <c r="O1744" i="24"/>
  <c r="O264" i="24"/>
  <c r="O256" i="24"/>
  <c r="O2024" i="24"/>
  <c r="O1966" i="24"/>
  <c r="O1325" i="24"/>
  <c r="O69" i="24"/>
  <c r="O312" i="24"/>
  <c r="O355" i="24"/>
  <c r="O1148" i="24"/>
  <c r="O958" i="24"/>
  <c r="O2088" i="24"/>
  <c r="O820" i="24"/>
  <c r="O2258" i="24"/>
  <c r="O26" i="24"/>
  <c r="O1923" i="24"/>
  <c r="O1082" i="24"/>
  <c r="O1675" i="24"/>
  <c r="O2074" i="24"/>
  <c r="O861" i="24"/>
  <c r="O1529" i="24"/>
  <c r="O207" i="24"/>
  <c r="O596" i="24"/>
  <c r="O115" i="24"/>
  <c r="O1550" i="24"/>
  <c r="O616" i="24"/>
  <c r="O2532" i="24"/>
  <c r="O774" i="24"/>
  <c r="O761" i="24"/>
  <c r="O1578" i="24"/>
  <c r="O567" i="24"/>
  <c r="O1003" i="24"/>
  <c r="O998" i="24"/>
  <c r="O2013" i="24"/>
  <c r="O1298" i="24"/>
  <c r="O2369" i="24"/>
  <c r="O1571" i="24"/>
  <c r="O420" i="24"/>
  <c r="O1479" i="24"/>
  <c r="O288" i="24"/>
  <c r="O268" i="24"/>
  <c r="O2213" i="24"/>
  <c r="O669" i="24"/>
  <c r="O1682" i="24"/>
  <c r="O708" i="24"/>
  <c r="O2085" i="24"/>
  <c r="O910" i="24"/>
  <c r="O721" i="24"/>
  <c r="O213" i="24"/>
  <c r="O2475" i="24"/>
  <c r="O1227" i="24"/>
  <c r="O143" i="24"/>
  <c r="O2151" i="24"/>
  <c r="O318" i="24"/>
  <c r="O675" i="24"/>
  <c r="O526" i="24"/>
  <c r="O2423" i="24"/>
  <c r="O2165" i="24"/>
  <c r="O363" i="24"/>
  <c r="O1781" i="24"/>
  <c r="O1163" i="24"/>
  <c r="O1743" i="24"/>
  <c r="O1731" i="24"/>
  <c r="O1968" i="24"/>
  <c r="O1910" i="24"/>
  <c r="O2212" i="24"/>
  <c r="O1117" i="24"/>
  <c r="O1903" i="24"/>
  <c r="O1847" i="24"/>
  <c r="O918" i="24"/>
  <c r="O303" i="24"/>
  <c r="O2034" i="24"/>
  <c r="O2506" i="24"/>
  <c r="O1147" i="24"/>
  <c r="O55" i="24"/>
  <c r="O51" i="24"/>
  <c r="O957" i="24"/>
  <c r="O181" i="24"/>
  <c r="O926" i="24"/>
  <c r="O111" i="24"/>
  <c r="O2400" i="24"/>
  <c r="O2011" i="24"/>
  <c r="O2375" i="24"/>
  <c r="O11" i="24"/>
  <c r="O2035" i="24"/>
  <c r="O1196" i="24"/>
  <c r="O1276" i="24"/>
  <c r="O1997" i="24"/>
  <c r="O2355" i="24"/>
  <c r="O1721" i="24"/>
  <c r="O2008" i="24"/>
  <c r="O1759" i="24"/>
  <c r="O2387" i="24"/>
  <c r="O625" i="24"/>
  <c r="O618" i="24"/>
  <c r="O897" i="24"/>
  <c r="O685" i="24"/>
  <c r="O1672" i="24"/>
  <c r="O2023" i="24"/>
  <c r="O1952" i="24"/>
  <c r="O486" i="24"/>
  <c r="O591" i="24"/>
  <c r="O244" i="24"/>
  <c r="O1789" i="24"/>
  <c r="O841" i="24"/>
  <c r="O1787" i="24"/>
  <c r="O1784" i="24"/>
  <c r="O1104" i="24"/>
  <c r="O830" i="24"/>
  <c r="O890" i="24"/>
  <c r="O1949" i="24"/>
  <c r="O145" i="24"/>
  <c r="O1741" i="24"/>
  <c r="O907" i="24"/>
  <c r="O1727" i="24"/>
  <c r="O896" i="24"/>
  <c r="O1251" i="24"/>
  <c r="O511" i="24"/>
  <c r="O105" i="24"/>
  <c r="O730" i="24"/>
  <c r="O677" i="24"/>
  <c r="O386" i="24"/>
  <c r="O1173" i="24"/>
  <c r="O1237" i="24"/>
  <c r="O112" i="24"/>
  <c r="O294" i="24"/>
  <c r="O266" i="24"/>
  <c r="O151" i="24"/>
  <c r="O2056" i="24"/>
  <c r="O1667" i="24"/>
  <c r="O583" i="24"/>
  <c r="O23" i="24"/>
  <c r="O2092" i="24"/>
  <c r="O13" i="24"/>
  <c r="O2298" i="24"/>
  <c r="O2066" i="24"/>
  <c r="O2328" i="24"/>
  <c r="O1640" i="24"/>
  <c r="O781" i="24"/>
  <c r="O752" i="24"/>
  <c r="O1748" i="24"/>
  <c r="O563" i="24"/>
  <c r="O1263" i="24"/>
  <c r="O2536" i="24"/>
  <c r="O225" i="24"/>
  <c r="O223" i="24"/>
  <c r="O219" i="24"/>
  <c r="O816" i="24"/>
  <c r="O340" i="24"/>
  <c r="O2022" i="24"/>
  <c r="O1129" i="24"/>
  <c r="O31" i="24"/>
  <c r="O1125" i="24"/>
  <c r="O28" i="24"/>
  <c r="O25" i="24"/>
  <c r="O2290" i="24"/>
  <c r="O2242" i="24"/>
  <c r="O2201" i="24"/>
  <c r="O2065" i="24"/>
  <c r="O1984" i="24"/>
  <c r="O2253" i="24"/>
  <c r="O2064" i="24"/>
  <c r="O44" i="24"/>
  <c r="O1134" i="24"/>
  <c r="O133" i="24"/>
  <c r="O2281" i="24"/>
  <c r="O2299" i="24"/>
  <c r="O2348" i="24"/>
  <c r="O2432" i="24"/>
  <c r="O1843" i="24"/>
  <c r="O1085" i="24"/>
  <c r="O1077" i="24"/>
  <c r="O1074" i="24"/>
  <c r="O1067" i="24"/>
  <c r="O1064" i="24"/>
  <c r="O1061" i="24"/>
  <c r="O1057" i="24"/>
  <c r="O1053" i="24"/>
  <c r="O1838" i="24"/>
  <c r="O1837" i="24"/>
  <c r="O1045" i="24"/>
  <c r="O1043" i="24"/>
  <c r="O1040" i="24"/>
  <c r="O1038" i="24"/>
  <c r="O1035" i="24"/>
  <c r="O1829" i="24"/>
  <c r="O1030" i="24"/>
  <c r="O1028" i="24"/>
  <c r="O1823" i="24"/>
  <c r="O1820" i="24"/>
  <c r="O1246" i="24"/>
  <c r="O1893" i="24"/>
  <c r="O1736" i="24"/>
  <c r="O1733" i="24"/>
  <c r="O107" i="24"/>
  <c r="O1178" i="24"/>
  <c r="O93" i="24"/>
  <c r="O90" i="24"/>
  <c r="O1172" i="24"/>
  <c r="O88" i="24"/>
  <c r="O1170" i="24"/>
  <c r="O1168" i="24"/>
  <c r="O929" i="24"/>
  <c r="O961" i="24"/>
  <c r="O126" i="24"/>
  <c r="O2485" i="24"/>
  <c r="O1192" i="24"/>
  <c r="O290" i="24"/>
  <c r="O287" i="24"/>
  <c r="O284" i="24"/>
  <c r="O280" i="24"/>
  <c r="O274" i="24"/>
  <c r="O270" i="24"/>
  <c r="O150" i="24"/>
  <c r="O2140" i="24"/>
  <c r="O2198" i="24"/>
  <c r="O2130" i="24"/>
  <c r="O1994" i="24"/>
  <c r="O2072" i="24"/>
  <c r="O2436" i="24"/>
  <c r="O1981" i="24"/>
  <c r="O2015" i="24"/>
  <c r="O2141" i="24"/>
  <c r="O2373" i="24"/>
  <c r="O2039" i="24"/>
  <c r="O2296" i="24"/>
  <c r="O2118" i="24"/>
  <c r="O2238" i="24"/>
  <c r="O2171" i="24"/>
  <c r="O1859" i="24"/>
  <c r="O2197" i="24"/>
  <c r="O2368" i="24"/>
  <c r="O170" i="24"/>
  <c r="O167" i="24"/>
  <c r="O2208" i="24"/>
  <c r="O141" i="24"/>
  <c r="O1671" i="24"/>
  <c r="O860" i="24"/>
  <c r="O857" i="24"/>
  <c r="O1665" i="24"/>
  <c r="O235" i="24"/>
  <c r="O2448" i="24"/>
  <c r="O48" i="24"/>
  <c r="O668" i="24"/>
  <c r="O588" i="24"/>
  <c r="O1274" i="24"/>
  <c r="O47" i="24"/>
  <c r="O570" i="24"/>
  <c r="O1880" i="24"/>
  <c r="O1260" i="24"/>
  <c r="O508" i="24"/>
  <c r="O298" i="24"/>
  <c r="O1889" i="24"/>
  <c r="O609" i="24"/>
  <c r="O1970" i="24"/>
  <c r="O370" i="24"/>
  <c r="O2271" i="24"/>
  <c r="O2399" i="24"/>
  <c r="O1974" i="24"/>
  <c r="O1894" i="24"/>
  <c r="O437" i="24"/>
  <c r="O922" i="24"/>
  <c r="O768" i="24"/>
  <c r="O1370" i="24"/>
  <c r="O686" i="24"/>
  <c r="O164" i="24"/>
  <c r="O2117" i="24"/>
  <c r="O1982" i="24"/>
  <c r="O2279" i="24"/>
  <c r="O911" i="24"/>
  <c r="O1546" i="24"/>
  <c r="O1157" i="24"/>
  <c r="O1977" i="24"/>
  <c r="O428" i="24"/>
  <c r="O389" i="24"/>
  <c r="O1906" i="24"/>
  <c r="O595" i="24"/>
  <c r="O586" i="24"/>
  <c r="O2477" i="24"/>
  <c r="O599" i="24"/>
  <c r="O382" i="24"/>
  <c r="BA1286" i="24"/>
  <c r="AY1286" i="24" s="1"/>
  <c r="BA421" i="24"/>
  <c r="AY421" i="24" s="1"/>
  <c r="BA429" i="24"/>
  <c r="AY429" i="24" s="1"/>
  <c r="BA463" i="24"/>
  <c r="BA1950" i="24"/>
  <c r="AY1950" i="24" s="1"/>
  <c r="BA556" i="24"/>
  <c r="BA1468" i="24"/>
  <c r="AY1468" i="24" s="1"/>
  <c r="BA2052" i="24"/>
  <c r="AY2052" i="24" s="1"/>
  <c r="BA621" i="24"/>
  <c r="AY621" i="24" s="1"/>
  <c r="AD947" i="24"/>
  <c r="AD969" i="24"/>
  <c r="AB969" i="24" s="1"/>
  <c r="BA2138" i="24"/>
  <c r="AY2138" i="24" s="1"/>
  <c r="BA659" i="24"/>
  <c r="AY659" i="24" s="1"/>
  <c r="BA2108" i="24"/>
  <c r="AY2108" i="24" s="1"/>
  <c r="BA918" i="24"/>
  <c r="AY918" i="24" s="1"/>
  <c r="BA1838" i="24"/>
  <c r="AY1838" i="24" s="1"/>
  <c r="BA1438" i="24"/>
  <c r="AY1438" i="24" s="1"/>
  <c r="BA1974" i="24"/>
  <c r="AY1974" i="24" s="1"/>
  <c r="BA2212" i="24"/>
  <c r="AY2212" i="24" s="1"/>
  <c r="BA2036" i="24"/>
  <c r="AY2036" i="24" s="1"/>
  <c r="BA1924" i="24"/>
  <c r="AY1924" i="24" s="1"/>
  <c r="BA2187" i="24"/>
  <c r="AY2187" i="24" s="1"/>
  <c r="BA1393" i="24"/>
  <c r="AY1393" i="24" s="1"/>
  <c r="BA635" i="24"/>
  <c r="AY635" i="24" s="1"/>
  <c r="BA2481" i="24"/>
  <c r="BA15" i="24"/>
  <c r="AY15" i="24" s="1"/>
  <c r="BA1319" i="24"/>
  <c r="AY1319" i="24" s="1"/>
  <c r="BA1910" i="24"/>
  <c r="AY1910" i="24" s="1"/>
  <c r="BA1984" i="24"/>
  <c r="AY1984" i="24" s="1"/>
  <c r="BA958" i="24"/>
  <c r="AY958" i="24" s="1"/>
  <c r="AD2508" i="24"/>
  <c r="AB2508" i="24" s="1"/>
  <c r="AD1435" i="24"/>
  <c r="AB1435" i="24" s="1"/>
  <c r="AD1889" i="24"/>
  <c r="AB1889" i="24" s="1"/>
  <c r="BA592" i="24"/>
  <c r="AY592" i="24" s="1"/>
  <c r="AD1584" i="24"/>
  <c r="AB1584" i="24" s="1"/>
  <c r="AD771" i="24"/>
  <c r="AB771" i="24" s="1"/>
  <c r="AD798" i="24"/>
  <c r="AB798" i="24" s="1"/>
  <c r="AD827" i="24"/>
  <c r="AB827" i="24" s="1"/>
  <c r="AD1664" i="24"/>
  <c r="AB1664" i="24" s="1"/>
  <c r="AD875" i="24"/>
  <c r="AB875" i="24" s="1"/>
  <c r="AD1697" i="24"/>
  <c r="AB1697" i="24" s="1"/>
  <c r="AD894" i="24"/>
  <c r="AB894" i="24" s="1"/>
  <c r="AD1726" i="24"/>
  <c r="AD936" i="24"/>
  <c r="AB936" i="24" s="1"/>
  <c r="AD1757" i="24"/>
  <c r="AB1757" i="24" s="1"/>
  <c r="AD2419" i="24"/>
  <c r="AB2419" i="24" s="1"/>
  <c r="AD1793" i="24"/>
  <c r="AB1793" i="24" s="1"/>
  <c r="AD1809" i="24"/>
  <c r="AB1809" i="24" s="1"/>
  <c r="AD1032" i="24"/>
  <c r="AB1032" i="24" s="1"/>
  <c r="AD1066" i="24"/>
  <c r="AB1066" i="24" s="1"/>
  <c r="AD2015" i="24"/>
  <c r="AB2015" i="24" s="1"/>
  <c r="BA2090" i="24"/>
  <c r="AY2090" i="24" s="1"/>
  <c r="BA1908" i="24"/>
  <c r="BA1968" i="24"/>
  <c r="AY1968" i="24" s="1"/>
  <c r="BA392" i="24"/>
  <c r="AY392" i="24" s="1"/>
  <c r="BA1972" i="24"/>
  <c r="AY1972" i="24" s="1"/>
  <c r="BA2009" i="24"/>
  <c r="AY2009" i="24" s="1"/>
  <c r="BA451" i="24"/>
  <c r="AY451" i="24" s="1"/>
  <c r="BA587" i="24"/>
  <c r="AY587" i="24" s="1"/>
  <c r="BA2365" i="24"/>
  <c r="AY2365" i="24" s="1"/>
  <c r="BA1137" i="24"/>
  <c r="BA1245" i="24"/>
  <c r="AY1245" i="24" s="1"/>
  <c r="BA1015" i="24"/>
  <c r="AY1015" i="24" s="1"/>
  <c r="AD658" i="24"/>
  <c r="AB658" i="24" s="1"/>
  <c r="BA679" i="24"/>
  <c r="BA1090" i="24"/>
  <c r="AY1090" i="24" s="1"/>
  <c r="O1719" i="24"/>
  <c r="O1749" i="24"/>
  <c r="BA2145" i="24"/>
  <c r="BA403" i="24"/>
  <c r="AY403" i="24" s="1"/>
  <c r="BA1927" i="24"/>
  <c r="BA428" i="24"/>
  <c r="AY428" i="24" s="1"/>
  <c r="BA2177" i="24"/>
  <c r="BA1500" i="24"/>
  <c r="AY1500" i="24" s="1"/>
  <c r="BA656" i="24"/>
  <c r="AY656" i="24" s="1"/>
  <c r="BA2341" i="24"/>
  <c r="BA2418" i="24"/>
  <c r="AY2418" i="24" s="1"/>
  <c r="BA761" i="24"/>
  <c r="AY761" i="24" s="1"/>
  <c r="BA786" i="24"/>
  <c r="AY786" i="24" s="1"/>
  <c r="BA53" i="24"/>
  <c r="AY53" i="24" s="1"/>
  <c r="BA199" i="24"/>
  <c r="AY199" i="24" s="1"/>
  <c r="BA230" i="24"/>
  <c r="AY230" i="24" s="1"/>
  <c r="BA1704" i="24"/>
  <c r="AY1704" i="24" s="1"/>
  <c r="BA1724" i="24"/>
  <c r="AD34" i="24"/>
  <c r="AB34" i="24" s="1"/>
  <c r="AD1221" i="24"/>
  <c r="AB1221" i="24" s="1"/>
  <c r="AD1116" i="24"/>
  <c r="AB1116" i="24" s="1"/>
  <c r="AD1278" i="24"/>
  <c r="AB1278" i="24" s="1"/>
  <c r="BA2182" i="24"/>
  <c r="AY2182" i="24" s="1"/>
  <c r="BA1364" i="24"/>
  <c r="AY1364" i="24" s="1"/>
  <c r="BA2119" i="24"/>
  <c r="AY2119" i="24" s="1"/>
  <c r="BA2131" i="24"/>
  <c r="BA471" i="24"/>
  <c r="AY471" i="24" s="1"/>
  <c r="BA1524" i="24"/>
  <c r="AY1524" i="24" s="1"/>
  <c r="BA1577" i="24"/>
  <c r="AY1577" i="24" s="1"/>
  <c r="BA2121" i="24"/>
  <c r="AY2121" i="24" s="1"/>
  <c r="BA2449" i="24"/>
  <c r="AY2449" i="24" s="1"/>
  <c r="BA1757" i="24"/>
  <c r="AY1757" i="24" s="1"/>
  <c r="BA1810" i="24"/>
  <c r="AY1810" i="24" s="1"/>
  <c r="BA1829" i="24"/>
  <c r="AY1829" i="24" s="1"/>
  <c r="AD1167" i="24"/>
  <c r="AB1167" i="24" s="1"/>
  <c r="O1758" i="24"/>
  <c r="O1878" i="24"/>
  <c r="BA2155" i="24"/>
  <c r="BA2316" i="24"/>
  <c r="AY2316" i="24" s="1"/>
  <c r="BA373" i="24"/>
  <c r="AY373" i="24" s="1"/>
  <c r="BA1978" i="24"/>
  <c r="AY1978" i="24" s="1"/>
  <c r="BA1397" i="24"/>
  <c r="AY1397" i="24" s="1"/>
  <c r="BA545" i="24"/>
  <c r="AY545" i="24" s="1"/>
  <c r="BA639" i="24"/>
  <c r="AY639" i="24" s="1"/>
  <c r="BA2035" i="24"/>
  <c r="AY2035" i="24" s="1"/>
  <c r="BA704" i="24"/>
  <c r="AY704" i="24" s="1"/>
  <c r="BA750" i="24"/>
  <c r="AY750" i="24" s="1"/>
  <c r="BA772" i="24"/>
  <c r="AY772" i="24" s="1"/>
  <c r="BA1008" i="24"/>
  <c r="AY1008" i="24" s="1"/>
  <c r="BA1040" i="24"/>
  <c r="AY1040" i="24" s="1"/>
  <c r="O1006" i="24"/>
  <c r="O1802" i="24"/>
  <c r="O1720" i="24"/>
  <c r="O893" i="24"/>
  <c r="O1573" i="24"/>
  <c r="O2232" i="24"/>
  <c r="O1555" i="24"/>
  <c r="O1772" i="24"/>
  <c r="BA965" i="24"/>
  <c r="AY965" i="24" s="1"/>
  <c r="BA1819" i="24"/>
  <c r="AY1819" i="24" s="1"/>
  <c r="BA1043" i="24"/>
  <c r="AY1043" i="24" s="1"/>
  <c r="BA2189" i="24"/>
  <c r="AY2189" i="24" s="1"/>
  <c r="BA1449" i="24"/>
  <c r="BA1514" i="24"/>
  <c r="AY1514" i="24" s="1"/>
  <c r="BA713" i="24"/>
  <c r="AY713" i="24" s="1"/>
  <c r="BA886" i="24"/>
  <c r="AY886" i="24" s="1"/>
  <c r="BA998" i="24"/>
  <c r="AY998" i="24" s="1"/>
  <c r="BA1053" i="24"/>
  <c r="AY1053" i="24" s="1"/>
  <c r="BA2079" i="24"/>
  <c r="AY2079" i="24" s="1"/>
  <c r="BA2227" i="24"/>
  <c r="AY2227" i="24" s="1"/>
  <c r="BA1411" i="24"/>
  <c r="AY1411" i="24" s="1"/>
  <c r="BA2033" i="24"/>
  <c r="AY2033" i="24" s="1"/>
  <c r="BA2008" i="24"/>
  <c r="AY2008" i="24" s="1"/>
  <c r="BA1986" i="24"/>
  <c r="AY1986" i="24" s="1"/>
  <c r="BA228" i="24"/>
  <c r="AY228" i="24" s="1"/>
  <c r="AD1715" i="24"/>
  <c r="AB1715" i="24" s="1"/>
  <c r="BA1683" i="24"/>
  <c r="AY1683" i="24" s="1"/>
  <c r="BA379" i="24"/>
  <c r="AY379" i="24" s="1"/>
  <c r="BA1977" i="24"/>
  <c r="AY1977" i="24" s="1"/>
  <c r="BA475" i="24"/>
  <c r="AY475" i="24" s="1"/>
  <c r="BA1446" i="24"/>
  <c r="AY1446" i="24" s="1"/>
  <c r="BA611" i="24"/>
  <c r="AY611" i="24" s="1"/>
  <c r="BA1493" i="24"/>
  <c r="AY1493" i="24" s="1"/>
  <c r="BA675" i="24"/>
  <c r="AY675" i="24" s="1"/>
  <c r="BA2081" i="24"/>
  <c r="AY2081" i="24" s="1"/>
  <c r="BA1592" i="24"/>
  <c r="AY1592" i="24" s="1"/>
  <c r="BA1618" i="24"/>
  <c r="AY1618" i="24" s="1"/>
  <c r="BA1709" i="24"/>
  <c r="AY1709" i="24" s="1"/>
  <c r="BA1738" i="24"/>
  <c r="AY1738" i="24" s="1"/>
  <c r="BA2275" i="24"/>
  <c r="AY2275" i="24" s="1"/>
  <c r="BA95" i="24"/>
  <c r="AY95" i="24" s="1"/>
  <c r="BA242" i="24"/>
  <c r="AY242" i="24" s="1"/>
  <c r="BA281" i="24"/>
  <c r="AY281" i="24" s="1"/>
  <c r="BA1699" i="24"/>
  <c r="AY1699" i="24" s="1"/>
  <c r="BA1846" i="24"/>
  <c r="AY1846" i="24" s="1"/>
  <c r="BA1945" i="24"/>
  <c r="AY1945" i="24" s="1"/>
  <c r="BA423" i="24"/>
  <c r="AY423" i="24" s="1"/>
  <c r="BA431" i="24"/>
  <c r="AY431" i="24" s="1"/>
  <c r="BA1455" i="24"/>
  <c r="AY1455" i="24" s="1"/>
  <c r="BA1906" i="24"/>
  <c r="AY1906" i="24" s="1"/>
  <c r="BA1520" i="24"/>
  <c r="AY1520" i="24" s="1"/>
  <c r="BA2126" i="24"/>
  <c r="AY2126" i="24" s="1"/>
  <c r="AD1005" i="24"/>
  <c r="AB1005" i="24" s="1"/>
  <c r="AD2518" i="24"/>
  <c r="AB2518" i="24" s="1"/>
  <c r="BA1092" i="24"/>
  <c r="AY1092" i="24" s="1"/>
  <c r="BA1687" i="24"/>
  <c r="AY1687" i="24" s="1"/>
  <c r="BA1671" i="24"/>
  <c r="AY1671" i="24" s="1"/>
  <c r="BA837" i="24"/>
  <c r="AY837" i="24" s="1"/>
  <c r="BA300" i="24"/>
  <c r="BA1295" i="24"/>
  <c r="AY1295" i="24" s="1"/>
  <c r="BA1289" i="24"/>
  <c r="AY1289" i="24" s="1"/>
  <c r="BA227" i="24"/>
  <c r="AY227" i="24" s="1"/>
  <c r="BA2293" i="24"/>
  <c r="AY2293" i="24" s="1"/>
  <c r="BA196" i="24"/>
  <c r="AY196" i="24" s="1"/>
  <c r="BA1204" i="24"/>
  <c r="AY1204" i="24" s="1"/>
  <c r="BA1141" i="24"/>
  <c r="AY1141" i="24" s="1"/>
  <c r="BA362" i="24"/>
  <c r="AY362" i="24" s="1"/>
  <c r="BA1076" i="24"/>
  <c r="AY1076" i="24" s="1"/>
  <c r="BA1069" i="24"/>
  <c r="BA1839" i="24"/>
  <c r="AY1839" i="24" s="1"/>
  <c r="BA1039" i="24"/>
  <c r="BA1830" i="24"/>
  <c r="AY1830" i="24" s="1"/>
  <c r="BA1017" i="24"/>
  <c r="AY1017" i="24" s="1"/>
  <c r="BA1011" i="24"/>
  <c r="AY1011" i="24" s="1"/>
  <c r="BA980" i="24"/>
  <c r="AY980" i="24" s="1"/>
  <c r="BA977" i="24"/>
  <c r="AY977" i="24" s="1"/>
  <c r="BA1770" i="24"/>
  <c r="AY1770" i="24" s="1"/>
  <c r="BA1740" i="24"/>
  <c r="AY1740" i="24" s="1"/>
  <c r="BA2456" i="24"/>
  <c r="AY2456" i="24" s="1"/>
  <c r="BA881" i="24"/>
  <c r="AY881" i="24" s="1"/>
  <c r="BA1688" i="24"/>
  <c r="AY1688" i="24" s="1"/>
  <c r="BA874" i="24"/>
  <c r="AY874" i="24" s="1"/>
  <c r="BA868" i="24"/>
  <c r="AY868" i="24" s="1"/>
  <c r="BA864" i="24"/>
  <c r="BA1669" i="24"/>
  <c r="BA1667" i="24"/>
  <c r="AY1667" i="24" s="1"/>
  <c r="BA846" i="24"/>
  <c r="AY846" i="24" s="1"/>
  <c r="BA843" i="24"/>
  <c r="AY843" i="24" s="1"/>
  <c r="BA2454" i="24"/>
  <c r="AY2454" i="24" s="1"/>
  <c r="BA1651" i="24"/>
  <c r="AY1651" i="24" s="1"/>
  <c r="BA830" i="24"/>
  <c r="AY830" i="24" s="1"/>
  <c r="BA1647" i="24"/>
  <c r="AY1647" i="24" s="1"/>
  <c r="BA350" i="24"/>
  <c r="AY350" i="24" s="1"/>
  <c r="BA1330" i="24"/>
  <c r="BA1313" i="24"/>
  <c r="AY1313" i="24" s="1"/>
  <c r="BA313" i="24"/>
  <c r="AY313" i="24" s="1"/>
  <c r="BA306" i="24"/>
  <c r="AY306" i="24" s="1"/>
  <c r="BA302" i="24"/>
  <c r="AY302" i="24" s="1"/>
  <c r="BA293" i="24"/>
  <c r="AY293" i="24" s="1"/>
  <c r="BA287" i="24"/>
  <c r="AY287" i="24" s="1"/>
  <c r="BA280" i="24"/>
  <c r="AY280" i="24" s="1"/>
  <c r="BA273" i="24"/>
  <c r="AY273" i="24" s="1"/>
  <c r="BA261" i="24"/>
  <c r="AY261" i="24" s="1"/>
  <c r="BA1273" i="24"/>
  <c r="AY1273" i="24" s="1"/>
  <c r="BA1265" i="24"/>
  <c r="AY1265" i="24" s="1"/>
  <c r="BA233" i="24"/>
  <c r="AY233" i="24" s="1"/>
  <c r="BA223" i="24"/>
  <c r="AY223" i="24" s="1"/>
  <c r="BA1886" i="24"/>
  <c r="AY1886" i="24" s="1"/>
  <c r="BA205" i="24"/>
  <c r="AY205" i="24" s="1"/>
  <c r="BA186" i="24"/>
  <c r="AY186" i="24" s="1"/>
  <c r="BA1238" i="24"/>
  <c r="AY1238" i="24" s="1"/>
  <c r="BA1205" i="24"/>
  <c r="AY1205" i="24" s="1"/>
  <c r="BA131" i="24"/>
  <c r="AY131" i="24" s="1"/>
  <c r="BA124" i="24"/>
  <c r="AY124" i="24" s="1"/>
  <c r="BA94" i="24"/>
  <c r="AY94" i="24" s="1"/>
  <c r="BA1174" i="24"/>
  <c r="AY1174" i="24" s="1"/>
  <c r="BA1170" i="24"/>
  <c r="AY1170" i="24" s="1"/>
  <c r="BA74" i="24"/>
  <c r="AY74" i="24" s="1"/>
  <c r="BA2069" i="24"/>
  <c r="BA1108" i="24"/>
  <c r="BA59" i="24"/>
  <c r="AY59" i="24" s="1"/>
  <c r="BA38" i="24"/>
  <c r="BA27" i="24"/>
  <c r="AY27" i="24" s="1"/>
  <c r="BA16" i="24"/>
  <c r="AY16" i="24" s="1"/>
  <c r="BA2006" i="24"/>
  <c r="AY2006" i="24" s="1"/>
  <c r="BA2391" i="24"/>
  <c r="AY2391" i="24" s="1"/>
  <c r="BA2280" i="24"/>
  <c r="AY2280" i="24" s="1"/>
  <c r="BA2438" i="24"/>
  <c r="AY2438" i="24" s="1"/>
  <c r="BA2024" i="24"/>
  <c r="AY2024" i="24" s="1"/>
  <c r="BA1331" i="24"/>
  <c r="AY1331" i="24" s="1"/>
  <c r="BA2220" i="24"/>
  <c r="AY2220" i="24" s="1"/>
  <c r="BA2408" i="24"/>
  <c r="AY2408" i="24" s="1"/>
  <c r="BA2344" i="24"/>
  <c r="AY2344" i="24" s="1"/>
  <c r="BA2340" i="24"/>
  <c r="AY2340" i="24" s="1"/>
  <c r="BA2057" i="24"/>
  <c r="AY2057" i="24" s="1"/>
  <c r="BA2401" i="24"/>
  <c r="AY2401" i="24" s="1"/>
  <c r="BA2268" i="24"/>
  <c r="AY2268" i="24" s="1"/>
  <c r="BA2178" i="24"/>
  <c r="AY2178" i="24" s="1"/>
  <c r="BA2410" i="24"/>
  <c r="AY2410" i="24" s="1"/>
  <c r="BA2210" i="24"/>
  <c r="AY2210" i="24" s="1"/>
  <c r="AD2510" i="24"/>
  <c r="AB2510" i="24" s="1"/>
  <c r="AD1295" i="24"/>
  <c r="AB1295" i="24" s="1"/>
  <c r="AD341" i="24"/>
  <c r="AB341" i="24" s="1"/>
  <c r="AD2383" i="24"/>
  <c r="AB2383" i="24" s="1"/>
  <c r="AD85" i="24"/>
  <c r="AB85" i="24" s="1"/>
  <c r="AD2501" i="24"/>
  <c r="AB2501" i="24" s="1"/>
  <c r="AD1828" i="24"/>
  <c r="AB1828" i="24" s="1"/>
  <c r="AD2373" i="24"/>
  <c r="AB2373" i="24" s="1"/>
  <c r="AD1242" i="24"/>
  <c r="AB1242" i="24" s="1"/>
  <c r="AD2347" i="24"/>
  <c r="AB2347" i="24" s="1"/>
  <c r="AD1231" i="24"/>
  <c r="AB1231" i="24" s="1"/>
  <c r="BA1762" i="24"/>
  <c r="AY1762" i="24" s="1"/>
  <c r="BA2161" i="24"/>
  <c r="AY2161" i="24" s="1"/>
  <c r="BA2431" i="24"/>
  <c r="AY2431" i="24" s="1"/>
  <c r="BA2285" i="24"/>
  <c r="BA2426" i="24"/>
  <c r="AY2426" i="24" s="1"/>
  <c r="BA2290" i="24"/>
  <c r="AY2290" i="24" s="1"/>
  <c r="AD1492" i="24"/>
  <c r="AB1492" i="24" s="1"/>
  <c r="AD1490" i="24"/>
  <c r="AB1490" i="24" s="1"/>
  <c r="AD552" i="24"/>
  <c r="AB552" i="24" s="1"/>
  <c r="AD508" i="24"/>
  <c r="AB508" i="24" s="1"/>
  <c r="AD443" i="24"/>
  <c r="AB443" i="24" s="1"/>
  <c r="AD1891" i="24"/>
  <c r="AB1891" i="24" s="1"/>
  <c r="AD2075" i="24"/>
  <c r="AB2075" i="24" s="1"/>
  <c r="BA1033" i="24"/>
  <c r="AY1033" i="24" s="1"/>
  <c r="BA1028" i="24"/>
  <c r="AY1028" i="24" s="1"/>
  <c r="BA979" i="24"/>
  <c r="AY979" i="24" s="1"/>
  <c r="BA1697" i="24"/>
  <c r="AY1697" i="24" s="1"/>
  <c r="BA1694" i="24"/>
  <c r="AY1694" i="24" s="1"/>
  <c r="BA1665" i="24"/>
  <c r="AY1665" i="24" s="1"/>
  <c r="BA1656" i="24"/>
  <c r="AY1656" i="24" s="1"/>
  <c r="BA356" i="24"/>
  <c r="AY356" i="24" s="1"/>
  <c r="BA1308" i="24"/>
  <c r="BA292" i="24"/>
  <c r="BA278" i="24"/>
  <c r="BA252" i="24"/>
  <c r="AY252" i="24" s="1"/>
  <c r="BA1263" i="24"/>
  <c r="AY1263" i="24" s="1"/>
  <c r="BA1257" i="24"/>
  <c r="AY1257" i="24" s="1"/>
  <c r="BA221" i="24"/>
  <c r="AY221" i="24" s="1"/>
  <c r="BA1248" i="24"/>
  <c r="AY1248" i="24" s="1"/>
  <c r="BA1242" i="24"/>
  <c r="AY1242" i="24" s="1"/>
  <c r="BA1229" i="24"/>
  <c r="AY1229" i="24" s="1"/>
  <c r="BA175" i="24"/>
  <c r="AY175" i="24" s="1"/>
  <c r="BA1201" i="24"/>
  <c r="AY1201" i="24" s="1"/>
  <c r="BA98" i="24"/>
  <c r="AY98" i="24" s="1"/>
  <c r="BA92" i="24"/>
  <c r="AY92" i="24" s="1"/>
  <c r="BA1161" i="24"/>
  <c r="AY1161" i="24" s="1"/>
  <c r="BA72" i="24"/>
  <c r="BA57" i="24"/>
  <c r="AY57" i="24" s="1"/>
  <c r="BA1138" i="24"/>
  <c r="BA44" i="24"/>
  <c r="AY44" i="24" s="1"/>
  <c r="BA1129" i="24"/>
  <c r="AY1129" i="24" s="1"/>
  <c r="BA25" i="24"/>
  <c r="AY25" i="24" s="1"/>
  <c r="BA20" i="24"/>
  <c r="AY20" i="24" s="1"/>
  <c r="BA2218" i="24"/>
  <c r="AY2218" i="24" s="1"/>
  <c r="BA1021" i="24"/>
  <c r="AY1021" i="24" s="1"/>
  <c r="BA1316" i="24"/>
  <c r="AY1316" i="24" s="1"/>
  <c r="BA1078" i="24"/>
  <c r="AY1078" i="24" s="1"/>
  <c r="BA1065" i="24"/>
  <c r="AY1065" i="24" s="1"/>
  <c r="BA1041" i="24"/>
  <c r="AY1041" i="24" s="1"/>
  <c r="BA1828" i="24"/>
  <c r="AY1828" i="24" s="1"/>
  <c r="BA1824" i="24"/>
  <c r="AY1824" i="24" s="1"/>
  <c r="BA1013" i="24"/>
  <c r="AY1013" i="24" s="1"/>
  <c r="BA978" i="24"/>
  <c r="AY978" i="24" s="1"/>
  <c r="BA944" i="24"/>
  <c r="BA1737" i="24"/>
  <c r="AY1737" i="24" s="1"/>
  <c r="BA1735" i="24"/>
  <c r="AY1735" i="24" s="1"/>
  <c r="BA1731" i="24"/>
  <c r="BA1718" i="24"/>
  <c r="AY1718" i="24" s="1"/>
  <c r="BA1713" i="24"/>
  <c r="AY1713" i="24" s="1"/>
  <c r="BA901" i="24"/>
  <c r="AY901" i="24" s="1"/>
  <c r="BA1902" i="24"/>
  <c r="AY1902" i="24" s="1"/>
  <c r="BA839" i="24"/>
  <c r="BA2234" i="24"/>
  <c r="BA1922" i="24"/>
  <c r="AY1922" i="24" s="1"/>
  <c r="BA2527" i="24"/>
  <c r="AY2527" i="24" s="1"/>
  <c r="BA226" i="24"/>
  <c r="AY226" i="24" s="1"/>
  <c r="BA2514" i="24"/>
  <c r="AY2514" i="24" s="1"/>
  <c r="BA2385" i="24"/>
  <c r="BA173" i="24"/>
  <c r="AY173" i="24" s="1"/>
  <c r="BA1208" i="24"/>
  <c r="AY1208" i="24" s="1"/>
  <c r="BA1206" i="24"/>
  <c r="AY1206" i="24" s="1"/>
  <c r="BA125" i="24"/>
  <c r="AY125" i="24" s="1"/>
  <c r="BA2343" i="24"/>
  <c r="AY2343" i="24" s="1"/>
  <c r="BA2041" i="24"/>
  <c r="BA2114" i="24"/>
  <c r="BA2351" i="24"/>
  <c r="AY2351" i="24" s="1"/>
  <c r="BA2324" i="24"/>
  <c r="AY2324" i="24" s="1"/>
  <c r="BA2296" i="24"/>
  <c r="AY2296" i="24" s="1"/>
  <c r="BA2383" i="24"/>
  <c r="AY2383" i="24" s="1"/>
  <c r="BA1959" i="24"/>
  <c r="AY1959" i="24" s="1"/>
  <c r="BA2250" i="24"/>
  <c r="BA1870" i="24"/>
  <c r="BA2380" i="24"/>
  <c r="BA2411" i="24"/>
  <c r="AY2411" i="24" s="1"/>
  <c r="BA2311" i="24"/>
  <c r="AY2311" i="24" s="1"/>
  <c r="BA75" i="24"/>
  <c r="AY75" i="24" s="1"/>
  <c r="BA73" i="24"/>
  <c r="BA2521" i="24"/>
  <c r="AY2521" i="24" s="1"/>
  <c r="BA1269" i="24"/>
  <c r="AY1269" i="24" s="1"/>
  <c r="BA955" i="24"/>
  <c r="AY955" i="24" s="1"/>
  <c r="BA1874" i="24"/>
  <c r="BA2392" i="24"/>
  <c r="BA2379" i="24"/>
  <c r="BA2409" i="24"/>
  <c r="AY2409" i="24" s="1"/>
  <c r="BA2528" i="24"/>
  <c r="BA2428" i="24"/>
  <c r="AY2428" i="24" s="1"/>
  <c r="BA2076" i="24"/>
  <c r="AY2076" i="24" s="1"/>
  <c r="BA1247" i="24"/>
  <c r="AY1247" i="24" s="1"/>
  <c r="BA2272" i="24"/>
  <c r="AY2272" i="24" s="1"/>
  <c r="BA2140" i="24"/>
  <c r="AY2140" i="24" s="1"/>
  <c r="BA2130" i="24"/>
  <c r="AY2130" i="24" s="1"/>
  <c r="BA2030" i="24"/>
  <c r="AY2030" i="24" s="1"/>
  <c r="BA2254" i="24"/>
  <c r="AY2254" i="24" s="1"/>
  <c r="BA832" i="24"/>
  <c r="AY832" i="24" s="1"/>
  <c r="BA817" i="24"/>
  <c r="AY817" i="24" s="1"/>
  <c r="BA1332" i="24"/>
  <c r="AY1332" i="24" s="1"/>
  <c r="BA323" i="24"/>
  <c r="AY323" i="24" s="1"/>
  <c r="BA1314" i="24"/>
  <c r="AY1314" i="24" s="1"/>
  <c r="BA308" i="24"/>
  <c r="AY308" i="24" s="1"/>
  <c r="BA1294" i="24"/>
  <c r="AY1294" i="24" s="1"/>
  <c r="BA1293" i="24"/>
  <c r="AY1293" i="24" s="1"/>
  <c r="BA236" i="24"/>
  <c r="BA1267" i="24"/>
  <c r="BA224" i="24"/>
  <c r="AY224" i="24" s="1"/>
  <c r="BA178" i="24"/>
  <c r="AY178" i="24" s="1"/>
  <c r="BA160" i="24"/>
  <c r="AY160" i="24" s="1"/>
  <c r="BA111" i="24"/>
  <c r="AY111" i="24" s="1"/>
  <c r="BA1189" i="24"/>
  <c r="AY1189" i="24" s="1"/>
  <c r="BA100" i="24"/>
  <c r="AY100" i="24" s="1"/>
  <c r="BA1175" i="24"/>
  <c r="AY1175" i="24" s="1"/>
  <c r="BA78" i="24"/>
  <c r="AY78" i="24" s="1"/>
  <c r="BA76" i="24"/>
  <c r="AY76" i="24" s="1"/>
  <c r="BA2504" i="24"/>
  <c r="AY2504" i="24" s="1"/>
  <c r="BA28" i="24"/>
  <c r="AY28" i="24" s="1"/>
  <c r="BA1111" i="24"/>
  <c r="AY1111" i="24" s="1"/>
  <c r="BA2386" i="24"/>
  <c r="AY2386" i="24" s="1"/>
  <c r="BA2274" i="24"/>
  <c r="AY2274" i="24" s="1"/>
  <c r="BA953" i="24"/>
  <c r="AY953" i="24" s="1"/>
  <c r="BA1750" i="24"/>
  <c r="AY1750" i="24" s="1"/>
  <c r="BA943" i="24"/>
  <c r="AY943" i="24" s="1"/>
  <c r="BA1875" i="24"/>
  <c r="AY1875" i="24" s="1"/>
  <c r="BA2163" i="24"/>
  <c r="AY2163" i="24" s="1"/>
  <c r="BA2107" i="24"/>
  <c r="AY2107" i="24" s="1"/>
  <c r="BA2348" i="24"/>
  <c r="AY2348" i="24" s="1"/>
  <c r="BA2270" i="24"/>
  <c r="BA1871" i="24"/>
  <c r="AY1871" i="24" s="1"/>
  <c r="BA1852" i="24"/>
  <c r="AY1852" i="24" s="1"/>
  <c r="BA1885" i="24"/>
  <c r="AY1885" i="24" s="1"/>
  <c r="BA1883" i="24"/>
  <c r="AY1883" i="24" s="1"/>
  <c r="BA2233" i="24"/>
  <c r="AY2233" i="24" s="1"/>
  <c r="BA2016" i="24"/>
  <c r="AY2016" i="24" s="1"/>
  <c r="BA2370" i="24"/>
  <c r="AY2370" i="24" s="1"/>
  <c r="BA2206" i="24"/>
  <c r="BA2142" i="24"/>
  <c r="AY2142" i="24" s="1"/>
  <c r="BA2400" i="24"/>
  <c r="AY2400" i="24" s="1"/>
  <c r="BA2074" i="24"/>
  <c r="AY2074" i="24" s="1"/>
  <c r="BA2372" i="24"/>
  <c r="AY2372" i="24" s="1"/>
  <c r="BA2002" i="24"/>
  <c r="AY2002" i="24" s="1"/>
  <c r="BA2375" i="24"/>
  <c r="AY2375" i="24" s="1"/>
  <c r="BA2185" i="24"/>
  <c r="AY2185" i="24" s="1"/>
  <c r="BA815" i="24"/>
  <c r="AY815" i="24" s="1"/>
  <c r="BA2389" i="24"/>
  <c r="AY2389" i="24" s="1"/>
  <c r="BA2373" i="24"/>
  <c r="AY2373" i="24" s="1"/>
  <c r="BA2171" i="24"/>
  <c r="AY2171" i="24" s="1"/>
  <c r="BA2360" i="24"/>
  <c r="C6" i="28"/>
  <c r="D6" i="28" s="1"/>
  <c r="BA2059" i="24"/>
  <c r="AY2059" i="24" s="1"/>
  <c r="BA1800" i="24"/>
  <c r="AY1800" i="24" s="1"/>
  <c r="BA2288" i="24"/>
  <c r="AY2288" i="24" s="1"/>
  <c r="BA1412" i="24"/>
  <c r="AY1412" i="24" s="1"/>
  <c r="BA2487" i="24"/>
  <c r="AY2487" i="24" s="1"/>
  <c r="BA1499" i="24"/>
  <c r="AY1499" i="24" s="1"/>
  <c r="BA2395" i="24"/>
  <c r="AY2395" i="24" s="1"/>
  <c r="BA458" i="24"/>
  <c r="AY458" i="24" s="1"/>
  <c r="BA480" i="24"/>
  <c r="AY480" i="24" s="1"/>
  <c r="BA1432" i="24"/>
  <c r="AY1432" i="24" s="1"/>
  <c r="BA555" i="24"/>
  <c r="AY555" i="24" s="1"/>
  <c r="BA1993" i="24"/>
  <c r="AY1993" i="24" s="1"/>
  <c r="BA1288" i="24"/>
  <c r="BA144" i="24"/>
  <c r="AY144" i="24" s="1"/>
  <c r="BA1005" i="24"/>
  <c r="AY1005" i="24" s="1"/>
  <c r="BA2434" i="24"/>
  <c r="AY2434" i="24" s="1"/>
  <c r="BA1585" i="24"/>
  <c r="AY1585" i="24" s="1"/>
  <c r="BA105" i="24"/>
  <c r="AY105" i="24" s="1"/>
  <c r="BA730" i="24"/>
  <c r="AY730" i="24" s="1"/>
  <c r="BA684" i="24"/>
  <c r="AY684" i="24" s="1"/>
  <c r="BA1527" i="24"/>
  <c r="AY1527" i="24" s="1"/>
  <c r="BA1298" i="24"/>
  <c r="AY1298" i="24" s="1"/>
  <c r="BA255" i="24"/>
  <c r="AY255" i="24" s="1"/>
  <c r="BA1723" i="24"/>
  <c r="AY1723" i="24" s="1"/>
  <c r="BA1663" i="24"/>
  <c r="AY1663" i="24" s="1"/>
  <c r="BA823" i="24"/>
  <c r="BA1323" i="24"/>
  <c r="AY1323" i="24" s="1"/>
  <c r="BA329" i="24"/>
  <c r="BA295" i="24"/>
  <c r="AY295" i="24" s="1"/>
  <c r="BA241" i="24"/>
  <c r="BA2078" i="24"/>
  <c r="AY2078" i="24" s="1"/>
  <c r="BA62" i="24"/>
  <c r="AY62" i="24" s="1"/>
  <c r="BA1109" i="24"/>
  <c r="AY1109" i="24" s="1"/>
  <c r="BA13" i="24"/>
  <c r="AY13" i="24" s="1"/>
  <c r="BA1096" i="24"/>
  <c r="AY1096" i="24" s="1"/>
  <c r="BA2332" i="24"/>
  <c r="AY2332" i="24" s="1"/>
  <c r="BA790" i="24"/>
  <c r="AY790" i="24" s="1"/>
  <c r="BA1608" i="24"/>
  <c r="AY1608" i="24" s="1"/>
  <c r="BA764" i="24"/>
  <c r="BA1582" i="24"/>
  <c r="AY1582" i="24" s="1"/>
  <c r="BA726" i="24"/>
  <c r="BA2191" i="24"/>
  <c r="AY2191" i="24" s="1"/>
  <c r="BA2534" i="24"/>
  <c r="BA622" i="24"/>
  <c r="BA2101" i="24"/>
  <c r="BA1469" i="24"/>
  <c r="BA2407" i="24"/>
  <c r="AY2407" i="24" s="1"/>
  <c r="BA543" i="24"/>
  <c r="BA531" i="24"/>
  <c r="AY531" i="24" s="1"/>
  <c r="BA1410" i="24"/>
  <c r="AY1410" i="24" s="1"/>
  <c r="BA479" i="24"/>
  <c r="AY479" i="24" s="1"/>
  <c r="BA464" i="24"/>
  <c r="BA425" i="24"/>
  <c r="AY425" i="24" s="1"/>
  <c r="BA2042" i="24"/>
  <c r="BA1947" i="24"/>
  <c r="AY1947" i="24" s="1"/>
  <c r="BA2277" i="24"/>
  <c r="AY2277" i="24" s="1"/>
  <c r="BA970" i="24"/>
  <c r="AY970" i="24" s="1"/>
  <c r="BA1707" i="24"/>
  <c r="AY1707" i="24" s="1"/>
  <c r="BA867" i="24"/>
  <c r="AY867" i="24" s="1"/>
  <c r="BA848" i="24"/>
  <c r="AY848" i="24" s="1"/>
  <c r="BA316" i="24"/>
  <c r="BA247" i="24"/>
  <c r="BA114" i="24"/>
  <c r="AY114" i="24" s="1"/>
  <c r="BA106" i="24"/>
  <c r="AY106" i="24" s="1"/>
  <c r="BA1507" i="24"/>
  <c r="AY1507" i="24" s="1"/>
  <c r="BA992" i="24"/>
  <c r="AY992" i="24" s="1"/>
  <c r="BA892" i="24"/>
  <c r="BA1641" i="24"/>
  <c r="AY1641" i="24" s="1"/>
  <c r="BA795" i="24"/>
  <c r="AY795" i="24" s="1"/>
  <c r="BA792" i="24"/>
  <c r="AY792" i="24" s="1"/>
  <c r="BA775" i="24"/>
  <c r="AY775" i="24" s="1"/>
  <c r="BA748" i="24"/>
  <c r="AY748" i="24" s="1"/>
  <c r="BA1575" i="24"/>
  <c r="AY1575" i="24" s="1"/>
  <c r="BA740" i="24"/>
  <c r="AY740" i="24" s="1"/>
  <c r="BA1563" i="24"/>
  <c r="AY1563" i="24" s="1"/>
  <c r="BA596" i="24"/>
  <c r="AY596" i="24" s="1"/>
  <c r="BA1878" i="24"/>
  <c r="AY1878" i="24" s="1"/>
  <c r="BA1861" i="24"/>
  <c r="AY1861" i="24" s="1"/>
  <c r="BA1430" i="24"/>
  <c r="AY1430" i="24" s="1"/>
  <c r="BA460" i="24"/>
  <c r="AY460" i="24" s="1"/>
  <c r="BA448" i="24"/>
  <c r="AY448" i="24" s="1"/>
  <c r="BA2303" i="24"/>
  <c r="AY2303" i="24" s="1"/>
  <c r="BA1873" i="24"/>
  <c r="AY1873" i="24" s="1"/>
  <c r="BA1339" i="24"/>
  <c r="AY1339" i="24" s="1"/>
  <c r="BA2096" i="24"/>
  <c r="AY2096" i="24" s="1"/>
  <c r="BA182" i="24"/>
  <c r="BA2193" i="24"/>
  <c r="AY2193" i="24" s="1"/>
  <c r="BA1006" i="24"/>
  <c r="AY1006" i="24" s="1"/>
  <c r="BA876" i="24"/>
  <c r="BA1255" i="24"/>
  <c r="AY1255" i="24" s="1"/>
  <c r="BA188" i="24"/>
  <c r="AY188" i="24" s="1"/>
  <c r="BA1166" i="24"/>
  <c r="AY1166" i="24" s="1"/>
  <c r="BA1763" i="24"/>
  <c r="AY1763" i="24" s="1"/>
  <c r="BA805" i="24"/>
  <c r="AY805" i="24" s="1"/>
  <c r="BA1635" i="24"/>
  <c r="AY1635" i="24" s="1"/>
  <c r="BA1622" i="24"/>
  <c r="AY1622" i="24" s="1"/>
  <c r="BA1584" i="24"/>
  <c r="AY1584" i="24" s="1"/>
  <c r="BA1579" i="24"/>
  <c r="AY1579" i="24" s="1"/>
  <c r="BA1573" i="24"/>
  <c r="AY1573" i="24" s="1"/>
  <c r="BA2232" i="24"/>
  <c r="AY2232" i="24" s="1"/>
  <c r="BA720" i="24"/>
  <c r="AY720" i="24" s="1"/>
  <c r="BA1555" i="24"/>
  <c r="AY1555" i="24" s="1"/>
  <c r="BA2261" i="24"/>
  <c r="BA674" i="24"/>
  <c r="AY674" i="24" s="1"/>
  <c r="BA660" i="24"/>
  <c r="AY660" i="24" s="1"/>
  <c r="BA2017" i="24"/>
  <c r="AY2017" i="24" s="1"/>
  <c r="BA631" i="24"/>
  <c r="AY631" i="24" s="1"/>
  <c r="BA594" i="24"/>
  <c r="AY594" i="24" s="1"/>
  <c r="BA558" i="24"/>
  <c r="AY558" i="24" s="1"/>
  <c r="BA1426" i="24"/>
  <c r="BA485" i="24"/>
  <c r="AY485" i="24" s="1"/>
  <c r="BA1396" i="24"/>
  <c r="AY1396" i="24" s="1"/>
  <c r="BA2376" i="24"/>
  <c r="AY2376" i="24" s="1"/>
  <c r="BA1864" i="24"/>
  <c r="BA384" i="24"/>
  <c r="AY384" i="24" s="1"/>
  <c r="BA139" i="24"/>
  <c r="AY139" i="24" s="1"/>
  <c r="BA1970" i="24"/>
  <c r="AY1970" i="24" s="1"/>
  <c r="BA2312" i="24"/>
  <c r="AY2312" i="24" s="1"/>
  <c r="BA1259" i="24"/>
  <c r="AY1259" i="24" s="1"/>
  <c r="BA910" i="24"/>
  <c r="BA522" i="24"/>
  <c r="BA1483" i="24"/>
  <c r="AY1483" i="24" s="1"/>
  <c r="BA686" i="24"/>
  <c r="AY686" i="24" s="1"/>
  <c r="BA2457" i="24"/>
  <c r="AY2457" i="24" s="1"/>
  <c r="BA1274" i="24"/>
  <c r="AY1274" i="24" s="1"/>
  <c r="BA2377" i="24"/>
  <c r="BA2371" i="24"/>
  <c r="AY2371" i="24" s="1"/>
  <c r="BA1776" i="24"/>
  <c r="AY1776" i="24" s="1"/>
  <c r="BA2026" i="24"/>
  <c r="AY2026" i="24" s="1"/>
  <c r="BA793" i="24"/>
  <c r="AY793" i="24" s="1"/>
  <c r="BA770" i="24"/>
  <c r="AY770" i="24" s="1"/>
  <c r="BA747" i="24"/>
  <c r="AY747" i="24" s="1"/>
  <c r="BA368" i="24"/>
  <c r="BA1912" i="24"/>
  <c r="AY1912" i="24" s="1"/>
  <c r="BA2417" i="24"/>
  <c r="BA1898" i="24"/>
  <c r="AY1898" i="24" s="1"/>
  <c r="BA2133" i="24"/>
  <c r="AY2133" i="24" s="1"/>
  <c r="BA574" i="24"/>
  <c r="BA1615" i="24"/>
  <c r="BA46" i="24"/>
  <c r="AY46" i="24" s="1"/>
  <c r="BA615" i="24"/>
  <c r="BA1497" i="24"/>
  <c r="BA2085" i="24"/>
  <c r="AY2085" i="24" s="1"/>
  <c r="BA1595" i="24"/>
  <c r="BA806" i="24"/>
  <c r="AY806" i="24" s="1"/>
  <c r="BA195" i="24"/>
  <c r="AY195" i="24" s="1"/>
  <c r="BA347" i="24"/>
  <c r="AY347" i="24" s="1"/>
  <c r="BA1195" i="24"/>
  <c r="AY1195" i="24" s="1"/>
  <c r="BA363" i="24"/>
  <c r="AY363" i="24" s="1"/>
  <c r="BA1982" i="24"/>
  <c r="AY1982" i="24" s="1"/>
  <c r="BA2120" i="24"/>
  <c r="BA1340" i="24"/>
  <c r="BA492" i="24"/>
  <c r="BA565" i="24"/>
  <c r="AY565" i="24" s="1"/>
  <c r="BA599" i="24"/>
  <c r="AY599" i="24" s="1"/>
  <c r="BA2241" i="24"/>
  <c r="AY2241" i="24" s="1"/>
  <c r="BA952" i="24"/>
  <c r="AY952" i="24" s="1"/>
  <c r="BA1766" i="24"/>
  <c r="AY1766" i="24" s="1"/>
  <c r="BA198" i="24"/>
  <c r="BA229" i="24"/>
  <c r="AY229" i="24" s="1"/>
  <c r="BA733" i="24"/>
  <c r="AY733" i="24" s="1"/>
  <c r="BA2235" i="24"/>
  <c r="AY2235" i="24" s="1"/>
  <c r="BA703" i="24"/>
  <c r="AY703" i="24" s="1"/>
  <c r="BA1920" i="24"/>
  <c r="AY1920" i="24" s="1"/>
  <c r="BA1929" i="24"/>
  <c r="AY1929" i="24" s="1"/>
  <c r="BA2055" i="24"/>
  <c r="AY2055" i="24" s="1"/>
  <c r="BA422" i="24"/>
  <c r="AY422" i="24" s="1"/>
  <c r="BA483" i="24"/>
  <c r="BA698" i="24"/>
  <c r="BA2100" i="24"/>
  <c r="AY2100" i="24" s="1"/>
  <c r="BA1627" i="24"/>
  <c r="AY1627" i="24" s="1"/>
  <c r="BA2195" i="24"/>
  <c r="AY2195" i="24" s="1"/>
  <c r="BA2450" i="24"/>
  <c r="AY2450" i="24" s="1"/>
  <c r="BA1460" i="24"/>
  <c r="AY1460" i="24" s="1"/>
  <c r="BA652" i="24"/>
  <c r="AY652" i="24" s="1"/>
  <c r="BA1682" i="24"/>
  <c r="AY1682" i="24" s="1"/>
  <c r="BA2156" i="24"/>
  <c r="AY2156" i="24" s="1"/>
  <c r="BA115" i="24"/>
  <c r="BA1662" i="24"/>
  <c r="AY1662" i="24" s="1"/>
  <c r="BA1816" i="24"/>
  <c r="AY1816" i="24" s="1"/>
  <c r="BA2159" i="24"/>
  <c r="AY2159" i="24" s="1"/>
  <c r="BA1199" i="24"/>
  <c r="AY1199" i="24" s="1"/>
  <c r="BA119" i="24"/>
  <c r="AY119" i="24" s="1"/>
  <c r="BA521" i="24"/>
  <c r="AY521" i="24" s="1"/>
  <c r="BA827" i="24"/>
  <c r="AY827" i="24" s="1"/>
  <c r="BA2149" i="24"/>
  <c r="AY2149" i="24" s="1"/>
  <c r="BA1344" i="24"/>
  <c r="AY1344" i="24" s="1"/>
  <c r="BA1911" i="24"/>
  <c r="BA2010" i="24"/>
  <c r="AY2010" i="24" s="1"/>
  <c r="BA1383" i="24"/>
  <c r="BA2045" i="24"/>
  <c r="AY2045" i="24" s="1"/>
  <c r="BA500" i="24"/>
  <c r="AY500" i="24" s="1"/>
  <c r="BA1441" i="24"/>
  <c r="BA581" i="24"/>
  <c r="BA1853" i="24"/>
  <c r="AY1853" i="24" s="1"/>
  <c r="BA2203" i="24"/>
  <c r="AY2203" i="24" s="1"/>
  <c r="BA669" i="24"/>
  <c r="AY669" i="24" s="1"/>
  <c r="BA752" i="24"/>
  <c r="AY752" i="24" s="1"/>
  <c r="BA1360" i="24"/>
  <c r="BA2031" i="24"/>
  <c r="BA1328" i="24"/>
  <c r="BA934" i="24"/>
  <c r="AY934" i="24" s="1"/>
  <c r="BA2429" i="24"/>
  <c r="AY2429" i="24" s="1"/>
  <c r="BA672" i="24"/>
  <c r="AY672" i="24" s="1"/>
  <c r="BA1557" i="24"/>
  <c r="AY1557" i="24" s="1"/>
  <c r="BA378" i="24"/>
  <c r="AY378" i="24" s="1"/>
  <c r="BA2021" i="24"/>
  <c r="AY2021" i="24" s="1"/>
  <c r="BA552" i="24"/>
  <c r="AY552" i="24" s="1"/>
  <c r="BA610" i="24"/>
  <c r="AY610" i="24" s="1"/>
  <c r="BA1591" i="24"/>
  <c r="AY1591" i="24" s="1"/>
  <c r="BA1139" i="24"/>
  <c r="BA1157" i="24"/>
  <c r="AY1157" i="24" s="1"/>
  <c r="BA166" i="24"/>
  <c r="AY166" i="24" s="1"/>
  <c r="BA1105" i="24"/>
  <c r="AY1105" i="24" s="1"/>
  <c r="BA994" i="24"/>
  <c r="BA397" i="24"/>
  <c r="AY397" i="24" s="1"/>
  <c r="BA1447" i="24"/>
  <c r="AY1447" i="24" s="1"/>
  <c r="BA612" i="24"/>
  <c r="AY612" i="24" s="1"/>
  <c r="BA1494" i="24"/>
  <c r="AY1494" i="24" s="1"/>
  <c r="BA996" i="24"/>
  <c r="AY996" i="24" s="1"/>
  <c r="BA2265" i="24"/>
  <c r="AY2265" i="24" s="1"/>
  <c r="BA624" i="24"/>
  <c r="AY624" i="24" s="1"/>
  <c r="BA1534" i="24"/>
  <c r="AY1534" i="24" s="1"/>
  <c r="BA2335" i="24"/>
  <c r="AY2335" i="24" s="1"/>
  <c r="BA322" i="24"/>
  <c r="AY322" i="24" s="1"/>
  <c r="BA2154" i="24"/>
  <c r="BA2532" i="24"/>
  <c r="AY2532" i="24" s="1"/>
  <c r="BA1369" i="24"/>
  <c r="AY1369" i="24" s="1"/>
  <c r="BA1905" i="24"/>
  <c r="AY1905" i="24" s="1"/>
  <c r="BA456" i="24"/>
  <c r="AY456" i="24" s="1"/>
  <c r="BA1409" i="24"/>
  <c r="BA527" i="24"/>
  <c r="AY527" i="24" s="1"/>
  <c r="BA2366" i="24"/>
  <c r="AY2366" i="24" s="1"/>
  <c r="BA296" i="24"/>
  <c r="BA1097" i="24"/>
  <c r="BA1197" i="24"/>
  <c r="BA1887" i="24"/>
  <c r="AY1887" i="24" s="1"/>
  <c r="BA472" i="24"/>
  <c r="BA1944" i="24"/>
  <c r="AY1944" i="24" s="1"/>
  <c r="BA1436" i="24"/>
  <c r="BA718" i="24"/>
  <c r="BA767" i="24"/>
  <c r="AY767" i="24" s="1"/>
  <c r="BA2236" i="24"/>
  <c r="AY2236" i="24" s="1"/>
  <c r="BA1458" i="24"/>
  <c r="AY1458" i="24" s="1"/>
  <c r="BA626" i="24"/>
  <c r="AY626" i="24" s="1"/>
  <c r="BA1522" i="24"/>
  <c r="AY1522" i="24" s="1"/>
  <c r="BA2505" i="24"/>
  <c r="AY2505" i="24" s="1"/>
  <c r="BA1601" i="24"/>
  <c r="AY1601" i="24" s="1"/>
  <c r="BA891" i="24"/>
  <c r="BA1807" i="24"/>
  <c r="AY1807" i="24" s="1"/>
  <c r="BA2150" i="24"/>
  <c r="AY2150" i="24" s="1"/>
  <c r="BA2211" i="24"/>
  <c r="AY2211" i="24" s="1"/>
  <c r="BA441" i="24"/>
  <c r="AY441" i="24" s="1"/>
  <c r="BA493" i="24"/>
  <c r="AY493" i="24" s="1"/>
  <c r="BA516" i="24"/>
  <c r="AY516" i="24" s="1"/>
  <c r="BA1462" i="24"/>
  <c r="AY1462" i="24" s="1"/>
  <c r="BA2124" i="24"/>
  <c r="BA636" i="24"/>
  <c r="AY636" i="24" s="1"/>
  <c r="BA1862" i="24"/>
  <c r="AY1862" i="24" s="1"/>
  <c r="BA665" i="24"/>
  <c r="AY665" i="24" s="1"/>
  <c r="BA797" i="24"/>
  <c r="AY797" i="24" s="1"/>
  <c r="BA152" i="24"/>
  <c r="AY152" i="24" s="1"/>
  <c r="BA2164" i="24"/>
  <c r="AY2164" i="24" s="1"/>
  <c r="BA401" i="24"/>
  <c r="AY401" i="24" s="1"/>
  <c r="BA457" i="24"/>
  <c r="AY457" i="24" s="1"/>
  <c r="BA1282" i="24"/>
  <c r="AY1282" i="24" s="1"/>
  <c r="BA1702" i="24"/>
  <c r="BA1349" i="24"/>
  <c r="AY1349" i="24" s="1"/>
  <c r="BA2217" i="24"/>
  <c r="AY2217" i="24" s="1"/>
  <c r="BA697" i="24"/>
  <c r="AY697" i="24" s="1"/>
  <c r="BA1569" i="24"/>
  <c r="BA185" i="24"/>
  <c r="BA911" i="24"/>
  <c r="AY911" i="24" s="1"/>
  <c r="BA1228" i="24"/>
  <c r="AY1228" i="24" s="1"/>
  <c r="BA2515" i="24"/>
  <c r="BA1918" i="24"/>
  <c r="BA446" i="24"/>
  <c r="BA1985" i="24"/>
  <c r="BA523" i="24"/>
  <c r="AY523" i="24" s="1"/>
  <c r="BA547" i="24"/>
  <c r="BA571" i="24"/>
  <c r="AY571" i="24" s="1"/>
  <c r="BA582" i="24"/>
  <c r="AY582" i="24" s="1"/>
  <c r="BA1528" i="24"/>
  <c r="BA687" i="24"/>
  <c r="AY687" i="24" s="1"/>
  <c r="BA709" i="24"/>
  <c r="BA1587" i="24"/>
  <c r="BA774" i="24"/>
  <c r="BA1891" i="24"/>
  <c r="AY1891" i="24" s="1"/>
  <c r="BA1388" i="24"/>
  <c r="BA525" i="24"/>
  <c r="AY525" i="24" s="1"/>
  <c r="BA1467" i="24"/>
  <c r="AY1467" i="24" s="1"/>
  <c r="BA1475" i="24"/>
  <c r="AY1475" i="24" s="1"/>
  <c r="BA1561" i="24"/>
  <c r="AY1561" i="24" s="1"/>
  <c r="BA1617" i="24"/>
  <c r="AY1617" i="24" s="1"/>
  <c r="BA1119" i="24"/>
  <c r="AY1119" i="24" s="1"/>
  <c r="BA343" i="24"/>
  <c r="AY343" i="24" s="1"/>
  <c r="BA1777" i="24"/>
  <c r="BA2537" i="24"/>
  <c r="AY2537" i="24" s="1"/>
  <c r="BA1965" i="24"/>
  <c r="BA254" i="24"/>
  <c r="AY254" i="24" s="1"/>
  <c r="BA360" i="24"/>
  <c r="BA2540" i="24"/>
  <c r="BA408" i="24"/>
  <c r="AY408" i="24" s="1"/>
  <c r="BA1417" i="24"/>
  <c r="BA1505" i="24"/>
  <c r="AY1505" i="24" s="1"/>
  <c r="BA1805" i="24"/>
  <c r="AY1805" i="24" s="1"/>
  <c r="BA1198" i="24"/>
  <c r="AY1198" i="24" s="1"/>
  <c r="BA700" i="24"/>
  <c r="AY700" i="24" s="1"/>
  <c r="BA515" i="24"/>
  <c r="AY515" i="24" s="1"/>
  <c r="BA664" i="24"/>
  <c r="AY664" i="24" s="1"/>
  <c r="BA367" i="24"/>
  <c r="AY367" i="24" s="1"/>
  <c r="BA2127" i="24"/>
  <c r="BA437" i="24"/>
  <c r="AY437" i="24" s="1"/>
  <c r="BA2097" i="24"/>
  <c r="AY2097" i="24" s="1"/>
  <c r="BA562" i="24"/>
  <c r="AY562" i="24" s="1"/>
  <c r="BA630" i="24"/>
  <c r="AY630" i="24" s="1"/>
  <c r="BA1394" i="24"/>
  <c r="AY1394" i="24" s="1"/>
  <c r="BA2282" i="24"/>
  <c r="AY2282" i="24" s="1"/>
  <c r="BA206" i="24"/>
  <c r="AY206" i="24" s="1"/>
  <c r="BA465" i="24"/>
  <c r="AY465" i="24" s="1"/>
  <c r="BA1387" i="24"/>
  <c r="AY1387" i="24" s="1"/>
  <c r="BA1351" i="24"/>
  <c r="AY1351" i="24" s="1"/>
  <c r="BA2382" i="24"/>
  <c r="AY2382" i="24" s="1"/>
  <c r="BA2051" i="24"/>
  <c r="AY2051" i="24" s="1"/>
  <c r="BA1377" i="24"/>
  <c r="AY1377" i="24" s="1"/>
  <c r="BA2334" i="24"/>
  <c r="AY2334" i="24" s="1"/>
  <c r="BA2219" i="24"/>
  <c r="AY2219" i="24" s="1"/>
  <c r="BA591" i="24"/>
  <c r="AY591" i="24" s="1"/>
  <c r="BA629" i="24"/>
  <c r="BA648" i="24"/>
  <c r="AY648" i="24" s="1"/>
  <c r="BA1551" i="24"/>
  <c r="AY1551" i="24" s="1"/>
  <c r="BA103" i="24"/>
  <c r="BA1194" i="24"/>
  <c r="BA1287" i="24"/>
  <c r="AY1287" i="24" s="1"/>
  <c r="BA337" i="24"/>
  <c r="AY337" i="24" s="1"/>
  <c r="BA1991" i="24"/>
  <c r="AY1991" i="24" s="1"/>
  <c r="BA438" i="24"/>
  <c r="AY438" i="24" s="1"/>
  <c r="BA488" i="24"/>
  <c r="BA1459" i="24"/>
  <c r="AY1459" i="24" s="1"/>
  <c r="BA82" i="24"/>
  <c r="BA147" i="24"/>
  <c r="AY147" i="24" s="1"/>
  <c r="BA2297" i="24"/>
  <c r="AY2297" i="24" s="1"/>
  <c r="BA585" i="24"/>
  <c r="AY585" i="24" s="1"/>
  <c r="BA755" i="24"/>
  <c r="AY755" i="24" s="1"/>
  <c r="BA442" i="24"/>
  <c r="AY442" i="24" s="1"/>
  <c r="BA495" i="24"/>
  <c r="AY495" i="24" s="1"/>
  <c r="BA518" i="24"/>
  <c r="AY518" i="24" s="1"/>
  <c r="BA544" i="24"/>
  <c r="AY544" i="24" s="1"/>
  <c r="BA601" i="24"/>
  <c r="AY601" i="24" s="1"/>
  <c r="BA2522" i="24"/>
  <c r="AY2522" i="24" s="1"/>
  <c r="BA1541" i="24"/>
  <c r="BA728" i="24"/>
  <c r="AY728" i="24" s="1"/>
  <c r="BA771" i="24"/>
  <c r="AY771" i="24" s="1"/>
  <c r="BA798" i="24"/>
  <c r="AY798" i="24" s="1"/>
  <c r="BA267" i="24"/>
  <c r="AY267" i="24" s="1"/>
  <c r="BA616" i="24"/>
  <c r="AY616" i="24" s="1"/>
  <c r="BA2160" i="24"/>
  <c r="BA714" i="24"/>
  <c r="BA2048" i="24"/>
  <c r="BA348" i="24"/>
  <c r="AY348" i="24" s="1"/>
  <c r="BA999" i="24"/>
  <c r="AY999" i="24" s="1"/>
  <c r="BA1395" i="24"/>
  <c r="AY1395" i="24" s="1"/>
  <c r="BA494" i="24"/>
  <c r="AY494" i="24" s="1"/>
  <c r="BA517" i="24"/>
  <c r="AY517" i="24" s="1"/>
  <c r="BA600" i="24"/>
  <c r="AY600" i="24" s="1"/>
  <c r="BA1540" i="24"/>
  <c r="AY1540" i="24" s="1"/>
  <c r="BA737" i="24"/>
  <c r="AY737" i="24" s="1"/>
  <c r="BA396" i="24"/>
  <c r="AY396" i="24" s="1"/>
  <c r="BA2390" i="24"/>
  <c r="AY2390" i="24" s="1"/>
  <c r="BA1429" i="24"/>
  <c r="AY1429" i="24" s="1"/>
  <c r="BA1511" i="24"/>
  <c r="AY1511" i="24" s="1"/>
  <c r="BA695" i="24"/>
  <c r="AY695" i="24" s="1"/>
  <c r="BA1562" i="24"/>
  <c r="BA1140" i="24"/>
  <c r="AY1140" i="24" s="1"/>
  <c r="BA1158" i="24"/>
  <c r="AY1158" i="24" s="1"/>
  <c r="BA1406" i="24"/>
  <c r="AY1406" i="24" s="1"/>
  <c r="BA696" i="24"/>
  <c r="AY696" i="24" s="1"/>
  <c r="BA23" i="24"/>
  <c r="AY23" i="24" s="1"/>
  <c r="BA1187" i="24"/>
  <c r="AY1187" i="24" s="1"/>
  <c r="BA361" i="24"/>
  <c r="AY361" i="24" s="1"/>
  <c r="BA1915" i="24"/>
  <c r="BA484" i="24"/>
  <c r="AY484" i="24" s="1"/>
  <c r="BA1418" i="24"/>
  <c r="BA532" i="24"/>
  <c r="AY532" i="24" s="1"/>
  <c r="BA1901" i="24"/>
  <c r="BA623" i="24"/>
  <c r="BA677" i="24"/>
  <c r="BA1925" i="24"/>
  <c r="AY1925" i="24" s="1"/>
  <c r="BA744" i="24"/>
  <c r="BA1621" i="24"/>
  <c r="BA2134" i="24"/>
  <c r="BA1806" i="24"/>
  <c r="AY1806" i="24" s="1"/>
  <c r="BA410" i="24"/>
  <c r="AY410" i="24" s="1"/>
  <c r="BA1600" i="24"/>
  <c r="AY1600" i="24" s="1"/>
  <c r="BA1285" i="24"/>
  <c r="BA809" i="24"/>
  <c r="BA1002" i="24"/>
  <c r="BA443" i="24"/>
  <c r="AY443" i="24" s="1"/>
  <c r="BA496" i="24"/>
  <c r="AY496" i="24" s="1"/>
  <c r="BA567" i="24"/>
  <c r="AY567" i="24" s="1"/>
  <c r="BA578" i="24"/>
  <c r="AY578" i="24" s="1"/>
  <c r="BA1382" i="24"/>
  <c r="AY1382" i="24" s="1"/>
  <c r="BA1962" i="24"/>
  <c r="AY1962" i="24" s="1"/>
  <c r="BA120" i="24"/>
  <c r="AY120" i="24" s="1"/>
  <c r="BA1818" i="24"/>
  <c r="AY1818" i="24" s="1"/>
  <c r="BA576" i="24"/>
  <c r="AY576" i="24" s="1"/>
  <c r="BA644" i="24"/>
  <c r="BA993" i="24"/>
  <c r="BA393" i="24"/>
  <c r="BA1545" i="24"/>
  <c r="BA1560" i="24"/>
  <c r="BA739" i="24"/>
  <c r="AY739" i="24" s="1"/>
  <c r="BA778" i="24"/>
  <c r="AY778" i="24" s="1"/>
  <c r="BA2053" i="24"/>
  <c r="AY2053" i="24" s="1"/>
  <c r="BA394" i="24"/>
  <c r="AY394" i="24" s="1"/>
  <c r="BA1368" i="24"/>
  <c r="AY1368" i="24" s="1"/>
  <c r="BA2214" i="24"/>
  <c r="AY2214" i="24" s="1"/>
  <c r="BA2047" i="24"/>
  <c r="AY2047" i="24" s="1"/>
  <c r="BA1491" i="24"/>
  <c r="AY1491" i="24" s="1"/>
  <c r="BA116" i="24"/>
  <c r="AY116" i="24" s="1"/>
  <c r="BA2490" i="24"/>
  <c r="AY2490" i="24" s="1"/>
  <c r="BA1338" i="24"/>
  <c r="AY1338" i="24" s="1"/>
  <c r="BA416" i="24"/>
  <c r="AY416" i="24" s="1"/>
  <c r="BA2117" i="24"/>
  <c r="AY2117" i="24" s="1"/>
  <c r="BA1378" i="24"/>
  <c r="AY1378" i="24" s="1"/>
  <c r="BA2019" i="24"/>
  <c r="BA563" i="24"/>
  <c r="AY563" i="24" s="1"/>
  <c r="BA1553" i="24"/>
  <c r="BA417" i="24"/>
  <c r="AY417" i="24" s="1"/>
  <c r="BA2246" i="24"/>
  <c r="AY2246" i="24" s="1"/>
  <c r="BA702" i="24"/>
  <c r="AY702" i="24" s="1"/>
  <c r="BA722" i="24"/>
  <c r="AY722" i="24" s="1"/>
  <c r="BA63" i="24"/>
  <c r="AY63" i="24" s="1"/>
  <c r="BA1233" i="24"/>
  <c r="AY1233" i="24" s="1"/>
  <c r="BA572" i="24"/>
  <c r="AY572" i="24" s="1"/>
  <c r="BA583" i="24"/>
  <c r="AY583" i="24" s="1"/>
  <c r="BA1485" i="24"/>
  <c r="AY1485" i="24" s="1"/>
  <c r="BA753" i="24"/>
  <c r="AY753" i="24" s="1"/>
  <c r="BA1613" i="24"/>
  <c r="AY1613" i="24" s="1"/>
  <c r="BA1116" i="24"/>
  <c r="AY1116" i="24" s="1"/>
  <c r="BA1904" i="24"/>
  <c r="BA1926" i="24"/>
  <c r="BA1486" i="24"/>
  <c r="AY1486" i="24" s="1"/>
  <c r="BA689" i="24"/>
  <c r="AY689" i="24" s="1"/>
  <c r="BA1614" i="24"/>
  <c r="AY1614" i="24" s="1"/>
  <c r="BA45" i="24"/>
  <c r="AY45" i="24" s="1"/>
  <c r="BA617" i="24"/>
  <c r="AY617" i="24" s="1"/>
  <c r="BA1892" i="24"/>
  <c r="AY1892" i="24" s="1"/>
  <c r="BA1414" i="24"/>
  <c r="AY1414" i="24" s="1"/>
  <c r="BA1501" i="24"/>
  <c r="AY1501" i="24" s="1"/>
  <c r="BA1547" i="24"/>
  <c r="AY1547" i="24" s="1"/>
  <c r="BA1645" i="24"/>
  <c r="AY1645" i="24" s="1"/>
  <c r="BA2525" i="24"/>
  <c r="AY2525" i="24" s="1"/>
  <c r="BA1102" i="24"/>
  <c r="AY1102" i="24" s="1"/>
  <c r="BA887" i="24"/>
  <c r="O1416" i="24"/>
  <c r="O1746" i="24"/>
  <c r="O2522" i="24"/>
  <c r="O1920" i="24"/>
  <c r="O2082" i="24"/>
  <c r="O1499" i="24"/>
  <c r="O1486" i="24"/>
  <c r="O610" i="24"/>
  <c r="O1463" i="24"/>
  <c r="O552" i="24"/>
  <c r="O535" i="24"/>
  <c r="O491" i="24"/>
  <c r="O377" i="24"/>
  <c r="O1800" i="24"/>
  <c r="O1745" i="24"/>
  <c r="O1663" i="24"/>
  <c r="O700" i="24"/>
  <c r="O1439" i="24"/>
  <c r="O484" i="24"/>
  <c r="O1201" i="24"/>
  <c r="O1195" i="24"/>
  <c r="O52" i="24"/>
  <c r="O1124" i="24"/>
  <c r="O2419" i="24"/>
  <c r="O1757" i="24"/>
  <c r="O927" i="24"/>
  <c r="O1624" i="24"/>
  <c r="O707" i="24"/>
  <c r="O1155" i="24"/>
  <c r="O1527" i="24"/>
  <c r="O479" i="24"/>
  <c r="O482" i="24"/>
  <c r="O1273" i="24"/>
  <c r="O1913" i="24"/>
  <c r="O2093" i="24"/>
  <c r="O177" i="24"/>
  <c r="O469" i="24"/>
  <c r="O515" i="24"/>
  <c r="O737" i="24"/>
  <c r="O732" i="24"/>
  <c r="O628" i="24"/>
  <c r="O442" i="24"/>
  <c r="O1568" i="24"/>
  <c r="O190" i="24"/>
  <c r="O1751" i="24"/>
  <c r="O1470" i="24"/>
  <c r="O1333" i="24"/>
  <c r="O195" i="24"/>
  <c r="O336" i="24"/>
  <c r="O2457" i="24"/>
  <c r="O2211" i="24"/>
  <c r="O361" i="24"/>
  <c r="O2394" i="24"/>
  <c r="O1648" i="24"/>
  <c r="O2484" i="24"/>
  <c r="O1690" i="24"/>
  <c r="O916" i="24"/>
  <c r="O968" i="24"/>
  <c r="O313" i="24"/>
  <c r="O227" i="24"/>
  <c r="O218" i="24"/>
  <c r="O815" i="24"/>
  <c r="O1961" i="24"/>
  <c r="O1225" i="24"/>
  <c r="O1090" i="24"/>
  <c r="O1086" i="24"/>
  <c r="O1078" i="24"/>
  <c r="O1065" i="24"/>
  <c r="O1058" i="24"/>
  <c r="O1050" i="24"/>
  <c r="O1046" i="24"/>
  <c r="O1041" i="24"/>
  <c r="O1036" i="24"/>
  <c r="O1828" i="24"/>
  <c r="O1818" i="24"/>
  <c r="O1807" i="24"/>
  <c r="O996" i="24"/>
  <c r="O2358" i="24"/>
  <c r="O2386" i="24"/>
  <c r="O2464" i="24"/>
  <c r="O2463" i="24"/>
  <c r="O1877" i="24"/>
  <c r="O960" i="24"/>
  <c r="O954" i="24"/>
  <c r="O1747" i="24"/>
  <c r="O2422" i="24"/>
  <c r="O942" i="24"/>
  <c r="O930" i="24"/>
  <c r="O2098" i="24"/>
  <c r="O914" i="24"/>
  <c r="O902" i="24"/>
  <c r="O894" i="24"/>
  <c r="O1697" i="24"/>
  <c r="O1687" i="24"/>
  <c r="O2339" i="24"/>
  <c r="O875" i="24"/>
  <c r="O2455" i="24"/>
  <c r="O836" i="24"/>
  <c r="O833" i="24"/>
  <c r="O827" i="24"/>
  <c r="O813" i="24"/>
  <c r="O2420" i="24"/>
  <c r="O798" i="24"/>
  <c r="O1627" i="24"/>
  <c r="O1622" i="24"/>
  <c r="O785" i="24"/>
  <c r="O1579" i="24"/>
  <c r="O521" i="24"/>
  <c r="O527" i="24"/>
  <c r="O1135" i="24"/>
  <c r="O1114" i="24"/>
  <c r="O1659" i="24"/>
  <c r="O966" i="24"/>
  <c r="O2079" i="24"/>
  <c r="O257" i="24"/>
  <c r="O2509" i="24"/>
  <c r="O2068" i="24"/>
  <c r="O306" i="24"/>
  <c r="O2252" i="24"/>
  <c r="O2389" i="24"/>
  <c r="O2083" i="24"/>
  <c r="O32" i="24"/>
  <c r="O27" i="24"/>
  <c r="O475" i="24"/>
  <c r="O1261" i="24"/>
  <c r="O343" i="24"/>
  <c r="O2366" i="24"/>
  <c r="O2226" i="24"/>
  <c r="O470" i="24"/>
  <c r="O1999" i="24"/>
  <c r="O517" i="24"/>
  <c r="O188" i="24"/>
  <c r="O338" i="24"/>
  <c r="O636" i="24"/>
  <c r="O632" i="24"/>
  <c r="O1481" i="24"/>
  <c r="O627" i="24"/>
  <c r="O717" i="24"/>
  <c r="O617" i="24"/>
  <c r="O341" i="24"/>
  <c r="O895" i="24"/>
  <c r="O1533" i="24"/>
  <c r="O193" i="24"/>
  <c r="O1922" i="24"/>
  <c r="O2247" i="24"/>
  <c r="O2111" i="24"/>
  <c r="O154" i="24"/>
  <c r="O261" i="24"/>
  <c r="O74" i="24"/>
  <c r="O310" i="24"/>
  <c r="O821" i="24"/>
  <c r="O339" i="24"/>
  <c r="O1331" i="24"/>
  <c r="O1851" i="24"/>
  <c r="O1540" i="24"/>
  <c r="O2227" i="24"/>
  <c r="O367" i="24"/>
  <c r="O1791" i="24"/>
  <c r="O1210" i="24"/>
  <c r="O834" i="24"/>
  <c r="O1397" i="24"/>
  <c r="O882" i="24"/>
  <c r="O1314" i="24"/>
  <c r="O2054" i="24"/>
  <c r="O1848" i="24"/>
  <c r="O955" i="24"/>
  <c r="O2161" i="24"/>
  <c r="O2057" i="24"/>
  <c r="O2095" i="24"/>
  <c r="O2148" i="24"/>
  <c r="O1867" i="24"/>
  <c r="O1674" i="24"/>
  <c r="O2264" i="24"/>
  <c r="O2000" i="24"/>
  <c r="O246" i="24"/>
  <c r="O1732" i="24"/>
  <c r="O1412" i="24"/>
  <c r="O2433" i="24"/>
  <c r="O1967" i="24"/>
  <c r="O1182" i="24"/>
  <c r="O356" i="24"/>
  <c r="O1127" i="24"/>
  <c r="O1121" i="24"/>
  <c r="O1320" i="24"/>
  <c r="O1869" i="24"/>
  <c r="O1552" i="24"/>
  <c r="O2335" i="24"/>
  <c r="O1921" i="24"/>
  <c r="O689" i="24"/>
  <c r="O674" i="24"/>
  <c r="O671" i="24"/>
  <c r="O1492" i="24"/>
  <c r="O1852" i="24"/>
  <c r="O601" i="24"/>
  <c r="O594" i="24"/>
  <c r="O2265" i="24"/>
  <c r="O1475" i="24"/>
  <c r="O2100" i="24"/>
  <c r="O1467" i="24"/>
  <c r="O573" i="24"/>
  <c r="O1456" i="24"/>
  <c r="O1438" i="24"/>
  <c r="O1429" i="24"/>
  <c r="O518" i="24"/>
  <c r="O1405" i="24"/>
  <c r="O485" i="24"/>
  <c r="O1393" i="24"/>
  <c r="O467" i="24"/>
  <c r="O433" i="24"/>
  <c r="O2062" i="24"/>
  <c r="O2303" i="24"/>
  <c r="O424" i="24"/>
  <c r="O1368" i="24"/>
  <c r="O1924" i="24"/>
  <c r="O1359" i="24"/>
  <c r="O1356" i="24"/>
  <c r="O2537" i="24"/>
  <c r="O1345" i="24"/>
  <c r="O2428" i="24"/>
  <c r="O1914" i="24"/>
  <c r="O2317" i="24"/>
  <c r="O1293" i="24"/>
  <c r="O1291" i="24"/>
  <c r="O254" i="24"/>
  <c r="O242" i="24"/>
  <c r="O1934" i="24"/>
  <c r="O210" i="24"/>
  <c r="O1244" i="24"/>
  <c r="O1219" i="24"/>
  <c r="O129" i="24"/>
  <c r="O1928" i="24"/>
  <c r="O1971" i="24"/>
  <c r="O1183" i="24"/>
  <c r="O91" i="24"/>
  <c r="O70" i="24"/>
  <c r="O2026" i="24"/>
  <c r="O53" i="24"/>
  <c r="O22" i="24"/>
  <c r="O1008" i="24"/>
  <c r="O1812" i="24"/>
  <c r="O1801" i="24"/>
  <c r="O995" i="24"/>
  <c r="O987" i="24"/>
  <c r="O2500" i="24"/>
  <c r="O1556" i="24"/>
  <c r="O1531" i="24"/>
  <c r="O1369" i="24"/>
  <c r="O1254" i="24"/>
  <c r="O2349" i="24"/>
  <c r="O804" i="24"/>
  <c r="O1634" i="24"/>
  <c r="O797" i="24"/>
  <c r="O1625" i="24"/>
  <c r="O790" i="24"/>
  <c r="O784" i="24"/>
  <c r="O747" i="24"/>
  <c r="O1574" i="24"/>
  <c r="O740" i="24"/>
  <c r="O1400" i="24"/>
  <c r="O1535" i="24"/>
  <c r="O109" i="24"/>
  <c r="O409" i="24"/>
  <c r="O403" i="24"/>
  <c r="O1363" i="24"/>
  <c r="O315" i="24"/>
  <c r="O144" i="24"/>
  <c r="O325" i="24"/>
  <c r="O1371" i="24"/>
  <c r="O422" i="24"/>
  <c r="O1685" i="24"/>
  <c r="O1464" i="24"/>
  <c r="O564" i="24"/>
  <c r="O1457" i="24"/>
  <c r="O1453" i="24"/>
  <c r="O1448" i="24"/>
  <c r="O551" i="24"/>
  <c r="O542" i="24"/>
  <c r="O537" i="24"/>
  <c r="O1009" i="24"/>
  <c r="O1813" i="24"/>
  <c r="O1808" i="24"/>
  <c r="O1803" i="24"/>
  <c r="O997" i="24"/>
  <c r="O1385" i="24"/>
  <c r="O1776" i="24"/>
  <c r="O152" i="24"/>
  <c r="O2223" i="24"/>
  <c r="O2315" i="24"/>
  <c r="O2188" i="24"/>
  <c r="O2378" i="24"/>
  <c r="O2175" i="24"/>
  <c r="O2038" i="24"/>
  <c r="O2075" i="24"/>
  <c r="O1972" i="24"/>
  <c r="O1898" i="24"/>
  <c r="O1897" i="24"/>
  <c r="O2275" i="24"/>
  <c r="O2414" i="24"/>
  <c r="O2071" i="24"/>
  <c r="O248" i="24"/>
  <c r="O1428" i="24"/>
  <c r="O457" i="24"/>
  <c r="O2081" i="24"/>
  <c r="O1548" i="24"/>
  <c r="O645" i="24"/>
  <c r="O1491" i="24"/>
  <c r="O1485" i="24"/>
  <c r="O427" i="24"/>
  <c r="O1709" i="24"/>
  <c r="O375" i="24"/>
  <c r="O1419" i="24"/>
  <c r="O1991" i="24"/>
  <c r="O2517" i="24"/>
  <c r="O391" i="24"/>
  <c r="O2133" i="24"/>
  <c r="O2224" i="24"/>
  <c r="O2096" i="24"/>
  <c r="O142" i="24"/>
  <c r="O1788" i="24"/>
  <c r="O250" i="24"/>
  <c r="O1739" i="24"/>
  <c r="O1317" i="24"/>
  <c r="O202" i="24"/>
  <c r="O1145" i="24"/>
  <c r="O1762" i="24"/>
  <c r="O2338" i="24"/>
  <c r="O1890" i="24"/>
  <c r="O1156" i="24"/>
  <c r="O1401" i="24"/>
  <c r="O1881" i="24"/>
  <c r="O1372" i="24"/>
  <c r="O1185" i="24"/>
  <c r="O1750" i="24"/>
  <c r="O1505" i="24"/>
  <c r="O118" i="24"/>
  <c r="O1336" i="24"/>
  <c r="O832" i="24"/>
  <c r="O2178" i="24"/>
  <c r="O1853" i="24"/>
  <c r="O233" i="24"/>
  <c r="O1098" i="24"/>
  <c r="O1203" i="24"/>
  <c r="O2121" i="24"/>
  <c r="O1712" i="24"/>
  <c r="O1738" i="24"/>
  <c r="O1773" i="24"/>
  <c r="O1506" i="24"/>
  <c r="O1414" i="24"/>
  <c r="O2516" i="24"/>
  <c r="O921" i="24"/>
  <c r="O1792" i="24"/>
  <c r="O2466" i="24"/>
  <c r="O2225" i="24"/>
  <c r="O2220" i="24"/>
  <c r="O2529" i="24"/>
  <c r="O352" i="24"/>
  <c r="O1143" i="24"/>
  <c r="O2255" i="24"/>
  <c r="O2200" i="24"/>
  <c r="O666" i="24"/>
  <c r="O811" i="24"/>
  <c r="O1658" i="24"/>
  <c r="O2340" i="24"/>
  <c r="O2538" i="24"/>
  <c r="O350" i="24"/>
  <c r="O2254" i="24"/>
  <c r="O1071" i="24"/>
  <c r="O1824" i="24"/>
  <c r="O1019" i="24"/>
  <c r="O1013" i="24"/>
  <c r="O2489" i="24"/>
  <c r="O2470" i="24"/>
  <c r="O978" i="24"/>
  <c r="O1780" i="24"/>
  <c r="O2462" i="24"/>
  <c r="O1753" i="24"/>
  <c r="O909" i="24"/>
  <c r="O2330" i="24"/>
  <c r="O1707" i="24"/>
  <c r="O1701" i="24"/>
  <c r="O1694" i="24"/>
  <c r="O1668" i="24"/>
  <c r="O845" i="24"/>
  <c r="O819" i="24"/>
  <c r="O805" i="24"/>
  <c r="O1617" i="24"/>
  <c r="O1614" i="24"/>
  <c r="O771" i="24"/>
  <c r="O1605" i="24"/>
  <c r="O1600" i="24"/>
  <c r="O760" i="24"/>
  <c r="O1591" i="24"/>
  <c r="O1588" i="24"/>
  <c r="O1584" i="24"/>
  <c r="O2032" i="24"/>
  <c r="O728" i="24"/>
  <c r="O720" i="24"/>
  <c r="O1561" i="24"/>
  <c r="O694" i="24"/>
  <c r="O1534" i="24"/>
  <c r="O1525" i="24"/>
  <c r="O660" i="24"/>
  <c r="O1517" i="24"/>
  <c r="O1510" i="24"/>
  <c r="O638" i="24"/>
  <c r="O631" i="24"/>
  <c r="O624" i="24"/>
  <c r="O2487" i="24"/>
  <c r="O577" i="24"/>
  <c r="O2288" i="24"/>
  <c r="O2146" i="24"/>
  <c r="O546" i="24"/>
  <c r="O523" i="24"/>
  <c r="O496" i="24"/>
  <c r="O1944" i="24"/>
  <c r="O478" i="24"/>
  <c r="O429" i="24"/>
  <c r="O1978" i="24"/>
  <c r="O1863" i="24"/>
  <c r="O379" i="24"/>
  <c r="O1341" i="24"/>
  <c r="O337" i="24"/>
  <c r="O332" i="24"/>
  <c r="O1996" i="24"/>
  <c r="O1302" i="24"/>
  <c r="O293" i="24"/>
  <c r="O1272" i="24"/>
  <c r="O205" i="24"/>
  <c r="O1242" i="24"/>
  <c r="O2416" i="24"/>
  <c r="O180" i="24"/>
  <c r="O156" i="24"/>
  <c r="O146" i="24"/>
  <c r="O1205" i="24"/>
  <c r="O2210" i="24"/>
  <c r="O80" i="24"/>
  <c r="O1146" i="24"/>
  <c r="O1846" i="24"/>
  <c r="O2006" i="24"/>
  <c r="O1096" i="24"/>
  <c r="O2045" i="24"/>
  <c r="O2209" i="24"/>
  <c r="O2180" i="24"/>
  <c r="O2342" i="24"/>
  <c r="O835" i="24"/>
  <c r="O78" i="24"/>
  <c r="O1186" i="24"/>
  <c r="O1332" i="24"/>
  <c r="O1161" i="24"/>
  <c r="O1678" i="24"/>
  <c r="O1292" i="24"/>
  <c r="O1547" i="24"/>
  <c r="O1566" i="24"/>
  <c r="O1765" i="24"/>
  <c r="C13" i="28"/>
  <c r="D13" i="28" s="1"/>
  <c r="O1645" i="24"/>
  <c r="O1221" i="24"/>
  <c r="O1247" i="24"/>
  <c r="O1382" i="24"/>
  <c r="O1465" i="24"/>
  <c r="O1319" i="24"/>
  <c r="O1193" i="24"/>
  <c r="O1191" i="24"/>
  <c r="O1398" i="24"/>
  <c r="AD978" i="24"/>
  <c r="AB978" i="24" s="1"/>
  <c r="BA1931" i="24" l="1"/>
  <c r="AY1931" i="24" s="1"/>
  <c r="BA2339" i="24"/>
  <c r="AY2339" i="24" s="1"/>
  <c r="BA1888" i="24"/>
  <c r="AY1888" i="24" s="1"/>
  <c r="BA245" i="24"/>
  <c r="AY245" i="24" s="1"/>
  <c r="BA819" i="24"/>
  <c r="AY819" i="24" s="1"/>
  <c r="BA1706" i="24"/>
  <c r="AY1706" i="24" s="1"/>
  <c r="BA1653" i="24"/>
  <c r="BA870" i="24"/>
  <c r="AY870" i="24" s="1"/>
  <c r="BV870" i="24" s="1"/>
  <c r="BA2465" i="24"/>
  <c r="AY2465" i="24" s="1"/>
  <c r="BA2463" i="24"/>
  <c r="AY2463" i="24" s="1"/>
  <c r="BA2197" i="24"/>
  <c r="AY2197" i="24" s="1"/>
  <c r="BA1992" i="24"/>
  <c r="BA1341" i="24"/>
  <c r="AY1341" i="24" s="1"/>
  <c r="BA385" i="24"/>
  <c r="AY385" i="24" s="1"/>
  <c r="BV385" i="24" s="1"/>
  <c r="BA671" i="24"/>
  <c r="AY671" i="24" s="1"/>
  <c r="BA1517" i="24"/>
  <c r="AY1517" i="24" s="1"/>
  <c r="BA1193" i="24"/>
  <c r="AY1193" i="24" s="1"/>
  <c r="BA1320" i="24"/>
  <c r="AY1320" i="24" s="1"/>
  <c r="BA383" i="24"/>
  <c r="AY383" i="24" s="1"/>
  <c r="BA2251" i="24"/>
  <c r="AY2251" i="24" s="1"/>
  <c r="BA426" i="24"/>
  <c r="AY426" i="24" s="1"/>
  <c r="BA2221" i="24"/>
  <c r="AY2221" i="24" s="1"/>
  <c r="BV2221" i="24" s="1"/>
  <c r="BA524" i="24"/>
  <c r="AY524" i="24" s="1"/>
  <c r="BA2263" i="24"/>
  <c r="AY2263" i="24" s="1"/>
  <c r="BA609" i="24"/>
  <c r="AY609" i="24" s="1"/>
  <c r="BA1516" i="24"/>
  <c r="AY1516" i="24" s="1"/>
  <c r="BA1921" i="24"/>
  <c r="AY1921" i="24" s="1"/>
  <c r="BA1567" i="24"/>
  <c r="AY1567" i="24" s="1"/>
  <c r="BA762" i="24"/>
  <c r="AY762" i="24" s="1"/>
  <c r="BA1632" i="24"/>
  <c r="AY1632" i="24" s="1"/>
  <c r="BA866" i="24"/>
  <c r="AY866" i="24" s="1"/>
  <c r="BA2524" i="24"/>
  <c r="AY2524" i="24" s="1"/>
  <c r="BA2034" i="24"/>
  <c r="AY2034" i="24" s="1"/>
  <c r="BA31" i="24"/>
  <c r="AY31" i="24" s="1"/>
  <c r="BA68" i="24"/>
  <c r="AY68" i="24" s="1"/>
  <c r="BA126" i="24"/>
  <c r="AY126" i="24" s="1"/>
  <c r="BA167" i="24"/>
  <c r="AY167" i="24" s="1"/>
  <c r="BA210" i="24"/>
  <c r="AY210" i="24" s="1"/>
  <c r="BV210" i="24" s="1"/>
  <c r="BA1278" i="24"/>
  <c r="AY1278" i="24" s="1"/>
  <c r="BA282" i="24"/>
  <c r="AY282" i="24" s="1"/>
  <c r="BA1311" i="24"/>
  <c r="AY1311" i="24" s="1"/>
  <c r="BA352" i="24"/>
  <c r="AY352" i="24" s="1"/>
  <c r="BA1657" i="24"/>
  <c r="AY1657" i="24" s="1"/>
  <c r="BA1690" i="24"/>
  <c r="AY1690" i="24" s="1"/>
  <c r="BA1026" i="24"/>
  <c r="AY1026" i="24" s="1"/>
  <c r="BA1085" i="24"/>
  <c r="AY1085" i="24" s="1"/>
  <c r="BA1928" i="24"/>
  <c r="AY1928" i="24" s="1"/>
  <c r="BA2301" i="24"/>
  <c r="AY2301" i="24" s="1"/>
  <c r="BA2027" i="24"/>
  <c r="AY2027" i="24" s="1"/>
  <c r="BA1243" i="24"/>
  <c r="AY1243" i="24" s="1"/>
  <c r="BA1258" i="24"/>
  <c r="AY1258" i="24" s="1"/>
  <c r="BA1742" i="24"/>
  <c r="AY1742" i="24" s="1"/>
  <c r="BA1054" i="24"/>
  <c r="AY1054" i="24" s="1"/>
  <c r="BA959" i="24"/>
  <c r="AY959" i="24" s="1"/>
  <c r="BV959" i="24" s="1"/>
  <c r="BA176" i="24"/>
  <c r="AY176" i="24" s="1"/>
  <c r="BA917" i="24"/>
  <c r="AY917" i="24" s="1"/>
  <c r="BA939" i="24"/>
  <c r="AY939" i="24" s="1"/>
  <c r="BA948" i="24"/>
  <c r="AY948" i="24" s="1"/>
  <c r="BA2136" i="24"/>
  <c r="AY2136" i="24" s="1"/>
  <c r="BA1532" i="24"/>
  <c r="AY1532" i="24" s="1"/>
  <c r="BA1639" i="24"/>
  <c r="AY1639" i="24" s="1"/>
  <c r="BA21" i="24"/>
  <c r="AY21" i="24" s="1"/>
  <c r="BV21" i="24" s="1"/>
  <c r="BA1202" i="24"/>
  <c r="BA240" i="24"/>
  <c r="AY240" i="24" s="1"/>
  <c r="BA24" i="24"/>
  <c r="AY24" i="24" s="1"/>
  <c r="BA1946" i="24"/>
  <c r="AY1946" i="24" s="1"/>
  <c r="BA782" i="24"/>
  <c r="AY782" i="24" s="1"/>
  <c r="BA246" i="24"/>
  <c r="AY246" i="24" s="1"/>
  <c r="BA1572" i="24"/>
  <c r="AY1572" i="24" s="1"/>
  <c r="BA232" i="24"/>
  <c r="AY232" i="24" s="1"/>
  <c r="BA2331" i="24"/>
  <c r="AY2331" i="24" s="1"/>
  <c r="BA1948" i="24"/>
  <c r="AY1948" i="24" s="1"/>
  <c r="BA559" i="24"/>
  <c r="AY559" i="24" s="1"/>
  <c r="BA97" i="24"/>
  <c r="AY97" i="24" s="1"/>
  <c r="BA929" i="24"/>
  <c r="AY929" i="24" s="1"/>
  <c r="BA1370" i="24"/>
  <c r="AY1370" i="24" s="1"/>
  <c r="BA503" i="24"/>
  <c r="AY503" i="24" s="1"/>
  <c r="BA691" i="24"/>
  <c r="AY691" i="24" s="1"/>
  <c r="BA2038" i="24"/>
  <c r="AY2038" i="24" s="1"/>
  <c r="BA399" i="24"/>
  <c r="BA2437" i="24"/>
  <c r="AY2437" i="24" s="1"/>
  <c r="BV2437" i="24" s="1"/>
  <c r="BA1854" i="24"/>
  <c r="AY1854" i="24" s="1"/>
  <c r="BA2020" i="24"/>
  <c r="BA1506" i="24"/>
  <c r="AY1506" i="24" s="1"/>
  <c r="BA2291" i="24"/>
  <c r="AY2291" i="24" s="1"/>
  <c r="BA1743" i="24"/>
  <c r="AY1743" i="24" s="1"/>
  <c r="BA2224" i="24"/>
  <c r="AY2224" i="24" s="1"/>
  <c r="BA1125" i="24"/>
  <c r="AY1125" i="24" s="1"/>
  <c r="BA2495" i="24"/>
  <c r="AY2495" i="24" s="1"/>
  <c r="BV2495" i="24" s="1"/>
  <c r="BA172" i="24"/>
  <c r="AY172" i="24" s="1"/>
  <c r="BA2111" i="24"/>
  <c r="AY2111" i="24" s="1"/>
  <c r="BA1283" i="24"/>
  <c r="AY1283" i="24" s="1"/>
  <c r="BA1798" i="24"/>
  <c r="AY1798" i="24" s="1"/>
  <c r="BA1184" i="24"/>
  <c r="AY1184" i="24" s="1"/>
  <c r="BA1131" i="24"/>
  <c r="BA1256" i="24"/>
  <c r="AY1256" i="24" s="1"/>
  <c r="BA321" i="24"/>
  <c r="AY321" i="24" s="1"/>
  <c r="BA404" i="24"/>
  <c r="AY404" i="24" s="1"/>
  <c r="BA2012" i="24"/>
  <c r="AY2012" i="24" s="1"/>
  <c r="BA2007" i="24"/>
  <c r="AY2007" i="24" s="1"/>
  <c r="BA1472" i="24"/>
  <c r="AY1472" i="24" s="1"/>
  <c r="BA1488" i="24"/>
  <c r="AY1488" i="24" s="1"/>
  <c r="BA1149" i="24"/>
  <c r="BA209" i="24"/>
  <c r="AY209" i="24" s="1"/>
  <c r="BA1754" i="24"/>
  <c r="BA1068" i="24"/>
  <c r="AY1068" i="24" s="1"/>
  <c r="BA649" i="24"/>
  <c r="AY649" i="24" s="1"/>
  <c r="BA1845" i="24"/>
  <c r="AY1845" i="24" s="1"/>
  <c r="BA1932" i="24"/>
  <c r="AY1932" i="24" s="1"/>
  <c r="BA171" i="24"/>
  <c r="AY171" i="24" s="1"/>
  <c r="BV171" i="24" s="1"/>
  <c r="BA1424" i="24"/>
  <c r="BA1720" i="24"/>
  <c r="AY1720" i="24" s="1"/>
  <c r="BV1720" i="24" s="1"/>
  <c r="BA824" i="24"/>
  <c r="AY824" i="24" s="1"/>
  <c r="BA916" i="24"/>
  <c r="AY916" i="24" s="1"/>
  <c r="BA39" i="24"/>
  <c r="AY39" i="24" s="1"/>
  <c r="BA1249" i="24"/>
  <c r="AY1249" i="24" s="1"/>
  <c r="BA1004" i="24"/>
  <c r="AY1004" i="24" s="1"/>
  <c r="BA2414" i="24"/>
  <c r="AY2414" i="24" s="1"/>
  <c r="BV2414" i="24" s="1"/>
  <c r="BA1185" i="24"/>
  <c r="AY1185" i="24" s="1"/>
  <c r="BA2146" i="24"/>
  <c r="AY2146" i="24" s="1"/>
  <c r="BA1342" i="24"/>
  <c r="AY1342" i="24" s="1"/>
  <c r="BA2287" i="24"/>
  <c r="AY2287" i="24" s="1"/>
  <c r="BA497" i="24"/>
  <c r="AY497" i="24" s="1"/>
  <c r="BA550" i="24"/>
  <c r="AY550" i="24" s="1"/>
  <c r="BA603" i="24"/>
  <c r="AY603" i="24" s="1"/>
  <c r="BA1988" i="24"/>
  <c r="AY1988" i="24" s="1"/>
  <c r="BA1191" i="24"/>
  <c r="AY1191" i="24" s="1"/>
  <c r="BA1301" i="24"/>
  <c r="AY1301" i="24" s="1"/>
  <c r="BA1823" i="24"/>
  <c r="AY1823" i="24" s="1"/>
  <c r="BA638" i="24"/>
  <c r="AY638" i="24" s="1"/>
  <c r="BA1357" i="24"/>
  <c r="AY1357" i="24" s="1"/>
  <c r="BA1559" i="24"/>
  <c r="AY1559" i="24" s="1"/>
  <c r="BA51" i="24"/>
  <c r="AY51" i="24" s="1"/>
  <c r="BA2279" i="24"/>
  <c r="AY2279" i="24" s="1"/>
  <c r="BA942" i="24"/>
  <c r="AY942" i="24" s="1"/>
  <c r="BA1612" i="24"/>
  <c r="AY1612" i="24" s="1"/>
  <c r="BA328" i="24"/>
  <c r="AY328" i="24" s="1"/>
  <c r="BV328" i="24" s="1"/>
  <c r="BA433" i="24"/>
  <c r="AY433" i="24" s="1"/>
  <c r="BA799" i="24"/>
  <c r="AY799" i="24" s="1"/>
  <c r="BV799" i="24" s="1"/>
  <c r="BA304" i="24"/>
  <c r="AY304" i="24" s="1"/>
  <c r="BA2336" i="24"/>
  <c r="AY2336" i="24" s="1"/>
  <c r="BA1355" i="24"/>
  <c r="AY1355" i="24" s="1"/>
  <c r="BA2322" i="24"/>
  <c r="AY2322" i="24" s="1"/>
  <c r="BA1384" i="24"/>
  <c r="AY1384" i="24" s="1"/>
  <c r="AD885" i="24"/>
  <c r="AB885" i="24" s="1"/>
  <c r="BA945" i="24"/>
  <c r="AD144" i="24"/>
  <c r="AB144" i="24" s="1"/>
  <c r="BA2072" i="24"/>
  <c r="AY2072" i="24" s="1"/>
  <c r="BA618" i="24"/>
  <c r="AY618" i="24" s="1"/>
  <c r="BA341" i="24"/>
  <c r="AY341" i="24" s="1"/>
  <c r="BV341" i="24" s="1"/>
  <c r="BA2259" i="24"/>
  <c r="AY2259" i="24" s="1"/>
  <c r="BA2319" i="24"/>
  <c r="AY2319" i="24" s="1"/>
  <c r="BV2319" i="24" s="1"/>
  <c r="BA1858" i="24"/>
  <c r="AY1858" i="24" s="1"/>
  <c r="BV1858" i="24" s="1"/>
  <c r="BA162" i="24"/>
  <c r="AY162" i="24" s="1"/>
  <c r="BA1236" i="24"/>
  <c r="AY1236" i="24" s="1"/>
  <c r="BV1236" i="24" s="1"/>
  <c r="BA1080" i="24"/>
  <c r="AY1080" i="24" s="1"/>
  <c r="BA1016" i="24"/>
  <c r="AY1016" i="24" s="1"/>
  <c r="BA2247" i="24"/>
  <c r="AY2247" i="24" s="1"/>
  <c r="BV2247" i="24" s="1"/>
  <c r="BA1056" i="24"/>
  <c r="BA436" i="24"/>
  <c r="AY436" i="24" s="1"/>
  <c r="BV436" i="24" s="1"/>
  <c r="BA249" i="24"/>
  <c r="AY249" i="24" s="1"/>
  <c r="BA1930" i="24"/>
  <c r="AY1930" i="24" s="1"/>
  <c r="BV1930" i="24" s="1"/>
  <c r="BA2086" i="24"/>
  <c r="AY2086" i="24" s="1"/>
  <c r="BV2086" i="24" s="1"/>
  <c r="BA2269" i="24"/>
  <c r="AY2269" i="24" s="1"/>
  <c r="BA1701" i="24"/>
  <c r="AY1701" i="24" s="1"/>
  <c r="BA2276" i="24"/>
  <c r="AY2276" i="24" s="1"/>
  <c r="BA1859" i="24"/>
  <c r="AY1859" i="24" s="1"/>
  <c r="BA1428" i="24"/>
  <c r="AY1428" i="24" s="1"/>
  <c r="BV1428" i="24" s="1"/>
  <c r="BA1637" i="24"/>
  <c r="AY1637" i="24" s="1"/>
  <c r="BA145" i="24"/>
  <c r="AY145" i="24" s="1"/>
  <c r="BA208" i="24"/>
  <c r="AY208" i="24" s="1"/>
  <c r="BA310" i="24"/>
  <c r="AY310" i="24" s="1"/>
  <c r="BA1700" i="24"/>
  <c r="BA1098" i="24"/>
  <c r="AY1098" i="24" s="1"/>
  <c r="BA1088" i="24"/>
  <c r="BA719" i="24"/>
  <c r="AY719" i="24" s="1"/>
  <c r="BV719" i="24" s="1"/>
  <c r="BA1626" i="24"/>
  <c r="AY1626" i="24" s="1"/>
  <c r="BA1771" i="24"/>
  <c r="AY1771" i="24" s="1"/>
  <c r="BA93" i="24"/>
  <c r="AY93" i="24" s="1"/>
  <c r="BV93" i="24" s="1"/>
  <c r="BA222" i="24"/>
  <c r="AY222" i="24" s="1"/>
  <c r="BA2361" i="24"/>
  <c r="AY2361" i="24" s="1"/>
  <c r="BA34" i="24"/>
  <c r="AY34" i="24" s="1"/>
  <c r="BV34" i="24" s="1"/>
  <c r="BA123" i="24"/>
  <c r="AY123" i="24" s="1"/>
  <c r="BA1969" i="24"/>
  <c r="AY1969" i="24" s="1"/>
  <c r="BV1969" i="24" s="1"/>
  <c r="BA1297" i="24"/>
  <c r="AY1297" i="24" s="1"/>
  <c r="BA1648" i="24"/>
  <c r="AY1648" i="24" s="1"/>
  <c r="BA1896" i="24"/>
  <c r="AY1896" i="24" s="1"/>
  <c r="BA1820" i="24"/>
  <c r="AY1820" i="24" s="1"/>
  <c r="BA1290" i="24"/>
  <c r="AY1290" i="24" s="1"/>
  <c r="BA880" i="24"/>
  <c r="AY880" i="24" s="1"/>
  <c r="BV880" i="24" s="1"/>
  <c r="BA949" i="24"/>
  <c r="AY949" i="24" s="1"/>
  <c r="BA490" i="24"/>
  <c r="AY490" i="24" s="1"/>
  <c r="BA1727" i="24"/>
  <c r="AY1727" i="24" s="1"/>
  <c r="BA2043" i="24"/>
  <c r="AY2043" i="24" s="1"/>
  <c r="BA412" i="24"/>
  <c r="AY412" i="24" s="1"/>
  <c r="BA1373" i="24"/>
  <c r="AY1373" i="24" s="1"/>
  <c r="BA2176" i="24"/>
  <c r="AY2176" i="24" s="1"/>
  <c r="BA2067" i="24"/>
  <c r="AY2067" i="24" s="1"/>
  <c r="BA725" i="24"/>
  <c r="BA2533" i="24"/>
  <c r="AY2533" i="24" s="1"/>
  <c r="BA512" i="24"/>
  <c r="AY512" i="24" s="1"/>
  <c r="BA646" i="24"/>
  <c r="AY646" i="24" s="1"/>
  <c r="BA1677" i="24"/>
  <c r="AY1677" i="24" s="1"/>
  <c r="BA1851" i="24"/>
  <c r="AY1851" i="24" s="1"/>
  <c r="BA1909" i="24"/>
  <c r="BA602" i="24"/>
  <c r="AY602" i="24" s="1"/>
  <c r="BV602" i="24" s="1"/>
  <c r="BA1578" i="24"/>
  <c r="AY1578" i="24" s="1"/>
  <c r="BA1104" i="24"/>
  <c r="AY1104" i="24" s="1"/>
  <c r="BA1143" i="24"/>
  <c r="AY1143" i="24" s="1"/>
  <c r="BV1143" i="24" s="1"/>
  <c r="BA129" i="24"/>
  <c r="AY129" i="24" s="1"/>
  <c r="BA1844" i="24"/>
  <c r="AY1844" i="24" s="1"/>
  <c r="BA2337" i="24"/>
  <c r="AY2337" i="24" s="1"/>
  <c r="BA701" i="24"/>
  <c r="BA971" i="24"/>
  <c r="AY971" i="24" s="1"/>
  <c r="BA1609" i="24"/>
  <c r="AY1609" i="24" s="1"/>
  <c r="BA2482" i="24"/>
  <c r="AY2482" i="24" s="1"/>
  <c r="BV2482" i="24" s="1"/>
  <c r="BA1450" i="24"/>
  <c r="AY1450" i="24" s="1"/>
  <c r="BV1450" i="24" s="1"/>
  <c r="BA235" i="24"/>
  <c r="AY235" i="24" s="1"/>
  <c r="BA1058" i="24"/>
  <c r="AY1058" i="24" s="1"/>
  <c r="BV1058" i="24" s="1"/>
  <c r="BA2092" i="24"/>
  <c r="AY2092" i="24" s="1"/>
  <c r="BA135" i="24"/>
  <c r="AY135" i="24" s="1"/>
  <c r="BA29" i="24"/>
  <c r="AY29" i="24" s="1"/>
  <c r="BV29" i="24" s="1"/>
  <c r="BA2184" i="24"/>
  <c r="AY2184" i="24" s="1"/>
  <c r="BA2040" i="24"/>
  <c r="AY2040" i="24" s="1"/>
  <c r="BV2040" i="24" s="1"/>
  <c r="BA2415" i="24"/>
  <c r="AY2415" i="24" s="1"/>
  <c r="BV2415" i="24" s="1"/>
  <c r="BA2281" i="24"/>
  <c r="AY2281" i="24" s="1"/>
  <c r="BA325" i="24"/>
  <c r="AY325" i="24" s="1"/>
  <c r="BA338" i="24"/>
  <c r="AY338" i="24" s="1"/>
  <c r="BV338" i="24" s="1"/>
  <c r="BA374" i="24"/>
  <c r="AY374" i="24" s="1"/>
  <c r="BA2531" i="24"/>
  <c r="AY2531" i="24" s="1"/>
  <c r="BV2531" i="24" s="1"/>
  <c r="BA406" i="24"/>
  <c r="BA2170" i="24"/>
  <c r="AY2170" i="24" s="1"/>
  <c r="BA1975" i="24"/>
  <c r="AY1975" i="24" s="1"/>
  <c r="BV1975" i="24" s="1"/>
  <c r="BA439" i="24"/>
  <c r="AY439" i="24" s="1"/>
  <c r="BV439" i="24" s="1"/>
  <c r="BA462" i="24"/>
  <c r="AY462" i="24" s="1"/>
  <c r="BV462" i="24" s="1"/>
  <c r="BA2046" i="24"/>
  <c r="AY2046" i="24" s="1"/>
  <c r="BV2046" i="24" s="1"/>
  <c r="BA560" i="24"/>
  <c r="BA332" i="24"/>
  <c r="AY332" i="24" s="1"/>
  <c r="BA924" i="24"/>
  <c r="AY924" i="24" s="1"/>
  <c r="BA1010" i="24"/>
  <c r="AY1010" i="24" s="1"/>
  <c r="BV1010" i="24" s="1"/>
  <c r="BV593" i="24"/>
  <c r="BA2129" i="24"/>
  <c r="AY2129" i="24" s="1"/>
  <c r="BA1106" i="24"/>
  <c r="AY1106" i="24" s="1"/>
  <c r="BA2199" i="24"/>
  <c r="AY2199" i="24" s="1"/>
  <c r="AD1179" i="24"/>
  <c r="AB1179" i="24" s="1"/>
  <c r="AD988" i="24"/>
  <c r="AB988" i="24" s="1"/>
  <c r="BA1973" i="24"/>
  <c r="AY1973" i="24" s="1"/>
  <c r="BA613" i="24"/>
  <c r="AY613" i="24" s="1"/>
  <c r="BA2248" i="24"/>
  <c r="AY2248" i="24" s="1"/>
  <c r="BV2248" i="24" s="1"/>
  <c r="BA936" i="24"/>
  <c r="AY936" i="24" s="1"/>
  <c r="BV936" i="24" s="1"/>
  <c r="BA893" i="24"/>
  <c r="AY893" i="24" s="1"/>
  <c r="BV893" i="24" s="1"/>
  <c r="BA1654" i="24"/>
  <c r="AY1654" i="24" s="1"/>
  <c r="BV1654" i="24" s="1"/>
  <c r="BA1398" i="24"/>
  <c r="AY1398" i="24" s="1"/>
  <c r="BV1398" i="24" s="1"/>
  <c r="BA1133" i="24"/>
  <c r="AY1133" i="24" s="1"/>
  <c r="BV1133" i="24" s="1"/>
  <c r="BA1693" i="24"/>
  <c r="AY1693" i="24" s="1"/>
  <c r="BA122" i="24"/>
  <c r="AY122" i="24" s="1"/>
  <c r="BV122" i="24" s="1"/>
  <c r="BA2068" i="24"/>
  <c r="AY2068" i="24" s="1"/>
  <c r="BA1057" i="24"/>
  <c r="AY1057" i="24" s="1"/>
  <c r="AD2390" i="24"/>
  <c r="AB2390" i="24" s="1"/>
  <c r="BA1169" i="24"/>
  <c r="AY1169" i="24" s="1"/>
  <c r="BA1225" i="24"/>
  <c r="AY1225" i="24" s="1"/>
  <c r="BV1225" i="24" s="1"/>
  <c r="AD2322" i="24"/>
  <c r="AB2322" i="24" s="1"/>
  <c r="BV2322" i="24" s="1"/>
  <c r="AD2162" i="24"/>
  <c r="AB2162" i="24" s="1"/>
  <c r="AD2278" i="24"/>
  <c r="AB2278" i="24" s="1"/>
  <c r="AD2418" i="24"/>
  <c r="AB2418" i="24" s="1"/>
  <c r="AD1631" i="24"/>
  <c r="AB1631" i="24" s="1"/>
  <c r="BV1631" i="24" s="1"/>
  <c r="AD743" i="24"/>
  <c r="AB743" i="24" s="1"/>
  <c r="BV743" i="24" s="1"/>
  <c r="AD2216" i="24"/>
  <c r="AB2216" i="24" s="1"/>
  <c r="AD1197" i="24"/>
  <c r="AB1197" i="24" s="1"/>
  <c r="AD727" i="24"/>
  <c r="AB727" i="24" s="1"/>
  <c r="AD826" i="24"/>
  <c r="AB826" i="24" s="1"/>
  <c r="AD902" i="24"/>
  <c r="AB902" i="24" s="1"/>
  <c r="AD1007" i="24"/>
  <c r="AB1007" i="24" s="1"/>
  <c r="AD1675" i="24"/>
  <c r="AB1675" i="24" s="1"/>
  <c r="AD833" i="24"/>
  <c r="AB833" i="24" s="1"/>
  <c r="AD2313" i="24"/>
  <c r="AB2313" i="24" s="1"/>
  <c r="BV2313" i="24" s="1"/>
  <c r="AD1286" i="24"/>
  <c r="AB1286" i="24" s="1"/>
  <c r="BV1286" i="24" s="1"/>
  <c r="AD2016" i="24"/>
  <c r="AB2016" i="24" s="1"/>
  <c r="BV2016" i="24" s="1"/>
  <c r="AD475" i="24"/>
  <c r="AB475" i="24" s="1"/>
  <c r="BV475" i="24" s="1"/>
  <c r="AD1429" i="24"/>
  <c r="AB1429" i="24" s="1"/>
  <c r="BV1429" i="24" s="1"/>
  <c r="AD651" i="24"/>
  <c r="AB651" i="24" s="1"/>
  <c r="BV651" i="24" s="1"/>
  <c r="AD707" i="24"/>
  <c r="AB707" i="24" s="1"/>
  <c r="AD1586" i="24"/>
  <c r="AB1586" i="24" s="1"/>
  <c r="AD830" i="24"/>
  <c r="AB830" i="24" s="1"/>
  <c r="BV830" i="24" s="1"/>
  <c r="AD2332" i="24"/>
  <c r="AB2332" i="24" s="1"/>
  <c r="BV2332" i="24" s="1"/>
  <c r="AD987" i="24"/>
  <c r="AB987" i="24" s="1"/>
  <c r="BV987" i="24" s="1"/>
  <c r="AD555" i="24"/>
  <c r="AB555" i="24" s="1"/>
  <c r="BV555" i="24" s="1"/>
  <c r="AD573" i="24"/>
  <c r="AB573" i="24" s="1"/>
  <c r="BV573" i="24" s="1"/>
  <c r="AD831" i="24"/>
  <c r="AB831" i="24" s="1"/>
  <c r="AD1052" i="24"/>
  <c r="AB1052" i="24" s="1"/>
  <c r="AD2330" i="24"/>
  <c r="AB2330" i="24" s="1"/>
  <c r="AD2357" i="24"/>
  <c r="AB2357" i="24" s="1"/>
  <c r="AD811" i="24"/>
  <c r="AB811" i="24" s="1"/>
  <c r="BV811" i="24" s="1"/>
  <c r="AD895" i="24"/>
  <c r="AB895" i="24" s="1"/>
  <c r="AD1953" i="24"/>
  <c r="AB1953" i="24" s="1"/>
  <c r="AD2258" i="24"/>
  <c r="AB2258" i="24" s="1"/>
  <c r="BV2258" i="24" s="1"/>
  <c r="AD281" i="24"/>
  <c r="AB281" i="24" s="1"/>
  <c r="BV281" i="24" s="1"/>
  <c r="AD2263" i="24"/>
  <c r="AB2263" i="24" s="1"/>
  <c r="AD19" i="24"/>
  <c r="AB19" i="24" s="1"/>
  <c r="AD1541" i="24"/>
  <c r="AB1541" i="24" s="1"/>
  <c r="BA405" i="24"/>
  <c r="AY405" i="24" s="1"/>
  <c r="BA469" i="24"/>
  <c r="AY469" i="24" s="1"/>
  <c r="BA1440" i="24"/>
  <c r="AY1440" i="24" s="1"/>
  <c r="BA2517" i="24"/>
  <c r="AY2517" i="24" s="1"/>
  <c r="BV2517" i="24" s="1"/>
  <c r="BA1466" i="24"/>
  <c r="AY1466" i="24" s="1"/>
  <c r="BV1466" i="24" s="1"/>
  <c r="BA653" i="24"/>
  <c r="AY653" i="24" s="1"/>
  <c r="BV653" i="24" s="1"/>
  <c r="BA658" i="24"/>
  <c r="AY658" i="24" s="1"/>
  <c r="BV658" i="24" s="1"/>
  <c r="BA707" i="24"/>
  <c r="AY707" i="24" s="1"/>
  <c r="BA1350" i="24"/>
  <c r="AY1350" i="24" s="1"/>
  <c r="BV1350" i="24" s="1"/>
  <c r="AD1615" i="24"/>
  <c r="AB1615" i="24" s="1"/>
  <c r="BA1495" i="24"/>
  <c r="AY1495" i="24" s="1"/>
  <c r="BA699" i="24"/>
  <c r="AY699" i="24" s="1"/>
  <c r="BA134" i="24"/>
  <c r="AY134" i="24" s="1"/>
  <c r="BV37" i="24"/>
  <c r="BA2500" i="24"/>
  <c r="AY2500" i="24" s="1"/>
  <c r="BA117" i="24"/>
  <c r="AY117" i="24" s="1"/>
  <c r="BV117" i="24" s="1"/>
  <c r="BV1022" i="24"/>
  <c r="AD697" i="24"/>
  <c r="AB697" i="24" s="1"/>
  <c r="BV697" i="24" s="1"/>
  <c r="AD767" i="24"/>
  <c r="AB767" i="24" s="1"/>
  <c r="BV767" i="24" s="1"/>
  <c r="AD2379" i="24"/>
  <c r="AB2379" i="24" s="1"/>
  <c r="AD1358" i="24"/>
  <c r="AB1358" i="24" s="1"/>
  <c r="AD791" i="24"/>
  <c r="AB791" i="24" s="1"/>
  <c r="BV791" i="24" s="1"/>
  <c r="AD1684" i="24"/>
  <c r="AB1684" i="24" s="1"/>
  <c r="AD1614" i="24"/>
  <c r="AB1614" i="24" s="1"/>
  <c r="BV1614" i="24" s="1"/>
  <c r="AD690" i="24"/>
  <c r="AB690" i="24" s="1"/>
  <c r="BV690" i="24" s="1"/>
  <c r="AD1866" i="24"/>
  <c r="AB1866" i="24" s="1"/>
  <c r="AD950" i="24"/>
  <c r="AB950" i="24" s="1"/>
  <c r="AD972" i="24"/>
  <c r="AB972" i="24" s="1"/>
  <c r="BV1686" i="24"/>
  <c r="AD820" i="24"/>
  <c r="AB820" i="24" s="1"/>
  <c r="BV820" i="24" s="1"/>
  <c r="AD1422" i="24"/>
  <c r="AB1422" i="24" s="1"/>
  <c r="AD1761" i="24"/>
  <c r="AB1761" i="24" s="1"/>
  <c r="BV1761" i="24" s="1"/>
  <c r="AD2070" i="24"/>
  <c r="AB2070" i="24" s="1"/>
  <c r="AD1588" i="24"/>
  <c r="AB1588" i="24" s="1"/>
  <c r="BV1588" i="24" s="1"/>
  <c r="AD1668" i="24"/>
  <c r="AB1668" i="24" s="1"/>
  <c r="BV1668" i="24" s="1"/>
  <c r="AD1759" i="24"/>
  <c r="AB1759" i="24" s="1"/>
  <c r="AD2466" i="24"/>
  <c r="AB2466" i="24" s="1"/>
  <c r="BV2466" i="24" s="1"/>
  <c r="AD1940" i="24"/>
  <c r="AB1940" i="24" s="1"/>
  <c r="AD1053" i="24"/>
  <c r="AB1053" i="24" s="1"/>
  <c r="BV1053" i="24" s="1"/>
  <c r="AD2480" i="24"/>
  <c r="AB2480" i="24" s="1"/>
  <c r="AD1174" i="24"/>
  <c r="AB1174" i="24" s="1"/>
  <c r="BV1174" i="24" s="1"/>
  <c r="AD2074" i="24"/>
  <c r="AB2074" i="24" s="1"/>
  <c r="BV2074" i="24" s="1"/>
  <c r="AD1205" i="24"/>
  <c r="AB1205" i="24" s="1"/>
  <c r="BV1205" i="24" s="1"/>
  <c r="AD162" i="24"/>
  <c r="AB162" i="24" s="1"/>
  <c r="AD244" i="24"/>
  <c r="AB244" i="24" s="1"/>
  <c r="AD1061" i="24"/>
  <c r="AB1061" i="24" s="1"/>
  <c r="BV1061" i="24" s="1"/>
  <c r="AD809" i="24"/>
  <c r="AB809" i="24" s="1"/>
  <c r="AD1542" i="24"/>
  <c r="AB1542" i="24" s="1"/>
  <c r="AD1582" i="24"/>
  <c r="AB1582" i="24" s="1"/>
  <c r="BV1582" i="24" s="1"/>
  <c r="AD807" i="24"/>
  <c r="AB807" i="24" s="1"/>
  <c r="AD1669" i="24"/>
  <c r="AB1669" i="24" s="1"/>
  <c r="AD1922" i="24"/>
  <c r="AB1922" i="24" s="1"/>
  <c r="BV1922" i="24" s="1"/>
  <c r="AD1706" i="24"/>
  <c r="AB1706" i="24" s="1"/>
  <c r="AD735" i="24"/>
  <c r="AB735" i="24" s="1"/>
  <c r="BV735" i="24" s="1"/>
  <c r="AD1659" i="24"/>
  <c r="AB1659" i="24" s="1"/>
  <c r="AD97" i="24"/>
  <c r="AB97" i="24" s="1"/>
  <c r="BV97" i="24" s="1"/>
  <c r="AD129" i="24"/>
  <c r="AB129" i="24" s="1"/>
  <c r="AD1469" i="24"/>
  <c r="AB1469" i="24" s="1"/>
  <c r="AD850" i="24"/>
  <c r="AB850" i="24" s="1"/>
  <c r="AD499" i="24"/>
  <c r="AB499" i="24" s="1"/>
  <c r="AD335" i="24"/>
  <c r="AB335" i="24" s="1"/>
  <c r="BV335" i="24" s="1"/>
  <c r="AD500" i="24"/>
  <c r="AB500" i="24" s="1"/>
  <c r="BV500" i="24" s="1"/>
  <c r="AD1721" i="24"/>
  <c r="AB1721" i="24" s="1"/>
  <c r="AD124" i="24"/>
  <c r="AB124" i="24" s="1"/>
  <c r="BV124" i="24" s="1"/>
  <c r="AD732" i="24"/>
  <c r="AB732" i="24" s="1"/>
  <c r="AD2365" i="24"/>
  <c r="AB2365" i="24" s="1"/>
  <c r="BV2365" i="24" s="1"/>
  <c r="AD1763" i="24"/>
  <c r="AB1763" i="24" s="1"/>
  <c r="BV1763" i="24" s="1"/>
  <c r="AD2262" i="24"/>
  <c r="AB2262" i="24" s="1"/>
  <c r="AD1175" i="24"/>
  <c r="AB1175" i="24" s="1"/>
  <c r="BV1175" i="24" s="1"/>
  <c r="AD260" i="24"/>
  <c r="AB260" i="24" s="1"/>
  <c r="BV260" i="24" s="1"/>
  <c r="AD380" i="24"/>
  <c r="AB380" i="24" s="1"/>
  <c r="AD1187" i="24"/>
  <c r="AB1187" i="24" s="1"/>
  <c r="BV1187" i="24" s="1"/>
  <c r="AD2516" i="24"/>
  <c r="AB2516" i="24" s="1"/>
  <c r="BV2516" i="24" s="1"/>
  <c r="AD134" i="24"/>
  <c r="AB134" i="24" s="1"/>
  <c r="AD1172" i="24"/>
  <c r="AB1172" i="24" s="1"/>
  <c r="BV1172" i="24" s="1"/>
  <c r="AD2056" i="24"/>
  <c r="AB2056" i="24" s="1"/>
  <c r="AD1529" i="24"/>
  <c r="AB1529" i="24" s="1"/>
  <c r="AD1607" i="24"/>
  <c r="AB1607" i="24" s="1"/>
  <c r="AD1699" i="24"/>
  <c r="AB1699" i="24" s="1"/>
  <c r="BV1699" i="24" s="1"/>
  <c r="AD422" i="24"/>
  <c r="AB422" i="24" s="1"/>
  <c r="BV422" i="24" s="1"/>
  <c r="AD469" i="24"/>
  <c r="AB469" i="24" s="1"/>
  <c r="AD1597" i="24"/>
  <c r="AB1597" i="24" s="1"/>
  <c r="AD2380" i="24"/>
  <c r="AB2380" i="24" s="1"/>
  <c r="AD2298" i="24"/>
  <c r="AB2298" i="24" s="1"/>
  <c r="BV2298" i="24" s="1"/>
  <c r="AD1456" i="24"/>
  <c r="AB1456" i="24" s="1"/>
  <c r="BV1456" i="24" s="1"/>
  <c r="AD846" i="24"/>
  <c r="AB846" i="24" s="1"/>
  <c r="BV846" i="24" s="1"/>
  <c r="AD2251" i="24"/>
  <c r="AB2251" i="24" s="1"/>
  <c r="BV2251" i="24" s="1"/>
  <c r="AD1913" i="24"/>
  <c r="AB1913" i="24" s="1"/>
  <c r="AD2119" i="24"/>
  <c r="AB2119" i="24" s="1"/>
  <c r="BV2119" i="24" s="1"/>
  <c r="AD1502" i="24"/>
  <c r="AB1502" i="24" s="1"/>
  <c r="AD1554" i="24"/>
  <c r="AB1554" i="24" s="1"/>
  <c r="AD2423" i="24"/>
  <c r="AB2423" i="24" s="1"/>
  <c r="AD2261" i="24"/>
  <c r="AB2261" i="24" s="1"/>
  <c r="AD2098" i="24"/>
  <c r="AB2098" i="24" s="1"/>
  <c r="BV2098" i="24" s="1"/>
  <c r="AD2212" i="24"/>
  <c r="AB2212" i="24" s="1"/>
  <c r="BV2212" i="24" s="1"/>
  <c r="AD1378" i="24"/>
  <c r="AB1378" i="24" s="1"/>
  <c r="BV1378" i="24" s="1"/>
  <c r="AD489" i="24"/>
  <c r="AB489" i="24" s="1"/>
  <c r="AD2264" i="24"/>
  <c r="AB2264" i="24" s="1"/>
  <c r="BV2264" i="24" s="1"/>
  <c r="AD611" i="24"/>
  <c r="AB611" i="24" s="1"/>
  <c r="BV611" i="24" s="1"/>
  <c r="AD742" i="24"/>
  <c r="AB742" i="24" s="1"/>
  <c r="AD789" i="24"/>
  <c r="AB789" i="24" s="1"/>
  <c r="AD843" i="24"/>
  <c r="AB843" i="24" s="1"/>
  <c r="BV843" i="24" s="1"/>
  <c r="AD1101" i="24"/>
  <c r="AB1101" i="24" s="1"/>
  <c r="BV1101" i="24" s="1"/>
  <c r="AD1742" i="24"/>
  <c r="AB1742" i="24" s="1"/>
  <c r="BV1742" i="24" s="1"/>
  <c r="AD359" i="24"/>
  <c r="AB359" i="24" s="1"/>
  <c r="AD2295" i="24"/>
  <c r="AB2295" i="24" s="1"/>
  <c r="BV2295" i="24" s="1"/>
  <c r="AD570" i="24"/>
  <c r="AB570" i="24" s="1"/>
  <c r="BV570" i="24" s="1"/>
  <c r="AD2006" i="24"/>
  <c r="AB2006" i="24" s="1"/>
  <c r="BV2006" i="24" s="1"/>
  <c r="AD1819" i="24"/>
  <c r="AB1819" i="24" s="1"/>
  <c r="BV1819" i="24" s="1"/>
  <c r="AD745" i="24"/>
  <c r="AB745" i="24" s="1"/>
  <c r="AD1608" i="24"/>
  <c r="AB1608" i="24" s="1"/>
  <c r="BV1608" i="24" s="1"/>
  <c r="AD1265" i="24"/>
  <c r="AB1265" i="24" s="1"/>
  <c r="BV1265" i="24" s="1"/>
  <c r="BV355" i="24"/>
  <c r="BV1275" i="24"/>
  <c r="BV148" i="24"/>
  <c r="BV853" i="24"/>
  <c r="AD1481" i="24"/>
  <c r="AB1481" i="24" s="1"/>
  <c r="BV1481" i="24" s="1"/>
  <c r="AD2324" i="24"/>
  <c r="AB2324" i="24" s="1"/>
  <c r="BV2324" i="24" s="1"/>
  <c r="BA1890" i="24"/>
  <c r="AY1890" i="24" s="1"/>
  <c r="BA2496" i="24"/>
  <c r="AY2496" i="24" s="1"/>
  <c r="BV2496" i="24" s="1"/>
  <c r="BA1367" i="24"/>
  <c r="AY1367" i="24" s="1"/>
  <c r="AD1114" i="24"/>
  <c r="AB1114" i="24" s="1"/>
  <c r="BV1114" i="24" s="1"/>
  <c r="BA931" i="24"/>
  <c r="AY931" i="24" s="1"/>
  <c r="BV931" i="24" s="1"/>
  <c r="AD138" i="24"/>
  <c r="AB138" i="24" s="1"/>
  <c r="AD703" i="24"/>
  <c r="AB703" i="24" s="1"/>
  <c r="BV703" i="24" s="1"/>
  <c r="AD1102" i="24"/>
  <c r="AB1102" i="24" s="1"/>
  <c r="BV1102" i="24" s="1"/>
  <c r="AD992" i="24"/>
  <c r="AB992" i="24" s="1"/>
  <c r="BV992" i="24" s="1"/>
  <c r="AD1974" i="24"/>
  <c r="AB1974" i="24" s="1"/>
  <c r="BV1974" i="24" s="1"/>
  <c r="BA712" i="24"/>
  <c r="AY712" i="24" s="1"/>
  <c r="BA2162" i="24"/>
  <c r="AY2162" i="24" s="1"/>
  <c r="BA190" i="24"/>
  <c r="AY190" i="24" s="1"/>
  <c r="BA312" i="24"/>
  <c r="AY312" i="24" s="1"/>
  <c r="BA1698" i="24"/>
  <c r="AY1698" i="24" s="1"/>
  <c r="BV1698" i="24" s="1"/>
  <c r="AD2048" i="24"/>
  <c r="AB2048" i="24" s="1"/>
  <c r="AD1625" i="24"/>
  <c r="AB1625" i="24" s="1"/>
  <c r="BV1625" i="24" s="1"/>
  <c r="AD839" i="24"/>
  <c r="AB839" i="24" s="1"/>
  <c r="AD886" i="24"/>
  <c r="AB886" i="24" s="1"/>
  <c r="BV886" i="24" s="1"/>
  <c r="BA536" i="24"/>
  <c r="AY536" i="24" s="1"/>
  <c r="BV58" i="24"/>
  <c r="BV2288" i="24"/>
  <c r="BA2393" i="24"/>
  <c r="AY2393" i="24" s="1"/>
  <c r="BV2393" i="24" s="1"/>
  <c r="BA505" i="24"/>
  <c r="AY505" i="24" s="1"/>
  <c r="BV505" i="24" s="1"/>
  <c r="BA1443" i="24"/>
  <c r="AY1443" i="24" s="1"/>
  <c r="BV1443" i="24" s="1"/>
  <c r="BA1942" i="24"/>
  <c r="AY1942" i="24" s="1"/>
  <c r="BV1942" i="24" s="1"/>
  <c r="BA1565" i="24"/>
  <c r="AY1565" i="24" s="1"/>
  <c r="BV1565" i="24" s="1"/>
  <c r="BA745" i="24"/>
  <c r="AY745" i="24" s="1"/>
  <c r="AD647" i="24"/>
  <c r="AB647" i="24" s="1"/>
  <c r="BA2330" i="24"/>
  <c r="AY2330" i="24" s="1"/>
  <c r="BA1893" i="24"/>
  <c r="AY1893" i="24" s="1"/>
  <c r="BA48" i="24"/>
  <c r="AY48" i="24" s="1"/>
  <c r="BA1200" i="24"/>
  <c r="AY1200" i="24" s="1"/>
  <c r="BA168" i="24"/>
  <c r="AY168" i="24" s="1"/>
  <c r="BA1241" i="24"/>
  <c r="AY1241" i="24" s="1"/>
  <c r="BV1241" i="24" s="1"/>
  <c r="BA225" i="24"/>
  <c r="AY225" i="24" s="1"/>
  <c r="BA1280" i="24"/>
  <c r="AY1280" i="24" s="1"/>
  <c r="BA265" i="24"/>
  <c r="AY265" i="24" s="1"/>
  <c r="BV265" i="24" s="1"/>
  <c r="BA290" i="24"/>
  <c r="AY290" i="24" s="1"/>
  <c r="BV290" i="24" s="1"/>
  <c r="BA1327" i="24"/>
  <c r="AY1327" i="24" s="1"/>
  <c r="BA813" i="24"/>
  <c r="AY813" i="24" s="1"/>
  <c r="BA2455" i="24"/>
  <c r="AY2455" i="24" s="1"/>
  <c r="BV2455" i="24" s="1"/>
  <c r="AD1750" i="24"/>
  <c r="AB1750" i="24" s="1"/>
  <c r="BV1750" i="24" s="1"/>
  <c r="BA851" i="24"/>
  <c r="AY851" i="24" s="1"/>
  <c r="BA871" i="24"/>
  <c r="AY871" i="24" s="1"/>
  <c r="BA1715" i="24"/>
  <c r="AY1715" i="24" s="1"/>
  <c r="BV1715" i="24" s="1"/>
  <c r="BA927" i="24"/>
  <c r="AY927" i="24" s="1"/>
  <c r="BV927" i="24" s="1"/>
  <c r="BA1775" i="24"/>
  <c r="AY1775" i="24" s="1"/>
  <c r="BA2467" i="24"/>
  <c r="AY2467" i="24" s="1"/>
  <c r="BV2467" i="24" s="1"/>
  <c r="BA1804" i="24"/>
  <c r="AY1804" i="24" s="1"/>
  <c r="BV1804" i="24" s="1"/>
  <c r="BA1831" i="24"/>
  <c r="BA1060" i="24"/>
  <c r="AY1060" i="24" s="1"/>
  <c r="BV1060" i="24" s="1"/>
  <c r="AD54" i="24"/>
  <c r="AB54" i="24" s="1"/>
  <c r="BV54" i="24" s="1"/>
  <c r="AD1191" i="24"/>
  <c r="AB1191" i="24" s="1"/>
  <c r="BV1191" i="24" s="1"/>
  <c r="AD563" i="24"/>
  <c r="AB563" i="24" s="1"/>
  <c r="BV563" i="24" s="1"/>
  <c r="BA2003" i="24"/>
  <c r="AY2003" i="24" s="1"/>
  <c r="BV2003" i="24" s="1"/>
  <c r="BA1445" i="24"/>
  <c r="AY1445" i="24" s="1"/>
  <c r="BV1445" i="24" s="1"/>
  <c r="BA1802" i="24"/>
  <c r="AY1802" i="24" s="1"/>
  <c r="BV1802" i="24" s="1"/>
  <c r="AD1264" i="24"/>
  <c r="AB1264" i="24" s="1"/>
  <c r="BV1264" i="24" s="1"/>
  <c r="BA693" i="24"/>
  <c r="AY693" i="24" s="1"/>
  <c r="AD1164" i="24"/>
  <c r="AB1164" i="24" s="1"/>
  <c r="AD205" i="24"/>
  <c r="AB205" i="24" s="1"/>
  <c r="BV205" i="24" s="1"/>
  <c r="AD1555" i="24"/>
  <c r="AB1555" i="24" s="1"/>
  <c r="BV1555" i="24" s="1"/>
  <c r="AD1635" i="24"/>
  <c r="AB1635" i="24" s="1"/>
  <c r="BV1635" i="24" s="1"/>
  <c r="AD1702" i="24"/>
  <c r="AB1702" i="24" s="1"/>
  <c r="AD918" i="24"/>
  <c r="AB918" i="24" s="1"/>
  <c r="BV918" i="24" s="1"/>
  <c r="AD1096" i="24"/>
  <c r="AB1096" i="24" s="1"/>
  <c r="BV1096" i="24" s="1"/>
  <c r="AD1794" i="24"/>
  <c r="AB1794" i="24" s="1"/>
  <c r="BV1794" i="24" s="1"/>
  <c r="BA454" i="24"/>
  <c r="AY454" i="24" s="1"/>
  <c r="BA1533" i="24"/>
  <c r="AY1533" i="24" s="1"/>
  <c r="BA314" i="24"/>
  <c r="AY314" i="24" s="1"/>
  <c r="AD2158" i="24"/>
  <c r="AB2158" i="24" s="1"/>
  <c r="AD2116" i="24"/>
  <c r="AB2116" i="24" s="1"/>
  <c r="BA662" i="24"/>
  <c r="AY662" i="24" s="1"/>
  <c r="AD591" i="24"/>
  <c r="AB591" i="24" s="1"/>
  <c r="BV591" i="24" s="1"/>
  <c r="AD529" i="24"/>
  <c r="AB529" i="24" s="1"/>
  <c r="BV529" i="24" s="1"/>
  <c r="AD1423" i="24"/>
  <c r="AB1423" i="24" s="1"/>
  <c r="BV1423" i="24" s="1"/>
  <c r="AD2219" i="24"/>
  <c r="AB2219" i="24" s="1"/>
  <c r="BV2219" i="24" s="1"/>
  <c r="AD1524" i="24"/>
  <c r="AB1524" i="24" s="1"/>
  <c r="BV1524" i="24" s="1"/>
  <c r="AD793" i="24"/>
  <c r="AB793" i="24" s="1"/>
  <c r="BV793" i="24" s="1"/>
  <c r="AD816" i="24"/>
  <c r="AB816" i="24" s="1"/>
  <c r="BV816" i="24" s="1"/>
  <c r="AD1691" i="24"/>
  <c r="AB1691" i="24" s="1"/>
  <c r="AD1719" i="24"/>
  <c r="AB1719" i="24" s="1"/>
  <c r="BV1719" i="24" s="1"/>
  <c r="AD1789" i="24"/>
  <c r="AB1789" i="24" s="1"/>
  <c r="BV1789" i="24" s="1"/>
  <c r="AD1057" i="24"/>
  <c r="AB1057" i="24" s="1"/>
  <c r="BA2222" i="24"/>
  <c r="AY2222" i="24" s="1"/>
  <c r="BA2412" i="24"/>
  <c r="AY2412" i="24" s="1"/>
  <c r="BA118" i="24"/>
  <c r="AY118" i="24" s="1"/>
  <c r="BV118" i="24" s="1"/>
  <c r="BA2190" i="24"/>
  <c r="AY2190" i="24" s="1"/>
  <c r="BA2443" i="24"/>
  <c r="AY2443" i="24" s="1"/>
  <c r="BA1226" i="24"/>
  <c r="AY1226" i="24" s="1"/>
  <c r="BA2087" i="24"/>
  <c r="AY2087" i="24" s="1"/>
  <c r="BV2087" i="24" s="1"/>
  <c r="BA2421" i="24"/>
  <c r="BA2498" i="24"/>
  <c r="AY2498" i="24" s="1"/>
  <c r="BV2498" i="24" s="1"/>
  <c r="BA370" i="24"/>
  <c r="AY370" i="24" s="1"/>
  <c r="BV370" i="24" s="1"/>
  <c r="BA398" i="24"/>
  <c r="AY398" i="24" s="1"/>
  <c r="BV398" i="24" s="1"/>
  <c r="BA2300" i="24"/>
  <c r="AY2300" i="24" s="1"/>
  <c r="BV2300" i="24" s="1"/>
  <c r="BA2167" i="24"/>
  <c r="AY2167" i="24" s="1"/>
  <c r="BV2167" i="24" s="1"/>
  <c r="BA1937" i="24"/>
  <c r="AY1937" i="24" s="1"/>
  <c r="BV1937" i="24" s="1"/>
  <c r="BA435" i="24"/>
  <c r="AY435" i="24" s="1"/>
  <c r="BV435" i="24" s="1"/>
  <c r="BA455" i="24"/>
  <c r="AY455" i="24" s="1"/>
  <c r="BA2152" i="24"/>
  <c r="AY2152" i="24" s="1"/>
  <c r="BV2152" i="24" s="1"/>
  <c r="BA2508" i="24"/>
  <c r="AY2508" i="24" s="1"/>
  <c r="BV2508" i="24" s="1"/>
  <c r="BA510" i="24"/>
  <c r="AY510" i="24" s="1"/>
  <c r="BV510" i="24" s="1"/>
  <c r="BA2475" i="24"/>
  <c r="AY2475" i="24" s="1"/>
  <c r="BV2475" i="24" s="1"/>
  <c r="BA541" i="24"/>
  <c r="AY541" i="24" s="1"/>
  <c r="BV541" i="24" s="1"/>
  <c r="BA1454" i="24"/>
  <c r="AY1454" i="24" s="1"/>
  <c r="BV1454" i="24" s="1"/>
  <c r="BA580" i="24"/>
  <c r="AY580" i="24" s="1"/>
  <c r="BV580" i="24" s="1"/>
  <c r="BA590" i="24"/>
  <c r="AY590" i="24" s="1"/>
  <c r="BA620" i="24"/>
  <c r="AY620" i="24" s="1"/>
  <c r="BV620" i="24" s="1"/>
  <c r="BA1489" i="24"/>
  <c r="AY1489" i="24" s="1"/>
  <c r="BV1489" i="24" s="1"/>
  <c r="BA1964" i="24"/>
  <c r="AY1964" i="24" s="1"/>
  <c r="BV1964" i="24" s="1"/>
  <c r="BA1542" i="24"/>
  <c r="AY1542" i="24" s="1"/>
  <c r="BA716" i="24"/>
  <c r="AY716" i="24" s="1"/>
  <c r="BV716" i="24" s="1"/>
  <c r="BA2273" i="24"/>
  <c r="AY2273" i="24" s="1"/>
  <c r="BV2273" i="24" s="1"/>
  <c r="BA1586" i="24"/>
  <c r="AY1586" i="24" s="1"/>
  <c r="BA1603" i="24"/>
  <c r="AY1603" i="24" s="1"/>
  <c r="BA781" i="24"/>
  <c r="AY781" i="24" s="1"/>
  <c r="BV781" i="24" s="1"/>
  <c r="BA1634" i="24"/>
  <c r="AY1634" i="24" s="1"/>
  <c r="BA1676" i="24"/>
  <c r="AY1676" i="24" s="1"/>
  <c r="BA2292" i="24"/>
  <c r="AY2292" i="24" s="1"/>
  <c r="BV2292" i="24" s="1"/>
  <c r="BA1759" i="24"/>
  <c r="AY1759" i="24" s="1"/>
  <c r="BA989" i="24"/>
  <c r="AY989" i="24" s="1"/>
  <c r="BA18" i="24"/>
  <c r="AY18" i="24" s="1"/>
  <c r="BA1132" i="24"/>
  <c r="BA56" i="24"/>
  <c r="AY56" i="24" s="1"/>
  <c r="BV56" i="24" s="1"/>
  <c r="BA1155" i="24"/>
  <c r="AY1155" i="24" s="1"/>
  <c r="BV1155" i="24" s="1"/>
  <c r="AD1816" i="24"/>
  <c r="AB1816" i="24" s="1"/>
  <c r="BV1816" i="24" s="1"/>
  <c r="AD803" i="24"/>
  <c r="AB803" i="24" s="1"/>
  <c r="AD878" i="24"/>
  <c r="AB878" i="24" s="1"/>
  <c r="BV878" i="24" s="1"/>
  <c r="BA862" i="24"/>
  <c r="AY862" i="24" s="1"/>
  <c r="BA895" i="24"/>
  <c r="AY895" i="24" s="1"/>
  <c r="AD357" i="24"/>
  <c r="AB357" i="24" s="1"/>
  <c r="BA2499" i="24"/>
  <c r="AY2499" i="24" s="1"/>
  <c r="BA1571" i="24"/>
  <c r="AY1571" i="24" s="1"/>
  <c r="BA1672" i="24"/>
  <c r="AY1672" i="24" s="1"/>
  <c r="BV1672" i="24" s="1"/>
  <c r="BV1277" i="24"/>
  <c r="AD1039" i="24"/>
  <c r="AB1039" i="24" s="1"/>
  <c r="AD1163" i="24"/>
  <c r="AB1163" i="24" s="1"/>
  <c r="BV1163" i="24" s="1"/>
  <c r="AD150" i="24"/>
  <c r="AB150" i="24" s="1"/>
  <c r="BV1193" i="24"/>
  <c r="BA1014" i="24"/>
  <c r="AY1014" i="24" s="1"/>
  <c r="AD133" i="24"/>
  <c r="AB133" i="24" s="1"/>
  <c r="BV133" i="24" s="1"/>
  <c r="AD1556" i="24"/>
  <c r="AB1556" i="24" s="1"/>
  <c r="BV1556" i="24" s="1"/>
  <c r="AD841" i="24"/>
  <c r="AB841" i="24" s="1"/>
  <c r="BV841" i="24" s="1"/>
  <c r="AD879" i="24"/>
  <c r="AB879" i="24" s="1"/>
  <c r="AD1536" i="24"/>
  <c r="AB1536" i="24" s="1"/>
  <c r="AD731" i="24"/>
  <c r="AB731" i="24" s="1"/>
  <c r="AD1619" i="24"/>
  <c r="AB1619" i="24" s="1"/>
  <c r="AD62" i="24"/>
  <c r="AB62" i="24" s="1"/>
  <c r="BV62" i="24" s="1"/>
  <c r="AD1160" i="24"/>
  <c r="AB1160" i="24" s="1"/>
  <c r="AD2443" i="24"/>
  <c r="AB2443" i="24" s="1"/>
  <c r="AD2342" i="24"/>
  <c r="AB2342" i="24" s="1"/>
  <c r="AD315" i="24"/>
  <c r="AB315" i="24" s="1"/>
  <c r="BV315" i="24" s="1"/>
  <c r="AD2182" i="24"/>
  <c r="AB2182" i="24" s="1"/>
  <c r="BV2182" i="24" s="1"/>
  <c r="AD863" i="24"/>
  <c r="AB863" i="24" s="1"/>
  <c r="BV863" i="24" s="1"/>
  <c r="AD2506" i="24"/>
  <c r="AB2506" i="24" s="1"/>
  <c r="BV2506" i="24" s="1"/>
  <c r="AD1012" i="24"/>
  <c r="AB1012" i="24" s="1"/>
  <c r="BA381" i="24"/>
  <c r="AY381" i="24" s="1"/>
  <c r="BV381" i="24" s="1"/>
  <c r="BA391" i="24"/>
  <c r="AY391" i="24" s="1"/>
  <c r="BV391" i="24" s="1"/>
  <c r="BA2125" i="24"/>
  <c r="AY2125" i="24" s="1"/>
  <c r="BV2125" i="24" s="1"/>
  <c r="BA1375" i="24"/>
  <c r="AY1375" i="24" s="1"/>
  <c r="BV1375" i="24" s="1"/>
  <c r="BA1408" i="24"/>
  <c r="AY1408" i="24" s="1"/>
  <c r="BV1408" i="24" s="1"/>
  <c r="BA1435" i="24"/>
  <c r="AY1435" i="24" s="1"/>
  <c r="BV1435" i="24" s="1"/>
  <c r="BA553" i="24"/>
  <c r="AY553" i="24" s="1"/>
  <c r="BV553" i="24" s="1"/>
  <c r="BA569" i="24"/>
  <c r="AY569" i="24" s="1"/>
  <c r="BV569" i="24" s="1"/>
  <c r="BA2179" i="24"/>
  <c r="AY2179" i="24" s="1"/>
  <c r="BV2179" i="24" s="1"/>
  <c r="BA1955" i="24"/>
  <c r="AY1955" i="24" s="1"/>
  <c r="BV1955" i="24" s="1"/>
  <c r="BA614" i="24"/>
  <c r="AY614" i="24" s="1"/>
  <c r="BV614" i="24" s="1"/>
  <c r="BA642" i="24"/>
  <c r="AY642" i="24" s="1"/>
  <c r="BV642" i="24" s="1"/>
  <c r="BA655" i="24"/>
  <c r="AY655" i="24" s="1"/>
  <c r="BV655" i="24" s="1"/>
  <c r="BA1530" i="24"/>
  <c r="AY1530" i="24" s="1"/>
  <c r="BV1530" i="24" s="1"/>
  <c r="BA2363" i="24"/>
  <c r="AY2363" i="24" s="1"/>
  <c r="BA1889" i="24"/>
  <c r="AY1889" i="24" s="1"/>
  <c r="BV1889" i="24" s="1"/>
  <c r="BA1580" i="24"/>
  <c r="AY1580" i="24" s="1"/>
  <c r="BV1580" i="24" s="1"/>
  <c r="BA1598" i="24"/>
  <c r="AY1598" i="24" s="1"/>
  <c r="BA776" i="24"/>
  <c r="AY776" i="24" s="1"/>
  <c r="BV776" i="24" s="1"/>
  <c r="BA796" i="24"/>
  <c r="AY796" i="24" s="1"/>
  <c r="BV796" i="24" s="1"/>
  <c r="BA1661" i="24"/>
  <c r="AY1661" i="24" s="1"/>
  <c r="BA2424" i="24"/>
  <c r="AY2424" i="24" s="1"/>
  <c r="BV2424" i="24" s="1"/>
  <c r="BA2165" i="24"/>
  <c r="AY2165" i="24" s="1"/>
  <c r="BA1773" i="24"/>
  <c r="AY1773" i="24" s="1"/>
  <c r="BA1113" i="24"/>
  <c r="AY1113" i="24" s="1"/>
  <c r="BA32" i="24"/>
  <c r="AY32" i="24" s="1"/>
  <c r="BA50" i="24"/>
  <c r="AY50" i="24" s="1"/>
  <c r="BA1164" i="24"/>
  <c r="AY1164" i="24" s="1"/>
  <c r="BA101" i="24"/>
  <c r="AY101" i="24" s="1"/>
  <c r="BA128" i="24"/>
  <c r="AY128" i="24" s="1"/>
  <c r="BV128" i="24" s="1"/>
  <c r="BA150" i="24"/>
  <c r="AY150" i="24" s="1"/>
  <c r="BA1222" i="24"/>
  <c r="AY1222" i="24" s="1"/>
  <c r="BA1244" i="24"/>
  <c r="AY1244" i="24" s="1"/>
  <c r="BV1244" i="24" s="1"/>
  <c r="BA2278" i="24"/>
  <c r="AY2278" i="24" s="1"/>
  <c r="BA231" i="24"/>
  <c r="AY231" i="24" s="1"/>
  <c r="BA269" i="24"/>
  <c r="AY269" i="24" s="1"/>
  <c r="BV269" i="24" s="1"/>
  <c r="BA1300" i="24"/>
  <c r="AY1300" i="24" s="1"/>
  <c r="BV1300" i="24" s="1"/>
  <c r="BA1312" i="24"/>
  <c r="AY1312" i="24" s="1"/>
  <c r="BV1312" i="24" s="1"/>
  <c r="BA340" i="24"/>
  <c r="AY340" i="24" s="1"/>
  <c r="BV340" i="24" s="1"/>
  <c r="AD1509" i="24"/>
  <c r="AB1509" i="24" s="1"/>
  <c r="AD504" i="24"/>
  <c r="AB504" i="24" s="1"/>
  <c r="AD1939" i="24"/>
  <c r="AB1939" i="24" s="1"/>
  <c r="AD1548" i="24"/>
  <c r="AB1548" i="24" s="1"/>
  <c r="AD751" i="24"/>
  <c r="AB751" i="24" s="1"/>
  <c r="AD815" i="24"/>
  <c r="AB815" i="24" s="1"/>
  <c r="BV815" i="24" s="1"/>
  <c r="AD1760" i="24"/>
  <c r="AB1760" i="24" s="1"/>
  <c r="BV1760" i="24" s="1"/>
  <c r="BA855" i="24"/>
  <c r="AY855" i="24" s="1"/>
  <c r="BA1685" i="24"/>
  <c r="AY1685" i="24" s="1"/>
  <c r="BV1685" i="24" s="1"/>
  <c r="BA1963" i="24"/>
  <c r="AY1963" i="24" s="1"/>
  <c r="BA933" i="24"/>
  <c r="AY933" i="24" s="1"/>
  <c r="BV933" i="24" s="1"/>
  <c r="BA950" i="24"/>
  <c r="AY950" i="24" s="1"/>
  <c r="BA973" i="24"/>
  <c r="AY973" i="24" s="1"/>
  <c r="BV973" i="24" s="1"/>
  <c r="BA1793" i="24"/>
  <c r="AY1793" i="24" s="1"/>
  <c r="BA1042" i="24"/>
  <c r="AY1042" i="24" s="1"/>
  <c r="BV1042" i="24" s="1"/>
  <c r="BA1066" i="24"/>
  <c r="AY1066" i="24" s="1"/>
  <c r="BV1066" i="24" s="1"/>
  <c r="AD23" i="24"/>
  <c r="AB23" i="24" s="1"/>
  <c r="BV23" i="24" s="1"/>
  <c r="AD100" i="24"/>
  <c r="AB100" i="24" s="1"/>
  <c r="BV100" i="24" s="1"/>
  <c r="AD137" i="24"/>
  <c r="AB137" i="24" s="1"/>
  <c r="BV137" i="24" s="1"/>
  <c r="AD333" i="24"/>
  <c r="AB333" i="24" s="1"/>
  <c r="BV333" i="24" s="1"/>
  <c r="AD1363" i="24"/>
  <c r="AB1363" i="24" s="1"/>
  <c r="AD2320" i="24"/>
  <c r="AB2320" i="24" s="1"/>
  <c r="AD2274" i="24"/>
  <c r="AB2274" i="24" s="1"/>
  <c r="BV2274" i="24" s="1"/>
  <c r="AD1734" i="24"/>
  <c r="AB1734" i="24" s="1"/>
  <c r="BV1734" i="24" s="1"/>
  <c r="AD215" i="24"/>
  <c r="AB215" i="24" s="1"/>
  <c r="AD1561" i="24"/>
  <c r="AB1561" i="24" s="1"/>
  <c r="BV1561" i="24" s="1"/>
  <c r="AD785" i="24"/>
  <c r="AB785" i="24" s="1"/>
  <c r="BV785" i="24" s="1"/>
  <c r="AD2352" i="24"/>
  <c r="AB2352" i="24" s="1"/>
  <c r="AD1754" i="24"/>
  <c r="AB1754" i="24" s="1"/>
  <c r="BA1168" i="24"/>
  <c r="AY1168" i="24" s="1"/>
  <c r="AD1764" i="24"/>
  <c r="AB1764" i="24" s="1"/>
  <c r="AD1230" i="24"/>
  <c r="AB1230" i="24" s="1"/>
  <c r="BV1230" i="24" s="1"/>
  <c r="AD2194" i="24"/>
  <c r="AB2194" i="24" s="1"/>
  <c r="AD813" i="24"/>
  <c r="AB813" i="24" s="1"/>
  <c r="AD998" i="24"/>
  <c r="AB998" i="24" s="1"/>
  <c r="BV998" i="24" s="1"/>
  <c r="AD2368" i="24"/>
  <c r="AB2368" i="24" s="1"/>
  <c r="BV2368" i="24" s="1"/>
  <c r="AD733" i="24"/>
  <c r="AB733" i="24" s="1"/>
  <c r="BV733" i="24" s="1"/>
  <c r="AD778" i="24"/>
  <c r="AB778" i="24" s="1"/>
  <c r="BV778" i="24" s="1"/>
  <c r="AD1661" i="24"/>
  <c r="AB1661" i="24" s="1"/>
  <c r="AD922" i="24"/>
  <c r="AB922" i="24" s="1"/>
  <c r="BA1374" i="24"/>
  <c r="AY1374" i="24" s="1"/>
  <c r="BA507" i="24"/>
  <c r="AY507" i="24" s="1"/>
  <c r="AD2238" i="24"/>
  <c r="AB2238" i="24" s="1"/>
  <c r="BA967" i="24"/>
  <c r="AY967" i="24" s="1"/>
  <c r="BV967" i="24" s="1"/>
  <c r="AD2385" i="24"/>
  <c r="AB2385" i="24" s="1"/>
  <c r="AD170" i="24"/>
  <c r="AB170" i="24" s="1"/>
  <c r="BV170" i="24" s="1"/>
  <c r="BA112" i="24"/>
  <c r="AY112" i="24" s="1"/>
  <c r="BA142" i="24"/>
  <c r="AY142" i="24" s="1"/>
  <c r="BA202" i="24"/>
  <c r="AY202" i="24" s="1"/>
  <c r="BV202" i="24" s="1"/>
  <c r="AD723" i="24"/>
  <c r="AB723" i="24" s="1"/>
  <c r="AD2220" i="24"/>
  <c r="AB2220" i="24" s="1"/>
  <c r="BV2220" i="24" s="1"/>
  <c r="BA2039" i="24"/>
  <c r="AY2039" i="24" s="1"/>
  <c r="BV2039" i="24" s="1"/>
  <c r="AD1532" i="24"/>
  <c r="AB1532" i="24" s="1"/>
  <c r="BV1532" i="24" s="1"/>
  <c r="AD712" i="24"/>
  <c r="AB712" i="24" s="1"/>
  <c r="BV712" i="24" s="1"/>
  <c r="AD1639" i="24"/>
  <c r="AB1639" i="24" s="1"/>
  <c r="BV1639" i="24" s="1"/>
  <c r="BV2317" i="24"/>
  <c r="BV2001" i="24"/>
  <c r="AD2307" i="24"/>
  <c r="AB2307" i="24" s="1"/>
  <c r="BV2307" i="24" s="1"/>
  <c r="AD2131" i="24"/>
  <c r="AB2131" i="24" s="1"/>
  <c r="AD1843" i="24"/>
  <c r="AB1843" i="24" s="1"/>
  <c r="BV1843" i="24" s="1"/>
  <c r="AD2079" i="24"/>
  <c r="AB2079" i="24" s="1"/>
  <c r="BV2079" i="24" s="1"/>
  <c r="AD213" i="24"/>
  <c r="AB213" i="24" s="1"/>
  <c r="BV213" i="24" s="1"/>
  <c r="AD246" i="24"/>
  <c r="AB246" i="24" s="1"/>
  <c r="BV246" i="24" s="1"/>
  <c r="AD352" i="24"/>
  <c r="AB352" i="24" s="1"/>
  <c r="BV352" i="24" s="1"/>
  <c r="AD479" i="24"/>
  <c r="AB479" i="24" s="1"/>
  <c r="BV479" i="24" s="1"/>
  <c r="AD1515" i="24"/>
  <c r="AB1515" i="24" s="1"/>
  <c r="BV1515" i="24" s="1"/>
  <c r="BA828" i="24"/>
  <c r="AY828" i="24" s="1"/>
  <c r="BV828" i="24" s="1"/>
  <c r="BA1270" i="24"/>
  <c r="AY1270" i="24" s="1"/>
  <c r="BA2501" i="24"/>
  <c r="AY2501" i="24" s="1"/>
  <c r="BV2501" i="24" s="1"/>
  <c r="BA84" i="24"/>
  <c r="AY84" i="24" s="1"/>
  <c r="BV84" i="24" s="1"/>
  <c r="BA1371" i="24"/>
  <c r="AY1371" i="24" s="1"/>
  <c r="BV1371" i="24" s="1"/>
  <c r="BV1210" i="24"/>
  <c r="BA2196" i="24"/>
  <c r="AY2196" i="24" s="1"/>
  <c r="BA1939" i="24"/>
  <c r="AY1939" i="24" s="1"/>
  <c r="BA2099" i="24"/>
  <c r="AY2099" i="24" s="1"/>
  <c r="BA1877" i="24"/>
  <c r="AY1877" i="24" s="1"/>
  <c r="BV1877" i="24" s="1"/>
  <c r="BA283" i="24"/>
  <c r="AY283" i="24" s="1"/>
  <c r="BA2118" i="24"/>
  <c r="AY2118" i="24" s="1"/>
  <c r="BV2118" i="24" s="1"/>
  <c r="BA2135" i="24"/>
  <c r="AY2135" i="24" s="1"/>
  <c r="BA1509" i="24"/>
  <c r="AY1509" i="24" s="1"/>
  <c r="BA997" i="24"/>
  <c r="AY997" i="24" s="1"/>
  <c r="AD332" i="24"/>
  <c r="AB332" i="24" s="1"/>
  <c r="BV123" i="24"/>
  <c r="AD1612" i="24"/>
  <c r="AB1612" i="24" s="1"/>
  <c r="BV2439" i="24"/>
  <c r="BA193" i="24"/>
  <c r="AY193" i="24" s="1"/>
  <c r="BV193" i="24" s="1"/>
  <c r="BA2441" i="24"/>
  <c r="AY2441" i="24" s="1"/>
  <c r="BV2441" i="24" s="1"/>
  <c r="BA1363" i="24"/>
  <c r="AY1363" i="24" s="1"/>
  <c r="BA434" i="24"/>
  <c r="AY434" i="24" s="1"/>
  <c r="BA1882" i="24"/>
  <c r="AY1882" i="24" s="1"/>
  <c r="BA2452" i="24"/>
  <c r="AY2452" i="24" s="1"/>
  <c r="BA723" i="24"/>
  <c r="AY723" i="24" s="1"/>
  <c r="BA1167" i="24"/>
  <c r="AY1167" i="24" s="1"/>
  <c r="BV1167" i="24" s="1"/>
  <c r="BA1299" i="24"/>
  <c r="AY1299" i="24" s="1"/>
  <c r="AD497" i="24"/>
  <c r="AB497" i="24" s="1"/>
  <c r="AD851" i="24"/>
  <c r="AB851" i="24" s="1"/>
  <c r="AD2126" i="24"/>
  <c r="AB2126" i="24" s="1"/>
  <c r="BV2126" i="24" s="1"/>
  <c r="AD433" i="24"/>
  <c r="AB433" i="24" s="1"/>
  <c r="BV433" i="24" s="1"/>
  <c r="AD1233" i="24"/>
  <c r="AB1233" i="24" s="1"/>
  <c r="BV1233" i="24" s="1"/>
  <c r="AD2077" i="24"/>
  <c r="AB2077" i="24" s="1"/>
  <c r="BV157" i="24"/>
  <c r="BA2116" i="24"/>
  <c r="AY2116" i="24" s="1"/>
  <c r="BA673" i="24"/>
  <c r="AY673" i="24" s="1"/>
  <c r="BV673" i="24" s="1"/>
  <c r="BA865" i="24"/>
  <c r="AY865" i="24" s="1"/>
  <c r="BV2002" i="24"/>
  <c r="AD1897" i="24"/>
  <c r="AB1897" i="24" s="1"/>
  <c r="BV1897" i="24" s="1"/>
  <c r="AD1931" i="24"/>
  <c r="AB1931" i="24" s="1"/>
  <c r="BV1931" i="24" s="1"/>
  <c r="AD1678" i="24"/>
  <c r="AB1678" i="24" s="1"/>
  <c r="BV1678" i="24" s="1"/>
  <c r="AD1716" i="24"/>
  <c r="AB1716" i="24" s="1"/>
  <c r="BV1716" i="24" s="1"/>
  <c r="AD1070" i="24"/>
  <c r="AB1070" i="24" s="1"/>
  <c r="BV1070" i="24" s="1"/>
  <c r="AD2277" i="24"/>
  <c r="AB2277" i="24" s="1"/>
  <c r="BV2277" i="24" s="1"/>
  <c r="BA291" i="24"/>
  <c r="AY291" i="24" s="1"/>
  <c r="BA1847" i="24"/>
  <c r="AY1847" i="24" s="1"/>
  <c r="BV1847" i="24" s="1"/>
  <c r="BA203" i="24"/>
  <c r="AY203" i="24" s="1"/>
  <c r="BV15" i="24"/>
  <c r="AD1985" i="24"/>
  <c r="AB1985" i="24" s="1"/>
  <c r="AD451" i="24"/>
  <c r="AB451" i="24" s="1"/>
  <c r="BV451" i="24" s="1"/>
  <c r="AD2334" i="24"/>
  <c r="AB2334" i="24" s="1"/>
  <c r="BV2334" i="24" s="1"/>
  <c r="AD527" i="24"/>
  <c r="AB527" i="24" s="1"/>
  <c r="BV527" i="24" s="1"/>
  <c r="AD565" i="24"/>
  <c r="AB565" i="24" s="1"/>
  <c r="BV565" i="24" s="1"/>
  <c r="AD587" i="24"/>
  <c r="AB587" i="24" s="1"/>
  <c r="BV587" i="24" s="1"/>
  <c r="AD629" i="24"/>
  <c r="AB629" i="24" s="1"/>
  <c r="AD2241" i="24"/>
  <c r="AB2241" i="24" s="1"/>
  <c r="BV2241" i="24" s="1"/>
  <c r="AD1531" i="24"/>
  <c r="AB1531" i="24" s="1"/>
  <c r="BV1531" i="24" s="1"/>
  <c r="AD1559" i="24"/>
  <c r="AB1559" i="24" s="1"/>
  <c r="BV1559" i="24" s="1"/>
  <c r="AD777" i="24"/>
  <c r="AB777" i="24" s="1"/>
  <c r="BV777" i="24" s="1"/>
  <c r="AD858" i="24"/>
  <c r="AB858" i="24" s="1"/>
  <c r="AD2253" i="24"/>
  <c r="AB2253" i="24" s="1"/>
  <c r="BV2253" i="24" s="1"/>
  <c r="AD906" i="24"/>
  <c r="AB906" i="24" s="1"/>
  <c r="AD1876" i="24"/>
  <c r="AB1876" i="24" s="1"/>
  <c r="BV1876" i="24" s="1"/>
  <c r="AD953" i="24"/>
  <c r="AB953" i="24" s="1"/>
  <c r="BV953" i="24" s="1"/>
  <c r="AD2507" i="24"/>
  <c r="AB2507" i="24" s="1"/>
  <c r="BV2507" i="24" s="1"/>
  <c r="AD2134" i="24"/>
  <c r="AB2134" i="24" s="1"/>
  <c r="AD1008" i="24"/>
  <c r="AB1008" i="24" s="1"/>
  <c r="BV1008" i="24" s="1"/>
  <c r="AD1040" i="24"/>
  <c r="AB1040" i="24" s="1"/>
  <c r="BV1040" i="24" s="1"/>
  <c r="AD1077" i="24"/>
  <c r="AB1077" i="24" s="1"/>
  <c r="AD589" i="24"/>
  <c r="AB589" i="24" s="1"/>
  <c r="AD57" i="24"/>
  <c r="AB57" i="24" s="1"/>
  <c r="BV57" i="24" s="1"/>
  <c r="AD2198" i="24"/>
  <c r="AB2198" i="24" s="1"/>
  <c r="BV2198" i="24" s="1"/>
  <c r="AD2188" i="24"/>
  <c r="AB2188" i="24" s="1"/>
  <c r="BV2188" i="24" s="1"/>
  <c r="BA1103" i="24"/>
  <c r="AY1103" i="24" s="1"/>
  <c r="BA657" i="24"/>
  <c r="AY657" i="24" s="1"/>
  <c r="BA88" i="24"/>
  <c r="AY88" i="24" s="1"/>
  <c r="BV88" i="24" s="1"/>
  <c r="BV1292" i="24"/>
  <c r="AD921" i="24"/>
  <c r="AB921" i="24" s="1"/>
  <c r="AD1072" i="24"/>
  <c r="AB1072" i="24" s="1"/>
  <c r="AD942" i="24"/>
  <c r="AB942" i="24" s="1"/>
  <c r="BV942" i="24" s="1"/>
  <c r="BA513" i="24"/>
  <c r="AY513" i="24" s="1"/>
  <c r="AD149" i="24"/>
  <c r="AB149" i="24" s="1"/>
  <c r="BA427" i="24"/>
  <c r="AY427" i="24" s="1"/>
  <c r="AD773" i="24"/>
  <c r="AB773" i="24" s="1"/>
  <c r="BA1894" i="24"/>
  <c r="AY1894" i="24" s="1"/>
  <c r="AD458" i="24"/>
  <c r="AB458" i="24" s="1"/>
  <c r="BV458" i="24" s="1"/>
  <c r="BA1642" i="24"/>
  <c r="AY1642" i="24" s="1"/>
  <c r="BV1539" i="24"/>
  <c r="AD2461" i="24"/>
  <c r="AB2461" i="24" s="1"/>
  <c r="BV2461" i="24" s="1"/>
  <c r="BV307" i="24"/>
  <c r="AD82" i="24"/>
  <c r="AB82" i="24" s="1"/>
  <c r="AD386" i="24"/>
  <c r="AB386" i="24" s="1"/>
  <c r="BV386" i="24" s="1"/>
  <c r="AD519" i="24"/>
  <c r="AB519" i="24" s="1"/>
  <c r="BV519" i="24" s="1"/>
  <c r="AD737" i="24"/>
  <c r="AB737" i="24" s="1"/>
  <c r="BV737" i="24" s="1"/>
  <c r="AD905" i="24"/>
  <c r="AB905" i="24" s="1"/>
  <c r="BV905" i="24" s="1"/>
  <c r="AD1076" i="24"/>
  <c r="AB1076" i="24" s="1"/>
  <c r="BV1076" i="24" s="1"/>
  <c r="BA1590" i="24"/>
  <c r="AY1590" i="24" s="1"/>
  <c r="AD318" i="24"/>
  <c r="AB318" i="24" s="1"/>
  <c r="BV318" i="24" s="1"/>
  <c r="BA897" i="24"/>
  <c r="AY897" i="24" s="1"/>
  <c r="BA2058" i="24"/>
  <c r="AY2058" i="24" s="1"/>
  <c r="BA710" i="24"/>
  <c r="AY710" i="24" s="1"/>
  <c r="BV710" i="24" s="1"/>
  <c r="AD2114" i="24"/>
  <c r="AB2114" i="24" s="1"/>
  <c r="AD1417" i="24"/>
  <c r="AB1417" i="24" s="1"/>
  <c r="BA1659" i="24"/>
  <c r="AY1659" i="24" s="1"/>
  <c r="BA89" i="24"/>
  <c r="AY89" i="24" s="1"/>
  <c r="BV89" i="24" s="1"/>
  <c r="BA19" i="24"/>
  <c r="AY19" i="24" s="1"/>
  <c r="BA2477" i="24"/>
  <c r="AY2477" i="24" s="1"/>
  <c r="AD1308" i="24"/>
  <c r="AB1308" i="24" s="1"/>
  <c r="AD528" i="24"/>
  <c r="AB528" i="24" s="1"/>
  <c r="AD1165" i="24"/>
  <c r="AB1165" i="24" s="1"/>
  <c r="BV1520" i="24"/>
  <c r="BV467" i="24"/>
  <c r="BV24" i="24"/>
  <c r="BV1245" i="24"/>
  <c r="BV1243" i="24"/>
  <c r="BA1012" i="24"/>
  <c r="AY1012" i="24" s="1"/>
  <c r="BA1077" i="24"/>
  <c r="AY1077" i="24" s="1"/>
  <c r="AD1138" i="24"/>
  <c r="AB1138" i="24" s="1"/>
  <c r="BA1792" i="24"/>
  <c r="AY1792" i="24" s="1"/>
  <c r="BA1159" i="24"/>
  <c r="AY1159" i="24" s="1"/>
  <c r="BV1159" i="24" s="1"/>
  <c r="BV1767" i="24"/>
  <c r="AD1201" i="24"/>
  <c r="AB1201" i="24" s="1"/>
  <c r="BV1201" i="24" s="1"/>
  <c r="BA1619" i="24"/>
  <c r="AY1619" i="24" s="1"/>
  <c r="AD1577" i="24"/>
  <c r="AB1577" i="24" s="1"/>
  <c r="BV1577" i="24" s="1"/>
  <c r="AD1637" i="24"/>
  <c r="AB1637" i="24" s="1"/>
  <c r="AD1652" i="24"/>
  <c r="AB1652" i="24" s="1"/>
  <c r="BV1652" i="24" s="1"/>
  <c r="AD1705" i="24"/>
  <c r="AB1705" i="24" s="1"/>
  <c r="AD2500" i="24"/>
  <c r="AB2500" i="24" s="1"/>
  <c r="AD1182" i="24"/>
  <c r="AB1182" i="24" s="1"/>
  <c r="BA2093" i="24"/>
  <c r="AY2093" i="24" s="1"/>
  <c r="BA1203" i="24"/>
  <c r="AY1203" i="24" s="1"/>
  <c r="BA1095" i="24"/>
  <c r="AY1095" i="24" s="1"/>
  <c r="BA194" i="24"/>
  <c r="AY194" i="24" s="1"/>
  <c r="BA212" i="24"/>
  <c r="AY212" i="24" s="1"/>
  <c r="BA1261" i="24"/>
  <c r="AY1261" i="24" s="1"/>
  <c r="BA251" i="24"/>
  <c r="AY251" i="24" s="1"/>
  <c r="BA1304" i="24"/>
  <c r="AY1304" i="24" s="1"/>
  <c r="BV1304" i="24" s="1"/>
  <c r="BA346" i="24"/>
  <c r="AY346" i="24" s="1"/>
  <c r="BV346" i="24" s="1"/>
  <c r="BA833" i="24"/>
  <c r="AY833" i="24" s="1"/>
  <c r="AD1558" i="24"/>
  <c r="AB1558" i="24" s="1"/>
  <c r="AD704" i="24"/>
  <c r="AB704" i="24" s="1"/>
  <c r="BV704" i="24" s="1"/>
  <c r="AD2290" i="24"/>
  <c r="AB2290" i="24" s="1"/>
  <c r="BV2290" i="24" s="1"/>
  <c r="AD1570" i="24"/>
  <c r="AB1570" i="24" s="1"/>
  <c r="BV1570" i="24" s="1"/>
  <c r="AD1627" i="24"/>
  <c r="AB1627" i="24" s="1"/>
  <c r="BV1627" i="24" s="1"/>
  <c r="AD889" i="24"/>
  <c r="AB889" i="24" s="1"/>
  <c r="BV889" i="24" s="1"/>
  <c r="AD951" i="24"/>
  <c r="AB951" i="24" s="1"/>
  <c r="AD1517" i="24"/>
  <c r="AB1517" i="24" s="1"/>
  <c r="AD1963" i="24"/>
  <c r="AB1963" i="24" s="1"/>
  <c r="BA514" i="24"/>
  <c r="AY514" i="24" s="1"/>
  <c r="BV514" i="24" s="1"/>
  <c r="BA1907" i="24"/>
  <c r="AY1907" i="24" s="1"/>
  <c r="BV1907" i="24" s="1"/>
  <c r="BA1461" i="24"/>
  <c r="AY1461" i="24" s="1"/>
  <c r="BV1461" i="24" s="1"/>
  <c r="BA1879" i="24"/>
  <c r="AY1879" i="24" s="1"/>
  <c r="BV1879" i="24" s="1"/>
  <c r="BA606" i="24"/>
  <c r="AY606" i="24" s="1"/>
  <c r="BV606" i="24" s="1"/>
  <c r="BA634" i="24"/>
  <c r="AY634" i="24" s="1"/>
  <c r="BV634" i="24" s="1"/>
  <c r="BA1503" i="24"/>
  <c r="BA2044" i="24"/>
  <c r="AY2044" i="24" s="1"/>
  <c r="BV2044" i="24" s="1"/>
  <c r="BA663" i="24"/>
  <c r="AY663" i="24" s="1"/>
  <c r="BV663" i="24" s="1"/>
  <c r="BA1537" i="24"/>
  <c r="AY1537" i="24" s="1"/>
  <c r="BV1537" i="24" s="1"/>
  <c r="BA1546" i="24"/>
  <c r="AY1546" i="24" s="1"/>
  <c r="BV1546" i="24" s="1"/>
  <c r="BA732" i="24"/>
  <c r="AY732" i="24" s="1"/>
  <c r="BA758" i="24"/>
  <c r="AY758" i="24" s="1"/>
  <c r="BV758" i="24" s="1"/>
  <c r="BA773" i="24"/>
  <c r="AY773" i="24" s="1"/>
  <c r="BA1624" i="24"/>
  <c r="AY1624" i="24" s="1"/>
  <c r="BV1624" i="24" s="1"/>
  <c r="BA1643" i="24"/>
  <c r="AY1643" i="24" s="1"/>
  <c r="BV1643" i="24" s="1"/>
  <c r="BA2352" i="24"/>
  <c r="AY2352" i="24" s="1"/>
  <c r="BA2478" i="24"/>
  <c r="AY2478" i="24" s="1"/>
  <c r="BA968" i="24"/>
  <c r="AY968" i="24" s="1"/>
  <c r="BA1124" i="24"/>
  <c r="AY1124" i="24" s="1"/>
  <c r="BV1124" i="24" s="1"/>
  <c r="BA2530" i="24"/>
  <c r="AY2530" i="24" s="1"/>
  <c r="BV2530" i="24" s="1"/>
  <c r="BA1160" i="24"/>
  <c r="AY1160" i="24" s="1"/>
  <c r="AD1788" i="24"/>
  <c r="AB1788" i="24" s="1"/>
  <c r="BV1788" i="24" s="1"/>
  <c r="AD641" i="24"/>
  <c r="AB641" i="24" s="1"/>
  <c r="AD923" i="24"/>
  <c r="AB923" i="24" s="1"/>
  <c r="BA904" i="24"/>
  <c r="AY904" i="24" s="1"/>
  <c r="AD1399" i="24"/>
  <c r="AB1399" i="24" s="1"/>
  <c r="BV1399" i="24" s="1"/>
  <c r="AD766" i="24"/>
  <c r="AB766" i="24" s="1"/>
  <c r="BV766" i="24" s="1"/>
  <c r="AD883" i="24"/>
  <c r="AB883" i="24" s="1"/>
  <c r="BA14" i="24"/>
  <c r="AY14" i="24" s="1"/>
  <c r="BA779" i="24"/>
  <c r="AY779" i="24" s="1"/>
  <c r="AD2329" i="24"/>
  <c r="AB2329" i="24" s="1"/>
  <c r="BV2329" i="24" s="1"/>
  <c r="AD172" i="24"/>
  <c r="AB172" i="24" s="1"/>
  <c r="BV172" i="24" s="1"/>
  <c r="AD1405" i="24"/>
  <c r="AB1405" i="24" s="1"/>
  <c r="BV1405" i="24" s="1"/>
  <c r="AD477" i="24"/>
  <c r="AB477" i="24" s="1"/>
  <c r="AD597" i="24"/>
  <c r="AB597" i="24" s="1"/>
  <c r="AD657" i="24"/>
  <c r="AB657" i="24" s="1"/>
  <c r="AD706" i="24"/>
  <c r="AB706" i="24" s="1"/>
  <c r="AD2142" i="24"/>
  <c r="AB2142" i="24" s="1"/>
  <c r="BV2142" i="24" s="1"/>
  <c r="AD168" i="24"/>
  <c r="AB168" i="24" s="1"/>
  <c r="AD1999" i="24"/>
  <c r="AB1999" i="24" s="1"/>
  <c r="BV1999" i="24" s="1"/>
  <c r="AD1603" i="24"/>
  <c r="AB1603" i="24" s="1"/>
  <c r="BA2318" i="24"/>
  <c r="AY2318" i="24" s="1"/>
  <c r="BV2318" i="24" s="1"/>
  <c r="BA1474" i="24"/>
  <c r="AY1474" i="24" s="1"/>
  <c r="BV1474" i="24" s="1"/>
  <c r="BA2004" i="24"/>
  <c r="AY2004" i="24" s="1"/>
  <c r="BV2004" i="24" s="1"/>
  <c r="BA692" i="24"/>
  <c r="AY692" i="24" s="1"/>
  <c r="BA711" i="24"/>
  <c r="AY711" i="24" s="1"/>
  <c r="BV711" i="24" s="1"/>
  <c r="BA724" i="24"/>
  <c r="AY724" i="24" s="1"/>
  <c r="BV724" i="24" s="1"/>
  <c r="BA742" i="24"/>
  <c r="AY742" i="24" s="1"/>
  <c r="BA2453" i="24"/>
  <c r="AY2453" i="24" s="1"/>
  <c r="BV2453" i="24" s="1"/>
  <c r="BA789" i="24"/>
  <c r="AY789" i="24" s="1"/>
  <c r="BA804" i="24"/>
  <c r="AY804" i="24" s="1"/>
  <c r="BA2459" i="24"/>
  <c r="AY2459" i="24" s="1"/>
  <c r="BA42" i="24"/>
  <c r="AY42" i="24" s="1"/>
  <c r="BV42" i="24" s="1"/>
  <c r="BA70" i="24"/>
  <c r="AY70" i="24" s="1"/>
  <c r="AD728" i="24"/>
  <c r="AB728" i="24" s="1"/>
  <c r="BV728" i="24" s="1"/>
  <c r="AD2339" i="24"/>
  <c r="AB2339" i="24" s="1"/>
  <c r="BV2339" i="24" s="1"/>
  <c r="AD1014" i="24"/>
  <c r="AB1014" i="24" s="1"/>
  <c r="BA1334" i="24"/>
  <c r="AY1334" i="24" s="1"/>
  <c r="AD764" i="24"/>
  <c r="AB764" i="24" s="1"/>
  <c r="AD1638" i="24"/>
  <c r="AB1638" i="24" s="1"/>
  <c r="AD1710" i="24"/>
  <c r="AB1710" i="24" s="1"/>
  <c r="AD1825" i="24"/>
  <c r="AB1825" i="24" s="1"/>
  <c r="AD2537" i="24"/>
  <c r="AB2537" i="24" s="1"/>
  <c r="BV2537" i="24" s="1"/>
  <c r="AD1853" i="24"/>
  <c r="AB1853" i="24" s="1"/>
  <c r="BV1853" i="24" s="1"/>
  <c r="AD1566" i="24"/>
  <c r="AB1566" i="24" s="1"/>
  <c r="BV1566" i="24" s="1"/>
  <c r="AD1727" i="24"/>
  <c r="AB1727" i="24" s="1"/>
  <c r="BV1727" i="24" s="1"/>
  <c r="AD976" i="24"/>
  <c r="AB976" i="24" s="1"/>
  <c r="BV976" i="24" s="1"/>
  <c r="AD1038" i="24"/>
  <c r="AB1038" i="24" s="1"/>
  <c r="BV1038" i="24" s="1"/>
  <c r="AD1893" i="24"/>
  <c r="AB1893" i="24" s="1"/>
  <c r="BA1156" i="24"/>
  <c r="AY1156" i="24" s="1"/>
  <c r="BV1156" i="24" s="1"/>
  <c r="BA1717" i="24"/>
  <c r="AD644" i="24"/>
  <c r="AB644" i="24" s="1"/>
  <c r="AD2049" i="24"/>
  <c r="AB2049" i="24" s="1"/>
  <c r="AD738" i="24"/>
  <c r="AB738" i="24" s="1"/>
  <c r="BV738" i="24" s="1"/>
  <c r="AD1589" i="24"/>
  <c r="AB1589" i="24" s="1"/>
  <c r="AD2169" i="24"/>
  <c r="AB2169" i="24" s="1"/>
  <c r="BV2169" i="24" s="1"/>
  <c r="AD2440" i="24"/>
  <c r="AB2440" i="24" s="1"/>
  <c r="BV2440" i="24" s="1"/>
  <c r="AD2536" i="24"/>
  <c r="AB2536" i="24" s="1"/>
  <c r="AD1801" i="24"/>
  <c r="AB1801" i="24" s="1"/>
  <c r="BV1801" i="24" s="1"/>
  <c r="AD1026" i="24"/>
  <c r="AB1026" i="24" s="1"/>
  <c r="BV1026" i="24" s="1"/>
  <c r="AD1093" i="24"/>
  <c r="AB1093" i="24" s="1"/>
  <c r="BV1093" i="24" s="1"/>
  <c r="AD38" i="24"/>
  <c r="AB38" i="24" s="1"/>
  <c r="AD1106" i="24"/>
  <c r="AB1106" i="24" s="1"/>
  <c r="AD375" i="24"/>
  <c r="AB375" i="24" s="1"/>
  <c r="BV375" i="24" s="1"/>
  <c r="AD496" i="24"/>
  <c r="AB496" i="24" s="1"/>
  <c r="BV496" i="24" s="1"/>
  <c r="AD980" i="24"/>
  <c r="AB980" i="24" s="1"/>
  <c r="BV980" i="24" s="1"/>
  <c r="BA1604" i="24"/>
  <c r="AY1604" i="24" s="1"/>
  <c r="BV1604" i="24" s="1"/>
  <c r="AD1094" i="24"/>
  <c r="AB1094" i="24" s="1"/>
  <c r="AD1701" i="24"/>
  <c r="AB1701" i="24" s="1"/>
  <c r="BV1701" i="24" s="1"/>
  <c r="AD1775" i="24"/>
  <c r="AB1775" i="24" s="1"/>
  <c r="BA345" i="24"/>
  <c r="AY345" i="24" s="1"/>
  <c r="AD1248" i="24"/>
  <c r="AB1248" i="24" s="1"/>
  <c r="BV1248" i="24" s="1"/>
  <c r="AD2085" i="24"/>
  <c r="AB2085" i="24" s="1"/>
  <c r="BV2085" i="24" s="1"/>
  <c r="AD2420" i="24"/>
  <c r="AB2420" i="24" s="1"/>
  <c r="BV2420" i="24" s="1"/>
  <c r="AD567" i="24"/>
  <c r="AB567" i="24" s="1"/>
  <c r="BV567" i="24" s="1"/>
  <c r="AD595" i="24"/>
  <c r="AB595" i="24" s="1"/>
  <c r="BV595" i="24" s="1"/>
  <c r="AD1598" i="24"/>
  <c r="AB1598" i="24" s="1"/>
  <c r="AD1651" i="24"/>
  <c r="AB1651" i="24" s="1"/>
  <c r="BV1651" i="24" s="1"/>
  <c r="BA2511" i="24"/>
  <c r="AY2511" i="24" s="1"/>
  <c r="BA1490" i="24"/>
  <c r="AY1490" i="24" s="1"/>
  <c r="BV1490" i="24" s="1"/>
  <c r="BA1655" i="24"/>
  <c r="AY1655" i="24" s="1"/>
  <c r="BA2536" i="24"/>
  <c r="AY2536" i="24" s="1"/>
  <c r="BA2423" i="24"/>
  <c r="AY2423" i="24" s="1"/>
  <c r="AD1139" i="24"/>
  <c r="AB1139" i="24" s="1"/>
  <c r="AD1180" i="24"/>
  <c r="AB1180" i="24" s="1"/>
  <c r="BV1180" i="24" s="1"/>
  <c r="AD1928" i="24"/>
  <c r="AB1928" i="24" s="1"/>
  <c r="BV1928" i="24" s="1"/>
  <c r="AD250" i="24"/>
  <c r="AB250" i="24" s="1"/>
  <c r="BA1749" i="24"/>
  <c r="AY1749" i="24" s="1"/>
  <c r="AD1344" i="24"/>
  <c r="AB1344" i="24" s="1"/>
  <c r="BV1344" i="24" s="1"/>
  <c r="AD1617" i="24"/>
  <c r="AB1617" i="24" s="1"/>
  <c r="BV1617" i="24" s="1"/>
  <c r="AD860" i="24"/>
  <c r="AB860" i="24" s="1"/>
  <c r="BV860" i="24" s="1"/>
  <c r="AD1826" i="24"/>
  <c r="AB1826" i="24" s="1"/>
  <c r="BV1826" i="24" s="1"/>
  <c r="BV831" i="24"/>
  <c r="AD1572" i="24"/>
  <c r="AB1572" i="24" s="1"/>
  <c r="BV1572" i="24" s="1"/>
  <c r="BA1753" i="24"/>
  <c r="AY1753" i="24" s="1"/>
  <c r="BV1753" i="24" s="1"/>
  <c r="BV135" i="24"/>
  <c r="BA845" i="24"/>
  <c r="AY845" i="24" s="1"/>
  <c r="BV845" i="24" s="1"/>
  <c r="BA1692" i="24"/>
  <c r="AY1692" i="24" s="1"/>
  <c r="BA921" i="24"/>
  <c r="AY921" i="24" s="1"/>
  <c r="BA1765" i="24"/>
  <c r="AY1765" i="24" s="1"/>
  <c r="BV1765" i="24" s="1"/>
  <c r="BA1795" i="24"/>
  <c r="AY1795" i="24" s="1"/>
  <c r="BA1007" i="24"/>
  <c r="AY1007" i="24" s="1"/>
  <c r="BV1007" i="24" s="1"/>
  <c r="BA1027" i="24"/>
  <c r="AY1027" i="24" s="1"/>
  <c r="BV1027" i="24" s="1"/>
  <c r="BA1836" i="24"/>
  <c r="AY1836" i="24" s="1"/>
  <c r="BV1836" i="24" s="1"/>
  <c r="BA1072" i="24"/>
  <c r="AY1072" i="24" s="1"/>
  <c r="BA65" i="24"/>
  <c r="AY65" i="24" s="1"/>
  <c r="BV65" i="24" s="1"/>
  <c r="AD2259" i="24"/>
  <c r="AB2259" i="24" s="1"/>
  <c r="BV2259" i="24" s="1"/>
  <c r="BA2025" i="24"/>
  <c r="AY2025" i="24" s="1"/>
  <c r="BV2025" i="24" s="1"/>
  <c r="BA418" i="24"/>
  <c r="AY418" i="24" s="1"/>
  <c r="BA1439" i="24"/>
  <c r="AY1439" i="24" s="1"/>
  <c r="BA2493" i="24"/>
  <c r="AY2493" i="24" s="1"/>
  <c r="BA1518" i="24"/>
  <c r="AY1518" i="24" s="1"/>
  <c r="BA1165" i="24"/>
  <c r="AY1165" i="24" s="1"/>
  <c r="BA1262" i="24"/>
  <c r="AY1262" i="24" s="1"/>
  <c r="AD746" i="24"/>
  <c r="AB746" i="24" s="1"/>
  <c r="BV746" i="24" s="1"/>
  <c r="AD800" i="24"/>
  <c r="AB800" i="24" s="1"/>
  <c r="AD1667" i="24"/>
  <c r="AB1667" i="24" s="1"/>
  <c r="BV1667" i="24" s="1"/>
  <c r="AD1808" i="24"/>
  <c r="AB1808" i="24" s="1"/>
  <c r="BA1744" i="24"/>
  <c r="AY1744" i="24" s="1"/>
  <c r="BA219" i="24"/>
  <c r="AY219" i="24" s="1"/>
  <c r="BA1934" i="24"/>
  <c r="AY1934" i="24" s="1"/>
  <c r="BA257" i="24"/>
  <c r="AY257" i="24" s="1"/>
  <c r="BV257" i="24" s="1"/>
  <c r="BA284" i="24"/>
  <c r="AY284" i="24" s="1"/>
  <c r="BV284" i="24" s="1"/>
  <c r="BA1307" i="24"/>
  <c r="AY1307" i="24" s="1"/>
  <c r="BV1307" i="24" s="1"/>
  <c r="BA354" i="24"/>
  <c r="AY354" i="24" s="1"/>
  <c r="BA836" i="24"/>
  <c r="AY836" i="24" s="1"/>
  <c r="BV836" i="24" s="1"/>
  <c r="AD1806" i="24"/>
  <c r="AB1806" i="24" s="1"/>
  <c r="BV1806" i="24" s="1"/>
  <c r="AD643" i="24"/>
  <c r="AB643" i="24" s="1"/>
  <c r="AD1616" i="24"/>
  <c r="AB1616" i="24" s="1"/>
  <c r="AD2477" i="24"/>
  <c r="AB2477" i="24" s="1"/>
  <c r="BA1673" i="24"/>
  <c r="AY1673" i="24" s="1"/>
  <c r="BA884" i="24"/>
  <c r="AY884" i="24" s="1"/>
  <c r="BV884" i="24" s="1"/>
  <c r="BA903" i="24"/>
  <c r="AY903" i="24" s="1"/>
  <c r="BV903" i="24" s="1"/>
  <c r="BA1752" i="24"/>
  <c r="AY1752" i="24" s="1"/>
  <c r="BA964" i="24"/>
  <c r="AY964" i="24" s="1"/>
  <c r="BA1787" i="24"/>
  <c r="AY1787" i="24" s="1"/>
  <c r="BV1787" i="24" s="1"/>
  <c r="BA1799" i="24"/>
  <c r="AY1799" i="24" s="1"/>
  <c r="BV1799" i="24" s="1"/>
  <c r="BA1032" i="24"/>
  <c r="AY1032" i="24" s="1"/>
  <c r="BV1032" i="24" s="1"/>
  <c r="BA1052" i="24"/>
  <c r="AY1052" i="24" s="1"/>
  <c r="AD2442" i="24"/>
  <c r="AB2442" i="24" s="1"/>
  <c r="AD2130" i="24"/>
  <c r="AB2130" i="24" s="1"/>
  <c r="BV2130" i="24" s="1"/>
  <c r="AD126" i="24"/>
  <c r="AB126" i="24" s="1"/>
  <c r="BV126" i="24" s="1"/>
  <c r="BV2460" i="24"/>
  <c r="AD2136" i="24"/>
  <c r="AB2136" i="24" s="1"/>
  <c r="BV2136" i="24" s="1"/>
  <c r="BV1740" i="24"/>
  <c r="BV319" i="24"/>
  <c r="BA1994" i="24"/>
  <c r="AY1994" i="24" s="1"/>
  <c r="BV1994" i="24" s="1"/>
  <c r="BA1386" i="24"/>
  <c r="AY1386" i="24" s="1"/>
  <c r="BA351" i="24"/>
  <c r="AY351" i="24" s="1"/>
  <c r="BV351" i="24" s="1"/>
  <c r="BA1725" i="24"/>
  <c r="AY1725" i="24" s="1"/>
  <c r="BA2173" i="24"/>
  <c r="AY2173" i="24" s="1"/>
  <c r="BA1362" i="24"/>
  <c r="AY1362" i="24" s="1"/>
  <c r="BA1980" i="24"/>
  <c r="AY1980" i="24" s="1"/>
  <c r="BA520" i="24"/>
  <c r="AY520" i="24" s="1"/>
  <c r="BA568" i="24"/>
  <c r="AY568" i="24" s="1"/>
  <c r="BA604" i="24"/>
  <c r="AY604" i="24" s="1"/>
  <c r="BA2345" i="24"/>
  <c r="AY2345" i="24" s="1"/>
  <c r="BA146" i="24"/>
  <c r="AY146" i="24" s="1"/>
  <c r="BA1721" i="24"/>
  <c r="AY1721" i="24" s="1"/>
  <c r="BA1023" i="24"/>
  <c r="AY1023" i="24" s="1"/>
  <c r="AD714" i="24"/>
  <c r="AB714" i="24" s="1"/>
  <c r="AD774" i="24"/>
  <c r="AB774" i="24" s="1"/>
  <c r="AD1657" i="24"/>
  <c r="AB1657" i="24" s="1"/>
  <c r="BV1657" i="24" s="1"/>
  <c r="AD873" i="24"/>
  <c r="AB873" i="24" s="1"/>
  <c r="BV873" i="24" s="1"/>
  <c r="AD2360" i="24"/>
  <c r="AB2360" i="24" s="1"/>
  <c r="AD1956" i="24"/>
  <c r="AB1956" i="24" s="1"/>
  <c r="BV1956" i="24" s="1"/>
  <c r="BA1448" i="24"/>
  <c r="AY1448" i="24" s="1"/>
  <c r="AD961" i="24"/>
  <c r="AB961" i="24" s="1"/>
  <c r="BV961" i="24" s="1"/>
  <c r="BA2442" i="24"/>
  <c r="AY2442" i="24" s="1"/>
  <c r="BA2240" i="24"/>
  <c r="AY2240" i="24" s="1"/>
  <c r="BA414" i="24"/>
  <c r="AY414" i="24" s="1"/>
  <c r="BV414" i="24" s="1"/>
  <c r="BA470" i="24"/>
  <c r="AY470" i="24" s="1"/>
  <c r="BV470" i="24" s="1"/>
  <c r="AD856" i="24"/>
  <c r="AB856" i="24" s="1"/>
  <c r="BV856" i="24" s="1"/>
  <c r="AD2166" i="24"/>
  <c r="AB2166" i="24" s="1"/>
  <c r="AD2146" i="24"/>
  <c r="AB2146" i="24" s="1"/>
  <c r="BA2255" i="24"/>
  <c r="AY2255" i="24" s="1"/>
  <c r="BA1971" i="24"/>
  <c r="AY1971" i="24" s="1"/>
  <c r="BA1935" i="24"/>
  <c r="AY1935" i="24" s="1"/>
  <c r="BV1935" i="24" s="1"/>
  <c r="BA2070" i="24"/>
  <c r="AY2070" i="24" s="1"/>
  <c r="BA2231" i="24"/>
  <c r="AY2231" i="24" s="1"/>
  <c r="BA1254" i="24"/>
  <c r="AY1254" i="24" s="1"/>
  <c r="BV1254" i="24" s="1"/>
  <c r="BA1938" i="24"/>
  <c r="AY1938" i="24" s="1"/>
  <c r="BV1938" i="24" s="1"/>
  <c r="BA2483" i="24"/>
  <c r="AY2483" i="24" s="1"/>
  <c r="BV2483" i="24" s="1"/>
  <c r="BA365" i="24"/>
  <c r="AY365" i="24" s="1"/>
  <c r="BV365" i="24" s="1"/>
  <c r="BA420" i="24"/>
  <c r="AY420" i="24" s="1"/>
  <c r="BV420" i="24" s="1"/>
  <c r="BA1900" i="24"/>
  <c r="AY1900" i="24" s="1"/>
  <c r="BV1900" i="24" s="1"/>
  <c r="BA2302" i="24"/>
  <c r="AY2302" i="24" s="1"/>
  <c r="BV2302" i="24" s="1"/>
  <c r="BA450" i="24"/>
  <c r="AY450" i="24" s="1"/>
  <c r="BV450" i="24" s="1"/>
  <c r="BA1392" i="24"/>
  <c r="AY1392" i="24" s="1"/>
  <c r="BV1392" i="24" s="1"/>
  <c r="BA1401" i="24"/>
  <c r="AY1401" i="24" s="1"/>
  <c r="BV1401" i="24" s="1"/>
  <c r="AD605" i="24"/>
  <c r="AB605" i="24" s="1"/>
  <c r="AD2333" i="24"/>
  <c r="AB2333" i="24" s="1"/>
  <c r="BV2333" i="24" s="1"/>
  <c r="AD2076" i="24"/>
  <c r="AB2076" i="24" s="1"/>
  <c r="BV2076" i="24" s="1"/>
  <c r="AD1343" i="24"/>
  <c r="AB1343" i="24" s="1"/>
  <c r="AD1995" i="24"/>
  <c r="AB1995" i="24" s="1"/>
  <c r="AD2435" i="24"/>
  <c r="AB2435" i="24" s="1"/>
  <c r="AD2364" i="24"/>
  <c r="AB2364" i="24" s="1"/>
  <c r="AD538" i="24"/>
  <c r="AB538" i="24" s="1"/>
  <c r="BV538" i="24" s="1"/>
  <c r="AD1795" i="24"/>
  <c r="AB1795" i="24" s="1"/>
  <c r="BV43" i="24"/>
  <c r="BA2257" i="24"/>
  <c r="AY2257" i="24" s="1"/>
  <c r="BV1186" i="24"/>
  <c r="BV1574" i="24"/>
  <c r="BV1211" i="24"/>
  <c r="BV1550" i="24"/>
  <c r="AD306" i="24"/>
  <c r="AB306" i="24" s="1"/>
  <c r="BV306" i="24" s="1"/>
  <c r="AD1432" i="24"/>
  <c r="AB1432" i="24" s="1"/>
  <c r="BV1432" i="24" s="1"/>
  <c r="AD2487" i="24"/>
  <c r="AB2487" i="24" s="1"/>
  <c r="BV2487" i="24" s="1"/>
  <c r="AD1777" i="24"/>
  <c r="AB1777" i="24" s="1"/>
  <c r="BV330" i="24"/>
  <c r="BV159" i="24"/>
  <c r="BV1188" i="24"/>
  <c r="BV253" i="24"/>
  <c r="BA49" i="24"/>
  <c r="AY49" i="24" s="1"/>
  <c r="BV49" i="24" s="1"/>
  <c r="BA165" i="24"/>
  <c r="AY165" i="24" s="1"/>
  <c r="BV165" i="24" s="1"/>
  <c r="BA279" i="24"/>
  <c r="AY279" i="24" s="1"/>
  <c r="BA858" i="24"/>
  <c r="AY858" i="24" s="1"/>
  <c r="AD1560" i="24"/>
  <c r="AB1560" i="24" s="1"/>
  <c r="AD783" i="24"/>
  <c r="AB783" i="24" s="1"/>
  <c r="BV783" i="24" s="1"/>
  <c r="AD1653" i="24"/>
  <c r="AB1653" i="24" s="1"/>
  <c r="AD1692" i="24"/>
  <c r="AB1692" i="24" s="1"/>
  <c r="AD1840" i="24"/>
  <c r="AB1840" i="24" s="1"/>
  <c r="BA2194" i="24"/>
  <c r="AY2194" i="24" s="1"/>
  <c r="BA2327" i="24"/>
  <c r="AY2327" i="24" s="1"/>
  <c r="BV2327" i="24" s="1"/>
  <c r="AD70" i="24"/>
  <c r="AB70" i="24" s="1"/>
  <c r="AD1600" i="24"/>
  <c r="AB1600" i="24" s="1"/>
  <c r="BV1600" i="24" s="1"/>
  <c r="AD2147" i="24"/>
  <c r="AB2147" i="24" s="1"/>
  <c r="AD915" i="24"/>
  <c r="AB915" i="24" s="1"/>
  <c r="BV915" i="24" s="1"/>
  <c r="AD1743" i="24"/>
  <c r="AB1743" i="24" s="1"/>
  <c r="AD964" i="24"/>
  <c r="AB964" i="24" s="1"/>
  <c r="AD2468" i="24"/>
  <c r="AB2468" i="24" s="1"/>
  <c r="BV2468" i="24" s="1"/>
  <c r="AD1814" i="24"/>
  <c r="AB1814" i="24" s="1"/>
  <c r="BV1814" i="24" s="1"/>
  <c r="AD1067" i="24"/>
  <c r="AB1067" i="24" s="1"/>
  <c r="BV1067" i="24" s="1"/>
  <c r="BV1943" i="24"/>
  <c r="AD80" i="24"/>
  <c r="AB80" i="24" s="1"/>
  <c r="BV80" i="24" s="1"/>
  <c r="AD167" i="24"/>
  <c r="AB167" i="24" s="1"/>
  <c r="BV167" i="24" s="1"/>
  <c r="AD437" i="24"/>
  <c r="AB437" i="24" s="1"/>
  <c r="BV437" i="24" s="1"/>
  <c r="AD1506" i="24"/>
  <c r="AB1506" i="24" s="1"/>
  <c r="BV1506" i="24" s="1"/>
  <c r="BA1589" i="24"/>
  <c r="AY1589" i="24" s="1"/>
  <c r="AD1130" i="24"/>
  <c r="AB1130" i="24" s="1"/>
  <c r="BV1130" i="24" s="1"/>
  <c r="AD2331" i="24"/>
  <c r="AB2331" i="24" s="1"/>
  <c r="BV2331" i="24" s="1"/>
  <c r="AD1198" i="24"/>
  <c r="AB1198" i="24" s="1"/>
  <c r="BV1198" i="24" s="1"/>
  <c r="AD1268" i="24"/>
  <c r="AB1268" i="24" s="1"/>
  <c r="AD2019" i="24"/>
  <c r="AB2019" i="24" s="1"/>
  <c r="AD1446" i="24"/>
  <c r="AB1446" i="24" s="1"/>
  <c r="BV1446" i="24" s="1"/>
  <c r="AD661" i="24"/>
  <c r="AB661" i="24" s="1"/>
  <c r="BV661" i="24" s="1"/>
  <c r="AD1634" i="24"/>
  <c r="AB1634" i="24" s="1"/>
  <c r="AD1665" i="24"/>
  <c r="AB1665" i="24" s="1"/>
  <c r="BV1665" i="24" s="1"/>
  <c r="AD1683" i="24"/>
  <c r="AB1683" i="24" s="1"/>
  <c r="BV1683" i="24" s="1"/>
  <c r="AD1099" i="24"/>
  <c r="AB1099" i="24" s="1"/>
  <c r="BV1099" i="24" s="1"/>
  <c r="BV1776" i="24"/>
  <c r="BV1135" i="24"/>
  <c r="AD1147" i="24"/>
  <c r="AB1147" i="24" s="1"/>
  <c r="BV1173" i="24"/>
  <c r="AD1805" i="24"/>
  <c r="AB1805" i="24" s="1"/>
  <c r="BV1805" i="24" s="1"/>
  <c r="BA369" i="24"/>
  <c r="AY369" i="24" s="1"/>
  <c r="BA1607" i="24"/>
  <c r="AY1607" i="24" s="1"/>
  <c r="BA1142" i="24"/>
  <c r="AY1142" i="24" s="1"/>
  <c r="BV1142" i="24" s="1"/>
  <c r="AD585" i="24"/>
  <c r="AB585" i="24" s="1"/>
  <c r="BV585" i="24" s="1"/>
  <c r="AD20" i="24"/>
  <c r="AB20" i="24" s="1"/>
  <c r="BV20" i="24" s="1"/>
  <c r="AD2073" i="24"/>
  <c r="AB2073" i="24" s="1"/>
  <c r="BV2073" i="24" s="1"/>
  <c r="AD1932" i="24"/>
  <c r="AB1932" i="24" s="1"/>
  <c r="BV1932" i="24" s="1"/>
  <c r="AD2165" i="24"/>
  <c r="AB2165" i="24" s="1"/>
  <c r="AD991" i="24"/>
  <c r="AB991" i="24" s="1"/>
  <c r="BV991" i="24" s="1"/>
  <c r="BV104" i="24"/>
  <c r="BV768" i="24"/>
  <c r="BV379" i="24"/>
  <c r="BV233" i="24"/>
  <c r="BV1145" i="24"/>
  <c r="AD364" i="24"/>
  <c r="AB364" i="24" s="1"/>
  <c r="BV364" i="24" s="1"/>
  <c r="AD1122" i="24"/>
  <c r="AB1122" i="24" s="1"/>
  <c r="BV1122" i="24" s="1"/>
  <c r="AD1433" i="24"/>
  <c r="AB1433" i="24" s="1"/>
  <c r="BV1433" i="24" s="1"/>
  <c r="BV1013" i="24"/>
  <c r="BV1790" i="24"/>
  <c r="BV2457" i="24"/>
  <c r="BA2404" i="24"/>
  <c r="AY2404" i="24" s="1"/>
  <c r="BV2404" i="24" s="1"/>
  <c r="BA1543" i="24"/>
  <c r="AY1543" i="24" s="1"/>
  <c r="BA47" i="24"/>
  <c r="AY47" i="24" s="1"/>
  <c r="BV47" i="24" s="1"/>
  <c r="AD1311" i="24"/>
  <c r="AB1311" i="24" s="1"/>
  <c r="BV1311" i="24" s="1"/>
  <c r="AD102" i="24"/>
  <c r="AB102" i="24" s="1"/>
  <c r="BV102" i="24" s="1"/>
  <c r="BV1100" i="24"/>
  <c r="AD440" i="24"/>
  <c r="AB440" i="24" s="1"/>
  <c r="BV440" i="24" s="1"/>
  <c r="AD760" i="24"/>
  <c r="AB760" i="24" s="1"/>
  <c r="BV760" i="24" s="1"/>
  <c r="AD2269" i="24"/>
  <c r="AB2269" i="24" s="1"/>
  <c r="BV2269" i="24" s="1"/>
  <c r="BV1385" i="24"/>
  <c r="BA1646" i="24"/>
  <c r="AY1646" i="24" s="1"/>
  <c r="BV1646" i="24" s="1"/>
  <c r="BA551" i="24"/>
  <c r="AY551" i="24" s="1"/>
  <c r="BA1594" i="24"/>
  <c r="AY1594" i="24" s="1"/>
  <c r="BA1253" i="24"/>
  <c r="AY1253" i="24" s="1"/>
  <c r="BV1253" i="24" s="1"/>
  <c r="BA1322" i="24"/>
  <c r="AY1322" i="24" s="1"/>
  <c r="BA449" i="24"/>
  <c r="AY449" i="24" s="1"/>
  <c r="BA1434" i="24"/>
  <c r="AY1434" i="24" s="1"/>
  <c r="BA2356" i="24"/>
  <c r="AY2356" i="24" s="1"/>
  <c r="BA96" i="24"/>
  <c r="AY96" i="24" s="1"/>
  <c r="BV96" i="24" s="1"/>
  <c r="BA207" i="24"/>
  <c r="AY207" i="24" s="1"/>
  <c r="BV207" i="24" s="1"/>
  <c r="BA861" i="24"/>
  <c r="AY861" i="24" s="1"/>
  <c r="BV861" i="24" s="1"/>
  <c r="AD101" i="24"/>
  <c r="AB101" i="24" s="1"/>
  <c r="AD139" i="24"/>
  <c r="AB139" i="24" s="1"/>
  <c r="BV139" i="24" s="1"/>
  <c r="AD1235" i="24"/>
  <c r="AB1235" i="24" s="1"/>
  <c r="AD2189" i="24"/>
  <c r="AB2189" i="24" s="1"/>
  <c r="BV2189" i="24" s="1"/>
  <c r="BA2023" i="24"/>
  <c r="AY2023" i="24" s="1"/>
  <c r="BA847" i="24"/>
  <c r="AY847" i="24" s="1"/>
  <c r="BA91" i="24"/>
  <c r="AY91" i="24" s="1"/>
  <c r="BV91" i="24" s="1"/>
  <c r="AD1326" i="24"/>
  <c r="AB1326" i="24" s="1"/>
  <c r="AD468" i="24"/>
  <c r="AB468" i="24" s="1"/>
  <c r="BV468" i="24" s="1"/>
  <c r="AD814" i="24"/>
  <c r="AB814" i="24" s="1"/>
  <c r="BV814" i="24" s="1"/>
  <c r="AD316" i="24"/>
  <c r="AB316" i="24" s="1"/>
  <c r="AD1314" i="24"/>
  <c r="AB1314" i="24" s="1"/>
  <c r="BV1314" i="24" s="1"/>
  <c r="AD948" i="24"/>
  <c r="AB948" i="24" s="1"/>
  <c r="BV948" i="24" s="1"/>
  <c r="AD2031" i="24"/>
  <c r="AB2031" i="24" s="1"/>
  <c r="AD2007" i="24"/>
  <c r="AB2007" i="24" s="1"/>
  <c r="BV2007" i="24" s="1"/>
  <c r="AD1851" i="24"/>
  <c r="AB1851" i="24" s="1"/>
  <c r="BV1851" i="24" s="1"/>
  <c r="BA477" i="24"/>
  <c r="AY477" i="24" s="1"/>
  <c r="BA1597" i="24"/>
  <c r="AY1597" i="24" s="1"/>
  <c r="BA138" i="24"/>
  <c r="AY138" i="24" s="1"/>
  <c r="BA972" i="24"/>
  <c r="AY972" i="24" s="1"/>
  <c r="AD1261" i="24"/>
  <c r="AB1261" i="24" s="1"/>
  <c r="BV1019" i="24"/>
  <c r="BV1397" i="24"/>
  <c r="AD829" i="24"/>
  <c r="AB829" i="24" s="1"/>
  <c r="BV829" i="24" s="1"/>
  <c r="AD18" i="24"/>
  <c r="AB18" i="24" s="1"/>
  <c r="AD2185" i="24"/>
  <c r="AB2185" i="24" s="1"/>
  <c r="BV2185" i="24" s="1"/>
  <c r="AD2184" i="24"/>
  <c r="AB2184" i="24" s="1"/>
  <c r="BV2184" i="24" s="1"/>
  <c r="AD240" i="24"/>
  <c r="AB240" i="24" s="1"/>
  <c r="AD1364" i="24"/>
  <c r="AB1364" i="24" s="1"/>
  <c r="BV1364" i="24" s="1"/>
  <c r="AD1941" i="24"/>
  <c r="AB1941" i="24" s="1"/>
  <c r="BV1941" i="24" s="1"/>
  <c r="AD1458" i="24"/>
  <c r="AB1458" i="24" s="1"/>
  <c r="BV1458" i="24" s="1"/>
  <c r="AD2209" i="24"/>
  <c r="AB2209" i="24" s="1"/>
  <c r="BV2209" i="24" s="1"/>
  <c r="AD648" i="24"/>
  <c r="AB648" i="24" s="1"/>
  <c r="BV648" i="24" s="1"/>
  <c r="AD1551" i="24"/>
  <c r="AB1551" i="24" s="1"/>
  <c r="BV1551" i="24" s="1"/>
  <c r="AD2309" i="24"/>
  <c r="AB2309" i="24" s="1"/>
  <c r="BV2309" i="24" s="1"/>
  <c r="AD1629" i="24"/>
  <c r="AB1629" i="24" s="1"/>
  <c r="BV1629" i="24" s="1"/>
  <c r="AD824" i="24"/>
  <c r="AB824" i="24" s="1"/>
  <c r="AD1662" i="24"/>
  <c r="AB1662" i="24" s="1"/>
  <c r="BV1662" i="24" s="1"/>
  <c r="AD872" i="24"/>
  <c r="AB872" i="24" s="1"/>
  <c r="BV872" i="24" s="1"/>
  <c r="AD1867" i="24"/>
  <c r="AB1867" i="24" s="1"/>
  <c r="BV1867" i="24" s="1"/>
  <c r="AD1725" i="24"/>
  <c r="AB1725" i="24" s="1"/>
  <c r="AD1741" i="24"/>
  <c r="AB1741" i="24" s="1"/>
  <c r="BV1741" i="24" s="1"/>
  <c r="AD1756" i="24"/>
  <c r="AB1756" i="24" s="1"/>
  <c r="BV1756" i="24" s="1"/>
  <c r="AD2034" i="24"/>
  <c r="AB2034" i="24" s="1"/>
  <c r="BV2034" i="24" s="1"/>
  <c r="AD1792" i="24"/>
  <c r="AB1792" i="24" s="1"/>
  <c r="AD1003" i="24"/>
  <c r="AB1003" i="24" s="1"/>
  <c r="BV1003" i="24" s="1"/>
  <c r="AD1030" i="24"/>
  <c r="AB1030" i="24" s="1"/>
  <c r="BV1030" i="24" s="1"/>
  <c r="AD1064" i="24"/>
  <c r="AB1064" i="24" s="1"/>
  <c r="BV1064" i="24" s="1"/>
  <c r="AD888" i="24"/>
  <c r="AB888" i="24" s="1"/>
  <c r="BV888" i="24" s="1"/>
  <c r="AD2084" i="24"/>
  <c r="AB2084" i="24" s="1"/>
  <c r="AD2478" i="24"/>
  <c r="AB2478" i="24" s="1"/>
  <c r="BA2445" i="24"/>
  <c r="AY2445" i="24" s="1"/>
  <c r="BA2056" i="24"/>
  <c r="AY2056" i="24" s="1"/>
  <c r="BA2123" i="24"/>
  <c r="AY2123" i="24" s="1"/>
  <c r="BA2381" i="24"/>
  <c r="AY2381" i="24" s="1"/>
  <c r="BV2381" i="24" s="1"/>
  <c r="BA1967" i="24"/>
  <c r="AY1967" i="24" s="1"/>
  <c r="BA358" i="24"/>
  <c r="AY358" i="24" s="1"/>
  <c r="BV358" i="24" s="1"/>
  <c r="BA1348" i="24"/>
  <c r="AY1348" i="24" s="1"/>
  <c r="BV1348" i="24" s="1"/>
  <c r="BA1359" i="24"/>
  <c r="AY1359" i="24" s="1"/>
  <c r="BV1359" i="24" s="1"/>
  <c r="BA2137" i="24"/>
  <c r="AY2137" i="24" s="1"/>
  <c r="BV2137" i="24" s="1"/>
  <c r="BA1855" i="24"/>
  <c r="AY1855" i="24" s="1"/>
  <c r="BV1855" i="24" s="1"/>
  <c r="BA2249" i="24"/>
  <c r="AY2249" i="24" s="1"/>
  <c r="BV2249" i="24" s="1"/>
  <c r="BA1960" i="24"/>
  <c r="AY1960" i="24" s="1"/>
  <c r="BV1960" i="24" s="1"/>
  <c r="BA445" i="24"/>
  <c r="AY445" i="24" s="1"/>
  <c r="BV445" i="24" s="1"/>
  <c r="BA478" i="24"/>
  <c r="AY478" i="24" s="1"/>
  <c r="BV478" i="24" s="1"/>
  <c r="BA499" i="24"/>
  <c r="AY499" i="24" s="1"/>
  <c r="BA1958" i="24"/>
  <c r="AY1958" i="24" s="1"/>
  <c r="BV1958" i="24" s="1"/>
  <c r="BA1431" i="24"/>
  <c r="AY1431" i="24" s="1"/>
  <c r="BV1431" i="24" s="1"/>
  <c r="BA546" i="24"/>
  <c r="AY546" i="24" s="1"/>
  <c r="BV546" i="24" s="1"/>
  <c r="BA598" i="24"/>
  <c r="AY598" i="24" s="1"/>
  <c r="BV598" i="24" s="1"/>
  <c r="BA628" i="24"/>
  <c r="AY628" i="24" s="1"/>
  <c r="BV628" i="24" s="1"/>
  <c r="BA1496" i="24"/>
  <c r="AY1496" i="24" s="1"/>
  <c r="BV1496" i="24" s="1"/>
  <c r="BA1523" i="24"/>
  <c r="AY1523" i="24" s="1"/>
  <c r="BV1523" i="24" s="1"/>
  <c r="BA1987" i="24"/>
  <c r="AY1987" i="24" s="1"/>
  <c r="BV1987" i="24" s="1"/>
  <c r="BA769" i="24"/>
  <c r="AY769" i="24" s="1"/>
  <c r="BV769" i="24" s="1"/>
  <c r="BA2147" i="24"/>
  <c r="AY2147" i="24" s="1"/>
  <c r="BA2243" i="24"/>
  <c r="AY2243" i="24" s="1"/>
  <c r="BV2243" i="24" s="1"/>
  <c r="BA957" i="24"/>
  <c r="AY957" i="24" s="1"/>
  <c r="BV957" i="24" s="1"/>
  <c r="BA1796" i="24"/>
  <c r="AY1796" i="24" s="1"/>
  <c r="BA1121" i="24"/>
  <c r="AY1121" i="24" s="1"/>
  <c r="BA1148" i="24"/>
  <c r="AY1148" i="24" s="1"/>
  <c r="BA1171" i="24"/>
  <c r="AY1171" i="24" s="1"/>
  <c r="BA108" i="24"/>
  <c r="AY108" i="24" s="1"/>
  <c r="BA180" i="24"/>
  <c r="AY180" i="24" s="1"/>
  <c r="BA276" i="24"/>
  <c r="AY276" i="24" s="1"/>
  <c r="BV276" i="24" s="1"/>
  <c r="AD2207" i="24"/>
  <c r="AB2207" i="24" s="1"/>
  <c r="AD2486" i="24"/>
  <c r="AB2486" i="24" s="1"/>
  <c r="AD1623" i="24"/>
  <c r="AB1623" i="24" s="1"/>
  <c r="AD1677" i="24"/>
  <c r="AB1677" i="24" s="1"/>
  <c r="AD1711" i="24"/>
  <c r="AB1711" i="24" s="1"/>
  <c r="BV1711" i="24" s="1"/>
  <c r="AD2526" i="24"/>
  <c r="AB2526" i="24" s="1"/>
  <c r="AD1845" i="24"/>
  <c r="AB1845" i="24" s="1"/>
  <c r="BV1845" i="24" s="1"/>
  <c r="AD513" i="24"/>
  <c r="AB513" i="24" s="1"/>
  <c r="AD619" i="24"/>
  <c r="AB619" i="24" s="1"/>
  <c r="AD662" i="24"/>
  <c r="AB662" i="24" s="1"/>
  <c r="AD28" i="24"/>
  <c r="AB28" i="24" s="1"/>
  <c r="BV28" i="24" s="1"/>
  <c r="AD63" i="24"/>
  <c r="AB63" i="24" s="1"/>
  <c r="BV63" i="24" s="1"/>
  <c r="AD68" i="24"/>
  <c r="AB68" i="24" s="1"/>
  <c r="BV68" i="24" s="1"/>
  <c r="AD2306" i="24"/>
  <c r="AB2306" i="24" s="1"/>
  <c r="BV2306" i="24" s="1"/>
  <c r="AD1239" i="24"/>
  <c r="AB1239" i="24" s="1"/>
  <c r="BV1239" i="24" s="1"/>
  <c r="AD221" i="24"/>
  <c r="AB221" i="24" s="1"/>
  <c r="BV221" i="24" s="1"/>
  <c r="AD1270" i="24"/>
  <c r="AB1270" i="24" s="1"/>
  <c r="AD2068" i="24"/>
  <c r="AB2068" i="24" s="1"/>
  <c r="AD1367" i="24"/>
  <c r="AB1367" i="24" s="1"/>
  <c r="AB1204" i="24"/>
  <c r="BV1204" i="24" s="1"/>
  <c r="AY1638" i="24"/>
  <c r="AY1002" i="24"/>
  <c r="BV1002" i="24" s="1"/>
  <c r="AY1700" i="24"/>
  <c r="BV1700" i="24" s="1"/>
  <c r="AY1528" i="24"/>
  <c r="BV1528" i="24" s="1"/>
  <c r="AY1918" i="24"/>
  <c r="BV1918" i="24" s="1"/>
  <c r="AY1702" i="24"/>
  <c r="AY472" i="24"/>
  <c r="BV472" i="24" s="1"/>
  <c r="AY1097" i="24"/>
  <c r="BV1097" i="24" s="1"/>
  <c r="AY1911" i="24"/>
  <c r="BV1911" i="24" s="1"/>
  <c r="AY698" i="24"/>
  <c r="BV698" i="24" s="1"/>
  <c r="AY1497" i="24"/>
  <c r="BV1497" i="24" s="1"/>
  <c r="AY388" i="24"/>
  <c r="BV388" i="24" s="1"/>
  <c r="AY2261" i="24"/>
  <c r="AY2042" i="24"/>
  <c r="BV2042" i="24" s="1"/>
  <c r="AY622" i="24"/>
  <c r="BV622" i="24" s="1"/>
  <c r="AY764" i="24"/>
  <c r="AY823" i="24"/>
  <c r="BV823" i="24" s="1"/>
  <c r="AY2041" i="24"/>
  <c r="BV2041" i="24" s="1"/>
  <c r="AY72" i="24"/>
  <c r="BV72" i="24" s="1"/>
  <c r="AY1108" i="24"/>
  <c r="BV1108" i="24" s="1"/>
  <c r="AB2305" i="24"/>
  <c r="BV2305" i="24" s="1"/>
  <c r="AY2049" i="24"/>
  <c r="AY1504" i="24"/>
  <c r="BV1504" i="24" s="1"/>
  <c r="AY1353" i="24"/>
  <c r="BV1353" i="24" s="1"/>
  <c r="AY701" i="24"/>
  <c r="BV701" i="24" s="1"/>
  <c r="AY366" i="24"/>
  <c r="BV366" i="24" s="1"/>
  <c r="BV1534" i="24"/>
  <c r="AY489" i="24"/>
  <c r="AY644" i="24"/>
  <c r="AY2134" i="24"/>
  <c r="AY1418" i="24"/>
  <c r="BV1418" i="24" s="1"/>
  <c r="AY344" i="24"/>
  <c r="BV344" i="24" s="1"/>
  <c r="AY488" i="24"/>
  <c r="BV488" i="24" s="1"/>
  <c r="AY1424" i="24"/>
  <c r="BV1424" i="24" s="1"/>
  <c r="AY1965" i="24"/>
  <c r="BV1965" i="24" s="1"/>
  <c r="AY1569" i="24"/>
  <c r="BV1569" i="24" s="1"/>
  <c r="AY2061" i="24"/>
  <c r="BV2061" i="24" s="1"/>
  <c r="AY1409" i="24"/>
  <c r="BV1409" i="24" s="1"/>
  <c r="AY2154" i="24"/>
  <c r="BV2154" i="24" s="1"/>
  <c r="AY581" i="24"/>
  <c r="BV581" i="24" s="1"/>
  <c r="AY557" i="24"/>
  <c r="BV557" i="24" s="1"/>
  <c r="AY725" i="24"/>
  <c r="BV725" i="24" s="1"/>
  <c r="AY1340" i="24"/>
  <c r="BV1340" i="24" s="1"/>
  <c r="AY615" i="24"/>
  <c r="BV615" i="24" s="1"/>
  <c r="AY2377" i="24"/>
  <c r="BV2377" i="24" s="1"/>
  <c r="AY1131" i="24"/>
  <c r="BV1131" i="24" s="1"/>
  <c r="AY1864" i="24"/>
  <c r="BV1864" i="24" s="1"/>
  <c r="AY560" i="24"/>
  <c r="BV560" i="24" s="1"/>
  <c r="AY2406" i="24"/>
  <c r="BV2406" i="24" s="1"/>
  <c r="AY528" i="24"/>
  <c r="AY2396" i="24"/>
  <c r="BV2396" i="24" s="1"/>
  <c r="AY2270" i="24"/>
  <c r="BV2270" i="24" s="1"/>
  <c r="AY149" i="24"/>
  <c r="AY1267" i="24"/>
  <c r="BV1267" i="24" s="1"/>
  <c r="AY2379" i="24"/>
  <c r="AY2385" i="24"/>
  <c r="AY278" i="24"/>
  <c r="BV278" i="24" s="1"/>
  <c r="AY2069" i="24"/>
  <c r="BV2069" i="24" s="1"/>
  <c r="AY1039" i="24"/>
  <c r="AY300" i="24"/>
  <c r="BV300" i="24" s="1"/>
  <c r="AB2215" i="24"/>
  <c r="BV2215" i="24" s="1"/>
  <c r="AY2155" i="24"/>
  <c r="BV2155" i="24" s="1"/>
  <c r="AY61" i="24"/>
  <c r="BV61" i="24" s="1"/>
  <c r="AB204" i="24"/>
  <c r="BV204" i="24" s="1"/>
  <c r="BV503" i="24"/>
  <c r="AY1521" i="24"/>
  <c r="BV1521" i="24" s="1"/>
  <c r="BV2014" i="24"/>
  <c r="BV1073" i="24"/>
  <c r="BV900" i="24"/>
  <c r="BV2080" i="24"/>
  <c r="BV2321" i="24"/>
  <c r="BV2108" i="24"/>
  <c r="BV302" i="24"/>
  <c r="BV1973" i="24"/>
  <c r="BV1599" i="24"/>
  <c r="AY2019" i="24"/>
  <c r="AY809" i="24"/>
  <c r="AY1621" i="24"/>
  <c r="BV1621" i="24" s="1"/>
  <c r="AY191" i="24"/>
  <c r="BV191" i="24" s="1"/>
  <c r="AY951" i="24"/>
  <c r="AY1417" i="24"/>
  <c r="AY1777" i="24"/>
  <c r="AY2515" i="24"/>
  <c r="BV2515" i="24" s="1"/>
  <c r="AY2124" i="24"/>
  <c r="BV2124" i="24" s="1"/>
  <c r="AY415" i="24"/>
  <c r="BV415" i="24" s="1"/>
  <c r="AY1360" i="24"/>
  <c r="BV1360" i="24" s="1"/>
  <c r="AY483" i="24"/>
  <c r="BV483" i="24" s="1"/>
  <c r="AY2417" i="24"/>
  <c r="BV2417" i="24" s="1"/>
  <c r="AY522" i="24"/>
  <c r="BV522" i="24" s="1"/>
  <c r="AY182" i="24"/>
  <c r="BV182" i="24" s="1"/>
  <c r="AY2360" i="24"/>
  <c r="AY236" i="24"/>
  <c r="BV236" i="24" s="1"/>
  <c r="AY2392" i="24"/>
  <c r="BV2392" i="24" s="1"/>
  <c r="AY2380" i="24"/>
  <c r="AY197" i="24"/>
  <c r="BV197" i="24" s="1"/>
  <c r="AY1731" i="24"/>
  <c r="BV1731" i="24" s="1"/>
  <c r="AY1831" i="24"/>
  <c r="BV1831" i="24" s="1"/>
  <c r="AY1088" i="24"/>
  <c r="BV1088" i="24" s="1"/>
  <c r="AY1138" i="24"/>
  <c r="AY292" i="24"/>
  <c r="BV292" i="24" s="1"/>
  <c r="AY2469" i="24"/>
  <c r="BV2469" i="24" s="1"/>
  <c r="AY1044" i="24"/>
  <c r="BV1044" i="24" s="1"/>
  <c r="AY1237" i="24"/>
  <c r="BV1237" i="24" s="1"/>
  <c r="AY1449" i="24"/>
  <c r="BV1449" i="24" s="1"/>
  <c r="AY1724" i="24"/>
  <c r="BV1724" i="24" s="1"/>
  <c r="AY459" i="24"/>
  <c r="BV459" i="24" s="1"/>
  <c r="AY1538" i="24"/>
  <c r="BV1538" i="24" s="1"/>
  <c r="AY2481" i="24"/>
  <c r="BV2481" i="24" s="1"/>
  <c r="AY879" i="24"/>
  <c r="BV107" i="24"/>
  <c r="BV2294" i="24"/>
  <c r="BV2311" i="24"/>
  <c r="BV1860" i="24"/>
  <c r="AY1442" i="24"/>
  <c r="BV1442" i="24" s="1"/>
  <c r="AY2020" i="24"/>
  <c r="BV2020" i="24" s="1"/>
  <c r="AY1917" i="24"/>
  <c r="BV1917" i="24" s="1"/>
  <c r="AY1285" i="24"/>
  <c r="AY744" i="24"/>
  <c r="BV744" i="24" s="1"/>
  <c r="AY2286" i="24"/>
  <c r="BV2286" i="24" s="1"/>
  <c r="AY1425" i="24"/>
  <c r="BV1425" i="24" s="1"/>
  <c r="AY430" i="24"/>
  <c r="BV430" i="24" s="1"/>
  <c r="AY547" i="24"/>
  <c r="BV547" i="24" s="1"/>
  <c r="AY406" i="24"/>
  <c r="BV406" i="24" s="1"/>
  <c r="AY1139" i="24"/>
  <c r="AY1441" i="24"/>
  <c r="BV1441" i="24" s="1"/>
  <c r="AY115" i="24"/>
  <c r="BV115" i="24" s="1"/>
  <c r="AY810" i="24"/>
  <c r="BV810" i="24" s="1"/>
  <c r="AY1615" i="24"/>
  <c r="AY910" i="24"/>
  <c r="BV910" i="24" s="1"/>
  <c r="AY543" i="24"/>
  <c r="BV543" i="24" s="1"/>
  <c r="AY241" i="24"/>
  <c r="BV241" i="24" s="1"/>
  <c r="AY234" i="24"/>
  <c r="BV234" i="24" s="1"/>
  <c r="AY2479" i="24"/>
  <c r="BV2479" i="24" s="1"/>
  <c r="AY1094" i="24"/>
  <c r="AY1308" i="24"/>
  <c r="AY2285" i="24"/>
  <c r="BV2285" i="24" s="1"/>
  <c r="AY2472" i="24"/>
  <c r="BV2472" i="24" s="1"/>
  <c r="AY2341" i="24"/>
  <c r="BV2341" i="24" s="1"/>
  <c r="AY679" i="24"/>
  <c r="BV679" i="24" s="1"/>
  <c r="AB1726" i="24"/>
  <c r="BV1726" i="24" s="1"/>
  <c r="AB947" i="24"/>
  <c r="BV947" i="24" s="1"/>
  <c r="AY463" i="24"/>
  <c r="BV463" i="24" s="1"/>
  <c r="AY1926" i="24"/>
  <c r="BV1926" i="24" s="1"/>
  <c r="AY1560" i="24"/>
  <c r="AY774" i="24"/>
  <c r="AY296" i="24"/>
  <c r="BV296" i="24" s="1"/>
  <c r="AY2359" i="24"/>
  <c r="BV2359" i="24" s="1"/>
  <c r="AY876" i="24"/>
  <c r="BV876" i="24" s="1"/>
  <c r="AY247" i="24"/>
  <c r="BV247" i="24" s="1"/>
  <c r="AY2534" i="24"/>
  <c r="BV2534" i="24" s="1"/>
  <c r="AY807" i="24"/>
  <c r="AY1817" i="24"/>
  <c r="BV1817" i="24" s="1"/>
  <c r="AY1653" i="24"/>
  <c r="AY2528" i="24"/>
  <c r="BV2528" i="24" s="1"/>
  <c r="AY1874" i="24"/>
  <c r="BV1874" i="24" s="1"/>
  <c r="AY2234" i="24"/>
  <c r="BV2234" i="24" s="1"/>
  <c r="AB2036" i="24"/>
  <c r="BV2036" i="24" s="1"/>
  <c r="AY1330" i="24"/>
  <c r="BV1330" i="24" s="1"/>
  <c r="AY1056" i="24"/>
  <c r="BV1056" i="24" s="1"/>
  <c r="AY729" i="24"/>
  <c r="BV729" i="24" s="1"/>
  <c r="AY1927" i="24"/>
  <c r="BV1927" i="24" s="1"/>
  <c r="AY1202" i="24"/>
  <c r="BV1202" i="24" s="1"/>
  <c r="AY1630" i="24"/>
  <c r="BV1630" i="24" s="1"/>
  <c r="AY763" i="24"/>
  <c r="BV763" i="24" s="1"/>
  <c r="AY1865" i="24"/>
  <c r="BV1865" i="24" s="1"/>
  <c r="AB1001" i="24"/>
  <c r="BV1001" i="24" s="1"/>
  <c r="AD1168" i="24"/>
  <c r="AB1168" i="24" s="1"/>
  <c r="AD189" i="24"/>
  <c r="AB189" i="24" s="1"/>
  <c r="AY2144" i="24"/>
  <c r="BV2144" i="24" s="1"/>
  <c r="AY393" i="24"/>
  <c r="BV393" i="24" s="1"/>
  <c r="AY727" i="24"/>
  <c r="AY718" i="24"/>
  <c r="BV718" i="24" s="1"/>
  <c r="AY215" i="24"/>
  <c r="AY1904" i="24"/>
  <c r="BV1904" i="24" s="1"/>
  <c r="AY734" i="24"/>
  <c r="BV734" i="24" s="1"/>
  <c r="AY1545" i="24"/>
  <c r="BV1545" i="24" s="1"/>
  <c r="AY677" i="24"/>
  <c r="BV677" i="24" s="1"/>
  <c r="AY1915" i="24"/>
  <c r="BV1915" i="24" s="1"/>
  <c r="AY2048" i="24"/>
  <c r="AY2540" i="24"/>
  <c r="BV2540" i="24" s="1"/>
  <c r="AY1587" i="24"/>
  <c r="BV1587" i="24" s="1"/>
  <c r="AY501" i="24"/>
  <c r="BV501" i="24" s="1"/>
  <c r="AY2421" i="24"/>
  <c r="BV2421" i="24" s="1"/>
  <c r="AY925" i="24"/>
  <c r="BV925" i="24" s="1"/>
  <c r="AY1197" i="24"/>
  <c r="AY945" i="24"/>
  <c r="BV945" i="24" s="1"/>
  <c r="AY1328" i="24"/>
  <c r="BV1328" i="24" s="1"/>
  <c r="AY198" i="24"/>
  <c r="BV198" i="24" s="1"/>
  <c r="AY1909" i="24"/>
  <c r="BV1909" i="24" s="1"/>
  <c r="AY2120" i="24"/>
  <c r="BV2120" i="24" s="1"/>
  <c r="AY368" i="24"/>
  <c r="BV368" i="24" s="1"/>
  <c r="AY800" i="24"/>
  <c r="AY1426" i="24"/>
  <c r="BV1426" i="24" s="1"/>
  <c r="AY1754" i="24"/>
  <c r="AY1469" i="24"/>
  <c r="AY1288" i="24"/>
  <c r="BV1288" i="24" s="1"/>
  <c r="AY1870" i="24"/>
  <c r="BV1870" i="24" s="1"/>
  <c r="AY839" i="24"/>
  <c r="AY2458" i="24"/>
  <c r="BV2458" i="24" s="1"/>
  <c r="AY1150" i="24"/>
  <c r="BV1150" i="24" s="1"/>
  <c r="AY2106" i="24"/>
  <c r="BV2106" i="24" s="1"/>
  <c r="AY38" i="24"/>
  <c r="AY158" i="24"/>
  <c r="BV158" i="24" s="1"/>
  <c r="AY1669" i="24"/>
  <c r="AY906" i="24"/>
  <c r="AY1149" i="24"/>
  <c r="BV1149" i="24" s="1"/>
  <c r="AY2228" i="24"/>
  <c r="BV2228" i="24" s="1"/>
  <c r="AY2492" i="24"/>
  <c r="BV2492" i="24" s="1"/>
  <c r="AY1541" i="24"/>
  <c r="AY1366" i="24"/>
  <c r="BV1366" i="24" s="1"/>
  <c r="AY1347" i="24"/>
  <c r="BV1347" i="24" s="1"/>
  <c r="AY331" i="24"/>
  <c r="BV331" i="24" s="1"/>
  <c r="AY1553" i="24"/>
  <c r="BV1553" i="24" s="1"/>
  <c r="AY608" i="24"/>
  <c r="BV608" i="24" s="1"/>
  <c r="AY993" i="24"/>
  <c r="BV993" i="24" s="1"/>
  <c r="AY2202" i="24"/>
  <c r="BV2202" i="24" s="1"/>
  <c r="AY623" i="24"/>
  <c r="BV623" i="24" s="1"/>
  <c r="AY714" i="24"/>
  <c r="AY1194" i="24"/>
  <c r="BV1194" i="24" s="1"/>
  <c r="AY360" i="24"/>
  <c r="BV360" i="24" s="1"/>
  <c r="AY709" i="24"/>
  <c r="BV709" i="24" s="1"/>
  <c r="AY1985" i="24"/>
  <c r="AY1436" i="24"/>
  <c r="BV1436" i="24" s="1"/>
  <c r="AY399" i="24"/>
  <c r="BV399" i="24" s="1"/>
  <c r="AY1383" i="24"/>
  <c r="BV1383" i="24" s="1"/>
  <c r="AY1899" i="24"/>
  <c r="BV1899" i="24" s="1"/>
  <c r="AY492" i="24"/>
  <c r="BV492" i="24" s="1"/>
  <c r="AY1595" i="24"/>
  <c r="BV1595" i="24" s="1"/>
  <c r="AY574" i="24"/>
  <c r="BV574" i="24" s="1"/>
  <c r="AY316" i="24"/>
  <c r="AY464" i="24"/>
  <c r="BV464" i="24" s="1"/>
  <c r="AY726" i="24"/>
  <c r="BV726" i="24" s="1"/>
  <c r="AY329" i="24"/>
  <c r="BV329" i="24" s="1"/>
  <c r="AY2206" i="24"/>
  <c r="BV2206" i="24" s="1"/>
  <c r="AY73" i="24"/>
  <c r="BV73" i="24" s="1"/>
  <c r="AY2250" i="24"/>
  <c r="BV2250" i="24" s="1"/>
  <c r="AY944" i="24"/>
  <c r="BV944" i="24" s="1"/>
  <c r="AY2403" i="24"/>
  <c r="BV2403" i="24" s="1"/>
  <c r="AY864" i="24"/>
  <c r="BV864" i="24" s="1"/>
  <c r="AY1069" i="24"/>
  <c r="BV1069" i="24" s="1"/>
  <c r="AY2145" i="24"/>
  <c r="BV2145" i="24" s="1"/>
  <c r="BA2112" i="24"/>
  <c r="AY2112" i="24" s="1"/>
  <c r="BA2183" i="24"/>
  <c r="AY2183" i="24" s="1"/>
  <c r="BA1513" i="24"/>
  <c r="AY1513" i="24" s="1"/>
  <c r="BA380" i="24"/>
  <c r="AY380" i="24" s="1"/>
  <c r="BA491" i="24"/>
  <c r="AY491" i="24" s="1"/>
  <c r="BA1465" i="24"/>
  <c r="AY1465" i="24" s="1"/>
  <c r="BA1745" i="24"/>
  <c r="AY1745" i="24" s="1"/>
  <c r="BV1745" i="24" s="1"/>
  <c r="BA2128" i="24"/>
  <c r="AY2128" i="24" s="1"/>
  <c r="BV2128" i="24" s="1"/>
  <c r="BA1705" i="24"/>
  <c r="AY1705" i="24" s="1"/>
  <c r="AD1372" i="24"/>
  <c r="AB1372" i="24" s="1"/>
  <c r="BV1372" i="24" s="1"/>
  <c r="AD512" i="24"/>
  <c r="AB512" i="24" s="1"/>
  <c r="AD1488" i="24"/>
  <c r="AB1488" i="24" s="1"/>
  <c r="AD952" i="24"/>
  <c r="AB952" i="24" s="1"/>
  <c r="BV952" i="24" s="1"/>
  <c r="AD1844" i="24"/>
  <c r="AB1844" i="24" s="1"/>
  <c r="AD1109" i="24"/>
  <c r="AB1109" i="24" s="1"/>
  <c r="BV1109" i="24" s="1"/>
  <c r="AD2242" i="24"/>
  <c r="AB2242" i="24" s="1"/>
  <c r="BV2242" i="24" s="1"/>
  <c r="AD2532" i="24"/>
  <c r="AB2532" i="24" s="1"/>
  <c r="BV2532" i="24" s="1"/>
  <c r="AD403" i="24"/>
  <c r="AB403" i="24" s="1"/>
  <c r="BV403" i="24" s="1"/>
  <c r="AD2133" i="24"/>
  <c r="AB2133" i="24" s="1"/>
  <c r="BV2133" i="24" s="1"/>
  <c r="AD1872" i="24"/>
  <c r="AB1872" i="24" s="1"/>
  <c r="BV1872" i="24" s="1"/>
  <c r="AD804" i="24"/>
  <c r="AB804" i="24" s="1"/>
  <c r="AD1285" i="24"/>
  <c r="AB1285" i="24" s="1"/>
  <c r="AD408" i="24"/>
  <c r="AB408" i="24" s="1"/>
  <c r="BV408" i="24" s="1"/>
  <c r="AY2127" i="24"/>
  <c r="BV2127" i="24" s="1"/>
  <c r="AY1388" i="24"/>
  <c r="BV1388" i="24" s="1"/>
  <c r="AY891" i="24"/>
  <c r="BV891" i="24" s="1"/>
  <c r="AY887" i="24"/>
  <c r="BV887" i="24" s="1"/>
  <c r="AY530" i="24"/>
  <c r="BV530" i="24" s="1"/>
  <c r="AY1992" i="24"/>
  <c r="BV1992" i="24" s="1"/>
  <c r="AY1901" i="24"/>
  <c r="BV1901" i="24" s="1"/>
  <c r="AY1562" i="24"/>
  <c r="BV1562" i="24" s="1"/>
  <c r="AY2160" i="24"/>
  <c r="BV2160" i="24" s="1"/>
  <c r="AY82" i="24"/>
  <c r="AY103" i="24"/>
  <c r="BV103" i="24" s="1"/>
  <c r="AY629" i="24"/>
  <c r="AY446" i="24"/>
  <c r="BV446" i="24" s="1"/>
  <c r="AY185" i="24"/>
  <c r="BV185" i="24" s="1"/>
  <c r="AY994" i="24"/>
  <c r="BV994" i="24" s="1"/>
  <c r="AY2031" i="24"/>
  <c r="AY1503" i="24"/>
  <c r="BV1503" i="24" s="1"/>
  <c r="AY447" i="24"/>
  <c r="BV447" i="24" s="1"/>
  <c r="AY539" i="24"/>
  <c r="BV539" i="24" s="1"/>
  <c r="AY892" i="24"/>
  <c r="BV892" i="24" s="1"/>
  <c r="AY2101" i="24"/>
  <c r="BV2101" i="24" s="1"/>
  <c r="AY1325" i="24"/>
  <c r="BV1325" i="24" s="1"/>
  <c r="AY1132" i="24"/>
  <c r="BV1132" i="24" s="1"/>
  <c r="AY2114" i="24"/>
  <c r="AY1717" i="24"/>
  <c r="BV1717" i="24" s="1"/>
  <c r="AB1162" i="24"/>
  <c r="BV1162" i="24" s="1"/>
  <c r="AY1827" i="24"/>
  <c r="BV1827" i="24" s="1"/>
  <c r="AY2131" i="24"/>
  <c r="AY2177" i="24"/>
  <c r="BV2177" i="24" s="1"/>
  <c r="AY1137" i="24"/>
  <c r="BV1137" i="24" s="1"/>
  <c r="AY1908" i="24"/>
  <c r="BV1908" i="24" s="1"/>
  <c r="AY1953" i="24"/>
  <c r="AY556" i="24"/>
  <c r="BV556" i="24" s="1"/>
  <c r="AY1519" i="24"/>
  <c r="BV1519" i="24" s="1"/>
  <c r="AY2089" i="24"/>
  <c r="BV2089" i="24" s="1"/>
  <c r="BV532" i="24"/>
  <c r="BV695" i="24"/>
  <c r="BV1394" i="24"/>
  <c r="BV441" i="24"/>
  <c r="BV686" i="24"/>
  <c r="BV1376" i="24"/>
  <c r="BV533" i="24"/>
  <c r="BV2384" i="24"/>
  <c r="BV295" i="24"/>
  <c r="BV1091" i="24"/>
  <c r="BV2413" i="24"/>
  <c r="BV173" i="24"/>
  <c r="BV1229" i="24"/>
  <c r="BV2401" i="24"/>
  <c r="BV582" i="24"/>
  <c r="BV44" i="24"/>
  <c r="BV1346" i="24"/>
  <c r="BV1318" i="24"/>
  <c r="BV494" i="24"/>
  <c r="BV438" i="24"/>
  <c r="BV571" i="24"/>
  <c r="BV327" i="24"/>
  <c r="BV2296" i="24"/>
  <c r="BV2527" i="24"/>
  <c r="BV1381" i="24"/>
  <c r="BV431" i="24"/>
  <c r="BV136" i="24"/>
  <c r="BV1218" i="24"/>
  <c r="BV2514" i="24"/>
  <c r="BV407" i="24"/>
  <c r="BV166" i="24"/>
  <c r="BV2021" i="24"/>
  <c r="BV2151" i="24"/>
  <c r="BV255" i="24"/>
  <c r="BV2059" i="24"/>
  <c r="BV271" i="24"/>
  <c r="BV273" i="24"/>
  <c r="BV1945" i="24"/>
  <c r="BV1680" i="24"/>
  <c r="BV898" i="24"/>
  <c r="BV2090" i="24"/>
  <c r="BV1979" i="24"/>
  <c r="BV907" i="24"/>
  <c r="BV1892" i="24"/>
  <c r="BV452" i="24"/>
  <c r="BV1462" i="24"/>
  <c r="BV848" i="24"/>
  <c r="BV1854" i="24"/>
  <c r="BV2078" i="24"/>
  <c r="BV263" i="24"/>
  <c r="BV2230" i="24"/>
  <c r="BV1257" i="24"/>
  <c r="BV750" i="24"/>
  <c r="BV1319" i="24"/>
  <c r="BV2054" i="24"/>
  <c r="BV1881" i="24"/>
  <c r="BV517" i="24"/>
  <c r="BV960" i="24"/>
  <c r="BV1021" i="24"/>
  <c r="BV1976" i="24"/>
  <c r="BV2254" i="24"/>
  <c r="BV2358" i="24"/>
  <c r="BV610" i="24"/>
  <c r="BV1925" i="24"/>
  <c r="BV2027" i="24"/>
  <c r="BV2523" i="24"/>
  <c r="BV71" i="24"/>
  <c r="BV940" i="24"/>
  <c r="BV1255" i="24"/>
  <c r="BV239" i="24"/>
  <c r="BV786" i="24"/>
  <c r="BV2138" i="24"/>
  <c r="BV954" i="24"/>
  <c r="BV493" i="24"/>
  <c r="BV1451" i="24"/>
  <c r="BV721" i="24"/>
  <c r="BV1681" i="24"/>
  <c r="BV1916" i="24"/>
  <c r="BV2235" i="24"/>
  <c r="BV1912" i="24"/>
  <c r="BV481" i="24"/>
  <c r="BV2382" i="24"/>
  <c r="BV1862" i="24"/>
  <c r="BV531" i="24"/>
  <c r="BV1080" i="24"/>
  <c r="BV868" i="24"/>
  <c r="BV1852" i="24"/>
  <c r="BV544" i="24"/>
  <c r="BV2371" i="24"/>
  <c r="BV1259" i="24"/>
  <c r="BV2337" i="24"/>
  <c r="BV2272" i="24"/>
  <c r="BV85" i="24"/>
  <c r="BV747" i="24"/>
  <c r="BV2525" i="24"/>
  <c r="BV757" i="24"/>
  <c r="BV1282" i="24"/>
  <c r="BV1484" i="24"/>
  <c r="BV1993" i="24"/>
  <c r="BV899" i="24"/>
  <c r="AD2123" i="24"/>
  <c r="AD1250" i="24"/>
  <c r="AB1250" i="24" s="1"/>
  <c r="BV1250" i="24" s="1"/>
  <c r="AD1323" i="24"/>
  <c r="AD1386" i="24"/>
  <c r="BV1712" i="24"/>
  <c r="BV1331" i="24"/>
  <c r="BV1090" i="24"/>
  <c r="BV668" i="24"/>
  <c r="BV111" i="24"/>
  <c r="AD231" i="24"/>
  <c r="AB231" i="24" s="1"/>
  <c r="BV949" i="24"/>
  <c r="BV1223" i="24"/>
  <c r="BV1578" i="24"/>
  <c r="BV286" i="24"/>
  <c r="AD66" i="24"/>
  <c r="AD1183" i="24"/>
  <c r="AB1183" i="24" s="1"/>
  <c r="BV1183" i="24" s="1"/>
  <c r="AD156" i="24"/>
  <c r="AB156" i="24" s="1"/>
  <c r="BV156" i="24" s="1"/>
  <c r="AD192" i="24"/>
  <c r="AD242" i="24"/>
  <c r="AB242" i="24" s="1"/>
  <c r="BV242" i="24" s="1"/>
  <c r="AD1351" i="24"/>
  <c r="AB1351" i="24" s="1"/>
  <c r="BV1351" i="24" s="1"/>
  <c r="AD1368" i="24"/>
  <c r="AB1368" i="24" s="1"/>
  <c r="BV1368" i="24" s="1"/>
  <c r="AD2223" i="24"/>
  <c r="AB2223" i="24" s="1"/>
  <c r="BV2223" i="24" s="1"/>
  <c r="AD473" i="24"/>
  <c r="AD524" i="24"/>
  <c r="AB524" i="24" s="1"/>
  <c r="BV524" i="24" s="1"/>
  <c r="AD2310" i="24"/>
  <c r="AD609" i="24"/>
  <c r="AB609" i="24" s="1"/>
  <c r="BV609" i="24" s="1"/>
  <c r="AD654" i="24"/>
  <c r="AB654" i="24" s="1"/>
  <c r="BV654" i="24" s="1"/>
  <c r="AD693" i="24"/>
  <c r="AB693" i="24" s="1"/>
  <c r="AD779" i="24"/>
  <c r="AD835" i="24"/>
  <c r="AB835" i="24" s="1"/>
  <c r="AD2200" i="24"/>
  <c r="AB2200" i="24" s="1"/>
  <c r="BV1116" i="24"/>
  <c r="BV1748" i="24"/>
  <c r="BV669" i="24"/>
  <c r="BV1830" i="24"/>
  <c r="BV1592" i="24"/>
  <c r="BV937" i="24"/>
  <c r="BV2187" i="24"/>
  <c r="BV1902" i="24"/>
  <c r="BV2409" i="24"/>
  <c r="BV680" i="24"/>
  <c r="BA81" i="24"/>
  <c r="AY81" i="24" s="1"/>
  <c r="BV81" i="24" s="1"/>
  <c r="BV720" i="24"/>
  <c r="BV1924" i="24"/>
  <c r="BV310" i="24"/>
  <c r="BV1997" i="24"/>
  <c r="BV1906" i="24"/>
  <c r="BV140" i="24"/>
  <c r="BV141" i="24"/>
  <c r="AD1713" i="24"/>
  <c r="AB1713" i="24" s="1"/>
  <c r="BV1713" i="24" s="1"/>
  <c r="BA2186" i="24"/>
  <c r="AY2186" i="24" s="1"/>
  <c r="BA564" i="24"/>
  <c r="AY564" i="24" s="1"/>
  <c r="BA643" i="24"/>
  <c r="BA941" i="24"/>
  <c r="BA2491" i="24"/>
  <c r="AY2491" i="24" s="1"/>
  <c r="BA2172" i="24"/>
  <c r="BA1995" i="24"/>
  <c r="BA1453" i="24"/>
  <c r="AY1453" i="24" s="1"/>
  <c r="BA2486" i="24"/>
  <c r="BA1602" i="24"/>
  <c r="AY1602" i="24" s="1"/>
  <c r="BA1212" i="24"/>
  <c r="AY1212" i="24" s="1"/>
  <c r="BV1212" i="24" s="1"/>
  <c r="BV1730" i="24"/>
  <c r="BV2428" i="24"/>
  <c r="BV2418" i="24"/>
  <c r="AD1894" i="24"/>
  <c r="AB1894" i="24" s="1"/>
  <c r="BV1081" i="24"/>
  <c r="BV1618" i="24"/>
  <c r="BV2376" i="24"/>
  <c r="BV562" i="24"/>
  <c r="BV794" i="24"/>
  <c r="BV1871" i="24"/>
  <c r="BV656" i="24"/>
  <c r="BV350" i="24"/>
  <c r="BV485" i="24"/>
  <c r="BV2422" i="24"/>
  <c r="BV147" i="24"/>
  <c r="BV1682" i="24"/>
  <c r="BV1126" i="24"/>
  <c r="BV772" i="24"/>
  <c r="BV1810" i="24"/>
  <c r="BV1015" i="24"/>
  <c r="BV1471" i="24"/>
  <c r="BV293" i="24"/>
  <c r="BV2489" i="24"/>
  <c r="BV2175" i="24"/>
  <c r="BV1065" i="24"/>
  <c r="BV495" i="24"/>
  <c r="BV1459" i="24"/>
  <c r="BV371" i="24"/>
  <c r="BV1309" i="24"/>
  <c r="BV2369" i="24"/>
  <c r="BA2077" i="24"/>
  <c r="BA461" i="24"/>
  <c r="AY461" i="24" s="1"/>
  <c r="BA605" i="24"/>
  <c r="BA2260" i="24"/>
  <c r="AY2260" i="24" s="1"/>
  <c r="BA1120" i="24"/>
  <c r="BA1315" i="24"/>
  <c r="AY1315" i="24" s="1"/>
  <c r="BA919" i="24"/>
  <c r="AY919" i="24" s="1"/>
  <c r="AD2279" i="24"/>
  <c r="AB2279" i="24" s="1"/>
  <c r="BA1781" i="24"/>
  <c r="AY1781" i="24" s="1"/>
  <c r="AD75" i="24"/>
  <c r="AB75" i="24" s="1"/>
  <c r="BV75" i="24" s="1"/>
  <c r="BV99" i="24"/>
  <c r="BV759" i="24"/>
  <c r="BV621" i="24"/>
  <c r="BV1154" i="24"/>
  <c r="BV2191" i="24"/>
  <c r="BV1324" i="24"/>
  <c r="BV2388" i="24"/>
  <c r="BV1883" i="24"/>
  <c r="BV2348" i="24"/>
  <c r="BV1640" i="24"/>
  <c r="BV1952" i="24"/>
  <c r="BA1196" i="24"/>
  <c r="BA2435" i="24"/>
  <c r="AY2435" i="24" s="1"/>
  <c r="BA1502" i="24"/>
  <c r="AY1502" i="24" s="1"/>
  <c r="AD2450" i="24"/>
  <c r="AB2450" i="24" s="1"/>
  <c r="BV2450" i="24" s="1"/>
  <c r="BA935" i="24"/>
  <c r="BA2364" i="24"/>
  <c r="BA1407" i="24"/>
  <c r="AY1407" i="24" s="1"/>
  <c r="BA1470" i="24"/>
  <c r="AY1470" i="24" s="1"/>
  <c r="BA1564" i="24"/>
  <c r="AY1564" i="24" s="1"/>
  <c r="AD2011" i="24"/>
  <c r="BA1207" i="24"/>
  <c r="BA377" i="24"/>
  <c r="AY377" i="24" s="1"/>
  <c r="BA2132" i="24"/>
  <c r="BA647" i="24"/>
  <c r="AY647" i="24" s="1"/>
  <c r="BA788" i="24"/>
  <c r="AY788" i="24" s="1"/>
  <c r="BA2088" i="24"/>
  <c r="AD1404" i="24"/>
  <c r="AD722" i="24"/>
  <c r="AB722" i="24" s="1"/>
  <c r="BV722" i="24" s="1"/>
  <c r="AD1749" i="24"/>
  <c r="AB1749" i="24" s="1"/>
  <c r="AD1407" i="24"/>
  <c r="AB1407" i="24" s="1"/>
  <c r="AD2093" i="24"/>
  <c r="AB2093" i="24" s="1"/>
  <c r="BV1525" i="24"/>
  <c r="BV805" i="24"/>
  <c r="BV995" i="24"/>
  <c r="BV410" i="24"/>
  <c r="BV2390" i="24"/>
  <c r="BV1636" i="24"/>
  <c r="BV1984" i="24"/>
  <c r="BV466" i="24"/>
  <c r="BV558" i="24"/>
  <c r="BV825" i="24"/>
  <c r="BV2197" i="24"/>
  <c r="BV2107" i="24"/>
  <c r="BV178" i="24"/>
  <c r="BV373" i="24"/>
  <c r="BV1413" i="24"/>
  <c r="BV869" i="24"/>
  <c r="BV1869" i="24"/>
  <c r="BV2095" i="24"/>
  <c r="BV1622" i="24"/>
  <c r="BV177" i="24"/>
  <c r="BV516" i="24"/>
  <c r="BV291" i="24"/>
  <c r="BV1947" i="24"/>
  <c r="BV1389" i="24"/>
  <c r="BV2163" i="24"/>
  <c r="BV2351" i="24"/>
  <c r="BV1886" i="24"/>
  <c r="BV1839" i="24"/>
  <c r="BV678" i="24"/>
  <c r="AD1880" i="24"/>
  <c r="AB1880" i="24" s="1"/>
  <c r="AD1632" i="24"/>
  <c r="AB1632" i="24" s="1"/>
  <c r="AD911" i="24"/>
  <c r="AB911" i="24" s="1"/>
  <c r="BV911" i="24" s="1"/>
  <c r="BV844" i="24"/>
  <c r="BV502" i="24"/>
  <c r="BV411" i="24"/>
  <c r="BV155" i="24"/>
  <c r="BV287" i="24"/>
  <c r="AD160" i="24"/>
  <c r="AB160" i="24" s="1"/>
  <c r="BV160" i="24" s="1"/>
  <c r="AD1966" i="24"/>
  <c r="AB1966" i="24" s="1"/>
  <c r="AD383" i="24"/>
  <c r="AB383" i="24" s="1"/>
  <c r="BV383" i="24" s="1"/>
  <c r="AD426" i="24"/>
  <c r="AD1516" i="24"/>
  <c r="AB1516" i="24" s="1"/>
  <c r="BV1516" i="24" s="1"/>
  <c r="AD2008" i="24"/>
  <c r="AB2008" i="24" s="1"/>
  <c r="BV2008" i="24" s="1"/>
  <c r="AD784" i="24"/>
  <c r="AB784" i="24" s="1"/>
  <c r="BV784" i="24" s="1"/>
  <c r="AD840" i="24"/>
  <c r="AB840" i="24" s="1"/>
  <c r="AD1971" i="24"/>
  <c r="AB1971" i="24" s="1"/>
  <c r="AD1200" i="24"/>
  <c r="AD223" i="24"/>
  <c r="AD471" i="24"/>
  <c r="AD537" i="24"/>
  <c r="AB537" i="24" s="1"/>
  <c r="BV537" i="24" s="1"/>
  <c r="AD576" i="24"/>
  <c r="AB576" i="24" s="1"/>
  <c r="BV576" i="24" s="1"/>
  <c r="AD635" i="24"/>
  <c r="AB635" i="24" s="1"/>
  <c r="BV635" i="24" s="1"/>
  <c r="AD717" i="24"/>
  <c r="AB717" i="24" s="1"/>
  <c r="BV717" i="24" s="1"/>
  <c r="AD1581" i="24"/>
  <c r="AB1581" i="24" s="1"/>
  <c r="BV1581" i="24" s="1"/>
  <c r="AD782" i="24"/>
  <c r="AD806" i="24"/>
  <c r="AB806" i="24" s="1"/>
  <c r="BV806" i="24" s="1"/>
  <c r="AD1655" i="24"/>
  <c r="AB1655" i="24" s="1"/>
  <c r="BV1655" i="24" s="1"/>
  <c r="AD2065" i="24"/>
  <c r="AB2065" i="24" s="1"/>
  <c r="BV2065" i="24" s="1"/>
  <c r="AD1709" i="24"/>
  <c r="AB1709" i="24" s="1"/>
  <c r="BV1709" i="24" s="1"/>
  <c r="AD1732" i="24"/>
  <c r="AB1732" i="24" s="1"/>
  <c r="BV1732" i="24" s="1"/>
  <c r="AD2485" i="24"/>
  <c r="AB2485" i="24" s="1"/>
  <c r="BV2485" i="24" s="1"/>
  <c r="AD2465" i="24"/>
  <c r="AB2465" i="24" s="1"/>
  <c r="BV2465" i="24" s="1"/>
  <c r="AD2397" i="24"/>
  <c r="AD1045" i="24"/>
  <c r="AB1045" i="24" s="1"/>
  <c r="BV1045" i="24" s="1"/>
  <c r="AD1085" i="24"/>
  <c r="AD2308" i="24"/>
  <c r="AB2308" i="24" s="1"/>
  <c r="AD932" i="24"/>
  <c r="AB932" i="24" s="1"/>
  <c r="AD749" i="24"/>
  <c r="AB749" i="24" s="1"/>
  <c r="AD2060" i="24"/>
  <c r="AB2060" i="24" s="1"/>
  <c r="AD14" i="24"/>
  <c r="AD788" i="24"/>
  <c r="AB788" i="24" s="1"/>
  <c r="AD682" i="24"/>
  <c r="AB682" i="24" s="1"/>
  <c r="AD17" i="24"/>
  <c r="AD2043" i="24"/>
  <c r="AB2043" i="24" s="1"/>
  <c r="AD2030" i="24"/>
  <c r="AB2030" i="24" s="1"/>
  <c r="BV2030" i="24" s="1"/>
  <c r="AD2225" i="24"/>
  <c r="AB2225" i="24" s="1"/>
  <c r="BV2225" i="24" s="1"/>
  <c r="AD2050" i="24"/>
  <c r="AB2050" i="24" s="1"/>
  <c r="BV2050" i="24" s="1"/>
  <c r="AD2293" i="24"/>
  <c r="AB2293" i="24" s="1"/>
  <c r="BV2293" i="24" s="1"/>
  <c r="AD275" i="24"/>
  <c r="AB275" i="24" s="1"/>
  <c r="AD405" i="24"/>
  <c r="AB405" i="24" s="1"/>
  <c r="BV631" i="24"/>
  <c r="BV2081" i="24"/>
  <c r="BV1812" i="24"/>
  <c r="BV2057" i="24"/>
  <c r="BV930" i="24"/>
  <c r="BV525" i="24"/>
  <c r="BV119" i="24"/>
  <c r="BV548" i="24"/>
  <c r="BV11" i="24"/>
  <c r="BV1693" i="24"/>
  <c r="BV1875" i="24"/>
  <c r="BV1647" i="24"/>
  <c r="BV1025" i="24"/>
  <c r="BV639" i="24"/>
  <c r="BV2316" i="24"/>
  <c r="BV1950" i="24"/>
  <c r="AD384" i="24"/>
  <c r="AD427" i="24"/>
  <c r="AB427" i="24" s="1"/>
  <c r="BV2032" i="24"/>
  <c r="BV2395" i="24"/>
  <c r="BV2400" i="24"/>
  <c r="BV817" i="24"/>
  <c r="BV362" i="24"/>
  <c r="BV1500" i="24"/>
  <c r="BV2052" i="24"/>
  <c r="AD867" i="24"/>
  <c r="AB867" i="24" s="1"/>
  <c r="BV867" i="24" s="1"/>
  <c r="AD1773" i="24"/>
  <c r="AB1773" i="24" s="1"/>
  <c r="AD1121" i="24"/>
  <c r="AB1121" i="24" s="1"/>
  <c r="AD429" i="24"/>
  <c r="AD1338" i="24"/>
  <c r="AD416" i="24"/>
  <c r="BV304" i="24"/>
  <c r="BV1996" i="24"/>
  <c r="BV832" i="24"/>
  <c r="BV1438" i="24"/>
  <c r="BV1396" i="24"/>
  <c r="BV924" i="24"/>
  <c r="BV917" i="24"/>
  <c r="BV228" i="24"/>
  <c r="BV659" i="24"/>
  <c r="BV1468" i="24"/>
  <c r="BA1913" i="24"/>
  <c r="AY1913" i="24" s="1"/>
  <c r="BV1591" i="24"/>
  <c r="BV819" i="24"/>
  <c r="BV1666" i="24"/>
  <c r="BV1779" i="24"/>
  <c r="BV534" i="24"/>
  <c r="BV665" i="24"/>
  <c r="BV1041" i="24"/>
  <c r="BV1018" i="24"/>
  <c r="BV2434" i="24"/>
  <c r="BV977" i="24"/>
  <c r="BV1084" i="24"/>
  <c r="BV1035" i="24"/>
  <c r="BV1078" i="24"/>
  <c r="BV616" i="24"/>
  <c r="BV1341" i="24"/>
  <c r="BV671" i="24"/>
  <c r="BV2366" i="24"/>
  <c r="BV1961" i="24"/>
  <c r="BV1157" i="24"/>
  <c r="BV2149" i="24"/>
  <c r="BV2017" i="24"/>
  <c r="BV2494" i="24"/>
  <c r="BV2372" i="24"/>
  <c r="BV866" i="24"/>
  <c r="BV2284" i="24"/>
  <c r="BV2454" i="24"/>
  <c r="BV2427" i="24"/>
  <c r="BV969" i="24"/>
  <c r="BV1487" i="24"/>
  <c r="AD1543" i="24"/>
  <c r="AD1119" i="24"/>
  <c r="BV2075" i="24"/>
  <c r="BV637" i="24"/>
  <c r="BV110" i="24"/>
  <c r="AD417" i="24"/>
  <c r="BA2166" i="24"/>
  <c r="AD230" i="24"/>
  <c r="AD2323" i="24"/>
  <c r="AB2323" i="24" s="1"/>
  <c r="BV2323" i="24" s="1"/>
  <c r="BV928" i="24"/>
  <c r="AD389" i="24"/>
  <c r="BV2347" i="24"/>
  <c r="BA2252" i="24"/>
  <c r="AD1868" i="24"/>
  <c r="AB1868" i="24" s="1"/>
  <c r="BV1868" i="24" s="1"/>
  <c r="BA2060" i="24"/>
  <c r="AY2060" i="24" s="1"/>
  <c r="AD1967" i="24"/>
  <c r="AD480" i="24"/>
  <c r="AD1499" i="24"/>
  <c r="BV229" i="24"/>
  <c r="BV216" i="24"/>
  <c r="BA357" i="24"/>
  <c r="BA619" i="24"/>
  <c r="BA1260" i="24"/>
  <c r="AD1298" i="24"/>
  <c r="AB1298" i="24" s="1"/>
  <c r="BV1298" i="24" s="1"/>
  <c r="AD596" i="24"/>
  <c r="AB596" i="24" s="1"/>
  <c r="BV596" i="24" s="1"/>
  <c r="BA1548" i="24"/>
  <c r="AY1548" i="24" s="1"/>
  <c r="BA244" i="24"/>
  <c r="AY244" i="24" s="1"/>
  <c r="BA353" i="24"/>
  <c r="AY353" i="24" s="1"/>
  <c r="AD1784" i="24"/>
  <c r="AD227" i="24"/>
  <c r="AB227" i="24" s="1"/>
  <c r="BV227" i="24" s="1"/>
  <c r="AD238" i="24"/>
  <c r="AD1299" i="24"/>
  <c r="AD2433" i="24"/>
  <c r="AD1957" i="24"/>
  <c r="AB1957" i="24" s="1"/>
  <c r="AD1098" i="24"/>
  <c r="AB1098" i="24" s="1"/>
  <c r="AD1129" i="24"/>
  <c r="AB1129" i="24" s="1"/>
  <c r="BV1129" i="24" s="1"/>
  <c r="AD1220" i="24"/>
  <c r="AD2484" i="24"/>
  <c r="AD1297" i="24"/>
  <c r="AD2353" i="24"/>
  <c r="BA834" i="24"/>
  <c r="AD929" i="24"/>
  <c r="AD232" i="24"/>
  <c r="AD1755" i="24"/>
  <c r="AB1755" i="24" s="1"/>
  <c r="BV1755" i="24" s="1"/>
  <c r="AD1301" i="24"/>
  <c r="BV2301" i="24"/>
  <c r="AD1733" i="24"/>
  <c r="AD434" i="24"/>
  <c r="AD454" i="24"/>
  <c r="AD1075" i="24"/>
  <c r="AD30" i="24"/>
  <c r="AB30" i="24" s="1"/>
  <c r="BV30" i="24" s="1"/>
  <c r="AD2037" i="24"/>
  <c r="AB2037" i="24" s="1"/>
  <c r="BV2037" i="24" s="1"/>
  <c r="AD209" i="24"/>
  <c r="AD2303" i="24"/>
  <c r="AB2303" i="24" s="1"/>
  <c r="BV2303" i="24" s="1"/>
  <c r="AD535" i="24"/>
  <c r="AB535" i="24" s="1"/>
  <c r="BV535" i="24" s="1"/>
  <c r="AD1934" i="24"/>
  <c r="AD1674" i="24"/>
  <c r="AD194" i="24"/>
  <c r="AD1968" i="24"/>
  <c r="AD1919" i="24"/>
  <c r="BV1242" i="24"/>
  <c r="BV2170" i="24"/>
  <c r="BV1605" i="24"/>
  <c r="BV542" i="24"/>
  <c r="BV190" i="24"/>
  <c r="BV974" i="24"/>
  <c r="C8" i="28"/>
  <c r="D8" i="28" s="1"/>
  <c r="AD1256" i="24"/>
  <c r="AD1679" i="24"/>
  <c r="AD1258" i="24"/>
  <c r="AD2399" i="24"/>
  <c r="AB2399" i="24" s="1"/>
  <c r="BV2399" i="24" s="1"/>
  <c r="BV26" i="24"/>
  <c r="BV1005" i="24"/>
  <c r="AD1320" i="24"/>
  <c r="AD402" i="24"/>
  <c r="AD683" i="24"/>
  <c r="BV660" i="24"/>
  <c r="BV1050" i="24"/>
  <c r="BV222" i="24"/>
  <c r="AD2148" i="24"/>
  <c r="AB2148" i="24" s="1"/>
  <c r="BA55" i="24"/>
  <c r="AD1796" i="24"/>
  <c r="AB1796" i="24" s="1"/>
  <c r="AD754" i="24"/>
  <c r="AD1464" i="24"/>
  <c r="AB1464" i="24" s="1"/>
  <c r="AD2283" i="24"/>
  <c r="AD801" i="24"/>
  <c r="BV1345" i="24"/>
  <c r="BV423" i="24"/>
  <c r="BV2066" i="24"/>
  <c r="BV857" i="24"/>
  <c r="BV962" i="24"/>
  <c r="AD1850" i="24"/>
  <c r="AB1850" i="24" s="1"/>
  <c r="AD1047" i="24"/>
  <c r="AB1047" i="24" s="1"/>
  <c r="AD2444" i="24"/>
  <c r="BV518" i="24"/>
  <c r="BV996" i="24"/>
  <c r="BV400" i="24"/>
  <c r="BV508" i="24"/>
  <c r="AD45" i="24"/>
  <c r="AD2222" i="24"/>
  <c r="AB2222" i="24" s="1"/>
  <c r="AD347" i="24"/>
  <c r="AB347" i="24" s="1"/>
  <c r="BV347" i="24" s="1"/>
  <c r="AD396" i="24"/>
  <c r="AD1370" i="24"/>
  <c r="AD1989" i="24"/>
  <c r="AD2363" i="24"/>
  <c r="AB2363" i="24" s="1"/>
  <c r="AD1412" i="24"/>
  <c r="BV2350" i="24"/>
  <c r="BV666" i="24"/>
  <c r="BV144" i="24"/>
  <c r="BV1829" i="24"/>
  <c r="BV1295" i="24"/>
  <c r="BV1276" i="24"/>
  <c r="BA1457" i="24"/>
  <c r="AY1457" i="24" s="1"/>
  <c r="BV1954" i="24"/>
  <c r="AD1903" i="24"/>
  <c r="AB1903" i="24" s="1"/>
  <c r="AD1890" i="24"/>
  <c r="AD1811" i="24"/>
  <c r="AD1083" i="24"/>
  <c r="AB1083" i="24" s="1"/>
  <c r="BV1083" i="24" s="1"/>
  <c r="AD40" i="24"/>
  <c r="AD1166" i="24"/>
  <c r="AB1166" i="24" s="1"/>
  <c r="BV1166" i="24" s="1"/>
  <c r="AD2412" i="24"/>
  <c r="AD113" i="24"/>
  <c r="AD2193" i="24"/>
  <c r="AD2231" i="24"/>
  <c r="AD196" i="24"/>
  <c r="AD1262" i="24"/>
  <c r="AD283" i="24"/>
  <c r="AD1306" i="24"/>
  <c r="AB1306" i="24" s="1"/>
  <c r="AD336" i="24"/>
  <c r="AB336" i="24" s="1"/>
  <c r="BV336" i="24" s="1"/>
  <c r="AD2135" i="24"/>
  <c r="AD444" i="24"/>
  <c r="AB444" i="24" s="1"/>
  <c r="AD1791" i="24"/>
  <c r="AB1791" i="24" s="1"/>
  <c r="BA311" i="24"/>
  <c r="AY311" i="24" s="1"/>
  <c r="AD2405" i="24"/>
  <c r="AD1303" i="24"/>
  <c r="AD1455" i="24"/>
  <c r="BV2096" i="24"/>
  <c r="BV52" i="24"/>
  <c r="BV1189" i="24"/>
  <c r="BV1467" i="24"/>
  <c r="BV2224" i="24"/>
  <c r="BV636" i="24"/>
  <c r="BV1227" i="24"/>
  <c r="BV926" i="24"/>
  <c r="BV2064" i="24"/>
  <c r="BV1274" i="24"/>
  <c r="BV1758" i="24"/>
  <c r="BV274" i="24"/>
  <c r="BV2510" i="24"/>
  <c r="BA250" i="24"/>
  <c r="AY250" i="24" s="1"/>
  <c r="BA963" i="24"/>
  <c r="AD2529" i="24"/>
  <c r="AB2529" i="24" s="1"/>
  <c r="AD613" i="24"/>
  <c r="AD1576" i="24"/>
  <c r="AB1576" i="24" s="1"/>
  <c r="AD1739" i="24"/>
  <c r="AB1739" i="24" s="1"/>
  <c r="BV1739" i="24" s="1"/>
  <c r="BV176" i="24"/>
  <c r="BV267" i="24"/>
  <c r="BV2513" i="24"/>
  <c r="BV153" i="24"/>
  <c r="BV252" i="24"/>
  <c r="BV1613" i="24"/>
  <c r="BV2217" i="24"/>
  <c r="BV214" i="24"/>
  <c r="BV874" i="24"/>
  <c r="AD372" i="24"/>
  <c r="AD753" i="24"/>
  <c r="AD1649" i="24"/>
  <c r="AB1649" i="24" s="1"/>
  <c r="BV1316" i="24"/>
  <c r="AD1549" i="24"/>
  <c r="AD1626" i="24"/>
  <c r="AB1626" i="24" s="1"/>
  <c r="BV188" i="24"/>
  <c r="BV1240" i="24"/>
  <c r="BV1249" i="24"/>
  <c r="BV2192" i="24"/>
  <c r="AD2005" i="24"/>
  <c r="AB2005" i="24" s="1"/>
  <c r="BV2005" i="24" s="1"/>
  <c r="AD1283" i="24"/>
  <c r="AB1283" i="24" s="1"/>
  <c r="BV1283" i="24" s="1"/>
  <c r="BV590" i="24"/>
  <c r="AD2010" i="24"/>
  <c r="AD354" i="24"/>
  <c r="AD2038" i="24"/>
  <c r="AB2038" i="24" s="1"/>
  <c r="BV2038" i="24" s="1"/>
  <c r="AD688" i="24"/>
  <c r="BV374" i="24"/>
  <c r="BV106" i="24"/>
  <c r="BV334" i="24"/>
  <c r="BV1885" i="24"/>
  <c r="BV2502" i="24"/>
  <c r="BV1234" i="24"/>
  <c r="BV114" i="24"/>
  <c r="BV2218" i="24"/>
  <c r="BV2411" i="24"/>
  <c r="AD1650" i="24"/>
  <c r="AB1650" i="24" s="1"/>
  <c r="BV1650" i="24" s="1"/>
  <c r="AD2394" i="24"/>
  <c r="AB2394" i="24" s="1"/>
  <c r="BV2394" i="24" s="1"/>
  <c r="AD1333" i="24"/>
  <c r="AB1333" i="24" s="1"/>
  <c r="BV1333" i="24" s="1"/>
  <c r="AD59" i="24"/>
  <c r="AD2139" i="24"/>
  <c r="AD1977" i="24"/>
  <c r="AB1977" i="24" s="1"/>
  <c r="BV1977" i="24" s="1"/>
  <c r="AD549" i="24"/>
  <c r="AD181" i="24"/>
  <c r="AD509" i="24"/>
  <c r="AD761" i="24"/>
  <c r="AB761" i="24" s="1"/>
  <c r="BV761" i="24" s="1"/>
  <c r="AD112" i="24"/>
  <c r="AB112" i="24" s="1"/>
  <c r="AD195" i="24"/>
  <c r="AB195" i="24" s="1"/>
  <c r="BV195" i="24" s="1"/>
  <c r="AD2159" i="24"/>
  <c r="AD1430" i="24"/>
  <c r="AB1430" i="24" s="1"/>
  <c r="BV1430" i="24" s="1"/>
  <c r="AD646" i="24"/>
  <c r="AB646" i="24" s="1"/>
  <c r="AD2431" i="24"/>
  <c r="AD965" i="24"/>
  <c r="AB965" i="24" s="1"/>
  <c r="BV965" i="24" s="1"/>
  <c r="AD74" i="24"/>
  <c r="AB74" i="24" s="1"/>
  <c r="BV74" i="24" s="1"/>
  <c r="AD1190" i="24"/>
  <c r="AB1190" i="24" s="1"/>
  <c r="AD142" i="24"/>
  <c r="AB142" i="24" s="1"/>
  <c r="AD1222" i="24"/>
  <c r="AD540" i="24"/>
  <c r="AB540" i="24" s="1"/>
  <c r="BV540" i="24" s="1"/>
  <c r="AD1113" i="24"/>
  <c r="AB1113" i="24" s="1"/>
  <c r="AD16" i="24"/>
  <c r="AD675" i="24"/>
  <c r="BV277" i="24"/>
  <c r="AD1813" i="24"/>
  <c r="AB1813" i="24" s="1"/>
  <c r="AD421" i="24"/>
  <c r="AD1416" i="24"/>
  <c r="AD700" i="24"/>
  <c r="AB700" i="24" s="1"/>
  <c r="BV700" i="24" s="1"/>
  <c r="AD2178" i="24"/>
  <c r="AB2178" i="24" s="1"/>
  <c r="BV2178" i="24" s="1"/>
  <c r="AD206" i="24"/>
  <c r="AD279" i="24"/>
  <c r="AD2367" i="24"/>
  <c r="AD105" i="24"/>
  <c r="AB105" i="24" s="1"/>
  <c r="BV105" i="24" s="1"/>
  <c r="AD1511" i="24"/>
  <c r="AB1511" i="24" s="1"/>
  <c r="BV1511" i="24" s="1"/>
  <c r="AD1888" i="24"/>
  <c r="AD2190" i="24"/>
  <c r="AD1169" i="24"/>
  <c r="AD217" i="24"/>
  <c r="AD2430" i="24"/>
  <c r="BA67" i="24"/>
  <c r="BV2015" i="24"/>
  <c r="AD1708" i="24"/>
  <c r="AD32" i="24"/>
  <c r="AB32" i="24" s="1"/>
  <c r="AD2447" i="24"/>
  <c r="AD2111" i="24"/>
  <c r="AD2476" i="24"/>
  <c r="AD1087" i="24"/>
  <c r="AB1087" i="24" s="1"/>
  <c r="AD491" i="24"/>
  <c r="AB491" i="24" s="1"/>
  <c r="AD1457" i="24"/>
  <c r="AB1457" i="24" s="1"/>
  <c r="AD1305" i="24"/>
  <c r="AD2245" i="24"/>
  <c r="AD1493" i="24"/>
  <c r="BV986" i="24"/>
  <c r="AD1415" i="24"/>
  <c r="AB1415" i="24" s="1"/>
  <c r="AD1470" i="24"/>
  <c r="AB1470" i="24" s="1"/>
  <c r="AD1594" i="24"/>
  <c r="AD1704" i="24"/>
  <c r="AD2512" i="24"/>
  <c r="AD2345" i="24"/>
  <c r="AD687" i="24"/>
  <c r="AD1115" i="24"/>
  <c r="AD2328" i="24"/>
  <c r="AD1929" i="24"/>
  <c r="AD312" i="24"/>
  <c r="AD342" i="24"/>
  <c r="AD465" i="24"/>
  <c r="AD2150" i="24"/>
  <c r="AD1427" i="24"/>
  <c r="AB1427" i="24" s="1"/>
  <c r="AD699" i="24"/>
  <c r="AD1024" i="24"/>
  <c r="BV33" i="24"/>
  <c r="AD482" i="24"/>
  <c r="AB482" i="24" s="1"/>
  <c r="BV482" i="24" s="1"/>
  <c r="AD1161" i="24"/>
  <c r="AD1395" i="24"/>
  <c r="AD1921" i="24"/>
  <c r="AD2503" i="24"/>
  <c r="AD1361" i="24"/>
  <c r="AD1552" i="24"/>
  <c r="AD692" i="24"/>
  <c r="AD1923" i="24"/>
  <c r="AB1923" i="24" s="1"/>
  <c r="BV1923" i="24" s="1"/>
  <c r="AD235" i="24"/>
  <c r="AB235" i="24" s="1"/>
  <c r="AD27" i="24"/>
  <c r="AD2055" i="24"/>
  <c r="AD2173" i="24"/>
  <c r="AB2173" i="24" s="1"/>
  <c r="AD183" i="24"/>
  <c r="AD225" i="24"/>
  <c r="AB225" i="24" s="1"/>
  <c r="BV225" i="24" s="1"/>
  <c r="AD288" i="24"/>
  <c r="AB288" i="24" s="1"/>
  <c r="BV288" i="24" s="1"/>
  <c r="AD2204" i="24"/>
  <c r="AB2204" i="24" s="1"/>
  <c r="BV2204" i="24" s="1"/>
  <c r="BV1707" i="24"/>
  <c r="BV109" i="24"/>
  <c r="BV1687" i="24"/>
  <c r="BV2386" i="24"/>
  <c r="BV317" i="24"/>
  <c r="BV1949" i="24"/>
  <c r="AD1641" i="24"/>
  <c r="BA1903" i="24"/>
  <c r="AY1903" i="24" s="1"/>
  <c r="BA749" i="24"/>
  <c r="BA2338" i="24"/>
  <c r="AY2338" i="24" s="1"/>
  <c r="BA1123" i="24"/>
  <c r="BA1192" i="24"/>
  <c r="AY1192" i="24" s="1"/>
  <c r="BA218" i="24"/>
  <c r="BA883" i="24"/>
  <c r="AD1373" i="24"/>
  <c r="AD672" i="24"/>
  <c r="AD787" i="24"/>
  <c r="AB787" i="24" s="1"/>
  <c r="BV787" i="24" s="1"/>
  <c r="AD1882" i="24"/>
  <c r="AD2356" i="24"/>
  <c r="AB2356" i="24" s="1"/>
  <c r="AD990" i="24"/>
  <c r="AB990" i="24" s="1"/>
  <c r="BV990" i="24" s="1"/>
  <c r="AD1055" i="24"/>
  <c r="AB1055" i="24" s="1"/>
  <c r="BV1055" i="24" s="1"/>
  <c r="AD1152" i="24"/>
  <c r="AD2255" i="24"/>
  <c r="AD152" i="24"/>
  <c r="AD600" i="24"/>
  <c r="AD2446" i="24"/>
  <c r="AB2446" i="24" s="1"/>
  <c r="BV2446" i="24" s="1"/>
  <c r="AD180" i="24"/>
  <c r="AB180" i="24" s="1"/>
  <c r="AD237" i="24"/>
  <c r="AB237" i="24" s="1"/>
  <c r="AD2370" i="24"/>
  <c r="AB2370" i="24" s="1"/>
  <c r="BV2370" i="24" s="1"/>
  <c r="AD545" i="24"/>
  <c r="AD583" i="24"/>
  <c r="AD670" i="24"/>
  <c r="AD266" i="24"/>
  <c r="BV1920" i="24"/>
  <c r="BV1793" i="24"/>
  <c r="BV1017" i="24"/>
  <c r="BV521" i="24"/>
  <c r="BV51" i="24"/>
  <c r="AD2176" i="24"/>
  <c r="AD1535" i="24"/>
  <c r="AB1535" i="24" s="1"/>
  <c r="BV1535" i="24" s="1"/>
  <c r="AD999" i="24"/>
  <c r="AD1110" i="24"/>
  <c r="AD2354" i="24"/>
  <c r="AB2354" i="24" s="1"/>
  <c r="AD1232" i="24"/>
  <c r="AB1232" i="24" s="1"/>
  <c r="BV1232" i="24" s="1"/>
  <c r="AD1406" i="24"/>
  <c r="AD626" i="24"/>
  <c r="AB626" i="24" s="1"/>
  <c r="BV626" i="24" s="1"/>
  <c r="AD862" i="24"/>
  <c r="AD946" i="24"/>
  <c r="AB946" i="24" s="1"/>
  <c r="BV946" i="24" s="1"/>
  <c r="AD1068" i="24"/>
  <c r="AB1068" i="24" s="1"/>
  <c r="BV1068" i="24" s="1"/>
  <c r="AD756" i="24"/>
  <c r="AB756" i="24" s="1"/>
  <c r="AD808" i="24"/>
  <c r="AB808" i="24" s="1"/>
  <c r="BV808" i="24" s="1"/>
  <c r="AD2452" i="24"/>
  <c r="AD1568" i="24"/>
  <c r="AB1568" i="24" s="1"/>
  <c r="AD919" i="24"/>
  <c r="AD1049" i="24"/>
  <c r="AD630" i="24"/>
  <c r="AD131" i="24"/>
  <c r="AD2312" i="24"/>
  <c r="AD2092" i="24"/>
  <c r="AD2035" i="24"/>
  <c r="AB2035" i="24" s="1"/>
  <c r="BV2035" i="24" s="1"/>
  <c r="AD901" i="24"/>
  <c r="AD1774" i="24"/>
  <c r="AD1037" i="24"/>
  <c r="AB1037" i="24" s="1"/>
  <c r="AD50" i="24"/>
  <c r="AD311" i="24"/>
  <c r="AD387" i="24"/>
  <c r="AD2362" i="24"/>
  <c r="AD2416" i="24"/>
  <c r="AB2416" i="24" s="1"/>
  <c r="AD2157" i="24"/>
  <c r="AD361" i="24"/>
  <c r="AD2315" i="24"/>
  <c r="AD1170" i="24"/>
  <c r="AD2375" i="24"/>
  <c r="AD1095" i="24"/>
  <c r="AD1936" i="24"/>
  <c r="AB1936" i="24" s="1"/>
  <c r="BV1936" i="24" s="1"/>
  <c r="AD2117" i="24"/>
  <c r="AD511" i="24"/>
  <c r="AD1473" i="24"/>
  <c r="BV2097" i="24"/>
  <c r="AD1203" i="24"/>
  <c r="AB1203" i="24" s="1"/>
  <c r="AD324" i="24"/>
  <c r="AB324" i="24" s="1"/>
  <c r="AD1125" i="24"/>
  <c r="AB1125" i="24" s="1"/>
  <c r="AD2335" i="24"/>
  <c r="BV765" i="24"/>
  <c r="AD2291" i="24"/>
  <c r="AD1104" i="24"/>
  <c r="AB1104" i="24" s="1"/>
  <c r="AD2058" i="24"/>
  <c r="AD1821" i="24"/>
  <c r="AD1226" i="24"/>
  <c r="AD1334" i="24"/>
  <c r="AD390" i="24"/>
  <c r="AB390" i="24" s="1"/>
  <c r="AD419" i="24"/>
  <c r="AB419" i="24" s="1"/>
  <c r="AD566" i="24"/>
  <c r="AD1192" i="24"/>
  <c r="AB1192" i="24" s="1"/>
  <c r="AD145" i="24"/>
  <c r="AD212" i="24"/>
  <c r="AB212" i="24" s="1"/>
  <c r="AD258" i="24"/>
  <c r="AD1322" i="24"/>
  <c r="AD1978" i="24"/>
  <c r="AB1978" i="24" s="1"/>
  <c r="BV1978" i="24" s="1"/>
  <c r="AD578" i="24"/>
  <c r="AD2459" i="24"/>
  <c r="BV1780" i="24"/>
  <c r="BV1419" i="24"/>
  <c r="BV1828" i="24"/>
  <c r="BV1086" i="24"/>
  <c r="BV584" i="24"/>
  <c r="AD916" i="24"/>
  <c r="AB916" i="24" s="1"/>
  <c r="BV916" i="24" s="1"/>
  <c r="AD1752" i="24"/>
  <c r="AD1786" i="24"/>
  <c r="AB1786" i="24" s="1"/>
  <c r="AD997" i="24"/>
  <c r="AD1020" i="24"/>
  <c r="AB1020" i="24" s="1"/>
  <c r="AD1051" i="24"/>
  <c r="AB1051" i="24" s="1"/>
  <c r="AD325" i="24"/>
  <c r="AB325" i="24" s="1"/>
  <c r="BV1859" i="24"/>
  <c r="BA2267" i="24"/>
  <c r="AD847" i="24"/>
  <c r="AD94" i="24"/>
  <c r="AD1310" i="24"/>
  <c r="AD1910" i="24"/>
  <c r="AD2000" i="24"/>
  <c r="AD2491" i="24"/>
  <c r="AD98" i="24"/>
  <c r="AD2268" i="24"/>
  <c r="AD2509" i="24"/>
  <c r="AB2509" i="24" s="1"/>
  <c r="AD1384" i="24"/>
  <c r="AD572" i="24"/>
  <c r="AD219" i="24"/>
  <c r="AD432" i="24"/>
  <c r="AD486" i="24"/>
  <c r="AD2094" i="24"/>
  <c r="BV1671" i="24"/>
  <c r="BV270" i="24"/>
  <c r="BV2022" i="24"/>
  <c r="BV1824" i="24"/>
  <c r="BV1738" i="24"/>
  <c r="AD249" i="24"/>
  <c r="AD48" i="24"/>
  <c r="AD1171" i="24"/>
  <c r="AD1544" i="24"/>
  <c r="AD208" i="24"/>
  <c r="AB208" i="24" s="1"/>
  <c r="BV1071" i="24"/>
  <c r="BV1991" i="24"/>
  <c r="BV1420" i="24"/>
  <c r="AD1105" i="24"/>
  <c r="AB1105" i="24" s="1"/>
  <c r="BV1105" i="24" s="1"/>
  <c r="BA1746" i="24"/>
  <c r="BA256" i="24"/>
  <c r="AD2281" i="24"/>
  <c r="AD345" i="24"/>
  <c r="AD2276" i="24"/>
  <c r="AD1290" i="24"/>
  <c r="AD1296" i="24"/>
  <c r="AB1296" i="24" s="1"/>
  <c r="AD1948" i="24"/>
  <c r="AD1034" i="24"/>
  <c r="BV1273" i="24"/>
  <c r="AD1533" i="24"/>
  <c r="AD1141" i="24"/>
  <c r="AD2504" i="24"/>
  <c r="AD2336" i="24"/>
  <c r="AD2168" i="24"/>
  <c r="BV2538" i="24"/>
  <c r="BV790" i="24"/>
  <c r="BV1663" i="24"/>
  <c r="BV1313" i="24"/>
  <c r="AD526" i="24"/>
  <c r="AB526" i="24" s="1"/>
  <c r="AD1983" i="24"/>
  <c r="AB1983" i="24" s="1"/>
  <c r="AD741" i="24"/>
  <c r="AB741" i="24" s="1"/>
  <c r="AD1898" i="24"/>
  <c r="BV1127" i="24"/>
  <c r="BV1507" i="24"/>
  <c r="AD2246" i="24"/>
  <c r="BV1247" i="24"/>
  <c r="BV577" i="24"/>
  <c r="BV1751" i="24"/>
  <c r="BV1887" i="24"/>
  <c r="BV2383" i="24"/>
  <c r="BA1576" i="24"/>
  <c r="AY1576" i="24" s="1"/>
  <c r="BA1190" i="24"/>
  <c r="AD382" i="24"/>
  <c r="AD2474" i="24"/>
  <c r="AB2474" i="24" s="1"/>
  <c r="AD667" i="24"/>
  <c r="AB667" i="24" s="1"/>
  <c r="BV2171" i="24"/>
  <c r="BA2474" i="24"/>
  <c r="AY2474" i="24" s="1"/>
  <c r="AD2067" i="24"/>
  <c r="BA498" i="24"/>
  <c r="AY498" i="24" s="1"/>
  <c r="BA1558" i="24"/>
  <c r="AY1558" i="24" s="1"/>
  <c r="BA2158" i="24"/>
  <c r="BA1153" i="24"/>
  <c r="BA1221" i="24"/>
  <c r="BA264" i="24"/>
  <c r="BA826" i="24"/>
  <c r="AD1593" i="24"/>
  <c r="AD1688" i="24"/>
  <c r="AD1136" i="24"/>
  <c r="AB1136" i="24" s="1"/>
  <c r="BV1136" i="24" s="1"/>
  <c r="AD120" i="24"/>
  <c r="BV313" i="24"/>
  <c r="BV2201" i="24"/>
  <c r="BA2091" i="24"/>
  <c r="AY2091" i="24" s="1"/>
  <c r="AD1181" i="24"/>
  <c r="AD1224" i="24"/>
  <c r="AD303" i="24"/>
  <c r="AD412" i="24"/>
  <c r="AD612" i="24"/>
  <c r="AD1054" i="24"/>
  <c r="AB1054" i="24" s="1"/>
  <c r="BV1054" i="24" s="1"/>
  <c r="AD2449" i="24"/>
  <c r="BV523" i="24"/>
  <c r="BV638" i="24"/>
  <c r="BV2121" i="24"/>
  <c r="BV1982" i="24"/>
  <c r="BV1990" i="24"/>
  <c r="BV1838" i="24"/>
  <c r="BV280" i="24"/>
  <c r="BV1134" i="24"/>
  <c r="AD1362" i="24"/>
  <c r="AD938" i="24"/>
  <c r="AD174" i="24"/>
  <c r="AD490" i="24"/>
  <c r="AB490" i="24" s="1"/>
  <c r="AD604" i="24"/>
  <c r="AB604" i="24" s="1"/>
  <c r="AD1998" i="24"/>
  <c r="AD2129" i="24"/>
  <c r="BA2342" i="24"/>
  <c r="BA1358" i="24"/>
  <c r="BA586" i="24"/>
  <c r="AY586" i="24" s="1"/>
  <c r="BA731" i="24"/>
  <c r="BA1296" i="24"/>
  <c r="AD2287" i="24"/>
  <c r="AB2287" i="24" s="1"/>
  <c r="BV2287" i="24" s="1"/>
  <c r="AD652" i="24"/>
  <c r="AD755" i="24"/>
  <c r="AD1771" i="24"/>
  <c r="AD53" i="24"/>
  <c r="AD2343" i="24"/>
  <c r="AD348" i="24"/>
  <c r="AD2436" i="24"/>
  <c r="AD305" i="24"/>
  <c r="AB305" i="24" s="1"/>
  <c r="BV305" i="24" s="1"/>
  <c r="AD1400" i="24"/>
  <c r="AD2018" i="24"/>
  <c r="AD1479" i="24"/>
  <c r="AD1465" i="24"/>
  <c r="AD1951" i="24"/>
  <c r="AD982" i="24"/>
  <c r="BV243" i="24"/>
  <c r="AD1848" i="24"/>
  <c r="AD1391" i="24"/>
  <c r="AB1391" i="24" s="1"/>
  <c r="AD1513" i="24"/>
  <c r="AD1611" i="24"/>
  <c r="AB1611" i="24" s="1"/>
  <c r="AD912" i="24"/>
  <c r="AD1434" i="24"/>
  <c r="AD1833" i="24"/>
  <c r="AD31" i="24"/>
  <c r="BV552" i="24"/>
  <c r="BV2470" i="24"/>
  <c r="BV2533" i="24"/>
  <c r="BA812" i="24"/>
  <c r="BA2462" i="24"/>
  <c r="AD2289" i="24"/>
  <c r="AB2289" i="24" s="1"/>
  <c r="AD2340" i="24"/>
  <c r="AB2340" i="24" s="1"/>
  <c r="BV2340" i="24" s="1"/>
  <c r="AD632" i="24"/>
  <c r="AD1074" i="24"/>
  <c r="AD35" i="24"/>
  <c r="AD220" i="24"/>
  <c r="AD2024" i="24"/>
  <c r="AB2024" i="24" s="1"/>
  <c r="BV2024" i="24" s="1"/>
  <c r="AD2013" i="24"/>
  <c r="AD1512" i="24"/>
  <c r="AB1512" i="24" s="1"/>
  <c r="BV1512" i="24" s="1"/>
  <c r="AD1778" i="24"/>
  <c r="AB1778" i="24" s="1"/>
  <c r="BV1778" i="24" s="1"/>
  <c r="AD146" i="24"/>
  <c r="AB146" i="24" s="1"/>
  <c r="AD1293" i="24"/>
  <c r="AD2497" i="24"/>
  <c r="AD2053" i="24"/>
  <c r="AD1023" i="24"/>
  <c r="AB1023" i="24" s="1"/>
  <c r="AD2009" i="24"/>
  <c r="AD2448" i="24"/>
  <c r="AD2153" i="24"/>
  <c r="AD377" i="24"/>
  <c r="AD2183" i="24"/>
  <c r="BV674" i="24"/>
  <c r="BV2419" i="24"/>
  <c r="BV143" i="24"/>
  <c r="BV199" i="24"/>
  <c r="BV1011" i="24"/>
  <c r="BA2083" i="24"/>
  <c r="AY2083" i="24" s="1"/>
  <c r="BA2028" i="24"/>
  <c r="AY2028" i="24" s="1"/>
  <c r="BA1415" i="24"/>
  <c r="BA579" i="24"/>
  <c r="AY579" i="24" s="1"/>
  <c r="BA1633" i="24"/>
  <c r="AY1633" i="24" s="1"/>
  <c r="BA956" i="24"/>
  <c r="BA69" i="24"/>
  <c r="BA268" i="24"/>
  <c r="AY268" i="24" s="1"/>
  <c r="BA902" i="24"/>
  <c r="BA1791" i="24"/>
  <c r="BA1087" i="24"/>
  <c r="AD1980" i="24"/>
  <c r="AB1980" i="24" s="1"/>
  <c r="AD762" i="24"/>
  <c r="AB762" i="24" s="1"/>
  <c r="BV762" i="24" s="1"/>
  <c r="AD1146" i="24"/>
  <c r="AD2473" i="24"/>
  <c r="AD453" i="24"/>
  <c r="AD2199" i="24"/>
  <c r="AD2425" i="24"/>
  <c r="AD2229" i="24"/>
  <c r="AB2229" i="24" s="1"/>
  <c r="BV2229" i="24" s="1"/>
  <c r="AD559" i="24"/>
  <c r="AB559" i="24" s="1"/>
  <c r="AD1527" i="24"/>
  <c r="AD780" i="24"/>
  <c r="AD2391" i="24"/>
  <c r="AD1148" i="24"/>
  <c r="AD285" i="24"/>
  <c r="AD2233" i="24"/>
  <c r="AD2244" i="24"/>
  <c r="AD1444" i="24"/>
  <c r="AD599" i="24"/>
  <c r="AD1571" i="24"/>
  <c r="AD1633" i="24"/>
  <c r="AB1633" i="24" s="1"/>
  <c r="BV2045" i="24"/>
  <c r="BV1584" i="24"/>
  <c r="BV1697" i="24"/>
  <c r="BV2518" i="24"/>
  <c r="BV323" i="24"/>
  <c r="BV1583" i="24"/>
  <c r="AD1723" i="24"/>
  <c r="AD1896" i="24"/>
  <c r="AD1016" i="24"/>
  <c r="BV1492" i="24"/>
  <c r="BV2265" i="24"/>
  <c r="BV827" i="24"/>
  <c r="BV1884" i="24"/>
  <c r="BA2346" i="24"/>
  <c r="BA413" i="24"/>
  <c r="AY413" i="24" s="1"/>
  <c r="BA444" i="24"/>
  <c r="BA526" i="24"/>
  <c r="BA597" i="24"/>
  <c r="BA1529" i="24"/>
  <c r="BA741" i="24"/>
  <c r="AY741" i="24" s="1"/>
  <c r="BA2148" i="24"/>
  <c r="AY2148" i="24" s="1"/>
  <c r="BA2357" i="24"/>
  <c r="BA1176" i="24"/>
  <c r="BA201" i="24"/>
  <c r="BA854" i="24"/>
  <c r="BA920" i="24"/>
  <c r="BA1803" i="24"/>
  <c r="AY1803" i="24" s="1"/>
  <c r="AD575" i="24"/>
  <c r="AD795" i="24"/>
  <c r="AB795" i="24" s="1"/>
  <c r="BV795" i="24" s="1"/>
  <c r="AD904" i="24"/>
  <c r="AD1797" i="24"/>
  <c r="AB1797" i="24" s="1"/>
  <c r="BV1797" i="24" s="1"/>
  <c r="AD2521" i="24"/>
  <c r="AD1206" i="24"/>
  <c r="AD259" i="24"/>
  <c r="AD1352" i="24"/>
  <c r="AD1472" i="24"/>
  <c r="AD696" i="24"/>
  <c r="AB696" i="24" s="1"/>
  <c r="BV696" i="24" s="1"/>
  <c r="AD1820" i="24"/>
  <c r="BV506" i="24"/>
  <c r="AD92" i="24"/>
  <c r="AD130" i="24"/>
  <c r="AD401" i="24"/>
  <c r="AD1411" i="24"/>
  <c r="AD2033" i="24"/>
  <c r="AD715" i="24"/>
  <c r="AD1596" i="24"/>
  <c r="AD1644" i="24"/>
  <c r="AD1770" i="24"/>
  <c r="AD2524" i="24"/>
  <c r="AD968" i="24"/>
  <c r="AD1803" i="24"/>
  <c r="AB1803" i="24" s="1"/>
  <c r="AD1059" i="24"/>
  <c r="AB1059" i="24" s="1"/>
  <c r="AD498" i="24"/>
  <c r="AB498" i="24" s="1"/>
  <c r="BV1694" i="24"/>
  <c r="BV1505" i="24"/>
  <c r="BV1036" i="24"/>
  <c r="BV484" i="24"/>
  <c r="BV2522" i="24"/>
  <c r="BV752" i="24"/>
  <c r="BV363" i="24"/>
  <c r="BV425" i="24"/>
  <c r="BV2355" i="24"/>
  <c r="BA504" i="24"/>
  <c r="AD2505" i="24"/>
  <c r="AD301" i="24"/>
  <c r="AD1914" i="24"/>
  <c r="AD627" i="24"/>
  <c r="AB627" i="24" s="1"/>
  <c r="AD1564" i="24"/>
  <c r="AB1564" i="24" s="1"/>
  <c r="AD838" i="24"/>
  <c r="AB838" i="24" s="1"/>
  <c r="BV838" i="24" s="1"/>
  <c r="AD975" i="24"/>
  <c r="AD1835" i="24"/>
  <c r="AB1835" i="24" s="1"/>
  <c r="BV1835" i="24" s="1"/>
  <c r="AD1437" i="24"/>
  <c r="AB1437" i="24" s="1"/>
  <c r="AD871" i="24"/>
  <c r="AD1772" i="24"/>
  <c r="AD1029" i="24"/>
  <c r="AD536" i="24"/>
  <c r="AD971" i="24"/>
  <c r="AD461" i="24"/>
  <c r="AB461" i="24" s="1"/>
  <c r="AD551" i="24"/>
  <c r="AB551" i="24" s="1"/>
  <c r="AD1628" i="24"/>
  <c r="AB1628" i="24" s="1"/>
  <c r="AD2299" i="24"/>
  <c r="AD36" i="24"/>
  <c r="AD78" i="24"/>
  <c r="AD1178" i="24"/>
  <c r="AD2140" i="24"/>
  <c r="AD175" i="24"/>
  <c r="AD1281" i="24"/>
  <c r="AD2490" i="24"/>
  <c r="AD298" i="24"/>
  <c r="AB298" i="24" s="1"/>
  <c r="AD1315" i="24"/>
  <c r="AB1315" i="24" s="1"/>
  <c r="AD2539" i="24"/>
  <c r="AD2112" i="24"/>
  <c r="AD2104" i="24"/>
  <c r="AB2104" i="24" s="1"/>
  <c r="AD2132" i="24"/>
  <c r="AB2132" i="24" s="1"/>
  <c r="BV1266" i="24"/>
  <c r="AD983" i="24"/>
  <c r="AB983" i="24" s="1"/>
  <c r="AD1031" i="24"/>
  <c r="AB1031" i="24" s="1"/>
  <c r="BV588" i="24"/>
  <c r="BV248" i="24"/>
  <c r="BV2100" i="24"/>
  <c r="BV343" i="24"/>
  <c r="BV1046" i="24"/>
  <c r="BV1757" i="24"/>
  <c r="BV1043" i="24"/>
  <c r="BV849" i="24"/>
  <c r="AD1158" i="24"/>
  <c r="AD1208" i="24"/>
  <c r="AB1208" i="24" s="1"/>
  <c r="BV1208" i="24" s="1"/>
  <c r="AD1289" i="24"/>
  <c r="AD1355" i="24"/>
  <c r="AB1355" i="24" s="1"/>
  <c r="AD1390" i="24"/>
  <c r="AB1390" i="24" s="1"/>
  <c r="BV1390" i="24" s="1"/>
  <c r="AD1547" i="24"/>
  <c r="AD821" i="24"/>
  <c r="AD2161" i="24"/>
  <c r="AB2161" i="24" s="1"/>
  <c r="BV2161" i="24" s="1"/>
  <c r="AD1823" i="24"/>
  <c r="AD25" i="24"/>
  <c r="AD2113" i="24"/>
  <c r="AD1185" i="24"/>
  <c r="AD200" i="24"/>
  <c r="AD2227" i="24"/>
  <c r="AD2361" i="24"/>
  <c r="AD2338" i="24"/>
  <c r="AB2338" i="24" s="1"/>
  <c r="AD1228" i="24"/>
  <c r="AD1291" i="24"/>
  <c r="AD2240" i="24"/>
  <c r="AD1335" i="24"/>
  <c r="AD1369" i="24"/>
  <c r="AD908" i="24"/>
  <c r="AD955" i="24"/>
  <c r="AD2398" i="24"/>
  <c r="AD1009" i="24"/>
  <c r="AB1009" i="24" s="1"/>
  <c r="AD1834" i="24"/>
  <c r="AB1834" i="24" s="1"/>
  <c r="AD1079" i="24"/>
  <c r="AB1079" i="24" s="1"/>
  <c r="BA326" i="24"/>
  <c r="AY326" i="24" s="1"/>
  <c r="AD1495" i="24"/>
  <c r="AB1495" i="24" s="1"/>
  <c r="BV1495" i="24" s="1"/>
  <c r="AD852" i="24"/>
  <c r="AD943" i="24"/>
  <c r="AD564" i="24"/>
  <c r="AD633" i="24"/>
  <c r="AB633" i="24" s="1"/>
  <c r="AD685" i="24"/>
  <c r="AB685" i="24" s="1"/>
  <c r="AD822" i="24"/>
  <c r="AD1736" i="24"/>
  <c r="AB1736" i="24" s="1"/>
  <c r="AD1063" i="24"/>
  <c r="AD1448" i="24"/>
  <c r="AD2260" i="24"/>
  <c r="AB2260" i="24" s="1"/>
  <c r="AD1648" i="24"/>
  <c r="AB1648" i="24" s="1"/>
  <c r="BV1648" i="24" s="1"/>
  <c r="AD985" i="24"/>
  <c r="AD1453" i="24"/>
  <c r="AD1714" i="24"/>
  <c r="AB1714" i="24" s="1"/>
  <c r="AD60" i="24"/>
  <c r="AD2520" i="24"/>
  <c r="AD2143" i="24"/>
  <c r="AD1981" i="24"/>
  <c r="AD321" i="24"/>
  <c r="AD2164" i="24"/>
  <c r="AD1336" i="24"/>
  <c r="AB1336" i="24" s="1"/>
  <c r="AD413" i="24"/>
  <c r="AB413" i="24" s="1"/>
  <c r="AD2115" i="24"/>
  <c r="AB2115" i="24" s="1"/>
  <c r="AD2196" i="24"/>
  <c r="AD1000" i="24"/>
  <c r="BV798" i="24"/>
  <c r="BV1006" i="24"/>
  <c r="BV1302" i="24"/>
  <c r="BV1475" i="24"/>
  <c r="BV1747" i="24"/>
  <c r="BV2156" i="24"/>
  <c r="BV294" i="24"/>
  <c r="AD320" i="24"/>
  <c r="AB320" i="24" s="1"/>
  <c r="BV320" i="24" s="1"/>
  <c r="AD2071" i="24"/>
  <c r="AD224" i="24"/>
  <c r="AD394" i="24"/>
  <c r="AD2214" i="24"/>
  <c r="AD1387" i="24"/>
  <c r="AD507" i="24"/>
  <c r="AB507" i="24" s="1"/>
  <c r="AD2451" i="24"/>
  <c r="AD2047" i="24"/>
  <c r="AD1491" i="24"/>
  <c r="AD1590" i="24"/>
  <c r="AD859" i="24"/>
  <c r="AD87" i="24"/>
  <c r="AD309" i="24"/>
  <c r="AB309" i="24" s="1"/>
  <c r="AD1642" i="24"/>
  <c r="BV2210" i="24"/>
  <c r="BV1317" i="24"/>
  <c r="BV261" i="24"/>
  <c r="BV625" i="24"/>
  <c r="BV13" i="24"/>
  <c r="BA298" i="24"/>
  <c r="AY298" i="24" s="1"/>
  <c r="AD842" i="24"/>
  <c r="AD1689" i="24"/>
  <c r="AD966" i="24"/>
  <c r="BA1782" i="24"/>
  <c r="AD2105" i="24"/>
  <c r="AD2072" i="24"/>
  <c r="AD1209" i="24"/>
  <c r="AD164" i="24"/>
  <c r="AB164" i="24" s="1"/>
  <c r="BV164" i="24" s="1"/>
  <c r="AD369" i="24"/>
  <c r="AD2186" i="24"/>
  <c r="AD2387" i="24"/>
  <c r="AB2387" i="24" s="1"/>
  <c r="AD1374" i="24"/>
  <c r="AD449" i="24"/>
  <c r="BV409" i="24"/>
  <c r="BV1944" i="24"/>
  <c r="BV1807" i="24"/>
  <c r="BV1800" i="24"/>
  <c r="BV1856" i="24"/>
  <c r="AD1144" i="24"/>
  <c r="AD2374" i="24"/>
  <c r="AD2256" i="24"/>
  <c r="AB2256" i="24" s="1"/>
  <c r="AD272" i="24"/>
  <c r="AD2408" i="24"/>
  <c r="AD353" i="24"/>
  <c r="AD457" i="24"/>
  <c r="AD554" i="24"/>
  <c r="AD2051" i="24"/>
  <c r="AD645" i="24"/>
  <c r="AB645" i="24" s="1"/>
  <c r="BV645" i="24" s="1"/>
  <c r="AD865" i="24"/>
  <c r="AD392" i="24"/>
  <c r="AD2519" i="24"/>
  <c r="AD913" i="24"/>
  <c r="AD1781" i="24"/>
  <c r="AD1822" i="24"/>
  <c r="AB1822" i="24" s="1"/>
  <c r="AD586" i="24"/>
  <c r="AB586" i="24" s="1"/>
  <c r="AD1798" i="24"/>
  <c r="AD1602" i="24"/>
  <c r="AD1660" i="24"/>
  <c r="AD2257" i="24"/>
  <c r="AD1103" i="24"/>
  <c r="AD890" i="24"/>
  <c r="AD939" i="24"/>
  <c r="AD1111" i="24"/>
  <c r="AD1213" i="24"/>
  <c r="AB1213" i="24" s="1"/>
  <c r="BV1213" i="24" s="1"/>
  <c r="AD187" i="24"/>
  <c r="AD2236" i="24"/>
  <c r="AD268" i="24"/>
  <c r="AB268" i="24" s="1"/>
  <c r="AD314" i="24"/>
  <c r="AD349" i="24"/>
  <c r="AD2271" i="24"/>
  <c r="AB2271" i="24" s="1"/>
  <c r="BV1393" i="24"/>
  <c r="BV624" i="24"/>
  <c r="BV2275" i="24"/>
  <c r="BV1579" i="24"/>
  <c r="BV882" i="24"/>
  <c r="BV1837" i="24"/>
  <c r="AD792" i="24"/>
  <c r="AB792" i="24" s="1"/>
  <c r="BV792" i="24" s="1"/>
  <c r="AD2410" i="24"/>
  <c r="AD154" i="24"/>
  <c r="AD2028" i="24"/>
  <c r="AB2028" i="24" s="1"/>
  <c r="AD299" i="24"/>
  <c r="AD1329" i="24"/>
  <c r="AD1349" i="24"/>
  <c r="AD1972" i="24"/>
  <c r="AD1377" i="24"/>
  <c r="AD607" i="24"/>
  <c r="AD664" i="24"/>
  <c r="BA1179" i="24"/>
  <c r="AD1440" i="24"/>
  <c r="AD2304" i="24"/>
  <c r="AD2499" i="24"/>
  <c r="AD2023" i="24"/>
  <c r="AD2099" i="24"/>
  <c r="AD579" i="24"/>
  <c r="AD1670" i="24"/>
  <c r="AD897" i="24"/>
  <c r="AD1762" i="24"/>
  <c r="AB1762" i="24" s="1"/>
  <c r="BV1762" i="24" s="1"/>
  <c r="AD76" i="24"/>
  <c r="AD2445" i="24"/>
  <c r="BV1278" i="24"/>
  <c r="AD1107" i="24"/>
  <c r="AD1195" i="24"/>
  <c r="AD245" i="24"/>
  <c r="AD1339" i="24"/>
  <c r="AD1861" i="24"/>
  <c r="AD1718" i="24"/>
  <c r="AD2026" i="24"/>
  <c r="AD132" i="24"/>
  <c r="AB132" i="24" s="1"/>
  <c r="BV132" i="24" s="1"/>
  <c r="AD1287" i="24"/>
  <c r="AD1722" i="24"/>
  <c r="AD46" i="24"/>
  <c r="BA2213" i="24"/>
  <c r="AY2213" i="24" s="1"/>
  <c r="BV2213" i="24" s="1"/>
  <c r="BA161" i="24"/>
  <c r="AD163" i="24"/>
  <c r="AD1357" i="24"/>
  <c r="AB1357" i="24" s="1"/>
  <c r="AD476" i="24"/>
  <c r="BA2256" i="24"/>
  <c r="AY2256" i="24" s="1"/>
  <c r="AD896" i="24"/>
  <c r="BV592" i="24"/>
  <c r="AD1216" i="24"/>
  <c r="AD12" i="24"/>
  <c r="AD95" i="24"/>
  <c r="AD1744" i="24"/>
  <c r="BA419" i="24"/>
  <c r="AY419" i="24" s="1"/>
  <c r="BA627" i="24"/>
  <c r="AY627" i="24" s="1"/>
  <c r="BA1128" i="24"/>
  <c r="BA1880" i="24"/>
  <c r="BA1020" i="24"/>
  <c r="AD77" i="24"/>
  <c r="AD151" i="24"/>
  <c r="AD1294" i="24"/>
  <c r="AD2535" i="24"/>
  <c r="AB2535" i="24" s="1"/>
  <c r="BV2535" i="24" s="1"/>
  <c r="AD2493" i="24"/>
  <c r="AB2493" i="24" s="1"/>
  <c r="AD702" i="24"/>
  <c r="AD1028" i="24"/>
  <c r="BV1486" i="24"/>
  <c r="BV2373" i="24"/>
  <c r="BV2432" i="24"/>
  <c r="AD1575" i="24"/>
  <c r="AD877" i="24"/>
  <c r="AD2402" i="24"/>
  <c r="AD226" i="24"/>
  <c r="AD2426" i="24"/>
  <c r="AD1518" i="24"/>
  <c r="AD1606" i="24"/>
  <c r="AD1703" i="24"/>
  <c r="BA1623" i="24"/>
  <c r="BA79" i="24"/>
  <c r="AD22" i="24"/>
  <c r="AD2083" i="24"/>
  <c r="AB2083" i="24" s="1"/>
  <c r="AD1238" i="24"/>
  <c r="AD2429" i="24"/>
  <c r="AD1873" i="24"/>
  <c r="AD2109" i="24"/>
  <c r="AD1676" i="24"/>
  <c r="AD1082" i="24"/>
  <c r="BV1664" i="24"/>
  <c r="BA2238" i="24"/>
  <c r="BA2271" i="24"/>
  <c r="BA667" i="24"/>
  <c r="AY667" i="24" s="1"/>
  <c r="BA1118" i="24"/>
  <c r="BA309" i="24"/>
  <c r="BA1813" i="24"/>
  <c r="AD1342" i="24"/>
  <c r="AB1342" i="24" s="1"/>
  <c r="AD802" i="24"/>
  <c r="AD308" i="24"/>
  <c r="BV2208" i="24"/>
  <c r="BV1246" i="24"/>
  <c r="AD39" i="24"/>
  <c r="AD2029" i="24"/>
  <c r="AD1251" i="24"/>
  <c r="AD1332" i="24"/>
  <c r="AD2195" i="24"/>
  <c r="AD1447" i="24"/>
  <c r="AD1522" i="24"/>
  <c r="AD979" i="24"/>
  <c r="AD2174" i="24"/>
  <c r="AD2511" i="24"/>
  <c r="AD1452" i="24"/>
  <c r="AB1452" i="24" s="1"/>
  <c r="BV1452" i="24" s="1"/>
  <c r="AD981" i="24"/>
  <c r="AD970" i="24"/>
  <c r="BA2063" i="24"/>
  <c r="BA2104" i="24"/>
  <c r="BA2207" i="24"/>
  <c r="BA682" i="24"/>
  <c r="BA756" i="24"/>
  <c r="AY756" i="24" s="1"/>
  <c r="BA127" i="24"/>
  <c r="BA1326" i="24"/>
  <c r="BA1684" i="24"/>
  <c r="BA1037" i="24"/>
  <c r="AY1037" i="24" s="1"/>
  <c r="AD1557" i="24"/>
  <c r="BA751" i="24"/>
  <c r="BA1691" i="24"/>
  <c r="BA1059" i="24"/>
  <c r="AD251" i="24"/>
  <c r="AD203" i="24"/>
  <c r="BA1336" i="24"/>
  <c r="AY1336" i="24" s="1"/>
  <c r="BA2216" i="24"/>
  <c r="BA641" i="24"/>
  <c r="AD1986" i="24"/>
  <c r="BV649" i="24"/>
  <c r="BA2122" i="24"/>
  <c r="BA1427" i="24"/>
  <c r="BA803" i="24"/>
  <c r="BA988" i="24"/>
  <c r="BA189" i="24"/>
  <c r="BA1933" i="24"/>
  <c r="AD1728" i="24"/>
  <c r="BV2082" i="24"/>
  <c r="BV1272" i="24"/>
  <c r="BV1510" i="24"/>
  <c r="BV771" i="24"/>
  <c r="BV1356" i="24"/>
  <c r="BV875" i="24"/>
  <c r="BV2463" i="24"/>
  <c r="BV2211" i="24"/>
  <c r="BV1263" i="24"/>
  <c r="BV650" i="24"/>
  <c r="AD448" i="24"/>
  <c r="AD684" i="24"/>
  <c r="AD1004" i="24"/>
  <c r="AB1004" i="24" s="1"/>
  <c r="BV1004" i="24" s="1"/>
  <c r="AD376" i="24"/>
  <c r="AD460" i="24"/>
  <c r="AB460" i="24" s="1"/>
  <c r="BV460" i="24" s="1"/>
  <c r="AD691" i="24"/>
  <c r="AD1645" i="24"/>
  <c r="BA2102" i="24"/>
  <c r="BA1343" i="24"/>
  <c r="BA2526" i="24"/>
  <c r="BA1464" i="24"/>
  <c r="BA1554" i="24"/>
  <c r="BA1616" i="24"/>
  <c r="AY1616" i="24" s="1"/>
  <c r="BA2084" i="24"/>
  <c r="BA1214" i="24"/>
  <c r="BA1279" i="24"/>
  <c r="BA1047" i="24"/>
  <c r="AD2297" i="24"/>
  <c r="AD1414" i="24"/>
  <c r="AB1414" i="24" s="1"/>
  <c r="BV1414" i="24" s="1"/>
  <c r="AD736" i="24"/>
  <c r="AD1673" i="24"/>
  <c r="BA1866" i="24"/>
  <c r="BA41" i="24"/>
  <c r="AD90" i="24"/>
  <c r="AD169" i="24"/>
  <c r="AD397" i="24"/>
  <c r="AD487" i="24"/>
  <c r="AB487" i="24" s="1"/>
  <c r="BV487" i="24" s="1"/>
  <c r="AD1656" i="24"/>
  <c r="AD934" i="24"/>
  <c r="AD1832" i="24"/>
  <c r="BA1147" i="24"/>
  <c r="BA894" i="24"/>
  <c r="AD86" i="24"/>
  <c r="AD289" i="24"/>
  <c r="AD705" i="24"/>
  <c r="AB705" i="24" s="1"/>
  <c r="BV705" i="24" s="1"/>
  <c r="AD837" i="24"/>
  <c r="AD1737" i="24"/>
  <c r="AB1737" i="24" s="1"/>
  <c r="BV1737" i="24" s="1"/>
  <c r="AD1033" i="24"/>
  <c r="BV455" i="24"/>
  <c r="BV428" i="24"/>
  <c r="BA2180" i="24"/>
  <c r="AY2180" i="24" s="1"/>
  <c r="BA2115" i="24"/>
  <c r="BA1611" i="24"/>
  <c r="AY1611" i="24" s="1"/>
  <c r="BA1215" i="24"/>
  <c r="BA818" i="24"/>
  <c r="BA1051" i="24"/>
  <c r="AY1051" i="24" s="1"/>
  <c r="AD186" i="24"/>
  <c r="AD740" i="24"/>
  <c r="BA2416" i="24"/>
  <c r="BA1957" i="24"/>
  <c r="BA1983" i="24"/>
  <c r="BA1764" i="24"/>
  <c r="BA184" i="24"/>
  <c r="BA275" i="24"/>
  <c r="AY275" i="24" s="1"/>
  <c r="BA835" i="24"/>
  <c r="BA1736" i="24"/>
  <c r="BA1009" i="24"/>
  <c r="AY1009" i="24" s="1"/>
  <c r="AD640" i="24"/>
  <c r="BV1089" i="24"/>
  <c r="BA1840" i="24"/>
  <c r="AD2180" i="24"/>
  <c r="AB2180" i="24" s="1"/>
  <c r="AD2091" i="24"/>
  <c r="AB2091" i="24" s="1"/>
  <c r="AD618" i="24"/>
  <c r="AD855" i="24"/>
  <c r="AD1062" i="24"/>
  <c r="BA1966" i="24"/>
  <c r="AY1966" i="24" s="1"/>
  <c r="BA1437" i="24"/>
  <c r="AY1437" i="24" s="1"/>
  <c r="BA2200" i="24"/>
  <c r="AY2200" i="24" s="1"/>
  <c r="BA211" i="24"/>
  <c r="BA1822" i="24"/>
  <c r="AD1567" i="24"/>
  <c r="AD568" i="24"/>
  <c r="AD676" i="24"/>
  <c r="BV1485" i="24"/>
  <c r="BV797" i="24"/>
  <c r="BV689" i="24"/>
  <c r="BV1463" i="24"/>
  <c r="BV262" i="24"/>
  <c r="BV1809" i="24"/>
  <c r="AD83" i="24"/>
  <c r="AD282" i="24"/>
  <c r="AD603" i="24"/>
  <c r="AD1563" i="24"/>
  <c r="AD2471" i="24"/>
  <c r="AD297" i="24"/>
  <c r="AD404" i="24"/>
  <c r="AD1048" i="24"/>
  <c r="BA1568" i="24"/>
  <c r="AY1568" i="24" s="1"/>
  <c r="BA179" i="24"/>
  <c r="BA850" i="24"/>
  <c r="AD1959" i="24"/>
  <c r="AD1895" i="24"/>
  <c r="AD1327" i="24"/>
  <c r="AD881" i="24"/>
  <c r="BA2529" i="24"/>
  <c r="BA2205" i="24"/>
  <c r="BA390" i="24"/>
  <c r="BA1422" i="24"/>
  <c r="BA2262" i="24"/>
  <c r="BA1628" i="24"/>
  <c r="AY1628" i="24" s="1"/>
  <c r="BA1235" i="24"/>
  <c r="BA840" i="24"/>
  <c r="BA909" i="24"/>
  <c r="BA983" i="24"/>
  <c r="AY983" i="24" s="1"/>
  <c r="BA1079" i="24"/>
  <c r="AY1079" i="24" s="1"/>
  <c r="AD2012" i="24"/>
  <c r="AD550" i="24"/>
  <c r="AD1783" i="24"/>
  <c r="BA2326" i="24"/>
  <c r="BA1112" i="24"/>
  <c r="BA1182" i="24"/>
  <c r="BA2181" i="24"/>
  <c r="BA1031" i="24"/>
  <c r="AD1439" i="24"/>
  <c r="AB1439" i="24" s="1"/>
  <c r="AD1601" i="24"/>
  <c r="AD2456" i="24"/>
  <c r="BA2289" i="24"/>
  <c r="BA1940" i="24"/>
  <c r="BA1658" i="24"/>
  <c r="BA1786" i="24"/>
  <c r="AY1786" i="24" s="1"/>
  <c r="AD116" i="24"/>
  <c r="AD326" i="24"/>
  <c r="AB326" i="24" s="1"/>
  <c r="AD2280" i="24"/>
  <c r="BA1710" i="24"/>
  <c r="BA1268" i="24"/>
  <c r="BA1834" i="24"/>
  <c r="AY1834" i="24" s="1"/>
  <c r="AD1585" i="24"/>
  <c r="BV2378" i="24"/>
  <c r="AD1962" i="24"/>
  <c r="AD1878" i="24"/>
  <c r="BV424" i="24"/>
  <c r="BV337" i="24"/>
  <c r="BV694" i="24"/>
  <c r="BV594" i="24"/>
  <c r="BV1540" i="24"/>
  <c r="BV359" i="24"/>
  <c r="AD1117" i="24"/>
  <c r="AD1184" i="24"/>
  <c r="AD2344" i="24"/>
  <c r="AD418" i="24"/>
  <c r="AD520" i="24"/>
  <c r="AD1494" i="24"/>
  <c r="AB1494" i="24" s="1"/>
  <c r="BV1494" i="24" s="1"/>
  <c r="AD958" i="24"/>
  <c r="AD1092" i="24"/>
  <c r="AD108" i="24"/>
  <c r="AD322" i="24"/>
  <c r="AD2103" i="24"/>
  <c r="AD1501" i="24"/>
  <c r="AD748" i="24"/>
  <c r="AD2438" i="24"/>
  <c r="AD1766" i="24"/>
  <c r="BA1306" i="24"/>
  <c r="AD1857" i="24"/>
  <c r="AD1280" i="24"/>
  <c r="AD356" i="24"/>
  <c r="AD1379" i="24"/>
  <c r="AD1988" i="24"/>
  <c r="AD1382" i="24"/>
  <c r="BA1808" i="24"/>
  <c r="AY1808" i="24" s="1"/>
  <c r="AD1140" i="24"/>
  <c r="AD2314" i="24"/>
  <c r="AD1269" i="24"/>
  <c r="AD1460" i="24"/>
  <c r="AD989" i="24"/>
  <c r="BA2387" i="24"/>
  <c r="AY2387" i="24" s="1"/>
  <c r="BA706" i="24"/>
  <c r="BA64" i="24"/>
  <c r="BA1219" i="24"/>
  <c r="BA1649" i="24"/>
  <c r="BA1842" i="24"/>
  <c r="AD984" i="24"/>
  <c r="AD1863" i="24"/>
  <c r="AD730" i="24"/>
  <c r="BV2349" i="24"/>
  <c r="BV2062" i="24"/>
  <c r="BV601" i="24"/>
  <c r="BV914" i="24"/>
  <c r="BV1818" i="24"/>
  <c r="BV515" i="24"/>
  <c r="BV1970" i="24"/>
  <c r="BV1231" i="24"/>
  <c r="AD1610" i="24"/>
  <c r="BA1850" i="24"/>
  <c r="AD1946" i="24"/>
  <c r="AD775" i="24"/>
  <c r="BA2141" i="24"/>
  <c r="BA2509" i="24"/>
  <c r="AY2509" i="24" s="1"/>
  <c r="BA1391" i="24"/>
  <c r="AY1391" i="24" s="1"/>
  <c r="BA685" i="24"/>
  <c r="AY685" i="24" s="1"/>
  <c r="BA2308" i="24"/>
  <c r="BA121" i="24"/>
  <c r="BA932" i="24"/>
  <c r="AD2282" i="24"/>
  <c r="AD1735" i="24"/>
  <c r="BA589" i="24"/>
  <c r="BA1675" i="24"/>
  <c r="BA923" i="24"/>
  <c r="AD125" i="24"/>
  <c r="AD2325" i="24"/>
  <c r="AD681" i="24"/>
  <c r="BA2480" i="24"/>
  <c r="BA1536" i="24"/>
  <c r="BA324" i="24"/>
  <c r="AY324" i="24" s="1"/>
  <c r="AD1151" i="24"/>
  <c r="AD1199" i="24"/>
  <c r="BA2237" i="24"/>
  <c r="BA2320" i="24"/>
  <c r="BA633" i="24"/>
  <c r="AY633" i="24" s="1"/>
  <c r="BA922" i="24"/>
  <c r="BA237" i="24"/>
  <c r="BA339" i="24"/>
  <c r="BA1714" i="24"/>
  <c r="BA1825" i="24"/>
  <c r="BA2354" i="24"/>
  <c r="BV617" i="24"/>
  <c r="BV1905" i="24"/>
  <c r="BV2110" i="24"/>
  <c r="BV378" i="24"/>
  <c r="BV739" i="24"/>
  <c r="BV1609" i="24"/>
  <c r="BV2239" i="24"/>
  <c r="BV2407" i="24"/>
  <c r="BV1498" i="24"/>
  <c r="BV885" i="24"/>
  <c r="BV1410" i="24"/>
  <c r="BV456" i="24"/>
  <c r="BV1891" i="24"/>
  <c r="BV708" i="24"/>
  <c r="BV442" i="24"/>
  <c r="BV770" i="24"/>
  <c r="BV395" i="24"/>
  <c r="BV443" i="24"/>
  <c r="BV2203" i="24"/>
  <c r="BV2232" i="24"/>
  <c r="BV713" i="24"/>
  <c r="BV1483" i="24"/>
  <c r="BV474" i="24"/>
  <c r="BV561" i="24"/>
  <c r="BV2488" i="24"/>
  <c r="BV1573" i="24"/>
  <c r="BV1514" i="24"/>
  <c r="BV1690" i="24"/>
  <c r="BV1785" i="24"/>
  <c r="BV367" i="24"/>
  <c r="BV2389" i="24"/>
  <c r="BV2226" i="24"/>
  <c r="BV254" i="24"/>
  <c r="BV2464" i="24"/>
  <c r="C4" i="28"/>
  <c r="D4" i="28" s="1"/>
  <c r="BV1846" i="24"/>
  <c r="BV978" i="24"/>
  <c r="BV693" i="24" l="1"/>
  <c r="BV2279" i="24"/>
  <c r="BV1355" i="24"/>
  <c r="BV1098" i="24"/>
  <c r="BV1743" i="24"/>
  <c r="BV1488" i="24"/>
  <c r="BV1632" i="24"/>
  <c r="BV332" i="24"/>
  <c r="BV1125" i="24"/>
  <c r="BV490" i="24"/>
  <c r="BV240" i="24"/>
  <c r="BV1517" i="24"/>
  <c r="BV2146" i="24"/>
  <c r="BV1104" i="24"/>
  <c r="BV1612" i="24"/>
  <c r="BV2263" i="24"/>
  <c r="BV824" i="24"/>
  <c r="BV559" i="24"/>
  <c r="BV1342" i="24"/>
  <c r="BV1357" i="24"/>
  <c r="BV497" i="24"/>
  <c r="BV1626" i="24"/>
  <c r="BV2068" i="24"/>
  <c r="BV1113" i="24"/>
  <c r="BV2162" i="24"/>
  <c r="BV2070" i="24"/>
  <c r="BV208" i="24"/>
  <c r="BV231" i="24"/>
  <c r="BV2173" i="24"/>
  <c r="BV325" i="24"/>
  <c r="BV1844" i="24"/>
  <c r="BV2493" i="24"/>
  <c r="BV1270" i="24"/>
  <c r="BV235" i="24"/>
  <c r="BV162" i="24"/>
  <c r="BV507" i="24"/>
  <c r="BV2043" i="24"/>
  <c r="BV646" i="24"/>
  <c r="BV512" i="24"/>
  <c r="BV129" i="24"/>
  <c r="BV662" i="24"/>
  <c r="BV2260" i="24"/>
  <c r="BV499" i="24"/>
  <c r="BV405" i="24"/>
  <c r="BV1367" i="24"/>
  <c r="BV1203" i="24"/>
  <c r="BV1168" i="24"/>
  <c r="BV1894" i="24"/>
  <c r="BV1803" i="24"/>
  <c r="BV32" i="24"/>
  <c r="BV804" i="24"/>
  <c r="BV1057" i="24"/>
  <c r="BV1541" i="24"/>
  <c r="BV707" i="24"/>
  <c r="BV469" i="24"/>
  <c r="BV833" i="24"/>
  <c r="BV950" i="24"/>
  <c r="BV895" i="24"/>
  <c r="BV1197" i="24"/>
  <c r="BV19" i="24"/>
  <c r="BV2278" i="24"/>
  <c r="BV2379" i="24"/>
  <c r="BV1615" i="24"/>
  <c r="BV727" i="24"/>
  <c r="BV1586" i="24"/>
  <c r="BV1953" i="24"/>
  <c r="BV1052" i="24"/>
  <c r="BV2330" i="24"/>
  <c r="BV732" i="24"/>
  <c r="BV244" i="24"/>
  <c r="BV2500" i="24"/>
  <c r="BV212" i="24"/>
  <c r="BV604" i="24"/>
  <c r="BV112" i="24"/>
  <c r="BV1023" i="24"/>
  <c r="BV2093" i="24"/>
  <c r="BV18" i="24"/>
  <c r="BV851" i="24"/>
  <c r="BV551" i="24"/>
  <c r="BV1893" i="24"/>
  <c r="BV1634" i="24"/>
  <c r="BV813" i="24"/>
  <c r="BV477" i="24"/>
  <c r="BV1659" i="24"/>
  <c r="BV1363" i="24"/>
  <c r="BV1913" i="24"/>
  <c r="BV839" i="24"/>
  <c r="BV2352" i="24"/>
  <c r="BV380" i="24"/>
  <c r="BV1721" i="24"/>
  <c r="BV1165" i="24"/>
  <c r="BV921" i="24"/>
  <c r="BV1939" i="24"/>
  <c r="BV2443" i="24"/>
  <c r="BV2338" i="24"/>
  <c r="BV1077" i="24"/>
  <c r="BV1160" i="24"/>
  <c r="BV2423" i="24"/>
  <c r="BV2056" i="24"/>
  <c r="BV972" i="24"/>
  <c r="BV1261" i="24"/>
  <c r="BV1502" i="24"/>
  <c r="BV1542" i="24"/>
  <c r="BV1039" i="24"/>
  <c r="BV879" i="24"/>
  <c r="BV2385" i="24"/>
  <c r="BV1754" i="24"/>
  <c r="BV807" i="24"/>
  <c r="BV1469" i="24"/>
  <c r="BV1759" i="24"/>
  <c r="BV1706" i="24"/>
  <c r="BV1669" i="24"/>
  <c r="BV789" i="24"/>
  <c r="BV528" i="24"/>
  <c r="BV2261" i="24"/>
  <c r="BV745" i="24"/>
  <c r="BV1607" i="24"/>
  <c r="BV906" i="24"/>
  <c r="BV1702" i="24"/>
  <c r="BV809" i="24"/>
  <c r="BV723" i="24"/>
  <c r="BV1661" i="24"/>
  <c r="BV250" i="24"/>
  <c r="BV2134" i="24"/>
  <c r="BV134" i="24"/>
  <c r="BV1597" i="24"/>
  <c r="BV1795" i="24"/>
  <c r="BV2380" i="24"/>
  <c r="BV1548" i="24"/>
  <c r="BV2148" i="24"/>
  <c r="BV489" i="24"/>
  <c r="BV2435" i="24"/>
  <c r="BV38" i="24"/>
  <c r="BV1985" i="24"/>
  <c r="BV2116" i="24"/>
  <c r="BV2031" i="24"/>
  <c r="BV1775" i="24"/>
  <c r="BV1598" i="24"/>
  <c r="BV149" i="24"/>
  <c r="BV1308" i="24"/>
  <c r="BV1638" i="24"/>
  <c r="BV742" i="24"/>
  <c r="BV951" i="24"/>
  <c r="BV1558" i="24"/>
  <c r="BV2114" i="24"/>
  <c r="BV2048" i="24"/>
  <c r="BV2536" i="24"/>
  <c r="BV2131" i="24"/>
  <c r="BV1616" i="24"/>
  <c r="BV1963" i="24"/>
  <c r="BV1164" i="24"/>
  <c r="BV1560" i="24"/>
  <c r="BV647" i="24"/>
  <c r="BV629" i="24"/>
  <c r="BV2477" i="24"/>
  <c r="BV1138" i="24"/>
  <c r="BV1072" i="24"/>
  <c r="BV1014" i="24"/>
  <c r="BV1106" i="24"/>
  <c r="BV2360" i="24"/>
  <c r="BV138" i="24"/>
  <c r="BV1589" i="24"/>
  <c r="BV1808" i="24"/>
  <c r="BV764" i="24"/>
  <c r="BV1439" i="24"/>
  <c r="BV82" i="24"/>
  <c r="BV491" i="24"/>
  <c r="BV964" i="24"/>
  <c r="BV1509" i="24"/>
  <c r="BV1012" i="24"/>
  <c r="BV1285" i="24"/>
  <c r="BV773" i="24"/>
  <c r="BV215" i="24"/>
  <c r="BV2222" i="24"/>
  <c r="BV1773" i="24"/>
  <c r="BV2019" i="24"/>
  <c r="BV2194" i="24"/>
  <c r="BV858" i="24"/>
  <c r="BV1094" i="24"/>
  <c r="BV644" i="24"/>
  <c r="BV657" i="24"/>
  <c r="BV142" i="24"/>
  <c r="BV150" i="24"/>
  <c r="BV2165" i="24"/>
  <c r="BV1619" i="24"/>
  <c r="BV427" i="24"/>
  <c r="BV1980" i="24"/>
  <c r="BV1121" i="24"/>
  <c r="BV1653" i="24"/>
  <c r="BV1792" i="24"/>
  <c r="BV2363" i="24"/>
  <c r="BV714" i="24"/>
  <c r="BV2478" i="24"/>
  <c r="BV1603" i="24"/>
  <c r="BV2442" i="24"/>
  <c r="BV1705" i="24"/>
  <c r="BV1692" i="24"/>
  <c r="BV1749" i="24"/>
  <c r="BV70" i="24"/>
  <c r="BV146" i="24"/>
  <c r="BV180" i="24"/>
  <c r="BV1417" i="24"/>
  <c r="BV1470" i="24"/>
  <c r="BV168" i="24"/>
  <c r="BV2060" i="24"/>
  <c r="BV316" i="24"/>
  <c r="BV1971" i="24"/>
  <c r="BV774" i="24"/>
  <c r="BV1139" i="24"/>
  <c r="BV2049" i="24"/>
  <c r="BV1796" i="24"/>
  <c r="BV800" i="24"/>
  <c r="BV1725" i="24"/>
  <c r="BV1637" i="24"/>
  <c r="BV1777" i="24"/>
  <c r="BV1677" i="24"/>
  <c r="BV101" i="24"/>
  <c r="BV1457" i="24"/>
  <c r="BV2147" i="24"/>
  <c r="BV2356" i="24"/>
  <c r="BV513" i="24"/>
  <c r="AY923" i="24"/>
  <c r="BV923" i="24" s="1"/>
  <c r="AB989" i="24"/>
  <c r="BV989" i="24" s="1"/>
  <c r="AB116" i="24"/>
  <c r="BV116" i="24" s="1"/>
  <c r="AB855" i="24"/>
  <c r="BV855" i="24" s="1"/>
  <c r="AB2195" i="24"/>
  <c r="BV2195" i="24" s="1"/>
  <c r="AY264" i="24"/>
  <c r="BV264" i="24" s="1"/>
  <c r="AB1948" i="24"/>
  <c r="BV1948" i="24" s="1"/>
  <c r="AB997" i="24"/>
  <c r="BV997" i="24" s="1"/>
  <c r="AY1714" i="24"/>
  <c r="BV1714" i="24" s="1"/>
  <c r="AB1151" i="24"/>
  <c r="BV1151" i="24" s="1"/>
  <c r="AY1675" i="24"/>
  <c r="BV1675" i="24" s="1"/>
  <c r="AB984" i="24"/>
  <c r="BV984" i="24" s="1"/>
  <c r="AB1460" i="24"/>
  <c r="BV1460" i="24" s="1"/>
  <c r="AB356" i="24"/>
  <c r="BV356" i="24" s="1"/>
  <c r="AB2103" i="24"/>
  <c r="BV2103" i="24" s="1"/>
  <c r="AB2344" i="24"/>
  <c r="BV2344" i="24" s="1"/>
  <c r="AY2181" i="24"/>
  <c r="BV2181" i="24" s="1"/>
  <c r="AY390" i="24"/>
  <c r="BV390" i="24" s="1"/>
  <c r="AY179" i="24"/>
  <c r="BV179" i="24" s="1"/>
  <c r="AB282" i="24"/>
  <c r="BV282" i="24" s="1"/>
  <c r="AB1567" i="24"/>
  <c r="BV1567" i="24" s="1"/>
  <c r="AB618" i="24"/>
  <c r="BV618" i="24" s="1"/>
  <c r="AY835" i="24"/>
  <c r="BV835" i="24" s="1"/>
  <c r="AB186" i="24"/>
  <c r="BV186" i="24" s="1"/>
  <c r="AB934" i="24"/>
  <c r="BV934" i="24" s="1"/>
  <c r="AB1673" i="24"/>
  <c r="BV1673" i="24" s="1"/>
  <c r="AY988" i="24"/>
  <c r="BV988" i="24" s="1"/>
  <c r="AB203" i="24"/>
  <c r="BV203" i="24" s="1"/>
  <c r="AY1326" i="24"/>
  <c r="BV1326" i="24" s="1"/>
  <c r="AB981" i="24"/>
  <c r="BV981" i="24" s="1"/>
  <c r="AB1332" i="24"/>
  <c r="BV1332" i="24" s="1"/>
  <c r="AY1813" i="24"/>
  <c r="BV1813" i="24" s="1"/>
  <c r="AB2429" i="24"/>
  <c r="BV2429" i="24" s="1"/>
  <c r="AB1606" i="24"/>
  <c r="BV1606" i="24" s="1"/>
  <c r="AB702" i="24"/>
  <c r="BV702" i="24" s="1"/>
  <c r="AY1128" i="24"/>
  <c r="BV1128" i="24" s="1"/>
  <c r="AB476" i="24"/>
  <c r="BV476" i="24" s="1"/>
  <c r="AB1287" i="24"/>
  <c r="BV1287" i="24" s="1"/>
  <c r="AB1107" i="24"/>
  <c r="BV1107" i="24" s="1"/>
  <c r="AB1440" i="24"/>
  <c r="BV1440" i="24" s="1"/>
  <c r="AB299" i="24"/>
  <c r="BV299" i="24" s="1"/>
  <c r="AB939" i="24"/>
  <c r="BV939" i="24" s="1"/>
  <c r="AB554" i="24"/>
  <c r="BV554" i="24" s="1"/>
  <c r="AB1642" i="24"/>
  <c r="BV1642" i="24" s="1"/>
  <c r="AB2451" i="24"/>
  <c r="BV2451" i="24" s="1"/>
  <c r="AB822" i="24"/>
  <c r="BV822" i="24" s="1"/>
  <c r="AB1335" i="24"/>
  <c r="BV1335" i="24" s="1"/>
  <c r="AB1185" i="24"/>
  <c r="BV1185" i="24" s="1"/>
  <c r="AB2112" i="24"/>
  <c r="BV2112" i="24" s="1"/>
  <c r="AB1178" i="24"/>
  <c r="BV1178" i="24" s="1"/>
  <c r="AB536" i="24"/>
  <c r="BV536" i="24" s="1"/>
  <c r="AB1770" i="24"/>
  <c r="BV1770" i="24" s="1"/>
  <c r="AB92" i="24"/>
  <c r="BV92" i="24" s="1"/>
  <c r="AB2521" i="24"/>
  <c r="BV2521" i="24" s="1"/>
  <c r="AY201" i="24"/>
  <c r="BV201" i="24" s="1"/>
  <c r="AY444" i="24"/>
  <c r="BV444" i="24" s="1"/>
  <c r="AB285" i="24"/>
  <c r="BV285" i="24" s="1"/>
  <c r="AB2199" i="24"/>
  <c r="BV2199" i="24" s="1"/>
  <c r="AY902" i="24"/>
  <c r="BV902" i="24" s="1"/>
  <c r="AB2053" i="24"/>
  <c r="BV2053" i="24" s="1"/>
  <c r="AB220" i="24"/>
  <c r="BV220" i="24" s="1"/>
  <c r="AB1434" i="24"/>
  <c r="BV1434" i="24" s="1"/>
  <c r="AB1181" i="24"/>
  <c r="BV1181" i="24" s="1"/>
  <c r="AY1221" i="24"/>
  <c r="BV1221" i="24" s="1"/>
  <c r="AB2504" i="24"/>
  <c r="BV2504" i="24" s="1"/>
  <c r="AB1171" i="24"/>
  <c r="BV1171" i="24" s="1"/>
  <c r="AB486" i="24"/>
  <c r="BV486" i="24" s="1"/>
  <c r="AB2491" i="24"/>
  <c r="BV2491" i="24" s="1"/>
  <c r="AB2315" i="24"/>
  <c r="BV2315" i="24" s="1"/>
  <c r="AB1049" i="24"/>
  <c r="BV1049" i="24" s="1"/>
  <c r="AB862" i="24"/>
  <c r="BV862" i="24" s="1"/>
  <c r="AB2176" i="24"/>
  <c r="BV2176" i="24" s="1"/>
  <c r="AB670" i="24"/>
  <c r="BV670" i="24" s="1"/>
  <c r="AB152" i="24"/>
  <c r="BV152" i="24" s="1"/>
  <c r="AB672" i="24"/>
  <c r="BV672" i="24" s="1"/>
  <c r="AB2055" i="24"/>
  <c r="BV2055" i="24" s="1"/>
  <c r="AB1921" i="24"/>
  <c r="BV1921" i="24" s="1"/>
  <c r="AB687" i="24"/>
  <c r="BV687" i="24" s="1"/>
  <c r="AB1493" i="24"/>
  <c r="BV1493" i="24" s="1"/>
  <c r="AB2447" i="24"/>
  <c r="BV2447" i="24" s="1"/>
  <c r="AB1169" i="24"/>
  <c r="BV1169" i="24" s="1"/>
  <c r="AB549" i="24"/>
  <c r="BV549" i="24" s="1"/>
  <c r="AB753" i="24"/>
  <c r="BV753" i="24" s="1"/>
  <c r="AY963" i="24"/>
  <c r="BV963" i="24" s="1"/>
  <c r="AB2405" i="24"/>
  <c r="BV2405" i="24" s="1"/>
  <c r="AB1262" i="24"/>
  <c r="BV1262" i="24" s="1"/>
  <c r="AB40" i="24"/>
  <c r="BV40" i="24" s="1"/>
  <c r="AB1370" i="24"/>
  <c r="BV1370" i="24" s="1"/>
  <c r="AB2444" i="24"/>
  <c r="BV2444" i="24" s="1"/>
  <c r="AB2283" i="24"/>
  <c r="BV2283" i="24" s="1"/>
  <c r="AB1679" i="24"/>
  <c r="BV1679" i="24" s="1"/>
  <c r="AB1934" i="24"/>
  <c r="BV1934" i="24" s="1"/>
  <c r="AB1301" i="24"/>
  <c r="BV1301" i="24" s="1"/>
  <c r="AB1220" i="24"/>
  <c r="BV1220" i="24" s="1"/>
  <c r="AB1784" i="24"/>
  <c r="BV1784" i="24" s="1"/>
  <c r="AY357" i="24"/>
  <c r="BV357" i="24" s="1"/>
  <c r="AB1967" i="24"/>
  <c r="BV1967" i="24" s="1"/>
  <c r="AB230" i="24"/>
  <c r="BV230" i="24" s="1"/>
  <c r="AY2132" i="24"/>
  <c r="BV2132" i="24" s="1"/>
  <c r="AY935" i="24"/>
  <c r="BV935" i="24" s="1"/>
  <c r="AY941" i="24"/>
  <c r="BV941" i="24" s="1"/>
  <c r="AB1323" i="24"/>
  <c r="BV1323" i="24" s="1"/>
  <c r="AY1825" i="24"/>
  <c r="BV1825" i="24" s="1"/>
  <c r="AB1863" i="24"/>
  <c r="BV1863" i="24" s="1"/>
  <c r="AY1866" i="24"/>
  <c r="BV1866" i="24" s="1"/>
  <c r="AB970" i="24"/>
  <c r="BV970" i="24" s="1"/>
  <c r="AY1880" i="24"/>
  <c r="BV1880" i="24" s="1"/>
  <c r="AB2140" i="24"/>
  <c r="BV2140" i="24" s="1"/>
  <c r="AB2233" i="24"/>
  <c r="BV2233" i="24" s="1"/>
  <c r="AB1833" i="24"/>
  <c r="BV1833" i="24" s="1"/>
  <c r="AB50" i="24"/>
  <c r="BV50" i="24" s="1"/>
  <c r="AY339" i="24"/>
  <c r="BV339" i="24" s="1"/>
  <c r="AY589" i="24"/>
  <c r="BV589" i="24" s="1"/>
  <c r="AY1842" i="24"/>
  <c r="BV1842" i="24" s="1"/>
  <c r="AB1269" i="24"/>
  <c r="BV1269" i="24" s="1"/>
  <c r="AB1280" i="24"/>
  <c r="BV1280" i="24" s="1"/>
  <c r="AB322" i="24"/>
  <c r="BV322" i="24" s="1"/>
  <c r="AB1184" i="24"/>
  <c r="BV1184" i="24" s="1"/>
  <c r="AB1878" i="24"/>
  <c r="BV1878" i="24" s="1"/>
  <c r="AB1585" i="24"/>
  <c r="BV1585" i="24" s="1"/>
  <c r="AY1658" i="24"/>
  <c r="BV1658" i="24" s="1"/>
  <c r="AY1182" i="24"/>
  <c r="BV1182" i="24" s="1"/>
  <c r="AY2205" i="24"/>
  <c r="BV2205" i="24" s="1"/>
  <c r="AB83" i="24"/>
  <c r="BV83" i="24" s="1"/>
  <c r="AY1822" i="24"/>
  <c r="BV1822" i="24" s="1"/>
  <c r="AB837" i="24"/>
  <c r="BV837" i="24" s="1"/>
  <c r="AB1656" i="24"/>
  <c r="BV1656" i="24" s="1"/>
  <c r="AB736" i="24"/>
  <c r="BV736" i="24" s="1"/>
  <c r="AY1554" i="24"/>
  <c r="BV1554" i="24" s="1"/>
  <c r="AB376" i="24"/>
  <c r="BV376" i="24" s="1"/>
  <c r="AY803" i="24"/>
  <c r="BV803" i="24" s="1"/>
  <c r="AB251" i="24"/>
  <c r="BV251" i="24" s="1"/>
  <c r="AY127" i="24"/>
  <c r="BV127" i="24" s="1"/>
  <c r="AB1251" i="24"/>
  <c r="BV1251" i="24" s="1"/>
  <c r="AY309" i="24"/>
  <c r="BV309" i="24" s="1"/>
  <c r="AB1238" i="24"/>
  <c r="BV1238" i="24" s="1"/>
  <c r="AB1518" i="24"/>
  <c r="BV1518" i="24" s="1"/>
  <c r="AB897" i="24"/>
  <c r="BV897" i="24" s="1"/>
  <c r="AY1179" i="24"/>
  <c r="BV1179" i="24" s="1"/>
  <c r="AB349" i="24"/>
  <c r="BV349" i="24" s="1"/>
  <c r="AB890" i="24"/>
  <c r="BV890" i="24" s="1"/>
  <c r="AB1781" i="24"/>
  <c r="BV1781" i="24" s="1"/>
  <c r="AB457" i="24"/>
  <c r="BV457" i="24" s="1"/>
  <c r="AB1209" i="24"/>
  <c r="BV1209" i="24" s="1"/>
  <c r="AB1453" i="24"/>
  <c r="BV1453" i="24" s="1"/>
  <c r="AB2240" i="24"/>
  <c r="BV2240" i="24" s="1"/>
  <c r="AB2113" i="24"/>
  <c r="BV2113" i="24" s="1"/>
  <c r="AB1289" i="24"/>
  <c r="BV1289" i="24" s="1"/>
  <c r="AB2539" i="24"/>
  <c r="BV2539" i="24" s="1"/>
  <c r="AB78" i="24"/>
  <c r="BV78" i="24" s="1"/>
  <c r="AB1029" i="24"/>
  <c r="BV1029" i="24" s="1"/>
  <c r="AB1644" i="24"/>
  <c r="BV1644" i="24" s="1"/>
  <c r="AY1176" i="24"/>
  <c r="BV1176" i="24" s="1"/>
  <c r="AB1148" i="24"/>
  <c r="BV1148" i="24" s="1"/>
  <c r="AB453" i="24"/>
  <c r="BV453" i="24" s="1"/>
  <c r="AB2183" i="24"/>
  <c r="BV2183" i="24" s="1"/>
  <c r="AB2497" i="24"/>
  <c r="BV2497" i="24" s="1"/>
  <c r="AB35" i="24"/>
  <c r="BV35" i="24" s="1"/>
  <c r="AB912" i="24"/>
  <c r="BV912" i="24" s="1"/>
  <c r="AB2436" i="24"/>
  <c r="BV2436" i="24" s="1"/>
  <c r="AY1296" i="24"/>
  <c r="BV1296" i="24" s="1"/>
  <c r="AY1153" i="24"/>
  <c r="BV1153" i="24" s="1"/>
  <c r="AB1141" i="24"/>
  <c r="BV1141" i="24" s="1"/>
  <c r="AB1290" i="24"/>
  <c r="BV1290" i="24" s="1"/>
  <c r="AB48" i="24"/>
  <c r="BV48" i="24" s="1"/>
  <c r="AB432" i="24"/>
  <c r="BV432" i="24" s="1"/>
  <c r="AB2000" i="24"/>
  <c r="BV2000" i="24" s="1"/>
  <c r="AB2459" i="24"/>
  <c r="BV2459" i="24" s="1"/>
  <c r="AB566" i="24"/>
  <c r="BV566" i="24" s="1"/>
  <c r="AB2291" i="24"/>
  <c r="BV2291" i="24" s="1"/>
  <c r="AB1473" i="24"/>
  <c r="BV1473" i="24" s="1"/>
  <c r="AB361" i="24"/>
  <c r="BV361" i="24" s="1"/>
  <c r="AB1774" i="24"/>
  <c r="BV1774" i="24" s="1"/>
  <c r="AB919" i="24"/>
  <c r="BV919" i="24" s="1"/>
  <c r="AB583" i="24"/>
  <c r="BV583" i="24" s="1"/>
  <c r="AB2255" i="24"/>
  <c r="BV2255" i="24" s="1"/>
  <c r="AB1373" i="24"/>
  <c r="BV1373" i="24" s="1"/>
  <c r="AB1641" i="24"/>
  <c r="BV1641" i="24" s="1"/>
  <c r="AB27" i="24"/>
  <c r="BV27" i="24" s="1"/>
  <c r="AB1395" i="24"/>
  <c r="BV1395" i="24" s="1"/>
  <c r="AB2150" i="24"/>
  <c r="BV2150" i="24" s="1"/>
  <c r="AB2345" i="24"/>
  <c r="BV2345" i="24" s="1"/>
  <c r="AB2245" i="24"/>
  <c r="BV2245" i="24" s="1"/>
  <c r="AB2190" i="24"/>
  <c r="BV2190" i="24" s="1"/>
  <c r="AB372" i="24"/>
  <c r="BV372" i="24" s="1"/>
  <c r="AB196" i="24"/>
  <c r="BV196" i="24" s="1"/>
  <c r="AB396" i="24"/>
  <c r="BV396" i="24" s="1"/>
  <c r="AB1256" i="24"/>
  <c r="BV1256" i="24" s="1"/>
  <c r="AB1075" i="24"/>
  <c r="BV1075" i="24" s="1"/>
  <c r="AY2166" i="24"/>
  <c r="BV2166" i="24" s="1"/>
  <c r="AB1119" i="24"/>
  <c r="BV1119" i="24" s="1"/>
  <c r="AY2077" i="24"/>
  <c r="BV2077" i="24" s="1"/>
  <c r="AY643" i="24"/>
  <c r="BV643" i="24" s="1"/>
  <c r="AB473" i="24"/>
  <c r="BV473" i="24" s="1"/>
  <c r="AB66" i="24"/>
  <c r="BV66" i="24" s="1"/>
  <c r="AB1501" i="24"/>
  <c r="BV1501" i="24" s="1"/>
  <c r="AB2012" i="24"/>
  <c r="BV2012" i="24" s="1"/>
  <c r="AB740" i="24"/>
  <c r="BV740" i="24" s="1"/>
  <c r="AB1028" i="24"/>
  <c r="BV1028" i="24" s="1"/>
  <c r="AB1329" i="24"/>
  <c r="BV1329" i="24" s="1"/>
  <c r="AB2051" i="24"/>
  <c r="BV2051" i="24" s="1"/>
  <c r="AB2047" i="24"/>
  <c r="BV2047" i="24" s="1"/>
  <c r="AB200" i="24"/>
  <c r="BV200" i="24" s="1"/>
  <c r="AY526" i="24"/>
  <c r="BV526" i="24" s="1"/>
  <c r="AY1791" i="24"/>
  <c r="BV1791" i="24" s="1"/>
  <c r="AB652" i="24"/>
  <c r="BV652" i="24" s="1"/>
  <c r="AY237" i="24"/>
  <c r="BV237" i="24" s="1"/>
  <c r="AY1536" i="24"/>
  <c r="BV1536" i="24" s="1"/>
  <c r="AB1735" i="24"/>
  <c r="BV1735" i="24" s="1"/>
  <c r="AY2141" i="24"/>
  <c r="BV2141" i="24" s="1"/>
  <c r="AY1649" i="24"/>
  <c r="BV1649" i="24" s="1"/>
  <c r="AB2314" i="24"/>
  <c r="BV2314" i="24" s="1"/>
  <c r="AB1857" i="24"/>
  <c r="BV1857" i="24" s="1"/>
  <c r="AB108" i="24"/>
  <c r="BV108" i="24" s="1"/>
  <c r="AB1117" i="24"/>
  <c r="BV1117" i="24" s="1"/>
  <c r="AB1962" i="24"/>
  <c r="BV1962" i="24" s="1"/>
  <c r="AY1940" i="24"/>
  <c r="BV1940" i="24" s="1"/>
  <c r="AY1112" i="24"/>
  <c r="BV1112" i="24" s="1"/>
  <c r="AY909" i="24"/>
  <c r="BV909" i="24" s="1"/>
  <c r="AY2529" i="24"/>
  <c r="BV2529" i="24" s="1"/>
  <c r="AB1048" i="24"/>
  <c r="BV1048" i="24" s="1"/>
  <c r="AY211" i="24"/>
  <c r="BV211" i="24" s="1"/>
  <c r="AY184" i="24"/>
  <c r="BV184" i="24" s="1"/>
  <c r="AY818" i="24"/>
  <c r="BV818" i="24" s="1"/>
  <c r="AY1464" i="24"/>
  <c r="BV1464" i="24" s="1"/>
  <c r="AY1427" i="24"/>
  <c r="BV1427" i="24" s="1"/>
  <c r="AY1059" i="24"/>
  <c r="BV1059" i="24" s="1"/>
  <c r="AB2511" i="24"/>
  <c r="BV2511" i="24" s="1"/>
  <c r="AB2029" i="24"/>
  <c r="BV2029" i="24" s="1"/>
  <c r="AY1118" i="24"/>
  <c r="BV1118" i="24" s="1"/>
  <c r="AB2426" i="24"/>
  <c r="BV2426" i="24" s="1"/>
  <c r="AB163" i="24"/>
  <c r="BV163" i="24" s="1"/>
  <c r="AB2026" i="24"/>
  <c r="BV2026" i="24" s="1"/>
  <c r="AB1670" i="24"/>
  <c r="BV1670" i="24" s="1"/>
  <c r="AB664" i="24"/>
  <c r="BV664" i="24" s="1"/>
  <c r="AB154" i="24"/>
  <c r="BV154" i="24" s="1"/>
  <c r="AB314" i="24"/>
  <c r="BV314" i="24" s="1"/>
  <c r="AB1103" i="24"/>
  <c r="BV1103" i="24" s="1"/>
  <c r="AB913" i="24"/>
  <c r="BV913" i="24" s="1"/>
  <c r="AB353" i="24"/>
  <c r="BV353" i="24" s="1"/>
  <c r="AB2072" i="24"/>
  <c r="BV2072" i="24" s="1"/>
  <c r="AB1387" i="24"/>
  <c r="BV1387" i="24" s="1"/>
  <c r="AB2164" i="24"/>
  <c r="BV2164" i="24" s="1"/>
  <c r="AB985" i="24"/>
  <c r="BV985" i="24" s="1"/>
  <c r="AB1291" i="24"/>
  <c r="BV1291" i="24" s="1"/>
  <c r="AB25" i="24"/>
  <c r="BV25" i="24" s="1"/>
  <c r="AB36" i="24"/>
  <c r="BV36" i="24" s="1"/>
  <c r="AB1772" i="24"/>
  <c r="BV1772" i="24" s="1"/>
  <c r="AB1914" i="24"/>
  <c r="BV1914" i="24" s="1"/>
  <c r="AB1596" i="24"/>
  <c r="BV1596" i="24" s="1"/>
  <c r="AB1820" i="24"/>
  <c r="BV1820" i="24" s="1"/>
  <c r="AB904" i="24"/>
  <c r="BV904" i="24" s="1"/>
  <c r="AY2357" i="24"/>
  <c r="BV2357" i="24" s="1"/>
  <c r="AY2346" i="24"/>
  <c r="BV2346" i="24" s="1"/>
  <c r="AB2391" i="24"/>
  <c r="BV2391" i="24" s="1"/>
  <c r="AB2473" i="24"/>
  <c r="BV2473" i="24" s="1"/>
  <c r="AY69" i="24"/>
  <c r="BV69" i="24" s="1"/>
  <c r="AB377" i="24"/>
  <c r="BV377" i="24" s="1"/>
  <c r="AB1293" i="24"/>
  <c r="BV1293" i="24" s="1"/>
  <c r="AB1074" i="24"/>
  <c r="BV1074" i="24" s="1"/>
  <c r="AB982" i="24"/>
  <c r="BV982" i="24" s="1"/>
  <c r="AB348" i="24"/>
  <c r="BV348" i="24" s="1"/>
  <c r="AY731" i="24"/>
  <c r="BV731" i="24" s="1"/>
  <c r="AB174" i="24"/>
  <c r="BV174" i="24" s="1"/>
  <c r="AB2449" i="24"/>
  <c r="BV2449" i="24" s="1"/>
  <c r="AB120" i="24"/>
  <c r="BV120" i="24" s="1"/>
  <c r="AY2158" i="24"/>
  <c r="BV2158" i="24" s="1"/>
  <c r="AB382" i="24"/>
  <c r="BV382" i="24" s="1"/>
  <c r="AB1533" i="24"/>
  <c r="BV1533" i="24" s="1"/>
  <c r="AB2276" i="24"/>
  <c r="BV2276" i="24" s="1"/>
  <c r="AB249" i="24"/>
  <c r="BV249" i="24" s="1"/>
  <c r="AB219" i="24"/>
  <c r="BV219" i="24" s="1"/>
  <c r="AB1910" i="24"/>
  <c r="BV1910" i="24" s="1"/>
  <c r="AB1752" i="24"/>
  <c r="BV1752" i="24" s="1"/>
  <c r="AB578" i="24"/>
  <c r="BV578" i="24" s="1"/>
  <c r="AB511" i="24"/>
  <c r="BV511" i="24" s="1"/>
  <c r="AB2157" i="24"/>
  <c r="BV2157" i="24" s="1"/>
  <c r="AB901" i="24"/>
  <c r="BV901" i="24" s="1"/>
  <c r="AB1406" i="24"/>
  <c r="BV1406" i="24" s="1"/>
  <c r="AB545" i="24"/>
  <c r="BV545" i="24" s="1"/>
  <c r="AB1152" i="24"/>
  <c r="BV1152" i="24" s="1"/>
  <c r="AY883" i="24"/>
  <c r="BV883" i="24" s="1"/>
  <c r="AB1161" i="24"/>
  <c r="BV1161" i="24" s="1"/>
  <c r="AB465" i="24"/>
  <c r="BV465" i="24" s="1"/>
  <c r="AB2512" i="24"/>
  <c r="BV2512" i="24" s="1"/>
  <c r="AB1305" i="24"/>
  <c r="BV1305" i="24" s="1"/>
  <c r="AB1708" i="24"/>
  <c r="BV1708" i="24" s="1"/>
  <c r="AB1888" i="24"/>
  <c r="BV1888" i="24" s="1"/>
  <c r="AB1416" i="24"/>
  <c r="BV1416" i="24" s="1"/>
  <c r="AB1222" i="24"/>
  <c r="BV1222" i="24" s="1"/>
  <c r="AB2159" i="24"/>
  <c r="BV2159" i="24" s="1"/>
  <c r="AB2139" i="24"/>
  <c r="BV2139" i="24" s="1"/>
  <c r="AB2231" i="24"/>
  <c r="BV2231" i="24" s="1"/>
  <c r="AB1811" i="24"/>
  <c r="BV1811" i="24" s="1"/>
  <c r="AB754" i="24"/>
  <c r="BV754" i="24" s="1"/>
  <c r="AB454" i="24"/>
  <c r="BV454" i="24" s="1"/>
  <c r="AB232" i="24"/>
  <c r="BV232" i="24" s="1"/>
  <c r="AB1543" i="24"/>
  <c r="BV1543" i="24" s="1"/>
  <c r="AB384" i="24"/>
  <c r="BV384" i="24" s="1"/>
  <c r="AY1207" i="24"/>
  <c r="BV1207" i="24" s="1"/>
  <c r="AB2123" i="24"/>
  <c r="BV2123" i="24" s="1"/>
  <c r="AB1033" i="24"/>
  <c r="BV1033" i="24" s="1"/>
  <c r="AB1216" i="24"/>
  <c r="BV1216" i="24" s="1"/>
  <c r="AB842" i="24"/>
  <c r="BV842" i="24" s="1"/>
  <c r="AB2524" i="24"/>
  <c r="BV2524" i="24" s="1"/>
  <c r="AY812" i="24"/>
  <c r="BV812" i="24" s="1"/>
  <c r="AB2336" i="24"/>
  <c r="BV2336" i="24" s="1"/>
  <c r="AB145" i="24"/>
  <c r="BV145" i="24" s="1"/>
  <c r="AB181" i="24"/>
  <c r="BV181" i="24" s="1"/>
  <c r="AY922" i="24"/>
  <c r="BV922" i="24" s="1"/>
  <c r="AB775" i="24"/>
  <c r="BV775" i="24" s="1"/>
  <c r="AY1219" i="24"/>
  <c r="BV1219" i="24" s="1"/>
  <c r="AB1140" i="24"/>
  <c r="BV1140" i="24" s="1"/>
  <c r="AY1306" i="24"/>
  <c r="BV1306" i="24" s="1"/>
  <c r="AB1092" i="24"/>
  <c r="BV1092" i="24" s="1"/>
  <c r="AY1268" i="24"/>
  <c r="BV1268" i="24" s="1"/>
  <c r="AY2289" i="24"/>
  <c r="BV2289" i="24" s="1"/>
  <c r="AY840" i="24"/>
  <c r="BV840" i="24" s="1"/>
  <c r="AB881" i="24"/>
  <c r="BV881" i="24" s="1"/>
  <c r="AB404" i="24"/>
  <c r="BV404" i="24" s="1"/>
  <c r="AY1840" i="24"/>
  <c r="BV1840" i="24" s="1"/>
  <c r="AY1764" i="24"/>
  <c r="BV1764" i="24" s="1"/>
  <c r="AY1215" i="24"/>
  <c r="BV1215" i="24" s="1"/>
  <c r="AB289" i="24"/>
  <c r="BV289" i="24" s="1"/>
  <c r="AB397" i="24"/>
  <c r="BV397" i="24" s="1"/>
  <c r="AB2297" i="24"/>
  <c r="BV2297" i="24" s="1"/>
  <c r="AY2526" i="24"/>
  <c r="BV2526" i="24" s="1"/>
  <c r="AB684" i="24"/>
  <c r="BV684" i="24" s="1"/>
  <c r="AY2122" i="24"/>
  <c r="BV2122" i="24" s="1"/>
  <c r="AY1691" i="24"/>
  <c r="BV1691" i="24" s="1"/>
  <c r="AY682" i="24"/>
  <c r="BV682" i="24" s="1"/>
  <c r="AB2174" i="24"/>
  <c r="BV2174" i="24" s="1"/>
  <c r="AB39" i="24"/>
  <c r="BV39" i="24" s="1"/>
  <c r="AB1082" i="24"/>
  <c r="BV1082" i="24" s="1"/>
  <c r="AB22" i="24"/>
  <c r="BV22" i="24" s="1"/>
  <c r="AB226" i="24"/>
  <c r="BV226" i="24" s="1"/>
  <c r="AB1294" i="24"/>
  <c r="BV1294" i="24" s="1"/>
  <c r="AY161" i="24"/>
  <c r="BV161" i="24" s="1"/>
  <c r="AB1718" i="24"/>
  <c r="BV1718" i="24" s="1"/>
  <c r="AB579" i="24"/>
  <c r="BV579" i="24" s="1"/>
  <c r="AB607" i="24"/>
  <c r="BV607" i="24" s="1"/>
  <c r="AB2410" i="24"/>
  <c r="BV2410" i="24" s="1"/>
  <c r="AB2257" i="24"/>
  <c r="BV2257" i="24" s="1"/>
  <c r="AB2519" i="24"/>
  <c r="BV2519" i="24" s="1"/>
  <c r="AB2408" i="24"/>
  <c r="BV2408" i="24" s="1"/>
  <c r="AB449" i="24"/>
  <c r="BV449" i="24" s="1"/>
  <c r="AB2105" i="24"/>
  <c r="BV2105" i="24" s="1"/>
  <c r="AB87" i="24"/>
  <c r="BV87" i="24" s="1"/>
  <c r="AB2214" i="24"/>
  <c r="BV2214" i="24" s="1"/>
  <c r="AB321" i="24"/>
  <c r="BV321" i="24" s="1"/>
  <c r="AB564" i="24"/>
  <c r="BV564" i="24" s="1"/>
  <c r="AB1228" i="24"/>
  <c r="BV1228" i="24" s="1"/>
  <c r="AB1823" i="24"/>
  <c r="BV1823" i="24" s="1"/>
  <c r="AB1158" i="24"/>
  <c r="BV1158" i="24" s="1"/>
  <c r="AB2299" i="24"/>
  <c r="BV2299" i="24" s="1"/>
  <c r="AB871" i="24"/>
  <c r="BV871" i="24" s="1"/>
  <c r="AB301" i="24"/>
  <c r="BV301" i="24" s="1"/>
  <c r="AB715" i="24"/>
  <c r="BV715" i="24" s="1"/>
  <c r="AB1571" i="24"/>
  <c r="BV1571" i="24" s="1"/>
  <c r="AB780" i="24"/>
  <c r="BV780" i="24" s="1"/>
  <c r="AB1146" i="24"/>
  <c r="BV1146" i="24" s="1"/>
  <c r="AY956" i="24"/>
  <c r="BV956" i="24" s="1"/>
  <c r="AB2153" i="24"/>
  <c r="BV2153" i="24" s="1"/>
  <c r="AB632" i="24"/>
  <c r="BV632" i="24" s="1"/>
  <c r="AB1513" i="24"/>
  <c r="BV1513" i="24" s="1"/>
  <c r="AB1951" i="24"/>
  <c r="BV1951" i="24" s="1"/>
  <c r="AB2343" i="24"/>
  <c r="BV2343" i="24" s="1"/>
  <c r="AB938" i="24"/>
  <c r="BV938" i="24" s="1"/>
  <c r="AY1190" i="24"/>
  <c r="BV1190" i="24" s="1"/>
  <c r="AB345" i="24"/>
  <c r="BV345" i="24" s="1"/>
  <c r="AB572" i="24"/>
  <c r="BV572" i="24" s="1"/>
  <c r="AB1310" i="24"/>
  <c r="BV1310" i="24" s="1"/>
  <c r="AB2117" i="24"/>
  <c r="BV2117" i="24" s="1"/>
  <c r="AB2452" i="24"/>
  <c r="BV2452" i="24" s="1"/>
  <c r="AY218" i="24"/>
  <c r="BV218" i="24" s="1"/>
  <c r="AB342" i="24"/>
  <c r="BV342" i="24" s="1"/>
  <c r="AB1704" i="24"/>
  <c r="BV1704" i="24" s="1"/>
  <c r="AB421" i="24"/>
  <c r="BV421" i="24" s="1"/>
  <c r="AB59" i="24"/>
  <c r="BV59" i="24" s="1"/>
  <c r="AB688" i="24"/>
  <c r="BV688" i="24" s="1"/>
  <c r="AB1890" i="24"/>
  <c r="BV1890" i="24" s="1"/>
  <c r="AB434" i="24"/>
  <c r="BV434" i="24" s="1"/>
  <c r="AB929" i="24"/>
  <c r="BV929" i="24" s="1"/>
  <c r="AY2252" i="24"/>
  <c r="BV2252" i="24" s="1"/>
  <c r="AB417" i="24"/>
  <c r="BV417" i="24" s="1"/>
  <c r="AB2011" i="24"/>
  <c r="BV2011" i="24" s="1"/>
  <c r="AY2486" i="24"/>
  <c r="BV2486" i="24" s="1"/>
  <c r="AB779" i="24"/>
  <c r="BV779" i="24" s="1"/>
  <c r="AY850" i="24"/>
  <c r="BV850" i="24" s="1"/>
  <c r="AY1736" i="24"/>
  <c r="BV1736" i="24" s="1"/>
  <c r="AB691" i="24"/>
  <c r="BV691" i="24" s="1"/>
  <c r="AY1684" i="24"/>
  <c r="BV1684" i="24" s="1"/>
  <c r="AB2304" i="24"/>
  <c r="BV2304" i="24" s="1"/>
  <c r="AB130" i="24"/>
  <c r="BV130" i="24" s="1"/>
  <c r="AB1400" i="24"/>
  <c r="BV1400" i="24" s="1"/>
  <c r="AB98" i="24"/>
  <c r="BV98" i="24" s="1"/>
  <c r="AB2058" i="24"/>
  <c r="BV2058" i="24" s="1"/>
  <c r="AB2282" i="24"/>
  <c r="BV2282" i="24" s="1"/>
  <c r="AB681" i="24"/>
  <c r="BV681" i="24" s="1"/>
  <c r="AY932" i="24"/>
  <c r="BV932" i="24" s="1"/>
  <c r="AB1946" i="24"/>
  <c r="BV1946" i="24" s="1"/>
  <c r="AY64" i="24"/>
  <c r="BV64" i="24" s="1"/>
  <c r="AB1766" i="24"/>
  <c r="BV1766" i="24" s="1"/>
  <c r="AB958" i="24"/>
  <c r="BV958" i="24" s="1"/>
  <c r="AY1710" i="24"/>
  <c r="BV1710" i="24" s="1"/>
  <c r="AB2456" i="24"/>
  <c r="BV2456" i="24" s="1"/>
  <c r="AY2326" i="24"/>
  <c r="BV2326" i="24" s="1"/>
  <c r="AY1235" i="24"/>
  <c r="BV1235" i="24" s="1"/>
  <c r="AB1327" i="24"/>
  <c r="BV1327" i="24" s="1"/>
  <c r="AB297" i="24"/>
  <c r="BV297" i="24" s="1"/>
  <c r="AB676" i="24"/>
  <c r="BV676" i="24" s="1"/>
  <c r="AY1983" i="24"/>
  <c r="BV1983" i="24" s="1"/>
  <c r="AB86" i="24"/>
  <c r="BV86" i="24" s="1"/>
  <c r="AB169" i="24"/>
  <c r="BV169" i="24" s="1"/>
  <c r="AY1047" i="24"/>
  <c r="BV1047" i="24" s="1"/>
  <c r="AY1343" i="24"/>
  <c r="BV1343" i="24" s="1"/>
  <c r="AB448" i="24"/>
  <c r="BV448" i="24" s="1"/>
  <c r="AB1986" i="24"/>
  <c r="BV1986" i="24" s="1"/>
  <c r="AY751" i="24"/>
  <c r="BV751" i="24" s="1"/>
  <c r="AY2207" i="24"/>
  <c r="BV2207" i="24" s="1"/>
  <c r="AB979" i="24"/>
  <c r="BV979" i="24" s="1"/>
  <c r="AY2271" i="24"/>
  <c r="BV2271" i="24" s="1"/>
  <c r="AB1676" i="24"/>
  <c r="BV1676" i="24" s="1"/>
  <c r="AY79" i="24"/>
  <c r="BV79" i="24" s="1"/>
  <c r="AB2402" i="24"/>
  <c r="BV2402" i="24" s="1"/>
  <c r="AB151" i="24"/>
  <c r="BV151" i="24" s="1"/>
  <c r="AB1744" i="24"/>
  <c r="BV1744" i="24" s="1"/>
  <c r="AB1861" i="24"/>
  <c r="BV1861" i="24" s="1"/>
  <c r="AB2099" i="24"/>
  <c r="BV2099" i="24" s="1"/>
  <c r="AB1377" i="24"/>
  <c r="BV1377" i="24" s="1"/>
  <c r="AB2236" i="24"/>
  <c r="BV2236" i="24" s="1"/>
  <c r="AB1660" i="24"/>
  <c r="BV1660" i="24" s="1"/>
  <c r="AB392" i="24"/>
  <c r="BV392" i="24" s="1"/>
  <c r="AB272" i="24"/>
  <c r="BV272" i="24" s="1"/>
  <c r="AB1374" i="24"/>
  <c r="BV1374" i="24" s="1"/>
  <c r="AY1782" i="24"/>
  <c r="BV1782" i="24" s="1"/>
  <c r="AB859" i="24"/>
  <c r="BV859" i="24" s="1"/>
  <c r="AB394" i="24"/>
  <c r="BV394" i="24" s="1"/>
  <c r="AB1981" i="24"/>
  <c r="BV1981" i="24" s="1"/>
  <c r="AB2398" i="24"/>
  <c r="BV2398" i="24" s="1"/>
  <c r="AB2490" i="24"/>
  <c r="BV2490" i="24" s="1"/>
  <c r="AB2505" i="24"/>
  <c r="BV2505" i="24" s="1"/>
  <c r="AB2033" i="24"/>
  <c r="BV2033" i="24" s="1"/>
  <c r="AB1472" i="24"/>
  <c r="BV1472" i="24" s="1"/>
  <c r="AB575" i="24"/>
  <c r="BV575" i="24" s="1"/>
  <c r="AB1016" i="24"/>
  <c r="BV1016" i="24" s="1"/>
  <c r="AB599" i="24"/>
  <c r="BV599" i="24" s="1"/>
  <c r="AB1527" i="24"/>
  <c r="BV1527" i="24" s="1"/>
  <c r="AB2448" i="24"/>
  <c r="BV2448" i="24" s="1"/>
  <c r="AB1465" i="24"/>
  <c r="BV1465" i="24" s="1"/>
  <c r="AB53" i="24"/>
  <c r="BV53" i="24" s="1"/>
  <c r="AY1358" i="24"/>
  <c r="BV1358" i="24" s="1"/>
  <c r="AB1362" i="24"/>
  <c r="BV1362" i="24" s="1"/>
  <c r="AB612" i="24"/>
  <c r="BV612" i="24" s="1"/>
  <c r="AB1688" i="24"/>
  <c r="BV1688" i="24" s="1"/>
  <c r="AB2281" i="24"/>
  <c r="BV2281" i="24" s="1"/>
  <c r="AB1384" i="24"/>
  <c r="BV1384" i="24" s="1"/>
  <c r="AB94" i="24"/>
  <c r="BV94" i="24" s="1"/>
  <c r="AB1322" i="24"/>
  <c r="BV1322" i="24" s="1"/>
  <c r="AB1334" i="24"/>
  <c r="BV1334" i="24" s="1"/>
  <c r="AB2362" i="24"/>
  <c r="BV2362" i="24" s="1"/>
  <c r="AB2092" i="24"/>
  <c r="BV2092" i="24" s="1"/>
  <c r="AB692" i="24"/>
  <c r="BV692" i="24" s="1"/>
  <c r="AB312" i="24"/>
  <c r="BV312" i="24" s="1"/>
  <c r="AB1594" i="24"/>
  <c r="BV1594" i="24" s="1"/>
  <c r="AY67" i="24"/>
  <c r="BV67" i="24" s="1"/>
  <c r="AB2135" i="24"/>
  <c r="BV2135" i="24" s="1"/>
  <c r="AB2193" i="24"/>
  <c r="BV2193" i="24" s="1"/>
  <c r="AB1412" i="24"/>
  <c r="BV1412" i="24" s="1"/>
  <c r="AB45" i="24"/>
  <c r="BV45" i="24" s="1"/>
  <c r="AY55" i="24"/>
  <c r="BV55" i="24" s="1"/>
  <c r="AB683" i="24"/>
  <c r="BV683" i="24" s="1"/>
  <c r="AB1919" i="24"/>
  <c r="BV1919" i="24" s="1"/>
  <c r="AB209" i="24"/>
  <c r="BV209" i="24" s="1"/>
  <c r="AB1733" i="24"/>
  <c r="BV1733" i="24" s="1"/>
  <c r="AY834" i="24"/>
  <c r="BV834" i="24" s="1"/>
  <c r="AB2433" i="24"/>
  <c r="BV2433" i="24" s="1"/>
  <c r="AB17" i="24"/>
  <c r="BV17" i="24" s="1"/>
  <c r="AB1085" i="24"/>
  <c r="BV1085" i="24" s="1"/>
  <c r="AB471" i="24"/>
  <c r="BV471" i="24" s="1"/>
  <c r="AB426" i="24"/>
  <c r="BV426" i="24" s="1"/>
  <c r="AB1404" i="24"/>
  <c r="BV1404" i="24" s="1"/>
  <c r="AY1196" i="24"/>
  <c r="BV1196" i="24" s="1"/>
  <c r="AB603" i="24"/>
  <c r="BV603" i="24" s="1"/>
  <c r="AB1703" i="24"/>
  <c r="BV1703" i="24" s="1"/>
  <c r="AB76" i="24"/>
  <c r="BV76" i="24" s="1"/>
  <c r="AB1144" i="24"/>
  <c r="BV1144" i="24" s="1"/>
  <c r="AB1998" i="24"/>
  <c r="BV1998" i="24" s="1"/>
  <c r="AB1544" i="24"/>
  <c r="BV1544" i="24" s="1"/>
  <c r="AY2480" i="24"/>
  <c r="BV2480" i="24" s="1"/>
  <c r="AY2320" i="24"/>
  <c r="BV2320" i="24" s="1"/>
  <c r="AB2325" i="24"/>
  <c r="BV2325" i="24" s="1"/>
  <c r="AY121" i="24"/>
  <c r="BV121" i="24" s="1"/>
  <c r="AY1850" i="24"/>
  <c r="BV1850" i="24" s="1"/>
  <c r="AY706" i="24"/>
  <c r="BV706" i="24" s="1"/>
  <c r="AB1382" i="24"/>
  <c r="BV1382" i="24" s="1"/>
  <c r="AB2438" i="24"/>
  <c r="BV2438" i="24" s="1"/>
  <c r="AB2280" i="24"/>
  <c r="BV2280" i="24" s="1"/>
  <c r="AB1601" i="24"/>
  <c r="BV1601" i="24" s="1"/>
  <c r="AB1783" i="24"/>
  <c r="BV1783" i="24" s="1"/>
  <c r="AB1895" i="24"/>
  <c r="BV1895" i="24" s="1"/>
  <c r="AB2471" i="24"/>
  <c r="BV2471" i="24" s="1"/>
  <c r="AB568" i="24"/>
  <c r="BV568" i="24" s="1"/>
  <c r="AB640" i="24"/>
  <c r="BV640" i="24" s="1"/>
  <c r="AY1957" i="24"/>
  <c r="BV1957" i="24" s="1"/>
  <c r="AY2115" i="24"/>
  <c r="BV2115" i="24" s="1"/>
  <c r="AY894" i="24"/>
  <c r="BV894" i="24" s="1"/>
  <c r="AB90" i="24"/>
  <c r="BV90" i="24" s="1"/>
  <c r="AY1279" i="24"/>
  <c r="BV1279" i="24" s="1"/>
  <c r="AY2102" i="24"/>
  <c r="BV2102" i="24" s="1"/>
  <c r="AB1728" i="24"/>
  <c r="BV1728" i="24" s="1"/>
  <c r="AY641" i="24"/>
  <c r="BV641" i="24" s="1"/>
  <c r="AB1557" i="24"/>
  <c r="BV1557" i="24" s="1"/>
  <c r="AY2104" i="24"/>
  <c r="BV2104" i="24" s="1"/>
  <c r="AB1522" i="24"/>
  <c r="BV1522" i="24" s="1"/>
  <c r="AB308" i="24"/>
  <c r="BV308" i="24" s="1"/>
  <c r="AY2238" i="24"/>
  <c r="BV2238" i="24" s="1"/>
  <c r="AB2109" i="24"/>
  <c r="BV2109" i="24" s="1"/>
  <c r="AY1623" i="24"/>
  <c r="BV1623" i="24" s="1"/>
  <c r="AB877" i="24"/>
  <c r="BV877" i="24" s="1"/>
  <c r="AB77" i="24"/>
  <c r="BV77" i="24" s="1"/>
  <c r="AB95" i="24"/>
  <c r="BV95" i="24" s="1"/>
  <c r="AB1339" i="24"/>
  <c r="BV1339" i="24" s="1"/>
  <c r="AB2023" i="24"/>
  <c r="BV2023" i="24" s="1"/>
  <c r="AB1972" i="24"/>
  <c r="BV1972" i="24" s="1"/>
  <c r="AB187" i="24"/>
  <c r="BV187" i="24" s="1"/>
  <c r="AB1602" i="24"/>
  <c r="BV1602" i="24" s="1"/>
  <c r="AB865" i="24"/>
  <c r="BV865" i="24" s="1"/>
  <c r="AB966" i="24"/>
  <c r="BV966" i="24" s="1"/>
  <c r="AB1590" i="24"/>
  <c r="BV1590" i="24" s="1"/>
  <c r="AB224" i="24"/>
  <c r="BV224" i="24" s="1"/>
  <c r="AB1000" i="24"/>
  <c r="BV1000" i="24" s="1"/>
  <c r="AB2143" i="24"/>
  <c r="BV2143" i="24" s="1"/>
  <c r="AB1448" i="24"/>
  <c r="BV1448" i="24" s="1"/>
  <c r="AB943" i="24"/>
  <c r="BV943" i="24" s="1"/>
  <c r="AB955" i="24"/>
  <c r="BV955" i="24" s="1"/>
  <c r="AB2361" i="24"/>
  <c r="BV2361" i="24" s="1"/>
  <c r="AB821" i="24"/>
  <c r="BV821" i="24" s="1"/>
  <c r="AB1281" i="24"/>
  <c r="BV1281" i="24" s="1"/>
  <c r="AY504" i="24"/>
  <c r="BV504" i="24" s="1"/>
  <c r="AB1411" i="24"/>
  <c r="BV1411" i="24" s="1"/>
  <c r="AB1352" i="24"/>
  <c r="BV1352" i="24" s="1"/>
  <c r="AY1529" i="24"/>
  <c r="BV1529" i="24" s="1"/>
  <c r="AB1896" i="24"/>
  <c r="BV1896" i="24" s="1"/>
  <c r="AB1444" i="24"/>
  <c r="BV1444" i="24" s="1"/>
  <c r="AB2009" i="24"/>
  <c r="BV2009" i="24" s="1"/>
  <c r="AB1848" i="24"/>
  <c r="BV1848" i="24" s="1"/>
  <c r="AB1479" i="24"/>
  <c r="BV1479" i="24" s="1"/>
  <c r="AB1771" i="24"/>
  <c r="BV1771" i="24" s="1"/>
  <c r="AY2342" i="24"/>
  <c r="BV2342" i="24" s="1"/>
  <c r="AB412" i="24"/>
  <c r="BV412" i="24" s="1"/>
  <c r="AB1593" i="24"/>
  <c r="BV1593" i="24" s="1"/>
  <c r="AB2067" i="24"/>
  <c r="BV2067" i="24" s="1"/>
  <c r="AB1898" i="24"/>
  <c r="BV1898" i="24" s="1"/>
  <c r="AY256" i="24"/>
  <c r="BV256" i="24" s="1"/>
  <c r="AB847" i="24"/>
  <c r="BV847" i="24" s="1"/>
  <c r="AB258" i="24"/>
  <c r="BV258" i="24" s="1"/>
  <c r="AB1226" i="24"/>
  <c r="BV1226" i="24" s="1"/>
  <c r="AB1095" i="24"/>
  <c r="BV1095" i="24" s="1"/>
  <c r="AB387" i="24"/>
  <c r="BV387" i="24" s="1"/>
  <c r="AB2312" i="24"/>
  <c r="BV2312" i="24" s="1"/>
  <c r="AB1110" i="24"/>
  <c r="AY1123" i="24"/>
  <c r="BV1123" i="24" s="1"/>
  <c r="AB1552" i="24"/>
  <c r="BV1552" i="24" s="1"/>
  <c r="AB1024" i="24"/>
  <c r="BV1024" i="24" s="1"/>
  <c r="AB1929" i="24"/>
  <c r="BV1929" i="24" s="1"/>
  <c r="AB2367" i="24"/>
  <c r="BV2367" i="24" s="1"/>
  <c r="AB354" i="24"/>
  <c r="BV354" i="24" s="1"/>
  <c r="AB1549" i="24"/>
  <c r="BV1549" i="24" s="1"/>
  <c r="AB113" i="24"/>
  <c r="BV113" i="24" s="1"/>
  <c r="AB402" i="24"/>
  <c r="BV402" i="24" s="1"/>
  <c r="AB1968" i="24"/>
  <c r="BV1968" i="24" s="1"/>
  <c r="AB2353" i="24"/>
  <c r="BV2353" i="24" s="1"/>
  <c r="AB1299" i="24"/>
  <c r="BV1299" i="24" s="1"/>
  <c r="AB389" i="24"/>
  <c r="BV389" i="24" s="1"/>
  <c r="AB416" i="24"/>
  <c r="BV416" i="24" s="1"/>
  <c r="AB223" i="24"/>
  <c r="BV223" i="24" s="1"/>
  <c r="AY2088" i="24"/>
  <c r="BV2088" i="24" s="1"/>
  <c r="AY1120" i="24"/>
  <c r="AY1995" i="24"/>
  <c r="BV1995" i="24" s="1"/>
  <c r="AB1199" i="24"/>
  <c r="BV1199" i="24" s="1"/>
  <c r="AB1379" i="24"/>
  <c r="BV1379" i="24" s="1"/>
  <c r="AY1031" i="24"/>
  <c r="BV1031" i="24" s="1"/>
  <c r="AY2084" i="24"/>
  <c r="BV2084" i="24" s="1"/>
  <c r="AB1873" i="24"/>
  <c r="BV1873" i="24" s="1"/>
  <c r="AB1195" i="24"/>
  <c r="BV1195" i="24" s="1"/>
  <c r="AB369" i="24"/>
  <c r="BV369" i="24" s="1"/>
  <c r="AB1369" i="24"/>
  <c r="BV1369" i="24" s="1"/>
  <c r="AB971" i="24"/>
  <c r="BV971" i="24" s="1"/>
  <c r="AY854" i="24"/>
  <c r="BV854" i="24" s="1"/>
  <c r="AB2425" i="24"/>
  <c r="BV2425" i="24" s="1"/>
  <c r="AB1224" i="24"/>
  <c r="BV1224" i="24" s="1"/>
  <c r="AB1170" i="24"/>
  <c r="BV1170" i="24" s="1"/>
  <c r="AB266" i="24"/>
  <c r="BV266" i="24" s="1"/>
  <c r="AY2354" i="24"/>
  <c r="BV2354" i="24" s="1"/>
  <c r="AY2237" i="24"/>
  <c r="BV2237" i="24" s="1"/>
  <c r="AB125" i="24"/>
  <c r="BV125" i="24" s="1"/>
  <c r="AY2308" i="24"/>
  <c r="BV2308" i="24" s="1"/>
  <c r="AB1610" i="24"/>
  <c r="BV1610" i="24" s="1"/>
  <c r="AB730" i="24"/>
  <c r="BV730" i="24" s="1"/>
  <c r="AB1988" i="24"/>
  <c r="BV1988" i="24" s="1"/>
  <c r="AB748" i="24"/>
  <c r="BV748" i="24" s="1"/>
  <c r="AB520" i="24"/>
  <c r="BV520" i="24" s="1"/>
  <c r="AB550" i="24"/>
  <c r="BV550" i="24" s="1"/>
  <c r="AY2262" i="24"/>
  <c r="BV2262" i="24" s="1"/>
  <c r="AB1959" i="24"/>
  <c r="BV1959" i="24" s="1"/>
  <c r="AB1563" i="24"/>
  <c r="BV1563" i="24" s="1"/>
  <c r="AB1062" i="24"/>
  <c r="BV1062" i="24" s="1"/>
  <c r="AY2416" i="24"/>
  <c r="BV2416" i="24" s="1"/>
  <c r="AY1147" i="24"/>
  <c r="BV1147" i="24" s="1"/>
  <c r="AY41" i="24"/>
  <c r="BV41" i="24" s="1"/>
  <c r="AY1214" i="24"/>
  <c r="BV1214" i="24" s="1"/>
  <c r="AB1645" i="24"/>
  <c r="BV1645" i="24" s="1"/>
  <c r="AY1933" i="24"/>
  <c r="BV1933" i="24" s="1"/>
  <c r="AY2216" i="24"/>
  <c r="BV2216" i="24" s="1"/>
  <c r="AY2063" i="24"/>
  <c r="BV2063" i="24" s="1"/>
  <c r="AB1447" i="24"/>
  <c r="BV1447" i="24" s="1"/>
  <c r="AB802" i="24"/>
  <c r="BV802" i="24" s="1"/>
  <c r="AB1575" i="24"/>
  <c r="BV1575" i="24" s="1"/>
  <c r="AY1020" i="24"/>
  <c r="BV1020" i="24" s="1"/>
  <c r="AB12" i="24"/>
  <c r="BV12" i="24" s="1"/>
  <c r="AB896" i="24"/>
  <c r="BV896" i="24" s="1"/>
  <c r="AB46" i="24"/>
  <c r="BV46" i="24" s="1"/>
  <c r="AB245" i="24"/>
  <c r="BV245" i="24" s="1"/>
  <c r="AB2445" i="24"/>
  <c r="BV2445" i="24" s="1"/>
  <c r="AB2499" i="24"/>
  <c r="BV2499" i="24" s="1"/>
  <c r="AB1349" i="24"/>
  <c r="BV1349" i="24" s="1"/>
  <c r="AB1798" i="24"/>
  <c r="BV1798" i="24" s="1"/>
  <c r="AB2374" i="24"/>
  <c r="BV2374" i="24" s="1"/>
  <c r="AB2186" i="24"/>
  <c r="BV2186" i="24" s="1"/>
  <c r="AB1689" i="24"/>
  <c r="BV1689" i="24" s="1"/>
  <c r="AB1491" i="24"/>
  <c r="BV1491" i="24" s="1"/>
  <c r="AB2071" i="24"/>
  <c r="BV2071" i="24" s="1"/>
  <c r="AB2196" i="24"/>
  <c r="BV2196" i="24" s="1"/>
  <c r="AB2520" i="24"/>
  <c r="BV2520" i="24" s="1"/>
  <c r="AB1063" i="24"/>
  <c r="BV1063" i="24" s="1"/>
  <c r="AB852" i="24"/>
  <c r="BV852" i="24" s="1"/>
  <c r="AB908" i="24"/>
  <c r="BV908" i="24" s="1"/>
  <c r="AB2227" i="24"/>
  <c r="BV2227" i="24" s="1"/>
  <c r="AB1547" i="24"/>
  <c r="BV1547" i="24" s="1"/>
  <c r="AB175" i="24"/>
  <c r="BV175" i="24" s="1"/>
  <c r="AB975" i="24"/>
  <c r="BV975" i="24" s="1"/>
  <c r="AB968" i="24"/>
  <c r="BV968" i="24" s="1"/>
  <c r="AB401" i="24"/>
  <c r="BV401" i="24" s="1"/>
  <c r="AB259" i="24"/>
  <c r="BV259" i="24" s="1"/>
  <c r="AY920" i="24"/>
  <c r="BV920" i="24" s="1"/>
  <c r="AY597" i="24"/>
  <c r="BV597" i="24" s="1"/>
  <c r="AB1723" i="24"/>
  <c r="BV1723" i="24" s="1"/>
  <c r="AB2244" i="24"/>
  <c r="BV2244" i="24" s="1"/>
  <c r="AY1087" i="24"/>
  <c r="BV1087" i="24" s="1"/>
  <c r="AY1415" i="24"/>
  <c r="BV1415" i="24" s="1"/>
  <c r="AB2013" i="24"/>
  <c r="BV2013" i="24" s="1"/>
  <c r="AY2462" i="24"/>
  <c r="BV2462" i="24" s="1"/>
  <c r="AB31" i="24"/>
  <c r="BV31" i="24" s="1"/>
  <c r="AB2018" i="24"/>
  <c r="BV2018" i="24" s="1"/>
  <c r="AB755" i="24"/>
  <c r="BV755" i="24" s="1"/>
  <c r="AB2129" i="24"/>
  <c r="BV2129" i="24" s="1"/>
  <c r="AB303" i="24"/>
  <c r="BV303" i="24" s="1"/>
  <c r="AY826" i="24"/>
  <c r="BV826" i="24" s="1"/>
  <c r="AB2246" i="24"/>
  <c r="BV2246" i="24" s="1"/>
  <c r="AB2168" i="24"/>
  <c r="BV2168" i="24" s="1"/>
  <c r="AB1034" i="24"/>
  <c r="BV1034" i="24" s="1"/>
  <c r="AY1746" i="24"/>
  <c r="BV1746" i="24" s="1"/>
  <c r="AB2268" i="24"/>
  <c r="BV2268" i="24" s="1"/>
  <c r="AY2267" i="24"/>
  <c r="BV2267" i="24" s="1"/>
  <c r="AB1821" i="24"/>
  <c r="BV1821" i="24" s="1"/>
  <c r="AB2375" i="24"/>
  <c r="BV2375" i="24" s="1"/>
  <c r="AB311" i="24"/>
  <c r="BV311" i="24" s="1"/>
  <c r="AB131" i="24"/>
  <c r="BV131" i="24" s="1"/>
  <c r="AB999" i="24"/>
  <c r="BV999" i="24" s="1"/>
  <c r="AB1882" i="24"/>
  <c r="BV1882" i="24" s="1"/>
  <c r="AB183" i="24"/>
  <c r="BV183" i="24" s="1"/>
  <c r="AB1361" i="24"/>
  <c r="BV1361" i="24" s="1"/>
  <c r="AB699" i="24"/>
  <c r="BV699" i="24" s="1"/>
  <c r="AB2328" i="24"/>
  <c r="BV2328" i="24" s="1"/>
  <c r="AB2476" i="24"/>
  <c r="BV2476" i="24" s="1"/>
  <c r="AB2430" i="24"/>
  <c r="BV2430" i="24" s="1"/>
  <c r="AB279" i="24"/>
  <c r="BV279" i="24" s="1"/>
  <c r="AB675" i="24"/>
  <c r="BV675" i="24" s="1"/>
  <c r="AB509" i="24"/>
  <c r="BV509" i="24" s="1"/>
  <c r="AB2010" i="24"/>
  <c r="BV2010" i="24" s="1"/>
  <c r="AB613" i="24"/>
  <c r="BV613" i="24" s="1"/>
  <c r="AB1455" i="24"/>
  <c r="BV1455" i="24" s="1"/>
  <c r="AB2412" i="24"/>
  <c r="BV2412" i="24" s="1"/>
  <c r="AB1320" i="24"/>
  <c r="BV1320" i="24" s="1"/>
  <c r="AB194" i="24"/>
  <c r="BV194" i="24" s="1"/>
  <c r="AB1297" i="24"/>
  <c r="BV1297" i="24" s="1"/>
  <c r="AB238" i="24"/>
  <c r="BV238" i="24" s="1"/>
  <c r="AY1260" i="24"/>
  <c r="BV1260" i="24" s="1"/>
  <c r="AB1499" i="24"/>
  <c r="BV1499" i="24" s="1"/>
  <c r="AB1338" i="24"/>
  <c r="BV1338" i="24" s="1"/>
  <c r="AB2397" i="24"/>
  <c r="BV2397" i="24" s="1"/>
  <c r="AB782" i="24"/>
  <c r="BV782" i="24" s="1"/>
  <c r="AB1200" i="24"/>
  <c r="BV1200" i="24" s="1"/>
  <c r="AY2172" i="24"/>
  <c r="BV2172" i="24" s="1"/>
  <c r="AB192" i="24"/>
  <c r="BV192" i="24" s="1"/>
  <c r="AB418" i="24"/>
  <c r="BV418" i="24" s="1"/>
  <c r="AY1422" i="24"/>
  <c r="BV1422" i="24" s="1"/>
  <c r="AB1832" i="24"/>
  <c r="BV1832" i="24" s="1"/>
  <c r="AY189" i="24"/>
  <c r="BV189" i="24" s="1"/>
  <c r="AB1722" i="24"/>
  <c r="BV1722" i="24" s="1"/>
  <c r="AB1111" i="24"/>
  <c r="BV1111" i="24" s="1"/>
  <c r="AB60" i="24"/>
  <c r="BV60" i="24" s="1"/>
  <c r="AB1206" i="24"/>
  <c r="BV1206" i="24" s="1"/>
  <c r="AB2094" i="24"/>
  <c r="BV2094" i="24" s="1"/>
  <c r="AB2335" i="24"/>
  <c r="BV2335" i="24" s="1"/>
  <c r="AB630" i="24"/>
  <c r="BV630" i="24" s="1"/>
  <c r="AB600" i="24"/>
  <c r="BV600" i="24" s="1"/>
  <c r="AY749" i="24"/>
  <c r="BV749" i="24" s="1"/>
  <c r="AB2503" i="24"/>
  <c r="BV2503" i="24" s="1"/>
  <c r="AB1115" i="24"/>
  <c r="BV1115" i="24" s="1"/>
  <c r="AB2111" i="24"/>
  <c r="BV2111" i="24" s="1"/>
  <c r="AB217" i="24"/>
  <c r="BV217" i="24" s="1"/>
  <c r="AB206" i="24"/>
  <c r="BV206" i="24" s="1"/>
  <c r="AB16" i="24"/>
  <c r="BV16" i="24" s="1"/>
  <c r="AB2431" i="24"/>
  <c r="BV2431" i="24" s="1"/>
  <c r="AB1303" i="24"/>
  <c r="BV1303" i="24" s="1"/>
  <c r="AB283" i="24"/>
  <c r="BV283" i="24" s="1"/>
  <c r="AB1989" i="24"/>
  <c r="BV1989" i="24" s="1"/>
  <c r="AB801" i="24"/>
  <c r="BV801" i="24" s="1"/>
  <c r="AB1258" i="24"/>
  <c r="BV1258" i="24" s="1"/>
  <c r="AB1674" i="24"/>
  <c r="BV1674" i="24" s="1"/>
  <c r="AB2484" i="24"/>
  <c r="BV2484" i="24" s="1"/>
  <c r="AY619" i="24"/>
  <c r="BV619" i="24" s="1"/>
  <c r="AB480" i="24"/>
  <c r="BV480" i="24" s="1"/>
  <c r="AB429" i="24"/>
  <c r="BV429" i="24" s="1"/>
  <c r="AB14" i="24"/>
  <c r="BV14" i="24" s="1"/>
  <c r="AY2364" i="24"/>
  <c r="BV2364" i="24" s="1"/>
  <c r="AY605" i="24"/>
  <c r="BV605" i="24" s="1"/>
  <c r="AB2310" i="24"/>
  <c r="BV2310" i="24" s="1"/>
  <c r="AB1386" i="24"/>
  <c r="BV1386" i="24" s="1"/>
  <c r="BV326" i="24"/>
  <c r="BV461" i="24"/>
  <c r="BV275" i="24"/>
  <c r="BV633" i="24"/>
  <c r="BV2200" i="24"/>
  <c r="BV1611" i="24"/>
  <c r="BV1966" i="24"/>
  <c r="BV2387" i="24"/>
  <c r="BV324" i="24"/>
  <c r="BV2509" i="24"/>
  <c r="BV1315" i="24"/>
  <c r="BV1037" i="24"/>
  <c r="BV788" i="24"/>
  <c r="BV1407" i="24"/>
  <c r="BV1051" i="24"/>
  <c r="BV2180" i="24"/>
  <c r="BV1903" i="24"/>
  <c r="BV1564" i="24"/>
  <c r="BV1576" i="24"/>
  <c r="BV2028" i="24"/>
  <c r="BV1568" i="24"/>
  <c r="BV1009" i="24"/>
  <c r="BV268" i="24"/>
  <c r="BV2256" i="24"/>
  <c r="BV413" i="24"/>
  <c r="BV2474" i="24"/>
  <c r="BV2091" i="24"/>
  <c r="BV1786" i="24"/>
  <c r="BV1079" i="24"/>
  <c r="BV1336" i="24"/>
  <c r="BV667" i="24"/>
  <c r="BV627" i="24"/>
  <c r="BV1192" i="24"/>
  <c r="BV685" i="24"/>
  <c r="BV1834" i="24"/>
  <c r="BV983" i="24"/>
  <c r="BV419" i="24"/>
  <c r="BV586" i="24"/>
  <c r="BV1391" i="24"/>
  <c r="BV756" i="24"/>
  <c r="BV2083" i="24"/>
  <c r="BV1628" i="24"/>
  <c r="BV741" i="24"/>
  <c r="BV1437" i="24"/>
  <c r="BV498" i="24"/>
  <c r="BV1633" i="24"/>
  <c r="BV298" i="24"/>
  <c r="C7" i="28" l="1"/>
  <c r="D7" i="28" s="1"/>
  <c r="BV1120" i="24"/>
  <c r="C5" i="28"/>
  <c r="D5" i="28" s="1"/>
  <c r="BV1110" i="24"/>
  <c r="D14" i="28" l="1"/>
  <c r="BV2541" i="24"/>
  <c r="BV8" i="24" s="1"/>
  <c r="BV9" i="24" s="1"/>
  <c r="C14" i="28"/>
</calcChain>
</file>

<file path=xl/sharedStrings.xml><?xml version="1.0" encoding="utf-8"?>
<sst xmlns="http://schemas.openxmlformats.org/spreadsheetml/2006/main" count="14351" uniqueCount="3269">
  <si>
    <r>
      <t>·</t>
    </r>
    <r>
      <rPr>
        <sz val="7"/>
        <color theme="1"/>
        <rFont val="Times New Roman"/>
        <family val="1"/>
      </rPr>
      <t xml:space="preserve">        </t>
    </r>
    <r>
      <rPr>
        <sz val="9"/>
        <color theme="1"/>
        <rFont val="Verdana"/>
        <family val="2"/>
      </rPr>
      <t>Toelichting</t>
    </r>
  </si>
  <si>
    <r>
      <t>·</t>
    </r>
    <r>
      <rPr>
        <sz val="7"/>
        <color theme="1"/>
        <rFont val="Times New Roman"/>
        <family val="1"/>
      </rPr>
      <t xml:space="preserve">        </t>
    </r>
    <r>
      <rPr>
        <sz val="9"/>
        <color theme="1"/>
        <rFont val="Verdana"/>
        <family val="2"/>
      </rPr>
      <t>P1: intra-europees</t>
    </r>
  </si>
  <si>
    <r>
      <t>·</t>
    </r>
    <r>
      <rPr>
        <sz val="7"/>
        <color theme="1"/>
        <rFont val="Times New Roman"/>
        <family val="1"/>
      </rPr>
      <t xml:space="preserve">        </t>
    </r>
    <r>
      <rPr>
        <sz val="9"/>
        <color theme="1"/>
        <rFont val="Verdana"/>
        <family val="2"/>
      </rPr>
      <t>P2: origin</t>
    </r>
  </si>
  <si>
    <r>
      <t>·</t>
    </r>
    <r>
      <rPr>
        <sz val="7"/>
        <color theme="1"/>
        <rFont val="Times New Roman"/>
        <family val="1"/>
      </rPr>
      <t xml:space="preserve">        </t>
    </r>
    <r>
      <rPr>
        <sz val="9"/>
        <color theme="1"/>
        <rFont val="Verdana"/>
        <family val="2"/>
      </rPr>
      <t>P3: bureaumarge zee- en luchtvr</t>
    </r>
  </si>
  <si>
    <r>
      <t>·</t>
    </r>
    <r>
      <rPr>
        <sz val="7"/>
        <color theme="1"/>
        <rFont val="Times New Roman"/>
        <family val="1"/>
      </rPr>
      <t xml:space="preserve">        </t>
    </r>
    <r>
      <rPr>
        <sz val="9"/>
        <color theme="1"/>
        <rFont val="Verdana"/>
        <family val="2"/>
      </rPr>
      <t>P4: destination</t>
    </r>
  </si>
  <si>
    <r>
      <t>·</t>
    </r>
    <r>
      <rPr>
        <sz val="7"/>
        <color theme="1"/>
        <rFont val="Times New Roman"/>
        <family val="1"/>
      </rPr>
      <t xml:space="preserve">        </t>
    </r>
    <r>
      <rPr>
        <sz val="9"/>
        <color theme="1"/>
        <rFont val="Verdana"/>
        <family val="2"/>
      </rPr>
      <t>P5: langdurige opslag</t>
    </r>
  </si>
  <si>
    <r>
      <t>·</t>
    </r>
    <r>
      <rPr>
        <sz val="7"/>
        <color theme="1"/>
        <rFont val="Times New Roman"/>
        <family val="1"/>
      </rPr>
      <t xml:space="preserve">        </t>
    </r>
    <r>
      <rPr>
        <sz val="9"/>
        <color theme="1"/>
        <rFont val="Verdana"/>
        <family val="2"/>
      </rPr>
      <t>P6: verzekering</t>
    </r>
  </si>
  <si>
    <r>
      <t>·</t>
    </r>
    <r>
      <rPr>
        <sz val="7"/>
        <color theme="1"/>
        <rFont val="Times New Roman"/>
        <family val="1"/>
      </rPr>
      <t xml:space="preserve">        </t>
    </r>
    <r>
      <rPr>
        <sz val="9"/>
        <color theme="1"/>
        <rFont val="Verdana"/>
        <family val="2"/>
      </rPr>
      <t>Additionele kosten</t>
    </r>
  </si>
  <si>
    <r>
      <t>·</t>
    </r>
    <r>
      <rPr>
        <sz val="7"/>
        <color theme="1"/>
        <rFont val="Times New Roman"/>
        <family val="1"/>
      </rPr>
      <t xml:space="preserve">        </t>
    </r>
    <r>
      <rPr>
        <sz val="9"/>
        <color theme="1"/>
        <rFont val="Verdana"/>
        <family val="2"/>
      </rPr>
      <t>Calculatie-verhuisprofiel</t>
    </r>
  </si>
  <si>
    <t xml:space="preserve">Inschrijver vult de tabbladen P1 tot en met P6 volledig (alle gele cellen) in waarna, op basis van het verhuisprofiel, het tabblad: Calculatie-verhuisprofiel ‘automatisch’ de Inschrijfsom genereerd. </t>
  </si>
  <si>
    <t xml:space="preserve">Vanwege de grote diversiteit aan mogelijke bestemmingen en variabelen als m3, afstand, motorvoertuig, mobiliteitskeuze (weg, zee of lucht), verzekeringen, langdurige opslag etc. is gekozen voor een uitgebreid verhuisprofiel, die mede is gebaseerd op de afgelopen 4 jaren. </t>
  </si>
  <si>
    <t>De beoordeling van de inschrijfsom geschiedt als volgt:</t>
  </si>
  <si>
    <r>
      <t>-</t>
    </r>
    <r>
      <rPr>
        <sz val="7"/>
        <color theme="1"/>
        <rFont val="Times New Roman"/>
        <family val="1"/>
      </rPr>
      <t xml:space="preserve">         </t>
    </r>
    <r>
      <rPr>
        <sz val="9"/>
        <color theme="1"/>
        <rFont val="Verdana"/>
        <family val="2"/>
      </rPr>
      <t>allereerst wordt beoordeeld of het prijzenblad is ingevuld conform de eisen en de toelichting (tabblad) in het prijzenblad;</t>
    </r>
  </si>
  <si>
    <r>
      <t>-</t>
    </r>
    <r>
      <rPr>
        <sz val="7"/>
        <color theme="1"/>
        <rFont val="Times New Roman"/>
        <family val="1"/>
      </rPr>
      <t xml:space="preserve">         </t>
    </r>
    <r>
      <rPr>
        <sz val="9"/>
        <color theme="1"/>
        <rFont val="Verdana"/>
        <family val="2"/>
      </rPr>
      <t>vervolgens wordt de totale inschrijfsom in het tabblad calculatie-verhuisprofiel vastgesteld en gedeeld door 4 (verhuisprofiel is mede gebaseerd op de afgelopen 4 jaar) om te komen tot een jaarbedrag;</t>
    </r>
  </si>
  <si>
    <r>
      <t>Toelichting Prijzenblad.</t>
    </r>
    <r>
      <rPr>
        <sz val="9"/>
        <color theme="1"/>
        <rFont val="Verdana"/>
        <family val="2"/>
      </rPr>
      <t xml:space="preserve"> Voor het invullen van het prijzenblad gelden de volgende eisen:</t>
    </r>
  </si>
  <si>
    <r>
      <t>-</t>
    </r>
    <r>
      <rPr>
        <sz val="7"/>
        <color theme="1"/>
        <rFont val="Times New Roman"/>
        <family val="1"/>
      </rPr>
      <t xml:space="preserve">         </t>
    </r>
    <r>
      <rPr>
        <sz val="9"/>
        <color theme="1"/>
        <rFont val="Verdana"/>
        <family val="2"/>
      </rPr>
      <t xml:space="preserve">Inschrijver vult per tabblad (P1 t/m P6) </t>
    </r>
    <r>
      <rPr>
        <u/>
        <sz val="9"/>
        <color theme="1"/>
        <rFont val="Verdana"/>
        <family val="2"/>
      </rPr>
      <t>alle gele cellen</t>
    </r>
    <r>
      <rPr>
        <sz val="9"/>
        <color theme="1"/>
        <rFont val="Verdana"/>
        <family val="2"/>
      </rPr>
      <t xml:space="preserve"> in; </t>
    </r>
  </si>
  <si>
    <r>
      <t>-</t>
    </r>
    <r>
      <rPr>
        <sz val="7"/>
        <color theme="1"/>
        <rFont val="Times New Roman"/>
        <family val="1"/>
      </rPr>
      <t xml:space="preserve">         </t>
    </r>
    <r>
      <rPr>
        <sz val="9"/>
        <color theme="1"/>
        <rFont val="Verdana"/>
        <family val="2"/>
      </rPr>
      <t>alle prijzen in euro’s exclusief btw (of soortgelijke belastingen);</t>
    </r>
  </si>
  <si>
    <r>
      <t>-</t>
    </r>
    <r>
      <rPr>
        <sz val="7"/>
        <color theme="1"/>
        <rFont val="Times New Roman"/>
        <family val="1"/>
      </rPr>
      <t xml:space="preserve">         </t>
    </r>
    <r>
      <rPr>
        <sz val="9"/>
        <color theme="1"/>
        <rFont val="Verdana"/>
        <family val="2"/>
      </rPr>
      <t>alle prijzen dienen met twee (2) decimalen nauwkeurig te worden ingevuld. Prijzen met meer dan 2 decimalen dienen als volgt te worden afgerond, wanneer het 3</t>
    </r>
    <r>
      <rPr>
        <vertAlign val="superscript"/>
        <sz val="9"/>
        <color theme="1"/>
        <rFont val="Verdana"/>
        <family val="2"/>
      </rPr>
      <t>e</t>
    </r>
    <r>
      <rPr>
        <sz val="9"/>
        <color theme="1"/>
        <rFont val="Verdana"/>
        <family val="2"/>
      </rPr>
      <t xml:space="preserve"> decimaal een 5 of hoger is naar boven en een 4 of lager naar beneden. Zo wordt het getal €0,554 naar €0,55 afgerond en het getal €0,555 naar €0,56 afgerond;</t>
    </r>
  </si>
  <si>
    <r>
      <t>-</t>
    </r>
    <r>
      <rPr>
        <sz val="7"/>
        <color theme="1"/>
        <rFont val="Times New Roman"/>
        <family val="1"/>
      </rPr>
      <t xml:space="preserve">         </t>
    </r>
    <r>
      <rPr>
        <sz val="9"/>
        <color theme="1"/>
        <rFont val="Verdana"/>
        <family val="2"/>
      </rPr>
      <t>uitzondering is het tabblad ‘Verzekeringen’ daar worden de in te vullen percentages op drie (3) decimalen nauwkeurig ingevuld;</t>
    </r>
  </si>
  <si>
    <r>
      <t>-</t>
    </r>
    <r>
      <rPr>
        <sz val="7"/>
        <color theme="1"/>
        <rFont val="Times New Roman"/>
        <family val="1"/>
      </rPr>
      <t xml:space="preserve">         </t>
    </r>
    <r>
      <rPr>
        <sz val="9"/>
        <color theme="1"/>
        <rFont val="Verdana"/>
        <family val="2"/>
      </rPr>
      <t>niet, niet volledig of niet-correct ingevulde Prijzenbladen worden ongeldig verklaard;</t>
    </r>
  </si>
  <si>
    <r>
      <t>-</t>
    </r>
    <r>
      <rPr>
        <sz val="7"/>
        <color theme="1"/>
        <rFont val="Times New Roman"/>
        <family val="1"/>
      </rPr>
      <t xml:space="preserve">         </t>
    </r>
    <r>
      <rPr>
        <sz val="9"/>
        <color theme="1"/>
        <rFont val="Verdana"/>
        <family val="2"/>
      </rPr>
      <t>de prijzen zijn zonder enig voorbehoud gebaseerd op de laatste versie van de aanbestedingsstukken inclusief eventuele nota van inlichtingen;</t>
    </r>
  </si>
  <si>
    <r>
      <t>-</t>
    </r>
    <r>
      <rPr>
        <sz val="7"/>
        <color theme="1"/>
        <rFont val="Times New Roman"/>
        <family val="1"/>
      </rPr>
      <t xml:space="preserve">         </t>
    </r>
    <r>
      <rPr>
        <sz val="9"/>
        <color theme="1"/>
        <rFont val="Verdana"/>
        <family val="2"/>
      </rPr>
      <t xml:space="preserve">prijzen zijn </t>
    </r>
    <r>
      <rPr>
        <u/>
        <sz val="9"/>
        <color theme="1"/>
        <rFont val="Verdana"/>
        <family val="2"/>
      </rPr>
      <t>‘all-in’ prijzen</t>
    </r>
    <r>
      <rPr>
        <sz val="9"/>
        <color theme="1"/>
        <rFont val="Verdana"/>
        <family val="2"/>
      </rPr>
      <t xml:space="preserve"> wat inhoudt dat alle met de dienstverlening gemoeide activiteiten/kosten zijn verwerkt in de prijzen; </t>
    </r>
  </si>
  <si>
    <r>
      <t>-</t>
    </r>
    <r>
      <rPr>
        <sz val="7"/>
        <color theme="1"/>
        <rFont val="Times New Roman"/>
        <family val="1"/>
      </rPr>
      <t xml:space="preserve">         </t>
    </r>
    <r>
      <rPr>
        <sz val="9"/>
        <color theme="1"/>
        <rFont val="Verdana"/>
        <family val="2"/>
      </rPr>
      <t xml:space="preserve">in elk tabblad is aangegeven welke activiteiten/kosten er </t>
    </r>
    <r>
      <rPr>
        <u/>
        <sz val="9"/>
        <color theme="1"/>
        <rFont val="Verdana"/>
        <family val="2"/>
      </rPr>
      <t>minimaal</t>
    </r>
    <r>
      <rPr>
        <sz val="9"/>
        <color theme="1"/>
        <rFont val="Verdana"/>
        <family val="2"/>
      </rPr>
      <t>, maar niet beperkt tot, in de prijs verdisconteerd moeten zijn;</t>
    </r>
  </si>
  <si>
    <r>
      <t>-</t>
    </r>
    <r>
      <rPr>
        <sz val="7"/>
        <color theme="1"/>
        <rFont val="Times New Roman"/>
        <family val="1"/>
      </rPr>
      <t xml:space="preserve">         </t>
    </r>
    <r>
      <rPr>
        <sz val="9"/>
        <color theme="1"/>
        <rFont val="Verdana"/>
        <family val="2"/>
      </rPr>
      <t>in het tabblad additionele kosten zijn kosten vermeld die apart gefactureerd mogen worden;</t>
    </r>
  </si>
  <si>
    <r>
      <t>-</t>
    </r>
    <r>
      <rPr>
        <sz val="7"/>
        <color theme="1"/>
        <rFont val="Times New Roman"/>
        <family val="1"/>
      </rPr>
      <t xml:space="preserve">         </t>
    </r>
    <r>
      <rPr>
        <sz val="9"/>
        <color theme="1"/>
        <rFont val="Verdana"/>
        <family val="2"/>
      </rPr>
      <t>het is niet toegestaan nul euro en/of negatieve prijzen in te vullen;</t>
    </r>
  </si>
  <si>
    <r>
      <t>-</t>
    </r>
    <r>
      <rPr>
        <sz val="7"/>
        <color theme="1"/>
        <rFont val="Times New Roman"/>
        <family val="1"/>
      </rPr>
      <t xml:space="preserve">         </t>
    </r>
    <r>
      <rPr>
        <sz val="9"/>
        <color theme="1"/>
        <rFont val="Verdana"/>
        <family val="2"/>
      </rPr>
      <t>het is niet toegestaan strategisch (manipulatief) in te schrijven, waaronder in deze context wordt verstaan dat de Inschrijver naar objectieve bedrijfseconomische maatstaven een Inschrijving doet die het gekozen prijzenblad frustreert en daarmee niet de economisch meest voordelige inschrijving kan worden vastgesteld. De Inschrijver die deze bepaling overtreedt, wordt uitgesloten van verdere deelname aan deze aanbestedingsprocedure;</t>
    </r>
  </si>
  <si>
    <r>
      <t>-</t>
    </r>
    <r>
      <rPr>
        <sz val="7"/>
        <color theme="1"/>
        <rFont val="Times New Roman"/>
        <family val="1"/>
      </rPr>
      <t xml:space="preserve">         </t>
    </r>
    <r>
      <rPr>
        <sz val="9"/>
        <color theme="1"/>
        <rFont val="Verdana"/>
        <family val="2"/>
      </rPr>
      <t>het inschrijven met negatieve prijzen/opslag of prijzen van € 0,- is in ieder geval niet toegestaan;</t>
    </r>
  </si>
  <si>
    <r>
      <t>-</t>
    </r>
    <r>
      <rPr>
        <sz val="7"/>
        <color theme="1"/>
        <rFont val="Times New Roman"/>
        <family val="1"/>
      </rPr>
      <t xml:space="preserve">         </t>
    </r>
    <r>
      <rPr>
        <sz val="9"/>
        <color theme="1"/>
        <rFont val="Verdana"/>
        <family val="2"/>
      </rPr>
      <t>het is niet toegestaan “met prijzen te schuiven”, zodanig dat voor het ene prijsonderdeel onrealistisch hoge prijzen worden geboden en voor het andere prijsonderdeel onrealistisch lage prijzen;</t>
    </r>
  </si>
  <si>
    <r>
      <t>-</t>
    </r>
    <r>
      <rPr>
        <sz val="7"/>
        <color theme="1"/>
        <rFont val="Times New Roman"/>
        <family val="1"/>
      </rPr>
      <t xml:space="preserve">         </t>
    </r>
    <r>
      <rPr>
        <sz val="9"/>
        <color theme="1"/>
        <rFont val="Verdana"/>
        <family val="2"/>
      </rPr>
      <t xml:space="preserve">er dient een </t>
    </r>
    <r>
      <rPr>
        <u/>
        <sz val="9"/>
        <color theme="1"/>
        <rFont val="Verdana"/>
        <family val="2"/>
      </rPr>
      <t>logische samenhang</t>
    </r>
    <r>
      <rPr>
        <sz val="9"/>
        <color theme="1"/>
        <rFont val="Verdana"/>
        <family val="2"/>
      </rPr>
      <t xml:space="preserve"> te zijn </t>
    </r>
    <r>
      <rPr>
        <u/>
        <sz val="9"/>
        <color theme="1"/>
        <rFont val="Verdana"/>
        <family val="2"/>
      </rPr>
      <t>tussen de opgegeven prijzen</t>
    </r>
    <r>
      <rPr>
        <sz val="9"/>
        <color theme="1"/>
        <rFont val="Verdana"/>
        <family val="2"/>
      </rPr>
      <t>; dit betekent dat de opgegeven prijs voor een eenvoudigere dienst nooit hoger mag zijn dan voor een complexere dienst;</t>
    </r>
  </si>
  <si>
    <r>
      <t>-</t>
    </r>
    <r>
      <rPr>
        <sz val="7"/>
        <color theme="1"/>
        <rFont val="Times New Roman"/>
        <family val="1"/>
      </rPr>
      <t xml:space="preserve">         </t>
    </r>
    <r>
      <rPr>
        <sz val="9"/>
        <color theme="1"/>
        <rFont val="Verdana"/>
        <family val="2"/>
      </rPr>
      <t>kosten die niet in de Inschrijving genoemd worden en niet verdisconteerd zijn in de prijsstelling, maar toch noodzakelijk blijken te zijn voor een goed functioneren van de dienstverlening conform de in het Beschrijvend document gestelde eisen, zijn voor rekening van Opdrachtnemer.</t>
    </r>
  </si>
  <si>
    <t>Aan dit verhuisprofiel kunnen geen rechten worden ontleend bij een eventuele Opdracht</t>
  </si>
  <si>
    <t>Tabblad 1: Invulblad prijzen Intra-Europees</t>
  </si>
  <si>
    <t>Let op! Alleen 'gele' cellen invullen:</t>
  </si>
  <si>
    <t xml:space="preserve">Verklaring kolommen: </t>
  </si>
  <si>
    <t>A.</t>
  </si>
  <si>
    <t>B t/m F.</t>
  </si>
  <si>
    <t>het door Inschrijver in de betreffende bandbreedte te berekenen prijs per M³ in euros excl. btw op 2 decimalen.</t>
  </si>
  <si>
    <t>H.</t>
  </si>
  <si>
    <t>I.</t>
  </si>
  <si>
    <t>maximale transit (rij)tijd in aantal dagen.</t>
  </si>
  <si>
    <t>Intra-Europees</t>
  </si>
  <si>
    <t xml:space="preserve"> A</t>
  </si>
  <si>
    <t>B</t>
  </si>
  <si>
    <t>C</t>
  </si>
  <si>
    <t>D</t>
  </si>
  <si>
    <t>E</t>
  </si>
  <si>
    <t>F</t>
  </si>
  <si>
    <t>H</t>
  </si>
  <si>
    <t>I</t>
  </si>
  <si>
    <t>Afstand in KM</t>
  </si>
  <si>
    <r>
      <t xml:space="preserve">tot 15 M3* </t>
    </r>
    <r>
      <rPr>
        <sz val="8"/>
        <color indexed="8"/>
        <rFont val="Verdana"/>
        <family val="2"/>
      </rPr>
      <t>(prijs per M3)</t>
    </r>
  </si>
  <si>
    <r>
      <t xml:space="preserve">15,1-25 M³ </t>
    </r>
    <r>
      <rPr>
        <sz val="8"/>
        <color indexed="8"/>
        <rFont val="Verdana"/>
        <family val="2"/>
      </rPr>
      <t>(prijs per M3)</t>
    </r>
  </si>
  <si>
    <r>
      <t xml:space="preserve">25,1-35 M³ </t>
    </r>
    <r>
      <rPr>
        <sz val="8"/>
        <color indexed="8"/>
        <rFont val="Verdana"/>
        <family val="2"/>
      </rPr>
      <t>(prijs per M3)</t>
    </r>
  </si>
  <si>
    <r>
      <t xml:space="preserve">35,1-45 M³ </t>
    </r>
    <r>
      <rPr>
        <sz val="8"/>
        <color indexed="8"/>
        <rFont val="Verdana"/>
        <family val="2"/>
      </rPr>
      <t xml:space="preserve">(prijs per M3) </t>
    </r>
  </si>
  <si>
    <r>
      <t>45,1-60 M³</t>
    </r>
    <r>
      <rPr>
        <sz val="9"/>
        <color indexed="8"/>
        <rFont val="Verdana"/>
        <family val="2"/>
      </rPr>
      <t xml:space="preserve"> </t>
    </r>
    <r>
      <rPr>
        <sz val="8"/>
        <color indexed="8"/>
        <rFont val="Verdana"/>
        <family val="2"/>
      </rPr>
      <t>(prijs per M3)</t>
    </r>
  </si>
  <si>
    <r>
      <t xml:space="preserve">Motorvoertuig       
</t>
    </r>
    <r>
      <rPr>
        <b/>
        <sz val="8"/>
        <color indexed="8"/>
        <rFont val="Verdana"/>
        <family val="2"/>
      </rPr>
      <t>(in meeste gevallen alleen bij &gt; 2.000km)</t>
    </r>
  </si>
  <si>
    <r>
      <t xml:space="preserve">max. transit (rij)tijd   
</t>
    </r>
    <r>
      <rPr>
        <b/>
        <sz val="8"/>
        <color indexed="8"/>
        <rFont val="Verdana"/>
        <family val="2"/>
      </rPr>
      <t>(aantal dagen)</t>
    </r>
  </si>
  <si>
    <t>tot 100</t>
  </si>
  <si>
    <t>101 - 250</t>
  </si>
  <si>
    <t>251 - 500</t>
  </si>
  <si>
    <t>501 - 750</t>
  </si>
  <si>
    <t>751 - 1.000</t>
  </si>
  <si>
    <t>1.001 - 1.500</t>
  </si>
  <si>
    <t>1.501 - 2.000</t>
  </si>
  <si>
    <t>2.001 - 2.500</t>
  </si>
  <si>
    <t>2.501 - 3.000</t>
  </si>
  <si>
    <t>3.001 - 3.500</t>
  </si>
  <si>
    <t>&gt; 3.500 km</t>
  </si>
  <si>
    <t>-</t>
  </si>
  <si>
    <r>
      <t xml:space="preserve">Alle prijzen in </t>
    </r>
    <r>
      <rPr>
        <b/>
        <sz val="8"/>
        <color indexed="8"/>
        <rFont val="Verdana"/>
        <family val="2"/>
      </rPr>
      <t>Euros</t>
    </r>
    <r>
      <rPr>
        <sz val="8"/>
        <color indexed="8"/>
        <rFont val="Verdana"/>
        <family val="2"/>
      </rPr>
      <t xml:space="preserve"> exclusief BTW of soortgelijke belastingen, op 2 decimalen</t>
    </r>
  </si>
  <si>
    <t>* minimum volume is 5M3</t>
  </si>
  <si>
    <t xml:space="preserve">* prijzen zijn exclusief verzekering voor transport. </t>
  </si>
  <si>
    <t>* Professionele all-in operationele en administratieve begeleiding (totale dienstverlening) van het volledige (door-to-door) traject;</t>
  </si>
  <si>
    <t>* Verzorgen van inklaring op basis van volledige export- en import douaneformaliteiten en zonder betaling invoerrechten;</t>
  </si>
  <si>
    <t>* Eén opname aan huis;</t>
  </si>
  <si>
    <t>* Optimale voorbereiding op de verhuizing en voorlichting aan de te verhuizen medewerker;</t>
  </si>
  <si>
    <t>* Tijdig ter beschikking stellen van alle benodigde emballagematerialen;</t>
  </si>
  <si>
    <t>* Gegarandeerde doorlooptijden (transit) van de verhuizingen;</t>
  </si>
  <si>
    <t>* laden op één laadadres én lossen op één losadres;</t>
  </si>
  <si>
    <t>* Uitpakken van losse voorwerpen;</t>
  </si>
  <si>
    <t>* versimpelde douanecontroles (waaronder containerscans);</t>
  </si>
  <si>
    <t>* Adequaat verpakken van losse voorwerpen in dozen;</t>
  </si>
  <si>
    <t>* Op de dag van aflevering op milieubewuste wijze (eenmalig) verwijderen van verpakkingsmaterialen, vrijgekomen tijdens de aflevering;</t>
  </si>
  <si>
    <t>* Opstellen/actualiseren van inventarislijsten in de voorgeschreven taal;</t>
  </si>
  <si>
    <t>* Transport documenten (CMR, TIR Carnet etc.);</t>
  </si>
  <si>
    <t>* Tolgelden;</t>
  </si>
  <si>
    <t>* Administratie kosten (bureau-/forwarders of vergelijkbare kosten);</t>
  </si>
  <si>
    <t>* Piano handling;</t>
  </si>
  <si>
    <t>* Gebruik binnenlift;</t>
  </si>
  <si>
    <t>* Extra transport;</t>
  </si>
  <si>
    <t>* Bad / difficult access;</t>
  </si>
  <si>
    <t>* Heavy items;</t>
  </si>
  <si>
    <t>* Special packing;</t>
  </si>
  <si>
    <t>* Kratten (breekbare items);</t>
  </si>
  <si>
    <t>* Gebruik buitenlift (bijv. Geda of Giraff);</t>
  </si>
  <si>
    <t>* Long carry;</t>
  </si>
  <si>
    <t>* Parkeervergunningen;</t>
  </si>
  <si>
    <t>* Shuttle service;</t>
  </si>
  <si>
    <t>* Stair carry;</t>
  </si>
  <si>
    <t>* Waterbed handling;</t>
  </si>
  <si>
    <t>NB: een limitatieve opsomming van separaat door te belasten kosten is opgenomen op tabblad "Additionele kosten"</t>
  </si>
  <si>
    <t>Tabblad 2: Invulblad tarieven Origin</t>
  </si>
  <si>
    <t>Let op! Alleen gele cellen invullen.</t>
  </si>
  <si>
    <t xml:space="preserve">Land, waarde werkzaamheden (origin) worden uitgevoerd; dus land van vertrek van de te verhuizen medewerker. </t>
  </si>
  <si>
    <t>B.</t>
  </si>
  <si>
    <t>C.</t>
  </si>
  <si>
    <t xml:space="preserve">De haven/terminal waar de boedel door gegadigde aan de vervoerder wordt overgedragen voor over zee transport. </t>
  </si>
  <si>
    <t>D.</t>
  </si>
  <si>
    <t>E t/m J.</t>
  </si>
  <si>
    <t xml:space="preserve">Prijs per M³ XX - XXM³: Het door de gegadigde in de betreffende bandbreedte te berekenen prijs per M³.  Het totaal te verzenden volume wordt afgerond op hele kubieke meters (m3). </t>
  </si>
  <si>
    <t>Het totale volume wordt vermenigvuldigd met de opgegeven prijs in de betreffende kolom. Bijvoorbeeld, een zending van 19m3 wordt gerekend als: 19 * de prijs in kolom G. Voor de duidelijkheid wordt het tarief niet als volgt berekend: (5 * kolom E) + (10 * kolom F) +  (4 * kolom G)</t>
  </si>
  <si>
    <t>K.</t>
  </si>
  <si>
    <t xml:space="preserve">Prijs Motorvoertuig in container: De prijs voor de bijlading van een Motorvoertuig (auto of motor) in een met Inboedel beladen container. </t>
  </si>
  <si>
    <t>L.</t>
  </si>
  <si>
    <t xml:space="preserve">Prijs Motorvoertuig separaat in 20 ft container: Lump sum handling (inclusief trucking) kosten voor het separaat laden van een auto in een container. </t>
  </si>
  <si>
    <t xml:space="preserve">* Alle prijzen in euro's exclusief btw of soortgelijke belastingen. </t>
  </si>
  <si>
    <t xml:space="preserve">De aanbestedende dienst heeft een vaste wisselkoers vastgesteld op basis van de de European Central Bank (ECB). Deze wisselkoers wordt uitsluitend gebruikt voor het prijzenblad </t>
  </si>
  <si>
    <t>Origin</t>
  </si>
  <si>
    <t>A</t>
  </si>
  <si>
    <t>G</t>
  </si>
  <si>
    <t>J</t>
  </si>
  <si>
    <t>K</t>
  </si>
  <si>
    <t>L</t>
  </si>
  <si>
    <t>Land Origin</t>
  </si>
  <si>
    <t>Plaats Origin</t>
  </si>
  <si>
    <t>Haven / Terminal</t>
  </si>
  <si>
    <t xml:space="preserve">Traject tarief 
</t>
  </si>
  <si>
    <r>
      <t xml:space="preserve"> 1 tot en met 5 M³ 
</t>
    </r>
    <r>
      <rPr>
        <sz val="9"/>
        <color indexed="8"/>
        <rFont val="Verdana"/>
        <family val="2"/>
      </rPr>
      <t>(prijs per M3)</t>
    </r>
  </si>
  <si>
    <r>
      <t xml:space="preserve">6 - 15 M³ </t>
    </r>
    <r>
      <rPr>
        <sz val="11"/>
        <rFont val="Calibri"/>
        <family val="2"/>
        <scheme val="minor"/>
      </rPr>
      <t>(prijs per M3)</t>
    </r>
  </si>
  <si>
    <r>
      <t xml:space="preserve">16 - 25 M³ </t>
    </r>
    <r>
      <rPr>
        <sz val="11"/>
        <rFont val="Calibri"/>
        <family val="2"/>
        <scheme val="minor"/>
      </rPr>
      <t>(prijs per M3)</t>
    </r>
  </si>
  <si>
    <r>
      <t xml:space="preserve">26 - 35 M³ </t>
    </r>
    <r>
      <rPr>
        <sz val="11"/>
        <rFont val="Calibri"/>
        <family val="2"/>
        <scheme val="minor"/>
      </rPr>
      <t>(prijs per M3)</t>
    </r>
  </si>
  <si>
    <r>
      <t xml:space="preserve">36 - 45 M³ </t>
    </r>
    <r>
      <rPr>
        <sz val="11"/>
        <rFont val="Calibri"/>
        <family val="2"/>
        <scheme val="minor"/>
      </rPr>
      <t>(prijs per M3)</t>
    </r>
  </si>
  <si>
    <r>
      <t xml:space="preserve">46 - 60 M³ </t>
    </r>
    <r>
      <rPr>
        <sz val="11"/>
        <rFont val="Calibri"/>
        <family val="2"/>
        <scheme val="minor"/>
      </rPr>
      <t>(prijs per M3)</t>
    </r>
  </si>
  <si>
    <t>Prijs Motorvoertuig 
(in container)</t>
  </si>
  <si>
    <t>Prijs Motorvoertuig (separaat 
in 20 of 40 ft container)</t>
  </si>
  <si>
    <t>Currency</t>
  </si>
  <si>
    <t>Albania</t>
  </si>
  <si>
    <t>Tirana</t>
  </si>
  <si>
    <t>Durres</t>
  </si>
  <si>
    <t>EUR</t>
  </si>
  <si>
    <t>Armenia</t>
  </si>
  <si>
    <t>Jerevan</t>
  </si>
  <si>
    <t>Poti</t>
  </si>
  <si>
    <t>Australia</t>
  </si>
  <si>
    <t>Canberra</t>
  </si>
  <si>
    <t>Sydney</t>
  </si>
  <si>
    <t>Austria</t>
  </si>
  <si>
    <t>Wenen</t>
  </si>
  <si>
    <t>Hamburg</t>
  </si>
  <si>
    <t>Belgium</t>
  </si>
  <si>
    <t>Antwerpen</t>
  </si>
  <si>
    <t>Brussel</t>
  </si>
  <si>
    <t xml:space="preserve">Antwerpen </t>
  </si>
  <si>
    <t>France</t>
  </si>
  <si>
    <t>Straatsburg</t>
  </si>
  <si>
    <t>Bosnia and Herzegovina</t>
  </si>
  <si>
    <t>Sarajevo</t>
  </si>
  <si>
    <t xml:space="preserve">Rijeka </t>
  </si>
  <si>
    <t>Bulgaria</t>
  </si>
  <si>
    <t>Sofia</t>
  </si>
  <si>
    <t xml:space="preserve">Varna </t>
  </si>
  <si>
    <t>Canada</t>
  </si>
  <si>
    <t>Ottawa</t>
  </si>
  <si>
    <t>Montreal</t>
  </si>
  <si>
    <t>Toronto</t>
  </si>
  <si>
    <t>Vancouver</t>
  </si>
  <si>
    <t>Croatia</t>
  </si>
  <si>
    <t>Zagreb</t>
  </si>
  <si>
    <t>Rijeka</t>
  </si>
  <si>
    <t>Cyprus</t>
  </si>
  <si>
    <t>Nicosia</t>
  </si>
  <si>
    <t xml:space="preserve">Limassol </t>
  </si>
  <si>
    <t>Czech Republic</t>
  </si>
  <si>
    <t>Praag</t>
  </si>
  <si>
    <t xml:space="preserve">Hamburg </t>
  </si>
  <si>
    <t>Denmark</t>
  </si>
  <si>
    <t>Kopenhagen</t>
  </si>
  <si>
    <t>Estonia</t>
  </si>
  <si>
    <t>Talinn</t>
  </si>
  <si>
    <t>Finland</t>
  </si>
  <si>
    <t>Helsinki</t>
  </si>
  <si>
    <t>Parijs</t>
  </si>
  <si>
    <t>Le Havre</t>
  </si>
  <si>
    <t>Germany</t>
  </si>
  <si>
    <t>Berlijn</t>
  </si>
  <si>
    <t>Düsseldorf</t>
  </si>
  <si>
    <t xml:space="preserve">Rotterdam </t>
  </si>
  <si>
    <t>München</t>
  </si>
  <si>
    <t>Greece</t>
  </si>
  <si>
    <t>Athene</t>
  </si>
  <si>
    <t xml:space="preserve">Piraeus </t>
  </si>
  <si>
    <t>Hungary</t>
  </si>
  <si>
    <t>Boedapest</t>
  </si>
  <si>
    <t>Ireland</t>
  </si>
  <si>
    <t>Dublin</t>
  </si>
  <si>
    <t>Italy</t>
  </si>
  <si>
    <t>Milaan</t>
  </si>
  <si>
    <t xml:space="preserve">Genoa </t>
  </si>
  <si>
    <t>Rome</t>
  </si>
  <si>
    <t>Vaticaanstad</t>
  </si>
  <si>
    <t>Japan</t>
  </si>
  <si>
    <t>Osaka</t>
  </si>
  <si>
    <t>Osaka / Kobe</t>
  </si>
  <si>
    <t>Tokio</t>
  </si>
  <si>
    <t xml:space="preserve">Yokohama </t>
  </si>
  <si>
    <t>Kosovo</t>
  </si>
  <si>
    <t>Pristina</t>
  </si>
  <si>
    <t>Latvia</t>
  </si>
  <si>
    <t>Riga</t>
  </si>
  <si>
    <t xml:space="preserve">Riga </t>
  </si>
  <si>
    <t>Lithuania</t>
  </si>
  <si>
    <t>Vilnius</t>
  </si>
  <si>
    <t>Luxembourg</t>
  </si>
  <si>
    <t>Macedonia</t>
  </si>
  <si>
    <t>Skopje</t>
  </si>
  <si>
    <t>Pireaus</t>
  </si>
  <si>
    <t>Malta</t>
  </si>
  <si>
    <t>Valletta</t>
  </si>
  <si>
    <t xml:space="preserve">Marsaxlokk </t>
  </si>
  <si>
    <t>Nederland</t>
  </si>
  <si>
    <t>New Zealand</t>
  </si>
  <si>
    <t>Wellington</t>
  </si>
  <si>
    <t>Norway</t>
  </si>
  <si>
    <t>Oslo</t>
  </si>
  <si>
    <t xml:space="preserve">Oslo </t>
  </si>
  <si>
    <t>Poland</t>
  </si>
  <si>
    <t>Warschau</t>
  </si>
  <si>
    <t xml:space="preserve">Gdansk </t>
  </si>
  <si>
    <t>Portugal, Azores and Madeira</t>
  </si>
  <si>
    <t>Lissabon</t>
  </si>
  <si>
    <t>Romania</t>
  </si>
  <si>
    <t>Boekarest</t>
  </si>
  <si>
    <t xml:space="preserve">Constanzia </t>
  </si>
  <si>
    <t>Russian Federation</t>
  </si>
  <si>
    <t>Moskou</t>
  </si>
  <si>
    <t>Sint Petersburg</t>
  </si>
  <si>
    <t>Servië</t>
  </si>
  <si>
    <t>Belgrado</t>
  </si>
  <si>
    <t>Singapore</t>
  </si>
  <si>
    <t>Slovakia</t>
  </si>
  <si>
    <t>Bratislava</t>
  </si>
  <si>
    <t>Slovenia</t>
  </si>
  <si>
    <t>Ljubljana</t>
  </si>
  <si>
    <t>Trieste</t>
  </si>
  <si>
    <t>Spain</t>
  </si>
  <si>
    <t>Madrid</t>
  </si>
  <si>
    <t xml:space="preserve">Valencia </t>
  </si>
  <si>
    <t>Marbella</t>
  </si>
  <si>
    <t>Sweden</t>
  </si>
  <si>
    <t>Stockholm</t>
  </si>
  <si>
    <t>Switzerland</t>
  </si>
  <si>
    <t>Bern</t>
  </si>
  <si>
    <t xml:space="preserve">Basel </t>
  </si>
  <si>
    <t>Geneve</t>
  </si>
  <si>
    <t>Ukraine</t>
  </si>
  <si>
    <t>Kiev</t>
  </si>
  <si>
    <t>Odessa</t>
  </si>
  <si>
    <t>United Kingdom</t>
  </si>
  <si>
    <t>London</t>
  </si>
  <si>
    <t>Londen Gateway</t>
  </si>
  <si>
    <t>Afghanistan</t>
  </si>
  <si>
    <t>Kabul</t>
  </si>
  <si>
    <t xml:space="preserve">Kabul </t>
  </si>
  <si>
    <t>USD</t>
  </si>
  <si>
    <t>Algeria</t>
  </si>
  <si>
    <t>Algiers</t>
  </si>
  <si>
    <t>Angola</t>
  </si>
  <si>
    <t>Luanda</t>
  </si>
  <si>
    <t>Argentina</t>
  </si>
  <si>
    <t>Buenos Aires</t>
  </si>
  <si>
    <t>Aruba</t>
  </si>
  <si>
    <t>Oranjestad (Aruba)</t>
  </si>
  <si>
    <t>Azerbaidjan</t>
  </si>
  <si>
    <t>Bakoe</t>
  </si>
  <si>
    <t>Bangladesh</t>
  </si>
  <si>
    <t>Dhaka</t>
  </si>
  <si>
    <t>Belarus</t>
  </si>
  <si>
    <t>Minsk</t>
  </si>
  <si>
    <t>Benin</t>
  </si>
  <si>
    <t>Cotonou</t>
  </si>
  <si>
    <t xml:space="preserve">Bonaire </t>
  </si>
  <si>
    <t>Kralendijk</t>
  </si>
  <si>
    <t>Brazil</t>
  </si>
  <si>
    <t>Brasilia</t>
  </si>
  <si>
    <t>Santos</t>
  </si>
  <si>
    <t>Rio de Janeiro</t>
  </si>
  <si>
    <t>Sao Paulo</t>
  </si>
  <si>
    <t xml:space="preserve">Santos </t>
  </si>
  <si>
    <t>Burkina Faso</t>
  </si>
  <si>
    <t>Ouagadougou</t>
  </si>
  <si>
    <t xml:space="preserve">Abidjan </t>
  </si>
  <si>
    <t>Burundi</t>
  </si>
  <si>
    <t>Bujumbura</t>
  </si>
  <si>
    <t xml:space="preserve">Dar Es Salaam </t>
  </si>
  <si>
    <t>Chile</t>
  </si>
  <si>
    <t>Santiago de Chile</t>
  </si>
  <si>
    <t>San Antonio</t>
  </si>
  <si>
    <t>China</t>
  </si>
  <si>
    <t>Beijing</t>
  </si>
  <si>
    <t>Xingang</t>
  </si>
  <si>
    <t>Chongqing</t>
  </si>
  <si>
    <t>Sjanghai</t>
  </si>
  <si>
    <t>Guangzhou</t>
  </si>
  <si>
    <t>Shanghai</t>
  </si>
  <si>
    <t>Hong Kong</t>
  </si>
  <si>
    <t>Colombia</t>
  </si>
  <si>
    <t>Bogota</t>
  </si>
  <si>
    <t>Cartagena</t>
  </si>
  <si>
    <t>Congo</t>
  </si>
  <si>
    <t>Goma</t>
  </si>
  <si>
    <t>Kinshasa</t>
  </si>
  <si>
    <t xml:space="preserve">Matadi Port </t>
  </si>
  <si>
    <t>Costa Rica</t>
  </si>
  <si>
    <t>San Jose</t>
  </si>
  <si>
    <t>Cote D'Ivoire</t>
  </si>
  <si>
    <t>Abidjan</t>
  </si>
  <si>
    <t>Cuba</t>
  </si>
  <si>
    <t>Havanna</t>
  </si>
  <si>
    <t>Maribel</t>
  </si>
  <si>
    <t>Curacao</t>
  </si>
  <si>
    <t>Willemstad</t>
  </si>
  <si>
    <t>Dominican Republic</t>
  </si>
  <si>
    <t>Santo Domingo</t>
  </si>
  <si>
    <t xml:space="preserve">Caucedo </t>
  </si>
  <si>
    <t>Egypt</t>
  </si>
  <si>
    <t>Cairo</t>
  </si>
  <si>
    <t xml:space="preserve">Alexandrie </t>
  </si>
  <si>
    <t>Ethiopia</t>
  </si>
  <si>
    <t>Addis Abeba</t>
  </si>
  <si>
    <t>Djibouti</t>
  </si>
  <si>
    <t>Georgia</t>
  </si>
  <si>
    <t>Tbilisi</t>
  </si>
  <si>
    <t>Ghana</t>
  </si>
  <si>
    <t>Accra</t>
  </si>
  <si>
    <t xml:space="preserve">Tema </t>
  </si>
  <si>
    <t>India</t>
  </si>
  <si>
    <t>Bangalore</t>
  </si>
  <si>
    <t>Chennai</t>
  </si>
  <si>
    <t>Mumbai</t>
  </si>
  <si>
    <t>New Delhi</t>
  </si>
  <si>
    <t xml:space="preserve">Nhava Sheeva </t>
  </si>
  <si>
    <t>Indonesia</t>
  </si>
  <si>
    <t>Jakarta</t>
  </si>
  <si>
    <t>Iran</t>
  </si>
  <si>
    <t>Teheran</t>
  </si>
  <si>
    <t xml:space="preserve">Bandar Abbas </t>
  </si>
  <si>
    <t>Iraq</t>
  </si>
  <si>
    <t>Bagdad</t>
  </si>
  <si>
    <t>Umm Qasr</t>
  </si>
  <si>
    <t>Erbil</t>
  </si>
  <si>
    <t>Basra</t>
  </si>
  <si>
    <t>Israel</t>
  </si>
  <si>
    <t>Ramallah</t>
  </si>
  <si>
    <t xml:space="preserve">Ashdod </t>
  </si>
  <si>
    <t>Tel Aviv</t>
  </si>
  <si>
    <t>Jordan</t>
  </si>
  <si>
    <t>Amman</t>
  </si>
  <si>
    <t>Aqaba</t>
  </si>
  <si>
    <t>Kazakhstan</t>
  </si>
  <si>
    <t>Nur-Sultan</t>
  </si>
  <si>
    <t>Kenya</t>
  </si>
  <si>
    <t>Nairobi</t>
  </si>
  <si>
    <t xml:space="preserve">Mombassa </t>
  </si>
  <si>
    <t>Kuwait</t>
  </si>
  <si>
    <t>Lebanon</t>
  </si>
  <si>
    <t>Beiroet</t>
  </si>
  <si>
    <t>Tripoli</t>
  </si>
  <si>
    <t>Malaysia</t>
  </si>
  <si>
    <t>Kuala Lumpur</t>
  </si>
  <si>
    <t xml:space="preserve">Port Kelang </t>
  </si>
  <si>
    <t>Mali</t>
  </si>
  <si>
    <t>Bamako</t>
  </si>
  <si>
    <t>Dakar</t>
  </si>
  <si>
    <t>Mexico</t>
  </si>
  <si>
    <t>Mexico stad</t>
  </si>
  <si>
    <t>Vera Cruz</t>
  </si>
  <si>
    <t>Moldova</t>
  </si>
  <si>
    <t>Chisinau</t>
  </si>
  <si>
    <t>Constanza</t>
  </si>
  <si>
    <t>Morocco</t>
  </si>
  <si>
    <t>Rabat</t>
  </si>
  <si>
    <t xml:space="preserve">Casablanca </t>
  </si>
  <si>
    <t>Mozambique</t>
  </si>
  <si>
    <t>Maputo</t>
  </si>
  <si>
    <t>Myanmar</t>
  </si>
  <si>
    <t>Yangon</t>
  </si>
  <si>
    <t>Niger</t>
  </si>
  <si>
    <t>Niamey</t>
  </si>
  <si>
    <t>Lome</t>
  </si>
  <si>
    <t>Nigeria</t>
  </si>
  <si>
    <t>Abuja</t>
  </si>
  <si>
    <t xml:space="preserve">Onne </t>
  </si>
  <si>
    <t>Lagos</t>
  </si>
  <si>
    <t xml:space="preserve">Lagos  </t>
  </si>
  <si>
    <t>Oman</t>
  </si>
  <si>
    <t>Muscat</t>
  </si>
  <si>
    <t>Pakistan</t>
  </si>
  <si>
    <t>Islamabad</t>
  </si>
  <si>
    <t>Panama</t>
  </si>
  <si>
    <t>Panama-stad</t>
  </si>
  <si>
    <t>Peru</t>
  </si>
  <si>
    <t>Lima</t>
  </si>
  <si>
    <t xml:space="preserve">Callao </t>
  </si>
  <si>
    <t>Philippines</t>
  </si>
  <si>
    <t>Manila</t>
  </si>
  <si>
    <t>Qatar</t>
  </si>
  <si>
    <t>Doha</t>
  </si>
  <si>
    <t xml:space="preserve">Doha </t>
  </si>
  <si>
    <t>Rwanda</t>
  </si>
  <si>
    <t>Kigali</t>
  </si>
  <si>
    <t>Saudi Arabia</t>
  </si>
  <si>
    <t>Riyadh</t>
  </si>
  <si>
    <t>Senegal</t>
  </si>
  <si>
    <t>Sint Eustatius</t>
  </si>
  <si>
    <t>Oranjestad (st. Eustatius)</t>
  </si>
  <si>
    <t xml:space="preserve">Sint Maarten </t>
  </si>
  <si>
    <t>Philipsburg</t>
  </si>
  <si>
    <t>Philipsburg (St. Maarten)</t>
  </si>
  <si>
    <t>South Africa</t>
  </si>
  <si>
    <t>Kaapstad</t>
  </si>
  <si>
    <t>Pretoria</t>
  </si>
  <si>
    <t xml:space="preserve">Johannesburg </t>
  </si>
  <si>
    <t>South-Korea</t>
  </si>
  <si>
    <t>Seoul</t>
  </si>
  <si>
    <t xml:space="preserve">Busan </t>
  </si>
  <si>
    <t>Sri Lanka</t>
  </si>
  <si>
    <t>Colombo</t>
  </si>
  <si>
    <t>Sudan</t>
  </si>
  <si>
    <t>Juba</t>
  </si>
  <si>
    <t>Mombassa</t>
  </si>
  <si>
    <t>Khartoum</t>
  </si>
  <si>
    <t>Port Sudan</t>
  </si>
  <si>
    <t>Suriname</t>
  </si>
  <si>
    <t>Paramaribo</t>
  </si>
  <si>
    <t>Taiwan</t>
  </si>
  <si>
    <t>Taipei</t>
  </si>
  <si>
    <t xml:space="preserve">Keelung </t>
  </si>
  <si>
    <t>Tanzania</t>
  </si>
  <si>
    <t>Dar es Salaam</t>
  </si>
  <si>
    <t>Thailand</t>
  </si>
  <si>
    <t>Bangkok</t>
  </si>
  <si>
    <t>Trinidad &amp; Tobago</t>
  </si>
  <si>
    <t>Port of Spain</t>
  </si>
  <si>
    <t>Tsjaad</t>
  </si>
  <si>
    <t>Djamena</t>
  </si>
  <si>
    <t xml:space="preserve">Douala </t>
  </si>
  <si>
    <t>Tunisia</t>
  </si>
  <si>
    <t>Tunis</t>
  </si>
  <si>
    <t xml:space="preserve">Rades </t>
  </si>
  <si>
    <t>Turkey</t>
  </si>
  <si>
    <t>Ankara</t>
  </si>
  <si>
    <t xml:space="preserve">Istanbul </t>
  </si>
  <si>
    <t>Istanbul</t>
  </si>
  <si>
    <t>U.S.A.</t>
  </si>
  <si>
    <t>Atlanta</t>
  </si>
  <si>
    <t xml:space="preserve">Charleston </t>
  </si>
  <si>
    <t>Boston</t>
  </si>
  <si>
    <t>Chicago</t>
  </si>
  <si>
    <t>Miami</t>
  </si>
  <si>
    <t xml:space="preserve">Miami </t>
  </si>
  <si>
    <t>New York</t>
  </si>
  <si>
    <t>San Francisco</t>
  </si>
  <si>
    <t>Washington D.C.</t>
  </si>
  <si>
    <t xml:space="preserve">Baltimore </t>
  </si>
  <si>
    <t>Uganda</t>
  </si>
  <si>
    <t>Kampala</t>
  </si>
  <si>
    <t>United Arab Emirates</t>
  </si>
  <si>
    <t>Abu Dhabi</t>
  </si>
  <si>
    <t>Dubai</t>
  </si>
  <si>
    <t>Jebel Ali</t>
  </si>
  <si>
    <t>Venezuela</t>
  </si>
  <si>
    <t>Caracas</t>
  </si>
  <si>
    <t>La Guaira</t>
  </si>
  <si>
    <t>Vietnam</t>
  </si>
  <si>
    <t>Hanoi</t>
  </si>
  <si>
    <t>Hai Phong</t>
  </si>
  <si>
    <t>Ho Chi Minh</t>
  </si>
  <si>
    <t>Zimbabwe</t>
  </si>
  <si>
    <t>Harare</t>
  </si>
  <si>
    <t xml:space="preserve">Durban </t>
  </si>
  <si>
    <t>* Professionele all-in operationele en administratieve begeleiding van het volledige (origin) traject;</t>
  </si>
  <si>
    <t>* Overland transport vanaf laadadres tot meest logische/efficiënte (lucht)haven of terminal van vertrek.</t>
  </si>
  <si>
    <t>* Optimale voorbereiding op de verhuizing en voorlichting aan de te verhuizen ambtenaren</t>
  </si>
  <si>
    <t>* Verzorgen van volledige export douane routines &amp; formaliteiten;</t>
  </si>
  <si>
    <t>* Opmaken van 'condition report';</t>
  </si>
  <si>
    <t>* Zeewaardig inpakken, verpakken, demonteren, inladen en merken van de goederen; in principe gebaseerd op vervoer in 20FT en 40FT (zee)containers;</t>
  </si>
  <si>
    <t>* Reserveren van zee, weg- en in beperkte mate, luchtvracht capaciteit teneinde de goederen te doen vervoeren;</t>
  </si>
  <si>
    <t xml:space="preserve">* Luchtvracht handling idem: gebaseerd op IATA verpakking; </t>
  </si>
  <si>
    <t>* Controle indien zending over de loods gaat (bingo sheet etc.)</t>
  </si>
  <si>
    <t>* Het adequaat verzekeren van de te verhuizen goederen volgens afspraken;</t>
  </si>
  <si>
    <t>* Laden op één laadadres;</t>
  </si>
  <si>
    <t>* versimpelde douanecontroles (waaronder containerscans)</t>
  </si>
  <si>
    <t>* Gebruik buitenlift (bijv. Geda of Giraff)</t>
  </si>
  <si>
    <t>* Shuttle service</t>
  </si>
  <si>
    <t>* Solas</t>
  </si>
  <si>
    <t>* Long carry</t>
  </si>
  <si>
    <t>* Stair carry</t>
  </si>
  <si>
    <t>* Piano handling</t>
  </si>
  <si>
    <t>* Parkeervergunningen</t>
  </si>
  <si>
    <t>* Waterbed handling</t>
  </si>
  <si>
    <t>* gebruik binnenlift</t>
  </si>
  <si>
    <t>* Gasmeting container</t>
  </si>
  <si>
    <t>* Extra transport</t>
  </si>
  <si>
    <t>* Trucking</t>
  </si>
  <si>
    <t xml:space="preserve">* Scankosten (douane) </t>
  </si>
  <si>
    <t>Tabblad 3: Invulblad prijzen 'bureaumarge zee- en luchtvracht'</t>
  </si>
  <si>
    <t>Vervoer over zee (en door de lucht) wordt op offerte basis gedaan. Hiervoor dienen per Verhuisopdracht drie (3) offertes te worden opgevraagd bij gerenommeerde (scheeps)agenten (cargadoor).</t>
  </si>
  <si>
    <t>Deze offertes worden één-op-één (zonder op- of toeslag) doorbelast aan Opdrachtgever.</t>
  </si>
  <si>
    <t>Onderstaand kunt u dit bedrag per zee- en luchtvracht aangeven.</t>
  </si>
  <si>
    <t>(Bureau)marge zee- en luchtvracht:</t>
  </si>
  <si>
    <r>
      <t xml:space="preserve">Alle prijzen in </t>
    </r>
    <r>
      <rPr>
        <b/>
        <sz val="9"/>
        <color indexed="8"/>
        <rFont val="Verdana"/>
        <family val="2"/>
      </rPr>
      <t>Euros</t>
    </r>
    <r>
      <rPr>
        <sz val="9"/>
        <color indexed="8"/>
        <rFont val="Verdana"/>
        <family val="2"/>
      </rPr>
      <t xml:space="preserve"> exclusief BTW of soortgelijke belastingen, op 2 decimalen</t>
    </r>
  </si>
  <si>
    <t xml:space="preserve">* Terminal Handling Charges (THC) voor Origin en Destination; </t>
  </si>
  <si>
    <t xml:space="preserve">* Transport documenten (Bill of Lading / Airwaybill); </t>
  </si>
  <si>
    <t xml:space="preserve">* International Ship &amp; Port Facility Security (ISPS);  </t>
  </si>
  <si>
    <t xml:space="preserve">* Port charges;  </t>
  </si>
  <si>
    <t xml:space="preserve">* Airport charges; </t>
  </si>
  <si>
    <t xml:space="preserve">* Carrier Haulage charges; </t>
  </si>
  <si>
    <t xml:space="preserve">* Feeder charges; </t>
  </si>
  <si>
    <t>* Cargo dues;</t>
  </si>
  <si>
    <t>* Bunker adjustment factor (BAF);</t>
  </si>
  <si>
    <t xml:space="preserve">* Currency adjustment factor (CAF); </t>
  </si>
  <si>
    <t xml:space="preserve">* Entry Summary Declaration (ENS) Charge; </t>
  </si>
  <si>
    <t>* Safety Of Life At Sea (SOLAS) charge;</t>
  </si>
  <si>
    <t xml:space="preserve">* Kosten inleveren container; </t>
  </si>
  <si>
    <t xml:space="preserve">* The Automated Manifest System (AMS); </t>
  </si>
  <si>
    <t xml:space="preserve">* Chassis fee (Fee charged by ocean carriers at certain U.S. ports for the use of their chassis);    </t>
  </si>
  <si>
    <t>* Hazardous – IMO/ADR toeslag:</t>
  </si>
  <si>
    <t xml:space="preserve">* Booking fees. </t>
  </si>
  <si>
    <t>Tabblad 4: Invulblad tarieven Destination</t>
  </si>
  <si>
    <t xml:space="preserve">Land, waarde werkzaamheden (destination) worden uitgevoerd; dus land van aankomst van de te verhuizen medewerker. </t>
  </si>
  <si>
    <t xml:space="preserve">De haven/terminal waar de boedel door gegadigde aan de vervoerder wordt overgedragen na over zee transport. </t>
  </si>
  <si>
    <t xml:space="preserve">Prijs Motorvoertuig in container: De prijs voor de lossen van een Motorvoertuig (auto of motor) in een met Inboedel beladen container. </t>
  </si>
  <si>
    <t xml:space="preserve">De aanbestedende dienst heeft een vaste wisselkoers vastgesteld op basis van de de European Central Bank (ECB). Deze wisselkoers wordt uitsluiten gebruikt voor het prijzenblad </t>
  </si>
  <si>
    <t>Destination</t>
  </si>
  <si>
    <t>Land Destination</t>
  </si>
  <si>
    <t>Plaats Destination</t>
  </si>
  <si>
    <t>Prijs Motorvoertuig (separaat 
in 20 ft container)</t>
  </si>
  <si>
    <t>Trieste, Ita</t>
  </si>
  <si>
    <t>Bonaire</t>
  </si>
  <si>
    <t>Manilla</t>
  </si>
  <si>
    <t>* Verzorgen van inklaring op basis van volledige import douaneformaliteiten en zonder betaling invoerrechten;</t>
  </si>
  <si>
    <t>* Uitpakken van lossen voorwerpen;</t>
  </si>
  <si>
    <t>* Lossen op één loslocatie;</t>
  </si>
  <si>
    <t>* Retour container naar de haven/terminal van aankomst;</t>
  </si>
  <si>
    <t xml:space="preserve">* Op de dag van aflevering op milieubewuste wijze (eenmalig) verwijderen van verpakkingsmaterialen, vrijgekomen tijdens de aflevering; </t>
  </si>
  <si>
    <t>* Controle indien zending over de loods gaat (bingo sheet etc.);</t>
  </si>
  <si>
    <t>Tabblad 5: Invulblad prijzen 'langdurige opslag'</t>
  </si>
  <si>
    <t>Onderwerp</t>
  </si>
  <si>
    <t>all-in prijs</t>
  </si>
  <si>
    <t>Inslag: in opslag nemen</t>
  </si>
  <si>
    <t>per inslag, per m3</t>
  </si>
  <si>
    <t>-&gt; er wordt per inslag minimaal 5m3 afgerekend</t>
  </si>
  <si>
    <r>
      <t xml:space="preserve">Opslag: opslag </t>
    </r>
    <r>
      <rPr>
        <u/>
        <sz val="9"/>
        <rFont val="Verdana"/>
        <family val="2"/>
      </rPr>
      <t>per maand</t>
    </r>
  </si>
  <si>
    <t>per maand, per m3</t>
  </si>
  <si>
    <t>Uitslag: levering vanuit opslag</t>
  </si>
  <si>
    <t>per uitslag, per m3</t>
  </si>
  <si>
    <t>-&gt; er wordt per uitslag minimaal 5m3 afgerekend</t>
  </si>
  <si>
    <r>
      <t>Alle prijzen in euros</t>
    </r>
    <r>
      <rPr>
        <sz val="8"/>
        <color indexed="8"/>
        <rFont val="Verdana"/>
        <family val="2"/>
      </rPr>
      <t xml:space="preserve"> exclusief BTW, op 2 decimalen</t>
    </r>
  </si>
  <si>
    <t>* exclusief verzekering van de complete boedel tijdens de opslagperiode</t>
  </si>
  <si>
    <t>Tabblad 6: Invulblad prijzen 'verzekeringen'</t>
  </si>
  <si>
    <t>Verklaring rijen</t>
  </si>
  <si>
    <t>(boedel)verhuizing over zee: betreft een (wereld flat rate) percentage over de waarde van de over zee (ocean freight) verhuisde boedel</t>
  </si>
  <si>
    <t>(boedel)verhuizing door de lucht: betreft een (wereld flat rate) percentage over de waarde van de door de lucht (air freight) verhuisde boedel</t>
  </si>
  <si>
    <t>(boedel)verhuizing over de weg: betreft een (wereld flat rate) percentage over de waarde van de over de weg verhuisde boedel</t>
  </si>
  <si>
    <t>langdurige (boedel)opslag van in Nederland opgeslagen boedel</t>
  </si>
  <si>
    <t>DEKKING:</t>
  </si>
  <si>
    <t>PERCENTAGE:</t>
  </si>
  <si>
    <t>(boedel)verhuizing over zee</t>
  </si>
  <si>
    <t>(boedel)verhuizing door de lucht</t>
  </si>
  <si>
    <t>(boedel)verhuizing over de weg</t>
  </si>
  <si>
    <r>
      <t>Opslag premie</t>
    </r>
    <r>
      <rPr>
        <u/>
        <sz val="11"/>
        <color indexed="8"/>
        <rFont val="Calibri"/>
        <family val="2"/>
      </rPr>
      <t xml:space="preserve"> per maand</t>
    </r>
    <r>
      <rPr>
        <sz val="11"/>
        <color indexed="8"/>
        <rFont val="Calibri"/>
        <family val="2"/>
      </rPr>
      <t xml:space="preserve"> voor opslag in Nederland </t>
    </r>
  </si>
  <si>
    <t>Alle prijzen worden berekend in euros exclusief BTW, op 3 decimalen</t>
  </si>
  <si>
    <t>* Dekking van Transport &amp; Opslag risico van het verhuisgoed volgens voorwaarden (b.v. ACRU):</t>
  </si>
  <si>
    <t>* ‘All risks’ dekking; gebaseerd op inboedelwaarde of € 2.500,- per vervoerde/opgeslagen M³;</t>
  </si>
  <si>
    <t>*  Geen eigen risico;</t>
  </si>
  <si>
    <t>* Vergoeding tegen vervangswaarde van de goederen;</t>
  </si>
  <si>
    <t>*  Inclusief ‘war risk’ clausule bij vervoer overzee of door de lucht;</t>
  </si>
  <si>
    <t>*  Inclusief ‘strike risk’ clausule bij vervoer over de weg;</t>
  </si>
  <si>
    <t>*  Inclusief ‘mould &amp; mildew’ clausule;</t>
  </si>
  <si>
    <t>*  Inclusief ‘sets &amp; pairs’ clausule;</t>
  </si>
  <si>
    <t>*  Inclusief SIT dekking;</t>
  </si>
  <si>
    <t xml:space="preserve">*  BZ betaalt voor goederen die als normale gangbare verhuisboedel wordt gezien. De grens voor de verzekerde waarde die door de verzekeraar per item wordt vergoed is Euro 7.500,--. Voor individuele items die meer waard zijn dan Euro 7.500,-- zal de opdrachtnemer met gebruikmaking van het vastgestelde tarief voor de waarde die uitgaat boven de 7.500,--, apart kosten in rekening brengen bij de opdrachtgever. </t>
  </si>
  <si>
    <t>Tabblad 7: Additionele kosten</t>
  </si>
  <si>
    <t>Onderstaand een overzicht van additionele kosten die separaat doorbelast mogen worden:</t>
  </si>
  <si>
    <t>* Kratten voor motoren (met cilinderinhoud van meer dan 50 cc)</t>
  </si>
  <si>
    <t>* Gebruik kraan bij het ophaal- en/of afleveradres</t>
  </si>
  <si>
    <t>* Visitatiekosten (alleen de extra door de douane in rekening gebrachte kosten)</t>
  </si>
  <si>
    <t>* Demurrage kosten</t>
  </si>
  <si>
    <t>* Veergelden (voor bestemmingen van/naar Scandinavië en het Verenigd Koninkrijk)</t>
  </si>
  <si>
    <t>* Kosten i.v.m. verzwaarde douane controle (reguliere douane controles zitten in de all-in prijzen in Origin en Destination)</t>
  </si>
  <si>
    <t>* (Nieuwe) door de/een overheid opgelegde bijzondere heffingen.</t>
  </si>
  <si>
    <t xml:space="preserve">Inschrijver </t>
  </si>
  <si>
    <t>Offerte-prijs</t>
  </si>
  <si>
    <t>1. Intra-Europees</t>
  </si>
  <si>
    <t>2. Origin</t>
  </si>
  <si>
    <t>3. Bureaumarge zee- en luchtvracht</t>
  </si>
  <si>
    <t>4. Destination</t>
  </si>
  <si>
    <t>5. Verzekering</t>
  </si>
  <si>
    <t>over zee</t>
  </si>
  <si>
    <t>door de lucht</t>
  </si>
  <si>
    <t>over de weg</t>
  </si>
  <si>
    <t>opslag</t>
  </si>
  <si>
    <t>6. Langdurige opslag</t>
  </si>
  <si>
    <t>Totaal</t>
  </si>
  <si>
    <t>Offerte-prijs
verhuisprodiel</t>
  </si>
  <si>
    <t>Totaal Inschrijving</t>
  </si>
  <si>
    <t>Per jaar</t>
  </si>
  <si>
    <t>Regel-ID</t>
  </si>
  <si>
    <t>Plaats van herkomst
(Origin)</t>
  </si>
  <si>
    <t xml:space="preserve">Land van herkomst 
(Origin) </t>
  </si>
  <si>
    <t xml:space="preserve">Plaats van bestemming 
(Destination) </t>
  </si>
  <si>
    <t>Land van bestemming 
(Destination)</t>
  </si>
  <si>
    <t xml:space="preserve">Totaal verhuisboedel in M³
</t>
  </si>
  <si>
    <t xml:space="preserve">Totaal Motorvoertuig
</t>
  </si>
  <si>
    <t xml:space="preserve">Traject 
Origin </t>
  </si>
  <si>
    <t>Traject
Destination</t>
  </si>
  <si>
    <t>Aantal  verhuisboedel in M³
Intra-Europees</t>
  </si>
  <si>
    <t>Aantal gereden kilomters
Intra-Europees</t>
  </si>
  <si>
    <t>Kilometerstaffel
Intra-Europees</t>
  </si>
  <si>
    <t xml:space="preserve">Intra-Europees
</t>
  </si>
  <si>
    <t>EUROPEES
Tot 15 M³</t>
  </si>
  <si>
    <t>Offerteprijs
 Tot 15 M³</t>
  </si>
  <si>
    <t>EUROPEES
15,1-25 M³</t>
  </si>
  <si>
    <t>Offerteprijs
15,1-25 M³</t>
  </si>
  <si>
    <t>EUROPEES
25,1-35 M³</t>
  </si>
  <si>
    <t>Offerteprijs
25,1-35 M³</t>
  </si>
  <si>
    <t>EUROPEES 
35,1-45 M³</t>
  </si>
  <si>
    <t>Offerteprijs
35,1-45 M³</t>
  </si>
  <si>
    <t>EUROPEES
45,1-60 M³</t>
  </si>
  <si>
    <t>Offerteprijs
45,1-60 M³</t>
  </si>
  <si>
    <t>EUROPEES
(Motor)voertuig</t>
  </si>
  <si>
    <t>Offerteprijs
(Motor)voertuig</t>
  </si>
  <si>
    <t xml:space="preserve">Verhuisboedel in M³ 
Origin in EUR </t>
  </si>
  <si>
    <t>Currency
Origin</t>
  </si>
  <si>
    <t>Verhuisboedel in M³ 
Origin in zonder referentiekoers</t>
  </si>
  <si>
    <t>Offerteprijs
 traject Origin</t>
  </si>
  <si>
    <t>Origin
Tot 5 M³</t>
  </si>
  <si>
    <t>Offerteprijs
tot 5 M³
Origin</t>
  </si>
  <si>
    <t>Origin
 6-15 M³</t>
  </si>
  <si>
    <t>Offerteprijs
 6-15 M³
Origin</t>
  </si>
  <si>
    <t>Origin
16-25 M³</t>
  </si>
  <si>
    <t>Offerteprijs
16-25 M³
Origin</t>
  </si>
  <si>
    <t>Origin
26-35 M³</t>
  </si>
  <si>
    <t>Offerteprijs
26-35 M³
Origin</t>
  </si>
  <si>
    <t>Origin
36-45 M³</t>
  </si>
  <si>
    <t>Offerteprijs
36-45 M³
Origin</t>
  </si>
  <si>
    <t>Origin
46-60 M³</t>
  </si>
  <si>
    <t>Offerteprijs
46-60 M³
Origin</t>
  </si>
  <si>
    <t>Origin 
(Motor)voertuig</t>
  </si>
  <si>
    <t>Offerteprijs
Motorvoertuig in container Origin</t>
  </si>
  <si>
    <t>Offerteprijs
Motorvoertuig separaat 
in 20 ft container Origin</t>
  </si>
  <si>
    <t xml:space="preserve">Totaal verhuisboedel in M³
Origin en Destination </t>
  </si>
  <si>
    <t xml:space="preserve">Zeevracht </t>
  </si>
  <si>
    <t>Luchtvracht</t>
  </si>
  <si>
    <t>Bureaumarge
Zee- en luchtvracht</t>
  </si>
  <si>
    <t>Verhuisboedel in M³  
Destination In EUR</t>
  </si>
  <si>
    <t>Currency
Destination</t>
  </si>
  <si>
    <t>Verhuisboedel in M³  
Destination zonder referentiekoers</t>
  </si>
  <si>
    <t>Offerteprijs
 traject Destination</t>
  </si>
  <si>
    <t>Destination
Tot 5 M³</t>
  </si>
  <si>
    <t>Offerteprijs
tot 5 M³
Destination</t>
  </si>
  <si>
    <t>Destination
 6-15 M³</t>
  </si>
  <si>
    <t>Offerteprijs
 6-15 M³
Destination</t>
  </si>
  <si>
    <t>Destination
16-25 M³</t>
  </si>
  <si>
    <t>Offerteprijs
16-25 M³
Destination</t>
  </si>
  <si>
    <t>Destination
26-35 M³</t>
  </si>
  <si>
    <t>Offerteprijs
26-35 M³
Destination</t>
  </si>
  <si>
    <t>Destination
36-45 M³</t>
  </si>
  <si>
    <t>Offerteprijs
36-45 M³
Destination</t>
  </si>
  <si>
    <t>Destination
46-60 M³</t>
  </si>
  <si>
    <t>Offerteprijs
46-60 M³
Destination</t>
  </si>
  <si>
    <t>Destination 
(Motor)voertuig</t>
  </si>
  <si>
    <t>Offerteprijs
Motorvoertuig in container
Destination</t>
  </si>
  <si>
    <t>Offerteprijs
Motorvoertuig separaat 
in 20 ft container
Destination</t>
  </si>
  <si>
    <t xml:space="preserve">Verzekering 
</t>
  </si>
  <si>
    <t>Verzekering
over zee</t>
  </si>
  <si>
    <t>Verzekering
door de lucht</t>
  </si>
  <si>
    <t>Verzekering
over de weg</t>
  </si>
  <si>
    <t>Prijs per verhuisopdracht</t>
  </si>
  <si>
    <t>M-2468</t>
  </si>
  <si>
    <t>M-1027</t>
  </si>
  <si>
    <t>M-1765</t>
  </si>
  <si>
    <t>M-1899</t>
  </si>
  <si>
    <t>M-1519</t>
  </si>
  <si>
    <t>M-1687</t>
  </si>
  <si>
    <t>M-1704</t>
  </si>
  <si>
    <t>M-1858</t>
  </si>
  <si>
    <t>M-789</t>
  </si>
  <si>
    <t>M-85</t>
  </si>
  <si>
    <t>M-205</t>
  </si>
  <si>
    <t>M-1450</t>
  </si>
  <si>
    <t>M-2355</t>
  </si>
  <si>
    <t>M-1607</t>
  </si>
  <si>
    <t>M-1946</t>
  </si>
  <si>
    <t>M-2109</t>
  </si>
  <si>
    <t>M-239</t>
  </si>
  <si>
    <t>M-2285</t>
  </si>
  <si>
    <t>M-3</t>
  </si>
  <si>
    <t>M-1825</t>
  </si>
  <si>
    <t>M-1907</t>
  </si>
  <si>
    <t>M-2148</t>
  </si>
  <si>
    <t>M-219</t>
  </si>
  <si>
    <t>M-2241</t>
  </si>
  <si>
    <t>M-227</t>
  </si>
  <si>
    <t>M-312</t>
  </si>
  <si>
    <t>M-396</t>
  </si>
  <si>
    <t>M-397</t>
  </si>
  <si>
    <t>M-574</t>
  </si>
  <si>
    <t>M-806</t>
  </si>
  <si>
    <t>M-808</t>
  </si>
  <si>
    <t>M-986</t>
  </si>
  <si>
    <t>M-990</t>
  </si>
  <si>
    <t>M-72</t>
  </si>
  <si>
    <t>M-346</t>
  </si>
  <si>
    <t>M-917</t>
  </si>
  <si>
    <t>M-837</t>
  </si>
  <si>
    <t>M-215</t>
  </si>
  <si>
    <t>M-885</t>
  </si>
  <si>
    <t>M-1544</t>
  </si>
  <si>
    <t>M-2079</t>
  </si>
  <si>
    <t>X-32</t>
  </si>
  <si>
    <t>M-1006</t>
  </si>
  <si>
    <t>M-1474</t>
  </si>
  <si>
    <t>M-331</t>
  </si>
  <si>
    <t>M-370</t>
  </si>
  <si>
    <t>X-14</t>
  </si>
  <si>
    <t>M-1595</t>
  </si>
  <si>
    <t>M-1527</t>
  </si>
  <si>
    <t>M-2349</t>
  </si>
  <si>
    <t>M-248</t>
  </si>
  <si>
    <t>M-359</t>
  </si>
  <si>
    <t>M-711</t>
  </si>
  <si>
    <t>M-148</t>
  </si>
  <si>
    <t>M-1540</t>
  </si>
  <si>
    <t>M-22</t>
  </si>
  <si>
    <t>X-29</t>
  </si>
  <si>
    <t>M-1382</t>
  </si>
  <si>
    <t>M-1090</t>
  </si>
  <si>
    <t>M-77</t>
  </si>
  <si>
    <t>M-1163</t>
  </si>
  <si>
    <t>M-1427</t>
  </si>
  <si>
    <t>M-1472</t>
  </si>
  <si>
    <t>M-1690</t>
  </si>
  <si>
    <t>M-298</t>
  </si>
  <si>
    <t>M-487</t>
  </si>
  <si>
    <t>M-6</t>
  </si>
  <si>
    <t>M-907</t>
  </si>
  <si>
    <t>M-58</t>
  </si>
  <si>
    <t>M-138</t>
  </si>
  <si>
    <t>M-1004</t>
  </si>
  <si>
    <t>M-1038</t>
  </si>
  <si>
    <t>M-1045</t>
  </si>
  <si>
    <t>M-1160</t>
  </si>
  <si>
    <t>M-1174</t>
  </si>
  <si>
    <t>M-1229</t>
  </si>
  <si>
    <t>M-1271</t>
  </si>
  <si>
    <t>M-1288</t>
  </si>
  <si>
    <t>M-1349</t>
  </si>
  <si>
    <t>M-1412</t>
  </si>
  <si>
    <t>M-1432</t>
  </si>
  <si>
    <t>M-144</t>
  </si>
  <si>
    <t>M-1458</t>
  </si>
  <si>
    <t>M-1558</t>
  </si>
  <si>
    <t>M-1564</t>
  </si>
  <si>
    <t>M-1566</t>
  </si>
  <si>
    <t>M-1571</t>
  </si>
  <si>
    <t>M-1603</t>
  </si>
  <si>
    <t>M-1736</t>
  </si>
  <si>
    <t>M-1750</t>
  </si>
  <si>
    <t>M-1803</t>
  </si>
  <si>
    <t>M-1805</t>
  </si>
  <si>
    <t>M-1818</t>
  </si>
  <si>
    <t>M-1823</t>
  </si>
  <si>
    <t>M-1838</t>
  </si>
  <si>
    <t>M-1904</t>
  </si>
  <si>
    <t>M-1941</t>
  </si>
  <si>
    <t>M-1951</t>
  </si>
  <si>
    <t>M-1953</t>
  </si>
  <si>
    <t>M-1975</t>
  </si>
  <si>
    <t>M-1977</t>
  </si>
  <si>
    <t>M-2029</t>
  </si>
  <si>
    <t>M-2035</t>
  </si>
  <si>
    <t>M-208</t>
  </si>
  <si>
    <t>M-2131</t>
  </si>
  <si>
    <t>M-2139</t>
  </si>
  <si>
    <t>M-2166</t>
  </si>
  <si>
    <t>M-2271</t>
  </si>
  <si>
    <t>M-2276</t>
  </si>
  <si>
    <t>M-2311</t>
  </si>
  <si>
    <t>M-232</t>
  </si>
  <si>
    <t>M-2327</t>
  </si>
  <si>
    <t>M-2363</t>
  </si>
  <si>
    <t>M-2395</t>
  </si>
  <si>
    <t>M-240</t>
  </si>
  <si>
    <t>M-250</t>
  </si>
  <si>
    <t>M-269</t>
  </si>
  <si>
    <t>M-280</t>
  </si>
  <si>
    <t>M-336</t>
  </si>
  <si>
    <t>M-369</t>
  </si>
  <si>
    <t>M-374</t>
  </si>
  <si>
    <t>M-383</t>
  </si>
  <si>
    <t>M-399</t>
  </si>
  <si>
    <t>M-442</t>
  </si>
  <si>
    <t>M-444</t>
  </si>
  <si>
    <t>M-553</t>
  </si>
  <si>
    <t>M-577</t>
  </si>
  <si>
    <t>M-580</t>
  </si>
  <si>
    <t>M-701</t>
  </si>
  <si>
    <t>M-784</t>
  </si>
  <si>
    <t>M-798</t>
  </si>
  <si>
    <t>M-811</t>
  </si>
  <si>
    <t>M-842</t>
  </si>
  <si>
    <t>M-87</t>
  </si>
  <si>
    <t>M-873</t>
  </si>
  <si>
    <t>M-921</t>
  </si>
  <si>
    <t>M-930</t>
  </si>
  <si>
    <t>M-933</t>
  </si>
  <si>
    <t>M-944</t>
  </si>
  <si>
    <t>M-975</t>
  </si>
  <si>
    <t>M-987</t>
  </si>
  <si>
    <t>M-992</t>
  </si>
  <si>
    <t>M-995</t>
  </si>
  <si>
    <t>M-996</t>
  </si>
  <si>
    <t>M-1402</t>
  </si>
  <si>
    <t>M-292</t>
  </si>
  <si>
    <t>M-1088</t>
  </si>
  <si>
    <t>M-1380</t>
  </si>
  <si>
    <t>M-622</t>
  </si>
  <si>
    <t>M-1485</t>
  </si>
  <si>
    <t>M-816</t>
  </si>
  <si>
    <t>M-855</t>
  </si>
  <si>
    <t>M-255</t>
  </si>
  <si>
    <t>M-126</t>
  </si>
  <si>
    <t>M-1098</t>
  </si>
  <si>
    <t>M-2084</t>
  </si>
  <si>
    <t>M-528</t>
  </si>
  <si>
    <t>M-1104</t>
  </si>
  <si>
    <t>M-1031</t>
  </si>
  <si>
    <t>M-354</t>
  </si>
  <si>
    <t>X-17</t>
  </si>
  <si>
    <t>M-1081</t>
  </si>
  <si>
    <t>M-1913</t>
  </si>
  <si>
    <t>M-807</t>
  </si>
  <si>
    <t>M-1386</t>
  </si>
  <si>
    <t>M-1760</t>
  </si>
  <si>
    <t>M-939</t>
  </si>
  <si>
    <t>M-1214</t>
  </si>
  <si>
    <t>M-1326</t>
  </si>
  <si>
    <t>M-914</t>
  </si>
  <si>
    <t>M-37</t>
  </si>
  <si>
    <t>M-836</t>
  </si>
  <si>
    <t>M-1495</t>
  </si>
  <si>
    <t>M-1563</t>
  </si>
  <si>
    <t>M-1775</t>
  </si>
  <si>
    <t>M-1998</t>
  </si>
  <si>
    <t>M-2086</t>
  </si>
  <si>
    <t>M-211</t>
  </si>
  <si>
    <t>M-368</t>
  </si>
  <si>
    <t>M-386</t>
  </si>
  <si>
    <t>M-421</t>
  </si>
  <si>
    <t>M-441</t>
  </si>
  <si>
    <t>M-723</t>
  </si>
  <si>
    <t>M-938</t>
  </si>
  <si>
    <t>M-961</t>
  </si>
  <si>
    <t>M-980</t>
  </si>
  <si>
    <t>M-1741</t>
  </si>
  <si>
    <t>X-12</t>
  </si>
  <si>
    <t>M-2127</t>
  </si>
  <si>
    <t>X-2</t>
  </si>
  <si>
    <t>M-2222</t>
  </si>
  <si>
    <t>M-516</t>
  </si>
  <si>
    <t>M-750</t>
  </si>
  <si>
    <t>M-1146</t>
  </si>
  <si>
    <t>M-1310</t>
  </si>
  <si>
    <t>M-1585</t>
  </si>
  <si>
    <t>M-1837</t>
  </si>
  <si>
    <t>M-326</t>
  </si>
  <si>
    <t>M-688</t>
  </si>
  <si>
    <t>M-774</t>
  </si>
  <si>
    <t>M-352</t>
  </si>
  <si>
    <t>M-1467</t>
  </si>
  <si>
    <t>M-1583</t>
  </si>
  <si>
    <t>M-1497</t>
  </si>
  <si>
    <t>M-1183</t>
  </si>
  <si>
    <t>M-1600</t>
  </si>
  <si>
    <t>X-10</t>
  </si>
  <si>
    <t>M-1549</t>
  </si>
  <si>
    <t>M-1283</t>
  </si>
  <si>
    <t>M-2072</t>
  </si>
  <si>
    <t>paramaribo</t>
  </si>
  <si>
    <t>M-795</t>
  </si>
  <si>
    <t>M-1345</t>
  </si>
  <si>
    <t>M-1139</t>
  </si>
  <si>
    <t>M-1568</t>
  </si>
  <si>
    <t>X-30</t>
  </si>
  <si>
    <t>M-2036</t>
  </si>
  <si>
    <t>M-777</t>
  </si>
  <si>
    <t>M-213</t>
  </si>
  <si>
    <t>M-181</t>
  </si>
  <si>
    <t>M-124</t>
  </si>
  <si>
    <t>M-1278</t>
  </si>
  <si>
    <t>M-1726</t>
  </si>
  <si>
    <t>M-1764</t>
  </si>
  <si>
    <t>M-179</t>
  </si>
  <si>
    <t>M-1820</t>
  </si>
  <si>
    <t>M-1931</t>
  </si>
  <si>
    <t>M-1990</t>
  </si>
  <si>
    <t>M-2051</t>
  </si>
  <si>
    <t>M-2094</t>
  </si>
  <si>
    <t>M-2196</t>
  </si>
  <si>
    <t>M-247</t>
  </si>
  <si>
    <t>M-253</t>
  </si>
  <si>
    <t>X-3</t>
  </si>
  <si>
    <t>M-320</t>
  </si>
  <si>
    <t>M-2076</t>
  </si>
  <si>
    <t>M-364</t>
  </si>
  <si>
    <t>M-349</t>
  </si>
  <si>
    <t>M-2105</t>
  </si>
  <si>
    <t>M-1295</t>
  </si>
  <si>
    <t>M-1328</t>
  </si>
  <si>
    <t>M-2292</t>
  </si>
  <si>
    <t>M-328</t>
  </si>
  <si>
    <t>M-624</t>
  </si>
  <si>
    <t>M-889</t>
  </si>
  <si>
    <t>M-2360</t>
  </si>
  <si>
    <t>M-2245</t>
  </si>
  <si>
    <t>M-83</t>
  </si>
  <si>
    <t>X-19</t>
  </si>
  <si>
    <t>M-1435</t>
  </si>
  <si>
    <t>M-259</t>
  </si>
  <si>
    <t>M-1057</t>
  </si>
  <si>
    <t>M-1068</t>
  </si>
  <si>
    <t>M-1085</t>
  </si>
  <si>
    <t>M-1543</t>
  </si>
  <si>
    <t>M-1559</t>
  </si>
  <si>
    <t>M-1605</t>
  </si>
  <si>
    <t>M-2037</t>
  </si>
  <si>
    <t>M-2062</t>
  </si>
  <si>
    <t>M-2069</t>
  </si>
  <si>
    <t>M-209</t>
  </si>
  <si>
    <t>M-2132</t>
  </si>
  <si>
    <t>M-2154</t>
  </si>
  <si>
    <t>M-2189</t>
  </si>
  <si>
    <t>M-2218</t>
  </si>
  <si>
    <t>M-2247</t>
  </si>
  <si>
    <t>M-2342</t>
  </si>
  <si>
    <t>M-273</t>
  </si>
  <si>
    <t>M-275</t>
  </si>
  <si>
    <t>M-472</t>
  </si>
  <si>
    <t>M-486</t>
  </si>
  <si>
    <t>M-538</t>
  </si>
  <si>
    <t>M-575</t>
  </si>
  <si>
    <t>M-576</t>
  </si>
  <si>
    <t>M-668</t>
  </si>
  <si>
    <t>M-681</t>
  </si>
  <si>
    <t>M-943</t>
  </si>
  <si>
    <t>M-966</t>
  </si>
  <si>
    <t>M-2294</t>
  </si>
  <si>
    <t>M-128</t>
  </si>
  <si>
    <t>M-2345</t>
  </si>
  <si>
    <t>M-782</t>
  </si>
  <si>
    <t>M-1005</t>
  </si>
  <si>
    <t>M-935</t>
  </si>
  <si>
    <t>X-13</t>
  </si>
  <si>
    <t>M-1437</t>
  </si>
  <si>
    <t>M-950</t>
  </si>
  <si>
    <t>M-1778</t>
  </si>
  <si>
    <t>M-519</t>
  </si>
  <si>
    <t>M-1137</t>
  </si>
  <si>
    <t>M-1470</t>
  </si>
  <si>
    <t>M-1612</t>
  </si>
  <si>
    <t>M-1752</t>
  </si>
  <si>
    <t>M-1920</t>
  </si>
  <si>
    <t>M-2194</t>
  </si>
  <si>
    <t>M-2348</t>
  </si>
  <si>
    <t>M-290</t>
  </si>
  <si>
    <t>M-449</t>
  </si>
  <si>
    <t>M-475</t>
  </si>
  <si>
    <t>M-1022</t>
  </si>
  <si>
    <t>M-1461</t>
  </si>
  <si>
    <t>M-1523</t>
  </si>
  <si>
    <t>M-450</t>
  </si>
  <si>
    <t>M-521</t>
  </si>
  <si>
    <t>M-964</t>
  </si>
  <si>
    <t>M-130</t>
  </si>
  <si>
    <t>M-1396</t>
  </si>
  <si>
    <t>M-1666</t>
  </si>
  <si>
    <t>M-1674</t>
  </si>
  <si>
    <t>M-1768</t>
  </si>
  <si>
    <t>M-2317</t>
  </si>
  <si>
    <t>M-233</t>
  </si>
  <si>
    <t>M-619</t>
  </si>
  <si>
    <t>M-626</t>
  </si>
  <si>
    <t>M-2238</t>
  </si>
  <si>
    <t>M-1388</t>
  </si>
  <si>
    <t>M-1426</t>
  </si>
  <si>
    <t>M-1664</t>
  </si>
  <si>
    <t>M-2178</t>
  </si>
  <si>
    <t>M-23</t>
  </si>
  <si>
    <t>M-429</t>
  </si>
  <si>
    <t>M-1757</t>
  </si>
  <si>
    <t>M-1063</t>
  </si>
  <si>
    <t>M-1110</t>
  </si>
  <si>
    <t>M-1533</t>
  </si>
  <si>
    <t>M-1569</t>
  </si>
  <si>
    <t>M-1922</t>
  </si>
  <si>
    <t>M-2121</t>
  </si>
  <si>
    <t>M-2126</t>
  </si>
  <si>
    <t>M-2207</t>
  </si>
  <si>
    <t>M-2316</t>
  </si>
  <si>
    <t>M-2357</t>
  </si>
  <si>
    <t>M-962</t>
  </si>
  <si>
    <t>M-1048</t>
  </si>
  <si>
    <t>M-1449</t>
  </si>
  <si>
    <t>M-152</t>
  </si>
  <si>
    <t>M-1590</t>
  </si>
  <si>
    <t>M-1623</t>
  </si>
  <si>
    <t>M-1645</t>
  </si>
  <si>
    <t>M-193</t>
  </si>
  <si>
    <t>M-2020</t>
  </si>
  <si>
    <t>M-2135</t>
  </si>
  <si>
    <t>M-2138</t>
  </si>
  <si>
    <t>M-2336</t>
  </si>
  <si>
    <t>M-35</t>
  </si>
  <si>
    <t>M-647</t>
  </si>
  <si>
    <t>M-790</t>
  </si>
  <si>
    <t>M-94</t>
  </si>
  <si>
    <t>M-1738</t>
  </si>
  <si>
    <t>M-1822</t>
  </si>
  <si>
    <t>M-1909</t>
  </si>
  <si>
    <t>M-573</t>
  </si>
  <si>
    <t>M-683</t>
  </si>
  <si>
    <t>X-47</t>
  </si>
  <si>
    <t>M-1100</t>
  </si>
  <si>
    <t>M-1129</t>
  </si>
  <si>
    <t>M-1985</t>
  </si>
  <si>
    <t>M-2239</t>
  </si>
  <si>
    <t>M-1232</t>
  </si>
  <si>
    <t>M-1377</t>
  </si>
  <si>
    <t>M-1468</t>
  </si>
  <si>
    <t>M-1729</t>
  </si>
  <si>
    <t>M-2123</t>
  </si>
  <si>
    <t>M-2346</t>
  </si>
  <si>
    <t>M-281</t>
  </si>
  <si>
    <t>M-1099</t>
  </si>
  <si>
    <t>M-1743</t>
  </si>
  <si>
    <t>M-544</t>
  </si>
  <si>
    <t>M-883</t>
  </si>
  <si>
    <t>M-1118</t>
  </si>
  <si>
    <t>M-1251</t>
  </si>
  <si>
    <t>M-131</t>
  </si>
  <si>
    <t>M-1399</t>
  </si>
  <si>
    <t>M-1401</t>
  </si>
  <si>
    <t>M-16</t>
  </si>
  <si>
    <t>M-1632</t>
  </si>
  <si>
    <t>M-1633</t>
  </si>
  <si>
    <t>M-1712</t>
  </si>
  <si>
    <t>M-1923</t>
  </si>
  <si>
    <t>M-2065</t>
  </si>
  <si>
    <t>M-2137</t>
  </si>
  <si>
    <t>M-2155</t>
  </si>
  <si>
    <t>M-2280</t>
  </si>
  <si>
    <t>M-2351</t>
  </si>
  <si>
    <t>M-287</t>
  </si>
  <si>
    <t>M-344</t>
  </si>
  <si>
    <t>M-371</t>
  </si>
  <si>
    <t>M-854</t>
  </si>
  <si>
    <t>M-494</t>
  </si>
  <si>
    <t>M-703</t>
  </si>
  <si>
    <t>M-1123</t>
  </si>
  <si>
    <t>M-1534</t>
  </si>
  <si>
    <t>M-2150</t>
  </si>
  <si>
    <t>M-2356</t>
  </si>
  <si>
    <t>M-245</t>
  </si>
  <si>
    <t>M-457</t>
  </si>
  <si>
    <t>M-697</t>
  </si>
  <si>
    <t>M-906</t>
  </si>
  <si>
    <t>M-13</t>
  </si>
  <si>
    <t>M-1561</t>
  </si>
  <si>
    <t>M-391</t>
  </si>
  <si>
    <t>M-153</t>
  </si>
  <si>
    <t>M-1650</t>
  </si>
  <si>
    <t>M-1660</t>
  </si>
  <si>
    <t>M-1779</t>
  </si>
  <si>
    <t>M-2033</t>
  </si>
  <si>
    <t>M-2169</t>
  </si>
  <si>
    <t>M-2397</t>
  </si>
  <si>
    <t>M-277</t>
  </si>
  <si>
    <t>M-322</t>
  </si>
  <si>
    <t>M-459</t>
  </si>
  <si>
    <t>M-495</t>
  </si>
  <si>
    <t>dar es salaam</t>
  </si>
  <si>
    <t>M-884</t>
  </si>
  <si>
    <t>M-955</t>
  </si>
  <si>
    <t>M-971</t>
  </si>
  <si>
    <t>M-2101</t>
  </si>
  <si>
    <t>M-2312</t>
  </si>
  <si>
    <t>X-63</t>
  </si>
  <si>
    <t>M-1494</t>
  </si>
  <si>
    <t>M-168</t>
  </si>
  <si>
    <t>M-169</t>
  </si>
  <si>
    <t>M-323</t>
  </si>
  <si>
    <t>M-728</t>
  </si>
  <si>
    <t>X-48</t>
  </si>
  <si>
    <t>M-1039</t>
  </si>
  <si>
    <t>M-1478</t>
  </si>
  <si>
    <t>M-936</t>
  </si>
  <si>
    <t>M-1692</t>
  </si>
  <si>
    <t>M-2177</t>
  </si>
  <si>
    <t>M-2151</t>
  </si>
  <si>
    <t>M-1332</t>
  </si>
  <si>
    <t>M-2331</t>
  </si>
  <si>
    <t>M-143</t>
  </si>
  <si>
    <t>M-2012</t>
  </si>
  <si>
    <t>M-781</t>
  </si>
  <si>
    <t>M-853</t>
  </si>
  <si>
    <t>X-61</t>
  </si>
  <si>
    <t>M-1014</t>
  </si>
  <si>
    <t>M-1016</t>
  </si>
  <si>
    <t>M-1023</t>
  </si>
  <si>
    <t>M-1028</t>
  </si>
  <si>
    <t>M-1033</t>
  </si>
  <si>
    <t>M-1052</t>
  </si>
  <si>
    <t>M-1059</t>
  </si>
  <si>
    <t>M-1075</t>
  </si>
  <si>
    <t>M-111</t>
  </si>
  <si>
    <t>M-1147</t>
  </si>
  <si>
    <t>M-1162</t>
  </si>
  <si>
    <t>M-1198</t>
  </si>
  <si>
    <t>M-1289</t>
  </si>
  <si>
    <t>M-1392</t>
  </si>
  <si>
    <t>M-1475</t>
  </si>
  <si>
    <t>M-1507</t>
  </si>
  <si>
    <t>M-1575</t>
  </si>
  <si>
    <t>M-1579</t>
  </si>
  <si>
    <t>M-1596</t>
  </si>
  <si>
    <t>M-1602</t>
  </si>
  <si>
    <t>M-1641</t>
  </si>
  <si>
    <t>M-1642</t>
  </si>
  <si>
    <t>M-1689</t>
  </si>
  <si>
    <t>M-1733</t>
  </si>
  <si>
    <t>M-1799</t>
  </si>
  <si>
    <t>M-1814</t>
  </si>
  <si>
    <t>M-1827</t>
  </si>
  <si>
    <t>M-1861</t>
  </si>
  <si>
    <t>M-1877</t>
  </si>
  <si>
    <t>M-195</t>
  </si>
  <si>
    <t>M-1965</t>
  </si>
  <si>
    <t>M-2032</t>
  </si>
  <si>
    <t>M-2098</t>
  </si>
  <si>
    <t>M-2099</t>
  </si>
  <si>
    <t>M-2116</t>
  </si>
  <si>
    <t>M-2182</t>
  </si>
  <si>
    <t>M-2183</t>
  </si>
  <si>
    <t>M-2191</t>
  </si>
  <si>
    <t>M-2201</t>
  </si>
  <si>
    <t>M-2204</t>
  </si>
  <si>
    <t>M-2227</t>
  </si>
  <si>
    <t>M-2236</t>
  </si>
  <si>
    <t>M-2291</t>
  </si>
  <si>
    <t>M-2304</t>
  </si>
  <si>
    <t>M-231</t>
  </si>
  <si>
    <t>M-2314</t>
  </si>
  <si>
    <t>M-2319</t>
  </si>
  <si>
    <t>M-2352</t>
  </si>
  <si>
    <t>M-2354</t>
  </si>
  <si>
    <t>M-2373</t>
  </si>
  <si>
    <t>M-263</t>
  </si>
  <si>
    <t>M-288</t>
  </si>
  <si>
    <t>M-297</t>
  </si>
  <si>
    <t>M-317</t>
  </si>
  <si>
    <t>M-343</t>
  </si>
  <si>
    <t>M-367</t>
  </si>
  <si>
    <t>M-381</t>
  </si>
  <si>
    <t>M-384</t>
  </si>
  <si>
    <t>M-385</t>
  </si>
  <si>
    <t>M-392</t>
  </si>
  <si>
    <t>M-395</t>
  </si>
  <si>
    <t>M-401</t>
  </si>
  <si>
    <t>M-403</t>
  </si>
  <si>
    <t>M-423</t>
  </si>
  <si>
    <t>M-434</t>
  </si>
  <si>
    <t>M-447</t>
  </si>
  <si>
    <t>M-458</t>
  </si>
  <si>
    <t>M-482</t>
  </si>
  <si>
    <t>M-520</t>
  </si>
  <si>
    <t>M-543</t>
  </si>
  <si>
    <t>M-571</t>
  </si>
  <si>
    <t>M-581</t>
  </si>
  <si>
    <t>M-62</t>
  </si>
  <si>
    <t>M-646</t>
  </si>
  <si>
    <t>M-679</t>
  </si>
  <si>
    <t>M-694</t>
  </si>
  <si>
    <t>M-726</t>
  </si>
  <si>
    <t>M-877</t>
  </si>
  <si>
    <t>M-908</t>
  </si>
  <si>
    <t>M-909</t>
  </si>
  <si>
    <t>M-960</t>
  </si>
  <si>
    <t>M-963</t>
  </si>
  <si>
    <t>M-997</t>
  </si>
  <si>
    <t>M-1109</t>
  </si>
  <si>
    <t>M-1161</t>
  </si>
  <si>
    <t>M-2192</t>
  </si>
  <si>
    <t>M-2253</t>
  </si>
  <si>
    <t>M-257</t>
  </si>
  <si>
    <t>M-1264</t>
  </si>
  <si>
    <t>M-19</t>
  </si>
  <si>
    <t>M-649</t>
  </si>
  <si>
    <t>M-1095</t>
  </si>
  <si>
    <t>M-1145</t>
  </si>
  <si>
    <t>M-1361</t>
  </si>
  <si>
    <t>M-1560</t>
  </si>
  <si>
    <t>M-1727</t>
  </si>
  <si>
    <t>M-2064</t>
  </si>
  <si>
    <t>M-2110</t>
  </si>
  <si>
    <t>M-2193</t>
  </si>
  <si>
    <t>M-569</t>
  </si>
  <si>
    <t>M-815</t>
  </si>
  <si>
    <t>M-823</t>
  </si>
  <si>
    <t>M-2125</t>
  </si>
  <si>
    <t>M-833</t>
  </si>
  <si>
    <t>M-2269</t>
  </si>
  <si>
    <t>M-2335</t>
  </si>
  <si>
    <t>M-2350</t>
  </si>
  <si>
    <t>M-713</t>
  </si>
  <si>
    <t>M-1029</t>
  </si>
  <si>
    <t>M-1892</t>
  </si>
  <si>
    <t>M-1949</t>
  </si>
  <si>
    <t>X-41</t>
  </si>
  <si>
    <t>M-1255</t>
  </si>
  <si>
    <t>M-373</t>
  </si>
  <si>
    <t>M-1359</t>
  </si>
  <si>
    <t>M-1459</t>
  </si>
  <si>
    <t>Armenië</t>
  </si>
  <si>
    <t>M-1647</t>
  </si>
  <si>
    <t>M-2282</t>
  </si>
  <si>
    <t>M-523</t>
  </si>
  <si>
    <t>M-101</t>
  </si>
  <si>
    <t>M-1368</t>
  </si>
  <si>
    <t>M-142</t>
  </si>
  <si>
    <t>M-1514</t>
  </si>
  <si>
    <t>M-1667</t>
  </si>
  <si>
    <t>M-1781</t>
  </si>
  <si>
    <t>M-216</t>
  </si>
  <si>
    <t>M-2295</t>
  </si>
  <si>
    <t>M-337</t>
  </si>
  <si>
    <t>M-74</t>
  </si>
  <si>
    <t>M-879</t>
  </si>
  <si>
    <t>M-1114</t>
  </si>
  <si>
    <t>M-1737</t>
  </si>
  <si>
    <t>M-1780</t>
  </si>
  <si>
    <t>M-1978</t>
  </si>
  <si>
    <t>M-2066</t>
  </si>
  <si>
    <t>M-25</t>
  </si>
  <si>
    <t>M-379</t>
  </si>
  <si>
    <t>M-462</t>
  </si>
  <si>
    <t>M-747</t>
  </si>
  <si>
    <t>M-904</t>
  </si>
  <si>
    <t>M-923</t>
  </si>
  <si>
    <t>M-979</t>
  </si>
  <si>
    <t>M-1716</t>
  </si>
  <si>
    <t>M-831</t>
  </si>
  <si>
    <t>M-1020</t>
  </si>
  <si>
    <t>M-2054</t>
  </si>
  <si>
    <t>M-284</t>
  </si>
  <si>
    <t>M-878</t>
  </si>
  <si>
    <t>M-1149</t>
  </si>
  <si>
    <t>M-1652</t>
  </si>
  <si>
    <t>M-1682</t>
  </si>
  <si>
    <t>M-1083</t>
  </si>
  <si>
    <t>M-1086</t>
  </si>
  <si>
    <t>M-1135</t>
  </si>
  <si>
    <t>M-1684</t>
  </si>
  <si>
    <t>M-1685</t>
  </si>
  <si>
    <t>M-1715</t>
  </si>
  <si>
    <t>M-184</t>
  </si>
  <si>
    <t>M-357</t>
  </si>
  <si>
    <t>M-1520</t>
  </si>
  <si>
    <t>M-1683</t>
  </si>
  <si>
    <t>M-176</t>
  </si>
  <si>
    <t>M-1767</t>
  </si>
  <si>
    <t>M-1918</t>
  </si>
  <si>
    <t>M-1966</t>
  </si>
  <si>
    <t>M-402</t>
  </si>
  <si>
    <t>M-418</t>
  </si>
  <si>
    <t>M-838</t>
  </si>
  <si>
    <t>M-856</t>
  </si>
  <si>
    <t>M-928</t>
  </si>
  <si>
    <t>M-972</t>
  </si>
  <si>
    <t>D-1</t>
  </si>
  <si>
    <t>M-832</t>
  </si>
  <si>
    <t>M-158</t>
  </si>
  <si>
    <t>M-2134</t>
  </si>
  <si>
    <t>M-496</t>
  </si>
  <si>
    <t>M-661</t>
  </si>
  <si>
    <t>kiev</t>
  </si>
  <si>
    <t>M-699</t>
  </si>
  <si>
    <t>M-106</t>
  </si>
  <si>
    <t>M-31</t>
  </si>
  <si>
    <t>M-1325</t>
  </si>
  <si>
    <t>M-2160</t>
  </si>
  <si>
    <t>M-2216</t>
  </si>
  <si>
    <t>M-1753</t>
  </si>
  <si>
    <t>M-1947</t>
  </si>
  <si>
    <t>X-44</t>
  </si>
  <si>
    <t>M-120</t>
  </si>
  <si>
    <t>M-2130</t>
  </si>
  <si>
    <t>M-416</t>
  </si>
  <si>
    <t>M-1195</t>
  </si>
  <si>
    <t>M-1230</t>
  </si>
  <si>
    <t>M-308</t>
  </si>
  <si>
    <t>M-1073</t>
  </si>
  <si>
    <t>M-1287</t>
  </si>
  <si>
    <t>M-2056</t>
  </si>
  <si>
    <t>M-303</t>
  </si>
  <si>
    <t>M-531</t>
  </si>
  <si>
    <t>M-1034</t>
  </si>
  <si>
    <t>M-1204</t>
  </si>
  <si>
    <t>M-1208</t>
  </si>
  <si>
    <t>M-1322</t>
  </si>
  <si>
    <t>M-1932</t>
  </si>
  <si>
    <t>M-2146</t>
  </si>
  <si>
    <t>M-2164</t>
  </si>
  <si>
    <t>M-2202</t>
  </si>
  <si>
    <t>M-2306</t>
  </si>
  <si>
    <t>M-454</t>
  </si>
  <si>
    <t>M-479</t>
  </si>
  <si>
    <t>M-641</t>
  </si>
  <si>
    <t>M-652</t>
  </si>
  <si>
    <t>M-775</t>
  </si>
  <si>
    <t>M-780</t>
  </si>
  <si>
    <t>M-2156</t>
  </si>
  <si>
    <t>M-2318</t>
  </si>
  <si>
    <t>M-1353</t>
  </si>
  <si>
    <t>M-1365</t>
  </si>
  <si>
    <t>M-1567</t>
  </si>
  <si>
    <t>M-2016</t>
  </si>
  <si>
    <t>M-202</t>
  </si>
  <si>
    <t>M-229</t>
  </si>
  <si>
    <t>M-390</t>
  </si>
  <si>
    <t>M-888</t>
  </si>
  <si>
    <t>M-1635</t>
  </si>
  <si>
    <t>M-1076</t>
  </si>
  <si>
    <t>M-1656</t>
  </si>
  <si>
    <t>M-2210</t>
  </si>
  <si>
    <t>M-2313</t>
  </si>
  <si>
    <t>M-2367</t>
  </si>
  <si>
    <t>M-2384</t>
  </si>
  <si>
    <t>M-410</t>
  </si>
  <si>
    <t>M-439</t>
  </si>
  <si>
    <t>M-2250</t>
  </si>
  <si>
    <t>M-2272</t>
  </si>
  <si>
    <t>M-767</t>
  </si>
  <si>
    <t>M-1058</t>
  </si>
  <si>
    <t>M-1236</t>
  </si>
  <si>
    <t>M-133</t>
  </si>
  <si>
    <t>M-2199</t>
  </si>
  <si>
    <t>M-2339</t>
  </si>
  <si>
    <t>M-2369</t>
  </si>
  <si>
    <t>M-318</t>
  </si>
  <si>
    <t>M-1258</t>
  </si>
  <si>
    <t>M-1321</t>
  </si>
  <si>
    <t>M-1496</t>
  </si>
  <si>
    <t>M-437</t>
  </si>
  <si>
    <t>M-512</t>
  </si>
  <si>
    <t>M-1384</t>
  </si>
  <si>
    <t>M-1486</t>
  </si>
  <si>
    <t>M-165</t>
  </si>
  <si>
    <t>M-1867</t>
  </si>
  <si>
    <t>M-1880</t>
  </si>
  <si>
    <t>M-2188</t>
  </si>
  <si>
    <t>M-719</t>
  </si>
  <si>
    <t>M-1015</t>
  </si>
  <si>
    <t>M-117</t>
  </si>
  <si>
    <t>M-1457</t>
  </si>
  <si>
    <t>M-1517</t>
  </si>
  <si>
    <t>M-1629</t>
  </si>
  <si>
    <t>M-1845</t>
  </si>
  <si>
    <t>kuala lumpur</t>
  </si>
  <si>
    <t>M-194</t>
  </si>
  <si>
    <t>M-1079</t>
  </si>
  <si>
    <t>M-1491</t>
  </si>
  <si>
    <t>M-1521</t>
  </si>
  <si>
    <t>M-1550</t>
  </si>
  <si>
    <t>M-1973</t>
  </si>
  <si>
    <t>M-338</t>
  </si>
  <si>
    <t>M-510</t>
  </si>
  <si>
    <t>M-1080</t>
  </si>
  <si>
    <t>M-1215</t>
  </si>
  <si>
    <t>M-1266</t>
  </si>
  <si>
    <t>M-1455</t>
  </si>
  <si>
    <t>M-1644</t>
  </si>
  <si>
    <t>M-1806</t>
  </si>
  <si>
    <t>M-348</t>
  </si>
  <si>
    <t>M-4</t>
  </si>
  <si>
    <t>M-758</t>
  </si>
  <si>
    <t>M-82</t>
  </si>
  <si>
    <t>M-1091</t>
  </si>
  <si>
    <t>M-1734</t>
  </si>
  <si>
    <t>M-424</t>
  </si>
  <si>
    <t>M-948</t>
  </si>
  <si>
    <t>M-1582</t>
  </si>
  <si>
    <t>M-1649</t>
  </si>
  <si>
    <t>M-1041</t>
  </si>
  <si>
    <t>M-1043</t>
  </si>
  <si>
    <t>M-1128</t>
  </si>
  <si>
    <t>M-1138</t>
  </si>
  <si>
    <t>M-1142</t>
  </si>
  <si>
    <t>M-1311</t>
  </si>
  <si>
    <t>M-1425</t>
  </si>
  <si>
    <t>M-1447</t>
  </si>
  <si>
    <t>M-1535</t>
  </si>
  <si>
    <t>M-1556</t>
  </si>
  <si>
    <t>M-1580</t>
  </si>
  <si>
    <t>M-1643</t>
  </si>
  <si>
    <t>M-1747</t>
  </si>
  <si>
    <t>M-1889</t>
  </si>
  <si>
    <t>M-1935</t>
  </si>
  <si>
    <t>M-1937</t>
  </si>
  <si>
    <t>M-2018</t>
  </si>
  <si>
    <t>M-2043</t>
  </si>
  <si>
    <t>M-2044</t>
  </si>
  <si>
    <t>M-2082</t>
  </si>
  <si>
    <t>M-2090</t>
  </si>
  <si>
    <t>M-2091</t>
  </si>
  <si>
    <t>M-2095</t>
  </si>
  <si>
    <t>M-2175</t>
  </si>
  <si>
    <t>M-2215</t>
  </si>
  <si>
    <t>M-2225</t>
  </si>
  <si>
    <t>M-225</t>
  </si>
  <si>
    <t>M-2347</t>
  </si>
  <si>
    <t>M-2398</t>
  </si>
  <si>
    <t>M-2400</t>
  </si>
  <si>
    <t>M-2401</t>
  </si>
  <si>
    <t>M-2402</t>
  </si>
  <si>
    <t>M-2403</t>
  </si>
  <si>
    <t>M-2404</t>
  </si>
  <si>
    <t>M-2405</t>
  </si>
  <si>
    <t>M-2411</t>
  </si>
  <si>
    <t>M-2414</t>
  </si>
  <si>
    <t>M-2416</t>
  </si>
  <si>
    <t>M-2419</t>
  </si>
  <si>
    <t>M-2420</t>
  </si>
  <si>
    <t>M-2422</t>
  </si>
  <si>
    <t>M-2427</t>
  </si>
  <si>
    <t>M-2431</t>
  </si>
  <si>
    <t>M-2438</t>
  </si>
  <si>
    <t>M-2441</t>
  </si>
  <si>
    <t>M-2442</t>
  </si>
  <si>
    <t>M-2443</t>
  </si>
  <si>
    <t>M-2444</t>
  </si>
  <si>
    <t>M-2445</t>
  </si>
  <si>
    <t>M-2446</t>
  </si>
  <si>
    <t>M-2447</t>
  </si>
  <si>
    <t>M-2448</t>
  </si>
  <si>
    <t>M-2454</t>
  </si>
  <si>
    <t>M-2457</t>
  </si>
  <si>
    <t>M-2458</t>
  </si>
  <si>
    <t>M-2467</t>
  </si>
  <si>
    <t>M-2470</t>
  </si>
  <si>
    <t>M-2474</t>
  </si>
  <si>
    <t>M-2476</t>
  </si>
  <si>
    <t>M-2481</t>
  </si>
  <si>
    <t>M-2484</t>
  </si>
  <si>
    <t>M-2487</t>
  </si>
  <si>
    <t>M-315</t>
  </si>
  <si>
    <t>M-408</t>
  </si>
  <si>
    <t>M-46</t>
  </si>
  <si>
    <t>M-5</t>
  </si>
  <si>
    <t>M-509</t>
  </si>
  <si>
    <t>M-524</t>
  </si>
  <si>
    <t>M-631</t>
  </si>
  <si>
    <t>M-672</t>
  </si>
  <si>
    <t>M-797</t>
  </si>
  <si>
    <t>M-109</t>
  </si>
  <si>
    <t>M-1785</t>
  </si>
  <si>
    <t>M-2141</t>
  </si>
  <si>
    <t>M-2364</t>
  </si>
  <si>
    <t>M-270</t>
  </si>
  <si>
    <t>M-407</t>
  </si>
  <si>
    <t>D-3</t>
  </si>
  <si>
    <t>M-1354</t>
  </si>
  <si>
    <t>M-1522</t>
  </si>
  <si>
    <t>M-1621</t>
  </si>
  <si>
    <t>M-1480</t>
  </si>
  <si>
    <t>X-62</t>
  </si>
  <si>
    <t>M-1168</t>
  </si>
  <si>
    <t>M-1462</t>
  </si>
  <si>
    <t>M-167</t>
  </si>
  <si>
    <t>M-1807</t>
  </si>
  <si>
    <t>M-2008</t>
  </si>
  <si>
    <t>M-2080</t>
  </si>
  <si>
    <t>M-2129</t>
  </si>
  <si>
    <t>M-2157</t>
  </si>
  <si>
    <t>M-2374</t>
  </si>
  <si>
    <t>M-271</t>
  </si>
  <si>
    <t>M-278</t>
  </si>
  <si>
    <t>M-406</t>
  </si>
  <si>
    <t>M-2017</t>
  </si>
  <si>
    <t>M-778</t>
  </si>
  <si>
    <t>M-2102</t>
  </si>
  <si>
    <t>M-305</t>
  </si>
  <si>
    <t>M-440</t>
  </si>
  <si>
    <t>M-835</t>
  </si>
  <si>
    <t>X-57</t>
  </si>
  <si>
    <t>M-1202</t>
  </si>
  <si>
    <t>M-1280</t>
  </si>
  <si>
    <t>M-1530</t>
  </si>
  <si>
    <t>M-1557</t>
  </si>
  <si>
    <t>M-1565</t>
  </si>
  <si>
    <t>M-1584</t>
  </si>
  <si>
    <t>M-1610</t>
  </si>
  <si>
    <t>M-2028</t>
  </si>
  <si>
    <t>M-2068</t>
  </si>
  <si>
    <t>M-740</t>
  </si>
  <si>
    <t>M-958</t>
  </si>
  <si>
    <t>M-1164</t>
  </si>
  <si>
    <t>M-1211</t>
  </si>
  <si>
    <t>M-1351</t>
  </si>
  <si>
    <t>M-1158</t>
  </si>
  <si>
    <t>M-1024</t>
  </si>
  <si>
    <t>M-1452</t>
  </si>
  <si>
    <t>M-1672</t>
  </si>
  <si>
    <t>M-207</t>
  </si>
  <si>
    <t>M-2378</t>
  </si>
  <si>
    <t>M-310</t>
  </si>
  <si>
    <t>NAIROBI</t>
  </si>
  <si>
    <t>M-858</t>
  </si>
  <si>
    <t>M-1279</t>
  </si>
  <si>
    <t>M-1513</t>
  </si>
  <si>
    <t>M-1654</t>
  </si>
  <si>
    <t>M-1901</t>
  </si>
  <si>
    <t>M-243</t>
  </si>
  <si>
    <t>M-88</t>
  </si>
  <si>
    <t>X-51</t>
  </si>
  <si>
    <t>M-1769</t>
  </si>
  <si>
    <t>X-38</t>
  </si>
  <si>
    <t>M-1156</t>
  </si>
  <si>
    <t>M-1169</t>
  </si>
  <si>
    <t>M-1188</t>
  </si>
  <si>
    <t>M-1400</t>
  </si>
  <si>
    <t>M-1545</t>
  </si>
  <si>
    <t>M-156</t>
  </si>
  <si>
    <t>M-1691</t>
  </si>
  <si>
    <t>M-2038</t>
  </si>
  <si>
    <t>M-2252</t>
  </si>
  <si>
    <t>M-2257</t>
  </si>
  <si>
    <t>M-2310</t>
  </si>
  <si>
    <t>M-2380</t>
  </si>
  <si>
    <t>M-304</t>
  </si>
  <si>
    <t>M-327</t>
  </si>
  <si>
    <t>M-707</t>
  </si>
  <si>
    <t>M-940</t>
  </si>
  <si>
    <t>M-1225</t>
  </si>
  <si>
    <t>M-254</t>
  </si>
  <si>
    <t>M-1531</t>
  </si>
  <si>
    <t>M-1187</t>
  </si>
  <si>
    <t>M-1438</t>
  </si>
  <si>
    <t>M-1659</t>
  </si>
  <si>
    <t>M-2030</t>
  </si>
  <si>
    <t>M-2097</t>
  </si>
  <si>
    <t>M-2195</t>
  </si>
  <si>
    <t>M-2230</t>
  </si>
  <si>
    <t>M-2243</t>
  </si>
  <si>
    <t>M-2284</t>
  </si>
  <si>
    <t>M-378</t>
  </si>
  <si>
    <t>M-753</t>
  </si>
  <si>
    <t>M-98</t>
  </si>
  <si>
    <t>M-1227</t>
  </si>
  <si>
    <t>M-1868</t>
  </si>
  <si>
    <t>M-1956</t>
  </si>
  <si>
    <t>M-2173</t>
  </si>
  <si>
    <t>M-451</t>
  </si>
  <si>
    <t>M-453</t>
  </si>
  <si>
    <t>M-607</t>
  </si>
  <si>
    <t>M-905</t>
  </si>
  <si>
    <t>M-1241</t>
  </si>
  <si>
    <t>M-1333</t>
  </si>
  <si>
    <t>M-149</t>
  </si>
  <si>
    <t>M-161</t>
  </si>
  <si>
    <t>M-1728</t>
  </si>
  <si>
    <t>M-1771</t>
  </si>
  <si>
    <t>M-191</t>
  </si>
  <si>
    <t>M-2263</t>
  </si>
  <si>
    <t>M-2322</t>
  </si>
  <si>
    <t>M-2334</t>
  </si>
  <si>
    <t>M-501</t>
  </si>
  <si>
    <t>M-748</t>
  </si>
  <si>
    <t>M-757</t>
  </si>
  <si>
    <t>M-102</t>
  </si>
  <si>
    <t>M-1050</t>
  </si>
  <si>
    <t>M-108</t>
  </si>
  <si>
    <t>M-1256</t>
  </si>
  <si>
    <t>M-1347</t>
  </si>
  <si>
    <t>M-1717</t>
  </si>
  <si>
    <t>M-1722</t>
  </si>
  <si>
    <t>M-1739</t>
  </si>
  <si>
    <t>M-1816</t>
  </si>
  <si>
    <t>M-182</t>
  </si>
  <si>
    <t>M-186</t>
  </si>
  <si>
    <t>M-187</t>
  </si>
  <si>
    <t>M-1943</t>
  </si>
  <si>
    <t>M-2124</t>
  </si>
  <si>
    <t>M-214</t>
  </si>
  <si>
    <t>M-2172</t>
  </si>
  <si>
    <t>M-2309</t>
  </si>
  <si>
    <t>M-2326</t>
  </si>
  <si>
    <t>M-2392</t>
  </si>
  <si>
    <t>M-267</t>
  </si>
  <si>
    <t>M-409</t>
  </si>
  <si>
    <t>M-432</t>
  </si>
  <si>
    <t>M-48</t>
  </si>
  <si>
    <t>M-502</t>
  </si>
  <si>
    <t>M-508</t>
  </si>
  <si>
    <t>M-73</t>
  </si>
  <si>
    <t>M-76</t>
  </si>
  <si>
    <t>M-821</t>
  </si>
  <si>
    <t>M-924</t>
  </si>
  <si>
    <t>M-282</t>
  </si>
  <si>
    <t>M-1012</t>
  </si>
  <si>
    <t>M-1055</t>
  </si>
  <si>
    <t>M-1092</t>
  </si>
  <si>
    <t>M-1124</t>
  </si>
  <si>
    <t>M-1291</t>
  </si>
  <si>
    <t>M-1463</t>
  </si>
  <si>
    <t>M-1751</t>
  </si>
  <si>
    <t>M-1758</t>
  </si>
  <si>
    <t>M-1762</t>
  </si>
  <si>
    <t>M-1950</t>
  </si>
  <si>
    <t>M-1959</t>
  </si>
  <si>
    <t>M-2005</t>
  </si>
  <si>
    <t>M-2010</t>
  </si>
  <si>
    <t>M-2025</t>
  </si>
  <si>
    <t>M-2254</t>
  </si>
  <si>
    <t>M-514</t>
  </si>
  <si>
    <t>M-525</t>
  </si>
  <si>
    <t>M-593</t>
  </si>
  <si>
    <t>M-596</t>
  </si>
  <si>
    <t>M-604</t>
  </si>
  <si>
    <t>M-627</t>
  </si>
  <si>
    <t>M-656</t>
  </si>
  <si>
    <t>M-819</t>
  </si>
  <si>
    <t>M-870</t>
  </si>
  <si>
    <t>M-600</t>
  </si>
  <si>
    <t>M-994</t>
  </si>
  <si>
    <t>X-53</t>
  </si>
  <si>
    <t>M-1111</t>
  </si>
  <si>
    <t>M-791</t>
  </si>
  <si>
    <t>M-2089</t>
  </si>
  <si>
    <t>M-382</t>
  </si>
  <si>
    <t>M-1653</t>
  </si>
  <si>
    <t>M-1678</t>
  </si>
  <si>
    <t>M-1413</t>
  </si>
  <si>
    <t>M-2275</t>
  </si>
  <si>
    <t>M-2328</t>
  </si>
  <si>
    <t>M-742</t>
  </si>
  <si>
    <t>M-2015</t>
  </si>
  <si>
    <t>M-433</t>
  </si>
  <si>
    <t>M-539</t>
  </si>
  <si>
    <t>M-1047</t>
  </si>
  <si>
    <t>M-1159</t>
  </si>
  <si>
    <t>M-1710</t>
  </si>
  <si>
    <t>M-1720</t>
  </si>
  <si>
    <t>M-1749</t>
  </si>
  <si>
    <t>M-1989</t>
  </si>
  <si>
    <t>M-2039</t>
  </si>
  <si>
    <t>M-2067</t>
  </si>
  <si>
    <t>M-223</t>
  </si>
  <si>
    <t>M-2232</t>
  </si>
  <si>
    <t>M-262</t>
  </si>
  <si>
    <t>M-360</t>
  </si>
  <si>
    <t>M-446</t>
  </si>
  <si>
    <t>M-504</t>
  </si>
  <si>
    <t>M-788</t>
  </si>
  <si>
    <t>M-910</t>
  </si>
  <si>
    <t>M-919</t>
  </si>
  <si>
    <t>M-927</t>
  </si>
  <si>
    <t>M-1144</t>
  </si>
  <si>
    <t>M-1274</t>
  </si>
  <si>
    <t>M-1393</t>
  </si>
  <si>
    <t>M-1397</t>
  </si>
  <si>
    <t>M-1484</t>
  </si>
  <si>
    <t>M-1487</t>
  </si>
  <si>
    <t>M-1630</t>
  </si>
  <si>
    <t>M-1675</t>
  </si>
  <si>
    <t>M-212</t>
  </si>
  <si>
    <t>M-2171</t>
  </si>
  <si>
    <t>M-2237</t>
  </si>
  <si>
    <t>M-2305</t>
  </si>
  <si>
    <t>M-2379</t>
  </si>
  <si>
    <t>M-2382</t>
  </si>
  <si>
    <t>M-2436</t>
  </si>
  <si>
    <t>M-311</t>
  </si>
  <si>
    <t>M-489</t>
  </si>
  <si>
    <t>M-563</t>
  </si>
  <si>
    <t>M-612</t>
  </si>
  <si>
    <t>M-620</t>
  </si>
  <si>
    <t>M-70</t>
  </si>
  <si>
    <t>M-75</t>
  </si>
  <si>
    <t>M-272</t>
  </si>
  <si>
    <t>M-1324</t>
  </si>
  <si>
    <t>M-404</t>
  </si>
  <si>
    <t>M-139</t>
  </si>
  <si>
    <t>M-1434</t>
  </si>
  <si>
    <t>M-2370</t>
  </si>
  <si>
    <t>M-324</t>
  </si>
  <si>
    <t>M-36</t>
  </si>
  <si>
    <t>M-362</t>
  </si>
  <si>
    <t>M-471</t>
  </si>
  <si>
    <t>M-886</t>
  </si>
  <si>
    <t>M-1009</t>
  </si>
  <si>
    <t>M-2114</t>
  </si>
  <si>
    <t>X-55</t>
  </si>
  <si>
    <t>M-1060</t>
  </si>
  <si>
    <t>M-1244</t>
  </si>
  <si>
    <t>M-1410</t>
  </si>
  <si>
    <t>M-1416</t>
  </si>
  <si>
    <t>M-2128</t>
  </si>
  <si>
    <t>M-2180</t>
  </si>
  <si>
    <t>M-2301</t>
  </si>
  <si>
    <t>M-611</t>
  </si>
  <si>
    <t>M-849</t>
  </si>
  <si>
    <t>M-901</t>
  </si>
  <si>
    <t>X-50</t>
  </si>
  <si>
    <t>M-1601</t>
  </si>
  <si>
    <t>M-293</t>
  </si>
  <si>
    <t>M-1755</t>
  </si>
  <si>
    <t>M-1773</t>
  </si>
  <si>
    <t>M-558</t>
  </si>
  <si>
    <t>M-657</t>
  </si>
  <si>
    <t>M-1181</t>
  </si>
  <si>
    <t>M-1546</t>
  </si>
  <si>
    <t>M-1604</t>
  </si>
  <si>
    <t>M-1705</t>
  </si>
  <si>
    <t>M-2074</t>
  </si>
  <si>
    <t>M-2290</t>
  </si>
  <si>
    <t>M-2372</t>
  </si>
  <si>
    <t>M-341</t>
  </si>
  <si>
    <t>M-729</t>
  </si>
  <si>
    <t>M-857</t>
  </si>
  <si>
    <t>M-959</t>
  </si>
  <si>
    <t>M-1835</t>
  </si>
  <si>
    <t>M-1879</t>
  </si>
  <si>
    <t>M-659</t>
  </si>
  <si>
    <t>M-2093</t>
  </si>
  <si>
    <t>M-2115</t>
  </si>
  <si>
    <t>M-749</t>
  </si>
  <si>
    <t>X-54</t>
  </si>
  <si>
    <t>M-642</t>
  </si>
  <si>
    <t>M-771</t>
  </si>
  <si>
    <t>M-112</t>
  </si>
  <si>
    <t>M-1327</t>
  </si>
  <si>
    <t>M-64</t>
  </si>
  <si>
    <t>M-817</t>
  </si>
  <si>
    <t>M-1040</t>
  </si>
  <si>
    <t>M-850</t>
  </si>
  <si>
    <t>M-956</t>
  </si>
  <si>
    <t>X-40</t>
  </si>
  <si>
    <t>M-1222</t>
  </si>
  <si>
    <t>M-1330</t>
  </si>
  <si>
    <t>M-1364</t>
  </si>
  <si>
    <t>M-2027</t>
  </si>
  <si>
    <t>M-218</t>
  </si>
  <si>
    <t>M-107</t>
  </si>
  <si>
    <t>M-1238</t>
  </si>
  <si>
    <t>M-1471</t>
  </si>
  <si>
    <t>M-175</t>
  </si>
  <si>
    <t>M-2208</t>
  </si>
  <si>
    <t>M-988</t>
  </si>
  <si>
    <t>M-1411</t>
  </si>
  <si>
    <t>M-1681</t>
  </si>
  <si>
    <t>M-2009</t>
  </si>
  <si>
    <t>M-2049</t>
  </si>
  <si>
    <t>M-2242</t>
  </si>
  <si>
    <t>M-295</t>
  </si>
  <si>
    <t>M-785</t>
  </si>
  <si>
    <t>M-993</t>
  </si>
  <si>
    <t>M-710</t>
  </si>
  <si>
    <t>X-60</t>
  </si>
  <si>
    <t>M-1802</t>
  </si>
  <si>
    <t>M-1528</t>
  </si>
  <si>
    <t>M-2203</t>
  </si>
  <si>
    <t>M-335</t>
  </si>
  <si>
    <t>M-875</t>
  </si>
  <si>
    <t>X-39</t>
  </si>
  <si>
    <t>M-460</t>
  </si>
  <si>
    <t>M-579</t>
  </si>
  <si>
    <t>M-1742</t>
  </si>
  <si>
    <t>M-2332</t>
  </si>
  <si>
    <t>M-1003</t>
  </si>
  <si>
    <t>M-1074</t>
  </si>
  <si>
    <t>M-118</t>
  </si>
  <si>
    <t>M-1391</t>
  </si>
  <si>
    <t>M-157</t>
  </si>
  <si>
    <t>M-1697</t>
  </si>
  <si>
    <t>M-78</t>
  </si>
  <si>
    <t>M-1498</t>
  </si>
  <si>
    <t>M-1686</t>
  </si>
  <si>
    <t>M-2050</t>
  </si>
  <si>
    <t>M-2168</t>
  </si>
  <si>
    <t>M-350</t>
  </si>
  <si>
    <t>M-818</t>
  </si>
  <si>
    <t>M-2455</t>
  </si>
  <si>
    <t>M-412</t>
  </si>
  <si>
    <t>M-1938</t>
  </si>
  <si>
    <t>X-36</t>
  </si>
  <si>
    <t>M-1285</t>
  </si>
  <si>
    <t>M-1469</t>
  </si>
  <si>
    <t>M-1473</t>
  </si>
  <si>
    <t>M-1541</t>
  </si>
  <si>
    <t>M-2002</t>
  </si>
  <si>
    <t>M-61</t>
  </si>
  <si>
    <t>M-926</t>
  </si>
  <si>
    <t>M-307</t>
  </si>
  <si>
    <t>M-934</t>
  </si>
  <si>
    <t>X-56</t>
  </si>
  <si>
    <t>M-1167</t>
  </si>
  <si>
    <t>M-1196</t>
  </si>
  <si>
    <t>M-1357</t>
  </si>
  <si>
    <t>M-1555</t>
  </si>
  <si>
    <t>M-1570</t>
  </si>
  <si>
    <t>M-1651</t>
  </si>
  <si>
    <t>M-1688</t>
  </si>
  <si>
    <t>M-1783</t>
  </si>
  <si>
    <t>M-1876</t>
  </si>
  <si>
    <t>M-2307</t>
  </si>
  <si>
    <t>M-515</t>
  </si>
  <si>
    <t>M-592</t>
  </si>
  <si>
    <t>M-693</t>
  </si>
  <si>
    <t>M-799</t>
  </si>
  <si>
    <t>X-52</t>
  </si>
  <si>
    <t>M-1881</t>
  </si>
  <si>
    <t>M-2206</t>
  </si>
  <si>
    <t>M-476</t>
  </si>
  <si>
    <t>M-1030</t>
  </si>
  <si>
    <t>M-1350</t>
  </si>
  <si>
    <t>M-1573</t>
  </si>
  <si>
    <t>M-1871</t>
  </si>
  <si>
    <t>M-2174</t>
  </si>
  <si>
    <t>M-952</t>
  </si>
  <si>
    <t>M-1069</t>
  </si>
  <si>
    <t>M-1360</t>
  </si>
  <si>
    <t>M-1387</t>
  </si>
  <si>
    <t>M-1409</t>
  </si>
  <si>
    <t>M-1418</t>
  </si>
  <si>
    <t>M-1679</t>
  </si>
  <si>
    <t>M-1787</t>
  </si>
  <si>
    <t>M-1826</t>
  </si>
  <si>
    <t>M-1919</t>
  </si>
  <si>
    <t>M-1979</t>
  </si>
  <si>
    <t>M-1986</t>
  </si>
  <si>
    <t>M-1993</t>
  </si>
  <si>
    <t>M-2213</t>
  </si>
  <si>
    <t>M-2223</t>
  </si>
  <si>
    <t>M-2390</t>
  </si>
  <si>
    <t>M-319</t>
  </si>
  <si>
    <t>M-353</t>
  </si>
  <si>
    <t>M-375</t>
  </si>
  <si>
    <t>M-464</t>
  </si>
  <si>
    <t>M-527</t>
  </si>
  <si>
    <t>M-570</t>
  </si>
  <si>
    <t>M-606</t>
  </si>
  <si>
    <t>M-667</t>
  </si>
  <si>
    <t>M-68</t>
  </si>
  <si>
    <t>M-762</t>
  </si>
  <si>
    <t>M-834</t>
  </si>
  <si>
    <t>M-981</t>
  </si>
  <si>
    <t>M-1676</t>
  </si>
  <si>
    <t>M-746</t>
  </si>
  <si>
    <t>M-1011</t>
  </si>
  <si>
    <t>M-1362</t>
  </si>
  <si>
    <t>M-1476</t>
  </si>
  <si>
    <t>M-1631</t>
  </si>
  <si>
    <t>M-1860</t>
  </si>
  <si>
    <t>M-2070</t>
  </si>
  <si>
    <t>M-2087</t>
  </si>
  <si>
    <t>M-2368</t>
  </si>
  <si>
    <t>M-241</t>
  </si>
  <si>
    <t>M-413</t>
  </si>
  <si>
    <t>M-561</t>
  </si>
  <si>
    <t>M-1013</t>
  </si>
  <si>
    <t>M-1036</t>
  </si>
  <si>
    <t>M-1049</t>
  </si>
  <si>
    <t>M-1089</t>
  </si>
  <si>
    <t>M-1112</t>
  </si>
  <si>
    <t>M-1116</t>
  </si>
  <si>
    <t>M-1117</t>
  </si>
  <si>
    <t>M-1153</t>
  </si>
  <si>
    <t>M-1157</t>
  </si>
  <si>
    <t>M-1176</t>
  </si>
  <si>
    <t>M-1178</t>
  </si>
  <si>
    <t>M-125</t>
  </si>
  <si>
    <t>M-1286</t>
  </si>
  <si>
    <t>M-1415</t>
  </si>
  <si>
    <t>M-1421</t>
  </si>
  <si>
    <t>M-1422</t>
  </si>
  <si>
    <t>M-1423</t>
  </si>
  <si>
    <t>M-1424</t>
  </si>
  <si>
    <t>M-1441</t>
  </si>
  <si>
    <t>M-1444</t>
  </si>
  <si>
    <t>M-1446</t>
  </si>
  <si>
    <t>M-1451</t>
  </si>
  <si>
    <t>M-1490</t>
  </si>
  <si>
    <t>M-1510</t>
  </si>
  <si>
    <t>M-1516</t>
  </si>
  <si>
    <t>M-1589</t>
  </si>
  <si>
    <t>M-1594</t>
  </si>
  <si>
    <t>M-1606</t>
  </si>
  <si>
    <t>M-1611</t>
  </si>
  <si>
    <t>M-1614</t>
  </si>
  <si>
    <t>M-1619</t>
  </si>
  <si>
    <t>M-1620</t>
  </si>
  <si>
    <t>M-1634</t>
  </si>
  <si>
    <t>M-1639</t>
  </si>
  <si>
    <t>M-1640</t>
  </si>
  <si>
    <t>M-1646</t>
  </si>
  <si>
    <t>M-1648</t>
  </si>
  <si>
    <t>M-1663</t>
  </si>
  <si>
    <t>M-1721</t>
  </si>
  <si>
    <t>M-1724</t>
  </si>
  <si>
    <t>M-173</t>
  </si>
  <si>
    <t>M-1761</t>
  </si>
  <si>
    <t>M-1770</t>
  </si>
  <si>
    <t>M-1772</t>
  </si>
  <si>
    <t>M-1774</t>
  </si>
  <si>
    <t>M-1786</t>
  </si>
  <si>
    <t>M-1788</t>
  </si>
  <si>
    <t>M-1789</t>
  </si>
  <si>
    <t>M-1790</t>
  </si>
  <si>
    <t>M-180</t>
  </si>
  <si>
    <t>M-1808</t>
  </si>
  <si>
    <t>M-1809</t>
  </si>
  <si>
    <t>M-1813</t>
  </si>
  <si>
    <t>M-183</t>
  </si>
  <si>
    <t>M-185</t>
  </si>
  <si>
    <t>M-1856</t>
  </si>
  <si>
    <t>M-1883</t>
  </si>
  <si>
    <t>M-1893</t>
  </si>
  <si>
    <t>M-190</t>
  </si>
  <si>
    <t>M-1911</t>
  </si>
  <si>
    <t>M-1921</t>
  </si>
  <si>
    <t>M-1934</t>
  </si>
  <si>
    <t>M-1936</t>
  </si>
  <si>
    <t>M-1957</t>
  </si>
  <si>
    <t>M-1958</t>
  </si>
  <si>
    <t>M-1960</t>
  </si>
  <si>
    <t>M-1962</t>
  </si>
  <si>
    <t>M-1963</t>
  </si>
  <si>
    <t>M-1976</t>
  </si>
  <si>
    <t>M-1980</t>
  </si>
  <si>
    <t>M-2011</t>
  </si>
  <si>
    <t>M-2019</t>
  </si>
  <si>
    <t>M-2023</t>
  </si>
  <si>
    <t>M-2041</t>
  </si>
  <si>
    <t>M-2047</t>
  </si>
  <si>
    <t>M-2052</t>
  </si>
  <si>
    <t>M-2060</t>
  </si>
  <si>
    <t>M-2061</t>
  </si>
  <si>
    <t>M-2112</t>
  </si>
  <si>
    <t>M-2145</t>
  </si>
  <si>
    <t>M-2163</t>
  </si>
  <si>
    <t>M-217</t>
  </si>
  <si>
    <t>M-221</t>
  </si>
  <si>
    <t>M-2226</t>
  </si>
  <si>
    <t>M-2255</t>
  </si>
  <si>
    <t>M-226</t>
  </si>
  <si>
    <t>M-2287</t>
  </si>
  <si>
    <t>M-2315</t>
  </si>
  <si>
    <t>M-2338</t>
  </si>
  <si>
    <t>M-234</t>
  </si>
  <si>
    <t>M-2353</t>
  </si>
  <si>
    <t>M-2361</t>
  </si>
  <si>
    <t>M-2365</t>
  </si>
  <si>
    <t>M-2366</t>
  </si>
  <si>
    <t>M-2381</t>
  </si>
  <si>
    <t>M-2386</t>
  </si>
  <si>
    <t>M-2388</t>
  </si>
  <si>
    <t>M-2389</t>
  </si>
  <si>
    <t>M-2391</t>
  </si>
  <si>
    <t>M-2396</t>
  </si>
  <si>
    <t>M-314</t>
  </si>
  <si>
    <t>M-342</t>
  </si>
  <si>
    <t>M-41</t>
  </si>
  <si>
    <t>M-414</t>
  </si>
  <si>
    <t>M-436</t>
  </si>
  <si>
    <t>M-445</t>
  </si>
  <si>
    <t>M-483</t>
  </si>
  <si>
    <t>M-488</t>
  </si>
  <si>
    <t>M-507</t>
  </si>
  <si>
    <t>M-586</t>
  </si>
  <si>
    <t>M-590</t>
  </si>
  <si>
    <t>M-605</t>
  </si>
  <si>
    <t>M-630</t>
  </si>
  <si>
    <t>M-644</t>
  </si>
  <si>
    <t>M-670</t>
  </si>
  <si>
    <t>M-676</t>
  </si>
  <si>
    <t>M-700</t>
  </si>
  <si>
    <t>M-704</t>
  </si>
  <si>
    <t>M-71</t>
  </si>
  <si>
    <t>M-714</t>
  </si>
  <si>
    <t>M-715</t>
  </si>
  <si>
    <t>M-725</t>
  </si>
  <si>
    <t>M-786</t>
  </si>
  <si>
    <t>M-803</t>
  </si>
  <si>
    <t>M-812</t>
  </si>
  <si>
    <t>M-813</t>
  </si>
  <si>
    <t>M-820</t>
  </si>
  <si>
    <t>M-827</t>
  </si>
  <si>
    <t>M-829</t>
  </si>
  <si>
    <t>M-830</t>
  </si>
  <si>
    <t>M-866</t>
  </si>
  <si>
    <t>M-871</t>
  </si>
  <si>
    <t>M-93</t>
  </si>
  <si>
    <t>M-96</t>
  </si>
  <si>
    <t>M-969</t>
  </si>
  <si>
    <t>M-984</t>
  </si>
  <si>
    <t>M-1125</t>
  </si>
  <si>
    <t>M-1305</t>
  </si>
  <si>
    <t>M-2045</t>
  </si>
  <si>
    <t>M-2092</t>
  </si>
  <si>
    <t>M-2211</t>
  </si>
  <si>
    <t>M-859</t>
  </si>
  <si>
    <t>M-174</t>
  </si>
  <si>
    <t>M-2158</t>
  </si>
  <si>
    <t>X-42</t>
  </si>
  <si>
    <t>M-1940</t>
  </si>
  <si>
    <t>M-2042</t>
  </si>
  <si>
    <t>X-21</t>
  </si>
  <si>
    <t>M-973</t>
  </si>
  <si>
    <t>M-1140</t>
  </si>
  <si>
    <t>M-929</t>
  </si>
  <si>
    <t>M-358</t>
  </si>
  <si>
    <t>M-1342</t>
  </si>
  <si>
    <t>M-1970</t>
  </si>
  <si>
    <t>M-448</t>
  </si>
  <si>
    <t>M-1954</t>
  </si>
  <si>
    <t>M-645</t>
  </si>
  <si>
    <t>M-2231</t>
  </si>
  <si>
    <t>M-737</t>
  </si>
  <si>
    <t>M-686</t>
  </si>
  <si>
    <t>M-15</t>
  </si>
  <si>
    <t>M-1151</t>
  </si>
  <si>
    <t>M-1440</t>
  </si>
  <si>
    <t>M-1782</t>
  </si>
  <si>
    <t>M-1905</t>
  </si>
  <si>
    <t>M-2022</t>
  </si>
  <si>
    <t>M-2024</t>
  </si>
  <si>
    <t>M-2034</t>
  </si>
  <si>
    <t>M-2106</t>
  </si>
  <si>
    <t>M-268</t>
  </si>
  <si>
    <t>M-306</t>
  </si>
  <si>
    <t>M-325</t>
  </si>
  <si>
    <t>M-329</t>
  </si>
  <si>
    <t>M-380</t>
  </si>
  <si>
    <t>M-505</t>
  </si>
  <si>
    <t>M-702</t>
  </si>
  <si>
    <t>M-800</t>
  </si>
  <si>
    <t>M-869</t>
  </si>
  <si>
    <t>M-887</t>
  </si>
  <si>
    <t>M-916</t>
  </si>
  <si>
    <t>M-967</t>
  </si>
  <si>
    <t>M-991</t>
  </si>
  <si>
    <t>M-427</t>
  </si>
  <si>
    <t>M-121</t>
  </si>
  <si>
    <t>M-809</t>
  </si>
  <si>
    <t>M-365</t>
  </si>
  <si>
    <t>M-2296</t>
  </si>
  <si>
    <t>M-422</t>
  </si>
  <si>
    <t>M-1106</t>
  </si>
  <si>
    <t>M-1136</t>
  </si>
  <si>
    <t>M-1143</t>
  </si>
  <si>
    <t>M-1207</t>
  </si>
  <si>
    <t>M-1277</t>
  </si>
  <si>
    <t>M-1344</t>
  </si>
  <si>
    <t>M-14</t>
  </si>
  <si>
    <t>M-1439</t>
  </si>
  <si>
    <t>M-166</t>
  </si>
  <si>
    <t>M-1745</t>
  </si>
  <si>
    <t>M-1851</t>
  </si>
  <si>
    <t>M-2205</t>
  </si>
  <si>
    <t>M-2212</t>
  </si>
  <si>
    <t>M-2248</t>
  </si>
  <si>
    <t>M-2249</t>
  </si>
  <si>
    <t>M-2251</t>
  </si>
  <si>
    <t>M-559</t>
  </si>
  <si>
    <t>M-625</t>
  </si>
  <si>
    <t>M-794</t>
  </si>
  <si>
    <t>M-844</t>
  </si>
  <si>
    <t>M-1492</t>
  </si>
  <si>
    <t>M-643</t>
  </si>
  <si>
    <t>M-1026</t>
  </si>
  <si>
    <t>M-2117</t>
  </si>
  <si>
    <t>X-23</t>
  </si>
  <si>
    <t>M-1842</t>
  </si>
  <si>
    <t>M-949</t>
  </si>
  <si>
    <t>X-24</t>
  </si>
  <si>
    <t>M-1855</t>
  </si>
  <si>
    <t>M-951</t>
  </si>
  <si>
    <t>M-1115</t>
  </si>
  <si>
    <t>M-1127</t>
  </si>
  <si>
    <t>M-1627</t>
  </si>
  <si>
    <t>M-2343</t>
  </si>
  <si>
    <t>M-316</t>
  </si>
  <si>
    <t>M-417</t>
  </si>
  <si>
    <t>M-498</t>
  </si>
  <si>
    <t>M-513</t>
  </si>
  <si>
    <t>M-595</t>
  </si>
  <si>
    <t>M-865</t>
  </si>
  <si>
    <t>M-1636</t>
  </si>
  <si>
    <t>M-398</t>
  </si>
  <si>
    <t>M-861</t>
  </si>
  <si>
    <t>X-6</t>
  </si>
  <si>
    <t>M-776</t>
  </si>
  <si>
    <t>M-1744</t>
  </si>
  <si>
    <t>M-1483</t>
  </si>
  <si>
    <t>M-2323</t>
  </si>
  <si>
    <t>M-1203</t>
  </si>
  <si>
    <t>M-2083</t>
  </si>
  <si>
    <t>M-291</t>
  </si>
  <si>
    <t>M-999</t>
  </si>
  <si>
    <t>M-867</t>
  </si>
  <si>
    <t>X-28</t>
  </si>
  <si>
    <t>M-1000</t>
  </si>
  <si>
    <t>M-1763</t>
  </si>
  <si>
    <t>M-1369</t>
  </si>
  <si>
    <t>M-1882</t>
  </si>
  <si>
    <t>M-1552</t>
  </si>
  <si>
    <t>M-2133</t>
  </si>
  <si>
    <t>M-810</t>
  </si>
  <si>
    <t>X-7</t>
  </si>
  <si>
    <t>M-220</t>
  </si>
  <si>
    <t>M-1756</t>
  </si>
  <si>
    <t>M-1886</t>
  </si>
  <si>
    <t>X-5</t>
  </si>
  <si>
    <t>X-1</t>
  </si>
  <si>
    <t>X-11</t>
  </si>
  <si>
    <t>D-2</t>
  </si>
  <si>
    <t>M-769</t>
  </si>
  <si>
    <t>M-178</t>
  </si>
  <si>
    <t>M-1263</t>
  </si>
  <si>
    <t>M-1542</t>
  </si>
  <si>
    <t>M-1525</t>
  </si>
  <si>
    <t>M-1269</t>
  </si>
  <si>
    <t>M-1500</t>
  </si>
  <si>
    <t>M-1811</t>
  </si>
  <si>
    <t>M-244</t>
  </si>
  <si>
    <t>M-591</t>
  </si>
  <si>
    <t>M-65</t>
  </si>
  <si>
    <t>M-695</t>
  </si>
  <si>
    <t>M-931</t>
  </si>
  <si>
    <t>M-1335</t>
  </si>
  <si>
    <t>M-1885</t>
  </si>
  <si>
    <t>M-141</t>
  </si>
  <si>
    <t>M-881</t>
  </si>
  <si>
    <t>M-177</t>
  </si>
  <si>
    <t>M-743</t>
  </si>
  <si>
    <t>M-665</t>
  </si>
  <si>
    <t>M-1698</t>
  </si>
  <si>
    <t>X-20</t>
  </si>
  <si>
    <t>M-953</t>
  </si>
  <si>
    <t>M-1587</t>
  </si>
  <si>
    <t>M-2078</t>
  </si>
  <si>
    <t>X-26</t>
  </si>
  <si>
    <t>M-1403</t>
  </si>
  <si>
    <t>M-1562</t>
  </si>
  <si>
    <t>M-2055</t>
  </si>
  <si>
    <t>M-351</t>
  </si>
  <si>
    <t>M-1661</t>
  </si>
  <si>
    <t>M-717</t>
  </si>
  <si>
    <t>M-1702</t>
  </si>
  <si>
    <t>M-224</t>
  </si>
  <si>
    <t>M-801</t>
  </si>
  <si>
    <t>M-1370</t>
  </si>
  <si>
    <t>M-1443</t>
  </si>
  <si>
    <t>M-1067</t>
  </si>
  <si>
    <t>M-1776</t>
  </si>
  <si>
    <t>M-2004</t>
  </si>
  <si>
    <t>M-2200</t>
  </si>
  <si>
    <t>M-2330</t>
  </si>
  <si>
    <t>M-265</t>
  </si>
  <si>
    <t>M-405</t>
  </si>
  <si>
    <t>M-443</t>
  </si>
  <si>
    <t>M-690</t>
  </si>
  <si>
    <t>M-1408</t>
  </si>
  <si>
    <t>M-1878</t>
  </si>
  <si>
    <t>M-899</t>
  </si>
  <si>
    <t>M-2265</t>
  </si>
  <si>
    <t>X-9</t>
  </si>
  <si>
    <t>M-1148</t>
  </si>
  <si>
    <t>M-1366</t>
  </si>
  <si>
    <t>M-1113</t>
  </si>
  <si>
    <t>M-618</t>
  </si>
  <si>
    <t>M-1062</t>
  </si>
  <si>
    <t>M-1460</t>
  </si>
  <si>
    <t>M-1597</t>
  </si>
  <si>
    <t>M-946</t>
  </si>
  <si>
    <t>M-1173</t>
  </si>
  <si>
    <t>M-1240</t>
  </si>
  <si>
    <t>M-1171</t>
  </si>
  <si>
    <t>M-1294</t>
  </si>
  <si>
    <t>M-132</t>
  </si>
  <si>
    <t>M-1703</t>
  </si>
  <si>
    <t>M-2197</t>
  </si>
  <si>
    <t>M-261</t>
  </si>
  <si>
    <t>M-536</t>
  </si>
  <si>
    <t>M-913</t>
  </si>
  <si>
    <t>M-199</t>
  </si>
  <si>
    <t>M-662</t>
  </si>
  <si>
    <t>M-633</t>
  </si>
  <si>
    <t>M-1398</t>
  </si>
  <si>
    <t>M-1032</t>
  </si>
  <si>
    <t>M-1170</t>
  </si>
  <si>
    <t>M-1175</t>
  </si>
  <si>
    <t>M-1177</t>
  </si>
  <si>
    <t>M-1180</t>
  </si>
  <si>
    <t>M-1190</t>
  </si>
  <si>
    <t>M-1194</t>
  </si>
  <si>
    <t>M-1199</t>
  </si>
  <si>
    <t>M-1220</t>
  </si>
  <si>
    <t>M-1234</t>
  </si>
  <si>
    <t>M-1242</t>
  </si>
  <si>
    <t>M-1293</t>
  </si>
  <si>
    <t>M-1445</t>
  </si>
  <si>
    <t>M-1944</t>
  </si>
  <si>
    <t>M-200</t>
  </si>
  <si>
    <t>M-236</t>
  </si>
  <si>
    <t>M-506</t>
  </si>
  <si>
    <t>M-651</t>
  </si>
  <si>
    <t>M-66</t>
  </si>
  <si>
    <t>M-903</t>
  </si>
  <si>
    <t>M-599</t>
  </si>
  <si>
    <t>M-1312</t>
  </si>
  <si>
    <t>M-709</t>
  </si>
  <si>
    <t>M-602</t>
  </si>
  <si>
    <t>M-1082</t>
  </si>
  <si>
    <t>M-1524</t>
  </si>
  <si>
    <t>M-2103</t>
  </si>
  <si>
    <t>M-103</t>
  </si>
  <si>
    <t>M-1273</t>
  </si>
  <si>
    <t>M-1290</t>
  </si>
  <si>
    <t>M-1292</t>
  </si>
  <si>
    <t>M-1828</t>
  </si>
  <si>
    <t>M-2176</t>
  </si>
  <si>
    <t>M-2278</t>
  </si>
  <si>
    <t>M-689</t>
  </si>
  <si>
    <t>M-634</t>
  </si>
  <si>
    <t>M-1910</t>
  </si>
  <si>
    <t>M-1829</t>
  </si>
  <si>
    <t>M-1281</t>
  </si>
  <si>
    <t>M-1210</t>
  </si>
  <si>
    <t>M-147</t>
  </si>
  <si>
    <t>M-2149</t>
  </si>
  <si>
    <t>M-2235</t>
  </si>
  <si>
    <t>M-24</t>
  </si>
  <si>
    <t>M-122</t>
  </si>
  <si>
    <t>M-566</t>
  </si>
  <si>
    <t>M-567</t>
  </si>
  <si>
    <t>M-692</t>
  </si>
  <si>
    <t>M-1102</t>
  </si>
  <si>
    <t>M-140</t>
  </si>
  <si>
    <t>M-1532</t>
  </si>
  <si>
    <t>M-1872</t>
  </si>
  <si>
    <t>M-1897</t>
  </si>
  <si>
    <t>M-2297</t>
  </si>
  <si>
    <t>M-393</t>
  </si>
  <si>
    <t>M-529</t>
  </si>
  <si>
    <t>M-542</t>
  </si>
  <si>
    <t>M-545</t>
  </si>
  <si>
    <t>M-551</t>
  </si>
  <si>
    <t>M-555</t>
  </si>
  <si>
    <t>M-556</t>
  </si>
  <si>
    <t>M-560</t>
  </si>
  <si>
    <t>M-603</t>
  </si>
  <si>
    <t>M-610</t>
  </si>
  <si>
    <t>M-63</t>
  </si>
  <si>
    <t>M-639</t>
  </si>
  <si>
    <t>M-654</t>
  </si>
  <si>
    <t>M-2186</t>
  </si>
  <si>
    <t>M-1134</t>
  </si>
  <si>
    <t>M-578</t>
  </si>
  <si>
    <t>M-1819</t>
  </si>
  <si>
    <t>M-430</t>
  </si>
  <si>
    <t>M-1250</t>
  </si>
  <si>
    <t>M-1518</t>
  </si>
  <si>
    <t>M-2057</t>
  </si>
  <si>
    <t>M-2081</t>
  </si>
  <si>
    <t>M-2229</t>
  </si>
  <si>
    <t>M-258</t>
  </si>
  <si>
    <t>M-518</t>
  </si>
  <si>
    <t>M-534</t>
  </si>
  <si>
    <t>M-565</t>
  </si>
  <si>
    <t>M-59</t>
  </si>
  <si>
    <t>M-736</t>
  </si>
  <si>
    <t>M-852</t>
  </si>
  <si>
    <t>M-970</t>
  </si>
  <si>
    <t>M-1852</t>
  </si>
  <si>
    <t>M-1506</t>
  </si>
  <si>
    <t>M-2221</t>
  </si>
  <si>
    <t>X-34</t>
  </si>
  <si>
    <t>X-16</t>
  </si>
  <si>
    <t>M-1926</t>
  </si>
  <si>
    <t>M-673</t>
  </si>
  <si>
    <t>M-822</t>
  </si>
  <si>
    <t>M-1992</t>
  </si>
  <si>
    <t>M-760</t>
  </si>
  <si>
    <t>M-1071</t>
  </si>
  <si>
    <t>M-1389</t>
  </si>
  <si>
    <t>M-1456</t>
  </si>
  <si>
    <t>M-2324</t>
  </si>
  <si>
    <t>M-45</t>
  </si>
  <si>
    <t>M-552</t>
  </si>
  <si>
    <t>M-892</t>
  </si>
  <si>
    <t>M-957</t>
  </si>
  <si>
    <t>M-1625</t>
  </si>
  <si>
    <t>M-1735</t>
  </si>
  <si>
    <t>X-15</t>
  </si>
  <si>
    <t>M-1087</t>
  </si>
  <si>
    <t>M-110</t>
  </si>
  <si>
    <t>M-1185</t>
  </si>
  <si>
    <t>M-1945</t>
  </si>
  <si>
    <t>M-435</t>
  </si>
  <si>
    <t>M-1235</t>
  </si>
  <si>
    <t>M-113</t>
  </si>
  <si>
    <t>M-80</t>
  </si>
  <si>
    <t>M-965</t>
  </si>
  <si>
    <t>M-17</t>
  </si>
  <si>
    <t>M-1925</t>
  </si>
  <si>
    <t>M-863</t>
  </si>
  <si>
    <t>M-1165</t>
  </si>
  <si>
    <t>M-1275</t>
  </si>
  <si>
    <t>M-1299</t>
  </si>
  <si>
    <t>M-1306</t>
  </si>
  <si>
    <t>M-1338</t>
  </si>
  <si>
    <t>M-1358</t>
  </si>
  <si>
    <t>M-1613</t>
  </si>
  <si>
    <t>M-1637</t>
  </si>
  <si>
    <t>M-18</t>
  </si>
  <si>
    <t>M-1840</t>
  </si>
  <si>
    <t>M-1870</t>
  </si>
  <si>
    <t>M-1927</t>
  </si>
  <si>
    <t>skopje</t>
  </si>
  <si>
    <t>M-1933</t>
  </si>
  <si>
    <t>M-20</t>
  </si>
  <si>
    <t>M-2000</t>
  </si>
  <si>
    <t>M-2088</t>
  </si>
  <si>
    <t>M-2144</t>
  </si>
  <si>
    <t>M-2288</t>
  </si>
  <si>
    <t>M-2376</t>
  </si>
  <si>
    <t>M-388</t>
  </si>
  <si>
    <t>M-724</t>
  </si>
  <si>
    <t>M-79</t>
  </si>
  <si>
    <t>M-846</t>
  </si>
  <si>
    <t>M-932</t>
  </si>
  <si>
    <t>M-95</t>
  </si>
  <si>
    <t>M-998</t>
  </si>
  <si>
    <t>M-1429</t>
  </si>
  <si>
    <t>M-1792</t>
  </si>
  <si>
    <t>M-1939</t>
  </si>
  <si>
    <t>M-2161</t>
  </si>
  <si>
    <t>M-246</t>
  </si>
  <si>
    <t>M-32</t>
  </si>
  <si>
    <t>M-452</t>
  </si>
  <si>
    <t>M-687</t>
  </si>
  <si>
    <t>M-104</t>
  </si>
  <si>
    <t>M-1343</t>
  </si>
  <si>
    <t>M-1914</t>
  </si>
  <si>
    <t>M-2001</t>
  </si>
  <si>
    <t>M-347</t>
  </si>
  <si>
    <t>M-2048</t>
  </si>
  <si>
    <t>X-35</t>
  </si>
  <si>
    <t>M-1505</t>
  </si>
  <si>
    <t>M-340</t>
  </si>
  <si>
    <t>M-1731</t>
  </si>
  <si>
    <t>M-1969</t>
  </si>
  <si>
    <t>M-2085</t>
  </si>
  <si>
    <t>M-47</t>
  </si>
  <si>
    <t>M-768</t>
  </si>
  <si>
    <t>M-1078</t>
  </si>
  <si>
    <t>M-718</t>
  </si>
  <si>
    <t>M-55</t>
  </si>
  <si>
    <t>M-1186</t>
  </si>
  <si>
    <t>M-53</t>
  </si>
  <si>
    <t>M-1108</t>
  </si>
  <si>
    <t>M-203</t>
  </si>
  <si>
    <t>M-2059</t>
  </si>
  <si>
    <t>M-537</t>
  </si>
  <si>
    <t>M-843</t>
  </si>
  <si>
    <t>M-1025</t>
  </si>
  <si>
    <t>M-134</t>
  </si>
  <si>
    <t>M-1900</t>
  </si>
  <si>
    <t>M-2256</t>
  </si>
  <si>
    <t>M-2358</t>
  </si>
  <si>
    <t>M-880</t>
  </si>
  <si>
    <t>M-1554</t>
  </si>
  <si>
    <t>M-466</t>
  </si>
  <si>
    <t>M-1995</t>
  </si>
  <si>
    <t>M-1340</t>
  </si>
  <si>
    <t>M-1708</t>
  </si>
  <si>
    <t>M-1732</t>
  </si>
  <si>
    <t>M-1894</t>
  </si>
  <si>
    <t>M-376</t>
  </si>
  <si>
    <t>M-492</t>
  </si>
  <si>
    <t>M-572</t>
  </si>
  <si>
    <t>M-608</t>
  </si>
  <si>
    <t>M-614</t>
  </si>
  <si>
    <t>M-636</t>
  </si>
  <si>
    <t>M-1267</t>
  </si>
  <si>
    <t>M-1955</t>
  </si>
  <si>
    <t>M-1917</t>
  </si>
  <si>
    <t>M-532</t>
  </si>
  <si>
    <t>M-1801</t>
  </si>
  <si>
    <t>M-1850</t>
  </si>
  <si>
    <t>M-1428</t>
  </si>
  <si>
    <t>M-759</t>
  </si>
  <si>
    <t>M-431</t>
  </si>
  <si>
    <t>M-1834</t>
  </si>
  <si>
    <t>M-40</t>
  </si>
  <si>
    <t>M-1419</t>
  </si>
  <si>
    <t>M-1367</t>
  </si>
  <si>
    <t>M-805</t>
  </si>
  <si>
    <t>M-2224</t>
  </si>
  <si>
    <t>M-1066</t>
  </si>
  <si>
    <t>M-1407</t>
  </si>
  <si>
    <t>M-1572</t>
  </si>
  <si>
    <t>M-1929</t>
  </si>
  <si>
    <t>M-485</t>
  </si>
  <si>
    <t>M-1539</t>
  </si>
  <si>
    <t>M-301</t>
  </si>
  <si>
    <t>M-1224</t>
  </si>
  <si>
    <t>M-1536</t>
  </si>
  <si>
    <t>M-30</t>
  </si>
  <si>
    <t>M-1270</t>
  </si>
  <si>
    <t>M-1873</t>
  </si>
  <si>
    <t>M-2340</t>
  </si>
  <si>
    <t>M-39</t>
  </si>
  <si>
    <t>M-1394</t>
  </si>
  <si>
    <t>M-2220</t>
  </si>
  <si>
    <t>M-313</t>
  </si>
  <si>
    <t>M-425</t>
  </si>
  <si>
    <t>M-802</t>
  </si>
  <si>
    <t>M-2159</t>
  </si>
  <si>
    <t>M-2063</t>
  </si>
  <si>
    <t>M-773</t>
  </si>
  <si>
    <t>M-1669</t>
  </si>
  <si>
    <t>M-56</t>
  </si>
  <si>
    <t>M-114</t>
  </si>
  <si>
    <t>M-1237</t>
  </si>
  <si>
    <t>M-1385</t>
  </si>
  <si>
    <t>M-1493</t>
  </si>
  <si>
    <t>M-164</t>
  </si>
  <si>
    <t>M-1693</t>
  </si>
  <si>
    <t>M-650</t>
  </si>
  <si>
    <t>M-671</t>
  </si>
  <si>
    <t>M-733</t>
  </si>
  <si>
    <t>M-755</t>
  </si>
  <si>
    <t>X-33</t>
  </si>
  <si>
    <t>M-1297</t>
  </si>
  <si>
    <t>M-1303</t>
  </si>
  <si>
    <t>M-1356</t>
  </si>
  <si>
    <t>M-851</t>
  </si>
  <si>
    <t>M-355</t>
  </si>
  <si>
    <t>M-912</t>
  </si>
  <si>
    <t>M-1070</t>
  </si>
  <si>
    <t>M-1133</t>
  </si>
  <si>
    <t>M-1599</t>
  </si>
  <si>
    <t>M-394</t>
  </si>
  <si>
    <t>M-1576</t>
  </si>
  <si>
    <t>M-1707</t>
  </si>
  <si>
    <t>M-1847</t>
  </si>
  <si>
    <t>M-332</t>
  </si>
  <si>
    <t>M-732</t>
  </si>
  <si>
    <t>M-1706</t>
  </si>
  <si>
    <t>M-210</t>
  </si>
  <si>
    <t>M-1097</t>
  </si>
  <si>
    <t>M-1378</t>
  </si>
  <si>
    <t>M-300</t>
  </si>
  <si>
    <t>M-411</t>
  </si>
  <si>
    <t>M-2014</t>
  </si>
  <si>
    <t>M-674</t>
  </si>
  <si>
    <t>M-1831</t>
  </si>
  <si>
    <t>M-26</t>
  </si>
  <si>
    <t>M-706</t>
  </si>
  <si>
    <t>M-1260</t>
  </si>
  <si>
    <t>M-2184</t>
  </si>
  <si>
    <t>M-712</t>
  </si>
  <si>
    <t>M-1902</t>
  </si>
  <si>
    <t>M-52</t>
  </si>
  <si>
    <t>M-1363</t>
  </si>
  <si>
    <t>M-1508</t>
  </si>
  <si>
    <t>M-2</t>
  </si>
  <si>
    <t>M-2104</t>
  </si>
  <si>
    <t>M-696</t>
  </si>
  <si>
    <t>M-1924</t>
  </si>
  <si>
    <t>M-256</t>
  </si>
  <si>
    <t>M-1671</t>
  </si>
  <si>
    <t>M-260</t>
  </si>
  <si>
    <t>M-28</t>
  </si>
  <si>
    <t>M-2026</t>
  </si>
  <si>
    <t>M-2143</t>
  </si>
  <si>
    <t>M-249</t>
  </si>
  <si>
    <t>M-1319</t>
  </si>
  <si>
    <t>M-1315</t>
  </si>
  <si>
    <t>M-67</t>
  </si>
  <si>
    <t>M-787</t>
  </si>
  <si>
    <t>M-1103</t>
  </si>
  <si>
    <t>M-1126</t>
  </si>
  <si>
    <t>M-12</t>
  </si>
  <si>
    <t>M-1247</t>
  </si>
  <si>
    <t>M-455</t>
  </si>
  <si>
    <t>M-389</t>
  </si>
  <si>
    <t>M-198</t>
  </si>
  <si>
    <t>M-1626</t>
  </si>
  <si>
    <t>M-804</t>
  </si>
  <si>
    <t>M-302</t>
  </si>
  <si>
    <t>M-1334</t>
  </si>
  <si>
    <t>M-151</t>
  </si>
  <si>
    <t>M-1065</t>
  </si>
  <si>
    <t>M-1272</t>
  </si>
  <si>
    <t>willemstad</t>
  </si>
  <si>
    <t>M-1300</t>
  </si>
  <si>
    <t>M-1318</t>
  </si>
  <si>
    <t>M-1657</t>
  </si>
  <si>
    <t>M-1996</t>
  </si>
  <si>
    <t>M-2228</t>
  </si>
  <si>
    <t>M-296</t>
  </si>
  <si>
    <t>M-598</t>
  </si>
  <si>
    <t>M-954</t>
  </si>
  <si>
    <t>M-192</t>
  </si>
  <si>
    <t>M-739</t>
  </si>
  <si>
    <t>M-2181</t>
  </si>
  <si>
    <t>M-2003</t>
  </si>
  <si>
    <t>M-770</t>
  </si>
  <si>
    <t>M-204</t>
  </si>
  <si>
    <t>M-1608</t>
  </si>
  <si>
    <t>M-1084</t>
  </si>
  <si>
    <t>M-1233</t>
  </si>
  <si>
    <t>M-1436</t>
  </si>
  <si>
    <t>M-1709</t>
  </si>
  <si>
    <t>M-1928</t>
  </si>
  <si>
    <t>M-1942</t>
  </si>
  <si>
    <t>M-1982</t>
  </si>
  <si>
    <t>M-228</t>
  </si>
  <si>
    <t>M-2325</t>
  </si>
  <si>
    <t>M-252</t>
  </si>
  <si>
    <t>M-339</t>
  </si>
  <si>
    <t>M-473</t>
  </si>
  <si>
    <t>M-766</t>
  </si>
  <si>
    <t>M-918</t>
  </si>
  <si>
    <t>M-754</t>
  </si>
  <si>
    <t>M-1430</t>
  </si>
  <si>
    <t>M-1677</t>
  </si>
  <si>
    <t>M-155</t>
  </si>
  <si>
    <t>M-1313</t>
  </si>
  <si>
    <t>M-1895</t>
  </si>
  <si>
    <t>M-945</t>
  </si>
  <si>
    <t>M-197</t>
  </si>
  <si>
    <t>M-941</t>
  </si>
  <si>
    <t>M-978</t>
  </si>
  <si>
    <t>M-1197</t>
  </si>
  <si>
    <t>M-2371</t>
  </si>
  <si>
    <t>M-1817</t>
  </si>
  <si>
    <t>M-985</t>
  </si>
  <si>
    <t>M-1017</t>
  </si>
  <si>
    <t>M-1019</t>
  </si>
  <si>
    <t>M-1414</t>
  </si>
  <si>
    <t>M-2333</t>
  </si>
  <si>
    <t>M-264</t>
  </si>
  <si>
    <t>M-286</t>
  </si>
  <si>
    <t>M-1489</t>
  </si>
  <si>
    <t>M-1504</t>
  </si>
  <si>
    <t>M-915</t>
  </si>
  <si>
    <t>M-1121</t>
  </si>
  <si>
    <t>M-779</t>
  </si>
  <si>
    <t>M-983</t>
  </si>
  <si>
    <t>M-1908</t>
  </si>
  <si>
    <t>M-172</t>
  </si>
  <si>
    <t>M-864</t>
  </si>
  <si>
    <t>M-1896</t>
  </si>
  <si>
    <t>M-893</t>
  </si>
  <si>
    <t>M-1862</t>
  </si>
  <si>
    <t>M-1096</t>
  </si>
  <si>
    <t>M-1725</t>
  </si>
  <si>
    <t>M-38</t>
  </si>
  <si>
    <t>M-497</t>
  </si>
  <si>
    <t>M-562</t>
  </si>
  <si>
    <t>M-680</t>
  </si>
  <si>
    <t>M-826</t>
  </si>
  <si>
    <t>M-1262</t>
  </si>
  <si>
    <t>M-1246</t>
  </si>
  <si>
    <t>M-1371</t>
  </si>
  <si>
    <t>M-1964</t>
  </si>
  <si>
    <t>M-1223</t>
  </si>
  <si>
    <t>M-150</t>
  </si>
  <si>
    <t>M-1987</t>
  </si>
  <si>
    <t>M-2198</t>
  </si>
  <si>
    <t>M-648</t>
  </si>
  <si>
    <t>M-100</t>
  </si>
  <si>
    <t>M-1265</t>
  </si>
  <si>
    <t>M-1888</t>
  </si>
  <si>
    <t>M-977</t>
  </si>
  <si>
    <t>M-1302</t>
  </si>
  <si>
    <t>M-1915</t>
  </si>
  <si>
    <t>M-2337</t>
  </si>
  <si>
    <t>M-276</t>
  </si>
  <si>
    <t>M-9</t>
  </si>
  <si>
    <t>M-911</t>
  </si>
  <si>
    <t>M-89</t>
  </si>
  <si>
    <t>M-744</t>
  </si>
  <si>
    <t>M-1053</t>
  </si>
  <si>
    <t>M-1304</t>
  </si>
  <si>
    <t>M-1581</t>
  </si>
  <si>
    <t>M-170</t>
  </si>
  <si>
    <t>M-1830</t>
  </si>
  <si>
    <t>M-2359</t>
  </si>
  <si>
    <t>M-279</t>
  </si>
  <si>
    <t>M-283</t>
  </si>
  <si>
    <t>M-847</t>
  </si>
  <si>
    <t>M-1341</t>
  </si>
  <si>
    <t>M-2031</t>
  </si>
  <si>
    <t>M-1018</t>
  </si>
  <si>
    <t>M-1578</t>
  </si>
  <si>
    <t>M-968</t>
  </si>
  <si>
    <t>M-196</t>
  </si>
  <si>
    <t>M-1658</t>
  </si>
  <si>
    <t>M-1008</t>
  </si>
  <si>
    <t>M-1021</t>
  </si>
  <si>
    <t>M-1035</t>
  </si>
  <si>
    <t>M-1093</t>
  </si>
  <si>
    <t>M-1132</t>
  </si>
  <si>
    <t>M-1182</t>
  </si>
  <si>
    <t>M-1184</t>
  </si>
  <si>
    <t>M-1191</t>
  </si>
  <si>
    <t>M-1205</t>
  </si>
  <si>
    <t>M-1331</t>
  </si>
  <si>
    <t>M-1339</t>
  </si>
  <si>
    <t>M-135</t>
  </si>
  <si>
    <t>M-1355</t>
  </si>
  <si>
    <t>M-1454</t>
  </si>
  <si>
    <t>M-1800</t>
  </si>
  <si>
    <t>M-1810</t>
  </si>
  <si>
    <t>M-1836</t>
  </si>
  <si>
    <t>M-1864</t>
  </si>
  <si>
    <t>M-1997</t>
  </si>
  <si>
    <t>M-2122</t>
  </si>
  <si>
    <t>M-2266</t>
  </si>
  <si>
    <t>M-2303</t>
  </si>
  <si>
    <t>M-2407</t>
  </si>
  <si>
    <t>M-2433</t>
  </si>
  <si>
    <t>M-491</t>
  </si>
  <si>
    <t>M-511</t>
  </si>
  <si>
    <t>M-517</t>
  </si>
  <si>
    <t>M-589</t>
  </si>
  <si>
    <t>M-720</t>
  </si>
  <si>
    <t>M-772</t>
  </si>
  <si>
    <t>M-92</t>
  </si>
  <si>
    <t>M-2120</t>
  </si>
  <si>
    <t>M-2479</t>
  </si>
  <si>
    <t>M-2450</t>
  </si>
  <si>
    <t>M-2477</t>
  </si>
  <si>
    <t>M-2490</t>
  </si>
  <si>
    <t>M-1952</t>
  </si>
  <si>
    <t>M-2320</t>
  </si>
  <si>
    <t>M-2259</t>
  </si>
  <si>
    <t>M-42</t>
  </si>
  <si>
    <t>M-123</t>
  </si>
  <si>
    <t>M-1503</t>
  </si>
  <si>
    <t>M-1833</t>
  </si>
  <si>
    <t>M-1254</t>
  </si>
  <si>
    <t>M-1404</t>
  </si>
  <si>
    <t>M-1420</t>
  </si>
  <si>
    <t>M-1465</t>
  </si>
  <si>
    <t>M-1515</t>
  </si>
  <si>
    <t>M-1547</t>
  </si>
  <si>
    <t>M-1551</t>
  </si>
  <si>
    <t>M-1574</t>
  </si>
  <si>
    <t>M-1588</t>
  </si>
  <si>
    <t>M-162</t>
  </si>
  <si>
    <t>M-1713</t>
  </si>
  <si>
    <t>M-2170</t>
  </si>
  <si>
    <t>M-2179</t>
  </si>
  <si>
    <t>M-2273</t>
  </si>
  <si>
    <t>M-2274</t>
  </si>
  <si>
    <t>M-2281</t>
  </si>
  <si>
    <t>M-2298</t>
  </si>
  <si>
    <t>M-2299</t>
  </si>
  <si>
    <t>M-44</t>
  </si>
  <si>
    <t>M-54</t>
  </si>
  <si>
    <t>M-621</t>
  </si>
  <si>
    <t>M-540</t>
  </si>
  <si>
    <t>M-116</t>
  </si>
  <si>
    <t>M-638</t>
  </si>
  <si>
    <t>M-617</t>
  </si>
  <si>
    <t>M-1010</t>
  </si>
  <si>
    <t>M-2077</t>
  </si>
  <si>
    <t>M-1381</t>
  </si>
  <si>
    <t>M-691</t>
  </si>
  <si>
    <t>M-564</t>
  </si>
  <si>
    <t>M-1243</t>
  </si>
  <si>
    <t>M-1374</t>
  </si>
  <si>
    <t>M-1673</t>
  </si>
  <si>
    <t>M-1824</t>
  </si>
  <si>
    <t>M-2463</t>
  </si>
  <si>
    <t>M-333</t>
  </si>
  <si>
    <t>M-587</t>
  </si>
  <si>
    <t>M-738</t>
  </si>
  <si>
    <t>M-1094</t>
  </si>
  <si>
    <t>M-796</t>
  </si>
  <si>
    <t>M-1268</t>
  </si>
  <si>
    <t>M-366</t>
  </si>
  <si>
    <t>M-1526</t>
  </si>
  <si>
    <t>M-1723</t>
  </si>
  <si>
    <t>M-897</t>
  </si>
  <si>
    <t>M-616</t>
  </si>
  <si>
    <t>M-2096</t>
  </si>
  <si>
    <t>M-637</t>
  </si>
  <si>
    <t>M-299</t>
  </si>
  <si>
    <t>M-1213</t>
  </si>
  <si>
    <t>M-1379</t>
  </si>
  <si>
    <t>M-1406</t>
  </si>
  <si>
    <t>M-1598</t>
  </si>
  <si>
    <t>M-1884</t>
  </si>
  <si>
    <t>M-51</t>
  </si>
  <si>
    <t>M-145</t>
  </si>
  <si>
    <t>M-2421</t>
  </si>
  <si>
    <t>M-1317</t>
  </si>
  <si>
    <t>M-1477</t>
  </si>
  <si>
    <t>M-1553</t>
  </si>
  <si>
    <t>X-4</t>
  </si>
  <si>
    <t>M-1218</t>
  </si>
  <si>
    <t>M-160</t>
  </si>
  <si>
    <t>M-1217</t>
  </si>
  <si>
    <t>M-2107</t>
  </si>
  <si>
    <t>M-57</t>
  </si>
  <si>
    <t>M-2329</t>
  </si>
  <si>
    <t>M-1466</t>
  </si>
  <si>
    <t>M-1784</t>
  </si>
  <si>
    <t>M-159</t>
  </si>
  <si>
    <t>M-1793</t>
  </si>
  <si>
    <t>M-1719</t>
  </si>
  <si>
    <t>M-840</t>
  </si>
  <si>
    <t>M-1511</t>
  </si>
  <si>
    <t>M-1699</t>
  </si>
  <si>
    <t>M-1841</t>
  </si>
  <si>
    <t>M-2270</t>
  </si>
  <si>
    <t>M-230</t>
  </si>
  <si>
    <t>M-666</t>
  </si>
  <si>
    <t>M-752</t>
  </si>
  <si>
    <t>M-99</t>
  </si>
  <si>
    <t>M-848</t>
  </si>
  <si>
    <t>M-1329</t>
  </si>
  <si>
    <t>M-2046</t>
  </si>
  <si>
    <t>M-722</t>
  </si>
  <si>
    <t>M-1105</t>
  </si>
  <si>
    <t>M-1155</t>
  </si>
  <si>
    <t>M-137</t>
  </si>
  <si>
    <t>M-21</t>
  </si>
  <si>
    <t>M-2111</t>
  </si>
  <si>
    <t>M-2233</t>
  </si>
  <si>
    <t>M-2234</t>
  </si>
  <si>
    <t>M-2264</t>
  </si>
  <si>
    <t>M-285</t>
  </si>
  <si>
    <t>M-663</t>
  </si>
  <si>
    <t>M-761</t>
  </si>
  <si>
    <t>M-765</t>
  </si>
  <si>
    <t>M-2209</t>
  </si>
  <si>
    <t>M-2258</t>
  </si>
  <si>
    <t>M-1179</t>
  </si>
  <si>
    <t>M-1152</t>
  </si>
  <si>
    <t>M-1249</t>
  </si>
  <si>
    <t>M-1122</t>
  </si>
  <si>
    <t>M-2100</t>
  </si>
  <si>
    <t>M-1141</t>
  </si>
  <si>
    <t>M-119</t>
  </si>
  <si>
    <t>M-1192</t>
  </si>
  <si>
    <t>M-1212</t>
  </si>
  <si>
    <t>M-127</t>
  </si>
  <si>
    <t>M-1282</t>
  </si>
  <si>
    <t>M-1301</t>
  </si>
  <si>
    <t>M-1314</t>
  </si>
  <si>
    <t>M-1390</t>
  </si>
  <si>
    <t>M-1433</t>
  </si>
  <si>
    <t>M-1481</t>
  </si>
  <si>
    <t>M-1501</t>
  </si>
  <si>
    <t>M-1502</t>
  </si>
  <si>
    <t>M-1512</t>
  </si>
  <si>
    <t>M-1662</t>
  </si>
  <si>
    <t>M-1665</t>
  </si>
  <si>
    <t>M-1804</t>
  </si>
  <si>
    <t>M-1912</t>
  </si>
  <si>
    <t>M-201</t>
  </si>
  <si>
    <t>M-2147</t>
  </si>
  <si>
    <t>M-2185</t>
  </si>
  <si>
    <t>M-2219</t>
  </si>
  <si>
    <t>M-222</t>
  </si>
  <si>
    <t>M-238</t>
  </si>
  <si>
    <t>M-251</t>
  </si>
  <si>
    <t>M-266</t>
  </si>
  <si>
    <t>M-274</t>
  </si>
  <si>
    <t>M-321</t>
  </si>
  <si>
    <t>M-584</t>
  </si>
  <si>
    <t>M-890</t>
  </si>
  <si>
    <t>M-894</t>
  </si>
  <si>
    <t>M-868</t>
  </si>
  <si>
    <t>M-1107</t>
  </si>
  <si>
    <t>M-1740</t>
  </si>
  <si>
    <t>M-2071</t>
  </si>
  <si>
    <t>M-2153</t>
  </si>
  <si>
    <t>M-356</t>
  </si>
  <si>
    <t>M-361</t>
  </si>
  <si>
    <t>M-1417</t>
  </si>
  <si>
    <t>M-2465</t>
  </si>
  <si>
    <t>M-2406</t>
  </si>
  <si>
    <t>M-2410</t>
  </si>
  <si>
    <t>M-1054</t>
  </si>
  <si>
    <t>M-1061</t>
  </si>
  <si>
    <t>M-1296</t>
  </si>
  <si>
    <t>M-1453</t>
  </si>
  <si>
    <t>M-1479</t>
  </si>
  <si>
    <t>M-1700</t>
  </si>
  <si>
    <t>M-1754</t>
  </si>
  <si>
    <t>M-1839</t>
  </si>
  <si>
    <t>M-1866</t>
  </si>
  <si>
    <t>M-1991</t>
  </si>
  <si>
    <t>M-2268</t>
  </si>
  <si>
    <t>M-2293</t>
  </si>
  <si>
    <t>M-499</t>
  </si>
  <si>
    <t>M-526</t>
  </si>
  <si>
    <t>M-530</t>
  </si>
  <si>
    <t>M-554</t>
  </si>
  <si>
    <t>M-609</t>
  </si>
  <si>
    <t>M-615</t>
  </si>
  <si>
    <t>M-635</t>
  </si>
  <si>
    <t>M-664</t>
  </si>
  <si>
    <t>M-741</t>
  </si>
  <si>
    <t>M-824</t>
  </si>
  <si>
    <t>M-862</t>
  </si>
  <si>
    <t>M-896</t>
  </si>
  <si>
    <t>M-2187</t>
  </si>
  <si>
    <t>M-1832</t>
  </si>
  <si>
    <t>M-2440</t>
  </si>
  <si>
    <t>M-1383</t>
  </si>
  <si>
    <t>X-8</t>
  </si>
  <si>
    <t>M-685</t>
  </si>
  <si>
    <t>M-1316</t>
  </si>
  <si>
    <t>M-1869</t>
  </si>
  <si>
    <t>M-2302</t>
  </si>
  <si>
    <t>M-90</t>
  </si>
  <si>
    <t>M-1972</t>
  </si>
  <si>
    <t>M-163</t>
  </si>
  <si>
    <t>M-1791</t>
  </si>
  <si>
    <t>M-1971</t>
  </si>
  <si>
    <t>M-463</t>
  </si>
  <si>
    <t>M-825</t>
  </si>
  <si>
    <t>M-481</t>
  </si>
  <si>
    <t>M-34</t>
  </si>
  <si>
    <t>M-2461</t>
  </si>
  <si>
    <t>M-2488</t>
  </si>
  <si>
    <t>rome</t>
  </si>
  <si>
    <t>M-1101</t>
  </si>
  <si>
    <t>M-1131</t>
  </si>
  <si>
    <t>M-1189</t>
  </si>
  <si>
    <t>M-1206</t>
  </si>
  <si>
    <t>M-1226</t>
  </si>
  <si>
    <t>M-1308</t>
  </si>
  <si>
    <t>M-1346</t>
  </si>
  <si>
    <t>M-146</t>
  </si>
  <si>
    <t>M-1812</t>
  </si>
  <si>
    <t>M-1821</t>
  </si>
  <si>
    <t>M-188</t>
  </si>
  <si>
    <t>M-2277</t>
  </si>
  <si>
    <t>M-2375</t>
  </si>
  <si>
    <t>M-2377</t>
  </si>
  <si>
    <t>M-2387</t>
  </si>
  <si>
    <t>M-29</t>
  </si>
  <si>
    <t>M-33</t>
  </si>
  <si>
    <t>M-503</t>
  </si>
  <si>
    <t>M-535</t>
  </si>
  <si>
    <t>M-461</t>
  </si>
  <si>
    <t>M-533</t>
  </si>
  <si>
    <t>M-2478</t>
  </si>
  <si>
    <t>M-2262</t>
  </si>
  <si>
    <t>M-467</t>
  </si>
  <si>
    <t>M-468</t>
  </si>
  <si>
    <t>M-469</t>
  </si>
  <si>
    <t>M-470</t>
  </si>
  <si>
    <t>M-474</t>
  </si>
  <si>
    <t>M-477</t>
  </si>
  <si>
    <t>M-478</t>
  </si>
  <si>
    <t>M-480</t>
  </si>
  <si>
    <t>M-490</t>
  </si>
  <si>
    <t>M-500</t>
  </si>
  <si>
    <t>M-522</t>
  </si>
  <si>
    <t>M-876</t>
  </si>
  <si>
    <t>M-206</t>
  </si>
  <si>
    <t>M-1488</t>
  </si>
  <si>
    <t>M-698</t>
  </si>
  <si>
    <t>M-1499</t>
  </si>
  <si>
    <t>M-653</t>
  </si>
  <si>
    <t>M-1044</t>
  </si>
  <si>
    <t>M-920</t>
  </si>
  <si>
    <t>M-10</t>
  </si>
  <si>
    <t>M-1001</t>
  </si>
  <si>
    <t>M-1046</t>
  </si>
  <si>
    <t>M-1056</t>
  </si>
  <si>
    <t>M-1209</t>
  </si>
  <si>
    <t>M-1999</t>
  </si>
  <si>
    <t>M-2214</t>
  </si>
  <si>
    <t>M-783</t>
  </si>
  <si>
    <t>M-902</t>
  </si>
  <si>
    <t>M-91</t>
  </si>
  <si>
    <t>M-942</t>
  </si>
  <si>
    <t>M-982</t>
  </si>
  <si>
    <t>M-601</t>
  </si>
  <si>
    <t>M-7</t>
  </si>
  <si>
    <t>M-415</t>
  </si>
  <si>
    <t>M-1628</t>
  </si>
  <si>
    <t>M-2108</t>
  </si>
  <si>
    <t>M-1120</t>
  </si>
  <si>
    <t>M-1395</t>
  </si>
  <si>
    <t>M-1482</t>
  </si>
  <si>
    <t>M-1617</t>
  </si>
  <si>
    <t>M-2140</t>
  </si>
  <si>
    <t>M-2260</t>
  </si>
  <si>
    <t>M-237</t>
  </si>
  <si>
    <t>M-845</t>
  </si>
  <si>
    <t>M-860</t>
  </si>
  <si>
    <t>M-898</t>
  </si>
  <si>
    <t>M-2217</t>
  </si>
  <si>
    <t>M-613</t>
  </si>
  <si>
    <t>X-18</t>
  </si>
  <si>
    <t>M-658</t>
  </si>
  <si>
    <t>M-43</t>
  </si>
  <si>
    <t>M-1042</t>
  </si>
  <si>
    <t>M-1655</t>
  </si>
  <si>
    <t>M-1670</t>
  </si>
  <si>
    <t>M-2321</t>
  </si>
  <si>
    <t>M-1261</t>
  </si>
  <si>
    <t>M-1037</t>
  </si>
  <si>
    <t>M-1916</t>
  </si>
  <si>
    <t>M-2119</t>
  </si>
  <si>
    <t>M-2394</t>
  </si>
  <si>
    <t>M-334</t>
  </si>
  <si>
    <t>M-493</t>
  </si>
  <si>
    <t>M-2075</t>
  </si>
  <si>
    <t>M-242</t>
  </si>
  <si>
    <t>M-660</t>
  </si>
  <si>
    <t>M-727</t>
  </si>
  <si>
    <t>M-900</t>
  </si>
  <si>
    <t>X-22</t>
  </si>
  <si>
    <t>M-568</t>
  </si>
  <si>
    <t>M-1336</t>
  </si>
  <si>
    <t>M-154</t>
  </si>
  <si>
    <t>M-1759</t>
  </si>
  <si>
    <t>M-751</t>
  </si>
  <si>
    <t>M-235</t>
  </si>
  <si>
    <t>M-1586</t>
  </si>
  <si>
    <t>M-1253</t>
  </si>
  <si>
    <t>M-1618</t>
  </si>
  <si>
    <t>M-1276</t>
  </si>
  <si>
    <t>M-2142</t>
  </si>
  <si>
    <t>M-8</t>
  </si>
  <si>
    <t>M-922</t>
  </si>
  <si>
    <t>M-27</t>
  </si>
  <si>
    <t>M-426</t>
  </si>
  <si>
    <t>M-1200</t>
  </si>
  <si>
    <t>M-1874</t>
  </si>
  <si>
    <t>M-1930</t>
  </si>
  <si>
    <t>M-289</t>
  </si>
  <si>
    <t>M-895</t>
  </si>
  <si>
    <t>M-1994</t>
  </si>
  <si>
    <t>M-484</t>
  </si>
  <si>
    <t>M-684</t>
  </si>
  <si>
    <t>M-1538</t>
  </si>
  <si>
    <t>M-1431</t>
  </si>
  <si>
    <t>M-793</t>
  </si>
  <si>
    <t>M-814</t>
  </si>
  <si>
    <t>M-1166</t>
  </si>
  <si>
    <t>M-1307</t>
  </si>
  <si>
    <t>M-1577</t>
  </si>
  <si>
    <t>M-2344</t>
  </si>
  <si>
    <t>M-294</t>
  </si>
  <si>
    <t>M-1548</t>
  </si>
  <si>
    <t>M-1257</t>
  </si>
  <si>
    <t>M-2021</t>
  </si>
  <si>
    <t>M-2162</t>
  </si>
  <si>
    <t>M-50</t>
  </si>
  <si>
    <t>M-583</t>
  </si>
  <si>
    <t>M-2362</t>
  </si>
  <si>
    <t>M-86</t>
  </si>
  <si>
    <t>M-708</t>
  </si>
  <si>
    <t>M-2462</t>
  </si>
  <si>
    <t>M-2466</t>
  </si>
  <si>
    <t>M-2491</t>
  </si>
  <si>
    <t>M-745</t>
  </si>
  <si>
    <t>M-2471</t>
  </si>
  <si>
    <t>X-25</t>
  </si>
  <si>
    <t>M-1616</t>
  </si>
  <si>
    <t>M-456</t>
  </si>
  <si>
    <t>M-1231</t>
  </si>
  <si>
    <t>M-1284</t>
  </si>
  <si>
    <t>M-1337</t>
  </si>
  <si>
    <t>M-1615</t>
  </si>
  <si>
    <t>M-1638</t>
  </si>
  <si>
    <t>M-1766</t>
  </si>
  <si>
    <t>M-2152</t>
  </si>
  <si>
    <t>M-2246</t>
  </si>
  <si>
    <t>M-2383</t>
  </si>
  <si>
    <t>M-756</t>
  </si>
  <si>
    <t>M-947</t>
  </si>
  <si>
    <t>M-874</t>
  </si>
  <si>
    <t>M-1529</t>
  </si>
  <si>
    <t>M-1718</t>
  </si>
  <si>
    <t>M-49</t>
  </si>
  <si>
    <t>M-763</t>
  </si>
  <si>
    <t>M-557</t>
  </si>
  <si>
    <t>M-1219</t>
  </si>
  <si>
    <t>M-1248</t>
  </si>
  <si>
    <t>M-1464</t>
  </si>
  <si>
    <t>M-1002</t>
  </si>
  <si>
    <t>M-105</t>
  </si>
  <si>
    <t>M-1064</t>
  </si>
  <si>
    <t>M-1154</t>
  </si>
  <si>
    <t>M-1239</t>
  </si>
  <si>
    <t>M-1348</t>
  </si>
  <si>
    <t>M-1375</t>
  </si>
  <si>
    <t>M-1448</t>
  </si>
  <si>
    <t>M-1537</t>
  </si>
  <si>
    <t>M-1592</t>
  </si>
  <si>
    <t>M-1624</t>
  </si>
  <si>
    <t>M-1696</t>
  </si>
  <si>
    <t>M-1843</t>
  </si>
  <si>
    <t>M-1846</t>
  </si>
  <si>
    <t>M-1887</t>
  </si>
  <si>
    <t>M-1961</t>
  </si>
  <si>
    <t>M-1974</t>
  </si>
  <si>
    <t>M-1988</t>
  </si>
  <si>
    <t>M-2053</t>
  </si>
  <si>
    <t>M-2136</t>
  </si>
  <si>
    <t>M-2244</t>
  </si>
  <si>
    <t>M-2341</t>
  </si>
  <si>
    <t>M-309</t>
  </si>
  <si>
    <t>M-330</t>
  </si>
  <si>
    <t>M-377</t>
  </si>
  <si>
    <t>M-428</t>
  </si>
  <si>
    <t>M-438</t>
  </si>
  <si>
    <t>M-546</t>
  </si>
  <si>
    <t>M-582</t>
  </si>
  <si>
    <t>M-677</t>
  </si>
  <si>
    <t>M-721</t>
  </si>
  <si>
    <t>M-731</t>
  </si>
  <si>
    <t>M-735</t>
  </si>
  <si>
    <t>M-839</t>
  </si>
  <si>
    <t>M-891</t>
  </si>
  <si>
    <t>M-925</t>
  </si>
  <si>
    <t>M-937</t>
  </si>
  <si>
    <t>M-974</t>
  </si>
  <si>
    <t>M-976</t>
  </si>
  <si>
    <t>M-1007</t>
  </si>
  <si>
    <t>M-1694</t>
  </si>
  <si>
    <t>M-1730</t>
  </si>
  <si>
    <t>M-69</t>
  </si>
  <si>
    <t>M-1748</t>
  </si>
  <si>
    <t>M-1</t>
  </si>
  <si>
    <t>M-2408</t>
  </si>
  <si>
    <t>M-2409</t>
  </si>
  <si>
    <t>M-2412</t>
  </si>
  <si>
    <t>M-2413</t>
  </si>
  <si>
    <t>M-2415</t>
  </si>
  <si>
    <t>M-2417</t>
  </si>
  <si>
    <t>M-2418</t>
  </si>
  <si>
    <t>M-2423</t>
  </si>
  <si>
    <t>M-2424</t>
  </si>
  <si>
    <t>M-2426</t>
  </si>
  <si>
    <t>M-2428</t>
  </si>
  <si>
    <t>M-2429</t>
  </si>
  <si>
    <t>M-2430</t>
  </si>
  <si>
    <t>M-2432</t>
  </si>
  <si>
    <t>M-2434</t>
  </si>
  <si>
    <t>M-2437</t>
  </si>
  <si>
    <t>M-2439</t>
  </si>
  <si>
    <t>M-2449</t>
  </si>
  <si>
    <t>M-2451</t>
  </si>
  <si>
    <t>M-2452</t>
  </si>
  <si>
    <t>M-2453</t>
  </si>
  <si>
    <t>M-2456</t>
  </si>
  <si>
    <t>M-2459</t>
  </si>
  <si>
    <t>M-2460</t>
  </si>
  <si>
    <t>M-2464</t>
  </si>
  <si>
    <t>M-2469</t>
  </si>
  <si>
    <t>M-2472</t>
  </si>
  <si>
    <t>M-2473</t>
  </si>
  <si>
    <t>M-2480</t>
  </si>
  <si>
    <t>M-2482</t>
  </si>
  <si>
    <t>M-2483</t>
  </si>
  <si>
    <t>M-2485</t>
  </si>
  <si>
    <t>M-2486</t>
  </si>
  <si>
    <t>M-2489</t>
  </si>
  <si>
    <t>M-2492</t>
  </si>
  <si>
    <t>M-2493</t>
  </si>
  <si>
    <t>M-1051</t>
  </si>
  <si>
    <t>M-1072</t>
  </si>
  <si>
    <t>M-1077</t>
  </si>
  <si>
    <t>M-11</t>
  </si>
  <si>
    <t>M-1119</t>
  </si>
  <si>
    <t>M-1130</t>
  </si>
  <si>
    <t>M-1150</t>
  </si>
  <si>
    <t>M-1193</t>
  </si>
  <si>
    <t>M-1201</t>
  </si>
  <si>
    <t>M-1216</t>
  </si>
  <si>
    <t>M-1228</t>
  </si>
  <si>
    <t>M-1245</t>
  </si>
  <si>
    <t>M-1252</t>
  </si>
  <si>
    <t>M-1259</t>
  </si>
  <si>
    <t>M-129</t>
  </si>
  <si>
    <t>M-1298</t>
  </si>
  <si>
    <t>M-1309</t>
  </si>
  <si>
    <t>M-1320</t>
  </si>
  <si>
    <t>M-1323</t>
  </si>
  <si>
    <t>M-1352</t>
  </si>
  <si>
    <t>M-136</t>
  </si>
  <si>
    <t>M-1373</t>
  </si>
  <si>
    <t>M-1376</t>
  </si>
  <si>
    <t>M-1442</t>
  </si>
  <si>
    <t>M-1509</t>
  </si>
  <si>
    <t>M-1593</t>
  </si>
  <si>
    <t>M-1609</t>
  </si>
  <si>
    <t>M-1622</t>
  </si>
  <si>
    <t>M-1668</t>
  </si>
  <si>
    <t>M-1680</t>
  </si>
  <si>
    <t>M-1695</t>
  </si>
  <si>
    <t>M-1701</t>
  </si>
  <si>
    <t>M-1711</t>
  </si>
  <si>
    <t>M-1777</t>
  </si>
  <si>
    <t>M-1794</t>
  </si>
  <si>
    <t>M-1795</t>
  </si>
  <si>
    <t>M-1796</t>
  </si>
  <si>
    <t>M-1797</t>
  </si>
  <si>
    <t>M-1798</t>
  </si>
  <si>
    <t>M-1815</t>
  </si>
  <si>
    <t>M-1844</t>
  </si>
  <si>
    <t>M-1848</t>
  </si>
  <si>
    <t>M-1849</t>
  </si>
  <si>
    <t>M-1853</t>
  </si>
  <si>
    <t>M-1854</t>
  </si>
  <si>
    <t>M-1857</t>
  </si>
  <si>
    <t>M-1859</t>
  </si>
  <si>
    <t>M-1863</t>
  </si>
  <si>
    <t>M-1865</t>
  </si>
  <si>
    <t>M-1875</t>
  </si>
  <si>
    <t>M-189</t>
  </si>
  <si>
    <t>M-1890</t>
  </si>
  <si>
    <t>M-1891</t>
  </si>
  <si>
    <t>M-1898</t>
  </si>
  <si>
    <t>M-1906</t>
  </si>
  <si>
    <t>M-1948</t>
  </si>
  <si>
    <t>M-1967</t>
  </si>
  <si>
    <t>M-1981</t>
  </si>
  <si>
    <t>M-1983</t>
  </si>
  <si>
    <t>M-2006</t>
  </si>
  <si>
    <t>M-2007</t>
  </si>
  <si>
    <t>M-2013</t>
  </si>
  <si>
    <t>M-2073</t>
  </si>
  <si>
    <t>M-2113</t>
  </si>
  <si>
    <t>M-2118</t>
  </si>
  <si>
    <t>M-2165</t>
  </si>
  <si>
    <t>M-2167</t>
  </si>
  <si>
    <t>M-2240</t>
  </si>
  <si>
    <t>M-2261</t>
  </si>
  <si>
    <t>M-2267</t>
  </si>
  <si>
    <t>M-2279</t>
  </si>
  <si>
    <t>M-2283</t>
  </si>
  <si>
    <t>M-2289</t>
  </si>
  <si>
    <t>M-2300</t>
  </si>
  <si>
    <t>M-2393</t>
  </si>
  <si>
    <t>M-2399</t>
  </si>
  <si>
    <t>M-363</t>
  </si>
  <si>
    <t>M-372</t>
  </si>
  <si>
    <t>M-465</t>
  </si>
  <si>
    <t>M-541</t>
  </si>
  <si>
    <t>M-547</t>
  </si>
  <si>
    <t>M-548</t>
  </si>
  <si>
    <t>M-549</t>
  </si>
  <si>
    <t>M-585</t>
  </si>
  <si>
    <t>M-588</t>
  </si>
  <si>
    <t>M-594</t>
  </si>
  <si>
    <t>M-597</t>
  </si>
  <si>
    <t>M-60</t>
  </si>
  <si>
    <t>M-623</t>
  </si>
  <si>
    <t>M-628</t>
  </si>
  <si>
    <t>M-629</t>
  </si>
  <si>
    <t>M-632</t>
  </si>
  <si>
    <t>M-655</t>
  </si>
  <si>
    <t>M-669</t>
  </si>
  <si>
    <t>M-675</t>
  </si>
  <si>
    <t>M-682</t>
  </si>
  <si>
    <t>M-705</t>
  </si>
  <si>
    <t>M-716</t>
  </si>
  <si>
    <t>M-730</t>
  </si>
  <si>
    <t>M-764</t>
  </si>
  <si>
    <t>M-81</t>
  </si>
  <si>
    <t>M-84</t>
  </si>
  <si>
    <t>M-841</t>
  </si>
  <si>
    <t>M-882</t>
  </si>
  <si>
    <t>M-97</t>
  </si>
  <si>
    <t>M-989</t>
  </si>
  <si>
    <t>M-419</t>
  </si>
  <si>
    <t>M-792</t>
  </si>
  <si>
    <t>M-550</t>
  </si>
  <si>
    <t>M-1405</t>
  </si>
  <si>
    <t>M-2435</t>
  </si>
  <si>
    <t>M-1221</t>
  </si>
  <si>
    <t>M-2040</t>
  </si>
  <si>
    <t>M-2058</t>
  </si>
  <si>
    <t>M-2286</t>
  </si>
  <si>
    <t>M-2308</t>
  </si>
  <si>
    <t>M-400</t>
  </si>
  <si>
    <t>M-640</t>
  </si>
  <si>
    <t>M-872</t>
  </si>
  <si>
    <t>all-in prijs per M3</t>
  </si>
  <si>
    <t xml:space="preserve">Weging volume m3 </t>
  </si>
  <si>
    <t xml:space="preserve">Offerteprijs </t>
  </si>
  <si>
    <t>INSLAG:</t>
  </si>
  <si>
    <t xml:space="preserve">OPSLAG: </t>
  </si>
  <si>
    <t>UITSLAG:</t>
  </si>
  <si>
    <t>Dekking</t>
  </si>
  <si>
    <t xml:space="preserve">Offerte prijs </t>
  </si>
  <si>
    <t xml:space="preserve">Opslag premie per maand voor opslag in Nederland </t>
  </si>
  <si>
    <t>* Demonteren en verpakken van de inboedel;</t>
  </si>
  <si>
    <t>* Demonteren en verpakken van de inboedel</t>
  </si>
  <si>
    <t xml:space="preserve">Prijs Motorvoertuig separaat in 20 ft container: Lump sum handling (inclusief trucking) kosten voor het separaat lossen van een motorvoertuig in een container. </t>
  </si>
  <si>
    <t>* Transport van te verhuizen goederen en motorvoertuigen binnen de gestelde vrijdommen,  uitzendregelingen en conform lokale wet- en regelgevingen;</t>
  </si>
  <si>
    <t>*  Motorvoertuigen geschiedt tegen cataloguswaarde maximaal €51.357,- dit is vaststelling per 1-1-2025. Dit bedrag wordt jaarlijks geindexeerd per 1 januari;</t>
  </si>
  <si>
    <t xml:space="preserve">* Afleveren, uitladen, uitpakken en montage van de inboedel; </t>
  </si>
  <si>
    <t>*  Transport van te verhuizen goederen en motorvoertuigen binnen de gestelde vrijdommen,  uitzendregelingen en conform lokale wet- en regelgevingen;</t>
  </si>
  <si>
    <t>* Bonded storage 30 dagen / Storage In Transit (SIT)</t>
  </si>
  <si>
    <t>* Afleveren, uitladen, uitpakken en montage van de inboedel;</t>
  </si>
  <si>
    <t>Plaats origin, waar de werkzaamheden (origin) worden uitgevoerd; dus plaats van vertrek van de te verhuizen medewerker.</t>
  </si>
  <si>
    <t>Plaats destination, waar de werkzaamheden (destination) worden uitgevoerd; dus plaats van aankomst van de te verhuizen medewerker.</t>
  </si>
  <si>
    <t>Traject tarief is het dat Inschrijver berekent voor het voortransport tussen C (haven/terminal destination) en B (plaats destination) en B (haven/terminal destination). Alleen de geel gearceerde velden in deze kolom dienen ingevuld te worden.</t>
  </si>
  <si>
    <t>Traject tarief is het dat Inschrijver berekent voor het voortransport tussen B (plaats Origin) en C (haven/terminal Origin). Alleen de geel gearceerde velden in deze kolom dienen ingevuld te worden.</t>
  </si>
  <si>
    <t>de afstand in kilometers (one-way), gemeten vanaf het ophaaladres (plaats origin) tot aan het afleveradres (plaats destination), adhv meest recente versie van Google maps, snelste route.</t>
  </si>
  <si>
    <t>* Plaatsen van inboedel in de aangewezen ruimte;</t>
  </si>
  <si>
    <t>prijs voor het vervoeren van een motorvoertuig, zoals een auto (in de meeste gevallen zal dit alleen voorkomen wanneer de afstand groter is 2.000 km).</t>
  </si>
  <si>
    <t>In bijlage 1 Specificatie van de opdracht/PvE  en per tabblad is aangegeven welke activiteiten en kosten minimaal in de all-in prijs verdisconteerd zijn.</t>
  </si>
  <si>
    <t>Alle met de dienstverlening gemoeide kosten dienen te zijn verwerkt in de all-in prijzen. Naast deze all-in prijzen mogen alleen onderstaande additionele kosten doorbelast worden.</t>
  </si>
  <si>
    <t>Alleen volledig onderbouwde, en gedocumenteerd door middels van gespecificeerde brondocumenten van de doorbelastende partij, werkelijke additionele kosten mogen worden doorbelast.</t>
  </si>
  <si>
    <t>Beoordeling Prijs (inschrijfprijs)</t>
  </si>
  <si>
    <t>De inschrijfprijs wordt bepaald door het tabblad ‘calculatie verhuisprofiel’ van het Prijzenblad zoals opgenomen in Bijlage D en bestaat uit de volgende tabbladen:</t>
  </si>
  <si>
    <r>
      <t>-</t>
    </r>
    <r>
      <rPr>
        <sz val="7"/>
        <color theme="1"/>
        <rFont val="Times New Roman"/>
        <family val="1"/>
      </rPr>
      <t xml:space="preserve">         </t>
    </r>
    <r>
      <rPr>
        <sz val="9"/>
        <color theme="1"/>
        <rFont val="Verdana"/>
        <family val="2"/>
      </rPr>
      <t>dit jaarbedrag (de inschrijfprijs) wordt meegenomen in de berekening.</t>
    </r>
  </si>
  <si>
    <t>Het tabblad ‘Calculatie-verhuisprofiel’ (bijlage D, Prijzenblad) is bedoeld ter vergelijking van de verschillende Inschrijvers.</t>
  </si>
  <si>
    <r>
      <t xml:space="preserve">De te hanteren wisselkoers voor uw inschrijving is: </t>
    </r>
    <r>
      <rPr>
        <u/>
        <sz val="11"/>
        <rFont val="Calibri"/>
        <family val="2"/>
        <scheme val="minor"/>
      </rPr>
      <t>1 dollar = 0,95 euro</t>
    </r>
    <r>
      <rPr>
        <sz val="11"/>
        <rFont val="Calibri"/>
        <family val="2"/>
        <scheme val="minor"/>
      </rPr>
      <t xml:space="preserve">. </t>
    </r>
  </si>
  <si>
    <t>--&gt; Inschrijfprijs</t>
  </si>
  <si>
    <t xml:space="preserve">Inschrijfprijs (Offerte-prijs per jaar) </t>
  </si>
  <si>
    <t>Calculatie Prijs (inschrijfprijs): verhuisprofiel &amp; langdurige opslag</t>
  </si>
  <si>
    <t xml:space="preserve">Calculatie Prijs: verhuisprofiel </t>
  </si>
  <si>
    <t xml:space="preserve">Calculatie Prijs: Langdurige opslag </t>
  </si>
  <si>
    <t>De bureaumarge betreft de vaste nominale vergoeding voor winst, risico en algemene kosten van Inschrijver, die door Inschrijver in rekening wordt gebracht naast de uitgevraagde offertes als bedoeld in eis B1 en UE B1 in bijlage 2 specificatie van de opdracht/PvE.</t>
  </si>
  <si>
    <t xml:space="preserve">De ingevulde bureaumarge van Inschrijver is een nominaal bedrag per uitgevoerde verhuisopdracht. Zie onder andere eis B1 en UE B1 in bijlage 2 specificatie van de opdracht/PvE. </t>
  </si>
  <si>
    <r>
      <t xml:space="preserve">Onderstaand heeft </t>
    </r>
    <r>
      <rPr>
        <b/>
        <u/>
        <sz val="9"/>
        <color theme="0"/>
        <rFont val="Verdana"/>
        <family val="2"/>
      </rPr>
      <t>geen</t>
    </r>
    <r>
      <rPr>
        <b/>
        <sz val="9"/>
        <color theme="0"/>
        <rFont val="Verdana"/>
        <family val="2"/>
      </rPr>
      <t xml:space="preserve"> betrekking op de bureaumarge.
In de all-in prijs voor zee- en luchtvracht zijn minimaal (</t>
    </r>
    <r>
      <rPr>
        <b/>
        <u/>
        <sz val="9"/>
        <color theme="0"/>
        <rFont val="Verdana"/>
        <family val="2"/>
      </rPr>
      <t>maar niet beperkend tot</t>
    </r>
    <r>
      <rPr>
        <b/>
        <sz val="9"/>
        <color theme="0"/>
        <rFont val="Verdana"/>
        <family val="2"/>
      </rPr>
      <t>) de volgende elementen verdisconteerd (zie ook bijlage 2 Specificatie van de Opdracht/PvE):</t>
    </r>
  </si>
  <si>
    <t xml:space="preserve">* hieronder wordt niet verstaan tijdelijke 'storage-in-transit' (SIT) opslag </t>
  </si>
  <si>
    <r>
      <t>In de all-in prijs zijn minimaal (</t>
    </r>
    <r>
      <rPr>
        <b/>
        <u/>
        <sz val="9"/>
        <color theme="0"/>
        <rFont val="Verdana"/>
        <family val="2"/>
      </rPr>
      <t>maar niet beperkend tot</t>
    </r>
    <r>
      <rPr>
        <b/>
        <sz val="9"/>
        <color theme="0"/>
        <rFont val="Verdana"/>
        <family val="2"/>
      </rPr>
      <t>) de volgende elementen verdisconteerd (zie ook bijlage 2 Specificatie van de Opdracht/PvE):</t>
    </r>
  </si>
  <si>
    <t>In de all-in prijs zijn minimaal (maar niet beperkend tot) de volgende elementen verdisconteerd (zie ook bijlage 2 Specificatie van de Opdracht/PvE):</t>
  </si>
  <si>
    <t>* Professionele all-in operationele en administratieve begeleiding van het volledige (destination) traject;</t>
  </si>
  <si>
    <t>* Overland transport vanaf (lucht)haven of terminal van aankomst tot bestemming (uitlaadadres).</t>
  </si>
  <si>
    <t>Traject J/N</t>
  </si>
  <si>
    <t>South-Sudan</t>
  </si>
  <si>
    <r>
      <t xml:space="preserve">* Kosten Storage-in-transt ((SIT) </t>
    </r>
    <r>
      <rPr>
        <u/>
        <sz val="9"/>
        <rFont val="Verdana"/>
        <family val="2"/>
      </rPr>
      <t>opslag</t>
    </r>
    <r>
      <rPr>
        <sz val="9"/>
        <rFont val="Verdana"/>
        <family val="2"/>
      </rPr>
      <t xml:space="preserve"> na ''vrije' periode van dertig (30) kalenderdagen. Er mogen dus geen kosten voor in-, uitslag en (administratieve) verwerking worden doorbelast</t>
    </r>
  </si>
  <si>
    <t>Aantal auto's in container bij boedel</t>
  </si>
  <si>
    <t>Aantal auto's separaat in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</si>
</sst>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0.00_);_(* \(#,##0.00\);_(* &quot;-&quot;??_);_(@_)"/>
    <numFmt numFmtId="165" formatCode="_-* #,##0.00\ _€_-;\-* #,##0.00\ _€_-;_-* &quot;-&quot;??\ _€_-;_-@_-"/>
    <numFmt numFmtId="166" formatCode="_(&quot;$&quot;* #,##0.00_);_(&quot;$&quot;* \(#,##0.00\);_(&quot;$&quot;* &quot;-&quot;??_);_(@_)"/>
    <numFmt numFmtId="167" formatCode="0.0"/>
    <numFmt numFmtId="168" formatCode="_ &quot;€&quot;\ * #,##0_ ;_ &quot;€&quot;\ * \-#,##0_ ;_ &quot;€&quot;\ * &quot;-&quot;??_ ;_ @_ "/>
    <numFmt numFmtId="169" formatCode="0.000%"/>
    <numFmt numFmtId="170" formatCode="_ &quot;€&quot;\ * #,##0.000_ ;_ &quot;€&quot;\ * \-#,##0.000_ ;_ &quot;€&quot;\ * &quot;-&quot;???_ ;_ @_ "/>
    <numFmt numFmtId="171" formatCode="_ &quot;€&quot;\ * #,##0_ ;_ &quot;€&quot;\ * \-#,##0_ ;_ &quot;€&quot;\ * &quot;-&quot;???_ ;_ @_ "/>
    <numFmt numFmtId="172" formatCode="_-[$$-409]* #,##0.00_ ;_-[$$-409]* \-#,##0.00\ ;_-[$$-409]* &quot;-&quot;??_ ;_-@_ "/>
    <numFmt numFmtId="173" formatCode="#,##0.0"/>
  </numFmts>
  <fonts count="54">
    <font>
      <sz val="11"/>
      <color theme="1"/>
      <name val="Calibri"/>
      <family val="2"/>
      <scheme val="minor"/>
    </font>
    <font>
      <sz val="11"/>
      <color theme="1"/>
      <name val="Calibri"/>
      <family val="2"/>
      <scheme val="minor"/>
    </font>
    <font>
      <b/>
      <sz val="11"/>
      <color theme="1"/>
      <name val="Calibri"/>
      <family val="2"/>
      <scheme val="minor"/>
    </font>
    <font>
      <b/>
      <sz val="12"/>
      <color rgb="FFFF0000"/>
      <name val="Calibri"/>
      <family val="2"/>
      <scheme val="minor"/>
    </font>
    <font>
      <sz val="12"/>
      <color theme="1"/>
      <name val="Calibri"/>
      <family val="2"/>
      <scheme val="minor"/>
    </font>
    <font>
      <sz val="11"/>
      <name val="Calibri"/>
      <family val="2"/>
      <scheme val="minor"/>
    </font>
    <font>
      <b/>
      <sz val="11"/>
      <color rgb="FFFF0000"/>
      <name val="Calibri"/>
      <family val="2"/>
      <scheme val="minor"/>
    </font>
    <font>
      <sz val="11"/>
      <color indexed="8"/>
      <name val="Calibri"/>
      <family val="2"/>
    </font>
    <font>
      <sz val="10"/>
      <color indexed="8"/>
      <name val="Calibri"/>
      <family val="2"/>
    </font>
    <font>
      <sz val="10"/>
      <name val="Calibri"/>
      <family val="2"/>
    </font>
    <font>
      <sz val="10"/>
      <name val="Arial"/>
      <family val="2"/>
      <charset val="204"/>
    </font>
    <font>
      <sz val="12"/>
      <name val="宋体"/>
    </font>
    <font>
      <sz val="9"/>
      <color theme="1"/>
      <name val="Verdana"/>
      <family val="2"/>
    </font>
    <font>
      <b/>
      <sz val="9"/>
      <color theme="1"/>
      <name val="Verdana"/>
      <family val="2"/>
    </font>
    <font>
      <b/>
      <sz val="9"/>
      <color rgb="FFFF0000"/>
      <name val="Verdana"/>
      <family val="2"/>
    </font>
    <font>
      <b/>
      <u/>
      <sz val="9"/>
      <color theme="1"/>
      <name val="Verdana"/>
      <family val="2"/>
    </font>
    <font>
      <sz val="9"/>
      <name val="Verdana"/>
      <family val="2"/>
    </font>
    <font>
      <b/>
      <u/>
      <sz val="9"/>
      <color indexed="8"/>
      <name val="Verdana"/>
      <family val="2"/>
    </font>
    <font>
      <sz val="9"/>
      <color indexed="8"/>
      <name val="Verdana"/>
      <family val="2"/>
    </font>
    <font>
      <b/>
      <sz val="9"/>
      <color indexed="8"/>
      <name val="Verdana"/>
      <family val="2"/>
    </font>
    <font>
      <u/>
      <sz val="9"/>
      <color theme="1"/>
      <name val="Verdana"/>
      <family val="2"/>
    </font>
    <font>
      <sz val="9"/>
      <color rgb="FFFF0000"/>
      <name val="Verdana"/>
      <family val="2"/>
    </font>
    <font>
      <b/>
      <u/>
      <sz val="9"/>
      <color rgb="FFFF0000"/>
      <name val="Verdana"/>
      <family val="2"/>
    </font>
    <font>
      <sz val="11"/>
      <color rgb="FF006100"/>
      <name val="Calibri"/>
      <family val="2"/>
      <scheme val="minor"/>
    </font>
    <font>
      <sz val="11"/>
      <color rgb="FF9C0006"/>
      <name val="Calibri"/>
      <family val="2"/>
      <scheme val="minor"/>
    </font>
    <font>
      <sz val="11"/>
      <color rgb="FF9C6500"/>
      <name val="Calibri"/>
      <family val="2"/>
      <scheme val="minor"/>
    </font>
    <font>
      <b/>
      <sz val="11"/>
      <color theme="0"/>
      <name val="Calibri"/>
      <family val="2"/>
      <scheme val="minor"/>
    </font>
    <font>
      <sz val="8"/>
      <color indexed="8"/>
      <name val="Verdana"/>
      <family val="2"/>
    </font>
    <font>
      <b/>
      <sz val="8"/>
      <color indexed="8"/>
      <name val="Verdana"/>
      <family val="2"/>
    </font>
    <font>
      <i/>
      <sz val="12"/>
      <color theme="1"/>
      <name val="Calibri"/>
      <family val="2"/>
      <scheme val="minor"/>
    </font>
    <font>
      <b/>
      <sz val="22"/>
      <color theme="3"/>
      <name val="Calibri"/>
      <family val="2"/>
      <scheme val="minor"/>
    </font>
    <font>
      <sz val="11"/>
      <color theme="0"/>
      <name val="Calibri"/>
      <family val="2"/>
      <scheme val="minor"/>
    </font>
    <font>
      <b/>
      <sz val="14"/>
      <color theme="0"/>
      <name val="Calibri"/>
      <family val="2"/>
      <scheme val="minor"/>
    </font>
    <font>
      <b/>
      <sz val="18"/>
      <color theme="1"/>
      <name val="Calibri"/>
      <family val="2"/>
      <scheme val="minor"/>
    </font>
    <font>
      <i/>
      <sz val="9"/>
      <name val="Verdana"/>
      <family val="2"/>
    </font>
    <font>
      <sz val="14"/>
      <color theme="0"/>
      <name val="Calibri"/>
      <family val="2"/>
      <scheme val="minor"/>
    </font>
    <font>
      <b/>
      <sz val="14"/>
      <color theme="0"/>
      <name val="Verdana"/>
      <family val="2"/>
    </font>
    <font>
      <b/>
      <sz val="14"/>
      <color rgb="FFFF0000"/>
      <name val="Calibri"/>
      <family val="2"/>
      <scheme val="minor"/>
    </font>
    <font>
      <sz val="14"/>
      <name val="Calibri"/>
      <family val="2"/>
      <scheme val="minor"/>
    </font>
    <font>
      <sz val="9"/>
      <color theme="1"/>
      <name val="Symbol"/>
      <family val="1"/>
      <charset val="2"/>
    </font>
    <font>
      <sz val="7"/>
      <color theme="1"/>
      <name val="Times New Roman"/>
      <family val="1"/>
    </font>
    <font>
      <sz val="9"/>
      <color theme="1"/>
      <name val="Arial"/>
      <family val="2"/>
    </font>
    <font>
      <vertAlign val="superscript"/>
      <sz val="9"/>
      <color theme="1"/>
      <name val="Verdana"/>
      <family val="2"/>
    </font>
    <font>
      <sz val="9"/>
      <color theme="1"/>
      <name val="Calibri"/>
      <family val="2"/>
      <scheme val="minor"/>
    </font>
    <font>
      <u/>
      <sz val="9"/>
      <name val="Verdana"/>
      <family val="2"/>
    </font>
    <font>
      <sz val="9"/>
      <color theme="0"/>
      <name val="Verdana"/>
      <family val="2"/>
    </font>
    <font>
      <b/>
      <sz val="9"/>
      <color theme="0"/>
      <name val="Verdana"/>
      <family val="2"/>
    </font>
    <font>
      <b/>
      <sz val="11"/>
      <color theme="0"/>
      <name val="Calibri"/>
      <family val="2"/>
    </font>
    <font>
      <b/>
      <sz val="11"/>
      <color rgb="FF3F3F3F"/>
      <name val="Calibri"/>
      <family val="2"/>
      <scheme val="minor"/>
    </font>
    <font>
      <u/>
      <sz val="11"/>
      <color indexed="8"/>
      <name val="Calibri"/>
      <family val="2"/>
    </font>
    <font>
      <b/>
      <sz val="11"/>
      <name val="Calibri"/>
      <family val="2"/>
      <scheme val="minor"/>
    </font>
    <font>
      <b/>
      <u/>
      <sz val="9"/>
      <color theme="0"/>
      <name val="Verdana"/>
      <family val="2"/>
    </font>
    <font>
      <b/>
      <sz val="18"/>
      <name val="Calibri"/>
      <family val="2"/>
      <scheme val="minor"/>
    </font>
    <font>
      <u/>
      <sz val="11"/>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3"/>
        <bgColor indexed="64"/>
      </patternFill>
    </fill>
    <fill>
      <patternFill patternType="solid">
        <fgColor theme="4" tint="0.79998168889431442"/>
        <bgColor indexed="64"/>
      </patternFill>
    </fill>
    <fill>
      <patternFill patternType="solid">
        <fgColor theme="4"/>
        <bgColor indexed="64"/>
      </patternFill>
    </fill>
    <fill>
      <patternFill patternType="solid">
        <fgColor rgb="FFFFFF99"/>
        <bgColor indexed="64"/>
      </patternFill>
    </fill>
    <fill>
      <patternFill patternType="solid">
        <fgColor rgb="FFF2F2F2"/>
      </patternFill>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A5A5A5"/>
      </patternFill>
    </fill>
    <fill>
      <patternFill patternType="solid">
        <fgColor theme="4"/>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rgb="FF66FF66"/>
        <bgColor indexed="64"/>
      </patternFill>
    </fill>
    <fill>
      <patternFill patternType="solid">
        <fgColor theme="4" tint="-0.499984740745262"/>
        <bgColor indexed="64"/>
      </patternFill>
    </fill>
    <fill>
      <patternFill patternType="solid">
        <fgColor rgb="FF00B050"/>
        <bgColor indexed="64"/>
      </patternFill>
    </fill>
  </fills>
  <borders count="4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24">
    <xf numFmtId="0" fontId="0" fillId="0" borderId="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0" fillId="0" borderId="0"/>
    <xf numFmtId="0" fontId="7" fillId="0" borderId="0">
      <alignment vertical="center"/>
    </xf>
    <xf numFmtId="166" fontId="1" fillId="0" borderId="0" applyFont="0" applyFill="0" applyBorder="0" applyAlignment="0" applyProtection="0"/>
    <xf numFmtId="0" fontId="11" fillId="0" borderId="0">
      <alignment vertical="center"/>
    </xf>
    <xf numFmtId="0" fontId="23" fillId="3" borderId="0" applyNumberFormat="0" applyBorder="0" applyAlignment="0" applyProtection="0"/>
    <xf numFmtId="0" fontId="24" fillId="4" borderId="0" applyNumberFormat="0" applyBorder="0" applyAlignment="0" applyProtection="0"/>
    <xf numFmtId="0" fontId="25" fillId="5" borderId="0" applyNumberFormat="0" applyBorder="0" applyAlignment="0" applyProtection="0"/>
    <xf numFmtId="44" fontId="1" fillId="0" borderId="0" applyFont="0" applyFill="0" applyBorder="0" applyAlignment="0" applyProtection="0"/>
    <xf numFmtId="0" fontId="48" fillId="10" borderId="43" applyNumberFormat="0" applyAlignment="0" applyProtection="0"/>
    <xf numFmtId="0" fontId="26" fillId="14" borderId="44" applyNumberFormat="0" applyAlignment="0" applyProtection="0"/>
    <xf numFmtId="0" fontId="31" fillId="15" borderId="0" applyNumberFormat="0" applyBorder="0" applyAlignment="0" applyProtection="0"/>
    <xf numFmtId="0" fontId="31" fillId="16" borderId="0" applyNumberFormat="0" applyBorder="0" applyAlignment="0" applyProtection="0"/>
    <xf numFmtId="0" fontId="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1" fillId="23" borderId="0" applyNumberFormat="0" applyBorder="0" applyAlignment="0" applyProtection="0"/>
    <xf numFmtId="0" fontId="31" fillId="24" borderId="0" applyNumberFormat="0" applyBorder="0" applyAlignment="0" applyProtection="0"/>
  </cellStyleXfs>
  <cellXfs count="368">
    <xf numFmtId="0" fontId="0" fillId="0" borderId="0" xfId="0"/>
    <xf numFmtId="0" fontId="2" fillId="0" borderId="0" xfId="0" applyFont="1"/>
    <xf numFmtId="0" fontId="6" fillId="0" borderId="0" xfId="0" applyFont="1"/>
    <xf numFmtId="0" fontId="7" fillId="0" borderId="0" xfId="0" applyFont="1" applyAlignment="1">
      <alignment vertical="center"/>
    </xf>
    <xf numFmtId="0" fontId="0" fillId="0" borderId="0" xfId="0" applyAlignment="1">
      <alignment horizontal="center"/>
    </xf>
    <xf numFmtId="0" fontId="6" fillId="0" borderId="0" xfId="0" quotePrefix="1" applyFont="1"/>
    <xf numFmtId="0" fontId="6" fillId="2" borderId="0" xfId="0" applyFont="1" applyFill="1"/>
    <xf numFmtId="3" fontId="0" fillId="0" borderId="0" xfId="0" applyNumberFormat="1"/>
    <xf numFmtId="0" fontId="4" fillId="0" borderId="0" xfId="0" applyFont="1" applyAlignment="1">
      <alignment horizontal="center"/>
    </xf>
    <xf numFmtId="0" fontId="12" fillId="0" borderId="0" xfId="0" applyFont="1"/>
    <xf numFmtId="0" fontId="15" fillId="0" borderId="0" xfId="0" applyFont="1"/>
    <xf numFmtId="0" fontId="12" fillId="0" borderId="0" xfId="0" applyFont="1" applyAlignment="1">
      <alignment horizontal="center"/>
    </xf>
    <xf numFmtId="0" fontId="14" fillId="0" borderId="0" xfId="0" applyFont="1"/>
    <xf numFmtId="0" fontId="17" fillId="0" borderId="0" xfId="0" applyFont="1"/>
    <xf numFmtId="0" fontId="18" fillId="0" borderId="0" xfId="0" applyFont="1"/>
    <xf numFmtId="0" fontId="18" fillId="2" borderId="5" xfId="0" applyFont="1" applyFill="1" applyBorder="1" applyAlignment="1">
      <alignment horizontal="center" vertical="center" wrapText="1"/>
    </xf>
    <xf numFmtId="0" fontId="18" fillId="0" borderId="5" xfId="0" applyFont="1" applyBorder="1" applyAlignment="1">
      <alignment horizontal="center" vertical="center" wrapText="1"/>
    </xf>
    <xf numFmtId="0" fontId="12" fillId="0" borderId="0" xfId="0" applyFont="1" applyAlignment="1">
      <alignment vertical="center"/>
    </xf>
    <xf numFmtId="0" fontId="22" fillId="0" borderId="0" xfId="0" applyFont="1" applyAlignment="1">
      <alignment horizontal="left"/>
    </xf>
    <xf numFmtId="0" fontId="20" fillId="0" borderId="0" xfId="0" applyFont="1" applyAlignment="1">
      <alignment horizontal="left"/>
    </xf>
    <xf numFmtId="0" fontId="0" fillId="0" borderId="0" xfId="0" applyAlignment="1">
      <alignment horizontal="left"/>
    </xf>
    <xf numFmtId="0" fontId="3" fillId="0" borderId="0" xfId="0" applyFont="1" applyAlignment="1">
      <alignment horizontal="left"/>
    </xf>
    <xf numFmtId="0" fontId="9" fillId="0" borderId="0" xfId="0" applyFont="1" applyAlignment="1">
      <alignment vertical="center" wrapText="1"/>
    </xf>
    <xf numFmtId="0" fontId="7" fillId="0" borderId="30" xfId="0" applyFont="1" applyBorder="1" applyAlignment="1">
      <alignment vertical="center" wrapText="1"/>
    </xf>
    <xf numFmtId="0" fontId="27" fillId="0" borderId="0" xfId="0" applyFont="1"/>
    <xf numFmtId="0" fontId="29" fillId="0" borderId="0" xfId="0" applyFont="1" applyAlignment="1">
      <alignment horizontal="center"/>
    </xf>
    <xf numFmtId="168" fontId="0" fillId="0" borderId="5" xfId="11" applyNumberFormat="1" applyFont="1" applyBorder="1"/>
    <xf numFmtId="0" fontId="33" fillId="0" borderId="0" xfId="0" applyFont="1"/>
    <xf numFmtId="0" fontId="2" fillId="0" borderId="0" xfId="0" applyFont="1" applyAlignment="1">
      <alignment vertical="center"/>
    </xf>
    <xf numFmtId="44" fontId="8" fillId="9" borderId="5" xfId="11" applyFont="1" applyFill="1" applyBorder="1" applyAlignment="1" applyProtection="1">
      <alignment vertical="center" wrapText="1"/>
      <protection locked="0"/>
    </xf>
    <xf numFmtId="0" fontId="34" fillId="0" borderId="0" xfId="0" applyFont="1"/>
    <xf numFmtId="0" fontId="26" fillId="6" borderId="32" xfId="0" applyFont="1" applyFill="1" applyBorder="1" applyAlignment="1">
      <alignment wrapText="1"/>
    </xf>
    <xf numFmtId="0" fontId="0" fillId="0" borderId="0" xfId="0" applyAlignment="1">
      <alignment horizontal="right"/>
    </xf>
    <xf numFmtId="170" fontId="0" fillId="0" borderId="0" xfId="0" applyNumberFormat="1"/>
    <xf numFmtId="168" fontId="0" fillId="0" borderId="0" xfId="0" applyNumberFormat="1"/>
    <xf numFmtId="0" fontId="26" fillId="6" borderId="33" xfId="0" applyFont="1" applyFill="1" applyBorder="1" applyAlignment="1">
      <alignment wrapText="1"/>
    </xf>
    <xf numFmtId="0" fontId="18" fillId="0" borderId="0" xfId="0" applyFont="1" applyAlignment="1">
      <alignment horizontal="center"/>
    </xf>
    <xf numFmtId="0" fontId="16" fillId="0" borderId="0" xfId="0" applyFont="1" applyAlignment="1">
      <alignment horizontal="center"/>
    </xf>
    <xf numFmtId="0" fontId="18" fillId="0" borderId="0" xfId="0" quotePrefix="1" applyFont="1"/>
    <xf numFmtId="0" fontId="14" fillId="0" borderId="0" xfId="0" applyFont="1" applyAlignment="1">
      <alignment horizontal="left"/>
    </xf>
    <xf numFmtId="0" fontId="12" fillId="0" borderId="0" xfId="0" applyFont="1" applyAlignment="1">
      <alignment horizontal="left"/>
    </xf>
    <xf numFmtId="0" fontId="18" fillId="0" borderId="0" xfId="0" applyFont="1" applyAlignment="1">
      <alignment vertical="center" wrapText="1"/>
    </xf>
    <xf numFmtId="44" fontId="18" fillId="9" borderId="5" xfId="11" applyFont="1" applyFill="1" applyBorder="1" applyAlignment="1" applyProtection="1">
      <alignment vertical="center" wrapText="1"/>
      <protection locked="0"/>
    </xf>
    <xf numFmtId="0" fontId="21" fillId="0" borderId="0" xfId="0" applyFont="1"/>
    <xf numFmtId="0" fontId="18" fillId="0" borderId="0" xfId="0" applyFont="1" applyAlignment="1">
      <alignment horizontal="left"/>
    </xf>
    <xf numFmtId="0" fontId="27" fillId="0" borderId="5" xfId="0" applyFont="1" applyBorder="1" applyAlignment="1">
      <alignment horizontal="center" vertical="center" wrapText="1"/>
    </xf>
    <xf numFmtId="0" fontId="19" fillId="7" borderId="5" xfId="0" applyFont="1" applyFill="1" applyBorder="1" applyAlignment="1" applyProtection="1">
      <alignment horizontal="left" vertical="center" wrapText="1"/>
      <protection hidden="1"/>
    </xf>
    <xf numFmtId="0" fontId="19" fillId="7" borderId="14" xfId="0" applyFont="1" applyFill="1" applyBorder="1" applyAlignment="1" applyProtection="1">
      <alignment horizontal="left" vertical="center" wrapText="1"/>
      <protection hidden="1"/>
    </xf>
    <xf numFmtId="0" fontId="19" fillId="2" borderId="5" xfId="0" applyFont="1" applyFill="1" applyBorder="1" applyAlignment="1" applyProtection="1">
      <alignment vertical="center" wrapText="1"/>
      <protection locked="0"/>
    </xf>
    <xf numFmtId="0" fontId="19" fillId="0" borderId="5" xfId="0" applyFont="1" applyBorder="1" applyAlignment="1">
      <alignment horizontal="center" vertical="center" wrapText="1"/>
    </xf>
    <xf numFmtId="0" fontId="18" fillId="0" borderId="5" xfId="0" quotePrefix="1" applyFont="1" applyBorder="1" applyAlignment="1">
      <alignment horizontal="center" vertical="center" wrapText="1"/>
    </xf>
    <xf numFmtId="0" fontId="13" fillId="7" borderId="5" xfId="0" applyFont="1" applyFill="1" applyBorder="1" applyAlignment="1" applyProtection="1">
      <alignment horizontal="center" vertical="center"/>
      <protection locked="0"/>
    </xf>
    <xf numFmtId="0" fontId="13" fillId="7" borderId="5" xfId="0" applyFont="1" applyFill="1" applyBorder="1" applyAlignment="1">
      <alignment horizontal="center" vertical="center"/>
    </xf>
    <xf numFmtId="0" fontId="12" fillId="7" borderId="5" xfId="0" applyFont="1" applyFill="1" applyBorder="1" applyAlignment="1" applyProtection="1">
      <alignment horizontal="left"/>
      <protection hidden="1"/>
    </xf>
    <xf numFmtId="44" fontId="12" fillId="9" borderId="5" xfId="11" applyFont="1" applyFill="1" applyBorder="1" applyAlignment="1" applyProtection="1">
      <alignment horizontal="left"/>
      <protection locked="0"/>
    </xf>
    <xf numFmtId="0" fontId="16" fillId="7" borderId="5" xfId="0" applyFont="1" applyFill="1" applyBorder="1" applyAlignment="1" applyProtection="1">
      <alignment horizontal="left"/>
      <protection hidden="1"/>
    </xf>
    <xf numFmtId="0" fontId="12" fillId="7" borderId="0" xfId="0" applyFont="1" applyFill="1" applyAlignment="1" applyProtection="1">
      <alignment horizontal="left"/>
      <protection hidden="1"/>
    </xf>
    <xf numFmtId="0" fontId="19" fillId="7" borderId="5" xfId="0" applyFont="1" applyFill="1" applyBorder="1" applyAlignment="1">
      <alignment horizontal="left" vertical="center" wrapText="1"/>
    </xf>
    <xf numFmtId="0" fontId="19" fillId="7" borderId="14" xfId="0" applyFont="1" applyFill="1" applyBorder="1" applyAlignment="1">
      <alignment horizontal="left" vertical="center" wrapText="1"/>
    </xf>
    <xf numFmtId="0" fontId="12" fillId="7" borderId="5" xfId="0" applyFont="1" applyFill="1" applyBorder="1" applyAlignment="1">
      <alignment horizontal="left"/>
    </xf>
    <xf numFmtId="0" fontId="0" fillId="0" borderId="5" xfId="0" applyBorder="1" applyAlignment="1">
      <alignment horizontal="center" vertical="center"/>
    </xf>
    <xf numFmtId="171" fontId="0" fillId="0" borderId="5" xfId="0" applyNumberFormat="1" applyBorder="1"/>
    <xf numFmtId="0" fontId="16" fillId="0" borderId="0" xfId="0" applyFont="1"/>
    <xf numFmtId="169" fontId="8" fillId="9" borderId="5" xfId="1" applyNumberFormat="1" applyFont="1" applyFill="1" applyBorder="1" applyAlignment="1" applyProtection="1">
      <alignment vertical="center" wrapText="1"/>
      <protection locked="0"/>
    </xf>
    <xf numFmtId="0" fontId="16" fillId="0" borderId="22" xfId="0" quotePrefix="1" applyFont="1" applyBorder="1"/>
    <xf numFmtId="0" fontId="16" fillId="0" borderId="23" xfId="0" applyFont="1" applyBorder="1"/>
    <xf numFmtId="0" fontId="30" fillId="0" borderId="0" xfId="0" applyFont="1" applyProtection="1">
      <protection hidden="1"/>
    </xf>
    <xf numFmtId="0" fontId="0" fillId="0" borderId="0" xfId="0" applyProtection="1">
      <protection hidden="1"/>
    </xf>
    <xf numFmtId="168" fontId="0" fillId="0" borderId="0" xfId="11" applyNumberFormat="1" applyFont="1" applyProtection="1">
      <protection hidden="1"/>
    </xf>
    <xf numFmtId="1" fontId="0" fillId="0" borderId="0" xfId="0" applyNumberFormat="1" applyProtection="1">
      <protection hidden="1"/>
    </xf>
    <xf numFmtId="168" fontId="0" fillId="0" borderId="0" xfId="0" applyNumberFormat="1" applyProtection="1">
      <protection hidden="1"/>
    </xf>
    <xf numFmtId="0" fontId="37" fillId="0" borderId="0" xfId="0" applyFont="1" applyAlignment="1">
      <alignment horizontal="left"/>
    </xf>
    <xf numFmtId="0" fontId="5" fillId="0" borderId="0" xfId="0" applyFont="1" applyProtection="1">
      <protection hidden="1"/>
    </xf>
    <xf numFmtId="1" fontId="5" fillId="0" borderId="0" xfId="0" applyNumberFormat="1" applyFont="1" applyProtection="1">
      <protection hidden="1"/>
    </xf>
    <xf numFmtId="167" fontId="26" fillId="12" borderId="5" xfId="0" applyNumberFormat="1" applyFont="1" applyFill="1" applyBorder="1" applyAlignment="1" applyProtection="1">
      <alignment horizontal="left" vertical="center" wrapText="1"/>
      <protection hidden="1"/>
    </xf>
    <xf numFmtId="0" fontId="26" fillId="8" borderId="5" xfId="0" applyFont="1" applyFill="1" applyBorder="1" applyAlignment="1" applyProtection="1">
      <alignment wrapText="1"/>
      <protection hidden="1"/>
    </xf>
    <xf numFmtId="167" fontId="26" fillId="11" borderId="5" xfId="0" applyNumberFormat="1" applyFont="1" applyFill="1" applyBorder="1" applyAlignment="1" applyProtection="1">
      <alignment wrapText="1"/>
      <protection hidden="1"/>
    </xf>
    <xf numFmtId="1" fontId="32" fillId="8" borderId="5" xfId="0" applyNumberFormat="1" applyFont="1" applyFill="1" applyBorder="1" applyAlignment="1" applyProtection="1">
      <alignment horizontal="left" vertical="center"/>
      <protection hidden="1"/>
    </xf>
    <xf numFmtId="0" fontId="38" fillId="7" borderId="14" xfId="0" applyFont="1" applyFill="1" applyBorder="1" applyAlignment="1" applyProtection="1">
      <alignment horizontal="left"/>
      <protection hidden="1"/>
    </xf>
    <xf numFmtId="0" fontId="39" fillId="0" borderId="0" xfId="0" applyFont="1" applyAlignment="1">
      <alignment horizontal="left" vertical="center" indent="5"/>
    </xf>
    <xf numFmtId="0" fontId="41" fillId="0" borderId="0" xfId="0" applyFont="1" applyAlignment="1">
      <alignment horizontal="left" vertical="center" indent="5"/>
    </xf>
    <xf numFmtId="0" fontId="20" fillId="0" borderId="0" xfId="0" applyFont="1" applyAlignment="1">
      <alignment vertical="center"/>
    </xf>
    <xf numFmtId="0" fontId="43" fillId="0" borderId="0" xfId="0" applyFont="1"/>
    <xf numFmtId="0" fontId="0" fillId="2" borderId="0" xfId="0" applyFill="1"/>
    <xf numFmtId="0" fontId="12" fillId="0" borderId="5" xfId="0" applyFont="1" applyBorder="1"/>
    <xf numFmtId="0" fontId="12" fillId="0" borderId="5" xfId="0" applyFont="1" applyBorder="1" applyAlignment="1">
      <alignment horizontal="center"/>
    </xf>
    <xf numFmtId="0" fontId="45" fillId="8" borderId="0" xfId="0" applyFont="1" applyFill="1"/>
    <xf numFmtId="0" fontId="46" fillId="8" borderId="0" xfId="0" applyFont="1" applyFill="1"/>
    <xf numFmtId="44" fontId="18" fillId="9" borderId="12" xfId="11" applyFont="1" applyFill="1" applyBorder="1" applyAlignment="1" applyProtection="1">
      <alignment vertical="center" wrapText="1"/>
      <protection locked="0"/>
    </xf>
    <xf numFmtId="0" fontId="16" fillId="7" borderId="5" xfId="0" applyFont="1" applyFill="1" applyBorder="1" applyAlignment="1">
      <alignment horizontal="left" vertical="center" wrapText="1"/>
    </xf>
    <xf numFmtId="0" fontId="47" fillId="8" borderId="5" xfId="0" applyFont="1" applyFill="1" applyBorder="1" applyAlignment="1">
      <alignment vertical="center" wrapText="1"/>
    </xf>
    <xf numFmtId="0" fontId="41" fillId="0" borderId="0" xfId="0" applyFont="1" applyAlignment="1">
      <alignment horizontal="left" vertical="center" wrapText="1"/>
    </xf>
    <xf numFmtId="0" fontId="16" fillId="0" borderId="0" xfId="0" applyFont="1" applyAlignment="1">
      <alignment vertical="center" wrapText="1"/>
    </xf>
    <xf numFmtId="0" fontId="12" fillId="0" borderId="0" xfId="0" applyFont="1" applyAlignment="1">
      <alignment wrapText="1"/>
    </xf>
    <xf numFmtId="0" fontId="19" fillId="0" borderId="5" xfId="0" applyFont="1" applyBorder="1" applyAlignment="1">
      <alignment horizontal="left" vertical="center" wrapText="1"/>
    </xf>
    <xf numFmtId="168" fontId="26" fillId="13" borderId="14" xfId="11" applyNumberFormat="1" applyFont="1" applyFill="1" applyBorder="1" applyAlignment="1" applyProtection="1">
      <alignment horizontal="left" wrapText="1"/>
      <protection hidden="1"/>
    </xf>
    <xf numFmtId="167" fontId="24" fillId="4" borderId="14" xfId="9" applyNumberFormat="1" applyBorder="1" applyAlignment="1" applyProtection="1">
      <alignment wrapText="1"/>
      <protection hidden="1"/>
    </xf>
    <xf numFmtId="0" fontId="1" fillId="0" borderId="0" xfId="0" applyFont="1" applyProtection="1">
      <protection hidden="1"/>
    </xf>
    <xf numFmtId="0" fontId="1" fillId="0" borderId="0" xfId="0" applyFont="1"/>
    <xf numFmtId="0" fontId="26" fillId="6" borderId="45" xfId="0" applyFont="1" applyFill="1" applyBorder="1" applyAlignment="1">
      <alignment wrapText="1"/>
    </xf>
    <xf numFmtId="0" fontId="12" fillId="25" borderId="5" xfId="0" applyFont="1" applyFill="1" applyBorder="1"/>
    <xf numFmtId="172" fontId="18" fillId="9" borderId="5" xfId="11" applyNumberFormat="1" applyFont="1" applyFill="1" applyBorder="1" applyAlignment="1" applyProtection="1">
      <alignment vertical="center" wrapText="1"/>
      <protection locked="0"/>
    </xf>
    <xf numFmtId="172" fontId="12" fillId="9" borderId="5" xfId="11" applyNumberFormat="1" applyFont="1" applyFill="1" applyBorder="1" applyAlignment="1" applyProtection="1">
      <alignment horizontal="left"/>
      <protection locked="0"/>
    </xf>
    <xf numFmtId="172" fontId="12" fillId="7" borderId="5" xfId="0" applyNumberFormat="1" applyFont="1" applyFill="1" applyBorder="1" applyAlignment="1" applyProtection="1">
      <alignment horizontal="left"/>
      <protection hidden="1"/>
    </xf>
    <xf numFmtId="0" fontId="26" fillId="14" borderId="44" xfId="13" applyAlignment="1" applyProtection="1">
      <alignment horizontal="center" vertical="center" wrapText="1"/>
      <protection hidden="1"/>
    </xf>
    <xf numFmtId="0" fontId="26" fillId="26" borderId="14" xfId="0" applyFont="1" applyFill="1" applyBorder="1" applyAlignment="1" applyProtection="1">
      <alignment wrapText="1"/>
      <protection hidden="1"/>
    </xf>
    <xf numFmtId="0" fontId="26" fillId="26" borderId="5" xfId="0" applyFont="1" applyFill="1" applyBorder="1" applyAlignment="1" applyProtection="1">
      <alignment wrapText="1"/>
      <protection hidden="1"/>
    </xf>
    <xf numFmtId="168" fontId="31" fillId="15" borderId="14" xfId="14" applyNumberFormat="1" applyBorder="1" applyAlignment="1" applyProtection="1">
      <alignment horizontal="left" wrapText="1"/>
      <protection hidden="1"/>
    </xf>
    <xf numFmtId="168" fontId="31" fillId="18" borderId="5" xfId="17" applyNumberFormat="1" applyBorder="1" applyAlignment="1" applyProtection="1">
      <alignment horizontal="left" wrapText="1"/>
      <protection hidden="1"/>
    </xf>
    <xf numFmtId="168" fontId="31" fillId="16" borderId="5" xfId="15" applyNumberFormat="1" applyBorder="1" applyAlignment="1" applyProtection="1">
      <alignment horizontal="left" wrapText="1"/>
      <protection hidden="1"/>
    </xf>
    <xf numFmtId="168" fontId="31" fillId="19" borderId="5" xfId="18" applyNumberFormat="1" applyBorder="1" applyAlignment="1" applyProtection="1">
      <alignment horizontal="left" wrapText="1"/>
      <protection hidden="1"/>
    </xf>
    <xf numFmtId="168" fontId="31" fillId="18" borderId="5" xfId="17" applyNumberFormat="1" applyBorder="1" applyAlignment="1" applyProtection="1">
      <alignment horizontal="left" vertical="center" wrapText="1"/>
      <protection hidden="1"/>
    </xf>
    <xf numFmtId="168" fontId="31" fillId="20" borderId="5" xfId="19" applyNumberFormat="1" applyBorder="1" applyAlignment="1" applyProtection="1">
      <alignment horizontal="left" wrapText="1"/>
      <protection hidden="1"/>
    </xf>
    <xf numFmtId="168" fontId="31" fillId="21" borderId="5" xfId="20" applyNumberFormat="1" applyBorder="1" applyAlignment="1" applyProtection="1">
      <alignment horizontal="left" wrapText="1"/>
      <protection hidden="1"/>
    </xf>
    <xf numFmtId="168" fontId="31" fillId="22" borderId="5" xfId="21" applyNumberFormat="1" applyBorder="1" applyAlignment="1" applyProtection="1">
      <alignment horizontal="left" wrapText="1"/>
      <protection hidden="1"/>
    </xf>
    <xf numFmtId="168" fontId="31" fillId="24" borderId="5" xfId="23" applyNumberFormat="1" applyBorder="1" applyAlignment="1" applyProtection="1">
      <alignment horizontal="left" wrapText="1"/>
      <protection hidden="1"/>
    </xf>
    <xf numFmtId="168" fontId="31" fillId="20" borderId="10" xfId="19" applyNumberFormat="1" applyBorder="1" applyAlignment="1" applyProtection="1">
      <alignment horizontal="left" wrapText="1"/>
      <protection hidden="1"/>
    </xf>
    <xf numFmtId="0" fontId="48" fillId="10" borderId="43" xfId="12" applyAlignment="1" applyProtection="1">
      <alignment horizontal="center" vertical="center" wrapText="1"/>
      <protection hidden="1"/>
    </xf>
    <xf numFmtId="0" fontId="31" fillId="0" borderId="0" xfId="0" applyFont="1"/>
    <xf numFmtId="0" fontId="26" fillId="6" borderId="1" xfId="0" applyFont="1" applyFill="1" applyBorder="1" applyAlignment="1">
      <alignment wrapText="1"/>
    </xf>
    <xf numFmtId="0" fontId="26" fillId="6" borderId="29" xfId="0" applyFont="1" applyFill="1" applyBorder="1" applyAlignment="1">
      <alignment wrapText="1"/>
    </xf>
    <xf numFmtId="2" fontId="0" fillId="2" borderId="5" xfId="0" applyNumberFormat="1" applyFill="1" applyBorder="1"/>
    <xf numFmtId="0" fontId="16" fillId="0" borderId="20" xfId="0" applyFont="1" applyBorder="1"/>
    <xf numFmtId="167" fontId="0" fillId="17" borderId="5" xfId="16" applyNumberFormat="1" applyFont="1" applyBorder="1" applyAlignment="1" applyProtection="1">
      <alignment horizontal="left" vertical="center" wrapText="1"/>
      <protection hidden="1"/>
    </xf>
    <xf numFmtId="167" fontId="0" fillId="23" borderId="5" xfId="22" applyNumberFormat="1" applyFont="1" applyBorder="1" applyAlignment="1" applyProtection="1">
      <alignment horizontal="left" vertical="center" wrapText="1"/>
      <protection hidden="1"/>
    </xf>
    <xf numFmtId="168" fontId="26" fillId="6" borderId="32" xfId="11" applyNumberFormat="1" applyFont="1" applyFill="1" applyBorder="1" applyAlignment="1">
      <alignment horizontal="center" vertical="center" wrapText="1"/>
    </xf>
    <xf numFmtId="0" fontId="18" fillId="7" borderId="5" xfId="0" applyFont="1" applyFill="1" applyBorder="1" applyAlignment="1">
      <alignment horizontal="left" vertical="center" wrapText="1"/>
    </xf>
    <xf numFmtId="168" fontId="18" fillId="0" borderId="5" xfId="11" applyNumberFormat="1" applyFont="1" applyBorder="1" applyAlignment="1">
      <alignment horizontal="center" vertical="center" wrapText="1"/>
    </xf>
    <xf numFmtId="0" fontId="18" fillId="0" borderId="5" xfId="0" applyFont="1" applyBorder="1" applyAlignment="1">
      <alignment horizontal="right" vertical="center" wrapText="1"/>
    </xf>
    <xf numFmtId="168" fontId="12" fillId="0" borderId="5" xfId="11" applyNumberFormat="1" applyFont="1" applyBorder="1" applyAlignment="1">
      <alignment horizontal="center" vertical="center"/>
    </xf>
    <xf numFmtId="0" fontId="12" fillId="0" borderId="5" xfId="0" applyFont="1" applyBorder="1" applyAlignment="1">
      <alignment horizontal="right"/>
    </xf>
    <xf numFmtId="168" fontId="12" fillId="0" borderId="0" xfId="11" applyNumberFormat="1" applyFont="1" applyAlignment="1">
      <alignment horizontal="center" vertical="center"/>
    </xf>
    <xf numFmtId="0" fontId="50" fillId="0" borderId="5" xfId="9" applyFont="1" applyFill="1" applyBorder="1" applyAlignment="1">
      <alignment horizontal="center" vertical="center" wrapText="1"/>
    </xf>
    <xf numFmtId="44" fontId="12" fillId="0" borderId="0" xfId="11" applyFont="1"/>
    <xf numFmtId="1" fontId="0" fillId="0" borderId="5" xfId="0" applyNumberFormat="1" applyBorder="1"/>
    <xf numFmtId="0" fontId="52" fillId="0" borderId="0" xfId="0" applyFont="1" applyAlignment="1">
      <alignment horizontal="left" vertical="top"/>
    </xf>
    <xf numFmtId="0" fontId="12" fillId="0" borderId="0" xfId="0" quotePrefix="1" applyFont="1"/>
    <xf numFmtId="0" fontId="18" fillId="2" borderId="0" xfId="0" applyFont="1" applyFill="1" applyAlignment="1">
      <alignment horizontal="left"/>
    </xf>
    <xf numFmtId="0" fontId="18" fillId="2" borderId="0" xfId="0" applyFont="1" applyFill="1"/>
    <xf numFmtId="0" fontId="20" fillId="2" borderId="0" xfId="0" applyFont="1" applyFill="1" applyAlignment="1">
      <alignment horizontal="left"/>
    </xf>
    <xf numFmtId="0" fontId="12" fillId="2" borderId="0" xfId="0" applyFont="1" applyFill="1"/>
    <xf numFmtId="0" fontId="41" fillId="0" borderId="0" xfId="0" quotePrefix="1" applyFont="1" applyAlignment="1">
      <alignment horizontal="left" vertical="center" indent="5"/>
    </xf>
    <xf numFmtId="0" fontId="12" fillId="0" borderId="0" xfId="0" applyFont="1" applyFill="1" applyAlignment="1">
      <alignment vertical="center"/>
    </xf>
    <xf numFmtId="0" fontId="12" fillId="0" borderId="0" xfId="0" applyFont="1" applyFill="1" applyAlignment="1">
      <alignment wrapText="1"/>
    </xf>
    <xf numFmtId="0" fontId="0" fillId="0" borderId="0" xfId="0" applyFill="1"/>
    <xf numFmtId="0" fontId="5" fillId="0" borderId="0" xfId="0" applyFont="1" applyFill="1"/>
    <xf numFmtId="168" fontId="26" fillId="27" borderId="32" xfId="11" applyNumberFormat="1" applyFont="1" applyFill="1" applyBorder="1" applyAlignment="1">
      <alignment horizontal="center" vertical="center" wrapText="1"/>
    </xf>
    <xf numFmtId="168" fontId="0" fillId="0" borderId="0" xfId="0" quotePrefix="1" applyNumberFormat="1"/>
    <xf numFmtId="0" fontId="12" fillId="0" borderId="5" xfId="0" applyFont="1" applyFill="1" applyBorder="1" applyAlignment="1" applyProtection="1">
      <alignment horizontal="left"/>
      <protection hidden="1"/>
    </xf>
    <xf numFmtId="44" fontId="12" fillId="0" borderId="5" xfId="11" applyFont="1" applyFill="1" applyBorder="1" applyAlignment="1" applyProtection="1">
      <alignment horizontal="left"/>
      <protection locked="0"/>
    </xf>
    <xf numFmtId="44" fontId="18" fillId="0" borderId="5" xfId="11" applyFont="1" applyFill="1" applyBorder="1" applyAlignment="1" applyProtection="1">
      <alignment vertical="center" wrapText="1"/>
      <protection locked="0"/>
    </xf>
    <xf numFmtId="0" fontId="12" fillId="0" borderId="5" xfId="0" applyFont="1" applyFill="1" applyBorder="1"/>
    <xf numFmtId="0" fontId="0" fillId="0" borderId="5" xfId="0" applyFill="1" applyBorder="1" applyProtection="1"/>
    <xf numFmtId="173" fontId="0" fillId="0" borderId="5" xfId="0" applyNumberFormat="1" applyFill="1" applyBorder="1" applyAlignment="1" applyProtection="1">
      <alignment horizontal="center" vertical="center"/>
    </xf>
    <xf numFmtId="3" fontId="0" fillId="0" borderId="5" xfId="0" applyNumberFormat="1" applyFill="1" applyBorder="1" applyAlignment="1" applyProtection="1">
      <alignment horizontal="center" vertical="center"/>
    </xf>
    <xf numFmtId="1" fontId="0" fillId="0" borderId="5" xfId="0" applyNumberFormat="1" applyFill="1" applyBorder="1" applyAlignment="1" applyProtection="1">
      <alignment horizontal="center" vertical="center"/>
    </xf>
    <xf numFmtId="167" fontId="0" fillId="0" borderId="5" xfId="0" applyNumberFormat="1" applyFill="1" applyBorder="1" applyAlignment="1" applyProtection="1">
      <alignment horizontal="center" vertical="center"/>
    </xf>
    <xf numFmtId="168" fontId="5" fillId="0" borderId="5" xfId="11" applyNumberFormat="1" applyFont="1" applyFill="1" applyBorder="1" applyAlignment="1" applyProtection="1">
      <alignment horizontal="center" vertical="center"/>
    </xf>
    <xf numFmtId="167" fontId="5" fillId="0" borderId="5" xfId="8" applyNumberFormat="1" applyFont="1" applyFill="1" applyBorder="1" applyAlignment="1" applyProtection="1">
      <alignment horizontal="center" vertical="center"/>
    </xf>
    <xf numFmtId="44" fontId="0" fillId="0" borderId="5" xfId="11" applyFont="1" applyFill="1" applyBorder="1" applyProtection="1"/>
    <xf numFmtId="167" fontId="5" fillId="0" borderId="5" xfId="9" applyNumberFormat="1" applyFont="1" applyFill="1" applyBorder="1" applyAlignment="1" applyProtection="1">
      <alignment horizontal="center" vertical="center"/>
    </xf>
    <xf numFmtId="1" fontId="5" fillId="0" borderId="5" xfId="9" applyNumberFormat="1" applyFont="1" applyFill="1" applyBorder="1" applyAlignment="1" applyProtection="1">
      <alignment horizontal="center" vertical="center"/>
    </xf>
    <xf numFmtId="44" fontId="5" fillId="0" borderId="5" xfId="11" applyFont="1" applyFill="1" applyBorder="1" applyAlignment="1" applyProtection="1">
      <alignment horizontal="right" vertical="center"/>
    </xf>
    <xf numFmtId="44" fontId="5" fillId="0" borderId="5" xfId="11" applyFont="1" applyFill="1" applyBorder="1" applyAlignment="1" applyProtection="1">
      <alignment horizontal="center" vertical="center"/>
    </xf>
    <xf numFmtId="4" fontId="5" fillId="0" borderId="5" xfId="11" applyNumberFormat="1" applyFont="1" applyFill="1" applyBorder="1" applyAlignment="1" applyProtection="1">
      <alignment horizontal="right" vertical="center"/>
    </xf>
    <xf numFmtId="4" fontId="5" fillId="0" borderId="5" xfId="11" applyNumberFormat="1" applyFont="1" applyFill="1" applyBorder="1" applyAlignment="1" applyProtection="1">
      <alignment vertical="center"/>
    </xf>
    <xf numFmtId="167" fontId="5" fillId="0" borderId="5" xfId="8" applyNumberFormat="1" applyFont="1" applyFill="1" applyBorder="1" applyAlignment="1" applyProtection="1">
      <alignment vertical="center"/>
    </xf>
    <xf numFmtId="173" fontId="0" fillId="0" borderId="10" xfId="0" applyNumberFormat="1" applyFill="1" applyBorder="1" applyAlignment="1" applyProtection="1">
      <alignment horizontal="center" vertical="center"/>
    </xf>
    <xf numFmtId="167" fontId="0" fillId="0" borderId="10" xfId="0" applyNumberFormat="1" applyFill="1" applyBorder="1" applyAlignment="1" applyProtection="1">
      <alignment horizontal="center" vertical="center"/>
    </xf>
    <xf numFmtId="2" fontId="0" fillId="0" borderId="10" xfId="0" applyNumberFormat="1" applyFill="1" applyBorder="1" applyAlignment="1" applyProtection="1">
      <alignment horizontal="center" vertical="center"/>
    </xf>
    <xf numFmtId="168" fontId="0" fillId="0" borderId="5" xfId="11" applyNumberFormat="1" applyFont="1" applyFill="1" applyBorder="1" applyProtection="1"/>
    <xf numFmtId="4" fontId="5" fillId="0" borderId="5" xfId="10" applyNumberFormat="1" applyFont="1" applyFill="1" applyBorder="1" applyAlignment="1" applyProtection="1">
      <alignment horizontal="right" vertical="center"/>
    </xf>
    <xf numFmtId="173" fontId="5" fillId="0" borderId="5" xfId="8" applyNumberFormat="1" applyFont="1" applyFill="1" applyBorder="1" applyAlignment="1" applyProtection="1">
      <alignment horizontal="center" vertical="center"/>
    </xf>
    <xf numFmtId="168" fontId="0" fillId="0" borderId="5" xfId="11" applyNumberFormat="1" applyFont="1" applyFill="1" applyBorder="1" applyAlignment="1" applyProtection="1">
      <alignment horizontal="center" vertical="center"/>
    </xf>
    <xf numFmtId="0" fontId="0" fillId="0" borderId="5" xfId="0" applyFill="1" applyBorder="1" applyAlignment="1" applyProtection="1">
      <alignment wrapText="1"/>
    </xf>
    <xf numFmtId="0" fontId="0" fillId="0" borderId="0" xfId="0" applyFill="1" applyBorder="1" applyProtection="1"/>
    <xf numFmtId="0" fontId="0" fillId="0" borderId="5" xfId="0" applyFill="1" applyBorder="1" applyAlignment="1" applyProtection="1">
      <alignment horizontal="left"/>
    </xf>
    <xf numFmtId="167" fontId="0" fillId="0" borderId="5" xfId="0" applyNumberFormat="1" applyFill="1" applyBorder="1" applyProtection="1"/>
    <xf numFmtId="0" fontId="35" fillId="8" borderId="16" xfId="0" applyFont="1" applyFill="1" applyBorder="1" applyProtection="1"/>
    <xf numFmtId="167" fontId="35" fillId="8" borderId="16" xfId="0" applyNumberFormat="1" applyFont="1" applyFill="1" applyBorder="1" applyProtection="1"/>
    <xf numFmtId="1" fontId="35" fillId="8" borderId="16" xfId="0" applyNumberFormat="1" applyFont="1" applyFill="1" applyBorder="1" applyAlignment="1" applyProtection="1">
      <alignment horizontal="center" vertical="center"/>
    </xf>
    <xf numFmtId="1" fontId="35" fillId="8" borderId="5" xfId="0" applyNumberFormat="1" applyFont="1" applyFill="1" applyBorder="1" applyAlignment="1" applyProtection="1">
      <alignment horizontal="center" vertical="center"/>
    </xf>
    <xf numFmtId="1" fontId="35" fillId="8" borderId="0" xfId="0" applyNumberFormat="1" applyFont="1" applyFill="1" applyAlignment="1" applyProtection="1">
      <alignment horizontal="center" vertical="center"/>
    </xf>
    <xf numFmtId="168" fontId="32" fillId="8" borderId="0" xfId="11" applyNumberFormat="1" applyFont="1" applyFill="1" applyAlignment="1" applyProtection="1">
      <alignment horizontal="center" vertical="center"/>
    </xf>
    <xf numFmtId="2" fontId="32" fillId="8" borderId="0" xfId="11" applyNumberFormat="1" applyFont="1" applyFill="1" applyAlignment="1" applyProtection="1">
      <alignment horizontal="center" vertical="center"/>
    </xf>
    <xf numFmtId="168" fontId="32" fillId="8" borderId="5" xfId="11" applyNumberFormat="1" applyFont="1" applyFill="1" applyBorder="1" applyAlignment="1" applyProtection="1">
      <alignment horizontal="center" vertical="center"/>
    </xf>
    <xf numFmtId="168" fontId="26" fillId="8" borderId="5" xfId="11" applyNumberFormat="1" applyFont="1" applyFill="1" applyBorder="1" applyAlignment="1" applyProtection="1">
      <alignment horizontal="center" vertical="center"/>
    </xf>
    <xf numFmtId="168" fontId="5" fillId="7" borderId="14" xfId="11" applyNumberFormat="1" applyFont="1" applyFill="1" applyBorder="1" applyProtection="1"/>
    <xf numFmtId="0" fontId="12" fillId="2" borderId="13" xfId="0" quotePrefix="1" applyFont="1" applyFill="1" applyBorder="1" applyAlignment="1">
      <alignment horizontal="left"/>
    </xf>
    <xf numFmtId="0" fontId="12" fillId="2" borderId="14" xfId="0" quotePrefix="1" applyFont="1" applyFill="1" applyBorder="1" applyAlignment="1">
      <alignment horizontal="left"/>
    </xf>
    <xf numFmtId="0" fontId="12" fillId="2" borderId="48" xfId="0" quotePrefix="1" applyFont="1" applyFill="1" applyBorder="1" applyAlignment="1">
      <alignment horizontal="left"/>
    </xf>
    <xf numFmtId="0" fontId="12" fillId="2" borderId="4" xfId="0" quotePrefix="1" applyFont="1" applyFill="1" applyBorder="1" applyAlignment="1">
      <alignment horizontal="left"/>
    </xf>
    <xf numFmtId="0" fontId="12" fillId="2" borderId="5" xfId="0" quotePrefix="1" applyFont="1" applyFill="1" applyBorder="1" applyAlignment="1">
      <alignment horizontal="left"/>
    </xf>
    <xf numFmtId="0" fontId="12" fillId="2" borderId="38" xfId="0" quotePrefix="1" applyFont="1" applyFill="1" applyBorder="1" applyAlignment="1">
      <alignment horizontal="left"/>
    </xf>
    <xf numFmtId="0" fontId="36" fillId="8" borderId="34" xfId="0" applyFont="1" applyFill="1" applyBorder="1" applyAlignment="1">
      <alignment horizontal="left" vertical="center" wrapText="1"/>
    </xf>
    <xf numFmtId="0" fontId="36" fillId="8" borderId="7" xfId="0" applyFont="1" applyFill="1" applyBorder="1" applyAlignment="1">
      <alignment horizontal="left" vertical="center" wrapText="1"/>
    </xf>
    <xf numFmtId="0" fontId="36" fillId="8" borderId="35" xfId="0" applyFont="1" applyFill="1" applyBorder="1" applyAlignment="1">
      <alignment horizontal="left" vertical="center" wrapText="1"/>
    </xf>
    <xf numFmtId="0" fontId="36" fillId="8" borderId="31" xfId="0" applyFont="1" applyFill="1" applyBorder="1" applyAlignment="1">
      <alignment horizontal="left" vertical="center" wrapText="1"/>
    </xf>
    <xf numFmtId="0" fontId="36" fillId="8" borderId="28" xfId="0" applyFont="1" applyFill="1" applyBorder="1" applyAlignment="1">
      <alignment horizontal="left" vertical="center" wrapText="1"/>
    </xf>
    <xf numFmtId="0" fontId="36" fillId="8" borderId="30" xfId="0" applyFont="1" applyFill="1" applyBorder="1" applyAlignment="1">
      <alignment horizontal="left" vertical="center" wrapText="1"/>
    </xf>
    <xf numFmtId="0" fontId="12" fillId="2" borderId="4" xfId="0" quotePrefix="1" applyFont="1" applyFill="1" applyBorder="1" applyAlignment="1"/>
    <xf numFmtId="0" fontId="12" fillId="2" borderId="5" xfId="0" quotePrefix="1" applyFont="1" applyFill="1" applyBorder="1" applyAlignment="1"/>
    <xf numFmtId="0" fontId="12" fillId="2" borderId="38" xfId="0" quotePrefix="1" applyFont="1" applyFill="1" applyBorder="1" applyAlignment="1"/>
    <xf numFmtId="0" fontId="12" fillId="2" borderId="4" xfId="0" quotePrefix="1" applyFont="1" applyFill="1" applyBorder="1" applyAlignment="1">
      <alignment wrapText="1"/>
    </xf>
    <xf numFmtId="0" fontId="12" fillId="2" borderId="5" xfId="0" quotePrefix="1" applyFont="1" applyFill="1" applyBorder="1" applyAlignment="1">
      <alignment wrapText="1"/>
    </xf>
    <xf numFmtId="0" fontId="12" fillId="2" borderId="38" xfId="0" quotePrefix="1" applyFont="1" applyFill="1" applyBorder="1" applyAlignment="1">
      <alignment wrapText="1"/>
    </xf>
    <xf numFmtId="0" fontId="19" fillId="0" borderId="5" xfId="0" applyFont="1" applyBorder="1" applyAlignment="1">
      <alignment horizontal="center" vertical="center" wrapText="1"/>
    </xf>
    <xf numFmtId="0" fontId="16" fillId="0" borderId="4" xfId="0" quotePrefix="1" applyFont="1" applyBorder="1" applyAlignment="1"/>
    <xf numFmtId="0" fontId="16" fillId="0" borderId="5" xfId="0" quotePrefix="1" applyFont="1" applyBorder="1" applyAlignment="1"/>
    <xf numFmtId="0" fontId="16" fillId="0" borderId="38" xfId="0" quotePrefix="1" applyFont="1" applyBorder="1" applyAlignment="1"/>
    <xf numFmtId="0" fontId="12" fillId="2" borderId="4" xfId="0" quotePrefix="1" applyFont="1" applyFill="1" applyBorder="1" applyAlignment="1">
      <alignment horizontal="left" vertical="top" wrapText="1"/>
    </xf>
    <xf numFmtId="0" fontId="12" fillId="2" borderId="5" xfId="0" quotePrefix="1" applyFont="1" applyFill="1" applyBorder="1" applyAlignment="1">
      <alignment horizontal="left" vertical="top" wrapText="1"/>
    </xf>
    <xf numFmtId="0" fontId="12" fillId="2" borderId="38" xfId="0" quotePrefix="1" applyFont="1" applyFill="1" applyBorder="1" applyAlignment="1">
      <alignment horizontal="left" vertical="top" wrapText="1"/>
    </xf>
    <xf numFmtId="0" fontId="19" fillId="0" borderId="5" xfId="0" applyFont="1" applyBorder="1" applyAlignment="1">
      <alignment vertical="center" wrapText="1"/>
    </xf>
    <xf numFmtId="0" fontId="12" fillId="2" borderId="17" xfId="0" quotePrefix="1" applyFont="1" applyFill="1" applyBorder="1" applyAlignment="1">
      <alignment horizontal="left"/>
    </xf>
    <xf numFmtId="0" fontId="12" fillId="2" borderId="18" xfId="0" quotePrefix="1" applyFont="1" applyFill="1" applyBorder="1" applyAlignment="1">
      <alignment horizontal="left"/>
    </xf>
    <xf numFmtId="0" fontId="12" fillId="2" borderId="47" xfId="0" quotePrefix="1" applyFont="1" applyFill="1" applyBorder="1" applyAlignment="1">
      <alignment horizontal="left"/>
    </xf>
    <xf numFmtId="0" fontId="12" fillId="2" borderId="4" xfId="0" quotePrefix="1" applyFont="1" applyFill="1" applyBorder="1" applyAlignment="1">
      <alignment vertical="center" wrapText="1"/>
    </xf>
    <xf numFmtId="0" fontId="12" fillId="2" borderId="5" xfId="0" quotePrefix="1" applyFont="1" applyFill="1" applyBorder="1" applyAlignment="1">
      <alignment vertical="center" wrapText="1"/>
    </xf>
    <xf numFmtId="0" fontId="12" fillId="2" borderId="38" xfId="0" quotePrefix="1" applyFont="1" applyFill="1" applyBorder="1" applyAlignment="1">
      <alignment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wrapText="1"/>
    </xf>
    <xf numFmtId="0" fontId="12" fillId="2" borderId="4" xfId="0" applyFont="1" applyFill="1" applyBorder="1" applyAlignment="1">
      <alignment horizontal="left"/>
    </xf>
    <xf numFmtId="0" fontId="12" fillId="2" borderId="5" xfId="0" applyFont="1" applyFill="1" applyBorder="1" applyAlignment="1">
      <alignment horizontal="left"/>
    </xf>
    <xf numFmtId="0" fontId="12" fillId="2" borderId="38" xfId="0" applyFont="1" applyFill="1" applyBorder="1" applyAlignment="1">
      <alignment horizontal="left"/>
    </xf>
    <xf numFmtId="0" fontId="46" fillId="8" borderId="32" xfId="0" applyFont="1" applyFill="1" applyBorder="1" applyAlignment="1">
      <alignment horizontal="left" vertical="center" wrapText="1"/>
    </xf>
    <xf numFmtId="0" fontId="46" fillId="8" borderId="3" xfId="0" applyFont="1" applyFill="1" applyBorder="1" applyAlignment="1">
      <alignment horizontal="left" vertical="center" wrapText="1"/>
    </xf>
    <xf numFmtId="0" fontId="46" fillId="8" borderId="37" xfId="0" applyFont="1" applyFill="1" applyBorder="1" applyAlignment="1">
      <alignment horizontal="left" vertical="center" wrapText="1"/>
    </xf>
    <xf numFmtId="0" fontId="12" fillId="2" borderId="8" xfId="0" quotePrefix="1" applyFont="1" applyFill="1" applyBorder="1" applyAlignment="1">
      <alignment horizontal="left"/>
    </xf>
    <xf numFmtId="0" fontId="12" fillId="2" borderId="9" xfId="0" quotePrefix="1" applyFont="1" applyFill="1" applyBorder="1" applyAlignment="1">
      <alignment horizontal="left"/>
    </xf>
    <xf numFmtId="0" fontId="12" fillId="2" borderId="11" xfId="0" quotePrefix="1" applyFont="1" applyFill="1" applyBorder="1" applyAlignment="1">
      <alignment horizontal="left"/>
    </xf>
    <xf numFmtId="0" fontId="16" fillId="0" borderId="4" xfId="0" quotePrefix="1" applyFont="1" applyBorder="1" applyAlignment="1">
      <alignment horizontal="left"/>
    </xf>
    <xf numFmtId="0" fontId="16" fillId="0" borderId="5" xfId="0" quotePrefix="1" applyFont="1" applyBorder="1" applyAlignment="1">
      <alignment horizontal="left"/>
    </xf>
    <xf numFmtId="0" fontId="16" fillId="0" borderId="38" xfId="0" quotePrefix="1" applyFont="1" applyBorder="1" applyAlignment="1">
      <alignment horizontal="left"/>
    </xf>
    <xf numFmtId="0" fontId="12" fillId="2" borderId="4" xfId="0" quotePrefix="1" applyFont="1" applyFill="1" applyBorder="1" applyAlignment="1">
      <alignment horizontal="left" wrapText="1"/>
    </xf>
    <xf numFmtId="0" fontId="12" fillId="2" borderId="5" xfId="0" quotePrefix="1" applyFont="1" applyFill="1" applyBorder="1" applyAlignment="1">
      <alignment horizontal="left" wrapText="1"/>
    </xf>
    <xf numFmtId="0" fontId="12" fillId="2" borderId="38" xfId="0" quotePrefix="1" applyFont="1" applyFill="1" applyBorder="1" applyAlignment="1">
      <alignment horizontal="left" wrapText="1"/>
    </xf>
    <xf numFmtId="0" fontId="16" fillId="0" borderId="6" xfId="0" quotePrefix="1" applyFont="1" applyBorder="1" applyAlignment="1">
      <alignment wrapText="1"/>
    </xf>
    <xf numFmtId="0" fontId="16" fillId="0" borderId="7" xfId="0" applyFont="1" applyBorder="1" applyAlignment="1">
      <alignment wrapText="1"/>
    </xf>
    <xf numFmtId="0" fontId="16" fillId="0" borderId="5" xfId="0" applyFont="1" applyBorder="1" applyAlignment="1"/>
    <xf numFmtId="0" fontId="16" fillId="0" borderId="38" xfId="0" applyFont="1" applyBorder="1" applyAlignment="1"/>
    <xf numFmtId="0" fontId="16" fillId="0" borderId="6" xfId="0" quotePrefix="1" applyFont="1" applyBorder="1" applyAlignment="1"/>
    <xf numFmtId="0" fontId="16" fillId="0" borderId="7" xfId="0" applyFont="1" applyBorder="1" applyAlignment="1"/>
    <xf numFmtId="0" fontId="16" fillId="0" borderId="10" xfId="0" quotePrefix="1" applyFont="1" applyBorder="1" applyAlignment="1"/>
    <xf numFmtId="0" fontId="16" fillId="0" borderId="9" xfId="0" quotePrefix="1" applyFont="1" applyBorder="1" applyAlignment="1"/>
    <xf numFmtId="0" fontId="16" fillId="0" borderId="11" xfId="0" quotePrefix="1" applyFont="1" applyBorder="1" applyAlignment="1"/>
    <xf numFmtId="0" fontId="16" fillId="0" borderId="8" xfId="0" quotePrefix="1" applyFont="1" applyBorder="1" applyAlignment="1"/>
    <xf numFmtId="0" fontId="12" fillId="0" borderId="1" xfId="0" quotePrefix="1" applyFont="1" applyBorder="1" applyAlignment="1">
      <alignment vertical="center"/>
    </xf>
    <xf numFmtId="0" fontId="12" fillId="0" borderId="2" xfId="0" applyFont="1" applyBorder="1" applyAlignment="1">
      <alignment vertical="center"/>
    </xf>
    <xf numFmtId="0" fontId="12" fillId="0" borderId="3" xfId="0" quotePrefix="1" applyFont="1" applyBorder="1" applyAlignment="1">
      <alignment wrapText="1"/>
    </xf>
    <xf numFmtId="0" fontId="12" fillId="0" borderId="3" xfId="0" applyFont="1" applyBorder="1" applyAlignment="1">
      <alignment wrapText="1"/>
    </xf>
    <xf numFmtId="0" fontId="12" fillId="0" borderId="37" xfId="0" applyFont="1" applyBorder="1" applyAlignment="1">
      <alignment wrapText="1"/>
    </xf>
    <xf numFmtId="0" fontId="12" fillId="0" borderId="4" xfId="0" quotePrefix="1" applyFont="1" applyBorder="1" applyAlignment="1"/>
    <xf numFmtId="0" fontId="12" fillId="0" borderId="5" xfId="0" applyFont="1" applyBorder="1" applyAlignment="1"/>
    <xf numFmtId="0" fontId="12" fillId="0" borderId="5" xfId="0" quotePrefix="1" applyFont="1" applyBorder="1" applyAlignment="1"/>
    <xf numFmtId="0" fontId="12" fillId="0" borderId="38" xfId="0" applyFont="1" applyBorder="1" applyAlignment="1"/>
    <xf numFmtId="0" fontId="36" fillId="8" borderId="5" xfId="0" applyFont="1" applyFill="1" applyBorder="1" applyAlignment="1">
      <alignment horizontal="left" vertical="center"/>
    </xf>
    <xf numFmtId="0" fontId="46" fillId="8" borderId="25" xfId="0" applyFont="1" applyFill="1" applyBorder="1" applyAlignment="1">
      <alignment horizontal="left" vertical="center" wrapText="1"/>
    </xf>
    <xf numFmtId="0" fontId="16" fillId="0" borderId="8" xfId="0" quotePrefix="1" applyFont="1" applyBorder="1" applyAlignment="1">
      <alignment wrapText="1"/>
    </xf>
    <xf numFmtId="0" fontId="16" fillId="0" borderId="9" xfId="0" applyFont="1" applyBorder="1" applyAlignment="1">
      <alignment wrapText="1"/>
    </xf>
    <xf numFmtId="0" fontId="16" fillId="0" borderId="10" xfId="0" quotePrefix="1" applyFont="1" applyBorder="1" applyAlignment="1">
      <alignment wrapText="1"/>
    </xf>
    <xf numFmtId="0" fontId="16" fillId="0" borderId="11" xfId="0" applyFont="1" applyBorder="1" applyAlignment="1">
      <alignment wrapText="1"/>
    </xf>
    <xf numFmtId="0" fontId="16" fillId="0" borderId="9" xfId="0" applyFont="1" applyBorder="1" applyAlignment="1"/>
    <xf numFmtId="0" fontId="16" fillId="0" borderId="20" xfId="0" applyFont="1" applyBorder="1" applyAlignment="1"/>
    <xf numFmtId="0" fontId="14" fillId="2" borderId="39" xfId="0" applyFont="1" applyFill="1" applyBorder="1" applyAlignment="1"/>
    <xf numFmtId="0" fontId="14" fillId="2" borderId="40" xfId="0" applyFont="1" applyFill="1" applyBorder="1" applyAlignment="1"/>
    <xf numFmtId="0" fontId="14" fillId="2" borderId="41" xfId="0" applyFont="1" applyFill="1" applyBorder="1" applyAlignment="1"/>
    <xf numFmtId="0" fontId="16" fillId="0" borderId="17" xfId="0" quotePrefix="1" applyFont="1" applyBorder="1" applyAlignment="1"/>
    <xf numFmtId="0" fontId="16" fillId="0" borderId="18" xfId="0" applyFont="1" applyBorder="1" applyAlignment="1"/>
    <xf numFmtId="0" fontId="16" fillId="0" borderId="27" xfId="0" applyFont="1" applyBorder="1" applyAlignment="1"/>
    <xf numFmtId="0" fontId="16" fillId="0" borderId="18" xfId="0" quotePrefix="1" applyFont="1" applyBorder="1" applyAlignment="1"/>
    <xf numFmtId="0" fontId="12" fillId="0" borderId="27" xfId="0" quotePrefix="1" applyFont="1" applyBorder="1" applyAlignment="1"/>
    <xf numFmtId="0" fontId="12" fillId="0" borderId="15" xfId="0" quotePrefix="1" applyFont="1" applyBorder="1" applyAlignment="1"/>
    <xf numFmtId="0" fontId="12" fillId="0" borderId="36" xfId="0" quotePrefix="1" applyFont="1" applyBorder="1" applyAlignment="1"/>
    <xf numFmtId="0" fontId="12" fillId="0" borderId="10" xfId="0" quotePrefix="1" applyFont="1" applyBorder="1" applyAlignment="1"/>
    <xf numFmtId="0" fontId="12" fillId="0" borderId="9" xfId="0" quotePrefix="1" applyFont="1" applyBorder="1" applyAlignment="1"/>
    <xf numFmtId="0" fontId="12" fillId="0" borderId="11" xfId="0" quotePrefix="1" applyFont="1" applyBorder="1" applyAlignment="1"/>
    <xf numFmtId="0" fontId="12" fillId="0" borderId="13" xfId="0" quotePrefix="1" applyFont="1" applyBorder="1" applyAlignment="1"/>
    <xf numFmtId="0" fontId="12" fillId="0" borderId="14" xfId="0" applyFont="1" applyBorder="1" applyAlignment="1"/>
    <xf numFmtId="0" fontId="12" fillId="0" borderId="14" xfId="0" quotePrefix="1" applyFont="1" applyBorder="1" applyAlignment="1"/>
    <xf numFmtId="0" fontId="12" fillId="0" borderId="4" xfId="0" applyFont="1" applyBorder="1" applyAlignment="1"/>
    <xf numFmtId="0" fontId="12" fillId="0" borderId="46" xfId="0" applyFont="1" applyBorder="1" applyAlignment="1">
      <alignment horizontal="left"/>
    </xf>
    <xf numFmtId="0" fontId="12" fillId="0" borderId="15" xfId="0" applyFont="1" applyBorder="1" applyAlignment="1">
      <alignment horizontal="left"/>
    </xf>
    <xf numFmtId="0" fontId="12" fillId="0" borderId="36" xfId="0" applyFont="1" applyBorder="1" applyAlignment="1">
      <alignment horizontal="left"/>
    </xf>
    <xf numFmtId="0" fontId="12" fillId="0" borderId="8" xfId="0" applyFont="1" applyBorder="1" applyAlignment="1">
      <alignment horizontal="left"/>
    </xf>
    <xf numFmtId="0" fontId="12" fillId="0" borderId="9" xfId="0" applyFont="1" applyBorder="1" applyAlignment="1">
      <alignment horizontal="left"/>
    </xf>
    <xf numFmtId="0" fontId="12" fillId="0" borderId="11" xfId="0" applyFont="1" applyBorder="1" applyAlignment="1">
      <alignment horizontal="left"/>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1" xfId="0" applyFont="1" applyBorder="1" applyAlignment="1">
      <alignment horizontal="left" vertical="center" wrapText="1"/>
    </xf>
    <xf numFmtId="0" fontId="18" fillId="0" borderId="8" xfId="0" applyFont="1" applyBorder="1" applyAlignment="1">
      <alignment horizontal="left"/>
    </xf>
    <xf numFmtId="0" fontId="18" fillId="0" borderId="9" xfId="0" applyFont="1" applyBorder="1" applyAlignment="1">
      <alignment horizontal="left"/>
    </xf>
    <xf numFmtId="0" fontId="18" fillId="0" borderId="11" xfId="0" applyFont="1" applyBorder="1" applyAlignment="1">
      <alignment horizontal="left"/>
    </xf>
    <xf numFmtId="0" fontId="46" fillId="8" borderId="0" xfId="0" applyFont="1" applyFill="1" applyAlignment="1">
      <alignment horizontal="left" vertical="center" wrapText="1"/>
    </xf>
    <xf numFmtId="0" fontId="46" fillId="8" borderId="42" xfId="0" applyFont="1" applyFill="1" applyBorder="1" applyAlignment="1">
      <alignment horizontal="left" vertical="center" wrapText="1"/>
    </xf>
    <xf numFmtId="0" fontId="18" fillId="0" borderId="1" xfId="0" quotePrefix="1" applyFont="1" applyBorder="1" applyAlignment="1">
      <alignment horizontal="left"/>
    </xf>
    <xf numFmtId="0" fontId="18" fillId="0" borderId="2" xfId="0" quotePrefix="1" applyFont="1" applyBorder="1" applyAlignment="1">
      <alignment horizontal="left"/>
    </xf>
    <xf numFmtId="0" fontId="18" fillId="0" borderId="29" xfId="0" quotePrefix="1" applyFont="1" applyBorder="1" applyAlignment="1">
      <alignment horizontal="left"/>
    </xf>
    <xf numFmtId="0" fontId="5" fillId="0" borderId="6" xfId="0" quotePrefix="1" applyFont="1" applyBorder="1" applyAlignment="1">
      <alignment horizontal="left" vertical="top" wrapText="1"/>
    </xf>
    <xf numFmtId="0" fontId="5" fillId="0" borderId="7" xfId="0" applyFont="1" applyBorder="1" applyAlignment="1">
      <alignment horizontal="left" vertical="top" wrapText="1"/>
    </xf>
    <xf numFmtId="0" fontId="5" fillId="0" borderId="8" xfId="0" quotePrefix="1" applyFont="1" applyBorder="1" applyAlignment="1"/>
    <xf numFmtId="0" fontId="5" fillId="0" borderId="9" xfId="0" quotePrefix="1" applyFont="1" applyBorder="1" applyAlignment="1"/>
    <xf numFmtId="0" fontId="5" fillId="0" borderId="12" xfId="0" quotePrefix="1" applyFont="1" applyBorder="1" applyAlignment="1"/>
    <xf numFmtId="0" fontId="5" fillId="0" borderId="10" xfId="0" quotePrefix="1" applyFont="1" applyBorder="1" applyAlignment="1"/>
    <xf numFmtId="0" fontId="5" fillId="0" borderId="11" xfId="0" quotePrefix="1" applyFont="1" applyBorder="1" applyAlignment="1"/>
    <xf numFmtId="0" fontId="5" fillId="0" borderId="5" xfId="0" quotePrefix="1" applyFont="1" applyBorder="1" applyAlignment="1">
      <alignment horizontal="left" vertical="top"/>
    </xf>
    <xf numFmtId="0" fontId="5" fillId="0" borderId="5" xfId="0" applyFont="1" applyBorder="1" applyAlignment="1">
      <alignment horizontal="left" vertical="top"/>
    </xf>
    <xf numFmtId="0" fontId="5" fillId="0" borderId="5" xfId="0" quotePrefix="1" applyFont="1" applyBorder="1" applyAlignment="1"/>
    <xf numFmtId="0" fontId="5" fillId="0" borderId="5" xfId="0" applyFont="1" applyBorder="1" applyAlignment="1"/>
    <xf numFmtId="0" fontId="5" fillId="0" borderId="38" xfId="0" applyFont="1" applyBorder="1" applyAlignment="1"/>
    <xf numFmtId="0" fontId="5" fillId="0" borderId="8" xfId="0" applyFont="1" applyBorder="1" applyAlignment="1"/>
    <xf numFmtId="0" fontId="5" fillId="0" borderId="9" xfId="0" applyFont="1" applyBorder="1" applyAlignment="1"/>
    <xf numFmtId="0" fontId="5" fillId="0" borderId="12" xfId="0" applyFont="1" applyBorder="1" applyAlignment="1"/>
    <xf numFmtId="0" fontId="5" fillId="0" borderId="10" xfId="0" applyFont="1" applyBorder="1" applyAlignment="1"/>
    <xf numFmtId="0" fontId="5" fillId="0" borderId="11" xfId="0" applyFont="1" applyBorder="1" applyAlignment="1"/>
    <xf numFmtId="0" fontId="5" fillId="0" borderId="3" xfId="0" quotePrefix="1" applyFont="1" applyBorder="1" applyAlignment="1">
      <alignment horizontal="left" vertical="top" wrapText="1"/>
    </xf>
    <xf numFmtId="0" fontId="5" fillId="0" borderId="3" xfId="0" applyFont="1" applyBorder="1" applyAlignment="1">
      <alignment horizontal="left" vertical="top" wrapText="1"/>
    </xf>
    <xf numFmtId="0" fontId="5" fillId="0" borderId="37" xfId="0" applyFont="1" applyBorder="1" applyAlignment="1">
      <alignment horizontal="left" vertical="top" wrapText="1"/>
    </xf>
    <xf numFmtId="0" fontId="5" fillId="0" borderId="4" xfId="0" quotePrefix="1" applyFont="1" applyBorder="1" applyAlignment="1"/>
    <xf numFmtId="0" fontId="5" fillId="0" borderId="20" xfId="0" applyFont="1" applyBorder="1" applyAlignment="1"/>
    <xf numFmtId="0" fontId="6" fillId="2" borderId="20" xfId="0" applyFont="1" applyFill="1" applyBorder="1" applyAlignment="1"/>
    <xf numFmtId="0" fontId="5" fillId="0" borderId="17" xfId="0" quotePrefix="1" applyFont="1" applyBorder="1" applyAlignment="1"/>
    <xf numFmtId="0" fontId="5" fillId="0" borderId="18" xfId="0" applyFont="1" applyBorder="1" applyAlignment="1"/>
    <xf numFmtId="0" fontId="5" fillId="0" borderId="27" xfId="0" applyFont="1" applyBorder="1" applyAlignment="1"/>
    <xf numFmtId="0" fontId="5" fillId="0" borderId="18" xfId="0" quotePrefix="1" applyFont="1" applyBorder="1" applyAlignment="1"/>
    <xf numFmtId="0" fontId="5" fillId="0" borderId="27" xfId="0" quotePrefix="1" applyFont="1" applyBorder="1" applyAlignment="1"/>
    <xf numFmtId="0" fontId="5" fillId="0" borderId="15" xfId="0" quotePrefix="1" applyFont="1" applyBorder="1" applyAlignment="1"/>
    <xf numFmtId="0" fontId="5" fillId="0" borderId="36" xfId="0" quotePrefix="1" applyFont="1" applyBorder="1" applyAlignment="1"/>
    <xf numFmtId="0" fontId="5" fillId="0" borderId="6" xfId="0" quotePrefix="1" applyFont="1" applyBorder="1" applyAlignment="1"/>
    <xf numFmtId="0" fontId="5" fillId="0" borderId="7" xfId="0" applyFont="1" applyBorder="1" applyAlignment="1"/>
    <xf numFmtId="0" fontId="5" fillId="0" borderId="8" xfId="0" quotePrefix="1" applyFont="1" applyBorder="1" applyAlignment="1">
      <alignment wrapText="1"/>
    </xf>
    <xf numFmtId="0" fontId="5" fillId="0" borderId="9" xfId="0" applyFont="1" applyBorder="1" applyAlignment="1">
      <alignment wrapText="1"/>
    </xf>
    <xf numFmtId="0" fontId="5" fillId="0" borderId="1" xfId="0" quotePrefix="1" applyFont="1" applyBorder="1" applyAlignment="1">
      <alignment horizontal="left" vertical="top"/>
    </xf>
    <xf numFmtId="0" fontId="5" fillId="0" borderId="2" xfId="0" applyFont="1" applyBorder="1" applyAlignment="1">
      <alignment horizontal="left" vertical="top"/>
    </xf>
    <xf numFmtId="0" fontId="47" fillId="8" borderId="5" xfId="0" applyFont="1" applyFill="1" applyBorder="1" applyAlignment="1">
      <alignment vertical="center" wrapText="1"/>
    </xf>
    <xf numFmtId="0" fontId="12" fillId="2" borderId="32" xfId="0" quotePrefix="1" applyFont="1" applyFill="1" applyBorder="1" applyAlignment="1">
      <alignment horizontal="left" vertical="top" wrapText="1"/>
    </xf>
    <xf numFmtId="0" fontId="12" fillId="2" borderId="3" xfId="0" quotePrefix="1" applyFont="1" applyFill="1" applyBorder="1" applyAlignment="1">
      <alignment horizontal="left" vertical="top" wrapText="1"/>
    </xf>
    <xf numFmtId="0" fontId="12" fillId="2" borderId="37" xfId="0" quotePrefix="1" applyFont="1" applyFill="1" applyBorder="1" applyAlignment="1">
      <alignment horizontal="left" vertical="top" wrapText="1"/>
    </xf>
    <xf numFmtId="0" fontId="12" fillId="2" borderId="17" xfId="0" quotePrefix="1" applyFont="1" applyFill="1" applyBorder="1" applyAlignment="1">
      <alignment horizontal="left" vertical="top" wrapText="1"/>
    </xf>
    <xf numFmtId="0" fontId="12" fillId="2" borderId="18" xfId="0" quotePrefix="1" applyFont="1" applyFill="1" applyBorder="1" applyAlignment="1">
      <alignment horizontal="left" vertical="top" wrapText="1"/>
    </xf>
    <xf numFmtId="0" fontId="12" fillId="2" borderId="47" xfId="0" quotePrefix="1" applyFont="1" applyFill="1" applyBorder="1" applyAlignment="1">
      <alignment horizontal="left" vertical="top" wrapText="1"/>
    </xf>
    <xf numFmtId="0" fontId="12" fillId="0" borderId="10" xfId="0" quotePrefix="1" applyFont="1" applyBorder="1" applyAlignment="1">
      <alignment horizontal="left"/>
    </xf>
    <xf numFmtId="0" fontId="12" fillId="0" borderId="9" xfId="0" quotePrefix="1" applyFont="1" applyBorder="1" applyAlignment="1">
      <alignment horizontal="left"/>
    </xf>
    <xf numFmtId="0" fontId="12" fillId="0" borderId="12" xfId="0" quotePrefix="1" applyFont="1" applyBorder="1" applyAlignment="1">
      <alignment horizontal="left"/>
    </xf>
    <xf numFmtId="0" fontId="12" fillId="0" borderId="5" xfId="0" quotePrefix="1" applyFont="1" applyBorder="1" applyAlignment="1">
      <alignment horizontal="left" vertical="top" wrapText="1"/>
    </xf>
    <xf numFmtId="0" fontId="12" fillId="0" borderId="5" xfId="0" applyFont="1" applyBorder="1" applyAlignment="1">
      <alignment horizontal="left"/>
    </xf>
    <xf numFmtId="0" fontId="7" fillId="7" borderId="10" xfId="0" applyFont="1" applyFill="1" applyBorder="1" applyAlignment="1">
      <alignment vertical="center" wrapText="1"/>
    </xf>
    <xf numFmtId="0" fontId="7" fillId="7" borderId="12" xfId="0" applyFont="1" applyFill="1" applyBorder="1" applyAlignment="1">
      <alignment vertical="center" wrapText="1"/>
    </xf>
    <xf numFmtId="0" fontId="12" fillId="2" borderId="10" xfId="0" quotePrefix="1" applyFont="1" applyFill="1" applyBorder="1" applyAlignment="1">
      <alignment horizontal="left"/>
    </xf>
    <xf numFmtId="0" fontId="12" fillId="2" borderId="12" xfId="0" quotePrefix="1" applyFont="1" applyFill="1" applyBorder="1" applyAlignment="1">
      <alignment horizontal="left"/>
    </xf>
    <xf numFmtId="0" fontId="46" fillId="8" borderId="19" xfId="0" applyFont="1" applyFill="1" applyBorder="1" applyAlignment="1">
      <alignment horizontal="left" vertical="center" wrapText="1"/>
    </xf>
    <xf numFmtId="0" fontId="46" fillId="8" borderId="20" xfId="0" applyFont="1" applyFill="1" applyBorder="1" applyAlignment="1">
      <alignment horizontal="left" vertical="center" wrapText="1"/>
    </xf>
    <xf numFmtId="0" fontId="46" fillId="8" borderId="21" xfId="0" applyFont="1" applyFill="1" applyBorder="1" applyAlignment="1">
      <alignment horizontal="left" vertical="center" wrapText="1"/>
    </xf>
    <xf numFmtId="0" fontId="16" fillId="0" borderId="22" xfId="0" quotePrefix="1" applyFont="1" applyBorder="1" applyAlignment="1"/>
    <xf numFmtId="0" fontId="16" fillId="0" borderId="0" xfId="0" applyFont="1" applyAlignment="1"/>
    <xf numFmtId="0" fontId="16" fillId="0" borderId="23" xfId="0" applyFont="1" applyBorder="1" applyAlignment="1"/>
    <xf numFmtId="0" fontId="16" fillId="2" borderId="22" xfId="0" quotePrefix="1" applyFont="1" applyFill="1" applyBorder="1" applyAlignment="1"/>
    <xf numFmtId="0" fontId="16" fillId="2" borderId="0" xfId="0" applyFont="1" applyFill="1" applyAlignment="1"/>
    <xf numFmtId="0" fontId="16" fillId="2" borderId="23" xfId="0" applyFont="1" applyFill="1" applyBorder="1" applyAlignment="1"/>
    <xf numFmtId="0" fontId="16" fillId="0" borderId="24" xfId="0" quotePrefix="1" applyFont="1" applyBorder="1" applyAlignment="1"/>
    <xf numFmtId="0" fontId="16" fillId="0" borderId="25" xfId="0" applyFont="1" applyBorder="1" applyAlignment="1"/>
    <xf numFmtId="0" fontId="16" fillId="0" borderId="26" xfId="0" applyFont="1" applyBorder="1" applyAlignment="1"/>
    <xf numFmtId="0" fontId="16" fillId="0" borderId="19" xfId="0" quotePrefix="1" applyFont="1" applyBorder="1" applyAlignment="1"/>
    <xf numFmtId="0" fontId="16" fillId="0" borderId="21" xfId="0" applyFont="1" applyBorder="1" applyAlignment="1"/>
    <xf numFmtId="0" fontId="26" fillId="6" borderId="22" xfId="0" applyFont="1" applyFill="1" applyBorder="1" applyAlignment="1">
      <alignment horizontal="left" wrapText="1"/>
    </xf>
    <xf numFmtId="0" fontId="26" fillId="6" borderId="0" xfId="0" applyFont="1" applyFill="1" applyAlignment="1">
      <alignment horizontal="left" wrapText="1"/>
    </xf>
    <xf numFmtId="169" fontId="0" fillId="2" borderId="5" xfId="1" applyNumberFormat="1" applyFont="1" applyFill="1" applyBorder="1" applyAlignment="1">
      <alignment horizontal="center"/>
    </xf>
    <xf numFmtId="0" fontId="0" fillId="0" borderId="5" xfId="0" applyBorder="1" applyAlignment="1">
      <alignment horizontal="left"/>
    </xf>
  </cellXfs>
  <cellStyles count="24">
    <cellStyle name="40% - Accent2" xfId="16" builtinId="35"/>
    <cellStyle name="40% - Accent5" xfId="22" builtinId="47"/>
    <cellStyle name="60% - Accent2" xfId="17" builtinId="36"/>
    <cellStyle name="60% - Accent3" xfId="19" builtinId="40"/>
    <cellStyle name="60% - Accent5" xfId="23" builtinId="48"/>
    <cellStyle name="Accent1" xfId="14" builtinId="29"/>
    <cellStyle name="Accent2" xfId="15" builtinId="33"/>
    <cellStyle name="Accent3" xfId="18" builtinId="37"/>
    <cellStyle name="Accent4" xfId="20" builtinId="41"/>
    <cellStyle name="Accent5" xfId="21" builtinId="45"/>
    <cellStyle name="Controlecel" xfId="13" builtinId="23"/>
    <cellStyle name="Goed" xfId="8" builtinId="26"/>
    <cellStyle name="Komma 2" xfId="2" xr:uid="{00000000-0005-0000-0000-00000C000000}"/>
    <cellStyle name="Komma 3" xfId="3" xr:uid="{00000000-0005-0000-0000-00000D000000}"/>
    <cellStyle name="Neutraal" xfId="10" builtinId="28"/>
    <cellStyle name="Normal 4" xfId="4" xr:uid="{00000000-0005-0000-0000-00000F000000}"/>
    <cellStyle name="Ongeldig" xfId="9" builtinId="27"/>
    <cellStyle name="Procent" xfId="1" builtinId="5"/>
    <cellStyle name="Standaard" xfId="0" builtinId="0"/>
    <cellStyle name="Standaard 2" xfId="5" xr:uid="{00000000-0005-0000-0000-000013000000}"/>
    <cellStyle name="Uitvoer" xfId="12" builtinId="21"/>
    <cellStyle name="Valuta" xfId="11" builtinId="4"/>
    <cellStyle name="Valuta 2" xfId="6" xr:uid="{00000000-0005-0000-0000-000016000000}"/>
    <cellStyle name="一般 2 2" xfId="7" xr:uid="{00000000-0005-0000-0000-000017000000}"/>
  </cellStyles>
  <dxfs count="0"/>
  <tableStyles count="0" defaultTableStyle="TableStyleMedium2" defaultPivotStyle="PivotStyleLight16"/>
  <colors>
    <mruColors>
      <color rgb="FF66FF66"/>
      <color rgb="FFFF66CC"/>
      <color rgb="FFFF9966"/>
      <color rgb="FFFFFF66"/>
      <color rgb="FFFFFF99"/>
      <color rgb="FF00B0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5715</xdr:colOff>
      <xdr:row>4</xdr:row>
      <xdr:rowOff>5715</xdr:rowOff>
    </xdr:to>
    <xdr:pic>
      <xdr:nvPicPr>
        <xdr:cNvPr id="4" name="Afbeelding 3" descr="C:\Users\DEVEE02\AppData\Local\Temp\notesED0AFC\~b479767.TMP">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342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5715</xdr:colOff>
      <xdr:row>4</xdr:row>
      <xdr:rowOff>5715</xdr:rowOff>
    </xdr:to>
    <xdr:pic>
      <xdr:nvPicPr>
        <xdr:cNvPr id="5" name="Afbeelding 4" descr="C:\Users\DEVEE02\AppData\Local\Temp\notesED0AFC\~b479767.TMP">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302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5715</xdr:colOff>
      <xdr:row>4</xdr:row>
      <xdr:rowOff>5715</xdr:rowOff>
    </xdr:to>
    <xdr:pic>
      <xdr:nvPicPr>
        <xdr:cNvPr id="6" name="Afbeelding 5" descr="C:\Users\DEVEE02\AppData\Local\Temp\notesED0AFC\~b479767.TMP">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4262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5715</xdr:colOff>
      <xdr:row>4</xdr:row>
      <xdr:rowOff>5715</xdr:rowOff>
    </xdr:to>
    <xdr:pic>
      <xdr:nvPicPr>
        <xdr:cNvPr id="7" name="Afbeelding 6" descr="C:\Users\DEVEE02\AppData\Local\Temp\notesED0AFC\~b479767.TMP">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222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5715</xdr:colOff>
      <xdr:row>4</xdr:row>
      <xdr:rowOff>5715</xdr:rowOff>
    </xdr:to>
    <xdr:pic>
      <xdr:nvPicPr>
        <xdr:cNvPr id="8" name="Afbeelding 7" descr="C:\Users\DEVEE02\AppData\Local\Temp\notesED0AFC\~b479767.TMP">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182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5715</xdr:colOff>
      <xdr:row>5</xdr:row>
      <xdr:rowOff>5715</xdr:rowOff>
    </xdr:to>
    <xdr:pic>
      <xdr:nvPicPr>
        <xdr:cNvPr id="9" name="Afbeelding 8" descr="C:\Users\DEVEE02\AppData\Local\Temp\notesED0AFC\~b479767.TMP">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3420" y="1920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5715</xdr:colOff>
      <xdr:row>5</xdr:row>
      <xdr:rowOff>5715</xdr:rowOff>
    </xdr:to>
    <xdr:pic>
      <xdr:nvPicPr>
        <xdr:cNvPr id="10" name="Afbeelding 9" descr="C:\Users\DEVEE02\AppData\Local\Temp\notesED0AFC\~b479767.TMP">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3020" y="1920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5715</xdr:colOff>
      <xdr:row>5</xdr:row>
      <xdr:rowOff>5715</xdr:rowOff>
    </xdr:to>
    <xdr:pic>
      <xdr:nvPicPr>
        <xdr:cNvPr id="11" name="Afbeelding 10" descr="C:\Users\DEVEE02\AppData\Local\Temp\notesED0AFC\~b479767.TMP">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42620" y="1920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5715</xdr:colOff>
      <xdr:row>5</xdr:row>
      <xdr:rowOff>5715</xdr:rowOff>
    </xdr:to>
    <xdr:pic>
      <xdr:nvPicPr>
        <xdr:cNvPr id="12" name="Afbeelding 11" descr="C:\Users\DEVEE02\AppData\Local\Temp\notesED0AFC\~b479767.TMP">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2220" y="1920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5715</xdr:colOff>
      <xdr:row>5</xdr:row>
      <xdr:rowOff>5715</xdr:rowOff>
    </xdr:to>
    <xdr:pic>
      <xdr:nvPicPr>
        <xdr:cNvPr id="13" name="Afbeelding 12" descr="C:\Users\DEVEE02\AppData\Local\Temp\notesED0AFC\~b479767.TMP">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1820" y="1920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5715</xdr:colOff>
      <xdr:row>6</xdr:row>
      <xdr:rowOff>5715</xdr:rowOff>
    </xdr:to>
    <xdr:pic>
      <xdr:nvPicPr>
        <xdr:cNvPr id="14" name="Afbeelding 13" descr="C:\Users\DEVEE02\AppData\Local\Temp\notesED0AFC\~b479767.TMP">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3420" y="2743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5715</xdr:colOff>
      <xdr:row>6</xdr:row>
      <xdr:rowOff>5715</xdr:rowOff>
    </xdr:to>
    <xdr:pic>
      <xdr:nvPicPr>
        <xdr:cNvPr id="15" name="Afbeelding 14" descr="C:\Users\DEVEE02\AppData\Local\Temp\notesED0AFC\~b479767.TMP">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3020" y="2743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5715</xdr:colOff>
      <xdr:row>6</xdr:row>
      <xdr:rowOff>5715</xdr:rowOff>
    </xdr:to>
    <xdr:pic>
      <xdr:nvPicPr>
        <xdr:cNvPr id="16" name="Afbeelding 15" descr="C:\Users\DEVEE02\AppData\Local\Temp\notesED0AFC\~b479767.TMP">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42620" y="2743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5715</xdr:colOff>
      <xdr:row>6</xdr:row>
      <xdr:rowOff>5715</xdr:rowOff>
    </xdr:to>
    <xdr:pic>
      <xdr:nvPicPr>
        <xdr:cNvPr id="17" name="Afbeelding 16" descr="C:\Users\DEVEE02\AppData\Local\Temp\notesED0AFC\~b479767.TMP">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2220" y="2743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5715</xdr:colOff>
      <xdr:row>6</xdr:row>
      <xdr:rowOff>5715</xdr:rowOff>
    </xdr:to>
    <xdr:pic>
      <xdr:nvPicPr>
        <xdr:cNvPr id="18" name="Afbeelding 17" descr="C:\Users\DEVEE02\AppData\Local\Temp\notesED0AFC\~b479767.TMP">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1820" y="2743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5715</xdr:colOff>
      <xdr:row>7</xdr:row>
      <xdr:rowOff>5715</xdr:rowOff>
    </xdr:to>
    <xdr:pic>
      <xdr:nvPicPr>
        <xdr:cNvPr id="19" name="Afbeelding 18" descr="C:\Users\DEVEE02\AppData\Local\Temp\notesED0AFC\~b479767.TMP">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3420" y="3566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5715</xdr:colOff>
      <xdr:row>7</xdr:row>
      <xdr:rowOff>5715</xdr:rowOff>
    </xdr:to>
    <xdr:pic>
      <xdr:nvPicPr>
        <xdr:cNvPr id="20" name="Afbeelding 19" descr="C:\Users\DEVEE02\AppData\Local\Temp\notesED0AFC\~b479767.TMP">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3020" y="3566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5715</xdr:colOff>
      <xdr:row>7</xdr:row>
      <xdr:rowOff>5715</xdr:rowOff>
    </xdr:to>
    <xdr:pic>
      <xdr:nvPicPr>
        <xdr:cNvPr id="21" name="Afbeelding 20" descr="C:\Users\DEVEE02\AppData\Local\Temp\notesED0AFC\~b479767.TMP">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42620" y="3566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5715</xdr:colOff>
      <xdr:row>7</xdr:row>
      <xdr:rowOff>5715</xdr:rowOff>
    </xdr:to>
    <xdr:pic>
      <xdr:nvPicPr>
        <xdr:cNvPr id="22" name="Afbeelding 21" descr="C:\Users\DEVEE02\AppData\Local\Temp\notesED0AFC\~b479767.TMP">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2220" y="3566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5715</xdr:colOff>
      <xdr:row>7</xdr:row>
      <xdr:rowOff>5715</xdr:rowOff>
    </xdr:to>
    <xdr:pic>
      <xdr:nvPicPr>
        <xdr:cNvPr id="23" name="Afbeelding 22" descr="C:\Users\DEVEE02\AppData\Local\Temp\notesED0AFC\~b479767.TMP">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1820" y="3566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5715</xdr:colOff>
      <xdr:row>8</xdr:row>
      <xdr:rowOff>5715</xdr:rowOff>
    </xdr:to>
    <xdr:pic>
      <xdr:nvPicPr>
        <xdr:cNvPr id="24" name="Afbeelding 23" descr="C:\Users\DEVEE02\AppData\Local\Temp\notesED0AFC\~b479767.TMP">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3420" y="4594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5715</xdr:colOff>
      <xdr:row>8</xdr:row>
      <xdr:rowOff>5715</xdr:rowOff>
    </xdr:to>
    <xdr:pic>
      <xdr:nvPicPr>
        <xdr:cNvPr id="25" name="Afbeelding 24" descr="C:\Users\DEVEE02\AppData\Local\Temp\notesED0AFC\~b479767.TMP">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3020" y="4594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5715</xdr:colOff>
      <xdr:row>8</xdr:row>
      <xdr:rowOff>5715</xdr:rowOff>
    </xdr:to>
    <xdr:pic>
      <xdr:nvPicPr>
        <xdr:cNvPr id="26" name="Afbeelding 25" descr="C:\Users\DEVEE02\AppData\Local\Temp\notesED0AFC\~b479767.TMP">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42620" y="4594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5715</xdr:colOff>
      <xdr:row>8</xdr:row>
      <xdr:rowOff>5715</xdr:rowOff>
    </xdr:to>
    <xdr:pic>
      <xdr:nvPicPr>
        <xdr:cNvPr id="27" name="Afbeelding 26" descr="C:\Users\DEVEE02\AppData\Local\Temp\notesED0AFC\~b479767.TMP">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2220" y="4594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5715</xdr:colOff>
      <xdr:row>8</xdr:row>
      <xdr:rowOff>5715</xdr:rowOff>
    </xdr:to>
    <xdr:pic>
      <xdr:nvPicPr>
        <xdr:cNvPr id="28" name="Afbeelding 27" descr="C:\Users\DEVEE02\AppData\Local\Temp\notesED0AFC\~b479767.TMP">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1820" y="4594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5</xdr:row>
      <xdr:rowOff>0</xdr:rowOff>
    </xdr:from>
    <xdr:ext cx="7620" cy="7620"/>
    <xdr:pic>
      <xdr:nvPicPr>
        <xdr:cNvPr id="29" name="Afbeelding 28" descr="C:\Users\DEVEE02\AppData\Local\Temp\notesED0AFC\~b479767.TMP">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30" name="Afbeelding 29" descr="C:\Users\DEVEE02\AppData\Local\Temp\notesED0AFC\~b479767.TMP">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31" name="Afbeelding 30" descr="C:\Users\DEVEE02\AppData\Local\Temp\notesED0AFC\~b479767.TMP">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32" name="Afbeelding 31" descr="C:\Users\DEVEE02\AppData\Local\Temp\notesED0AFC\~b479767.TMP">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7620" cy="7620"/>
    <xdr:pic>
      <xdr:nvPicPr>
        <xdr:cNvPr id="33" name="Afbeelding 32" descr="C:\Users\DEVEE02\AppData\Local\Temp\notesED0AFC\~b479767.TMP">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09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xdr:row>
      <xdr:rowOff>0</xdr:rowOff>
    </xdr:from>
    <xdr:ext cx="7620" cy="7620"/>
    <xdr:pic>
      <xdr:nvPicPr>
        <xdr:cNvPr id="34" name="Afbeelding 33" descr="C:\Users\DEVEE02\AppData\Local\Temp\notesED0AFC\~b479767.TMP">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493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xdr:row>
      <xdr:rowOff>0</xdr:rowOff>
    </xdr:from>
    <xdr:ext cx="7620" cy="7620"/>
    <xdr:pic>
      <xdr:nvPicPr>
        <xdr:cNvPr id="35" name="Afbeelding 34" descr="C:\Users\DEVEE02\AppData\Local\Temp\notesED0AFC\~b479767.TMP">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7140" y="1493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xdr:row>
      <xdr:rowOff>0</xdr:rowOff>
    </xdr:from>
    <xdr:ext cx="7620" cy="7620"/>
    <xdr:pic>
      <xdr:nvPicPr>
        <xdr:cNvPr id="36" name="Afbeelding 35" descr="C:\Users\DEVEE02\AppData\Local\Temp\notesED0AFC\~b479767.TMP">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493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37" name="Afbeelding 36" descr="C:\Users\DEVEE02\AppData\Local\Temp\notesED0AFC\~b479767.TMP">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11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38" name="Afbeelding 37" descr="C:\Users\DEVEE02\AppData\Local\Temp\notesED0AFC\~b479767.TMP">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7140" y="111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39" name="Afbeelding 38" descr="C:\Users\DEVEE02\AppData\Local\Temp\notesED0AFC\~b479767.TMP">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40" name="Afbeelding 39" descr="C:\Users\DEVEE02\AppData\Local\Temp\notesED0AFC\~b479767.TMP">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714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41" name="Afbeelding 40" descr="C:\Users\DEVEE02\AppData\Local\Temp\notesED0AFC\~b479767.TMP">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42" name="Afbeelding 41" descr="C:\Users\DEVEE02\AppData\Local\Temp\notesED0AFC\~b479767.TMP">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91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43" name="Afbeelding 42" descr="C:\Users\DEVEE02\AppData\Local\Temp\notesED0AFC\~b479767.TMP">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7140" y="91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44" name="Afbeelding 43" descr="C:\Users\DEVEE02\AppData\Local\Temp\notesED0AFC\~b479767.TMP">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91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45" name="Afbeelding 44" descr="C:\Users\DEVEE02\AppData\Local\Temp\notesED0AFC\~b479767.TMP">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706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46" name="Afbeelding 45" descr="C:\Users\DEVEE02\AppData\Local\Temp\notesED0AFC\~b479767.TMP">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7140" y="1706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47" name="Afbeelding 46" descr="C:\Users\DEVEE02\AppData\Local\Temp\notesED0AFC\~b479767.TMP">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706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48" name="Afbeelding 47" descr="C:\Users\DEVEE02\AppData\Local\Temp\notesED0AFC\~b479767.TMP">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49" name="Afbeelding 48" descr="C:\Users\DEVEE02\AppData\Local\Temp\notesED0AFC\~b479767.TMP">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714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50" name="Afbeelding 49" descr="C:\Users\DEVEE02\AppData\Local\Temp\notesED0AFC\~b479767.TMP">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51" name="Afbeelding 50" descr="C:\Users\DEVEE02\AppData\Local\Temp\notesED0AFC\~b479767.TMP">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846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52" name="Afbeelding 51" descr="C:\Users\DEVEE02\AppData\Local\Temp\notesED0AFC\~b479767.TMP">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07140" y="1310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53" name="Afbeelding 52" descr="C:\Users\DEVEE02\AppData\Local\Temp\notesED0AFC\~b479767.TMP">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948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54" name="Afbeelding 53" descr="C:\Users\DEVEE02\AppData\Local\Temp\notesED0AFC\~b479767.TMP">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948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55" name="Afbeelding 54" descr="C:\Users\DEVEE02\AppData\Local\Temp\notesED0AFC\~b479767.TMP">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948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56" name="Afbeelding 55" descr="C:\Users\DEVEE02\AppData\Local\Temp\notesED0AFC\~b479767.TMP">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948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7620" cy="7620"/>
    <xdr:pic>
      <xdr:nvPicPr>
        <xdr:cNvPr id="57" name="Afbeelding 56" descr="C:\Users\DEVEE02\AppData\Local\Temp\notesED0AFC\~b479767.TMP">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948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7620" cy="7620"/>
    <xdr:pic>
      <xdr:nvPicPr>
        <xdr:cNvPr id="58" name="Afbeelding 57" descr="C:\Users\DEVEE02\AppData\Local\Temp\notesED0AFC\~b479767.TMP">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948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59" name="Afbeelding 58" descr="C:\Users\DEVEE02\AppData\Local\Temp\notesED0AFC\~b479767.TMP">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60" name="Afbeelding 59" descr="C:\Users\DEVEE02\AppData\Local\Temp\notesED0AFC\~b479767.TMP">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61" name="Afbeelding 60" descr="C:\Users\DEVEE02\AppData\Local\Temp\notesED0AFC\~b479767.TMP">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62" name="Afbeelding 61" descr="C:\Users\DEVEE02\AppData\Local\Temp\notesED0AFC\~b479767.TMP">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63" name="Afbeelding 62" descr="C:\Users\DEVEE02\AppData\Local\Temp\notesED0AFC\~b479767.TMP">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64" name="Afbeelding 63" descr="C:\Users\DEVEE02\AppData\Local\Temp\notesED0AFC\~b479767.TMP">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65" name="Afbeelding 64" descr="C:\Users\DEVEE02\AppData\Local\Temp\notesED0AFC\~b479767.TMP">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66" name="Afbeelding 65" descr="C:\Users\DEVEE02\AppData\Local\Temp\notesED0AFC\~b479767.TMP">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67" name="Afbeelding 66" descr="C:\Users\DEVEE02\AppData\Local\Temp\notesED0AFC\~b479767.TMP">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68" name="Afbeelding 67" descr="C:\Users\DEVEE02\AppData\Local\Temp\notesED0AFC\~b479767.TMP">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69" name="Afbeelding 68" descr="C:\Users\DEVEE02\AppData\Local\Temp\notesED0AFC\~b479767.TMP">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70" name="Afbeelding 69" descr="C:\Users\DEVEE02\AppData\Local\Temp\notesED0AFC\~b479767.TMP">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71" name="Afbeelding 70" descr="C:\Users\DEVEE02\AppData\Local\Temp\notesED0AFC\~b479767.TMP">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72" name="Afbeelding 71" descr="C:\Users\DEVEE02\AppData\Local\Temp\notesED0AFC\~b479767.TMP">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7620" cy="7620"/>
    <xdr:pic>
      <xdr:nvPicPr>
        <xdr:cNvPr id="73" name="Afbeelding 72" descr="C:\Users\DEVEE02\AppData\Local\Temp\notesED0AFC\~b479767.TMP">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2095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74" name="Afbeelding 73" descr="C:\Users\DEVEE02\AppData\Local\Temp\notesED0AFC\~b479767.TMP">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75" name="Afbeelding 74" descr="C:\Users\DEVEE02\AppData\Local\Temp\notesED0AFC\~b479767.TMP">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76" name="Afbeelding 75" descr="C:\Users\DEVEE02\AppData\Local\Temp\notesED0AFC\~b479767.TMP">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77" name="Afbeelding 76" descr="C:\Users\DEVEE02\AppData\Local\Temp\notesED0AFC\~b479767.TMP">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78" name="Afbeelding 77" descr="C:\Users\DEVEE02\AppData\Local\Temp\notesED0AFC\~b479767.TMP">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79" name="Afbeelding 78" descr="C:\Users\DEVEE02\AppData\Local\Temp\notesED0AFC\~b479767.TMP">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80" name="Afbeelding 79" descr="C:\Users\DEVEE02\AppData\Local\Temp\notesED0AFC\~b479767.TMP">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81" name="Afbeelding 80" descr="C:\Users\DEVEE02\AppData\Local\Temp\notesED0AFC\~b479767.TMP">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82" name="Afbeelding 81" descr="C:\Users\DEVEE02\AppData\Local\Temp\notesED0AFC\~b479767.TMP">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83" name="Afbeelding 82" descr="C:\Users\DEVEE02\AppData\Local\Temp\notesED0AFC\~b479767.TMP">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84" name="Afbeelding 83" descr="C:\Users\DEVEE02\AppData\Local\Temp\notesED0AFC\~b479767.TMP">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85" name="Afbeelding 84" descr="C:\Users\DEVEE02\AppData\Local\Temp\notesED0AFC\~b479767.TMP">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86" name="Afbeelding 85" descr="C:\Users\DEVEE02\AppData\Local\Temp\notesED0AFC\~b479767.TMP">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87" name="Afbeelding 86" descr="C:\Users\DEVEE02\AppData\Local\Temp\notesED0AFC\~b479767.TMP">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88" name="Afbeelding 87" descr="C:\Users\DEVEE02\AppData\Local\Temp\notesED0AFC\~b479767.TMP">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89" name="Afbeelding 88" descr="C:\Users\DEVEE02\AppData\Local\Temp\notesED0AFC\~b479767.TMP">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90" name="Afbeelding 89" descr="C:\Users\DEVEE02\AppData\Local\Temp\notesED0AFC\~b479767.TMP">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58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91" name="Afbeelding 90" descr="C:\Users\DEVEE02\AppData\Local\Temp\notesED0AFC\~b479767.TMP">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92" name="Afbeelding 91" descr="C:\Users\DEVEE02\AppData\Local\Temp\notesED0AFC\~b479767.TMP">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584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93" name="Afbeelding 92" descr="C:\Users\DEVEE02\AppData\Local\Temp\notesED0AFC\~b479767.TMP">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94" name="Afbeelding 93" descr="C:\Users\DEVEE02\AppData\Local\Temp\notesED0AFC\~b479767.TMP">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58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95" name="Afbeelding 94" descr="C:\Users\DEVEE02\AppData\Local\Temp\notesED0AFC\~b479767.TMP">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96" name="Afbeelding 95" descr="C:\Users\DEVEE02\AppData\Local\Temp\notesED0AFC\~b479767.TMP">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58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97" name="Afbeelding 96" descr="C:\Users\DEVEE02\AppData\Local\Temp\notesED0AFC\~b479767.TMP">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98" name="Afbeelding 97" descr="C:\Users\DEVEE02\AppData\Local\Temp\notesED0AFC\~b479767.TMP">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584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99" name="Afbeelding 98" descr="C:\Users\DEVEE02\AppData\Local\Temp\notesED0AFC\~b479767.TMP">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100" name="Afbeelding 99" descr="C:\Users\DEVEE02\AppData\Local\Temp\notesED0AFC\~b479767.TMP">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01" name="Afbeelding 100" descr="C:\Users\DEVEE02\AppData\Local\Temp\notesED0AFC\~b479767.TMP">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02" name="Afbeelding 101" descr="C:\Users\DEVEE02\AppData\Local\Temp\notesED0AFC\~b479767.TMP">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103" name="Afbeelding 102" descr="C:\Users\DEVEE02\AppData\Local\Temp\notesED0AFC\~b479767.TMP">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7620" cy="7620"/>
    <xdr:pic>
      <xdr:nvPicPr>
        <xdr:cNvPr id="104" name="Afbeelding 103" descr="C:\Users\DEVEE02\AppData\Local\Temp\notesED0AFC\~b479767.TMP">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2095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xdr:row>
      <xdr:rowOff>0</xdr:rowOff>
    </xdr:from>
    <xdr:ext cx="7620" cy="7620"/>
    <xdr:pic>
      <xdr:nvPicPr>
        <xdr:cNvPr id="105" name="Afbeelding 104" descr="C:\Users\DEVEE02\AppData\Local\Temp\notesED0AFC\~b479767.TMP">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0240" y="2286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106" name="Afbeelding 105" descr="C:\Users\DEVEE02\AppData\Local\Temp\notesED0AFC\~b479767.TMP">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107" name="Afbeelding 106" descr="C:\Users\DEVEE02\AppData\Local\Temp\notesED0AFC\~b479767.TMP">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108" name="Afbeelding 107" descr="C:\Users\DEVEE02\AppData\Local\Temp\notesED0AFC\~b479767.TMP">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109" name="Afbeelding 108" descr="C:\Users\DEVEE02\AppData\Local\Temp\notesED0AFC\~b479767.TMP">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10" name="Afbeelding 109" descr="C:\Users\DEVEE02\AppData\Local\Temp\notesED0AFC\~b479767.TMP">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11" name="Afbeelding 110" descr="C:\Users\DEVEE02\AppData\Local\Temp\notesED0AFC\~b479767.TMP">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12" name="Afbeelding 111" descr="C:\Users\DEVEE02\AppData\Local\Temp\notesED0AFC\~b479767.TMP">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13" name="Afbeelding 112" descr="C:\Users\DEVEE02\AppData\Local\Temp\notesED0AFC\~b479767.TMP">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114" name="Afbeelding 113" descr="C:\Users\DEVEE02\AppData\Local\Temp\notesED0AFC\~b479767.TMP">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115" name="Afbeelding 114" descr="C:\Users\DEVEE02\AppData\Local\Temp\notesED0AFC\~b479767.TMP">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116" name="Afbeelding 115" descr="C:\Users\DEVEE02\AppData\Local\Temp\notesED0AFC\~b479767.TMP">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17" name="Afbeelding 116" descr="C:\Users\DEVEE02\AppData\Local\Temp\notesED0AFC\~b479767.TMP">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18" name="Afbeelding 117" descr="C:\Users\DEVEE02\AppData\Local\Temp\notesED0AFC\~b479767.TMP">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119" name="Afbeelding 118" descr="C:\Users\DEVEE02\AppData\Local\Temp\notesED0AFC\~b479767.TMP">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897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7620" cy="7620"/>
    <xdr:pic>
      <xdr:nvPicPr>
        <xdr:cNvPr id="120" name="Afbeelding 119" descr="C:\Users\DEVEE02\AppData\Local\Temp\notesED0AFC\~b479767.TMP">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2095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121" name="Afbeelding 120" descr="C:\Users\DEVEE02\AppData\Local\Temp\notesED0AFC\~b479767.TMP">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122" name="Afbeelding 121" descr="C:\Users\DEVEE02\AppData\Local\Temp\notesED0AFC\~b479767.TMP">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303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23" name="Afbeelding 122" descr="C:\Users\DEVEE02\AppData\Local\Temp\notesED0AFC\~b479767.TMP">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24" name="Afbeelding 123" descr="C:\Users\DEVEE02\AppData\Local\Temp\notesED0AFC\~b479767.TMP">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25" name="Afbeelding 124" descr="C:\Users\DEVEE02\AppData\Local\Temp\notesED0AFC\~b479767.TMP">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126" name="Afbeelding 125" descr="C:\Users\DEVEE02\AppData\Local\Temp\notesED0AFC\~b479767.TMP">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127" name="Afbeelding 126" descr="C:\Users\DEVEE02\AppData\Local\Temp\notesED0AFC\~b479767.TMP">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xdr:row>
      <xdr:rowOff>0</xdr:rowOff>
    </xdr:from>
    <xdr:ext cx="7620" cy="7620"/>
    <xdr:pic>
      <xdr:nvPicPr>
        <xdr:cNvPr id="128" name="Afbeelding 127" descr="C:\Users\DEVEE02\AppData\Local\Temp\notesED0AFC\~b479767.TMP">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29" name="Afbeelding 128" descr="C:\Users\DEVEE02\AppData\Local\Temp\notesED0AFC\~b479767.TMP">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30" name="Afbeelding 129" descr="C:\Users\DEVEE02\AppData\Local\Temp\notesED0AFC\~b479767.TMP">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31" name="Afbeelding 130" descr="C:\Users\DEVEE02\AppData\Local\Temp\notesED0AFC\~b479767.TMP">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50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32" name="Afbeelding 131" descr="C:\Users\DEVEE02\AppData\Local\Temp\notesED0AFC\~b479767.TMP">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33" name="Afbeelding 132" descr="C:\Users\DEVEE02\AppData\Local\Temp\notesED0AFC\~b479767.TMP">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34" name="Afbeelding 133" descr="C:\Users\DEVEE02\AppData\Local\Temp\notesED0AFC\~b479767.TMP">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35" name="Afbeelding 134" descr="C:\Users\DEVEE02\AppData\Local\Temp\notesED0AFC\~b479767.TMP">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5984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36" name="Afbeelding 135" descr="C:\Users\DEVEE02\AppData\Local\Temp\notesED0AFC\~b479767.TMP">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169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xdr:row>
      <xdr:rowOff>0</xdr:rowOff>
    </xdr:from>
    <xdr:ext cx="7620" cy="7620"/>
    <xdr:pic>
      <xdr:nvPicPr>
        <xdr:cNvPr id="137" name="Afbeelding 136" descr="C:\Users\DEVEE02\AppData\Local\Temp\notesED0AFC\~b479767.TMP">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55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xdr:row>
      <xdr:rowOff>0</xdr:rowOff>
    </xdr:from>
    <xdr:ext cx="7620" cy="7620"/>
    <xdr:pic>
      <xdr:nvPicPr>
        <xdr:cNvPr id="138" name="Afbeelding 137" descr="C:\Users\DEVEE02\AppData\Local\Temp\notesED0AFC\~b479767.TMP">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55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0</xdr:rowOff>
    </xdr:from>
    <xdr:ext cx="7620" cy="7620"/>
    <xdr:pic>
      <xdr:nvPicPr>
        <xdr:cNvPr id="139" name="Afbeelding 138" descr="C:\Users\DEVEE02\AppData\Local\Temp\notesED0AFC\~b479767.TMP">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55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xdr:row>
      <xdr:rowOff>0</xdr:rowOff>
    </xdr:from>
    <xdr:ext cx="7620" cy="7620"/>
    <xdr:pic>
      <xdr:nvPicPr>
        <xdr:cNvPr id="140" name="Afbeelding 139" descr="C:\Users\DEVEE02\AppData\Local\Temp\notesED0AFC\~b479767.TMP">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55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7620" cy="7620"/>
    <xdr:pic>
      <xdr:nvPicPr>
        <xdr:cNvPr id="141" name="Afbeelding 140" descr="C:\Users\DEVEE02\AppData\Local\Temp\notesED0AFC\~b479767.TMP">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554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66"/>
  </sheetPr>
  <dimension ref="B1:B38"/>
  <sheetViews>
    <sheetView showGridLines="0" topLeftCell="B6" zoomScaleNormal="100" workbookViewId="0">
      <selection activeCell="B16" sqref="B16"/>
    </sheetView>
  </sheetViews>
  <sheetFormatPr defaultRowHeight="15"/>
  <cols>
    <col min="1" max="1" width="2.85546875" customWidth="1"/>
    <col min="2" max="2" width="223.5703125" style="82" customWidth="1"/>
  </cols>
  <sheetData>
    <row r="1" spans="2:2" ht="23.25">
      <c r="B1" s="27" t="s">
        <v>3246</v>
      </c>
    </row>
    <row r="2" spans="2:2">
      <c r="B2" s="142" t="s">
        <v>3247</v>
      </c>
    </row>
    <row r="3" spans="2:2" ht="14.45" customHeight="1">
      <c r="B3" s="79" t="s">
        <v>0</v>
      </c>
    </row>
    <row r="4" spans="2:2">
      <c r="B4" s="79" t="s">
        <v>1</v>
      </c>
    </row>
    <row r="5" spans="2:2">
      <c r="B5" s="79" t="s">
        <v>2</v>
      </c>
    </row>
    <row r="6" spans="2:2">
      <c r="B6" s="79" t="s">
        <v>3</v>
      </c>
    </row>
    <row r="7" spans="2:2">
      <c r="B7" s="79" t="s">
        <v>4</v>
      </c>
    </row>
    <row r="8" spans="2:2">
      <c r="B8" s="79" t="s">
        <v>5</v>
      </c>
    </row>
    <row r="9" spans="2:2">
      <c r="B9" s="79" t="s">
        <v>6</v>
      </c>
    </row>
    <row r="10" spans="2:2">
      <c r="B10" s="79" t="s">
        <v>7</v>
      </c>
    </row>
    <row r="11" spans="2:2">
      <c r="B11" s="79" t="s">
        <v>8</v>
      </c>
    </row>
    <row r="12" spans="2:2">
      <c r="B12" s="17"/>
    </row>
    <row r="13" spans="2:2">
      <c r="B13" s="17" t="s">
        <v>9</v>
      </c>
    </row>
    <row r="14" spans="2:2">
      <c r="B14" s="17" t="s">
        <v>10</v>
      </c>
    </row>
    <row r="15" spans="2:2">
      <c r="B15" s="17" t="s">
        <v>11</v>
      </c>
    </row>
    <row r="16" spans="2:2">
      <c r="B16" s="80" t="s">
        <v>12</v>
      </c>
    </row>
    <row r="17" spans="2:2">
      <c r="B17" s="80" t="s">
        <v>13</v>
      </c>
    </row>
    <row r="18" spans="2:2">
      <c r="B18" s="141" t="s">
        <v>3248</v>
      </c>
    </row>
    <row r="19" spans="2:2">
      <c r="B19" s="80"/>
    </row>
    <row r="20" spans="2:2">
      <c r="B20" s="81" t="s">
        <v>14</v>
      </c>
    </row>
    <row r="21" spans="2:2">
      <c r="B21" s="91" t="s">
        <v>15</v>
      </c>
    </row>
    <row r="22" spans="2:2">
      <c r="B22" s="91" t="s">
        <v>16</v>
      </c>
    </row>
    <row r="23" spans="2:2" ht="24.75">
      <c r="B23" s="91" t="s">
        <v>17</v>
      </c>
    </row>
    <row r="24" spans="2:2">
      <c r="B24" s="91" t="s">
        <v>18</v>
      </c>
    </row>
    <row r="25" spans="2:2">
      <c r="B25" s="91" t="s">
        <v>19</v>
      </c>
    </row>
    <row r="26" spans="2:2">
      <c r="B26" s="91" t="s">
        <v>20</v>
      </c>
    </row>
    <row r="27" spans="2:2">
      <c r="B27" s="91" t="s">
        <v>21</v>
      </c>
    </row>
    <row r="28" spans="2:2">
      <c r="B28" s="91" t="s">
        <v>22</v>
      </c>
    </row>
    <row r="29" spans="2:2">
      <c r="B29" s="91" t="s">
        <v>23</v>
      </c>
    </row>
    <row r="30" spans="2:2">
      <c r="B30" s="91" t="s">
        <v>24</v>
      </c>
    </row>
    <row r="31" spans="2:2" ht="23.25">
      <c r="B31" s="91" t="s">
        <v>25</v>
      </c>
    </row>
    <row r="32" spans="2:2">
      <c r="B32" s="91" t="s">
        <v>26</v>
      </c>
    </row>
    <row r="33" spans="2:2">
      <c r="B33" s="91" t="s">
        <v>27</v>
      </c>
    </row>
    <row r="34" spans="2:2">
      <c r="B34" s="91" t="s">
        <v>28</v>
      </c>
    </row>
    <row r="35" spans="2:2" ht="23.25">
      <c r="B35" s="91" t="s">
        <v>29</v>
      </c>
    </row>
    <row r="36" spans="2:2">
      <c r="B36" s="92"/>
    </row>
    <row r="37" spans="2:2">
      <c r="B37" s="143" t="s">
        <v>3249</v>
      </c>
    </row>
    <row r="38" spans="2:2">
      <c r="B38" s="93" t="s">
        <v>30</v>
      </c>
    </row>
  </sheetData>
  <sheetProtection algorithmName="SHA-512" hashValue="HBacljCMgQW+9aMFjsc3kekq8N2y1ePN4LgUCiUxWL/IdCmN4tvA0bA7RbwA04ACsJj+8t6Sq/+ty+sXWqhe6A==" saltValue="IpxRj0GjQJl6tgSjwza+Hg=="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2:BX2545"/>
  <sheetViews>
    <sheetView showGridLines="0" topLeftCell="AN7" zoomScale="85" zoomScaleNormal="85" workbookViewId="0">
      <pane ySplit="4" topLeftCell="A1834" activePane="bottomLeft" state="frozen"/>
      <selection activeCell="A7" sqref="A7"/>
      <selection pane="bottomLeft" activeCell="BB1851" sqref="BB1851"/>
    </sheetView>
  </sheetViews>
  <sheetFormatPr defaultColWidth="18.140625" defaultRowHeight="15" outlineLevelCol="1"/>
  <cols>
    <col min="1" max="2" width="19.42578125" style="67" customWidth="1"/>
    <col min="3" max="3" width="25.140625" style="67" bestFit="1" customWidth="1"/>
    <col min="4" max="4" width="20.5703125" style="67" bestFit="1" customWidth="1"/>
    <col min="5" max="5" width="25.140625" style="67" bestFit="1" customWidth="1"/>
    <col min="6" max="6" width="24.42578125" style="67" customWidth="1"/>
    <col min="7" max="7" width="21.42578125" style="67" bestFit="1" customWidth="1"/>
    <col min="8" max="8" width="9" style="67" bestFit="1" customWidth="1"/>
    <col min="9" max="9" width="12.85546875" style="67" bestFit="1" customWidth="1"/>
    <col min="10" max="11" width="16.85546875" style="69" bestFit="1" customWidth="1"/>
    <col min="12" max="12" width="27.140625" style="67" customWidth="1"/>
    <col min="13" max="13" width="26.140625" style="67" bestFit="1" customWidth="1"/>
    <col min="14" max="14" width="19" style="67" bestFit="1" customWidth="1"/>
    <col min="15" max="15" width="20.42578125" style="68" customWidth="1"/>
    <col min="16" max="16" width="13.42578125" style="67" customWidth="1" outlineLevel="1"/>
    <col min="17" max="17" width="13.140625" style="67" customWidth="1" outlineLevel="1"/>
    <col min="18" max="18" width="13.42578125" style="67" customWidth="1" outlineLevel="1"/>
    <col min="19" max="19" width="13.140625" style="67" customWidth="1" outlineLevel="1"/>
    <col min="20" max="20" width="13.42578125" style="67" customWidth="1" outlineLevel="1"/>
    <col min="21" max="21" width="13.140625" style="67" customWidth="1" outlineLevel="1"/>
    <col min="22" max="22" width="13.42578125" style="67" customWidth="1" outlineLevel="1"/>
    <col min="23" max="23" width="13.140625" style="67" customWidth="1" outlineLevel="1"/>
    <col min="24" max="24" width="13.42578125" style="67" customWidth="1" outlineLevel="1"/>
    <col min="25" max="25" width="13.140625" style="67" customWidth="1" outlineLevel="1"/>
    <col min="26" max="26" width="17" style="67" customWidth="1" outlineLevel="1"/>
    <col min="27" max="27" width="17.85546875" style="67" customWidth="1" outlineLevel="1"/>
    <col min="28" max="28" width="24.85546875" style="68" customWidth="1"/>
    <col min="29" max="29" width="8.85546875" style="68" bestFit="1" customWidth="1"/>
    <col min="30" max="30" width="24.85546875" style="68" customWidth="1"/>
    <col min="31" max="31" width="15.42578125" style="67" customWidth="1" outlineLevel="1"/>
    <col min="32" max="32" width="10.85546875" style="67" customWidth="1" outlineLevel="1"/>
    <col min="33" max="33" width="14.28515625" style="67" customWidth="1" outlineLevel="1"/>
    <col min="34" max="35" width="10.85546875" style="67" customWidth="1" outlineLevel="1"/>
    <col min="36" max="36" width="11.42578125" style="67" customWidth="1" outlineLevel="1"/>
    <col min="37" max="37" width="14.28515625" style="67" customWidth="1" outlineLevel="1"/>
    <col min="38" max="38" width="11.42578125" style="67" customWidth="1" outlineLevel="1"/>
    <col min="39" max="39" width="14.28515625" style="67" customWidth="1" outlineLevel="1"/>
    <col min="40" max="40" width="11.42578125" style="67" customWidth="1" outlineLevel="1"/>
    <col min="41" max="41" width="14.28515625" style="67" customWidth="1" outlineLevel="1"/>
    <col min="42" max="42" width="11.42578125" style="67" customWidth="1" outlineLevel="1"/>
    <col min="43" max="43" width="14.28515625" style="67" customWidth="1" outlineLevel="1"/>
    <col min="44" max="44" width="17.85546875" style="67" customWidth="1" outlineLevel="1"/>
    <col min="45" max="45" width="19.140625" style="67" customWidth="1" outlineLevel="1"/>
    <col min="46" max="46" width="25.85546875" style="67" customWidth="1" outlineLevel="1"/>
    <col min="47" max="49" width="26" style="67" customWidth="1"/>
    <col min="50" max="50" width="30.5703125" style="68" customWidth="1"/>
    <col min="51" max="51" width="24.85546875" style="68" bestFit="1" customWidth="1"/>
    <col min="52" max="52" width="10.5703125" style="68" bestFit="1" customWidth="1"/>
    <col min="53" max="53" width="23.5703125" style="68" bestFit="1" customWidth="1"/>
    <col min="54" max="54" width="21.85546875" style="67" customWidth="1" outlineLevel="1"/>
    <col min="55" max="55" width="13.5703125" style="67" customWidth="1" outlineLevel="1"/>
    <col min="56" max="56" width="14.7109375" style="67" customWidth="1" outlineLevel="1"/>
    <col min="57" max="57" width="13.5703125" style="67" customWidth="1" outlineLevel="1"/>
    <col min="58" max="58" width="14.7109375" style="67" customWidth="1" outlineLevel="1"/>
    <col min="59" max="59" width="13.5703125" style="67" customWidth="1" outlineLevel="1"/>
    <col min="60" max="60" width="14.7109375" style="67" customWidth="1" outlineLevel="1"/>
    <col min="61" max="61" width="13.5703125" style="67" customWidth="1" outlineLevel="1"/>
    <col min="62" max="62" width="14.7109375" style="67" customWidth="1" outlineLevel="1"/>
    <col min="63" max="63" width="13.5703125" style="67" customWidth="1" outlineLevel="1"/>
    <col min="64" max="64" width="14.7109375" style="67" customWidth="1" outlineLevel="1"/>
    <col min="65" max="65" width="13.5703125" style="67" customWidth="1" outlineLevel="1"/>
    <col min="66" max="66" width="14.7109375" style="67" customWidth="1" outlineLevel="1"/>
    <col min="67" max="67" width="17.85546875" style="67" customWidth="1" outlineLevel="1"/>
    <col min="68" max="68" width="28.85546875" style="67" customWidth="1" outlineLevel="1"/>
    <col min="69" max="69" width="25.85546875" style="67" customWidth="1" outlineLevel="1"/>
    <col min="70" max="70" width="15.140625" style="68" bestFit="1" customWidth="1"/>
    <col min="71" max="71" width="15.140625" style="67" customWidth="1" outlineLevel="1"/>
    <col min="72" max="72" width="16.140625" style="67" customWidth="1" outlineLevel="1"/>
    <col min="73" max="73" width="15.140625" style="67" customWidth="1" outlineLevel="1"/>
    <col min="74" max="74" width="26.85546875" style="67" bestFit="1" customWidth="1"/>
    <col min="75" max="75" width="24.28515625" style="67" customWidth="1"/>
    <col min="76" max="16384" width="18.140625" style="67"/>
  </cols>
  <sheetData>
    <row r="2" spans="1:76" ht="28.5">
      <c r="A2" s="66"/>
    </row>
    <row r="3" spans="1:76" ht="28.5">
      <c r="A3" s="66"/>
    </row>
    <row r="4" spans="1:76" ht="28.5">
      <c r="A4" s="66"/>
    </row>
    <row r="5" spans="1:76" ht="28.5">
      <c r="A5" s="66"/>
    </row>
    <row r="6" spans="1:76" ht="29.25" thickBot="1">
      <c r="A6" s="66"/>
    </row>
    <row r="7" spans="1:76" ht="31.5" thickTop="1" thickBot="1">
      <c r="A7" s="135" t="s">
        <v>3254</v>
      </c>
      <c r="O7"/>
      <c r="P7"/>
      <c r="Q7"/>
      <c r="R7"/>
      <c r="S7"/>
      <c r="T7"/>
      <c r="U7"/>
      <c r="V7"/>
      <c r="W7"/>
      <c r="X7"/>
      <c r="Y7"/>
      <c r="Z7"/>
      <c r="AA7"/>
      <c r="AB7"/>
      <c r="AC7" s="118"/>
      <c r="AD7"/>
      <c r="AX7"/>
      <c r="AY7"/>
      <c r="AZ7"/>
      <c r="BA7"/>
      <c r="BR7"/>
      <c r="BS7"/>
      <c r="BT7"/>
      <c r="BU7"/>
      <c r="BV7" s="104" t="s">
        <v>604</v>
      </c>
    </row>
    <row r="8" spans="1:76" ht="19.5" thickTop="1">
      <c r="J8" s="67"/>
      <c r="K8" s="67"/>
      <c r="O8"/>
      <c r="P8"/>
      <c r="Q8"/>
      <c r="R8"/>
      <c r="S8"/>
      <c r="T8"/>
      <c r="U8"/>
      <c r="V8"/>
      <c r="W8"/>
      <c r="X8"/>
      <c r="Y8"/>
      <c r="Z8"/>
      <c r="AA8"/>
      <c r="AB8"/>
      <c r="AC8" s="118" t="s">
        <v>263</v>
      </c>
      <c r="AD8" s="98"/>
      <c r="AE8" s="97"/>
      <c r="AF8" s="97"/>
      <c r="AG8" s="97"/>
      <c r="AH8" s="97"/>
      <c r="AI8" s="97"/>
      <c r="AJ8" s="97"/>
      <c r="AK8" s="97"/>
      <c r="AL8" s="97"/>
      <c r="AM8" s="97"/>
      <c r="AN8" s="97"/>
      <c r="AO8" s="97"/>
      <c r="AP8" s="97"/>
      <c r="AQ8" s="97"/>
      <c r="AR8" s="97"/>
      <c r="AS8" s="97"/>
      <c r="AT8" s="97"/>
      <c r="AU8" s="97"/>
      <c r="AV8" s="97"/>
      <c r="AW8" s="97"/>
      <c r="AX8"/>
      <c r="AY8"/>
      <c r="AZ8" s="98"/>
      <c r="BA8" s="98"/>
      <c r="BB8" s="97"/>
      <c r="BC8" s="97"/>
      <c r="BD8" s="97"/>
      <c r="BE8" s="97"/>
      <c r="BF8" s="97"/>
      <c r="BG8" s="97"/>
      <c r="BH8" s="97"/>
      <c r="BI8" s="97"/>
      <c r="BJ8" s="97"/>
      <c r="BK8" s="97"/>
      <c r="BL8" s="97"/>
      <c r="BM8" s="97"/>
      <c r="BN8" s="97"/>
      <c r="BO8" s="97"/>
      <c r="BP8" s="97"/>
      <c r="BQ8" s="97"/>
      <c r="BR8"/>
      <c r="BS8" s="98"/>
      <c r="BT8" s="98"/>
      <c r="BU8" s="98"/>
      <c r="BV8" s="186">
        <f>BV2541</f>
        <v>0</v>
      </c>
      <c r="BW8" s="77" t="s">
        <v>605</v>
      </c>
    </row>
    <row r="9" spans="1:76" ht="18.75">
      <c r="J9" s="73"/>
      <c r="K9" s="73"/>
      <c r="M9" s="72"/>
      <c r="N9" s="72"/>
      <c r="O9"/>
      <c r="P9"/>
      <c r="Q9"/>
      <c r="R9"/>
      <c r="S9"/>
      <c r="T9"/>
      <c r="U9"/>
      <c r="V9"/>
      <c r="W9"/>
      <c r="X9"/>
      <c r="Y9"/>
      <c r="Z9"/>
      <c r="AA9"/>
      <c r="AB9"/>
      <c r="AC9" s="118"/>
      <c r="AD9" s="98"/>
      <c r="AE9" s="72"/>
      <c r="AF9" s="97"/>
      <c r="AG9" s="72"/>
      <c r="AH9" s="97"/>
      <c r="AI9" s="72"/>
      <c r="AJ9" s="97"/>
      <c r="AK9" s="72"/>
      <c r="AL9" s="72"/>
      <c r="AM9" s="72"/>
      <c r="AN9" s="72"/>
      <c r="AO9" s="72"/>
      <c r="AP9" s="72"/>
      <c r="AQ9" s="72"/>
      <c r="AR9" s="97"/>
      <c r="AS9" s="72"/>
      <c r="AT9" s="72"/>
      <c r="AU9" s="97"/>
      <c r="AV9" s="97"/>
      <c r="AW9" s="97"/>
      <c r="AX9"/>
      <c r="AY9"/>
      <c r="AZ9" s="98"/>
      <c r="BA9" s="98"/>
      <c r="BB9" s="72"/>
      <c r="BC9" s="72"/>
      <c r="BD9" s="72"/>
      <c r="BE9" s="98"/>
      <c r="BF9" s="98"/>
      <c r="BG9" s="98"/>
      <c r="BH9" s="98"/>
      <c r="BI9" s="98"/>
      <c r="BJ9" s="98"/>
      <c r="BK9" s="98"/>
      <c r="BL9" s="98"/>
      <c r="BM9" s="98"/>
      <c r="BN9" s="98"/>
      <c r="BO9" s="98"/>
      <c r="BP9" s="98"/>
      <c r="BQ9" s="72"/>
      <c r="BR9"/>
      <c r="BS9" s="98"/>
      <c r="BT9" s="98"/>
      <c r="BU9" s="98"/>
      <c r="BV9" s="187">
        <f>BV8/4</f>
        <v>0</v>
      </c>
      <c r="BW9" s="78" t="s">
        <v>606</v>
      </c>
    </row>
    <row r="10" spans="1:76" ht="60">
      <c r="A10" s="105" t="s">
        <v>607</v>
      </c>
      <c r="B10" s="105" t="s">
        <v>608</v>
      </c>
      <c r="C10" s="105" t="s">
        <v>609</v>
      </c>
      <c r="D10" s="105" t="s">
        <v>610</v>
      </c>
      <c r="E10" s="105" t="s">
        <v>611</v>
      </c>
      <c r="F10" s="105" t="s">
        <v>612</v>
      </c>
      <c r="G10" s="105" t="s">
        <v>613</v>
      </c>
      <c r="H10" s="105" t="s">
        <v>614</v>
      </c>
      <c r="I10" s="106" t="s">
        <v>615</v>
      </c>
      <c r="J10" s="75" t="s">
        <v>3268</v>
      </c>
      <c r="K10" s="75" t="s">
        <v>3267</v>
      </c>
      <c r="L10" s="95" t="s">
        <v>616</v>
      </c>
      <c r="M10" s="96" t="s">
        <v>617</v>
      </c>
      <c r="N10" s="96" t="s">
        <v>618</v>
      </c>
      <c r="O10" s="107" t="s">
        <v>619</v>
      </c>
      <c r="P10" s="95" t="s">
        <v>620</v>
      </c>
      <c r="Q10" s="74" t="s">
        <v>621</v>
      </c>
      <c r="R10" s="95" t="s">
        <v>622</v>
      </c>
      <c r="S10" s="74" t="s">
        <v>623</v>
      </c>
      <c r="T10" s="95" t="s">
        <v>624</v>
      </c>
      <c r="U10" s="74" t="s">
        <v>625</v>
      </c>
      <c r="V10" s="95" t="s">
        <v>626</v>
      </c>
      <c r="W10" s="74" t="s">
        <v>627</v>
      </c>
      <c r="X10" s="95" t="s">
        <v>628</v>
      </c>
      <c r="Y10" s="74" t="s">
        <v>629</v>
      </c>
      <c r="Z10" s="95" t="s">
        <v>630</v>
      </c>
      <c r="AA10" s="74" t="s">
        <v>631</v>
      </c>
      <c r="AB10" s="109" t="s">
        <v>632</v>
      </c>
      <c r="AC10" s="111" t="s">
        <v>633</v>
      </c>
      <c r="AD10" s="108" t="s">
        <v>634</v>
      </c>
      <c r="AE10" s="123" t="s">
        <v>635</v>
      </c>
      <c r="AF10" s="76" t="s">
        <v>636</v>
      </c>
      <c r="AG10" s="123" t="s">
        <v>637</v>
      </c>
      <c r="AH10" s="76" t="s">
        <v>638</v>
      </c>
      <c r="AI10" s="123" t="s">
        <v>639</v>
      </c>
      <c r="AJ10" s="76" t="s">
        <v>640</v>
      </c>
      <c r="AK10" s="123" t="s">
        <v>641</v>
      </c>
      <c r="AL10" s="76" t="s">
        <v>642</v>
      </c>
      <c r="AM10" s="123" t="s">
        <v>643</v>
      </c>
      <c r="AN10" s="76" t="s">
        <v>644</v>
      </c>
      <c r="AO10" s="123" t="s">
        <v>645</v>
      </c>
      <c r="AP10" s="76" t="s">
        <v>646</v>
      </c>
      <c r="AQ10" s="123" t="s">
        <v>647</v>
      </c>
      <c r="AR10" s="76" t="s">
        <v>648</v>
      </c>
      <c r="AS10" s="123" t="s">
        <v>649</v>
      </c>
      <c r="AT10" s="123" t="s">
        <v>650</v>
      </c>
      <c r="AU10" s="105" t="s">
        <v>651</v>
      </c>
      <c r="AV10" s="76" t="s">
        <v>652</v>
      </c>
      <c r="AW10" s="76" t="s">
        <v>653</v>
      </c>
      <c r="AX10" s="113" t="s">
        <v>654</v>
      </c>
      <c r="AY10" s="114" t="s">
        <v>655</v>
      </c>
      <c r="AZ10" s="115" t="s">
        <v>656</v>
      </c>
      <c r="BA10" s="115" t="s">
        <v>657</v>
      </c>
      <c r="BB10" s="124" t="s">
        <v>658</v>
      </c>
      <c r="BC10" s="76" t="s">
        <v>659</v>
      </c>
      <c r="BD10" s="124" t="s">
        <v>660</v>
      </c>
      <c r="BE10" s="76" t="s">
        <v>661</v>
      </c>
      <c r="BF10" s="124" t="s">
        <v>662</v>
      </c>
      <c r="BG10" s="76" t="s">
        <v>663</v>
      </c>
      <c r="BH10" s="124" t="s">
        <v>664</v>
      </c>
      <c r="BI10" s="76" t="s">
        <v>665</v>
      </c>
      <c r="BJ10" s="124" t="s">
        <v>666</v>
      </c>
      <c r="BK10" s="76" t="s">
        <v>667</v>
      </c>
      <c r="BL10" s="124" t="s">
        <v>668</v>
      </c>
      <c r="BM10" s="76" t="s">
        <v>669</v>
      </c>
      <c r="BN10" s="124" t="s">
        <v>670</v>
      </c>
      <c r="BO10" s="76" t="s">
        <v>671</v>
      </c>
      <c r="BP10" s="124" t="s">
        <v>672</v>
      </c>
      <c r="BQ10" s="124" t="s">
        <v>673</v>
      </c>
      <c r="BR10" s="110" t="s">
        <v>674</v>
      </c>
      <c r="BS10" s="112" t="s">
        <v>675</v>
      </c>
      <c r="BT10" s="116" t="s">
        <v>676</v>
      </c>
      <c r="BU10" s="112" t="s">
        <v>677</v>
      </c>
      <c r="BV10" s="117" t="s">
        <v>678</v>
      </c>
      <c r="BW10"/>
      <c r="BX10"/>
    </row>
    <row r="11" spans="1:76">
      <c r="A11" s="152" t="s">
        <v>2280</v>
      </c>
      <c r="B11" s="152" t="s">
        <v>219</v>
      </c>
      <c r="C11" s="152" t="s">
        <v>219</v>
      </c>
      <c r="D11" s="152" t="s">
        <v>380</v>
      </c>
      <c r="E11" s="152" t="s">
        <v>379</v>
      </c>
      <c r="F11" s="153">
        <f t="shared" ref="F11:F74" si="0">SUM(L11,AU11)</f>
        <v>55</v>
      </c>
      <c r="G11" s="154">
        <v>2</v>
      </c>
      <c r="H11" s="154">
        <f>IFERROR(VLOOKUP(B11,'P2 Origin'!$C$21:$Q$176,15,FALSE),0)</f>
        <v>0</v>
      </c>
      <c r="I11" s="154">
        <f>IFERROR(VLOOKUP(D11,'P4 Destination'!$C$21:$Q$176,15,FALSE),0)</f>
        <v>1</v>
      </c>
      <c r="J11" s="155">
        <v>1</v>
      </c>
      <c r="K11" s="155">
        <v>1</v>
      </c>
      <c r="L11" s="156">
        <v>0</v>
      </c>
      <c r="M11" s="155">
        <v>0</v>
      </c>
      <c r="N11" s="155">
        <v>0</v>
      </c>
      <c r="O11" s="157">
        <f t="shared" ref="O11:O74" si="1">SUM(Q11,S11,U11,W11,Y11,AA11)</f>
        <v>0</v>
      </c>
      <c r="P11" s="158">
        <f t="shared" ref="P11:P74" si="2">IF(AND(L11&gt;=0.1,L11&lt;=15),L11,0)</f>
        <v>0</v>
      </c>
      <c r="Q11" s="159">
        <f>IFERROR(VLOOKUP(N11,'P1 Intra-Europees'!$A$15:$H$25,3,0),0)*P11</f>
        <v>0</v>
      </c>
      <c r="R11" s="160">
        <f t="shared" ref="R11:R74" si="3">(IF(AND(L11&gt;=15.1,L11&lt;=25),L11,0))</f>
        <v>0</v>
      </c>
      <c r="S11" s="159">
        <f>IFERROR(VLOOKUP(N11,'P1 Intra-Europees'!$A$15:$H$25,4,0),0)*R11</f>
        <v>0</v>
      </c>
      <c r="T11" s="160">
        <f t="shared" ref="T11:T74" si="4">IF(AND(L11&gt;=25.1,L11&lt;=35),L11,0)</f>
        <v>0</v>
      </c>
      <c r="U11" s="159">
        <f>IFERROR(VLOOKUP(N11,'P1 Intra-Europees'!$A$15:$H$25,5,0),0)*T11</f>
        <v>0</v>
      </c>
      <c r="V11" s="160">
        <f t="shared" ref="V11:V74" si="5">IF(AND(L11&gt;=35.1,L11&lt;=45),L11,0)</f>
        <v>0</v>
      </c>
      <c r="W11" s="159">
        <f>IFERROR(VLOOKUP(N11,'P1 Intra-Europees'!$A$15:$H$25,6,0),0)*V11</f>
        <v>0</v>
      </c>
      <c r="X11" s="160">
        <f t="shared" ref="X11:X74" si="6">IF(AND(L11&gt;=45.1,L11&lt;=150),L11,0)</f>
        <v>0</v>
      </c>
      <c r="Y11" s="159">
        <f>IFERROR(VLOOKUP(N11,'P1 Intra-Europees'!$A$15:$H$25,7,0),0)*X11</f>
        <v>0</v>
      </c>
      <c r="Z11" s="161">
        <f t="shared" ref="Z11:Z74" si="7">IF(L11&gt;=0.1,G11,0)</f>
        <v>0</v>
      </c>
      <c r="AA11" s="162">
        <f>IFERROR(VLOOKUP(N11,'P1 Intra-Europees'!$A$15:$H$25,8,0),0)*Z11</f>
        <v>0</v>
      </c>
      <c r="AB11" s="163">
        <f t="shared" ref="AB11:AB74" si="8">IF(AC11=$AC$8,0.95,1)*AD11</f>
        <v>0</v>
      </c>
      <c r="AC11" s="157" t="str">
        <f>VLOOKUP(B11,'P2 Origin'!$C$21:$O$176,13,0)</f>
        <v>EUR</v>
      </c>
      <c r="AD11" s="164">
        <f t="shared" ref="AD11:AD74" si="9">SUM(AE11,AG11,AI11,AK11,AS11,AT11,AM11,AO11,AQ11)</f>
        <v>0</v>
      </c>
      <c r="AE11" s="165">
        <f>IF(AU11&gt;0.1,VLOOKUP(B11,'P2 Origin'!$C$21:$M$176,3,0)*H11,0)</f>
        <v>0</v>
      </c>
      <c r="AF11" s="166">
        <f t="shared" ref="AF11:AF74" si="10">IF(AND(AU11&gt;=0.1,AU11&lt;=5.99),AU11,0)</f>
        <v>0</v>
      </c>
      <c r="AG11" s="165">
        <f>(VLOOKUP(B11,'P2 Origin'!$C$21:$M$176,4,0))*AF11</f>
        <v>0</v>
      </c>
      <c r="AH11" s="166">
        <f t="shared" ref="AH11:AH74" si="11">IF(AND(AU11&gt;=6,AU11&lt;=15.99),$AU11,0)</f>
        <v>0</v>
      </c>
      <c r="AI11" s="165">
        <f>(VLOOKUP(B11,'P2 Origin'!$C$21:$M$176,5,0))*AH11</f>
        <v>0</v>
      </c>
      <c r="AJ11" s="166">
        <f>IF(AND(AU11&gt;=16,AU11&lt;=25.99),$AU11,0)</f>
        <v>0</v>
      </c>
      <c r="AK11" s="165">
        <f>(VLOOKUP(B11,'P2 Origin'!$C$21:$M$176,6,0))*AJ11</f>
        <v>0</v>
      </c>
      <c r="AL11" s="166">
        <f t="shared" ref="AL11:AL74" si="12">IF(AND($AU11&gt;=26,$AU11&lt;=35.99),$AU11,0)</f>
        <v>0</v>
      </c>
      <c r="AM11" s="165">
        <f>(VLOOKUP($B11,'P2 Origin'!$C$21:$M$176,7,0))*AL11</f>
        <v>0</v>
      </c>
      <c r="AN11" s="166">
        <f t="shared" ref="AN11:AN74" si="13">IF(AND($AU11&gt;=36,$AU11&lt;=45.99),$AU11,0)</f>
        <v>0</v>
      </c>
      <c r="AO11" s="165">
        <f>(VLOOKUP($B11,'P2 Origin'!$C$21:$M$176,8,0))*AN11</f>
        <v>0</v>
      </c>
      <c r="AP11" s="166">
        <f t="shared" ref="AP11:AP74" si="14">IF(AND($AU11&gt;=46,$AU11&lt;=100),$AU11,0)</f>
        <v>55</v>
      </c>
      <c r="AQ11" s="165">
        <f>(VLOOKUP($B11,'P2 Origin'!$C$21:$M$176,9,0))*AP11</f>
        <v>0</v>
      </c>
      <c r="AR11" s="155">
        <f t="shared" ref="AR11:AR74" si="15">IF(AU11&gt;=0.1,G11,0)</f>
        <v>2</v>
      </c>
      <c r="AS11" s="164">
        <f>(VLOOKUP(B11,'P2 Origin'!$C$21:$M$176,10,0))*K11</f>
        <v>0</v>
      </c>
      <c r="AT11" s="164">
        <f>(VLOOKUP(B11,'P2 Origin'!$C$21:$M$176,11,0))*J11</f>
        <v>0</v>
      </c>
      <c r="AU11" s="167">
        <v>55</v>
      </c>
      <c r="AV11" s="168">
        <v>55</v>
      </c>
      <c r="AW11" s="169">
        <v>0</v>
      </c>
      <c r="AX11" s="170">
        <f>IF(AU11&gt;=0.1,'P3 Bureaumarge zee- en luchtvr.'!$D$12,0)</f>
        <v>0</v>
      </c>
      <c r="AY11" s="163">
        <f t="shared" ref="AY11:AY74" si="16">IF(AZ11=$AC$8,0.95,1)*BA11</f>
        <v>0</v>
      </c>
      <c r="AZ11" s="157" t="str">
        <f>VLOOKUP(D11,'P4 Destination'!$C$21:$O$176,13,0)</f>
        <v>USD</v>
      </c>
      <c r="BA11" s="164">
        <f t="shared" ref="BA11:BA74" si="17">SUM(BB11,BD11,BF11,BN11,BP11,BQ11,BH11,BJ11,BL11)</f>
        <v>0</v>
      </c>
      <c r="BB11" s="171">
        <f>IF(AU11&gt;0.1,(VLOOKUP(D11,'P4 Destination'!$C$21:$M$176,3,0))*I11,0)</f>
        <v>0</v>
      </c>
      <c r="BC11" s="172">
        <f t="shared" ref="BC11:BC74" si="18">IF(AND($AU11&gt;=0.1,$AU11&lt;=5),$AU11,0)</f>
        <v>0</v>
      </c>
      <c r="BD11" s="171">
        <f>(VLOOKUP($D11,'P4 Destination'!$C$21:$M$176,4,0))*BC11</f>
        <v>0</v>
      </c>
      <c r="BE11" s="172">
        <f t="shared" ref="BE11:BE74" si="19">IF(AND($AU11&gt;=6,$AU11&lt;=15.99),$AU11,0)</f>
        <v>0</v>
      </c>
      <c r="BF11" s="171">
        <f>(VLOOKUP($D11,'P4 Destination'!$C$21:$M$176,5,0))*BE11</f>
        <v>0</v>
      </c>
      <c r="BG11" s="172">
        <f t="shared" ref="BG11:BG74" si="20">IF(AND($AU11&gt;=16,$AU11&lt;=25.99),$AU11,0)</f>
        <v>0</v>
      </c>
      <c r="BH11" s="171">
        <f>(VLOOKUP($D11,'P4 Destination'!$C$21:$M$176,6,0))*BG11</f>
        <v>0</v>
      </c>
      <c r="BI11" s="172">
        <f t="shared" ref="BI11:BI74" si="21">IF(AND($AU11&gt;=26,$AU11&lt;=35.99),$AU11,0)</f>
        <v>0</v>
      </c>
      <c r="BJ11" s="171">
        <f>(VLOOKUP($D11,'P4 Destination'!$C$21:$M$176,7,0))*BI11</f>
        <v>0</v>
      </c>
      <c r="BK11" s="172">
        <f t="shared" ref="BK11:BK74" si="22">IF(AND($AU11&gt;=36,$AU11&lt;=45.99),$AU11,0)</f>
        <v>0</v>
      </c>
      <c r="BL11" s="171">
        <f>(VLOOKUP($D11,'P4 Destination'!$C$21:$M$176,8,0))*BK11</f>
        <v>0</v>
      </c>
      <c r="BM11" s="172">
        <f t="shared" ref="BM11:BM74" si="23">IF(AND($AU11&gt;=46,$AU11&lt;=100),$AU11,0)</f>
        <v>55</v>
      </c>
      <c r="BN11" s="171">
        <f>(VLOOKUP($D11,'P4 Destination'!$C$21:$M$176,9,0))*BM11</f>
        <v>0</v>
      </c>
      <c r="BO11" s="154">
        <f t="shared" ref="BO11:BO74" si="24">IF(AU11&gt;=0.1,G11,0)</f>
        <v>2</v>
      </c>
      <c r="BP11" s="171">
        <f>(VLOOKUP(D11,'P4 Destination'!$C$21:$M$176,10,0))*K11</f>
        <v>0</v>
      </c>
      <c r="BQ11" s="171">
        <f>(VLOOKUP(D11,'P4 Destination'!$C$21:$M$176,11,0))*J11</f>
        <v>0</v>
      </c>
      <c r="BR11" s="173">
        <f t="shared" ref="BR11:BR74" si="25">SUM(BS11:BU11)</f>
        <v>0</v>
      </c>
      <c r="BS11" s="173">
        <f>(AV11*2500)*'P6 Verzekering'!$E$11</f>
        <v>0</v>
      </c>
      <c r="BT11" s="173">
        <f>(AW11*2500)*'P6 Verzekering'!$E$12</f>
        <v>0</v>
      </c>
      <c r="BU11" s="173">
        <f>(L11*2500)*'P6 Verzekering'!$E$13</f>
        <v>0</v>
      </c>
      <c r="BV11" s="173">
        <f t="shared" ref="BV11:BV74" si="26">SUM(O11,AB11,AX11,AY11,BR11)</f>
        <v>0</v>
      </c>
      <c r="BW11"/>
      <c r="BX11"/>
    </row>
    <row r="12" spans="1:76">
      <c r="A12" s="152" t="s">
        <v>2640</v>
      </c>
      <c r="B12" s="152" t="s">
        <v>460</v>
      </c>
      <c r="C12" s="152" t="s">
        <v>453</v>
      </c>
      <c r="D12" s="152" t="s">
        <v>223</v>
      </c>
      <c r="E12" s="152" t="s">
        <v>222</v>
      </c>
      <c r="F12" s="153">
        <f t="shared" si="0"/>
        <v>55</v>
      </c>
      <c r="G12" s="154">
        <v>2</v>
      </c>
      <c r="H12" s="154">
        <f>IFERROR(VLOOKUP(B12,'P2 Origin'!$C$21:$Q$176,15,FALSE),0)</f>
        <v>0</v>
      </c>
      <c r="I12" s="154">
        <f>IFERROR(VLOOKUP(D12,'P4 Destination'!$C$21:$Q$176,15,FALSE),0)</f>
        <v>0</v>
      </c>
      <c r="J12" s="155">
        <v>1</v>
      </c>
      <c r="K12" s="155">
        <v>1</v>
      </c>
      <c r="L12" s="156">
        <v>0</v>
      </c>
      <c r="M12" s="155">
        <v>0</v>
      </c>
      <c r="N12" s="155">
        <v>0</v>
      </c>
      <c r="O12" s="157">
        <f t="shared" si="1"/>
        <v>0</v>
      </c>
      <c r="P12" s="158">
        <f t="shared" si="2"/>
        <v>0</v>
      </c>
      <c r="Q12" s="159">
        <f>IFERROR(VLOOKUP(N12,'P1 Intra-Europees'!$A$15:$H$25,3,0),0)*P12</f>
        <v>0</v>
      </c>
      <c r="R12" s="160">
        <f t="shared" si="3"/>
        <v>0</v>
      </c>
      <c r="S12" s="159">
        <f>IFERROR(VLOOKUP(N12,'P1 Intra-Europees'!$A$15:$H$25,4,0),0)*R12</f>
        <v>0</v>
      </c>
      <c r="T12" s="160">
        <f t="shared" si="4"/>
        <v>0</v>
      </c>
      <c r="U12" s="159">
        <f>IFERROR(VLOOKUP(N12,'P1 Intra-Europees'!$A$15:$H$25,5,0),0)*T12</f>
        <v>0</v>
      </c>
      <c r="V12" s="160">
        <f t="shared" si="5"/>
        <v>0</v>
      </c>
      <c r="W12" s="159">
        <f>IFERROR(VLOOKUP(N12,'P1 Intra-Europees'!$A$15:$H$25,6,0),0)*V12</f>
        <v>0</v>
      </c>
      <c r="X12" s="160">
        <f t="shared" si="6"/>
        <v>0</v>
      </c>
      <c r="Y12" s="159">
        <f>IFERROR(VLOOKUP(N12,'P1 Intra-Europees'!$A$15:$H$25,7,0),0)*X12</f>
        <v>0</v>
      </c>
      <c r="Z12" s="161">
        <f t="shared" si="7"/>
        <v>0</v>
      </c>
      <c r="AA12" s="162">
        <f>IFERROR(VLOOKUP(N12,'P1 Intra-Europees'!$A$15:$H$25,8,0),0)*Z12</f>
        <v>0</v>
      </c>
      <c r="AB12" s="163">
        <f t="shared" si="8"/>
        <v>0</v>
      </c>
      <c r="AC12" s="157" t="str">
        <f>VLOOKUP(B12,'P2 Origin'!$C$21:$O$176,13,0)</f>
        <v>USD</v>
      </c>
      <c r="AD12" s="164">
        <f t="shared" si="9"/>
        <v>0</v>
      </c>
      <c r="AE12" s="165">
        <f>IF(AU12&gt;0.1,VLOOKUP(B12,'P2 Origin'!$C$21:$M$176,3,0)*H12,0)</f>
        <v>0</v>
      </c>
      <c r="AF12" s="166">
        <f t="shared" si="10"/>
        <v>0</v>
      </c>
      <c r="AG12" s="165">
        <f>(VLOOKUP(B12,'P2 Origin'!$C$21:$M$176,4,0))*AF12</f>
        <v>0</v>
      </c>
      <c r="AH12" s="166">
        <f t="shared" si="11"/>
        <v>0</v>
      </c>
      <c r="AI12" s="165">
        <f>(VLOOKUP(B12,'P2 Origin'!$C$21:$M$176,5,0))*AH12</f>
        <v>0</v>
      </c>
      <c r="AJ12" s="166">
        <f>IF(AND(AU12&gt;=16,AU12&lt;=25.99),$AU12,0)</f>
        <v>0</v>
      </c>
      <c r="AK12" s="165">
        <f>(VLOOKUP(B12,'P2 Origin'!$C$21:$M$176,6,0))*AJ12</f>
        <v>0</v>
      </c>
      <c r="AL12" s="166">
        <f t="shared" si="12"/>
        <v>0</v>
      </c>
      <c r="AM12" s="165">
        <f>(VLOOKUP($B12,'P2 Origin'!$C$21:$M$176,7,0))*AL12</f>
        <v>0</v>
      </c>
      <c r="AN12" s="166">
        <f t="shared" si="13"/>
        <v>0</v>
      </c>
      <c r="AO12" s="165">
        <f>(VLOOKUP($B12,'P2 Origin'!$C$21:$M$176,8,0))*AN12</f>
        <v>0</v>
      </c>
      <c r="AP12" s="166">
        <f t="shared" si="14"/>
        <v>55</v>
      </c>
      <c r="AQ12" s="165">
        <f>(VLOOKUP($B12,'P2 Origin'!$C$21:$M$176,9,0))*AP12</f>
        <v>0</v>
      </c>
      <c r="AR12" s="155">
        <f t="shared" si="15"/>
        <v>2</v>
      </c>
      <c r="AS12" s="164">
        <f>(VLOOKUP(B12,'P2 Origin'!$C$21:$M$176,10,0))*K12</f>
        <v>0</v>
      </c>
      <c r="AT12" s="164">
        <f>(VLOOKUP(B12,'P2 Origin'!$C$21:$M$176,11,0))*J12</f>
        <v>0</v>
      </c>
      <c r="AU12" s="167">
        <v>55</v>
      </c>
      <c r="AV12" s="168">
        <v>55</v>
      </c>
      <c r="AW12" s="169">
        <v>0</v>
      </c>
      <c r="AX12" s="170">
        <f>IF(AU12&gt;=0.1,'P3 Bureaumarge zee- en luchtvr.'!$D$12,0)</f>
        <v>0</v>
      </c>
      <c r="AY12" s="163">
        <f t="shared" si="16"/>
        <v>0</v>
      </c>
      <c r="AZ12" s="157" t="str">
        <f>VLOOKUP(D12,'P4 Destination'!$C$21:$O$176,13,0)</f>
        <v>EUR</v>
      </c>
      <c r="BA12" s="164">
        <f t="shared" si="17"/>
        <v>0</v>
      </c>
      <c r="BB12" s="171">
        <f>IF(AU12&gt;0.1,(VLOOKUP(D12,'P4 Destination'!$C$21:$M$176,3,0))*I12,0)</f>
        <v>0</v>
      </c>
      <c r="BC12" s="172">
        <f t="shared" si="18"/>
        <v>0</v>
      </c>
      <c r="BD12" s="171">
        <f>(VLOOKUP($D12,'P4 Destination'!$C$21:$M$176,4,0))*BC12</f>
        <v>0</v>
      </c>
      <c r="BE12" s="172">
        <f t="shared" si="19"/>
        <v>0</v>
      </c>
      <c r="BF12" s="171">
        <f>(VLOOKUP($D12,'P4 Destination'!$C$21:$M$176,5,0))*BE12</f>
        <v>0</v>
      </c>
      <c r="BG12" s="172">
        <f t="shared" si="20"/>
        <v>0</v>
      </c>
      <c r="BH12" s="171">
        <f>(VLOOKUP($D12,'P4 Destination'!$C$21:$M$176,6,0))*BG12</f>
        <v>0</v>
      </c>
      <c r="BI12" s="172">
        <f t="shared" si="21"/>
        <v>0</v>
      </c>
      <c r="BJ12" s="171">
        <f>(VLOOKUP($D12,'P4 Destination'!$C$21:$M$176,7,0))*BI12</f>
        <v>0</v>
      </c>
      <c r="BK12" s="172">
        <f t="shared" si="22"/>
        <v>0</v>
      </c>
      <c r="BL12" s="171">
        <f>(VLOOKUP($D12,'P4 Destination'!$C$21:$M$176,8,0))*BK12</f>
        <v>0</v>
      </c>
      <c r="BM12" s="172">
        <f t="shared" si="23"/>
        <v>55</v>
      </c>
      <c r="BN12" s="171">
        <f>(VLOOKUP($D12,'P4 Destination'!$C$21:$M$176,9,0))*BM12</f>
        <v>0</v>
      </c>
      <c r="BO12" s="154">
        <f t="shared" si="24"/>
        <v>2</v>
      </c>
      <c r="BP12" s="171">
        <f>(VLOOKUP(D12,'P4 Destination'!$C$21:$M$176,10,0))*K12</f>
        <v>0</v>
      </c>
      <c r="BQ12" s="171">
        <f>(VLOOKUP(D12,'P4 Destination'!$C$21:$M$176,11,0))*J12</f>
        <v>0</v>
      </c>
      <c r="BR12" s="173">
        <f t="shared" si="25"/>
        <v>0</v>
      </c>
      <c r="BS12" s="173">
        <f>(AV12*2500)*'P6 Verzekering'!$E$11</f>
        <v>0</v>
      </c>
      <c r="BT12" s="173">
        <f>(AW12*2500)*'P6 Verzekering'!$E$12</f>
        <v>0</v>
      </c>
      <c r="BU12" s="173">
        <f>(L12*2500)*'P6 Verzekering'!$E$13</f>
        <v>0</v>
      </c>
      <c r="BV12" s="173">
        <f t="shared" si="26"/>
        <v>0</v>
      </c>
      <c r="BW12"/>
      <c r="BX12"/>
    </row>
    <row r="13" spans="1:76">
      <c r="A13" s="152" t="s">
        <v>2977</v>
      </c>
      <c r="B13" s="152" t="s">
        <v>165</v>
      </c>
      <c r="C13" s="152" t="s">
        <v>161</v>
      </c>
      <c r="D13" s="152" t="s">
        <v>336</v>
      </c>
      <c r="E13" s="152" t="s">
        <v>335</v>
      </c>
      <c r="F13" s="153">
        <f t="shared" si="0"/>
        <v>70</v>
      </c>
      <c r="G13" s="154">
        <v>2</v>
      </c>
      <c r="H13" s="154">
        <f>IFERROR(VLOOKUP(B13,'P2 Origin'!$C$21:$Q$176,15,FALSE),0)</f>
        <v>0</v>
      </c>
      <c r="I13" s="154">
        <f>IFERROR(VLOOKUP(D13,'P4 Destination'!$C$21:$Q$176,15,FALSE),0)</f>
        <v>1</v>
      </c>
      <c r="J13" s="155">
        <v>1</v>
      </c>
      <c r="K13" s="155">
        <v>1</v>
      </c>
      <c r="L13" s="156">
        <v>0</v>
      </c>
      <c r="M13" s="155">
        <v>0</v>
      </c>
      <c r="N13" s="155">
        <v>0</v>
      </c>
      <c r="O13" s="157">
        <f t="shared" si="1"/>
        <v>0</v>
      </c>
      <c r="P13" s="158">
        <f t="shared" si="2"/>
        <v>0</v>
      </c>
      <c r="Q13" s="159">
        <f>IFERROR(VLOOKUP(N13,'P1 Intra-Europees'!$A$15:$H$25,3,0),0)*P13</f>
        <v>0</v>
      </c>
      <c r="R13" s="160">
        <f t="shared" si="3"/>
        <v>0</v>
      </c>
      <c r="S13" s="159">
        <f>IFERROR(VLOOKUP(N13,'P1 Intra-Europees'!$A$15:$H$25,4,0),0)*R13</f>
        <v>0</v>
      </c>
      <c r="T13" s="160">
        <f t="shared" si="4"/>
        <v>0</v>
      </c>
      <c r="U13" s="159">
        <f>IFERROR(VLOOKUP(N13,'P1 Intra-Europees'!$A$15:$H$25,5,0),0)*T13</f>
        <v>0</v>
      </c>
      <c r="V13" s="160">
        <f t="shared" si="5"/>
        <v>0</v>
      </c>
      <c r="W13" s="159">
        <f>IFERROR(VLOOKUP(N13,'P1 Intra-Europees'!$A$15:$H$25,6,0),0)*V13</f>
        <v>0</v>
      </c>
      <c r="X13" s="160">
        <f t="shared" si="6"/>
        <v>0</v>
      </c>
      <c r="Y13" s="159">
        <f>IFERROR(VLOOKUP(N13,'P1 Intra-Europees'!$A$15:$H$25,7,0),0)*X13</f>
        <v>0</v>
      </c>
      <c r="Z13" s="161">
        <f t="shared" si="7"/>
        <v>0</v>
      </c>
      <c r="AA13" s="162">
        <f>IFERROR(VLOOKUP(N13,'P1 Intra-Europees'!$A$15:$H$25,8,0),0)*Z13</f>
        <v>0</v>
      </c>
      <c r="AB13" s="163">
        <f t="shared" si="8"/>
        <v>0</v>
      </c>
      <c r="AC13" s="157" t="str">
        <f>VLOOKUP(B13,'P2 Origin'!$C$21:$O$176,13,0)</f>
        <v>EUR</v>
      </c>
      <c r="AD13" s="164">
        <f t="shared" si="9"/>
        <v>0</v>
      </c>
      <c r="AE13" s="165">
        <f>IF(AU13&gt;0.1,VLOOKUP(B13,'P2 Origin'!$C$21:$M$176,3,0)*H13,0)</f>
        <v>0</v>
      </c>
      <c r="AF13" s="166">
        <f t="shared" si="10"/>
        <v>0</v>
      </c>
      <c r="AG13" s="165">
        <f>(VLOOKUP(B13,'P2 Origin'!$C$21:$M$176,4,0))*AF13</f>
        <v>0</v>
      </c>
      <c r="AH13" s="166">
        <f t="shared" si="11"/>
        <v>0</v>
      </c>
      <c r="AI13" s="165">
        <f>(VLOOKUP(B13,'P2 Origin'!$C$21:$M$176,5,0))*AH13</f>
        <v>0</v>
      </c>
      <c r="AJ13" s="166">
        <f>IF(AND(AU13&gt;=16,AU13&lt;=25.99),$AU13,0)</f>
        <v>0</v>
      </c>
      <c r="AK13" s="165">
        <f>(VLOOKUP(B13,'P2 Origin'!$C$21:$M$176,6,0))*AJ13</f>
        <v>0</v>
      </c>
      <c r="AL13" s="166">
        <f t="shared" si="12"/>
        <v>0</v>
      </c>
      <c r="AM13" s="165">
        <f>(VLOOKUP($B13,'P2 Origin'!$C$21:$M$176,7,0))*AL13</f>
        <v>0</v>
      </c>
      <c r="AN13" s="166">
        <f t="shared" si="13"/>
        <v>0</v>
      </c>
      <c r="AO13" s="165">
        <f>(VLOOKUP($B13,'P2 Origin'!$C$21:$M$176,8,0))*AN13</f>
        <v>0</v>
      </c>
      <c r="AP13" s="166">
        <f t="shared" si="14"/>
        <v>70</v>
      </c>
      <c r="AQ13" s="165">
        <f>(VLOOKUP($B13,'P2 Origin'!$C$21:$M$176,9,0))*AP13</f>
        <v>0</v>
      </c>
      <c r="AR13" s="155">
        <f t="shared" si="15"/>
        <v>2</v>
      </c>
      <c r="AS13" s="164">
        <f>(VLOOKUP(B13,'P2 Origin'!$C$21:$M$176,10,0))*K13</f>
        <v>0</v>
      </c>
      <c r="AT13" s="164">
        <f>(VLOOKUP(B13,'P2 Origin'!$C$21:$M$176,11,0))*J13</f>
        <v>0</v>
      </c>
      <c r="AU13" s="167">
        <v>70</v>
      </c>
      <c r="AV13" s="168">
        <v>70</v>
      </c>
      <c r="AW13" s="169">
        <v>0</v>
      </c>
      <c r="AX13" s="170">
        <f>IF(AU13&gt;=0.1,'P3 Bureaumarge zee- en luchtvr.'!$D$12,0)</f>
        <v>0</v>
      </c>
      <c r="AY13" s="163">
        <f t="shared" si="16"/>
        <v>0</v>
      </c>
      <c r="AZ13" s="157" t="str">
        <f>VLOOKUP(D13,'P4 Destination'!$C$21:$O$176,13,0)</f>
        <v>USD</v>
      </c>
      <c r="BA13" s="164">
        <f t="shared" si="17"/>
        <v>0</v>
      </c>
      <c r="BB13" s="171">
        <f>IF(AU13&gt;0.1,(VLOOKUP(D13,'P4 Destination'!$C$21:$M$176,3,0))*I13,0)</f>
        <v>0</v>
      </c>
      <c r="BC13" s="172">
        <f t="shared" si="18"/>
        <v>0</v>
      </c>
      <c r="BD13" s="171">
        <f>(VLOOKUP($D13,'P4 Destination'!$C$21:$M$176,4,0))*BC13</f>
        <v>0</v>
      </c>
      <c r="BE13" s="172">
        <f t="shared" si="19"/>
        <v>0</v>
      </c>
      <c r="BF13" s="171">
        <f>(VLOOKUP($D13,'P4 Destination'!$C$21:$M$176,5,0))*BE13</f>
        <v>0</v>
      </c>
      <c r="BG13" s="172">
        <f t="shared" si="20"/>
        <v>0</v>
      </c>
      <c r="BH13" s="171">
        <f>(VLOOKUP($D13,'P4 Destination'!$C$21:$M$176,6,0))*BG13</f>
        <v>0</v>
      </c>
      <c r="BI13" s="172">
        <f t="shared" si="21"/>
        <v>0</v>
      </c>
      <c r="BJ13" s="171">
        <f>(VLOOKUP($D13,'P4 Destination'!$C$21:$M$176,7,0))*BI13</f>
        <v>0</v>
      </c>
      <c r="BK13" s="172">
        <f t="shared" si="22"/>
        <v>0</v>
      </c>
      <c r="BL13" s="171">
        <f>(VLOOKUP($D13,'P4 Destination'!$C$21:$M$176,8,0))*BK13</f>
        <v>0</v>
      </c>
      <c r="BM13" s="172">
        <f t="shared" si="23"/>
        <v>70</v>
      </c>
      <c r="BN13" s="171">
        <f>(VLOOKUP($D13,'P4 Destination'!$C$21:$M$176,9,0))*BM13</f>
        <v>0</v>
      </c>
      <c r="BO13" s="154">
        <f t="shared" si="24"/>
        <v>2</v>
      </c>
      <c r="BP13" s="171">
        <f>(VLOOKUP(D13,'P4 Destination'!$C$21:$M$176,10,0))*K13</f>
        <v>0</v>
      </c>
      <c r="BQ13" s="171">
        <f>(VLOOKUP(D13,'P4 Destination'!$C$21:$M$176,11,0))*J13</f>
        <v>0</v>
      </c>
      <c r="BR13" s="173">
        <f t="shared" si="25"/>
        <v>0</v>
      </c>
      <c r="BS13" s="173">
        <f>(AV13*2500)*'P6 Verzekering'!$E$11</f>
        <v>0</v>
      </c>
      <c r="BT13" s="173">
        <f>(AW13*2500)*'P6 Verzekering'!$E$12</f>
        <v>0</v>
      </c>
      <c r="BU13" s="173">
        <f>(L13*2500)*'P6 Verzekering'!$E$13</f>
        <v>0</v>
      </c>
      <c r="BV13" s="173">
        <f t="shared" si="26"/>
        <v>0</v>
      </c>
      <c r="BW13"/>
      <c r="BX13"/>
    </row>
    <row r="14" spans="1:76">
      <c r="A14" s="152" t="s">
        <v>679</v>
      </c>
      <c r="B14" s="152" t="s">
        <v>315</v>
      </c>
      <c r="C14" s="152" t="s">
        <v>314</v>
      </c>
      <c r="D14" s="152" t="s">
        <v>219</v>
      </c>
      <c r="E14" s="152" t="s">
        <v>219</v>
      </c>
      <c r="F14" s="153">
        <f t="shared" si="0"/>
        <v>17</v>
      </c>
      <c r="G14" s="154">
        <v>1</v>
      </c>
      <c r="H14" s="154">
        <f>IFERROR(VLOOKUP(B14,'P2 Origin'!$C$21:$Q$176,15,FALSE),0)</f>
        <v>0</v>
      </c>
      <c r="I14" s="154">
        <f>IFERROR(VLOOKUP(D14,'P4 Destination'!$C$21:$Q$176,15,FALSE),0)</f>
        <v>0</v>
      </c>
      <c r="J14" s="155">
        <v>1</v>
      </c>
      <c r="K14" s="155"/>
      <c r="L14" s="156">
        <v>0</v>
      </c>
      <c r="M14" s="155">
        <v>0</v>
      </c>
      <c r="N14" s="155">
        <v>0</v>
      </c>
      <c r="O14" s="157">
        <f t="shared" si="1"/>
        <v>0</v>
      </c>
      <c r="P14" s="158">
        <f t="shared" si="2"/>
        <v>0</v>
      </c>
      <c r="Q14" s="159">
        <f>IFERROR(VLOOKUP(N14,'P1 Intra-Europees'!$A$15:$H$25,3,0),0)*P14</f>
        <v>0</v>
      </c>
      <c r="R14" s="160">
        <f t="shared" si="3"/>
        <v>0</v>
      </c>
      <c r="S14" s="159">
        <f>IFERROR(VLOOKUP(N14,'P1 Intra-Europees'!$A$15:$H$25,4,0),0)*R14</f>
        <v>0</v>
      </c>
      <c r="T14" s="160">
        <f t="shared" si="4"/>
        <v>0</v>
      </c>
      <c r="U14" s="159">
        <f>IFERROR(VLOOKUP(N14,'P1 Intra-Europees'!$A$15:$H$25,5,0),0)*T14</f>
        <v>0</v>
      </c>
      <c r="V14" s="160">
        <f t="shared" si="5"/>
        <v>0</v>
      </c>
      <c r="W14" s="159">
        <f>IFERROR(VLOOKUP(N14,'P1 Intra-Europees'!$A$15:$H$25,6,0),0)*V14</f>
        <v>0</v>
      </c>
      <c r="X14" s="160">
        <f t="shared" si="6"/>
        <v>0</v>
      </c>
      <c r="Y14" s="159">
        <f>IFERROR(VLOOKUP(N14,'P1 Intra-Europees'!$A$15:$H$25,7,0),0)*X14</f>
        <v>0</v>
      </c>
      <c r="Z14" s="161">
        <f t="shared" si="7"/>
        <v>0</v>
      </c>
      <c r="AA14" s="162">
        <f>IFERROR(VLOOKUP(N14,'P1 Intra-Europees'!$A$15:$H$25,8,0),0)*Z14</f>
        <v>0</v>
      </c>
      <c r="AB14" s="163">
        <f t="shared" si="8"/>
        <v>0</v>
      </c>
      <c r="AC14" s="157" t="str">
        <f>VLOOKUP(B14,'P2 Origin'!$C$21:$O$176,13,0)</f>
        <v>USD</v>
      </c>
      <c r="AD14" s="164">
        <f t="shared" si="9"/>
        <v>0</v>
      </c>
      <c r="AE14" s="165">
        <f>IF(AU14&gt;0.1,VLOOKUP(B14,'P2 Origin'!$C$21:$M$176,3,0)*H14,0)</f>
        <v>0</v>
      </c>
      <c r="AF14" s="166">
        <f t="shared" si="10"/>
        <v>0</v>
      </c>
      <c r="AG14" s="165">
        <f>(VLOOKUP(B14,'P2 Origin'!$C$21:$M$176,4,0))*AF14</f>
        <v>0</v>
      </c>
      <c r="AH14" s="166">
        <f t="shared" si="11"/>
        <v>0</v>
      </c>
      <c r="AI14" s="165">
        <f>(VLOOKUP(B14,'P2 Origin'!$C$21:$M$176,5,0))*AH14</f>
        <v>0</v>
      </c>
      <c r="AJ14" s="166">
        <f>IF(AND($AU14&gt;=16,$AU14&lt;=25.99),$AU14,0)</f>
        <v>17</v>
      </c>
      <c r="AK14" s="165">
        <f>(VLOOKUP(B14,'P2 Origin'!$C$21:$M$176,6,0))*AJ14</f>
        <v>0</v>
      </c>
      <c r="AL14" s="166">
        <f t="shared" si="12"/>
        <v>0</v>
      </c>
      <c r="AM14" s="165">
        <f>(VLOOKUP($B14,'P2 Origin'!$C$21:$M$176,7,0))*AL14</f>
        <v>0</v>
      </c>
      <c r="AN14" s="166">
        <f t="shared" si="13"/>
        <v>0</v>
      </c>
      <c r="AO14" s="165">
        <f>(VLOOKUP($B14,'P2 Origin'!$C$21:$M$176,8,0))*AN14</f>
        <v>0</v>
      </c>
      <c r="AP14" s="166">
        <f t="shared" si="14"/>
        <v>0</v>
      </c>
      <c r="AQ14" s="165">
        <f>(VLOOKUP($B14,'P2 Origin'!$C$21:$M$176,9,0))*AP14</f>
        <v>0</v>
      </c>
      <c r="AR14" s="155">
        <f t="shared" si="15"/>
        <v>1</v>
      </c>
      <c r="AS14" s="164">
        <f>(VLOOKUP(B14,'P2 Origin'!$C$21:$M$176,10,0))*K14</f>
        <v>0</v>
      </c>
      <c r="AT14" s="164">
        <f>(VLOOKUP(B14,'P2 Origin'!$C$21:$M$176,11,0))*J14</f>
        <v>0</v>
      </c>
      <c r="AU14" s="167">
        <v>17</v>
      </c>
      <c r="AV14" s="168">
        <v>17</v>
      </c>
      <c r="AW14" s="169">
        <v>0</v>
      </c>
      <c r="AX14" s="170">
        <f>IF(AU14&gt;=0.1,'P3 Bureaumarge zee- en luchtvr.'!$D$12,0)</f>
        <v>0</v>
      </c>
      <c r="AY14" s="163">
        <f t="shared" si="16"/>
        <v>0</v>
      </c>
      <c r="AZ14" s="157" t="str">
        <f>VLOOKUP(D14,'P4 Destination'!$C$21:$O$176,13,0)</f>
        <v>EUR</v>
      </c>
      <c r="BA14" s="164">
        <f t="shared" si="17"/>
        <v>0</v>
      </c>
      <c r="BB14" s="171">
        <f>IF(AU14&gt;0.1,(VLOOKUP(D14,'P4 Destination'!$C$21:$M$176,3,0))*I14,0)</f>
        <v>0</v>
      </c>
      <c r="BC14" s="172">
        <f t="shared" si="18"/>
        <v>0</v>
      </c>
      <c r="BD14" s="171">
        <f>(VLOOKUP($D14,'P4 Destination'!$C$21:$M$176,4,0))*BC14</f>
        <v>0</v>
      </c>
      <c r="BE14" s="172">
        <f t="shared" si="19"/>
        <v>0</v>
      </c>
      <c r="BF14" s="171">
        <f>(VLOOKUP($D14,'P4 Destination'!$C$21:$M$176,5,0))*BE14</f>
        <v>0</v>
      </c>
      <c r="BG14" s="172">
        <f t="shared" si="20"/>
        <v>17</v>
      </c>
      <c r="BH14" s="171">
        <f>(VLOOKUP($D14,'P4 Destination'!$C$21:$M$176,6,0))*BG14</f>
        <v>0</v>
      </c>
      <c r="BI14" s="172">
        <f t="shared" si="21"/>
        <v>0</v>
      </c>
      <c r="BJ14" s="171">
        <f>(VLOOKUP($D14,'P4 Destination'!$C$21:$M$176,7,0))*BI14</f>
        <v>0</v>
      </c>
      <c r="BK14" s="172">
        <f t="shared" si="22"/>
        <v>0</v>
      </c>
      <c r="BL14" s="171">
        <f>(VLOOKUP($D14,'P4 Destination'!$C$21:$M$176,8,0))*BK14</f>
        <v>0</v>
      </c>
      <c r="BM14" s="172">
        <f t="shared" si="23"/>
        <v>0</v>
      </c>
      <c r="BN14" s="171">
        <f>(VLOOKUP($D14,'P4 Destination'!$C$21:$M$176,9,0))*BM14</f>
        <v>0</v>
      </c>
      <c r="BO14" s="154">
        <f t="shared" si="24"/>
        <v>1</v>
      </c>
      <c r="BP14" s="171">
        <f>(VLOOKUP(D14,'P4 Destination'!$C$21:$M$176,10,0))*K14</f>
        <v>0</v>
      </c>
      <c r="BQ14" s="171">
        <f>(VLOOKUP(D14,'P4 Destination'!$C$21:$M$176,11,0))*J14</f>
        <v>0</v>
      </c>
      <c r="BR14" s="173">
        <f t="shared" si="25"/>
        <v>0</v>
      </c>
      <c r="BS14" s="173">
        <f>(AV14*2500)*'P6 Verzekering'!$E$11</f>
        <v>0</v>
      </c>
      <c r="BT14" s="173">
        <f>(AW14*2500)*'P6 Verzekering'!$E$12</f>
        <v>0</v>
      </c>
      <c r="BU14" s="173">
        <f>(L14*2500)*'P6 Verzekering'!$E$13</f>
        <v>0</v>
      </c>
      <c r="BV14" s="173">
        <f t="shared" si="26"/>
        <v>0</v>
      </c>
      <c r="BW14"/>
      <c r="BX14"/>
    </row>
    <row r="15" spans="1:76">
      <c r="A15" s="152" t="s">
        <v>680</v>
      </c>
      <c r="B15" s="152" t="s">
        <v>315</v>
      </c>
      <c r="C15" s="152" t="s">
        <v>314</v>
      </c>
      <c r="D15" s="152" t="s">
        <v>219</v>
      </c>
      <c r="E15" s="152" t="s">
        <v>219</v>
      </c>
      <c r="F15" s="153">
        <f t="shared" si="0"/>
        <v>30</v>
      </c>
      <c r="G15" s="154">
        <v>1</v>
      </c>
      <c r="H15" s="154">
        <f>IFERROR(VLOOKUP(B15,'P2 Origin'!$C$21:$Q$176,15,FALSE),0)</f>
        <v>0</v>
      </c>
      <c r="I15" s="154">
        <f>IFERROR(VLOOKUP(D15,'P4 Destination'!$C$21:$Q$176,15,FALSE),0)</f>
        <v>0</v>
      </c>
      <c r="J15" s="155">
        <v>1</v>
      </c>
      <c r="K15" s="155"/>
      <c r="L15" s="156">
        <v>0</v>
      </c>
      <c r="M15" s="155">
        <v>0</v>
      </c>
      <c r="N15" s="155">
        <v>0</v>
      </c>
      <c r="O15" s="157">
        <f t="shared" si="1"/>
        <v>0</v>
      </c>
      <c r="P15" s="158">
        <f t="shared" si="2"/>
        <v>0</v>
      </c>
      <c r="Q15" s="159">
        <f>IFERROR(VLOOKUP(N15,'P1 Intra-Europees'!$A$15:$H$25,3,0),0)*P15</f>
        <v>0</v>
      </c>
      <c r="R15" s="160">
        <f t="shared" si="3"/>
        <v>0</v>
      </c>
      <c r="S15" s="159">
        <f>IFERROR(VLOOKUP(N15,'P1 Intra-Europees'!$A$15:$H$25,4,0),0)*R15</f>
        <v>0</v>
      </c>
      <c r="T15" s="160">
        <f t="shared" si="4"/>
        <v>0</v>
      </c>
      <c r="U15" s="159">
        <f>IFERROR(VLOOKUP(N15,'P1 Intra-Europees'!$A$15:$H$25,5,0),0)*T15</f>
        <v>0</v>
      </c>
      <c r="V15" s="160">
        <f t="shared" si="5"/>
        <v>0</v>
      </c>
      <c r="W15" s="159">
        <f>IFERROR(VLOOKUP(N15,'P1 Intra-Europees'!$A$15:$H$25,6,0),0)*V15</f>
        <v>0</v>
      </c>
      <c r="X15" s="160">
        <f t="shared" si="6"/>
        <v>0</v>
      </c>
      <c r="Y15" s="159">
        <f>IFERROR(VLOOKUP(N15,'P1 Intra-Europees'!$A$15:$H$25,7,0),0)*X15</f>
        <v>0</v>
      </c>
      <c r="Z15" s="161">
        <f t="shared" si="7"/>
        <v>0</v>
      </c>
      <c r="AA15" s="162">
        <f>IFERROR(VLOOKUP(N15,'P1 Intra-Europees'!$A$15:$H$25,8,0),0)*Z15</f>
        <v>0</v>
      </c>
      <c r="AB15" s="163">
        <f t="shared" si="8"/>
        <v>0</v>
      </c>
      <c r="AC15" s="157" t="str">
        <f>VLOOKUP(B15,'P2 Origin'!$C$21:$O$176,13,0)</f>
        <v>USD</v>
      </c>
      <c r="AD15" s="164">
        <f t="shared" si="9"/>
        <v>0</v>
      </c>
      <c r="AE15" s="165">
        <f>IF(AU15&gt;0.1,VLOOKUP(B15,'P2 Origin'!$C$21:$M$176,3,0)*H15,0)</f>
        <v>0</v>
      </c>
      <c r="AF15" s="166">
        <f t="shared" si="10"/>
        <v>0</v>
      </c>
      <c r="AG15" s="165">
        <f>(VLOOKUP(B15,'P2 Origin'!$C$21:$M$176,4,0))*AF15</f>
        <v>0</v>
      </c>
      <c r="AH15" s="166">
        <f t="shared" si="11"/>
        <v>0</v>
      </c>
      <c r="AI15" s="165">
        <f>(VLOOKUP(B15,'P2 Origin'!$C$21:$M$176,5,0))*AH15</f>
        <v>0</v>
      </c>
      <c r="AJ15" s="166">
        <f t="shared" ref="AJ15:AJ78" si="27">IF(AND(AU15&gt;=16,AU15&lt;=25.99),$AU15,0)</f>
        <v>0</v>
      </c>
      <c r="AK15" s="165">
        <f>(VLOOKUP(B15,'P2 Origin'!$C$21:$M$176,6,0))*AJ15</f>
        <v>0</v>
      </c>
      <c r="AL15" s="166">
        <f t="shared" si="12"/>
        <v>30</v>
      </c>
      <c r="AM15" s="165">
        <f>(VLOOKUP($B15,'P2 Origin'!$C$21:$M$176,7,0))*AL15</f>
        <v>0</v>
      </c>
      <c r="AN15" s="166">
        <f t="shared" si="13"/>
        <v>0</v>
      </c>
      <c r="AO15" s="165">
        <f>(VLOOKUP($B15,'P2 Origin'!$C$21:$M$176,8,0))*AN15</f>
        <v>0</v>
      </c>
      <c r="AP15" s="166">
        <f t="shared" si="14"/>
        <v>0</v>
      </c>
      <c r="AQ15" s="165">
        <f>(VLOOKUP($B15,'P2 Origin'!$C$21:$M$176,9,0))*AP15</f>
        <v>0</v>
      </c>
      <c r="AR15" s="155">
        <f t="shared" si="15"/>
        <v>1</v>
      </c>
      <c r="AS15" s="164">
        <f>(VLOOKUP(B15,'P2 Origin'!$C$21:$M$176,10,0))*K15</f>
        <v>0</v>
      </c>
      <c r="AT15" s="164">
        <f>(VLOOKUP(B15,'P2 Origin'!$C$21:$M$176,11,0))*J15</f>
        <v>0</v>
      </c>
      <c r="AU15" s="167">
        <v>30</v>
      </c>
      <c r="AV15" s="168">
        <v>30</v>
      </c>
      <c r="AW15" s="169">
        <v>0</v>
      </c>
      <c r="AX15" s="170">
        <f>IF(AU15&gt;=0.1,'P3 Bureaumarge zee- en luchtvr.'!$D$12,0)</f>
        <v>0</v>
      </c>
      <c r="AY15" s="163">
        <f t="shared" si="16"/>
        <v>0</v>
      </c>
      <c r="AZ15" s="157" t="str">
        <f>VLOOKUP(D15,'P4 Destination'!$C$21:$O$176,13,0)</f>
        <v>EUR</v>
      </c>
      <c r="BA15" s="164">
        <f t="shared" si="17"/>
        <v>0</v>
      </c>
      <c r="BB15" s="171">
        <f>IF(AU15&gt;0.1,(VLOOKUP(D15,'P4 Destination'!$C$21:$M$176,3,0))*I15,0)</f>
        <v>0</v>
      </c>
      <c r="BC15" s="172">
        <f t="shared" si="18"/>
        <v>0</v>
      </c>
      <c r="BD15" s="171">
        <f>(VLOOKUP($D15,'P4 Destination'!$C$21:$M$176,4,0))*BC15</f>
        <v>0</v>
      </c>
      <c r="BE15" s="172">
        <f t="shared" si="19"/>
        <v>0</v>
      </c>
      <c r="BF15" s="171">
        <f>(VLOOKUP($D15,'P4 Destination'!$C$21:$M$176,5,0))*BE15</f>
        <v>0</v>
      </c>
      <c r="BG15" s="172">
        <f t="shared" si="20"/>
        <v>0</v>
      </c>
      <c r="BH15" s="171">
        <f>(VLOOKUP($D15,'P4 Destination'!$C$21:$M$176,6,0))*BG15</f>
        <v>0</v>
      </c>
      <c r="BI15" s="172">
        <f t="shared" si="21"/>
        <v>30</v>
      </c>
      <c r="BJ15" s="171">
        <f>(VLOOKUP($D15,'P4 Destination'!$C$21:$M$176,7,0))*BI15</f>
        <v>0</v>
      </c>
      <c r="BK15" s="172">
        <f t="shared" si="22"/>
        <v>0</v>
      </c>
      <c r="BL15" s="171">
        <f>(VLOOKUP($D15,'P4 Destination'!$C$21:$M$176,8,0))*BK15</f>
        <v>0</v>
      </c>
      <c r="BM15" s="172">
        <f t="shared" si="23"/>
        <v>0</v>
      </c>
      <c r="BN15" s="171">
        <f>(VLOOKUP($D15,'P4 Destination'!$C$21:$M$176,9,0))*BM15</f>
        <v>0</v>
      </c>
      <c r="BO15" s="154">
        <f t="shared" si="24"/>
        <v>1</v>
      </c>
      <c r="BP15" s="171">
        <f>(VLOOKUP(D15,'P4 Destination'!$C$21:$M$176,10,0))*K15</f>
        <v>0</v>
      </c>
      <c r="BQ15" s="171">
        <f>(VLOOKUP(D15,'P4 Destination'!$C$21:$M$176,11,0))*J15</f>
        <v>0</v>
      </c>
      <c r="BR15" s="173">
        <f t="shared" si="25"/>
        <v>0</v>
      </c>
      <c r="BS15" s="173">
        <f>(AV15*2500)*'P6 Verzekering'!$E$11</f>
        <v>0</v>
      </c>
      <c r="BT15" s="173">
        <f>(AW15*2500)*'P6 Verzekering'!$E$12</f>
        <v>0</v>
      </c>
      <c r="BU15" s="173">
        <f>(L15*2500)*'P6 Verzekering'!$E$13</f>
        <v>0</v>
      </c>
      <c r="BV15" s="173">
        <f t="shared" si="26"/>
        <v>0</v>
      </c>
      <c r="BW15"/>
      <c r="BX15"/>
    </row>
    <row r="16" spans="1:76">
      <c r="A16" s="152" t="s">
        <v>689</v>
      </c>
      <c r="B16" s="152" t="s">
        <v>390</v>
      </c>
      <c r="C16" s="152" t="s">
        <v>389</v>
      </c>
      <c r="D16" s="152" t="s">
        <v>219</v>
      </c>
      <c r="E16" s="152" t="s">
        <v>219</v>
      </c>
      <c r="F16" s="153">
        <f t="shared" si="0"/>
        <v>14</v>
      </c>
      <c r="G16" s="154">
        <v>1</v>
      </c>
      <c r="H16" s="154">
        <f>IFERROR(VLOOKUP(B16,'P2 Origin'!$C$21:$Q$176,15,FALSE),0)</f>
        <v>1</v>
      </c>
      <c r="I16" s="154">
        <f>IFERROR(VLOOKUP(D16,'P4 Destination'!$C$21:$Q$176,15,FALSE),0)</f>
        <v>0</v>
      </c>
      <c r="J16" s="155">
        <v>1</v>
      </c>
      <c r="K16" s="155"/>
      <c r="L16" s="156">
        <v>0</v>
      </c>
      <c r="M16" s="155">
        <v>0</v>
      </c>
      <c r="N16" s="155">
        <v>0</v>
      </c>
      <c r="O16" s="157">
        <f t="shared" si="1"/>
        <v>0</v>
      </c>
      <c r="P16" s="158">
        <f t="shared" si="2"/>
        <v>0</v>
      </c>
      <c r="Q16" s="159">
        <f>IFERROR(VLOOKUP(N16,'P1 Intra-Europees'!$A$15:$H$25,3,0),0)*P16</f>
        <v>0</v>
      </c>
      <c r="R16" s="160">
        <f t="shared" si="3"/>
        <v>0</v>
      </c>
      <c r="S16" s="159">
        <f>IFERROR(VLOOKUP(N16,'P1 Intra-Europees'!$A$15:$H$25,4,0),0)*R16</f>
        <v>0</v>
      </c>
      <c r="T16" s="160">
        <f t="shared" si="4"/>
        <v>0</v>
      </c>
      <c r="U16" s="159">
        <f>IFERROR(VLOOKUP(N16,'P1 Intra-Europees'!$A$15:$H$25,5,0),0)*T16</f>
        <v>0</v>
      </c>
      <c r="V16" s="160">
        <f t="shared" si="5"/>
        <v>0</v>
      </c>
      <c r="W16" s="159">
        <f>IFERROR(VLOOKUP(N16,'P1 Intra-Europees'!$A$15:$H$25,6,0),0)*V16</f>
        <v>0</v>
      </c>
      <c r="X16" s="160">
        <f t="shared" si="6"/>
        <v>0</v>
      </c>
      <c r="Y16" s="159">
        <f>IFERROR(VLOOKUP(N16,'P1 Intra-Europees'!$A$15:$H$25,7,0),0)*X16</f>
        <v>0</v>
      </c>
      <c r="Z16" s="161">
        <f t="shared" si="7"/>
        <v>0</v>
      </c>
      <c r="AA16" s="162">
        <f>IFERROR(VLOOKUP(N16,'P1 Intra-Europees'!$A$15:$H$25,8,0),0)*Z16</f>
        <v>0</v>
      </c>
      <c r="AB16" s="163">
        <f t="shared" si="8"/>
        <v>0</v>
      </c>
      <c r="AC16" s="157" t="str">
        <f>VLOOKUP(B16,'P2 Origin'!$C$21:$O$176,13,0)</f>
        <v>USD</v>
      </c>
      <c r="AD16" s="164">
        <f t="shared" si="9"/>
        <v>0</v>
      </c>
      <c r="AE16" s="165">
        <f>IF(AU16&gt;0.1,VLOOKUP(B16,'P2 Origin'!$C$21:$M$176,3,0)*H16,0)</f>
        <v>0</v>
      </c>
      <c r="AF16" s="166">
        <f t="shared" si="10"/>
        <v>0</v>
      </c>
      <c r="AG16" s="165">
        <f>(VLOOKUP(B16,'P2 Origin'!$C$21:$M$176,4,0))*AF16</f>
        <v>0</v>
      </c>
      <c r="AH16" s="166">
        <f t="shared" si="11"/>
        <v>14</v>
      </c>
      <c r="AI16" s="165">
        <f>(VLOOKUP(B16,'P2 Origin'!$C$21:$M$176,5,0))*AH16</f>
        <v>0</v>
      </c>
      <c r="AJ16" s="166">
        <f t="shared" si="27"/>
        <v>0</v>
      </c>
      <c r="AK16" s="165">
        <f>(VLOOKUP(B16,'P2 Origin'!$C$21:$M$176,6,0))*AJ16</f>
        <v>0</v>
      </c>
      <c r="AL16" s="166">
        <f t="shared" si="12"/>
        <v>0</v>
      </c>
      <c r="AM16" s="165">
        <f>(VLOOKUP($B16,'P2 Origin'!$C$21:$M$176,7,0))*AL16</f>
        <v>0</v>
      </c>
      <c r="AN16" s="166">
        <f t="shared" si="13"/>
        <v>0</v>
      </c>
      <c r="AO16" s="165">
        <f>(VLOOKUP($B16,'P2 Origin'!$C$21:$M$176,8,0))*AN16</f>
        <v>0</v>
      </c>
      <c r="AP16" s="166">
        <f t="shared" si="14"/>
        <v>0</v>
      </c>
      <c r="AQ16" s="165">
        <f>(VLOOKUP($B16,'P2 Origin'!$C$21:$M$176,9,0))*AP16</f>
        <v>0</v>
      </c>
      <c r="AR16" s="155">
        <f t="shared" si="15"/>
        <v>1</v>
      </c>
      <c r="AS16" s="164">
        <f>(VLOOKUP(B16,'P2 Origin'!$C$21:$M$176,10,0))*K16</f>
        <v>0</v>
      </c>
      <c r="AT16" s="164">
        <f>(VLOOKUP(B16,'P2 Origin'!$C$21:$M$176,11,0))*J16</f>
        <v>0</v>
      </c>
      <c r="AU16" s="167">
        <v>14</v>
      </c>
      <c r="AV16" s="168">
        <v>14</v>
      </c>
      <c r="AW16" s="169">
        <v>0</v>
      </c>
      <c r="AX16" s="170">
        <f>IF(AU16&gt;=0.1,'P3 Bureaumarge zee- en luchtvr.'!$D$12,0)</f>
        <v>0</v>
      </c>
      <c r="AY16" s="163">
        <f t="shared" si="16"/>
        <v>0</v>
      </c>
      <c r="AZ16" s="157" t="str">
        <f>VLOOKUP(D16,'P4 Destination'!$C$21:$O$176,13,0)</f>
        <v>EUR</v>
      </c>
      <c r="BA16" s="164">
        <f t="shared" si="17"/>
        <v>0</v>
      </c>
      <c r="BB16" s="171">
        <f>IF(AU16&gt;0.1,(VLOOKUP(D16,'P4 Destination'!$C$21:$M$176,3,0))*I16,0)</f>
        <v>0</v>
      </c>
      <c r="BC16" s="172">
        <f t="shared" si="18"/>
        <v>0</v>
      </c>
      <c r="BD16" s="171">
        <f>(VLOOKUP($D16,'P4 Destination'!$C$21:$M$176,4,0))*BC16</f>
        <v>0</v>
      </c>
      <c r="BE16" s="172">
        <f t="shared" si="19"/>
        <v>14</v>
      </c>
      <c r="BF16" s="171">
        <f>(VLOOKUP($D16,'P4 Destination'!$C$21:$M$176,5,0))*BE16</f>
        <v>0</v>
      </c>
      <c r="BG16" s="172">
        <f t="shared" si="20"/>
        <v>0</v>
      </c>
      <c r="BH16" s="171">
        <f>(VLOOKUP($D16,'P4 Destination'!$C$21:$M$176,6,0))*BG16</f>
        <v>0</v>
      </c>
      <c r="BI16" s="172">
        <f t="shared" si="21"/>
        <v>0</v>
      </c>
      <c r="BJ16" s="171">
        <f>(VLOOKUP($D16,'P4 Destination'!$C$21:$M$176,7,0))*BI16</f>
        <v>0</v>
      </c>
      <c r="BK16" s="172">
        <f t="shared" si="22"/>
        <v>0</v>
      </c>
      <c r="BL16" s="171">
        <f>(VLOOKUP($D16,'P4 Destination'!$C$21:$M$176,8,0))*BK16</f>
        <v>0</v>
      </c>
      <c r="BM16" s="172">
        <f t="shared" si="23"/>
        <v>0</v>
      </c>
      <c r="BN16" s="171">
        <f>(VLOOKUP($D16,'P4 Destination'!$C$21:$M$176,9,0))*BM16</f>
        <v>0</v>
      </c>
      <c r="BO16" s="154">
        <f t="shared" si="24"/>
        <v>1</v>
      </c>
      <c r="BP16" s="171">
        <f>(VLOOKUP(D16,'P4 Destination'!$C$21:$M$176,10,0))*K16</f>
        <v>0</v>
      </c>
      <c r="BQ16" s="171">
        <f>(VLOOKUP(D16,'P4 Destination'!$C$21:$M$176,11,0))*J16</f>
        <v>0</v>
      </c>
      <c r="BR16" s="173">
        <f t="shared" si="25"/>
        <v>0</v>
      </c>
      <c r="BS16" s="173">
        <f>(AV16*2500)*'P6 Verzekering'!$E$11</f>
        <v>0</v>
      </c>
      <c r="BT16" s="173">
        <f>(AW16*2500)*'P6 Verzekering'!$E$12</f>
        <v>0</v>
      </c>
      <c r="BU16" s="173">
        <f>(L16*2500)*'P6 Verzekering'!$E$13</f>
        <v>0</v>
      </c>
      <c r="BV16" s="173">
        <f t="shared" si="26"/>
        <v>0</v>
      </c>
      <c r="BW16"/>
      <c r="BX16"/>
    </row>
    <row r="17" spans="1:76">
      <c r="A17" s="152" t="s">
        <v>691</v>
      </c>
      <c r="B17" s="152" t="s">
        <v>390</v>
      </c>
      <c r="C17" s="152" t="s">
        <v>389</v>
      </c>
      <c r="D17" s="152" t="s">
        <v>219</v>
      </c>
      <c r="E17" s="152" t="s">
        <v>219</v>
      </c>
      <c r="F17" s="153">
        <f t="shared" si="0"/>
        <v>20</v>
      </c>
      <c r="G17" s="154">
        <v>1</v>
      </c>
      <c r="H17" s="154">
        <f>IFERROR(VLOOKUP(B17,'P2 Origin'!$C$21:$Q$176,15,FALSE),0)</f>
        <v>1</v>
      </c>
      <c r="I17" s="154">
        <f>IFERROR(VLOOKUP(D17,'P4 Destination'!$C$21:$Q$176,15,FALSE),0)</f>
        <v>0</v>
      </c>
      <c r="J17" s="155">
        <v>1</v>
      </c>
      <c r="K17" s="155"/>
      <c r="L17" s="156">
        <v>0</v>
      </c>
      <c r="M17" s="155">
        <v>0</v>
      </c>
      <c r="N17" s="155">
        <v>0</v>
      </c>
      <c r="O17" s="157">
        <f t="shared" si="1"/>
        <v>0</v>
      </c>
      <c r="P17" s="158">
        <f t="shared" si="2"/>
        <v>0</v>
      </c>
      <c r="Q17" s="159">
        <f>IFERROR(VLOOKUP(N17,'P1 Intra-Europees'!$A$15:$H$25,3,0),0)*P17</f>
        <v>0</v>
      </c>
      <c r="R17" s="160">
        <f t="shared" si="3"/>
        <v>0</v>
      </c>
      <c r="S17" s="159">
        <f>IFERROR(VLOOKUP(N17,'P1 Intra-Europees'!$A$15:$H$25,4,0),0)*R17</f>
        <v>0</v>
      </c>
      <c r="T17" s="160">
        <f t="shared" si="4"/>
        <v>0</v>
      </c>
      <c r="U17" s="159">
        <f>IFERROR(VLOOKUP(N17,'P1 Intra-Europees'!$A$15:$H$25,5,0),0)*T17</f>
        <v>0</v>
      </c>
      <c r="V17" s="160">
        <f t="shared" si="5"/>
        <v>0</v>
      </c>
      <c r="W17" s="159">
        <f>IFERROR(VLOOKUP(N17,'P1 Intra-Europees'!$A$15:$H$25,6,0),0)*V17</f>
        <v>0</v>
      </c>
      <c r="X17" s="160">
        <f t="shared" si="6"/>
        <v>0</v>
      </c>
      <c r="Y17" s="159">
        <f>IFERROR(VLOOKUP(N17,'P1 Intra-Europees'!$A$15:$H$25,7,0),0)*X17</f>
        <v>0</v>
      </c>
      <c r="Z17" s="161">
        <f t="shared" si="7"/>
        <v>0</v>
      </c>
      <c r="AA17" s="162">
        <f>IFERROR(VLOOKUP(N17,'P1 Intra-Europees'!$A$15:$H$25,8,0),0)*Z17</f>
        <v>0</v>
      </c>
      <c r="AB17" s="163">
        <f t="shared" si="8"/>
        <v>0</v>
      </c>
      <c r="AC17" s="157" t="str">
        <f>VLOOKUP(B17,'P2 Origin'!$C$21:$O$176,13,0)</f>
        <v>USD</v>
      </c>
      <c r="AD17" s="164">
        <f t="shared" si="9"/>
        <v>0</v>
      </c>
      <c r="AE17" s="165">
        <f>IF(AU17&gt;0.1,VLOOKUP(B17,'P2 Origin'!$C$21:$M$176,3,0)*H17,0)</f>
        <v>0</v>
      </c>
      <c r="AF17" s="166">
        <f t="shared" si="10"/>
        <v>0</v>
      </c>
      <c r="AG17" s="165">
        <f>(VLOOKUP(B17,'P2 Origin'!$C$21:$M$176,4,0))*AF17</f>
        <v>0</v>
      </c>
      <c r="AH17" s="166">
        <f t="shared" si="11"/>
        <v>0</v>
      </c>
      <c r="AI17" s="165">
        <f>(VLOOKUP(B17,'P2 Origin'!$C$21:$M$176,5,0))*AH17</f>
        <v>0</v>
      </c>
      <c r="AJ17" s="166">
        <f t="shared" si="27"/>
        <v>20</v>
      </c>
      <c r="AK17" s="165">
        <f>(VLOOKUP(B17,'P2 Origin'!$C$21:$M$176,6,0))*AJ17</f>
        <v>0</v>
      </c>
      <c r="AL17" s="166">
        <f t="shared" si="12"/>
        <v>0</v>
      </c>
      <c r="AM17" s="165">
        <f>(VLOOKUP($B17,'P2 Origin'!$C$21:$M$176,7,0))*AL17</f>
        <v>0</v>
      </c>
      <c r="AN17" s="166">
        <f t="shared" si="13"/>
        <v>0</v>
      </c>
      <c r="AO17" s="165">
        <f>(VLOOKUP($B17,'P2 Origin'!$C$21:$M$176,8,0))*AN17</f>
        <v>0</v>
      </c>
      <c r="AP17" s="166">
        <f t="shared" si="14"/>
        <v>0</v>
      </c>
      <c r="AQ17" s="165">
        <f>(VLOOKUP($B17,'P2 Origin'!$C$21:$M$176,9,0))*AP17</f>
        <v>0</v>
      </c>
      <c r="AR17" s="155">
        <f t="shared" si="15"/>
        <v>1</v>
      </c>
      <c r="AS17" s="164">
        <f>(VLOOKUP(B17,'P2 Origin'!$C$21:$M$176,10,0))*K17</f>
        <v>0</v>
      </c>
      <c r="AT17" s="164">
        <f>(VLOOKUP(B17,'P2 Origin'!$C$21:$M$176,11,0))*J17</f>
        <v>0</v>
      </c>
      <c r="AU17" s="167">
        <v>20</v>
      </c>
      <c r="AV17" s="168">
        <v>20</v>
      </c>
      <c r="AW17" s="169">
        <v>0</v>
      </c>
      <c r="AX17" s="170">
        <f>IF(AU17&gt;=0.1,'P3 Bureaumarge zee- en luchtvr.'!$D$12,0)</f>
        <v>0</v>
      </c>
      <c r="AY17" s="163">
        <f t="shared" si="16"/>
        <v>0</v>
      </c>
      <c r="AZ17" s="157" t="str">
        <f>VLOOKUP(D17,'P4 Destination'!$C$21:$O$176,13,0)</f>
        <v>EUR</v>
      </c>
      <c r="BA17" s="164">
        <f t="shared" si="17"/>
        <v>0</v>
      </c>
      <c r="BB17" s="171">
        <f>IF(AU17&gt;0.1,(VLOOKUP(D17,'P4 Destination'!$C$21:$M$176,3,0))*I17,0)</f>
        <v>0</v>
      </c>
      <c r="BC17" s="172">
        <f t="shared" si="18"/>
        <v>0</v>
      </c>
      <c r="BD17" s="171">
        <f>(VLOOKUP($D17,'P4 Destination'!$C$21:$M$176,4,0))*BC17</f>
        <v>0</v>
      </c>
      <c r="BE17" s="172">
        <f t="shared" si="19"/>
        <v>0</v>
      </c>
      <c r="BF17" s="171">
        <f>(VLOOKUP($D17,'P4 Destination'!$C$21:$M$176,5,0))*BE17</f>
        <v>0</v>
      </c>
      <c r="BG17" s="172">
        <f t="shared" si="20"/>
        <v>20</v>
      </c>
      <c r="BH17" s="171">
        <f>(VLOOKUP($D17,'P4 Destination'!$C$21:$M$176,6,0))*BG17</f>
        <v>0</v>
      </c>
      <c r="BI17" s="172">
        <f t="shared" si="21"/>
        <v>0</v>
      </c>
      <c r="BJ17" s="171">
        <f>(VLOOKUP($D17,'P4 Destination'!$C$21:$M$176,7,0))*BI17</f>
        <v>0</v>
      </c>
      <c r="BK17" s="172">
        <f t="shared" si="22"/>
        <v>0</v>
      </c>
      <c r="BL17" s="171">
        <f>(VLOOKUP($D17,'P4 Destination'!$C$21:$M$176,8,0))*BK17</f>
        <v>0</v>
      </c>
      <c r="BM17" s="172">
        <f t="shared" si="23"/>
        <v>0</v>
      </c>
      <c r="BN17" s="171">
        <f>(VLOOKUP($D17,'P4 Destination'!$C$21:$M$176,9,0))*BM17</f>
        <v>0</v>
      </c>
      <c r="BO17" s="154">
        <f t="shared" si="24"/>
        <v>1</v>
      </c>
      <c r="BP17" s="171">
        <f>(VLOOKUP(D17,'P4 Destination'!$C$21:$M$176,10,0))*K17</f>
        <v>0</v>
      </c>
      <c r="BQ17" s="171">
        <f>(VLOOKUP(D17,'P4 Destination'!$C$21:$M$176,11,0))*J17</f>
        <v>0</v>
      </c>
      <c r="BR17" s="173">
        <f t="shared" si="25"/>
        <v>0</v>
      </c>
      <c r="BS17" s="173">
        <f>(AV17*2500)*'P6 Verzekering'!$E$11</f>
        <v>0</v>
      </c>
      <c r="BT17" s="173">
        <f>(AW17*2500)*'P6 Verzekering'!$E$12</f>
        <v>0</v>
      </c>
      <c r="BU17" s="173">
        <f>(L17*2500)*'P6 Verzekering'!$E$13</f>
        <v>0</v>
      </c>
      <c r="BV17" s="173">
        <f t="shared" si="26"/>
        <v>0</v>
      </c>
      <c r="BW17"/>
      <c r="BX17"/>
    </row>
    <row r="18" spans="1:76">
      <c r="A18" s="152" t="s">
        <v>693</v>
      </c>
      <c r="B18" s="152" t="s">
        <v>390</v>
      </c>
      <c r="C18" s="152" t="s">
        <v>389</v>
      </c>
      <c r="D18" s="152" t="s">
        <v>219</v>
      </c>
      <c r="E18" s="152" t="s">
        <v>219</v>
      </c>
      <c r="F18" s="153">
        <f t="shared" si="0"/>
        <v>26</v>
      </c>
      <c r="G18" s="154">
        <v>1</v>
      </c>
      <c r="H18" s="154">
        <f>IFERROR(VLOOKUP(B18,'P2 Origin'!$C$21:$Q$176,15,FALSE),0)</f>
        <v>1</v>
      </c>
      <c r="I18" s="154">
        <f>IFERROR(VLOOKUP(D18,'P4 Destination'!$C$21:$Q$176,15,FALSE),0)</f>
        <v>0</v>
      </c>
      <c r="J18" s="155">
        <v>1</v>
      </c>
      <c r="K18" s="155"/>
      <c r="L18" s="156">
        <v>0</v>
      </c>
      <c r="M18" s="155">
        <v>0</v>
      </c>
      <c r="N18" s="155">
        <v>0</v>
      </c>
      <c r="O18" s="157">
        <f t="shared" si="1"/>
        <v>0</v>
      </c>
      <c r="P18" s="158">
        <f t="shared" si="2"/>
        <v>0</v>
      </c>
      <c r="Q18" s="159">
        <f>IFERROR(VLOOKUP(N18,'P1 Intra-Europees'!$A$15:$H$25,3,0),0)*P18</f>
        <v>0</v>
      </c>
      <c r="R18" s="160">
        <f t="shared" si="3"/>
        <v>0</v>
      </c>
      <c r="S18" s="159">
        <f>IFERROR(VLOOKUP(N18,'P1 Intra-Europees'!$A$15:$H$25,4,0),0)*R18</f>
        <v>0</v>
      </c>
      <c r="T18" s="160">
        <f t="shared" si="4"/>
        <v>0</v>
      </c>
      <c r="U18" s="159">
        <f>IFERROR(VLOOKUP(N18,'P1 Intra-Europees'!$A$15:$H$25,5,0),0)*T18</f>
        <v>0</v>
      </c>
      <c r="V18" s="160">
        <f t="shared" si="5"/>
        <v>0</v>
      </c>
      <c r="W18" s="159">
        <f>IFERROR(VLOOKUP(N18,'P1 Intra-Europees'!$A$15:$H$25,6,0),0)*V18</f>
        <v>0</v>
      </c>
      <c r="X18" s="160">
        <f t="shared" si="6"/>
        <v>0</v>
      </c>
      <c r="Y18" s="159">
        <f>IFERROR(VLOOKUP(N18,'P1 Intra-Europees'!$A$15:$H$25,7,0),0)*X18</f>
        <v>0</v>
      </c>
      <c r="Z18" s="161">
        <f t="shared" si="7"/>
        <v>0</v>
      </c>
      <c r="AA18" s="162">
        <f>IFERROR(VLOOKUP(N18,'P1 Intra-Europees'!$A$15:$H$25,8,0),0)*Z18</f>
        <v>0</v>
      </c>
      <c r="AB18" s="163">
        <f t="shared" si="8"/>
        <v>0</v>
      </c>
      <c r="AC18" s="157" t="str">
        <f>VLOOKUP(B18,'P2 Origin'!$C$21:$O$176,13,0)</f>
        <v>USD</v>
      </c>
      <c r="AD18" s="164">
        <f t="shared" si="9"/>
        <v>0</v>
      </c>
      <c r="AE18" s="165">
        <f>IF(AU18&gt;0.1,VLOOKUP(B18,'P2 Origin'!$C$21:$M$176,3,0)*H18,0)</f>
        <v>0</v>
      </c>
      <c r="AF18" s="166">
        <f t="shared" si="10"/>
        <v>0</v>
      </c>
      <c r="AG18" s="165">
        <f>(VLOOKUP(B18,'P2 Origin'!$C$21:$M$176,4,0))*AF18</f>
        <v>0</v>
      </c>
      <c r="AH18" s="166">
        <f t="shared" si="11"/>
        <v>0</v>
      </c>
      <c r="AI18" s="165">
        <f>(VLOOKUP(B18,'P2 Origin'!$C$21:$M$176,5,0))*AH18</f>
        <v>0</v>
      </c>
      <c r="AJ18" s="166">
        <f t="shared" si="27"/>
        <v>0</v>
      </c>
      <c r="AK18" s="165">
        <f>(VLOOKUP(B18,'P2 Origin'!$C$21:$M$176,6,0))*AJ18</f>
        <v>0</v>
      </c>
      <c r="AL18" s="166">
        <f t="shared" si="12"/>
        <v>26</v>
      </c>
      <c r="AM18" s="165">
        <f>(VLOOKUP($B18,'P2 Origin'!$C$21:$M$176,7,0))*AL18</f>
        <v>0</v>
      </c>
      <c r="AN18" s="166">
        <f t="shared" si="13"/>
        <v>0</v>
      </c>
      <c r="AO18" s="165">
        <f>(VLOOKUP($B18,'P2 Origin'!$C$21:$M$176,8,0))*AN18</f>
        <v>0</v>
      </c>
      <c r="AP18" s="166">
        <f t="shared" si="14"/>
        <v>0</v>
      </c>
      <c r="AQ18" s="165">
        <f>(VLOOKUP($B18,'P2 Origin'!$C$21:$M$176,9,0))*AP18</f>
        <v>0</v>
      </c>
      <c r="AR18" s="155">
        <f t="shared" si="15"/>
        <v>1</v>
      </c>
      <c r="AS18" s="164">
        <f>(VLOOKUP(B18,'P2 Origin'!$C$21:$M$176,10,0))*K18</f>
        <v>0</v>
      </c>
      <c r="AT18" s="164">
        <f>(VLOOKUP(B18,'P2 Origin'!$C$21:$M$176,11,0))*J18</f>
        <v>0</v>
      </c>
      <c r="AU18" s="167">
        <v>26</v>
      </c>
      <c r="AV18" s="168">
        <v>26</v>
      </c>
      <c r="AW18" s="169">
        <v>0</v>
      </c>
      <c r="AX18" s="170">
        <f>IF(AU18&gt;=0.1,'P3 Bureaumarge zee- en luchtvr.'!$D$12,0)</f>
        <v>0</v>
      </c>
      <c r="AY18" s="163">
        <f t="shared" si="16"/>
        <v>0</v>
      </c>
      <c r="AZ18" s="157" t="str">
        <f>VLOOKUP(D18,'P4 Destination'!$C$21:$O$176,13,0)</f>
        <v>EUR</v>
      </c>
      <c r="BA18" s="164">
        <f t="shared" si="17"/>
        <v>0</v>
      </c>
      <c r="BB18" s="171">
        <f>IF(AU18&gt;0.1,(VLOOKUP(D18,'P4 Destination'!$C$21:$M$176,3,0))*I18,0)</f>
        <v>0</v>
      </c>
      <c r="BC18" s="172">
        <f t="shared" si="18"/>
        <v>0</v>
      </c>
      <c r="BD18" s="171">
        <f>(VLOOKUP($D18,'P4 Destination'!$C$21:$M$176,4,0))*BC18</f>
        <v>0</v>
      </c>
      <c r="BE18" s="172">
        <f t="shared" si="19"/>
        <v>0</v>
      </c>
      <c r="BF18" s="171">
        <f>(VLOOKUP($D18,'P4 Destination'!$C$21:$M$176,5,0))*BE18</f>
        <v>0</v>
      </c>
      <c r="BG18" s="172">
        <f t="shared" si="20"/>
        <v>0</v>
      </c>
      <c r="BH18" s="171">
        <f>(VLOOKUP($D18,'P4 Destination'!$C$21:$M$176,6,0))*BG18</f>
        <v>0</v>
      </c>
      <c r="BI18" s="172">
        <f t="shared" si="21"/>
        <v>26</v>
      </c>
      <c r="BJ18" s="171">
        <f>(VLOOKUP($D18,'P4 Destination'!$C$21:$M$176,7,0))*BI18</f>
        <v>0</v>
      </c>
      <c r="BK18" s="172">
        <f t="shared" si="22"/>
        <v>0</v>
      </c>
      <c r="BL18" s="171">
        <f>(VLOOKUP($D18,'P4 Destination'!$C$21:$M$176,8,0))*BK18</f>
        <v>0</v>
      </c>
      <c r="BM18" s="172">
        <f t="shared" si="23"/>
        <v>0</v>
      </c>
      <c r="BN18" s="171">
        <f>(VLOOKUP($D18,'P4 Destination'!$C$21:$M$176,9,0))*BM18</f>
        <v>0</v>
      </c>
      <c r="BO18" s="154">
        <f t="shared" si="24"/>
        <v>1</v>
      </c>
      <c r="BP18" s="171">
        <f>(VLOOKUP(D18,'P4 Destination'!$C$21:$M$176,10,0))*K18</f>
        <v>0</v>
      </c>
      <c r="BQ18" s="171">
        <f>(VLOOKUP(D18,'P4 Destination'!$C$21:$M$176,11,0))*J18</f>
        <v>0</v>
      </c>
      <c r="BR18" s="173">
        <f t="shared" si="25"/>
        <v>0</v>
      </c>
      <c r="BS18" s="173">
        <f>(AV18*2500)*'P6 Verzekering'!$E$11</f>
        <v>0</v>
      </c>
      <c r="BT18" s="173">
        <f>(AW18*2500)*'P6 Verzekering'!$E$12</f>
        <v>0</v>
      </c>
      <c r="BU18" s="173">
        <f>(L18*2500)*'P6 Verzekering'!$E$13</f>
        <v>0</v>
      </c>
      <c r="BV18" s="173">
        <f t="shared" si="26"/>
        <v>0</v>
      </c>
      <c r="BW18"/>
      <c r="BX18"/>
    </row>
    <row r="19" spans="1:76">
      <c r="A19" s="152" t="s">
        <v>694</v>
      </c>
      <c r="B19" s="152" t="s">
        <v>390</v>
      </c>
      <c r="C19" s="152" t="s">
        <v>389</v>
      </c>
      <c r="D19" s="152" t="s">
        <v>219</v>
      </c>
      <c r="E19" s="152" t="s">
        <v>219</v>
      </c>
      <c r="F19" s="153">
        <f t="shared" si="0"/>
        <v>29</v>
      </c>
      <c r="G19" s="154">
        <v>1</v>
      </c>
      <c r="H19" s="154">
        <f>IFERROR(VLOOKUP(B19,'P2 Origin'!$C$21:$Q$176,15,FALSE),0)</f>
        <v>1</v>
      </c>
      <c r="I19" s="154">
        <f>IFERROR(VLOOKUP(D19,'P4 Destination'!$C$21:$Q$176,15,FALSE),0)</f>
        <v>0</v>
      </c>
      <c r="J19" s="155">
        <v>1</v>
      </c>
      <c r="K19" s="155"/>
      <c r="L19" s="156">
        <v>0</v>
      </c>
      <c r="M19" s="155">
        <v>0</v>
      </c>
      <c r="N19" s="155">
        <v>0</v>
      </c>
      <c r="O19" s="157">
        <f t="shared" si="1"/>
        <v>0</v>
      </c>
      <c r="P19" s="158">
        <f t="shared" si="2"/>
        <v>0</v>
      </c>
      <c r="Q19" s="159">
        <f>IFERROR(VLOOKUP(N19,'P1 Intra-Europees'!$A$15:$H$25,3,0),0)*P19</f>
        <v>0</v>
      </c>
      <c r="R19" s="160">
        <f t="shared" si="3"/>
        <v>0</v>
      </c>
      <c r="S19" s="159">
        <f>IFERROR(VLOOKUP(N19,'P1 Intra-Europees'!$A$15:$H$25,4,0),0)*R19</f>
        <v>0</v>
      </c>
      <c r="T19" s="160">
        <f t="shared" si="4"/>
        <v>0</v>
      </c>
      <c r="U19" s="159">
        <f>IFERROR(VLOOKUP(N19,'P1 Intra-Europees'!$A$15:$H$25,5,0),0)*T19</f>
        <v>0</v>
      </c>
      <c r="V19" s="160">
        <f t="shared" si="5"/>
        <v>0</v>
      </c>
      <c r="W19" s="159">
        <f>IFERROR(VLOOKUP(N19,'P1 Intra-Europees'!$A$15:$H$25,6,0),0)*V19</f>
        <v>0</v>
      </c>
      <c r="X19" s="160">
        <f t="shared" si="6"/>
        <v>0</v>
      </c>
      <c r="Y19" s="159">
        <f>IFERROR(VLOOKUP(N19,'P1 Intra-Europees'!$A$15:$H$25,7,0),0)*X19</f>
        <v>0</v>
      </c>
      <c r="Z19" s="161">
        <f t="shared" si="7"/>
        <v>0</v>
      </c>
      <c r="AA19" s="162">
        <f>IFERROR(VLOOKUP(N19,'P1 Intra-Europees'!$A$15:$H$25,8,0),0)*Z19</f>
        <v>0</v>
      </c>
      <c r="AB19" s="163">
        <f t="shared" si="8"/>
        <v>0</v>
      </c>
      <c r="AC19" s="157" t="str">
        <f>VLOOKUP(B19,'P2 Origin'!$C$21:$O$176,13,0)</f>
        <v>USD</v>
      </c>
      <c r="AD19" s="164">
        <f t="shared" si="9"/>
        <v>0</v>
      </c>
      <c r="AE19" s="165">
        <f>IF(AU19&gt;0.1,VLOOKUP(B19,'P2 Origin'!$C$21:$M$176,3,0)*H19,0)</f>
        <v>0</v>
      </c>
      <c r="AF19" s="166">
        <f t="shared" si="10"/>
        <v>0</v>
      </c>
      <c r="AG19" s="165">
        <f>(VLOOKUP(B19,'P2 Origin'!$C$21:$M$176,4,0))*AF19</f>
        <v>0</v>
      </c>
      <c r="AH19" s="166">
        <f t="shared" si="11"/>
        <v>0</v>
      </c>
      <c r="AI19" s="165">
        <f>(VLOOKUP(B19,'P2 Origin'!$C$21:$M$176,5,0))*AH19</f>
        <v>0</v>
      </c>
      <c r="AJ19" s="166">
        <f t="shared" si="27"/>
        <v>0</v>
      </c>
      <c r="AK19" s="165">
        <f>(VLOOKUP(B19,'P2 Origin'!$C$21:$M$176,6,0))*AJ19</f>
        <v>0</v>
      </c>
      <c r="AL19" s="166">
        <f t="shared" si="12"/>
        <v>29</v>
      </c>
      <c r="AM19" s="165">
        <f>(VLOOKUP($B19,'P2 Origin'!$C$21:$M$176,7,0))*AL19</f>
        <v>0</v>
      </c>
      <c r="AN19" s="166">
        <f t="shared" si="13"/>
        <v>0</v>
      </c>
      <c r="AO19" s="165">
        <f>(VLOOKUP($B19,'P2 Origin'!$C$21:$M$176,8,0))*AN19</f>
        <v>0</v>
      </c>
      <c r="AP19" s="166">
        <f t="shared" si="14"/>
        <v>0</v>
      </c>
      <c r="AQ19" s="165">
        <f>(VLOOKUP($B19,'P2 Origin'!$C$21:$M$176,9,0))*AP19</f>
        <v>0</v>
      </c>
      <c r="AR19" s="155">
        <f t="shared" si="15"/>
        <v>1</v>
      </c>
      <c r="AS19" s="164">
        <f>(VLOOKUP(B19,'P2 Origin'!$C$21:$M$176,10,0))*K19</f>
        <v>0</v>
      </c>
      <c r="AT19" s="164">
        <f>(VLOOKUP(B19,'P2 Origin'!$C$21:$M$176,11,0))*J19</f>
        <v>0</v>
      </c>
      <c r="AU19" s="167">
        <v>29</v>
      </c>
      <c r="AV19" s="168">
        <v>29</v>
      </c>
      <c r="AW19" s="169">
        <v>0</v>
      </c>
      <c r="AX19" s="170">
        <f>IF(AU19&gt;=0.1,'P3 Bureaumarge zee- en luchtvr.'!$D$12,0)</f>
        <v>0</v>
      </c>
      <c r="AY19" s="163">
        <f t="shared" si="16"/>
        <v>0</v>
      </c>
      <c r="AZ19" s="157" t="str">
        <f>VLOOKUP(D19,'P4 Destination'!$C$21:$O$176,13,0)</f>
        <v>EUR</v>
      </c>
      <c r="BA19" s="164">
        <f t="shared" si="17"/>
        <v>0</v>
      </c>
      <c r="BB19" s="171">
        <f>IF(AU19&gt;0.1,(VLOOKUP(D19,'P4 Destination'!$C$21:$M$176,3,0))*I19,0)</f>
        <v>0</v>
      </c>
      <c r="BC19" s="172">
        <f t="shared" si="18"/>
        <v>0</v>
      </c>
      <c r="BD19" s="171">
        <f>(VLOOKUP($D19,'P4 Destination'!$C$21:$M$176,4,0))*BC19</f>
        <v>0</v>
      </c>
      <c r="BE19" s="172">
        <f t="shared" si="19"/>
        <v>0</v>
      </c>
      <c r="BF19" s="171">
        <f>(VLOOKUP($D19,'P4 Destination'!$C$21:$M$176,5,0))*BE19</f>
        <v>0</v>
      </c>
      <c r="BG19" s="172">
        <f t="shared" si="20"/>
        <v>0</v>
      </c>
      <c r="BH19" s="171">
        <f>(VLOOKUP($D19,'P4 Destination'!$C$21:$M$176,6,0))*BG19</f>
        <v>0</v>
      </c>
      <c r="BI19" s="172">
        <f t="shared" si="21"/>
        <v>29</v>
      </c>
      <c r="BJ19" s="171">
        <f>(VLOOKUP($D19,'P4 Destination'!$C$21:$M$176,7,0))*BI19</f>
        <v>0</v>
      </c>
      <c r="BK19" s="172">
        <f t="shared" si="22"/>
        <v>0</v>
      </c>
      <c r="BL19" s="171">
        <f>(VLOOKUP($D19,'P4 Destination'!$C$21:$M$176,8,0))*BK19</f>
        <v>0</v>
      </c>
      <c r="BM19" s="172">
        <f t="shared" si="23"/>
        <v>0</v>
      </c>
      <c r="BN19" s="171">
        <f>(VLOOKUP($D19,'P4 Destination'!$C$21:$M$176,9,0))*BM19</f>
        <v>0</v>
      </c>
      <c r="BO19" s="154">
        <f t="shared" si="24"/>
        <v>1</v>
      </c>
      <c r="BP19" s="171">
        <f>(VLOOKUP(D19,'P4 Destination'!$C$21:$M$176,10,0))*K19</f>
        <v>0</v>
      </c>
      <c r="BQ19" s="171">
        <f>(VLOOKUP(D19,'P4 Destination'!$C$21:$M$176,11,0))*J19</f>
        <v>0</v>
      </c>
      <c r="BR19" s="173">
        <f t="shared" si="25"/>
        <v>0</v>
      </c>
      <c r="BS19" s="173">
        <f>(AV19*2500)*'P6 Verzekering'!$E$11</f>
        <v>0</v>
      </c>
      <c r="BT19" s="173">
        <f>(AW19*2500)*'P6 Verzekering'!$E$12</f>
        <v>0</v>
      </c>
      <c r="BU19" s="173">
        <f>(L19*2500)*'P6 Verzekering'!$E$13</f>
        <v>0</v>
      </c>
      <c r="BV19" s="173">
        <f t="shared" si="26"/>
        <v>0</v>
      </c>
      <c r="BW19"/>
      <c r="BX19"/>
    </row>
    <row r="20" spans="1:76">
      <c r="A20" s="152" t="s">
        <v>695</v>
      </c>
      <c r="B20" s="152" t="s">
        <v>390</v>
      </c>
      <c r="C20" s="152" t="s">
        <v>389</v>
      </c>
      <c r="D20" s="152" t="s">
        <v>219</v>
      </c>
      <c r="E20" s="152" t="s">
        <v>219</v>
      </c>
      <c r="F20" s="153">
        <f t="shared" si="0"/>
        <v>30</v>
      </c>
      <c r="G20" s="154">
        <v>1</v>
      </c>
      <c r="H20" s="154">
        <f>IFERROR(VLOOKUP(B20,'P2 Origin'!$C$21:$Q$176,15,FALSE),0)</f>
        <v>1</v>
      </c>
      <c r="I20" s="154">
        <f>IFERROR(VLOOKUP(D20,'P4 Destination'!$C$21:$Q$176,15,FALSE),0)</f>
        <v>0</v>
      </c>
      <c r="J20" s="155">
        <v>1</v>
      </c>
      <c r="K20" s="155"/>
      <c r="L20" s="156">
        <v>0</v>
      </c>
      <c r="M20" s="155">
        <v>0</v>
      </c>
      <c r="N20" s="155">
        <v>0</v>
      </c>
      <c r="O20" s="157">
        <f t="shared" si="1"/>
        <v>0</v>
      </c>
      <c r="P20" s="158">
        <f t="shared" si="2"/>
        <v>0</v>
      </c>
      <c r="Q20" s="159">
        <f>IFERROR(VLOOKUP(N20,'P1 Intra-Europees'!$A$15:$H$25,3,0),0)*P20</f>
        <v>0</v>
      </c>
      <c r="R20" s="160">
        <f t="shared" si="3"/>
        <v>0</v>
      </c>
      <c r="S20" s="159">
        <f>IFERROR(VLOOKUP(N20,'P1 Intra-Europees'!$A$15:$H$25,4,0),0)*R20</f>
        <v>0</v>
      </c>
      <c r="T20" s="160">
        <f t="shared" si="4"/>
        <v>0</v>
      </c>
      <c r="U20" s="159">
        <f>IFERROR(VLOOKUP(N20,'P1 Intra-Europees'!$A$15:$H$25,5,0),0)*T20</f>
        <v>0</v>
      </c>
      <c r="V20" s="160">
        <f t="shared" si="5"/>
        <v>0</v>
      </c>
      <c r="W20" s="159">
        <f>IFERROR(VLOOKUP(N20,'P1 Intra-Europees'!$A$15:$H$25,6,0),0)*V20</f>
        <v>0</v>
      </c>
      <c r="X20" s="160">
        <f t="shared" si="6"/>
        <v>0</v>
      </c>
      <c r="Y20" s="159">
        <f>IFERROR(VLOOKUP(N20,'P1 Intra-Europees'!$A$15:$H$25,7,0),0)*X20</f>
        <v>0</v>
      </c>
      <c r="Z20" s="161">
        <f t="shared" si="7"/>
        <v>0</v>
      </c>
      <c r="AA20" s="162">
        <f>IFERROR(VLOOKUP(N20,'P1 Intra-Europees'!$A$15:$H$25,8,0),0)*Z20</f>
        <v>0</v>
      </c>
      <c r="AB20" s="163">
        <f t="shared" si="8"/>
        <v>0</v>
      </c>
      <c r="AC20" s="157" t="str">
        <f>VLOOKUP(B20,'P2 Origin'!$C$21:$O$176,13,0)</f>
        <v>USD</v>
      </c>
      <c r="AD20" s="164">
        <f t="shared" si="9"/>
        <v>0</v>
      </c>
      <c r="AE20" s="165">
        <f>IF(AU20&gt;0.1,VLOOKUP(B20,'P2 Origin'!$C$21:$M$176,3,0)*H20,0)</f>
        <v>0</v>
      </c>
      <c r="AF20" s="166">
        <f t="shared" si="10"/>
        <v>0</v>
      </c>
      <c r="AG20" s="165">
        <f>(VLOOKUP(B20,'P2 Origin'!$C$21:$M$176,4,0))*AF20</f>
        <v>0</v>
      </c>
      <c r="AH20" s="166">
        <f t="shared" si="11"/>
        <v>0</v>
      </c>
      <c r="AI20" s="165">
        <f>(VLOOKUP(B20,'P2 Origin'!$C$21:$M$176,5,0))*AH20</f>
        <v>0</v>
      </c>
      <c r="AJ20" s="166">
        <f t="shared" si="27"/>
        <v>0</v>
      </c>
      <c r="AK20" s="165">
        <f>(VLOOKUP(B20,'P2 Origin'!$C$21:$M$176,6,0))*AJ20</f>
        <v>0</v>
      </c>
      <c r="AL20" s="166">
        <f t="shared" si="12"/>
        <v>30</v>
      </c>
      <c r="AM20" s="165">
        <f>(VLOOKUP($B20,'P2 Origin'!$C$21:$M$176,7,0))*AL20</f>
        <v>0</v>
      </c>
      <c r="AN20" s="166">
        <f t="shared" si="13"/>
        <v>0</v>
      </c>
      <c r="AO20" s="165">
        <f>(VLOOKUP($B20,'P2 Origin'!$C$21:$M$176,8,0))*AN20</f>
        <v>0</v>
      </c>
      <c r="AP20" s="166">
        <f t="shared" si="14"/>
        <v>0</v>
      </c>
      <c r="AQ20" s="165">
        <f>(VLOOKUP($B20,'P2 Origin'!$C$21:$M$176,9,0))*AP20</f>
        <v>0</v>
      </c>
      <c r="AR20" s="155">
        <f t="shared" si="15"/>
        <v>1</v>
      </c>
      <c r="AS20" s="164">
        <f>(VLOOKUP(B20,'P2 Origin'!$C$21:$M$176,10,0))*K20</f>
        <v>0</v>
      </c>
      <c r="AT20" s="164">
        <f>(VLOOKUP(B20,'P2 Origin'!$C$21:$M$176,11,0))*J20</f>
        <v>0</v>
      </c>
      <c r="AU20" s="167">
        <v>30</v>
      </c>
      <c r="AV20" s="168">
        <v>30</v>
      </c>
      <c r="AW20" s="169">
        <v>0</v>
      </c>
      <c r="AX20" s="170">
        <f>IF(AU20&gt;=0.1,'P3 Bureaumarge zee- en luchtvr.'!$D$12,0)</f>
        <v>0</v>
      </c>
      <c r="AY20" s="163">
        <f t="shared" si="16"/>
        <v>0</v>
      </c>
      <c r="AZ20" s="157" t="str">
        <f>VLOOKUP(D20,'P4 Destination'!$C$21:$O$176,13,0)</f>
        <v>EUR</v>
      </c>
      <c r="BA20" s="164">
        <f t="shared" si="17"/>
        <v>0</v>
      </c>
      <c r="BB20" s="171">
        <f>IF(AU20&gt;0.1,(VLOOKUP(D20,'P4 Destination'!$C$21:$M$176,3,0))*I20,0)</f>
        <v>0</v>
      </c>
      <c r="BC20" s="172">
        <f t="shared" si="18"/>
        <v>0</v>
      </c>
      <c r="BD20" s="171">
        <f>(VLOOKUP($D20,'P4 Destination'!$C$21:$M$176,4,0))*BC20</f>
        <v>0</v>
      </c>
      <c r="BE20" s="172">
        <f t="shared" si="19"/>
        <v>0</v>
      </c>
      <c r="BF20" s="171">
        <f>(VLOOKUP($D20,'P4 Destination'!$C$21:$M$176,5,0))*BE20</f>
        <v>0</v>
      </c>
      <c r="BG20" s="172">
        <f t="shared" si="20"/>
        <v>0</v>
      </c>
      <c r="BH20" s="171">
        <f>(VLOOKUP($D20,'P4 Destination'!$C$21:$M$176,6,0))*BG20</f>
        <v>0</v>
      </c>
      <c r="BI20" s="172">
        <f t="shared" si="21"/>
        <v>30</v>
      </c>
      <c r="BJ20" s="171">
        <f>(VLOOKUP($D20,'P4 Destination'!$C$21:$M$176,7,0))*BI20</f>
        <v>0</v>
      </c>
      <c r="BK20" s="172">
        <f t="shared" si="22"/>
        <v>0</v>
      </c>
      <c r="BL20" s="171">
        <f>(VLOOKUP($D20,'P4 Destination'!$C$21:$M$176,8,0))*BK20</f>
        <v>0</v>
      </c>
      <c r="BM20" s="172">
        <f t="shared" si="23"/>
        <v>0</v>
      </c>
      <c r="BN20" s="171">
        <f>(VLOOKUP($D20,'P4 Destination'!$C$21:$M$176,9,0))*BM20</f>
        <v>0</v>
      </c>
      <c r="BO20" s="154">
        <f t="shared" si="24"/>
        <v>1</v>
      </c>
      <c r="BP20" s="171">
        <f>(VLOOKUP(D20,'P4 Destination'!$C$21:$M$176,10,0))*K20</f>
        <v>0</v>
      </c>
      <c r="BQ20" s="171">
        <f>(VLOOKUP(D20,'P4 Destination'!$C$21:$M$176,11,0))*J20</f>
        <v>0</v>
      </c>
      <c r="BR20" s="173">
        <f t="shared" si="25"/>
        <v>0</v>
      </c>
      <c r="BS20" s="173">
        <f>(AV20*2500)*'P6 Verzekering'!$E$11</f>
        <v>0</v>
      </c>
      <c r="BT20" s="173">
        <f>(AW20*2500)*'P6 Verzekering'!$E$12</f>
        <v>0</v>
      </c>
      <c r="BU20" s="173">
        <f>(L20*2500)*'P6 Verzekering'!$E$13</f>
        <v>0</v>
      </c>
      <c r="BV20" s="173">
        <f t="shared" si="26"/>
        <v>0</v>
      </c>
      <c r="BW20"/>
      <c r="BX20"/>
    </row>
    <row r="21" spans="1:76">
      <c r="A21" s="152" t="s">
        <v>696</v>
      </c>
      <c r="B21" s="152" t="s">
        <v>333</v>
      </c>
      <c r="C21" s="152" t="s">
        <v>332</v>
      </c>
      <c r="D21" s="152" t="s">
        <v>292</v>
      </c>
      <c r="E21" s="152" t="s">
        <v>291</v>
      </c>
      <c r="F21" s="153">
        <f t="shared" si="0"/>
        <v>30</v>
      </c>
      <c r="G21" s="154">
        <v>1</v>
      </c>
      <c r="H21" s="154">
        <f>IFERROR(VLOOKUP(B21,'P2 Origin'!$C$21:$Q$176,15,FALSE),0)</f>
        <v>0</v>
      </c>
      <c r="I21" s="154">
        <f>IFERROR(VLOOKUP(D21,'P4 Destination'!$C$21:$Q$176,15,FALSE),0)</f>
        <v>1</v>
      </c>
      <c r="J21" s="155">
        <v>1</v>
      </c>
      <c r="K21" s="155"/>
      <c r="L21" s="156">
        <v>0</v>
      </c>
      <c r="M21" s="155">
        <v>0</v>
      </c>
      <c r="N21" s="155">
        <v>0</v>
      </c>
      <c r="O21" s="157">
        <f t="shared" si="1"/>
        <v>0</v>
      </c>
      <c r="P21" s="158">
        <f t="shared" si="2"/>
        <v>0</v>
      </c>
      <c r="Q21" s="159">
        <f>IFERROR(VLOOKUP(N21,'P1 Intra-Europees'!$A$15:$H$25,3,0),0)*P21</f>
        <v>0</v>
      </c>
      <c r="R21" s="160">
        <f t="shared" si="3"/>
        <v>0</v>
      </c>
      <c r="S21" s="159">
        <f>IFERROR(VLOOKUP(N21,'P1 Intra-Europees'!$A$15:$H$25,4,0),0)*R21</f>
        <v>0</v>
      </c>
      <c r="T21" s="160">
        <f t="shared" si="4"/>
        <v>0</v>
      </c>
      <c r="U21" s="159">
        <f>IFERROR(VLOOKUP(N21,'P1 Intra-Europees'!$A$15:$H$25,5,0),0)*T21</f>
        <v>0</v>
      </c>
      <c r="V21" s="160">
        <f t="shared" si="5"/>
        <v>0</v>
      </c>
      <c r="W21" s="159">
        <f>IFERROR(VLOOKUP(N21,'P1 Intra-Europees'!$A$15:$H$25,6,0),0)*V21</f>
        <v>0</v>
      </c>
      <c r="X21" s="160">
        <f t="shared" si="6"/>
        <v>0</v>
      </c>
      <c r="Y21" s="159">
        <f>IFERROR(VLOOKUP(N21,'P1 Intra-Europees'!$A$15:$H$25,7,0),0)*X21</f>
        <v>0</v>
      </c>
      <c r="Z21" s="161">
        <f t="shared" si="7"/>
        <v>0</v>
      </c>
      <c r="AA21" s="162">
        <f>IFERROR(VLOOKUP(N21,'P1 Intra-Europees'!$A$15:$H$25,8,0),0)*Z21</f>
        <v>0</v>
      </c>
      <c r="AB21" s="163">
        <f t="shared" si="8"/>
        <v>0</v>
      </c>
      <c r="AC21" s="157" t="str">
        <f>VLOOKUP(B21,'P2 Origin'!$C$21:$O$176,13,0)</f>
        <v>USD</v>
      </c>
      <c r="AD21" s="164">
        <f t="shared" si="9"/>
        <v>0</v>
      </c>
      <c r="AE21" s="165">
        <f>IF(AU21&gt;0.1,VLOOKUP(B21,'P2 Origin'!$C$21:$M$176,3,0)*H21,0)</f>
        <v>0</v>
      </c>
      <c r="AF21" s="166">
        <f t="shared" si="10"/>
        <v>0</v>
      </c>
      <c r="AG21" s="165">
        <f>(VLOOKUP(B21,'P2 Origin'!$C$21:$M$176,4,0))*AF21</f>
        <v>0</v>
      </c>
      <c r="AH21" s="166">
        <f t="shared" si="11"/>
        <v>0</v>
      </c>
      <c r="AI21" s="165">
        <f>(VLOOKUP(B21,'P2 Origin'!$C$21:$M$176,5,0))*AH21</f>
        <v>0</v>
      </c>
      <c r="AJ21" s="166">
        <f t="shared" si="27"/>
        <v>0</v>
      </c>
      <c r="AK21" s="165">
        <f>(VLOOKUP(B21,'P2 Origin'!$C$21:$M$176,6,0))*AJ21</f>
        <v>0</v>
      </c>
      <c r="AL21" s="166">
        <f t="shared" si="12"/>
        <v>30</v>
      </c>
      <c r="AM21" s="165">
        <f>(VLOOKUP($B21,'P2 Origin'!$C$21:$M$176,7,0))*AL21</f>
        <v>0</v>
      </c>
      <c r="AN21" s="166">
        <f t="shared" si="13"/>
        <v>0</v>
      </c>
      <c r="AO21" s="165">
        <f>(VLOOKUP($B21,'P2 Origin'!$C$21:$M$176,8,0))*AN21</f>
        <v>0</v>
      </c>
      <c r="AP21" s="166">
        <f t="shared" si="14"/>
        <v>0</v>
      </c>
      <c r="AQ21" s="165">
        <f>(VLOOKUP($B21,'P2 Origin'!$C$21:$M$176,9,0))*AP21</f>
        <v>0</v>
      </c>
      <c r="AR21" s="155">
        <f t="shared" si="15"/>
        <v>1</v>
      </c>
      <c r="AS21" s="164">
        <f>(VLOOKUP(B21,'P2 Origin'!$C$21:$M$176,10,0))*K21</f>
        <v>0</v>
      </c>
      <c r="AT21" s="164">
        <f>(VLOOKUP(B21,'P2 Origin'!$C$21:$M$176,11,0))*J21</f>
        <v>0</v>
      </c>
      <c r="AU21" s="167">
        <v>30</v>
      </c>
      <c r="AV21" s="168">
        <v>30</v>
      </c>
      <c r="AW21" s="169">
        <v>0</v>
      </c>
      <c r="AX21" s="170">
        <f>IF(AU21&gt;=0.1,'P3 Bureaumarge zee- en luchtvr.'!$D$12,0)</f>
        <v>0</v>
      </c>
      <c r="AY21" s="163">
        <f t="shared" si="16"/>
        <v>0</v>
      </c>
      <c r="AZ21" s="157" t="str">
        <f>VLOOKUP(D21,'P4 Destination'!$C$21:$O$176,13,0)</f>
        <v>USD</v>
      </c>
      <c r="BA21" s="164">
        <f t="shared" si="17"/>
        <v>0</v>
      </c>
      <c r="BB21" s="171">
        <f>IF(AU21&gt;0.1,(VLOOKUP(D21,'P4 Destination'!$C$21:$M$176,3,0))*I21,0)</f>
        <v>0</v>
      </c>
      <c r="BC21" s="172">
        <f t="shared" si="18"/>
        <v>0</v>
      </c>
      <c r="BD21" s="171">
        <f>(VLOOKUP($D21,'P4 Destination'!$C$21:$M$176,4,0))*BC21</f>
        <v>0</v>
      </c>
      <c r="BE21" s="172">
        <f t="shared" si="19"/>
        <v>0</v>
      </c>
      <c r="BF21" s="171">
        <f>(VLOOKUP($D21,'P4 Destination'!$C$21:$M$176,5,0))*BE21</f>
        <v>0</v>
      </c>
      <c r="BG21" s="172">
        <f t="shared" si="20"/>
        <v>0</v>
      </c>
      <c r="BH21" s="171">
        <f>(VLOOKUP($D21,'P4 Destination'!$C$21:$M$176,6,0))*BG21</f>
        <v>0</v>
      </c>
      <c r="BI21" s="172">
        <f t="shared" si="21"/>
        <v>30</v>
      </c>
      <c r="BJ21" s="171">
        <f>(VLOOKUP($D21,'P4 Destination'!$C$21:$M$176,7,0))*BI21</f>
        <v>0</v>
      </c>
      <c r="BK21" s="172">
        <f t="shared" si="22"/>
        <v>0</v>
      </c>
      <c r="BL21" s="171">
        <f>(VLOOKUP($D21,'P4 Destination'!$C$21:$M$176,8,0))*BK21</f>
        <v>0</v>
      </c>
      <c r="BM21" s="172">
        <f t="shared" si="23"/>
        <v>0</v>
      </c>
      <c r="BN21" s="171">
        <f>(VLOOKUP($D21,'P4 Destination'!$C$21:$M$176,9,0))*BM21</f>
        <v>0</v>
      </c>
      <c r="BO21" s="154">
        <f t="shared" si="24"/>
        <v>1</v>
      </c>
      <c r="BP21" s="171">
        <f>(VLOOKUP(D21,'P4 Destination'!$C$21:$M$176,10,0))*K21</f>
        <v>0</v>
      </c>
      <c r="BQ21" s="171">
        <f>(VLOOKUP(D21,'P4 Destination'!$C$21:$M$176,11,0))*J21</f>
        <v>0</v>
      </c>
      <c r="BR21" s="173">
        <f t="shared" si="25"/>
        <v>0</v>
      </c>
      <c r="BS21" s="173">
        <f>(AV21*2500)*'P6 Verzekering'!$E$11</f>
        <v>0</v>
      </c>
      <c r="BT21" s="173">
        <f>(AW21*2500)*'P6 Verzekering'!$E$12</f>
        <v>0</v>
      </c>
      <c r="BU21" s="173">
        <f>(L21*2500)*'P6 Verzekering'!$E$13</f>
        <v>0</v>
      </c>
      <c r="BV21" s="173">
        <f t="shared" si="26"/>
        <v>0</v>
      </c>
      <c r="BW21"/>
      <c r="BX21"/>
    </row>
    <row r="22" spans="1:76">
      <c r="A22" s="152" t="s">
        <v>698</v>
      </c>
      <c r="B22" s="152" t="s">
        <v>333</v>
      </c>
      <c r="C22" s="152" t="s">
        <v>332</v>
      </c>
      <c r="D22" s="152" t="s">
        <v>342</v>
      </c>
      <c r="E22" s="152" t="s">
        <v>341</v>
      </c>
      <c r="F22" s="153">
        <f t="shared" si="0"/>
        <v>59.8</v>
      </c>
      <c r="G22" s="154">
        <v>1</v>
      </c>
      <c r="H22" s="154">
        <f>IFERROR(VLOOKUP(B22,'P2 Origin'!$C$21:$Q$176,15,FALSE),0)</f>
        <v>0</v>
      </c>
      <c r="I22" s="154">
        <f>IFERROR(VLOOKUP(D22,'P4 Destination'!$C$21:$Q$176,15,FALSE),0)</f>
        <v>0</v>
      </c>
      <c r="J22" s="155"/>
      <c r="K22" s="155">
        <v>1</v>
      </c>
      <c r="L22" s="156">
        <v>0</v>
      </c>
      <c r="M22" s="155">
        <v>0</v>
      </c>
      <c r="N22" s="155">
        <v>0</v>
      </c>
      <c r="O22" s="157">
        <f t="shared" si="1"/>
        <v>0</v>
      </c>
      <c r="P22" s="158">
        <f t="shared" si="2"/>
        <v>0</v>
      </c>
      <c r="Q22" s="159">
        <f>IFERROR(VLOOKUP(N22,'P1 Intra-Europees'!$A$15:$H$25,3,0),0)*P22</f>
        <v>0</v>
      </c>
      <c r="R22" s="160">
        <f t="shared" si="3"/>
        <v>0</v>
      </c>
      <c r="S22" s="159">
        <f>IFERROR(VLOOKUP(N22,'P1 Intra-Europees'!$A$15:$H$25,4,0),0)*R22</f>
        <v>0</v>
      </c>
      <c r="T22" s="160">
        <f t="shared" si="4"/>
        <v>0</v>
      </c>
      <c r="U22" s="159">
        <f>IFERROR(VLOOKUP(N22,'P1 Intra-Europees'!$A$15:$H$25,5,0),0)*T22</f>
        <v>0</v>
      </c>
      <c r="V22" s="160">
        <f t="shared" si="5"/>
        <v>0</v>
      </c>
      <c r="W22" s="159">
        <f>IFERROR(VLOOKUP(N22,'P1 Intra-Europees'!$A$15:$H$25,6,0),0)*V22</f>
        <v>0</v>
      </c>
      <c r="X22" s="160">
        <f t="shared" si="6"/>
        <v>0</v>
      </c>
      <c r="Y22" s="159">
        <f>IFERROR(VLOOKUP(N22,'P1 Intra-Europees'!$A$15:$H$25,7,0),0)*X22</f>
        <v>0</v>
      </c>
      <c r="Z22" s="161">
        <f t="shared" si="7"/>
        <v>0</v>
      </c>
      <c r="AA22" s="162">
        <f>IFERROR(VLOOKUP(N22,'P1 Intra-Europees'!$A$15:$H$25,8,0),0)*Z22</f>
        <v>0</v>
      </c>
      <c r="AB22" s="163">
        <f t="shared" si="8"/>
        <v>0</v>
      </c>
      <c r="AC22" s="157" t="str">
        <f>VLOOKUP(B22,'P2 Origin'!$C$21:$O$176,13,0)</f>
        <v>USD</v>
      </c>
      <c r="AD22" s="164">
        <f t="shared" si="9"/>
        <v>0</v>
      </c>
      <c r="AE22" s="165">
        <f>IF(AU22&gt;0.1,VLOOKUP(B22,'P2 Origin'!$C$21:$M$176,3,0)*H22,0)</f>
        <v>0</v>
      </c>
      <c r="AF22" s="166">
        <f t="shared" si="10"/>
        <v>0</v>
      </c>
      <c r="AG22" s="165">
        <f>(VLOOKUP(B22,'P2 Origin'!$C$21:$M$176,4,0))*AF22</f>
        <v>0</v>
      </c>
      <c r="AH22" s="166">
        <f t="shared" si="11"/>
        <v>0</v>
      </c>
      <c r="AI22" s="165">
        <f>(VLOOKUP(B22,'P2 Origin'!$C$21:$M$176,5,0))*AH22</f>
        <v>0</v>
      </c>
      <c r="AJ22" s="166">
        <f t="shared" si="27"/>
        <v>0</v>
      </c>
      <c r="AK22" s="165">
        <f>(VLOOKUP(B22,'P2 Origin'!$C$21:$M$176,6,0))*AJ22</f>
        <v>0</v>
      </c>
      <c r="AL22" s="166">
        <f t="shared" si="12"/>
        <v>0</v>
      </c>
      <c r="AM22" s="165">
        <f>(VLOOKUP($B22,'P2 Origin'!$C$21:$M$176,7,0))*AL22</f>
        <v>0</v>
      </c>
      <c r="AN22" s="166">
        <f t="shared" si="13"/>
        <v>0</v>
      </c>
      <c r="AO22" s="165">
        <f>(VLOOKUP($B22,'P2 Origin'!$C$21:$M$176,8,0))*AN22</f>
        <v>0</v>
      </c>
      <c r="AP22" s="166">
        <f t="shared" si="14"/>
        <v>59.8</v>
      </c>
      <c r="AQ22" s="165">
        <f>(VLOOKUP($B22,'P2 Origin'!$C$21:$M$176,9,0))*AP22</f>
        <v>0</v>
      </c>
      <c r="AR22" s="155">
        <f t="shared" si="15"/>
        <v>1</v>
      </c>
      <c r="AS22" s="164">
        <f>(VLOOKUP(B22,'P2 Origin'!$C$21:$M$176,10,0))*K22</f>
        <v>0</v>
      </c>
      <c r="AT22" s="164">
        <f>(VLOOKUP(B22,'P2 Origin'!$C$21:$M$176,11,0))*J22</f>
        <v>0</v>
      </c>
      <c r="AU22" s="167">
        <v>59.8</v>
      </c>
      <c r="AV22" s="168">
        <v>58</v>
      </c>
      <c r="AW22" s="169">
        <v>1.8</v>
      </c>
      <c r="AX22" s="170">
        <f>IF(AU22&gt;=0.1,'P3 Bureaumarge zee- en luchtvr.'!$D$12,0)</f>
        <v>0</v>
      </c>
      <c r="AY22" s="163">
        <f t="shared" si="16"/>
        <v>0</v>
      </c>
      <c r="AZ22" s="157" t="str">
        <f>VLOOKUP(D22,'P4 Destination'!$C$21:$O$176,13,0)</f>
        <v>USD</v>
      </c>
      <c r="BA22" s="164">
        <f t="shared" si="17"/>
        <v>0</v>
      </c>
      <c r="BB22" s="171">
        <f>IF(AU22&gt;0.1,(VLOOKUP(D22,'P4 Destination'!$C$21:$M$176,3,0))*I22,0)</f>
        <v>0</v>
      </c>
      <c r="BC22" s="172">
        <f t="shared" si="18"/>
        <v>0</v>
      </c>
      <c r="BD22" s="171">
        <f>(VLOOKUP($D22,'P4 Destination'!$C$21:$M$176,4,0))*BC22</f>
        <v>0</v>
      </c>
      <c r="BE22" s="172">
        <f t="shared" si="19"/>
        <v>0</v>
      </c>
      <c r="BF22" s="171">
        <f>(VLOOKUP($D22,'P4 Destination'!$C$21:$M$176,5,0))*BE22</f>
        <v>0</v>
      </c>
      <c r="BG22" s="172">
        <f t="shared" si="20"/>
        <v>0</v>
      </c>
      <c r="BH22" s="171">
        <f>(VLOOKUP($D22,'P4 Destination'!$C$21:$M$176,6,0))*BG22</f>
        <v>0</v>
      </c>
      <c r="BI22" s="172">
        <f t="shared" si="21"/>
        <v>0</v>
      </c>
      <c r="BJ22" s="171">
        <f>(VLOOKUP($D22,'P4 Destination'!$C$21:$M$176,7,0))*BI22</f>
        <v>0</v>
      </c>
      <c r="BK22" s="172">
        <f t="shared" si="22"/>
        <v>0</v>
      </c>
      <c r="BL22" s="171">
        <f>(VLOOKUP($D22,'P4 Destination'!$C$21:$M$176,8,0))*BK22</f>
        <v>0</v>
      </c>
      <c r="BM22" s="172">
        <f t="shared" si="23"/>
        <v>59.8</v>
      </c>
      <c r="BN22" s="171">
        <f>(VLOOKUP($D22,'P4 Destination'!$C$21:$M$176,9,0))*BM22</f>
        <v>0</v>
      </c>
      <c r="BO22" s="154">
        <f t="shared" si="24"/>
        <v>1</v>
      </c>
      <c r="BP22" s="171">
        <f>(VLOOKUP(D22,'P4 Destination'!$C$21:$M$176,10,0))*K22</f>
        <v>0</v>
      </c>
      <c r="BQ22" s="171">
        <f>(VLOOKUP(D22,'P4 Destination'!$C$21:$M$176,11,0))*J22</f>
        <v>0</v>
      </c>
      <c r="BR22" s="173">
        <f t="shared" si="25"/>
        <v>0</v>
      </c>
      <c r="BS22" s="173">
        <f>(AV22*2500)*'P6 Verzekering'!$E$11</f>
        <v>0</v>
      </c>
      <c r="BT22" s="173">
        <f>(AW22*2500)*'P6 Verzekering'!$E$12</f>
        <v>0</v>
      </c>
      <c r="BU22" s="173">
        <f>(L22*2500)*'P6 Verzekering'!$E$13</f>
        <v>0</v>
      </c>
      <c r="BV22" s="173">
        <f t="shared" si="26"/>
        <v>0</v>
      </c>
      <c r="BW22"/>
      <c r="BX22"/>
    </row>
    <row r="23" spans="1:76">
      <c r="A23" s="152" t="s">
        <v>699</v>
      </c>
      <c r="B23" s="152" t="s">
        <v>333</v>
      </c>
      <c r="C23" s="152" t="s">
        <v>332</v>
      </c>
      <c r="D23" s="152" t="s">
        <v>383</v>
      </c>
      <c r="E23" s="152" t="s">
        <v>382</v>
      </c>
      <c r="F23" s="153">
        <f t="shared" si="0"/>
        <v>55</v>
      </c>
      <c r="G23" s="154">
        <v>1</v>
      </c>
      <c r="H23" s="154">
        <f>IFERROR(VLOOKUP(B23,'P2 Origin'!$C$21:$Q$176,15,FALSE),0)</f>
        <v>0</v>
      </c>
      <c r="I23" s="154">
        <f>IFERROR(VLOOKUP(D23,'P4 Destination'!$C$21:$Q$176,15,FALSE),0)</f>
        <v>0</v>
      </c>
      <c r="J23" s="155"/>
      <c r="K23" s="155">
        <v>1</v>
      </c>
      <c r="L23" s="156">
        <v>0</v>
      </c>
      <c r="M23" s="155">
        <v>0</v>
      </c>
      <c r="N23" s="155">
        <v>0</v>
      </c>
      <c r="O23" s="157">
        <f t="shared" si="1"/>
        <v>0</v>
      </c>
      <c r="P23" s="158">
        <f t="shared" si="2"/>
        <v>0</v>
      </c>
      <c r="Q23" s="159">
        <f>IFERROR(VLOOKUP(N23,'P1 Intra-Europees'!$A$15:$H$25,3,0),0)*P23</f>
        <v>0</v>
      </c>
      <c r="R23" s="160">
        <f t="shared" si="3"/>
        <v>0</v>
      </c>
      <c r="S23" s="159">
        <f>IFERROR(VLOOKUP(N23,'P1 Intra-Europees'!$A$15:$H$25,4,0),0)*R23</f>
        <v>0</v>
      </c>
      <c r="T23" s="160">
        <f t="shared" si="4"/>
        <v>0</v>
      </c>
      <c r="U23" s="159">
        <f>IFERROR(VLOOKUP(N23,'P1 Intra-Europees'!$A$15:$H$25,5,0),0)*T23</f>
        <v>0</v>
      </c>
      <c r="V23" s="160">
        <f t="shared" si="5"/>
        <v>0</v>
      </c>
      <c r="W23" s="159">
        <f>IFERROR(VLOOKUP(N23,'P1 Intra-Europees'!$A$15:$H$25,6,0),0)*V23</f>
        <v>0</v>
      </c>
      <c r="X23" s="160">
        <f t="shared" si="6"/>
        <v>0</v>
      </c>
      <c r="Y23" s="159">
        <f>IFERROR(VLOOKUP(N23,'P1 Intra-Europees'!$A$15:$H$25,7,0),0)*X23</f>
        <v>0</v>
      </c>
      <c r="Z23" s="161">
        <f t="shared" si="7"/>
        <v>0</v>
      </c>
      <c r="AA23" s="162">
        <f>IFERROR(VLOOKUP(N23,'P1 Intra-Europees'!$A$15:$H$25,8,0),0)*Z23</f>
        <v>0</v>
      </c>
      <c r="AB23" s="163">
        <f t="shared" si="8"/>
        <v>0</v>
      </c>
      <c r="AC23" s="157" t="str">
        <f>VLOOKUP(B23,'P2 Origin'!$C$21:$O$176,13,0)</f>
        <v>USD</v>
      </c>
      <c r="AD23" s="164">
        <f t="shared" si="9"/>
        <v>0</v>
      </c>
      <c r="AE23" s="165">
        <f>IF(AU23&gt;0.1,VLOOKUP(B23,'P2 Origin'!$C$21:$M$176,3,0)*H23,0)</f>
        <v>0</v>
      </c>
      <c r="AF23" s="166">
        <f t="shared" si="10"/>
        <v>0</v>
      </c>
      <c r="AG23" s="165">
        <f>(VLOOKUP(B23,'P2 Origin'!$C$21:$M$176,4,0))*AF23</f>
        <v>0</v>
      </c>
      <c r="AH23" s="166">
        <f t="shared" si="11"/>
        <v>0</v>
      </c>
      <c r="AI23" s="165">
        <f>(VLOOKUP(B23,'P2 Origin'!$C$21:$M$176,5,0))*AH23</f>
        <v>0</v>
      </c>
      <c r="AJ23" s="166">
        <f t="shared" si="27"/>
        <v>0</v>
      </c>
      <c r="AK23" s="165">
        <f>(VLOOKUP(B23,'P2 Origin'!$C$21:$M$176,6,0))*AJ23</f>
        <v>0</v>
      </c>
      <c r="AL23" s="166">
        <f t="shared" si="12"/>
        <v>0</v>
      </c>
      <c r="AM23" s="165">
        <f>(VLOOKUP($B23,'P2 Origin'!$C$21:$M$176,7,0))*AL23</f>
        <v>0</v>
      </c>
      <c r="AN23" s="166">
        <f t="shared" si="13"/>
        <v>0</v>
      </c>
      <c r="AO23" s="165">
        <f>(VLOOKUP($B23,'P2 Origin'!$C$21:$M$176,8,0))*AN23</f>
        <v>0</v>
      </c>
      <c r="AP23" s="166">
        <f t="shared" si="14"/>
        <v>55</v>
      </c>
      <c r="AQ23" s="165">
        <f>(VLOOKUP($B23,'P2 Origin'!$C$21:$M$176,9,0))*AP23</f>
        <v>0</v>
      </c>
      <c r="AR23" s="155">
        <f t="shared" si="15"/>
        <v>1</v>
      </c>
      <c r="AS23" s="164">
        <f>(VLOOKUP(B23,'P2 Origin'!$C$21:$M$176,10,0))*K23</f>
        <v>0</v>
      </c>
      <c r="AT23" s="164">
        <f>(VLOOKUP(B23,'P2 Origin'!$C$21:$M$176,11,0))*J23</f>
        <v>0</v>
      </c>
      <c r="AU23" s="167">
        <v>55</v>
      </c>
      <c r="AV23" s="168">
        <v>55</v>
      </c>
      <c r="AW23" s="169">
        <v>0</v>
      </c>
      <c r="AX23" s="170">
        <f>IF(AU23&gt;=0.1,'P3 Bureaumarge zee- en luchtvr.'!$D$12,0)</f>
        <v>0</v>
      </c>
      <c r="AY23" s="163">
        <f t="shared" si="16"/>
        <v>0</v>
      </c>
      <c r="AZ23" s="157" t="str">
        <f>VLOOKUP(D23,'P4 Destination'!$C$21:$O$176,13,0)</f>
        <v>USD</v>
      </c>
      <c r="BA23" s="164">
        <f t="shared" si="17"/>
        <v>0</v>
      </c>
      <c r="BB23" s="171">
        <f>IF(AU23&gt;0.1,(VLOOKUP(D23,'P4 Destination'!$C$21:$M$176,3,0))*I23,0)</f>
        <v>0</v>
      </c>
      <c r="BC23" s="172">
        <f t="shared" si="18"/>
        <v>0</v>
      </c>
      <c r="BD23" s="171">
        <f>(VLOOKUP($D23,'P4 Destination'!$C$21:$M$176,4,0))*BC23</f>
        <v>0</v>
      </c>
      <c r="BE23" s="172">
        <f t="shared" si="19"/>
        <v>0</v>
      </c>
      <c r="BF23" s="171">
        <f>(VLOOKUP($D23,'P4 Destination'!$C$21:$M$176,5,0))*BE23</f>
        <v>0</v>
      </c>
      <c r="BG23" s="172">
        <f t="shared" si="20"/>
        <v>0</v>
      </c>
      <c r="BH23" s="171">
        <f>(VLOOKUP($D23,'P4 Destination'!$C$21:$M$176,6,0))*BG23</f>
        <v>0</v>
      </c>
      <c r="BI23" s="172">
        <f t="shared" si="21"/>
        <v>0</v>
      </c>
      <c r="BJ23" s="171">
        <f>(VLOOKUP($D23,'P4 Destination'!$C$21:$M$176,7,0))*BI23</f>
        <v>0</v>
      </c>
      <c r="BK23" s="172">
        <f t="shared" si="22"/>
        <v>0</v>
      </c>
      <c r="BL23" s="171">
        <f>(VLOOKUP($D23,'P4 Destination'!$C$21:$M$176,8,0))*BK23</f>
        <v>0</v>
      </c>
      <c r="BM23" s="172">
        <f t="shared" si="23"/>
        <v>55</v>
      </c>
      <c r="BN23" s="171">
        <f>(VLOOKUP($D23,'P4 Destination'!$C$21:$M$176,9,0))*BM23</f>
        <v>0</v>
      </c>
      <c r="BO23" s="154">
        <f t="shared" si="24"/>
        <v>1</v>
      </c>
      <c r="BP23" s="171">
        <f>(VLOOKUP(D23,'P4 Destination'!$C$21:$M$176,10,0))*K23</f>
        <v>0</v>
      </c>
      <c r="BQ23" s="171">
        <f>(VLOOKUP(D23,'P4 Destination'!$C$21:$M$176,11,0))*J23</f>
        <v>0</v>
      </c>
      <c r="BR23" s="173">
        <f t="shared" si="25"/>
        <v>0</v>
      </c>
      <c r="BS23" s="173">
        <f>(AV23*2500)*'P6 Verzekering'!$E$11</f>
        <v>0</v>
      </c>
      <c r="BT23" s="173">
        <f>(AW23*2500)*'P6 Verzekering'!$E$12</f>
        <v>0</v>
      </c>
      <c r="BU23" s="173">
        <f>(L23*2500)*'P6 Verzekering'!$E$13</f>
        <v>0</v>
      </c>
      <c r="BV23" s="173">
        <f t="shared" si="26"/>
        <v>0</v>
      </c>
      <c r="BW23"/>
      <c r="BX23"/>
    </row>
    <row r="24" spans="1:76">
      <c r="A24" s="152" t="s">
        <v>702</v>
      </c>
      <c r="B24" s="152" t="s">
        <v>333</v>
      </c>
      <c r="C24" s="152" t="s">
        <v>332</v>
      </c>
      <c r="D24" s="152" t="s">
        <v>219</v>
      </c>
      <c r="E24" s="152" t="s">
        <v>219</v>
      </c>
      <c r="F24" s="153">
        <f t="shared" si="0"/>
        <v>50</v>
      </c>
      <c r="G24" s="154">
        <v>1</v>
      </c>
      <c r="H24" s="154">
        <f>IFERROR(VLOOKUP(B24,'P2 Origin'!$C$21:$Q$176,15,FALSE),0)</f>
        <v>0</v>
      </c>
      <c r="I24" s="154">
        <f>IFERROR(VLOOKUP(D24,'P4 Destination'!$C$21:$Q$176,15,FALSE),0)</f>
        <v>0</v>
      </c>
      <c r="J24" s="155"/>
      <c r="K24" s="155">
        <v>1</v>
      </c>
      <c r="L24" s="156">
        <v>0</v>
      </c>
      <c r="M24" s="155">
        <v>0</v>
      </c>
      <c r="N24" s="155">
        <v>0</v>
      </c>
      <c r="O24" s="157">
        <f t="shared" si="1"/>
        <v>0</v>
      </c>
      <c r="P24" s="158">
        <f t="shared" si="2"/>
        <v>0</v>
      </c>
      <c r="Q24" s="159">
        <f>IFERROR(VLOOKUP(N24,'P1 Intra-Europees'!$A$15:$H$25,3,0),0)*P24</f>
        <v>0</v>
      </c>
      <c r="R24" s="160">
        <f t="shared" si="3"/>
        <v>0</v>
      </c>
      <c r="S24" s="159">
        <f>IFERROR(VLOOKUP(N24,'P1 Intra-Europees'!$A$15:$H$25,4,0),0)*R24</f>
        <v>0</v>
      </c>
      <c r="T24" s="160">
        <f t="shared" si="4"/>
        <v>0</v>
      </c>
      <c r="U24" s="159">
        <f>IFERROR(VLOOKUP(N24,'P1 Intra-Europees'!$A$15:$H$25,5,0),0)*T24</f>
        <v>0</v>
      </c>
      <c r="V24" s="160">
        <f t="shared" si="5"/>
        <v>0</v>
      </c>
      <c r="W24" s="159">
        <f>IFERROR(VLOOKUP(N24,'P1 Intra-Europees'!$A$15:$H$25,6,0),0)*V24</f>
        <v>0</v>
      </c>
      <c r="X24" s="160">
        <f t="shared" si="6"/>
        <v>0</v>
      </c>
      <c r="Y24" s="159">
        <f>IFERROR(VLOOKUP(N24,'P1 Intra-Europees'!$A$15:$H$25,7,0),0)*X24</f>
        <v>0</v>
      </c>
      <c r="Z24" s="161">
        <f t="shared" si="7"/>
        <v>0</v>
      </c>
      <c r="AA24" s="162">
        <f>IFERROR(VLOOKUP(N24,'P1 Intra-Europees'!$A$15:$H$25,8,0),0)*Z24</f>
        <v>0</v>
      </c>
      <c r="AB24" s="163">
        <f t="shared" si="8"/>
        <v>0</v>
      </c>
      <c r="AC24" s="157" t="str">
        <f>VLOOKUP(B24,'P2 Origin'!$C$21:$O$176,13,0)</f>
        <v>USD</v>
      </c>
      <c r="AD24" s="164">
        <f t="shared" si="9"/>
        <v>0</v>
      </c>
      <c r="AE24" s="165">
        <f>IF(AU24&gt;0.1,VLOOKUP(B24,'P2 Origin'!$C$21:$M$176,3,0)*H24,0)</f>
        <v>0</v>
      </c>
      <c r="AF24" s="166">
        <f t="shared" si="10"/>
        <v>0</v>
      </c>
      <c r="AG24" s="165">
        <f>(VLOOKUP(B24,'P2 Origin'!$C$21:$M$176,4,0))*AF24</f>
        <v>0</v>
      </c>
      <c r="AH24" s="166">
        <f t="shared" si="11"/>
        <v>0</v>
      </c>
      <c r="AI24" s="165">
        <f>(VLOOKUP(B24,'P2 Origin'!$C$21:$M$176,5,0))*AH24</f>
        <v>0</v>
      </c>
      <c r="AJ24" s="166">
        <f t="shared" si="27"/>
        <v>0</v>
      </c>
      <c r="AK24" s="165">
        <f>(VLOOKUP(B24,'P2 Origin'!$C$21:$M$176,6,0))*AJ24</f>
        <v>0</v>
      </c>
      <c r="AL24" s="166">
        <f t="shared" si="12"/>
        <v>0</v>
      </c>
      <c r="AM24" s="165">
        <f>(VLOOKUP($B24,'P2 Origin'!$C$21:$M$176,7,0))*AL24</f>
        <v>0</v>
      </c>
      <c r="AN24" s="166">
        <f t="shared" si="13"/>
        <v>0</v>
      </c>
      <c r="AO24" s="165">
        <f>(VLOOKUP($B24,'P2 Origin'!$C$21:$M$176,8,0))*AN24</f>
        <v>0</v>
      </c>
      <c r="AP24" s="166">
        <f t="shared" si="14"/>
        <v>50</v>
      </c>
      <c r="AQ24" s="165">
        <f>(VLOOKUP($B24,'P2 Origin'!$C$21:$M$176,9,0))*AP24</f>
        <v>0</v>
      </c>
      <c r="AR24" s="155">
        <f t="shared" si="15"/>
        <v>1</v>
      </c>
      <c r="AS24" s="164">
        <f>(VLOOKUP(B24,'P2 Origin'!$C$21:$M$176,10,0))*K24</f>
        <v>0</v>
      </c>
      <c r="AT24" s="164">
        <f>(VLOOKUP(B24,'P2 Origin'!$C$21:$M$176,11,0))*J24</f>
        <v>0</v>
      </c>
      <c r="AU24" s="167">
        <v>50</v>
      </c>
      <c r="AV24" s="168">
        <v>50</v>
      </c>
      <c r="AW24" s="169">
        <v>0</v>
      </c>
      <c r="AX24" s="170">
        <f>IF(AU24&gt;=0.1,'P3 Bureaumarge zee- en luchtvr.'!$D$12,0)</f>
        <v>0</v>
      </c>
      <c r="AY24" s="163">
        <f t="shared" si="16"/>
        <v>0</v>
      </c>
      <c r="AZ24" s="157" t="str">
        <f>VLOOKUP(D24,'P4 Destination'!$C$21:$O$176,13,0)</f>
        <v>EUR</v>
      </c>
      <c r="BA24" s="164">
        <f t="shared" si="17"/>
        <v>0</v>
      </c>
      <c r="BB24" s="171">
        <f>IF(AU24&gt;0.1,(VLOOKUP(D24,'P4 Destination'!$C$21:$M$176,3,0))*I24,0)</f>
        <v>0</v>
      </c>
      <c r="BC24" s="172">
        <f t="shared" si="18"/>
        <v>0</v>
      </c>
      <c r="BD24" s="171">
        <f>(VLOOKUP($D24,'P4 Destination'!$C$21:$M$176,4,0))*BC24</f>
        <v>0</v>
      </c>
      <c r="BE24" s="172">
        <f t="shared" si="19"/>
        <v>0</v>
      </c>
      <c r="BF24" s="171">
        <f>(VLOOKUP($D24,'P4 Destination'!$C$21:$M$176,5,0))*BE24</f>
        <v>0</v>
      </c>
      <c r="BG24" s="172">
        <f t="shared" si="20"/>
        <v>0</v>
      </c>
      <c r="BH24" s="171">
        <f>(VLOOKUP($D24,'P4 Destination'!$C$21:$M$176,6,0))*BG24</f>
        <v>0</v>
      </c>
      <c r="BI24" s="172">
        <f t="shared" si="21"/>
        <v>0</v>
      </c>
      <c r="BJ24" s="171">
        <f>(VLOOKUP($D24,'P4 Destination'!$C$21:$M$176,7,0))*BI24</f>
        <v>0</v>
      </c>
      <c r="BK24" s="172">
        <f t="shared" si="22"/>
        <v>0</v>
      </c>
      <c r="BL24" s="171">
        <f>(VLOOKUP($D24,'P4 Destination'!$C$21:$M$176,8,0))*BK24</f>
        <v>0</v>
      </c>
      <c r="BM24" s="172">
        <f t="shared" si="23"/>
        <v>50</v>
      </c>
      <c r="BN24" s="171">
        <f>(VLOOKUP($D24,'P4 Destination'!$C$21:$M$176,9,0))*BM24</f>
        <v>0</v>
      </c>
      <c r="BO24" s="154">
        <f t="shared" si="24"/>
        <v>1</v>
      </c>
      <c r="BP24" s="171">
        <f>(VLOOKUP(D24,'P4 Destination'!$C$21:$M$176,10,0))*K24</f>
        <v>0</v>
      </c>
      <c r="BQ24" s="171">
        <f>(VLOOKUP(D24,'P4 Destination'!$C$21:$M$176,11,0))*J24</f>
        <v>0</v>
      </c>
      <c r="BR24" s="173">
        <f t="shared" si="25"/>
        <v>0</v>
      </c>
      <c r="BS24" s="173">
        <f>(AV24*2500)*'P6 Verzekering'!$E$11</f>
        <v>0</v>
      </c>
      <c r="BT24" s="173">
        <f>(AW24*2500)*'P6 Verzekering'!$E$12</f>
        <v>0</v>
      </c>
      <c r="BU24" s="173">
        <f>(L24*2500)*'P6 Verzekering'!$E$13</f>
        <v>0</v>
      </c>
      <c r="BV24" s="173">
        <f t="shared" si="26"/>
        <v>0</v>
      </c>
      <c r="BW24"/>
      <c r="BX24"/>
    </row>
    <row r="25" spans="1:76">
      <c r="A25" s="152" t="s">
        <v>703</v>
      </c>
      <c r="B25" s="152" t="s">
        <v>333</v>
      </c>
      <c r="C25" s="152" t="s">
        <v>332</v>
      </c>
      <c r="D25" s="152" t="s">
        <v>219</v>
      </c>
      <c r="E25" s="152" t="s">
        <v>219</v>
      </c>
      <c r="F25" s="153">
        <f t="shared" si="0"/>
        <v>20</v>
      </c>
      <c r="G25" s="154">
        <v>1</v>
      </c>
      <c r="H25" s="154">
        <f>IFERROR(VLOOKUP(B25,'P2 Origin'!$C$21:$Q$176,15,FALSE),0)</f>
        <v>0</v>
      </c>
      <c r="I25" s="154">
        <f>IFERROR(VLOOKUP(D25,'P4 Destination'!$C$21:$Q$176,15,FALSE),0)</f>
        <v>0</v>
      </c>
      <c r="J25" s="155">
        <v>1</v>
      </c>
      <c r="K25" s="155"/>
      <c r="L25" s="156">
        <v>0</v>
      </c>
      <c r="M25" s="155">
        <v>0</v>
      </c>
      <c r="N25" s="155">
        <v>0</v>
      </c>
      <c r="O25" s="157">
        <f t="shared" si="1"/>
        <v>0</v>
      </c>
      <c r="P25" s="158">
        <f t="shared" si="2"/>
        <v>0</v>
      </c>
      <c r="Q25" s="159">
        <f>IFERROR(VLOOKUP(N25,'P1 Intra-Europees'!$A$15:$H$25,3,0),0)*P25</f>
        <v>0</v>
      </c>
      <c r="R25" s="160">
        <f t="shared" si="3"/>
        <v>0</v>
      </c>
      <c r="S25" s="159">
        <f>IFERROR(VLOOKUP(N25,'P1 Intra-Europees'!$A$15:$H$25,4,0),0)*R25</f>
        <v>0</v>
      </c>
      <c r="T25" s="160">
        <f t="shared" si="4"/>
        <v>0</v>
      </c>
      <c r="U25" s="159">
        <f>IFERROR(VLOOKUP(N25,'P1 Intra-Europees'!$A$15:$H$25,5,0),0)*T25</f>
        <v>0</v>
      </c>
      <c r="V25" s="160">
        <f t="shared" si="5"/>
        <v>0</v>
      </c>
      <c r="W25" s="159">
        <f>IFERROR(VLOOKUP(N25,'P1 Intra-Europees'!$A$15:$H$25,6,0),0)*V25</f>
        <v>0</v>
      </c>
      <c r="X25" s="160">
        <f t="shared" si="6"/>
        <v>0</v>
      </c>
      <c r="Y25" s="159">
        <f>IFERROR(VLOOKUP(N25,'P1 Intra-Europees'!$A$15:$H$25,7,0),0)*X25</f>
        <v>0</v>
      </c>
      <c r="Z25" s="161">
        <f t="shared" si="7"/>
        <v>0</v>
      </c>
      <c r="AA25" s="162">
        <f>IFERROR(VLOOKUP(N25,'P1 Intra-Europees'!$A$15:$H$25,8,0),0)*Z25</f>
        <v>0</v>
      </c>
      <c r="AB25" s="163">
        <f t="shared" si="8"/>
        <v>0</v>
      </c>
      <c r="AC25" s="157" t="str">
        <f>VLOOKUP(B25,'P2 Origin'!$C$21:$O$176,13,0)</f>
        <v>USD</v>
      </c>
      <c r="AD25" s="164">
        <f t="shared" si="9"/>
        <v>0</v>
      </c>
      <c r="AE25" s="165">
        <f>IF(AU25&gt;0.1,VLOOKUP(B25,'P2 Origin'!$C$21:$M$176,3,0)*H25,0)</f>
        <v>0</v>
      </c>
      <c r="AF25" s="166">
        <f t="shared" si="10"/>
        <v>0</v>
      </c>
      <c r="AG25" s="165">
        <f>(VLOOKUP(B25,'P2 Origin'!$C$21:$M$176,4,0))*AF25</f>
        <v>0</v>
      </c>
      <c r="AH25" s="166">
        <f t="shared" si="11"/>
        <v>0</v>
      </c>
      <c r="AI25" s="165">
        <f>(VLOOKUP(B25,'P2 Origin'!$C$21:$M$176,5,0))*AH25</f>
        <v>0</v>
      </c>
      <c r="AJ25" s="166">
        <f t="shared" si="27"/>
        <v>20</v>
      </c>
      <c r="AK25" s="165">
        <f>(VLOOKUP(B25,'P2 Origin'!$C$21:$M$176,6,0))*AJ25</f>
        <v>0</v>
      </c>
      <c r="AL25" s="166">
        <f t="shared" si="12"/>
        <v>0</v>
      </c>
      <c r="AM25" s="165">
        <f>(VLOOKUP($B25,'P2 Origin'!$C$21:$M$176,7,0))*AL25</f>
        <v>0</v>
      </c>
      <c r="AN25" s="166">
        <f t="shared" si="13"/>
        <v>0</v>
      </c>
      <c r="AO25" s="165">
        <f>(VLOOKUP($B25,'P2 Origin'!$C$21:$M$176,8,0))*AN25</f>
        <v>0</v>
      </c>
      <c r="AP25" s="166">
        <f t="shared" si="14"/>
        <v>0</v>
      </c>
      <c r="AQ25" s="165">
        <f>(VLOOKUP($B25,'P2 Origin'!$C$21:$M$176,9,0))*AP25</f>
        <v>0</v>
      </c>
      <c r="AR25" s="155">
        <f t="shared" si="15"/>
        <v>1</v>
      </c>
      <c r="AS25" s="164">
        <f>(VLOOKUP(B25,'P2 Origin'!$C$21:$M$176,10,0))*K25</f>
        <v>0</v>
      </c>
      <c r="AT25" s="164">
        <f>(VLOOKUP(B25,'P2 Origin'!$C$21:$M$176,11,0))*J25</f>
        <v>0</v>
      </c>
      <c r="AU25" s="167">
        <v>20</v>
      </c>
      <c r="AV25" s="168">
        <v>20</v>
      </c>
      <c r="AW25" s="169">
        <v>0</v>
      </c>
      <c r="AX25" s="170">
        <f>IF(AU25&gt;=0.1,'P3 Bureaumarge zee- en luchtvr.'!$D$12,0)</f>
        <v>0</v>
      </c>
      <c r="AY25" s="163">
        <f t="shared" si="16"/>
        <v>0</v>
      </c>
      <c r="AZ25" s="157" t="str">
        <f>VLOOKUP(D25,'P4 Destination'!$C$21:$O$176,13,0)</f>
        <v>EUR</v>
      </c>
      <c r="BA25" s="164">
        <f t="shared" si="17"/>
        <v>0</v>
      </c>
      <c r="BB25" s="171">
        <f>IF(AU25&gt;0.1,(VLOOKUP(D25,'P4 Destination'!$C$21:$M$176,3,0))*I25,0)</f>
        <v>0</v>
      </c>
      <c r="BC25" s="172">
        <f t="shared" si="18"/>
        <v>0</v>
      </c>
      <c r="BD25" s="171">
        <f>(VLOOKUP($D25,'P4 Destination'!$C$21:$M$176,4,0))*BC25</f>
        <v>0</v>
      </c>
      <c r="BE25" s="172">
        <f t="shared" si="19"/>
        <v>0</v>
      </c>
      <c r="BF25" s="171">
        <f>(VLOOKUP($D25,'P4 Destination'!$C$21:$M$176,5,0))*BE25</f>
        <v>0</v>
      </c>
      <c r="BG25" s="172">
        <f t="shared" si="20"/>
        <v>20</v>
      </c>
      <c r="BH25" s="171">
        <f>(VLOOKUP($D25,'P4 Destination'!$C$21:$M$176,6,0))*BG25</f>
        <v>0</v>
      </c>
      <c r="BI25" s="172">
        <f t="shared" si="21"/>
        <v>0</v>
      </c>
      <c r="BJ25" s="171">
        <f>(VLOOKUP($D25,'P4 Destination'!$C$21:$M$176,7,0))*BI25</f>
        <v>0</v>
      </c>
      <c r="BK25" s="172">
        <f t="shared" si="22"/>
        <v>0</v>
      </c>
      <c r="BL25" s="171">
        <f>(VLOOKUP($D25,'P4 Destination'!$C$21:$M$176,8,0))*BK25</f>
        <v>0</v>
      </c>
      <c r="BM25" s="172">
        <f t="shared" si="23"/>
        <v>0</v>
      </c>
      <c r="BN25" s="171">
        <f>(VLOOKUP($D25,'P4 Destination'!$C$21:$M$176,9,0))*BM25</f>
        <v>0</v>
      </c>
      <c r="BO25" s="154">
        <f t="shared" si="24"/>
        <v>1</v>
      </c>
      <c r="BP25" s="171">
        <f>(VLOOKUP(D25,'P4 Destination'!$C$21:$M$176,10,0))*K25</f>
        <v>0</v>
      </c>
      <c r="BQ25" s="171">
        <f>(VLOOKUP(D25,'P4 Destination'!$C$21:$M$176,11,0))*J25</f>
        <v>0</v>
      </c>
      <c r="BR25" s="173">
        <f t="shared" si="25"/>
        <v>0</v>
      </c>
      <c r="BS25" s="173">
        <f>(AV25*2500)*'P6 Verzekering'!$E$11</f>
        <v>0</v>
      </c>
      <c r="BT25" s="173">
        <f>(AW25*2500)*'P6 Verzekering'!$E$12</f>
        <v>0</v>
      </c>
      <c r="BU25" s="173">
        <f>(L25*2500)*'P6 Verzekering'!$E$13</f>
        <v>0</v>
      </c>
      <c r="BV25" s="173">
        <f t="shared" si="26"/>
        <v>0</v>
      </c>
      <c r="BW25"/>
      <c r="BX25"/>
    </row>
    <row r="26" spans="1:76">
      <c r="A26" s="152" t="s">
        <v>704</v>
      </c>
      <c r="B26" s="152" t="s">
        <v>333</v>
      </c>
      <c r="C26" s="152" t="s">
        <v>332</v>
      </c>
      <c r="D26" s="152" t="s">
        <v>219</v>
      </c>
      <c r="E26" s="152" t="s">
        <v>219</v>
      </c>
      <c r="F26" s="153">
        <f t="shared" si="0"/>
        <v>30</v>
      </c>
      <c r="G26" s="154">
        <v>1</v>
      </c>
      <c r="H26" s="154">
        <f>IFERROR(VLOOKUP(B26,'P2 Origin'!$C$21:$Q$176,15,FALSE),0)</f>
        <v>0</v>
      </c>
      <c r="I26" s="154">
        <f>IFERROR(VLOOKUP(D26,'P4 Destination'!$C$21:$Q$176,15,FALSE),0)</f>
        <v>0</v>
      </c>
      <c r="J26" s="155">
        <v>1</v>
      </c>
      <c r="K26" s="155"/>
      <c r="L26" s="156">
        <v>0</v>
      </c>
      <c r="M26" s="155">
        <v>0</v>
      </c>
      <c r="N26" s="155">
        <v>0</v>
      </c>
      <c r="O26" s="157">
        <f t="shared" si="1"/>
        <v>0</v>
      </c>
      <c r="P26" s="158">
        <f t="shared" si="2"/>
        <v>0</v>
      </c>
      <c r="Q26" s="159">
        <f>IFERROR(VLOOKUP(N26,'P1 Intra-Europees'!$A$15:$H$25,3,0),0)*P26</f>
        <v>0</v>
      </c>
      <c r="R26" s="160">
        <f t="shared" si="3"/>
        <v>0</v>
      </c>
      <c r="S26" s="159">
        <f>IFERROR(VLOOKUP(N26,'P1 Intra-Europees'!$A$15:$H$25,4,0),0)*R26</f>
        <v>0</v>
      </c>
      <c r="T26" s="160">
        <f t="shared" si="4"/>
        <v>0</v>
      </c>
      <c r="U26" s="159">
        <f>IFERROR(VLOOKUP(N26,'P1 Intra-Europees'!$A$15:$H$25,5,0),0)*T26</f>
        <v>0</v>
      </c>
      <c r="V26" s="160">
        <f t="shared" si="5"/>
        <v>0</v>
      </c>
      <c r="W26" s="159">
        <f>IFERROR(VLOOKUP(N26,'P1 Intra-Europees'!$A$15:$H$25,6,0),0)*V26</f>
        <v>0</v>
      </c>
      <c r="X26" s="160">
        <f t="shared" si="6"/>
        <v>0</v>
      </c>
      <c r="Y26" s="159">
        <f>IFERROR(VLOOKUP(N26,'P1 Intra-Europees'!$A$15:$H$25,7,0),0)*X26</f>
        <v>0</v>
      </c>
      <c r="Z26" s="161">
        <f t="shared" si="7"/>
        <v>0</v>
      </c>
      <c r="AA26" s="162">
        <f>IFERROR(VLOOKUP(N26,'P1 Intra-Europees'!$A$15:$H$25,8,0),0)*Z26</f>
        <v>0</v>
      </c>
      <c r="AB26" s="163">
        <f t="shared" si="8"/>
        <v>0</v>
      </c>
      <c r="AC26" s="157" t="str">
        <f>VLOOKUP(B26,'P2 Origin'!$C$21:$O$176,13,0)</f>
        <v>USD</v>
      </c>
      <c r="AD26" s="164">
        <f t="shared" si="9"/>
        <v>0</v>
      </c>
      <c r="AE26" s="165">
        <f>IF(AU26&gt;0.1,VLOOKUP(B26,'P2 Origin'!$C$21:$M$176,3,0)*H26,0)</f>
        <v>0</v>
      </c>
      <c r="AF26" s="166">
        <f t="shared" si="10"/>
        <v>0</v>
      </c>
      <c r="AG26" s="165">
        <f>(VLOOKUP(B26,'P2 Origin'!$C$21:$M$176,4,0))*AF26</f>
        <v>0</v>
      </c>
      <c r="AH26" s="166">
        <f t="shared" si="11"/>
        <v>0</v>
      </c>
      <c r="AI26" s="165">
        <f>(VLOOKUP(B26,'P2 Origin'!$C$21:$M$176,5,0))*AH26</f>
        <v>0</v>
      </c>
      <c r="AJ26" s="166">
        <f t="shared" si="27"/>
        <v>0</v>
      </c>
      <c r="AK26" s="165">
        <f>(VLOOKUP(B26,'P2 Origin'!$C$21:$M$176,6,0))*AJ26</f>
        <v>0</v>
      </c>
      <c r="AL26" s="166">
        <f t="shared" si="12"/>
        <v>30</v>
      </c>
      <c r="AM26" s="165">
        <f>(VLOOKUP($B26,'P2 Origin'!$C$21:$M$176,7,0))*AL26</f>
        <v>0</v>
      </c>
      <c r="AN26" s="166">
        <f t="shared" si="13"/>
        <v>0</v>
      </c>
      <c r="AO26" s="165">
        <f>(VLOOKUP($B26,'P2 Origin'!$C$21:$M$176,8,0))*AN26</f>
        <v>0</v>
      </c>
      <c r="AP26" s="166">
        <f t="shared" si="14"/>
        <v>0</v>
      </c>
      <c r="AQ26" s="165">
        <f>(VLOOKUP($B26,'P2 Origin'!$C$21:$M$176,9,0))*AP26</f>
        <v>0</v>
      </c>
      <c r="AR26" s="155">
        <f t="shared" si="15"/>
        <v>1</v>
      </c>
      <c r="AS26" s="164">
        <f>(VLOOKUP(B26,'P2 Origin'!$C$21:$M$176,10,0))*K26</f>
        <v>0</v>
      </c>
      <c r="AT26" s="164">
        <f>(VLOOKUP(B26,'P2 Origin'!$C$21:$M$176,11,0))*J26</f>
        <v>0</v>
      </c>
      <c r="AU26" s="167">
        <v>30</v>
      </c>
      <c r="AV26" s="168">
        <v>30</v>
      </c>
      <c r="AW26" s="169">
        <v>0</v>
      </c>
      <c r="AX26" s="170">
        <f>IF(AU26&gt;=0.1,'P3 Bureaumarge zee- en luchtvr.'!$D$12,0)</f>
        <v>0</v>
      </c>
      <c r="AY26" s="163">
        <f t="shared" si="16"/>
        <v>0</v>
      </c>
      <c r="AZ26" s="157" t="str">
        <f>VLOOKUP(D26,'P4 Destination'!$C$21:$O$176,13,0)</f>
        <v>EUR</v>
      </c>
      <c r="BA26" s="164">
        <f t="shared" si="17"/>
        <v>0</v>
      </c>
      <c r="BB26" s="171">
        <f>IF(AU26&gt;0.1,(VLOOKUP(D26,'P4 Destination'!$C$21:$M$176,3,0))*I26,0)</f>
        <v>0</v>
      </c>
      <c r="BC26" s="172">
        <f t="shared" si="18"/>
        <v>0</v>
      </c>
      <c r="BD26" s="171">
        <f>(VLOOKUP($D26,'P4 Destination'!$C$21:$M$176,4,0))*BC26</f>
        <v>0</v>
      </c>
      <c r="BE26" s="172">
        <f t="shared" si="19"/>
        <v>0</v>
      </c>
      <c r="BF26" s="171">
        <f>(VLOOKUP($D26,'P4 Destination'!$C$21:$M$176,5,0))*BE26</f>
        <v>0</v>
      </c>
      <c r="BG26" s="172">
        <f t="shared" si="20"/>
        <v>0</v>
      </c>
      <c r="BH26" s="171">
        <f>(VLOOKUP($D26,'P4 Destination'!$C$21:$M$176,6,0))*BG26</f>
        <v>0</v>
      </c>
      <c r="BI26" s="172">
        <f t="shared" si="21"/>
        <v>30</v>
      </c>
      <c r="BJ26" s="171">
        <f>(VLOOKUP($D26,'P4 Destination'!$C$21:$M$176,7,0))*BI26</f>
        <v>0</v>
      </c>
      <c r="BK26" s="172">
        <f t="shared" si="22"/>
        <v>0</v>
      </c>
      <c r="BL26" s="171">
        <f>(VLOOKUP($D26,'P4 Destination'!$C$21:$M$176,8,0))*BK26</f>
        <v>0</v>
      </c>
      <c r="BM26" s="172">
        <f t="shared" si="23"/>
        <v>0</v>
      </c>
      <c r="BN26" s="171">
        <f>(VLOOKUP($D26,'P4 Destination'!$C$21:$M$176,9,0))*BM26</f>
        <v>0</v>
      </c>
      <c r="BO26" s="154">
        <f t="shared" si="24"/>
        <v>1</v>
      </c>
      <c r="BP26" s="171">
        <f>(VLOOKUP(D26,'P4 Destination'!$C$21:$M$176,10,0))*K26</f>
        <v>0</v>
      </c>
      <c r="BQ26" s="171">
        <f>(VLOOKUP(D26,'P4 Destination'!$C$21:$M$176,11,0))*J26</f>
        <v>0</v>
      </c>
      <c r="BR26" s="173">
        <f t="shared" si="25"/>
        <v>0</v>
      </c>
      <c r="BS26" s="173">
        <f>(AV26*2500)*'P6 Verzekering'!$E$11</f>
        <v>0</v>
      </c>
      <c r="BT26" s="173">
        <f>(AW26*2500)*'P6 Verzekering'!$E$12</f>
        <v>0</v>
      </c>
      <c r="BU26" s="173">
        <f>(L26*2500)*'P6 Verzekering'!$E$13</f>
        <v>0</v>
      </c>
      <c r="BV26" s="173">
        <f t="shared" si="26"/>
        <v>0</v>
      </c>
      <c r="BW26"/>
      <c r="BX26"/>
    </row>
    <row r="27" spans="1:76">
      <c r="A27" s="152" t="s">
        <v>705</v>
      </c>
      <c r="B27" s="152" t="s">
        <v>333</v>
      </c>
      <c r="C27" s="152" t="s">
        <v>332</v>
      </c>
      <c r="D27" s="152" t="s">
        <v>219</v>
      </c>
      <c r="E27" s="152" t="s">
        <v>219</v>
      </c>
      <c r="F27" s="153">
        <f t="shared" si="0"/>
        <v>17</v>
      </c>
      <c r="G27" s="154">
        <v>1</v>
      </c>
      <c r="H27" s="154">
        <f>IFERROR(VLOOKUP(B27,'P2 Origin'!$C$21:$Q$176,15,FALSE),0)</f>
        <v>0</v>
      </c>
      <c r="I27" s="154">
        <f>IFERROR(VLOOKUP(D27,'P4 Destination'!$C$21:$Q$176,15,FALSE),0)</f>
        <v>0</v>
      </c>
      <c r="J27" s="155">
        <v>1</v>
      </c>
      <c r="K27" s="155"/>
      <c r="L27" s="156">
        <v>0</v>
      </c>
      <c r="M27" s="155">
        <v>0</v>
      </c>
      <c r="N27" s="155">
        <v>0</v>
      </c>
      <c r="O27" s="157">
        <f t="shared" si="1"/>
        <v>0</v>
      </c>
      <c r="P27" s="158">
        <f t="shared" si="2"/>
        <v>0</v>
      </c>
      <c r="Q27" s="159">
        <f>IFERROR(VLOOKUP(N27,'P1 Intra-Europees'!$A$15:$H$25,3,0),0)*P27</f>
        <v>0</v>
      </c>
      <c r="R27" s="160">
        <f t="shared" si="3"/>
        <v>0</v>
      </c>
      <c r="S27" s="159">
        <f>IFERROR(VLOOKUP(N27,'P1 Intra-Europees'!$A$15:$H$25,4,0),0)*R27</f>
        <v>0</v>
      </c>
      <c r="T27" s="160">
        <f t="shared" si="4"/>
        <v>0</v>
      </c>
      <c r="U27" s="159">
        <f>IFERROR(VLOOKUP(N27,'P1 Intra-Europees'!$A$15:$H$25,5,0),0)*T27</f>
        <v>0</v>
      </c>
      <c r="V27" s="160">
        <f t="shared" si="5"/>
        <v>0</v>
      </c>
      <c r="W27" s="159">
        <f>IFERROR(VLOOKUP(N27,'P1 Intra-Europees'!$A$15:$H$25,6,0),0)*V27</f>
        <v>0</v>
      </c>
      <c r="X27" s="160">
        <f t="shared" si="6"/>
        <v>0</v>
      </c>
      <c r="Y27" s="159">
        <f>IFERROR(VLOOKUP(N27,'P1 Intra-Europees'!$A$15:$H$25,7,0),0)*X27</f>
        <v>0</v>
      </c>
      <c r="Z27" s="161">
        <f t="shared" si="7"/>
        <v>0</v>
      </c>
      <c r="AA27" s="162">
        <f>IFERROR(VLOOKUP(N27,'P1 Intra-Europees'!$A$15:$H$25,8,0),0)*Z27</f>
        <v>0</v>
      </c>
      <c r="AB27" s="163">
        <f t="shared" si="8"/>
        <v>0</v>
      </c>
      <c r="AC27" s="157" t="str">
        <f>VLOOKUP(B27,'P2 Origin'!$C$21:$O$176,13,0)</f>
        <v>USD</v>
      </c>
      <c r="AD27" s="164">
        <f t="shared" si="9"/>
        <v>0</v>
      </c>
      <c r="AE27" s="165">
        <f>IF(AU27&gt;0.1,VLOOKUP(B27,'P2 Origin'!$C$21:$M$176,3,0)*H27,0)</f>
        <v>0</v>
      </c>
      <c r="AF27" s="166">
        <f t="shared" si="10"/>
        <v>0</v>
      </c>
      <c r="AG27" s="165">
        <f>(VLOOKUP(B27,'P2 Origin'!$C$21:$M$176,4,0))*AF27</f>
        <v>0</v>
      </c>
      <c r="AH27" s="166">
        <f t="shared" si="11"/>
        <v>0</v>
      </c>
      <c r="AI27" s="165">
        <f>(VLOOKUP(B27,'P2 Origin'!$C$21:$M$176,5,0))*AH27</f>
        <v>0</v>
      </c>
      <c r="AJ27" s="166">
        <f t="shared" si="27"/>
        <v>17</v>
      </c>
      <c r="AK27" s="165">
        <f>(VLOOKUP(B27,'P2 Origin'!$C$21:$M$176,6,0))*AJ27</f>
        <v>0</v>
      </c>
      <c r="AL27" s="166">
        <f t="shared" si="12"/>
        <v>0</v>
      </c>
      <c r="AM27" s="165">
        <f>(VLOOKUP($B27,'P2 Origin'!$C$21:$M$176,7,0))*AL27</f>
        <v>0</v>
      </c>
      <c r="AN27" s="166">
        <f t="shared" si="13"/>
        <v>0</v>
      </c>
      <c r="AO27" s="165">
        <f>(VLOOKUP($B27,'P2 Origin'!$C$21:$M$176,8,0))*AN27</f>
        <v>0</v>
      </c>
      <c r="AP27" s="166">
        <f t="shared" si="14"/>
        <v>0</v>
      </c>
      <c r="AQ27" s="165">
        <f>(VLOOKUP($B27,'P2 Origin'!$C$21:$M$176,9,0))*AP27</f>
        <v>0</v>
      </c>
      <c r="AR27" s="155">
        <f t="shared" si="15"/>
        <v>1</v>
      </c>
      <c r="AS27" s="164">
        <f>(VLOOKUP(B27,'P2 Origin'!$C$21:$M$176,10,0))*K27</f>
        <v>0</v>
      </c>
      <c r="AT27" s="164">
        <f>(VLOOKUP(B27,'P2 Origin'!$C$21:$M$176,11,0))*J27</f>
        <v>0</v>
      </c>
      <c r="AU27" s="167">
        <v>17</v>
      </c>
      <c r="AV27" s="168">
        <v>17</v>
      </c>
      <c r="AW27" s="169">
        <v>0</v>
      </c>
      <c r="AX27" s="170">
        <f>IF(AU27&gt;=0.1,'P3 Bureaumarge zee- en luchtvr.'!$D$12,0)</f>
        <v>0</v>
      </c>
      <c r="AY27" s="163">
        <f t="shared" si="16"/>
        <v>0</v>
      </c>
      <c r="AZ27" s="157" t="str">
        <f>VLOOKUP(D27,'P4 Destination'!$C$21:$O$176,13,0)</f>
        <v>EUR</v>
      </c>
      <c r="BA27" s="164">
        <f t="shared" si="17"/>
        <v>0</v>
      </c>
      <c r="BB27" s="171">
        <f>IF(AU27&gt;0.1,(VLOOKUP(D27,'P4 Destination'!$C$21:$M$176,3,0))*I27,0)</f>
        <v>0</v>
      </c>
      <c r="BC27" s="172">
        <f t="shared" si="18"/>
        <v>0</v>
      </c>
      <c r="BD27" s="171">
        <f>(VLOOKUP($D27,'P4 Destination'!$C$21:$M$176,4,0))*BC27</f>
        <v>0</v>
      </c>
      <c r="BE27" s="172">
        <f t="shared" si="19"/>
        <v>0</v>
      </c>
      <c r="BF27" s="171">
        <f>(VLOOKUP($D27,'P4 Destination'!$C$21:$M$176,5,0))*BE27</f>
        <v>0</v>
      </c>
      <c r="BG27" s="172">
        <f t="shared" si="20"/>
        <v>17</v>
      </c>
      <c r="BH27" s="171">
        <f>(VLOOKUP($D27,'P4 Destination'!$C$21:$M$176,6,0))*BG27</f>
        <v>0</v>
      </c>
      <c r="BI27" s="172">
        <f t="shared" si="21"/>
        <v>0</v>
      </c>
      <c r="BJ27" s="171">
        <f>(VLOOKUP($D27,'P4 Destination'!$C$21:$M$176,7,0))*BI27</f>
        <v>0</v>
      </c>
      <c r="BK27" s="172">
        <f t="shared" si="22"/>
        <v>0</v>
      </c>
      <c r="BL27" s="171">
        <f>(VLOOKUP($D27,'P4 Destination'!$C$21:$M$176,8,0))*BK27</f>
        <v>0</v>
      </c>
      <c r="BM27" s="172">
        <f t="shared" si="23"/>
        <v>0</v>
      </c>
      <c r="BN27" s="171">
        <f>(VLOOKUP($D27,'P4 Destination'!$C$21:$M$176,9,0))*BM27</f>
        <v>0</v>
      </c>
      <c r="BO27" s="154">
        <f t="shared" si="24"/>
        <v>1</v>
      </c>
      <c r="BP27" s="171">
        <f>(VLOOKUP(D27,'P4 Destination'!$C$21:$M$176,10,0))*K27</f>
        <v>0</v>
      </c>
      <c r="BQ27" s="171">
        <f>(VLOOKUP(D27,'P4 Destination'!$C$21:$M$176,11,0))*J27</f>
        <v>0</v>
      </c>
      <c r="BR27" s="173">
        <f t="shared" si="25"/>
        <v>0</v>
      </c>
      <c r="BS27" s="173">
        <f>(AV27*2500)*'P6 Verzekering'!$E$11</f>
        <v>0</v>
      </c>
      <c r="BT27" s="173">
        <f>(AW27*2500)*'P6 Verzekering'!$E$12</f>
        <v>0</v>
      </c>
      <c r="BU27" s="173">
        <f>(L27*2500)*'P6 Verzekering'!$E$13</f>
        <v>0</v>
      </c>
      <c r="BV27" s="173">
        <f t="shared" si="26"/>
        <v>0</v>
      </c>
      <c r="BW27"/>
      <c r="BX27"/>
    </row>
    <row r="28" spans="1:76">
      <c r="A28" s="152" t="s">
        <v>707</v>
      </c>
      <c r="B28" s="152" t="s">
        <v>333</v>
      </c>
      <c r="C28" s="152" t="s">
        <v>332</v>
      </c>
      <c r="D28" s="152" t="s">
        <v>219</v>
      </c>
      <c r="E28" s="152" t="s">
        <v>219</v>
      </c>
      <c r="F28" s="153">
        <f t="shared" si="0"/>
        <v>35</v>
      </c>
      <c r="G28" s="154">
        <v>1</v>
      </c>
      <c r="H28" s="154">
        <f>IFERROR(VLOOKUP(B28,'P2 Origin'!$C$21:$Q$176,15,FALSE),0)</f>
        <v>0</v>
      </c>
      <c r="I28" s="154">
        <f>IFERROR(VLOOKUP(D28,'P4 Destination'!$C$21:$Q$176,15,FALSE),0)</f>
        <v>0</v>
      </c>
      <c r="J28" s="155"/>
      <c r="K28" s="155">
        <v>1</v>
      </c>
      <c r="L28" s="156">
        <v>0</v>
      </c>
      <c r="M28" s="155">
        <v>0</v>
      </c>
      <c r="N28" s="155">
        <v>0</v>
      </c>
      <c r="O28" s="157">
        <f t="shared" si="1"/>
        <v>0</v>
      </c>
      <c r="P28" s="158">
        <f t="shared" si="2"/>
        <v>0</v>
      </c>
      <c r="Q28" s="159">
        <f>IFERROR(VLOOKUP(N28,'P1 Intra-Europees'!$A$15:$H$25,3,0),0)*P28</f>
        <v>0</v>
      </c>
      <c r="R28" s="160">
        <f t="shared" si="3"/>
        <v>0</v>
      </c>
      <c r="S28" s="159">
        <f>IFERROR(VLOOKUP(N28,'P1 Intra-Europees'!$A$15:$H$25,4,0),0)*R28</f>
        <v>0</v>
      </c>
      <c r="T28" s="160">
        <f t="shared" si="4"/>
        <v>0</v>
      </c>
      <c r="U28" s="159">
        <f>IFERROR(VLOOKUP(N28,'P1 Intra-Europees'!$A$15:$H$25,5,0),0)*T28</f>
        <v>0</v>
      </c>
      <c r="V28" s="160">
        <f t="shared" si="5"/>
        <v>0</v>
      </c>
      <c r="W28" s="159">
        <f>IFERROR(VLOOKUP(N28,'P1 Intra-Europees'!$A$15:$H$25,6,0),0)*V28</f>
        <v>0</v>
      </c>
      <c r="X28" s="160">
        <f t="shared" si="6"/>
        <v>0</v>
      </c>
      <c r="Y28" s="159">
        <f>IFERROR(VLOOKUP(N28,'P1 Intra-Europees'!$A$15:$H$25,7,0),0)*X28</f>
        <v>0</v>
      </c>
      <c r="Z28" s="161">
        <f t="shared" si="7"/>
        <v>0</v>
      </c>
      <c r="AA28" s="162">
        <f>IFERROR(VLOOKUP(N28,'P1 Intra-Europees'!$A$15:$H$25,8,0),0)*Z28</f>
        <v>0</v>
      </c>
      <c r="AB28" s="163">
        <f t="shared" si="8"/>
        <v>0</v>
      </c>
      <c r="AC28" s="157" t="str">
        <f>VLOOKUP(B28,'P2 Origin'!$C$21:$O$176,13,0)</f>
        <v>USD</v>
      </c>
      <c r="AD28" s="164">
        <f t="shared" si="9"/>
        <v>0</v>
      </c>
      <c r="AE28" s="165">
        <f>IF(AU28&gt;0.1,VLOOKUP(B28,'P2 Origin'!$C$21:$M$176,3,0)*H28,0)</f>
        <v>0</v>
      </c>
      <c r="AF28" s="166">
        <f t="shared" si="10"/>
        <v>0</v>
      </c>
      <c r="AG28" s="165">
        <f>(VLOOKUP(B28,'P2 Origin'!$C$21:$M$176,4,0))*AF28</f>
        <v>0</v>
      </c>
      <c r="AH28" s="166">
        <f t="shared" si="11"/>
        <v>0</v>
      </c>
      <c r="AI28" s="165">
        <f>(VLOOKUP(B28,'P2 Origin'!$C$21:$M$176,5,0))*AH28</f>
        <v>0</v>
      </c>
      <c r="AJ28" s="166">
        <f t="shared" si="27"/>
        <v>0</v>
      </c>
      <c r="AK28" s="165">
        <f>(VLOOKUP(B28,'P2 Origin'!$C$21:$M$176,6,0))*AJ28</f>
        <v>0</v>
      </c>
      <c r="AL28" s="166">
        <f t="shared" si="12"/>
        <v>35</v>
      </c>
      <c r="AM28" s="165">
        <f>(VLOOKUP($B28,'P2 Origin'!$C$21:$M$176,7,0))*AL28</f>
        <v>0</v>
      </c>
      <c r="AN28" s="166">
        <f t="shared" si="13"/>
        <v>0</v>
      </c>
      <c r="AO28" s="165">
        <f>(VLOOKUP($B28,'P2 Origin'!$C$21:$M$176,8,0))*AN28</f>
        <v>0</v>
      </c>
      <c r="AP28" s="166">
        <f t="shared" si="14"/>
        <v>0</v>
      </c>
      <c r="AQ28" s="165">
        <f>(VLOOKUP($B28,'P2 Origin'!$C$21:$M$176,9,0))*AP28</f>
        <v>0</v>
      </c>
      <c r="AR28" s="155">
        <f t="shared" si="15"/>
        <v>1</v>
      </c>
      <c r="AS28" s="164">
        <f>(VLOOKUP(B28,'P2 Origin'!$C$21:$M$176,10,0))*K28</f>
        <v>0</v>
      </c>
      <c r="AT28" s="164">
        <f>(VLOOKUP(B28,'P2 Origin'!$C$21:$M$176,11,0))*J28</f>
        <v>0</v>
      </c>
      <c r="AU28" s="167">
        <v>35</v>
      </c>
      <c r="AV28" s="168">
        <v>35</v>
      </c>
      <c r="AW28" s="169">
        <v>0</v>
      </c>
      <c r="AX28" s="170">
        <f>IF(AU28&gt;=0.1,'P3 Bureaumarge zee- en luchtvr.'!$D$12,0)</f>
        <v>0</v>
      </c>
      <c r="AY28" s="163">
        <f t="shared" si="16"/>
        <v>0</v>
      </c>
      <c r="AZ28" s="157" t="str">
        <f>VLOOKUP(D28,'P4 Destination'!$C$21:$O$176,13,0)</f>
        <v>EUR</v>
      </c>
      <c r="BA28" s="164">
        <f t="shared" si="17"/>
        <v>0</v>
      </c>
      <c r="BB28" s="171">
        <f>IF(AU28&gt;0.1,(VLOOKUP(D28,'P4 Destination'!$C$21:$M$176,3,0))*I28,0)</f>
        <v>0</v>
      </c>
      <c r="BC28" s="172">
        <f t="shared" si="18"/>
        <v>0</v>
      </c>
      <c r="BD28" s="171">
        <f>(VLOOKUP($D28,'P4 Destination'!$C$21:$M$176,4,0))*BC28</f>
        <v>0</v>
      </c>
      <c r="BE28" s="172">
        <f t="shared" si="19"/>
        <v>0</v>
      </c>
      <c r="BF28" s="171">
        <f>(VLOOKUP($D28,'P4 Destination'!$C$21:$M$176,5,0))*BE28</f>
        <v>0</v>
      </c>
      <c r="BG28" s="172">
        <f t="shared" si="20"/>
        <v>0</v>
      </c>
      <c r="BH28" s="171">
        <f>(VLOOKUP($D28,'P4 Destination'!$C$21:$M$176,6,0))*BG28</f>
        <v>0</v>
      </c>
      <c r="BI28" s="172">
        <f t="shared" si="21"/>
        <v>35</v>
      </c>
      <c r="BJ28" s="171">
        <f>(VLOOKUP($D28,'P4 Destination'!$C$21:$M$176,7,0))*BI28</f>
        <v>0</v>
      </c>
      <c r="BK28" s="172">
        <f t="shared" si="22"/>
        <v>0</v>
      </c>
      <c r="BL28" s="171">
        <f>(VLOOKUP($D28,'P4 Destination'!$C$21:$M$176,8,0))*BK28</f>
        <v>0</v>
      </c>
      <c r="BM28" s="172">
        <f t="shared" si="23"/>
        <v>0</v>
      </c>
      <c r="BN28" s="171">
        <f>(VLOOKUP($D28,'P4 Destination'!$C$21:$M$176,9,0))*BM28</f>
        <v>0</v>
      </c>
      <c r="BO28" s="154">
        <f t="shared" si="24"/>
        <v>1</v>
      </c>
      <c r="BP28" s="171">
        <f>(VLOOKUP(D28,'P4 Destination'!$C$21:$M$176,10,0))*K28</f>
        <v>0</v>
      </c>
      <c r="BQ28" s="171">
        <f>(VLOOKUP(D28,'P4 Destination'!$C$21:$M$176,11,0))*J28</f>
        <v>0</v>
      </c>
      <c r="BR28" s="173">
        <f t="shared" si="25"/>
        <v>0</v>
      </c>
      <c r="BS28" s="173">
        <f>(AV28*2500)*'P6 Verzekering'!$E$11</f>
        <v>0</v>
      </c>
      <c r="BT28" s="173">
        <f>(AW28*2500)*'P6 Verzekering'!$E$12</f>
        <v>0</v>
      </c>
      <c r="BU28" s="173">
        <f>(L28*2500)*'P6 Verzekering'!$E$13</f>
        <v>0</v>
      </c>
      <c r="BV28" s="173">
        <f t="shared" si="26"/>
        <v>0</v>
      </c>
      <c r="BW28"/>
      <c r="BX28"/>
    </row>
    <row r="29" spans="1:76">
      <c r="A29" s="152" t="s">
        <v>710</v>
      </c>
      <c r="B29" s="152" t="s">
        <v>333</v>
      </c>
      <c r="C29" s="152" t="s">
        <v>332</v>
      </c>
      <c r="D29" s="152" t="s">
        <v>219</v>
      </c>
      <c r="E29" s="152" t="s">
        <v>219</v>
      </c>
      <c r="F29" s="153">
        <f t="shared" si="0"/>
        <v>13</v>
      </c>
      <c r="G29" s="154">
        <v>1</v>
      </c>
      <c r="H29" s="154">
        <f>IFERROR(VLOOKUP(B29,'P2 Origin'!$C$21:$Q$176,15,FALSE),0)</f>
        <v>0</v>
      </c>
      <c r="I29" s="154">
        <f>IFERROR(VLOOKUP(D29,'P4 Destination'!$C$21:$Q$176,15,FALSE),0)</f>
        <v>0</v>
      </c>
      <c r="J29" s="155">
        <v>1</v>
      </c>
      <c r="K29" s="155"/>
      <c r="L29" s="156">
        <v>0</v>
      </c>
      <c r="M29" s="155">
        <v>0</v>
      </c>
      <c r="N29" s="155">
        <v>0</v>
      </c>
      <c r="O29" s="157">
        <f t="shared" si="1"/>
        <v>0</v>
      </c>
      <c r="P29" s="158">
        <f t="shared" si="2"/>
        <v>0</v>
      </c>
      <c r="Q29" s="159">
        <f>IFERROR(VLOOKUP(N29,'P1 Intra-Europees'!$A$15:$H$25,3,0),0)*P29</f>
        <v>0</v>
      </c>
      <c r="R29" s="160">
        <f t="shared" si="3"/>
        <v>0</v>
      </c>
      <c r="S29" s="159">
        <f>IFERROR(VLOOKUP(N29,'P1 Intra-Europees'!$A$15:$H$25,4,0),0)*R29</f>
        <v>0</v>
      </c>
      <c r="T29" s="160">
        <f t="shared" si="4"/>
        <v>0</v>
      </c>
      <c r="U29" s="159">
        <f>IFERROR(VLOOKUP(N29,'P1 Intra-Europees'!$A$15:$H$25,5,0),0)*T29</f>
        <v>0</v>
      </c>
      <c r="V29" s="160">
        <f t="shared" si="5"/>
        <v>0</v>
      </c>
      <c r="W29" s="159">
        <f>IFERROR(VLOOKUP(N29,'P1 Intra-Europees'!$A$15:$H$25,6,0),0)*V29</f>
        <v>0</v>
      </c>
      <c r="X29" s="160">
        <f t="shared" si="6"/>
        <v>0</v>
      </c>
      <c r="Y29" s="159">
        <f>IFERROR(VLOOKUP(N29,'P1 Intra-Europees'!$A$15:$H$25,7,0),0)*X29</f>
        <v>0</v>
      </c>
      <c r="Z29" s="161">
        <f t="shared" si="7"/>
        <v>0</v>
      </c>
      <c r="AA29" s="162">
        <f>IFERROR(VLOOKUP(N29,'P1 Intra-Europees'!$A$15:$H$25,8,0),0)*Z29</f>
        <v>0</v>
      </c>
      <c r="AB29" s="163">
        <f t="shared" si="8"/>
        <v>0</v>
      </c>
      <c r="AC29" s="157" t="str">
        <f>VLOOKUP(B29,'P2 Origin'!$C$21:$O$176,13,0)</f>
        <v>USD</v>
      </c>
      <c r="AD29" s="164">
        <f t="shared" si="9"/>
        <v>0</v>
      </c>
      <c r="AE29" s="165">
        <f>IF(AU29&gt;0.1,VLOOKUP(B29,'P2 Origin'!$C$21:$M$176,3,0)*H29,0)</f>
        <v>0</v>
      </c>
      <c r="AF29" s="166">
        <f t="shared" si="10"/>
        <v>0</v>
      </c>
      <c r="AG29" s="165">
        <f>(VLOOKUP(B29,'P2 Origin'!$C$21:$M$176,4,0))*AF29</f>
        <v>0</v>
      </c>
      <c r="AH29" s="166">
        <f t="shared" si="11"/>
        <v>13</v>
      </c>
      <c r="AI29" s="165">
        <f>(VLOOKUP(B29,'P2 Origin'!$C$21:$M$176,5,0))*AH29</f>
        <v>0</v>
      </c>
      <c r="AJ29" s="166">
        <f t="shared" si="27"/>
        <v>0</v>
      </c>
      <c r="AK29" s="165">
        <f>(VLOOKUP(B29,'P2 Origin'!$C$21:$M$176,6,0))*AJ29</f>
        <v>0</v>
      </c>
      <c r="AL29" s="166">
        <f t="shared" si="12"/>
        <v>0</v>
      </c>
      <c r="AM29" s="165">
        <f>(VLOOKUP($B29,'P2 Origin'!$C$21:$M$176,7,0))*AL29</f>
        <v>0</v>
      </c>
      <c r="AN29" s="166">
        <f t="shared" si="13"/>
        <v>0</v>
      </c>
      <c r="AO29" s="165">
        <f>(VLOOKUP($B29,'P2 Origin'!$C$21:$M$176,8,0))*AN29</f>
        <v>0</v>
      </c>
      <c r="AP29" s="166">
        <f t="shared" si="14"/>
        <v>0</v>
      </c>
      <c r="AQ29" s="165">
        <f>(VLOOKUP($B29,'P2 Origin'!$C$21:$M$176,9,0))*AP29</f>
        <v>0</v>
      </c>
      <c r="AR29" s="155">
        <f t="shared" si="15"/>
        <v>1</v>
      </c>
      <c r="AS29" s="164">
        <f>(VLOOKUP(B29,'P2 Origin'!$C$21:$M$176,10,0))*K29</f>
        <v>0</v>
      </c>
      <c r="AT29" s="164">
        <f>(VLOOKUP(B29,'P2 Origin'!$C$21:$M$176,11,0))*J29</f>
        <v>0</v>
      </c>
      <c r="AU29" s="167">
        <v>13</v>
      </c>
      <c r="AV29" s="168">
        <v>13</v>
      </c>
      <c r="AW29" s="169">
        <v>0</v>
      </c>
      <c r="AX29" s="170">
        <f>IF(AU29&gt;=0.1,'P3 Bureaumarge zee- en luchtvr.'!$D$12,0)</f>
        <v>0</v>
      </c>
      <c r="AY29" s="163">
        <f t="shared" si="16"/>
        <v>0</v>
      </c>
      <c r="AZ29" s="157" t="str">
        <f>VLOOKUP(D29,'P4 Destination'!$C$21:$O$176,13,0)</f>
        <v>EUR</v>
      </c>
      <c r="BA29" s="164">
        <f t="shared" si="17"/>
        <v>0</v>
      </c>
      <c r="BB29" s="171">
        <f>IF(AU29&gt;0.1,(VLOOKUP(D29,'P4 Destination'!$C$21:$M$176,3,0))*I29,0)</f>
        <v>0</v>
      </c>
      <c r="BC29" s="172">
        <f t="shared" si="18"/>
        <v>0</v>
      </c>
      <c r="BD29" s="171">
        <f>(VLOOKUP($D29,'P4 Destination'!$C$21:$M$176,4,0))*BC29</f>
        <v>0</v>
      </c>
      <c r="BE29" s="172">
        <f t="shared" si="19"/>
        <v>13</v>
      </c>
      <c r="BF29" s="171">
        <f>(VLOOKUP($D29,'P4 Destination'!$C$21:$M$176,5,0))*BE29</f>
        <v>0</v>
      </c>
      <c r="BG29" s="172">
        <f t="shared" si="20"/>
        <v>0</v>
      </c>
      <c r="BH29" s="171">
        <f>(VLOOKUP($D29,'P4 Destination'!$C$21:$M$176,6,0))*BG29</f>
        <v>0</v>
      </c>
      <c r="BI29" s="172">
        <f t="shared" si="21"/>
        <v>0</v>
      </c>
      <c r="BJ29" s="171">
        <f>(VLOOKUP($D29,'P4 Destination'!$C$21:$M$176,7,0))*BI29</f>
        <v>0</v>
      </c>
      <c r="BK29" s="172">
        <f t="shared" si="22"/>
        <v>0</v>
      </c>
      <c r="BL29" s="171">
        <f>(VLOOKUP($D29,'P4 Destination'!$C$21:$M$176,8,0))*BK29</f>
        <v>0</v>
      </c>
      <c r="BM29" s="172">
        <f t="shared" si="23"/>
        <v>0</v>
      </c>
      <c r="BN29" s="171">
        <f>(VLOOKUP($D29,'P4 Destination'!$C$21:$M$176,9,0))*BM29</f>
        <v>0</v>
      </c>
      <c r="BO29" s="154">
        <f t="shared" si="24"/>
        <v>1</v>
      </c>
      <c r="BP29" s="171">
        <f>(VLOOKUP(D29,'P4 Destination'!$C$21:$M$176,10,0))*K29</f>
        <v>0</v>
      </c>
      <c r="BQ29" s="171">
        <f>(VLOOKUP(D29,'P4 Destination'!$C$21:$M$176,11,0))*J29</f>
        <v>0</v>
      </c>
      <c r="BR29" s="173">
        <f t="shared" si="25"/>
        <v>0</v>
      </c>
      <c r="BS29" s="173">
        <f>(AV29*2500)*'P6 Verzekering'!$E$11</f>
        <v>0</v>
      </c>
      <c r="BT29" s="173">
        <f>(AW29*2500)*'P6 Verzekering'!$E$12</f>
        <v>0</v>
      </c>
      <c r="BU29" s="173">
        <f>(L29*2500)*'P6 Verzekering'!$E$13</f>
        <v>0</v>
      </c>
      <c r="BV29" s="173">
        <f t="shared" si="26"/>
        <v>0</v>
      </c>
      <c r="BW29"/>
      <c r="BX29"/>
    </row>
    <row r="30" spans="1:76">
      <c r="A30" s="152" t="s">
        <v>714</v>
      </c>
      <c r="B30" s="152" t="s">
        <v>333</v>
      </c>
      <c r="C30" s="152" t="s">
        <v>332</v>
      </c>
      <c r="D30" s="152" t="s">
        <v>219</v>
      </c>
      <c r="E30" s="152" t="s">
        <v>219</v>
      </c>
      <c r="F30" s="153">
        <f t="shared" si="0"/>
        <v>12</v>
      </c>
      <c r="G30" s="154">
        <v>1</v>
      </c>
      <c r="H30" s="154">
        <f>IFERROR(VLOOKUP(B30,'P2 Origin'!$C$21:$Q$176,15,FALSE),0)</f>
        <v>0</v>
      </c>
      <c r="I30" s="154">
        <f>IFERROR(VLOOKUP(D30,'P4 Destination'!$C$21:$Q$176,15,FALSE),0)</f>
        <v>0</v>
      </c>
      <c r="J30" s="155">
        <v>1</v>
      </c>
      <c r="K30" s="155"/>
      <c r="L30" s="156">
        <v>0</v>
      </c>
      <c r="M30" s="155">
        <v>0</v>
      </c>
      <c r="N30" s="155">
        <v>0</v>
      </c>
      <c r="O30" s="157">
        <f t="shared" si="1"/>
        <v>0</v>
      </c>
      <c r="P30" s="158">
        <f t="shared" si="2"/>
        <v>0</v>
      </c>
      <c r="Q30" s="159">
        <f>IFERROR(VLOOKUP(N30,'P1 Intra-Europees'!$A$15:$H$25,3,0),0)*P30</f>
        <v>0</v>
      </c>
      <c r="R30" s="160">
        <f t="shared" si="3"/>
        <v>0</v>
      </c>
      <c r="S30" s="159">
        <f>IFERROR(VLOOKUP(N30,'P1 Intra-Europees'!$A$15:$H$25,4,0),0)*R30</f>
        <v>0</v>
      </c>
      <c r="T30" s="160">
        <f t="shared" si="4"/>
        <v>0</v>
      </c>
      <c r="U30" s="159">
        <f>IFERROR(VLOOKUP(N30,'P1 Intra-Europees'!$A$15:$H$25,5,0),0)*T30</f>
        <v>0</v>
      </c>
      <c r="V30" s="160">
        <f t="shared" si="5"/>
        <v>0</v>
      </c>
      <c r="W30" s="159">
        <f>IFERROR(VLOOKUP(N30,'P1 Intra-Europees'!$A$15:$H$25,6,0),0)*V30</f>
        <v>0</v>
      </c>
      <c r="X30" s="160">
        <f t="shared" si="6"/>
        <v>0</v>
      </c>
      <c r="Y30" s="159">
        <f>IFERROR(VLOOKUP(N30,'P1 Intra-Europees'!$A$15:$H$25,7,0),0)*X30</f>
        <v>0</v>
      </c>
      <c r="Z30" s="161">
        <f t="shared" si="7"/>
        <v>0</v>
      </c>
      <c r="AA30" s="162">
        <f>IFERROR(VLOOKUP(N30,'P1 Intra-Europees'!$A$15:$H$25,8,0),0)*Z30</f>
        <v>0</v>
      </c>
      <c r="AB30" s="163">
        <f t="shared" si="8"/>
        <v>0</v>
      </c>
      <c r="AC30" s="157" t="str">
        <f>VLOOKUP(B30,'P2 Origin'!$C$21:$O$176,13,0)</f>
        <v>USD</v>
      </c>
      <c r="AD30" s="164">
        <f t="shared" si="9"/>
        <v>0</v>
      </c>
      <c r="AE30" s="165">
        <f>IF(AU30&gt;0.1,VLOOKUP(B30,'P2 Origin'!$C$21:$M$176,3,0)*H30,0)</f>
        <v>0</v>
      </c>
      <c r="AF30" s="166">
        <f t="shared" si="10"/>
        <v>0</v>
      </c>
      <c r="AG30" s="165">
        <f>(VLOOKUP(B30,'P2 Origin'!$C$21:$M$176,4,0))*AF30</f>
        <v>0</v>
      </c>
      <c r="AH30" s="166">
        <f t="shared" si="11"/>
        <v>12</v>
      </c>
      <c r="AI30" s="165">
        <f>(VLOOKUP(B30,'P2 Origin'!$C$21:$M$176,5,0))*AH30</f>
        <v>0</v>
      </c>
      <c r="AJ30" s="166">
        <f t="shared" si="27"/>
        <v>0</v>
      </c>
      <c r="AK30" s="165">
        <f>(VLOOKUP(B30,'P2 Origin'!$C$21:$M$176,6,0))*AJ30</f>
        <v>0</v>
      </c>
      <c r="AL30" s="166">
        <f t="shared" si="12"/>
        <v>0</v>
      </c>
      <c r="AM30" s="165">
        <f>(VLOOKUP($B30,'P2 Origin'!$C$21:$M$176,7,0))*AL30</f>
        <v>0</v>
      </c>
      <c r="AN30" s="166">
        <f t="shared" si="13"/>
        <v>0</v>
      </c>
      <c r="AO30" s="165">
        <f>(VLOOKUP($B30,'P2 Origin'!$C$21:$M$176,8,0))*AN30</f>
        <v>0</v>
      </c>
      <c r="AP30" s="166">
        <f t="shared" si="14"/>
        <v>0</v>
      </c>
      <c r="AQ30" s="165">
        <f>(VLOOKUP($B30,'P2 Origin'!$C$21:$M$176,9,0))*AP30</f>
        <v>0</v>
      </c>
      <c r="AR30" s="155">
        <f t="shared" si="15"/>
        <v>1</v>
      </c>
      <c r="AS30" s="164">
        <f>(VLOOKUP(B30,'P2 Origin'!$C$21:$M$176,10,0))*K30</f>
        <v>0</v>
      </c>
      <c r="AT30" s="164">
        <f>(VLOOKUP(B30,'P2 Origin'!$C$21:$M$176,11,0))*J30</f>
        <v>0</v>
      </c>
      <c r="AU30" s="167">
        <v>12</v>
      </c>
      <c r="AV30" s="168">
        <v>12</v>
      </c>
      <c r="AW30" s="169">
        <v>0</v>
      </c>
      <c r="AX30" s="170">
        <f>IF(AU30&gt;=0.1,'P3 Bureaumarge zee- en luchtvr.'!$D$12,0)</f>
        <v>0</v>
      </c>
      <c r="AY30" s="163">
        <f t="shared" si="16"/>
        <v>0</v>
      </c>
      <c r="AZ30" s="157" t="str">
        <f>VLOOKUP(D30,'P4 Destination'!$C$21:$O$176,13,0)</f>
        <v>EUR</v>
      </c>
      <c r="BA30" s="164">
        <f t="shared" si="17"/>
        <v>0</v>
      </c>
      <c r="BB30" s="171">
        <f>IF(AU30&gt;0.1,(VLOOKUP(D30,'P4 Destination'!$C$21:$M$176,3,0))*I30,0)</f>
        <v>0</v>
      </c>
      <c r="BC30" s="172">
        <f t="shared" si="18"/>
        <v>0</v>
      </c>
      <c r="BD30" s="171">
        <f>(VLOOKUP($D30,'P4 Destination'!$C$21:$M$176,4,0))*BC30</f>
        <v>0</v>
      </c>
      <c r="BE30" s="172">
        <f t="shared" si="19"/>
        <v>12</v>
      </c>
      <c r="BF30" s="171">
        <f>(VLOOKUP($D30,'P4 Destination'!$C$21:$M$176,5,0))*BE30</f>
        <v>0</v>
      </c>
      <c r="BG30" s="172">
        <f t="shared" si="20"/>
        <v>0</v>
      </c>
      <c r="BH30" s="171">
        <f>(VLOOKUP($D30,'P4 Destination'!$C$21:$M$176,6,0))*BG30</f>
        <v>0</v>
      </c>
      <c r="BI30" s="172">
        <f t="shared" si="21"/>
        <v>0</v>
      </c>
      <c r="BJ30" s="171">
        <f>(VLOOKUP($D30,'P4 Destination'!$C$21:$M$176,7,0))*BI30</f>
        <v>0</v>
      </c>
      <c r="BK30" s="172">
        <f t="shared" si="22"/>
        <v>0</v>
      </c>
      <c r="BL30" s="171">
        <f>(VLOOKUP($D30,'P4 Destination'!$C$21:$M$176,8,0))*BK30</f>
        <v>0</v>
      </c>
      <c r="BM30" s="172">
        <f t="shared" si="23"/>
        <v>0</v>
      </c>
      <c r="BN30" s="171">
        <f>(VLOOKUP($D30,'P4 Destination'!$C$21:$M$176,9,0))*BM30</f>
        <v>0</v>
      </c>
      <c r="BO30" s="154">
        <f t="shared" si="24"/>
        <v>1</v>
      </c>
      <c r="BP30" s="171">
        <f>(VLOOKUP(D30,'P4 Destination'!$C$21:$M$176,10,0))*K30</f>
        <v>0</v>
      </c>
      <c r="BQ30" s="171">
        <f>(VLOOKUP(D30,'P4 Destination'!$C$21:$M$176,11,0))*J30</f>
        <v>0</v>
      </c>
      <c r="BR30" s="173">
        <f t="shared" si="25"/>
        <v>0</v>
      </c>
      <c r="BS30" s="173">
        <f>(AV30*2500)*'P6 Verzekering'!$E$11</f>
        <v>0</v>
      </c>
      <c r="BT30" s="173">
        <f>(AW30*2500)*'P6 Verzekering'!$E$12</f>
        <v>0</v>
      </c>
      <c r="BU30" s="173">
        <f>(L30*2500)*'P6 Verzekering'!$E$13</f>
        <v>0</v>
      </c>
      <c r="BV30" s="173">
        <f t="shared" si="26"/>
        <v>0</v>
      </c>
      <c r="BW30"/>
      <c r="BX30"/>
    </row>
    <row r="31" spans="1:76">
      <c r="A31" s="152" t="s">
        <v>715</v>
      </c>
      <c r="B31" s="152" t="s">
        <v>333</v>
      </c>
      <c r="C31" s="152" t="s">
        <v>332</v>
      </c>
      <c r="D31" s="152" t="s">
        <v>219</v>
      </c>
      <c r="E31" s="152" t="s">
        <v>219</v>
      </c>
      <c r="F31" s="153">
        <f t="shared" si="0"/>
        <v>28</v>
      </c>
      <c r="G31" s="154">
        <v>1</v>
      </c>
      <c r="H31" s="154">
        <f>IFERROR(VLOOKUP(B31,'P2 Origin'!$C$21:$Q$176,15,FALSE),0)</f>
        <v>0</v>
      </c>
      <c r="I31" s="154">
        <f>IFERROR(VLOOKUP(D31,'P4 Destination'!$C$21:$Q$176,15,FALSE),0)</f>
        <v>0</v>
      </c>
      <c r="J31" s="155">
        <v>1</v>
      </c>
      <c r="K31" s="155"/>
      <c r="L31" s="156">
        <v>0</v>
      </c>
      <c r="M31" s="155">
        <v>0</v>
      </c>
      <c r="N31" s="155">
        <v>0</v>
      </c>
      <c r="O31" s="157">
        <f t="shared" si="1"/>
        <v>0</v>
      </c>
      <c r="P31" s="158">
        <f t="shared" si="2"/>
        <v>0</v>
      </c>
      <c r="Q31" s="159">
        <f>IFERROR(VLOOKUP(N31,'P1 Intra-Europees'!$A$15:$H$25,3,0),0)*P31</f>
        <v>0</v>
      </c>
      <c r="R31" s="160">
        <f t="shared" si="3"/>
        <v>0</v>
      </c>
      <c r="S31" s="159">
        <f>IFERROR(VLOOKUP(N31,'P1 Intra-Europees'!$A$15:$H$25,4,0),0)*R31</f>
        <v>0</v>
      </c>
      <c r="T31" s="160">
        <f t="shared" si="4"/>
        <v>0</v>
      </c>
      <c r="U31" s="159">
        <f>IFERROR(VLOOKUP(N31,'P1 Intra-Europees'!$A$15:$H$25,5,0),0)*T31</f>
        <v>0</v>
      </c>
      <c r="V31" s="160">
        <f t="shared" si="5"/>
        <v>0</v>
      </c>
      <c r="W31" s="159">
        <f>IFERROR(VLOOKUP(N31,'P1 Intra-Europees'!$A$15:$H$25,6,0),0)*V31</f>
        <v>0</v>
      </c>
      <c r="X31" s="160">
        <f t="shared" si="6"/>
        <v>0</v>
      </c>
      <c r="Y31" s="159">
        <f>IFERROR(VLOOKUP(N31,'P1 Intra-Europees'!$A$15:$H$25,7,0),0)*X31</f>
        <v>0</v>
      </c>
      <c r="Z31" s="161">
        <f t="shared" si="7"/>
        <v>0</v>
      </c>
      <c r="AA31" s="162">
        <f>IFERROR(VLOOKUP(N31,'P1 Intra-Europees'!$A$15:$H$25,8,0),0)*Z31</f>
        <v>0</v>
      </c>
      <c r="AB31" s="163">
        <f t="shared" si="8"/>
        <v>0</v>
      </c>
      <c r="AC31" s="157" t="str">
        <f>VLOOKUP(B31,'P2 Origin'!$C$21:$O$176,13,0)</f>
        <v>USD</v>
      </c>
      <c r="AD31" s="164">
        <f t="shared" si="9"/>
        <v>0</v>
      </c>
      <c r="AE31" s="165">
        <f>IF(AU31&gt;0.1,VLOOKUP(B31,'P2 Origin'!$C$21:$M$176,3,0)*H31,0)</f>
        <v>0</v>
      </c>
      <c r="AF31" s="166">
        <f t="shared" si="10"/>
        <v>0</v>
      </c>
      <c r="AG31" s="165">
        <f>(VLOOKUP(B31,'P2 Origin'!$C$21:$M$176,4,0))*AF31</f>
        <v>0</v>
      </c>
      <c r="AH31" s="166">
        <f t="shared" si="11"/>
        <v>0</v>
      </c>
      <c r="AI31" s="165">
        <f>(VLOOKUP(B31,'P2 Origin'!$C$21:$M$176,5,0))*AH31</f>
        <v>0</v>
      </c>
      <c r="AJ31" s="166">
        <f t="shared" si="27"/>
        <v>0</v>
      </c>
      <c r="AK31" s="165">
        <f>(VLOOKUP(B31,'P2 Origin'!$C$21:$M$176,6,0))*AJ31</f>
        <v>0</v>
      </c>
      <c r="AL31" s="166">
        <f t="shared" si="12"/>
        <v>28</v>
      </c>
      <c r="AM31" s="165">
        <f>(VLOOKUP($B31,'P2 Origin'!$C$21:$M$176,7,0))*AL31</f>
        <v>0</v>
      </c>
      <c r="AN31" s="166">
        <f t="shared" si="13"/>
        <v>0</v>
      </c>
      <c r="AO31" s="165">
        <f>(VLOOKUP($B31,'P2 Origin'!$C$21:$M$176,8,0))*AN31</f>
        <v>0</v>
      </c>
      <c r="AP31" s="166">
        <f t="shared" si="14"/>
        <v>0</v>
      </c>
      <c r="AQ31" s="165">
        <f>(VLOOKUP($B31,'P2 Origin'!$C$21:$M$176,9,0))*AP31</f>
        <v>0</v>
      </c>
      <c r="AR31" s="155">
        <f t="shared" si="15"/>
        <v>1</v>
      </c>
      <c r="AS31" s="164">
        <f>(VLOOKUP(B31,'P2 Origin'!$C$21:$M$176,10,0))*K31</f>
        <v>0</v>
      </c>
      <c r="AT31" s="164">
        <f>(VLOOKUP(B31,'P2 Origin'!$C$21:$M$176,11,0))*J31</f>
        <v>0</v>
      </c>
      <c r="AU31" s="167">
        <v>28</v>
      </c>
      <c r="AV31" s="168">
        <v>28</v>
      </c>
      <c r="AW31" s="169">
        <v>0</v>
      </c>
      <c r="AX31" s="170">
        <f>IF(AU31&gt;=0.1,'P3 Bureaumarge zee- en luchtvr.'!$D$12,0)</f>
        <v>0</v>
      </c>
      <c r="AY31" s="163">
        <f t="shared" si="16"/>
        <v>0</v>
      </c>
      <c r="AZ31" s="157" t="str">
        <f>VLOOKUP(D31,'P4 Destination'!$C$21:$O$176,13,0)</f>
        <v>EUR</v>
      </c>
      <c r="BA31" s="164">
        <f t="shared" si="17"/>
        <v>0</v>
      </c>
      <c r="BB31" s="171">
        <f>IF(AU31&gt;0.1,(VLOOKUP(D31,'P4 Destination'!$C$21:$M$176,3,0))*I31,0)</f>
        <v>0</v>
      </c>
      <c r="BC31" s="172">
        <f t="shared" si="18"/>
        <v>0</v>
      </c>
      <c r="BD31" s="171">
        <f>(VLOOKUP($D31,'P4 Destination'!$C$21:$M$176,4,0))*BC31</f>
        <v>0</v>
      </c>
      <c r="BE31" s="172">
        <f t="shared" si="19"/>
        <v>0</v>
      </c>
      <c r="BF31" s="171">
        <f>(VLOOKUP($D31,'P4 Destination'!$C$21:$M$176,5,0))*BE31</f>
        <v>0</v>
      </c>
      <c r="BG31" s="172">
        <f t="shared" si="20"/>
        <v>0</v>
      </c>
      <c r="BH31" s="171">
        <f>(VLOOKUP($D31,'P4 Destination'!$C$21:$M$176,6,0))*BG31</f>
        <v>0</v>
      </c>
      <c r="BI31" s="172">
        <f t="shared" si="21"/>
        <v>28</v>
      </c>
      <c r="BJ31" s="171">
        <f>(VLOOKUP($D31,'P4 Destination'!$C$21:$M$176,7,0))*BI31</f>
        <v>0</v>
      </c>
      <c r="BK31" s="172">
        <f t="shared" si="22"/>
        <v>0</v>
      </c>
      <c r="BL31" s="171">
        <f>(VLOOKUP($D31,'P4 Destination'!$C$21:$M$176,8,0))*BK31</f>
        <v>0</v>
      </c>
      <c r="BM31" s="172">
        <f t="shared" si="23"/>
        <v>0</v>
      </c>
      <c r="BN31" s="171">
        <f>(VLOOKUP($D31,'P4 Destination'!$C$21:$M$176,9,0))*BM31</f>
        <v>0</v>
      </c>
      <c r="BO31" s="154">
        <f t="shared" si="24"/>
        <v>1</v>
      </c>
      <c r="BP31" s="171">
        <f>(VLOOKUP(D31,'P4 Destination'!$C$21:$M$176,10,0))*K31</f>
        <v>0</v>
      </c>
      <c r="BQ31" s="171">
        <f>(VLOOKUP(D31,'P4 Destination'!$C$21:$M$176,11,0))*J31</f>
        <v>0</v>
      </c>
      <c r="BR31" s="173">
        <f t="shared" si="25"/>
        <v>0</v>
      </c>
      <c r="BS31" s="173">
        <f>(AV31*2500)*'P6 Verzekering'!$E$11</f>
        <v>0</v>
      </c>
      <c r="BT31" s="173">
        <f>(AW31*2500)*'P6 Verzekering'!$E$12</f>
        <v>0</v>
      </c>
      <c r="BU31" s="173">
        <f>(L31*2500)*'P6 Verzekering'!$E$13</f>
        <v>0</v>
      </c>
      <c r="BV31" s="173">
        <f t="shared" si="26"/>
        <v>0</v>
      </c>
      <c r="BW31"/>
      <c r="BX31"/>
    </row>
    <row r="32" spans="1:76" ht="14.45" customHeight="1">
      <c r="A32" s="152" t="s">
        <v>717</v>
      </c>
      <c r="B32" s="152" t="s">
        <v>333</v>
      </c>
      <c r="C32" s="152" t="s">
        <v>332</v>
      </c>
      <c r="D32" s="152" t="s">
        <v>219</v>
      </c>
      <c r="E32" s="152" t="s">
        <v>219</v>
      </c>
      <c r="F32" s="153">
        <f t="shared" si="0"/>
        <v>18</v>
      </c>
      <c r="G32" s="154">
        <v>1</v>
      </c>
      <c r="H32" s="154">
        <f>IFERROR(VLOOKUP(B32,'P2 Origin'!$C$21:$Q$176,15,FALSE),0)</f>
        <v>0</v>
      </c>
      <c r="I32" s="154">
        <f>IFERROR(VLOOKUP(D32,'P4 Destination'!$C$21:$Q$176,15,FALSE),0)</f>
        <v>0</v>
      </c>
      <c r="J32" s="155">
        <v>1</v>
      </c>
      <c r="K32" s="155"/>
      <c r="L32" s="156">
        <v>0</v>
      </c>
      <c r="M32" s="155">
        <v>0</v>
      </c>
      <c r="N32" s="155">
        <v>0</v>
      </c>
      <c r="O32" s="157">
        <f t="shared" si="1"/>
        <v>0</v>
      </c>
      <c r="P32" s="158">
        <f t="shared" si="2"/>
        <v>0</v>
      </c>
      <c r="Q32" s="159">
        <f>IFERROR(VLOOKUP(N32,'P1 Intra-Europees'!$A$15:$H$25,3,0),0)*P32</f>
        <v>0</v>
      </c>
      <c r="R32" s="160">
        <f t="shared" si="3"/>
        <v>0</v>
      </c>
      <c r="S32" s="159">
        <f>IFERROR(VLOOKUP(N32,'P1 Intra-Europees'!$A$15:$H$25,4,0),0)*R32</f>
        <v>0</v>
      </c>
      <c r="T32" s="160">
        <f t="shared" si="4"/>
        <v>0</v>
      </c>
      <c r="U32" s="159">
        <f>IFERROR(VLOOKUP(N32,'P1 Intra-Europees'!$A$15:$H$25,5,0),0)*T32</f>
        <v>0</v>
      </c>
      <c r="V32" s="160">
        <f t="shared" si="5"/>
        <v>0</v>
      </c>
      <c r="W32" s="159">
        <f>IFERROR(VLOOKUP(N32,'P1 Intra-Europees'!$A$15:$H$25,6,0),0)*V32</f>
        <v>0</v>
      </c>
      <c r="X32" s="160">
        <f t="shared" si="6"/>
        <v>0</v>
      </c>
      <c r="Y32" s="159">
        <f>IFERROR(VLOOKUP(N32,'P1 Intra-Europees'!$A$15:$H$25,7,0),0)*X32</f>
        <v>0</v>
      </c>
      <c r="Z32" s="161">
        <f t="shared" si="7"/>
        <v>0</v>
      </c>
      <c r="AA32" s="162">
        <f>IFERROR(VLOOKUP(N32,'P1 Intra-Europees'!$A$15:$H$25,8,0),0)*Z32</f>
        <v>0</v>
      </c>
      <c r="AB32" s="163">
        <f t="shared" si="8"/>
        <v>0</v>
      </c>
      <c r="AC32" s="157" t="str">
        <f>VLOOKUP(B32,'P2 Origin'!$C$21:$O$176,13,0)</f>
        <v>USD</v>
      </c>
      <c r="AD32" s="164">
        <f t="shared" si="9"/>
        <v>0</v>
      </c>
      <c r="AE32" s="165">
        <f>IF(AU32&gt;0.1,VLOOKUP(B32,'P2 Origin'!$C$21:$M$176,3,0)*H32,0)</f>
        <v>0</v>
      </c>
      <c r="AF32" s="166">
        <f t="shared" si="10"/>
        <v>0</v>
      </c>
      <c r="AG32" s="165">
        <f>(VLOOKUP(B32,'P2 Origin'!$C$21:$M$176,4,0))*AF32</f>
        <v>0</v>
      </c>
      <c r="AH32" s="166">
        <f t="shared" si="11"/>
        <v>0</v>
      </c>
      <c r="AI32" s="165">
        <f>(VLOOKUP(B32,'P2 Origin'!$C$21:$M$176,5,0))*AH32</f>
        <v>0</v>
      </c>
      <c r="AJ32" s="166">
        <f t="shared" si="27"/>
        <v>18</v>
      </c>
      <c r="AK32" s="165">
        <f>(VLOOKUP(B32,'P2 Origin'!$C$21:$M$176,6,0))*AJ32</f>
        <v>0</v>
      </c>
      <c r="AL32" s="166">
        <f t="shared" si="12"/>
        <v>0</v>
      </c>
      <c r="AM32" s="165">
        <f>(VLOOKUP($B32,'P2 Origin'!$C$21:$M$176,7,0))*AL32</f>
        <v>0</v>
      </c>
      <c r="AN32" s="166">
        <f t="shared" si="13"/>
        <v>0</v>
      </c>
      <c r="AO32" s="165">
        <f>(VLOOKUP($B32,'P2 Origin'!$C$21:$M$176,8,0))*AN32</f>
        <v>0</v>
      </c>
      <c r="AP32" s="166">
        <f t="shared" si="14"/>
        <v>0</v>
      </c>
      <c r="AQ32" s="165">
        <f>(VLOOKUP($B32,'P2 Origin'!$C$21:$M$176,9,0))*AP32</f>
        <v>0</v>
      </c>
      <c r="AR32" s="155">
        <f t="shared" si="15"/>
        <v>1</v>
      </c>
      <c r="AS32" s="164">
        <f>(VLOOKUP(B32,'P2 Origin'!$C$21:$M$176,10,0))*K32</f>
        <v>0</v>
      </c>
      <c r="AT32" s="164">
        <f>(VLOOKUP(B32,'P2 Origin'!$C$21:$M$176,11,0))*J32</f>
        <v>0</v>
      </c>
      <c r="AU32" s="167">
        <v>18</v>
      </c>
      <c r="AV32" s="168">
        <v>18</v>
      </c>
      <c r="AW32" s="169">
        <v>0</v>
      </c>
      <c r="AX32" s="170">
        <f>IF(AU32&gt;=0.1,'P3 Bureaumarge zee- en luchtvr.'!$D$12,0)</f>
        <v>0</v>
      </c>
      <c r="AY32" s="163">
        <f t="shared" si="16"/>
        <v>0</v>
      </c>
      <c r="AZ32" s="157" t="str">
        <f>VLOOKUP(D32,'P4 Destination'!$C$21:$O$176,13,0)</f>
        <v>EUR</v>
      </c>
      <c r="BA32" s="164">
        <f t="shared" si="17"/>
        <v>0</v>
      </c>
      <c r="BB32" s="171">
        <f>IF(AU32&gt;0.1,(VLOOKUP(D32,'P4 Destination'!$C$21:$M$176,3,0))*I32,0)</f>
        <v>0</v>
      </c>
      <c r="BC32" s="172">
        <f t="shared" si="18"/>
        <v>0</v>
      </c>
      <c r="BD32" s="171">
        <f>(VLOOKUP($D32,'P4 Destination'!$C$21:$M$176,4,0))*BC32</f>
        <v>0</v>
      </c>
      <c r="BE32" s="172">
        <f t="shared" si="19"/>
        <v>0</v>
      </c>
      <c r="BF32" s="171">
        <f>(VLOOKUP($D32,'P4 Destination'!$C$21:$M$176,5,0))*BE32</f>
        <v>0</v>
      </c>
      <c r="BG32" s="172">
        <f t="shared" si="20"/>
        <v>18</v>
      </c>
      <c r="BH32" s="171">
        <f>(VLOOKUP($D32,'P4 Destination'!$C$21:$M$176,6,0))*BG32</f>
        <v>0</v>
      </c>
      <c r="BI32" s="172">
        <f t="shared" si="21"/>
        <v>0</v>
      </c>
      <c r="BJ32" s="171">
        <f>(VLOOKUP($D32,'P4 Destination'!$C$21:$M$176,7,0))*BI32</f>
        <v>0</v>
      </c>
      <c r="BK32" s="172">
        <f t="shared" si="22"/>
        <v>0</v>
      </c>
      <c r="BL32" s="171">
        <f>(VLOOKUP($D32,'P4 Destination'!$C$21:$M$176,8,0))*BK32</f>
        <v>0</v>
      </c>
      <c r="BM32" s="172">
        <f t="shared" si="23"/>
        <v>0</v>
      </c>
      <c r="BN32" s="171">
        <f>(VLOOKUP($D32,'P4 Destination'!$C$21:$M$176,9,0))*BM32</f>
        <v>0</v>
      </c>
      <c r="BO32" s="154">
        <f t="shared" si="24"/>
        <v>1</v>
      </c>
      <c r="BP32" s="171">
        <f>(VLOOKUP(D32,'P4 Destination'!$C$21:$M$176,10,0))*K32</f>
        <v>0</v>
      </c>
      <c r="BQ32" s="171">
        <f>(VLOOKUP(D32,'P4 Destination'!$C$21:$M$176,11,0))*J32</f>
        <v>0</v>
      </c>
      <c r="BR32" s="173">
        <f t="shared" si="25"/>
        <v>0</v>
      </c>
      <c r="BS32" s="173">
        <f>(AV32*2500)*'P6 Verzekering'!$E$11</f>
        <v>0</v>
      </c>
      <c r="BT32" s="173">
        <f>(AW32*2500)*'P6 Verzekering'!$E$12</f>
        <v>0</v>
      </c>
      <c r="BU32" s="173">
        <f>(L32*2500)*'P6 Verzekering'!$E$13</f>
        <v>0</v>
      </c>
      <c r="BV32" s="173">
        <f t="shared" si="26"/>
        <v>0</v>
      </c>
      <c r="BW32"/>
      <c r="BX32"/>
    </row>
    <row r="33" spans="1:76" ht="14.45" customHeight="1">
      <c r="A33" s="152" t="s">
        <v>718</v>
      </c>
      <c r="B33" s="152" t="s">
        <v>333</v>
      </c>
      <c r="C33" s="152" t="s">
        <v>332</v>
      </c>
      <c r="D33" s="152" t="s">
        <v>219</v>
      </c>
      <c r="E33" s="152" t="s">
        <v>219</v>
      </c>
      <c r="F33" s="153">
        <f t="shared" si="0"/>
        <v>58</v>
      </c>
      <c r="G33" s="154">
        <v>1</v>
      </c>
      <c r="H33" s="154">
        <f>IFERROR(VLOOKUP(B33,'P2 Origin'!$C$21:$Q$176,15,FALSE),0)</f>
        <v>0</v>
      </c>
      <c r="I33" s="154">
        <f>IFERROR(VLOOKUP(D33,'P4 Destination'!$C$21:$Q$176,15,FALSE),0)</f>
        <v>0</v>
      </c>
      <c r="J33" s="155"/>
      <c r="K33" s="155">
        <v>1</v>
      </c>
      <c r="L33" s="156">
        <v>0</v>
      </c>
      <c r="M33" s="155">
        <v>0</v>
      </c>
      <c r="N33" s="155">
        <v>0</v>
      </c>
      <c r="O33" s="157">
        <f t="shared" si="1"/>
        <v>0</v>
      </c>
      <c r="P33" s="158">
        <f t="shared" si="2"/>
        <v>0</v>
      </c>
      <c r="Q33" s="159">
        <f>IFERROR(VLOOKUP(N33,'P1 Intra-Europees'!$A$15:$H$25,3,0),0)*P33</f>
        <v>0</v>
      </c>
      <c r="R33" s="160">
        <f t="shared" si="3"/>
        <v>0</v>
      </c>
      <c r="S33" s="159">
        <f>IFERROR(VLOOKUP(N33,'P1 Intra-Europees'!$A$15:$H$25,4,0),0)*R33</f>
        <v>0</v>
      </c>
      <c r="T33" s="160">
        <f t="shared" si="4"/>
        <v>0</v>
      </c>
      <c r="U33" s="159">
        <f>IFERROR(VLOOKUP(N33,'P1 Intra-Europees'!$A$15:$H$25,5,0),0)*T33</f>
        <v>0</v>
      </c>
      <c r="V33" s="160">
        <f t="shared" si="5"/>
        <v>0</v>
      </c>
      <c r="W33" s="159">
        <f>IFERROR(VLOOKUP(N33,'P1 Intra-Europees'!$A$15:$H$25,6,0),0)*V33</f>
        <v>0</v>
      </c>
      <c r="X33" s="160">
        <f t="shared" si="6"/>
        <v>0</v>
      </c>
      <c r="Y33" s="159">
        <f>IFERROR(VLOOKUP(N33,'P1 Intra-Europees'!$A$15:$H$25,7,0),0)*X33</f>
        <v>0</v>
      </c>
      <c r="Z33" s="161">
        <f t="shared" si="7"/>
        <v>0</v>
      </c>
      <c r="AA33" s="162">
        <f>IFERROR(VLOOKUP(N33,'P1 Intra-Europees'!$A$15:$H$25,8,0),0)*Z33</f>
        <v>0</v>
      </c>
      <c r="AB33" s="163">
        <f t="shared" si="8"/>
        <v>0</v>
      </c>
      <c r="AC33" s="157" t="str">
        <f>VLOOKUP(B33,'P2 Origin'!$C$21:$O$176,13,0)</f>
        <v>USD</v>
      </c>
      <c r="AD33" s="164">
        <f t="shared" si="9"/>
        <v>0</v>
      </c>
      <c r="AE33" s="165">
        <f>IF(AU33&gt;0.1,VLOOKUP(B33,'P2 Origin'!$C$21:$M$176,3,0)*H33,0)</f>
        <v>0</v>
      </c>
      <c r="AF33" s="166">
        <f t="shared" si="10"/>
        <v>0</v>
      </c>
      <c r="AG33" s="165">
        <f>(VLOOKUP(B33,'P2 Origin'!$C$21:$M$176,4,0))*AF33</f>
        <v>0</v>
      </c>
      <c r="AH33" s="166">
        <f t="shared" si="11"/>
        <v>0</v>
      </c>
      <c r="AI33" s="165">
        <f>(VLOOKUP(B33,'P2 Origin'!$C$21:$M$176,5,0))*AH33</f>
        <v>0</v>
      </c>
      <c r="AJ33" s="166">
        <f t="shared" si="27"/>
        <v>0</v>
      </c>
      <c r="AK33" s="165">
        <f>(VLOOKUP(B33,'P2 Origin'!$C$21:$M$176,6,0))*AJ33</f>
        <v>0</v>
      </c>
      <c r="AL33" s="166">
        <f t="shared" si="12"/>
        <v>0</v>
      </c>
      <c r="AM33" s="165">
        <f>(VLOOKUP($B33,'P2 Origin'!$C$21:$M$176,7,0))*AL33</f>
        <v>0</v>
      </c>
      <c r="AN33" s="166">
        <f t="shared" si="13"/>
        <v>0</v>
      </c>
      <c r="AO33" s="165">
        <f>(VLOOKUP($B33,'P2 Origin'!$C$21:$M$176,8,0))*AN33</f>
        <v>0</v>
      </c>
      <c r="AP33" s="166">
        <f t="shared" si="14"/>
        <v>58</v>
      </c>
      <c r="AQ33" s="165">
        <f>(VLOOKUP($B33,'P2 Origin'!$C$21:$M$176,9,0))*AP33</f>
        <v>0</v>
      </c>
      <c r="AR33" s="155">
        <f t="shared" si="15"/>
        <v>1</v>
      </c>
      <c r="AS33" s="164">
        <f>(VLOOKUP(B33,'P2 Origin'!$C$21:$M$176,10,0))*K33</f>
        <v>0</v>
      </c>
      <c r="AT33" s="164">
        <f>(VLOOKUP(B33,'P2 Origin'!$C$21:$M$176,11,0))*J33</f>
        <v>0</v>
      </c>
      <c r="AU33" s="167">
        <v>58</v>
      </c>
      <c r="AV33" s="168">
        <v>58</v>
      </c>
      <c r="AW33" s="169">
        <v>0</v>
      </c>
      <c r="AX33" s="170">
        <f>IF(AU33&gt;=0.1,'P3 Bureaumarge zee- en luchtvr.'!$D$12,0)</f>
        <v>0</v>
      </c>
      <c r="AY33" s="163">
        <f t="shared" si="16"/>
        <v>0</v>
      </c>
      <c r="AZ33" s="157" t="str">
        <f>VLOOKUP(D33,'P4 Destination'!$C$21:$O$176,13,0)</f>
        <v>EUR</v>
      </c>
      <c r="BA33" s="164">
        <f t="shared" si="17"/>
        <v>0</v>
      </c>
      <c r="BB33" s="171">
        <f>IF(AU33&gt;0.1,(VLOOKUP(D33,'P4 Destination'!$C$21:$M$176,3,0))*I33,0)</f>
        <v>0</v>
      </c>
      <c r="BC33" s="172">
        <f t="shared" si="18"/>
        <v>0</v>
      </c>
      <c r="BD33" s="171">
        <f>(VLOOKUP($D33,'P4 Destination'!$C$21:$M$176,4,0))*BC33</f>
        <v>0</v>
      </c>
      <c r="BE33" s="172">
        <f t="shared" si="19"/>
        <v>0</v>
      </c>
      <c r="BF33" s="171">
        <f>(VLOOKUP($D33,'P4 Destination'!$C$21:$M$176,5,0))*BE33</f>
        <v>0</v>
      </c>
      <c r="BG33" s="172">
        <f t="shared" si="20"/>
        <v>0</v>
      </c>
      <c r="BH33" s="171">
        <f>(VLOOKUP($D33,'P4 Destination'!$C$21:$M$176,6,0))*BG33</f>
        <v>0</v>
      </c>
      <c r="BI33" s="172">
        <f t="shared" si="21"/>
        <v>0</v>
      </c>
      <c r="BJ33" s="171">
        <f>(VLOOKUP($D33,'P4 Destination'!$C$21:$M$176,7,0))*BI33</f>
        <v>0</v>
      </c>
      <c r="BK33" s="172">
        <f t="shared" si="22"/>
        <v>0</v>
      </c>
      <c r="BL33" s="171">
        <f>(VLOOKUP($D33,'P4 Destination'!$C$21:$M$176,8,0))*BK33</f>
        <v>0</v>
      </c>
      <c r="BM33" s="172">
        <f t="shared" si="23"/>
        <v>58</v>
      </c>
      <c r="BN33" s="171">
        <f>(VLOOKUP($D33,'P4 Destination'!$C$21:$M$176,9,0))*BM33</f>
        <v>0</v>
      </c>
      <c r="BO33" s="154">
        <f t="shared" si="24"/>
        <v>1</v>
      </c>
      <c r="BP33" s="171">
        <f>(VLOOKUP(D33,'P4 Destination'!$C$21:$M$176,10,0))*K33</f>
        <v>0</v>
      </c>
      <c r="BQ33" s="171">
        <f>(VLOOKUP(D33,'P4 Destination'!$C$21:$M$176,11,0))*J33</f>
        <v>0</v>
      </c>
      <c r="BR33" s="173">
        <f t="shared" si="25"/>
        <v>0</v>
      </c>
      <c r="BS33" s="173">
        <f>(AV33*2500)*'P6 Verzekering'!$E$11</f>
        <v>0</v>
      </c>
      <c r="BT33" s="173">
        <f>(AW33*2500)*'P6 Verzekering'!$E$12</f>
        <v>0</v>
      </c>
      <c r="BU33" s="173">
        <f>(L33*2500)*'P6 Verzekering'!$E$13</f>
        <v>0</v>
      </c>
      <c r="BV33" s="173">
        <f t="shared" si="26"/>
        <v>0</v>
      </c>
      <c r="BW33"/>
      <c r="BX33"/>
    </row>
    <row r="34" spans="1:76" ht="14.45" customHeight="1">
      <c r="A34" s="152" t="s">
        <v>720</v>
      </c>
      <c r="B34" s="152" t="s">
        <v>333</v>
      </c>
      <c r="C34" s="152" t="s">
        <v>332</v>
      </c>
      <c r="D34" s="152" t="s">
        <v>219</v>
      </c>
      <c r="E34" s="152" t="s">
        <v>219</v>
      </c>
      <c r="F34" s="153">
        <f t="shared" si="0"/>
        <v>20</v>
      </c>
      <c r="G34" s="154">
        <v>1</v>
      </c>
      <c r="H34" s="154">
        <f>IFERROR(VLOOKUP(B34,'P2 Origin'!$C$21:$Q$176,15,FALSE),0)</f>
        <v>0</v>
      </c>
      <c r="I34" s="154">
        <f>IFERROR(VLOOKUP(D34,'P4 Destination'!$C$21:$Q$176,15,FALSE),0)</f>
        <v>0</v>
      </c>
      <c r="J34" s="155">
        <v>1</v>
      </c>
      <c r="K34" s="155"/>
      <c r="L34" s="156">
        <v>0</v>
      </c>
      <c r="M34" s="155">
        <v>0</v>
      </c>
      <c r="N34" s="155">
        <v>0</v>
      </c>
      <c r="O34" s="157">
        <f t="shared" si="1"/>
        <v>0</v>
      </c>
      <c r="P34" s="158">
        <f t="shared" si="2"/>
        <v>0</v>
      </c>
      <c r="Q34" s="159">
        <f>IFERROR(VLOOKUP(N34,'P1 Intra-Europees'!$A$15:$H$25,3,0),0)*P34</f>
        <v>0</v>
      </c>
      <c r="R34" s="160">
        <f t="shared" si="3"/>
        <v>0</v>
      </c>
      <c r="S34" s="159">
        <f>IFERROR(VLOOKUP(N34,'P1 Intra-Europees'!$A$15:$H$25,4,0),0)*R34</f>
        <v>0</v>
      </c>
      <c r="T34" s="160">
        <f t="shared" si="4"/>
        <v>0</v>
      </c>
      <c r="U34" s="159">
        <f>IFERROR(VLOOKUP(N34,'P1 Intra-Europees'!$A$15:$H$25,5,0),0)*T34</f>
        <v>0</v>
      </c>
      <c r="V34" s="160">
        <f t="shared" si="5"/>
        <v>0</v>
      </c>
      <c r="W34" s="159">
        <f>IFERROR(VLOOKUP(N34,'P1 Intra-Europees'!$A$15:$H$25,6,0),0)*V34</f>
        <v>0</v>
      </c>
      <c r="X34" s="160">
        <f t="shared" si="6"/>
        <v>0</v>
      </c>
      <c r="Y34" s="159">
        <f>IFERROR(VLOOKUP(N34,'P1 Intra-Europees'!$A$15:$H$25,7,0),0)*X34</f>
        <v>0</v>
      </c>
      <c r="Z34" s="161">
        <f t="shared" si="7"/>
        <v>0</v>
      </c>
      <c r="AA34" s="162">
        <f>IFERROR(VLOOKUP(N34,'P1 Intra-Europees'!$A$15:$H$25,8,0),0)*Z34</f>
        <v>0</v>
      </c>
      <c r="AB34" s="163">
        <f t="shared" si="8"/>
        <v>0</v>
      </c>
      <c r="AC34" s="157" t="str">
        <f>VLOOKUP(B34,'P2 Origin'!$C$21:$O$176,13,0)</f>
        <v>USD</v>
      </c>
      <c r="AD34" s="164">
        <f t="shared" si="9"/>
        <v>0</v>
      </c>
      <c r="AE34" s="165">
        <f>IF(AU34&gt;0.1,VLOOKUP(B34,'P2 Origin'!$C$21:$M$176,3,0)*H34,0)</f>
        <v>0</v>
      </c>
      <c r="AF34" s="166">
        <f t="shared" si="10"/>
        <v>0</v>
      </c>
      <c r="AG34" s="165">
        <f>(VLOOKUP(B34,'P2 Origin'!$C$21:$M$176,4,0))*AF34</f>
        <v>0</v>
      </c>
      <c r="AH34" s="166">
        <f t="shared" si="11"/>
        <v>0</v>
      </c>
      <c r="AI34" s="165">
        <f>(VLOOKUP(B34,'P2 Origin'!$C$21:$M$176,5,0))*AH34</f>
        <v>0</v>
      </c>
      <c r="AJ34" s="166">
        <f t="shared" si="27"/>
        <v>20</v>
      </c>
      <c r="AK34" s="165">
        <f>(VLOOKUP(B34,'P2 Origin'!$C$21:$M$176,6,0))*AJ34</f>
        <v>0</v>
      </c>
      <c r="AL34" s="166">
        <f t="shared" si="12"/>
        <v>0</v>
      </c>
      <c r="AM34" s="165">
        <f>(VLOOKUP($B34,'P2 Origin'!$C$21:$M$176,7,0))*AL34</f>
        <v>0</v>
      </c>
      <c r="AN34" s="166">
        <f t="shared" si="13"/>
        <v>0</v>
      </c>
      <c r="AO34" s="165">
        <f>(VLOOKUP($B34,'P2 Origin'!$C$21:$M$176,8,0))*AN34</f>
        <v>0</v>
      </c>
      <c r="AP34" s="166">
        <f t="shared" si="14"/>
        <v>0</v>
      </c>
      <c r="AQ34" s="165">
        <f>(VLOOKUP($B34,'P2 Origin'!$C$21:$M$176,9,0))*AP34</f>
        <v>0</v>
      </c>
      <c r="AR34" s="155">
        <f t="shared" si="15"/>
        <v>1</v>
      </c>
      <c r="AS34" s="164">
        <f>(VLOOKUP(B34,'P2 Origin'!$C$21:$M$176,10,0))*K34</f>
        <v>0</v>
      </c>
      <c r="AT34" s="164">
        <f>(VLOOKUP(B34,'P2 Origin'!$C$21:$M$176,11,0))*J34</f>
        <v>0</v>
      </c>
      <c r="AU34" s="167">
        <v>20</v>
      </c>
      <c r="AV34" s="168">
        <v>20</v>
      </c>
      <c r="AW34" s="169">
        <v>0</v>
      </c>
      <c r="AX34" s="170">
        <f>IF(AU34&gt;=0.1,'P3 Bureaumarge zee- en luchtvr.'!$D$12,0)</f>
        <v>0</v>
      </c>
      <c r="AY34" s="163">
        <f t="shared" si="16"/>
        <v>0</v>
      </c>
      <c r="AZ34" s="157" t="str">
        <f>VLOOKUP(D34,'P4 Destination'!$C$21:$O$176,13,0)</f>
        <v>EUR</v>
      </c>
      <c r="BA34" s="164">
        <f t="shared" si="17"/>
        <v>0</v>
      </c>
      <c r="BB34" s="171">
        <f>IF(AU34&gt;0.1,(VLOOKUP(D34,'P4 Destination'!$C$21:$M$176,3,0))*I34,0)</f>
        <v>0</v>
      </c>
      <c r="BC34" s="172">
        <f t="shared" si="18"/>
        <v>0</v>
      </c>
      <c r="BD34" s="171">
        <f>(VLOOKUP($D34,'P4 Destination'!$C$21:$M$176,4,0))*BC34</f>
        <v>0</v>
      </c>
      <c r="BE34" s="172">
        <f t="shared" si="19"/>
        <v>0</v>
      </c>
      <c r="BF34" s="171">
        <f>(VLOOKUP($D34,'P4 Destination'!$C$21:$M$176,5,0))*BE34</f>
        <v>0</v>
      </c>
      <c r="BG34" s="172">
        <f t="shared" si="20"/>
        <v>20</v>
      </c>
      <c r="BH34" s="171">
        <f>(VLOOKUP($D34,'P4 Destination'!$C$21:$M$176,6,0))*BG34</f>
        <v>0</v>
      </c>
      <c r="BI34" s="172">
        <f t="shared" si="21"/>
        <v>0</v>
      </c>
      <c r="BJ34" s="171">
        <f>(VLOOKUP($D34,'P4 Destination'!$C$21:$M$176,7,0))*BI34</f>
        <v>0</v>
      </c>
      <c r="BK34" s="172">
        <f t="shared" si="22"/>
        <v>0</v>
      </c>
      <c r="BL34" s="171">
        <f>(VLOOKUP($D34,'P4 Destination'!$C$21:$M$176,8,0))*BK34</f>
        <v>0</v>
      </c>
      <c r="BM34" s="172">
        <f t="shared" si="23"/>
        <v>0</v>
      </c>
      <c r="BN34" s="171">
        <f>(VLOOKUP($D34,'P4 Destination'!$C$21:$M$176,9,0))*BM34</f>
        <v>0</v>
      </c>
      <c r="BO34" s="154">
        <f t="shared" si="24"/>
        <v>1</v>
      </c>
      <c r="BP34" s="171">
        <f>(VLOOKUP(D34,'P4 Destination'!$C$21:$M$176,10,0))*K34</f>
        <v>0</v>
      </c>
      <c r="BQ34" s="171">
        <f>(VLOOKUP(D34,'P4 Destination'!$C$21:$M$176,11,0))*J34</f>
        <v>0</v>
      </c>
      <c r="BR34" s="173">
        <f t="shared" si="25"/>
        <v>0</v>
      </c>
      <c r="BS34" s="173">
        <f>(AV34*2500)*'P6 Verzekering'!$E$11</f>
        <v>0</v>
      </c>
      <c r="BT34" s="173">
        <f>(AW34*2500)*'P6 Verzekering'!$E$12</f>
        <v>0</v>
      </c>
      <c r="BU34" s="173">
        <f>(L34*2500)*'P6 Verzekering'!$E$13</f>
        <v>0</v>
      </c>
      <c r="BV34" s="173">
        <f t="shared" si="26"/>
        <v>0</v>
      </c>
      <c r="BW34"/>
      <c r="BX34"/>
    </row>
    <row r="35" spans="1:76">
      <c r="A35" s="152" t="s">
        <v>722</v>
      </c>
      <c r="B35" s="152" t="s">
        <v>328</v>
      </c>
      <c r="C35" s="152" t="s">
        <v>327</v>
      </c>
      <c r="D35" s="152" t="s">
        <v>151</v>
      </c>
      <c r="E35" s="152" t="s">
        <v>149</v>
      </c>
      <c r="F35" s="153">
        <f t="shared" si="0"/>
        <v>54</v>
      </c>
      <c r="G35" s="154">
        <v>1</v>
      </c>
      <c r="H35" s="154">
        <f>IFERROR(VLOOKUP(B35,'P2 Origin'!$C$21:$Q$176,15,FALSE),0)</f>
        <v>1</v>
      </c>
      <c r="I35" s="154">
        <f>IFERROR(VLOOKUP(D35,'P4 Destination'!$C$21:$Q$176,15,FALSE),0)</f>
        <v>0</v>
      </c>
      <c r="J35" s="155"/>
      <c r="K35" s="155">
        <v>1</v>
      </c>
      <c r="L35" s="156">
        <v>0</v>
      </c>
      <c r="M35" s="155">
        <v>0</v>
      </c>
      <c r="N35" s="155">
        <v>0</v>
      </c>
      <c r="O35" s="157">
        <f t="shared" si="1"/>
        <v>0</v>
      </c>
      <c r="P35" s="158">
        <f t="shared" si="2"/>
        <v>0</v>
      </c>
      <c r="Q35" s="159">
        <f>IFERROR(VLOOKUP(N35,'P1 Intra-Europees'!$A$15:$H$25,3,0),0)*P35</f>
        <v>0</v>
      </c>
      <c r="R35" s="160">
        <f t="shared" si="3"/>
        <v>0</v>
      </c>
      <c r="S35" s="159">
        <f>IFERROR(VLOOKUP(N35,'P1 Intra-Europees'!$A$15:$H$25,4,0),0)*R35</f>
        <v>0</v>
      </c>
      <c r="T35" s="160">
        <f t="shared" si="4"/>
        <v>0</v>
      </c>
      <c r="U35" s="159">
        <f>IFERROR(VLOOKUP(N35,'P1 Intra-Europees'!$A$15:$H$25,5,0),0)*T35</f>
        <v>0</v>
      </c>
      <c r="V35" s="160">
        <f t="shared" si="5"/>
        <v>0</v>
      </c>
      <c r="W35" s="159">
        <f>IFERROR(VLOOKUP(N35,'P1 Intra-Europees'!$A$15:$H$25,6,0),0)*V35</f>
        <v>0</v>
      </c>
      <c r="X35" s="160">
        <f t="shared" si="6"/>
        <v>0</v>
      </c>
      <c r="Y35" s="159">
        <f>IFERROR(VLOOKUP(N35,'P1 Intra-Europees'!$A$15:$H$25,7,0),0)*X35</f>
        <v>0</v>
      </c>
      <c r="Z35" s="161">
        <f t="shared" si="7"/>
        <v>0</v>
      </c>
      <c r="AA35" s="162">
        <f>IFERROR(VLOOKUP(N35,'P1 Intra-Europees'!$A$15:$H$25,8,0),0)*Z35</f>
        <v>0</v>
      </c>
      <c r="AB35" s="163">
        <f t="shared" si="8"/>
        <v>0</v>
      </c>
      <c r="AC35" s="157" t="str">
        <f>VLOOKUP(B35,'P2 Origin'!$C$21:$O$176,13,0)</f>
        <v>USD</v>
      </c>
      <c r="AD35" s="164">
        <f t="shared" si="9"/>
        <v>0</v>
      </c>
      <c r="AE35" s="165">
        <f>IF(AU35&gt;0.1,VLOOKUP(B35,'P2 Origin'!$C$21:$M$176,3,0)*H35,0)</f>
        <v>0</v>
      </c>
      <c r="AF35" s="166">
        <f t="shared" si="10"/>
        <v>0</v>
      </c>
      <c r="AG35" s="165">
        <f>(VLOOKUP(B35,'P2 Origin'!$C$21:$M$176,4,0))*AF35</f>
        <v>0</v>
      </c>
      <c r="AH35" s="166">
        <f t="shared" si="11"/>
        <v>0</v>
      </c>
      <c r="AI35" s="165">
        <f>(VLOOKUP(B35,'P2 Origin'!$C$21:$M$176,5,0))*AH35</f>
        <v>0</v>
      </c>
      <c r="AJ35" s="166">
        <f t="shared" si="27"/>
        <v>0</v>
      </c>
      <c r="AK35" s="165">
        <f>(VLOOKUP(B35,'P2 Origin'!$C$21:$M$176,6,0))*AJ35</f>
        <v>0</v>
      </c>
      <c r="AL35" s="166">
        <f t="shared" si="12"/>
        <v>0</v>
      </c>
      <c r="AM35" s="165">
        <f>(VLOOKUP($B35,'P2 Origin'!$C$21:$M$176,7,0))*AL35</f>
        <v>0</v>
      </c>
      <c r="AN35" s="166">
        <f t="shared" si="13"/>
        <v>0</v>
      </c>
      <c r="AO35" s="165">
        <f>(VLOOKUP($B35,'P2 Origin'!$C$21:$M$176,8,0))*AN35</f>
        <v>0</v>
      </c>
      <c r="AP35" s="166">
        <f t="shared" si="14"/>
        <v>54</v>
      </c>
      <c r="AQ35" s="165">
        <f>(VLOOKUP($B35,'P2 Origin'!$C$21:$M$176,9,0))*AP35</f>
        <v>0</v>
      </c>
      <c r="AR35" s="155">
        <f t="shared" si="15"/>
        <v>1</v>
      </c>
      <c r="AS35" s="164">
        <f>(VLOOKUP(B35,'P2 Origin'!$C$21:$M$176,10,0))*K35</f>
        <v>0</v>
      </c>
      <c r="AT35" s="164">
        <f>(VLOOKUP(B35,'P2 Origin'!$C$21:$M$176,11,0))*J35</f>
        <v>0</v>
      </c>
      <c r="AU35" s="167">
        <v>54</v>
      </c>
      <c r="AV35" s="168">
        <v>54</v>
      </c>
      <c r="AW35" s="169">
        <v>0</v>
      </c>
      <c r="AX35" s="170">
        <f>IF(AU35&gt;=0.1,'P3 Bureaumarge zee- en luchtvr.'!$D$12,0)</f>
        <v>0</v>
      </c>
      <c r="AY35" s="163">
        <f t="shared" si="16"/>
        <v>0</v>
      </c>
      <c r="AZ35" s="157" t="str">
        <f>VLOOKUP(D35,'P4 Destination'!$C$21:$O$176,13,0)</f>
        <v>EUR</v>
      </c>
      <c r="BA35" s="164">
        <f t="shared" si="17"/>
        <v>0</v>
      </c>
      <c r="BB35" s="171">
        <f>IF(AU35&gt;0.1,(VLOOKUP(D35,'P4 Destination'!$C$21:$M$176,3,0))*I35,0)</f>
        <v>0</v>
      </c>
      <c r="BC35" s="172">
        <f t="shared" si="18"/>
        <v>0</v>
      </c>
      <c r="BD35" s="171">
        <f>(VLOOKUP($D35,'P4 Destination'!$C$21:$M$176,4,0))*BC35</f>
        <v>0</v>
      </c>
      <c r="BE35" s="172">
        <f t="shared" si="19"/>
        <v>0</v>
      </c>
      <c r="BF35" s="171">
        <f>(VLOOKUP($D35,'P4 Destination'!$C$21:$M$176,5,0))*BE35</f>
        <v>0</v>
      </c>
      <c r="BG35" s="172">
        <f t="shared" si="20"/>
        <v>0</v>
      </c>
      <c r="BH35" s="171">
        <f>(VLOOKUP($D35,'P4 Destination'!$C$21:$M$176,6,0))*BG35</f>
        <v>0</v>
      </c>
      <c r="BI35" s="172">
        <f t="shared" si="21"/>
        <v>0</v>
      </c>
      <c r="BJ35" s="171">
        <f>(VLOOKUP($D35,'P4 Destination'!$C$21:$M$176,7,0))*BI35</f>
        <v>0</v>
      </c>
      <c r="BK35" s="172">
        <f t="shared" si="22"/>
        <v>0</v>
      </c>
      <c r="BL35" s="171">
        <f>(VLOOKUP($D35,'P4 Destination'!$C$21:$M$176,8,0))*BK35</f>
        <v>0</v>
      </c>
      <c r="BM35" s="172">
        <f t="shared" si="23"/>
        <v>54</v>
      </c>
      <c r="BN35" s="171">
        <f>(VLOOKUP($D35,'P4 Destination'!$C$21:$M$176,9,0))*BM35</f>
        <v>0</v>
      </c>
      <c r="BO35" s="154">
        <f t="shared" si="24"/>
        <v>1</v>
      </c>
      <c r="BP35" s="171">
        <f>(VLOOKUP(D35,'P4 Destination'!$C$21:$M$176,10,0))*K35</f>
        <v>0</v>
      </c>
      <c r="BQ35" s="171">
        <f>(VLOOKUP(D35,'P4 Destination'!$C$21:$M$176,11,0))*J35</f>
        <v>0</v>
      </c>
      <c r="BR35" s="173">
        <f t="shared" si="25"/>
        <v>0</v>
      </c>
      <c r="BS35" s="173">
        <f>(AV35*2500)*'P6 Verzekering'!$E$11</f>
        <v>0</v>
      </c>
      <c r="BT35" s="173">
        <f>(AW35*2500)*'P6 Verzekering'!$E$12</f>
        <v>0</v>
      </c>
      <c r="BU35" s="173">
        <f>(L35*2500)*'P6 Verzekering'!$E$13</f>
        <v>0</v>
      </c>
      <c r="BV35" s="173">
        <f t="shared" si="26"/>
        <v>0</v>
      </c>
      <c r="BW35"/>
      <c r="BX35"/>
    </row>
    <row r="36" spans="1:76">
      <c r="A36" s="152" t="s">
        <v>723</v>
      </c>
      <c r="B36" s="152" t="s">
        <v>328</v>
      </c>
      <c r="C36" s="152" t="s">
        <v>327</v>
      </c>
      <c r="D36" s="152" t="s">
        <v>292</v>
      </c>
      <c r="E36" s="152" t="s">
        <v>291</v>
      </c>
      <c r="F36" s="153">
        <f t="shared" si="0"/>
        <v>34</v>
      </c>
      <c r="G36" s="154">
        <v>1</v>
      </c>
      <c r="H36" s="154">
        <f>IFERROR(VLOOKUP(B36,'P2 Origin'!$C$21:$Q$176,15,FALSE),0)</f>
        <v>1</v>
      </c>
      <c r="I36" s="154">
        <f>IFERROR(VLOOKUP(D36,'P4 Destination'!$C$21:$Q$176,15,FALSE),0)</f>
        <v>1</v>
      </c>
      <c r="J36" s="155"/>
      <c r="K36" s="155">
        <v>1</v>
      </c>
      <c r="L36" s="156">
        <v>0</v>
      </c>
      <c r="M36" s="155">
        <v>0</v>
      </c>
      <c r="N36" s="155">
        <v>0</v>
      </c>
      <c r="O36" s="157">
        <f t="shared" si="1"/>
        <v>0</v>
      </c>
      <c r="P36" s="158">
        <f t="shared" si="2"/>
        <v>0</v>
      </c>
      <c r="Q36" s="159">
        <f>IFERROR(VLOOKUP(N36,'P1 Intra-Europees'!$A$15:$H$25,3,0),0)*P36</f>
        <v>0</v>
      </c>
      <c r="R36" s="160">
        <f t="shared" si="3"/>
        <v>0</v>
      </c>
      <c r="S36" s="159">
        <f>IFERROR(VLOOKUP(N36,'P1 Intra-Europees'!$A$15:$H$25,4,0),0)*R36</f>
        <v>0</v>
      </c>
      <c r="T36" s="160">
        <f t="shared" si="4"/>
        <v>0</v>
      </c>
      <c r="U36" s="159">
        <f>IFERROR(VLOOKUP(N36,'P1 Intra-Europees'!$A$15:$H$25,5,0),0)*T36</f>
        <v>0</v>
      </c>
      <c r="V36" s="160">
        <f t="shared" si="5"/>
        <v>0</v>
      </c>
      <c r="W36" s="159">
        <f>IFERROR(VLOOKUP(N36,'P1 Intra-Europees'!$A$15:$H$25,6,0),0)*V36</f>
        <v>0</v>
      </c>
      <c r="X36" s="160">
        <f t="shared" si="6"/>
        <v>0</v>
      </c>
      <c r="Y36" s="159">
        <f>IFERROR(VLOOKUP(N36,'P1 Intra-Europees'!$A$15:$H$25,7,0),0)*X36</f>
        <v>0</v>
      </c>
      <c r="Z36" s="161">
        <f t="shared" si="7"/>
        <v>0</v>
      </c>
      <c r="AA36" s="162">
        <f>IFERROR(VLOOKUP(N36,'P1 Intra-Europees'!$A$15:$H$25,8,0),0)*Z36</f>
        <v>0</v>
      </c>
      <c r="AB36" s="163">
        <f t="shared" si="8"/>
        <v>0</v>
      </c>
      <c r="AC36" s="157" t="str">
        <f>VLOOKUP(B36,'P2 Origin'!$C$21:$O$176,13,0)</f>
        <v>USD</v>
      </c>
      <c r="AD36" s="164">
        <f t="shared" si="9"/>
        <v>0</v>
      </c>
      <c r="AE36" s="165">
        <f>IF(AU36&gt;0.1,VLOOKUP(B36,'P2 Origin'!$C$21:$M$176,3,0)*H36,0)</f>
        <v>0</v>
      </c>
      <c r="AF36" s="166">
        <f t="shared" si="10"/>
        <v>0</v>
      </c>
      <c r="AG36" s="165">
        <f>(VLOOKUP(B36,'P2 Origin'!$C$21:$M$176,4,0))*AF36</f>
        <v>0</v>
      </c>
      <c r="AH36" s="166">
        <f t="shared" si="11"/>
        <v>0</v>
      </c>
      <c r="AI36" s="165">
        <f>(VLOOKUP(B36,'P2 Origin'!$C$21:$M$176,5,0))*AH36</f>
        <v>0</v>
      </c>
      <c r="AJ36" s="166">
        <f t="shared" si="27"/>
        <v>0</v>
      </c>
      <c r="AK36" s="165">
        <f>(VLOOKUP(B36,'P2 Origin'!$C$21:$M$176,6,0))*AJ36</f>
        <v>0</v>
      </c>
      <c r="AL36" s="166">
        <f t="shared" si="12"/>
        <v>34</v>
      </c>
      <c r="AM36" s="165">
        <f>(VLOOKUP($B36,'P2 Origin'!$C$21:$M$176,7,0))*AL36</f>
        <v>0</v>
      </c>
      <c r="AN36" s="166">
        <f t="shared" si="13"/>
        <v>0</v>
      </c>
      <c r="AO36" s="165">
        <f>(VLOOKUP($B36,'P2 Origin'!$C$21:$M$176,8,0))*AN36</f>
        <v>0</v>
      </c>
      <c r="AP36" s="166">
        <f t="shared" si="14"/>
        <v>0</v>
      </c>
      <c r="AQ36" s="165">
        <f>(VLOOKUP($B36,'P2 Origin'!$C$21:$M$176,9,0))*AP36</f>
        <v>0</v>
      </c>
      <c r="AR36" s="155">
        <f t="shared" si="15"/>
        <v>1</v>
      </c>
      <c r="AS36" s="164">
        <f>(VLOOKUP(B36,'P2 Origin'!$C$21:$M$176,10,0))*K36</f>
        <v>0</v>
      </c>
      <c r="AT36" s="164">
        <f>(VLOOKUP(B36,'P2 Origin'!$C$21:$M$176,11,0))*J36</f>
        <v>0</v>
      </c>
      <c r="AU36" s="167">
        <v>34</v>
      </c>
      <c r="AV36" s="168">
        <v>34</v>
      </c>
      <c r="AW36" s="169">
        <v>0</v>
      </c>
      <c r="AX36" s="170">
        <f>IF(AU36&gt;=0.1,'P3 Bureaumarge zee- en luchtvr.'!$D$12,0)</f>
        <v>0</v>
      </c>
      <c r="AY36" s="163">
        <f t="shared" si="16"/>
        <v>0</v>
      </c>
      <c r="AZ36" s="157" t="str">
        <f>VLOOKUP(D36,'P4 Destination'!$C$21:$O$176,13,0)</f>
        <v>USD</v>
      </c>
      <c r="BA36" s="164">
        <f t="shared" si="17"/>
        <v>0</v>
      </c>
      <c r="BB36" s="171">
        <f>IF(AU36&gt;0.1,(VLOOKUP(D36,'P4 Destination'!$C$21:$M$176,3,0))*I36,0)</f>
        <v>0</v>
      </c>
      <c r="BC36" s="172">
        <f t="shared" si="18"/>
        <v>0</v>
      </c>
      <c r="BD36" s="171">
        <f>(VLOOKUP($D36,'P4 Destination'!$C$21:$M$176,4,0))*BC36</f>
        <v>0</v>
      </c>
      <c r="BE36" s="172">
        <f t="shared" si="19"/>
        <v>0</v>
      </c>
      <c r="BF36" s="171">
        <f>(VLOOKUP($D36,'P4 Destination'!$C$21:$M$176,5,0))*BE36</f>
        <v>0</v>
      </c>
      <c r="BG36" s="172">
        <f t="shared" si="20"/>
        <v>0</v>
      </c>
      <c r="BH36" s="171">
        <f>(VLOOKUP($D36,'P4 Destination'!$C$21:$M$176,6,0))*BG36</f>
        <v>0</v>
      </c>
      <c r="BI36" s="172">
        <f t="shared" si="21"/>
        <v>34</v>
      </c>
      <c r="BJ36" s="171">
        <f>(VLOOKUP($D36,'P4 Destination'!$C$21:$M$176,7,0))*BI36</f>
        <v>0</v>
      </c>
      <c r="BK36" s="172">
        <f t="shared" si="22"/>
        <v>0</v>
      </c>
      <c r="BL36" s="171">
        <f>(VLOOKUP($D36,'P4 Destination'!$C$21:$M$176,8,0))*BK36</f>
        <v>0</v>
      </c>
      <c r="BM36" s="172">
        <f t="shared" si="23"/>
        <v>0</v>
      </c>
      <c r="BN36" s="171">
        <f>(VLOOKUP($D36,'P4 Destination'!$C$21:$M$176,9,0))*BM36</f>
        <v>0</v>
      </c>
      <c r="BO36" s="154">
        <f t="shared" si="24"/>
        <v>1</v>
      </c>
      <c r="BP36" s="171">
        <f>(VLOOKUP(D36,'P4 Destination'!$C$21:$M$176,10,0))*K36</f>
        <v>0</v>
      </c>
      <c r="BQ36" s="171">
        <f>(VLOOKUP(D36,'P4 Destination'!$C$21:$M$176,11,0))*J36</f>
        <v>0</v>
      </c>
      <c r="BR36" s="173">
        <f t="shared" si="25"/>
        <v>0</v>
      </c>
      <c r="BS36" s="173">
        <f>(AV36*2500)*'P6 Verzekering'!$E$11</f>
        <v>0</v>
      </c>
      <c r="BT36" s="173">
        <f>(AW36*2500)*'P6 Verzekering'!$E$12</f>
        <v>0</v>
      </c>
      <c r="BU36" s="173">
        <f>(L36*2500)*'P6 Verzekering'!$E$13</f>
        <v>0</v>
      </c>
      <c r="BV36" s="173">
        <f t="shared" si="26"/>
        <v>0</v>
      </c>
      <c r="BW36"/>
      <c r="BX36"/>
    </row>
    <row r="37" spans="1:76">
      <c r="A37" s="152" t="s">
        <v>728</v>
      </c>
      <c r="B37" s="152" t="s">
        <v>328</v>
      </c>
      <c r="C37" s="152" t="s">
        <v>327</v>
      </c>
      <c r="D37" s="152" t="s">
        <v>219</v>
      </c>
      <c r="E37" s="152" t="s">
        <v>219</v>
      </c>
      <c r="F37" s="153">
        <f t="shared" si="0"/>
        <v>30</v>
      </c>
      <c r="G37" s="154">
        <v>1</v>
      </c>
      <c r="H37" s="154">
        <f>IFERROR(VLOOKUP(B37,'P2 Origin'!$C$21:$Q$176,15,FALSE),0)</f>
        <v>1</v>
      </c>
      <c r="I37" s="154">
        <f>IFERROR(VLOOKUP(D37,'P4 Destination'!$C$21:$Q$176,15,FALSE),0)</f>
        <v>0</v>
      </c>
      <c r="J37" s="155"/>
      <c r="K37" s="155">
        <v>1</v>
      </c>
      <c r="L37" s="156">
        <v>0</v>
      </c>
      <c r="M37" s="155">
        <v>0</v>
      </c>
      <c r="N37" s="155">
        <v>0</v>
      </c>
      <c r="O37" s="157">
        <f t="shared" si="1"/>
        <v>0</v>
      </c>
      <c r="P37" s="158">
        <f t="shared" si="2"/>
        <v>0</v>
      </c>
      <c r="Q37" s="159">
        <f>IFERROR(VLOOKUP(N37,'P1 Intra-Europees'!$A$15:$H$25,3,0),0)*P37</f>
        <v>0</v>
      </c>
      <c r="R37" s="160">
        <f t="shared" si="3"/>
        <v>0</v>
      </c>
      <c r="S37" s="159">
        <f>IFERROR(VLOOKUP(N37,'P1 Intra-Europees'!$A$15:$H$25,4,0),0)*R37</f>
        <v>0</v>
      </c>
      <c r="T37" s="160">
        <f t="shared" si="4"/>
        <v>0</v>
      </c>
      <c r="U37" s="159">
        <f>IFERROR(VLOOKUP(N37,'P1 Intra-Europees'!$A$15:$H$25,5,0),0)*T37</f>
        <v>0</v>
      </c>
      <c r="V37" s="160">
        <f t="shared" si="5"/>
        <v>0</v>
      </c>
      <c r="W37" s="159">
        <f>IFERROR(VLOOKUP(N37,'P1 Intra-Europees'!$A$15:$H$25,6,0),0)*V37</f>
        <v>0</v>
      </c>
      <c r="X37" s="160">
        <f t="shared" si="6"/>
        <v>0</v>
      </c>
      <c r="Y37" s="159">
        <f>IFERROR(VLOOKUP(N37,'P1 Intra-Europees'!$A$15:$H$25,7,0),0)*X37</f>
        <v>0</v>
      </c>
      <c r="Z37" s="161">
        <f t="shared" si="7"/>
        <v>0</v>
      </c>
      <c r="AA37" s="162">
        <f>IFERROR(VLOOKUP(N37,'P1 Intra-Europees'!$A$15:$H$25,8,0),0)*Z37</f>
        <v>0</v>
      </c>
      <c r="AB37" s="163">
        <f t="shared" si="8"/>
        <v>0</v>
      </c>
      <c r="AC37" s="157" t="str">
        <f>VLOOKUP(B37,'P2 Origin'!$C$21:$O$176,13,0)</f>
        <v>USD</v>
      </c>
      <c r="AD37" s="164">
        <f t="shared" si="9"/>
        <v>0</v>
      </c>
      <c r="AE37" s="165">
        <f>IF(AU37&gt;0.1,VLOOKUP(B37,'P2 Origin'!$C$21:$M$176,3,0)*H37,0)</f>
        <v>0</v>
      </c>
      <c r="AF37" s="166">
        <f t="shared" si="10"/>
        <v>0</v>
      </c>
      <c r="AG37" s="165">
        <f>(VLOOKUP(B37,'P2 Origin'!$C$21:$M$176,4,0))*AF37</f>
        <v>0</v>
      </c>
      <c r="AH37" s="166">
        <f t="shared" si="11"/>
        <v>0</v>
      </c>
      <c r="AI37" s="165">
        <f>(VLOOKUP(B37,'P2 Origin'!$C$21:$M$176,5,0))*AH37</f>
        <v>0</v>
      </c>
      <c r="AJ37" s="166">
        <f t="shared" si="27"/>
        <v>0</v>
      </c>
      <c r="AK37" s="165">
        <f>(VLOOKUP(B37,'P2 Origin'!$C$21:$M$176,6,0))*AJ37</f>
        <v>0</v>
      </c>
      <c r="AL37" s="166">
        <f t="shared" si="12"/>
        <v>30</v>
      </c>
      <c r="AM37" s="165">
        <f>(VLOOKUP($B37,'P2 Origin'!$C$21:$M$176,7,0))*AL37</f>
        <v>0</v>
      </c>
      <c r="AN37" s="166">
        <f t="shared" si="13"/>
        <v>0</v>
      </c>
      <c r="AO37" s="165">
        <f>(VLOOKUP($B37,'P2 Origin'!$C$21:$M$176,8,0))*AN37</f>
        <v>0</v>
      </c>
      <c r="AP37" s="166">
        <f t="shared" si="14"/>
        <v>0</v>
      </c>
      <c r="AQ37" s="165">
        <f>(VLOOKUP($B37,'P2 Origin'!$C$21:$M$176,9,0))*AP37</f>
        <v>0</v>
      </c>
      <c r="AR37" s="155">
        <f t="shared" si="15"/>
        <v>1</v>
      </c>
      <c r="AS37" s="164">
        <f>(VLOOKUP(B37,'P2 Origin'!$C$21:$M$176,10,0))*K37</f>
        <v>0</v>
      </c>
      <c r="AT37" s="164">
        <f>(VLOOKUP(B37,'P2 Origin'!$C$21:$M$176,11,0))*J37</f>
        <v>0</v>
      </c>
      <c r="AU37" s="167">
        <v>30</v>
      </c>
      <c r="AV37" s="168">
        <v>30</v>
      </c>
      <c r="AW37" s="169">
        <v>0</v>
      </c>
      <c r="AX37" s="170">
        <f>IF(AU37&gt;=0.1,'P3 Bureaumarge zee- en luchtvr.'!$D$12,0)</f>
        <v>0</v>
      </c>
      <c r="AY37" s="163">
        <f t="shared" si="16"/>
        <v>0</v>
      </c>
      <c r="AZ37" s="157" t="str">
        <f>VLOOKUP(D37,'P4 Destination'!$C$21:$O$176,13,0)</f>
        <v>EUR</v>
      </c>
      <c r="BA37" s="164">
        <f t="shared" si="17"/>
        <v>0</v>
      </c>
      <c r="BB37" s="171">
        <f>IF(AU37&gt;0.1,(VLOOKUP(D37,'P4 Destination'!$C$21:$M$176,3,0))*I37,0)</f>
        <v>0</v>
      </c>
      <c r="BC37" s="172">
        <f t="shared" si="18"/>
        <v>0</v>
      </c>
      <c r="BD37" s="171">
        <f>(VLOOKUP($D37,'P4 Destination'!$C$21:$M$176,4,0))*BC37</f>
        <v>0</v>
      </c>
      <c r="BE37" s="172">
        <f t="shared" si="19"/>
        <v>0</v>
      </c>
      <c r="BF37" s="171">
        <f>(VLOOKUP($D37,'P4 Destination'!$C$21:$M$176,5,0))*BE37</f>
        <v>0</v>
      </c>
      <c r="BG37" s="172">
        <f t="shared" si="20"/>
        <v>0</v>
      </c>
      <c r="BH37" s="171">
        <f>(VLOOKUP($D37,'P4 Destination'!$C$21:$M$176,6,0))*BG37</f>
        <v>0</v>
      </c>
      <c r="BI37" s="172">
        <f t="shared" si="21"/>
        <v>30</v>
      </c>
      <c r="BJ37" s="171">
        <f>(VLOOKUP($D37,'P4 Destination'!$C$21:$M$176,7,0))*BI37</f>
        <v>0</v>
      </c>
      <c r="BK37" s="172">
        <f t="shared" si="22"/>
        <v>0</v>
      </c>
      <c r="BL37" s="171">
        <f>(VLOOKUP($D37,'P4 Destination'!$C$21:$M$176,8,0))*BK37</f>
        <v>0</v>
      </c>
      <c r="BM37" s="172">
        <f t="shared" si="23"/>
        <v>0</v>
      </c>
      <c r="BN37" s="171">
        <f>(VLOOKUP($D37,'P4 Destination'!$C$21:$M$176,9,0))*BM37</f>
        <v>0</v>
      </c>
      <c r="BO37" s="154">
        <f t="shared" si="24"/>
        <v>1</v>
      </c>
      <c r="BP37" s="171">
        <f>(VLOOKUP(D37,'P4 Destination'!$C$21:$M$176,10,0))*K37</f>
        <v>0</v>
      </c>
      <c r="BQ37" s="171">
        <f>(VLOOKUP(D37,'P4 Destination'!$C$21:$M$176,11,0))*J37</f>
        <v>0</v>
      </c>
      <c r="BR37" s="173">
        <f t="shared" si="25"/>
        <v>0</v>
      </c>
      <c r="BS37" s="173">
        <f>(AV37*2500)*'P6 Verzekering'!$E$11</f>
        <v>0</v>
      </c>
      <c r="BT37" s="173">
        <f>(AW37*2500)*'P6 Verzekering'!$E$12</f>
        <v>0</v>
      </c>
      <c r="BU37" s="173">
        <f>(L37*2500)*'P6 Verzekering'!$E$13</f>
        <v>0</v>
      </c>
      <c r="BV37" s="173">
        <f t="shared" si="26"/>
        <v>0</v>
      </c>
      <c r="BW37"/>
      <c r="BX37"/>
    </row>
    <row r="38" spans="1:76">
      <c r="A38" s="152" t="s">
        <v>729</v>
      </c>
      <c r="B38" s="152" t="s">
        <v>328</v>
      </c>
      <c r="C38" s="152" t="s">
        <v>327</v>
      </c>
      <c r="D38" s="152" t="s">
        <v>219</v>
      </c>
      <c r="E38" s="152" t="s">
        <v>219</v>
      </c>
      <c r="F38" s="153">
        <f t="shared" si="0"/>
        <v>26</v>
      </c>
      <c r="G38" s="154">
        <v>1</v>
      </c>
      <c r="H38" s="154">
        <f>IFERROR(VLOOKUP(B38,'P2 Origin'!$C$21:$Q$176,15,FALSE),0)</f>
        <v>1</v>
      </c>
      <c r="I38" s="154">
        <f>IFERROR(VLOOKUP(D38,'P4 Destination'!$C$21:$Q$176,15,FALSE),0)</f>
        <v>0</v>
      </c>
      <c r="J38" s="155">
        <v>1</v>
      </c>
      <c r="K38" s="155"/>
      <c r="L38" s="156">
        <v>0</v>
      </c>
      <c r="M38" s="155">
        <v>0</v>
      </c>
      <c r="N38" s="155">
        <v>0</v>
      </c>
      <c r="O38" s="157">
        <f t="shared" si="1"/>
        <v>0</v>
      </c>
      <c r="P38" s="158">
        <f t="shared" si="2"/>
        <v>0</v>
      </c>
      <c r="Q38" s="159">
        <f>IFERROR(VLOOKUP(N38,'P1 Intra-Europees'!$A$15:$H$25,3,0),0)*P38</f>
        <v>0</v>
      </c>
      <c r="R38" s="160">
        <f t="shared" si="3"/>
        <v>0</v>
      </c>
      <c r="S38" s="159">
        <f>IFERROR(VLOOKUP(N38,'P1 Intra-Europees'!$A$15:$H$25,4,0),0)*R38</f>
        <v>0</v>
      </c>
      <c r="T38" s="160">
        <f t="shared" si="4"/>
        <v>0</v>
      </c>
      <c r="U38" s="159">
        <f>IFERROR(VLOOKUP(N38,'P1 Intra-Europees'!$A$15:$H$25,5,0),0)*T38</f>
        <v>0</v>
      </c>
      <c r="V38" s="160">
        <f t="shared" si="5"/>
        <v>0</v>
      </c>
      <c r="W38" s="159">
        <f>IFERROR(VLOOKUP(N38,'P1 Intra-Europees'!$A$15:$H$25,6,0),0)*V38</f>
        <v>0</v>
      </c>
      <c r="X38" s="160">
        <f t="shared" si="6"/>
        <v>0</v>
      </c>
      <c r="Y38" s="159">
        <f>IFERROR(VLOOKUP(N38,'P1 Intra-Europees'!$A$15:$H$25,7,0),0)*X38</f>
        <v>0</v>
      </c>
      <c r="Z38" s="161">
        <f t="shared" si="7"/>
        <v>0</v>
      </c>
      <c r="AA38" s="162">
        <f>IFERROR(VLOOKUP(N38,'P1 Intra-Europees'!$A$15:$H$25,8,0),0)*Z38</f>
        <v>0</v>
      </c>
      <c r="AB38" s="163">
        <f t="shared" si="8"/>
        <v>0</v>
      </c>
      <c r="AC38" s="157" t="str">
        <f>VLOOKUP(B38,'P2 Origin'!$C$21:$O$176,13,0)</f>
        <v>USD</v>
      </c>
      <c r="AD38" s="164">
        <f t="shared" si="9"/>
        <v>0</v>
      </c>
      <c r="AE38" s="165">
        <f>IF(AU38&gt;0.1,VLOOKUP(B38,'P2 Origin'!$C$21:$M$176,3,0)*H38,0)</f>
        <v>0</v>
      </c>
      <c r="AF38" s="166">
        <f t="shared" si="10"/>
        <v>0</v>
      </c>
      <c r="AG38" s="165">
        <f>(VLOOKUP(B38,'P2 Origin'!$C$21:$M$176,4,0))*AF38</f>
        <v>0</v>
      </c>
      <c r="AH38" s="166">
        <f t="shared" si="11"/>
        <v>0</v>
      </c>
      <c r="AI38" s="165">
        <f>(VLOOKUP(B38,'P2 Origin'!$C$21:$M$176,5,0))*AH38</f>
        <v>0</v>
      </c>
      <c r="AJ38" s="166">
        <f t="shared" si="27"/>
        <v>0</v>
      </c>
      <c r="AK38" s="165">
        <f>(VLOOKUP(B38,'P2 Origin'!$C$21:$M$176,6,0))*AJ38</f>
        <v>0</v>
      </c>
      <c r="AL38" s="166">
        <f t="shared" si="12"/>
        <v>26</v>
      </c>
      <c r="AM38" s="165">
        <f>(VLOOKUP($B38,'P2 Origin'!$C$21:$M$176,7,0))*AL38</f>
        <v>0</v>
      </c>
      <c r="AN38" s="166">
        <f t="shared" si="13"/>
        <v>0</v>
      </c>
      <c r="AO38" s="165">
        <f>(VLOOKUP($B38,'P2 Origin'!$C$21:$M$176,8,0))*AN38</f>
        <v>0</v>
      </c>
      <c r="AP38" s="166">
        <f t="shared" si="14"/>
        <v>0</v>
      </c>
      <c r="AQ38" s="165">
        <f>(VLOOKUP($B38,'P2 Origin'!$C$21:$M$176,9,0))*AP38</f>
        <v>0</v>
      </c>
      <c r="AR38" s="155">
        <f t="shared" si="15"/>
        <v>1</v>
      </c>
      <c r="AS38" s="164">
        <f>(VLOOKUP(B38,'P2 Origin'!$C$21:$M$176,10,0))*K38</f>
        <v>0</v>
      </c>
      <c r="AT38" s="164">
        <f>(VLOOKUP(B38,'P2 Origin'!$C$21:$M$176,11,0))*J38</f>
        <v>0</v>
      </c>
      <c r="AU38" s="167">
        <v>26</v>
      </c>
      <c r="AV38" s="168">
        <v>26</v>
      </c>
      <c r="AW38" s="169">
        <v>0</v>
      </c>
      <c r="AX38" s="170">
        <f>IF(AU38&gt;=0.1,'P3 Bureaumarge zee- en luchtvr.'!$D$12,0)</f>
        <v>0</v>
      </c>
      <c r="AY38" s="163">
        <f t="shared" si="16"/>
        <v>0</v>
      </c>
      <c r="AZ38" s="157" t="str">
        <f>VLOOKUP(D38,'P4 Destination'!$C$21:$O$176,13,0)</f>
        <v>EUR</v>
      </c>
      <c r="BA38" s="164">
        <f t="shared" si="17"/>
        <v>0</v>
      </c>
      <c r="BB38" s="171">
        <f>IF(AU38&gt;0.1,(VLOOKUP(D38,'P4 Destination'!$C$21:$M$176,3,0))*I38,0)</f>
        <v>0</v>
      </c>
      <c r="BC38" s="172">
        <f t="shared" si="18"/>
        <v>0</v>
      </c>
      <c r="BD38" s="171">
        <f>(VLOOKUP($D38,'P4 Destination'!$C$21:$M$176,4,0))*BC38</f>
        <v>0</v>
      </c>
      <c r="BE38" s="172">
        <f t="shared" si="19"/>
        <v>0</v>
      </c>
      <c r="BF38" s="171">
        <f>(VLOOKUP($D38,'P4 Destination'!$C$21:$M$176,5,0))*BE38</f>
        <v>0</v>
      </c>
      <c r="BG38" s="172">
        <f t="shared" si="20"/>
        <v>0</v>
      </c>
      <c r="BH38" s="171">
        <f>(VLOOKUP($D38,'P4 Destination'!$C$21:$M$176,6,0))*BG38</f>
        <v>0</v>
      </c>
      <c r="BI38" s="172">
        <f t="shared" si="21"/>
        <v>26</v>
      </c>
      <c r="BJ38" s="171">
        <f>(VLOOKUP($D38,'P4 Destination'!$C$21:$M$176,7,0))*BI38</f>
        <v>0</v>
      </c>
      <c r="BK38" s="172">
        <f t="shared" si="22"/>
        <v>0</v>
      </c>
      <c r="BL38" s="171">
        <f>(VLOOKUP($D38,'P4 Destination'!$C$21:$M$176,8,0))*BK38</f>
        <v>0</v>
      </c>
      <c r="BM38" s="172">
        <f t="shared" si="23"/>
        <v>0</v>
      </c>
      <c r="BN38" s="171">
        <f>(VLOOKUP($D38,'P4 Destination'!$C$21:$M$176,9,0))*BM38</f>
        <v>0</v>
      </c>
      <c r="BO38" s="154">
        <f t="shared" si="24"/>
        <v>1</v>
      </c>
      <c r="BP38" s="171">
        <f>(VLOOKUP(D38,'P4 Destination'!$C$21:$M$176,10,0))*K38</f>
        <v>0</v>
      </c>
      <c r="BQ38" s="171">
        <f>(VLOOKUP(D38,'P4 Destination'!$C$21:$M$176,11,0))*J38</f>
        <v>0</v>
      </c>
      <c r="BR38" s="173">
        <f t="shared" si="25"/>
        <v>0</v>
      </c>
      <c r="BS38" s="173">
        <f>(AV38*2500)*'P6 Verzekering'!$E$11</f>
        <v>0</v>
      </c>
      <c r="BT38" s="173">
        <f>(AW38*2500)*'P6 Verzekering'!$E$12</f>
        <v>0</v>
      </c>
      <c r="BU38" s="173">
        <f>(L38*2500)*'P6 Verzekering'!$E$13</f>
        <v>0</v>
      </c>
      <c r="BV38" s="173">
        <f t="shared" si="26"/>
        <v>0</v>
      </c>
      <c r="BW38"/>
      <c r="BX38"/>
    </row>
    <row r="39" spans="1:76">
      <c r="A39" s="152" t="s">
        <v>730</v>
      </c>
      <c r="B39" s="152" t="s">
        <v>328</v>
      </c>
      <c r="C39" s="152" t="s">
        <v>327</v>
      </c>
      <c r="D39" s="152" t="s">
        <v>219</v>
      </c>
      <c r="E39" s="152" t="s">
        <v>219</v>
      </c>
      <c r="F39" s="153">
        <f t="shared" si="0"/>
        <v>12</v>
      </c>
      <c r="G39" s="154">
        <v>1</v>
      </c>
      <c r="H39" s="154">
        <f>IFERROR(VLOOKUP(B39,'P2 Origin'!$C$21:$Q$176,15,FALSE),0)</f>
        <v>1</v>
      </c>
      <c r="I39" s="154">
        <f>IFERROR(VLOOKUP(D39,'P4 Destination'!$C$21:$Q$176,15,FALSE),0)</f>
        <v>0</v>
      </c>
      <c r="J39" s="155">
        <v>1</v>
      </c>
      <c r="K39" s="155"/>
      <c r="L39" s="156">
        <v>0</v>
      </c>
      <c r="M39" s="155">
        <v>0</v>
      </c>
      <c r="N39" s="155">
        <v>0</v>
      </c>
      <c r="O39" s="157">
        <f t="shared" si="1"/>
        <v>0</v>
      </c>
      <c r="P39" s="158">
        <f t="shared" si="2"/>
        <v>0</v>
      </c>
      <c r="Q39" s="159">
        <f>IFERROR(VLOOKUP(N39,'P1 Intra-Europees'!$A$15:$H$25,3,0),0)*P39</f>
        <v>0</v>
      </c>
      <c r="R39" s="160">
        <f t="shared" si="3"/>
        <v>0</v>
      </c>
      <c r="S39" s="159">
        <f>IFERROR(VLOOKUP(N39,'P1 Intra-Europees'!$A$15:$H$25,4,0),0)*R39</f>
        <v>0</v>
      </c>
      <c r="T39" s="160">
        <f t="shared" si="4"/>
        <v>0</v>
      </c>
      <c r="U39" s="159">
        <f>IFERROR(VLOOKUP(N39,'P1 Intra-Europees'!$A$15:$H$25,5,0),0)*T39</f>
        <v>0</v>
      </c>
      <c r="V39" s="160">
        <f t="shared" si="5"/>
        <v>0</v>
      </c>
      <c r="W39" s="159">
        <f>IFERROR(VLOOKUP(N39,'P1 Intra-Europees'!$A$15:$H$25,6,0),0)*V39</f>
        <v>0</v>
      </c>
      <c r="X39" s="160">
        <f t="shared" si="6"/>
        <v>0</v>
      </c>
      <c r="Y39" s="159">
        <f>IFERROR(VLOOKUP(N39,'P1 Intra-Europees'!$A$15:$H$25,7,0),0)*X39</f>
        <v>0</v>
      </c>
      <c r="Z39" s="161">
        <f t="shared" si="7"/>
        <v>0</v>
      </c>
      <c r="AA39" s="162">
        <f>IFERROR(VLOOKUP(N39,'P1 Intra-Europees'!$A$15:$H$25,8,0),0)*Z39</f>
        <v>0</v>
      </c>
      <c r="AB39" s="163">
        <f t="shared" si="8"/>
        <v>0</v>
      </c>
      <c r="AC39" s="157" t="str">
        <f>VLOOKUP(B39,'P2 Origin'!$C$21:$O$176,13,0)</f>
        <v>USD</v>
      </c>
      <c r="AD39" s="164">
        <f t="shared" si="9"/>
        <v>0</v>
      </c>
      <c r="AE39" s="165">
        <f>IF(AU39&gt;0.1,VLOOKUP(B39,'P2 Origin'!$C$21:$M$176,3,0)*H39,0)</f>
        <v>0</v>
      </c>
      <c r="AF39" s="166">
        <f t="shared" si="10"/>
        <v>0</v>
      </c>
      <c r="AG39" s="165">
        <f>(VLOOKUP(B39,'P2 Origin'!$C$21:$M$176,4,0))*AF39</f>
        <v>0</v>
      </c>
      <c r="AH39" s="166">
        <f t="shared" si="11"/>
        <v>12</v>
      </c>
      <c r="AI39" s="165">
        <f>(VLOOKUP(B39,'P2 Origin'!$C$21:$M$176,5,0))*AH39</f>
        <v>0</v>
      </c>
      <c r="AJ39" s="166">
        <f t="shared" si="27"/>
        <v>0</v>
      </c>
      <c r="AK39" s="165">
        <f>(VLOOKUP(B39,'P2 Origin'!$C$21:$M$176,6,0))*AJ39</f>
        <v>0</v>
      </c>
      <c r="AL39" s="166">
        <f t="shared" si="12"/>
        <v>0</v>
      </c>
      <c r="AM39" s="165">
        <f>(VLOOKUP($B39,'P2 Origin'!$C$21:$M$176,7,0))*AL39</f>
        <v>0</v>
      </c>
      <c r="AN39" s="166">
        <f t="shared" si="13"/>
        <v>0</v>
      </c>
      <c r="AO39" s="165">
        <f>(VLOOKUP($B39,'P2 Origin'!$C$21:$M$176,8,0))*AN39</f>
        <v>0</v>
      </c>
      <c r="AP39" s="166">
        <f t="shared" si="14"/>
        <v>0</v>
      </c>
      <c r="AQ39" s="165">
        <f>(VLOOKUP($B39,'P2 Origin'!$C$21:$M$176,9,0))*AP39</f>
        <v>0</v>
      </c>
      <c r="AR39" s="155">
        <f t="shared" si="15"/>
        <v>1</v>
      </c>
      <c r="AS39" s="164">
        <f>(VLOOKUP(B39,'P2 Origin'!$C$21:$M$176,10,0))*K39</f>
        <v>0</v>
      </c>
      <c r="AT39" s="164">
        <f>(VLOOKUP(B39,'P2 Origin'!$C$21:$M$176,11,0))*J39</f>
        <v>0</v>
      </c>
      <c r="AU39" s="167">
        <v>12</v>
      </c>
      <c r="AV39" s="168">
        <v>12</v>
      </c>
      <c r="AW39" s="169">
        <v>0</v>
      </c>
      <c r="AX39" s="170">
        <f>IF(AU39&gt;=0.1,'P3 Bureaumarge zee- en luchtvr.'!$D$12,0)</f>
        <v>0</v>
      </c>
      <c r="AY39" s="163">
        <f t="shared" si="16"/>
        <v>0</v>
      </c>
      <c r="AZ39" s="157" t="str">
        <f>VLOOKUP(D39,'P4 Destination'!$C$21:$O$176,13,0)</f>
        <v>EUR</v>
      </c>
      <c r="BA39" s="164">
        <f t="shared" si="17"/>
        <v>0</v>
      </c>
      <c r="BB39" s="171">
        <f>IF(AU39&gt;0.1,(VLOOKUP(D39,'P4 Destination'!$C$21:$M$176,3,0))*I39,0)</f>
        <v>0</v>
      </c>
      <c r="BC39" s="172">
        <f t="shared" si="18"/>
        <v>0</v>
      </c>
      <c r="BD39" s="171">
        <f>(VLOOKUP($D39,'P4 Destination'!$C$21:$M$176,4,0))*BC39</f>
        <v>0</v>
      </c>
      <c r="BE39" s="172">
        <f t="shared" si="19"/>
        <v>12</v>
      </c>
      <c r="BF39" s="171">
        <f>(VLOOKUP($D39,'P4 Destination'!$C$21:$M$176,5,0))*BE39</f>
        <v>0</v>
      </c>
      <c r="BG39" s="172">
        <f t="shared" si="20"/>
        <v>0</v>
      </c>
      <c r="BH39" s="171">
        <f>(VLOOKUP($D39,'P4 Destination'!$C$21:$M$176,6,0))*BG39</f>
        <v>0</v>
      </c>
      <c r="BI39" s="172">
        <f t="shared" si="21"/>
        <v>0</v>
      </c>
      <c r="BJ39" s="171">
        <f>(VLOOKUP($D39,'P4 Destination'!$C$21:$M$176,7,0))*BI39</f>
        <v>0</v>
      </c>
      <c r="BK39" s="172">
        <f t="shared" si="22"/>
        <v>0</v>
      </c>
      <c r="BL39" s="171">
        <f>(VLOOKUP($D39,'P4 Destination'!$C$21:$M$176,8,0))*BK39</f>
        <v>0</v>
      </c>
      <c r="BM39" s="172">
        <f t="shared" si="23"/>
        <v>0</v>
      </c>
      <c r="BN39" s="171">
        <f>(VLOOKUP($D39,'P4 Destination'!$C$21:$M$176,9,0))*BM39</f>
        <v>0</v>
      </c>
      <c r="BO39" s="154">
        <f t="shared" si="24"/>
        <v>1</v>
      </c>
      <c r="BP39" s="171">
        <f>(VLOOKUP(D39,'P4 Destination'!$C$21:$M$176,10,0))*K39</f>
        <v>0</v>
      </c>
      <c r="BQ39" s="171">
        <f>(VLOOKUP(D39,'P4 Destination'!$C$21:$M$176,11,0))*J39</f>
        <v>0</v>
      </c>
      <c r="BR39" s="173">
        <f t="shared" si="25"/>
        <v>0</v>
      </c>
      <c r="BS39" s="173">
        <f>(AV39*2500)*'P6 Verzekering'!$E$11</f>
        <v>0</v>
      </c>
      <c r="BT39" s="173">
        <f>(AW39*2500)*'P6 Verzekering'!$E$12</f>
        <v>0</v>
      </c>
      <c r="BU39" s="173">
        <f>(L39*2500)*'P6 Verzekering'!$E$13</f>
        <v>0</v>
      </c>
      <c r="BV39" s="173">
        <f t="shared" si="26"/>
        <v>0</v>
      </c>
      <c r="BW39"/>
      <c r="BX39"/>
    </row>
    <row r="40" spans="1:76">
      <c r="A40" s="152" t="s">
        <v>731</v>
      </c>
      <c r="B40" s="152" t="s">
        <v>328</v>
      </c>
      <c r="C40" s="152" t="s">
        <v>327</v>
      </c>
      <c r="D40" s="152" t="s">
        <v>219</v>
      </c>
      <c r="E40" s="152" t="s">
        <v>219</v>
      </c>
      <c r="F40" s="153">
        <f t="shared" si="0"/>
        <v>30</v>
      </c>
      <c r="G40" s="154">
        <v>1</v>
      </c>
      <c r="H40" s="154">
        <f>IFERROR(VLOOKUP(B40,'P2 Origin'!$C$21:$Q$176,15,FALSE),0)</f>
        <v>1</v>
      </c>
      <c r="I40" s="154">
        <f>IFERROR(VLOOKUP(D40,'P4 Destination'!$C$21:$Q$176,15,FALSE),0)</f>
        <v>0</v>
      </c>
      <c r="J40" s="155">
        <v>1</v>
      </c>
      <c r="K40" s="155"/>
      <c r="L40" s="156">
        <v>0</v>
      </c>
      <c r="M40" s="155">
        <v>0</v>
      </c>
      <c r="N40" s="155">
        <v>0</v>
      </c>
      <c r="O40" s="157">
        <f t="shared" si="1"/>
        <v>0</v>
      </c>
      <c r="P40" s="158">
        <f t="shared" si="2"/>
        <v>0</v>
      </c>
      <c r="Q40" s="159">
        <f>IFERROR(VLOOKUP(N40,'P1 Intra-Europees'!$A$15:$H$25,3,0),0)*P40</f>
        <v>0</v>
      </c>
      <c r="R40" s="160">
        <f t="shared" si="3"/>
        <v>0</v>
      </c>
      <c r="S40" s="159">
        <f>IFERROR(VLOOKUP(N40,'P1 Intra-Europees'!$A$15:$H$25,4,0),0)*R40</f>
        <v>0</v>
      </c>
      <c r="T40" s="160">
        <f t="shared" si="4"/>
        <v>0</v>
      </c>
      <c r="U40" s="159">
        <f>IFERROR(VLOOKUP(N40,'P1 Intra-Europees'!$A$15:$H$25,5,0),0)*T40</f>
        <v>0</v>
      </c>
      <c r="V40" s="160">
        <f t="shared" si="5"/>
        <v>0</v>
      </c>
      <c r="W40" s="159">
        <f>IFERROR(VLOOKUP(N40,'P1 Intra-Europees'!$A$15:$H$25,6,0),0)*V40</f>
        <v>0</v>
      </c>
      <c r="X40" s="160">
        <f t="shared" si="6"/>
        <v>0</v>
      </c>
      <c r="Y40" s="159">
        <f>IFERROR(VLOOKUP(N40,'P1 Intra-Europees'!$A$15:$H$25,7,0),0)*X40</f>
        <v>0</v>
      </c>
      <c r="Z40" s="161">
        <f t="shared" si="7"/>
        <v>0</v>
      </c>
      <c r="AA40" s="162">
        <f>IFERROR(VLOOKUP(N40,'P1 Intra-Europees'!$A$15:$H$25,8,0),0)*Z40</f>
        <v>0</v>
      </c>
      <c r="AB40" s="163">
        <f t="shared" si="8"/>
        <v>0</v>
      </c>
      <c r="AC40" s="157" t="str">
        <f>VLOOKUP(B40,'P2 Origin'!$C$21:$O$176,13,0)</f>
        <v>USD</v>
      </c>
      <c r="AD40" s="164">
        <f t="shared" si="9"/>
        <v>0</v>
      </c>
      <c r="AE40" s="165">
        <f>IF(AU40&gt;0.1,VLOOKUP(B40,'P2 Origin'!$C$21:$M$176,3,0)*H40,0)</f>
        <v>0</v>
      </c>
      <c r="AF40" s="166">
        <f t="shared" si="10"/>
        <v>0</v>
      </c>
      <c r="AG40" s="165">
        <f>(VLOOKUP(B40,'P2 Origin'!$C$21:$M$176,4,0))*AF40</f>
        <v>0</v>
      </c>
      <c r="AH40" s="166">
        <f t="shared" si="11"/>
        <v>0</v>
      </c>
      <c r="AI40" s="165">
        <f>(VLOOKUP(B40,'P2 Origin'!$C$21:$M$176,5,0))*AH40</f>
        <v>0</v>
      </c>
      <c r="AJ40" s="166">
        <f t="shared" si="27"/>
        <v>0</v>
      </c>
      <c r="AK40" s="165">
        <f>(VLOOKUP(B40,'P2 Origin'!$C$21:$M$176,6,0))*AJ40</f>
        <v>0</v>
      </c>
      <c r="AL40" s="166">
        <f t="shared" si="12"/>
        <v>30</v>
      </c>
      <c r="AM40" s="165">
        <f>(VLOOKUP($B40,'P2 Origin'!$C$21:$M$176,7,0))*AL40</f>
        <v>0</v>
      </c>
      <c r="AN40" s="166">
        <f t="shared" si="13"/>
        <v>0</v>
      </c>
      <c r="AO40" s="165">
        <f>(VLOOKUP($B40,'P2 Origin'!$C$21:$M$176,8,0))*AN40</f>
        <v>0</v>
      </c>
      <c r="AP40" s="166">
        <f t="shared" si="14"/>
        <v>0</v>
      </c>
      <c r="AQ40" s="165">
        <f>(VLOOKUP($B40,'P2 Origin'!$C$21:$M$176,9,0))*AP40</f>
        <v>0</v>
      </c>
      <c r="AR40" s="155">
        <f t="shared" si="15"/>
        <v>1</v>
      </c>
      <c r="AS40" s="164">
        <f>(VLOOKUP(B40,'P2 Origin'!$C$21:$M$176,10,0))*K40</f>
        <v>0</v>
      </c>
      <c r="AT40" s="164">
        <f>(VLOOKUP(B40,'P2 Origin'!$C$21:$M$176,11,0))*J40</f>
        <v>0</v>
      </c>
      <c r="AU40" s="167">
        <v>30</v>
      </c>
      <c r="AV40" s="168">
        <v>30</v>
      </c>
      <c r="AW40" s="169">
        <v>0</v>
      </c>
      <c r="AX40" s="170">
        <f>IF(AU40&gt;=0.1,'P3 Bureaumarge zee- en luchtvr.'!$D$12,0)</f>
        <v>0</v>
      </c>
      <c r="AY40" s="163">
        <f t="shared" si="16"/>
        <v>0</v>
      </c>
      <c r="AZ40" s="157" t="str">
        <f>VLOOKUP(D40,'P4 Destination'!$C$21:$O$176,13,0)</f>
        <v>EUR</v>
      </c>
      <c r="BA40" s="164">
        <f t="shared" si="17"/>
        <v>0</v>
      </c>
      <c r="BB40" s="171">
        <f>IF(AU40&gt;0.1,(VLOOKUP(D40,'P4 Destination'!$C$21:$M$176,3,0))*I40,0)</f>
        <v>0</v>
      </c>
      <c r="BC40" s="172">
        <f t="shared" si="18"/>
        <v>0</v>
      </c>
      <c r="BD40" s="171">
        <f>(VLOOKUP($D40,'P4 Destination'!$C$21:$M$176,4,0))*BC40</f>
        <v>0</v>
      </c>
      <c r="BE40" s="172">
        <f t="shared" si="19"/>
        <v>0</v>
      </c>
      <c r="BF40" s="171">
        <f>(VLOOKUP($D40,'P4 Destination'!$C$21:$M$176,5,0))*BE40</f>
        <v>0</v>
      </c>
      <c r="BG40" s="172">
        <f t="shared" si="20"/>
        <v>0</v>
      </c>
      <c r="BH40" s="171">
        <f>(VLOOKUP($D40,'P4 Destination'!$C$21:$M$176,6,0))*BG40</f>
        <v>0</v>
      </c>
      <c r="BI40" s="172">
        <f t="shared" si="21"/>
        <v>30</v>
      </c>
      <c r="BJ40" s="171">
        <f>(VLOOKUP($D40,'P4 Destination'!$C$21:$M$176,7,0))*BI40</f>
        <v>0</v>
      </c>
      <c r="BK40" s="172">
        <f t="shared" si="22"/>
        <v>0</v>
      </c>
      <c r="BL40" s="171">
        <f>(VLOOKUP($D40,'P4 Destination'!$C$21:$M$176,8,0))*BK40</f>
        <v>0</v>
      </c>
      <c r="BM40" s="172">
        <f t="shared" si="23"/>
        <v>0</v>
      </c>
      <c r="BN40" s="171">
        <f>(VLOOKUP($D40,'P4 Destination'!$C$21:$M$176,9,0))*BM40</f>
        <v>0</v>
      </c>
      <c r="BO40" s="154">
        <f t="shared" si="24"/>
        <v>1</v>
      </c>
      <c r="BP40" s="171">
        <f>(VLOOKUP(D40,'P4 Destination'!$C$21:$M$176,10,0))*K40</f>
        <v>0</v>
      </c>
      <c r="BQ40" s="171">
        <f>(VLOOKUP(D40,'P4 Destination'!$C$21:$M$176,11,0))*J40</f>
        <v>0</v>
      </c>
      <c r="BR40" s="173">
        <f t="shared" si="25"/>
        <v>0</v>
      </c>
      <c r="BS40" s="173">
        <f>(AV40*2500)*'P6 Verzekering'!$E$11</f>
        <v>0</v>
      </c>
      <c r="BT40" s="173">
        <f>(AW40*2500)*'P6 Verzekering'!$E$12</f>
        <v>0</v>
      </c>
      <c r="BU40" s="173">
        <f>(L40*2500)*'P6 Verzekering'!$E$13</f>
        <v>0</v>
      </c>
      <c r="BV40" s="173">
        <f t="shared" si="26"/>
        <v>0</v>
      </c>
      <c r="BW40"/>
      <c r="BX40"/>
    </row>
    <row r="41" spans="1:76">
      <c r="A41" s="152" t="s">
        <v>732</v>
      </c>
      <c r="B41" s="152" t="s">
        <v>328</v>
      </c>
      <c r="C41" s="152" t="s">
        <v>327</v>
      </c>
      <c r="D41" s="152" t="s">
        <v>219</v>
      </c>
      <c r="E41" s="152" t="s">
        <v>219</v>
      </c>
      <c r="F41" s="153">
        <f t="shared" si="0"/>
        <v>12</v>
      </c>
      <c r="G41" s="154">
        <v>1</v>
      </c>
      <c r="H41" s="154">
        <f>IFERROR(VLOOKUP(B41,'P2 Origin'!$C$21:$Q$176,15,FALSE),0)</f>
        <v>1</v>
      </c>
      <c r="I41" s="154">
        <f>IFERROR(VLOOKUP(D41,'P4 Destination'!$C$21:$Q$176,15,FALSE),0)</f>
        <v>0</v>
      </c>
      <c r="J41" s="155">
        <v>1</v>
      </c>
      <c r="K41" s="155"/>
      <c r="L41" s="156">
        <v>0</v>
      </c>
      <c r="M41" s="155">
        <v>0</v>
      </c>
      <c r="N41" s="155">
        <v>0</v>
      </c>
      <c r="O41" s="157">
        <f t="shared" si="1"/>
        <v>0</v>
      </c>
      <c r="P41" s="158">
        <f t="shared" si="2"/>
        <v>0</v>
      </c>
      <c r="Q41" s="159">
        <f>IFERROR(VLOOKUP(N41,'P1 Intra-Europees'!$A$15:$H$25,3,0),0)*P41</f>
        <v>0</v>
      </c>
      <c r="R41" s="160">
        <f t="shared" si="3"/>
        <v>0</v>
      </c>
      <c r="S41" s="159">
        <f>IFERROR(VLOOKUP(N41,'P1 Intra-Europees'!$A$15:$H$25,4,0),0)*R41</f>
        <v>0</v>
      </c>
      <c r="T41" s="160">
        <f t="shared" si="4"/>
        <v>0</v>
      </c>
      <c r="U41" s="159">
        <f>IFERROR(VLOOKUP(N41,'P1 Intra-Europees'!$A$15:$H$25,5,0),0)*T41</f>
        <v>0</v>
      </c>
      <c r="V41" s="160">
        <f t="shared" si="5"/>
        <v>0</v>
      </c>
      <c r="W41" s="159">
        <f>IFERROR(VLOOKUP(N41,'P1 Intra-Europees'!$A$15:$H$25,6,0),0)*V41</f>
        <v>0</v>
      </c>
      <c r="X41" s="160">
        <f t="shared" si="6"/>
        <v>0</v>
      </c>
      <c r="Y41" s="159">
        <f>IFERROR(VLOOKUP(N41,'P1 Intra-Europees'!$A$15:$H$25,7,0),0)*X41</f>
        <v>0</v>
      </c>
      <c r="Z41" s="161">
        <f t="shared" si="7"/>
        <v>0</v>
      </c>
      <c r="AA41" s="162">
        <f>IFERROR(VLOOKUP(N41,'P1 Intra-Europees'!$A$15:$H$25,8,0),0)*Z41</f>
        <v>0</v>
      </c>
      <c r="AB41" s="163">
        <f t="shared" si="8"/>
        <v>0</v>
      </c>
      <c r="AC41" s="157" t="str">
        <f>VLOOKUP(B41,'P2 Origin'!$C$21:$O$176,13,0)</f>
        <v>USD</v>
      </c>
      <c r="AD41" s="164">
        <f t="shared" si="9"/>
        <v>0</v>
      </c>
      <c r="AE41" s="165">
        <f>IF(AU41&gt;0.1,VLOOKUP(B41,'P2 Origin'!$C$21:$M$176,3,0)*H41,0)</f>
        <v>0</v>
      </c>
      <c r="AF41" s="166">
        <f t="shared" si="10"/>
        <v>0</v>
      </c>
      <c r="AG41" s="165">
        <f>(VLOOKUP(B41,'P2 Origin'!$C$21:$M$176,4,0))*AF41</f>
        <v>0</v>
      </c>
      <c r="AH41" s="166">
        <f t="shared" si="11"/>
        <v>12</v>
      </c>
      <c r="AI41" s="165">
        <f>(VLOOKUP(B41,'P2 Origin'!$C$21:$M$176,5,0))*AH41</f>
        <v>0</v>
      </c>
      <c r="AJ41" s="166">
        <f t="shared" si="27"/>
        <v>0</v>
      </c>
      <c r="AK41" s="165">
        <f>(VLOOKUP(B41,'P2 Origin'!$C$21:$M$176,6,0))*AJ41</f>
        <v>0</v>
      </c>
      <c r="AL41" s="166">
        <f t="shared" si="12"/>
        <v>0</v>
      </c>
      <c r="AM41" s="165">
        <f>(VLOOKUP($B41,'P2 Origin'!$C$21:$M$176,7,0))*AL41</f>
        <v>0</v>
      </c>
      <c r="AN41" s="166">
        <f t="shared" si="13"/>
        <v>0</v>
      </c>
      <c r="AO41" s="165">
        <f>(VLOOKUP($B41,'P2 Origin'!$C$21:$M$176,8,0))*AN41</f>
        <v>0</v>
      </c>
      <c r="AP41" s="166">
        <f t="shared" si="14"/>
        <v>0</v>
      </c>
      <c r="AQ41" s="165">
        <f>(VLOOKUP($B41,'P2 Origin'!$C$21:$M$176,9,0))*AP41</f>
        <v>0</v>
      </c>
      <c r="AR41" s="155">
        <f t="shared" si="15"/>
        <v>1</v>
      </c>
      <c r="AS41" s="164">
        <f>(VLOOKUP(B41,'P2 Origin'!$C$21:$M$176,10,0))*K41</f>
        <v>0</v>
      </c>
      <c r="AT41" s="164">
        <f>(VLOOKUP(B41,'P2 Origin'!$C$21:$M$176,11,0))*J41</f>
        <v>0</v>
      </c>
      <c r="AU41" s="167">
        <v>12</v>
      </c>
      <c r="AV41" s="168">
        <v>12</v>
      </c>
      <c r="AW41" s="169">
        <v>0</v>
      </c>
      <c r="AX41" s="170">
        <f>IF(AU41&gt;=0.1,'P3 Bureaumarge zee- en luchtvr.'!$D$12,0)</f>
        <v>0</v>
      </c>
      <c r="AY41" s="163">
        <f t="shared" si="16"/>
        <v>0</v>
      </c>
      <c r="AZ41" s="157" t="str">
        <f>VLOOKUP(D41,'P4 Destination'!$C$21:$O$176,13,0)</f>
        <v>EUR</v>
      </c>
      <c r="BA41" s="164">
        <f t="shared" si="17"/>
        <v>0</v>
      </c>
      <c r="BB41" s="171">
        <f>IF(AU41&gt;0.1,(VLOOKUP(D41,'P4 Destination'!$C$21:$M$176,3,0))*I41,0)</f>
        <v>0</v>
      </c>
      <c r="BC41" s="172">
        <f t="shared" si="18"/>
        <v>0</v>
      </c>
      <c r="BD41" s="171">
        <f>(VLOOKUP($D41,'P4 Destination'!$C$21:$M$176,4,0))*BC41</f>
        <v>0</v>
      </c>
      <c r="BE41" s="172">
        <f t="shared" si="19"/>
        <v>12</v>
      </c>
      <c r="BF41" s="171">
        <f>(VLOOKUP($D41,'P4 Destination'!$C$21:$M$176,5,0))*BE41</f>
        <v>0</v>
      </c>
      <c r="BG41" s="172">
        <f t="shared" si="20"/>
        <v>0</v>
      </c>
      <c r="BH41" s="171">
        <f>(VLOOKUP($D41,'P4 Destination'!$C$21:$M$176,6,0))*BG41</f>
        <v>0</v>
      </c>
      <c r="BI41" s="172">
        <f t="shared" si="21"/>
        <v>0</v>
      </c>
      <c r="BJ41" s="171">
        <f>(VLOOKUP($D41,'P4 Destination'!$C$21:$M$176,7,0))*BI41</f>
        <v>0</v>
      </c>
      <c r="BK41" s="172">
        <f t="shared" si="22"/>
        <v>0</v>
      </c>
      <c r="BL41" s="171">
        <f>(VLOOKUP($D41,'P4 Destination'!$C$21:$M$176,8,0))*BK41</f>
        <v>0</v>
      </c>
      <c r="BM41" s="172">
        <f t="shared" si="23"/>
        <v>0</v>
      </c>
      <c r="BN41" s="171">
        <f>(VLOOKUP($D41,'P4 Destination'!$C$21:$M$176,9,0))*BM41</f>
        <v>0</v>
      </c>
      <c r="BO41" s="154">
        <f t="shared" si="24"/>
        <v>1</v>
      </c>
      <c r="BP41" s="171">
        <f>(VLOOKUP(D41,'P4 Destination'!$C$21:$M$176,10,0))*K41</f>
        <v>0</v>
      </c>
      <c r="BQ41" s="171">
        <f>(VLOOKUP(D41,'P4 Destination'!$C$21:$M$176,11,0))*J41</f>
        <v>0</v>
      </c>
      <c r="BR41" s="173">
        <f t="shared" si="25"/>
        <v>0</v>
      </c>
      <c r="BS41" s="173">
        <f>(AV41*2500)*'P6 Verzekering'!$E$11</f>
        <v>0</v>
      </c>
      <c r="BT41" s="173">
        <f>(AW41*2500)*'P6 Verzekering'!$E$12</f>
        <v>0</v>
      </c>
      <c r="BU41" s="173">
        <f>(L41*2500)*'P6 Verzekering'!$E$13</f>
        <v>0</v>
      </c>
      <c r="BV41" s="173">
        <f t="shared" si="26"/>
        <v>0</v>
      </c>
      <c r="BW41"/>
      <c r="BX41"/>
    </row>
    <row r="42" spans="1:76">
      <c r="A42" s="152" t="s">
        <v>733</v>
      </c>
      <c r="B42" s="152" t="s">
        <v>328</v>
      </c>
      <c r="C42" s="152" t="s">
        <v>327</v>
      </c>
      <c r="D42" s="152" t="s">
        <v>219</v>
      </c>
      <c r="E42" s="152" t="s">
        <v>219</v>
      </c>
      <c r="F42" s="153">
        <f t="shared" si="0"/>
        <v>28</v>
      </c>
      <c r="G42" s="154">
        <v>1</v>
      </c>
      <c r="H42" s="154">
        <f>IFERROR(VLOOKUP(B42,'P2 Origin'!$C$21:$Q$176,15,FALSE),0)</f>
        <v>1</v>
      </c>
      <c r="I42" s="154">
        <f>IFERROR(VLOOKUP(D42,'P4 Destination'!$C$21:$Q$176,15,FALSE),0)</f>
        <v>0</v>
      </c>
      <c r="J42" s="155">
        <v>1</v>
      </c>
      <c r="K42" s="155"/>
      <c r="L42" s="156">
        <v>0</v>
      </c>
      <c r="M42" s="155">
        <v>0</v>
      </c>
      <c r="N42" s="155">
        <v>0</v>
      </c>
      <c r="O42" s="157">
        <f t="shared" si="1"/>
        <v>0</v>
      </c>
      <c r="P42" s="158">
        <f t="shared" si="2"/>
        <v>0</v>
      </c>
      <c r="Q42" s="159">
        <f>IFERROR(VLOOKUP(N42,'P1 Intra-Europees'!$A$15:$H$25,3,0),0)*P42</f>
        <v>0</v>
      </c>
      <c r="R42" s="160">
        <f t="shared" si="3"/>
        <v>0</v>
      </c>
      <c r="S42" s="159">
        <f>IFERROR(VLOOKUP(N42,'P1 Intra-Europees'!$A$15:$H$25,4,0),0)*R42</f>
        <v>0</v>
      </c>
      <c r="T42" s="160">
        <f t="shared" si="4"/>
        <v>0</v>
      </c>
      <c r="U42" s="159">
        <f>IFERROR(VLOOKUP(N42,'P1 Intra-Europees'!$A$15:$H$25,5,0),0)*T42</f>
        <v>0</v>
      </c>
      <c r="V42" s="160">
        <f t="shared" si="5"/>
        <v>0</v>
      </c>
      <c r="W42" s="159">
        <f>IFERROR(VLOOKUP(N42,'P1 Intra-Europees'!$A$15:$H$25,6,0),0)*V42</f>
        <v>0</v>
      </c>
      <c r="X42" s="160">
        <f t="shared" si="6"/>
        <v>0</v>
      </c>
      <c r="Y42" s="159">
        <f>IFERROR(VLOOKUP(N42,'P1 Intra-Europees'!$A$15:$H$25,7,0),0)*X42</f>
        <v>0</v>
      </c>
      <c r="Z42" s="161">
        <f t="shared" si="7"/>
        <v>0</v>
      </c>
      <c r="AA42" s="162">
        <f>IFERROR(VLOOKUP(N42,'P1 Intra-Europees'!$A$15:$H$25,8,0),0)*Z42</f>
        <v>0</v>
      </c>
      <c r="AB42" s="163">
        <f t="shared" si="8"/>
        <v>0</v>
      </c>
      <c r="AC42" s="157" t="str">
        <f>VLOOKUP(B42,'P2 Origin'!$C$21:$O$176,13,0)</f>
        <v>USD</v>
      </c>
      <c r="AD42" s="164">
        <f t="shared" si="9"/>
        <v>0</v>
      </c>
      <c r="AE42" s="165">
        <f>IF(AU42&gt;0.1,VLOOKUP(B42,'P2 Origin'!$C$21:$M$176,3,0)*H42,0)</f>
        <v>0</v>
      </c>
      <c r="AF42" s="166">
        <f t="shared" si="10"/>
        <v>0</v>
      </c>
      <c r="AG42" s="165">
        <f>(VLOOKUP(B42,'P2 Origin'!$C$21:$M$176,4,0))*AF42</f>
        <v>0</v>
      </c>
      <c r="AH42" s="166">
        <f t="shared" si="11"/>
        <v>0</v>
      </c>
      <c r="AI42" s="165">
        <f>(VLOOKUP(B42,'P2 Origin'!$C$21:$M$176,5,0))*AH42</f>
        <v>0</v>
      </c>
      <c r="AJ42" s="166">
        <f t="shared" si="27"/>
        <v>0</v>
      </c>
      <c r="AK42" s="165">
        <f>(VLOOKUP(B42,'P2 Origin'!$C$21:$M$176,6,0))*AJ42</f>
        <v>0</v>
      </c>
      <c r="AL42" s="166">
        <f t="shared" si="12"/>
        <v>28</v>
      </c>
      <c r="AM42" s="165">
        <f>(VLOOKUP($B42,'P2 Origin'!$C$21:$M$176,7,0))*AL42</f>
        <v>0</v>
      </c>
      <c r="AN42" s="166">
        <f t="shared" si="13"/>
        <v>0</v>
      </c>
      <c r="AO42" s="165">
        <f>(VLOOKUP($B42,'P2 Origin'!$C$21:$M$176,8,0))*AN42</f>
        <v>0</v>
      </c>
      <c r="AP42" s="166">
        <f t="shared" si="14"/>
        <v>0</v>
      </c>
      <c r="AQ42" s="165">
        <f>(VLOOKUP($B42,'P2 Origin'!$C$21:$M$176,9,0))*AP42</f>
        <v>0</v>
      </c>
      <c r="AR42" s="155">
        <f t="shared" si="15"/>
        <v>1</v>
      </c>
      <c r="AS42" s="164">
        <f>(VLOOKUP(B42,'P2 Origin'!$C$21:$M$176,10,0))*K42</f>
        <v>0</v>
      </c>
      <c r="AT42" s="164">
        <f>(VLOOKUP(B42,'P2 Origin'!$C$21:$M$176,11,0))*J42</f>
        <v>0</v>
      </c>
      <c r="AU42" s="167">
        <v>28</v>
      </c>
      <c r="AV42" s="168">
        <v>28</v>
      </c>
      <c r="AW42" s="169">
        <v>0</v>
      </c>
      <c r="AX42" s="170">
        <f>IF(AU42&gt;=0.1,'P3 Bureaumarge zee- en luchtvr.'!$D$12,0)</f>
        <v>0</v>
      </c>
      <c r="AY42" s="163">
        <f t="shared" si="16"/>
        <v>0</v>
      </c>
      <c r="AZ42" s="157" t="str">
        <f>VLOOKUP(D42,'P4 Destination'!$C$21:$O$176,13,0)</f>
        <v>EUR</v>
      </c>
      <c r="BA42" s="164">
        <f t="shared" si="17"/>
        <v>0</v>
      </c>
      <c r="BB42" s="171">
        <f>IF(AU42&gt;0.1,(VLOOKUP(D42,'P4 Destination'!$C$21:$M$176,3,0))*I42,0)</f>
        <v>0</v>
      </c>
      <c r="BC42" s="172">
        <f t="shared" si="18"/>
        <v>0</v>
      </c>
      <c r="BD42" s="171">
        <f>(VLOOKUP($D42,'P4 Destination'!$C$21:$M$176,4,0))*BC42</f>
        <v>0</v>
      </c>
      <c r="BE42" s="172">
        <f t="shared" si="19"/>
        <v>0</v>
      </c>
      <c r="BF42" s="171">
        <f>(VLOOKUP($D42,'P4 Destination'!$C$21:$M$176,5,0))*BE42</f>
        <v>0</v>
      </c>
      <c r="BG42" s="172">
        <f t="shared" si="20"/>
        <v>0</v>
      </c>
      <c r="BH42" s="171">
        <f>(VLOOKUP($D42,'P4 Destination'!$C$21:$M$176,6,0))*BG42</f>
        <v>0</v>
      </c>
      <c r="BI42" s="172">
        <f t="shared" si="21"/>
        <v>28</v>
      </c>
      <c r="BJ42" s="171">
        <f>(VLOOKUP($D42,'P4 Destination'!$C$21:$M$176,7,0))*BI42</f>
        <v>0</v>
      </c>
      <c r="BK42" s="172">
        <f t="shared" si="22"/>
        <v>0</v>
      </c>
      <c r="BL42" s="171">
        <f>(VLOOKUP($D42,'P4 Destination'!$C$21:$M$176,8,0))*BK42</f>
        <v>0</v>
      </c>
      <c r="BM42" s="172">
        <f t="shared" si="23"/>
        <v>0</v>
      </c>
      <c r="BN42" s="171">
        <f>(VLOOKUP($D42,'P4 Destination'!$C$21:$M$176,9,0))*BM42</f>
        <v>0</v>
      </c>
      <c r="BO42" s="154">
        <f t="shared" si="24"/>
        <v>1</v>
      </c>
      <c r="BP42" s="171">
        <f>(VLOOKUP(D42,'P4 Destination'!$C$21:$M$176,10,0))*K42</f>
        <v>0</v>
      </c>
      <c r="BQ42" s="171">
        <f>(VLOOKUP(D42,'P4 Destination'!$C$21:$M$176,11,0))*J42</f>
        <v>0</v>
      </c>
      <c r="BR42" s="173">
        <f t="shared" si="25"/>
        <v>0</v>
      </c>
      <c r="BS42" s="173">
        <f>(AV42*2500)*'P6 Verzekering'!$E$11</f>
        <v>0</v>
      </c>
      <c r="BT42" s="173">
        <f>(AW42*2500)*'P6 Verzekering'!$E$12</f>
        <v>0</v>
      </c>
      <c r="BU42" s="173">
        <f>(L42*2500)*'P6 Verzekering'!$E$13</f>
        <v>0</v>
      </c>
      <c r="BV42" s="173">
        <f t="shared" si="26"/>
        <v>0</v>
      </c>
      <c r="BW42"/>
      <c r="BX42"/>
    </row>
    <row r="43" spans="1:76">
      <c r="A43" s="152" t="s">
        <v>734</v>
      </c>
      <c r="B43" s="152" t="s">
        <v>328</v>
      </c>
      <c r="C43" s="152" t="s">
        <v>327</v>
      </c>
      <c r="D43" s="152" t="s">
        <v>219</v>
      </c>
      <c r="E43" s="152" t="s">
        <v>219</v>
      </c>
      <c r="F43" s="153">
        <f t="shared" si="0"/>
        <v>49</v>
      </c>
      <c r="G43" s="154">
        <v>1</v>
      </c>
      <c r="H43" s="154">
        <f>IFERROR(VLOOKUP(B43,'P2 Origin'!$C$21:$Q$176,15,FALSE),0)</f>
        <v>1</v>
      </c>
      <c r="I43" s="154">
        <f>IFERROR(VLOOKUP(D43,'P4 Destination'!$C$21:$Q$176,15,FALSE),0)</f>
        <v>0</v>
      </c>
      <c r="J43" s="155"/>
      <c r="K43" s="155">
        <v>1</v>
      </c>
      <c r="L43" s="156">
        <v>0</v>
      </c>
      <c r="M43" s="155">
        <v>0</v>
      </c>
      <c r="N43" s="155">
        <v>0</v>
      </c>
      <c r="O43" s="157">
        <f t="shared" si="1"/>
        <v>0</v>
      </c>
      <c r="P43" s="158">
        <f t="shared" si="2"/>
        <v>0</v>
      </c>
      <c r="Q43" s="159">
        <f>IFERROR(VLOOKUP(N43,'P1 Intra-Europees'!$A$15:$H$25,3,0),0)*P43</f>
        <v>0</v>
      </c>
      <c r="R43" s="160">
        <f t="shared" si="3"/>
        <v>0</v>
      </c>
      <c r="S43" s="159">
        <f>IFERROR(VLOOKUP(N43,'P1 Intra-Europees'!$A$15:$H$25,4,0),0)*R43</f>
        <v>0</v>
      </c>
      <c r="T43" s="160">
        <f t="shared" si="4"/>
        <v>0</v>
      </c>
      <c r="U43" s="159">
        <f>IFERROR(VLOOKUP(N43,'P1 Intra-Europees'!$A$15:$H$25,5,0),0)*T43</f>
        <v>0</v>
      </c>
      <c r="V43" s="160">
        <f t="shared" si="5"/>
        <v>0</v>
      </c>
      <c r="W43" s="159">
        <f>IFERROR(VLOOKUP(N43,'P1 Intra-Europees'!$A$15:$H$25,6,0),0)*V43</f>
        <v>0</v>
      </c>
      <c r="X43" s="160">
        <f t="shared" si="6"/>
        <v>0</v>
      </c>
      <c r="Y43" s="159">
        <f>IFERROR(VLOOKUP(N43,'P1 Intra-Europees'!$A$15:$H$25,7,0),0)*X43</f>
        <v>0</v>
      </c>
      <c r="Z43" s="161">
        <f t="shared" si="7"/>
        <v>0</v>
      </c>
      <c r="AA43" s="162">
        <f>IFERROR(VLOOKUP(N43,'P1 Intra-Europees'!$A$15:$H$25,8,0),0)*Z43</f>
        <v>0</v>
      </c>
      <c r="AB43" s="163">
        <f t="shared" si="8"/>
        <v>0</v>
      </c>
      <c r="AC43" s="157" t="str">
        <f>VLOOKUP(B43,'P2 Origin'!$C$21:$O$176,13,0)</f>
        <v>USD</v>
      </c>
      <c r="AD43" s="164">
        <f t="shared" si="9"/>
        <v>0</v>
      </c>
      <c r="AE43" s="165">
        <f>IF(AU43&gt;0.1,VLOOKUP(B43,'P2 Origin'!$C$21:$M$176,3,0)*H43,0)</f>
        <v>0</v>
      </c>
      <c r="AF43" s="166">
        <f t="shared" si="10"/>
        <v>0</v>
      </c>
      <c r="AG43" s="165">
        <f>(VLOOKUP(B43,'P2 Origin'!$C$21:$M$176,4,0))*AF43</f>
        <v>0</v>
      </c>
      <c r="AH43" s="166">
        <f t="shared" si="11"/>
        <v>0</v>
      </c>
      <c r="AI43" s="165">
        <f>(VLOOKUP(B43,'P2 Origin'!$C$21:$M$176,5,0))*AH43</f>
        <v>0</v>
      </c>
      <c r="AJ43" s="166">
        <f t="shared" si="27"/>
        <v>0</v>
      </c>
      <c r="AK43" s="165">
        <f>(VLOOKUP(B43,'P2 Origin'!$C$21:$M$176,6,0))*AJ43</f>
        <v>0</v>
      </c>
      <c r="AL43" s="166">
        <f t="shared" si="12"/>
        <v>0</v>
      </c>
      <c r="AM43" s="165">
        <f>(VLOOKUP($B43,'P2 Origin'!$C$21:$M$176,7,0))*AL43</f>
        <v>0</v>
      </c>
      <c r="AN43" s="166">
        <f t="shared" si="13"/>
        <v>0</v>
      </c>
      <c r="AO43" s="165">
        <f>(VLOOKUP($B43,'P2 Origin'!$C$21:$M$176,8,0))*AN43</f>
        <v>0</v>
      </c>
      <c r="AP43" s="166">
        <f t="shared" si="14"/>
        <v>49</v>
      </c>
      <c r="AQ43" s="165">
        <f>(VLOOKUP($B43,'P2 Origin'!$C$21:$M$176,9,0))*AP43</f>
        <v>0</v>
      </c>
      <c r="AR43" s="155">
        <f t="shared" si="15"/>
        <v>1</v>
      </c>
      <c r="AS43" s="164">
        <f>(VLOOKUP(B43,'P2 Origin'!$C$21:$M$176,10,0))*K43</f>
        <v>0</v>
      </c>
      <c r="AT43" s="164">
        <f>(VLOOKUP(B43,'P2 Origin'!$C$21:$M$176,11,0))*J43</f>
        <v>0</v>
      </c>
      <c r="AU43" s="167">
        <v>49</v>
      </c>
      <c r="AV43" s="168">
        <v>49</v>
      </c>
      <c r="AW43" s="169">
        <v>0</v>
      </c>
      <c r="AX43" s="170">
        <f>IF(AU43&gt;=0.1,'P3 Bureaumarge zee- en luchtvr.'!$D$12,0)</f>
        <v>0</v>
      </c>
      <c r="AY43" s="163">
        <f t="shared" si="16"/>
        <v>0</v>
      </c>
      <c r="AZ43" s="157" t="str">
        <f>VLOOKUP(D43,'P4 Destination'!$C$21:$O$176,13,0)</f>
        <v>EUR</v>
      </c>
      <c r="BA43" s="164">
        <f t="shared" si="17"/>
        <v>0</v>
      </c>
      <c r="BB43" s="171">
        <f>IF(AU43&gt;0.1,(VLOOKUP(D43,'P4 Destination'!$C$21:$M$176,3,0))*I43,0)</f>
        <v>0</v>
      </c>
      <c r="BC43" s="172">
        <f t="shared" si="18"/>
        <v>0</v>
      </c>
      <c r="BD43" s="171">
        <f>(VLOOKUP($D43,'P4 Destination'!$C$21:$M$176,4,0))*BC43</f>
        <v>0</v>
      </c>
      <c r="BE43" s="172">
        <f t="shared" si="19"/>
        <v>0</v>
      </c>
      <c r="BF43" s="171">
        <f>(VLOOKUP($D43,'P4 Destination'!$C$21:$M$176,5,0))*BE43</f>
        <v>0</v>
      </c>
      <c r="BG43" s="172">
        <f t="shared" si="20"/>
        <v>0</v>
      </c>
      <c r="BH43" s="171">
        <f>(VLOOKUP($D43,'P4 Destination'!$C$21:$M$176,6,0))*BG43</f>
        <v>0</v>
      </c>
      <c r="BI43" s="172">
        <f t="shared" si="21"/>
        <v>0</v>
      </c>
      <c r="BJ43" s="171">
        <f>(VLOOKUP($D43,'P4 Destination'!$C$21:$M$176,7,0))*BI43</f>
        <v>0</v>
      </c>
      <c r="BK43" s="172">
        <f t="shared" si="22"/>
        <v>0</v>
      </c>
      <c r="BL43" s="171">
        <f>(VLOOKUP($D43,'P4 Destination'!$C$21:$M$176,8,0))*BK43</f>
        <v>0</v>
      </c>
      <c r="BM43" s="172">
        <f t="shared" si="23"/>
        <v>49</v>
      </c>
      <c r="BN43" s="171">
        <f>(VLOOKUP($D43,'P4 Destination'!$C$21:$M$176,9,0))*BM43</f>
        <v>0</v>
      </c>
      <c r="BO43" s="154">
        <f t="shared" si="24"/>
        <v>1</v>
      </c>
      <c r="BP43" s="171">
        <f>(VLOOKUP(D43,'P4 Destination'!$C$21:$M$176,10,0))*K43</f>
        <v>0</v>
      </c>
      <c r="BQ43" s="171">
        <f>(VLOOKUP(D43,'P4 Destination'!$C$21:$M$176,11,0))*J43</f>
        <v>0</v>
      </c>
      <c r="BR43" s="173">
        <f t="shared" si="25"/>
        <v>0</v>
      </c>
      <c r="BS43" s="173">
        <f>(AV43*2500)*'P6 Verzekering'!$E$11</f>
        <v>0</v>
      </c>
      <c r="BT43" s="173">
        <f>(AW43*2500)*'P6 Verzekering'!$E$12</f>
        <v>0</v>
      </c>
      <c r="BU43" s="173">
        <f>(L43*2500)*'P6 Verzekering'!$E$13</f>
        <v>0</v>
      </c>
      <c r="BV43" s="173">
        <f t="shared" si="26"/>
        <v>0</v>
      </c>
      <c r="BW43"/>
      <c r="BX43"/>
    </row>
    <row r="44" spans="1:76">
      <c r="A44" s="152" t="s">
        <v>735</v>
      </c>
      <c r="B44" s="152" t="s">
        <v>328</v>
      </c>
      <c r="C44" s="152" t="s">
        <v>327</v>
      </c>
      <c r="D44" s="152" t="s">
        <v>219</v>
      </c>
      <c r="E44" s="152" t="s">
        <v>219</v>
      </c>
      <c r="F44" s="153">
        <f t="shared" si="0"/>
        <v>60</v>
      </c>
      <c r="G44" s="154">
        <v>1</v>
      </c>
      <c r="H44" s="154">
        <f>IFERROR(VLOOKUP(B44,'P2 Origin'!$C$21:$Q$176,15,FALSE),0)</f>
        <v>1</v>
      </c>
      <c r="I44" s="154">
        <f>IFERROR(VLOOKUP(D44,'P4 Destination'!$C$21:$Q$176,15,FALSE),0)</f>
        <v>0</v>
      </c>
      <c r="J44" s="155"/>
      <c r="K44" s="155">
        <v>1</v>
      </c>
      <c r="L44" s="156">
        <v>0</v>
      </c>
      <c r="M44" s="155">
        <v>0</v>
      </c>
      <c r="N44" s="155">
        <v>0</v>
      </c>
      <c r="O44" s="157">
        <f t="shared" si="1"/>
        <v>0</v>
      </c>
      <c r="P44" s="158">
        <f t="shared" si="2"/>
        <v>0</v>
      </c>
      <c r="Q44" s="159">
        <f>IFERROR(VLOOKUP(N44,'P1 Intra-Europees'!$A$15:$H$25,3,0),0)*P44</f>
        <v>0</v>
      </c>
      <c r="R44" s="160">
        <f t="shared" si="3"/>
        <v>0</v>
      </c>
      <c r="S44" s="159">
        <f>IFERROR(VLOOKUP(N44,'P1 Intra-Europees'!$A$15:$H$25,4,0),0)*R44</f>
        <v>0</v>
      </c>
      <c r="T44" s="160">
        <f t="shared" si="4"/>
        <v>0</v>
      </c>
      <c r="U44" s="159">
        <f>IFERROR(VLOOKUP(N44,'P1 Intra-Europees'!$A$15:$H$25,5,0),0)*T44</f>
        <v>0</v>
      </c>
      <c r="V44" s="160">
        <f t="shared" si="5"/>
        <v>0</v>
      </c>
      <c r="W44" s="159">
        <f>IFERROR(VLOOKUP(N44,'P1 Intra-Europees'!$A$15:$H$25,6,0),0)*V44</f>
        <v>0</v>
      </c>
      <c r="X44" s="160">
        <f t="shared" si="6"/>
        <v>0</v>
      </c>
      <c r="Y44" s="159">
        <f>IFERROR(VLOOKUP(N44,'P1 Intra-Europees'!$A$15:$H$25,7,0),0)*X44</f>
        <v>0</v>
      </c>
      <c r="Z44" s="161">
        <f t="shared" si="7"/>
        <v>0</v>
      </c>
      <c r="AA44" s="162">
        <f>IFERROR(VLOOKUP(N44,'P1 Intra-Europees'!$A$15:$H$25,8,0),0)*Z44</f>
        <v>0</v>
      </c>
      <c r="AB44" s="163">
        <f t="shared" si="8"/>
        <v>0</v>
      </c>
      <c r="AC44" s="157" t="str">
        <f>VLOOKUP(B44,'P2 Origin'!$C$21:$O$176,13,0)</f>
        <v>USD</v>
      </c>
      <c r="AD44" s="164">
        <f t="shared" si="9"/>
        <v>0</v>
      </c>
      <c r="AE44" s="165">
        <f>IF(AU44&gt;0.1,VLOOKUP(B44,'P2 Origin'!$C$21:$M$176,3,0)*H44,0)</f>
        <v>0</v>
      </c>
      <c r="AF44" s="166">
        <f t="shared" si="10"/>
        <v>0</v>
      </c>
      <c r="AG44" s="165">
        <f>(VLOOKUP(B44,'P2 Origin'!$C$21:$M$176,4,0))*AF44</f>
        <v>0</v>
      </c>
      <c r="AH44" s="166">
        <f t="shared" si="11"/>
        <v>0</v>
      </c>
      <c r="AI44" s="165">
        <f>(VLOOKUP(B44,'P2 Origin'!$C$21:$M$176,5,0))*AH44</f>
        <v>0</v>
      </c>
      <c r="AJ44" s="166">
        <f t="shared" si="27"/>
        <v>0</v>
      </c>
      <c r="AK44" s="165">
        <f>(VLOOKUP(B44,'P2 Origin'!$C$21:$M$176,6,0))*AJ44</f>
        <v>0</v>
      </c>
      <c r="AL44" s="166">
        <f t="shared" si="12"/>
        <v>0</v>
      </c>
      <c r="AM44" s="165">
        <f>(VLOOKUP($B44,'P2 Origin'!$C$21:$M$176,7,0))*AL44</f>
        <v>0</v>
      </c>
      <c r="AN44" s="166">
        <f t="shared" si="13"/>
        <v>0</v>
      </c>
      <c r="AO44" s="165">
        <f>(VLOOKUP($B44,'P2 Origin'!$C$21:$M$176,8,0))*AN44</f>
        <v>0</v>
      </c>
      <c r="AP44" s="166">
        <f t="shared" si="14"/>
        <v>60</v>
      </c>
      <c r="AQ44" s="165">
        <f>(VLOOKUP($B44,'P2 Origin'!$C$21:$M$176,9,0))*AP44</f>
        <v>0</v>
      </c>
      <c r="AR44" s="155">
        <f t="shared" si="15"/>
        <v>1</v>
      </c>
      <c r="AS44" s="164">
        <f>(VLOOKUP(B44,'P2 Origin'!$C$21:$M$176,10,0))*K44</f>
        <v>0</v>
      </c>
      <c r="AT44" s="164">
        <f>(VLOOKUP(B44,'P2 Origin'!$C$21:$M$176,11,0))*J44</f>
        <v>0</v>
      </c>
      <c r="AU44" s="167">
        <v>60</v>
      </c>
      <c r="AV44" s="168">
        <v>60</v>
      </c>
      <c r="AW44" s="169">
        <v>0</v>
      </c>
      <c r="AX44" s="170">
        <f>IF(AU44&gt;=0.1,'P3 Bureaumarge zee- en luchtvr.'!$D$12,0)</f>
        <v>0</v>
      </c>
      <c r="AY44" s="163">
        <f t="shared" si="16"/>
        <v>0</v>
      </c>
      <c r="AZ44" s="157" t="str">
        <f>VLOOKUP(D44,'P4 Destination'!$C$21:$O$176,13,0)</f>
        <v>EUR</v>
      </c>
      <c r="BA44" s="164">
        <f t="shared" si="17"/>
        <v>0</v>
      </c>
      <c r="BB44" s="171">
        <f>IF(AU44&gt;0.1,(VLOOKUP(D44,'P4 Destination'!$C$21:$M$176,3,0))*I44,0)</f>
        <v>0</v>
      </c>
      <c r="BC44" s="172">
        <f t="shared" si="18"/>
        <v>0</v>
      </c>
      <c r="BD44" s="171">
        <f>(VLOOKUP($D44,'P4 Destination'!$C$21:$M$176,4,0))*BC44</f>
        <v>0</v>
      </c>
      <c r="BE44" s="172">
        <f t="shared" si="19"/>
        <v>0</v>
      </c>
      <c r="BF44" s="171">
        <f>(VLOOKUP($D44,'P4 Destination'!$C$21:$M$176,5,0))*BE44</f>
        <v>0</v>
      </c>
      <c r="BG44" s="172">
        <f t="shared" si="20"/>
        <v>0</v>
      </c>
      <c r="BH44" s="171">
        <f>(VLOOKUP($D44,'P4 Destination'!$C$21:$M$176,6,0))*BG44</f>
        <v>0</v>
      </c>
      <c r="BI44" s="172">
        <f t="shared" si="21"/>
        <v>0</v>
      </c>
      <c r="BJ44" s="171">
        <f>(VLOOKUP($D44,'P4 Destination'!$C$21:$M$176,7,0))*BI44</f>
        <v>0</v>
      </c>
      <c r="BK44" s="172">
        <f t="shared" si="22"/>
        <v>0</v>
      </c>
      <c r="BL44" s="171">
        <f>(VLOOKUP($D44,'P4 Destination'!$C$21:$M$176,8,0))*BK44</f>
        <v>0</v>
      </c>
      <c r="BM44" s="172">
        <f t="shared" si="23"/>
        <v>60</v>
      </c>
      <c r="BN44" s="171">
        <f>(VLOOKUP($D44,'P4 Destination'!$C$21:$M$176,9,0))*BM44</f>
        <v>0</v>
      </c>
      <c r="BO44" s="154">
        <f t="shared" si="24"/>
        <v>1</v>
      </c>
      <c r="BP44" s="171">
        <f>(VLOOKUP(D44,'P4 Destination'!$C$21:$M$176,10,0))*K44</f>
        <v>0</v>
      </c>
      <c r="BQ44" s="171">
        <f>(VLOOKUP(D44,'P4 Destination'!$C$21:$M$176,11,0))*J44</f>
        <v>0</v>
      </c>
      <c r="BR44" s="173">
        <f t="shared" si="25"/>
        <v>0</v>
      </c>
      <c r="BS44" s="173">
        <f>(AV44*2500)*'P6 Verzekering'!$E$11</f>
        <v>0</v>
      </c>
      <c r="BT44" s="173">
        <f>(AW44*2500)*'P6 Verzekering'!$E$12</f>
        <v>0</v>
      </c>
      <c r="BU44" s="173">
        <f>(L44*2500)*'P6 Verzekering'!$E$13</f>
        <v>0</v>
      </c>
      <c r="BV44" s="173">
        <f t="shared" si="26"/>
        <v>0</v>
      </c>
      <c r="BW44"/>
      <c r="BX44"/>
    </row>
    <row r="45" spans="1:76">
      <c r="A45" s="152" t="s">
        <v>737</v>
      </c>
      <c r="B45" s="152" t="s">
        <v>328</v>
      </c>
      <c r="C45" s="152" t="s">
        <v>327</v>
      </c>
      <c r="D45" s="152" t="s">
        <v>411</v>
      </c>
      <c r="E45" s="152" t="s">
        <v>410</v>
      </c>
      <c r="F45" s="153">
        <f t="shared" si="0"/>
        <v>44</v>
      </c>
      <c r="G45" s="154">
        <v>1</v>
      </c>
      <c r="H45" s="154">
        <f>IFERROR(VLOOKUP(B45,'P2 Origin'!$C$21:$Q$176,15,FALSE),0)</f>
        <v>1</v>
      </c>
      <c r="I45" s="154">
        <f>IFERROR(VLOOKUP(D45,'P4 Destination'!$C$21:$Q$176,15,FALSE),0)</f>
        <v>0</v>
      </c>
      <c r="J45" s="155"/>
      <c r="K45" s="155">
        <v>1</v>
      </c>
      <c r="L45" s="156">
        <v>0</v>
      </c>
      <c r="M45" s="155">
        <v>0</v>
      </c>
      <c r="N45" s="155">
        <v>0</v>
      </c>
      <c r="O45" s="157">
        <f t="shared" si="1"/>
        <v>0</v>
      </c>
      <c r="P45" s="158">
        <f t="shared" si="2"/>
        <v>0</v>
      </c>
      <c r="Q45" s="159">
        <f>IFERROR(VLOOKUP(N45,'P1 Intra-Europees'!$A$15:$H$25,3,0),0)*P45</f>
        <v>0</v>
      </c>
      <c r="R45" s="160">
        <f t="shared" si="3"/>
        <v>0</v>
      </c>
      <c r="S45" s="159">
        <f>IFERROR(VLOOKUP(N45,'P1 Intra-Europees'!$A$15:$H$25,4,0),0)*R45</f>
        <v>0</v>
      </c>
      <c r="T45" s="160">
        <f t="shared" si="4"/>
        <v>0</v>
      </c>
      <c r="U45" s="159">
        <f>IFERROR(VLOOKUP(N45,'P1 Intra-Europees'!$A$15:$H$25,5,0),0)*T45</f>
        <v>0</v>
      </c>
      <c r="V45" s="160">
        <f t="shared" si="5"/>
        <v>0</v>
      </c>
      <c r="W45" s="159">
        <f>IFERROR(VLOOKUP(N45,'P1 Intra-Europees'!$A$15:$H$25,6,0),0)*V45</f>
        <v>0</v>
      </c>
      <c r="X45" s="160">
        <f t="shared" si="6"/>
        <v>0</v>
      </c>
      <c r="Y45" s="159">
        <f>IFERROR(VLOOKUP(N45,'P1 Intra-Europees'!$A$15:$H$25,7,0),0)*X45</f>
        <v>0</v>
      </c>
      <c r="Z45" s="161">
        <f t="shared" si="7"/>
        <v>0</v>
      </c>
      <c r="AA45" s="162">
        <f>IFERROR(VLOOKUP(N45,'P1 Intra-Europees'!$A$15:$H$25,8,0),0)*Z45</f>
        <v>0</v>
      </c>
      <c r="AB45" s="163">
        <f t="shared" si="8"/>
        <v>0</v>
      </c>
      <c r="AC45" s="157" t="str">
        <f>VLOOKUP(B45,'P2 Origin'!$C$21:$O$176,13,0)</f>
        <v>USD</v>
      </c>
      <c r="AD45" s="164">
        <f t="shared" si="9"/>
        <v>0</v>
      </c>
      <c r="AE45" s="165">
        <f>IF(AU45&gt;0.1,VLOOKUP(B45,'P2 Origin'!$C$21:$M$176,3,0)*H45,0)</f>
        <v>0</v>
      </c>
      <c r="AF45" s="166">
        <f t="shared" si="10"/>
        <v>0</v>
      </c>
      <c r="AG45" s="165">
        <f>(VLOOKUP(B45,'P2 Origin'!$C$21:$M$176,4,0))*AF45</f>
        <v>0</v>
      </c>
      <c r="AH45" s="166">
        <f t="shared" si="11"/>
        <v>0</v>
      </c>
      <c r="AI45" s="165">
        <f>(VLOOKUP(B45,'P2 Origin'!$C$21:$M$176,5,0))*AH45</f>
        <v>0</v>
      </c>
      <c r="AJ45" s="166">
        <f t="shared" si="27"/>
        <v>0</v>
      </c>
      <c r="AK45" s="165">
        <f>(VLOOKUP(B45,'P2 Origin'!$C$21:$M$176,6,0))*AJ45</f>
        <v>0</v>
      </c>
      <c r="AL45" s="166">
        <f t="shared" si="12"/>
        <v>0</v>
      </c>
      <c r="AM45" s="165">
        <f>(VLOOKUP($B45,'P2 Origin'!$C$21:$M$176,7,0))*AL45</f>
        <v>0</v>
      </c>
      <c r="AN45" s="166">
        <f t="shared" si="13"/>
        <v>44</v>
      </c>
      <c r="AO45" s="165">
        <f>(VLOOKUP($B45,'P2 Origin'!$C$21:$M$176,8,0))*AN45</f>
        <v>0</v>
      </c>
      <c r="AP45" s="166">
        <f t="shared" si="14"/>
        <v>0</v>
      </c>
      <c r="AQ45" s="165">
        <f>(VLOOKUP($B45,'P2 Origin'!$C$21:$M$176,9,0))*AP45</f>
        <v>0</v>
      </c>
      <c r="AR45" s="155">
        <f t="shared" si="15"/>
        <v>1</v>
      </c>
      <c r="AS45" s="164">
        <f>(VLOOKUP(B45,'P2 Origin'!$C$21:$M$176,10,0))*K45</f>
        <v>0</v>
      </c>
      <c r="AT45" s="164">
        <f>(VLOOKUP(B45,'P2 Origin'!$C$21:$M$176,11,0))*J45</f>
        <v>0</v>
      </c>
      <c r="AU45" s="167">
        <v>44</v>
      </c>
      <c r="AV45" s="168">
        <v>44</v>
      </c>
      <c r="AW45" s="169">
        <v>0</v>
      </c>
      <c r="AX45" s="170">
        <f>IF(AU45&gt;=0.1,'P3 Bureaumarge zee- en luchtvr.'!$D$12,0)</f>
        <v>0</v>
      </c>
      <c r="AY45" s="163">
        <f t="shared" si="16"/>
        <v>0</v>
      </c>
      <c r="AZ45" s="157" t="str">
        <f>VLOOKUP(D45,'P4 Destination'!$C$21:$O$176,13,0)</f>
        <v>USD</v>
      </c>
      <c r="BA45" s="164">
        <f t="shared" si="17"/>
        <v>0</v>
      </c>
      <c r="BB45" s="171">
        <f>IF(AU45&gt;0.1,(VLOOKUP(D45,'P4 Destination'!$C$21:$M$176,3,0))*I45,0)</f>
        <v>0</v>
      </c>
      <c r="BC45" s="172">
        <f t="shared" si="18"/>
        <v>0</v>
      </c>
      <c r="BD45" s="171">
        <f>(VLOOKUP($D45,'P4 Destination'!$C$21:$M$176,4,0))*BC45</f>
        <v>0</v>
      </c>
      <c r="BE45" s="172">
        <f t="shared" si="19"/>
        <v>0</v>
      </c>
      <c r="BF45" s="171">
        <f>(VLOOKUP($D45,'P4 Destination'!$C$21:$M$176,5,0))*BE45</f>
        <v>0</v>
      </c>
      <c r="BG45" s="172">
        <f t="shared" si="20"/>
        <v>0</v>
      </c>
      <c r="BH45" s="171">
        <f>(VLOOKUP($D45,'P4 Destination'!$C$21:$M$176,6,0))*BG45</f>
        <v>0</v>
      </c>
      <c r="BI45" s="172">
        <f t="shared" si="21"/>
        <v>0</v>
      </c>
      <c r="BJ45" s="171">
        <f>(VLOOKUP($D45,'P4 Destination'!$C$21:$M$176,7,0))*BI45</f>
        <v>0</v>
      </c>
      <c r="BK45" s="172">
        <f t="shared" si="22"/>
        <v>44</v>
      </c>
      <c r="BL45" s="171">
        <f>(VLOOKUP($D45,'P4 Destination'!$C$21:$M$176,8,0))*BK45</f>
        <v>0</v>
      </c>
      <c r="BM45" s="172">
        <f t="shared" si="23"/>
        <v>0</v>
      </c>
      <c r="BN45" s="171">
        <f>(VLOOKUP($D45,'P4 Destination'!$C$21:$M$176,9,0))*BM45</f>
        <v>0</v>
      </c>
      <c r="BO45" s="154">
        <f t="shared" si="24"/>
        <v>1</v>
      </c>
      <c r="BP45" s="171">
        <f>(VLOOKUP(D45,'P4 Destination'!$C$21:$M$176,10,0))*K45</f>
        <v>0</v>
      </c>
      <c r="BQ45" s="171">
        <f>(VLOOKUP(D45,'P4 Destination'!$C$21:$M$176,11,0))*J45</f>
        <v>0</v>
      </c>
      <c r="BR45" s="173">
        <f t="shared" si="25"/>
        <v>0</v>
      </c>
      <c r="BS45" s="173">
        <f>(AV45*2500)*'P6 Verzekering'!$E$11</f>
        <v>0</v>
      </c>
      <c r="BT45" s="173">
        <f>(AW45*2500)*'P6 Verzekering'!$E$12</f>
        <v>0</v>
      </c>
      <c r="BU45" s="173">
        <f>(L45*2500)*'P6 Verzekering'!$E$13</f>
        <v>0</v>
      </c>
      <c r="BV45" s="173">
        <f t="shared" si="26"/>
        <v>0</v>
      </c>
      <c r="BW45"/>
      <c r="BX45"/>
    </row>
    <row r="46" spans="1:76">
      <c r="A46" s="152" t="s">
        <v>738</v>
      </c>
      <c r="B46" s="152" t="s">
        <v>328</v>
      </c>
      <c r="C46" s="152" t="s">
        <v>327</v>
      </c>
      <c r="D46" s="152" t="s">
        <v>249</v>
      </c>
      <c r="E46" s="152" t="s">
        <v>248</v>
      </c>
      <c r="F46" s="153">
        <f t="shared" si="0"/>
        <v>15</v>
      </c>
      <c r="G46" s="154">
        <v>1</v>
      </c>
      <c r="H46" s="154">
        <f>IFERROR(VLOOKUP(B46,'P2 Origin'!$C$21:$Q$176,15,FALSE),0)</f>
        <v>1</v>
      </c>
      <c r="I46" s="154">
        <f>IFERROR(VLOOKUP(D46,'P4 Destination'!$C$21:$Q$176,15,FALSE),0)</f>
        <v>0</v>
      </c>
      <c r="J46" s="155">
        <v>1</v>
      </c>
      <c r="K46" s="155"/>
      <c r="L46" s="156">
        <v>0</v>
      </c>
      <c r="M46" s="155">
        <v>0</v>
      </c>
      <c r="N46" s="155">
        <v>0</v>
      </c>
      <c r="O46" s="157">
        <f t="shared" si="1"/>
        <v>0</v>
      </c>
      <c r="P46" s="158">
        <f t="shared" si="2"/>
        <v>0</v>
      </c>
      <c r="Q46" s="159">
        <f>IFERROR(VLOOKUP(N46,'P1 Intra-Europees'!$A$15:$H$25,3,0),0)*P46</f>
        <v>0</v>
      </c>
      <c r="R46" s="160">
        <f t="shared" si="3"/>
        <v>0</v>
      </c>
      <c r="S46" s="159">
        <f>IFERROR(VLOOKUP(N46,'P1 Intra-Europees'!$A$15:$H$25,4,0),0)*R46</f>
        <v>0</v>
      </c>
      <c r="T46" s="160">
        <f t="shared" si="4"/>
        <v>0</v>
      </c>
      <c r="U46" s="159">
        <f>IFERROR(VLOOKUP(N46,'P1 Intra-Europees'!$A$15:$H$25,5,0),0)*T46</f>
        <v>0</v>
      </c>
      <c r="V46" s="160">
        <f t="shared" si="5"/>
        <v>0</v>
      </c>
      <c r="W46" s="159">
        <f>IFERROR(VLOOKUP(N46,'P1 Intra-Europees'!$A$15:$H$25,6,0),0)*V46</f>
        <v>0</v>
      </c>
      <c r="X46" s="160">
        <f t="shared" si="6"/>
        <v>0</v>
      </c>
      <c r="Y46" s="159">
        <f>IFERROR(VLOOKUP(N46,'P1 Intra-Europees'!$A$15:$H$25,7,0),0)*X46</f>
        <v>0</v>
      </c>
      <c r="Z46" s="161">
        <f t="shared" si="7"/>
        <v>0</v>
      </c>
      <c r="AA46" s="162">
        <f>IFERROR(VLOOKUP(N46,'P1 Intra-Europees'!$A$15:$H$25,8,0),0)*Z46</f>
        <v>0</v>
      </c>
      <c r="AB46" s="163">
        <f t="shared" si="8"/>
        <v>0</v>
      </c>
      <c r="AC46" s="157" t="str">
        <f>VLOOKUP(B46,'P2 Origin'!$C$21:$O$176,13,0)</f>
        <v>USD</v>
      </c>
      <c r="AD46" s="164">
        <f t="shared" si="9"/>
        <v>0</v>
      </c>
      <c r="AE46" s="165">
        <f>IF(AU46&gt;0.1,VLOOKUP(B46,'P2 Origin'!$C$21:$M$176,3,0)*H46,0)</f>
        <v>0</v>
      </c>
      <c r="AF46" s="166">
        <f t="shared" si="10"/>
        <v>0</v>
      </c>
      <c r="AG46" s="165">
        <f>(VLOOKUP(B46,'P2 Origin'!$C$21:$M$176,4,0))*AF46</f>
        <v>0</v>
      </c>
      <c r="AH46" s="166">
        <f t="shared" si="11"/>
        <v>15</v>
      </c>
      <c r="AI46" s="165">
        <f>(VLOOKUP(B46,'P2 Origin'!$C$21:$M$176,5,0))*AH46</f>
        <v>0</v>
      </c>
      <c r="AJ46" s="166">
        <f t="shared" si="27"/>
        <v>0</v>
      </c>
      <c r="AK46" s="165">
        <f>(VLOOKUP(B46,'P2 Origin'!$C$21:$M$176,6,0))*AJ46</f>
        <v>0</v>
      </c>
      <c r="AL46" s="166">
        <f t="shared" si="12"/>
        <v>0</v>
      </c>
      <c r="AM46" s="165">
        <f>(VLOOKUP($B46,'P2 Origin'!$C$21:$M$176,7,0))*AL46</f>
        <v>0</v>
      </c>
      <c r="AN46" s="166">
        <f t="shared" si="13"/>
        <v>0</v>
      </c>
      <c r="AO46" s="165">
        <f>(VLOOKUP($B46,'P2 Origin'!$C$21:$M$176,8,0))*AN46</f>
        <v>0</v>
      </c>
      <c r="AP46" s="166">
        <f t="shared" si="14"/>
        <v>0</v>
      </c>
      <c r="AQ46" s="165">
        <f>(VLOOKUP($B46,'P2 Origin'!$C$21:$M$176,9,0))*AP46</f>
        <v>0</v>
      </c>
      <c r="AR46" s="155">
        <f t="shared" si="15"/>
        <v>1</v>
      </c>
      <c r="AS46" s="164">
        <f>(VLOOKUP(B46,'P2 Origin'!$C$21:$M$176,10,0))*K46</f>
        <v>0</v>
      </c>
      <c r="AT46" s="164">
        <f>(VLOOKUP(B46,'P2 Origin'!$C$21:$M$176,11,0))*J46</f>
        <v>0</v>
      </c>
      <c r="AU46" s="167">
        <v>15</v>
      </c>
      <c r="AV46" s="168">
        <v>15</v>
      </c>
      <c r="AW46" s="169">
        <v>0</v>
      </c>
      <c r="AX46" s="170">
        <f>IF(AU46&gt;=0.1,'P3 Bureaumarge zee- en luchtvr.'!$D$12,0)</f>
        <v>0</v>
      </c>
      <c r="AY46" s="163">
        <f t="shared" si="16"/>
        <v>0</v>
      </c>
      <c r="AZ46" s="157" t="str">
        <f>VLOOKUP(D46,'P4 Destination'!$C$21:$O$176,13,0)</f>
        <v>EUR</v>
      </c>
      <c r="BA46" s="164">
        <f t="shared" si="17"/>
        <v>0</v>
      </c>
      <c r="BB46" s="171">
        <f>IF(AU46&gt;0.1,(VLOOKUP(D46,'P4 Destination'!$C$21:$M$176,3,0))*I46,0)</f>
        <v>0</v>
      </c>
      <c r="BC46" s="172">
        <f t="shared" si="18"/>
        <v>0</v>
      </c>
      <c r="BD46" s="171">
        <f>(VLOOKUP($D46,'P4 Destination'!$C$21:$M$176,4,0))*BC46</f>
        <v>0</v>
      </c>
      <c r="BE46" s="172">
        <f t="shared" si="19"/>
        <v>15</v>
      </c>
      <c r="BF46" s="171">
        <f>(VLOOKUP($D46,'P4 Destination'!$C$21:$M$176,5,0))*BE46</f>
        <v>0</v>
      </c>
      <c r="BG46" s="172">
        <f t="shared" si="20"/>
        <v>0</v>
      </c>
      <c r="BH46" s="171">
        <f>(VLOOKUP($D46,'P4 Destination'!$C$21:$M$176,6,0))*BG46</f>
        <v>0</v>
      </c>
      <c r="BI46" s="172">
        <f t="shared" si="21"/>
        <v>0</v>
      </c>
      <c r="BJ46" s="171">
        <f>(VLOOKUP($D46,'P4 Destination'!$C$21:$M$176,7,0))*BI46</f>
        <v>0</v>
      </c>
      <c r="BK46" s="172">
        <f t="shared" si="22"/>
        <v>0</v>
      </c>
      <c r="BL46" s="171">
        <f>(VLOOKUP($D46,'P4 Destination'!$C$21:$M$176,8,0))*BK46</f>
        <v>0</v>
      </c>
      <c r="BM46" s="172">
        <f t="shared" si="23"/>
        <v>0</v>
      </c>
      <c r="BN46" s="171">
        <f>(VLOOKUP($D46,'P4 Destination'!$C$21:$M$176,9,0))*BM46</f>
        <v>0</v>
      </c>
      <c r="BO46" s="154">
        <f t="shared" si="24"/>
        <v>1</v>
      </c>
      <c r="BP46" s="171">
        <f>(VLOOKUP(D46,'P4 Destination'!$C$21:$M$176,10,0))*K46</f>
        <v>0</v>
      </c>
      <c r="BQ46" s="171">
        <f>(VLOOKUP(D46,'P4 Destination'!$C$21:$M$176,11,0))*J46</f>
        <v>0</v>
      </c>
      <c r="BR46" s="173">
        <f t="shared" si="25"/>
        <v>0</v>
      </c>
      <c r="BS46" s="173">
        <f>(AV46*2500)*'P6 Verzekering'!$E$11</f>
        <v>0</v>
      </c>
      <c r="BT46" s="173">
        <f>(AW46*2500)*'P6 Verzekering'!$E$12</f>
        <v>0</v>
      </c>
      <c r="BU46" s="173">
        <f>(L46*2500)*'P6 Verzekering'!$E$13</f>
        <v>0</v>
      </c>
      <c r="BV46" s="173">
        <f t="shared" si="26"/>
        <v>0</v>
      </c>
      <c r="BW46"/>
      <c r="BX46"/>
    </row>
    <row r="47" spans="1:76">
      <c r="A47" s="152" t="s">
        <v>740</v>
      </c>
      <c r="B47" s="152" t="s">
        <v>265</v>
      </c>
      <c r="C47" s="152" t="s">
        <v>264</v>
      </c>
      <c r="D47" s="152" t="s">
        <v>371</v>
      </c>
      <c r="E47" s="152" t="s">
        <v>370</v>
      </c>
      <c r="F47" s="153">
        <f t="shared" si="0"/>
        <v>35</v>
      </c>
      <c r="G47" s="154">
        <v>1</v>
      </c>
      <c r="H47" s="154">
        <f>IFERROR(VLOOKUP(B47,'P2 Origin'!$C$21:$Q$176,15,FALSE),0)</f>
        <v>0</v>
      </c>
      <c r="I47" s="154">
        <f>IFERROR(VLOOKUP(D47,'P4 Destination'!$C$21:$Q$176,15,FALSE),0)</f>
        <v>1</v>
      </c>
      <c r="J47" s="155"/>
      <c r="K47" s="155">
        <v>1</v>
      </c>
      <c r="L47" s="156">
        <v>0</v>
      </c>
      <c r="M47" s="155">
        <v>0</v>
      </c>
      <c r="N47" s="155">
        <v>0</v>
      </c>
      <c r="O47" s="157">
        <f t="shared" si="1"/>
        <v>0</v>
      </c>
      <c r="P47" s="158">
        <f t="shared" si="2"/>
        <v>0</v>
      </c>
      <c r="Q47" s="159">
        <f>IFERROR(VLOOKUP(N47,'P1 Intra-Europees'!$A$15:$H$25,3,0),0)*P47</f>
        <v>0</v>
      </c>
      <c r="R47" s="160">
        <f t="shared" si="3"/>
        <v>0</v>
      </c>
      <c r="S47" s="159">
        <f>IFERROR(VLOOKUP(N47,'P1 Intra-Europees'!$A$15:$H$25,4,0),0)*R47</f>
        <v>0</v>
      </c>
      <c r="T47" s="160">
        <f t="shared" si="4"/>
        <v>0</v>
      </c>
      <c r="U47" s="159">
        <f>IFERROR(VLOOKUP(N47,'P1 Intra-Europees'!$A$15:$H$25,5,0),0)*T47</f>
        <v>0</v>
      </c>
      <c r="V47" s="160">
        <f t="shared" si="5"/>
        <v>0</v>
      </c>
      <c r="W47" s="159">
        <f>IFERROR(VLOOKUP(N47,'P1 Intra-Europees'!$A$15:$H$25,6,0),0)*V47</f>
        <v>0</v>
      </c>
      <c r="X47" s="160">
        <f t="shared" si="6"/>
        <v>0</v>
      </c>
      <c r="Y47" s="159">
        <f>IFERROR(VLOOKUP(N47,'P1 Intra-Europees'!$A$15:$H$25,7,0),0)*X47</f>
        <v>0</v>
      </c>
      <c r="Z47" s="161">
        <f t="shared" si="7"/>
        <v>0</v>
      </c>
      <c r="AA47" s="162">
        <f>IFERROR(VLOOKUP(N47,'P1 Intra-Europees'!$A$15:$H$25,8,0),0)*Z47</f>
        <v>0</v>
      </c>
      <c r="AB47" s="163">
        <f t="shared" si="8"/>
        <v>0</v>
      </c>
      <c r="AC47" s="157" t="str">
        <f>VLOOKUP(B47,'P2 Origin'!$C$21:$O$176,13,0)</f>
        <v>USD</v>
      </c>
      <c r="AD47" s="164">
        <f t="shared" si="9"/>
        <v>0</v>
      </c>
      <c r="AE47" s="165">
        <f>IF(AU47&gt;0.1,VLOOKUP(B47,'P2 Origin'!$C$21:$M$176,3,0)*H47,0)</f>
        <v>0</v>
      </c>
      <c r="AF47" s="166">
        <f t="shared" si="10"/>
        <v>0</v>
      </c>
      <c r="AG47" s="165">
        <f>(VLOOKUP(B47,'P2 Origin'!$C$21:$M$176,4,0))*AF47</f>
        <v>0</v>
      </c>
      <c r="AH47" s="166">
        <f t="shared" si="11"/>
        <v>0</v>
      </c>
      <c r="AI47" s="165">
        <f>(VLOOKUP(B47,'P2 Origin'!$C$21:$M$176,5,0))*AH47</f>
        <v>0</v>
      </c>
      <c r="AJ47" s="166">
        <f t="shared" si="27"/>
        <v>0</v>
      </c>
      <c r="AK47" s="165">
        <f>(VLOOKUP(B47,'P2 Origin'!$C$21:$M$176,6,0))*AJ47</f>
        <v>0</v>
      </c>
      <c r="AL47" s="166">
        <f t="shared" si="12"/>
        <v>35</v>
      </c>
      <c r="AM47" s="165">
        <f>(VLOOKUP($B47,'P2 Origin'!$C$21:$M$176,7,0))*AL47</f>
        <v>0</v>
      </c>
      <c r="AN47" s="166">
        <f t="shared" si="13"/>
        <v>0</v>
      </c>
      <c r="AO47" s="165">
        <f>(VLOOKUP($B47,'P2 Origin'!$C$21:$M$176,8,0))*AN47</f>
        <v>0</v>
      </c>
      <c r="AP47" s="166">
        <f t="shared" si="14"/>
        <v>0</v>
      </c>
      <c r="AQ47" s="165">
        <f>(VLOOKUP($B47,'P2 Origin'!$C$21:$M$176,9,0))*AP47</f>
        <v>0</v>
      </c>
      <c r="AR47" s="155">
        <f t="shared" si="15"/>
        <v>1</v>
      </c>
      <c r="AS47" s="164">
        <f>(VLOOKUP(B47,'P2 Origin'!$C$21:$M$176,10,0))*K47</f>
        <v>0</v>
      </c>
      <c r="AT47" s="164">
        <f>(VLOOKUP(B47,'P2 Origin'!$C$21:$M$176,11,0))*J47</f>
        <v>0</v>
      </c>
      <c r="AU47" s="167">
        <v>35</v>
      </c>
      <c r="AV47" s="168">
        <v>35</v>
      </c>
      <c r="AW47" s="169">
        <v>0</v>
      </c>
      <c r="AX47" s="170">
        <f>IF(AU47&gt;=0.1,'P3 Bureaumarge zee- en luchtvr.'!$D$12,0)</f>
        <v>0</v>
      </c>
      <c r="AY47" s="163">
        <f t="shared" si="16"/>
        <v>0</v>
      </c>
      <c r="AZ47" s="157" t="str">
        <f>VLOOKUP(D47,'P4 Destination'!$C$21:$O$176,13,0)</f>
        <v>USD</v>
      </c>
      <c r="BA47" s="164">
        <f t="shared" si="17"/>
        <v>0</v>
      </c>
      <c r="BB47" s="171">
        <f>IF(AU47&gt;0.1,(VLOOKUP(D47,'P4 Destination'!$C$21:$M$176,3,0))*I47,0)</f>
        <v>0</v>
      </c>
      <c r="BC47" s="172">
        <f t="shared" si="18"/>
        <v>0</v>
      </c>
      <c r="BD47" s="171">
        <f>(VLOOKUP($D47,'P4 Destination'!$C$21:$M$176,4,0))*BC47</f>
        <v>0</v>
      </c>
      <c r="BE47" s="172">
        <f t="shared" si="19"/>
        <v>0</v>
      </c>
      <c r="BF47" s="171">
        <f>(VLOOKUP($D47,'P4 Destination'!$C$21:$M$176,5,0))*BE47</f>
        <v>0</v>
      </c>
      <c r="BG47" s="172">
        <f t="shared" si="20"/>
        <v>0</v>
      </c>
      <c r="BH47" s="171">
        <f>(VLOOKUP($D47,'P4 Destination'!$C$21:$M$176,6,0))*BG47</f>
        <v>0</v>
      </c>
      <c r="BI47" s="172">
        <f t="shared" si="21"/>
        <v>35</v>
      </c>
      <c r="BJ47" s="171">
        <f>(VLOOKUP($D47,'P4 Destination'!$C$21:$M$176,7,0))*BI47</f>
        <v>0</v>
      </c>
      <c r="BK47" s="172">
        <f t="shared" si="22"/>
        <v>0</v>
      </c>
      <c r="BL47" s="171">
        <f>(VLOOKUP($D47,'P4 Destination'!$C$21:$M$176,8,0))*BK47</f>
        <v>0</v>
      </c>
      <c r="BM47" s="172">
        <f t="shared" si="23"/>
        <v>0</v>
      </c>
      <c r="BN47" s="171">
        <f>(VLOOKUP($D47,'P4 Destination'!$C$21:$M$176,9,0))*BM47</f>
        <v>0</v>
      </c>
      <c r="BO47" s="154">
        <f t="shared" si="24"/>
        <v>1</v>
      </c>
      <c r="BP47" s="171">
        <f>(VLOOKUP(D47,'P4 Destination'!$C$21:$M$176,10,0))*K47</f>
        <v>0</v>
      </c>
      <c r="BQ47" s="171">
        <f>(VLOOKUP(D47,'P4 Destination'!$C$21:$M$176,11,0))*J47</f>
        <v>0</v>
      </c>
      <c r="BR47" s="173">
        <f t="shared" si="25"/>
        <v>0</v>
      </c>
      <c r="BS47" s="173">
        <f>(AV47*2500)*'P6 Verzekering'!$E$11</f>
        <v>0</v>
      </c>
      <c r="BT47" s="173">
        <f>(AW47*2500)*'P6 Verzekering'!$E$12</f>
        <v>0</v>
      </c>
      <c r="BU47" s="173">
        <f>(L47*2500)*'P6 Verzekering'!$E$13</f>
        <v>0</v>
      </c>
      <c r="BV47" s="173">
        <f t="shared" si="26"/>
        <v>0</v>
      </c>
      <c r="BW47"/>
      <c r="BX47"/>
    </row>
    <row r="48" spans="1:76">
      <c r="A48" s="152" t="s">
        <v>741</v>
      </c>
      <c r="B48" s="152" t="s">
        <v>265</v>
      </c>
      <c r="C48" s="152" t="s">
        <v>264</v>
      </c>
      <c r="D48" s="152" t="s">
        <v>219</v>
      </c>
      <c r="E48" s="152" t="s">
        <v>219</v>
      </c>
      <c r="F48" s="153">
        <f t="shared" si="0"/>
        <v>57</v>
      </c>
      <c r="G48" s="154">
        <v>1</v>
      </c>
      <c r="H48" s="154">
        <f>IFERROR(VLOOKUP(B48,'P2 Origin'!$C$21:$Q$176,15,FALSE),0)</f>
        <v>0</v>
      </c>
      <c r="I48" s="154">
        <f>IFERROR(VLOOKUP(D48,'P4 Destination'!$C$21:$Q$176,15,FALSE),0)</f>
        <v>0</v>
      </c>
      <c r="J48" s="155"/>
      <c r="K48" s="155">
        <v>1</v>
      </c>
      <c r="L48" s="156">
        <v>0</v>
      </c>
      <c r="M48" s="155">
        <v>0</v>
      </c>
      <c r="N48" s="155">
        <v>0</v>
      </c>
      <c r="O48" s="157">
        <f t="shared" si="1"/>
        <v>0</v>
      </c>
      <c r="P48" s="158">
        <f t="shared" si="2"/>
        <v>0</v>
      </c>
      <c r="Q48" s="159">
        <f>IFERROR(VLOOKUP(N48,'P1 Intra-Europees'!$A$15:$H$25,3,0),0)*P48</f>
        <v>0</v>
      </c>
      <c r="R48" s="160">
        <f t="shared" si="3"/>
        <v>0</v>
      </c>
      <c r="S48" s="159">
        <f>IFERROR(VLOOKUP(N48,'P1 Intra-Europees'!$A$15:$H$25,4,0),0)*R48</f>
        <v>0</v>
      </c>
      <c r="T48" s="160">
        <f t="shared" si="4"/>
        <v>0</v>
      </c>
      <c r="U48" s="159">
        <f>IFERROR(VLOOKUP(N48,'P1 Intra-Europees'!$A$15:$H$25,5,0),0)*T48</f>
        <v>0</v>
      </c>
      <c r="V48" s="160">
        <f t="shared" si="5"/>
        <v>0</v>
      </c>
      <c r="W48" s="159">
        <f>IFERROR(VLOOKUP(N48,'P1 Intra-Europees'!$A$15:$H$25,6,0),0)*V48</f>
        <v>0</v>
      </c>
      <c r="X48" s="160">
        <f t="shared" si="6"/>
        <v>0</v>
      </c>
      <c r="Y48" s="159">
        <f>IFERROR(VLOOKUP(N48,'P1 Intra-Europees'!$A$15:$H$25,7,0),0)*X48</f>
        <v>0</v>
      </c>
      <c r="Z48" s="161">
        <f t="shared" si="7"/>
        <v>0</v>
      </c>
      <c r="AA48" s="162">
        <f>IFERROR(VLOOKUP(N48,'P1 Intra-Europees'!$A$15:$H$25,8,0),0)*Z48</f>
        <v>0</v>
      </c>
      <c r="AB48" s="163">
        <f t="shared" si="8"/>
        <v>0</v>
      </c>
      <c r="AC48" s="157" t="str">
        <f>VLOOKUP(B48,'P2 Origin'!$C$21:$O$176,13,0)</f>
        <v>USD</v>
      </c>
      <c r="AD48" s="164">
        <f t="shared" si="9"/>
        <v>0</v>
      </c>
      <c r="AE48" s="165">
        <f>IF(AU48&gt;0.1,VLOOKUP(B48,'P2 Origin'!$C$21:$M$176,3,0)*H48,0)</f>
        <v>0</v>
      </c>
      <c r="AF48" s="166">
        <f t="shared" si="10"/>
        <v>0</v>
      </c>
      <c r="AG48" s="165">
        <f>(VLOOKUP(B48,'P2 Origin'!$C$21:$M$176,4,0))*AF48</f>
        <v>0</v>
      </c>
      <c r="AH48" s="166">
        <f t="shared" si="11"/>
        <v>0</v>
      </c>
      <c r="AI48" s="165">
        <f>(VLOOKUP(B48,'P2 Origin'!$C$21:$M$176,5,0))*AH48</f>
        <v>0</v>
      </c>
      <c r="AJ48" s="166">
        <f t="shared" si="27"/>
        <v>0</v>
      </c>
      <c r="AK48" s="165">
        <f>(VLOOKUP(B48,'P2 Origin'!$C$21:$M$176,6,0))*AJ48</f>
        <v>0</v>
      </c>
      <c r="AL48" s="166">
        <f t="shared" si="12"/>
        <v>0</v>
      </c>
      <c r="AM48" s="165">
        <f>(VLOOKUP($B48,'P2 Origin'!$C$21:$M$176,7,0))*AL48</f>
        <v>0</v>
      </c>
      <c r="AN48" s="166">
        <f t="shared" si="13"/>
        <v>0</v>
      </c>
      <c r="AO48" s="165">
        <f>(VLOOKUP($B48,'P2 Origin'!$C$21:$M$176,8,0))*AN48</f>
        <v>0</v>
      </c>
      <c r="AP48" s="166">
        <f t="shared" si="14"/>
        <v>57</v>
      </c>
      <c r="AQ48" s="165">
        <f>(VLOOKUP($B48,'P2 Origin'!$C$21:$M$176,9,0))*AP48</f>
        <v>0</v>
      </c>
      <c r="AR48" s="155">
        <f t="shared" si="15"/>
        <v>1</v>
      </c>
      <c r="AS48" s="164">
        <f>(VLOOKUP(B48,'P2 Origin'!$C$21:$M$176,10,0))*K48</f>
        <v>0</v>
      </c>
      <c r="AT48" s="164">
        <f>(VLOOKUP(B48,'P2 Origin'!$C$21:$M$176,11,0))*J48</f>
        <v>0</v>
      </c>
      <c r="AU48" s="167">
        <v>57</v>
      </c>
      <c r="AV48" s="168">
        <v>57</v>
      </c>
      <c r="AW48" s="169">
        <v>0</v>
      </c>
      <c r="AX48" s="170">
        <f>IF(AU48&gt;=0.1,'P3 Bureaumarge zee- en luchtvr.'!$D$12,0)</f>
        <v>0</v>
      </c>
      <c r="AY48" s="163">
        <f t="shared" si="16"/>
        <v>0</v>
      </c>
      <c r="AZ48" s="157" t="str">
        <f>VLOOKUP(D48,'P4 Destination'!$C$21:$O$176,13,0)</f>
        <v>EUR</v>
      </c>
      <c r="BA48" s="164">
        <f t="shared" si="17"/>
        <v>0</v>
      </c>
      <c r="BB48" s="171">
        <f>IF(AU48&gt;0.1,(VLOOKUP(D48,'P4 Destination'!$C$21:$M$176,3,0))*I48,0)</f>
        <v>0</v>
      </c>
      <c r="BC48" s="172">
        <f t="shared" si="18"/>
        <v>0</v>
      </c>
      <c r="BD48" s="171">
        <f>(VLOOKUP($D48,'P4 Destination'!$C$21:$M$176,4,0))*BC48</f>
        <v>0</v>
      </c>
      <c r="BE48" s="172">
        <f t="shared" si="19"/>
        <v>0</v>
      </c>
      <c r="BF48" s="171">
        <f>(VLOOKUP($D48,'P4 Destination'!$C$21:$M$176,5,0))*BE48</f>
        <v>0</v>
      </c>
      <c r="BG48" s="172">
        <f t="shared" si="20"/>
        <v>0</v>
      </c>
      <c r="BH48" s="171">
        <f>(VLOOKUP($D48,'P4 Destination'!$C$21:$M$176,6,0))*BG48</f>
        <v>0</v>
      </c>
      <c r="BI48" s="172">
        <f t="shared" si="21"/>
        <v>0</v>
      </c>
      <c r="BJ48" s="171">
        <f>(VLOOKUP($D48,'P4 Destination'!$C$21:$M$176,7,0))*BI48</f>
        <v>0</v>
      </c>
      <c r="BK48" s="172">
        <f t="shared" si="22"/>
        <v>0</v>
      </c>
      <c r="BL48" s="171">
        <f>(VLOOKUP($D48,'P4 Destination'!$C$21:$M$176,8,0))*BK48</f>
        <v>0</v>
      </c>
      <c r="BM48" s="172">
        <f t="shared" si="23"/>
        <v>57</v>
      </c>
      <c r="BN48" s="171">
        <f>(VLOOKUP($D48,'P4 Destination'!$C$21:$M$176,9,0))*BM48</f>
        <v>0</v>
      </c>
      <c r="BO48" s="154">
        <f t="shared" si="24"/>
        <v>1</v>
      </c>
      <c r="BP48" s="171">
        <f>(VLOOKUP(D48,'P4 Destination'!$C$21:$M$176,10,0))*K48</f>
        <v>0</v>
      </c>
      <c r="BQ48" s="171">
        <f>(VLOOKUP(D48,'P4 Destination'!$C$21:$M$176,11,0))*J48</f>
        <v>0</v>
      </c>
      <c r="BR48" s="173">
        <f t="shared" si="25"/>
        <v>0</v>
      </c>
      <c r="BS48" s="173">
        <f>(AV48*2500)*'P6 Verzekering'!$E$11</f>
        <v>0</v>
      </c>
      <c r="BT48" s="173">
        <f>(AW48*2500)*'P6 Verzekering'!$E$12</f>
        <v>0</v>
      </c>
      <c r="BU48" s="173">
        <f>(L48*2500)*'P6 Verzekering'!$E$13</f>
        <v>0</v>
      </c>
      <c r="BV48" s="173">
        <f t="shared" si="26"/>
        <v>0</v>
      </c>
      <c r="BW48"/>
      <c r="BX48"/>
    </row>
    <row r="49" spans="1:76">
      <c r="A49" s="152" t="s">
        <v>744</v>
      </c>
      <c r="B49" s="152" t="s">
        <v>265</v>
      </c>
      <c r="C49" s="152" t="s">
        <v>264</v>
      </c>
      <c r="D49" s="152" t="s">
        <v>219</v>
      </c>
      <c r="E49" s="152" t="s">
        <v>219</v>
      </c>
      <c r="F49" s="153">
        <f t="shared" si="0"/>
        <v>39</v>
      </c>
      <c r="G49" s="154">
        <v>1</v>
      </c>
      <c r="H49" s="154">
        <f>IFERROR(VLOOKUP(B49,'P2 Origin'!$C$21:$Q$176,15,FALSE),0)</f>
        <v>0</v>
      </c>
      <c r="I49" s="154">
        <f>IFERROR(VLOOKUP(D49,'P4 Destination'!$C$21:$Q$176,15,FALSE),0)</f>
        <v>0</v>
      </c>
      <c r="J49" s="155"/>
      <c r="K49" s="155">
        <v>1</v>
      </c>
      <c r="L49" s="156">
        <v>0</v>
      </c>
      <c r="M49" s="155">
        <v>0</v>
      </c>
      <c r="N49" s="155">
        <v>0</v>
      </c>
      <c r="O49" s="157">
        <f t="shared" si="1"/>
        <v>0</v>
      </c>
      <c r="P49" s="158">
        <f t="shared" si="2"/>
        <v>0</v>
      </c>
      <c r="Q49" s="159">
        <f>IFERROR(VLOOKUP(N49,'P1 Intra-Europees'!$A$15:$H$25,3,0),0)*P49</f>
        <v>0</v>
      </c>
      <c r="R49" s="160">
        <f t="shared" si="3"/>
        <v>0</v>
      </c>
      <c r="S49" s="159">
        <f>IFERROR(VLOOKUP(N49,'P1 Intra-Europees'!$A$15:$H$25,4,0),0)*R49</f>
        <v>0</v>
      </c>
      <c r="T49" s="160">
        <f t="shared" si="4"/>
        <v>0</v>
      </c>
      <c r="U49" s="159">
        <f>IFERROR(VLOOKUP(N49,'P1 Intra-Europees'!$A$15:$H$25,5,0),0)*T49</f>
        <v>0</v>
      </c>
      <c r="V49" s="160">
        <f t="shared" si="5"/>
        <v>0</v>
      </c>
      <c r="W49" s="159">
        <f>IFERROR(VLOOKUP(N49,'P1 Intra-Europees'!$A$15:$H$25,6,0),0)*V49</f>
        <v>0</v>
      </c>
      <c r="X49" s="160">
        <f t="shared" si="6"/>
        <v>0</v>
      </c>
      <c r="Y49" s="159">
        <f>IFERROR(VLOOKUP(N49,'P1 Intra-Europees'!$A$15:$H$25,7,0),0)*X49</f>
        <v>0</v>
      </c>
      <c r="Z49" s="161">
        <f t="shared" si="7"/>
        <v>0</v>
      </c>
      <c r="AA49" s="162">
        <f>IFERROR(VLOOKUP(N49,'P1 Intra-Europees'!$A$15:$H$25,8,0),0)*Z49</f>
        <v>0</v>
      </c>
      <c r="AB49" s="163">
        <f t="shared" si="8"/>
        <v>0</v>
      </c>
      <c r="AC49" s="157" t="str">
        <f>VLOOKUP(B49,'P2 Origin'!$C$21:$O$176,13,0)</f>
        <v>USD</v>
      </c>
      <c r="AD49" s="164">
        <f t="shared" si="9"/>
        <v>0</v>
      </c>
      <c r="AE49" s="165">
        <f>IF(AU49&gt;0.1,VLOOKUP(B49,'P2 Origin'!$C$21:$M$176,3,0)*H49,0)</f>
        <v>0</v>
      </c>
      <c r="AF49" s="166">
        <f t="shared" si="10"/>
        <v>0</v>
      </c>
      <c r="AG49" s="165">
        <f>(VLOOKUP(B49,'P2 Origin'!$C$21:$M$176,4,0))*AF49</f>
        <v>0</v>
      </c>
      <c r="AH49" s="166">
        <f t="shared" si="11"/>
        <v>0</v>
      </c>
      <c r="AI49" s="165">
        <f>(VLOOKUP(B49,'P2 Origin'!$C$21:$M$176,5,0))*AH49</f>
        <v>0</v>
      </c>
      <c r="AJ49" s="166">
        <f t="shared" si="27"/>
        <v>0</v>
      </c>
      <c r="AK49" s="165">
        <f>(VLOOKUP(B49,'P2 Origin'!$C$21:$M$176,6,0))*AJ49</f>
        <v>0</v>
      </c>
      <c r="AL49" s="166">
        <f t="shared" si="12"/>
        <v>0</v>
      </c>
      <c r="AM49" s="165">
        <f>(VLOOKUP($B49,'P2 Origin'!$C$21:$M$176,7,0))*AL49</f>
        <v>0</v>
      </c>
      <c r="AN49" s="166">
        <f t="shared" si="13"/>
        <v>39</v>
      </c>
      <c r="AO49" s="165">
        <f>(VLOOKUP($B49,'P2 Origin'!$C$21:$M$176,8,0))*AN49</f>
        <v>0</v>
      </c>
      <c r="AP49" s="166">
        <f t="shared" si="14"/>
        <v>0</v>
      </c>
      <c r="AQ49" s="165">
        <f>(VLOOKUP($B49,'P2 Origin'!$C$21:$M$176,9,0))*AP49</f>
        <v>0</v>
      </c>
      <c r="AR49" s="155">
        <f t="shared" si="15"/>
        <v>1</v>
      </c>
      <c r="AS49" s="164">
        <f>(VLOOKUP(B49,'P2 Origin'!$C$21:$M$176,10,0))*K49</f>
        <v>0</v>
      </c>
      <c r="AT49" s="164">
        <f>(VLOOKUP(B49,'P2 Origin'!$C$21:$M$176,11,0))*J49</f>
        <v>0</v>
      </c>
      <c r="AU49" s="167">
        <v>39</v>
      </c>
      <c r="AV49" s="168">
        <v>39</v>
      </c>
      <c r="AW49" s="169">
        <v>0</v>
      </c>
      <c r="AX49" s="170">
        <f>IF(AU49&gt;=0.1,'P3 Bureaumarge zee- en luchtvr.'!$D$12,0)</f>
        <v>0</v>
      </c>
      <c r="AY49" s="163">
        <f t="shared" si="16"/>
        <v>0</v>
      </c>
      <c r="AZ49" s="157" t="str">
        <f>VLOOKUP(D49,'P4 Destination'!$C$21:$O$176,13,0)</f>
        <v>EUR</v>
      </c>
      <c r="BA49" s="164">
        <f t="shared" si="17"/>
        <v>0</v>
      </c>
      <c r="BB49" s="171">
        <f>IF(AU49&gt;0.1,(VLOOKUP(D49,'P4 Destination'!$C$21:$M$176,3,0))*I49,0)</f>
        <v>0</v>
      </c>
      <c r="BC49" s="172">
        <f t="shared" si="18"/>
        <v>0</v>
      </c>
      <c r="BD49" s="171">
        <f>(VLOOKUP($D49,'P4 Destination'!$C$21:$M$176,4,0))*BC49</f>
        <v>0</v>
      </c>
      <c r="BE49" s="172">
        <f t="shared" si="19"/>
        <v>0</v>
      </c>
      <c r="BF49" s="171">
        <f>(VLOOKUP($D49,'P4 Destination'!$C$21:$M$176,5,0))*BE49</f>
        <v>0</v>
      </c>
      <c r="BG49" s="172">
        <f t="shared" si="20"/>
        <v>0</v>
      </c>
      <c r="BH49" s="171">
        <f>(VLOOKUP($D49,'P4 Destination'!$C$21:$M$176,6,0))*BG49</f>
        <v>0</v>
      </c>
      <c r="BI49" s="172">
        <f t="shared" si="21"/>
        <v>0</v>
      </c>
      <c r="BJ49" s="171">
        <f>(VLOOKUP($D49,'P4 Destination'!$C$21:$M$176,7,0))*BI49</f>
        <v>0</v>
      </c>
      <c r="BK49" s="172">
        <f t="shared" si="22"/>
        <v>39</v>
      </c>
      <c r="BL49" s="171">
        <f>(VLOOKUP($D49,'P4 Destination'!$C$21:$M$176,8,0))*BK49</f>
        <v>0</v>
      </c>
      <c r="BM49" s="172">
        <f t="shared" si="23"/>
        <v>0</v>
      </c>
      <c r="BN49" s="171">
        <f>(VLOOKUP($D49,'P4 Destination'!$C$21:$M$176,9,0))*BM49</f>
        <v>0</v>
      </c>
      <c r="BO49" s="154">
        <f t="shared" si="24"/>
        <v>1</v>
      </c>
      <c r="BP49" s="171">
        <f>(VLOOKUP(D49,'P4 Destination'!$C$21:$M$176,10,0))*K49</f>
        <v>0</v>
      </c>
      <c r="BQ49" s="171">
        <f>(VLOOKUP(D49,'P4 Destination'!$C$21:$M$176,11,0))*J49</f>
        <v>0</v>
      </c>
      <c r="BR49" s="173">
        <f t="shared" si="25"/>
        <v>0</v>
      </c>
      <c r="BS49" s="173">
        <f>(AV49*2500)*'P6 Verzekering'!$E$11</f>
        <v>0</v>
      </c>
      <c r="BT49" s="173">
        <f>(AW49*2500)*'P6 Verzekering'!$E$12</f>
        <v>0</v>
      </c>
      <c r="BU49" s="173">
        <f>(L49*2500)*'P6 Verzekering'!$E$13</f>
        <v>0</v>
      </c>
      <c r="BV49" s="173">
        <f t="shared" si="26"/>
        <v>0</v>
      </c>
      <c r="BW49"/>
      <c r="BX49"/>
    </row>
    <row r="50" spans="1:76">
      <c r="A50" s="152" t="s">
        <v>749</v>
      </c>
      <c r="B50" s="152" t="s">
        <v>356</v>
      </c>
      <c r="C50" s="152" t="s">
        <v>355</v>
      </c>
      <c r="D50" s="152" t="s">
        <v>219</v>
      </c>
      <c r="E50" s="152" t="s">
        <v>219</v>
      </c>
      <c r="F50" s="153">
        <f t="shared" si="0"/>
        <v>4</v>
      </c>
      <c r="G50" s="154">
        <v>1</v>
      </c>
      <c r="H50" s="154">
        <f>IFERROR(VLOOKUP(B50,'P2 Origin'!$C$21:$Q$176,15,FALSE),0)</f>
        <v>1</v>
      </c>
      <c r="I50" s="154">
        <f>IFERROR(VLOOKUP(D50,'P4 Destination'!$C$21:$Q$176,15,FALSE),0)</f>
        <v>0</v>
      </c>
      <c r="J50" s="155">
        <v>1</v>
      </c>
      <c r="K50" s="155"/>
      <c r="L50" s="156">
        <v>0</v>
      </c>
      <c r="M50" s="155">
        <v>0</v>
      </c>
      <c r="N50" s="155">
        <v>0</v>
      </c>
      <c r="O50" s="157">
        <f t="shared" si="1"/>
        <v>0</v>
      </c>
      <c r="P50" s="158">
        <f t="shared" si="2"/>
        <v>0</v>
      </c>
      <c r="Q50" s="159">
        <f>IFERROR(VLOOKUP(N50,'P1 Intra-Europees'!$A$15:$H$25,3,0),0)*P50</f>
        <v>0</v>
      </c>
      <c r="R50" s="160">
        <f t="shared" si="3"/>
        <v>0</v>
      </c>
      <c r="S50" s="159">
        <f>IFERROR(VLOOKUP(N50,'P1 Intra-Europees'!$A$15:$H$25,4,0),0)*R50</f>
        <v>0</v>
      </c>
      <c r="T50" s="160">
        <f t="shared" si="4"/>
        <v>0</v>
      </c>
      <c r="U50" s="159">
        <f>IFERROR(VLOOKUP(N50,'P1 Intra-Europees'!$A$15:$H$25,5,0),0)*T50</f>
        <v>0</v>
      </c>
      <c r="V50" s="160">
        <f t="shared" si="5"/>
        <v>0</v>
      </c>
      <c r="W50" s="159">
        <f>IFERROR(VLOOKUP(N50,'P1 Intra-Europees'!$A$15:$H$25,6,0),0)*V50</f>
        <v>0</v>
      </c>
      <c r="X50" s="160">
        <f t="shared" si="6"/>
        <v>0</v>
      </c>
      <c r="Y50" s="159">
        <f>IFERROR(VLOOKUP(N50,'P1 Intra-Europees'!$A$15:$H$25,7,0),0)*X50</f>
        <v>0</v>
      </c>
      <c r="Z50" s="161">
        <f t="shared" si="7"/>
        <v>0</v>
      </c>
      <c r="AA50" s="162">
        <f>IFERROR(VLOOKUP(N50,'P1 Intra-Europees'!$A$15:$H$25,8,0),0)*Z50</f>
        <v>0</v>
      </c>
      <c r="AB50" s="163">
        <f t="shared" si="8"/>
        <v>0</v>
      </c>
      <c r="AC50" s="157" t="str">
        <f>VLOOKUP(B50,'P2 Origin'!$C$21:$O$176,13,0)</f>
        <v>USD</v>
      </c>
      <c r="AD50" s="164">
        <f t="shared" si="9"/>
        <v>0</v>
      </c>
      <c r="AE50" s="165">
        <f>IF(AU50&gt;0.1,VLOOKUP(B50,'P2 Origin'!$C$21:$M$176,3,0)*H50,0)</f>
        <v>0</v>
      </c>
      <c r="AF50" s="166">
        <f t="shared" si="10"/>
        <v>4</v>
      </c>
      <c r="AG50" s="165">
        <f>(VLOOKUP(B50,'P2 Origin'!$C$21:$M$176,4,0))*AF50</f>
        <v>0</v>
      </c>
      <c r="AH50" s="166">
        <f t="shared" si="11"/>
        <v>0</v>
      </c>
      <c r="AI50" s="165">
        <f>(VLOOKUP(B50,'P2 Origin'!$C$21:$M$176,5,0))*AH50</f>
        <v>0</v>
      </c>
      <c r="AJ50" s="166">
        <f t="shared" si="27"/>
        <v>0</v>
      </c>
      <c r="AK50" s="165">
        <f>(VLOOKUP(B50,'P2 Origin'!$C$21:$M$176,6,0))*AJ50</f>
        <v>0</v>
      </c>
      <c r="AL50" s="166">
        <f t="shared" si="12"/>
        <v>0</v>
      </c>
      <c r="AM50" s="165">
        <f>(VLOOKUP($B50,'P2 Origin'!$C$21:$M$176,7,0))*AL50</f>
        <v>0</v>
      </c>
      <c r="AN50" s="166">
        <f t="shared" si="13"/>
        <v>0</v>
      </c>
      <c r="AO50" s="165">
        <f>(VLOOKUP($B50,'P2 Origin'!$C$21:$M$176,8,0))*AN50</f>
        <v>0</v>
      </c>
      <c r="AP50" s="166">
        <f t="shared" si="14"/>
        <v>0</v>
      </c>
      <c r="AQ50" s="165">
        <f>(VLOOKUP($B50,'P2 Origin'!$C$21:$M$176,9,0))*AP50</f>
        <v>0</v>
      </c>
      <c r="AR50" s="155">
        <f t="shared" si="15"/>
        <v>1</v>
      </c>
      <c r="AS50" s="164">
        <f>(VLOOKUP(B50,'P2 Origin'!$C$21:$M$176,10,0))*K50</f>
        <v>0</v>
      </c>
      <c r="AT50" s="164">
        <f>(VLOOKUP(B50,'P2 Origin'!$C$21:$M$176,11,0))*J50</f>
        <v>0</v>
      </c>
      <c r="AU50" s="167">
        <v>4</v>
      </c>
      <c r="AV50" s="168">
        <v>4</v>
      </c>
      <c r="AW50" s="169">
        <v>0</v>
      </c>
      <c r="AX50" s="170">
        <f>IF(AU50&gt;=0.1,'P3 Bureaumarge zee- en luchtvr.'!$D$12,0)</f>
        <v>0</v>
      </c>
      <c r="AY50" s="163">
        <f t="shared" si="16"/>
        <v>0</v>
      </c>
      <c r="AZ50" s="157" t="str">
        <f>VLOOKUP(D50,'P4 Destination'!$C$21:$O$176,13,0)</f>
        <v>EUR</v>
      </c>
      <c r="BA50" s="164">
        <f t="shared" si="17"/>
        <v>0</v>
      </c>
      <c r="BB50" s="171">
        <f>IF(AU50&gt;0.1,(VLOOKUP(D50,'P4 Destination'!$C$21:$M$176,3,0))*I50,0)</f>
        <v>0</v>
      </c>
      <c r="BC50" s="172">
        <f t="shared" si="18"/>
        <v>4</v>
      </c>
      <c r="BD50" s="171">
        <f>(VLOOKUP($D50,'P4 Destination'!$C$21:$M$176,4,0))*BC50</f>
        <v>0</v>
      </c>
      <c r="BE50" s="172">
        <f t="shared" si="19"/>
        <v>0</v>
      </c>
      <c r="BF50" s="171">
        <f>(VLOOKUP($D50,'P4 Destination'!$C$21:$M$176,5,0))*BE50</f>
        <v>0</v>
      </c>
      <c r="BG50" s="172">
        <f t="shared" si="20"/>
        <v>0</v>
      </c>
      <c r="BH50" s="171">
        <f>(VLOOKUP($D50,'P4 Destination'!$C$21:$M$176,6,0))*BG50</f>
        <v>0</v>
      </c>
      <c r="BI50" s="172">
        <f t="shared" si="21"/>
        <v>0</v>
      </c>
      <c r="BJ50" s="171">
        <f>(VLOOKUP($D50,'P4 Destination'!$C$21:$M$176,7,0))*BI50</f>
        <v>0</v>
      </c>
      <c r="BK50" s="172">
        <f t="shared" si="22"/>
        <v>0</v>
      </c>
      <c r="BL50" s="171">
        <f>(VLOOKUP($D50,'P4 Destination'!$C$21:$M$176,8,0))*BK50</f>
        <v>0</v>
      </c>
      <c r="BM50" s="172">
        <f t="shared" si="23"/>
        <v>0</v>
      </c>
      <c r="BN50" s="171">
        <f>(VLOOKUP($D50,'P4 Destination'!$C$21:$M$176,9,0))*BM50</f>
        <v>0</v>
      </c>
      <c r="BO50" s="154">
        <f t="shared" si="24"/>
        <v>1</v>
      </c>
      <c r="BP50" s="171">
        <f>(VLOOKUP(D50,'P4 Destination'!$C$21:$M$176,10,0))*K50</f>
        <v>0</v>
      </c>
      <c r="BQ50" s="171">
        <f>(VLOOKUP(D50,'P4 Destination'!$C$21:$M$176,11,0))*J50</f>
        <v>0</v>
      </c>
      <c r="BR50" s="173">
        <f t="shared" si="25"/>
        <v>0</v>
      </c>
      <c r="BS50" s="173">
        <f>(AV50*2500)*'P6 Verzekering'!$E$11</f>
        <v>0</v>
      </c>
      <c r="BT50" s="173">
        <f>(AW50*2500)*'P6 Verzekering'!$E$12</f>
        <v>0</v>
      </c>
      <c r="BU50" s="173">
        <f>(L50*2500)*'P6 Verzekering'!$E$13</f>
        <v>0</v>
      </c>
      <c r="BV50" s="173">
        <f t="shared" si="26"/>
        <v>0</v>
      </c>
      <c r="BW50"/>
      <c r="BX50"/>
    </row>
    <row r="51" spans="1:76">
      <c r="A51" s="152" t="s">
        <v>752</v>
      </c>
      <c r="B51" s="152" t="s">
        <v>356</v>
      </c>
      <c r="C51" s="152" t="s">
        <v>355</v>
      </c>
      <c r="D51" s="152" t="s">
        <v>219</v>
      </c>
      <c r="E51" s="152" t="s">
        <v>219</v>
      </c>
      <c r="F51" s="153">
        <f t="shared" si="0"/>
        <v>20</v>
      </c>
      <c r="G51" s="154">
        <v>1</v>
      </c>
      <c r="H51" s="154">
        <f>IFERROR(VLOOKUP(B51,'P2 Origin'!$C$21:$Q$176,15,FALSE),0)</f>
        <v>1</v>
      </c>
      <c r="I51" s="154">
        <f>IFERROR(VLOOKUP(D51,'P4 Destination'!$C$21:$Q$176,15,FALSE),0)</f>
        <v>0</v>
      </c>
      <c r="J51" s="155">
        <v>1</v>
      </c>
      <c r="K51" s="155"/>
      <c r="L51" s="156">
        <v>0</v>
      </c>
      <c r="M51" s="155">
        <v>0</v>
      </c>
      <c r="N51" s="155">
        <v>0</v>
      </c>
      <c r="O51" s="157">
        <f t="shared" si="1"/>
        <v>0</v>
      </c>
      <c r="P51" s="158">
        <f t="shared" si="2"/>
        <v>0</v>
      </c>
      <c r="Q51" s="159">
        <f>IFERROR(VLOOKUP(N51,'P1 Intra-Europees'!$A$15:$H$25,3,0),0)*P51</f>
        <v>0</v>
      </c>
      <c r="R51" s="160">
        <f t="shared" si="3"/>
        <v>0</v>
      </c>
      <c r="S51" s="159">
        <f>IFERROR(VLOOKUP(N51,'P1 Intra-Europees'!$A$15:$H$25,4,0),0)*R51</f>
        <v>0</v>
      </c>
      <c r="T51" s="160">
        <f t="shared" si="4"/>
        <v>0</v>
      </c>
      <c r="U51" s="159">
        <f>IFERROR(VLOOKUP(N51,'P1 Intra-Europees'!$A$15:$H$25,5,0),0)*T51</f>
        <v>0</v>
      </c>
      <c r="V51" s="160">
        <f t="shared" si="5"/>
        <v>0</v>
      </c>
      <c r="W51" s="159">
        <f>IFERROR(VLOOKUP(N51,'P1 Intra-Europees'!$A$15:$H$25,6,0),0)*V51</f>
        <v>0</v>
      </c>
      <c r="X51" s="160">
        <f t="shared" si="6"/>
        <v>0</v>
      </c>
      <c r="Y51" s="159">
        <f>IFERROR(VLOOKUP(N51,'P1 Intra-Europees'!$A$15:$H$25,7,0),0)*X51</f>
        <v>0</v>
      </c>
      <c r="Z51" s="161">
        <f t="shared" si="7"/>
        <v>0</v>
      </c>
      <c r="AA51" s="162">
        <f>IFERROR(VLOOKUP(N51,'P1 Intra-Europees'!$A$15:$H$25,8,0),0)*Z51</f>
        <v>0</v>
      </c>
      <c r="AB51" s="163">
        <f t="shared" si="8"/>
        <v>0</v>
      </c>
      <c r="AC51" s="157" t="str">
        <f>VLOOKUP(B51,'P2 Origin'!$C$21:$O$176,13,0)</f>
        <v>USD</v>
      </c>
      <c r="AD51" s="164">
        <f t="shared" si="9"/>
        <v>0</v>
      </c>
      <c r="AE51" s="165">
        <f>IF(AU51&gt;0.1,VLOOKUP(B51,'P2 Origin'!$C$21:$M$176,3,0)*H51,0)</f>
        <v>0</v>
      </c>
      <c r="AF51" s="166">
        <f t="shared" si="10"/>
        <v>0</v>
      </c>
      <c r="AG51" s="165">
        <f>(VLOOKUP(B51,'P2 Origin'!$C$21:$M$176,4,0))*AF51</f>
        <v>0</v>
      </c>
      <c r="AH51" s="166">
        <f t="shared" si="11"/>
        <v>0</v>
      </c>
      <c r="AI51" s="165">
        <f>(VLOOKUP(B51,'P2 Origin'!$C$21:$M$176,5,0))*AH51</f>
        <v>0</v>
      </c>
      <c r="AJ51" s="166">
        <f t="shared" si="27"/>
        <v>20</v>
      </c>
      <c r="AK51" s="165">
        <f>(VLOOKUP(B51,'P2 Origin'!$C$21:$M$176,6,0))*AJ51</f>
        <v>0</v>
      </c>
      <c r="AL51" s="166">
        <f t="shared" si="12"/>
        <v>0</v>
      </c>
      <c r="AM51" s="165">
        <f>(VLOOKUP($B51,'P2 Origin'!$C$21:$M$176,7,0))*AL51</f>
        <v>0</v>
      </c>
      <c r="AN51" s="166">
        <f t="shared" si="13"/>
        <v>0</v>
      </c>
      <c r="AO51" s="165">
        <f>(VLOOKUP($B51,'P2 Origin'!$C$21:$M$176,8,0))*AN51</f>
        <v>0</v>
      </c>
      <c r="AP51" s="166">
        <f t="shared" si="14"/>
        <v>0</v>
      </c>
      <c r="AQ51" s="165">
        <f>(VLOOKUP($B51,'P2 Origin'!$C$21:$M$176,9,0))*AP51</f>
        <v>0</v>
      </c>
      <c r="AR51" s="155">
        <f t="shared" si="15"/>
        <v>1</v>
      </c>
      <c r="AS51" s="164">
        <f>(VLOOKUP(B51,'P2 Origin'!$C$21:$M$176,10,0))*K51</f>
        <v>0</v>
      </c>
      <c r="AT51" s="164">
        <f>(VLOOKUP(B51,'P2 Origin'!$C$21:$M$176,11,0))*J51</f>
        <v>0</v>
      </c>
      <c r="AU51" s="167">
        <v>20</v>
      </c>
      <c r="AV51" s="168">
        <v>20</v>
      </c>
      <c r="AW51" s="169">
        <v>0</v>
      </c>
      <c r="AX51" s="170">
        <f>IF(AU51&gt;=0.1,'P3 Bureaumarge zee- en luchtvr.'!$D$12,0)</f>
        <v>0</v>
      </c>
      <c r="AY51" s="163">
        <f t="shared" si="16"/>
        <v>0</v>
      </c>
      <c r="AZ51" s="157" t="str">
        <f>VLOOKUP(D51,'P4 Destination'!$C$21:$O$176,13,0)</f>
        <v>EUR</v>
      </c>
      <c r="BA51" s="164">
        <f t="shared" si="17"/>
        <v>0</v>
      </c>
      <c r="BB51" s="171">
        <f>IF(AU51&gt;0.1,(VLOOKUP(D51,'P4 Destination'!$C$21:$M$176,3,0))*I51,0)</f>
        <v>0</v>
      </c>
      <c r="BC51" s="172">
        <f t="shared" si="18"/>
        <v>0</v>
      </c>
      <c r="BD51" s="171">
        <f>(VLOOKUP($D51,'P4 Destination'!$C$21:$M$176,4,0))*BC51</f>
        <v>0</v>
      </c>
      <c r="BE51" s="172">
        <f t="shared" si="19"/>
        <v>0</v>
      </c>
      <c r="BF51" s="171">
        <f>(VLOOKUP($D51,'P4 Destination'!$C$21:$M$176,5,0))*BE51</f>
        <v>0</v>
      </c>
      <c r="BG51" s="172">
        <f t="shared" si="20"/>
        <v>20</v>
      </c>
      <c r="BH51" s="171">
        <f>(VLOOKUP($D51,'P4 Destination'!$C$21:$M$176,6,0))*BG51</f>
        <v>0</v>
      </c>
      <c r="BI51" s="172">
        <f t="shared" si="21"/>
        <v>0</v>
      </c>
      <c r="BJ51" s="171">
        <f>(VLOOKUP($D51,'P4 Destination'!$C$21:$M$176,7,0))*BI51</f>
        <v>0</v>
      </c>
      <c r="BK51" s="172">
        <f t="shared" si="22"/>
        <v>0</v>
      </c>
      <c r="BL51" s="171">
        <f>(VLOOKUP($D51,'P4 Destination'!$C$21:$M$176,8,0))*BK51</f>
        <v>0</v>
      </c>
      <c r="BM51" s="172">
        <f t="shared" si="23"/>
        <v>0</v>
      </c>
      <c r="BN51" s="171">
        <f>(VLOOKUP($D51,'P4 Destination'!$C$21:$M$176,9,0))*BM51</f>
        <v>0</v>
      </c>
      <c r="BO51" s="154">
        <f t="shared" si="24"/>
        <v>1</v>
      </c>
      <c r="BP51" s="171">
        <f>(VLOOKUP(D51,'P4 Destination'!$C$21:$M$176,10,0))*K51</f>
        <v>0</v>
      </c>
      <c r="BQ51" s="171">
        <f>(VLOOKUP(D51,'P4 Destination'!$C$21:$M$176,11,0))*J51</f>
        <v>0</v>
      </c>
      <c r="BR51" s="173">
        <f t="shared" si="25"/>
        <v>0</v>
      </c>
      <c r="BS51" s="173">
        <f>(AV51*2500)*'P6 Verzekering'!$E$11</f>
        <v>0</v>
      </c>
      <c r="BT51" s="173">
        <f>(AW51*2500)*'P6 Verzekering'!$E$12</f>
        <v>0</v>
      </c>
      <c r="BU51" s="173">
        <f>(L51*2500)*'P6 Verzekering'!$E$13</f>
        <v>0</v>
      </c>
      <c r="BV51" s="173">
        <f t="shared" si="26"/>
        <v>0</v>
      </c>
      <c r="BW51"/>
      <c r="BX51"/>
    </row>
    <row r="52" spans="1:76">
      <c r="A52" s="152" t="s">
        <v>753</v>
      </c>
      <c r="B52" s="152" t="s">
        <v>356</v>
      </c>
      <c r="C52" s="152" t="s">
        <v>355</v>
      </c>
      <c r="D52" s="152" t="s">
        <v>219</v>
      </c>
      <c r="E52" s="152" t="s">
        <v>219</v>
      </c>
      <c r="F52" s="153">
        <f t="shared" si="0"/>
        <v>52</v>
      </c>
      <c r="G52" s="154">
        <v>1</v>
      </c>
      <c r="H52" s="154">
        <f>IFERROR(VLOOKUP(B52,'P2 Origin'!$C$21:$Q$176,15,FALSE),0)</f>
        <v>1</v>
      </c>
      <c r="I52" s="154">
        <f>IFERROR(VLOOKUP(D52,'P4 Destination'!$C$21:$Q$176,15,FALSE),0)</f>
        <v>0</v>
      </c>
      <c r="J52" s="155"/>
      <c r="K52" s="155">
        <v>1</v>
      </c>
      <c r="L52" s="156">
        <v>0</v>
      </c>
      <c r="M52" s="155">
        <v>0</v>
      </c>
      <c r="N52" s="155">
        <v>0</v>
      </c>
      <c r="O52" s="157">
        <f t="shared" si="1"/>
        <v>0</v>
      </c>
      <c r="P52" s="158">
        <f t="shared" si="2"/>
        <v>0</v>
      </c>
      <c r="Q52" s="159">
        <f>IFERROR(VLOOKUP(N52,'P1 Intra-Europees'!$A$15:$H$25,3,0),0)*P52</f>
        <v>0</v>
      </c>
      <c r="R52" s="160">
        <f t="shared" si="3"/>
        <v>0</v>
      </c>
      <c r="S52" s="159">
        <f>IFERROR(VLOOKUP(N52,'P1 Intra-Europees'!$A$15:$H$25,4,0),0)*R52</f>
        <v>0</v>
      </c>
      <c r="T52" s="160">
        <f t="shared" si="4"/>
        <v>0</v>
      </c>
      <c r="U52" s="159">
        <f>IFERROR(VLOOKUP(N52,'P1 Intra-Europees'!$A$15:$H$25,5,0),0)*T52</f>
        <v>0</v>
      </c>
      <c r="V52" s="160">
        <f t="shared" si="5"/>
        <v>0</v>
      </c>
      <c r="W52" s="159">
        <f>IFERROR(VLOOKUP(N52,'P1 Intra-Europees'!$A$15:$H$25,6,0),0)*V52</f>
        <v>0</v>
      </c>
      <c r="X52" s="160">
        <f t="shared" si="6"/>
        <v>0</v>
      </c>
      <c r="Y52" s="159">
        <f>IFERROR(VLOOKUP(N52,'P1 Intra-Europees'!$A$15:$H$25,7,0),0)*X52</f>
        <v>0</v>
      </c>
      <c r="Z52" s="161">
        <f t="shared" si="7"/>
        <v>0</v>
      </c>
      <c r="AA52" s="162">
        <f>IFERROR(VLOOKUP(N52,'P1 Intra-Europees'!$A$15:$H$25,8,0),0)*Z52</f>
        <v>0</v>
      </c>
      <c r="AB52" s="163">
        <f t="shared" si="8"/>
        <v>0</v>
      </c>
      <c r="AC52" s="157" t="str">
        <f>VLOOKUP(B52,'P2 Origin'!$C$21:$O$176,13,0)</f>
        <v>USD</v>
      </c>
      <c r="AD52" s="164">
        <f t="shared" si="9"/>
        <v>0</v>
      </c>
      <c r="AE52" s="165">
        <f>IF(AU52&gt;0.1,VLOOKUP(B52,'P2 Origin'!$C$21:$M$176,3,0)*H52,0)</f>
        <v>0</v>
      </c>
      <c r="AF52" s="166">
        <f t="shared" si="10"/>
        <v>0</v>
      </c>
      <c r="AG52" s="165">
        <f>(VLOOKUP(B52,'P2 Origin'!$C$21:$M$176,4,0))*AF52</f>
        <v>0</v>
      </c>
      <c r="AH52" s="166">
        <f t="shared" si="11"/>
        <v>0</v>
      </c>
      <c r="AI52" s="165">
        <f>(VLOOKUP(B52,'P2 Origin'!$C$21:$M$176,5,0))*AH52</f>
        <v>0</v>
      </c>
      <c r="AJ52" s="166">
        <f t="shared" si="27"/>
        <v>0</v>
      </c>
      <c r="AK52" s="165">
        <f>(VLOOKUP(B52,'P2 Origin'!$C$21:$M$176,6,0))*AJ52</f>
        <v>0</v>
      </c>
      <c r="AL52" s="166">
        <f t="shared" si="12"/>
        <v>0</v>
      </c>
      <c r="AM52" s="165">
        <f>(VLOOKUP($B52,'P2 Origin'!$C$21:$M$176,7,0))*AL52</f>
        <v>0</v>
      </c>
      <c r="AN52" s="166">
        <f t="shared" si="13"/>
        <v>0</v>
      </c>
      <c r="AO52" s="165">
        <f>(VLOOKUP($B52,'P2 Origin'!$C$21:$M$176,8,0))*AN52</f>
        <v>0</v>
      </c>
      <c r="AP52" s="166">
        <f t="shared" si="14"/>
        <v>52</v>
      </c>
      <c r="AQ52" s="165">
        <f>(VLOOKUP($B52,'P2 Origin'!$C$21:$M$176,9,0))*AP52</f>
        <v>0</v>
      </c>
      <c r="AR52" s="155">
        <f t="shared" si="15"/>
        <v>1</v>
      </c>
      <c r="AS52" s="164">
        <f>(VLOOKUP(B52,'P2 Origin'!$C$21:$M$176,10,0))*K52</f>
        <v>0</v>
      </c>
      <c r="AT52" s="164">
        <f>(VLOOKUP(B52,'P2 Origin'!$C$21:$M$176,11,0))*J52</f>
        <v>0</v>
      </c>
      <c r="AU52" s="167">
        <v>52</v>
      </c>
      <c r="AV52" s="168">
        <v>52</v>
      </c>
      <c r="AW52" s="169">
        <v>0</v>
      </c>
      <c r="AX52" s="170">
        <f>IF(AU52&gt;=0.1,'P3 Bureaumarge zee- en luchtvr.'!$D$12,0)</f>
        <v>0</v>
      </c>
      <c r="AY52" s="163">
        <f t="shared" si="16"/>
        <v>0</v>
      </c>
      <c r="AZ52" s="157" t="str">
        <f>VLOOKUP(D52,'P4 Destination'!$C$21:$O$176,13,0)</f>
        <v>EUR</v>
      </c>
      <c r="BA52" s="164">
        <f t="shared" si="17"/>
        <v>0</v>
      </c>
      <c r="BB52" s="171">
        <f>IF(AU52&gt;0.1,(VLOOKUP(D52,'P4 Destination'!$C$21:$M$176,3,0))*I52,0)</f>
        <v>0</v>
      </c>
      <c r="BC52" s="172">
        <f t="shared" si="18"/>
        <v>0</v>
      </c>
      <c r="BD52" s="171">
        <f>(VLOOKUP($D52,'P4 Destination'!$C$21:$M$176,4,0))*BC52</f>
        <v>0</v>
      </c>
      <c r="BE52" s="172">
        <f t="shared" si="19"/>
        <v>0</v>
      </c>
      <c r="BF52" s="171">
        <f>(VLOOKUP($D52,'P4 Destination'!$C$21:$M$176,5,0))*BE52</f>
        <v>0</v>
      </c>
      <c r="BG52" s="172">
        <f t="shared" si="20"/>
        <v>0</v>
      </c>
      <c r="BH52" s="171">
        <f>(VLOOKUP($D52,'P4 Destination'!$C$21:$M$176,6,0))*BG52</f>
        <v>0</v>
      </c>
      <c r="BI52" s="172">
        <f t="shared" si="21"/>
        <v>0</v>
      </c>
      <c r="BJ52" s="171">
        <f>(VLOOKUP($D52,'P4 Destination'!$C$21:$M$176,7,0))*BI52</f>
        <v>0</v>
      </c>
      <c r="BK52" s="172">
        <f t="shared" si="22"/>
        <v>0</v>
      </c>
      <c r="BL52" s="171">
        <f>(VLOOKUP($D52,'P4 Destination'!$C$21:$M$176,8,0))*BK52</f>
        <v>0</v>
      </c>
      <c r="BM52" s="172">
        <f t="shared" si="23"/>
        <v>52</v>
      </c>
      <c r="BN52" s="171">
        <f>(VLOOKUP($D52,'P4 Destination'!$C$21:$M$176,9,0))*BM52</f>
        <v>0</v>
      </c>
      <c r="BO52" s="154">
        <f t="shared" si="24"/>
        <v>1</v>
      </c>
      <c r="BP52" s="171">
        <f>(VLOOKUP(D52,'P4 Destination'!$C$21:$M$176,10,0))*K52</f>
        <v>0</v>
      </c>
      <c r="BQ52" s="171">
        <f>(VLOOKUP(D52,'P4 Destination'!$C$21:$M$176,11,0))*J52</f>
        <v>0</v>
      </c>
      <c r="BR52" s="173">
        <f t="shared" si="25"/>
        <v>0</v>
      </c>
      <c r="BS52" s="173">
        <f>(AV52*2500)*'P6 Verzekering'!$E$11</f>
        <v>0</v>
      </c>
      <c r="BT52" s="173">
        <f>(AW52*2500)*'P6 Verzekering'!$E$12</f>
        <v>0</v>
      </c>
      <c r="BU52" s="173">
        <f>(L52*2500)*'P6 Verzekering'!$E$13</f>
        <v>0</v>
      </c>
      <c r="BV52" s="173">
        <f t="shared" si="26"/>
        <v>0</v>
      </c>
      <c r="BW52"/>
      <c r="BX52"/>
    </row>
    <row r="53" spans="1:76">
      <c r="A53" s="152" t="s">
        <v>754</v>
      </c>
      <c r="B53" s="152" t="s">
        <v>356</v>
      </c>
      <c r="C53" s="152" t="s">
        <v>355</v>
      </c>
      <c r="D53" s="152" t="s">
        <v>219</v>
      </c>
      <c r="E53" s="152" t="s">
        <v>219</v>
      </c>
      <c r="F53" s="153">
        <f t="shared" si="0"/>
        <v>37</v>
      </c>
      <c r="G53" s="154">
        <v>1</v>
      </c>
      <c r="H53" s="154">
        <f>IFERROR(VLOOKUP(B53,'P2 Origin'!$C$21:$Q$176,15,FALSE),0)</f>
        <v>1</v>
      </c>
      <c r="I53" s="154">
        <f>IFERROR(VLOOKUP(D53,'P4 Destination'!$C$21:$Q$176,15,FALSE),0)</f>
        <v>0</v>
      </c>
      <c r="J53" s="155"/>
      <c r="K53" s="155">
        <v>1</v>
      </c>
      <c r="L53" s="156">
        <v>0</v>
      </c>
      <c r="M53" s="155">
        <v>0</v>
      </c>
      <c r="N53" s="155">
        <v>0</v>
      </c>
      <c r="O53" s="157">
        <f t="shared" si="1"/>
        <v>0</v>
      </c>
      <c r="P53" s="158">
        <f t="shared" si="2"/>
        <v>0</v>
      </c>
      <c r="Q53" s="159">
        <f>IFERROR(VLOOKUP(N53,'P1 Intra-Europees'!$A$15:$H$25,3,0),0)*P53</f>
        <v>0</v>
      </c>
      <c r="R53" s="160">
        <f t="shared" si="3"/>
        <v>0</v>
      </c>
      <c r="S53" s="159">
        <f>IFERROR(VLOOKUP(N53,'P1 Intra-Europees'!$A$15:$H$25,4,0),0)*R53</f>
        <v>0</v>
      </c>
      <c r="T53" s="160">
        <f t="shared" si="4"/>
        <v>0</v>
      </c>
      <c r="U53" s="159">
        <f>IFERROR(VLOOKUP(N53,'P1 Intra-Europees'!$A$15:$H$25,5,0),0)*T53</f>
        <v>0</v>
      </c>
      <c r="V53" s="160">
        <f t="shared" si="5"/>
        <v>0</v>
      </c>
      <c r="W53" s="159">
        <f>IFERROR(VLOOKUP(N53,'P1 Intra-Europees'!$A$15:$H$25,6,0),0)*V53</f>
        <v>0</v>
      </c>
      <c r="X53" s="160">
        <f t="shared" si="6"/>
        <v>0</v>
      </c>
      <c r="Y53" s="159">
        <f>IFERROR(VLOOKUP(N53,'P1 Intra-Europees'!$A$15:$H$25,7,0),0)*X53</f>
        <v>0</v>
      </c>
      <c r="Z53" s="161">
        <f t="shared" si="7"/>
        <v>0</v>
      </c>
      <c r="AA53" s="162">
        <f>IFERROR(VLOOKUP(N53,'P1 Intra-Europees'!$A$15:$H$25,8,0),0)*Z53</f>
        <v>0</v>
      </c>
      <c r="AB53" s="163">
        <f t="shared" si="8"/>
        <v>0</v>
      </c>
      <c r="AC53" s="157" t="str">
        <f>VLOOKUP(B53,'P2 Origin'!$C$21:$O$176,13,0)</f>
        <v>USD</v>
      </c>
      <c r="AD53" s="164">
        <f t="shared" si="9"/>
        <v>0</v>
      </c>
      <c r="AE53" s="165">
        <f>IF(AU53&gt;0.1,VLOOKUP(B53,'P2 Origin'!$C$21:$M$176,3,0)*H53,0)</f>
        <v>0</v>
      </c>
      <c r="AF53" s="166">
        <f t="shared" si="10"/>
        <v>0</v>
      </c>
      <c r="AG53" s="165">
        <f>(VLOOKUP(B53,'P2 Origin'!$C$21:$M$176,4,0))*AF53</f>
        <v>0</v>
      </c>
      <c r="AH53" s="166">
        <f t="shared" si="11"/>
        <v>0</v>
      </c>
      <c r="AI53" s="165">
        <f>(VLOOKUP(B53,'P2 Origin'!$C$21:$M$176,5,0))*AH53</f>
        <v>0</v>
      </c>
      <c r="AJ53" s="166">
        <f t="shared" si="27"/>
        <v>0</v>
      </c>
      <c r="AK53" s="165">
        <f>(VLOOKUP(B53,'P2 Origin'!$C$21:$M$176,6,0))*AJ53</f>
        <v>0</v>
      </c>
      <c r="AL53" s="166">
        <f t="shared" si="12"/>
        <v>0</v>
      </c>
      <c r="AM53" s="165">
        <f>(VLOOKUP($B53,'P2 Origin'!$C$21:$M$176,7,0))*AL53</f>
        <v>0</v>
      </c>
      <c r="AN53" s="166">
        <f t="shared" si="13"/>
        <v>37</v>
      </c>
      <c r="AO53" s="165">
        <f>(VLOOKUP($B53,'P2 Origin'!$C$21:$M$176,8,0))*AN53</f>
        <v>0</v>
      </c>
      <c r="AP53" s="166">
        <f t="shared" si="14"/>
        <v>0</v>
      </c>
      <c r="AQ53" s="165">
        <f>(VLOOKUP($B53,'P2 Origin'!$C$21:$M$176,9,0))*AP53</f>
        <v>0</v>
      </c>
      <c r="AR53" s="155">
        <f t="shared" si="15"/>
        <v>1</v>
      </c>
      <c r="AS53" s="164">
        <f>(VLOOKUP(B53,'P2 Origin'!$C$21:$M$176,10,0))*K53</f>
        <v>0</v>
      </c>
      <c r="AT53" s="164">
        <f>(VLOOKUP(B53,'P2 Origin'!$C$21:$M$176,11,0))*J53</f>
        <v>0</v>
      </c>
      <c r="AU53" s="167">
        <v>37</v>
      </c>
      <c r="AV53" s="168">
        <v>37</v>
      </c>
      <c r="AW53" s="169">
        <v>0</v>
      </c>
      <c r="AX53" s="170">
        <f>IF(AU53&gt;=0.1,'P3 Bureaumarge zee- en luchtvr.'!$D$12,0)</f>
        <v>0</v>
      </c>
      <c r="AY53" s="163">
        <f t="shared" si="16"/>
        <v>0</v>
      </c>
      <c r="AZ53" s="157" t="str">
        <f>VLOOKUP(D53,'P4 Destination'!$C$21:$O$176,13,0)</f>
        <v>EUR</v>
      </c>
      <c r="BA53" s="164">
        <f t="shared" si="17"/>
        <v>0</v>
      </c>
      <c r="BB53" s="171">
        <f>IF(AU53&gt;0.1,(VLOOKUP(D53,'P4 Destination'!$C$21:$M$176,3,0))*I53,0)</f>
        <v>0</v>
      </c>
      <c r="BC53" s="172">
        <f t="shared" si="18"/>
        <v>0</v>
      </c>
      <c r="BD53" s="171">
        <f>(VLOOKUP($D53,'P4 Destination'!$C$21:$M$176,4,0))*BC53</f>
        <v>0</v>
      </c>
      <c r="BE53" s="172">
        <f t="shared" si="19"/>
        <v>0</v>
      </c>
      <c r="BF53" s="171">
        <f>(VLOOKUP($D53,'P4 Destination'!$C$21:$M$176,5,0))*BE53</f>
        <v>0</v>
      </c>
      <c r="BG53" s="172">
        <f t="shared" si="20"/>
        <v>0</v>
      </c>
      <c r="BH53" s="171">
        <f>(VLOOKUP($D53,'P4 Destination'!$C$21:$M$176,6,0))*BG53</f>
        <v>0</v>
      </c>
      <c r="BI53" s="172">
        <f t="shared" si="21"/>
        <v>0</v>
      </c>
      <c r="BJ53" s="171">
        <f>(VLOOKUP($D53,'P4 Destination'!$C$21:$M$176,7,0))*BI53</f>
        <v>0</v>
      </c>
      <c r="BK53" s="172">
        <f t="shared" si="22"/>
        <v>37</v>
      </c>
      <c r="BL53" s="171">
        <f>(VLOOKUP($D53,'P4 Destination'!$C$21:$M$176,8,0))*BK53</f>
        <v>0</v>
      </c>
      <c r="BM53" s="172">
        <f t="shared" si="23"/>
        <v>0</v>
      </c>
      <c r="BN53" s="171">
        <f>(VLOOKUP($D53,'P4 Destination'!$C$21:$M$176,9,0))*BM53</f>
        <v>0</v>
      </c>
      <c r="BO53" s="154">
        <f t="shared" si="24"/>
        <v>1</v>
      </c>
      <c r="BP53" s="171">
        <f>(VLOOKUP(D53,'P4 Destination'!$C$21:$M$176,10,0))*K53</f>
        <v>0</v>
      </c>
      <c r="BQ53" s="171">
        <f>(VLOOKUP(D53,'P4 Destination'!$C$21:$M$176,11,0))*J53</f>
        <v>0</v>
      </c>
      <c r="BR53" s="173">
        <f t="shared" si="25"/>
        <v>0</v>
      </c>
      <c r="BS53" s="173">
        <f>(AV53*2500)*'P6 Verzekering'!$E$11</f>
        <v>0</v>
      </c>
      <c r="BT53" s="173">
        <f>(AW53*2500)*'P6 Verzekering'!$E$12</f>
        <v>0</v>
      </c>
      <c r="BU53" s="173">
        <f>(L53*2500)*'P6 Verzekering'!$E$13</f>
        <v>0</v>
      </c>
      <c r="BV53" s="173">
        <f t="shared" si="26"/>
        <v>0</v>
      </c>
      <c r="BW53"/>
      <c r="BX53"/>
    </row>
    <row r="54" spans="1:76">
      <c r="A54" s="152" t="s">
        <v>755</v>
      </c>
      <c r="B54" s="152" t="s">
        <v>356</v>
      </c>
      <c r="C54" s="152" t="s">
        <v>355</v>
      </c>
      <c r="D54" s="152" t="s">
        <v>219</v>
      </c>
      <c r="E54" s="152" t="s">
        <v>219</v>
      </c>
      <c r="F54" s="153">
        <f t="shared" si="0"/>
        <v>15</v>
      </c>
      <c r="G54" s="154">
        <v>1</v>
      </c>
      <c r="H54" s="154">
        <f>IFERROR(VLOOKUP(B54,'P2 Origin'!$C$21:$Q$176,15,FALSE),0)</f>
        <v>1</v>
      </c>
      <c r="I54" s="154">
        <f>IFERROR(VLOOKUP(D54,'P4 Destination'!$C$21:$Q$176,15,FALSE),0)</f>
        <v>0</v>
      </c>
      <c r="J54" s="155">
        <v>1</v>
      </c>
      <c r="K54" s="155"/>
      <c r="L54" s="156">
        <v>0</v>
      </c>
      <c r="M54" s="155">
        <v>0</v>
      </c>
      <c r="N54" s="155">
        <v>0</v>
      </c>
      <c r="O54" s="157">
        <f t="shared" si="1"/>
        <v>0</v>
      </c>
      <c r="P54" s="158">
        <f t="shared" si="2"/>
        <v>0</v>
      </c>
      <c r="Q54" s="159">
        <f>IFERROR(VLOOKUP(N54,'P1 Intra-Europees'!$A$15:$H$25,3,0),0)*P54</f>
        <v>0</v>
      </c>
      <c r="R54" s="160">
        <f t="shared" si="3"/>
        <v>0</v>
      </c>
      <c r="S54" s="159">
        <f>IFERROR(VLOOKUP(N54,'P1 Intra-Europees'!$A$15:$H$25,4,0),0)*R54</f>
        <v>0</v>
      </c>
      <c r="T54" s="160">
        <f t="shared" si="4"/>
        <v>0</v>
      </c>
      <c r="U54" s="159">
        <f>IFERROR(VLOOKUP(N54,'P1 Intra-Europees'!$A$15:$H$25,5,0),0)*T54</f>
        <v>0</v>
      </c>
      <c r="V54" s="160">
        <f t="shared" si="5"/>
        <v>0</v>
      </c>
      <c r="W54" s="159">
        <f>IFERROR(VLOOKUP(N54,'P1 Intra-Europees'!$A$15:$H$25,6,0),0)*V54</f>
        <v>0</v>
      </c>
      <c r="X54" s="160">
        <f t="shared" si="6"/>
        <v>0</v>
      </c>
      <c r="Y54" s="159">
        <f>IFERROR(VLOOKUP(N54,'P1 Intra-Europees'!$A$15:$H$25,7,0),0)*X54</f>
        <v>0</v>
      </c>
      <c r="Z54" s="161">
        <f t="shared" si="7"/>
        <v>0</v>
      </c>
      <c r="AA54" s="162">
        <f>IFERROR(VLOOKUP(N54,'P1 Intra-Europees'!$A$15:$H$25,8,0),0)*Z54</f>
        <v>0</v>
      </c>
      <c r="AB54" s="163">
        <f t="shared" si="8"/>
        <v>0</v>
      </c>
      <c r="AC54" s="157" t="str">
        <f>VLOOKUP(B54,'P2 Origin'!$C$21:$O$176,13,0)</f>
        <v>USD</v>
      </c>
      <c r="AD54" s="164">
        <f t="shared" si="9"/>
        <v>0</v>
      </c>
      <c r="AE54" s="165">
        <f>IF(AU54&gt;0.1,VLOOKUP(B54,'P2 Origin'!$C$21:$M$176,3,0)*H54,0)</f>
        <v>0</v>
      </c>
      <c r="AF54" s="166">
        <f t="shared" si="10"/>
        <v>0</v>
      </c>
      <c r="AG54" s="165">
        <f>(VLOOKUP(B54,'P2 Origin'!$C$21:$M$176,4,0))*AF54</f>
        <v>0</v>
      </c>
      <c r="AH54" s="166">
        <f t="shared" si="11"/>
        <v>15</v>
      </c>
      <c r="AI54" s="165">
        <f>(VLOOKUP(B54,'P2 Origin'!$C$21:$M$176,5,0))*AH54</f>
        <v>0</v>
      </c>
      <c r="AJ54" s="166">
        <f t="shared" si="27"/>
        <v>0</v>
      </c>
      <c r="AK54" s="165">
        <f>(VLOOKUP(B54,'P2 Origin'!$C$21:$M$176,6,0))*AJ54</f>
        <v>0</v>
      </c>
      <c r="AL54" s="166">
        <f t="shared" si="12"/>
        <v>0</v>
      </c>
      <c r="AM54" s="165">
        <f>(VLOOKUP($B54,'P2 Origin'!$C$21:$M$176,7,0))*AL54</f>
        <v>0</v>
      </c>
      <c r="AN54" s="166">
        <f t="shared" si="13"/>
        <v>0</v>
      </c>
      <c r="AO54" s="165">
        <f>(VLOOKUP($B54,'P2 Origin'!$C$21:$M$176,8,0))*AN54</f>
        <v>0</v>
      </c>
      <c r="AP54" s="166">
        <f t="shared" si="14"/>
        <v>0</v>
      </c>
      <c r="AQ54" s="165">
        <f>(VLOOKUP($B54,'P2 Origin'!$C$21:$M$176,9,0))*AP54</f>
        <v>0</v>
      </c>
      <c r="AR54" s="155">
        <f t="shared" si="15"/>
        <v>1</v>
      </c>
      <c r="AS54" s="164">
        <f>(VLOOKUP(B54,'P2 Origin'!$C$21:$M$176,10,0))*K54</f>
        <v>0</v>
      </c>
      <c r="AT54" s="164">
        <f>(VLOOKUP(B54,'P2 Origin'!$C$21:$M$176,11,0))*J54</f>
        <v>0</v>
      </c>
      <c r="AU54" s="167">
        <v>15</v>
      </c>
      <c r="AV54" s="168">
        <v>15</v>
      </c>
      <c r="AW54" s="169">
        <v>0</v>
      </c>
      <c r="AX54" s="170">
        <f>IF(AU54&gt;=0.1,'P3 Bureaumarge zee- en luchtvr.'!$D$12,0)</f>
        <v>0</v>
      </c>
      <c r="AY54" s="163">
        <f t="shared" si="16"/>
        <v>0</v>
      </c>
      <c r="AZ54" s="157" t="str">
        <f>VLOOKUP(D54,'P4 Destination'!$C$21:$O$176,13,0)</f>
        <v>EUR</v>
      </c>
      <c r="BA54" s="164">
        <f t="shared" si="17"/>
        <v>0</v>
      </c>
      <c r="BB54" s="171">
        <f>IF(AU54&gt;0.1,(VLOOKUP(D54,'P4 Destination'!$C$21:$M$176,3,0))*I54,0)</f>
        <v>0</v>
      </c>
      <c r="BC54" s="172">
        <f t="shared" si="18"/>
        <v>0</v>
      </c>
      <c r="BD54" s="171">
        <f>(VLOOKUP($D54,'P4 Destination'!$C$21:$M$176,4,0))*BC54</f>
        <v>0</v>
      </c>
      <c r="BE54" s="172">
        <f t="shared" si="19"/>
        <v>15</v>
      </c>
      <c r="BF54" s="171">
        <f>(VLOOKUP($D54,'P4 Destination'!$C$21:$M$176,5,0))*BE54</f>
        <v>0</v>
      </c>
      <c r="BG54" s="172">
        <f t="shared" si="20"/>
        <v>0</v>
      </c>
      <c r="BH54" s="171">
        <f>(VLOOKUP($D54,'P4 Destination'!$C$21:$M$176,6,0))*BG54</f>
        <v>0</v>
      </c>
      <c r="BI54" s="172">
        <f t="shared" si="21"/>
        <v>0</v>
      </c>
      <c r="BJ54" s="171">
        <f>(VLOOKUP($D54,'P4 Destination'!$C$21:$M$176,7,0))*BI54</f>
        <v>0</v>
      </c>
      <c r="BK54" s="172">
        <f t="shared" si="22"/>
        <v>0</v>
      </c>
      <c r="BL54" s="171">
        <f>(VLOOKUP($D54,'P4 Destination'!$C$21:$M$176,8,0))*BK54</f>
        <v>0</v>
      </c>
      <c r="BM54" s="172">
        <f t="shared" si="23"/>
        <v>0</v>
      </c>
      <c r="BN54" s="171">
        <f>(VLOOKUP($D54,'P4 Destination'!$C$21:$M$176,9,0))*BM54</f>
        <v>0</v>
      </c>
      <c r="BO54" s="154">
        <f t="shared" si="24"/>
        <v>1</v>
      </c>
      <c r="BP54" s="171">
        <f>(VLOOKUP(D54,'P4 Destination'!$C$21:$M$176,10,0))*K54</f>
        <v>0</v>
      </c>
      <c r="BQ54" s="171">
        <f>(VLOOKUP(D54,'P4 Destination'!$C$21:$M$176,11,0))*J54</f>
        <v>0</v>
      </c>
      <c r="BR54" s="173">
        <f t="shared" si="25"/>
        <v>0</v>
      </c>
      <c r="BS54" s="173">
        <f>(AV54*2500)*'P6 Verzekering'!$E$11</f>
        <v>0</v>
      </c>
      <c r="BT54" s="173">
        <f>(AW54*2500)*'P6 Verzekering'!$E$12</f>
        <v>0</v>
      </c>
      <c r="BU54" s="173">
        <f>(L54*2500)*'P6 Verzekering'!$E$13</f>
        <v>0</v>
      </c>
      <c r="BV54" s="173">
        <f t="shared" si="26"/>
        <v>0</v>
      </c>
      <c r="BW54"/>
      <c r="BX54"/>
    </row>
    <row r="55" spans="1:76">
      <c r="A55" s="152" t="s">
        <v>756</v>
      </c>
      <c r="B55" s="152" t="s">
        <v>356</v>
      </c>
      <c r="C55" s="152" t="s">
        <v>355</v>
      </c>
      <c r="D55" s="152" t="s">
        <v>219</v>
      </c>
      <c r="E55" s="152" t="s">
        <v>219</v>
      </c>
      <c r="F55" s="153">
        <f t="shared" si="0"/>
        <v>30</v>
      </c>
      <c r="G55" s="154">
        <v>1</v>
      </c>
      <c r="H55" s="154">
        <f>IFERROR(VLOOKUP(B55,'P2 Origin'!$C$21:$Q$176,15,FALSE),0)</f>
        <v>1</v>
      </c>
      <c r="I55" s="154">
        <f>IFERROR(VLOOKUP(D55,'P4 Destination'!$C$21:$Q$176,15,FALSE),0)</f>
        <v>0</v>
      </c>
      <c r="J55" s="155">
        <v>1</v>
      </c>
      <c r="K55" s="155"/>
      <c r="L55" s="156">
        <v>0</v>
      </c>
      <c r="M55" s="155">
        <v>0</v>
      </c>
      <c r="N55" s="155">
        <v>0</v>
      </c>
      <c r="O55" s="157">
        <f t="shared" si="1"/>
        <v>0</v>
      </c>
      <c r="P55" s="158">
        <f t="shared" si="2"/>
        <v>0</v>
      </c>
      <c r="Q55" s="159">
        <f>IFERROR(VLOOKUP(N55,'P1 Intra-Europees'!$A$15:$H$25,3,0),0)*P55</f>
        <v>0</v>
      </c>
      <c r="R55" s="160">
        <f t="shared" si="3"/>
        <v>0</v>
      </c>
      <c r="S55" s="159">
        <f>IFERROR(VLOOKUP(N55,'P1 Intra-Europees'!$A$15:$H$25,4,0),0)*R55</f>
        <v>0</v>
      </c>
      <c r="T55" s="160">
        <f t="shared" si="4"/>
        <v>0</v>
      </c>
      <c r="U55" s="159">
        <f>IFERROR(VLOOKUP(N55,'P1 Intra-Europees'!$A$15:$H$25,5,0),0)*T55</f>
        <v>0</v>
      </c>
      <c r="V55" s="160">
        <f t="shared" si="5"/>
        <v>0</v>
      </c>
      <c r="W55" s="159">
        <f>IFERROR(VLOOKUP(N55,'P1 Intra-Europees'!$A$15:$H$25,6,0),0)*V55</f>
        <v>0</v>
      </c>
      <c r="X55" s="160">
        <f t="shared" si="6"/>
        <v>0</v>
      </c>
      <c r="Y55" s="159">
        <f>IFERROR(VLOOKUP(N55,'P1 Intra-Europees'!$A$15:$H$25,7,0),0)*X55</f>
        <v>0</v>
      </c>
      <c r="Z55" s="161">
        <f t="shared" si="7"/>
        <v>0</v>
      </c>
      <c r="AA55" s="162">
        <f>IFERROR(VLOOKUP(N55,'P1 Intra-Europees'!$A$15:$H$25,8,0),0)*Z55</f>
        <v>0</v>
      </c>
      <c r="AB55" s="163">
        <f t="shared" si="8"/>
        <v>0</v>
      </c>
      <c r="AC55" s="157" t="str">
        <f>VLOOKUP(B55,'P2 Origin'!$C$21:$O$176,13,0)</f>
        <v>USD</v>
      </c>
      <c r="AD55" s="164">
        <f t="shared" si="9"/>
        <v>0</v>
      </c>
      <c r="AE55" s="165">
        <f>IF(AU55&gt;0.1,VLOOKUP(B55,'P2 Origin'!$C$21:$M$176,3,0)*H55,0)</f>
        <v>0</v>
      </c>
      <c r="AF55" s="166">
        <f t="shared" si="10"/>
        <v>0</v>
      </c>
      <c r="AG55" s="165">
        <f>(VLOOKUP(B55,'P2 Origin'!$C$21:$M$176,4,0))*AF55</f>
        <v>0</v>
      </c>
      <c r="AH55" s="166">
        <f t="shared" si="11"/>
        <v>0</v>
      </c>
      <c r="AI55" s="165">
        <f>(VLOOKUP(B55,'P2 Origin'!$C$21:$M$176,5,0))*AH55</f>
        <v>0</v>
      </c>
      <c r="AJ55" s="166">
        <f t="shared" si="27"/>
        <v>0</v>
      </c>
      <c r="AK55" s="165">
        <f>(VLOOKUP(B55,'P2 Origin'!$C$21:$M$176,6,0))*AJ55</f>
        <v>0</v>
      </c>
      <c r="AL55" s="166">
        <f t="shared" si="12"/>
        <v>30</v>
      </c>
      <c r="AM55" s="165">
        <f>(VLOOKUP($B55,'P2 Origin'!$C$21:$M$176,7,0))*AL55</f>
        <v>0</v>
      </c>
      <c r="AN55" s="166">
        <f t="shared" si="13"/>
        <v>0</v>
      </c>
      <c r="AO55" s="165">
        <f>(VLOOKUP($B55,'P2 Origin'!$C$21:$M$176,8,0))*AN55</f>
        <v>0</v>
      </c>
      <c r="AP55" s="166">
        <f t="shared" si="14"/>
        <v>0</v>
      </c>
      <c r="AQ55" s="165">
        <f>(VLOOKUP($B55,'P2 Origin'!$C$21:$M$176,9,0))*AP55</f>
        <v>0</v>
      </c>
      <c r="AR55" s="155">
        <f t="shared" si="15"/>
        <v>1</v>
      </c>
      <c r="AS55" s="164">
        <f>(VLOOKUP(B55,'P2 Origin'!$C$21:$M$176,10,0))*K55</f>
        <v>0</v>
      </c>
      <c r="AT55" s="164">
        <f>(VLOOKUP(B55,'P2 Origin'!$C$21:$M$176,11,0))*J55</f>
        <v>0</v>
      </c>
      <c r="AU55" s="167">
        <v>30</v>
      </c>
      <c r="AV55" s="168">
        <v>30</v>
      </c>
      <c r="AW55" s="169">
        <v>0</v>
      </c>
      <c r="AX55" s="170">
        <f>IF(AU55&gt;=0.1,'P3 Bureaumarge zee- en luchtvr.'!$D$12,0)</f>
        <v>0</v>
      </c>
      <c r="AY55" s="163">
        <f t="shared" si="16"/>
        <v>0</v>
      </c>
      <c r="AZ55" s="157" t="str">
        <f>VLOOKUP(D55,'P4 Destination'!$C$21:$O$176,13,0)</f>
        <v>EUR</v>
      </c>
      <c r="BA55" s="164">
        <f t="shared" si="17"/>
        <v>0</v>
      </c>
      <c r="BB55" s="171">
        <f>IF(AU55&gt;0.1,(VLOOKUP(D55,'P4 Destination'!$C$21:$M$176,3,0))*I55,0)</f>
        <v>0</v>
      </c>
      <c r="BC55" s="172">
        <f t="shared" si="18"/>
        <v>0</v>
      </c>
      <c r="BD55" s="171">
        <f>(VLOOKUP($D55,'P4 Destination'!$C$21:$M$176,4,0))*BC55</f>
        <v>0</v>
      </c>
      <c r="BE55" s="172">
        <f t="shared" si="19"/>
        <v>0</v>
      </c>
      <c r="BF55" s="171">
        <f>(VLOOKUP($D55,'P4 Destination'!$C$21:$M$176,5,0))*BE55</f>
        <v>0</v>
      </c>
      <c r="BG55" s="172">
        <f t="shared" si="20"/>
        <v>0</v>
      </c>
      <c r="BH55" s="171">
        <f>(VLOOKUP($D55,'P4 Destination'!$C$21:$M$176,6,0))*BG55</f>
        <v>0</v>
      </c>
      <c r="BI55" s="172">
        <f t="shared" si="21"/>
        <v>30</v>
      </c>
      <c r="BJ55" s="171">
        <f>(VLOOKUP($D55,'P4 Destination'!$C$21:$M$176,7,0))*BI55</f>
        <v>0</v>
      </c>
      <c r="BK55" s="172">
        <f t="shared" si="22"/>
        <v>0</v>
      </c>
      <c r="BL55" s="171">
        <f>(VLOOKUP($D55,'P4 Destination'!$C$21:$M$176,8,0))*BK55</f>
        <v>0</v>
      </c>
      <c r="BM55" s="172">
        <f t="shared" si="23"/>
        <v>0</v>
      </c>
      <c r="BN55" s="171">
        <f>(VLOOKUP($D55,'P4 Destination'!$C$21:$M$176,9,0))*BM55</f>
        <v>0</v>
      </c>
      <c r="BO55" s="154">
        <f t="shared" si="24"/>
        <v>1</v>
      </c>
      <c r="BP55" s="171">
        <f>(VLOOKUP(D55,'P4 Destination'!$C$21:$M$176,10,0))*K55</f>
        <v>0</v>
      </c>
      <c r="BQ55" s="171">
        <f>(VLOOKUP(D55,'P4 Destination'!$C$21:$M$176,11,0))*J55</f>
        <v>0</v>
      </c>
      <c r="BR55" s="173">
        <f t="shared" si="25"/>
        <v>0</v>
      </c>
      <c r="BS55" s="173">
        <f>(AV55*2500)*'P6 Verzekering'!$E$11</f>
        <v>0</v>
      </c>
      <c r="BT55" s="173">
        <f>(AW55*2500)*'P6 Verzekering'!$E$12</f>
        <v>0</v>
      </c>
      <c r="BU55" s="173">
        <f>(L55*2500)*'P6 Verzekering'!$E$13</f>
        <v>0</v>
      </c>
      <c r="BV55" s="173">
        <f t="shared" si="26"/>
        <v>0</v>
      </c>
      <c r="BW55"/>
      <c r="BX55"/>
    </row>
    <row r="56" spans="1:76">
      <c r="A56" s="152" t="s">
        <v>757</v>
      </c>
      <c r="B56" s="152" t="s">
        <v>356</v>
      </c>
      <c r="C56" s="152" t="s">
        <v>355</v>
      </c>
      <c r="D56" s="152" t="s">
        <v>219</v>
      </c>
      <c r="E56" s="152" t="s">
        <v>219</v>
      </c>
      <c r="F56" s="153">
        <f t="shared" si="0"/>
        <v>55</v>
      </c>
      <c r="G56" s="154">
        <v>1</v>
      </c>
      <c r="H56" s="154">
        <f>IFERROR(VLOOKUP(B56,'P2 Origin'!$C$21:$Q$176,15,FALSE),0)</f>
        <v>1</v>
      </c>
      <c r="I56" s="154">
        <f>IFERROR(VLOOKUP(D56,'P4 Destination'!$C$21:$Q$176,15,FALSE),0)</f>
        <v>0</v>
      </c>
      <c r="J56" s="155"/>
      <c r="K56" s="155">
        <v>1</v>
      </c>
      <c r="L56" s="156">
        <v>0</v>
      </c>
      <c r="M56" s="155">
        <v>0</v>
      </c>
      <c r="N56" s="155">
        <v>0</v>
      </c>
      <c r="O56" s="157">
        <f t="shared" si="1"/>
        <v>0</v>
      </c>
      <c r="P56" s="158">
        <f t="shared" si="2"/>
        <v>0</v>
      </c>
      <c r="Q56" s="159">
        <f>IFERROR(VLOOKUP(N56,'P1 Intra-Europees'!$A$15:$H$25,3,0),0)*P56</f>
        <v>0</v>
      </c>
      <c r="R56" s="160">
        <f t="shared" si="3"/>
        <v>0</v>
      </c>
      <c r="S56" s="159">
        <f>IFERROR(VLOOKUP(N56,'P1 Intra-Europees'!$A$15:$H$25,4,0),0)*R56</f>
        <v>0</v>
      </c>
      <c r="T56" s="160">
        <f t="shared" si="4"/>
        <v>0</v>
      </c>
      <c r="U56" s="159">
        <f>IFERROR(VLOOKUP(N56,'P1 Intra-Europees'!$A$15:$H$25,5,0),0)*T56</f>
        <v>0</v>
      </c>
      <c r="V56" s="160">
        <f t="shared" si="5"/>
        <v>0</v>
      </c>
      <c r="W56" s="159">
        <f>IFERROR(VLOOKUP(N56,'P1 Intra-Europees'!$A$15:$H$25,6,0),0)*V56</f>
        <v>0</v>
      </c>
      <c r="X56" s="160">
        <f t="shared" si="6"/>
        <v>0</v>
      </c>
      <c r="Y56" s="159">
        <f>IFERROR(VLOOKUP(N56,'P1 Intra-Europees'!$A$15:$H$25,7,0),0)*X56</f>
        <v>0</v>
      </c>
      <c r="Z56" s="161">
        <f t="shared" si="7"/>
        <v>0</v>
      </c>
      <c r="AA56" s="162">
        <f>IFERROR(VLOOKUP(N56,'P1 Intra-Europees'!$A$15:$H$25,8,0),0)*Z56</f>
        <v>0</v>
      </c>
      <c r="AB56" s="163">
        <f t="shared" si="8"/>
        <v>0</v>
      </c>
      <c r="AC56" s="157" t="str">
        <f>VLOOKUP(B56,'P2 Origin'!$C$21:$O$176,13,0)</f>
        <v>USD</v>
      </c>
      <c r="AD56" s="164">
        <f t="shared" si="9"/>
        <v>0</v>
      </c>
      <c r="AE56" s="165">
        <f>IF(AU56&gt;0.1,VLOOKUP(B56,'P2 Origin'!$C$21:$M$176,3,0)*H56,0)</f>
        <v>0</v>
      </c>
      <c r="AF56" s="166">
        <f t="shared" si="10"/>
        <v>0</v>
      </c>
      <c r="AG56" s="165">
        <f>(VLOOKUP(B56,'P2 Origin'!$C$21:$M$176,4,0))*AF56</f>
        <v>0</v>
      </c>
      <c r="AH56" s="166">
        <f t="shared" si="11"/>
        <v>0</v>
      </c>
      <c r="AI56" s="165">
        <f>(VLOOKUP(B56,'P2 Origin'!$C$21:$M$176,5,0))*AH56</f>
        <v>0</v>
      </c>
      <c r="AJ56" s="166">
        <f t="shared" si="27"/>
        <v>0</v>
      </c>
      <c r="AK56" s="165">
        <f>(VLOOKUP(B56,'P2 Origin'!$C$21:$M$176,6,0))*AJ56</f>
        <v>0</v>
      </c>
      <c r="AL56" s="166">
        <f t="shared" si="12"/>
        <v>0</v>
      </c>
      <c r="AM56" s="165">
        <f>(VLOOKUP($B56,'P2 Origin'!$C$21:$M$176,7,0))*AL56</f>
        <v>0</v>
      </c>
      <c r="AN56" s="166">
        <f t="shared" si="13"/>
        <v>0</v>
      </c>
      <c r="AO56" s="165">
        <f>(VLOOKUP($B56,'P2 Origin'!$C$21:$M$176,8,0))*AN56</f>
        <v>0</v>
      </c>
      <c r="AP56" s="166">
        <f t="shared" si="14"/>
        <v>55</v>
      </c>
      <c r="AQ56" s="165">
        <f>(VLOOKUP($B56,'P2 Origin'!$C$21:$M$176,9,0))*AP56</f>
        <v>0</v>
      </c>
      <c r="AR56" s="155">
        <f t="shared" si="15"/>
        <v>1</v>
      </c>
      <c r="AS56" s="164">
        <f>(VLOOKUP(B56,'P2 Origin'!$C$21:$M$176,10,0))*K56</f>
        <v>0</v>
      </c>
      <c r="AT56" s="164">
        <f>(VLOOKUP(B56,'P2 Origin'!$C$21:$M$176,11,0))*J56</f>
        <v>0</v>
      </c>
      <c r="AU56" s="167">
        <v>55</v>
      </c>
      <c r="AV56" s="168">
        <v>55</v>
      </c>
      <c r="AW56" s="169">
        <v>0</v>
      </c>
      <c r="AX56" s="170">
        <f>IF(AU56&gt;=0.1,'P3 Bureaumarge zee- en luchtvr.'!$D$12,0)</f>
        <v>0</v>
      </c>
      <c r="AY56" s="163">
        <f t="shared" si="16"/>
        <v>0</v>
      </c>
      <c r="AZ56" s="157" t="str">
        <f>VLOOKUP(D56,'P4 Destination'!$C$21:$O$176,13,0)</f>
        <v>EUR</v>
      </c>
      <c r="BA56" s="164">
        <f t="shared" si="17"/>
        <v>0</v>
      </c>
      <c r="BB56" s="171">
        <f>IF(AU56&gt;0.1,(VLOOKUP(D56,'P4 Destination'!$C$21:$M$176,3,0))*I56,0)</f>
        <v>0</v>
      </c>
      <c r="BC56" s="172">
        <f t="shared" si="18"/>
        <v>0</v>
      </c>
      <c r="BD56" s="171">
        <f>(VLOOKUP($D56,'P4 Destination'!$C$21:$M$176,4,0))*BC56</f>
        <v>0</v>
      </c>
      <c r="BE56" s="172">
        <f t="shared" si="19"/>
        <v>0</v>
      </c>
      <c r="BF56" s="171">
        <f>(VLOOKUP($D56,'P4 Destination'!$C$21:$M$176,5,0))*BE56</f>
        <v>0</v>
      </c>
      <c r="BG56" s="172">
        <f t="shared" si="20"/>
        <v>0</v>
      </c>
      <c r="BH56" s="171">
        <f>(VLOOKUP($D56,'P4 Destination'!$C$21:$M$176,6,0))*BG56</f>
        <v>0</v>
      </c>
      <c r="BI56" s="172">
        <f t="shared" si="21"/>
        <v>0</v>
      </c>
      <c r="BJ56" s="171">
        <f>(VLOOKUP($D56,'P4 Destination'!$C$21:$M$176,7,0))*BI56</f>
        <v>0</v>
      </c>
      <c r="BK56" s="172">
        <f t="shared" si="22"/>
        <v>0</v>
      </c>
      <c r="BL56" s="171">
        <f>(VLOOKUP($D56,'P4 Destination'!$C$21:$M$176,8,0))*BK56</f>
        <v>0</v>
      </c>
      <c r="BM56" s="172">
        <f t="shared" si="23"/>
        <v>55</v>
      </c>
      <c r="BN56" s="171">
        <f>(VLOOKUP($D56,'P4 Destination'!$C$21:$M$176,9,0))*BM56</f>
        <v>0</v>
      </c>
      <c r="BO56" s="154">
        <f t="shared" si="24"/>
        <v>1</v>
      </c>
      <c r="BP56" s="171">
        <f>(VLOOKUP(D56,'P4 Destination'!$C$21:$M$176,10,0))*K56</f>
        <v>0</v>
      </c>
      <c r="BQ56" s="171">
        <f>(VLOOKUP(D56,'P4 Destination'!$C$21:$M$176,11,0))*J56</f>
        <v>0</v>
      </c>
      <c r="BR56" s="173">
        <f t="shared" si="25"/>
        <v>0</v>
      </c>
      <c r="BS56" s="173">
        <f>(AV56*2500)*'P6 Verzekering'!$E$11</f>
        <v>0</v>
      </c>
      <c r="BT56" s="173">
        <f>(AW56*2500)*'P6 Verzekering'!$E$12</f>
        <v>0</v>
      </c>
      <c r="BU56" s="173">
        <f>(L56*2500)*'P6 Verzekering'!$E$13</f>
        <v>0</v>
      </c>
      <c r="BV56" s="173">
        <f t="shared" si="26"/>
        <v>0</v>
      </c>
      <c r="BW56"/>
      <c r="BX56"/>
    </row>
    <row r="57" spans="1:76">
      <c r="A57" s="152" t="s">
        <v>759</v>
      </c>
      <c r="B57" s="152" t="s">
        <v>356</v>
      </c>
      <c r="C57" s="152" t="s">
        <v>355</v>
      </c>
      <c r="D57" s="152" t="s">
        <v>219</v>
      </c>
      <c r="E57" s="152" t="s">
        <v>219</v>
      </c>
      <c r="F57" s="153">
        <f t="shared" si="0"/>
        <v>20</v>
      </c>
      <c r="G57" s="154">
        <v>1</v>
      </c>
      <c r="H57" s="154">
        <f>IFERROR(VLOOKUP(B57,'P2 Origin'!$C$21:$Q$176,15,FALSE),0)</f>
        <v>1</v>
      </c>
      <c r="I57" s="154">
        <f>IFERROR(VLOOKUP(D57,'P4 Destination'!$C$21:$Q$176,15,FALSE),0)</f>
        <v>0</v>
      </c>
      <c r="J57" s="155">
        <v>1</v>
      </c>
      <c r="K57" s="155"/>
      <c r="L57" s="156">
        <v>0</v>
      </c>
      <c r="M57" s="155">
        <v>0</v>
      </c>
      <c r="N57" s="155">
        <v>0</v>
      </c>
      <c r="O57" s="157">
        <f t="shared" si="1"/>
        <v>0</v>
      </c>
      <c r="P57" s="158">
        <f t="shared" si="2"/>
        <v>0</v>
      </c>
      <c r="Q57" s="159">
        <f>IFERROR(VLOOKUP(N57,'P1 Intra-Europees'!$A$15:$H$25,3,0),0)*P57</f>
        <v>0</v>
      </c>
      <c r="R57" s="160">
        <f t="shared" si="3"/>
        <v>0</v>
      </c>
      <c r="S57" s="159">
        <f>IFERROR(VLOOKUP(N57,'P1 Intra-Europees'!$A$15:$H$25,4,0),0)*R57</f>
        <v>0</v>
      </c>
      <c r="T57" s="160">
        <f t="shared" si="4"/>
        <v>0</v>
      </c>
      <c r="U57" s="159">
        <f>IFERROR(VLOOKUP(N57,'P1 Intra-Europees'!$A$15:$H$25,5,0),0)*T57</f>
        <v>0</v>
      </c>
      <c r="V57" s="160">
        <f t="shared" si="5"/>
        <v>0</v>
      </c>
      <c r="W57" s="159">
        <f>IFERROR(VLOOKUP(N57,'P1 Intra-Europees'!$A$15:$H$25,6,0),0)*V57</f>
        <v>0</v>
      </c>
      <c r="X57" s="160">
        <f t="shared" si="6"/>
        <v>0</v>
      </c>
      <c r="Y57" s="159">
        <f>IFERROR(VLOOKUP(N57,'P1 Intra-Europees'!$A$15:$H$25,7,0),0)*X57</f>
        <v>0</v>
      </c>
      <c r="Z57" s="161">
        <f t="shared" si="7"/>
        <v>0</v>
      </c>
      <c r="AA57" s="162">
        <f>IFERROR(VLOOKUP(N57,'P1 Intra-Europees'!$A$15:$H$25,8,0),0)*Z57</f>
        <v>0</v>
      </c>
      <c r="AB57" s="163">
        <f t="shared" si="8"/>
        <v>0</v>
      </c>
      <c r="AC57" s="157" t="str">
        <f>VLOOKUP(B57,'P2 Origin'!$C$21:$O$176,13,0)</f>
        <v>USD</v>
      </c>
      <c r="AD57" s="164">
        <f t="shared" si="9"/>
        <v>0</v>
      </c>
      <c r="AE57" s="165">
        <f>IF(AU57&gt;0.1,VLOOKUP(B57,'P2 Origin'!$C$21:$M$176,3,0)*H57,0)</f>
        <v>0</v>
      </c>
      <c r="AF57" s="166">
        <f t="shared" si="10"/>
        <v>0</v>
      </c>
      <c r="AG57" s="165">
        <f>(VLOOKUP(B57,'P2 Origin'!$C$21:$M$176,4,0))*AF57</f>
        <v>0</v>
      </c>
      <c r="AH57" s="166">
        <f t="shared" si="11"/>
        <v>0</v>
      </c>
      <c r="AI57" s="165">
        <f>(VLOOKUP(B57,'P2 Origin'!$C$21:$M$176,5,0))*AH57</f>
        <v>0</v>
      </c>
      <c r="AJ57" s="166">
        <f t="shared" si="27"/>
        <v>20</v>
      </c>
      <c r="AK57" s="165">
        <f>(VLOOKUP(B57,'P2 Origin'!$C$21:$M$176,6,0))*AJ57</f>
        <v>0</v>
      </c>
      <c r="AL57" s="166">
        <f t="shared" si="12"/>
        <v>0</v>
      </c>
      <c r="AM57" s="165">
        <f>(VLOOKUP($B57,'P2 Origin'!$C$21:$M$176,7,0))*AL57</f>
        <v>0</v>
      </c>
      <c r="AN57" s="166">
        <f t="shared" si="13"/>
        <v>0</v>
      </c>
      <c r="AO57" s="165">
        <f>(VLOOKUP($B57,'P2 Origin'!$C$21:$M$176,8,0))*AN57</f>
        <v>0</v>
      </c>
      <c r="AP57" s="166">
        <f t="shared" si="14"/>
        <v>0</v>
      </c>
      <c r="AQ57" s="165">
        <f>(VLOOKUP($B57,'P2 Origin'!$C$21:$M$176,9,0))*AP57</f>
        <v>0</v>
      </c>
      <c r="AR57" s="155">
        <f t="shared" si="15"/>
        <v>1</v>
      </c>
      <c r="AS57" s="164">
        <f>(VLOOKUP(B57,'P2 Origin'!$C$21:$M$176,10,0))*K57</f>
        <v>0</v>
      </c>
      <c r="AT57" s="164">
        <f>(VLOOKUP(B57,'P2 Origin'!$C$21:$M$176,11,0))*J57</f>
        <v>0</v>
      </c>
      <c r="AU57" s="167">
        <v>20</v>
      </c>
      <c r="AV57" s="168">
        <v>20</v>
      </c>
      <c r="AW57" s="169">
        <v>0</v>
      </c>
      <c r="AX57" s="170">
        <f>IF(AU57&gt;=0.1,'P3 Bureaumarge zee- en luchtvr.'!$D$12,0)</f>
        <v>0</v>
      </c>
      <c r="AY57" s="163">
        <f t="shared" si="16"/>
        <v>0</v>
      </c>
      <c r="AZ57" s="157" t="str">
        <f>VLOOKUP(D57,'P4 Destination'!$C$21:$O$176,13,0)</f>
        <v>EUR</v>
      </c>
      <c r="BA57" s="164">
        <f t="shared" si="17"/>
        <v>0</v>
      </c>
      <c r="BB57" s="171">
        <f>IF(AU57&gt;0.1,(VLOOKUP(D57,'P4 Destination'!$C$21:$M$176,3,0))*I57,0)</f>
        <v>0</v>
      </c>
      <c r="BC57" s="172">
        <f t="shared" si="18"/>
        <v>0</v>
      </c>
      <c r="BD57" s="171">
        <f>(VLOOKUP($D57,'P4 Destination'!$C$21:$M$176,4,0))*BC57</f>
        <v>0</v>
      </c>
      <c r="BE57" s="172">
        <f t="shared" si="19"/>
        <v>0</v>
      </c>
      <c r="BF57" s="171">
        <f>(VLOOKUP($D57,'P4 Destination'!$C$21:$M$176,5,0))*BE57</f>
        <v>0</v>
      </c>
      <c r="BG57" s="172">
        <f t="shared" si="20"/>
        <v>20</v>
      </c>
      <c r="BH57" s="171">
        <f>(VLOOKUP($D57,'P4 Destination'!$C$21:$M$176,6,0))*BG57</f>
        <v>0</v>
      </c>
      <c r="BI57" s="172">
        <f t="shared" si="21"/>
        <v>0</v>
      </c>
      <c r="BJ57" s="171">
        <f>(VLOOKUP($D57,'P4 Destination'!$C$21:$M$176,7,0))*BI57</f>
        <v>0</v>
      </c>
      <c r="BK57" s="172">
        <f t="shared" si="22"/>
        <v>0</v>
      </c>
      <c r="BL57" s="171">
        <f>(VLOOKUP($D57,'P4 Destination'!$C$21:$M$176,8,0))*BK57</f>
        <v>0</v>
      </c>
      <c r="BM57" s="172">
        <f t="shared" si="23"/>
        <v>0</v>
      </c>
      <c r="BN57" s="171">
        <f>(VLOOKUP($D57,'P4 Destination'!$C$21:$M$176,9,0))*BM57</f>
        <v>0</v>
      </c>
      <c r="BO57" s="154">
        <f t="shared" si="24"/>
        <v>1</v>
      </c>
      <c r="BP57" s="171">
        <f>(VLOOKUP(D57,'P4 Destination'!$C$21:$M$176,10,0))*K57</f>
        <v>0</v>
      </c>
      <c r="BQ57" s="171">
        <f>(VLOOKUP(D57,'P4 Destination'!$C$21:$M$176,11,0))*J57</f>
        <v>0</v>
      </c>
      <c r="BR57" s="173">
        <f t="shared" si="25"/>
        <v>0</v>
      </c>
      <c r="BS57" s="173">
        <f>(AV57*2500)*'P6 Verzekering'!$E$11</f>
        <v>0</v>
      </c>
      <c r="BT57" s="173">
        <f>(AW57*2500)*'P6 Verzekering'!$E$12</f>
        <v>0</v>
      </c>
      <c r="BU57" s="173">
        <f>(L57*2500)*'P6 Verzekering'!$E$13</f>
        <v>0</v>
      </c>
      <c r="BV57" s="173">
        <f t="shared" si="26"/>
        <v>0</v>
      </c>
      <c r="BW57"/>
      <c r="BX57"/>
    </row>
    <row r="58" spans="1:76">
      <c r="A58" s="152" t="s">
        <v>760</v>
      </c>
      <c r="B58" s="152" t="s">
        <v>356</v>
      </c>
      <c r="C58" s="152" t="s">
        <v>355</v>
      </c>
      <c r="D58" s="152" t="s">
        <v>219</v>
      </c>
      <c r="E58" s="152" t="s">
        <v>219</v>
      </c>
      <c r="F58" s="153">
        <f t="shared" si="0"/>
        <v>24</v>
      </c>
      <c r="G58" s="154">
        <v>1</v>
      </c>
      <c r="H58" s="154">
        <f>IFERROR(VLOOKUP(B58,'P2 Origin'!$C$21:$Q$176,15,FALSE),0)</f>
        <v>1</v>
      </c>
      <c r="I58" s="154">
        <f>IFERROR(VLOOKUP(D58,'P4 Destination'!$C$21:$Q$176,15,FALSE),0)</f>
        <v>0</v>
      </c>
      <c r="J58" s="155">
        <v>1</v>
      </c>
      <c r="K58" s="155"/>
      <c r="L58" s="156">
        <v>0</v>
      </c>
      <c r="M58" s="155">
        <v>0</v>
      </c>
      <c r="N58" s="155">
        <v>0</v>
      </c>
      <c r="O58" s="157">
        <f t="shared" si="1"/>
        <v>0</v>
      </c>
      <c r="P58" s="158">
        <f t="shared" si="2"/>
        <v>0</v>
      </c>
      <c r="Q58" s="159">
        <f>IFERROR(VLOOKUP(N58,'P1 Intra-Europees'!$A$15:$H$25,3,0),0)*P58</f>
        <v>0</v>
      </c>
      <c r="R58" s="160">
        <f t="shared" si="3"/>
        <v>0</v>
      </c>
      <c r="S58" s="159">
        <f>IFERROR(VLOOKUP(N58,'P1 Intra-Europees'!$A$15:$H$25,4,0),0)*R58</f>
        <v>0</v>
      </c>
      <c r="T58" s="160">
        <f t="shared" si="4"/>
        <v>0</v>
      </c>
      <c r="U58" s="159">
        <f>IFERROR(VLOOKUP(N58,'P1 Intra-Europees'!$A$15:$H$25,5,0),0)*T58</f>
        <v>0</v>
      </c>
      <c r="V58" s="160">
        <f t="shared" si="5"/>
        <v>0</v>
      </c>
      <c r="W58" s="159">
        <f>IFERROR(VLOOKUP(N58,'P1 Intra-Europees'!$A$15:$H$25,6,0),0)*V58</f>
        <v>0</v>
      </c>
      <c r="X58" s="160">
        <f t="shared" si="6"/>
        <v>0</v>
      </c>
      <c r="Y58" s="159">
        <f>IFERROR(VLOOKUP(N58,'P1 Intra-Europees'!$A$15:$H$25,7,0),0)*X58</f>
        <v>0</v>
      </c>
      <c r="Z58" s="161">
        <f t="shared" si="7"/>
        <v>0</v>
      </c>
      <c r="AA58" s="162">
        <f>IFERROR(VLOOKUP(N58,'P1 Intra-Europees'!$A$15:$H$25,8,0),0)*Z58</f>
        <v>0</v>
      </c>
      <c r="AB58" s="163">
        <f t="shared" si="8"/>
        <v>0</v>
      </c>
      <c r="AC58" s="157" t="str">
        <f>VLOOKUP(B58,'P2 Origin'!$C$21:$O$176,13,0)</f>
        <v>USD</v>
      </c>
      <c r="AD58" s="164">
        <f t="shared" si="9"/>
        <v>0</v>
      </c>
      <c r="AE58" s="165">
        <f>IF(AU58&gt;0.1,VLOOKUP(B58,'P2 Origin'!$C$21:$M$176,3,0)*H58,0)</f>
        <v>0</v>
      </c>
      <c r="AF58" s="166">
        <f t="shared" si="10"/>
        <v>0</v>
      </c>
      <c r="AG58" s="165">
        <f>(VLOOKUP(B58,'P2 Origin'!$C$21:$M$176,4,0))*AF58</f>
        <v>0</v>
      </c>
      <c r="AH58" s="166">
        <f t="shared" si="11"/>
        <v>0</v>
      </c>
      <c r="AI58" s="165">
        <f>(VLOOKUP(B58,'P2 Origin'!$C$21:$M$176,5,0))*AH58</f>
        <v>0</v>
      </c>
      <c r="AJ58" s="166">
        <f t="shared" si="27"/>
        <v>24</v>
      </c>
      <c r="AK58" s="165">
        <f>(VLOOKUP(B58,'P2 Origin'!$C$21:$M$176,6,0))*AJ58</f>
        <v>0</v>
      </c>
      <c r="AL58" s="166">
        <f t="shared" si="12"/>
        <v>0</v>
      </c>
      <c r="AM58" s="165">
        <f>(VLOOKUP($B58,'P2 Origin'!$C$21:$M$176,7,0))*AL58</f>
        <v>0</v>
      </c>
      <c r="AN58" s="166">
        <f t="shared" si="13"/>
        <v>0</v>
      </c>
      <c r="AO58" s="165">
        <f>(VLOOKUP($B58,'P2 Origin'!$C$21:$M$176,8,0))*AN58</f>
        <v>0</v>
      </c>
      <c r="AP58" s="166">
        <f t="shared" si="14"/>
        <v>0</v>
      </c>
      <c r="AQ58" s="165">
        <f>(VLOOKUP($B58,'P2 Origin'!$C$21:$M$176,9,0))*AP58</f>
        <v>0</v>
      </c>
      <c r="AR58" s="155">
        <f t="shared" si="15"/>
        <v>1</v>
      </c>
      <c r="AS58" s="164">
        <f>(VLOOKUP(B58,'P2 Origin'!$C$21:$M$176,10,0))*K58</f>
        <v>0</v>
      </c>
      <c r="AT58" s="164">
        <f>(VLOOKUP(B58,'P2 Origin'!$C$21:$M$176,11,0))*J58</f>
        <v>0</v>
      </c>
      <c r="AU58" s="167">
        <v>24</v>
      </c>
      <c r="AV58" s="168">
        <v>24</v>
      </c>
      <c r="AW58" s="169">
        <v>0</v>
      </c>
      <c r="AX58" s="170">
        <f>IF(AU58&gt;=0.1,'P3 Bureaumarge zee- en luchtvr.'!$D$12,0)</f>
        <v>0</v>
      </c>
      <c r="AY58" s="163">
        <f t="shared" si="16"/>
        <v>0</v>
      </c>
      <c r="AZ58" s="157" t="str">
        <f>VLOOKUP(D58,'P4 Destination'!$C$21:$O$176,13,0)</f>
        <v>EUR</v>
      </c>
      <c r="BA58" s="164">
        <f t="shared" si="17"/>
        <v>0</v>
      </c>
      <c r="BB58" s="171">
        <f>IF(AU58&gt;0.1,(VLOOKUP(D58,'P4 Destination'!$C$21:$M$176,3,0))*I58,0)</f>
        <v>0</v>
      </c>
      <c r="BC58" s="172">
        <f t="shared" si="18"/>
        <v>0</v>
      </c>
      <c r="BD58" s="171">
        <f>(VLOOKUP($D58,'P4 Destination'!$C$21:$M$176,4,0))*BC58</f>
        <v>0</v>
      </c>
      <c r="BE58" s="172">
        <f t="shared" si="19"/>
        <v>0</v>
      </c>
      <c r="BF58" s="171">
        <f>(VLOOKUP($D58,'P4 Destination'!$C$21:$M$176,5,0))*BE58</f>
        <v>0</v>
      </c>
      <c r="BG58" s="172">
        <f t="shared" si="20"/>
        <v>24</v>
      </c>
      <c r="BH58" s="171">
        <f>(VLOOKUP($D58,'P4 Destination'!$C$21:$M$176,6,0))*BG58</f>
        <v>0</v>
      </c>
      <c r="BI58" s="172">
        <f t="shared" si="21"/>
        <v>0</v>
      </c>
      <c r="BJ58" s="171">
        <f>(VLOOKUP($D58,'P4 Destination'!$C$21:$M$176,7,0))*BI58</f>
        <v>0</v>
      </c>
      <c r="BK58" s="172">
        <f t="shared" si="22"/>
        <v>0</v>
      </c>
      <c r="BL58" s="171">
        <f>(VLOOKUP($D58,'P4 Destination'!$C$21:$M$176,8,0))*BK58</f>
        <v>0</v>
      </c>
      <c r="BM58" s="172">
        <f t="shared" si="23"/>
        <v>0</v>
      </c>
      <c r="BN58" s="171">
        <f>(VLOOKUP($D58,'P4 Destination'!$C$21:$M$176,9,0))*BM58</f>
        <v>0</v>
      </c>
      <c r="BO58" s="154">
        <f t="shared" si="24"/>
        <v>1</v>
      </c>
      <c r="BP58" s="171">
        <f>(VLOOKUP(D58,'P4 Destination'!$C$21:$M$176,10,0))*K58</f>
        <v>0</v>
      </c>
      <c r="BQ58" s="171">
        <f>(VLOOKUP(D58,'P4 Destination'!$C$21:$M$176,11,0))*J58</f>
        <v>0</v>
      </c>
      <c r="BR58" s="173">
        <f t="shared" si="25"/>
        <v>0</v>
      </c>
      <c r="BS58" s="173">
        <f>(AV58*2500)*'P6 Verzekering'!$E$11</f>
        <v>0</v>
      </c>
      <c r="BT58" s="173">
        <f>(AW58*2500)*'P6 Verzekering'!$E$12</f>
        <v>0</v>
      </c>
      <c r="BU58" s="173">
        <f>(L58*2500)*'P6 Verzekering'!$E$13</f>
        <v>0</v>
      </c>
      <c r="BV58" s="173">
        <f t="shared" si="26"/>
        <v>0</v>
      </c>
      <c r="BW58"/>
      <c r="BX58"/>
    </row>
    <row r="59" spans="1:76">
      <c r="A59" s="152" t="s">
        <v>761</v>
      </c>
      <c r="B59" s="152" t="s">
        <v>356</v>
      </c>
      <c r="C59" s="152" t="s">
        <v>355</v>
      </c>
      <c r="D59" s="152" t="s">
        <v>219</v>
      </c>
      <c r="E59" s="152" t="s">
        <v>219</v>
      </c>
      <c r="F59" s="153">
        <f t="shared" si="0"/>
        <v>36</v>
      </c>
      <c r="G59" s="154">
        <v>1</v>
      </c>
      <c r="H59" s="154">
        <f>IFERROR(VLOOKUP(B59,'P2 Origin'!$C$21:$Q$176,15,FALSE),0)</f>
        <v>1</v>
      </c>
      <c r="I59" s="154">
        <f>IFERROR(VLOOKUP(D59,'P4 Destination'!$C$21:$Q$176,15,FALSE),0)</f>
        <v>0</v>
      </c>
      <c r="J59" s="155"/>
      <c r="K59" s="155">
        <v>1</v>
      </c>
      <c r="L59" s="156">
        <v>0</v>
      </c>
      <c r="M59" s="155">
        <v>0</v>
      </c>
      <c r="N59" s="155">
        <v>0</v>
      </c>
      <c r="O59" s="157">
        <f t="shared" si="1"/>
        <v>0</v>
      </c>
      <c r="P59" s="158">
        <f t="shared" si="2"/>
        <v>0</v>
      </c>
      <c r="Q59" s="159">
        <f>IFERROR(VLOOKUP(N59,'P1 Intra-Europees'!$A$15:$H$25,3,0),0)*P59</f>
        <v>0</v>
      </c>
      <c r="R59" s="160">
        <f t="shared" si="3"/>
        <v>0</v>
      </c>
      <c r="S59" s="159">
        <f>IFERROR(VLOOKUP(N59,'P1 Intra-Europees'!$A$15:$H$25,4,0),0)*R59</f>
        <v>0</v>
      </c>
      <c r="T59" s="160">
        <f t="shared" si="4"/>
        <v>0</v>
      </c>
      <c r="U59" s="159">
        <f>IFERROR(VLOOKUP(N59,'P1 Intra-Europees'!$A$15:$H$25,5,0),0)*T59</f>
        <v>0</v>
      </c>
      <c r="V59" s="160">
        <f t="shared" si="5"/>
        <v>0</v>
      </c>
      <c r="W59" s="159">
        <f>IFERROR(VLOOKUP(N59,'P1 Intra-Europees'!$A$15:$H$25,6,0),0)*V59</f>
        <v>0</v>
      </c>
      <c r="X59" s="160">
        <f t="shared" si="6"/>
        <v>0</v>
      </c>
      <c r="Y59" s="159">
        <f>IFERROR(VLOOKUP(N59,'P1 Intra-Europees'!$A$15:$H$25,7,0),0)*X59</f>
        <v>0</v>
      </c>
      <c r="Z59" s="161">
        <f t="shared" si="7"/>
        <v>0</v>
      </c>
      <c r="AA59" s="162">
        <f>IFERROR(VLOOKUP(N59,'P1 Intra-Europees'!$A$15:$H$25,8,0),0)*Z59</f>
        <v>0</v>
      </c>
      <c r="AB59" s="163">
        <f t="shared" si="8"/>
        <v>0</v>
      </c>
      <c r="AC59" s="157" t="str">
        <f>VLOOKUP(B59,'P2 Origin'!$C$21:$O$176,13,0)</f>
        <v>USD</v>
      </c>
      <c r="AD59" s="164">
        <f t="shared" si="9"/>
        <v>0</v>
      </c>
      <c r="AE59" s="165">
        <f>IF(AU59&gt;0.1,VLOOKUP(B59,'P2 Origin'!$C$21:$M$176,3,0)*H59,0)</f>
        <v>0</v>
      </c>
      <c r="AF59" s="166">
        <f t="shared" si="10"/>
        <v>0</v>
      </c>
      <c r="AG59" s="165">
        <f>(VLOOKUP(B59,'P2 Origin'!$C$21:$M$176,4,0))*AF59</f>
        <v>0</v>
      </c>
      <c r="AH59" s="166">
        <f t="shared" si="11"/>
        <v>0</v>
      </c>
      <c r="AI59" s="165">
        <f>(VLOOKUP(B59,'P2 Origin'!$C$21:$M$176,5,0))*AH59</f>
        <v>0</v>
      </c>
      <c r="AJ59" s="166">
        <f t="shared" si="27"/>
        <v>0</v>
      </c>
      <c r="AK59" s="165">
        <f>(VLOOKUP(B59,'P2 Origin'!$C$21:$M$176,6,0))*AJ59</f>
        <v>0</v>
      </c>
      <c r="AL59" s="166">
        <f t="shared" si="12"/>
        <v>0</v>
      </c>
      <c r="AM59" s="165">
        <f>(VLOOKUP($B59,'P2 Origin'!$C$21:$M$176,7,0))*AL59</f>
        <v>0</v>
      </c>
      <c r="AN59" s="166">
        <f t="shared" si="13"/>
        <v>36</v>
      </c>
      <c r="AO59" s="165">
        <f>(VLOOKUP($B59,'P2 Origin'!$C$21:$M$176,8,0))*AN59</f>
        <v>0</v>
      </c>
      <c r="AP59" s="166">
        <f t="shared" si="14"/>
        <v>0</v>
      </c>
      <c r="AQ59" s="165">
        <f>(VLOOKUP($B59,'P2 Origin'!$C$21:$M$176,9,0))*AP59</f>
        <v>0</v>
      </c>
      <c r="AR59" s="155">
        <f t="shared" si="15"/>
        <v>1</v>
      </c>
      <c r="AS59" s="164">
        <f>(VLOOKUP(B59,'P2 Origin'!$C$21:$M$176,10,0))*K59</f>
        <v>0</v>
      </c>
      <c r="AT59" s="164">
        <f>(VLOOKUP(B59,'P2 Origin'!$C$21:$M$176,11,0))*J59</f>
        <v>0</v>
      </c>
      <c r="AU59" s="167">
        <v>36</v>
      </c>
      <c r="AV59" s="168">
        <v>36</v>
      </c>
      <c r="AW59" s="169">
        <v>0</v>
      </c>
      <c r="AX59" s="170">
        <f>IF(AU59&gt;=0.1,'P3 Bureaumarge zee- en luchtvr.'!$D$12,0)</f>
        <v>0</v>
      </c>
      <c r="AY59" s="163">
        <f t="shared" si="16"/>
        <v>0</v>
      </c>
      <c r="AZ59" s="157" t="str">
        <f>VLOOKUP(D59,'P4 Destination'!$C$21:$O$176,13,0)</f>
        <v>EUR</v>
      </c>
      <c r="BA59" s="164">
        <f t="shared" si="17"/>
        <v>0</v>
      </c>
      <c r="BB59" s="171">
        <f>IF(AU59&gt;0.1,(VLOOKUP(D59,'P4 Destination'!$C$21:$M$176,3,0))*I59,0)</f>
        <v>0</v>
      </c>
      <c r="BC59" s="172">
        <f t="shared" si="18"/>
        <v>0</v>
      </c>
      <c r="BD59" s="171">
        <f>(VLOOKUP($D59,'P4 Destination'!$C$21:$M$176,4,0))*BC59</f>
        <v>0</v>
      </c>
      <c r="BE59" s="172">
        <f t="shared" si="19"/>
        <v>0</v>
      </c>
      <c r="BF59" s="171">
        <f>(VLOOKUP($D59,'P4 Destination'!$C$21:$M$176,5,0))*BE59</f>
        <v>0</v>
      </c>
      <c r="BG59" s="172">
        <f t="shared" si="20"/>
        <v>0</v>
      </c>
      <c r="BH59" s="171">
        <f>(VLOOKUP($D59,'P4 Destination'!$C$21:$M$176,6,0))*BG59</f>
        <v>0</v>
      </c>
      <c r="BI59" s="172">
        <f t="shared" si="21"/>
        <v>0</v>
      </c>
      <c r="BJ59" s="171">
        <f>(VLOOKUP($D59,'P4 Destination'!$C$21:$M$176,7,0))*BI59</f>
        <v>0</v>
      </c>
      <c r="BK59" s="172">
        <f t="shared" si="22"/>
        <v>36</v>
      </c>
      <c r="BL59" s="171">
        <f>(VLOOKUP($D59,'P4 Destination'!$C$21:$M$176,8,0))*BK59</f>
        <v>0</v>
      </c>
      <c r="BM59" s="172">
        <f t="shared" si="23"/>
        <v>0</v>
      </c>
      <c r="BN59" s="171">
        <f>(VLOOKUP($D59,'P4 Destination'!$C$21:$M$176,9,0))*BM59</f>
        <v>0</v>
      </c>
      <c r="BO59" s="154">
        <f t="shared" si="24"/>
        <v>1</v>
      </c>
      <c r="BP59" s="171">
        <f>(VLOOKUP(D59,'P4 Destination'!$C$21:$M$176,10,0))*K59</f>
        <v>0</v>
      </c>
      <c r="BQ59" s="171">
        <f>(VLOOKUP(D59,'P4 Destination'!$C$21:$M$176,11,0))*J59</f>
        <v>0</v>
      </c>
      <c r="BR59" s="173">
        <f t="shared" si="25"/>
        <v>0</v>
      </c>
      <c r="BS59" s="173">
        <f>(AV59*2500)*'P6 Verzekering'!$E$11</f>
        <v>0</v>
      </c>
      <c r="BT59" s="173">
        <f>(AW59*2500)*'P6 Verzekering'!$E$12</f>
        <v>0</v>
      </c>
      <c r="BU59" s="173">
        <f>(L59*2500)*'P6 Verzekering'!$E$13</f>
        <v>0</v>
      </c>
      <c r="BV59" s="173">
        <f t="shared" si="26"/>
        <v>0</v>
      </c>
      <c r="BW59"/>
      <c r="BX59"/>
    </row>
    <row r="60" spans="1:76">
      <c r="A60" s="152" t="s">
        <v>763</v>
      </c>
      <c r="B60" s="152" t="s">
        <v>356</v>
      </c>
      <c r="C60" s="152" t="s">
        <v>355</v>
      </c>
      <c r="D60" s="152" t="s">
        <v>219</v>
      </c>
      <c r="E60" s="152" t="s">
        <v>219</v>
      </c>
      <c r="F60" s="153">
        <f t="shared" si="0"/>
        <v>25</v>
      </c>
      <c r="G60" s="154">
        <v>1</v>
      </c>
      <c r="H60" s="154">
        <f>IFERROR(VLOOKUP(B60,'P2 Origin'!$C$21:$Q$176,15,FALSE),0)</f>
        <v>1</v>
      </c>
      <c r="I60" s="154">
        <f>IFERROR(VLOOKUP(D60,'P4 Destination'!$C$21:$Q$176,15,FALSE),0)</f>
        <v>0</v>
      </c>
      <c r="J60" s="155">
        <v>1</v>
      </c>
      <c r="K60" s="155"/>
      <c r="L60" s="156">
        <v>0</v>
      </c>
      <c r="M60" s="155">
        <v>0</v>
      </c>
      <c r="N60" s="155">
        <v>0</v>
      </c>
      <c r="O60" s="157">
        <f t="shared" si="1"/>
        <v>0</v>
      </c>
      <c r="P60" s="158">
        <f t="shared" si="2"/>
        <v>0</v>
      </c>
      <c r="Q60" s="159">
        <f>IFERROR(VLOOKUP(N60,'P1 Intra-Europees'!$A$15:$H$25,3,0),0)*P60</f>
        <v>0</v>
      </c>
      <c r="R60" s="160">
        <f t="shared" si="3"/>
        <v>0</v>
      </c>
      <c r="S60" s="159">
        <f>IFERROR(VLOOKUP(N60,'P1 Intra-Europees'!$A$15:$H$25,4,0),0)*R60</f>
        <v>0</v>
      </c>
      <c r="T60" s="160">
        <f t="shared" si="4"/>
        <v>0</v>
      </c>
      <c r="U60" s="159">
        <f>IFERROR(VLOOKUP(N60,'P1 Intra-Europees'!$A$15:$H$25,5,0),0)*T60</f>
        <v>0</v>
      </c>
      <c r="V60" s="160">
        <f t="shared" si="5"/>
        <v>0</v>
      </c>
      <c r="W60" s="159">
        <f>IFERROR(VLOOKUP(N60,'P1 Intra-Europees'!$A$15:$H$25,6,0),0)*V60</f>
        <v>0</v>
      </c>
      <c r="X60" s="160">
        <f t="shared" si="6"/>
        <v>0</v>
      </c>
      <c r="Y60" s="159">
        <f>IFERROR(VLOOKUP(N60,'P1 Intra-Europees'!$A$15:$H$25,7,0),0)*X60</f>
        <v>0</v>
      </c>
      <c r="Z60" s="161">
        <f t="shared" si="7"/>
        <v>0</v>
      </c>
      <c r="AA60" s="162">
        <f>IFERROR(VLOOKUP(N60,'P1 Intra-Europees'!$A$15:$H$25,8,0),0)*Z60</f>
        <v>0</v>
      </c>
      <c r="AB60" s="163">
        <f t="shared" si="8"/>
        <v>0</v>
      </c>
      <c r="AC60" s="157" t="str">
        <f>VLOOKUP(B60,'P2 Origin'!$C$21:$O$176,13,0)</f>
        <v>USD</v>
      </c>
      <c r="AD60" s="164">
        <f t="shared" si="9"/>
        <v>0</v>
      </c>
      <c r="AE60" s="165">
        <f>IF(AU60&gt;0.1,VLOOKUP(B60,'P2 Origin'!$C$21:$M$176,3,0)*H60,0)</f>
        <v>0</v>
      </c>
      <c r="AF60" s="166">
        <f t="shared" si="10"/>
        <v>0</v>
      </c>
      <c r="AG60" s="165">
        <f>(VLOOKUP(B60,'P2 Origin'!$C$21:$M$176,4,0))*AF60</f>
        <v>0</v>
      </c>
      <c r="AH60" s="166">
        <f t="shared" si="11"/>
        <v>0</v>
      </c>
      <c r="AI60" s="165">
        <f>(VLOOKUP(B60,'P2 Origin'!$C$21:$M$176,5,0))*AH60</f>
        <v>0</v>
      </c>
      <c r="AJ60" s="166">
        <f t="shared" si="27"/>
        <v>25</v>
      </c>
      <c r="AK60" s="165">
        <f>(VLOOKUP(B60,'P2 Origin'!$C$21:$M$176,6,0))*AJ60</f>
        <v>0</v>
      </c>
      <c r="AL60" s="166">
        <f t="shared" si="12"/>
        <v>0</v>
      </c>
      <c r="AM60" s="165">
        <f>(VLOOKUP($B60,'P2 Origin'!$C$21:$M$176,7,0))*AL60</f>
        <v>0</v>
      </c>
      <c r="AN60" s="166">
        <f t="shared" si="13"/>
        <v>0</v>
      </c>
      <c r="AO60" s="165">
        <f>(VLOOKUP($B60,'P2 Origin'!$C$21:$M$176,8,0))*AN60</f>
        <v>0</v>
      </c>
      <c r="AP60" s="166">
        <f t="shared" si="14"/>
        <v>0</v>
      </c>
      <c r="AQ60" s="165">
        <f>(VLOOKUP($B60,'P2 Origin'!$C$21:$M$176,9,0))*AP60</f>
        <v>0</v>
      </c>
      <c r="AR60" s="155">
        <f t="shared" si="15"/>
        <v>1</v>
      </c>
      <c r="AS60" s="164">
        <f>(VLOOKUP(B60,'P2 Origin'!$C$21:$M$176,10,0))*K60</f>
        <v>0</v>
      </c>
      <c r="AT60" s="164">
        <f>(VLOOKUP(B60,'P2 Origin'!$C$21:$M$176,11,0))*J60</f>
        <v>0</v>
      </c>
      <c r="AU60" s="167">
        <v>25</v>
      </c>
      <c r="AV60" s="168">
        <v>25</v>
      </c>
      <c r="AW60" s="169">
        <v>0</v>
      </c>
      <c r="AX60" s="170">
        <f>IF(AU60&gt;=0.1,'P3 Bureaumarge zee- en luchtvr.'!$D$12,0)</f>
        <v>0</v>
      </c>
      <c r="AY60" s="163">
        <f t="shared" si="16"/>
        <v>0</v>
      </c>
      <c r="AZ60" s="157" t="str">
        <f>VLOOKUP(D60,'P4 Destination'!$C$21:$O$176,13,0)</f>
        <v>EUR</v>
      </c>
      <c r="BA60" s="164">
        <f t="shared" si="17"/>
        <v>0</v>
      </c>
      <c r="BB60" s="171">
        <f>IF(AU60&gt;0.1,(VLOOKUP(D60,'P4 Destination'!$C$21:$M$176,3,0))*I60,0)</f>
        <v>0</v>
      </c>
      <c r="BC60" s="172">
        <f t="shared" si="18"/>
        <v>0</v>
      </c>
      <c r="BD60" s="171">
        <f>(VLOOKUP($D60,'P4 Destination'!$C$21:$M$176,4,0))*BC60</f>
        <v>0</v>
      </c>
      <c r="BE60" s="172">
        <f t="shared" si="19"/>
        <v>0</v>
      </c>
      <c r="BF60" s="171">
        <f>(VLOOKUP($D60,'P4 Destination'!$C$21:$M$176,5,0))*BE60</f>
        <v>0</v>
      </c>
      <c r="BG60" s="172">
        <f t="shared" si="20"/>
        <v>25</v>
      </c>
      <c r="BH60" s="171">
        <f>(VLOOKUP($D60,'P4 Destination'!$C$21:$M$176,6,0))*BG60</f>
        <v>0</v>
      </c>
      <c r="BI60" s="172">
        <f t="shared" si="21"/>
        <v>0</v>
      </c>
      <c r="BJ60" s="171">
        <f>(VLOOKUP($D60,'P4 Destination'!$C$21:$M$176,7,0))*BI60</f>
        <v>0</v>
      </c>
      <c r="BK60" s="172">
        <f t="shared" si="22"/>
        <v>0</v>
      </c>
      <c r="BL60" s="171">
        <f>(VLOOKUP($D60,'P4 Destination'!$C$21:$M$176,8,0))*BK60</f>
        <v>0</v>
      </c>
      <c r="BM60" s="172">
        <f t="shared" si="23"/>
        <v>0</v>
      </c>
      <c r="BN60" s="171">
        <f>(VLOOKUP($D60,'P4 Destination'!$C$21:$M$176,9,0))*BM60</f>
        <v>0</v>
      </c>
      <c r="BO60" s="154">
        <f t="shared" si="24"/>
        <v>1</v>
      </c>
      <c r="BP60" s="171">
        <f>(VLOOKUP(D60,'P4 Destination'!$C$21:$M$176,10,0))*K60</f>
        <v>0</v>
      </c>
      <c r="BQ60" s="171">
        <f>(VLOOKUP(D60,'P4 Destination'!$C$21:$M$176,11,0))*J60</f>
        <v>0</v>
      </c>
      <c r="BR60" s="173">
        <f t="shared" si="25"/>
        <v>0</v>
      </c>
      <c r="BS60" s="173">
        <f>(AV60*2500)*'P6 Verzekering'!$E$11</f>
        <v>0</v>
      </c>
      <c r="BT60" s="173">
        <f>(AW60*2500)*'P6 Verzekering'!$E$12</f>
        <v>0</v>
      </c>
      <c r="BU60" s="173">
        <f>(L60*2500)*'P6 Verzekering'!$E$13</f>
        <v>0</v>
      </c>
      <c r="BV60" s="173">
        <f t="shared" si="26"/>
        <v>0</v>
      </c>
      <c r="BW60"/>
      <c r="BX60"/>
    </row>
    <row r="61" spans="1:76">
      <c r="A61" s="152" t="s">
        <v>768</v>
      </c>
      <c r="B61" s="152" t="s">
        <v>356</v>
      </c>
      <c r="C61" s="152" t="s">
        <v>355</v>
      </c>
      <c r="D61" s="152" t="s">
        <v>170</v>
      </c>
      <c r="E61" s="152" t="s">
        <v>169</v>
      </c>
      <c r="F61" s="153">
        <f t="shared" si="0"/>
        <v>7</v>
      </c>
      <c r="G61" s="154">
        <v>1</v>
      </c>
      <c r="H61" s="154">
        <f>IFERROR(VLOOKUP(B61,'P2 Origin'!$C$21:$Q$176,15,FALSE),0)</f>
        <v>1</v>
      </c>
      <c r="I61" s="154">
        <f>IFERROR(VLOOKUP(D61,'P4 Destination'!$C$21:$Q$176,15,FALSE),0)</f>
        <v>1</v>
      </c>
      <c r="J61" s="155">
        <v>1</v>
      </c>
      <c r="K61" s="155"/>
      <c r="L61" s="156">
        <v>0</v>
      </c>
      <c r="M61" s="155">
        <v>0</v>
      </c>
      <c r="N61" s="155">
        <v>0</v>
      </c>
      <c r="O61" s="157">
        <f t="shared" si="1"/>
        <v>0</v>
      </c>
      <c r="P61" s="158">
        <f t="shared" si="2"/>
        <v>0</v>
      </c>
      <c r="Q61" s="159">
        <f>IFERROR(VLOOKUP(N61,'P1 Intra-Europees'!$A$15:$H$25,3,0),0)*P61</f>
        <v>0</v>
      </c>
      <c r="R61" s="160">
        <f t="shared" si="3"/>
        <v>0</v>
      </c>
      <c r="S61" s="159">
        <f>IFERROR(VLOOKUP(N61,'P1 Intra-Europees'!$A$15:$H$25,4,0),0)*R61</f>
        <v>0</v>
      </c>
      <c r="T61" s="160">
        <f t="shared" si="4"/>
        <v>0</v>
      </c>
      <c r="U61" s="159">
        <f>IFERROR(VLOOKUP(N61,'P1 Intra-Europees'!$A$15:$H$25,5,0),0)*T61</f>
        <v>0</v>
      </c>
      <c r="V61" s="160">
        <f t="shared" si="5"/>
        <v>0</v>
      </c>
      <c r="W61" s="159">
        <f>IFERROR(VLOOKUP(N61,'P1 Intra-Europees'!$A$15:$H$25,6,0),0)*V61</f>
        <v>0</v>
      </c>
      <c r="X61" s="160">
        <f t="shared" si="6"/>
        <v>0</v>
      </c>
      <c r="Y61" s="159">
        <f>IFERROR(VLOOKUP(N61,'P1 Intra-Europees'!$A$15:$H$25,7,0),0)*X61</f>
        <v>0</v>
      </c>
      <c r="Z61" s="161">
        <f t="shared" si="7"/>
        <v>0</v>
      </c>
      <c r="AA61" s="162">
        <f>IFERROR(VLOOKUP(N61,'P1 Intra-Europees'!$A$15:$H$25,8,0),0)*Z61</f>
        <v>0</v>
      </c>
      <c r="AB61" s="163">
        <f t="shared" si="8"/>
        <v>0</v>
      </c>
      <c r="AC61" s="157" t="str">
        <f>VLOOKUP(B61,'P2 Origin'!$C$21:$O$176,13,0)</f>
        <v>USD</v>
      </c>
      <c r="AD61" s="164">
        <f t="shared" si="9"/>
        <v>0</v>
      </c>
      <c r="AE61" s="165">
        <f>IF(AU61&gt;0.1,VLOOKUP(B61,'P2 Origin'!$C$21:$M$176,3,0)*H61,0)</f>
        <v>0</v>
      </c>
      <c r="AF61" s="166">
        <f t="shared" si="10"/>
        <v>0</v>
      </c>
      <c r="AG61" s="165">
        <f>(VLOOKUP(B61,'P2 Origin'!$C$21:$M$176,4,0))*AF61</f>
        <v>0</v>
      </c>
      <c r="AH61" s="166">
        <f t="shared" si="11"/>
        <v>7</v>
      </c>
      <c r="AI61" s="165">
        <f>(VLOOKUP(B61,'P2 Origin'!$C$21:$M$176,5,0))*AH61</f>
        <v>0</v>
      </c>
      <c r="AJ61" s="166">
        <f t="shared" si="27"/>
        <v>0</v>
      </c>
      <c r="AK61" s="165">
        <f>(VLOOKUP(B61,'P2 Origin'!$C$21:$M$176,6,0))*AJ61</f>
        <v>0</v>
      </c>
      <c r="AL61" s="166">
        <f t="shared" si="12"/>
        <v>0</v>
      </c>
      <c r="AM61" s="165">
        <f>(VLOOKUP($B61,'P2 Origin'!$C$21:$M$176,7,0))*AL61</f>
        <v>0</v>
      </c>
      <c r="AN61" s="166">
        <f t="shared" si="13"/>
        <v>0</v>
      </c>
      <c r="AO61" s="165">
        <f>(VLOOKUP($B61,'P2 Origin'!$C$21:$M$176,8,0))*AN61</f>
        <v>0</v>
      </c>
      <c r="AP61" s="166">
        <f t="shared" si="14"/>
        <v>0</v>
      </c>
      <c r="AQ61" s="165">
        <f>(VLOOKUP($B61,'P2 Origin'!$C$21:$M$176,9,0))*AP61</f>
        <v>0</v>
      </c>
      <c r="AR61" s="155">
        <f t="shared" si="15"/>
        <v>1</v>
      </c>
      <c r="AS61" s="164">
        <f>(VLOOKUP(B61,'P2 Origin'!$C$21:$M$176,10,0))*K61</f>
        <v>0</v>
      </c>
      <c r="AT61" s="164">
        <f>(VLOOKUP(B61,'P2 Origin'!$C$21:$M$176,11,0))*J61</f>
        <v>0</v>
      </c>
      <c r="AU61" s="167">
        <v>7</v>
      </c>
      <c r="AV61" s="168">
        <v>7</v>
      </c>
      <c r="AW61" s="169">
        <v>0</v>
      </c>
      <c r="AX61" s="170">
        <f>IF(AU61&gt;=0.1,'P3 Bureaumarge zee- en luchtvr.'!$D$12,0)</f>
        <v>0</v>
      </c>
      <c r="AY61" s="163">
        <f t="shared" si="16"/>
        <v>0</v>
      </c>
      <c r="AZ61" s="157" t="str">
        <f>VLOOKUP(D61,'P4 Destination'!$C$21:$O$176,13,0)</f>
        <v>EUR</v>
      </c>
      <c r="BA61" s="164">
        <f t="shared" si="17"/>
        <v>0</v>
      </c>
      <c r="BB61" s="171">
        <f>IF(AU61&gt;0.1,(VLOOKUP(D61,'P4 Destination'!$C$21:$M$176,3,0))*I61,0)</f>
        <v>0</v>
      </c>
      <c r="BC61" s="172">
        <f t="shared" si="18"/>
        <v>0</v>
      </c>
      <c r="BD61" s="171">
        <f>(VLOOKUP($D61,'P4 Destination'!$C$21:$M$176,4,0))*BC61</f>
        <v>0</v>
      </c>
      <c r="BE61" s="172">
        <f t="shared" si="19"/>
        <v>7</v>
      </c>
      <c r="BF61" s="171">
        <f>(VLOOKUP($D61,'P4 Destination'!$C$21:$M$176,5,0))*BE61</f>
        <v>0</v>
      </c>
      <c r="BG61" s="172">
        <f t="shared" si="20"/>
        <v>0</v>
      </c>
      <c r="BH61" s="171">
        <f>(VLOOKUP($D61,'P4 Destination'!$C$21:$M$176,6,0))*BG61</f>
        <v>0</v>
      </c>
      <c r="BI61" s="172">
        <f t="shared" si="21"/>
        <v>0</v>
      </c>
      <c r="BJ61" s="171">
        <f>(VLOOKUP($D61,'P4 Destination'!$C$21:$M$176,7,0))*BI61</f>
        <v>0</v>
      </c>
      <c r="BK61" s="172">
        <f t="shared" si="22"/>
        <v>0</v>
      </c>
      <c r="BL61" s="171">
        <f>(VLOOKUP($D61,'P4 Destination'!$C$21:$M$176,8,0))*BK61</f>
        <v>0</v>
      </c>
      <c r="BM61" s="172">
        <f t="shared" si="23"/>
        <v>0</v>
      </c>
      <c r="BN61" s="171">
        <f>(VLOOKUP($D61,'P4 Destination'!$C$21:$M$176,9,0))*BM61</f>
        <v>0</v>
      </c>
      <c r="BO61" s="154">
        <f t="shared" si="24"/>
        <v>1</v>
      </c>
      <c r="BP61" s="171">
        <f>(VLOOKUP(D61,'P4 Destination'!$C$21:$M$176,10,0))*K61</f>
        <v>0</v>
      </c>
      <c r="BQ61" s="171">
        <f>(VLOOKUP(D61,'P4 Destination'!$C$21:$M$176,11,0))*J61</f>
        <v>0</v>
      </c>
      <c r="BR61" s="173">
        <f t="shared" si="25"/>
        <v>0</v>
      </c>
      <c r="BS61" s="173">
        <f>(AV61*2500)*'P6 Verzekering'!$E$11</f>
        <v>0</v>
      </c>
      <c r="BT61" s="173">
        <f>(AW61*2500)*'P6 Verzekering'!$E$12</f>
        <v>0</v>
      </c>
      <c r="BU61" s="173">
        <f>(L61*2500)*'P6 Verzekering'!$E$13</f>
        <v>0</v>
      </c>
      <c r="BV61" s="173">
        <f t="shared" si="26"/>
        <v>0</v>
      </c>
      <c r="BW61"/>
      <c r="BX61"/>
    </row>
    <row r="62" spans="1:76">
      <c r="A62" s="152" t="s">
        <v>769</v>
      </c>
      <c r="B62" s="152" t="s">
        <v>356</v>
      </c>
      <c r="C62" s="152" t="s">
        <v>355</v>
      </c>
      <c r="D62" s="152" t="s">
        <v>181</v>
      </c>
      <c r="E62" s="152" t="s">
        <v>153</v>
      </c>
      <c r="F62" s="153">
        <f t="shared" si="0"/>
        <v>51</v>
      </c>
      <c r="G62" s="154">
        <v>1</v>
      </c>
      <c r="H62" s="154">
        <f>IFERROR(VLOOKUP(B62,'P2 Origin'!$C$21:$Q$176,15,FALSE),0)</f>
        <v>1</v>
      </c>
      <c r="I62" s="154">
        <f>IFERROR(VLOOKUP(D62,'P4 Destination'!$C$21:$Q$176,15,FALSE),0)</f>
        <v>1</v>
      </c>
      <c r="J62" s="155"/>
      <c r="K62" s="155">
        <v>1</v>
      </c>
      <c r="L62" s="156">
        <v>0</v>
      </c>
      <c r="M62" s="155">
        <v>0</v>
      </c>
      <c r="N62" s="155">
        <v>0</v>
      </c>
      <c r="O62" s="157">
        <f t="shared" si="1"/>
        <v>0</v>
      </c>
      <c r="P62" s="158">
        <f t="shared" si="2"/>
        <v>0</v>
      </c>
      <c r="Q62" s="159">
        <f>IFERROR(VLOOKUP(N62,'P1 Intra-Europees'!$A$15:$H$25,3,0),0)*P62</f>
        <v>0</v>
      </c>
      <c r="R62" s="160">
        <f t="shared" si="3"/>
        <v>0</v>
      </c>
      <c r="S62" s="159">
        <f>IFERROR(VLOOKUP(N62,'P1 Intra-Europees'!$A$15:$H$25,4,0),0)*R62</f>
        <v>0</v>
      </c>
      <c r="T62" s="160">
        <f t="shared" si="4"/>
        <v>0</v>
      </c>
      <c r="U62" s="159">
        <f>IFERROR(VLOOKUP(N62,'P1 Intra-Europees'!$A$15:$H$25,5,0),0)*T62</f>
        <v>0</v>
      </c>
      <c r="V62" s="160">
        <f t="shared" si="5"/>
        <v>0</v>
      </c>
      <c r="W62" s="159">
        <f>IFERROR(VLOOKUP(N62,'P1 Intra-Europees'!$A$15:$H$25,6,0),0)*V62</f>
        <v>0</v>
      </c>
      <c r="X62" s="160">
        <f t="shared" si="6"/>
        <v>0</v>
      </c>
      <c r="Y62" s="159">
        <f>IFERROR(VLOOKUP(N62,'P1 Intra-Europees'!$A$15:$H$25,7,0),0)*X62</f>
        <v>0</v>
      </c>
      <c r="Z62" s="161">
        <f t="shared" si="7"/>
        <v>0</v>
      </c>
      <c r="AA62" s="162">
        <f>IFERROR(VLOOKUP(N62,'P1 Intra-Europees'!$A$15:$H$25,8,0),0)*Z62</f>
        <v>0</v>
      </c>
      <c r="AB62" s="163">
        <f t="shared" si="8"/>
        <v>0</v>
      </c>
      <c r="AC62" s="157" t="str">
        <f>VLOOKUP(B62,'P2 Origin'!$C$21:$O$176,13,0)</f>
        <v>USD</v>
      </c>
      <c r="AD62" s="164">
        <f t="shared" si="9"/>
        <v>0</v>
      </c>
      <c r="AE62" s="165">
        <f>IF(AU62&gt;0.1,VLOOKUP(B62,'P2 Origin'!$C$21:$M$176,3,0)*H62,0)</f>
        <v>0</v>
      </c>
      <c r="AF62" s="166">
        <f t="shared" si="10"/>
        <v>0</v>
      </c>
      <c r="AG62" s="165">
        <f>(VLOOKUP(B62,'P2 Origin'!$C$21:$M$176,4,0))*AF62</f>
        <v>0</v>
      </c>
      <c r="AH62" s="166">
        <f t="shared" si="11"/>
        <v>0</v>
      </c>
      <c r="AI62" s="165">
        <f>(VLOOKUP(B62,'P2 Origin'!$C$21:$M$176,5,0))*AH62</f>
        <v>0</v>
      </c>
      <c r="AJ62" s="166">
        <f t="shared" si="27"/>
        <v>0</v>
      </c>
      <c r="AK62" s="165">
        <f>(VLOOKUP(B62,'P2 Origin'!$C$21:$M$176,6,0))*AJ62</f>
        <v>0</v>
      </c>
      <c r="AL62" s="166">
        <f t="shared" si="12"/>
        <v>0</v>
      </c>
      <c r="AM62" s="165">
        <f>(VLOOKUP($B62,'P2 Origin'!$C$21:$M$176,7,0))*AL62</f>
        <v>0</v>
      </c>
      <c r="AN62" s="166">
        <f t="shared" si="13"/>
        <v>0</v>
      </c>
      <c r="AO62" s="165">
        <f>(VLOOKUP($B62,'P2 Origin'!$C$21:$M$176,8,0))*AN62</f>
        <v>0</v>
      </c>
      <c r="AP62" s="166">
        <f t="shared" si="14"/>
        <v>51</v>
      </c>
      <c r="AQ62" s="165">
        <f>(VLOOKUP($B62,'P2 Origin'!$C$21:$M$176,9,0))*AP62</f>
        <v>0</v>
      </c>
      <c r="AR62" s="155">
        <f t="shared" si="15"/>
        <v>1</v>
      </c>
      <c r="AS62" s="164">
        <f>(VLOOKUP(B62,'P2 Origin'!$C$21:$M$176,10,0))*K62</f>
        <v>0</v>
      </c>
      <c r="AT62" s="164">
        <f>(VLOOKUP(B62,'P2 Origin'!$C$21:$M$176,11,0))*J62</f>
        <v>0</v>
      </c>
      <c r="AU62" s="167">
        <v>51</v>
      </c>
      <c r="AV62" s="168">
        <v>51</v>
      </c>
      <c r="AW62" s="169">
        <v>0</v>
      </c>
      <c r="AX62" s="170">
        <f>IF(AU62&gt;=0.1,'P3 Bureaumarge zee- en luchtvr.'!$D$12,0)</f>
        <v>0</v>
      </c>
      <c r="AY62" s="163">
        <f t="shared" si="16"/>
        <v>0</v>
      </c>
      <c r="AZ62" s="157" t="str">
        <f>VLOOKUP(D62,'P4 Destination'!$C$21:$O$176,13,0)</f>
        <v>EUR</v>
      </c>
      <c r="BA62" s="164">
        <f t="shared" si="17"/>
        <v>0</v>
      </c>
      <c r="BB62" s="171">
        <f>IF(AU62&gt;0.1,(VLOOKUP(D62,'P4 Destination'!$C$21:$M$176,3,0))*I62,0)</f>
        <v>0</v>
      </c>
      <c r="BC62" s="172">
        <f t="shared" si="18"/>
        <v>0</v>
      </c>
      <c r="BD62" s="171">
        <f>(VLOOKUP($D62,'P4 Destination'!$C$21:$M$176,4,0))*BC62</f>
        <v>0</v>
      </c>
      <c r="BE62" s="172">
        <f t="shared" si="19"/>
        <v>0</v>
      </c>
      <c r="BF62" s="171">
        <f>(VLOOKUP($D62,'P4 Destination'!$C$21:$M$176,5,0))*BE62</f>
        <v>0</v>
      </c>
      <c r="BG62" s="172">
        <f t="shared" si="20"/>
        <v>0</v>
      </c>
      <c r="BH62" s="171">
        <f>(VLOOKUP($D62,'P4 Destination'!$C$21:$M$176,6,0))*BG62</f>
        <v>0</v>
      </c>
      <c r="BI62" s="172">
        <f t="shared" si="21"/>
        <v>0</v>
      </c>
      <c r="BJ62" s="171">
        <f>(VLOOKUP($D62,'P4 Destination'!$C$21:$M$176,7,0))*BI62</f>
        <v>0</v>
      </c>
      <c r="BK62" s="172">
        <f t="shared" si="22"/>
        <v>0</v>
      </c>
      <c r="BL62" s="171">
        <f>(VLOOKUP($D62,'P4 Destination'!$C$21:$M$176,8,0))*BK62</f>
        <v>0</v>
      </c>
      <c r="BM62" s="172">
        <f t="shared" si="23"/>
        <v>51</v>
      </c>
      <c r="BN62" s="171">
        <f>(VLOOKUP($D62,'P4 Destination'!$C$21:$M$176,9,0))*BM62</f>
        <v>0</v>
      </c>
      <c r="BO62" s="154">
        <f t="shared" si="24"/>
        <v>1</v>
      </c>
      <c r="BP62" s="171">
        <f>(VLOOKUP(D62,'P4 Destination'!$C$21:$M$176,10,0))*K62</f>
        <v>0</v>
      </c>
      <c r="BQ62" s="171">
        <f>(VLOOKUP(D62,'P4 Destination'!$C$21:$M$176,11,0))*J62</f>
        <v>0</v>
      </c>
      <c r="BR62" s="173">
        <f t="shared" si="25"/>
        <v>0</v>
      </c>
      <c r="BS62" s="173">
        <f>(AV62*2500)*'P6 Verzekering'!$E$11</f>
        <v>0</v>
      </c>
      <c r="BT62" s="173">
        <f>(AW62*2500)*'P6 Verzekering'!$E$12</f>
        <v>0</v>
      </c>
      <c r="BU62" s="173">
        <f>(L62*2500)*'P6 Verzekering'!$E$13</f>
        <v>0</v>
      </c>
      <c r="BV62" s="173">
        <f t="shared" si="26"/>
        <v>0</v>
      </c>
      <c r="BW62"/>
      <c r="BX62"/>
    </row>
    <row r="63" spans="1:76">
      <c r="A63" s="152" t="s">
        <v>771</v>
      </c>
      <c r="B63" s="152" t="s">
        <v>356</v>
      </c>
      <c r="C63" s="152" t="s">
        <v>355</v>
      </c>
      <c r="D63" s="152" t="s">
        <v>447</v>
      </c>
      <c r="E63" s="152" t="s">
        <v>446</v>
      </c>
      <c r="F63" s="153">
        <f t="shared" si="0"/>
        <v>45</v>
      </c>
      <c r="G63" s="154">
        <v>1</v>
      </c>
      <c r="H63" s="154">
        <f>IFERROR(VLOOKUP(B63,'P2 Origin'!$C$21:$Q$176,15,FALSE),0)</f>
        <v>1</v>
      </c>
      <c r="I63" s="154">
        <f>IFERROR(VLOOKUP(D63,'P4 Destination'!$C$21:$Q$176,15,FALSE),0)</f>
        <v>0</v>
      </c>
      <c r="J63" s="155"/>
      <c r="K63" s="155">
        <v>1</v>
      </c>
      <c r="L63" s="156">
        <v>0</v>
      </c>
      <c r="M63" s="155">
        <v>0</v>
      </c>
      <c r="N63" s="155">
        <v>0</v>
      </c>
      <c r="O63" s="157">
        <f t="shared" si="1"/>
        <v>0</v>
      </c>
      <c r="P63" s="158">
        <f t="shared" si="2"/>
        <v>0</v>
      </c>
      <c r="Q63" s="159">
        <f>IFERROR(VLOOKUP(N63,'P1 Intra-Europees'!$A$15:$H$25,3,0),0)*P63</f>
        <v>0</v>
      </c>
      <c r="R63" s="160">
        <f t="shared" si="3"/>
        <v>0</v>
      </c>
      <c r="S63" s="159">
        <f>IFERROR(VLOOKUP(N63,'P1 Intra-Europees'!$A$15:$H$25,4,0),0)*R63</f>
        <v>0</v>
      </c>
      <c r="T63" s="160">
        <f t="shared" si="4"/>
        <v>0</v>
      </c>
      <c r="U63" s="159">
        <f>IFERROR(VLOOKUP(N63,'P1 Intra-Europees'!$A$15:$H$25,5,0),0)*T63</f>
        <v>0</v>
      </c>
      <c r="V63" s="160">
        <f t="shared" si="5"/>
        <v>0</v>
      </c>
      <c r="W63" s="159">
        <f>IFERROR(VLOOKUP(N63,'P1 Intra-Europees'!$A$15:$H$25,6,0),0)*V63</f>
        <v>0</v>
      </c>
      <c r="X63" s="160">
        <f t="shared" si="6"/>
        <v>0</v>
      </c>
      <c r="Y63" s="159">
        <f>IFERROR(VLOOKUP(N63,'P1 Intra-Europees'!$A$15:$H$25,7,0),0)*X63</f>
        <v>0</v>
      </c>
      <c r="Z63" s="161">
        <f t="shared" si="7"/>
        <v>0</v>
      </c>
      <c r="AA63" s="162">
        <f>IFERROR(VLOOKUP(N63,'P1 Intra-Europees'!$A$15:$H$25,8,0),0)*Z63</f>
        <v>0</v>
      </c>
      <c r="AB63" s="163">
        <f t="shared" si="8"/>
        <v>0</v>
      </c>
      <c r="AC63" s="157" t="str">
        <f>VLOOKUP(B63,'P2 Origin'!$C$21:$O$176,13,0)</f>
        <v>USD</v>
      </c>
      <c r="AD63" s="164">
        <f t="shared" si="9"/>
        <v>0</v>
      </c>
      <c r="AE63" s="165">
        <f>IF(AU63&gt;0.1,VLOOKUP(B63,'P2 Origin'!$C$21:$M$176,3,0)*H63,0)</f>
        <v>0</v>
      </c>
      <c r="AF63" s="166">
        <f t="shared" si="10"/>
        <v>0</v>
      </c>
      <c r="AG63" s="165">
        <f>(VLOOKUP(B63,'P2 Origin'!$C$21:$M$176,4,0))*AF63</f>
        <v>0</v>
      </c>
      <c r="AH63" s="166">
        <f t="shared" si="11"/>
        <v>0</v>
      </c>
      <c r="AI63" s="165">
        <f>(VLOOKUP(B63,'P2 Origin'!$C$21:$M$176,5,0))*AH63</f>
        <v>0</v>
      </c>
      <c r="AJ63" s="166">
        <f t="shared" si="27"/>
        <v>0</v>
      </c>
      <c r="AK63" s="165">
        <f>(VLOOKUP(B63,'P2 Origin'!$C$21:$M$176,6,0))*AJ63</f>
        <v>0</v>
      </c>
      <c r="AL63" s="166">
        <f t="shared" si="12"/>
        <v>0</v>
      </c>
      <c r="AM63" s="165">
        <f>(VLOOKUP($B63,'P2 Origin'!$C$21:$M$176,7,0))*AL63</f>
        <v>0</v>
      </c>
      <c r="AN63" s="166">
        <f t="shared" si="13"/>
        <v>45</v>
      </c>
      <c r="AO63" s="165">
        <f>(VLOOKUP($B63,'P2 Origin'!$C$21:$M$176,8,0))*AN63</f>
        <v>0</v>
      </c>
      <c r="AP63" s="166">
        <f t="shared" si="14"/>
        <v>0</v>
      </c>
      <c r="AQ63" s="165">
        <f>(VLOOKUP($B63,'P2 Origin'!$C$21:$M$176,9,0))*AP63</f>
        <v>0</v>
      </c>
      <c r="AR63" s="155">
        <f t="shared" si="15"/>
        <v>1</v>
      </c>
      <c r="AS63" s="164">
        <f>(VLOOKUP(B63,'P2 Origin'!$C$21:$M$176,10,0))*K63</f>
        <v>0</v>
      </c>
      <c r="AT63" s="164">
        <f>(VLOOKUP(B63,'P2 Origin'!$C$21:$M$176,11,0))*J63</f>
        <v>0</v>
      </c>
      <c r="AU63" s="167">
        <v>45</v>
      </c>
      <c r="AV63" s="168">
        <v>45</v>
      </c>
      <c r="AW63" s="169">
        <v>0</v>
      </c>
      <c r="AX63" s="170">
        <f>IF(AU63&gt;=0.1,'P3 Bureaumarge zee- en luchtvr.'!$D$12,0)</f>
        <v>0</v>
      </c>
      <c r="AY63" s="163">
        <f t="shared" si="16"/>
        <v>0</v>
      </c>
      <c r="AZ63" s="157" t="str">
        <f>VLOOKUP(D63,'P4 Destination'!$C$21:$O$176,13,0)</f>
        <v>USD</v>
      </c>
      <c r="BA63" s="164">
        <f t="shared" si="17"/>
        <v>0</v>
      </c>
      <c r="BB63" s="171">
        <f>IF(AU63&gt;0.1,(VLOOKUP(D63,'P4 Destination'!$C$21:$M$176,3,0))*I63,0)</f>
        <v>0</v>
      </c>
      <c r="BC63" s="172">
        <f t="shared" si="18"/>
        <v>0</v>
      </c>
      <c r="BD63" s="171">
        <f>(VLOOKUP($D63,'P4 Destination'!$C$21:$M$176,4,0))*BC63</f>
        <v>0</v>
      </c>
      <c r="BE63" s="172">
        <f t="shared" si="19"/>
        <v>0</v>
      </c>
      <c r="BF63" s="171">
        <f>(VLOOKUP($D63,'P4 Destination'!$C$21:$M$176,5,0))*BE63</f>
        <v>0</v>
      </c>
      <c r="BG63" s="172">
        <f t="shared" si="20"/>
        <v>0</v>
      </c>
      <c r="BH63" s="171">
        <f>(VLOOKUP($D63,'P4 Destination'!$C$21:$M$176,6,0))*BG63</f>
        <v>0</v>
      </c>
      <c r="BI63" s="172">
        <f t="shared" si="21"/>
        <v>0</v>
      </c>
      <c r="BJ63" s="171">
        <f>(VLOOKUP($D63,'P4 Destination'!$C$21:$M$176,7,0))*BI63</f>
        <v>0</v>
      </c>
      <c r="BK63" s="172">
        <f t="shared" si="22"/>
        <v>45</v>
      </c>
      <c r="BL63" s="171">
        <f>(VLOOKUP($D63,'P4 Destination'!$C$21:$M$176,8,0))*BK63</f>
        <v>0</v>
      </c>
      <c r="BM63" s="172">
        <f t="shared" si="23"/>
        <v>0</v>
      </c>
      <c r="BN63" s="171">
        <f>(VLOOKUP($D63,'P4 Destination'!$C$21:$M$176,9,0))*BM63</f>
        <v>0</v>
      </c>
      <c r="BO63" s="154">
        <f t="shared" si="24"/>
        <v>1</v>
      </c>
      <c r="BP63" s="171">
        <f>(VLOOKUP(D63,'P4 Destination'!$C$21:$M$176,10,0))*K63</f>
        <v>0</v>
      </c>
      <c r="BQ63" s="171">
        <f>(VLOOKUP(D63,'P4 Destination'!$C$21:$M$176,11,0))*J63</f>
        <v>0</v>
      </c>
      <c r="BR63" s="173">
        <f t="shared" si="25"/>
        <v>0</v>
      </c>
      <c r="BS63" s="173">
        <f>(AV63*2500)*'P6 Verzekering'!$E$11</f>
        <v>0</v>
      </c>
      <c r="BT63" s="173">
        <f>(AW63*2500)*'P6 Verzekering'!$E$12</f>
        <v>0</v>
      </c>
      <c r="BU63" s="173">
        <f>(L63*2500)*'P6 Verzekering'!$E$13</f>
        <v>0</v>
      </c>
      <c r="BV63" s="173">
        <f t="shared" si="26"/>
        <v>0</v>
      </c>
      <c r="BW63"/>
      <c r="BX63"/>
    </row>
    <row r="64" spans="1:76">
      <c r="A64" s="152" t="s">
        <v>780</v>
      </c>
      <c r="B64" s="152" t="s">
        <v>450</v>
      </c>
      <c r="C64" s="152" t="s">
        <v>449</v>
      </c>
      <c r="D64" s="152" t="s">
        <v>219</v>
      </c>
      <c r="E64" s="152" t="s">
        <v>219</v>
      </c>
      <c r="F64" s="153">
        <f t="shared" si="0"/>
        <v>33</v>
      </c>
      <c r="G64" s="154">
        <v>1</v>
      </c>
      <c r="H64" s="154">
        <f>IFERROR(VLOOKUP(B64,'P2 Origin'!$C$21:$Q$176,15,FALSE),0)</f>
        <v>1</v>
      </c>
      <c r="I64" s="154">
        <f>IFERROR(VLOOKUP(D64,'P4 Destination'!$C$21:$Q$176,15,FALSE),0)</f>
        <v>0</v>
      </c>
      <c r="J64" s="155"/>
      <c r="K64" s="155">
        <v>1</v>
      </c>
      <c r="L64" s="156">
        <v>0</v>
      </c>
      <c r="M64" s="155">
        <v>0</v>
      </c>
      <c r="N64" s="155">
        <v>0</v>
      </c>
      <c r="O64" s="157">
        <f t="shared" si="1"/>
        <v>0</v>
      </c>
      <c r="P64" s="158">
        <f t="shared" si="2"/>
        <v>0</v>
      </c>
      <c r="Q64" s="159">
        <f>IFERROR(VLOOKUP(N64,'P1 Intra-Europees'!$A$15:$H$25,3,0),0)*P64</f>
        <v>0</v>
      </c>
      <c r="R64" s="160">
        <f t="shared" si="3"/>
        <v>0</v>
      </c>
      <c r="S64" s="159">
        <f>IFERROR(VLOOKUP(N64,'P1 Intra-Europees'!$A$15:$H$25,4,0),0)*R64</f>
        <v>0</v>
      </c>
      <c r="T64" s="160">
        <f t="shared" si="4"/>
        <v>0</v>
      </c>
      <c r="U64" s="159">
        <f>IFERROR(VLOOKUP(N64,'P1 Intra-Europees'!$A$15:$H$25,5,0),0)*T64</f>
        <v>0</v>
      </c>
      <c r="V64" s="160">
        <f t="shared" si="5"/>
        <v>0</v>
      </c>
      <c r="W64" s="159">
        <f>IFERROR(VLOOKUP(N64,'P1 Intra-Europees'!$A$15:$H$25,6,0),0)*V64</f>
        <v>0</v>
      </c>
      <c r="X64" s="160">
        <f t="shared" si="6"/>
        <v>0</v>
      </c>
      <c r="Y64" s="159">
        <f>IFERROR(VLOOKUP(N64,'P1 Intra-Europees'!$A$15:$H$25,7,0),0)*X64</f>
        <v>0</v>
      </c>
      <c r="Z64" s="161">
        <f t="shared" si="7"/>
        <v>0</v>
      </c>
      <c r="AA64" s="162">
        <f>IFERROR(VLOOKUP(N64,'P1 Intra-Europees'!$A$15:$H$25,8,0),0)*Z64</f>
        <v>0</v>
      </c>
      <c r="AB64" s="163">
        <f t="shared" si="8"/>
        <v>0</v>
      </c>
      <c r="AC64" s="157" t="str">
        <f>VLOOKUP(B64,'P2 Origin'!$C$21:$O$176,13,0)</f>
        <v>USD</v>
      </c>
      <c r="AD64" s="164">
        <f t="shared" si="9"/>
        <v>0</v>
      </c>
      <c r="AE64" s="165">
        <f>IF(AU64&gt;0.1,VLOOKUP(B64,'P2 Origin'!$C$21:$M$176,3,0)*H64,0)</f>
        <v>0</v>
      </c>
      <c r="AF64" s="166">
        <f t="shared" si="10"/>
        <v>0</v>
      </c>
      <c r="AG64" s="165">
        <f>(VLOOKUP(B64,'P2 Origin'!$C$21:$M$176,4,0))*AF64</f>
        <v>0</v>
      </c>
      <c r="AH64" s="166">
        <f t="shared" si="11"/>
        <v>0</v>
      </c>
      <c r="AI64" s="165">
        <f>(VLOOKUP(B64,'P2 Origin'!$C$21:$M$176,5,0))*AH64</f>
        <v>0</v>
      </c>
      <c r="AJ64" s="166">
        <f t="shared" si="27"/>
        <v>0</v>
      </c>
      <c r="AK64" s="165">
        <f>(VLOOKUP(B64,'P2 Origin'!$C$21:$M$176,6,0))*AJ64</f>
        <v>0</v>
      </c>
      <c r="AL64" s="166">
        <f t="shared" si="12"/>
        <v>33</v>
      </c>
      <c r="AM64" s="165">
        <f>(VLOOKUP($B64,'P2 Origin'!$C$21:$M$176,7,0))*AL64</f>
        <v>0</v>
      </c>
      <c r="AN64" s="166">
        <f t="shared" si="13"/>
        <v>0</v>
      </c>
      <c r="AO64" s="165">
        <f>(VLOOKUP($B64,'P2 Origin'!$C$21:$M$176,8,0))*AN64</f>
        <v>0</v>
      </c>
      <c r="AP64" s="166">
        <f t="shared" si="14"/>
        <v>0</v>
      </c>
      <c r="AQ64" s="165">
        <f>(VLOOKUP($B64,'P2 Origin'!$C$21:$M$176,9,0))*AP64</f>
        <v>0</v>
      </c>
      <c r="AR64" s="155">
        <f t="shared" si="15"/>
        <v>1</v>
      </c>
      <c r="AS64" s="164">
        <f>(VLOOKUP(B64,'P2 Origin'!$C$21:$M$176,10,0))*K64</f>
        <v>0</v>
      </c>
      <c r="AT64" s="164">
        <f>(VLOOKUP(B64,'P2 Origin'!$C$21:$M$176,11,0))*J64</f>
        <v>0</v>
      </c>
      <c r="AU64" s="167">
        <v>33</v>
      </c>
      <c r="AV64" s="168">
        <v>33</v>
      </c>
      <c r="AW64" s="169">
        <v>0</v>
      </c>
      <c r="AX64" s="170">
        <f>IF(AU64&gt;=0.1,'P3 Bureaumarge zee- en luchtvr.'!$D$12,0)</f>
        <v>0</v>
      </c>
      <c r="AY64" s="163">
        <f t="shared" si="16"/>
        <v>0</v>
      </c>
      <c r="AZ64" s="157" t="str">
        <f>VLOOKUP(D64,'P4 Destination'!$C$21:$O$176,13,0)</f>
        <v>EUR</v>
      </c>
      <c r="BA64" s="164">
        <f t="shared" si="17"/>
        <v>0</v>
      </c>
      <c r="BB64" s="171">
        <f>IF(AU64&gt;0.1,(VLOOKUP(D64,'P4 Destination'!$C$21:$M$176,3,0))*I64,0)</f>
        <v>0</v>
      </c>
      <c r="BC64" s="172">
        <f t="shared" si="18"/>
        <v>0</v>
      </c>
      <c r="BD64" s="171">
        <f>(VLOOKUP($D64,'P4 Destination'!$C$21:$M$176,4,0))*BC64</f>
        <v>0</v>
      </c>
      <c r="BE64" s="172">
        <f t="shared" si="19"/>
        <v>0</v>
      </c>
      <c r="BF64" s="171">
        <f>(VLOOKUP($D64,'P4 Destination'!$C$21:$M$176,5,0))*BE64</f>
        <v>0</v>
      </c>
      <c r="BG64" s="172">
        <f t="shared" si="20"/>
        <v>0</v>
      </c>
      <c r="BH64" s="171">
        <f>(VLOOKUP($D64,'P4 Destination'!$C$21:$M$176,6,0))*BG64</f>
        <v>0</v>
      </c>
      <c r="BI64" s="172">
        <f t="shared" si="21"/>
        <v>33</v>
      </c>
      <c r="BJ64" s="171">
        <f>(VLOOKUP($D64,'P4 Destination'!$C$21:$M$176,7,0))*BI64</f>
        <v>0</v>
      </c>
      <c r="BK64" s="172">
        <f t="shared" si="22"/>
        <v>0</v>
      </c>
      <c r="BL64" s="171">
        <f>(VLOOKUP($D64,'P4 Destination'!$C$21:$M$176,8,0))*BK64</f>
        <v>0</v>
      </c>
      <c r="BM64" s="172">
        <f t="shared" si="23"/>
        <v>0</v>
      </c>
      <c r="BN64" s="171">
        <f>(VLOOKUP($D64,'P4 Destination'!$C$21:$M$176,9,0))*BM64</f>
        <v>0</v>
      </c>
      <c r="BO64" s="154">
        <f t="shared" si="24"/>
        <v>1</v>
      </c>
      <c r="BP64" s="171">
        <f>(VLOOKUP(D64,'P4 Destination'!$C$21:$M$176,10,0))*K64</f>
        <v>0</v>
      </c>
      <c r="BQ64" s="171">
        <f>(VLOOKUP(D64,'P4 Destination'!$C$21:$M$176,11,0))*J64</f>
        <v>0</v>
      </c>
      <c r="BR64" s="173">
        <f t="shared" si="25"/>
        <v>0</v>
      </c>
      <c r="BS64" s="173">
        <f>(AV64*2500)*'P6 Verzekering'!$E$11</f>
        <v>0</v>
      </c>
      <c r="BT64" s="173">
        <f>(AW64*2500)*'P6 Verzekering'!$E$12</f>
        <v>0</v>
      </c>
      <c r="BU64" s="173">
        <f>(L64*2500)*'P6 Verzekering'!$E$13</f>
        <v>0</v>
      </c>
      <c r="BV64" s="173">
        <f t="shared" si="26"/>
        <v>0</v>
      </c>
      <c r="BW64"/>
      <c r="BX64"/>
    </row>
    <row r="65" spans="1:76">
      <c r="A65" s="152" t="s">
        <v>789</v>
      </c>
      <c r="B65" s="152" t="s">
        <v>150</v>
      </c>
      <c r="C65" s="152" t="s">
        <v>149</v>
      </c>
      <c r="D65" s="152" t="s">
        <v>281</v>
      </c>
      <c r="E65" s="152" t="s">
        <v>538</v>
      </c>
      <c r="F65" s="153">
        <f t="shared" si="0"/>
        <v>37</v>
      </c>
      <c r="G65" s="154">
        <v>1</v>
      </c>
      <c r="H65" s="154">
        <f>IFERROR(VLOOKUP(B65,'P2 Origin'!$C$21:$Q$176,15,FALSE),0)</f>
        <v>0</v>
      </c>
      <c r="I65" s="154">
        <f>IFERROR(VLOOKUP(D65,'P4 Destination'!$C$21:$Q$176,15,FALSE),0)</f>
        <v>0</v>
      </c>
      <c r="J65" s="155"/>
      <c r="K65" s="155">
        <v>1</v>
      </c>
      <c r="L65" s="156">
        <v>0</v>
      </c>
      <c r="M65" s="155">
        <v>0</v>
      </c>
      <c r="N65" s="155">
        <v>0</v>
      </c>
      <c r="O65" s="157">
        <f t="shared" si="1"/>
        <v>0</v>
      </c>
      <c r="P65" s="158">
        <f t="shared" si="2"/>
        <v>0</v>
      </c>
      <c r="Q65" s="159">
        <f>IFERROR(VLOOKUP(N65,'P1 Intra-Europees'!$A$15:$H$25,3,0),0)*P65</f>
        <v>0</v>
      </c>
      <c r="R65" s="160">
        <f t="shared" si="3"/>
        <v>0</v>
      </c>
      <c r="S65" s="159">
        <f>IFERROR(VLOOKUP(N65,'P1 Intra-Europees'!$A$15:$H$25,4,0),0)*R65</f>
        <v>0</v>
      </c>
      <c r="T65" s="160">
        <f t="shared" si="4"/>
        <v>0</v>
      </c>
      <c r="U65" s="159">
        <f>IFERROR(VLOOKUP(N65,'P1 Intra-Europees'!$A$15:$H$25,5,0),0)*T65</f>
        <v>0</v>
      </c>
      <c r="V65" s="160">
        <f t="shared" si="5"/>
        <v>0</v>
      </c>
      <c r="W65" s="159">
        <f>IFERROR(VLOOKUP(N65,'P1 Intra-Europees'!$A$15:$H$25,6,0),0)*V65</f>
        <v>0</v>
      </c>
      <c r="X65" s="160">
        <f t="shared" si="6"/>
        <v>0</v>
      </c>
      <c r="Y65" s="159">
        <f>IFERROR(VLOOKUP(N65,'P1 Intra-Europees'!$A$15:$H$25,7,0),0)*X65</f>
        <v>0</v>
      </c>
      <c r="Z65" s="161">
        <f t="shared" si="7"/>
        <v>0</v>
      </c>
      <c r="AA65" s="162">
        <f>IFERROR(VLOOKUP(N65,'P1 Intra-Europees'!$A$15:$H$25,8,0),0)*Z65</f>
        <v>0</v>
      </c>
      <c r="AB65" s="163">
        <f t="shared" si="8"/>
        <v>0</v>
      </c>
      <c r="AC65" s="157" t="str">
        <f>VLOOKUP(B65,'P2 Origin'!$C$21:$O$176,13,0)</f>
        <v>EUR</v>
      </c>
      <c r="AD65" s="164">
        <f t="shared" si="9"/>
        <v>0</v>
      </c>
      <c r="AE65" s="165">
        <f>IF(AU65&gt;0.1,VLOOKUP(B65,'P2 Origin'!$C$21:$M$176,3,0)*H65,0)</f>
        <v>0</v>
      </c>
      <c r="AF65" s="166">
        <f t="shared" si="10"/>
        <v>0</v>
      </c>
      <c r="AG65" s="165">
        <f>(VLOOKUP(B65,'P2 Origin'!$C$21:$M$176,4,0))*AF65</f>
        <v>0</v>
      </c>
      <c r="AH65" s="166">
        <f t="shared" si="11"/>
        <v>0</v>
      </c>
      <c r="AI65" s="165">
        <f>(VLOOKUP(B65,'P2 Origin'!$C$21:$M$176,5,0))*AH65</f>
        <v>0</v>
      </c>
      <c r="AJ65" s="166">
        <f t="shared" si="27"/>
        <v>0</v>
      </c>
      <c r="AK65" s="165">
        <f>(VLOOKUP(B65,'P2 Origin'!$C$21:$M$176,6,0))*AJ65</f>
        <v>0</v>
      </c>
      <c r="AL65" s="166">
        <f t="shared" si="12"/>
        <v>0</v>
      </c>
      <c r="AM65" s="165">
        <f>(VLOOKUP($B65,'P2 Origin'!$C$21:$M$176,7,0))*AL65</f>
        <v>0</v>
      </c>
      <c r="AN65" s="166">
        <f t="shared" si="13"/>
        <v>37</v>
      </c>
      <c r="AO65" s="165">
        <f>(VLOOKUP($B65,'P2 Origin'!$C$21:$M$176,8,0))*AN65</f>
        <v>0</v>
      </c>
      <c r="AP65" s="166">
        <f t="shared" si="14"/>
        <v>0</v>
      </c>
      <c r="AQ65" s="165">
        <f>(VLOOKUP($B65,'P2 Origin'!$C$21:$M$176,9,0))*AP65</f>
        <v>0</v>
      </c>
      <c r="AR65" s="155">
        <f t="shared" si="15"/>
        <v>1</v>
      </c>
      <c r="AS65" s="164">
        <f>(VLOOKUP(B65,'P2 Origin'!$C$21:$M$176,10,0))*K65</f>
        <v>0</v>
      </c>
      <c r="AT65" s="164">
        <f>(VLOOKUP(B65,'P2 Origin'!$C$21:$M$176,11,0))*J65</f>
        <v>0</v>
      </c>
      <c r="AU65" s="167">
        <v>37</v>
      </c>
      <c r="AV65" s="168">
        <v>37</v>
      </c>
      <c r="AW65" s="169">
        <v>0</v>
      </c>
      <c r="AX65" s="170">
        <f>IF(AU65&gt;=0.1,'P3 Bureaumarge zee- en luchtvr.'!$D$12,0)</f>
        <v>0</v>
      </c>
      <c r="AY65" s="163">
        <f t="shared" si="16"/>
        <v>0</v>
      </c>
      <c r="AZ65" s="157" t="str">
        <f>VLOOKUP(D65,'P4 Destination'!$C$21:$O$176,13,0)</f>
        <v>USD</v>
      </c>
      <c r="BA65" s="164">
        <f t="shared" si="17"/>
        <v>0</v>
      </c>
      <c r="BB65" s="171">
        <f>IF(AU65&gt;0.1,(VLOOKUP(D65,'P4 Destination'!$C$21:$M$176,3,0))*I65,0)</f>
        <v>0</v>
      </c>
      <c r="BC65" s="172">
        <f t="shared" si="18"/>
        <v>0</v>
      </c>
      <c r="BD65" s="171">
        <f>(VLOOKUP($D65,'P4 Destination'!$C$21:$M$176,4,0))*BC65</f>
        <v>0</v>
      </c>
      <c r="BE65" s="172">
        <f t="shared" si="19"/>
        <v>0</v>
      </c>
      <c r="BF65" s="171">
        <f>(VLOOKUP($D65,'P4 Destination'!$C$21:$M$176,5,0))*BE65</f>
        <v>0</v>
      </c>
      <c r="BG65" s="172">
        <f t="shared" si="20"/>
        <v>0</v>
      </c>
      <c r="BH65" s="171">
        <f>(VLOOKUP($D65,'P4 Destination'!$C$21:$M$176,6,0))*BG65</f>
        <v>0</v>
      </c>
      <c r="BI65" s="172">
        <f t="shared" si="21"/>
        <v>0</v>
      </c>
      <c r="BJ65" s="171">
        <f>(VLOOKUP($D65,'P4 Destination'!$C$21:$M$176,7,0))*BI65</f>
        <v>0</v>
      </c>
      <c r="BK65" s="172">
        <f t="shared" si="22"/>
        <v>37</v>
      </c>
      <c r="BL65" s="171">
        <f>(VLOOKUP($D65,'P4 Destination'!$C$21:$M$176,8,0))*BK65</f>
        <v>0</v>
      </c>
      <c r="BM65" s="172">
        <f t="shared" si="23"/>
        <v>0</v>
      </c>
      <c r="BN65" s="171">
        <f>(VLOOKUP($D65,'P4 Destination'!$C$21:$M$176,9,0))*BM65</f>
        <v>0</v>
      </c>
      <c r="BO65" s="154">
        <f t="shared" si="24"/>
        <v>1</v>
      </c>
      <c r="BP65" s="171">
        <f>(VLOOKUP(D65,'P4 Destination'!$C$21:$M$176,10,0))*K65</f>
        <v>0</v>
      </c>
      <c r="BQ65" s="171">
        <f>(VLOOKUP(D65,'P4 Destination'!$C$21:$M$176,11,0))*J65</f>
        <v>0</v>
      </c>
      <c r="BR65" s="173">
        <f t="shared" si="25"/>
        <v>0</v>
      </c>
      <c r="BS65" s="173">
        <f>(AV65*2500)*'P6 Verzekering'!$E$11</f>
        <v>0</v>
      </c>
      <c r="BT65" s="173">
        <f>(AW65*2500)*'P6 Verzekering'!$E$12</f>
        <v>0</v>
      </c>
      <c r="BU65" s="173">
        <f>(L65*2500)*'P6 Verzekering'!$E$13</f>
        <v>0</v>
      </c>
      <c r="BV65" s="173">
        <f t="shared" si="26"/>
        <v>0</v>
      </c>
      <c r="BW65"/>
      <c r="BX65"/>
    </row>
    <row r="66" spans="1:76">
      <c r="A66" s="152" t="s">
        <v>792</v>
      </c>
      <c r="B66" s="152" t="s">
        <v>189</v>
      </c>
      <c r="C66" s="152" t="s">
        <v>188</v>
      </c>
      <c r="D66" s="152" t="s">
        <v>298</v>
      </c>
      <c r="E66" s="152" t="s">
        <v>297</v>
      </c>
      <c r="F66" s="153">
        <f t="shared" si="0"/>
        <v>25</v>
      </c>
      <c r="G66" s="154">
        <v>1</v>
      </c>
      <c r="H66" s="154">
        <f>IFERROR(VLOOKUP(B66,'P2 Origin'!$C$21:$Q$176,15,FALSE),0)</f>
        <v>0</v>
      </c>
      <c r="I66" s="154">
        <f>IFERROR(VLOOKUP(D66,'P4 Destination'!$C$21:$Q$176,15,FALSE),0)</f>
        <v>1</v>
      </c>
      <c r="J66" s="155">
        <v>1</v>
      </c>
      <c r="K66" s="155"/>
      <c r="L66" s="156">
        <v>0</v>
      </c>
      <c r="M66" s="155">
        <v>0</v>
      </c>
      <c r="N66" s="155">
        <v>0</v>
      </c>
      <c r="O66" s="157">
        <f t="shared" si="1"/>
        <v>0</v>
      </c>
      <c r="P66" s="158">
        <f t="shared" si="2"/>
        <v>0</v>
      </c>
      <c r="Q66" s="159">
        <f>IFERROR(VLOOKUP(N66,'P1 Intra-Europees'!$A$15:$H$25,3,0),0)*P66</f>
        <v>0</v>
      </c>
      <c r="R66" s="160">
        <f t="shared" si="3"/>
        <v>0</v>
      </c>
      <c r="S66" s="159">
        <f>IFERROR(VLOOKUP(N66,'P1 Intra-Europees'!$A$15:$H$25,4,0),0)*R66</f>
        <v>0</v>
      </c>
      <c r="T66" s="160">
        <f t="shared" si="4"/>
        <v>0</v>
      </c>
      <c r="U66" s="159">
        <f>IFERROR(VLOOKUP(N66,'P1 Intra-Europees'!$A$15:$H$25,5,0),0)*T66</f>
        <v>0</v>
      </c>
      <c r="V66" s="160">
        <f t="shared" si="5"/>
        <v>0</v>
      </c>
      <c r="W66" s="159">
        <f>IFERROR(VLOOKUP(N66,'P1 Intra-Europees'!$A$15:$H$25,6,0),0)*V66</f>
        <v>0</v>
      </c>
      <c r="X66" s="160">
        <f t="shared" si="6"/>
        <v>0</v>
      </c>
      <c r="Y66" s="159">
        <f>IFERROR(VLOOKUP(N66,'P1 Intra-Europees'!$A$15:$H$25,7,0),0)*X66</f>
        <v>0</v>
      </c>
      <c r="Z66" s="161">
        <f t="shared" si="7"/>
        <v>0</v>
      </c>
      <c r="AA66" s="162">
        <f>IFERROR(VLOOKUP(N66,'P1 Intra-Europees'!$A$15:$H$25,8,0),0)*Z66</f>
        <v>0</v>
      </c>
      <c r="AB66" s="163">
        <f t="shared" si="8"/>
        <v>0</v>
      </c>
      <c r="AC66" s="157" t="str">
        <f>VLOOKUP(B66,'P2 Origin'!$C$21:$O$176,13,0)</f>
        <v>EUR</v>
      </c>
      <c r="AD66" s="164">
        <f t="shared" si="9"/>
        <v>0</v>
      </c>
      <c r="AE66" s="165">
        <f>IF(AU66&gt;0.1,VLOOKUP(B66,'P2 Origin'!$C$21:$M$176,3,0)*H66,0)</f>
        <v>0</v>
      </c>
      <c r="AF66" s="166">
        <f t="shared" si="10"/>
        <v>0</v>
      </c>
      <c r="AG66" s="165">
        <f>(VLOOKUP(B66,'P2 Origin'!$C$21:$M$176,4,0))*AF66</f>
        <v>0</v>
      </c>
      <c r="AH66" s="166">
        <f t="shared" si="11"/>
        <v>0</v>
      </c>
      <c r="AI66" s="165">
        <f>(VLOOKUP(B66,'P2 Origin'!$C$21:$M$176,5,0))*AH66</f>
        <v>0</v>
      </c>
      <c r="AJ66" s="166">
        <f t="shared" si="27"/>
        <v>25</v>
      </c>
      <c r="AK66" s="165">
        <f>(VLOOKUP(B66,'P2 Origin'!$C$21:$M$176,6,0))*AJ66</f>
        <v>0</v>
      </c>
      <c r="AL66" s="166">
        <f t="shared" si="12"/>
        <v>0</v>
      </c>
      <c r="AM66" s="165">
        <f>(VLOOKUP($B66,'P2 Origin'!$C$21:$M$176,7,0))*AL66</f>
        <v>0</v>
      </c>
      <c r="AN66" s="166">
        <f t="shared" si="13"/>
        <v>0</v>
      </c>
      <c r="AO66" s="165">
        <f>(VLOOKUP($B66,'P2 Origin'!$C$21:$M$176,8,0))*AN66</f>
        <v>0</v>
      </c>
      <c r="AP66" s="166">
        <f t="shared" si="14"/>
        <v>0</v>
      </c>
      <c r="AQ66" s="165">
        <f>(VLOOKUP($B66,'P2 Origin'!$C$21:$M$176,9,0))*AP66</f>
        <v>0</v>
      </c>
      <c r="AR66" s="155">
        <f t="shared" si="15"/>
        <v>1</v>
      </c>
      <c r="AS66" s="164">
        <f>(VLOOKUP(B66,'P2 Origin'!$C$21:$M$176,10,0))*K66</f>
        <v>0</v>
      </c>
      <c r="AT66" s="164">
        <f>(VLOOKUP(B66,'P2 Origin'!$C$21:$M$176,11,0))*J66</f>
        <v>0</v>
      </c>
      <c r="AU66" s="167">
        <v>25</v>
      </c>
      <c r="AV66" s="168">
        <v>25</v>
      </c>
      <c r="AW66" s="169">
        <v>0</v>
      </c>
      <c r="AX66" s="170">
        <f>IF(AU66&gt;=0.1,'P3 Bureaumarge zee- en luchtvr.'!$D$12,0)</f>
        <v>0</v>
      </c>
      <c r="AY66" s="163">
        <f t="shared" si="16"/>
        <v>0</v>
      </c>
      <c r="AZ66" s="157" t="str">
        <f>VLOOKUP(D66,'P4 Destination'!$C$21:$O$176,13,0)</f>
        <v>USD</v>
      </c>
      <c r="BA66" s="164">
        <f t="shared" si="17"/>
        <v>0</v>
      </c>
      <c r="BB66" s="171">
        <f>IF(AU66&gt;0.1,(VLOOKUP(D66,'P4 Destination'!$C$21:$M$176,3,0))*I66,0)</f>
        <v>0</v>
      </c>
      <c r="BC66" s="172">
        <f t="shared" si="18"/>
        <v>0</v>
      </c>
      <c r="BD66" s="171">
        <f>(VLOOKUP($D66,'P4 Destination'!$C$21:$M$176,4,0))*BC66</f>
        <v>0</v>
      </c>
      <c r="BE66" s="172">
        <f t="shared" si="19"/>
        <v>0</v>
      </c>
      <c r="BF66" s="171">
        <f>(VLOOKUP($D66,'P4 Destination'!$C$21:$M$176,5,0))*BE66</f>
        <v>0</v>
      </c>
      <c r="BG66" s="172">
        <f t="shared" si="20"/>
        <v>25</v>
      </c>
      <c r="BH66" s="171">
        <f>(VLOOKUP($D66,'P4 Destination'!$C$21:$M$176,6,0))*BG66</f>
        <v>0</v>
      </c>
      <c r="BI66" s="172">
        <f t="shared" si="21"/>
        <v>0</v>
      </c>
      <c r="BJ66" s="171">
        <f>(VLOOKUP($D66,'P4 Destination'!$C$21:$M$176,7,0))*BI66</f>
        <v>0</v>
      </c>
      <c r="BK66" s="172">
        <f t="shared" si="22"/>
        <v>0</v>
      </c>
      <c r="BL66" s="171">
        <f>(VLOOKUP($D66,'P4 Destination'!$C$21:$M$176,8,0))*BK66</f>
        <v>0</v>
      </c>
      <c r="BM66" s="172">
        <f t="shared" si="23"/>
        <v>0</v>
      </c>
      <c r="BN66" s="171">
        <f>(VLOOKUP($D66,'P4 Destination'!$C$21:$M$176,9,0))*BM66</f>
        <v>0</v>
      </c>
      <c r="BO66" s="154">
        <f t="shared" si="24"/>
        <v>1</v>
      </c>
      <c r="BP66" s="171">
        <f>(VLOOKUP(D66,'P4 Destination'!$C$21:$M$176,10,0))*K66</f>
        <v>0</v>
      </c>
      <c r="BQ66" s="171">
        <f>(VLOOKUP(D66,'P4 Destination'!$C$21:$M$176,11,0))*J66</f>
        <v>0</v>
      </c>
      <c r="BR66" s="173">
        <f t="shared" si="25"/>
        <v>0</v>
      </c>
      <c r="BS66" s="173">
        <f>(AV66*2500)*'P6 Verzekering'!$E$11</f>
        <v>0</v>
      </c>
      <c r="BT66" s="173">
        <f>(AW66*2500)*'P6 Verzekering'!$E$12</f>
        <v>0</v>
      </c>
      <c r="BU66" s="173">
        <f>(L66*2500)*'P6 Verzekering'!$E$13</f>
        <v>0</v>
      </c>
      <c r="BV66" s="173">
        <f t="shared" si="26"/>
        <v>0</v>
      </c>
      <c r="BW66"/>
      <c r="BX66"/>
    </row>
    <row r="67" spans="1:76">
      <c r="A67" s="152" t="s">
        <v>801</v>
      </c>
      <c r="B67" s="152" t="s">
        <v>273</v>
      </c>
      <c r="C67" s="152" t="s">
        <v>272</v>
      </c>
      <c r="D67" s="152" t="s">
        <v>219</v>
      </c>
      <c r="E67" s="152" t="s">
        <v>219</v>
      </c>
      <c r="F67" s="153">
        <f t="shared" si="0"/>
        <v>37</v>
      </c>
      <c r="G67" s="154">
        <v>1</v>
      </c>
      <c r="H67" s="154">
        <f>IFERROR(VLOOKUP(B67,'P2 Origin'!$C$21:$Q$176,15,FALSE),0)</f>
        <v>0</v>
      </c>
      <c r="I67" s="154">
        <f>IFERROR(VLOOKUP(D67,'P4 Destination'!$C$21:$Q$176,15,FALSE),0)</f>
        <v>0</v>
      </c>
      <c r="J67" s="155"/>
      <c r="K67" s="155">
        <v>1</v>
      </c>
      <c r="L67" s="156">
        <v>0</v>
      </c>
      <c r="M67" s="155">
        <v>0</v>
      </c>
      <c r="N67" s="155">
        <v>0</v>
      </c>
      <c r="O67" s="157">
        <f t="shared" si="1"/>
        <v>0</v>
      </c>
      <c r="P67" s="158">
        <f t="shared" si="2"/>
        <v>0</v>
      </c>
      <c r="Q67" s="159">
        <f>IFERROR(VLOOKUP(N67,'P1 Intra-Europees'!$A$15:$H$25,3,0),0)*P67</f>
        <v>0</v>
      </c>
      <c r="R67" s="160">
        <f t="shared" si="3"/>
        <v>0</v>
      </c>
      <c r="S67" s="159">
        <f>IFERROR(VLOOKUP(N67,'P1 Intra-Europees'!$A$15:$H$25,4,0),0)*R67</f>
        <v>0</v>
      </c>
      <c r="T67" s="160">
        <f t="shared" si="4"/>
        <v>0</v>
      </c>
      <c r="U67" s="159">
        <f>IFERROR(VLOOKUP(N67,'P1 Intra-Europees'!$A$15:$H$25,5,0),0)*T67</f>
        <v>0</v>
      </c>
      <c r="V67" s="160">
        <f t="shared" si="5"/>
        <v>0</v>
      </c>
      <c r="W67" s="159">
        <f>IFERROR(VLOOKUP(N67,'P1 Intra-Europees'!$A$15:$H$25,6,0),0)*V67</f>
        <v>0</v>
      </c>
      <c r="X67" s="160">
        <f t="shared" si="6"/>
        <v>0</v>
      </c>
      <c r="Y67" s="159">
        <f>IFERROR(VLOOKUP(N67,'P1 Intra-Europees'!$A$15:$H$25,7,0),0)*X67</f>
        <v>0</v>
      </c>
      <c r="Z67" s="161">
        <f t="shared" si="7"/>
        <v>0</v>
      </c>
      <c r="AA67" s="162">
        <f>IFERROR(VLOOKUP(N67,'P1 Intra-Europees'!$A$15:$H$25,8,0),0)*Z67</f>
        <v>0</v>
      </c>
      <c r="AB67" s="163">
        <f t="shared" si="8"/>
        <v>0</v>
      </c>
      <c r="AC67" s="157" t="str">
        <f>VLOOKUP(B67,'P2 Origin'!$C$21:$O$176,13,0)</f>
        <v>USD</v>
      </c>
      <c r="AD67" s="164">
        <f t="shared" si="9"/>
        <v>0</v>
      </c>
      <c r="AE67" s="165">
        <f>IF(AU67&gt;0.1,VLOOKUP(B67,'P2 Origin'!$C$21:$M$176,3,0)*H67,0)</f>
        <v>0</v>
      </c>
      <c r="AF67" s="166">
        <f t="shared" si="10"/>
        <v>0</v>
      </c>
      <c r="AG67" s="165">
        <f>(VLOOKUP(B67,'P2 Origin'!$C$21:$M$176,4,0))*AF67</f>
        <v>0</v>
      </c>
      <c r="AH67" s="166">
        <f t="shared" si="11"/>
        <v>0</v>
      </c>
      <c r="AI67" s="165">
        <f>(VLOOKUP(B67,'P2 Origin'!$C$21:$M$176,5,0))*AH67</f>
        <v>0</v>
      </c>
      <c r="AJ67" s="166">
        <f t="shared" si="27"/>
        <v>0</v>
      </c>
      <c r="AK67" s="165">
        <f>(VLOOKUP(B67,'P2 Origin'!$C$21:$M$176,6,0))*AJ67</f>
        <v>0</v>
      </c>
      <c r="AL67" s="166">
        <f t="shared" si="12"/>
        <v>0</v>
      </c>
      <c r="AM67" s="165">
        <f>(VLOOKUP($B67,'P2 Origin'!$C$21:$M$176,7,0))*AL67</f>
        <v>0</v>
      </c>
      <c r="AN67" s="166">
        <f t="shared" si="13"/>
        <v>37</v>
      </c>
      <c r="AO67" s="165">
        <f>(VLOOKUP($B67,'P2 Origin'!$C$21:$M$176,8,0))*AN67</f>
        <v>0</v>
      </c>
      <c r="AP67" s="166">
        <f t="shared" si="14"/>
        <v>0</v>
      </c>
      <c r="AQ67" s="165">
        <f>(VLOOKUP($B67,'P2 Origin'!$C$21:$M$176,9,0))*AP67</f>
        <v>0</v>
      </c>
      <c r="AR67" s="155">
        <f t="shared" si="15"/>
        <v>1</v>
      </c>
      <c r="AS67" s="164">
        <f>(VLOOKUP(B67,'P2 Origin'!$C$21:$M$176,10,0))*K67</f>
        <v>0</v>
      </c>
      <c r="AT67" s="164">
        <f>(VLOOKUP(B67,'P2 Origin'!$C$21:$M$176,11,0))*J67</f>
        <v>0</v>
      </c>
      <c r="AU67" s="167">
        <v>37</v>
      </c>
      <c r="AV67" s="168">
        <v>37</v>
      </c>
      <c r="AW67" s="169">
        <v>0</v>
      </c>
      <c r="AX67" s="170">
        <f>IF(AU67&gt;=0.1,'P3 Bureaumarge zee- en luchtvr.'!$D$12,0)</f>
        <v>0</v>
      </c>
      <c r="AY67" s="163">
        <f t="shared" si="16"/>
        <v>0</v>
      </c>
      <c r="AZ67" s="157" t="str">
        <f>VLOOKUP(D67,'P4 Destination'!$C$21:$O$176,13,0)</f>
        <v>EUR</v>
      </c>
      <c r="BA67" s="164">
        <f t="shared" si="17"/>
        <v>0</v>
      </c>
      <c r="BB67" s="171">
        <f>IF(AU67&gt;0.1,(VLOOKUP(D67,'P4 Destination'!$C$21:$M$176,3,0))*I67,0)</f>
        <v>0</v>
      </c>
      <c r="BC67" s="172">
        <f t="shared" si="18"/>
        <v>0</v>
      </c>
      <c r="BD67" s="171">
        <f>(VLOOKUP($D67,'P4 Destination'!$C$21:$M$176,4,0))*BC67</f>
        <v>0</v>
      </c>
      <c r="BE67" s="172">
        <f t="shared" si="19"/>
        <v>0</v>
      </c>
      <c r="BF67" s="171">
        <f>(VLOOKUP($D67,'P4 Destination'!$C$21:$M$176,5,0))*BE67</f>
        <v>0</v>
      </c>
      <c r="BG67" s="172">
        <f t="shared" si="20"/>
        <v>0</v>
      </c>
      <c r="BH67" s="171">
        <f>(VLOOKUP($D67,'P4 Destination'!$C$21:$M$176,6,0))*BG67</f>
        <v>0</v>
      </c>
      <c r="BI67" s="172">
        <f t="shared" si="21"/>
        <v>0</v>
      </c>
      <c r="BJ67" s="171">
        <f>(VLOOKUP($D67,'P4 Destination'!$C$21:$M$176,7,0))*BI67</f>
        <v>0</v>
      </c>
      <c r="BK67" s="172">
        <f t="shared" si="22"/>
        <v>37</v>
      </c>
      <c r="BL67" s="171">
        <f>(VLOOKUP($D67,'P4 Destination'!$C$21:$M$176,8,0))*BK67</f>
        <v>0</v>
      </c>
      <c r="BM67" s="172">
        <f t="shared" si="23"/>
        <v>0</v>
      </c>
      <c r="BN67" s="171">
        <f>(VLOOKUP($D67,'P4 Destination'!$C$21:$M$176,9,0))*BM67</f>
        <v>0</v>
      </c>
      <c r="BO67" s="154">
        <f t="shared" si="24"/>
        <v>1</v>
      </c>
      <c r="BP67" s="171">
        <f>(VLOOKUP(D67,'P4 Destination'!$C$21:$M$176,10,0))*K67</f>
        <v>0</v>
      </c>
      <c r="BQ67" s="171">
        <f>(VLOOKUP(D67,'P4 Destination'!$C$21:$M$176,11,0))*J67</f>
        <v>0</v>
      </c>
      <c r="BR67" s="173">
        <f t="shared" si="25"/>
        <v>0</v>
      </c>
      <c r="BS67" s="173">
        <f>(AV67*2500)*'P6 Verzekering'!$E$11</f>
        <v>0</v>
      </c>
      <c r="BT67" s="173">
        <f>(AW67*2500)*'P6 Verzekering'!$E$12</f>
        <v>0</v>
      </c>
      <c r="BU67" s="173">
        <f>(L67*2500)*'P6 Verzekering'!$E$13</f>
        <v>0</v>
      </c>
      <c r="BV67" s="173">
        <f t="shared" si="26"/>
        <v>0</v>
      </c>
      <c r="BW67"/>
      <c r="BX67"/>
    </row>
    <row r="68" spans="1:76">
      <c r="A68" s="152" t="s">
        <v>804</v>
      </c>
      <c r="B68" s="152" t="s">
        <v>371</v>
      </c>
      <c r="C68" s="152" t="s">
        <v>370</v>
      </c>
      <c r="D68" s="152" t="s">
        <v>361</v>
      </c>
      <c r="E68" s="152" t="s">
        <v>360</v>
      </c>
      <c r="F68" s="153">
        <f t="shared" si="0"/>
        <v>24</v>
      </c>
      <c r="G68" s="154">
        <v>1</v>
      </c>
      <c r="H68" s="154">
        <f>IFERROR(VLOOKUP(B68,'P2 Origin'!$C$21:$Q$176,15,FALSE),0)</f>
        <v>1</v>
      </c>
      <c r="I68" s="154">
        <f>IFERROR(VLOOKUP(D68,'P4 Destination'!$C$21:$Q$176,15,FALSE),0)</f>
        <v>1</v>
      </c>
      <c r="J68" s="155">
        <v>1</v>
      </c>
      <c r="K68" s="155"/>
      <c r="L68" s="156">
        <v>0</v>
      </c>
      <c r="M68" s="155">
        <v>0</v>
      </c>
      <c r="N68" s="155">
        <v>0</v>
      </c>
      <c r="O68" s="157">
        <f t="shared" si="1"/>
        <v>0</v>
      </c>
      <c r="P68" s="158">
        <f t="shared" si="2"/>
        <v>0</v>
      </c>
      <c r="Q68" s="159">
        <f>IFERROR(VLOOKUP(N68,'P1 Intra-Europees'!$A$15:$H$25,3,0),0)*P68</f>
        <v>0</v>
      </c>
      <c r="R68" s="160">
        <f t="shared" si="3"/>
        <v>0</v>
      </c>
      <c r="S68" s="159">
        <f>IFERROR(VLOOKUP(N68,'P1 Intra-Europees'!$A$15:$H$25,4,0),0)*R68</f>
        <v>0</v>
      </c>
      <c r="T68" s="160">
        <f t="shared" si="4"/>
        <v>0</v>
      </c>
      <c r="U68" s="159">
        <f>IFERROR(VLOOKUP(N68,'P1 Intra-Europees'!$A$15:$H$25,5,0),0)*T68</f>
        <v>0</v>
      </c>
      <c r="V68" s="160">
        <f t="shared" si="5"/>
        <v>0</v>
      </c>
      <c r="W68" s="159">
        <f>IFERROR(VLOOKUP(N68,'P1 Intra-Europees'!$A$15:$H$25,6,0),0)*V68</f>
        <v>0</v>
      </c>
      <c r="X68" s="160">
        <f t="shared" si="6"/>
        <v>0</v>
      </c>
      <c r="Y68" s="159">
        <f>IFERROR(VLOOKUP(N68,'P1 Intra-Europees'!$A$15:$H$25,7,0),0)*X68</f>
        <v>0</v>
      </c>
      <c r="Z68" s="161">
        <f t="shared" si="7"/>
        <v>0</v>
      </c>
      <c r="AA68" s="162">
        <f>IFERROR(VLOOKUP(N68,'P1 Intra-Europees'!$A$15:$H$25,8,0),0)*Z68</f>
        <v>0</v>
      </c>
      <c r="AB68" s="163">
        <f t="shared" si="8"/>
        <v>0</v>
      </c>
      <c r="AC68" s="157" t="str">
        <f>VLOOKUP(B68,'P2 Origin'!$C$21:$O$176,13,0)</f>
        <v>USD</v>
      </c>
      <c r="AD68" s="164">
        <f t="shared" si="9"/>
        <v>0</v>
      </c>
      <c r="AE68" s="165">
        <f>IF(AU68&gt;0.1,VLOOKUP(B68,'P2 Origin'!$C$21:$M$176,3,0)*H68,0)</f>
        <v>0</v>
      </c>
      <c r="AF68" s="166">
        <f t="shared" si="10"/>
        <v>0</v>
      </c>
      <c r="AG68" s="165">
        <f>(VLOOKUP(B68,'P2 Origin'!$C$21:$M$176,4,0))*AF68</f>
        <v>0</v>
      </c>
      <c r="AH68" s="166">
        <f t="shared" si="11"/>
        <v>0</v>
      </c>
      <c r="AI68" s="165">
        <f>(VLOOKUP(B68,'P2 Origin'!$C$21:$M$176,5,0))*AH68</f>
        <v>0</v>
      </c>
      <c r="AJ68" s="166">
        <f t="shared" si="27"/>
        <v>24</v>
      </c>
      <c r="AK68" s="165">
        <f>(VLOOKUP(B68,'P2 Origin'!$C$21:$M$176,6,0))*AJ68</f>
        <v>0</v>
      </c>
      <c r="AL68" s="166">
        <f t="shared" si="12"/>
        <v>0</v>
      </c>
      <c r="AM68" s="165">
        <f>(VLOOKUP($B68,'P2 Origin'!$C$21:$M$176,7,0))*AL68</f>
        <v>0</v>
      </c>
      <c r="AN68" s="166">
        <f t="shared" si="13"/>
        <v>0</v>
      </c>
      <c r="AO68" s="165">
        <f>(VLOOKUP($B68,'P2 Origin'!$C$21:$M$176,8,0))*AN68</f>
        <v>0</v>
      </c>
      <c r="AP68" s="166">
        <f t="shared" si="14"/>
        <v>0</v>
      </c>
      <c r="AQ68" s="165">
        <f>(VLOOKUP($B68,'P2 Origin'!$C$21:$M$176,9,0))*AP68</f>
        <v>0</v>
      </c>
      <c r="AR68" s="155">
        <f t="shared" si="15"/>
        <v>1</v>
      </c>
      <c r="AS68" s="164">
        <f>(VLOOKUP(B68,'P2 Origin'!$C$21:$M$176,10,0))*K68</f>
        <v>0</v>
      </c>
      <c r="AT68" s="164">
        <f>(VLOOKUP(B68,'P2 Origin'!$C$21:$M$176,11,0))*J68</f>
        <v>0</v>
      </c>
      <c r="AU68" s="167">
        <v>24</v>
      </c>
      <c r="AV68" s="168">
        <v>24</v>
      </c>
      <c r="AW68" s="169">
        <v>0</v>
      </c>
      <c r="AX68" s="170">
        <f>IF(AU68&gt;=0.1,'P3 Bureaumarge zee- en luchtvr.'!$D$12,0)</f>
        <v>0</v>
      </c>
      <c r="AY68" s="163">
        <f t="shared" si="16"/>
        <v>0</v>
      </c>
      <c r="AZ68" s="157" t="str">
        <f>VLOOKUP(D68,'P4 Destination'!$C$21:$O$176,13,0)</f>
        <v>USD</v>
      </c>
      <c r="BA68" s="164">
        <f t="shared" si="17"/>
        <v>0</v>
      </c>
      <c r="BB68" s="171">
        <f>IF(AU68&gt;0.1,(VLOOKUP(D68,'P4 Destination'!$C$21:$M$176,3,0))*I68,0)</f>
        <v>0</v>
      </c>
      <c r="BC68" s="172">
        <f t="shared" si="18"/>
        <v>0</v>
      </c>
      <c r="BD68" s="171">
        <f>(VLOOKUP($D68,'P4 Destination'!$C$21:$M$176,4,0))*BC68</f>
        <v>0</v>
      </c>
      <c r="BE68" s="172">
        <f t="shared" si="19"/>
        <v>0</v>
      </c>
      <c r="BF68" s="171">
        <f>(VLOOKUP($D68,'P4 Destination'!$C$21:$M$176,5,0))*BE68</f>
        <v>0</v>
      </c>
      <c r="BG68" s="172">
        <f t="shared" si="20"/>
        <v>24</v>
      </c>
      <c r="BH68" s="171">
        <f>(VLOOKUP($D68,'P4 Destination'!$C$21:$M$176,6,0))*BG68</f>
        <v>0</v>
      </c>
      <c r="BI68" s="172">
        <f t="shared" si="21"/>
        <v>0</v>
      </c>
      <c r="BJ68" s="171">
        <f>(VLOOKUP($D68,'P4 Destination'!$C$21:$M$176,7,0))*BI68</f>
        <v>0</v>
      </c>
      <c r="BK68" s="172">
        <f t="shared" si="22"/>
        <v>0</v>
      </c>
      <c r="BL68" s="171">
        <f>(VLOOKUP($D68,'P4 Destination'!$C$21:$M$176,8,0))*BK68</f>
        <v>0</v>
      </c>
      <c r="BM68" s="172">
        <f t="shared" si="23"/>
        <v>0</v>
      </c>
      <c r="BN68" s="171">
        <f>(VLOOKUP($D68,'P4 Destination'!$C$21:$M$176,9,0))*BM68</f>
        <v>0</v>
      </c>
      <c r="BO68" s="154">
        <f t="shared" si="24"/>
        <v>1</v>
      </c>
      <c r="BP68" s="171">
        <f>(VLOOKUP(D68,'P4 Destination'!$C$21:$M$176,10,0))*K68</f>
        <v>0</v>
      </c>
      <c r="BQ68" s="171">
        <f>(VLOOKUP(D68,'P4 Destination'!$C$21:$M$176,11,0))*J68</f>
        <v>0</v>
      </c>
      <c r="BR68" s="173">
        <f t="shared" si="25"/>
        <v>0</v>
      </c>
      <c r="BS68" s="173">
        <f>(AV68*2500)*'P6 Verzekering'!$E$11</f>
        <v>0</v>
      </c>
      <c r="BT68" s="173">
        <f>(AW68*2500)*'P6 Verzekering'!$E$12</f>
        <v>0</v>
      </c>
      <c r="BU68" s="173">
        <f>(L68*2500)*'P6 Verzekering'!$E$13</f>
        <v>0</v>
      </c>
      <c r="BV68" s="173">
        <f t="shared" si="26"/>
        <v>0</v>
      </c>
      <c r="BW68"/>
      <c r="BX68"/>
    </row>
    <row r="69" spans="1:76">
      <c r="A69" s="152" t="s">
        <v>805</v>
      </c>
      <c r="B69" s="152" t="s">
        <v>371</v>
      </c>
      <c r="C69" s="152" t="s">
        <v>370</v>
      </c>
      <c r="D69" s="152" t="s">
        <v>219</v>
      </c>
      <c r="E69" s="152" t="s">
        <v>219</v>
      </c>
      <c r="F69" s="153">
        <f t="shared" si="0"/>
        <v>15</v>
      </c>
      <c r="G69" s="154">
        <v>1</v>
      </c>
      <c r="H69" s="154">
        <f>IFERROR(VLOOKUP(B69,'P2 Origin'!$C$21:$Q$176,15,FALSE),0)</f>
        <v>1</v>
      </c>
      <c r="I69" s="154">
        <f>IFERROR(VLOOKUP(D69,'P4 Destination'!$C$21:$Q$176,15,FALSE),0)</f>
        <v>0</v>
      </c>
      <c r="J69" s="155">
        <v>1</v>
      </c>
      <c r="K69" s="155"/>
      <c r="L69" s="156">
        <v>0</v>
      </c>
      <c r="M69" s="155">
        <v>0</v>
      </c>
      <c r="N69" s="155">
        <v>0</v>
      </c>
      <c r="O69" s="157">
        <f t="shared" si="1"/>
        <v>0</v>
      </c>
      <c r="P69" s="158">
        <f t="shared" si="2"/>
        <v>0</v>
      </c>
      <c r="Q69" s="159">
        <f>IFERROR(VLOOKUP(N69,'P1 Intra-Europees'!$A$15:$H$25,3,0),0)*P69</f>
        <v>0</v>
      </c>
      <c r="R69" s="160">
        <f t="shared" si="3"/>
        <v>0</v>
      </c>
      <c r="S69" s="159">
        <f>IFERROR(VLOOKUP(N69,'P1 Intra-Europees'!$A$15:$H$25,4,0),0)*R69</f>
        <v>0</v>
      </c>
      <c r="T69" s="160">
        <f t="shared" si="4"/>
        <v>0</v>
      </c>
      <c r="U69" s="159">
        <f>IFERROR(VLOOKUP(N69,'P1 Intra-Europees'!$A$15:$H$25,5,0),0)*T69</f>
        <v>0</v>
      </c>
      <c r="V69" s="160">
        <f t="shared" si="5"/>
        <v>0</v>
      </c>
      <c r="W69" s="159">
        <f>IFERROR(VLOOKUP(N69,'P1 Intra-Europees'!$A$15:$H$25,6,0),0)*V69</f>
        <v>0</v>
      </c>
      <c r="X69" s="160">
        <f t="shared" si="6"/>
        <v>0</v>
      </c>
      <c r="Y69" s="159">
        <f>IFERROR(VLOOKUP(N69,'P1 Intra-Europees'!$A$15:$H$25,7,0),0)*X69</f>
        <v>0</v>
      </c>
      <c r="Z69" s="161">
        <f t="shared" si="7"/>
        <v>0</v>
      </c>
      <c r="AA69" s="162">
        <f>IFERROR(VLOOKUP(N69,'P1 Intra-Europees'!$A$15:$H$25,8,0),0)*Z69</f>
        <v>0</v>
      </c>
      <c r="AB69" s="163">
        <f t="shared" si="8"/>
        <v>0</v>
      </c>
      <c r="AC69" s="157" t="str">
        <f>VLOOKUP(B69,'P2 Origin'!$C$21:$O$176,13,0)</f>
        <v>USD</v>
      </c>
      <c r="AD69" s="164">
        <f t="shared" si="9"/>
        <v>0</v>
      </c>
      <c r="AE69" s="165">
        <f>IF(AU69&gt;0.1,VLOOKUP(B69,'P2 Origin'!$C$21:$M$176,3,0)*H69,0)</f>
        <v>0</v>
      </c>
      <c r="AF69" s="166">
        <f t="shared" si="10"/>
        <v>0</v>
      </c>
      <c r="AG69" s="165">
        <f>(VLOOKUP(B69,'P2 Origin'!$C$21:$M$176,4,0))*AF69</f>
        <v>0</v>
      </c>
      <c r="AH69" s="166">
        <f t="shared" si="11"/>
        <v>15</v>
      </c>
      <c r="AI69" s="165">
        <f>(VLOOKUP(B69,'P2 Origin'!$C$21:$M$176,5,0))*AH69</f>
        <v>0</v>
      </c>
      <c r="AJ69" s="166">
        <f t="shared" si="27"/>
        <v>0</v>
      </c>
      <c r="AK69" s="165">
        <f>(VLOOKUP(B69,'P2 Origin'!$C$21:$M$176,6,0))*AJ69</f>
        <v>0</v>
      </c>
      <c r="AL69" s="166">
        <f t="shared" si="12"/>
        <v>0</v>
      </c>
      <c r="AM69" s="165">
        <f>(VLOOKUP($B69,'P2 Origin'!$C$21:$M$176,7,0))*AL69</f>
        <v>0</v>
      </c>
      <c r="AN69" s="166">
        <f t="shared" si="13"/>
        <v>0</v>
      </c>
      <c r="AO69" s="165">
        <f>(VLOOKUP($B69,'P2 Origin'!$C$21:$M$176,8,0))*AN69</f>
        <v>0</v>
      </c>
      <c r="AP69" s="166">
        <f t="shared" si="14"/>
        <v>0</v>
      </c>
      <c r="AQ69" s="165">
        <f>(VLOOKUP($B69,'P2 Origin'!$C$21:$M$176,9,0))*AP69</f>
        <v>0</v>
      </c>
      <c r="AR69" s="155">
        <f t="shared" si="15"/>
        <v>1</v>
      </c>
      <c r="AS69" s="164">
        <f>(VLOOKUP(B69,'P2 Origin'!$C$21:$M$176,10,0))*K69</f>
        <v>0</v>
      </c>
      <c r="AT69" s="164">
        <f>(VLOOKUP(B69,'P2 Origin'!$C$21:$M$176,11,0))*J69</f>
        <v>0</v>
      </c>
      <c r="AU69" s="167">
        <v>15</v>
      </c>
      <c r="AV69" s="168">
        <v>15</v>
      </c>
      <c r="AW69" s="169">
        <v>0</v>
      </c>
      <c r="AX69" s="170">
        <f>IF(AU69&gt;=0.1,'P3 Bureaumarge zee- en luchtvr.'!$D$12,0)</f>
        <v>0</v>
      </c>
      <c r="AY69" s="163">
        <f t="shared" si="16"/>
        <v>0</v>
      </c>
      <c r="AZ69" s="157" t="str">
        <f>VLOOKUP(D69,'P4 Destination'!$C$21:$O$176,13,0)</f>
        <v>EUR</v>
      </c>
      <c r="BA69" s="164">
        <f t="shared" si="17"/>
        <v>0</v>
      </c>
      <c r="BB69" s="171">
        <f>IF(AU69&gt;0.1,(VLOOKUP(D69,'P4 Destination'!$C$21:$M$176,3,0))*I69,0)</f>
        <v>0</v>
      </c>
      <c r="BC69" s="172">
        <f t="shared" si="18"/>
        <v>0</v>
      </c>
      <c r="BD69" s="171">
        <f>(VLOOKUP($D69,'P4 Destination'!$C$21:$M$176,4,0))*BC69</f>
        <v>0</v>
      </c>
      <c r="BE69" s="172">
        <f t="shared" si="19"/>
        <v>15</v>
      </c>
      <c r="BF69" s="171">
        <f>(VLOOKUP($D69,'P4 Destination'!$C$21:$M$176,5,0))*BE69</f>
        <v>0</v>
      </c>
      <c r="BG69" s="172">
        <f t="shared" si="20"/>
        <v>0</v>
      </c>
      <c r="BH69" s="171">
        <f>(VLOOKUP($D69,'P4 Destination'!$C$21:$M$176,6,0))*BG69</f>
        <v>0</v>
      </c>
      <c r="BI69" s="172">
        <f t="shared" si="21"/>
        <v>0</v>
      </c>
      <c r="BJ69" s="171">
        <f>(VLOOKUP($D69,'P4 Destination'!$C$21:$M$176,7,0))*BI69</f>
        <v>0</v>
      </c>
      <c r="BK69" s="172">
        <f t="shared" si="22"/>
        <v>0</v>
      </c>
      <c r="BL69" s="171">
        <f>(VLOOKUP($D69,'P4 Destination'!$C$21:$M$176,8,0))*BK69</f>
        <v>0</v>
      </c>
      <c r="BM69" s="172">
        <f t="shared" si="23"/>
        <v>0</v>
      </c>
      <c r="BN69" s="171">
        <f>(VLOOKUP($D69,'P4 Destination'!$C$21:$M$176,9,0))*BM69</f>
        <v>0</v>
      </c>
      <c r="BO69" s="154">
        <f t="shared" si="24"/>
        <v>1</v>
      </c>
      <c r="BP69" s="171">
        <f>(VLOOKUP(D69,'P4 Destination'!$C$21:$M$176,10,0))*K69</f>
        <v>0</v>
      </c>
      <c r="BQ69" s="171">
        <f>(VLOOKUP(D69,'P4 Destination'!$C$21:$M$176,11,0))*J69</f>
        <v>0</v>
      </c>
      <c r="BR69" s="173">
        <f t="shared" si="25"/>
        <v>0</v>
      </c>
      <c r="BS69" s="173">
        <f>(AV69*2500)*'P6 Verzekering'!$E$11</f>
        <v>0</v>
      </c>
      <c r="BT69" s="173">
        <f>(AW69*2500)*'P6 Verzekering'!$E$12</f>
        <v>0</v>
      </c>
      <c r="BU69" s="173">
        <f>(L69*2500)*'P6 Verzekering'!$E$13</f>
        <v>0</v>
      </c>
      <c r="BV69" s="173">
        <f t="shared" si="26"/>
        <v>0</v>
      </c>
      <c r="BW69"/>
      <c r="BX69"/>
    </row>
    <row r="70" spans="1:76">
      <c r="A70" s="152" t="s">
        <v>806</v>
      </c>
      <c r="B70" s="152" t="s">
        <v>371</v>
      </c>
      <c r="C70" s="152" t="s">
        <v>370</v>
      </c>
      <c r="D70" s="152" t="s">
        <v>219</v>
      </c>
      <c r="E70" s="152" t="s">
        <v>219</v>
      </c>
      <c r="F70" s="153">
        <f t="shared" si="0"/>
        <v>21</v>
      </c>
      <c r="G70" s="154">
        <v>1</v>
      </c>
      <c r="H70" s="154">
        <f>IFERROR(VLOOKUP(B70,'P2 Origin'!$C$21:$Q$176,15,FALSE),0)</f>
        <v>1</v>
      </c>
      <c r="I70" s="154">
        <f>IFERROR(VLOOKUP(D70,'P4 Destination'!$C$21:$Q$176,15,FALSE),0)</f>
        <v>0</v>
      </c>
      <c r="J70" s="155">
        <v>1</v>
      </c>
      <c r="K70" s="155"/>
      <c r="L70" s="156">
        <v>0</v>
      </c>
      <c r="M70" s="155">
        <v>0</v>
      </c>
      <c r="N70" s="155">
        <v>0</v>
      </c>
      <c r="O70" s="157">
        <f t="shared" si="1"/>
        <v>0</v>
      </c>
      <c r="P70" s="158">
        <f t="shared" si="2"/>
        <v>0</v>
      </c>
      <c r="Q70" s="159">
        <f>IFERROR(VLOOKUP(N70,'P1 Intra-Europees'!$A$15:$H$25,3,0),0)*P70</f>
        <v>0</v>
      </c>
      <c r="R70" s="160">
        <f t="shared" si="3"/>
        <v>0</v>
      </c>
      <c r="S70" s="159">
        <f>IFERROR(VLOOKUP(N70,'P1 Intra-Europees'!$A$15:$H$25,4,0),0)*R70</f>
        <v>0</v>
      </c>
      <c r="T70" s="160">
        <f t="shared" si="4"/>
        <v>0</v>
      </c>
      <c r="U70" s="159">
        <f>IFERROR(VLOOKUP(N70,'P1 Intra-Europees'!$A$15:$H$25,5,0),0)*T70</f>
        <v>0</v>
      </c>
      <c r="V70" s="160">
        <f t="shared" si="5"/>
        <v>0</v>
      </c>
      <c r="W70" s="159">
        <f>IFERROR(VLOOKUP(N70,'P1 Intra-Europees'!$A$15:$H$25,6,0),0)*V70</f>
        <v>0</v>
      </c>
      <c r="X70" s="160">
        <f t="shared" si="6"/>
        <v>0</v>
      </c>
      <c r="Y70" s="159">
        <f>IFERROR(VLOOKUP(N70,'P1 Intra-Europees'!$A$15:$H$25,7,0),0)*X70</f>
        <v>0</v>
      </c>
      <c r="Z70" s="161">
        <f t="shared" si="7"/>
        <v>0</v>
      </c>
      <c r="AA70" s="162">
        <f>IFERROR(VLOOKUP(N70,'P1 Intra-Europees'!$A$15:$H$25,8,0),0)*Z70</f>
        <v>0</v>
      </c>
      <c r="AB70" s="163">
        <f t="shared" si="8"/>
        <v>0</v>
      </c>
      <c r="AC70" s="157" t="str">
        <f>VLOOKUP(B70,'P2 Origin'!$C$21:$O$176,13,0)</f>
        <v>USD</v>
      </c>
      <c r="AD70" s="164">
        <f t="shared" si="9"/>
        <v>0</v>
      </c>
      <c r="AE70" s="165">
        <f>IF(AU70&gt;0.1,VLOOKUP(B70,'P2 Origin'!$C$21:$M$176,3,0)*H70,0)</f>
        <v>0</v>
      </c>
      <c r="AF70" s="166">
        <f t="shared" si="10"/>
        <v>0</v>
      </c>
      <c r="AG70" s="165">
        <f>(VLOOKUP(B70,'P2 Origin'!$C$21:$M$176,4,0))*AF70</f>
        <v>0</v>
      </c>
      <c r="AH70" s="166">
        <f t="shared" si="11"/>
        <v>0</v>
      </c>
      <c r="AI70" s="165">
        <f>(VLOOKUP(B70,'P2 Origin'!$C$21:$M$176,5,0))*AH70</f>
        <v>0</v>
      </c>
      <c r="AJ70" s="166">
        <f t="shared" si="27"/>
        <v>21</v>
      </c>
      <c r="AK70" s="165">
        <f>(VLOOKUP(B70,'P2 Origin'!$C$21:$M$176,6,0))*AJ70</f>
        <v>0</v>
      </c>
      <c r="AL70" s="166">
        <f t="shared" si="12"/>
        <v>0</v>
      </c>
      <c r="AM70" s="165">
        <f>(VLOOKUP($B70,'P2 Origin'!$C$21:$M$176,7,0))*AL70</f>
        <v>0</v>
      </c>
      <c r="AN70" s="166">
        <f t="shared" si="13"/>
        <v>0</v>
      </c>
      <c r="AO70" s="165">
        <f>(VLOOKUP($B70,'P2 Origin'!$C$21:$M$176,8,0))*AN70</f>
        <v>0</v>
      </c>
      <c r="AP70" s="166">
        <f t="shared" si="14"/>
        <v>0</v>
      </c>
      <c r="AQ70" s="165">
        <f>(VLOOKUP($B70,'P2 Origin'!$C$21:$M$176,9,0))*AP70</f>
        <v>0</v>
      </c>
      <c r="AR70" s="155">
        <f t="shared" si="15"/>
        <v>1</v>
      </c>
      <c r="AS70" s="164">
        <f>(VLOOKUP(B70,'P2 Origin'!$C$21:$M$176,10,0))*K70</f>
        <v>0</v>
      </c>
      <c r="AT70" s="164">
        <f>(VLOOKUP(B70,'P2 Origin'!$C$21:$M$176,11,0))*J70</f>
        <v>0</v>
      </c>
      <c r="AU70" s="167">
        <v>21</v>
      </c>
      <c r="AV70" s="168">
        <v>21</v>
      </c>
      <c r="AW70" s="169">
        <v>0</v>
      </c>
      <c r="AX70" s="170">
        <f>IF(AU70&gt;=0.1,'P3 Bureaumarge zee- en luchtvr.'!$D$12,0)</f>
        <v>0</v>
      </c>
      <c r="AY70" s="163">
        <f t="shared" si="16"/>
        <v>0</v>
      </c>
      <c r="AZ70" s="157" t="str">
        <f>VLOOKUP(D70,'P4 Destination'!$C$21:$O$176,13,0)</f>
        <v>EUR</v>
      </c>
      <c r="BA70" s="164">
        <f t="shared" si="17"/>
        <v>0</v>
      </c>
      <c r="BB70" s="171">
        <f>IF(AU70&gt;0.1,(VLOOKUP(D70,'P4 Destination'!$C$21:$M$176,3,0))*I70,0)</f>
        <v>0</v>
      </c>
      <c r="BC70" s="172">
        <f t="shared" si="18"/>
        <v>0</v>
      </c>
      <c r="BD70" s="171">
        <f>(VLOOKUP($D70,'P4 Destination'!$C$21:$M$176,4,0))*BC70</f>
        <v>0</v>
      </c>
      <c r="BE70" s="172">
        <f t="shared" si="19"/>
        <v>0</v>
      </c>
      <c r="BF70" s="171">
        <f>(VLOOKUP($D70,'P4 Destination'!$C$21:$M$176,5,0))*BE70</f>
        <v>0</v>
      </c>
      <c r="BG70" s="172">
        <f t="shared" si="20"/>
        <v>21</v>
      </c>
      <c r="BH70" s="171">
        <f>(VLOOKUP($D70,'P4 Destination'!$C$21:$M$176,6,0))*BG70</f>
        <v>0</v>
      </c>
      <c r="BI70" s="172">
        <f t="shared" si="21"/>
        <v>0</v>
      </c>
      <c r="BJ70" s="171">
        <f>(VLOOKUP($D70,'P4 Destination'!$C$21:$M$176,7,0))*BI70</f>
        <v>0</v>
      </c>
      <c r="BK70" s="172">
        <f t="shared" si="22"/>
        <v>0</v>
      </c>
      <c r="BL70" s="171">
        <f>(VLOOKUP($D70,'P4 Destination'!$C$21:$M$176,8,0))*BK70</f>
        <v>0</v>
      </c>
      <c r="BM70" s="172">
        <f t="shared" si="23"/>
        <v>0</v>
      </c>
      <c r="BN70" s="171">
        <f>(VLOOKUP($D70,'P4 Destination'!$C$21:$M$176,9,0))*BM70</f>
        <v>0</v>
      </c>
      <c r="BO70" s="154">
        <f t="shared" si="24"/>
        <v>1</v>
      </c>
      <c r="BP70" s="171">
        <f>(VLOOKUP(D70,'P4 Destination'!$C$21:$M$176,10,0))*K70</f>
        <v>0</v>
      </c>
      <c r="BQ70" s="171">
        <f>(VLOOKUP(D70,'P4 Destination'!$C$21:$M$176,11,0))*J70</f>
        <v>0</v>
      </c>
      <c r="BR70" s="173">
        <f t="shared" si="25"/>
        <v>0</v>
      </c>
      <c r="BS70" s="173">
        <f>(AV70*2500)*'P6 Verzekering'!$E$11</f>
        <v>0</v>
      </c>
      <c r="BT70" s="173">
        <f>(AW70*2500)*'P6 Verzekering'!$E$12</f>
        <v>0</v>
      </c>
      <c r="BU70" s="173">
        <f>(L70*2500)*'P6 Verzekering'!$E$13</f>
        <v>0</v>
      </c>
      <c r="BV70" s="173">
        <f t="shared" si="26"/>
        <v>0</v>
      </c>
      <c r="BW70"/>
      <c r="BX70"/>
    </row>
    <row r="71" spans="1:76">
      <c r="A71" s="152" t="s">
        <v>807</v>
      </c>
      <c r="B71" s="152" t="s">
        <v>371</v>
      </c>
      <c r="C71" s="152" t="s">
        <v>370</v>
      </c>
      <c r="D71" s="152" t="s">
        <v>219</v>
      </c>
      <c r="E71" s="152" t="s">
        <v>219</v>
      </c>
      <c r="F71" s="153">
        <f t="shared" si="0"/>
        <v>39</v>
      </c>
      <c r="G71" s="154">
        <v>1</v>
      </c>
      <c r="H71" s="154">
        <f>IFERROR(VLOOKUP(B71,'P2 Origin'!$C$21:$Q$176,15,FALSE),0)</f>
        <v>1</v>
      </c>
      <c r="I71" s="154">
        <f>IFERROR(VLOOKUP(D71,'P4 Destination'!$C$21:$Q$176,15,FALSE),0)</f>
        <v>0</v>
      </c>
      <c r="J71" s="155"/>
      <c r="K71" s="155">
        <v>1</v>
      </c>
      <c r="L71" s="156">
        <v>0</v>
      </c>
      <c r="M71" s="155">
        <v>0</v>
      </c>
      <c r="N71" s="155">
        <v>0</v>
      </c>
      <c r="O71" s="157">
        <f t="shared" si="1"/>
        <v>0</v>
      </c>
      <c r="P71" s="158">
        <f t="shared" si="2"/>
        <v>0</v>
      </c>
      <c r="Q71" s="159">
        <f>IFERROR(VLOOKUP(N71,'P1 Intra-Europees'!$A$15:$H$25,3,0),0)*P71</f>
        <v>0</v>
      </c>
      <c r="R71" s="160">
        <f t="shared" si="3"/>
        <v>0</v>
      </c>
      <c r="S71" s="159">
        <f>IFERROR(VLOOKUP(N71,'P1 Intra-Europees'!$A$15:$H$25,4,0),0)*R71</f>
        <v>0</v>
      </c>
      <c r="T71" s="160">
        <f t="shared" si="4"/>
        <v>0</v>
      </c>
      <c r="U71" s="159">
        <f>IFERROR(VLOOKUP(N71,'P1 Intra-Europees'!$A$15:$H$25,5,0),0)*T71</f>
        <v>0</v>
      </c>
      <c r="V71" s="160">
        <f t="shared" si="5"/>
        <v>0</v>
      </c>
      <c r="W71" s="159">
        <f>IFERROR(VLOOKUP(N71,'P1 Intra-Europees'!$A$15:$H$25,6,0),0)*V71</f>
        <v>0</v>
      </c>
      <c r="X71" s="160">
        <f t="shared" si="6"/>
        <v>0</v>
      </c>
      <c r="Y71" s="159">
        <f>IFERROR(VLOOKUP(N71,'P1 Intra-Europees'!$A$15:$H$25,7,0),0)*X71</f>
        <v>0</v>
      </c>
      <c r="Z71" s="161">
        <f t="shared" si="7"/>
        <v>0</v>
      </c>
      <c r="AA71" s="162">
        <f>IFERROR(VLOOKUP(N71,'P1 Intra-Europees'!$A$15:$H$25,8,0),0)*Z71</f>
        <v>0</v>
      </c>
      <c r="AB71" s="163">
        <f t="shared" si="8"/>
        <v>0</v>
      </c>
      <c r="AC71" s="157" t="str">
        <f>VLOOKUP(B71,'P2 Origin'!$C$21:$O$176,13,0)</f>
        <v>USD</v>
      </c>
      <c r="AD71" s="164">
        <f t="shared" si="9"/>
        <v>0</v>
      </c>
      <c r="AE71" s="165">
        <f>IF(AU71&gt;0.1,VLOOKUP(B71,'P2 Origin'!$C$21:$M$176,3,0)*H71,0)</f>
        <v>0</v>
      </c>
      <c r="AF71" s="166">
        <f t="shared" si="10"/>
        <v>0</v>
      </c>
      <c r="AG71" s="165">
        <f>(VLOOKUP(B71,'P2 Origin'!$C$21:$M$176,4,0))*AF71</f>
        <v>0</v>
      </c>
      <c r="AH71" s="166">
        <f t="shared" si="11"/>
        <v>0</v>
      </c>
      <c r="AI71" s="165">
        <f>(VLOOKUP(B71,'P2 Origin'!$C$21:$M$176,5,0))*AH71</f>
        <v>0</v>
      </c>
      <c r="AJ71" s="166">
        <f t="shared" si="27"/>
        <v>0</v>
      </c>
      <c r="AK71" s="165">
        <f>(VLOOKUP(B71,'P2 Origin'!$C$21:$M$176,6,0))*AJ71</f>
        <v>0</v>
      </c>
      <c r="AL71" s="166">
        <f t="shared" si="12"/>
        <v>0</v>
      </c>
      <c r="AM71" s="165">
        <f>(VLOOKUP($B71,'P2 Origin'!$C$21:$M$176,7,0))*AL71</f>
        <v>0</v>
      </c>
      <c r="AN71" s="166">
        <f t="shared" si="13"/>
        <v>39</v>
      </c>
      <c r="AO71" s="165">
        <f>(VLOOKUP($B71,'P2 Origin'!$C$21:$M$176,8,0))*AN71</f>
        <v>0</v>
      </c>
      <c r="AP71" s="166">
        <f t="shared" si="14"/>
        <v>0</v>
      </c>
      <c r="AQ71" s="165">
        <f>(VLOOKUP($B71,'P2 Origin'!$C$21:$M$176,9,0))*AP71</f>
        <v>0</v>
      </c>
      <c r="AR71" s="155">
        <f t="shared" si="15"/>
        <v>1</v>
      </c>
      <c r="AS71" s="164">
        <f>(VLOOKUP(B71,'P2 Origin'!$C$21:$M$176,10,0))*K71</f>
        <v>0</v>
      </c>
      <c r="AT71" s="164">
        <f>(VLOOKUP(B71,'P2 Origin'!$C$21:$M$176,11,0))*J71</f>
        <v>0</v>
      </c>
      <c r="AU71" s="167">
        <v>39</v>
      </c>
      <c r="AV71" s="168">
        <v>39</v>
      </c>
      <c r="AW71" s="169">
        <v>0</v>
      </c>
      <c r="AX71" s="170">
        <f>IF(AU71&gt;=0.1,'P3 Bureaumarge zee- en luchtvr.'!$D$12,0)</f>
        <v>0</v>
      </c>
      <c r="AY71" s="163">
        <f t="shared" si="16"/>
        <v>0</v>
      </c>
      <c r="AZ71" s="157" t="str">
        <f>VLOOKUP(D71,'P4 Destination'!$C$21:$O$176,13,0)</f>
        <v>EUR</v>
      </c>
      <c r="BA71" s="164">
        <f t="shared" si="17"/>
        <v>0</v>
      </c>
      <c r="BB71" s="171">
        <f>IF(AU71&gt;0.1,(VLOOKUP(D71,'P4 Destination'!$C$21:$M$176,3,0))*I71,0)</f>
        <v>0</v>
      </c>
      <c r="BC71" s="172">
        <f t="shared" si="18"/>
        <v>0</v>
      </c>
      <c r="BD71" s="171">
        <f>(VLOOKUP($D71,'P4 Destination'!$C$21:$M$176,4,0))*BC71</f>
        <v>0</v>
      </c>
      <c r="BE71" s="172">
        <f t="shared" si="19"/>
        <v>0</v>
      </c>
      <c r="BF71" s="171">
        <f>(VLOOKUP($D71,'P4 Destination'!$C$21:$M$176,5,0))*BE71</f>
        <v>0</v>
      </c>
      <c r="BG71" s="172">
        <f t="shared" si="20"/>
        <v>0</v>
      </c>
      <c r="BH71" s="171">
        <f>(VLOOKUP($D71,'P4 Destination'!$C$21:$M$176,6,0))*BG71</f>
        <v>0</v>
      </c>
      <c r="BI71" s="172">
        <f t="shared" si="21"/>
        <v>0</v>
      </c>
      <c r="BJ71" s="171">
        <f>(VLOOKUP($D71,'P4 Destination'!$C$21:$M$176,7,0))*BI71</f>
        <v>0</v>
      </c>
      <c r="BK71" s="172">
        <f t="shared" si="22"/>
        <v>39</v>
      </c>
      <c r="BL71" s="171">
        <f>(VLOOKUP($D71,'P4 Destination'!$C$21:$M$176,8,0))*BK71</f>
        <v>0</v>
      </c>
      <c r="BM71" s="172">
        <f t="shared" si="23"/>
        <v>0</v>
      </c>
      <c r="BN71" s="171">
        <f>(VLOOKUP($D71,'P4 Destination'!$C$21:$M$176,9,0))*BM71</f>
        <v>0</v>
      </c>
      <c r="BO71" s="154">
        <f t="shared" si="24"/>
        <v>1</v>
      </c>
      <c r="BP71" s="171">
        <f>(VLOOKUP(D71,'P4 Destination'!$C$21:$M$176,10,0))*K71</f>
        <v>0</v>
      </c>
      <c r="BQ71" s="171">
        <f>(VLOOKUP(D71,'P4 Destination'!$C$21:$M$176,11,0))*J71</f>
        <v>0</v>
      </c>
      <c r="BR71" s="173">
        <f t="shared" si="25"/>
        <v>0</v>
      </c>
      <c r="BS71" s="173">
        <f>(AV71*2500)*'P6 Verzekering'!$E$11</f>
        <v>0</v>
      </c>
      <c r="BT71" s="173">
        <f>(AW71*2500)*'P6 Verzekering'!$E$12</f>
        <v>0</v>
      </c>
      <c r="BU71" s="173">
        <f>(L71*2500)*'P6 Verzekering'!$E$13</f>
        <v>0</v>
      </c>
      <c r="BV71" s="173">
        <f t="shared" si="26"/>
        <v>0</v>
      </c>
      <c r="BW71"/>
      <c r="BX71"/>
    </row>
    <row r="72" spans="1:76">
      <c r="A72" s="152" t="s">
        <v>808</v>
      </c>
      <c r="B72" s="152" t="s">
        <v>371</v>
      </c>
      <c r="C72" s="152" t="s">
        <v>370</v>
      </c>
      <c r="D72" s="152" t="s">
        <v>219</v>
      </c>
      <c r="E72" s="152" t="s">
        <v>219</v>
      </c>
      <c r="F72" s="153">
        <f t="shared" si="0"/>
        <v>52</v>
      </c>
      <c r="G72" s="154">
        <v>1</v>
      </c>
      <c r="H72" s="154">
        <f>IFERROR(VLOOKUP(B72,'P2 Origin'!$C$21:$Q$176,15,FALSE),0)</f>
        <v>1</v>
      </c>
      <c r="I72" s="154">
        <f>IFERROR(VLOOKUP(D72,'P4 Destination'!$C$21:$Q$176,15,FALSE),0)</f>
        <v>0</v>
      </c>
      <c r="J72" s="155"/>
      <c r="K72" s="155">
        <v>1</v>
      </c>
      <c r="L72" s="156">
        <v>0</v>
      </c>
      <c r="M72" s="155">
        <v>0</v>
      </c>
      <c r="N72" s="155">
        <v>0</v>
      </c>
      <c r="O72" s="157">
        <f t="shared" si="1"/>
        <v>0</v>
      </c>
      <c r="P72" s="158">
        <f t="shared" si="2"/>
        <v>0</v>
      </c>
      <c r="Q72" s="159">
        <f>IFERROR(VLOOKUP(N72,'P1 Intra-Europees'!$A$15:$H$25,3,0),0)*P72</f>
        <v>0</v>
      </c>
      <c r="R72" s="160">
        <f t="shared" si="3"/>
        <v>0</v>
      </c>
      <c r="S72" s="159">
        <f>IFERROR(VLOOKUP(N72,'P1 Intra-Europees'!$A$15:$H$25,4,0),0)*R72</f>
        <v>0</v>
      </c>
      <c r="T72" s="160">
        <f t="shared" si="4"/>
        <v>0</v>
      </c>
      <c r="U72" s="159">
        <f>IFERROR(VLOOKUP(N72,'P1 Intra-Europees'!$A$15:$H$25,5,0),0)*T72</f>
        <v>0</v>
      </c>
      <c r="V72" s="160">
        <f t="shared" si="5"/>
        <v>0</v>
      </c>
      <c r="W72" s="159">
        <f>IFERROR(VLOOKUP(N72,'P1 Intra-Europees'!$A$15:$H$25,6,0),0)*V72</f>
        <v>0</v>
      </c>
      <c r="X72" s="160">
        <f t="shared" si="6"/>
        <v>0</v>
      </c>
      <c r="Y72" s="159">
        <f>IFERROR(VLOOKUP(N72,'P1 Intra-Europees'!$A$15:$H$25,7,0),0)*X72</f>
        <v>0</v>
      </c>
      <c r="Z72" s="161">
        <f t="shared" si="7"/>
        <v>0</v>
      </c>
      <c r="AA72" s="162">
        <f>IFERROR(VLOOKUP(N72,'P1 Intra-Europees'!$A$15:$H$25,8,0),0)*Z72</f>
        <v>0</v>
      </c>
      <c r="AB72" s="163">
        <f t="shared" si="8"/>
        <v>0</v>
      </c>
      <c r="AC72" s="157" t="str">
        <f>VLOOKUP(B72,'P2 Origin'!$C$21:$O$176,13,0)</f>
        <v>USD</v>
      </c>
      <c r="AD72" s="164">
        <f t="shared" si="9"/>
        <v>0</v>
      </c>
      <c r="AE72" s="165">
        <f>IF(AU72&gt;0.1,VLOOKUP(B72,'P2 Origin'!$C$21:$M$176,3,0)*H72,0)</f>
        <v>0</v>
      </c>
      <c r="AF72" s="166">
        <f t="shared" si="10"/>
        <v>0</v>
      </c>
      <c r="AG72" s="165">
        <f>(VLOOKUP(B72,'P2 Origin'!$C$21:$M$176,4,0))*AF72</f>
        <v>0</v>
      </c>
      <c r="AH72" s="166">
        <f t="shared" si="11"/>
        <v>0</v>
      </c>
      <c r="AI72" s="165">
        <f>(VLOOKUP(B72,'P2 Origin'!$C$21:$M$176,5,0))*AH72</f>
        <v>0</v>
      </c>
      <c r="AJ72" s="166">
        <f t="shared" si="27"/>
        <v>0</v>
      </c>
      <c r="AK72" s="165">
        <f>(VLOOKUP(B72,'P2 Origin'!$C$21:$M$176,6,0))*AJ72</f>
        <v>0</v>
      </c>
      <c r="AL72" s="166">
        <f t="shared" si="12"/>
        <v>0</v>
      </c>
      <c r="AM72" s="165">
        <f>(VLOOKUP($B72,'P2 Origin'!$C$21:$M$176,7,0))*AL72</f>
        <v>0</v>
      </c>
      <c r="AN72" s="166">
        <f t="shared" si="13"/>
        <v>0</v>
      </c>
      <c r="AO72" s="165">
        <f>(VLOOKUP($B72,'P2 Origin'!$C$21:$M$176,8,0))*AN72</f>
        <v>0</v>
      </c>
      <c r="AP72" s="166">
        <f t="shared" si="14"/>
        <v>52</v>
      </c>
      <c r="AQ72" s="165">
        <f>(VLOOKUP($B72,'P2 Origin'!$C$21:$M$176,9,0))*AP72</f>
        <v>0</v>
      </c>
      <c r="AR72" s="155">
        <f t="shared" si="15"/>
        <v>1</v>
      </c>
      <c r="AS72" s="164">
        <f>(VLOOKUP(B72,'P2 Origin'!$C$21:$M$176,10,0))*K72</f>
        <v>0</v>
      </c>
      <c r="AT72" s="164">
        <f>(VLOOKUP(B72,'P2 Origin'!$C$21:$M$176,11,0))*J72</f>
        <v>0</v>
      </c>
      <c r="AU72" s="167">
        <v>52</v>
      </c>
      <c r="AV72" s="168">
        <v>52</v>
      </c>
      <c r="AW72" s="169">
        <v>0</v>
      </c>
      <c r="AX72" s="170">
        <f>IF(AU72&gt;=0.1,'P3 Bureaumarge zee- en luchtvr.'!$D$12,0)</f>
        <v>0</v>
      </c>
      <c r="AY72" s="163">
        <f t="shared" si="16"/>
        <v>0</v>
      </c>
      <c r="AZ72" s="157" t="str">
        <f>VLOOKUP(D72,'P4 Destination'!$C$21:$O$176,13,0)</f>
        <v>EUR</v>
      </c>
      <c r="BA72" s="164">
        <f t="shared" si="17"/>
        <v>0</v>
      </c>
      <c r="BB72" s="171">
        <f>IF(AU72&gt;0.1,(VLOOKUP(D72,'P4 Destination'!$C$21:$M$176,3,0))*I72,0)</f>
        <v>0</v>
      </c>
      <c r="BC72" s="172">
        <f t="shared" si="18"/>
        <v>0</v>
      </c>
      <c r="BD72" s="171">
        <f>(VLOOKUP($D72,'P4 Destination'!$C$21:$M$176,4,0))*BC72</f>
        <v>0</v>
      </c>
      <c r="BE72" s="172">
        <f t="shared" si="19"/>
        <v>0</v>
      </c>
      <c r="BF72" s="171">
        <f>(VLOOKUP($D72,'P4 Destination'!$C$21:$M$176,5,0))*BE72</f>
        <v>0</v>
      </c>
      <c r="BG72" s="172">
        <f t="shared" si="20"/>
        <v>0</v>
      </c>
      <c r="BH72" s="171">
        <f>(VLOOKUP($D72,'P4 Destination'!$C$21:$M$176,6,0))*BG72</f>
        <v>0</v>
      </c>
      <c r="BI72" s="172">
        <f t="shared" si="21"/>
        <v>0</v>
      </c>
      <c r="BJ72" s="171">
        <f>(VLOOKUP($D72,'P4 Destination'!$C$21:$M$176,7,0))*BI72</f>
        <v>0</v>
      </c>
      <c r="BK72" s="172">
        <f t="shared" si="22"/>
        <v>0</v>
      </c>
      <c r="BL72" s="171">
        <f>(VLOOKUP($D72,'P4 Destination'!$C$21:$M$176,8,0))*BK72</f>
        <v>0</v>
      </c>
      <c r="BM72" s="172">
        <f t="shared" si="23"/>
        <v>52</v>
      </c>
      <c r="BN72" s="171">
        <f>(VLOOKUP($D72,'P4 Destination'!$C$21:$M$176,9,0))*BM72</f>
        <v>0</v>
      </c>
      <c r="BO72" s="154">
        <f t="shared" si="24"/>
        <v>1</v>
      </c>
      <c r="BP72" s="171">
        <f>(VLOOKUP(D72,'P4 Destination'!$C$21:$M$176,10,0))*K72</f>
        <v>0</v>
      </c>
      <c r="BQ72" s="171">
        <f>(VLOOKUP(D72,'P4 Destination'!$C$21:$M$176,11,0))*J72</f>
        <v>0</v>
      </c>
      <c r="BR72" s="173">
        <f t="shared" si="25"/>
        <v>0</v>
      </c>
      <c r="BS72" s="173">
        <f>(AV72*2500)*'P6 Verzekering'!$E$11</f>
        <v>0</v>
      </c>
      <c r="BT72" s="173">
        <f>(AW72*2500)*'P6 Verzekering'!$E$12</f>
        <v>0</v>
      </c>
      <c r="BU72" s="173">
        <f>(L72*2500)*'P6 Verzekering'!$E$13</f>
        <v>0</v>
      </c>
      <c r="BV72" s="173">
        <f t="shared" si="26"/>
        <v>0</v>
      </c>
      <c r="BW72"/>
      <c r="BX72"/>
    </row>
    <row r="73" spans="1:76">
      <c r="A73" s="152" t="s">
        <v>809</v>
      </c>
      <c r="B73" s="152" t="s">
        <v>371</v>
      </c>
      <c r="C73" s="152" t="s">
        <v>370</v>
      </c>
      <c r="D73" s="152" t="s">
        <v>219</v>
      </c>
      <c r="E73" s="152" t="s">
        <v>219</v>
      </c>
      <c r="F73" s="153">
        <f t="shared" si="0"/>
        <v>23</v>
      </c>
      <c r="G73" s="154">
        <v>1</v>
      </c>
      <c r="H73" s="154">
        <f>IFERROR(VLOOKUP(B73,'P2 Origin'!$C$21:$Q$176,15,FALSE),0)</f>
        <v>1</v>
      </c>
      <c r="I73" s="154">
        <f>IFERROR(VLOOKUP(D73,'P4 Destination'!$C$21:$Q$176,15,FALSE),0)</f>
        <v>0</v>
      </c>
      <c r="J73" s="155">
        <v>1</v>
      </c>
      <c r="K73" s="155"/>
      <c r="L73" s="156">
        <v>0</v>
      </c>
      <c r="M73" s="155">
        <v>0</v>
      </c>
      <c r="N73" s="155">
        <v>0</v>
      </c>
      <c r="O73" s="157">
        <f t="shared" si="1"/>
        <v>0</v>
      </c>
      <c r="P73" s="158">
        <f t="shared" si="2"/>
        <v>0</v>
      </c>
      <c r="Q73" s="159">
        <f>IFERROR(VLOOKUP(N73,'P1 Intra-Europees'!$A$15:$H$25,3,0),0)*P73</f>
        <v>0</v>
      </c>
      <c r="R73" s="160">
        <f t="shared" si="3"/>
        <v>0</v>
      </c>
      <c r="S73" s="159">
        <f>IFERROR(VLOOKUP(N73,'P1 Intra-Europees'!$A$15:$H$25,4,0),0)*R73</f>
        <v>0</v>
      </c>
      <c r="T73" s="160">
        <f t="shared" si="4"/>
        <v>0</v>
      </c>
      <c r="U73" s="159">
        <f>IFERROR(VLOOKUP(N73,'P1 Intra-Europees'!$A$15:$H$25,5,0),0)*T73</f>
        <v>0</v>
      </c>
      <c r="V73" s="160">
        <f t="shared" si="5"/>
        <v>0</v>
      </c>
      <c r="W73" s="159">
        <f>IFERROR(VLOOKUP(N73,'P1 Intra-Europees'!$A$15:$H$25,6,0),0)*V73</f>
        <v>0</v>
      </c>
      <c r="X73" s="160">
        <f t="shared" si="6"/>
        <v>0</v>
      </c>
      <c r="Y73" s="159">
        <f>IFERROR(VLOOKUP(N73,'P1 Intra-Europees'!$A$15:$H$25,7,0),0)*X73</f>
        <v>0</v>
      </c>
      <c r="Z73" s="161">
        <f t="shared" si="7"/>
        <v>0</v>
      </c>
      <c r="AA73" s="162">
        <f>IFERROR(VLOOKUP(N73,'P1 Intra-Europees'!$A$15:$H$25,8,0),0)*Z73</f>
        <v>0</v>
      </c>
      <c r="AB73" s="163">
        <f t="shared" si="8"/>
        <v>0</v>
      </c>
      <c r="AC73" s="157" t="str">
        <f>VLOOKUP(B73,'P2 Origin'!$C$21:$O$176,13,0)</f>
        <v>USD</v>
      </c>
      <c r="AD73" s="164">
        <f t="shared" si="9"/>
        <v>0</v>
      </c>
      <c r="AE73" s="165">
        <f>IF(AU73&gt;0.1,VLOOKUP(B73,'P2 Origin'!$C$21:$M$176,3,0)*H73,0)</f>
        <v>0</v>
      </c>
      <c r="AF73" s="166">
        <f t="shared" si="10"/>
        <v>0</v>
      </c>
      <c r="AG73" s="165">
        <f>(VLOOKUP(B73,'P2 Origin'!$C$21:$M$176,4,0))*AF73</f>
        <v>0</v>
      </c>
      <c r="AH73" s="166">
        <f t="shared" si="11"/>
        <v>0</v>
      </c>
      <c r="AI73" s="165">
        <f>(VLOOKUP(B73,'P2 Origin'!$C$21:$M$176,5,0))*AH73</f>
        <v>0</v>
      </c>
      <c r="AJ73" s="166">
        <f t="shared" si="27"/>
        <v>23</v>
      </c>
      <c r="AK73" s="165">
        <f>(VLOOKUP(B73,'P2 Origin'!$C$21:$M$176,6,0))*AJ73</f>
        <v>0</v>
      </c>
      <c r="AL73" s="166">
        <f t="shared" si="12"/>
        <v>0</v>
      </c>
      <c r="AM73" s="165">
        <f>(VLOOKUP($B73,'P2 Origin'!$C$21:$M$176,7,0))*AL73</f>
        <v>0</v>
      </c>
      <c r="AN73" s="166">
        <f t="shared" si="13"/>
        <v>0</v>
      </c>
      <c r="AO73" s="165">
        <f>(VLOOKUP($B73,'P2 Origin'!$C$21:$M$176,8,0))*AN73</f>
        <v>0</v>
      </c>
      <c r="AP73" s="166">
        <f t="shared" si="14"/>
        <v>0</v>
      </c>
      <c r="AQ73" s="165">
        <f>(VLOOKUP($B73,'P2 Origin'!$C$21:$M$176,9,0))*AP73</f>
        <v>0</v>
      </c>
      <c r="AR73" s="155">
        <f t="shared" si="15"/>
        <v>1</v>
      </c>
      <c r="AS73" s="164">
        <f>(VLOOKUP(B73,'P2 Origin'!$C$21:$M$176,10,0))*K73</f>
        <v>0</v>
      </c>
      <c r="AT73" s="164">
        <f>(VLOOKUP(B73,'P2 Origin'!$C$21:$M$176,11,0))*J73</f>
        <v>0</v>
      </c>
      <c r="AU73" s="167">
        <v>23</v>
      </c>
      <c r="AV73" s="168">
        <v>23</v>
      </c>
      <c r="AW73" s="169">
        <v>0</v>
      </c>
      <c r="AX73" s="170">
        <f>IF(AU73&gt;=0.1,'P3 Bureaumarge zee- en luchtvr.'!$D$12,0)</f>
        <v>0</v>
      </c>
      <c r="AY73" s="163">
        <f t="shared" si="16"/>
        <v>0</v>
      </c>
      <c r="AZ73" s="157" t="str">
        <f>VLOOKUP(D73,'P4 Destination'!$C$21:$O$176,13,0)</f>
        <v>EUR</v>
      </c>
      <c r="BA73" s="164">
        <f t="shared" si="17"/>
        <v>0</v>
      </c>
      <c r="BB73" s="171">
        <f>IF(AU73&gt;0.1,(VLOOKUP(D73,'P4 Destination'!$C$21:$M$176,3,0))*I73,0)</f>
        <v>0</v>
      </c>
      <c r="BC73" s="172">
        <f t="shared" si="18"/>
        <v>0</v>
      </c>
      <c r="BD73" s="171">
        <f>(VLOOKUP($D73,'P4 Destination'!$C$21:$M$176,4,0))*BC73</f>
        <v>0</v>
      </c>
      <c r="BE73" s="172">
        <f t="shared" si="19"/>
        <v>0</v>
      </c>
      <c r="BF73" s="171">
        <f>(VLOOKUP($D73,'P4 Destination'!$C$21:$M$176,5,0))*BE73</f>
        <v>0</v>
      </c>
      <c r="BG73" s="172">
        <f t="shared" si="20"/>
        <v>23</v>
      </c>
      <c r="BH73" s="171">
        <f>(VLOOKUP($D73,'P4 Destination'!$C$21:$M$176,6,0))*BG73</f>
        <v>0</v>
      </c>
      <c r="BI73" s="172">
        <f t="shared" si="21"/>
        <v>0</v>
      </c>
      <c r="BJ73" s="171">
        <f>(VLOOKUP($D73,'P4 Destination'!$C$21:$M$176,7,0))*BI73</f>
        <v>0</v>
      </c>
      <c r="BK73" s="172">
        <f t="shared" si="22"/>
        <v>0</v>
      </c>
      <c r="BL73" s="171">
        <f>(VLOOKUP($D73,'P4 Destination'!$C$21:$M$176,8,0))*BK73</f>
        <v>0</v>
      </c>
      <c r="BM73" s="172">
        <f t="shared" si="23"/>
        <v>0</v>
      </c>
      <c r="BN73" s="171">
        <f>(VLOOKUP($D73,'P4 Destination'!$C$21:$M$176,9,0))*BM73</f>
        <v>0</v>
      </c>
      <c r="BO73" s="154">
        <f t="shared" si="24"/>
        <v>1</v>
      </c>
      <c r="BP73" s="171">
        <f>(VLOOKUP(D73,'P4 Destination'!$C$21:$M$176,10,0))*K73</f>
        <v>0</v>
      </c>
      <c r="BQ73" s="171">
        <f>(VLOOKUP(D73,'P4 Destination'!$C$21:$M$176,11,0))*J73</f>
        <v>0</v>
      </c>
      <c r="BR73" s="173">
        <f t="shared" si="25"/>
        <v>0</v>
      </c>
      <c r="BS73" s="173">
        <f>(AV73*2500)*'P6 Verzekering'!$E$11</f>
        <v>0</v>
      </c>
      <c r="BT73" s="173">
        <f>(AW73*2500)*'P6 Verzekering'!$E$12</f>
        <v>0</v>
      </c>
      <c r="BU73" s="173">
        <f>(L73*2500)*'P6 Verzekering'!$E$13</f>
        <v>0</v>
      </c>
      <c r="BV73" s="173">
        <f t="shared" si="26"/>
        <v>0</v>
      </c>
      <c r="BW73"/>
      <c r="BX73"/>
    </row>
    <row r="74" spans="1:76">
      <c r="A74" s="152" t="s">
        <v>810</v>
      </c>
      <c r="B74" s="152" t="s">
        <v>371</v>
      </c>
      <c r="C74" s="152" t="s">
        <v>370</v>
      </c>
      <c r="D74" s="152" t="s">
        <v>219</v>
      </c>
      <c r="E74" s="152" t="s">
        <v>219</v>
      </c>
      <c r="F74" s="153">
        <f t="shared" si="0"/>
        <v>14</v>
      </c>
      <c r="G74" s="154">
        <v>1</v>
      </c>
      <c r="H74" s="154">
        <f>IFERROR(VLOOKUP(B74,'P2 Origin'!$C$21:$Q$176,15,FALSE),0)</f>
        <v>1</v>
      </c>
      <c r="I74" s="154">
        <f>IFERROR(VLOOKUP(D74,'P4 Destination'!$C$21:$Q$176,15,FALSE),0)</f>
        <v>0</v>
      </c>
      <c r="J74" s="155">
        <v>1</v>
      </c>
      <c r="K74" s="155"/>
      <c r="L74" s="156">
        <v>0</v>
      </c>
      <c r="M74" s="155">
        <v>0</v>
      </c>
      <c r="N74" s="155">
        <v>0</v>
      </c>
      <c r="O74" s="157">
        <f t="shared" si="1"/>
        <v>0</v>
      </c>
      <c r="P74" s="158">
        <f t="shared" si="2"/>
        <v>0</v>
      </c>
      <c r="Q74" s="159">
        <f>IFERROR(VLOOKUP(N74,'P1 Intra-Europees'!$A$15:$H$25,3,0),0)*P74</f>
        <v>0</v>
      </c>
      <c r="R74" s="160">
        <f t="shared" si="3"/>
        <v>0</v>
      </c>
      <c r="S74" s="159">
        <f>IFERROR(VLOOKUP(N74,'P1 Intra-Europees'!$A$15:$H$25,4,0),0)*R74</f>
        <v>0</v>
      </c>
      <c r="T74" s="160">
        <f t="shared" si="4"/>
        <v>0</v>
      </c>
      <c r="U74" s="159">
        <f>IFERROR(VLOOKUP(N74,'P1 Intra-Europees'!$A$15:$H$25,5,0),0)*T74</f>
        <v>0</v>
      </c>
      <c r="V74" s="160">
        <f t="shared" si="5"/>
        <v>0</v>
      </c>
      <c r="W74" s="159">
        <f>IFERROR(VLOOKUP(N74,'P1 Intra-Europees'!$A$15:$H$25,6,0),0)*V74</f>
        <v>0</v>
      </c>
      <c r="X74" s="160">
        <f t="shared" si="6"/>
        <v>0</v>
      </c>
      <c r="Y74" s="159">
        <f>IFERROR(VLOOKUP(N74,'P1 Intra-Europees'!$A$15:$H$25,7,0),0)*X74</f>
        <v>0</v>
      </c>
      <c r="Z74" s="161">
        <f t="shared" si="7"/>
        <v>0</v>
      </c>
      <c r="AA74" s="162">
        <f>IFERROR(VLOOKUP(N74,'P1 Intra-Europees'!$A$15:$H$25,8,0),0)*Z74</f>
        <v>0</v>
      </c>
      <c r="AB74" s="163">
        <f t="shared" si="8"/>
        <v>0</v>
      </c>
      <c r="AC74" s="157" t="str">
        <f>VLOOKUP(B74,'P2 Origin'!$C$21:$O$176,13,0)</f>
        <v>USD</v>
      </c>
      <c r="AD74" s="164">
        <f t="shared" si="9"/>
        <v>0</v>
      </c>
      <c r="AE74" s="165">
        <f>IF(AU74&gt;0.1,VLOOKUP(B74,'P2 Origin'!$C$21:$M$176,3,0)*H74,0)</f>
        <v>0</v>
      </c>
      <c r="AF74" s="166">
        <f t="shared" si="10"/>
        <v>0</v>
      </c>
      <c r="AG74" s="165">
        <f>(VLOOKUP(B74,'P2 Origin'!$C$21:$M$176,4,0))*AF74</f>
        <v>0</v>
      </c>
      <c r="AH74" s="166">
        <f t="shared" si="11"/>
        <v>14</v>
      </c>
      <c r="AI74" s="165">
        <f>(VLOOKUP(B74,'P2 Origin'!$C$21:$M$176,5,0))*AH74</f>
        <v>0</v>
      </c>
      <c r="AJ74" s="166">
        <f t="shared" si="27"/>
        <v>0</v>
      </c>
      <c r="AK74" s="165">
        <f>(VLOOKUP(B74,'P2 Origin'!$C$21:$M$176,6,0))*AJ74</f>
        <v>0</v>
      </c>
      <c r="AL74" s="166">
        <f t="shared" si="12"/>
        <v>0</v>
      </c>
      <c r="AM74" s="165">
        <f>(VLOOKUP($B74,'P2 Origin'!$C$21:$M$176,7,0))*AL74</f>
        <v>0</v>
      </c>
      <c r="AN74" s="166">
        <f t="shared" si="13"/>
        <v>0</v>
      </c>
      <c r="AO74" s="165">
        <f>(VLOOKUP($B74,'P2 Origin'!$C$21:$M$176,8,0))*AN74</f>
        <v>0</v>
      </c>
      <c r="AP74" s="166">
        <f t="shared" si="14"/>
        <v>0</v>
      </c>
      <c r="AQ74" s="165">
        <f>(VLOOKUP($B74,'P2 Origin'!$C$21:$M$176,9,0))*AP74</f>
        <v>0</v>
      </c>
      <c r="AR74" s="155">
        <f t="shared" si="15"/>
        <v>1</v>
      </c>
      <c r="AS74" s="164">
        <f>(VLOOKUP(B74,'P2 Origin'!$C$21:$M$176,10,0))*K74</f>
        <v>0</v>
      </c>
      <c r="AT74" s="164">
        <f>(VLOOKUP(B74,'P2 Origin'!$C$21:$M$176,11,0))*J74</f>
        <v>0</v>
      </c>
      <c r="AU74" s="167">
        <v>14</v>
      </c>
      <c r="AV74" s="168">
        <v>14</v>
      </c>
      <c r="AW74" s="169">
        <v>0</v>
      </c>
      <c r="AX74" s="170">
        <f>IF(AU74&gt;=0.1,'P3 Bureaumarge zee- en luchtvr.'!$D$12,0)</f>
        <v>0</v>
      </c>
      <c r="AY74" s="163">
        <f t="shared" si="16"/>
        <v>0</v>
      </c>
      <c r="AZ74" s="157" t="str">
        <f>VLOOKUP(D74,'P4 Destination'!$C$21:$O$176,13,0)</f>
        <v>EUR</v>
      </c>
      <c r="BA74" s="164">
        <f t="shared" si="17"/>
        <v>0</v>
      </c>
      <c r="BB74" s="171">
        <f>IF(AU74&gt;0.1,(VLOOKUP(D74,'P4 Destination'!$C$21:$M$176,3,0))*I74,0)</f>
        <v>0</v>
      </c>
      <c r="BC74" s="172">
        <f t="shared" si="18"/>
        <v>0</v>
      </c>
      <c r="BD74" s="171">
        <f>(VLOOKUP($D74,'P4 Destination'!$C$21:$M$176,4,0))*BC74</f>
        <v>0</v>
      </c>
      <c r="BE74" s="172">
        <f t="shared" si="19"/>
        <v>14</v>
      </c>
      <c r="BF74" s="171">
        <f>(VLOOKUP($D74,'P4 Destination'!$C$21:$M$176,5,0))*BE74</f>
        <v>0</v>
      </c>
      <c r="BG74" s="172">
        <f t="shared" si="20"/>
        <v>0</v>
      </c>
      <c r="BH74" s="171">
        <f>(VLOOKUP($D74,'P4 Destination'!$C$21:$M$176,6,0))*BG74</f>
        <v>0</v>
      </c>
      <c r="BI74" s="172">
        <f t="shared" si="21"/>
        <v>0</v>
      </c>
      <c r="BJ74" s="171">
        <f>(VLOOKUP($D74,'P4 Destination'!$C$21:$M$176,7,0))*BI74</f>
        <v>0</v>
      </c>
      <c r="BK74" s="172">
        <f t="shared" si="22"/>
        <v>0</v>
      </c>
      <c r="BL74" s="171">
        <f>(VLOOKUP($D74,'P4 Destination'!$C$21:$M$176,8,0))*BK74</f>
        <v>0</v>
      </c>
      <c r="BM74" s="172">
        <f t="shared" si="23"/>
        <v>0</v>
      </c>
      <c r="BN74" s="171">
        <f>(VLOOKUP($D74,'P4 Destination'!$C$21:$M$176,9,0))*BM74</f>
        <v>0</v>
      </c>
      <c r="BO74" s="154">
        <f t="shared" si="24"/>
        <v>1</v>
      </c>
      <c r="BP74" s="171">
        <f>(VLOOKUP(D74,'P4 Destination'!$C$21:$M$176,10,0))*K74</f>
        <v>0</v>
      </c>
      <c r="BQ74" s="171">
        <f>(VLOOKUP(D74,'P4 Destination'!$C$21:$M$176,11,0))*J74</f>
        <v>0</v>
      </c>
      <c r="BR74" s="173">
        <f t="shared" si="25"/>
        <v>0</v>
      </c>
      <c r="BS74" s="173">
        <f>(AV74*2500)*'P6 Verzekering'!$E$11</f>
        <v>0</v>
      </c>
      <c r="BT74" s="173">
        <f>(AW74*2500)*'P6 Verzekering'!$E$12</f>
        <v>0</v>
      </c>
      <c r="BU74" s="173">
        <f>(L74*2500)*'P6 Verzekering'!$E$13</f>
        <v>0</v>
      </c>
      <c r="BV74" s="173">
        <f t="shared" si="26"/>
        <v>0</v>
      </c>
      <c r="BW74"/>
      <c r="BX74"/>
    </row>
    <row r="75" spans="1:76">
      <c r="A75" s="152" t="s">
        <v>811</v>
      </c>
      <c r="B75" s="152" t="s">
        <v>371</v>
      </c>
      <c r="C75" s="152" t="s">
        <v>370</v>
      </c>
      <c r="D75" s="152" t="s">
        <v>219</v>
      </c>
      <c r="E75" s="152" t="s">
        <v>219</v>
      </c>
      <c r="F75" s="153">
        <f t="shared" ref="F75:F138" si="28">SUM(L75,AU75)</f>
        <v>22</v>
      </c>
      <c r="G75" s="154">
        <v>1</v>
      </c>
      <c r="H75" s="154">
        <f>IFERROR(VLOOKUP(B75,'P2 Origin'!$C$21:$Q$176,15,FALSE),0)</f>
        <v>1</v>
      </c>
      <c r="I75" s="154">
        <f>IFERROR(VLOOKUP(D75,'P4 Destination'!$C$21:$Q$176,15,FALSE),0)</f>
        <v>0</v>
      </c>
      <c r="J75" s="155">
        <v>1</v>
      </c>
      <c r="K75" s="155"/>
      <c r="L75" s="156">
        <v>0</v>
      </c>
      <c r="M75" s="155">
        <v>0</v>
      </c>
      <c r="N75" s="155">
        <v>0</v>
      </c>
      <c r="O75" s="157">
        <f t="shared" ref="O75:O138" si="29">SUM(Q75,S75,U75,W75,Y75,AA75)</f>
        <v>0</v>
      </c>
      <c r="P75" s="158">
        <f t="shared" ref="P75:P138" si="30">IF(AND(L75&gt;=0.1,L75&lt;=15),L75,0)</f>
        <v>0</v>
      </c>
      <c r="Q75" s="159">
        <f>IFERROR(VLOOKUP(N75,'P1 Intra-Europees'!$A$15:$H$25,3,0),0)*P75</f>
        <v>0</v>
      </c>
      <c r="R75" s="160">
        <f t="shared" ref="R75:R138" si="31">(IF(AND(L75&gt;=15.1,L75&lt;=25),L75,0))</f>
        <v>0</v>
      </c>
      <c r="S75" s="159">
        <f>IFERROR(VLOOKUP(N75,'P1 Intra-Europees'!$A$15:$H$25,4,0),0)*R75</f>
        <v>0</v>
      </c>
      <c r="T75" s="160">
        <f t="shared" ref="T75:T138" si="32">IF(AND(L75&gt;=25.1,L75&lt;=35),L75,0)</f>
        <v>0</v>
      </c>
      <c r="U75" s="159">
        <f>IFERROR(VLOOKUP(N75,'P1 Intra-Europees'!$A$15:$H$25,5,0),0)*T75</f>
        <v>0</v>
      </c>
      <c r="V75" s="160">
        <f t="shared" ref="V75:V138" si="33">IF(AND(L75&gt;=35.1,L75&lt;=45),L75,0)</f>
        <v>0</v>
      </c>
      <c r="W75" s="159">
        <f>IFERROR(VLOOKUP(N75,'P1 Intra-Europees'!$A$15:$H$25,6,0),0)*V75</f>
        <v>0</v>
      </c>
      <c r="X75" s="160">
        <f t="shared" ref="X75:X138" si="34">IF(AND(L75&gt;=45.1,L75&lt;=150),L75,0)</f>
        <v>0</v>
      </c>
      <c r="Y75" s="159">
        <f>IFERROR(VLOOKUP(N75,'P1 Intra-Europees'!$A$15:$H$25,7,0),0)*X75</f>
        <v>0</v>
      </c>
      <c r="Z75" s="161">
        <f t="shared" ref="Z75:Z138" si="35">IF(L75&gt;=0.1,G75,0)</f>
        <v>0</v>
      </c>
      <c r="AA75" s="162">
        <f>IFERROR(VLOOKUP(N75,'P1 Intra-Europees'!$A$15:$H$25,8,0),0)*Z75</f>
        <v>0</v>
      </c>
      <c r="AB75" s="163">
        <f t="shared" ref="AB75:AB138" si="36">IF(AC75=$AC$8,0.95,1)*AD75</f>
        <v>0</v>
      </c>
      <c r="AC75" s="157" t="str">
        <f>VLOOKUP(B75,'P2 Origin'!$C$21:$O$176,13,0)</f>
        <v>USD</v>
      </c>
      <c r="AD75" s="164">
        <f t="shared" ref="AD75:AD138" si="37">SUM(AE75,AG75,AI75,AK75,AS75,AT75,AM75,AO75,AQ75)</f>
        <v>0</v>
      </c>
      <c r="AE75" s="165">
        <f>IF(AU75&gt;0.1,VLOOKUP(B75,'P2 Origin'!$C$21:$M$176,3,0)*H75,0)</f>
        <v>0</v>
      </c>
      <c r="AF75" s="166">
        <f t="shared" ref="AF75:AF138" si="38">IF(AND(AU75&gt;=0.1,AU75&lt;=5.99),AU75,0)</f>
        <v>0</v>
      </c>
      <c r="AG75" s="165">
        <f>(VLOOKUP(B75,'P2 Origin'!$C$21:$M$176,4,0))*AF75</f>
        <v>0</v>
      </c>
      <c r="AH75" s="166">
        <f t="shared" ref="AH75:AH138" si="39">IF(AND(AU75&gt;=6,AU75&lt;=15.99),$AU75,0)</f>
        <v>0</v>
      </c>
      <c r="AI75" s="165">
        <f>(VLOOKUP(B75,'P2 Origin'!$C$21:$M$176,5,0))*AH75</f>
        <v>0</v>
      </c>
      <c r="AJ75" s="166">
        <f t="shared" si="27"/>
        <v>22</v>
      </c>
      <c r="AK75" s="165">
        <f>(VLOOKUP(B75,'P2 Origin'!$C$21:$M$176,6,0))*AJ75</f>
        <v>0</v>
      </c>
      <c r="AL75" s="166">
        <f t="shared" ref="AL75:AL138" si="40">IF(AND($AU75&gt;=26,$AU75&lt;=35.99),$AU75,0)</f>
        <v>0</v>
      </c>
      <c r="AM75" s="165">
        <f>(VLOOKUP($B75,'P2 Origin'!$C$21:$M$176,7,0))*AL75</f>
        <v>0</v>
      </c>
      <c r="AN75" s="166">
        <f t="shared" ref="AN75:AN138" si="41">IF(AND($AU75&gt;=36,$AU75&lt;=45.99),$AU75,0)</f>
        <v>0</v>
      </c>
      <c r="AO75" s="165">
        <f>(VLOOKUP($B75,'P2 Origin'!$C$21:$M$176,8,0))*AN75</f>
        <v>0</v>
      </c>
      <c r="AP75" s="166">
        <f t="shared" ref="AP75:AP138" si="42">IF(AND($AU75&gt;=46,$AU75&lt;=100),$AU75,0)</f>
        <v>0</v>
      </c>
      <c r="AQ75" s="165">
        <f>(VLOOKUP($B75,'P2 Origin'!$C$21:$M$176,9,0))*AP75</f>
        <v>0</v>
      </c>
      <c r="AR75" s="155">
        <f t="shared" ref="AR75:AR138" si="43">IF(AU75&gt;=0.1,G75,0)</f>
        <v>1</v>
      </c>
      <c r="AS75" s="164">
        <f>(VLOOKUP(B75,'P2 Origin'!$C$21:$M$176,10,0))*K75</f>
        <v>0</v>
      </c>
      <c r="AT75" s="164">
        <f>(VLOOKUP(B75,'P2 Origin'!$C$21:$M$176,11,0))*J75</f>
        <v>0</v>
      </c>
      <c r="AU75" s="167">
        <v>22</v>
      </c>
      <c r="AV75" s="168">
        <v>22</v>
      </c>
      <c r="AW75" s="169">
        <v>0</v>
      </c>
      <c r="AX75" s="170">
        <f>IF(AU75&gt;=0.1,'P3 Bureaumarge zee- en luchtvr.'!$D$12,0)</f>
        <v>0</v>
      </c>
      <c r="AY75" s="163">
        <f t="shared" ref="AY75:AY138" si="44">IF(AZ75=$AC$8,0.95,1)*BA75</f>
        <v>0</v>
      </c>
      <c r="AZ75" s="157" t="str">
        <f>VLOOKUP(D75,'P4 Destination'!$C$21:$O$176,13,0)</f>
        <v>EUR</v>
      </c>
      <c r="BA75" s="164">
        <f t="shared" ref="BA75:BA138" si="45">SUM(BB75,BD75,BF75,BN75,BP75,BQ75,BH75,BJ75,BL75)</f>
        <v>0</v>
      </c>
      <c r="BB75" s="171">
        <f>IF(AU75&gt;0.1,(VLOOKUP(D75,'P4 Destination'!$C$21:$M$176,3,0))*I75,0)</f>
        <v>0</v>
      </c>
      <c r="BC75" s="172">
        <f t="shared" ref="BC75:BC138" si="46">IF(AND($AU75&gt;=0.1,$AU75&lt;=5),$AU75,0)</f>
        <v>0</v>
      </c>
      <c r="BD75" s="171">
        <f>(VLOOKUP($D75,'P4 Destination'!$C$21:$M$176,4,0))*BC75</f>
        <v>0</v>
      </c>
      <c r="BE75" s="172">
        <f t="shared" ref="BE75:BE138" si="47">IF(AND($AU75&gt;=6,$AU75&lt;=15.99),$AU75,0)</f>
        <v>0</v>
      </c>
      <c r="BF75" s="171">
        <f>(VLOOKUP($D75,'P4 Destination'!$C$21:$M$176,5,0))*BE75</f>
        <v>0</v>
      </c>
      <c r="BG75" s="172">
        <f t="shared" ref="BG75:BG138" si="48">IF(AND($AU75&gt;=16,$AU75&lt;=25.99),$AU75,0)</f>
        <v>22</v>
      </c>
      <c r="BH75" s="171">
        <f>(VLOOKUP($D75,'P4 Destination'!$C$21:$M$176,6,0))*BG75</f>
        <v>0</v>
      </c>
      <c r="BI75" s="172">
        <f t="shared" ref="BI75:BI138" si="49">IF(AND($AU75&gt;=26,$AU75&lt;=35.99),$AU75,0)</f>
        <v>0</v>
      </c>
      <c r="BJ75" s="171">
        <f>(VLOOKUP($D75,'P4 Destination'!$C$21:$M$176,7,0))*BI75</f>
        <v>0</v>
      </c>
      <c r="BK75" s="172">
        <f t="shared" ref="BK75:BK138" si="50">IF(AND($AU75&gt;=36,$AU75&lt;=45.99),$AU75,0)</f>
        <v>0</v>
      </c>
      <c r="BL75" s="171">
        <f>(VLOOKUP($D75,'P4 Destination'!$C$21:$M$176,8,0))*BK75</f>
        <v>0</v>
      </c>
      <c r="BM75" s="172">
        <f t="shared" ref="BM75:BM138" si="51">IF(AND($AU75&gt;=46,$AU75&lt;=100),$AU75,0)</f>
        <v>0</v>
      </c>
      <c r="BN75" s="171">
        <f>(VLOOKUP($D75,'P4 Destination'!$C$21:$M$176,9,0))*BM75</f>
        <v>0</v>
      </c>
      <c r="BO75" s="154">
        <f t="shared" ref="BO75:BO138" si="52">IF(AU75&gt;=0.1,G75,0)</f>
        <v>1</v>
      </c>
      <c r="BP75" s="171">
        <f>(VLOOKUP(D75,'P4 Destination'!$C$21:$M$176,10,0))*K75</f>
        <v>0</v>
      </c>
      <c r="BQ75" s="171">
        <f>(VLOOKUP(D75,'P4 Destination'!$C$21:$M$176,11,0))*J75</f>
        <v>0</v>
      </c>
      <c r="BR75" s="173">
        <f t="shared" ref="BR75:BR138" si="53">SUM(BS75:BU75)</f>
        <v>0</v>
      </c>
      <c r="BS75" s="173">
        <f>(AV75*2500)*'P6 Verzekering'!$E$11</f>
        <v>0</v>
      </c>
      <c r="BT75" s="173">
        <f>(AW75*2500)*'P6 Verzekering'!$E$12</f>
        <v>0</v>
      </c>
      <c r="BU75" s="173">
        <f>(L75*2500)*'P6 Verzekering'!$E$13</f>
        <v>0</v>
      </c>
      <c r="BV75" s="173">
        <f t="shared" ref="BV75:BV138" si="54">SUM(O75,AB75,AX75,AY75,BR75)</f>
        <v>0</v>
      </c>
      <c r="BW75"/>
      <c r="BX75"/>
    </row>
    <row r="76" spans="1:76">
      <c r="A76" s="152" t="s">
        <v>812</v>
      </c>
      <c r="B76" s="152" t="s">
        <v>371</v>
      </c>
      <c r="C76" s="152" t="s">
        <v>370</v>
      </c>
      <c r="D76" s="152" t="s">
        <v>219</v>
      </c>
      <c r="E76" s="152" t="s">
        <v>219</v>
      </c>
      <c r="F76" s="153">
        <f t="shared" si="28"/>
        <v>14</v>
      </c>
      <c r="G76" s="154">
        <v>1</v>
      </c>
      <c r="H76" s="154">
        <f>IFERROR(VLOOKUP(B76,'P2 Origin'!$C$21:$Q$176,15,FALSE),0)</f>
        <v>1</v>
      </c>
      <c r="I76" s="154">
        <f>IFERROR(VLOOKUP(D76,'P4 Destination'!$C$21:$Q$176,15,FALSE),0)</f>
        <v>0</v>
      </c>
      <c r="J76" s="155">
        <v>1</v>
      </c>
      <c r="K76" s="155"/>
      <c r="L76" s="156">
        <v>0</v>
      </c>
      <c r="M76" s="155">
        <v>0</v>
      </c>
      <c r="N76" s="155">
        <v>0</v>
      </c>
      <c r="O76" s="157">
        <f t="shared" si="29"/>
        <v>0</v>
      </c>
      <c r="P76" s="158">
        <f t="shared" si="30"/>
        <v>0</v>
      </c>
      <c r="Q76" s="159">
        <f>IFERROR(VLOOKUP(N76,'P1 Intra-Europees'!$A$15:$H$25,3,0),0)*P76</f>
        <v>0</v>
      </c>
      <c r="R76" s="160">
        <f t="shared" si="31"/>
        <v>0</v>
      </c>
      <c r="S76" s="159">
        <f>IFERROR(VLOOKUP(N76,'P1 Intra-Europees'!$A$15:$H$25,4,0),0)*R76</f>
        <v>0</v>
      </c>
      <c r="T76" s="160">
        <f t="shared" si="32"/>
        <v>0</v>
      </c>
      <c r="U76" s="159">
        <f>IFERROR(VLOOKUP(N76,'P1 Intra-Europees'!$A$15:$H$25,5,0),0)*T76</f>
        <v>0</v>
      </c>
      <c r="V76" s="160">
        <f t="shared" si="33"/>
        <v>0</v>
      </c>
      <c r="W76" s="159">
        <f>IFERROR(VLOOKUP(N76,'P1 Intra-Europees'!$A$15:$H$25,6,0),0)*V76</f>
        <v>0</v>
      </c>
      <c r="X76" s="160">
        <f t="shared" si="34"/>
        <v>0</v>
      </c>
      <c r="Y76" s="159">
        <f>IFERROR(VLOOKUP(N76,'P1 Intra-Europees'!$A$15:$H$25,7,0),0)*X76</f>
        <v>0</v>
      </c>
      <c r="Z76" s="161">
        <f t="shared" si="35"/>
        <v>0</v>
      </c>
      <c r="AA76" s="162">
        <f>IFERROR(VLOOKUP(N76,'P1 Intra-Europees'!$A$15:$H$25,8,0),0)*Z76</f>
        <v>0</v>
      </c>
      <c r="AB76" s="163">
        <f t="shared" si="36"/>
        <v>0</v>
      </c>
      <c r="AC76" s="157" t="str">
        <f>VLOOKUP(B76,'P2 Origin'!$C$21:$O$176,13,0)</f>
        <v>USD</v>
      </c>
      <c r="AD76" s="164">
        <f t="shared" si="37"/>
        <v>0</v>
      </c>
      <c r="AE76" s="165">
        <f>IF(AU76&gt;0.1,VLOOKUP(B76,'P2 Origin'!$C$21:$M$176,3,0)*H76,0)</f>
        <v>0</v>
      </c>
      <c r="AF76" s="166">
        <f t="shared" si="38"/>
        <v>0</v>
      </c>
      <c r="AG76" s="165">
        <f>(VLOOKUP(B76,'P2 Origin'!$C$21:$M$176,4,0))*AF76</f>
        <v>0</v>
      </c>
      <c r="AH76" s="166">
        <f t="shared" si="39"/>
        <v>14</v>
      </c>
      <c r="AI76" s="165">
        <f>(VLOOKUP(B76,'P2 Origin'!$C$21:$M$176,5,0))*AH76</f>
        <v>0</v>
      </c>
      <c r="AJ76" s="166">
        <f t="shared" si="27"/>
        <v>0</v>
      </c>
      <c r="AK76" s="165">
        <f>(VLOOKUP(B76,'P2 Origin'!$C$21:$M$176,6,0))*AJ76</f>
        <v>0</v>
      </c>
      <c r="AL76" s="166">
        <f t="shared" si="40"/>
        <v>0</v>
      </c>
      <c r="AM76" s="165">
        <f>(VLOOKUP($B76,'P2 Origin'!$C$21:$M$176,7,0))*AL76</f>
        <v>0</v>
      </c>
      <c r="AN76" s="166">
        <f t="shared" si="41"/>
        <v>0</v>
      </c>
      <c r="AO76" s="165">
        <f>(VLOOKUP($B76,'P2 Origin'!$C$21:$M$176,8,0))*AN76</f>
        <v>0</v>
      </c>
      <c r="AP76" s="166">
        <f t="shared" si="42"/>
        <v>0</v>
      </c>
      <c r="AQ76" s="165">
        <f>(VLOOKUP($B76,'P2 Origin'!$C$21:$M$176,9,0))*AP76</f>
        <v>0</v>
      </c>
      <c r="AR76" s="155">
        <f t="shared" si="43"/>
        <v>1</v>
      </c>
      <c r="AS76" s="164">
        <f>(VLOOKUP(B76,'P2 Origin'!$C$21:$M$176,10,0))*K76</f>
        <v>0</v>
      </c>
      <c r="AT76" s="164">
        <f>(VLOOKUP(B76,'P2 Origin'!$C$21:$M$176,11,0))*J76</f>
        <v>0</v>
      </c>
      <c r="AU76" s="167">
        <v>14</v>
      </c>
      <c r="AV76" s="168">
        <v>14</v>
      </c>
      <c r="AW76" s="169">
        <v>0</v>
      </c>
      <c r="AX76" s="170">
        <f>IF(AU76&gt;=0.1,'P3 Bureaumarge zee- en luchtvr.'!$D$12,0)</f>
        <v>0</v>
      </c>
      <c r="AY76" s="163">
        <f t="shared" si="44"/>
        <v>0</v>
      </c>
      <c r="AZ76" s="157" t="str">
        <f>VLOOKUP(D76,'P4 Destination'!$C$21:$O$176,13,0)</f>
        <v>EUR</v>
      </c>
      <c r="BA76" s="164">
        <f t="shared" si="45"/>
        <v>0</v>
      </c>
      <c r="BB76" s="171">
        <f>IF(AU76&gt;0.1,(VLOOKUP(D76,'P4 Destination'!$C$21:$M$176,3,0))*I76,0)</f>
        <v>0</v>
      </c>
      <c r="BC76" s="172">
        <f t="shared" si="46"/>
        <v>0</v>
      </c>
      <c r="BD76" s="171">
        <f>(VLOOKUP($D76,'P4 Destination'!$C$21:$M$176,4,0))*BC76</f>
        <v>0</v>
      </c>
      <c r="BE76" s="172">
        <f t="shared" si="47"/>
        <v>14</v>
      </c>
      <c r="BF76" s="171">
        <f>(VLOOKUP($D76,'P4 Destination'!$C$21:$M$176,5,0))*BE76</f>
        <v>0</v>
      </c>
      <c r="BG76" s="172">
        <f t="shared" si="48"/>
        <v>0</v>
      </c>
      <c r="BH76" s="171">
        <f>(VLOOKUP($D76,'P4 Destination'!$C$21:$M$176,6,0))*BG76</f>
        <v>0</v>
      </c>
      <c r="BI76" s="172">
        <f t="shared" si="49"/>
        <v>0</v>
      </c>
      <c r="BJ76" s="171">
        <f>(VLOOKUP($D76,'P4 Destination'!$C$21:$M$176,7,0))*BI76</f>
        <v>0</v>
      </c>
      <c r="BK76" s="172">
        <f t="shared" si="50"/>
        <v>0</v>
      </c>
      <c r="BL76" s="171">
        <f>(VLOOKUP($D76,'P4 Destination'!$C$21:$M$176,8,0))*BK76</f>
        <v>0</v>
      </c>
      <c r="BM76" s="172">
        <f t="shared" si="51"/>
        <v>0</v>
      </c>
      <c r="BN76" s="171">
        <f>(VLOOKUP($D76,'P4 Destination'!$C$21:$M$176,9,0))*BM76</f>
        <v>0</v>
      </c>
      <c r="BO76" s="154">
        <f t="shared" si="52"/>
        <v>1</v>
      </c>
      <c r="BP76" s="171">
        <f>(VLOOKUP(D76,'P4 Destination'!$C$21:$M$176,10,0))*K76</f>
        <v>0</v>
      </c>
      <c r="BQ76" s="171">
        <f>(VLOOKUP(D76,'P4 Destination'!$C$21:$M$176,11,0))*J76</f>
        <v>0</v>
      </c>
      <c r="BR76" s="173">
        <f t="shared" si="53"/>
        <v>0</v>
      </c>
      <c r="BS76" s="173">
        <f>(AV76*2500)*'P6 Verzekering'!$E$11</f>
        <v>0</v>
      </c>
      <c r="BT76" s="173">
        <f>(AW76*2500)*'P6 Verzekering'!$E$12</f>
        <v>0</v>
      </c>
      <c r="BU76" s="173">
        <f>(L76*2500)*'P6 Verzekering'!$E$13</f>
        <v>0</v>
      </c>
      <c r="BV76" s="173">
        <f t="shared" si="54"/>
        <v>0</v>
      </c>
      <c r="BW76"/>
      <c r="BX76"/>
    </row>
    <row r="77" spans="1:76">
      <c r="A77" s="152" t="s">
        <v>819</v>
      </c>
      <c r="B77" s="152" t="s">
        <v>440</v>
      </c>
      <c r="C77" s="152" t="s">
        <v>439</v>
      </c>
      <c r="D77" s="152" t="s">
        <v>219</v>
      </c>
      <c r="E77" s="152" t="s">
        <v>219</v>
      </c>
      <c r="F77" s="153">
        <f t="shared" si="28"/>
        <v>4</v>
      </c>
      <c r="G77" s="154">
        <v>1</v>
      </c>
      <c r="H77" s="154">
        <f>IFERROR(VLOOKUP(B77,'P2 Origin'!$C$21:$Q$176,15,FALSE),0)</f>
        <v>0</v>
      </c>
      <c r="I77" s="154">
        <f>IFERROR(VLOOKUP(D77,'P4 Destination'!$C$21:$Q$176,15,FALSE),0)</f>
        <v>0</v>
      </c>
      <c r="J77" s="155">
        <v>1</v>
      </c>
      <c r="K77" s="155"/>
      <c r="L77" s="156">
        <v>0</v>
      </c>
      <c r="M77" s="155">
        <v>0</v>
      </c>
      <c r="N77" s="155">
        <v>0</v>
      </c>
      <c r="O77" s="157">
        <f t="shared" si="29"/>
        <v>0</v>
      </c>
      <c r="P77" s="158">
        <f t="shared" si="30"/>
        <v>0</v>
      </c>
      <c r="Q77" s="159">
        <f>IFERROR(VLOOKUP(N77,'P1 Intra-Europees'!$A$15:$H$25,3,0),0)*P77</f>
        <v>0</v>
      </c>
      <c r="R77" s="160">
        <f t="shared" si="31"/>
        <v>0</v>
      </c>
      <c r="S77" s="159">
        <f>IFERROR(VLOOKUP(N77,'P1 Intra-Europees'!$A$15:$H$25,4,0),0)*R77</f>
        <v>0</v>
      </c>
      <c r="T77" s="160">
        <f t="shared" si="32"/>
        <v>0</v>
      </c>
      <c r="U77" s="159">
        <f>IFERROR(VLOOKUP(N77,'P1 Intra-Europees'!$A$15:$H$25,5,0),0)*T77</f>
        <v>0</v>
      </c>
      <c r="V77" s="160">
        <f t="shared" si="33"/>
        <v>0</v>
      </c>
      <c r="W77" s="159">
        <f>IFERROR(VLOOKUP(N77,'P1 Intra-Europees'!$A$15:$H$25,6,0),0)*V77</f>
        <v>0</v>
      </c>
      <c r="X77" s="160">
        <f t="shared" si="34"/>
        <v>0</v>
      </c>
      <c r="Y77" s="159">
        <f>IFERROR(VLOOKUP(N77,'P1 Intra-Europees'!$A$15:$H$25,7,0),0)*X77</f>
        <v>0</v>
      </c>
      <c r="Z77" s="161">
        <f t="shared" si="35"/>
        <v>0</v>
      </c>
      <c r="AA77" s="162">
        <f>IFERROR(VLOOKUP(N77,'P1 Intra-Europees'!$A$15:$H$25,8,0),0)*Z77</f>
        <v>0</v>
      </c>
      <c r="AB77" s="163">
        <f t="shared" si="36"/>
        <v>0</v>
      </c>
      <c r="AC77" s="157" t="str">
        <f>VLOOKUP(B77,'P2 Origin'!$C$21:$O$176,13,0)</f>
        <v>USD</v>
      </c>
      <c r="AD77" s="164">
        <f t="shared" si="37"/>
        <v>0</v>
      </c>
      <c r="AE77" s="165">
        <f>IF(AU77&gt;0.1,VLOOKUP(B77,'P2 Origin'!$C$21:$M$176,3,0)*H77,0)</f>
        <v>0</v>
      </c>
      <c r="AF77" s="166">
        <f t="shared" si="38"/>
        <v>4</v>
      </c>
      <c r="AG77" s="165">
        <f>(VLOOKUP(B77,'P2 Origin'!$C$21:$M$176,4,0))*AF77</f>
        <v>0</v>
      </c>
      <c r="AH77" s="166">
        <f t="shared" si="39"/>
        <v>0</v>
      </c>
      <c r="AI77" s="165">
        <f>(VLOOKUP(B77,'P2 Origin'!$C$21:$M$176,5,0))*AH77</f>
        <v>0</v>
      </c>
      <c r="AJ77" s="166">
        <f t="shared" si="27"/>
        <v>0</v>
      </c>
      <c r="AK77" s="165">
        <f>(VLOOKUP(B77,'P2 Origin'!$C$21:$M$176,6,0))*AJ77</f>
        <v>0</v>
      </c>
      <c r="AL77" s="166">
        <f t="shared" si="40"/>
        <v>0</v>
      </c>
      <c r="AM77" s="165">
        <f>(VLOOKUP($B77,'P2 Origin'!$C$21:$M$176,7,0))*AL77</f>
        <v>0</v>
      </c>
      <c r="AN77" s="166">
        <f t="shared" si="41"/>
        <v>0</v>
      </c>
      <c r="AO77" s="165">
        <f>(VLOOKUP($B77,'P2 Origin'!$C$21:$M$176,8,0))*AN77</f>
        <v>0</v>
      </c>
      <c r="AP77" s="166">
        <f t="shared" si="42"/>
        <v>0</v>
      </c>
      <c r="AQ77" s="165">
        <f>(VLOOKUP($B77,'P2 Origin'!$C$21:$M$176,9,0))*AP77</f>
        <v>0</v>
      </c>
      <c r="AR77" s="155">
        <f t="shared" si="43"/>
        <v>1</v>
      </c>
      <c r="AS77" s="164">
        <f>(VLOOKUP(B77,'P2 Origin'!$C$21:$M$176,10,0))*K77</f>
        <v>0</v>
      </c>
      <c r="AT77" s="164">
        <f>(VLOOKUP(B77,'P2 Origin'!$C$21:$M$176,11,0))*J77</f>
        <v>0</v>
      </c>
      <c r="AU77" s="167">
        <v>4</v>
      </c>
      <c r="AV77" s="168">
        <v>4</v>
      </c>
      <c r="AW77" s="169">
        <v>0</v>
      </c>
      <c r="AX77" s="170">
        <f>IF(AU77&gt;=0.1,'P3 Bureaumarge zee- en luchtvr.'!$D$12,0)</f>
        <v>0</v>
      </c>
      <c r="AY77" s="163">
        <f t="shared" si="44"/>
        <v>0</v>
      </c>
      <c r="AZ77" s="157" t="str">
        <f>VLOOKUP(D77,'P4 Destination'!$C$21:$O$176,13,0)</f>
        <v>EUR</v>
      </c>
      <c r="BA77" s="164">
        <f t="shared" si="45"/>
        <v>0</v>
      </c>
      <c r="BB77" s="171">
        <f>IF(AU77&gt;0.1,(VLOOKUP(D77,'P4 Destination'!$C$21:$M$176,3,0))*I77,0)</f>
        <v>0</v>
      </c>
      <c r="BC77" s="172">
        <f t="shared" si="46"/>
        <v>4</v>
      </c>
      <c r="BD77" s="171">
        <f>(VLOOKUP($D77,'P4 Destination'!$C$21:$M$176,4,0))*BC77</f>
        <v>0</v>
      </c>
      <c r="BE77" s="172">
        <f t="shared" si="47"/>
        <v>0</v>
      </c>
      <c r="BF77" s="171">
        <f>(VLOOKUP($D77,'P4 Destination'!$C$21:$M$176,5,0))*BE77</f>
        <v>0</v>
      </c>
      <c r="BG77" s="172">
        <f t="shared" si="48"/>
        <v>0</v>
      </c>
      <c r="BH77" s="171">
        <f>(VLOOKUP($D77,'P4 Destination'!$C$21:$M$176,6,0))*BG77</f>
        <v>0</v>
      </c>
      <c r="BI77" s="172">
        <f t="shared" si="49"/>
        <v>0</v>
      </c>
      <c r="BJ77" s="171">
        <f>(VLOOKUP($D77,'P4 Destination'!$C$21:$M$176,7,0))*BI77</f>
        <v>0</v>
      </c>
      <c r="BK77" s="172">
        <f t="shared" si="50"/>
        <v>0</v>
      </c>
      <c r="BL77" s="171">
        <f>(VLOOKUP($D77,'P4 Destination'!$C$21:$M$176,8,0))*BK77</f>
        <v>0</v>
      </c>
      <c r="BM77" s="172">
        <f t="shared" si="51"/>
        <v>0</v>
      </c>
      <c r="BN77" s="171">
        <f>(VLOOKUP($D77,'P4 Destination'!$C$21:$M$176,9,0))*BM77</f>
        <v>0</v>
      </c>
      <c r="BO77" s="154">
        <f t="shared" si="52"/>
        <v>1</v>
      </c>
      <c r="BP77" s="171">
        <f>(VLOOKUP(D77,'P4 Destination'!$C$21:$M$176,10,0))*K77</f>
        <v>0</v>
      </c>
      <c r="BQ77" s="171">
        <f>(VLOOKUP(D77,'P4 Destination'!$C$21:$M$176,11,0))*J77</f>
        <v>0</v>
      </c>
      <c r="BR77" s="173">
        <f t="shared" si="53"/>
        <v>0</v>
      </c>
      <c r="BS77" s="173">
        <f>(AV77*2500)*'P6 Verzekering'!$E$11</f>
        <v>0</v>
      </c>
      <c r="BT77" s="173">
        <f>(AW77*2500)*'P6 Verzekering'!$E$12</f>
        <v>0</v>
      </c>
      <c r="BU77" s="173">
        <f>(L77*2500)*'P6 Verzekering'!$E$13</f>
        <v>0</v>
      </c>
      <c r="BV77" s="173">
        <f t="shared" si="54"/>
        <v>0</v>
      </c>
      <c r="BW77"/>
      <c r="BX77"/>
    </row>
    <row r="78" spans="1:76">
      <c r="A78" s="152" t="s">
        <v>820</v>
      </c>
      <c r="B78" s="152" t="s">
        <v>440</v>
      </c>
      <c r="C78" s="152" t="s">
        <v>439</v>
      </c>
      <c r="D78" s="152" t="s">
        <v>219</v>
      </c>
      <c r="E78" s="152" t="s">
        <v>219</v>
      </c>
      <c r="F78" s="153">
        <f t="shared" si="28"/>
        <v>55</v>
      </c>
      <c r="G78" s="154">
        <v>1</v>
      </c>
      <c r="H78" s="154">
        <f>IFERROR(VLOOKUP(B78,'P2 Origin'!$C$21:$Q$176,15,FALSE),0)</f>
        <v>0</v>
      </c>
      <c r="I78" s="154">
        <f>IFERROR(VLOOKUP(D78,'P4 Destination'!$C$21:$Q$176,15,FALSE),0)</f>
        <v>0</v>
      </c>
      <c r="J78" s="155"/>
      <c r="K78" s="155">
        <v>1</v>
      </c>
      <c r="L78" s="156">
        <v>0</v>
      </c>
      <c r="M78" s="155">
        <v>0</v>
      </c>
      <c r="N78" s="155">
        <v>0</v>
      </c>
      <c r="O78" s="157">
        <f t="shared" si="29"/>
        <v>0</v>
      </c>
      <c r="P78" s="158">
        <f t="shared" si="30"/>
        <v>0</v>
      </c>
      <c r="Q78" s="159">
        <f>IFERROR(VLOOKUP(N78,'P1 Intra-Europees'!$A$15:$H$25,3,0),0)*P78</f>
        <v>0</v>
      </c>
      <c r="R78" s="160">
        <f t="shared" si="31"/>
        <v>0</v>
      </c>
      <c r="S78" s="159">
        <f>IFERROR(VLOOKUP(N78,'P1 Intra-Europees'!$A$15:$H$25,4,0),0)*R78</f>
        <v>0</v>
      </c>
      <c r="T78" s="160">
        <f t="shared" si="32"/>
        <v>0</v>
      </c>
      <c r="U78" s="159">
        <f>IFERROR(VLOOKUP(N78,'P1 Intra-Europees'!$A$15:$H$25,5,0),0)*T78</f>
        <v>0</v>
      </c>
      <c r="V78" s="160">
        <f t="shared" si="33"/>
        <v>0</v>
      </c>
      <c r="W78" s="159">
        <f>IFERROR(VLOOKUP(N78,'P1 Intra-Europees'!$A$15:$H$25,6,0),0)*V78</f>
        <v>0</v>
      </c>
      <c r="X78" s="160">
        <f t="shared" si="34"/>
        <v>0</v>
      </c>
      <c r="Y78" s="159">
        <f>IFERROR(VLOOKUP(N78,'P1 Intra-Europees'!$A$15:$H$25,7,0),0)*X78</f>
        <v>0</v>
      </c>
      <c r="Z78" s="161">
        <f t="shared" si="35"/>
        <v>0</v>
      </c>
      <c r="AA78" s="162">
        <f>IFERROR(VLOOKUP(N78,'P1 Intra-Europees'!$A$15:$H$25,8,0),0)*Z78</f>
        <v>0</v>
      </c>
      <c r="AB78" s="163">
        <f t="shared" si="36"/>
        <v>0</v>
      </c>
      <c r="AC78" s="157" t="str">
        <f>VLOOKUP(B78,'P2 Origin'!$C$21:$O$176,13,0)</f>
        <v>USD</v>
      </c>
      <c r="AD78" s="164">
        <f t="shared" si="37"/>
        <v>0</v>
      </c>
      <c r="AE78" s="165">
        <f>IF(AU78&gt;0.1,VLOOKUP(B78,'P2 Origin'!$C$21:$M$176,3,0)*H78,0)</f>
        <v>0</v>
      </c>
      <c r="AF78" s="166">
        <f t="shared" si="38"/>
        <v>0</v>
      </c>
      <c r="AG78" s="165">
        <f>(VLOOKUP(B78,'P2 Origin'!$C$21:$M$176,4,0))*AF78</f>
        <v>0</v>
      </c>
      <c r="AH78" s="166">
        <f t="shared" si="39"/>
        <v>0</v>
      </c>
      <c r="AI78" s="165">
        <f>(VLOOKUP(B78,'P2 Origin'!$C$21:$M$176,5,0))*AH78</f>
        <v>0</v>
      </c>
      <c r="AJ78" s="166">
        <f t="shared" si="27"/>
        <v>0</v>
      </c>
      <c r="AK78" s="165">
        <f>(VLOOKUP(B78,'P2 Origin'!$C$21:$M$176,6,0))*AJ78</f>
        <v>0</v>
      </c>
      <c r="AL78" s="166">
        <f t="shared" si="40"/>
        <v>0</v>
      </c>
      <c r="AM78" s="165">
        <f>(VLOOKUP($B78,'P2 Origin'!$C$21:$M$176,7,0))*AL78</f>
        <v>0</v>
      </c>
      <c r="AN78" s="166">
        <f t="shared" si="41"/>
        <v>0</v>
      </c>
      <c r="AO78" s="165">
        <f>(VLOOKUP($B78,'P2 Origin'!$C$21:$M$176,8,0))*AN78</f>
        <v>0</v>
      </c>
      <c r="AP78" s="166">
        <f t="shared" si="42"/>
        <v>55</v>
      </c>
      <c r="AQ78" s="165">
        <f>(VLOOKUP($B78,'P2 Origin'!$C$21:$M$176,9,0))*AP78</f>
        <v>0</v>
      </c>
      <c r="AR78" s="155">
        <f t="shared" si="43"/>
        <v>1</v>
      </c>
      <c r="AS78" s="164">
        <f>(VLOOKUP(B78,'P2 Origin'!$C$21:$M$176,10,0))*K78</f>
        <v>0</v>
      </c>
      <c r="AT78" s="164">
        <f>(VLOOKUP(B78,'P2 Origin'!$C$21:$M$176,11,0))*J78</f>
        <v>0</v>
      </c>
      <c r="AU78" s="167">
        <v>55</v>
      </c>
      <c r="AV78" s="168">
        <v>55</v>
      </c>
      <c r="AW78" s="169">
        <v>0</v>
      </c>
      <c r="AX78" s="170">
        <f>IF(AU78&gt;=0.1,'P3 Bureaumarge zee- en luchtvr.'!$D$12,0)</f>
        <v>0</v>
      </c>
      <c r="AY78" s="163">
        <f t="shared" si="44"/>
        <v>0</v>
      </c>
      <c r="AZ78" s="157" t="str">
        <f>VLOOKUP(D78,'P4 Destination'!$C$21:$O$176,13,0)</f>
        <v>EUR</v>
      </c>
      <c r="BA78" s="164">
        <f t="shared" si="45"/>
        <v>0</v>
      </c>
      <c r="BB78" s="171">
        <f>IF(AU78&gt;0.1,(VLOOKUP(D78,'P4 Destination'!$C$21:$M$176,3,0))*I78,0)</f>
        <v>0</v>
      </c>
      <c r="BC78" s="172">
        <f t="shared" si="46"/>
        <v>0</v>
      </c>
      <c r="BD78" s="171">
        <f>(VLOOKUP($D78,'P4 Destination'!$C$21:$M$176,4,0))*BC78</f>
        <v>0</v>
      </c>
      <c r="BE78" s="172">
        <f t="shared" si="47"/>
        <v>0</v>
      </c>
      <c r="BF78" s="171">
        <f>(VLOOKUP($D78,'P4 Destination'!$C$21:$M$176,5,0))*BE78</f>
        <v>0</v>
      </c>
      <c r="BG78" s="172">
        <f t="shared" si="48"/>
        <v>0</v>
      </c>
      <c r="BH78" s="171">
        <f>(VLOOKUP($D78,'P4 Destination'!$C$21:$M$176,6,0))*BG78</f>
        <v>0</v>
      </c>
      <c r="BI78" s="172">
        <f t="shared" si="49"/>
        <v>0</v>
      </c>
      <c r="BJ78" s="171">
        <f>(VLOOKUP($D78,'P4 Destination'!$C$21:$M$176,7,0))*BI78</f>
        <v>0</v>
      </c>
      <c r="BK78" s="172">
        <f t="shared" si="50"/>
        <v>0</v>
      </c>
      <c r="BL78" s="171">
        <f>(VLOOKUP($D78,'P4 Destination'!$C$21:$M$176,8,0))*BK78</f>
        <v>0</v>
      </c>
      <c r="BM78" s="172">
        <f t="shared" si="51"/>
        <v>55</v>
      </c>
      <c r="BN78" s="171">
        <f>(VLOOKUP($D78,'P4 Destination'!$C$21:$M$176,9,0))*BM78</f>
        <v>0</v>
      </c>
      <c r="BO78" s="154">
        <f t="shared" si="52"/>
        <v>1</v>
      </c>
      <c r="BP78" s="171">
        <f>(VLOOKUP(D78,'P4 Destination'!$C$21:$M$176,10,0))*K78</f>
        <v>0</v>
      </c>
      <c r="BQ78" s="171">
        <f>(VLOOKUP(D78,'P4 Destination'!$C$21:$M$176,11,0))*J78</f>
        <v>0</v>
      </c>
      <c r="BR78" s="173">
        <f t="shared" si="53"/>
        <v>0</v>
      </c>
      <c r="BS78" s="173">
        <f>(AV78*2500)*'P6 Verzekering'!$E$11</f>
        <v>0</v>
      </c>
      <c r="BT78" s="173">
        <f>(AW78*2500)*'P6 Verzekering'!$E$12</f>
        <v>0</v>
      </c>
      <c r="BU78" s="173">
        <f>(L78*2500)*'P6 Verzekering'!$E$13</f>
        <v>0</v>
      </c>
      <c r="BV78" s="173">
        <f t="shared" si="54"/>
        <v>0</v>
      </c>
      <c r="BW78"/>
      <c r="BX78"/>
    </row>
    <row r="79" spans="1:76" ht="14.45" customHeight="1">
      <c r="A79" s="152" t="s">
        <v>821</v>
      </c>
      <c r="B79" s="152" t="s">
        <v>440</v>
      </c>
      <c r="C79" s="152" t="s">
        <v>439</v>
      </c>
      <c r="D79" s="152" t="s">
        <v>219</v>
      </c>
      <c r="E79" s="152" t="s">
        <v>219</v>
      </c>
      <c r="F79" s="153">
        <f t="shared" si="28"/>
        <v>37</v>
      </c>
      <c r="G79" s="154">
        <v>1</v>
      </c>
      <c r="H79" s="154">
        <f>IFERROR(VLOOKUP(B79,'P2 Origin'!$C$21:$Q$176,15,FALSE),0)</f>
        <v>0</v>
      </c>
      <c r="I79" s="154">
        <f>IFERROR(VLOOKUP(D79,'P4 Destination'!$C$21:$Q$176,15,FALSE),0)</f>
        <v>0</v>
      </c>
      <c r="J79" s="155"/>
      <c r="K79" s="155">
        <v>1</v>
      </c>
      <c r="L79" s="156">
        <v>0</v>
      </c>
      <c r="M79" s="155">
        <v>0</v>
      </c>
      <c r="N79" s="155">
        <v>0</v>
      </c>
      <c r="O79" s="157">
        <f t="shared" si="29"/>
        <v>0</v>
      </c>
      <c r="P79" s="158">
        <f t="shared" si="30"/>
        <v>0</v>
      </c>
      <c r="Q79" s="159">
        <f>IFERROR(VLOOKUP(N79,'P1 Intra-Europees'!$A$15:$H$25,3,0),0)*P79</f>
        <v>0</v>
      </c>
      <c r="R79" s="160">
        <f t="shared" si="31"/>
        <v>0</v>
      </c>
      <c r="S79" s="159">
        <f>IFERROR(VLOOKUP(N79,'P1 Intra-Europees'!$A$15:$H$25,4,0),0)*R79</f>
        <v>0</v>
      </c>
      <c r="T79" s="160">
        <f t="shared" si="32"/>
        <v>0</v>
      </c>
      <c r="U79" s="159">
        <f>IFERROR(VLOOKUP(N79,'P1 Intra-Europees'!$A$15:$H$25,5,0),0)*T79</f>
        <v>0</v>
      </c>
      <c r="V79" s="160">
        <f t="shared" si="33"/>
        <v>0</v>
      </c>
      <c r="W79" s="159">
        <f>IFERROR(VLOOKUP(N79,'P1 Intra-Europees'!$A$15:$H$25,6,0),0)*V79</f>
        <v>0</v>
      </c>
      <c r="X79" s="160">
        <f t="shared" si="34"/>
        <v>0</v>
      </c>
      <c r="Y79" s="159">
        <f>IFERROR(VLOOKUP(N79,'P1 Intra-Europees'!$A$15:$H$25,7,0),0)*X79</f>
        <v>0</v>
      </c>
      <c r="Z79" s="161">
        <f t="shared" si="35"/>
        <v>0</v>
      </c>
      <c r="AA79" s="162">
        <f>IFERROR(VLOOKUP(N79,'P1 Intra-Europees'!$A$15:$H$25,8,0),0)*Z79</f>
        <v>0</v>
      </c>
      <c r="AB79" s="163">
        <f t="shared" si="36"/>
        <v>0</v>
      </c>
      <c r="AC79" s="157" t="str">
        <f>VLOOKUP(B79,'P2 Origin'!$C$21:$O$176,13,0)</f>
        <v>USD</v>
      </c>
      <c r="AD79" s="164">
        <f t="shared" si="37"/>
        <v>0</v>
      </c>
      <c r="AE79" s="165">
        <f>IF(AU79&gt;0.1,VLOOKUP(B79,'P2 Origin'!$C$21:$M$176,3,0)*H79,0)</f>
        <v>0</v>
      </c>
      <c r="AF79" s="166">
        <f t="shared" si="38"/>
        <v>0</v>
      </c>
      <c r="AG79" s="165">
        <f>(VLOOKUP(B79,'P2 Origin'!$C$21:$M$176,4,0))*AF79</f>
        <v>0</v>
      </c>
      <c r="AH79" s="166">
        <f t="shared" si="39"/>
        <v>0</v>
      </c>
      <c r="AI79" s="165">
        <f>(VLOOKUP(B79,'P2 Origin'!$C$21:$M$176,5,0))*AH79</f>
        <v>0</v>
      </c>
      <c r="AJ79" s="166">
        <f t="shared" ref="AJ79:AJ142" si="55">IF(AND(AU79&gt;=16,AU79&lt;=25.99),$AU79,0)</f>
        <v>0</v>
      </c>
      <c r="AK79" s="165">
        <f>(VLOOKUP(B79,'P2 Origin'!$C$21:$M$176,6,0))*AJ79</f>
        <v>0</v>
      </c>
      <c r="AL79" s="166">
        <f t="shared" si="40"/>
        <v>0</v>
      </c>
      <c r="AM79" s="165">
        <f>(VLOOKUP($B79,'P2 Origin'!$C$21:$M$176,7,0))*AL79</f>
        <v>0</v>
      </c>
      <c r="AN79" s="166">
        <f t="shared" si="41"/>
        <v>37</v>
      </c>
      <c r="AO79" s="165">
        <f>(VLOOKUP($B79,'P2 Origin'!$C$21:$M$176,8,0))*AN79</f>
        <v>0</v>
      </c>
      <c r="AP79" s="166">
        <f t="shared" si="42"/>
        <v>0</v>
      </c>
      <c r="AQ79" s="165">
        <f>(VLOOKUP($B79,'P2 Origin'!$C$21:$M$176,9,0))*AP79</f>
        <v>0</v>
      </c>
      <c r="AR79" s="155">
        <f t="shared" si="43"/>
        <v>1</v>
      </c>
      <c r="AS79" s="164">
        <f>(VLOOKUP(B79,'P2 Origin'!$C$21:$M$176,10,0))*K79</f>
        <v>0</v>
      </c>
      <c r="AT79" s="164">
        <f>(VLOOKUP(B79,'P2 Origin'!$C$21:$M$176,11,0))*J79</f>
        <v>0</v>
      </c>
      <c r="AU79" s="167">
        <v>37</v>
      </c>
      <c r="AV79" s="168">
        <v>37</v>
      </c>
      <c r="AW79" s="169">
        <v>0</v>
      </c>
      <c r="AX79" s="170">
        <f>IF(AU79&gt;=0.1,'P3 Bureaumarge zee- en luchtvr.'!$D$12,0)</f>
        <v>0</v>
      </c>
      <c r="AY79" s="163">
        <f t="shared" si="44"/>
        <v>0</v>
      </c>
      <c r="AZ79" s="157" t="str">
        <f>VLOOKUP(D79,'P4 Destination'!$C$21:$O$176,13,0)</f>
        <v>EUR</v>
      </c>
      <c r="BA79" s="164">
        <f t="shared" si="45"/>
        <v>0</v>
      </c>
      <c r="BB79" s="171">
        <f>IF(AU79&gt;0.1,(VLOOKUP(D79,'P4 Destination'!$C$21:$M$176,3,0))*I79,0)</f>
        <v>0</v>
      </c>
      <c r="BC79" s="172">
        <f t="shared" si="46"/>
        <v>0</v>
      </c>
      <c r="BD79" s="171">
        <f>(VLOOKUP($D79,'P4 Destination'!$C$21:$M$176,4,0))*BC79</f>
        <v>0</v>
      </c>
      <c r="BE79" s="172">
        <f t="shared" si="47"/>
        <v>0</v>
      </c>
      <c r="BF79" s="171">
        <f>(VLOOKUP($D79,'P4 Destination'!$C$21:$M$176,5,0))*BE79</f>
        <v>0</v>
      </c>
      <c r="BG79" s="172">
        <f t="shared" si="48"/>
        <v>0</v>
      </c>
      <c r="BH79" s="171">
        <f>(VLOOKUP($D79,'P4 Destination'!$C$21:$M$176,6,0))*BG79</f>
        <v>0</v>
      </c>
      <c r="BI79" s="172">
        <f t="shared" si="49"/>
        <v>0</v>
      </c>
      <c r="BJ79" s="171">
        <f>(VLOOKUP($D79,'P4 Destination'!$C$21:$M$176,7,0))*BI79</f>
        <v>0</v>
      </c>
      <c r="BK79" s="172">
        <f t="shared" si="50"/>
        <v>37</v>
      </c>
      <c r="BL79" s="171">
        <f>(VLOOKUP($D79,'P4 Destination'!$C$21:$M$176,8,0))*BK79</f>
        <v>0</v>
      </c>
      <c r="BM79" s="172">
        <f t="shared" si="51"/>
        <v>0</v>
      </c>
      <c r="BN79" s="171">
        <f>(VLOOKUP($D79,'P4 Destination'!$C$21:$M$176,9,0))*BM79</f>
        <v>0</v>
      </c>
      <c r="BO79" s="154">
        <f t="shared" si="52"/>
        <v>1</v>
      </c>
      <c r="BP79" s="171">
        <f>(VLOOKUP(D79,'P4 Destination'!$C$21:$M$176,10,0))*K79</f>
        <v>0</v>
      </c>
      <c r="BQ79" s="171">
        <f>(VLOOKUP(D79,'P4 Destination'!$C$21:$M$176,11,0))*J79</f>
        <v>0</v>
      </c>
      <c r="BR79" s="173">
        <f t="shared" si="53"/>
        <v>0</v>
      </c>
      <c r="BS79" s="173">
        <f>(AV79*2500)*'P6 Verzekering'!$E$11</f>
        <v>0</v>
      </c>
      <c r="BT79" s="173">
        <f>(AW79*2500)*'P6 Verzekering'!$E$12</f>
        <v>0</v>
      </c>
      <c r="BU79" s="173">
        <f>(L79*2500)*'P6 Verzekering'!$E$13</f>
        <v>0</v>
      </c>
      <c r="BV79" s="173">
        <f t="shared" si="54"/>
        <v>0</v>
      </c>
      <c r="BW79"/>
      <c r="BX79"/>
    </row>
    <row r="80" spans="1:76">
      <c r="A80" s="152" t="s">
        <v>824</v>
      </c>
      <c r="B80" s="152" t="s">
        <v>440</v>
      </c>
      <c r="C80" s="152" t="s">
        <v>439</v>
      </c>
      <c r="D80" s="152" t="s">
        <v>221</v>
      </c>
      <c r="E80" s="152" t="s">
        <v>220</v>
      </c>
      <c r="F80" s="153">
        <f t="shared" si="28"/>
        <v>52</v>
      </c>
      <c r="G80" s="154">
        <v>1</v>
      </c>
      <c r="H80" s="154">
        <f>IFERROR(VLOOKUP(B80,'P2 Origin'!$C$21:$Q$176,15,FALSE),0)</f>
        <v>0</v>
      </c>
      <c r="I80" s="154">
        <f>IFERROR(VLOOKUP(D80,'P4 Destination'!$C$21:$Q$176,15,FALSE),0)</f>
        <v>0</v>
      </c>
      <c r="J80" s="155"/>
      <c r="K80" s="155">
        <v>1</v>
      </c>
      <c r="L80" s="156">
        <v>0</v>
      </c>
      <c r="M80" s="155">
        <v>0</v>
      </c>
      <c r="N80" s="155">
        <v>0</v>
      </c>
      <c r="O80" s="157">
        <f t="shared" si="29"/>
        <v>0</v>
      </c>
      <c r="P80" s="158">
        <f t="shared" si="30"/>
        <v>0</v>
      </c>
      <c r="Q80" s="159">
        <f>IFERROR(VLOOKUP(N80,'P1 Intra-Europees'!$A$15:$H$25,3,0),0)*P80</f>
        <v>0</v>
      </c>
      <c r="R80" s="160">
        <f t="shared" si="31"/>
        <v>0</v>
      </c>
      <c r="S80" s="159">
        <f>IFERROR(VLOOKUP(N80,'P1 Intra-Europees'!$A$15:$H$25,4,0),0)*R80</f>
        <v>0</v>
      </c>
      <c r="T80" s="160">
        <f t="shared" si="32"/>
        <v>0</v>
      </c>
      <c r="U80" s="159">
        <f>IFERROR(VLOOKUP(N80,'P1 Intra-Europees'!$A$15:$H$25,5,0),0)*T80</f>
        <v>0</v>
      </c>
      <c r="V80" s="160">
        <f t="shared" si="33"/>
        <v>0</v>
      </c>
      <c r="W80" s="159">
        <f>IFERROR(VLOOKUP(N80,'P1 Intra-Europees'!$A$15:$H$25,6,0),0)*V80</f>
        <v>0</v>
      </c>
      <c r="X80" s="160">
        <f t="shared" si="34"/>
        <v>0</v>
      </c>
      <c r="Y80" s="159">
        <f>IFERROR(VLOOKUP(N80,'P1 Intra-Europees'!$A$15:$H$25,7,0),0)*X80</f>
        <v>0</v>
      </c>
      <c r="Z80" s="161">
        <f t="shared" si="35"/>
        <v>0</v>
      </c>
      <c r="AA80" s="162">
        <f>IFERROR(VLOOKUP(N80,'P1 Intra-Europees'!$A$15:$H$25,8,0),0)*Z80</f>
        <v>0</v>
      </c>
      <c r="AB80" s="163">
        <f t="shared" si="36"/>
        <v>0</v>
      </c>
      <c r="AC80" s="157" t="str">
        <f>VLOOKUP(B80,'P2 Origin'!$C$21:$O$176,13,0)</f>
        <v>USD</v>
      </c>
      <c r="AD80" s="164">
        <f t="shared" si="37"/>
        <v>0</v>
      </c>
      <c r="AE80" s="165">
        <f>IF(AU80&gt;0.1,VLOOKUP(B80,'P2 Origin'!$C$21:$M$176,3,0)*H80,0)</f>
        <v>0</v>
      </c>
      <c r="AF80" s="166">
        <f t="shared" si="38"/>
        <v>0</v>
      </c>
      <c r="AG80" s="165">
        <f>(VLOOKUP(B80,'P2 Origin'!$C$21:$M$176,4,0))*AF80</f>
        <v>0</v>
      </c>
      <c r="AH80" s="166">
        <f t="shared" si="39"/>
        <v>0</v>
      </c>
      <c r="AI80" s="165">
        <f>(VLOOKUP(B80,'P2 Origin'!$C$21:$M$176,5,0))*AH80</f>
        <v>0</v>
      </c>
      <c r="AJ80" s="166">
        <f t="shared" si="55"/>
        <v>0</v>
      </c>
      <c r="AK80" s="165">
        <f>(VLOOKUP(B80,'P2 Origin'!$C$21:$M$176,6,0))*AJ80</f>
        <v>0</v>
      </c>
      <c r="AL80" s="166">
        <f t="shared" si="40"/>
        <v>0</v>
      </c>
      <c r="AM80" s="165">
        <f>(VLOOKUP($B80,'P2 Origin'!$C$21:$M$176,7,0))*AL80</f>
        <v>0</v>
      </c>
      <c r="AN80" s="166">
        <f t="shared" si="41"/>
        <v>0</v>
      </c>
      <c r="AO80" s="165">
        <f>(VLOOKUP($B80,'P2 Origin'!$C$21:$M$176,8,0))*AN80</f>
        <v>0</v>
      </c>
      <c r="AP80" s="166">
        <f t="shared" si="42"/>
        <v>52</v>
      </c>
      <c r="AQ80" s="165">
        <f>(VLOOKUP($B80,'P2 Origin'!$C$21:$M$176,9,0))*AP80</f>
        <v>0</v>
      </c>
      <c r="AR80" s="155">
        <f t="shared" si="43"/>
        <v>1</v>
      </c>
      <c r="AS80" s="164">
        <f>(VLOOKUP(B80,'P2 Origin'!$C$21:$M$176,10,0))*K80</f>
        <v>0</v>
      </c>
      <c r="AT80" s="164">
        <f>(VLOOKUP(B80,'P2 Origin'!$C$21:$M$176,11,0))*J80</f>
        <v>0</v>
      </c>
      <c r="AU80" s="167">
        <v>52</v>
      </c>
      <c r="AV80" s="168">
        <v>52</v>
      </c>
      <c r="AW80" s="169">
        <v>0</v>
      </c>
      <c r="AX80" s="170">
        <f>IF(AU80&gt;=0.1,'P3 Bureaumarge zee- en luchtvr.'!$D$12,0)</f>
        <v>0</v>
      </c>
      <c r="AY80" s="163">
        <f t="shared" si="44"/>
        <v>0</v>
      </c>
      <c r="AZ80" s="157" t="str">
        <f>VLOOKUP(D80,'P4 Destination'!$C$21:$O$176,13,0)</f>
        <v>EUR</v>
      </c>
      <c r="BA80" s="164">
        <f t="shared" si="45"/>
        <v>0</v>
      </c>
      <c r="BB80" s="171">
        <f>IF(AU80&gt;0.1,(VLOOKUP(D80,'P4 Destination'!$C$21:$M$176,3,0))*I80,0)</f>
        <v>0</v>
      </c>
      <c r="BC80" s="172">
        <f t="shared" si="46"/>
        <v>0</v>
      </c>
      <c r="BD80" s="171">
        <f>(VLOOKUP($D80,'P4 Destination'!$C$21:$M$176,4,0))*BC80</f>
        <v>0</v>
      </c>
      <c r="BE80" s="172">
        <f t="shared" si="47"/>
        <v>0</v>
      </c>
      <c r="BF80" s="171">
        <f>(VLOOKUP($D80,'P4 Destination'!$C$21:$M$176,5,0))*BE80</f>
        <v>0</v>
      </c>
      <c r="BG80" s="172">
        <f t="shared" si="48"/>
        <v>0</v>
      </c>
      <c r="BH80" s="171">
        <f>(VLOOKUP($D80,'P4 Destination'!$C$21:$M$176,6,0))*BG80</f>
        <v>0</v>
      </c>
      <c r="BI80" s="172">
        <f t="shared" si="49"/>
        <v>0</v>
      </c>
      <c r="BJ80" s="171">
        <f>(VLOOKUP($D80,'P4 Destination'!$C$21:$M$176,7,0))*BI80</f>
        <v>0</v>
      </c>
      <c r="BK80" s="172">
        <f t="shared" si="50"/>
        <v>0</v>
      </c>
      <c r="BL80" s="171">
        <f>(VLOOKUP($D80,'P4 Destination'!$C$21:$M$176,8,0))*BK80</f>
        <v>0</v>
      </c>
      <c r="BM80" s="172">
        <f t="shared" si="51"/>
        <v>52</v>
      </c>
      <c r="BN80" s="171">
        <f>(VLOOKUP($D80,'P4 Destination'!$C$21:$M$176,9,0))*BM80</f>
        <v>0</v>
      </c>
      <c r="BO80" s="154">
        <f t="shared" si="52"/>
        <v>1</v>
      </c>
      <c r="BP80" s="171">
        <f>(VLOOKUP(D80,'P4 Destination'!$C$21:$M$176,10,0))*K80</f>
        <v>0</v>
      </c>
      <c r="BQ80" s="171">
        <f>(VLOOKUP(D80,'P4 Destination'!$C$21:$M$176,11,0))*J80</f>
        <v>0</v>
      </c>
      <c r="BR80" s="173">
        <f t="shared" si="53"/>
        <v>0</v>
      </c>
      <c r="BS80" s="173">
        <f>(AV80*2500)*'P6 Verzekering'!$E$11</f>
        <v>0</v>
      </c>
      <c r="BT80" s="173">
        <f>(AW80*2500)*'P6 Verzekering'!$E$12</f>
        <v>0</v>
      </c>
      <c r="BU80" s="173">
        <f>(L80*2500)*'P6 Verzekering'!$E$13</f>
        <v>0</v>
      </c>
      <c r="BV80" s="173">
        <f t="shared" si="54"/>
        <v>0</v>
      </c>
      <c r="BW80"/>
      <c r="BX80"/>
    </row>
    <row r="81" spans="1:76">
      <c r="A81" s="152" t="s">
        <v>825</v>
      </c>
      <c r="B81" s="152" t="s">
        <v>298</v>
      </c>
      <c r="C81" s="152" t="s">
        <v>297</v>
      </c>
      <c r="D81" s="152" t="s">
        <v>354</v>
      </c>
      <c r="E81" s="152" t="s">
        <v>351</v>
      </c>
      <c r="F81" s="153">
        <f t="shared" si="28"/>
        <v>27</v>
      </c>
      <c r="G81" s="154">
        <v>1</v>
      </c>
      <c r="H81" s="154">
        <f>IFERROR(VLOOKUP(B81,'P2 Origin'!$C$21:$Q$176,15,FALSE),0)</f>
        <v>1</v>
      </c>
      <c r="I81" s="154">
        <f>IFERROR(VLOOKUP(D81,'P4 Destination'!$C$21:$Q$176,15,FALSE),0)</f>
        <v>1</v>
      </c>
      <c r="J81" s="155">
        <v>1</v>
      </c>
      <c r="K81" s="155"/>
      <c r="L81" s="156">
        <v>0</v>
      </c>
      <c r="M81" s="155">
        <v>0</v>
      </c>
      <c r="N81" s="155">
        <v>0</v>
      </c>
      <c r="O81" s="157">
        <f t="shared" si="29"/>
        <v>0</v>
      </c>
      <c r="P81" s="158">
        <f t="shared" si="30"/>
        <v>0</v>
      </c>
      <c r="Q81" s="159">
        <f>IFERROR(VLOOKUP(N81,'P1 Intra-Europees'!$A$15:$H$25,3,0),0)*P81</f>
        <v>0</v>
      </c>
      <c r="R81" s="160">
        <f t="shared" si="31"/>
        <v>0</v>
      </c>
      <c r="S81" s="159">
        <f>IFERROR(VLOOKUP(N81,'P1 Intra-Europees'!$A$15:$H$25,4,0),0)*R81</f>
        <v>0</v>
      </c>
      <c r="T81" s="160">
        <f t="shared" si="32"/>
        <v>0</v>
      </c>
      <c r="U81" s="159">
        <f>IFERROR(VLOOKUP(N81,'P1 Intra-Europees'!$A$15:$H$25,5,0),0)*T81</f>
        <v>0</v>
      </c>
      <c r="V81" s="160">
        <f t="shared" si="33"/>
        <v>0</v>
      </c>
      <c r="W81" s="159">
        <f>IFERROR(VLOOKUP(N81,'P1 Intra-Europees'!$A$15:$H$25,6,0),0)*V81</f>
        <v>0</v>
      </c>
      <c r="X81" s="160">
        <f t="shared" si="34"/>
        <v>0</v>
      </c>
      <c r="Y81" s="159">
        <f>IFERROR(VLOOKUP(N81,'P1 Intra-Europees'!$A$15:$H$25,7,0),0)*X81</f>
        <v>0</v>
      </c>
      <c r="Z81" s="161">
        <f t="shared" si="35"/>
        <v>0</v>
      </c>
      <c r="AA81" s="162">
        <f>IFERROR(VLOOKUP(N81,'P1 Intra-Europees'!$A$15:$H$25,8,0),0)*Z81</f>
        <v>0</v>
      </c>
      <c r="AB81" s="163">
        <f t="shared" si="36"/>
        <v>0</v>
      </c>
      <c r="AC81" s="157" t="str">
        <f>VLOOKUP(B81,'P2 Origin'!$C$21:$O$176,13,0)</f>
        <v>USD</v>
      </c>
      <c r="AD81" s="164">
        <f t="shared" si="37"/>
        <v>0</v>
      </c>
      <c r="AE81" s="165">
        <f>IF(AU81&gt;0.1,VLOOKUP(B81,'P2 Origin'!$C$21:$M$176,3,0)*H81,0)</f>
        <v>0</v>
      </c>
      <c r="AF81" s="166">
        <f t="shared" si="38"/>
        <v>0</v>
      </c>
      <c r="AG81" s="165">
        <f>(VLOOKUP(B81,'P2 Origin'!$C$21:$M$176,4,0))*AF81</f>
        <v>0</v>
      </c>
      <c r="AH81" s="166">
        <f t="shared" si="39"/>
        <v>0</v>
      </c>
      <c r="AI81" s="165">
        <f>(VLOOKUP(B81,'P2 Origin'!$C$21:$M$176,5,0))*AH81</f>
        <v>0</v>
      </c>
      <c r="AJ81" s="166">
        <f t="shared" si="55"/>
        <v>0</v>
      </c>
      <c r="AK81" s="165">
        <f>(VLOOKUP(B81,'P2 Origin'!$C$21:$M$176,6,0))*AJ81</f>
        <v>0</v>
      </c>
      <c r="AL81" s="166">
        <f t="shared" si="40"/>
        <v>27</v>
      </c>
      <c r="AM81" s="165">
        <f>(VLOOKUP($B81,'P2 Origin'!$C$21:$M$176,7,0))*AL81</f>
        <v>0</v>
      </c>
      <c r="AN81" s="166">
        <f t="shared" si="41"/>
        <v>0</v>
      </c>
      <c r="AO81" s="165">
        <f>(VLOOKUP($B81,'P2 Origin'!$C$21:$M$176,8,0))*AN81</f>
        <v>0</v>
      </c>
      <c r="AP81" s="166">
        <f t="shared" si="42"/>
        <v>0</v>
      </c>
      <c r="AQ81" s="165">
        <f>(VLOOKUP($B81,'P2 Origin'!$C$21:$M$176,9,0))*AP81</f>
        <v>0</v>
      </c>
      <c r="AR81" s="155">
        <f t="shared" si="43"/>
        <v>1</v>
      </c>
      <c r="AS81" s="164">
        <f>(VLOOKUP(B81,'P2 Origin'!$C$21:$M$176,10,0))*K81</f>
        <v>0</v>
      </c>
      <c r="AT81" s="164">
        <f>(VLOOKUP(B81,'P2 Origin'!$C$21:$M$176,11,0))*J81</f>
        <v>0</v>
      </c>
      <c r="AU81" s="167">
        <v>27</v>
      </c>
      <c r="AV81" s="168">
        <v>27</v>
      </c>
      <c r="AW81" s="169">
        <v>0</v>
      </c>
      <c r="AX81" s="170">
        <f>IF(AU81&gt;=0.1,'P3 Bureaumarge zee- en luchtvr.'!$D$12,0)</f>
        <v>0</v>
      </c>
      <c r="AY81" s="163">
        <f t="shared" si="44"/>
        <v>0</v>
      </c>
      <c r="AZ81" s="157" t="str">
        <f>VLOOKUP(D81,'P4 Destination'!$C$21:$O$176,13,0)</f>
        <v>USD</v>
      </c>
      <c r="BA81" s="164">
        <f t="shared" si="45"/>
        <v>0</v>
      </c>
      <c r="BB81" s="171">
        <f>IF(AU81&gt;0.1,(VLOOKUP(D81,'P4 Destination'!$C$21:$M$176,3,0))*I81,0)</f>
        <v>0</v>
      </c>
      <c r="BC81" s="172">
        <f t="shared" si="46"/>
        <v>0</v>
      </c>
      <c r="BD81" s="171">
        <f>(VLOOKUP($D81,'P4 Destination'!$C$21:$M$176,4,0))*BC81</f>
        <v>0</v>
      </c>
      <c r="BE81" s="172">
        <f t="shared" si="47"/>
        <v>0</v>
      </c>
      <c r="BF81" s="171">
        <f>(VLOOKUP($D81,'P4 Destination'!$C$21:$M$176,5,0))*BE81</f>
        <v>0</v>
      </c>
      <c r="BG81" s="172">
        <f t="shared" si="48"/>
        <v>0</v>
      </c>
      <c r="BH81" s="171">
        <f>(VLOOKUP($D81,'P4 Destination'!$C$21:$M$176,6,0))*BG81</f>
        <v>0</v>
      </c>
      <c r="BI81" s="172">
        <f t="shared" si="49"/>
        <v>27</v>
      </c>
      <c r="BJ81" s="171">
        <f>(VLOOKUP($D81,'P4 Destination'!$C$21:$M$176,7,0))*BI81</f>
        <v>0</v>
      </c>
      <c r="BK81" s="172">
        <f t="shared" si="50"/>
        <v>0</v>
      </c>
      <c r="BL81" s="171">
        <f>(VLOOKUP($D81,'P4 Destination'!$C$21:$M$176,8,0))*BK81</f>
        <v>0</v>
      </c>
      <c r="BM81" s="172">
        <f t="shared" si="51"/>
        <v>0</v>
      </c>
      <c r="BN81" s="171">
        <f>(VLOOKUP($D81,'P4 Destination'!$C$21:$M$176,9,0))*BM81</f>
        <v>0</v>
      </c>
      <c r="BO81" s="154">
        <f t="shared" si="52"/>
        <v>1</v>
      </c>
      <c r="BP81" s="171">
        <f>(VLOOKUP(D81,'P4 Destination'!$C$21:$M$176,10,0))*K81</f>
        <v>0</v>
      </c>
      <c r="BQ81" s="171">
        <f>(VLOOKUP(D81,'P4 Destination'!$C$21:$M$176,11,0))*J81</f>
        <v>0</v>
      </c>
      <c r="BR81" s="173">
        <f t="shared" si="53"/>
        <v>0</v>
      </c>
      <c r="BS81" s="173">
        <f>(AV81*2500)*'P6 Verzekering'!$E$11</f>
        <v>0</v>
      </c>
      <c r="BT81" s="173">
        <f>(AW81*2500)*'P6 Verzekering'!$E$12</f>
        <v>0</v>
      </c>
      <c r="BU81" s="173">
        <f>(L81*2500)*'P6 Verzekering'!$E$13</f>
        <v>0</v>
      </c>
      <c r="BV81" s="173">
        <f t="shared" si="54"/>
        <v>0</v>
      </c>
      <c r="BW81"/>
      <c r="BX81"/>
    </row>
    <row r="82" spans="1:76">
      <c r="A82" s="152" t="s">
        <v>826</v>
      </c>
      <c r="B82" s="152" t="s">
        <v>298</v>
      </c>
      <c r="C82" s="152" t="s">
        <v>297</v>
      </c>
      <c r="D82" s="152" t="s">
        <v>258</v>
      </c>
      <c r="E82" s="152" t="s">
        <v>257</v>
      </c>
      <c r="F82" s="153">
        <f t="shared" si="28"/>
        <v>58</v>
      </c>
      <c r="G82" s="154">
        <v>1</v>
      </c>
      <c r="H82" s="154">
        <f>IFERROR(VLOOKUP(B82,'P2 Origin'!$C$21:$Q$176,15,FALSE),0)</f>
        <v>1</v>
      </c>
      <c r="I82" s="154">
        <f>IFERROR(VLOOKUP(D82,'P4 Destination'!$C$21:$Q$176,15,FALSE),0)</f>
        <v>1</v>
      </c>
      <c r="J82" s="155"/>
      <c r="K82" s="155">
        <v>1</v>
      </c>
      <c r="L82" s="156">
        <v>0</v>
      </c>
      <c r="M82" s="155">
        <v>0</v>
      </c>
      <c r="N82" s="155">
        <v>0</v>
      </c>
      <c r="O82" s="157">
        <f t="shared" si="29"/>
        <v>0</v>
      </c>
      <c r="P82" s="158">
        <f t="shared" si="30"/>
        <v>0</v>
      </c>
      <c r="Q82" s="159">
        <f>IFERROR(VLOOKUP(N82,'P1 Intra-Europees'!$A$15:$H$25,3,0),0)*P82</f>
        <v>0</v>
      </c>
      <c r="R82" s="160">
        <f t="shared" si="31"/>
        <v>0</v>
      </c>
      <c r="S82" s="159">
        <f>IFERROR(VLOOKUP(N82,'P1 Intra-Europees'!$A$15:$H$25,4,0),0)*R82</f>
        <v>0</v>
      </c>
      <c r="T82" s="160">
        <f t="shared" si="32"/>
        <v>0</v>
      </c>
      <c r="U82" s="159">
        <f>IFERROR(VLOOKUP(N82,'P1 Intra-Europees'!$A$15:$H$25,5,0),0)*T82</f>
        <v>0</v>
      </c>
      <c r="V82" s="160">
        <f t="shared" si="33"/>
        <v>0</v>
      </c>
      <c r="W82" s="159">
        <f>IFERROR(VLOOKUP(N82,'P1 Intra-Europees'!$A$15:$H$25,6,0),0)*V82</f>
        <v>0</v>
      </c>
      <c r="X82" s="160">
        <f t="shared" si="34"/>
        <v>0</v>
      </c>
      <c r="Y82" s="159">
        <f>IFERROR(VLOOKUP(N82,'P1 Intra-Europees'!$A$15:$H$25,7,0),0)*X82</f>
        <v>0</v>
      </c>
      <c r="Z82" s="161">
        <f t="shared" si="35"/>
        <v>0</v>
      </c>
      <c r="AA82" s="162">
        <f>IFERROR(VLOOKUP(N82,'P1 Intra-Europees'!$A$15:$H$25,8,0),0)*Z82</f>
        <v>0</v>
      </c>
      <c r="AB82" s="163">
        <f t="shared" si="36"/>
        <v>0</v>
      </c>
      <c r="AC82" s="157" t="str">
        <f>VLOOKUP(B82,'P2 Origin'!$C$21:$O$176,13,0)</f>
        <v>USD</v>
      </c>
      <c r="AD82" s="164">
        <f t="shared" si="37"/>
        <v>0</v>
      </c>
      <c r="AE82" s="165">
        <f>IF(AU82&gt;0.1,VLOOKUP(B82,'P2 Origin'!$C$21:$M$176,3,0)*H82,0)</f>
        <v>0</v>
      </c>
      <c r="AF82" s="166">
        <f t="shared" si="38"/>
        <v>0</v>
      </c>
      <c r="AG82" s="165">
        <f>(VLOOKUP(B82,'P2 Origin'!$C$21:$M$176,4,0))*AF82</f>
        <v>0</v>
      </c>
      <c r="AH82" s="166">
        <f t="shared" si="39"/>
        <v>0</v>
      </c>
      <c r="AI82" s="165">
        <f>(VLOOKUP(B82,'P2 Origin'!$C$21:$M$176,5,0))*AH82</f>
        <v>0</v>
      </c>
      <c r="AJ82" s="166">
        <f t="shared" si="55"/>
        <v>0</v>
      </c>
      <c r="AK82" s="165">
        <f>(VLOOKUP(B82,'P2 Origin'!$C$21:$M$176,6,0))*AJ82</f>
        <v>0</v>
      </c>
      <c r="AL82" s="166">
        <f t="shared" si="40"/>
        <v>0</v>
      </c>
      <c r="AM82" s="165">
        <f>(VLOOKUP($B82,'P2 Origin'!$C$21:$M$176,7,0))*AL82</f>
        <v>0</v>
      </c>
      <c r="AN82" s="166">
        <f t="shared" si="41"/>
        <v>0</v>
      </c>
      <c r="AO82" s="165">
        <f>(VLOOKUP($B82,'P2 Origin'!$C$21:$M$176,8,0))*AN82</f>
        <v>0</v>
      </c>
      <c r="AP82" s="166">
        <f t="shared" si="42"/>
        <v>58</v>
      </c>
      <c r="AQ82" s="165">
        <f>(VLOOKUP($B82,'P2 Origin'!$C$21:$M$176,9,0))*AP82</f>
        <v>0</v>
      </c>
      <c r="AR82" s="155">
        <f t="shared" si="43"/>
        <v>1</v>
      </c>
      <c r="AS82" s="164">
        <f>(VLOOKUP(B82,'P2 Origin'!$C$21:$M$176,10,0))*K82</f>
        <v>0</v>
      </c>
      <c r="AT82" s="164">
        <f>(VLOOKUP(B82,'P2 Origin'!$C$21:$M$176,11,0))*J82</f>
        <v>0</v>
      </c>
      <c r="AU82" s="167">
        <v>58</v>
      </c>
      <c r="AV82" s="168">
        <v>58</v>
      </c>
      <c r="AW82" s="169">
        <v>0</v>
      </c>
      <c r="AX82" s="170">
        <f>IF(AU82&gt;=0.1,'P3 Bureaumarge zee- en luchtvr.'!$D$12,0)</f>
        <v>0</v>
      </c>
      <c r="AY82" s="163">
        <f t="shared" si="44"/>
        <v>0</v>
      </c>
      <c r="AZ82" s="157" t="str">
        <f>VLOOKUP(D82,'P4 Destination'!$C$21:$O$176,13,0)</f>
        <v>EUR</v>
      </c>
      <c r="BA82" s="164">
        <f t="shared" si="45"/>
        <v>0</v>
      </c>
      <c r="BB82" s="171">
        <f>IF(AU82&gt;0.1,(VLOOKUP(D82,'P4 Destination'!$C$21:$M$176,3,0))*I82,0)</f>
        <v>0</v>
      </c>
      <c r="BC82" s="172">
        <f t="shared" si="46"/>
        <v>0</v>
      </c>
      <c r="BD82" s="171">
        <f>(VLOOKUP($D82,'P4 Destination'!$C$21:$M$176,4,0))*BC82</f>
        <v>0</v>
      </c>
      <c r="BE82" s="172">
        <f t="shared" si="47"/>
        <v>0</v>
      </c>
      <c r="BF82" s="171">
        <f>(VLOOKUP($D82,'P4 Destination'!$C$21:$M$176,5,0))*BE82</f>
        <v>0</v>
      </c>
      <c r="BG82" s="172">
        <f t="shared" si="48"/>
        <v>0</v>
      </c>
      <c r="BH82" s="171">
        <f>(VLOOKUP($D82,'P4 Destination'!$C$21:$M$176,6,0))*BG82</f>
        <v>0</v>
      </c>
      <c r="BI82" s="172">
        <f t="shared" si="49"/>
        <v>0</v>
      </c>
      <c r="BJ82" s="171">
        <f>(VLOOKUP($D82,'P4 Destination'!$C$21:$M$176,7,0))*BI82</f>
        <v>0</v>
      </c>
      <c r="BK82" s="172">
        <f t="shared" si="50"/>
        <v>0</v>
      </c>
      <c r="BL82" s="171">
        <f>(VLOOKUP($D82,'P4 Destination'!$C$21:$M$176,8,0))*BK82</f>
        <v>0</v>
      </c>
      <c r="BM82" s="172">
        <f t="shared" si="51"/>
        <v>58</v>
      </c>
      <c r="BN82" s="171">
        <f>(VLOOKUP($D82,'P4 Destination'!$C$21:$M$176,9,0))*BM82</f>
        <v>0</v>
      </c>
      <c r="BO82" s="154">
        <f t="shared" si="52"/>
        <v>1</v>
      </c>
      <c r="BP82" s="171">
        <f>(VLOOKUP(D82,'P4 Destination'!$C$21:$M$176,10,0))*K82</f>
        <v>0</v>
      </c>
      <c r="BQ82" s="171">
        <f>(VLOOKUP(D82,'P4 Destination'!$C$21:$M$176,11,0))*J82</f>
        <v>0</v>
      </c>
      <c r="BR82" s="173">
        <f t="shared" si="53"/>
        <v>0</v>
      </c>
      <c r="BS82" s="173">
        <f>(AV82*2500)*'P6 Verzekering'!$E$11</f>
        <v>0</v>
      </c>
      <c r="BT82" s="173">
        <f>(AW82*2500)*'P6 Verzekering'!$E$12</f>
        <v>0</v>
      </c>
      <c r="BU82" s="173">
        <f>(L82*2500)*'P6 Verzekering'!$E$13</f>
        <v>0</v>
      </c>
      <c r="BV82" s="173">
        <f t="shared" si="54"/>
        <v>0</v>
      </c>
      <c r="BW82"/>
      <c r="BX82"/>
    </row>
    <row r="83" spans="1:76">
      <c r="A83" s="152" t="s">
        <v>827</v>
      </c>
      <c r="B83" s="152" t="s">
        <v>298</v>
      </c>
      <c r="C83" s="152" t="s">
        <v>297</v>
      </c>
      <c r="D83" s="152" t="s">
        <v>234</v>
      </c>
      <c r="E83" s="152" t="s">
        <v>233</v>
      </c>
      <c r="F83" s="153">
        <f t="shared" si="28"/>
        <v>43</v>
      </c>
      <c r="G83" s="154">
        <v>1</v>
      </c>
      <c r="H83" s="154">
        <f>IFERROR(VLOOKUP(B83,'P2 Origin'!$C$21:$Q$176,15,FALSE),0)</f>
        <v>1</v>
      </c>
      <c r="I83" s="154">
        <f>IFERROR(VLOOKUP(D83,'P4 Destination'!$C$21:$Q$176,15,FALSE),0)</f>
        <v>1</v>
      </c>
      <c r="J83" s="155"/>
      <c r="K83" s="155">
        <v>1</v>
      </c>
      <c r="L83" s="156">
        <v>0</v>
      </c>
      <c r="M83" s="155">
        <v>0</v>
      </c>
      <c r="N83" s="155">
        <v>0</v>
      </c>
      <c r="O83" s="157">
        <f t="shared" si="29"/>
        <v>0</v>
      </c>
      <c r="P83" s="158">
        <f t="shared" si="30"/>
        <v>0</v>
      </c>
      <c r="Q83" s="159">
        <f>IFERROR(VLOOKUP(N83,'P1 Intra-Europees'!$A$15:$H$25,3,0),0)*P83</f>
        <v>0</v>
      </c>
      <c r="R83" s="160">
        <f t="shared" si="31"/>
        <v>0</v>
      </c>
      <c r="S83" s="159">
        <f>IFERROR(VLOOKUP(N83,'P1 Intra-Europees'!$A$15:$H$25,4,0),0)*R83</f>
        <v>0</v>
      </c>
      <c r="T83" s="160">
        <f t="shared" si="32"/>
        <v>0</v>
      </c>
      <c r="U83" s="159">
        <f>IFERROR(VLOOKUP(N83,'P1 Intra-Europees'!$A$15:$H$25,5,0),0)*T83</f>
        <v>0</v>
      </c>
      <c r="V83" s="160">
        <f t="shared" si="33"/>
        <v>0</v>
      </c>
      <c r="W83" s="159">
        <f>IFERROR(VLOOKUP(N83,'P1 Intra-Europees'!$A$15:$H$25,6,0),0)*V83</f>
        <v>0</v>
      </c>
      <c r="X83" s="160">
        <f t="shared" si="34"/>
        <v>0</v>
      </c>
      <c r="Y83" s="159">
        <f>IFERROR(VLOOKUP(N83,'P1 Intra-Europees'!$A$15:$H$25,7,0),0)*X83</f>
        <v>0</v>
      </c>
      <c r="Z83" s="161">
        <f t="shared" si="35"/>
        <v>0</v>
      </c>
      <c r="AA83" s="162">
        <f>IFERROR(VLOOKUP(N83,'P1 Intra-Europees'!$A$15:$H$25,8,0),0)*Z83</f>
        <v>0</v>
      </c>
      <c r="AB83" s="163">
        <f t="shared" si="36"/>
        <v>0</v>
      </c>
      <c r="AC83" s="157" t="str">
        <f>VLOOKUP(B83,'P2 Origin'!$C$21:$O$176,13,0)</f>
        <v>USD</v>
      </c>
      <c r="AD83" s="164">
        <f t="shared" si="37"/>
        <v>0</v>
      </c>
      <c r="AE83" s="165">
        <f>IF(AU83&gt;0.1,VLOOKUP(B83,'P2 Origin'!$C$21:$M$176,3,0)*H83,0)</f>
        <v>0</v>
      </c>
      <c r="AF83" s="166">
        <f t="shared" si="38"/>
        <v>0</v>
      </c>
      <c r="AG83" s="165">
        <f>(VLOOKUP(B83,'P2 Origin'!$C$21:$M$176,4,0))*AF83</f>
        <v>0</v>
      </c>
      <c r="AH83" s="166">
        <f t="shared" si="39"/>
        <v>0</v>
      </c>
      <c r="AI83" s="165">
        <f>(VLOOKUP(B83,'P2 Origin'!$C$21:$M$176,5,0))*AH83</f>
        <v>0</v>
      </c>
      <c r="AJ83" s="166">
        <f t="shared" si="55"/>
        <v>0</v>
      </c>
      <c r="AK83" s="165">
        <f>(VLOOKUP(B83,'P2 Origin'!$C$21:$M$176,6,0))*AJ83</f>
        <v>0</v>
      </c>
      <c r="AL83" s="166">
        <f t="shared" si="40"/>
        <v>0</v>
      </c>
      <c r="AM83" s="165">
        <f>(VLOOKUP($B83,'P2 Origin'!$C$21:$M$176,7,0))*AL83</f>
        <v>0</v>
      </c>
      <c r="AN83" s="166">
        <f t="shared" si="41"/>
        <v>43</v>
      </c>
      <c r="AO83" s="165">
        <f>(VLOOKUP($B83,'P2 Origin'!$C$21:$M$176,8,0))*AN83</f>
        <v>0</v>
      </c>
      <c r="AP83" s="166">
        <f t="shared" si="42"/>
        <v>0</v>
      </c>
      <c r="AQ83" s="165">
        <f>(VLOOKUP($B83,'P2 Origin'!$C$21:$M$176,9,0))*AP83</f>
        <v>0</v>
      </c>
      <c r="AR83" s="155">
        <f t="shared" si="43"/>
        <v>1</v>
      </c>
      <c r="AS83" s="164">
        <f>(VLOOKUP(B83,'P2 Origin'!$C$21:$M$176,10,0))*K83</f>
        <v>0</v>
      </c>
      <c r="AT83" s="164">
        <f>(VLOOKUP(B83,'P2 Origin'!$C$21:$M$176,11,0))*J83</f>
        <v>0</v>
      </c>
      <c r="AU83" s="167">
        <v>43</v>
      </c>
      <c r="AV83" s="168">
        <v>43</v>
      </c>
      <c r="AW83" s="169">
        <v>0</v>
      </c>
      <c r="AX83" s="170">
        <f>IF(AU83&gt;=0.1,'P3 Bureaumarge zee- en luchtvr.'!$D$12,0)</f>
        <v>0</v>
      </c>
      <c r="AY83" s="163">
        <f t="shared" si="44"/>
        <v>0</v>
      </c>
      <c r="AZ83" s="157" t="str">
        <f>VLOOKUP(D83,'P4 Destination'!$C$21:$O$176,13,0)</f>
        <v>EUR</v>
      </c>
      <c r="BA83" s="164">
        <f t="shared" si="45"/>
        <v>0</v>
      </c>
      <c r="BB83" s="171">
        <f>IF(AU83&gt;0.1,(VLOOKUP(D83,'P4 Destination'!$C$21:$M$176,3,0))*I83,0)</f>
        <v>0</v>
      </c>
      <c r="BC83" s="172">
        <f t="shared" si="46"/>
        <v>0</v>
      </c>
      <c r="BD83" s="171">
        <f>(VLOOKUP($D83,'P4 Destination'!$C$21:$M$176,4,0))*BC83</f>
        <v>0</v>
      </c>
      <c r="BE83" s="172">
        <f t="shared" si="47"/>
        <v>0</v>
      </c>
      <c r="BF83" s="171">
        <f>(VLOOKUP($D83,'P4 Destination'!$C$21:$M$176,5,0))*BE83</f>
        <v>0</v>
      </c>
      <c r="BG83" s="172">
        <f t="shared" si="48"/>
        <v>0</v>
      </c>
      <c r="BH83" s="171">
        <f>(VLOOKUP($D83,'P4 Destination'!$C$21:$M$176,6,0))*BG83</f>
        <v>0</v>
      </c>
      <c r="BI83" s="172">
        <f t="shared" si="49"/>
        <v>0</v>
      </c>
      <c r="BJ83" s="171">
        <f>(VLOOKUP($D83,'P4 Destination'!$C$21:$M$176,7,0))*BI83</f>
        <v>0</v>
      </c>
      <c r="BK83" s="172">
        <f t="shared" si="50"/>
        <v>43</v>
      </c>
      <c r="BL83" s="171">
        <f>(VLOOKUP($D83,'P4 Destination'!$C$21:$M$176,8,0))*BK83</f>
        <v>0</v>
      </c>
      <c r="BM83" s="172">
        <f t="shared" si="51"/>
        <v>0</v>
      </c>
      <c r="BN83" s="171">
        <f>(VLOOKUP($D83,'P4 Destination'!$C$21:$M$176,9,0))*BM83</f>
        <v>0</v>
      </c>
      <c r="BO83" s="154">
        <f t="shared" si="52"/>
        <v>1</v>
      </c>
      <c r="BP83" s="171">
        <f>(VLOOKUP(D83,'P4 Destination'!$C$21:$M$176,10,0))*K83</f>
        <v>0</v>
      </c>
      <c r="BQ83" s="171">
        <f>(VLOOKUP(D83,'P4 Destination'!$C$21:$M$176,11,0))*J83</f>
        <v>0</v>
      </c>
      <c r="BR83" s="173">
        <f t="shared" si="53"/>
        <v>0</v>
      </c>
      <c r="BS83" s="173">
        <f>(AV83*2500)*'P6 Verzekering'!$E$11</f>
        <v>0</v>
      </c>
      <c r="BT83" s="173">
        <f>(AW83*2500)*'P6 Verzekering'!$E$12</f>
        <v>0</v>
      </c>
      <c r="BU83" s="173">
        <f>(L83*2500)*'P6 Verzekering'!$E$13</f>
        <v>0</v>
      </c>
      <c r="BV83" s="173">
        <f t="shared" si="54"/>
        <v>0</v>
      </c>
      <c r="BW83"/>
      <c r="BX83"/>
    </row>
    <row r="84" spans="1:76">
      <c r="A84" s="152" t="s">
        <v>831</v>
      </c>
      <c r="B84" s="152" t="s">
        <v>298</v>
      </c>
      <c r="C84" s="152" t="s">
        <v>297</v>
      </c>
      <c r="D84" s="152" t="s">
        <v>219</v>
      </c>
      <c r="E84" s="152" t="s">
        <v>219</v>
      </c>
      <c r="F84" s="153">
        <f t="shared" si="28"/>
        <v>55</v>
      </c>
      <c r="G84" s="154">
        <v>1</v>
      </c>
      <c r="H84" s="154">
        <f>IFERROR(VLOOKUP(B84,'P2 Origin'!$C$21:$Q$176,15,FALSE),0)</f>
        <v>1</v>
      </c>
      <c r="I84" s="154">
        <f>IFERROR(VLOOKUP(D84,'P4 Destination'!$C$21:$Q$176,15,FALSE),0)</f>
        <v>0</v>
      </c>
      <c r="J84" s="155"/>
      <c r="K84" s="155">
        <v>1</v>
      </c>
      <c r="L84" s="156">
        <v>0</v>
      </c>
      <c r="M84" s="155">
        <v>0</v>
      </c>
      <c r="N84" s="155">
        <v>0</v>
      </c>
      <c r="O84" s="157">
        <f t="shared" si="29"/>
        <v>0</v>
      </c>
      <c r="P84" s="158">
        <f t="shared" si="30"/>
        <v>0</v>
      </c>
      <c r="Q84" s="159">
        <f>IFERROR(VLOOKUP(N84,'P1 Intra-Europees'!$A$15:$H$25,3,0),0)*P84</f>
        <v>0</v>
      </c>
      <c r="R84" s="160">
        <f t="shared" si="31"/>
        <v>0</v>
      </c>
      <c r="S84" s="159">
        <f>IFERROR(VLOOKUP(N84,'P1 Intra-Europees'!$A$15:$H$25,4,0),0)*R84</f>
        <v>0</v>
      </c>
      <c r="T84" s="160">
        <f t="shared" si="32"/>
        <v>0</v>
      </c>
      <c r="U84" s="159">
        <f>IFERROR(VLOOKUP(N84,'P1 Intra-Europees'!$A$15:$H$25,5,0),0)*T84</f>
        <v>0</v>
      </c>
      <c r="V84" s="160">
        <f t="shared" si="33"/>
        <v>0</v>
      </c>
      <c r="W84" s="159">
        <f>IFERROR(VLOOKUP(N84,'P1 Intra-Europees'!$A$15:$H$25,6,0),0)*V84</f>
        <v>0</v>
      </c>
      <c r="X84" s="160">
        <f t="shared" si="34"/>
        <v>0</v>
      </c>
      <c r="Y84" s="159">
        <f>IFERROR(VLOOKUP(N84,'P1 Intra-Europees'!$A$15:$H$25,7,0),0)*X84</f>
        <v>0</v>
      </c>
      <c r="Z84" s="161">
        <f t="shared" si="35"/>
        <v>0</v>
      </c>
      <c r="AA84" s="162">
        <f>IFERROR(VLOOKUP(N84,'P1 Intra-Europees'!$A$15:$H$25,8,0),0)*Z84</f>
        <v>0</v>
      </c>
      <c r="AB84" s="163">
        <f t="shared" si="36"/>
        <v>0</v>
      </c>
      <c r="AC84" s="157" t="str">
        <f>VLOOKUP(B84,'P2 Origin'!$C$21:$O$176,13,0)</f>
        <v>USD</v>
      </c>
      <c r="AD84" s="164">
        <f t="shared" si="37"/>
        <v>0</v>
      </c>
      <c r="AE84" s="165">
        <f>IF(AU84&gt;0.1,VLOOKUP(B84,'P2 Origin'!$C$21:$M$176,3,0)*H84,0)</f>
        <v>0</v>
      </c>
      <c r="AF84" s="166">
        <f t="shared" si="38"/>
        <v>0</v>
      </c>
      <c r="AG84" s="165">
        <f>(VLOOKUP(B84,'P2 Origin'!$C$21:$M$176,4,0))*AF84</f>
        <v>0</v>
      </c>
      <c r="AH84" s="166">
        <f t="shared" si="39"/>
        <v>0</v>
      </c>
      <c r="AI84" s="165">
        <f>(VLOOKUP(B84,'P2 Origin'!$C$21:$M$176,5,0))*AH84</f>
        <v>0</v>
      </c>
      <c r="AJ84" s="166">
        <f t="shared" si="55"/>
        <v>0</v>
      </c>
      <c r="AK84" s="165">
        <f>(VLOOKUP(B84,'P2 Origin'!$C$21:$M$176,6,0))*AJ84</f>
        <v>0</v>
      </c>
      <c r="AL84" s="166">
        <f t="shared" si="40"/>
        <v>0</v>
      </c>
      <c r="AM84" s="165">
        <f>(VLOOKUP($B84,'P2 Origin'!$C$21:$M$176,7,0))*AL84</f>
        <v>0</v>
      </c>
      <c r="AN84" s="166">
        <f t="shared" si="41"/>
        <v>0</v>
      </c>
      <c r="AO84" s="165">
        <f>(VLOOKUP($B84,'P2 Origin'!$C$21:$M$176,8,0))*AN84</f>
        <v>0</v>
      </c>
      <c r="AP84" s="166">
        <f t="shared" si="42"/>
        <v>55</v>
      </c>
      <c r="AQ84" s="165">
        <f>(VLOOKUP($B84,'P2 Origin'!$C$21:$M$176,9,0))*AP84</f>
        <v>0</v>
      </c>
      <c r="AR84" s="155">
        <f t="shared" si="43"/>
        <v>1</v>
      </c>
      <c r="AS84" s="164">
        <f>(VLOOKUP(B84,'P2 Origin'!$C$21:$M$176,10,0))*K84</f>
        <v>0</v>
      </c>
      <c r="AT84" s="164">
        <f>(VLOOKUP(B84,'P2 Origin'!$C$21:$M$176,11,0))*J84</f>
        <v>0</v>
      </c>
      <c r="AU84" s="167">
        <v>55</v>
      </c>
      <c r="AV84" s="168">
        <v>55</v>
      </c>
      <c r="AW84" s="169">
        <v>0</v>
      </c>
      <c r="AX84" s="170">
        <f>IF(AU84&gt;=0.1,'P3 Bureaumarge zee- en luchtvr.'!$D$12,0)</f>
        <v>0</v>
      </c>
      <c r="AY84" s="163">
        <f t="shared" si="44"/>
        <v>0</v>
      </c>
      <c r="AZ84" s="157" t="str">
        <f>VLOOKUP(D84,'P4 Destination'!$C$21:$O$176,13,0)</f>
        <v>EUR</v>
      </c>
      <c r="BA84" s="164">
        <f t="shared" si="45"/>
        <v>0</v>
      </c>
      <c r="BB84" s="171">
        <f>IF(AU84&gt;0.1,(VLOOKUP(D84,'P4 Destination'!$C$21:$M$176,3,0))*I84,0)</f>
        <v>0</v>
      </c>
      <c r="BC84" s="172">
        <f t="shared" si="46"/>
        <v>0</v>
      </c>
      <c r="BD84" s="171">
        <f>(VLOOKUP($D84,'P4 Destination'!$C$21:$M$176,4,0))*BC84</f>
        <v>0</v>
      </c>
      <c r="BE84" s="172">
        <f t="shared" si="47"/>
        <v>0</v>
      </c>
      <c r="BF84" s="171">
        <f>(VLOOKUP($D84,'P4 Destination'!$C$21:$M$176,5,0))*BE84</f>
        <v>0</v>
      </c>
      <c r="BG84" s="172">
        <f t="shared" si="48"/>
        <v>0</v>
      </c>
      <c r="BH84" s="171">
        <f>(VLOOKUP($D84,'P4 Destination'!$C$21:$M$176,6,0))*BG84</f>
        <v>0</v>
      </c>
      <c r="BI84" s="172">
        <f t="shared" si="49"/>
        <v>0</v>
      </c>
      <c r="BJ84" s="171">
        <f>(VLOOKUP($D84,'P4 Destination'!$C$21:$M$176,7,0))*BI84</f>
        <v>0</v>
      </c>
      <c r="BK84" s="172">
        <f t="shared" si="50"/>
        <v>0</v>
      </c>
      <c r="BL84" s="171">
        <f>(VLOOKUP($D84,'P4 Destination'!$C$21:$M$176,8,0))*BK84</f>
        <v>0</v>
      </c>
      <c r="BM84" s="172">
        <f t="shared" si="51"/>
        <v>55</v>
      </c>
      <c r="BN84" s="171">
        <f>(VLOOKUP($D84,'P4 Destination'!$C$21:$M$176,9,0))*BM84</f>
        <v>0</v>
      </c>
      <c r="BO84" s="154">
        <f t="shared" si="52"/>
        <v>1</v>
      </c>
      <c r="BP84" s="171">
        <f>(VLOOKUP(D84,'P4 Destination'!$C$21:$M$176,10,0))*K84</f>
        <v>0</v>
      </c>
      <c r="BQ84" s="171">
        <f>(VLOOKUP(D84,'P4 Destination'!$C$21:$M$176,11,0))*J84</f>
        <v>0</v>
      </c>
      <c r="BR84" s="173">
        <f t="shared" si="53"/>
        <v>0</v>
      </c>
      <c r="BS84" s="173">
        <f>(AV84*2500)*'P6 Verzekering'!$E$11</f>
        <v>0</v>
      </c>
      <c r="BT84" s="173">
        <f>(AW84*2500)*'P6 Verzekering'!$E$12</f>
        <v>0</v>
      </c>
      <c r="BU84" s="173">
        <f>(L84*2500)*'P6 Verzekering'!$E$13</f>
        <v>0</v>
      </c>
      <c r="BV84" s="173">
        <f t="shared" si="54"/>
        <v>0</v>
      </c>
      <c r="BW84"/>
      <c r="BX84"/>
    </row>
    <row r="85" spans="1:76">
      <c r="A85" s="152" t="s">
        <v>833</v>
      </c>
      <c r="B85" s="152" t="s">
        <v>298</v>
      </c>
      <c r="C85" s="152" t="s">
        <v>297</v>
      </c>
      <c r="D85" s="152" t="s">
        <v>219</v>
      </c>
      <c r="E85" s="152" t="s">
        <v>219</v>
      </c>
      <c r="F85" s="153">
        <f t="shared" si="28"/>
        <v>3</v>
      </c>
      <c r="G85" s="154">
        <v>1</v>
      </c>
      <c r="H85" s="154">
        <f>IFERROR(VLOOKUP(B85,'P2 Origin'!$C$21:$Q$176,15,FALSE),0)</f>
        <v>1</v>
      </c>
      <c r="I85" s="154">
        <f>IFERROR(VLOOKUP(D85,'P4 Destination'!$C$21:$Q$176,15,FALSE),0)</f>
        <v>0</v>
      </c>
      <c r="J85" s="155">
        <v>1</v>
      </c>
      <c r="K85" s="155"/>
      <c r="L85" s="156">
        <v>0</v>
      </c>
      <c r="M85" s="155">
        <v>0</v>
      </c>
      <c r="N85" s="155">
        <v>0</v>
      </c>
      <c r="O85" s="157">
        <f t="shared" si="29"/>
        <v>0</v>
      </c>
      <c r="P85" s="158">
        <f t="shared" si="30"/>
        <v>0</v>
      </c>
      <c r="Q85" s="159">
        <f>IFERROR(VLOOKUP(N85,'P1 Intra-Europees'!$A$15:$H$25,3,0),0)*P85</f>
        <v>0</v>
      </c>
      <c r="R85" s="160">
        <f t="shared" si="31"/>
        <v>0</v>
      </c>
      <c r="S85" s="159">
        <f>IFERROR(VLOOKUP(N85,'P1 Intra-Europees'!$A$15:$H$25,4,0),0)*R85</f>
        <v>0</v>
      </c>
      <c r="T85" s="160">
        <f t="shared" si="32"/>
        <v>0</v>
      </c>
      <c r="U85" s="159">
        <f>IFERROR(VLOOKUP(N85,'P1 Intra-Europees'!$A$15:$H$25,5,0),0)*T85</f>
        <v>0</v>
      </c>
      <c r="V85" s="160">
        <f t="shared" si="33"/>
        <v>0</v>
      </c>
      <c r="W85" s="159">
        <f>IFERROR(VLOOKUP(N85,'P1 Intra-Europees'!$A$15:$H$25,6,0),0)*V85</f>
        <v>0</v>
      </c>
      <c r="X85" s="160">
        <f t="shared" si="34"/>
        <v>0</v>
      </c>
      <c r="Y85" s="159">
        <f>IFERROR(VLOOKUP(N85,'P1 Intra-Europees'!$A$15:$H$25,7,0),0)*X85</f>
        <v>0</v>
      </c>
      <c r="Z85" s="161">
        <f t="shared" si="35"/>
        <v>0</v>
      </c>
      <c r="AA85" s="162">
        <f>IFERROR(VLOOKUP(N85,'P1 Intra-Europees'!$A$15:$H$25,8,0),0)*Z85</f>
        <v>0</v>
      </c>
      <c r="AB85" s="163">
        <f t="shared" si="36"/>
        <v>0</v>
      </c>
      <c r="AC85" s="157" t="str">
        <f>VLOOKUP(B85,'P2 Origin'!$C$21:$O$176,13,0)</f>
        <v>USD</v>
      </c>
      <c r="AD85" s="164">
        <f t="shared" si="37"/>
        <v>0</v>
      </c>
      <c r="AE85" s="165">
        <f>IF(AU85&gt;0.1,VLOOKUP(B85,'P2 Origin'!$C$21:$M$176,3,0)*H85,0)</f>
        <v>0</v>
      </c>
      <c r="AF85" s="166">
        <f t="shared" si="38"/>
        <v>3</v>
      </c>
      <c r="AG85" s="165">
        <f>(VLOOKUP(B85,'P2 Origin'!$C$21:$M$176,4,0))*AF85</f>
        <v>0</v>
      </c>
      <c r="AH85" s="166">
        <f t="shared" si="39"/>
        <v>0</v>
      </c>
      <c r="AI85" s="165">
        <f>(VLOOKUP(B85,'P2 Origin'!$C$21:$M$176,5,0))*AH85</f>
        <v>0</v>
      </c>
      <c r="AJ85" s="166">
        <f t="shared" si="55"/>
        <v>0</v>
      </c>
      <c r="AK85" s="165">
        <f>(VLOOKUP(B85,'P2 Origin'!$C$21:$M$176,6,0))*AJ85</f>
        <v>0</v>
      </c>
      <c r="AL85" s="166">
        <f t="shared" si="40"/>
        <v>0</v>
      </c>
      <c r="AM85" s="165">
        <f>(VLOOKUP($B85,'P2 Origin'!$C$21:$M$176,7,0))*AL85</f>
        <v>0</v>
      </c>
      <c r="AN85" s="166">
        <f t="shared" si="41"/>
        <v>0</v>
      </c>
      <c r="AO85" s="165">
        <f>(VLOOKUP($B85,'P2 Origin'!$C$21:$M$176,8,0))*AN85</f>
        <v>0</v>
      </c>
      <c r="AP85" s="166">
        <f t="shared" si="42"/>
        <v>0</v>
      </c>
      <c r="AQ85" s="165">
        <f>(VLOOKUP($B85,'P2 Origin'!$C$21:$M$176,9,0))*AP85</f>
        <v>0</v>
      </c>
      <c r="AR85" s="155">
        <f t="shared" si="43"/>
        <v>1</v>
      </c>
      <c r="AS85" s="164">
        <f>(VLOOKUP(B85,'P2 Origin'!$C$21:$M$176,10,0))*K85</f>
        <v>0</v>
      </c>
      <c r="AT85" s="164">
        <f>(VLOOKUP(B85,'P2 Origin'!$C$21:$M$176,11,0))*J85</f>
        <v>0</v>
      </c>
      <c r="AU85" s="167">
        <v>3</v>
      </c>
      <c r="AV85" s="168">
        <v>3</v>
      </c>
      <c r="AW85" s="169">
        <v>0</v>
      </c>
      <c r="AX85" s="170">
        <f>IF(AU85&gt;=0.1,'P3 Bureaumarge zee- en luchtvr.'!$D$12,0)</f>
        <v>0</v>
      </c>
      <c r="AY85" s="163">
        <f t="shared" si="44"/>
        <v>0</v>
      </c>
      <c r="AZ85" s="157" t="str">
        <f>VLOOKUP(D85,'P4 Destination'!$C$21:$O$176,13,0)</f>
        <v>EUR</v>
      </c>
      <c r="BA85" s="164">
        <f t="shared" si="45"/>
        <v>0</v>
      </c>
      <c r="BB85" s="171">
        <f>IF(AU85&gt;0.1,(VLOOKUP(D85,'P4 Destination'!$C$21:$M$176,3,0))*I85,0)</f>
        <v>0</v>
      </c>
      <c r="BC85" s="172">
        <f t="shared" si="46"/>
        <v>3</v>
      </c>
      <c r="BD85" s="171">
        <f>(VLOOKUP($D85,'P4 Destination'!$C$21:$M$176,4,0))*BC85</f>
        <v>0</v>
      </c>
      <c r="BE85" s="172">
        <f t="shared" si="47"/>
        <v>0</v>
      </c>
      <c r="BF85" s="171">
        <f>(VLOOKUP($D85,'P4 Destination'!$C$21:$M$176,5,0))*BE85</f>
        <v>0</v>
      </c>
      <c r="BG85" s="172">
        <f t="shared" si="48"/>
        <v>0</v>
      </c>
      <c r="BH85" s="171">
        <f>(VLOOKUP($D85,'P4 Destination'!$C$21:$M$176,6,0))*BG85</f>
        <v>0</v>
      </c>
      <c r="BI85" s="172">
        <f t="shared" si="49"/>
        <v>0</v>
      </c>
      <c r="BJ85" s="171">
        <f>(VLOOKUP($D85,'P4 Destination'!$C$21:$M$176,7,0))*BI85</f>
        <v>0</v>
      </c>
      <c r="BK85" s="172">
        <f t="shared" si="50"/>
        <v>0</v>
      </c>
      <c r="BL85" s="171">
        <f>(VLOOKUP($D85,'P4 Destination'!$C$21:$M$176,8,0))*BK85</f>
        <v>0</v>
      </c>
      <c r="BM85" s="172">
        <f t="shared" si="51"/>
        <v>0</v>
      </c>
      <c r="BN85" s="171">
        <f>(VLOOKUP($D85,'P4 Destination'!$C$21:$M$176,9,0))*BM85</f>
        <v>0</v>
      </c>
      <c r="BO85" s="154">
        <f t="shared" si="52"/>
        <v>1</v>
      </c>
      <c r="BP85" s="171">
        <f>(VLOOKUP(D85,'P4 Destination'!$C$21:$M$176,10,0))*K85</f>
        <v>0</v>
      </c>
      <c r="BQ85" s="171">
        <f>(VLOOKUP(D85,'P4 Destination'!$C$21:$M$176,11,0))*J85</f>
        <v>0</v>
      </c>
      <c r="BR85" s="173">
        <f t="shared" si="53"/>
        <v>0</v>
      </c>
      <c r="BS85" s="173">
        <f>(AV85*2500)*'P6 Verzekering'!$E$11</f>
        <v>0</v>
      </c>
      <c r="BT85" s="173">
        <f>(AW85*2500)*'P6 Verzekering'!$E$12</f>
        <v>0</v>
      </c>
      <c r="BU85" s="173">
        <f>(L85*2500)*'P6 Verzekering'!$E$13</f>
        <v>0</v>
      </c>
      <c r="BV85" s="173">
        <f t="shared" si="54"/>
        <v>0</v>
      </c>
      <c r="BW85"/>
      <c r="BX85"/>
    </row>
    <row r="86" spans="1:76">
      <c r="A86" s="152" t="s">
        <v>835</v>
      </c>
      <c r="B86" s="152" t="s">
        <v>298</v>
      </c>
      <c r="C86" s="152" t="s">
        <v>297</v>
      </c>
      <c r="D86" s="152" t="s">
        <v>219</v>
      </c>
      <c r="E86" s="152" t="s">
        <v>219</v>
      </c>
      <c r="F86" s="153">
        <f t="shared" si="28"/>
        <v>26</v>
      </c>
      <c r="G86" s="154">
        <v>1</v>
      </c>
      <c r="H86" s="154">
        <f>IFERROR(VLOOKUP(B86,'P2 Origin'!$C$21:$Q$176,15,FALSE),0)</f>
        <v>1</v>
      </c>
      <c r="I86" s="154">
        <f>IFERROR(VLOOKUP(D86,'P4 Destination'!$C$21:$Q$176,15,FALSE),0)</f>
        <v>0</v>
      </c>
      <c r="J86" s="155">
        <v>1</v>
      </c>
      <c r="K86" s="155"/>
      <c r="L86" s="156">
        <v>0</v>
      </c>
      <c r="M86" s="155">
        <v>0</v>
      </c>
      <c r="N86" s="155">
        <v>0</v>
      </c>
      <c r="O86" s="157">
        <f t="shared" si="29"/>
        <v>0</v>
      </c>
      <c r="P86" s="158">
        <f t="shared" si="30"/>
        <v>0</v>
      </c>
      <c r="Q86" s="159">
        <f>IFERROR(VLOOKUP(N86,'P1 Intra-Europees'!$A$15:$H$25,3,0),0)*P86</f>
        <v>0</v>
      </c>
      <c r="R86" s="160">
        <f t="shared" si="31"/>
        <v>0</v>
      </c>
      <c r="S86" s="159">
        <f>IFERROR(VLOOKUP(N86,'P1 Intra-Europees'!$A$15:$H$25,4,0),0)*R86</f>
        <v>0</v>
      </c>
      <c r="T86" s="160">
        <f t="shared" si="32"/>
        <v>0</v>
      </c>
      <c r="U86" s="159">
        <f>IFERROR(VLOOKUP(N86,'P1 Intra-Europees'!$A$15:$H$25,5,0),0)*T86</f>
        <v>0</v>
      </c>
      <c r="V86" s="160">
        <f t="shared" si="33"/>
        <v>0</v>
      </c>
      <c r="W86" s="159">
        <f>IFERROR(VLOOKUP(N86,'P1 Intra-Europees'!$A$15:$H$25,6,0),0)*V86</f>
        <v>0</v>
      </c>
      <c r="X86" s="160">
        <f t="shared" si="34"/>
        <v>0</v>
      </c>
      <c r="Y86" s="159">
        <f>IFERROR(VLOOKUP(N86,'P1 Intra-Europees'!$A$15:$H$25,7,0),0)*X86</f>
        <v>0</v>
      </c>
      <c r="Z86" s="161">
        <f t="shared" si="35"/>
        <v>0</v>
      </c>
      <c r="AA86" s="162">
        <f>IFERROR(VLOOKUP(N86,'P1 Intra-Europees'!$A$15:$H$25,8,0),0)*Z86</f>
        <v>0</v>
      </c>
      <c r="AB86" s="163">
        <f t="shared" si="36"/>
        <v>0</v>
      </c>
      <c r="AC86" s="157" t="str">
        <f>VLOOKUP(B86,'P2 Origin'!$C$21:$O$176,13,0)</f>
        <v>USD</v>
      </c>
      <c r="AD86" s="164">
        <f t="shared" si="37"/>
        <v>0</v>
      </c>
      <c r="AE86" s="165">
        <f>IF(AU86&gt;0.1,VLOOKUP(B86,'P2 Origin'!$C$21:$M$176,3,0)*H86,0)</f>
        <v>0</v>
      </c>
      <c r="AF86" s="166">
        <f t="shared" si="38"/>
        <v>0</v>
      </c>
      <c r="AG86" s="165">
        <f>(VLOOKUP(B86,'P2 Origin'!$C$21:$M$176,4,0))*AF86</f>
        <v>0</v>
      </c>
      <c r="AH86" s="166">
        <f t="shared" si="39"/>
        <v>0</v>
      </c>
      <c r="AI86" s="165">
        <f>(VLOOKUP(B86,'P2 Origin'!$C$21:$M$176,5,0))*AH86</f>
        <v>0</v>
      </c>
      <c r="AJ86" s="166">
        <f t="shared" si="55"/>
        <v>0</v>
      </c>
      <c r="AK86" s="165">
        <f>(VLOOKUP(B86,'P2 Origin'!$C$21:$M$176,6,0))*AJ86</f>
        <v>0</v>
      </c>
      <c r="AL86" s="166">
        <f t="shared" si="40"/>
        <v>26</v>
      </c>
      <c r="AM86" s="165">
        <f>(VLOOKUP($B86,'P2 Origin'!$C$21:$M$176,7,0))*AL86</f>
        <v>0</v>
      </c>
      <c r="AN86" s="166">
        <f t="shared" si="41"/>
        <v>0</v>
      </c>
      <c r="AO86" s="165">
        <f>(VLOOKUP($B86,'P2 Origin'!$C$21:$M$176,8,0))*AN86</f>
        <v>0</v>
      </c>
      <c r="AP86" s="166">
        <f t="shared" si="42"/>
        <v>0</v>
      </c>
      <c r="AQ86" s="165">
        <f>(VLOOKUP($B86,'P2 Origin'!$C$21:$M$176,9,0))*AP86</f>
        <v>0</v>
      </c>
      <c r="AR86" s="155">
        <f t="shared" si="43"/>
        <v>1</v>
      </c>
      <c r="AS86" s="164">
        <f>(VLOOKUP(B86,'P2 Origin'!$C$21:$M$176,10,0))*K86</f>
        <v>0</v>
      </c>
      <c r="AT86" s="164">
        <f>(VLOOKUP(B86,'P2 Origin'!$C$21:$M$176,11,0))*J86</f>
        <v>0</v>
      </c>
      <c r="AU86" s="167">
        <v>26</v>
      </c>
      <c r="AV86" s="168">
        <v>26</v>
      </c>
      <c r="AW86" s="169">
        <v>0</v>
      </c>
      <c r="AX86" s="170">
        <f>IF(AU86&gt;=0.1,'P3 Bureaumarge zee- en luchtvr.'!$D$12,0)</f>
        <v>0</v>
      </c>
      <c r="AY86" s="163">
        <f t="shared" si="44"/>
        <v>0</v>
      </c>
      <c r="AZ86" s="157" t="str">
        <f>VLOOKUP(D86,'P4 Destination'!$C$21:$O$176,13,0)</f>
        <v>EUR</v>
      </c>
      <c r="BA86" s="164">
        <f t="shared" si="45"/>
        <v>0</v>
      </c>
      <c r="BB86" s="171">
        <f>IF(AU86&gt;0.1,(VLOOKUP(D86,'P4 Destination'!$C$21:$M$176,3,0))*I86,0)</f>
        <v>0</v>
      </c>
      <c r="BC86" s="172">
        <f t="shared" si="46"/>
        <v>0</v>
      </c>
      <c r="BD86" s="171">
        <f>(VLOOKUP($D86,'P4 Destination'!$C$21:$M$176,4,0))*BC86</f>
        <v>0</v>
      </c>
      <c r="BE86" s="172">
        <f t="shared" si="47"/>
        <v>0</v>
      </c>
      <c r="BF86" s="171">
        <f>(VLOOKUP($D86,'P4 Destination'!$C$21:$M$176,5,0))*BE86</f>
        <v>0</v>
      </c>
      <c r="BG86" s="172">
        <f t="shared" si="48"/>
        <v>0</v>
      </c>
      <c r="BH86" s="171">
        <f>(VLOOKUP($D86,'P4 Destination'!$C$21:$M$176,6,0))*BG86</f>
        <v>0</v>
      </c>
      <c r="BI86" s="172">
        <f t="shared" si="49"/>
        <v>26</v>
      </c>
      <c r="BJ86" s="171">
        <f>(VLOOKUP($D86,'P4 Destination'!$C$21:$M$176,7,0))*BI86</f>
        <v>0</v>
      </c>
      <c r="BK86" s="172">
        <f t="shared" si="50"/>
        <v>0</v>
      </c>
      <c r="BL86" s="171">
        <f>(VLOOKUP($D86,'P4 Destination'!$C$21:$M$176,8,0))*BK86</f>
        <v>0</v>
      </c>
      <c r="BM86" s="172">
        <f t="shared" si="51"/>
        <v>0</v>
      </c>
      <c r="BN86" s="171">
        <f>(VLOOKUP($D86,'P4 Destination'!$C$21:$M$176,9,0))*BM86</f>
        <v>0</v>
      </c>
      <c r="BO86" s="154">
        <f t="shared" si="52"/>
        <v>1</v>
      </c>
      <c r="BP86" s="171">
        <f>(VLOOKUP(D86,'P4 Destination'!$C$21:$M$176,10,0))*K86</f>
        <v>0</v>
      </c>
      <c r="BQ86" s="171">
        <f>(VLOOKUP(D86,'P4 Destination'!$C$21:$M$176,11,0))*J86</f>
        <v>0</v>
      </c>
      <c r="BR86" s="173">
        <f t="shared" si="53"/>
        <v>0</v>
      </c>
      <c r="BS86" s="173">
        <f>(AV86*2500)*'P6 Verzekering'!$E$11</f>
        <v>0</v>
      </c>
      <c r="BT86" s="173">
        <f>(AW86*2500)*'P6 Verzekering'!$E$12</f>
        <v>0</v>
      </c>
      <c r="BU86" s="173">
        <f>(L86*2500)*'P6 Verzekering'!$E$13</f>
        <v>0</v>
      </c>
      <c r="BV86" s="173">
        <f t="shared" si="54"/>
        <v>0</v>
      </c>
      <c r="BW86"/>
      <c r="BX86"/>
    </row>
    <row r="87" spans="1:76">
      <c r="A87" s="152" t="s">
        <v>836</v>
      </c>
      <c r="B87" s="152" t="s">
        <v>298</v>
      </c>
      <c r="C87" s="152" t="s">
        <v>297</v>
      </c>
      <c r="D87" s="152" t="s">
        <v>219</v>
      </c>
      <c r="E87" s="152" t="s">
        <v>219</v>
      </c>
      <c r="F87" s="153">
        <f t="shared" si="28"/>
        <v>57</v>
      </c>
      <c r="G87" s="154">
        <v>1</v>
      </c>
      <c r="H87" s="154">
        <f>IFERROR(VLOOKUP(B87,'P2 Origin'!$C$21:$Q$176,15,FALSE),0)</f>
        <v>1</v>
      </c>
      <c r="I87" s="154">
        <f>IFERROR(VLOOKUP(D87,'P4 Destination'!$C$21:$Q$176,15,FALSE),0)</f>
        <v>0</v>
      </c>
      <c r="J87" s="155"/>
      <c r="K87" s="155">
        <v>1</v>
      </c>
      <c r="L87" s="156">
        <v>0</v>
      </c>
      <c r="M87" s="155">
        <v>0</v>
      </c>
      <c r="N87" s="155">
        <v>0</v>
      </c>
      <c r="O87" s="157">
        <f t="shared" si="29"/>
        <v>0</v>
      </c>
      <c r="P87" s="158">
        <f t="shared" si="30"/>
        <v>0</v>
      </c>
      <c r="Q87" s="159">
        <f>IFERROR(VLOOKUP(N87,'P1 Intra-Europees'!$A$15:$H$25,3,0),0)*P87</f>
        <v>0</v>
      </c>
      <c r="R87" s="160">
        <f t="shared" si="31"/>
        <v>0</v>
      </c>
      <c r="S87" s="159">
        <f>IFERROR(VLOOKUP(N87,'P1 Intra-Europees'!$A$15:$H$25,4,0),0)*R87</f>
        <v>0</v>
      </c>
      <c r="T87" s="160">
        <f t="shared" si="32"/>
        <v>0</v>
      </c>
      <c r="U87" s="159">
        <f>IFERROR(VLOOKUP(N87,'P1 Intra-Europees'!$A$15:$H$25,5,0),0)*T87</f>
        <v>0</v>
      </c>
      <c r="V87" s="160">
        <f t="shared" si="33"/>
        <v>0</v>
      </c>
      <c r="W87" s="159">
        <f>IFERROR(VLOOKUP(N87,'P1 Intra-Europees'!$A$15:$H$25,6,0),0)*V87</f>
        <v>0</v>
      </c>
      <c r="X87" s="160">
        <f t="shared" si="34"/>
        <v>0</v>
      </c>
      <c r="Y87" s="159">
        <f>IFERROR(VLOOKUP(N87,'P1 Intra-Europees'!$A$15:$H$25,7,0),0)*X87</f>
        <v>0</v>
      </c>
      <c r="Z87" s="161">
        <f t="shared" si="35"/>
        <v>0</v>
      </c>
      <c r="AA87" s="162">
        <f>IFERROR(VLOOKUP(N87,'P1 Intra-Europees'!$A$15:$H$25,8,0),0)*Z87</f>
        <v>0</v>
      </c>
      <c r="AB87" s="163">
        <f t="shared" si="36"/>
        <v>0</v>
      </c>
      <c r="AC87" s="157" t="str">
        <f>VLOOKUP(B87,'P2 Origin'!$C$21:$O$176,13,0)</f>
        <v>USD</v>
      </c>
      <c r="AD87" s="164">
        <f t="shared" si="37"/>
        <v>0</v>
      </c>
      <c r="AE87" s="165">
        <f>IF(AU87&gt;0.1,VLOOKUP(B87,'P2 Origin'!$C$21:$M$176,3,0)*H87,0)</f>
        <v>0</v>
      </c>
      <c r="AF87" s="166">
        <f t="shared" si="38"/>
        <v>0</v>
      </c>
      <c r="AG87" s="165">
        <f>(VLOOKUP(B87,'P2 Origin'!$C$21:$M$176,4,0))*AF87</f>
        <v>0</v>
      </c>
      <c r="AH87" s="166">
        <f t="shared" si="39"/>
        <v>0</v>
      </c>
      <c r="AI87" s="165">
        <f>(VLOOKUP(B87,'P2 Origin'!$C$21:$M$176,5,0))*AH87</f>
        <v>0</v>
      </c>
      <c r="AJ87" s="166">
        <f t="shared" si="55"/>
        <v>0</v>
      </c>
      <c r="AK87" s="165">
        <f>(VLOOKUP(B87,'P2 Origin'!$C$21:$M$176,6,0))*AJ87</f>
        <v>0</v>
      </c>
      <c r="AL87" s="166">
        <f t="shared" si="40"/>
        <v>0</v>
      </c>
      <c r="AM87" s="165">
        <f>(VLOOKUP($B87,'P2 Origin'!$C$21:$M$176,7,0))*AL87</f>
        <v>0</v>
      </c>
      <c r="AN87" s="166">
        <f t="shared" si="41"/>
        <v>0</v>
      </c>
      <c r="AO87" s="165">
        <f>(VLOOKUP($B87,'P2 Origin'!$C$21:$M$176,8,0))*AN87</f>
        <v>0</v>
      </c>
      <c r="AP87" s="166">
        <f t="shared" si="42"/>
        <v>57</v>
      </c>
      <c r="AQ87" s="165">
        <f>(VLOOKUP($B87,'P2 Origin'!$C$21:$M$176,9,0))*AP87</f>
        <v>0</v>
      </c>
      <c r="AR87" s="155">
        <f t="shared" si="43"/>
        <v>1</v>
      </c>
      <c r="AS87" s="164">
        <f>(VLOOKUP(B87,'P2 Origin'!$C$21:$M$176,10,0))*K87</f>
        <v>0</v>
      </c>
      <c r="AT87" s="164">
        <f>(VLOOKUP(B87,'P2 Origin'!$C$21:$M$176,11,0))*J87</f>
        <v>0</v>
      </c>
      <c r="AU87" s="167">
        <v>57</v>
      </c>
      <c r="AV87" s="168">
        <v>57</v>
      </c>
      <c r="AW87" s="169">
        <v>0</v>
      </c>
      <c r="AX87" s="170">
        <f>IF(AU87&gt;=0.1,'P3 Bureaumarge zee- en luchtvr.'!$D$12,0)</f>
        <v>0</v>
      </c>
      <c r="AY87" s="163">
        <f t="shared" si="44"/>
        <v>0</v>
      </c>
      <c r="AZ87" s="157" t="str">
        <f>VLOOKUP(D87,'P4 Destination'!$C$21:$O$176,13,0)</f>
        <v>EUR</v>
      </c>
      <c r="BA87" s="164">
        <f t="shared" si="45"/>
        <v>0</v>
      </c>
      <c r="BB87" s="171">
        <f>IF(AU87&gt;0.1,(VLOOKUP(D87,'P4 Destination'!$C$21:$M$176,3,0))*I87,0)</f>
        <v>0</v>
      </c>
      <c r="BC87" s="172">
        <f t="shared" si="46"/>
        <v>0</v>
      </c>
      <c r="BD87" s="171">
        <f>(VLOOKUP($D87,'P4 Destination'!$C$21:$M$176,4,0))*BC87</f>
        <v>0</v>
      </c>
      <c r="BE87" s="172">
        <f t="shared" si="47"/>
        <v>0</v>
      </c>
      <c r="BF87" s="171">
        <f>(VLOOKUP($D87,'P4 Destination'!$C$21:$M$176,5,0))*BE87</f>
        <v>0</v>
      </c>
      <c r="BG87" s="172">
        <f t="shared" si="48"/>
        <v>0</v>
      </c>
      <c r="BH87" s="171">
        <f>(VLOOKUP($D87,'P4 Destination'!$C$21:$M$176,6,0))*BG87</f>
        <v>0</v>
      </c>
      <c r="BI87" s="172">
        <f t="shared" si="49"/>
        <v>0</v>
      </c>
      <c r="BJ87" s="171">
        <f>(VLOOKUP($D87,'P4 Destination'!$C$21:$M$176,7,0))*BI87</f>
        <v>0</v>
      </c>
      <c r="BK87" s="172">
        <f t="shared" si="50"/>
        <v>0</v>
      </c>
      <c r="BL87" s="171">
        <f>(VLOOKUP($D87,'P4 Destination'!$C$21:$M$176,8,0))*BK87</f>
        <v>0</v>
      </c>
      <c r="BM87" s="172">
        <f t="shared" si="51"/>
        <v>57</v>
      </c>
      <c r="BN87" s="171">
        <f>(VLOOKUP($D87,'P4 Destination'!$C$21:$M$176,9,0))*BM87</f>
        <v>0</v>
      </c>
      <c r="BO87" s="154">
        <f t="shared" si="52"/>
        <v>1</v>
      </c>
      <c r="BP87" s="171">
        <f>(VLOOKUP(D87,'P4 Destination'!$C$21:$M$176,10,0))*K87</f>
        <v>0</v>
      </c>
      <c r="BQ87" s="171">
        <f>(VLOOKUP(D87,'P4 Destination'!$C$21:$M$176,11,0))*J87</f>
        <v>0</v>
      </c>
      <c r="BR87" s="173">
        <f t="shared" si="53"/>
        <v>0</v>
      </c>
      <c r="BS87" s="173">
        <f>(AV87*2500)*'P6 Verzekering'!$E$11</f>
        <v>0</v>
      </c>
      <c r="BT87" s="173">
        <f>(AW87*2500)*'P6 Verzekering'!$E$12</f>
        <v>0</v>
      </c>
      <c r="BU87" s="173">
        <f>(L87*2500)*'P6 Verzekering'!$E$13</f>
        <v>0</v>
      </c>
      <c r="BV87" s="173">
        <f t="shared" si="54"/>
        <v>0</v>
      </c>
      <c r="BW87"/>
      <c r="BX87"/>
    </row>
    <row r="88" spans="1:76">
      <c r="A88" s="152" t="s">
        <v>837</v>
      </c>
      <c r="B88" s="152" t="s">
        <v>298</v>
      </c>
      <c r="C88" s="152" t="s">
        <v>297</v>
      </c>
      <c r="D88" s="152" t="s">
        <v>219</v>
      </c>
      <c r="E88" s="152" t="s">
        <v>219</v>
      </c>
      <c r="F88" s="153">
        <f t="shared" si="28"/>
        <v>5</v>
      </c>
      <c r="G88" s="154">
        <v>1</v>
      </c>
      <c r="H88" s="154">
        <f>IFERROR(VLOOKUP(B88,'P2 Origin'!$C$21:$Q$176,15,FALSE),0)</f>
        <v>1</v>
      </c>
      <c r="I88" s="154">
        <f>IFERROR(VLOOKUP(D88,'P4 Destination'!$C$21:$Q$176,15,FALSE),0)</f>
        <v>0</v>
      </c>
      <c r="J88" s="155">
        <v>1</v>
      </c>
      <c r="K88" s="155"/>
      <c r="L88" s="156">
        <v>0</v>
      </c>
      <c r="M88" s="155">
        <v>0</v>
      </c>
      <c r="N88" s="155">
        <v>0</v>
      </c>
      <c r="O88" s="157">
        <f t="shared" si="29"/>
        <v>0</v>
      </c>
      <c r="P88" s="158">
        <f t="shared" si="30"/>
        <v>0</v>
      </c>
      <c r="Q88" s="159">
        <f>IFERROR(VLOOKUP(N88,'P1 Intra-Europees'!$A$15:$H$25,3,0),0)*P88</f>
        <v>0</v>
      </c>
      <c r="R88" s="160">
        <f t="shared" si="31"/>
        <v>0</v>
      </c>
      <c r="S88" s="159">
        <f>IFERROR(VLOOKUP(N88,'P1 Intra-Europees'!$A$15:$H$25,4,0),0)*R88</f>
        <v>0</v>
      </c>
      <c r="T88" s="160">
        <f t="shared" si="32"/>
        <v>0</v>
      </c>
      <c r="U88" s="159">
        <f>IFERROR(VLOOKUP(N88,'P1 Intra-Europees'!$A$15:$H$25,5,0),0)*T88</f>
        <v>0</v>
      </c>
      <c r="V88" s="160">
        <f t="shared" si="33"/>
        <v>0</v>
      </c>
      <c r="W88" s="159">
        <f>IFERROR(VLOOKUP(N88,'P1 Intra-Europees'!$A$15:$H$25,6,0),0)*V88</f>
        <v>0</v>
      </c>
      <c r="X88" s="160">
        <f t="shared" si="34"/>
        <v>0</v>
      </c>
      <c r="Y88" s="159">
        <f>IFERROR(VLOOKUP(N88,'P1 Intra-Europees'!$A$15:$H$25,7,0),0)*X88</f>
        <v>0</v>
      </c>
      <c r="Z88" s="161">
        <f t="shared" si="35"/>
        <v>0</v>
      </c>
      <c r="AA88" s="162">
        <f>IFERROR(VLOOKUP(N88,'P1 Intra-Europees'!$A$15:$H$25,8,0),0)*Z88</f>
        <v>0</v>
      </c>
      <c r="AB88" s="163">
        <f t="shared" si="36"/>
        <v>0</v>
      </c>
      <c r="AC88" s="157" t="str">
        <f>VLOOKUP(B88,'P2 Origin'!$C$21:$O$176,13,0)</f>
        <v>USD</v>
      </c>
      <c r="AD88" s="164">
        <f t="shared" si="37"/>
        <v>0</v>
      </c>
      <c r="AE88" s="165">
        <f>IF(AU88&gt;0.1,VLOOKUP(B88,'P2 Origin'!$C$21:$M$176,3,0)*H88,0)</f>
        <v>0</v>
      </c>
      <c r="AF88" s="166">
        <f t="shared" si="38"/>
        <v>5</v>
      </c>
      <c r="AG88" s="165">
        <f>(VLOOKUP(B88,'P2 Origin'!$C$21:$M$176,4,0))*AF88</f>
        <v>0</v>
      </c>
      <c r="AH88" s="166">
        <f t="shared" si="39"/>
        <v>0</v>
      </c>
      <c r="AI88" s="165">
        <f>(VLOOKUP(B88,'P2 Origin'!$C$21:$M$176,5,0))*AH88</f>
        <v>0</v>
      </c>
      <c r="AJ88" s="166">
        <f t="shared" si="55"/>
        <v>0</v>
      </c>
      <c r="AK88" s="165">
        <f>(VLOOKUP(B88,'P2 Origin'!$C$21:$M$176,6,0))*AJ88</f>
        <v>0</v>
      </c>
      <c r="AL88" s="166">
        <f t="shared" si="40"/>
        <v>0</v>
      </c>
      <c r="AM88" s="165">
        <f>(VLOOKUP($B88,'P2 Origin'!$C$21:$M$176,7,0))*AL88</f>
        <v>0</v>
      </c>
      <c r="AN88" s="166">
        <f t="shared" si="41"/>
        <v>0</v>
      </c>
      <c r="AO88" s="165">
        <f>(VLOOKUP($B88,'P2 Origin'!$C$21:$M$176,8,0))*AN88</f>
        <v>0</v>
      </c>
      <c r="AP88" s="166">
        <f t="shared" si="42"/>
        <v>0</v>
      </c>
      <c r="AQ88" s="165">
        <f>(VLOOKUP($B88,'P2 Origin'!$C$21:$M$176,9,0))*AP88</f>
        <v>0</v>
      </c>
      <c r="AR88" s="155">
        <f t="shared" si="43"/>
        <v>1</v>
      </c>
      <c r="AS88" s="164">
        <f>(VLOOKUP(B88,'P2 Origin'!$C$21:$M$176,10,0))*K88</f>
        <v>0</v>
      </c>
      <c r="AT88" s="164">
        <f>(VLOOKUP(B88,'P2 Origin'!$C$21:$M$176,11,0))*J88</f>
        <v>0</v>
      </c>
      <c r="AU88" s="167">
        <v>5</v>
      </c>
      <c r="AV88" s="168">
        <v>5</v>
      </c>
      <c r="AW88" s="169">
        <v>0</v>
      </c>
      <c r="AX88" s="170">
        <f>IF(AU88&gt;=0.1,'P3 Bureaumarge zee- en luchtvr.'!$D$12,0)</f>
        <v>0</v>
      </c>
      <c r="AY88" s="163">
        <f t="shared" si="44"/>
        <v>0</v>
      </c>
      <c r="AZ88" s="157" t="str">
        <f>VLOOKUP(D88,'P4 Destination'!$C$21:$O$176,13,0)</f>
        <v>EUR</v>
      </c>
      <c r="BA88" s="164">
        <f t="shared" si="45"/>
        <v>0</v>
      </c>
      <c r="BB88" s="171">
        <f>IF(AU88&gt;0.1,(VLOOKUP(D88,'P4 Destination'!$C$21:$M$176,3,0))*I88,0)</f>
        <v>0</v>
      </c>
      <c r="BC88" s="172">
        <f t="shared" si="46"/>
        <v>5</v>
      </c>
      <c r="BD88" s="171">
        <f>(VLOOKUP($D88,'P4 Destination'!$C$21:$M$176,4,0))*BC88</f>
        <v>0</v>
      </c>
      <c r="BE88" s="172">
        <f t="shared" si="47"/>
        <v>0</v>
      </c>
      <c r="BF88" s="171">
        <f>(VLOOKUP($D88,'P4 Destination'!$C$21:$M$176,5,0))*BE88</f>
        <v>0</v>
      </c>
      <c r="BG88" s="172">
        <f t="shared" si="48"/>
        <v>0</v>
      </c>
      <c r="BH88" s="171">
        <f>(VLOOKUP($D88,'P4 Destination'!$C$21:$M$176,6,0))*BG88</f>
        <v>0</v>
      </c>
      <c r="BI88" s="172">
        <f t="shared" si="49"/>
        <v>0</v>
      </c>
      <c r="BJ88" s="171">
        <f>(VLOOKUP($D88,'P4 Destination'!$C$21:$M$176,7,0))*BI88</f>
        <v>0</v>
      </c>
      <c r="BK88" s="172">
        <f t="shared" si="50"/>
        <v>0</v>
      </c>
      <c r="BL88" s="171">
        <f>(VLOOKUP($D88,'P4 Destination'!$C$21:$M$176,8,0))*BK88</f>
        <v>0</v>
      </c>
      <c r="BM88" s="172">
        <f t="shared" si="51"/>
        <v>0</v>
      </c>
      <c r="BN88" s="171">
        <f>(VLOOKUP($D88,'P4 Destination'!$C$21:$M$176,9,0))*BM88</f>
        <v>0</v>
      </c>
      <c r="BO88" s="154">
        <f t="shared" si="52"/>
        <v>1</v>
      </c>
      <c r="BP88" s="171">
        <f>(VLOOKUP(D88,'P4 Destination'!$C$21:$M$176,10,0))*K88</f>
        <v>0</v>
      </c>
      <c r="BQ88" s="171">
        <f>(VLOOKUP(D88,'P4 Destination'!$C$21:$M$176,11,0))*J88</f>
        <v>0</v>
      </c>
      <c r="BR88" s="173">
        <f t="shared" si="53"/>
        <v>0</v>
      </c>
      <c r="BS88" s="173">
        <f>(AV88*2500)*'P6 Verzekering'!$E$11</f>
        <v>0</v>
      </c>
      <c r="BT88" s="173">
        <f>(AW88*2500)*'P6 Verzekering'!$E$12</f>
        <v>0</v>
      </c>
      <c r="BU88" s="173">
        <f>(L88*2500)*'P6 Verzekering'!$E$13</f>
        <v>0</v>
      </c>
      <c r="BV88" s="173">
        <f t="shared" si="54"/>
        <v>0</v>
      </c>
      <c r="BW88"/>
      <c r="BX88"/>
    </row>
    <row r="89" spans="1:76">
      <c r="A89" s="152" t="s">
        <v>839</v>
      </c>
      <c r="B89" s="152" t="s">
        <v>298</v>
      </c>
      <c r="C89" s="152" t="s">
        <v>297</v>
      </c>
      <c r="D89" s="152" t="s">
        <v>219</v>
      </c>
      <c r="E89" s="152" t="s">
        <v>219</v>
      </c>
      <c r="F89" s="153">
        <f t="shared" si="28"/>
        <v>65</v>
      </c>
      <c r="G89" s="154">
        <v>1</v>
      </c>
      <c r="H89" s="154">
        <f>IFERROR(VLOOKUP(B89,'P2 Origin'!$C$21:$Q$176,15,FALSE),0)</f>
        <v>1</v>
      </c>
      <c r="I89" s="154">
        <f>IFERROR(VLOOKUP(D89,'P4 Destination'!$C$21:$Q$176,15,FALSE),0)</f>
        <v>0</v>
      </c>
      <c r="J89" s="155"/>
      <c r="K89" s="155">
        <v>1</v>
      </c>
      <c r="L89" s="156">
        <v>0</v>
      </c>
      <c r="M89" s="155">
        <v>0</v>
      </c>
      <c r="N89" s="155">
        <v>0</v>
      </c>
      <c r="O89" s="157">
        <f t="shared" si="29"/>
        <v>0</v>
      </c>
      <c r="P89" s="158">
        <f t="shared" si="30"/>
        <v>0</v>
      </c>
      <c r="Q89" s="159">
        <f>IFERROR(VLOOKUP(N89,'P1 Intra-Europees'!$A$15:$H$25,3,0),0)*P89</f>
        <v>0</v>
      </c>
      <c r="R89" s="160">
        <f t="shared" si="31"/>
        <v>0</v>
      </c>
      <c r="S89" s="159">
        <f>IFERROR(VLOOKUP(N89,'P1 Intra-Europees'!$A$15:$H$25,4,0),0)*R89</f>
        <v>0</v>
      </c>
      <c r="T89" s="160">
        <f t="shared" si="32"/>
        <v>0</v>
      </c>
      <c r="U89" s="159">
        <f>IFERROR(VLOOKUP(N89,'P1 Intra-Europees'!$A$15:$H$25,5,0),0)*T89</f>
        <v>0</v>
      </c>
      <c r="V89" s="160">
        <f t="shared" si="33"/>
        <v>0</v>
      </c>
      <c r="W89" s="159">
        <f>IFERROR(VLOOKUP(N89,'P1 Intra-Europees'!$A$15:$H$25,6,0),0)*V89</f>
        <v>0</v>
      </c>
      <c r="X89" s="160">
        <f t="shared" si="34"/>
        <v>0</v>
      </c>
      <c r="Y89" s="159">
        <f>IFERROR(VLOOKUP(N89,'P1 Intra-Europees'!$A$15:$H$25,7,0),0)*X89</f>
        <v>0</v>
      </c>
      <c r="Z89" s="161">
        <f t="shared" si="35"/>
        <v>0</v>
      </c>
      <c r="AA89" s="162">
        <f>IFERROR(VLOOKUP(N89,'P1 Intra-Europees'!$A$15:$H$25,8,0),0)*Z89</f>
        <v>0</v>
      </c>
      <c r="AB89" s="163">
        <f t="shared" si="36"/>
        <v>0</v>
      </c>
      <c r="AC89" s="157" t="str">
        <f>VLOOKUP(B89,'P2 Origin'!$C$21:$O$176,13,0)</f>
        <v>USD</v>
      </c>
      <c r="AD89" s="164">
        <f t="shared" si="37"/>
        <v>0</v>
      </c>
      <c r="AE89" s="165">
        <f>IF(AU89&gt;0.1,VLOOKUP(B89,'P2 Origin'!$C$21:$M$176,3,0)*H89,0)</f>
        <v>0</v>
      </c>
      <c r="AF89" s="166">
        <f t="shared" si="38"/>
        <v>0</v>
      </c>
      <c r="AG89" s="165">
        <f>(VLOOKUP(B89,'P2 Origin'!$C$21:$M$176,4,0))*AF89</f>
        <v>0</v>
      </c>
      <c r="AH89" s="166">
        <f t="shared" si="39"/>
        <v>0</v>
      </c>
      <c r="AI89" s="165">
        <f>(VLOOKUP(B89,'P2 Origin'!$C$21:$M$176,5,0))*AH89</f>
        <v>0</v>
      </c>
      <c r="AJ89" s="166">
        <f t="shared" si="55"/>
        <v>0</v>
      </c>
      <c r="AK89" s="165">
        <f>(VLOOKUP(B89,'P2 Origin'!$C$21:$M$176,6,0))*AJ89</f>
        <v>0</v>
      </c>
      <c r="AL89" s="166">
        <f t="shared" si="40"/>
        <v>0</v>
      </c>
      <c r="AM89" s="165">
        <f>(VLOOKUP($B89,'P2 Origin'!$C$21:$M$176,7,0))*AL89</f>
        <v>0</v>
      </c>
      <c r="AN89" s="166">
        <f t="shared" si="41"/>
        <v>0</v>
      </c>
      <c r="AO89" s="165">
        <f>(VLOOKUP($B89,'P2 Origin'!$C$21:$M$176,8,0))*AN89</f>
        <v>0</v>
      </c>
      <c r="AP89" s="166">
        <f t="shared" si="42"/>
        <v>65</v>
      </c>
      <c r="AQ89" s="165">
        <f>(VLOOKUP($B89,'P2 Origin'!$C$21:$M$176,9,0))*AP89</f>
        <v>0</v>
      </c>
      <c r="AR89" s="155">
        <f t="shared" si="43"/>
        <v>1</v>
      </c>
      <c r="AS89" s="164">
        <f>(VLOOKUP(B89,'P2 Origin'!$C$21:$M$176,10,0))*K89</f>
        <v>0</v>
      </c>
      <c r="AT89" s="164">
        <f>(VLOOKUP(B89,'P2 Origin'!$C$21:$M$176,11,0))*J89</f>
        <v>0</v>
      </c>
      <c r="AU89" s="167">
        <v>65</v>
      </c>
      <c r="AV89" s="168">
        <v>65</v>
      </c>
      <c r="AW89" s="169">
        <v>0</v>
      </c>
      <c r="AX89" s="170">
        <f>IF(AU89&gt;=0.1,'P3 Bureaumarge zee- en luchtvr.'!$D$12,0)</f>
        <v>0</v>
      </c>
      <c r="AY89" s="163">
        <f t="shared" si="44"/>
        <v>0</v>
      </c>
      <c r="AZ89" s="157" t="str">
        <f>VLOOKUP(D89,'P4 Destination'!$C$21:$O$176,13,0)</f>
        <v>EUR</v>
      </c>
      <c r="BA89" s="164">
        <f t="shared" si="45"/>
        <v>0</v>
      </c>
      <c r="BB89" s="171">
        <f>IF(AU89&gt;0.1,(VLOOKUP(D89,'P4 Destination'!$C$21:$M$176,3,0))*I89,0)</f>
        <v>0</v>
      </c>
      <c r="BC89" s="172">
        <f t="shared" si="46"/>
        <v>0</v>
      </c>
      <c r="BD89" s="171">
        <f>(VLOOKUP($D89,'P4 Destination'!$C$21:$M$176,4,0))*BC89</f>
        <v>0</v>
      </c>
      <c r="BE89" s="172">
        <f t="shared" si="47"/>
        <v>0</v>
      </c>
      <c r="BF89" s="171">
        <f>(VLOOKUP($D89,'P4 Destination'!$C$21:$M$176,5,0))*BE89</f>
        <v>0</v>
      </c>
      <c r="BG89" s="172">
        <f t="shared" si="48"/>
        <v>0</v>
      </c>
      <c r="BH89" s="171">
        <f>(VLOOKUP($D89,'P4 Destination'!$C$21:$M$176,6,0))*BG89</f>
        <v>0</v>
      </c>
      <c r="BI89" s="172">
        <f t="shared" si="49"/>
        <v>0</v>
      </c>
      <c r="BJ89" s="171">
        <f>(VLOOKUP($D89,'P4 Destination'!$C$21:$M$176,7,0))*BI89</f>
        <v>0</v>
      </c>
      <c r="BK89" s="172">
        <f t="shared" si="50"/>
        <v>0</v>
      </c>
      <c r="BL89" s="171">
        <f>(VLOOKUP($D89,'P4 Destination'!$C$21:$M$176,8,0))*BK89</f>
        <v>0</v>
      </c>
      <c r="BM89" s="172">
        <f t="shared" si="51"/>
        <v>65</v>
      </c>
      <c r="BN89" s="171">
        <f>(VLOOKUP($D89,'P4 Destination'!$C$21:$M$176,9,0))*BM89</f>
        <v>0</v>
      </c>
      <c r="BO89" s="154">
        <f t="shared" si="52"/>
        <v>1</v>
      </c>
      <c r="BP89" s="171">
        <f>(VLOOKUP(D89,'P4 Destination'!$C$21:$M$176,10,0))*K89</f>
        <v>0</v>
      </c>
      <c r="BQ89" s="171">
        <f>(VLOOKUP(D89,'P4 Destination'!$C$21:$M$176,11,0))*J89</f>
        <v>0</v>
      </c>
      <c r="BR89" s="173">
        <f t="shared" si="53"/>
        <v>0</v>
      </c>
      <c r="BS89" s="173">
        <f>(AV89*2500)*'P6 Verzekering'!$E$11</f>
        <v>0</v>
      </c>
      <c r="BT89" s="173">
        <f>(AW89*2500)*'P6 Verzekering'!$E$12</f>
        <v>0</v>
      </c>
      <c r="BU89" s="173">
        <f>(L89*2500)*'P6 Verzekering'!$E$13</f>
        <v>0</v>
      </c>
      <c r="BV89" s="173">
        <f t="shared" si="54"/>
        <v>0</v>
      </c>
      <c r="BW89"/>
      <c r="BX89"/>
    </row>
    <row r="90" spans="1:76">
      <c r="A90" s="152" t="s">
        <v>843</v>
      </c>
      <c r="B90" s="152" t="s">
        <v>298</v>
      </c>
      <c r="C90" s="152" t="s">
        <v>297</v>
      </c>
      <c r="D90" s="152" t="s">
        <v>219</v>
      </c>
      <c r="E90" s="152" t="s">
        <v>219</v>
      </c>
      <c r="F90" s="153">
        <f t="shared" si="28"/>
        <v>45</v>
      </c>
      <c r="G90" s="154">
        <v>1</v>
      </c>
      <c r="H90" s="154">
        <f>IFERROR(VLOOKUP(B90,'P2 Origin'!$C$21:$Q$176,15,FALSE),0)</f>
        <v>1</v>
      </c>
      <c r="I90" s="154">
        <f>IFERROR(VLOOKUP(D90,'P4 Destination'!$C$21:$Q$176,15,FALSE),0)</f>
        <v>0</v>
      </c>
      <c r="J90" s="155"/>
      <c r="K90" s="155">
        <v>1</v>
      </c>
      <c r="L90" s="156">
        <v>0</v>
      </c>
      <c r="M90" s="155">
        <v>0</v>
      </c>
      <c r="N90" s="155">
        <v>0</v>
      </c>
      <c r="O90" s="157">
        <f t="shared" si="29"/>
        <v>0</v>
      </c>
      <c r="P90" s="158">
        <f t="shared" si="30"/>
        <v>0</v>
      </c>
      <c r="Q90" s="159">
        <f>IFERROR(VLOOKUP(N90,'P1 Intra-Europees'!$A$15:$H$25,3,0),0)*P90</f>
        <v>0</v>
      </c>
      <c r="R90" s="160">
        <f t="shared" si="31"/>
        <v>0</v>
      </c>
      <c r="S90" s="159">
        <f>IFERROR(VLOOKUP(N90,'P1 Intra-Europees'!$A$15:$H$25,4,0),0)*R90</f>
        <v>0</v>
      </c>
      <c r="T90" s="160">
        <f t="shared" si="32"/>
        <v>0</v>
      </c>
      <c r="U90" s="159">
        <f>IFERROR(VLOOKUP(N90,'P1 Intra-Europees'!$A$15:$H$25,5,0),0)*T90</f>
        <v>0</v>
      </c>
      <c r="V90" s="160">
        <f t="shared" si="33"/>
        <v>0</v>
      </c>
      <c r="W90" s="159">
        <f>IFERROR(VLOOKUP(N90,'P1 Intra-Europees'!$A$15:$H$25,6,0),0)*V90</f>
        <v>0</v>
      </c>
      <c r="X90" s="160">
        <f t="shared" si="34"/>
        <v>0</v>
      </c>
      <c r="Y90" s="159">
        <f>IFERROR(VLOOKUP(N90,'P1 Intra-Europees'!$A$15:$H$25,7,0),0)*X90</f>
        <v>0</v>
      </c>
      <c r="Z90" s="161">
        <f t="shared" si="35"/>
        <v>0</v>
      </c>
      <c r="AA90" s="162">
        <f>IFERROR(VLOOKUP(N90,'P1 Intra-Europees'!$A$15:$H$25,8,0),0)*Z90</f>
        <v>0</v>
      </c>
      <c r="AB90" s="163">
        <f t="shared" si="36"/>
        <v>0</v>
      </c>
      <c r="AC90" s="157" t="str">
        <f>VLOOKUP(B90,'P2 Origin'!$C$21:$O$176,13,0)</f>
        <v>USD</v>
      </c>
      <c r="AD90" s="164">
        <f t="shared" si="37"/>
        <v>0</v>
      </c>
      <c r="AE90" s="165">
        <f>IF(AU90&gt;0.1,VLOOKUP(B90,'P2 Origin'!$C$21:$M$176,3,0)*H90,0)</f>
        <v>0</v>
      </c>
      <c r="AF90" s="166">
        <f t="shared" si="38"/>
        <v>0</v>
      </c>
      <c r="AG90" s="165">
        <f>(VLOOKUP(B90,'P2 Origin'!$C$21:$M$176,4,0))*AF90</f>
        <v>0</v>
      </c>
      <c r="AH90" s="166">
        <f t="shared" si="39"/>
        <v>0</v>
      </c>
      <c r="AI90" s="165">
        <f>(VLOOKUP(B90,'P2 Origin'!$C$21:$M$176,5,0))*AH90</f>
        <v>0</v>
      </c>
      <c r="AJ90" s="166">
        <f t="shared" si="55"/>
        <v>0</v>
      </c>
      <c r="AK90" s="165">
        <f>(VLOOKUP(B90,'P2 Origin'!$C$21:$M$176,6,0))*AJ90</f>
        <v>0</v>
      </c>
      <c r="AL90" s="166">
        <f t="shared" si="40"/>
        <v>0</v>
      </c>
      <c r="AM90" s="165">
        <f>(VLOOKUP($B90,'P2 Origin'!$C$21:$M$176,7,0))*AL90</f>
        <v>0</v>
      </c>
      <c r="AN90" s="166">
        <f t="shared" si="41"/>
        <v>45</v>
      </c>
      <c r="AO90" s="165">
        <f>(VLOOKUP($B90,'P2 Origin'!$C$21:$M$176,8,0))*AN90</f>
        <v>0</v>
      </c>
      <c r="AP90" s="166">
        <f t="shared" si="42"/>
        <v>0</v>
      </c>
      <c r="AQ90" s="165">
        <f>(VLOOKUP($B90,'P2 Origin'!$C$21:$M$176,9,0))*AP90</f>
        <v>0</v>
      </c>
      <c r="AR90" s="155">
        <f t="shared" si="43"/>
        <v>1</v>
      </c>
      <c r="AS90" s="164">
        <f>(VLOOKUP(B90,'P2 Origin'!$C$21:$M$176,10,0))*K90</f>
        <v>0</v>
      </c>
      <c r="AT90" s="164">
        <f>(VLOOKUP(B90,'P2 Origin'!$C$21:$M$176,11,0))*J90</f>
        <v>0</v>
      </c>
      <c r="AU90" s="167">
        <v>45</v>
      </c>
      <c r="AV90" s="168">
        <v>45</v>
      </c>
      <c r="AW90" s="169">
        <v>0</v>
      </c>
      <c r="AX90" s="170">
        <f>IF(AU90&gt;=0.1,'P3 Bureaumarge zee- en luchtvr.'!$D$12,0)</f>
        <v>0</v>
      </c>
      <c r="AY90" s="163">
        <f t="shared" si="44"/>
        <v>0</v>
      </c>
      <c r="AZ90" s="157" t="str">
        <f>VLOOKUP(D90,'P4 Destination'!$C$21:$O$176,13,0)</f>
        <v>EUR</v>
      </c>
      <c r="BA90" s="164">
        <f t="shared" si="45"/>
        <v>0</v>
      </c>
      <c r="BB90" s="171">
        <f>IF(AU90&gt;0.1,(VLOOKUP(D90,'P4 Destination'!$C$21:$M$176,3,0))*I90,0)</f>
        <v>0</v>
      </c>
      <c r="BC90" s="172">
        <f t="shared" si="46"/>
        <v>0</v>
      </c>
      <c r="BD90" s="171">
        <f>(VLOOKUP($D90,'P4 Destination'!$C$21:$M$176,4,0))*BC90</f>
        <v>0</v>
      </c>
      <c r="BE90" s="172">
        <f t="shared" si="47"/>
        <v>0</v>
      </c>
      <c r="BF90" s="171">
        <f>(VLOOKUP($D90,'P4 Destination'!$C$21:$M$176,5,0))*BE90</f>
        <v>0</v>
      </c>
      <c r="BG90" s="172">
        <f t="shared" si="48"/>
        <v>0</v>
      </c>
      <c r="BH90" s="171">
        <f>(VLOOKUP($D90,'P4 Destination'!$C$21:$M$176,6,0))*BG90</f>
        <v>0</v>
      </c>
      <c r="BI90" s="172">
        <f t="shared" si="49"/>
        <v>0</v>
      </c>
      <c r="BJ90" s="171">
        <f>(VLOOKUP($D90,'P4 Destination'!$C$21:$M$176,7,0))*BI90</f>
        <v>0</v>
      </c>
      <c r="BK90" s="172">
        <f t="shared" si="50"/>
        <v>45</v>
      </c>
      <c r="BL90" s="171">
        <f>(VLOOKUP($D90,'P4 Destination'!$C$21:$M$176,8,0))*BK90</f>
        <v>0</v>
      </c>
      <c r="BM90" s="172">
        <f t="shared" si="51"/>
        <v>0</v>
      </c>
      <c r="BN90" s="171">
        <f>(VLOOKUP($D90,'P4 Destination'!$C$21:$M$176,9,0))*BM90</f>
        <v>0</v>
      </c>
      <c r="BO90" s="154">
        <f t="shared" si="52"/>
        <v>1</v>
      </c>
      <c r="BP90" s="171">
        <f>(VLOOKUP(D90,'P4 Destination'!$C$21:$M$176,10,0))*K90</f>
        <v>0</v>
      </c>
      <c r="BQ90" s="171">
        <f>(VLOOKUP(D90,'P4 Destination'!$C$21:$M$176,11,0))*J90</f>
        <v>0</v>
      </c>
      <c r="BR90" s="173">
        <f t="shared" si="53"/>
        <v>0</v>
      </c>
      <c r="BS90" s="173">
        <f>(AV90*2500)*'P6 Verzekering'!$E$11</f>
        <v>0</v>
      </c>
      <c r="BT90" s="173">
        <f>(AW90*2500)*'P6 Verzekering'!$E$12</f>
        <v>0</v>
      </c>
      <c r="BU90" s="173">
        <f>(L90*2500)*'P6 Verzekering'!$E$13</f>
        <v>0</v>
      </c>
      <c r="BV90" s="173">
        <f t="shared" si="54"/>
        <v>0</v>
      </c>
      <c r="BW90"/>
      <c r="BX90"/>
    </row>
    <row r="91" spans="1:76">
      <c r="A91" s="152" t="s">
        <v>847</v>
      </c>
      <c r="B91" s="152" t="s">
        <v>298</v>
      </c>
      <c r="C91" s="152" t="s">
        <v>297</v>
      </c>
      <c r="D91" s="152" t="s">
        <v>219</v>
      </c>
      <c r="E91" s="152" t="s">
        <v>219</v>
      </c>
      <c r="F91" s="153">
        <f t="shared" si="28"/>
        <v>36</v>
      </c>
      <c r="G91" s="154">
        <v>1</v>
      </c>
      <c r="H91" s="154">
        <f>IFERROR(VLOOKUP(B91,'P2 Origin'!$C$21:$Q$176,15,FALSE),0)</f>
        <v>1</v>
      </c>
      <c r="I91" s="154">
        <f>IFERROR(VLOOKUP(D91,'P4 Destination'!$C$21:$Q$176,15,FALSE),0)</f>
        <v>0</v>
      </c>
      <c r="J91" s="155"/>
      <c r="K91" s="155">
        <v>1</v>
      </c>
      <c r="L91" s="156">
        <v>0</v>
      </c>
      <c r="M91" s="155">
        <v>0</v>
      </c>
      <c r="N91" s="155">
        <v>0</v>
      </c>
      <c r="O91" s="157">
        <f t="shared" si="29"/>
        <v>0</v>
      </c>
      <c r="P91" s="158">
        <f t="shared" si="30"/>
        <v>0</v>
      </c>
      <c r="Q91" s="159">
        <f>IFERROR(VLOOKUP(N91,'P1 Intra-Europees'!$A$15:$H$25,3,0),0)*P91</f>
        <v>0</v>
      </c>
      <c r="R91" s="160">
        <f t="shared" si="31"/>
        <v>0</v>
      </c>
      <c r="S91" s="159">
        <f>IFERROR(VLOOKUP(N91,'P1 Intra-Europees'!$A$15:$H$25,4,0),0)*R91</f>
        <v>0</v>
      </c>
      <c r="T91" s="160">
        <f t="shared" si="32"/>
        <v>0</v>
      </c>
      <c r="U91" s="159">
        <f>IFERROR(VLOOKUP(N91,'P1 Intra-Europees'!$A$15:$H$25,5,0),0)*T91</f>
        <v>0</v>
      </c>
      <c r="V91" s="160">
        <f t="shared" si="33"/>
        <v>0</v>
      </c>
      <c r="W91" s="159">
        <f>IFERROR(VLOOKUP(N91,'P1 Intra-Europees'!$A$15:$H$25,6,0),0)*V91</f>
        <v>0</v>
      </c>
      <c r="X91" s="160">
        <f t="shared" si="34"/>
        <v>0</v>
      </c>
      <c r="Y91" s="159">
        <f>IFERROR(VLOOKUP(N91,'P1 Intra-Europees'!$A$15:$H$25,7,0),0)*X91</f>
        <v>0</v>
      </c>
      <c r="Z91" s="161">
        <f t="shared" si="35"/>
        <v>0</v>
      </c>
      <c r="AA91" s="162">
        <f>IFERROR(VLOOKUP(N91,'P1 Intra-Europees'!$A$15:$H$25,8,0),0)*Z91</f>
        <v>0</v>
      </c>
      <c r="AB91" s="163">
        <f t="shared" si="36"/>
        <v>0</v>
      </c>
      <c r="AC91" s="157" t="str">
        <f>VLOOKUP(B91,'P2 Origin'!$C$21:$O$176,13,0)</f>
        <v>USD</v>
      </c>
      <c r="AD91" s="164">
        <f t="shared" si="37"/>
        <v>0</v>
      </c>
      <c r="AE91" s="165">
        <f>IF(AU91&gt;0.1,VLOOKUP(B91,'P2 Origin'!$C$21:$M$176,3,0)*H91,0)</f>
        <v>0</v>
      </c>
      <c r="AF91" s="166">
        <f t="shared" si="38"/>
        <v>0</v>
      </c>
      <c r="AG91" s="165">
        <f>(VLOOKUP(B91,'P2 Origin'!$C$21:$M$176,4,0))*AF91</f>
        <v>0</v>
      </c>
      <c r="AH91" s="166">
        <f t="shared" si="39"/>
        <v>0</v>
      </c>
      <c r="AI91" s="165">
        <f>(VLOOKUP(B91,'P2 Origin'!$C$21:$M$176,5,0))*AH91</f>
        <v>0</v>
      </c>
      <c r="AJ91" s="166">
        <f t="shared" si="55"/>
        <v>0</v>
      </c>
      <c r="AK91" s="165">
        <f>(VLOOKUP(B91,'P2 Origin'!$C$21:$M$176,6,0))*AJ91</f>
        <v>0</v>
      </c>
      <c r="AL91" s="166">
        <f t="shared" si="40"/>
        <v>0</v>
      </c>
      <c r="AM91" s="165">
        <f>(VLOOKUP($B91,'P2 Origin'!$C$21:$M$176,7,0))*AL91</f>
        <v>0</v>
      </c>
      <c r="AN91" s="166">
        <f t="shared" si="41"/>
        <v>36</v>
      </c>
      <c r="AO91" s="165">
        <f>(VLOOKUP($B91,'P2 Origin'!$C$21:$M$176,8,0))*AN91</f>
        <v>0</v>
      </c>
      <c r="AP91" s="166">
        <f t="shared" si="42"/>
        <v>0</v>
      </c>
      <c r="AQ91" s="165">
        <f>(VLOOKUP($B91,'P2 Origin'!$C$21:$M$176,9,0))*AP91</f>
        <v>0</v>
      </c>
      <c r="AR91" s="155">
        <f t="shared" si="43"/>
        <v>1</v>
      </c>
      <c r="AS91" s="164">
        <f>(VLOOKUP(B91,'P2 Origin'!$C$21:$M$176,10,0))*K91</f>
        <v>0</v>
      </c>
      <c r="AT91" s="164">
        <f>(VLOOKUP(B91,'P2 Origin'!$C$21:$M$176,11,0))*J91</f>
        <v>0</v>
      </c>
      <c r="AU91" s="167">
        <v>36</v>
      </c>
      <c r="AV91" s="168">
        <v>36</v>
      </c>
      <c r="AW91" s="169">
        <v>0</v>
      </c>
      <c r="AX91" s="170">
        <f>IF(AU91&gt;=0.1,'P3 Bureaumarge zee- en luchtvr.'!$D$12,0)</f>
        <v>0</v>
      </c>
      <c r="AY91" s="163">
        <f t="shared" si="44"/>
        <v>0</v>
      </c>
      <c r="AZ91" s="157" t="str">
        <f>VLOOKUP(D91,'P4 Destination'!$C$21:$O$176,13,0)</f>
        <v>EUR</v>
      </c>
      <c r="BA91" s="164">
        <f t="shared" si="45"/>
        <v>0</v>
      </c>
      <c r="BB91" s="171">
        <f>IF(AU91&gt;0.1,(VLOOKUP(D91,'P4 Destination'!$C$21:$M$176,3,0))*I91,0)</f>
        <v>0</v>
      </c>
      <c r="BC91" s="172">
        <f t="shared" si="46"/>
        <v>0</v>
      </c>
      <c r="BD91" s="171">
        <f>(VLOOKUP($D91,'P4 Destination'!$C$21:$M$176,4,0))*BC91</f>
        <v>0</v>
      </c>
      <c r="BE91" s="172">
        <f t="shared" si="47"/>
        <v>0</v>
      </c>
      <c r="BF91" s="171">
        <f>(VLOOKUP($D91,'P4 Destination'!$C$21:$M$176,5,0))*BE91</f>
        <v>0</v>
      </c>
      <c r="BG91" s="172">
        <f t="shared" si="48"/>
        <v>0</v>
      </c>
      <c r="BH91" s="171">
        <f>(VLOOKUP($D91,'P4 Destination'!$C$21:$M$176,6,0))*BG91</f>
        <v>0</v>
      </c>
      <c r="BI91" s="172">
        <f t="shared" si="49"/>
        <v>0</v>
      </c>
      <c r="BJ91" s="171">
        <f>(VLOOKUP($D91,'P4 Destination'!$C$21:$M$176,7,0))*BI91</f>
        <v>0</v>
      </c>
      <c r="BK91" s="172">
        <f t="shared" si="50"/>
        <v>36</v>
      </c>
      <c r="BL91" s="171">
        <f>(VLOOKUP($D91,'P4 Destination'!$C$21:$M$176,8,0))*BK91</f>
        <v>0</v>
      </c>
      <c r="BM91" s="172">
        <f t="shared" si="51"/>
        <v>0</v>
      </c>
      <c r="BN91" s="171">
        <f>(VLOOKUP($D91,'P4 Destination'!$C$21:$M$176,9,0))*BM91</f>
        <v>0</v>
      </c>
      <c r="BO91" s="154">
        <f t="shared" si="52"/>
        <v>1</v>
      </c>
      <c r="BP91" s="171">
        <f>(VLOOKUP(D91,'P4 Destination'!$C$21:$M$176,10,0))*K91</f>
        <v>0</v>
      </c>
      <c r="BQ91" s="171">
        <f>(VLOOKUP(D91,'P4 Destination'!$C$21:$M$176,11,0))*J91</f>
        <v>0</v>
      </c>
      <c r="BR91" s="173">
        <f t="shared" si="53"/>
        <v>0</v>
      </c>
      <c r="BS91" s="173">
        <f>(AV91*2500)*'P6 Verzekering'!$E$11</f>
        <v>0</v>
      </c>
      <c r="BT91" s="173">
        <f>(AW91*2500)*'P6 Verzekering'!$E$12</f>
        <v>0</v>
      </c>
      <c r="BU91" s="173">
        <f>(L91*2500)*'P6 Verzekering'!$E$13</f>
        <v>0</v>
      </c>
      <c r="BV91" s="173">
        <f t="shared" si="54"/>
        <v>0</v>
      </c>
      <c r="BW91"/>
      <c r="BX91"/>
    </row>
    <row r="92" spans="1:76">
      <c r="A92" s="152" t="s">
        <v>848</v>
      </c>
      <c r="B92" s="152" t="s">
        <v>298</v>
      </c>
      <c r="C92" s="152" t="s">
        <v>297</v>
      </c>
      <c r="D92" s="152" t="s">
        <v>219</v>
      </c>
      <c r="E92" s="152" t="s">
        <v>219</v>
      </c>
      <c r="F92" s="153">
        <f t="shared" si="28"/>
        <v>43</v>
      </c>
      <c r="G92" s="154">
        <v>1</v>
      </c>
      <c r="H92" s="154">
        <f>IFERROR(VLOOKUP(B92,'P2 Origin'!$C$21:$Q$176,15,FALSE),0)</f>
        <v>1</v>
      </c>
      <c r="I92" s="154">
        <f>IFERROR(VLOOKUP(D92,'P4 Destination'!$C$21:$Q$176,15,FALSE),0)</f>
        <v>0</v>
      </c>
      <c r="J92" s="155"/>
      <c r="K92" s="155">
        <v>1</v>
      </c>
      <c r="L92" s="156">
        <v>0</v>
      </c>
      <c r="M92" s="155">
        <v>0</v>
      </c>
      <c r="N92" s="155">
        <v>0</v>
      </c>
      <c r="O92" s="157">
        <f t="shared" si="29"/>
        <v>0</v>
      </c>
      <c r="P92" s="158">
        <f t="shared" si="30"/>
        <v>0</v>
      </c>
      <c r="Q92" s="159">
        <f>IFERROR(VLOOKUP(N92,'P1 Intra-Europees'!$A$15:$H$25,3,0),0)*P92</f>
        <v>0</v>
      </c>
      <c r="R92" s="160">
        <f t="shared" si="31"/>
        <v>0</v>
      </c>
      <c r="S92" s="159">
        <f>IFERROR(VLOOKUP(N92,'P1 Intra-Europees'!$A$15:$H$25,4,0),0)*R92</f>
        <v>0</v>
      </c>
      <c r="T92" s="160">
        <f t="shared" si="32"/>
        <v>0</v>
      </c>
      <c r="U92" s="159">
        <f>IFERROR(VLOOKUP(N92,'P1 Intra-Europees'!$A$15:$H$25,5,0),0)*T92</f>
        <v>0</v>
      </c>
      <c r="V92" s="160">
        <f t="shared" si="33"/>
        <v>0</v>
      </c>
      <c r="W92" s="159">
        <f>IFERROR(VLOOKUP(N92,'P1 Intra-Europees'!$A$15:$H$25,6,0),0)*V92</f>
        <v>0</v>
      </c>
      <c r="X92" s="160">
        <f t="shared" si="34"/>
        <v>0</v>
      </c>
      <c r="Y92" s="159">
        <f>IFERROR(VLOOKUP(N92,'P1 Intra-Europees'!$A$15:$H$25,7,0),0)*X92</f>
        <v>0</v>
      </c>
      <c r="Z92" s="161">
        <f t="shared" si="35"/>
        <v>0</v>
      </c>
      <c r="AA92" s="162">
        <f>IFERROR(VLOOKUP(N92,'P1 Intra-Europees'!$A$15:$H$25,8,0),0)*Z92</f>
        <v>0</v>
      </c>
      <c r="AB92" s="163">
        <f t="shared" si="36"/>
        <v>0</v>
      </c>
      <c r="AC92" s="157" t="str">
        <f>VLOOKUP(B92,'P2 Origin'!$C$21:$O$176,13,0)</f>
        <v>USD</v>
      </c>
      <c r="AD92" s="164">
        <f t="shared" si="37"/>
        <v>0</v>
      </c>
      <c r="AE92" s="165">
        <f>IF(AU92&gt;0.1,VLOOKUP(B92,'P2 Origin'!$C$21:$M$176,3,0)*H92,0)</f>
        <v>0</v>
      </c>
      <c r="AF92" s="166">
        <f t="shared" si="38"/>
        <v>0</v>
      </c>
      <c r="AG92" s="165">
        <f>(VLOOKUP(B92,'P2 Origin'!$C$21:$M$176,4,0))*AF92</f>
        <v>0</v>
      </c>
      <c r="AH92" s="166">
        <f t="shared" si="39"/>
        <v>0</v>
      </c>
      <c r="AI92" s="165">
        <f>(VLOOKUP(B92,'P2 Origin'!$C$21:$M$176,5,0))*AH92</f>
        <v>0</v>
      </c>
      <c r="AJ92" s="166">
        <f t="shared" si="55"/>
        <v>0</v>
      </c>
      <c r="AK92" s="165">
        <f>(VLOOKUP(B92,'P2 Origin'!$C$21:$M$176,6,0))*AJ92</f>
        <v>0</v>
      </c>
      <c r="AL92" s="166">
        <f t="shared" si="40"/>
        <v>0</v>
      </c>
      <c r="AM92" s="165">
        <f>(VLOOKUP($B92,'P2 Origin'!$C$21:$M$176,7,0))*AL92</f>
        <v>0</v>
      </c>
      <c r="AN92" s="166">
        <f t="shared" si="41"/>
        <v>43</v>
      </c>
      <c r="AO92" s="165">
        <f>(VLOOKUP($B92,'P2 Origin'!$C$21:$M$176,8,0))*AN92</f>
        <v>0</v>
      </c>
      <c r="AP92" s="166">
        <f t="shared" si="42"/>
        <v>0</v>
      </c>
      <c r="AQ92" s="165">
        <f>(VLOOKUP($B92,'P2 Origin'!$C$21:$M$176,9,0))*AP92</f>
        <v>0</v>
      </c>
      <c r="AR92" s="155">
        <f t="shared" si="43"/>
        <v>1</v>
      </c>
      <c r="AS92" s="164">
        <f>(VLOOKUP(B92,'P2 Origin'!$C$21:$M$176,10,0))*K92</f>
        <v>0</v>
      </c>
      <c r="AT92" s="164">
        <f>(VLOOKUP(B92,'P2 Origin'!$C$21:$M$176,11,0))*J92</f>
        <v>0</v>
      </c>
      <c r="AU92" s="167">
        <v>43</v>
      </c>
      <c r="AV92" s="168">
        <v>43</v>
      </c>
      <c r="AW92" s="169">
        <v>0</v>
      </c>
      <c r="AX92" s="170">
        <f>IF(AU92&gt;=0.1,'P3 Bureaumarge zee- en luchtvr.'!$D$12,0)</f>
        <v>0</v>
      </c>
      <c r="AY92" s="163">
        <f t="shared" si="44"/>
        <v>0</v>
      </c>
      <c r="AZ92" s="157" t="str">
        <f>VLOOKUP(D92,'P4 Destination'!$C$21:$O$176,13,0)</f>
        <v>EUR</v>
      </c>
      <c r="BA92" s="164">
        <f t="shared" si="45"/>
        <v>0</v>
      </c>
      <c r="BB92" s="171">
        <f>IF(AU92&gt;0.1,(VLOOKUP(D92,'P4 Destination'!$C$21:$M$176,3,0))*I92,0)</f>
        <v>0</v>
      </c>
      <c r="BC92" s="172">
        <f t="shared" si="46"/>
        <v>0</v>
      </c>
      <c r="BD92" s="171">
        <f>(VLOOKUP($D92,'P4 Destination'!$C$21:$M$176,4,0))*BC92</f>
        <v>0</v>
      </c>
      <c r="BE92" s="172">
        <f t="shared" si="47"/>
        <v>0</v>
      </c>
      <c r="BF92" s="171">
        <f>(VLOOKUP($D92,'P4 Destination'!$C$21:$M$176,5,0))*BE92</f>
        <v>0</v>
      </c>
      <c r="BG92" s="172">
        <f t="shared" si="48"/>
        <v>0</v>
      </c>
      <c r="BH92" s="171">
        <f>(VLOOKUP($D92,'P4 Destination'!$C$21:$M$176,6,0))*BG92</f>
        <v>0</v>
      </c>
      <c r="BI92" s="172">
        <f t="shared" si="49"/>
        <v>0</v>
      </c>
      <c r="BJ92" s="171">
        <f>(VLOOKUP($D92,'P4 Destination'!$C$21:$M$176,7,0))*BI92</f>
        <v>0</v>
      </c>
      <c r="BK92" s="172">
        <f t="shared" si="50"/>
        <v>43</v>
      </c>
      <c r="BL92" s="171">
        <f>(VLOOKUP($D92,'P4 Destination'!$C$21:$M$176,8,0))*BK92</f>
        <v>0</v>
      </c>
      <c r="BM92" s="172">
        <f t="shared" si="51"/>
        <v>0</v>
      </c>
      <c r="BN92" s="171">
        <f>(VLOOKUP($D92,'P4 Destination'!$C$21:$M$176,9,0))*BM92</f>
        <v>0</v>
      </c>
      <c r="BO92" s="154">
        <f t="shared" si="52"/>
        <v>1</v>
      </c>
      <c r="BP92" s="171">
        <f>(VLOOKUP(D92,'P4 Destination'!$C$21:$M$176,10,0))*K92</f>
        <v>0</v>
      </c>
      <c r="BQ92" s="171">
        <f>(VLOOKUP(D92,'P4 Destination'!$C$21:$M$176,11,0))*J92</f>
        <v>0</v>
      </c>
      <c r="BR92" s="173">
        <f t="shared" si="53"/>
        <v>0</v>
      </c>
      <c r="BS92" s="173">
        <f>(AV92*2500)*'P6 Verzekering'!$E$11</f>
        <v>0</v>
      </c>
      <c r="BT92" s="173">
        <f>(AW92*2500)*'P6 Verzekering'!$E$12</f>
        <v>0</v>
      </c>
      <c r="BU92" s="173">
        <f>(L92*2500)*'P6 Verzekering'!$E$13</f>
        <v>0</v>
      </c>
      <c r="BV92" s="173">
        <f t="shared" si="54"/>
        <v>0</v>
      </c>
      <c r="BW92"/>
      <c r="BX92"/>
    </row>
    <row r="93" spans="1:76">
      <c r="A93" s="152" t="s">
        <v>849</v>
      </c>
      <c r="B93" s="152" t="s">
        <v>298</v>
      </c>
      <c r="C93" s="152" t="s">
        <v>297</v>
      </c>
      <c r="D93" s="152" t="s">
        <v>219</v>
      </c>
      <c r="E93" s="152" t="s">
        <v>219</v>
      </c>
      <c r="F93" s="153">
        <f t="shared" si="28"/>
        <v>38</v>
      </c>
      <c r="G93" s="154">
        <v>1</v>
      </c>
      <c r="H93" s="154">
        <f>IFERROR(VLOOKUP(B93,'P2 Origin'!$C$21:$Q$176,15,FALSE),0)</f>
        <v>1</v>
      </c>
      <c r="I93" s="154">
        <f>IFERROR(VLOOKUP(D93,'P4 Destination'!$C$21:$Q$176,15,FALSE),0)</f>
        <v>0</v>
      </c>
      <c r="J93" s="155"/>
      <c r="K93" s="155">
        <v>1</v>
      </c>
      <c r="L93" s="156">
        <v>0</v>
      </c>
      <c r="M93" s="155">
        <v>0</v>
      </c>
      <c r="N93" s="155">
        <v>0</v>
      </c>
      <c r="O93" s="157">
        <f t="shared" si="29"/>
        <v>0</v>
      </c>
      <c r="P93" s="158">
        <f t="shared" si="30"/>
        <v>0</v>
      </c>
      <c r="Q93" s="159">
        <f>IFERROR(VLOOKUP(N93,'P1 Intra-Europees'!$A$15:$H$25,3,0),0)*P93</f>
        <v>0</v>
      </c>
      <c r="R93" s="160">
        <f t="shared" si="31"/>
        <v>0</v>
      </c>
      <c r="S93" s="159">
        <f>IFERROR(VLOOKUP(N93,'P1 Intra-Europees'!$A$15:$H$25,4,0),0)*R93</f>
        <v>0</v>
      </c>
      <c r="T93" s="160">
        <f t="shared" si="32"/>
        <v>0</v>
      </c>
      <c r="U93" s="159">
        <f>IFERROR(VLOOKUP(N93,'P1 Intra-Europees'!$A$15:$H$25,5,0),0)*T93</f>
        <v>0</v>
      </c>
      <c r="V93" s="160">
        <f t="shared" si="33"/>
        <v>0</v>
      </c>
      <c r="W93" s="159">
        <f>IFERROR(VLOOKUP(N93,'P1 Intra-Europees'!$A$15:$H$25,6,0),0)*V93</f>
        <v>0</v>
      </c>
      <c r="X93" s="160">
        <f t="shared" si="34"/>
        <v>0</v>
      </c>
      <c r="Y93" s="159">
        <f>IFERROR(VLOOKUP(N93,'P1 Intra-Europees'!$A$15:$H$25,7,0),0)*X93</f>
        <v>0</v>
      </c>
      <c r="Z93" s="161">
        <f t="shared" si="35"/>
        <v>0</v>
      </c>
      <c r="AA93" s="162">
        <f>IFERROR(VLOOKUP(N93,'P1 Intra-Europees'!$A$15:$H$25,8,0),0)*Z93</f>
        <v>0</v>
      </c>
      <c r="AB93" s="163">
        <f t="shared" si="36"/>
        <v>0</v>
      </c>
      <c r="AC93" s="157" t="str">
        <f>VLOOKUP(B93,'P2 Origin'!$C$21:$O$176,13,0)</f>
        <v>USD</v>
      </c>
      <c r="AD93" s="164">
        <f t="shared" si="37"/>
        <v>0</v>
      </c>
      <c r="AE93" s="165">
        <f>IF(AU93&gt;0.1,VLOOKUP(B93,'P2 Origin'!$C$21:$M$176,3,0)*H93,0)</f>
        <v>0</v>
      </c>
      <c r="AF93" s="166">
        <f t="shared" si="38"/>
        <v>0</v>
      </c>
      <c r="AG93" s="165">
        <f>(VLOOKUP(B93,'P2 Origin'!$C$21:$M$176,4,0))*AF93</f>
        <v>0</v>
      </c>
      <c r="AH93" s="166">
        <f t="shared" si="39"/>
        <v>0</v>
      </c>
      <c r="AI93" s="165">
        <f>(VLOOKUP(B93,'P2 Origin'!$C$21:$M$176,5,0))*AH93</f>
        <v>0</v>
      </c>
      <c r="AJ93" s="166">
        <f t="shared" si="55"/>
        <v>0</v>
      </c>
      <c r="AK93" s="165">
        <f>(VLOOKUP(B93,'P2 Origin'!$C$21:$M$176,6,0))*AJ93</f>
        <v>0</v>
      </c>
      <c r="AL93" s="166">
        <f t="shared" si="40"/>
        <v>0</v>
      </c>
      <c r="AM93" s="165">
        <f>(VLOOKUP($B93,'P2 Origin'!$C$21:$M$176,7,0))*AL93</f>
        <v>0</v>
      </c>
      <c r="AN93" s="166">
        <f t="shared" si="41"/>
        <v>38</v>
      </c>
      <c r="AO93" s="165">
        <f>(VLOOKUP($B93,'P2 Origin'!$C$21:$M$176,8,0))*AN93</f>
        <v>0</v>
      </c>
      <c r="AP93" s="166">
        <f t="shared" si="42"/>
        <v>0</v>
      </c>
      <c r="AQ93" s="165">
        <f>(VLOOKUP($B93,'P2 Origin'!$C$21:$M$176,9,0))*AP93</f>
        <v>0</v>
      </c>
      <c r="AR93" s="155">
        <f t="shared" si="43"/>
        <v>1</v>
      </c>
      <c r="AS93" s="164">
        <f>(VLOOKUP(B93,'P2 Origin'!$C$21:$M$176,10,0))*K93</f>
        <v>0</v>
      </c>
      <c r="AT93" s="164">
        <f>(VLOOKUP(B93,'P2 Origin'!$C$21:$M$176,11,0))*J93</f>
        <v>0</v>
      </c>
      <c r="AU93" s="167">
        <v>38</v>
      </c>
      <c r="AV93" s="168">
        <v>38</v>
      </c>
      <c r="AW93" s="169">
        <v>0</v>
      </c>
      <c r="AX93" s="170">
        <f>IF(AU93&gt;=0.1,'P3 Bureaumarge zee- en luchtvr.'!$D$12,0)</f>
        <v>0</v>
      </c>
      <c r="AY93" s="163">
        <f t="shared" si="44"/>
        <v>0</v>
      </c>
      <c r="AZ93" s="157" t="str">
        <f>VLOOKUP(D93,'P4 Destination'!$C$21:$O$176,13,0)</f>
        <v>EUR</v>
      </c>
      <c r="BA93" s="164">
        <f t="shared" si="45"/>
        <v>0</v>
      </c>
      <c r="BB93" s="171">
        <f>IF(AU93&gt;0.1,(VLOOKUP(D93,'P4 Destination'!$C$21:$M$176,3,0))*I93,0)</f>
        <v>0</v>
      </c>
      <c r="BC93" s="172">
        <f t="shared" si="46"/>
        <v>0</v>
      </c>
      <c r="BD93" s="171">
        <f>(VLOOKUP($D93,'P4 Destination'!$C$21:$M$176,4,0))*BC93</f>
        <v>0</v>
      </c>
      <c r="BE93" s="172">
        <f t="shared" si="47"/>
        <v>0</v>
      </c>
      <c r="BF93" s="171">
        <f>(VLOOKUP($D93,'P4 Destination'!$C$21:$M$176,5,0))*BE93</f>
        <v>0</v>
      </c>
      <c r="BG93" s="172">
        <f t="shared" si="48"/>
        <v>0</v>
      </c>
      <c r="BH93" s="171">
        <f>(VLOOKUP($D93,'P4 Destination'!$C$21:$M$176,6,0))*BG93</f>
        <v>0</v>
      </c>
      <c r="BI93" s="172">
        <f t="shared" si="49"/>
        <v>0</v>
      </c>
      <c r="BJ93" s="171">
        <f>(VLOOKUP($D93,'P4 Destination'!$C$21:$M$176,7,0))*BI93</f>
        <v>0</v>
      </c>
      <c r="BK93" s="172">
        <f t="shared" si="50"/>
        <v>38</v>
      </c>
      <c r="BL93" s="171">
        <f>(VLOOKUP($D93,'P4 Destination'!$C$21:$M$176,8,0))*BK93</f>
        <v>0</v>
      </c>
      <c r="BM93" s="172">
        <f t="shared" si="51"/>
        <v>0</v>
      </c>
      <c r="BN93" s="171">
        <f>(VLOOKUP($D93,'P4 Destination'!$C$21:$M$176,9,0))*BM93</f>
        <v>0</v>
      </c>
      <c r="BO93" s="154">
        <f t="shared" si="52"/>
        <v>1</v>
      </c>
      <c r="BP93" s="171">
        <f>(VLOOKUP(D93,'P4 Destination'!$C$21:$M$176,10,0))*K93</f>
        <v>0</v>
      </c>
      <c r="BQ93" s="171">
        <f>(VLOOKUP(D93,'P4 Destination'!$C$21:$M$176,11,0))*J93</f>
        <v>0</v>
      </c>
      <c r="BR93" s="173">
        <f t="shared" si="53"/>
        <v>0</v>
      </c>
      <c r="BS93" s="173">
        <f>(AV93*2500)*'P6 Verzekering'!$E$11</f>
        <v>0</v>
      </c>
      <c r="BT93" s="173">
        <f>(AW93*2500)*'P6 Verzekering'!$E$12</f>
        <v>0</v>
      </c>
      <c r="BU93" s="173">
        <f>(L93*2500)*'P6 Verzekering'!$E$13</f>
        <v>0</v>
      </c>
      <c r="BV93" s="173">
        <f t="shared" si="54"/>
        <v>0</v>
      </c>
      <c r="BW93"/>
      <c r="BX93"/>
    </row>
    <row r="94" spans="1:76">
      <c r="A94" s="152" t="s">
        <v>850</v>
      </c>
      <c r="B94" s="152" t="s">
        <v>298</v>
      </c>
      <c r="C94" s="152" t="s">
        <v>297</v>
      </c>
      <c r="D94" s="152" t="s">
        <v>219</v>
      </c>
      <c r="E94" s="152" t="s">
        <v>219</v>
      </c>
      <c r="F94" s="153">
        <f t="shared" si="28"/>
        <v>53</v>
      </c>
      <c r="G94" s="154">
        <v>1</v>
      </c>
      <c r="H94" s="154">
        <f>IFERROR(VLOOKUP(B94,'P2 Origin'!$C$21:$Q$176,15,FALSE),0)</f>
        <v>1</v>
      </c>
      <c r="I94" s="154">
        <f>IFERROR(VLOOKUP(D94,'P4 Destination'!$C$21:$Q$176,15,FALSE),0)</f>
        <v>0</v>
      </c>
      <c r="J94" s="155"/>
      <c r="K94" s="155">
        <v>1</v>
      </c>
      <c r="L94" s="156">
        <v>0</v>
      </c>
      <c r="M94" s="155">
        <v>0</v>
      </c>
      <c r="N94" s="155">
        <v>0</v>
      </c>
      <c r="O94" s="157">
        <f t="shared" si="29"/>
        <v>0</v>
      </c>
      <c r="P94" s="158">
        <f t="shared" si="30"/>
        <v>0</v>
      </c>
      <c r="Q94" s="159">
        <f>IFERROR(VLOOKUP(N94,'P1 Intra-Europees'!$A$15:$H$25,3,0),0)*P94</f>
        <v>0</v>
      </c>
      <c r="R94" s="160">
        <f t="shared" si="31"/>
        <v>0</v>
      </c>
      <c r="S94" s="159">
        <f>IFERROR(VLOOKUP(N94,'P1 Intra-Europees'!$A$15:$H$25,4,0),0)*R94</f>
        <v>0</v>
      </c>
      <c r="T94" s="160">
        <f t="shared" si="32"/>
        <v>0</v>
      </c>
      <c r="U94" s="159">
        <f>IFERROR(VLOOKUP(N94,'P1 Intra-Europees'!$A$15:$H$25,5,0),0)*T94</f>
        <v>0</v>
      </c>
      <c r="V94" s="160">
        <f t="shared" si="33"/>
        <v>0</v>
      </c>
      <c r="W94" s="159">
        <f>IFERROR(VLOOKUP(N94,'P1 Intra-Europees'!$A$15:$H$25,6,0),0)*V94</f>
        <v>0</v>
      </c>
      <c r="X94" s="160">
        <f t="shared" si="34"/>
        <v>0</v>
      </c>
      <c r="Y94" s="159">
        <f>IFERROR(VLOOKUP(N94,'P1 Intra-Europees'!$A$15:$H$25,7,0),0)*X94</f>
        <v>0</v>
      </c>
      <c r="Z94" s="161">
        <f t="shared" si="35"/>
        <v>0</v>
      </c>
      <c r="AA94" s="162">
        <f>IFERROR(VLOOKUP(N94,'P1 Intra-Europees'!$A$15:$H$25,8,0),0)*Z94</f>
        <v>0</v>
      </c>
      <c r="AB94" s="163">
        <f t="shared" si="36"/>
        <v>0</v>
      </c>
      <c r="AC94" s="157" t="str">
        <f>VLOOKUP(B94,'P2 Origin'!$C$21:$O$176,13,0)</f>
        <v>USD</v>
      </c>
      <c r="AD94" s="164">
        <f t="shared" si="37"/>
        <v>0</v>
      </c>
      <c r="AE94" s="165">
        <f>IF(AU94&gt;0.1,VLOOKUP(B94,'P2 Origin'!$C$21:$M$176,3,0)*H94,0)</f>
        <v>0</v>
      </c>
      <c r="AF94" s="166">
        <f t="shared" si="38"/>
        <v>0</v>
      </c>
      <c r="AG94" s="165">
        <f>(VLOOKUP(B94,'P2 Origin'!$C$21:$M$176,4,0))*AF94</f>
        <v>0</v>
      </c>
      <c r="AH94" s="166">
        <f t="shared" si="39"/>
        <v>0</v>
      </c>
      <c r="AI94" s="165">
        <f>(VLOOKUP(B94,'P2 Origin'!$C$21:$M$176,5,0))*AH94</f>
        <v>0</v>
      </c>
      <c r="AJ94" s="166">
        <f t="shared" si="55"/>
        <v>0</v>
      </c>
      <c r="AK94" s="165">
        <f>(VLOOKUP(B94,'P2 Origin'!$C$21:$M$176,6,0))*AJ94</f>
        <v>0</v>
      </c>
      <c r="AL94" s="166">
        <f t="shared" si="40"/>
        <v>0</v>
      </c>
      <c r="AM94" s="165">
        <f>(VLOOKUP($B94,'P2 Origin'!$C$21:$M$176,7,0))*AL94</f>
        <v>0</v>
      </c>
      <c r="AN94" s="166">
        <f t="shared" si="41"/>
        <v>0</v>
      </c>
      <c r="AO94" s="165">
        <f>(VLOOKUP($B94,'P2 Origin'!$C$21:$M$176,8,0))*AN94</f>
        <v>0</v>
      </c>
      <c r="AP94" s="166">
        <f t="shared" si="42"/>
        <v>53</v>
      </c>
      <c r="AQ94" s="165">
        <f>(VLOOKUP($B94,'P2 Origin'!$C$21:$M$176,9,0))*AP94</f>
        <v>0</v>
      </c>
      <c r="AR94" s="155">
        <f t="shared" si="43"/>
        <v>1</v>
      </c>
      <c r="AS94" s="164">
        <f>(VLOOKUP(B94,'P2 Origin'!$C$21:$M$176,10,0))*K94</f>
        <v>0</v>
      </c>
      <c r="AT94" s="164">
        <f>(VLOOKUP(B94,'P2 Origin'!$C$21:$M$176,11,0))*J94</f>
        <v>0</v>
      </c>
      <c r="AU94" s="167">
        <v>53</v>
      </c>
      <c r="AV94" s="168">
        <v>53</v>
      </c>
      <c r="AW94" s="169">
        <v>0</v>
      </c>
      <c r="AX94" s="170">
        <f>IF(AU94&gt;=0.1,'P3 Bureaumarge zee- en luchtvr.'!$D$12,0)</f>
        <v>0</v>
      </c>
      <c r="AY94" s="163">
        <f t="shared" si="44"/>
        <v>0</v>
      </c>
      <c r="AZ94" s="157" t="str">
        <f>VLOOKUP(D94,'P4 Destination'!$C$21:$O$176,13,0)</f>
        <v>EUR</v>
      </c>
      <c r="BA94" s="164">
        <f t="shared" si="45"/>
        <v>0</v>
      </c>
      <c r="BB94" s="171">
        <f>IF(AU94&gt;0.1,(VLOOKUP(D94,'P4 Destination'!$C$21:$M$176,3,0))*I94,0)</f>
        <v>0</v>
      </c>
      <c r="BC94" s="172">
        <f t="shared" si="46"/>
        <v>0</v>
      </c>
      <c r="BD94" s="171">
        <f>(VLOOKUP($D94,'P4 Destination'!$C$21:$M$176,4,0))*BC94</f>
        <v>0</v>
      </c>
      <c r="BE94" s="172">
        <f t="shared" si="47"/>
        <v>0</v>
      </c>
      <c r="BF94" s="171">
        <f>(VLOOKUP($D94,'P4 Destination'!$C$21:$M$176,5,0))*BE94</f>
        <v>0</v>
      </c>
      <c r="BG94" s="172">
        <f t="shared" si="48"/>
        <v>0</v>
      </c>
      <c r="BH94" s="171">
        <f>(VLOOKUP($D94,'P4 Destination'!$C$21:$M$176,6,0))*BG94</f>
        <v>0</v>
      </c>
      <c r="BI94" s="172">
        <f t="shared" si="49"/>
        <v>0</v>
      </c>
      <c r="BJ94" s="171">
        <f>(VLOOKUP($D94,'P4 Destination'!$C$21:$M$176,7,0))*BI94</f>
        <v>0</v>
      </c>
      <c r="BK94" s="172">
        <f t="shared" si="50"/>
        <v>0</v>
      </c>
      <c r="BL94" s="171">
        <f>(VLOOKUP($D94,'P4 Destination'!$C$21:$M$176,8,0))*BK94</f>
        <v>0</v>
      </c>
      <c r="BM94" s="172">
        <f t="shared" si="51"/>
        <v>53</v>
      </c>
      <c r="BN94" s="171">
        <f>(VLOOKUP($D94,'P4 Destination'!$C$21:$M$176,9,0))*BM94</f>
        <v>0</v>
      </c>
      <c r="BO94" s="154">
        <f t="shared" si="52"/>
        <v>1</v>
      </c>
      <c r="BP94" s="171">
        <f>(VLOOKUP(D94,'P4 Destination'!$C$21:$M$176,10,0))*K94</f>
        <v>0</v>
      </c>
      <c r="BQ94" s="171">
        <f>(VLOOKUP(D94,'P4 Destination'!$C$21:$M$176,11,0))*J94</f>
        <v>0</v>
      </c>
      <c r="BR94" s="173">
        <f t="shared" si="53"/>
        <v>0</v>
      </c>
      <c r="BS94" s="173">
        <f>(AV94*2500)*'P6 Verzekering'!$E$11</f>
        <v>0</v>
      </c>
      <c r="BT94" s="173">
        <f>(AW94*2500)*'P6 Verzekering'!$E$12</f>
        <v>0</v>
      </c>
      <c r="BU94" s="173">
        <f>(L94*2500)*'P6 Verzekering'!$E$13</f>
        <v>0</v>
      </c>
      <c r="BV94" s="173">
        <f t="shared" si="54"/>
        <v>0</v>
      </c>
      <c r="BW94"/>
      <c r="BX94"/>
    </row>
    <row r="95" spans="1:76">
      <c r="A95" s="152" t="s">
        <v>851</v>
      </c>
      <c r="B95" s="152" t="s">
        <v>298</v>
      </c>
      <c r="C95" s="152" t="s">
        <v>297</v>
      </c>
      <c r="D95" s="152" t="s">
        <v>219</v>
      </c>
      <c r="E95" s="152" t="s">
        <v>219</v>
      </c>
      <c r="F95" s="153">
        <f t="shared" si="28"/>
        <v>20</v>
      </c>
      <c r="G95" s="154">
        <v>1</v>
      </c>
      <c r="H95" s="154">
        <f>IFERROR(VLOOKUP(B95,'P2 Origin'!$C$21:$Q$176,15,FALSE),0)</f>
        <v>1</v>
      </c>
      <c r="I95" s="154">
        <f>IFERROR(VLOOKUP(D95,'P4 Destination'!$C$21:$Q$176,15,FALSE),0)</f>
        <v>0</v>
      </c>
      <c r="J95" s="155"/>
      <c r="K95" s="155">
        <v>1</v>
      </c>
      <c r="L95" s="156">
        <v>0</v>
      </c>
      <c r="M95" s="155">
        <v>0</v>
      </c>
      <c r="N95" s="155">
        <v>0</v>
      </c>
      <c r="O95" s="157">
        <f t="shared" si="29"/>
        <v>0</v>
      </c>
      <c r="P95" s="158">
        <f t="shared" si="30"/>
        <v>0</v>
      </c>
      <c r="Q95" s="159">
        <f>IFERROR(VLOOKUP(N95,'P1 Intra-Europees'!$A$15:$H$25,3,0),0)*P95</f>
        <v>0</v>
      </c>
      <c r="R95" s="160">
        <f t="shared" si="31"/>
        <v>0</v>
      </c>
      <c r="S95" s="159">
        <f>IFERROR(VLOOKUP(N95,'P1 Intra-Europees'!$A$15:$H$25,4,0),0)*R95</f>
        <v>0</v>
      </c>
      <c r="T95" s="160">
        <f t="shared" si="32"/>
        <v>0</v>
      </c>
      <c r="U95" s="159">
        <f>IFERROR(VLOOKUP(N95,'P1 Intra-Europees'!$A$15:$H$25,5,0),0)*T95</f>
        <v>0</v>
      </c>
      <c r="V95" s="160">
        <f t="shared" si="33"/>
        <v>0</v>
      </c>
      <c r="W95" s="159">
        <f>IFERROR(VLOOKUP(N95,'P1 Intra-Europees'!$A$15:$H$25,6,0),0)*V95</f>
        <v>0</v>
      </c>
      <c r="X95" s="160">
        <f t="shared" si="34"/>
        <v>0</v>
      </c>
      <c r="Y95" s="159">
        <f>IFERROR(VLOOKUP(N95,'P1 Intra-Europees'!$A$15:$H$25,7,0),0)*X95</f>
        <v>0</v>
      </c>
      <c r="Z95" s="161">
        <f t="shared" si="35"/>
        <v>0</v>
      </c>
      <c r="AA95" s="162">
        <f>IFERROR(VLOOKUP(N95,'P1 Intra-Europees'!$A$15:$H$25,8,0),0)*Z95</f>
        <v>0</v>
      </c>
      <c r="AB95" s="163">
        <f t="shared" si="36"/>
        <v>0</v>
      </c>
      <c r="AC95" s="157" t="str">
        <f>VLOOKUP(B95,'P2 Origin'!$C$21:$O$176,13,0)</f>
        <v>USD</v>
      </c>
      <c r="AD95" s="164">
        <f t="shared" si="37"/>
        <v>0</v>
      </c>
      <c r="AE95" s="165">
        <f>IF(AU95&gt;0.1,VLOOKUP(B95,'P2 Origin'!$C$21:$M$176,3,0)*H95,0)</f>
        <v>0</v>
      </c>
      <c r="AF95" s="166">
        <f t="shared" si="38"/>
        <v>0</v>
      </c>
      <c r="AG95" s="165">
        <f>(VLOOKUP(B95,'P2 Origin'!$C$21:$M$176,4,0))*AF95</f>
        <v>0</v>
      </c>
      <c r="AH95" s="166">
        <f t="shared" si="39"/>
        <v>0</v>
      </c>
      <c r="AI95" s="165">
        <f>(VLOOKUP(B95,'P2 Origin'!$C$21:$M$176,5,0))*AH95</f>
        <v>0</v>
      </c>
      <c r="AJ95" s="166">
        <f t="shared" si="55"/>
        <v>20</v>
      </c>
      <c r="AK95" s="165">
        <f>(VLOOKUP(B95,'P2 Origin'!$C$21:$M$176,6,0))*AJ95</f>
        <v>0</v>
      </c>
      <c r="AL95" s="166">
        <f t="shared" si="40"/>
        <v>0</v>
      </c>
      <c r="AM95" s="165">
        <f>(VLOOKUP($B95,'P2 Origin'!$C$21:$M$176,7,0))*AL95</f>
        <v>0</v>
      </c>
      <c r="AN95" s="166">
        <f t="shared" si="41"/>
        <v>0</v>
      </c>
      <c r="AO95" s="165">
        <f>(VLOOKUP($B95,'P2 Origin'!$C$21:$M$176,8,0))*AN95</f>
        <v>0</v>
      </c>
      <c r="AP95" s="166">
        <f t="shared" si="42"/>
        <v>0</v>
      </c>
      <c r="AQ95" s="165">
        <f>(VLOOKUP($B95,'P2 Origin'!$C$21:$M$176,9,0))*AP95</f>
        <v>0</v>
      </c>
      <c r="AR95" s="155">
        <f t="shared" si="43"/>
        <v>1</v>
      </c>
      <c r="AS95" s="164">
        <f>(VLOOKUP(B95,'P2 Origin'!$C$21:$M$176,10,0))*K95</f>
        <v>0</v>
      </c>
      <c r="AT95" s="164">
        <f>(VLOOKUP(B95,'P2 Origin'!$C$21:$M$176,11,0))*J95</f>
        <v>0</v>
      </c>
      <c r="AU95" s="167">
        <v>20</v>
      </c>
      <c r="AV95" s="168">
        <v>20</v>
      </c>
      <c r="AW95" s="169">
        <v>0</v>
      </c>
      <c r="AX95" s="170">
        <f>IF(AU95&gt;=0.1,'P3 Bureaumarge zee- en luchtvr.'!$D$12,0)</f>
        <v>0</v>
      </c>
      <c r="AY95" s="163">
        <f t="shared" si="44"/>
        <v>0</v>
      </c>
      <c r="AZ95" s="157" t="str">
        <f>VLOOKUP(D95,'P4 Destination'!$C$21:$O$176,13,0)</f>
        <v>EUR</v>
      </c>
      <c r="BA95" s="164">
        <f t="shared" si="45"/>
        <v>0</v>
      </c>
      <c r="BB95" s="171">
        <f>IF(AU95&gt;0.1,(VLOOKUP(D95,'P4 Destination'!$C$21:$M$176,3,0))*I95,0)</f>
        <v>0</v>
      </c>
      <c r="BC95" s="172">
        <f t="shared" si="46"/>
        <v>0</v>
      </c>
      <c r="BD95" s="171">
        <f>(VLOOKUP($D95,'P4 Destination'!$C$21:$M$176,4,0))*BC95</f>
        <v>0</v>
      </c>
      <c r="BE95" s="172">
        <f t="shared" si="47"/>
        <v>0</v>
      </c>
      <c r="BF95" s="171">
        <f>(VLOOKUP($D95,'P4 Destination'!$C$21:$M$176,5,0))*BE95</f>
        <v>0</v>
      </c>
      <c r="BG95" s="172">
        <f t="shared" si="48"/>
        <v>20</v>
      </c>
      <c r="BH95" s="171">
        <f>(VLOOKUP($D95,'P4 Destination'!$C$21:$M$176,6,0))*BG95</f>
        <v>0</v>
      </c>
      <c r="BI95" s="172">
        <f t="shared" si="49"/>
        <v>0</v>
      </c>
      <c r="BJ95" s="171">
        <f>(VLOOKUP($D95,'P4 Destination'!$C$21:$M$176,7,0))*BI95</f>
        <v>0</v>
      </c>
      <c r="BK95" s="172">
        <f t="shared" si="50"/>
        <v>0</v>
      </c>
      <c r="BL95" s="171">
        <f>(VLOOKUP($D95,'P4 Destination'!$C$21:$M$176,8,0))*BK95</f>
        <v>0</v>
      </c>
      <c r="BM95" s="172">
        <f t="shared" si="51"/>
        <v>0</v>
      </c>
      <c r="BN95" s="171">
        <f>(VLOOKUP($D95,'P4 Destination'!$C$21:$M$176,9,0))*BM95</f>
        <v>0</v>
      </c>
      <c r="BO95" s="154">
        <f t="shared" si="52"/>
        <v>1</v>
      </c>
      <c r="BP95" s="171">
        <f>(VLOOKUP(D95,'P4 Destination'!$C$21:$M$176,10,0))*K95</f>
        <v>0</v>
      </c>
      <c r="BQ95" s="171">
        <f>(VLOOKUP(D95,'P4 Destination'!$C$21:$M$176,11,0))*J95</f>
        <v>0</v>
      </c>
      <c r="BR95" s="173">
        <f t="shared" si="53"/>
        <v>0</v>
      </c>
      <c r="BS95" s="173">
        <f>(AV95*2500)*'P6 Verzekering'!$E$11</f>
        <v>0</v>
      </c>
      <c r="BT95" s="173">
        <f>(AW95*2500)*'P6 Verzekering'!$E$12</f>
        <v>0</v>
      </c>
      <c r="BU95" s="173">
        <f>(L95*2500)*'P6 Verzekering'!$E$13</f>
        <v>0</v>
      </c>
      <c r="BV95" s="173">
        <f t="shared" si="54"/>
        <v>0</v>
      </c>
      <c r="BW95"/>
      <c r="BX95"/>
    </row>
    <row r="96" spans="1:76">
      <c r="A96" s="152" t="s">
        <v>853</v>
      </c>
      <c r="B96" s="152" t="s">
        <v>298</v>
      </c>
      <c r="C96" s="152" t="s">
        <v>297</v>
      </c>
      <c r="D96" s="152" t="s">
        <v>219</v>
      </c>
      <c r="E96" s="152" t="s">
        <v>219</v>
      </c>
      <c r="F96" s="153">
        <f t="shared" si="28"/>
        <v>36</v>
      </c>
      <c r="G96" s="154">
        <v>1</v>
      </c>
      <c r="H96" s="154">
        <f>IFERROR(VLOOKUP(B96,'P2 Origin'!$C$21:$Q$176,15,FALSE),0)</f>
        <v>1</v>
      </c>
      <c r="I96" s="154">
        <f>IFERROR(VLOOKUP(D96,'P4 Destination'!$C$21:$Q$176,15,FALSE),0)</f>
        <v>0</v>
      </c>
      <c r="J96" s="155"/>
      <c r="K96" s="155">
        <v>1</v>
      </c>
      <c r="L96" s="156">
        <v>0</v>
      </c>
      <c r="M96" s="155">
        <v>0</v>
      </c>
      <c r="N96" s="155">
        <v>0</v>
      </c>
      <c r="O96" s="157">
        <f t="shared" si="29"/>
        <v>0</v>
      </c>
      <c r="P96" s="158">
        <f t="shared" si="30"/>
        <v>0</v>
      </c>
      <c r="Q96" s="159">
        <f>IFERROR(VLOOKUP(N96,'P1 Intra-Europees'!$A$15:$H$25,3,0),0)*P96</f>
        <v>0</v>
      </c>
      <c r="R96" s="160">
        <f t="shared" si="31"/>
        <v>0</v>
      </c>
      <c r="S96" s="159">
        <f>IFERROR(VLOOKUP(N96,'P1 Intra-Europees'!$A$15:$H$25,4,0),0)*R96</f>
        <v>0</v>
      </c>
      <c r="T96" s="160">
        <f t="shared" si="32"/>
        <v>0</v>
      </c>
      <c r="U96" s="159">
        <f>IFERROR(VLOOKUP(N96,'P1 Intra-Europees'!$A$15:$H$25,5,0),0)*T96</f>
        <v>0</v>
      </c>
      <c r="V96" s="160">
        <f t="shared" si="33"/>
        <v>0</v>
      </c>
      <c r="W96" s="159">
        <f>IFERROR(VLOOKUP(N96,'P1 Intra-Europees'!$A$15:$H$25,6,0),0)*V96</f>
        <v>0</v>
      </c>
      <c r="X96" s="160">
        <f t="shared" si="34"/>
        <v>0</v>
      </c>
      <c r="Y96" s="159">
        <f>IFERROR(VLOOKUP(N96,'P1 Intra-Europees'!$A$15:$H$25,7,0),0)*X96</f>
        <v>0</v>
      </c>
      <c r="Z96" s="161">
        <f t="shared" si="35"/>
        <v>0</v>
      </c>
      <c r="AA96" s="162">
        <f>IFERROR(VLOOKUP(N96,'P1 Intra-Europees'!$A$15:$H$25,8,0),0)*Z96</f>
        <v>0</v>
      </c>
      <c r="AB96" s="163">
        <f t="shared" si="36"/>
        <v>0</v>
      </c>
      <c r="AC96" s="157" t="str">
        <f>VLOOKUP(B96,'P2 Origin'!$C$21:$O$176,13,0)</f>
        <v>USD</v>
      </c>
      <c r="AD96" s="164">
        <f t="shared" si="37"/>
        <v>0</v>
      </c>
      <c r="AE96" s="165">
        <f>IF(AU96&gt;0.1,VLOOKUP(B96,'P2 Origin'!$C$21:$M$176,3,0)*H96,0)</f>
        <v>0</v>
      </c>
      <c r="AF96" s="166">
        <f t="shared" si="38"/>
        <v>0</v>
      </c>
      <c r="AG96" s="165">
        <f>(VLOOKUP(B96,'P2 Origin'!$C$21:$M$176,4,0))*AF96</f>
        <v>0</v>
      </c>
      <c r="AH96" s="166">
        <f t="shared" si="39"/>
        <v>0</v>
      </c>
      <c r="AI96" s="165">
        <f>(VLOOKUP(B96,'P2 Origin'!$C$21:$M$176,5,0))*AH96</f>
        <v>0</v>
      </c>
      <c r="AJ96" s="166">
        <f t="shared" si="55"/>
        <v>0</v>
      </c>
      <c r="AK96" s="165">
        <f>(VLOOKUP(B96,'P2 Origin'!$C$21:$M$176,6,0))*AJ96</f>
        <v>0</v>
      </c>
      <c r="AL96" s="166">
        <f t="shared" si="40"/>
        <v>0</v>
      </c>
      <c r="AM96" s="165">
        <f>(VLOOKUP($B96,'P2 Origin'!$C$21:$M$176,7,0))*AL96</f>
        <v>0</v>
      </c>
      <c r="AN96" s="166">
        <f t="shared" si="41"/>
        <v>36</v>
      </c>
      <c r="AO96" s="165">
        <f>(VLOOKUP($B96,'P2 Origin'!$C$21:$M$176,8,0))*AN96</f>
        <v>0</v>
      </c>
      <c r="AP96" s="166">
        <f t="shared" si="42"/>
        <v>0</v>
      </c>
      <c r="AQ96" s="165">
        <f>(VLOOKUP($B96,'P2 Origin'!$C$21:$M$176,9,0))*AP96</f>
        <v>0</v>
      </c>
      <c r="AR96" s="155">
        <f t="shared" si="43"/>
        <v>1</v>
      </c>
      <c r="AS96" s="164">
        <f>(VLOOKUP(B96,'P2 Origin'!$C$21:$M$176,10,0))*K96</f>
        <v>0</v>
      </c>
      <c r="AT96" s="164">
        <f>(VLOOKUP(B96,'P2 Origin'!$C$21:$M$176,11,0))*J96</f>
        <v>0</v>
      </c>
      <c r="AU96" s="167">
        <v>36</v>
      </c>
      <c r="AV96" s="168">
        <v>36</v>
      </c>
      <c r="AW96" s="169">
        <v>0</v>
      </c>
      <c r="AX96" s="170">
        <f>IF(AU96&gt;=0.1,'P3 Bureaumarge zee- en luchtvr.'!$D$12,0)</f>
        <v>0</v>
      </c>
      <c r="AY96" s="163">
        <f t="shared" si="44"/>
        <v>0</v>
      </c>
      <c r="AZ96" s="157" t="str">
        <f>VLOOKUP(D96,'P4 Destination'!$C$21:$O$176,13,0)</f>
        <v>EUR</v>
      </c>
      <c r="BA96" s="164">
        <f t="shared" si="45"/>
        <v>0</v>
      </c>
      <c r="BB96" s="171">
        <f>IF(AU96&gt;0.1,(VLOOKUP(D96,'P4 Destination'!$C$21:$M$176,3,0))*I96,0)</f>
        <v>0</v>
      </c>
      <c r="BC96" s="172">
        <f t="shared" si="46"/>
        <v>0</v>
      </c>
      <c r="BD96" s="171">
        <f>(VLOOKUP($D96,'P4 Destination'!$C$21:$M$176,4,0))*BC96</f>
        <v>0</v>
      </c>
      <c r="BE96" s="172">
        <f t="shared" si="47"/>
        <v>0</v>
      </c>
      <c r="BF96" s="171">
        <f>(VLOOKUP($D96,'P4 Destination'!$C$21:$M$176,5,0))*BE96</f>
        <v>0</v>
      </c>
      <c r="BG96" s="172">
        <f t="shared" si="48"/>
        <v>0</v>
      </c>
      <c r="BH96" s="171">
        <f>(VLOOKUP($D96,'P4 Destination'!$C$21:$M$176,6,0))*BG96</f>
        <v>0</v>
      </c>
      <c r="BI96" s="172">
        <f t="shared" si="49"/>
        <v>0</v>
      </c>
      <c r="BJ96" s="171">
        <f>(VLOOKUP($D96,'P4 Destination'!$C$21:$M$176,7,0))*BI96</f>
        <v>0</v>
      </c>
      <c r="BK96" s="172">
        <f t="shared" si="50"/>
        <v>36</v>
      </c>
      <c r="BL96" s="171">
        <f>(VLOOKUP($D96,'P4 Destination'!$C$21:$M$176,8,0))*BK96</f>
        <v>0</v>
      </c>
      <c r="BM96" s="172">
        <f t="shared" si="51"/>
        <v>0</v>
      </c>
      <c r="BN96" s="171">
        <f>(VLOOKUP($D96,'P4 Destination'!$C$21:$M$176,9,0))*BM96</f>
        <v>0</v>
      </c>
      <c r="BO96" s="154">
        <f t="shared" si="52"/>
        <v>1</v>
      </c>
      <c r="BP96" s="171">
        <f>(VLOOKUP(D96,'P4 Destination'!$C$21:$M$176,10,0))*K96</f>
        <v>0</v>
      </c>
      <c r="BQ96" s="171">
        <f>(VLOOKUP(D96,'P4 Destination'!$C$21:$M$176,11,0))*J96</f>
        <v>0</v>
      </c>
      <c r="BR96" s="173">
        <f t="shared" si="53"/>
        <v>0</v>
      </c>
      <c r="BS96" s="173">
        <f>(AV96*2500)*'P6 Verzekering'!$E$11</f>
        <v>0</v>
      </c>
      <c r="BT96" s="173">
        <f>(AW96*2500)*'P6 Verzekering'!$E$12</f>
        <v>0</v>
      </c>
      <c r="BU96" s="173">
        <f>(L96*2500)*'P6 Verzekering'!$E$13</f>
        <v>0</v>
      </c>
      <c r="BV96" s="173">
        <f t="shared" si="54"/>
        <v>0</v>
      </c>
      <c r="BW96"/>
      <c r="BX96"/>
    </row>
    <row r="97" spans="1:76" ht="14.45" customHeight="1">
      <c r="A97" s="152" t="s">
        <v>855</v>
      </c>
      <c r="B97" s="152" t="s">
        <v>365</v>
      </c>
      <c r="C97" s="152" t="s">
        <v>364</v>
      </c>
      <c r="D97" s="152" t="s">
        <v>219</v>
      </c>
      <c r="E97" s="152" t="s">
        <v>219</v>
      </c>
      <c r="F97" s="153">
        <f t="shared" si="28"/>
        <v>10</v>
      </c>
      <c r="G97" s="154">
        <v>1</v>
      </c>
      <c r="H97" s="154">
        <f>IFERROR(VLOOKUP(B97,'P2 Origin'!$C$21:$Q$176,15,FALSE),0)</f>
        <v>0</v>
      </c>
      <c r="I97" s="154">
        <f>IFERROR(VLOOKUP(D97,'P4 Destination'!$C$21:$Q$176,15,FALSE),0)</f>
        <v>0</v>
      </c>
      <c r="J97" s="155">
        <v>1</v>
      </c>
      <c r="K97" s="155"/>
      <c r="L97" s="156">
        <v>0</v>
      </c>
      <c r="M97" s="155">
        <v>0</v>
      </c>
      <c r="N97" s="155">
        <v>0</v>
      </c>
      <c r="O97" s="157">
        <f t="shared" si="29"/>
        <v>0</v>
      </c>
      <c r="P97" s="158">
        <f t="shared" si="30"/>
        <v>0</v>
      </c>
      <c r="Q97" s="159">
        <f>IFERROR(VLOOKUP(N97,'P1 Intra-Europees'!$A$15:$H$25,3,0),0)*P97</f>
        <v>0</v>
      </c>
      <c r="R97" s="160">
        <f t="shared" si="31"/>
        <v>0</v>
      </c>
      <c r="S97" s="159">
        <f>IFERROR(VLOOKUP(N97,'P1 Intra-Europees'!$A$15:$H$25,4,0),0)*R97</f>
        <v>0</v>
      </c>
      <c r="T97" s="160">
        <f t="shared" si="32"/>
        <v>0</v>
      </c>
      <c r="U97" s="159">
        <f>IFERROR(VLOOKUP(N97,'P1 Intra-Europees'!$A$15:$H$25,5,0),0)*T97</f>
        <v>0</v>
      </c>
      <c r="V97" s="160">
        <f t="shared" si="33"/>
        <v>0</v>
      </c>
      <c r="W97" s="159">
        <f>IFERROR(VLOOKUP(N97,'P1 Intra-Europees'!$A$15:$H$25,6,0),0)*V97</f>
        <v>0</v>
      </c>
      <c r="X97" s="160">
        <f t="shared" si="34"/>
        <v>0</v>
      </c>
      <c r="Y97" s="159">
        <f>IFERROR(VLOOKUP(N97,'P1 Intra-Europees'!$A$15:$H$25,7,0),0)*X97</f>
        <v>0</v>
      </c>
      <c r="Z97" s="161">
        <f t="shared" si="35"/>
        <v>0</v>
      </c>
      <c r="AA97" s="162">
        <f>IFERROR(VLOOKUP(N97,'P1 Intra-Europees'!$A$15:$H$25,8,0),0)*Z97</f>
        <v>0</v>
      </c>
      <c r="AB97" s="163">
        <f t="shared" si="36"/>
        <v>0</v>
      </c>
      <c r="AC97" s="157" t="str">
        <f>VLOOKUP(B97,'P2 Origin'!$C$21:$O$176,13,0)</f>
        <v>USD</v>
      </c>
      <c r="AD97" s="164">
        <f t="shared" si="37"/>
        <v>0</v>
      </c>
      <c r="AE97" s="165">
        <f>IF(AU97&gt;0.1,VLOOKUP(B97,'P2 Origin'!$C$21:$M$176,3,0)*H97,0)</f>
        <v>0</v>
      </c>
      <c r="AF97" s="166">
        <f t="shared" si="38"/>
        <v>0</v>
      </c>
      <c r="AG97" s="165">
        <f>(VLOOKUP(B97,'P2 Origin'!$C$21:$M$176,4,0))*AF97</f>
        <v>0</v>
      </c>
      <c r="AH97" s="166">
        <f t="shared" si="39"/>
        <v>10</v>
      </c>
      <c r="AI97" s="165">
        <f>(VLOOKUP(B97,'P2 Origin'!$C$21:$M$176,5,0))*AH97</f>
        <v>0</v>
      </c>
      <c r="AJ97" s="166">
        <f t="shared" si="55"/>
        <v>0</v>
      </c>
      <c r="AK97" s="165">
        <f>(VLOOKUP(B97,'P2 Origin'!$C$21:$M$176,6,0))*AJ97</f>
        <v>0</v>
      </c>
      <c r="AL97" s="166">
        <f t="shared" si="40"/>
        <v>0</v>
      </c>
      <c r="AM97" s="165">
        <f>(VLOOKUP($B97,'P2 Origin'!$C$21:$M$176,7,0))*AL97</f>
        <v>0</v>
      </c>
      <c r="AN97" s="166">
        <f t="shared" si="41"/>
        <v>0</v>
      </c>
      <c r="AO97" s="165">
        <f>(VLOOKUP($B97,'P2 Origin'!$C$21:$M$176,8,0))*AN97</f>
        <v>0</v>
      </c>
      <c r="AP97" s="166">
        <f t="shared" si="42"/>
        <v>0</v>
      </c>
      <c r="AQ97" s="165">
        <f>(VLOOKUP($B97,'P2 Origin'!$C$21:$M$176,9,0))*AP97</f>
        <v>0</v>
      </c>
      <c r="AR97" s="155">
        <f t="shared" si="43"/>
        <v>1</v>
      </c>
      <c r="AS97" s="164">
        <f>(VLOOKUP(B97,'P2 Origin'!$C$21:$M$176,10,0))*K97</f>
        <v>0</v>
      </c>
      <c r="AT97" s="164">
        <f>(VLOOKUP(B97,'P2 Origin'!$C$21:$M$176,11,0))*J97</f>
        <v>0</v>
      </c>
      <c r="AU97" s="167">
        <v>10</v>
      </c>
      <c r="AV97" s="168">
        <v>10</v>
      </c>
      <c r="AW97" s="169">
        <v>0</v>
      </c>
      <c r="AX97" s="170">
        <f>IF(AU97&gt;=0.1,'P3 Bureaumarge zee- en luchtvr.'!$D$12,0)</f>
        <v>0</v>
      </c>
      <c r="AY97" s="163">
        <f t="shared" si="44"/>
        <v>0</v>
      </c>
      <c r="AZ97" s="157" t="str">
        <f>VLOOKUP(D97,'P4 Destination'!$C$21:$O$176,13,0)</f>
        <v>EUR</v>
      </c>
      <c r="BA97" s="164">
        <f t="shared" si="45"/>
        <v>0</v>
      </c>
      <c r="BB97" s="171">
        <f>IF(AU97&gt;0.1,(VLOOKUP(D97,'P4 Destination'!$C$21:$M$176,3,0))*I97,0)</f>
        <v>0</v>
      </c>
      <c r="BC97" s="172">
        <f t="shared" si="46"/>
        <v>0</v>
      </c>
      <c r="BD97" s="171">
        <f>(VLOOKUP($D97,'P4 Destination'!$C$21:$M$176,4,0))*BC97</f>
        <v>0</v>
      </c>
      <c r="BE97" s="172">
        <f t="shared" si="47"/>
        <v>10</v>
      </c>
      <c r="BF97" s="171">
        <f>(VLOOKUP($D97,'P4 Destination'!$C$21:$M$176,5,0))*BE97</f>
        <v>0</v>
      </c>
      <c r="BG97" s="172">
        <f t="shared" si="48"/>
        <v>0</v>
      </c>
      <c r="BH97" s="171">
        <f>(VLOOKUP($D97,'P4 Destination'!$C$21:$M$176,6,0))*BG97</f>
        <v>0</v>
      </c>
      <c r="BI97" s="172">
        <f t="shared" si="49"/>
        <v>0</v>
      </c>
      <c r="BJ97" s="171">
        <f>(VLOOKUP($D97,'P4 Destination'!$C$21:$M$176,7,0))*BI97</f>
        <v>0</v>
      </c>
      <c r="BK97" s="172">
        <f t="shared" si="50"/>
        <v>0</v>
      </c>
      <c r="BL97" s="171">
        <f>(VLOOKUP($D97,'P4 Destination'!$C$21:$M$176,8,0))*BK97</f>
        <v>0</v>
      </c>
      <c r="BM97" s="172">
        <f t="shared" si="51"/>
        <v>0</v>
      </c>
      <c r="BN97" s="171">
        <f>(VLOOKUP($D97,'P4 Destination'!$C$21:$M$176,9,0))*BM97</f>
        <v>0</v>
      </c>
      <c r="BO97" s="154">
        <f t="shared" si="52"/>
        <v>1</v>
      </c>
      <c r="BP97" s="171">
        <f>(VLOOKUP(D97,'P4 Destination'!$C$21:$M$176,10,0))*K97</f>
        <v>0</v>
      </c>
      <c r="BQ97" s="171">
        <f>(VLOOKUP(D97,'P4 Destination'!$C$21:$M$176,11,0))*J97</f>
        <v>0</v>
      </c>
      <c r="BR97" s="173">
        <f t="shared" si="53"/>
        <v>0</v>
      </c>
      <c r="BS97" s="173">
        <f>(AV97*2500)*'P6 Verzekering'!$E$11</f>
        <v>0</v>
      </c>
      <c r="BT97" s="173">
        <f>(AW97*2500)*'P6 Verzekering'!$E$12</f>
        <v>0</v>
      </c>
      <c r="BU97" s="173">
        <f>(L97*2500)*'P6 Verzekering'!$E$13</f>
        <v>0</v>
      </c>
      <c r="BV97" s="173">
        <f t="shared" si="54"/>
        <v>0</v>
      </c>
      <c r="BW97"/>
      <c r="BX97"/>
    </row>
    <row r="98" spans="1:76">
      <c r="A98" s="152" t="s">
        <v>856</v>
      </c>
      <c r="B98" s="152" t="s">
        <v>365</v>
      </c>
      <c r="C98" s="152" t="s">
        <v>364</v>
      </c>
      <c r="D98" s="152" t="s">
        <v>219</v>
      </c>
      <c r="E98" s="152" t="s">
        <v>219</v>
      </c>
      <c r="F98" s="153">
        <f t="shared" si="28"/>
        <v>45</v>
      </c>
      <c r="G98" s="154">
        <v>1</v>
      </c>
      <c r="H98" s="154">
        <f>IFERROR(VLOOKUP(B98,'P2 Origin'!$C$21:$Q$176,15,FALSE),0)</f>
        <v>0</v>
      </c>
      <c r="I98" s="154">
        <f>IFERROR(VLOOKUP(D98,'P4 Destination'!$C$21:$Q$176,15,FALSE),0)</f>
        <v>0</v>
      </c>
      <c r="J98" s="155"/>
      <c r="K98" s="155">
        <v>1</v>
      </c>
      <c r="L98" s="156">
        <v>0</v>
      </c>
      <c r="M98" s="155">
        <v>0</v>
      </c>
      <c r="N98" s="155">
        <v>0</v>
      </c>
      <c r="O98" s="157">
        <f t="shared" si="29"/>
        <v>0</v>
      </c>
      <c r="P98" s="158">
        <f t="shared" si="30"/>
        <v>0</v>
      </c>
      <c r="Q98" s="159">
        <f>IFERROR(VLOOKUP(N98,'P1 Intra-Europees'!$A$15:$H$25,3,0),0)*P98</f>
        <v>0</v>
      </c>
      <c r="R98" s="160">
        <f t="shared" si="31"/>
        <v>0</v>
      </c>
      <c r="S98" s="159">
        <f>IFERROR(VLOOKUP(N98,'P1 Intra-Europees'!$A$15:$H$25,4,0),0)*R98</f>
        <v>0</v>
      </c>
      <c r="T98" s="160">
        <f t="shared" si="32"/>
        <v>0</v>
      </c>
      <c r="U98" s="159">
        <f>IFERROR(VLOOKUP(N98,'P1 Intra-Europees'!$A$15:$H$25,5,0),0)*T98</f>
        <v>0</v>
      </c>
      <c r="V98" s="160">
        <f t="shared" si="33"/>
        <v>0</v>
      </c>
      <c r="W98" s="159">
        <f>IFERROR(VLOOKUP(N98,'P1 Intra-Europees'!$A$15:$H$25,6,0),0)*V98</f>
        <v>0</v>
      </c>
      <c r="X98" s="160">
        <f t="shared" si="34"/>
        <v>0</v>
      </c>
      <c r="Y98" s="159">
        <f>IFERROR(VLOOKUP(N98,'P1 Intra-Europees'!$A$15:$H$25,7,0),0)*X98</f>
        <v>0</v>
      </c>
      <c r="Z98" s="161">
        <f t="shared" si="35"/>
        <v>0</v>
      </c>
      <c r="AA98" s="162">
        <f>IFERROR(VLOOKUP(N98,'P1 Intra-Europees'!$A$15:$H$25,8,0),0)*Z98</f>
        <v>0</v>
      </c>
      <c r="AB98" s="163">
        <f t="shared" si="36"/>
        <v>0</v>
      </c>
      <c r="AC98" s="157" t="str">
        <f>VLOOKUP(B98,'P2 Origin'!$C$21:$O$176,13,0)</f>
        <v>USD</v>
      </c>
      <c r="AD98" s="164">
        <f t="shared" si="37"/>
        <v>0</v>
      </c>
      <c r="AE98" s="165">
        <f>IF(AU98&gt;0.1,VLOOKUP(B98,'P2 Origin'!$C$21:$M$176,3,0)*H98,0)</f>
        <v>0</v>
      </c>
      <c r="AF98" s="166">
        <f t="shared" si="38"/>
        <v>0</v>
      </c>
      <c r="AG98" s="165">
        <f>(VLOOKUP(B98,'P2 Origin'!$C$21:$M$176,4,0))*AF98</f>
        <v>0</v>
      </c>
      <c r="AH98" s="166">
        <f t="shared" si="39"/>
        <v>0</v>
      </c>
      <c r="AI98" s="165">
        <f>(VLOOKUP(B98,'P2 Origin'!$C$21:$M$176,5,0))*AH98</f>
        <v>0</v>
      </c>
      <c r="AJ98" s="166">
        <f t="shared" si="55"/>
        <v>0</v>
      </c>
      <c r="AK98" s="165">
        <f>(VLOOKUP(B98,'P2 Origin'!$C$21:$M$176,6,0))*AJ98</f>
        <v>0</v>
      </c>
      <c r="AL98" s="166">
        <f t="shared" si="40"/>
        <v>0</v>
      </c>
      <c r="AM98" s="165">
        <f>(VLOOKUP($B98,'P2 Origin'!$C$21:$M$176,7,0))*AL98</f>
        <v>0</v>
      </c>
      <c r="AN98" s="166">
        <f t="shared" si="41"/>
        <v>45</v>
      </c>
      <c r="AO98" s="165">
        <f>(VLOOKUP($B98,'P2 Origin'!$C$21:$M$176,8,0))*AN98</f>
        <v>0</v>
      </c>
      <c r="AP98" s="166">
        <f t="shared" si="42"/>
        <v>0</v>
      </c>
      <c r="AQ98" s="165">
        <f>(VLOOKUP($B98,'P2 Origin'!$C$21:$M$176,9,0))*AP98</f>
        <v>0</v>
      </c>
      <c r="AR98" s="155">
        <f t="shared" si="43"/>
        <v>1</v>
      </c>
      <c r="AS98" s="164">
        <f>(VLOOKUP(B98,'P2 Origin'!$C$21:$M$176,10,0))*K98</f>
        <v>0</v>
      </c>
      <c r="AT98" s="164">
        <f>(VLOOKUP(B98,'P2 Origin'!$C$21:$M$176,11,0))*J98</f>
        <v>0</v>
      </c>
      <c r="AU98" s="167">
        <v>45</v>
      </c>
      <c r="AV98" s="168">
        <v>45</v>
      </c>
      <c r="AW98" s="169">
        <v>0</v>
      </c>
      <c r="AX98" s="170">
        <f>IF(AU98&gt;=0.1,'P3 Bureaumarge zee- en luchtvr.'!$D$12,0)</f>
        <v>0</v>
      </c>
      <c r="AY98" s="163">
        <f t="shared" si="44"/>
        <v>0</v>
      </c>
      <c r="AZ98" s="157" t="str">
        <f>VLOOKUP(D98,'P4 Destination'!$C$21:$O$176,13,0)</f>
        <v>EUR</v>
      </c>
      <c r="BA98" s="164">
        <f t="shared" si="45"/>
        <v>0</v>
      </c>
      <c r="BB98" s="171">
        <f>IF(AU98&gt;0.1,(VLOOKUP(D98,'P4 Destination'!$C$21:$M$176,3,0))*I98,0)</f>
        <v>0</v>
      </c>
      <c r="BC98" s="172">
        <f t="shared" si="46"/>
        <v>0</v>
      </c>
      <c r="BD98" s="171">
        <f>(VLOOKUP($D98,'P4 Destination'!$C$21:$M$176,4,0))*BC98</f>
        <v>0</v>
      </c>
      <c r="BE98" s="172">
        <f t="shared" si="47"/>
        <v>0</v>
      </c>
      <c r="BF98" s="171">
        <f>(VLOOKUP($D98,'P4 Destination'!$C$21:$M$176,5,0))*BE98</f>
        <v>0</v>
      </c>
      <c r="BG98" s="172">
        <f t="shared" si="48"/>
        <v>0</v>
      </c>
      <c r="BH98" s="171">
        <f>(VLOOKUP($D98,'P4 Destination'!$C$21:$M$176,6,0))*BG98</f>
        <v>0</v>
      </c>
      <c r="BI98" s="172">
        <f t="shared" si="49"/>
        <v>0</v>
      </c>
      <c r="BJ98" s="171">
        <f>(VLOOKUP($D98,'P4 Destination'!$C$21:$M$176,7,0))*BI98</f>
        <v>0</v>
      </c>
      <c r="BK98" s="172">
        <f t="shared" si="50"/>
        <v>45</v>
      </c>
      <c r="BL98" s="171">
        <f>(VLOOKUP($D98,'P4 Destination'!$C$21:$M$176,8,0))*BK98</f>
        <v>0</v>
      </c>
      <c r="BM98" s="172">
        <f t="shared" si="51"/>
        <v>0</v>
      </c>
      <c r="BN98" s="171">
        <f>(VLOOKUP($D98,'P4 Destination'!$C$21:$M$176,9,0))*BM98</f>
        <v>0</v>
      </c>
      <c r="BO98" s="154">
        <f t="shared" si="52"/>
        <v>1</v>
      </c>
      <c r="BP98" s="171">
        <f>(VLOOKUP(D98,'P4 Destination'!$C$21:$M$176,10,0))*K98</f>
        <v>0</v>
      </c>
      <c r="BQ98" s="171">
        <f>(VLOOKUP(D98,'P4 Destination'!$C$21:$M$176,11,0))*J98</f>
        <v>0</v>
      </c>
      <c r="BR98" s="173">
        <f t="shared" si="53"/>
        <v>0</v>
      </c>
      <c r="BS98" s="173">
        <f>(AV98*2500)*'P6 Verzekering'!$E$11</f>
        <v>0</v>
      </c>
      <c r="BT98" s="173">
        <f>(AW98*2500)*'P6 Verzekering'!$E$12</f>
        <v>0</v>
      </c>
      <c r="BU98" s="173">
        <f>(L98*2500)*'P6 Verzekering'!$E$13</f>
        <v>0</v>
      </c>
      <c r="BV98" s="173">
        <f t="shared" si="54"/>
        <v>0</v>
      </c>
      <c r="BW98"/>
      <c r="BX98"/>
    </row>
    <row r="99" spans="1:76">
      <c r="A99" s="152" t="s">
        <v>857</v>
      </c>
      <c r="B99" s="152" t="s">
        <v>365</v>
      </c>
      <c r="C99" s="152" t="s">
        <v>364</v>
      </c>
      <c r="D99" s="152" t="s">
        <v>219</v>
      </c>
      <c r="E99" s="152" t="s">
        <v>219</v>
      </c>
      <c r="F99" s="153">
        <f t="shared" si="28"/>
        <v>26</v>
      </c>
      <c r="G99" s="154">
        <v>1</v>
      </c>
      <c r="H99" s="154">
        <f>IFERROR(VLOOKUP(B99,'P2 Origin'!$C$21:$Q$176,15,FALSE),0)</f>
        <v>0</v>
      </c>
      <c r="I99" s="154">
        <f>IFERROR(VLOOKUP(D99,'P4 Destination'!$C$21:$Q$176,15,FALSE),0)</f>
        <v>0</v>
      </c>
      <c r="J99" s="155">
        <v>1</v>
      </c>
      <c r="K99" s="155"/>
      <c r="L99" s="156">
        <v>0</v>
      </c>
      <c r="M99" s="155">
        <v>0</v>
      </c>
      <c r="N99" s="155">
        <v>0</v>
      </c>
      <c r="O99" s="157">
        <f t="shared" si="29"/>
        <v>0</v>
      </c>
      <c r="P99" s="158">
        <f t="shared" si="30"/>
        <v>0</v>
      </c>
      <c r="Q99" s="159">
        <f>IFERROR(VLOOKUP(N99,'P1 Intra-Europees'!$A$15:$H$25,3,0),0)*P99</f>
        <v>0</v>
      </c>
      <c r="R99" s="160">
        <f t="shared" si="31"/>
        <v>0</v>
      </c>
      <c r="S99" s="159">
        <f>IFERROR(VLOOKUP(N99,'P1 Intra-Europees'!$A$15:$H$25,4,0),0)*R99</f>
        <v>0</v>
      </c>
      <c r="T99" s="160">
        <f t="shared" si="32"/>
        <v>0</v>
      </c>
      <c r="U99" s="159">
        <f>IFERROR(VLOOKUP(N99,'P1 Intra-Europees'!$A$15:$H$25,5,0),0)*T99</f>
        <v>0</v>
      </c>
      <c r="V99" s="160">
        <f t="shared" si="33"/>
        <v>0</v>
      </c>
      <c r="W99" s="159">
        <f>IFERROR(VLOOKUP(N99,'P1 Intra-Europees'!$A$15:$H$25,6,0),0)*V99</f>
        <v>0</v>
      </c>
      <c r="X99" s="160">
        <f t="shared" si="34"/>
        <v>0</v>
      </c>
      <c r="Y99" s="159">
        <f>IFERROR(VLOOKUP(N99,'P1 Intra-Europees'!$A$15:$H$25,7,0),0)*X99</f>
        <v>0</v>
      </c>
      <c r="Z99" s="161">
        <f t="shared" si="35"/>
        <v>0</v>
      </c>
      <c r="AA99" s="162">
        <f>IFERROR(VLOOKUP(N99,'P1 Intra-Europees'!$A$15:$H$25,8,0),0)*Z99</f>
        <v>0</v>
      </c>
      <c r="AB99" s="163">
        <f t="shared" si="36"/>
        <v>0</v>
      </c>
      <c r="AC99" s="157" t="str">
        <f>VLOOKUP(B99,'P2 Origin'!$C$21:$O$176,13,0)</f>
        <v>USD</v>
      </c>
      <c r="AD99" s="164">
        <f t="shared" si="37"/>
        <v>0</v>
      </c>
      <c r="AE99" s="165">
        <f>IF(AU99&gt;0.1,VLOOKUP(B99,'P2 Origin'!$C$21:$M$176,3,0)*H99,0)</f>
        <v>0</v>
      </c>
      <c r="AF99" s="166">
        <f t="shared" si="38"/>
        <v>0</v>
      </c>
      <c r="AG99" s="165">
        <f>(VLOOKUP(B99,'P2 Origin'!$C$21:$M$176,4,0))*AF99</f>
        <v>0</v>
      </c>
      <c r="AH99" s="166">
        <f t="shared" si="39"/>
        <v>0</v>
      </c>
      <c r="AI99" s="165">
        <f>(VLOOKUP(B99,'P2 Origin'!$C$21:$M$176,5,0))*AH99</f>
        <v>0</v>
      </c>
      <c r="AJ99" s="166">
        <f t="shared" si="55"/>
        <v>0</v>
      </c>
      <c r="AK99" s="165">
        <f>(VLOOKUP(B99,'P2 Origin'!$C$21:$M$176,6,0))*AJ99</f>
        <v>0</v>
      </c>
      <c r="AL99" s="166">
        <f t="shared" si="40"/>
        <v>26</v>
      </c>
      <c r="AM99" s="165">
        <f>(VLOOKUP($B99,'P2 Origin'!$C$21:$M$176,7,0))*AL99</f>
        <v>0</v>
      </c>
      <c r="AN99" s="166">
        <f t="shared" si="41"/>
        <v>0</v>
      </c>
      <c r="AO99" s="165">
        <f>(VLOOKUP($B99,'P2 Origin'!$C$21:$M$176,8,0))*AN99</f>
        <v>0</v>
      </c>
      <c r="AP99" s="166">
        <f t="shared" si="42"/>
        <v>0</v>
      </c>
      <c r="AQ99" s="165">
        <f>(VLOOKUP($B99,'P2 Origin'!$C$21:$M$176,9,0))*AP99</f>
        <v>0</v>
      </c>
      <c r="AR99" s="155">
        <f t="shared" si="43"/>
        <v>1</v>
      </c>
      <c r="AS99" s="164">
        <f>(VLOOKUP(B99,'P2 Origin'!$C$21:$M$176,10,0))*K99</f>
        <v>0</v>
      </c>
      <c r="AT99" s="164">
        <f>(VLOOKUP(B99,'P2 Origin'!$C$21:$M$176,11,0))*J99</f>
        <v>0</v>
      </c>
      <c r="AU99" s="167">
        <v>26</v>
      </c>
      <c r="AV99" s="168">
        <v>26</v>
      </c>
      <c r="AW99" s="169">
        <v>0</v>
      </c>
      <c r="AX99" s="170">
        <f>IF(AU99&gt;=0.1,'P3 Bureaumarge zee- en luchtvr.'!$D$12,0)</f>
        <v>0</v>
      </c>
      <c r="AY99" s="163">
        <f t="shared" si="44"/>
        <v>0</v>
      </c>
      <c r="AZ99" s="157" t="str">
        <f>VLOOKUP(D99,'P4 Destination'!$C$21:$O$176,13,0)</f>
        <v>EUR</v>
      </c>
      <c r="BA99" s="164">
        <f t="shared" si="45"/>
        <v>0</v>
      </c>
      <c r="BB99" s="171">
        <f>IF(AU99&gt;0.1,(VLOOKUP(D99,'P4 Destination'!$C$21:$M$176,3,0))*I99,0)</f>
        <v>0</v>
      </c>
      <c r="BC99" s="172">
        <f t="shared" si="46"/>
        <v>0</v>
      </c>
      <c r="BD99" s="171">
        <f>(VLOOKUP($D99,'P4 Destination'!$C$21:$M$176,4,0))*BC99</f>
        <v>0</v>
      </c>
      <c r="BE99" s="172">
        <f t="shared" si="47"/>
        <v>0</v>
      </c>
      <c r="BF99" s="171">
        <f>(VLOOKUP($D99,'P4 Destination'!$C$21:$M$176,5,0))*BE99</f>
        <v>0</v>
      </c>
      <c r="BG99" s="172">
        <f t="shared" si="48"/>
        <v>0</v>
      </c>
      <c r="BH99" s="171">
        <f>(VLOOKUP($D99,'P4 Destination'!$C$21:$M$176,6,0))*BG99</f>
        <v>0</v>
      </c>
      <c r="BI99" s="172">
        <f t="shared" si="49"/>
        <v>26</v>
      </c>
      <c r="BJ99" s="171">
        <f>(VLOOKUP($D99,'P4 Destination'!$C$21:$M$176,7,0))*BI99</f>
        <v>0</v>
      </c>
      <c r="BK99" s="172">
        <f t="shared" si="50"/>
        <v>0</v>
      </c>
      <c r="BL99" s="171">
        <f>(VLOOKUP($D99,'P4 Destination'!$C$21:$M$176,8,0))*BK99</f>
        <v>0</v>
      </c>
      <c r="BM99" s="172">
        <f t="shared" si="51"/>
        <v>0</v>
      </c>
      <c r="BN99" s="171">
        <f>(VLOOKUP($D99,'P4 Destination'!$C$21:$M$176,9,0))*BM99</f>
        <v>0</v>
      </c>
      <c r="BO99" s="154">
        <f t="shared" si="52"/>
        <v>1</v>
      </c>
      <c r="BP99" s="171">
        <f>(VLOOKUP(D99,'P4 Destination'!$C$21:$M$176,10,0))*K99</f>
        <v>0</v>
      </c>
      <c r="BQ99" s="171">
        <f>(VLOOKUP(D99,'P4 Destination'!$C$21:$M$176,11,0))*J99</f>
        <v>0</v>
      </c>
      <c r="BR99" s="173">
        <f t="shared" si="53"/>
        <v>0</v>
      </c>
      <c r="BS99" s="173">
        <f>(AV99*2500)*'P6 Verzekering'!$E$11</f>
        <v>0</v>
      </c>
      <c r="BT99" s="173">
        <f>(AW99*2500)*'P6 Verzekering'!$E$12</f>
        <v>0</v>
      </c>
      <c r="BU99" s="173">
        <f>(L99*2500)*'P6 Verzekering'!$E$13</f>
        <v>0</v>
      </c>
      <c r="BV99" s="173">
        <f t="shared" si="54"/>
        <v>0</v>
      </c>
      <c r="BW99"/>
      <c r="BX99"/>
    </row>
    <row r="100" spans="1:76">
      <c r="A100" s="152" t="s">
        <v>860</v>
      </c>
      <c r="B100" s="152" t="s">
        <v>365</v>
      </c>
      <c r="C100" s="152" t="s">
        <v>364</v>
      </c>
      <c r="D100" s="152" t="s">
        <v>219</v>
      </c>
      <c r="E100" s="152" t="s">
        <v>219</v>
      </c>
      <c r="F100" s="153">
        <f t="shared" si="28"/>
        <v>23</v>
      </c>
      <c r="G100" s="154">
        <v>1</v>
      </c>
      <c r="H100" s="154">
        <f>IFERROR(VLOOKUP(B100,'P2 Origin'!$C$21:$Q$176,15,FALSE),0)</f>
        <v>0</v>
      </c>
      <c r="I100" s="154">
        <f>IFERROR(VLOOKUP(D100,'P4 Destination'!$C$21:$Q$176,15,FALSE),0)</f>
        <v>0</v>
      </c>
      <c r="J100" s="155"/>
      <c r="K100" s="155">
        <v>1</v>
      </c>
      <c r="L100" s="156">
        <v>0</v>
      </c>
      <c r="M100" s="155">
        <v>0</v>
      </c>
      <c r="N100" s="155">
        <v>0</v>
      </c>
      <c r="O100" s="157">
        <f t="shared" si="29"/>
        <v>0</v>
      </c>
      <c r="P100" s="158">
        <f t="shared" si="30"/>
        <v>0</v>
      </c>
      <c r="Q100" s="159">
        <f>IFERROR(VLOOKUP(N100,'P1 Intra-Europees'!$A$15:$H$25,3,0),0)*P100</f>
        <v>0</v>
      </c>
      <c r="R100" s="160">
        <f t="shared" si="31"/>
        <v>0</v>
      </c>
      <c r="S100" s="159">
        <f>IFERROR(VLOOKUP(N100,'P1 Intra-Europees'!$A$15:$H$25,4,0),0)*R100</f>
        <v>0</v>
      </c>
      <c r="T100" s="160">
        <f t="shared" si="32"/>
        <v>0</v>
      </c>
      <c r="U100" s="159">
        <f>IFERROR(VLOOKUP(N100,'P1 Intra-Europees'!$A$15:$H$25,5,0),0)*T100</f>
        <v>0</v>
      </c>
      <c r="V100" s="160">
        <f t="shared" si="33"/>
        <v>0</v>
      </c>
      <c r="W100" s="159">
        <f>IFERROR(VLOOKUP(N100,'P1 Intra-Europees'!$A$15:$H$25,6,0),0)*V100</f>
        <v>0</v>
      </c>
      <c r="X100" s="160">
        <f t="shared" si="34"/>
        <v>0</v>
      </c>
      <c r="Y100" s="159">
        <f>IFERROR(VLOOKUP(N100,'P1 Intra-Europees'!$A$15:$H$25,7,0),0)*X100</f>
        <v>0</v>
      </c>
      <c r="Z100" s="161">
        <f t="shared" si="35"/>
        <v>0</v>
      </c>
      <c r="AA100" s="162">
        <f>IFERROR(VLOOKUP(N100,'P1 Intra-Europees'!$A$15:$H$25,8,0),0)*Z100</f>
        <v>0</v>
      </c>
      <c r="AB100" s="163">
        <f t="shared" si="36"/>
        <v>0</v>
      </c>
      <c r="AC100" s="157" t="str">
        <f>VLOOKUP(B100,'P2 Origin'!$C$21:$O$176,13,0)</f>
        <v>USD</v>
      </c>
      <c r="AD100" s="164">
        <f t="shared" si="37"/>
        <v>0</v>
      </c>
      <c r="AE100" s="165">
        <f>IF(AU100&gt;0.1,VLOOKUP(B100,'P2 Origin'!$C$21:$M$176,3,0)*H100,0)</f>
        <v>0</v>
      </c>
      <c r="AF100" s="166">
        <f t="shared" si="38"/>
        <v>0</v>
      </c>
      <c r="AG100" s="165">
        <f>(VLOOKUP(B100,'P2 Origin'!$C$21:$M$176,4,0))*AF100</f>
        <v>0</v>
      </c>
      <c r="AH100" s="166">
        <f t="shared" si="39"/>
        <v>0</v>
      </c>
      <c r="AI100" s="165">
        <f>(VLOOKUP(B100,'P2 Origin'!$C$21:$M$176,5,0))*AH100</f>
        <v>0</v>
      </c>
      <c r="AJ100" s="166">
        <f t="shared" si="55"/>
        <v>23</v>
      </c>
      <c r="AK100" s="165">
        <f>(VLOOKUP(B100,'P2 Origin'!$C$21:$M$176,6,0))*AJ100</f>
        <v>0</v>
      </c>
      <c r="AL100" s="166">
        <f t="shared" si="40"/>
        <v>0</v>
      </c>
      <c r="AM100" s="165">
        <f>(VLOOKUP($B100,'P2 Origin'!$C$21:$M$176,7,0))*AL100</f>
        <v>0</v>
      </c>
      <c r="AN100" s="166">
        <f t="shared" si="41"/>
        <v>0</v>
      </c>
      <c r="AO100" s="165">
        <f>(VLOOKUP($B100,'P2 Origin'!$C$21:$M$176,8,0))*AN100</f>
        <v>0</v>
      </c>
      <c r="AP100" s="166">
        <f t="shared" si="42"/>
        <v>0</v>
      </c>
      <c r="AQ100" s="165">
        <f>(VLOOKUP($B100,'P2 Origin'!$C$21:$M$176,9,0))*AP100</f>
        <v>0</v>
      </c>
      <c r="AR100" s="155">
        <f t="shared" si="43"/>
        <v>1</v>
      </c>
      <c r="AS100" s="164">
        <f>(VLOOKUP(B100,'P2 Origin'!$C$21:$M$176,10,0))*K100</f>
        <v>0</v>
      </c>
      <c r="AT100" s="164">
        <f>(VLOOKUP(B100,'P2 Origin'!$C$21:$M$176,11,0))*J100</f>
        <v>0</v>
      </c>
      <c r="AU100" s="167">
        <v>23</v>
      </c>
      <c r="AV100" s="168">
        <v>23</v>
      </c>
      <c r="AW100" s="169">
        <v>0</v>
      </c>
      <c r="AX100" s="170">
        <f>IF(AU100&gt;=0.1,'P3 Bureaumarge zee- en luchtvr.'!$D$12,0)</f>
        <v>0</v>
      </c>
      <c r="AY100" s="163">
        <f t="shared" si="44"/>
        <v>0</v>
      </c>
      <c r="AZ100" s="157" t="str">
        <f>VLOOKUP(D100,'P4 Destination'!$C$21:$O$176,13,0)</f>
        <v>EUR</v>
      </c>
      <c r="BA100" s="164">
        <f t="shared" si="45"/>
        <v>0</v>
      </c>
      <c r="BB100" s="171">
        <f>IF(AU100&gt;0.1,(VLOOKUP(D100,'P4 Destination'!$C$21:$M$176,3,0))*I100,0)</f>
        <v>0</v>
      </c>
      <c r="BC100" s="172">
        <f t="shared" si="46"/>
        <v>0</v>
      </c>
      <c r="BD100" s="171">
        <f>(VLOOKUP($D100,'P4 Destination'!$C$21:$M$176,4,0))*BC100</f>
        <v>0</v>
      </c>
      <c r="BE100" s="172">
        <f t="shared" si="47"/>
        <v>0</v>
      </c>
      <c r="BF100" s="171">
        <f>(VLOOKUP($D100,'P4 Destination'!$C$21:$M$176,5,0))*BE100</f>
        <v>0</v>
      </c>
      <c r="BG100" s="172">
        <f t="shared" si="48"/>
        <v>23</v>
      </c>
      <c r="BH100" s="171">
        <f>(VLOOKUP($D100,'P4 Destination'!$C$21:$M$176,6,0))*BG100</f>
        <v>0</v>
      </c>
      <c r="BI100" s="172">
        <f t="shared" si="49"/>
        <v>0</v>
      </c>
      <c r="BJ100" s="171">
        <f>(VLOOKUP($D100,'P4 Destination'!$C$21:$M$176,7,0))*BI100</f>
        <v>0</v>
      </c>
      <c r="BK100" s="172">
        <f t="shared" si="50"/>
        <v>0</v>
      </c>
      <c r="BL100" s="171">
        <f>(VLOOKUP($D100,'P4 Destination'!$C$21:$M$176,8,0))*BK100</f>
        <v>0</v>
      </c>
      <c r="BM100" s="172">
        <f t="shared" si="51"/>
        <v>0</v>
      </c>
      <c r="BN100" s="171">
        <f>(VLOOKUP($D100,'P4 Destination'!$C$21:$M$176,9,0))*BM100</f>
        <v>0</v>
      </c>
      <c r="BO100" s="154">
        <f t="shared" si="52"/>
        <v>1</v>
      </c>
      <c r="BP100" s="171">
        <f>(VLOOKUP(D100,'P4 Destination'!$C$21:$M$176,10,0))*K100</f>
        <v>0</v>
      </c>
      <c r="BQ100" s="171">
        <f>(VLOOKUP(D100,'P4 Destination'!$C$21:$M$176,11,0))*J100</f>
        <v>0</v>
      </c>
      <c r="BR100" s="173">
        <f t="shared" si="53"/>
        <v>0</v>
      </c>
      <c r="BS100" s="173">
        <f>(AV100*2500)*'P6 Verzekering'!$E$11</f>
        <v>0</v>
      </c>
      <c r="BT100" s="173">
        <f>(AW100*2500)*'P6 Verzekering'!$E$12</f>
        <v>0</v>
      </c>
      <c r="BU100" s="173">
        <f>(L100*2500)*'P6 Verzekering'!$E$13</f>
        <v>0</v>
      </c>
      <c r="BV100" s="173">
        <f t="shared" si="54"/>
        <v>0</v>
      </c>
      <c r="BW100"/>
      <c r="BX100"/>
    </row>
    <row r="101" spans="1:76">
      <c r="A101" s="152" t="s">
        <v>862</v>
      </c>
      <c r="B101" s="152" t="s">
        <v>365</v>
      </c>
      <c r="C101" s="152" t="s">
        <v>364</v>
      </c>
      <c r="D101" s="152" t="s">
        <v>219</v>
      </c>
      <c r="E101" s="152" t="s">
        <v>219</v>
      </c>
      <c r="F101" s="153">
        <f t="shared" si="28"/>
        <v>22</v>
      </c>
      <c r="G101" s="154">
        <v>1</v>
      </c>
      <c r="H101" s="154">
        <f>IFERROR(VLOOKUP(B101,'P2 Origin'!$C$21:$Q$176,15,FALSE),0)</f>
        <v>0</v>
      </c>
      <c r="I101" s="154">
        <f>IFERROR(VLOOKUP(D101,'P4 Destination'!$C$21:$Q$176,15,FALSE),0)</f>
        <v>0</v>
      </c>
      <c r="J101" s="155">
        <v>1</v>
      </c>
      <c r="K101" s="155"/>
      <c r="L101" s="156">
        <v>0</v>
      </c>
      <c r="M101" s="155">
        <v>0</v>
      </c>
      <c r="N101" s="155">
        <v>0</v>
      </c>
      <c r="O101" s="157">
        <f t="shared" si="29"/>
        <v>0</v>
      </c>
      <c r="P101" s="158">
        <f t="shared" si="30"/>
        <v>0</v>
      </c>
      <c r="Q101" s="159">
        <f>IFERROR(VLOOKUP(N101,'P1 Intra-Europees'!$A$15:$H$25,3,0),0)*P101</f>
        <v>0</v>
      </c>
      <c r="R101" s="160">
        <f t="shared" si="31"/>
        <v>0</v>
      </c>
      <c r="S101" s="159">
        <f>IFERROR(VLOOKUP(N101,'P1 Intra-Europees'!$A$15:$H$25,4,0),0)*R101</f>
        <v>0</v>
      </c>
      <c r="T101" s="160">
        <f t="shared" si="32"/>
        <v>0</v>
      </c>
      <c r="U101" s="159">
        <f>IFERROR(VLOOKUP(N101,'P1 Intra-Europees'!$A$15:$H$25,5,0),0)*T101</f>
        <v>0</v>
      </c>
      <c r="V101" s="160">
        <f t="shared" si="33"/>
        <v>0</v>
      </c>
      <c r="W101" s="159">
        <f>IFERROR(VLOOKUP(N101,'P1 Intra-Europees'!$A$15:$H$25,6,0),0)*V101</f>
        <v>0</v>
      </c>
      <c r="X101" s="160">
        <f t="shared" si="34"/>
        <v>0</v>
      </c>
      <c r="Y101" s="159">
        <f>IFERROR(VLOOKUP(N101,'P1 Intra-Europees'!$A$15:$H$25,7,0),0)*X101</f>
        <v>0</v>
      </c>
      <c r="Z101" s="161">
        <f t="shared" si="35"/>
        <v>0</v>
      </c>
      <c r="AA101" s="162">
        <f>IFERROR(VLOOKUP(N101,'P1 Intra-Europees'!$A$15:$H$25,8,0),0)*Z101</f>
        <v>0</v>
      </c>
      <c r="AB101" s="163">
        <f t="shared" si="36"/>
        <v>0</v>
      </c>
      <c r="AC101" s="157" t="str">
        <f>VLOOKUP(B101,'P2 Origin'!$C$21:$O$176,13,0)</f>
        <v>USD</v>
      </c>
      <c r="AD101" s="164">
        <f t="shared" si="37"/>
        <v>0</v>
      </c>
      <c r="AE101" s="165">
        <f>IF(AU101&gt;0.1,VLOOKUP(B101,'P2 Origin'!$C$21:$M$176,3,0)*H101,0)</f>
        <v>0</v>
      </c>
      <c r="AF101" s="166">
        <f t="shared" si="38"/>
        <v>0</v>
      </c>
      <c r="AG101" s="165">
        <f>(VLOOKUP(B101,'P2 Origin'!$C$21:$M$176,4,0))*AF101</f>
        <v>0</v>
      </c>
      <c r="AH101" s="166">
        <f t="shared" si="39"/>
        <v>0</v>
      </c>
      <c r="AI101" s="165">
        <f>(VLOOKUP(B101,'P2 Origin'!$C$21:$M$176,5,0))*AH101</f>
        <v>0</v>
      </c>
      <c r="AJ101" s="166">
        <f t="shared" si="55"/>
        <v>22</v>
      </c>
      <c r="AK101" s="165">
        <f>(VLOOKUP(B101,'P2 Origin'!$C$21:$M$176,6,0))*AJ101</f>
        <v>0</v>
      </c>
      <c r="AL101" s="166">
        <f t="shared" si="40"/>
        <v>0</v>
      </c>
      <c r="AM101" s="165">
        <f>(VLOOKUP($B101,'P2 Origin'!$C$21:$M$176,7,0))*AL101</f>
        <v>0</v>
      </c>
      <c r="AN101" s="166">
        <f t="shared" si="41"/>
        <v>0</v>
      </c>
      <c r="AO101" s="165">
        <f>(VLOOKUP($B101,'P2 Origin'!$C$21:$M$176,8,0))*AN101</f>
        <v>0</v>
      </c>
      <c r="AP101" s="166">
        <f t="shared" si="42"/>
        <v>0</v>
      </c>
      <c r="AQ101" s="165">
        <f>(VLOOKUP($B101,'P2 Origin'!$C$21:$M$176,9,0))*AP101</f>
        <v>0</v>
      </c>
      <c r="AR101" s="155">
        <f t="shared" si="43"/>
        <v>1</v>
      </c>
      <c r="AS101" s="164">
        <f>(VLOOKUP(B101,'P2 Origin'!$C$21:$M$176,10,0))*K101</f>
        <v>0</v>
      </c>
      <c r="AT101" s="164">
        <f>(VLOOKUP(B101,'P2 Origin'!$C$21:$M$176,11,0))*J101</f>
        <v>0</v>
      </c>
      <c r="AU101" s="167">
        <v>22</v>
      </c>
      <c r="AV101" s="168">
        <v>22</v>
      </c>
      <c r="AW101" s="169">
        <v>0</v>
      </c>
      <c r="AX101" s="170">
        <f>IF(AU101&gt;=0.1,'P3 Bureaumarge zee- en luchtvr.'!$D$12,0)</f>
        <v>0</v>
      </c>
      <c r="AY101" s="163">
        <f t="shared" si="44"/>
        <v>0</v>
      </c>
      <c r="AZ101" s="157" t="str">
        <f>VLOOKUP(D101,'P4 Destination'!$C$21:$O$176,13,0)</f>
        <v>EUR</v>
      </c>
      <c r="BA101" s="164">
        <f t="shared" si="45"/>
        <v>0</v>
      </c>
      <c r="BB101" s="171">
        <f>IF(AU101&gt;0.1,(VLOOKUP(D101,'P4 Destination'!$C$21:$M$176,3,0))*I101,0)</f>
        <v>0</v>
      </c>
      <c r="BC101" s="172">
        <f t="shared" si="46"/>
        <v>0</v>
      </c>
      <c r="BD101" s="171">
        <f>(VLOOKUP($D101,'P4 Destination'!$C$21:$M$176,4,0))*BC101</f>
        <v>0</v>
      </c>
      <c r="BE101" s="172">
        <f t="shared" si="47"/>
        <v>0</v>
      </c>
      <c r="BF101" s="171">
        <f>(VLOOKUP($D101,'P4 Destination'!$C$21:$M$176,5,0))*BE101</f>
        <v>0</v>
      </c>
      <c r="BG101" s="172">
        <f t="shared" si="48"/>
        <v>22</v>
      </c>
      <c r="BH101" s="171">
        <f>(VLOOKUP($D101,'P4 Destination'!$C$21:$M$176,6,0))*BG101</f>
        <v>0</v>
      </c>
      <c r="BI101" s="172">
        <f t="shared" si="49"/>
        <v>0</v>
      </c>
      <c r="BJ101" s="171">
        <f>(VLOOKUP($D101,'P4 Destination'!$C$21:$M$176,7,0))*BI101</f>
        <v>0</v>
      </c>
      <c r="BK101" s="172">
        <f t="shared" si="50"/>
        <v>0</v>
      </c>
      <c r="BL101" s="171">
        <f>(VLOOKUP($D101,'P4 Destination'!$C$21:$M$176,8,0))*BK101</f>
        <v>0</v>
      </c>
      <c r="BM101" s="172">
        <f t="shared" si="51"/>
        <v>0</v>
      </c>
      <c r="BN101" s="171">
        <f>(VLOOKUP($D101,'P4 Destination'!$C$21:$M$176,9,0))*BM101</f>
        <v>0</v>
      </c>
      <c r="BO101" s="154">
        <f t="shared" si="52"/>
        <v>1</v>
      </c>
      <c r="BP101" s="171">
        <f>(VLOOKUP(D101,'P4 Destination'!$C$21:$M$176,10,0))*K101</f>
        <v>0</v>
      </c>
      <c r="BQ101" s="171">
        <f>(VLOOKUP(D101,'P4 Destination'!$C$21:$M$176,11,0))*J101</f>
        <v>0</v>
      </c>
      <c r="BR101" s="173">
        <f t="shared" si="53"/>
        <v>0</v>
      </c>
      <c r="BS101" s="173">
        <f>(AV101*2500)*'P6 Verzekering'!$E$11</f>
        <v>0</v>
      </c>
      <c r="BT101" s="173">
        <f>(AW101*2500)*'P6 Verzekering'!$E$12</f>
        <v>0</v>
      </c>
      <c r="BU101" s="173">
        <f>(L101*2500)*'P6 Verzekering'!$E$13</f>
        <v>0</v>
      </c>
      <c r="BV101" s="173">
        <f t="shared" si="54"/>
        <v>0</v>
      </c>
      <c r="BW101"/>
      <c r="BX101"/>
    </row>
    <row r="102" spans="1:76" ht="14.45" customHeight="1">
      <c r="A102" s="152" t="s">
        <v>863</v>
      </c>
      <c r="B102" s="152" t="s">
        <v>365</v>
      </c>
      <c r="C102" s="152" t="s">
        <v>364</v>
      </c>
      <c r="D102" s="152" t="s">
        <v>462</v>
      </c>
      <c r="E102" s="152" t="s">
        <v>453</v>
      </c>
      <c r="F102" s="153">
        <f t="shared" si="28"/>
        <v>22</v>
      </c>
      <c r="G102" s="154">
        <v>1</v>
      </c>
      <c r="H102" s="154">
        <f>IFERROR(VLOOKUP(B102,'P2 Origin'!$C$21:$Q$176,15,FALSE),0)</f>
        <v>0</v>
      </c>
      <c r="I102" s="154">
        <f>IFERROR(VLOOKUP(D102,'P4 Destination'!$C$21:$Q$176,15,FALSE),0)</f>
        <v>1</v>
      </c>
      <c r="J102" s="155">
        <v>1</v>
      </c>
      <c r="K102" s="155"/>
      <c r="L102" s="156">
        <v>0</v>
      </c>
      <c r="M102" s="155">
        <v>0</v>
      </c>
      <c r="N102" s="155">
        <v>0</v>
      </c>
      <c r="O102" s="157">
        <f t="shared" si="29"/>
        <v>0</v>
      </c>
      <c r="P102" s="158">
        <f t="shared" si="30"/>
        <v>0</v>
      </c>
      <c r="Q102" s="159">
        <f>IFERROR(VLOOKUP(N102,'P1 Intra-Europees'!$A$15:$H$25,3,0),0)*P102</f>
        <v>0</v>
      </c>
      <c r="R102" s="160">
        <f t="shared" si="31"/>
        <v>0</v>
      </c>
      <c r="S102" s="159">
        <f>IFERROR(VLOOKUP(N102,'P1 Intra-Europees'!$A$15:$H$25,4,0),0)*R102</f>
        <v>0</v>
      </c>
      <c r="T102" s="160">
        <f t="shared" si="32"/>
        <v>0</v>
      </c>
      <c r="U102" s="159">
        <f>IFERROR(VLOOKUP(N102,'P1 Intra-Europees'!$A$15:$H$25,5,0),0)*T102</f>
        <v>0</v>
      </c>
      <c r="V102" s="160">
        <f t="shared" si="33"/>
        <v>0</v>
      </c>
      <c r="W102" s="159">
        <f>IFERROR(VLOOKUP(N102,'P1 Intra-Europees'!$A$15:$H$25,6,0),0)*V102</f>
        <v>0</v>
      </c>
      <c r="X102" s="160">
        <f t="shared" si="34"/>
        <v>0</v>
      </c>
      <c r="Y102" s="159">
        <f>IFERROR(VLOOKUP(N102,'P1 Intra-Europees'!$A$15:$H$25,7,0),0)*X102</f>
        <v>0</v>
      </c>
      <c r="Z102" s="161">
        <f t="shared" si="35"/>
        <v>0</v>
      </c>
      <c r="AA102" s="162">
        <f>IFERROR(VLOOKUP(N102,'P1 Intra-Europees'!$A$15:$H$25,8,0),0)*Z102</f>
        <v>0</v>
      </c>
      <c r="AB102" s="163">
        <f t="shared" si="36"/>
        <v>0</v>
      </c>
      <c r="AC102" s="157" t="str">
        <f>VLOOKUP(B102,'P2 Origin'!$C$21:$O$176,13,0)</f>
        <v>USD</v>
      </c>
      <c r="AD102" s="164">
        <f t="shared" si="37"/>
        <v>0</v>
      </c>
      <c r="AE102" s="165">
        <f>IF(AU102&gt;0.1,VLOOKUP(B102,'P2 Origin'!$C$21:$M$176,3,0)*H102,0)</f>
        <v>0</v>
      </c>
      <c r="AF102" s="166">
        <f t="shared" si="38"/>
        <v>0</v>
      </c>
      <c r="AG102" s="165">
        <f>(VLOOKUP(B102,'P2 Origin'!$C$21:$M$176,4,0))*AF102</f>
        <v>0</v>
      </c>
      <c r="AH102" s="166">
        <f t="shared" si="39"/>
        <v>0</v>
      </c>
      <c r="AI102" s="165">
        <f>(VLOOKUP(B102,'P2 Origin'!$C$21:$M$176,5,0))*AH102</f>
        <v>0</v>
      </c>
      <c r="AJ102" s="166">
        <f t="shared" si="55"/>
        <v>22</v>
      </c>
      <c r="AK102" s="165">
        <f>(VLOOKUP(B102,'P2 Origin'!$C$21:$M$176,6,0))*AJ102</f>
        <v>0</v>
      </c>
      <c r="AL102" s="166">
        <f t="shared" si="40"/>
        <v>0</v>
      </c>
      <c r="AM102" s="165">
        <f>(VLOOKUP($B102,'P2 Origin'!$C$21:$M$176,7,0))*AL102</f>
        <v>0</v>
      </c>
      <c r="AN102" s="166">
        <f t="shared" si="41"/>
        <v>0</v>
      </c>
      <c r="AO102" s="165">
        <f>(VLOOKUP($B102,'P2 Origin'!$C$21:$M$176,8,0))*AN102</f>
        <v>0</v>
      </c>
      <c r="AP102" s="166">
        <f t="shared" si="42"/>
        <v>0</v>
      </c>
      <c r="AQ102" s="165">
        <f>(VLOOKUP($B102,'P2 Origin'!$C$21:$M$176,9,0))*AP102</f>
        <v>0</v>
      </c>
      <c r="AR102" s="155">
        <f t="shared" si="43"/>
        <v>1</v>
      </c>
      <c r="AS102" s="164">
        <f>(VLOOKUP(B102,'P2 Origin'!$C$21:$M$176,10,0))*K102</f>
        <v>0</v>
      </c>
      <c r="AT102" s="164">
        <f>(VLOOKUP(B102,'P2 Origin'!$C$21:$M$176,11,0))*J102</f>
        <v>0</v>
      </c>
      <c r="AU102" s="167">
        <v>22</v>
      </c>
      <c r="AV102" s="168">
        <v>22</v>
      </c>
      <c r="AW102" s="169">
        <v>0</v>
      </c>
      <c r="AX102" s="170">
        <f>IF(AU102&gt;=0.1,'P3 Bureaumarge zee- en luchtvr.'!$D$12,0)</f>
        <v>0</v>
      </c>
      <c r="AY102" s="163">
        <f t="shared" si="44"/>
        <v>0</v>
      </c>
      <c r="AZ102" s="157" t="str">
        <f>VLOOKUP(D102,'P4 Destination'!$C$21:$O$176,13,0)</f>
        <v>USD</v>
      </c>
      <c r="BA102" s="164">
        <f t="shared" si="45"/>
        <v>0</v>
      </c>
      <c r="BB102" s="171">
        <f>IF(AU102&gt;0.1,(VLOOKUP(D102,'P4 Destination'!$C$21:$M$176,3,0))*I102,0)</f>
        <v>0</v>
      </c>
      <c r="BC102" s="172">
        <f t="shared" si="46"/>
        <v>0</v>
      </c>
      <c r="BD102" s="171">
        <f>(VLOOKUP($D102,'P4 Destination'!$C$21:$M$176,4,0))*BC102</f>
        <v>0</v>
      </c>
      <c r="BE102" s="172">
        <f t="shared" si="47"/>
        <v>0</v>
      </c>
      <c r="BF102" s="171">
        <f>(VLOOKUP($D102,'P4 Destination'!$C$21:$M$176,5,0))*BE102</f>
        <v>0</v>
      </c>
      <c r="BG102" s="172">
        <f t="shared" si="48"/>
        <v>22</v>
      </c>
      <c r="BH102" s="171">
        <f>(VLOOKUP($D102,'P4 Destination'!$C$21:$M$176,6,0))*BG102</f>
        <v>0</v>
      </c>
      <c r="BI102" s="172">
        <f t="shared" si="49"/>
        <v>0</v>
      </c>
      <c r="BJ102" s="171">
        <f>(VLOOKUP($D102,'P4 Destination'!$C$21:$M$176,7,0))*BI102</f>
        <v>0</v>
      </c>
      <c r="BK102" s="172">
        <f t="shared" si="50"/>
        <v>0</v>
      </c>
      <c r="BL102" s="171">
        <f>(VLOOKUP($D102,'P4 Destination'!$C$21:$M$176,8,0))*BK102</f>
        <v>0</v>
      </c>
      <c r="BM102" s="172">
        <f t="shared" si="51"/>
        <v>0</v>
      </c>
      <c r="BN102" s="171">
        <f>(VLOOKUP($D102,'P4 Destination'!$C$21:$M$176,9,0))*BM102</f>
        <v>0</v>
      </c>
      <c r="BO102" s="154">
        <f t="shared" si="52"/>
        <v>1</v>
      </c>
      <c r="BP102" s="171">
        <f>(VLOOKUP(D102,'P4 Destination'!$C$21:$M$176,10,0))*K102</f>
        <v>0</v>
      </c>
      <c r="BQ102" s="171">
        <f>(VLOOKUP(D102,'P4 Destination'!$C$21:$M$176,11,0))*J102</f>
        <v>0</v>
      </c>
      <c r="BR102" s="173">
        <f t="shared" si="53"/>
        <v>0</v>
      </c>
      <c r="BS102" s="173">
        <f>(AV102*2500)*'P6 Verzekering'!$E$11</f>
        <v>0</v>
      </c>
      <c r="BT102" s="173">
        <f>(AW102*2500)*'P6 Verzekering'!$E$12</f>
        <v>0</v>
      </c>
      <c r="BU102" s="173">
        <f>(L102*2500)*'P6 Verzekering'!$E$13</f>
        <v>0</v>
      </c>
      <c r="BV102" s="173">
        <f t="shared" si="54"/>
        <v>0</v>
      </c>
      <c r="BW102"/>
      <c r="BX102"/>
    </row>
    <row r="103" spans="1:76">
      <c r="A103" s="152" t="s">
        <v>864</v>
      </c>
      <c r="B103" s="152" t="s">
        <v>237</v>
      </c>
      <c r="C103" s="174" t="s">
        <v>236</v>
      </c>
      <c r="D103" s="152" t="s">
        <v>325</v>
      </c>
      <c r="E103" s="152" t="s">
        <v>324</v>
      </c>
      <c r="F103" s="153">
        <f t="shared" si="28"/>
        <v>30</v>
      </c>
      <c r="G103" s="154">
        <v>1</v>
      </c>
      <c r="H103" s="154">
        <f>IFERROR(VLOOKUP(B103,'P2 Origin'!$C$21:$Q$176,15,FALSE),0)</f>
        <v>0</v>
      </c>
      <c r="I103" s="154">
        <f>IFERROR(VLOOKUP(D103,'P4 Destination'!$C$21:$Q$176,15,FALSE),0)</f>
        <v>1</v>
      </c>
      <c r="J103" s="155">
        <v>1</v>
      </c>
      <c r="K103" s="155"/>
      <c r="L103" s="156">
        <v>0</v>
      </c>
      <c r="M103" s="155">
        <v>0</v>
      </c>
      <c r="N103" s="155">
        <v>0</v>
      </c>
      <c r="O103" s="157">
        <f t="shared" si="29"/>
        <v>0</v>
      </c>
      <c r="P103" s="158">
        <f t="shared" si="30"/>
        <v>0</v>
      </c>
      <c r="Q103" s="159">
        <f>IFERROR(VLOOKUP(N103,'P1 Intra-Europees'!$A$15:$H$25,3,0),0)*P103</f>
        <v>0</v>
      </c>
      <c r="R103" s="160">
        <f t="shared" si="31"/>
        <v>0</v>
      </c>
      <c r="S103" s="159">
        <f>IFERROR(VLOOKUP(N103,'P1 Intra-Europees'!$A$15:$H$25,4,0),0)*R103</f>
        <v>0</v>
      </c>
      <c r="T103" s="160">
        <f t="shared" si="32"/>
        <v>0</v>
      </c>
      <c r="U103" s="159">
        <f>IFERROR(VLOOKUP(N103,'P1 Intra-Europees'!$A$15:$H$25,5,0),0)*T103</f>
        <v>0</v>
      </c>
      <c r="V103" s="160">
        <f t="shared" si="33"/>
        <v>0</v>
      </c>
      <c r="W103" s="159">
        <f>IFERROR(VLOOKUP(N103,'P1 Intra-Europees'!$A$15:$H$25,6,0),0)*V103</f>
        <v>0</v>
      </c>
      <c r="X103" s="160">
        <f t="shared" si="34"/>
        <v>0</v>
      </c>
      <c r="Y103" s="159">
        <f>IFERROR(VLOOKUP(N103,'P1 Intra-Europees'!$A$15:$H$25,7,0),0)*X103</f>
        <v>0</v>
      </c>
      <c r="Z103" s="161">
        <f t="shared" si="35"/>
        <v>0</v>
      </c>
      <c r="AA103" s="162">
        <f>IFERROR(VLOOKUP(N103,'P1 Intra-Europees'!$A$15:$H$25,8,0),0)*Z103</f>
        <v>0</v>
      </c>
      <c r="AB103" s="163">
        <f t="shared" si="36"/>
        <v>0</v>
      </c>
      <c r="AC103" s="157" t="str">
        <f>VLOOKUP(B103,'P2 Origin'!$C$21:$O$176,13,0)</f>
        <v>EUR</v>
      </c>
      <c r="AD103" s="164">
        <f t="shared" si="37"/>
        <v>0</v>
      </c>
      <c r="AE103" s="165">
        <f>IF(AU103&gt;0.1,VLOOKUP(B103,'P2 Origin'!$C$21:$M$176,3,0)*H103,0)</f>
        <v>0</v>
      </c>
      <c r="AF103" s="166">
        <f t="shared" si="38"/>
        <v>0</v>
      </c>
      <c r="AG103" s="165">
        <f>(VLOOKUP(B103,'P2 Origin'!$C$21:$M$176,4,0))*AF103</f>
        <v>0</v>
      </c>
      <c r="AH103" s="166">
        <f t="shared" si="39"/>
        <v>0</v>
      </c>
      <c r="AI103" s="165">
        <f>(VLOOKUP(B103,'P2 Origin'!$C$21:$M$176,5,0))*AH103</f>
        <v>0</v>
      </c>
      <c r="AJ103" s="166">
        <f t="shared" si="55"/>
        <v>0</v>
      </c>
      <c r="AK103" s="165">
        <f>(VLOOKUP(B103,'P2 Origin'!$C$21:$M$176,6,0))*AJ103</f>
        <v>0</v>
      </c>
      <c r="AL103" s="166">
        <f t="shared" si="40"/>
        <v>30</v>
      </c>
      <c r="AM103" s="165">
        <f>(VLOOKUP($B103,'P2 Origin'!$C$21:$M$176,7,0))*AL103</f>
        <v>0</v>
      </c>
      <c r="AN103" s="166">
        <f t="shared" si="41"/>
        <v>0</v>
      </c>
      <c r="AO103" s="165">
        <f>(VLOOKUP($B103,'P2 Origin'!$C$21:$M$176,8,0))*AN103</f>
        <v>0</v>
      </c>
      <c r="AP103" s="166">
        <f t="shared" si="42"/>
        <v>0</v>
      </c>
      <c r="AQ103" s="165">
        <f>(VLOOKUP($B103,'P2 Origin'!$C$21:$M$176,9,0))*AP103</f>
        <v>0</v>
      </c>
      <c r="AR103" s="155">
        <f t="shared" si="43"/>
        <v>1</v>
      </c>
      <c r="AS103" s="164">
        <f>(VLOOKUP(B103,'P2 Origin'!$C$21:$M$176,10,0))*K103</f>
        <v>0</v>
      </c>
      <c r="AT103" s="164">
        <f>(VLOOKUP(B103,'P2 Origin'!$C$21:$M$176,11,0))*J103</f>
        <v>0</v>
      </c>
      <c r="AU103" s="167">
        <v>30</v>
      </c>
      <c r="AV103" s="168">
        <v>30</v>
      </c>
      <c r="AW103" s="169">
        <v>0</v>
      </c>
      <c r="AX103" s="170">
        <f>IF(AU103&gt;=0.1,'P3 Bureaumarge zee- en luchtvr.'!$D$12,0)</f>
        <v>0</v>
      </c>
      <c r="AY103" s="163">
        <f t="shared" si="44"/>
        <v>0</v>
      </c>
      <c r="AZ103" s="157" t="str">
        <f>VLOOKUP(D103,'P4 Destination'!$C$21:$O$176,13,0)</f>
        <v>USD</v>
      </c>
      <c r="BA103" s="164">
        <f t="shared" si="45"/>
        <v>0</v>
      </c>
      <c r="BB103" s="171">
        <f>IF(AU103&gt;0.1,(VLOOKUP(D103,'P4 Destination'!$C$21:$M$176,3,0))*I103,0)</f>
        <v>0</v>
      </c>
      <c r="BC103" s="172">
        <f t="shared" si="46"/>
        <v>0</v>
      </c>
      <c r="BD103" s="171">
        <f>(VLOOKUP($D103,'P4 Destination'!$C$21:$M$176,4,0))*BC103</f>
        <v>0</v>
      </c>
      <c r="BE103" s="172">
        <f t="shared" si="47"/>
        <v>0</v>
      </c>
      <c r="BF103" s="171">
        <f>(VLOOKUP($D103,'P4 Destination'!$C$21:$M$176,5,0))*BE103</f>
        <v>0</v>
      </c>
      <c r="BG103" s="172">
        <f t="shared" si="48"/>
        <v>0</v>
      </c>
      <c r="BH103" s="171">
        <f>(VLOOKUP($D103,'P4 Destination'!$C$21:$M$176,6,0))*BG103</f>
        <v>0</v>
      </c>
      <c r="BI103" s="172">
        <f t="shared" si="49"/>
        <v>30</v>
      </c>
      <c r="BJ103" s="171">
        <f>(VLOOKUP($D103,'P4 Destination'!$C$21:$M$176,7,0))*BI103</f>
        <v>0</v>
      </c>
      <c r="BK103" s="172">
        <f t="shared" si="50"/>
        <v>0</v>
      </c>
      <c r="BL103" s="171">
        <f>(VLOOKUP($D103,'P4 Destination'!$C$21:$M$176,8,0))*BK103</f>
        <v>0</v>
      </c>
      <c r="BM103" s="172">
        <f t="shared" si="51"/>
        <v>0</v>
      </c>
      <c r="BN103" s="171">
        <f>(VLOOKUP($D103,'P4 Destination'!$C$21:$M$176,9,0))*BM103</f>
        <v>0</v>
      </c>
      <c r="BO103" s="154">
        <f t="shared" si="52"/>
        <v>1</v>
      </c>
      <c r="BP103" s="171">
        <f>(VLOOKUP(D103,'P4 Destination'!$C$21:$M$176,10,0))*K103</f>
        <v>0</v>
      </c>
      <c r="BQ103" s="171">
        <f>(VLOOKUP(D103,'P4 Destination'!$C$21:$M$176,11,0))*J103</f>
        <v>0</v>
      </c>
      <c r="BR103" s="173">
        <f t="shared" si="53"/>
        <v>0</v>
      </c>
      <c r="BS103" s="173">
        <f>(AV103*2500)*'P6 Verzekering'!$E$11</f>
        <v>0</v>
      </c>
      <c r="BT103" s="173">
        <f>(AW103*2500)*'P6 Verzekering'!$E$12</f>
        <v>0</v>
      </c>
      <c r="BU103" s="173">
        <f>(L103*2500)*'P6 Verzekering'!$E$13</f>
        <v>0</v>
      </c>
      <c r="BV103" s="173">
        <f t="shared" si="54"/>
        <v>0</v>
      </c>
      <c r="BW103"/>
      <c r="BX103"/>
    </row>
    <row r="104" spans="1:76" ht="14.45" customHeight="1">
      <c r="A104" s="152" t="s">
        <v>865</v>
      </c>
      <c r="B104" s="152" t="s">
        <v>237</v>
      </c>
      <c r="C104" s="174" t="s">
        <v>236</v>
      </c>
      <c r="D104" s="152" t="s">
        <v>368</v>
      </c>
      <c r="E104" s="152" t="s">
        <v>367</v>
      </c>
      <c r="F104" s="153">
        <f t="shared" si="28"/>
        <v>56</v>
      </c>
      <c r="G104" s="154">
        <v>1</v>
      </c>
      <c r="H104" s="154">
        <f>IFERROR(VLOOKUP(B104,'P2 Origin'!$C$21:$Q$176,15,FALSE),0)</f>
        <v>0</v>
      </c>
      <c r="I104" s="154">
        <f>IFERROR(VLOOKUP(D104,'P4 Destination'!$C$21:$Q$176,15,FALSE),0)</f>
        <v>1</v>
      </c>
      <c r="J104" s="155"/>
      <c r="K104" s="155">
        <v>1</v>
      </c>
      <c r="L104" s="156">
        <v>0</v>
      </c>
      <c r="M104" s="155">
        <v>0</v>
      </c>
      <c r="N104" s="155">
        <v>0</v>
      </c>
      <c r="O104" s="157">
        <f t="shared" si="29"/>
        <v>0</v>
      </c>
      <c r="P104" s="158">
        <f t="shared" si="30"/>
        <v>0</v>
      </c>
      <c r="Q104" s="159">
        <f>IFERROR(VLOOKUP(N104,'P1 Intra-Europees'!$A$15:$H$25,3,0),0)*P104</f>
        <v>0</v>
      </c>
      <c r="R104" s="160">
        <f t="shared" si="31"/>
        <v>0</v>
      </c>
      <c r="S104" s="159">
        <f>IFERROR(VLOOKUP(N104,'P1 Intra-Europees'!$A$15:$H$25,4,0),0)*R104</f>
        <v>0</v>
      </c>
      <c r="T104" s="160">
        <f t="shared" si="32"/>
        <v>0</v>
      </c>
      <c r="U104" s="159">
        <f>IFERROR(VLOOKUP(N104,'P1 Intra-Europees'!$A$15:$H$25,5,0),0)*T104</f>
        <v>0</v>
      </c>
      <c r="V104" s="160">
        <f t="shared" si="33"/>
        <v>0</v>
      </c>
      <c r="W104" s="159">
        <f>IFERROR(VLOOKUP(N104,'P1 Intra-Europees'!$A$15:$H$25,6,0),0)*V104</f>
        <v>0</v>
      </c>
      <c r="X104" s="160">
        <f t="shared" si="34"/>
        <v>0</v>
      </c>
      <c r="Y104" s="159">
        <f>IFERROR(VLOOKUP(N104,'P1 Intra-Europees'!$A$15:$H$25,7,0),0)*X104</f>
        <v>0</v>
      </c>
      <c r="Z104" s="161">
        <f t="shared" si="35"/>
        <v>0</v>
      </c>
      <c r="AA104" s="162">
        <f>IFERROR(VLOOKUP(N104,'P1 Intra-Europees'!$A$15:$H$25,8,0),0)*Z104</f>
        <v>0</v>
      </c>
      <c r="AB104" s="163">
        <f t="shared" si="36"/>
        <v>0</v>
      </c>
      <c r="AC104" s="157" t="str">
        <f>VLOOKUP(B104,'P2 Origin'!$C$21:$O$176,13,0)</f>
        <v>EUR</v>
      </c>
      <c r="AD104" s="164">
        <f t="shared" si="37"/>
        <v>0</v>
      </c>
      <c r="AE104" s="165">
        <f>IF(AU104&gt;0.1,VLOOKUP(B104,'P2 Origin'!$C$21:$M$176,3,0)*H104,0)</f>
        <v>0</v>
      </c>
      <c r="AF104" s="166">
        <f t="shared" si="38"/>
        <v>0</v>
      </c>
      <c r="AG104" s="165">
        <f>(VLOOKUP(B104,'P2 Origin'!$C$21:$M$176,4,0))*AF104</f>
        <v>0</v>
      </c>
      <c r="AH104" s="166">
        <f t="shared" si="39"/>
        <v>0</v>
      </c>
      <c r="AI104" s="165">
        <f>(VLOOKUP(B104,'P2 Origin'!$C$21:$M$176,5,0))*AH104</f>
        <v>0</v>
      </c>
      <c r="AJ104" s="166">
        <f t="shared" si="55"/>
        <v>0</v>
      </c>
      <c r="AK104" s="165">
        <f>(VLOOKUP(B104,'P2 Origin'!$C$21:$M$176,6,0))*AJ104</f>
        <v>0</v>
      </c>
      <c r="AL104" s="166">
        <f t="shared" si="40"/>
        <v>0</v>
      </c>
      <c r="AM104" s="165">
        <f>(VLOOKUP($B104,'P2 Origin'!$C$21:$M$176,7,0))*AL104</f>
        <v>0</v>
      </c>
      <c r="AN104" s="166">
        <f t="shared" si="41"/>
        <v>0</v>
      </c>
      <c r="AO104" s="165">
        <f>(VLOOKUP($B104,'P2 Origin'!$C$21:$M$176,8,0))*AN104</f>
        <v>0</v>
      </c>
      <c r="AP104" s="166">
        <f t="shared" si="42"/>
        <v>56</v>
      </c>
      <c r="AQ104" s="165">
        <f>(VLOOKUP($B104,'P2 Origin'!$C$21:$M$176,9,0))*AP104</f>
        <v>0</v>
      </c>
      <c r="AR104" s="155">
        <f t="shared" si="43"/>
        <v>1</v>
      </c>
      <c r="AS104" s="164">
        <f>(VLOOKUP(B104,'P2 Origin'!$C$21:$M$176,10,0))*K104</f>
        <v>0</v>
      </c>
      <c r="AT104" s="164">
        <f>(VLOOKUP(B104,'P2 Origin'!$C$21:$M$176,11,0))*J104</f>
        <v>0</v>
      </c>
      <c r="AU104" s="167">
        <v>56</v>
      </c>
      <c r="AV104" s="168">
        <v>56</v>
      </c>
      <c r="AW104" s="169">
        <v>0</v>
      </c>
      <c r="AX104" s="170">
        <f>IF(AU104&gt;=0.1,'P3 Bureaumarge zee- en luchtvr.'!$D$12,0)</f>
        <v>0</v>
      </c>
      <c r="AY104" s="163">
        <f t="shared" si="44"/>
        <v>0</v>
      </c>
      <c r="AZ104" s="157" t="str">
        <f>VLOOKUP(D104,'P4 Destination'!$C$21:$O$176,13,0)</f>
        <v>USD</v>
      </c>
      <c r="BA104" s="164">
        <f t="shared" si="45"/>
        <v>0</v>
      </c>
      <c r="BB104" s="171">
        <f>IF(AU104&gt;0.1,(VLOOKUP(D104,'P4 Destination'!$C$21:$M$176,3,0))*I104,0)</f>
        <v>0</v>
      </c>
      <c r="BC104" s="172">
        <f t="shared" si="46"/>
        <v>0</v>
      </c>
      <c r="BD104" s="171">
        <f>(VLOOKUP($D104,'P4 Destination'!$C$21:$M$176,4,0))*BC104</f>
        <v>0</v>
      </c>
      <c r="BE104" s="172">
        <f t="shared" si="47"/>
        <v>0</v>
      </c>
      <c r="BF104" s="171">
        <f>(VLOOKUP($D104,'P4 Destination'!$C$21:$M$176,5,0))*BE104</f>
        <v>0</v>
      </c>
      <c r="BG104" s="172">
        <f t="shared" si="48"/>
        <v>0</v>
      </c>
      <c r="BH104" s="171">
        <f>(VLOOKUP($D104,'P4 Destination'!$C$21:$M$176,6,0))*BG104</f>
        <v>0</v>
      </c>
      <c r="BI104" s="172">
        <f t="shared" si="49"/>
        <v>0</v>
      </c>
      <c r="BJ104" s="171">
        <f>(VLOOKUP($D104,'P4 Destination'!$C$21:$M$176,7,0))*BI104</f>
        <v>0</v>
      </c>
      <c r="BK104" s="172">
        <f t="shared" si="50"/>
        <v>0</v>
      </c>
      <c r="BL104" s="171">
        <f>(VLOOKUP($D104,'P4 Destination'!$C$21:$M$176,8,0))*BK104</f>
        <v>0</v>
      </c>
      <c r="BM104" s="172">
        <f t="shared" si="51"/>
        <v>56</v>
      </c>
      <c r="BN104" s="171">
        <f>(VLOOKUP($D104,'P4 Destination'!$C$21:$M$176,9,0))*BM104</f>
        <v>0</v>
      </c>
      <c r="BO104" s="154">
        <f t="shared" si="52"/>
        <v>1</v>
      </c>
      <c r="BP104" s="171">
        <f>(VLOOKUP(D104,'P4 Destination'!$C$21:$M$176,10,0))*K104</f>
        <v>0</v>
      </c>
      <c r="BQ104" s="171">
        <f>(VLOOKUP(D104,'P4 Destination'!$C$21:$M$176,11,0))*J104</f>
        <v>0</v>
      </c>
      <c r="BR104" s="173">
        <f t="shared" si="53"/>
        <v>0</v>
      </c>
      <c r="BS104" s="173">
        <f>(AV104*2500)*'P6 Verzekering'!$E$11</f>
        <v>0</v>
      </c>
      <c r="BT104" s="173">
        <f>(AW104*2500)*'P6 Verzekering'!$E$12</f>
        <v>0</v>
      </c>
      <c r="BU104" s="173">
        <f>(L104*2500)*'P6 Verzekering'!$E$13</f>
        <v>0</v>
      </c>
      <c r="BV104" s="173">
        <f t="shared" si="54"/>
        <v>0</v>
      </c>
      <c r="BW104"/>
      <c r="BX104"/>
    </row>
    <row r="105" spans="1:76" ht="14.45" customHeight="1">
      <c r="A105" s="152" t="s">
        <v>866</v>
      </c>
      <c r="B105" s="152" t="s">
        <v>237</v>
      </c>
      <c r="C105" s="174" t="s">
        <v>236</v>
      </c>
      <c r="D105" s="152" t="s">
        <v>458</v>
      </c>
      <c r="E105" s="152" t="s">
        <v>453</v>
      </c>
      <c r="F105" s="153">
        <f t="shared" si="28"/>
        <v>23</v>
      </c>
      <c r="G105" s="154">
        <v>1</v>
      </c>
      <c r="H105" s="154">
        <f>IFERROR(VLOOKUP(B105,'P2 Origin'!$C$21:$Q$176,15,FALSE),0)</f>
        <v>0</v>
      </c>
      <c r="I105" s="154">
        <f>IFERROR(VLOOKUP(D105,'P4 Destination'!$C$21:$Q$176,15,FALSE),0)</f>
        <v>0</v>
      </c>
      <c r="J105" s="155">
        <v>1</v>
      </c>
      <c r="K105" s="155"/>
      <c r="L105" s="156">
        <v>0</v>
      </c>
      <c r="M105" s="155">
        <v>0</v>
      </c>
      <c r="N105" s="155">
        <v>0</v>
      </c>
      <c r="O105" s="157">
        <f t="shared" si="29"/>
        <v>0</v>
      </c>
      <c r="P105" s="158">
        <f t="shared" si="30"/>
        <v>0</v>
      </c>
      <c r="Q105" s="159">
        <f>IFERROR(VLOOKUP(N105,'P1 Intra-Europees'!$A$15:$H$25,3,0),0)*P105</f>
        <v>0</v>
      </c>
      <c r="R105" s="160">
        <f t="shared" si="31"/>
        <v>0</v>
      </c>
      <c r="S105" s="159">
        <f>IFERROR(VLOOKUP(N105,'P1 Intra-Europees'!$A$15:$H$25,4,0),0)*R105</f>
        <v>0</v>
      </c>
      <c r="T105" s="160">
        <f t="shared" si="32"/>
        <v>0</v>
      </c>
      <c r="U105" s="159">
        <f>IFERROR(VLOOKUP(N105,'P1 Intra-Europees'!$A$15:$H$25,5,0),0)*T105</f>
        <v>0</v>
      </c>
      <c r="V105" s="160">
        <f t="shared" si="33"/>
        <v>0</v>
      </c>
      <c r="W105" s="159">
        <f>IFERROR(VLOOKUP(N105,'P1 Intra-Europees'!$A$15:$H$25,6,0),0)*V105</f>
        <v>0</v>
      </c>
      <c r="X105" s="160">
        <f t="shared" si="34"/>
        <v>0</v>
      </c>
      <c r="Y105" s="159">
        <f>IFERROR(VLOOKUP(N105,'P1 Intra-Europees'!$A$15:$H$25,7,0),0)*X105</f>
        <v>0</v>
      </c>
      <c r="Z105" s="161">
        <f t="shared" si="35"/>
        <v>0</v>
      </c>
      <c r="AA105" s="162">
        <f>IFERROR(VLOOKUP(N105,'P1 Intra-Europees'!$A$15:$H$25,8,0),0)*Z105</f>
        <v>0</v>
      </c>
      <c r="AB105" s="163">
        <f t="shared" si="36"/>
        <v>0</v>
      </c>
      <c r="AC105" s="157" t="str">
        <f>VLOOKUP(B105,'P2 Origin'!$C$21:$O$176,13,0)</f>
        <v>EUR</v>
      </c>
      <c r="AD105" s="164">
        <f t="shared" si="37"/>
        <v>0</v>
      </c>
      <c r="AE105" s="165">
        <f>IF(AU105&gt;0.1,VLOOKUP(B105,'P2 Origin'!$C$21:$M$176,3,0)*H105,0)</f>
        <v>0</v>
      </c>
      <c r="AF105" s="166">
        <f t="shared" si="38"/>
        <v>0</v>
      </c>
      <c r="AG105" s="165">
        <f>(VLOOKUP(B105,'P2 Origin'!$C$21:$M$176,4,0))*AF105</f>
        <v>0</v>
      </c>
      <c r="AH105" s="166">
        <f t="shared" si="39"/>
        <v>0</v>
      </c>
      <c r="AI105" s="165">
        <f>(VLOOKUP(B105,'P2 Origin'!$C$21:$M$176,5,0))*AH105</f>
        <v>0</v>
      </c>
      <c r="AJ105" s="166">
        <f t="shared" si="55"/>
        <v>23</v>
      </c>
      <c r="AK105" s="165">
        <f>(VLOOKUP(B105,'P2 Origin'!$C$21:$M$176,6,0))*AJ105</f>
        <v>0</v>
      </c>
      <c r="AL105" s="166">
        <f t="shared" si="40"/>
        <v>0</v>
      </c>
      <c r="AM105" s="165">
        <f>(VLOOKUP($B105,'P2 Origin'!$C$21:$M$176,7,0))*AL105</f>
        <v>0</v>
      </c>
      <c r="AN105" s="166">
        <f t="shared" si="41"/>
        <v>0</v>
      </c>
      <c r="AO105" s="165">
        <f>(VLOOKUP($B105,'P2 Origin'!$C$21:$M$176,8,0))*AN105</f>
        <v>0</v>
      </c>
      <c r="AP105" s="166">
        <f t="shared" si="42"/>
        <v>0</v>
      </c>
      <c r="AQ105" s="165">
        <f>(VLOOKUP($B105,'P2 Origin'!$C$21:$M$176,9,0))*AP105</f>
        <v>0</v>
      </c>
      <c r="AR105" s="155">
        <f t="shared" si="43"/>
        <v>1</v>
      </c>
      <c r="AS105" s="164">
        <f>(VLOOKUP(B105,'P2 Origin'!$C$21:$M$176,10,0))*K105</f>
        <v>0</v>
      </c>
      <c r="AT105" s="164">
        <f>(VLOOKUP(B105,'P2 Origin'!$C$21:$M$176,11,0))*J105</f>
        <v>0</v>
      </c>
      <c r="AU105" s="167">
        <v>23</v>
      </c>
      <c r="AV105" s="168">
        <v>23</v>
      </c>
      <c r="AW105" s="169">
        <v>0</v>
      </c>
      <c r="AX105" s="170">
        <f>IF(AU105&gt;=0.1,'P3 Bureaumarge zee- en luchtvr.'!$D$12,0)</f>
        <v>0</v>
      </c>
      <c r="AY105" s="163">
        <f t="shared" si="44"/>
        <v>0</v>
      </c>
      <c r="AZ105" s="157" t="str">
        <f>VLOOKUP(D105,'P4 Destination'!$C$21:$O$176,13,0)</f>
        <v>USD</v>
      </c>
      <c r="BA105" s="164">
        <f t="shared" si="45"/>
        <v>0</v>
      </c>
      <c r="BB105" s="171">
        <f>IF(AU105&gt;0.1,(VLOOKUP(D105,'P4 Destination'!$C$21:$M$176,3,0))*I105,0)</f>
        <v>0</v>
      </c>
      <c r="BC105" s="172">
        <f t="shared" si="46"/>
        <v>0</v>
      </c>
      <c r="BD105" s="171">
        <f>(VLOOKUP($D105,'P4 Destination'!$C$21:$M$176,4,0))*BC105</f>
        <v>0</v>
      </c>
      <c r="BE105" s="172">
        <f t="shared" si="47"/>
        <v>0</v>
      </c>
      <c r="BF105" s="171">
        <f>(VLOOKUP($D105,'P4 Destination'!$C$21:$M$176,5,0))*BE105</f>
        <v>0</v>
      </c>
      <c r="BG105" s="172">
        <f t="shared" si="48"/>
        <v>23</v>
      </c>
      <c r="BH105" s="171">
        <f>(VLOOKUP($D105,'P4 Destination'!$C$21:$M$176,6,0))*BG105</f>
        <v>0</v>
      </c>
      <c r="BI105" s="172">
        <f t="shared" si="49"/>
        <v>0</v>
      </c>
      <c r="BJ105" s="171">
        <f>(VLOOKUP($D105,'P4 Destination'!$C$21:$M$176,7,0))*BI105</f>
        <v>0</v>
      </c>
      <c r="BK105" s="172">
        <f t="shared" si="50"/>
        <v>0</v>
      </c>
      <c r="BL105" s="171">
        <f>(VLOOKUP($D105,'P4 Destination'!$C$21:$M$176,8,0))*BK105</f>
        <v>0</v>
      </c>
      <c r="BM105" s="172">
        <f t="shared" si="51"/>
        <v>0</v>
      </c>
      <c r="BN105" s="171">
        <f>(VLOOKUP($D105,'P4 Destination'!$C$21:$M$176,9,0))*BM105</f>
        <v>0</v>
      </c>
      <c r="BO105" s="154">
        <f t="shared" si="52"/>
        <v>1</v>
      </c>
      <c r="BP105" s="171">
        <f>(VLOOKUP(D105,'P4 Destination'!$C$21:$M$176,10,0))*K105</f>
        <v>0</v>
      </c>
      <c r="BQ105" s="171">
        <f>(VLOOKUP(D105,'P4 Destination'!$C$21:$M$176,11,0))*J105</f>
        <v>0</v>
      </c>
      <c r="BR105" s="173">
        <f t="shared" si="53"/>
        <v>0</v>
      </c>
      <c r="BS105" s="173">
        <f>(AV105*2500)*'P6 Verzekering'!$E$11</f>
        <v>0</v>
      </c>
      <c r="BT105" s="173">
        <f>(AW105*2500)*'P6 Verzekering'!$E$12</f>
        <v>0</v>
      </c>
      <c r="BU105" s="173">
        <f>(L105*2500)*'P6 Verzekering'!$E$13</f>
        <v>0</v>
      </c>
      <c r="BV105" s="173">
        <f t="shared" si="54"/>
        <v>0</v>
      </c>
      <c r="BW105"/>
      <c r="BX105"/>
    </row>
    <row r="106" spans="1:76">
      <c r="A106" s="152" t="s">
        <v>910</v>
      </c>
      <c r="B106" s="152" t="s">
        <v>306</v>
      </c>
      <c r="C106" s="152" t="s">
        <v>305</v>
      </c>
      <c r="D106" s="152" t="s">
        <v>377</v>
      </c>
      <c r="E106" s="152" t="s">
        <v>376</v>
      </c>
      <c r="F106" s="153">
        <f t="shared" si="28"/>
        <v>25</v>
      </c>
      <c r="G106" s="154">
        <v>1</v>
      </c>
      <c r="H106" s="154">
        <f>IFERROR(VLOOKUP(B106,'P2 Origin'!$C$21:$Q$176,15,FALSE),0)</f>
        <v>1</v>
      </c>
      <c r="I106" s="154">
        <f>IFERROR(VLOOKUP(D106,'P4 Destination'!$C$21:$Q$176,15,FALSE),0)</f>
        <v>1</v>
      </c>
      <c r="J106" s="155"/>
      <c r="K106" s="155">
        <v>1</v>
      </c>
      <c r="L106" s="156">
        <v>0</v>
      </c>
      <c r="M106" s="155">
        <v>0</v>
      </c>
      <c r="N106" s="155">
        <v>0</v>
      </c>
      <c r="O106" s="157">
        <f t="shared" si="29"/>
        <v>0</v>
      </c>
      <c r="P106" s="158">
        <f t="shared" si="30"/>
        <v>0</v>
      </c>
      <c r="Q106" s="159">
        <f>IFERROR(VLOOKUP(N106,'P1 Intra-Europees'!$A$15:$H$25,3,0),0)*P106</f>
        <v>0</v>
      </c>
      <c r="R106" s="160">
        <f t="shared" si="31"/>
        <v>0</v>
      </c>
      <c r="S106" s="159">
        <f>IFERROR(VLOOKUP(N106,'P1 Intra-Europees'!$A$15:$H$25,4,0),0)*R106</f>
        <v>0</v>
      </c>
      <c r="T106" s="160">
        <f t="shared" si="32"/>
        <v>0</v>
      </c>
      <c r="U106" s="159">
        <f>IFERROR(VLOOKUP(N106,'P1 Intra-Europees'!$A$15:$H$25,5,0),0)*T106</f>
        <v>0</v>
      </c>
      <c r="V106" s="160">
        <f t="shared" si="33"/>
        <v>0</v>
      </c>
      <c r="W106" s="159">
        <f>IFERROR(VLOOKUP(N106,'P1 Intra-Europees'!$A$15:$H$25,6,0),0)*V106</f>
        <v>0</v>
      </c>
      <c r="X106" s="160">
        <f t="shared" si="34"/>
        <v>0</v>
      </c>
      <c r="Y106" s="159">
        <f>IFERROR(VLOOKUP(N106,'P1 Intra-Europees'!$A$15:$H$25,7,0),0)*X106</f>
        <v>0</v>
      </c>
      <c r="Z106" s="161">
        <f t="shared" si="35"/>
        <v>0</v>
      </c>
      <c r="AA106" s="162">
        <f>IFERROR(VLOOKUP(N106,'P1 Intra-Europees'!$A$15:$H$25,8,0),0)*Z106</f>
        <v>0</v>
      </c>
      <c r="AB106" s="163">
        <f t="shared" si="36"/>
        <v>0</v>
      </c>
      <c r="AC106" s="157" t="str">
        <f>VLOOKUP(B106,'P2 Origin'!$C$21:$O$176,13,0)</f>
        <v>USD</v>
      </c>
      <c r="AD106" s="164">
        <f t="shared" si="37"/>
        <v>0</v>
      </c>
      <c r="AE106" s="165">
        <f>IF(AU106&gt;0.1,VLOOKUP(B106,'P2 Origin'!$C$21:$M$176,3,0)*H106,0)</f>
        <v>0</v>
      </c>
      <c r="AF106" s="166">
        <f t="shared" si="38"/>
        <v>0</v>
      </c>
      <c r="AG106" s="165">
        <f>(VLOOKUP(B106,'P2 Origin'!$C$21:$M$176,4,0))*AF106</f>
        <v>0</v>
      </c>
      <c r="AH106" s="166">
        <f t="shared" si="39"/>
        <v>0</v>
      </c>
      <c r="AI106" s="165">
        <f>(VLOOKUP(B106,'P2 Origin'!$C$21:$M$176,5,0))*AH106</f>
        <v>0</v>
      </c>
      <c r="AJ106" s="166">
        <f t="shared" si="55"/>
        <v>25</v>
      </c>
      <c r="AK106" s="165">
        <f>(VLOOKUP(B106,'P2 Origin'!$C$21:$M$176,6,0))*AJ106</f>
        <v>0</v>
      </c>
      <c r="AL106" s="166">
        <f t="shared" si="40"/>
        <v>0</v>
      </c>
      <c r="AM106" s="165">
        <f>(VLOOKUP($B106,'P2 Origin'!$C$21:$M$176,7,0))*AL106</f>
        <v>0</v>
      </c>
      <c r="AN106" s="166">
        <f t="shared" si="41"/>
        <v>0</v>
      </c>
      <c r="AO106" s="165">
        <f>(VLOOKUP($B106,'P2 Origin'!$C$21:$M$176,8,0))*AN106</f>
        <v>0</v>
      </c>
      <c r="AP106" s="166">
        <f t="shared" si="42"/>
        <v>0</v>
      </c>
      <c r="AQ106" s="165">
        <f>(VLOOKUP($B106,'P2 Origin'!$C$21:$M$176,9,0))*AP106</f>
        <v>0</v>
      </c>
      <c r="AR106" s="155">
        <f t="shared" si="43"/>
        <v>1</v>
      </c>
      <c r="AS106" s="164">
        <f>(VLOOKUP(B106,'P2 Origin'!$C$21:$M$176,10,0))*K106</f>
        <v>0</v>
      </c>
      <c r="AT106" s="164">
        <f>(VLOOKUP(B106,'P2 Origin'!$C$21:$M$176,11,0))*J106</f>
        <v>0</v>
      </c>
      <c r="AU106" s="167">
        <v>25</v>
      </c>
      <c r="AV106" s="168">
        <v>25</v>
      </c>
      <c r="AW106" s="169">
        <v>0</v>
      </c>
      <c r="AX106" s="170">
        <f>IF(AU106&gt;=0.1,'P3 Bureaumarge zee- en luchtvr.'!$D$12,0)</f>
        <v>0</v>
      </c>
      <c r="AY106" s="163">
        <f t="shared" si="44"/>
        <v>0</v>
      </c>
      <c r="AZ106" s="157" t="str">
        <f>VLOOKUP(D106,'P4 Destination'!$C$21:$O$176,13,0)</f>
        <v>USD</v>
      </c>
      <c r="BA106" s="164">
        <f t="shared" si="45"/>
        <v>0</v>
      </c>
      <c r="BB106" s="171">
        <f>IF(AU106&gt;0.1,(VLOOKUP(D106,'P4 Destination'!$C$21:$M$176,3,0))*I106,0)</f>
        <v>0</v>
      </c>
      <c r="BC106" s="172">
        <f t="shared" si="46"/>
        <v>0</v>
      </c>
      <c r="BD106" s="171">
        <f>(VLOOKUP($D106,'P4 Destination'!$C$21:$M$176,4,0))*BC106</f>
        <v>0</v>
      </c>
      <c r="BE106" s="172">
        <f t="shared" si="47"/>
        <v>0</v>
      </c>
      <c r="BF106" s="171">
        <f>(VLOOKUP($D106,'P4 Destination'!$C$21:$M$176,5,0))*BE106</f>
        <v>0</v>
      </c>
      <c r="BG106" s="172">
        <f t="shared" si="48"/>
        <v>25</v>
      </c>
      <c r="BH106" s="171">
        <f>(VLOOKUP($D106,'P4 Destination'!$C$21:$M$176,6,0))*BG106</f>
        <v>0</v>
      </c>
      <c r="BI106" s="172">
        <f t="shared" si="49"/>
        <v>0</v>
      </c>
      <c r="BJ106" s="171">
        <f>(VLOOKUP($D106,'P4 Destination'!$C$21:$M$176,7,0))*BI106</f>
        <v>0</v>
      </c>
      <c r="BK106" s="172">
        <f t="shared" si="50"/>
        <v>0</v>
      </c>
      <c r="BL106" s="171">
        <f>(VLOOKUP($D106,'P4 Destination'!$C$21:$M$176,8,0))*BK106</f>
        <v>0</v>
      </c>
      <c r="BM106" s="172">
        <f t="shared" si="51"/>
        <v>0</v>
      </c>
      <c r="BN106" s="171">
        <f>(VLOOKUP($D106,'P4 Destination'!$C$21:$M$176,9,0))*BM106</f>
        <v>0</v>
      </c>
      <c r="BO106" s="154">
        <f t="shared" si="52"/>
        <v>1</v>
      </c>
      <c r="BP106" s="171">
        <f>(VLOOKUP(D106,'P4 Destination'!$C$21:$M$176,10,0))*K106</f>
        <v>0</v>
      </c>
      <c r="BQ106" s="171">
        <f>(VLOOKUP(D106,'P4 Destination'!$C$21:$M$176,11,0))*J106</f>
        <v>0</v>
      </c>
      <c r="BR106" s="173">
        <f t="shared" si="53"/>
        <v>0</v>
      </c>
      <c r="BS106" s="173">
        <f>(AV106*2500)*'P6 Verzekering'!$E$11</f>
        <v>0</v>
      </c>
      <c r="BT106" s="173">
        <f>(AW106*2500)*'P6 Verzekering'!$E$12</f>
        <v>0</v>
      </c>
      <c r="BU106" s="173">
        <f>(L106*2500)*'P6 Verzekering'!$E$13</f>
        <v>0</v>
      </c>
      <c r="BV106" s="173">
        <f t="shared" si="54"/>
        <v>0</v>
      </c>
      <c r="BW106"/>
      <c r="BX106"/>
    </row>
    <row r="107" spans="1:76">
      <c r="A107" s="152" t="s">
        <v>912</v>
      </c>
      <c r="B107" s="152" t="s">
        <v>306</v>
      </c>
      <c r="C107" s="152" t="s">
        <v>305</v>
      </c>
      <c r="D107" s="152" t="s">
        <v>219</v>
      </c>
      <c r="E107" s="152" t="s">
        <v>219</v>
      </c>
      <c r="F107" s="153">
        <f t="shared" si="28"/>
        <v>58</v>
      </c>
      <c r="G107" s="154">
        <v>1</v>
      </c>
      <c r="H107" s="154">
        <f>IFERROR(VLOOKUP(B107,'P2 Origin'!$C$21:$Q$176,15,FALSE),0)</f>
        <v>1</v>
      </c>
      <c r="I107" s="154">
        <f>IFERROR(VLOOKUP(D107,'P4 Destination'!$C$21:$Q$176,15,FALSE),0)</f>
        <v>0</v>
      </c>
      <c r="J107" s="155"/>
      <c r="K107" s="155">
        <v>1</v>
      </c>
      <c r="L107" s="156">
        <v>0</v>
      </c>
      <c r="M107" s="155">
        <v>0</v>
      </c>
      <c r="N107" s="155">
        <v>0</v>
      </c>
      <c r="O107" s="157">
        <f t="shared" si="29"/>
        <v>0</v>
      </c>
      <c r="P107" s="158">
        <f t="shared" si="30"/>
        <v>0</v>
      </c>
      <c r="Q107" s="159">
        <f>IFERROR(VLOOKUP(N107,'P1 Intra-Europees'!$A$15:$H$25,3,0),0)*P107</f>
        <v>0</v>
      </c>
      <c r="R107" s="160">
        <f t="shared" si="31"/>
        <v>0</v>
      </c>
      <c r="S107" s="159">
        <f>IFERROR(VLOOKUP(N107,'P1 Intra-Europees'!$A$15:$H$25,4,0),0)*R107</f>
        <v>0</v>
      </c>
      <c r="T107" s="160">
        <f t="shared" si="32"/>
        <v>0</v>
      </c>
      <c r="U107" s="159">
        <f>IFERROR(VLOOKUP(N107,'P1 Intra-Europees'!$A$15:$H$25,5,0),0)*T107</f>
        <v>0</v>
      </c>
      <c r="V107" s="160">
        <f t="shared" si="33"/>
        <v>0</v>
      </c>
      <c r="W107" s="159">
        <f>IFERROR(VLOOKUP(N107,'P1 Intra-Europees'!$A$15:$H$25,6,0),0)*V107</f>
        <v>0</v>
      </c>
      <c r="X107" s="160">
        <f t="shared" si="34"/>
        <v>0</v>
      </c>
      <c r="Y107" s="159">
        <f>IFERROR(VLOOKUP(N107,'P1 Intra-Europees'!$A$15:$H$25,7,0),0)*X107</f>
        <v>0</v>
      </c>
      <c r="Z107" s="161">
        <f t="shared" si="35"/>
        <v>0</v>
      </c>
      <c r="AA107" s="162">
        <f>IFERROR(VLOOKUP(N107,'P1 Intra-Europees'!$A$15:$H$25,8,0),0)*Z107</f>
        <v>0</v>
      </c>
      <c r="AB107" s="163">
        <f t="shared" si="36"/>
        <v>0</v>
      </c>
      <c r="AC107" s="157" t="str">
        <f>VLOOKUP(B107,'P2 Origin'!$C$21:$O$176,13,0)</f>
        <v>USD</v>
      </c>
      <c r="AD107" s="164">
        <f t="shared" si="37"/>
        <v>0</v>
      </c>
      <c r="AE107" s="165">
        <f>IF(AU107&gt;0.1,VLOOKUP(B107,'P2 Origin'!$C$21:$M$176,3,0)*H107,0)</f>
        <v>0</v>
      </c>
      <c r="AF107" s="166">
        <f t="shared" si="38"/>
        <v>0</v>
      </c>
      <c r="AG107" s="165">
        <f>(VLOOKUP(B107,'P2 Origin'!$C$21:$M$176,4,0))*AF107</f>
        <v>0</v>
      </c>
      <c r="AH107" s="166">
        <f t="shared" si="39"/>
        <v>0</v>
      </c>
      <c r="AI107" s="165">
        <f>(VLOOKUP(B107,'P2 Origin'!$C$21:$M$176,5,0))*AH107</f>
        <v>0</v>
      </c>
      <c r="AJ107" s="166">
        <f t="shared" si="55"/>
        <v>0</v>
      </c>
      <c r="AK107" s="165">
        <f>(VLOOKUP(B107,'P2 Origin'!$C$21:$M$176,6,0))*AJ107</f>
        <v>0</v>
      </c>
      <c r="AL107" s="166">
        <f t="shared" si="40"/>
        <v>0</v>
      </c>
      <c r="AM107" s="165">
        <f>(VLOOKUP($B107,'P2 Origin'!$C$21:$M$176,7,0))*AL107</f>
        <v>0</v>
      </c>
      <c r="AN107" s="166">
        <f t="shared" si="41"/>
        <v>0</v>
      </c>
      <c r="AO107" s="165">
        <f>(VLOOKUP($B107,'P2 Origin'!$C$21:$M$176,8,0))*AN107</f>
        <v>0</v>
      </c>
      <c r="AP107" s="166">
        <f t="shared" si="42"/>
        <v>58</v>
      </c>
      <c r="AQ107" s="165">
        <f>(VLOOKUP($B107,'P2 Origin'!$C$21:$M$176,9,0))*AP107</f>
        <v>0</v>
      </c>
      <c r="AR107" s="155">
        <f t="shared" si="43"/>
        <v>1</v>
      </c>
      <c r="AS107" s="164">
        <f>(VLOOKUP(B107,'P2 Origin'!$C$21:$M$176,10,0))*K107</f>
        <v>0</v>
      </c>
      <c r="AT107" s="164">
        <f>(VLOOKUP(B107,'P2 Origin'!$C$21:$M$176,11,0))*J107</f>
        <v>0</v>
      </c>
      <c r="AU107" s="167">
        <v>58</v>
      </c>
      <c r="AV107" s="168">
        <v>58</v>
      </c>
      <c r="AW107" s="169">
        <v>0</v>
      </c>
      <c r="AX107" s="170">
        <f>IF(AU107&gt;=0.1,'P3 Bureaumarge zee- en luchtvr.'!$D$12,0)</f>
        <v>0</v>
      </c>
      <c r="AY107" s="163">
        <f t="shared" si="44"/>
        <v>0</v>
      </c>
      <c r="AZ107" s="157" t="str">
        <f>VLOOKUP(D107,'P4 Destination'!$C$21:$O$176,13,0)</f>
        <v>EUR</v>
      </c>
      <c r="BA107" s="164">
        <f t="shared" si="45"/>
        <v>0</v>
      </c>
      <c r="BB107" s="171">
        <f>IF(AU107&gt;0.1,(VLOOKUP(D107,'P4 Destination'!$C$21:$M$176,3,0))*I107,0)</f>
        <v>0</v>
      </c>
      <c r="BC107" s="172">
        <f t="shared" si="46"/>
        <v>0</v>
      </c>
      <c r="BD107" s="171">
        <f>(VLOOKUP($D107,'P4 Destination'!$C$21:$M$176,4,0))*BC107</f>
        <v>0</v>
      </c>
      <c r="BE107" s="172">
        <f t="shared" si="47"/>
        <v>0</v>
      </c>
      <c r="BF107" s="171">
        <f>(VLOOKUP($D107,'P4 Destination'!$C$21:$M$176,5,0))*BE107</f>
        <v>0</v>
      </c>
      <c r="BG107" s="172">
        <f t="shared" si="48"/>
        <v>0</v>
      </c>
      <c r="BH107" s="171">
        <f>(VLOOKUP($D107,'P4 Destination'!$C$21:$M$176,6,0))*BG107</f>
        <v>0</v>
      </c>
      <c r="BI107" s="172">
        <f t="shared" si="49"/>
        <v>0</v>
      </c>
      <c r="BJ107" s="171">
        <f>(VLOOKUP($D107,'P4 Destination'!$C$21:$M$176,7,0))*BI107</f>
        <v>0</v>
      </c>
      <c r="BK107" s="172">
        <f t="shared" si="50"/>
        <v>0</v>
      </c>
      <c r="BL107" s="171">
        <f>(VLOOKUP($D107,'P4 Destination'!$C$21:$M$176,8,0))*BK107</f>
        <v>0</v>
      </c>
      <c r="BM107" s="172">
        <f t="shared" si="51"/>
        <v>58</v>
      </c>
      <c r="BN107" s="171">
        <f>(VLOOKUP($D107,'P4 Destination'!$C$21:$M$176,9,0))*BM107</f>
        <v>0</v>
      </c>
      <c r="BO107" s="154">
        <f t="shared" si="52"/>
        <v>1</v>
      </c>
      <c r="BP107" s="171">
        <f>(VLOOKUP(D107,'P4 Destination'!$C$21:$M$176,10,0))*K107</f>
        <v>0</v>
      </c>
      <c r="BQ107" s="171">
        <f>(VLOOKUP(D107,'P4 Destination'!$C$21:$M$176,11,0))*J107</f>
        <v>0</v>
      </c>
      <c r="BR107" s="173">
        <f t="shared" si="53"/>
        <v>0</v>
      </c>
      <c r="BS107" s="173">
        <f>(AV107*2500)*'P6 Verzekering'!$E$11</f>
        <v>0</v>
      </c>
      <c r="BT107" s="173">
        <f>(AW107*2500)*'P6 Verzekering'!$E$12</f>
        <v>0</v>
      </c>
      <c r="BU107" s="173">
        <f>(L107*2500)*'P6 Verzekering'!$E$13</f>
        <v>0</v>
      </c>
      <c r="BV107" s="173">
        <f t="shared" si="54"/>
        <v>0</v>
      </c>
      <c r="BW107"/>
      <c r="BX107"/>
    </row>
    <row r="108" spans="1:76" ht="14.45" customHeight="1">
      <c r="A108" s="152" t="s">
        <v>916</v>
      </c>
      <c r="B108" s="152" t="s">
        <v>306</v>
      </c>
      <c r="C108" s="152" t="s">
        <v>305</v>
      </c>
      <c r="D108" s="152" t="s">
        <v>380</v>
      </c>
      <c r="E108" s="152" t="s">
        <v>379</v>
      </c>
      <c r="F108" s="153">
        <f t="shared" si="28"/>
        <v>18</v>
      </c>
      <c r="G108" s="154">
        <v>1</v>
      </c>
      <c r="H108" s="154">
        <f>IFERROR(VLOOKUP(B108,'P2 Origin'!$C$21:$Q$176,15,FALSE),0)</f>
        <v>1</v>
      </c>
      <c r="I108" s="154">
        <f>IFERROR(VLOOKUP(D108,'P4 Destination'!$C$21:$Q$176,15,FALSE),0)</f>
        <v>1</v>
      </c>
      <c r="J108" s="155">
        <v>1</v>
      </c>
      <c r="K108" s="155"/>
      <c r="L108" s="156">
        <v>0</v>
      </c>
      <c r="M108" s="155">
        <v>0</v>
      </c>
      <c r="N108" s="155">
        <v>0</v>
      </c>
      <c r="O108" s="157">
        <f t="shared" si="29"/>
        <v>0</v>
      </c>
      <c r="P108" s="158">
        <f t="shared" si="30"/>
        <v>0</v>
      </c>
      <c r="Q108" s="159">
        <f>IFERROR(VLOOKUP(N108,'P1 Intra-Europees'!$A$15:$H$25,3,0),0)*P108</f>
        <v>0</v>
      </c>
      <c r="R108" s="160">
        <f t="shared" si="31"/>
        <v>0</v>
      </c>
      <c r="S108" s="159">
        <f>IFERROR(VLOOKUP(N108,'P1 Intra-Europees'!$A$15:$H$25,4,0),0)*R108</f>
        <v>0</v>
      </c>
      <c r="T108" s="160">
        <f t="shared" si="32"/>
        <v>0</v>
      </c>
      <c r="U108" s="159">
        <f>IFERROR(VLOOKUP(N108,'P1 Intra-Europees'!$A$15:$H$25,5,0),0)*T108</f>
        <v>0</v>
      </c>
      <c r="V108" s="160">
        <f t="shared" si="33"/>
        <v>0</v>
      </c>
      <c r="W108" s="159">
        <f>IFERROR(VLOOKUP(N108,'P1 Intra-Europees'!$A$15:$H$25,6,0),0)*V108</f>
        <v>0</v>
      </c>
      <c r="X108" s="160">
        <f t="shared" si="34"/>
        <v>0</v>
      </c>
      <c r="Y108" s="159">
        <f>IFERROR(VLOOKUP(N108,'P1 Intra-Europees'!$A$15:$H$25,7,0),0)*X108</f>
        <v>0</v>
      </c>
      <c r="Z108" s="161">
        <f t="shared" si="35"/>
        <v>0</v>
      </c>
      <c r="AA108" s="162">
        <f>IFERROR(VLOOKUP(N108,'P1 Intra-Europees'!$A$15:$H$25,8,0),0)*Z108</f>
        <v>0</v>
      </c>
      <c r="AB108" s="163">
        <f t="shared" si="36"/>
        <v>0</v>
      </c>
      <c r="AC108" s="157" t="str">
        <f>VLOOKUP(B108,'P2 Origin'!$C$21:$O$176,13,0)</f>
        <v>USD</v>
      </c>
      <c r="AD108" s="164">
        <f t="shared" si="37"/>
        <v>0</v>
      </c>
      <c r="AE108" s="165">
        <f>IF(AU108&gt;0.1,VLOOKUP(B108,'P2 Origin'!$C$21:$M$176,3,0)*H108,0)</f>
        <v>0</v>
      </c>
      <c r="AF108" s="166">
        <f t="shared" si="38"/>
        <v>0</v>
      </c>
      <c r="AG108" s="165">
        <f>(VLOOKUP(B108,'P2 Origin'!$C$21:$M$176,4,0))*AF108</f>
        <v>0</v>
      </c>
      <c r="AH108" s="166">
        <f t="shared" si="39"/>
        <v>0</v>
      </c>
      <c r="AI108" s="165">
        <f>(VLOOKUP(B108,'P2 Origin'!$C$21:$M$176,5,0))*AH108</f>
        <v>0</v>
      </c>
      <c r="AJ108" s="166">
        <f t="shared" si="55"/>
        <v>18</v>
      </c>
      <c r="AK108" s="165">
        <f>(VLOOKUP(B108,'P2 Origin'!$C$21:$M$176,6,0))*AJ108</f>
        <v>0</v>
      </c>
      <c r="AL108" s="166">
        <f t="shared" si="40"/>
        <v>0</v>
      </c>
      <c r="AM108" s="165">
        <f>(VLOOKUP($B108,'P2 Origin'!$C$21:$M$176,7,0))*AL108</f>
        <v>0</v>
      </c>
      <c r="AN108" s="166">
        <f t="shared" si="41"/>
        <v>0</v>
      </c>
      <c r="AO108" s="165">
        <f>(VLOOKUP($B108,'P2 Origin'!$C$21:$M$176,8,0))*AN108</f>
        <v>0</v>
      </c>
      <c r="AP108" s="166">
        <f t="shared" si="42"/>
        <v>0</v>
      </c>
      <c r="AQ108" s="165">
        <f>(VLOOKUP($B108,'P2 Origin'!$C$21:$M$176,9,0))*AP108</f>
        <v>0</v>
      </c>
      <c r="AR108" s="155">
        <f t="shared" si="43"/>
        <v>1</v>
      </c>
      <c r="AS108" s="164">
        <f>(VLOOKUP(B108,'P2 Origin'!$C$21:$M$176,10,0))*K108</f>
        <v>0</v>
      </c>
      <c r="AT108" s="164">
        <f>(VLOOKUP(B108,'P2 Origin'!$C$21:$M$176,11,0))*J108</f>
        <v>0</v>
      </c>
      <c r="AU108" s="167">
        <v>18</v>
      </c>
      <c r="AV108" s="168">
        <v>18</v>
      </c>
      <c r="AW108" s="169">
        <v>0</v>
      </c>
      <c r="AX108" s="170">
        <f>IF(AU108&gt;=0.1,'P3 Bureaumarge zee- en luchtvr.'!$D$12,0)</f>
        <v>0</v>
      </c>
      <c r="AY108" s="163">
        <f t="shared" si="44"/>
        <v>0</v>
      </c>
      <c r="AZ108" s="157" t="str">
        <f>VLOOKUP(D108,'P4 Destination'!$C$21:$O$176,13,0)</f>
        <v>USD</v>
      </c>
      <c r="BA108" s="164">
        <f t="shared" si="45"/>
        <v>0</v>
      </c>
      <c r="BB108" s="171">
        <f>IF(AU108&gt;0.1,(VLOOKUP(D108,'P4 Destination'!$C$21:$M$176,3,0))*I108,0)</f>
        <v>0</v>
      </c>
      <c r="BC108" s="172">
        <f t="shared" si="46"/>
        <v>0</v>
      </c>
      <c r="BD108" s="171">
        <f>(VLOOKUP($D108,'P4 Destination'!$C$21:$M$176,4,0))*BC108</f>
        <v>0</v>
      </c>
      <c r="BE108" s="172">
        <f t="shared" si="47"/>
        <v>0</v>
      </c>
      <c r="BF108" s="171">
        <f>(VLOOKUP($D108,'P4 Destination'!$C$21:$M$176,5,0))*BE108</f>
        <v>0</v>
      </c>
      <c r="BG108" s="172">
        <f t="shared" si="48"/>
        <v>18</v>
      </c>
      <c r="BH108" s="171">
        <f>(VLOOKUP($D108,'P4 Destination'!$C$21:$M$176,6,0))*BG108</f>
        <v>0</v>
      </c>
      <c r="BI108" s="172">
        <f t="shared" si="49"/>
        <v>0</v>
      </c>
      <c r="BJ108" s="171">
        <f>(VLOOKUP($D108,'P4 Destination'!$C$21:$M$176,7,0))*BI108</f>
        <v>0</v>
      </c>
      <c r="BK108" s="172">
        <f t="shared" si="50"/>
        <v>0</v>
      </c>
      <c r="BL108" s="171">
        <f>(VLOOKUP($D108,'P4 Destination'!$C$21:$M$176,8,0))*BK108</f>
        <v>0</v>
      </c>
      <c r="BM108" s="172">
        <f t="shared" si="51"/>
        <v>0</v>
      </c>
      <c r="BN108" s="171">
        <f>(VLOOKUP($D108,'P4 Destination'!$C$21:$M$176,9,0))*BM108</f>
        <v>0</v>
      </c>
      <c r="BO108" s="154">
        <f t="shared" si="52"/>
        <v>1</v>
      </c>
      <c r="BP108" s="171">
        <f>(VLOOKUP(D108,'P4 Destination'!$C$21:$M$176,10,0))*K108</f>
        <v>0</v>
      </c>
      <c r="BQ108" s="171">
        <f>(VLOOKUP(D108,'P4 Destination'!$C$21:$M$176,11,0))*J108</f>
        <v>0</v>
      </c>
      <c r="BR108" s="173">
        <f t="shared" si="53"/>
        <v>0</v>
      </c>
      <c r="BS108" s="173">
        <f>(AV108*2500)*'P6 Verzekering'!$E$11</f>
        <v>0</v>
      </c>
      <c r="BT108" s="173">
        <f>(AW108*2500)*'P6 Verzekering'!$E$12</f>
        <v>0</v>
      </c>
      <c r="BU108" s="173">
        <f>(L108*2500)*'P6 Verzekering'!$E$13</f>
        <v>0</v>
      </c>
      <c r="BV108" s="173">
        <f t="shared" si="54"/>
        <v>0</v>
      </c>
      <c r="BW108"/>
      <c r="BX108"/>
    </row>
    <row r="109" spans="1:76">
      <c r="A109" s="152" t="s">
        <v>919</v>
      </c>
      <c r="B109" s="152" t="s">
        <v>283</v>
      </c>
      <c r="C109" s="152" t="s">
        <v>282</v>
      </c>
      <c r="D109" s="152" t="s">
        <v>306</v>
      </c>
      <c r="E109" s="152" t="s">
        <v>305</v>
      </c>
      <c r="F109" s="153">
        <f t="shared" si="28"/>
        <v>52</v>
      </c>
      <c r="G109" s="154">
        <v>1</v>
      </c>
      <c r="H109" s="154">
        <f>IFERROR(VLOOKUP(B109,'P2 Origin'!$C$21:$Q$176,15,FALSE),0)</f>
        <v>1</v>
      </c>
      <c r="I109" s="154">
        <f>IFERROR(VLOOKUP(D109,'P4 Destination'!$C$21:$Q$176,15,FALSE),0)</f>
        <v>1</v>
      </c>
      <c r="J109" s="155"/>
      <c r="K109" s="155">
        <v>1</v>
      </c>
      <c r="L109" s="156">
        <v>0</v>
      </c>
      <c r="M109" s="155">
        <v>0</v>
      </c>
      <c r="N109" s="155">
        <v>0</v>
      </c>
      <c r="O109" s="157">
        <f t="shared" si="29"/>
        <v>0</v>
      </c>
      <c r="P109" s="158">
        <f t="shared" si="30"/>
        <v>0</v>
      </c>
      <c r="Q109" s="159">
        <f>IFERROR(VLOOKUP(N109,'P1 Intra-Europees'!$A$15:$H$25,3,0),0)*P109</f>
        <v>0</v>
      </c>
      <c r="R109" s="160">
        <f t="shared" si="31"/>
        <v>0</v>
      </c>
      <c r="S109" s="159">
        <f>IFERROR(VLOOKUP(N109,'P1 Intra-Europees'!$A$15:$H$25,4,0),0)*R109</f>
        <v>0</v>
      </c>
      <c r="T109" s="160">
        <f t="shared" si="32"/>
        <v>0</v>
      </c>
      <c r="U109" s="159">
        <f>IFERROR(VLOOKUP(N109,'P1 Intra-Europees'!$A$15:$H$25,5,0),0)*T109</f>
        <v>0</v>
      </c>
      <c r="V109" s="160">
        <f t="shared" si="33"/>
        <v>0</v>
      </c>
      <c r="W109" s="159">
        <f>IFERROR(VLOOKUP(N109,'P1 Intra-Europees'!$A$15:$H$25,6,0),0)*V109</f>
        <v>0</v>
      </c>
      <c r="X109" s="160">
        <f t="shared" si="34"/>
        <v>0</v>
      </c>
      <c r="Y109" s="159">
        <f>IFERROR(VLOOKUP(N109,'P1 Intra-Europees'!$A$15:$H$25,7,0),0)*X109</f>
        <v>0</v>
      </c>
      <c r="Z109" s="161">
        <f t="shared" si="35"/>
        <v>0</v>
      </c>
      <c r="AA109" s="162">
        <f>IFERROR(VLOOKUP(N109,'P1 Intra-Europees'!$A$15:$H$25,8,0),0)*Z109</f>
        <v>0</v>
      </c>
      <c r="AB109" s="163">
        <f t="shared" si="36"/>
        <v>0</v>
      </c>
      <c r="AC109" s="157" t="str">
        <f>VLOOKUP(B109,'P2 Origin'!$C$21:$O$176,13,0)</f>
        <v>USD</v>
      </c>
      <c r="AD109" s="164">
        <f t="shared" si="37"/>
        <v>0</v>
      </c>
      <c r="AE109" s="165">
        <f>IF(AU109&gt;0.1,VLOOKUP(B109,'P2 Origin'!$C$21:$M$176,3,0)*H109,0)</f>
        <v>0</v>
      </c>
      <c r="AF109" s="166">
        <f t="shared" si="38"/>
        <v>0</v>
      </c>
      <c r="AG109" s="165">
        <f>(VLOOKUP(B109,'P2 Origin'!$C$21:$M$176,4,0))*AF109</f>
        <v>0</v>
      </c>
      <c r="AH109" s="166">
        <f t="shared" si="39"/>
        <v>0</v>
      </c>
      <c r="AI109" s="165">
        <f>(VLOOKUP(B109,'P2 Origin'!$C$21:$M$176,5,0))*AH109</f>
        <v>0</v>
      </c>
      <c r="AJ109" s="166">
        <f t="shared" si="55"/>
        <v>0</v>
      </c>
      <c r="AK109" s="165">
        <f>(VLOOKUP(B109,'P2 Origin'!$C$21:$M$176,6,0))*AJ109</f>
        <v>0</v>
      </c>
      <c r="AL109" s="166">
        <f t="shared" si="40"/>
        <v>0</v>
      </c>
      <c r="AM109" s="165">
        <f>(VLOOKUP($B109,'P2 Origin'!$C$21:$M$176,7,0))*AL109</f>
        <v>0</v>
      </c>
      <c r="AN109" s="166">
        <f t="shared" si="41"/>
        <v>0</v>
      </c>
      <c r="AO109" s="165">
        <f>(VLOOKUP($B109,'P2 Origin'!$C$21:$M$176,8,0))*AN109</f>
        <v>0</v>
      </c>
      <c r="AP109" s="166">
        <f t="shared" si="42"/>
        <v>52</v>
      </c>
      <c r="AQ109" s="165">
        <f>(VLOOKUP($B109,'P2 Origin'!$C$21:$M$176,9,0))*AP109</f>
        <v>0</v>
      </c>
      <c r="AR109" s="155">
        <f t="shared" si="43"/>
        <v>1</v>
      </c>
      <c r="AS109" s="164">
        <f>(VLOOKUP(B109,'P2 Origin'!$C$21:$M$176,10,0))*K109</f>
        <v>0</v>
      </c>
      <c r="AT109" s="164">
        <f>(VLOOKUP(B109,'P2 Origin'!$C$21:$M$176,11,0))*J109</f>
        <v>0</v>
      </c>
      <c r="AU109" s="167">
        <v>52</v>
      </c>
      <c r="AV109" s="168">
        <v>52</v>
      </c>
      <c r="AW109" s="169">
        <v>0</v>
      </c>
      <c r="AX109" s="170">
        <f>IF(AU109&gt;=0.1,'P3 Bureaumarge zee- en luchtvr.'!$D$12,0)</f>
        <v>0</v>
      </c>
      <c r="AY109" s="163">
        <f t="shared" si="44"/>
        <v>0</v>
      </c>
      <c r="AZ109" s="157" t="str">
        <f>VLOOKUP(D109,'P4 Destination'!$C$21:$O$176,13,0)</f>
        <v>USD</v>
      </c>
      <c r="BA109" s="164">
        <f t="shared" si="45"/>
        <v>0</v>
      </c>
      <c r="BB109" s="171">
        <f>IF(AU109&gt;0.1,(VLOOKUP(D109,'P4 Destination'!$C$21:$M$176,3,0))*I109,0)</f>
        <v>0</v>
      </c>
      <c r="BC109" s="172">
        <f t="shared" si="46"/>
        <v>0</v>
      </c>
      <c r="BD109" s="171">
        <f>(VLOOKUP($D109,'P4 Destination'!$C$21:$M$176,4,0))*BC109</f>
        <v>0</v>
      </c>
      <c r="BE109" s="172">
        <f t="shared" si="47"/>
        <v>0</v>
      </c>
      <c r="BF109" s="171">
        <f>(VLOOKUP($D109,'P4 Destination'!$C$21:$M$176,5,0))*BE109</f>
        <v>0</v>
      </c>
      <c r="BG109" s="172">
        <f t="shared" si="48"/>
        <v>0</v>
      </c>
      <c r="BH109" s="171">
        <f>(VLOOKUP($D109,'P4 Destination'!$C$21:$M$176,6,0))*BG109</f>
        <v>0</v>
      </c>
      <c r="BI109" s="172">
        <f t="shared" si="49"/>
        <v>0</v>
      </c>
      <c r="BJ109" s="171">
        <f>(VLOOKUP($D109,'P4 Destination'!$C$21:$M$176,7,0))*BI109</f>
        <v>0</v>
      </c>
      <c r="BK109" s="172">
        <f t="shared" si="50"/>
        <v>0</v>
      </c>
      <c r="BL109" s="171">
        <f>(VLOOKUP($D109,'P4 Destination'!$C$21:$M$176,8,0))*BK109</f>
        <v>0</v>
      </c>
      <c r="BM109" s="172">
        <f t="shared" si="51"/>
        <v>52</v>
      </c>
      <c r="BN109" s="171">
        <f>(VLOOKUP($D109,'P4 Destination'!$C$21:$M$176,9,0))*BM109</f>
        <v>0</v>
      </c>
      <c r="BO109" s="154">
        <f t="shared" si="52"/>
        <v>1</v>
      </c>
      <c r="BP109" s="171">
        <f>(VLOOKUP(D109,'P4 Destination'!$C$21:$M$176,10,0))*K109</f>
        <v>0</v>
      </c>
      <c r="BQ109" s="171">
        <f>(VLOOKUP(D109,'P4 Destination'!$C$21:$M$176,11,0))*J109</f>
        <v>0</v>
      </c>
      <c r="BR109" s="173">
        <f t="shared" si="53"/>
        <v>0</v>
      </c>
      <c r="BS109" s="173">
        <f>(AV109*2500)*'P6 Verzekering'!$E$11</f>
        <v>0</v>
      </c>
      <c r="BT109" s="173">
        <f>(AW109*2500)*'P6 Verzekering'!$E$12</f>
        <v>0</v>
      </c>
      <c r="BU109" s="173">
        <f>(L109*2500)*'P6 Verzekering'!$E$13</f>
        <v>0</v>
      </c>
      <c r="BV109" s="173">
        <f t="shared" si="54"/>
        <v>0</v>
      </c>
      <c r="BW109"/>
      <c r="BX109"/>
    </row>
    <row r="110" spans="1:76">
      <c r="A110" s="152" t="s">
        <v>921</v>
      </c>
      <c r="B110" s="152" t="s">
        <v>283</v>
      </c>
      <c r="C110" s="152" t="s">
        <v>282</v>
      </c>
      <c r="D110" s="152" t="s">
        <v>219</v>
      </c>
      <c r="E110" s="152" t="s">
        <v>219</v>
      </c>
      <c r="F110" s="153">
        <f t="shared" si="28"/>
        <v>20</v>
      </c>
      <c r="G110" s="154">
        <v>1</v>
      </c>
      <c r="H110" s="154">
        <f>IFERROR(VLOOKUP(B110,'P2 Origin'!$C$21:$Q$176,15,FALSE),0)</f>
        <v>1</v>
      </c>
      <c r="I110" s="154">
        <f>IFERROR(VLOOKUP(D110,'P4 Destination'!$C$21:$Q$176,15,FALSE),0)</f>
        <v>0</v>
      </c>
      <c r="J110" s="155">
        <v>1</v>
      </c>
      <c r="K110" s="155"/>
      <c r="L110" s="156">
        <v>0</v>
      </c>
      <c r="M110" s="155">
        <v>0</v>
      </c>
      <c r="N110" s="155">
        <v>0</v>
      </c>
      <c r="O110" s="157">
        <f t="shared" si="29"/>
        <v>0</v>
      </c>
      <c r="P110" s="158">
        <f t="shared" si="30"/>
        <v>0</v>
      </c>
      <c r="Q110" s="159">
        <f>IFERROR(VLOOKUP(N110,'P1 Intra-Europees'!$A$15:$H$25,3,0),0)*P110</f>
        <v>0</v>
      </c>
      <c r="R110" s="160">
        <f t="shared" si="31"/>
        <v>0</v>
      </c>
      <c r="S110" s="159">
        <f>IFERROR(VLOOKUP(N110,'P1 Intra-Europees'!$A$15:$H$25,4,0),0)*R110</f>
        <v>0</v>
      </c>
      <c r="T110" s="160">
        <f t="shared" si="32"/>
        <v>0</v>
      </c>
      <c r="U110" s="159">
        <f>IFERROR(VLOOKUP(N110,'P1 Intra-Europees'!$A$15:$H$25,5,0),0)*T110</f>
        <v>0</v>
      </c>
      <c r="V110" s="160">
        <f t="shared" si="33"/>
        <v>0</v>
      </c>
      <c r="W110" s="159">
        <f>IFERROR(VLOOKUP(N110,'P1 Intra-Europees'!$A$15:$H$25,6,0),0)*V110</f>
        <v>0</v>
      </c>
      <c r="X110" s="160">
        <f t="shared" si="34"/>
        <v>0</v>
      </c>
      <c r="Y110" s="159">
        <f>IFERROR(VLOOKUP(N110,'P1 Intra-Europees'!$A$15:$H$25,7,0),0)*X110</f>
        <v>0</v>
      </c>
      <c r="Z110" s="161">
        <f t="shared" si="35"/>
        <v>0</v>
      </c>
      <c r="AA110" s="162">
        <f>IFERROR(VLOOKUP(N110,'P1 Intra-Europees'!$A$15:$H$25,8,0),0)*Z110</f>
        <v>0</v>
      </c>
      <c r="AB110" s="163">
        <f t="shared" si="36"/>
        <v>0</v>
      </c>
      <c r="AC110" s="157" t="str">
        <f>VLOOKUP(B110,'P2 Origin'!$C$21:$O$176,13,0)</f>
        <v>USD</v>
      </c>
      <c r="AD110" s="164">
        <f t="shared" si="37"/>
        <v>0</v>
      </c>
      <c r="AE110" s="165">
        <f>IF(AU110&gt;0.1,VLOOKUP(B110,'P2 Origin'!$C$21:$M$176,3,0)*H110,0)</f>
        <v>0</v>
      </c>
      <c r="AF110" s="166">
        <f t="shared" si="38"/>
        <v>0</v>
      </c>
      <c r="AG110" s="165">
        <f>(VLOOKUP(B110,'P2 Origin'!$C$21:$M$176,4,0))*AF110</f>
        <v>0</v>
      </c>
      <c r="AH110" s="166">
        <f t="shared" si="39"/>
        <v>0</v>
      </c>
      <c r="AI110" s="165">
        <f>(VLOOKUP(B110,'P2 Origin'!$C$21:$M$176,5,0))*AH110</f>
        <v>0</v>
      </c>
      <c r="AJ110" s="166">
        <f t="shared" si="55"/>
        <v>20</v>
      </c>
      <c r="AK110" s="165">
        <f>(VLOOKUP(B110,'P2 Origin'!$C$21:$M$176,6,0))*AJ110</f>
        <v>0</v>
      </c>
      <c r="AL110" s="166">
        <f t="shared" si="40"/>
        <v>0</v>
      </c>
      <c r="AM110" s="165">
        <f>(VLOOKUP($B110,'P2 Origin'!$C$21:$M$176,7,0))*AL110</f>
        <v>0</v>
      </c>
      <c r="AN110" s="166">
        <f t="shared" si="41"/>
        <v>0</v>
      </c>
      <c r="AO110" s="165">
        <f>(VLOOKUP($B110,'P2 Origin'!$C$21:$M$176,8,0))*AN110</f>
        <v>0</v>
      </c>
      <c r="AP110" s="166">
        <f t="shared" si="42"/>
        <v>0</v>
      </c>
      <c r="AQ110" s="165">
        <f>(VLOOKUP($B110,'P2 Origin'!$C$21:$M$176,9,0))*AP110</f>
        <v>0</v>
      </c>
      <c r="AR110" s="155">
        <f t="shared" si="43"/>
        <v>1</v>
      </c>
      <c r="AS110" s="164">
        <f>(VLOOKUP(B110,'P2 Origin'!$C$21:$M$176,10,0))*K110</f>
        <v>0</v>
      </c>
      <c r="AT110" s="164">
        <f>(VLOOKUP(B110,'P2 Origin'!$C$21:$M$176,11,0))*J110</f>
        <v>0</v>
      </c>
      <c r="AU110" s="167">
        <v>20</v>
      </c>
      <c r="AV110" s="168">
        <v>20</v>
      </c>
      <c r="AW110" s="169">
        <v>0</v>
      </c>
      <c r="AX110" s="170">
        <f>IF(AU110&gt;=0.1,'P3 Bureaumarge zee- en luchtvr.'!$D$12,0)</f>
        <v>0</v>
      </c>
      <c r="AY110" s="163">
        <f t="shared" si="44"/>
        <v>0</v>
      </c>
      <c r="AZ110" s="157" t="str">
        <f>VLOOKUP(D110,'P4 Destination'!$C$21:$O$176,13,0)</f>
        <v>EUR</v>
      </c>
      <c r="BA110" s="164">
        <f t="shared" si="45"/>
        <v>0</v>
      </c>
      <c r="BB110" s="171">
        <f>IF(AU110&gt;0.1,(VLOOKUP(D110,'P4 Destination'!$C$21:$M$176,3,0))*I110,0)</f>
        <v>0</v>
      </c>
      <c r="BC110" s="172">
        <f t="shared" si="46"/>
        <v>0</v>
      </c>
      <c r="BD110" s="171">
        <f>(VLOOKUP($D110,'P4 Destination'!$C$21:$M$176,4,0))*BC110</f>
        <v>0</v>
      </c>
      <c r="BE110" s="172">
        <f t="shared" si="47"/>
        <v>0</v>
      </c>
      <c r="BF110" s="171">
        <f>(VLOOKUP($D110,'P4 Destination'!$C$21:$M$176,5,0))*BE110</f>
        <v>0</v>
      </c>
      <c r="BG110" s="172">
        <f t="shared" si="48"/>
        <v>20</v>
      </c>
      <c r="BH110" s="171">
        <f>(VLOOKUP($D110,'P4 Destination'!$C$21:$M$176,6,0))*BG110</f>
        <v>0</v>
      </c>
      <c r="BI110" s="172">
        <f t="shared" si="49"/>
        <v>0</v>
      </c>
      <c r="BJ110" s="171">
        <f>(VLOOKUP($D110,'P4 Destination'!$C$21:$M$176,7,0))*BI110</f>
        <v>0</v>
      </c>
      <c r="BK110" s="172">
        <f t="shared" si="50"/>
        <v>0</v>
      </c>
      <c r="BL110" s="171">
        <f>(VLOOKUP($D110,'P4 Destination'!$C$21:$M$176,8,0))*BK110</f>
        <v>0</v>
      </c>
      <c r="BM110" s="172">
        <f t="shared" si="51"/>
        <v>0</v>
      </c>
      <c r="BN110" s="171">
        <f>(VLOOKUP($D110,'P4 Destination'!$C$21:$M$176,9,0))*BM110</f>
        <v>0</v>
      </c>
      <c r="BO110" s="154">
        <f t="shared" si="52"/>
        <v>1</v>
      </c>
      <c r="BP110" s="171">
        <f>(VLOOKUP(D110,'P4 Destination'!$C$21:$M$176,10,0))*K110</f>
        <v>0</v>
      </c>
      <c r="BQ110" s="171">
        <f>(VLOOKUP(D110,'P4 Destination'!$C$21:$M$176,11,0))*J110</f>
        <v>0</v>
      </c>
      <c r="BR110" s="173">
        <f t="shared" si="53"/>
        <v>0</v>
      </c>
      <c r="BS110" s="173">
        <f>(AV110*2500)*'P6 Verzekering'!$E$11</f>
        <v>0</v>
      </c>
      <c r="BT110" s="173">
        <f>(AW110*2500)*'P6 Verzekering'!$E$12</f>
        <v>0</v>
      </c>
      <c r="BU110" s="173">
        <f>(L110*2500)*'P6 Verzekering'!$E$13</f>
        <v>0</v>
      </c>
      <c r="BV110" s="173">
        <f t="shared" si="54"/>
        <v>0</v>
      </c>
      <c r="BW110"/>
      <c r="BX110"/>
    </row>
    <row r="111" spans="1:76">
      <c r="A111" s="152" t="s">
        <v>922</v>
      </c>
      <c r="B111" s="152" t="s">
        <v>283</v>
      </c>
      <c r="C111" s="152" t="s">
        <v>282</v>
      </c>
      <c r="D111" s="152" t="s">
        <v>219</v>
      </c>
      <c r="E111" s="152" t="s">
        <v>219</v>
      </c>
      <c r="F111" s="153">
        <f t="shared" si="28"/>
        <v>13</v>
      </c>
      <c r="G111" s="154">
        <v>1</v>
      </c>
      <c r="H111" s="154">
        <f>IFERROR(VLOOKUP(B111,'P2 Origin'!$C$21:$Q$176,15,FALSE),0)</f>
        <v>1</v>
      </c>
      <c r="I111" s="154">
        <f>IFERROR(VLOOKUP(D111,'P4 Destination'!$C$21:$Q$176,15,FALSE),0)</f>
        <v>0</v>
      </c>
      <c r="J111" s="155">
        <v>1</v>
      </c>
      <c r="K111" s="155"/>
      <c r="L111" s="156">
        <v>0</v>
      </c>
      <c r="M111" s="155">
        <v>0</v>
      </c>
      <c r="N111" s="155">
        <v>0</v>
      </c>
      <c r="O111" s="157">
        <f t="shared" si="29"/>
        <v>0</v>
      </c>
      <c r="P111" s="158">
        <f t="shared" si="30"/>
        <v>0</v>
      </c>
      <c r="Q111" s="159">
        <f>IFERROR(VLOOKUP(N111,'P1 Intra-Europees'!$A$15:$H$25,3,0),0)*P111</f>
        <v>0</v>
      </c>
      <c r="R111" s="160">
        <f t="shared" si="31"/>
        <v>0</v>
      </c>
      <c r="S111" s="159">
        <f>IFERROR(VLOOKUP(N111,'P1 Intra-Europees'!$A$15:$H$25,4,0),0)*R111</f>
        <v>0</v>
      </c>
      <c r="T111" s="160">
        <f t="shared" si="32"/>
        <v>0</v>
      </c>
      <c r="U111" s="159">
        <f>IFERROR(VLOOKUP(N111,'P1 Intra-Europees'!$A$15:$H$25,5,0),0)*T111</f>
        <v>0</v>
      </c>
      <c r="V111" s="160">
        <f t="shared" si="33"/>
        <v>0</v>
      </c>
      <c r="W111" s="159">
        <f>IFERROR(VLOOKUP(N111,'P1 Intra-Europees'!$A$15:$H$25,6,0),0)*V111</f>
        <v>0</v>
      </c>
      <c r="X111" s="160">
        <f t="shared" si="34"/>
        <v>0</v>
      </c>
      <c r="Y111" s="159">
        <f>IFERROR(VLOOKUP(N111,'P1 Intra-Europees'!$A$15:$H$25,7,0),0)*X111</f>
        <v>0</v>
      </c>
      <c r="Z111" s="161">
        <f t="shared" si="35"/>
        <v>0</v>
      </c>
      <c r="AA111" s="162">
        <f>IFERROR(VLOOKUP(N111,'P1 Intra-Europees'!$A$15:$H$25,8,0),0)*Z111</f>
        <v>0</v>
      </c>
      <c r="AB111" s="163">
        <f t="shared" si="36"/>
        <v>0</v>
      </c>
      <c r="AC111" s="157" t="str">
        <f>VLOOKUP(B111,'P2 Origin'!$C$21:$O$176,13,0)</f>
        <v>USD</v>
      </c>
      <c r="AD111" s="164">
        <f t="shared" si="37"/>
        <v>0</v>
      </c>
      <c r="AE111" s="165">
        <f>IF(AU111&gt;0.1,VLOOKUP(B111,'P2 Origin'!$C$21:$M$176,3,0)*H111,0)</f>
        <v>0</v>
      </c>
      <c r="AF111" s="166">
        <f t="shared" si="38"/>
        <v>0</v>
      </c>
      <c r="AG111" s="165">
        <f>(VLOOKUP(B111,'P2 Origin'!$C$21:$M$176,4,0))*AF111</f>
        <v>0</v>
      </c>
      <c r="AH111" s="166">
        <f t="shared" si="39"/>
        <v>13</v>
      </c>
      <c r="AI111" s="165">
        <f>(VLOOKUP(B111,'P2 Origin'!$C$21:$M$176,5,0))*AH111</f>
        <v>0</v>
      </c>
      <c r="AJ111" s="166">
        <f t="shared" si="55"/>
        <v>0</v>
      </c>
      <c r="AK111" s="165">
        <f>(VLOOKUP(B111,'P2 Origin'!$C$21:$M$176,6,0))*AJ111</f>
        <v>0</v>
      </c>
      <c r="AL111" s="166">
        <f t="shared" si="40"/>
        <v>0</v>
      </c>
      <c r="AM111" s="165">
        <f>(VLOOKUP($B111,'P2 Origin'!$C$21:$M$176,7,0))*AL111</f>
        <v>0</v>
      </c>
      <c r="AN111" s="166">
        <f t="shared" si="41"/>
        <v>0</v>
      </c>
      <c r="AO111" s="165">
        <f>(VLOOKUP($B111,'P2 Origin'!$C$21:$M$176,8,0))*AN111</f>
        <v>0</v>
      </c>
      <c r="AP111" s="166">
        <f t="shared" si="42"/>
        <v>0</v>
      </c>
      <c r="AQ111" s="165">
        <f>(VLOOKUP($B111,'P2 Origin'!$C$21:$M$176,9,0))*AP111</f>
        <v>0</v>
      </c>
      <c r="AR111" s="155">
        <f t="shared" si="43"/>
        <v>1</v>
      </c>
      <c r="AS111" s="164">
        <f>(VLOOKUP(B111,'P2 Origin'!$C$21:$M$176,10,0))*K111</f>
        <v>0</v>
      </c>
      <c r="AT111" s="164">
        <f>(VLOOKUP(B111,'P2 Origin'!$C$21:$M$176,11,0))*J111</f>
        <v>0</v>
      </c>
      <c r="AU111" s="167">
        <v>13</v>
      </c>
      <c r="AV111" s="168">
        <v>13</v>
      </c>
      <c r="AW111" s="169">
        <v>0</v>
      </c>
      <c r="AX111" s="170">
        <f>IF(AU111&gt;=0.1,'P3 Bureaumarge zee- en luchtvr.'!$D$12,0)</f>
        <v>0</v>
      </c>
      <c r="AY111" s="163">
        <f t="shared" si="44"/>
        <v>0</v>
      </c>
      <c r="AZ111" s="157" t="str">
        <f>VLOOKUP(D111,'P4 Destination'!$C$21:$O$176,13,0)</f>
        <v>EUR</v>
      </c>
      <c r="BA111" s="164">
        <f t="shared" si="45"/>
        <v>0</v>
      </c>
      <c r="BB111" s="171">
        <f>IF(AU111&gt;0.1,(VLOOKUP(D111,'P4 Destination'!$C$21:$M$176,3,0))*I111,0)</f>
        <v>0</v>
      </c>
      <c r="BC111" s="172">
        <f t="shared" si="46"/>
        <v>0</v>
      </c>
      <c r="BD111" s="171">
        <f>(VLOOKUP($D111,'P4 Destination'!$C$21:$M$176,4,0))*BC111</f>
        <v>0</v>
      </c>
      <c r="BE111" s="172">
        <f t="shared" si="47"/>
        <v>13</v>
      </c>
      <c r="BF111" s="171">
        <f>(VLOOKUP($D111,'P4 Destination'!$C$21:$M$176,5,0))*BE111</f>
        <v>0</v>
      </c>
      <c r="BG111" s="172">
        <f t="shared" si="48"/>
        <v>0</v>
      </c>
      <c r="BH111" s="171">
        <f>(VLOOKUP($D111,'P4 Destination'!$C$21:$M$176,6,0))*BG111</f>
        <v>0</v>
      </c>
      <c r="BI111" s="172">
        <f t="shared" si="49"/>
        <v>0</v>
      </c>
      <c r="BJ111" s="171">
        <f>(VLOOKUP($D111,'P4 Destination'!$C$21:$M$176,7,0))*BI111</f>
        <v>0</v>
      </c>
      <c r="BK111" s="172">
        <f t="shared" si="50"/>
        <v>0</v>
      </c>
      <c r="BL111" s="171">
        <f>(VLOOKUP($D111,'P4 Destination'!$C$21:$M$176,8,0))*BK111</f>
        <v>0</v>
      </c>
      <c r="BM111" s="172">
        <f t="shared" si="51"/>
        <v>0</v>
      </c>
      <c r="BN111" s="171">
        <f>(VLOOKUP($D111,'P4 Destination'!$C$21:$M$176,9,0))*BM111</f>
        <v>0</v>
      </c>
      <c r="BO111" s="154">
        <f t="shared" si="52"/>
        <v>1</v>
      </c>
      <c r="BP111" s="171">
        <f>(VLOOKUP(D111,'P4 Destination'!$C$21:$M$176,10,0))*K111</f>
        <v>0</v>
      </c>
      <c r="BQ111" s="171">
        <f>(VLOOKUP(D111,'P4 Destination'!$C$21:$M$176,11,0))*J111</f>
        <v>0</v>
      </c>
      <c r="BR111" s="173">
        <f t="shared" si="53"/>
        <v>0</v>
      </c>
      <c r="BS111" s="173">
        <f>(AV111*2500)*'P6 Verzekering'!$E$11</f>
        <v>0</v>
      </c>
      <c r="BT111" s="173">
        <f>(AW111*2500)*'P6 Verzekering'!$E$12</f>
        <v>0</v>
      </c>
      <c r="BU111" s="173">
        <f>(L111*2500)*'P6 Verzekering'!$E$13</f>
        <v>0</v>
      </c>
      <c r="BV111" s="173">
        <f t="shared" si="54"/>
        <v>0</v>
      </c>
      <c r="BW111"/>
      <c r="BX111"/>
    </row>
    <row r="112" spans="1:76">
      <c r="A112" s="152" t="s">
        <v>924</v>
      </c>
      <c r="B112" s="152" t="s">
        <v>283</v>
      </c>
      <c r="C112" s="152" t="s">
        <v>282</v>
      </c>
      <c r="D112" s="152" t="s">
        <v>219</v>
      </c>
      <c r="E112" s="152" t="s">
        <v>219</v>
      </c>
      <c r="F112" s="153">
        <f t="shared" si="28"/>
        <v>35</v>
      </c>
      <c r="G112" s="154">
        <v>1</v>
      </c>
      <c r="H112" s="154">
        <f>IFERROR(VLOOKUP(B112,'P2 Origin'!$C$21:$Q$176,15,FALSE),0)</f>
        <v>1</v>
      </c>
      <c r="I112" s="154">
        <f>IFERROR(VLOOKUP(D112,'P4 Destination'!$C$21:$Q$176,15,FALSE),0)</f>
        <v>0</v>
      </c>
      <c r="J112" s="155"/>
      <c r="K112" s="155">
        <v>1</v>
      </c>
      <c r="L112" s="156">
        <v>0</v>
      </c>
      <c r="M112" s="155">
        <v>0</v>
      </c>
      <c r="N112" s="155">
        <v>0</v>
      </c>
      <c r="O112" s="157">
        <f t="shared" si="29"/>
        <v>0</v>
      </c>
      <c r="P112" s="158">
        <f t="shared" si="30"/>
        <v>0</v>
      </c>
      <c r="Q112" s="159">
        <f>IFERROR(VLOOKUP(N112,'P1 Intra-Europees'!$A$15:$H$25,3,0),0)*P112</f>
        <v>0</v>
      </c>
      <c r="R112" s="160">
        <f t="shared" si="31"/>
        <v>0</v>
      </c>
      <c r="S112" s="159">
        <f>IFERROR(VLOOKUP(N112,'P1 Intra-Europees'!$A$15:$H$25,4,0),0)*R112</f>
        <v>0</v>
      </c>
      <c r="T112" s="160">
        <f t="shared" si="32"/>
        <v>0</v>
      </c>
      <c r="U112" s="159">
        <f>IFERROR(VLOOKUP(N112,'P1 Intra-Europees'!$A$15:$H$25,5,0),0)*T112</f>
        <v>0</v>
      </c>
      <c r="V112" s="160">
        <f t="shared" si="33"/>
        <v>0</v>
      </c>
      <c r="W112" s="159">
        <f>IFERROR(VLOOKUP(N112,'P1 Intra-Europees'!$A$15:$H$25,6,0),0)*V112</f>
        <v>0</v>
      </c>
      <c r="X112" s="160">
        <f t="shared" si="34"/>
        <v>0</v>
      </c>
      <c r="Y112" s="159">
        <f>IFERROR(VLOOKUP(N112,'P1 Intra-Europees'!$A$15:$H$25,7,0),0)*X112</f>
        <v>0</v>
      </c>
      <c r="Z112" s="161">
        <f t="shared" si="35"/>
        <v>0</v>
      </c>
      <c r="AA112" s="162">
        <f>IFERROR(VLOOKUP(N112,'P1 Intra-Europees'!$A$15:$H$25,8,0),0)*Z112</f>
        <v>0</v>
      </c>
      <c r="AB112" s="163">
        <f t="shared" si="36"/>
        <v>0</v>
      </c>
      <c r="AC112" s="157" t="str">
        <f>VLOOKUP(B112,'P2 Origin'!$C$21:$O$176,13,0)</f>
        <v>USD</v>
      </c>
      <c r="AD112" s="164">
        <f t="shared" si="37"/>
        <v>0</v>
      </c>
      <c r="AE112" s="165">
        <f>IF(AU112&gt;0.1,VLOOKUP(B112,'P2 Origin'!$C$21:$M$176,3,0)*H112,0)</f>
        <v>0</v>
      </c>
      <c r="AF112" s="166">
        <f t="shared" si="38"/>
        <v>0</v>
      </c>
      <c r="AG112" s="165">
        <f>(VLOOKUP(B112,'P2 Origin'!$C$21:$M$176,4,0))*AF112</f>
        <v>0</v>
      </c>
      <c r="AH112" s="166">
        <f t="shared" si="39"/>
        <v>0</v>
      </c>
      <c r="AI112" s="165">
        <f>(VLOOKUP(B112,'P2 Origin'!$C$21:$M$176,5,0))*AH112</f>
        <v>0</v>
      </c>
      <c r="AJ112" s="166">
        <f t="shared" si="55"/>
        <v>0</v>
      </c>
      <c r="AK112" s="165">
        <f>(VLOOKUP(B112,'P2 Origin'!$C$21:$M$176,6,0))*AJ112</f>
        <v>0</v>
      </c>
      <c r="AL112" s="166">
        <f t="shared" si="40"/>
        <v>35</v>
      </c>
      <c r="AM112" s="165">
        <f>(VLOOKUP($B112,'P2 Origin'!$C$21:$M$176,7,0))*AL112</f>
        <v>0</v>
      </c>
      <c r="AN112" s="166">
        <f t="shared" si="41"/>
        <v>0</v>
      </c>
      <c r="AO112" s="165">
        <f>(VLOOKUP($B112,'P2 Origin'!$C$21:$M$176,8,0))*AN112</f>
        <v>0</v>
      </c>
      <c r="AP112" s="166">
        <f t="shared" si="42"/>
        <v>0</v>
      </c>
      <c r="AQ112" s="165">
        <f>(VLOOKUP($B112,'P2 Origin'!$C$21:$M$176,9,0))*AP112</f>
        <v>0</v>
      </c>
      <c r="AR112" s="155">
        <f t="shared" si="43"/>
        <v>1</v>
      </c>
      <c r="AS112" s="164">
        <f>(VLOOKUP(B112,'P2 Origin'!$C$21:$M$176,10,0))*K112</f>
        <v>0</v>
      </c>
      <c r="AT112" s="164">
        <f>(VLOOKUP(B112,'P2 Origin'!$C$21:$M$176,11,0))*J112</f>
        <v>0</v>
      </c>
      <c r="AU112" s="167">
        <v>35</v>
      </c>
      <c r="AV112" s="168">
        <v>35</v>
      </c>
      <c r="AW112" s="169">
        <v>0</v>
      </c>
      <c r="AX112" s="170">
        <f>IF(AU112&gt;=0.1,'P3 Bureaumarge zee- en luchtvr.'!$D$12,0)</f>
        <v>0</v>
      </c>
      <c r="AY112" s="163">
        <f t="shared" si="44"/>
        <v>0</v>
      </c>
      <c r="AZ112" s="157" t="str">
        <f>VLOOKUP(D112,'P4 Destination'!$C$21:$O$176,13,0)</f>
        <v>EUR</v>
      </c>
      <c r="BA112" s="164">
        <f t="shared" si="45"/>
        <v>0</v>
      </c>
      <c r="BB112" s="171">
        <f>IF(AU112&gt;0.1,(VLOOKUP(D112,'P4 Destination'!$C$21:$M$176,3,0))*I112,0)</f>
        <v>0</v>
      </c>
      <c r="BC112" s="172">
        <f t="shared" si="46"/>
        <v>0</v>
      </c>
      <c r="BD112" s="171">
        <f>(VLOOKUP($D112,'P4 Destination'!$C$21:$M$176,4,0))*BC112</f>
        <v>0</v>
      </c>
      <c r="BE112" s="172">
        <f t="shared" si="47"/>
        <v>0</v>
      </c>
      <c r="BF112" s="171">
        <f>(VLOOKUP($D112,'P4 Destination'!$C$21:$M$176,5,0))*BE112</f>
        <v>0</v>
      </c>
      <c r="BG112" s="172">
        <f t="shared" si="48"/>
        <v>0</v>
      </c>
      <c r="BH112" s="171">
        <f>(VLOOKUP($D112,'P4 Destination'!$C$21:$M$176,6,0))*BG112</f>
        <v>0</v>
      </c>
      <c r="BI112" s="172">
        <f t="shared" si="49"/>
        <v>35</v>
      </c>
      <c r="BJ112" s="171">
        <f>(VLOOKUP($D112,'P4 Destination'!$C$21:$M$176,7,0))*BI112</f>
        <v>0</v>
      </c>
      <c r="BK112" s="172">
        <f t="shared" si="50"/>
        <v>0</v>
      </c>
      <c r="BL112" s="171">
        <f>(VLOOKUP($D112,'P4 Destination'!$C$21:$M$176,8,0))*BK112</f>
        <v>0</v>
      </c>
      <c r="BM112" s="172">
        <f t="shared" si="51"/>
        <v>0</v>
      </c>
      <c r="BN112" s="171">
        <f>(VLOOKUP($D112,'P4 Destination'!$C$21:$M$176,9,0))*BM112</f>
        <v>0</v>
      </c>
      <c r="BO112" s="154">
        <f t="shared" si="52"/>
        <v>1</v>
      </c>
      <c r="BP112" s="171">
        <f>(VLOOKUP(D112,'P4 Destination'!$C$21:$M$176,10,0))*K112</f>
        <v>0</v>
      </c>
      <c r="BQ112" s="171">
        <f>(VLOOKUP(D112,'P4 Destination'!$C$21:$M$176,11,0))*J112</f>
        <v>0</v>
      </c>
      <c r="BR112" s="173">
        <f t="shared" si="53"/>
        <v>0</v>
      </c>
      <c r="BS112" s="173">
        <f>(AV112*2500)*'P6 Verzekering'!$E$11</f>
        <v>0</v>
      </c>
      <c r="BT112" s="173">
        <f>(AW112*2500)*'P6 Verzekering'!$E$12</f>
        <v>0</v>
      </c>
      <c r="BU112" s="173">
        <f>(L112*2500)*'P6 Verzekering'!$E$13</f>
        <v>0</v>
      </c>
      <c r="BV112" s="173">
        <f t="shared" si="54"/>
        <v>0</v>
      </c>
      <c r="BW112"/>
      <c r="BX112"/>
    </row>
    <row r="113" spans="1:76">
      <c r="A113" s="152" t="s">
        <v>925</v>
      </c>
      <c r="B113" s="152" t="s">
        <v>283</v>
      </c>
      <c r="C113" s="152" t="s">
        <v>282</v>
      </c>
      <c r="D113" s="152" t="s">
        <v>433</v>
      </c>
      <c r="E113" s="152" t="s">
        <v>432</v>
      </c>
      <c r="F113" s="153">
        <f t="shared" si="28"/>
        <v>59</v>
      </c>
      <c r="G113" s="154">
        <v>1</v>
      </c>
      <c r="H113" s="154">
        <f>IFERROR(VLOOKUP(B113,'P2 Origin'!$C$21:$Q$176,15,FALSE),0)</f>
        <v>1</v>
      </c>
      <c r="I113" s="154">
        <f>IFERROR(VLOOKUP(D113,'P4 Destination'!$C$21:$Q$176,15,FALSE),0)</f>
        <v>0</v>
      </c>
      <c r="J113" s="155"/>
      <c r="K113" s="155">
        <v>1</v>
      </c>
      <c r="L113" s="156">
        <v>0</v>
      </c>
      <c r="M113" s="155">
        <v>0</v>
      </c>
      <c r="N113" s="155">
        <v>0</v>
      </c>
      <c r="O113" s="157">
        <f t="shared" si="29"/>
        <v>0</v>
      </c>
      <c r="P113" s="158">
        <f t="shared" si="30"/>
        <v>0</v>
      </c>
      <c r="Q113" s="159">
        <f>IFERROR(VLOOKUP(N113,'P1 Intra-Europees'!$A$15:$H$25,3,0),0)*P113</f>
        <v>0</v>
      </c>
      <c r="R113" s="160">
        <f t="shared" si="31"/>
        <v>0</v>
      </c>
      <c r="S113" s="159">
        <f>IFERROR(VLOOKUP(N113,'P1 Intra-Europees'!$A$15:$H$25,4,0),0)*R113</f>
        <v>0</v>
      </c>
      <c r="T113" s="160">
        <f t="shared" si="32"/>
        <v>0</v>
      </c>
      <c r="U113" s="159">
        <f>IFERROR(VLOOKUP(N113,'P1 Intra-Europees'!$A$15:$H$25,5,0),0)*T113</f>
        <v>0</v>
      </c>
      <c r="V113" s="160">
        <f t="shared" si="33"/>
        <v>0</v>
      </c>
      <c r="W113" s="159">
        <f>IFERROR(VLOOKUP(N113,'P1 Intra-Europees'!$A$15:$H$25,6,0),0)*V113</f>
        <v>0</v>
      </c>
      <c r="X113" s="160">
        <f t="shared" si="34"/>
        <v>0</v>
      </c>
      <c r="Y113" s="159">
        <f>IFERROR(VLOOKUP(N113,'P1 Intra-Europees'!$A$15:$H$25,7,0),0)*X113</f>
        <v>0</v>
      </c>
      <c r="Z113" s="161">
        <f t="shared" si="35"/>
        <v>0</v>
      </c>
      <c r="AA113" s="162">
        <f>IFERROR(VLOOKUP(N113,'P1 Intra-Europees'!$A$15:$H$25,8,0),0)*Z113</f>
        <v>0</v>
      </c>
      <c r="AB113" s="163">
        <f t="shared" si="36"/>
        <v>0</v>
      </c>
      <c r="AC113" s="157" t="str">
        <f>VLOOKUP(B113,'P2 Origin'!$C$21:$O$176,13,0)</f>
        <v>USD</v>
      </c>
      <c r="AD113" s="164">
        <f t="shared" si="37"/>
        <v>0</v>
      </c>
      <c r="AE113" s="165">
        <f>IF(AU113&gt;0.1,VLOOKUP(B113,'P2 Origin'!$C$21:$M$176,3,0)*H113,0)</f>
        <v>0</v>
      </c>
      <c r="AF113" s="166">
        <f t="shared" si="38"/>
        <v>0</v>
      </c>
      <c r="AG113" s="165">
        <f>(VLOOKUP(B113,'P2 Origin'!$C$21:$M$176,4,0))*AF113</f>
        <v>0</v>
      </c>
      <c r="AH113" s="166">
        <f t="shared" si="39"/>
        <v>0</v>
      </c>
      <c r="AI113" s="165">
        <f>(VLOOKUP(B113,'P2 Origin'!$C$21:$M$176,5,0))*AH113</f>
        <v>0</v>
      </c>
      <c r="AJ113" s="166">
        <f t="shared" si="55"/>
        <v>0</v>
      </c>
      <c r="AK113" s="165">
        <f>(VLOOKUP(B113,'P2 Origin'!$C$21:$M$176,6,0))*AJ113</f>
        <v>0</v>
      </c>
      <c r="AL113" s="166">
        <f t="shared" si="40"/>
        <v>0</v>
      </c>
      <c r="AM113" s="165">
        <f>(VLOOKUP($B113,'P2 Origin'!$C$21:$M$176,7,0))*AL113</f>
        <v>0</v>
      </c>
      <c r="AN113" s="166">
        <f t="shared" si="41"/>
        <v>0</v>
      </c>
      <c r="AO113" s="165">
        <f>(VLOOKUP($B113,'P2 Origin'!$C$21:$M$176,8,0))*AN113</f>
        <v>0</v>
      </c>
      <c r="AP113" s="166">
        <f t="shared" si="42"/>
        <v>59</v>
      </c>
      <c r="AQ113" s="165">
        <f>(VLOOKUP($B113,'P2 Origin'!$C$21:$M$176,9,0))*AP113</f>
        <v>0</v>
      </c>
      <c r="AR113" s="155">
        <f t="shared" si="43"/>
        <v>1</v>
      </c>
      <c r="AS113" s="164">
        <f>(VLOOKUP(B113,'P2 Origin'!$C$21:$M$176,10,0))*K113</f>
        <v>0</v>
      </c>
      <c r="AT113" s="164">
        <f>(VLOOKUP(B113,'P2 Origin'!$C$21:$M$176,11,0))*J113</f>
        <v>0</v>
      </c>
      <c r="AU113" s="167">
        <v>59</v>
      </c>
      <c r="AV113" s="168">
        <v>59</v>
      </c>
      <c r="AW113" s="169">
        <v>0</v>
      </c>
      <c r="AX113" s="170">
        <f>IF(AU113&gt;=0.1,'P3 Bureaumarge zee- en luchtvr.'!$D$12,0)</f>
        <v>0</v>
      </c>
      <c r="AY113" s="163">
        <f t="shared" si="44"/>
        <v>0</v>
      </c>
      <c r="AZ113" s="157" t="str">
        <f>VLOOKUP(D113,'P4 Destination'!$C$21:$O$176,13,0)</f>
        <v>USD</v>
      </c>
      <c r="BA113" s="164">
        <f t="shared" si="45"/>
        <v>0</v>
      </c>
      <c r="BB113" s="171">
        <f>IF(AU113&gt;0.1,(VLOOKUP(D113,'P4 Destination'!$C$21:$M$176,3,0))*I113,0)</f>
        <v>0</v>
      </c>
      <c r="BC113" s="172">
        <f t="shared" si="46"/>
        <v>0</v>
      </c>
      <c r="BD113" s="171">
        <f>(VLOOKUP($D113,'P4 Destination'!$C$21:$M$176,4,0))*BC113</f>
        <v>0</v>
      </c>
      <c r="BE113" s="172">
        <f t="shared" si="47"/>
        <v>0</v>
      </c>
      <c r="BF113" s="171">
        <f>(VLOOKUP($D113,'P4 Destination'!$C$21:$M$176,5,0))*BE113</f>
        <v>0</v>
      </c>
      <c r="BG113" s="172">
        <f t="shared" si="48"/>
        <v>0</v>
      </c>
      <c r="BH113" s="171">
        <f>(VLOOKUP($D113,'P4 Destination'!$C$21:$M$176,6,0))*BG113</f>
        <v>0</v>
      </c>
      <c r="BI113" s="172">
        <f t="shared" si="49"/>
        <v>0</v>
      </c>
      <c r="BJ113" s="171">
        <f>(VLOOKUP($D113,'P4 Destination'!$C$21:$M$176,7,0))*BI113</f>
        <v>0</v>
      </c>
      <c r="BK113" s="172">
        <f t="shared" si="50"/>
        <v>0</v>
      </c>
      <c r="BL113" s="171">
        <f>(VLOOKUP($D113,'P4 Destination'!$C$21:$M$176,8,0))*BK113</f>
        <v>0</v>
      </c>
      <c r="BM113" s="172">
        <f t="shared" si="51"/>
        <v>59</v>
      </c>
      <c r="BN113" s="171">
        <f>(VLOOKUP($D113,'P4 Destination'!$C$21:$M$176,9,0))*BM113</f>
        <v>0</v>
      </c>
      <c r="BO113" s="154">
        <f t="shared" si="52"/>
        <v>1</v>
      </c>
      <c r="BP113" s="171">
        <f>(VLOOKUP(D113,'P4 Destination'!$C$21:$M$176,10,0))*K113</f>
        <v>0</v>
      </c>
      <c r="BQ113" s="171">
        <f>(VLOOKUP(D113,'P4 Destination'!$C$21:$M$176,11,0))*J113</f>
        <v>0</v>
      </c>
      <c r="BR113" s="173">
        <f t="shared" si="53"/>
        <v>0</v>
      </c>
      <c r="BS113" s="173">
        <f>(AV113*2500)*'P6 Verzekering'!$E$11</f>
        <v>0</v>
      </c>
      <c r="BT113" s="173">
        <f>(AW113*2500)*'P6 Verzekering'!$E$12</f>
        <v>0</v>
      </c>
      <c r="BU113" s="173">
        <f>(L113*2500)*'P6 Verzekering'!$E$13</f>
        <v>0</v>
      </c>
      <c r="BV113" s="173">
        <f t="shared" si="54"/>
        <v>0</v>
      </c>
      <c r="BW113"/>
      <c r="BX113"/>
    </row>
    <row r="114" spans="1:76" ht="14.45" customHeight="1">
      <c r="A114" s="152" t="s">
        <v>926</v>
      </c>
      <c r="B114" s="152" t="s">
        <v>283</v>
      </c>
      <c r="C114" s="152" t="s">
        <v>282</v>
      </c>
      <c r="D114" s="152" t="s">
        <v>420</v>
      </c>
      <c r="E114" s="152" t="s">
        <v>418</v>
      </c>
      <c r="F114" s="153">
        <f t="shared" si="28"/>
        <v>22</v>
      </c>
      <c r="G114" s="154">
        <v>1</v>
      </c>
      <c r="H114" s="154">
        <f>IFERROR(VLOOKUP(B114,'P2 Origin'!$C$21:$Q$176,15,FALSE),0)</f>
        <v>1</v>
      </c>
      <c r="I114" s="154">
        <f>IFERROR(VLOOKUP(D114,'P4 Destination'!$C$21:$Q$176,15,FALSE),0)</f>
        <v>0</v>
      </c>
      <c r="J114" s="155">
        <v>1</v>
      </c>
      <c r="K114" s="155"/>
      <c r="L114" s="156">
        <v>0</v>
      </c>
      <c r="M114" s="155">
        <v>0</v>
      </c>
      <c r="N114" s="155">
        <v>0</v>
      </c>
      <c r="O114" s="157">
        <f t="shared" si="29"/>
        <v>0</v>
      </c>
      <c r="P114" s="158">
        <f t="shared" si="30"/>
        <v>0</v>
      </c>
      <c r="Q114" s="159">
        <f>IFERROR(VLOOKUP(N114,'P1 Intra-Europees'!$A$15:$H$25,3,0),0)*P114</f>
        <v>0</v>
      </c>
      <c r="R114" s="160">
        <f t="shared" si="31"/>
        <v>0</v>
      </c>
      <c r="S114" s="159">
        <f>IFERROR(VLOOKUP(N114,'P1 Intra-Europees'!$A$15:$H$25,4,0),0)*R114</f>
        <v>0</v>
      </c>
      <c r="T114" s="160">
        <f t="shared" si="32"/>
        <v>0</v>
      </c>
      <c r="U114" s="159">
        <f>IFERROR(VLOOKUP(N114,'P1 Intra-Europees'!$A$15:$H$25,5,0),0)*T114</f>
        <v>0</v>
      </c>
      <c r="V114" s="160">
        <f t="shared" si="33"/>
        <v>0</v>
      </c>
      <c r="W114" s="159">
        <f>IFERROR(VLOOKUP(N114,'P1 Intra-Europees'!$A$15:$H$25,6,0),0)*V114</f>
        <v>0</v>
      </c>
      <c r="X114" s="160">
        <f t="shared" si="34"/>
        <v>0</v>
      </c>
      <c r="Y114" s="159">
        <f>IFERROR(VLOOKUP(N114,'P1 Intra-Europees'!$A$15:$H$25,7,0),0)*X114</f>
        <v>0</v>
      </c>
      <c r="Z114" s="161">
        <f t="shared" si="35"/>
        <v>0</v>
      </c>
      <c r="AA114" s="162">
        <f>IFERROR(VLOOKUP(N114,'P1 Intra-Europees'!$A$15:$H$25,8,0),0)*Z114</f>
        <v>0</v>
      </c>
      <c r="AB114" s="163">
        <f t="shared" si="36"/>
        <v>0</v>
      </c>
      <c r="AC114" s="157" t="str">
        <f>VLOOKUP(B114,'P2 Origin'!$C$21:$O$176,13,0)</f>
        <v>USD</v>
      </c>
      <c r="AD114" s="164">
        <f t="shared" si="37"/>
        <v>0</v>
      </c>
      <c r="AE114" s="165">
        <f>IF(AU114&gt;0.1,VLOOKUP(B114,'P2 Origin'!$C$21:$M$176,3,0)*H114,0)</f>
        <v>0</v>
      </c>
      <c r="AF114" s="166">
        <f t="shared" si="38"/>
        <v>0</v>
      </c>
      <c r="AG114" s="165">
        <f>(VLOOKUP(B114,'P2 Origin'!$C$21:$M$176,4,0))*AF114</f>
        <v>0</v>
      </c>
      <c r="AH114" s="166">
        <f t="shared" si="39"/>
        <v>0</v>
      </c>
      <c r="AI114" s="165">
        <f>(VLOOKUP(B114,'P2 Origin'!$C$21:$M$176,5,0))*AH114</f>
        <v>0</v>
      </c>
      <c r="AJ114" s="166">
        <f t="shared" si="55"/>
        <v>22</v>
      </c>
      <c r="AK114" s="165">
        <f>(VLOOKUP(B114,'P2 Origin'!$C$21:$M$176,6,0))*AJ114</f>
        <v>0</v>
      </c>
      <c r="AL114" s="166">
        <f t="shared" si="40"/>
        <v>0</v>
      </c>
      <c r="AM114" s="165">
        <f>(VLOOKUP($B114,'P2 Origin'!$C$21:$M$176,7,0))*AL114</f>
        <v>0</v>
      </c>
      <c r="AN114" s="166">
        <f t="shared" si="41"/>
        <v>0</v>
      </c>
      <c r="AO114" s="165">
        <f>(VLOOKUP($B114,'P2 Origin'!$C$21:$M$176,8,0))*AN114</f>
        <v>0</v>
      </c>
      <c r="AP114" s="166">
        <f t="shared" si="42"/>
        <v>0</v>
      </c>
      <c r="AQ114" s="165">
        <f>(VLOOKUP($B114,'P2 Origin'!$C$21:$M$176,9,0))*AP114</f>
        <v>0</v>
      </c>
      <c r="AR114" s="155">
        <f t="shared" si="43"/>
        <v>1</v>
      </c>
      <c r="AS114" s="164">
        <f>(VLOOKUP(B114,'P2 Origin'!$C$21:$M$176,10,0))*K114</f>
        <v>0</v>
      </c>
      <c r="AT114" s="164">
        <f>(VLOOKUP(B114,'P2 Origin'!$C$21:$M$176,11,0))*J114</f>
        <v>0</v>
      </c>
      <c r="AU114" s="167">
        <v>22</v>
      </c>
      <c r="AV114" s="168">
        <v>22</v>
      </c>
      <c r="AW114" s="169">
        <v>0</v>
      </c>
      <c r="AX114" s="170">
        <f>IF(AU114&gt;=0.1,'P3 Bureaumarge zee- en luchtvr.'!$D$12,0)</f>
        <v>0</v>
      </c>
      <c r="AY114" s="163">
        <f t="shared" si="44"/>
        <v>0</v>
      </c>
      <c r="AZ114" s="157" t="str">
        <f>VLOOKUP(D114,'P4 Destination'!$C$21:$O$176,13,0)</f>
        <v>USD</v>
      </c>
      <c r="BA114" s="164">
        <f t="shared" si="45"/>
        <v>0</v>
      </c>
      <c r="BB114" s="171">
        <f>IF(AU114&gt;0.1,(VLOOKUP(D114,'P4 Destination'!$C$21:$M$176,3,0))*I114,0)</f>
        <v>0</v>
      </c>
      <c r="BC114" s="172">
        <f t="shared" si="46"/>
        <v>0</v>
      </c>
      <c r="BD114" s="171">
        <f>(VLOOKUP($D114,'P4 Destination'!$C$21:$M$176,4,0))*BC114</f>
        <v>0</v>
      </c>
      <c r="BE114" s="172">
        <f t="shared" si="47"/>
        <v>0</v>
      </c>
      <c r="BF114" s="171">
        <f>(VLOOKUP($D114,'P4 Destination'!$C$21:$M$176,5,0))*BE114</f>
        <v>0</v>
      </c>
      <c r="BG114" s="172">
        <f t="shared" si="48"/>
        <v>22</v>
      </c>
      <c r="BH114" s="171">
        <f>(VLOOKUP($D114,'P4 Destination'!$C$21:$M$176,6,0))*BG114</f>
        <v>0</v>
      </c>
      <c r="BI114" s="172">
        <f t="shared" si="49"/>
        <v>0</v>
      </c>
      <c r="BJ114" s="171">
        <f>(VLOOKUP($D114,'P4 Destination'!$C$21:$M$176,7,0))*BI114</f>
        <v>0</v>
      </c>
      <c r="BK114" s="172">
        <f t="shared" si="50"/>
        <v>0</v>
      </c>
      <c r="BL114" s="171">
        <f>(VLOOKUP($D114,'P4 Destination'!$C$21:$M$176,8,0))*BK114</f>
        <v>0</v>
      </c>
      <c r="BM114" s="172">
        <f t="shared" si="51"/>
        <v>0</v>
      </c>
      <c r="BN114" s="171">
        <f>(VLOOKUP($D114,'P4 Destination'!$C$21:$M$176,9,0))*BM114</f>
        <v>0</v>
      </c>
      <c r="BO114" s="154">
        <f t="shared" si="52"/>
        <v>1</v>
      </c>
      <c r="BP114" s="171">
        <f>(VLOOKUP(D114,'P4 Destination'!$C$21:$M$176,10,0))*K114</f>
        <v>0</v>
      </c>
      <c r="BQ114" s="171">
        <f>(VLOOKUP(D114,'P4 Destination'!$C$21:$M$176,11,0))*J114</f>
        <v>0</v>
      </c>
      <c r="BR114" s="173">
        <f t="shared" si="53"/>
        <v>0</v>
      </c>
      <c r="BS114" s="173">
        <f>(AV114*2500)*'P6 Verzekering'!$E$11</f>
        <v>0</v>
      </c>
      <c r="BT114" s="173">
        <f>(AW114*2500)*'P6 Verzekering'!$E$12</f>
        <v>0</v>
      </c>
      <c r="BU114" s="173">
        <f>(L114*2500)*'P6 Verzekering'!$E$13</f>
        <v>0</v>
      </c>
      <c r="BV114" s="173">
        <f t="shared" si="54"/>
        <v>0</v>
      </c>
      <c r="BW114"/>
      <c r="BX114"/>
    </row>
    <row r="115" spans="1:76">
      <c r="A115" s="152" t="s">
        <v>927</v>
      </c>
      <c r="B115" s="152" t="s">
        <v>283</v>
      </c>
      <c r="C115" s="152" t="s">
        <v>282</v>
      </c>
      <c r="D115" s="152" t="s">
        <v>203</v>
      </c>
      <c r="E115" s="152" t="s">
        <v>200</v>
      </c>
      <c r="F115" s="153">
        <f t="shared" si="28"/>
        <v>58</v>
      </c>
      <c r="G115" s="154">
        <v>1</v>
      </c>
      <c r="H115" s="154">
        <f>IFERROR(VLOOKUP(B115,'P2 Origin'!$C$21:$Q$176,15,FALSE),0)</f>
        <v>1</v>
      </c>
      <c r="I115" s="154">
        <f>IFERROR(VLOOKUP(D115,'P4 Destination'!$C$21:$Q$176,15,FALSE),0)</f>
        <v>1</v>
      </c>
      <c r="J115" s="155"/>
      <c r="K115" s="155">
        <v>1</v>
      </c>
      <c r="L115" s="156">
        <v>0</v>
      </c>
      <c r="M115" s="155">
        <v>0</v>
      </c>
      <c r="N115" s="155">
        <v>0</v>
      </c>
      <c r="O115" s="157">
        <f t="shared" si="29"/>
        <v>0</v>
      </c>
      <c r="P115" s="158">
        <f t="shared" si="30"/>
        <v>0</v>
      </c>
      <c r="Q115" s="159">
        <f>IFERROR(VLOOKUP(N115,'P1 Intra-Europees'!$A$15:$H$25,3,0),0)*P115</f>
        <v>0</v>
      </c>
      <c r="R115" s="160">
        <f t="shared" si="31"/>
        <v>0</v>
      </c>
      <c r="S115" s="159">
        <f>IFERROR(VLOOKUP(N115,'P1 Intra-Europees'!$A$15:$H$25,4,0),0)*R115</f>
        <v>0</v>
      </c>
      <c r="T115" s="160">
        <f t="shared" si="32"/>
        <v>0</v>
      </c>
      <c r="U115" s="159">
        <f>IFERROR(VLOOKUP(N115,'P1 Intra-Europees'!$A$15:$H$25,5,0),0)*T115</f>
        <v>0</v>
      </c>
      <c r="V115" s="160">
        <f t="shared" si="33"/>
        <v>0</v>
      </c>
      <c r="W115" s="159">
        <f>IFERROR(VLOOKUP(N115,'P1 Intra-Europees'!$A$15:$H$25,6,0),0)*V115</f>
        <v>0</v>
      </c>
      <c r="X115" s="160">
        <f t="shared" si="34"/>
        <v>0</v>
      </c>
      <c r="Y115" s="159">
        <f>IFERROR(VLOOKUP(N115,'P1 Intra-Europees'!$A$15:$H$25,7,0),0)*X115</f>
        <v>0</v>
      </c>
      <c r="Z115" s="161">
        <f t="shared" si="35"/>
        <v>0</v>
      </c>
      <c r="AA115" s="162">
        <f>IFERROR(VLOOKUP(N115,'P1 Intra-Europees'!$A$15:$H$25,8,0),0)*Z115</f>
        <v>0</v>
      </c>
      <c r="AB115" s="163">
        <f t="shared" si="36"/>
        <v>0</v>
      </c>
      <c r="AC115" s="157" t="str">
        <f>VLOOKUP(B115,'P2 Origin'!$C$21:$O$176,13,0)</f>
        <v>USD</v>
      </c>
      <c r="AD115" s="164">
        <f t="shared" si="37"/>
        <v>0</v>
      </c>
      <c r="AE115" s="165">
        <f>IF(AU115&gt;0.1,VLOOKUP(B115,'P2 Origin'!$C$21:$M$176,3,0)*H115,0)</f>
        <v>0</v>
      </c>
      <c r="AF115" s="166">
        <f t="shared" si="38"/>
        <v>0</v>
      </c>
      <c r="AG115" s="165">
        <f>(VLOOKUP(B115,'P2 Origin'!$C$21:$M$176,4,0))*AF115</f>
        <v>0</v>
      </c>
      <c r="AH115" s="166">
        <f t="shared" si="39"/>
        <v>0</v>
      </c>
      <c r="AI115" s="165">
        <f>(VLOOKUP(B115,'P2 Origin'!$C$21:$M$176,5,0))*AH115</f>
        <v>0</v>
      </c>
      <c r="AJ115" s="166">
        <f t="shared" si="55"/>
        <v>0</v>
      </c>
      <c r="AK115" s="165">
        <f>(VLOOKUP(B115,'P2 Origin'!$C$21:$M$176,6,0))*AJ115</f>
        <v>0</v>
      </c>
      <c r="AL115" s="166">
        <f t="shared" si="40"/>
        <v>0</v>
      </c>
      <c r="AM115" s="165">
        <f>(VLOOKUP($B115,'P2 Origin'!$C$21:$M$176,7,0))*AL115</f>
        <v>0</v>
      </c>
      <c r="AN115" s="166">
        <f t="shared" si="41"/>
        <v>0</v>
      </c>
      <c r="AO115" s="165">
        <f>(VLOOKUP($B115,'P2 Origin'!$C$21:$M$176,8,0))*AN115</f>
        <v>0</v>
      </c>
      <c r="AP115" s="166">
        <f t="shared" si="42"/>
        <v>58</v>
      </c>
      <c r="AQ115" s="165">
        <f>(VLOOKUP($B115,'P2 Origin'!$C$21:$M$176,9,0))*AP115</f>
        <v>0</v>
      </c>
      <c r="AR115" s="155">
        <f t="shared" si="43"/>
        <v>1</v>
      </c>
      <c r="AS115" s="164">
        <f>(VLOOKUP(B115,'P2 Origin'!$C$21:$M$176,10,0))*K115</f>
        <v>0</v>
      </c>
      <c r="AT115" s="164">
        <f>(VLOOKUP(B115,'P2 Origin'!$C$21:$M$176,11,0))*J115</f>
        <v>0</v>
      </c>
      <c r="AU115" s="167">
        <v>58</v>
      </c>
      <c r="AV115" s="168">
        <v>58</v>
      </c>
      <c r="AW115" s="169">
        <v>0</v>
      </c>
      <c r="AX115" s="170">
        <f>IF(AU115&gt;=0.1,'P3 Bureaumarge zee- en luchtvr.'!$D$12,0)</f>
        <v>0</v>
      </c>
      <c r="AY115" s="163">
        <f t="shared" si="44"/>
        <v>0</v>
      </c>
      <c r="AZ115" s="157" t="str">
        <f>VLOOKUP(D115,'P4 Destination'!$C$21:$O$176,13,0)</f>
        <v>EUR</v>
      </c>
      <c r="BA115" s="164">
        <f t="shared" si="45"/>
        <v>0</v>
      </c>
      <c r="BB115" s="171">
        <f>IF(AU115&gt;0.1,(VLOOKUP(D115,'P4 Destination'!$C$21:$M$176,3,0))*I115,0)</f>
        <v>0</v>
      </c>
      <c r="BC115" s="172">
        <f t="shared" si="46"/>
        <v>0</v>
      </c>
      <c r="BD115" s="171">
        <f>(VLOOKUP($D115,'P4 Destination'!$C$21:$M$176,4,0))*BC115</f>
        <v>0</v>
      </c>
      <c r="BE115" s="172">
        <f t="shared" si="47"/>
        <v>0</v>
      </c>
      <c r="BF115" s="171">
        <f>(VLOOKUP($D115,'P4 Destination'!$C$21:$M$176,5,0))*BE115</f>
        <v>0</v>
      </c>
      <c r="BG115" s="172">
        <f t="shared" si="48"/>
        <v>0</v>
      </c>
      <c r="BH115" s="171">
        <f>(VLOOKUP($D115,'P4 Destination'!$C$21:$M$176,6,0))*BG115</f>
        <v>0</v>
      </c>
      <c r="BI115" s="172">
        <f t="shared" si="49"/>
        <v>0</v>
      </c>
      <c r="BJ115" s="171">
        <f>(VLOOKUP($D115,'P4 Destination'!$C$21:$M$176,7,0))*BI115</f>
        <v>0</v>
      </c>
      <c r="BK115" s="172">
        <f t="shared" si="50"/>
        <v>0</v>
      </c>
      <c r="BL115" s="171">
        <f>(VLOOKUP($D115,'P4 Destination'!$C$21:$M$176,8,0))*BK115</f>
        <v>0</v>
      </c>
      <c r="BM115" s="172">
        <f t="shared" si="51"/>
        <v>58</v>
      </c>
      <c r="BN115" s="171">
        <f>(VLOOKUP($D115,'P4 Destination'!$C$21:$M$176,9,0))*BM115</f>
        <v>0</v>
      </c>
      <c r="BO115" s="154">
        <f t="shared" si="52"/>
        <v>1</v>
      </c>
      <c r="BP115" s="171">
        <f>(VLOOKUP(D115,'P4 Destination'!$C$21:$M$176,10,0))*K115</f>
        <v>0</v>
      </c>
      <c r="BQ115" s="171">
        <f>(VLOOKUP(D115,'P4 Destination'!$C$21:$M$176,11,0))*J115</f>
        <v>0</v>
      </c>
      <c r="BR115" s="173">
        <f t="shared" si="53"/>
        <v>0</v>
      </c>
      <c r="BS115" s="173">
        <f>(AV115*2500)*'P6 Verzekering'!$E$11</f>
        <v>0</v>
      </c>
      <c r="BT115" s="173">
        <f>(AW115*2500)*'P6 Verzekering'!$E$12</f>
        <v>0</v>
      </c>
      <c r="BU115" s="173">
        <f>(L115*2500)*'P6 Verzekering'!$E$13</f>
        <v>0</v>
      </c>
      <c r="BV115" s="173">
        <f t="shared" si="54"/>
        <v>0</v>
      </c>
      <c r="BW115"/>
      <c r="BX115"/>
    </row>
    <row r="116" spans="1:76">
      <c r="A116" s="152" t="s">
        <v>932</v>
      </c>
      <c r="B116" s="152" t="s">
        <v>151</v>
      </c>
      <c r="C116" s="152" t="s">
        <v>149</v>
      </c>
      <c r="D116" s="152" t="s">
        <v>450</v>
      </c>
      <c r="E116" s="152" t="s">
        <v>449</v>
      </c>
      <c r="F116" s="153">
        <f t="shared" si="28"/>
        <v>24</v>
      </c>
      <c r="G116" s="154">
        <v>1</v>
      </c>
      <c r="H116" s="154">
        <f>IFERROR(VLOOKUP(B116,'P2 Origin'!$C$21:$Q$176,15,FALSE),0)</f>
        <v>0</v>
      </c>
      <c r="I116" s="154">
        <f>IFERROR(VLOOKUP(D116,'P4 Destination'!$C$21:$Q$176,15,FALSE),0)</f>
        <v>1</v>
      </c>
      <c r="J116" s="155">
        <v>1</v>
      </c>
      <c r="K116" s="155"/>
      <c r="L116" s="156">
        <v>0</v>
      </c>
      <c r="M116" s="155">
        <v>0</v>
      </c>
      <c r="N116" s="155">
        <v>0</v>
      </c>
      <c r="O116" s="157">
        <f t="shared" si="29"/>
        <v>0</v>
      </c>
      <c r="P116" s="158">
        <f t="shared" si="30"/>
        <v>0</v>
      </c>
      <c r="Q116" s="159">
        <f>IFERROR(VLOOKUP(N116,'P1 Intra-Europees'!$A$15:$H$25,3,0),0)*P116</f>
        <v>0</v>
      </c>
      <c r="R116" s="160">
        <f t="shared" si="31"/>
        <v>0</v>
      </c>
      <c r="S116" s="159">
        <f>IFERROR(VLOOKUP(N116,'P1 Intra-Europees'!$A$15:$H$25,4,0),0)*R116</f>
        <v>0</v>
      </c>
      <c r="T116" s="160">
        <f t="shared" si="32"/>
        <v>0</v>
      </c>
      <c r="U116" s="159">
        <f>IFERROR(VLOOKUP(N116,'P1 Intra-Europees'!$A$15:$H$25,5,0),0)*T116</f>
        <v>0</v>
      </c>
      <c r="V116" s="160">
        <f t="shared" si="33"/>
        <v>0</v>
      </c>
      <c r="W116" s="159">
        <f>IFERROR(VLOOKUP(N116,'P1 Intra-Europees'!$A$15:$H$25,6,0),0)*V116</f>
        <v>0</v>
      </c>
      <c r="X116" s="160">
        <f t="shared" si="34"/>
        <v>0</v>
      </c>
      <c r="Y116" s="159">
        <f>IFERROR(VLOOKUP(N116,'P1 Intra-Europees'!$A$15:$H$25,7,0),0)*X116</f>
        <v>0</v>
      </c>
      <c r="Z116" s="161">
        <f t="shared" si="35"/>
        <v>0</v>
      </c>
      <c r="AA116" s="162">
        <f>IFERROR(VLOOKUP(N116,'P1 Intra-Europees'!$A$15:$H$25,8,0),0)*Z116</f>
        <v>0</v>
      </c>
      <c r="AB116" s="163">
        <f t="shared" si="36"/>
        <v>0</v>
      </c>
      <c r="AC116" s="157" t="str">
        <f>VLOOKUP(B116,'P2 Origin'!$C$21:$O$176,13,0)</f>
        <v>EUR</v>
      </c>
      <c r="AD116" s="164">
        <f t="shared" si="37"/>
        <v>0</v>
      </c>
      <c r="AE116" s="165">
        <f>IF(AU116&gt;0.1,VLOOKUP(B116,'P2 Origin'!$C$21:$M$176,3,0)*H116,0)</f>
        <v>0</v>
      </c>
      <c r="AF116" s="166">
        <f t="shared" si="38"/>
        <v>0</v>
      </c>
      <c r="AG116" s="165">
        <f>(VLOOKUP(B116,'P2 Origin'!$C$21:$M$176,4,0))*AF116</f>
        <v>0</v>
      </c>
      <c r="AH116" s="166">
        <f t="shared" si="39"/>
        <v>0</v>
      </c>
      <c r="AI116" s="165">
        <f>(VLOOKUP(B116,'P2 Origin'!$C$21:$M$176,5,0))*AH116</f>
        <v>0</v>
      </c>
      <c r="AJ116" s="166">
        <f t="shared" si="55"/>
        <v>24</v>
      </c>
      <c r="AK116" s="165">
        <f>(VLOOKUP(B116,'P2 Origin'!$C$21:$M$176,6,0))*AJ116</f>
        <v>0</v>
      </c>
      <c r="AL116" s="166">
        <f t="shared" si="40"/>
        <v>0</v>
      </c>
      <c r="AM116" s="165">
        <f>(VLOOKUP($B116,'P2 Origin'!$C$21:$M$176,7,0))*AL116</f>
        <v>0</v>
      </c>
      <c r="AN116" s="166">
        <f t="shared" si="41"/>
        <v>0</v>
      </c>
      <c r="AO116" s="165">
        <f>(VLOOKUP($B116,'P2 Origin'!$C$21:$M$176,8,0))*AN116</f>
        <v>0</v>
      </c>
      <c r="AP116" s="166">
        <f t="shared" si="42"/>
        <v>0</v>
      </c>
      <c r="AQ116" s="165">
        <f>(VLOOKUP($B116,'P2 Origin'!$C$21:$M$176,9,0))*AP116</f>
        <v>0</v>
      </c>
      <c r="AR116" s="155">
        <f t="shared" si="43"/>
        <v>1</v>
      </c>
      <c r="AS116" s="164">
        <f>(VLOOKUP(B116,'P2 Origin'!$C$21:$M$176,10,0))*K116</f>
        <v>0</v>
      </c>
      <c r="AT116" s="164">
        <f>(VLOOKUP(B116,'P2 Origin'!$C$21:$M$176,11,0))*J116</f>
        <v>0</v>
      </c>
      <c r="AU116" s="167">
        <v>24</v>
      </c>
      <c r="AV116" s="168">
        <v>24</v>
      </c>
      <c r="AW116" s="169">
        <v>0</v>
      </c>
      <c r="AX116" s="170">
        <f>IF(AU116&gt;=0.1,'P3 Bureaumarge zee- en luchtvr.'!$D$12,0)</f>
        <v>0</v>
      </c>
      <c r="AY116" s="163">
        <f t="shared" si="44"/>
        <v>0</v>
      </c>
      <c r="AZ116" s="157" t="str">
        <f>VLOOKUP(D116,'P4 Destination'!$C$21:$O$176,13,0)</f>
        <v>USD</v>
      </c>
      <c r="BA116" s="164">
        <f t="shared" si="45"/>
        <v>0</v>
      </c>
      <c r="BB116" s="171">
        <f>IF(AU116&gt;0.1,(VLOOKUP(D116,'P4 Destination'!$C$21:$M$176,3,0))*I116,0)</f>
        <v>0</v>
      </c>
      <c r="BC116" s="172">
        <f t="shared" si="46"/>
        <v>0</v>
      </c>
      <c r="BD116" s="171">
        <f>(VLOOKUP($D116,'P4 Destination'!$C$21:$M$176,4,0))*BC116</f>
        <v>0</v>
      </c>
      <c r="BE116" s="172">
        <f t="shared" si="47"/>
        <v>0</v>
      </c>
      <c r="BF116" s="171">
        <f>(VLOOKUP($D116,'P4 Destination'!$C$21:$M$176,5,0))*BE116</f>
        <v>0</v>
      </c>
      <c r="BG116" s="172">
        <f t="shared" si="48"/>
        <v>24</v>
      </c>
      <c r="BH116" s="171">
        <f>(VLOOKUP($D116,'P4 Destination'!$C$21:$M$176,6,0))*BG116</f>
        <v>0</v>
      </c>
      <c r="BI116" s="172">
        <f t="shared" si="49"/>
        <v>0</v>
      </c>
      <c r="BJ116" s="171">
        <f>(VLOOKUP($D116,'P4 Destination'!$C$21:$M$176,7,0))*BI116</f>
        <v>0</v>
      </c>
      <c r="BK116" s="172">
        <f t="shared" si="50"/>
        <v>0</v>
      </c>
      <c r="BL116" s="171">
        <f>(VLOOKUP($D116,'P4 Destination'!$C$21:$M$176,8,0))*BK116</f>
        <v>0</v>
      </c>
      <c r="BM116" s="172">
        <f t="shared" si="51"/>
        <v>0</v>
      </c>
      <c r="BN116" s="171">
        <f>(VLOOKUP($D116,'P4 Destination'!$C$21:$M$176,9,0))*BM116</f>
        <v>0</v>
      </c>
      <c r="BO116" s="154">
        <f t="shared" si="52"/>
        <v>1</v>
      </c>
      <c r="BP116" s="171">
        <f>(VLOOKUP(D116,'P4 Destination'!$C$21:$M$176,10,0))*K116</f>
        <v>0</v>
      </c>
      <c r="BQ116" s="171">
        <f>(VLOOKUP(D116,'P4 Destination'!$C$21:$M$176,11,0))*J116</f>
        <v>0</v>
      </c>
      <c r="BR116" s="173">
        <f t="shared" si="53"/>
        <v>0</v>
      </c>
      <c r="BS116" s="173">
        <f>(AV116*2500)*'P6 Verzekering'!$E$11</f>
        <v>0</v>
      </c>
      <c r="BT116" s="173">
        <f>(AW116*2500)*'P6 Verzekering'!$E$12</f>
        <v>0</v>
      </c>
      <c r="BU116" s="173">
        <f>(L116*2500)*'P6 Verzekering'!$E$13</f>
        <v>0</v>
      </c>
      <c r="BV116" s="173">
        <f t="shared" si="54"/>
        <v>0</v>
      </c>
      <c r="BW116"/>
      <c r="BX116"/>
    </row>
    <row r="117" spans="1:76">
      <c r="A117" s="152" t="s">
        <v>942</v>
      </c>
      <c r="B117" s="152" t="s">
        <v>151</v>
      </c>
      <c r="C117" s="152" t="s">
        <v>149</v>
      </c>
      <c r="D117" s="152" t="s">
        <v>144</v>
      </c>
      <c r="E117" s="152" t="s">
        <v>143</v>
      </c>
      <c r="F117" s="153">
        <f t="shared" si="28"/>
        <v>63</v>
      </c>
      <c r="G117" s="154">
        <v>1</v>
      </c>
      <c r="H117" s="154">
        <f>IFERROR(VLOOKUP(B117,'P2 Origin'!$C$21:$Q$176,15,FALSE),0)</f>
        <v>0</v>
      </c>
      <c r="I117" s="154">
        <f>IFERROR(VLOOKUP(D117,'P4 Destination'!$C$21:$Q$176,15,FALSE),0)</f>
        <v>1</v>
      </c>
      <c r="J117" s="155"/>
      <c r="K117" s="155">
        <v>1</v>
      </c>
      <c r="L117" s="156">
        <v>0</v>
      </c>
      <c r="M117" s="155">
        <v>0</v>
      </c>
      <c r="N117" s="155">
        <v>0</v>
      </c>
      <c r="O117" s="157">
        <f t="shared" si="29"/>
        <v>0</v>
      </c>
      <c r="P117" s="158">
        <f t="shared" si="30"/>
        <v>0</v>
      </c>
      <c r="Q117" s="159">
        <f>IFERROR(VLOOKUP(N117,'P1 Intra-Europees'!$A$15:$H$25,3,0),0)*P117</f>
        <v>0</v>
      </c>
      <c r="R117" s="160">
        <f t="shared" si="31"/>
        <v>0</v>
      </c>
      <c r="S117" s="159">
        <f>IFERROR(VLOOKUP(N117,'P1 Intra-Europees'!$A$15:$H$25,4,0),0)*R117</f>
        <v>0</v>
      </c>
      <c r="T117" s="160">
        <f t="shared" si="32"/>
        <v>0</v>
      </c>
      <c r="U117" s="159">
        <f>IFERROR(VLOOKUP(N117,'P1 Intra-Europees'!$A$15:$H$25,5,0),0)*T117</f>
        <v>0</v>
      </c>
      <c r="V117" s="160">
        <f t="shared" si="33"/>
        <v>0</v>
      </c>
      <c r="W117" s="159">
        <f>IFERROR(VLOOKUP(N117,'P1 Intra-Europees'!$A$15:$H$25,6,0),0)*V117</f>
        <v>0</v>
      </c>
      <c r="X117" s="160">
        <f t="shared" si="34"/>
        <v>0</v>
      </c>
      <c r="Y117" s="159">
        <f>IFERROR(VLOOKUP(N117,'P1 Intra-Europees'!$A$15:$H$25,7,0),0)*X117</f>
        <v>0</v>
      </c>
      <c r="Z117" s="161">
        <f t="shared" si="35"/>
        <v>0</v>
      </c>
      <c r="AA117" s="162">
        <f>IFERROR(VLOOKUP(N117,'P1 Intra-Europees'!$A$15:$H$25,8,0),0)*Z117</f>
        <v>0</v>
      </c>
      <c r="AB117" s="163">
        <f t="shared" si="36"/>
        <v>0</v>
      </c>
      <c r="AC117" s="157" t="str">
        <f>VLOOKUP(B117,'P2 Origin'!$C$21:$O$176,13,0)</f>
        <v>EUR</v>
      </c>
      <c r="AD117" s="164">
        <f t="shared" si="37"/>
        <v>0</v>
      </c>
      <c r="AE117" s="165">
        <f>IF(AU117&gt;0.1,VLOOKUP(B117,'P2 Origin'!$C$21:$M$176,3,0)*H117,0)</f>
        <v>0</v>
      </c>
      <c r="AF117" s="166">
        <f t="shared" si="38"/>
        <v>0</v>
      </c>
      <c r="AG117" s="165">
        <f>(VLOOKUP(B117,'P2 Origin'!$C$21:$M$176,4,0))*AF117</f>
        <v>0</v>
      </c>
      <c r="AH117" s="166">
        <f t="shared" si="39"/>
        <v>0</v>
      </c>
      <c r="AI117" s="165">
        <f>(VLOOKUP(B117,'P2 Origin'!$C$21:$M$176,5,0))*AH117</f>
        <v>0</v>
      </c>
      <c r="AJ117" s="166">
        <f t="shared" si="55"/>
        <v>0</v>
      </c>
      <c r="AK117" s="165">
        <f>(VLOOKUP(B117,'P2 Origin'!$C$21:$M$176,6,0))*AJ117</f>
        <v>0</v>
      </c>
      <c r="AL117" s="166">
        <f t="shared" si="40"/>
        <v>0</v>
      </c>
      <c r="AM117" s="165">
        <f>(VLOOKUP($B117,'P2 Origin'!$C$21:$M$176,7,0))*AL117</f>
        <v>0</v>
      </c>
      <c r="AN117" s="166">
        <f t="shared" si="41"/>
        <v>0</v>
      </c>
      <c r="AO117" s="165">
        <f>(VLOOKUP($B117,'P2 Origin'!$C$21:$M$176,8,0))*AN117</f>
        <v>0</v>
      </c>
      <c r="AP117" s="166">
        <f t="shared" si="42"/>
        <v>63</v>
      </c>
      <c r="AQ117" s="165">
        <f>(VLOOKUP($B117,'P2 Origin'!$C$21:$M$176,9,0))*AP117</f>
        <v>0</v>
      </c>
      <c r="AR117" s="155">
        <f t="shared" si="43"/>
        <v>1</v>
      </c>
      <c r="AS117" s="164">
        <f>(VLOOKUP(B117,'P2 Origin'!$C$21:$M$176,10,0))*K117</f>
        <v>0</v>
      </c>
      <c r="AT117" s="164">
        <f>(VLOOKUP(B117,'P2 Origin'!$C$21:$M$176,11,0))*J117</f>
        <v>0</v>
      </c>
      <c r="AU117" s="167">
        <v>63</v>
      </c>
      <c r="AV117" s="168">
        <v>63</v>
      </c>
      <c r="AW117" s="169">
        <v>0</v>
      </c>
      <c r="AX117" s="170">
        <f>IF(AU117&gt;=0.1,'P3 Bureaumarge zee- en luchtvr.'!$D$12,0)</f>
        <v>0</v>
      </c>
      <c r="AY117" s="163">
        <f t="shared" si="44"/>
        <v>0</v>
      </c>
      <c r="AZ117" s="157" t="str">
        <f>VLOOKUP(D117,'P4 Destination'!$C$21:$O$176,13,0)</f>
        <v>EUR</v>
      </c>
      <c r="BA117" s="164">
        <f t="shared" si="45"/>
        <v>0</v>
      </c>
      <c r="BB117" s="171">
        <f>IF(AU117&gt;0.1,(VLOOKUP(D117,'P4 Destination'!$C$21:$M$176,3,0))*I117,0)</f>
        <v>0</v>
      </c>
      <c r="BC117" s="172">
        <f t="shared" si="46"/>
        <v>0</v>
      </c>
      <c r="BD117" s="171">
        <f>(VLOOKUP($D117,'P4 Destination'!$C$21:$M$176,4,0))*BC117</f>
        <v>0</v>
      </c>
      <c r="BE117" s="172">
        <f t="shared" si="47"/>
        <v>0</v>
      </c>
      <c r="BF117" s="171">
        <f>(VLOOKUP($D117,'P4 Destination'!$C$21:$M$176,5,0))*BE117</f>
        <v>0</v>
      </c>
      <c r="BG117" s="172">
        <f t="shared" si="48"/>
        <v>0</v>
      </c>
      <c r="BH117" s="171">
        <f>(VLOOKUP($D117,'P4 Destination'!$C$21:$M$176,6,0))*BG117</f>
        <v>0</v>
      </c>
      <c r="BI117" s="172">
        <f t="shared" si="49"/>
        <v>0</v>
      </c>
      <c r="BJ117" s="171">
        <f>(VLOOKUP($D117,'P4 Destination'!$C$21:$M$176,7,0))*BI117</f>
        <v>0</v>
      </c>
      <c r="BK117" s="172">
        <f t="shared" si="50"/>
        <v>0</v>
      </c>
      <c r="BL117" s="171">
        <f>(VLOOKUP($D117,'P4 Destination'!$C$21:$M$176,8,0))*BK117</f>
        <v>0</v>
      </c>
      <c r="BM117" s="172">
        <f t="shared" si="51"/>
        <v>63</v>
      </c>
      <c r="BN117" s="171">
        <f>(VLOOKUP($D117,'P4 Destination'!$C$21:$M$176,9,0))*BM117</f>
        <v>0</v>
      </c>
      <c r="BO117" s="154">
        <f t="shared" si="52"/>
        <v>1</v>
      </c>
      <c r="BP117" s="171">
        <f>(VLOOKUP(D117,'P4 Destination'!$C$21:$M$176,10,0))*K117</f>
        <v>0</v>
      </c>
      <c r="BQ117" s="171">
        <f>(VLOOKUP(D117,'P4 Destination'!$C$21:$M$176,11,0))*J117</f>
        <v>0</v>
      </c>
      <c r="BR117" s="173">
        <f t="shared" si="53"/>
        <v>0</v>
      </c>
      <c r="BS117" s="173">
        <f>(AV117*2500)*'P6 Verzekering'!$E$11</f>
        <v>0</v>
      </c>
      <c r="BT117" s="173">
        <f>(AW117*2500)*'P6 Verzekering'!$E$12</f>
        <v>0</v>
      </c>
      <c r="BU117" s="173">
        <f>(L117*2500)*'P6 Verzekering'!$E$13</f>
        <v>0</v>
      </c>
      <c r="BV117" s="173">
        <f t="shared" si="54"/>
        <v>0</v>
      </c>
      <c r="BW117"/>
      <c r="BX117"/>
    </row>
    <row r="118" spans="1:76">
      <c r="A118" s="152" t="s">
        <v>943</v>
      </c>
      <c r="B118" s="152" t="s">
        <v>151</v>
      </c>
      <c r="C118" s="152" t="s">
        <v>149</v>
      </c>
      <c r="D118" s="152" t="s">
        <v>397</v>
      </c>
      <c r="E118" s="152" t="s">
        <v>396</v>
      </c>
      <c r="F118" s="153">
        <f t="shared" si="28"/>
        <v>35</v>
      </c>
      <c r="G118" s="154">
        <v>1</v>
      </c>
      <c r="H118" s="154">
        <f>IFERROR(VLOOKUP(B118,'P2 Origin'!$C$21:$Q$176,15,FALSE),0)</f>
        <v>0</v>
      </c>
      <c r="I118" s="154">
        <f>IFERROR(VLOOKUP(D118,'P4 Destination'!$C$21:$Q$176,15,FALSE),0)</f>
        <v>0</v>
      </c>
      <c r="J118" s="155"/>
      <c r="K118" s="155">
        <v>1</v>
      </c>
      <c r="L118" s="156">
        <v>0</v>
      </c>
      <c r="M118" s="155">
        <v>0</v>
      </c>
      <c r="N118" s="155">
        <v>0</v>
      </c>
      <c r="O118" s="157">
        <f t="shared" si="29"/>
        <v>0</v>
      </c>
      <c r="P118" s="158">
        <f t="shared" si="30"/>
        <v>0</v>
      </c>
      <c r="Q118" s="159">
        <f>IFERROR(VLOOKUP(N118,'P1 Intra-Europees'!$A$15:$H$25,3,0),0)*P118</f>
        <v>0</v>
      </c>
      <c r="R118" s="160">
        <f t="shared" si="31"/>
        <v>0</v>
      </c>
      <c r="S118" s="159">
        <f>IFERROR(VLOOKUP(N118,'P1 Intra-Europees'!$A$15:$H$25,4,0),0)*R118</f>
        <v>0</v>
      </c>
      <c r="T118" s="160">
        <f t="shared" si="32"/>
        <v>0</v>
      </c>
      <c r="U118" s="159">
        <f>IFERROR(VLOOKUP(N118,'P1 Intra-Europees'!$A$15:$H$25,5,0),0)*T118</f>
        <v>0</v>
      </c>
      <c r="V118" s="160">
        <f t="shared" si="33"/>
        <v>0</v>
      </c>
      <c r="W118" s="159">
        <f>IFERROR(VLOOKUP(N118,'P1 Intra-Europees'!$A$15:$H$25,6,0),0)*V118</f>
        <v>0</v>
      </c>
      <c r="X118" s="160">
        <f t="shared" si="34"/>
        <v>0</v>
      </c>
      <c r="Y118" s="159">
        <f>IFERROR(VLOOKUP(N118,'P1 Intra-Europees'!$A$15:$H$25,7,0),0)*X118</f>
        <v>0</v>
      </c>
      <c r="Z118" s="161">
        <f t="shared" si="35"/>
        <v>0</v>
      </c>
      <c r="AA118" s="162">
        <f>IFERROR(VLOOKUP(N118,'P1 Intra-Europees'!$A$15:$H$25,8,0),0)*Z118</f>
        <v>0</v>
      </c>
      <c r="AB118" s="163">
        <f t="shared" si="36"/>
        <v>0</v>
      </c>
      <c r="AC118" s="157" t="str">
        <f>VLOOKUP(B118,'P2 Origin'!$C$21:$O$176,13,0)</f>
        <v>EUR</v>
      </c>
      <c r="AD118" s="164">
        <f t="shared" si="37"/>
        <v>0</v>
      </c>
      <c r="AE118" s="165">
        <f>IF(AU118&gt;0.1,VLOOKUP(B118,'P2 Origin'!$C$21:$M$176,3,0)*H118,0)</f>
        <v>0</v>
      </c>
      <c r="AF118" s="166">
        <f t="shared" si="38"/>
        <v>0</v>
      </c>
      <c r="AG118" s="165">
        <f>(VLOOKUP(B118,'P2 Origin'!$C$21:$M$176,4,0))*AF118</f>
        <v>0</v>
      </c>
      <c r="AH118" s="166">
        <f t="shared" si="39"/>
        <v>0</v>
      </c>
      <c r="AI118" s="165">
        <f>(VLOOKUP(B118,'P2 Origin'!$C$21:$M$176,5,0))*AH118</f>
        <v>0</v>
      </c>
      <c r="AJ118" s="166">
        <f t="shared" si="55"/>
        <v>0</v>
      </c>
      <c r="AK118" s="165">
        <f>(VLOOKUP(B118,'P2 Origin'!$C$21:$M$176,6,0))*AJ118</f>
        <v>0</v>
      </c>
      <c r="AL118" s="166">
        <f t="shared" si="40"/>
        <v>35</v>
      </c>
      <c r="AM118" s="165">
        <f>(VLOOKUP($B118,'P2 Origin'!$C$21:$M$176,7,0))*AL118</f>
        <v>0</v>
      </c>
      <c r="AN118" s="166">
        <f t="shared" si="41"/>
        <v>0</v>
      </c>
      <c r="AO118" s="165">
        <f>(VLOOKUP($B118,'P2 Origin'!$C$21:$M$176,8,0))*AN118</f>
        <v>0</v>
      </c>
      <c r="AP118" s="166">
        <f t="shared" si="42"/>
        <v>0</v>
      </c>
      <c r="AQ118" s="165">
        <f>(VLOOKUP($B118,'P2 Origin'!$C$21:$M$176,9,0))*AP118</f>
        <v>0</v>
      </c>
      <c r="AR118" s="155">
        <f t="shared" si="43"/>
        <v>1</v>
      </c>
      <c r="AS118" s="164">
        <f>(VLOOKUP(B118,'P2 Origin'!$C$21:$M$176,10,0))*K118</f>
        <v>0</v>
      </c>
      <c r="AT118" s="164">
        <f>(VLOOKUP(B118,'P2 Origin'!$C$21:$M$176,11,0))*J118</f>
        <v>0</v>
      </c>
      <c r="AU118" s="167">
        <v>35</v>
      </c>
      <c r="AV118" s="168">
        <v>35</v>
      </c>
      <c r="AW118" s="169">
        <v>0</v>
      </c>
      <c r="AX118" s="170">
        <f>IF(AU118&gt;=0.1,'P3 Bureaumarge zee- en luchtvr.'!$D$12,0)</f>
        <v>0</v>
      </c>
      <c r="AY118" s="163">
        <f t="shared" si="44"/>
        <v>0</v>
      </c>
      <c r="AZ118" s="157" t="str">
        <f>VLOOKUP(D118,'P4 Destination'!$C$21:$O$176,13,0)</f>
        <v>USD</v>
      </c>
      <c r="BA118" s="164">
        <f t="shared" si="45"/>
        <v>0</v>
      </c>
      <c r="BB118" s="171">
        <f>IF(AU118&gt;0.1,(VLOOKUP(D118,'P4 Destination'!$C$21:$M$176,3,0))*I118,0)</f>
        <v>0</v>
      </c>
      <c r="BC118" s="172">
        <f t="shared" si="46"/>
        <v>0</v>
      </c>
      <c r="BD118" s="171">
        <f>(VLOOKUP($D118,'P4 Destination'!$C$21:$M$176,4,0))*BC118</f>
        <v>0</v>
      </c>
      <c r="BE118" s="172">
        <f t="shared" si="47"/>
        <v>0</v>
      </c>
      <c r="BF118" s="171">
        <f>(VLOOKUP($D118,'P4 Destination'!$C$21:$M$176,5,0))*BE118</f>
        <v>0</v>
      </c>
      <c r="BG118" s="172">
        <f t="shared" si="48"/>
        <v>0</v>
      </c>
      <c r="BH118" s="171">
        <f>(VLOOKUP($D118,'P4 Destination'!$C$21:$M$176,6,0))*BG118</f>
        <v>0</v>
      </c>
      <c r="BI118" s="172">
        <f t="shared" si="49"/>
        <v>35</v>
      </c>
      <c r="BJ118" s="171">
        <f>(VLOOKUP($D118,'P4 Destination'!$C$21:$M$176,7,0))*BI118</f>
        <v>0</v>
      </c>
      <c r="BK118" s="172">
        <f t="shared" si="50"/>
        <v>0</v>
      </c>
      <c r="BL118" s="171">
        <f>(VLOOKUP($D118,'P4 Destination'!$C$21:$M$176,8,0))*BK118</f>
        <v>0</v>
      </c>
      <c r="BM118" s="172">
        <f t="shared" si="51"/>
        <v>0</v>
      </c>
      <c r="BN118" s="171">
        <f>(VLOOKUP($D118,'P4 Destination'!$C$21:$M$176,9,0))*BM118</f>
        <v>0</v>
      </c>
      <c r="BO118" s="154">
        <f t="shared" si="52"/>
        <v>1</v>
      </c>
      <c r="BP118" s="171">
        <f>(VLOOKUP(D118,'P4 Destination'!$C$21:$M$176,10,0))*K118</f>
        <v>0</v>
      </c>
      <c r="BQ118" s="171">
        <f>(VLOOKUP(D118,'P4 Destination'!$C$21:$M$176,11,0))*J118</f>
        <v>0</v>
      </c>
      <c r="BR118" s="173">
        <f t="shared" si="53"/>
        <v>0</v>
      </c>
      <c r="BS118" s="173">
        <f>(AV118*2500)*'P6 Verzekering'!$E$11</f>
        <v>0</v>
      </c>
      <c r="BT118" s="173">
        <f>(AW118*2500)*'P6 Verzekering'!$E$12</f>
        <v>0</v>
      </c>
      <c r="BU118" s="173">
        <f>(L118*2500)*'P6 Verzekering'!$E$13</f>
        <v>0</v>
      </c>
      <c r="BV118" s="173">
        <f t="shared" si="54"/>
        <v>0</v>
      </c>
      <c r="BW118"/>
      <c r="BX118"/>
    </row>
    <row r="119" spans="1:76" ht="14.45" customHeight="1">
      <c r="A119" s="152" t="s">
        <v>1024</v>
      </c>
      <c r="B119" s="152" t="s">
        <v>151</v>
      </c>
      <c r="C119" s="152" t="s">
        <v>149</v>
      </c>
      <c r="D119" s="152" t="s">
        <v>462</v>
      </c>
      <c r="E119" s="152" t="s">
        <v>453</v>
      </c>
      <c r="F119" s="153">
        <f t="shared" si="28"/>
        <v>65</v>
      </c>
      <c r="G119" s="154">
        <v>1</v>
      </c>
      <c r="H119" s="154">
        <f>IFERROR(VLOOKUP(B119,'P2 Origin'!$C$21:$Q$176,15,FALSE),0)</f>
        <v>0</v>
      </c>
      <c r="I119" s="154">
        <f>IFERROR(VLOOKUP(D119,'P4 Destination'!$C$21:$Q$176,15,FALSE),0)</f>
        <v>1</v>
      </c>
      <c r="J119" s="155"/>
      <c r="K119" s="155">
        <v>1</v>
      </c>
      <c r="L119" s="156">
        <v>0</v>
      </c>
      <c r="M119" s="155">
        <v>0</v>
      </c>
      <c r="N119" s="155">
        <v>0</v>
      </c>
      <c r="O119" s="157">
        <f t="shared" si="29"/>
        <v>0</v>
      </c>
      <c r="P119" s="158">
        <f t="shared" si="30"/>
        <v>0</v>
      </c>
      <c r="Q119" s="159">
        <f>IFERROR(VLOOKUP(N119,'P1 Intra-Europees'!$A$15:$H$25,3,0),0)*P119</f>
        <v>0</v>
      </c>
      <c r="R119" s="160">
        <f t="shared" si="31"/>
        <v>0</v>
      </c>
      <c r="S119" s="159">
        <f>IFERROR(VLOOKUP(N119,'P1 Intra-Europees'!$A$15:$H$25,4,0),0)*R119</f>
        <v>0</v>
      </c>
      <c r="T119" s="160">
        <f t="shared" si="32"/>
        <v>0</v>
      </c>
      <c r="U119" s="159">
        <f>IFERROR(VLOOKUP(N119,'P1 Intra-Europees'!$A$15:$H$25,5,0),0)*T119</f>
        <v>0</v>
      </c>
      <c r="V119" s="160">
        <f t="shared" si="33"/>
        <v>0</v>
      </c>
      <c r="W119" s="159">
        <f>IFERROR(VLOOKUP(N119,'P1 Intra-Europees'!$A$15:$H$25,6,0),0)*V119</f>
        <v>0</v>
      </c>
      <c r="X119" s="160">
        <f t="shared" si="34"/>
        <v>0</v>
      </c>
      <c r="Y119" s="159">
        <f>IFERROR(VLOOKUP(N119,'P1 Intra-Europees'!$A$15:$H$25,7,0),0)*X119</f>
        <v>0</v>
      </c>
      <c r="Z119" s="161">
        <f t="shared" si="35"/>
        <v>0</v>
      </c>
      <c r="AA119" s="162">
        <f>IFERROR(VLOOKUP(N119,'P1 Intra-Europees'!$A$15:$H$25,8,0),0)*Z119</f>
        <v>0</v>
      </c>
      <c r="AB119" s="163">
        <f t="shared" si="36"/>
        <v>0</v>
      </c>
      <c r="AC119" s="157" t="str">
        <f>VLOOKUP(B119,'P2 Origin'!$C$21:$O$176,13,0)</f>
        <v>EUR</v>
      </c>
      <c r="AD119" s="164">
        <f t="shared" si="37"/>
        <v>0</v>
      </c>
      <c r="AE119" s="165">
        <f>IF(AU119&gt;0.1,VLOOKUP(B119,'P2 Origin'!$C$21:$M$176,3,0)*H119,0)</f>
        <v>0</v>
      </c>
      <c r="AF119" s="166">
        <f t="shared" si="38"/>
        <v>0</v>
      </c>
      <c r="AG119" s="165">
        <f>(VLOOKUP(B119,'P2 Origin'!$C$21:$M$176,4,0))*AF119</f>
        <v>0</v>
      </c>
      <c r="AH119" s="166">
        <f t="shared" si="39"/>
        <v>0</v>
      </c>
      <c r="AI119" s="165">
        <f>(VLOOKUP(B119,'P2 Origin'!$C$21:$M$176,5,0))*AH119</f>
        <v>0</v>
      </c>
      <c r="AJ119" s="166">
        <f t="shared" si="55"/>
        <v>0</v>
      </c>
      <c r="AK119" s="165">
        <f>(VLOOKUP(B119,'P2 Origin'!$C$21:$M$176,6,0))*AJ119</f>
        <v>0</v>
      </c>
      <c r="AL119" s="166">
        <f t="shared" si="40"/>
        <v>0</v>
      </c>
      <c r="AM119" s="165">
        <f>(VLOOKUP($B119,'P2 Origin'!$C$21:$M$176,7,0))*AL119</f>
        <v>0</v>
      </c>
      <c r="AN119" s="166">
        <f t="shared" si="41"/>
        <v>0</v>
      </c>
      <c r="AO119" s="165">
        <f>(VLOOKUP($B119,'P2 Origin'!$C$21:$M$176,8,0))*AN119</f>
        <v>0</v>
      </c>
      <c r="AP119" s="166">
        <f t="shared" si="42"/>
        <v>65</v>
      </c>
      <c r="AQ119" s="165">
        <f>(VLOOKUP($B119,'P2 Origin'!$C$21:$M$176,9,0))*AP119</f>
        <v>0</v>
      </c>
      <c r="AR119" s="155">
        <f t="shared" si="43"/>
        <v>1</v>
      </c>
      <c r="AS119" s="164">
        <f>(VLOOKUP(B119,'P2 Origin'!$C$21:$M$176,10,0))*K119</f>
        <v>0</v>
      </c>
      <c r="AT119" s="164">
        <f>(VLOOKUP(B119,'P2 Origin'!$C$21:$M$176,11,0))*J119</f>
        <v>0</v>
      </c>
      <c r="AU119" s="167">
        <v>65</v>
      </c>
      <c r="AV119" s="168">
        <v>65</v>
      </c>
      <c r="AW119" s="169">
        <v>0</v>
      </c>
      <c r="AX119" s="170">
        <f>IF(AU119&gt;=0.1,'P3 Bureaumarge zee- en luchtvr.'!$D$12,0)</f>
        <v>0</v>
      </c>
      <c r="AY119" s="163">
        <f t="shared" si="44"/>
        <v>0</v>
      </c>
      <c r="AZ119" s="157" t="str">
        <f>VLOOKUP(D119,'P4 Destination'!$C$21:$O$176,13,0)</f>
        <v>USD</v>
      </c>
      <c r="BA119" s="164">
        <f t="shared" si="45"/>
        <v>0</v>
      </c>
      <c r="BB119" s="171">
        <f>IF(AU119&gt;0.1,(VLOOKUP(D119,'P4 Destination'!$C$21:$M$176,3,0))*I119,0)</f>
        <v>0</v>
      </c>
      <c r="BC119" s="172">
        <f t="shared" si="46"/>
        <v>0</v>
      </c>
      <c r="BD119" s="171">
        <f>(VLOOKUP($D119,'P4 Destination'!$C$21:$M$176,4,0))*BC119</f>
        <v>0</v>
      </c>
      <c r="BE119" s="172">
        <f t="shared" si="47"/>
        <v>0</v>
      </c>
      <c r="BF119" s="171">
        <f>(VLOOKUP($D119,'P4 Destination'!$C$21:$M$176,5,0))*BE119</f>
        <v>0</v>
      </c>
      <c r="BG119" s="172">
        <f t="shared" si="48"/>
        <v>0</v>
      </c>
      <c r="BH119" s="171">
        <f>(VLOOKUP($D119,'P4 Destination'!$C$21:$M$176,6,0))*BG119</f>
        <v>0</v>
      </c>
      <c r="BI119" s="172">
        <f t="shared" si="49"/>
        <v>0</v>
      </c>
      <c r="BJ119" s="171">
        <f>(VLOOKUP($D119,'P4 Destination'!$C$21:$M$176,7,0))*BI119</f>
        <v>0</v>
      </c>
      <c r="BK119" s="172">
        <f t="shared" si="50"/>
        <v>0</v>
      </c>
      <c r="BL119" s="171">
        <f>(VLOOKUP($D119,'P4 Destination'!$C$21:$M$176,8,0))*BK119</f>
        <v>0</v>
      </c>
      <c r="BM119" s="172">
        <f t="shared" si="51"/>
        <v>65</v>
      </c>
      <c r="BN119" s="171">
        <f>(VLOOKUP($D119,'P4 Destination'!$C$21:$M$176,9,0))*BM119</f>
        <v>0</v>
      </c>
      <c r="BO119" s="154">
        <f t="shared" si="52"/>
        <v>1</v>
      </c>
      <c r="BP119" s="171">
        <f>(VLOOKUP(D119,'P4 Destination'!$C$21:$M$176,10,0))*K119</f>
        <v>0</v>
      </c>
      <c r="BQ119" s="171">
        <f>(VLOOKUP(D119,'P4 Destination'!$C$21:$M$176,11,0))*J119</f>
        <v>0</v>
      </c>
      <c r="BR119" s="173">
        <f t="shared" si="53"/>
        <v>0</v>
      </c>
      <c r="BS119" s="173">
        <f>(AV119*2500)*'P6 Verzekering'!$E$11</f>
        <v>0</v>
      </c>
      <c r="BT119" s="173">
        <f>(AW119*2500)*'P6 Verzekering'!$E$12</f>
        <v>0</v>
      </c>
      <c r="BU119" s="173">
        <f>(L119*2500)*'P6 Verzekering'!$E$13</f>
        <v>0</v>
      </c>
      <c r="BV119" s="173">
        <f t="shared" si="54"/>
        <v>0</v>
      </c>
      <c r="BW119"/>
      <c r="BX119"/>
    </row>
    <row r="120" spans="1:76">
      <c r="A120" s="152" t="s">
        <v>1029</v>
      </c>
      <c r="B120" s="152" t="s">
        <v>269</v>
      </c>
      <c r="C120" s="152" t="s">
        <v>268</v>
      </c>
      <c r="D120" s="152" t="s">
        <v>428</v>
      </c>
      <c r="E120" s="152" t="s">
        <v>3265</v>
      </c>
      <c r="F120" s="153">
        <f t="shared" si="28"/>
        <v>25</v>
      </c>
      <c r="G120" s="154">
        <v>1</v>
      </c>
      <c r="H120" s="154">
        <f>IFERROR(VLOOKUP(B120,'P2 Origin'!$C$21:$Q$176,15,FALSE),0)</f>
        <v>0</v>
      </c>
      <c r="I120" s="154">
        <f>IFERROR(VLOOKUP(D120,'P4 Destination'!$C$21:$Q$176,15,FALSE),0)</f>
        <v>1</v>
      </c>
      <c r="J120" s="155">
        <v>1</v>
      </c>
      <c r="K120" s="155"/>
      <c r="L120" s="156">
        <v>0</v>
      </c>
      <c r="M120" s="155">
        <v>0</v>
      </c>
      <c r="N120" s="155">
        <v>0</v>
      </c>
      <c r="O120" s="157">
        <f t="shared" si="29"/>
        <v>0</v>
      </c>
      <c r="P120" s="158">
        <f t="shared" si="30"/>
        <v>0</v>
      </c>
      <c r="Q120" s="159">
        <f>IFERROR(VLOOKUP(N120,'P1 Intra-Europees'!$A$15:$H$25,3,0),0)*P120</f>
        <v>0</v>
      </c>
      <c r="R120" s="160">
        <f t="shared" si="31"/>
        <v>0</v>
      </c>
      <c r="S120" s="159">
        <f>IFERROR(VLOOKUP(N120,'P1 Intra-Europees'!$A$15:$H$25,4,0),0)*R120</f>
        <v>0</v>
      </c>
      <c r="T120" s="160">
        <f t="shared" si="32"/>
        <v>0</v>
      </c>
      <c r="U120" s="159">
        <f>IFERROR(VLOOKUP(N120,'P1 Intra-Europees'!$A$15:$H$25,5,0),0)*T120</f>
        <v>0</v>
      </c>
      <c r="V120" s="160">
        <f t="shared" si="33"/>
        <v>0</v>
      </c>
      <c r="W120" s="159">
        <f>IFERROR(VLOOKUP(N120,'P1 Intra-Europees'!$A$15:$H$25,6,0),0)*V120</f>
        <v>0</v>
      </c>
      <c r="X120" s="160">
        <f t="shared" si="34"/>
        <v>0</v>
      </c>
      <c r="Y120" s="159">
        <f>IFERROR(VLOOKUP(N120,'P1 Intra-Europees'!$A$15:$H$25,7,0),0)*X120</f>
        <v>0</v>
      </c>
      <c r="Z120" s="161">
        <f t="shared" si="35"/>
        <v>0</v>
      </c>
      <c r="AA120" s="162">
        <f>IFERROR(VLOOKUP(N120,'P1 Intra-Europees'!$A$15:$H$25,8,0),0)*Z120</f>
        <v>0</v>
      </c>
      <c r="AB120" s="163">
        <f t="shared" si="36"/>
        <v>0</v>
      </c>
      <c r="AC120" s="157" t="str">
        <f>VLOOKUP(B120,'P2 Origin'!$C$21:$O$176,13,0)</f>
        <v>USD</v>
      </c>
      <c r="AD120" s="164">
        <f t="shared" si="37"/>
        <v>0</v>
      </c>
      <c r="AE120" s="165">
        <f>IF(AU120&gt;0.1,VLOOKUP(B120,'P2 Origin'!$C$21:$M$176,3,0)*H120,0)</f>
        <v>0</v>
      </c>
      <c r="AF120" s="166">
        <f t="shared" si="38"/>
        <v>0</v>
      </c>
      <c r="AG120" s="165">
        <f>(VLOOKUP(B120,'P2 Origin'!$C$21:$M$176,4,0))*AF120</f>
        <v>0</v>
      </c>
      <c r="AH120" s="166">
        <f t="shared" si="39"/>
        <v>0</v>
      </c>
      <c r="AI120" s="165">
        <f>(VLOOKUP(B120,'P2 Origin'!$C$21:$M$176,5,0))*AH120</f>
        <v>0</v>
      </c>
      <c r="AJ120" s="166">
        <f t="shared" si="55"/>
        <v>25</v>
      </c>
      <c r="AK120" s="165">
        <f>(VLOOKUP(B120,'P2 Origin'!$C$21:$M$176,6,0))*AJ120</f>
        <v>0</v>
      </c>
      <c r="AL120" s="166">
        <f t="shared" si="40"/>
        <v>0</v>
      </c>
      <c r="AM120" s="165">
        <f>(VLOOKUP($B120,'P2 Origin'!$C$21:$M$176,7,0))*AL120</f>
        <v>0</v>
      </c>
      <c r="AN120" s="166">
        <f t="shared" si="41"/>
        <v>0</v>
      </c>
      <c r="AO120" s="165">
        <f>(VLOOKUP($B120,'P2 Origin'!$C$21:$M$176,8,0))*AN120</f>
        <v>0</v>
      </c>
      <c r="AP120" s="166">
        <f t="shared" si="42"/>
        <v>0</v>
      </c>
      <c r="AQ120" s="165">
        <f>(VLOOKUP($B120,'P2 Origin'!$C$21:$M$176,9,0))*AP120</f>
        <v>0</v>
      </c>
      <c r="AR120" s="155">
        <f t="shared" si="43"/>
        <v>1</v>
      </c>
      <c r="AS120" s="164">
        <f>(VLOOKUP(B120,'P2 Origin'!$C$21:$M$176,10,0))*K120</f>
        <v>0</v>
      </c>
      <c r="AT120" s="164">
        <f>(VLOOKUP(B120,'P2 Origin'!$C$21:$M$176,11,0))*J120</f>
        <v>0</v>
      </c>
      <c r="AU120" s="167">
        <v>25</v>
      </c>
      <c r="AV120" s="168">
        <v>18</v>
      </c>
      <c r="AW120" s="169">
        <v>7</v>
      </c>
      <c r="AX120" s="170">
        <f>IF(AU120&gt;=0.1,'P3 Bureaumarge zee- en luchtvr.'!$D$12,0)</f>
        <v>0</v>
      </c>
      <c r="AY120" s="163">
        <f t="shared" si="44"/>
        <v>0</v>
      </c>
      <c r="AZ120" s="157" t="str">
        <f>VLOOKUP(D120,'P4 Destination'!$C$21:$O$176,13,0)</f>
        <v>USD</v>
      </c>
      <c r="BA120" s="164">
        <f t="shared" si="45"/>
        <v>0</v>
      </c>
      <c r="BB120" s="171">
        <f>IF(AU120&gt;0.1,(VLOOKUP(D120,'P4 Destination'!$C$21:$M$176,3,0))*I120,0)</f>
        <v>0</v>
      </c>
      <c r="BC120" s="172">
        <f t="shared" si="46"/>
        <v>0</v>
      </c>
      <c r="BD120" s="171">
        <f>(VLOOKUP($D120,'P4 Destination'!$C$21:$M$176,4,0))*BC120</f>
        <v>0</v>
      </c>
      <c r="BE120" s="172">
        <f t="shared" si="47"/>
        <v>0</v>
      </c>
      <c r="BF120" s="171">
        <f>(VLOOKUP($D120,'P4 Destination'!$C$21:$M$176,5,0))*BE120</f>
        <v>0</v>
      </c>
      <c r="BG120" s="172">
        <f t="shared" si="48"/>
        <v>25</v>
      </c>
      <c r="BH120" s="171">
        <f>(VLOOKUP($D120,'P4 Destination'!$C$21:$M$176,6,0))*BG120</f>
        <v>0</v>
      </c>
      <c r="BI120" s="172">
        <f t="shared" si="49"/>
        <v>0</v>
      </c>
      <c r="BJ120" s="171">
        <f>(VLOOKUP($D120,'P4 Destination'!$C$21:$M$176,7,0))*BI120</f>
        <v>0</v>
      </c>
      <c r="BK120" s="172">
        <f t="shared" si="50"/>
        <v>0</v>
      </c>
      <c r="BL120" s="171">
        <f>(VLOOKUP($D120,'P4 Destination'!$C$21:$M$176,8,0))*BK120</f>
        <v>0</v>
      </c>
      <c r="BM120" s="172">
        <f t="shared" si="51"/>
        <v>0</v>
      </c>
      <c r="BN120" s="171">
        <f>(VLOOKUP($D120,'P4 Destination'!$C$21:$M$176,9,0))*BM120</f>
        <v>0</v>
      </c>
      <c r="BO120" s="154">
        <f t="shared" si="52"/>
        <v>1</v>
      </c>
      <c r="BP120" s="171">
        <f>(VLOOKUP(D120,'P4 Destination'!$C$21:$M$176,10,0))*K120</f>
        <v>0</v>
      </c>
      <c r="BQ120" s="171">
        <f>(VLOOKUP(D120,'P4 Destination'!$C$21:$M$176,11,0))*J120</f>
        <v>0</v>
      </c>
      <c r="BR120" s="173">
        <f t="shared" si="53"/>
        <v>0</v>
      </c>
      <c r="BS120" s="173">
        <f>(AV120*2500)*'P6 Verzekering'!$E$11</f>
        <v>0</v>
      </c>
      <c r="BT120" s="173">
        <f>(AW120*2500)*'P6 Verzekering'!$E$12</f>
        <v>0</v>
      </c>
      <c r="BU120" s="173">
        <f>(L120*2500)*'P6 Verzekering'!$E$13</f>
        <v>0</v>
      </c>
      <c r="BV120" s="173">
        <f t="shared" si="54"/>
        <v>0</v>
      </c>
      <c r="BW120"/>
      <c r="BX120"/>
    </row>
    <row r="121" spans="1:76">
      <c r="A121" s="152" t="s">
        <v>1030</v>
      </c>
      <c r="B121" s="152" t="s">
        <v>269</v>
      </c>
      <c r="C121" s="152" t="s">
        <v>268</v>
      </c>
      <c r="D121" s="152" t="s">
        <v>245</v>
      </c>
      <c r="E121" s="152" t="s">
        <v>244</v>
      </c>
      <c r="F121" s="153">
        <f t="shared" si="28"/>
        <v>50</v>
      </c>
      <c r="G121" s="154">
        <v>1</v>
      </c>
      <c r="H121" s="154">
        <f>IFERROR(VLOOKUP(B121,'P2 Origin'!$C$21:$Q$176,15,FALSE),0)</f>
        <v>0</v>
      </c>
      <c r="I121" s="154">
        <f>IFERROR(VLOOKUP(D121,'P4 Destination'!$C$21:$Q$176,15,FALSE),0)</f>
        <v>1</v>
      </c>
      <c r="J121" s="155"/>
      <c r="K121" s="155">
        <v>1</v>
      </c>
      <c r="L121" s="156">
        <v>0</v>
      </c>
      <c r="M121" s="155">
        <v>0</v>
      </c>
      <c r="N121" s="155">
        <v>0</v>
      </c>
      <c r="O121" s="157">
        <f t="shared" si="29"/>
        <v>0</v>
      </c>
      <c r="P121" s="158">
        <f t="shared" si="30"/>
        <v>0</v>
      </c>
      <c r="Q121" s="159">
        <f>IFERROR(VLOOKUP(N121,'P1 Intra-Europees'!$A$15:$H$25,3,0),0)*P121</f>
        <v>0</v>
      </c>
      <c r="R121" s="160">
        <f t="shared" si="31"/>
        <v>0</v>
      </c>
      <c r="S121" s="159">
        <f>IFERROR(VLOOKUP(N121,'P1 Intra-Europees'!$A$15:$H$25,4,0),0)*R121</f>
        <v>0</v>
      </c>
      <c r="T121" s="160">
        <f t="shared" si="32"/>
        <v>0</v>
      </c>
      <c r="U121" s="159">
        <f>IFERROR(VLOOKUP(N121,'P1 Intra-Europees'!$A$15:$H$25,5,0),0)*T121</f>
        <v>0</v>
      </c>
      <c r="V121" s="160">
        <f t="shared" si="33"/>
        <v>0</v>
      </c>
      <c r="W121" s="159">
        <f>IFERROR(VLOOKUP(N121,'P1 Intra-Europees'!$A$15:$H$25,6,0),0)*V121</f>
        <v>0</v>
      </c>
      <c r="X121" s="160">
        <f t="shared" si="34"/>
        <v>0</v>
      </c>
      <c r="Y121" s="159">
        <f>IFERROR(VLOOKUP(N121,'P1 Intra-Europees'!$A$15:$H$25,7,0),0)*X121</f>
        <v>0</v>
      </c>
      <c r="Z121" s="161">
        <f t="shared" si="35"/>
        <v>0</v>
      </c>
      <c r="AA121" s="162">
        <f>IFERROR(VLOOKUP(N121,'P1 Intra-Europees'!$A$15:$H$25,8,0),0)*Z121</f>
        <v>0</v>
      </c>
      <c r="AB121" s="163">
        <f t="shared" si="36"/>
        <v>0</v>
      </c>
      <c r="AC121" s="157" t="str">
        <f>VLOOKUP(B121,'P2 Origin'!$C$21:$O$176,13,0)</f>
        <v>USD</v>
      </c>
      <c r="AD121" s="164">
        <f t="shared" si="37"/>
        <v>0</v>
      </c>
      <c r="AE121" s="165">
        <f>IF(AU121&gt;0.1,VLOOKUP(B121,'P2 Origin'!$C$21:$M$176,3,0)*H121,0)</f>
        <v>0</v>
      </c>
      <c r="AF121" s="166">
        <f t="shared" si="38"/>
        <v>0</v>
      </c>
      <c r="AG121" s="165">
        <f>(VLOOKUP(B121,'P2 Origin'!$C$21:$M$176,4,0))*AF121</f>
        <v>0</v>
      </c>
      <c r="AH121" s="166">
        <f t="shared" si="39"/>
        <v>0</v>
      </c>
      <c r="AI121" s="165">
        <f>(VLOOKUP(B121,'P2 Origin'!$C$21:$M$176,5,0))*AH121</f>
        <v>0</v>
      </c>
      <c r="AJ121" s="166">
        <f t="shared" si="55"/>
        <v>0</v>
      </c>
      <c r="AK121" s="165">
        <f>(VLOOKUP(B121,'P2 Origin'!$C$21:$M$176,6,0))*AJ121</f>
        <v>0</v>
      </c>
      <c r="AL121" s="166">
        <f t="shared" si="40"/>
        <v>0</v>
      </c>
      <c r="AM121" s="165">
        <f>(VLOOKUP($B121,'P2 Origin'!$C$21:$M$176,7,0))*AL121</f>
        <v>0</v>
      </c>
      <c r="AN121" s="166">
        <f t="shared" si="41"/>
        <v>0</v>
      </c>
      <c r="AO121" s="165">
        <f>(VLOOKUP($B121,'P2 Origin'!$C$21:$M$176,8,0))*AN121</f>
        <v>0</v>
      </c>
      <c r="AP121" s="166">
        <f t="shared" si="42"/>
        <v>50</v>
      </c>
      <c r="AQ121" s="165">
        <f>(VLOOKUP($B121,'P2 Origin'!$C$21:$M$176,9,0))*AP121</f>
        <v>0</v>
      </c>
      <c r="AR121" s="155">
        <f t="shared" si="43"/>
        <v>1</v>
      </c>
      <c r="AS121" s="164">
        <f>(VLOOKUP(B121,'P2 Origin'!$C$21:$M$176,10,0))*K121</f>
        <v>0</v>
      </c>
      <c r="AT121" s="164">
        <f>(VLOOKUP(B121,'P2 Origin'!$C$21:$M$176,11,0))*J121</f>
        <v>0</v>
      </c>
      <c r="AU121" s="167">
        <v>50</v>
      </c>
      <c r="AV121" s="168">
        <v>50</v>
      </c>
      <c r="AW121" s="169">
        <v>0</v>
      </c>
      <c r="AX121" s="170">
        <f>IF(AU121&gt;=0.1,'P3 Bureaumarge zee- en luchtvr.'!$D$12,0)</f>
        <v>0</v>
      </c>
      <c r="AY121" s="163">
        <f t="shared" si="44"/>
        <v>0</v>
      </c>
      <c r="AZ121" s="157" t="str">
        <f>VLOOKUP(D121,'P4 Destination'!$C$21:$O$176,13,0)</f>
        <v>EUR</v>
      </c>
      <c r="BA121" s="164">
        <f t="shared" si="45"/>
        <v>0</v>
      </c>
      <c r="BB121" s="171">
        <f>IF(AU121&gt;0.1,(VLOOKUP(D121,'P4 Destination'!$C$21:$M$176,3,0))*I121,0)</f>
        <v>0</v>
      </c>
      <c r="BC121" s="172">
        <f t="shared" si="46"/>
        <v>0</v>
      </c>
      <c r="BD121" s="171">
        <f>(VLOOKUP($D121,'P4 Destination'!$C$21:$M$176,4,0))*BC121</f>
        <v>0</v>
      </c>
      <c r="BE121" s="172">
        <f t="shared" si="47"/>
        <v>0</v>
      </c>
      <c r="BF121" s="171">
        <f>(VLOOKUP($D121,'P4 Destination'!$C$21:$M$176,5,0))*BE121</f>
        <v>0</v>
      </c>
      <c r="BG121" s="172">
        <f t="shared" si="48"/>
        <v>0</v>
      </c>
      <c r="BH121" s="171">
        <f>(VLOOKUP($D121,'P4 Destination'!$C$21:$M$176,6,0))*BG121</f>
        <v>0</v>
      </c>
      <c r="BI121" s="172">
        <f t="shared" si="49"/>
        <v>0</v>
      </c>
      <c r="BJ121" s="171">
        <f>(VLOOKUP($D121,'P4 Destination'!$C$21:$M$176,7,0))*BI121</f>
        <v>0</v>
      </c>
      <c r="BK121" s="172">
        <f t="shared" si="50"/>
        <v>0</v>
      </c>
      <c r="BL121" s="171">
        <f>(VLOOKUP($D121,'P4 Destination'!$C$21:$M$176,8,0))*BK121</f>
        <v>0</v>
      </c>
      <c r="BM121" s="172">
        <f t="shared" si="51"/>
        <v>50</v>
      </c>
      <c r="BN121" s="171">
        <f>(VLOOKUP($D121,'P4 Destination'!$C$21:$M$176,9,0))*BM121</f>
        <v>0</v>
      </c>
      <c r="BO121" s="154">
        <f t="shared" si="52"/>
        <v>1</v>
      </c>
      <c r="BP121" s="171">
        <f>(VLOOKUP(D121,'P4 Destination'!$C$21:$M$176,10,0))*K121</f>
        <v>0</v>
      </c>
      <c r="BQ121" s="171">
        <f>(VLOOKUP(D121,'P4 Destination'!$C$21:$M$176,11,0))*J121</f>
        <v>0</v>
      </c>
      <c r="BR121" s="173">
        <f t="shared" si="53"/>
        <v>0</v>
      </c>
      <c r="BS121" s="173">
        <f>(AV121*2500)*'P6 Verzekering'!$E$11</f>
        <v>0</v>
      </c>
      <c r="BT121" s="173">
        <f>(AW121*2500)*'P6 Verzekering'!$E$12</f>
        <v>0</v>
      </c>
      <c r="BU121" s="173">
        <f>(L121*2500)*'P6 Verzekering'!$E$13</f>
        <v>0</v>
      </c>
      <c r="BV121" s="173">
        <f t="shared" si="54"/>
        <v>0</v>
      </c>
      <c r="BW121"/>
      <c r="BX121"/>
    </row>
    <row r="122" spans="1:76">
      <c r="A122" s="152" t="s">
        <v>1032</v>
      </c>
      <c r="B122" s="152" t="s">
        <v>269</v>
      </c>
      <c r="C122" s="152" t="s">
        <v>268</v>
      </c>
      <c r="D122" s="152" t="s">
        <v>219</v>
      </c>
      <c r="E122" s="152" t="s">
        <v>219</v>
      </c>
      <c r="F122" s="153">
        <f t="shared" si="28"/>
        <v>30</v>
      </c>
      <c r="G122" s="154">
        <v>1</v>
      </c>
      <c r="H122" s="154">
        <f>IFERROR(VLOOKUP(B122,'P2 Origin'!$C$21:$Q$176,15,FALSE),0)</f>
        <v>0</v>
      </c>
      <c r="I122" s="154">
        <f>IFERROR(VLOOKUP(D122,'P4 Destination'!$C$21:$Q$176,15,FALSE),0)</f>
        <v>0</v>
      </c>
      <c r="J122" s="155">
        <v>1</v>
      </c>
      <c r="K122" s="155"/>
      <c r="L122" s="156">
        <v>0</v>
      </c>
      <c r="M122" s="155">
        <v>0</v>
      </c>
      <c r="N122" s="155">
        <v>0</v>
      </c>
      <c r="O122" s="157">
        <f t="shared" si="29"/>
        <v>0</v>
      </c>
      <c r="P122" s="158">
        <f t="shared" si="30"/>
        <v>0</v>
      </c>
      <c r="Q122" s="159">
        <f>IFERROR(VLOOKUP(N122,'P1 Intra-Europees'!$A$15:$H$25,3,0),0)*P122</f>
        <v>0</v>
      </c>
      <c r="R122" s="160">
        <f t="shared" si="31"/>
        <v>0</v>
      </c>
      <c r="S122" s="159">
        <f>IFERROR(VLOOKUP(N122,'P1 Intra-Europees'!$A$15:$H$25,4,0),0)*R122</f>
        <v>0</v>
      </c>
      <c r="T122" s="160">
        <f t="shared" si="32"/>
        <v>0</v>
      </c>
      <c r="U122" s="159">
        <f>IFERROR(VLOOKUP(N122,'P1 Intra-Europees'!$A$15:$H$25,5,0),0)*T122</f>
        <v>0</v>
      </c>
      <c r="V122" s="160">
        <f t="shared" si="33"/>
        <v>0</v>
      </c>
      <c r="W122" s="159">
        <f>IFERROR(VLOOKUP(N122,'P1 Intra-Europees'!$A$15:$H$25,6,0),0)*V122</f>
        <v>0</v>
      </c>
      <c r="X122" s="160">
        <f t="shared" si="34"/>
        <v>0</v>
      </c>
      <c r="Y122" s="159">
        <f>IFERROR(VLOOKUP(N122,'P1 Intra-Europees'!$A$15:$H$25,7,0),0)*X122</f>
        <v>0</v>
      </c>
      <c r="Z122" s="161">
        <f t="shared" si="35"/>
        <v>0</v>
      </c>
      <c r="AA122" s="162">
        <f>IFERROR(VLOOKUP(N122,'P1 Intra-Europees'!$A$15:$H$25,8,0),0)*Z122</f>
        <v>0</v>
      </c>
      <c r="AB122" s="163">
        <f t="shared" si="36"/>
        <v>0</v>
      </c>
      <c r="AC122" s="157" t="str">
        <f>VLOOKUP(B122,'P2 Origin'!$C$21:$O$176,13,0)</f>
        <v>USD</v>
      </c>
      <c r="AD122" s="164">
        <f t="shared" si="37"/>
        <v>0</v>
      </c>
      <c r="AE122" s="165">
        <f>IF(AU122&gt;0.1,VLOOKUP(B122,'P2 Origin'!$C$21:$M$176,3,0)*H122,0)</f>
        <v>0</v>
      </c>
      <c r="AF122" s="166">
        <f t="shared" si="38"/>
        <v>0</v>
      </c>
      <c r="AG122" s="165">
        <f>(VLOOKUP(B122,'P2 Origin'!$C$21:$M$176,4,0))*AF122</f>
        <v>0</v>
      </c>
      <c r="AH122" s="166">
        <f t="shared" si="39"/>
        <v>0</v>
      </c>
      <c r="AI122" s="165">
        <f>(VLOOKUP(B122,'P2 Origin'!$C$21:$M$176,5,0))*AH122</f>
        <v>0</v>
      </c>
      <c r="AJ122" s="166">
        <f t="shared" si="55"/>
        <v>0</v>
      </c>
      <c r="AK122" s="165">
        <f>(VLOOKUP(B122,'P2 Origin'!$C$21:$M$176,6,0))*AJ122</f>
        <v>0</v>
      </c>
      <c r="AL122" s="166">
        <f t="shared" si="40"/>
        <v>30</v>
      </c>
      <c r="AM122" s="165">
        <f>(VLOOKUP($B122,'P2 Origin'!$C$21:$M$176,7,0))*AL122</f>
        <v>0</v>
      </c>
      <c r="AN122" s="166">
        <f t="shared" si="41"/>
        <v>0</v>
      </c>
      <c r="AO122" s="165">
        <f>(VLOOKUP($B122,'P2 Origin'!$C$21:$M$176,8,0))*AN122</f>
        <v>0</v>
      </c>
      <c r="AP122" s="166">
        <f t="shared" si="42"/>
        <v>0</v>
      </c>
      <c r="AQ122" s="165">
        <f>(VLOOKUP($B122,'P2 Origin'!$C$21:$M$176,9,0))*AP122</f>
        <v>0</v>
      </c>
      <c r="AR122" s="155">
        <f t="shared" si="43"/>
        <v>1</v>
      </c>
      <c r="AS122" s="164">
        <f>(VLOOKUP(B122,'P2 Origin'!$C$21:$M$176,10,0))*K122</f>
        <v>0</v>
      </c>
      <c r="AT122" s="164">
        <f>(VLOOKUP(B122,'P2 Origin'!$C$21:$M$176,11,0))*J122</f>
        <v>0</v>
      </c>
      <c r="AU122" s="167">
        <v>30</v>
      </c>
      <c r="AV122" s="168">
        <v>30</v>
      </c>
      <c r="AW122" s="169">
        <v>0</v>
      </c>
      <c r="AX122" s="170">
        <f>IF(AU122&gt;=0.1,'P3 Bureaumarge zee- en luchtvr.'!$D$12,0)</f>
        <v>0</v>
      </c>
      <c r="AY122" s="163">
        <f t="shared" si="44"/>
        <v>0</v>
      </c>
      <c r="AZ122" s="157" t="str">
        <f>VLOOKUP(D122,'P4 Destination'!$C$21:$O$176,13,0)</f>
        <v>EUR</v>
      </c>
      <c r="BA122" s="164">
        <f t="shared" si="45"/>
        <v>0</v>
      </c>
      <c r="BB122" s="171">
        <f>IF(AU122&gt;0.1,(VLOOKUP(D122,'P4 Destination'!$C$21:$M$176,3,0))*I122,0)</f>
        <v>0</v>
      </c>
      <c r="BC122" s="172">
        <f t="shared" si="46"/>
        <v>0</v>
      </c>
      <c r="BD122" s="171">
        <f>(VLOOKUP($D122,'P4 Destination'!$C$21:$M$176,4,0))*BC122</f>
        <v>0</v>
      </c>
      <c r="BE122" s="172">
        <f t="shared" si="47"/>
        <v>0</v>
      </c>
      <c r="BF122" s="171">
        <f>(VLOOKUP($D122,'P4 Destination'!$C$21:$M$176,5,0))*BE122</f>
        <v>0</v>
      </c>
      <c r="BG122" s="172">
        <f t="shared" si="48"/>
        <v>0</v>
      </c>
      <c r="BH122" s="171">
        <f>(VLOOKUP($D122,'P4 Destination'!$C$21:$M$176,6,0))*BG122</f>
        <v>0</v>
      </c>
      <c r="BI122" s="172">
        <f t="shared" si="49"/>
        <v>30</v>
      </c>
      <c r="BJ122" s="171">
        <f>(VLOOKUP($D122,'P4 Destination'!$C$21:$M$176,7,0))*BI122</f>
        <v>0</v>
      </c>
      <c r="BK122" s="172">
        <f t="shared" si="50"/>
        <v>0</v>
      </c>
      <c r="BL122" s="171">
        <f>(VLOOKUP($D122,'P4 Destination'!$C$21:$M$176,8,0))*BK122</f>
        <v>0</v>
      </c>
      <c r="BM122" s="172">
        <f t="shared" si="51"/>
        <v>0</v>
      </c>
      <c r="BN122" s="171">
        <f>(VLOOKUP($D122,'P4 Destination'!$C$21:$M$176,9,0))*BM122</f>
        <v>0</v>
      </c>
      <c r="BO122" s="154">
        <f t="shared" si="52"/>
        <v>1</v>
      </c>
      <c r="BP122" s="171">
        <f>(VLOOKUP(D122,'P4 Destination'!$C$21:$M$176,10,0))*K122</f>
        <v>0</v>
      </c>
      <c r="BQ122" s="171">
        <f>(VLOOKUP(D122,'P4 Destination'!$C$21:$M$176,11,0))*J122</f>
        <v>0</v>
      </c>
      <c r="BR122" s="173">
        <f t="shared" si="53"/>
        <v>0</v>
      </c>
      <c r="BS122" s="173">
        <f>(AV122*2500)*'P6 Verzekering'!$E$11</f>
        <v>0</v>
      </c>
      <c r="BT122" s="173">
        <f>(AW122*2500)*'P6 Verzekering'!$E$12</f>
        <v>0</v>
      </c>
      <c r="BU122" s="173">
        <f>(L122*2500)*'P6 Verzekering'!$E$13</f>
        <v>0</v>
      </c>
      <c r="BV122" s="173">
        <f t="shared" si="54"/>
        <v>0</v>
      </c>
      <c r="BW122"/>
      <c r="BX122"/>
    </row>
    <row r="123" spans="1:76">
      <c r="A123" s="152" t="s">
        <v>1034</v>
      </c>
      <c r="B123" s="152" t="s">
        <v>292</v>
      </c>
      <c r="C123" s="152" t="s">
        <v>291</v>
      </c>
      <c r="D123" s="152" t="s">
        <v>219</v>
      </c>
      <c r="E123" s="152" t="s">
        <v>219</v>
      </c>
      <c r="F123" s="153">
        <f t="shared" si="28"/>
        <v>19</v>
      </c>
      <c r="G123" s="154">
        <v>1</v>
      </c>
      <c r="H123" s="154">
        <f>IFERROR(VLOOKUP(B123,'P2 Origin'!$C$21:$Q$176,15,FALSE),0)</f>
        <v>1</v>
      </c>
      <c r="I123" s="154">
        <f>IFERROR(VLOOKUP(D123,'P4 Destination'!$C$21:$Q$176,15,FALSE),0)</f>
        <v>0</v>
      </c>
      <c r="J123" s="155">
        <v>1</v>
      </c>
      <c r="K123" s="155"/>
      <c r="L123" s="156">
        <v>0</v>
      </c>
      <c r="M123" s="155">
        <v>0</v>
      </c>
      <c r="N123" s="155">
        <v>0</v>
      </c>
      <c r="O123" s="157">
        <f t="shared" si="29"/>
        <v>0</v>
      </c>
      <c r="P123" s="158">
        <f t="shared" si="30"/>
        <v>0</v>
      </c>
      <c r="Q123" s="159">
        <f>IFERROR(VLOOKUP(N123,'P1 Intra-Europees'!$A$15:$H$25,3,0),0)*P123</f>
        <v>0</v>
      </c>
      <c r="R123" s="160">
        <f t="shared" si="31"/>
        <v>0</v>
      </c>
      <c r="S123" s="159">
        <f>IFERROR(VLOOKUP(N123,'P1 Intra-Europees'!$A$15:$H$25,4,0),0)*R123</f>
        <v>0</v>
      </c>
      <c r="T123" s="160">
        <f t="shared" si="32"/>
        <v>0</v>
      </c>
      <c r="U123" s="159">
        <f>IFERROR(VLOOKUP(N123,'P1 Intra-Europees'!$A$15:$H$25,5,0),0)*T123</f>
        <v>0</v>
      </c>
      <c r="V123" s="160">
        <f t="shared" si="33"/>
        <v>0</v>
      </c>
      <c r="W123" s="159">
        <f>IFERROR(VLOOKUP(N123,'P1 Intra-Europees'!$A$15:$H$25,6,0),0)*V123</f>
        <v>0</v>
      </c>
      <c r="X123" s="160">
        <f t="shared" si="34"/>
        <v>0</v>
      </c>
      <c r="Y123" s="159">
        <f>IFERROR(VLOOKUP(N123,'P1 Intra-Europees'!$A$15:$H$25,7,0),0)*X123</f>
        <v>0</v>
      </c>
      <c r="Z123" s="161">
        <f t="shared" si="35"/>
        <v>0</v>
      </c>
      <c r="AA123" s="162">
        <f>IFERROR(VLOOKUP(N123,'P1 Intra-Europees'!$A$15:$H$25,8,0),0)*Z123</f>
        <v>0</v>
      </c>
      <c r="AB123" s="163">
        <f t="shared" si="36"/>
        <v>0</v>
      </c>
      <c r="AC123" s="157" t="str">
        <f>VLOOKUP(B123,'P2 Origin'!$C$21:$O$176,13,0)</f>
        <v>USD</v>
      </c>
      <c r="AD123" s="164">
        <f t="shared" si="37"/>
        <v>0</v>
      </c>
      <c r="AE123" s="165">
        <f>IF(AU123&gt;0.1,VLOOKUP(B123,'P2 Origin'!$C$21:$M$176,3,0)*H123,0)</f>
        <v>0</v>
      </c>
      <c r="AF123" s="166">
        <f t="shared" si="38"/>
        <v>0</v>
      </c>
      <c r="AG123" s="165">
        <f>(VLOOKUP(B123,'P2 Origin'!$C$21:$M$176,4,0))*AF123</f>
        <v>0</v>
      </c>
      <c r="AH123" s="166">
        <f t="shared" si="39"/>
        <v>0</v>
      </c>
      <c r="AI123" s="165">
        <f>(VLOOKUP(B123,'P2 Origin'!$C$21:$M$176,5,0))*AH123</f>
        <v>0</v>
      </c>
      <c r="AJ123" s="166">
        <f t="shared" si="55"/>
        <v>19</v>
      </c>
      <c r="AK123" s="165">
        <f>(VLOOKUP(B123,'P2 Origin'!$C$21:$M$176,6,0))*AJ123</f>
        <v>0</v>
      </c>
      <c r="AL123" s="166">
        <f t="shared" si="40"/>
        <v>0</v>
      </c>
      <c r="AM123" s="165">
        <f>(VLOOKUP($B123,'P2 Origin'!$C$21:$M$176,7,0))*AL123</f>
        <v>0</v>
      </c>
      <c r="AN123" s="166">
        <f t="shared" si="41"/>
        <v>0</v>
      </c>
      <c r="AO123" s="165">
        <f>(VLOOKUP($B123,'P2 Origin'!$C$21:$M$176,8,0))*AN123</f>
        <v>0</v>
      </c>
      <c r="AP123" s="166">
        <f t="shared" si="42"/>
        <v>0</v>
      </c>
      <c r="AQ123" s="165">
        <f>(VLOOKUP($B123,'P2 Origin'!$C$21:$M$176,9,0))*AP123</f>
        <v>0</v>
      </c>
      <c r="AR123" s="155">
        <f t="shared" si="43"/>
        <v>1</v>
      </c>
      <c r="AS123" s="164">
        <f>(VLOOKUP(B123,'P2 Origin'!$C$21:$M$176,10,0))*K123</f>
        <v>0</v>
      </c>
      <c r="AT123" s="164">
        <f>(VLOOKUP(B123,'P2 Origin'!$C$21:$M$176,11,0))*J123</f>
        <v>0</v>
      </c>
      <c r="AU123" s="167">
        <v>19</v>
      </c>
      <c r="AV123" s="168">
        <v>19</v>
      </c>
      <c r="AW123" s="169">
        <v>0</v>
      </c>
      <c r="AX123" s="170">
        <f>IF(AU123&gt;=0.1,'P3 Bureaumarge zee- en luchtvr.'!$D$12,0)</f>
        <v>0</v>
      </c>
      <c r="AY123" s="163">
        <f t="shared" si="44"/>
        <v>0</v>
      </c>
      <c r="AZ123" s="157" t="str">
        <f>VLOOKUP(D123,'P4 Destination'!$C$21:$O$176,13,0)</f>
        <v>EUR</v>
      </c>
      <c r="BA123" s="164">
        <f t="shared" si="45"/>
        <v>0</v>
      </c>
      <c r="BB123" s="171">
        <f>IF(AU123&gt;0.1,(VLOOKUP(D123,'P4 Destination'!$C$21:$M$176,3,0))*I123,0)</f>
        <v>0</v>
      </c>
      <c r="BC123" s="172">
        <f t="shared" si="46"/>
        <v>0</v>
      </c>
      <c r="BD123" s="171">
        <f>(VLOOKUP($D123,'P4 Destination'!$C$21:$M$176,4,0))*BC123</f>
        <v>0</v>
      </c>
      <c r="BE123" s="172">
        <f t="shared" si="47"/>
        <v>0</v>
      </c>
      <c r="BF123" s="171">
        <f>(VLOOKUP($D123,'P4 Destination'!$C$21:$M$176,5,0))*BE123</f>
        <v>0</v>
      </c>
      <c r="BG123" s="172">
        <f t="shared" si="48"/>
        <v>19</v>
      </c>
      <c r="BH123" s="171">
        <f>(VLOOKUP($D123,'P4 Destination'!$C$21:$M$176,6,0))*BG123</f>
        <v>0</v>
      </c>
      <c r="BI123" s="172">
        <f t="shared" si="49"/>
        <v>0</v>
      </c>
      <c r="BJ123" s="171">
        <f>(VLOOKUP($D123,'P4 Destination'!$C$21:$M$176,7,0))*BI123</f>
        <v>0</v>
      </c>
      <c r="BK123" s="172">
        <f t="shared" si="50"/>
        <v>0</v>
      </c>
      <c r="BL123" s="171">
        <f>(VLOOKUP($D123,'P4 Destination'!$C$21:$M$176,8,0))*BK123</f>
        <v>0</v>
      </c>
      <c r="BM123" s="172">
        <f t="shared" si="51"/>
        <v>0</v>
      </c>
      <c r="BN123" s="171">
        <f>(VLOOKUP($D123,'P4 Destination'!$C$21:$M$176,9,0))*BM123</f>
        <v>0</v>
      </c>
      <c r="BO123" s="154">
        <f t="shared" si="52"/>
        <v>1</v>
      </c>
      <c r="BP123" s="171">
        <f>(VLOOKUP(D123,'P4 Destination'!$C$21:$M$176,10,0))*K123</f>
        <v>0</v>
      </c>
      <c r="BQ123" s="171">
        <f>(VLOOKUP(D123,'P4 Destination'!$C$21:$M$176,11,0))*J123</f>
        <v>0</v>
      </c>
      <c r="BR123" s="173">
        <f t="shared" si="53"/>
        <v>0</v>
      </c>
      <c r="BS123" s="173">
        <f>(AV123*2500)*'P6 Verzekering'!$E$11</f>
        <v>0</v>
      </c>
      <c r="BT123" s="173">
        <f>(AW123*2500)*'P6 Verzekering'!$E$12</f>
        <v>0</v>
      </c>
      <c r="BU123" s="173">
        <f>(L123*2500)*'P6 Verzekering'!$E$13</f>
        <v>0</v>
      </c>
      <c r="BV123" s="173">
        <f t="shared" si="54"/>
        <v>0</v>
      </c>
      <c r="BW123"/>
      <c r="BX123"/>
    </row>
    <row r="124" spans="1:76">
      <c r="A124" s="152" t="s">
        <v>1035</v>
      </c>
      <c r="B124" s="152" t="s">
        <v>292</v>
      </c>
      <c r="C124" s="152" t="s">
        <v>291</v>
      </c>
      <c r="D124" s="152" t="s">
        <v>219</v>
      </c>
      <c r="E124" s="152" t="s">
        <v>219</v>
      </c>
      <c r="F124" s="153">
        <f t="shared" si="28"/>
        <v>17</v>
      </c>
      <c r="G124" s="154">
        <v>1</v>
      </c>
      <c r="H124" s="154">
        <f>IFERROR(VLOOKUP(B124,'P2 Origin'!$C$21:$Q$176,15,FALSE),0)</f>
        <v>1</v>
      </c>
      <c r="I124" s="154">
        <f>IFERROR(VLOOKUP(D124,'P4 Destination'!$C$21:$Q$176,15,FALSE),0)</f>
        <v>0</v>
      </c>
      <c r="J124" s="155">
        <v>1</v>
      </c>
      <c r="K124" s="155"/>
      <c r="L124" s="156">
        <v>0</v>
      </c>
      <c r="M124" s="155">
        <v>0</v>
      </c>
      <c r="N124" s="155">
        <v>0</v>
      </c>
      <c r="O124" s="157">
        <f t="shared" si="29"/>
        <v>0</v>
      </c>
      <c r="P124" s="158">
        <f t="shared" si="30"/>
        <v>0</v>
      </c>
      <c r="Q124" s="159">
        <f>IFERROR(VLOOKUP(N124,'P1 Intra-Europees'!$A$15:$H$25,3,0),0)*P124</f>
        <v>0</v>
      </c>
      <c r="R124" s="160">
        <f t="shared" si="31"/>
        <v>0</v>
      </c>
      <c r="S124" s="159">
        <f>IFERROR(VLOOKUP(N124,'P1 Intra-Europees'!$A$15:$H$25,4,0),0)*R124</f>
        <v>0</v>
      </c>
      <c r="T124" s="160">
        <f t="shared" si="32"/>
        <v>0</v>
      </c>
      <c r="U124" s="159">
        <f>IFERROR(VLOOKUP(N124,'P1 Intra-Europees'!$A$15:$H$25,5,0),0)*T124</f>
        <v>0</v>
      </c>
      <c r="V124" s="160">
        <f t="shared" si="33"/>
        <v>0</v>
      </c>
      <c r="W124" s="159">
        <f>IFERROR(VLOOKUP(N124,'P1 Intra-Europees'!$A$15:$H$25,6,0),0)*V124</f>
        <v>0</v>
      </c>
      <c r="X124" s="160">
        <f t="shared" si="34"/>
        <v>0</v>
      </c>
      <c r="Y124" s="159">
        <f>IFERROR(VLOOKUP(N124,'P1 Intra-Europees'!$A$15:$H$25,7,0),0)*X124</f>
        <v>0</v>
      </c>
      <c r="Z124" s="161">
        <f t="shared" si="35"/>
        <v>0</v>
      </c>
      <c r="AA124" s="162">
        <f>IFERROR(VLOOKUP(N124,'P1 Intra-Europees'!$A$15:$H$25,8,0),0)*Z124</f>
        <v>0</v>
      </c>
      <c r="AB124" s="163">
        <f t="shared" si="36"/>
        <v>0</v>
      </c>
      <c r="AC124" s="157" t="str">
        <f>VLOOKUP(B124,'P2 Origin'!$C$21:$O$176,13,0)</f>
        <v>USD</v>
      </c>
      <c r="AD124" s="164">
        <f t="shared" si="37"/>
        <v>0</v>
      </c>
      <c r="AE124" s="165">
        <f>IF(AU124&gt;0.1,VLOOKUP(B124,'P2 Origin'!$C$21:$M$176,3,0)*H124,0)</f>
        <v>0</v>
      </c>
      <c r="AF124" s="166">
        <f t="shared" si="38"/>
        <v>0</v>
      </c>
      <c r="AG124" s="165">
        <f>(VLOOKUP(B124,'P2 Origin'!$C$21:$M$176,4,0))*AF124</f>
        <v>0</v>
      </c>
      <c r="AH124" s="166">
        <f t="shared" si="39"/>
        <v>0</v>
      </c>
      <c r="AI124" s="165">
        <f>(VLOOKUP(B124,'P2 Origin'!$C$21:$M$176,5,0))*AH124</f>
        <v>0</v>
      </c>
      <c r="AJ124" s="166">
        <f t="shared" si="55"/>
        <v>17</v>
      </c>
      <c r="AK124" s="165">
        <f>(VLOOKUP(B124,'P2 Origin'!$C$21:$M$176,6,0))*AJ124</f>
        <v>0</v>
      </c>
      <c r="AL124" s="166">
        <f t="shared" si="40"/>
        <v>0</v>
      </c>
      <c r="AM124" s="165">
        <f>(VLOOKUP($B124,'P2 Origin'!$C$21:$M$176,7,0))*AL124</f>
        <v>0</v>
      </c>
      <c r="AN124" s="166">
        <f t="shared" si="41"/>
        <v>0</v>
      </c>
      <c r="AO124" s="165">
        <f>(VLOOKUP($B124,'P2 Origin'!$C$21:$M$176,8,0))*AN124</f>
        <v>0</v>
      </c>
      <c r="AP124" s="166">
        <f t="shared" si="42"/>
        <v>0</v>
      </c>
      <c r="AQ124" s="165">
        <f>(VLOOKUP($B124,'P2 Origin'!$C$21:$M$176,9,0))*AP124</f>
        <v>0</v>
      </c>
      <c r="AR124" s="155">
        <f t="shared" si="43"/>
        <v>1</v>
      </c>
      <c r="AS124" s="164">
        <f>(VLOOKUP(B124,'P2 Origin'!$C$21:$M$176,10,0))*K124</f>
        <v>0</v>
      </c>
      <c r="AT124" s="164">
        <f>(VLOOKUP(B124,'P2 Origin'!$C$21:$M$176,11,0))*J124</f>
        <v>0</v>
      </c>
      <c r="AU124" s="167">
        <v>17</v>
      </c>
      <c r="AV124" s="168">
        <v>17</v>
      </c>
      <c r="AW124" s="169">
        <v>0</v>
      </c>
      <c r="AX124" s="170">
        <f>IF(AU124&gt;=0.1,'P3 Bureaumarge zee- en luchtvr.'!$D$12,0)</f>
        <v>0</v>
      </c>
      <c r="AY124" s="163">
        <f t="shared" si="44"/>
        <v>0</v>
      </c>
      <c r="AZ124" s="157" t="str">
        <f>VLOOKUP(D124,'P4 Destination'!$C$21:$O$176,13,0)</f>
        <v>EUR</v>
      </c>
      <c r="BA124" s="164">
        <f t="shared" si="45"/>
        <v>0</v>
      </c>
      <c r="BB124" s="171">
        <f>IF(AU124&gt;0.1,(VLOOKUP(D124,'P4 Destination'!$C$21:$M$176,3,0))*I124,0)</f>
        <v>0</v>
      </c>
      <c r="BC124" s="172">
        <f t="shared" si="46"/>
        <v>0</v>
      </c>
      <c r="BD124" s="171">
        <f>(VLOOKUP($D124,'P4 Destination'!$C$21:$M$176,4,0))*BC124</f>
        <v>0</v>
      </c>
      <c r="BE124" s="172">
        <f t="shared" si="47"/>
        <v>0</v>
      </c>
      <c r="BF124" s="171">
        <f>(VLOOKUP($D124,'P4 Destination'!$C$21:$M$176,5,0))*BE124</f>
        <v>0</v>
      </c>
      <c r="BG124" s="172">
        <f t="shared" si="48"/>
        <v>17</v>
      </c>
      <c r="BH124" s="171">
        <f>(VLOOKUP($D124,'P4 Destination'!$C$21:$M$176,6,0))*BG124</f>
        <v>0</v>
      </c>
      <c r="BI124" s="172">
        <f t="shared" si="49"/>
        <v>0</v>
      </c>
      <c r="BJ124" s="171">
        <f>(VLOOKUP($D124,'P4 Destination'!$C$21:$M$176,7,0))*BI124</f>
        <v>0</v>
      </c>
      <c r="BK124" s="172">
        <f t="shared" si="50"/>
        <v>0</v>
      </c>
      <c r="BL124" s="171">
        <f>(VLOOKUP($D124,'P4 Destination'!$C$21:$M$176,8,0))*BK124</f>
        <v>0</v>
      </c>
      <c r="BM124" s="172">
        <f t="shared" si="51"/>
        <v>0</v>
      </c>
      <c r="BN124" s="171">
        <f>(VLOOKUP($D124,'P4 Destination'!$C$21:$M$176,9,0))*BM124</f>
        <v>0</v>
      </c>
      <c r="BO124" s="154">
        <f t="shared" si="52"/>
        <v>1</v>
      </c>
      <c r="BP124" s="171">
        <f>(VLOOKUP(D124,'P4 Destination'!$C$21:$M$176,10,0))*K124</f>
        <v>0</v>
      </c>
      <c r="BQ124" s="171">
        <f>(VLOOKUP(D124,'P4 Destination'!$C$21:$M$176,11,0))*J124</f>
        <v>0</v>
      </c>
      <c r="BR124" s="173">
        <f t="shared" si="53"/>
        <v>0</v>
      </c>
      <c r="BS124" s="173">
        <f>(AV124*2500)*'P6 Verzekering'!$E$11</f>
        <v>0</v>
      </c>
      <c r="BT124" s="173">
        <f>(AW124*2500)*'P6 Verzekering'!$E$12</f>
        <v>0</v>
      </c>
      <c r="BU124" s="173">
        <f>(L124*2500)*'P6 Verzekering'!$E$13</f>
        <v>0</v>
      </c>
      <c r="BV124" s="173">
        <f t="shared" si="54"/>
        <v>0</v>
      </c>
      <c r="BW124"/>
      <c r="BX124"/>
    </row>
    <row r="125" spans="1:76">
      <c r="A125" s="152" t="s">
        <v>1036</v>
      </c>
      <c r="B125" s="152" t="s">
        <v>292</v>
      </c>
      <c r="C125" s="152" t="s">
        <v>291</v>
      </c>
      <c r="D125" s="152" t="s">
        <v>219</v>
      </c>
      <c r="E125" s="152" t="s">
        <v>219</v>
      </c>
      <c r="F125" s="153">
        <f t="shared" si="28"/>
        <v>30</v>
      </c>
      <c r="G125" s="154">
        <v>1</v>
      </c>
      <c r="H125" s="154">
        <f>IFERROR(VLOOKUP(B125,'P2 Origin'!$C$21:$Q$176,15,FALSE),0)</f>
        <v>1</v>
      </c>
      <c r="I125" s="154">
        <f>IFERROR(VLOOKUP(D125,'P4 Destination'!$C$21:$Q$176,15,FALSE),0)</f>
        <v>0</v>
      </c>
      <c r="J125" s="155">
        <v>1</v>
      </c>
      <c r="K125" s="155"/>
      <c r="L125" s="156">
        <v>0</v>
      </c>
      <c r="M125" s="155">
        <v>0</v>
      </c>
      <c r="N125" s="155">
        <v>0</v>
      </c>
      <c r="O125" s="157">
        <f t="shared" si="29"/>
        <v>0</v>
      </c>
      <c r="P125" s="158">
        <f t="shared" si="30"/>
        <v>0</v>
      </c>
      <c r="Q125" s="159">
        <f>IFERROR(VLOOKUP(N125,'P1 Intra-Europees'!$A$15:$H$25,3,0),0)*P125</f>
        <v>0</v>
      </c>
      <c r="R125" s="160">
        <f t="shared" si="31"/>
        <v>0</v>
      </c>
      <c r="S125" s="159">
        <f>IFERROR(VLOOKUP(N125,'P1 Intra-Europees'!$A$15:$H$25,4,0),0)*R125</f>
        <v>0</v>
      </c>
      <c r="T125" s="160">
        <f t="shared" si="32"/>
        <v>0</v>
      </c>
      <c r="U125" s="159">
        <f>IFERROR(VLOOKUP(N125,'P1 Intra-Europees'!$A$15:$H$25,5,0),0)*T125</f>
        <v>0</v>
      </c>
      <c r="V125" s="160">
        <f t="shared" si="33"/>
        <v>0</v>
      </c>
      <c r="W125" s="159">
        <f>IFERROR(VLOOKUP(N125,'P1 Intra-Europees'!$A$15:$H$25,6,0),0)*V125</f>
        <v>0</v>
      </c>
      <c r="X125" s="160">
        <f t="shared" si="34"/>
        <v>0</v>
      </c>
      <c r="Y125" s="159">
        <f>IFERROR(VLOOKUP(N125,'P1 Intra-Europees'!$A$15:$H$25,7,0),0)*X125</f>
        <v>0</v>
      </c>
      <c r="Z125" s="161">
        <f t="shared" si="35"/>
        <v>0</v>
      </c>
      <c r="AA125" s="162">
        <f>IFERROR(VLOOKUP(N125,'P1 Intra-Europees'!$A$15:$H$25,8,0),0)*Z125</f>
        <v>0</v>
      </c>
      <c r="AB125" s="163">
        <f t="shared" si="36"/>
        <v>0</v>
      </c>
      <c r="AC125" s="157" t="str">
        <f>VLOOKUP(B125,'P2 Origin'!$C$21:$O$176,13,0)</f>
        <v>USD</v>
      </c>
      <c r="AD125" s="164">
        <f t="shared" si="37"/>
        <v>0</v>
      </c>
      <c r="AE125" s="165">
        <f>IF(AU125&gt;0.1,VLOOKUP(B125,'P2 Origin'!$C$21:$M$176,3,0)*H125,0)</f>
        <v>0</v>
      </c>
      <c r="AF125" s="166">
        <f t="shared" si="38"/>
        <v>0</v>
      </c>
      <c r="AG125" s="165">
        <f>(VLOOKUP(B125,'P2 Origin'!$C$21:$M$176,4,0))*AF125</f>
        <v>0</v>
      </c>
      <c r="AH125" s="166">
        <f t="shared" si="39"/>
        <v>0</v>
      </c>
      <c r="AI125" s="165">
        <f>(VLOOKUP(B125,'P2 Origin'!$C$21:$M$176,5,0))*AH125</f>
        <v>0</v>
      </c>
      <c r="AJ125" s="166">
        <f t="shared" si="55"/>
        <v>0</v>
      </c>
      <c r="AK125" s="165">
        <f>(VLOOKUP(B125,'P2 Origin'!$C$21:$M$176,6,0))*AJ125</f>
        <v>0</v>
      </c>
      <c r="AL125" s="166">
        <f t="shared" si="40"/>
        <v>30</v>
      </c>
      <c r="AM125" s="165">
        <f>(VLOOKUP($B125,'P2 Origin'!$C$21:$M$176,7,0))*AL125</f>
        <v>0</v>
      </c>
      <c r="AN125" s="166">
        <f t="shared" si="41"/>
        <v>0</v>
      </c>
      <c r="AO125" s="165">
        <f>(VLOOKUP($B125,'P2 Origin'!$C$21:$M$176,8,0))*AN125</f>
        <v>0</v>
      </c>
      <c r="AP125" s="166">
        <f t="shared" si="42"/>
        <v>0</v>
      </c>
      <c r="AQ125" s="165">
        <f>(VLOOKUP($B125,'P2 Origin'!$C$21:$M$176,9,0))*AP125</f>
        <v>0</v>
      </c>
      <c r="AR125" s="155">
        <f t="shared" si="43"/>
        <v>1</v>
      </c>
      <c r="AS125" s="164">
        <f>(VLOOKUP(B125,'P2 Origin'!$C$21:$M$176,10,0))*K125</f>
        <v>0</v>
      </c>
      <c r="AT125" s="164">
        <f>(VLOOKUP(B125,'P2 Origin'!$C$21:$M$176,11,0))*J125</f>
        <v>0</v>
      </c>
      <c r="AU125" s="167">
        <v>30</v>
      </c>
      <c r="AV125" s="168">
        <v>30</v>
      </c>
      <c r="AW125" s="169">
        <v>0</v>
      </c>
      <c r="AX125" s="170">
        <f>IF(AU125&gt;=0.1,'P3 Bureaumarge zee- en luchtvr.'!$D$12,0)</f>
        <v>0</v>
      </c>
      <c r="AY125" s="163">
        <f t="shared" si="44"/>
        <v>0</v>
      </c>
      <c r="AZ125" s="157" t="str">
        <f>VLOOKUP(D125,'P4 Destination'!$C$21:$O$176,13,0)</f>
        <v>EUR</v>
      </c>
      <c r="BA125" s="164">
        <f t="shared" si="45"/>
        <v>0</v>
      </c>
      <c r="BB125" s="171">
        <f>IF(AU125&gt;0.1,(VLOOKUP(D125,'P4 Destination'!$C$21:$M$176,3,0))*I125,0)</f>
        <v>0</v>
      </c>
      <c r="BC125" s="172">
        <f t="shared" si="46"/>
        <v>0</v>
      </c>
      <c r="BD125" s="171">
        <f>(VLOOKUP($D125,'P4 Destination'!$C$21:$M$176,4,0))*BC125</f>
        <v>0</v>
      </c>
      <c r="BE125" s="172">
        <f t="shared" si="47"/>
        <v>0</v>
      </c>
      <c r="BF125" s="171">
        <f>(VLOOKUP($D125,'P4 Destination'!$C$21:$M$176,5,0))*BE125</f>
        <v>0</v>
      </c>
      <c r="BG125" s="172">
        <f t="shared" si="48"/>
        <v>0</v>
      </c>
      <c r="BH125" s="171">
        <f>(VLOOKUP($D125,'P4 Destination'!$C$21:$M$176,6,0))*BG125</f>
        <v>0</v>
      </c>
      <c r="BI125" s="172">
        <f t="shared" si="49"/>
        <v>30</v>
      </c>
      <c r="BJ125" s="171">
        <f>(VLOOKUP($D125,'P4 Destination'!$C$21:$M$176,7,0))*BI125</f>
        <v>0</v>
      </c>
      <c r="BK125" s="172">
        <f t="shared" si="50"/>
        <v>0</v>
      </c>
      <c r="BL125" s="171">
        <f>(VLOOKUP($D125,'P4 Destination'!$C$21:$M$176,8,0))*BK125</f>
        <v>0</v>
      </c>
      <c r="BM125" s="172">
        <f t="shared" si="51"/>
        <v>0</v>
      </c>
      <c r="BN125" s="171">
        <f>(VLOOKUP($D125,'P4 Destination'!$C$21:$M$176,9,0))*BM125</f>
        <v>0</v>
      </c>
      <c r="BO125" s="154">
        <f t="shared" si="52"/>
        <v>1</v>
      </c>
      <c r="BP125" s="171">
        <f>(VLOOKUP(D125,'P4 Destination'!$C$21:$M$176,10,0))*K125</f>
        <v>0</v>
      </c>
      <c r="BQ125" s="171">
        <f>(VLOOKUP(D125,'P4 Destination'!$C$21:$M$176,11,0))*J125</f>
        <v>0</v>
      </c>
      <c r="BR125" s="173">
        <f t="shared" si="53"/>
        <v>0</v>
      </c>
      <c r="BS125" s="173">
        <f>(AV125*2500)*'P6 Verzekering'!$E$11</f>
        <v>0</v>
      </c>
      <c r="BT125" s="173">
        <f>(AW125*2500)*'P6 Verzekering'!$E$12</f>
        <v>0</v>
      </c>
      <c r="BU125" s="173">
        <f>(L125*2500)*'P6 Verzekering'!$E$13</f>
        <v>0</v>
      </c>
      <c r="BV125" s="173">
        <f t="shared" si="54"/>
        <v>0</v>
      </c>
      <c r="BW125"/>
      <c r="BX125"/>
    </row>
    <row r="126" spans="1:76">
      <c r="A126" s="152" t="s">
        <v>1037</v>
      </c>
      <c r="B126" s="152" t="s">
        <v>292</v>
      </c>
      <c r="C126" s="152" t="s">
        <v>291</v>
      </c>
      <c r="D126" s="152" t="s">
        <v>219</v>
      </c>
      <c r="E126" s="152" t="s">
        <v>219</v>
      </c>
      <c r="F126" s="153">
        <f t="shared" si="28"/>
        <v>44</v>
      </c>
      <c r="G126" s="154">
        <v>1</v>
      </c>
      <c r="H126" s="154">
        <f>IFERROR(VLOOKUP(B126,'P2 Origin'!$C$21:$Q$176,15,FALSE),0)</f>
        <v>1</v>
      </c>
      <c r="I126" s="154">
        <f>IFERROR(VLOOKUP(D126,'P4 Destination'!$C$21:$Q$176,15,FALSE),0)</f>
        <v>0</v>
      </c>
      <c r="J126" s="155"/>
      <c r="K126" s="155">
        <v>1</v>
      </c>
      <c r="L126" s="156">
        <v>0</v>
      </c>
      <c r="M126" s="155">
        <v>0</v>
      </c>
      <c r="N126" s="155">
        <v>0</v>
      </c>
      <c r="O126" s="157">
        <f t="shared" si="29"/>
        <v>0</v>
      </c>
      <c r="P126" s="158">
        <f t="shared" si="30"/>
        <v>0</v>
      </c>
      <c r="Q126" s="159">
        <f>IFERROR(VLOOKUP(N126,'P1 Intra-Europees'!$A$15:$H$25,3,0),0)*P126</f>
        <v>0</v>
      </c>
      <c r="R126" s="160">
        <f t="shared" si="31"/>
        <v>0</v>
      </c>
      <c r="S126" s="159">
        <f>IFERROR(VLOOKUP(N126,'P1 Intra-Europees'!$A$15:$H$25,4,0),0)*R126</f>
        <v>0</v>
      </c>
      <c r="T126" s="160">
        <f t="shared" si="32"/>
        <v>0</v>
      </c>
      <c r="U126" s="159">
        <f>IFERROR(VLOOKUP(N126,'P1 Intra-Europees'!$A$15:$H$25,5,0),0)*T126</f>
        <v>0</v>
      </c>
      <c r="V126" s="160">
        <f t="shared" si="33"/>
        <v>0</v>
      </c>
      <c r="W126" s="159">
        <f>IFERROR(VLOOKUP(N126,'P1 Intra-Europees'!$A$15:$H$25,6,0),0)*V126</f>
        <v>0</v>
      </c>
      <c r="X126" s="160">
        <f t="shared" si="34"/>
        <v>0</v>
      </c>
      <c r="Y126" s="159">
        <f>IFERROR(VLOOKUP(N126,'P1 Intra-Europees'!$A$15:$H$25,7,0),0)*X126</f>
        <v>0</v>
      </c>
      <c r="Z126" s="161">
        <f t="shared" si="35"/>
        <v>0</v>
      </c>
      <c r="AA126" s="162">
        <f>IFERROR(VLOOKUP(N126,'P1 Intra-Europees'!$A$15:$H$25,8,0),0)*Z126</f>
        <v>0</v>
      </c>
      <c r="AB126" s="163">
        <f t="shared" si="36"/>
        <v>0</v>
      </c>
      <c r="AC126" s="157" t="str">
        <f>VLOOKUP(B126,'P2 Origin'!$C$21:$O$176,13,0)</f>
        <v>USD</v>
      </c>
      <c r="AD126" s="164">
        <f t="shared" si="37"/>
        <v>0</v>
      </c>
      <c r="AE126" s="165">
        <f>IF(AU126&gt;0.1,VLOOKUP(B126,'P2 Origin'!$C$21:$M$176,3,0)*H126,0)</f>
        <v>0</v>
      </c>
      <c r="AF126" s="166">
        <f t="shared" si="38"/>
        <v>0</v>
      </c>
      <c r="AG126" s="165">
        <f>(VLOOKUP(B126,'P2 Origin'!$C$21:$M$176,4,0))*AF126</f>
        <v>0</v>
      </c>
      <c r="AH126" s="166">
        <f t="shared" si="39"/>
        <v>0</v>
      </c>
      <c r="AI126" s="165">
        <f>(VLOOKUP(B126,'P2 Origin'!$C$21:$M$176,5,0))*AH126</f>
        <v>0</v>
      </c>
      <c r="AJ126" s="166">
        <f t="shared" si="55"/>
        <v>0</v>
      </c>
      <c r="AK126" s="165">
        <f>(VLOOKUP(B126,'P2 Origin'!$C$21:$M$176,6,0))*AJ126</f>
        <v>0</v>
      </c>
      <c r="AL126" s="166">
        <f t="shared" si="40"/>
        <v>0</v>
      </c>
      <c r="AM126" s="165">
        <f>(VLOOKUP($B126,'P2 Origin'!$C$21:$M$176,7,0))*AL126</f>
        <v>0</v>
      </c>
      <c r="AN126" s="166">
        <f t="shared" si="41"/>
        <v>44</v>
      </c>
      <c r="AO126" s="165">
        <f>(VLOOKUP($B126,'P2 Origin'!$C$21:$M$176,8,0))*AN126</f>
        <v>0</v>
      </c>
      <c r="AP126" s="166">
        <f t="shared" si="42"/>
        <v>0</v>
      </c>
      <c r="AQ126" s="165">
        <f>(VLOOKUP($B126,'P2 Origin'!$C$21:$M$176,9,0))*AP126</f>
        <v>0</v>
      </c>
      <c r="AR126" s="155">
        <f t="shared" si="43"/>
        <v>1</v>
      </c>
      <c r="AS126" s="164">
        <f>(VLOOKUP(B126,'P2 Origin'!$C$21:$M$176,10,0))*K126</f>
        <v>0</v>
      </c>
      <c r="AT126" s="164">
        <f>(VLOOKUP(B126,'P2 Origin'!$C$21:$M$176,11,0))*J126</f>
        <v>0</v>
      </c>
      <c r="AU126" s="167">
        <v>44</v>
      </c>
      <c r="AV126" s="168">
        <v>44</v>
      </c>
      <c r="AW126" s="169">
        <v>0</v>
      </c>
      <c r="AX126" s="170">
        <f>IF(AU126&gt;=0.1,'P3 Bureaumarge zee- en luchtvr.'!$D$12,0)</f>
        <v>0</v>
      </c>
      <c r="AY126" s="163">
        <f t="shared" si="44"/>
        <v>0</v>
      </c>
      <c r="AZ126" s="157" t="str">
        <f>VLOOKUP(D126,'P4 Destination'!$C$21:$O$176,13,0)</f>
        <v>EUR</v>
      </c>
      <c r="BA126" s="164">
        <f t="shared" si="45"/>
        <v>0</v>
      </c>
      <c r="BB126" s="171">
        <f>IF(AU126&gt;0.1,(VLOOKUP(D126,'P4 Destination'!$C$21:$M$176,3,0))*I126,0)</f>
        <v>0</v>
      </c>
      <c r="BC126" s="172">
        <f t="shared" si="46"/>
        <v>0</v>
      </c>
      <c r="BD126" s="171">
        <f>(VLOOKUP($D126,'P4 Destination'!$C$21:$M$176,4,0))*BC126</f>
        <v>0</v>
      </c>
      <c r="BE126" s="172">
        <f t="shared" si="47"/>
        <v>0</v>
      </c>
      <c r="BF126" s="171">
        <f>(VLOOKUP($D126,'P4 Destination'!$C$21:$M$176,5,0))*BE126</f>
        <v>0</v>
      </c>
      <c r="BG126" s="172">
        <f t="shared" si="48"/>
        <v>0</v>
      </c>
      <c r="BH126" s="171">
        <f>(VLOOKUP($D126,'P4 Destination'!$C$21:$M$176,6,0))*BG126</f>
        <v>0</v>
      </c>
      <c r="BI126" s="172">
        <f t="shared" si="49"/>
        <v>0</v>
      </c>
      <c r="BJ126" s="171">
        <f>(VLOOKUP($D126,'P4 Destination'!$C$21:$M$176,7,0))*BI126</f>
        <v>0</v>
      </c>
      <c r="BK126" s="172">
        <f t="shared" si="50"/>
        <v>44</v>
      </c>
      <c r="BL126" s="171">
        <f>(VLOOKUP($D126,'P4 Destination'!$C$21:$M$176,8,0))*BK126</f>
        <v>0</v>
      </c>
      <c r="BM126" s="172">
        <f t="shared" si="51"/>
        <v>0</v>
      </c>
      <c r="BN126" s="171">
        <f>(VLOOKUP($D126,'P4 Destination'!$C$21:$M$176,9,0))*BM126</f>
        <v>0</v>
      </c>
      <c r="BO126" s="154">
        <f t="shared" si="52"/>
        <v>1</v>
      </c>
      <c r="BP126" s="171">
        <f>(VLOOKUP(D126,'P4 Destination'!$C$21:$M$176,10,0))*K126</f>
        <v>0</v>
      </c>
      <c r="BQ126" s="171">
        <f>(VLOOKUP(D126,'P4 Destination'!$C$21:$M$176,11,0))*J126</f>
        <v>0</v>
      </c>
      <c r="BR126" s="173">
        <f t="shared" si="53"/>
        <v>0</v>
      </c>
      <c r="BS126" s="173">
        <f>(AV126*2500)*'P6 Verzekering'!$E$11</f>
        <v>0</v>
      </c>
      <c r="BT126" s="173">
        <f>(AW126*2500)*'P6 Verzekering'!$E$12</f>
        <v>0</v>
      </c>
      <c r="BU126" s="173">
        <f>(L126*2500)*'P6 Verzekering'!$E$13</f>
        <v>0</v>
      </c>
      <c r="BV126" s="173">
        <f t="shared" si="54"/>
        <v>0</v>
      </c>
      <c r="BW126"/>
      <c r="BX126"/>
    </row>
    <row r="127" spans="1:76">
      <c r="A127" s="152" t="s">
        <v>1038</v>
      </c>
      <c r="B127" s="152" t="s">
        <v>292</v>
      </c>
      <c r="C127" s="152" t="s">
        <v>291</v>
      </c>
      <c r="D127" s="152" t="s">
        <v>219</v>
      </c>
      <c r="E127" s="152" t="s">
        <v>219</v>
      </c>
      <c r="F127" s="153">
        <f t="shared" si="28"/>
        <v>10</v>
      </c>
      <c r="G127" s="154">
        <v>1</v>
      </c>
      <c r="H127" s="154">
        <f>IFERROR(VLOOKUP(B127,'P2 Origin'!$C$21:$Q$176,15,FALSE),0)</f>
        <v>1</v>
      </c>
      <c r="I127" s="154">
        <f>IFERROR(VLOOKUP(D127,'P4 Destination'!$C$21:$Q$176,15,FALSE),0)</f>
        <v>0</v>
      </c>
      <c r="J127" s="155">
        <v>1</v>
      </c>
      <c r="K127" s="155"/>
      <c r="L127" s="156">
        <v>0</v>
      </c>
      <c r="M127" s="155">
        <v>0</v>
      </c>
      <c r="N127" s="155">
        <v>0</v>
      </c>
      <c r="O127" s="157">
        <f t="shared" si="29"/>
        <v>0</v>
      </c>
      <c r="P127" s="158">
        <f t="shared" si="30"/>
        <v>0</v>
      </c>
      <c r="Q127" s="159">
        <f>IFERROR(VLOOKUP(N127,'P1 Intra-Europees'!$A$15:$H$25,3,0),0)*P127</f>
        <v>0</v>
      </c>
      <c r="R127" s="160">
        <f t="shared" si="31"/>
        <v>0</v>
      </c>
      <c r="S127" s="159">
        <f>IFERROR(VLOOKUP(N127,'P1 Intra-Europees'!$A$15:$H$25,4,0),0)*R127</f>
        <v>0</v>
      </c>
      <c r="T127" s="160">
        <f t="shared" si="32"/>
        <v>0</v>
      </c>
      <c r="U127" s="159">
        <f>IFERROR(VLOOKUP(N127,'P1 Intra-Europees'!$A$15:$H$25,5,0),0)*T127</f>
        <v>0</v>
      </c>
      <c r="V127" s="160">
        <f t="shared" si="33"/>
        <v>0</v>
      </c>
      <c r="W127" s="159">
        <f>IFERROR(VLOOKUP(N127,'P1 Intra-Europees'!$A$15:$H$25,6,0),0)*V127</f>
        <v>0</v>
      </c>
      <c r="X127" s="160">
        <f t="shared" si="34"/>
        <v>0</v>
      </c>
      <c r="Y127" s="159">
        <f>IFERROR(VLOOKUP(N127,'P1 Intra-Europees'!$A$15:$H$25,7,0),0)*X127</f>
        <v>0</v>
      </c>
      <c r="Z127" s="161">
        <f t="shared" si="35"/>
        <v>0</v>
      </c>
      <c r="AA127" s="162">
        <f>IFERROR(VLOOKUP(N127,'P1 Intra-Europees'!$A$15:$H$25,8,0),0)*Z127</f>
        <v>0</v>
      </c>
      <c r="AB127" s="163">
        <f t="shared" si="36"/>
        <v>0</v>
      </c>
      <c r="AC127" s="157" t="str">
        <f>VLOOKUP(B127,'P2 Origin'!$C$21:$O$176,13,0)</f>
        <v>USD</v>
      </c>
      <c r="AD127" s="164">
        <f t="shared" si="37"/>
        <v>0</v>
      </c>
      <c r="AE127" s="165">
        <f>IF(AU127&gt;0.1,VLOOKUP(B127,'P2 Origin'!$C$21:$M$176,3,0)*H127,0)</f>
        <v>0</v>
      </c>
      <c r="AF127" s="166">
        <f t="shared" si="38"/>
        <v>0</v>
      </c>
      <c r="AG127" s="165">
        <f>(VLOOKUP(B127,'P2 Origin'!$C$21:$M$176,4,0))*AF127</f>
        <v>0</v>
      </c>
      <c r="AH127" s="166">
        <f t="shared" si="39"/>
        <v>10</v>
      </c>
      <c r="AI127" s="165">
        <f>(VLOOKUP(B127,'P2 Origin'!$C$21:$M$176,5,0))*AH127</f>
        <v>0</v>
      </c>
      <c r="AJ127" s="166">
        <f t="shared" si="55"/>
        <v>0</v>
      </c>
      <c r="AK127" s="165">
        <f>(VLOOKUP(B127,'P2 Origin'!$C$21:$M$176,6,0))*AJ127</f>
        <v>0</v>
      </c>
      <c r="AL127" s="166">
        <f t="shared" si="40"/>
        <v>0</v>
      </c>
      <c r="AM127" s="165">
        <f>(VLOOKUP($B127,'P2 Origin'!$C$21:$M$176,7,0))*AL127</f>
        <v>0</v>
      </c>
      <c r="AN127" s="166">
        <f t="shared" si="41"/>
        <v>0</v>
      </c>
      <c r="AO127" s="165">
        <f>(VLOOKUP($B127,'P2 Origin'!$C$21:$M$176,8,0))*AN127</f>
        <v>0</v>
      </c>
      <c r="AP127" s="166">
        <f t="shared" si="42"/>
        <v>0</v>
      </c>
      <c r="AQ127" s="165">
        <f>(VLOOKUP($B127,'P2 Origin'!$C$21:$M$176,9,0))*AP127</f>
        <v>0</v>
      </c>
      <c r="AR127" s="155">
        <f t="shared" si="43"/>
        <v>1</v>
      </c>
      <c r="AS127" s="164">
        <f>(VLOOKUP(B127,'P2 Origin'!$C$21:$M$176,10,0))*K127</f>
        <v>0</v>
      </c>
      <c r="AT127" s="164">
        <f>(VLOOKUP(B127,'P2 Origin'!$C$21:$M$176,11,0))*J127</f>
        <v>0</v>
      </c>
      <c r="AU127" s="167">
        <v>10</v>
      </c>
      <c r="AV127" s="168">
        <v>10</v>
      </c>
      <c r="AW127" s="169">
        <v>0</v>
      </c>
      <c r="AX127" s="170">
        <f>IF(AU127&gt;=0.1,'P3 Bureaumarge zee- en luchtvr.'!$D$12,0)</f>
        <v>0</v>
      </c>
      <c r="AY127" s="163">
        <f t="shared" si="44"/>
        <v>0</v>
      </c>
      <c r="AZ127" s="157" t="str">
        <f>VLOOKUP(D127,'P4 Destination'!$C$21:$O$176,13,0)</f>
        <v>EUR</v>
      </c>
      <c r="BA127" s="164">
        <f t="shared" si="45"/>
        <v>0</v>
      </c>
      <c r="BB127" s="171">
        <f>IF(AU127&gt;0.1,(VLOOKUP(D127,'P4 Destination'!$C$21:$M$176,3,0))*I127,0)</f>
        <v>0</v>
      </c>
      <c r="BC127" s="172">
        <f t="shared" si="46"/>
        <v>0</v>
      </c>
      <c r="BD127" s="171">
        <f>(VLOOKUP($D127,'P4 Destination'!$C$21:$M$176,4,0))*BC127</f>
        <v>0</v>
      </c>
      <c r="BE127" s="172">
        <f t="shared" si="47"/>
        <v>10</v>
      </c>
      <c r="BF127" s="171">
        <f>(VLOOKUP($D127,'P4 Destination'!$C$21:$M$176,5,0))*BE127</f>
        <v>0</v>
      </c>
      <c r="BG127" s="172">
        <f t="shared" si="48"/>
        <v>0</v>
      </c>
      <c r="BH127" s="171">
        <f>(VLOOKUP($D127,'P4 Destination'!$C$21:$M$176,6,0))*BG127</f>
        <v>0</v>
      </c>
      <c r="BI127" s="172">
        <f t="shared" si="49"/>
        <v>0</v>
      </c>
      <c r="BJ127" s="171">
        <f>(VLOOKUP($D127,'P4 Destination'!$C$21:$M$176,7,0))*BI127</f>
        <v>0</v>
      </c>
      <c r="BK127" s="172">
        <f t="shared" si="50"/>
        <v>0</v>
      </c>
      <c r="BL127" s="171">
        <f>(VLOOKUP($D127,'P4 Destination'!$C$21:$M$176,8,0))*BK127</f>
        <v>0</v>
      </c>
      <c r="BM127" s="172">
        <f t="shared" si="51"/>
        <v>0</v>
      </c>
      <c r="BN127" s="171">
        <f>(VLOOKUP($D127,'P4 Destination'!$C$21:$M$176,9,0))*BM127</f>
        <v>0</v>
      </c>
      <c r="BO127" s="154">
        <f t="shared" si="52"/>
        <v>1</v>
      </c>
      <c r="BP127" s="171">
        <f>(VLOOKUP(D127,'P4 Destination'!$C$21:$M$176,10,0))*K127</f>
        <v>0</v>
      </c>
      <c r="BQ127" s="171">
        <f>(VLOOKUP(D127,'P4 Destination'!$C$21:$M$176,11,0))*J127</f>
        <v>0</v>
      </c>
      <c r="BR127" s="173">
        <f t="shared" si="53"/>
        <v>0</v>
      </c>
      <c r="BS127" s="173">
        <f>(AV127*2500)*'P6 Verzekering'!$E$11</f>
        <v>0</v>
      </c>
      <c r="BT127" s="173">
        <f>(AW127*2500)*'P6 Verzekering'!$E$12</f>
        <v>0</v>
      </c>
      <c r="BU127" s="173">
        <f>(L127*2500)*'P6 Verzekering'!$E$13</f>
        <v>0</v>
      </c>
      <c r="BV127" s="173">
        <f t="shared" si="54"/>
        <v>0</v>
      </c>
      <c r="BW127"/>
      <c r="BX127"/>
    </row>
    <row r="128" spans="1:76">
      <c r="A128" s="152" t="s">
        <v>1039</v>
      </c>
      <c r="B128" s="152" t="s">
        <v>292</v>
      </c>
      <c r="C128" s="152" t="s">
        <v>291</v>
      </c>
      <c r="D128" s="152" t="s">
        <v>219</v>
      </c>
      <c r="E128" s="152" t="s">
        <v>219</v>
      </c>
      <c r="F128" s="153">
        <f t="shared" si="28"/>
        <v>10</v>
      </c>
      <c r="G128" s="154">
        <v>1</v>
      </c>
      <c r="H128" s="154">
        <f>IFERROR(VLOOKUP(B128,'P2 Origin'!$C$21:$Q$176,15,FALSE),0)</f>
        <v>1</v>
      </c>
      <c r="I128" s="154">
        <f>IFERROR(VLOOKUP(D128,'P4 Destination'!$C$21:$Q$176,15,FALSE),0)</f>
        <v>0</v>
      </c>
      <c r="J128" s="155">
        <v>1</v>
      </c>
      <c r="K128" s="155"/>
      <c r="L128" s="156">
        <v>0</v>
      </c>
      <c r="M128" s="155">
        <v>0</v>
      </c>
      <c r="N128" s="155">
        <v>0</v>
      </c>
      <c r="O128" s="157">
        <f t="shared" si="29"/>
        <v>0</v>
      </c>
      <c r="P128" s="158">
        <f t="shared" si="30"/>
        <v>0</v>
      </c>
      <c r="Q128" s="159">
        <f>IFERROR(VLOOKUP(N128,'P1 Intra-Europees'!$A$15:$H$25,3,0),0)*P128</f>
        <v>0</v>
      </c>
      <c r="R128" s="160">
        <f t="shared" si="31"/>
        <v>0</v>
      </c>
      <c r="S128" s="159">
        <f>IFERROR(VLOOKUP(N128,'P1 Intra-Europees'!$A$15:$H$25,4,0),0)*R128</f>
        <v>0</v>
      </c>
      <c r="T128" s="160">
        <f t="shared" si="32"/>
        <v>0</v>
      </c>
      <c r="U128" s="159">
        <f>IFERROR(VLOOKUP(N128,'P1 Intra-Europees'!$A$15:$H$25,5,0),0)*T128</f>
        <v>0</v>
      </c>
      <c r="V128" s="160">
        <f t="shared" si="33"/>
        <v>0</v>
      </c>
      <c r="W128" s="159">
        <f>IFERROR(VLOOKUP(N128,'P1 Intra-Europees'!$A$15:$H$25,6,0),0)*V128</f>
        <v>0</v>
      </c>
      <c r="X128" s="160">
        <f t="shared" si="34"/>
        <v>0</v>
      </c>
      <c r="Y128" s="159">
        <f>IFERROR(VLOOKUP(N128,'P1 Intra-Europees'!$A$15:$H$25,7,0),0)*X128</f>
        <v>0</v>
      </c>
      <c r="Z128" s="161">
        <f t="shared" si="35"/>
        <v>0</v>
      </c>
      <c r="AA128" s="162">
        <f>IFERROR(VLOOKUP(N128,'P1 Intra-Europees'!$A$15:$H$25,8,0),0)*Z128</f>
        <v>0</v>
      </c>
      <c r="AB128" s="163">
        <f t="shared" si="36"/>
        <v>0</v>
      </c>
      <c r="AC128" s="157" t="str">
        <f>VLOOKUP(B128,'P2 Origin'!$C$21:$O$176,13,0)</f>
        <v>USD</v>
      </c>
      <c r="AD128" s="164">
        <f t="shared" si="37"/>
        <v>0</v>
      </c>
      <c r="AE128" s="165">
        <f>IF(AU128&gt;0.1,VLOOKUP(B128,'P2 Origin'!$C$21:$M$176,3,0)*H128,0)</f>
        <v>0</v>
      </c>
      <c r="AF128" s="166">
        <f t="shared" si="38"/>
        <v>0</v>
      </c>
      <c r="AG128" s="165">
        <f>(VLOOKUP(B128,'P2 Origin'!$C$21:$M$176,4,0))*AF128</f>
        <v>0</v>
      </c>
      <c r="AH128" s="166">
        <f t="shared" si="39"/>
        <v>10</v>
      </c>
      <c r="AI128" s="165">
        <f>(VLOOKUP(B128,'P2 Origin'!$C$21:$M$176,5,0))*AH128</f>
        <v>0</v>
      </c>
      <c r="AJ128" s="166">
        <f t="shared" si="55"/>
        <v>0</v>
      </c>
      <c r="AK128" s="165">
        <f>(VLOOKUP(B128,'P2 Origin'!$C$21:$M$176,6,0))*AJ128</f>
        <v>0</v>
      </c>
      <c r="AL128" s="166">
        <f t="shared" si="40"/>
        <v>0</v>
      </c>
      <c r="AM128" s="165">
        <f>(VLOOKUP($B128,'P2 Origin'!$C$21:$M$176,7,0))*AL128</f>
        <v>0</v>
      </c>
      <c r="AN128" s="166">
        <f t="shared" si="41"/>
        <v>0</v>
      </c>
      <c r="AO128" s="165">
        <f>(VLOOKUP($B128,'P2 Origin'!$C$21:$M$176,8,0))*AN128</f>
        <v>0</v>
      </c>
      <c r="AP128" s="166">
        <f t="shared" si="42"/>
        <v>0</v>
      </c>
      <c r="AQ128" s="165">
        <f>(VLOOKUP($B128,'P2 Origin'!$C$21:$M$176,9,0))*AP128</f>
        <v>0</v>
      </c>
      <c r="AR128" s="155">
        <f t="shared" si="43"/>
        <v>1</v>
      </c>
      <c r="AS128" s="164">
        <f>(VLOOKUP(B128,'P2 Origin'!$C$21:$M$176,10,0))*K128</f>
        <v>0</v>
      </c>
      <c r="AT128" s="164">
        <f>(VLOOKUP(B128,'P2 Origin'!$C$21:$M$176,11,0))*J128</f>
        <v>0</v>
      </c>
      <c r="AU128" s="167">
        <v>10</v>
      </c>
      <c r="AV128" s="168">
        <v>10</v>
      </c>
      <c r="AW128" s="169">
        <v>0</v>
      </c>
      <c r="AX128" s="170">
        <f>IF(AU128&gt;=0.1,'P3 Bureaumarge zee- en luchtvr.'!$D$12,0)</f>
        <v>0</v>
      </c>
      <c r="AY128" s="163">
        <f t="shared" si="44"/>
        <v>0</v>
      </c>
      <c r="AZ128" s="157" t="str">
        <f>VLOOKUP(D128,'P4 Destination'!$C$21:$O$176,13,0)</f>
        <v>EUR</v>
      </c>
      <c r="BA128" s="164">
        <f t="shared" si="45"/>
        <v>0</v>
      </c>
      <c r="BB128" s="171">
        <f>IF(AU128&gt;0.1,(VLOOKUP(D128,'P4 Destination'!$C$21:$M$176,3,0))*I128,0)</f>
        <v>0</v>
      </c>
      <c r="BC128" s="172">
        <f t="shared" si="46"/>
        <v>0</v>
      </c>
      <c r="BD128" s="171">
        <f>(VLOOKUP($D128,'P4 Destination'!$C$21:$M$176,4,0))*BC128</f>
        <v>0</v>
      </c>
      <c r="BE128" s="172">
        <f t="shared" si="47"/>
        <v>10</v>
      </c>
      <c r="BF128" s="171">
        <f>(VLOOKUP($D128,'P4 Destination'!$C$21:$M$176,5,0))*BE128</f>
        <v>0</v>
      </c>
      <c r="BG128" s="172">
        <f t="shared" si="48"/>
        <v>0</v>
      </c>
      <c r="BH128" s="171">
        <f>(VLOOKUP($D128,'P4 Destination'!$C$21:$M$176,6,0))*BG128</f>
        <v>0</v>
      </c>
      <c r="BI128" s="172">
        <f t="shared" si="49"/>
        <v>0</v>
      </c>
      <c r="BJ128" s="171">
        <f>(VLOOKUP($D128,'P4 Destination'!$C$21:$M$176,7,0))*BI128</f>
        <v>0</v>
      </c>
      <c r="BK128" s="172">
        <f t="shared" si="50"/>
        <v>0</v>
      </c>
      <c r="BL128" s="171">
        <f>(VLOOKUP($D128,'P4 Destination'!$C$21:$M$176,8,0))*BK128</f>
        <v>0</v>
      </c>
      <c r="BM128" s="172">
        <f t="shared" si="51"/>
        <v>0</v>
      </c>
      <c r="BN128" s="171">
        <f>(VLOOKUP($D128,'P4 Destination'!$C$21:$M$176,9,0))*BM128</f>
        <v>0</v>
      </c>
      <c r="BO128" s="154">
        <f t="shared" si="52"/>
        <v>1</v>
      </c>
      <c r="BP128" s="171">
        <f>(VLOOKUP(D128,'P4 Destination'!$C$21:$M$176,10,0))*K128</f>
        <v>0</v>
      </c>
      <c r="BQ128" s="171">
        <f>(VLOOKUP(D128,'P4 Destination'!$C$21:$M$176,11,0))*J128</f>
        <v>0</v>
      </c>
      <c r="BR128" s="173">
        <f t="shared" si="53"/>
        <v>0</v>
      </c>
      <c r="BS128" s="173">
        <f>(AV128*2500)*'P6 Verzekering'!$E$11</f>
        <v>0</v>
      </c>
      <c r="BT128" s="173">
        <f>(AW128*2500)*'P6 Verzekering'!$E$12</f>
        <v>0</v>
      </c>
      <c r="BU128" s="173">
        <f>(L128*2500)*'P6 Verzekering'!$E$13</f>
        <v>0</v>
      </c>
      <c r="BV128" s="173">
        <f t="shared" si="54"/>
        <v>0</v>
      </c>
      <c r="BW128"/>
      <c r="BX128"/>
    </row>
    <row r="129" spans="1:76">
      <c r="A129" s="152" t="s">
        <v>1040</v>
      </c>
      <c r="B129" s="152" t="s">
        <v>292</v>
      </c>
      <c r="C129" s="152" t="s">
        <v>291</v>
      </c>
      <c r="D129" s="152" t="s">
        <v>181</v>
      </c>
      <c r="E129" s="152" t="s">
        <v>153</v>
      </c>
      <c r="F129" s="153">
        <f t="shared" si="28"/>
        <v>14</v>
      </c>
      <c r="G129" s="154">
        <v>1</v>
      </c>
      <c r="H129" s="154">
        <f>IFERROR(VLOOKUP(B129,'P2 Origin'!$C$21:$Q$176,15,FALSE),0)</f>
        <v>1</v>
      </c>
      <c r="I129" s="154">
        <f>IFERROR(VLOOKUP(D129,'P4 Destination'!$C$21:$Q$176,15,FALSE),0)</f>
        <v>1</v>
      </c>
      <c r="J129" s="155">
        <v>1</v>
      </c>
      <c r="K129" s="155"/>
      <c r="L129" s="156">
        <v>0</v>
      </c>
      <c r="M129" s="155">
        <v>0</v>
      </c>
      <c r="N129" s="155">
        <v>0</v>
      </c>
      <c r="O129" s="157">
        <f t="shared" si="29"/>
        <v>0</v>
      </c>
      <c r="P129" s="158">
        <f t="shared" si="30"/>
        <v>0</v>
      </c>
      <c r="Q129" s="159">
        <f>IFERROR(VLOOKUP(N129,'P1 Intra-Europees'!$A$15:$H$25,3,0),0)*P129</f>
        <v>0</v>
      </c>
      <c r="R129" s="160">
        <f t="shared" si="31"/>
        <v>0</v>
      </c>
      <c r="S129" s="159">
        <f>IFERROR(VLOOKUP(N129,'P1 Intra-Europees'!$A$15:$H$25,4,0),0)*R129</f>
        <v>0</v>
      </c>
      <c r="T129" s="160">
        <f t="shared" si="32"/>
        <v>0</v>
      </c>
      <c r="U129" s="159">
        <f>IFERROR(VLOOKUP(N129,'P1 Intra-Europees'!$A$15:$H$25,5,0),0)*T129</f>
        <v>0</v>
      </c>
      <c r="V129" s="160">
        <f t="shared" si="33"/>
        <v>0</v>
      </c>
      <c r="W129" s="159">
        <f>IFERROR(VLOOKUP(N129,'P1 Intra-Europees'!$A$15:$H$25,6,0),0)*V129</f>
        <v>0</v>
      </c>
      <c r="X129" s="160">
        <f t="shared" si="34"/>
        <v>0</v>
      </c>
      <c r="Y129" s="159">
        <f>IFERROR(VLOOKUP(N129,'P1 Intra-Europees'!$A$15:$H$25,7,0),0)*X129</f>
        <v>0</v>
      </c>
      <c r="Z129" s="161">
        <f t="shared" si="35"/>
        <v>0</v>
      </c>
      <c r="AA129" s="162">
        <f>IFERROR(VLOOKUP(N129,'P1 Intra-Europees'!$A$15:$H$25,8,0),0)*Z129</f>
        <v>0</v>
      </c>
      <c r="AB129" s="163">
        <f t="shared" si="36"/>
        <v>0</v>
      </c>
      <c r="AC129" s="157" t="str">
        <f>VLOOKUP(B129,'P2 Origin'!$C$21:$O$176,13,0)</f>
        <v>USD</v>
      </c>
      <c r="AD129" s="164">
        <f t="shared" si="37"/>
        <v>0</v>
      </c>
      <c r="AE129" s="165">
        <f>IF(AU129&gt;0.1,VLOOKUP(B129,'P2 Origin'!$C$21:$M$176,3,0)*H129,0)</f>
        <v>0</v>
      </c>
      <c r="AF129" s="166">
        <f t="shared" si="38"/>
        <v>0</v>
      </c>
      <c r="AG129" s="165">
        <f>(VLOOKUP(B129,'P2 Origin'!$C$21:$M$176,4,0))*AF129</f>
        <v>0</v>
      </c>
      <c r="AH129" s="166">
        <f t="shared" si="39"/>
        <v>14</v>
      </c>
      <c r="AI129" s="165">
        <f>(VLOOKUP(B129,'P2 Origin'!$C$21:$M$176,5,0))*AH129</f>
        <v>0</v>
      </c>
      <c r="AJ129" s="166">
        <f t="shared" si="55"/>
        <v>0</v>
      </c>
      <c r="AK129" s="165">
        <f>(VLOOKUP(B129,'P2 Origin'!$C$21:$M$176,6,0))*AJ129</f>
        <v>0</v>
      </c>
      <c r="AL129" s="166">
        <f t="shared" si="40"/>
        <v>0</v>
      </c>
      <c r="AM129" s="165">
        <f>(VLOOKUP($B129,'P2 Origin'!$C$21:$M$176,7,0))*AL129</f>
        <v>0</v>
      </c>
      <c r="AN129" s="166">
        <f t="shared" si="41"/>
        <v>0</v>
      </c>
      <c r="AO129" s="165">
        <f>(VLOOKUP($B129,'P2 Origin'!$C$21:$M$176,8,0))*AN129</f>
        <v>0</v>
      </c>
      <c r="AP129" s="166">
        <f t="shared" si="42"/>
        <v>0</v>
      </c>
      <c r="AQ129" s="165">
        <f>(VLOOKUP($B129,'P2 Origin'!$C$21:$M$176,9,0))*AP129</f>
        <v>0</v>
      </c>
      <c r="AR129" s="155">
        <f t="shared" si="43"/>
        <v>1</v>
      </c>
      <c r="AS129" s="164">
        <f>(VLOOKUP(B129,'P2 Origin'!$C$21:$M$176,10,0))*K129</f>
        <v>0</v>
      </c>
      <c r="AT129" s="164">
        <f>(VLOOKUP(B129,'P2 Origin'!$C$21:$M$176,11,0))*J129</f>
        <v>0</v>
      </c>
      <c r="AU129" s="167">
        <v>14</v>
      </c>
      <c r="AV129" s="168">
        <v>14</v>
      </c>
      <c r="AW129" s="169">
        <v>0</v>
      </c>
      <c r="AX129" s="170">
        <f>IF(AU129&gt;=0.1,'P3 Bureaumarge zee- en luchtvr.'!$D$12,0)</f>
        <v>0</v>
      </c>
      <c r="AY129" s="163">
        <f t="shared" si="44"/>
        <v>0</v>
      </c>
      <c r="AZ129" s="157" t="str">
        <f>VLOOKUP(D129,'P4 Destination'!$C$21:$O$176,13,0)</f>
        <v>EUR</v>
      </c>
      <c r="BA129" s="164">
        <f t="shared" si="45"/>
        <v>0</v>
      </c>
      <c r="BB129" s="171">
        <f>IF(AU129&gt;0.1,(VLOOKUP(D129,'P4 Destination'!$C$21:$M$176,3,0))*I129,0)</f>
        <v>0</v>
      </c>
      <c r="BC129" s="172">
        <f t="shared" si="46"/>
        <v>0</v>
      </c>
      <c r="BD129" s="171">
        <f>(VLOOKUP($D129,'P4 Destination'!$C$21:$M$176,4,0))*BC129</f>
        <v>0</v>
      </c>
      <c r="BE129" s="172">
        <f t="shared" si="47"/>
        <v>14</v>
      </c>
      <c r="BF129" s="171">
        <f>(VLOOKUP($D129,'P4 Destination'!$C$21:$M$176,5,0))*BE129</f>
        <v>0</v>
      </c>
      <c r="BG129" s="172">
        <f t="shared" si="48"/>
        <v>0</v>
      </c>
      <c r="BH129" s="171">
        <f>(VLOOKUP($D129,'P4 Destination'!$C$21:$M$176,6,0))*BG129</f>
        <v>0</v>
      </c>
      <c r="BI129" s="172">
        <f t="shared" si="49"/>
        <v>0</v>
      </c>
      <c r="BJ129" s="171">
        <f>(VLOOKUP($D129,'P4 Destination'!$C$21:$M$176,7,0))*BI129</f>
        <v>0</v>
      </c>
      <c r="BK129" s="172">
        <f t="shared" si="50"/>
        <v>0</v>
      </c>
      <c r="BL129" s="171">
        <f>(VLOOKUP($D129,'P4 Destination'!$C$21:$M$176,8,0))*BK129</f>
        <v>0</v>
      </c>
      <c r="BM129" s="172">
        <f t="shared" si="51"/>
        <v>0</v>
      </c>
      <c r="BN129" s="171">
        <f>(VLOOKUP($D129,'P4 Destination'!$C$21:$M$176,9,0))*BM129</f>
        <v>0</v>
      </c>
      <c r="BO129" s="154">
        <f t="shared" si="52"/>
        <v>1</v>
      </c>
      <c r="BP129" s="171">
        <f>(VLOOKUP(D129,'P4 Destination'!$C$21:$M$176,10,0))*K129</f>
        <v>0</v>
      </c>
      <c r="BQ129" s="171">
        <f>(VLOOKUP(D129,'P4 Destination'!$C$21:$M$176,11,0))*J129</f>
        <v>0</v>
      </c>
      <c r="BR129" s="173">
        <f t="shared" si="53"/>
        <v>0</v>
      </c>
      <c r="BS129" s="173">
        <f>(AV129*2500)*'P6 Verzekering'!$E$11</f>
        <v>0</v>
      </c>
      <c r="BT129" s="173">
        <f>(AW129*2500)*'P6 Verzekering'!$E$12</f>
        <v>0</v>
      </c>
      <c r="BU129" s="173">
        <f>(L129*2500)*'P6 Verzekering'!$E$13</f>
        <v>0</v>
      </c>
      <c r="BV129" s="173">
        <f t="shared" si="54"/>
        <v>0</v>
      </c>
      <c r="BW129"/>
      <c r="BX129"/>
    </row>
    <row r="130" spans="1:76">
      <c r="A130" s="152" t="s">
        <v>1041</v>
      </c>
      <c r="B130" s="152" t="s">
        <v>325</v>
      </c>
      <c r="C130" s="152" t="s">
        <v>324</v>
      </c>
      <c r="D130" s="152" t="s">
        <v>452</v>
      </c>
      <c r="E130" s="152" t="s">
        <v>449</v>
      </c>
      <c r="F130" s="153">
        <f t="shared" si="28"/>
        <v>24</v>
      </c>
      <c r="G130" s="154">
        <v>1</v>
      </c>
      <c r="H130" s="154">
        <f>IFERROR(VLOOKUP(B130,'P2 Origin'!$C$21:$Q$176,15,FALSE),0)</f>
        <v>1</v>
      </c>
      <c r="I130" s="154">
        <f>IFERROR(VLOOKUP(D130,'P4 Destination'!$C$21:$Q$176,15,FALSE),0)</f>
        <v>0</v>
      </c>
      <c r="J130" s="155">
        <v>1</v>
      </c>
      <c r="K130" s="155"/>
      <c r="L130" s="156">
        <v>0</v>
      </c>
      <c r="M130" s="155">
        <v>0</v>
      </c>
      <c r="N130" s="155">
        <v>0</v>
      </c>
      <c r="O130" s="157">
        <f t="shared" si="29"/>
        <v>0</v>
      </c>
      <c r="P130" s="158">
        <f t="shared" si="30"/>
        <v>0</v>
      </c>
      <c r="Q130" s="159">
        <f>IFERROR(VLOOKUP(N130,'P1 Intra-Europees'!$A$15:$H$25,3,0),0)*P130</f>
        <v>0</v>
      </c>
      <c r="R130" s="160">
        <f t="shared" si="31"/>
        <v>0</v>
      </c>
      <c r="S130" s="159">
        <f>IFERROR(VLOOKUP(N130,'P1 Intra-Europees'!$A$15:$H$25,4,0),0)*R130</f>
        <v>0</v>
      </c>
      <c r="T130" s="160">
        <f t="shared" si="32"/>
        <v>0</v>
      </c>
      <c r="U130" s="159">
        <f>IFERROR(VLOOKUP(N130,'P1 Intra-Europees'!$A$15:$H$25,5,0),0)*T130</f>
        <v>0</v>
      </c>
      <c r="V130" s="160">
        <f t="shared" si="33"/>
        <v>0</v>
      </c>
      <c r="W130" s="159">
        <f>IFERROR(VLOOKUP(N130,'P1 Intra-Europees'!$A$15:$H$25,6,0),0)*V130</f>
        <v>0</v>
      </c>
      <c r="X130" s="160">
        <f t="shared" si="34"/>
        <v>0</v>
      </c>
      <c r="Y130" s="159">
        <f>IFERROR(VLOOKUP(N130,'P1 Intra-Europees'!$A$15:$H$25,7,0),0)*X130</f>
        <v>0</v>
      </c>
      <c r="Z130" s="161">
        <f t="shared" si="35"/>
        <v>0</v>
      </c>
      <c r="AA130" s="162">
        <f>IFERROR(VLOOKUP(N130,'P1 Intra-Europees'!$A$15:$H$25,8,0),0)*Z130</f>
        <v>0</v>
      </c>
      <c r="AB130" s="163">
        <f t="shared" si="36"/>
        <v>0</v>
      </c>
      <c r="AC130" s="157" t="str">
        <f>VLOOKUP(B130,'P2 Origin'!$C$21:$O$176,13,0)</f>
        <v>USD</v>
      </c>
      <c r="AD130" s="164">
        <f t="shared" si="37"/>
        <v>0</v>
      </c>
      <c r="AE130" s="165">
        <f>IF(AU130&gt;0.1,VLOOKUP(B130,'P2 Origin'!$C$21:$M$176,3,0)*H130,0)</f>
        <v>0</v>
      </c>
      <c r="AF130" s="166">
        <f t="shared" si="38"/>
        <v>0</v>
      </c>
      <c r="AG130" s="165">
        <f>(VLOOKUP(B130,'P2 Origin'!$C$21:$M$176,4,0))*AF130</f>
        <v>0</v>
      </c>
      <c r="AH130" s="166">
        <f t="shared" si="39"/>
        <v>0</v>
      </c>
      <c r="AI130" s="165">
        <f>(VLOOKUP(B130,'P2 Origin'!$C$21:$M$176,5,0))*AH130</f>
        <v>0</v>
      </c>
      <c r="AJ130" s="166">
        <f t="shared" si="55"/>
        <v>24</v>
      </c>
      <c r="AK130" s="165">
        <f>(VLOOKUP(B130,'P2 Origin'!$C$21:$M$176,6,0))*AJ130</f>
        <v>0</v>
      </c>
      <c r="AL130" s="166">
        <f t="shared" si="40"/>
        <v>0</v>
      </c>
      <c r="AM130" s="165">
        <f>(VLOOKUP($B130,'P2 Origin'!$C$21:$M$176,7,0))*AL130</f>
        <v>0</v>
      </c>
      <c r="AN130" s="166">
        <f t="shared" si="41"/>
        <v>0</v>
      </c>
      <c r="AO130" s="165">
        <f>(VLOOKUP($B130,'P2 Origin'!$C$21:$M$176,8,0))*AN130</f>
        <v>0</v>
      </c>
      <c r="AP130" s="166">
        <f t="shared" si="42"/>
        <v>0</v>
      </c>
      <c r="AQ130" s="165">
        <f>(VLOOKUP($B130,'P2 Origin'!$C$21:$M$176,9,0))*AP130</f>
        <v>0</v>
      </c>
      <c r="AR130" s="155">
        <f t="shared" si="43"/>
        <v>1</v>
      </c>
      <c r="AS130" s="164">
        <f>(VLOOKUP(B130,'P2 Origin'!$C$21:$M$176,10,0))*K130</f>
        <v>0</v>
      </c>
      <c r="AT130" s="164">
        <f>(VLOOKUP(B130,'P2 Origin'!$C$21:$M$176,11,0))*J130</f>
        <v>0</v>
      </c>
      <c r="AU130" s="167">
        <v>24</v>
      </c>
      <c r="AV130" s="168">
        <v>24</v>
      </c>
      <c r="AW130" s="169">
        <v>0</v>
      </c>
      <c r="AX130" s="170">
        <f>IF(AU130&gt;=0.1,'P3 Bureaumarge zee- en luchtvr.'!$D$12,0)</f>
        <v>0</v>
      </c>
      <c r="AY130" s="163">
        <f t="shared" si="44"/>
        <v>0</v>
      </c>
      <c r="AZ130" s="157" t="str">
        <f>VLOOKUP(D130,'P4 Destination'!$C$21:$O$176,13,0)</f>
        <v>USD</v>
      </c>
      <c r="BA130" s="164">
        <f t="shared" si="45"/>
        <v>0</v>
      </c>
      <c r="BB130" s="171">
        <f>IF(AU130&gt;0.1,(VLOOKUP(D130,'P4 Destination'!$C$21:$M$176,3,0))*I130,0)</f>
        <v>0</v>
      </c>
      <c r="BC130" s="172">
        <f t="shared" si="46"/>
        <v>0</v>
      </c>
      <c r="BD130" s="171">
        <f>(VLOOKUP($D130,'P4 Destination'!$C$21:$M$176,4,0))*BC130</f>
        <v>0</v>
      </c>
      <c r="BE130" s="172">
        <f t="shared" si="47"/>
        <v>0</v>
      </c>
      <c r="BF130" s="171">
        <f>(VLOOKUP($D130,'P4 Destination'!$C$21:$M$176,5,0))*BE130</f>
        <v>0</v>
      </c>
      <c r="BG130" s="172">
        <f t="shared" si="48"/>
        <v>24</v>
      </c>
      <c r="BH130" s="171">
        <f>(VLOOKUP($D130,'P4 Destination'!$C$21:$M$176,6,0))*BG130</f>
        <v>0</v>
      </c>
      <c r="BI130" s="172">
        <f t="shared" si="49"/>
        <v>0</v>
      </c>
      <c r="BJ130" s="171">
        <f>(VLOOKUP($D130,'P4 Destination'!$C$21:$M$176,7,0))*BI130</f>
        <v>0</v>
      </c>
      <c r="BK130" s="172">
        <f t="shared" si="50"/>
        <v>0</v>
      </c>
      <c r="BL130" s="171">
        <f>(VLOOKUP($D130,'P4 Destination'!$C$21:$M$176,8,0))*BK130</f>
        <v>0</v>
      </c>
      <c r="BM130" s="172">
        <f t="shared" si="51"/>
        <v>0</v>
      </c>
      <c r="BN130" s="171">
        <f>(VLOOKUP($D130,'P4 Destination'!$C$21:$M$176,9,0))*BM130</f>
        <v>0</v>
      </c>
      <c r="BO130" s="154">
        <f t="shared" si="52"/>
        <v>1</v>
      </c>
      <c r="BP130" s="171">
        <f>(VLOOKUP(D130,'P4 Destination'!$C$21:$M$176,10,0))*K130</f>
        <v>0</v>
      </c>
      <c r="BQ130" s="171">
        <f>(VLOOKUP(D130,'P4 Destination'!$C$21:$M$176,11,0))*J130</f>
        <v>0</v>
      </c>
      <c r="BR130" s="173">
        <f t="shared" si="53"/>
        <v>0</v>
      </c>
      <c r="BS130" s="173">
        <f>(AV130*2500)*'P6 Verzekering'!$E$11</f>
        <v>0</v>
      </c>
      <c r="BT130" s="173">
        <f>(AW130*2500)*'P6 Verzekering'!$E$12</f>
        <v>0</v>
      </c>
      <c r="BU130" s="173">
        <f>(L130*2500)*'P6 Verzekering'!$E$13</f>
        <v>0</v>
      </c>
      <c r="BV130" s="173">
        <f t="shared" si="54"/>
        <v>0</v>
      </c>
      <c r="BW130"/>
      <c r="BX130"/>
    </row>
    <row r="131" spans="1:76">
      <c r="A131" s="152" t="s">
        <v>1043</v>
      </c>
      <c r="B131" s="152" t="s">
        <v>325</v>
      </c>
      <c r="C131" s="152" t="s">
        <v>324</v>
      </c>
      <c r="D131" s="152" t="s">
        <v>219</v>
      </c>
      <c r="E131" s="152" t="s">
        <v>219</v>
      </c>
      <c r="F131" s="153">
        <f t="shared" si="28"/>
        <v>55</v>
      </c>
      <c r="G131" s="154">
        <v>1</v>
      </c>
      <c r="H131" s="154">
        <f>IFERROR(VLOOKUP(B131,'P2 Origin'!$C$21:$Q$176,15,FALSE),0)</f>
        <v>1</v>
      </c>
      <c r="I131" s="154">
        <f>IFERROR(VLOOKUP(D131,'P4 Destination'!$C$21:$Q$176,15,FALSE),0)</f>
        <v>0</v>
      </c>
      <c r="J131" s="155"/>
      <c r="K131" s="155">
        <v>1</v>
      </c>
      <c r="L131" s="156">
        <v>0</v>
      </c>
      <c r="M131" s="155">
        <v>0</v>
      </c>
      <c r="N131" s="155">
        <v>0</v>
      </c>
      <c r="O131" s="157">
        <f t="shared" si="29"/>
        <v>0</v>
      </c>
      <c r="P131" s="158">
        <f t="shared" si="30"/>
        <v>0</v>
      </c>
      <c r="Q131" s="159">
        <f>IFERROR(VLOOKUP(N131,'P1 Intra-Europees'!$A$15:$H$25,3,0),0)*P131</f>
        <v>0</v>
      </c>
      <c r="R131" s="160">
        <f t="shared" si="31"/>
        <v>0</v>
      </c>
      <c r="S131" s="159">
        <f>IFERROR(VLOOKUP(N131,'P1 Intra-Europees'!$A$15:$H$25,4,0),0)*R131</f>
        <v>0</v>
      </c>
      <c r="T131" s="160">
        <f t="shared" si="32"/>
        <v>0</v>
      </c>
      <c r="U131" s="159">
        <f>IFERROR(VLOOKUP(N131,'P1 Intra-Europees'!$A$15:$H$25,5,0),0)*T131</f>
        <v>0</v>
      </c>
      <c r="V131" s="160">
        <f t="shared" si="33"/>
        <v>0</v>
      </c>
      <c r="W131" s="159">
        <f>IFERROR(VLOOKUP(N131,'P1 Intra-Europees'!$A$15:$H$25,6,0),0)*V131</f>
        <v>0</v>
      </c>
      <c r="X131" s="160">
        <f t="shared" si="34"/>
        <v>0</v>
      </c>
      <c r="Y131" s="159">
        <f>IFERROR(VLOOKUP(N131,'P1 Intra-Europees'!$A$15:$H$25,7,0),0)*X131</f>
        <v>0</v>
      </c>
      <c r="Z131" s="161">
        <f t="shared" si="35"/>
        <v>0</v>
      </c>
      <c r="AA131" s="162">
        <f>IFERROR(VLOOKUP(N131,'P1 Intra-Europees'!$A$15:$H$25,8,0),0)*Z131</f>
        <v>0</v>
      </c>
      <c r="AB131" s="163">
        <f t="shared" si="36"/>
        <v>0</v>
      </c>
      <c r="AC131" s="157" t="str">
        <f>VLOOKUP(B131,'P2 Origin'!$C$21:$O$176,13,0)</f>
        <v>USD</v>
      </c>
      <c r="AD131" s="164">
        <f t="shared" si="37"/>
        <v>0</v>
      </c>
      <c r="AE131" s="165">
        <f>IF(AU131&gt;0.1,VLOOKUP(B131,'P2 Origin'!$C$21:$M$176,3,0)*H131,0)</f>
        <v>0</v>
      </c>
      <c r="AF131" s="166">
        <f t="shared" si="38"/>
        <v>0</v>
      </c>
      <c r="AG131" s="165">
        <f>(VLOOKUP(B131,'P2 Origin'!$C$21:$M$176,4,0))*AF131</f>
        <v>0</v>
      </c>
      <c r="AH131" s="166">
        <f t="shared" si="39"/>
        <v>0</v>
      </c>
      <c r="AI131" s="165">
        <f>(VLOOKUP(B131,'P2 Origin'!$C$21:$M$176,5,0))*AH131</f>
        <v>0</v>
      </c>
      <c r="AJ131" s="166">
        <f t="shared" si="55"/>
        <v>0</v>
      </c>
      <c r="AK131" s="165">
        <f>(VLOOKUP(B131,'P2 Origin'!$C$21:$M$176,6,0))*AJ131</f>
        <v>0</v>
      </c>
      <c r="AL131" s="166">
        <f t="shared" si="40"/>
        <v>0</v>
      </c>
      <c r="AM131" s="165">
        <f>(VLOOKUP($B131,'P2 Origin'!$C$21:$M$176,7,0))*AL131</f>
        <v>0</v>
      </c>
      <c r="AN131" s="166">
        <f t="shared" si="41"/>
        <v>0</v>
      </c>
      <c r="AO131" s="165">
        <f>(VLOOKUP($B131,'P2 Origin'!$C$21:$M$176,8,0))*AN131</f>
        <v>0</v>
      </c>
      <c r="AP131" s="166">
        <f t="shared" si="42"/>
        <v>55</v>
      </c>
      <c r="AQ131" s="165">
        <f>(VLOOKUP($B131,'P2 Origin'!$C$21:$M$176,9,0))*AP131</f>
        <v>0</v>
      </c>
      <c r="AR131" s="155">
        <f t="shared" si="43"/>
        <v>1</v>
      </c>
      <c r="AS131" s="164">
        <f>(VLOOKUP(B131,'P2 Origin'!$C$21:$M$176,10,0))*K131</f>
        <v>0</v>
      </c>
      <c r="AT131" s="164">
        <f>(VLOOKUP(B131,'P2 Origin'!$C$21:$M$176,11,0))*J131</f>
        <v>0</v>
      </c>
      <c r="AU131" s="167">
        <v>55</v>
      </c>
      <c r="AV131" s="168">
        <v>55</v>
      </c>
      <c r="AW131" s="169">
        <v>0</v>
      </c>
      <c r="AX131" s="170">
        <f>IF(AU131&gt;=0.1,'P3 Bureaumarge zee- en luchtvr.'!$D$12,0)</f>
        <v>0</v>
      </c>
      <c r="AY131" s="163">
        <f t="shared" si="44"/>
        <v>0</v>
      </c>
      <c r="AZ131" s="157" t="str">
        <f>VLOOKUP(D131,'P4 Destination'!$C$21:$O$176,13,0)</f>
        <v>EUR</v>
      </c>
      <c r="BA131" s="164">
        <f t="shared" si="45"/>
        <v>0</v>
      </c>
      <c r="BB131" s="171">
        <f>IF(AU131&gt;0.1,(VLOOKUP(D131,'P4 Destination'!$C$21:$M$176,3,0))*I131,0)</f>
        <v>0</v>
      </c>
      <c r="BC131" s="172">
        <f t="shared" si="46"/>
        <v>0</v>
      </c>
      <c r="BD131" s="171">
        <f>(VLOOKUP($D131,'P4 Destination'!$C$21:$M$176,4,0))*BC131</f>
        <v>0</v>
      </c>
      <c r="BE131" s="172">
        <f t="shared" si="47"/>
        <v>0</v>
      </c>
      <c r="BF131" s="171">
        <f>(VLOOKUP($D131,'P4 Destination'!$C$21:$M$176,5,0))*BE131</f>
        <v>0</v>
      </c>
      <c r="BG131" s="172">
        <f t="shared" si="48"/>
        <v>0</v>
      </c>
      <c r="BH131" s="171">
        <f>(VLOOKUP($D131,'P4 Destination'!$C$21:$M$176,6,0))*BG131</f>
        <v>0</v>
      </c>
      <c r="BI131" s="172">
        <f t="shared" si="49"/>
        <v>0</v>
      </c>
      <c r="BJ131" s="171">
        <f>(VLOOKUP($D131,'P4 Destination'!$C$21:$M$176,7,0))*BI131</f>
        <v>0</v>
      </c>
      <c r="BK131" s="172">
        <f t="shared" si="50"/>
        <v>0</v>
      </c>
      <c r="BL131" s="171">
        <f>(VLOOKUP($D131,'P4 Destination'!$C$21:$M$176,8,0))*BK131</f>
        <v>0</v>
      </c>
      <c r="BM131" s="172">
        <f t="shared" si="51"/>
        <v>55</v>
      </c>
      <c r="BN131" s="171">
        <f>(VLOOKUP($D131,'P4 Destination'!$C$21:$M$176,9,0))*BM131</f>
        <v>0</v>
      </c>
      <c r="BO131" s="154">
        <f t="shared" si="52"/>
        <v>1</v>
      </c>
      <c r="BP131" s="171">
        <f>(VLOOKUP(D131,'P4 Destination'!$C$21:$M$176,10,0))*K131</f>
        <v>0</v>
      </c>
      <c r="BQ131" s="171">
        <f>(VLOOKUP(D131,'P4 Destination'!$C$21:$M$176,11,0))*J131</f>
        <v>0</v>
      </c>
      <c r="BR131" s="173">
        <f t="shared" si="53"/>
        <v>0</v>
      </c>
      <c r="BS131" s="173">
        <f>(AV131*2500)*'P6 Verzekering'!$E$11</f>
        <v>0</v>
      </c>
      <c r="BT131" s="173">
        <f>(AW131*2500)*'P6 Verzekering'!$E$12</f>
        <v>0</v>
      </c>
      <c r="BU131" s="173">
        <f>(L131*2500)*'P6 Verzekering'!$E$13</f>
        <v>0</v>
      </c>
      <c r="BV131" s="173">
        <f t="shared" si="54"/>
        <v>0</v>
      </c>
      <c r="BW131"/>
      <c r="BX131"/>
    </row>
    <row r="132" spans="1:76">
      <c r="A132" s="152" t="s">
        <v>1044</v>
      </c>
      <c r="B132" s="152" t="s">
        <v>325</v>
      </c>
      <c r="C132" s="152" t="s">
        <v>324</v>
      </c>
      <c r="D132" s="152" t="s">
        <v>219</v>
      </c>
      <c r="E132" s="152" t="s">
        <v>219</v>
      </c>
      <c r="F132" s="153">
        <f t="shared" si="28"/>
        <v>22</v>
      </c>
      <c r="G132" s="154">
        <v>1</v>
      </c>
      <c r="H132" s="154">
        <f>IFERROR(VLOOKUP(B132,'P2 Origin'!$C$21:$Q$176,15,FALSE),0)</f>
        <v>1</v>
      </c>
      <c r="I132" s="154">
        <f>IFERROR(VLOOKUP(D132,'P4 Destination'!$C$21:$Q$176,15,FALSE),0)</f>
        <v>0</v>
      </c>
      <c r="J132" s="155">
        <v>1</v>
      </c>
      <c r="K132" s="155"/>
      <c r="L132" s="156">
        <v>0</v>
      </c>
      <c r="M132" s="155">
        <v>0</v>
      </c>
      <c r="N132" s="155">
        <v>0</v>
      </c>
      <c r="O132" s="157">
        <f t="shared" si="29"/>
        <v>0</v>
      </c>
      <c r="P132" s="158">
        <f t="shared" si="30"/>
        <v>0</v>
      </c>
      <c r="Q132" s="159">
        <f>IFERROR(VLOOKUP(N132,'P1 Intra-Europees'!$A$15:$H$25,3,0),0)*P132</f>
        <v>0</v>
      </c>
      <c r="R132" s="160">
        <f t="shared" si="31"/>
        <v>0</v>
      </c>
      <c r="S132" s="159">
        <f>IFERROR(VLOOKUP(N132,'P1 Intra-Europees'!$A$15:$H$25,4,0),0)*R132</f>
        <v>0</v>
      </c>
      <c r="T132" s="160">
        <f t="shared" si="32"/>
        <v>0</v>
      </c>
      <c r="U132" s="159">
        <f>IFERROR(VLOOKUP(N132,'P1 Intra-Europees'!$A$15:$H$25,5,0),0)*T132</f>
        <v>0</v>
      </c>
      <c r="V132" s="160">
        <f t="shared" si="33"/>
        <v>0</v>
      </c>
      <c r="W132" s="159">
        <f>IFERROR(VLOOKUP(N132,'P1 Intra-Europees'!$A$15:$H$25,6,0),0)*V132</f>
        <v>0</v>
      </c>
      <c r="X132" s="160">
        <f t="shared" si="34"/>
        <v>0</v>
      </c>
      <c r="Y132" s="159">
        <f>IFERROR(VLOOKUP(N132,'P1 Intra-Europees'!$A$15:$H$25,7,0),0)*X132</f>
        <v>0</v>
      </c>
      <c r="Z132" s="161">
        <f t="shared" si="35"/>
        <v>0</v>
      </c>
      <c r="AA132" s="162">
        <f>IFERROR(VLOOKUP(N132,'P1 Intra-Europees'!$A$15:$H$25,8,0),0)*Z132</f>
        <v>0</v>
      </c>
      <c r="AB132" s="163">
        <f t="shared" si="36"/>
        <v>0</v>
      </c>
      <c r="AC132" s="157" t="str">
        <f>VLOOKUP(B132,'P2 Origin'!$C$21:$O$176,13,0)</f>
        <v>USD</v>
      </c>
      <c r="AD132" s="164">
        <f t="shared" si="37"/>
        <v>0</v>
      </c>
      <c r="AE132" s="165">
        <f>IF(AU132&gt;0.1,VLOOKUP(B132,'P2 Origin'!$C$21:$M$176,3,0)*H132,0)</f>
        <v>0</v>
      </c>
      <c r="AF132" s="166">
        <f t="shared" si="38"/>
        <v>0</v>
      </c>
      <c r="AG132" s="165">
        <f>(VLOOKUP(B132,'P2 Origin'!$C$21:$M$176,4,0))*AF132</f>
        <v>0</v>
      </c>
      <c r="AH132" s="166">
        <f t="shared" si="39"/>
        <v>0</v>
      </c>
      <c r="AI132" s="165">
        <f>(VLOOKUP(B132,'P2 Origin'!$C$21:$M$176,5,0))*AH132</f>
        <v>0</v>
      </c>
      <c r="AJ132" s="166">
        <f t="shared" si="55"/>
        <v>22</v>
      </c>
      <c r="AK132" s="165">
        <f>(VLOOKUP(B132,'P2 Origin'!$C$21:$M$176,6,0))*AJ132</f>
        <v>0</v>
      </c>
      <c r="AL132" s="166">
        <f t="shared" si="40"/>
        <v>0</v>
      </c>
      <c r="AM132" s="165">
        <f>(VLOOKUP($B132,'P2 Origin'!$C$21:$M$176,7,0))*AL132</f>
        <v>0</v>
      </c>
      <c r="AN132" s="166">
        <f t="shared" si="41"/>
        <v>0</v>
      </c>
      <c r="AO132" s="165">
        <f>(VLOOKUP($B132,'P2 Origin'!$C$21:$M$176,8,0))*AN132</f>
        <v>0</v>
      </c>
      <c r="AP132" s="166">
        <f t="shared" si="42"/>
        <v>0</v>
      </c>
      <c r="AQ132" s="165">
        <f>(VLOOKUP($B132,'P2 Origin'!$C$21:$M$176,9,0))*AP132</f>
        <v>0</v>
      </c>
      <c r="AR132" s="155">
        <f t="shared" si="43"/>
        <v>1</v>
      </c>
      <c r="AS132" s="164">
        <f>(VLOOKUP(B132,'P2 Origin'!$C$21:$M$176,10,0))*K132</f>
        <v>0</v>
      </c>
      <c r="AT132" s="164">
        <f>(VLOOKUP(B132,'P2 Origin'!$C$21:$M$176,11,0))*J132</f>
        <v>0</v>
      </c>
      <c r="AU132" s="167">
        <v>22</v>
      </c>
      <c r="AV132" s="168">
        <v>22</v>
      </c>
      <c r="AW132" s="169">
        <v>0</v>
      </c>
      <c r="AX132" s="170">
        <f>IF(AU132&gt;=0.1,'P3 Bureaumarge zee- en luchtvr.'!$D$12,0)</f>
        <v>0</v>
      </c>
      <c r="AY132" s="163">
        <f t="shared" si="44"/>
        <v>0</v>
      </c>
      <c r="AZ132" s="157" t="str">
        <f>VLOOKUP(D132,'P4 Destination'!$C$21:$O$176,13,0)</f>
        <v>EUR</v>
      </c>
      <c r="BA132" s="164">
        <f t="shared" si="45"/>
        <v>0</v>
      </c>
      <c r="BB132" s="171">
        <f>IF(AU132&gt;0.1,(VLOOKUP(D132,'P4 Destination'!$C$21:$M$176,3,0))*I132,0)</f>
        <v>0</v>
      </c>
      <c r="BC132" s="172">
        <f t="shared" si="46"/>
        <v>0</v>
      </c>
      <c r="BD132" s="171">
        <f>(VLOOKUP($D132,'P4 Destination'!$C$21:$M$176,4,0))*BC132</f>
        <v>0</v>
      </c>
      <c r="BE132" s="172">
        <f t="shared" si="47"/>
        <v>0</v>
      </c>
      <c r="BF132" s="171">
        <f>(VLOOKUP($D132,'P4 Destination'!$C$21:$M$176,5,0))*BE132</f>
        <v>0</v>
      </c>
      <c r="BG132" s="172">
        <f t="shared" si="48"/>
        <v>22</v>
      </c>
      <c r="BH132" s="171">
        <f>(VLOOKUP($D132,'P4 Destination'!$C$21:$M$176,6,0))*BG132</f>
        <v>0</v>
      </c>
      <c r="BI132" s="172">
        <f t="shared" si="49"/>
        <v>0</v>
      </c>
      <c r="BJ132" s="171">
        <f>(VLOOKUP($D132,'P4 Destination'!$C$21:$M$176,7,0))*BI132</f>
        <v>0</v>
      </c>
      <c r="BK132" s="172">
        <f t="shared" si="50"/>
        <v>0</v>
      </c>
      <c r="BL132" s="171">
        <f>(VLOOKUP($D132,'P4 Destination'!$C$21:$M$176,8,0))*BK132</f>
        <v>0</v>
      </c>
      <c r="BM132" s="172">
        <f t="shared" si="51"/>
        <v>0</v>
      </c>
      <c r="BN132" s="171">
        <f>(VLOOKUP($D132,'P4 Destination'!$C$21:$M$176,9,0))*BM132</f>
        <v>0</v>
      </c>
      <c r="BO132" s="154">
        <f t="shared" si="52"/>
        <v>1</v>
      </c>
      <c r="BP132" s="171">
        <f>(VLOOKUP(D132,'P4 Destination'!$C$21:$M$176,10,0))*K132</f>
        <v>0</v>
      </c>
      <c r="BQ132" s="171">
        <f>(VLOOKUP(D132,'P4 Destination'!$C$21:$M$176,11,0))*J132</f>
        <v>0</v>
      </c>
      <c r="BR132" s="173">
        <f t="shared" si="53"/>
        <v>0</v>
      </c>
      <c r="BS132" s="173">
        <f>(AV132*2500)*'P6 Verzekering'!$E$11</f>
        <v>0</v>
      </c>
      <c r="BT132" s="173">
        <f>(AW132*2500)*'P6 Verzekering'!$E$12</f>
        <v>0</v>
      </c>
      <c r="BU132" s="173">
        <f>(L132*2500)*'P6 Verzekering'!$E$13</f>
        <v>0</v>
      </c>
      <c r="BV132" s="173">
        <f t="shared" si="54"/>
        <v>0</v>
      </c>
      <c r="BW132"/>
      <c r="BX132"/>
    </row>
    <row r="133" spans="1:76" ht="14.45" customHeight="1">
      <c r="A133" s="152" t="s">
        <v>1045</v>
      </c>
      <c r="B133" s="152" t="s">
        <v>325</v>
      </c>
      <c r="C133" s="152" t="s">
        <v>324</v>
      </c>
      <c r="D133" s="152" t="s">
        <v>219</v>
      </c>
      <c r="E133" s="152" t="s">
        <v>219</v>
      </c>
      <c r="F133" s="153">
        <f t="shared" si="28"/>
        <v>30</v>
      </c>
      <c r="G133" s="154">
        <v>1</v>
      </c>
      <c r="H133" s="154">
        <f>IFERROR(VLOOKUP(B133,'P2 Origin'!$C$21:$Q$176,15,FALSE),0)</f>
        <v>1</v>
      </c>
      <c r="I133" s="154">
        <f>IFERROR(VLOOKUP(D133,'P4 Destination'!$C$21:$Q$176,15,FALSE),0)</f>
        <v>0</v>
      </c>
      <c r="J133" s="155">
        <v>1</v>
      </c>
      <c r="K133" s="155"/>
      <c r="L133" s="156">
        <v>0</v>
      </c>
      <c r="M133" s="155">
        <v>0</v>
      </c>
      <c r="N133" s="155">
        <v>0</v>
      </c>
      <c r="O133" s="157">
        <f t="shared" si="29"/>
        <v>0</v>
      </c>
      <c r="P133" s="158">
        <f t="shared" si="30"/>
        <v>0</v>
      </c>
      <c r="Q133" s="159">
        <f>IFERROR(VLOOKUP(N133,'P1 Intra-Europees'!$A$15:$H$25,3,0),0)*P133</f>
        <v>0</v>
      </c>
      <c r="R133" s="160">
        <f t="shared" si="31"/>
        <v>0</v>
      </c>
      <c r="S133" s="159">
        <f>IFERROR(VLOOKUP(N133,'P1 Intra-Europees'!$A$15:$H$25,4,0),0)*R133</f>
        <v>0</v>
      </c>
      <c r="T133" s="160">
        <f t="shared" si="32"/>
        <v>0</v>
      </c>
      <c r="U133" s="159">
        <f>IFERROR(VLOOKUP(N133,'P1 Intra-Europees'!$A$15:$H$25,5,0),0)*T133</f>
        <v>0</v>
      </c>
      <c r="V133" s="160">
        <f t="shared" si="33"/>
        <v>0</v>
      </c>
      <c r="W133" s="159">
        <f>IFERROR(VLOOKUP(N133,'P1 Intra-Europees'!$A$15:$H$25,6,0),0)*V133</f>
        <v>0</v>
      </c>
      <c r="X133" s="160">
        <f t="shared" si="34"/>
        <v>0</v>
      </c>
      <c r="Y133" s="159">
        <f>IFERROR(VLOOKUP(N133,'P1 Intra-Europees'!$A$15:$H$25,7,0),0)*X133</f>
        <v>0</v>
      </c>
      <c r="Z133" s="161">
        <f t="shared" si="35"/>
        <v>0</v>
      </c>
      <c r="AA133" s="162">
        <f>IFERROR(VLOOKUP(N133,'P1 Intra-Europees'!$A$15:$H$25,8,0),0)*Z133</f>
        <v>0</v>
      </c>
      <c r="AB133" s="163">
        <f t="shared" si="36"/>
        <v>0</v>
      </c>
      <c r="AC133" s="157" t="str">
        <f>VLOOKUP(B133,'P2 Origin'!$C$21:$O$176,13,0)</f>
        <v>USD</v>
      </c>
      <c r="AD133" s="164">
        <f t="shared" si="37"/>
        <v>0</v>
      </c>
      <c r="AE133" s="165">
        <f>IF(AU133&gt;0.1,VLOOKUP(B133,'P2 Origin'!$C$21:$M$176,3,0)*H133,0)</f>
        <v>0</v>
      </c>
      <c r="AF133" s="166">
        <f t="shared" si="38"/>
        <v>0</v>
      </c>
      <c r="AG133" s="165">
        <f>(VLOOKUP(B133,'P2 Origin'!$C$21:$M$176,4,0))*AF133</f>
        <v>0</v>
      </c>
      <c r="AH133" s="166">
        <f t="shared" si="39"/>
        <v>0</v>
      </c>
      <c r="AI133" s="165">
        <f>(VLOOKUP(B133,'P2 Origin'!$C$21:$M$176,5,0))*AH133</f>
        <v>0</v>
      </c>
      <c r="AJ133" s="166">
        <f t="shared" si="55"/>
        <v>0</v>
      </c>
      <c r="AK133" s="165">
        <f>(VLOOKUP(B133,'P2 Origin'!$C$21:$M$176,6,0))*AJ133</f>
        <v>0</v>
      </c>
      <c r="AL133" s="166">
        <f t="shared" si="40"/>
        <v>30</v>
      </c>
      <c r="AM133" s="165">
        <f>(VLOOKUP($B133,'P2 Origin'!$C$21:$M$176,7,0))*AL133</f>
        <v>0</v>
      </c>
      <c r="AN133" s="166">
        <f t="shared" si="41"/>
        <v>0</v>
      </c>
      <c r="AO133" s="165">
        <f>(VLOOKUP($B133,'P2 Origin'!$C$21:$M$176,8,0))*AN133</f>
        <v>0</v>
      </c>
      <c r="AP133" s="166">
        <f t="shared" si="42"/>
        <v>0</v>
      </c>
      <c r="AQ133" s="165">
        <f>(VLOOKUP($B133,'P2 Origin'!$C$21:$M$176,9,0))*AP133</f>
        <v>0</v>
      </c>
      <c r="AR133" s="155">
        <f t="shared" si="43"/>
        <v>1</v>
      </c>
      <c r="AS133" s="164">
        <f>(VLOOKUP(B133,'P2 Origin'!$C$21:$M$176,10,0))*K133</f>
        <v>0</v>
      </c>
      <c r="AT133" s="164">
        <f>(VLOOKUP(B133,'P2 Origin'!$C$21:$M$176,11,0))*J133</f>
        <v>0</v>
      </c>
      <c r="AU133" s="167">
        <v>30</v>
      </c>
      <c r="AV133" s="168">
        <v>30</v>
      </c>
      <c r="AW133" s="169">
        <v>0</v>
      </c>
      <c r="AX133" s="170">
        <f>IF(AU133&gt;=0.1,'P3 Bureaumarge zee- en luchtvr.'!$D$12,0)</f>
        <v>0</v>
      </c>
      <c r="AY133" s="163">
        <f t="shared" si="44"/>
        <v>0</v>
      </c>
      <c r="AZ133" s="157" t="str">
        <f>VLOOKUP(D133,'P4 Destination'!$C$21:$O$176,13,0)</f>
        <v>EUR</v>
      </c>
      <c r="BA133" s="164">
        <f t="shared" si="45"/>
        <v>0</v>
      </c>
      <c r="BB133" s="171">
        <f>IF(AU133&gt;0.1,(VLOOKUP(D133,'P4 Destination'!$C$21:$M$176,3,0))*I133,0)</f>
        <v>0</v>
      </c>
      <c r="BC133" s="172">
        <f t="shared" si="46"/>
        <v>0</v>
      </c>
      <c r="BD133" s="171">
        <f>(VLOOKUP($D133,'P4 Destination'!$C$21:$M$176,4,0))*BC133</f>
        <v>0</v>
      </c>
      <c r="BE133" s="172">
        <f t="shared" si="47"/>
        <v>0</v>
      </c>
      <c r="BF133" s="171">
        <f>(VLOOKUP($D133,'P4 Destination'!$C$21:$M$176,5,0))*BE133</f>
        <v>0</v>
      </c>
      <c r="BG133" s="172">
        <f t="shared" si="48"/>
        <v>0</v>
      </c>
      <c r="BH133" s="171">
        <f>(VLOOKUP($D133,'P4 Destination'!$C$21:$M$176,6,0))*BG133</f>
        <v>0</v>
      </c>
      <c r="BI133" s="172">
        <f t="shared" si="49"/>
        <v>30</v>
      </c>
      <c r="BJ133" s="171">
        <f>(VLOOKUP($D133,'P4 Destination'!$C$21:$M$176,7,0))*BI133</f>
        <v>0</v>
      </c>
      <c r="BK133" s="172">
        <f t="shared" si="50"/>
        <v>0</v>
      </c>
      <c r="BL133" s="171">
        <f>(VLOOKUP($D133,'P4 Destination'!$C$21:$M$176,8,0))*BK133</f>
        <v>0</v>
      </c>
      <c r="BM133" s="172">
        <f t="shared" si="51"/>
        <v>0</v>
      </c>
      <c r="BN133" s="171">
        <f>(VLOOKUP($D133,'P4 Destination'!$C$21:$M$176,9,0))*BM133</f>
        <v>0</v>
      </c>
      <c r="BO133" s="154">
        <f t="shared" si="52"/>
        <v>1</v>
      </c>
      <c r="BP133" s="171">
        <f>(VLOOKUP(D133,'P4 Destination'!$C$21:$M$176,10,0))*K133</f>
        <v>0</v>
      </c>
      <c r="BQ133" s="171">
        <f>(VLOOKUP(D133,'P4 Destination'!$C$21:$M$176,11,0))*J133</f>
        <v>0</v>
      </c>
      <c r="BR133" s="173">
        <f t="shared" si="53"/>
        <v>0</v>
      </c>
      <c r="BS133" s="173">
        <f>(AV133*2500)*'P6 Verzekering'!$E$11</f>
        <v>0</v>
      </c>
      <c r="BT133" s="173">
        <f>(AW133*2500)*'P6 Verzekering'!$E$12</f>
        <v>0</v>
      </c>
      <c r="BU133" s="173">
        <f>(L133*2500)*'P6 Verzekering'!$E$13</f>
        <v>0</v>
      </c>
      <c r="BV133" s="173">
        <f t="shared" si="54"/>
        <v>0</v>
      </c>
      <c r="BW133"/>
      <c r="BX133"/>
    </row>
    <row r="134" spans="1:76">
      <c r="A134" s="152" t="s">
        <v>1046</v>
      </c>
      <c r="B134" s="152" t="s">
        <v>325</v>
      </c>
      <c r="C134" s="152" t="s">
        <v>324</v>
      </c>
      <c r="D134" s="152" t="s">
        <v>219</v>
      </c>
      <c r="E134" s="152" t="s">
        <v>219</v>
      </c>
      <c r="F134" s="153">
        <f t="shared" si="28"/>
        <v>30</v>
      </c>
      <c r="G134" s="154">
        <v>1</v>
      </c>
      <c r="H134" s="154">
        <f>IFERROR(VLOOKUP(B134,'P2 Origin'!$C$21:$Q$176,15,FALSE),0)</f>
        <v>1</v>
      </c>
      <c r="I134" s="154">
        <f>IFERROR(VLOOKUP(D134,'P4 Destination'!$C$21:$Q$176,15,FALSE),0)</f>
        <v>0</v>
      </c>
      <c r="J134" s="155">
        <v>1</v>
      </c>
      <c r="K134" s="155"/>
      <c r="L134" s="156">
        <v>0</v>
      </c>
      <c r="M134" s="155">
        <v>0</v>
      </c>
      <c r="N134" s="155">
        <v>0</v>
      </c>
      <c r="O134" s="157">
        <f t="shared" si="29"/>
        <v>0</v>
      </c>
      <c r="P134" s="158">
        <f t="shared" si="30"/>
        <v>0</v>
      </c>
      <c r="Q134" s="159">
        <f>IFERROR(VLOOKUP(N134,'P1 Intra-Europees'!$A$15:$H$25,3,0),0)*P134</f>
        <v>0</v>
      </c>
      <c r="R134" s="160">
        <f t="shared" si="31"/>
        <v>0</v>
      </c>
      <c r="S134" s="159">
        <f>IFERROR(VLOOKUP(N134,'P1 Intra-Europees'!$A$15:$H$25,4,0),0)*R134</f>
        <v>0</v>
      </c>
      <c r="T134" s="160">
        <f t="shared" si="32"/>
        <v>0</v>
      </c>
      <c r="U134" s="159">
        <f>IFERROR(VLOOKUP(N134,'P1 Intra-Europees'!$A$15:$H$25,5,0),0)*T134</f>
        <v>0</v>
      </c>
      <c r="V134" s="160">
        <f t="shared" si="33"/>
        <v>0</v>
      </c>
      <c r="W134" s="159">
        <f>IFERROR(VLOOKUP(N134,'P1 Intra-Europees'!$A$15:$H$25,6,0),0)*V134</f>
        <v>0</v>
      </c>
      <c r="X134" s="160">
        <f t="shared" si="34"/>
        <v>0</v>
      </c>
      <c r="Y134" s="159">
        <f>IFERROR(VLOOKUP(N134,'P1 Intra-Europees'!$A$15:$H$25,7,0),0)*X134</f>
        <v>0</v>
      </c>
      <c r="Z134" s="161">
        <f t="shared" si="35"/>
        <v>0</v>
      </c>
      <c r="AA134" s="162">
        <f>IFERROR(VLOOKUP(N134,'P1 Intra-Europees'!$A$15:$H$25,8,0),0)*Z134</f>
        <v>0</v>
      </c>
      <c r="AB134" s="163">
        <f t="shared" si="36"/>
        <v>0</v>
      </c>
      <c r="AC134" s="157" t="str">
        <f>VLOOKUP(B134,'P2 Origin'!$C$21:$O$176,13,0)</f>
        <v>USD</v>
      </c>
      <c r="AD134" s="164">
        <f t="shared" si="37"/>
        <v>0</v>
      </c>
      <c r="AE134" s="165">
        <f>IF(AU134&gt;0.1,VLOOKUP(B134,'P2 Origin'!$C$21:$M$176,3,0)*H134,0)</f>
        <v>0</v>
      </c>
      <c r="AF134" s="166">
        <f t="shared" si="38"/>
        <v>0</v>
      </c>
      <c r="AG134" s="165">
        <f>(VLOOKUP(B134,'P2 Origin'!$C$21:$M$176,4,0))*AF134</f>
        <v>0</v>
      </c>
      <c r="AH134" s="166">
        <f t="shared" si="39"/>
        <v>0</v>
      </c>
      <c r="AI134" s="165">
        <f>(VLOOKUP(B134,'P2 Origin'!$C$21:$M$176,5,0))*AH134</f>
        <v>0</v>
      </c>
      <c r="AJ134" s="166">
        <f t="shared" si="55"/>
        <v>0</v>
      </c>
      <c r="AK134" s="165">
        <f>(VLOOKUP(B134,'P2 Origin'!$C$21:$M$176,6,0))*AJ134</f>
        <v>0</v>
      </c>
      <c r="AL134" s="166">
        <f t="shared" si="40"/>
        <v>30</v>
      </c>
      <c r="AM134" s="165">
        <f>(VLOOKUP($B134,'P2 Origin'!$C$21:$M$176,7,0))*AL134</f>
        <v>0</v>
      </c>
      <c r="AN134" s="166">
        <f t="shared" si="41"/>
        <v>0</v>
      </c>
      <c r="AO134" s="165">
        <f>(VLOOKUP($B134,'P2 Origin'!$C$21:$M$176,8,0))*AN134</f>
        <v>0</v>
      </c>
      <c r="AP134" s="166">
        <f t="shared" si="42"/>
        <v>0</v>
      </c>
      <c r="AQ134" s="165">
        <f>(VLOOKUP($B134,'P2 Origin'!$C$21:$M$176,9,0))*AP134</f>
        <v>0</v>
      </c>
      <c r="AR134" s="155">
        <f t="shared" si="43"/>
        <v>1</v>
      </c>
      <c r="AS134" s="164">
        <f>(VLOOKUP(B134,'P2 Origin'!$C$21:$M$176,10,0))*K134</f>
        <v>0</v>
      </c>
      <c r="AT134" s="164">
        <f>(VLOOKUP(B134,'P2 Origin'!$C$21:$M$176,11,0))*J134</f>
        <v>0</v>
      </c>
      <c r="AU134" s="167">
        <v>30</v>
      </c>
      <c r="AV134" s="168">
        <v>30</v>
      </c>
      <c r="AW134" s="169">
        <v>0</v>
      </c>
      <c r="AX134" s="170">
        <f>IF(AU134&gt;=0.1,'P3 Bureaumarge zee- en luchtvr.'!$D$12,0)</f>
        <v>0</v>
      </c>
      <c r="AY134" s="163">
        <f t="shared" si="44"/>
        <v>0</v>
      </c>
      <c r="AZ134" s="157" t="str">
        <f>VLOOKUP(D134,'P4 Destination'!$C$21:$O$176,13,0)</f>
        <v>EUR</v>
      </c>
      <c r="BA134" s="164">
        <f t="shared" si="45"/>
        <v>0</v>
      </c>
      <c r="BB134" s="171">
        <f>IF(AU134&gt;0.1,(VLOOKUP(D134,'P4 Destination'!$C$21:$M$176,3,0))*I134,0)</f>
        <v>0</v>
      </c>
      <c r="BC134" s="172">
        <f t="shared" si="46"/>
        <v>0</v>
      </c>
      <c r="BD134" s="171">
        <f>(VLOOKUP($D134,'P4 Destination'!$C$21:$M$176,4,0))*BC134</f>
        <v>0</v>
      </c>
      <c r="BE134" s="172">
        <f t="shared" si="47"/>
        <v>0</v>
      </c>
      <c r="BF134" s="171">
        <f>(VLOOKUP($D134,'P4 Destination'!$C$21:$M$176,5,0))*BE134</f>
        <v>0</v>
      </c>
      <c r="BG134" s="172">
        <f t="shared" si="48"/>
        <v>0</v>
      </c>
      <c r="BH134" s="171">
        <f>(VLOOKUP($D134,'P4 Destination'!$C$21:$M$176,6,0))*BG134</f>
        <v>0</v>
      </c>
      <c r="BI134" s="172">
        <f t="shared" si="49"/>
        <v>30</v>
      </c>
      <c r="BJ134" s="171">
        <f>(VLOOKUP($D134,'P4 Destination'!$C$21:$M$176,7,0))*BI134</f>
        <v>0</v>
      </c>
      <c r="BK134" s="172">
        <f t="shared" si="50"/>
        <v>0</v>
      </c>
      <c r="BL134" s="171">
        <f>(VLOOKUP($D134,'P4 Destination'!$C$21:$M$176,8,0))*BK134</f>
        <v>0</v>
      </c>
      <c r="BM134" s="172">
        <f t="shared" si="51"/>
        <v>0</v>
      </c>
      <c r="BN134" s="171">
        <f>(VLOOKUP($D134,'P4 Destination'!$C$21:$M$176,9,0))*BM134</f>
        <v>0</v>
      </c>
      <c r="BO134" s="154">
        <f t="shared" si="52"/>
        <v>1</v>
      </c>
      <c r="BP134" s="171">
        <f>(VLOOKUP(D134,'P4 Destination'!$C$21:$M$176,10,0))*K134</f>
        <v>0</v>
      </c>
      <c r="BQ134" s="171">
        <f>(VLOOKUP(D134,'P4 Destination'!$C$21:$M$176,11,0))*J134</f>
        <v>0</v>
      </c>
      <c r="BR134" s="173">
        <f t="shared" si="53"/>
        <v>0</v>
      </c>
      <c r="BS134" s="173">
        <f>(AV134*2500)*'P6 Verzekering'!$E$11</f>
        <v>0</v>
      </c>
      <c r="BT134" s="173">
        <f>(AW134*2500)*'P6 Verzekering'!$E$12</f>
        <v>0</v>
      </c>
      <c r="BU134" s="173">
        <f>(L134*2500)*'P6 Verzekering'!$E$13</f>
        <v>0</v>
      </c>
      <c r="BV134" s="173">
        <f t="shared" si="54"/>
        <v>0</v>
      </c>
      <c r="BW134"/>
      <c r="BX134"/>
    </row>
    <row r="135" spans="1:76">
      <c r="A135" s="152" t="s">
        <v>1048</v>
      </c>
      <c r="B135" s="152" t="s">
        <v>325</v>
      </c>
      <c r="C135" s="152" t="s">
        <v>324</v>
      </c>
      <c r="D135" s="152" t="s">
        <v>219</v>
      </c>
      <c r="E135" s="152" t="s">
        <v>219</v>
      </c>
      <c r="F135" s="153">
        <f t="shared" si="28"/>
        <v>30</v>
      </c>
      <c r="G135" s="154">
        <v>1</v>
      </c>
      <c r="H135" s="154">
        <f>IFERROR(VLOOKUP(B135,'P2 Origin'!$C$21:$Q$176,15,FALSE),0)</f>
        <v>1</v>
      </c>
      <c r="I135" s="154">
        <f>IFERROR(VLOOKUP(D135,'P4 Destination'!$C$21:$Q$176,15,FALSE),0)</f>
        <v>0</v>
      </c>
      <c r="J135" s="155">
        <v>1</v>
      </c>
      <c r="K135" s="155"/>
      <c r="L135" s="156">
        <v>0</v>
      </c>
      <c r="M135" s="155">
        <v>0</v>
      </c>
      <c r="N135" s="155">
        <v>0</v>
      </c>
      <c r="O135" s="157">
        <f t="shared" si="29"/>
        <v>0</v>
      </c>
      <c r="P135" s="158">
        <f t="shared" si="30"/>
        <v>0</v>
      </c>
      <c r="Q135" s="159">
        <f>IFERROR(VLOOKUP(N135,'P1 Intra-Europees'!$A$15:$H$25,3,0),0)*P135</f>
        <v>0</v>
      </c>
      <c r="R135" s="160">
        <f t="shared" si="31"/>
        <v>0</v>
      </c>
      <c r="S135" s="159">
        <f>IFERROR(VLOOKUP(N135,'P1 Intra-Europees'!$A$15:$H$25,4,0),0)*R135</f>
        <v>0</v>
      </c>
      <c r="T135" s="160">
        <f t="shared" si="32"/>
        <v>0</v>
      </c>
      <c r="U135" s="159">
        <f>IFERROR(VLOOKUP(N135,'P1 Intra-Europees'!$A$15:$H$25,5,0),0)*T135</f>
        <v>0</v>
      </c>
      <c r="V135" s="160">
        <f t="shared" si="33"/>
        <v>0</v>
      </c>
      <c r="W135" s="159">
        <f>IFERROR(VLOOKUP(N135,'P1 Intra-Europees'!$A$15:$H$25,6,0),0)*V135</f>
        <v>0</v>
      </c>
      <c r="X135" s="160">
        <f t="shared" si="34"/>
        <v>0</v>
      </c>
      <c r="Y135" s="159">
        <f>IFERROR(VLOOKUP(N135,'P1 Intra-Europees'!$A$15:$H$25,7,0),0)*X135</f>
        <v>0</v>
      </c>
      <c r="Z135" s="161">
        <f t="shared" si="35"/>
        <v>0</v>
      </c>
      <c r="AA135" s="162">
        <f>IFERROR(VLOOKUP(N135,'P1 Intra-Europees'!$A$15:$H$25,8,0),0)*Z135</f>
        <v>0</v>
      </c>
      <c r="AB135" s="163">
        <f t="shared" si="36"/>
        <v>0</v>
      </c>
      <c r="AC135" s="157" t="str">
        <f>VLOOKUP(B135,'P2 Origin'!$C$21:$O$176,13,0)</f>
        <v>USD</v>
      </c>
      <c r="AD135" s="164">
        <f t="shared" si="37"/>
        <v>0</v>
      </c>
      <c r="AE135" s="165">
        <f>IF(AU135&gt;0.1,VLOOKUP(B135,'P2 Origin'!$C$21:$M$176,3,0)*H135,0)</f>
        <v>0</v>
      </c>
      <c r="AF135" s="166">
        <f t="shared" si="38"/>
        <v>0</v>
      </c>
      <c r="AG135" s="165">
        <f>(VLOOKUP(B135,'P2 Origin'!$C$21:$M$176,4,0))*AF135</f>
        <v>0</v>
      </c>
      <c r="AH135" s="166">
        <f t="shared" si="39"/>
        <v>0</v>
      </c>
      <c r="AI135" s="165">
        <f>(VLOOKUP(B135,'P2 Origin'!$C$21:$M$176,5,0))*AH135</f>
        <v>0</v>
      </c>
      <c r="AJ135" s="166">
        <f t="shared" si="55"/>
        <v>0</v>
      </c>
      <c r="AK135" s="165">
        <f>(VLOOKUP(B135,'P2 Origin'!$C$21:$M$176,6,0))*AJ135</f>
        <v>0</v>
      </c>
      <c r="AL135" s="166">
        <f t="shared" si="40"/>
        <v>30</v>
      </c>
      <c r="AM135" s="165">
        <f>(VLOOKUP($B135,'P2 Origin'!$C$21:$M$176,7,0))*AL135</f>
        <v>0</v>
      </c>
      <c r="AN135" s="166">
        <f t="shared" si="41"/>
        <v>0</v>
      </c>
      <c r="AO135" s="165">
        <f>(VLOOKUP($B135,'P2 Origin'!$C$21:$M$176,8,0))*AN135</f>
        <v>0</v>
      </c>
      <c r="AP135" s="166">
        <f t="shared" si="42"/>
        <v>0</v>
      </c>
      <c r="AQ135" s="165">
        <f>(VLOOKUP($B135,'P2 Origin'!$C$21:$M$176,9,0))*AP135</f>
        <v>0</v>
      </c>
      <c r="AR135" s="155">
        <f t="shared" si="43"/>
        <v>1</v>
      </c>
      <c r="AS135" s="164">
        <f>(VLOOKUP(B135,'P2 Origin'!$C$21:$M$176,10,0))*K135</f>
        <v>0</v>
      </c>
      <c r="AT135" s="164">
        <f>(VLOOKUP(B135,'P2 Origin'!$C$21:$M$176,11,0))*J135</f>
        <v>0</v>
      </c>
      <c r="AU135" s="167">
        <v>30</v>
      </c>
      <c r="AV135" s="168">
        <v>30</v>
      </c>
      <c r="AW135" s="169">
        <v>0</v>
      </c>
      <c r="AX135" s="170">
        <f>IF(AU135&gt;=0.1,'P3 Bureaumarge zee- en luchtvr.'!$D$12,0)</f>
        <v>0</v>
      </c>
      <c r="AY135" s="163">
        <f t="shared" si="44"/>
        <v>0</v>
      </c>
      <c r="AZ135" s="157" t="str">
        <f>VLOOKUP(D135,'P4 Destination'!$C$21:$O$176,13,0)</f>
        <v>EUR</v>
      </c>
      <c r="BA135" s="164">
        <f t="shared" si="45"/>
        <v>0</v>
      </c>
      <c r="BB135" s="171">
        <f>IF(AU135&gt;0.1,(VLOOKUP(D135,'P4 Destination'!$C$21:$M$176,3,0))*I135,0)</f>
        <v>0</v>
      </c>
      <c r="BC135" s="172">
        <f t="shared" si="46"/>
        <v>0</v>
      </c>
      <c r="BD135" s="171">
        <f>(VLOOKUP($D135,'P4 Destination'!$C$21:$M$176,4,0))*BC135</f>
        <v>0</v>
      </c>
      <c r="BE135" s="172">
        <f t="shared" si="47"/>
        <v>0</v>
      </c>
      <c r="BF135" s="171">
        <f>(VLOOKUP($D135,'P4 Destination'!$C$21:$M$176,5,0))*BE135</f>
        <v>0</v>
      </c>
      <c r="BG135" s="172">
        <f t="shared" si="48"/>
        <v>0</v>
      </c>
      <c r="BH135" s="171">
        <f>(VLOOKUP($D135,'P4 Destination'!$C$21:$M$176,6,0))*BG135</f>
        <v>0</v>
      </c>
      <c r="BI135" s="172">
        <f t="shared" si="49"/>
        <v>30</v>
      </c>
      <c r="BJ135" s="171">
        <f>(VLOOKUP($D135,'P4 Destination'!$C$21:$M$176,7,0))*BI135</f>
        <v>0</v>
      </c>
      <c r="BK135" s="172">
        <f t="shared" si="50"/>
        <v>0</v>
      </c>
      <c r="BL135" s="171">
        <f>(VLOOKUP($D135,'P4 Destination'!$C$21:$M$176,8,0))*BK135</f>
        <v>0</v>
      </c>
      <c r="BM135" s="172">
        <f t="shared" si="51"/>
        <v>0</v>
      </c>
      <c r="BN135" s="171">
        <f>(VLOOKUP($D135,'P4 Destination'!$C$21:$M$176,9,0))*BM135</f>
        <v>0</v>
      </c>
      <c r="BO135" s="154">
        <f t="shared" si="52"/>
        <v>1</v>
      </c>
      <c r="BP135" s="171">
        <f>(VLOOKUP(D135,'P4 Destination'!$C$21:$M$176,10,0))*K135</f>
        <v>0</v>
      </c>
      <c r="BQ135" s="171">
        <f>(VLOOKUP(D135,'P4 Destination'!$C$21:$M$176,11,0))*J135</f>
        <v>0</v>
      </c>
      <c r="BR135" s="173">
        <f t="shared" si="53"/>
        <v>0</v>
      </c>
      <c r="BS135" s="173">
        <f>(AV135*2500)*'P6 Verzekering'!$E$11</f>
        <v>0</v>
      </c>
      <c r="BT135" s="173">
        <f>(AW135*2500)*'P6 Verzekering'!$E$12</f>
        <v>0</v>
      </c>
      <c r="BU135" s="173">
        <f>(L135*2500)*'P6 Verzekering'!$E$13</f>
        <v>0</v>
      </c>
      <c r="BV135" s="173">
        <f t="shared" si="54"/>
        <v>0</v>
      </c>
      <c r="BW135"/>
      <c r="BX135"/>
    </row>
    <row r="136" spans="1:76">
      <c r="A136" s="152" t="s">
        <v>1050</v>
      </c>
      <c r="B136" s="152" t="s">
        <v>325</v>
      </c>
      <c r="C136" s="152" t="s">
        <v>324</v>
      </c>
      <c r="D136" s="152" t="s">
        <v>219</v>
      </c>
      <c r="E136" s="152" t="s">
        <v>219</v>
      </c>
      <c r="F136" s="153">
        <f t="shared" si="28"/>
        <v>48</v>
      </c>
      <c r="G136" s="154">
        <v>1</v>
      </c>
      <c r="H136" s="154">
        <f>IFERROR(VLOOKUP(B136,'P2 Origin'!$C$21:$Q$176,15,FALSE),0)</f>
        <v>1</v>
      </c>
      <c r="I136" s="154">
        <f>IFERROR(VLOOKUP(D136,'P4 Destination'!$C$21:$Q$176,15,FALSE),0)</f>
        <v>0</v>
      </c>
      <c r="J136" s="155"/>
      <c r="K136" s="155">
        <v>1</v>
      </c>
      <c r="L136" s="156">
        <v>0</v>
      </c>
      <c r="M136" s="155">
        <v>0</v>
      </c>
      <c r="N136" s="155">
        <v>0</v>
      </c>
      <c r="O136" s="157">
        <f t="shared" si="29"/>
        <v>0</v>
      </c>
      <c r="P136" s="158">
        <f t="shared" si="30"/>
        <v>0</v>
      </c>
      <c r="Q136" s="159">
        <f>IFERROR(VLOOKUP(N136,'P1 Intra-Europees'!$A$15:$H$25,3,0),0)*P136</f>
        <v>0</v>
      </c>
      <c r="R136" s="160">
        <f t="shared" si="31"/>
        <v>0</v>
      </c>
      <c r="S136" s="159">
        <f>IFERROR(VLOOKUP(N136,'P1 Intra-Europees'!$A$15:$H$25,4,0),0)*R136</f>
        <v>0</v>
      </c>
      <c r="T136" s="160">
        <f t="shared" si="32"/>
        <v>0</v>
      </c>
      <c r="U136" s="159">
        <f>IFERROR(VLOOKUP(N136,'P1 Intra-Europees'!$A$15:$H$25,5,0),0)*T136</f>
        <v>0</v>
      </c>
      <c r="V136" s="160">
        <f t="shared" si="33"/>
        <v>0</v>
      </c>
      <c r="W136" s="159">
        <f>IFERROR(VLOOKUP(N136,'P1 Intra-Europees'!$A$15:$H$25,6,0),0)*V136</f>
        <v>0</v>
      </c>
      <c r="X136" s="160">
        <f t="shared" si="34"/>
        <v>0</v>
      </c>
      <c r="Y136" s="159">
        <f>IFERROR(VLOOKUP(N136,'P1 Intra-Europees'!$A$15:$H$25,7,0),0)*X136</f>
        <v>0</v>
      </c>
      <c r="Z136" s="161">
        <f t="shared" si="35"/>
        <v>0</v>
      </c>
      <c r="AA136" s="162">
        <f>IFERROR(VLOOKUP(N136,'P1 Intra-Europees'!$A$15:$H$25,8,0),0)*Z136</f>
        <v>0</v>
      </c>
      <c r="AB136" s="163">
        <f t="shared" si="36"/>
        <v>0</v>
      </c>
      <c r="AC136" s="157" t="str">
        <f>VLOOKUP(B136,'P2 Origin'!$C$21:$O$176,13,0)</f>
        <v>USD</v>
      </c>
      <c r="AD136" s="164">
        <f t="shared" si="37"/>
        <v>0</v>
      </c>
      <c r="AE136" s="165">
        <f>IF(AU136&gt;0.1,VLOOKUP(B136,'P2 Origin'!$C$21:$M$176,3,0)*H136,0)</f>
        <v>0</v>
      </c>
      <c r="AF136" s="166">
        <f t="shared" si="38"/>
        <v>0</v>
      </c>
      <c r="AG136" s="165">
        <f>(VLOOKUP(B136,'P2 Origin'!$C$21:$M$176,4,0))*AF136</f>
        <v>0</v>
      </c>
      <c r="AH136" s="166">
        <f t="shared" si="39"/>
        <v>0</v>
      </c>
      <c r="AI136" s="165">
        <f>(VLOOKUP(B136,'P2 Origin'!$C$21:$M$176,5,0))*AH136</f>
        <v>0</v>
      </c>
      <c r="AJ136" s="166">
        <f t="shared" si="55"/>
        <v>0</v>
      </c>
      <c r="AK136" s="165">
        <f>(VLOOKUP(B136,'P2 Origin'!$C$21:$M$176,6,0))*AJ136</f>
        <v>0</v>
      </c>
      <c r="AL136" s="166">
        <f t="shared" si="40"/>
        <v>0</v>
      </c>
      <c r="AM136" s="165">
        <f>(VLOOKUP($B136,'P2 Origin'!$C$21:$M$176,7,0))*AL136</f>
        <v>0</v>
      </c>
      <c r="AN136" s="166">
        <f t="shared" si="41"/>
        <v>0</v>
      </c>
      <c r="AO136" s="165">
        <f>(VLOOKUP($B136,'P2 Origin'!$C$21:$M$176,8,0))*AN136</f>
        <v>0</v>
      </c>
      <c r="AP136" s="166">
        <f t="shared" si="42"/>
        <v>48</v>
      </c>
      <c r="AQ136" s="165">
        <f>(VLOOKUP($B136,'P2 Origin'!$C$21:$M$176,9,0))*AP136</f>
        <v>0</v>
      </c>
      <c r="AR136" s="155">
        <f t="shared" si="43"/>
        <v>1</v>
      </c>
      <c r="AS136" s="164">
        <f>(VLOOKUP(B136,'P2 Origin'!$C$21:$M$176,10,0))*K136</f>
        <v>0</v>
      </c>
      <c r="AT136" s="164">
        <f>(VLOOKUP(B136,'P2 Origin'!$C$21:$M$176,11,0))*J136</f>
        <v>0</v>
      </c>
      <c r="AU136" s="167">
        <v>48</v>
      </c>
      <c r="AV136" s="168">
        <v>48</v>
      </c>
      <c r="AW136" s="169">
        <v>0</v>
      </c>
      <c r="AX136" s="170">
        <f>IF(AU136&gt;=0.1,'P3 Bureaumarge zee- en luchtvr.'!$D$12,0)</f>
        <v>0</v>
      </c>
      <c r="AY136" s="163">
        <f t="shared" si="44"/>
        <v>0</v>
      </c>
      <c r="AZ136" s="157" t="str">
        <f>VLOOKUP(D136,'P4 Destination'!$C$21:$O$176,13,0)</f>
        <v>EUR</v>
      </c>
      <c r="BA136" s="164">
        <f t="shared" si="45"/>
        <v>0</v>
      </c>
      <c r="BB136" s="171">
        <f>IF(AU136&gt;0.1,(VLOOKUP(D136,'P4 Destination'!$C$21:$M$176,3,0))*I136,0)</f>
        <v>0</v>
      </c>
      <c r="BC136" s="172">
        <f t="shared" si="46"/>
        <v>0</v>
      </c>
      <c r="BD136" s="171">
        <f>(VLOOKUP($D136,'P4 Destination'!$C$21:$M$176,4,0))*BC136</f>
        <v>0</v>
      </c>
      <c r="BE136" s="172">
        <f t="shared" si="47"/>
        <v>0</v>
      </c>
      <c r="BF136" s="171">
        <f>(VLOOKUP($D136,'P4 Destination'!$C$21:$M$176,5,0))*BE136</f>
        <v>0</v>
      </c>
      <c r="BG136" s="172">
        <f t="shared" si="48"/>
        <v>0</v>
      </c>
      <c r="BH136" s="171">
        <f>(VLOOKUP($D136,'P4 Destination'!$C$21:$M$176,6,0))*BG136</f>
        <v>0</v>
      </c>
      <c r="BI136" s="172">
        <f t="shared" si="49"/>
        <v>0</v>
      </c>
      <c r="BJ136" s="171">
        <f>(VLOOKUP($D136,'P4 Destination'!$C$21:$M$176,7,0))*BI136</f>
        <v>0</v>
      </c>
      <c r="BK136" s="172">
        <f t="shared" si="50"/>
        <v>0</v>
      </c>
      <c r="BL136" s="171">
        <f>(VLOOKUP($D136,'P4 Destination'!$C$21:$M$176,8,0))*BK136</f>
        <v>0</v>
      </c>
      <c r="BM136" s="172">
        <f t="shared" si="51"/>
        <v>48</v>
      </c>
      <c r="BN136" s="171">
        <f>(VLOOKUP($D136,'P4 Destination'!$C$21:$M$176,9,0))*BM136</f>
        <v>0</v>
      </c>
      <c r="BO136" s="154">
        <f t="shared" si="52"/>
        <v>1</v>
      </c>
      <c r="BP136" s="171">
        <f>(VLOOKUP(D136,'P4 Destination'!$C$21:$M$176,10,0))*K136</f>
        <v>0</v>
      </c>
      <c r="BQ136" s="171">
        <f>(VLOOKUP(D136,'P4 Destination'!$C$21:$M$176,11,0))*J136</f>
        <v>0</v>
      </c>
      <c r="BR136" s="173">
        <f t="shared" si="53"/>
        <v>0</v>
      </c>
      <c r="BS136" s="173">
        <f>(AV136*2500)*'P6 Verzekering'!$E$11</f>
        <v>0</v>
      </c>
      <c r="BT136" s="173">
        <f>(AW136*2500)*'P6 Verzekering'!$E$12</f>
        <v>0</v>
      </c>
      <c r="BU136" s="173">
        <f>(L136*2500)*'P6 Verzekering'!$E$13</f>
        <v>0</v>
      </c>
      <c r="BV136" s="173">
        <f t="shared" si="54"/>
        <v>0</v>
      </c>
      <c r="BW136"/>
      <c r="BX136"/>
    </row>
    <row r="137" spans="1:76">
      <c r="A137" s="152" t="s">
        <v>1053</v>
      </c>
      <c r="B137" s="152" t="s">
        <v>325</v>
      </c>
      <c r="C137" s="152" t="s">
        <v>324</v>
      </c>
      <c r="D137" s="152" t="s">
        <v>339</v>
      </c>
      <c r="E137" s="152" t="s">
        <v>335</v>
      </c>
      <c r="F137" s="153">
        <f t="shared" si="28"/>
        <v>50</v>
      </c>
      <c r="G137" s="154">
        <v>1</v>
      </c>
      <c r="H137" s="154">
        <f>IFERROR(VLOOKUP(B137,'P2 Origin'!$C$21:$Q$176,15,FALSE),0)</f>
        <v>1</v>
      </c>
      <c r="I137" s="154">
        <f>IFERROR(VLOOKUP(D137,'P4 Destination'!$C$21:$Q$176,15,FALSE),0)</f>
        <v>1</v>
      </c>
      <c r="J137" s="155">
        <v>1</v>
      </c>
      <c r="K137" s="155"/>
      <c r="L137" s="156">
        <v>0</v>
      </c>
      <c r="M137" s="155">
        <v>0</v>
      </c>
      <c r="N137" s="155">
        <v>0</v>
      </c>
      <c r="O137" s="157">
        <f t="shared" si="29"/>
        <v>0</v>
      </c>
      <c r="P137" s="158">
        <f t="shared" si="30"/>
        <v>0</v>
      </c>
      <c r="Q137" s="159">
        <f>IFERROR(VLOOKUP(N137,'P1 Intra-Europees'!$A$15:$H$25,3,0),0)*P137</f>
        <v>0</v>
      </c>
      <c r="R137" s="160">
        <f t="shared" si="31"/>
        <v>0</v>
      </c>
      <c r="S137" s="159">
        <f>IFERROR(VLOOKUP(N137,'P1 Intra-Europees'!$A$15:$H$25,4,0),0)*R137</f>
        <v>0</v>
      </c>
      <c r="T137" s="160">
        <f t="shared" si="32"/>
        <v>0</v>
      </c>
      <c r="U137" s="159">
        <f>IFERROR(VLOOKUP(N137,'P1 Intra-Europees'!$A$15:$H$25,5,0),0)*T137</f>
        <v>0</v>
      </c>
      <c r="V137" s="160">
        <f t="shared" si="33"/>
        <v>0</v>
      </c>
      <c r="W137" s="159">
        <f>IFERROR(VLOOKUP(N137,'P1 Intra-Europees'!$A$15:$H$25,6,0),0)*V137</f>
        <v>0</v>
      </c>
      <c r="X137" s="160">
        <f t="shared" si="34"/>
        <v>0</v>
      </c>
      <c r="Y137" s="159">
        <f>IFERROR(VLOOKUP(N137,'P1 Intra-Europees'!$A$15:$H$25,7,0),0)*X137</f>
        <v>0</v>
      </c>
      <c r="Z137" s="161">
        <f t="shared" si="35"/>
        <v>0</v>
      </c>
      <c r="AA137" s="162">
        <f>IFERROR(VLOOKUP(N137,'P1 Intra-Europees'!$A$15:$H$25,8,0),0)*Z137</f>
        <v>0</v>
      </c>
      <c r="AB137" s="163">
        <f t="shared" si="36"/>
        <v>0</v>
      </c>
      <c r="AC137" s="157" t="str">
        <f>VLOOKUP(B137,'P2 Origin'!$C$21:$O$176,13,0)</f>
        <v>USD</v>
      </c>
      <c r="AD137" s="164">
        <f t="shared" si="37"/>
        <v>0</v>
      </c>
      <c r="AE137" s="165">
        <f>IF(AU137&gt;0.1,VLOOKUP(B137,'P2 Origin'!$C$21:$M$176,3,0)*H137,0)</f>
        <v>0</v>
      </c>
      <c r="AF137" s="166">
        <f t="shared" si="38"/>
        <v>0</v>
      </c>
      <c r="AG137" s="165">
        <f>(VLOOKUP(B137,'P2 Origin'!$C$21:$M$176,4,0))*AF137</f>
        <v>0</v>
      </c>
      <c r="AH137" s="166">
        <f t="shared" si="39"/>
        <v>0</v>
      </c>
      <c r="AI137" s="165">
        <f>(VLOOKUP(B137,'P2 Origin'!$C$21:$M$176,5,0))*AH137</f>
        <v>0</v>
      </c>
      <c r="AJ137" s="166">
        <f t="shared" si="55"/>
        <v>0</v>
      </c>
      <c r="AK137" s="165">
        <f>(VLOOKUP(B137,'P2 Origin'!$C$21:$M$176,6,0))*AJ137</f>
        <v>0</v>
      </c>
      <c r="AL137" s="166">
        <f t="shared" si="40"/>
        <v>0</v>
      </c>
      <c r="AM137" s="165">
        <f>(VLOOKUP($B137,'P2 Origin'!$C$21:$M$176,7,0))*AL137</f>
        <v>0</v>
      </c>
      <c r="AN137" s="166">
        <f t="shared" si="41"/>
        <v>0</v>
      </c>
      <c r="AO137" s="165">
        <f>(VLOOKUP($B137,'P2 Origin'!$C$21:$M$176,8,0))*AN137</f>
        <v>0</v>
      </c>
      <c r="AP137" s="166">
        <f t="shared" si="42"/>
        <v>50</v>
      </c>
      <c r="AQ137" s="165">
        <f>(VLOOKUP($B137,'P2 Origin'!$C$21:$M$176,9,0))*AP137</f>
        <v>0</v>
      </c>
      <c r="AR137" s="155">
        <f t="shared" si="43"/>
        <v>1</v>
      </c>
      <c r="AS137" s="164">
        <f>(VLOOKUP(B137,'P2 Origin'!$C$21:$M$176,10,0))*K137</f>
        <v>0</v>
      </c>
      <c r="AT137" s="164">
        <f>(VLOOKUP(B137,'P2 Origin'!$C$21:$M$176,11,0))*J137</f>
        <v>0</v>
      </c>
      <c r="AU137" s="167">
        <v>50</v>
      </c>
      <c r="AV137" s="168">
        <v>50</v>
      </c>
      <c r="AW137" s="169">
        <v>0</v>
      </c>
      <c r="AX137" s="170">
        <f>IF(AU137&gt;=0.1,'P3 Bureaumarge zee- en luchtvr.'!$D$12,0)</f>
        <v>0</v>
      </c>
      <c r="AY137" s="163">
        <f t="shared" si="44"/>
        <v>0</v>
      </c>
      <c r="AZ137" s="157" t="str">
        <f>VLOOKUP(D137,'P4 Destination'!$C$21:$O$176,13,0)</f>
        <v>USD</v>
      </c>
      <c r="BA137" s="164">
        <f t="shared" si="45"/>
        <v>0</v>
      </c>
      <c r="BB137" s="171">
        <f>IF(AU137&gt;0.1,(VLOOKUP(D137,'P4 Destination'!$C$21:$M$176,3,0))*I137,0)</f>
        <v>0</v>
      </c>
      <c r="BC137" s="172">
        <f t="shared" si="46"/>
        <v>0</v>
      </c>
      <c r="BD137" s="171">
        <f>(VLOOKUP($D137,'P4 Destination'!$C$21:$M$176,4,0))*BC137</f>
        <v>0</v>
      </c>
      <c r="BE137" s="172">
        <f t="shared" si="47"/>
        <v>0</v>
      </c>
      <c r="BF137" s="171">
        <f>(VLOOKUP($D137,'P4 Destination'!$C$21:$M$176,5,0))*BE137</f>
        <v>0</v>
      </c>
      <c r="BG137" s="172">
        <f t="shared" si="48"/>
        <v>0</v>
      </c>
      <c r="BH137" s="171">
        <f>(VLOOKUP($D137,'P4 Destination'!$C$21:$M$176,6,0))*BG137</f>
        <v>0</v>
      </c>
      <c r="BI137" s="172">
        <f t="shared" si="49"/>
        <v>0</v>
      </c>
      <c r="BJ137" s="171">
        <f>(VLOOKUP($D137,'P4 Destination'!$C$21:$M$176,7,0))*BI137</f>
        <v>0</v>
      </c>
      <c r="BK137" s="172">
        <f t="shared" si="50"/>
        <v>0</v>
      </c>
      <c r="BL137" s="171">
        <f>(VLOOKUP($D137,'P4 Destination'!$C$21:$M$176,8,0))*BK137</f>
        <v>0</v>
      </c>
      <c r="BM137" s="172">
        <f t="shared" si="51"/>
        <v>50</v>
      </c>
      <c r="BN137" s="171">
        <f>(VLOOKUP($D137,'P4 Destination'!$C$21:$M$176,9,0))*BM137</f>
        <v>0</v>
      </c>
      <c r="BO137" s="154">
        <f t="shared" si="52"/>
        <v>1</v>
      </c>
      <c r="BP137" s="171">
        <f>(VLOOKUP(D137,'P4 Destination'!$C$21:$M$176,10,0))*K137</f>
        <v>0</v>
      </c>
      <c r="BQ137" s="171">
        <f>(VLOOKUP(D137,'P4 Destination'!$C$21:$M$176,11,0))*J137</f>
        <v>0</v>
      </c>
      <c r="BR137" s="173">
        <f t="shared" si="53"/>
        <v>0</v>
      </c>
      <c r="BS137" s="173">
        <f>(AV137*2500)*'P6 Verzekering'!$E$11</f>
        <v>0</v>
      </c>
      <c r="BT137" s="173">
        <f>(AW137*2500)*'P6 Verzekering'!$E$12</f>
        <v>0</v>
      </c>
      <c r="BU137" s="173">
        <f>(L137*2500)*'P6 Verzekering'!$E$13</f>
        <v>0</v>
      </c>
      <c r="BV137" s="173">
        <f t="shared" si="54"/>
        <v>0</v>
      </c>
      <c r="BW137"/>
      <c r="BX137"/>
    </row>
    <row r="138" spans="1:76">
      <c r="A138" s="152" t="s">
        <v>1054</v>
      </c>
      <c r="B138" s="152" t="s">
        <v>325</v>
      </c>
      <c r="C138" s="152" t="s">
        <v>324</v>
      </c>
      <c r="D138" s="152" t="s">
        <v>344</v>
      </c>
      <c r="E138" s="152" t="s">
        <v>343</v>
      </c>
      <c r="F138" s="153">
        <f t="shared" si="28"/>
        <v>33</v>
      </c>
      <c r="G138" s="154">
        <v>1</v>
      </c>
      <c r="H138" s="154">
        <f>IFERROR(VLOOKUP(B138,'P2 Origin'!$C$21:$Q$176,15,FALSE),0)</f>
        <v>1</v>
      </c>
      <c r="I138" s="154">
        <f>IFERROR(VLOOKUP(D138,'P4 Destination'!$C$21:$Q$176,15,FALSE),0)</f>
        <v>1</v>
      </c>
      <c r="J138" s="155"/>
      <c r="K138" s="155">
        <v>1</v>
      </c>
      <c r="L138" s="156">
        <v>0</v>
      </c>
      <c r="M138" s="155">
        <v>0</v>
      </c>
      <c r="N138" s="155">
        <v>0</v>
      </c>
      <c r="O138" s="157">
        <f t="shared" si="29"/>
        <v>0</v>
      </c>
      <c r="P138" s="158">
        <f t="shared" si="30"/>
        <v>0</v>
      </c>
      <c r="Q138" s="159">
        <f>IFERROR(VLOOKUP(N138,'P1 Intra-Europees'!$A$15:$H$25,3,0),0)*P138</f>
        <v>0</v>
      </c>
      <c r="R138" s="160">
        <f t="shared" si="31"/>
        <v>0</v>
      </c>
      <c r="S138" s="159">
        <f>IFERROR(VLOOKUP(N138,'P1 Intra-Europees'!$A$15:$H$25,4,0),0)*R138</f>
        <v>0</v>
      </c>
      <c r="T138" s="160">
        <f t="shared" si="32"/>
        <v>0</v>
      </c>
      <c r="U138" s="159">
        <f>IFERROR(VLOOKUP(N138,'P1 Intra-Europees'!$A$15:$H$25,5,0),0)*T138</f>
        <v>0</v>
      </c>
      <c r="V138" s="160">
        <f t="shared" si="33"/>
        <v>0</v>
      </c>
      <c r="W138" s="159">
        <f>IFERROR(VLOOKUP(N138,'P1 Intra-Europees'!$A$15:$H$25,6,0),0)*V138</f>
        <v>0</v>
      </c>
      <c r="X138" s="160">
        <f t="shared" si="34"/>
        <v>0</v>
      </c>
      <c r="Y138" s="159">
        <f>IFERROR(VLOOKUP(N138,'P1 Intra-Europees'!$A$15:$H$25,7,0),0)*X138</f>
        <v>0</v>
      </c>
      <c r="Z138" s="161">
        <f t="shared" si="35"/>
        <v>0</v>
      </c>
      <c r="AA138" s="162">
        <f>IFERROR(VLOOKUP(N138,'P1 Intra-Europees'!$A$15:$H$25,8,0),0)*Z138</f>
        <v>0</v>
      </c>
      <c r="AB138" s="163">
        <f t="shared" si="36"/>
        <v>0</v>
      </c>
      <c r="AC138" s="157" t="str">
        <f>VLOOKUP(B138,'P2 Origin'!$C$21:$O$176,13,0)</f>
        <v>USD</v>
      </c>
      <c r="AD138" s="164">
        <f t="shared" si="37"/>
        <v>0</v>
      </c>
      <c r="AE138" s="165">
        <f>IF(AU138&gt;0.1,VLOOKUP(B138,'P2 Origin'!$C$21:$M$176,3,0)*H138,0)</f>
        <v>0</v>
      </c>
      <c r="AF138" s="166">
        <f t="shared" si="38"/>
        <v>0</v>
      </c>
      <c r="AG138" s="165">
        <f>(VLOOKUP(B138,'P2 Origin'!$C$21:$M$176,4,0))*AF138</f>
        <v>0</v>
      </c>
      <c r="AH138" s="166">
        <f t="shared" si="39"/>
        <v>0</v>
      </c>
      <c r="AI138" s="165">
        <f>(VLOOKUP(B138,'P2 Origin'!$C$21:$M$176,5,0))*AH138</f>
        <v>0</v>
      </c>
      <c r="AJ138" s="166">
        <f t="shared" si="55"/>
        <v>0</v>
      </c>
      <c r="AK138" s="165">
        <f>(VLOOKUP(B138,'P2 Origin'!$C$21:$M$176,6,0))*AJ138</f>
        <v>0</v>
      </c>
      <c r="AL138" s="166">
        <f t="shared" si="40"/>
        <v>33</v>
      </c>
      <c r="AM138" s="165">
        <f>(VLOOKUP($B138,'P2 Origin'!$C$21:$M$176,7,0))*AL138</f>
        <v>0</v>
      </c>
      <c r="AN138" s="166">
        <f t="shared" si="41"/>
        <v>0</v>
      </c>
      <c r="AO138" s="165">
        <f>(VLOOKUP($B138,'P2 Origin'!$C$21:$M$176,8,0))*AN138</f>
        <v>0</v>
      </c>
      <c r="AP138" s="166">
        <f t="shared" si="42"/>
        <v>0</v>
      </c>
      <c r="AQ138" s="165">
        <f>(VLOOKUP($B138,'P2 Origin'!$C$21:$M$176,9,0))*AP138</f>
        <v>0</v>
      </c>
      <c r="AR138" s="155">
        <f t="shared" si="43"/>
        <v>1</v>
      </c>
      <c r="AS138" s="164">
        <f>(VLOOKUP(B138,'P2 Origin'!$C$21:$M$176,10,0))*K138</f>
        <v>0</v>
      </c>
      <c r="AT138" s="164">
        <f>(VLOOKUP(B138,'P2 Origin'!$C$21:$M$176,11,0))*J138</f>
        <v>0</v>
      </c>
      <c r="AU138" s="167">
        <v>33</v>
      </c>
      <c r="AV138" s="168">
        <v>33</v>
      </c>
      <c r="AW138" s="169">
        <v>0</v>
      </c>
      <c r="AX138" s="170">
        <f>IF(AU138&gt;=0.1,'P3 Bureaumarge zee- en luchtvr.'!$D$12,0)</f>
        <v>0</v>
      </c>
      <c r="AY138" s="163">
        <f t="shared" si="44"/>
        <v>0</v>
      </c>
      <c r="AZ138" s="157" t="str">
        <f>VLOOKUP(D138,'P4 Destination'!$C$21:$O$176,13,0)</f>
        <v>USD</v>
      </c>
      <c r="BA138" s="164">
        <f t="shared" si="45"/>
        <v>0</v>
      </c>
      <c r="BB138" s="171">
        <f>IF(AU138&gt;0.1,(VLOOKUP(D138,'P4 Destination'!$C$21:$M$176,3,0))*I138,0)</f>
        <v>0</v>
      </c>
      <c r="BC138" s="172">
        <f t="shared" si="46"/>
        <v>0</v>
      </c>
      <c r="BD138" s="171">
        <f>(VLOOKUP($D138,'P4 Destination'!$C$21:$M$176,4,0))*BC138</f>
        <v>0</v>
      </c>
      <c r="BE138" s="172">
        <f t="shared" si="47"/>
        <v>0</v>
      </c>
      <c r="BF138" s="171">
        <f>(VLOOKUP($D138,'P4 Destination'!$C$21:$M$176,5,0))*BE138</f>
        <v>0</v>
      </c>
      <c r="BG138" s="172">
        <f t="shared" si="48"/>
        <v>0</v>
      </c>
      <c r="BH138" s="171">
        <f>(VLOOKUP($D138,'P4 Destination'!$C$21:$M$176,6,0))*BG138</f>
        <v>0</v>
      </c>
      <c r="BI138" s="172">
        <f t="shared" si="49"/>
        <v>33</v>
      </c>
      <c r="BJ138" s="171">
        <f>(VLOOKUP($D138,'P4 Destination'!$C$21:$M$176,7,0))*BI138</f>
        <v>0</v>
      </c>
      <c r="BK138" s="172">
        <f t="shared" si="50"/>
        <v>0</v>
      </c>
      <c r="BL138" s="171">
        <f>(VLOOKUP($D138,'P4 Destination'!$C$21:$M$176,8,0))*BK138</f>
        <v>0</v>
      </c>
      <c r="BM138" s="172">
        <f t="shared" si="51"/>
        <v>0</v>
      </c>
      <c r="BN138" s="171">
        <f>(VLOOKUP($D138,'P4 Destination'!$C$21:$M$176,9,0))*BM138</f>
        <v>0</v>
      </c>
      <c r="BO138" s="154">
        <f t="shared" si="52"/>
        <v>1</v>
      </c>
      <c r="BP138" s="171">
        <f>(VLOOKUP(D138,'P4 Destination'!$C$21:$M$176,10,0))*K138</f>
        <v>0</v>
      </c>
      <c r="BQ138" s="171">
        <f>(VLOOKUP(D138,'P4 Destination'!$C$21:$M$176,11,0))*J138</f>
        <v>0</v>
      </c>
      <c r="BR138" s="173">
        <f t="shared" si="53"/>
        <v>0</v>
      </c>
      <c r="BS138" s="173">
        <f>(AV138*2500)*'P6 Verzekering'!$E$11</f>
        <v>0</v>
      </c>
      <c r="BT138" s="173">
        <f>(AW138*2500)*'P6 Verzekering'!$E$12</f>
        <v>0</v>
      </c>
      <c r="BU138" s="173">
        <f>(L138*2500)*'P6 Verzekering'!$E$13</f>
        <v>0</v>
      </c>
      <c r="BV138" s="173">
        <f t="shared" si="54"/>
        <v>0</v>
      </c>
      <c r="BW138"/>
      <c r="BX138"/>
    </row>
    <row r="139" spans="1:76" ht="14.45" customHeight="1">
      <c r="A139" s="152" t="s">
        <v>1055</v>
      </c>
      <c r="B139" s="152" t="s">
        <v>144</v>
      </c>
      <c r="C139" s="152" t="s">
        <v>143</v>
      </c>
      <c r="D139" s="152" t="s">
        <v>231</v>
      </c>
      <c r="E139" s="152" t="s">
        <v>230</v>
      </c>
      <c r="F139" s="153">
        <f t="shared" ref="F139:F202" si="56">SUM(L139,AU139)</f>
        <v>60</v>
      </c>
      <c r="G139" s="154">
        <v>1</v>
      </c>
      <c r="H139" s="154">
        <f>IFERROR(VLOOKUP(B139,'P2 Origin'!$C$21:$Q$176,15,FALSE),0)</f>
        <v>1</v>
      </c>
      <c r="I139" s="154">
        <f>IFERROR(VLOOKUP(D139,'P4 Destination'!$C$21:$Q$176,15,FALSE),0)</f>
        <v>1</v>
      </c>
      <c r="J139" s="155"/>
      <c r="K139" s="155">
        <v>1</v>
      </c>
      <c r="L139" s="156">
        <v>0</v>
      </c>
      <c r="M139" s="155">
        <v>0</v>
      </c>
      <c r="N139" s="155">
        <v>0</v>
      </c>
      <c r="O139" s="157">
        <f t="shared" ref="O139:O202" si="57">SUM(Q139,S139,U139,W139,Y139,AA139)</f>
        <v>0</v>
      </c>
      <c r="P139" s="158">
        <f t="shared" ref="P139:P202" si="58">IF(AND(L139&gt;=0.1,L139&lt;=15),L139,0)</f>
        <v>0</v>
      </c>
      <c r="Q139" s="159">
        <f>IFERROR(VLOOKUP(N139,'P1 Intra-Europees'!$A$15:$H$25,3,0),0)*P139</f>
        <v>0</v>
      </c>
      <c r="R139" s="160">
        <f t="shared" ref="R139:R202" si="59">(IF(AND(L139&gt;=15.1,L139&lt;=25),L139,0))</f>
        <v>0</v>
      </c>
      <c r="S139" s="159">
        <f>IFERROR(VLOOKUP(N139,'P1 Intra-Europees'!$A$15:$H$25,4,0),0)*R139</f>
        <v>0</v>
      </c>
      <c r="T139" s="160">
        <f t="shared" ref="T139:T202" si="60">IF(AND(L139&gt;=25.1,L139&lt;=35),L139,0)</f>
        <v>0</v>
      </c>
      <c r="U139" s="159">
        <f>IFERROR(VLOOKUP(N139,'P1 Intra-Europees'!$A$15:$H$25,5,0),0)*T139</f>
        <v>0</v>
      </c>
      <c r="V139" s="160">
        <f t="shared" ref="V139:V202" si="61">IF(AND(L139&gt;=35.1,L139&lt;=45),L139,0)</f>
        <v>0</v>
      </c>
      <c r="W139" s="159">
        <f>IFERROR(VLOOKUP(N139,'P1 Intra-Europees'!$A$15:$H$25,6,0),0)*V139</f>
        <v>0</v>
      </c>
      <c r="X139" s="160">
        <f t="shared" ref="X139:X202" si="62">IF(AND(L139&gt;=45.1,L139&lt;=150),L139,0)</f>
        <v>0</v>
      </c>
      <c r="Y139" s="159">
        <f>IFERROR(VLOOKUP(N139,'P1 Intra-Europees'!$A$15:$H$25,7,0),0)*X139</f>
        <v>0</v>
      </c>
      <c r="Z139" s="161">
        <f t="shared" ref="Z139:Z202" si="63">IF(L139&gt;=0.1,G139,0)</f>
        <v>0</v>
      </c>
      <c r="AA139" s="162">
        <f>IFERROR(VLOOKUP(N139,'P1 Intra-Europees'!$A$15:$H$25,8,0),0)*Z139</f>
        <v>0</v>
      </c>
      <c r="AB139" s="163">
        <f t="shared" ref="AB139:AB202" si="64">IF(AC139=$AC$8,0.95,1)*AD139</f>
        <v>0</v>
      </c>
      <c r="AC139" s="157" t="str">
        <f>VLOOKUP(B139,'P2 Origin'!$C$21:$O$176,13,0)</f>
        <v>EUR</v>
      </c>
      <c r="AD139" s="164">
        <f t="shared" ref="AD139:AD202" si="65">SUM(AE139,AG139,AI139,AK139,AS139,AT139,AM139,AO139,AQ139)</f>
        <v>0</v>
      </c>
      <c r="AE139" s="165">
        <f>IF(AU139&gt;0.1,VLOOKUP(B139,'P2 Origin'!$C$21:$M$176,3,0)*H139,0)</f>
        <v>0</v>
      </c>
      <c r="AF139" s="166">
        <f t="shared" ref="AF139:AF202" si="66">IF(AND(AU139&gt;=0.1,AU139&lt;=5.99),AU139,0)</f>
        <v>0</v>
      </c>
      <c r="AG139" s="165">
        <f>(VLOOKUP(B139,'P2 Origin'!$C$21:$M$176,4,0))*AF139</f>
        <v>0</v>
      </c>
      <c r="AH139" s="166">
        <f t="shared" ref="AH139:AH202" si="67">IF(AND(AU139&gt;=6,AU139&lt;=15.99),$AU139,0)</f>
        <v>0</v>
      </c>
      <c r="AI139" s="165">
        <f>(VLOOKUP(B139,'P2 Origin'!$C$21:$M$176,5,0))*AH139</f>
        <v>0</v>
      </c>
      <c r="AJ139" s="166">
        <f t="shared" si="55"/>
        <v>0</v>
      </c>
      <c r="AK139" s="165">
        <f>(VLOOKUP(B139,'P2 Origin'!$C$21:$M$176,6,0))*AJ139</f>
        <v>0</v>
      </c>
      <c r="AL139" s="166">
        <f t="shared" ref="AL139:AL202" si="68">IF(AND($AU139&gt;=26,$AU139&lt;=35.99),$AU139,0)</f>
        <v>0</v>
      </c>
      <c r="AM139" s="165">
        <f>(VLOOKUP($B139,'P2 Origin'!$C$21:$M$176,7,0))*AL139</f>
        <v>0</v>
      </c>
      <c r="AN139" s="166">
        <f t="shared" ref="AN139:AN202" si="69">IF(AND($AU139&gt;=36,$AU139&lt;=45.99),$AU139,0)</f>
        <v>0</v>
      </c>
      <c r="AO139" s="165">
        <f>(VLOOKUP($B139,'P2 Origin'!$C$21:$M$176,8,0))*AN139</f>
        <v>0</v>
      </c>
      <c r="AP139" s="166">
        <f t="shared" ref="AP139:AP202" si="70">IF(AND($AU139&gt;=46,$AU139&lt;=100),$AU139,0)</f>
        <v>60</v>
      </c>
      <c r="AQ139" s="165">
        <f>(VLOOKUP($B139,'P2 Origin'!$C$21:$M$176,9,0))*AP139</f>
        <v>0</v>
      </c>
      <c r="AR139" s="155">
        <f t="shared" ref="AR139:AR202" si="71">IF(AU139&gt;=0.1,G139,0)</f>
        <v>1</v>
      </c>
      <c r="AS139" s="164">
        <f>(VLOOKUP(B139,'P2 Origin'!$C$21:$M$176,10,0))*K139</f>
        <v>0</v>
      </c>
      <c r="AT139" s="164">
        <f>(VLOOKUP(B139,'P2 Origin'!$C$21:$M$176,11,0))*J139</f>
        <v>0</v>
      </c>
      <c r="AU139" s="167">
        <v>60</v>
      </c>
      <c r="AV139" s="168">
        <v>60</v>
      </c>
      <c r="AW139" s="169">
        <v>0</v>
      </c>
      <c r="AX139" s="170">
        <f>IF(AU139&gt;=0.1,'P3 Bureaumarge zee- en luchtvr.'!$D$12,0)</f>
        <v>0</v>
      </c>
      <c r="AY139" s="163">
        <f t="shared" ref="AY139:AY202" si="72">IF(AZ139=$AC$8,0.95,1)*BA139</f>
        <v>0</v>
      </c>
      <c r="AZ139" s="157" t="str">
        <f>VLOOKUP(D139,'P4 Destination'!$C$21:$O$176,13,0)</f>
        <v>EUR</v>
      </c>
      <c r="BA139" s="164">
        <f t="shared" ref="BA139:BA202" si="73">SUM(BB139,BD139,BF139,BN139,BP139,BQ139,BH139,BJ139,BL139)</f>
        <v>0</v>
      </c>
      <c r="BB139" s="171">
        <f>IF(AU139&gt;0.1,(VLOOKUP(D139,'P4 Destination'!$C$21:$M$176,3,0))*I139,0)</f>
        <v>0</v>
      </c>
      <c r="BC139" s="172">
        <f t="shared" ref="BC139:BC202" si="74">IF(AND($AU139&gt;=0.1,$AU139&lt;=5),$AU139,0)</f>
        <v>0</v>
      </c>
      <c r="BD139" s="171">
        <f>(VLOOKUP($D139,'P4 Destination'!$C$21:$M$176,4,0))*BC139</f>
        <v>0</v>
      </c>
      <c r="BE139" s="172">
        <f t="shared" ref="BE139:BE202" si="75">IF(AND($AU139&gt;=6,$AU139&lt;=15.99),$AU139,0)</f>
        <v>0</v>
      </c>
      <c r="BF139" s="171">
        <f>(VLOOKUP($D139,'P4 Destination'!$C$21:$M$176,5,0))*BE139</f>
        <v>0</v>
      </c>
      <c r="BG139" s="172">
        <f t="shared" ref="BG139:BG202" si="76">IF(AND($AU139&gt;=16,$AU139&lt;=25.99),$AU139,0)</f>
        <v>0</v>
      </c>
      <c r="BH139" s="171">
        <f>(VLOOKUP($D139,'P4 Destination'!$C$21:$M$176,6,0))*BG139</f>
        <v>0</v>
      </c>
      <c r="BI139" s="172">
        <f t="shared" ref="BI139:BI202" si="77">IF(AND($AU139&gt;=26,$AU139&lt;=35.99),$AU139,0)</f>
        <v>0</v>
      </c>
      <c r="BJ139" s="171">
        <f>(VLOOKUP($D139,'P4 Destination'!$C$21:$M$176,7,0))*BI139</f>
        <v>0</v>
      </c>
      <c r="BK139" s="172">
        <f t="shared" ref="BK139:BK202" si="78">IF(AND($AU139&gt;=36,$AU139&lt;=45.99),$AU139,0)</f>
        <v>0</v>
      </c>
      <c r="BL139" s="171">
        <f>(VLOOKUP($D139,'P4 Destination'!$C$21:$M$176,8,0))*BK139</f>
        <v>0</v>
      </c>
      <c r="BM139" s="172">
        <f t="shared" ref="BM139:BM202" si="79">IF(AND($AU139&gt;=46,$AU139&lt;=100),$AU139,0)</f>
        <v>60</v>
      </c>
      <c r="BN139" s="171">
        <f>(VLOOKUP($D139,'P4 Destination'!$C$21:$M$176,9,0))*BM139</f>
        <v>0</v>
      </c>
      <c r="BO139" s="154">
        <f t="shared" ref="BO139:BO202" si="80">IF(AU139&gt;=0.1,G139,0)</f>
        <v>1</v>
      </c>
      <c r="BP139" s="171">
        <f>(VLOOKUP(D139,'P4 Destination'!$C$21:$M$176,10,0))*K139</f>
        <v>0</v>
      </c>
      <c r="BQ139" s="171">
        <f>(VLOOKUP(D139,'P4 Destination'!$C$21:$M$176,11,0))*J139</f>
        <v>0</v>
      </c>
      <c r="BR139" s="173">
        <f t="shared" ref="BR139:BR202" si="81">SUM(BS139:BU139)</f>
        <v>0</v>
      </c>
      <c r="BS139" s="173">
        <f>(AV139*2500)*'P6 Verzekering'!$E$11</f>
        <v>0</v>
      </c>
      <c r="BT139" s="173">
        <f>(AW139*2500)*'P6 Verzekering'!$E$12</f>
        <v>0</v>
      </c>
      <c r="BU139" s="173">
        <f>(L139*2500)*'P6 Verzekering'!$E$13</f>
        <v>0</v>
      </c>
      <c r="BV139" s="173">
        <f t="shared" ref="BV139:BV202" si="82">SUM(O139,AB139,AX139,AY139,BR139)</f>
        <v>0</v>
      </c>
      <c r="BW139"/>
      <c r="BX139"/>
    </row>
    <row r="140" spans="1:76">
      <c r="A140" s="152" t="s">
        <v>1056</v>
      </c>
      <c r="B140" s="152" t="s">
        <v>144</v>
      </c>
      <c r="C140" s="152" t="s">
        <v>143</v>
      </c>
      <c r="D140" s="152" t="s">
        <v>219</v>
      </c>
      <c r="E140" s="152" t="s">
        <v>219</v>
      </c>
      <c r="F140" s="153">
        <f t="shared" si="56"/>
        <v>33</v>
      </c>
      <c r="G140" s="154">
        <v>1</v>
      </c>
      <c r="H140" s="154">
        <f>IFERROR(VLOOKUP(B140,'P2 Origin'!$C$21:$Q$176,15,FALSE),0)</f>
        <v>1</v>
      </c>
      <c r="I140" s="154">
        <f>IFERROR(VLOOKUP(D140,'P4 Destination'!$C$21:$Q$176,15,FALSE),0)</f>
        <v>0</v>
      </c>
      <c r="J140" s="155"/>
      <c r="K140" s="155">
        <v>1</v>
      </c>
      <c r="L140" s="156">
        <v>0</v>
      </c>
      <c r="M140" s="155">
        <v>0</v>
      </c>
      <c r="N140" s="155">
        <v>0</v>
      </c>
      <c r="O140" s="157">
        <f t="shared" si="57"/>
        <v>0</v>
      </c>
      <c r="P140" s="158">
        <f t="shared" si="58"/>
        <v>0</v>
      </c>
      <c r="Q140" s="159">
        <f>IFERROR(VLOOKUP(N140,'P1 Intra-Europees'!$A$15:$H$25,3,0),0)*P140</f>
        <v>0</v>
      </c>
      <c r="R140" s="160">
        <f t="shared" si="59"/>
        <v>0</v>
      </c>
      <c r="S140" s="159">
        <f>IFERROR(VLOOKUP(N140,'P1 Intra-Europees'!$A$15:$H$25,4,0),0)*R140</f>
        <v>0</v>
      </c>
      <c r="T140" s="160">
        <f t="shared" si="60"/>
        <v>0</v>
      </c>
      <c r="U140" s="159">
        <f>IFERROR(VLOOKUP(N140,'P1 Intra-Europees'!$A$15:$H$25,5,0),0)*T140</f>
        <v>0</v>
      </c>
      <c r="V140" s="160">
        <f t="shared" si="61"/>
        <v>0</v>
      </c>
      <c r="W140" s="159">
        <f>IFERROR(VLOOKUP(N140,'P1 Intra-Europees'!$A$15:$H$25,6,0),0)*V140</f>
        <v>0</v>
      </c>
      <c r="X140" s="160">
        <f t="shared" si="62"/>
        <v>0</v>
      </c>
      <c r="Y140" s="159">
        <f>IFERROR(VLOOKUP(N140,'P1 Intra-Europees'!$A$15:$H$25,7,0),0)*X140</f>
        <v>0</v>
      </c>
      <c r="Z140" s="161">
        <f t="shared" si="63"/>
        <v>0</v>
      </c>
      <c r="AA140" s="162">
        <f>IFERROR(VLOOKUP(N140,'P1 Intra-Europees'!$A$15:$H$25,8,0),0)*Z140</f>
        <v>0</v>
      </c>
      <c r="AB140" s="163">
        <f t="shared" si="64"/>
        <v>0</v>
      </c>
      <c r="AC140" s="157" t="str">
        <f>VLOOKUP(B140,'P2 Origin'!$C$21:$O$176,13,0)</f>
        <v>EUR</v>
      </c>
      <c r="AD140" s="164">
        <f t="shared" si="65"/>
        <v>0</v>
      </c>
      <c r="AE140" s="165">
        <f>IF(AU140&gt;0.1,VLOOKUP(B140,'P2 Origin'!$C$21:$M$176,3,0)*H140,0)</f>
        <v>0</v>
      </c>
      <c r="AF140" s="166">
        <f t="shared" si="66"/>
        <v>0</v>
      </c>
      <c r="AG140" s="165">
        <f>(VLOOKUP(B140,'P2 Origin'!$C$21:$M$176,4,0))*AF140</f>
        <v>0</v>
      </c>
      <c r="AH140" s="166">
        <f t="shared" si="67"/>
        <v>0</v>
      </c>
      <c r="AI140" s="165">
        <f>(VLOOKUP(B140,'P2 Origin'!$C$21:$M$176,5,0))*AH140</f>
        <v>0</v>
      </c>
      <c r="AJ140" s="166">
        <f t="shared" si="55"/>
        <v>0</v>
      </c>
      <c r="AK140" s="165">
        <f>(VLOOKUP(B140,'P2 Origin'!$C$21:$M$176,6,0))*AJ140</f>
        <v>0</v>
      </c>
      <c r="AL140" s="166">
        <f t="shared" si="68"/>
        <v>33</v>
      </c>
      <c r="AM140" s="165">
        <f>(VLOOKUP($B140,'P2 Origin'!$C$21:$M$176,7,0))*AL140</f>
        <v>0</v>
      </c>
      <c r="AN140" s="166">
        <f t="shared" si="69"/>
        <v>0</v>
      </c>
      <c r="AO140" s="165">
        <f>(VLOOKUP($B140,'P2 Origin'!$C$21:$M$176,8,0))*AN140</f>
        <v>0</v>
      </c>
      <c r="AP140" s="166">
        <f t="shared" si="70"/>
        <v>0</v>
      </c>
      <c r="AQ140" s="165">
        <f>(VLOOKUP($B140,'P2 Origin'!$C$21:$M$176,9,0))*AP140</f>
        <v>0</v>
      </c>
      <c r="AR140" s="155">
        <f t="shared" si="71"/>
        <v>1</v>
      </c>
      <c r="AS140" s="164">
        <f>(VLOOKUP(B140,'P2 Origin'!$C$21:$M$176,10,0))*K140</f>
        <v>0</v>
      </c>
      <c r="AT140" s="164">
        <f>(VLOOKUP(B140,'P2 Origin'!$C$21:$M$176,11,0))*J140</f>
        <v>0</v>
      </c>
      <c r="AU140" s="167">
        <v>33</v>
      </c>
      <c r="AV140" s="168">
        <v>33</v>
      </c>
      <c r="AW140" s="169">
        <v>0</v>
      </c>
      <c r="AX140" s="170">
        <f>IF(AU140&gt;=0.1,'P3 Bureaumarge zee- en luchtvr.'!$D$12,0)</f>
        <v>0</v>
      </c>
      <c r="AY140" s="163">
        <f t="shared" si="72"/>
        <v>0</v>
      </c>
      <c r="AZ140" s="157" t="str">
        <f>VLOOKUP(D140,'P4 Destination'!$C$21:$O$176,13,0)</f>
        <v>EUR</v>
      </c>
      <c r="BA140" s="164">
        <f t="shared" si="73"/>
        <v>0</v>
      </c>
      <c r="BB140" s="171">
        <f>IF(AU140&gt;0.1,(VLOOKUP(D140,'P4 Destination'!$C$21:$M$176,3,0))*I140,0)</f>
        <v>0</v>
      </c>
      <c r="BC140" s="172">
        <f t="shared" si="74"/>
        <v>0</v>
      </c>
      <c r="BD140" s="171">
        <f>(VLOOKUP($D140,'P4 Destination'!$C$21:$M$176,4,0))*BC140</f>
        <v>0</v>
      </c>
      <c r="BE140" s="172">
        <f t="shared" si="75"/>
        <v>0</v>
      </c>
      <c r="BF140" s="171">
        <f>(VLOOKUP($D140,'P4 Destination'!$C$21:$M$176,5,0))*BE140</f>
        <v>0</v>
      </c>
      <c r="BG140" s="172">
        <f t="shared" si="76"/>
        <v>0</v>
      </c>
      <c r="BH140" s="171">
        <f>(VLOOKUP($D140,'P4 Destination'!$C$21:$M$176,6,0))*BG140</f>
        <v>0</v>
      </c>
      <c r="BI140" s="172">
        <f t="shared" si="77"/>
        <v>33</v>
      </c>
      <c r="BJ140" s="171">
        <f>(VLOOKUP($D140,'P4 Destination'!$C$21:$M$176,7,0))*BI140</f>
        <v>0</v>
      </c>
      <c r="BK140" s="172">
        <f t="shared" si="78"/>
        <v>0</v>
      </c>
      <c r="BL140" s="171">
        <f>(VLOOKUP($D140,'P4 Destination'!$C$21:$M$176,8,0))*BK140</f>
        <v>0</v>
      </c>
      <c r="BM140" s="172">
        <f t="shared" si="79"/>
        <v>0</v>
      </c>
      <c r="BN140" s="171">
        <f>(VLOOKUP($D140,'P4 Destination'!$C$21:$M$176,9,0))*BM140</f>
        <v>0</v>
      </c>
      <c r="BO140" s="154">
        <f t="shared" si="80"/>
        <v>1</v>
      </c>
      <c r="BP140" s="171">
        <f>(VLOOKUP(D140,'P4 Destination'!$C$21:$M$176,10,0))*K140</f>
        <v>0</v>
      </c>
      <c r="BQ140" s="171">
        <f>(VLOOKUP(D140,'P4 Destination'!$C$21:$M$176,11,0))*J140</f>
        <v>0</v>
      </c>
      <c r="BR140" s="173">
        <f t="shared" si="81"/>
        <v>0</v>
      </c>
      <c r="BS140" s="173">
        <f>(AV140*2500)*'P6 Verzekering'!$E$11</f>
        <v>0</v>
      </c>
      <c r="BT140" s="173">
        <f>(AW140*2500)*'P6 Verzekering'!$E$12</f>
        <v>0</v>
      </c>
      <c r="BU140" s="173">
        <f>(L140*2500)*'P6 Verzekering'!$E$13</f>
        <v>0</v>
      </c>
      <c r="BV140" s="173">
        <f t="shared" si="82"/>
        <v>0</v>
      </c>
      <c r="BW140"/>
      <c r="BX140"/>
    </row>
    <row r="141" spans="1:76">
      <c r="A141" s="152" t="s">
        <v>1057</v>
      </c>
      <c r="B141" s="152" t="s">
        <v>144</v>
      </c>
      <c r="C141" s="152" t="s">
        <v>143</v>
      </c>
      <c r="D141" s="152" t="s">
        <v>219</v>
      </c>
      <c r="E141" s="152" t="s">
        <v>219</v>
      </c>
      <c r="F141" s="153">
        <f t="shared" si="56"/>
        <v>3</v>
      </c>
      <c r="G141" s="154">
        <v>1</v>
      </c>
      <c r="H141" s="154">
        <f>IFERROR(VLOOKUP(B141,'P2 Origin'!$C$21:$Q$176,15,FALSE),0)</f>
        <v>1</v>
      </c>
      <c r="I141" s="154">
        <f>IFERROR(VLOOKUP(D141,'P4 Destination'!$C$21:$Q$176,15,FALSE),0)</f>
        <v>0</v>
      </c>
      <c r="J141" s="155">
        <v>1</v>
      </c>
      <c r="K141" s="155"/>
      <c r="L141" s="156">
        <v>0</v>
      </c>
      <c r="M141" s="155">
        <v>0</v>
      </c>
      <c r="N141" s="155">
        <v>0</v>
      </c>
      <c r="O141" s="157">
        <f t="shared" si="57"/>
        <v>0</v>
      </c>
      <c r="P141" s="158">
        <f t="shared" si="58"/>
        <v>0</v>
      </c>
      <c r="Q141" s="159">
        <f>IFERROR(VLOOKUP(N141,'P1 Intra-Europees'!$A$15:$H$25,3,0),0)*P141</f>
        <v>0</v>
      </c>
      <c r="R141" s="160">
        <f t="shared" si="59"/>
        <v>0</v>
      </c>
      <c r="S141" s="159">
        <f>IFERROR(VLOOKUP(N141,'P1 Intra-Europees'!$A$15:$H$25,4,0),0)*R141</f>
        <v>0</v>
      </c>
      <c r="T141" s="160">
        <f t="shared" si="60"/>
        <v>0</v>
      </c>
      <c r="U141" s="159">
        <f>IFERROR(VLOOKUP(N141,'P1 Intra-Europees'!$A$15:$H$25,5,0),0)*T141</f>
        <v>0</v>
      </c>
      <c r="V141" s="160">
        <f t="shared" si="61"/>
        <v>0</v>
      </c>
      <c r="W141" s="159">
        <f>IFERROR(VLOOKUP(N141,'P1 Intra-Europees'!$A$15:$H$25,6,0),0)*V141</f>
        <v>0</v>
      </c>
      <c r="X141" s="160">
        <f t="shared" si="62"/>
        <v>0</v>
      </c>
      <c r="Y141" s="159">
        <f>IFERROR(VLOOKUP(N141,'P1 Intra-Europees'!$A$15:$H$25,7,0),0)*X141</f>
        <v>0</v>
      </c>
      <c r="Z141" s="161">
        <f t="shared" si="63"/>
        <v>0</v>
      </c>
      <c r="AA141" s="162">
        <f>IFERROR(VLOOKUP(N141,'P1 Intra-Europees'!$A$15:$H$25,8,0),0)*Z141</f>
        <v>0</v>
      </c>
      <c r="AB141" s="163">
        <f t="shared" si="64"/>
        <v>0</v>
      </c>
      <c r="AC141" s="157" t="str">
        <f>VLOOKUP(B141,'P2 Origin'!$C$21:$O$176,13,0)</f>
        <v>EUR</v>
      </c>
      <c r="AD141" s="164">
        <f t="shared" si="65"/>
        <v>0</v>
      </c>
      <c r="AE141" s="165">
        <f>IF(AU141&gt;0.1,VLOOKUP(B141,'P2 Origin'!$C$21:$M$176,3,0)*H141,0)</f>
        <v>0</v>
      </c>
      <c r="AF141" s="166">
        <f t="shared" si="66"/>
        <v>3</v>
      </c>
      <c r="AG141" s="165">
        <f>(VLOOKUP(B141,'P2 Origin'!$C$21:$M$176,4,0))*AF141</f>
        <v>0</v>
      </c>
      <c r="AH141" s="166">
        <f t="shared" si="67"/>
        <v>0</v>
      </c>
      <c r="AI141" s="165">
        <f>(VLOOKUP(B141,'P2 Origin'!$C$21:$M$176,5,0))*AH141</f>
        <v>0</v>
      </c>
      <c r="AJ141" s="166">
        <f t="shared" si="55"/>
        <v>0</v>
      </c>
      <c r="AK141" s="165">
        <f>(VLOOKUP(B141,'P2 Origin'!$C$21:$M$176,6,0))*AJ141</f>
        <v>0</v>
      </c>
      <c r="AL141" s="166">
        <f t="shared" si="68"/>
        <v>0</v>
      </c>
      <c r="AM141" s="165">
        <f>(VLOOKUP($B141,'P2 Origin'!$C$21:$M$176,7,0))*AL141</f>
        <v>0</v>
      </c>
      <c r="AN141" s="166">
        <f t="shared" si="69"/>
        <v>0</v>
      </c>
      <c r="AO141" s="165">
        <f>(VLOOKUP($B141,'P2 Origin'!$C$21:$M$176,8,0))*AN141</f>
        <v>0</v>
      </c>
      <c r="AP141" s="166">
        <f t="shared" si="70"/>
        <v>0</v>
      </c>
      <c r="AQ141" s="165">
        <f>(VLOOKUP($B141,'P2 Origin'!$C$21:$M$176,9,0))*AP141</f>
        <v>0</v>
      </c>
      <c r="AR141" s="155">
        <f t="shared" si="71"/>
        <v>1</v>
      </c>
      <c r="AS141" s="164">
        <f>(VLOOKUP(B141,'P2 Origin'!$C$21:$M$176,10,0))*K141</f>
        <v>0</v>
      </c>
      <c r="AT141" s="164">
        <f>(VLOOKUP(B141,'P2 Origin'!$C$21:$M$176,11,0))*J141</f>
        <v>0</v>
      </c>
      <c r="AU141" s="167">
        <v>3</v>
      </c>
      <c r="AV141" s="168">
        <v>3</v>
      </c>
      <c r="AW141" s="169">
        <v>0</v>
      </c>
      <c r="AX141" s="170">
        <f>IF(AU141&gt;=0.1,'P3 Bureaumarge zee- en luchtvr.'!$D$12,0)</f>
        <v>0</v>
      </c>
      <c r="AY141" s="163">
        <f t="shared" si="72"/>
        <v>0</v>
      </c>
      <c r="AZ141" s="157" t="str">
        <f>VLOOKUP(D141,'P4 Destination'!$C$21:$O$176,13,0)</f>
        <v>EUR</v>
      </c>
      <c r="BA141" s="164">
        <f t="shared" si="73"/>
        <v>0</v>
      </c>
      <c r="BB141" s="171">
        <f>IF(AU141&gt;0.1,(VLOOKUP(D141,'P4 Destination'!$C$21:$M$176,3,0))*I141,0)</f>
        <v>0</v>
      </c>
      <c r="BC141" s="172">
        <f t="shared" si="74"/>
        <v>3</v>
      </c>
      <c r="BD141" s="171">
        <f>(VLOOKUP($D141,'P4 Destination'!$C$21:$M$176,4,0))*BC141</f>
        <v>0</v>
      </c>
      <c r="BE141" s="172">
        <f t="shared" si="75"/>
        <v>0</v>
      </c>
      <c r="BF141" s="171">
        <f>(VLOOKUP($D141,'P4 Destination'!$C$21:$M$176,5,0))*BE141</f>
        <v>0</v>
      </c>
      <c r="BG141" s="172">
        <f t="shared" si="76"/>
        <v>0</v>
      </c>
      <c r="BH141" s="171">
        <f>(VLOOKUP($D141,'P4 Destination'!$C$21:$M$176,6,0))*BG141</f>
        <v>0</v>
      </c>
      <c r="BI141" s="172">
        <f t="shared" si="77"/>
        <v>0</v>
      </c>
      <c r="BJ141" s="171">
        <f>(VLOOKUP($D141,'P4 Destination'!$C$21:$M$176,7,0))*BI141</f>
        <v>0</v>
      </c>
      <c r="BK141" s="172">
        <f t="shared" si="78"/>
        <v>0</v>
      </c>
      <c r="BL141" s="171">
        <f>(VLOOKUP($D141,'P4 Destination'!$C$21:$M$176,8,0))*BK141</f>
        <v>0</v>
      </c>
      <c r="BM141" s="172">
        <f t="shared" si="79"/>
        <v>0</v>
      </c>
      <c r="BN141" s="171">
        <f>(VLOOKUP($D141,'P4 Destination'!$C$21:$M$176,9,0))*BM141</f>
        <v>0</v>
      </c>
      <c r="BO141" s="154">
        <f t="shared" si="80"/>
        <v>1</v>
      </c>
      <c r="BP141" s="171">
        <f>(VLOOKUP(D141,'P4 Destination'!$C$21:$M$176,10,0))*K141</f>
        <v>0</v>
      </c>
      <c r="BQ141" s="171">
        <f>(VLOOKUP(D141,'P4 Destination'!$C$21:$M$176,11,0))*J141</f>
        <v>0</v>
      </c>
      <c r="BR141" s="173">
        <f t="shared" si="81"/>
        <v>0</v>
      </c>
      <c r="BS141" s="173">
        <f>(AV141*2500)*'P6 Verzekering'!$E$11</f>
        <v>0</v>
      </c>
      <c r="BT141" s="173">
        <f>(AW141*2500)*'P6 Verzekering'!$E$12</f>
        <v>0</v>
      </c>
      <c r="BU141" s="173">
        <f>(L141*2500)*'P6 Verzekering'!$E$13</f>
        <v>0</v>
      </c>
      <c r="BV141" s="173">
        <f t="shared" si="82"/>
        <v>0</v>
      </c>
      <c r="BW141"/>
      <c r="BX141"/>
    </row>
    <row r="142" spans="1:76">
      <c r="A142" s="152" t="s">
        <v>1059</v>
      </c>
      <c r="B142" s="152" t="s">
        <v>471</v>
      </c>
      <c r="C142" s="152" t="s">
        <v>470</v>
      </c>
      <c r="D142" s="152" t="s">
        <v>401</v>
      </c>
      <c r="E142" s="152" t="s">
        <v>400</v>
      </c>
      <c r="F142" s="153">
        <f t="shared" si="56"/>
        <v>62</v>
      </c>
      <c r="G142" s="154">
        <v>1</v>
      </c>
      <c r="H142" s="154">
        <f>IFERROR(VLOOKUP(B142,'P2 Origin'!$C$21:$Q$176,15,FALSE),0)</f>
        <v>1</v>
      </c>
      <c r="I142" s="154">
        <f>IFERROR(VLOOKUP(D142,'P4 Destination'!$C$21:$Q$176,15,FALSE),0)</f>
        <v>0</v>
      </c>
      <c r="J142" s="155"/>
      <c r="K142" s="155">
        <v>1</v>
      </c>
      <c r="L142" s="156">
        <v>0</v>
      </c>
      <c r="M142" s="155">
        <v>0</v>
      </c>
      <c r="N142" s="155">
        <v>0</v>
      </c>
      <c r="O142" s="157">
        <f t="shared" si="57"/>
        <v>0</v>
      </c>
      <c r="P142" s="158">
        <f t="shared" si="58"/>
        <v>0</v>
      </c>
      <c r="Q142" s="159">
        <f>IFERROR(VLOOKUP(N142,'P1 Intra-Europees'!$A$15:$H$25,3,0),0)*P142</f>
        <v>0</v>
      </c>
      <c r="R142" s="160">
        <f t="shared" si="59"/>
        <v>0</v>
      </c>
      <c r="S142" s="159">
        <f>IFERROR(VLOOKUP(N142,'P1 Intra-Europees'!$A$15:$H$25,4,0),0)*R142</f>
        <v>0</v>
      </c>
      <c r="T142" s="160">
        <f t="shared" si="60"/>
        <v>0</v>
      </c>
      <c r="U142" s="159">
        <f>IFERROR(VLOOKUP(N142,'P1 Intra-Europees'!$A$15:$H$25,5,0),0)*T142</f>
        <v>0</v>
      </c>
      <c r="V142" s="160">
        <f t="shared" si="61"/>
        <v>0</v>
      </c>
      <c r="W142" s="159">
        <f>IFERROR(VLOOKUP(N142,'P1 Intra-Europees'!$A$15:$H$25,6,0),0)*V142</f>
        <v>0</v>
      </c>
      <c r="X142" s="160">
        <f t="shared" si="62"/>
        <v>0</v>
      </c>
      <c r="Y142" s="159">
        <f>IFERROR(VLOOKUP(N142,'P1 Intra-Europees'!$A$15:$H$25,7,0),0)*X142</f>
        <v>0</v>
      </c>
      <c r="Z142" s="161">
        <f t="shared" si="63"/>
        <v>0</v>
      </c>
      <c r="AA142" s="162">
        <f>IFERROR(VLOOKUP(N142,'P1 Intra-Europees'!$A$15:$H$25,8,0),0)*Z142</f>
        <v>0</v>
      </c>
      <c r="AB142" s="163">
        <f t="shared" si="64"/>
        <v>0</v>
      </c>
      <c r="AC142" s="157" t="str">
        <f>VLOOKUP(B142,'P2 Origin'!$C$21:$O$176,13,0)</f>
        <v>USD</v>
      </c>
      <c r="AD142" s="164">
        <f t="shared" si="65"/>
        <v>0</v>
      </c>
      <c r="AE142" s="165">
        <f>IF(AU142&gt;0.1,VLOOKUP(B142,'P2 Origin'!$C$21:$M$176,3,0)*H142,0)</f>
        <v>0</v>
      </c>
      <c r="AF142" s="166">
        <f t="shared" si="66"/>
        <v>0</v>
      </c>
      <c r="AG142" s="165">
        <f>(VLOOKUP(B142,'P2 Origin'!$C$21:$M$176,4,0))*AF142</f>
        <v>0</v>
      </c>
      <c r="AH142" s="166">
        <f t="shared" si="67"/>
        <v>0</v>
      </c>
      <c r="AI142" s="165">
        <f>(VLOOKUP(B142,'P2 Origin'!$C$21:$M$176,5,0))*AH142</f>
        <v>0</v>
      </c>
      <c r="AJ142" s="166">
        <f t="shared" si="55"/>
        <v>0</v>
      </c>
      <c r="AK142" s="165">
        <f>(VLOOKUP(B142,'P2 Origin'!$C$21:$M$176,6,0))*AJ142</f>
        <v>0</v>
      </c>
      <c r="AL142" s="166">
        <f t="shared" si="68"/>
        <v>0</v>
      </c>
      <c r="AM142" s="165">
        <f>(VLOOKUP($B142,'P2 Origin'!$C$21:$M$176,7,0))*AL142</f>
        <v>0</v>
      </c>
      <c r="AN142" s="166">
        <f t="shared" si="69"/>
        <v>0</v>
      </c>
      <c r="AO142" s="165">
        <f>(VLOOKUP($B142,'P2 Origin'!$C$21:$M$176,8,0))*AN142</f>
        <v>0</v>
      </c>
      <c r="AP142" s="166">
        <f t="shared" si="70"/>
        <v>62</v>
      </c>
      <c r="AQ142" s="165">
        <f>(VLOOKUP($B142,'P2 Origin'!$C$21:$M$176,9,0))*AP142</f>
        <v>0</v>
      </c>
      <c r="AR142" s="155">
        <f t="shared" si="71"/>
        <v>1</v>
      </c>
      <c r="AS142" s="164">
        <f>(VLOOKUP(B142,'P2 Origin'!$C$21:$M$176,10,0))*K142</f>
        <v>0</v>
      </c>
      <c r="AT142" s="164">
        <f>(VLOOKUP(B142,'P2 Origin'!$C$21:$M$176,11,0))*J142</f>
        <v>0</v>
      </c>
      <c r="AU142" s="167">
        <v>62</v>
      </c>
      <c r="AV142" s="168">
        <v>62</v>
      </c>
      <c r="AW142" s="169">
        <v>0</v>
      </c>
      <c r="AX142" s="170">
        <f>IF(AU142&gt;=0.1,'P3 Bureaumarge zee- en luchtvr.'!$D$12,0)</f>
        <v>0</v>
      </c>
      <c r="AY142" s="163">
        <f t="shared" si="72"/>
        <v>0</v>
      </c>
      <c r="AZ142" s="157" t="str">
        <f>VLOOKUP(D142,'P4 Destination'!$C$21:$O$176,13,0)</f>
        <v>USD</v>
      </c>
      <c r="BA142" s="164">
        <f t="shared" si="73"/>
        <v>0</v>
      </c>
      <c r="BB142" s="171">
        <f>IF(AU142&gt;0.1,(VLOOKUP(D142,'P4 Destination'!$C$21:$M$176,3,0))*I142,0)</f>
        <v>0</v>
      </c>
      <c r="BC142" s="172">
        <f t="shared" si="74"/>
        <v>0</v>
      </c>
      <c r="BD142" s="171">
        <f>(VLOOKUP($D142,'P4 Destination'!$C$21:$M$176,4,0))*BC142</f>
        <v>0</v>
      </c>
      <c r="BE142" s="172">
        <f t="shared" si="75"/>
        <v>0</v>
      </c>
      <c r="BF142" s="171">
        <f>(VLOOKUP($D142,'P4 Destination'!$C$21:$M$176,5,0))*BE142</f>
        <v>0</v>
      </c>
      <c r="BG142" s="172">
        <f t="shared" si="76"/>
        <v>0</v>
      </c>
      <c r="BH142" s="171">
        <f>(VLOOKUP($D142,'P4 Destination'!$C$21:$M$176,6,0))*BG142</f>
        <v>0</v>
      </c>
      <c r="BI142" s="172">
        <f t="shared" si="77"/>
        <v>0</v>
      </c>
      <c r="BJ142" s="171">
        <f>(VLOOKUP($D142,'P4 Destination'!$C$21:$M$176,7,0))*BI142</f>
        <v>0</v>
      </c>
      <c r="BK142" s="172">
        <f t="shared" si="78"/>
        <v>0</v>
      </c>
      <c r="BL142" s="171">
        <f>(VLOOKUP($D142,'P4 Destination'!$C$21:$M$176,8,0))*BK142</f>
        <v>0</v>
      </c>
      <c r="BM142" s="172">
        <f t="shared" si="79"/>
        <v>62</v>
      </c>
      <c r="BN142" s="171">
        <f>(VLOOKUP($D142,'P4 Destination'!$C$21:$M$176,9,0))*BM142</f>
        <v>0</v>
      </c>
      <c r="BO142" s="154">
        <f t="shared" si="80"/>
        <v>1</v>
      </c>
      <c r="BP142" s="171">
        <f>(VLOOKUP(D142,'P4 Destination'!$C$21:$M$176,10,0))*K142</f>
        <v>0</v>
      </c>
      <c r="BQ142" s="171">
        <f>(VLOOKUP(D142,'P4 Destination'!$C$21:$M$176,11,0))*J142</f>
        <v>0</v>
      </c>
      <c r="BR142" s="173">
        <f t="shared" si="81"/>
        <v>0</v>
      </c>
      <c r="BS142" s="173">
        <f>(AV142*2500)*'P6 Verzekering'!$E$11</f>
        <v>0</v>
      </c>
      <c r="BT142" s="173">
        <f>(AW142*2500)*'P6 Verzekering'!$E$12</f>
        <v>0</v>
      </c>
      <c r="BU142" s="173">
        <f>(L142*2500)*'P6 Verzekering'!$E$13</f>
        <v>0</v>
      </c>
      <c r="BV142" s="173">
        <f t="shared" si="82"/>
        <v>0</v>
      </c>
      <c r="BW142"/>
      <c r="BX142"/>
    </row>
    <row r="143" spans="1:76">
      <c r="A143" s="152" t="s">
        <v>1063</v>
      </c>
      <c r="B143" s="152" t="s">
        <v>377</v>
      </c>
      <c r="C143" s="152" t="s">
        <v>376</v>
      </c>
      <c r="D143" s="152" t="s">
        <v>440</v>
      </c>
      <c r="E143" s="152" t="s">
        <v>439</v>
      </c>
      <c r="F143" s="153">
        <f t="shared" si="56"/>
        <v>48</v>
      </c>
      <c r="G143" s="154">
        <v>1</v>
      </c>
      <c r="H143" s="154">
        <f>IFERROR(VLOOKUP(B143,'P2 Origin'!$C$21:$Q$176,15,FALSE),0)</f>
        <v>1</v>
      </c>
      <c r="I143" s="154">
        <f>IFERROR(VLOOKUP(D143,'P4 Destination'!$C$21:$Q$176,15,FALSE),0)</f>
        <v>0</v>
      </c>
      <c r="J143" s="155"/>
      <c r="K143" s="155">
        <v>1</v>
      </c>
      <c r="L143" s="156">
        <v>0</v>
      </c>
      <c r="M143" s="155">
        <v>0</v>
      </c>
      <c r="N143" s="155">
        <v>0</v>
      </c>
      <c r="O143" s="157">
        <f t="shared" si="57"/>
        <v>0</v>
      </c>
      <c r="P143" s="158">
        <f t="shared" si="58"/>
        <v>0</v>
      </c>
      <c r="Q143" s="159">
        <f>IFERROR(VLOOKUP(N143,'P1 Intra-Europees'!$A$15:$H$25,3,0),0)*P143</f>
        <v>0</v>
      </c>
      <c r="R143" s="160">
        <f t="shared" si="59"/>
        <v>0</v>
      </c>
      <c r="S143" s="159">
        <f>IFERROR(VLOOKUP(N143,'P1 Intra-Europees'!$A$15:$H$25,4,0),0)*R143</f>
        <v>0</v>
      </c>
      <c r="T143" s="160">
        <f t="shared" si="60"/>
        <v>0</v>
      </c>
      <c r="U143" s="159">
        <f>IFERROR(VLOOKUP(N143,'P1 Intra-Europees'!$A$15:$H$25,5,0),0)*T143</f>
        <v>0</v>
      </c>
      <c r="V143" s="160">
        <f t="shared" si="61"/>
        <v>0</v>
      </c>
      <c r="W143" s="159">
        <f>IFERROR(VLOOKUP(N143,'P1 Intra-Europees'!$A$15:$H$25,6,0),0)*V143</f>
        <v>0</v>
      </c>
      <c r="X143" s="160">
        <f t="shared" si="62"/>
        <v>0</v>
      </c>
      <c r="Y143" s="159">
        <f>IFERROR(VLOOKUP(N143,'P1 Intra-Europees'!$A$15:$H$25,7,0),0)*X143</f>
        <v>0</v>
      </c>
      <c r="Z143" s="161">
        <f t="shared" si="63"/>
        <v>0</v>
      </c>
      <c r="AA143" s="162">
        <f>IFERROR(VLOOKUP(N143,'P1 Intra-Europees'!$A$15:$H$25,8,0),0)*Z143</f>
        <v>0</v>
      </c>
      <c r="AB143" s="163">
        <f t="shared" si="64"/>
        <v>0</v>
      </c>
      <c r="AC143" s="157" t="str">
        <f>VLOOKUP(B143,'P2 Origin'!$C$21:$O$176,13,0)</f>
        <v>USD</v>
      </c>
      <c r="AD143" s="164">
        <f t="shared" si="65"/>
        <v>0</v>
      </c>
      <c r="AE143" s="165">
        <f>IF(AU143&gt;0.1,VLOOKUP(B143,'P2 Origin'!$C$21:$M$176,3,0)*H143,0)</f>
        <v>0</v>
      </c>
      <c r="AF143" s="166">
        <f t="shared" si="66"/>
        <v>0</v>
      </c>
      <c r="AG143" s="165">
        <f>(VLOOKUP(B143,'P2 Origin'!$C$21:$M$176,4,0))*AF143</f>
        <v>0</v>
      </c>
      <c r="AH143" s="166">
        <f t="shared" si="67"/>
        <v>0</v>
      </c>
      <c r="AI143" s="165">
        <f>(VLOOKUP(B143,'P2 Origin'!$C$21:$M$176,5,0))*AH143</f>
        <v>0</v>
      </c>
      <c r="AJ143" s="166">
        <f t="shared" ref="AJ143:AJ206" si="83">IF(AND(AU143&gt;=16,AU143&lt;=25.99),$AU143,0)</f>
        <v>0</v>
      </c>
      <c r="AK143" s="165">
        <f>(VLOOKUP(B143,'P2 Origin'!$C$21:$M$176,6,0))*AJ143</f>
        <v>0</v>
      </c>
      <c r="AL143" s="166">
        <f t="shared" si="68"/>
        <v>0</v>
      </c>
      <c r="AM143" s="165">
        <f>(VLOOKUP($B143,'P2 Origin'!$C$21:$M$176,7,0))*AL143</f>
        <v>0</v>
      </c>
      <c r="AN143" s="166">
        <f t="shared" si="69"/>
        <v>0</v>
      </c>
      <c r="AO143" s="165">
        <f>(VLOOKUP($B143,'P2 Origin'!$C$21:$M$176,8,0))*AN143</f>
        <v>0</v>
      </c>
      <c r="AP143" s="166">
        <f t="shared" si="70"/>
        <v>48</v>
      </c>
      <c r="AQ143" s="165">
        <f>(VLOOKUP($B143,'P2 Origin'!$C$21:$M$176,9,0))*AP143</f>
        <v>0</v>
      </c>
      <c r="AR143" s="155">
        <f t="shared" si="71"/>
        <v>1</v>
      </c>
      <c r="AS143" s="164">
        <f>(VLOOKUP(B143,'P2 Origin'!$C$21:$M$176,10,0))*K143</f>
        <v>0</v>
      </c>
      <c r="AT143" s="164">
        <f>(VLOOKUP(B143,'P2 Origin'!$C$21:$M$176,11,0))*J143</f>
        <v>0</v>
      </c>
      <c r="AU143" s="167">
        <v>48</v>
      </c>
      <c r="AV143" s="168">
        <v>48</v>
      </c>
      <c r="AW143" s="169">
        <v>0</v>
      </c>
      <c r="AX143" s="170">
        <f>IF(AU143&gt;=0.1,'P3 Bureaumarge zee- en luchtvr.'!$D$12,0)</f>
        <v>0</v>
      </c>
      <c r="AY143" s="163">
        <f t="shared" si="72"/>
        <v>0</v>
      </c>
      <c r="AZ143" s="157" t="str">
        <f>VLOOKUP(D143,'P4 Destination'!$C$21:$O$176,13,0)</f>
        <v>USD</v>
      </c>
      <c r="BA143" s="164">
        <f t="shared" si="73"/>
        <v>0</v>
      </c>
      <c r="BB143" s="171">
        <f>IF(AU143&gt;0.1,(VLOOKUP(D143,'P4 Destination'!$C$21:$M$176,3,0))*I143,0)</f>
        <v>0</v>
      </c>
      <c r="BC143" s="172">
        <f t="shared" si="74"/>
        <v>0</v>
      </c>
      <c r="BD143" s="171">
        <f>(VLOOKUP($D143,'P4 Destination'!$C$21:$M$176,4,0))*BC143</f>
        <v>0</v>
      </c>
      <c r="BE143" s="172">
        <f t="shared" si="75"/>
        <v>0</v>
      </c>
      <c r="BF143" s="171">
        <f>(VLOOKUP($D143,'P4 Destination'!$C$21:$M$176,5,0))*BE143</f>
        <v>0</v>
      </c>
      <c r="BG143" s="172">
        <f t="shared" si="76"/>
        <v>0</v>
      </c>
      <c r="BH143" s="171">
        <f>(VLOOKUP($D143,'P4 Destination'!$C$21:$M$176,6,0))*BG143</f>
        <v>0</v>
      </c>
      <c r="BI143" s="172">
        <f t="shared" si="77"/>
        <v>0</v>
      </c>
      <c r="BJ143" s="171">
        <f>(VLOOKUP($D143,'P4 Destination'!$C$21:$M$176,7,0))*BI143</f>
        <v>0</v>
      </c>
      <c r="BK143" s="172">
        <f t="shared" si="78"/>
        <v>0</v>
      </c>
      <c r="BL143" s="171">
        <f>(VLOOKUP($D143,'P4 Destination'!$C$21:$M$176,8,0))*BK143</f>
        <v>0</v>
      </c>
      <c r="BM143" s="172">
        <f t="shared" si="79"/>
        <v>48</v>
      </c>
      <c r="BN143" s="171">
        <f>(VLOOKUP($D143,'P4 Destination'!$C$21:$M$176,9,0))*BM143</f>
        <v>0</v>
      </c>
      <c r="BO143" s="154">
        <f t="shared" si="80"/>
        <v>1</v>
      </c>
      <c r="BP143" s="171">
        <f>(VLOOKUP(D143,'P4 Destination'!$C$21:$M$176,10,0))*K143</f>
        <v>0</v>
      </c>
      <c r="BQ143" s="171">
        <f>(VLOOKUP(D143,'P4 Destination'!$C$21:$M$176,11,0))*J143</f>
        <v>0</v>
      </c>
      <c r="BR143" s="173">
        <f t="shared" si="81"/>
        <v>0</v>
      </c>
      <c r="BS143" s="173">
        <f>(AV143*2500)*'P6 Verzekering'!$E$11</f>
        <v>0</v>
      </c>
      <c r="BT143" s="173">
        <f>(AW143*2500)*'P6 Verzekering'!$E$12</f>
        <v>0</v>
      </c>
      <c r="BU143" s="173">
        <f>(L143*2500)*'P6 Verzekering'!$E$13</f>
        <v>0</v>
      </c>
      <c r="BV143" s="173">
        <f t="shared" si="82"/>
        <v>0</v>
      </c>
      <c r="BW143"/>
      <c r="BX143"/>
    </row>
    <row r="144" spans="1:76">
      <c r="A144" s="152" t="s">
        <v>1065</v>
      </c>
      <c r="B144" s="152" t="s">
        <v>300</v>
      </c>
      <c r="C144" s="152" t="s">
        <v>297</v>
      </c>
      <c r="D144" s="152" t="s">
        <v>303</v>
      </c>
      <c r="E144" s="152" t="s">
        <v>297</v>
      </c>
      <c r="F144" s="153">
        <f t="shared" si="56"/>
        <v>46</v>
      </c>
      <c r="G144" s="154">
        <v>1</v>
      </c>
      <c r="H144" s="154">
        <f>IFERROR(VLOOKUP(B144,'P2 Origin'!$C$21:$Q$176,15,FALSE),0)</f>
        <v>1</v>
      </c>
      <c r="I144" s="154">
        <f>IFERROR(VLOOKUP(D144,'P4 Destination'!$C$21:$Q$176,15,FALSE),0)</f>
        <v>0</v>
      </c>
      <c r="J144" s="155"/>
      <c r="K144" s="155">
        <v>1</v>
      </c>
      <c r="L144" s="156">
        <v>0</v>
      </c>
      <c r="M144" s="155">
        <v>0</v>
      </c>
      <c r="N144" s="155">
        <v>0</v>
      </c>
      <c r="O144" s="157">
        <f t="shared" si="57"/>
        <v>0</v>
      </c>
      <c r="P144" s="158">
        <f t="shared" si="58"/>
        <v>0</v>
      </c>
      <c r="Q144" s="159">
        <f>IFERROR(VLOOKUP(N144,'P1 Intra-Europees'!$A$15:$H$25,3,0),0)*P144</f>
        <v>0</v>
      </c>
      <c r="R144" s="160">
        <f t="shared" si="59"/>
        <v>0</v>
      </c>
      <c r="S144" s="159">
        <f>IFERROR(VLOOKUP(N144,'P1 Intra-Europees'!$A$15:$H$25,4,0),0)*R144</f>
        <v>0</v>
      </c>
      <c r="T144" s="160">
        <f t="shared" si="60"/>
        <v>0</v>
      </c>
      <c r="U144" s="159">
        <f>IFERROR(VLOOKUP(N144,'P1 Intra-Europees'!$A$15:$H$25,5,0),0)*T144</f>
        <v>0</v>
      </c>
      <c r="V144" s="160">
        <f t="shared" si="61"/>
        <v>0</v>
      </c>
      <c r="W144" s="159">
        <f>IFERROR(VLOOKUP(N144,'P1 Intra-Europees'!$A$15:$H$25,6,0),0)*V144</f>
        <v>0</v>
      </c>
      <c r="X144" s="160">
        <f t="shared" si="62"/>
        <v>0</v>
      </c>
      <c r="Y144" s="159">
        <f>IFERROR(VLOOKUP(N144,'P1 Intra-Europees'!$A$15:$H$25,7,0),0)*X144</f>
        <v>0</v>
      </c>
      <c r="Z144" s="161">
        <f t="shared" si="63"/>
        <v>0</v>
      </c>
      <c r="AA144" s="162">
        <f>IFERROR(VLOOKUP(N144,'P1 Intra-Europees'!$A$15:$H$25,8,0),0)*Z144</f>
        <v>0</v>
      </c>
      <c r="AB144" s="163">
        <f t="shared" si="64"/>
        <v>0</v>
      </c>
      <c r="AC144" s="157" t="str">
        <f>VLOOKUP(B144,'P2 Origin'!$C$21:$O$176,13,0)</f>
        <v>USD</v>
      </c>
      <c r="AD144" s="164">
        <f t="shared" si="65"/>
        <v>0</v>
      </c>
      <c r="AE144" s="165">
        <f>IF(AU144&gt;0.1,VLOOKUP(B144,'P2 Origin'!$C$21:$M$176,3,0)*H144,0)</f>
        <v>0</v>
      </c>
      <c r="AF144" s="166">
        <f t="shared" si="66"/>
        <v>0</v>
      </c>
      <c r="AG144" s="165">
        <f>(VLOOKUP(B144,'P2 Origin'!$C$21:$M$176,4,0))*AF144</f>
        <v>0</v>
      </c>
      <c r="AH144" s="166">
        <f t="shared" si="67"/>
        <v>0</v>
      </c>
      <c r="AI144" s="165">
        <f>(VLOOKUP(B144,'P2 Origin'!$C$21:$M$176,5,0))*AH144</f>
        <v>0</v>
      </c>
      <c r="AJ144" s="166">
        <f t="shared" si="83"/>
        <v>0</v>
      </c>
      <c r="AK144" s="165">
        <f>(VLOOKUP(B144,'P2 Origin'!$C$21:$M$176,6,0))*AJ144</f>
        <v>0</v>
      </c>
      <c r="AL144" s="166">
        <f t="shared" si="68"/>
        <v>0</v>
      </c>
      <c r="AM144" s="165">
        <f>(VLOOKUP($B144,'P2 Origin'!$C$21:$M$176,7,0))*AL144</f>
        <v>0</v>
      </c>
      <c r="AN144" s="166">
        <f t="shared" si="69"/>
        <v>0</v>
      </c>
      <c r="AO144" s="165">
        <f>(VLOOKUP($B144,'P2 Origin'!$C$21:$M$176,8,0))*AN144</f>
        <v>0</v>
      </c>
      <c r="AP144" s="166">
        <f t="shared" si="70"/>
        <v>46</v>
      </c>
      <c r="AQ144" s="165">
        <f>(VLOOKUP($B144,'P2 Origin'!$C$21:$M$176,9,0))*AP144</f>
        <v>0</v>
      </c>
      <c r="AR144" s="155">
        <f t="shared" si="71"/>
        <v>1</v>
      </c>
      <c r="AS144" s="164">
        <f>(VLOOKUP(B144,'P2 Origin'!$C$21:$M$176,10,0))*K144</f>
        <v>0</v>
      </c>
      <c r="AT144" s="164">
        <f>(VLOOKUP(B144,'P2 Origin'!$C$21:$M$176,11,0))*J144</f>
        <v>0</v>
      </c>
      <c r="AU144" s="167">
        <v>46</v>
      </c>
      <c r="AV144" s="168">
        <v>46</v>
      </c>
      <c r="AW144" s="169">
        <v>0</v>
      </c>
      <c r="AX144" s="170">
        <f>IF(AU144&gt;=0.1,'P3 Bureaumarge zee- en luchtvr.'!$D$12,0)</f>
        <v>0</v>
      </c>
      <c r="AY144" s="163">
        <f t="shared" si="72"/>
        <v>0</v>
      </c>
      <c r="AZ144" s="157" t="str">
        <f>VLOOKUP(D144,'P4 Destination'!$C$21:$O$176,13,0)</f>
        <v>USD</v>
      </c>
      <c r="BA144" s="164">
        <f t="shared" si="73"/>
        <v>0</v>
      </c>
      <c r="BB144" s="171">
        <f>IF(AU144&gt;0.1,(VLOOKUP(D144,'P4 Destination'!$C$21:$M$176,3,0))*I144,0)</f>
        <v>0</v>
      </c>
      <c r="BC144" s="172">
        <f t="shared" si="74"/>
        <v>0</v>
      </c>
      <c r="BD144" s="171">
        <f>(VLOOKUP($D144,'P4 Destination'!$C$21:$M$176,4,0))*BC144</f>
        <v>0</v>
      </c>
      <c r="BE144" s="172">
        <f t="shared" si="75"/>
        <v>0</v>
      </c>
      <c r="BF144" s="171">
        <f>(VLOOKUP($D144,'P4 Destination'!$C$21:$M$176,5,0))*BE144</f>
        <v>0</v>
      </c>
      <c r="BG144" s="172">
        <f t="shared" si="76"/>
        <v>0</v>
      </c>
      <c r="BH144" s="171">
        <f>(VLOOKUP($D144,'P4 Destination'!$C$21:$M$176,6,0))*BG144</f>
        <v>0</v>
      </c>
      <c r="BI144" s="172">
        <f t="shared" si="77"/>
        <v>0</v>
      </c>
      <c r="BJ144" s="171">
        <f>(VLOOKUP($D144,'P4 Destination'!$C$21:$M$176,7,0))*BI144</f>
        <v>0</v>
      </c>
      <c r="BK144" s="172">
        <f t="shared" si="78"/>
        <v>0</v>
      </c>
      <c r="BL144" s="171">
        <f>(VLOOKUP($D144,'P4 Destination'!$C$21:$M$176,8,0))*BK144</f>
        <v>0</v>
      </c>
      <c r="BM144" s="172">
        <f t="shared" si="79"/>
        <v>46</v>
      </c>
      <c r="BN144" s="171">
        <f>(VLOOKUP($D144,'P4 Destination'!$C$21:$M$176,9,0))*BM144</f>
        <v>0</v>
      </c>
      <c r="BO144" s="154">
        <f t="shared" si="80"/>
        <v>1</v>
      </c>
      <c r="BP144" s="171">
        <f>(VLOOKUP(D144,'P4 Destination'!$C$21:$M$176,10,0))*K144</f>
        <v>0</v>
      </c>
      <c r="BQ144" s="171">
        <f>(VLOOKUP(D144,'P4 Destination'!$C$21:$M$176,11,0))*J144</f>
        <v>0</v>
      </c>
      <c r="BR144" s="173">
        <f t="shared" si="81"/>
        <v>0</v>
      </c>
      <c r="BS144" s="173">
        <f>(AV144*2500)*'P6 Verzekering'!$E$11</f>
        <v>0</v>
      </c>
      <c r="BT144" s="173">
        <f>(AW144*2500)*'P6 Verzekering'!$E$12</f>
        <v>0</v>
      </c>
      <c r="BU144" s="173">
        <f>(L144*2500)*'P6 Verzekering'!$E$13</f>
        <v>0</v>
      </c>
      <c r="BV144" s="173">
        <f t="shared" si="82"/>
        <v>0</v>
      </c>
      <c r="BW144"/>
      <c r="BX144"/>
    </row>
    <row r="145" spans="1:76">
      <c r="A145" s="152" t="s">
        <v>1067</v>
      </c>
      <c r="B145" s="152" t="s">
        <v>426</v>
      </c>
      <c r="C145" s="152" t="s">
        <v>425</v>
      </c>
      <c r="D145" s="152" t="s">
        <v>219</v>
      </c>
      <c r="E145" s="152" t="s">
        <v>219</v>
      </c>
      <c r="F145" s="153">
        <f t="shared" si="56"/>
        <v>60</v>
      </c>
      <c r="G145" s="154">
        <v>1</v>
      </c>
      <c r="H145" s="154">
        <f>IFERROR(VLOOKUP(B145,'P2 Origin'!$C$21:$Q$176,15,FALSE),0)</f>
        <v>0</v>
      </c>
      <c r="I145" s="154">
        <f>IFERROR(VLOOKUP(D145,'P4 Destination'!$C$21:$Q$176,15,FALSE),0)</f>
        <v>0</v>
      </c>
      <c r="J145" s="155"/>
      <c r="K145" s="155">
        <v>1</v>
      </c>
      <c r="L145" s="156">
        <v>0</v>
      </c>
      <c r="M145" s="155">
        <v>0</v>
      </c>
      <c r="N145" s="155">
        <v>0</v>
      </c>
      <c r="O145" s="157">
        <f t="shared" si="57"/>
        <v>0</v>
      </c>
      <c r="P145" s="158">
        <f t="shared" si="58"/>
        <v>0</v>
      </c>
      <c r="Q145" s="159">
        <f>IFERROR(VLOOKUP(N145,'P1 Intra-Europees'!$A$15:$H$25,3,0),0)*P145</f>
        <v>0</v>
      </c>
      <c r="R145" s="160">
        <f t="shared" si="59"/>
        <v>0</v>
      </c>
      <c r="S145" s="159">
        <f>IFERROR(VLOOKUP(N145,'P1 Intra-Europees'!$A$15:$H$25,4,0),0)*R145</f>
        <v>0</v>
      </c>
      <c r="T145" s="160">
        <f t="shared" si="60"/>
        <v>0</v>
      </c>
      <c r="U145" s="159">
        <f>IFERROR(VLOOKUP(N145,'P1 Intra-Europees'!$A$15:$H$25,5,0),0)*T145</f>
        <v>0</v>
      </c>
      <c r="V145" s="160">
        <f t="shared" si="61"/>
        <v>0</v>
      </c>
      <c r="W145" s="159">
        <f>IFERROR(VLOOKUP(N145,'P1 Intra-Europees'!$A$15:$H$25,6,0),0)*V145</f>
        <v>0</v>
      </c>
      <c r="X145" s="160">
        <f t="shared" si="62"/>
        <v>0</v>
      </c>
      <c r="Y145" s="159">
        <f>IFERROR(VLOOKUP(N145,'P1 Intra-Europees'!$A$15:$H$25,7,0),0)*X145</f>
        <v>0</v>
      </c>
      <c r="Z145" s="161">
        <f t="shared" si="63"/>
        <v>0</v>
      </c>
      <c r="AA145" s="162">
        <f>IFERROR(VLOOKUP(N145,'P1 Intra-Europees'!$A$15:$H$25,8,0),0)*Z145</f>
        <v>0</v>
      </c>
      <c r="AB145" s="163">
        <f t="shared" si="64"/>
        <v>0</v>
      </c>
      <c r="AC145" s="157" t="str">
        <f>VLOOKUP(B145,'P2 Origin'!$C$21:$O$176,13,0)</f>
        <v>USD</v>
      </c>
      <c r="AD145" s="164">
        <f t="shared" si="65"/>
        <v>0</v>
      </c>
      <c r="AE145" s="165">
        <f>IF(AU145&gt;0.1,VLOOKUP(B145,'P2 Origin'!$C$21:$M$176,3,0)*H145,0)</f>
        <v>0</v>
      </c>
      <c r="AF145" s="166">
        <f t="shared" si="66"/>
        <v>0</v>
      </c>
      <c r="AG145" s="165">
        <f>(VLOOKUP(B145,'P2 Origin'!$C$21:$M$176,4,0))*AF145</f>
        <v>0</v>
      </c>
      <c r="AH145" s="166">
        <f t="shared" si="67"/>
        <v>0</v>
      </c>
      <c r="AI145" s="165">
        <f>(VLOOKUP(B145,'P2 Origin'!$C$21:$M$176,5,0))*AH145</f>
        <v>0</v>
      </c>
      <c r="AJ145" s="166">
        <f t="shared" si="83"/>
        <v>0</v>
      </c>
      <c r="AK145" s="165">
        <f>(VLOOKUP(B145,'P2 Origin'!$C$21:$M$176,6,0))*AJ145</f>
        <v>0</v>
      </c>
      <c r="AL145" s="166">
        <f t="shared" si="68"/>
        <v>0</v>
      </c>
      <c r="AM145" s="165">
        <f>(VLOOKUP($B145,'P2 Origin'!$C$21:$M$176,7,0))*AL145</f>
        <v>0</v>
      </c>
      <c r="AN145" s="166">
        <f t="shared" si="69"/>
        <v>0</v>
      </c>
      <c r="AO145" s="165">
        <f>(VLOOKUP($B145,'P2 Origin'!$C$21:$M$176,8,0))*AN145</f>
        <v>0</v>
      </c>
      <c r="AP145" s="166">
        <f t="shared" si="70"/>
        <v>60</v>
      </c>
      <c r="AQ145" s="165">
        <f>(VLOOKUP($B145,'P2 Origin'!$C$21:$M$176,9,0))*AP145</f>
        <v>0</v>
      </c>
      <c r="AR145" s="155">
        <f t="shared" si="71"/>
        <v>1</v>
      </c>
      <c r="AS145" s="164">
        <f>(VLOOKUP(B145,'P2 Origin'!$C$21:$M$176,10,0))*K145</f>
        <v>0</v>
      </c>
      <c r="AT145" s="164">
        <f>(VLOOKUP(B145,'P2 Origin'!$C$21:$M$176,11,0))*J145</f>
        <v>0</v>
      </c>
      <c r="AU145" s="167">
        <v>60</v>
      </c>
      <c r="AV145" s="168">
        <v>60</v>
      </c>
      <c r="AW145" s="169">
        <v>0</v>
      </c>
      <c r="AX145" s="170">
        <f>IF(AU145&gt;=0.1,'P3 Bureaumarge zee- en luchtvr.'!$D$12,0)</f>
        <v>0</v>
      </c>
      <c r="AY145" s="163">
        <f t="shared" si="72"/>
        <v>0</v>
      </c>
      <c r="AZ145" s="157" t="str">
        <f>VLOOKUP(D145,'P4 Destination'!$C$21:$O$176,13,0)</f>
        <v>EUR</v>
      </c>
      <c r="BA145" s="164">
        <f t="shared" si="73"/>
        <v>0</v>
      </c>
      <c r="BB145" s="171">
        <f>IF(AU145&gt;0.1,(VLOOKUP(D145,'P4 Destination'!$C$21:$M$176,3,0))*I145,0)</f>
        <v>0</v>
      </c>
      <c r="BC145" s="172">
        <f t="shared" si="74"/>
        <v>0</v>
      </c>
      <c r="BD145" s="171">
        <f>(VLOOKUP($D145,'P4 Destination'!$C$21:$M$176,4,0))*BC145</f>
        <v>0</v>
      </c>
      <c r="BE145" s="172">
        <f t="shared" si="75"/>
        <v>0</v>
      </c>
      <c r="BF145" s="171">
        <f>(VLOOKUP($D145,'P4 Destination'!$C$21:$M$176,5,0))*BE145</f>
        <v>0</v>
      </c>
      <c r="BG145" s="172">
        <f t="shared" si="76"/>
        <v>0</v>
      </c>
      <c r="BH145" s="171">
        <f>(VLOOKUP($D145,'P4 Destination'!$C$21:$M$176,6,0))*BG145</f>
        <v>0</v>
      </c>
      <c r="BI145" s="172">
        <f t="shared" si="77"/>
        <v>0</v>
      </c>
      <c r="BJ145" s="171">
        <f>(VLOOKUP($D145,'P4 Destination'!$C$21:$M$176,7,0))*BI145</f>
        <v>0</v>
      </c>
      <c r="BK145" s="172">
        <f t="shared" si="78"/>
        <v>0</v>
      </c>
      <c r="BL145" s="171">
        <f>(VLOOKUP($D145,'P4 Destination'!$C$21:$M$176,8,0))*BK145</f>
        <v>0</v>
      </c>
      <c r="BM145" s="172">
        <f t="shared" si="79"/>
        <v>60</v>
      </c>
      <c r="BN145" s="171">
        <f>(VLOOKUP($D145,'P4 Destination'!$C$21:$M$176,9,0))*BM145</f>
        <v>0</v>
      </c>
      <c r="BO145" s="154">
        <f t="shared" si="80"/>
        <v>1</v>
      </c>
      <c r="BP145" s="171">
        <f>(VLOOKUP(D145,'P4 Destination'!$C$21:$M$176,10,0))*K145</f>
        <v>0</v>
      </c>
      <c r="BQ145" s="171">
        <f>(VLOOKUP(D145,'P4 Destination'!$C$21:$M$176,11,0))*J145</f>
        <v>0</v>
      </c>
      <c r="BR145" s="173">
        <f t="shared" si="81"/>
        <v>0</v>
      </c>
      <c r="BS145" s="173">
        <f>(AV145*2500)*'P6 Verzekering'!$E$11</f>
        <v>0</v>
      </c>
      <c r="BT145" s="173">
        <f>(AW145*2500)*'P6 Verzekering'!$E$12</f>
        <v>0</v>
      </c>
      <c r="BU145" s="173">
        <f>(L145*2500)*'P6 Verzekering'!$E$13</f>
        <v>0</v>
      </c>
      <c r="BV145" s="173">
        <f t="shared" si="82"/>
        <v>0</v>
      </c>
      <c r="BW145"/>
      <c r="BX145"/>
    </row>
    <row r="146" spans="1:76">
      <c r="A146" s="152" t="s">
        <v>1068</v>
      </c>
      <c r="B146" s="152" t="s">
        <v>426</v>
      </c>
      <c r="C146" s="152" t="s">
        <v>425</v>
      </c>
      <c r="D146" s="152" t="s">
        <v>423</v>
      </c>
      <c r="E146" s="152" t="s">
        <v>422</v>
      </c>
      <c r="F146" s="153">
        <f t="shared" si="56"/>
        <v>30</v>
      </c>
      <c r="G146" s="154">
        <v>1</v>
      </c>
      <c r="H146" s="154">
        <f>IFERROR(VLOOKUP(B146,'P2 Origin'!$C$21:$Q$176,15,FALSE),0)</f>
        <v>0</v>
      </c>
      <c r="I146" s="154">
        <f>IFERROR(VLOOKUP(D146,'P4 Destination'!$C$21:$Q$176,15,FALSE),0)</f>
        <v>1</v>
      </c>
      <c r="J146" s="155">
        <v>1</v>
      </c>
      <c r="K146" s="155"/>
      <c r="L146" s="156">
        <v>0</v>
      </c>
      <c r="M146" s="155">
        <v>0</v>
      </c>
      <c r="N146" s="155">
        <v>0</v>
      </c>
      <c r="O146" s="157">
        <f t="shared" si="57"/>
        <v>0</v>
      </c>
      <c r="P146" s="158">
        <f t="shared" si="58"/>
        <v>0</v>
      </c>
      <c r="Q146" s="159">
        <f>IFERROR(VLOOKUP(N146,'P1 Intra-Europees'!$A$15:$H$25,3,0),0)*P146</f>
        <v>0</v>
      </c>
      <c r="R146" s="160">
        <f t="shared" si="59"/>
        <v>0</v>
      </c>
      <c r="S146" s="159">
        <f>IFERROR(VLOOKUP(N146,'P1 Intra-Europees'!$A$15:$H$25,4,0),0)*R146</f>
        <v>0</v>
      </c>
      <c r="T146" s="160">
        <f t="shared" si="60"/>
        <v>0</v>
      </c>
      <c r="U146" s="159">
        <f>IFERROR(VLOOKUP(N146,'P1 Intra-Europees'!$A$15:$H$25,5,0),0)*T146</f>
        <v>0</v>
      </c>
      <c r="V146" s="160">
        <f t="shared" si="61"/>
        <v>0</v>
      </c>
      <c r="W146" s="159">
        <f>IFERROR(VLOOKUP(N146,'P1 Intra-Europees'!$A$15:$H$25,6,0),0)*V146</f>
        <v>0</v>
      </c>
      <c r="X146" s="160">
        <f t="shared" si="62"/>
        <v>0</v>
      </c>
      <c r="Y146" s="159">
        <f>IFERROR(VLOOKUP(N146,'P1 Intra-Europees'!$A$15:$H$25,7,0),0)*X146</f>
        <v>0</v>
      </c>
      <c r="Z146" s="161">
        <f t="shared" si="63"/>
        <v>0</v>
      </c>
      <c r="AA146" s="162">
        <f>IFERROR(VLOOKUP(N146,'P1 Intra-Europees'!$A$15:$H$25,8,0),0)*Z146</f>
        <v>0</v>
      </c>
      <c r="AB146" s="163">
        <f t="shared" si="64"/>
        <v>0</v>
      </c>
      <c r="AC146" s="157" t="str">
        <f>VLOOKUP(B146,'P2 Origin'!$C$21:$O$176,13,0)</f>
        <v>USD</v>
      </c>
      <c r="AD146" s="164">
        <f t="shared" si="65"/>
        <v>0</v>
      </c>
      <c r="AE146" s="165">
        <f>IF(AU146&gt;0.1,VLOOKUP(B146,'P2 Origin'!$C$21:$M$176,3,0)*H146,0)</f>
        <v>0</v>
      </c>
      <c r="AF146" s="166">
        <f t="shared" si="66"/>
        <v>0</v>
      </c>
      <c r="AG146" s="165">
        <f>(VLOOKUP(B146,'P2 Origin'!$C$21:$M$176,4,0))*AF146</f>
        <v>0</v>
      </c>
      <c r="AH146" s="166">
        <f t="shared" si="67"/>
        <v>0</v>
      </c>
      <c r="AI146" s="165">
        <f>(VLOOKUP(B146,'P2 Origin'!$C$21:$M$176,5,0))*AH146</f>
        <v>0</v>
      </c>
      <c r="AJ146" s="166">
        <f t="shared" si="83"/>
        <v>0</v>
      </c>
      <c r="AK146" s="165">
        <f>(VLOOKUP(B146,'P2 Origin'!$C$21:$M$176,6,0))*AJ146</f>
        <v>0</v>
      </c>
      <c r="AL146" s="166">
        <f t="shared" si="68"/>
        <v>30</v>
      </c>
      <c r="AM146" s="165">
        <f>(VLOOKUP($B146,'P2 Origin'!$C$21:$M$176,7,0))*AL146</f>
        <v>0</v>
      </c>
      <c r="AN146" s="166">
        <f t="shared" si="69"/>
        <v>0</v>
      </c>
      <c r="AO146" s="165">
        <f>(VLOOKUP($B146,'P2 Origin'!$C$21:$M$176,8,0))*AN146</f>
        <v>0</v>
      </c>
      <c r="AP146" s="166">
        <f t="shared" si="70"/>
        <v>0</v>
      </c>
      <c r="AQ146" s="165">
        <f>(VLOOKUP($B146,'P2 Origin'!$C$21:$M$176,9,0))*AP146</f>
        <v>0</v>
      </c>
      <c r="AR146" s="155">
        <f t="shared" si="71"/>
        <v>1</v>
      </c>
      <c r="AS146" s="164">
        <f>(VLOOKUP(B146,'P2 Origin'!$C$21:$M$176,10,0))*K146</f>
        <v>0</v>
      </c>
      <c r="AT146" s="164">
        <f>(VLOOKUP(B146,'P2 Origin'!$C$21:$M$176,11,0))*J146</f>
        <v>0</v>
      </c>
      <c r="AU146" s="167">
        <v>30</v>
      </c>
      <c r="AV146" s="168">
        <v>30</v>
      </c>
      <c r="AW146" s="169">
        <v>0</v>
      </c>
      <c r="AX146" s="170">
        <f>IF(AU146&gt;=0.1,'P3 Bureaumarge zee- en luchtvr.'!$D$12,0)</f>
        <v>0</v>
      </c>
      <c r="AY146" s="163">
        <f t="shared" si="72"/>
        <v>0</v>
      </c>
      <c r="AZ146" s="157" t="str">
        <f>VLOOKUP(D146,'P4 Destination'!$C$21:$O$176,13,0)</f>
        <v>USD</v>
      </c>
      <c r="BA146" s="164">
        <f t="shared" si="73"/>
        <v>0</v>
      </c>
      <c r="BB146" s="171">
        <f>IF(AU146&gt;0.1,(VLOOKUP(D146,'P4 Destination'!$C$21:$M$176,3,0))*I146,0)</f>
        <v>0</v>
      </c>
      <c r="BC146" s="172">
        <f t="shared" si="74"/>
        <v>0</v>
      </c>
      <c r="BD146" s="171">
        <f>(VLOOKUP($D146,'P4 Destination'!$C$21:$M$176,4,0))*BC146</f>
        <v>0</v>
      </c>
      <c r="BE146" s="172">
        <f t="shared" si="75"/>
        <v>0</v>
      </c>
      <c r="BF146" s="171">
        <f>(VLOOKUP($D146,'P4 Destination'!$C$21:$M$176,5,0))*BE146</f>
        <v>0</v>
      </c>
      <c r="BG146" s="172">
        <f t="shared" si="76"/>
        <v>0</v>
      </c>
      <c r="BH146" s="171">
        <f>(VLOOKUP($D146,'P4 Destination'!$C$21:$M$176,6,0))*BG146</f>
        <v>0</v>
      </c>
      <c r="BI146" s="172">
        <f t="shared" si="77"/>
        <v>30</v>
      </c>
      <c r="BJ146" s="171">
        <f>(VLOOKUP($D146,'P4 Destination'!$C$21:$M$176,7,0))*BI146</f>
        <v>0</v>
      </c>
      <c r="BK146" s="172">
        <f t="shared" si="78"/>
        <v>0</v>
      </c>
      <c r="BL146" s="171">
        <f>(VLOOKUP($D146,'P4 Destination'!$C$21:$M$176,8,0))*BK146</f>
        <v>0</v>
      </c>
      <c r="BM146" s="172">
        <f t="shared" si="79"/>
        <v>0</v>
      </c>
      <c r="BN146" s="171">
        <f>(VLOOKUP($D146,'P4 Destination'!$C$21:$M$176,9,0))*BM146</f>
        <v>0</v>
      </c>
      <c r="BO146" s="154">
        <f t="shared" si="80"/>
        <v>1</v>
      </c>
      <c r="BP146" s="171">
        <f>(VLOOKUP(D146,'P4 Destination'!$C$21:$M$176,10,0))*K146</f>
        <v>0</v>
      </c>
      <c r="BQ146" s="171">
        <f>(VLOOKUP(D146,'P4 Destination'!$C$21:$M$176,11,0))*J146</f>
        <v>0</v>
      </c>
      <c r="BR146" s="173">
        <f t="shared" si="81"/>
        <v>0</v>
      </c>
      <c r="BS146" s="173">
        <f>(AV146*2500)*'P6 Verzekering'!$E$11</f>
        <v>0</v>
      </c>
      <c r="BT146" s="173">
        <f>(AW146*2500)*'P6 Verzekering'!$E$12</f>
        <v>0</v>
      </c>
      <c r="BU146" s="173">
        <f>(L146*2500)*'P6 Verzekering'!$E$13</f>
        <v>0</v>
      </c>
      <c r="BV146" s="173">
        <f t="shared" si="82"/>
        <v>0</v>
      </c>
      <c r="BW146"/>
      <c r="BX146"/>
    </row>
    <row r="147" spans="1:76">
      <c r="A147" s="152" t="s">
        <v>1071</v>
      </c>
      <c r="B147" s="152" t="s">
        <v>279</v>
      </c>
      <c r="C147" s="152" t="s">
        <v>278</v>
      </c>
      <c r="D147" s="152" t="s">
        <v>292</v>
      </c>
      <c r="E147" s="152" t="s">
        <v>291</v>
      </c>
      <c r="F147" s="153">
        <f t="shared" si="56"/>
        <v>37</v>
      </c>
      <c r="G147" s="154">
        <v>1</v>
      </c>
      <c r="H147" s="154">
        <f>IFERROR(VLOOKUP(B147,'P2 Origin'!$C$21:$Q$176,15,FALSE),0)</f>
        <v>0</v>
      </c>
      <c r="I147" s="154">
        <f>IFERROR(VLOOKUP(D147,'P4 Destination'!$C$21:$Q$176,15,FALSE),0)</f>
        <v>1</v>
      </c>
      <c r="J147" s="155">
        <v>1</v>
      </c>
      <c r="K147" s="155"/>
      <c r="L147" s="156">
        <v>0</v>
      </c>
      <c r="M147" s="155">
        <v>0</v>
      </c>
      <c r="N147" s="155">
        <v>0</v>
      </c>
      <c r="O147" s="157">
        <f t="shared" si="57"/>
        <v>0</v>
      </c>
      <c r="P147" s="158">
        <f t="shared" si="58"/>
        <v>0</v>
      </c>
      <c r="Q147" s="159">
        <f>IFERROR(VLOOKUP(N147,'P1 Intra-Europees'!$A$15:$H$25,3,0),0)*P147</f>
        <v>0</v>
      </c>
      <c r="R147" s="160">
        <f t="shared" si="59"/>
        <v>0</v>
      </c>
      <c r="S147" s="159">
        <f>IFERROR(VLOOKUP(N147,'P1 Intra-Europees'!$A$15:$H$25,4,0),0)*R147</f>
        <v>0</v>
      </c>
      <c r="T147" s="160">
        <f t="shared" si="60"/>
        <v>0</v>
      </c>
      <c r="U147" s="159">
        <f>IFERROR(VLOOKUP(N147,'P1 Intra-Europees'!$A$15:$H$25,5,0),0)*T147</f>
        <v>0</v>
      </c>
      <c r="V147" s="160">
        <f t="shared" si="61"/>
        <v>0</v>
      </c>
      <c r="W147" s="159">
        <f>IFERROR(VLOOKUP(N147,'P1 Intra-Europees'!$A$15:$H$25,6,0),0)*V147</f>
        <v>0</v>
      </c>
      <c r="X147" s="160">
        <f t="shared" si="62"/>
        <v>0</v>
      </c>
      <c r="Y147" s="159">
        <f>IFERROR(VLOOKUP(N147,'P1 Intra-Europees'!$A$15:$H$25,7,0),0)*X147</f>
        <v>0</v>
      </c>
      <c r="Z147" s="161">
        <f t="shared" si="63"/>
        <v>0</v>
      </c>
      <c r="AA147" s="162">
        <f>IFERROR(VLOOKUP(N147,'P1 Intra-Europees'!$A$15:$H$25,8,0),0)*Z147</f>
        <v>0</v>
      </c>
      <c r="AB147" s="163">
        <f t="shared" si="64"/>
        <v>0</v>
      </c>
      <c r="AC147" s="157" t="str">
        <f>VLOOKUP(B147,'P2 Origin'!$C$21:$O$176,13,0)</f>
        <v>USD</v>
      </c>
      <c r="AD147" s="164">
        <f t="shared" si="65"/>
        <v>0</v>
      </c>
      <c r="AE147" s="165">
        <f>IF(AU147&gt;0.1,VLOOKUP(B147,'P2 Origin'!$C$21:$M$176,3,0)*H147,0)</f>
        <v>0</v>
      </c>
      <c r="AF147" s="166">
        <f t="shared" si="66"/>
        <v>0</v>
      </c>
      <c r="AG147" s="165">
        <f>(VLOOKUP(B147,'P2 Origin'!$C$21:$M$176,4,0))*AF147</f>
        <v>0</v>
      </c>
      <c r="AH147" s="166">
        <f t="shared" si="67"/>
        <v>0</v>
      </c>
      <c r="AI147" s="165">
        <f>(VLOOKUP(B147,'P2 Origin'!$C$21:$M$176,5,0))*AH147</f>
        <v>0</v>
      </c>
      <c r="AJ147" s="166">
        <f t="shared" si="83"/>
        <v>0</v>
      </c>
      <c r="AK147" s="165">
        <f>(VLOOKUP(B147,'P2 Origin'!$C$21:$M$176,6,0))*AJ147</f>
        <v>0</v>
      </c>
      <c r="AL147" s="166">
        <f t="shared" si="68"/>
        <v>0</v>
      </c>
      <c r="AM147" s="165">
        <f>(VLOOKUP($B147,'P2 Origin'!$C$21:$M$176,7,0))*AL147</f>
        <v>0</v>
      </c>
      <c r="AN147" s="166">
        <f t="shared" si="69"/>
        <v>37</v>
      </c>
      <c r="AO147" s="165">
        <f>(VLOOKUP($B147,'P2 Origin'!$C$21:$M$176,8,0))*AN147</f>
        <v>0</v>
      </c>
      <c r="AP147" s="166">
        <f t="shared" si="70"/>
        <v>0</v>
      </c>
      <c r="AQ147" s="165">
        <f>(VLOOKUP($B147,'P2 Origin'!$C$21:$M$176,9,0))*AP147</f>
        <v>0</v>
      </c>
      <c r="AR147" s="155">
        <f t="shared" si="71"/>
        <v>1</v>
      </c>
      <c r="AS147" s="164">
        <f>(VLOOKUP(B147,'P2 Origin'!$C$21:$M$176,10,0))*K147</f>
        <v>0</v>
      </c>
      <c r="AT147" s="164">
        <f>(VLOOKUP(B147,'P2 Origin'!$C$21:$M$176,11,0))*J147</f>
        <v>0</v>
      </c>
      <c r="AU147" s="167">
        <v>37</v>
      </c>
      <c r="AV147" s="168">
        <v>37</v>
      </c>
      <c r="AW147" s="169">
        <v>0</v>
      </c>
      <c r="AX147" s="170">
        <f>IF(AU147&gt;=0.1,'P3 Bureaumarge zee- en luchtvr.'!$D$12,0)</f>
        <v>0</v>
      </c>
      <c r="AY147" s="163">
        <f t="shared" si="72"/>
        <v>0</v>
      </c>
      <c r="AZ147" s="157" t="str">
        <f>VLOOKUP(D147,'P4 Destination'!$C$21:$O$176,13,0)</f>
        <v>USD</v>
      </c>
      <c r="BA147" s="164">
        <f t="shared" si="73"/>
        <v>0</v>
      </c>
      <c r="BB147" s="171">
        <f>IF(AU147&gt;0.1,(VLOOKUP(D147,'P4 Destination'!$C$21:$M$176,3,0))*I147,0)</f>
        <v>0</v>
      </c>
      <c r="BC147" s="172">
        <f t="shared" si="74"/>
        <v>0</v>
      </c>
      <c r="BD147" s="171">
        <f>(VLOOKUP($D147,'P4 Destination'!$C$21:$M$176,4,0))*BC147</f>
        <v>0</v>
      </c>
      <c r="BE147" s="172">
        <f t="shared" si="75"/>
        <v>0</v>
      </c>
      <c r="BF147" s="171">
        <f>(VLOOKUP($D147,'P4 Destination'!$C$21:$M$176,5,0))*BE147</f>
        <v>0</v>
      </c>
      <c r="BG147" s="172">
        <f t="shared" si="76"/>
        <v>0</v>
      </c>
      <c r="BH147" s="171">
        <f>(VLOOKUP($D147,'P4 Destination'!$C$21:$M$176,6,0))*BG147</f>
        <v>0</v>
      </c>
      <c r="BI147" s="172">
        <f t="shared" si="77"/>
        <v>0</v>
      </c>
      <c r="BJ147" s="171">
        <f>(VLOOKUP($D147,'P4 Destination'!$C$21:$M$176,7,0))*BI147</f>
        <v>0</v>
      </c>
      <c r="BK147" s="172">
        <f t="shared" si="78"/>
        <v>37</v>
      </c>
      <c r="BL147" s="171">
        <f>(VLOOKUP($D147,'P4 Destination'!$C$21:$M$176,8,0))*BK147</f>
        <v>0</v>
      </c>
      <c r="BM147" s="172">
        <f t="shared" si="79"/>
        <v>0</v>
      </c>
      <c r="BN147" s="171">
        <f>(VLOOKUP($D147,'P4 Destination'!$C$21:$M$176,9,0))*BM147</f>
        <v>0</v>
      </c>
      <c r="BO147" s="154">
        <f t="shared" si="80"/>
        <v>1</v>
      </c>
      <c r="BP147" s="171">
        <f>(VLOOKUP(D147,'P4 Destination'!$C$21:$M$176,10,0))*K147</f>
        <v>0</v>
      </c>
      <c r="BQ147" s="171">
        <f>(VLOOKUP(D147,'P4 Destination'!$C$21:$M$176,11,0))*J147</f>
        <v>0</v>
      </c>
      <c r="BR147" s="173">
        <f t="shared" si="81"/>
        <v>0</v>
      </c>
      <c r="BS147" s="173">
        <f>(AV147*2500)*'P6 Verzekering'!$E$11</f>
        <v>0</v>
      </c>
      <c r="BT147" s="173">
        <f>(AW147*2500)*'P6 Verzekering'!$E$12</f>
        <v>0</v>
      </c>
      <c r="BU147" s="173">
        <f>(L147*2500)*'P6 Verzekering'!$E$13</f>
        <v>0</v>
      </c>
      <c r="BV147" s="173">
        <f t="shared" si="82"/>
        <v>0</v>
      </c>
      <c r="BW147"/>
      <c r="BX147"/>
    </row>
    <row r="148" spans="1:76">
      <c r="A148" s="152" t="s">
        <v>1072</v>
      </c>
      <c r="B148" s="152" t="s">
        <v>279</v>
      </c>
      <c r="C148" s="152" t="s">
        <v>278</v>
      </c>
      <c r="D148" s="152" t="s">
        <v>219</v>
      </c>
      <c r="E148" s="152" t="s">
        <v>219</v>
      </c>
      <c r="F148" s="153">
        <f t="shared" si="56"/>
        <v>7</v>
      </c>
      <c r="G148" s="154">
        <v>1</v>
      </c>
      <c r="H148" s="154">
        <f>IFERROR(VLOOKUP(B148,'P2 Origin'!$C$21:$Q$176,15,FALSE),0)</f>
        <v>0</v>
      </c>
      <c r="I148" s="154">
        <f>IFERROR(VLOOKUP(D148,'P4 Destination'!$C$21:$Q$176,15,FALSE),0)</f>
        <v>0</v>
      </c>
      <c r="J148" s="155">
        <v>1</v>
      </c>
      <c r="K148" s="155"/>
      <c r="L148" s="156">
        <v>0</v>
      </c>
      <c r="M148" s="155">
        <v>0</v>
      </c>
      <c r="N148" s="155">
        <v>0</v>
      </c>
      <c r="O148" s="157">
        <f t="shared" si="57"/>
        <v>0</v>
      </c>
      <c r="P148" s="158">
        <f t="shared" si="58"/>
        <v>0</v>
      </c>
      <c r="Q148" s="159">
        <f>IFERROR(VLOOKUP(N148,'P1 Intra-Europees'!$A$15:$H$25,3,0),0)*P148</f>
        <v>0</v>
      </c>
      <c r="R148" s="160">
        <f t="shared" si="59"/>
        <v>0</v>
      </c>
      <c r="S148" s="159">
        <f>IFERROR(VLOOKUP(N148,'P1 Intra-Europees'!$A$15:$H$25,4,0),0)*R148</f>
        <v>0</v>
      </c>
      <c r="T148" s="160">
        <f t="shared" si="60"/>
        <v>0</v>
      </c>
      <c r="U148" s="159">
        <f>IFERROR(VLOOKUP(N148,'P1 Intra-Europees'!$A$15:$H$25,5,0),0)*T148</f>
        <v>0</v>
      </c>
      <c r="V148" s="160">
        <f t="shared" si="61"/>
        <v>0</v>
      </c>
      <c r="W148" s="159">
        <f>IFERROR(VLOOKUP(N148,'P1 Intra-Europees'!$A$15:$H$25,6,0),0)*V148</f>
        <v>0</v>
      </c>
      <c r="X148" s="160">
        <f t="shared" si="62"/>
        <v>0</v>
      </c>
      <c r="Y148" s="159">
        <f>IFERROR(VLOOKUP(N148,'P1 Intra-Europees'!$A$15:$H$25,7,0),0)*X148</f>
        <v>0</v>
      </c>
      <c r="Z148" s="161">
        <f t="shared" si="63"/>
        <v>0</v>
      </c>
      <c r="AA148" s="162">
        <f>IFERROR(VLOOKUP(N148,'P1 Intra-Europees'!$A$15:$H$25,8,0),0)*Z148</f>
        <v>0</v>
      </c>
      <c r="AB148" s="163">
        <f t="shared" si="64"/>
        <v>0</v>
      </c>
      <c r="AC148" s="157" t="str">
        <f>VLOOKUP(B148,'P2 Origin'!$C$21:$O$176,13,0)</f>
        <v>USD</v>
      </c>
      <c r="AD148" s="164">
        <f t="shared" si="65"/>
        <v>0</v>
      </c>
      <c r="AE148" s="165">
        <f>IF(AU148&gt;0.1,VLOOKUP(B148,'P2 Origin'!$C$21:$M$176,3,0)*H148,0)</f>
        <v>0</v>
      </c>
      <c r="AF148" s="166">
        <f t="shared" si="66"/>
        <v>0</v>
      </c>
      <c r="AG148" s="165">
        <f>(VLOOKUP(B148,'P2 Origin'!$C$21:$M$176,4,0))*AF148</f>
        <v>0</v>
      </c>
      <c r="AH148" s="166">
        <f t="shared" si="67"/>
        <v>7</v>
      </c>
      <c r="AI148" s="165">
        <f>(VLOOKUP(B148,'P2 Origin'!$C$21:$M$176,5,0))*AH148</f>
        <v>0</v>
      </c>
      <c r="AJ148" s="166">
        <f t="shared" si="83"/>
        <v>0</v>
      </c>
      <c r="AK148" s="165">
        <f>(VLOOKUP(B148,'P2 Origin'!$C$21:$M$176,6,0))*AJ148</f>
        <v>0</v>
      </c>
      <c r="AL148" s="166">
        <f t="shared" si="68"/>
        <v>0</v>
      </c>
      <c r="AM148" s="165">
        <f>(VLOOKUP($B148,'P2 Origin'!$C$21:$M$176,7,0))*AL148</f>
        <v>0</v>
      </c>
      <c r="AN148" s="166">
        <f t="shared" si="69"/>
        <v>0</v>
      </c>
      <c r="AO148" s="165">
        <f>(VLOOKUP($B148,'P2 Origin'!$C$21:$M$176,8,0))*AN148</f>
        <v>0</v>
      </c>
      <c r="AP148" s="166">
        <f t="shared" si="70"/>
        <v>0</v>
      </c>
      <c r="AQ148" s="165">
        <f>(VLOOKUP($B148,'P2 Origin'!$C$21:$M$176,9,0))*AP148</f>
        <v>0</v>
      </c>
      <c r="AR148" s="155">
        <f t="shared" si="71"/>
        <v>1</v>
      </c>
      <c r="AS148" s="164">
        <f>(VLOOKUP(B148,'P2 Origin'!$C$21:$M$176,10,0))*K148</f>
        <v>0</v>
      </c>
      <c r="AT148" s="164">
        <f>(VLOOKUP(B148,'P2 Origin'!$C$21:$M$176,11,0))*J148</f>
        <v>0</v>
      </c>
      <c r="AU148" s="167">
        <v>7</v>
      </c>
      <c r="AV148" s="168">
        <v>7</v>
      </c>
      <c r="AW148" s="169">
        <v>0</v>
      </c>
      <c r="AX148" s="170">
        <f>IF(AU148&gt;=0.1,'P3 Bureaumarge zee- en luchtvr.'!$D$12,0)</f>
        <v>0</v>
      </c>
      <c r="AY148" s="163">
        <f t="shared" si="72"/>
        <v>0</v>
      </c>
      <c r="AZ148" s="157" t="str">
        <f>VLOOKUP(D148,'P4 Destination'!$C$21:$O$176,13,0)</f>
        <v>EUR</v>
      </c>
      <c r="BA148" s="164">
        <f t="shared" si="73"/>
        <v>0</v>
      </c>
      <c r="BB148" s="171">
        <f>IF(AU148&gt;0.1,(VLOOKUP(D148,'P4 Destination'!$C$21:$M$176,3,0))*I148,0)</f>
        <v>0</v>
      </c>
      <c r="BC148" s="172">
        <f t="shared" si="74"/>
        <v>0</v>
      </c>
      <c r="BD148" s="171">
        <f>(VLOOKUP($D148,'P4 Destination'!$C$21:$M$176,4,0))*BC148</f>
        <v>0</v>
      </c>
      <c r="BE148" s="172">
        <f t="shared" si="75"/>
        <v>7</v>
      </c>
      <c r="BF148" s="171">
        <f>(VLOOKUP($D148,'P4 Destination'!$C$21:$M$176,5,0))*BE148</f>
        <v>0</v>
      </c>
      <c r="BG148" s="172">
        <f t="shared" si="76"/>
        <v>0</v>
      </c>
      <c r="BH148" s="171">
        <f>(VLOOKUP($D148,'P4 Destination'!$C$21:$M$176,6,0))*BG148</f>
        <v>0</v>
      </c>
      <c r="BI148" s="172">
        <f t="shared" si="77"/>
        <v>0</v>
      </c>
      <c r="BJ148" s="171">
        <f>(VLOOKUP($D148,'P4 Destination'!$C$21:$M$176,7,0))*BI148</f>
        <v>0</v>
      </c>
      <c r="BK148" s="172">
        <f t="shared" si="78"/>
        <v>0</v>
      </c>
      <c r="BL148" s="171">
        <f>(VLOOKUP($D148,'P4 Destination'!$C$21:$M$176,8,0))*BK148</f>
        <v>0</v>
      </c>
      <c r="BM148" s="172">
        <f t="shared" si="79"/>
        <v>0</v>
      </c>
      <c r="BN148" s="171">
        <f>(VLOOKUP($D148,'P4 Destination'!$C$21:$M$176,9,0))*BM148</f>
        <v>0</v>
      </c>
      <c r="BO148" s="154">
        <f t="shared" si="80"/>
        <v>1</v>
      </c>
      <c r="BP148" s="171">
        <f>(VLOOKUP(D148,'P4 Destination'!$C$21:$M$176,10,0))*K148</f>
        <v>0</v>
      </c>
      <c r="BQ148" s="171">
        <f>(VLOOKUP(D148,'P4 Destination'!$C$21:$M$176,11,0))*J148</f>
        <v>0</v>
      </c>
      <c r="BR148" s="173">
        <f t="shared" si="81"/>
        <v>0</v>
      </c>
      <c r="BS148" s="173">
        <f>(AV148*2500)*'P6 Verzekering'!$E$11</f>
        <v>0</v>
      </c>
      <c r="BT148" s="173">
        <f>(AW148*2500)*'P6 Verzekering'!$E$12</f>
        <v>0</v>
      </c>
      <c r="BU148" s="173">
        <f>(L148*2500)*'P6 Verzekering'!$E$13</f>
        <v>0</v>
      </c>
      <c r="BV148" s="173">
        <f t="shared" si="82"/>
        <v>0</v>
      </c>
      <c r="BW148"/>
      <c r="BX148"/>
    </row>
    <row r="149" spans="1:76">
      <c r="A149" s="152" t="s">
        <v>1073</v>
      </c>
      <c r="B149" s="152" t="s">
        <v>279</v>
      </c>
      <c r="C149" s="152" t="s">
        <v>278</v>
      </c>
      <c r="D149" s="152" t="s">
        <v>219</v>
      </c>
      <c r="E149" s="152" t="s">
        <v>219</v>
      </c>
      <c r="F149" s="153">
        <f t="shared" si="56"/>
        <v>41</v>
      </c>
      <c r="G149" s="154">
        <v>1</v>
      </c>
      <c r="H149" s="154">
        <f>IFERROR(VLOOKUP(B149,'P2 Origin'!$C$21:$Q$176,15,FALSE),0)</f>
        <v>0</v>
      </c>
      <c r="I149" s="154">
        <f>IFERROR(VLOOKUP(D149,'P4 Destination'!$C$21:$Q$176,15,FALSE),0)</f>
        <v>0</v>
      </c>
      <c r="J149" s="155"/>
      <c r="K149" s="155">
        <v>1</v>
      </c>
      <c r="L149" s="156">
        <v>0</v>
      </c>
      <c r="M149" s="155">
        <v>0</v>
      </c>
      <c r="N149" s="155">
        <v>0</v>
      </c>
      <c r="O149" s="157">
        <f t="shared" si="57"/>
        <v>0</v>
      </c>
      <c r="P149" s="158">
        <f t="shared" si="58"/>
        <v>0</v>
      </c>
      <c r="Q149" s="159">
        <f>IFERROR(VLOOKUP(N149,'P1 Intra-Europees'!$A$15:$H$25,3,0),0)*P149</f>
        <v>0</v>
      </c>
      <c r="R149" s="160">
        <f t="shared" si="59"/>
        <v>0</v>
      </c>
      <c r="S149" s="159">
        <f>IFERROR(VLOOKUP(N149,'P1 Intra-Europees'!$A$15:$H$25,4,0),0)*R149</f>
        <v>0</v>
      </c>
      <c r="T149" s="160">
        <f t="shared" si="60"/>
        <v>0</v>
      </c>
      <c r="U149" s="159">
        <f>IFERROR(VLOOKUP(N149,'P1 Intra-Europees'!$A$15:$H$25,5,0),0)*T149</f>
        <v>0</v>
      </c>
      <c r="V149" s="160">
        <f t="shared" si="61"/>
        <v>0</v>
      </c>
      <c r="W149" s="159">
        <f>IFERROR(VLOOKUP(N149,'P1 Intra-Europees'!$A$15:$H$25,6,0),0)*V149</f>
        <v>0</v>
      </c>
      <c r="X149" s="160">
        <f t="shared" si="62"/>
        <v>0</v>
      </c>
      <c r="Y149" s="159">
        <f>IFERROR(VLOOKUP(N149,'P1 Intra-Europees'!$A$15:$H$25,7,0),0)*X149</f>
        <v>0</v>
      </c>
      <c r="Z149" s="161">
        <f t="shared" si="63"/>
        <v>0</v>
      </c>
      <c r="AA149" s="162">
        <f>IFERROR(VLOOKUP(N149,'P1 Intra-Europees'!$A$15:$H$25,8,0),0)*Z149</f>
        <v>0</v>
      </c>
      <c r="AB149" s="163">
        <f t="shared" si="64"/>
        <v>0</v>
      </c>
      <c r="AC149" s="157" t="str">
        <f>VLOOKUP(B149,'P2 Origin'!$C$21:$O$176,13,0)</f>
        <v>USD</v>
      </c>
      <c r="AD149" s="164">
        <f t="shared" si="65"/>
        <v>0</v>
      </c>
      <c r="AE149" s="165">
        <f>IF(AU149&gt;0.1,VLOOKUP(B149,'P2 Origin'!$C$21:$M$176,3,0)*H149,0)</f>
        <v>0</v>
      </c>
      <c r="AF149" s="166">
        <f t="shared" si="66"/>
        <v>0</v>
      </c>
      <c r="AG149" s="165">
        <f>(VLOOKUP(B149,'P2 Origin'!$C$21:$M$176,4,0))*AF149</f>
        <v>0</v>
      </c>
      <c r="AH149" s="166">
        <f t="shared" si="67"/>
        <v>0</v>
      </c>
      <c r="AI149" s="165">
        <f>(VLOOKUP(B149,'P2 Origin'!$C$21:$M$176,5,0))*AH149</f>
        <v>0</v>
      </c>
      <c r="AJ149" s="166">
        <f t="shared" si="83"/>
        <v>0</v>
      </c>
      <c r="AK149" s="165">
        <f>(VLOOKUP(B149,'P2 Origin'!$C$21:$M$176,6,0))*AJ149</f>
        <v>0</v>
      </c>
      <c r="AL149" s="166">
        <f t="shared" si="68"/>
        <v>0</v>
      </c>
      <c r="AM149" s="165">
        <f>(VLOOKUP($B149,'P2 Origin'!$C$21:$M$176,7,0))*AL149</f>
        <v>0</v>
      </c>
      <c r="AN149" s="166">
        <f t="shared" si="69"/>
        <v>41</v>
      </c>
      <c r="AO149" s="165">
        <f>(VLOOKUP($B149,'P2 Origin'!$C$21:$M$176,8,0))*AN149</f>
        <v>0</v>
      </c>
      <c r="AP149" s="166">
        <f t="shared" si="70"/>
        <v>0</v>
      </c>
      <c r="AQ149" s="165">
        <f>(VLOOKUP($B149,'P2 Origin'!$C$21:$M$176,9,0))*AP149</f>
        <v>0</v>
      </c>
      <c r="AR149" s="155">
        <f t="shared" si="71"/>
        <v>1</v>
      </c>
      <c r="AS149" s="164">
        <f>(VLOOKUP(B149,'P2 Origin'!$C$21:$M$176,10,0))*K149</f>
        <v>0</v>
      </c>
      <c r="AT149" s="164">
        <f>(VLOOKUP(B149,'P2 Origin'!$C$21:$M$176,11,0))*J149</f>
        <v>0</v>
      </c>
      <c r="AU149" s="167">
        <v>41</v>
      </c>
      <c r="AV149" s="168">
        <v>41</v>
      </c>
      <c r="AW149" s="169">
        <v>0</v>
      </c>
      <c r="AX149" s="170">
        <f>IF(AU149&gt;=0.1,'P3 Bureaumarge zee- en luchtvr.'!$D$12,0)</f>
        <v>0</v>
      </c>
      <c r="AY149" s="163">
        <f t="shared" si="72"/>
        <v>0</v>
      </c>
      <c r="AZ149" s="157" t="str">
        <f>VLOOKUP(D149,'P4 Destination'!$C$21:$O$176,13,0)</f>
        <v>EUR</v>
      </c>
      <c r="BA149" s="164">
        <f t="shared" si="73"/>
        <v>0</v>
      </c>
      <c r="BB149" s="171">
        <f>IF(AU149&gt;0.1,(VLOOKUP(D149,'P4 Destination'!$C$21:$M$176,3,0))*I149,0)</f>
        <v>0</v>
      </c>
      <c r="BC149" s="172">
        <f t="shared" si="74"/>
        <v>0</v>
      </c>
      <c r="BD149" s="171">
        <f>(VLOOKUP($D149,'P4 Destination'!$C$21:$M$176,4,0))*BC149</f>
        <v>0</v>
      </c>
      <c r="BE149" s="172">
        <f t="shared" si="75"/>
        <v>0</v>
      </c>
      <c r="BF149" s="171">
        <f>(VLOOKUP($D149,'P4 Destination'!$C$21:$M$176,5,0))*BE149</f>
        <v>0</v>
      </c>
      <c r="BG149" s="172">
        <f t="shared" si="76"/>
        <v>0</v>
      </c>
      <c r="BH149" s="171">
        <f>(VLOOKUP($D149,'P4 Destination'!$C$21:$M$176,6,0))*BG149</f>
        <v>0</v>
      </c>
      <c r="BI149" s="172">
        <f t="shared" si="77"/>
        <v>0</v>
      </c>
      <c r="BJ149" s="171">
        <f>(VLOOKUP($D149,'P4 Destination'!$C$21:$M$176,7,0))*BI149</f>
        <v>0</v>
      </c>
      <c r="BK149" s="172">
        <f t="shared" si="78"/>
        <v>41</v>
      </c>
      <c r="BL149" s="171">
        <f>(VLOOKUP($D149,'P4 Destination'!$C$21:$M$176,8,0))*BK149</f>
        <v>0</v>
      </c>
      <c r="BM149" s="172">
        <f t="shared" si="79"/>
        <v>0</v>
      </c>
      <c r="BN149" s="171">
        <f>(VLOOKUP($D149,'P4 Destination'!$C$21:$M$176,9,0))*BM149</f>
        <v>0</v>
      </c>
      <c r="BO149" s="154">
        <f t="shared" si="80"/>
        <v>1</v>
      </c>
      <c r="BP149" s="171">
        <f>(VLOOKUP(D149,'P4 Destination'!$C$21:$M$176,10,0))*K149</f>
        <v>0</v>
      </c>
      <c r="BQ149" s="171">
        <f>(VLOOKUP(D149,'P4 Destination'!$C$21:$M$176,11,0))*J149</f>
        <v>0</v>
      </c>
      <c r="BR149" s="173">
        <f t="shared" si="81"/>
        <v>0</v>
      </c>
      <c r="BS149" s="173">
        <f>(AV149*2500)*'P6 Verzekering'!$E$11</f>
        <v>0</v>
      </c>
      <c r="BT149" s="173">
        <f>(AW149*2500)*'P6 Verzekering'!$E$12</f>
        <v>0</v>
      </c>
      <c r="BU149" s="173">
        <f>(L149*2500)*'P6 Verzekering'!$E$13</f>
        <v>0</v>
      </c>
      <c r="BV149" s="173">
        <f t="shared" si="82"/>
        <v>0</v>
      </c>
      <c r="BW149"/>
      <c r="BX149"/>
    </row>
    <row r="150" spans="1:76">
      <c r="A150" s="152" t="s">
        <v>1075</v>
      </c>
      <c r="B150" s="152" t="s">
        <v>279</v>
      </c>
      <c r="C150" s="152" t="s">
        <v>278</v>
      </c>
      <c r="D150" s="152" t="s">
        <v>219</v>
      </c>
      <c r="E150" s="152" t="s">
        <v>219</v>
      </c>
      <c r="F150" s="153">
        <f t="shared" si="56"/>
        <v>10</v>
      </c>
      <c r="G150" s="154">
        <v>1</v>
      </c>
      <c r="H150" s="154">
        <f>IFERROR(VLOOKUP(B150,'P2 Origin'!$C$21:$Q$176,15,FALSE),0)</f>
        <v>0</v>
      </c>
      <c r="I150" s="154">
        <f>IFERROR(VLOOKUP(D150,'P4 Destination'!$C$21:$Q$176,15,FALSE),0)</f>
        <v>0</v>
      </c>
      <c r="J150" s="155">
        <v>1</v>
      </c>
      <c r="K150" s="155"/>
      <c r="L150" s="156">
        <v>0</v>
      </c>
      <c r="M150" s="155">
        <v>0</v>
      </c>
      <c r="N150" s="155">
        <v>0</v>
      </c>
      <c r="O150" s="157">
        <f t="shared" si="57"/>
        <v>0</v>
      </c>
      <c r="P150" s="158">
        <f t="shared" si="58"/>
        <v>0</v>
      </c>
      <c r="Q150" s="159">
        <f>IFERROR(VLOOKUP(N150,'P1 Intra-Europees'!$A$15:$H$25,3,0),0)*P150</f>
        <v>0</v>
      </c>
      <c r="R150" s="160">
        <f t="shared" si="59"/>
        <v>0</v>
      </c>
      <c r="S150" s="159">
        <f>IFERROR(VLOOKUP(N150,'P1 Intra-Europees'!$A$15:$H$25,4,0),0)*R150</f>
        <v>0</v>
      </c>
      <c r="T150" s="160">
        <f t="shared" si="60"/>
        <v>0</v>
      </c>
      <c r="U150" s="159">
        <f>IFERROR(VLOOKUP(N150,'P1 Intra-Europees'!$A$15:$H$25,5,0),0)*T150</f>
        <v>0</v>
      </c>
      <c r="V150" s="160">
        <f t="shared" si="61"/>
        <v>0</v>
      </c>
      <c r="W150" s="159">
        <f>IFERROR(VLOOKUP(N150,'P1 Intra-Europees'!$A$15:$H$25,6,0),0)*V150</f>
        <v>0</v>
      </c>
      <c r="X150" s="160">
        <f t="shared" si="62"/>
        <v>0</v>
      </c>
      <c r="Y150" s="159">
        <f>IFERROR(VLOOKUP(N150,'P1 Intra-Europees'!$A$15:$H$25,7,0),0)*X150</f>
        <v>0</v>
      </c>
      <c r="Z150" s="161">
        <f t="shared" si="63"/>
        <v>0</v>
      </c>
      <c r="AA150" s="162">
        <f>IFERROR(VLOOKUP(N150,'P1 Intra-Europees'!$A$15:$H$25,8,0),0)*Z150</f>
        <v>0</v>
      </c>
      <c r="AB150" s="163">
        <f t="shared" si="64"/>
        <v>0</v>
      </c>
      <c r="AC150" s="157" t="str">
        <f>VLOOKUP(B150,'P2 Origin'!$C$21:$O$176,13,0)</f>
        <v>USD</v>
      </c>
      <c r="AD150" s="164">
        <f t="shared" si="65"/>
        <v>0</v>
      </c>
      <c r="AE150" s="165">
        <f>IF(AU150&gt;0.1,VLOOKUP(B150,'P2 Origin'!$C$21:$M$176,3,0)*H150,0)</f>
        <v>0</v>
      </c>
      <c r="AF150" s="166">
        <f t="shared" si="66"/>
        <v>0</v>
      </c>
      <c r="AG150" s="165">
        <f>(VLOOKUP(B150,'P2 Origin'!$C$21:$M$176,4,0))*AF150</f>
        <v>0</v>
      </c>
      <c r="AH150" s="166">
        <f t="shared" si="67"/>
        <v>10</v>
      </c>
      <c r="AI150" s="165">
        <f>(VLOOKUP(B150,'P2 Origin'!$C$21:$M$176,5,0))*AH150</f>
        <v>0</v>
      </c>
      <c r="AJ150" s="166">
        <f t="shared" si="83"/>
        <v>0</v>
      </c>
      <c r="AK150" s="165">
        <f>(VLOOKUP(B150,'P2 Origin'!$C$21:$M$176,6,0))*AJ150</f>
        <v>0</v>
      </c>
      <c r="AL150" s="166">
        <f t="shared" si="68"/>
        <v>0</v>
      </c>
      <c r="AM150" s="165">
        <f>(VLOOKUP($B150,'P2 Origin'!$C$21:$M$176,7,0))*AL150</f>
        <v>0</v>
      </c>
      <c r="AN150" s="166">
        <f t="shared" si="69"/>
        <v>0</v>
      </c>
      <c r="AO150" s="165">
        <f>(VLOOKUP($B150,'P2 Origin'!$C$21:$M$176,8,0))*AN150</f>
        <v>0</v>
      </c>
      <c r="AP150" s="166">
        <f t="shared" si="70"/>
        <v>0</v>
      </c>
      <c r="AQ150" s="165">
        <f>(VLOOKUP($B150,'P2 Origin'!$C$21:$M$176,9,0))*AP150</f>
        <v>0</v>
      </c>
      <c r="AR150" s="155">
        <f t="shared" si="71"/>
        <v>1</v>
      </c>
      <c r="AS150" s="164">
        <f>(VLOOKUP(B150,'P2 Origin'!$C$21:$M$176,10,0))*K150</f>
        <v>0</v>
      </c>
      <c r="AT150" s="164">
        <f>(VLOOKUP(B150,'P2 Origin'!$C$21:$M$176,11,0))*J150</f>
        <v>0</v>
      </c>
      <c r="AU150" s="167">
        <v>10</v>
      </c>
      <c r="AV150" s="168">
        <v>10</v>
      </c>
      <c r="AW150" s="169">
        <v>0</v>
      </c>
      <c r="AX150" s="170">
        <f>IF(AU150&gt;=0.1,'P3 Bureaumarge zee- en luchtvr.'!$D$12,0)</f>
        <v>0</v>
      </c>
      <c r="AY150" s="163">
        <f t="shared" si="72"/>
        <v>0</v>
      </c>
      <c r="AZ150" s="157" t="str">
        <f>VLOOKUP(D150,'P4 Destination'!$C$21:$O$176,13,0)</f>
        <v>EUR</v>
      </c>
      <c r="BA150" s="164">
        <f t="shared" si="73"/>
        <v>0</v>
      </c>
      <c r="BB150" s="171">
        <f>IF(AU150&gt;0.1,(VLOOKUP(D150,'P4 Destination'!$C$21:$M$176,3,0))*I150,0)</f>
        <v>0</v>
      </c>
      <c r="BC150" s="172">
        <f t="shared" si="74"/>
        <v>0</v>
      </c>
      <c r="BD150" s="171">
        <f>(VLOOKUP($D150,'P4 Destination'!$C$21:$M$176,4,0))*BC150</f>
        <v>0</v>
      </c>
      <c r="BE150" s="172">
        <f t="shared" si="75"/>
        <v>10</v>
      </c>
      <c r="BF150" s="171">
        <f>(VLOOKUP($D150,'P4 Destination'!$C$21:$M$176,5,0))*BE150</f>
        <v>0</v>
      </c>
      <c r="BG150" s="172">
        <f t="shared" si="76"/>
        <v>0</v>
      </c>
      <c r="BH150" s="171">
        <f>(VLOOKUP($D150,'P4 Destination'!$C$21:$M$176,6,0))*BG150</f>
        <v>0</v>
      </c>
      <c r="BI150" s="172">
        <f t="shared" si="77"/>
        <v>0</v>
      </c>
      <c r="BJ150" s="171">
        <f>(VLOOKUP($D150,'P4 Destination'!$C$21:$M$176,7,0))*BI150</f>
        <v>0</v>
      </c>
      <c r="BK150" s="172">
        <f t="shared" si="78"/>
        <v>0</v>
      </c>
      <c r="BL150" s="171">
        <f>(VLOOKUP($D150,'P4 Destination'!$C$21:$M$176,8,0))*BK150</f>
        <v>0</v>
      </c>
      <c r="BM150" s="172">
        <f t="shared" si="79"/>
        <v>0</v>
      </c>
      <c r="BN150" s="171">
        <f>(VLOOKUP($D150,'P4 Destination'!$C$21:$M$176,9,0))*BM150</f>
        <v>0</v>
      </c>
      <c r="BO150" s="154">
        <f t="shared" si="80"/>
        <v>1</v>
      </c>
      <c r="BP150" s="171">
        <f>(VLOOKUP(D150,'P4 Destination'!$C$21:$M$176,10,0))*K150</f>
        <v>0</v>
      </c>
      <c r="BQ150" s="171">
        <f>(VLOOKUP(D150,'P4 Destination'!$C$21:$M$176,11,0))*J150</f>
        <v>0</v>
      </c>
      <c r="BR150" s="173">
        <f t="shared" si="81"/>
        <v>0</v>
      </c>
      <c r="BS150" s="173">
        <f>(AV150*2500)*'P6 Verzekering'!$E$11</f>
        <v>0</v>
      </c>
      <c r="BT150" s="173">
        <f>(AW150*2500)*'P6 Verzekering'!$E$12</f>
        <v>0</v>
      </c>
      <c r="BU150" s="173">
        <f>(L150*2500)*'P6 Verzekering'!$E$13</f>
        <v>0</v>
      </c>
      <c r="BV150" s="173">
        <f t="shared" si="82"/>
        <v>0</v>
      </c>
      <c r="BW150"/>
      <c r="BX150"/>
    </row>
    <row r="151" spans="1:76">
      <c r="A151" s="152" t="s">
        <v>1076</v>
      </c>
      <c r="B151" s="152" t="s">
        <v>279</v>
      </c>
      <c r="C151" s="152" t="s">
        <v>278</v>
      </c>
      <c r="D151" s="152" t="s">
        <v>219</v>
      </c>
      <c r="E151" s="152" t="s">
        <v>219</v>
      </c>
      <c r="F151" s="153">
        <f t="shared" si="56"/>
        <v>17</v>
      </c>
      <c r="G151" s="154">
        <v>1</v>
      </c>
      <c r="H151" s="154">
        <f>IFERROR(VLOOKUP(B151,'P2 Origin'!$C$21:$Q$176,15,FALSE),0)</f>
        <v>0</v>
      </c>
      <c r="I151" s="154">
        <f>IFERROR(VLOOKUP(D151,'P4 Destination'!$C$21:$Q$176,15,FALSE),0)</f>
        <v>0</v>
      </c>
      <c r="J151" s="155">
        <v>1</v>
      </c>
      <c r="K151" s="155"/>
      <c r="L151" s="156">
        <v>0</v>
      </c>
      <c r="M151" s="155">
        <v>0</v>
      </c>
      <c r="N151" s="155">
        <v>0</v>
      </c>
      <c r="O151" s="157">
        <f t="shared" si="57"/>
        <v>0</v>
      </c>
      <c r="P151" s="158">
        <f t="shared" si="58"/>
        <v>0</v>
      </c>
      <c r="Q151" s="159">
        <f>IFERROR(VLOOKUP(N151,'P1 Intra-Europees'!$A$15:$H$25,3,0),0)*P151</f>
        <v>0</v>
      </c>
      <c r="R151" s="160">
        <f t="shared" si="59"/>
        <v>0</v>
      </c>
      <c r="S151" s="159">
        <f>IFERROR(VLOOKUP(N151,'P1 Intra-Europees'!$A$15:$H$25,4,0),0)*R151</f>
        <v>0</v>
      </c>
      <c r="T151" s="160">
        <f t="shared" si="60"/>
        <v>0</v>
      </c>
      <c r="U151" s="159">
        <f>IFERROR(VLOOKUP(N151,'P1 Intra-Europees'!$A$15:$H$25,5,0),0)*T151</f>
        <v>0</v>
      </c>
      <c r="V151" s="160">
        <f t="shared" si="61"/>
        <v>0</v>
      </c>
      <c r="W151" s="159">
        <f>IFERROR(VLOOKUP(N151,'P1 Intra-Europees'!$A$15:$H$25,6,0),0)*V151</f>
        <v>0</v>
      </c>
      <c r="X151" s="160">
        <f t="shared" si="62"/>
        <v>0</v>
      </c>
      <c r="Y151" s="159">
        <f>IFERROR(VLOOKUP(N151,'P1 Intra-Europees'!$A$15:$H$25,7,0),0)*X151</f>
        <v>0</v>
      </c>
      <c r="Z151" s="161">
        <f t="shared" si="63"/>
        <v>0</v>
      </c>
      <c r="AA151" s="162">
        <f>IFERROR(VLOOKUP(N151,'P1 Intra-Europees'!$A$15:$H$25,8,0),0)*Z151</f>
        <v>0</v>
      </c>
      <c r="AB151" s="163">
        <f t="shared" si="64"/>
        <v>0</v>
      </c>
      <c r="AC151" s="157" t="str">
        <f>VLOOKUP(B151,'P2 Origin'!$C$21:$O$176,13,0)</f>
        <v>USD</v>
      </c>
      <c r="AD151" s="164">
        <f t="shared" si="65"/>
        <v>0</v>
      </c>
      <c r="AE151" s="165">
        <f>IF(AU151&gt;0.1,VLOOKUP(B151,'P2 Origin'!$C$21:$M$176,3,0)*H151,0)</f>
        <v>0</v>
      </c>
      <c r="AF151" s="166">
        <f t="shared" si="66"/>
        <v>0</v>
      </c>
      <c r="AG151" s="165">
        <f>(VLOOKUP(B151,'P2 Origin'!$C$21:$M$176,4,0))*AF151</f>
        <v>0</v>
      </c>
      <c r="AH151" s="166">
        <f t="shared" si="67"/>
        <v>0</v>
      </c>
      <c r="AI151" s="165">
        <f>(VLOOKUP(B151,'P2 Origin'!$C$21:$M$176,5,0))*AH151</f>
        <v>0</v>
      </c>
      <c r="AJ151" s="166">
        <f t="shared" si="83"/>
        <v>17</v>
      </c>
      <c r="AK151" s="165">
        <f>(VLOOKUP(B151,'P2 Origin'!$C$21:$M$176,6,0))*AJ151</f>
        <v>0</v>
      </c>
      <c r="AL151" s="166">
        <f t="shared" si="68"/>
        <v>0</v>
      </c>
      <c r="AM151" s="165">
        <f>(VLOOKUP($B151,'P2 Origin'!$C$21:$M$176,7,0))*AL151</f>
        <v>0</v>
      </c>
      <c r="AN151" s="166">
        <f t="shared" si="69"/>
        <v>0</v>
      </c>
      <c r="AO151" s="165">
        <f>(VLOOKUP($B151,'P2 Origin'!$C$21:$M$176,8,0))*AN151</f>
        <v>0</v>
      </c>
      <c r="AP151" s="166">
        <f t="shared" si="70"/>
        <v>0</v>
      </c>
      <c r="AQ151" s="165">
        <f>(VLOOKUP($B151,'P2 Origin'!$C$21:$M$176,9,0))*AP151</f>
        <v>0</v>
      </c>
      <c r="AR151" s="155">
        <f t="shared" si="71"/>
        <v>1</v>
      </c>
      <c r="AS151" s="164">
        <f>(VLOOKUP(B151,'P2 Origin'!$C$21:$M$176,10,0))*K151</f>
        <v>0</v>
      </c>
      <c r="AT151" s="164">
        <f>(VLOOKUP(B151,'P2 Origin'!$C$21:$M$176,11,0))*J151</f>
        <v>0</v>
      </c>
      <c r="AU151" s="167">
        <v>17</v>
      </c>
      <c r="AV151" s="168">
        <v>17</v>
      </c>
      <c r="AW151" s="169">
        <v>0</v>
      </c>
      <c r="AX151" s="170">
        <f>IF(AU151&gt;=0.1,'P3 Bureaumarge zee- en luchtvr.'!$D$12,0)</f>
        <v>0</v>
      </c>
      <c r="AY151" s="163">
        <f t="shared" si="72"/>
        <v>0</v>
      </c>
      <c r="AZ151" s="157" t="str">
        <f>VLOOKUP(D151,'P4 Destination'!$C$21:$O$176,13,0)</f>
        <v>EUR</v>
      </c>
      <c r="BA151" s="164">
        <f t="shared" si="73"/>
        <v>0</v>
      </c>
      <c r="BB151" s="171">
        <f>IF(AU151&gt;0.1,(VLOOKUP(D151,'P4 Destination'!$C$21:$M$176,3,0))*I151,0)</f>
        <v>0</v>
      </c>
      <c r="BC151" s="172">
        <f t="shared" si="74"/>
        <v>0</v>
      </c>
      <c r="BD151" s="171">
        <f>(VLOOKUP($D151,'P4 Destination'!$C$21:$M$176,4,0))*BC151</f>
        <v>0</v>
      </c>
      <c r="BE151" s="172">
        <f t="shared" si="75"/>
        <v>0</v>
      </c>
      <c r="BF151" s="171">
        <f>(VLOOKUP($D151,'P4 Destination'!$C$21:$M$176,5,0))*BE151</f>
        <v>0</v>
      </c>
      <c r="BG151" s="172">
        <f t="shared" si="76"/>
        <v>17</v>
      </c>
      <c r="BH151" s="171">
        <f>(VLOOKUP($D151,'P4 Destination'!$C$21:$M$176,6,0))*BG151</f>
        <v>0</v>
      </c>
      <c r="BI151" s="172">
        <f t="shared" si="77"/>
        <v>0</v>
      </c>
      <c r="BJ151" s="171">
        <f>(VLOOKUP($D151,'P4 Destination'!$C$21:$M$176,7,0))*BI151</f>
        <v>0</v>
      </c>
      <c r="BK151" s="172">
        <f t="shared" si="78"/>
        <v>0</v>
      </c>
      <c r="BL151" s="171">
        <f>(VLOOKUP($D151,'P4 Destination'!$C$21:$M$176,8,0))*BK151</f>
        <v>0</v>
      </c>
      <c r="BM151" s="172">
        <f t="shared" si="79"/>
        <v>0</v>
      </c>
      <c r="BN151" s="171">
        <f>(VLOOKUP($D151,'P4 Destination'!$C$21:$M$176,9,0))*BM151</f>
        <v>0</v>
      </c>
      <c r="BO151" s="154">
        <f t="shared" si="80"/>
        <v>1</v>
      </c>
      <c r="BP151" s="171">
        <f>(VLOOKUP(D151,'P4 Destination'!$C$21:$M$176,10,0))*K151</f>
        <v>0</v>
      </c>
      <c r="BQ151" s="171">
        <f>(VLOOKUP(D151,'P4 Destination'!$C$21:$M$176,11,0))*J151</f>
        <v>0</v>
      </c>
      <c r="BR151" s="173">
        <f t="shared" si="81"/>
        <v>0</v>
      </c>
      <c r="BS151" s="173">
        <f>(AV151*2500)*'P6 Verzekering'!$E$11</f>
        <v>0</v>
      </c>
      <c r="BT151" s="173">
        <f>(AW151*2500)*'P6 Verzekering'!$E$12</f>
        <v>0</v>
      </c>
      <c r="BU151" s="173">
        <f>(L151*2500)*'P6 Verzekering'!$E$13</f>
        <v>0</v>
      </c>
      <c r="BV151" s="173">
        <f t="shared" si="82"/>
        <v>0</v>
      </c>
      <c r="BW151"/>
      <c r="BX151"/>
    </row>
    <row r="152" spans="1:76">
      <c r="A152" s="152" t="s">
        <v>1077</v>
      </c>
      <c r="B152" s="152" t="s">
        <v>372</v>
      </c>
      <c r="C152" s="152" t="s">
        <v>412</v>
      </c>
      <c r="D152" s="152" t="s">
        <v>151</v>
      </c>
      <c r="E152" s="152" t="s">
        <v>149</v>
      </c>
      <c r="F152" s="153">
        <f t="shared" si="56"/>
        <v>30</v>
      </c>
      <c r="G152" s="154">
        <v>1</v>
      </c>
      <c r="H152" s="154">
        <f>IFERROR(VLOOKUP(B152,'P2 Origin'!$C$21:$Q$176,15,FALSE),0)</f>
        <v>0</v>
      </c>
      <c r="I152" s="154">
        <f>IFERROR(VLOOKUP(D152,'P4 Destination'!$C$21:$Q$176,15,FALSE),0)</f>
        <v>0</v>
      </c>
      <c r="J152" s="155">
        <v>1</v>
      </c>
      <c r="K152" s="155"/>
      <c r="L152" s="156">
        <v>0</v>
      </c>
      <c r="M152" s="155">
        <v>0</v>
      </c>
      <c r="N152" s="155">
        <v>0</v>
      </c>
      <c r="O152" s="157">
        <f t="shared" si="57"/>
        <v>0</v>
      </c>
      <c r="P152" s="158">
        <f t="shared" si="58"/>
        <v>0</v>
      </c>
      <c r="Q152" s="159">
        <f>IFERROR(VLOOKUP(N152,'P1 Intra-Europees'!$A$15:$H$25,3,0),0)*P152</f>
        <v>0</v>
      </c>
      <c r="R152" s="160">
        <f t="shared" si="59"/>
        <v>0</v>
      </c>
      <c r="S152" s="159">
        <f>IFERROR(VLOOKUP(N152,'P1 Intra-Europees'!$A$15:$H$25,4,0),0)*R152</f>
        <v>0</v>
      </c>
      <c r="T152" s="160">
        <f t="shared" si="60"/>
        <v>0</v>
      </c>
      <c r="U152" s="159">
        <f>IFERROR(VLOOKUP(N152,'P1 Intra-Europees'!$A$15:$H$25,5,0),0)*T152</f>
        <v>0</v>
      </c>
      <c r="V152" s="160">
        <f t="shared" si="61"/>
        <v>0</v>
      </c>
      <c r="W152" s="159">
        <f>IFERROR(VLOOKUP(N152,'P1 Intra-Europees'!$A$15:$H$25,6,0),0)*V152</f>
        <v>0</v>
      </c>
      <c r="X152" s="160">
        <f t="shared" si="62"/>
        <v>0</v>
      </c>
      <c r="Y152" s="159">
        <f>IFERROR(VLOOKUP(N152,'P1 Intra-Europees'!$A$15:$H$25,7,0),0)*X152</f>
        <v>0</v>
      </c>
      <c r="Z152" s="161">
        <f t="shared" si="63"/>
        <v>0</v>
      </c>
      <c r="AA152" s="162">
        <f>IFERROR(VLOOKUP(N152,'P1 Intra-Europees'!$A$15:$H$25,8,0),0)*Z152</f>
        <v>0</v>
      </c>
      <c r="AB152" s="163">
        <f t="shared" si="64"/>
        <v>0</v>
      </c>
      <c r="AC152" s="157" t="str">
        <f>VLOOKUP(B152,'P2 Origin'!$C$21:$O$176,13,0)</f>
        <v>USD</v>
      </c>
      <c r="AD152" s="164">
        <f t="shared" si="65"/>
        <v>0</v>
      </c>
      <c r="AE152" s="165">
        <f>IF(AU152&gt;0.1,VLOOKUP(B152,'P2 Origin'!$C$21:$M$176,3,0)*H152,0)</f>
        <v>0</v>
      </c>
      <c r="AF152" s="166">
        <f t="shared" si="66"/>
        <v>0</v>
      </c>
      <c r="AG152" s="165">
        <f>(VLOOKUP(B152,'P2 Origin'!$C$21:$M$176,4,0))*AF152</f>
        <v>0</v>
      </c>
      <c r="AH152" s="166">
        <f t="shared" si="67"/>
        <v>0</v>
      </c>
      <c r="AI152" s="165">
        <f>(VLOOKUP(B152,'P2 Origin'!$C$21:$M$176,5,0))*AH152</f>
        <v>0</v>
      </c>
      <c r="AJ152" s="166">
        <f t="shared" si="83"/>
        <v>0</v>
      </c>
      <c r="AK152" s="165">
        <f>(VLOOKUP(B152,'P2 Origin'!$C$21:$M$176,6,0))*AJ152</f>
        <v>0</v>
      </c>
      <c r="AL152" s="166">
        <f t="shared" si="68"/>
        <v>30</v>
      </c>
      <c r="AM152" s="165">
        <f>(VLOOKUP($B152,'P2 Origin'!$C$21:$M$176,7,0))*AL152</f>
        <v>0</v>
      </c>
      <c r="AN152" s="166">
        <f t="shared" si="69"/>
        <v>0</v>
      </c>
      <c r="AO152" s="165">
        <f>(VLOOKUP($B152,'P2 Origin'!$C$21:$M$176,8,0))*AN152</f>
        <v>0</v>
      </c>
      <c r="AP152" s="166">
        <f t="shared" si="70"/>
        <v>0</v>
      </c>
      <c r="AQ152" s="165">
        <f>(VLOOKUP($B152,'P2 Origin'!$C$21:$M$176,9,0))*AP152</f>
        <v>0</v>
      </c>
      <c r="AR152" s="155">
        <f t="shared" si="71"/>
        <v>1</v>
      </c>
      <c r="AS152" s="164">
        <f>(VLOOKUP(B152,'P2 Origin'!$C$21:$M$176,10,0))*K152</f>
        <v>0</v>
      </c>
      <c r="AT152" s="164">
        <f>(VLOOKUP(B152,'P2 Origin'!$C$21:$M$176,11,0))*J152</f>
        <v>0</v>
      </c>
      <c r="AU152" s="167">
        <v>30</v>
      </c>
      <c r="AV152" s="168">
        <v>30</v>
      </c>
      <c r="AW152" s="169">
        <v>0</v>
      </c>
      <c r="AX152" s="170">
        <f>IF(AU152&gt;=0.1,'P3 Bureaumarge zee- en luchtvr.'!$D$12,0)</f>
        <v>0</v>
      </c>
      <c r="AY152" s="163">
        <f t="shared" si="72"/>
        <v>0</v>
      </c>
      <c r="AZ152" s="157" t="str">
        <f>VLOOKUP(D152,'P4 Destination'!$C$21:$O$176,13,0)</f>
        <v>EUR</v>
      </c>
      <c r="BA152" s="164">
        <f t="shared" si="73"/>
        <v>0</v>
      </c>
      <c r="BB152" s="171">
        <f>IF(AU152&gt;0.1,(VLOOKUP(D152,'P4 Destination'!$C$21:$M$176,3,0))*I152,0)</f>
        <v>0</v>
      </c>
      <c r="BC152" s="172">
        <f t="shared" si="74"/>
        <v>0</v>
      </c>
      <c r="BD152" s="171">
        <f>(VLOOKUP($D152,'P4 Destination'!$C$21:$M$176,4,0))*BC152</f>
        <v>0</v>
      </c>
      <c r="BE152" s="172">
        <f t="shared" si="75"/>
        <v>0</v>
      </c>
      <c r="BF152" s="171">
        <f>(VLOOKUP($D152,'P4 Destination'!$C$21:$M$176,5,0))*BE152</f>
        <v>0</v>
      </c>
      <c r="BG152" s="172">
        <f t="shared" si="76"/>
        <v>0</v>
      </c>
      <c r="BH152" s="171">
        <f>(VLOOKUP($D152,'P4 Destination'!$C$21:$M$176,6,0))*BG152</f>
        <v>0</v>
      </c>
      <c r="BI152" s="172">
        <f t="shared" si="77"/>
        <v>30</v>
      </c>
      <c r="BJ152" s="171">
        <f>(VLOOKUP($D152,'P4 Destination'!$C$21:$M$176,7,0))*BI152</f>
        <v>0</v>
      </c>
      <c r="BK152" s="172">
        <f t="shared" si="78"/>
        <v>0</v>
      </c>
      <c r="BL152" s="171">
        <f>(VLOOKUP($D152,'P4 Destination'!$C$21:$M$176,8,0))*BK152</f>
        <v>0</v>
      </c>
      <c r="BM152" s="172">
        <f t="shared" si="79"/>
        <v>0</v>
      </c>
      <c r="BN152" s="171">
        <f>(VLOOKUP($D152,'P4 Destination'!$C$21:$M$176,9,0))*BM152</f>
        <v>0</v>
      </c>
      <c r="BO152" s="154">
        <f t="shared" si="80"/>
        <v>1</v>
      </c>
      <c r="BP152" s="171">
        <f>(VLOOKUP(D152,'P4 Destination'!$C$21:$M$176,10,0))*K152</f>
        <v>0</v>
      </c>
      <c r="BQ152" s="171">
        <f>(VLOOKUP(D152,'P4 Destination'!$C$21:$M$176,11,0))*J152</f>
        <v>0</v>
      </c>
      <c r="BR152" s="173">
        <f t="shared" si="81"/>
        <v>0</v>
      </c>
      <c r="BS152" s="173">
        <f>(AV152*2500)*'P6 Verzekering'!$E$11</f>
        <v>0</v>
      </c>
      <c r="BT152" s="173">
        <f>(AW152*2500)*'P6 Verzekering'!$E$12</f>
        <v>0</v>
      </c>
      <c r="BU152" s="173">
        <f>(L152*2500)*'P6 Verzekering'!$E$13</f>
        <v>0</v>
      </c>
      <c r="BV152" s="173">
        <f t="shared" si="82"/>
        <v>0</v>
      </c>
      <c r="BW152"/>
      <c r="BX152"/>
    </row>
    <row r="153" spans="1:76">
      <c r="A153" s="152" t="s">
        <v>1078</v>
      </c>
      <c r="B153" s="152" t="s">
        <v>372</v>
      </c>
      <c r="C153" s="152" t="s">
        <v>412</v>
      </c>
      <c r="D153" s="152" t="s">
        <v>397</v>
      </c>
      <c r="E153" s="152" t="s">
        <v>396</v>
      </c>
      <c r="F153" s="153">
        <f t="shared" si="56"/>
        <v>40</v>
      </c>
      <c r="G153" s="154">
        <v>1</v>
      </c>
      <c r="H153" s="154">
        <f>IFERROR(VLOOKUP(B153,'P2 Origin'!$C$21:$Q$176,15,FALSE),0)</f>
        <v>0</v>
      </c>
      <c r="I153" s="154">
        <f>IFERROR(VLOOKUP(D153,'P4 Destination'!$C$21:$Q$176,15,FALSE),0)</f>
        <v>0</v>
      </c>
      <c r="J153" s="155"/>
      <c r="K153" s="155">
        <v>1</v>
      </c>
      <c r="L153" s="156">
        <v>0</v>
      </c>
      <c r="M153" s="155">
        <v>0</v>
      </c>
      <c r="N153" s="155">
        <v>0</v>
      </c>
      <c r="O153" s="157">
        <f t="shared" si="57"/>
        <v>0</v>
      </c>
      <c r="P153" s="158">
        <f t="shared" si="58"/>
        <v>0</v>
      </c>
      <c r="Q153" s="159">
        <f>IFERROR(VLOOKUP(N153,'P1 Intra-Europees'!$A$15:$H$25,3,0),0)*P153</f>
        <v>0</v>
      </c>
      <c r="R153" s="160">
        <f t="shared" si="59"/>
        <v>0</v>
      </c>
      <c r="S153" s="159">
        <f>IFERROR(VLOOKUP(N153,'P1 Intra-Europees'!$A$15:$H$25,4,0),0)*R153</f>
        <v>0</v>
      </c>
      <c r="T153" s="160">
        <f t="shared" si="60"/>
        <v>0</v>
      </c>
      <c r="U153" s="159">
        <f>IFERROR(VLOOKUP(N153,'P1 Intra-Europees'!$A$15:$H$25,5,0),0)*T153</f>
        <v>0</v>
      </c>
      <c r="V153" s="160">
        <f t="shared" si="61"/>
        <v>0</v>
      </c>
      <c r="W153" s="159">
        <f>IFERROR(VLOOKUP(N153,'P1 Intra-Europees'!$A$15:$H$25,6,0),0)*V153</f>
        <v>0</v>
      </c>
      <c r="X153" s="160">
        <f t="shared" si="62"/>
        <v>0</v>
      </c>
      <c r="Y153" s="159">
        <f>IFERROR(VLOOKUP(N153,'P1 Intra-Europees'!$A$15:$H$25,7,0),0)*X153</f>
        <v>0</v>
      </c>
      <c r="Z153" s="161">
        <f t="shared" si="63"/>
        <v>0</v>
      </c>
      <c r="AA153" s="162">
        <f>IFERROR(VLOOKUP(N153,'P1 Intra-Europees'!$A$15:$H$25,8,0),0)*Z153</f>
        <v>0</v>
      </c>
      <c r="AB153" s="163">
        <f t="shared" si="64"/>
        <v>0</v>
      </c>
      <c r="AC153" s="157" t="str">
        <f>VLOOKUP(B153,'P2 Origin'!$C$21:$O$176,13,0)</f>
        <v>USD</v>
      </c>
      <c r="AD153" s="164">
        <f t="shared" si="65"/>
        <v>0</v>
      </c>
      <c r="AE153" s="165">
        <f>IF(AU153&gt;0.1,VLOOKUP(B153,'P2 Origin'!$C$21:$M$176,3,0)*H153,0)</f>
        <v>0</v>
      </c>
      <c r="AF153" s="166">
        <f t="shared" si="66"/>
        <v>0</v>
      </c>
      <c r="AG153" s="165">
        <f>(VLOOKUP(B153,'P2 Origin'!$C$21:$M$176,4,0))*AF153</f>
        <v>0</v>
      </c>
      <c r="AH153" s="166">
        <f t="shared" si="67"/>
        <v>0</v>
      </c>
      <c r="AI153" s="165">
        <f>(VLOOKUP(B153,'P2 Origin'!$C$21:$M$176,5,0))*AH153</f>
        <v>0</v>
      </c>
      <c r="AJ153" s="166">
        <f t="shared" si="83"/>
        <v>0</v>
      </c>
      <c r="AK153" s="165">
        <f>(VLOOKUP(B153,'P2 Origin'!$C$21:$M$176,6,0))*AJ153</f>
        <v>0</v>
      </c>
      <c r="AL153" s="166">
        <f t="shared" si="68"/>
        <v>0</v>
      </c>
      <c r="AM153" s="165">
        <f>(VLOOKUP($B153,'P2 Origin'!$C$21:$M$176,7,0))*AL153</f>
        <v>0</v>
      </c>
      <c r="AN153" s="166">
        <f t="shared" si="69"/>
        <v>40</v>
      </c>
      <c r="AO153" s="165">
        <f>(VLOOKUP($B153,'P2 Origin'!$C$21:$M$176,8,0))*AN153</f>
        <v>0</v>
      </c>
      <c r="AP153" s="166">
        <f t="shared" si="70"/>
        <v>0</v>
      </c>
      <c r="AQ153" s="165">
        <f>(VLOOKUP($B153,'P2 Origin'!$C$21:$M$176,9,0))*AP153</f>
        <v>0</v>
      </c>
      <c r="AR153" s="155">
        <f t="shared" si="71"/>
        <v>1</v>
      </c>
      <c r="AS153" s="164">
        <f>(VLOOKUP(B153,'P2 Origin'!$C$21:$M$176,10,0))*K153</f>
        <v>0</v>
      </c>
      <c r="AT153" s="164">
        <f>(VLOOKUP(B153,'P2 Origin'!$C$21:$M$176,11,0))*J153</f>
        <v>0</v>
      </c>
      <c r="AU153" s="167">
        <v>40</v>
      </c>
      <c r="AV153" s="168">
        <v>40</v>
      </c>
      <c r="AW153" s="169">
        <v>0</v>
      </c>
      <c r="AX153" s="170">
        <f>IF(AU153&gt;=0.1,'P3 Bureaumarge zee- en luchtvr.'!$D$12,0)</f>
        <v>0</v>
      </c>
      <c r="AY153" s="163">
        <f t="shared" si="72"/>
        <v>0</v>
      </c>
      <c r="AZ153" s="157" t="str">
        <f>VLOOKUP(D153,'P4 Destination'!$C$21:$O$176,13,0)</f>
        <v>USD</v>
      </c>
      <c r="BA153" s="164">
        <f t="shared" si="73"/>
        <v>0</v>
      </c>
      <c r="BB153" s="171">
        <f>IF(AU153&gt;0.1,(VLOOKUP(D153,'P4 Destination'!$C$21:$M$176,3,0))*I153,0)</f>
        <v>0</v>
      </c>
      <c r="BC153" s="172">
        <f t="shared" si="74"/>
        <v>0</v>
      </c>
      <c r="BD153" s="171">
        <f>(VLOOKUP($D153,'P4 Destination'!$C$21:$M$176,4,0))*BC153</f>
        <v>0</v>
      </c>
      <c r="BE153" s="172">
        <f t="shared" si="75"/>
        <v>0</v>
      </c>
      <c r="BF153" s="171">
        <f>(VLOOKUP($D153,'P4 Destination'!$C$21:$M$176,5,0))*BE153</f>
        <v>0</v>
      </c>
      <c r="BG153" s="172">
        <f t="shared" si="76"/>
        <v>0</v>
      </c>
      <c r="BH153" s="171">
        <f>(VLOOKUP($D153,'P4 Destination'!$C$21:$M$176,6,0))*BG153</f>
        <v>0</v>
      </c>
      <c r="BI153" s="172">
        <f t="shared" si="77"/>
        <v>0</v>
      </c>
      <c r="BJ153" s="171">
        <f>(VLOOKUP($D153,'P4 Destination'!$C$21:$M$176,7,0))*BI153</f>
        <v>0</v>
      </c>
      <c r="BK153" s="172">
        <f t="shared" si="78"/>
        <v>40</v>
      </c>
      <c r="BL153" s="171">
        <f>(VLOOKUP($D153,'P4 Destination'!$C$21:$M$176,8,0))*BK153</f>
        <v>0</v>
      </c>
      <c r="BM153" s="172">
        <f t="shared" si="79"/>
        <v>0</v>
      </c>
      <c r="BN153" s="171">
        <f>(VLOOKUP($D153,'P4 Destination'!$C$21:$M$176,9,0))*BM153</f>
        <v>0</v>
      </c>
      <c r="BO153" s="154">
        <f t="shared" si="80"/>
        <v>1</v>
      </c>
      <c r="BP153" s="171">
        <f>(VLOOKUP(D153,'P4 Destination'!$C$21:$M$176,10,0))*K153</f>
        <v>0</v>
      </c>
      <c r="BQ153" s="171">
        <f>(VLOOKUP(D153,'P4 Destination'!$C$21:$M$176,11,0))*J153</f>
        <v>0</v>
      </c>
      <c r="BR153" s="173">
        <f t="shared" si="81"/>
        <v>0</v>
      </c>
      <c r="BS153" s="173">
        <f>(AV153*2500)*'P6 Verzekering'!$E$11</f>
        <v>0</v>
      </c>
      <c r="BT153" s="173">
        <f>(AW153*2500)*'P6 Verzekering'!$E$12</f>
        <v>0</v>
      </c>
      <c r="BU153" s="173">
        <f>(L153*2500)*'P6 Verzekering'!$E$13</f>
        <v>0</v>
      </c>
      <c r="BV153" s="173">
        <f t="shared" si="82"/>
        <v>0</v>
      </c>
      <c r="BW153"/>
      <c r="BX153"/>
    </row>
    <row r="154" spans="1:76">
      <c r="A154" s="152" t="s">
        <v>1079</v>
      </c>
      <c r="B154" s="152" t="s">
        <v>372</v>
      </c>
      <c r="C154" s="152" t="s">
        <v>412</v>
      </c>
      <c r="D154" s="152" t="s">
        <v>219</v>
      </c>
      <c r="E154" s="152" t="s">
        <v>219</v>
      </c>
      <c r="F154" s="153">
        <f t="shared" si="56"/>
        <v>26</v>
      </c>
      <c r="G154" s="154">
        <v>1</v>
      </c>
      <c r="H154" s="154">
        <f>IFERROR(VLOOKUP(B154,'P2 Origin'!$C$21:$Q$176,15,FALSE),0)</f>
        <v>0</v>
      </c>
      <c r="I154" s="154">
        <f>IFERROR(VLOOKUP(D154,'P4 Destination'!$C$21:$Q$176,15,FALSE),0)</f>
        <v>0</v>
      </c>
      <c r="J154" s="155">
        <v>1</v>
      </c>
      <c r="K154" s="155"/>
      <c r="L154" s="156">
        <v>0</v>
      </c>
      <c r="M154" s="155">
        <v>0</v>
      </c>
      <c r="N154" s="155">
        <v>0</v>
      </c>
      <c r="O154" s="157">
        <f t="shared" si="57"/>
        <v>0</v>
      </c>
      <c r="P154" s="158">
        <f t="shared" si="58"/>
        <v>0</v>
      </c>
      <c r="Q154" s="159">
        <f>IFERROR(VLOOKUP(N154,'P1 Intra-Europees'!$A$15:$H$25,3,0),0)*P154</f>
        <v>0</v>
      </c>
      <c r="R154" s="160">
        <f t="shared" si="59"/>
        <v>0</v>
      </c>
      <c r="S154" s="159">
        <f>IFERROR(VLOOKUP(N154,'P1 Intra-Europees'!$A$15:$H$25,4,0),0)*R154</f>
        <v>0</v>
      </c>
      <c r="T154" s="160">
        <f t="shared" si="60"/>
        <v>0</v>
      </c>
      <c r="U154" s="159">
        <f>IFERROR(VLOOKUP(N154,'P1 Intra-Europees'!$A$15:$H$25,5,0),0)*T154</f>
        <v>0</v>
      </c>
      <c r="V154" s="160">
        <f t="shared" si="61"/>
        <v>0</v>
      </c>
      <c r="W154" s="159">
        <f>IFERROR(VLOOKUP(N154,'P1 Intra-Europees'!$A$15:$H$25,6,0),0)*V154</f>
        <v>0</v>
      </c>
      <c r="X154" s="160">
        <f t="shared" si="62"/>
        <v>0</v>
      </c>
      <c r="Y154" s="159">
        <f>IFERROR(VLOOKUP(N154,'P1 Intra-Europees'!$A$15:$H$25,7,0),0)*X154</f>
        <v>0</v>
      </c>
      <c r="Z154" s="161">
        <f t="shared" si="63"/>
        <v>0</v>
      </c>
      <c r="AA154" s="162">
        <f>IFERROR(VLOOKUP(N154,'P1 Intra-Europees'!$A$15:$H$25,8,0),0)*Z154</f>
        <v>0</v>
      </c>
      <c r="AB154" s="163">
        <f t="shared" si="64"/>
        <v>0</v>
      </c>
      <c r="AC154" s="157" t="str">
        <f>VLOOKUP(B154,'P2 Origin'!$C$21:$O$176,13,0)</f>
        <v>USD</v>
      </c>
      <c r="AD154" s="164">
        <f t="shared" si="65"/>
        <v>0</v>
      </c>
      <c r="AE154" s="165">
        <f>IF(AU154&gt;0.1,VLOOKUP(B154,'P2 Origin'!$C$21:$M$176,3,0)*H154,0)</f>
        <v>0</v>
      </c>
      <c r="AF154" s="166">
        <f t="shared" si="66"/>
        <v>0</v>
      </c>
      <c r="AG154" s="165">
        <f>(VLOOKUP(B154,'P2 Origin'!$C$21:$M$176,4,0))*AF154</f>
        <v>0</v>
      </c>
      <c r="AH154" s="166">
        <f t="shared" si="67"/>
        <v>0</v>
      </c>
      <c r="AI154" s="165">
        <f>(VLOOKUP(B154,'P2 Origin'!$C$21:$M$176,5,0))*AH154</f>
        <v>0</v>
      </c>
      <c r="AJ154" s="166">
        <f t="shared" si="83"/>
        <v>0</v>
      </c>
      <c r="AK154" s="165">
        <f>(VLOOKUP(B154,'P2 Origin'!$C$21:$M$176,6,0))*AJ154</f>
        <v>0</v>
      </c>
      <c r="AL154" s="166">
        <f t="shared" si="68"/>
        <v>26</v>
      </c>
      <c r="AM154" s="165">
        <f>(VLOOKUP($B154,'P2 Origin'!$C$21:$M$176,7,0))*AL154</f>
        <v>0</v>
      </c>
      <c r="AN154" s="166">
        <f t="shared" si="69"/>
        <v>0</v>
      </c>
      <c r="AO154" s="165">
        <f>(VLOOKUP($B154,'P2 Origin'!$C$21:$M$176,8,0))*AN154</f>
        <v>0</v>
      </c>
      <c r="AP154" s="166">
        <f t="shared" si="70"/>
        <v>0</v>
      </c>
      <c r="AQ154" s="165">
        <f>(VLOOKUP($B154,'P2 Origin'!$C$21:$M$176,9,0))*AP154</f>
        <v>0</v>
      </c>
      <c r="AR154" s="155">
        <f t="shared" si="71"/>
        <v>1</v>
      </c>
      <c r="AS154" s="164">
        <f>(VLOOKUP(B154,'P2 Origin'!$C$21:$M$176,10,0))*K154</f>
        <v>0</v>
      </c>
      <c r="AT154" s="164">
        <f>(VLOOKUP(B154,'P2 Origin'!$C$21:$M$176,11,0))*J154</f>
        <v>0</v>
      </c>
      <c r="AU154" s="167">
        <v>26</v>
      </c>
      <c r="AV154" s="168">
        <v>26</v>
      </c>
      <c r="AW154" s="169">
        <v>0</v>
      </c>
      <c r="AX154" s="170">
        <f>IF(AU154&gt;=0.1,'P3 Bureaumarge zee- en luchtvr.'!$D$12,0)</f>
        <v>0</v>
      </c>
      <c r="AY154" s="163">
        <f t="shared" si="72"/>
        <v>0</v>
      </c>
      <c r="AZ154" s="157" t="str">
        <f>VLOOKUP(D154,'P4 Destination'!$C$21:$O$176,13,0)</f>
        <v>EUR</v>
      </c>
      <c r="BA154" s="164">
        <f t="shared" si="73"/>
        <v>0</v>
      </c>
      <c r="BB154" s="171">
        <f>IF(AU154&gt;0.1,(VLOOKUP(D154,'P4 Destination'!$C$21:$M$176,3,0))*I154,0)</f>
        <v>0</v>
      </c>
      <c r="BC154" s="172">
        <f t="shared" si="74"/>
        <v>0</v>
      </c>
      <c r="BD154" s="171">
        <f>(VLOOKUP($D154,'P4 Destination'!$C$21:$M$176,4,0))*BC154</f>
        <v>0</v>
      </c>
      <c r="BE154" s="172">
        <f t="shared" si="75"/>
        <v>0</v>
      </c>
      <c r="BF154" s="171">
        <f>(VLOOKUP($D154,'P4 Destination'!$C$21:$M$176,5,0))*BE154</f>
        <v>0</v>
      </c>
      <c r="BG154" s="172">
        <f t="shared" si="76"/>
        <v>0</v>
      </c>
      <c r="BH154" s="171">
        <f>(VLOOKUP($D154,'P4 Destination'!$C$21:$M$176,6,0))*BG154</f>
        <v>0</v>
      </c>
      <c r="BI154" s="172">
        <f t="shared" si="77"/>
        <v>26</v>
      </c>
      <c r="BJ154" s="171">
        <f>(VLOOKUP($D154,'P4 Destination'!$C$21:$M$176,7,0))*BI154</f>
        <v>0</v>
      </c>
      <c r="BK154" s="172">
        <f t="shared" si="78"/>
        <v>0</v>
      </c>
      <c r="BL154" s="171">
        <f>(VLOOKUP($D154,'P4 Destination'!$C$21:$M$176,8,0))*BK154</f>
        <v>0</v>
      </c>
      <c r="BM154" s="172">
        <f t="shared" si="79"/>
        <v>0</v>
      </c>
      <c r="BN154" s="171">
        <f>(VLOOKUP($D154,'P4 Destination'!$C$21:$M$176,9,0))*BM154</f>
        <v>0</v>
      </c>
      <c r="BO154" s="154">
        <f t="shared" si="80"/>
        <v>1</v>
      </c>
      <c r="BP154" s="171">
        <f>(VLOOKUP(D154,'P4 Destination'!$C$21:$M$176,10,0))*K154</f>
        <v>0</v>
      </c>
      <c r="BQ154" s="171">
        <f>(VLOOKUP(D154,'P4 Destination'!$C$21:$M$176,11,0))*J154</f>
        <v>0</v>
      </c>
      <c r="BR154" s="173">
        <f t="shared" si="81"/>
        <v>0</v>
      </c>
      <c r="BS154" s="173">
        <f>(AV154*2500)*'P6 Verzekering'!$E$11</f>
        <v>0</v>
      </c>
      <c r="BT154" s="173">
        <f>(AW154*2500)*'P6 Verzekering'!$E$12</f>
        <v>0</v>
      </c>
      <c r="BU154" s="173">
        <f>(L154*2500)*'P6 Verzekering'!$E$13</f>
        <v>0</v>
      </c>
      <c r="BV154" s="173">
        <f t="shared" si="82"/>
        <v>0</v>
      </c>
      <c r="BW154"/>
      <c r="BX154"/>
    </row>
    <row r="155" spans="1:76">
      <c r="A155" s="152" t="s">
        <v>1080</v>
      </c>
      <c r="B155" s="152" t="s">
        <v>372</v>
      </c>
      <c r="C155" s="152" t="s">
        <v>412</v>
      </c>
      <c r="D155" s="152" t="s">
        <v>219</v>
      </c>
      <c r="E155" s="152" t="s">
        <v>219</v>
      </c>
      <c r="F155" s="153">
        <f t="shared" si="56"/>
        <v>60</v>
      </c>
      <c r="G155" s="154">
        <v>1</v>
      </c>
      <c r="H155" s="154">
        <f>IFERROR(VLOOKUP(B155,'P2 Origin'!$C$21:$Q$176,15,FALSE),0)</f>
        <v>0</v>
      </c>
      <c r="I155" s="154">
        <f>IFERROR(VLOOKUP(D155,'P4 Destination'!$C$21:$Q$176,15,FALSE),0)</f>
        <v>0</v>
      </c>
      <c r="J155" s="155"/>
      <c r="K155" s="155">
        <v>1</v>
      </c>
      <c r="L155" s="156">
        <v>0</v>
      </c>
      <c r="M155" s="155">
        <v>0</v>
      </c>
      <c r="N155" s="155">
        <v>0</v>
      </c>
      <c r="O155" s="157">
        <f t="shared" si="57"/>
        <v>0</v>
      </c>
      <c r="P155" s="158">
        <f t="shared" si="58"/>
        <v>0</v>
      </c>
      <c r="Q155" s="159">
        <f>IFERROR(VLOOKUP(N155,'P1 Intra-Europees'!$A$15:$H$25,3,0),0)*P155</f>
        <v>0</v>
      </c>
      <c r="R155" s="160">
        <f t="shared" si="59"/>
        <v>0</v>
      </c>
      <c r="S155" s="159">
        <f>IFERROR(VLOOKUP(N155,'P1 Intra-Europees'!$A$15:$H$25,4,0),0)*R155</f>
        <v>0</v>
      </c>
      <c r="T155" s="160">
        <f t="shared" si="60"/>
        <v>0</v>
      </c>
      <c r="U155" s="159">
        <f>IFERROR(VLOOKUP(N155,'P1 Intra-Europees'!$A$15:$H$25,5,0),0)*T155</f>
        <v>0</v>
      </c>
      <c r="V155" s="160">
        <f t="shared" si="61"/>
        <v>0</v>
      </c>
      <c r="W155" s="159">
        <f>IFERROR(VLOOKUP(N155,'P1 Intra-Europees'!$A$15:$H$25,6,0),0)*V155</f>
        <v>0</v>
      </c>
      <c r="X155" s="160">
        <f t="shared" si="62"/>
        <v>0</v>
      </c>
      <c r="Y155" s="159">
        <f>IFERROR(VLOOKUP(N155,'P1 Intra-Europees'!$A$15:$H$25,7,0),0)*X155</f>
        <v>0</v>
      </c>
      <c r="Z155" s="161">
        <f t="shared" si="63"/>
        <v>0</v>
      </c>
      <c r="AA155" s="162">
        <f>IFERROR(VLOOKUP(N155,'P1 Intra-Europees'!$A$15:$H$25,8,0),0)*Z155</f>
        <v>0</v>
      </c>
      <c r="AB155" s="163">
        <f t="shared" si="64"/>
        <v>0</v>
      </c>
      <c r="AC155" s="157" t="str">
        <f>VLOOKUP(B155,'P2 Origin'!$C$21:$O$176,13,0)</f>
        <v>USD</v>
      </c>
      <c r="AD155" s="164">
        <f t="shared" si="65"/>
        <v>0</v>
      </c>
      <c r="AE155" s="165">
        <f>IF(AU155&gt;0.1,VLOOKUP(B155,'P2 Origin'!$C$21:$M$176,3,0)*H155,0)</f>
        <v>0</v>
      </c>
      <c r="AF155" s="166">
        <f t="shared" si="66"/>
        <v>0</v>
      </c>
      <c r="AG155" s="165">
        <f>(VLOOKUP(B155,'P2 Origin'!$C$21:$M$176,4,0))*AF155</f>
        <v>0</v>
      </c>
      <c r="AH155" s="166">
        <f t="shared" si="67"/>
        <v>0</v>
      </c>
      <c r="AI155" s="165">
        <f>(VLOOKUP(B155,'P2 Origin'!$C$21:$M$176,5,0))*AH155</f>
        <v>0</v>
      </c>
      <c r="AJ155" s="166">
        <f t="shared" si="83"/>
        <v>0</v>
      </c>
      <c r="AK155" s="165">
        <f>(VLOOKUP(B155,'P2 Origin'!$C$21:$M$176,6,0))*AJ155</f>
        <v>0</v>
      </c>
      <c r="AL155" s="166">
        <f t="shared" si="68"/>
        <v>0</v>
      </c>
      <c r="AM155" s="165">
        <f>(VLOOKUP($B155,'P2 Origin'!$C$21:$M$176,7,0))*AL155</f>
        <v>0</v>
      </c>
      <c r="AN155" s="166">
        <f t="shared" si="69"/>
        <v>0</v>
      </c>
      <c r="AO155" s="165">
        <f>(VLOOKUP($B155,'P2 Origin'!$C$21:$M$176,8,0))*AN155</f>
        <v>0</v>
      </c>
      <c r="AP155" s="166">
        <f t="shared" si="70"/>
        <v>60</v>
      </c>
      <c r="AQ155" s="165">
        <f>(VLOOKUP($B155,'P2 Origin'!$C$21:$M$176,9,0))*AP155</f>
        <v>0</v>
      </c>
      <c r="AR155" s="155">
        <f t="shared" si="71"/>
        <v>1</v>
      </c>
      <c r="AS155" s="164">
        <f>(VLOOKUP(B155,'P2 Origin'!$C$21:$M$176,10,0))*K155</f>
        <v>0</v>
      </c>
      <c r="AT155" s="164">
        <f>(VLOOKUP(B155,'P2 Origin'!$C$21:$M$176,11,0))*J155</f>
        <v>0</v>
      </c>
      <c r="AU155" s="167">
        <v>60</v>
      </c>
      <c r="AV155" s="168">
        <v>60</v>
      </c>
      <c r="AW155" s="169">
        <v>0</v>
      </c>
      <c r="AX155" s="170">
        <f>IF(AU155&gt;=0.1,'P3 Bureaumarge zee- en luchtvr.'!$D$12,0)</f>
        <v>0</v>
      </c>
      <c r="AY155" s="163">
        <f t="shared" si="72"/>
        <v>0</v>
      </c>
      <c r="AZ155" s="157" t="str">
        <f>VLOOKUP(D155,'P4 Destination'!$C$21:$O$176,13,0)</f>
        <v>EUR</v>
      </c>
      <c r="BA155" s="164">
        <f t="shared" si="73"/>
        <v>0</v>
      </c>
      <c r="BB155" s="171">
        <f>IF(AU155&gt;0.1,(VLOOKUP(D155,'P4 Destination'!$C$21:$M$176,3,0))*I155,0)</f>
        <v>0</v>
      </c>
      <c r="BC155" s="172">
        <f t="shared" si="74"/>
        <v>0</v>
      </c>
      <c r="BD155" s="171">
        <f>(VLOOKUP($D155,'P4 Destination'!$C$21:$M$176,4,0))*BC155</f>
        <v>0</v>
      </c>
      <c r="BE155" s="172">
        <f t="shared" si="75"/>
        <v>0</v>
      </c>
      <c r="BF155" s="171">
        <f>(VLOOKUP($D155,'P4 Destination'!$C$21:$M$176,5,0))*BE155</f>
        <v>0</v>
      </c>
      <c r="BG155" s="172">
        <f t="shared" si="76"/>
        <v>0</v>
      </c>
      <c r="BH155" s="171">
        <f>(VLOOKUP($D155,'P4 Destination'!$C$21:$M$176,6,0))*BG155</f>
        <v>0</v>
      </c>
      <c r="BI155" s="172">
        <f t="shared" si="77"/>
        <v>0</v>
      </c>
      <c r="BJ155" s="171">
        <f>(VLOOKUP($D155,'P4 Destination'!$C$21:$M$176,7,0))*BI155</f>
        <v>0</v>
      </c>
      <c r="BK155" s="172">
        <f t="shared" si="78"/>
        <v>0</v>
      </c>
      <c r="BL155" s="171">
        <f>(VLOOKUP($D155,'P4 Destination'!$C$21:$M$176,8,0))*BK155</f>
        <v>0</v>
      </c>
      <c r="BM155" s="172">
        <f t="shared" si="79"/>
        <v>60</v>
      </c>
      <c r="BN155" s="171">
        <f>(VLOOKUP($D155,'P4 Destination'!$C$21:$M$176,9,0))*BM155</f>
        <v>0</v>
      </c>
      <c r="BO155" s="154">
        <f t="shared" si="80"/>
        <v>1</v>
      </c>
      <c r="BP155" s="171">
        <f>(VLOOKUP(D155,'P4 Destination'!$C$21:$M$176,10,0))*K155</f>
        <v>0</v>
      </c>
      <c r="BQ155" s="171">
        <f>(VLOOKUP(D155,'P4 Destination'!$C$21:$M$176,11,0))*J155</f>
        <v>0</v>
      </c>
      <c r="BR155" s="173">
        <f t="shared" si="81"/>
        <v>0</v>
      </c>
      <c r="BS155" s="173">
        <f>(AV155*2500)*'P6 Verzekering'!$E$11</f>
        <v>0</v>
      </c>
      <c r="BT155" s="173">
        <f>(AW155*2500)*'P6 Verzekering'!$E$12</f>
        <v>0</v>
      </c>
      <c r="BU155" s="173">
        <f>(L155*2500)*'P6 Verzekering'!$E$13</f>
        <v>0</v>
      </c>
      <c r="BV155" s="173">
        <f t="shared" si="82"/>
        <v>0</v>
      </c>
      <c r="BW155"/>
      <c r="BX155"/>
    </row>
    <row r="156" spans="1:76">
      <c r="A156" s="152" t="s">
        <v>1081</v>
      </c>
      <c r="B156" s="152" t="s">
        <v>372</v>
      </c>
      <c r="C156" s="152" t="s">
        <v>412</v>
      </c>
      <c r="D156" s="152" t="s">
        <v>460</v>
      </c>
      <c r="E156" s="152" t="s">
        <v>453</v>
      </c>
      <c r="F156" s="153">
        <f t="shared" si="56"/>
        <v>18</v>
      </c>
      <c r="G156" s="154">
        <v>1</v>
      </c>
      <c r="H156" s="154">
        <f>IFERROR(VLOOKUP(B156,'P2 Origin'!$C$21:$Q$176,15,FALSE),0)</f>
        <v>0</v>
      </c>
      <c r="I156" s="154">
        <f>IFERROR(VLOOKUP(D156,'P4 Destination'!$C$21:$Q$176,15,FALSE),0)</f>
        <v>0</v>
      </c>
      <c r="J156" s="155">
        <v>1</v>
      </c>
      <c r="K156" s="155"/>
      <c r="L156" s="156">
        <v>0</v>
      </c>
      <c r="M156" s="155">
        <v>0</v>
      </c>
      <c r="N156" s="155">
        <v>0</v>
      </c>
      <c r="O156" s="157">
        <f t="shared" si="57"/>
        <v>0</v>
      </c>
      <c r="P156" s="158">
        <f t="shared" si="58"/>
        <v>0</v>
      </c>
      <c r="Q156" s="159">
        <f>IFERROR(VLOOKUP(N156,'P1 Intra-Europees'!$A$15:$H$25,3,0),0)*P156</f>
        <v>0</v>
      </c>
      <c r="R156" s="160">
        <f t="shared" si="59"/>
        <v>0</v>
      </c>
      <c r="S156" s="159">
        <f>IFERROR(VLOOKUP(N156,'P1 Intra-Europees'!$A$15:$H$25,4,0),0)*R156</f>
        <v>0</v>
      </c>
      <c r="T156" s="160">
        <f t="shared" si="60"/>
        <v>0</v>
      </c>
      <c r="U156" s="159">
        <f>IFERROR(VLOOKUP(N156,'P1 Intra-Europees'!$A$15:$H$25,5,0),0)*T156</f>
        <v>0</v>
      </c>
      <c r="V156" s="160">
        <f t="shared" si="61"/>
        <v>0</v>
      </c>
      <c r="W156" s="159">
        <f>IFERROR(VLOOKUP(N156,'P1 Intra-Europees'!$A$15:$H$25,6,0),0)*V156</f>
        <v>0</v>
      </c>
      <c r="X156" s="160">
        <f t="shared" si="62"/>
        <v>0</v>
      </c>
      <c r="Y156" s="159">
        <f>IFERROR(VLOOKUP(N156,'P1 Intra-Europees'!$A$15:$H$25,7,0),0)*X156</f>
        <v>0</v>
      </c>
      <c r="Z156" s="161">
        <f t="shared" si="63"/>
        <v>0</v>
      </c>
      <c r="AA156" s="162">
        <f>IFERROR(VLOOKUP(N156,'P1 Intra-Europees'!$A$15:$H$25,8,0),0)*Z156</f>
        <v>0</v>
      </c>
      <c r="AB156" s="163">
        <f t="shared" si="64"/>
        <v>0</v>
      </c>
      <c r="AC156" s="157" t="str">
        <f>VLOOKUP(B156,'P2 Origin'!$C$21:$O$176,13,0)</f>
        <v>USD</v>
      </c>
      <c r="AD156" s="164">
        <f t="shared" si="65"/>
        <v>0</v>
      </c>
      <c r="AE156" s="165">
        <f>IF(AU156&gt;0.1,VLOOKUP(B156,'P2 Origin'!$C$21:$M$176,3,0)*H156,0)</f>
        <v>0</v>
      </c>
      <c r="AF156" s="166">
        <f t="shared" si="66"/>
        <v>0</v>
      </c>
      <c r="AG156" s="165">
        <f>(VLOOKUP(B156,'P2 Origin'!$C$21:$M$176,4,0))*AF156</f>
        <v>0</v>
      </c>
      <c r="AH156" s="166">
        <f t="shared" si="67"/>
        <v>0</v>
      </c>
      <c r="AI156" s="165">
        <f>(VLOOKUP(B156,'P2 Origin'!$C$21:$M$176,5,0))*AH156</f>
        <v>0</v>
      </c>
      <c r="AJ156" s="166">
        <f t="shared" si="83"/>
        <v>18</v>
      </c>
      <c r="AK156" s="165">
        <f>(VLOOKUP(B156,'P2 Origin'!$C$21:$M$176,6,0))*AJ156</f>
        <v>0</v>
      </c>
      <c r="AL156" s="166">
        <f t="shared" si="68"/>
        <v>0</v>
      </c>
      <c r="AM156" s="165">
        <f>(VLOOKUP($B156,'P2 Origin'!$C$21:$M$176,7,0))*AL156</f>
        <v>0</v>
      </c>
      <c r="AN156" s="166">
        <f t="shared" si="69"/>
        <v>0</v>
      </c>
      <c r="AO156" s="165">
        <f>(VLOOKUP($B156,'P2 Origin'!$C$21:$M$176,8,0))*AN156</f>
        <v>0</v>
      </c>
      <c r="AP156" s="166">
        <f t="shared" si="70"/>
        <v>0</v>
      </c>
      <c r="AQ156" s="165">
        <f>(VLOOKUP($B156,'P2 Origin'!$C$21:$M$176,9,0))*AP156</f>
        <v>0</v>
      </c>
      <c r="AR156" s="155">
        <f t="shared" si="71"/>
        <v>1</v>
      </c>
      <c r="AS156" s="164">
        <f>(VLOOKUP(B156,'P2 Origin'!$C$21:$M$176,10,0))*K156</f>
        <v>0</v>
      </c>
      <c r="AT156" s="164">
        <f>(VLOOKUP(B156,'P2 Origin'!$C$21:$M$176,11,0))*J156</f>
        <v>0</v>
      </c>
      <c r="AU156" s="167">
        <v>18</v>
      </c>
      <c r="AV156" s="168">
        <v>18</v>
      </c>
      <c r="AW156" s="169">
        <v>0</v>
      </c>
      <c r="AX156" s="170">
        <f>IF(AU156&gt;=0.1,'P3 Bureaumarge zee- en luchtvr.'!$D$12,0)</f>
        <v>0</v>
      </c>
      <c r="AY156" s="163">
        <f t="shared" si="72"/>
        <v>0</v>
      </c>
      <c r="AZ156" s="157" t="str">
        <f>VLOOKUP(D156,'P4 Destination'!$C$21:$O$176,13,0)</f>
        <v>USD</v>
      </c>
      <c r="BA156" s="164">
        <f t="shared" si="73"/>
        <v>0</v>
      </c>
      <c r="BB156" s="171">
        <f>IF(AU156&gt;0.1,(VLOOKUP(D156,'P4 Destination'!$C$21:$M$176,3,0))*I156,0)</f>
        <v>0</v>
      </c>
      <c r="BC156" s="172">
        <f t="shared" si="74"/>
        <v>0</v>
      </c>
      <c r="BD156" s="171">
        <f>(VLOOKUP($D156,'P4 Destination'!$C$21:$M$176,4,0))*BC156</f>
        <v>0</v>
      </c>
      <c r="BE156" s="172">
        <f t="shared" si="75"/>
        <v>0</v>
      </c>
      <c r="BF156" s="171">
        <f>(VLOOKUP($D156,'P4 Destination'!$C$21:$M$176,5,0))*BE156</f>
        <v>0</v>
      </c>
      <c r="BG156" s="172">
        <f t="shared" si="76"/>
        <v>18</v>
      </c>
      <c r="BH156" s="171">
        <f>(VLOOKUP($D156,'P4 Destination'!$C$21:$M$176,6,0))*BG156</f>
        <v>0</v>
      </c>
      <c r="BI156" s="172">
        <f t="shared" si="77"/>
        <v>0</v>
      </c>
      <c r="BJ156" s="171">
        <f>(VLOOKUP($D156,'P4 Destination'!$C$21:$M$176,7,0))*BI156</f>
        <v>0</v>
      </c>
      <c r="BK156" s="172">
        <f t="shared" si="78"/>
        <v>0</v>
      </c>
      <c r="BL156" s="171">
        <f>(VLOOKUP($D156,'P4 Destination'!$C$21:$M$176,8,0))*BK156</f>
        <v>0</v>
      </c>
      <c r="BM156" s="172">
        <f t="shared" si="79"/>
        <v>0</v>
      </c>
      <c r="BN156" s="171">
        <f>(VLOOKUP($D156,'P4 Destination'!$C$21:$M$176,9,0))*BM156</f>
        <v>0</v>
      </c>
      <c r="BO156" s="154">
        <f t="shared" si="80"/>
        <v>1</v>
      </c>
      <c r="BP156" s="171">
        <f>(VLOOKUP(D156,'P4 Destination'!$C$21:$M$176,10,0))*K156</f>
        <v>0</v>
      </c>
      <c r="BQ156" s="171">
        <f>(VLOOKUP(D156,'P4 Destination'!$C$21:$M$176,11,0))*J156</f>
        <v>0</v>
      </c>
      <c r="BR156" s="173">
        <f t="shared" si="81"/>
        <v>0</v>
      </c>
      <c r="BS156" s="173">
        <f>(AV156*2500)*'P6 Verzekering'!$E$11</f>
        <v>0</v>
      </c>
      <c r="BT156" s="173">
        <f>(AW156*2500)*'P6 Verzekering'!$E$12</f>
        <v>0</v>
      </c>
      <c r="BU156" s="173">
        <f>(L156*2500)*'P6 Verzekering'!$E$13</f>
        <v>0</v>
      </c>
      <c r="BV156" s="173">
        <f t="shared" si="82"/>
        <v>0</v>
      </c>
      <c r="BW156"/>
      <c r="BX156"/>
    </row>
    <row r="157" spans="1:76">
      <c r="A157" s="152" t="s">
        <v>1086</v>
      </c>
      <c r="B157" s="152" t="s">
        <v>438</v>
      </c>
      <c r="C157" s="152" t="s">
        <v>437</v>
      </c>
      <c r="D157" s="152" t="s">
        <v>219</v>
      </c>
      <c r="E157" s="152" t="s">
        <v>219</v>
      </c>
      <c r="F157" s="153">
        <f t="shared" si="56"/>
        <v>24</v>
      </c>
      <c r="G157" s="154">
        <v>1</v>
      </c>
      <c r="H157" s="154">
        <f>IFERROR(VLOOKUP(B157,'P2 Origin'!$C$21:$Q$176,15,FALSE),0)</f>
        <v>0</v>
      </c>
      <c r="I157" s="154">
        <f>IFERROR(VLOOKUP(D157,'P4 Destination'!$C$21:$Q$176,15,FALSE),0)</f>
        <v>0</v>
      </c>
      <c r="J157" s="155">
        <v>1</v>
      </c>
      <c r="K157" s="155"/>
      <c r="L157" s="156">
        <v>0</v>
      </c>
      <c r="M157" s="155">
        <v>0</v>
      </c>
      <c r="N157" s="155">
        <v>0</v>
      </c>
      <c r="O157" s="157">
        <f t="shared" si="57"/>
        <v>0</v>
      </c>
      <c r="P157" s="158">
        <f t="shared" si="58"/>
        <v>0</v>
      </c>
      <c r="Q157" s="159">
        <f>IFERROR(VLOOKUP(N157,'P1 Intra-Europees'!$A$15:$H$25,3,0),0)*P157</f>
        <v>0</v>
      </c>
      <c r="R157" s="160">
        <f t="shared" si="59"/>
        <v>0</v>
      </c>
      <c r="S157" s="159">
        <f>IFERROR(VLOOKUP(N157,'P1 Intra-Europees'!$A$15:$H$25,4,0),0)*R157</f>
        <v>0</v>
      </c>
      <c r="T157" s="160">
        <f t="shared" si="60"/>
        <v>0</v>
      </c>
      <c r="U157" s="159">
        <f>IFERROR(VLOOKUP(N157,'P1 Intra-Europees'!$A$15:$H$25,5,0),0)*T157</f>
        <v>0</v>
      </c>
      <c r="V157" s="160">
        <f t="shared" si="61"/>
        <v>0</v>
      </c>
      <c r="W157" s="159">
        <f>IFERROR(VLOOKUP(N157,'P1 Intra-Europees'!$A$15:$H$25,6,0),0)*V157</f>
        <v>0</v>
      </c>
      <c r="X157" s="160">
        <f t="shared" si="62"/>
        <v>0</v>
      </c>
      <c r="Y157" s="159">
        <f>IFERROR(VLOOKUP(N157,'P1 Intra-Europees'!$A$15:$H$25,7,0),0)*X157</f>
        <v>0</v>
      </c>
      <c r="Z157" s="161">
        <f t="shared" si="63"/>
        <v>0</v>
      </c>
      <c r="AA157" s="162">
        <f>IFERROR(VLOOKUP(N157,'P1 Intra-Europees'!$A$15:$H$25,8,0),0)*Z157</f>
        <v>0</v>
      </c>
      <c r="AB157" s="163">
        <f t="shared" si="64"/>
        <v>0</v>
      </c>
      <c r="AC157" s="157" t="str">
        <f>VLOOKUP(B157,'P2 Origin'!$C$21:$O$176,13,0)</f>
        <v>USD</v>
      </c>
      <c r="AD157" s="164">
        <f t="shared" si="65"/>
        <v>0</v>
      </c>
      <c r="AE157" s="165">
        <f>IF(AU157&gt;0.1,VLOOKUP(B157,'P2 Origin'!$C$21:$M$176,3,0)*H157,0)</f>
        <v>0</v>
      </c>
      <c r="AF157" s="166">
        <f t="shared" si="66"/>
        <v>0</v>
      </c>
      <c r="AG157" s="165">
        <f>(VLOOKUP(B157,'P2 Origin'!$C$21:$M$176,4,0))*AF157</f>
        <v>0</v>
      </c>
      <c r="AH157" s="166">
        <f t="shared" si="67"/>
        <v>0</v>
      </c>
      <c r="AI157" s="165">
        <f>(VLOOKUP(B157,'P2 Origin'!$C$21:$M$176,5,0))*AH157</f>
        <v>0</v>
      </c>
      <c r="AJ157" s="166">
        <f t="shared" si="83"/>
        <v>24</v>
      </c>
      <c r="AK157" s="165">
        <f>(VLOOKUP(B157,'P2 Origin'!$C$21:$M$176,6,0))*AJ157</f>
        <v>0</v>
      </c>
      <c r="AL157" s="166">
        <f t="shared" si="68"/>
        <v>0</v>
      </c>
      <c r="AM157" s="165">
        <f>(VLOOKUP($B157,'P2 Origin'!$C$21:$M$176,7,0))*AL157</f>
        <v>0</v>
      </c>
      <c r="AN157" s="166">
        <f t="shared" si="69"/>
        <v>0</v>
      </c>
      <c r="AO157" s="165">
        <f>(VLOOKUP($B157,'P2 Origin'!$C$21:$M$176,8,0))*AN157</f>
        <v>0</v>
      </c>
      <c r="AP157" s="166">
        <f t="shared" si="70"/>
        <v>0</v>
      </c>
      <c r="AQ157" s="165">
        <f>(VLOOKUP($B157,'P2 Origin'!$C$21:$M$176,9,0))*AP157</f>
        <v>0</v>
      </c>
      <c r="AR157" s="155">
        <f t="shared" si="71"/>
        <v>1</v>
      </c>
      <c r="AS157" s="164">
        <f>(VLOOKUP(B157,'P2 Origin'!$C$21:$M$176,10,0))*K157</f>
        <v>0</v>
      </c>
      <c r="AT157" s="164">
        <f>(VLOOKUP(B157,'P2 Origin'!$C$21:$M$176,11,0))*J157</f>
        <v>0</v>
      </c>
      <c r="AU157" s="167">
        <v>24</v>
      </c>
      <c r="AV157" s="168">
        <v>24</v>
      </c>
      <c r="AW157" s="169">
        <v>0</v>
      </c>
      <c r="AX157" s="170">
        <f>IF(AU157&gt;=0.1,'P3 Bureaumarge zee- en luchtvr.'!$D$12,0)</f>
        <v>0</v>
      </c>
      <c r="AY157" s="163">
        <f t="shared" si="72"/>
        <v>0</v>
      </c>
      <c r="AZ157" s="157" t="str">
        <f>VLOOKUP(D157,'P4 Destination'!$C$21:$O$176,13,0)</f>
        <v>EUR</v>
      </c>
      <c r="BA157" s="164">
        <f t="shared" si="73"/>
        <v>0</v>
      </c>
      <c r="BB157" s="171">
        <f>IF(AU157&gt;0.1,(VLOOKUP(D157,'P4 Destination'!$C$21:$M$176,3,0))*I157,0)</f>
        <v>0</v>
      </c>
      <c r="BC157" s="172">
        <f t="shared" si="74"/>
        <v>0</v>
      </c>
      <c r="BD157" s="171">
        <f>(VLOOKUP($D157,'P4 Destination'!$C$21:$M$176,4,0))*BC157</f>
        <v>0</v>
      </c>
      <c r="BE157" s="172">
        <f t="shared" si="75"/>
        <v>0</v>
      </c>
      <c r="BF157" s="171">
        <f>(VLOOKUP($D157,'P4 Destination'!$C$21:$M$176,5,0))*BE157</f>
        <v>0</v>
      </c>
      <c r="BG157" s="172">
        <f t="shared" si="76"/>
        <v>24</v>
      </c>
      <c r="BH157" s="171">
        <f>(VLOOKUP($D157,'P4 Destination'!$C$21:$M$176,6,0))*BG157</f>
        <v>0</v>
      </c>
      <c r="BI157" s="172">
        <f t="shared" si="77"/>
        <v>0</v>
      </c>
      <c r="BJ157" s="171">
        <f>(VLOOKUP($D157,'P4 Destination'!$C$21:$M$176,7,0))*BI157</f>
        <v>0</v>
      </c>
      <c r="BK157" s="172">
        <f t="shared" si="78"/>
        <v>0</v>
      </c>
      <c r="BL157" s="171">
        <f>(VLOOKUP($D157,'P4 Destination'!$C$21:$M$176,8,0))*BK157</f>
        <v>0</v>
      </c>
      <c r="BM157" s="172">
        <f t="shared" si="79"/>
        <v>0</v>
      </c>
      <c r="BN157" s="171">
        <f>(VLOOKUP($D157,'P4 Destination'!$C$21:$M$176,9,0))*BM157</f>
        <v>0</v>
      </c>
      <c r="BO157" s="154">
        <f t="shared" si="80"/>
        <v>1</v>
      </c>
      <c r="BP157" s="171">
        <f>(VLOOKUP(D157,'P4 Destination'!$C$21:$M$176,10,0))*K157</f>
        <v>0</v>
      </c>
      <c r="BQ157" s="171">
        <f>(VLOOKUP(D157,'P4 Destination'!$C$21:$M$176,11,0))*J157</f>
        <v>0</v>
      </c>
      <c r="BR157" s="173">
        <f t="shared" si="81"/>
        <v>0</v>
      </c>
      <c r="BS157" s="173">
        <f>(AV157*2500)*'P6 Verzekering'!$E$11</f>
        <v>0</v>
      </c>
      <c r="BT157" s="173">
        <f>(AW157*2500)*'P6 Verzekering'!$E$12</f>
        <v>0</v>
      </c>
      <c r="BU157" s="173">
        <f>(L157*2500)*'P6 Verzekering'!$E$13</f>
        <v>0</v>
      </c>
      <c r="BV157" s="173">
        <f t="shared" si="82"/>
        <v>0</v>
      </c>
      <c r="BW157"/>
      <c r="BX157"/>
    </row>
    <row r="158" spans="1:76">
      <c r="A158" s="152" t="s">
        <v>1087</v>
      </c>
      <c r="B158" s="152" t="s">
        <v>438</v>
      </c>
      <c r="C158" s="152" t="s">
        <v>437</v>
      </c>
      <c r="D158" s="152" t="s">
        <v>219</v>
      </c>
      <c r="E158" s="152" t="s">
        <v>219</v>
      </c>
      <c r="F158" s="153">
        <f t="shared" si="56"/>
        <v>33</v>
      </c>
      <c r="G158" s="154">
        <v>1</v>
      </c>
      <c r="H158" s="154">
        <f>IFERROR(VLOOKUP(B158,'P2 Origin'!$C$21:$Q$176,15,FALSE),0)</f>
        <v>0</v>
      </c>
      <c r="I158" s="154">
        <f>IFERROR(VLOOKUP(D158,'P4 Destination'!$C$21:$Q$176,15,FALSE),0)</f>
        <v>0</v>
      </c>
      <c r="J158" s="155"/>
      <c r="K158" s="155">
        <v>1</v>
      </c>
      <c r="L158" s="156">
        <v>0</v>
      </c>
      <c r="M158" s="155">
        <v>0</v>
      </c>
      <c r="N158" s="155">
        <v>0</v>
      </c>
      <c r="O158" s="157">
        <f t="shared" si="57"/>
        <v>0</v>
      </c>
      <c r="P158" s="158">
        <f t="shared" si="58"/>
        <v>0</v>
      </c>
      <c r="Q158" s="159">
        <f>IFERROR(VLOOKUP(N158,'P1 Intra-Europees'!$A$15:$H$25,3,0),0)*P158</f>
        <v>0</v>
      </c>
      <c r="R158" s="160">
        <f t="shared" si="59"/>
        <v>0</v>
      </c>
      <c r="S158" s="159">
        <f>IFERROR(VLOOKUP(N158,'P1 Intra-Europees'!$A$15:$H$25,4,0),0)*R158</f>
        <v>0</v>
      </c>
      <c r="T158" s="160">
        <f t="shared" si="60"/>
        <v>0</v>
      </c>
      <c r="U158" s="159">
        <f>IFERROR(VLOOKUP(N158,'P1 Intra-Europees'!$A$15:$H$25,5,0),0)*T158</f>
        <v>0</v>
      </c>
      <c r="V158" s="160">
        <f t="shared" si="61"/>
        <v>0</v>
      </c>
      <c r="W158" s="159">
        <f>IFERROR(VLOOKUP(N158,'P1 Intra-Europees'!$A$15:$H$25,6,0),0)*V158</f>
        <v>0</v>
      </c>
      <c r="X158" s="160">
        <f t="shared" si="62"/>
        <v>0</v>
      </c>
      <c r="Y158" s="159">
        <f>IFERROR(VLOOKUP(N158,'P1 Intra-Europees'!$A$15:$H$25,7,0),0)*X158</f>
        <v>0</v>
      </c>
      <c r="Z158" s="161">
        <f t="shared" si="63"/>
        <v>0</v>
      </c>
      <c r="AA158" s="162">
        <f>IFERROR(VLOOKUP(N158,'P1 Intra-Europees'!$A$15:$H$25,8,0),0)*Z158</f>
        <v>0</v>
      </c>
      <c r="AB158" s="163">
        <f t="shared" si="64"/>
        <v>0</v>
      </c>
      <c r="AC158" s="157" t="str">
        <f>VLOOKUP(B158,'P2 Origin'!$C$21:$O$176,13,0)</f>
        <v>USD</v>
      </c>
      <c r="AD158" s="164">
        <f t="shared" si="65"/>
        <v>0</v>
      </c>
      <c r="AE158" s="165">
        <f>IF(AU158&gt;0.1,VLOOKUP(B158,'P2 Origin'!$C$21:$M$176,3,0)*H158,0)</f>
        <v>0</v>
      </c>
      <c r="AF158" s="166">
        <f t="shared" si="66"/>
        <v>0</v>
      </c>
      <c r="AG158" s="165">
        <f>(VLOOKUP(B158,'P2 Origin'!$C$21:$M$176,4,0))*AF158</f>
        <v>0</v>
      </c>
      <c r="AH158" s="166">
        <f t="shared" si="67"/>
        <v>0</v>
      </c>
      <c r="AI158" s="165">
        <f>(VLOOKUP(B158,'P2 Origin'!$C$21:$M$176,5,0))*AH158</f>
        <v>0</v>
      </c>
      <c r="AJ158" s="166">
        <f t="shared" si="83"/>
        <v>0</v>
      </c>
      <c r="AK158" s="165">
        <f>(VLOOKUP(B158,'P2 Origin'!$C$21:$M$176,6,0))*AJ158</f>
        <v>0</v>
      </c>
      <c r="AL158" s="166">
        <f t="shared" si="68"/>
        <v>33</v>
      </c>
      <c r="AM158" s="165">
        <f>(VLOOKUP($B158,'P2 Origin'!$C$21:$M$176,7,0))*AL158</f>
        <v>0</v>
      </c>
      <c r="AN158" s="166">
        <f t="shared" si="69"/>
        <v>0</v>
      </c>
      <c r="AO158" s="165">
        <f>(VLOOKUP($B158,'P2 Origin'!$C$21:$M$176,8,0))*AN158</f>
        <v>0</v>
      </c>
      <c r="AP158" s="166">
        <f t="shared" si="70"/>
        <v>0</v>
      </c>
      <c r="AQ158" s="165">
        <f>(VLOOKUP($B158,'P2 Origin'!$C$21:$M$176,9,0))*AP158</f>
        <v>0</v>
      </c>
      <c r="AR158" s="155">
        <f t="shared" si="71"/>
        <v>1</v>
      </c>
      <c r="AS158" s="164">
        <f>(VLOOKUP(B158,'P2 Origin'!$C$21:$M$176,10,0))*K158</f>
        <v>0</v>
      </c>
      <c r="AT158" s="164">
        <f>(VLOOKUP(B158,'P2 Origin'!$C$21:$M$176,11,0))*J158</f>
        <v>0</v>
      </c>
      <c r="AU158" s="167">
        <v>33</v>
      </c>
      <c r="AV158" s="168">
        <v>33</v>
      </c>
      <c r="AW158" s="169">
        <v>0</v>
      </c>
      <c r="AX158" s="170">
        <f>IF(AU158&gt;=0.1,'P3 Bureaumarge zee- en luchtvr.'!$D$12,0)</f>
        <v>0</v>
      </c>
      <c r="AY158" s="163">
        <f t="shared" si="72"/>
        <v>0</v>
      </c>
      <c r="AZ158" s="157" t="str">
        <f>VLOOKUP(D158,'P4 Destination'!$C$21:$O$176,13,0)</f>
        <v>EUR</v>
      </c>
      <c r="BA158" s="164">
        <f t="shared" si="73"/>
        <v>0</v>
      </c>
      <c r="BB158" s="171">
        <f>IF(AU158&gt;0.1,(VLOOKUP(D158,'P4 Destination'!$C$21:$M$176,3,0))*I158,0)</f>
        <v>0</v>
      </c>
      <c r="BC158" s="172">
        <f t="shared" si="74"/>
        <v>0</v>
      </c>
      <c r="BD158" s="171">
        <f>(VLOOKUP($D158,'P4 Destination'!$C$21:$M$176,4,0))*BC158</f>
        <v>0</v>
      </c>
      <c r="BE158" s="172">
        <f t="shared" si="75"/>
        <v>0</v>
      </c>
      <c r="BF158" s="171">
        <f>(VLOOKUP($D158,'P4 Destination'!$C$21:$M$176,5,0))*BE158</f>
        <v>0</v>
      </c>
      <c r="BG158" s="172">
        <f t="shared" si="76"/>
        <v>0</v>
      </c>
      <c r="BH158" s="171">
        <f>(VLOOKUP($D158,'P4 Destination'!$C$21:$M$176,6,0))*BG158</f>
        <v>0</v>
      </c>
      <c r="BI158" s="172">
        <f t="shared" si="77"/>
        <v>33</v>
      </c>
      <c r="BJ158" s="171">
        <f>(VLOOKUP($D158,'P4 Destination'!$C$21:$M$176,7,0))*BI158</f>
        <v>0</v>
      </c>
      <c r="BK158" s="172">
        <f t="shared" si="78"/>
        <v>0</v>
      </c>
      <c r="BL158" s="171">
        <f>(VLOOKUP($D158,'P4 Destination'!$C$21:$M$176,8,0))*BK158</f>
        <v>0</v>
      </c>
      <c r="BM158" s="172">
        <f t="shared" si="79"/>
        <v>0</v>
      </c>
      <c r="BN158" s="171">
        <f>(VLOOKUP($D158,'P4 Destination'!$C$21:$M$176,9,0))*BM158</f>
        <v>0</v>
      </c>
      <c r="BO158" s="154">
        <f t="shared" si="80"/>
        <v>1</v>
      </c>
      <c r="BP158" s="171">
        <f>(VLOOKUP(D158,'P4 Destination'!$C$21:$M$176,10,0))*K158</f>
        <v>0</v>
      </c>
      <c r="BQ158" s="171">
        <f>(VLOOKUP(D158,'P4 Destination'!$C$21:$M$176,11,0))*J158</f>
        <v>0</v>
      </c>
      <c r="BR158" s="173">
        <f t="shared" si="81"/>
        <v>0</v>
      </c>
      <c r="BS158" s="173">
        <f>(AV158*2500)*'P6 Verzekering'!$E$11</f>
        <v>0</v>
      </c>
      <c r="BT158" s="173">
        <f>(AW158*2500)*'P6 Verzekering'!$E$12</f>
        <v>0</v>
      </c>
      <c r="BU158" s="173">
        <f>(L158*2500)*'P6 Verzekering'!$E$13</f>
        <v>0</v>
      </c>
      <c r="BV158" s="173">
        <f t="shared" si="82"/>
        <v>0</v>
      </c>
      <c r="BW158"/>
      <c r="BX158"/>
    </row>
    <row r="159" spans="1:76">
      <c r="A159" s="152" t="s">
        <v>1088</v>
      </c>
      <c r="B159" s="152" t="s">
        <v>438</v>
      </c>
      <c r="C159" s="152" t="s">
        <v>437</v>
      </c>
      <c r="D159" s="152" t="s">
        <v>219</v>
      </c>
      <c r="E159" s="152" t="s">
        <v>219</v>
      </c>
      <c r="F159" s="153">
        <f t="shared" si="56"/>
        <v>30</v>
      </c>
      <c r="G159" s="154">
        <v>1</v>
      </c>
      <c r="H159" s="154">
        <f>IFERROR(VLOOKUP(B159,'P2 Origin'!$C$21:$Q$176,15,FALSE),0)</f>
        <v>0</v>
      </c>
      <c r="I159" s="154">
        <f>IFERROR(VLOOKUP(D159,'P4 Destination'!$C$21:$Q$176,15,FALSE),0)</f>
        <v>0</v>
      </c>
      <c r="J159" s="155">
        <v>1</v>
      </c>
      <c r="K159" s="155"/>
      <c r="L159" s="156">
        <v>0</v>
      </c>
      <c r="M159" s="155">
        <v>0</v>
      </c>
      <c r="N159" s="155">
        <v>0</v>
      </c>
      <c r="O159" s="157">
        <f t="shared" si="57"/>
        <v>0</v>
      </c>
      <c r="P159" s="158">
        <f t="shared" si="58"/>
        <v>0</v>
      </c>
      <c r="Q159" s="159">
        <f>IFERROR(VLOOKUP(N159,'P1 Intra-Europees'!$A$15:$H$25,3,0),0)*P159</f>
        <v>0</v>
      </c>
      <c r="R159" s="160">
        <f t="shared" si="59"/>
        <v>0</v>
      </c>
      <c r="S159" s="159">
        <f>IFERROR(VLOOKUP(N159,'P1 Intra-Europees'!$A$15:$H$25,4,0),0)*R159</f>
        <v>0</v>
      </c>
      <c r="T159" s="160">
        <f t="shared" si="60"/>
        <v>0</v>
      </c>
      <c r="U159" s="159">
        <f>IFERROR(VLOOKUP(N159,'P1 Intra-Europees'!$A$15:$H$25,5,0),0)*T159</f>
        <v>0</v>
      </c>
      <c r="V159" s="160">
        <f t="shared" si="61"/>
        <v>0</v>
      </c>
      <c r="W159" s="159">
        <f>IFERROR(VLOOKUP(N159,'P1 Intra-Europees'!$A$15:$H$25,6,0),0)*V159</f>
        <v>0</v>
      </c>
      <c r="X159" s="160">
        <f t="shared" si="62"/>
        <v>0</v>
      </c>
      <c r="Y159" s="159">
        <f>IFERROR(VLOOKUP(N159,'P1 Intra-Europees'!$A$15:$H$25,7,0),0)*X159</f>
        <v>0</v>
      </c>
      <c r="Z159" s="161">
        <f t="shared" si="63"/>
        <v>0</v>
      </c>
      <c r="AA159" s="162">
        <f>IFERROR(VLOOKUP(N159,'P1 Intra-Europees'!$A$15:$H$25,8,0),0)*Z159</f>
        <v>0</v>
      </c>
      <c r="AB159" s="163">
        <f t="shared" si="64"/>
        <v>0</v>
      </c>
      <c r="AC159" s="157" t="str">
        <f>VLOOKUP(B159,'P2 Origin'!$C$21:$O$176,13,0)</f>
        <v>USD</v>
      </c>
      <c r="AD159" s="164">
        <f t="shared" si="65"/>
        <v>0</v>
      </c>
      <c r="AE159" s="165">
        <f>IF(AU159&gt;0.1,VLOOKUP(B159,'P2 Origin'!$C$21:$M$176,3,0)*H159,0)</f>
        <v>0</v>
      </c>
      <c r="AF159" s="166">
        <f t="shared" si="66"/>
        <v>0</v>
      </c>
      <c r="AG159" s="165">
        <f>(VLOOKUP(B159,'P2 Origin'!$C$21:$M$176,4,0))*AF159</f>
        <v>0</v>
      </c>
      <c r="AH159" s="166">
        <f t="shared" si="67"/>
        <v>0</v>
      </c>
      <c r="AI159" s="165">
        <f>(VLOOKUP(B159,'P2 Origin'!$C$21:$M$176,5,0))*AH159</f>
        <v>0</v>
      </c>
      <c r="AJ159" s="166">
        <f t="shared" si="83"/>
        <v>0</v>
      </c>
      <c r="AK159" s="165">
        <f>(VLOOKUP(B159,'P2 Origin'!$C$21:$M$176,6,0))*AJ159</f>
        <v>0</v>
      </c>
      <c r="AL159" s="166">
        <f t="shared" si="68"/>
        <v>30</v>
      </c>
      <c r="AM159" s="165">
        <f>(VLOOKUP($B159,'P2 Origin'!$C$21:$M$176,7,0))*AL159</f>
        <v>0</v>
      </c>
      <c r="AN159" s="166">
        <f t="shared" si="69"/>
        <v>0</v>
      </c>
      <c r="AO159" s="165">
        <f>(VLOOKUP($B159,'P2 Origin'!$C$21:$M$176,8,0))*AN159</f>
        <v>0</v>
      </c>
      <c r="AP159" s="166">
        <f t="shared" si="70"/>
        <v>0</v>
      </c>
      <c r="AQ159" s="165">
        <f>(VLOOKUP($B159,'P2 Origin'!$C$21:$M$176,9,0))*AP159</f>
        <v>0</v>
      </c>
      <c r="AR159" s="155">
        <f t="shared" si="71"/>
        <v>1</v>
      </c>
      <c r="AS159" s="164">
        <f>(VLOOKUP(B159,'P2 Origin'!$C$21:$M$176,10,0))*K159</f>
        <v>0</v>
      </c>
      <c r="AT159" s="164">
        <f>(VLOOKUP(B159,'P2 Origin'!$C$21:$M$176,11,0))*J159</f>
        <v>0</v>
      </c>
      <c r="AU159" s="167">
        <v>30</v>
      </c>
      <c r="AV159" s="168">
        <v>30</v>
      </c>
      <c r="AW159" s="169">
        <v>0</v>
      </c>
      <c r="AX159" s="170">
        <f>IF(AU159&gt;=0.1,'P3 Bureaumarge zee- en luchtvr.'!$D$12,0)</f>
        <v>0</v>
      </c>
      <c r="AY159" s="163">
        <f t="shared" si="72"/>
        <v>0</v>
      </c>
      <c r="AZ159" s="157" t="str">
        <f>VLOOKUP(D159,'P4 Destination'!$C$21:$O$176,13,0)</f>
        <v>EUR</v>
      </c>
      <c r="BA159" s="164">
        <f t="shared" si="73"/>
        <v>0</v>
      </c>
      <c r="BB159" s="171">
        <f>IF(AU159&gt;0.1,(VLOOKUP(D159,'P4 Destination'!$C$21:$M$176,3,0))*I159,0)</f>
        <v>0</v>
      </c>
      <c r="BC159" s="172">
        <f t="shared" si="74"/>
        <v>0</v>
      </c>
      <c r="BD159" s="171">
        <f>(VLOOKUP($D159,'P4 Destination'!$C$21:$M$176,4,0))*BC159</f>
        <v>0</v>
      </c>
      <c r="BE159" s="172">
        <f t="shared" si="75"/>
        <v>0</v>
      </c>
      <c r="BF159" s="171">
        <f>(VLOOKUP($D159,'P4 Destination'!$C$21:$M$176,5,0))*BE159</f>
        <v>0</v>
      </c>
      <c r="BG159" s="172">
        <f t="shared" si="76"/>
        <v>0</v>
      </c>
      <c r="BH159" s="171">
        <f>(VLOOKUP($D159,'P4 Destination'!$C$21:$M$176,6,0))*BG159</f>
        <v>0</v>
      </c>
      <c r="BI159" s="172">
        <f t="shared" si="77"/>
        <v>30</v>
      </c>
      <c r="BJ159" s="171">
        <f>(VLOOKUP($D159,'P4 Destination'!$C$21:$M$176,7,0))*BI159</f>
        <v>0</v>
      </c>
      <c r="BK159" s="172">
        <f t="shared" si="78"/>
        <v>0</v>
      </c>
      <c r="BL159" s="171">
        <f>(VLOOKUP($D159,'P4 Destination'!$C$21:$M$176,8,0))*BK159</f>
        <v>0</v>
      </c>
      <c r="BM159" s="172">
        <f t="shared" si="79"/>
        <v>0</v>
      </c>
      <c r="BN159" s="171">
        <f>(VLOOKUP($D159,'P4 Destination'!$C$21:$M$176,9,0))*BM159</f>
        <v>0</v>
      </c>
      <c r="BO159" s="154">
        <f t="shared" si="80"/>
        <v>1</v>
      </c>
      <c r="BP159" s="171">
        <f>(VLOOKUP(D159,'P4 Destination'!$C$21:$M$176,10,0))*K159</f>
        <v>0</v>
      </c>
      <c r="BQ159" s="171">
        <f>(VLOOKUP(D159,'P4 Destination'!$C$21:$M$176,11,0))*J159</f>
        <v>0</v>
      </c>
      <c r="BR159" s="173">
        <f t="shared" si="81"/>
        <v>0</v>
      </c>
      <c r="BS159" s="173">
        <f>(AV159*2500)*'P6 Verzekering'!$E$11</f>
        <v>0</v>
      </c>
      <c r="BT159" s="173">
        <f>(AW159*2500)*'P6 Verzekering'!$E$12</f>
        <v>0</v>
      </c>
      <c r="BU159" s="173">
        <f>(L159*2500)*'P6 Verzekering'!$E$13</f>
        <v>0</v>
      </c>
      <c r="BV159" s="173">
        <f t="shared" si="82"/>
        <v>0</v>
      </c>
      <c r="BW159"/>
      <c r="BX159"/>
    </row>
    <row r="160" spans="1:76">
      <c r="A160" s="152" t="s">
        <v>1089</v>
      </c>
      <c r="B160" s="152" t="s">
        <v>438</v>
      </c>
      <c r="C160" s="152" t="s">
        <v>437</v>
      </c>
      <c r="D160" s="152" t="s">
        <v>219</v>
      </c>
      <c r="E160" s="152" t="s">
        <v>219</v>
      </c>
      <c r="F160" s="153">
        <f t="shared" si="56"/>
        <v>18</v>
      </c>
      <c r="G160" s="154">
        <v>1</v>
      </c>
      <c r="H160" s="154">
        <f>IFERROR(VLOOKUP(B160,'P2 Origin'!$C$21:$Q$176,15,FALSE),0)</f>
        <v>0</v>
      </c>
      <c r="I160" s="154">
        <f>IFERROR(VLOOKUP(D160,'P4 Destination'!$C$21:$Q$176,15,FALSE),0)</f>
        <v>0</v>
      </c>
      <c r="J160" s="155">
        <v>1</v>
      </c>
      <c r="K160" s="155"/>
      <c r="L160" s="156">
        <v>0</v>
      </c>
      <c r="M160" s="155">
        <v>0</v>
      </c>
      <c r="N160" s="155">
        <v>0</v>
      </c>
      <c r="O160" s="157">
        <f t="shared" si="57"/>
        <v>0</v>
      </c>
      <c r="P160" s="158">
        <f t="shared" si="58"/>
        <v>0</v>
      </c>
      <c r="Q160" s="159">
        <f>IFERROR(VLOOKUP(N160,'P1 Intra-Europees'!$A$15:$H$25,3,0),0)*P160</f>
        <v>0</v>
      </c>
      <c r="R160" s="160">
        <f t="shared" si="59"/>
        <v>0</v>
      </c>
      <c r="S160" s="159">
        <f>IFERROR(VLOOKUP(N160,'P1 Intra-Europees'!$A$15:$H$25,4,0),0)*R160</f>
        <v>0</v>
      </c>
      <c r="T160" s="160">
        <f t="shared" si="60"/>
        <v>0</v>
      </c>
      <c r="U160" s="159">
        <f>IFERROR(VLOOKUP(N160,'P1 Intra-Europees'!$A$15:$H$25,5,0),0)*T160</f>
        <v>0</v>
      </c>
      <c r="V160" s="160">
        <f t="shared" si="61"/>
        <v>0</v>
      </c>
      <c r="W160" s="159">
        <f>IFERROR(VLOOKUP(N160,'P1 Intra-Europees'!$A$15:$H$25,6,0),0)*V160</f>
        <v>0</v>
      </c>
      <c r="X160" s="160">
        <f t="shared" si="62"/>
        <v>0</v>
      </c>
      <c r="Y160" s="159">
        <f>IFERROR(VLOOKUP(N160,'P1 Intra-Europees'!$A$15:$H$25,7,0),0)*X160</f>
        <v>0</v>
      </c>
      <c r="Z160" s="161">
        <f t="shared" si="63"/>
        <v>0</v>
      </c>
      <c r="AA160" s="162">
        <f>IFERROR(VLOOKUP(N160,'P1 Intra-Europees'!$A$15:$H$25,8,0),0)*Z160</f>
        <v>0</v>
      </c>
      <c r="AB160" s="163">
        <f t="shared" si="64"/>
        <v>0</v>
      </c>
      <c r="AC160" s="157" t="str">
        <f>VLOOKUP(B160,'P2 Origin'!$C$21:$O$176,13,0)</f>
        <v>USD</v>
      </c>
      <c r="AD160" s="164">
        <f t="shared" si="65"/>
        <v>0</v>
      </c>
      <c r="AE160" s="165">
        <f>IF(AU160&gt;0.1,VLOOKUP(B160,'P2 Origin'!$C$21:$M$176,3,0)*H160,0)</f>
        <v>0</v>
      </c>
      <c r="AF160" s="166">
        <f t="shared" si="66"/>
        <v>0</v>
      </c>
      <c r="AG160" s="165">
        <f>(VLOOKUP(B160,'P2 Origin'!$C$21:$M$176,4,0))*AF160</f>
        <v>0</v>
      </c>
      <c r="AH160" s="166">
        <f t="shared" si="67"/>
        <v>0</v>
      </c>
      <c r="AI160" s="165">
        <f>(VLOOKUP(B160,'P2 Origin'!$C$21:$M$176,5,0))*AH160</f>
        <v>0</v>
      </c>
      <c r="AJ160" s="166">
        <f t="shared" si="83"/>
        <v>18</v>
      </c>
      <c r="AK160" s="165">
        <f>(VLOOKUP(B160,'P2 Origin'!$C$21:$M$176,6,0))*AJ160</f>
        <v>0</v>
      </c>
      <c r="AL160" s="166">
        <f t="shared" si="68"/>
        <v>0</v>
      </c>
      <c r="AM160" s="165">
        <f>(VLOOKUP($B160,'P2 Origin'!$C$21:$M$176,7,0))*AL160</f>
        <v>0</v>
      </c>
      <c r="AN160" s="166">
        <f t="shared" si="69"/>
        <v>0</v>
      </c>
      <c r="AO160" s="165">
        <f>(VLOOKUP($B160,'P2 Origin'!$C$21:$M$176,8,0))*AN160</f>
        <v>0</v>
      </c>
      <c r="AP160" s="166">
        <f t="shared" si="70"/>
        <v>0</v>
      </c>
      <c r="AQ160" s="165">
        <f>(VLOOKUP($B160,'P2 Origin'!$C$21:$M$176,9,0))*AP160</f>
        <v>0</v>
      </c>
      <c r="AR160" s="155">
        <f t="shared" si="71"/>
        <v>1</v>
      </c>
      <c r="AS160" s="164">
        <f>(VLOOKUP(B160,'P2 Origin'!$C$21:$M$176,10,0))*K160</f>
        <v>0</v>
      </c>
      <c r="AT160" s="164">
        <f>(VLOOKUP(B160,'P2 Origin'!$C$21:$M$176,11,0))*J160</f>
        <v>0</v>
      </c>
      <c r="AU160" s="167">
        <v>18</v>
      </c>
      <c r="AV160" s="168">
        <v>18</v>
      </c>
      <c r="AW160" s="169">
        <v>0</v>
      </c>
      <c r="AX160" s="170">
        <f>IF(AU160&gt;=0.1,'P3 Bureaumarge zee- en luchtvr.'!$D$12,0)</f>
        <v>0</v>
      </c>
      <c r="AY160" s="163">
        <f t="shared" si="72"/>
        <v>0</v>
      </c>
      <c r="AZ160" s="157" t="str">
        <f>VLOOKUP(D160,'P4 Destination'!$C$21:$O$176,13,0)</f>
        <v>EUR</v>
      </c>
      <c r="BA160" s="164">
        <f t="shared" si="73"/>
        <v>0</v>
      </c>
      <c r="BB160" s="171">
        <f>IF(AU160&gt;0.1,(VLOOKUP(D160,'P4 Destination'!$C$21:$M$176,3,0))*I160,0)</f>
        <v>0</v>
      </c>
      <c r="BC160" s="172">
        <f t="shared" si="74"/>
        <v>0</v>
      </c>
      <c r="BD160" s="171">
        <f>(VLOOKUP($D160,'P4 Destination'!$C$21:$M$176,4,0))*BC160</f>
        <v>0</v>
      </c>
      <c r="BE160" s="172">
        <f t="shared" si="75"/>
        <v>0</v>
      </c>
      <c r="BF160" s="171">
        <f>(VLOOKUP($D160,'P4 Destination'!$C$21:$M$176,5,0))*BE160</f>
        <v>0</v>
      </c>
      <c r="BG160" s="172">
        <f t="shared" si="76"/>
        <v>18</v>
      </c>
      <c r="BH160" s="171">
        <f>(VLOOKUP($D160,'P4 Destination'!$C$21:$M$176,6,0))*BG160</f>
        <v>0</v>
      </c>
      <c r="BI160" s="172">
        <f t="shared" si="77"/>
        <v>0</v>
      </c>
      <c r="BJ160" s="171">
        <f>(VLOOKUP($D160,'P4 Destination'!$C$21:$M$176,7,0))*BI160</f>
        <v>0</v>
      </c>
      <c r="BK160" s="172">
        <f t="shared" si="78"/>
        <v>0</v>
      </c>
      <c r="BL160" s="171">
        <f>(VLOOKUP($D160,'P4 Destination'!$C$21:$M$176,8,0))*BK160</f>
        <v>0</v>
      </c>
      <c r="BM160" s="172">
        <f t="shared" si="79"/>
        <v>0</v>
      </c>
      <c r="BN160" s="171">
        <f>(VLOOKUP($D160,'P4 Destination'!$C$21:$M$176,9,0))*BM160</f>
        <v>0</v>
      </c>
      <c r="BO160" s="154">
        <f t="shared" si="80"/>
        <v>1</v>
      </c>
      <c r="BP160" s="171">
        <f>(VLOOKUP(D160,'P4 Destination'!$C$21:$M$176,10,0))*K160</f>
        <v>0</v>
      </c>
      <c r="BQ160" s="171">
        <f>(VLOOKUP(D160,'P4 Destination'!$C$21:$M$176,11,0))*J160</f>
        <v>0</v>
      </c>
      <c r="BR160" s="173">
        <f t="shared" si="81"/>
        <v>0</v>
      </c>
      <c r="BS160" s="173">
        <f>(AV160*2500)*'P6 Verzekering'!$E$11</f>
        <v>0</v>
      </c>
      <c r="BT160" s="173">
        <f>(AW160*2500)*'P6 Verzekering'!$E$12</f>
        <v>0</v>
      </c>
      <c r="BU160" s="173">
        <f>(L160*2500)*'P6 Verzekering'!$E$13</f>
        <v>0</v>
      </c>
      <c r="BV160" s="173">
        <f t="shared" si="82"/>
        <v>0</v>
      </c>
      <c r="BW160"/>
      <c r="BX160"/>
    </row>
    <row r="161" spans="1:76">
      <c r="A161" s="152" t="s">
        <v>1090</v>
      </c>
      <c r="B161" s="152" t="s">
        <v>1091</v>
      </c>
      <c r="C161" s="152" t="s">
        <v>437</v>
      </c>
      <c r="D161" s="152" t="s">
        <v>219</v>
      </c>
      <c r="E161" s="152" t="s">
        <v>219</v>
      </c>
      <c r="F161" s="153">
        <f t="shared" si="56"/>
        <v>63</v>
      </c>
      <c r="G161" s="154">
        <v>1</v>
      </c>
      <c r="H161" s="154">
        <f>IFERROR(VLOOKUP(B161,'P2 Origin'!$C$21:$Q$176,15,FALSE),0)</f>
        <v>0</v>
      </c>
      <c r="I161" s="154">
        <f>IFERROR(VLOOKUP(D161,'P4 Destination'!$C$21:$Q$176,15,FALSE),0)</f>
        <v>0</v>
      </c>
      <c r="J161" s="155"/>
      <c r="K161" s="155">
        <v>1</v>
      </c>
      <c r="L161" s="156">
        <v>0</v>
      </c>
      <c r="M161" s="155">
        <v>0</v>
      </c>
      <c r="N161" s="155">
        <v>0</v>
      </c>
      <c r="O161" s="157">
        <f t="shared" si="57"/>
        <v>0</v>
      </c>
      <c r="P161" s="158">
        <f t="shared" si="58"/>
        <v>0</v>
      </c>
      <c r="Q161" s="159">
        <f>IFERROR(VLOOKUP(N161,'P1 Intra-Europees'!$A$15:$H$25,3,0),0)*P161</f>
        <v>0</v>
      </c>
      <c r="R161" s="160">
        <f t="shared" si="59"/>
        <v>0</v>
      </c>
      <c r="S161" s="159">
        <f>IFERROR(VLOOKUP(N161,'P1 Intra-Europees'!$A$15:$H$25,4,0),0)*R161</f>
        <v>0</v>
      </c>
      <c r="T161" s="160">
        <f t="shared" si="60"/>
        <v>0</v>
      </c>
      <c r="U161" s="159">
        <f>IFERROR(VLOOKUP(N161,'P1 Intra-Europees'!$A$15:$H$25,5,0),0)*T161</f>
        <v>0</v>
      </c>
      <c r="V161" s="160">
        <f t="shared" si="61"/>
        <v>0</v>
      </c>
      <c r="W161" s="159">
        <f>IFERROR(VLOOKUP(N161,'P1 Intra-Europees'!$A$15:$H$25,6,0),0)*V161</f>
        <v>0</v>
      </c>
      <c r="X161" s="160">
        <f t="shared" si="62"/>
        <v>0</v>
      </c>
      <c r="Y161" s="159">
        <f>IFERROR(VLOOKUP(N161,'P1 Intra-Europees'!$A$15:$H$25,7,0),0)*X161</f>
        <v>0</v>
      </c>
      <c r="Z161" s="161">
        <f t="shared" si="63"/>
        <v>0</v>
      </c>
      <c r="AA161" s="162">
        <f>IFERROR(VLOOKUP(N161,'P1 Intra-Europees'!$A$15:$H$25,8,0),0)*Z161</f>
        <v>0</v>
      </c>
      <c r="AB161" s="163">
        <f t="shared" si="64"/>
        <v>0</v>
      </c>
      <c r="AC161" s="157" t="str">
        <f>VLOOKUP(B161,'P2 Origin'!$C$21:$O$176,13,0)</f>
        <v>USD</v>
      </c>
      <c r="AD161" s="164">
        <f t="shared" si="65"/>
        <v>0</v>
      </c>
      <c r="AE161" s="165">
        <f>IF(AU161&gt;0.1,VLOOKUP(B161,'P2 Origin'!$C$21:$M$176,3,0)*H161,0)</f>
        <v>0</v>
      </c>
      <c r="AF161" s="166">
        <f t="shared" si="66"/>
        <v>0</v>
      </c>
      <c r="AG161" s="165">
        <f>(VLOOKUP(B161,'P2 Origin'!$C$21:$M$176,4,0))*AF161</f>
        <v>0</v>
      </c>
      <c r="AH161" s="166">
        <f t="shared" si="67"/>
        <v>0</v>
      </c>
      <c r="AI161" s="165">
        <f>(VLOOKUP(B161,'P2 Origin'!$C$21:$M$176,5,0))*AH161</f>
        <v>0</v>
      </c>
      <c r="AJ161" s="166">
        <f t="shared" si="83"/>
        <v>0</v>
      </c>
      <c r="AK161" s="165">
        <f>(VLOOKUP(B161,'P2 Origin'!$C$21:$M$176,6,0))*AJ161</f>
        <v>0</v>
      </c>
      <c r="AL161" s="166">
        <f t="shared" si="68"/>
        <v>0</v>
      </c>
      <c r="AM161" s="165">
        <f>(VLOOKUP($B161,'P2 Origin'!$C$21:$M$176,7,0))*AL161</f>
        <v>0</v>
      </c>
      <c r="AN161" s="166">
        <f t="shared" si="69"/>
        <v>0</v>
      </c>
      <c r="AO161" s="165">
        <f>(VLOOKUP($B161,'P2 Origin'!$C$21:$M$176,8,0))*AN161</f>
        <v>0</v>
      </c>
      <c r="AP161" s="166">
        <f t="shared" si="70"/>
        <v>63</v>
      </c>
      <c r="AQ161" s="165">
        <f>(VLOOKUP($B161,'P2 Origin'!$C$21:$M$176,9,0))*AP161</f>
        <v>0</v>
      </c>
      <c r="AR161" s="155">
        <f t="shared" si="71"/>
        <v>1</v>
      </c>
      <c r="AS161" s="164">
        <f>(VLOOKUP(B161,'P2 Origin'!$C$21:$M$176,10,0))*K161</f>
        <v>0</v>
      </c>
      <c r="AT161" s="164">
        <f>(VLOOKUP(B161,'P2 Origin'!$C$21:$M$176,11,0))*J161</f>
        <v>0</v>
      </c>
      <c r="AU161" s="167">
        <v>63</v>
      </c>
      <c r="AV161" s="168">
        <v>63</v>
      </c>
      <c r="AW161" s="169">
        <v>0</v>
      </c>
      <c r="AX161" s="170">
        <f>IF(AU161&gt;=0.1,'P3 Bureaumarge zee- en luchtvr.'!$D$12,0)</f>
        <v>0</v>
      </c>
      <c r="AY161" s="163">
        <f t="shared" si="72"/>
        <v>0</v>
      </c>
      <c r="AZ161" s="157" t="str">
        <f>VLOOKUP(D161,'P4 Destination'!$C$21:$O$176,13,0)</f>
        <v>EUR</v>
      </c>
      <c r="BA161" s="164">
        <f t="shared" si="73"/>
        <v>0</v>
      </c>
      <c r="BB161" s="171">
        <f>IF(AU161&gt;0.1,(VLOOKUP(D161,'P4 Destination'!$C$21:$M$176,3,0))*I161,0)</f>
        <v>0</v>
      </c>
      <c r="BC161" s="172">
        <f t="shared" si="74"/>
        <v>0</v>
      </c>
      <c r="BD161" s="171">
        <f>(VLOOKUP($D161,'P4 Destination'!$C$21:$M$176,4,0))*BC161</f>
        <v>0</v>
      </c>
      <c r="BE161" s="172">
        <f t="shared" si="75"/>
        <v>0</v>
      </c>
      <c r="BF161" s="171">
        <f>(VLOOKUP($D161,'P4 Destination'!$C$21:$M$176,5,0))*BE161</f>
        <v>0</v>
      </c>
      <c r="BG161" s="172">
        <f t="shared" si="76"/>
        <v>0</v>
      </c>
      <c r="BH161" s="171">
        <f>(VLOOKUP($D161,'P4 Destination'!$C$21:$M$176,6,0))*BG161</f>
        <v>0</v>
      </c>
      <c r="BI161" s="172">
        <f t="shared" si="77"/>
        <v>0</v>
      </c>
      <c r="BJ161" s="171">
        <f>(VLOOKUP($D161,'P4 Destination'!$C$21:$M$176,7,0))*BI161</f>
        <v>0</v>
      </c>
      <c r="BK161" s="172">
        <f t="shared" si="78"/>
        <v>0</v>
      </c>
      <c r="BL161" s="171">
        <f>(VLOOKUP($D161,'P4 Destination'!$C$21:$M$176,8,0))*BK161</f>
        <v>0</v>
      </c>
      <c r="BM161" s="172">
        <f t="shared" si="79"/>
        <v>63</v>
      </c>
      <c r="BN161" s="171">
        <f>(VLOOKUP($D161,'P4 Destination'!$C$21:$M$176,9,0))*BM161</f>
        <v>0</v>
      </c>
      <c r="BO161" s="154">
        <f t="shared" si="80"/>
        <v>1</v>
      </c>
      <c r="BP161" s="171">
        <f>(VLOOKUP(D161,'P4 Destination'!$C$21:$M$176,10,0))*K161</f>
        <v>0</v>
      </c>
      <c r="BQ161" s="171">
        <f>(VLOOKUP(D161,'P4 Destination'!$C$21:$M$176,11,0))*J161</f>
        <v>0</v>
      </c>
      <c r="BR161" s="173">
        <f t="shared" si="81"/>
        <v>0</v>
      </c>
      <c r="BS161" s="173">
        <f>(AV161*2500)*'P6 Verzekering'!$E$11</f>
        <v>0</v>
      </c>
      <c r="BT161" s="173">
        <f>(AW161*2500)*'P6 Verzekering'!$E$12</f>
        <v>0</v>
      </c>
      <c r="BU161" s="173">
        <f>(L161*2500)*'P6 Verzekering'!$E$13</f>
        <v>0</v>
      </c>
      <c r="BV161" s="173">
        <f t="shared" si="82"/>
        <v>0</v>
      </c>
      <c r="BW161"/>
      <c r="BX161"/>
    </row>
    <row r="162" spans="1:76">
      <c r="A162" s="152" t="s">
        <v>1092</v>
      </c>
      <c r="B162" s="152" t="s">
        <v>275</v>
      </c>
      <c r="C162" s="152" t="s">
        <v>274</v>
      </c>
      <c r="D162" s="152" t="s">
        <v>265</v>
      </c>
      <c r="E162" s="152" t="s">
        <v>264</v>
      </c>
      <c r="F162" s="153">
        <f t="shared" si="56"/>
        <v>30</v>
      </c>
      <c r="G162" s="154">
        <v>1</v>
      </c>
      <c r="H162" s="154">
        <f>IFERROR(VLOOKUP(B162,'P2 Origin'!$C$21:$Q$176,15,FALSE),0)</f>
        <v>0</v>
      </c>
      <c r="I162" s="154">
        <f>IFERROR(VLOOKUP(D162,'P4 Destination'!$C$21:$Q$176,15,FALSE),0)</f>
        <v>0</v>
      </c>
      <c r="J162" s="155">
        <v>1</v>
      </c>
      <c r="K162" s="155"/>
      <c r="L162" s="156">
        <v>0</v>
      </c>
      <c r="M162" s="155">
        <v>0</v>
      </c>
      <c r="N162" s="155">
        <v>0</v>
      </c>
      <c r="O162" s="157">
        <f t="shared" si="57"/>
        <v>0</v>
      </c>
      <c r="P162" s="158">
        <f t="shared" si="58"/>
        <v>0</v>
      </c>
      <c r="Q162" s="159">
        <f>IFERROR(VLOOKUP(N162,'P1 Intra-Europees'!$A$15:$H$25,3,0),0)*P162</f>
        <v>0</v>
      </c>
      <c r="R162" s="160">
        <f t="shared" si="59"/>
        <v>0</v>
      </c>
      <c r="S162" s="159">
        <f>IFERROR(VLOOKUP(N162,'P1 Intra-Europees'!$A$15:$H$25,4,0),0)*R162</f>
        <v>0</v>
      </c>
      <c r="T162" s="160">
        <f t="shared" si="60"/>
        <v>0</v>
      </c>
      <c r="U162" s="159">
        <f>IFERROR(VLOOKUP(N162,'P1 Intra-Europees'!$A$15:$H$25,5,0),0)*T162</f>
        <v>0</v>
      </c>
      <c r="V162" s="160">
        <f t="shared" si="61"/>
        <v>0</v>
      </c>
      <c r="W162" s="159">
        <f>IFERROR(VLOOKUP(N162,'P1 Intra-Europees'!$A$15:$H$25,6,0),0)*V162</f>
        <v>0</v>
      </c>
      <c r="X162" s="160">
        <f t="shared" si="62"/>
        <v>0</v>
      </c>
      <c r="Y162" s="159">
        <f>IFERROR(VLOOKUP(N162,'P1 Intra-Europees'!$A$15:$H$25,7,0),0)*X162</f>
        <v>0</v>
      </c>
      <c r="Z162" s="161">
        <f t="shared" si="63"/>
        <v>0</v>
      </c>
      <c r="AA162" s="162">
        <f>IFERROR(VLOOKUP(N162,'P1 Intra-Europees'!$A$15:$H$25,8,0),0)*Z162</f>
        <v>0</v>
      </c>
      <c r="AB162" s="163">
        <f t="shared" si="64"/>
        <v>0</v>
      </c>
      <c r="AC162" s="157" t="str">
        <f>VLOOKUP(B162,'P2 Origin'!$C$21:$O$176,13,0)</f>
        <v>USD</v>
      </c>
      <c r="AD162" s="164">
        <f t="shared" si="65"/>
        <v>0</v>
      </c>
      <c r="AE162" s="165">
        <f>IF(AU162&gt;0.1,VLOOKUP(B162,'P2 Origin'!$C$21:$M$176,3,0)*H162,0)</f>
        <v>0</v>
      </c>
      <c r="AF162" s="166">
        <f t="shared" si="66"/>
        <v>0</v>
      </c>
      <c r="AG162" s="165">
        <f>(VLOOKUP(B162,'P2 Origin'!$C$21:$M$176,4,0))*AF162</f>
        <v>0</v>
      </c>
      <c r="AH162" s="166">
        <f t="shared" si="67"/>
        <v>0</v>
      </c>
      <c r="AI162" s="165">
        <f>(VLOOKUP(B162,'P2 Origin'!$C$21:$M$176,5,0))*AH162</f>
        <v>0</v>
      </c>
      <c r="AJ162" s="166">
        <f t="shared" si="83"/>
        <v>0</v>
      </c>
      <c r="AK162" s="165">
        <f>(VLOOKUP(B162,'P2 Origin'!$C$21:$M$176,6,0))*AJ162</f>
        <v>0</v>
      </c>
      <c r="AL162" s="166">
        <f t="shared" si="68"/>
        <v>30</v>
      </c>
      <c r="AM162" s="165">
        <f>(VLOOKUP($B162,'P2 Origin'!$C$21:$M$176,7,0))*AL162</f>
        <v>0</v>
      </c>
      <c r="AN162" s="166">
        <f t="shared" si="69"/>
        <v>0</v>
      </c>
      <c r="AO162" s="165">
        <f>(VLOOKUP($B162,'P2 Origin'!$C$21:$M$176,8,0))*AN162</f>
        <v>0</v>
      </c>
      <c r="AP162" s="166">
        <f t="shared" si="70"/>
        <v>0</v>
      </c>
      <c r="AQ162" s="165">
        <f>(VLOOKUP($B162,'P2 Origin'!$C$21:$M$176,9,0))*AP162</f>
        <v>0</v>
      </c>
      <c r="AR162" s="155">
        <f t="shared" si="71"/>
        <v>1</v>
      </c>
      <c r="AS162" s="164">
        <f>(VLOOKUP(B162,'P2 Origin'!$C$21:$M$176,10,0))*K162</f>
        <v>0</v>
      </c>
      <c r="AT162" s="164">
        <f>(VLOOKUP(B162,'P2 Origin'!$C$21:$M$176,11,0))*J162</f>
        <v>0</v>
      </c>
      <c r="AU162" s="167">
        <v>30</v>
      </c>
      <c r="AV162" s="168">
        <v>30</v>
      </c>
      <c r="AW162" s="169">
        <v>0</v>
      </c>
      <c r="AX162" s="170">
        <f>IF(AU162&gt;=0.1,'P3 Bureaumarge zee- en luchtvr.'!$D$12,0)</f>
        <v>0</v>
      </c>
      <c r="AY162" s="163">
        <f t="shared" si="72"/>
        <v>0</v>
      </c>
      <c r="AZ162" s="157" t="str">
        <f>VLOOKUP(D162,'P4 Destination'!$C$21:$O$176,13,0)</f>
        <v>USD</v>
      </c>
      <c r="BA162" s="164">
        <f t="shared" si="73"/>
        <v>0</v>
      </c>
      <c r="BB162" s="171">
        <f>IF(AU162&gt;0.1,(VLOOKUP(D162,'P4 Destination'!$C$21:$M$176,3,0))*I162,0)</f>
        <v>0</v>
      </c>
      <c r="BC162" s="172">
        <f t="shared" si="74"/>
        <v>0</v>
      </c>
      <c r="BD162" s="171">
        <f>(VLOOKUP($D162,'P4 Destination'!$C$21:$M$176,4,0))*BC162</f>
        <v>0</v>
      </c>
      <c r="BE162" s="172">
        <f t="shared" si="75"/>
        <v>0</v>
      </c>
      <c r="BF162" s="171">
        <f>(VLOOKUP($D162,'P4 Destination'!$C$21:$M$176,5,0))*BE162</f>
        <v>0</v>
      </c>
      <c r="BG162" s="172">
        <f t="shared" si="76"/>
        <v>0</v>
      </c>
      <c r="BH162" s="171">
        <f>(VLOOKUP($D162,'P4 Destination'!$C$21:$M$176,6,0))*BG162</f>
        <v>0</v>
      </c>
      <c r="BI162" s="172">
        <f t="shared" si="77"/>
        <v>30</v>
      </c>
      <c r="BJ162" s="171">
        <f>(VLOOKUP($D162,'P4 Destination'!$C$21:$M$176,7,0))*BI162</f>
        <v>0</v>
      </c>
      <c r="BK162" s="172">
        <f t="shared" si="78"/>
        <v>0</v>
      </c>
      <c r="BL162" s="171">
        <f>(VLOOKUP($D162,'P4 Destination'!$C$21:$M$176,8,0))*BK162</f>
        <v>0</v>
      </c>
      <c r="BM162" s="172">
        <f t="shared" si="79"/>
        <v>0</v>
      </c>
      <c r="BN162" s="171">
        <f>(VLOOKUP($D162,'P4 Destination'!$C$21:$M$176,9,0))*BM162</f>
        <v>0</v>
      </c>
      <c r="BO162" s="154">
        <f t="shared" si="80"/>
        <v>1</v>
      </c>
      <c r="BP162" s="171">
        <f>(VLOOKUP(D162,'P4 Destination'!$C$21:$M$176,10,0))*K162</f>
        <v>0</v>
      </c>
      <c r="BQ162" s="171">
        <f>(VLOOKUP(D162,'P4 Destination'!$C$21:$M$176,11,0))*J162</f>
        <v>0</v>
      </c>
      <c r="BR162" s="173">
        <f t="shared" si="81"/>
        <v>0</v>
      </c>
      <c r="BS162" s="173">
        <f>(AV162*2500)*'P6 Verzekering'!$E$11</f>
        <v>0</v>
      </c>
      <c r="BT162" s="173">
        <f>(AW162*2500)*'P6 Verzekering'!$E$12</f>
        <v>0</v>
      </c>
      <c r="BU162" s="173">
        <f>(L162*2500)*'P6 Verzekering'!$E$13</f>
        <v>0</v>
      </c>
      <c r="BV162" s="173">
        <f t="shared" si="82"/>
        <v>0</v>
      </c>
      <c r="BW162"/>
      <c r="BX162"/>
    </row>
    <row r="163" spans="1:76" ht="14.45" customHeight="1">
      <c r="A163" s="152" t="s">
        <v>1093</v>
      </c>
      <c r="B163" s="152" t="s">
        <v>275</v>
      </c>
      <c r="C163" s="152" t="s">
        <v>274</v>
      </c>
      <c r="D163" s="152" t="s">
        <v>292</v>
      </c>
      <c r="E163" s="152" t="s">
        <v>291</v>
      </c>
      <c r="F163" s="153">
        <f t="shared" si="56"/>
        <v>59</v>
      </c>
      <c r="G163" s="154">
        <v>1</v>
      </c>
      <c r="H163" s="154">
        <f>IFERROR(VLOOKUP(B163,'P2 Origin'!$C$21:$Q$176,15,FALSE),0)</f>
        <v>0</v>
      </c>
      <c r="I163" s="154">
        <f>IFERROR(VLOOKUP(D163,'P4 Destination'!$C$21:$Q$176,15,FALSE),0)</f>
        <v>1</v>
      </c>
      <c r="J163" s="155"/>
      <c r="K163" s="155">
        <v>1</v>
      </c>
      <c r="L163" s="156">
        <v>0</v>
      </c>
      <c r="M163" s="155">
        <v>0</v>
      </c>
      <c r="N163" s="155">
        <v>0</v>
      </c>
      <c r="O163" s="157">
        <f t="shared" si="57"/>
        <v>0</v>
      </c>
      <c r="P163" s="158">
        <f t="shared" si="58"/>
        <v>0</v>
      </c>
      <c r="Q163" s="159">
        <f>IFERROR(VLOOKUP(N163,'P1 Intra-Europees'!$A$15:$H$25,3,0),0)*P163</f>
        <v>0</v>
      </c>
      <c r="R163" s="160">
        <f t="shared" si="59"/>
        <v>0</v>
      </c>
      <c r="S163" s="159">
        <f>IFERROR(VLOOKUP(N163,'P1 Intra-Europees'!$A$15:$H$25,4,0),0)*R163</f>
        <v>0</v>
      </c>
      <c r="T163" s="160">
        <f t="shared" si="60"/>
        <v>0</v>
      </c>
      <c r="U163" s="159">
        <f>IFERROR(VLOOKUP(N163,'P1 Intra-Europees'!$A$15:$H$25,5,0),0)*T163</f>
        <v>0</v>
      </c>
      <c r="V163" s="160">
        <f t="shared" si="61"/>
        <v>0</v>
      </c>
      <c r="W163" s="159">
        <f>IFERROR(VLOOKUP(N163,'P1 Intra-Europees'!$A$15:$H$25,6,0),0)*V163</f>
        <v>0</v>
      </c>
      <c r="X163" s="160">
        <f t="shared" si="62"/>
        <v>0</v>
      </c>
      <c r="Y163" s="159">
        <f>IFERROR(VLOOKUP(N163,'P1 Intra-Europees'!$A$15:$H$25,7,0),0)*X163</f>
        <v>0</v>
      </c>
      <c r="Z163" s="161">
        <f t="shared" si="63"/>
        <v>0</v>
      </c>
      <c r="AA163" s="162">
        <f>IFERROR(VLOOKUP(N163,'P1 Intra-Europees'!$A$15:$H$25,8,0),0)*Z163</f>
        <v>0</v>
      </c>
      <c r="AB163" s="163">
        <f t="shared" si="64"/>
        <v>0</v>
      </c>
      <c r="AC163" s="157" t="str">
        <f>VLOOKUP(B163,'P2 Origin'!$C$21:$O$176,13,0)</f>
        <v>USD</v>
      </c>
      <c r="AD163" s="164">
        <f t="shared" si="65"/>
        <v>0</v>
      </c>
      <c r="AE163" s="165">
        <f>IF(AU163&gt;0.1,VLOOKUP(B163,'P2 Origin'!$C$21:$M$176,3,0)*H163,0)</f>
        <v>0</v>
      </c>
      <c r="AF163" s="166">
        <f t="shared" si="66"/>
        <v>0</v>
      </c>
      <c r="AG163" s="165">
        <f>(VLOOKUP(B163,'P2 Origin'!$C$21:$M$176,4,0))*AF163</f>
        <v>0</v>
      </c>
      <c r="AH163" s="166">
        <f t="shared" si="67"/>
        <v>0</v>
      </c>
      <c r="AI163" s="165">
        <f>(VLOOKUP(B163,'P2 Origin'!$C$21:$M$176,5,0))*AH163</f>
        <v>0</v>
      </c>
      <c r="AJ163" s="166">
        <f t="shared" si="83"/>
        <v>0</v>
      </c>
      <c r="AK163" s="165">
        <f>(VLOOKUP(B163,'P2 Origin'!$C$21:$M$176,6,0))*AJ163</f>
        <v>0</v>
      </c>
      <c r="AL163" s="166">
        <f t="shared" si="68"/>
        <v>0</v>
      </c>
      <c r="AM163" s="165">
        <f>(VLOOKUP($B163,'P2 Origin'!$C$21:$M$176,7,0))*AL163</f>
        <v>0</v>
      </c>
      <c r="AN163" s="166">
        <f t="shared" si="69"/>
        <v>0</v>
      </c>
      <c r="AO163" s="165">
        <f>(VLOOKUP($B163,'P2 Origin'!$C$21:$M$176,8,0))*AN163</f>
        <v>0</v>
      </c>
      <c r="AP163" s="166">
        <f t="shared" si="70"/>
        <v>59</v>
      </c>
      <c r="AQ163" s="165">
        <f>(VLOOKUP($B163,'P2 Origin'!$C$21:$M$176,9,0))*AP163</f>
        <v>0</v>
      </c>
      <c r="AR163" s="155">
        <f t="shared" si="71"/>
        <v>1</v>
      </c>
      <c r="AS163" s="164">
        <f>(VLOOKUP(B163,'P2 Origin'!$C$21:$M$176,10,0))*K163</f>
        <v>0</v>
      </c>
      <c r="AT163" s="164">
        <f>(VLOOKUP(B163,'P2 Origin'!$C$21:$M$176,11,0))*J163</f>
        <v>0</v>
      </c>
      <c r="AU163" s="167">
        <v>59</v>
      </c>
      <c r="AV163" s="168">
        <v>59</v>
      </c>
      <c r="AW163" s="169">
        <v>0</v>
      </c>
      <c r="AX163" s="170">
        <f>IF(AU163&gt;=0.1,'P3 Bureaumarge zee- en luchtvr.'!$D$12,0)</f>
        <v>0</v>
      </c>
      <c r="AY163" s="163">
        <f t="shared" si="72"/>
        <v>0</v>
      </c>
      <c r="AZ163" s="157" t="str">
        <f>VLOOKUP(D163,'P4 Destination'!$C$21:$O$176,13,0)</f>
        <v>USD</v>
      </c>
      <c r="BA163" s="164">
        <f t="shared" si="73"/>
        <v>0</v>
      </c>
      <c r="BB163" s="171">
        <f>IF(AU163&gt;0.1,(VLOOKUP(D163,'P4 Destination'!$C$21:$M$176,3,0))*I163,0)</f>
        <v>0</v>
      </c>
      <c r="BC163" s="172">
        <f t="shared" si="74"/>
        <v>0</v>
      </c>
      <c r="BD163" s="171">
        <f>(VLOOKUP($D163,'P4 Destination'!$C$21:$M$176,4,0))*BC163</f>
        <v>0</v>
      </c>
      <c r="BE163" s="172">
        <f t="shared" si="75"/>
        <v>0</v>
      </c>
      <c r="BF163" s="171">
        <f>(VLOOKUP($D163,'P4 Destination'!$C$21:$M$176,5,0))*BE163</f>
        <v>0</v>
      </c>
      <c r="BG163" s="172">
        <f t="shared" si="76"/>
        <v>0</v>
      </c>
      <c r="BH163" s="171">
        <f>(VLOOKUP($D163,'P4 Destination'!$C$21:$M$176,6,0))*BG163</f>
        <v>0</v>
      </c>
      <c r="BI163" s="172">
        <f t="shared" si="77"/>
        <v>0</v>
      </c>
      <c r="BJ163" s="171">
        <f>(VLOOKUP($D163,'P4 Destination'!$C$21:$M$176,7,0))*BI163</f>
        <v>0</v>
      </c>
      <c r="BK163" s="172">
        <f t="shared" si="78"/>
        <v>0</v>
      </c>
      <c r="BL163" s="171">
        <f>(VLOOKUP($D163,'P4 Destination'!$C$21:$M$176,8,0))*BK163</f>
        <v>0</v>
      </c>
      <c r="BM163" s="172">
        <f t="shared" si="79"/>
        <v>59</v>
      </c>
      <c r="BN163" s="171">
        <f>(VLOOKUP($D163,'P4 Destination'!$C$21:$M$176,9,0))*BM163</f>
        <v>0</v>
      </c>
      <c r="BO163" s="154">
        <f t="shared" si="80"/>
        <v>1</v>
      </c>
      <c r="BP163" s="171">
        <f>(VLOOKUP(D163,'P4 Destination'!$C$21:$M$176,10,0))*K163</f>
        <v>0</v>
      </c>
      <c r="BQ163" s="171">
        <f>(VLOOKUP(D163,'P4 Destination'!$C$21:$M$176,11,0))*J163</f>
        <v>0</v>
      </c>
      <c r="BR163" s="173">
        <f t="shared" si="81"/>
        <v>0</v>
      </c>
      <c r="BS163" s="173">
        <f>(AV163*2500)*'P6 Verzekering'!$E$11</f>
        <v>0</v>
      </c>
      <c r="BT163" s="173">
        <f>(AW163*2500)*'P6 Verzekering'!$E$12</f>
        <v>0</v>
      </c>
      <c r="BU163" s="173">
        <f>(L163*2500)*'P6 Verzekering'!$E$13</f>
        <v>0</v>
      </c>
      <c r="BV163" s="173">
        <f t="shared" si="82"/>
        <v>0</v>
      </c>
      <c r="BW163"/>
      <c r="BX163"/>
    </row>
    <row r="164" spans="1:76">
      <c r="A164" s="152" t="s">
        <v>1094</v>
      </c>
      <c r="B164" s="152" t="s">
        <v>275</v>
      </c>
      <c r="C164" s="152" t="s">
        <v>274</v>
      </c>
      <c r="D164" s="152" t="s">
        <v>292</v>
      </c>
      <c r="E164" s="152" t="s">
        <v>291</v>
      </c>
      <c r="F164" s="153">
        <f t="shared" si="56"/>
        <v>57</v>
      </c>
      <c r="G164" s="154">
        <v>1</v>
      </c>
      <c r="H164" s="154">
        <f>IFERROR(VLOOKUP(B164,'P2 Origin'!$C$21:$Q$176,15,FALSE),0)</f>
        <v>0</v>
      </c>
      <c r="I164" s="154">
        <f>IFERROR(VLOOKUP(D164,'P4 Destination'!$C$21:$Q$176,15,FALSE),0)</f>
        <v>1</v>
      </c>
      <c r="J164" s="155"/>
      <c r="K164" s="155">
        <v>1</v>
      </c>
      <c r="L164" s="156">
        <v>0</v>
      </c>
      <c r="M164" s="155">
        <v>0</v>
      </c>
      <c r="N164" s="155">
        <v>0</v>
      </c>
      <c r="O164" s="157">
        <f t="shared" si="57"/>
        <v>0</v>
      </c>
      <c r="P164" s="158">
        <f t="shared" si="58"/>
        <v>0</v>
      </c>
      <c r="Q164" s="159">
        <f>IFERROR(VLOOKUP(N164,'P1 Intra-Europees'!$A$15:$H$25,3,0),0)*P164</f>
        <v>0</v>
      </c>
      <c r="R164" s="160">
        <f t="shared" si="59"/>
        <v>0</v>
      </c>
      <c r="S164" s="159">
        <f>IFERROR(VLOOKUP(N164,'P1 Intra-Europees'!$A$15:$H$25,4,0),0)*R164</f>
        <v>0</v>
      </c>
      <c r="T164" s="160">
        <f t="shared" si="60"/>
        <v>0</v>
      </c>
      <c r="U164" s="159">
        <f>IFERROR(VLOOKUP(N164,'P1 Intra-Europees'!$A$15:$H$25,5,0),0)*T164</f>
        <v>0</v>
      </c>
      <c r="V164" s="160">
        <f t="shared" si="61"/>
        <v>0</v>
      </c>
      <c r="W164" s="159">
        <f>IFERROR(VLOOKUP(N164,'P1 Intra-Europees'!$A$15:$H$25,6,0),0)*V164</f>
        <v>0</v>
      </c>
      <c r="X164" s="160">
        <f t="shared" si="62"/>
        <v>0</v>
      </c>
      <c r="Y164" s="159">
        <f>IFERROR(VLOOKUP(N164,'P1 Intra-Europees'!$A$15:$H$25,7,0),0)*X164</f>
        <v>0</v>
      </c>
      <c r="Z164" s="161">
        <f t="shared" si="63"/>
        <v>0</v>
      </c>
      <c r="AA164" s="162">
        <f>IFERROR(VLOOKUP(N164,'P1 Intra-Europees'!$A$15:$H$25,8,0),0)*Z164</f>
        <v>0</v>
      </c>
      <c r="AB164" s="163">
        <f t="shared" si="64"/>
        <v>0</v>
      </c>
      <c r="AC164" s="157" t="str">
        <f>VLOOKUP(B164,'P2 Origin'!$C$21:$O$176,13,0)</f>
        <v>USD</v>
      </c>
      <c r="AD164" s="164">
        <f t="shared" si="65"/>
        <v>0</v>
      </c>
      <c r="AE164" s="165">
        <f>IF(AU164&gt;0.1,VLOOKUP(B164,'P2 Origin'!$C$21:$M$176,3,0)*H164,0)</f>
        <v>0</v>
      </c>
      <c r="AF164" s="166">
        <f t="shared" si="66"/>
        <v>0</v>
      </c>
      <c r="AG164" s="165">
        <f>(VLOOKUP(B164,'P2 Origin'!$C$21:$M$176,4,0))*AF164</f>
        <v>0</v>
      </c>
      <c r="AH164" s="166">
        <f t="shared" si="67"/>
        <v>0</v>
      </c>
      <c r="AI164" s="165">
        <f>(VLOOKUP(B164,'P2 Origin'!$C$21:$M$176,5,0))*AH164</f>
        <v>0</v>
      </c>
      <c r="AJ164" s="166">
        <f t="shared" si="83"/>
        <v>0</v>
      </c>
      <c r="AK164" s="165">
        <f>(VLOOKUP(B164,'P2 Origin'!$C$21:$M$176,6,0))*AJ164</f>
        <v>0</v>
      </c>
      <c r="AL164" s="166">
        <f t="shared" si="68"/>
        <v>0</v>
      </c>
      <c r="AM164" s="165">
        <f>(VLOOKUP($B164,'P2 Origin'!$C$21:$M$176,7,0))*AL164</f>
        <v>0</v>
      </c>
      <c r="AN164" s="166">
        <f t="shared" si="69"/>
        <v>0</v>
      </c>
      <c r="AO164" s="165">
        <f>(VLOOKUP($B164,'P2 Origin'!$C$21:$M$176,8,0))*AN164</f>
        <v>0</v>
      </c>
      <c r="AP164" s="166">
        <f t="shared" si="70"/>
        <v>57</v>
      </c>
      <c r="AQ164" s="165">
        <f>(VLOOKUP($B164,'P2 Origin'!$C$21:$M$176,9,0))*AP164</f>
        <v>0</v>
      </c>
      <c r="AR164" s="155">
        <f t="shared" si="71"/>
        <v>1</v>
      </c>
      <c r="AS164" s="164">
        <f>(VLOOKUP(B164,'P2 Origin'!$C$21:$M$176,10,0))*K164</f>
        <v>0</v>
      </c>
      <c r="AT164" s="164">
        <f>(VLOOKUP(B164,'P2 Origin'!$C$21:$M$176,11,0))*J164</f>
        <v>0</v>
      </c>
      <c r="AU164" s="167">
        <v>57</v>
      </c>
      <c r="AV164" s="168">
        <v>57</v>
      </c>
      <c r="AW164" s="169">
        <v>0</v>
      </c>
      <c r="AX164" s="170">
        <f>IF(AU164&gt;=0.1,'P3 Bureaumarge zee- en luchtvr.'!$D$12,0)</f>
        <v>0</v>
      </c>
      <c r="AY164" s="163">
        <f t="shared" si="72"/>
        <v>0</v>
      </c>
      <c r="AZ164" s="157" t="str">
        <f>VLOOKUP(D164,'P4 Destination'!$C$21:$O$176,13,0)</f>
        <v>USD</v>
      </c>
      <c r="BA164" s="164">
        <f t="shared" si="73"/>
        <v>0</v>
      </c>
      <c r="BB164" s="171">
        <f>IF(AU164&gt;0.1,(VLOOKUP(D164,'P4 Destination'!$C$21:$M$176,3,0))*I164,0)</f>
        <v>0</v>
      </c>
      <c r="BC164" s="172">
        <f t="shared" si="74"/>
        <v>0</v>
      </c>
      <c r="BD164" s="171">
        <f>(VLOOKUP($D164,'P4 Destination'!$C$21:$M$176,4,0))*BC164</f>
        <v>0</v>
      </c>
      <c r="BE164" s="172">
        <f t="shared" si="75"/>
        <v>0</v>
      </c>
      <c r="BF164" s="171">
        <f>(VLOOKUP($D164,'P4 Destination'!$C$21:$M$176,5,0))*BE164</f>
        <v>0</v>
      </c>
      <c r="BG164" s="172">
        <f t="shared" si="76"/>
        <v>0</v>
      </c>
      <c r="BH164" s="171">
        <f>(VLOOKUP($D164,'P4 Destination'!$C$21:$M$176,6,0))*BG164</f>
        <v>0</v>
      </c>
      <c r="BI164" s="172">
        <f t="shared" si="77"/>
        <v>0</v>
      </c>
      <c r="BJ164" s="171">
        <f>(VLOOKUP($D164,'P4 Destination'!$C$21:$M$176,7,0))*BI164</f>
        <v>0</v>
      </c>
      <c r="BK164" s="172">
        <f t="shared" si="78"/>
        <v>0</v>
      </c>
      <c r="BL164" s="171">
        <f>(VLOOKUP($D164,'P4 Destination'!$C$21:$M$176,8,0))*BK164</f>
        <v>0</v>
      </c>
      <c r="BM164" s="172">
        <f t="shared" si="79"/>
        <v>57</v>
      </c>
      <c r="BN164" s="171">
        <f>(VLOOKUP($D164,'P4 Destination'!$C$21:$M$176,9,0))*BM164</f>
        <v>0</v>
      </c>
      <c r="BO164" s="154">
        <f t="shared" si="80"/>
        <v>1</v>
      </c>
      <c r="BP164" s="171">
        <f>(VLOOKUP(D164,'P4 Destination'!$C$21:$M$176,10,0))*K164</f>
        <v>0</v>
      </c>
      <c r="BQ164" s="171">
        <f>(VLOOKUP(D164,'P4 Destination'!$C$21:$M$176,11,0))*J164</f>
        <v>0</v>
      </c>
      <c r="BR164" s="173">
        <f t="shared" si="81"/>
        <v>0</v>
      </c>
      <c r="BS164" s="173">
        <f>(AV164*2500)*'P6 Verzekering'!$E$11</f>
        <v>0</v>
      </c>
      <c r="BT164" s="173">
        <f>(AW164*2500)*'P6 Verzekering'!$E$12</f>
        <v>0</v>
      </c>
      <c r="BU164" s="173">
        <f>(L164*2500)*'P6 Verzekering'!$E$13</f>
        <v>0</v>
      </c>
      <c r="BV164" s="173">
        <f t="shared" si="82"/>
        <v>0</v>
      </c>
      <c r="BW164"/>
      <c r="BX164"/>
    </row>
    <row r="165" spans="1:76">
      <c r="A165" s="152" t="s">
        <v>1095</v>
      </c>
      <c r="B165" s="152" t="s">
        <v>275</v>
      </c>
      <c r="C165" s="152" t="s">
        <v>274</v>
      </c>
      <c r="D165" s="152" t="s">
        <v>325</v>
      </c>
      <c r="E165" s="152" t="s">
        <v>324</v>
      </c>
      <c r="F165" s="153">
        <f t="shared" si="56"/>
        <v>57</v>
      </c>
      <c r="G165" s="154">
        <v>1</v>
      </c>
      <c r="H165" s="154">
        <f>IFERROR(VLOOKUP(B165,'P2 Origin'!$C$21:$Q$176,15,FALSE),0)</f>
        <v>0</v>
      </c>
      <c r="I165" s="154">
        <f>IFERROR(VLOOKUP(D165,'P4 Destination'!$C$21:$Q$176,15,FALSE),0)</f>
        <v>1</v>
      </c>
      <c r="J165" s="155"/>
      <c r="K165" s="155">
        <v>1</v>
      </c>
      <c r="L165" s="156">
        <v>0</v>
      </c>
      <c r="M165" s="155">
        <v>0</v>
      </c>
      <c r="N165" s="155">
        <v>0</v>
      </c>
      <c r="O165" s="157">
        <f t="shared" si="57"/>
        <v>0</v>
      </c>
      <c r="P165" s="158">
        <f t="shared" si="58"/>
        <v>0</v>
      </c>
      <c r="Q165" s="159">
        <f>IFERROR(VLOOKUP(N165,'P1 Intra-Europees'!$A$15:$H$25,3,0),0)*P165</f>
        <v>0</v>
      </c>
      <c r="R165" s="160">
        <f t="shared" si="59"/>
        <v>0</v>
      </c>
      <c r="S165" s="159">
        <f>IFERROR(VLOOKUP(N165,'P1 Intra-Europees'!$A$15:$H$25,4,0),0)*R165</f>
        <v>0</v>
      </c>
      <c r="T165" s="160">
        <f t="shared" si="60"/>
        <v>0</v>
      </c>
      <c r="U165" s="159">
        <f>IFERROR(VLOOKUP(N165,'P1 Intra-Europees'!$A$15:$H$25,5,0),0)*T165</f>
        <v>0</v>
      </c>
      <c r="V165" s="160">
        <f t="shared" si="61"/>
        <v>0</v>
      </c>
      <c r="W165" s="159">
        <f>IFERROR(VLOOKUP(N165,'P1 Intra-Europees'!$A$15:$H$25,6,0),0)*V165</f>
        <v>0</v>
      </c>
      <c r="X165" s="160">
        <f t="shared" si="62"/>
        <v>0</v>
      </c>
      <c r="Y165" s="159">
        <f>IFERROR(VLOOKUP(N165,'P1 Intra-Europees'!$A$15:$H$25,7,0),0)*X165</f>
        <v>0</v>
      </c>
      <c r="Z165" s="161">
        <f t="shared" si="63"/>
        <v>0</v>
      </c>
      <c r="AA165" s="162">
        <f>IFERROR(VLOOKUP(N165,'P1 Intra-Europees'!$A$15:$H$25,8,0),0)*Z165</f>
        <v>0</v>
      </c>
      <c r="AB165" s="163">
        <f t="shared" si="64"/>
        <v>0</v>
      </c>
      <c r="AC165" s="157" t="str">
        <f>VLOOKUP(B165,'P2 Origin'!$C$21:$O$176,13,0)</f>
        <v>USD</v>
      </c>
      <c r="AD165" s="164">
        <f t="shared" si="65"/>
        <v>0</v>
      </c>
      <c r="AE165" s="165">
        <f>IF(AU165&gt;0.1,VLOOKUP(B165,'P2 Origin'!$C$21:$M$176,3,0)*H165,0)</f>
        <v>0</v>
      </c>
      <c r="AF165" s="166">
        <f t="shared" si="66"/>
        <v>0</v>
      </c>
      <c r="AG165" s="165">
        <f>(VLOOKUP(B165,'P2 Origin'!$C$21:$M$176,4,0))*AF165</f>
        <v>0</v>
      </c>
      <c r="AH165" s="166">
        <f t="shared" si="67"/>
        <v>0</v>
      </c>
      <c r="AI165" s="165">
        <f>(VLOOKUP(B165,'P2 Origin'!$C$21:$M$176,5,0))*AH165</f>
        <v>0</v>
      </c>
      <c r="AJ165" s="166">
        <f t="shared" si="83"/>
        <v>0</v>
      </c>
      <c r="AK165" s="165">
        <f>(VLOOKUP(B165,'P2 Origin'!$C$21:$M$176,6,0))*AJ165</f>
        <v>0</v>
      </c>
      <c r="AL165" s="166">
        <f t="shared" si="68"/>
        <v>0</v>
      </c>
      <c r="AM165" s="165">
        <f>(VLOOKUP($B165,'P2 Origin'!$C$21:$M$176,7,0))*AL165</f>
        <v>0</v>
      </c>
      <c r="AN165" s="166">
        <f t="shared" si="69"/>
        <v>0</v>
      </c>
      <c r="AO165" s="165">
        <f>(VLOOKUP($B165,'P2 Origin'!$C$21:$M$176,8,0))*AN165</f>
        <v>0</v>
      </c>
      <c r="AP165" s="166">
        <f t="shared" si="70"/>
        <v>57</v>
      </c>
      <c r="AQ165" s="165">
        <f>(VLOOKUP($B165,'P2 Origin'!$C$21:$M$176,9,0))*AP165</f>
        <v>0</v>
      </c>
      <c r="AR165" s="155">
        <f t="shared" si="71"/>
        <v>1</v>
      </c>
      <c r="AS165" s="164">
        <f>(VLOOKUP(B165,'P2 Origin'!$C$21:$M$176,10,0))*K165</f>
        <v>0</v>
      </c>
      <c r="AT165" s="164">
        <f>(VLOOKUP(B165,'P2 Origin'!$C$21:$M$176,11,0))*J165</f>
        <v>0</v>
      </c>
      <c r="AU165" s="167">
        <v>57</v>
      </c>
      <c r="AV165" s="168">
        <v>57</v>
      </c>
      <c r="AW165" s="169">
        <v>0</v>
      </c>
      <c r="AX165" s="170">
        <f>IF(AU165&gt;=0.1,'P3 Bureaumarge zee- en luchtvr.'!$D$12,0)</f>
        <v>0</v>
      </c>
      <c r="AY165" s="163">
        <f t="shared" si="72"/>
        <v>0</v>
      </c>
      <c r="AZ165" s="157" t="str">
        <f>VLOOKUP(D165,'P4 Destination'!$C$21:$O$176,13,0)</f>
        <v>USD</v>
      </c>
      <c r="BA165" s="164">
        <f t="shared" si="73"/>
        <v>0</v>
      </c>
      <c r="BB165" s="171">
        <f>IF(AU165&gt;0.1,(VLOOKUP(D165,'P4 Destination'!$C$21:$M$176,3,0))*I165,0)</f>
        <v>0</v>
      </c>
      <c r="BC165" s="172">
        <f t="shared" si="74"/>
        <v>0</v>
      </c>
      <c r="BD165" s="171">
        <f>(VLOOKUP($D165,'P4 Destination'!$C$21:$M$176,4,0))*BC165</f>
        <v>0</v>
      </c>
      <c r="BE165" s="172">
        <f t="shared" si="75"/>
        <v>0</v>
      </c>
      <c r="BF165" s="171">
        <f>(VLOOKUP($D165,'P4 Destination'!$C$21:$M$176,5,0))*BE165</f>
        <v>0</v>
      </c>
      <c r="BG165" s="172">
        <f t="shared" si="76"/>
        <v>0</v>
      </c>
      <c r="BH165" s="171">
        <f>(VLOOKUP($D165,'P4 Destination'!$C$21:$M$176,6,0))*BG165</f>
        <v>0</v>
      </c>
      <c r="BI165" s="172">
        <f t="shared" si="77"/>
        <v>0</v>
      </c>
      <c r="BJ165" s="171">
        <f>(VLOOKUP($D165,'P4 Destination'!$C$21:$M$176,7,0))*BI165</f>
        <v>0</v>
      </c>
      <c r="BK165" s="172">
        <f t="shared" si="78"/>
        <v>0</v>
      </c>
      <c r="BL165" s="171">
        <f>(VLOOKUP($D165,'P4 Destination'!$C$21:$M$176,8,0))*BK165</f>
        <v>0</v>
      </c>
      <c r="BM165" s="172">
        <f t="shared" si="79"/>
        <v>57</v>
      </c>
      <c r="BN165" s="171">
        <f>(VLOOKUP($D165,'P4 Destination'!$C$21:$M$176,9,0))*BM165</f>
        <v>0</v>
      </c>
      <c r="BO165" s="154">
        <f t="shared" si="80"/>
        <v>1</v>
      </c>
      <c r="BP165" s="171">
        <f>(VLOOKUP(D165,'P4 Destination'!$C$21:$M$176,10,0))*K165</f>
        <v>0</v>
      </c>
      <c r="BQ165" s="171">
        <f>(VLOOKUP(D165,'P4 Destination'!$C$21:$M$176,11,0))*J165</f>
        <v>0</v>
      </c>
      <c r="BR165" s="173">
        <f t="shared" si="81"/>
        <v>0</v>
      </c>
      <c r="BS165" s="173">
        <f>(AV165*2500)*'P6 Verzekering'!$E$11</f>
        <v>0</v>
      </c>
      <c r="BT165" s="173">
        <f>(AW165*2500)*'P6 Verzekering'!$E$12</f>
        <v>0</v>
      </c>
      <c r="BU165" s="173">
        <f>(L165*2500)*'P6 Verzekering'!$E$13</f>
        <v>0</v>
      </c>
      <c r="BV165" s="173">
        <f t="shared" si="82"/>
        <v>0</v>
      </c>
      <c r="BW165"/>
      <c r="BX165"/>
    </row>
    <row r="166" spans="1:76">
      <c r="A166" s="152" t="s">
        <v>1096</v>
      </c>
      <c r="B166" s="152" t="s">
        <v>275</v>
      </c>
      <c r="C166" s="152" t="s">
        <v>274</v>
      </c>
      <c r="D166" s="152" t="s">
        <v>474</v>
      </c>
      <c r="E166" s="152" t="s">
        <v>473</v>
      </c>
      <c r="F166" s="153">
        <f t="shared" si="56"/>
        <v>53</v>
      </c>
      <c r="G166" s="154">
        <v>1</v>
      </c>
      <c r="H166" s="154">
        <f>IFERROR(VLOOKUP(B166,'P2 Origin'!$C$21:$Q$176,15,FALSE),0)</f>
        <v>0</v>
      </c>
      <c r="I166" s="154">
        <f>IFERROR(VLOOKUP(D166,'P4 Destination'!$C$21:$Q$176,15,FALSE),0)</f>
        <v>1</v>
      </c>
      <c r="J166" s="155"/>
      <c r="K166" s="155">
        <v>1</v>
      </c>
      <c r="L166" s="156">
        <v>0</v>
      </c>
      <c r="M166" s="155">
        <v>0</v>
      </c>
      <c r="N166" s="155">
        <v>0</v>
      </c>
      <c r="O166" s="157">
        <f t="shared" si="57"/>
        <v>0</v>
      </c>
      <c r="P166" s="158">
        <f t="shared" si="58"/>
        <v>0</v>
      </c>
      <c r="Q166" s="159">
        <f>IFERROR(VLOOKUP(N166,'P1 Intra-Europees'!$A$15:$H$25,3,0),0)*P166</f>
        <v>0</v>
      </c>
      <c r="R166" s="160">
        <f t="shared" si="59"/>
        <v>0</v>
      </c>
      <c r="S166" s="159">
        <f>IFERROR(VLOOKUP(N166,'P1 Intra-Europees'!$A$15:$H$25,4,0),0)*R166</f>
        <v>0</v>
      </c>
      <c r="T166" s="160">
        <f t="shared" si="60"/>
        <v>0</v>
      </c>
      <c r="U166" s="159">
        <f>IFERROR(VLOOKUP(N166,'P1 Intra-Europees'!$A$15:$H$25,5,0),0)*T166</f>
        <v>0</v>
      </c>
      <c r="V166" s="160">
        <f t="shared" si="61"/>
        <v>0</v>
      </c>
      <c r="W166" s="159">
        <f>IFERROR(VLOOKUP(N166,'P1 Intra-Europees'!$A$15:$H$25,6,0),0)*V166</f>
        <v>0</v>
      </c>
      <c r="X166" s="160">
        <f t="shared" si="62"/>
        <v>0</v>
      </c>
      <c r="Y166" s="159">
        <f>IFERROR(VLOOKUP(N166,'P1 Intra-Europees'!$A$15:$H$25,7,0),0)*X166</f>
        <v>0</v>
      </c>
      <c r="Z166" s="161">
        <f t="shared" si="63"/>
        <v>0</v>
      </c>
      <c r="AA166" s="162">
        <f>IFERROR(VLOOKUP(N166,'P1 Intra-Europees'!$A$15:$H$25,8,0),0)*Z166</f>
        <v>0</v>
      </c>
      <c r="AB166" s="163">
        <f t="shared" si="64"/>
        <v>0</v>
      </c>
      <c r="AC166" s="157" t="str">
        <f>VLOOKUP(B166,'P2 Origin'!$C$21:$O$176,13,0)</f>
        <v>USD</v>
      </c>
      <c r="AD166" s="164">
        <f t="shared" si="65"/>
        <v>0</v>
      </c>
      <c r="AE166" s="165">
        <f>IF(AU166&gt;0.1,VLOOKUP(B166,'P2 Origin'!$C$21:$M$176,3,0)*H166,0)</f>
        <v>0</v>
      </c>
      <c r="AF166" s="166">
        <f t="shared" si="66"/>
        <v>0</v>
      </c>
      <c r="AG166" s="165">
        <f>(VLOOKUP(B166,'P2 Origin'!$C$21:$M$176,4,0))*AF166</f>
        <v>0</v>
      </c>
      <c r="AH166" s="166">
        <f t="shared" si="67"/>
        <v>0</v>
      </c>
      <c r="AI166" s="165">
        <f>(VLOOKUP(B166,'P2 Origin'!$C$21:$M$176,5,0))*AH166</f>
        <v>0</v>
      </c>
      <c r="AJ166" s="166">
        <f t="shared" si="83"/>
        <v>0</v>
      </c>
      <c r="AK166" s="165">
        <f>(VLOOKUP(B166,'P2 Origin'!$C$21:$M$176,6,0))*AJ166</f>
        <v>0</v>
      </c>
      <c r="AL166" s="166">
        <f t="shared" si="68"/>
        <v>0</v>
      </c>
      <c r="AM166" s="165">
        <f>(VLOOKUP($B166,'P2 Origin'!$C$21:$M$176,7,0))*AL166</f>
        <v>0</v>
      </c>
      <c r="AN166" s="166">
        <f t="shared" si="69"/>
        <v>0</v>
      </c>
      <c r="AO166" s="165">
        <f>(VLOOKUP($B166,'P2 Origin'!$C$21:$M$176,8,0))*AN166</f>
        <v>0</v>
      </c>
      <c r="AP166" s="166">
        <f t="shared" si="70"/>
        <v>53</v>
      </c>
      <c r="AQ166" s="165">
        <f>(VLOOKUP($B166,'P2 Origin'!$C$21:$M$176,9,0))*AP166</f>
        <v>0</v>
      </c>
      <c r="AR166" s="155">
        <f t="shared" si="71"/>
        <v>1</v>
      </c>
      <c r="AS166" s="164">
        <f>(VLOOKUP(B166,'P2 Origin'!$C$21:$M$176,10,0))*K166</f>
        <v>0</v>
      </c>
      <c r="AT166" s="164">
        <f>(VLOOKUP(B166,'P2 Origin'!$C$21:$M$176,11,0))*J166</f>
        <v>0</v>
      </c>
      <c r="AU166" s="167">
        <v>53</v>
      </c>
      <c r="AV166" s="168">
        <v>53</v>
      </c>
      <c r="AW166" s="169">
        <v>0</v>
      </c>
      <c r="AX166" s="170">
        <f>IF(AU166&gt;=0.1,'P3 Bureaumarge zee- en luchtvr.'!$D$12,0)</f>
        <v>0</v>
      </c>
      <c r="AY166" s="163">
        <f t="shared" si="72"/>
        <v>0</v>
      </c>
      <c r="AZ166" s="157" t="str">
        <f>VLOOKUP(D166,'P4 Destination'!$C$21:$O$176,13,0)</f>
        <v>USD</v>
      </c>
      <c r="BA166" s="164">
        <f t="shared" si="73"/>
        <v>0</v>
      </c>
      <c r="BB166" s="171">
        <f>IF(AU166&gt;0.1,(VLOOKUP(D166,'P4 Destination'!$C$21:$M$176,3,0))*I166,0)</f>
        <v>0</v>
      </c>
      <c r="BC166" s="172">
        <f t="shared" si="74"/>
        <v>0</v>
      </c>
      <c r="BD166" s="171">
        <f>(VLOOKUP($D166,'P4 Destination'!$C$21:$M$176,4,0))*BC166</f>
        <v>0</v>
      </c>
      <c r="BE166" s="172">
        <f t="shared" si="75"/>
        <v>0</v>
      </c>
      <c r="BF166" s="171">
        <f>(VLOOKUP($D166,'P4 Destination'!$C$21:$M$176,5,0))*BE166</f>
        <v>0</v>
      </c>
      <c r="BG166" s="172">
        <f t="shared" si="76"/>
        <v>0</v>
      </c>
      <c r="BH166" s="171">
        <f>(VLOOKUP($D166,'P4 Destination'!$C$21:$M$176,6,0))*BG166</f>
        <v>0</v>
      </c>
      <c r="BI166" s="172">
        <f t="shared" si="77"/>
        <v>0</v>
      </c>
      <c r="BJ166" s="171">
        <f>(VLOOKUP($D166,'P4 Destination'!$C$21:$M$176,7,0))*BI166</f>
        <v>0</v>
      </c>
      <c r="BK166" s="172">
        <f t="shared" si="78"/>
        <v>0</v>
      </c>
      <c r="BL166" s="171">
        <f>(VLOOKUP($D166,'P4 Destination'!$C$21:$M$176,8,0))*BK166</f>
        <v>0</v>
      </c>
      <c r="BM166" s="172">
        <f t="shared" si="79"/>
        <v>53</v>
      </c>
      <c r="BN166" s="171">
        <f>(VLOOKUP($D166,'P4 Destination'!$C$21:$M$176,9,0))*BM166</f>
        <v>0</v>
      </c>
      <c r="BO166" s="154">
        <f t="shared" si="80"/>
        <v>1</v>
      </c>
      <c r="BP166" s="171">
        <f>(VLOOKUP(D166,'P4 Destination'!$C$21:$M$176,10,0))*K166</f>
        <v>0</v>
      </c>
      <c r="BQ166" s="171">
        <f>(VLOOKUP(D166,'P4 Destination'!$C$21:$M$176,11,0))*J166</f>
        <v>0</v>
      </c>
      <c r="BR166" s="173">
        <f t="shared" si="81"/>
        <v>0</v>
      </c>
      <c r="BS166" s="173">
        <f>(AV166*2500)*'P6 Verzekering'!$E$11</f>
        <v>0</v>
      </c>
      <c r="BT166" s="173">
        <f>(AW166*2500)*'P6 Verzekering'!$E$12</f>
        <v>0</v>
      </c>
      <c r="BU166" s="173">
        <f>(L166*2500)*'P6 Verzekering'!$E$13</f>
        <v>0</v>
      </c>
      <c r="BV166" s="173">
        <f t="shared" si="82"/>
        <v>0</v>
      </c>
      <c r="BW166"/>
      <c r="BX166"/>
    </row>
    <row r="167" spans="1:76">
      <c r="A167" s="152" t="s">
        <v>1098</v>
      </c>
      <c r="B167" s="152" t="s">
        <v>275</v>
      </c>
      <c r="C167" s="152" t="s">
        <v>274</v>
      </c>
      <c r="D167" s="152" t="s">
        <v>219</v>
      </c>
      <c r="E167" s="152" t="s">
        <v>219</v>
      </c>
      <c r="F167" s="153">
        <f t="shared" si="56"/>
        <v>18</v>
      </c>
      <c r="G167" s="154">
        <v>1</v>
      </c>
      <c r="H167" s="154">
        <f>IFERROR(VLOOKUP(B167,'P2 Origin'!$C$21:$Q$176,15,FALSE),0)</f>
        <v>0</v>
      </c>
      <c r="I167" s="154">
        <f>IFERROR(VLOOKUP(D167,'P4 Destination'!$C$21:$Q$176,15,FALSE),0)</f>
        <v>0</v>
      </c>
      <c r="J167" s="155">
        <v>1</v>
      </c>
      <c r="K167" s="155"/>
      <c r="L167" s="156">
        <v>0</v>
      </c>
      <c r="M167" s="155">
        <v>0</v>
      </c>
      <c r="N167" s="155">
        <v>0</v>
      </c>
      <c r="O167" s="157">
        <f t="shared" si="57"/>
        <v>0</v>
      </c>
      <c r="P167" s="158">
        <f t="shared" si="58"/>
        <v>0</v>
      </c>
      <c r="Q167" s="159">
        <f>IFERROR(VLOOKUP(N167,'P1 Intra-Europees'!$A$15:$H$25,3,0),0)*P167</f>
        <v>0</v>
      </c>
      <c r="R167" s="160">
        <f t="shared" si="59"/>
        <v>0</v>
      </c>
      <c r="S167" s="159">
        <f>IFERROR(VLOOKUP(N167,'P1 Intra-Europees'!$A$15:$H$25,4,0),0)*R167</f>
        <v>0</v>
      </c>
      <c r="T167" s="160">
        <f t="shared" si="60"/>
        <v>0</v>
      </c>
      <c r="U167" s="159">
        <f>IFERROR(VLOOKUP(N167,'P1 Intra-Europees'!$A$15:$H$25,5,0),0)*T167</f>
        <v>0</v>
      </c>
      <c r="V167" s="160">
        <f t="shared" si="61"/>
        <v>0</v>
      </c>
      <c r="W167" s="159">
        <f>IFERROR(VLOOKUP(N167,'P1 Intra-Europees'!$A$15:$H$25,6,0),0)*V167</f>
        <v>0</v>
      </c>
      <c r="X167" s="160">
        <f t="shared" si="62"/>
        <v>0</v>
      </c>
      <c r="Y167" s="159">
        <f>IFERROR(VLOOKUP(N167,'P1 Intra-Europees'!$A$15:$H$25,7,0),0)*X167</f>
        <v>0</v>
      </c>
      <c r="Z167" s="161">
        <f t="shared" si="63"/>
        <v>0</v>
      </c>
      <c r="AA167" s="162">
        <f>IFERROR(VLOOKUP(N167,'P1 Intra-Europees'!$A$15:$H$25,8,0),0)*Z167</f>
        <v>0</v>
      </c>
      <c r="AB167" s="163">
        <f t="shared" si="64"/>
        <v>0</v>
      </c>
      <c r="AC167" s="157" t="str">
        <f>VLOOKUP(B167,'P2 Origin'!$C$21:$O$176,13,0)</f>
        <v>USD</v>
      </c>
      <c r="AD167" s="164">
        <f t="shared" si="65"/>
        <v>0</v>
      </c>
      <c r="AE167" s="165">
        <f>IF(AU167&gt;0.1,VLOOKUP(B167,'P2 Origin'!$C$21:$M$176,3,0)*H167,0)</f>
        <v>0</v>
      </c>
      <c r="AF167" s="166">
        <f t="shared" si="66"/>
        <v>0</v>
      </c>
      <c r="AG167" s="165">
        <f>(VLOOKUP(B167,'P2 Origin'!$C$21:$M$176,4,0))*AF167</f>
        <v>0</v>
      </c>
      <c r="AH167" s="166">
        <f t="shared" si="67"/>
        <v>0</v>
      </c>
      <c r="AI167" s="165">
        <f>(VLOOKUP(B167,'P2 Origin'!$C$21:$M$176,5,0))*AH167</f>
        <v>0</v>
      </c>
      <c r="AJ167" s="166">
        <f t="shared" si="83"/>
        <v>18</v>
      </c>
      <c r="AK167" s="165">
        <f>(VLOOKUP(B167,'P2 Origin'!$C$21:$M$176,6,0))*AJ167</f>
        <v>0</v>
      </c>
      <c r="AL167" s="166">
        <f t="shared" si="68"/>
        <v>0</v>
      </c>
      <c r="AM167" s="165">
        <f>(VLOOKUP($B167,'P2 Origin'!$C$21:$M$176,7,0))*AL167</f>
        <v>0</v>
      </c>
      <c r="AN167" s="166">
        <f t="shared" si="69"/>
        <v>0</v>
      </c>
      <c r="AO167" s="165">
        <f>(VLOOKUP($B167,'P2 Origin'!$C$21:$M$176,8,0))*AN167</f>
        <v>0</v>
      </c>
      <c r="AP167" s="166">
        <f t="shared" si="70"/>
        <v>0</v>
      </c>
      <c r="AQ167" s="165">
        <f>(VLOOKUP($B167,'P2 Origin'!$C$21:$M$176,9,0))*AP167</f>
        <v>0</v>
      </c>
      <c r="AR167" s="155">
        <f t="shared" si="71"/>
        <v>1</v>
      </c>
      <c r="AS167" s="164">
        <f>(VLOOKUP(B167,'P2 Origin'!$C$21:$M$176,10,0))*K167</f>
        <v>0</v>
      </c>
      <c r="AT167" s="164">
        <f>(VLOOKUP(B167,'P2 Origin'!$C$21:$M$176,11,0))*J167</f>
        <v>0</v>
      </c>
      <c r="AU167" s="167">
        <v>18</v>
      </c>
      <c r="AV167" s="168">
        <v>18</v>
      </c>
      <c r="AW167" s="169">
        <v>0</v>
      </c>
      <c r="AX167" s="170">
        <f>IF(AU167&gt;=0.1,'P3 Bureaumarge zee- en luchtvr.'!$D$12,0)</f>
        <v>0</v>
      </c>
      <c r="AY167" s="163">
        <f t="shared" si="72"/>
        <v>0</v>
      </c>
      <c r="AZ167" s="157" t="str">
        <f>VLOOKUP(D167,'P4 Destination'!$C$21:$O$176,13,0)</f>
        <v>EUR</v>
      </c>
      <c r="BA167" s="164">
        <f t="shared" si="73"/>
        <v>0</v>
      </c>
      <c r="BB167" s="171">
        <f>IF(AU167&gt;0.1,(VLOOKUP(D167,'P4 Destination'!$C$21:$M$176,3,0))*I167,0)</f>
        <v>0</v>
      </c>
      <c r="BC167" s="172">
        <f t="shared" si="74"/>
        <v>0</v>
      </c>
      <c r="BD167" s="171">
        <f>(VLOOKUP($D167,'P4 Destination'!$C$21:$M$176,4,0))*BC167</f>
        <v>0</v>
      </c>
      <c r="BE167" s="172">
        <f t="shared" si="75"/>
        <v>0</v>
      </c>
      <c r="BF167" s="171">
        <f>(VLOOKUP($D167,'P4 Destination'!$C$21:$M$176,5,0))*BE167</f>
        <v>0</v>
      </c>
      <c r="BG167" s="172">
        <f t="shared" si="76"/>
        <v>18</v>
      </c>
      <c r="BH167" s="171">
        <f>(VLOOKUP($D167,'P4 Destination'!$C$21:$M$176,6,0))*BG167</f>
        <v>0</v>
      </c>
      <c r="BI167" s="172">
        <f t="shared" si="77"/>
        <v>0</v>
      </c>
      <c r="BJ167" s="171">
        <f>(VLOOKUP($D167,'P4 Destination'!$C$21:$M$176,7,0))*BI167</f>
        <v>0</v>
      </c>
      <c r="BK167" s="172">
        <f t="shared" si="78"/>
        <v>0</v>
      </c>
      <c r="BL167" s="171">
        <f>(VLOOKUP($D167,'P4 Destination'!$C$21:$M$176,8,0))*BK167</f>
        <v>0</v>
      </c>
      <c r="BM167" s="172">
        <f t="shared" si="79"/>
        <v>0</v>
      </c>
      <c r="BN167" s="171">
        <f>(VLOOKUP($D167,'P4 Destination'!$C$21:$M$176,9,0))*BM167</f>
        <v>0</v>
      </c>
      <c r="BO167" s="154">
        <f t="shared" si="80"/>
        <v>1</v>
      </c>
      <c r="BP167" s="171">
        <f>(VLOOKUP(D167,'P4 Destination'!$C$21:$M$176,10,0))*K167</f>
        <v>0</v>
      </c>
      <c r="BQ167" s="171">
        <f>(VLOOKUP(D167,'P4 Destination'!$C$21:$M$176,11,0))*J167</f>
        <v>0</v>
      </c>
      <c r="BR167" s="173">
        <f t="shared" si="81"/>
        <v>0</v>
      </c>
      <c r="BS167" s="173">
        <f>(AV167*2500)*'P6 Verzekering'!$E$11</f>
        <v>0</v>
      </c>
      <c r="BT167" s="173">
        <f>(AW167*2500)*'P6 Verzekering'!$E$12</f>
        <v>0</v>
      </c>
      <c r="BU167" s="173">
        <f>(L167*2500)*'P6 Verzekering'!$E$13</f>
        <v>0</v>
      </c>
      <c r="BV167" s="173">
        <f t="shared" si="82"/>
        <v>0</v>
      </c>
      <c r="BW167"/>
      <c r="BX167"/>
    </row>
    <row r="168" spans="1:76">
      <c r="A168" s="152" t="s">
        <v>1100</v>
      </c>
      <c r="B168" s="152" t="s">
        <v>275</v>
      </c>
      <c r="C168" s="152" t="s">
        <v>274</v>
      </c>
      <c r="D168" s="152" t="s">
        <v>219</v>
      </c>
      <c r="E168" s="152" t="s">
        <v>219</v>
      </c>
      <c r="F168" s="153">
        <f t="shared" si="56"/>
        <v>21</v>
      </c>
      <c r="G168" s="154">
        <v>1</v>
      </c>
      <c r="H168" s="154">
        <f>IFERROR(VLOOKUP(B168,'P2 Origin'!$C$21:$Q$176,15,FALSE),0)</f>
        <v>0</v>
      </c>
      <c r="I168" s="154">
        <f>IFERROR(VLOOKUP(D168,'P4 Destination'!$C$21:$Q$176,15,FALSE),0)</f>
        <v>0</v>
      </c>
      <c r="J168" s="155">
        <v>1</v>
      </c>
      <c r="K168" s="155"/>
      <c r="L168" s="156">
        <v>0</v>
      </c>
      <c r="M168" s="155">
        <v>0</v>
      </c>
      <c r="N168" s="155">
        <v>0</v>
      </c>
      <c r="O168" s="157">
        <f t="shared" si="57"/>
        <v>0</v>
      </c>
      <c r="P168" s="158">
        <f t="shared" si="58"/>
        <v>0</v>
      </c>
      <c r="Q168" s="159">
        <f>IFERROR(VLOOKUP(N168,'P1 Intra-Europees'!$A$15:$H$25,3,0),0)*P168</f>
        <v>0</v>
      </c>
      <c r="R168" s="160">
        <f t="shared" si="59"/>
        <v>0</v>
      </c>
      <c r="S168" s="159">
        <f>IFERROR(VLOOKUP(N168,'P1 Intra-Europees'!$A$15:$H$25,4,0),0)*R168</f>
        <v>0</v>
      </c>
      <c r="T168" s="160">
        <f t="shared" si="60"/>
        <v>0</v>
      </c>
      <c r="U168" s="159">
        <f>IFERROR(VLOOKUP(N168,'P1 Intra-Europees'!$A$15:$H$25,5,0),0)*T168</f>
        <v>0</v>
      </c>
      <c r="V168" s="160">
        <f t="shared" si="61"/>
        <v>0</v>
      </c>
      <c r="W168" s="159">
        <f>IFERROR(VLOOKUP(N168,'P1 Intra-Europees'!$A$15:$H$25,6,0),0)*V168</f>
        <v>0</v>
      </c>
      <c r="X168" s="160">
        <f t="shared" si="62"/>
        <v>0</v>
      </c>
      <c r="Y168" s="159">
        <f>IFERROR(VLOOKUP(N168,'P1 Intra-Europees'!$A$15:$H$25,7,0),0)*X168</f>
        <v>0</v>
      </c>
      <c r="Z168" s="161">
        <f t="shared" si="63"/>
        <v>0</v>
      </c>
      <c r="AA168" s="162">
        <f>IFERROR(VLOOKUP(N168,'P1 Intra-Europees'!$A$15:$H$25,8,0),0)*Z168</f>
        <v>0</v>
      </c>
      <c r="AB168" s="163">
        <f t="shared" si="64"/>
        <v>0</v>
      </c>
      <c r="AC168" s="157" t="str">
        <f>VLOOKUP(B168,'P2 Origin'!$C$21:$O$176,13,0)</f>
        <v>USD</v>
      </c>
      <c r="AD168" s="164">
        <f t="shared" si="65"/>
        <v>0</v>
      </c>
      <c r="AE168" s="165">
        <f>IF(AU168&gt;0.1,VLOOKUP(B168,'P2 Origin'!$C$21:$M$176,3,0)*H168,0)</f>
        <v>0</v>
      </c>
      <c r="AF168" s="166">
        <f t="shared" si="66"/>
        <v>0</v>
      </c>
      <c r="AG168" s="165">
        <f>(VLOOKUP(B168,'P2 Origin'!$C$21:$M$176,4,0))*AF168</f>
        <v>0</v>
      </c>
      <c r="AH168" s="166">
        <f t="shared" si="67"/>
        <v>0</v>
      </c>
      <c r="AI168" s="165">
        <f>(VLOOKUP(B168,'P2 Origin'!$C$21:$M$176,5,0))*AH168</f>
        <v>0</v>
      </c>
      <c r="AJ168" s="166">
        <f t="shared" si="83"/>
        <v>21</v>
      </c>
      <c r="AK168" s="165">
        <f>(VLOOKUP(B168,'P2 Origin'!$C$21:$M$176,6,0))*AJ168</f>
        <v>0</v>
      </c>
      <c r="AL168" s="166">
        <f t="shared" si="68"/>
        <v>0</v>
      </c>
      <c r="AM168" s="165">
        <f>(VLOOKUP($B168,'P2 Origin'!$C$21:$M$176,7,0))*AL168</f>
        <v>0</v>
      </c>
      <c r="AN168" s="166">
        <f t="shared" si="69"/>
        <v>0</v>
      </c>
      <c r="AO168" s="165">
        <f>(VLOOKUP($B168,'P2 Origin'!$C$21:$M$176,8,0))*AN168</f>
        <v>0</v>
      </c>
      <c r="AP168" s="166">
        <f t="shared" si="70"/>
        <v>0</v>
      </c>
      <c r="AQ168" s="165">
        <f>(VLOOKUP($B168,'P2 Origin'!$C$21:$M$176,9,0))*AP168</f>
        <v>0</v>
      </c>
      <c r="AR168" s="155">
        <f t="shared" si="71"/>
        <v>1</v>
      </c>
      <c r="AS168" s="164">
        <f>(VLOOKUP(B168,'P2 Origin'!$C$21:$M$176,10,0))*K168</f>
        <v>0</v>
      </c>
      <c r="AT168" s="164">
        <f>(VLOOKUP(B168,'P2 Origin'!$C$21:$M$176,11,0))*J168</f>
        <v>0</v>
      </c>
      <c r="AU168" s="167">
        <v>21</v>
      </c>
      <c r="AV168" s="168">
        <v>21</v>
      </c>
      <c r="AW168" s="169">
        <v>0</v>
      </c>
      <c r="AX168" s="170">
        <f>IF(AU168&gt;=0.1,'P3 Bureaumarge zee- en luchtvr.'!$D$12,0)</f>
        <v>0</v>
      </c>
      <c r="AY168" s="163">
        <f t="shared" si="72"/>
        <v>0</v>
      </c>
      <c r="AZ168" s="157" t="str">
        <f>VLOOKUP(D168,'P4 Destination'!$C$21:$O$176,13,0)</f>
        <v>EUR</v>
      </c>
      <c r="BA168" s="164">
        <f t="shared" si="73"/>
        <v>0</v>
      </c>
      <c r="BB168" s="171">
        <f>IF(AU168&gt;0.1,(VLOOKUP(D168,'P4 Destination'!$C$21:$M$176,3,0))*I168,0)</f>
        <v>0</v>
      </c>
      <c r="BC168" s="172">
        <f t="shared" si="74"/>
        <v>0</v>
      </c>
      <c r="BD168" s="171">
        <f>(VLOOKUP($D168,'P4 Destination'!$C$21:$M$176,4,0))*BC168</f>
        <v>0</v>
      </c>
      <c r="BE168" s="172">
        <f t="shared" si="75"/>
        <v>0</v>
      </c>
      <c r="BF168" s="171">
        <f>(VLOOKUP($D168,'P4 Destination'!$C$21:$M$176,5,0))*BE168</f>
        <v>0</v>
      </c>
      <c r="BG168" s="172">
        <f t="shared" si="76"/>
        <v>21</v>
      </c>
      <c r="BH168" s="171">
        <f>(VLOOKUP($D168,'P4 Destination'!$C$21:$M$176,6,0))*BG168</f>
        <v>0</v>
      </c>
      <c r="BI168" s="172">
        <f t="shared" si="77"/>
        <v>0</v>
      </c>
      <c r="BJ168" s="171">
        <f>(VLOOKUP($D168,'P4 Destination'!$C$21:$M$176,7,0))*BI168</f>
        <v>0</v>
      </c>
      <c r="BK168" s="172">
        <f t="shared" si="78"/>
        <v>0</v>
      </c>
      <c r="BL168" s="171">
        <f>(VLOOKUP($D168,'P4 Destination'!$C$21:$M$176,8,0))*BK168</f>
        <v>0</v>
      </c>
      <c r="BM168" s="172">
        <f t="shared" si="79"/>
        <v>0</v>
      </c>
      <c r="BN168" s="171">
        <f>(VLOOKUP($D168,'P4 Destination'!$C$21:$M$176,9,0))*BM168</f>
        <v>0</v>
      </c>
      <c r="BO168" s="154">
        <f t="shared" si="80"/>
        <v>1</v>
      </c>
      <c r="BP168" s="171">
        <f>(VLOOKUP(D168,'P4 Destination'!$C$21:$M$176,10,0))*K168</f>
        <v>0</v>
      </c>
      <c r="BQ168" s="171">
        <f>(VLOOKUP(D168,'P4 Destination'!$C$21:$M$176,11,0))*J168</f>
        <v>0</v>
      </c>
      <c r="BR168" s="173">
        <f t="shared" si="81"/>
        <v>0</v>
      </c>
      <c r="BS168" s="173">
        <f>(AV168*2500)*'P6 Verzekering'!$E$11</f>
        <v>0</v>
      </c>
      <c r="BT168" s="173">
        <f>(AW168*2500)*'P6 Verzekering'!$E$12</f>
        <v>0</v>
      </c>
      <c r="BU168" s="173">
        <f>(L168*2500)*'P6 Verzekering'!$E$13</f>
        <v>0</v>
      </c>
      <c r="BV168" s="173">
        <f t="shared" si="82"/>
        <v>0</v>
      </c>
      <c r="BW168"/>
      <c r="BX168"/>
    </row>
    <row r="169" spans="1:76">
      <c r="A169" s="152" t="s">
        <v>1101</v>
      </c>
      <c r="B169" s="152" t="s">
        <v>275</v>
      </c>
      <c r="C169" s="152" t="s">
        <v>274</v>
      </c>
      <c r="D169" s="152" t="s">
        <v>219</v>
      </c>
      <c r="E169" s="152" t="s">
        <v>219</v>
      </c>
      <c r="F169" s="153">
        <f t="shared" si="56"/>
        <v>39</v>
      </c>
      <c r="G169" s="154">
        <v>1</v>
      </c>
      <c r="H169" s="154">
        <f>IFERROR(VLOOKUP(B169,'P2 Origin'!$C$21:$Q$176,15,FALSE),0)</f>
        <v>0</v>
      </c>
      <c r="I169" s="154">
        <f>IFERROR(VLOOKUP(D169,'P4 Destination'!$C$21:$Q$176,15,FALSE),0)</f>
        <v>0</v>
      </c>
      <c r="J169" s="155"/>
      <c r="K169" s="155">
        <v>1</v>
      </c>
      <c r="L169" s="156">
        <v>0</v>
      </c>
      <c r="M169" s="155">
        <v>0</v>
      </c>
      <c r="N169" s="155">
        <v>0</v>
      </c>
      <c r="O169" s="157">
        <f t="shared" si="57"/>
        <v>0</v>
      </c>
      <c r="P169" s="158">
        <f t="shared" si="58"/>
        <v>0</v>
      </c>
      <c r="Q169" s="159">
        <f>IFERROR(VLOOKUP(N169,'P1 Intra-Europees'!$A$15:$H$25,3,0),0)*P169</f>
        <v>0</v>
      </c>
      <c r="R169" s="160">
        <f t="shared" si="59"/>
        <v>0</v>
      </c>
      <c r="S169" s="159">
        <f>IFERROR(VLOOKUP(N169,'P1 Intra-Europees'!$A$15:$H$25,4,0),0)*R169</f>
        <v>0</v>
      </c>
      <c r="T169" s="160">
        <f t="shared" si="60"/>
        <v>0</v>
      </c>
      <c r="U169" s="159">
        <f>IFERROR(VLOOKUP(N169,'P1 Intra-Europees'!$A$15:$H$25,5,0),0)*T169</f>
        <v>0</v>
      </c>
      <c r="V169" s="160">
        <f t="shared" si="61"/>
        <v>0</v>
      </c>
      <c r="W169" s="159">
        <f>IFERROR(VLOOKUP(N169,'P1 Intra-Europees'!$A$15:$H$25,6,0),0)*V169</f>
        <v>0</v>
      </c>
      <c r="X169" s="160">
        <f t="shared" si="62"/>
        <v>0</v>
      </c>
      <c r="Y169" s="159">
        <f>IFERROR(VLOOKUP(N169,'P1 Intra-Europees'!$A$15:$H$25,7,0),0)*X169</f>
        <v>0</v>
      </c>
      <c r="Z169" s="161">
        <f t="shared" si="63"/>
        <v>0</v>
      </c>
      <c r="AA169" s="162">
        <f>IFERROR(VLOOKUP(N169,'P1 Intra-Europees'!$A$15:$H$25,8,0),0)*Z169</f>
        <v>0</v>
      </c>
      <c r="AB169" s="163">
        <f t="shared" si="64"/>
        <v>0</v>
      </c>
      <c r="AC169" s="157" t="str">
        <f>VLOOKUP(B169,'P2 Origin'!$C$21:$O$176,13,0)</f>
        <v>USD</v>
      </c>
      <c r="AD169" s="164">
        <f t="shared" si="65"/>
        <v>0</v>
      </c>
      <c r="AE169" s="165">
        <f>IF(AU169&gt;0.1,VLOOKUP(B169,'P2 Origin'!$C$21:$M$176,3,0)*H169,0)</f>
        <v>0</v>
      </c>
      <c r="AF169" s="166">
        <f t="shared" si="66"/>
        <v>0</v>
      </c>
      <c r="AG169" s="165">
        <f>(VLOOKUP(B169,'P2 Origin'!$C$21:$M$176,4,0))*AF169</f>
        <v>0</v>
      </c>
      <c r="AH169" s="166">
        <f t="shared" si="67"/>
        <v>0</v>
      </c>
      <c r="AI169" s="165">
        <f>(VLOOKUP(B169,'P2 Origin'!$C$21:$M$176,5,0))*AH169</f>
        <v>0</v>
      </c>
      <c r="AJ169" s="166">
        <f t="shared" si="83"/>
        <v>0</v>
      </c>
      <c r="AK169" s="165">
        <f>(VLOOKUP(B169,'P2 Origin'!$C$21:$M$176,6,0))*AJ169</f>
        <v>0</v>
      </c>
      <c r="AL169" s="166">
        <f t="shared" si="68"/>
        <v>0</v>
      </c>
      <c r="AM169" s="165">
        <f>(VLOOKUP($B169,'P2 Origin'!$C$21:$M$176,7,0))*AL169</f>
        <v>0</v>
      </c>
      <c r="AN169" s="166">
        <f t="shared" si="69"/>
        <v>39</v>
      </c>
      <c r="AO169" s="165">
        <f>(VLOOKUP($B169,'P2 Origin'!$C$21:$M$176,8,0))*AN169</f>
        <v>0</v>
      </c>
      <c r="AP169" s="166">
        <f t="shared" si="70"/>
        <v>0</v>
      </c>
      <c r="AQ169" s="165">
        <f>(VLOOKUP($B169,'P2 Origin'!$C$21:$M$176,9,0))*AP169</f>
        <v>0</v>
      </c>
      <c r="AR169" s="155">
        <f t="shared" si="71"/>
        <v>1</v>
      </c>
      <c r="AS169" s="164">
        <f>(VLOOKUP(B169,'P2 Origin'!$C$21:$M$176,10,0))*K169</f>
        <v>0</v>
      </c>
      <c r="AT169" s="164">
        <f>(VLOOKUP(B169,'P2 Origin'!$C$21:$M$176,11,0))*J169</f>
        <v>0</v>
      </c>
      <c r="AU169" s="167">
        <v>39</v>
      </c>
      <c r="AV169" s="168">
        <v>39</v>
      </c>
      <c r="AW169" s="169">
        <v>0</v>
      </c>
      <c r="AX169" s="170">
        <f>IF(AU169&gt;=0.1,'P3 Bureaumarge zee- en luchtvr.'!$D$12,0)</f>
        <v>0</v>
      </c>
      <c r="AY169" s="163">
        <f t="shared" si="72"/>
        <v>0</v>
      </c>
      <c r="AZ169" s="157" t="str">
        <f>VLOOKUP(D169,'P4 Destination'!$C$21:$O$176,13,0)</f>
        <v>EUR</v>
      </c>
      <c r="BA169" s="164">
        <f t="shared" si="73"/>
        <v>0</v>
      </c>
      <c r="BB169" s="171">
        <f>IF(AU169&gt;0.1,(VLOOKUP(D169,'P4 Destination'!$C$21:$M$176,3,0))*I169,0)</f>
        <v>0</v>
      </c>
      <c r="BC169" s="172">
        <f t="shared" si="74"/>
        <v>0</v>
      </c>
      <c r="BD169" s="171">
        <f>(VLOOKUP($D169,'P4 Destination'!$C$21:$M$176,4,0))*BC169</f>
        <v>0</v>
      </c>
      <c r="BE169" s="172">
        <f t="shared" si="75"/>
        <v>0</v>
      </c>
      <c r="BF169" s="171">
        <f>(VLOOKUP($D169,'P4 Destination'!$C$21:$M$176,5,0))*BE169</f>
        <v>0</v>
      </c>
      <c r="BG169" s="172">
        <f t="shared" si="76"/>
        <v>0</v>
      </c>
      <c r="BH169" s="171">
        <f>(VLOOKUP($D169,'P4 Destination'!$C$21:$M$176,6,0))*BG169</f>
        <v>0</v>
      </c>
      <c r="BI169" s="172">
        <f t="shared" si="77"/>
        <v>0</v>
      </c>
      <c r="BJ169" s="171">
        <f>(VLOOKUP($D169,'P4 Destination'!$C$21:$M$176,7,0))*BI169</f>
        <v>0</v>
      </c>
      <c r="BK169" s="172">
        <f t="shared" si="78"/>
        <v>39</v>
      </c>
      <c r="BL169" s="171">
        <f>(VLOOKUP($D169,'P4 Destination'!$C$21:$M$176,8,0))*BK169</f>
        <v>0</v>
      </c>
      <c r="BM169" s="172">
        <f t="shared" si="79"/>
        <v>0</v>
      </c>
      <c r="BN169" s="171">
        <f>(VLOOKUP($D169,'P4 Destination'!$C$21:$M$176,9,0))*BM169</f>
        <v>0</v>
      </c>
      <c r="BO169" s="154">
        <f t="shared" si="80"/>
        <v>1</v>
      </c>
      <c r="BP169" s="171">
        <f>(VLOOKUP(D169,'P4 Destination'!$C$21:$M$176,10,0))*K169</f>
        <v>0</v>
      </c>
      <c r="BQ169" s="171">
        <f>(VLOOKUP(D169,'P4 Destination'!$C$21:$M$176,11,0))*J169</f>
        <v>0</v>
      </c>
      <c r="BR169" s="173">
        <f t="shared" si="81"/>
        <v>0</v>
      </c>
      <c r="BS169" s="173">
        <f>(AV169*2500)*'P6 Verzekering'!$E$11</f>
        <v>0</v>
      </c>
      <c r="BT169" s="173">
        <f>(AW169*2500)*'P6 Verzekering'!$E$12</f>
        <v>0</v>
      </c>
      <c r="BU169" s="173">
        <f>(L169*2500)*'P6 Verzekering'!$E$13</f>
        <v>0</v>
      </c>
      <c r="BV169" s="173">
        <f t="shared" si="82"/>
        <v>0</v>
      </c>
      <c r="BW169"/>
      <c r="BX169"/>
    </row>
    <row r="170" spans="1:76">
      <c r="A170" s="152" t="s">
        <v>1102</v>
      </c>
      <c r="B170" s="152" t="s">
        <v>275</v>
      </c>
      <c r="C170" s="152" t="s">
        <v>274</v>
      </c>
      <c r="D170" s="152" t="s">
        <v>219</v>
      </c>
      <c r="E170" s="152" t="s">
        <v>219</v>
      </c>
      <c r="F170" s="153">
        <f t="shared" si="56"/>
        <v>58</v>
      </c>
      <c r="G170" s="154">
        <v>1</v>
      </c>
      <c r="H170" s="154">
        <f>IFERROR(VLOOKUP(B170,'P2 Origin'!$C$21:$Q$176,15,FALSE),0)</f>
        <v>0</v>
      </c>
      <c r="I170" s="154">
        <f>IFERROR(VLOOKUP(D170,'P4 Destination'!$C$21:$Q$176,15,FALSE),0)</f>
        <v>0</v>
      </c>
      <c r="J170" s="155"/>
      <c r="K170" s="155">
        <v>1</v>
      </c>
      <c r="L170" s="156">
        <v>0</v>
      </c>
      <c r="M170" s="155">
        <v>0</v>
      </c>
      <c r="N170" s="155">
        <v>0</v>
      </c>
      <c r="O170" s="157">
        <f t="shared" si="57"/>
        <v>0</v>
      </c>
      <c r="P170" s="158">
        <f t="shared" si="58"/>
        <v>0</v>
      </c>
      <c r="Q170" s="159">
        <f>IFERROR(VLOOKUP(N170,'P1 Intra-Europees'!$A$15:$H$25,3,0),0)*P170</f>
        <v>0</v>
      </c>
      <c r="R170" s="160">
        <f t="shared" si="59"/>
        <v>0</v>
      </c>
      <c r="S170" s="159">
        <f>IFERROR(VLOOKUP(N170,'P1 Intra-Europees'!$A$15:$H$25,4,0),0)*R170</f>
        <v>0</v>
      </c>
      <c r="T170" s="160">
        <f t="shared" si="60"/>
        <v>0</v>
      </c>
      <c r="U170" s="159">
        <f>IFERROR(VLOOKUP(N170,'P1 Intra-Europees'!$A$15:$H$25,5,0),0)*T170</f>
        <v>0</v>
      </c>
      <c r="V170" s="160">
        <f t="shared" si="61"/>
        <v>0</v>
      </c>
      <c r="W170" s="159">
        <f>IFERROR(VLOOKUP(N170,'P1 Intra-Europees'!$A$15:$H$25,6,0),0)*V170</f>
        <v>0</v>
      </c>
      <c r="X170" s="160">
        <f t="shared" si="62"/>
        <v>0</v>
      </c>
      <c r="Y170" s="159">
        <f>IFERROR(VLOOKUP(N170,'P1 Intra-Europees'!$A$15:$H$25,7,0),0)*X170</f>
        <v>0</v>
      </c>
      <c r="Z170" s="161">
        <f t="shared" si="63"/>
        <v>0</v>
      </c>
      <c r="AA170" s="162">
        <f>IFERROR(VLOOKUP(N170,'P1 Intra-Europees'!$A$15:$H$25,8,0),0)*Z170</f>
        <v>0</v>
      </c>
      <c r="AB170" s="163">
        <f t="shared" si="64"/>
        <v>0</v>
      </c>
      <c r="AC170" s="157" t="str">
        <f>VLOOKUP(B170,'P2 Origin'!$C$21:$O$176,13,0)</f>
        <v>USD</v>
      </c>
      <c r="AD170" s="164">
        <f t="shared" si="65"/>
        <v>0</v>
      </c>
      <c r="AE170" s="165">
        <f>IF(AU170&gt;0.1,VLOOKUP(B170,'P2 Origin'!$C$21:$M$176,3,0)*H170,0)</f>
        <v>0</v>
      </c>
      <c r="AF170" s="166">
        <f t="shared" si="66"/>
        <v>0</v>
      </c>
      <c r="AG170" s="165">
        <f>(VLOOKUP(B170,'P2 Origin'!$C$21:$M$176,4,0))*AF170</f>
        <v>0</v>
      </c>
      <c r="AH170" s="166">
        <f t="shared" si="67"/>
        <v>0</v>
      </c>
      <c r="AI170" s="165">
        <f>(VLOOKUP(B170,'P2 Origin'!$C$21:$M$176,5,0))*AH170</f>
        <v>0</v>
      </c>
      <c r="AJ170" s="166">
        <f t="shared" si="83"/>
        <v>0</v>
      </c>
      <c r="AK170" s="165">
        <f>(VLOOKUP(B170,'P2 Origin'!$C$21:$M$176,6,0))*AJ170</f>
        <v>0</v>
      </c>
      <c r="AL170" s="166">
        <f t="shared" si="68"/>
        <v>0</v>
      </c>
      <c r="AM170" s="165">
        <f>(VLOOKUP($B170,'P2 Origin'!$C$21:$M$176,7,0))*AL170</f>
        <v>0</v>
      </c>
      <c r="AN170" s="166">
        <f t="shared" si="69"/>
        <v>0</v>
      </c>
      <c r="AO170" s="165">
        <f>(VLOOKUP($B170,'P2 Origin'!$C$21:$M$176,8,0))*AN170</f>
        <v>0</v>
      </c>
      <c r="AP170" s="166">
        <f t="shared" si="70"/>
        <v>58</v>
      </c>
      <c r="AQ170" s="165">
        <f>(VLOOKUP($B170,'P2 Origin'!$C$21:$M$176,9,0))*AP170</f>
        <v>0</v>
      </c>
      <c r="AR170" s="155">
        <f t="shared" si="71"/>
        <v>1</v>
      </c>
      <c r="AS170" s="164">
        <f>(VLOOKUP(B170,'P2 Origin'!$C$21:$M$176,10,0))*K170</f>
        <v>0</v>
      </c>
      <c r="AT170" s="164">
        <f>(VLOOKUP(B170,'P2 Origin'!$C$21:$M$176,11,0))*J170</f>
        <v>0</v>
      </c>
      <c r="AU170" s="167">
        <v>58</v>
      </c>
      <c r="AV170" s="168">
        <v>58</v>
      </c>
      <c r="AW170" s="169">
        <v>0</v>
      </c>
      <c r="AX170" s="170">
        <f>IF(AU170&gt;=0.1,'P3 Bureaumarge zee- en luchtvr.'!$D$12,0)</f>
        <v>0</v>
      </c>
      <c r="AY170" s="163">
        <f t="shared" si="72"/>
        <v>0</v>
      </c>
      <c r="AZ170" s="157" t="str">
        <f>VLOOKUP(D170,'P4 Destination'!$C$21:$O$176,13,0)</f>
        <v>EUR</v>
      </c>
      <c r="BA170" s="164">
        <f t="shared" si="73"/>
        <v>0</v>
      </c>
      <c r="BB170" s="171">
        <f>IF(AU170&gt;0.1,(VLOOKUP(D170,'P4 Destination'!$C$21:$M$176,3,0))*I170,0)</f>
        <v>0</v>
      </c>
      <c r="BC170" s="172">
        <f t="shared" si="74"/>
        <v>0</v>
      </c>
      <c r="BD170" s="171">
        <f>(VLOOKUP($D170,'P4 Destination'!$C$21:$M$176,4,0))*BC170</f>
        <v>0</v>
      </c>
      <c r="BE170" s="172">
        <f t="shared" si="75"/>
        <v>0</v>
      </c>
      <c r="BF170" s="171">
        <f>(VLOOKUP($D170,'P4 Destination'!$C$21:$M$176,5,0))*BE170</f>
        <v>0</v>
      </c>
      <c r="BG170" s="172">
        <f t="shared" si="76"/>
        <v>0</v>
      </c>
      <c r="BH170" s="171">
        <f>(VLOOKUP($D170,'P4 Destination'!$C$21:$M$176,6,0))*BG170</f>
        <v>0</v>
      </c>
      <c r="BI170" s="172">
        <f t="shared" si="77"/>
        <v>0</v>
      </c>
      <c r="BJ170" s="171">
        <f>(VLOOKUP($D170,'P4 Destination'!$C$21:$M$176,7,0))*BI170</f>
        <v>0</v>
      </c>
      <c r="BK170" s="172">
        <f t="shared" si="78"/>
        <v>0</v>
      </c>
      <c r="BL170" s="171">
        <f>(VLOOKUP($D170,'P4 Destination'!$C$21:$M$176,8,0))*BK170</f>
        <v>0</v>
      </c>
      <c r="BM170" s="172">
        <f t="shared" si="79"/>
        <v>58</v>
      </c>
      <c r="BN170" s="171">
        <f>(VLOOKUP($D170,'P4 Destination'!$C$21:$M$176,9,0))*BM170</f>
        <v>0</v>
      </c>
      <c r="BO170" s="154">
        <f t="shared" si="80"/>
        <v>1</v>
      </c>
      <c r="BP170" s="171">
        <f>(VLOOKUP(D170,'P4 Destination'!$C$21:$M$176,10,0))*K170</f>
        <v>0</v>
      </c>
      <c r="BQ170" s="171">
        <f>(VLOOKUP(D170,'P4 Destination'!$C$21:$M$176,11,0))*J170</f>
        <v>0</v>
      </c>
      <c r="BR170" s="173">
        <f t="shared" si="81"/>
        <v>0</v>
      </c>
      <c r="BS170" s="173">
        <f>(AV170*2500)*'P6 Verzekering'!$E$11</f>
        <v>0</v>
      </c>
      <c r="BT170" s="173">
        <f>(AW170*2500)*'P6 Verzekering'!$E$12</f>
        <v>0</v>
      </c>
      <c r="BU170" s="173">
        <f>(L170*2500)*'P6 Verzekering'!$E$13</f>
        <v>0</v>
      </c>
      <c r="BV170" s="173">
        <f t="shared" si="82"/>
        <v>0</v>
      </c>
      <c r="BW170"/>
      <c r="BX170"/>
    </row>
    <row r="171" spans="1:76">
      <c r="A171" s="152" t="s">
        <v>1103</v>
      </c>
      <c r="B171" s="152" t="s">
        <v>275</v>
      </c>
      <c r="C171" s="152" t="s">
        <v>274</v>
      </c>
      <c r="D171" s="152" t="s">
        <v>219</v>
      </c>
      <c r="E171" s="152" t="s">
        <v>219</v>
      </c>
      <c r="F171" s="153">
        <f t="shared" si="56"/>
        <v>55</v>
      </c>
      <c r="G171" s="154">
        <v>1</v>
      </c>
      <c r="H171" s="154">
        <f>IFERROR(VLOOKUP(B171,'P2 Origin'!$C$21:$Q$176,15,FALSE),0)</f>
        <v>0</v>
      </c>
      <c r="I171" s="154">
        <f>IFERROR(VLOOKUP(D171,'P4 Destination'!$C$21:$Q$176,15,FALSE),0)</f>
        <v>0</v>
      </c>
      <c r="J171" s="155"/>
      <c r="K171" s="155">
        <v>1</v>
      </c>
      <c r="L171" s="156">
        <v>0</v>
      </c>
      <c r="M171" s="155">
        <v>0</v>
      </c>
      <c r="N171" s="155">
        <v>0</v>
      </c>
      <c r="O171" s="157">
        <f t="shared" si="57"/>
        <v>0</v>
      </c>
      <c r="P171" s="158">
        <f t="shared" si="58"/>
        <v>0</v>
      </c>
      <c r="Q171" s="159">
        <f>IFERROR(VLOOKUP(N171,'P1 Intra-Europees'!$A$15:$H$25,3,0),0)*P171</f>
        <v>0</v>
      </c>
      <c r="R171" s="160">
        <f t="shared" si="59"/>
        <v>0</v>
      </c>
      <c r="S171" s="159">
        <f>IFERROR(VLOOKUP(N171,'P1 Intra-Europees'!$A$15:$H$25,4,0),0)*R171</f>
        <v>0</v>
      </c>
      <c r="T171" s="160">
        <f t="shared" si="60"/>
        <v>0</v>
      </c>
      <c r="U171" s="159">
        <f>IFERROR(VLOOKUP(N171,'P1 Intra-Europees'!$A$15:$H$25,5,0),0)*T171</f>
        <v>0</v>
      </c>
      <c r="V171" s="160">
        <f t="shared" si="61"/>
        <v>0</v>
      </c>
      <c r="W171" s="159">
        <f>IFERROR(VLOOKUP(N171,'P1 Intra-Europees'!$A$15:$H$25,6,0),0)*V171</f>
        <v>0</v>
      </c>
      <c r="X171" s="160">
        <f t="shared" si="62"/>
        <v>0</v>
      </c>
      <c r="Y171" s="159">
        <f>IFERROR(VLOOKUP(N171,'P1 Intra-Europees'!$A$15:$H$25,7,0),0)*X171</f>
        <v>0</v>
      </c>
      <c r="Z171" s="161">
        <f t="shared" si="63"/>
        <v>0</v>
      </c>
      <c r="AA171" s="162">
        <f>IFERROR(VLOOKUP(N171,'P1 Intra-Europees'!$A$15:$H$25,8,0),0)*Z171</f>
        <v>0</v>
      </c>
      <c r="AB171" s="163">
        <f t="shared" si="64"/>
        <v>0</v>
      </c>
      <c r="AC171" s="157" t="str">
        <f>VLOOKUP(B171,'P2 Origin'!$C$21:$O$176,13,0)</f>
        <v>USD</v>
      </c>
      <c r="AD171" s="164">
        <f t="shared" si="65"/>
        <v>0</v>
      </c>
      <c r="AE171" s="165">
        <f>IF(AU171&gt;0.1,VLOOKUP(B171,'P2 Origin'!$C$21:$M$176,3,0)*H171,0)</f>
        <v>0</v>
      </c>
      <c r="AF171" s="166">
        <f t="shared" si="66"/>
        <v>0</v>
      </c>
      <c r="AG171" s="165">
        <f>(VLOOKUP(B171,'P2 Origin'!$C$21:$M$176,4,0))*AF171</f>
        <v>0</v>
      </c>
      <c r="AH171" s="166">
        <f t="shared" si="67"/>
        <v>0</v>
      </c>
      <c r="AI171" s="165">
        <f>(VLOOKUP(B171,'P2 Origin'!$C$21:$M$176,5,0))*AH171</f>
        <v>0</v>
      </c>
      <c r="AJ171" s="166">
        <f t="shared" si="83"/>
        <v>0</v>
      </c>
      <c r="AK171" s="165">
        <f>(VLOOKUP(B171,'P2 Origin'!$C$21:$M$176,6,0))*AJ171</f>
        <v>0</v>
      </c>
      <c r="AL171" s="166">
        <f t="shared" si="68"/>
        <v>0</v>
      </c>
      <c r="AM171" s="165">
        <f>(VLOOKUP($B171,'P2 Origin'!$C$21:$M$176,7,0))*AL171</f>
        <v>0</v>
      </c>
      <c r="AN171" s="166">
        <f t="shared" si="69"/>
        <v>0</v>
      </c>
      <c r="AO171" s="165">
        <f>(VLOOKUP($B171,'P2 Origin'!$C$21:$M$176,8,0))*AN171</f>
        <v>0</v>
      </c>
      <c r="AP171" s="166">
        <f t="shared" si="70"/>
        <v>55</v>
      </c>
      <c r="AQ171" s="165">
        <f>(VLOOKUP($B171,'P2 Origin'!$C$21:$M$176,9,0))*AP171</f>
        <v>0</v>
      </c>
      <c r="AR171" s="155">
        <f t="shared" si="71"/>
        <v>1</v>
      </c>
      <c r="AS171" s="164">
        <f>(VLOOKUP(B171,'P2 Origin'!$C$21:$M$176,10,0))*K171</f>
        <v>0</v>
      </c>
      <c r="AT171" s="164">
        <f>(VLOOKUP(B171,'P2 Origin'!$C$21:$M$176,11,0))*J171</f>
        <v>0</v>
      </c>
      <c r="AU171" s="167">
        <v>55</v>
      </c>
      <c r="AV171" s="168">
        <v>55</v>
      </c>
      <c r="AW171" s="169">
        <v>0</v>
      </c>
      <c r="AX171" s="170">
        <f>IF(AU171&gt;=0.1,'P3 Bureaumarge zee- en luchtvr.'!$D$12,0)</f>
        <v>0</v>
      </c>
      <c r="AY171" s="163">
        <f t="shared" si="72"/>
        <v>0</v>
      </c>
      <c r="AZ171" s="157" t="str">
        <f>VLOOKUP(D171,'P4 Destination'!$C$21:$O$176,13,0)</f>
        <v>EUR</v>
      </c>
      <c r="BA171" s="164">
        <f t="shared" si="73"/>
        <v>0</v>
      </c>
      <c r="BB171" s="171">
        <f>IF(AU171&gt;0.1,(VLOOKUP(D171,'P4 Destination'!$C$21:$M$176,3,0))*I171,0)</f>
        <v>0</v>
      </c>
      <c r="BC171" s="172">
        <f t="shared" si="74"/>
        <v>0</v>
      </c>
      <c r="BD171" s="171">
        <f>(VLOOKUP($D171,'P4 Destination'!$C$21:$M$176,4,0))*BC171</f>
        <v>0</v>
      </c>
      <c r="BE171" s="172">
        <f t="shared" si="75"/>
        <v>0</v>
      </c>
      <c r="BF171" s="171">
        <f>(VLOOKUP($D171,'P4 Destination'!$C$21:$M$176,5,0))*BE171</f>
        <v>0</v>
      </c>
      <c r="BG171" s="172">
        <f t="shared" si="76"/>
        <v>0</v>
      </c>
      <c r="BH171" s="171">
        <f>(VLOOKUP($D171,'P4 Destination'!$C$21:$M$176,6,0))*BG171</f>
        <v>0</v>
      </c>
      <c r="BI171" s="172">
        <f t="shared" si="77"/>
        <v>0</v>
      </c>
      <c r="BJ171" s="171">
        <f>(VLOOKUP($D171,'P4 Destination'!$C$21:$M$176,7,0))*BI171</f>
        <v>0</v>
      </c>
      <c r="BK171" s="172">
        <f t="shared" si="78"/>
        <v>0</v>
      </c>
      <c r="BL171" s="171">
        <f>(VLOOKUP($D171,'P4 Destination'!$C$21:$M$176,8,0))*BK171</f>
        <v>0</v>
      </c>
      <c r="BM171" s="172">
        <f t="shared" si="79"/>
        <v>55</v>
      </c>
      <c r="BN171" s="171">
        <f>(VLOOKUP($D171,'P4 Destination'!$C$21:$M$176,9,0))*BM171</f>
        <v>0</v>
      </c>
      <c r="BO171" s="154">
        <f t="shared" si="80"/>
        <v>1</v>
      </c>
      <c r="BP171" s="171">
        <f>(VLOOKUP(D171,'P4 Destination'!$C$21:$M$176,10,0))*K171</f>
        <v>0</v>
      </c>
      <c r="BQ171" s="171">
        <f>(VLOOKUP(D171,'P4 Destination'!$C$21:$M$176,11,0))*J171</f>
        <v>0</v>
      </c>
      <c r="BR171" s="173">
        <f t="shared" si="81"/>
        <v>0</v>
      </c>
      <c r="BS171" s="173">
        <f>(AV171*2500)*'P6 Verzekering'!$E$11</f>
        <v>0</v>
      </c>
      <c r="BT171" s="173">
        <f>(AW171*2500)*'P6 Verzekering'!$E$12</f>
        <v>0</v>
      </c>
      <c r="BU171" s="173">
        <f>(L171*2500)*'P6 Verzekering'!$E$13</f>
        <v>0</v>
      </c>
      <c r="BV171" s="173">
        <f t="shared" si="82"/>
        <v>0</v>
      </c>
      <c r="BW171"/>
      <c r="BX171"/>
    </row>
    <row r="172" spans="1:76">
      <c r="A172" s="152" t="s">
        <v>1104</v>
      </c>
      <c r="B172" s="152" t="s">
        <v>275</v>
      </c>
      <c r="C172" s="152" t="s">
        <v>274</v>
      </c>
      <c r="D172" s="152" t="s">
        <v>219</v>
      </c>
      <c r="E172" s="152" t="s">
        <v>219</v>
      </c>
      <c r="F172" s="153">
        <f t="shared" si="56"/>
        <v>44</v>
      </c>
      <c r="G172" s="154">
        <v>1</v>
      </c>
      <c r="H172" s="154">
        <f>IFERROR(VLOOKUP(B172,'P2 Origin'!$C$21:$Q$176,15,FALSE),0)</f>
        <v>0</v>
      </c>
      <c r="I172" s="154">
        <f>IFERROR(VLOOKUP(D172,'P4 Destination'!$C$21:$Q$176,15,FALSE),0)</f>
        <v>0</v>
      </c>
      <c r="J172" s="155"/>
      <c r="K172" s="155">
        <v>1</v>
      </c>
      <c r="L172" s="156">
        <v>0</v>
      </c>
      <c r="M172" s="155">
        <v>0</v>
      </c>
      <c r="N172" s="155">
        <v>0</v>
      </c>
      <c r="O172" s="157">
        <f t="shared" si="57"/>
        <v>0</v>
      </c>
      <c r="P172" s="158">
        <f t="shared" si="58"/>
        <v>0</v>
      </c>
      <c r="Q172" s="159">
        <f>IFERROR(VLOOKUP(N172,'P1 Intra-Europees'!$A$15:$H$25,3,0),0)*P172</f>
        <v>0</v>
      </c>
      <c r="R172" s="160">
        <f t="shared" si="59"/>
        <v>0</v>
      </c>
      <c r="S172" s="159">
        <f>IFERROR(VLOOKUP(N172,'P1 Intra-Europees'!$A$15:$H$25,4,0),0)*R172</f>
        <v>0</v>
      </c>
      <c r="T172" s="160">
        <f t="shared" si="60"/>
        <v>0</v>
      </c>
      <c r="U172" s="159">
        <f>IFERROR(VLOOKUP(N172,'P1 Intra-Europees'!$A$15:$H$25,5,0),0)*T172</f>
        <v>0</v>
      </c>
      <c r="V172" s="160">
        <f t="shared" si="61"/>
        <v>0</v>
      </c>
      <c r="W172" s="159">
        <f>IFERROR(VLOOKUP(N172,'P1 Intra-Europees'!$A$15:$H$25,6,0),0)*V172</f>
        <v>0</v>
      </c>
      <c r="X172" s="160">
        <f t="shared" si="62"/>
        <v>0</v>
      </c>
      <c r="Y172" s="159">
        <f>IFERROR(VLOOKUP(N172,'P1 Intra-Europees'!$A$15:$H$25,7,0),0)*X172</f>
        <v>0</v>
      </c>
      <c r="Z172" s="161">
        <f t="shared" si="63"/>
        <v>0</v>
      </c>
      <c r="AA172" s="162">
        <f>IFERROR(VLOOKUP(N172,'P1 Intra-Europees'!$A$15:$H$25,8,0),0)*Z172</f>
        <v>0</v>
      </c>
      <c r="AB172" s="163">
        <f t="shared" si="64"/>
        <v>0</v>
      </c>
      <c r="AC172" s="157" t="str">
        <f>VLOOKUP(B172,'P2 Origin'!$C$21:$O$176,13,0)</f>
        <v>USD</v>
      </c>
      <c r="AD172" s="164">
        <f t="shared" si="65"/>
        <v>0</v>
      </c>
      <c r="AE172" s="165">
        <f>IF(AU172&gt;0.1,VLOOKUP(B172,'P2 Origin'!$C$21:$M$176,3,0)*H172,0)</f>
        <v>0</v>
      </c>
      <c r="AF172" s="166">
        <f t="shared" si="66"/>
        <v>0</v>
      </c>
      <c r="AG172" s="165">
        <f>(VLOOKUP(B172,'P2 Origin'!$C$21:$M$176,4,0))*AF172</f>
        <v>0</v>
      </c>
      <c r="AH172" s="166">
        <f t="shared" si="67"/>
        <v>0</v>
      </c>
      <c r="AI172" s="165">
        <f>(VLOOKUP(B172,'P2 Origin'!$C$21:$M$176,5,0))*AH172</f>
        <v>0</v>
      </c>
      <c r="AJ172" s="166">
        <f t="shared" si="83"/>
        <v>0</v>
      </c>
      <c r="AK172" s="165">
        <f>(VLOOKUP(B172,'P2 Origin'!$C$21:$M$176,6,0))*AJ172</f>
        <v>0</v>
      </c>
      <c r="AL172" s="166">
        <f t="shared" si="68"/>
        <v>0</v>
      </c>
      <c r="AM172" s="165">
        <f>(VLOOKUP($B172,'P2 Origin'!$C$21:$M$176,7,0))*AL172</f>
        <v>0</v>
      </c>
      <c r="AN172" s="166">
        <f t="shared" si="69"/>
        <v>44</v>
      </c>
      <c r="AO172" s="165">
        <f>(VLOOKUP($B172,'P2 Origin'!$C$21:$M$176,8,0))*AN172</f>
        <v>0</v>
      </c>
      <c r="AP172" s="166">
        <f t="shared" si="70"/>
        <v>0</v>
      </c>
      <c r="AQ172" s="165">
        <f>(VLOOKUP($B172,'P2 Origin'!$C$21:$M$176,9,0))*AP172</f>
        <v>0</v>
      </c>
      <c r="AR172" s="155">
        <f t="shared" si="71"/>
        <v>1</v>
      </c>
      <c r="AS172" s="164">
        <f>(VLOOKUP(B172,'P2 Origin'!$C$21:$M$176,10,0))*K172</f>
        <v>0</v>
      </c>
      <c r="AT172" s="164">
        <f>(VLOOKUP(B172,'P2 Origin'!$C$21:$M$176,11,0))*J172</f>
        <v>0</v>
      </c>
      <c r="AU172" s="167">
        <v>44</v>
      </c>
      <c r="AV172" s="168">
        <v>44</v>
      </c>
      <c r="AW172" s="169">
        <v>0</v>
      </c>
      <c r="AX172" s="170">
        <f>IF(AU172&gt;=0.1,'P3 Bureaumarge zee- en luchtvr.'!$D$12,0)</f>
        <v>0</v>
      </c>
      <c r="AY172" s="163">
        <f t="shared" si="72"/>
        <v>0</v>
      </c>
      <c r="AZ172" s="157" t="str">
        <f>VLOOKUP(D172,'P4 Destination'!$C$21:$O$176,13,0)</f>
        <v>EUR</v>
      </c>
      <c r="BA172" s="164">
        <f t="shared" si="73"/>
        <v>0</v>
      </c>
      <c r="BB172" s="171">
        <f>IF(AU172&gt;0.1,(VLOOKUP(D172,'P4 Destination'!$C$21:$M$176,3,0))*I172,0)</f>
        <v>0</v>
      </c>
      <c r="BC172" s="172">
        <f t="shared" si="74"/>
        <v>0</v>
      </c>
      <c r="BD172" s="171">
        <f>(VLOOKUP($D172,'P4 Destination'!$C$21:$M$176,4,0))*BC172</f>
        <v>0</v>
      </c>
      <c r="BE172" s="172">
        <f t="shared" si="75"/>
        <v>0</v>
      </c>
      <c r="BF172" s="171">
        <f>(VLOOKUP($D172,'P4 Destination'!$C$21:$M$176,5,0))*BE172</f>
        <v>0</v>
      </c>
      <c r="BG172" s="172">
        <f t="shared" si="76"/>
        <v>0</v>
      </c>
      <c r="BH172" s="171">
        <f>(VLOOKUP($D172,'P4 Destination'!$C$21:$M$176,6,0))*BG172</f>
        <v>0</v>
      </c>
      <c r="BI172" s="172">
        <f t="shared" si="77"/>
        <v>0</v>
      </c>
      <c r="BJ172" s="171">
        <f>(VLOOKUP($D172,'P4 Destination'!$C$21:$M$176,7,0))*BI172</f>
        <v>0</v>
      </c>
      <c r="BK172" s="172">
        <f t="shared" si="78"/>
        <v>44</v>
      </c>
      <c r="BL172" s="171">
        <f>(VLOOKUP($D172,'P4 Destination'!$C$21:$M$176,8,0))*BK172</f>
        <v>0</v>
      </c>
      <c r="BM172" s="172">
        <f t="shared" si="79"/>
        <v>0</v>
      </c>
      <c r="BN172" s="171">
        <f>(VLOOKUP($D172,'P4 Destination'!$C$21:$M$176,9,0))*BM172</f>
        <v>0</v>
      </c>
      <c r="BO172" s="154">
        <f t="shared" si="80"/>
        <v>1</v>
      </c>
      <c r="BP172" s="171">
        <f>(VLOOKUP(D172,'P4 Destination'!$C$21:$M$176,10,0))*K172</f>
        <v>0</v>
      </c>
      <c r="BQ172" s="171">
        <f>(VLOOKUP(D172,'P4 Destination'!$C$21:$M$176,11,0))*J172</f>
        <v>0</v>
      </c>
      <c r="BR172" s="173">
        <f t="shared" si="81"/>
        <v>0</v>
      </c>
      <c r="BS172" s="173">
        <f>(AV172*2500)*'P6 Verzekering'!$E$11</f>
        <v>0</v>
      </c>
      <c r="BT172" s="173">
        <f>(AW172*2500)*'P6 Verzekering'!$E$12</f>
        <v>0</v>
      </c>
      <c r="BU172" s="173">
        <f>(L172*2500)*'P6 Verzekering'!$E$13</f>
        <v>0</v>
      </c>
      <c r="BV172" s="173">
        <f t="shared" si="82"/>
        <v>0</v>
      </c>
      <c r="BW172"/>
      <c r="BX172"/>
    </row>
    <row r="173" spans="1:76">
      <c r="A173" s="152" t="s">
        <v>1105</v>
      </c>
      <c r="B173" s="152" t="s">
        <v>275</v>
      </c>
      <c r="C173" s="152" t="s">
        <v>274</v>
      </c>
      <c r="D173" s="152" t="s">
        <v>219</v>
      </c>
      <c r="E173" s="152" t="s">
        <v>219</v>
      </c>
      <c r="F173" s="153">
        <f t="shared" si="56"/>
        <v>28</v>
      </c>
      <c r="G173" s="154">
        <v>1</v>
      </c>
      <c r="H173" s="154">
        <f>IFERROR(VLOOKUP(B173,'P2 Origin'!$C$21:$Q$176,15,FALSE),0)</f>
        <v>0</v>
      </c>
      <c r="I173" s="154">
        <f>IFERROR(VLOOKUP(D173,'P4 Destination'!$C$21:$Q$176,15,FALSE),0)</f>
        <v>0</v>
      </c>
      <c r="J173" s="155">
        <v>1</v>
      </c>
      <c r="K173" s="155"/>
      <c r="L173" s="156">
        <v>0</v>
      </c>
      <c r="M173" s="155">
        <v>0</v>
      </c>
      <c r="N173" s="155">
        <v>0</v>
      </c>
      <c r="O173" s="157">
        <f t="shared" si="57"/>
        <v>0</v>
      </c>
      <c r="P173" s="158">
        <f t="shared" si="58"/>
        <v>0</v>
      </c>
      <c r="Q173" s="159">
        <f>IFERROR(VLOOKUP(N173,'P1 Intra-Europees'!$A$15:$H$25,3,0),0)*P173</f>
        <v>0</v>
      </c>
      <c r="R173" s="160">
        <f t="shared" si="59"/>
        <v>0</v>
      </c>
      <c r="S173" s="159">
        <f>IFERROR(VLOOKUP(N173,'P1 Intra-Europees'!$A$15:$H$25,4,0),0)*R173</f>
        <v>0</v>
      </c>
      <c r="T173" s="160">
        <f t="shared" si="60"/>
        <v>0</v>
      </c>
      <c r="U173" s="159">
        <f>IFERROR(VLOOKUP(N173,'P1 Intra-Europees'!$A$15:$H$25,5,0),0)*T173</f>
        <v>0</v>
      </c>
      <c r="V173" s="160">
        <f t="shared" si="61"/>
        <v>0</v>
      </c>
      <c r="W173" s="159">
        <f>IFERROR(VLOOKUP(N173,'P1 Intra-Europees'!$A$15:$H$25,6,0),0)*V173</f>
        <v>0</v>
      </c>
      <c r="X173" s="160">
        <f t="shared" si="62"/>
        <v>0</v>
      </c>
      <c r="Y173" s="159">
        <f>IFERROR(VLOOKUP(N173,'P1 Intra-Europees'!$A$15:$H$25,7,0),0)*X173</f>
        <v>0</v>
      </c>
      <c r="Z173" s="161">
        <f t="shared" si="63"/>
        <v>0</v>
      </c>
      <c r="AA173" s="162">
        <f>IFERROR(VLOOKUP(N173,'P1 Intra-Europees'!$A$15:$H$25,8,0),0)*Z173</f>
        <v>0</v>
      </c>
      <c r="AB173" s="163">
        <f t="shared" si="64"/>
        <v>0</v>
      </c>
      <c r="AC173" s="157" t="str">
        <f>VLOOKUP(B173,'P2 Origin'!$C$21:$O$176,13,0)</f>
        <v>USD</v>
      </c>
      <c r="AD173" s="164">
        <f t="shared" si="65"/>
        <v>0</v>
      </c>
      <c r="AE173" s="165">
        <f>IF(AU173&gt;0.1,VLOOKUP(B173,'P2 Origin'!$C$21:$M$176,3,0)*H173,0)</f>
        <v>0</v>
      </c>
      <c r="AF173" s="166">
        <f t="shared" si="66"/>
        <v>0</v>
      </c>
      <c r="AG173" s="165">
        <f>(VLOOKUP(B173,'P2 Origin'!$C$21:$M$176,4,0))*AF173</f>
        <v>0</v>
      </c>
      <c r="AH173" s="166">
        <f t="shared" si="67"/>
        <v>0</v>
      </c>
      <c r="AI173" s="165">
        <f>(VLOOKUP(B173,'P2 Origin'!$C$21:$M$176,5,0))*AH173</f>
        <v>0</v>
      </c>
      <c r="AJ173" s="166">
        <f t="shared" si="83"/>
        <v>0</v>
      </c>
      <c r="AK173" s="165">
        <f>(VLOOKUP(B173,'P2 Origin'!$C$21:$M$176,6,0))*AJ173</f>
        <v>0</v>
      </c>
      <c r="AL173" s="166">
        <f t="shared" si="68"/>
        <v>28</v>
      </c>
      <c r="AM173" s="165">
        <f>(VLOOKUP($B173,'P2 Origin'!$C$21:$M$176,7,0))*AL173</f>
        <v>0</v>
      </c>
      <c r="AN173" s="166">
        <f t="shared" si="69"/>
        <v>0</v>
      </c>
      <c r="AO173" s="165">
        <f>(VLOOKUP($B173,'P2 Origin'!$C$21:$M$176,8,0))*AN173</f>
        <v>0</v>
      </c>
      <c r="AP173" s="166">
        <f t="shared" si="70"/>
        <v>0</v>
      </c>
      <c r="AQ173" s="165">
        <f>(VLOOKUP($B173,'P2 Origin'!$C$21:$M$176,9,0))*AP173</f>
        <v>0</v>
      </c>
      <c r="AR173" s="155">
        <f t="shared" si="71"/>
        <v>1</v>
      </c>
      <c r="AS173" s="164">
        <f>(VLOOKUP(B173,'P2 Origin'!$C$21:$M$176,10,0))*K173</f>
        <v>0</v>
      </c>
      <c r="AT173" s="164">
        <f>(VLOOKUP(B173,'P2 Origin'!$C$21:$M$176,11,0))*J173</f>
        <v>0</v>
      </c>
      <c r="AU173" s="167">
        <v>28</v>
      </c>
      <c r="AV173" s="168">
        <v>28</v>
      </c>
      <c r="AW173" s="169">
        <v>0</v>
      </c>
      <c r="AX173" s="170">
        <f>IF(AU173&gt;=0.1,'P3 Bureaumarge zee- en luchtvr.'!$D$12,0)</f>
        <v>0</v>
      </c>
      <c r="AY173" s="163">
        <f t="shared" si="72"/>
        <v>0</v>
      </c>
      <c r="AZ173" s="157" t="str">
        <f>VLOOKUP(D173,'P4 Destination'!$C$21:$O$176,13,0)</f>
        <v>EUR</v>
      </c>
      <c r="BA173" s="164">
        <f t="shared" si="73"/>
        <v>0</v>
      </c>
      <c r="BB173" s="171">
        <f>IF(AU173&gt;0.1,(VLOOKUP(D173,'P4 Destination'!$C$21:$M$176,3,0))*I173,0)</f>
        <v>0</v>
      </c>
      <c r="BC173" s="172">
        <f t="shared" si="74"/>
        <v>0</v>
      </c>
      <c r="BD173" s="171">
        <f>(VLOOKUP($D173,'P4 Destination'!$C$21:$M$176,4,0))*BC173</f>
        <v>0</v>
      </c>
      <c r="BE173" s="172">
        <f t="shared" si="75"/>
        <v>0</v>
      </c>
      <c r="BF173" s="171">
        <f>(VLOOKUP($D173,'P4 Destination'!$C$21:$M$176,5,0))*BE173</f>
        <v>0</v>
      </c>
      <c r="BG173" s="172">
        <f t="shared" si="76"/>
        <v>0</v>
      </c>
      <c r="BH173" s="171">
        <f>(VLOOKUP($D173,'P4 Destination'!$C$21:$M$176,6,0))*BG173</f>
        <v>0</v>
      </c>
      <c r="BI173" s="172">
        <f t="shared" si="77"/>
        <v>28</v>
      </c>
      <c r="BJ173" s="171">
        <f>(VLOOKUP($D173,'P4 Destination'!$C$21:$M$176,7,0))*BI173</f>
        <v>0</v>
      </c>
      <c r="BK173" s="172">
        <f t="shared" si="78"/>
        <v>0</v>
      </c>
      <c r="BL173" s="171">
        <f>(VLOOKUP($D173,'P4 Destination'!$C$21:$M$176,8,0))*BK173</f>
        <v>0</v>
      </c>
      <c r="BM173" s="172">
        <f t="shared" si="79"/>
        <v>0</v>
      </c>
      <c r="BN173" s="171">
        <f>(VLOOKUP($D173,'P4 Destination'!$C$21:$M$176,9,0))*BM173</f>
        <v>0</v>
      </c>
      <c r="BO173" s="154">
        <f t="shared" si="80"/>
        <v>1</v>
      </c>
      <c r="BP173" s="171">
        <f>(VLOOKUP(D173,'P4 Destination'!$C$21:$M$176,10,0))*K173</f>
        <v>0</v>
      </c>
      <c r="BQ173" s="171">
        <f>(VLOOKUP(D173,'P4 Destination'!$C$21:$M$176,11,0))*J173</f>
        <v>0</v>
      </c>
      <c r="BR173" s="173">
        <f t="shared" si="81"/>
        <v>0</v>
      </c>
      <c r="BS173" s="173">
        <f>(AV173*2500)*'P6 Verzekering'!$E$11</f>
        <v>0</v>
      </c>
      <c r="BT173" s="173">
        <f>(AW173*2500)*'P6 Verzekering'!$E$12</f>
        <v>0</v>
      </c>
      <c r="BU173" s="173">
        <f>(L173*2500)*'P6 Verzekering'!$E$13</f>
        <v>0</v>
      </c>
      <c r="BV173" s="173">
        <f t="shared" si="82"/>
        <v>0</v>
      </c>
      <c r="BW173"/>
      <c r="BX173"/>
    </row>
    <row r="174" spans="1:76">
      <c r="A174" s="152" t="s">
        <v>1109</v>
      </c>
      <c r="B174" s="152" t="s">
        <v>406</v>
      </c>
      <c r="C174" s="152" t="s">
        <v>405</v>
      </c>
      <c r="D174" s="152" t="s">
        <v>219</v>
      </c>
      <c r="E174" s="152" t="s">
        <v>219</v>
      </c>
      <c r="F174" s="153">
        <f t="shared" si="56"/>
        <v>16</v>
      </c>
      <c r="G174" s="154">
        <v>1</v>
      </c>
      <c r="H174" s="154">
        <f>IFERROR(VLOOKUP(B174,'P2 Origin'!$C$21:$Q$176,15,FALSE),0)</f>
        <v>0</v>
      </c>
      <c r="I174" s="154">
        <f>IFERROR(VLOOKUP(D174,'P4 Destination'!$C$21:$Q$176,15,FALSE),0)</f>
        <v>0</v>
      </c>
      <c r="J174" s="155">
        <v>1</v>
      </c>
      <c r="K174" s="155"/>
      <c r="L174" s="156">
        <v>0</v>
      </c>
      <c r="M174" s="155">
        <v>0</v>
      </c>
      <c r="N174" s="155">
        <v>0</v>
      </c>
      <c r="O174" s="157">
        <f t="shared" si="57"/>
        <v>0</v>
      </c>
      <c r="P174" s="158">
        <f t="shared" si="58"/>
        <v>0</v>
      </c>
      <c r="Q174" s="159">
        <f>IFERROR(VLOOKUP(N174,'P1 Intra-Europees'!$A$15:$H$25,3,0),0)*P174</f>
        <v>0</v>
      </c>
      <c r="R174" s="160">
        <f t="shared" si="59"/>
        <v>0</v>
      </c>
      <c r="S174" s="159">
        <f>IFERROR(VLOOKUP(N174,'P1 Intra-Europees'!$A$15:$H$25,4,0),0)*R174</f>
        <v>0</v>
      </c>
      <c r="T174" s="160">
        <f t="shared" si="60"/>
        <v>0</v>
      </c>
      <c r="U174" s="159">
        <f>IFERROR(VLOOKUP(N174,'P1 Intra-Europees'!$A$15:$H$25,5,0),0)*T174</f>
        <v>0</v>
      </c>
      <c r="V174" s="160">
        <f t="shared" si="61"/>
        <v>0</v>
      </c>
      <c r="W174" s="159">
        <f>IFERROR(VLOOKUP(N174,'P1 Intra-Europees'!$A$15:$H$25,6,0),0)*V174</f>
        <v>0</v>
      </c>
      <c r="X174" s="160">
        <f t="shared" si="62"/>
        <v>0</v>
      </c>
      <c r="Y174" s="159">
        <f>IFERROR(VLOOKUP(N174,'P1 Intra-Europees'!$A$15:$H$25,7,0),0)*X174</f>
        <v>0</v>
      </c>
      <c r="Z174" s="161">
        <f t="shared" si="63"/>
        <v>0</v>
      </c>
      <c r="AA174" s="162">
        <f>IFERROR(VLOOKUP(N174,'P1 Intra-Europees'!$A$15:$H$25,8,0),0)*Z174</f>
        <v>0</v>
      </c>
      <c r="AB174" s="163">
        <f t="shared" si="64"/>
        <v>0</v>
      </c>
      <c r="AC174" s="157" t="str">
        <f>VLOOKUP(B174,'P2 Origin'!$C$21:$O$176,13,0)</f>
        <v>USD</v>
      </c>
      <c r="AD174" s="164">
        <f t="shared" si="65"/>
        <v>0</v>
      </c>
      <c r="AE174" s="165">
        <f>IF(AU174&gt;0.1,VLOOKUP(B174,'P2 Origin'!$C$21:$M$176,3,0)*H174,0)</f>
        <v>0</v>
      </c>
      <c r="AF174" s="166">
        <f t="shared" si="66"/>
        <v>0</v>
      </c>
      <c r="AG174" s="165">
        <f>(VLOOKUP(B174,'P2 Origin'!$C$21:$M$176,4,0))*AF174</f>
        <v>0</v>
      </c>
      <c r="AH174" s="166">
        <f t="shared" si="67"/>
        <v>0</v>
      </c>
      <c r="AI174" s="165">
        <f>(VLOOKUP(B174,'P2 Origin'!$C$21:$M$176,5,0))*AH174</f>
        <v>0</v>
      </c>
      <c r="AJ174" s="166">
        <f t="shared" si="83"/>
        <v>16</v>
      </c>
      <c r="AK174" s="165">
        <f>(VLOOKUP(B174,'P2 Origin'!$C$21:$M$176,6,0))*AJ174</f>
        <v>0</v>
      </c>
      <c r="AL174" s="166">
        <f t="shared" si="68"/>
        <v>0</v>
      </c>
      <c r="AM174" s="165">
        <f>(VLOOKUP($B174,'P2 Origin'!$C$21:$M$176,7,0))*AL174</f>
        <v>0</v>
      </c>
      <c r="AN174" s="166">
        <f t="shared" si="69"/>
        <v>0</v>
      </c>
      <c r="AO174" s="165">
        <f>(VLOOKUP($B174,'P2 Origin'!$C$21:$M$176,8,0))*AN174</f>
        <v>0</v>
      </c>
      <c r="AP174" s="166">
        <f t="shared" si="70"/>
        <v>0</v>
      </c>
      <c r="AQ174" s="165">
        <f>(VLOOKUP($B174,'P2 Origin'!$C$21:$M$176,9,0))*AP174</f>
        <v>0</v>
      </c>
      <c r="AR174" s="155">
        <f t="shared" si="71"/>
        <v>1</v>
      </c>
      <c r="AS174" s="164">
        <f>(VLOOKUP(B174,'P2 Origin'!$C$21:$M$176,10,0))*K174</f>
        <v>0</v>
      </c>
      <c r="AT174" s="164">
        <f>(VLOOKUP(B174,'P2 Origin'!$C$21:$M$176,11,0))*J174</f>
        <v>0</v>
      </c>
      <c r="AU174" s="167">
        <v>16</v>
      </c>
      <c r="AV174" s="168">
        <v>16</v>
      </c>
      <c r="AW174" s="169">
        <v>0</v>
      </c>
      <c r="AX174" s="170">
        <f>IF(AU174&gt;=0.1,'P3 Bureaumarge zee- en luchtvr.'!$D$12,0)</f>
        <v>0</v>
      </c>
      <c r="AY174" s="163">
        <f t="shared" si="72"/>
        <v>0</v>
      </c>
      <c r="AZ174" s="157" t="str">
        <f>VLOOKUP(D174,'P4 Destination'!$C$21:$O$176,13,0)</f>
        <v>EUR</v>
      </c>
      <c r="BA174" s="164">
        <f t="shared" si="73"/>
        <v>0</v>
      </c>
      <c r="BB174" s="171">
        <f>IF(AU174&gt;0.1,(VLOOKUP(D174,'P4 Destination'!$C$21:$M$176,3,0))*I174,0)</f>
        <v>0</v>
      </c>
      <c r="BC174" s="172">
        <f t="shared" si="74"/>
        <v>0</v>
      </c>
      <c r="BD174" s="171">
        <f>(VLOOKUP($D174,'P4 Destination'!$C$21:$M$176,4,0))*BC174</f>
        <v>0</v>
      </c>
      <c r="BE174" s="172">
        <f t="shared" si="75"/>
        <v>0</v>
      </c>
      <c r="BF174" s="171">
        <f>(VLOOKUP($D174,'P4 Destination'!$C$21:$M$176,5,0))*BE174</f>
        <v>0</v>
      </c>
      <c r="BG174" s="172">
        <f t="shared" si="76"/>
        <v>16</v>
      </c>
      <c r="BH174" s="171">
        <f>(VLOOKUP($D174,'P4 Destination'!$C$21:$M$176,6,0))*BG174</f>
        <v>0</v>
      </c>
      <c r="BI174" s="172">
        <f t="shared" si="77"/>
        <v>0</v>
      </c>
      <c r="BJ174" s="171">
        <f>(VLOOKUP($D174,'P4 Destination'!$C$21:$M$176,7,0))*BI174</f>
        <v>0</v>
      </c>
      <c r="BK174" s="172">
        <f t="shared" si="78"/>
        <v>0</v>
      </c>
      <c r="BL174" s="171">
        <f>(VLOOKUP($D174,'P4 Destination'!$C$21:$M$176,8,0))*BK174</f>
        <v>0</v>
      </c>
      <c r="BM174" s="172">
        <f t="shared" si="79"/>
        <v>0</v>
      </c>
      <c r="BN174" s="171">
        <f>(VLOOKUP($D174,'P4 Destination'!$C$21:$M$176,9,0))*BM174</f>
        <v>0</v>
      </c>
      <c r="BO174" s="154">
        <f t="shared" si="80"/>
        <v>1</v>
      </c>
      <c r="BP174" s="171">
        <f>(VLOOKUP(D174,'P4 Destination'!$C$21:$M$176,10,0))*K174</f>
        <v>0</v>
      </c>
      <c r="BQ174" s="171">
        <f>(VLOOKUP(D174,'P4 Destination'!$C$21:$M$176,11,0))*J174</f>
        <v>0</v>
      </c>
      <c r="BR174" s="173">
        <f t="shared" si="81"/>
        <v>0</v>
      </c>
      <c r="BS174" s="173">
        <f>(AV174*2500)*'P6 Verzekering'!$E$11</f>
        <v>0</v>
      </c>
      <c r="BT174" s="173">
        <f>(AW174*2500)*'P6 Verzekering'!$E$12</f>
        <v>0</v>
      </c>
      <c r="BU174" s="173">
        <f>(L174*2500)*'P6 Verzekering'!$E$13</f>
        <v>0</v>
      </c>
      <c r="BV174" s="173">
        <f t="shared" si="82"/>
        <v>0</v>
      </c>
      <c r="BW174"/>
      <c r="BX174"/>
    </row>
    <row r="175" spans="1:76">
      <c r="A175" s="152" t="s">
        <v>1110</v>
      </c>
      <c r="B175" s="152" t="s">
        <v>406</v>
      </c>
      <c r="C175" s="152" t="s">
        <v>405</v>
      </c>
      <c r="D175" s="152" t="s">
        <v>219</v>
      </c>
      <c r="E175" s="152" t="s">
        <v>219</v>
      </c>
      <c r="F175" s="153">
        <f t="shared" si="56"/>
        <v>30</v>
      </c>
      <c r="G175" s="154">
        <v>1</v>
      </c>
      <c r="H175" s="154">
        <f>IFERROR(VLOOKUP(B175,'P2 Origin'!$C$21:$Q$176,15,FALSE),0)</f>
        <v>0</v>
      </c>
      <c r="I175" s="154">
        <f>IFERROR(VLOOKUP(D175,'P4 Destination'!$C$21:$Q$176,15,FALSE),0)</f>
        <v>0</v>
      </c>
      <c r="J175" s="155">
        <v>1</v>
      </c>
      <c r="K175" s="155"/>
      <c r="L175" s="156">
        <v>0</v>
      </c>
      <c r="M175" s="155">
        <v>0</v>
      </c>
      <c r="N175" s="155">
        <v>0</v>
      </c>
      <c r="O175" s="157">
        <f t="shared" si="57"/>
        <v>0</v>
      </c>
      <c r="P175" s="158">
        <f t="shared" si="58"/>
        <v>0</v>
      </c>
      <c r="Q175" s="159">
        <f>IFERROR(VLOOKUP(N175,'P1 Intra-Europees'!$A$15:$H$25,3,0),0)*P175</f>
        <v>0</v>
      </c>
      <c r="R175" s="160">
        <f t="shared" si="59"/>
        <v>0</v>
      </c>
      <c r="S175" s="159">
        <f>IFERROR(VLOOKUP(N175,'P1 Intra-Europees'!$A$15:$H$25,4,0),0)*R175</f>
        <v>0</v>
      </c>
      <c r="T175" s="160">
        <f t="shared" si="60"/>
        <v>0</v>
      </c>
      <c r="U175" s="159">
        <f>IFERROR(VLOOKUP(N175,'P1 Intra-Europees'!$A$15:$H$25,5,0),0)*T175</f>
        <v>0</v>
      </c>
      <c r="V175" s="160">
        <f t="shared" si="61"/>
        <v>0</v>
      </c>
      <c r="W175" s="159">
        <f>IFERROR(VLOOKUP(N175,'P1 Intra-Europees'!$A$15:$H$25,6,0),0)*V175</f>
        <v>0</v>
      </c>
      <c r="X175" s="160">
        <f t="shared" si="62"/>
        <v>0</v>
      </c>
      <c r="Y175" s="159">
        <f>IFERROR(VLOOKUP(N175,'P1 Intra-Europees'!$A$15:$H$25,7,0),0)*X175</f>
        <v>0</v>
      </c>
      <c r="Z175" s="161">
        <f t="shared" si="63"/>
        <v>0</v>
      </c>
      <c r="AA175" s="162">
        <f>IFERROR(VLOOKUP(N175,'P1 Intra-Europees'!$A$15:$H$25,8,0),0)*Z175</f>
        <v>0</v>
      </c>
      <c r="AB175" s="163">
        <f t="shared" si="64"/>
        <v>0</v>
      </c>
      <c r="AC175" s="157" t="str">
        <f>VLOOKUP(B175,'P2 Origin'!$C$21:$O$176,13,0)</f>
        <v>USD</v>
      </c>
      <c r="AD175" s="164">
        <f t="shared" si="65"/>
        <v>0</v>
      </c>
      <c r="AE175" s="165">
        <f>IF(AU175&gt;0.1,VLOOKUP(B175,'P2 Origin'!$C$21:$M$176,3,0)*H175,0)</f>
        <v>0</v>
      </c>
      <c r="AF175" s="166">
        <f t="shared" si="66"/>
        <v>0</v>
      </c>
      <c r="AG175" s="165">
        <f>(VLOOKUP(B175,'P2 Origin'!$C$21:$M$176,4,0))*AF175</f>
        <v>0</v>
      </c>
      <c r="AH175" s="166">
        <f t="shared" si="67"/>
        <v>0</v>
      </c>
      <c r="AI175" s="165">
        <f>(VLOOKUP(B175,'P2 Origin'!$C$21:$M$176,5,0))*AH175</f>
        <v>0</v>
      </c>
      <c r="AJ175" s="166">
        <f t="shared" si="83"/>
        <v>0</v>
      </c>
      <c r="AK175" s="165">
        <f>(VLOOKUP(B175,'P2 Origin'!$C$21:$M$176,6,0))*AJ175</f>
        <v>0</v>
      </c>
      <c r="AL175" s="166">
        <f t="shared" si="68"/>
        <v>30</v>
      </c>
      <c r="AM175" s="165">
        <f>(VLOOKUP($B175,'P2 Origin'!$C$21:$M$176,7,0))*AL175</f>
        <v>0</v>
      </c>
      <c r="AN175" s="166">
        <f t="shared" si="69"/>
        <v>0</v>
      </c>
      <c r="AO175" s="165">
        <f>(VLOOKUP($B175,'P2 Origin'!$C$21:$M$176,8,0))*AN175</f>
        <v>0</v>
      </c>
      <c r="AP175" s="166">
        <f t="shared" si="70"/>
        <v>0</v>
      </c>
      <c r="AQ175" s="165">
        <f>(VLOOKUP($B175,'P2 Origin'!$C$21:$M$176,9,0))*AP175</f>
        <v>0</v>
      </c>
      <c r="AR175" s="155">
        <f t="shared" si="71"/>
        <v>1</v>
      </c>
      <c r="AS175" s="164">
        <f>(VLOOKUP(B175,'P2 Origin'!$C$21:$M$176,10,0))*K175</f>
        <v>0</v>
      </c>
      <c r="AT175" s="164">
        <f>(VLOOKUP(B175,'P2 Origin'!$C$21:$M$176,11,0))*J175</f>
        <v>0</v>
      </c>
      <c r="AU175" s="167">
        <v>30</v>
      </c>
      <c r="AV175" s="168">
        <v>30</v>
      </c>
      <c r="AW175" s="169">
        <v>0</v>
      </c>
      <c r="AX175" s="170">
        <f>IF(AU175&gt;=0.1,'P3 Bureaumarge zee- en luchtvr.'!$D$12,0)</f>
        <v>0</v>
      </c>
      <c r="AY175" s="163">
        <f t="shared" si="72"/>
        <v>0</v>
      </c>
      <c r="AZ175" s="157" t="str">
        <f>VLOOKUP(D175,'P4 Destination'!$C$21:$O$176,13,0)</f>
        <v>EUR</v>
      </c>
      <c r="BA175" s="164">
        <f t="shared" si="73"/>
        <v>0</v>
      </c>
      <c r="BB175" s="171">
        <f>IF(AU175&gt;0.1,(VLOOKUP(D175,'P4 Destination'!$C$21:$M$176,3,0))*I175,0)</f>
        <v>0</v>
      </c>
      <c r="BC175" s="172">
        <f t="shared" si="74"/>
        <v>0</v>
      </c>
      <c r="BD175" s="171">
        <f>(VLOOKUP($D175,'P4 Destination'!$C$21:$M$176,4,0))*BC175</f>
        <v>0</v>
      </c>
      <c r="BE175" s="172">
        <f t="shared" si="75"/>
        <v>0</v>
      </c>
      <c r="BF175" s="171">
        <f>(VLOOKUP($D175,'P4 Destination'!$C$21:$M$176,5,0))*BE175</f>
        <v>0</v>
      </c>
      <c r="BG175" s="172">
        <f t="shared" si="76"/>
        <v>0</v>
      </c>
      <c r="BH175" s="171">
        <f>(VLOOKUP($D175,'P4 Destination'!$C$21:$M$176,6,0))*BG175</f>
        <v>0</v>
      </c>
      <c r="BI175" s="172">
        <f t="shared" si="77"/>
        <v>30</v>
      </c>
      <c r="BJ175" s="171">
        <f>(VLOOKUP($D175,'P4 Destination'!$C$21:$M$176,7,0))*BI175</f>
        <v>0</v>
      </c>
      <c r="BK175" s="172">
        <f t="shared" si="78"/>
        <v>0</v>
      </c>
      <c r="BL175" s="171">
        <f>(VLOOKUP($D175,'P4 Destination'!$C$21:$M$176,8,0))*BK175</f>
        <v>0</v>
      </c>
      <c r="BM175" s="172">
        <f t="shared" si="79"/>
        <v>0</v>
      </c>
      <c r="BN175" s="171">
        <f>(VLOOKUP($D175,'P4 Destination'!$C$21:$M$176,9,0))*BM175</f>
        <v>0</v>
      </c>
      <c r="BO175" s="154">
        <f t="shared" si="80"/>
        <v>1</v>
      </c>
      <c r="BP175" s="171">
        <f>(VLOOKUP(D175,'P4 Destination'!$C$21:$M$176,10,0))*K175</f>
        <v>0</v>
      </c>
      <c r="BQ175" s="171">
        <f>(VLOOKUP(D175,'P4 Destination'!$C$21:$M$176,11,0))*J175</f>
        <v>0</v>
      </c>
      <c r="BR175" s="173">
        <f t="shared" si="81"/>
        <v>0</v>
      </c>
      <c r="BS175" s="173">
        <f>(AV175*2500)*'P6 Verzekering'!$E$11</f>
        <v>0</v>
      </c>
      <c r="BT175" s="173">
        <f>(AW175*2500)*'P6 Verzekering'!$E$12</f>
        <v>0</v>
      </c>
      <c r="BU175" s="173">
        <f>(L175*2500)*'P6 Verzekering'!$E$13</f>
        <v>0</v>
      </c>
      <c r="BV175" s="173">
        <f t="shared" si="82"/>
        <v>0</v>
      </c>
      <c r="BW175"/>
      <c r="BX175"/>
    </row>
    <row r="176" spans="1:76">
      <c r="A176" s="152" t="s">
        <v>1111</v>
      </c>
      <c r="B176" s="152" t="s">
        <v>406</v>
      </c>
      <c r="C176" s="152" t="s">
        <v>405</v>
      </c>
      <c r="D176" s="152" t="s">
        <v>219</v>
      </c>
      <c r="E176" s="152" t="s">
        <v>219</v>
      </c>
      <c r="F176" s="153">
        <f t="shared" si="56"/>
        <v>20</v>
      </c>
      <c r="G176" s="154">
        <v>1</v>
      </c>
      <c r="H176" s="154">
        <f>IFERROR(VLOOKUP(B176,'P2 Origin'!$C$21:$Q$176,15,FALSE),0)</f>
        <v>0</v>
      </c>
      <c r="I176" s="154">
        <f>IFERROR(VLOOKUP(D176,'P4 Destination'!$C$21:$Q$176,15,FALSE),0)</f>
        <v>0</v>
      </c>
      <c r="J176" s="155">
        <v>1</v>
      </c>
      <c r="K176" s="155"/>
      <c r="L176" s="156">
        <v>0</v>
      </c>
      <c r="M176" s="155">
        <v>0</v>
      </c>
      <c r="N176" s="155">
        <v>0</v>
      </c>
      <c r="O176" s="157">
        <f t="shared" si="57"/>
        <v>0</v>
      </c>
      <c r="P176" s="158">
        <f t="shared" si="58"/>
        <v>0</v>
      </c>
      <c r="Q176" s="159">
        <f>IFERROR(VLOOKUP(N176,'P1 Intra-Europees'!$A$15:$H$25,3,0),0)*P176</f>
        <v>0</v>
      </c>
      <c r="R176" s="160">
        <f t="shared" si="59"/>
        <v>0</v>
      </c>
      <c r="S176" s="159">
        <f>IFERROR(VLOOKUP(N176,'P1 Intra-Europees'!$A$15:$H$25,4,0),0)*R176</f>
        <v>0</v>
      </c>
      <c r="T176" s="160">
        <f t="shared" si="60"/>
        <v>0</v>
      </c>
      <c r="U176" s="159">
        <f>IFERROR(VLOOKUP(N176,'P1 Intra-Europees'!$A$15:$H$25,5,0),0)*T176</f>
        <v>0</v>
      </c>
      <c r="V176" s="160">
        <f t="shared" si="61"/>
        <v>0</v>
      </c>
      <c r="W176" s="159">
        <f>IFERROR(VLOOKUP(N176,'P1 Intra-Europees'!$A$15:$H$25,6,0),0)*V176</f>
        <v>0</v>
      </c>
      <c r="X176" s="160">
        <f t="shared" si="62"/>
        <v>0</v>
      </c>
      <c r="Y176" s="159">
        <f>IFERROR(VLOOKUP(N176,'P1 Intra-Europees'!$A$15:$H$25,7,0),0)*X176</f>
        <v>0</v>
      </c>
      <c r="Z176" s="161">
        <f t="shared" si="63"/>
        <v>0</v>
      </c>
      <c r="AA176" s="162">
        <f>IFERROR(VLOOKUP(N176,'P1 Intra-Europees'!$A$15:$H$25,8,0),0)*Z176</f>
        <v>0</v>
      </c>
      <c r="AB176" s="163">
        <f t="shared" si="64"/>
        <v>0</v>
      </c>
      <c r="AC176" s="157" t="str">
        <f>VLOOKUP(B176,'P2 Origin'!$C$21:$O$176,13,0)</f>
        <v>USD</v>
      </c>
      <c r="AD176" s="164">
        <f t="shared" si="65"/>
        <v>0</v>
      </c>
      <c r="AE176" s="165">
        <f>IF(AU176&gt;0.1,VLOOKUP(B176,'P2 Origin'!$C$21:$M$176,3,0)*H176,0)</f>
        <v>0</v>
      </c>
      <c r="AF176" s="166">
        <f t="shared" si="66"/>
        <v>0</v>
      </c>
      <c r="AG176" s="165">
        <f>(VLOOKUP(B176,'P2 Origin'!$C$21:$M$176,4,0))*AF176</f>
        <v>0</v>
      </c>
      <c r="AH176" s="166">
        <f t="shared" si="67"/>
        <v>0</v>
      </c>
      <c r="AI176" s="165">
        <f>(VLOOKUP(B176,'P2 Origin'!$C$21:$M$176,5,0))*AH176</f>
        <v>0</v>
      </c>
      <c r="AJ176" s="166">
        <f t="shared" si="83"/>
        <v>20</v>
      </c>
      <c r="AK176" s="165">
        <f>(VLOOKUP(B176,'P2 Origin'!$C$21:$M$176,6,0))*AJ176</f>
        <v>0</v>
      </c>
      <c r="AL176" s="166">
        <f t="shared" si="68"/>
        <v>0</v>
      </c>
      <c r="AM176" s="165">
        <f>(VLOOKUP($B176,'P2 Origin'!$C$21:$M$176,7,0))*AL176</f>
        <v>0</v>
      </c>
      <c r="AN176" s="166">
        <f t="shared" si="69"/>
        <v>0</v>
      </c>
      <c r="AO176" s="165">
        <f>(VLOOKUP($B176,'P2 Origin'!$C$21:$M$176,8,0))*AN176</f>
        <v>0</v>
      </c>
      <c r="AP176" s="166">
        <f t="shared" si="70"/>
        <v>0</v>
      </c>
      <c r="AQ176" s="165">
        <f>(VLOOKUP($B176,'P2 Origin'!$C$21:$M$176,9,0))*AP176</f>
        <v>0</v>
      </c>
      <c r="AR176" s="155">
        <f t="shared" si="71"/>
        <v>1</v>
      </c>
      <c r="AS176" s="164">
        <f>(VLOOKUP(B176,'P2 Origin'!$C$21:$M$176,10,0))*K176</f>
        <v>0</v>
      </c>
      <c r="AT176" s="164">
        <f>(VLOOKUP(B176,'P2 Origin'!$C$21:$M$176,11,0))*J176</f>
        <v>0</v>
      </c>
      <c r="AU176" s="167">
        <v>20</v>
      </c>
      <c r="AV176" s="168">
        <v>20</v>
      </c>
      <c r="AW176" s="169">
        <v>0</v>
      </c>
      <c r="AX176" s="170">
        <f>IF(AU176&gt;=0.1,'P3 Bureaumarge zee- en luchtvr.'!$D$12,0)</f>
        <v>0</v>
      </c>
      <c r="AY176" s="163">
        <f t="shared" si="72"/>
        <v>0</v>
      </c>
      <c r="AZ176" s="157" t="str">
        <f>VLOOKUP(D176,'P4 Destination'!$C$21:$O$176,13,0)</f>
        <v>EUR</v>
      </c>
      <c r="BA176" s="164">
        <f t="shared" si="73"/>
        <v>0</v>
      </c>
      <c r="BB176" s="171">
        <f>IF(AU176&gt;0.1,(VLOOKUP(D176,'P4 Destination'!$C$21:$M$176,3,0))*I176,0)</f>
        <v>0</v>
      </c>
      <c r="BC176" s="172">
        <f t="shared" si="74"/>
        <v>0</v>
      </c>
      <c r="BD176" s="171">
        <f>(VLOOKUP($D176,'P4 Destination'!$C$21:$M$176,4,0))*BC176</f>
        <v>0</v>
      </c>
      <c r="BE176" s="172">
        <f t="shared" si="75"/>
        <v>0</v>
      </c>
      <c r="BF176" s="171">
        <f>(VLOOKUP($D176,'P4 Destination'!$C$21:$M$176,5,0))*BE176</f>
        <v>0</v>
      </c>
      <c r="BG176" s="172">
        <f t="shared" si="76"/>
        <v>20</v>
      </c>
      <c r="BH176" s="171">
        <f>(VLOOKUP($D176,'P4 Destination'!$C$21:$M$176,6,0))*BG176</f>
        <v>0</v>
      </c>
      <c r="BI176" s="172">
        <f t="shared" si="77"/>
        <v>0</v>
      </c>
      <c r="BJ176" s="171">
        <f>(VLOOKUP($D176,'P4 Destination'!$C$21:$M$176,7,0))*BI176</f>
        <v>0</v>
      </c>
      <c r="BK176" s="172">
        <f t="shared" si="78"/>
        <v>0</v>
      </c>
      <c r="BL176" s="171">
        <f>(VLOOKUP($D176,'P4 Destination'!$C$21:$M$176,8,0))*BK176</f>
        <v>0</v>
      </c>
      <c r="BM176" s="172">
        <f t="shared" si="79"/>
        <v>0</v>
      </c>
      <c r="BN176" s="171">
        <f>(VLOOKUP($D176,'P4 Destination'!$C$21:$M$176,9,0))*BM176</f>
        <v>0</v>
      </c>
      <c r="BO176" s="154">
        <f t="shared" si="80"/>
        <v>1</v>
      </c>
      <c r="BP176" s="171">
        <f>(VLOOKUP(D176,'P4 Destination'!$C$21:$M$176,10,0))*K176</f>
        <v>0</v>
      </c>
      <c r="BQ176" s="171">
        <f>(VLOOKUP(D176,'P4 Destination'!$C$21:$M$176,11,0))*J176</f>
        <v>0</v>
      </c>
      <c r="BR176" s="173">
        <f t="shared" si="81"/>
        <v>0</v>
      </c>
      <c r="BS176" s="173">
        <f>(AV176*2500)*'P6 Verzekering'!$E$11</f>
        <v>0</v>
      </c>
      <c r="BT176" s="173">
        <f>(AW176*2500)*'P6 Verzekering'!$E$12</f>
        <v>0</v>
      </c>
      <c r="BU176" s="173">
        <f>(L176*2500)*'P6 Verzekering'!$E$13</f>
        <v>0</v>
      </c>
      <c r="BV176" s="173">
        <f t="shared" si="82"/>
        <v>0</v>
      </c>
      <c r="BW176"/>
      <c r="BX176"/>
    </row>
    <row r="177" spans="1:76">
      <c r="A177" s="152" t="s">
        <v>1112</v>
      </c>
      <c r="B177" s="152" t="s">
        <v>468</v>
      </c>
      <c r="C177" s="152" t="s">
        <v>466</v>
      </c>
      <c r="D177" s="152" t="s">
        <v>219</v>
      </c>
      <c r="E177" s="152" t="s">
        <v>219</v>
      </c>
      <c r="F177" s="153">
        <f t="shared" si="56"/>
        <v>46</v>
      </c>
      <c r="G177" s="154">
        <v>1</v>
      </c>
      <c r="H177" s="154">
        <f>IFERROR(VLOOKUP(B177,'P2 Origin'!$C$21:$Q$176,15,FALSE),0)</f>
        <v>0</v>
      </c>
      <c r="I177" s="154">
        <f>IFERROR(VLOOKUP(D177,'P4 Destination'!$C$21:$Q$176,15,FALSE),0)</f>
        <v>0</v>
      </c>
      <c r="J177" s="155">
        <v>1</v>
      </c>
      <c r="K177" s="155"/>
      <c r="L177" s="156">
        <v>0</v>
      </c>
      <c r="M177" s="155">
        <v>0</v>
      </c>
      <c r="N177" s="155">
        <v>0</v>
      </c>
      <c r="O177" s="157">
        <f t="shared" si="57"/>
        <v>0</v>
      </c>
      <c r="P177" s="158">
        <f t="shared" si="58"/>
        <v>0</v>
      </c>
      <c r="Q177" s="159">
        <f>IFERROR(VLOOKUP(N177,'P1 Intra-Europees'!$A$15:$H$25,3,0),0)*P177</f>
        <v>0</v>
      </c>
      <c r="R177" s="160">
        <f t="shared" si="59"/>
        <v>0</v>
      </c>
      <c r="S177" s="159">
        <f>IFERROR(VLOOKUP(N177,'P1 Intra-Europees'!$A$15:$H$25,4,0),0)*R177</f>
        <v>0</v>
      </c>
      <c r="T177" s="160">
        <f t="shared" si="60"/>
        <v>0</v>
      </c>
      <c r="U177" s="159">
        <f>IFERROR(VLOOKUP(N177,'P1 Intra-Europees'!$A$15:$H$25,5,0),0)*T177</f>
        <v>0</v>
      </c>
      <c r="V177" s="160">
        <f t="shared" si="61"/>
        <v>0</v>
      </c>
      <c r="W177" s="159">
        <f>IFERROR(VLOOKUP(N177,'P1 Intra-Europees'!$A$15:$H$25,6,0),0)*V177</f>
        <v>0</v>
      </c>
      <c r="X177" s="160">
        <f t="shared" si="62"/>
        <v>0</v>
      </c>
      <c r="Y177" s="159">
        <f>IFERROR(VLOOKUP(N177,'P1 Intra-Europees'!$A$15:$H$25,7,0),0)*X177</f>
        <v>0</v>
      </c>
      <c r="Z177" s="161">
        <f t="shared" si="63"/>
        <v>0</v>
      </c>
      <c r="AA177" s="162">
        <f>IFERROR(VLOOKUP(N177,'P1 Intra-Europees'!$A$15:$H$25,8,0),0)*Z177</f>
        <v>0</v>
      </c>
      <c r="AB177" s="163">
        <f t="shared" si="64"/>
        <v>0</v>
      </c>
      <c r="AC177" s="157" t="str">
        <f>VLOOKUP(B177,'P2 Origin'!$C$21:$O$176,13,0)</f>
        <v>USD</v>
      </c>
      <c r="AD177" s="164">
        <f t="shared" si="65"/>
        <v>0</v>
      </c>
      <c r="AE177" s="165">
        <f>IF(AU177&gt;0.1,VLOOKUP(B177,'P2 Origin'!$C$21:$M$176,3,0)*H177,0)</f>
        <v>0</v>
      </c>
      <c r="AF177" s="166">
        <f t="shared" si="66"/>
        <v>0</v>
      </c>
      <c r="AG177" s="165">
        <f>(VLOOKUP(B177,'P2 Origin'!$C$21:$M$176,4,0))*AF177</f>
        <v>0</v>
      </c>
      <c r="AH177" s="166">
        <f t="shared" si="67"/>
        <v>0</v>
      </c>
      <c r="AI177" s="165">
        <f>(VLOOKUP(B177,'P2 Origin'!$C$21:$M$176,5,0))*AH177</f>
        <v>0</v>
      </c>
      <c r="AJ177" s="166">
        <f t="shared" si="83"/>
        <v>0</v>
      </c>
      <c r="AK177" s="165">
        <f>(VLOOKUP(B177,'P2 Origin'!$C$21:$M$176,6,0))*AJ177</f>
        <v>0</v>
      </c>
      <c r="AL177" s="166">
        <f t="shared" si="68"/>
        <v>0</v>
      </c>
      <c r="AM177" s="165">
        <f>(VLOOKUP($B177,'P2 Origin'!$C$21:$M$176,7,0))*AL177</f>
        <v>0</v>
      </c>
      <c r="AN177" s="166">
        <f t="shared" si="69"/>
        <v>0</v>
      </c>
      <c r="AO177" s="165">
        <f>(VLOOKUP($B177,'P2 Origin'!$C$21:$M$176,8,0))*AN177</f>
        <v>0</v>
      </c>
      <c r="AP177" s="166">
        <f t="shared" si="70"/>
        <v>46</v>
      </c>
      <c r="AQ177" s="165">
        <f>(VLOOKUP($B177,'P2 Origin'!$C$21:$M$176,9,0))*AP177</f>
        <v>0</v>
      </c>
      <c r="AR177" s="155">
        <f t="shared" si="71"/>
        <v>1</v>
      </c>
      <c r="AS177" s="164">
        <f>(VLOOKUP(B177,'P2 Origin'!$C$21:$M$176,10,0))*K177</f>
        <v>0</v>
      </c>
      <c r="AT177" s="164">
        <f>(VLOOKUP(B177,'P2 Origin'!$C$21:$M$176,11,0))*J177</f>
        <v>0</v>
      </c>
      <c r="AU177" s="167">
        <v>46</v>
      </c>
      <c r="AV177" s="168">
        <v>4</v>
      </c>
      <c r="AW177" s="169">
        <v>0</v>
      </c>
      <c r="AX177" s="170">
        <f>IF(AU177&gt;=0.1,'P3 Bureaumarge zee- en luchtvr.'!$D$12,0)</f>
        <v>0</v>
      </c>
      <c r="AY177" s="163">
        <f t="shared" si="72"/>
        <v>0</v>
      </c>
      <c r="AZ177" s="157" t="str">
        <f>VLOOKUP(D177,'P4 Destination'!$C$21:$O$176,13,0)</f>
        <v>EUR</v>
      </c>
      <c r="BA177" s="164">
        <f t="shared" si="73"/>
        <v>0</v>
      </c>
      <c r="BB177" s="171">
        <f>IF(AU177&gt;0.1,(VLOOKUP(D177,'P4 Destination'!$C$21:$M$176,3,0))*I177,0)</f>
        <v>0</v>
      </c>
      <c r="BC177" s="172">
        <f t="shared" si="74"/>
        <v>0</v>
      </c>
      <c r="BD177" s="171">
        <f>(VLOOKUP($D177,'P4 Destination'!$C$21:$M$176,4,0))*BC177</f>
        <v>0</v>
      </c>
      <c r="BE177" s="172">
        <f t="shared" si="75"/>
        <v>0</v>
      </c>
      <c r="BF177" s="171">
        <f>(VLOOKUP($D177,'P4 Destination'!$C$21:$M$176,5,0))*BE177</f>
        <v>0</v>
      </c>
      <c r="BG177" s="172">
        <f t="shared" si="76"/>
        <v>0</v>
      </c>
      <c r="BH177" s="171">
        <f>(VLOOKUP($D177,'P4 Destination'!$C$21:$M$176,6,0))*BG177</f>
        <v>0</v>
      </c>
      <c r="BI177" s="172">
        <f t="shared" si="77"/>
        <v>0</v>
      </c>
      <c r="BJ177" s="171">
        <f>(VLOOKUP($D177,'P4 Destination'!$C$21:$M$176,7,0))*BI177</f>
        <v>0</v>
      </c>
      <c r="BK177" s="172">
        <f t="shared" si="78"/>
        <v>0</v>
      </c>
      <c r="BL177" s="171">
        <f>(VLOOKUP($D177,'P4 Destination'!$C$21:$M$176,8,0))*BK177</f>
        <v>0</v>
      </c>
      <c r="BM177" s="172">
        <f t="shared" si="79"/>
        <v>46</v>
      </c>
      <c r="BN177" s="171">
        <f>(VLOOKUP($D177,'P4 Destination'!$C$21:$M$176,9,0))*BM177</f>
        <v>0</v>
      </c>
      <c r="BO177" s="154">
        <f t="shared" si="80"/>
        <v>1</v>
      </c>
      <c r="BP177" s="171">
        <f>(VLOOKUP(D177,'P4 Destination'!$C$21:$M$176,10,0))*K177</f>
        <v>0</v>
      </c>
      <c r="BQ177" s="171">
        <f>(VLOOKUP(D177,'P4 Destination'!$C$21:$M$176,11,0))*J177</f>
        <v>0</v>
      </c>
      <c r="BR177" s="173">
        <f t="shared" si="81"/>
        <v>0</v>
      </c>
      <c r="BS177" s="173">
        <f>(AV177*2500)*'P6 Verzekering'!$E$11</f>
        <v>0</v>
      </c>
      <c r="BT177" s="173">
        <f>(AW177*2500)*'P6 Verzekering'!$E$12</f>
        <v>0</v>
      </c>
      <c r="BU177" s="173">
        <f>(L177*2500)*'P6 Verzekering'!$E$13</f>
        <v>0</v>
      </c>
      <c r="BV177" s="173">
        <f t="shared" si="82"/>
        <v>0</v>
      </c>
      <c r="BW177"/>
      <c r="BX177"/>
    </row>
    <row r="178" spans="1:76">
      <c r="A178" s="152" t="s">
        <v>1114</v>
      </c>
      <c r="B178" s="152" t="s">
        <v>468</v>
      </c>
      <c r="C178" s="152" t="s">
        <v>466</v>
      </c>
      <c r="D178" s="152" t="s">
        <v>219</v>
      </c>
      <c r="E178" s="152" t="s">
        <v>219</v>
      </c>
      <c r="F178" s="153">
        <f t="shared" si="56"/>
        <v>17</v>
      </c>
      <c r="G178" s="154">
        <v>1</v>
      </c>
      <c r="H178" s="154">
        <f>IFERROR(VLOOKUP(B178,'P2 Origin'!$C$21:$Q$176,15,FALSE),0)</f>
        <v>0</v>
      </c>
      <c r="I178" s="154">
        <f>IFERROR(VLOOKUP(D178,'P4 Destination'!$C$21:$Q$176,15,FALSE),0)</f>
        <v>0</v>
      </c>
      <c r="J178" s="155">
        <v>1</v>
      </c>
      <c r="K178" s="155"/>
      <c r="L178" s="156">
        <v>0</v>
      </c>
      <c r="M178" s="155">
        <v>0</v>
      </c>
      <c r="N178" s="155">
        <v>0</v>
      </c>
      <c r="O178" s="157">
        <f t="shared" si="57"/>
        <v>0</v>
      </c>
      <c r="P178" s="158">
        <f t="shared" si="58"/>
        <v>0</v>
      </c>
      <c r="Q178" s="159">
        <f>IFERROR(VLOOKUP(N178,'P1 Intra-Europees'!$A$15:$H$25,3,0),0)*P178</f>
        <v>0</v>
      </c>
      <c r="R178" s="160">
        <f t="shared" si="59"/>
        <v>0</v>
      </c>
      <c r="S178" s="159">
        <f>IFERROR(VLOOKUP(N178,'P1 Intra-Europees'!$A$15:$H$25,4,0),0)*R178</f>
        <v>0</v>
      </c>
      <c r="T178" s="160">
        <f t="shared" si="60"/>
        <v>0</v>
      </c>
      <c r="U178" s="159">
        <f>IFERROR(VLOOKUP(N178,'P1 Intra-Europees'!$A$15:$H$25,5,0),0)*T178</f>
        <v>0</v>
      </c>
      <c r="V178" s="160">
        <f t="shared" si="61"/>
        <v>0</v>
      </c>
      <c r="W178" s="159">
        <f>IFERROR(VLOOKUP(N178,'P1 Intra-Europees'!$A$15:$H$25,6,0),0)*V178</f>
        <v>0</v>
      </c>
      <c r="X178" s="160">
        <f t="shared" si="62"/>
        <v>0</v>
      </c>
      <c r="Y178" s="159">
        <f>IFERROR(VLOOKUP(N178,'P1 Intra-Europees'!$A$15:$H$25,7,0),0)*X178</f>
        <v>0</v>
      </c>
      <c r="Z178" s="161">
        <f t="shared" si="63"/>
        <v>0</v>
      </c>
      <c r="AA178" s="162">
        <f>IFERROR(VLOOKUP(N178,'P1 Intra-Europees'!$A$15:$H$25,8,0),0)*Z178</f>
        <v>0</v>
      </c>
      <c r="AB178" s="163">
        <f t="shared" si="64"/>
        <v>0</v>
      </c>
      <c r="AC178" s="157" t="str">
        <f>VLOOKUP(B178,'P2 Origin'!$C$21:$O$176,13,0)</f>
        <v>USD</v>
      </c>
      <c r="AD178" s="164">
        <f t="shared" si="65"/>
        <v>0</v>
      </c>
      <c r="AE178" s="165">
        <f>IF(AU178&gt;0.1,VLOOKUP(B178,'P2 Origin'!$C$21:$M$176,3,0)*H178,0)</f>
        <v>0</v>
      </c>
      <c r="AF178" s="166">
        <f t="shared" si="66"/>
        <v>0</v>
      </c>
      <c r="AG178" s="165">
        <f>(VLOOKUP(B178,'P2 Origin'!$C$21:$M$176,4,0))*AF178</f>
        <v>0</v>
      </c>
      <c r="AH178" s="166">
        <f t="shared" si="67"/>
        <v>0</v>
      </c>
      <c r="AI178" s="165">
        <f>(VLOOKUP(B178,'P2 Origin'!$C$21:$M$176,5,0))*AH178</f>
        <v>0</v>
      </c>
      <c r="AJ178" s="166">
        <f t="shared" si="83"/>
        <v>17</v>
      </c>
      <c r="AK178" s="165">
        <f>(VLOOKUP(B178,'P2 Origin'!$C$21:$M$176,6,0))*AJ178</f>
        <v>0</v>
      </c>
      <c r="AL178" s="166">
        <f t="shared" si="68"/>
        <v>0</v>
      </c>
      <c r="AM178" s="165">
        <f>(VLOOKUP($B178,'P2 Origin'!$C$21:$M$176,7,0))*AL178</f>
        <v>0</v>
      </c>
      <c r="AN178" s="166">
        <f t="shared" si="69"/>
        <v>0</v>
      </c>
      <c r="AO178" s="165">
        <f>(VLOOKUP($B178,'P2 Origin'!$C$21:$M$176,8,0))*AN178</f>
        <v>0</v>
      </c>
      <c r="AP178" s="166">
        <f t="shared" si="70"/>
        <v>0</v>
      </c>
      <c r="AQ178" s="165">
        <f>(VLOOKUP($B178,'P2 Origin'!$C$21:$M$176,9,0))*AP178</f>
        <v>0</v>
      </c>
      <c r="AR178" s="155">
        <f t="shared" si="71"/>
        <v>1</v>
      </c>
      <c r="AS178" s="164">
        <f>(VLOOKUP(B178,'P2 Origin'!$C$21:$M$176,10,0))*K178</f>
        <v>0</v>
      </c>
      <c r="AT178" s="164">
        <f>(VLOOKUP(B178,'P2 Origin'!$C$21:$M$176,11,0))*J178</f>
        <v>0</v>
      </c>
      <c r="AU178" s="167">
        <v>17</v>
      </c>
      <c r="AV178" s="168">
        <v>17</v>
      </c>
      <c r="AW178" s="169">
        <v>0</v>
      </c>
      <c r="AX178" s="170">
        <f>IF(AU178&gt;=0.1,'P3 Bureaumarge zee- en luchtvr.'!$D$12,0)</f>
        <v>0</v>
      </c>
      <c r="AY178" s="163">
        <f t="shared" si="72"/>
        <v>0</v>
      </c>
      <c r="AZ178" s="157" t="str">
        <f>VLOOKUP(D178,'P4 Destination'!$C$21:$O$176,13,0)</f>
        <v>EUR</v>
      </c>
      <c r="BA178" s="164">
        <f t="shared" si="73"/>
        <v>0</v>
      </c>
      <c r="BB178" s="171">
        <f>IF(AU178&gt;0.1,(VLOOKUP(D178,'P4 Destination'!$C$21:$M$176,3,0))*I178,0)</f>
        <v>0</v>
      </c>
      <c r="BC178" s="172">
        <f t="shared" si="74"/>
        <v>0</v>
      </c>
      <c r="BD178" s="171">
        <f>(VLOOKUP($D178,'P4 Destination'!$C$21:$M$176,4,0))*BC178</f>
        <v>0</v>
      </c>
      <c r="BE178" s="172">
        <f t="shared" si="75"/>
        <v>0</v>
      </c>
      <c r="BF178" s="171">
        <f>(VLOOKUP($D178,'P4 Destination'!$C$21:$M$176,5,0))*BE178</f>
        <v>0</v>
      </c>
      <c r="BG178" s="172">
        <f t="shared" si="76"/>
        <v>17</v>
      </c>
      <c r="BH178" s="171">
        <f>(VLOOKUP($D178,'P4 Destination'!$C$21:$M$176,6,0))*BG178</f>
        <v>0</v>
      </c>
      <c r="BI178" s="172">
        <f t="shared" si="77"/>
        <v>0</v>
      </c>
      <c r="BJ178" s="171">
        <f>(VLOOKUP($D178,'P4 Destination'!$C$21:$M$176,7,0))*BI178</f>
        <v>0</v>
      </c>
      <c r="BK178" s="172">
        <f t="shared" si="78"/>
        <v>0</v>
      </c>
      <c r="BL178" s="171">
        <f>(VLOOKUP($D178,'P4 Destination'!$C$21:$M$176,8,0))*BK178</f>
        <v>0</v>
      </c>
      <c r="BM178" s="172">
        <f t="shared" si="79"/>
        <v>0</v>
      </c>
      <c r="BN178" s="171">
        <f>(VLOOKUP($D178,'P4 Destination'!$C$21:$M$176,9,0))*BM178</f>
        <v>0</v>
      </c>
      <c r="BO178" s="154">
        <f t="shared" si="80"/>
        <v>1</v>
      </c>
      <c r="BP178" s="171">
        <f>(VLOOKUP(D178,'P4 Destination'!$C$21:$M$176,10,0))*K178</f>
        <v>0</v>
      </c>
      <c r="BQ178" s="171">
        <f>(VLOOKUP(D178,'P4 Destination'!$C$21:$M$176,11,0))*J178</f>
        <v>0</v>
      </c>
      <c r="BR178" s="173">
        <f t="shared" si="81"/>
        <v>0</v>
      </c>
      <c r="BS178" s="173">
        <f>(AV178*2500)*'P6 Verzekering'!$E$11</f>
        <v>0</v>
      </c>
      <c r="BT178" s="173">
        <f>(AW178*2500)*'P6 Verzekering'!$E$12</f>
        <v>0</v>
      </c>
      <c r="BU178" s="173">
        <f>(L178*2500)*'P6 Verzekering'!$E$13</f>
        <v>0</v>
      </c>
      <c r="BV178" s="173">
        <f t="shared" si="82"/>
        <v>0</v>
      </c>
      <c r="BW178"/>
      <c r="BX178"/>
    </row>
    <row r="179" spans="1:76">
      <c r="A179" s="152" t="s">
        <v>1115</v>
      </c>
      <c r="B179" s="152" t="s">
        <v>468</v>
      </c>
      <c r="C179" s="152" t="s">
        <v>466</v>
      </c>
      <c r="D179" s="152" t="s">
        <v>219</v>
      </c>
      <c r="E179" s="152" t="s">
        <v>219</v>
      </c>
      <c r="F179" s="153">
        <f t="shared" si="56"/>
        <v>60</v>
      </c>
      <c r="G179" s="154">
        <v>1</v>
      </c>
      <c r="H179" s="154">
        <f>IFERROR(VLOOKUP(B179,'P2 Origin'!$C$21:$Q$176,15,FALSE),0)</f>
        <v>0</v>
      </c>
      <c r="I179" s="154">
        <f>IFERROR(VLOOKUP(D179,'P4 Destination'!$C$21:$Q$176,15,FALSE),0)</f>
        <v>0</v>
      </c>
      <c r="J179" s="155"/>
      <c r="K179" s="155">
        <v>1</v>
      </c>
      <c r="L179" s="156">
        <v>0</v>
      </c>
      <c r="M179" s="155">
        <v>0</v>
      </c>
      <c r="N179" s="155">
        <v>0</v>
      </c>
      <c r="O179" s="157">
        <f t="shared" si="57"/>
        <v>0</v>
      </c>
      <c r="P179" s="158">
        <f t="shared" si="58"/>
        <v>0</v>
      </c>
      <c r="Q179" s="159">
        <f>IFERROR(VLOOKUP(N179,'P1 Intra-Europees'!$A$15:$H$25,3,0),0)*P179</f>
        <v>0</v>
      </c>
      <c r="R179" s="160">
        <f t="shared" si="59"/>
        <v>0</v>
      </c>
      <c r="S179" s="159">
        <f>IFERROR(VLOOKUP(N179,'P1 Intra-Europees'!$A$15:$H$25,4,0),0)*R179</f>
        <v>0</v>
      </c>
      <c r="T179" s="160">
        <f t="shared" si="60"/>
        <v>0</v>
      </c>
      <c r="U179" s="159">
        <f>IFERROR(VLOOKUP(N179,'P1 Intra-Europees'!$A$15:$H$25,5,0),0)*T179</f>
        <v>0</v>
      </c>
      <c r="V179" s="160">
        <f t="shared" si="61"/>
        <v>0</v>
      </c>
      <c r="W179" s="159">
        <f>IFERROR(VLOOKUP(N179,'P1 Intra-Europees'!$A$15:$H$25,6,0),0)*V179</f>
        <v>0</v>
      </c>
      <c r="X179" s="160">
        <f t="shared" si="62"/>
        <v>0</v>
      </c>
      <c r="Y179" s="159">
        <f>IFERROR(VLOOKUP(N179,'P1 Intra-Europees'!$A$15:$H$25,7,0),0)*X179</f>
        <v>0</v>
      </c>
      <c r="Z179" s="161">
        <f t="shared" si="63"/>
        <v>0</v>
      </c>
      <c r="AA179" s="162">
        <f>IFERROR(VLOOKUP(N179,'P1 Intra-Europees'!$A$15:$H$25,8,0),0)*Z179</f>
        <v>0</v>
      </c>
      <c r="AB179" s="163">
        <f t="shared" si="64"/>
        <v>0</v>
      </c>
      <c r="AC179" s="157" t="str">
        <f>VLOOKUP(B179,'P2 Origin'!$C$21:$O$176,13,0)</f>
        <v>USD</v>
      </c>
      <c r="AD179" s="164">
        <f t="shared" si="65"/>
        <v>0</v>
      </c>
      <c r="AE179" s="165">
        <f>IF(AU179&gt;0.1,VLOOKUP(B179,'P2 Origin'!$C$21:$M$176,3,0)*H179,0)</f>
        <v>0</v>
      </c>
      <c r="AF179" s="166">
        <f t="shared" si="66"/>
        <v>0</v>
      </c>
      <c r="AG179" s="165">
        <f>(VLOOKUP(B179,'P2 Origin'!$C$21:$M$176,4,0))*AF179</f>
        <v>0</v>
      </c>
      <c r="AH179" s="166">
        <f t="shared" si="67"/>
        <v>0</v>
      </c>
      <c r="AI179" s="165">
        <f>(VLOOKUP(B179,'P2 Origin'!$C$21:$M$176,5,0))*AH179</f>
        <v>0</v>
      </c>
      <c r="AJ179" s="166">
        <f t="shared" si="83"/>
        <v>0</v>
      </c>
      <c r="AK179" s="165">
        <f>(VLOOKUP(B179,'P2 Origin'!$C$21:$M$176,6,0))*AJ179</f>
        <v>0</v>
      </c>
      <c r="AL179" s="166">
        <f t="shared" si="68"/>
        <v>0</v>
      </c>
      <c r="AM179" s="165">
        <f>(VLOOKUP($B179,'P2 Origin'!$C$21:$M$176,7,0))*AL179</f>
        <v>0</v>
      </c>
      <c r="AN179" s="166">
        <f t="shared" si="69"/>
        <v>0</v>
      </c>
      <c r="AO179" s="165">
        <f>(VLOOKUP($B179,'P2 Origin'!$C$21:$M$176,8,0))*AN179</f>
        <v>0</v>
      </c>
      <c r="AP179" s="166">
        <f t="shared" si="70"/>
        <v>60</v>
      </c>
      <c r="AQ179" s="165">
        <f>(VLOOKUP($B179,'P2 Origin'!$C$21:$M$176,9,0))*AP179</f>
        <v>0</v>
      </c>
      <c r="AR179" s="155">
        <f t="shared" si="71"/>
        <v>1</v>
      </c>
      <c r="AS179" s="164">
        <f>(VLOOKUP(B179,'P2 Origin'!$C$21:$M$176,10,0))*K179</f>
        <v>0</v>
      </c>
      <c r="AT179" s="164">
        <f>(VLOOKUP(B179,'P2 Origin'!$C$21:$M$176,11,0))*J179</f>
        <v>0</v>
      </c>
      <c r="AU179" s="167">
        <v>60</v>
      </c>
      <c r="AV179" s="168">
        <v>60</v>
      </c>
      <c r="AW179" s="169">
        <v>0</v>
      </c>
      <c r="AX179" s="170">
        <f>IF(AU179&gt;=0.1,'P3 Bureaumarge zee- en luchtvr.'!$D$12,0)</f>
        <v>0</v>
      </c>
      <c r="AY179" s="163">
        <f t="shared" si="72"/>
        <v>0</v>
      </c>
      <c r="AZ179" s="157" t="str">
        <f>VLOOKUP(D179,'P4 Destination'!$C$21:$O$176,13,0)</f>
        <v>EUR</v>
      </c>
      <c r="BA179" s="164">
        <f t="shared" si="73"/>
        <v>0</v>
      </c>
      <c r="BB179" s="171">
        <f>IF(AU179&gt;0.1,(VLOOKUP(D179,'P4 Destination'!$C$21:$M$176,3,0))*I179,0)</f>
        <v>0</v>
      </c>
      <c r="BC179" s="172">
        <f t="shared" si="74"/>
        <v>0</v>
      </c>
      <c r="BD179" s="171">
        <f>(VLOOKUP($D179,'P4 Destination'!$C$21:$M$176,4,0))*BC179</f>
        <v>0</v>
      </c>
      <c r="BE179" s="172">
        <f t="shared" si="75"/>
        <v>0</v>
      </c>
      <c r="BF179" s="171">
        <f>(VLOOKUP($D179,'P4 Destination'!$C$21:$M$176,5,0))*BE179</f>
        <v>0</v>
      </c>
      <c r="BG179" s="172">
        <f t="shared" si="76"/>
        <v>0</v>
      </c>
      <c r="BH179" s="171">
        <f>(VLOOKUP($D179,'P4 Destination'!$C$21:$M$176,6,0))*BG179</f>
        <v>0</v>
      </c>
      <c r="BI179" s="172">
        <f t="shared" si="77"/>
        <v>0</v>
      </c>
      <c r="BJ179" s="171">
        <f>(VLOOKUP($D179,'P4 Destination'!$C$21:$M$176,7,0))*BI179</f>
        <v>0</v>
      </c>
      <c r="BK179" s="172">
        <f t="shared" si="78"/>
        <v>0</v>
      </c>
      <c r="BL179" s="171">
        <f>(VLOOKUP($D179,'P4 Destination'!$C$21:$M$176,8,0))*BK179</f>
        <v>0</v>
      </c>
      <c r="BM179" s="172">
        <f t="shared" si="79"/>
        <v>60</v>
      </c>
      <c r="BN179" s="171">
        <f>(VLOOKUP($D179,'P4 Destination'!$C$21:$M$176,9,0))*BM179</f>
        <v>0</v>
      </c>
      <c r="BO179" s="154">
        <f t="shared" si="80"/>
        <v>1</v>
      </c>
      <c r="BP179" s="171">
        <f>(VLOOKUP(D179,'P4 Destination'!$C$21:$M$176,10,0))*K179</f>
        <v>0</v>
      </c>
      <c r="BQ179" s="171">
        <f>(VLOOKUP(D179,'P4 Destination'!$C$21:$M$176,11,0))*J179</f>
        <v>0</v>
      </c>
      <c r="BR179" s="173">
        <f t="shared" si="81"/>
        <v>0</v>
      </c>
      <c r="BS179" s="173">
        <f>(AV179*2500)*'P6 Verzekering'!$E$11</f>
        <v>0</v>
      </c>
      <c r="BT179" s="173">
        <f>(AW179*2500)*'P6 Verzekering'!$E$12</f>
        <v>0</v>
      </c>
      <c r="BU179" s="173">
        <f>(L179*2500)*'P6 Verzekering'!$E$13</f>
        <v>0</v>
      </c>
      <c r="BV179" s="173">
        <f t="shared" si="82"/>
        <v>0</v>
      </c>
      <c r="BW179"/>
      <c r="BX179"/>
    </row>
    <row r="180" spans="1:76">
      <c r="A180" s="152" t="s">
        <v>1116</v>
      </c>
      <c r="B180" s="152" t="s">
        <v>468</v>
      </c>
      <c r="C180" s="152" t="s">
        <v>466</v>
      </c>
      <c r="D180" s="152" t="s">
        <v>219</v>
      </c>
      <c r="E180" s="152" t="s">
        <v>219</v>
      </c>
      <c r="F180" s="153">
        <f t="shared" si="56"/>
        <v>25</v>
      </c>
      <c r="G180" s="154">
        <v>1</v>
      </c>
      <c r="H180" s="154">
        <f>IFERROR(VLOOKUP(B180,'P2 Origin'!$C$21:$Q$176,15,FALSE),0)</f>
        <v>0</v>
      </c>
      <c r="I180" s="154">
        <f>IFERROR(VLOOKUP(D180,'P4 Destination'!$C$21:$Q$176,15,FALSE),0)</f>
        <v>0</v>
      </c>
      <c r="J180" s="155">
        <v>1</v>
      </c>
      <c r="K180" s="155"/>
      <c r="L180" s="156">
        <v>0</v>
      </c>
      <c r="M180" s="155">
        <v>0</v>
      </c>
      <c r="N180" s="155">
        <v>0</v>
      </c>
      <c r="O180" s="157">
        <f t="shared" si="57"/>
        <v>0</v>
      </c>
      <c r="P180" s="158">
        <f t="shared" si="58"/>
        <v>0</v>
      </c>
      <c r="Q180" s="159">
        <f>IFERROR(VLOOKUP(N180,'P1 Intra-Europees'!$A$15:$H$25,3,0),0)*P180</f>
        <v>0</v>
      </c>
      <c r="R180" s="160">
        <f t="shared" si="59"/>
        <v>0</v>
      </c>
      <c r="S180" s="159">
        <f>IFERROR(VLOOKUP(N180,'P1 Intra-Europees'!$A$15:$H$25,4,0),0)*R180</f>
        <v>0</v>
      </c>
      <c r="T180" s="160">
        <f t="shared" si="60"/>
        <v>0</v>
      </c>
      <c r="U180" s="159">
        <f>IFERROR(VLOOKUP(N180,'P1 Intra-Europees'!$A$15:$H$25,5,0),0)*T180</f>
        <v>0</v>
      </c>
      <c r="V180" s="160">
        <f t="shared" si="61"/>
        <v>0</v>
      </c>
      <c r="W180" s="159">
        <f>IFERROR(VLOOKUP(N180,'P1 Intra-Europees'!$A$15:$H$25,6,0),0)*V180</f>
        <v>0</v>
      </c>
      <c r="X180" s="160">
        <f t="shared" si="62"/>
        <v>0</v>
      </c>
      <c r="Y180" s="159">
        <f>IFERROR(VLOOKUP(N180,'P1 Intra-Europees'!$A$15:$H$25,7,0),0)*X180</f>
        <v>0</v>
      </c>
      <c r="Z180" s="161">
        <f t="shared" si="63"/>
        <v>0</v>
      </c>
      <c r="AA180" s="162">
        <f>IFERROR(VLOOKUP(N180,'P1 Intra-Europees'!$A$15:$H$25,8,0),0)*Z180</f>
        <v>0</v>
      </c>
      <c r="AB180" s="163">
        <f t="shared" si="64"/>
        <v>0</v>
      </c>
      <c r="AC180" s="157" t="str">
        <f>VLOOKUP(B180,'P2 Origin'!$C$21:$O$176,13,0)</f>
        <v>USD</v>
      </c>
      <c r="AD180" s="164">
        <f t="shared" si="65"/>
        <v>0</v>
      </c>
      <c r="AE180" s="165">
        <f>IF(AU180&gt;0.1,VLOOKUP(B180,'P2 Origin'!$C$21:$M$176,3,0)*H180,0)</f>
        <v>0</v>
      </c>
      <c r="AF180" s="166">
        <f t="shared" si="66"/>
        <v>0</v>
      </c>
      <c r="AG180" s="165">
        <f>(VLOOKUP(B180,'P2 Origin'!$C$21:$M$176,4,0))*AF180</f>
        <v>0</v>
      </c>
      <c r="AH180" s="166">
        <f t="shared" si="67"/>
        <v>0</v>
      </c>
      <c r="AI180" s="165">
        <f>(VLOOKUP(B180,'P2 Origin'!$C$21:$M$176,5,0))*AH180</f>
        <v>0</v>
      </c>
      <c r="AJ180" s="166">
        <f t="shared" si="83"/>
        <v>25</v>
      </c>
      <c r="AK180" s="165">
        <f>(VLOOKUP(B180,'P2 Origin'!$C$21:$M$176,6,0))*AJ180</f>
        <v>0</v>
      </c>
      <c r="AL180" s="166">
        <f t="shared" si="68"/>
        <v>0</v>
      </c>
      <c r="AM180" s="165">
        <f>(VLOOKUP($B180,'P2 Origin'!$C$21:$M$176,7,0))*AL180</f>
        <v>0</v>
      </c>
      <c r="AN180" s="166">
        <f t="shared" si="69"/>
        <v>0</v>
      </c>
      <c r="AO180" s="165">
        <f>(VLOOKUP($B180,'P2 Origin'!$C$21:$M$176,8,0))*AN180</f>
        <v>0</v>
      </c>
      <c r="AP180" s="166">
        <f t="shared" si="70"/>
        <v>0</v>
      </c>
      <c r="AQ180" s="165">
        <f>(VLOOKUP($B180,'P2 Origin'!$C$21:$M$176,9,0))*AP180</f>
        <v>0</v>
      </c>
      <c r="AR180" s="155">
        <f t="shared" si="71"/>
        <v>1</v>
      </c>
      <c r="AS180" s="164">
        <f>(VLOOKUP(B180,'P2 Origin'!$C$21:$M$176,10,0))*K180</f>
        <v>0</v>
      </c>
      <c r="AT180" s="164">
        <f>(VLOOKUP(B180,'P2 Origin'!$C$21:$M$176,11,0))*J180</f>
        <v>0</v>
      </c>
      <c r="AU180" s="167">
        <v>25</v>
      </c>
      <c r="AV180" s="168">
        <v>25</v>
      </c>
      <c r="AW180" s="169">
        <v>0</v>
      </c>
      <c r="AX180" s="170">
        <f>IF(AU180&gt;=0.1,'P3 Bureaumarge zee- en luchtvr.'!$D$12,0)</f>
        <v>0</v>
      </c>
      <c r="AY180" s="163">
        <f t="shared" si="72"/>
        <v>0</v>
      </c>
      <c r="AZ180" s="157" t="str">
        <f>VLOOKUP(D180,'P4 Destination'!$C$21:$O$176,13,0)</f>
        <v>EUR</v>
      </c>
      <c r="BA180" s="164">
        <f t="shared" si="73"/>
        <v>0</v>
      </c>
      <c r="BB180" s="171">
        <f>IF(AU180&gt;0.1,(VLOOKUP(D180,'P4 Destination'!$C$21:$M$176,3,0))*I180,0)</f>
        <v>0</v>
      </c>
      <c r="BC180" s="172">
        <f t="shared" si="74"/>
        <v>0</v>
      </c>
      <c r="BD180" s="171">
        <f>(VLOOKUP($D180,'P4 Destination'!$C$21:$M$176,4,0))*BC180</f>
        <v>0</v>
      </c>
      <c r="BE180" s="172">
        <f t="shared" si="75"/>
        <v>0</v>
      </c>
      <c r="BF180" s="171">
        <f>(VLOOKUP($D180,'P4 Destination'!$C$21:$M$176,5,0))*BE180</f>
        <v>0</v>
      </c>
      <c r="BG180" s="172">
        <f t="shared" si="76"/>
        <v>25</v>
      </c>
      <c r="BH180" s="171">
        <f>(VLOOKUP($D180,'P4 Destination'!$C$21:$M$176,6,0))*BG180</f>
        <v>0</v>
      </c>
      <c r="BI180" s="172">
        <f t="shared" si="77"/>
        <v>0</v>
      </c>
      <c r="BJ180" s="171">
        <f>(VLOOKUP($D180,'P4 Destination'!$C$21:$M$176,7,0))*BI180</f>
        <v>0</v>
      </c>
      <c r="BK180" s="172">
        <f t="shared" si="78"/>
        <v>0</v>
      </c>
      <c r="BL180" s="171">
        <f>(VLOOKUP($D180,'P4 Destination'!$C$21:$M$176,8,0))*BK180</f>
        <v>0</v>
      </c>
      <c r="BM180" s="172">
        <f t="shared" si="79"/>
        <v>0</v>
      </c>
      <c r="BN180" s="171">
        <f>(VLOOKUP($D180,'P4 Destination'!$C$21:$M$176,9,0))*BM180</f>
        <v>0</v>
      </c>
      <c r="BO180" s="154">
        <f t="shared" si="80"/>
        <v>1</v>
      </c>
      <c r="BP180" s="171">
        <f>(VLOOKUP(D180,'P4 Destination'!$C$21:$M$176,10,0))*K180</f>
        <v>0</v>
      </c>
      <c r="BQ180" s="171">
        <f>(VLOOKUP(D180,'P4 Destination'!$C$21:$M$176,11,0))*J180</f>
        <v>0</v>
      </c>
      <c r="BR180" s="173">
        <f t="shared" si="81"/>
        <v>0</v>
      </c>
      <c r="BS180" s="173">
        <f>(AV180*2500)*'P6 Verzekering'!$E$11</f>
        <v>0</v>
      </c>
      <c r="BT180" s="173">
        <f>(AW180*2500)*'P6 Verzekering'!$E$12</f>
        <v>0</v>
      </c>
      <c r="BU180" s="173">
        <f>(L180*2500)*'P6 Verzekering'!$E$13</f>
        <v>0</v>
      </c>
      <c r="BV180" s="173">
        <f t="shared" si="82"/>
        <v>0</v>
      </c>
      <c r="BW180"/>
      <c r="BX180"/>
    </row>
    <row r="181" spans="1:76">
      <c r="A181" s="152" t="s">
        <v>1132</v>
      </c>
      <c r="B181" s="152" t="s">
        <v>349</v>
      </c>
      <c r="C181" s="152" t="s">
        <v>346</v>
      </c>
      <c r="D181" s="152" t="s">
        <v>219</v>
      </c>
      <c r="E181" s="152" t="s">
        <v>219</v>
      </c>
      <c r="F181" s="153">
        <f t="shared" si="56"/>
        <v>12</v>
      </c>
      <c r="G181" s="154">
        <v>1</v>
      </c>
      <c r="H181" s="154">
        <f>IFERROR(VLOOKUP(B181,'P2 Origin'!$C$21:$Q$176,15,FALSE),0)</f>
        <v>1</v>
      </c>
      <c r="I181" s="154">
        <f>IFERROR(VLOOKUP(D181,'P4 Destination'!$C$21:$Q$176,15,FALSE),0)</f>
        <v>0</v>
      </c>
      <c r="J181" s="155">
        <v>1</v>
      </c>
      <c r="K181" s="155"/>
      <c r="L181" s="156">
        <v>0</v>
      </c>
      <c r="M181" s="155">
        <v>0</v>
      </c>
      <c r="N181" s="155">
        <v>0</v>
      </c>
      <c r="O181" s="157">
        <f t="shared" si="57"/>
        <v>0</v>
      </c>
      <c r="P181" s="158">
        <f t="shared" si="58"/>
        <v>0</v>
      </c>
      <c r="Q181" s="159">
        <f>IFERROR(VLOOKUP(N181,'P1 Intra-Europees'!$A$15:$H$25,3,0),0)*P181</f>
        <v>0</v>
      </c>
      <c r="R181" s="160">
        <f t="shared" si="59"/>
        <v>0</v>
      </c>
      <c r="S181" s="159">
        <f>IFERROR(VLOOKUP(N181,'P1 Intra-Europees'!$A$15:$H$25,4,0),0)*R181</f>
        <v>0</v>
      </c>
      <c r="T181" s="160">
        <f t="shared" si="60"/>
        <v>0</v>
      </c>
      <c r="U181" s="159">
        <f>IFERROR(VLOOKUP(N181,'P1 Intra-Europees'!$A$15:$H$25,5,0),0)*T181</f>
        <v>0</v>
      </c>
      <c r="V181" s="160">
        <f t="shared" si="61"/>
        <v>0</v>
      </c>
      <c r="W181" s="159">
        <f>IFERROR(VLOOKUP(N181,'P1 Intra-Europees'!$A$15:$H$25,6,0),0)*V181</f>
        <v>0</v>
      </c>
      <c r="X181" s="160">
        <f t="shared" si="62"/>
        <v>0</v>
      </c>
      <c r="Y181" s="159">
        <f>IFERROR(VLOOKUP(N181,'P1 Intra-Europees'!$A$15:$H$25,7,0),0)*X181</f>
        <v>0</v>
      </c>
      <c r="Z181" s="161">
        <f t="shared" si="63"/>
        <v>0</v>
      </c>
      <c r="AA181" s="162">
        <f>IFERROR(VLOOKUP(N181,'P1 Intra-Europees'!$A$15:$H$25,8,0),0)*Z181</f>
        <v>0</v>
      </c>
      <c r="AB181" s="163">
        <f t="shared" si="64"/>
        <v>0</v>
      </c>
      <c r="AC181" s="157" t="str">
        <f>VLOOKUP(B181,'P2 Origin'!$C$21:$O$176,13,0)</f>
        <v>USD</v>
      </c>
      <c r="AD181" s="164">
        <f t="shared" si="65"/>
        <v>0</v>
      </c>
      <c r="AE181" s="165">
        <f>IF(AU181&gt;0.1,VLOOKUP(B181,'P2 Origin'!$C$21:$M$176,3,0)*H181,0)</f>
        <v>0</v>
      </c>
      <c r="AF181" s="166">
        <f t="shared" si="66"/>
        <v>0</v>
      </c>
      <c r="AG181" s="165">
        <f>(VLOOKUP(B181,'P2 Origin'!$C$21:$M$176,4,0))*AF181</f>
        <v>0</v>
      </c>
      <c r="AH181" s="166">
        <f t="shared" si="67"/>
        <v>12</v>
      </c>
      <c r="AI181" s="165">
        <f>(VLOOKUP(B181,'P2 Origin'!$C$21:$M$176,5,0))*AH181</f>
        <v>0</v>
      </c>
      <c r="AJ181" s="166">
        <f t="shared" si="83"/>
        <v>0</v>
      </c>
      <c r="AK181" s="165">
        <f>(VLOOKUP(B181,'P2 Origin'!$C$21:$M$176,6,0))*AJ181</f>
        <v>0</v>
      </c>
      <c r="AL181" s="166">
        <f t="shared" si="68"/>
        <v>0</v>
      </c>
      <c r="AM181" s="165">
        <f>(VLOOKUP($B181,'P2 Origin'!$C$21:$M$176,7,0))*AL181</f>
        <v>0</v>
      </c>
      <c r="AN181" s="166">
        <f t="shared" si="69"/>
        <v>0</v>
      </c>
      <c r="AO181" s="165">
        <f>(VLOOKUP($B181,'P2 Origin'!$C$21:$M$176,8,0))*AN181</f>
        <v>0</v>
      </c>
      <c r="AP181" s="166">
        <f t="shared" si="70"/>
        <v>0</v>
      </c>
      <c r="AQ181" s="165">
        <f>(VLOOKUP($B181,'P2 Origin'!$C$21:$M$176,9,0))*AP181</f>
        <v>0</v>
      </c>
      <c r="AR181" s="155">
        <f t="shared" si="71"/>
        <v>1</v>
      </c>
      <c r="AS181" s="164">
        <f>(VLOOKUP(B181,'P2 Origin'!$C$21:$M$176,10,0))*K181</f>
        <v>0</v>
      </c>
      <c r="AT181" s="164">
        <f>(VLOOKUP(B181,'P2 Origin'!$C$21:$M$176,11,0))*J181</f>
        <v>0</v>
      </c>
      <c r="AU181" s="167">
        <v>12</v>
      </c>
      <c r="AV181" s="168">
        <v>12</v>
      </c>
      <c r="AW181" s="169">
        <v>0</v>
      </c>
      <c r="AX181" s="170">
        <f>IF(AU181&gt;=0.1,'P3 Bureaumarge zee- en luchtvr.'!$D$12,0)</f>
        <v>0</v>
      </c>
      <c r="AY181" s="163">
        <f t="shared" si="72"/>
        <v>0</v>
      </c>
      <c r="AZ181" s="157" t="str">
        <f>VLOOKUP(D181,'P4 Destination'!$C$21:$O$176,13,0)</f>
        <v>EUR</v>
      </c>
      <c r="BA181" s="164">
        <f t="shared" si="73"/>
        <v>0</v>
      </c>
      <c r="BB181" s="171">
        <f>IF(AU181&gt;0.1,(VLOOKUP(D181,'P4 Destination'!$C$21:$M$176,3,0))*I181,0)</f>
        <v>0</v>
      </c>
      <c r="BC181" s="172">
        <f t="shared" si="74"/>
        <v>0</v>
      </c>
      <c r="BD181" s="171">
        <f>(VLOOKUP($D181,'P4 Destination'!$C$21:$M$176,4,0))*BC181</f>
        <v>0</v>
      </c>
      <c r="BE181" s="172">
        <f t="shared" si="75"/>
        <v>12</v>
      </c>
      <c r="BF181" s="171">
        <f>(VLOOKUP($D181,'P4 Destination'!$C$21:$M$176,5,0))*BE181</f>
        <v>0</v>
      </c>
      <c r="BG181" s="172">
        <f t="shared" si="76"/>
        <v>0</v>
      </c>
      <c r="BH181" s="171">
        <f>(VLOOKUP($D181,'P4 Destination'!$C$21:$M$176,6,0))*BG181</f>
        <v>0</v>
      </c>
      <c r="BI181" s="172">
        <f t="shared" si="77"/>
        <v>0</v>
      </c>
      <c r="BJ181" s="171">
        <f>(VLOOKUP($D181,'P4 Destination'!$C$21:$M$176,7,0))*BI181</f>
        <v>0</v>
      </c>
      <c r="BK181" s="172">
        <f t="shared" si="78"/>
        <v>0</v>
      </c>
      <c r="BL181" s="171">
        <f>(VLOOKUP($D181,'P4 Destination'!$C$21:$M$176,8,0))*BK181</f>
        <v>0</v>
      </c>
      <c r="BM181" s="172">
        <f t="shared" si="79"/>
        <v>0</v>
      </c>
      <c r="BN181" s="171">
        <f>(VLOOKUP($D181,'P4 Destination'!$C$21:$M$176,9,0))*BM181</f>
        <v>0</v>
      </c>
      <c r="BO181" s="154">
        <f t="shared" si="80"/>
        <v>1</v>
      </c>
      <c r="BP181" s="171">
        <f>(VLOOKUP(D181,'P4 Destination'!$C$21:$M$176,10,0))*K181</f>
        <v>0</v>
      </c>
      <c r="BQ181" s="171">
        <f>(VLOOKUP(D181,'P4 Destination'!$C$21:$M$176,11,0))*J181</f>
        <v>0</v>
      </c>
      <c r="BR181" s="173">
        <f t="shared" si="81"/>
        <v>0</v>
      </c>
      <c r="BS181" s="173">
        <f>(AV181*2500)*'P6 Verzekering'!$E$11</f>
        <v>0</v>
      </c>
      <c r="BT181" s="173">
        <f>(AW181*2500)*'P6 Verzekering'!$E$12</f>
        <v>0</v>
      </c>
      <c r="BU181" s="173">
        <f>(L181*2500)*'P6 Verzekering'!$E$13</f>
        <v>0</v>
      </c>
      <c r="BV181" s="173">
        <f t="shared" si="82"/>
        <v>0</v>
      </c>
      <c r="BW181"/>
      <c r="BX181"/>
    </row>
    <row r="182" spans="1:76">
      <c r="A182" s="152" t="s">
        <v>1137</v>
      </c>
      <c r="B182" s="152" t="s">
        <v>253</v>
      </c>
      <c r="C182" s="152" t="s">
        <v>250</v>
      </c>
      <c r="D182" s="152" t="s">
        <v>361</v>
      </c>
      <c r="E182" s="152" t="s">
        <v>360</v>
      </c>
      <c r="F182" s="153">
        <f t="shared" si="56"/>
        <v>33</v>
      </c>
      <c r="G182" s="154">
        <v>1</v>
      </c>
      <c r="H182" s="154">
        <f>IFERROR(VLOOKUP(B182,'P2 Origin'!$C$21:$Q$176,15,FALSE),0)</f>
        <v>1</v>
      </c>
      <c r="I182" s="154">
        <f>IFERROR(VLOOKUP(D182,'P4 Destination'!$C$21:$Q$176,15,FALSE),0)</f>
        <v>1</v>
      </c>
      <c r="J182" s="155"/>
      <c r="K182" s="155">
        <v>1</v>
      </c>
      <c r="L182" s="156">
        <v>0</v>
      </c>
      <c r="M182" s="155">
        <v>0</v>
      </c>
      <c r="N182" s="155">
        <v>0</v>
      </c>
      <c r="O182" s="157">
        <f t="shared" si="57"/>
        <v>0</v>
      </c>
      <c r="P182" s="158">
        <f t="shared" si="58"/>
        <v>0</v>
      </c>
      <c r="Q182" s="159">
        <f>IFERROR(VLOOKUP(N182,'P1 Intra-Europees'!$A$15:$H$25,3,0),0)*P182</f>
        <v>0</v>
      </c>
      <c r="R182" s="160">
        <f t="shared" si="59"/>
        <v>0</v>
      </c>
      <c r="S182" s="159">
        <f>IFERROR(VLOOKUP(N182,'P1 Intra-Europees'!$A$15:$H$25,4,0),0)*R182</f>
        <v>0</v>
      </c>
      <c r="T182" s="160">
        <f t="shared" si="60"/>
        <v>0</v>
      </c>
      <c r="U182" s="159">
        <f>IFERROR(VLOOKUP(N182,'P1 Intra-Europees'!$A$15:$H$25,5,0),0)*T182</f>
        <v>0</v>
      </c>
      <c r="V182" s="160">
        <f t="shared" si="61"/>
        <v>0</v>
      </c>
      <c r="W182" s="159">
        <f>IFERROR(VLOOKUP(N182,'P1 Intra-Europees'!$A$15:$H$25,6,0),0)*V182</f>
        <v>0</v>
      </c>
      <c r="X182" s="160">
        <f t="shared" si="62"/>
        <v>0</v>
      </c>
      <c r="Y182" s="159">
        <f>IFERROR(VLOOKUP(N182,'P1 Intra-Europees'!$A$15:$H$25,7,0),0)*X182</f>
        <v>0</v>
      </c>
      <c r="Z182" s="161">
        <f t="shared" si="63"/>
        <v>0</v>
      </c>
      <c r="AA182" s="162">
        <f>IFERROR(VLOOKUP(N182,'P1 Intra-Europees'!$A$15:$H$25,8,0),0)*Z182</f>
        <v>0</v>
      </c>
      <c r="AB182" s="163">
        <f t="shared" si="64"/>
        <v>0</v>
      </c>
      <c r="AC182" s="157" t="str">
        <f>VLOOKUP(B182,'P2 Origin'!$C$21:$O$176,13,0)</f>
        <v>EUR</v>
      </c>
      <c r="AD182" s="164">
        <f t="shared" si="65"/>
        <v>0</v>
      </c>
      <c r="AE182" s="165">
        <f>IF(AU182&gt;0.1,VLOOKUP(B182,'P2 Origin'!$C$21:$M$176,3,0)*H182,0)</f>
        <v>0</v>
      </c>
      <c r="AF182" s="166">
        <f t="shared" si="66"/>
        <v>0</v>
      </c>
      <c r="AG182" s="165">
        <f>(VLOOKUP(B182,'P2 Origin'!$C$21:$M$176,4,0))*AF182</f>
        <v>0</v>
      </c>
      <c r="AH182" s="166">
        <f t="shared" si="67"/>
        <v>0</v>
      </c>
      <c r="AI182" s="165">
        <f>(VLOOKUP(B182,'P2 Origin'!$C$21:$M$176,5,0))*AH182</f>
        <v>0</v>
      </c>
      <c r="AJ182" s="166">
        <f t="shared" si="83"/>
        <v>0</v>
      </c>
      <c r="AK182" s="165">
        <f>(VLOOKUP(B182,'P2 Origin'!$C$21:$M$176,6,0))*AJ182</f>
        <v>0</v>
      </c>
      <c r="AL182" s="166">
        <f t="shared" si="68"/>
        <v>33</v>
      </c>
      <c r="AM182" s="165">
        <f>(VLOOKUP($B182,'P2 Origin'!$C$21:$M$176,7,0))*AL182</f>
        <v>0</v>
      </c>
      <c r="AN182" s="166">
        <f t="shared" si="69"/>
        <v>0</v>
      </c>
      <c r="AO182" s="165">
        <f>(VLOOKUP($B182,'P2 Origin'!$C$21:$M$176,8,0))*AN182</f>
        <v>0</v>
      </c>
      <c r="AP182" s="166">
        <f t="shared" si="70"/>
        <v>0</v>
      </c>
      <c r="AQ182" s="165">
        <f>(VLOOKUP($B182,'P2 Origin'!$C$21:$M$176,9,0))*AP182</f>
        <v>0</v>
      </c>
      <c r="AR182" s="155">
        <f t="shared" si="71"/>
        <v>1</v>
      </c>
      <c r="AS182" s="164">
        <f>(VLOOKUP(B182,'P2 Origin'!$C$21:$M$176,10,0))*K182</f>
        <v>0</v>
      </c>
      <c r="AT182" s="164">
        <f>(VLOOKUP(B182,'P2 Origin'!$C$21:$M$176,11,0))*J182</f>
        <v>0</v>
      </c>
      <c r="AU182" s="167">
        <v>33</v>
      </c>
      <c r="AV182" s="168">
        <v>33</v>
      </c>
      <c r="AW182" s="169">
        <v>0</v>
      </c>
      <c r="AX182" s="170">
        <f>IF(AU182&gt;=0.1,'P3 Bureaumarge zee- en luchtvr.'!$D$12,0)</f>
        <v>0</v>
      </c>
      <c r="AY182" s="163">
        <f t="shared" si="72"/>
        <v>0</v>
      </c>
      <c r="AZ182" s="157" t="str">
        <f>VLOOKUP(D182,'P4 Destination'!$C$21:$O$176,13,0)</f>
        <v>USD</v>
      </c>
      <c r="BA182" s="164">
        <f t="shared" si="73"/>
        <v>0</v>
      </c>
      <c r="BB182" s="171">
        <f>IF(AU182&gt;0.1,(VLOOKUP(D182,'P4 Destination'!$C$21:$M$176,3,0))*I182,0)</f>
        <v>0</v>
      </c>
      <c r="BC182" s="172">
        <f t="shared" si="74"/>
        <v>0</v>
      </c>
      <c r="BD182" s="171">
        <f>(VLOOKUP($D182,'P4 Destination'!$C$21:$M$176,4,0))*BC182</f>
        <v>0</v>
      </c>
      <c r="BE182" s="172">
        <f t="shared" si="75"/>
        <v>0</v>
      </c>
      <c r="BF182" s="171">
        <f>(VLOOKUP($D182,'P4 Destination'!$C$21:$M$176,5,0))*BE182</f>
        <v>0</v>
      </c>
      <c r="BG182" s="172">
        <f t="shared" si="76"/>
        <v>0</v>
      </c>
      <c r="BH182" s="171">
        <f>(VLOOKUP($D182,'P4 Destination'!$C$21:$M$176,6,0))*BG182</f>
        <v>0</v>
      </c>
      <c r="BI182" s="172">
        <f t="shared" si="77"/>
        <v>33</v>
      </c>
      <c r="BJ182" s="171">
        <f>(VLOOKUP($D182,'P4 Destination'!$C$21:$M$176,7,0))*BI182</f>
        <v>0</v>
      </c>
      <c r="BK182" s="172">
        <f t="shared" si="78"/>
        <v>0</v>
      </c>
      <c r="BL182" s="171">
        <f>(VLOOKUP($D182,'P4 Destination'!$C$21:$M$176,8,0))*BK182</f>
        <v>0</v>
      </c>
      <c r="BM182" s="172">
        <f t="shared" si="79"/>
        <v>0</v>
      </c>
      <c r="BN182" s="171">
        <f>(VLOOKUP($D182,'P4 Destination'!$C$21:$M$176,9,0))*BM182</f>
        <v>0</v>
      </c>
      <c r="BO182" s="154">
        <f t="shared" si="80"/>
        <v>1</v>
      </c>
      <c r="BP182" s="171">
        <f>(VLOOKUP(D182,'P4 Destination'!$C$21:$M$176,10,0))*K182</f>
        <v>0</v>
      </c>
      <c r="BQ182" s="171">
        <f>(VLOOKUP(D182,'P4 Destination'!$C$21:$M$176,11,0))*J182</f>
        <v>0</v>
      </c>
      <c r="BR182" s="173">
        <f t="shared" si="81"/>
        <v>0</v>
      </c>
      <c r="BS182" s="173">
        <f>(AV182*2500)*'P6 Verzekering'!$E$11</f>
        <v>0</v>
      </c>
      <c r="BT182" s="173">
        <f>(AW182*2500)*'P6 Verzekering'!$E$12</f>
        <v>0</v>
      </c>
      <c r="BU182" s="173">
        <f>(L182*2500)*'P6 Verzekering'!$E$13</f>
        <v>0</v>
      </c>
      <c r="BV182" s="173">
        <f t="shared" si="82"/>
        <v>0</v>
      </c>
      <c r="BW182"/>
      <c r="BX182"/>
    </row>
    <row r="183" spans="1:76">
      <c r="A183" s="152" t="s">
        <v>1156</v>
      </c>
      <c r="B183" s="152" t="s">
        <v>302</v>
      </c>
      <c r="C183" s="152" t="s">
        <v>297</v>
      </c>
      <c r="D183" s="152" t="s">
        <v>219</v>
      </c>
      <c r="E183" s="152" t="s">
        <v>219</v>
      </c>
      <c r="F183" s="153">
        <f t="shared" si="56"/>
        <v>2.6</v>
      </c>
      <c r="G183" s="154">
        <v>1</v>
      </c>
      <c r="H183" s="154">
        <f>IFERROR(VLOOKUP(B183,'P2 Origin'!$C$21:$Q$176,15,FALSE),0)</f>
        <v>0</v>
      </c>
      <c r="I183" s="154">
        <f>IFERROR(VLOOKUP(D183,'P4 Destination'!$C$21:$Q$176,15,FALSE),0)</f>
        <v>0</v>
      </c>
      <c r="J183" s="155"/>
      <c r="K183" s="155">
        <v>1</v>
      </c>
      <c r="L183" s="156">
        <v>0</v>
      </c>
      <c r="M183" s="155">
        <v>0</v>
      </c>
      <c r="N183" s="155">
        <v>0</v>
      </c>
      <c r="O183" s="157">
        <f t="shared" si="57"/>
        <v>0</v>
      </c>
      <c r="P183" s="158">
        <f t="shared" si="58"/>
        <v>0</v>
      </c>
      <c r="Q183" s="159">
        <f>IFERROR(VLOOKUP(N183,'P1 Intra-Europees'!$A$15:$H$25,3,0),0)*P183</f>
        <v>0</v>
      </c>
      <c r="R183" s="160">
        <f t="shared" si="59"/>
        <v>0</v>
      </c>
      <c r="S183" s="159">
        <f>IFERROR(VLOOKUP(N183,'P1 Intra-Europees'!$A$15:$H$25,4,0),0)*R183</f>
        <v>0</v>
      </c>
      <c r="T183" s="160">
        <f t="shared" si="60"/>
        <v>0</v>
      </c>
      <c r="U183" s="159">
        <f>IFERROR(VLOOKUP(N183,'P1 Intra-Europees'!$A$15:$H$25,5,0),0)*T183</f>
        <v>0</v>
      </c>
      <c r="V183" s="160">
        <f t="shared" si="61"/>
        <v>0</v>
      </c>
      <c r="W183" s="159">
        <f>IFERROR(VLOOKUP(N183,'P1 Intra-Europees'!$A$15:$H$25,6,0),0)*V183</f>
        <v>0</v>
      </c>
      <c r="X183" s="160">
        <f t="shared" si="62"/>
        <v>0</v>
      </c>
      <c r="Y183" s="159">
        <f>IFERROR(VLOOKUP(N183,'P1 Intra-Europees'!$A$15:$H$25,7,0),0)*X183</f>
        <v>0</v>
      </c>
      <c r="Z183" s="161">
        <f t="shared" si="63"/>
        <v>0</v>
      </c>
      <c r="AA183" s="162">
        <f>IFERROR(VLOOKUP(N183,'P1 Intra-Europees'!$A$15:$H$25,8,0),0)*Z183</f>
        <v>0</v>
      </c>
      <c r="AB183" s="163">
        <f t="shared" si="64"/>
        <v>0</v>
      </c>
      <c r="AC183" s="157" t="str">
        <f>VLOOKUP(B183,'P2 Origin'!$C$21:$O$176,13,0)</f>
        <v>USD</v>
      </c>
      <c r="AD183" s="164">
        <f t="shared" si="65"/>
        <v>0</v>
      </c>
      <c r="AE183" s="165">
        <f>IF(AU183&gt;0.1,VLOOKUP(B183,'P2 Origin'!$C$21:$M$176,3,0)*H183,0)</f>
        <v>0</v>
      </c>
      <c r="AF183" s="166">
        <f t="shared" si="66"/>
        <v>2.6</v>
      </c>
      <c r="AG183" s="165">
        <f>(VLOOKUP(B183,'P2 Origin'!$C$21:$M$176,4,0))*AF183</f>
        <v>0</v>
      </c>
      <c r="AH183" s="166">
        <f t="shared" si="67"/>
        <v>0</v>
      </c>
      <c r="AI183" s="165">
        <f>(VLOOKUP(B183,'P2 Origin'!$C$21:$M$176,5,0))*AH183</f>
        <v>0</v>
      </c>
      <c r="AJ183" s="166">
        <f t="shared" si="83"/>
        <v>0</v>
      </c>
      <c r="AK183" s="165">
        <f>(VLOOKUP(B183,'P2 Origin'!$C$21:$M$176,6,0))*AJ183</f>
        <v>0</v>
      </c>
      <c r="AL183" s="166">
        <f t="shared" si="68"/>
        <v>0</v>
      </c>
      <c r="AM183" s="165">
        <f>(VLOOKUP($B183,'P2 Origin'!$C$21:$M$176,7,0))*AL183</f>
        <v>0</v>
      </c>
      <c r="AN183" s="166">
        <f t="shared" si="69"/>
        <v>0</v>
      </c>
      <c r="AO183" s="165">
        <f>(VLOOKUP($B183,'P2 Origin'!$C$21:$M$176,8,0))*AN183</f>
        <v>0</v>
      </c>
      <c r="AP183" s="166">
        <f t="shared" si="70"/>
        <v>0</v>
      </c>
      <c r="AQ183" s="165">
        <f>(VLOOKUP($B183,'P2 Origin'!$C$21:$M$176,9,0))*AP183</f>
        <v>0</v>
      </c>
      <c r="AR183" s="155">
        <f t="shared" si="71"/>
        <v>1</v>
      </c>
      <c r="AS183" s="164">
        <f>(VLOOKUP(B183,'P2 Origin'!$C$21:$M$176,10,0))*K183</f>
        <v>0</v>
      </c>
      <c r="AT183" s="164">
        <f>(VLOOKUP(B183,'P2 Origin'!$C$21:$M$176,11,0))*J183</f>
        <v>0</v>
      </c>
      <c r="AU183" s="167">
        <v>2.6</v>
      </c>
      <c r="AV183" s="168">
        <v>2.6</v>
      </c>
      <c r="AW183" s="169">
        <v>0</v>
      </c>
      <c r="AX183" s="170">
        <f>IF(AU183&gt;=0.1,'P3 Bureaumarge zee- en luchtvr.'!$D$12,0)</f>
        <v>0</v>
      </c>
      <c r="AY183" s="163">
        <f t="shared" si="72"/>
        <v>0</v>
      </c>
      <c r="AZ183" s="157" t="str">
        <f>VLOOKUP(D183,'P4 Destination'!$C$21:$O$176,13,0)</f>
        <v>EUR</v>
      </c>
      <c r="BA183" s="164">
        <f t="shared" si="73"/>
        <v>0</v>
      </c>
      <c r="BB183" s="171">
        <f>IF(AU183&gt;0.1,(VLOOKUP(D183,'P4 Destination'!$C$21:$M$176,3,0))*I183,0)</f>
        <v>0</v>
      </c>
      <c r="BC183" s="172">
        <f t="shared" si="74"/>
        <v>2.6</v>
      </c>
      <c r="BD183" s="171">
        <f>(VLOOKUP($D183,'P4 Destination'!$C$21:$M$176,4,0))*BC183</f>
        <v>0</v>
      </c>
      <c r="BE183" s="172">
        <f t="shared" si="75"/>
        <v>0</v>
      </c>
      <c r="BF183" s="171">
        <f>(VLOOKUP($D183,'P4 Destination'!$C$21:$M$176,5,0))*BE183</f>
        <v>0</v>
      </c>
      <c r="BG183" s="172">
        <f t="shared" si="76"/>
        <v>0</v>
      </c>
      <c r="BH183" s="171">
        <f>(VLOOKUP($D183,'P4 Destination'!$C$21:$M$176,6,0))*BG183</f>
        <v>0</v>
      </c>
      <c r="BI183" s="172">
        <f t="shared" si="77"/>
        <v>0</v>
      </c>
      <c r="BJ183" s="171">
        <f>(VLOOKUP($D183,'P4 Destination'!$C$21:$M$176,7,0))*BI183</f>
        <v>0</v>
      </c>
      <c r="BK183" s="172">
        <f t="shared" si="78"/>
        <v>0</v>
      </c>
      <c r="BL183" s="171">
        <f>(VLOOKUP($D183,'P4 Destination'!$C$21:$M$176,8,0))*BK183</f>
        <v>0</v>
      </c>
      <c r="BM183" s="172">
        <f t="shared" si="79"/>
        <v>0</v>
      </c>
      <c r="BN183" s="171">
        <f>(VLOOKUP($D183,'P4 Destination'!$C$21:$M$176,9,0))*BM183</f>
        <v>0</v>
      </c>
      <c r="BO183" s="154">
        <f t="shared" si="80"/>
        <v>1</v>
      </c>
      <c r="BP183" s="171">
        <f>(VLOOKUP(D183,'P4 Destination'!$C$21:$M$176,10,0))*K183</f>
        <v>0</v>
      </c>
      <c r="BQ183" s="171">
        <f>(VLOOKUP(D183,'P4 Destination'!$C$21:$M$176,11,0))*J183</f>
        <v>0</v>
      </c>
      <c r="BR183" s="173">
        <f t="shared" si="81"/>
        <v>0</v>
      </c>
      <c r="BS183" s="173">
        <f>(AV183*2500)*'P6 Verzekering'!$E$11</f>
        <v>0</v>
      </c>
      <c r="BT183" s="173">
        <f>(AW183*2500)*'P6 Verzekering'!$E$12</f>
        <v>0</v>
      </c>
      <c r="BU183" s="173">
        <f>(L183*2500)*'P6 Verzekering'!$E$13</f>
        <v>0</v>
      </c>
      <c r="BV183" s="173">
        <f t="shared" si="82"/>
        <v>0</v>
      </c>
      <c r="BW183"/>
      <c r="BX183"/>
    </row>
    <row r="184" spans="1:76">
      <c r="A184" s="152" t="s">
        <v>1160</v>
      </c>
      <c r="B184" s="152" t="s">
        <v>474</v>
      </c>
      <c r="C184" s="152" t="s">
        <v>473</v>
      </c>
      <c r="D184" s="152" t="s">
        <v>426</v>
      </c>
      <c r="E184" s="152" t="s">
        <v>425</v>
      </c>
      <c r="F184" s="153">
        <f t="shared" si="56"/>
        <v>18</v>
      </c>
      <c r="G184" s="154">
        <v>1</v>
      </c>
      <c r="H184" s="154">
        <f>IFERROR(VLOOKUP(B184,'P2 Origin'!$C$21:$Q$176,15,FALSE),0)</f>
        <v>1</v>
      </c>
      <c r="I184" s="154">
        <f>IFERROR(VLOOKUP(D184,'P4 Destination'!$C$21:$Q$176,15,FALSE),0)</f>
        <v>0</v>
      </c>
      <c r="J184" s="155">
        <v>1</v>
      </c>
      <c r="K184" s="155"/>
      <c r="L184" s="156">
        <v>0</v>
      </c>
      <c r="M184" s="155">
        <v>0</v>
      </c>
      <c r="N184" s="155">
        <v>0</v>
      </c>
      <c r="O184" s="157">
        <f t="shared" si="57"/>
        <v>0</v>
      </c>
      <c r="P184" s="158">
        <f t="shared" si="58"/>
        <v>0</v>
      </c>
      <c r="Q184" s="159">
        <f>IFERROR(VLOOKUP(N184,'P1 Intra-Europees'!$A$15:$H$25,3,0),0)*P184</f>
        <v>0</v>
      </c>
      <c r="R184" s="160">
        <f t="shared" si="59"/>
        <v>0</v>
      </c>
      <c r="S184" s="159">
        <f>IFERROR(VLOOKUP(N184,'P1 Intra-Europees'!$A$15:$H$25,4,0),0)*R184</f>
        <v>0</v>
      </c>
      <c r="T184" s="160">
        <f t="shared" si="60"/>
        <v>0</v>
      </c>
      <c r="U184" s="159">
        <f>IFERROR(VLOOKUP(N184,'P1 Intra-Europees'!$A$15:$H$25,5,0),0)*T184</f>
        <v>0</v>
      </c>
      <c r="V184" s="160">
        <f t="shared" si="61"/>
        <v>0</v>
      </c>
      <c r="W184" s="159">
        <f>IFERROR(VLOOKUP(N184,'P1 Intra-Europees'!$A$15:$H$25,6,0),0)*V184</f>
        <v>0</v>
      </c>
      <c r="X184" s="160">
        <f t="shared" si="62"/>
        <v>0</v>
      </c>
      <c r="Y184" s="159">
        <f>IFERROR(VLOOKUP(N184,'P1 Intra-Europees'!$A$15:$H$25,7,0),0)*X184</f>
        <v>0</v>
      </c>
      <c r="Z184" s="161">
        <f t="shared" si="63"/>
        <v>0</v>
      </c>
      <c r="AA184" s="162">
        <f>IFERROR(VLOOKUP(N184,'P1 Intra-Europees'!$A$15:$H$25,8,0),0)*Z184</f>
        <v>0</v>
      </c>
      <c r="AB184" s="163">
        <f t="shared" si="64"/>
        <v>0</v>
      </c>
      <c r="AC184" s="157" t="str">
        <f>VLOOKUP(B184,'P2 Origin'!$C$21:$O$176,13,0)</f>
        <v>USD</v>
      </c>
      <c r="AD184" s="164">
        <f t="shared" si="65"/>
        <v>0</v>
      </c>
      <c r="AE184" s="165">
        <f>IF(AU184&gt;0.1,VLOOKUP(B184,'P2 Origin'!$C$21:$M$176,3,0)*H184,0)</f>
        <v>0</v>
      </c>
      <c r="AF184" s="166">
        <f t="shared" si="66"/>
        <v>0</v>
      </c>
      <c r="AG184" s="165">
        <f>(VLOOKUP(B184,'P2 Origin'!$C$21:$M$176,4,0))*AF184</f>
        <v>0</v>
      </c>
      <c r="AH184" s="166">
        <f t="shared" si="67"/>
        <v>0</v>
      </c>
      <c r="AI184" s="165">
        <f>(VLOOKUP(B184,'P2 Origin'!$C$21:$M$176,5,0))*AH184</f>
        <v>0</v>
      </c>
      <c r="AJ184" s="166">
        <f t="shared" si="83"/>
        <v>18</v>
      </c>
      <c r="AK184" s="165">
        <f>(VLOOKUP(B184,'P2 Origin'!$C$21:$M$176,6,0))*AJ184</f>
        <v>0</v>
      </c>
      <c r="AL184" s="166">
        <f t="shared" si="68"/>
        <v>0</v>
      </c>
      <c r="AM184" s="165">
        <f>(VLOOKUP($B184,'P2 Origin'!$C$21:$M$176,7,0))*AL184</f>
        <v>0</v>
      </c>
      <c r="AN184" s="166">
        <f t="shared" si="69"/>
        <v>0</v>
      </c>
      <c r="AO184" s="165">
        <f>(VLOOKUP($B184,'P2 Origin'!$C$21:$M$176,8,0))*AN184</f>
        <v>0</v>
      </c>
      <c r="AP184" s="166">
        <f t="shared" si="70"/>
        <v>0</v>
      </c>
      <c r="AQ184" s="165">
        <f>(VLOOKUP($B184,'P2 Origin'!$C$21:$M$176,9,0))*AP184</f>
        <v>0</v>
      </c>
      <c r="AR184" s="155">
        <f t="shared" si="71"/>
        <v>1</v>
      </c>
      <c r="AS184" s="164">
        <f>(VLOOKUP(B184,'P2 Origin'!$C$21:$M$176,10,0))*K184</f>
        <v>0</v>
      </c>
      <c r="AT184" s="164">
        <f>(VLOOKUP(B184,'P2 Origin'!$C$21:$M$176,11,0))*J184</f>
        <v>0</v>
      </c>
      <c r="AU184" s="167">
        <v>18</v>
      </c>
      <c r="AV184" s="168">
        <v>18</v>
      </c>
      <c r="AW184" s="169">
        <v>0</v>
      </c>
      <c r="AX184" s="170">
        <f>IF(AU184&gt;=0.1,'P3 Bureaumarge zee- en luchtvr.'!$D$12,0)</f>
        <v>0</v>
      </c>
      <c r="AY184" s="163">
        <f t="shared" si="72"/>
        <v>0</v>
      </c>
      <c r="AZ184" s="157" t="str">
        <f>VLOOKUP(D184,'P4 Destination'!$C$21:$O$176,13,0)</f>
        <v>USD</v>
      </c>
      <c r="BA184" s="164">
        <f t="shared" si="73"/>
        <v>0</v>
      </c>
      <c r="BB184" s="171">
        <f>IF(AU184&gt;0.1,(VLOOKUP(D184,'P4 Destination'!$C$21:$M$176,3,0))*I184,0)</f>
        <v>0</v>
      </c>
      <c r="BC184" s="172">
        <f t="shared" si="74"/>
        <v>0</v>
      </c>
      <c r="BD184" s="171">
        <f>(VLOOKUP($D184,'P4 Destination'!$C$21:$M$176,4,0))*BC184</f>
        <v>0</v>
      </c>
      <c r="BE184" s="172">
        <f t="shared" si="75"/>
        <v>0</v>
      </c>
      <c r="BF184" s="171">
        <f>(VLOOKUP($D184,'P4 Destination'!$C$21:$M$176,5,0))*BE184</f>
        <v>0</v>
      </c>
      <c r="BG184" s="172">
        <f t="shared" si="76"/>
        <v>18</v>
      </c>
      <c r="BH184" s="171">
        <f>(VLOOKUP($D184,'P4 Destination'!$C$21:$M$176,6,0))*BG184</f>
        <v>0</v>
      </c>
      <c r="BI184" s="172">
        <f t="shared" si="77"/>
        <v>0</v>
      </c>
      <c r="BJ184" s="171">
        <f>(VLOOKUP($D184,'P4 Destination'!$C$21:$M$176,7,0))*BI184</f>
        <v>0</v>
      </c>
      <c r="BK184" s="172">
        <f t="shared" si="78"/>
        <v>0</v>
      </c>
      <c r="BL184" s="171">
        <f>(VLOOKUP($D184,'P4 Destination'!$C$21:$M$176,8,0))*BK184</f>
        <v>0</v>
      </c>
      <c r="BM184" s="172">
        <f t="shared" si="79"/>
        <v>0</v>
      </c>
      <c r="BN184" s="171">
        <f>(VLOOKUP($D184,'P4 Destination'!$C$21:$M$176,9,0))*BM184</f>
        <v>0</v>
      </c>
      <c r="BO184" s="154">
        <f t="shared" si="80"/>
        <v>1</v>
      </c>
      <c r="BP184" s="171">
        <f>(VLOOKUP(D184,'P4 Destination'!$C$21:$M$176,10,0))*K184</f>
        <v>0</v>
      </c>
      <c r="BQ184" s="171">
        <f>(VLOOKUP(D184,'P4 Destination'!$C$21:$M$176,11,0))*J184</f>
        <v>0</v>
      </c>
      <c r="BR184" s="173">
        <f t="shared" si="81"/>
        <v>0</v>
      </c>
      <c r="BS184" s="173">
        <f>(AV184*2500)*'P6 Verzekering'!$E$11</f>
        <v>0</v>
      </c>
      <c r="BT184" s="173">
        <f>(AW184*2500)*'P6 Verzekering'!$E$12</f>
        <v>0</v>
      </c>
      <c r="BU184" s="173">
        <f>(L184*2500)*'P6 Verzekering'!$E$13</f>
        <v>0</v>
      </c>
      <c r="BV184" s="173">
        <f t="shared" si="82"/>
        <v>0</v>
      </c>
      <c r="BW184"/>
      <c r="BX184"/>
    </row>
    <row r="185" spans="1:76">
      <c r="A185" s="152" t="s">
        <v>1162</v>
      </c>
      <c r="B185" s="152" t="s">
        <v>474</v>
      </c>
      <c r="C185" s="152" t="s">
        <v>473</v>
      </c>
      <c r="D185" s="152" t="s">
        <v>229</v>
      </c>
      <c r="E185" s="152" t="s">
        <v>228</v>
      </c>
      <c r="F185" s="153">
        <f t="shared" si="56"/>
        <v>46</v>
      </c>
      <c r="G185" s="154">
        <v>1</v>
      </c>
      <c r="H185" s="154">
        <f>IFERROR(VLOOKUP(B185,'P2 Origin'!$C$21:$Q$176,15,FALSE),0)</f>
        <v>1</v>
      </c>
      <c r="I185" s="154">
        <f>IFERROR(VLOOKUP(D185,'P4 Destination'!$C$21:$Q$176,15,FALSE),0)</f>
        <v>0</v>
      </c>
      <c r="J185" s="155"/>
      <c r="K185" s="155">
        <v>1</v>
      </c>
      <c r="L185" s="156">
        <v>0</v>
      </c>
      <c r="M185" s="155">
        <v>0</v>
      </c>
      <c r="N185" s="155">
        <v>0</v>
      </c>
      <c r="O185" s="157">
        <f t="shared" si="57"/>
        <v>0</v>
      </c>
      <c r="P185" s="158">
        <f t="shared" si="58"/>
        <v>0</v>
      </c>
      <c r="Q185" s="159">
        <f>IFERROR(VLOOKUP(N185,'P1 Intra-Europees'!$A$15:$H$25,3,0),0)*P185</f>
        <v>0</v>
      </c>
      <c r="R185" s="160">
        <f t="shared" si="59"/>
        <v>0</v>
      </c>
      <c r="S185" s="159">
        <f>IFERROR(VLOOKUP(N185,'P1 Intra-Europees'!$A$15:$H$25,4,0),0)*R185</f>
        <v>0</v>
      </c>
      <c r="T185" s="160">
        <f t="shared" si="60"/>
        <v>0</v>
      </c>
      <c r="U185" s="159">
        <f>IFERROR(VLOOKUP(N185,'P1 Intra-Europees'!$A$15:$H$25,5,0),0)*T185</f>
        <v>0</v>
      </c>
      <c r="V185" s="160">
        <f t="shared" si="61"/>
        <v>0</v>
      </c>
      <c r="W185" s="159">
        <f>IFERROR(VLOOKUP(N185,'P1 Intra-Europees'!$A$15:$H$25,6,0),0)*V185</f>
        <v>0</v>
      </c>
      <c r="X185" s="160">
        <f t="shared" si="62"/>
        <v>0</v>
      </c>
      <c r="Y185" s="159">
        <f>IFERROR(VLOOKUP(N185,'P1 Intra-Europees'!$A$15:$H$25,7,0),0)*X185</f>
        <v>0</v>
      </c>
      <c r="Z185" s="161">
        <f t="shared" si="63"/>
        <v>0</v>
      </c>
      <c r="AA185" s="162">
        <f>IFERROR(VLOOKUP(N185,'P1 Intra-Europees'!$A$15:$H$25,8,0),0)*Z185</f>
        <v>0</v>
      </c>
      <c r="AB185" s="163">
        <f t="shared" si="64"/>
        <v>0</v>
      </c>
      <c r="AC185" s="157" t="str">
        <f>VLOOKUP(B185,'P2 Origin'!$C$21:$O$176,13,0)</f>
        <v>USD</v>
      </c>
      <c r="AD185" s="164">
        <f t="shared" si="65"/>
        <v>0</v>
      </c>
      <c r="AE185" s="165">
        <f>IF(AU185&gt;0.1,VLOOKUP(B185,'P2 Origin'!$C$21:$M$176,3,0)*H185,0)</f>
        <v>0</v>
      </c>
      <c r="AF185" s="166">
        <f t="shared" si="66"/>
        <v>0</v>
      </c>
      <c r="AG185" s="165">
        <f>(VLOOKUP(B185,'P2 Origin'!$C$21:$M$176,4,0))*AF185</f>
        <v>0</v>
      </c>
      <c r="AH185" s="166">
        <f t="shared" si="67"/>
        <v>0</v>
      </c>
      <c r="AI185" s="165">
        <f>(VLOOKUP(B185,'P2 Origin'!$C$21:$M$176,5,0))*AH185</f>
        <v>0</v>
      </c>
      <c r="AJ185" s="166">
        <f t="shared" si="83"/>
        <v>0</v>
      </c>
      <c r="AK185" s="165">
        <f>(VLOOKUP(B185,'P2 Origin'!$C$21:$M$176,6,0))*AJ185</f>
        <v>0</v>
      </c>
      <c r="AL185" s="166">
        <f t="shared" si="68"/>
        <v>0</v>
      </c>
      <c r="AM185" s="165">
        <f>(VLOOKUP($B185,'P2 Origin'!$C$21:$M$176,7,0))*AL185</f>
        <v>0</v>
      </c>
      <c r="AN185" s="166">
        <f t="shared" si="69"/>
        <v>0</v>
      </c>
      <c r="AO185" s="165">
        <f>(VLOOKUP($B185,'P2 Origin'!$C$21:$M$176,8,0))*AN185</f>
        <v>0</v>
      </c>
      <c r="AP185" s="166">
        <f t="shared" si="70"/>
        <v>46</v>
      </c>
      <c r="AQ185" s="165">
        <f>(VLOOKUP($B185,'P2 Origin'!$C$21:$M$176,9,0))*AP185</f>
        <v>0</v>
      </c>
      <c r="AR185" s="155">
        <f t="shared" si="71"/>
        <v>1</v>
      </c>
      <c r="AS185" s="164">
        <f>(VLOOKUP(B185,'P2 Origin'!$C$21:$M$176,10,0))*K185</f>
        <v>0</v>
      </c>
      <c r="AT185" s="164">
        <f>(VLOOKUP(B185,'P2 Origin'!$C$21:$M$176,11,0))*J185</f>
        <v>0</v>
      </c>
      <c r="AU185" s="167">
        <v>46</v>
      </c>
      <c r="AV185" s="168">
        <v>43</v>
      </c>
      <c r="AW185" s="169">
        <v>3</v>
      </c>
      <c r="AX185" s="170">
        <f>IF(AU185&gt;=0.1,'P3 Bureaumarge zee- en luchtvr.'!$D$12,0)</f>
        <v>0</v>
      </c>
      <c r="AY185" s="163">
        <f t="shared" si="72"/>
        <v>0</v>
      </c>
      <c r="AZ185" s="157" t="str">
        <f>VLOOKUP(D185,'P4 Destination'!$C$21:$O$176,13,0)</f>
        <v>EUR</v>
      </c>
      <c r="BA185" s="164">
        <f t="shared" si="73"/>
        <v>0</v>
      </c>
      <c r="BB185" s="171">
        <f>IF(AU185&gt;0.1,(VLOOKUP(D185,'P4 Destination'!$C$21:$M$176,3,0))*I185,0)</f>
        <v>0</v>
      </c>
      <c r="BC185" s="172">
        <f t="shared" si="74"/>
        <v>0</v>
      </c>
      <c r="BD185" s="171">
        <f>(VLOOKUP($D185,'P4 Destination'!$C$21:$M$176,4,0))*BC185</f>
        <v>0</v>
      </c>
      <c r="BE185" s="172">
        <f t="shared" si="75"/>
        <v>0</v>
      </c>
      <c r="BF185" s="171">
        <f>(VLOOKUP($D185,'P4 Destination'!$C$21:$M$176,5,0))*BE185</f>
        <v>0</v>
      </c>
      <c r="BG185" s="172">
        <f t="shared" si="76"/>
        <v>0</v>
      </c>
      <c r="BH185" s="171">
        <f>(VLOOKUP($D185,'P4 Destination'!$C$21:$M$176,6,0))*BG185</f>
        <v>0</v>
      </c>
      <c r="BI185" s="172">
        <f t="shared" si="77"/>
        <v>0</v>
      </c>
      <c r="BJ185" s="171">
        <f>(VLOOKUP($D185,'P4 Destination'!$C$21:$M$176,7,0))*BI185</f>
        <v>0</v>
      </c>
      <c r="BK185" s="172">
        <f t="shared" si="78"/>
        <v>0</v>
      </c>
      <c r="BL185" s="171">
        <f>(VLOOKUP($D185,'P4 Destination'!$C$21:$M$176,8,0))*BK185</f>
        <v>0</v>
      </c>
      <c r="BM185" s="172">
        <f t="shared" si="79"/>
        <v>46</v>
      </c>
      <c r="BN185" s="171">
        <f>(VLOOKUP($D185,'P4 Destination'!$C$21:$M$176,9,0))*BM185</f>
        <v>0</v>
      </c>
      <c r="BO185" s="154">
        <f t="shared" si="80"/>
        <v>1</v>
      </c>
      <c r="BP185" s="171">
        <f>(VLOOKUP(D185,'P4 Destination'!$C$21:$M$176,10,0))*K185</f>
        <v>0</v>
      </c>
      <c r="BQ185" s="171">
        <f>(VLOOKUP(D185,'P4 Destination'!$C$21:$M$176,11,0))*J185</f>
        <v>0</v>
      </c>
      <c r="BR185" s="173">
        <f t="shared" si="81"/>
        <v>0</v>
      </c>
      <c r="BS185" s="173">
        <f>(AV185*2500)*'P6 Verzekering'!$E$11</f>
        <v>0</v>
      </c>
      <c r="BT185" s="173">
        <f>(AW185*2500)*'P6 Verzekering'!$E$12</f>
        <v>0</v>
      </c>
      <c r="BU185" s="173">
        <f>(L185*2500)*'P6 Verzekering'!$E$13</f>
        <v>0</v>
      </c>
      <c r="BV185" s="173">
        <f t="shared" si="82"/>
        <v>0</v>
      </c>
      <c r="BW185"/>
      <c r="BX185"/>
    </row>
    <row r="186" spans="1:76">
      <c r="A186" s="152" t="s">
        <v>1165</v>
      </c>
      <c r="B186" s="152" t="s">
        <v>474</v>
      </c>
      <c r="C186" s="152" t="s">
        <v>473</v>
      </c>
      <c r="D186" s="152" t="s">
        <v>219</v>
      </c>
      <c r="E186" s="152" t="s">
        <v>219</v>
      </c>
      <c r="F186" s="153">
        <f t="shared" si="56"/>
        <v>19.5</v>
      </c>
      <c r="G186" s="154">
        <v>1</v>
      </c>
      <c r="H186" s="154">
        <f>IFERROR(VLOOKUP(B186,'P2 Origin'!$C$21:$Q$176,15,FALSE),0)</f>
        <v>1</v>
      </c>
      <c r="I186" s="154">
        <f>IFERROR(VLOOKUP(D186,'P4 Destination'!$C$21:$Q$176,15,FALSE),0)</f>
        <v>0</v>
      </c>
      <c r="J186" s="155">
        <v>1</v>
      </c>
      <c r="K186" s="155"/>
      <c r="L186" s="156">
        <v>0</v>
      </c>
      <c r="M186" s="155">
        <v>0</v>
      </c>
      <c r="N186" s="155">
        <v>0</v>
      </c>
      <c r="O186" s="157">
        <f t="shared" si="57"/>
        <v>0</v>
      </c>
      <c r="P186" s="158">
        <f t="shared" si="58"/>
        <v>0</v>
      </c>
      <c r="Q186" s="159">
        <f>IFERROR(VLOOKUP(N186,'P1 Intra-Europees'!$A$15:$H$25,3,0),0)*P186</f>
        <v>0</v>
      </c>
      <c r="R186" s="160">
        <f t="shared" si="59"/>
        <v>0</v>
      </c>
      <c r="S186" s="159">
        <f>IFERROR(VLOOKUP(N186,'P1 Intra-Europees'!$A$15:$H$25,4,0),0)*R186</f>
        <v>0</v>
      </c>
      <c r="T186" s="160">
        <f t="shared" si="60"/>
        <v>0</v>
      </c>
      <c r="U186" s="159">
        <f>IFERROR(VLOOKUP(N186,'P1 Intra-Europees'!$A$15:$H$25,5,0),0)*T186</f>
        <v>0</v>
      </c>
      <c r="V186" s="160">
        <f t="shared" si="61"/>
        <v>0</v>
      </c>
      <c r="W186" s="159">
        <f>IFERROR(VLOOKUP(N186,'P1 Intra-Europees'!$A$15:$H$25,6,0),0)*V186</f>
        <v>0</v>
      </c>
      <c r="X186" s="160">
        <f t="shared" si="62"/>
        <v>0</v>
      </c>
      <c r="Y186" s="159">
        <f>IFERROR(VLOOKUP(N186,'P1 Intra-Europees'!$A$15:$H$25,7,0),0)*X186</f>
        <v>0</v>
      </c>
      <c r="Z186" s="161">
        <f t="shared" si="63"/>
        <v>0</v>
      </c>
      <c r="AA186" s="162">
        <f>IFERROR(VLOOKUP(N186,'P1 Intra-Europees'!$A$15:$H$25,8,0),0)*Z186</f>
        <v>0</v>
      </c>
      <c r="AB186" s="163">
        <f t="shared" si="64"/>
        <v>0</v>
      </c>
      <c r="AC186" s="157" t="str">
        <f>VLOOKUP(B186,'P2 Origin'!$C$21:$O$176,13,0)</f>
        <v>USD</v>
      </c>
      <c r="AD186" s="164">
        <f t="shared" si="65"/>
        <v>0</v>
      </c>
      <c r="AE186" s="165">
        <f>IF(AU186&gt;0.1,VLOOKUP(B186,'P2 Origin'!$C$21:$M$176,3,0)*H186,0)</f>
        <v>0</v>
      </c>
      <c r="AF186" s="166">
        <f t="shared" si="66"/>
        <v>0</v>
      </c>
      <c r="AG186" s="165">
        <f>(VLOOKUP(B186,'P2 Origin'!$C$21:$M$176,4,0))*AF186</f>
        <v>0</v>
      </c>
      <c r="AH186" s="166">
        <f t="shared" si="67"/>
        <v>0</v>
      </c>
      <c r="AI186" s="165">
        <f>(VLOOKUP(B186,'P2 Origin'!$C$21:$M$176,5,0))*AH186</f>
        <v>0</v>
      </c>
      <c r="AJ186" s="166">
        <f t="shared" si="83"/>
        <v>19.5</v>
      </c>
      <c r="AK186" s="165">
        <f>(VLOOKUP(B186,'P2 Origin'!$C$21:$M$176,6,0))*AJ186</f>
        <v>0</v>
      </c>
      <c r="AL186" s="166">
        <f t="shared" si="68"/>
        <v>0</v>
      </c>
      <c r="AM186" s="165">
        <f>(VLOOKUP($B186,'P2 Origin'!$C$21:$M$176,7,0))*AL186</f>
        <v>0</v>
      </c>
      <c r="AN186" s="166">
        <f t="shared" si="69"/>
        <v>0</v>
      </c>
      <c r="AO186" s="165">
        <f>(VLOOKUP($B186,'P2 Origin'!$C$21:$M$176,8,0))*AN186</f>
        <v>0</v>
      </c>
      <c r="AP186" s="166">
        <f t="shared" si="70"/>
        <v>0</v>
      </c>
      <c r="AQ186" s="165">
        <f>(VLOOKUP($B186,'P2 Origin'!$C$21:$M$176,9,0))*AP186</f>
        <v>0</v>
      </c>
      <c r="AR186" s="155">
        <f t="shared" si="71"/>
        <v>1</v>
      </c>
      <c r="AS186" s="164">
        <f>(VLOOKUP(B186,'P2 Origin'!$C$21:$M$176,10,0))*K186</f>
        <v>0</v>
      </c>
      <c r="AT186" s="164">
        <f>(VLOOKUP(B186,'P2 Origin'!$C$21:$M$176,11,0))*J186</f>
        <v>0</v>
      </c>
      <c r="AU186" s="167">
        <v>19.5</v>
      </c>
      <c r="AV186" s="168">
        <v>18</v>
      </c>
      <c r="AW186" s="169">
        <v>1.5</v>
      </c>
      <c r="AX186" s="170">
        <f>IF(AU186&gt;=0.1,'P3 Bureaumarge zee- en luchtvr.'!$D$12,0)</f>
        <v>0</v>
      </c>
      <c r="AY186" s="163">
        <f t="shared" si="72"/>
        <v>0</v>
      </c>
      <c r="AZ186" s="157" t="str">
        <f>VLOOKUP(D186,'P4 Destination'!$C$21:$O$176,13,0)</f>
        <v>EUR</v>
      </c>
      <c r="BA186" s="164">
        <f t="shared" si="73"/>
        <v>0</v>
      </c>
      <c r="BB186" s="171">
        <f>IF(AU186&gt;0.1,(VLOOKUP(D186,'P4 Destination'!$C$21:$M$176,3,0))*I186,0)</f>
        <v>0</v>
      </c>
      <c r="BC186" s="172">
        <f t="shared" si="74"/>
        <v>0</v>
      </c>
      <c r="BD186" s="171">
        <f>(VLOOKUP($D186,'P4 Destination'!$C$21:$M$176,4,0))*BC186</f>
        <v>0</v>
      </c>
      <c r="BE186" s="172">
        <f t="shared" si="75"/>
        <v>0</v>
      </c>
      <c r="BF186" s="171">
        <f>(VLOOKUP($D186,'P4 Destination'!$C$21:$M$176,5,0))*BE186</f>
        <v>0</v>
      </c>
      <c r="BG186" s="172">
        <f t="shared" si="76"/>
        <v>19.5</v>
      </c>
      <c r="BH186" s="171">
        <f>(VLOOKUP($D186,'P4 Destination'!$C$21:$M$176,6,0))*BG186</f>
        <v>0</v>
      </c>
      <c r="BI186" s="172">
        <f t="shared" si="77"/>
        <v>0</v>
      </c>
      <c r="BJ186" s="171">
        <f>(VLOOKUP($D186,'P4 Destination'!$C$21:$M$176,7,0))*BI186</f>
        <v>0</v>
      </c>
      <c r="BK186" s="172">
        <f t="shared" si="78"/>
        <v>0</v>
      </c>
      <c r="BL186" s="171">
        <f>(VLOOKUP($D186,'P4 Destination'!$C$21:$M$176,8,0))*BK186</f>
        <v>0</v>
      </c>
      <c r="BM186" s="172">
        <f t="shared" si="79"/>
        <v>0</v>
      </c>
      <c r="BN186" s="171">
        <f>(VLOOKUP($D186,'P4 Destination'!$C$21:$M$176,9,0))*BM186</f>
        <v>0</v>
      </c>
      <c r="BO186" s="154">
        <f t="shared" si="80"/>
        <v>1</v>
      </c>
      <c r="BP186" s="171">
        <f>(VLOOKUP(D186,'P4 Destination'!$C$21:$M$176,10,0))*K186</f>
        <v>0</v>
      </c>
      <c r="BQ186" s="171">
        <f>(VLOOKUP(D186,'P4 Destination'!$C$21:$M$176,11,0))*J186</f>
        <v>0</v>
      </c>
      <c r="BR186" s="173">
        <f t="shared" si="81"/>
        <v>0</v>
      </c>
      <c r="BS186" s="173">
        <f>(AV186*2500)*'P6 Verzekering'!$E$11</f>
        <v>0</v>
      </c>
      <c r="BT186" s="173">
        <f>(AW186*2500)*'P6 Verzekering'!$E$12</f>
        <v>0</v>
      </c>
      <c r="BU186" s="173">
        <f>(L186*2500)*'P6 Verzekering'!$E$13</f>
        <v>0</v>
      </c>
      <c r="BV186" s="173">
        <f t="shared" si="82"/>
        <v>0</v>
      </c>
      <c r="BW186"/>
      <c r="BX186"/>
    </row>
    <row r="187" spans="1:76">
      <c r="A187" s="152" t="s">
        <v>1166</v>
      </c>
      <c r="B187" s="152" t="s">
        <v>478</v>
      </c>
      <c r="C187" s="152" t="s">
        <v>477</v>
      </c>
      <c r="D187" s="152" t="s">
        <v>237</v>
      </c>
      <c r="E187" s="174" t="s">
        <v>236</v>
      </c>
      <c r="F187" s="153">
        <f t="shared" si="56"/>
        <v>60</v>
      </c>
      <c r="G187" s="154">
        <v>1</v>
      </c>
      <c r="H187" s="154">
        <f>IFERROR(VLOOKUP(B187,'P2 Origin'!$C$21:$Q$176,15,FALSE),0)</f>
        <v>1</v>
      </c>
      <c r="I187" s="154">
        <f>IFERROR(VLOOKUP(D187,'P4 Destination'!$C$21:$Q$176,15,FALSE),0)</f>
        <v>0</v>
      </c>
      <c r="J187" s="155"/>
      <c r="K187" s="155">
        <v>1</v>
      </c>
      <c r="L187" s="156">
        <v>0</v>
      </c>
      <c r="M187" s="155">
        <v>0</v>
      </c>
      <c r="N187" s="155">
        <v>0</v>
      </c>
      <c r="O187" s="157">
        <f t="shared" si="57"/>
        <v>0</v>
      </c>
      <c r="P187" s="158">
        <f t="shared" si="58"/>
        <v>0</v>
      </c>
      <c r="Q187" s="159">
        <f>IFERROR(VLOOKUP(N187,'P1 Intra-Europees'!$A$15:$H$25,3,0),0)*P187</f>
        <v>0</v>
      </c>
      <c r="R187" s="160">
        <f t="shared" si="59"/>
        <v>0</v>
      </c>
      <c r="S187" s="159">
        <f>IFERROR(VLOOKUP(N187,'P1 Intra-Europees'!$A$15:$H$25,4,0),0)*R187</f>
        <v>0</v>
      </c>
      <c r="T187" s="160">
        <f t="shared" si="60"/>
        <v>0</v>
      </c>
      <c r="U187" s="159">
        <f>IFERROR(VLOOKUP(N187,'P1 Intra-Europees'!$A$15:$H$25,5,0),0)*T187</f>
        <v>0</v>
      </c>
      <c r="V187" s="160">
        <f t="shared" si="61"/>
        <v>0</v>
      </c>
      <c r="W187" s="159">
        <f>IFERROR(VLOOKUP(N187,'P1 Intra-Europees'!$A$15:$H$25,6,0),0)*V187</f>
        <v>0</v>
      </c>
      <c r="X187" s="160">
        <f t="shared" si="62"/>
        <v>0</v>
      </c>
      <c r="Y187" s="159">
        <f>IFERROR(VLOOKUP(N187,'P1 Intra-Europees'!$A$15:$H$25,7,0),0)*X187</f>
        <v>0</v>
      </c>
      <c r="Z187" s="161">
        <f t="shared" si="63"/>
        <v>0</v>
      </c>
      <c r="AA187" s="162">
        <f>IFERROR(VLOOKUP(N187,'P1 Intra-Europees'!$A$15:$H$25,8,0),0)*Z187</f>
        <v>0</v>
      </c>
      <c r="AB187" s="163">
        <f t="shared" si="64"/>
        <v>0</v>
      </c>
      <c r="AC187" s="157" t="str">
        <f>VLOOKUP(B187,'P2 Origin'!$C$21:$O$176,13,0)</f>
        <v>USD</v>
      </c>
      <c r="AD187" s="164">
        <f t="shared" si="65"/>
        <v>0</v>
      </c>
      <c r="AE187" s="165">
        <f>IF(AU187&gt;0.1,VLOOKUP(B187,'P2 Origin'!$C$21:$M$176,3,0)*H187,0)</f>
        <v>0</v>
      </c>
      <c r="AF187" s="166">
        <f t="shared" si="66"/>
        <v>0</v>
      </c>
      <c r="AG187" s="165">
        <f>(VLOOKUP(B187,'P2 Origin'!$C$21:$M$176,4,0))*AF187</f>
        <v>0</v>
      </c>
      <c r="AH187" s="166">
        <f t="shared" si="67"/>
        <v>0</v>
      </c>
      <c r="AI187" s="165">
        <f>(VLOOKUP(B187,'P2 Origin'!$C$21:$M$176,5,0))*AH187</f>
        <v>0</v>
      </c>
      <c r="AJ187" s="166">
        <f t="shared" si="83"/>
        <v>0</v>
      </c>
      <c r="AK187" s="165">
        <f>(VLOOKUP(B187,'P2 Origin'!$C$21:$M$176,6,0))*AJ187</f>
        <v>0</v>
      </c>
      <c r="AL187" s="166">
        <f t="shared" si="68"/>
        <v>0</v>
      </c>
      <c r="AM187" s="165">
        <f>(VLOOKUP($B187,'P2 Origin'!$C$21:$M$176,7,0))*AL187</f>
        <v>0</v>
      </c>
      <c r="AN187" s="166">
        <f t="shared" si="69"/>
        <v>0</v>
      </c>
      <c r="AO187" s="165">
        <f>(VLOOKUP($B187,'P2 Origin'!$C$21:$M$176,8,0))*AN187</f>
        <v>0</v>
      </c>
      <c r="AP187" s="166">
        <f t="shared" si="70"/>
        <v>60</v>
      </c>
      <c r="AQ187" s="165">
        <f>(VLOOKUP($B187,'P2 Origin'!$C$21:$M$176,9,0))*AP187</f>
        <v>0</v>
      </c>
      <c r="AR187" s="155">
        <f t="shared" si="71"/>
        <v>1</v>
      </c>
      <c r="AS187" s="164">
        <f>(VLOOKUP(B187,'P2 Origin'!$C$21:$M$176,10,0))*K187</f>
        <v>0</v>
      </c>
      <c r="AT187" s="164">
        <f>(VLOOKUP(B187,'P2 Origin'!$C$21:$M$176,11,0))*J187</f>
        <v>0</v>
      </c>
      <c r="AU187" s="167">
        <v>60</v>
      </c>
      <c r="AV187" s="168">
        <v>60</v>
      </c>
      <c r="AW187" s="169">
        <v>0</v>
      </c>
      <c r="AX187" s="170">
        <f>IF(AU187&gt;=0.1,'P3 Bureaumarge zee- en luchtvr.'!$D$12,0)</f>
        <v>0</v>
      </c>
      <c r="AY187" s="163">
        <f t="shared" si="72"/>
        <v>0</v>
      </c>
      <c r="AZ187" s="157" t="str">
        <f>VLOOKUP(D187,'P4 Destination'!$C$21:$O$176,13,0)</f>
        <v>EUR</v>
      </c>
      <c r="BA187" s="164">
        <f t="shared" si="73"/>
        <v>0</v>
      </c>
      <c r="BB187" s="171">
        <f>IF(AU187&gt;0.1,(VLOOKUP(D187,'P4 Destination'!$C$21:$M$176,3,0))*I187,0)</f>
        <v>0</v>
      </c>
      <c r="BC187" s="172">
        <f t="shared" si="74"/>
        <v>0</v>
      </c>
      <c r="BD187" s="171">
        <f>(VLOOKUP($D187,'P4 Destination'!$C$21:$M$176,4,0))*BC187</f>
        <v>0</v>
      </c>
      <c r="BE187" s="172">
        <f t="shared" si="75"/>
        <v>0</v>
      </c>
      <c r="BF187" s="171">
        <f>(VLOOKUP($D187,'P4 Destination'!$C$21:$M$176,5,0))*BE187</f>
        <v>0</v>
      </c>
      <c r="BG187" s="172">
        <f t="shared" si="76"/>
        <v>0</v>
      </c>
      <c r="BH187" s="171">
        <f>(VLOOKUP($D187,'P4 Destination'!$C$21:$M$176,6,0))*BG187</f>
        <v>0</v>
      </c>
      <c r="BI187" s="172">
        <f t="shared" si="77"/>
        <v>0</v>
      </c>
      <c r="BJ187" s="171">
        <f>(VLOOKUP($D187,'P4 Destination'!$C$21:$M$176,7,0))*BI187</f>
        <v>0</v>
      </c>
      <c r="BK187" s="172">
        <f t="shared" si="78"/>
        <v>0</v>
      </c>
      <c r="BL187" s="171">
        <f>(VLOOKUP($D187,'P4 Destination'!$C$21:$M$176,8,0))*BK187</f>
        <v>0</v>
      </c>
      <c r="BM187" s="172">
        <f t="shared" si="79"/>
        <v>60</v>
      </c>
      <c r="BN187" s="171">
        <f>(VLOOKUP($D187,'P4 Destination'!$C$21:$M$176,9,0))*BM187</f>
        <v>0</v>
      </c>
      <c r="BO187" s="154">
        <f t="shared" si="80"/>
        <v>1</v>
      </c>
      <c r="BP187" s="171">
        <f>(VLOOKUP(D187,'P4 Destination'!$C$21:$M$176,10,0))*K187</f>
        <v>0</v>
      </c>
      <c r="BQ187" s="171">
        <f>(VLOOKUP(D187,'P4 Destination'!$C$21:$M$176,11,0))*J187</f>
        <v>0</v>
      </c>
      <c r="BR187" s="173">
        <f t="shared" si="81"/>
        <v>0</v>
      </c>
      <c r="BS187" s="173">
        <f>(AV187*2500)*'P6 Verzekering'!$E$11</f>
        <v>0</v>
      </c>
      <c r="BT187" s="173">
        <f>(AW187*2500)*'P6 Verzekering'!$E$12</f>
        <v>0</v>
      </c>
      <c r="BU187" s="173">
        <f>(L187*2500)*'P6 Verzekering'!$E$13</f>
        <v>0</v>
      </c>
      <c r="BV187" s="173">
        <f t="shared" si="82"/>
        <v>0</v>
      </c>
      <c r="BW187"/>
      <c r="BX187"/>
    </row>
    <row r="188" spans="1:76" ht="14.45" customHeight="1">
      <c r="A188" s="152" t="s">
        <v>1167</v>
      </c>
      <c r="B188" s="152" t="s">
        <v>478</v>
      </c>
      <c r="C188" s="152" t="s">
        <v>477</v>
      </c>
      <c r="D188" s="152" t="s">
        <v>458</v>
      </c>
      <c r="E188" s="152" t="s">
        <v>453</v>
      </c>
      <c r="F188" s="153">
        <f t="shared" si="56"/>
        <v>25</v>
      </c>
      <c r="G188" s="154">
        <v>1</v>
      </c>
      <c r="H188" s="154">
        <f>IFERROR(VLOOKUP(B188,'P2 Origin'!$C$21:$Q$176,15,FALSE),0)</f>
        <v>1</v>
      </c>
      <c r="I188" s="154">
        <f>IFERROR(VLOOKUP(D188,'P4 Destination'!$C$21:$Q$176,15,FALSE),0)</f>
        <v>0</v>
      </c>
      <c r="J188" s="155">
        <v>1</v>
      </c>
      <c r="K188" s="155"/>
      <c r="L188" s="156">
        <v>0</v>
      </c>
      <c r="M188" s="155">
        <v>0</v>
      </c>
      <c r="N188" s="155">
        <v>0</v>
      </c>
      <c r="O188" s="157">
        <f t="shared" si="57"/>
        <v>0</v>
      </c>
      <c r="P188" s="158">
        <f t="shared" si="58"/>
        <v>0</v>
      </c>
      <c r="Q188" s="159">
        <f>IFERROR(VLOOKUP(N188,'P1 Intra-Europees'!$A$15:$H$25,3,0),0)*P188</f>
        <v>0</v>
      </c>
      <c r="R188" s="160">
        <f t="shared" si="59"/>
        <v>0</v>
      </c>
      <c r="S188" s="159">
        <f>IFERROR(VLOOKUP(N188,'P1 Intra-Europees'!$A$15:$H$25,4,0),0)*R188</f>
        <v>0</v>
      </c>
      <c r="T188" s="160">
        <f t="shared" si="60"/>
        <v>0</v>
      </c>
      <c r="U188" s="159">
        <f>IFERROR(VLOOKUP(N188,'P1 Intra-Europees'!$A$15:$H$25,5,0),0)*T188</f>
        <v>0</v>
      </c>
      <c r="V188" s="160">
        <f t="shared" si="61"/>
        <v>0</v>
      </c>
      <c r="W188" s="159">
        <f>IFERROR(VLOOKUP(N188,'P1 Intra-Europees'!$A$15:$H$25,6,0),0)*V188</f>
        <v>0</v>
      </c>
      <c r="X188" s="160">
        <f t="shared" si="62"/>
        <v>0</v>
      </c>
      <c r="Y188" s="159">
        <f>IFERROR(VLOOKUP(N188,'P1 Intra-Europees'!$A$15:$H$25,7,0),0)*X188</f>
        <v>0</v>
      </c>
      <c r="Z188" s="161">
        <f t="shared" si="63"/>
        <v>0</v>
      </c>
      <c r="AA188" s="162">
        <f>IFERROR(VLOOKUP(N188,'P1 Intra-Europees'!$A$15:$H$25,8,0),0)*Z188</f>
        <v>0</v>
      </c>
      <c r="AB188" s="163">
        <f t="shared" si="64"/>
        <v>0</v>
      </c>
      <c r="AC188" s="157" t="str">
        <f>VLOOKUP(B188,'P2 Origin'!$C$21:$O$176,13,0)</f>
        <v>USD</v>
      </c>
      <c r="AD188" s="164">
        <f t="shared" si="65"/>
        <v>0</v>
      </c>
      <c r="AE188" s="165">
        <f>IF(AU188&gt;0.1,VLOOKUP(B188,'P2 Origin'!$C$21:$M$176,3,0)*H188,0)</f>
        <v>0</v>
      </c>
      <c r="AF188" s="166">
        <f t="shared" si="66"/>
        <v>0</v>
      </c>
      <c r="AG188" s="165">
        <f>(VLOOKUP(B188,'P2 Origin'!$C$21:$M$176,4,0))*AF188</f>
        <v>0</v>
      </c>
      <c r="AH188" s="166">
        <f t="shared" si="67"/>
        <v>0</v>
      </c>
      <c r="AI188" s="165">
        <f>(VLOOKUP(B188,'P2 Origin'!$C$21:$M$176,5,0))*AH188</f>
        <v>0</v>
      </c>
      <c r="AJ188" s="166">
        <f t="shared" si="83"/>
        <v>25</v>
      </c>
      <c r="AK188" s="165">
        <f>(VLOOKUP(B188,'P2 Origin'!$C$21:$M$176,6,0))*AJ188</f>
        <v>0</v>
      </c>
      <c r="AL188" s="166">
        <f t="shared" si="68"/>
        <v>0</v>
      </c>
      <c r="AM188" s="165">
        <f>(VLOOKUP($B188,'P2 Origin'!$C$21:$M$176,7,0))*AL188</f>
        <v>0</v>
      </c>
      <c r="AN188" s="166">
        <f t="shared" si="69"/>
        <v>0</v>
      </c>
      <c r="AO188" s="165">
        <f>(VLOOKUP($B188,'P2 Origin'!$C$21:$M$176,8,0))*AN188</f>
        <v>0</v>
      </c>
      <c r="AP188" s="166">
        <f t="shared" si="70"/>
        <v>0</v>
      </c>
      <c r="AQ188" s="165">
        <f>(VLOOKUP($B188,'P2 Origin'!$C$21:$M$176,9,0))*AP188</f>
        <v>0</v>
      </c>
      <c r="AR188" s="155">
        <f t="shared" si="71"/>
        <v>1</v>
      </c>
      <c r="AS188" s="164">
        <f>(VLOOKUP(B188,'P2 Origin'!$C$21:$M$176,10,0))*K188</f>
        <v>0</v>
      </c>
      <c r="AT188" s="164">
        <f>(VLOOKUP(B188,'P2 Origin'!$C$21:$M$176,11,0))*J188</f>
        <v>0</v>
      </c>
      <c r="AU188" s="167">
        <v>25</v>
      </c>
      <c r="AV188" s="168">
        <v>25</v>
      </c>
      <c r="AW188" s="169">
        <v>0</v>
      </c>
      <c r="AX188" s="170">
        <f>IF(AU188&gt;=0.1,'P3 Bureaumarge zee- en luchtvr.'!$D$12,0)</f>
        <v>0</v>
      </c>
      <c r="AY188" s="163">
        <f t="shared" si="72"/>
        <v>0</v>
      </c>
      <c r="AZ188" s="157" t="str">
        <f>VLOOKUP(D188,'P4 Destination'!$C$21:$O$176,13,0)</f>
        <v>USD</v>
      </c>
      <c r="BA188" s="164">
        <f t="shared" si="73"/>
        <v>0</v>
      </c>
      <c r="BB188" s="171">
        <f>IF(AU188&gt;0.1,(VLOOKUP(D188,'P4 Destination'!$C$21:$M$176,3,0))*I188,0)</f>
        <v>0</v>
      </c>
      <c r="BC188" s="172">
        <f t="shared" si="74"/>
        <v>0</v>
      </c>
      <c r="BD188" s="171">
        <f>(VLOOKUP($D188,'P4 Destination'!$C$21:$M$176,4,0))*BC188</f>
        <v>0</v>
      </c>
      <c r="BE188" s="172">
        <f t="shared" si="75"/>
        <v>0</v>
      </c>
      <c r="BF188" s="171">
        <f>(VLOOKUP($D188,'P4 Destination'!$C$21:$M$176,5,0))*BE188</f>
        <v>0</v>
      </c>
      <c r="BG188" s="172">
        <f t="shared" si="76"/>
        <v>25</v>
      </c>
      <c r="BH188" s="171">
        <f>(VLOOKUP($D188,'P4 Destination'!$C$21:$M$176,6,0))*BG188</f>
        <v>0</v>
      </c>
      <c r="BI188" s="172">
        <f t="shared" si="77"/>
        <v>0</v>
      </c>
      <c r="BJ188" s="171">
        <f>(VLOOKUP($D188,'P4 Destination'!$C$21:$M$176,7,0))*BI188</f>
        <v>0</v>
      </c>
      <c r="BK188" s="172">
        <f t="shared" si="78"/>
        <v>0</v>
      </c>
      <c r="BL188" s="171">
        <f>(VLOOKUP($D188,'P4 Destination'!$C$21:$M$176,8,0))*BK188</f>
        <v>0</v>
      </c>
      <c r="BM188" s="172">
        <f t="shared" si="79"/>
        <v>0</v>
      </c>
      <c r="BN188" s="171">
        <f>(VLOOKUP($D188,'P4 Destination'!$C$21:$M$176,9,0))*BM188</f>
        <v>0</v>
      </c>
      <c r="BO188" s="154">
        <f t="shared" si="80"/>
        <v>1</v>
      </c>
      <c r="BP188" s="171">
        <f>(VLOOKUP(D188,'P4 Destination'!$C$21:$M$176,10,0))*K188</f>
        <v>0</v>
      </c>
      <c r="BQ188" s="171">
        <f>(VLOOKUP(D188,'P4 Destination'!$C$21:$M$176,11,0))*J188</f>
        <v>0</v>
      </c>
      <c r="BR188" s="173">
        <f t="shared" si="81"/>
        <v>0</v>
      </c>
      <c r="BS188" s="173">
        <f>(AV188*2500)*'P6 Verzekering'!$E$11</f>
        <v>0</v>
      </c>
      <c r="BT188" s="173">
        <f>(AW188*2500)*'P6 Verzekering'!$E$12</f>
        <v>0</v>
      </c>
      <c r="BU188" s="173">
        <f>(L188*2500)*'P6 Verzekering'!$E$13</f>
        <v>0</v>
      </c>
      <c r="BV188" s="173">
        <f t="shared" si="82"/>
        <v>0</v>
      </c>
      <c r="BW188"/>
      <c r="BX188"/>
    </row>
    <row r="189" spans="1:76">
      <c r="A189" s="152" t="s">
        <v>1168</v>
      </c>
      <c r="B189" s="152" t="s">
        <v>317</v>
      </c>
      <c r="C189" s="152" t="s">
        <v>316</v>
      </c>
      <c r="D189" s="152" t="s">
        <v>219</v>
      </c>
      <c r="E189" s="152" t="s">
        <v>219</v>
      </c>
      <c r="F189" s="153">
        <f t="shared" si="56"/>
        <v>57</v>
      </c>
      <c r="G189" s="154">
        <v>1</v>
      </c>
      <c r="H189" s="154">
        <f>IFERROR(VLOOKUP(B189,'P2 Origin'!$C$21:$Q$176,15,FALSE),0)</f>
        <v>0</v>
      </c>
      <c r="I189" s="154">
        <f>IFERROR(VLOOKUP(D189,'P4 Destination'!$C$21:$Q$176,15,FALSE),0)</f>
        <v>0</v>
      </c>
      <c r="J189" s="155"/>
      <c r="K189" s="155">
        <v>1</v>
      </c>
      <c r="L189" s="156">
        <v>0</v>
      </c>
      <c r="M189" s="155">
        <v>0</v>
      </c>
      <c r="N189" s="155">
        <v>0</v>
      </c>
      <c r="O189" s="157">
        <f t="shared" si="57"/>
        <v>0</v>
      </c>
      <c r="P189" s="158">
        <f t="shared" si="58"/>
        <v>0</v>
      </c>
      <c r="Q189" s="159">
        <f>IFERROR(VLOOKUP(N189,'P1 Intra-Europees'!$A$15:$H$25,3,0),0)*P189</f>
        <v>0</v>
      </c>
      <c r="R189" s="160">
        <f t="shared" si="59"/>
        <v>0</v>
      </c>
      <c r="S189" s="159">
        <f>IFERROR(VLOOKUP(N189,'P1 Intra-Europees'!$A$15:$H$25,4,0),0)*R189</f>
        <v>0</v>
      </c>
      <c r="T189" s="160">
        <f t="shared" si="60"/>
        <v>0</v>
      </c>
      <c r="U189" s="159">
        <f>IFERROR(VLOOKUP(N189,'P1 Intra-Europees'!$A$15:$H$25,5,0),0)*T189</f>
        <v>0</v>
      </c>
      <c r="V189" s="160">
        <f t="shared" si="61"/>
        <v>0</v>
      </c>
      <c r="W189" s="159">
        <f>IFERROR(VLOOKUP(N189,'P1 Intra-Europees'!$A$15:$H$25,6,0),0)*V189</f>
        <v>0</v>
      </c>
      <c r="X189" s="160">
        <f t="shared" si="62"/>
        <v>0</v>
      </c>
      <c r="Y189" s="159">
        <f>IFERROR(VLOOKUP(N189,'P1 Intra-Europees'!$A$15:$H$25,7,0),0)*X189</f>
        <v>0</v>
      </c>
      <c r="Z189" s="161">
        <f t="shared" si="63"/>
        <v>0</v>
      </c>
      <c r="AA189" s="162">
        <f>IFERROR(VLOOKUP(N189,'P1 Intra-Europees'!$A$15:$H$25,8,0),0)*Z189</f>
        <v>0</v>
      </c>
      <c r="AB189" s="163">
        <f t="shared" si="64"/>
        <v>0</v>
      </c>
      <c r="AC189" s="157" t="str">
        <f>VLOOKUP(B189,'P2 Origin'!$C$21:$O$176,13,0)</f>
        <v>USD</v>
      </c>
      <c r="AD189" s="164">
        <f t="shared" si="65"/>
        <v>0</v>
      </c>
      <c r="AE189" s="165">
        <f>IF(AU189&gt;0.1,VLOOKUP(B189,'P2 Origin'!$C$21:$M$176,3,0)*H189,0)</f>
        <v>0</v>
      </c>
      <c r="AF189" s="166">
        <f t="shared" si="66"/>
        <v>0</v>
      </c>
      <c r="AG189" s="165">
        <f>(VLOOKUP(B189,'P2 Origin'!$C$21:$M$176,4,0))*AF189</f>
        <v>0</v>
      </c>
      <c r="AH189" s="166">
        <f t="shared" si="67"/>
        <v>0</v>
      </c>
      <c r="AI189" s="165">
        <f>(VLOOKUP(B189,'P2 Origin'!$C$21:$M$176,5,0))*AH189</f>
        <v>0</v>
      </c>
      <c r="AJ189" s="166">
        <f t="shared" si="83"/>
        <v>0</v>
      </c>
      <c r="AK189" s="165">
        <f>(VLOOKUP(B189,'P2 Origin'!$C$21:$M$176,6,0))*AJ189</f>
        <v>0</v>
      </c>
      <c r="AL189" s="166">
        <f t="shared" si="68"/>
        <v>0</v>
      </c>
      <c r="AM189" s="165">
        <f>(VLOOKUP($B189,'P2 Origin'!$C$21:$M$176,7,0))*AL189</f>
        <v>0</v>
      </c>
      <c r="AN189" s="166">
        <f t="shared" si="69"/>
        <v>0</v>
      </c>
      <c r="AO189" s="165">
        <f>(VLOOKUP($B189,'P2 Origin'!$C$21:$M$176,8,0))*AN189</f>
        <v>0</v>
      </c>
      <c r="AP189" s="166">
        <f t="shared" si="70"/>
        <v>57</v>
      </c>
      <c r="AQ189" s="165">
        <f>(VLOOKUP($B189,'P2 Origin'!$C$21:$M$176,9,0))*AP189</f>
        <v>0</v>
      </c>
      <c r="AR189" s="155">
        <f t="shared" si="71"/>
        <v>1</v>
      </c>
      <c r="AS189" s="164">
        <f>(VLOOKUP(B189,'P2 Origin'!$C$21:$M$176,10,0))*K189</f>
        <v>0</v>
      </c>
      <c r="AT189" s="164">
        <f>(VLOOKUP(B189,'P2 Origin'!$C$21:$M$176,11,0))*J189</f>
        <v>0</v>
      </c>
      <c r="AU189" s="167">
        <v>57</v>
      </c>
      <c r="AV189" s="168">
        <v>57</v>
      </c>
      <c r="AW189" s="169">
        <v>0</v>
      </c>
      <c r="AX189" s="170">
        <f>IF(AU189&gt;=0.1,'P3 Bureaumarge zee- en luchtvr.'!$D$12,0)</f>
        <v>0</v>
      </c>
      <c r="AY189" s="163">
        <f t="shared" si="72"/>
        <v>0</v>
      </c>
      <c r="AZ189" s="157" t="str">
        <f>VLOOKUP(D189,'P4 Destination'!$C$21:$O$176,13,0)</f>
        <v>EUR</v>
      </c>
      <c r="BA189" s="164">
        <f t="shared" si="73"/>
        <v>0</v>
      </c>
      <c r="BB189" s="171">
        <f>IF(AU189&gt;0.1,(VLOOKUP(D189,'P4 Destination'!$C$21:$M$176,3,0))*I189,0)</f>
        <v>0</v>
      </c>
      <c r="BC189" s="172">
        <f t="shared" si="74"/>
        <v>0</v>
      </c>
      <c r="BD189" s="171">
        <f>(VLOOKUP($D189,'P4 Destination'!$C$21:$M$176,4,0))*BC189</f>
        <v>0</v>
      </c>
      <c r="BE189" s="172">
        <f t="shared" si="75"/>
        <v>0</v>
      </c>
      <c r="BF189" s="171">
        <f>(VLOOKUP($D189,'P4 Destination'!$C$21:$M$176,5,0))*BE189</f>
        <v>0</v>
      </c>
      <c r="BG189" s="172">
        <f t="shared" si="76"/>
        <v>0</v>
      </c>
      <c r="BH189" s="171">
        <f>(VLOOKUP($D189,'P4 Destination'!$C$21:$M$176,6,0))*BG189</f>
        <v>0</v>
      </c>
      <c r="BI189" s="172">
        <f t="shared" si="77"/>
        <v>0</v>
      </c>
      <c r="BJ189" s="171">
        <f>(VLOOKUP($D189,'P4 Destination'!$C$21:$M$176,7,0))*BI189</f>
        <v>0</v>
      </c>
      <c r="BK189" s="172">
        <f t="shared" si="78"/>
        <v>0</v>
      </c>
      <c r="BL189" s="171">
        <f>(VLOOKUP($D189,'P4 Destination'!$C$21:$M$176,8,0))*BK189</f>
        <v>0</v>
      </c>
      <c r="BM189" s="172">
        <f t="shared" si="79"/>
        <v>57</v>
      </c>
      <c r="BN189" s="171">
        <f>(VLOOKUP($D189,'P4 Destination'!$C$21:$M$176,9,0))*BM189</f>
        <v>0</v>
      </c>
      <c r="BO189" s="154">
        <f t="shared" si="80"/>
        <v>1</v>
      </c>
      <c r="BP189" s="171">
        <f>(VLOOKUP(D189,'P4 Destination'!$C$21:$M$176,10,0))*K189</f>
        <v>0</v>
      </c>
      <c r="BQ189" s="171">
        <f>(VLOOKUP(D189,'P4 Destination'!$C$21:$M$176,11,0))*J189</f>
        <v>0</v>
      </c>
      <c r="BR189" s="173">
        <f t="shared" si="81"/>
        <v>0</v>
      </c>
      <c r="BS189" s="173">
        <f>(AV189*2500)*'P6 Verzekering'!$E$11</f>
        <v>0</v>
      </c>
      <c r="BT189" s="173">
        <f>(AW189*2500)*'P6 Verzekering'!$E$12</f>
        <v>0</v>
      </c>
      <c r="BU189" s="173">
        <f>(L189*2500)*'P6 Verzekering'!$E$13</f>
        <v>0</v>
      </c>
      <c r="BV189" s="173">
        <f t="shared" si="82"/>
        <v>0</v>
      </c>
      <c r="BW189"/>
      <c r="BX189"/>
    </row>
    <row r="190" spans="1:76">
      <c r="A190" s="152" t="s">
        <v>1172</v>
      </c>
      <c r="B190" s="152" t="s">
        <v>317</v>
      </c>
      <c r="C190" s="152" t="s">
        <v>316</v>
      </c>
      <c r="D190" s="152" t="s">
        <v>460</v>
      </c>
      <c r="E190" s="152" t="s">
        <v>453</v>
      </c>
      <c r="F190" s="153">
        <f t="shared" si="56"/>
        <v>51</v>
      </c>
      <c r="G190" s="154">
        <v>1</v>
      </c>
      <c r="H190" s="154">
        <f>IFERROR(VLOOKUP(B190,'P2 Origin'!$C$21:$Q$176,15,FALSE),0)</f>
        <v>0</v>
      </c>
      <c r="I190" s="154">
        <f>IFERROR(VLOOKUP(D190,'P4 Destination'!$C$21:$Q$176,15,FALSE),0)</f>
        <v>0</v>
      </c>
      <c r="J190" s="155"/>
      <c r="K190" s="155">
        <v>1</v>
      </c>
      <c r="L190" s="156">
        <v>0</v>
      </c>
      <c r="M190" s="155">
        <v>0</v>
      </c>
      <c r="N190" s="155">
        <v>0</v>
      </c>
      <c r="O190" s="157">
        <f t="shared" si="57"/>
        <v>0</v>
      </c>
      <c r="P190" s="158">
        <f t="shared" si="58"/>
        <v>0</v>
      </c>
      <c r="Q190" s="159">
        <f>IFERROR(VLOOKUP(N190,'P1 Intra-Europees'!$A$15:$H$25,3,0),0)*P190</f>
        <v>0</v>
      </c>
      <c r="R190" s="160">
        <f t="shared" si="59"/>
        <v>0</v>
      </c>
      <c r="S190" s="159">
        <f>IFERROR(VLOOKUP(N190,'P1 Intra-Europees'!$A$15:$H$25,4,0),0)*R190</f>
        <v>0</v>
      </c>
      <c r="T190" s="160">
        <f t="shared" si="60"/>
        <v>0</v>
      </c>
      <c r="U190" s="159">
        <f>IFERROR(VLOOKUP(N190,'P1 Intra-Europees'!$A$15:$H$25,5,0),0)*T190</f>
        <v>0</v>
      </c>
      <c r="V190" s="160">
        <f t="shared" si="61"/>
        <v>0</v>
      </c>
      <c r="W190" s="159">
        <f>IFERROR(VLOOKUP(N190,'P1 Intra-Europees'!$A$15:$H$25,6,0),0)*V190</f>
        <v>0</v>
      </c>
      <c r="X190" s="160">
        <f t="shared" si="62"/>
        <v>0</v>
      </c>
      <c r="Y190" s="159">
        <f>IFERROR(VLOOKUP(N190,'P1 Intra-Europees'!$A$15:$H$25,7,0),0)*X190</f>
        <v>0</v>
      </c>
      <c r="Z190" s="161">
        <f t="shared" si="63"/>
        <v>0</v>
      </c>
      <c r="AA190" s="162">
        <f>IFERROR(VLOOKUP(N190,'P1 Intra-Europees'!$A$15:$H$25,8,0),0)*Z190</f>
        <v>0</v>
      </c>
      <c r="AB190" s="163">
        <f t="shared" si="64"/>
        <v>0</v>
      </c>
      <c r="AC190" s="157" t="str">
        <f>VLOOKUP(B190,'P2 Origin'!$C$21:$O$176,13,0)</f>
        <v>USD</v>
      </c>
      <c r="AD190" s="164">
        <f t="shared" si="65"/>
        <v>0</v>
      </c>
      <c r="AE190" s="165">
        <f>IF(AU190&gt;0.1,VLOOKUP(B190,'P2 Origin'!$C$21:$M$176,3,0)*H190,0)</f>
        <v>0</v>
      </c>
      <c r="AF190" s="166">
        <f t="shared" si="66"/>
        <v>0</v>
      </c>
      <c r="AG190" s="165">
        <f>(VLOOKUP(B190,'P2 Origin'!$C$21:$M$176,4,0))*AF190</f>
        <v>0</v>
      </c>
      <c r="AH190" s="166">
        <f t="shared" si="67"/>
        <v>0</v>
      </c>
      <c r="AI190" s="165">
        <f>(VLOOKUP(B190,'P2 Origin'!$C$21:$M$176,5,0))*AH190</f>
        <v>0</v>
      </c>
      <c r="AJ190" s="166">
        <f t="shared" si="83"/>
        <v>0</v>
      </c>
      <c r="AK190" s="165">
        <f>(VLOOKUP(B190,'P2 Origin'!$C$21:$M$176,6,0))*AJ190</f>
        <v>0</v>
      </c>
      <c r="AL190" s="166">
        <f t="shared" si="68"/>
        <v>0</v>
      </c>
      <c r="AM190" s="165">
        <f>(VLOOKUP($B190,'P2 Origin'!$C$21:$M$176,7,0))*AL190</f>
        <v>0</v>
      </c>
      <c r="AN190" s="166">
        <f t="shared" si="69"/>
        <v>0</v>
      </c>
      <c r="AO190" s="165">
        <f>(VLOOKUP($B190,'P2 Origin'!$C$21:$M$176,8,0))*AN190</f>
        <v>0</v>
      </c>
      <c r="AP190" s="166">
        <f t="shared" si="70"/>
        <v>51</v>
      </c>
      <c r="AQ190" s="165">
        <f>(VLOOKUP($B190,'P2 Origin'!$C$21:$M$176,9,0))*AP190</f>
        <v>0</v>
      </c>
      <c r="AR190" s="155">
        <f t="shared" si="71"/>
        <v>1</v>
      </c>
      <c r="AS190" s="164">
        <f>(VLOOKUP(B190,'P2 Origin'!$C$21:$M$176,10,0))*K190</f>
        <v>0</v>
      </c>
      <c r="AT190" s="164">
        <f>(VLOOKUP(B190,'P2 Origin'!$C$21:$M$176,11,0))*J190</f>
        <v>0</v>
      </c>
      <c r="AU190" s="167">
        <v>51</v>
      </c>
      <c r="AV190" s="168">
        <v>51</v>
      </c>
      <c r="AW190" s="169">
        <v>0</v>
      </c>
      <c r="AX190" s="170">
        <f>IF(AU190&gt;=0.1,'P3 Bureaumarge zee- en luchtvr.'!$D$12,0)</f>
        <v>0</v>
      </c>
      <c r="AY190" s="163">
        <f t="shared" si="72"/>
        <v>0</v>
      </c>
      <c r="AZ190" s="157" t="str">
        <f>VLOOKUP(D190,'P4 Destination'!$C$21:$O$176,13,0)</f>
        <v>USD</v>
      </c>
      <c r="BA190" s="164">
        <f t="shared" si="73"/>
        <v>0</v>
      </c>
      <c r="BB190" s="171">
        <f>IF(AU190&gt;0.1,(VLOOKUP(D190,'P4 Destination'!$C$21:$M$176,3,0))*I190,0)</f>
        <v>0</v>
      </c>
      <c r="BC190" s="172">
        <f t="shared" si="74"/>
        <v>0</v>
      </c>
      <c r="BD190" s="171">
        <f>(VLOOKUP($D190,'P4 Destination'!$C$21:$M$176,4,0))*BC190</f>
        <v>0</v>
      </c>
      <c r="BE190" s="172">
        <f t="shared" si="75"/>
        <v>0</v>
      </c>
      <c r="BF190" s="171">
        <f>(VLOOKUP($D190,'P4 Destination'!$C$21:$M$176,5,0))*BE190</f>
        <v>0</v>
      </c>
      <c r="BG190" s="172">
        <f t="shared" si="76"/>
        <v>0</v>
      </c>
      <c r="BH190" s="171">
        <f>(VLOOKUP($D190,'P4 Destination'!$C$21:$M$176,6,0))*BG190</f>
        <v>0</v>
      </c>
      <c r="BI190" s="172">
        <f t="shared" si="77"/>
        <v>0</v>
      </c>
      <c r="BJ190" s="171">
        <f>(VLOOKUP($D190,'P4 Destination'!$C$21:$M$176,7,0))*BI190</f>
        <v>0</v>
      </c>
      <c r="BK190" s="172">
        <f t="shared" si="78"/>
        <v>0</v>
      </c>
      <c r="BL190" s="171">
        <f>(VLOOKUP($D190,'P4 Destination'!$C$21:$M$176,8,0))*BK190</f>
        <v>0</v>
      </c>
      <c r="BM190" s="172">
        <f t="shared" si="79"/>
        <v>51</v>
      </c>
      <c r="BN190" s="171">
        <f>(VLOOKUP($D190,'P4 Destination'!$C$21:$M$176,9,0))*BM190</f>
        <v>0</v>
      </c>
      <c r="BO190" s="154">
        <f t="shared" si="80"/>
        <v>1</v>
      </c>
      <c r="BP190" s="171">
        <f>(VLOOKUP(D190,'P4 Destination'!$C$21:$M$176,10,0))*K190</f>
        <v>0</v>
      </c>
      <c r="BQ190" s="171">
        <f>(VLOOKUP(D190,'P4 Destination'!$C$21:$M$176,11,0))*J190</f>
        <v>0</v>
      </c>
      <c r="BR190" s="173">
        <f t="shared" si="81"/>
        <v>0</v>
      </c>
      <c r="BS190" s="173">
        <f>(AV190*2500)*'P6 Verzekering'!$E$11</f>
        <v>0</v>
      </c>
      <c r="BT190" s="173">
        <f>(AW190*2500)*'P6 Verzekering'!$E$12</f>
        <v>0</v>
      </c>
      <c r="BU190" s="173">
        <f>(L190*2500)*'P6 Verzekering'!$E$13</f>
        <v>0</v>
      </c>
      <c r="BV190" s="173">
        <f t="shared" si="82"/>
        <v>0</v>
      </c>
      <c r="BW190"/>
      <c r="BX190"/>
    </row>
    <row r="191" spans="1:76">
      <c r="A191" s="152" t="s">
        <v>1177</v>
      </c>
      <c r="B191" s="152" t="s">
        <v>476</v>
      </c>
      <c r="C191" s="152" t="s">
        <v>473</v>
      </c>
      <c r="D191" s="152" t="s">
        <v>440</v>
      </c>
      <c r="E191" s="152" t="s">
        <v>439</v>
      </c>
      <c r="F191" s="153">
        <f t="shared" si="56"/>
        <v>35</v>
      </c>
      <c r="G191" s="154">
        <v>1</v>
      </c>
      <c r="H191" s="154">
        <f>IFERROR(VLOOKUP(B191,'P2 Origin'!$C$21:$Q$176,15,FALSE),0)</f>
        <v>0</v>
      </c>
      <c r="I191" s="154">
        <f>IFERROR(VLOOKUP(D191,'P4 Destination'!$C$21:$Q$176,15,FALSE),0)</f>
        <v>0</v>
      </c>
      <c r="J191" s="155"/>
      <c r="K191" s="155">
        <v>1</v>
      </c>
      <c r="L191" s="156">
        <v>0</v>
      </c>
      <c r="M191" s="155">
        <v>0</v>
      </c>
      <c r="N191" s="155">
        <v>0</v>
      </c>
      <c r="O191" s="157">
        <f t="shared" si="57"/>
        <v>0</v>
      </c>
      <c r="P191" s="158">
        <f t="shared" si="58"/>
        <v>0</v>
      </c>
      <c r="Q191" s="159">
        <f>IFERROR(VLOOKUP(N191,'P1 Intra-Europees'!$A$15:$H$25,3,0),0)*P191</f>
        <v>0</v>
      </c>
      <c r="R191" s="160">
        <f t="shared" si="59"/>
        <v>0</v>
      </c>
      <c r="S191" s="159">
        <f>IFERROR(VLOOKUP(N191,'P1 Intra-Europees'!$A$15:$H$25,4,0),0)*R191</f>
        <v>0</v>
      </c>
      <c r="T191" s="160">
        <f t="shared" si="60"/>
        <v>0</v>
      </c>
      <c r="U191" s="159">
        <f>IFERROR(VLOOKUP(N191,'P1 Intra-Europees'!$A$15:$H$25,5,0),0)*T191</f>
        <v>0</v>
      </c>
      <c r="V191" s="160">
        <f t="shared" si="61"/>
        <v>0</v>
      </c>
      <c r="W191" s="159">
        <f>IFERROR(VLOOKUP(N191,'P1 Intra-Europees'!$A$15:$H$25,6,0),0)*V191</f>
        <v>0</v>
      </c>
      <c r="X191" s="160">
        <f t="shared" si="62"/>
        <v>0</v>
      </c>
      <c r="Y191" s="159">
        <f>IFERROR(VLOOKUP(N191,'P1 Intra-Europees'!$A$15:$H$25,7,0),0)*X191</f>
        <v>0</v>
      </c>
      <c r="Z191" s="161">
        <f t="shared" si="63"/>
        <v>0</v>
      </c>
      <c r="AA191" s="162">
        <f>IFERROR(VLOOKUP(N191,'P1 Intra-Europees'!$A$15:$H$25,8,0),0)*Z191</f>
        <v>0</v>
      </c>
      <c r="AB191" s="163">
        <f t="shared" si="64"/>
        <v>0</v>
      </c>
      <c r="AC191" s="157" t="str">
        <f>VLOOKUP(B191,'P2 Origin'!$C$21:$O$176,13,0)</f>
        <v>USD</v>
      </c>
      <c r="AD191" s="164">
        <f t="shared" si="65"/>
        <v>0</v>
      </c>
      <c r="AE191" s="165">
        <f>IF(AU191&gt;0.1,VLOOKUP(B191,'P2 Origin'!$C$21:$M$176,3,0)*H191,0)</f>
        <v>0</v>
      </c>
      <c r="AF191" s="166">
        <f t="shared" si="66"/>
        <v>0</v>
      </c>
      <c r="AG191" s="165">
        <f>(VLOOKUP(B191,'P2 Origin'!$C$21:$M$176,4,0))*AF191</f>
        <v>0</v>
      </c>
      <c r="AH191" s="166">
        <f t="shared" si="67"/>
        <v>0</v>
      </c>
      <c r="AI191" s="165">
        <f>(VLOOKUP(B191,'P2 Origin'!$C$21:$M$176,5,0))*AH191</f>
        <v>0</v>
      </c>
      <c r="AJ191" s="166">
        <f t="shared" si="83"/>
        <v>0</v>
      </c>
      <c r="AK191" s="165">
        <f>(VLOOKUP(B191,'P2 Origin'!$C$21:$M$176,6,0))*AJ191</f>
        <v>0</v>
      </c>
      <c r="AL191" s="166">
        <f t="shared" si="68"/>
        <v>35</v>
      </c>
      <c r="AM191" s="165">
        <f>(VLOOKUP($B191,'P2 Origin'!$C$21:$M$176,7,0))*AL191</f>
        <v>0</v>
      </c>
      <c r="AN191" s="166">
        <f t="shared" si="69"/>
        <v>0</v>
      </c>
      <c r="AO191" s="165">
        <f>(VLOOKUP($B191,'P2 Origin'!$C$21:$M$176,8,0))*AN191</f>
        <v>0</v>
      </c>
      <c r="AP191" s="166">
        <f t="shared" si="70"/>
        <v>0</v>
      </c>
      <c r="AQ191" s="165">
        <f>(VLOOKUP($B191,'P2 Origin'!$C$21:$M$176,9,0))*AP191</f>
        <v>0</v>
      </c>
      <c r="AR191" s="155">
        <f t="shared" si="71"/>
        <v>1</v>
      </c>
      <c r="AS191" s="164">
        <f>(VLOOKUP(B191,'P2 Origin'!$C$21:$M$176,10,0))*K191</f>
        <v>0</v>
      </c>
      <c r="AT191" s="164">
        <f>(VLOOKUP(B191,'P2 Origin'!$C$21:$M$176,11,0))*J191</f>
        <v>0</v>
      </c>
      <c r="AU191" s="167">
        <v>35</v>
      </c>
      <c r="AV191" s="168">
        <v>35</v>
      </c>
      <c r="AW191" s="169">
        <v>0</v>
      </c>
      <c r="AX191" s="170">
        <f>IF(AU191&gt;=0.1,'P3 Bureaumarge zee- en luchtvr.'!$D$12,0)</f>
        <v>0</v>
      </c>
      <c r="AY191" s="163">
        <f t="shared" si="72"/>
        <v>0</v>
      </c>
      <c r="AZ191" s="157" t="str">
        <f>VLOOKUP(D191,'P4 Destination'!$C$21:$O$176,13,0)</f>
        <v>USD</v>
      </c>
      <c r="BA191" s="164">
        <f t="shared" si="73"/>
        <v>0</v>
      </c>
      <c r="BB191" s="171">
        <f>IF(AU191&gt;0.1,(VLOOKUP(D191,'P4 Destination'!$C$21:$M$176,3,0))*I191,0)</f>
        <v>0</v>
      </c>
      <c r="BC191" s="172">
        <f t="shared" si="74"/>
        <v>0</v>
      </c>
      <c r="BD191" s="171">
        <f>(VLOOKUP($D191,'P4 Destination'!$C$21:$M$176,4,0))*BC191</f>
        <v>0</v>
      </c>
      <c r="BE191" s="172">
        <f t="shared" si="75"/>
        <v>0</v>
      </c>
      <c r="BF191" s="171">
        <f>(VLOOKUP($D191,'P4 Destination'!$C$21:$M$176,5,0))*BE191</f>
        <v>0</v>
      </c>
      <c r="BG191" s="172">
        <f t="shared" si="76"/>
        <v>0</v>
      </c>
      <c r="BH191" s="171">
        <f>(VLOOKUP($D191,'P4 Destination'!$C$21:$M$176,6,0))*BG191</f>
        <v>0</v>
      </c>
      <c r="BI191" s="172">
        <f t="shared" si="77"/>
        <v>35</v>
      </c>
      <c r="BJ191" s="171">
        <f>(VLOOKUP($D191,'P4 Destination'!$C$21:$M$176,7,0))*BI191</f>
        <v>0</v>
      </c>
      <c r="BK191" s="172">
        <f t="shared" si="78"/>
        <v>0</v>
      </c>
      <c r="BL191" s="171">
        <f>(VLOOKUP($D191,'P4 Destination'!$C$21:$M$176,8,0))*BK191</f>
        <v>0</v>
      </c>
      <c r="BM191" s="172">
        <f t="shared" si="79"/>
        <v>0</v>
      </c>
      <c r="BN191" s="171">
        <f>(VLOOKUP($D191,'P4 Destination'!$C$21:$M$176,9,0))*BM191</f>
        <v>0</v>
      </c>
      <c r="BO191" s="154">
        <f t="shared" si="80"/>
        <v>1</v>
      </c>
      <c r="BP191" s="171">
        <f>(VLOOKUP(D191,'P4 Destination'!$C$21:$M$176,10,0))*K191</f>
        <v>0</v>
      </c>
      <c r="BQ191" s="171">
        <f>(VLOOKUP(D191,'P4 Destination'!$C$21:$M$176,11,0))*J191</f>
        <v>0</v>
      </c>
      <c r="BR191" s="173">
        <f t="shared" si="81"/>
        <v>0</v>
      </c>
      <c r="BS191" s="173">
        <f>(AV191*2500)*'P6 Verzekering'!$E$11</f>
        <v>0</v>
      </c>
      <c r="BT191" s="173">
        <f>(AW191*2500)*'P6 Verzekering'!$E$12</f>
        <v>0</v>
      </c>
      <c r="BU191" s="173">
        <f>(L191*2500)*'P6 Verzekering'!$E$13</f>
        <v>0</v>
      </c>
      <c r="BV191" s="173">
        <f t="shared" si="82"/>
        <v>0</v>
      </c>
      <c r="BW191"/>
      <c r="BX191"/>
    </row>
    <row r="192" spans="1:76">
      <c r="A192" s="152" t="s">
        <v>1178</v>
      </c>
      <c r="B192" s="152" t="s">
        <v>476</v>
      </c>
      <c r="C192" s="152" t="s">
        <v>473</v>
      </c>
      <c r="D192" s="152" t="s">
        <v>275</v>
      </c>
      <c r="E192" s="152" t="s">
        <v>274</v>
      </c>
      <c r="F192" s="153">
        <f t="shared" si="56"/>
        <v>44</v>
      </c>
      <c r="G192" s="154">
        <v>1</v>
      </c>
      <c r="H192" s="154">
        <f>IFERROR(VLOOKUP(B192,'P2 Origin'!$C$21:$Q$176,15,FALSE),0)</f>
        <v>0</v>
      </c>
      <c r="I192" s="154">
        <f>IFERROR(VLOOKUP(D192,'P4 Destination'!$C$21:$Q$176,15,FALSE),0)</f>
        <v>0</v>
      </c>
      <c r="J192" s="155"/>
      <c r="K192" s="155">
        <v>1</v>
      </c>
      <c r="L192" s="156">
        <v>0</v>
      </c>
      <c r="M192" s="155">
        <v>0</v>
      </c>
      <c r="N192" s="155">
        <v>0</v>
      </c>
      <c r="O192" s="157">
        <f t="shared" si="57"/>
        <v>0</v>
      </c>
      <c r="P192" s="158">
        <f t="shared" si="58"/>
        <v>0</v>
      </c>
      <c r="Q192" s="159">
        <f>IFERROR(VLOOKUP(N192,'P1 Intra-Europees'!$A$15:$H$25,3,0),0)*P192</f>
        <v>0</v>
      </c>
      <c r="R192" s="160">
        <f t="shared" si="59"/>
        <v>0</v>
      </c>
      <c r="S192" s="159">
        <f>IFERROR(VLOOKUP(N192,'P1 Intra-Europees'!$A$15:$H$25,4,0),0)*R192</f>
        <v>0</v>
      </c>
      <c r="T192" s="160">
        <f t="shared" si="60"/>
        <v>0</v>
      </c>
      <c r="U192" s="159">
        <f>IFERROR(VLOOKUP(N192,'P1 Intra-Europees'!$A$15:$H$25,5,0),0)*T192</f>
        <v>0</v>
      </c>
      <c r="V192" s="160">
        <f t="shared" si="61"/>
        <v>0</v>
      </c>
      <c r="W192" s="159">
        <f>IFERROR(VLOOKUP(N192,'P1 Intra-Europees'!$A$15:$H$25,6,0),0)*V192</f>
        <v>0</v>
      </c>
      <c r="X192" s="160">
        <f t="shared" si="62"/>
        <v>0</v>
      </c>
      <c r="Y192" s="159">
        <f>IFERROR(VLOOKUP(N192,'P1 Intra-Europees'!$A$15:$H$25,7,0),0)*X192</f>
        <v>0</v>
      </c>
      <c r="Z192" s="161">
        <f t="shared" si="63"/>
        <v>0</v>
      </c>
      <c r="AA192" s="162">
        <f>IFERROR(VLOOKUP(N192,'P1 Intra-Europees'!$A$15:$H$25,8,0),0)*Z192</f>
        <v>0</v>
      </c>
      <c r="AB192" s="163">
        <f t="shared" si="64"/>
        <v>0</v>
      </c>
      <c r="AC192" s="157" t="str">
        <f>VLOOKUP(B192,'P2 Origin'!$C$21:$O$176,13,0)</f>
        <v>USD</v>
      </c>
      <c r="AD192" s="164">
        <f t="shared" si="65"/>
        <v>0</v>
      </c>
      <c r="AE192" s="165">
        <f>IF(AU192&gt;0.1,VLOOKUP(B192,'P2 Origin'!$C$21:$M$176,3,0)*H192,0)</f>
        <v>0</v>
      </c>
      <c r="AF192" s="166">
        <f t="shared" si="66"/>
        <v>0</v>
      </c>
      <c r="AG192" s="165">
        <f>(VLOOKUP(B192,'P2 Origin'!$C$21:$M$176,4,0))*AF192</f>
        <v>0</v>
      </c>
      <c r="AH192" s="166">
        <f t="shared" si="67"/>
        <v>0</v>
      </c>
      <c r="AI192" s="165">
        <f>(VLOOKUP(B192,'P2 Origin'!$C$21:$M$176,5,0))*AH192</f>
        <v>0</v>
      </c>
      <c r="AJ192" s="166">
        <f t="shared" si="83"/>
        <v>0</v>
      </c>
      <c r="AK192" s="165">
        <f>(VLOOKUP(B192,'P2 Origin'!$C$21:$M$176,6,0))*AJ192</f>
        <v>0</v>
      </c>
      <c r="AL192" s="166">
        <f t="shared" si="68"/>
        <v>0</v>
      </c>
      <c r="AM192" s="165">
        <f>(VLOOKUP($B192,'P2 Origin'!$C$21:$M$176,7,0))*AL192</f>
        <v>0</v>
      </c>
      <c r="AN192" s="166">
        <f t="shared" si="69"/>
        <v>44</v>
      </c>
      <c r="AO192" s="165">
        <f>(VLOOKUP($B192,'P2 Origin'!$C$21:$M$176,8,0))*AN192</f>
        <v>0</v>
      </c>
      <c r="AP192" s="166">
        <f t="shared" si="70"/>
        <v>0</v>
      </c>
      <c r="AQ192" s="165">
        <f>(VLOOKUP($B192,'P2 Origin'!$C$21:$M$176,9,0))*AP192</f>
        <v>0</v>
      </c>
      <c r="AR192" s="155">
        <f t="shared" si="71"/>
        <v>1</v>
      </c>
      <c r="AS192" s="164">
        <f>(VLOOKUP(B192,'P2 Origin'!$C$21:$M$176,10,0))*K192</f>
        <v>0</v>
      </c>
      <c r="AT192" s="164">
        <f>(VLOOKUP(B192,'P2 Origin'!$C$21:$M$176,11,0))*J192</f>
        <v>0</v>
      </c>
      <c r="AU192" s="167">
        <v>44</v>
      </c>
      <c r="AV192" s="168">
        <v>44</v>
      </c>
      <c r="AW192" s="169">
        <v>0</v>
      </c>
      <c r="AX192" s="170">
        <f>IF(AU192&gt;=0.1,'P3 Bureaumarge zee- en luchtvr.'!$D$12,0)</f>
        <v>0</v>
      </c>
      <c r="AY192" s="163">
        <f t="shared" si="72"/>
        <v>0</v>
      </c>
      <c r="AZ192" s="157" t="str">
        <f>VLOOKUP(D192,'P4 Destination'!$C$21:$O$176,13,0)</f>
        <v>USD</v>
      </c>
      <c r="BA192" s="164">
        <f t="shared" si="73"/>
        <v>0</v>
      </c>
      <c r="BB192" s="171">
        <f>IF(AU192&gt;0.1,(VLOOKUP(D192,'P4 Destination'!$C$21:$M$176,3,0))*I192,0)</f>
        <v>0</v>
      </c>
      <c r="BC192" s="172">
        <f t="shared" si="74"/>
        <v>0</v>
      </c>
      <c r="BD192" s="171">
        <f>(VLOOKUP($D192,'P4 Destination'!$C$21:$M$176,4,0))*BC192</f>
        <v>0</v>
      </c>
      <c r="BE192" s="172">
        <f t="shared" si="75"/>
        <v>0</v>
      </c>
      <c r="BF192" s="171">
        <f>(VLOOKUP($D192,'P4 Destination'!$C$21:$M$176,5,0))*BE192</f>
        <v>0</v>
      </c>
      <c r="BG192" s="172">
        <f t="shared" si="76"/>
        <v>0</v>
      </c>
      <c r="BH192" s="171">
        <f>(VLOOKUP($D192,'P4 Destination'!$C$21:$M$176,6,0))*BG192</f>
        <v>0</v>
      </c>
      <c r="BI192" s="172">
        <f t="shared" si="77"/>
        <v>0</v>
      </c>
      <c r="BJ192" s="171">
        <f>(VLOOKUP($D192,'P4 Destination'!$C$21:$M$176,7,0))*BI192</f>
        <v>0</v>
      </c>
      <c r="BK192" s="172">
        <f t="shared" si="78"/>
        <v>44</v>
      </c>
      <c r="BL192" s="171">
        <f>(VLOOKUP($D192,'P4 Destination'!$C$21:$M$176,8,0))*BK192</f>
        <v>0</v>
      </c>
      <c r="BM192" s="172">
        <f t="shared" si="79"/>
        <v>0</v>
      </c>
      <c r="BN192" s="171">
        <f>(VLOOKUP($D192,'P4 Destination'!$C$21:$M$176,9,0))*BM192</f>
        <v>0</v>
      </c>
      <c r="BO192" s="154">
        <f t="shared" si="80"/>
        <v>1</v>
      </c>
      <c r="BP192" s="171">
        <f>(VLOOKUP(D192,'P4 Destination'!$C$21:$M$176,10,0))*K192</f>
        <v>0</v>
      </c>
      <c r="BQ192" s="171">
        <f>(VLOOKUP(D192,'P4 Destination'!$C$21:$M$176,11,0))*J192</f>
        <v>0</v>
      </c>
      <c r="BR192" s="173">
        <f t="shared" si="81"/>
        <v>0</v>
      </c>
      <c r="BS192" s="173">
        <f>(AV192*2500)*'P6 Verzekering'!$E$11</f>
        <v>0</v>
      </c>
      <c r="BT192" s="173">
        <f>(AW192*2500)*'P6 Verzekering'!$E$12</f>
        <v>0</v>
      </c>
      <c r="BU192" s="173">
        <f>(L192*2500)*'P6 Verzekering'!$E$13</f>
        <v>0</v>
      </c>
      <c r="BV192" s="173">
        <f t="shared" si="82"/>
        <v>0</v>
      </c>
      <c r="BW192"/>
      <c r="BX192"/>
    </row>
    <row r="193" spans="1:76">
      <c r="A193" s="152" t="s">
        <v>1179</v>
      </c>
      <c r="B193" s="152" t="s">
        <v>476</v>
      </c>
      <c r="C193" s="152" t="s">
        <v>473</v>
      </c>
      <c r="D193" s="152" t="s">
        <v>219</v>
      </c>
      <c r="E193" s="152" t="s">
        <v>219</v>
      </c>
      <c r="F193" s="153">
        <f t="shared" si="56"/>
        <v>34</v>
      </c>
      <c r="G193" s="154">
        <v>1</v>
      </c>
      <c r="H193" s="154">
        <f>IFERROR(VLOOKUP(B193,'P2 Origin'!$C$21:$Q$176,15,FALSE),0)</f>
        <v>0</v>
      </c>
      <c r="I193" s="154">
        <f>IFERROR(VLOOKUP(D193,'P4 Destination'!$C$21:$Q$176,15,FALSE),0)</f>
        <v>0</v>
      </c>
      <c r="J193" s="155"/>
      <c r="K193" s="155">
        <v>1</v>
      </c>
      <c r="L193" s="156">
        <v>0</v>
      </c>
      <c r="M193" s="155">
        <v>0</v>
      </c>
      <c r="N193" s="155">
        <v>0</v>
      </c>
      <c r="O193" s="157">
        <f t="shared" si="57"/>
        <v>0</v>
      </c>
      <c r="P193" s="158">
        <f t="shared" si="58"/>
        <v>0</v>
      </c>
      <c r="Q193" s="159">
        <f>IFERROR(VLOOKUP(N193,'P1 Intra-Europees'!$A$15:$H$25,3,0),0)*P193</f>
        <v>0</v>
      </c>
      <c r="R193" s="160">
        <f t="shared" si="59"/>
        <v>0</v>
      </c>
      <c r="S193" s="159">
        <f>IFERROR(VLOOKUP(N193,'P1 Intra-Europees'!$A$15:$H$25,4,0),0)*R193</f>
        <v>0</v>
      </c>
      <c r="T193" s="160">
        <f t="shared" si="60"/>
        <v>0</v>
      </c>
      <c r="U193" s="159">
        <f>IFERROR(VLOOKUP(N193,'P1 Intra-Europees'!$A$15:$H$25,5,0),0)*T193</f>
        <v>0</v>
      </c>
      <c r="V193" s="160">
        <f t="shared" si="61"/>
        <v>0</v>
      </c>
      <c r="W193" s="159">
        <f>IFERROR(VLOOKUP(N193,'P1 Intra-Europees'!$A$15:$H$25,6,0),0)*V193</f>
        <v>0</v>
      </c>
      <c r="X193" s="160">
        <f t="shared" si="62"/>
        <v>0</v>
      </c>
      <c r="Y193" s="159">
        <f>IFERROR(VLOOKUP(N193,'P1 Intra-Europees'!$A$15:$H$25,7,0),0)*X193</f>
        <v>0</v>
      </c>
      <c r="Z193" s="161">
        <f t="shared" si="63"/>
        <v>0</v>
      </c>
      <c r="AA193" s="162">
        <f>IFERROR(VLOOKUP(N193,'P1 Intra-Europees'!$A$15:$H$25,8,0),0)*Z193</f>
        <v>0</v>
      </c>
      <c r="AB193" s="163">
        <f t="shared" si="64"/>
        <v>0</v>
      </c>
      <c r="AC193" s="157" t="str">
        <f>VLOOKUP(B193,'P2 Origin'!$C$21:$O$176,13,0)</f>
        <v>USD</v>
      </c>
      <c r="AD193" s="164">
        <f t="shared" si="65"/>
        <v>0</v>
      </c>
      <c r="AE193" s="165">
        <f>IF(AU193&gt;0.1,VLOOKUP(B193,'P2 Origin'!$C$21:$M$176,3,0)*H193,0)</f>
        <v>0</v>
      </c>
      <c r="AF193" s="166">
        <f t="shared" si="66"/>
        <v>0</v>
      </c>
      <c r="AG193" s="165">
        <f>(VLOOKUP(B193,'P2 Origin'!$C$21:$M$176,4,0))*AF193</f>
        <v>0</v>
      </c>
      <c r="AH193" s="166">
        <f t="shared" si="67"/>
        <v>0</v>
      </c>
      <c r="AI193" s="165">
        <f>(VLOOKUP(B193,'P2 Origin'!$C$21:$M$176,5,0))*AH193</f>
        <v>0</v>
      </c>
      <c r="AJ193" s="166">
        <f t="shared" si="83"/>
        <v>0</v>
      </c>
      <c r="AK193" s="165">
        <f>(VLOOKUP(B193,'P2 Origin'!$C$21:$M$176,6,0))*AJ193</f>
        <v>0</v>
      </c>
      <c r="AL193" s="166">
        <f t="shared" si="68"/>
        <v>34</v>
      </c>
      <c r="AM193" s="165">
        <f>(VLOOKUP($B193,'P2 Origin'!$C$21:$M$176,7,0))*AL193</f>
        <v>0</v>
      </c>
      <c r="AN193" s="166">
        <f t="shared" si="69"/>
        <v>0</v>
      </c>
      <c r="AO193" s="165">
        <f>(VLOOKUP($B193,'P2 Origin'!$C$21:$M$176,8,0))*AN193</f>
        <v>0</v>
      </c>
      <c r="AP193" s="166">
        <f t="shared" si="70"/>
        <v>0</v>
      </c>
      <c r="AQ193" s="165">
        <f>(VLOOKUP($B193,'P2 Origin'!$C$21:$M$176,9,0))*AP193</f>
        <v>0</v>
      </c>
      <c r="AR193" s="155">
        <f t="shared" si="71"/>
        <v>1</v>
      </c>
      <c r="AS193" s="164">
        <f>(VLOOKUP(B193,'P2 Origin'!$C$21:$M$176,10,0))*K193</f>
        <v>0</v>
      </c>
      <c r="AT193" s="164">
        <f>(VLOOKUP(B193,'P2 Origin'!$C$21:$M$176,11,0))*J193</f>
        <v>0</v>
      </c>
      <c r="AU193" s="167">
        <v>34</v>
      </c>
      <c r="AV193" s="168">
        <v>34</v>
      </c>
      <c r="AW193" s="169">
        <v>0</v>
      </c>
      <c r="AX193" s="170">
        <f>IF(AU193&gt;=0.1,'P3 Bureaumarge zee- en luchtvr.'!$D$12,0)</f>
        <v>0</v>
      </c>
      <c r="AY193" s="163">
        <f t="shared" si="72"/>
        <v>0</v>
      </c>
      <c r="AZ193" s="157" t="str">
        <f>VLOOKUP(D193,'P4 Destination'!$C$21:$O$176,13,0)</f>
        <v>EUR</v>
      </c>
      <c r="BA193" s="164">
        <f t="shared" si="73"/>
        <v>0</v>
      </c>
      <c r="BB193" s="171">
        <f>IF(AU193&gt;0.1,(VLOOKUP(D193,'P4 Destination'!$C$21:$M$176,3,0))*I193,0)</f>
        <v>0</v>
      </c>
      <c r="BC193" s="172">
        <f t="shared" si="74"/>
        <v>0</v>
      </c>
      <c r="BD193" s="171">
        <f>(VLOOKUP($D193,'P4 Destination'!$C$21:$M$176,4,0))*BC193</f>
        <v>0</v>
      </c>
      <c r="BE193" s="172">
        <f t="shared" si="75"/>
        <v>0</v>
      </c>
      <c r="BF193" s="171">
        <f>(VLOOKUP($D193,'P4 Destination'!$C$21:$M$176,5,0))*BE193</f>
        <v>0</v>
      </c>
      <c r="BG193" s="172">
        <f t="shared" si="76"/>
        <v>0</v>
      </c>
      <c r="BH193" s="171">
        <f>(VLOOKUP($D193,'P4 Destination'!$C$21:$M$176,6,0))*BG193</f>
        <v>0</v>
      </c>
      <c r="BI193" s="172">
        <f t="shared" si="77"/>
        <v>34</v>
      </c>
      <c r="BJ193" s="171">
        <f>(VLOOKUP($D193,'P4 Destination'!$C$21:$M$176,7,0))*BI193</f>
        <v>0</v>
      </c>
      <c r="BK193" s="172">
        <f t="shared" si="78"/>
        <v>0</v>
      </c>
      <c r="BL193" s="171">
        <f>(VLOOKUP($D193,'P4 Destination'!$C$21:$M$176,8,0))*BK193</f>
        <v>0</v>
      </c>
      <c r="BM193" s="172">
        <f t="shared" si="79"/>
        <v>0</v>
      </c>
      <c r="BN193" s="171">
        <f>(VLOOKUP($D193,'P4 Destination'!$C$21:$M$176,9,0))*BM193</f>
        <v>0</v>
      </c>
      <c r="BO193" s="154">
        <f t="shared" si="80"/>
        <v>1</v>
      </c>
      <c r="BP193" s="171">
        <f>(VLOOKUP(D193,'P4 Destination'!$C$21:$M$176,10,0))*K193</f>
        <v>0</v>
      </c>
      <c r="BQ193" s="171">
        <f>(VLOOKUP(D193,'P4 Destination'!$C$21:$M$176,11,0))*J193</f>
        <v>0</v>
      </c>
      <c r="BR193" s="173">
        <f t="shared" si="81"/>
        <v>0</v>
      </c>
      <c r="BS193" s="173">
        <f>(AV193*2500)*'P6 Verzekering'!$E$11</f>
        <v>0</v>
      </c>
      <c r="BT193" s="173">
        <f>(AW193*2500)*'P6 Verzekering'!$E$12</f>
        <v>0</v>
      </c>
      <c r="BU193" s="173">
        <f>(L193*2500)*'P6 Verzekering'!$E$13</f>
        <v>0</v>
      </c>
      <c r="BV193" s="173">
        <f t="shared" si="82"/>
        <v>0</v>
      </c>
      <c r="BW193"/>
      <c r="BX193"/>
    </row>
    <row r="194" spans="1:76">
      <c r="A194" s="152" t="s">
        <v>1180</v>
      </c>
      <c r="B194" s="152" t="s">
        <v>476</v>
      </c>
      <c r="C194" s="152" t="s">
        <v>473</v>
      </c>
      <c r="D194" s="152" t="s">
        <v>219</v>
      </c>
      <c r="E194" s="152" t="s">
        <v>219</v>
      </c>
      <c r="F194" s="153">
        <f t="shared" si="56"/>
        <v>40</v>
      </c>
      <c r="G194" s="154">
        <v>1</v>
      </c>
      <c r="H194" s="154">
        <f>IFERROR(VLOOKUP(B194,'P2 Origin'!$C$21:$Q$176,15,FALSE),0)</f>
        <v>0</v>
      </c>
      <c r="I194" s="154">
        <f>IFERROR(VLOOKUP(D194,'P4 Destination'!$C$21:$Q$176,15,FALSE),0)</f>
        <v>0</v>
      </c>
      <c r="J194" s="155"/>
      <c r="K194" s="155">
        <v>1</v>
      </c>
      <c r="L194" s="156">
        <v>0</v>
      </c>
      <c r="M194" s="155">
        <v>0</v>
      </c>
      <c r="N194" s="155">
        <v>0</v>
      </c>
      <c r="O194" s="157">
        <f t="shared" si="57"/>
        <v>0</v>
      </c>
      <c r="P194" s="158">
        <f t="shared" si="58"/>
        <v>0</v>
      </c>
      <c r="Q194" s="159">
        <f>IFERROR(VLOOKUP(N194,'P1 Intra-Europees'!$A$15:$H$25,3,0),0)*P194</f>
        <v>0</v>
      </c>
      <c r="R194" s="160">
        <f t="shared" si="59"/>
        <v>0</v>
      </c>
      <c r="S194" s="159">
        <f>IFERROR(VLOOKUP(N194,'P1 Intra-Europees'!$A$15:$H$25,4,0),0)*R194</f>
        <v>0</v>
      </c>
      <c r="T194" s="160">
        <f t="shared" si="60"/>
        <v>0</v>
      </c>
      <c r="U194" s="159">
        <f>IFERROR(VLOOKUP(N194,'P1 Intra-Europees'!$A$15:$H$25,5,0),0)*T194</f>
        <v>0</v>
      </c>
      <c r="V194" s="160">
        <f t="shared" si="61"/>
        <v>0</v>
      </c>
      <c r="W194" s="159">
        <f>IFERROR(VLOOKUP(N194,'P1 Intra-Europees'!$A$15:$H$25,6,0),0)*V194</f>
        <v>0</v>
      </c>
      <c r="X194" s="160">
        <f t="shared" si="62"/>
        <v>0</v>
      </c>
      <c r="Y194" s="159">
        <f>IFERROR(VLOOKUP(N194,'P1 Intra-Europees'!$A$15:$H$25,7,0),0)*X194</f>
        <v>0</v>
      </c>
      <c r="Z194" s="161">
        <f t="shared" si="63"/>
        <v>0</v>
      </c>
      <c r="AA194" s="162">
        <f>IFERROR(VLOOKUP(N194,'P1 Intra-Europees'!$A$15:$H$25,8,0),0)*Z194</f>
        <v>0</v>
      </c>
      <c r="AB194" s="163">
        <f t="shared" si="64"/>
        <v>0</v>
      </c>
      <c r="AC194" s="157" t="str">
        <f>VLOOKUP(B194,'P2 Origin'!$C$21:$O$176,13,0)</f>
        <v>USD</v>
      </c>
      <c r="AD194" s="164">
        <f t="shared" si="65"/>
        <v>0</v>
      </c>
      <c r="AE194" s="165">
        <f>IF(AU194&gt;0.1,VLOOKUP(B194,'P2 Origin'!$C$21:$M$176,3,0)*H194,0)</f>
        <v>0</v>
      </c>
      <c r="AF194" s="166">
        <f t="shared" si="66"/>
        <v>0</v>
      </c>
      <c r="AG194" s="165">
        <f>(VLOOKUP(B194,'P2 Origin'!$C$21:$M$176,4,0))*AF194</f>
        <v>0</v>
      </c>
      <c r="AH194" s="166">
        <f t="shared" si="67"/>
        <v>0</v>
      </c>
      <c r="AI194" s="165">
        <f>(VLOOKUP(B194,'P2 Origin'!$C$21:$M$176,5,0))*AH194</f>
        <v>0</v>
      </c>
      <c r="AJ194" s="166">
        <f t="shared" si="83"/>
        <v>0</v>
      </c>
      <c r="AK194" s="165">
        <f>(VLOOKUP(B194,'P2 Origin'!$C$21:$M$176,6,0))*AJ194</f>
        <v>0</v>
      </c>
      <c r="AL194" s="166">
        <f t="shared" si="68"/>
        <v>0</v>
      </c>
      <c r="AM194" s="165">
        <f>(VLOOKUP($B194,'P2 Origin'!$C$21:$M$176,7,0))*AL194</f>
        <v>0</v>
      </c>
      <c r="AN194" s="166">
        <f t="shared" si="69"/>
        <v>40</v>
      </c>
      <c r="AO194" s="165">
        <f>(VLOOKUP($B194,'P2 Origin'!$C$21:$M$176,8,0))*AN194</f>
        <v>0</v>
      </c>
      <c r="AP194" s="166">
        <f t="shared" si="70"/>
        <v>0</v>
      </c>
      <c r="AQ194" s="165">
        <f>(VLOOKUP($B194,'P2 Origin'!$C$21:$M$176,9,0))*AP194</f>
        <v>0</v>
      </c>
      <c r="AR194" s="155">
        <f t="shared" si="71"/>
        <v>1</v>
      </c>
      <c r="AS194" s="164">
        <f>(VLOOKUP(B194,'P2 Origin'!$C$21:$M$176,10,0))*K194</f>
        <v>0</v>
      </c>
      <c r="AT194" s="164">
        <f>(VLOOKUP(B194,'P2 Origin'!$C$21:$M$176,11,0))*J194</f>
        <v>0</v>
      </c>
      <c r="AU194" s="167">
        <v>40</v>
      </c>
      <c r="AV194" s="168">
        <v>40</v>
      </c>
      <c r="AW194" s="169">
        <v>0</v>
      </c>
      <c r="AX194" s="170">
        <f>IF(AU194&gt;=0.1,'P3 Bureaumarge zee- en luchtvr.'!$D$12,0)</f>
        <v>0</v>
      </c>
      <c r="AY194" s="163">
        <f t="shared" si="72"/>
        <v>0</v>
      </c>
      <c r="AZ194" s="157" t="str">
        <f>VLOOKUP(D194,'P4 Destination'!$C$21:$O$176,13,0)</f>
        <v>EUR</v>
      </c>
      <c r="BA194" s="164">
        <f t="shared" si="73"/>
        <v>0</v>
      </c>
      <c r="BB194" s="171">
        <f>IF(AU194&gt;0.1,(VLOOKUP(D194,'P4 Destination'!$C$21:$M$176,3,0))*I194,0)</f>
        <v>0</v>
      </c>
      <c r="BC194" s="172">
        <f t="shared" si="74"/>
        <v>0</v>
      </c>
      <c r="BD194" s="171">
        <f>(VLOOKUP($D194,'P4 Destination'!$C$21:$M$176,4,0))*BC194</f>
        <v>0</v>
      </c>
      <c r="BE194" s="172">
        <f t="shared" si="75"/>
        <v>0</v>
      </c>
      <c r="BF194" s="171">
        <f>(VLOOKUP($D194,'P4 Destination'!$C$21:$M$176,5,0))*BE194</f>
        <v>0</v>
      </c>
      <c r="BG194" s="172">
        <f t="shared" si="76"/>
        <v>0</v>
      </c>
      <c r="BH194" s="171">
        <f>(VLOOKUP($D194,'P4 Destination'!$C$21:$M$176,6,0))*BG194</f>
        <v>0</v>
      </c>
      <c r="BI194" s="172">
        <f t="shared" si="77"/>
        <v>0</v>
      </c>
      <c r="BJ194" s="171">
        <f>(VLOOKUP($D194,'P4 Destination'!$C$21:$M$176,7,0))*BI194</f>
        <v>0</v>
      </c>
      <c r="BK194" s="172">
        <f t="shared" si="78"/>
        <v>40</v>
      </c>
      <c r="BL194" s="171">
        <f>(VLOOKUP($D194,'P4 Destination'!$C$21:$M$176,8,0))*BK194</f>
        <v>0</v>
      </c>
      <c r="BM194" s="172">
        <f t="shared" si="79"/>
        <v>0</v>
      </c>
      <c r="BN194" s="171">
        <f>(VLOOKUP($D194,'P4 Destination'!$C$21:$M$176,9,0))*BM194</f>
        <v>0</v>
      </c>
      <c r="BO194" s="154">
        <f t="shared" si="80"/>
        <v>1</v>
      </c>
      <c r="BP194" s="171">
        <f>(VLOOKUP(D194,'P4 Destination'!$C$21:$M$176,10,0))*K194</f>
        <v>0</v>
      </c>
      <c r="BQ194" s="171">
        <f>(VLOOKUP(D194,'P4 Destination'!$C$21:$M$176,11,0))*J194</f>
        <v>0</v>
      </c>
      <c r="BR194" s="173">
        <f t="shared" si="81"/>
        <v>0</v>
      </c>
      <c r="BS194" s="173">
        <f>(AV194*2500)*'P6 Verzekering'!$E$11</f>
        <v>0</v>
      </c>
      <c r="BT194" s="173">
        <f>(AW194*2500)*'P6 Verzekering'!$E$12</f>
        <v>0</v>
      </c>
      <c r="BU194" s="173">
        <f>(L194*2500)*'P6 Verzekering'!$E$13</f>
        <v>0</v>
      </c>
      <c r="BV194" s="173">
        <f t="shared" si="82"/>
        <v>0</v>
      </c>
      <c r="BW194"/>
      <c r="BX194"/>
    </row>
    <row r="195" spans="1:76">
      <c r="A195" s="152" t="s">
        <v>1181</v>
      </c>
      <c r="B195" s="152" t="s">
        <v>304</v>
      </c>
      <c r="C195" s="152" t="s">
        <v>297</v>
      </c>
      <c r="D195" s="152" t="s">
        <v>474</v>
      </c>
      <c r="E195" s="152" t="s">
        <v>473</v>
      </c>
      <c r="F195" s="153">
        <f t="shared" si="56"/>
        <v>2</v>
      </c>
      <c r="G195" s="154">
        <v>1</v>
      </c>
      <c r="H195" s="154">
        <f>IFERROR(VLOOKUP(B195,'P2 Origin'!$C$21:$Q$176,15,FALSE),0)</f>
        <v>0</v>
      </c>
      <c r="I195" s="154">
        <f>IFERROR(VLOOKUP(D195,'P4 Destination'!$C$21:$Q$176,15,FALSE),0)</f>
        <v>1</v>
      </c>
      <c r="J195" s="155">
        <v>1</v>
      </c>
      <c r="K195" s="155"/>
      <c r="L195" s="156">
        <v>0</v>
      </c>
      <c r="M195" s="155">
        <v>0</v>
      </c>
      <c r="N195" s="155">
        <v>0</v>
      </c>
      <c r="O195" s="157">
        <f t="shared" si="57"/>
        <v>0</v>
      </c>
      <c r="P195" s="158">
        <f t="shared" si="58"/>
        <v>0</v>
      </c>
      <c r="Q195" s="159">
        <f>IFERROR(VLOOKUP(N195,'P1 Intra-Europees'!$A$15:$H$25,3,0),0)*P195</f>
        <v>0</v>
      </c>
      <c r="R195" s="160">
        <f t="shared" si="59"/>
        <v>0</v>
      </c>
      <c r="S195" s="159">
        <f>IFERROR(VLOOKUP(N195,'P1 Intra-Europees'!$A$15:$H$25,4,0),0)*R195</f>
        <v>0</v>
      </c>
      <c r="T195" s="160">
        <f t="shared" si="60"/>
        <v>0</v>
      </c>
      <c r="U195" s="159">
        <f>IFERROR(VLOOKUP(N195,'P1 Intra-Europees'!$A$15:$H$25,5,0),0)*T195</f>
        <v>0</v>
      </c>
      <c r="V195" s="160">
        <f t="shared" si="61"/>
        <v>0</v>
      </c>
      <c r="W195" s="159">
        <f>IFERROR(VLOOKUP(N195,'P1 Intra-Europees'!$A$15:$H$25,6,0),0)*V195</f>
        <v>0</v>
      </c>
      <c r="X195" s="160">
        <f t="shared" si="62"/>
        <v>0</v>
      </c>
      <c r="Y195" s="159">
        <f>IFERROR(VLOOKUP(N195,'P1 Intra-Europees'!$A$15:$H$25,7,0),0)*X195</f>
        <v>0</v>
      </c>
      <c r="Z195" s="161">
        <f t="shared" si="63"/>
        <v>0</v>
      </c>
      <c r="AA195" s="162">
        <f>IFERROR(VLOOKUP(N195,'P1 Intra-Europees'!$A$15:$H$25,8,0),0)*Z195</f>
        <v>0</v>
      </c>
      <c r="AB195" s="163">
        <f t="shared" si="64"/>
        <v>0</v>
      </c>
      <c r="AC195" s="157" t="str">
        <f>VLOOKUP(B195,'P2 Origin'!$C$21:$O$176,13,0)</f>
        <v>USD</v>
      </c>
      <c r="AD195" s="164">
        <f t="shared" si="65"/>
        <v>0</v>
      </c>
      <c r="AE195" s="165">
        <f>IF(AU195&gt;0.1,VLOOKUP(B195,'P2 Origin'!$C$21:$M$176,3,0)*H195,0)</f>
        <v>0</v>
      </c>
      <c r="AF195" s="166">
        <f t="shared" si="66"/>
        <v>2</v>
      </c>
      <c r="AG195" s="165">
        <f>(VLOOKUP(B195,'P2 Origin'!$C$21:$M$176,4,0))*AF195</f>
        <v>0</v>
      </c>
      <c r="AH195" s="166">
        <f t="shared" si="67"/>
        <v>0</v>
      </c>
      <c r="AI195" s="165">
        <f>(VLOOKUP(B195,'P2 Origin'!$C$21:$M$176,5,0))*AH195</f>
        <v>0</v>
      </c>
      <c r="AJ195" s="166">
        <f t="shared" si="83"/>
        <v>0</v>
      </c>
      <c r="AK195" s="165">
        <f>(VLOOKUP(B195,'P2 Origin'!$C$21:$M$176,6,0))*AJ195</f>
        <v>0</v>
      </c>
      <c r="AL195" s="166">
        <f t="shared" si="68"/>
        <v>0</v>
      </c>
      <c r="AM195" s="165">
        <f>(VLOOKUP($B195,'P2 Origin'!$C$21:$M$176,7,0))*AL195</f>
        <v>0</v>
      </c>
      <c r="AN195" s="166">
        <f t="shared" si="69"/>
        <v>0</v>
      </c>
      <c r="AO195" s="165">
        <f>(VLOOKUP($B195,'P2 Origin'!$C$21:$M$176,8,0))*AN195</f>
        <v>0</v>
      </c>
      <c r="AP195" s="166">
        <f t="shared" si="70"/>
        <v>0</v>
      </c>
      <c r="AQ195" s="165">
        <f>(VLOOKUP($B195,'P2 Origin'!$C$21:$M$176,9,0))*AP195</f>
        <v>0</v>
      </c>
      <c r="AR195" s="155">
        <f t="shared" si="71"/>
        <v>1</v>
      </c>
      <c r="AS195" s="164">
        <f>(VLOOKUP(B195,'P2 Origin'!$C$21:$M$176,10,0))*K195</f>
        <v>0</v>
      </c>
      <c r="AT195" s="164">
        <f>(VLOOKUP(B195,'P2 Origin'!$C$21:$M$176,11,0))*J195</f>
        <v>0</v>
      </c>
      <c r="AU195" s="167">
        <v>2</v>
      </c>
      <c r="AV195" s="168">
        <v>2</v>
      </c>
      <c r="AW195" s="169">
        <v>0</v>
      </c>
      <c r="AX195" s="170">
        <f>IF(AU195&gt;=0.1,'P3 Bureaumarge zee- en luchtvr.'!$D$12,0)</f>
        <v>0</v>
      </c>
      <c r="AY195" s="163">
        <f t="shared" si="72"/>
        <v>0</v>
      </c>
      <c r="AZ195" s="157" t="str">
        <f>VLOOKUP(D195,'P4 Destination'!$C$21:$O$176,13,0)</f>
        <v>USD</v>
      </c>
      <c r="BA195" s="164">
        <f t="shared" si="73"/>
        <v>0</v>
      </c>
      <c r="BB195" s="171">
        <f>IF(AU195&gt;0.1,(VLOOKUP(D195,'P4 Destination'!$C$21:$M$176,3,0))*I195,0)</f>
        <v>0</v>
      </c>
      <c r="BC195" s="172">
        <f t="shared" si="74"/>
        <v>2</v>
      </c>
      <c r="BD195" s="171">
        <f>(VLOOKUP($D195,'P4 Destination'!$C$21:$M$176,4,0))*BC195</f>
        <v>0</v>
      </c>
      <c r="BE195" s="172">
        <f t="shared" si="75"/>
        <v>0</v>
      </c>
      <c r="BF195" s="171">
        <f>(VLOOKUP($D195,'P4 Destination'!$C$21:$M$176,5,0))*BE195</f>
        <v>0</v>
      </c>
      <c r="BG195" s="172">
        <f t="shared" si="76"/>
        <v>0</v>
      </c>
      <c r="BH195" s="171">
        <f>(VLOOKUP($D195,'P4 Destination'!$C$21:$M$176,6,0))*BG195</f>
        <v>0</v>
      </c>
      <c r="BI195" s="172">
        <f t="shared" si="77"/>
        <v>0</v>
      </c>
      <c r="BJ195" s="171">
        <f>(VLOOKUP($D195,'P4 Destination'!$C$21:$M$176,7,0))*BI195</f>
        <v>0</v>
      </c>
      <c r="BK195" s="172">
        <f t="shared" si="78"/>
        <v>0</v>
      </c>
      <c r="BL195" s="171">
        <f>(VLOOKUP($D195,'P4 Destination'!$C$21:$M$176,8,0))*BK195</f>
        <v>0</v>
      </c>
      <c r="BM195" s="172">
        <f t="shared" si="79"/>
        <v>0</v>
      </c>
      <c r="BN195" s="171">
        <f>(VLOOKUP($D195,'P4 Destination'!$C$21:$M$176,9,0))*BM195</f>
        <v>0</v>
      </c>
      <c r="BO195" s="154">
        <f t="shared" si="80"/>
        <v>1</v>
      </c>
      <c r="BP195" s="171">
        <f>(VLOOKUP(D195,'P4 Destination'!$C$21:$M$176,10,0))*K195</f>
        <v>0</v>
      </c>
      <c r="BQ195" s="171">
        <f>(VLOOKUP(D195,'P4 Destination'!$C$21:$M$176,11,0))*J195</f>
        <v>0</v>
      </c>
      <c r="BR195" s="173">
        <f t="shared" si="81"/>
        <v>0</v>
      </c>
      <c r="BS195" s="173">
        <f>(AV195*2500)*'P6 Verzekering'!$E$11</f>
        <v>0</v>
      </c>
      <c r="BT195" s="173">
        <f>(AW195*2500)*'P6 Verzekering'!$E$12</f>
        <v>0</v>
      </c>
      <c r="BU195" s="173">
        <f>(L195*2500)*'P6 Verzekering'!$E$13</f>
        <v>0</v>
      </c>
      <c r="BV195" s="173">
        <f t="shared" si="82"/>
        <v>0</v>
      </c>
      <c r="BW195"/>
      <c r="BX195"/>
    </row>
    <row r="196" spans="1:76">
      <c r="A196" s="152" t="s">
        <v>1182</v>
      </c>
      <c r="B196" s="152" t="s">
        <v>304</v>
      </c>
      <c r="C196" s="152" t="s">
        <v>297</v>
      </c>
      <c r="D196" s="152" t="s">
        <v>219</v>
      </c>
      <c r="E196" s="152" t="s">
        <v>219</v>
      </c>
      <c r="F196" s="153">
        <f t="shared" si="56"/>
        <v>49</v>
      </c>
      <c r="G196" s="154">
        <v>1</v>
      </c>
      <c r="H196" s="154">
        <f>IFERROR(VLOOKUP(B196,'P2 Origin'!$C$21:$Q$176,15,FALSE),0)</f>
        <v>0</v>
      </c>
      <c r="I196" s="154">
        <f>IFERROR(VLOOKUP(D196,'P4 Destination'!$C$21:$Q$176,15,FALSE),0)</f>
        <v>0</v>
      </c>
      <c r="J196" s="155"/>
      <c r="K196" s="155">
        <v>1</v>
      </c>
      <c r="L196" s="156">
        <v>0</v>
      </c>
      <c r="M196" s="155">
        <v>0</v>
      </c>
      <c r="N196" s="155">
        <v>0</v>
      </c>
      <c r="O196" s="157">
        <f t="shared" si="57"/>
        <v>0</v>
      </c>
      <c r="P196" s="158">
        <f t="shared" si="58"/>
        <v>0</v>
      </c>
      <c r="Q196" s="159">
        <f>IFERROR(VLOOKUP(N196,'P1 Intra-Europees'!$A$15:$H$25,3,0),0)*P196</f>
        <v>0</v>
      </c>
      <c r="R196" s="160">
        <f t="shared" si="59"/>
        <v>0</v>
      </c>
      <c r="S196" s="159">
        <f>IFERROR(VLOOKUP(N196,'P1 Intra-Europees'!$A$15:$H$25,4,0),0)*R196</f>
        <v>0</v>
      </c>
      <c r="T196" s="160">
        <f t="shared" si="60"/>
        <v>0</v>
      </c>
      <c r="U196" s="159">
        <f>IFERROR(VLOOKUP(N196,'P1 Intra-Europees'!$A$15:$H$25,5,0),0)*T196</f>
        <v>0</v>
      </c>
      <c r="V196" s="160">
        <f t="shared" si="61"/>
        <v>0</v>
      </c>
      <c r="W196" s="159">
        <f>IFERROR(VLOOKUP(N196,'P1 Intra-Europees'!$A$15:$H$25,6,0),0)*V196</f>
        <v>0</v>
      </c>
      <c r="X196" s="160">
        <f t="shared" si="62"/>
        <v>0</v>
      </c>
      <c r="Y196" s="159">
        <f>IFERROR(VLOOKUP(N196,'P1 Intra-Europees'!$A$15:$H$25,7,0),0)*X196</f>
        <v>0</v>
      </c>
      <c r="Z196" s="161">
        <f t="shared" si="63"/>
        <v>0</v>
      </c>
      <c r="AA196" s="162">
        <f>IFERROR(VLOOKUP(N196,'P1 Intra-Europees'!$A$15:$H$25,8,0),0)*Z196</f>
        <v>0</v>
      </c>
      <c r="AB196" s="163">
        <f t="shared" si="64"/>
        <v>0</v>
      </c>
      <c r="AC196" s="157" t="str">
        <f>VLOOKUP(B196,'P2 Origin'!$C$21:$O$176,13,0)</f>
        <v>USD</v>
      </c>
      <c r="AD196" s="164">
        <f t="shared" si="65"/>
        <v>0</v>
      </c>
      <c r="AE196" s="165">
        <f>IF(AU196&gt;0.1,VLOOKUP(B196,'P2 Origin'!$C$21:$M$176,3,0)*H196,0)</f>
        <v>0</v>
      </c>
      <c r="AF196" s="166">
        <f t="shared" si="66"/>
        <v>0</v>
      </c>
      <c r="AG196" s="165">
        <f>(VLOOKUP(B196,'P2 Origin'!$C$21:$M$176,4,0))*AF196</f>
        <v>0</v>
      </c>
      <c r="AH196" s="166">
        <f t="shared" si="67"/>
        <v>0</v>
      </c>
      <c r="AI196" s="165">
        <f>(VLOOKUP(B196,'P2 Origin'!$C$21:$M$176,5,0))*AH196</f>
        <v>0</v>
      </c>
      <c r="AJ196" s="166">
        <f t="shared" si="83"/>
        <v>0</v>
      </c>
      <c r="AK196" s="165">
        <f>(VLOOKUP(B196,'P2 Origin'!$C$21:$M$176,6,0))*AJ196</f>
        <v>0</v>
      </c>
      <c r="AL196" s="166">
        <f t="shared" si="68"/>
        <v>0</v>
      </c>
      <c r="AM196" s="165">
        <f>(VLOOKUP($B196,'P2 Origin'!$C$21:$M$176,7,0))*AL196</f>
        <v>0</v>
      </c>
      <c r="AN196" s="166">
        <f t="shared" si="69"/>
        <v>0</v>
      </c>
      <c r="AO196" s="165">
        <f>(VLOOKUP($B196,'P2 Origin'!$C$21:$M$176,8,0))*AN196</f>
        <v>0</v>
      </c>
      <c r="AP196" s="166">
        <f t="shared" si="70"/>
        <v>49</v>
      </c>
      <c r="AQ196" s="165">
        <f>(VLOOKUP($B196,'P2 Origin'!$C$21:$M$176,9,0))*AP196</f>
        <v>0</v>
      </c>
      <c r="AR196" s="155">
        <f t="shared" si="71"/>
        <v>1</v>
      </c>
      <c r="AS196" s="164">
        <f>(VLOOKUP(B196,'P2 Origin'!$C$21:$M$176,10,0))*K196</f>
        <v>0</v>
      </c>
      <c r="AT196" s="164">
        <f>(VLOOKUP(B196,'P2 Origin'!$C$21:$M$176,11,0))*J196</f>
        <v>0</v>
      </c>
      <c r="AU196" s="167">
        <v>49</v>
      </c>
      <c r="AV196" s="168">
        <v>49</v>
      </c>
      <c r="AW196" s="169">
        <v>0</v>
      </c>
      <c r="AX196" s="170">
        <f>IF(AU196&gt;=0.1,'P3 Bureaumarge zee- en luchtvr.'!$D$12,0)</f>
        <v>0</v>
      </c>
      <c r="AY196" s="163">
        <f t="shared" si="72"/>
        <v>0</v>
      </c>
      <c r="AZ196" s="157" t="str">
        <f>VLOOKUP(D196,'P4 Destination'!$C$21:$O$176,13,0)</f>
        <v>EUR</v>
      </c>
      <c r="BA196" s="164">
        <f t="shared" si="73"/>
        <v>0</v>
      </c>
      <c r="BB196" s="171">
        <f>IF(AU196&gt;0.1,(VLOOKUP(D196,'P4 Destination'!$C$21:$M$176,3,0))*I196,0)</f>
        <v>0</v>
      </c>
      <c r="BC196" s="172">
        <f t="shared" si="74"/>
        <v>0</v>
      </c>
      <c r="BD196" s="171">
        <f>(VLOOKUP($D196,'P4 Destination'!$C$21:$M$176,4,0))*BC196</f>
        <v>0</v>
      </c>
      <c r="BE196" s="172">
        <f t="shared" si="75"/>
        <v>0</v>
      </c>
      <c r="BF196" s="171">
        <f>(VLOOKUP($D196,'P4 Destination'!$C$21:$M$176,5,0))*BE196</f>
        <v>0</v>
      </c>
      <c r="BG196" s="172">
        <f t="shared" si="76"/>
        <v>0</v>
      </c>
      <c r="BH196" s="171">
        <f>(VLOOKUP($D196,'P4 Destination'!$C$21:$M$176,6,0))*BG196</f>
        <v>0</v>
      </c>
      <c r="BI196" s="172">
        <f t="shared" si="77"/>
        <v>0</v>
      </c>
      <c r="BJ196" s="171">
        <f>(VLOOKUP($D196,'P4 Destination'!$C$21:$M$176,7,0))*BI196</f>
        <v>0</v>
      </c>
      <c r="BK196" s="172">
        <f t="shared" si="78"/>
        <v>0</v>
      </c>
      <c r="BL196" s="171">
        <f>(VLOOKUP($D196,'P4 Destination'!$C$21:$M$176,8,0))*BK196</f>
        <v>0</v>
      </c>
      <c r="BM196" s="172">
        <f t="shared" si="79"/>
        <v>49</v>
      </c>
      <c r="BN196" s="171">
        <f>(VLOOKUP($D196,'P4 Destination'!$C$21:$M$176,9,0))*BM196</f>
        <v>0</v>
      </c>
      <c r="BO196" s="154">
        <f t="shared" si="80"/>
        <v>1</v>
      </c>
      <c r="BP196" s="171">
        <f>(VLOOKUP(D196,'P4 Destination'!$C$21:$M$176,10,0))*K196</f>
        <v>0</v>
      </c>
      <c r="BQ196" s="171">
        <f>(VLOOKUP(D196,'P4 Destination'!$C$21:$M$176,11,0))*J196</f>
        <v>0</v>
      </c>
      <c r="BR196" s="173">
        <f t="shared" si="81"/>
        <v>0</v>
      </c>
      <c r="BS196" s="173">
        <f>(AV196*2500)*'P6 Verzekering'!$E$11</f>
        <v>0</v>
      </c>
      <c r="BT196" s="173">
        <f>(AW196*2500)*'P6 Verzekering'!$E$12</f>
        <v>0</v>
      </c>
      <c r="BU196" s="173">
        <f>(L196*2500)*'P6 Verzekering'!$E$13</f>
        <v>0</v>
      </c>
      <c r="BV196" s="173">
        <f t="shared" si="82"/>
        <v>0</v>
      </c>
      <c r="BW196"/>
      <c r="BX196"/>
    </row>
    <row r="197" spans="1:76">
      <c r="A197" s="152" t="s">
        <v>1183</v>
      </c>
      <c r="B197" s="152" t="s">
        <v>304</v>
      </c>
      <c r="C197" s="152" t="s">
        <v>297</v>
      </c>
      <c r="D197" s="152" t="s">
        <v>219</v>
      </c>
      <c r="E197" s="152" t="s">
        <v>219</v>
      </c>
      <c r="F197" s="153">
        <f t="shared" si="56"/>
        <v>35</v>
      </c>
      <c r="G197" s="154">
        <v>1</v>
      </c>
      <c r="H197" s="154">
        <f>IFERROR(VLOOKUP(B197,'P2 Origin'!$C$21:$Q$176,15,FALSE),0)</f>
        <v>0</v>
      </c>
      <c r="I197" s="154">
        <f>IFERROR(VLOOKUP(D197,'P4 Destination'!$C$21:$Q$176,15,FALSE),0)</f>
        <v>0</v>
      </c>
      <c r="J197" s="155"/>
      <c r="K197" s="155">
        <v>1</v>
      </c>
      <c r="L197" s="156">
        <v>0</v>
      </c>
      <c r="M197" s="155">
        <v>0</v>
      </c>
      <c r="N197" s="155">
        <v>0</v>
      </c>
      <c r="O197" s="157">
        <f t="shared" si="57"/>
        <v>0</v>
      </c>
      <c r="P197" s="158">
        <f t="shared" si="58"/>
        <v>0</v>
      </c>
      <c r="Q197" s="159">
        <f>IFERROR(VLOOKUP(N197,'P1 Intra-Europees'!$A$15:$H$25,3,0),0)*P197</f>
        <v>0</v>
      </c>
      <c r="R197" s="160">
        <f t="shared" si="59"/>
        <v>0</v>
      </c>
      <c r="S197" s="159">
        <f>IFERROR(VLOOKUP(N197,'P1 Intra-Europees'!$A$15:$H$25,4,0),0)*R197</f>
        <v>0</v>
      </c>
      <c r="T197" s="160">
        <f t="shared" si="60"/>
        <v>0</v>
      </c>
      <c r="U197" s="159">
        <f>IFERROR(VLOOKUP(N197,'P1 Intra-Europees'!$A$15:$H$25,5,0),0)*T197</f>
        <v>0</v>
      </c>
      <c r="V197" s="160">
        <f t="shared" si="61"/>
        <v>0</v>
      </c>
      <c r="W197" s="159">
        <f>IFERROR(VLOOKUP(N197,'P1 Intra-Europees'!$A$15:$H$25,6,0),0)*V197</f>
        <v>0</v>
      </c>
      <c r="X197" s="160">
        <f t="shared" si="62"/>
        <v>0</v>
      </c>
      <c r="Y197" s="159">
        <f>IFERROR(VLOOKUP(N197,'P1 Intra-Europees'!$A$15:$H$25,7,0),0)*X197</f>
        <v>0</v>
      </c>
      <c r="Z197" s="161">
        <f t="shared" si="63"/>
        <v>0</v>
      </c>
      <c r="AA197" s="162">
        <f>IFERROR(VLOOKUP(N197,'P1 Intra-Europees'!$A$15:$H$25,8,0),0)*Z197</f>
        <v>0</v>
      </c>
      <c r="AB197" s="163">
        <f t="shared" si="64"/>
        <v>0</v>
      </c>
      <c r="AC197" s="157" t="str">
        <f>VLOOKUP(B197,'P2 Origin'!$C$21:$O$176,13,0)</f>
        <v>USD</v>
      </c>
      <c r="AD197" s="164">
        <f t="shared" si="65"/>
        <v>0</v>
      </c>
      <c r="AE197" s="165">
        <f>IF(AU197&gt;0.1,VLOOKUP(B197,'P2 Origin'!$C$21:$M$176,3,0)*H197,0)</f>
        <v>0</v>
      </c>
      <c r="AF197" s="166">
        <f t="shared" si="66"/>
        <v>0</v>
      </c>
      <c r="AG197" s="165">
        <f>(VLOOKUP(B197,'P2 Origin'!$C$21:$M$176,4,0))*AF197</f>
        <v>0</v>
      </c>
      <c r="AH197" s="166">
        <f t="shared" si="67"/>
        <v>0</v>
      </c>
      <c r="AI197" s="165">
        <f>(VLOOKUP(B197,'P2 Origin'!$C$21:$M$176,5,0))*AH197</f>
        <v>0</v>
      </c>
      <c r="AJ197" s="166">
        <f t="shared" si="83"/>
        <v>0</v>
      </c>
      <c r="AK197" s="165">
        <f>(VLOOKUP(B197,'P2 Origin'!$C$21:$M$176,6,0))*AJ197</f>
        <v>0</v>
      </c>
      <c r="AL197" s="166">
        <f t="shared" si="68"/>
        <v>35</v>
      </c>
      <c r="AM197" s="165">
        <f>(VLOOKUP($B197,'P2 Origin'!$C$21:$M$176,7,0))*AL197</f>
        <v>0</v>
      </c>
      <c r="AN197" s="166">
        <f t="shared" si="69"/>
        <v>0</v>
      </c>
      <c r="AO197" s="165">
        <f>(VLOOKUP($B197,'P2 Origin'!$C$21:$M$176,8,0))*AN197</f>
        <v>0</v>
      </c>
      <c r="AP197" s="166">
        <f t="shared" si="70"/>
        <v>0</v>
      </c>
      <c r="AQ197" s="165">
        <f>(VLOOKUP($B197,'P2 Origin'!$C$21:$M$176,9,0))*AP197</f>
        <v>0</v>
      </c>
      <c r="AR197" s="155">
        <f t="shared" si="71"/>
        <v>1</v>
      </c>
      <c r="AS197" s="164">
        <f>(VLOOKUP(B197,'P2 Origin'!$C$21:$M$176,10,0))*K197</f>
        <v>0</v>
      </c>
      <c r="AT197" s="164">
        <f>(VLOOKUP(B197,'P2 Origin'!$C$21:$M$176,11,0))*J197</f>
        <v>0</v>
      </c>
      <c r="AU197" s="167">
        <v>35</v>
      </c>
      <c r="AV197" s="168">
        <v>35</v>
      </c>
      <c r="AW197" s="169">
        <v>0</v>
      </c>
      <c r="AX197" s="170">
        <f>IF(AU197&gt;=0.1,'P3 Bureaumarge zee- en luchtvr.'!$D$12,0)</f>
        <v>0</v>
      </c>
      <c r="AY197" s="163">
        <f t="shared" si="72"/>
        <v>0</v>
      </c>
      <c r="AZ197" s="157" t="str">
        <f>VLOOKUP(D197,'P4 Destination'!$C$21:$O$176,13,0)</f>
        <v>EUR</v>
      </c>
      <c r="BA197" s="164">
        <f t="shared" si="73"/>
        <v>0</v>
      </c>
      <c r="BB197" s="171">
        <f>IF(AU197&gt;0.1,(VLOOKUP(D197,'P4 Destination'!$C$21:$M$176,3,0))*I197,0)</f>
        <v>0</v>
      </c>
      <c r="BC197" s="172">
        <f t="shared" si="74"/>
        <v>0</v>
      </c>
      <c r="BD197" s="171">
        <f>(VLOOKUP($D197,'P4 Destination'!$C$21:$M$176,4,0))*BC197</f>
        <v>0</v>
      </c>
      <c r="BE197" s="172">
        <f t="shared" si="75"/>
        <v>0</v>
      </c>
      <c r="BF197" s="171">
        <f>(VLOOKUP($D197,'P4 Destination'!$C$21:$M$176,5,0))*BE197</f>
        <v>0</v>
      </c>
      <c r="BG197" s="172">
        <f t="shared" si="76"/>
        <v>0</v>
      </c>
      <c r="BH197" s="171">
        <f>(VLOOKUP($D197,'P4 Destination'!$C$21:$M$176,6,0))*BG197</f>
        <v>0</v>
      </c>
      <c r="BI197" s="172">
        <f t="shared" si="77"/>
        <v>35</v>
      </c>
      <c r="BJ197" s="171">
        <f>(VLOOKUP($D197,'P4 Destination'!$C$21:$M$176,7,0))*BI197</f>
        <v>0</v>
      </c>
      <c r="BK197" s="172">
        <f t="shared" si="78"/>
        <v>0</v>
      </c>
      <c r="BL197" s="171">
        <f>(VLOOKUP($D197,'P4 Destination'!$C$21:$M$176,8,0))*BK197</f>
        <v>0</v>
      </c>
      <c r="BM197" s="172">
        <f t="shared" si="79"/>
        <v>0</v>
      </c>
      <c r="BN197" s="171">
        <f>(VLOOKUP($D197,'P4 Destination'!$C$21:$M$176,9,0))*BM197</f>
        <v>0</v>
      </c>
      <c r="BO197" s="154">
        <f t="shared" si="80"/>
        <v>1</v>
      </c>
      <c r="BP197" s="171">
        <f>(VLOOKUP(D197,'P4 Destination'!$C$21:$M$176,10,0))*K197</f>
        <v>0</v>
      </c>
      <c r="BQ197" s="171">
        <f>(VLOOKUP(D197,'P4 Destination'!$C$21:$M$176,11,0))*J197</f>
        <v>0</v>
      </c>
      <c r="BR197" s="173">
        <f t="shared" si="81"/>
        <v>0</v>
      </c>
      <c r="BS197" s="173">
        <f>(AV197*2500)*'P6 Verzekering'!$E$11</f>
        <v>0</v>
      </c>
      <c r="BT197" s="173">
        <f>(AW197*2500)*'P6 Verzekering'!$E$12</f>
        <v>0</v>
      </c>
      <c r="BU197" s="173">
        <f>(L197*2500)*'P6 Verzekering'!$E$13</f>
        <v>0</v>
      </c>
      <c r="BV197" s="173">
        <f t="shared" si="82"/>
        <v>0</v>
      </c>
      <c r="BW197"/>
      <c r="BX197"/>
    </row>
    <row r="198" spans="1:76">
      <c r="A198" s="152" t="s">
        <v>1184</v>
      </c>
      <c r="B198" s="152" t="s">
        <v>397</v>
      </c>
      <c r="C198" s="152" t="s">
        <v>396</v>
      </c>
      <c r="D198" s="152" t="s">
        <v>275</v>
      </c>
      <c r="E198" s="152" t="s">
        <v>274</v>
      </c>
      <c r="F198" s="153">
        <f t="shared" si="56"/>
        <v>42</v>
      </c>
      <c r="G198" s="154">
        <v>1</v>
      </c>
      <c r="H198" s="154">
        <f>IFERROR(VLOOKUP(B198,'P2 Origin'!$C$21:$Q$176,15,FALSE),0)</f>
        <v>0</v>
      </c>
      <c r="I198" s="154">
        <f>IFERROR(VLOOKUP(D198,'P4 Destination'!$C$21:$Q$176,15,FALSE),0)</f>
        <v>0</v>
      </c>
      <c r="J198" s="155"/>
      <c r="K198" s="155">
        <v>1</v>
      </c>
      <c r="L198" s="156">
        <v>0</v>
      </c>
      <c r="M198" s="155">
        <v>0</v>
      </c>
      <c r="N198" s="155">
        <v>0</v>
      </c>
      <c r="O198" s="157">
        <f t="shared" si="57"/>
        <v>0</v>
      </c>
      <c r="P198" s="158">
        <f t="shared" si="58"/>
        <v>0</v>
      </c>
      <c r="Q198" s="159">
        <f>IFERROR(VLOOKUP(N198,'P1 Intra-Europees'!$A$15:$H$25,3,0),0)*P198</f>
        <v>0</v>
      </c>
      <c r="R198" s="160">
        <f t="shared" si="59"/>
        <v>0</v>
      </c>
      <c r="S198" s="159">
        <f>IFERROR(VLOOKUP(N198,'P1 Intra-Europees'!$A$15:$H$25,4,0),0)*R198</f>
        <v>0</v>
      </c>
      <c r="T198" s="160">
        <f t="shared" si="60"/>
        <v>0</v>
      </c>
      <c r="U198" s="159">
        <f>IFERROR(VLOOKUP(N198,'P1 Intra-Europees'!$A$15:$H$25,5,0),0)*T198</f>
        <v>0</v>
      </c>
      <c r="V198" s="160">
        <f t="shared" si="61"/>
        <v>0</v>
      </c>
      <c r="W198" s="159">
        <f>IFERROR(VLOOKUP(N198,'P1 Intra-Europees'!$A$15:$H$25,6,0),0)*V198</f>
        <v>0</v>
      </c>
      <c r="X198" s="160">
        <f t="shared" si="62"/>
        <v>0</v>
      </c>
      <c r="Y198" s="159">
        <f>IFERROR(VLOOKUP(N198,'P1 Intra-Europees'!$A$15:$H$25,7,0),0)*X198</f>
        <v>0</v>
      </c>
      <c r="Z198" s="161">
        <f t="shared" si="63"/>
        <v>0</v>
      </c>
      <c r="AA198" s="162">
        <f>IFERROR(VLOOKUP(N198,'P1 Intra-Europees'!$A$15:$H$25,8,0),0)*Z198</f>
        <v>0</v>
      </c>
      <c r="AB198" s="163">
        <f t="shared" si="64"/>
        <v>0</v>
      </c>
      <c r="AC198" s="157" t="str">
        <f>VLOOKUP(B198,'P2 Origin'!$C$21:$O$176,13,0)</f>
        <v>USD</v>
      </c>
      <c r="AD198" s="164">
        <f t="shared" si="65"/>
        <v>0</v>
      </c>
      <c r="AE198" s="165">
        <f>IF(AU198&gt;0.1,VLOOKUP(B198,'P2 Origin'!$C$21:$M$176,3,0)*H198,0)</f>
        <v>0</v>
      </c>
      <c r="AF198" s="166">
        <f t="shared" si="66"/>
        <v>0</v>
      </c>
      <c r="AG198" s="165">
        <f>(VLOOKUP(B198,'P2 Origin'!$C$21:$M$176,4,0))*AF198</f>
        <v>0</v>
      </c>
      <c r="AH198" s="166">
        <f t="shared" si="67"/>
        <v>0</v>
      </c>
      <c r="AI198" s="165">
        <f>(VLOOKUP(B198,'P2 Origin'!$C$21:$M$176,5,0))*AH198</f>
        <v>0</v>
      </c>
      <c r="AJ198" s="166">
        <f t="shared" si="83"/>
        <v>0</v>
      </c>
      <c r="AK198" s="165">
        <f>(VLOOKUP(B198,'P2 Origin'!$C$21:$M$176,6,0))*AJ198</f>
        <v>0</v>
      </c>
      <c r="AL198" s="166">
        <f t="shared" si="68"/>
        <v>0</v>
      </c>
      <c r="AM198" s="165">
        <f>(VLOOKUP($B198,'P2 Origin'!$C$21:$M$176,7,0))*AL198</f>
        <v>0</v>
      </c>
      <c r="AN198" s="166">
        <f t="shared" si="69"/>
        <v>42</v>
      </c>
      <c r="AO198" s="165">
        <f>(VLOOKUP($B198,'P2 Origin'!$C$21:$M$176,8,0))*AN198</f>
        <v>0</v>
      </c>
      <c r="AP198" s="166">
        <f t="shared" si="70"/>
        <v>0</v>
      </c>
      <c r="AQ198" s="165">
        <f>(VLOOKUP($B198,'P2 Origin'!$C$21:$M$176,9,0))*AP198</f>
        <v>0</v>
      </c>
      <c r="AR198" s="155">
        <f t="shared" si="71"/>
        <v>1</v>
      </c>
      <c r="AS198" s="164">
        <f>(VLOOKUP(B198,'P2 Origin'!$C$21:$M$176,10,0))*K198</f>
        <v>0</v>
      </c>
      <c r="AT198" s="164">
        <f>(VLOOKUP(B198,'P2 Origin'!$C$21:$M$176,11,0))*J198</f>
        <v>0</v>
      </c>
      <c r="AU198" s="167">
        <v>42</v>
      </c>
      <c r="AV198" s="168">
        <v>42</v>
      </c>
      <c r="AW198" s="169">
        <v>0</v>
      </c>
      <c r="AX198" s="170">
        <f>IF(AU198&gt;=0.1,'P3 Bureaumarge zee- en luchtvr.'!$D$12,0)</f>
        <v>0</v>
      </c>
      <c r="AY198" s="163">
        <f t="shared" si="72"/>
        <v>0</v>
      </c>
      <c r="AZ198" s="157" t="str">
        <f>VLOOKUP(D198,'P4 Destination'!$C$21:$O$176,13,0)</f>
        <v>USD</v>
      </c>
      <c r="BA198" s="164">
        <f t="shared" si="73"/>
        <v>0</v>
      </c>
      <c r="BB198" s="171">
        <f>IF(AU198&gt;0.1,(VLOOKUP(D198,'P4 Destination'!$C$21:$M$176,3,0))*I198,0)</f>
        <v>0</v>
      </c>
      <c r="BC198" s="172">
        <f t="shared" si="74"/>
        <v>0</v>
      </c>
      <c r="BD198" s="171">
        <f>(VLOOKUP($D198,'P4 Destination'!$C$21:$M$176,4,0))*BC198</f>
        <v>0</v>
      </c>
      <c r="BE198" s="172">
        <f t="shared" si="75"/>
        <v>0</v>
      </c>
      <c r="BF198" s="171">
        <f>(VLOOKUP($D198,'P4 Destination'!$C$21:$M$176,5,0))*BE198</f>
        <v>0</v>
      </c>
      <c r="BG198" s="172">
        <f t="shared" si="76"/>
        <v>0</v>
      </c>
      <c r="BH198" s="171">
        <f>(VLOOKUP($D198,'P4 Destination'!$C$21:$M$176,6,0))*BG198</f>
        <v>0</v>
      </c>
      <c r="BI198" s="172">
        <f t="shared" si="77"/>
        <v>0</v>
      </c>
      <c r="BJ198" s="171">
        <f>(VLOOKUP($D198,'P4 Destination'!$C$21:$M$176,7,0))*BI198</f>
        <v>0</v>
      </c>
      <c r="BK198" s="172">
        <f t="shared" si="78"/>
        <v>42</v>
      </c>
      <c r="BL198" s="171">
        <f>(VLOOKUP($D198,'P4 Destination'!$C$21:$M$176,8,0))*BK198</f>
        <v>0</v>
      </c>
      <c r="BM198" s="172">
        <f t="shared" si="79"/>
        <v>0</v>
      </c>
      <c r="BN198" s="171">
        <f>(VLOOKUP($D198,'P4 Destination'!$C$21:$M$176,9,0))*BM198</f>
        <v>0</v>
      </c>
      <c r="BO198" s="154">
        <f t="shared" si="80"/>
        <v>1</v>
      </c>
      <c r="BP198" s="171">
        <f>(VLOOKUP(D198,'P4 Destination'!$C$21:$M$176,10,0))*K198</f>
        <v>0</v>
      </c>
      <c r="BQ198" s="171">
        <f>(VLOOKUP(D198,'P4 Destination'!$C$21:$M$176,11,0))*J198</f>
        <v>0</v>
      </c>
      <c r="BR198" s="173">
        <f t="shared" si="81"/>
        <v>0</v>
      </c>
      <c r="BS198" s="173">
        <f>(AV198*2500)*'P6 Verzekering'!$E$11</f>
        <v>0</v>
      </c>
      <c r="BT198" s="173">
        <f>(AW198*2500)*'P6 Verzekering'!$E$12</f>
        <v>0</v>
      </c>
      <c r="BU198" s="173">
        <f>(L198*2500)*'P6 Verzekering'!$E$13</f>
        <v>0</v>
      </c>
      <c r="BV198" s="173">
        <f t="shared" si="82"/>
        <v>0</v>
      </c>
      <c r="BW198"/>
      <c r="BX198"/>
    </row>
    <row r="199" spans="1:76">
      <c r="A199" s="152" t="s">
        <v>1185</v>
      </c>
      <c r="B199" s="152" t="s">
        <v>397</v>
      </c>
      <c r="C199" s="152" t="s">
        <v>396</v>
      </c>
      <c r="D199" s="152" t="s">
        <v>342</v>
      </c>
      <c r="E199" s="152" t="s">
        <v>341</v>
      </c>
      <c r="F199" s="153">
        <f t="shared" si="56"/>
        <v>42</v>
      </c>
      <c r="G199" s="154">
        <v>1</v>
      </c>
      <c r="H199" s="154">
        <f>IFERROR(VLOOKUP(B199,'P2 Origin'!$C$21:$Q$176,15,FALSE),0)</f>
        <v>0</v>
      </c>
      <c r="I199" s="154">
        <f>IFERROR(VLOOKUP(D199,'P4 Destination'!$C$21:$Q$176,15,FALSE),0)</f>
        <v>0</v>
      </c>
      <c r="J199" s="155">
        <v>1</v>
      </c>
      <c r="K199" s="155"/>
      <c r="L199" s="156">
        <v>0</v>
      </c>
      <c r="M199" s="155">
        <v>0</v>
      </c>
      <c r="N199" s="155">
        <v>0</v>
      </c>
      <c r="O199" s="157">
        <f t="shared" si="57"/>
        <v>0</v>
      </c>
      <c r="P199" s="158">
        <f t="shared" si="58"/>
        <v>0</v>
      </c>
      <c r="Q199" s="159">
        <f>IFERROR(VLOOKUP(N199,'P1 Intra-Europees'!$A$15:$H$25,3,0),0)*P199</f>
        <v>0</v>
      </c>
      <c r="R199" s="160">
        <f t="shared" si="59"/>
        <v>0</v>
      </c>
      <c r="S199" s="159">
        <f>IFERROR(VLOOKUP(N199,'P1 Intra-Europees'!$A$15:$H$25,4,0),0)*R199</f>
        <v>0</v>
      </c>
      <c r="T199" s="160">
        <f t="shared" si="60"/>
        <v>0</v>
      </c>
      <c r="U199" s="159">
        <f>IFERROR(VLOOKUP(N199,'P1 Intra-Europees'!$A$15:$H$25,5,0),0)*T199</f>
        <v>0</v>
      </c>
      <c r="V199" s="160">
        <f t="shared" si="61"/>
        <v>0</v>
      </c>
      <c r="W199" s="159">
        <f>IFERROR(VLOOKUP(N199,'P1 Intra-Europees'!$A$15:$H$25,6,0),0)*V199</f>
        <v>0</v>
      </c>
      <c r="X199" s="160">
        <f t="shared" si="62"/>
        <v>0</v>
      </c>
      <c r="Y199" s="159">
        <f>IFERROR(VLOOKUP(N199,'P1 Intra-Europees'!$A$15:$H$25,7,0),0)*X199</f>
        <v>0</v>
      </c>
      <c r="Z199" s="161">
        <f t="shared" si="63"/>
        <v>0</v>
      </c>
      <c r="AA199" s="162">
        <f>IFERROR(VLOOKUP(N199,'P1 Intra-Europees'!$A$15:$H$25,8,0),0)*Z199</f>
        <v>0</v>
      </c>
      <c r="AB199" s="163">
        <f t="shared" si="64"/>
        <v>0</v>
      </c>
      <c r="AC199" s="157" t="str">
        <f>VLOOKUP(B199,'P2 Origin'!$C$21:$O$176,13,0)</f>
        <v>USD</v>
      </c>
      <c r="AD199" s="164">
        <f t="shared" si="65"/>
        <v>0</v>
      </c>
      <c r="AE199" s="165">
        <f>IF(AU199&gt;0.1,VLOOKUP(B199,'P2 Origin'!$C$21:$M$176,3,0)*H199,0)</f>
        <v>0</v>
      </c>
      <c r="AF199" s="166">
        <f t="shared" si="66"/>
        <v>0</v>
      </c>
      <c r="AG199" s="165">
        <f>(VLOOKUP(B199,'P2 Origin'!$C$21:$M$176,4,0))*AF199</f>
        <v>0</v>
      </c>
      <c r="AH199" s="166">
        <f t="shared" si="67"/>
        <v>0</v>
      </c>
      <c r="AI199" s="165">
        <f>(VLOOKUP(B199,'P2 Origin'!$C$21:$M$176,5,0))*AH199</f>
        <v>0</v>
      </c>
      <c r="AJ199" s="166">
        <f t="shared" si="83"/>
        <v>0</v>
      </c>
      <c r="AK199" s="165">
        <f>(VLOOKUP(B199,'P2 Origin'!$C$21:$M$176,6,0))*AJ199</f>
        <v>0</v>
      </c>
      <c r="AL199" s="166">
        <f t="shared" si="68"/>
        <v>0</v>
      </c>
      <c r="AM199" s="165">
        <f>(VLOOKUP($B199,'P2 Origin'!$C$21:$M$176,7,0))*AL199</f>
        <v>0</v>
      </c>
      <c r="AN199" s="166">
        <f t="shared" si="69"/>
        <v>42</v>
      </c>
      <c r="AO199" s="165">
        <f>(VLOOKUP($B199,'P2 Origin'!$C$21:$M$176,8,0))*AN199</f>
        <v>0</v>
      </c>
      <c r="AP199" s="166">
        <f t="shared" si="70"/>
        <v>0</v>
      </c>
      <c r="AQ199" s="165">
        <f>(VLOOKUP($B199,'P2 Origin'!$C$21:$M$176,9,0))*AP199</f>
        <v>0</v>
      </c>
      <c r="AR199" s="155">
        <f t="shared" si="71"/>
        <v>1</v>
      </c>
      <c r="AS199" s="164">
        <f>(VLOOKUP(B199,'P2 Origin'!$C$21:$M$176,10,0))*K199</f>
        <v>0</v>
      </c>
      <c r="AT199" s="164">
        <f>(VLOOKUP(B199,'P2 Origin'!$C$21:$M$176,11,0))*J199</f>
        <v>0</v>
      </c>
      <c r="AU199" s="167">
        <v>42</v>
      </c>
      <c r="AV199" s="168">
        <v>42</v>
      </c>
      <c r="AW199" s="169">
        <v>0</v>
      </c>
      <c r="AX199" s="170">
        <f>IF(AU199&gt;=0.1,'P3 Bureaumarge zee- en luchtvr.'!$D$12,0)</f>
        <v>0</v>
      </c>
      <c r="AY199" s="163">
        <f t="shared" si="72"/>
        <v>0</v>
      </c>
      <c r="AZ199" s="157" t="str">
        <f>VLOOKUP(D199,'P4 Destination'!$C$21:$O$176,13,0)</f>
        <v>USD</v>
      </c>
      <c r="BA199" s="164">
        <f t="shared" si="73"/>
        <v>0</v>
      </c>
      <c r="BB199" s="171">
        <f>IF(AU199&gt;0.1,(VLOOKUP(D199,'P4 Destination'!$C$21:$M$176,3,0))*I199,0)</f>
        <v>0</v>
      </c>
      <c r="BC199" s="172">
        <f t="shared" si="74"/>
        <v>0</v>
      </c>
      <c r="BD199" s="171">
        <f>(VLOOKUP($D199,'P4 Destination'!$C$21:$M$176,4,0))*BC199</f>
        <v>0</v>
      </c>
      <c r="BE199" s="172">
        <f t="shared" si="75"/>
        <v>0</v>
      </c>
      <c r="BF199" s="171">
        <f>(VLOOKUP($D199,'P4 Destination'!$C$21:$M$176,5,0))*BE199</f>
        <v>0</v>
      </c>
      <c r="BG199" s="172">
        <f t="shared" si="76"/>
        <v>0</v>
      </c>
      <c r="BH199" s="171">
        <f>(VLOOKUP($D199,'P4 Destination'!$C$21:$M$176,6,0))*BG199</f>
        <v>0</v>
      </c>
      <c r="BI199" s="172">
        <f t="shared" si="77"/>
        <v>0</v>
      </c>
      <c r="BJ199" s="171">
        <f>(VLOOKUP($D199,'P4 Destination'!$C$21:$M$176,7,0))*BI199</f>
        <v>0</v>
      </c>
      <c r="BK199" s="172">
        <f t="shared" si="78"/>
        <v>42</v>
      </c>
      <c r="BL199" s="171">
        <f>(VLOOKUP($D199,'P4 Destination'!$C$21:$M$176,8,0))*BK199</f>
        <v>0</v>
      </c>
      <c r="BM199" s="172">
        <f t="shared" si="79"/>
        <v>0</v>
      </c>
      <c r="BN199" s="171">
        <f>(VLOOKUP($D199,'P4 Destination'!$C$21:$M$176,9,0))*BM199</f>
        <v>0</v>
      </c>
      <c r="BO199" s="154">
        <f t="shared" si="80"/>
        <v>1</v>
      </c>
      <c r="BP199" s="171">
        <f>(VLOOKUP(D199,'P4 Destination'!$C$21:$M$176,10,0))*K199</f>
        <v>0</v>
      </c>
      <c r="BQ199" s="171">
        <f>(VLOOKUP(D199,'P4 Destination'!$C$21:$M$176,11,0))*J199</f>
        <v>0</v>
      </c>
      <c r="BR199" s="173">
        <f t="shared" si="81"/>
        <v>0</v>
      </c>
      <c r="BS199" s="173">
        <f>(AV199*2500)*'P6 Verzekering'!$E$11</f>
        <v>0</v>
      </c>
      <c r="BT199" s="173">
        <f>(AW199*2500)*'P6 Verzekering'!$E$12</f>
        <v>0</v>
      </c>
      <c r="BU199" s="173">
        <f>(L199*2500)*'P6 Verzekering'!$E$13</f>
        <v>0</v>
      </c>
      <c r="BV199" s="173">
        <f t="shared" si="82"/>
        <v>0</v>
      </c>
      <c r="BW199"/>
      <c r="BX199"/>
    </row>
    <row r="200" spans="1:76">
      <c r="A200" s="152" t="s">
        <v>1186</v>
      </c>
      <c r="B200" s="152" t="s">
        <v>397</v>
      </c>
      <c r="C200" s="152" t="s">
        <v>396</v>
      </c>
      <c r="D200" s="152" t="s">
        <v>368</v>
      </c>
      <c r="E200" s="152" t="s">
        <v>367</v>
      </c>
      <c r="F200" s="153">
        <f t="shared" si="56"/>
        <v>45</v>
      </c>
      <c r="G200" s="154">
        <v>1</v>
      </c>
      <c r="H200" s="154">
        <f>IFERROR(VLOOKUP(B200,'P2 Origin'!$C$21:$Q$176,15,FALSE),0)</f>
        <v>0</v>
      </c>
      <c r="I200" s="154">
        <f>IFERROR(VLOOKUP(D200,'P4 Destination'!$C$21:$Q$176,15,FALSE),0)</f>
        <v>1</v>
      </c>
      <c r="J200" s="155"/>
      <c r="K200" s="155">
        <v>1</v>
      </c>
      <c r="L200" s="156">
        <v>0</v>
      </c>
      <c r="M200" s="155">
        <v>0</v>
      </c>
      <c r="N200" s="155">
        <v>0</v>
      </c>
      <c r="O200" s="157">
        <f t="shared" si="57"/>
        <v>0</v>
      </c>
      <c r="P200" s="158">
        <f t="shared" si="58"/>
        <v>0</v>
      </c>
      <c r="Q200" s="159">
        <f>IFERROR(VLOOKUP(N200,'P1 Intra-Europees'!$A$15:$H$25,3,0),0)*P200</f>
        <v>0</v>
      </c>
      <c r="R200" s="160">
        <f t="shared" si="59"/>
        <v>0</v>
      </c>
      <c r="S200" s="159">
        <f>IFERROR(VLOOKUP(N200,'P1 Intra-Europees'!$A$15:$H$25,4,0),0)*R200</f>
        <v>0</v>
      </c>
      <c r="T200" s="160">
        <f t="shared" si="60"/>
        <v>0</v>
      </c>
      <c r="U200" s="159">
        <f>IFERROR(VLOOKUP(N200,'P1 Intra-Europees'!$A$15:$H$25,5,0),0)*T200</f>
        <v>0</v>
      </c>
      <c r="V200" s="160">
        <f t="shared" si="61"/>
        <v>0</v>
      </c>
      <c r="W200" s="159">
        <f>IFERROR(VLOOKUP(N200,'P1 Intra-Europees'!$A$15:$H$25,6,0),0)*V200</f>
        <v>0</v>
      </c>
      <c r="X200" s="160">
        <f t="shared" si="62"/>
        <v>0</v>
      </c>
      <c r="Y200" s="159">
        <f>IFERROR(VLOOKUP(N200,'P1 Intra-Europees'!$A$15:$H$25,7,0),0)*X200</f>
        <v>0</v>
      </c>
      <c r="Z200" s="161">
        <f t="shared" si="63"/>
        <v>0</v>
      </c>
      <c r="AA200" s="162">
        <f>IFERROR(VLOOKUP(N200,'P1 Intra-Europees'!$A$15:$H$25,8,0),0)*Z200</f>
        <v>0</v>
      </c>
      <c r="AB200" s="163">
        <f t="shared" si="64"/>
        <v>0</v>
      </c>
      <c r="AC200" s="157" t="str">
        <f>VLOOKUP(B200,'P2 Origin'!$C$21:$O$176,13,0)</f>
        <v>USD</v>
      </c>
      <c r="AD200" s="164">
        <f t="shared" si="65"/>
        <v>0</v>
      </c>
      <c r="AE200" s="165">
        <f>IF(AU200&gt;0.1,VLOOKUP(B200,'P2 Origin'!$C$21:$M$176,3,0)*H200,0)</f>
        <v>0</v>
      </c>
      <c r="AF200" s="166">
        <f t="shared" si="66"/>
        <v>0</v>
      </c>
      <c r="AG200" s="165">
        <f>(VLOOKUP(B200,'P2 Origin'!$C$21:$M$176,4,0))*AF200</f>
        <v>0</v>
      </c>
      <c r="AH200" s="166">
        <f t="shared" si="67"/>
        <v>0</v>
      </c>
      <c r="AI200" s="165">
        <f>(VLOOKUP(B200,'P2 Origin'!$C$21:$M$176,5,0))*AH200</f>
        <v>0</v>
      </c>
      <c r="AJ200" s="166">
        <f t="shared" si="83"/>
        <v>0</v>
      </c>
      <c r="AK200" s="165">
        <f>(VLOOKUP(B200,'P2 Origin'!$C$21:$M$176,6,0))*AJ200</f>
        <v>0</v>
      </c>
      <c r="AL200" s="166">
        <f t="shared" si="68"/>
        <v>0</v>
      </c>
      <c r="AM200" s="165">
        <f>(VLOOKUP($B200,'P2 Origin'!$C$21:$M$176,7,0))*AL200</f>
        <v>0</v>
      </c>
      <c r="AN200" s="166">
        <f t="shared" si="69"/>
        <v>45</v>
      </c>
      <c r="AO200" s="165">
        <f>(VLOOKUP($B200,'P2 Origin'!$C$21:$M$176,8,0))*AN200</f>
        <v>0</v>
      </c>
      <c r="AP200" s="166">
        <f t="shared" si="70"/>
        <v>0</v>
      </c>
      <c r="AQ200" s="165">
        <f>(VLOOKUP($B200,'P2 Origin'!$C$21:$M$176,9,0))*AP200</f>
        <v>0</v>
      </c>
      <c r="AR200" s="155">
        <f t="shared" si="71"/>
        <v>1</v>
      </c>
      <c r="AS200" s="164">
        <f>(VLOOKUP(B200,'P2 Origin'!$C$21:$M$176,10,0))*K200</f>
        <v>0</v>
      </c>
      <c r="AT200" s="164">
        <f>(VLOOKUP(B200,'P2 Origin'!$C$21:$M$176,11,0))*J200</f>
        <v>0</v>
      </c>
      <c r="AU200" s="167">
        <v>45</v>
      </c>
      <c r="AV200" s="168">
        <v>45</v>
      </c>
      <c r="AW200" s="169">
        <v>0</v>
      </c>
      <c r="AX200" s="170">
        <f>IF(AU200&gt;=0.1,'P3 Bureaumarge zee- en luchtvr.'!$D$12,0)</f>
        <v>0</v>
      </c>
      <c r="AY200" s="163">
        <f t="shared" si="72"/>
        <v>0</v>
      </c>
      <c r="AZ200" s="157" t="str">
        <f>VLOOKUP(D200,'P4 Destination'!$C$21:$O$176,13,0)</f>
        <v>USD</v>
      </c>
      <c r="BA200" s="164">
        <f t="shared" si="73"/>
        <v>0</v>
      </c>
      <c r="BB200" s="171">
        <f>IF(AU200&gt;0.1,(VLOOKUP(D200,'P4 Destination'!$C$21:$M$176,3,0))*I200,0)</f>
        <v>0</v>
      </c>
      <c r="BC200" s="172">
        <f t="shared" si="74"/>
        <v>0</v>
      </c>
      <c r="BD200" s="171">
        <f>(VLOOKUP($D200,'P4 Destination'!$C$21:$M$176,4,0))*BC200</f>
        <v>0</v>
      </c>
      <c r="BE200" s="172">
        <f t="shared" si="75"/>
        <v>0</v>
      </c>
      <c r="BF200" s="171">
        <f>(VLOOKUP($D200,'P4 Destination'!$C$21:$M$176,5,0))*BE200</f>
        <v>0</v>
      </c>
      <c r="BG200" s="172">
        <f t="shared" si="76"/>
        <v>0</v>
      </c>
      <c r="BH200" s="171">
        <f>(VLOOKUP($D200,'P4 Destination'!$C$21:$M$176,6,0))*BG200</f>
        <v>0</v>
      </c>
      <c r="BI200" s="172">
        <f t="shared" si="77"/>
        <v>0</v>
      </c>
      <c r="BJ200" s="171">
        <f>(VLOOKUP($D200,'P4 Destination'!$C$21:$M$176,7,0))*BI200</f>
        <v>0</v>
      </c>
      <c r="BK200" s="172">
        <f t="shared" si="78"/>
        <v>45</v>
      </c>
      <c r="BL200" s="171">
        <f>(VLOOKUP($D200,'P4 Destination'!$C$21:$M$176,8,0))*BK200</f>
        <v>0</v>
      </c>
      <c r="BM200" s="172">
        <f t="shared" si="79"/>
        <v>0</v>
      </c>
      <c r="BN200" s="171">
        <f>(VLOOKUP($D200,'P4 Destination'!$C$21:$M$176,9,0))*BM200</f>
        <v>0</v>
      </c>
      <c r="BO200" s="154">
        <f t="shared" si="80"/>
        <v>1</v>
      </c>
      <c r="BP200" s="171">
        <f>(VLOOKUP(D200,'P4 Destination'!$C$21:$M$176,10,0))*K200</f>
        <v>0</v>
      </c>
      <c r="BQ200" s="171">
        <f>(VLOOKUP(D200,'P4 Destination'!$C$21:$M$176,11,0))*J200</f>
        <v>0</v>
      </c>
      <c r="BR200" s="173">
        <f t="shared" si="81"/>
        <v>0</v>
      </c>
      <c r="BS200" s="173">
        <f>(AV200*2500)*'P6 Verzekering'!$E$11</f>
        <v>0</v>
      </c>
      <c r="BT200" s="173">
        <f>(AW200*2500)*'P6 Verzekering'!$E$12</f>
        <v>0</v>
      </c>
      <c r="BU200" s="173">
        <f>(L200*2500)*'P6 Verzekering'!$E$13</f>
        <v>0</v>
      </c>
      <c r="BV200" s="173">
        <f t="shared" si="82"/>
        <v>0</v>
      </c>
      <c r="BW200"/>
      <c r="BX200"/>
    </row>
    <row r="201" spans="1:76">
      <c r="A201" s="152" t="s">
        <v>1187</v>
      </c>
      <c r="B201" s="152" t="s">
        <v>397</v>
      </c>
      <c r="C201" s="152" t="s">
        <v>396</v>
      </c>
      <c r="D201" s="152" t="s">
        <v>234</v>
      </c>
      <c r="E201" s="152" t="s">
        <v>233</v>
      </c>
      <c r="F201" s="153">
        <f t="shared" si="56"/>
        <v>45</v>
      </c>
      <c r="G201" s="154">
        <v>1</v>
      </c>
      <c r="H201" s="154">
        <f>IFERROR(VLOOKUP(B201,'P2 Origin'!$C$21:$Q$176,15,FALSE),0)</f>
        <v>0</v>
      </c>
      <c r="I201" s="154">
        <f>IFERROR(VLOOKUP(D201,'P4 Destination'!$C$21:$Q$176,15,FALSE),0)</f>
        <v>1</v>
      </c>
      <c r="J201" s="155"/>
      <c r="K201" s="155">
        <v>1</v>
      </c>
      <c r="L201" s="156">
        <v>0</v>
      </c>
      <c r="M201" s="155">
        <v>0</v>
      </c>
      <c r="N201" s="155">
        <v>0</v>
      </c>
      <c r="O201" s="157">
        <f t="shared" si="57"/>
        <v>0</v>
      </c>
      <c r="P201" s="158">
        <f t="shared" si="58"/>
        <v>0</v>
      </c>
      <c r="Q201" s="159">
        <f>IFERROR(VLOOKUP(N201,'P1 Intra-Europees'!$A$15:$H$25,3,0),0)*P201</f>
        <v>0</v>
      </c>
      <c r="R201" s="160">
        <f t="shared" si="59"/>
        <v>0</v>
      </c>
      <c r="S201" s="159">
        <f>IFERROR(VLOOKUP(N201,'P1 Intra-Europees'!$A$15:$H$25,4,0),0)*R201</f>
        <v>0</v>
      </c>
      <c r="T201" s="160">
        <f t="shared" si="60"/>
        <v>0</v>
      </c>
      <c r="U201" s="159">
        <f>IFERROR(VLOOKUP(N201,'P1 Intra-Europees'!$A$15:$H$25,5,0),0)*T201</f>
        <v>0</v>
      </c>
      <c r="V201" s="160">
        <f t="shared" si="61"/>
        <v>0</v>
      </c>
      <c r="W201" s="159">
        <f>IFERROR(VLOOKUP(N201,'P1 Intra-Europees'!$A$15:$H$25,6,0),0)*V201</f>
        <v>0</v>
      </c>
      <c r="X201" s="160">
        <f t="shared" si="62"/>
        <v>0</v>
      </c>
      <c r="Y201" s="159">
        <f>IFERROR(VLOOKUP(N201,'P1 Intra-Europees'!$A$15:$H$25,7,0),0)*X201</f>
        <v>0</v>
      </c>
      <c r="Z201" s="161">
        <f t="shared" si="63"/>
        <v>0</v>
      </c>
      <c r="AA201" s="162">
        <f>IFERROR(VLOOKUP(N201,'P1 Intra-Europees'!$A$15:$H$25,8,0),0)*Z201</f>
        <v>0</v>
      </c>
      <c r="AB201" s="163">
        <f t="shared" si="64"/>
        <v>0</v>
      </c>
      <c r="AC201" s="157" t="str">
        <f>VLOOKUP(B201,'P2 Origin'!$C$21:$O$176,13,0)</f>
        <v>USD</v>
      </c>
      <c r="AD201" s="164">
        <f t="shared" si="65"/>
        <v>0</v>
      </c>
      <c r="AE201" s="165">
        <f>IF(AU201&gt;0.1,VLOOKUP(B201,'P2 Origin'!$C$21:$M$176,3,0)*H201,0)</f>
        <v>0</v>
      </c>
      <c r="AF201" s="166">
        <f t="shared" si="66"/>
        <v>0</v>
      </c>
      <c r="AG201" s="165">
        <f>(VLOOKUP(B201,'P2 Origin'!$C$21:$M$176,4,0))*AF201</f>
        <v>0</v>
      </c>
      <c r="AH201" s="166">
        <f t="shared" si="67"/>
        <v>0</v>
      </c>
      <c r="AI201" s="165">
        <f>(VLOOKUP(B201,'P2 Origin'!$C$21:$M$176,5,0))*AH201</f>
        <v>0</v>
      </c>
      <c r="AJ201" s="166">
        <f t="shared" si="83"/>
        <v>0</v>
      </c>
      <c r="AK201" s="165">
        <f>(VLOOKUP(B201,'P2 Origin'!$C$21:$M$176,6,0))*AJ201</f>
        <v>0</v>
      </c>
      <c r="AL201" s="166">
        <f t="shared" si="68"/>
        <v>0</v>
      </c>
      <c r="AM201" s="165">
        <f>(VLOOKUP($B201,'P2 Origin'!$C$21:$M$176,7,0))*AL201</f>
        <v>0</v>
      </c>
      <c r="AN201" s="166">
        <f t="shared" si="69"/>
        <v>45</v>
      </c>
      <c r="AO201" s="165">
        <f>(VLOOKUP($B201,'P2 Origin'!$C$21:$M$176,8,0))*AN201</f>
        <v>0</v>
      </c>
      <c r="AP201" s="166">
        <f t="shared" si="70"/>
        <v>0</v>
      </c>
      <c r="AQ201" s="165">
        <f>(VLOOKUP($B201,'P2 Origin'!$C$21:$M$176,9,0))*AP201</f>
        <v>0</v>
      </c>
      <c r="AR201" s="155">
        <f t="shared" si="71"/>
        <v>1</v>
      </c>
      <c r="AS201" s="164">
        <f>(VLOOKUP(B201,'P2 Origin'!$C$21:$M$176,10,0))*K201</f>
        <v>0</v>
      </c>
      <c r="AT201" s="164">
        <f>(VLOOKUP(B201,'P2 Origin'!$C$21:$M$176,11,0))*J201</f>
        <v>0</v>
      </c>
      <c r="AU201" s="167">
        <v>45</v>
      </c>
      <c r="AV201" s="168">
        <v>45</v>
      </c>
      <c r="AW201" s="169">
        <v>0</v>
      </c>
      <c r="AX201" s="170">
        <f>IF(AU201&gt;=0.1,'P3 Bureaumarge zee- en luchtvr.'!$D$12,0)</f>
        <v>0</v>
      </c>
      <c r="AY201" s="163">
        <f t="shared" si="72"/>
        <v>0</v>
      </c>
      <c r="AZ201" s="157" t="str">
        <f>VLOOKUP(D201,'P4 Destination'!$C$21:$O$176,13,0)</f>
        <v>EUR</v>
      </c>
      <c r="BA201" s="164">
        <f t="shared" si="73"/>
        <v>0</v>
      </c>
      <c r="BB201" s="171">
        <f>IF(AU201&gt;0.1,(VLOOKUP(D201,'P4 Destination'!$C$21:$M$176,3,0))*I201,0)</f>
        <v>0</v>
      </c>
      <c r="BC201" s="172">
        <f t="shared" si="74"/>
        <v>0</v>
      </c>
      <c r="BD201" s="171">
        <f>(VLOOKUP($D201,'P4 Destination'!$C$21:$M$176,4,0))*BC201</f>
        <v>0</v>
      </c>
      <c r="BE201" s="172">
        <f t="shared" si="75"/>
        <v>0</v>
      </c>
      <c r="BF201" s="171">
        <f>(VLOOKUP($D201,'P4 Destination'!$C$21:$M$176,5,0))*BE201</f>
        <v>0</v>
      </c>
      <c r="BG201" s="172">
        <f t="shared" si="76"/>
        <v>0</v>
      </c>
      <c r="BH201" s="171">
        <f>(VLOOKUP($D201,'P4 Destination'!$C$21:$M$176,6,0))*BG201</f>
        <v>0</v>
      </c>
      <c r="BI201" s="172">
        <f t="shared" si="77"/>
        <v>0</v>
      </c>
      <c r="BJ201" s="171">
        <f>(VLOOKUP($D201,'P4 Destination'!$C$21:$M$176,7,0))*BI201</f>
        <v>0</v>
      </c>
      <c r="BK201" s="172">
        <f t="shared" si="78"/>
        <v>45</v>
      </c>
      <c r="BL201" s="171">
        <f>(VLOOKUP($D201,'P4 Destination'!$C$21:$M$176,8,0))*BK201</f>
        <v>0</v>
      </c>
      <c r="BM201" s="172">
        <f t="shared" si="79"/>
        <v>0</v>
      </c>
      <c r="BN201" s="171">
        <f>(VLOOKUP($D201,'P4 Destination'!$C$21:$M$176,9,0))*BM201</f>
        <v>0</v>
      </c>
      <c r="BO201" s="154">
        <f t="shared" si="80"/>
        <v>1</v>
      </c>
      <c r="BP201" s="171">
        <f>(VLOOKUP(D201,'P4 Destination'!$C$21:$M$176,10,0))*K201</f>
        <v>0</v>
      </c>
      <c r="BQ201" s="171">
        <f>(VLOOKUP(D201,'P4 Destination'!$C$21:$M$176,11,0))*J201</f>
        <v>0</v>
      </c>
      <c r="BR201" s="173">
        <f t="shared" si="81"/>
        <v>0</v>
      </c>
      <c r="BS201" s="173">
        <f>(AV201*2500)*'P6 Verzekering'!$E$11</f>
        <v>0</v>
      </c>
      <c r="BT201" s="173">
        <f>(AW201*2500)*'P6 Verzekering'!$E$12</f>
        <v>0</v>
      </c>
      <c r="BU201" s="173">
        <f>(L201*2500)*'P6 Verzekering'!$E$13</f>
        <v>0</v>
      </c>
      <c r="BV201" s="173">
        <f t="shared" si="82"/>
        <v>0</v>
      </c>
      <c r="BW201"/>
      <c r="BX201"/>
    </row>
    <row r="202" spans="1:76">
      <c r="A202" s="152" t="s">
        <v>1188</v>
      </c>
      <c r="B202" s="152" t="s">
        <v>397</v>
      </c>
      <c r="C202" s="152" t="s">
        <v>396</v>
      </c>
      <c r="D202" s="152" t="s">
        <v>219</v>
      </c>
      <c r="E202" s="152" t="s">
        <v>219</v>
      </c>
      <c r="F202" s="153">
        <f t="shared" si="56"/>
        <v>16</v>
      </c>
      <c r="G202" s="154">
        <v>1</v>
      </c>
      <c r="H202" s="154">
        <f>IFERROR(VLOOKUP(B202,'P2 Origin'!$C$21:$Q$176,15,FALSE),0)</f>
        <v>0</v>
      </c>
      <c r="I202" s="154">
        <f>IFERROR(VLOOKUP(D202,'P4 Destination'!$C$21:$Q$176,15,FALSE),0)</f>
        <v>0</v>
      </c>
      <c r="J202" s="155">
        <v>1</v>
      </c>
      <c r="K202" s="155"/>
      <c r="L202" s="156">
        <v>0</v>
      </c>
      <c r="M202" s="155">
        <v>0</v>
      </c>
      <c r="N202" s="155">
        <v>0</v>
      </c>
      <c r="O202" s="157">
        <f t="shared" si="57"/>
        <v>0</v>
      </c>
      <c r="P202" s="158">
        <f t="shared" si="58"/>
        <v>0</v>
      </c>
      <c r="Q202" s="159">
        <f>IFERROR(VLOOKUP(N202,'P1 Intra-Europees'!$A$15:$H$25,3,0),0)*P202</f>
        <v>0</v>
      </c>
      <c r="R202" s="160">
        <f t="shared" si="59"/>
        <v>0</v>
      </c>
      <c r="S202" s="159">
        <f>IFERROR(VLOOKUP(N202,'P1 Intra-Europees'!$A$15:$H$25,4,0),0)*R202</f>
        <v>0</v>
      </c>
      <c r="T202" s="160">
        <f t="shared" si="60"/>
        <v>0</v>
      </c>
      <c r="U202" s="159">
        <f>IFERROR(VLOOKUP(N202,'P1 Intra-Europees'!$A$15:$H$25,5,0),0)*T202</f>
        <v>0</v>
      </c>
      <c r="V202" s="160">
        <f t="shared" si="61"/>
        <v>0</v>
      </c>
      <c r="W202" s="159">
        <f>IFERROR(VLOOKUP(N202,'P1 Intra-Europees'!$A$15:$H$25,6,0),0)*V202</f>
        <v>0</v>
      </c>
      <c r="X202" s="160">
        <f t="shared" si="62"/>
        <v>0</v>
      </c>
      <c r="Y202" s="159">
        <f>IFERROR(VLOOKUP(N202,'P1 Intra-Europees'!$A$15:$H$25,7,0),0)*X202</f>
        <v>0</v>
      </c>
      <c r="Z202" s="161">
        <f t="shared" si="63"/>
        <v>0</v>
      </c>
      <c r="AA202" s="162">
        <f>IFERROR(VLOOKUP(N202,'P1 Intra-Europees'!$A$15:$H$25,8,0),0)*Z202</f>
        <v>0</v>
      </c>
      <c r="AB202" s="163">
        <f t="shared" si="64"/>
        <v>0</v>
      </c>
      <c r="AC202" s="157" t="str">
        <f>VLOOKUP(B202,'P2 Origin'!$C$21:$O$176,13,0)</f>
        <v>USD</v>
      </c>
      <c r="AD202" s="164">
        <f t="shared" si="65"/>
        <v>0</v>
      </c>
      <c r="AE202" s="165">
        <f>IF(AU202&gt;0.1,VLOOKUP(B202,'P2 Origin'!$C$21:$M$176,3,0)*H202,0)</f>
        <v>0</v>
      </c>
      <c r="AF202" s="166">
        <f t="shared" si="66"/>
        <v>0</v>
      </c>
      <c r="AG202" s="165">
        <f>(VLOOKUP(B202,'P2 Origin'!$C$21:$M$176,4,0))*AF202</f>
        <v>0</v>
      </c>
      <c r="AH202" s="166">
        <f t="shared" si="67"/>
        <v>0</v>
      </c>
      <c r="AI202" s="165">
        <f>(VLOOKUP(B202,'P2 Origin'!$C$21:$M$176,5,0))*AH202</f>
        <v>0</v>
      </c>
      <c r="AJ202" s="166">
        <f t="shared" si="83"/>
        <v>16</v>
      </c>
      <c r="AK202" s="165">
        <f>(VLOOKUP(B202,'P2 Origin'!$C$21:$M$176,6,0))*AJ202</f>
        <v>0</v>
      </c>
      <c r="AL202" s="166">
        <f t="shared" si="68"/>
        <v>0</v>
      </c>
      <c r="AM202" s="165">
        <f>(VLOOKUP($B202,'P2 Origin'!$C$21:$M$176,7,0))*AL202</f>
        <v>0</v>
      </c>
      <c r="AN202" s="166">
        <f t="shared" si="69"/>
        <v>0</v>
      </c>
      <c r="AO202" s="165">
        <f>(VLOOKUP($B202,'P2 Origin'!$C$21:$M$176,8,0))*AN202</f>
        <v>0</v>
      </c>
      <c r="AP202" s="166">
        <f t="shared" si="70"/>
        <v>0</v>
      </c>
      <c r="AQ202" s="165">
        <f>(VLOOKUP($B202,'P2 Origin'!$C$21:$M$176,9,0))*AP202</f>
        <v>0</v>
      </c>
      <c r="AR202" s="155">
        <f t="shared" si="71"/>
        <v>1</v>
      </c>
      <c r="AS202" s="164">
        <f>(VLOOKUP(B202,'P2 Origin'!$C$21:$M$176,10,0))*K202</f>
        <v>0</v>
      </c>
      <c r="AT202" s="164">
        <f>(VLOOKUP(B202,'P2 Origin'!$C$21:$M$176,11,0))*J202</f>
        <v>0</v>
      </c>
      <c r="AU202" s="167">
        <v>16</v>
      </c>
      <c r="AV202" s="168">
        <v>16</v>
      </c>
      <c r="AW202" s="169">
        <v>0</v>
      </c>
      <c r="AX202" s="170">
        <f>IF(AU202&gt;=0.1,'P3 Bureaumarge zee- en luchtvr.'!$D$12,0)</f>
        <v>0</v>
      </c>
      <c r="AY202" s="163">
        <f t="shared" si="72"/>
        <v>0</v>
      </c>
      <c r="AZ202" s="157" t="str">
        <f>VLOOKUP(D202,'P4 Destination'!$C$21:$O$176,13,0)</f>
        <v>EUR</v>
      </c>
      <c r="BA202" s="164">
        <f t="shared" si="73"/>
        <v>0</v>
      </c>
      <c r="BB202" s="171">
        <f>IF(AU202&gt;0.1,(VLOOKUP(D202,'P4 Destination'!$C$21:$M$176,3,0))*I202,0)</f>
        <v>0</v>
      </c>
      <c r="BC202" s="172">
        <f t="shared" si="74"/>
        <v>0</v>
      </c>
      <c r="BD202" s="171">
        <f>(VLOOKUP($D202,'P4 Destination'!$C$21:$M$176,4,0))*BC202</f>
        <v>0</v>
      </c>
      <c r="BE202" s="172">
        <f t="shared" si="75"/>
        <v>0</v>
      </c>
      <c r="BF202" s="171">
        <f>(VLOOKUP($D202,'P4 Destination'!$C$21:$M$176,5,0))*BE202</f>
        <v>0</v>
      </c>
      <c r="BG202" s="172">
        <f t="shared" si="76"/>
        <v>16</v>
      </c>
      <c r="BH202" s="171">
        <f>(VLOOKUP($D202,'P4 Destination'!$C$21:$M$176,6,0))*BG202</f>
        <v>0</v>
      </c>
      <c r="BI202" s="172">
        <f t="shared" si="77"/>
        <v>0</v>
      </c>
      <c r="BJ202" s="171">
        <f>(VLOOKUP($D202,'P4 Destination'!$C$21:$M$176,7,0))*BI202</f>
        <v>0</v>
      </c>
      <c r="BK202" s="172">
        <f t="shared" si="78"/>
        <v>0</v>
      </c>
      <c r="BL202" s="171">
        <f>(VLOOKUP($D202,'P4 Destination'!$C$21:$M$176,8,0))*BK202</f>
        <v>0</v>
      </c>
      <c r="BM202" s="172">
        <f t="shared" si="79"/>
        <v>0</v>
      </c>
      <c r="BN202" s="171">
        <f>(VLOOKUP($D202,'P4 Destination'!$C$21:$M$176,9,0))*BM202</f>
        <v>0</v>
      </c>
      <c r="BO202" s="154">
        <f t="shared" si="80"/>
        <v>1</v>
      </c>
      <c r="BP202" s="171">
        <f>(VLOOKUP(D202,'P4 Destination'!$C$21:$M$176,10,0))*K202</f>
        <v>0</v>
      </c>
      <c r="BQ202" s="171">
        <f>(VLOOKUP(D202,'P4 Destination'!$C$21:$M$176,11,0))*J202</f>
        <v>0</v>
      </c>
      <c r="BR202" s="173">
        <f t="shared" si="81"/>
        <v>0</v>
      </c>
      <c r="BS202" s="173">
        <f>(AV202*2500)*'P6 Verzekering'!$E$11</f>
        <v>0</v>
      </c>
      <c r="BT202" s="173">
        <f>(AW202*2500)*'P6 Verzekering'!$E$12</f>
        <v>0</v>
      </c>
      <c r="BU202" s="173">
        <f>(L202*2500)*'P6 Verzekering'!$E$13</f>
        <v>0</v>
      </c>
      <c r="BV202" s="173">
        <f t="shared" si="82"/>
        <v>0</v>
      </c>
      <c r="BW202"/>
      <c r="BX202"/>
    </row>
    <row r="203" spans="1:76">
      <c r="A203" s="152" t="s">
        <v>1189</v>
      </c>
      <c r="B203" s="152" t="s">
        <v>397</v>
      </c>
      <c r="C203" s="152" t="s">
        <v>396</v>
      </c>
      <c r="D203" s="152" t="s">
        <v>219</v>
      </c>
      <c r="E203" s="152" t="s">
        <v>219</v>
      </c>
      <c r="F203" s="153">
        <f t="shared" ref="F203:F266" si="84">SUM(L203,AU203)</f>
        <v>35</v>
      </c>
      <c r="G203" s="154">
        <v>1</v>
      </c>
      <c r="H203" s="154">
        <f>IFERROR(VLOOKUP(B203,'P2 Origin'!$C$21:$Q$176,15,FALSE),0)</f>
        <v>0</v>
      </c>
      <c r="I203" s="154">
        <f>IFERROR(VLOOKUP(D203,'P4 Destination'!$C$21:$Q$176,15,FALSE),0)</f>
        <v>0</v>
      </c>
      <c r="J203" s="155"/>
      <c r="K203" s="155">
        <v>1</v>
      </c>
      <c r="L203" s="156">
        <v>0</v>
      </c>
      <c r="M203" s="155">
        <v>0</v>
      </c>
      <c r="N203" s="155">
        <v>0</v>
      </c>
      <c r="O203" s="157">
        <f t="shared" ref="O203:O266" si="85">SUM(Q203,S203,U203,W203,Y203,AA203)</f>
        <v>0</v>
      </c>
      <c r="P203" s="158">
        <f t="shared" ref="P203:P266" si="86">IF(AND(L203&gt;=0.1,L203&lt;=15),L203,0)</f>
        <v>0</v>
      </c>
      <c r="Q203" s="159">
        <f>IFERROR(VLOOKUP(N203,'P1 Intra-Europees'!$A$15:$H$25,3,0),0)*P203</f>
        <v>0</v>
      </c>
      <c r="R203" s="160">
        <f t="shared" ref="R203:R266" si="87">(IF(AND(L203&gt;=15.1,L203&lt;=25),L203,0))</f>
        <v>0</v>
      </c>
      <c r="S203" s="159">
        <f>IFERROR(VLOOKUP(N203,'P1 Intra-Europees'!$A$15:$H$25,4,0),0)*R203</f>
        <v>0</v>
      </c>
      <c r="T203" s="160">
        <f t="shared" ref="T203:T266" si="88">IF(AND(L203&gt;=25.1,L203&lt;=35),L203,0)</f>
        <v>0</v>
      </c>
      <c r="U203" s="159">
        <f>IFERROR(VLOOKUP(N203,'P1 Intra-Europees'!$A$15:$H$25,5,0),0)*T203</f>
        <v>0</v>
      </c>
      <c r="V203" s="160">
        <f t="shared" ref="V203:V266" si="89">IF(AND(L203&gt;=35.1,L203&lt;=45),L203,0)</f>
        <v>0</v>
      </c>
      <c r="W203" s="159">
        <f>IFERROR(VLOOKUP(N203,'P1 Intra-Europees'!$A$15:$H$25,6,0),0)*V203</f>
        <v>0</v>
      </c>
      <c r="X203" s="160">
        <f t="shared" ref="X203:X266" si="90">IF(AND(L203&gt;=45.1,L203&lt;=150),L203,0)</f>
        <v>0</v>
      </c>
      <c r="Y203" s="159">
        <f>IFERROR(VLOOKUP(N203,'P1 Intra-Europees'!$A$15:$H$25,7,0),0)*X203</f>
        <v>0</v>
      </c>
      <c r="Z203" s="161">
        <f t="shared" ref="Z203:Z266" si="91">IF(L203&gt;=0.1,G203,0)</f>
        <v>0</v>
      </c>
      <c r="AA203" s="162">
        <f>IFERROR(VLOOKUP(N203,'P1 Intra-Europees'!$A$15:$H$25,8,0),0)*Z203</f>
        <v>0</v>
      </c>
      <c r="AB203" s="163">
        <f t="shared" ref="AB203:AB266" si="92">IF(AC203=$AC$8,0.95,1)*AD203</f>
        <v>0</v>
      </c>
      <c r="AC203" s="157" t="str">
        <f>VLOOKUP(B203,'P2 Origin'!$C$21:$O$176,13,0)</f>
        <v>USD</v>
      </c>
      <c r="AD203" s="164">
        <f t="shared" ref="AD203:AD266" si="93">SUM(AE203,AG203,AI203,AK203,AS203,AT203,AM203,AO203,AQ203)</f>
        <v>0</v>
      </c>
      <c r="AE203" s="165">
        <f>IF(AU203&gt;0.1,VLOOKUP(B203,'P2 Origin'!$C$21:$M$176,3,0)*H203,0)</f>
        <v>0</v>
      </c>
      <c r="AF203" s="166">
        <f t="shared" ref="AF203:AF266" si="94">IF(AND(AU203&gt;=0.1,AU203&lt;=5.99),AU203,0)</f>
        <v>0</v>
      </c>
      <c r="AG203" s="165">
        <f>(VLOOKUP(B203,'P2 Origin'!$C$21:$M$176,4,0))*AF203</f>
        <v>0</v>
      </c>
      <c r="AH203" s="166">
        <f t="shared" ref="AH203:AH266" si="95">IF(AND(AU203&gt;=6,AU203&lt;=15.99),$AU203,0)</f>
        <v>0</v>
      </c>
      <c r="AI203" s="165">
        <f>(VLOOKUP(B203,'P2 Origin'!$C$21:$M$176,5,0))*AH203</f>
        <v>0</v>
      </c>
      <c r="AJ203" s="166">
        <f t="shared" si="83"/>
        <v>0</v>
      </c>
      <c r="AK203" s="165">
        <f>(VLOOKUP(B203,'P2 Origin'!$C$21:$M$176,6,0))*AJ203</f>
        <v>0</v>
      </c>
      <c r="AL203" s="166">
        <f t="shared" ref="AL203:AL266" si="96">IF(AND($AU203&gt;=26,$AU203&lt;=35.99),$AU203,0)</f>
        <v>35</v>
      </c>
      <c r="AM203" s="165">
        <f>(VLOOKUP($B203,'P2 Origin'!$C$21:$M$176,7,0))*AL203</f>
        <v>0</v>
      </c>
      <c r="AN203" s="166">
        <f t="shared" ref="AN203:AN266" si="97">IF(AND($AU203&gt;=36,$AU203&lt;=45.99),$AU203,0)</f>
        <v>0</v>
      </c>
      <c r="AO203" s="165">
        <f>(VLOOKUP($B203,'P2 Origin'!$C$21:$M$176,8,0))*AN203</f>
        <v>0</v>
      </c>
      <c r="AP203" s="166">
        <f t="shared" ref="AP203:AP266" si="98">IF(AND($AU203&gt;=46,$AU203&lt;=100),$AU203,0)</f>
        <v>0</v>
      </c>
      <c r="AQ203" s="165">
        <f>(VLOOKUP($B203,'P2 Origin'!$C$21:$M$176,9,0))*AP203</f>
        <v>0</v>
      </c>
      <c r="AR203" s="155">
        <f t="shared" ref="AR203:AR266" si="99">IF(AU203&gt;=0.1,G203,0)</f>
        <v>1</v>
      </c>
      <c r="AS203" s="164">
        <f>(VLOOKUP(B203,'P2 Origin'!$C$21:$M$176,10,0))*K203</f>
        <v>0</v>
      </c>
      <c r="AT203" s="164">
        <f>(VLOOKUP(B203,'P2 Origin'!$C$21:$M$176,11,0))*J203</f>
        <v>0</v>
      </c>
      <c r="AU203" s="167">
        <v>35</v>
      </c>
      <c r="AV203" s="168">
        <v>35</v>
      </c>
      <c r="AW203" s="169">
        <v>0</v>
      </c>
      <c r="AX203" s="170">
        <f>IF(AU203&gt;=0.1,'P3 Bureaumarge zee- en luchtvr.'!$D$12,0)</f>
        <v>0</v>
      </c>
      <c r="AY203" s="163">
        <f t="shared" ref="AY203:AY266" si="100">IF(AZ203=$AC$8,0.95,1)*BA203</f>
        <v>0</v>
      </c>
      <c r="AZ203" s="157" t="str">
        <f>VLOOKUP(D203,'P4 Destination'!$C$21:$O$176,13,0)</f>
        <v>EUR</v>
      </c>
      <c r="BA203" s="164">
        <f t="shared" ref="BA203:BA266" si="101">SUM(BB203,BD203,BF203,BN203,BP203,BQ203,BH203,BJ203,BL203)</f>
        <v>0</v>
      </c>
      <c r="BB203" s="171">
        <f>IF(AU203&gt;0.1,(VLOOKUP(D203,'P4 Destination'!$C$21:$M$176,3,0))*I203,0)</f>
        <v>0</v>
      </c>
      <c r="BC203" s="172">
        <f t="shared" ref="BC203:BC266" si="102">IF(AND($AU203&gt;=0.1,$AU203&lt;=5),$AU203,0)</f>
        <v>0</v>
      </c>
      <c r="BD203" s="171">
        <f>(VLOOKUP($D203,'P4 Destination'!$C$21:$M$176,4,0))*BC203</f>
        <v>0</v>
      </c>
      <c r="BE203" s="172">
        <f t="shared" ref="BE203:BE266" si="103">IF(AND($AU203&gt;=6,$AU203&lt;=15.99),$AU203,0)</f>
        <v>0</v>
      </c>
      <c r="BF203" s="171">
        <f>(VLOOKUP($D203,'P4 Destination'!$C$21:$M$176,5,0))*BE203</f>
        <v>0</v>
      </c>
      <c r="BG203" s="172">
        <f t="shared" ref="BG203:BG266" si="104">IF(AND($AU203&gt;=16,$AU203&lt;=25.99),$AU203,0)</f>
        <v>0</v>
      </c>
      <c r="BH203" s="171">
        <f>(VLOOKUP($D203,'P4 Destination'!$C$21:$M$176,6,0))*BG203</f>
        <v>0</v>
      </c>
      <c r="BI203" s="172">
        <f t="shared" ref="BI203:BI266" si="105">IF(AND($AU203&gt;=26,$AU203&lt;=35.99),$AU203,0)</f>
        <v>35</v>
      </c>
      <c r="BJ203" s="171">
        <f>(VLOOKUP($D203,'P4 Destination'!$C$21:$M$176,7,0))*BI203</f>
        <v>0</v>
      </c>
      <c r="BK203" s="172">
        <f t="shared" ref="BK203:BK266" si="106">IF(AND($AU203&gt;=36,$AU203&lt;=45.99),$AU203,0)</f>
        <v>0</v>
      </c>
      <c r="BL203" s="171">
        <f>(VLOOKUP($D203,'P4 Destination'!$C$21:$M$176,8,0))*BK203</f>
        <v>0</v>
      </c>
      <c r="BM203" s="172">
        <f t="shared" ref="BM203:BM266" si="107">IF(AND($AU203&gt;=46,$AU203&lt;=100),$AU203,0)</f>
        <v>0</v>
      </c>
      <c r="BN203" s="171">
        <f>(VLOOKUP($D203,'P4 Destination'!$C$21:$M$176,9,0))*BM203</f>
        <v>0</v>
      </c>
      <c r="BO203" s="154">
        <f t="shared" ref="BO203:BO266" si="108">IF(AU203&gt;=0.1,G203,0)</f>
        <v>1</v>
      </c>
      <c r="BP203" s="171">
        <f>(VLOOKUP(D203,'P4 Destination'!$C$21:$M$176,10,0))*K203</f>
        <v>0</v>
      </c>
      <c r="BQ203" s="171">
        <f>(VLOOKUP(D203,'P4 Destination'!$C$21:$M$176,11,0))*J203</f>
        <v>0</v>
      </c>
      <c r="BR203" s="173">
        <f t="shared" ref="BR203:BR266" si="109">SUM(BS203:BU203)</f>
        <v>0</v>
      </c>
      <c r="BS203" s="173">
        <f>(AV203*2500)*'P6 Verzekering'!$E$11</f>
        <v>0</v>
      </c>
      <c r="BT203" s="173">
        <f>(AW203*2500)*'P6 Verzekering'!$E$12</f>
        <v>0</v>
      </c>
      <c r="BU203" s="173">
        <f>(L203*2500)*'P6 Verzekering'!$E$13</f>
        <v>0</v>
      </c>
      <c r="BV203" s="173">
        <f t="shared" ref="BV203:BV266" si="110">SUM(O203,AB203,AX203,AY203,BR203)</f>
        <v>0</v>
      </c>
      <c r="BW203"/>
      <c r="BX203"/>
    </row>
    <row r="204" spans="1:76">
      <c r="A204" s="152" t="s">
        <v>1191</v>
      </c>
      <c r="B204" s="152" t="s">
        <v>397</v>
      </c>
      <c r="C204" s="152" t="s">
        <v>396</v>
      </c>
      <c r="D204" s="152" t="s">
        <v>219</v>
      </c>
      <c r="E204" s="152" t="s">
        <v>219</v>
      </c>
      <c r="F204" s="153">
        <f t="shared" si="84"/>
        <v>50</v>
      </c>
      <c r="G204" s="154">
        <v>1</v>
      </c>
      <c r="H204" s="154">
        <f>IFERROR(VLOOKUP(B204,'P2 Origin'!$C$21:$Q$176,15,FALSE),0)</f>
        <v>0</v>
      </c>
      <c r="I204" s="154">
        <f>IFERROR(VLOOKUP(D204,'P4 Destination'!$C$21:$Q$176,15,FALSE),0)</f>
        <v>0</v>
      </c>
      <c r="J204" s="155"/>
      <c r="K204" s="155">
        <v>1</v>
      </c>
      <c r="L204" s="156">
        <v>0</v>
      </c>
      <c r="M204" s="155">
        <v>0</v>
      </c>
      <c r="N204" s="155">
        <v>0</v>
      </c>
      <c r="O204" s="157">
        <f t="shared" si="85"/>
        <v>0</v>
      </c>
      <c r="P204" s="158">
        <f t="shared" si="86"/>
        <v>0</v>
      </c>
      <c r="Q204" s="159">
        <f>IFERROR(VLOOKUP(N204,'P1 Intra-Europees'!$A$15:$H$25,3,0),0)*P204</f>
        <v>0</v>
      </c>
      <c r="R204" s="160">
        <f t="shared" si="87"/>
        <v>0</v>
      </c>
      <c r="S204" s="159">
        <f>IFERROR(VLOOKUP(N204,'P1 Intra-Europees'!$A$15:$H$25,4,0),0)*R204</f>
        <v>0</v>
      </c>
      <c r="T204" s="160">
        <f t="shared" si="88"/>
        <v>0</v>
      </c>
      <c r="U204" s="159">
        <f>IFERROR(VLOOKUP(N204,'P1 Intra-Europees'!$A$15:$H$25,5,0),0)*T204</f>
        <v>0</v>
      </c>
      <c r="V204" s="160">
        <f t="shared" si="89"/>
        <v>0</v>
      </c>
      <c r="W204" s="159">
        <f>IFERROR(VLOOKUP(N204,'P1 Intra-Europees'!$A$15:$H$25,6,0),0)*V204</f>
        <v>0</v>
      </c>
      <c r="X204" s="160">
        <f t="shared" si="90"/>
        <v>0</v>
      </c>
      <c r="Y204" s="159">
        <f>IFERROR(VLOOKUP(N204,'P1 Intra-Europees'!$A$15:$H$25,7,0),0)*X204</f>
        <v>0</v>
      </c>
      <c r="Z204" s="161">
        <f t="shared" si="91"/>
        <v>0</v>
      </c>
      <c r="AA204" s="162">
        <f>IFERROR(VLOOKUP(N204,'P1 Intra-Europees'!$A$15:$H$25,8,0),0)*Z204</f>
        <v>0</v>
      </c>
      <c r="AB204" s="163">
        <f t="shared" si="92"/>
        <v>0</v>
      </c>
      <c r="AC204" s="157" t="str">
        <f>VLOOKUP(B204,'P2 Origin'!$C$21:$O$176,13,0)</f>
        <v>USD</v>
      </c>
      <c r="AD204" s="164">
        <f t="shared" si="93"/>
        <v>0</v>
      </c>
      <c r="AE204" s="165">
        <f>IF(AU204&gt;0.1,VLOOKUP(B204,'P2 Origin'!$C$21:$M$176,3,0)*H204,0)</f>
        <v>0</v>
      </c>
      <c r="AF204" s="166">
        <f t="shared" si="94"/>
        <v>0</v>
      </c>
      <c r="AG204" s="165">
        <f>(VLOOKUP(B204,'P2 Origin'!$C$21:$M$176,4,0))*AF204</f>
        <v>0</v>
      </c>
      <c r="AH204" s="166">
        <f t="shared" si="95"/>
        <v>0</v>
      </c>
      <c r="AI204" s="165">
        <f>(VLOOKUP(B204,'P2 Origin'!$C$21:$M$176,5,0))*AH204</f>
        <v>0</v>
      </c>
      <c r="AJ204" s="166">
        <f t="shared" si="83"/>
        <v>0</v>
      </c>
      <c r="AK204" s="165">
        <f>(VLOOKUP(B204,'P2 Origin'!$C$21:$M$176,6,0))*AJ204</f>
        <v>0</v>
      </c>
      <c r="AL204" s="166">
        <f t="shared" si="96"/>
        <v>0</v>
      </c>
      <c r="AM204" s="165">
        <f>(VLOOKUP($B204,'P2 Origin'!$C$21:$M$176,7,0))*AL204</f>
        <v>0</v>
      </c>
      <c r="AN204" s="166">
        <f t="shared" si="97"/>
        <v>0</v>
      </c>
      <c r="AO204" s="165">
        <f>(VLOOKUP($B204,'P2 Origin'!$C$21:$M$176,8,0))*AN204</f>
        <v>0</v>
      </c>
      <c r="AP204" s="166">
        <f t="shared" si="98"/>
        <v>50</v>
      </c>
      <c r="AQ204" s="165">
        <f>(VLOOKUP($B204,'P2 Origin'!$C$21:$M$176,9,0))*AP204</f>
        <v>0</v>
      </c>
      <c r="AR204" s="155">
        <f t="shared" si="99"/>
        <v>1</v>
      </c>
      <c r="AS204" s="164">
        <f>(VLOOKUP(B204,'P2 Origin'!$C$21:$M$176,10,0))*K204</f>
        <v>0</v>
      </c>
      <c r="AT204" s="164">
        <f>(VLOOKUP(B204,'P2 Origin'!$C$21:$M$176,11,0))*J204</f>
        <v>0</v>
      </c>
      <c r="AU204" s="167">
        <v>50</v>
      </c>
      <c r="AV204" s="168">
        <v>50</v>
      </c>
      <c r="AW204" s="169">
        <v>0</v>
      </c>
      <c r="AX204" s="170">
        <f>IF(AU204&gt;=0.1,'P3 Bureaumarge zee- en luchtvr.'!$D$12,0)</f>
        <v>0</v>
      </c>
      <c r="AY204" s="163">
        <f t="shared" si="100"/>
        <v>0</v>
      </c>
      <c r="AZ204" s="157" t="str">
        <f>VLOOKUP(D204,'P4 Destination'!$C$21:$O$176,13,0)</f>
        <v>EUR</v>
      </c>
      <c r="BA204" s="164">
        <f t="shared" si="101"/>
        <v>0</v>
      </c>
      <c r="BB204" s="171">
        <f>IF(AU204&gt;0.1,(VLOOKUP(D204,'P4 Destination'!$C$21:$M$176,3,0))*I204,0)</f>
        <v>0</v>
      </c>
      <c r="BC204" s="172">
        <f t="shared" si="102"/>
        <v>0</v>
      </c>
      <c r="BD204" s="171">
        <f>(VLOOKUP($D204,'P4 Destination'!$C$21:$M$176,4,0))*BC204</f>
        <v>0</v>
      </c>
      <c r="BE204" s="172">
        <f t="shared" si="103"/>
        <v>0</v>
      </c>
      <c r="BF204" s="171">
        <f>(VLOOKUP($D204,'P4 Destination'!$C$21:$M$176,5,0))*BE204</f>
        <v>0</v>
      </c>
      <c r="BG204" s="172">
        <f t="shared" si="104"/>
        <v>0</v>
      </c>
      <c r="BH204" s="171">
        <f>(VLOOKUP($D204,'P4 Destination'!$C$21:$M$176,6,0))*BG204</f>
        <v>0</v>
      </c>
      <c r="BI204" s="172">
        <f t="shared" si="105"/>
        <v>0</v>
      </c>
      <c r="BJ204" s="171">
        <f>(VLOOKUP($D204,'P4 Destination'!$C$21:$M$176,7,0))*BI204</f>
        <v>0</v>
      </c>
      <c r="BK204" s="172">
        <f t="shared" si="106"/>
        <v>0</v>
      </c>
      <c r="BL204" s="171">
        <f>(VLOOKUP($D204,'P4 Destination'!$C$21:$M$176,8,0))*BK204</f>
        <v>0</v>
      </c>
      <c r="BM204" s="172">
        <f t="shared" si="107"/>
        <v>50</v>
      </c>
      <c r="BN204" s="171">
        <f>(VLOOKUP($D204,'P4 Destination'!$C$21:$M$176,9,0))*BM204</f>
        <v>0</v>
      </c>
      <c r="BO204" s="154">
        <f t="shared" si="108"/>
        <v>1</v>
      </c>
      <c r="BP204" s="171">
        <f>(VLOOKUP(D204,'P4 Destination'!$C$21:$M$176,10,0))*K204</f>
        <v>0</v>
      </c>
      <c r="BQ204" s="171">
        <f>(VLOOKUP(D204,'P4 Destination'!$C$21:$M$176,11,0))*J204</f>
        <v>0</v>
      </c>
      <c r="BR204" s="173">
        <f t="shared" si="109"/>
        <v>0</v>
      </c>
      <c r="BS204" s="173">
        <f>(AV204*2500)*'P6 Verzekering'!$E$11</f>
        <v>0</v>
      </c>
      <c r="BT204" s="173">
        <f>(AW204*2500)*'P6 Verzekering'!$E$12</f>
        <v>0</v>
      </c>
      <c r="BU204" s="173">
        <f>(L204*2500)*'P6 Verzekering'!$E$13</f>
        <v>0</v>
      </c>
      <c r="BV204" s="173">
        <f t="shared" si="110"/>
        <v>0</v>
      </c>
      <c r="BW204"/>
      <c r="BX204"/>
    </row>
    <row r="205" spans="1:76">
      <c r="A205" s="152" t="s">
        <v>1192</v>
      </c>
      <c r="B205" s="152" t="s">
        <v>397</v>
      </c>
      <c r="C205" s="152" t="s">
        <v>396</v>
      </c>
      <c r="D205" s="152" t="s">
        <v>219</v>
      </c>
      <c r="E205" s="152" t="s">
        <v>219</v>
      </c>
      <c r="F205" s="153">
        <f t="shared" si="84"/>
        <v>20</v>
      </c>
      <c r="G205" s="154">
        <v>1</v>
      </c>
      <c r="H205" s="154">
        <f>IFERROR(VLOOKUP(B205,'P2 Origin'!$C$21:$Q$176,15,FALSE),0)</f>
        <v>0</v>
      </c>
      <c r="I205" s="154">
        <f>IFERROR(VLOOKUP(D205,'P4 Destination'!$C$21:$Q$176,15,FALSE),0)</f>
        <v>0</v>
      </c>
      <c r="J205" s="155">
        <v>1</v>
      </c>
      <c r="K205" s="155"/>
      <c r="L205" s="156">
        <v>0</v>
      </c>
      <c r="M205" s="155">
        <v>0</v>
      </c>
      <c r="N205" s="155">
        <v>0</v>
      </c>
      <c r="O205" s="157">
        <f t="shared" si="85"/>
        <v>0</v>
      </c>
      <c r="P205" s="158">
        <f t="shared" si="86"/>
        <v>0</v>
      </c>
      <c r="Q205" s="159">
        <f>IFERROR(VLOOKUP(N205,'P1 Intra-Europees'!$A$15:$H$25,3,0),0)*P205</f>
        <v>0</v>
      </c>
      <c r="R205" s="160">
        <f t="shared" si="87"/>
        <v>0</v>
      </c>
      <c r="S205" s="159">
        <f>IFERROR(VLOOKUP(N205,'P1 Intra-Europees'!$A$15:$H$25,4,0),0)*R205</f>
        <v>0</v>
      </c>
      <c r="T205" s="160">
        <f t="shared" si="88"/>
        <v>0</v>
      </c>
      <c r="U205" s="159">
        <f>IFERROR(VLOOKUP(N205,'P1 Intra-Europees'!$A$15:$H$25,5,0),0)*T205</f>
        <v>0</v>
      </c>
      <c r="V205" s="160">
        <f t="shared" si="89"/>
        <v>0</v>
      </c>
      <c r="W205" s="159">
        <f>IFERROR(VLOOKUP(N205,'P1 Intra-Europees'!$A$15:$H$25,6,0),0)*V205</f>
        <v>0</v>
      </c>
      <c r="X205" s="160">
        <f t="shared" si="90"/>
        <v>0</v>
      </c>
      <c r="Y205" s="159">
        <f>IFERROR(VLOOKUP(N205,'P1 Intra-Europees'!$A$15:$H$25,7,0),0)*X205</f>
        <v>0</v>
      </c>
      <c r="Z205" s="161">
        <f t="shared" si="91"/>
        <v>0</v>
      </c>
      <c r="AA205" s="162">
        <f>IFERROR(VLOOKUP(N205,'P1 Intra-Europees'!$A$15:$H$25,8,0),0)*Z205</f>
        <v>0</v>
      </c>
      <c r="AB205" s="163">
        <f t="shared" si="92"/>
        <v>0</v>
      </c>
      <c r="AC205" s="157" t="str">
        <f>VLOOKUP(B205,'P2 Origin'!$C$21:$O$176,13,0)</f>
        <v>USD</v>
      </c>
      <c r="AD205" s="164">
        <f t="shared" si="93"/>
        <v>0</v>
      </c>
      <c r="AE205" s="165">
        <f>IF(AU205&gt;0.1,VLOOKUP(B205,'P2 Origin'!$C$21:$M$176,3,0)*H205,0)</f>
        <v>0</v>
      </c>
      <c r="AF205" s="166">
        <f t="shared" si="94"/>
        <v>0</v>
      </c>
      <c r="AG205" s="165">
        <f>(VLOOKUP(B205,'P2 Origin'!$C$21:$M$176,4,0))*AF205</f>
        <v>0</v>
      </c>
      <c r="AH205" s="166">
        <f t="shared" si="95"/>
        <v>0</v>
      </c>
      <c r="AI205" s="165">
        <f>(VLOOKUP(B205,'P2 Origin'!$C$21:$M$176,5,0))*AH205</f>
        <v>0</v>
      </c>
      <c r="AJ205" s="166">
        <f t="shared" si="83"/>
        <v>20</v>
      </c>
      <c r="AK205" s="165">
        <f>(VLOOKUP(B205,'P2 Origin'!$C$21:$M$176,6,0))*AJ205</f>
        <v>0</v>
      </c>
      <c r="AL205" s="166">
        <f t="shared" si="96"/>
        <v>0</v>
      </c>
      <c r="AM205" s="165">
        <f>(VLOOKUP($B205,'P2 Origin'!$C$21:$M$176,7,0))*AL205</f>
        <v>0</v>
      </c>
      <c r="AN205" s="166">
        <f t="shared" si="97"/>
        <v>0</v>
      </c>
      <c r="AO205" s="165">
        <f>(VLOOKUP($B205,'P2 Origin'!$C$21:$M$176,8,0))*AN205</f>
        <v>0</v>
      </c>
      <c r="AP205" s="166">
        <f t="shared" si="98"/>
        <v>0</v>
      </c>
      <c r="AQ205" s="165">
        <f>(VLOOKUP($B205,'P2 Origin'!$C$21:$M$176,9,0))*AP205</f>
        <v>0</v>
      </c>
      <c r="AR205" s="155">
        <f t="shared" si="99"/>
        <v>1</v>
      </c>
      <c r="AS205" s="164">
        <f>(VLOOKUP(B205,'P2 Origin'!$C$21:$M$176,10,0))*K205</f>
        <v>0</v>
      </c>
      <c r="AT205" s="164">
        <f>(VLOOKUP(B205,'P2 Origin'!$C$21:$M$176,11,0))*J205</f>
        <v>0</v>
      </c>
      <c r="AU205" s="167">
        <v>20</v>
      </c>
      <c r="AV205" s="168">
        <v>20</v>
      </c>
      <c r="AW205" s="169">
        <v>0</v>
      </c>
      <c r="AX205" s="170">
        <f>IF(AU205&gt;=0.1,'P3 Bureaumarge zee- en luchtvr.'!$D$12,0)</f>
        <v>0</v>
      </c>
      <c r="AY205" s="163">
        <f t="shared" si="100"/>
        <v>0</v>
      </c>
      <c r="AZ205" s="157" t="str">
        <f>VLOOKUP(D205,'P4 Destination'!$C$21:$O$176,13,0)</f>
        <v>EUR</v>
      </c>
      <c r="BA205" s="164">
        <f t="shared" si="101"/>
        <v>0</v>
      </c>
      <c r="BB205" s="171">
        <f>IF(AU205&gt;0.1,(VLOOKUP(D205,'P4 Destination'!$C$21:$M$176,3,0))*I205,0)</f>
        <v>0</v>
      </c>
      <c r="BC205" s="172">
        <f t="shared" si="102"/>
        <v>0</v>
      </c>
      <c r="BD205" s="171">
        <f>(VLOOKUP($D205,'P4 Destination'!$C$21:$M$176,4,0))*BC205</f>
        <v>0</v>
      </c>
      <c r="BE205" s="172">
        <f t="shared" si="103"/>
        <v>0</v>
      </c>
      <c r="BF205" s="171">
        <f>(VLOOKUP($D205,'P4 Destination'!$C$21:$M$176,5,0))*BE205</f>
        <v>0</v>
      </c>
      <c r="BG205" s="172">
        <f t="shared" si="104"/>
        <v>20</v>
      </c>
      <c r="BH205" s="171">
        <f>(VLOOKUP($D205,'P4 Destination'!$C$21:$M$176,6,0))*BG205</f>
        <v>0</v>
      </c>
      <c r="BI205" s="172">
        <f t="shared" si="105"/>
        <v>0</v>
      </c>
      <c r="BJ205" s="171">
        <f>(VLOOKUP($D205,'P4 Destination'!$C$21:$M$176,7,0))*BI205</f>
        <v>0</v>
      </c>
      <c r="BK205" s="172">
        <f t="shared" si="106"/>
        <v>0</v>
      </c>
      <c r="BL205" s="171">
        <f>(VLOOKUP($D205,'P4 Destination'!$C$21:$M$176,8,0))*BK205</f>
        <v>0</v>
      </c>
      <c r="BM205" s="172">
        <f t="shared" si="107"/>
        <v>0</v>
      </c>
      <c r="BN205" s="171">
        <f>(VLOOKUP($D205,'P4 Destination'!$C$21:$M$176,9,0))*BM205</f>
        <v>0</v>
      </c>
      <c r="BO205" s="154">
        <f t="shared" si="108"/>
        <v>1</v>
      </c>
      <c r="BP205" s="171">
        <f>(VLOOKUP(D205,'P4 Destination'!$C$21:$M$176,10,0))*K205</f>
        <v>0</v>
      </c>
      <c r="BQ205" s="171">
        <f>(VLOOKUP(D205,'P4 Destination'!$C$21:$M$176,11,0))*J205</f>
        <v>0</v>
      </c>
      <c r="BR205" s="173">
        <f t="shared" si="109"/>
        <v>0</v>
      </c>
      <c r="BS205" s="173">
        <f>(AV205*2500)*'P6 Verzekering'!$E$11</f>
        <v>0</v>
      </c>
      <c r="BT205" s="173">
        <f>(AW205*2500)*'P6 Verzekering'!$E$12</f>
        <v>0</v>
      </c>
      <c r="BU205" s="173">
        <f>(L205*2500)*'P6 Verzekering'!$E$13</f>
        <v>0</v>
      </c>
      <c r="BV205" s="173">
        <f t="shared" si="110"/>
        <v>0</v>
      </c>
      <c r="BW205"/>
      <c r="BX205"/>
    </row>
    <row r="206" spans="1:76">
      <c r="A206" s="152" t="s">
        <v>1194</v>
      </c>
      <c r="B206" s="152" t="s">
        <v>452</v>
      </c>
      <c r="C206" s="152" t="s">
        <v>449</v>
      </c>
      <c r="D206" s="152" t="s">
        <v>356</v>
      </c>
      <c r="E206" s="152" t="s">
        <v>355</v>
      </c>
      <c r="F206" s="153">
        <f t="shared" si="84"/>
        <v>24</v>
      </c>
      <c r="G206" s="154">
        <v>1</v>
      </c>
      <c r="H206" s="154">
        <f>IFERROR(VLOOKUP(B206,'P2 Origin'!$C$21:$Q$176,15,FALSE),0)</f>
        <v>0</v>
      </c>
      <c r="I206" s="154">
        <f>IFERROR(VLOOKUP(D206,'P4 Destination'!$C$21:$Q$176,15,FALSE),0)</f>
        <v>1</v>
      </c>
      <c r="J206" s="155">
        <v>1</v>
      </c>
      <c r="K206" s="155"/>
      <c r="L206" s="156">
        <v>0</v>
      </c>
      <c r="M206" s="155">
        <v>0</v>
      </c>
      <c r="N206" s="155">
        <v>0</v>
      </c>
      <c r="O206" s="157">
        <f t="shared" si="85"/>
        <v>0</v>
      </c>
      <c r="P206" s="158">
        <f t="shared" si="86"/>
        <v>0</v>
      </c>
      <c r="Q206" s="159">
        <f>IFERROR(VLOOKUP(N206,'P1 Intra-Europees'!$A$15:$H$25,3,0),0)*P206</f>
        <v>0</v>
      </c>
      <c r="R206" s="160">
        <f t="shared" si="87"/>
        <v>0</v>
      </c>
      <c r="S206" s="159">
        <f>IFERROR(VLOOKUP(N206,'P1 Intra-Europees'!$A$15:$H$25,4,0),0)*R206</f>
        <v>0</v>
      </c>
      <c r="T206" s="160">
        <f t="shared" si="88"/>
        <v>0</v>
      </c>
      <c r="U206" s="159">
        <f>IFERROR(VLOOKUP(N206,'P1 Intra-Europees'!$A$15:$H$25,5,0),0)*T206</f>
        <v>0</v>
      </c>
      <c r="V206" s="160">
        <f t="shared" si="89"/>
        <v>0</v>
      </c>
      <c r="W206" s="159">
        <f>IFERROR(VLOOKUP(N206,'P1 Intra-Europees'!$A$15:$H$25,6,0),0)*V206</f>
        <v>0</v>
      </c>
      <c r="X206" s="160">
        <f t="shared" si="90"/>
        <v>0</v>
      </c>
      <c r="Y206" s="159">
        <f>IFERROR(VLOOKUP(N206,'P1 Intra-Europees'!$A$15:$H$25,7,0),0)*X206</f>
        <v>0</v>
      </c>
      <c r="Z206" s="161">
        <f t="shared" si="91"/>
        <v>0</v>
      </c>
      <c r="AA206" s="162">
        <f>IFERROR(VLOOKUP(N206,'P1 Intra-Europees'!$A$15:$H$25,8,0),0)*Z206</f>
        <v>0</v>
      </c>
      <c r="AB206" s="163">
        <f t="shared" si="92"/>
        <v>0</v>
      </c>
      <c r="AC206" s="157" t="str">
        <f>VLOOKUP(B206,'P2 Origin'!$C$21:$O$176,13,0)</f>
        <v>USD</v>
      </c>
      <c r="AD206" s="164">
        <f t="shared" si="93"/>
        <v>0</v>
      </c>
      <c r="AE206" s="165">
        <f>IF(AU206&gt;0.1,VLOOKUP(B206,'P2 Origin'!$C$21:$M$176,3,0)*H206,0)</f>
        <v>0</v>
      </c>
      <c r="AF206" s="166">
        <f t="shared" si="94"/>
        <v>0</v>
      </c>
      <c r="AG206" s="165">
        <f>(VLOOKUP(B206,'P2 Origin'!$C$21:$M$176,4,0))*AF206</f>
        <v>0</v>
      </c>
      <c r="AH206" s="166">
        <f t="shared" si="95"/>
        <v>0</v>
      </c>
      <c r="AI206" s="165">
        <f>(VLOOKUP(B206,'P2 Origin'!$C$21:$M$176,5,0))*AH206</f>
        <v>0</v>
      </c>
      <c r="AJ206" s="166">
        <f t="shared" si="83"/>
        <v>24</v>
      </c>
      <c r="AK206" s="165">
        <f>(VLOOKUP(B206,'P2 Origin'!$C$21:$M$176,6,0))*AJ206</f>
        <v>0</v>
      </c>
      <c r="AL206" s="166">
        <f t="shared" si="96"/>
        <v>0</v>
      </c>
      <c r="AM206" s="165">
        <f>(VLOOKUP($B206,'P2 Origin'!$C$21:$M$176,7,0))*AL206</f>
        <v>0</v>
      </c>
      <c r="AN206" s="166">
        <f t="shared" si="97"/>
        <v>0</v>
      </c>
      <c r="AO206" s="165">
        <f>(VLOOKUP($B206,'P2 Origin'!$C$21:$M$176,8,0))*AN206</f>
        <v>0</v>
      </c>
      <c r="AP206" s="166">
        <f t="shared" si="98"/>
        <v>0</v>
      </c>
      <c r="AQ206" s="165">
        <f>(VLOOKUP($B206,'P2 Origin'!$C$21:$M$176,9,0))*AP206</f>
        <v>0</v>
      </c>
      <c r="AR206" s="155">
        <f t="shared" si="99"/>
        <v>1</v>
      </c>
      <c r="AS206" s="164">
        <f>(VLOOKUP(B206,'P2 Origin'!$C$21:$M$176,10,0))*K206</f>
        <v>0</v>
      </c>
      <c r="AT206" s="164">
        <f>(VLOOKUP(B206,'P2 Origin'!$C$21:$M$176,11,0))*J206</f>
        <v>0</v>
      </c>
      <c r="AU206" s="167">
        <v>24</v>
      </c>
      <c r="AV206" s="168">
        <v>24</v>
      </c>
      <c r="AW206" s="169">
        <v>0</v>
      </c>
      <c r="AX206" s="170">
        <f>IF(AU206&gt;=0.1,'P3 Bureaumarge zee- en luchtvr.'!$D$12,0)</f>
        <v>0</v>
      </c>
      <c r="AY206" s="163">
        <f t="shared" si="100"/>
        <v>0</v>
      </c>
      <c r="AZ206" s="157" t="str">
        <f>VLOOKUP(D206,'P4 Destination'!$C$21:$O$176,13,0)</f>
        <v>USD</v>
      </c>
      <c r="BA206" s="164">
        <f t="shared" si="101"/>
        <v>0</v>
      </c>
      <c r="BB206" s="171">
        <f>IF(AU206&gt;0.1,(VLOOKUP(D206,'P4 Destination'!$C$21:$M$176,3,0))*I206,0)</f>
        <v>0</v>
      </c>
      <c r="BC206" s="172">
        <f t="shared" si="102"/>
        <v>0</v>
      </c>
      <c r="BD206" s="171">
        <f>(VLOOKUP($D206,'P4 Destination'!$C$21:$M$176,4,0))*BC206</f>
        <v>0</v>
      </c>
      <c r="BE206" s="172">
        <f t="shared" si="103"/>
        <v>0</v>
      </c>
      <c r="BF206" s="171">
        <f>(VLOOKUP($D206,'P4 Destination'!$C$21:$M$176,5,0))*BE206</f>
        <v>0</v>
      </c>
      <c r="BG206" s="172">
        <f t="shared" si="104"/>
        <v>24</v>
      </c>
      <c r="BH206" s="171">
        <f>(VLOOKUP($D206,'P4 Destination'!$C$21:$M$176,6,0))*BG206</f>
        <v>0</v>
      </c>
      <c r="BI206" s="172">
        <f t="shared" si="105"/>
        <v>0</v>
      </c>
      <c r="BJ206" s="171">
        <f>(VLOOKUP($D206,'P4 Destination'!$C$21:$M$176,7,0))*BI206</f>
        <v>0</v>
      </c>
      <c r="BK206" s="172">
        <f t="shared" si="106"/>
        <v>0</v>
      </c>
      <c r="BL206" s="171">
        <f>(VLOOKUP($D206,'P4 Destination'!$C$21:$M$176,8,0))*BK206</f>
        <v>0</v>
      </c>
      <c r="BM206" s="172">
        <f t="shared" si="107"/>
        <v>0</v>
      </c>
      <c r="BN206" s="171">
        <f>(VLOOKUP($D206,'P4 Destination'!$C$21:$M$176,9,0))*BM206</f>
        <v>0</v>
      </c>
      <c r="BO206" s="154">
        <f t="shared" si="108"/>
        <v>1</v>
      </c>
      <c r="BP206" s="171">
        <f>(VLOOKUP(D206,'P4 Destination'!$C$21:$M$176,10,0))*K206</f>
        <v>0</v>
      </c>
      <c r="BQ206" s="171">
        <f>(VLOOKUP(D206,'P4 Destination'!$C$21:$M$176,11,0))*J206</f>
        <v>0</v>
      </c>
      <c r="BR206" s="173">
        <f t="shared" si="109"/>
        <v>0</v>
      </c>
      <c r="BS206" s="173">
        <f>(AV206*2500)*'P6 Verzekering'!$E$11</f>
        <v>0</v>
      </c>
      <c r="BT206" s="173">
        <f>(AW206*2500)*'P6 Verzekering'!$E$12</f>
        <v>0</v>
      </c>
      <c r="BU206" s="173">
        <f>(L206*2500)*'P6 Verzekering'!$E$13</f>
        <v>0</v>
      </c>
      <c r="BV206" s="173">
        <f t="shared" si="110"/>
        <v>0</v>
      </c>
      <c r="BW206"/>
      <c r="BX206"/>
    </row>
    <row r="207" spans="1:76">
      <c r="A207" s="152" t="s">
        <v>1195</v>
      </c>
      <c r="B207" s="152" t="s">
        <v>452</v>
      </c>
      <c r="C207" s="152" t="s">
        <v>449</v>
      </c>
      <c r="D207" s="152" t="s">
        <v>365</v>
      </c>
      <c r="E207" s="152" t="s">
        <v>364</v>
      </c>
      <c r="F207" s="153">
        <f t="shared" si="84"/>
        <v>55</v>
      </c>
      <c r="G207" s="154">
        <v>1</v>
      </c>
      <c r="H207" s="154">
        <f>IFERROR(VLOOKUP(B207,'P2 Origin'!$C$21:$Q$176,15,FALSE),0)</f>
        <v>0</v>
      </c>
      <c r="I207" s="154">
        <f>IFERROR(VLOOKUP(D207,'P4 Destination'!$C$21:$Q$176,15,FALSE),0)</f>
        <v>0</v>
      </c>
      <c r="J207" s="155"/>
      <c r="K207" s="155">
        <v>1</v>
      </c>
      <c r="L207" s="156">
        <v>0</v>
      </c>
      <c r="M207" s="155">
        <v>0</v>
      </c>
      <c r="N207" s="155">
        <v>0</v>
      </c>
      <c r="O207" s="157">
        <f t="shared" si="85"/>
        <v>0</v>
      </c>
      <c r="P207" s="158">
        <f t="shared" si="86"/>
        <v>0</v>
      </c>
      <c r="Q207" s="159">
        <f>IFERROR(VLOOKUP(N207,'P1 Intra-Europees'!$A$15:$H$25,3,0),0)*P207</f>
        <v>0</v>
      </c>
      <c r="R207" s="160">
        <f t="shared" si="87"/>
        <v>0</v>
      </c>
      <c r="S207" s="159">
        <f>IFERROR(VLOOKUP(N207,'P1 Intra-Europees'!$A$15:$H$25,4,0),0)*R207</f>
        <v>0</v>
      </c>
      <c r="T207" s="160">
        <f t="shared" si="88"/>
        <v>0</v>
      </c>
      <c r="U207" s="159">
        <f>IFERROR(VLOOKUP(N207,'P1 Intra-Europees'!$A$15:$H$25,5,0),0)*T207</f>
        <v>0</v>
      </c>
      <c r="V207" s="160">
        <f t="shared" si="89"/>
        <v>0</v>
      </c>
      <c r="W207" s="159">
        <f>IFERROR(VLOOKUP(N207,'P1 Intra-Europees'!$A$15:$H$25,6,0),0)*V207</f>
        <v>0</v>
      </c>
      <c r="X207" s="160">
        <f t="shared" si="90"/>
        <v>0</v>
      </c>
      <c r="Y207" s="159">
        <f>IFERROR(VLOOKUP(N207,'P1 Intra-Europees'!$A$15:$H$25,7,0),0)*X207</f>
        <v>0</v>
      </c>
      <c r="Z207" s="161">
        <f t="shared" si="91"/>
        <v>0</v>
      </c>
      <c r="AA207" s="162">
        <f>IFERROR(VLOOKUP(N207,'P1 Intra-Europees'!$A$15:$H$25,8,0),0)*Z207</f>
        <v>0</v>
      </c>
      <c r="AB207" s="163">
        <f t="shared" si="92"/>
        <v>0</v>
      </c>
      <c r="AC207" s="157" t="str">
        <f>VLOOKUP(B207,'P2 Origin'!$C$21:$O$176,13,0)</f>
        <v>USD</v>
      </c>
      <c r="AD207" s="164">
        <f t="shared" si="93"/>
        <v>0</v>
      </c>
      <c r="AE207" s="165">
        <f>IF(AU207&gt;0.1,VLOOKUP(B207,'P2 Origin'!$C$21:$M$176,3,0)*H207,0)</f>
        <v>0</v>
      </c>
      <c r="AF207" s="166">
        <f t="shared" si="94"/>
        <v>0</v>
      </c>
      <c r="AG207" s="165">
        <f>(VLOOKUP(B207,'P2 Origin'!$C$21:$M$176,4,0))*AF207</f>
        <v>0</v>
      </c>
      <c r="AH207" s="166">
        <f t="shared" si="95"/>
        <v>0</v>
      </c>
      <c r="AI207" s="165">
        <f>(VLOOKUP(B207,'P2 Origin'!$C$21:$M$176,5,0))*AH207</f>
        <v>0</v>
      </c>
      <c r="AJ207" s="166">
        <f t="shared" ref="AJ207:AJ270" si="111">IF(AND(AU207&gt;=16,AU207&lt;=25.99),$AU207,0)</f>
        <v>0</v>
      </c>
      <c r="AK207" s="165">
        <f>(VLOOKUP(B207,'P2 Origin'!$C$21:$M$176,6,0))*AJ207</f>
        <v>0</v>
      </c>
      <c r="AL207" s="166">
        <f t="shared" si="96"/>
        <v>0</v>
      </c>
      <c r="AM207" s="165">
        <f>(VLOOKUP($B207,'P2 Origin'!$C$21:$M$176,7,0))*AL207</f>
        <v>0</v>
      </c>
      <c r="AN207" s="166">
        <f t="shared" si="97"/>
        <v>0</v>
      </c>
      <c r="AO207" s="165">
        <f>(VLOOKUP($B207,'P2 Origin'!$C$21:$M$176,8,0))*AN207</f>
        <v>0</v>
      </c>
      <c r="AP207" s="166">
        <f t="shared" si="98"/>
        <v>55</v>
      </c>
      <c r="AQ207" s="165">
        <f>(VLOOKUP($B207,'P2 Origin'!$C$21:$M$176,9,0))*AP207</f>
        <v>0</v>
      </c>
      <c r="AR207" s="155">
        <f t="shared" si="99"/>
        <v>1</v>
      </c>
      <c r="AS207" s="164">
        <f>(VLOOKUP(B207,'P2 Origin'!$C$21:$M$176,10,0))*K207</f>
        <v>0</v>
      </c>
      <c r="AT207" s="164">
        <f>(VLOOKUP(B207,'P2 Origin'!$C$21:$M$176,11,0))*J207</f>
        <v>0</v>
      </c>
      <c r="AU207" s="167">
        <v>55</v>
      </c>
      <c r="AV207" s="168">
        <v>55</v>
      </c>
      <c r="AW207" s="169">
        <v>0</v>
      </c>
      <c r="AX207" s="170">
        <f>IF(AU207&gt;=0.1,'P3 Bureaumarge zee- en luchtvr.'!$D$12,0)</f>
        <v>0</v>
      </c>
      <c r="AY207" s="163">
        <f t="shared" si="100"/>
        <v>0</v>
      </c>
      <c r="AZ207" s="157" t="str">
        <f>VLOOKUP(D207,'P4 Destination'!$C$21:$O$176,13,0)</f>
        <v>USD</v>
      </c>
      <c r="BA207" s="164">
        <f t="shared" si="101"/>
        <v>0</v>
      </c>
      <c r="BB207" s="171">
        <f>IF(AU207&gt;0.1,(VLOOKUP(D207,'P4 Destination'!$C$21:$M$176,3,0))*I207,0)</f>
        <v>0</v>
      </c>
      <c r="BC207" s="172">
        <f t="shared" si="102"/>
        <v>0</v>
      </c>
      <c r="BD207" s="171">
        <f>(VLOOKUP($D207,'P4 Destination'!$C$21:$M$176,4,0))*BC207</f>
        <v>0</v>
      </c>
      <c r="BE207" s="172">
        <f t="shared" si="103"/>
        <v>0</v>
      </c>
      <c r="BF207" s="171">
        <f>(VLOOKUP($D207,'P4 Destination'!$C$21:$M$176,5,0))*BE207</f>
        <v>0</v>
      </c>
      <c r="BG207" s="172">
        <f t="shared" si="104"/>
        <v>0</v>
      </c>
      <c r="BH207" s="171">
        <f>(VLOOKUP($D207,'P4 Destination'!$C$21:$M$176,6,0))*BG207</f>
        <v>0</v>
      </c>
      <c r="BI207" s="172">
        <f t="shared" si="105"/>
        <v>0</v>
      </c>
      <c r="BJ207" s="171">
        <f>(VLOOKUP($D207,'P4 Destination'!$C$21:$M$176,7,0))*BI207</f>
        <v>0</v>
      </c>
      <c r="BK207" s="172">
        <f t="shared" si="106"/>
        <v>0</v>
      </c>
      <c r="BL207" s="171">
        <f>(VLOOKUP($D207,'P4 Destination'!$C$21:$M$176,8,0))*BK207</f>
        <v>0</v>
      </c>
      <c r="BM207" s="172">
        <f t="shared" si="107"/>
        <v>55</v>
      </c>
      <c r="BN207" s="171">
        <f>(VLOOKUP($D207,'P4 Destination'!$C$21:$M$176,9,0))*BM207</f>
        <v>0</v>
      </c>
      <c r="BO207" s="154">
        <f t="shared" si="108"/>
        <v>1</v>
      </c>
      <c r="BP207" s="171">
        <f>(VLOOKUP(D207,'P4 Destination'!$C$21:$M$176,10,0))*K207</f>
        <v>0</v>
      </c>
      <c r="BQ207" s="171">
        <f>(VLOOKUP(D207,'P4 Destination'!$C$21:$M$176,11,0))*J207</f>
        <v>0</v>
      </c>
      <c r="BR207" s="173">
        <f t="shared" si="109"/>
        <v>0</v>
      </c>
      <c r="BS207" s="173">
        <f>(AV207*2500)*'P6 Verzekering'!$E$11</f>
        <v>0</v>
      </c>
      <c r="BT207" s="173">
        <f>(AW207*2500)*'P6 Verzekering'!$E$12</f>
        <v>0</v>
      </c>
      <c r="BU207" s="173">
        <f>(L207*2500)*'P6 Verzekering'!$E$13</f>
        <v>0</v>
      </c>
      <c r="BV207" s="173">
        <f t="shared" si="110"/>
        <v>0</v>
      </c>
      <c r="BW207"/>
      <c r="BX207"/>
    </row>
    <row r="208" spans="1:76">
      <c r="A208" s="152" t="s">
        <v>1196</v>
      </c>
      <c r="B208" s="152" t="s">
        <v>452</v>
      </c>
      <c r="C208" s="152" t="s">
        <v>449</v>
      </c>
      <c r="D208" s="152" t="s">
        <v>365</v>
      </c>
      <c r="E208" s="152" t="s">
        <v>364</v>
      </c>
      <c r="F208" s="153">
        <f t="shared" si="84"/>
        <v>60</v>
      </c>
      <c r="G208" s="154">
        <v>1</v>
      </c>
      <c r="H208" s="154">
        <f>IFERROR(VLOOKUP(B208,'P2 Origin'!$C$21:$Q$176,15,FALSE),0)</f>
        <v>0</v>
      </c>
      <c r="I208" s="154">
        <f>IFERROR(VLOOKUP(D208,'P4 Destination'!$C$21:$Q$176,15,FALSE),0)</f>
        <v>0</v>
      </c>
      <c r="J208" s="155"/>
      <c r="K208" s="155">
        <v>1</v>
      </c>
      <c r="L208" s="156">
        <v>0</v>
      </c>
      <c r="M208" s="155">
        <v>0</v>
      </c>
      <c r="N208" s="155">
        <v>0</v>
      </c>
      <c r="O208" s="157">
        <f t="shared" si="85"/>
        <v>0</v>
      </c>
      <c r="P208" s="158">
        <f t="shared" si="86"/>
        <v>0</v>
      </c>
      <c r="Q208" s="159">
        <f>IFERROR(VLOOKUP(N208,'P1 Intra-Europees'!$A$15:$H$25,3,0),0)*P208</f>
        <v>0</v>
      </c>
      <c r="R208" s="160">
        <f t="shared" si="87"/>
        <v>0</v>
      </c>
      <c r="S208" s="159">
        <f>IFERROR(VLOOKUP(N208,'P1 Intra-Europees'!$A$15:$H$25,4,0),0)*R208</f>
        <v>0</v>
      </c>
      <c r="T208" s="160">
        <f t="shared" si="88"/>
        <v>0</v>
      </c>
      <c r="U208" s="159">
        <f>IFERROR(VLOOKUP(N208,'P1 Intra-Europees'!$A$15:$H$25,5,0),0)*T208</f>
        <v>0</v>
      </c>
      <c r="V208" s="160">
        <f t="shared" si="89"/>
        <v>0</v>
      </c>
      <c r="W208" s="159">
        <f>IFERROR(VLOOKUP(N208,'P1 Intra-Europees'!$A$15:$H$25,6,0),0)*V208</f>
        <v>0</v>
      </c>
      <c r="X208" s="160">
        <f t="shared" si="90"/>
        <v>0</v>
      </c>
      <c r="Y208" s="159">
        <f>IFERROR(VLOOKUP(N208,'P1 Intra-Europees'!$A$15:$H$25,7,0),0)*X208</f>
        <v>0</v>
      </c>
      <c r="Z208" s="161">
        <f t="shared" si="91"/>
        <v>0</v>
      </c>
      <c r="AA208" s="162">
        <f>IFERROR(VLOOKUP(N208,'P1 Intra-Europees'!$A$15:$H$25,8,0),0)*Z208</f>
        <v>0</v>
      </c>
      <c r="AB208" s="163">
        <f t="shared" si="92"/>
        <v>0</v>
      </c>
      <c r="AC208" s="157" t="str">
        <f>VLOOKUP(B208,'P2 Origin'!$C$21:$O$176,13,0)</f>
        <v>USD</v>
      </c>
      <c r="AD208" s="164">
        <f t="shared" si="93"/>
        <v>0</v>
      </c>
      <c r="AE208" s="165">
        <f>IF(AU208&gt;0.1,VLOOKUP(B208,'P2 Origin'!$C$21:$M$176,3,0)*H208,0)</f>
        <v>0</v>
      </c>
      <c r="AF208" s="166">
        <f t="shared" si="94"/>
        <v>0</v>
      </c>
      <c r="AG208" s="165">
        <f>(VLOOKUP(B208,'P2 Origin'!$C$21:$M$176,4,0))*AF208</f>
        <v>0</v>
      </c>
      <c r="AH208" s="166">
        <f t="shared" si="95"/>
        <v>0</v>
      </c>
      <c r="AI208" s="165">
        <f>(VLOOKUP(B208,'P2 Origin'!$C$21:$M$176,5,0))*AH208</f>
        <v>0</v>
      </c>
      <c r="AJ208" s="166">
        <f t="shared" si="111"/>
        <v>0</v>
      </c>
      <c r="AK208" s="165">
        <f>(VLOOKUP(B208,'P2 Origin'!$C$21:$M$176,6,0))*AJ208</f>
        <v>0</v>
      </c>
      <c r="AL208" s="166">
        <f t="shared" si="96"/>
        <v>0</v>
      </c>
      <c r="AM208" s="165">
        <f>(VLOOKUP($B208,'P2 Origin'!$C$21:$M$176,7,0))*AL208</f>
        <v>0</v>
      </c>
      <c r="AN208" s="166">
        <f t="shared" si="97"/>
        <v>0</v>
      </c>
      <c r="AO208" s="165">
        <f>(VLOOKUP($B208,'P2 Origin'!$C$21:$M$176,8,0))*AN208</f>
        <v>0</v>
      </c>
      <c r="AP208" s="166">
        <f t="shared" si="98"/>
        <v>60</v>
      </c>
      <c r="AQ208" s="165">
        <f>(VLOOKUP($B208,'P2 Origin'!$C$21:$M$176,9,0))*AP208</f>
        <v>0</v>
      </c>
      <c r="AR208" s="155">
        <f t="shared" si="99"/>
        <v>1</v>
      </c>
      <c r="AS208" s="164">
        <f>(VLOOKUP(B208,'P2 Origin'!$C$21:$M$176,10,0))*K208</f>
        <v>0</v>
      </c>
      <c r="AT208" s="164">
        <f>(VLOOKUP(B208,'P2 Origin'!$C$21:$M$176,11,0))*J208</f>
        <v>0</v>
      </c>
      <c r="AU208" s="167">
        <v>60</v>
      </c>
      <c r="AV208" s="168">
        <v>60</v>
      </c>
      <c r="AW208" s="169">
        <v>0</v>
      </c>
      <c r="AX208" s="170">
        <f>IF(AU208&gt;=0.1,'P3 Bureaumarge zee- en luchtvr.'!$D$12,0)</f>
        <v>0</v>
      </c>
      <c r="AY208" s="163">
        <f t="shared" si="100"/>
        <v>0</v>
      </c>
      <c r="AZ208" s="157" t="str">
        <f>VLOOKUP(D208,'P4 Destination'!$C$21:$O$176,13,0)</f>
        <v>USD</v>
      </c>
      <c r="BA208" s="164">
        <f t="shared" si="101"/>
        <v>0</v>
      </c>
      <c r="BB208" s="171">
        <f>IF(AU208&gt;0.1,(VLOOKUP(D208,'P4 Destination'!$C$21:$M$176,3,0))*I208,0)</f>
        <v>0</v>
      </c>
      <c r="BC208" s="172">
        <f t="shared" si="102"/>
        <v>0</v>
      </c>
      <c r="BD208" s="171">
        <f>(VLOOKUP($D208,'P4 Destination'!$C$21:$M$176,4,0))*BC208</f>
        <v>0</v>
      </c>
      <c r="BE208" s="172">
        <f t="shared" si="103"/>
        <v>0</v>
      </c>
      <c r="BF208" s="171">
        <f>(VLOOKUP($D208,'P4 Destination'!$C$21:$M$176,5,0))*BE208</f>
        <v>0</v>
      </c>
      <c r="BG208" s="172">
        <f t="shared" si="104"/>
        <v>0</v>
      </c>
      <c r="BH208" s="171">
        <f>(VLOOKUP($D208,'P4 Destination'!$C$21:$M$176,6,0))*BG208</f>
        <v>0</v>
      </c>
      <c r="BI208" s="172">
        <f t="shared" si="105"/>
        <v>0</v>
      </c>
      <c r="BJ208" s="171">
        <f>(VLOOKUP($D208,'P4 Destination'!$C$21:$M$176,7,0))*BI208</f>
        <v>0</v>
      </c>
      <c r="BK208" s="172">
        <f t="shared" si="106"/>
        <v>0</v>
      </c>
      <c r="BL208" s="171">
        <f>(VLOOKUP($D208,'P4 Destination'!$C$21:$M$176,8,0))*BK208</f>
        <v>0</v>
      </c>
      <c r="BM208" s="172">
        <f t="shared" si="107"/>
        <v>60</v>
      </c>
      <c r="BN208" s="171">
        <f>(VLOOKUP($D208,'P4 Destination'!$C$21:$M$176,9,0))*BM208</f>
        <v>0</v>
      </c>
      <c r="BO208" s="154">
        <f t="shared" si="108"/>
        <v>1</v>
      </c>
      <c r="BP208" s="171">
        <f>(VLOOKUP(D208,'P4 Destination'!$C$21:$M$176,10,0))*K208</f>
        <v>0</v>
      </c>
      <c r="BQ208" s="171">
        <f>(VLOOKUP(D208,'P4 Destination'!$C$21:$M$176,11,0))*J208</f>
        <v>0</v>
      </c>
      <c r="BR208" s="173">
        <f t="shared" si="109"/>
        <v>0</v>
      </c>
      <c r="BS208" s="173">
        <f>(AV208*2500)*'P6 Verzekering'!$E$11</f>
        <v>0</v>
      </c>
      <c r="BT208" s="173">
        <f>(AW208*2500)*'P6 Verzekering'!$E$12</f>
        <v>0</v>
      </c>
      <c r="BU208" s="173">
        <f>(L208*2500)*'P6 Verzekering'!$E$13</f>
        <v>0</v>
      </c>
      <c r="BV208" s="173">
        <f t="shared" si="110"/>
        <v>0</v>
      </c>
      <c r="BW208"/>
      <c r="BX208"/>
    </row>
    <row r="209" spans="1:76">
      <c r="A209" s="152" t="s">
        <v>1197</v>
      </c>
      <c r="B209" s="152" t="s">
        <v>452</v>
      </c>
      <c r="C209" s="152" t="s">
        <v>449</v>
      </c>
      <c r="D209" s="152" t="s">
        <v>310</v>
      </c>
      <c r="E209" s="152" t="s">
        <v>308</v>
      </c>
      <c r="F209" s="153">
        <f t="shared" si="84"/>
        <v>40.75</v>
      </c>
      <c r="G209" s="154">
        <v>1</v>
      </c>
      <c r="H209" s="154">
        <f>IFERROR(VLOOKUP(B209,'P2 Origin'!$C$21:$Q$176,15,FALSE),0)</f>
        <v>0</v>
      </c>
      <c r="I209" s="154">
        <f>IFERROR(VLOOKUP(D209,'P4 Destination'!$C$21:$Q$176,15,FALSE),0)</f>
        <v>1</v>
      </c>
      <c r="J209" s="155">
        <v>1</v>
      </c>
      <c r="K209" s="155"/>
      <c r="L209" s="156">
        <v>0</v>
      </c>
      <c r="M209" s="155">
        <v>0</v>
      </c>
      <c r="N209" s="155">
        <v>0</v>
      </c>
      <c r="O209" s="157">
        <f t="shared" si="85"/>
        <v>0</v>
      </c>
      <c r="P209" s="158">
        <f t="shared" si="86"/>
        <v>0</v>
      </c>
      <c r="Q209" s="159">
        <f>IFERROR(VLOOKUP(N209,'P1 Intra-Europees'!$A$15:$H$25,3,0),0)*P209</f>
        <v>0</v>
      </c>
      <c r="R209" s="160">
        <f t="shared" si="87"/>
        <v>0</v>
      </c>
      <c r="S209" s="159">
        <f>IFERROR(VLOOKUP(N209,'P1 Intra-Europees'!$A$15:$H$25,4,0),0)*R209</f>
        <v>0</v>
      </c>
      <c r="T209" s="160">
        <f t="shared" si="88"/>
        <v>0</v>
      </c>
      <c r="U209" s="159">
        <f>IFERROR(VLOOKUP(N209,'P1 Intra-Europees'!$A$15:$H$25,5,0),0)*T209</f>
        <v>0</v>
      </c>
      <c r="V209" s="160">
        <f t="shared" si="89"/>
        <v>0</v>
      </c>
      <c r="W209" s="159">
        <f>IFERROR(VLOOKUP(N209,'P1 Intra-Europees'!$A$15:$H$25,6,0),0)*V209</f>
        <v>0</v>
      </c>
      <c r="X209" s="160">
        <f t="shared" si="90"/>
        <v>0</v>
      </c>
      <c r="Y209" s="159">
        <f>IFERROR(VLOOKUP(N209,'P1 Intra-Europees'!$A$15:$H$25,7,0),0)*X209</f>
        <v>0</v>
      </c>
      <c r="Z209" s="161">
        <f t="shared" si="91"/>
        <v>0</v>
      </c>
      <c r="AA209" s="162">
        <f>IFERROR(VLOOKUP(N209,'P1 Intra-Europees'!$A$15:$H$25,8,0),0)*Z209</f>
        <v>0</v>
      </c>
      <c r="AB209" s="163">
        <f t="shared" si="92"/>
        <v>0</v>
      </c>
      <c r="AC209" s="157" t="str">
        <f>VLOOKUP(B209,'P2 Origin'!$C$21:$O$176,13,0)</f>
        <v>USD</v>
      </c>
      <c r="AD209" s="164">
        <f t="shared" si="93"/>
        <v>0</v>
      </c>
      <c r="AE209" s="165">
        <f>IF(AU209&gt;0.1,VLOOKUP(B209,'P2 Origin'!$C$21:$M$176,3,0)*H209,0)</f>
        <v>0</v>
      </c>
      <c r="AF209" s="166">
        <f t="shared" si="94"/>
        <v>0</v>
      </c>
      <c r="AG209" s="165">
        <f>(VLOOKUP(B209,'P2 Origin'!$C$21:$M$176,4,0))*AF209</f>
        <v>0</v>
      </c>
      <c r="AH209" s="166">
        <f t="shared" si="95"/>
        <v>0</v>
      </c>
      <c r="AI209" s="165">
        <f>(VLOOKUP(B209,'P2 Origin'!$C$21:$M$176,5,0))*AH209</f>
        <v>0</v>
      </c>
      <c r="AJ209" s="166">
        <f t="shared" si="111"/>
        <v>0</v>
      </c>
      <c r="AK209" s="165">
        <f>(VLOOKUP(B209,'P2 Origin'!$C$21:$M$176,6,0))*AJ209</f>
        <v>0</v>
      </c>
      <c r="AL209" s="166">
        <f t="shared" si="96"/>
        <v>0</v>
      </c>
      <c r="AM209" s="165">
        <f>(VLOOKUP($B209,'P2 Origin'!$C$21:$M$176,7,0))*AL209</f>
        <v>0</v>
      </c>
      <c r="AN209" s="166">
        <f t="shared" si="97"/>
        <v>40.75</v>
      </c>
      <c r="AO209" s="165">
        <f>(VLOOKUP($B209,'P2 Origin'!$C$21:$M$176,8,0))*AN209</f>
        <v>0</v>
      </c>
      <c r="AP209" s="166">
        <f t="shared" si="98"/>
        <v>0</v>
      </c>
      <c r="AQ209" s="165">
        <f>(VLOOKUP($B209,'P2 Origin'!$C$21:$M$176,9,0))*AP209</f>
        <v>0</v>
      </c>
      <c r="AR209" s="155">
        <f t="shared" si="99"/>
        <v>1</v>
      </c>
      <c r="AS209" s="164">
        <f>(VLOOKUP(B209,'P2 Origin'!$C$21:$M$176,10,0))*K209</f>
        <v>0</v>
      </c>
      <c r="AT209" s="164">
        <f>(VLOOKUP(B209,'P2 Origin'!$C$21:$M$176,11,0))*J209</f>
        <v>0</v>
      </c>
      <c r="AU209" s="167">
        <v>40.75</v>
      </c>
      <c r="AV209" s="168">
        <v>2.56</v>
      </c>
      <c r="AW209" s="169">
        <v>38.19</v>
      </c>
      <c r="AX209" s="170">
        <f>IF(AU209&gt;=0.1,'P3 Bureaumarge zee- en luchtvr.'!$D$12,0)</f>
        <v>0</v>
      </c>
      <c r="AY209" s="163">
        <f t="shared" si="100"/>
        <v>0</v>
      </c>
      <c r="AZ209" s="157" t="str">
        <f>VLOOKUP(D209,'P4 Destination'!$C$21:$O$176,13,0)</f>
        <v>USD</v>
      </c>
      <c r="BA209" s="164">
        <f t="shared" si="101"/>
        <v>0</v>
      </c>
      <c r="BB209" s="171">
        <f>IF(AU209&gt;0.1,(VLOOKUP(D209,'P4 Destination'!$C$21:$M$176,3,0))*I209,0)</f>
        <v>0</v>
      </c>
      <c r="BC209" s="172">
        <f t="shared" si="102"/>
        <v>0</v>
      </c>
      <c r="BD209" s="171">
        <f>(VLOOKUP($D209,'P4 Destination'!$C$21:$M$176,4,0))*BC209</f>
        <v>0</v>
      </c>
      <c r="BE209" s="172">
        <f t="shared" si="103"/>
        <v>0</v>
      </c>
      <c r="BF209" s="171">
        <f>(VLOOKUP($D209,'P4 Destination'!$C$21:$M$176,5,0))*BE209</f>
        <v>0</v>
      </c>
      <c r="BG209" s="172">
        <f t="shared" si="104"/>
        <v>0</v>
      </c>
      <c r="BH209" s="171">
        <f>(VLOOKUP($D209,'P4 Destination'!$C$21:$M$176,6,0))*BG209</f>
        <v>0</v>
      </c>
      <c r="BI209" s="172">
        <f t="shared" si="105"/>
        <v>0</v>
      </c>
      <c r="BJ209" s="171">
        <f>(VLOOKUP($D209,'P4 Destination'!$C$21:$M$176,7,0))*BI209</f>
        <v>0</v>
      </c>
      <c r="BK209" s="172">
        <f t="shared" si="106"/>
        <v>40.75</v>
      </c>
      <c r="BL209" s="171">
        <f>(VLOOKUP($D209,'P4 Destination'!$C$21:$M$176,8,0))*BK209</f>
        <v>0</v>
      </c>
      <c r="BM209" s="172">
        <f t="shared" si="107"/>
        <v>0</v>
      </c>
      <c r="BN209" s="171">
        <f>(VLOOKUP($D209,'P4 Destination'!$C$21:$M$176,9,0))*BM209</f>
        <v>0</v>
      </c>
      <c r="BO209" s="154">
        <f t="shared" si="108"/>
        <v>1</v>
      </c>
      <c r="BP209" s="171">
        <f>(VLOOKUP(D209,'P4 Destination'!$C$21:$M$176,10,0))*K209</f>
        <v>0</v>
      </c>
      <c r="BQ209" s="171">
        <f>(VLOOKUP(D209,'P4 Destination'!$C$21:$M$176,11,0))*J209</f>
        <v>0</v>
      </c>
      <c r="BR209" s="173">
        <f t="shared" si="109"/>
        <v>0</v>
      </c>
      <c r="BS209" s="173">
        <f>(AV209*2500)*'P6 Verzekering'!$E$11</f>
        <v>0</v>
      </c>
      <c r="BT209" s="173">
        <f>(AW209*2500)*'P6 Verzekering'!$E$12</f>
        <v>0</v>
      </c>
      <c r="BU209" s="173">
        <f>(L209*2500)*'P6 Verzekering'!$E$13</f>
        <v>0</v>
      </c>
      <c r="BV209" s="173">
        <f t="shared" si="110"/>
        <v>0</v>
      </c>
      <c r="BW209"/>
      <c r="BX209"/>
    </row>
    <row r="210" spans="1:76">
      <c r="A210" s="152" t="s">
        <v>1210</v>
      </c>
      <c r="B210" s="152" t="s">
        <v>342</v>
      </c>
      <c r="C210" s="152" t="s">
        <v>341</v>
      </c>
      <c r="D210" s="152" t="s">
        <v>151</v>
      </c>
      <c r="E210" s="152" t="s">
        <v>149</v>
      </c>
      <c r="F210" s="153">
        <f t="shared" si="84"/>
        <v>38</v>
      </c>
      <c r="G210" s="154">
        <v>1</v>
      </c>
      <c r="H210" s="154">
        <f>IFERROR(VLOOKUP(B210,'P2 Origin'!$C$21:$Q$176,15,FALSE),0)</f>
        <v>0</v>
      </c>
      <c r="I210" s="154">
        <f>IFERROR(VLOOKUP(D210,'P4 Destination'!$C$21:$Q$176,15,FALSE),0)</f>
        <v>0</v>
      </c>
      <c r="J210" s="155"/>
      <c r="K210" s="155">
        <v>1</v>
      </c>
      <c r="L210" s="156">
        <v>0</v>
      </c>
      <c r="M210" s="155">
        <v>0</v>
      </c>
      <c r="N210" s="155">
        <v>0</v>
      </c>
      <c r="O210" s="157">
        <f t="shared" si="85"/>
        <v>0</v>
      </c>
      <c r="P210" s="158">
        <f t="shared" si="86"/>
        <v>0</v>
      </c>
      <c r="Q210" s="159">
        <f>IFERROR(VLOOKUP(N210,'P1 Intra-Europees'!$A$15:$H$25,3,0),0)*P210</f>
        <v>0</v>
      </c>
      <c r="R210" s="160">
        <f t="shared" si="87"/>
        <v>0</v>
      </c>
      <c r="S210" s="159">
        <f>IFERROR(VLOOKUP(N210,'P1 Intra-Europees'!$A$15:$H$25,4,0),0)*R210</f>
        <v>0</v>
      </c>
      <c r="T210" s="160">
        <f t="shared" si="88"/>
        <v>0</v>
      </c>
      <c r="U210" s="159">
        <f>IFERROR(VLOOKUP(N210,'P1 Intra-Europees'!$A$15:$H$25,5,0),0)*T210</f>
        <v>0</v>
      </c>
      <c r="V210" s="160">
        <f t="shared" si="89"/>
        <v>0</v>
      </c>
      <c r="W210" s="159">
        <f>IFERROR(VLOOKUP(N210,'P1 Intra-Europees'!$A$15:$H$25,6,0),0)*V210</f>
        <v>0</v>
      </c>
      <c r="X210" s="160">
        <f t="shared" si="90"/>
        <v>0</v>
      </c>
      <c r="Y210" s="159">
        <f>IFERROR(VLOOKUP(N210,'P1 Intra-Europees'!$A$15:$H$25,7,0),0)*X210</f>
        <v>0</v>
      </c>
      <c r="Z210" s="161">
        <f t="shared" si="91"/>
        <v>0</v>
      </c>
      <c r="AA210" s="162">
        <f>IFERROR(VLOOKUP(N210,'P1 Intra-Europees'!$A$15:$H$25,8,0),0)*Z210</f>
        <v>0</v>
      </c>
      <c r="AB210" s="163">
        <f t="shared" si="92"/>
        <v>0</v>
      </c>
      <c r="AC210" s="157" t="str">
        <f>VLOOKUP(B210,'P2 Origin'!$C$21:$O$176,13,0)</f>
        <v>USD</v>
      </c>
      <c r="AD210" s="164">
        <f t="shared" si="93"/>
        <v>0</v>
      </c>
      <c r="AE210" s="165">
        <f>IF(AU210&gt;0.1,VLOOKUP(B210,'P2 Origin'!$C$21:$M$176,3,0)*H210,0)</f>
        <v>0</v>
      </c>
      <c r="AF210" s="166">
        <f t="shared" si="94"/>
        <v>0</v>
      </c>
      <c r="AG210" s="165">
        <f>(VLOOKUP(B210,'P2 Origin'!$C$21:$M$176,4,0))*AF210</f>
        <v>0</v>
      </c>
      <c r="AH210" s="166">
        <f t="shared" si="95"/>
        <v>0</v>
      </c>
      <c r="AI210" s="165">
        <f>(VLOOKUP(B210,'P2 Origin'!$C$21:$M$176,5,0))*AH210</f>
        <v>0</v>
      </c>
      <c r="AJ210" s="166">
        <f t="shared" si="111"/>
        <v>0</v>
      </c>
      <c r="AK210" s="165">
        <f>(VLOOKUP(B210,'P2 Origin'!$C$21:$M$176,6,0))*AJ210</f>
        <v>0</v>
      </c>
      <c r="AL210" s="166">
        <f t="shared" si="96"/>
        <v>0</v>
      </c>
      <c r="AM210" s="165">
        <f>(VLOOKUP($B210,'P2 Origin'!$C$21:$M$176,7,0))*AL210</f>
        <v>0</v>
      </c>
      <c r="AN210" s="166">
        <f t="shared" si="97"/>
        <v>38</v>
      </c>
      <c r="AO210" s="165">
        <f>(VLOOKUP($B210,'P2 Origin'!$C$21:$M$176,8,0))*AN210</f>
        <v>0</v>
      </c>
      <c r="AP210" s="166">
        <f t="shared" si="98"/>
        <v>0</v>
      </c>
      <c r="AQ210" s="165">
        <f>(VLOOKUP($B210,'P2 Origin'!$C$21:$M$176,9,0))*AP210</f>
        <v>0</v>
      </c>
      <c r="AR210" s="155">
        <f t="shared" si="99"/>
        <v>1</v>
      </c>
      <c r="AS210" s="164">
        <f>(VLOOKUP(B210,'P2 Origin'!$C$21:$M$176,10,0))*K210</f>
        <v>0</v>
      </c>
      <c r="AT210" s="164">
        <f>(VLOOKUP(B210,'P2 Origin'!$C$21:$M$176,11,0))*J210</f>
        <v>0</v>
      </c>
      <c r="AU210" s="167">
        <v>38</v>
      </c>
      <c r="AV210" s="168">
        <v>38</v>
      </c>
      <c r="AW210" s="169">
        <v>0</v>
      </c>
      <c r="AX210" s="170">
        <f>IF(AU210&gt;=0.1,'P3 Bureaumarge zee- en luchtvr.'!$D$12,0)</f>
        <v>0</v>
      </c>
      <c r="AY210" s="163">
        <f t="shared" si="100"/>
        <v>0</v>
      </c>
      <c r="AZ210" s="157" t="str">
        <f>VLOOKUP(D210,'P4 Destination'!$C$21:$O$176,13,0)</f>
        <v>EUR</v>
      </c>
      <c r="BA210" s="164">
        <f t="shared" si="101"/>
        <v>0</v>
      </c>
      <c r="BB210" s="171">
        <f>IF(AU210&gt;0.1,(VLOOKUP(D210,'P4 Destination'!$C$21:$M$176,3,0))*I210,0)</f>
        <v>0</v>
      </c>
      <c r="BC210" s="172">
        <f t="shared" si="102"/>
        <v>0</v>
      </c>
      <c r="BD210" s="171">
        <f>(VLOOKUP($D210,'P4 Destination'!$C$21:$M$176,4,0))*BC210</f>
        <v>0</v>
      </c>
      <c r="BE210" s="172">
        <f t="shared" si="103"/>
        <v>0</v>
      </c>
      <c r="BF210" s="171">
        <f>(VLOOKUP($D210,'P4 Destination'!$C$21:$M$176,5,0))*BE210</f>
        <v>0</v>
      </c>
      <c r="BG210" s="172">
        <f t="shared" si="104"/>
        <v>0</v>
      </c>
      <c r="BH210" s="171">
        <f>(VLOOKUP($D210,'P4 Destination'!$C$21:$M$176,6,0))*BG210</f>
        <v>0</v>
      </c>
      <c r="BI210" s="172">
        <f t="shared" si="105"/>
        <v>0</v>
      </c>
      <c r="BJ210" s="171">
        <f>(VLOOKUP($D210,'P4 Destination'!$C$21:$M$176,7,0))*BI210</f>
        <v>0</v>
      </c>
      <c r="BK210" s="172">
        <f t="shared" si="106"/>
        <v>38</v>
      </c>
      <c r="BL210" s="171">
        <f>(VLOOKUP($D210,'P4 Destination'!$C$21:$M$176,8,0))*BK210</f>
        <v>0</v>
      </c>
      <c r="BM210" s="172">
        <f t="shared" si="107"/>
        <v>0</v>
      </c>
      <c r="BN210" s="171">
        <f>(VLOOKUP($D210,'P4 Destination'!$C$21:$M$176,9,0))*BM210</f>
        <v>0</v>
      </c>
      <c r="BO210" s="154">
        <f t="shared" si="108"/>
        <v>1</v>
      </c>
      <c r="BP210" s="171">
        <f>(VLOOKUP(D210,'P4 Destination'!$C$21:$M$176,10,0))*K210</f>
        <v>0</v>
      </c>
      <c r="BQ210" s="171">
        <f>(VLOOKUP(D210,'P4 Destination'!$C$21:$M$176,11,0))*J210</f>
        <v>0</v>
      </c>
      <c r="BR210" s="173">
        <f t="shared" si="109"/>
        <v>0</v>
      </c>
      <c r="BS210" s="173">
        <f>(AV210*2500)*'P6 Verzekering'!$E$11</f>
        <v>0</v>
      </c>
      <c r="BT210" s="173">
        <f>(AW210*2500)*'P6 Verzekering'!$E$12</f>
        <v>0</v>
      </c>
      <c r="BU210" s="173">
        <f>(L210*2500)*'P6 Verzekering'!$E$13</f>
        <v>0</v>
      </c>
      <c r="BV210" s="173">
        <f t="shared" si="110"/>
        <v>0</v>
      </c>
      <c r="BW210"/>
      <c r="BX210"/>
    </row>
    <row r="211" spans="1:76">
      <c r="A211" s="152" t="s">
        <v>1211</v>
      </c>
      <c r="B211" s="152" t="s">
        <v>342</v>
      </c>
      <c r="C211" s="152" t="s">
        <v>341</v>
      </c>
      <c r="D211" s="152" t="s">
        <v>269</v>
      </c>
      <c r="E211" s="152" t="s">
        <v>268</v>
      </c>
      <c r="F211" s="153">
        <f t="shared" si="84"/>
        <v>60</v>
      </c>
      <c r="G211" s="154">
        <v>1</v>
      </c>
      <c r="H211" s="154">
        <f>IFERROR(VLOOKUP(B211,'P2 Origin'!$C$21:$Q$176,15,FALSE),0)</f>
        <v>0</v>
      </c>
      <c r="I211" s="154">
        <f>IFERROR(VLOOKUP(D211,'P4 Destination'!$C$21:$Q$176,15,FALSE),0)</f>
        <v>0</v>
      </c>
      <c r="J211" s="155"/>
      <c r="K211" s="155">
        <v>1</v>
      </c>
      <c r="L211" s="156">
        <v>0</v>
      </c>
      <c r="M211" s="155">
        <v>0</v>
      </c>
      <c r="N211" s="155">
        <v>0</v>
      </c>
      <c r="O211" s="157">
        <f t="shared" si="85"/>
        <v>0</v>
      </c>
      <c r="P211" s="158">
        <f t="shared" si="86"/>
        <v>0</v>
      </c>
      <c r="Q211" s="159">
        <f>IFERROR(VLOOKUP(N211,'P1 Intra-Europees'!$A$15:$H$25,3,0),0)*P211</f>
        <v>0</v>
      </c>
      <c r="R211" s="160">
        <f t="shared" si="87"/>
        <v>0</v>
      </c>
      <c r="S211" s="159">
        <f>IFERROR(VLOOKUP(N211,'P1 Intra-Europees'!$A$15:$H$25,4,0),0)*R211</f>
        <v>0</v>
      </c>
      <c r="T211" s="160">
        <f t="shared" si="88"/>
        <v>0</v>
      </c>
      <c r="U211" s="159">
        <f>IFERROR(VLOOKUP(N211,'P1 Intra-Europees'!$A$15:$H$25,5,0),0)*T211</f>
        <v>0</v>
      </c>
      <c r="V211" s="160">
        <f t="shared" si="89"/>
        <v>0</v>
      </c>
      <c r="W211" s="159">
        <f>IFERROR(VLOOKUP(N211,'P1 Intra-Europees'!$A$15:$H$25,6,0),0)*V211</f>
        <v>0</v>
      </c>
      <c r="X211" s="160">
        <f t="shared" si="90"/>
        <v>0</v>
      </c>
      <c r="Y211" s="159">
        <f>IFERROR(VLOOKUP(N211,'P1 Intra-Europees'!$A$15:$H$25,7,0),0)*X211</f>
        <v>0</v>
      </c>
      <c r="Z211" s="161">
        <f t="shared" si="91"/>
        <v>0</v>
      </c>
      <c r="AA211" s="162">
        <f>IFERROR(VLOOKUP(N211,'P1 Intra-Europees'!$A$15:$H$25,8,0),0)*Z211</f>
        <v>0</v>
      </c>
      <c r="AB211" s="163">
        <f t="shared" si="92"/>
        <v>0</v>
      </c>
      <c r="AC211" s="157" t="str">
        <f>VLOOKUP(B211,'P2 Origin'!$C$21:$O$176,13,0)</f>
        <v>USD</v>
      </c>
      <c r="AD211" s="164">
        <f t="shared" si="93"/>
        <v>0</v>
      </c>
      <c r="AE211" s="165">
        <f>IF(AU211&gt;0.1,VLOOKUP(B211,'P2 Origin'!$C$21:$M$176,3,0)*H211,0)</f>
        <v>0</v>
      </c>
      <c r="AF211" s="166">
        <f t="shared" si="94"/>
        <v>0</v>
      </c>
      <c r="AG211" s="165">
        <f>(VLOOKUP(B211,'P2 Origin'!$C$21:$M$176,4,0))*AF211</f>
        <v>0</v>
      </c>
      <c r="AH211" s="166">
        <f t="shared" si="95"/>
        <v>0</v>
      </c>
      <c r="AI211" s="165">
        <f>(VLOOKUP(B211,'P2 Origin'!$C$21:$M$176,5,0))*AH211</f>
        <v>0</v>
      </c>
      <c r="AJ211" s="166">
        <f t="shared" si="111"/>
        <v>0</v>
      </c>
      <c r="AK211" s="165">
        <f>(VLOOKUP(B211,'P2 Origin'!$C$21:$M$176,6,0))*AJ211</f>
        <v>0</v>
      </c>
      <c r="AL211" s="166">
        <f t="shared" si="96"/>
        <v>0</v>
      </c>
      <c r="AM211" s="165">
        <f>(VLOOKUP($B211,'P2 Origin'!$C$21:$M$176,7,0))*AL211</f>
        <v>0</v>
      </c>
      <c r="AN211" s="166">
        <f t="shared" si="97"/>
        <v>0</v>
      </c>
      <c r="AO211" s="165">
        <f>(VLOOKUP($B211,'P2 Origin'!$C$21:$M$176,8,0))*AN211</f>
        <v>0</v>
      </c>
      <c r="AP211" s="166">
        <f t="shared" si="98"/>
        <v>60</v>
      </c>
      <c r="AQ211" s="165">
        <f>(VLOOKUP($B211,'P2 Origin'!$C$21:$M$176,9,0))*AP211</f>
        <v>0</v>
      </c>
      <c r="AR211" s="155">
        <f t="shared" si="99"/>
        <v>1</v>
      </c>
      <c r="AS211" s="164">
        <f>(VLOOKUP(B211,'P2 Origin'!$C$21:$M$176,10,0))*K211</f>
        <v>0</v>
      </c>
      <c r="AT211" s="164">
        <f>(VLOOKUP(B211,'P2 Origin'!$C$21:$M$176,11,0))*J211</f>
        <v>0</v>
      </c>
      <c r="AU211" s="167">
        <v>60</v>
      </c>
      <c r="AV211" s="168">
        <v>60</v>
      </c>
      <c r="AW211" s="169">
        <v>0</v>
      </c>
      <c r="AX211" s="170">
        <f>IF(AU211&gt;=0.1,'P3 Bureaumarge zee- en luchtvr.'!$D$12,0)</f>
        <v>0</v>
      </c>
      <c r="AY211" s="163">
        <f t="shared" si="100"/>
        <v>0</v>
      </c>
      <c r="AZ211" s="157" t="str">
        <f>VLOOKUP(D211,'P4 Destination'!$C$21:$O$176,13,0)</f>
        <v>USD</v>
      </c>
      <c r="BA211" s="164">
        <f t="shared" si="101"/>
        <v>0</v>
      </c>
      <c r="BB211" s="171">
        <f>IF(AU211&gt;0.1,(VLOOKUP(D211,'P4 Destination'!$C$21:$M$176,3,0))*I211,0)</f>
        <v>0</v>
      </c>
      <c r="BC211" s="172">
        <f t="shared" si="102"/>
        <v>0</v>
      </c>
      <c r="BD211" s="171">
        <f>(VLOOKUP($D211,'P4 Destination'!$C$21:$M$176,4,0))*BC211</f>
        <v>0</v>
      </c>
      <c r="BE211" s="172">
        <f t="shared" si="103"/>
        <v>0</v>
      </c>
      <c r="BF211" s="171">
        <f>(VLOOKUP($D211,'P4 Destination'!$C$21:$M$176,5,0))*BE211</f>
        <v>0</v>
      </c>
      <c r="BG211" s="172">
        <f t="shared" si="104"/>
        <v>0</v>
      </c>
      <c r="BH211" s="171">
        <f>(VLOOKUP($D211,'P4 Destination'!$C$21:$M$176,6,0))*BG211</f>
        <v>0</v>
      </c>
      <c r="BI211" s="172">
        <f t="shared" si="105"/>
        <v>0</v>
      </c>
      <c r="BJ211" s="171">
        <f>(VLOOKUP($D211,'P4 Destination'!$C$21:$M$176,7,0))*BI211</f>
        <v>0</v>
      </c>
      <c r="BK211" s="172">
        <f t="shared" si="106"/>
        <v>0</v>
      </c>
      <c r="BL211" s="171">
        <f>(VLOOKUP($D211,'P4 Destination'!$C$21:$M$176,8,0))*BK211</f>
        <v>0</v>
      </c>
      <c r="BM211" s="172">
        <f t="shared" si="107"/>
        <v>60</v>
      </c>
      <c r="BN211" s="171">
        <f>(VLOOKUP($D211,'P4 Destination'!$C$21:$M$176,9,0))*BM211</f>
        <v>0</v>
      </c>
      <c r="BO211" s="154">
        <f t="shared" si="108"/>
        <v>1</v>
      </c>
      <c r="BP211" s="171">
        <f>(VLOOKUP(D211,'P4 Destination'!$C$21:$M$176,10,0))*K211</f>
        <v>0</v>
      </c>
      <c r="BQ211" s="171">
        <f>(VLOOKUP(D211,'P4 Destination'!$C$21:$M$176,11,0))*J211</f>
        <v>0</v>
      </c>
      <c r="BR211" s="173">
        <f t="shared" si="109"/>
        <v>0</v>
      </c>
      <c r="BS211" s="173">
        <f>(AV211*2500)*'P6 Verzekering'!$E$11</f>
        <v>0</v>
      </c>
      <c r="BT211" s="173">
        <f>(AW211*2500)*'P6 Verzekering'!$E$12</f>
        <v>0</v>
      </c>
      <c r="BU211" s="173">
        <f>(L211*2500)*'P6 Verzekering'!$E$13</f>
        <v>0</v>
      </c>
      <c r="BV211" s="173">
        <f t="shared" si="110"/>
        <v>0</v>
      </c>
      <c r="BW211"/>
      <c r="BX211"/>
    </row>
    <row r="212" spans="1:76">
      <c r="A212" s="152" t="s">
        <v>1212</v>
      </c>
      <c r="B212" s="152" t="s">
        <v>342</v>
      </c>
      <c r="C212" s="152" t="s">
        <v>341</v>
      </c>
      <c r="D212" s="152" t="s">
        <v>144</v>
      </c>
      <c r="E212" s="152" t="s">
        <v>143</v>
      </c>
      <c r="F212" s="153">
        <f t="shared" si="84"/>
        <v>20</v>
      </c>
      <c r="G212" s="154">
        <v>1</v>
      </c>
      <c r="H212" s="154">
        <f>IFERROR(VLOOKUP(B212,'P2 Origin'!$C$21:$Q$176,15,FALSE),0)</f>
        <v>0</v>
      </c>
      <c r="I212" s="154">
        <f>IFERROR(VLOOKUP(D212,'P4 Destination'!$C$21:$Q$176,15,FALSE),0)</f>
        <v>1</v>
      </c>
      <c r="J212" s="155">
        <v>1</v>
      </c>
      <c r="K212" s="155"/>
      <c r="L212" s="156">
        <v>0</v>
      </c>
      <c r="M212" s="155">
        <v>0</v>
      </c>
      <c r="N212" s="155">
        <v>0</v>
      </c>
      <c r="O212" s="157">
        <f t="shared" si="85"/>
        <v>0</v>
      </c>
      <c r="P212" s="158">
        <f t="shared" si="86"/>
        <v>0</v>
      </c>
      <c r="Q212" s="159">
        <f>IFERROR(VLOOKUP(N212,'P1 Intra-Europees'!$A$15:$H$25,3,0),0)*P212</f>
        <v>0</v>
      </c>
      <c r="R212" s="160">
        <f t="shared" si="87"/>
        <v>0</v>
      </c>
      <c r="S212" s="159">
        <f>IFERROR(VLOOKUP(N212,'P1 Intra-Europees'!$A$15:$H$25,4,0),0)*R212</f>
        <v>0</v>
      </c>
      <c r="T212" s="160">
        <f t="shared" si="88"/>
        <v>0</v>
      </c>
      <c r="U212" s="159">
        <f>IFERROR(VLOOKUP(N212,'P1 Intra-Europees'!$A$15:$H$25,5,0),0)*T212</f>
        <v>0</v>
      </c>
      <c r="V212" s="160">
        <f t="shared" si="89"/>
        <v>0</v>
      </c>
      <c r="W212" s="159">
        <f>IFERROR(VLOOKUP(N212,'P1 Intra-Europees'!$A$15:$H$25,6,0),0)*V212</f>
        <v>0</v>
      </c>
      <c r="X212" s="160">
        <f t="shared" si="90"/>
        <v>0</v>
      </c>
      <c r="Y212" s="159">
        <f>IFERROR(VLOOKUP(N212,'P1 Intra-Europees'!$A$15:$H$25,7,0),0)*X212</f>
        <v>0</v>
      </c>
      <c r="Z212" s="161">
        <f t="shared" si="91"/>
        <v>0</v>
      </c>
      <c r="AA212" s="162">
        <f>IFERROR(VLOOKUP(N212,'P1 Intra-Europees'!$A$15:$H$25,8,0),0)*Z212</f>
        <v>0</v>
      </c>
      <c r="AB212" s="163">
        <f t="shared" si="92"/>
        <v>0</v>
      </c>
      <c r="AC212" s="157" t="str">
        <f>VLOOKUP(B212,'P2 Origin'!$C$21:$O$176,13,0)</f>
        <v>USD</v>
      </c>
      <c r="AD212" s="164">
        <f t="shared" si="93"/>
        <v>0</v>
      </c>
      <c r="AE212" s="165">
        <f>IF(AU212&gt;0.1,VLOOKUP(B212,'P2 Origin'!$C$21:$M$176,3,0)*H212,0)</f>
        <v>0</v>
      </c>
      <c r="AF212" s="166">
        <f t="shared" si="94"/>
        <v>0</v>
      </c>
      <c r="AG212" s="165">
        <f>(VLOOKUP(B212,'P2 Origin'!$C$21:$M$176,4,0))*AF212</f>
        <v>0</v>
      </c>
      <c r="AH212" s="166">
        <f t="shared" si="95"/>
        <v>0</v>
      </c>
      <c r="AI212" s="165">
        <f>(VLOOKUP(B212,'P2 Origin'!$C$21:$M$176,5,0))*AH212</f>
        <v>0</v>
      </c>
      <c r="AJ212" s="166">
        <f t="shared" si="111"/>
        <v>20</v>
      </c>
      <c r="AK212" s="165">
        <f>(VLOOKUP(B212,'P2 Origin'!$C$21:$M$176,6,0))*AJ212</f>
        <v>0</v>
      </c>
      <c r="AL212" s="166">
        <f t="shared" si="96"/>
        <v>0</v>
      </c>
      <c r="AM212" s="165">
        <f>(VLOOKUP($B212,'P2 Origin'!$C$21:$M$176,7,0))*AL212</f>
        <v>0</v>
      </c>
      <c r="AN212" s="166">
        <f t="shared" si="97"/>
        <v>0</v>
      </c>
      <c r="AO212" s="165">
        <f>(VLOOKUP($B212,'P2 Origin'!$C$21:$M$176,8,0))*AN212</f>
        <v>0</v>
      </c>
      <c r="AP212" s="166">
        <f t="shared" si="98"/>
        <v>0</v>
      </c>
      <c r="AQ212" s="165">
        <f>(VLOOKUP($B212,'P2 Origin'!$C$21:$M$176,9,0))*AP212</f>
        <v>0</v>
      </c>
      <c r="AR212" s="155">
        <f t="shared" si="99"/>
        <v>1</v>
      </c>
      <c r="AS212" s="164">
        <f>(VLOOKUP(B212,'P2 Origin'!$C$21:$M$176,10,0))*K212</f>
        <v>0</v>
      </c>
      <c r="AT212" s="164">
        <f>(VLOOKUP(B212,'P2 Origin'!$C$21:$M$176,11,0))*J212</f>
        <v>0</v>
      </c>
      <c r="AU212" s="167">
        <v>20</v>
      </c>
      <c r="AV212" s="168">
        <v>20</v>
      </c>
      <c r="AW212" s="169">
        <v>0</v>
      </c>
      <c r="AX212" s="170">
        <f>IF(AU212&gt;=0.1,'P3 Bureaumarge zee- en luchtvr.'!$D$12,0)</f>
        <v>0</v>
      </c>
      <c r="AY212" s="163">
        <f t="shared" si="100"/>
        <v>0</v>
      </c>
      <c r="AZ212" s="157" t="str">
        <f>VLOOKUP(D212,'P4 Destination'!$C$21:$O$176,13,0)</f>
        <v>EUR</v>
      </c>
      <c r="BA212" s="164">
        <f t="shared" si="101"/>
        <v>0</v>
      </c>
      <c r="BB212" s="171">
        <f>IF(AU212&gt;0.1,(VLOOKUP(D212,'P4 Destination'!$C$21:$M$176,3,0))*I212,0)</f>
        <v>0</v>
      </c>
      <c r="BC212" s="172">
        <f t="shared" si="102"/>
        <v>0</v>
      </c>
      <c r="BD212" s="171">
        <f>(VLOOKUP($D212,'P4 Destination'!$C$21:$M$176,4,0))*BC212</f>
        <v>0</v>
      </c>
      <c r="BE212" s="172">
        <f t="shared" si="103"/>
        <v>0</v>
      </c>
      <c r="BF212" s="171">
        <f>(VLOOKUP($D212,'P4 Destination'!$C$21:$M$176,5,0))*BE212</f>
        <v>0</v>
      </c>
      <c r="BG212" s="172">
        <f t="shared" si="104"/>
        <v>20</v>
      </c>
      <c r="BH212" s="171">
        <f>(VLOOKUP($D212,'P4 Destination'!$C$21:$M$176,6,0))*BG212</f>
        <v>0</v>
      </c>
      <c r="BI212" s="172">
        <f t="shared" si="105"/>
        <v>0</v>
      </c>
      <c r="BJ212" s="171">
        <f>(VLOOKUP($D212,'P4 Destination'!$C$21:$M$176,7,0))*BI212</f>
        <v>0</v>
      </c>
      <c r="BK212" s="172">
        <f t="shared" si="106"/>
        <v>0</v>
      </c>
      <c r="BL212" s="171">
        <f>(VLOOKUP($D212,'P4 Destination'!$C$21:$M$176,8,0))*BK212</f>
        <v>0</v>
      </c>
      <c r="BM212" s="172">
        <f t="shared" si="107"/>
        <v>0</v>
      </c>
      <c r="BN212" s="171">
        <f>(VLOOKUP($D212,'P4 Destination'!$C$21:$M$176,9,0))*BM212</f>
        <v>0</v>
      </c>
      <c r="BO212" s="154">
        <f t="shared" si="108"/>
        <v>1</v>
      </c>
      <c r="BP212" s="171">
        <f>(VLOOKUP(D212,'P4 Destination'!$C$21:$M$176,10,0))*K212</f>
        <v>0</v>
      </c>
      <c r="BQ212" s="171">
        <f>(VLOOKUP(D212,'P4 Destination'!$C$21:$M$176,11,0))*J212</f>
        <v>0</v>
      </c>
      <c r="BR212" s="173">
        <f t="shared" si="109"/>
        <v>0</v>
      </c>
      <c r="BS212" s="173">
        <f>(AV212*2500)*'P6 Verzekering'!$E$11</f>
        <v>0</v>
      </c>
      <c r="BT212" s="173">
        <f>(AW212*2500)*'P6 Verzekering'!$E$12</f>
        <v>0</v>
      </c>
      <c r="BU212" s="173">
        <f>(L212*2500)*'P6 Verzekering'!$E$13</f>
        <v>0</v>
      </c>
      <c r="BV212" s="173">
        <f t="shared" si="110"/>
        <v>0</v>
      </c>
      <c r="BW212"/>
      <c r="BX212"/>
    </row>
    <row r="213" spans="1:76">
      <c r="A213" s="152" t="s">
        <v>1214</v>
      </c>
      <c r="B213" s="152" t="s">
        <v>342</v>
      </c>
      <c r="C213" s="152" t="s">
        <v>341</v>
      </c>
      <c r="D213" s="152" t="s">
        <v>258</v>
      </c>
      <c r="E213" s="152" t="s">
        <v>257</v>
      </c>
      <c r="F213" s="153">
        <f t="shared" si="84"/>
        <v>55</v>
      </c>
      <c r="G213" s="154">
        <v>1</v>
      </c>
      <c r="H213" s="154">
        <f>IFERROR(VLOOKUP(B213,'P2 Origin'!$C$21:$Q$176,15,FALSE),0)</f>
        <v>0</v>
      </c>
      <c r="I213" s="154">
        <f>IFERROR(VLOOKUP(D213,'P4 Destination'!$C$21:$Q$176,15,FALSE),0)</f>
        <v>1</v>
      </c>
      <c r="J213" s="155"/>
      <c r="K213" s="155">
        <v>1</v>
      </c>
      <c r="L213" s="156">
        <v>0</v>
      </c>
      <c r="M213" s="155">
        <v>0</v>
      </c>
      <c r="N213" s="155">
        <v>0</v>
      </c>
      <c r="O213" s="157">
        <f t="shared" si="85"/>
        <v>0</v>
      </c>
      <c r="P213" s="158">
        <f t="shared" si="86"/>
        <v>0</v>
      </c>
      <c r="Q213" s="159">
        <f>IFERROR(VLOOKUP(N213,'P1 Intra-Europees'!$A$15:$H$25,3,0),0)*P213</f>
        <v>0</v>
      </c>
      <c r="R213" s="160">
        <f t="shared" si="87"/>
        <v>0</v>
      </c>
      <c r="S213" s="159">
        <f>IFERROR(VLOOKUP(N213,'P1 Intra-Europees'!$A$15:$H$25,4,0),0)*R213</f>
        <v>0</v>
      </c>
      <c r="T213" s="160">
        <f t="shared" si="88"/>
        <v>0</v>
      </c>
      <c r="U213" s="159">
        <f>IFERROR(VLOOKUP(N213,'P1 Intra-Europees'!$A$15:$H$25,5,0),0)*T213</f>
        <v>0</v>
      </c>
      <c r="V213" s="160">
        <f t="shared" si="89"/>
        <v>0</v>
      </c>
      <c r="W213" s="159">
        <f>IFERROR(VLOOKUP(N213,'P1 Intra-Europees'!$A$15:$H$25,6,0),0)*V213</f>
        <v>0</v>
      </c>
      <c r="X213" s="160">
        <f t="shared" si="90"/>
        <v>0</v>
      </c>
      <c r="Y213" s="159">
        <f>IFERROR(VLOOKUP(N213,'P1 Intra-Europees'!$A$15:$H$25,7,0),0)*X213</f>
        <v>0</v>
      </c>
      <c r="Z213" s="161">
        <f t="shared" si="91"/>
        <v>0</v>
      </c>
      <c r="AA213" s="162">
        <f>IFERROR(VLOOKUP(N213,'P1 Intra-Europees'!$A$15:$H$25,8,0),0)*Z213</f>
        <v>0</v>
      </c>
      <c r="AB213" s="163">
        <f t="shared" si="92"/>
        <v>0</v>
      </c>
      <c r="AC213" s="157" t="str">
        <f>VLOOKUP(B213,'P2 Origin'!$C$21:$O$176,13,0)</f>
        <v>USD</v>
      </c>
      <c r="AD213" s="164">
        <f t="shared" si="93"/>
        <v>0</v>
      </c>
      <c r="AE213" s="165">
        <f>IF(AU213&gt;0.1,VLOOKUP(B213,'P2 Origin'!$C$21:$M$176,3,0)*H213,0)</f>
        <v>0</v>
      </c>
      <c r="AF213" s="166">
        <f t="shared" si="94"/>
        <v>0</v>
      </c>
      <c r="AG213" s="165">
        <f>(VLOOKUP(B213,'P2 Origin'!$C$21:$M$176,4,0))*AF213</f>
        <v>0</v>
      </c>
      <c r="AH213" s="166">
        <f t="shared" si="95"/>
        <v>0</v>
      </c>
      <c r="AI213" s="165">
        <f>(VLOOKUP(B213,'P2 Origin'!$C$21:$M$176,5,0))*AH213</f>
        <v>0</v>
      </c>
      <c r="AJ213" s="166">
        <f t="shared" si="111"/>
        <v>0</v>
      </c>
      <c r="AK213" s="165">
        <f>(VLOOKUP(B213,'P2 Origin'!$C$21:$M$176,6,0))*AJ213</f>
        <v>0</v>
      </c>
      <c r="AL213" s="166">
        <f t="shared" si="96"/>
        <v>0</v>
      </c>
      <c r="AM213" s="165">
        <f>(VLOOKUP($B213,'P2 Origin'!$C$21:$M$176,7,0))*AL213</f>
        <v>0</v>
      </c>
      <c r="AN213" s="166">
        <f t="shared" si="97"/>
        <v>0</v>
      </c>
      <c r="AO213" s="165">
        <f>(VLOOKUP($B213,'P2 Origin'!$C$21:$M$176,8,0))*AN213</f>
        <v>0</v>
      </c>
      <c r="AP213" s="166">
        <f t="shared" si="98"/>
        <v>55</v>
      </c>
      <c r="AQ213" s="165">
        <f>(VLOOKUP($B213,'P2 Origin'!$C$21:$M$176,9,0))*AP213</f>
        <v>0</v>
      </c>
      <c r="AR213" s="155">
        <f t="shared" si="99"/>
        <v>1</v>
      </c>
      <c r="AS213" s="164">
        <f>(VLOOKUP(B213,'P2 Origin'!$C$21:$M$176,10,0))*K213</f>
        <v>0</v>
      </c>
      <c r="AT213" s="164">
        <f>(VLOOKUP(B213,'P2 Origin'!$C$21:$M$176,11,0))*J213</f>
        <v>0</v>
      </c>
      <c r="AU213" s="167">
        <v>55</v>
      </c>
      <c r="AV213" s="168">
        <v>55</v>
      </c>
      <c r="AW213" s="169">
        <v>0</v>
      </c>
      <c r="AX213" s="170">
        <f>IF(AU213&gt;=0.1,'P3 Bureaumarge zee- en luchtvr.'!$D$12,0)</f>
        <v>0</v>
      </c>
      <c r="AY213" s="163">
        <f t="shared" si="100"/>
        <v>0</v>
      </c>
      <c r="AZ213" s="157" t="str">
        <f>VLOOKUP(D213,'P4 Destination'!$C$21:$O$176,13,0)</f>
        <v>EUR</v>
      </c>
      <c r="BA213" s="164">
        <f t="shared" si="101"/>
        <v>0</v>
      </c>
      <c r="BB213" s="171">
        <f>IF(AU213&gt;0.1,(VLOOKUP(D213,'P4 Destination'!$C$21:$M$176,3,0))*I213,0)</f>
        <v>0</v>
      </c>
      <c r="BC213" s="172">
        <f t="shared" si="102"/>
        <v>0</v>
      </c>
      <c r="BD213" s="171">
        <f>(VLOOKUP($D213,'P4 Destination'!$C$21:$M$176,4,0))*BC213</f>
        <v>0</v>
      </c>
      <c r="BE213" s="172">
        <f t="shared" si="103"/>
        <v>0</v>
      </c>
      <c r="BF213" s="171">
        <f>(VLOOKUP($D213,'P4 Destination'!$C$21:$M$176,5,0))*BE213</f>
        <v>0</v>
      </c>
      <c r="BG213" s="172">
        <f t="shared" si="104"/>
        <v>0</v>
      </c>
      <c r="BH213" s="171">
        <f>(VLOOKUP($D213,'P4 Destination'!$C$21:$M$176,6,0))*BG213</f>
        <v>0</v>
      </c>
      <c r="BI213" s="172">
        <f t="shared" si="105"/>
        <v>0</v>
      </c>
      <c r="BJ213" s="171">
        <f>(VLOOKUP($D213,'P4 Destination'!$C$21:$M$176,7,0))*BI213</f>
        <v>0</v>
      </c>
      <c r="BK213" s="172">
        <f t="shared" si="106"/>
        <v>0</v>
      </c>
      <c r="BL213" s="171">
        <f>(VLOOKUP($D213,'P4 Destination'!$C$21:$M$176,8,0))*BK213</f>
        <v>0</v>
      </c>
      <c r="BM213" s="172">
        <f t="shared" si="107"/>
        <v>55</v>
      </c>
      <c r="BN213" s="171">
        <f>(VLOOKUP($D213,'P4 Destination'!$C$21:$M$176,9,0))*BM213</f>
        <v>0</v>
      </c>
      <c r="BO213" s="154">
        <f t="shared" si="108"/>
        <v>1</v>
      </c>
      <c r="BP213" s="171">
        <f>(VLOOKUP(D213,'P4 Destination'!$C$21:$M$176,10,0))*K213</f>
        <v>0</v>
      </c>
      <c r="BQ213" s="171">
        <f>(VLOOKUP(D213,'P4 Destination'!$C$21:$M$176,11,0))*J213</f>
        <v>0</v>
      </c>
      <c r="BR213" s="173">
        <f t="shared" si="109"/>
        <v>0</v>
      </c>
      <c r="BS213" s="173">
        <f>(AV213*2500)*'P6 Verzekering'!$E$11</f>
        <v>0</v>
      </c>
      <c r="BT213" s="173">
        <f>(AW213*2500)*'P6 Verzekering'!$E$12</f>
        <v>0</v>
      </c>
      <c r="BU213" s="173">
        <f>(L213*2500)*'P6 Verzekering'!$E$13</f>
        <v>0</v>
      </c>
      <c r="BV213" s="173">
        <f t="shared" si="110"/>
        <v>0</v>
      </c>
      <c r="BW213"/>
      <c r="BX213"/>
    </row>
    <row r="214" spans="1:76">
      <c r="A214" s="152" t="s">
        <v>1215</v>
      </c>
      <c r="B214" s="152" t="s">
        <v>342</v>
      </c>
      <c r="C214" s="152" t="s">
        <v>341</v>
      </c>
      <c r="D214" s="152" t="s">
        <v>245</v>
      </c>
      <c r="E214" s="152" t="s">
        <v>244</v>
      </c>
      <c r="F214" s="153">
        <f t="shared" si="84"/>
        <v>31</v>
      </c>
      <c r="G214" s="154">
        <v>1</v>
      </c>
      <c r="H214" s="154">
        <f>IFERROR(VLOOKUP(B214,'P2 Origin'!$C$21:$Q$176,15,FALSE),0)</f>
        <v>0</v>
      </c>
      <c r="I214" s="154">
        <f>IFERROR(VLOOKUP(D214,'P4 Destination'!$C$21:$Q$176,15,FALSE),0)</f>
        <v>1</v>
      </c>
      <c r="J214" s="155"/>
      <c r="K214" s="155">
        <v>1</v>
      </c>
      <c r="L214" s="156">
        <v>0</v>
      </c>
      <c r="M214" s="155">
        <v>0</v>
      </c>
      <c r="N214" s="155">
        <v>0</v>
      </c>
      <c r="O214" s="157">
        <f t="shared" si="85"/>
        <v>0</v>
      </c>
      <c r="P214" s="158">
        <f t="shared" si="86"/>
        <v>0</v>
      </c>
      <c r="Q214" s="159">
        <f>IFERROR(VLOOKUP(N214,'P1 Intra-Europees'!$A$15:$H$25,3,0),0)*P214</f>
        <v>0</v>
      </c>
      <c r="R214" s="160">
        <f t="shared" si="87"/>
        <v>0</v>
      </c>
      <c r="S214" s="159">
        <f>IFERROR(VLOOKUP(N214,'P1 Intra-Europees'!$A$15:$H$25,4,0),0)*R214</f>
        <v>0</v>
      </c>
      <c r="T214" s="160">
        <f t="shared" si="88"/>
        <v>0</v>
      </c>
      <c r="U214" s="159">
        <f>IFERROR(VLOOKUP(N214,'P1 Intra-Europees'!$A$15:$H$25,5,0),0)*T214</f>
        <v>0</v>
      </c>
      <c r="V214" s="160">
        <f t="shared" si="89"/>
        <v>0</v>
      </c>
      <c r="W214" s="159">
        <f>IFERROR(VLOOKUP(N214,'P1 Intra-Europees'!$A$15:$H$25,6,0),0)*V214</f>
        <v>0</v>
      </c>
      <c r="X214" s="160">
        <f t="shared" si="90"/>
        <v>0</v>
      </c>
      <c r="Y214" s="159">
        <f>IFERROR(VLOOKUP(N214,'P1 Intra-Europees'!$A$15:$H$25,7,0),0)*X214</f>
        <v>0</v>
      </c>
      <c r="Z214" s="161">
        <f t="shared" si="91"/>
        <v>0</v>
      </c>
      <c r="AA214" s="162">
        <f>IFERROR(VLOOKUP(N214,'P1 Intra-Europees'!$A$15:$H$25,8,0),0)*Z214</f>
        <v>0</v>
      </c>
      <c r="AB214" s="163">
        <f t="shared" si="92"/>
        <v>0</v>
      </c>
      <c r="AC214" s="157" t="str">
        <f>VLOOKUP(B214,'P2 Origin'!$C$21:$O$176,13,0)</f>
        <v>USD</v>
      </c>
      <c r="AD214" s="164">
        <f t="shared" si="93"/>
        <v>0</v>
      </c>
      <c r="AE214" s="165">
        <f>IF(AU214&gt;0.1,VLOOKUP(B214,'P2 Origin'!$C$21:$M$176,3,0)*H214,0)</f>
        <v>0</v>
      </c>
      <c r="AF214" s="166">
        <f t="shared" si="94"/>
        <v>0</v>
      </c>
      <c r="AG214" s="165">
        <f>(VLOOKUP(B214,'P2 Origin'!$C$21:$M$176,4,0))*AF214</f>
        <v>0</v>
      </c>
      <c r="AH214" s="166">
        <f t="shared" si="95"/>
        <v>0</v>
      </c>
      <c r="AI214" s="165">
        <f>(VLOOKUP(B214,'P2 Origin'!$C$21:$M$176,5,0))*AH214</f>
        <v>0</v>
      </c>
      <c r="AJ214" s="166">
        <f t="shared" si="111"/>
        <v>0</v>
      </c>
      <c r="AK214" s="165">
        <f>(VLOOKUP(B214,'P2 Origin'!$C$21:$M$176,6,0))*AJ214</f>
        <v>0</v>
      </c>
      <c r="AL214" s="166">
        <f t="shared" si="96"/>
        <v>31</v>
      </c>
      <c r="AM214" s="165">
        <f>(VLOOKUP($B214,'P2 Origin'!$C$21:$M$176,7,0))*AL214</f>
        <v>0</v>
      </c>
      <c r="AN214" s="166">
        <f t="shared" si="97"/>
        <v>0</v>
      </c>
      <c r="AO214" s="165">
        <f>(VLOOKUP($B214,'P2 Origin'!$C$21:$M$176,8,0))*AN214</f>
        <v>0</v>
      </c>
      <c r="AP214" s="166">
        <f t="shared" si="98"/>
        <v>0</v>
      </c>
      <c r="AQ214" s="165">
        <f>(VLOOKUP($B214,'P2 Origin'!$C$21:$M$176,9,0))*AP214</f>
        <v>0</v>
      </c>
      <c r="AR214" s="155">
        <f t="shared" si="99"/>
        <v>1</v>
      </c>
      <c r="AS214" s="164">
        <f>(VLOOKUP(B214,'P2 Origin'!$C$21:$M$176,10,0))*K214</f>
        <v>0</v>
      </c>
      <c r="AT214" s="164">
        <f>(VLOOKUP(B214,'P2 Origin'!$C$21:$M$176,11,0))*J214</f>
        <v>0</v>
      </c>
      <c r="AU214" s="167">
        <v>31</v>
      </c>
      <c r="AV214" s="168">
        <v>31</v>
      </c>
      <c r="AW214" s="169">
        <v>0</v>
      </c>
      <c r="AX214" s="170">
        <f>IF(AU214&gt;=0.1,'P3 Bureaumarge zee- en luchtvr.'!$D$12,0)</f>
        <v>0</v>
      </c>
      <c r="AY214" s="163">
        <f t="shared" si="100"/>
        <v>0</v>
      </c>
      <c r="AZ214" s="157" t="str">
        <f>VLOOKUP(D214,'P4 Destination'!$C$21:$O$176,13,0)</f>
        <v>EUR</v>
      </c>
      <c r="BA214" s="164">
        <f t="shared" si="101"/>
        <v>0</v>
      </c>
      <c r="BB214" s="171">
        <f>IF(AU214&gt;0.1,(VLOOKUP(D214,'P4 Destination'!$C$21:$M$176,3,0))*I214,0)</f>
        <v>0</v>
      </c>
      <c r="BC214" s="172">
        <f t="shared" si="102"/>
        <v>0</v>
      </c>
      <c r="BD214" s="171">
        <f>(VLOOKUP($D214,'P4 Destination'!$C$21:$M$176,4,0))*BC214</f>
        <v>0</v>
      </c>
      <c r="BE214" s="172">
        <f t="shared" si="103"/>
        <v>0</v>
      </c>
      <c r="BF214" s="171">
        <f>(VLOOKUP($D214,'P4 Destination'!$C$21:$M$176,5,0))*BE214</f>
        <v>0</v>
      </c>
      <c r="BG214" s="172">
        <f t="shared" si="104"/>
        <v>0</v>
      </c>
      <c r="BH214" s="171">
        <f>(VLOOKUP($D214,'P4 Destination'!$C$21:$M$176,6,0))*BG214</f>
        <v>0</v>
      </c>
      <c r="BI214" s="172">
        <f t="shared" si="105"/>
        <v>31</v>
      </c>
      <c r="BJ214" s="171">
        <f>(VLOOKUP($D214,'P4 Destination'!$C$21:$M$176,7,0))*BI214</f>
        <v>0</v>
      </c>
      <c r="BK214" s="172">
        <f t="shared" si="106"/>
        <v>0</v>
      </c>
      <c r="BL214" s="171">
        <f>(VLOOKUP($D214,'P4 Destination'!$C$21:$M$176,8,0))*BK214</f>
        <v>0</v>
      </c>
      <c r="BM214" s="172">
        <f t="shared" si="107"/>
        <v>0</v>
      </c>
      <c r="BN214" s="171">
        <f>(VLOOKUP($D214,'P4 Destination'!$C$21:$M$176,9,0))*BM214</f>
        <v>0</v>
      </c>
      <c r="BO214" s="154">
        <f t="shared" si="108"/>
        <v>1</v>
      </c>
      <c r="BP214" s="171">
        <f>(VLOOKUP(D214,'P4 Destination'!$C$21:$M$176,10,0))*K214</f>
        <v>0</v>
      </c>
      <c r="BQ214" s="171">
        <f>(VLOOKUP(D214,'P4 Destination'!$C$21:$M$176,11,0))*J214</f>
        <v>0</v>
      </c>
      <c r="BR214" s="173">
        <f t="shared" si="109"/>
        <v>0</v>
      </c>
      <c r="BS214" s="173">
        <f>(AV214*2500)*'P6 Verzekering'!$E$11</f>
        <v>0</v>
      </c>
      <c r="BT214" s="173">
        <f>(AW214*2500)*'P6 Verzekering'!$E$12</f>
        <v>0</v>
      </c>
      <c r="BU214" s="173">
        <f>(L214*2500)*'P6 Verzekering'!$E$13</f>
        <v>0</v>
      </c>
      <c r="BV214" s="173">
        <f t="shared" si="110"/>
        <v>0</v>
      </c>
      <c r="BW214"/>
      <c r="BX214"/>
    </row>
    <row r="215" spans="1:76">
      <c r="A215" s="152" t="s">
        <v>1216</v>
      </c>
      <c r="B215" s="152" t="s">
        <v>342</v>
      </c>
      <c r="C215" s="152" t="s">
        <v>341</v>
      </c>
      <c r="D215" s="152" t="s">
        <v>234</v>
      </c>
      <c r="E215" s="152" t="s">
        <v>233</v>
      </c>
      <c r="F215" s="153">
        <f t="shared" si="84"/>
        <v>28</v>
      </c>
      <c r="G215" s="154">
        <v>1</v>
      </c>
      <c r="H215" s="154">
        <f>IFERROR(VLOOKUP(B215,'P2 Origin'!$C$21:$Q$176,15,FALSE),0)</f>
        <v>0</v>
      </c>
      <c r="I215" s="154">
        <f>IFERROR(VLOOKUP(D215,'P4 Destination'!$C$21:$Q$176,15,FALSE),0)</f>
        <v>1</v>
      </c>
      <c r="J215" s="155">
        <v>1</v>
      </c>
      <c r="K215" s="155"/>
      <c r="L215" s="156">
        <v>0</v>
      </c>
      <c r="M215" s="155">
        <v>0</v>
      </c>
      <c r="N215" s="155">
        <v>0</v>
      </c>
      <c r="O215" s="157">
        <f t="shared" si="85"/>
        <v>0</v>
      </c>
      <c r="P215" s="158">
        <f t="shared" si="86"/>
        <v>0</v>
      </c>
      <c r="Q215" s="159">
        <f>IFERROR(VLOOKUP(N215,'P1 Intra-Europees'!$A$15:$H$25,3,0),0)*P215</f>
        <v>0</v>
      </c>
      <c r="R215" s="160">
        <f t="shared" si="87"/>
        <v>0</v>
      </c>
      <c r="S215" s="159">
        <f>IFERROR(VLOOKUP(N215,'P1 Intra-Europees'!$A$15:$H$25,4,0),0)*R215</f>
        <v>0</v>
      </c>
      <c r="T215" s="160">
        <f t="shared" si="88"/>
        <v>0</v>
      </c>
      <c r="U215" s="159">
        <f>IFERROR(VLOOKUP(N215,'P1 Intra-Europees'!$A$15:$H$25,5,0),0)*T215</f>
        <v>0</v>
      </c>
      <c r="V215" s="160">
        <f t="shared" si="89"/>
        <v>0</v>
      </c>
      <c r="W215" s="159">
        <f>IFERROR(VLOOKUP(N215,'P1 Intra-Europees'!$A$15:$H$25,6,0),0)*V215</f>
        <v>0</v>
      </c>
      <c r="X215" s="160">
        <f t="shared" si="90"/>
        <v>0</v>
      </c>
      <c r="Y215" s="159">
        <f>IFERROR(VLOOKUP(N215,'P1 Intra-Europees'!$A$15:$H$25,7,0),0)*X215</f>
        <v>0</v>
      </c>
      <c r="Z215" s="161">
        <f t="shared" si="91"/>
        <v>0</v>
      </c>
      <c r="AA215" s="162">
        <f>IFERROR(VLOOKUP(N215,'P1 Intra-Europees'!$A$15:$H$25,8,0),0)*Z215</f>
        <v>0</v>
      </c>
      <c r="AB215" s="163">
        <f t="shared" si="92"/>
        <v>0</v>
      </c>
      <c r="AC215" s="157" t="str">
        <f>VLOOKUP(B215,'P2 Origin'!$C$21:$O$176,13,0)</f>
        <v>USD</v>
      </c>
      <c r="AD215" s="164">
        <f t="shared" si="93"/>
        <v>0</v>
      </c>
      <c r="AE215" s="165">
        <f>IF(AU215&gt;0.1,VLOOKUP(B215,'P2 Origin'!$C$21:$M$176,3,0)*H215,0)</f>
        <v>0</v>
      </c>
      <c r="AF215" s="166">
        <f t="shared" si="94"/>
        <v>0</v>
      </c>
      <c r="AG215" s="165">
        <f>(VLOOKUP(B215,'P2 Origin'!$C$21:$M$176,4,0))*AF215</f>
        <v>0</v>
      </c>
      <c r="AH215" s="166">
        <f t="shared" si="95"/>
        <v>0</v>
      </c>
      <c r="AI215" s="165">
        <f>(VLOOKUP(B215,'P2 Origin'!$C$21:$M$176,5,0))*AH215</f>
        <v>0</v>
      </c>
      <c r="AJ215" s="166">
        <f t="shared" si="111"/>
        <v>0</v>
      </c>
      <c r="AK215" s="165">
        <f>(VLOOKUP(B215,'P2 Origin'!$C$21:$M$176,6,0))*AJ215</f>
        <v>0</v>
      </c>
      <c r="AL215" s="166">
        <f t="shared" si="96"/>
        <v>28</v>
      </c>
      <c r="AM215" s="165">
        <f>(VLOOKUP($B215,'P2 Origin'!$C$21:$M$176,7,0))*AL215</f>
        <v>0</v>
      </c>
      <c r="AN215" s="166">
        <f t="shared" si="97"/>
        <v>0</v>
      </c>
      <c r="AO215" s="165">
        <f>(VLOOKUP($B215,'P2 Origin'!$C$21:$M$176,8,0))*AN215</f>
        <v>0</v>
      </c>
      <c r="AP215" s="166">
        <f t="shared" si="98"/>
        <v>0</v>
      </c>
      <c r="AQ215" s="165">
        <f>(VLOOKUP($B215,'P2 Origin'!$C$21:$M$176,9,0))*AP215</f>
        <v>0</v>
      </c>
      <c r="AR215" s="155">
        <f t="shared" si="99"/>
        <v>1</v>
      </c>
      <c r="AS215" s="164">
        <f>(VLOOKUP(B215,'P2 Origin'!$C$21:$M$176,10,0))*K215</f>
        <v>0</v>
      </c>
      <c r="AT215" s="164">
        <f>(VLOOKUP(B215,'P2 Origin'!$C$21:$M$176,11,0))*J215</f>
        <v>0</v>
      </c>
      <c r="AU215" s="167">
        <v>28</v>
      </c>
      <c r="AV215" s="168">
        <v>28</v>
      </c>
      <c r="AW215" s="169">
        <v>0</v>
      </c>
      <c r="AX215" s="170">
        <f>IF(AU215&gt;=0.1,'P3 Bureaumarge zee- en luchtvr.'!$D$12,0)</f>
        <v>0</v>
      </c>
      <c r="AY215" s="163">
        <f t="shared" si="100"/>
        <v>0</v>
      </c>
      <c r="AZ215" s="157" t="str">
        <f>VLOOKUP(D215,'P4 Destination'!$C$21:$O$176,13,0)</f>
        <v>EUR</v>
      </c>
      <c r="BA215" s="164">
        <f t="shared" si="101"/>
        <v>0</v>
      </c>
      <c r="BB215" s="171">
        <f>IF(AU215&gt;0.1,(VLOOKUP(D215,'P4 Destination'!$C$21:$M$176,3,0))*I215,0)</f>
        <v>0</v>
      </c>
      <c r="BC215" s="172">
        <f t="shared" si="102"/>
        <v>0</v>
      </c>
      <c r="BD215" s="171">
        <f>(VLOOKUP($D215,'P4 Destination'!$C$21:$M$176,4,0))*BC215</f>
        <v>0</v>
      </c>
      <c r="BE215" s="172">
        <f t="shared" si="103"/>
        <v>0</v>
      </c>
      <c r="BF215" s="171">
        <f>(VLOOKUP($D215,'P4 Destination'!$C$21:$M$176,5,0))*BE215</f>
        <v>0</v>
      </c>
      <c r="BG215" s="172">
        <f t="shared" si="104"/>
        <v>0</v>
      </c>
      <c r="BH215" s="171">
        <f>(VLOOKUP($D215,'P4 Destination'!$C$21:$M$176,6,0))*BG215</f>
        <v>0</v>
      </c>
      <c r="BI215" s="172">
        <f t="shared" si="105"/>
        <v>28</v>
      </c>
      <c r="BJ215" s="171">
        <f>(VLOOKUP($D215,'P4 Destination'!$C$21:$M$176,7,0))*BI215</f>
        <v>0</v>
      </c>
      <c r="BK215" s="172">
        <f t="shared" si="106"/>
        <v>0</v>
      </c>
      <c r="BL215" s="171">
        <f>(VLOOKUP($D215,'P4 Destination'!$C$21:$M$176,8,0))*BK215</f>
        <v>0</v>
      </c>
      <c r="BM215" s="172">
        <f t="shared" si="107"/>
        <v>0</v>
      </c>
      <c r="BN215" s="171">
        <f>(VLOOKUP($D215,'P4 Destination'!$C$21:$M$176,9,0))*BM215</f>
        <v>0</v>
      </c>
      <c r="BO215" s="154">
        <f t="shared" si="108"/>
        <v>1</v>
      </c>
      <c r="BP215" s="171">
        <f>(VLOOKUP(D215,'P4 Destination'!$C$21:$M$176,10,0))*K215</f>
        <v>0</v>
      </c>
      <c r="BQ215" s="171">
        <f>(VLOOKUP(D215,'P4 Destination'!$C$21:$M$176,11,0))*J215</f>
        <v>0</v>
      </c>
      <c r="BR215" s="173">
        <f t="shared" si="109"/>
        <v>0</v>
      </c>
      <c r="BS215" s="173">
        <f>(AV215*2500)*'P6 Verzekering'!$E$11</f>
        <v>0</v>
      </c>
      <c r="BT215" s="173">
        <f>(AW215*2500)*'P6 Verzekering'!$E$12</f>
        <v>0</v>
      </c>
      <c r="BU215" s="173">
        <f>(L215*2500)*'P6 Verzekering'!$E$13</f>
        <v>0</v>
      </c>
      <c r="BV215" s="173">
        <f t="shared" si="110"/>
        <v>0</v>
      </c>
      <c r="BW215"/>
      <c r="BX215"/>
    </row>
    <row r="216" spans="1:76">
      <c r="A216" s="152" t="s">
        <v>1217</v>
      </c>
      <c r="B216" s="152" t="s">
        <v>342</v>
      </c>
      <c r="C216" s="152" t="s">
        <v>341</v>
      </c>
      <c r="D216" s="152" t="s">
        <v>219</v>
      </c>
      <c r="E216" s="152" t="s">
        <v>219</v>
      </c>
      <c r="F216" s="153">
        <f t="shared" si="84"/>
        <v>30</v>
      </c>
      <c r="G216" s="154">
        <v>1</v>
      </c>
      <c r="H216" s="154">
        <f>IFERROR(VLOOKUP(B216,'P2 Origin'!$C$21:$Q$176,15,FALSE),0)</f>
        <v>0</v>
      </c>
      <c r="I216" s="154">
        <f>IFERROR(VLOOKUP(D216,'P4 Destination'!$C$21:$Q$176,15,FALSE),0)</f>
        <v>0</v>
      </c>
      <c r="J216" s="155">
        <v>1</v>
      </c>
      <c r="K216" s="155"/>
      <c r="L216" s="156">
        <v>0</v>
      </c>
      <c r="M216" s="155">
        <v>0</v>
      </c>
      <c r="N216" s="155">
        <v>0</v>
      </c>
      <c r="O216" s="157">
        <f t="shared" si="85"/>
        <v>0</v>
      </c>
      <c r="P216" s="158">
        <f t="shared" si="86"/>
        <v>0</v>
      </c>
      <c r="Q216" s="159">
        <f>IFERROR(VLOOKUP(N216,'P1 Intra-Europees'!$A$15:$H$25,3,0),0)*P216</f>
        <v>0</v>
      </c>
      <c r="R216" s="160">
        <f t="shared" si="87"/>
        <v>0</v>
      </c>
      <c r="S216" s="159">
        <f>IFERROR(VLOOKUP(N216,'P1 Intra-Europees'!$A$15:$H$25,4,0),0)*R216</f>
        <v>0</v>
      </c>
      <c r="T216" s="160">
        <f t="shared" si="88"/>
        <v>0</v>
      </c>
      <c r="U216" s="159">
        <f>IFERROR(VLOOKUP(N216,'P1 Intra-Europees'!$A$15:$H$25,5,0),0)*T216</f>
        <v>0</v>
      </c>
      <c r="V216" s="160">
        <f t="shared" si="89"/>
        <v>0</v>
      </c>
      <c r="W216" s="159">
        <f>IFERROR(VLOOKUP(N216,'P1 Intra-Europees'!$A$15:$H$25,6,0),0)*V216</f>
        <v>0</v>
      </c>
      <c r="X216" s="160">
        <f t="shared" si="90"/>
        <v>0</v>
      </c>
      <c r="Y216" s="159">
        <f>IFERROR(VLOOKUP(N216,'P1 Intra-Europees'!$A$15:$H$25,7,0),0)*X216</f>
        <v>0</v>
      </c>
      <c r="Z216" s="161">
        <f t="shared" si="91"/>
        <v>0</v>
      </c>
      <c r="AA216" s="162">
        <f>IFERROR(VLOOKUP(N216,'P1 Intra-Europees'!$A$15:$H$25,8,0),0)*Z216</f>
        <v>0</v>
      </c>
      <c r="AB216" s="163">
        <f t="shared" si="92"/>
        <v>0</v>
      </c>
      <c r="AC216" s="157" t="str">
        <f>VLOOKUP(B216,'P2 Origin'!$C$21:$O$176,13,0)</f>
        <v>USD</v>
      </c>
      <c r="AD216" s="164">
        <f t="shared" si="93"/>
        <v>0</v>
      </c>
      <c r="AE216" s="165">
        <f>IF(AU216&gt;0.1,VLOOKUP(B216,'P2 Origin'!$C$21:$M$176,3,0)*H216,0)</f>
        <v>0</v>
      </c>
      <c r="AF216" s="166">
        <f t="shared" si="94"/>
        <v>0</v>
      </c>
      <c r="AG216" s="165">
        <f>(VLOOKUP(B216,'P2 Origin'!$C$21:$M$176,4,0))*AF216</f>
        <v>0</v>
      </c>
      <c r="AH216" s="166">
        <f t="shared" si="95"/>
        <v>0</v>
      </c>
      <c r="AI216" s="165">
        <f>(VLOOKUP(B216,'P2 Origin'!$C$21:$M$176,5,0))*AH216</f>
        <v>0</v>
      </c>
      <c r="AJ216" s="166">
        <f t="shared" si="111"/>
        <v>0</v>
      </c>
      <c r="AK216" s="165">
        <f>(VLOOKUP(B216,'P2 Origin'!$C$21:$M$176,6,0))*AJ216</f>
        <v>0</v>
      </c>
      <c r="AL216" s="166">
        <f t="shared" si="96"/>
        <v>30</v>
      </c>
      <c r="AM216" s="165">
        <f>(VLOOKUP($B216,'P2 Origin'!$C$21:$M$176,7,0))*AL216</f>
        <v>0</v>
      </c>
      <c r="AN216" s="166">
        <f t="shared" si="97"/>
        <v>0</v>
      </c>
      <c r="AO216" s="165">
        <f>(VLOOKUP($B216,'P2 Origin'!$C$21:$M$176,8,0))*AN216</f>
        <v>0</v>
      </c>
      <c r="AP216" s="166">
        <f t="shared" si="98"/>
        <v>0</v>
      </c>
      <c r="AQ216" s="165">
        <f>(VLOOKUP($B216,'P2 Origin'!$C$21:$M$176,9,0))*AP216</f>
        <v>0</v>
      </c>
      <c r="AR216" s="155">
        <f t="shared" si="99"/>
        <v>1</v>
      </c>
      <c r="AS216" s="164">
        <f>(VLOOKUP(B216,'P2 Origin'!$C$21:$M$176,10,0))*K216</f>
        <v>0</v>
      </c>
      <c r="AT216" s="164">
        <f>(VLOOKUP(B216,'P2 Origin'!$C$21:$M$176,11,0))*J216</f>
        <v>0</v>
      </c>
      <c r="AU216" s="167">
        <v>30</v>
      </c>
      <c r="AV216" s="168">
        <v>30</v>
      </c>
      <c r="AW216" s="169">
        <v>0</v>
      </c>
      <c r="AX216" s="170">
        <f>IF(AU216&gt;=0.1,'P3 Bureaumarge zee- en luchtvr.'!$D$12,0)</f>
        <v>0</v>
      </c>
      <c r="AY216" s="163">
        <f t="shared" si="100"/>
        <v>0</v>
      </c>
      <c r="AZ216" s="157" t="str">
        <f>VLOOKUP(D216,'P4 Destination'!$C$21:$O$176,13,0)</f>
        <v>EUR</v>
      </c>
      <c r="BA216" s="164">
        <f t="shared" si="101"/>
        <v>0</v>
      </c>
      <c r="BB216" s="171">
        <f>IF(AU216&gt;0.1,(VLOOKUP(D216,'P4 Destination'!$C$21:$M$176,3,0))*I216,0)</f>
        <v>0</v>
      </c>
      <c r="BC216" s="172">
        <f t="shared" si="102"/>
        <v>0</v>
      </c>
      <c r="BD216" s="171">
        <f>(VLOOKUP($D216,'P4 Destination'!$C$21:$M$176,4,0))*BC216</f>
        <v>0</v>
      </c>
      <c r="BE216" s="172">
        <f t="shared" si="103"/>
        <v>0</v>
      </c>
      <c r="BF216" s="171">
        <f>(VLOOKUP($D216,'P4 Destination'!$C$21:$M$176,5,0))*BE216</f>
        <v>0</v>
      </c>
      <c r="BG216" s="172">
        <f t="shared" si="104"/>
        <v>0</v>
      </c>
      <c r="BH216" s="171">
        <f>(VLOOKUP($D216,'P4 Destination'!$C$21:$M$176,6,0))*BG216</f>
        <v>0</v>
      </c>
      <c r="BI216" s="172">
        <f t="shared" si="105"/>
        <v>30</v>
      </c>
      <c r="BJ216" s="171">
        <f>(VLOOKUP($D216,'P4 Destination'!$C$21:$M$176,7,0))*BI216</f>
        <v>0</v>
      </c>
      <c r="BK216" s="172">
        <f t="shared" si="106"/>
        <v>0</v>
      </c>
      <c r="BL216" s="171">
        <f>(VLOOKUP($D216,'P4 Destination'!$C$21:$M$176,8,0))*BK216</f>
        <v>0</v>
      </c>
      <c r="BM216" s="172">
        <f t="shared" si="107"/>
        <v>0</v>
      </c>
      <c r="BN216" s="171">
        <f>(VLOOKUP($D216,'P4 Destination'!$C$21:$M$176,9,0))*BM216</f>
        <v>0</v>
      </c>
      <c r="BO216" s="154">
        <f t="shared" si="108"/>
        <v>1</v>
      </c>
      <c r="BP216" s="171">
        <f>(VLOOKUP(D216,'P4 Destination'!$C$21:$M$176,10,0))*K216</f>
        <v>0</v>
      </c>
      <c r="BQ216" s="171">
        <f>(VLOOKUP(D216,'P4 Destination'!$C$21:$M$176,11,0))*J216</f>
        <v>0</v>
      </c>
      <c r="BR216" s="173">
        <f t="shared" si="109"/>
        <v>0</v>
      </c>
      <c r="BS216" s="173">
        <f>(AV216*2500)*'P6 Verzekering'!$E$11</f>
        <v>0</v>
      </c>
      <c r="BT216" s="173">
        <f>(AW216*2500)*'P6 Verzekering'!$E$12</f>
        <v>0</v>
      </c>
      <c r="BU216" s="173">
        <f>(L216*2500)*'P6 Verzekering'!$E$13</f>
        <v>0</v>
      </c>
      <c r="BV216" s="173">
        <f t="shared" si="110"/>
        <v>0</v>
      </c>
      <c r="BW216"/>
      <c r="BX216"/>
    </row>
    <row r="217" spans="1:76">
      <c r="A217" s="152" t="s">
        <v>1218</v>
      </c>
      <c r="B217" s="152" t="s">
        <v>342</v>
      </c>
      <c r="C217" s="152" t="s">
        <v>341</v>
      </c>
      <c r="D217" s="152" t="s">
        <v>219</v>
      </c>
      <c r="E217" s="152" t="s">
        <v>219</v>
      </c>
      <c r="F217" s="153">
        <f t="shared" si="84"/>
        <v>3.62</v>
      </c>
      <c r="G217" s="154">
        <v>1</v>
      </c>
      <c r="H217" s="154">
        <f>IFERROR(VLOOKUP(B217,'P2 Origin'!$C$21:$Q$176,15,FALSE),0)</f>
        <v>0</v>
      </c>
      <c r="I217" s="154">
        <f>IFERROR(VLOOKUP(D217,'P4 Destination'!$C$21:$Q$176,15,FALSE),0)</f>
        <v>0</v>
      </c>
      <c r="J217" s="155">
        <v>1</v>
      </c>
      <c r="K217" s="155"/>
      <c r="L217" s="156">
        <v>0</v>
      </c>
      <c r="M217" s="155">
        <v>0</v>
      </c>
      <c r="N217" s="155">
        <v>0</v>
      </c>
      <c r="O217" s="157">
        <f t="shared" si="85"/>
        <v>0</v>
      </c>
      <c r="P217" s="158">
        <f t="shared" si="86"/>
        <v>0</v>
      </c>
      <c r="Q217" s="159">
        <f>IFERROR(VLOOKUP(N217,'P1 Intra-Europees'!$A$15:$H$25,3,0),0)*P217</f>
        <v>0</v>
      </c>
      <c r="R217" s="160">
        <f t="shared" si="87"/>
        <v>0</v>
      </c>
      <c r="S217" s="159">
        <f>IFERROR(VLOOKUP(N217,'P1 Intra-Europees'!$A$15:$H$25,4,0),0)*R217</f>
        <v>0</v>
      </c>
      <c r="T217" s="160">
        <f t="shared" si="88"/>
        <v>0</v>
      </c>
      <c r="U217" s="159">
        <f>IFERROR(VLOOKUP(N217,'P1 Intra-Europees'!$A$15:$H$25,5,0),0)*T217</f>
        <v>0</v>
      </c>
      <c r="V217" s="160">
        <f t="shared" si="89"/>
        <v>0</v>
      </c>
      <c r="W217" s="159">
        <f>IFERROR(VLOOKUP(N217,'P1 Intra-Europees'!$A$15:$H$25,6,0),0)*V217</f>
        <v>0</v>
      </c>
      <c r="X217" s="160">
        <f t="shared" si="90"/>
        <v>0</v>
      </c>
      <c r="Y217" s="159">
        <f>IFERROR(VLOOKUP(N217,'P1 Intra-Europees'!$A$15:$H$25,7,0),0)*X217</f>
        <v>0</v>
      </c>
      <c r="Z217" s="161">
        <f t="shared" si="91"/>
        <v>0</v>
      </c>
      <c r="AA217" s="162">
        <f>IFERROR(VLOOKUP(N217,'P1 Intra-Europees'!$A$15:$H$25,8,0),0)*Z217</f>
        <v>0</v>
      </c>
      <c r="AB217" s="163">
        <f t="shared" si="92"/>
        <v>0</v>
      </c>
      <c r="AC217" s="157" t="str">
        <f>VLOOKUP(B217,'P2 Origin'!$C$21:$O$176,13,0)</f>
        <v>USD</v>
      </c>
      <c r="AD217" s="164">
        <f t="shared" si="93"/>
        <v>0</v>
      </c>
      <c r="AE217" s="165">
        <f>IF(AU217&gt;0.1,VLOOKUP(B217,'P2 Origin'!$C$21:$M$176,3,0)*H217,0)</f>
        <v>0</v>
      </c>
      <c r="AF217" s="166">
        <f t="shared" si="94"/>
        <v>3.62</v>
      </c>
      <c r="AG217" s="165">
        <f>(VLOOKUP(B217,'P2 Origin'!$C$21:$M$176,4,0))*AF217</f>
        <v>0</v>
      </c>
      <c r="AH217" s="166">
        <f t="shared" si="95"/>
        <v>0</v>
      </c>
      <c r="AI217" s="165">
        <f>(VLOOKUP(B217,'P2 Origin'!$C$21:$M$176,5,0))*AH217</f>
        <v>0</v>
      </c>
      <c r="AJ217" s="166">
        <f t="shared" si="111"/>
        <v>0</v>
      </c>
      <c r="AK217" s="165">
        <f>(VLOOKUP(B217,'P2 Origin'!$C$21:$M$176,6,0))*AJ217</f>
        <v>0</v>
      </c>
      <c r="AL217" s="166">
        <f t="shared" si="96"/>
        <v>0</v>
      </c>
      <c r="AM217" s="165">
        <f>(VLOOKUP($B217,'P2 Origin'!$C$21:$M$176,7,0))*AL217</f>
        <v>0</v>
      </c>
      <c r="AN217" s="166">
        <f t="shared" si="97"/>
        <v>0</v>
      </c>
      <c r="AO217" s="165">
        <f>(VLOOKUP($B217,'P2 Origin'!$C$21:$M$176,8,0))*AN217</f>
        <v>0</v>
      </c>
      <c r="AP217" s="166">
        <f t="shared" si="98"/>
        <v>0</v>
      </c>
      <c r="AQ217" s="165">
        <f>(VLOOKUP($B217,'P2 Origin'!$C$21:$M$176,9,0))*AP217</f>
        <v>0</v>
      </c>
      <c r="AR217" s="155">
        <f t="shared" si="99"/>
        <v>1</v>
      </c>
      <c r="AS217" s="164">
        <f>(VLOOKUP(B217,'P2 Origin'!$C$21:$M$176,10,0))*K217</f>
        <v>0</v>
      </c>
      <c r="AT217" s="164">
        <f>(VLOOKUP(B217,'P2 Origin'!$C$21:$M$176,11,0))*J217</f>
        <v>0</v>
      </c>
      <c r="AU217" s="167">
        <v>3.62</v>
      </c>
      <c r="AV217" s="168">
        <v>3.62</v>
      </c>
      <c r="AW217" s="169">
        <v>0</v>
      </c>
      <c r="AX217" s="170">
        <f>IF(AU217&gt;=0.1,'P3 Bureaumarge zee- en luchtvr.'!$D$12,0)</f>
        <v>0</v>
      </c>
      <c r="AY217" s="163">
        <f t="shared" si="100"/>
        <v>0</v>
      </c>
      <c r="AZ217" s="157" t="str">
        <f>VLOOKUP(D217,'P4 Destination'!$C$21:$O$176,13,0)</f>
        <v>EUR</v>
      </c>
      <c r="BA217" s="164">
        <f t="shared" si="101"/>
        <v>0</v>
      </c>
      <c r="BB217" s="171">
        <f>IF(AU217&gt;0.1,(VLOOKUP(D217,'P4 Destination'!$C$21:$M$176,3,0))*I217,0)</f>
        <v>0</v>
      </c>
      <c r="BC217" s="172">
        <f t="shared" si="102"/>
        <v>3.62</v>
      </c>
      <c r="BD217" s="171">
        <f>(VLOOKUP($D217,'P4 Destination'!$C$21:$M$176,4,0))*BC217</f>
        <v>0</v>
      </c>
      <c r="BE217" s="172">
        <f t="shared" si="103"/>
        <v>0</v>
      </c>
      <c r="BF217" s="171">
        <f>(VLOOKUP($D217,'P4 Destination'!$C$21:$M$176,5,0))*BE217</f>
        <v>0</v>
      </c>
      <c r="BG217" s="172">
        <f t="shared" si="104"/>
        <v>0</v>
      </c>
      <c r="BH217" s="171">
        <f>(VLOOKUP($D217,'P4 Destination'!$C$21:$M$176,6,0))*BG217</f>
        <v>0</v>
      </c>
      <c r="BI217" s="172">
        <f t="shared" si="105"/>
        <v>0</v>
      </c>
      <c r="BJ217" s="171">
        <f>(VLOOKUP($D217,'P4 Destination'!$C$21:$M$176,7,0))*BI217</f>
        <v>0</v>
      </c>
      <c r="BK217" s="172">
        <f t="shared" si="106"/>
        <v>0</v>
      </c>
      <c r="BL217" s="171">
        <f>(VLOOKUP($D217,'P4 Destination'!$C$21:$M$176,8,0))*BK217</f>
        <v>0</v>
      </c>
      <c r="BM217" s="172">
        <f t="shared" si="107"/>
        <v>0</v>
      </c>
      <c r="BN217" s="171">
        <f>(VLOOKUP($D217,'P4 Destination'!$C$21:$M$176,9,0))*BM217</f>
        <v>0</v>
      </c>
      <c r="BO217" s="154">
        <f t="shared" si="108"/>
        <v>1</v>
      </c>
      <c r="BP217" s="171">
        <f>(VLOOKUP(D217,'P4 Destination'!$C$21:$M$176,10,0))*K217</f>
        <v>0</v>
      </c>
      <c r="BQ217" s="171">
        <f>(VLOOKUP(D217,'P4 Destination'!$C$21:$M$176,11,0))*J217</f>
        <v>0</v>
      </c>
      <c r="BR217" s="173">
        <f t="shared" si="109"/>
        <v>0</v>
      </c>
      <c r="BS217" s="173">
        <f>(AV217*2500)*'P6 Verzekering'!$E$11</f>
        <v>0</v>
      </c>
      <c r="BT217" s="173">
        <f>(AW217*2500)*'P6 Verzekering'!$E$12</f>
        <v>0</v>
      </c>
      <c r="BU217" s="173">
        <f>(L217*2500)*'P6 Verzekering'!$E$13</f>
        <v>0</v>
      </c>
      <c r="BV217" s="173">
        <f t="shared" si="110"/>
        <v>0</v>
      </c>
      <c r="BW217"/>
      <c r="BX217"/>
    </row>
    <row r="218" spans="1:76">
      <c r="A218" s="152" t="s">
        <v>1219</v>
      </c>
      <c r="B218" s="152" t="s">
        <v>342</v>
      </c>
      <c r="C218" s="152" t="s">
        <v>341</v>
      </c>
      <c r="D218" s="152" t="s">
        <v>219</v>
      </c>
      <c r="E218" s="152" t="s">
        <v>219</v>
      </c>
      <c r="F218" s="153">
        <f t="shared" si="84"/>
        <v>34</v>
      </c>
      <c r="G218" s="154">
        <v>1</v>
      </c>
      <c r="H218" s="154">
        <f>IFERROR(VLOOKUP(B218,'P2 Origin'!$C$21:$Q$176,15,FALSE),0)</f>
        <v>0</v>
      </c>
      <c r="I218" s="154">
        <f>IFERROR(VLOOKUP(D218,'P4 Destination'!$C$21:$Q$176,15,FALSE),0)</f>
        <v>0</v>
      </c>
      <c r="J218" s="155"/>
      <c r="K218" s="155">
        <v>1</v>
      </c>
      <c r="L218" s="156">
        <v>0</v>
      </c>
      <c r="M218" s="155">
        <v>0</v>
      </c>
      <c r="N218" s="155">
        <v>0</v>
      </c>
      <c r="O218" s="157">
        <f t="shared" si="85"/>
        <v>0</v>
      </c>
      <c r="P218" s="158">
        <f t="shared" si="86"/>
        <v>0</v>
      </c>
      <c r="Q218" s="159">
        <f>IFERROR(VLOOKUP(N218,'P1 Intra-Europees'!$A$15:$H$25,3,0),0)*P218</f>
        <v>0</v>
      </c>
      <c r="R218" s="160">
        <f t="shared" si="87"/>
        <v>0</v>
      </c>
      <c r="S218" s="159">
        <f>IFERROR(VLOOKUP(N218,'P1 Intra-Europees'!$A$15:$H$25,4,0),0)*R218</f>
        <v>0</v>
      </c>
      <c r="T218" s="160">
        <f t="shared" si="88"/>
        <v>0</v>
      </c>
      <c r="U218" s="159">
        <f>IFERROR(VLOOKUP(N218,'P1 Intra-Europees'!$A$15:$H$25,5,0),0)*T218</f>
        <v>0</v>
      </c>
      <c r="V218" s="160">
        <f t="shared" si="89"/>
        <v>0</v>
      </c>
      <c r="W218" s="159">
        <f>IFERROR(VLOOKUP(N218,'P1 Intra-Europees'!$A$15:$H$25,6,0),0)*V218</f>
        <v>0</v>
      </c>
      <c r="X218" s="160">
        <f t="shared" si="90"/>
        <v>0</v>
      </c>
      <c r="Y218" s="159">
        <f>IFERROR(VLOOKUP(N218,'P1 Intra-Europees'!$A$15:$H$25,7,0),0)*X218</f>
        <v>0</v>
      </c>
      <c r="Z218" s="161">
        <f t="shared" si="91"/>
        <v>0</v>
      </c>
      <c r="AA218" s="162">
        <f>IFERROR(VLOOKUP(N218,'P1 Intra-Europees'!$A$15:$H$25,8,0),0)*Z218</f>
        <v>0</v>
      </c>
      <c r="AB218" s="163">
        <f t="shared" si="92"/>
        <v>0</v>
      </c>
      <c r="AC218" s="157" t="str">
        <f>VLOOKUP(B218,'P2 Origin'!$C$21:$O$176,13,0)</f>
        <v>USD</v>
      </c>
      <c r="AD218" s="164">
        <f t="shared" si="93"/>
        <v>0</v>
      </c>
      <c r="AE218" s="165">
        <f>IF(AU218&gt;0.1,VLOOKUP(B218,'P2 Origin'!$C$21:$M$176,3,0)*H218,0)</f>
        <v>0</v>
      </c>
      <c r="AF218" s="166">
        <f t="shared" si="94"/>
        <v>0</v>
      </c>
      <c r="AG218" s="165">
        <f>(VLOOKUP(B218,'P2 Origin'!$C$21:$M$176,4,0))*AF218</f>
        <v>0</v>
      </c>
      <c r="AH218" s="166">
        <f t="shared" si="95"/>
        <v>0</v>
      </c>
      <c r="AI218" s="165">
        <f>(VLOOKUP(B218,'P2 Origin'!$C$21:$M$176,5,0))*AH218</f>
        <v>0</v>
      </c>
      <c r="AJ218" s="166">
        <f t="shared" si="111"/>
        <v>0</v>
      </c>
      <c r="AK218" s="165">
        <f>(VLOOKUP(B218,'P2 Origin'!$C$21:$M$176,6,0))*AJ218</f>
        <v>0</v>
      </c>
      <c r="AL218" s="166">
        <f t="shared" si="96"/>
        <v>34</v>
      </c>
      <c r="AM218" s="165">
        <f>(VLOOKUP($B218,'P2 Origin'!$C$21:$M$176,7,0))*AL218</f>
        <v>0</v>
      </c>
      <c r="AN218" s="166">
        <f t="shared" si="97"/>
        <v>0</v>
      </c>
      <c r="AO218" s="165">
        <f>(VLOOKUP($B218,'P2 Origin'!$C$21:$M$176,8,0))*AN218</f>
        <v>0</v>
      </c>
      <c r="AP218" s="166">
        <f t="shared" si="98"/>
        <v>0</v>
      </c>
      <c r="AQ218" s="165">
        <f>(VLOOKUP($B218,'P2 Origin'!$C$21:$M$176,9,0))*AP218</f>
        <v>0</v>
      </c>
      <c r="AR218" s="155">
        <f t="shared" si="99"/>
        <v>1</v>
      </c>
      <c r="AS218" s="164">
        <f>(VLOOKUP(B218,'P2 Origin'!$C$21:$M$176,10,0))*K218</f>
        <v>0</v>
      </c>
      <c r="AT218" s="164">
        <f>(VLOOKUP(B218,'P2 Origin'!$C$21:$M$176,11,0))*J218</f>
        <v>0</v>
      </c>
      <c r="AU218" s="167">
        <v>34</v>
      </c>
      <c r="AV218" s="168">
        <v>34</v>
      </c>
      <c r="AW218" s="169">
        <v>0</v>
      </c>
      <c r="AX218" s="170">
        <f>IF(AU218&gt;=0.1,'P3 Bureaumarge zee- en luchtvr.'!$D$12,0)</f>
        <v>0</v>
      </c>
      <c r="AY218" s="163">
        <f t="shared" si="100"/>
        <v>0</v>
      </c>
      <c r="AZ218" s="157" t="str">
        <f>VLOOKUP(D218,'P4 Destination'!$C$21:$O$176,13,0)</f>
        <v>EUR</v>
      </c>
      <c r="BA218" s="164">
        <f t="shared" si="101"/>
        <v>0</v>
      </c>
      <c r="BB218" s="171">
        <f>IF(AU218&gt;0.1,(VLOOKUP(D218,'P4 Destination'!$C$21:$M$176,3,0))*I218,0)</f>
        <v>0</v>
      </c>
      <c r="BC218" s="172">
        <f t="shared" si="102"/>
        <v>0</v>
      </c>
      <c r="BD218" s="171">
        <f>(VLOOKUP($D218,'P4 Destination'!$C$21:$M$176,4,0))*BC218</f>
        <v>0</v>
      </c>
      <c r="BE218" s="172">
        <f t="shared" si="103"/>
        <v>0</v>
      </c>
      <c r="BF218" s="171">
        <f>(VLOOKUP($D218,'P4 Destination'!$C$21:$M$176,5,0))*BE218</f>
        <v>0</v>
      </c>
      <c r="BG218" s="172">
        <f t="shared" si="104"/>
        <v>0</v>
      </c>
      <c r="BH218" s="171">
        <f>(VLOOKUP($D218,'P4 Destination'!$C$21:$M$176,6,0))*BG218</f>
        <v>0</v>
      </c>
      <c r="BI218" s="172">
        <f t="shared" si="105"/>
        <v>34</v>
      </c>
      <c r="BJ218" s="171">
        <f>(VLOOKUP($D218,'P4 Destination'!$C$21:$M$176,7,0))*BI218</f>
        <v>0</v>
      </c>
      <c r="BK218" s="172">
        <f t="shared" si="106"/>
        <v>0</v>
      </c>
      <c r="BL218" s="171">
        <f>(VLOOKUP($D218,'P4 Destination'!$C$21:$M$176,8,0))*BK218</f>
        <v>0</v>
      </c>
      <c r="BM218" s="172">
        <f t="shared" si="107"/>
        <v>0</v>
      </c>
      <c r="BN218" s="171">
        <f>(VLOOKUP($D218,'P4 Destination'!$C$21:$M$176,9,0))*BM218</f>
        <v>0</v>
      </c>
      <c r="BO218" s="154">
        <f t="shared" si="108"/>
        <v>1</v>
      </c>
      <c r="BP218" s="171">
        <f>(VLOOKUP(D218,'P4 Destination'!$C$21:$M$176,10,0))*K218</f>
        <v>0</v>
      </c>
      <c r="BQ218" s="171">
        <f>(VLOOKUP(D218,'P4 Destination'!$C$21:$M$176,11,0))*J218</f>
        <v>0</v>
      </c>
      <c r="BR218" s="173">
        <f t="shared" si="109"/>
        <v>0</v>
      </c>
      <c r="BS218" s="173">
        <f>(AV218*2500)*'P6 Verzekering'!$E$11</f>
        <v>0</v>
      </c>
      <c r="BT218" s="173">
        <f>(AW218*2500)*'P6 Verzekering'!$E$12</f>
        <v>0</v>
      </c>
      <c r="BU218" s="173">
        <f>(L218*2500)*'P6 Verzekering'!$E$13</f>
        <v>0</v>
      </c>
      <c r="BV218" s="173">
        <f t="shared" si="110"/>
        <v>0</v>
      </c>
      <c r="BW218"/>
      <c r="BX218"/>
    </row>
    <row r="219" spans="1:76">
      <c r="A219" s="152" t="s">
        <v>1220</v>
      </c>
      <c r="B219" s="152" t="s">
        <v>342</v>
      </c>
      <c r="C219" s="152" t="s">
        <v>341</v>
      </c>
      <c r="D219" s="152" t="s">
        <v>219</v>
      </c>
      <c r="E219" s="152" t="s">
        <v>219</v>
      </c>
      <c r="F219" s="153">
        <f t="shared" si="84"/>
        <v>29</v>
      </c>
      <c r="G219" s="154">
        <v>1</v>
      </c>
      <c r="H219" s="154">
        <f>IFERROR(VLOOKUP(B219,'P2 Origin'!$C$21:$Q$176,15,FALSE),0)</f>
        <v>0</v>
      </c>
      <c r="I219" s="154">
        <f>IFERROR(VLOOKUP(D219,'P4 Destination'!$C$21:$Q$176,15,FALSE),0)</f>
        <v>0</v>
      </c>
      <c r="J219" s="155">
        <v>1</v>
      </c>
      <c r="K219" s="155"/>
      <c r="L219" s="156">
        <v>0</v>
      </c>
      <c r="M219" s="155">
        <v>0</v>
      </c>
      <c r="N219" s="155">
        <v>0</v>
      </c>
      <c r="O219" s="157">
        <f t="shared" si="85"/>
        <v>0</v>
      </c>
      <c r="P219" s="158">
        <f t="shared" si="86"/>
        <v>0</v>
      </c>
      <c r="Q219" s="159">
        <f>IFERROR(VLOOKUP(N219,'P1 Intra-Europees'!$A$15:$H$25,3,0),0)*P219</f>
        <v>0</v>
      </c>
      <c r="R219" s="160">
        <f t="shared" si="87"/>
        <v>0</v>
      </c>
      <c r="S219" s="159">
        <f>IFERROR(VLOOKUP(N219,'P1 Intra-Europees'!$A$15:$H$25,4,0),0)*R219</f>
        <v>0</v>
      </c>
      <c r="T219" s="160">
        <f t="shared" si="88"/>
        <v>0</v>
      </c>
      <c r="U219" s="159">
        <f>IFERROR(VLOOKUP(N219,'P1 Intra-Europees'!$A$15:$H$25,5,0),0)*T219</f>
        <v>0</v>
      </c>
      <c r="V219" s="160">
        <f t="shared" si="89"/>
        <v>0</v>
      </c>
      <c r="W219" s="159">
        <f>IFERROR(VLOOKUP(N219,'P1 Intra-Europees'!$A$15:$H$25,6,0),0)*V219</f>
        <v>0</v>
      </c>
      <c r="X219" s="160">
        <f t="shared" si="90"/>
        <v>0</v>
      </c>
      <c r="Y219" s="159">
        <f>IFERROR(VLOOKUP(N219,'P1 Intra-Europees'!$A$15:$H$25,7,0),0)*X219</f>
        <v>0</v>
      </c>
      <c r="Z219" s="161">
        <f t="shared" si="91"/>
        <v>0</v>
      </c>
      <c r="AA219" s="162">
        <f>IFERROR(VLOOKUP(N219,'P1 Intra-Europees'!$A$15:$H$25,8,0),0)*Z219</f>
        <v>0</v>
      </c>
      <c r="AB219" s="163">
        <f t="shared" si="92"/>
        <v>0</v>
      </c>
      <c r="AC219" s="157" t="str">
        <f>VLOOKUP(B219,'P2 Origin'!$C$21:$O$176,13,0)</f>
        <v>USD</v>
      </c>
      <c r="AD219" s="164">
        <f t="shared" si="93"/>
        <v>0</v>
      </c>
      <c r="AE219" s="165">
        <f>IF(AU219&gt;0.1,VLOOKUP(B219,'P2 Origin'!$C$21:$M$176,3,0)*H219,0)</f>
        <v>0</v>
      </c>
      <c r="AF219" s="166">
        <f t="shared" si="94"/>
        <v>0</v>
      </c>
      <c r="AG219" s="165">
        <f>(VLOOKUP(B219,'P2 Origin'!$C$21:$M$176,4,0))*AF219</f>
        <v>0</v>
      </c>
      <c r="AH219" s="166">
        <f t="shared" si="95"/>
        <v>0</v>
      </c>
      <c r="AI219" s="165">
        <f>(VLOOKUP(B219,'P2 Origin'!$C$21:$M$176,5,0))*AH219</f>
        <v>0</v>
      </c>
      <c r="AJ219" s="166">
        <f t="shared" si="111"/>
        <v>0</v>
      </c>
      <c r="AK219" s="165">
        <f>(VLOOKUP(B219,'P2 Origin'!$C$21:$M$176,6,0))*AJ219</f>
        <v>0</v>
      </c>
      <c r="AL219" s="166">
        <f t="shared" si="96"/>
        <v>29</v>
      </c>
      <c r="AM219" s="165">
        <f>(VLOOKUP($B219,'P2 Origin'!$C$21:$M$176,7,0))*AL219</f>
        <v>0</v>
      </c>
      <c r="AN219" s="166">
        <f t="shared" si="97"/>
        <v>0</v>
      </c>
      <c r="AO219" s="165">
        <f>(VLOOKUP($B219,'P2 Origin'!$C$21:$M$176,8,0))*AN219</f>
        <v>0</v>
      </c>
      <c r="AP219" s="166">
        <f t="shared" si="98"/>
        <v>0</v>
      </c>
      <c r="AQ219" s="165">
        <f>(VLOOKUP($B219,'P2 Origin'!$C$21:$M$176,9,0))*AP219</f>
        <v>0</v>
      </c>
      <c r="AR219" s="155">
        <f t="shared" si="99"/>
        <v>1</v>
      </c>
      <c r="AS219" s="164">
        <f>(VLOOKUP(B219,'P2 Origin'!$C$21:$M$176,10,0))*K219</f>
        <v>0</v>
      </c>
      <c r="AT219" s="164">
        <f>(VLOOKUP(B219,'P2 Origin'!$C$21:$M$176,11,0))*J219</f>
        <v>0</v>
      </c>
      <c r="AU219" s="167">
        <v>29</v>
      </c>
      <c r="AV219" s="168">
        <v>29</v>
      </c>
      <c r="AW219" s="169">
        <v>0</v>
      </c>
      <c r="AX219" s="170">
        <f>IF(AU219&gt;=0.1,'P3 Bureaumarge zee- en luchtvr.'!$D$12,0)</f>
        <v>0</v>
      </c>
      <c r="AY219" s="163">
        <f t="shared" si="100"/>
        <v>0</v>
      </c>
      <c r="AZ219" s="157" t="str">
        <f>VLOOKUP(D219,'P4 Destination'!$C$21:$O$176,13,0)</f>
        <v>EUR</v>
      </c>
      <c r="BA219" s="164">
        <f t="shared" si="101"/>
        <v>0</v>
      </c>
      <c r="BB219" s="171">
        <f>IF(AU219&gt;0.1,(VLOOKUP(D219,'P4 Destination'!$C$21:$M$176,3,0))*I219,0)</f>
        <v>0</v>
      </c>
      <c r="BC219" s="172">
        <f t="shared" si="102"/>
        <v>0</v>
      </c>
      <c r="BD219" s="171">
        <f>(VLOOKUP($D219,'P4 Destination'!$C$21:$M$176,4,0))*BC219</f>
        <v>0</v>
      </c>
      <c r="BE219" s="172">
        <f t="shared" si="103"/>
        <v>0</v>
      </c>
      <c r="BF219" s="171">
        <f>(VLOOKUP($D219,'P4 Destination'!$C$21:$M$176,5,0))*BE219</f>
        <v>0</v>
      </c>
      <c r="BG219" s="172">
        <f t="shared" si="104"/>
        <v>0</v>
      </c>
      <c r="BH219" s="171">
        <f>(VLOOKUP($D219,'P4 Destination'!$C$21:$M$176,6,0))*BG219</f>
        <v>0</v>
      </c>
      <c r="BI219" s="172">
        <f t="shared" si="105"/>
        <v>29</v>
      </c>
      <c r="BJ219" s="171">
        <f>(VLOOKUP($D219,'P4 Destination'!$C$21:$M$176,7,0))*BI219</f>
        <v>0</v>
      </c>
      <c r="BK219" s="172">
        <f t="shared" si="106"/>
        <v>0</v>
      </c>
      <c r="BL219" s="171">
        <f>(VLOOKUP($D219,'P4 Destination'!$C$21:$M$176,8,0))*BK219</f>
        <v>0</v>
      </c>
      <c r="BM219" s="172">
        <f t="shared" si="107"/>
        <v>0</v>
      </c>
      <c r="BN219" s="171">
        <f>(VLOOKUP($D219,'P4 Destination'!$C$21:$M$176,9,0))*BM219</f>
        <v>0</v>
      </c>
      <c r="BO219" s="154">
        <f t="shared" si="108"/>
        <v>1</v>
      </c>
      <c r="BP219" s="171">
        <f>(VLOOKUP(D219,'P4 Destination'!$C$21:$M$176,10,0))*K219</f>
        <v>0</v>
      </c>
      <c r="BQ219" s="171">
        <f>(VLOOKUP(D219,'P4 Destination'!$C$21:$M$176,11,0))*J219</f>
        <v>0</v>
      </c>
      <c r="BR219" s="173">
        <f t="shared" si="109"/>
        <v>0</v>
      </c>
      <c r="BS219" s="173">
        <f>(AV219*2500)*'P6 Verzekering'!$E$11</f>
        <v>0</v>
      </c>
      <c r="BT219" s="173">
        <f>(AW219*2500)*'P6 Verzekering'!$E$12</f>
        <v>0</v>
      </c>
      <c r="BU219" s="173">
        <f>(L219*2500)*'P6 Verzekering'!$E$13</f>
        <v>0</v>
      </c>
      <c r="BV219" s="173">
        <f t="shared" si="110"/>
        <v>0</v>
      </c>
      <c r="BW219"/>
      <c r="BX219"/>
    </row>
    <row r="220" spans="1:76">
      <c r="A220" s="152" t="s">
        <v>1221</v>
      </c>
      <c r="B220" s="152" t="s">
        <v>342</v>
      </c>
      <c r="C220" s="152" t="s">
        <v>341</v>
      </c>
      <c r="D220" s="152" t="s">
        <v>219</v>
      </c>
      <c r="E220" s="152" t="s">
        <v>219</v>
      </c>
      <c r="F220" s="153">
        <f t="shared" si="84"/>
        <v>38</v>
      </c>
      <c r="G220" s="154">
        <v>1</v>
      </c>
      <c r="H220" s="154">
        <f>IFERROR(VLOOKUP(B220,'P2 Origin'!$C$21:$Q$176,15,FALSE),0)</f>
        <v>0</v>
      </c>
      <c r="I220" s="154">
        <f>IFERROR(VLOOKUP(D220,'P4 Destination'!$C$21:$Q$176,15,FALSE),0)</f>
        <v>0</v>
      </c>
      <c r="J220" s="155"/>
      <c r="K220" s="155">
        <v>1</v>
      </c>
      <c r="L220" s="156">
        <v>0</v>
      </c>
      <c r="M220" s="155">
        <v>0</v>
      </c>
      <c r="N220" s="155">
        <v>0</v>
      </c>
      <c r="O220" s="157">
        <f t="shared" si="85"/>
        <v>0</v>
      </c>
      <c r="P220" s="158">
        <f t="shared" si="86"/>
        <v>0</v>
      </c>
      <c r="Q220" s="159">
        <f>IFERROR(VLOOKUP(N220,'P1 Intra-Europees'!$A$15:$H$25,3,0),0)*P220</f>
        <v>0</v>
      </c>
      <c r="R220" s="160">
        <f t="shared" si="87"/>
        <v>0</v>
      </c>
      <c r="S220" s="159">
        <f>IFERROR(VLOOKUP(N220,'P1 Intra-Europees'!$A$15:$H$25,4,0),0)*R220</f>
        <v>0</v>
      </c>
      <c r="T220" s="160">
        <f t="shared" si="88"/>
        <v>0</v>
      </c>
      <c r="U220" s="159">
        <f>IFERROR(VLOOKUP(N220,'P1 Intra-Europees'!$A$15:$H$25,5,0),0)*T220</f>
        <v>0</v>
      </c>
      <c r="V220" s="160">
        <f t="shared" si="89"/>
        <v>0</v>
      </c>
      <c r="W220" s="159">
        <f>IFERROR(VLOOKUP(N220,'P1 Intra-Europees'!$A$15:$H$25,6,0),0)*V220</f>
        <v>0</v>
      </c>
      <c r="X220" s="160">
        <f t="shared" si="90"/>
        <v>0</v>
      </c>
      <c r="Y220" s="159">
        <f>IFERROR(VLOOKUP(N220,'P1 Intra-Europees'!$A$15:$H$25,7,0),0)*X220</f>
        <v>0</v>
      </c>
      <c r="Z220" s="161">
        <f t="shared" si="91"/>
        <v>0</v>
      </c>
      <c r="AA220" s="162">
        <f>IFERROR(VLOOKUP(N220,'P1 Intra-Europees'!$A$15:$H$25,8,0),0)*Z220</f>
        <v>0</v>
      </c>
      <c r="AB220" s="163">
        <f t="shared" si="92"/>
        <v>0</v>
      </c>
      <c r="AC220" s="157" t="str">
        <f>VLOOKUP(B220,'P2 Origin'!$C$21:$O$176,13,0)</f>
        <v>USD</v>
      </c>
      <c r="AD220" s="164">
        <f t="shared" si="93"/>
        <v>0</v>
      </c>
      <c r="AE220" s="165">
        <f>IF(AU220&gt;0.1,VLOOKUP(B220,'P2 Origin'!$C$21:$M$176,3,0)*H220,0)</f>
        <v>0</v>
      </c>
      <c r="AF220" s="166">
        <f t="shared" si="94"/>
        <v>0</v>
      </c>
      <c r="AG220" s="165">
        <f>(VLOOKUP(B220,'P2 Origin'!$C$21:$M$176,4,0))*AF220</f>
        <v>0</v>
      </c>
      <c r="AH220" s="166">
        <f t="shared" si="95"/>
        <v>0</v>
      </c>
      <c r="AI220" s="165">
        <f>(VLOOKUP(B220,'P2 Origin'!$C$21:$M$176,5,0))*AH220</f>
        <v>0</v>
      </c>
      <c r="AJ220" s="166">
        <f t="shared" si="111"/>
        <v>0</v>
      </c>
      <c r="AK220" s="165">
        <f>(VLOOKUP(B220,'P2 Origin'!$C$21:$M$176,6,0))*AJ220</f>
        <v>0</v>
      </c>
      <c r="AL220" s="166">
        <f t="shared" si="96"/>
        <v>0</v>
      </c>
      <c r="AM220" s="165">
        <f>(VLOOKUP($B220,'P2 Origin'!$C$21:$M$176,7,0))*AL220</f>
        <v>0</v>
      </c>
      <c r="AN220" s="166">
        <f t="shared" si="97"/>
        <v>38</v>
      </c>
      <c r="AO220" s="165">
        <f>(VLOOKUP($B220,'P2 Origin'!$C$21:$M$176,8,0))*AN220</f>
        <v>0</v>
      </c>
      <c r="AP220" s="166">
        <f t="shared" si="98"/>
        <v>0</v>
      </c>
      <c r="AQ220" s="165">
        <f>(VLOOKUP($B220,'P2 Origin'!$C$21:$M$176,9,0))*AP220</f>
        <v>0</v>
      </c>
      <c r="AR220" s="155">
        <f t="shared" si="99"/>
        <v>1</v>
      </c>
      <c r="AS220" s="164">
        <f>(VLOOKUP(B220,'P2 Origin'!$C$21:$M$176,10,0))*K220</f>
        <v>0</v>
      </c>
      <c r="AT220" s="164">
        <f>(VLOOKUP(B220,'P2 Origin'!$C$21:$M$176,11,0))*J220</f>
        <v>0</v>
      </c>
      <c r="AU220" s="167">
        <v>38</v>
      </c>
      <c r="AV220" s="168">
        <v>38</v>
      </c>
      <c r="AW220" s="169">
        <v>0</v>
      </c>
      <c r="AX220" s="170">
        <f>IF(AU220&gt;=0.1,'P3 Bureaumarge zee- en luchtvr.'!$D$12,0)</f>
        <v>0</v>
      </c>
      <c r="AY220" s="163">
        <f t="shared" si="100"/>
        <v>0</v>
      </c>
      <c r="AZ220" s="157" t="str">
        <f>VLOOKUP(D220,'P4 Destination'!$C$21:$O$176,13,0)</f>
        <v>EUR</v>
      </c>
      <c r="BA220" s="164">
        <f t="shared" si="101"/>
        <v>0</v>
      </c>
      <c r="BB220" s="171">
        <f>IF(AU220&gt;0.1,(VLOOKUP(D220,'P4 Destination'!$C$21:$M$176,3,0))*I220,0)</f>
        <v>0</v>
      </c>
      <c r="BC220" s="172">
        <f t="shared" si="102"/>
        <v>0</v>
      </c>
      <c r="BD220" s="171">
        <f>(VLOOKUP($D220,'P4 Destination'!$C$21:$M$176,4,0))*BC220</f>
        <v>0</v>
      </c>
      <c r="BE220" s="172">
        <f t="shared" si="103"/>
        <v>0</v>
      </c>
      <c r="BF220" s="171">
        <f>(VLOOKUP($D220,'P4 Destination'!$C$21:$M$176,5,0))*BE220</f>
        <v>0</v>
      </c>
      <c r="BG220" s="172">
        <f t="shared" si="104"/>
        <v>0</v>
      </c>
      <c r="BH220" s="171">
        <f>(VLOOKUP($D220,'P4 Destination'!$C$21:$M$176,6,0))*BG220</f>
        <v>0</v>
      </c>
      <c r="BI220" s="172">
        <f t="shared" si="105"/>
        <v>0</v>
      </c>
      <c r="BJ220" s="171">
        <f>(VLOOKUP($D220,'P4 Destination'!$C$21:$M$176,7,0))*BI220</f>
        <v>0</v>
      </c>
      <c r="BK220" s="172">
        <f t="shared" si="106"/>
        <v>38</v>
      </c>
      <c r="BL220" s="171">
        <f>(VLOOKUP($D220,'P4 Destination'!$C$21:$M$176,8,0))*BK220</f>
        <v>0</v>
      </c>
      <c r="BM220" s="172">
        <f t="shared" si="107"/>
        <v>0</v>
      </c>
      <c r="BN220" s="171">
        <f>(VLOOKUP($D220,'P4 Destination'!$C$21:$M$176,9,0))*BM220</f>
        <v>0</v>
      </c>
      <c r="BO220" s="154">
        <f t="shared" si="108"/>
        <v>1</v>
      </c>
      <c r="BP220" s="171">
        <f>(VLOOKUP(D220,'P4 Destination'!$C$21:$M$176,10,0))*K220</f>
        <v>0</v>
      </c>
      <c r="BQ220" s="171">
        <f>(VLOOKUP(D220,'P4 Destination'!$C$21:$M$176,11,0))*J220</f>
        <v>0</v>
      </c>
      <c r="BR220" s="173">
        <f t="shared" si="109"/>
        <v>0</v>
      </c>
      <c r="BS220" s="173">
        <f>(AV220*2500)*'P6 Verzekering'!$E$11</f>
        <v>0</v>
      </c>
      <c r="BT220" s="173">
        <f>(AW220*2500)*'P6 Verzekering'!$E$12</f>
        <v>0</v>
      </c>
      <c r="BU220" s="173">
        <f>(L220*2500)*'P6 Verzekering'!$E$13</f>
        <v>0</v>
      </c>
      <c r="BV220" s="173">
        <f t="shared" si="110"/>
        <v>0</v>
      </c>
      <c r="BW220"/>
      <c r="BX220"/>
    </row>
    <row r="221" spans="1:76">
      <c r="A221" s="152" t="s">
        <v>1222</v>
      </c>
      <c r="B221" s="152" t="s">
        <v>342</v>
      </c>
      <c r="C221" s="152" t="s">
        <v>341</v>
      </c>
      <c r="D221" s="152" t="s">
        <v>219</v>
      </c>
      <c r="E221" s="152" t="s">
        <v>219</v>
      </c>
      <c r="F221" s="153">
        <f t="shared" si="84"/>
        <v>45</v>
      </c>
      <c r="G221" s="154">
        <v>1</v>
      </c>
      <c r="H221" s="154">
        <f>IFERROR(VLOOKUP(B221,'P2 Origin'!$C$21:$Q$176,15,FALSE),0)</f>
        <v>0</v>
      </c>
      <c r="I221" s="154">
        <f>IFERROR(VLOOKUP(D221,'P4 Destination'!$C$21:$Q$176,15,FALSE),0)</f>
        <v>0</v>
      </c>
      <c r="J221" s="155"/>
      <c r="K221" s="155">
        <v>1</v>
      </c>
      <c r="L221" s="156">
        <v>0</v>
      </c>
      <c r="M221" s="155">
        <v>0</v>
      </c>
      <c r="N221" s="155">
        <v>0</v>
      </c>
      <c r="O221" s="157">
        <f t="shared" si="85"/>
        <v>0</v>
      </c>
      <c r="P221" s="158">
        <f t="shared" si="86"/>
        <v>0</v>
      </c>
      <c r="Q221" s="159">
        <f>IFERROR(VLOOKUP(N221,'P1 Intra-Europees'!$A$15:$H$25,3,0),0)*P221</f>
        <v>0</v>
      </c>
      <c r="R221" s="160">
        <f t="shared" si="87"/>
        <v>0</v>
      </c>
      <c r="S221" s="159">
        <f>IFERROR(VLOOKUP(N221,'P1 Intra-Europees'!$A$15:$H$25,4,0),0)*R221</f>
        <v>0</v>
      </c>
      <c r="T221" s="160">
        <f t="shared" si="88"/>
        <v>0</v>
      </c>
      <c r="U221" s="159">
        <f>IFERROR(VLOOKUP(N221,'P1 Intra-Europees'!$A$15:$H$25,5,0),0)*T221</f>
        <v>0</v>
      </c>
      <c r="V221" s="160">
        <f t="shared" si="89"/>
        <v>0</v>
      </c>
      <c r="W221" s="159">
        <f>IFERROR(VLOOKUP(N221,'P1 Intra-Europees'!$A$15:$H$25,6,0),0)*V221</f>
        <v>0</v>
      </c>
      <c r="X221" s="160">
        <f t="shared" si="90"/>
        <v>0</v>
      </c>
      <c r="Y221" s="159">
        <f>IFERROR(VLOOKUP(N221,'P1 Intra-Europees'!$A$15:$H$25,7,0),0)*X221</f>
        <v>0</v>
      </c>
      <c r="Z221" s="161">
        <f t="shared" si="91"/>
        <v>0</v>
      </c>
      <c r="AA221" s="162">
        <f>IFERROR(VLOOKUP(N221,'P1 Intra-Europees'!$A$15:$H$25,8,0),0)*Z221</f>
        <v>0</v>
      </c>
      <c r="AB221" s="163">
        <f t="shared" si="92"/>
        <v>0</v>
      </c>
      <c r="AC221" s="157" t="str">
        <f>VLOOKUP(B221,'P2 Origin'!$C$21:$O$176,13,0)</f>
        <v>USD</v>
      </c>
      <c r="AD221" s="164">
        <f t="shared" si="93"/>
        <v>0</v>
      </c>
      <c r="AE221" s="165">
        <f>IF(AU221&gt;0.1,VLOOKUP(B221,'P2 Origin'!$C$21:$M$176,3,0)*H221,0)</f>
        <v>0</v>
      </c>
      <c r="AF221" s="166">
        <f t="shared" si="94"/>
        <v>0</v>
      </c>
      <c r="AG221" s="165">
        <f>(VLOOKUP(B221,'P2 Origin'!$C$21:$M$176,4,0))*AF221</f>
        <v>0</v>
      </c>
      <c r="AH221" s="166">
        <f t="shared" si="95"/>
        <v>0</v>
      </c>
      <c r="AI221" s="165">
        <f>(VLOOKUP(B221,'P2 Origin'!$C$21:$M$176,5,0))*AH221</f>
        <v>0</v>
      </c>
      <c r="AJ221" s="166">
        <f t="shared" si="111"/>
        <v>0</v>
      </c>
      <c r="AK221" s="165">
        <f>(VLOOKUP(B221,'P2 Origin'!$C$21:$M$176,6,0))*AJ221</f>
        <v>0</v>
      </c>
      <c r="AL221" s="166">
        <f t="shared" si="96"/>
        <v>0</v>
      </c>
      <c r="AM221" s="165">
        <f>(VLOOKUP($B221,'P2 Origin'!$C$21:$M$176,7,0))*AL221</f>
        <v>0</v>
      </c>
      <c r="AN221" s="166">
        <f t="shared" si="97"/>
        <v>45</v>
      </c>
      <c r="AO221" s="165">
        <f>(VLOOKUP($B221,'P2 Origin'!$C$21:$M$176,8,0))*AN221</f>
        <v>0</v>
      </c>
      <c r="AP221" s="166">
        <f t="shared" si="98"/>
        <v>0</v>
      </c>
      <c r="AQ221" s="165">
        <f>(VLOOKUP($B221,'P2 Origin'!$C$21:$M$176,9,0))*AP221</f>
        <v>0</v>
      </c>
      <c r="AR221" s="155">
        <f t="shared" si="99"/>
        <v>1</v>
      </c>
      <c r="AS221" s="164">
        <f>(VLOOKUP(B221,'P2 Origin'!$C$21:$M$176,10,0))*K221</f>
        <v>0</v>
      </c>
      <c r="AT221" s="164">
        <f>(VLOOKUP(B221,'P2 Origin'!$C$21:$M$176,11,0))*J221</f>
        <v>0</v>
      </c>
      <c r="AU221" s="167">
        <v>45</v>
      </c>
      <c r="AV221" s="168">
        <v>45</v>
      </c>
      <c r="AW221" s="169">
        <v>0</v>
      </c>
      <c r="AX221" s="170">
        <f>IF(AU221&gt;=0.1,'P3 Bureaumarge zee- en luchtvr.'!$D$12,0)</f>
        <v>0</v>
      </c>
      <c r="AY221" s="163">
        <f t="shared" si="100"/>
        <v>0</v>
      </c>
      <c r="AZ221" s="157" t="str">
        <f>VLOOKUP(D221,'P4 Destination'!$C$21:$O$176,13,0)</f>
        <v>EUR</v>
      </c>
      <c r="BA221" s="164">
        <f t="shared" si="101"/>
        <v>0</v>
      </c>
      <c r="BB221" s="171">
        <f>IF(AU221&gt;0.1,(VLOOKUP(D221,'P4 Destination'!$C$21:$M$176,3,0))*I221,0)</f>
        <v>0</v>
      </c>
      <c r="BC221" s="172">
        <f t="shared" si="102"/>
        <v>0</v>
      </c>
      <c r="BD221" s="171">
        <f>(VLOOKUP($D221,'P4 Destination'!$C$21:$M$176,4,0))*BC221</f>
        <v>0</v>
      </c>
      <c r="BE221" s="172">
        <f t="shared" si="103"/>
        <v>0</v>
      </c>
      <c r="BF221" s="171">
        <f>(VLOOKUP($D221,'P4 Destination'!$C$21:$M$176,5,0))*BE221</f>
        <v>0</v>
      </c>
      <c r="BG221" s="172">
        <f t="shared" si="104"/>
        <v>0</v>
      </c>
      <c r="BH221" s="171">
        <f>(VLOOKUP($D221,'P4 Destination'!$C$21:$M$176,6,0))*BG221</f>
        <v>0</v>
      </c>
      <c r="BI221" s="172">
        <f t="shared" si="105"/>
        <v>0</v>
      </c>
      <c r="BJ221" s="171">
        <f>(VLOOKUP($D221,'P4 Destination'!$C$21:$M$176,7,0))*BI221</f>
        <v>0</v>
      </c>
      <c r="BK221" s="172">
        <f t="shared" si="106"/>
        <v>45</v>
      </c>
      <c r="BL221" s="171">
        <f>(VLOOKUP($D221,'P4 Destination'!$C$21:$M$176,8,0))*BK221</f>
        <v>0</v>
      </c>
      <c r="BM221" s="172">
        <f t="shared" si="107"/>
        <v>0</v>
      </c>
      <c r="BN221" s="171">
        <f>(VLOOKUP($D221,'P4 Destination'!$C$21:$M$176,9,0))*BM221</f>
        <v>0</v>
      </c>
      <c r="BO221" s="154">
        <f t="shared" si="108"/>
        <v>1</v>
      </c>
      <c r="BP221" s="171">
        <f>(VLOOKUP(D221,'P4 Destination'!$C$21:$M$176,10,0))*K221</f>
        <v>0</v>
      </c>
      <c r="BQ221" s="171">
        <f>(VLOOKUP(D221,'P4 Destination'!$C$21:$M$176,11,0))*J221</f>
        <v>0</v>
      </c>
      <c r="BR221" s="173">
        <f t="shared" si="109"/>
        <v>0</v>
      </c>
      <c r="BS221" s="173">
        <f>(AV221*2500)*'P6 Verzekering'!$E$11</f>
        <v>0</v>
      </c>
      <c r="BT221" s="173">
        <f>(AW221*2500)*'P6 Verzekering'!$E$12</f>
        <v>0</v>
      </c>
      <c r="BU221" s="173">
        <f>(L221*2500)*'P6 Verzekering'!$E$13</f>
        <v>0</v>
      </c>
      <c r="BV221" s="173">
        <f t="shared" si="110"/>
        <v>0</v>
      </c>
      <c r="BW221"/>
      <c r="BX221"/>
    </row>
    <row r="222" spans="1:76">
      <c r="A222" s="152" t="s">
        <v>1223</v>
      </c>
      <c r="B222" s="152" t="s">
        <v>342</v>
      </c>
      <c r="C222" s="152" t="s">
        <v>341</v>
      </c>
      <c r="D222" s="152" t="s">
        <v>219</v>
      </c>
      <c r="E222" s="152" t="s">
        <v>219</v>
      </c>
      <c r="F222" s="153">
        <f t="shared" si="84"/>
        <v>26</v>
      </c>
      <c r="G222" s="154">
        <v>1</v>
      </c>
      <c r="H222" s="154">
        <f>IFERROR(VLOOKUP(B222,'P2 Origin'!$C$21:$Q$176,15,FALSE),0)</f>
        <v>0</v>
      </c>
      <c r="I222" s="154">
        <f>IFERROR(VLOOKUP(D222,'P4 Destination'!$C$21:$Q$176,15,FALSE),0)</f>
        <v>0</v>
      </c>
      <c r="J222" s="155">
        <v>1</v>
      </c>
      <c r="K222" s="155"/>
      <c r="L222" s="156">
        <v>0</v>
      </c>
      <c r="M222" s="155">
        <v>0</v>
      </c>
      <c r="N222" s="155">
        <v>0</v>
      </c>
      <c r="O222" s="157">
        <f t="shared" si="85"/>
        <v>0</v>
      </c>
      <c r="P222" s="158">
        <f t="shared" si="86"/>
        <v>0</v>
      </c>
      <c r="Q222" s="159">
        <f>IFERROR(VLOOKUP(N222,'P1 Intra-Europees'!$A$15:$H$25,3,0),0)*P222</f>
        <v>0</v>
      </c>
      <c r="R222" s="160">
        <f t="shared" si="87"/>
        <v>0</v>
      </c>
      <c r="S222" s="159">
        <f>IFERROR(VLOOKUP(N222,'P1 Intra-Europees'!$A$15:$H$25,4,0),0)*R222</f>
        <v>0</v>
      </c>
      <c r="T222" s="160">
        <f t="shared" si="88"/>
        <v>0</v>
      </c>
      <c r="U222" s="159">
        <f>IFERROR(VLOOKUP(N222,'P1 Intra-Europees'!$A$15:$H$25,5,0),0)*T222</f>
        <v>0</v>
      </c>
      <c r="V222" s="160">
        <f t="shared" si="89"/>
        <v>0</v>
      </c>
      <c r="W222" s="159">
        <f>IFERROR(VLOOKUP(N222,'P1 Intra-Europees'!$A$15:$H$25,6,0),0)*V222</f>
        <v>0</v>
      </c>
      <c r="X222" s="160">
        <f t="shared" si="90"/>
        <v>0</v>
      </c>
      <c r="Y222" s="159">
        <f>IFERROR(VLOOKUP(N222,'P1 Intra-Europees'!$A$15:$H$25,7,0),0)*X222</f>
        <v>0</v>
      </c>
      <c r="Z222" s="161">
        <f t="shared" si="91"/>
        <v>0</v>
      </c>
      <c r="AA222" s="162">
        <f>IFERROR(VLOOKUP(N222,'P1 Intra-Europees'!$A$15:$H$25,8,0),0)*Z222</f>
        <v>0</v>
      </c>
      <c r="AB222" s="163">
        <f t="shared" si="92"/>
        <v>0</v>
      </c>
      <c r="AC222" s="157" t="str">
        <f>VLOOKUP(B222,'P2 Origin'!$C$21:$O$176,13,0)</f>
        <v>USD</v>
      </c>
      <c r="AD222" s="164">
        <f t="shared" si="93"/>
        <v>0</v>
      </c>
      <c r="AE222" s="165">
        <f>IF(AU222&gt;0.1,VLOOKUP(B222,'P2 Origin'!$C$21:$M$176,3,0)*H222,0)</f>
        <v>0</v>
      </c>
      <c r="AF222" s="166">
        <f t="shared" si="94"/>
        <v>0</v>
      </c>
      <c r="AG222" s="165">
        <f>(VLOOKUP(B222,'P2 Origin'!$C$21:$M$176,4,0))*AF222</f>
        <v>0</v>
      </c>
      <c r="AH222" s="166">
        <f t="shared" si="95"/>
        <v>0</v>
      </c>
      <c r="AI222" s="165">
        <f>(VLOOKUP(B222,'P2 Origin'!$C$21:$M$176,5,0))*AH222</f>
        <v>0</v>
      </c>
      <c r="AJ222" s="166">
        <f t="shared" si="111"/>
        <v>0</v>
      </c>
      <c r="AK222" s="165">
        <f>(VLOOKUP(B222,'P2 Origin'!$C$21:$M$176,6,0))*AJ222</f>
        <v>0</v>
      </c>
      <c r="AL222" s="166">
        <f t="shared" si="96"/>
        <v>26</v>
      </c>
      <c r="AM222" s="165">
        <f>(VLOOKUP($B222,'P2 Origin'!$C$21:$M$176,7,0))*AL222</f>
        <v>0</v>
      </c>
      <c r="AN222" s="166">
        <f t="shared" si="97"/>
        <v>0</v>
      </c>
      <c r="AO222" s="165">
        <f>(VLOOKUP($B222,'P2 Origin'!$C$21:$M$176,8,0))*AN222</f>
        <v>0</v>
      </c>
      <c r="AP222" s="166">
        <f t="shared" si="98"/>
        <v>0</v>
      </c>
      <c r="AQ222" s="165">
        <f>(VLOOKUP($B222,'P2 Origin'!$C$21:$M$176,9,0))*AP222</f>
        <v>0</v>
      </c>
      <c r="AR222" s="155">
        <f t="shared" si="99"/>
        <v>1</v>
      </c>
      <c r="AS222" s="164">
        <f>(VLOOKUP(B222,'P2 Origin'!$C$21:$M$176,10,0))*K222</f>
        <v>0</v>
      </c>
      <c r="AT222" s="164">
        <f>(VLOOKUP(B222,'P2 Origin'!$C$21:$M$176,11,0))*J222</f>
        <v>0</v>
      </c>
      <c r="AU222" s="167">
        <v>26</v>
      </c>
      <c r="AV222" s="168">
        <v>26</v>
      </c>
      <c r="AW222" s="169">
        <v>0</v>
      </c>
      <c r="AX222" s="170">
        <f>IF(AU222&gt;=0.1,'P3 Bureaumarge zee- en luchtvr.'!$D$12,0)</f>
        <v>0</v>
      </c>
      <c r="AY222" s="163">
        <f t="shared" si="100"/>
        <v>0</v>
      </c>
      <c r="AZ222" s="157" t="str">
        <f>VLOOKUP(D222,'P4 Destination'!$C$21:$O$176,13,0)</f>
        <v>EUR</v>
      </c>
      <c r="BA222" s="164">
        <f t="shared" si="101"/>
        <v>0</v>
      </c>
      <c r="BB222" s="171">
        <f>IF(AU222&gt;0.1,(VLOOKUP(D222,'P4 Destination'!$C$21:$M$176,3,0))*I222,0)</f>
        <v>0</v>
      </c>
      <c r="BC222" s="172">
        <f t="shared" si="102"/>
        <v>0</v>
      </c>
      <c r="BD222" s="171">
        <f>(VLOOKUP($D222,'P4 Destination'!$C$21:$M$176,4,0))*BC222</f>
        <v>0</v>
      </c>
      <c r="BE222" s="172">
        <f t="shared" si="103"/>
        <v>0</v>
      </c>
      <c r="BF222" s="171">
        <f>(VLOOKUP($D222,'P4 Destination'!$C$21:$M$176,5,0))*BE222</f>
        <v>0</v>
      </c>
      <c r="BG222" s="172">
        <f t="shared" si="104"/>
        <v>0</v>
      </c>
      <c r="BH222" s="171">
        <f>(VLOOKUP($D222,'P4 Destination'!$C$21:$M$176,6,0))*BG222</f>
        <v>0</v>
      </c>
      <c r="BI222" s="172">
        <f t="shared" si="105"/>
        <v>26</v>
      </c>
      <c r="BJ222" s="171">
        <f>(VLOOKUP($D222,'P4 Destination'!$C$21:$M$176,7,0))*BI222</f>
        <v>0</v>
      </c>
      <c r="BK222" s="172">
        <f t="shared" si="106"/>
        <v>0</v>
      </c>
      <c r="BL222" s="171">
        <f>(VLOOKUP($D222,'P4 Destination'!$C$21:$M$176,8,0))*BK222</f>
        <v>0</v>
      </c>
      <c r="BM222" s="172">
        <f t="shared" si="107"/>
        <v>0</v>
      </c>
      <c r="BN222" s="171">
        <f>(VLOOKUP($D222,'P4 Destination'!$C$21:$M$176,9,0))*BM222</f>
        <v>0</v>
      </c>
      <c r="BO222" s="154">
        <f t="shared" si="108"/>
        <v>1</v>
      </c>
      <c r="BP222" s="171">
        <f>(VLOOKUP(D222,'P4 Destination'!$C$21:$M$176,10,0))*K222</f>
        <v>0</v>
      </c>
      <c r="BQ222" s="171">
        <f>(VLOOKUP(D222,'P4 Destination'!$C$21:$M$176,11,0))*J222</f>
        <v>0</v>
      </c>
      <c r="BR222" s="173">
        <f t="shared" si="109"/>
        <v>0</v>
      </c>
      <c r="BS222" s="173">
        <f>(AV222*2500)*'P6 Verzekering'!$E$11</f>
        <v>0</v>
      </c>
      <c r="BT222" s="173">
        <f>(AW222*2500)*'P6 Verzekering'!$E$12</f>
        <v>0</v>
      </c>
      <c r="BU222" s="173">
        <f>(L222*2500)*'P6 Verzekering'!$E$13</f>
        <v>0</v>
      </c>
      <c r="BV222" s="173">
        <f t="shared" si="110"/>
        <v>0</v>
      </c>
      <c r="BW222"/>
      <c r="BX222"/>
    </row>
    <row r="223" spans="1:76">
      <c r="A223" s="152" t="s">
        <v>1224</v>
      </c>
      <c r="B223" s="152" t="s">
        <v>342</v>
      </c>
      <c r="C223" s="152" t="s">
        <v>341</v>
      </c>
      <c r="D223" s="152" t="s">
        <v>219</v>
      </c>
      <c r="E223" s="152" t="s">
        <v>219</v>
      </c>
      <c r="F223" s="153">
        <f t="shared" si="84"/>
        <v>22</v>
      </c>
      <c r="G223" s="154">
        <v>1</v>
      </c>
      <c r="H223" s="154">
        <f>IFERROR(VLOOKUP(B223,'P2 Origin'!$C$21:$Q$176,15,FALSE),0)</f>
        <v>0</v>
      </c>
      <c r="I223" s="154">
        <f>IFERROR(VLOOKUP(D223,'P4 Destination'!$C$21:$Q$176,15,FALSE),0)</f>
        <v>0</v>
      </c>
      <c r="J223" s="155">
        <v>1</v>
      </c>
      <c r="K223" s="155"/>
      <c r="L223" s="156">
        <v>0</v>
      </c>
      <c r="M223" s="155">
        <v>0</v>
      </c>
      <c r="N223" s="155">
        <v>0</v>
      </c>
      <c r="O223" s="157">
        <f t="shared" si="85"/>
        <v>0</v>
      </c>
      <c r="P223" s="158">
        <f t="shared" si="86"/>
        <v>0</v>
      </c>
      <c r="Q223" s="159">
        <f>IFERROR(VLOOKUP(N223,'P1 Intra-Europees'!$A$15:$H$25,3,0),0)*P223</f>
        <v>0</v>
      </c>
      <c r="R223" s="160">
        <f t="shared" si="87"/>
        <v>0</v>
      </c>
      <c r="S223" s="159">
        <f>IFERROR(VLOOKUP(N223,'P1 Intra-Europees'!$A$15:$H$25,4,0),0)*R223</f>
        <v>0</v>
      </c>
      <c r="T223" s="160">
        <f t="shared" si="88"/>
        <v>0</v>
      </c>
      <c r="U223" s="159">
        <f>IFERROR(VLOOKUP(N223,'P1 Intra-Europees'!$A$15:$H$25,5,0),0)*T223</f>
        <v>0</v>
      </c>
      <c r="V223" s="160">
        <f t="shared" si="89"/>
        <v>0</v>
      </c>
      <c r="W223" s="159">
        <f>IFERROR(VLOOKUP(N223,'P1 Intra-Europees'!$A$15:$H$25,6,0),0)*V223</f>
        <v>0</v>
      </c>
      <c r="X223" s="160">
        <f t="shared" si="90"/>
        <v>0</v>
      </c>
      <c r="Y223" s="159">
        <f>IFERROR(VLOOKUP(N223,'P1 Intra-Europees'!$A$15:$H$25,7,0),0)*X223</f>
        <v>0</v>
      </c>
      <c r="Z223" s="161">
        <f t="shared" si="91"/>
        <v>0</v>
      </c>
      <c r="AA223" s="162">
        <f>IFERROR(VLOOKUP(N223,'P1 Intra-Europees'!$A$15:$H$25,8,0),0)*Z223</f>
        <v>0</v>
      </c>
      <c r="AB223" s="163">
        <f t="shared" si="92"/>
        <v>0</v>
      </c>
      <c r="AC223" s="157" t="str">
        <f>VLOOKUP(B223,'P2 Origin'!$C$21:$O$176,13,0)</f>
        <v>USD</v>
      </c>
      <c r="AD223" s="164">
        <f t="shared" si="93"/>
        <v>0</v>
      </c>
      <c r="AE223" s="165">
        <f>IF(AU223&gt;0.1,VLOOKUP(B223,'P2 Origin'!$C$21:$M$176,3,0)*H223,0)</f>
        <v>0</v>
      </c>
      <c r="AF223" s="166">
        <f t="shared" si="94"/>
        <v>0</v>
      </c>
      <c r="AG223" s="165">
        <f>(VLOOKUP(B223,'P2 Origin'!$C$21:$M$176,4,0))*AF223</f>
        <v>0</v>
      </c>
      <c r="AH223" s="166">
        <f t="shared" si="95"/>
        <v>0</v>
      </c>
      <c r="AI223" s="165">
        <f>(VLOOKUP(B223,'P2 Origin'!$C$21:$M$176,5,0))*AH223</f>
        <v>0</v>
      </c>
      <c r="AJ223" s="166">
        <f t="shared" si="111"/>
        <v>22</v>
      </c>
      <c r="AK223" s="165">
        <f>(VLOOKUP(B223,'P2 Origin'!$C$21:$M$176,6,0))*AJ223</f>
        <v>0</v>
      </c>
      <c r="AL223" s="166">
        <f t="shared" si="96"/>
        <v>0</v>
      </c>
      <c r="AM223" s="165">
        <f>(VLOOKUP($B223,'P2 Origin'!$C$21:$M$176,7,0))*AL223</f>
        <v>0</v>
      </c>
      <c r="AN223" s="166">
        <f t="shared" si="97"/>
        <v>0</v>
      </c>
      <c r="AO223" s="165">
        <f>(VLOOKUP($B223,'P2 Origin'!$C$21:$M$176,8,0))*AN223</f>
        <v>0</v>
      </c>
      <c r="AP223" s="166">
        <f t="shared" si="98"/>
        <v>0</v>
      </c>
      <c r="AQ223" s="165">
        <f>(VLOOKUP($B223,'P2 Origin'!$C$21:$M$176,9,0))*AP223</f>
        <v>0</v>
      </c>
      <c r="AR223" s="155">
        <f t="shared" si="99"/>
        <v>1</v>
      </c>
      <c r="AS223" s="164">
        <f>(VLOOKUP(B223,'P2 Origin'!$C$21:$M$176,10,0))*K223</f>
        <v>0</v>
      </c>
      <c r="AT223" s="164">
        <f>(VLOOKUP(B223,'P2 Origin'!$C$21:$M$176,11,0))*J223</f>
        <v>0</v>
      </c>
      <c r="AU223" s="167">
        <v>22</v>
      </c>
      <c r="AV223" s="168">
        <v>22</v>
      </c>
      <c r="AW223" s="169">
        <v>0</v>
      </c>
      <c r="AX223" s="170">
        <f>IF(AU223&gt;=0.1,'P3 Bureaumarge zee- en luchtvr.'!$D$12,0)</f>
        <v>0</v>
      </c>
      <c r="AY223" s="163">
        <f t="shared" si="100"/>
        <v>0</v>
      </c>
      <c r="AZ223" s="157" t="str">
        <f>VLOOKUP(D223,'P4 Destination'!$C$21:$O$176,13,0)</f>
        <v>EUR</v>
      </c>
      <c r="BA223" s="164">
        <f t="shared" si="101"/>
        <v>0</v>
      </c>
      <c r="BB223" s="171">
        <f>IF(AU223&gt;0.1,(VLOOKUP(D223,'P4 Destination'!$C$21:$M$176,3,0))*I223,0)</f>
        <v>0</v>
      </c>
      <c r="BC223" s="172">
        <f t="shared" si="102"/>
        <v>0</v>
      </c>
      <c r="BD223" s="171">
        <f>(VLOOKUP($D223,'P4 Destination'!$C$21:$M$176,4,0))*BC223</f>
        <v>0</v>
      </c>
      <c r="BE223" s="172">
        <f t="shared" si="103"/>
        <v>0</v>
      </c>
      <c r="BF223" s="171">
        <f>(VLOOKUP($D223,'P4 Destination'!$C$21:$M$176,5,0))*BE223</f>
        <v>0</v>
      </c>
      <c r="BG223" s="172">
        <f t="shared" si="104"/>
        <v>22</v>
      </c>
      <c r="BH223" s="171">
        <f>(VLOOKUP($D223,'P4 Destination'!$C$21:$M$176,6,0))*BG223</f>
        <v>0</v>
      </c>
      <c r="BI223" s="172">
        <f t="shared" si="105"/>
        <v>0</v>
      </c>
      <c r="BJ223" s="171">
        <f>(VLOOKUP($D223,'P4 Destination'!$C$21:$M$176,7,0))*BI223</f>
        <v>0</v>
      </c>
      <c r="BK223" s="172">
        <f t="shared" si="106"/>
        <v>0</v>
      </c>
      <c r="BL223" s="171">
        <f>(VLOOKUP($D223,'P4 Destination'!$C$21:$M$176,8,0))*BK223</f>
        <v>0</v>
      </c>
      <c r="BM223" s="172">
        <f t="shared" si="107"/>
        <v>0</v>
      </c>
      <c r="BN223" s="171">
        <f>(VLOOKUP($D223,'P4 Destination'!$C$21:$M$176,9,0))*BM223</f>
        <v>0</v>
      </c>
      <c r="BO223" s="154">
        <f t="shared" si="108"/>
        <v>1</v>
      </c>
      <c r="BP223" s="171">
        <f>(VLOOKUP(D223,'P4 Destination'!$C$21:$M$176,10,0))*K223</f>
        <v>0</v>
      </c>
      <c r="BQ223" s="171">
        <f>(VLOOKUP(D223,'P4 Destination'!$C$21:$M$176,11,0))*J223</f>
        <v>0</v>
      </c>
      <c r="BR223" s="173">
        <f t="shared" si="109"/>
        <v>0</v>
      </c>
      <c r="BS223" s="173">
        <f>(AV223*2500)*'P6 Verzekering'!$E$11</f>
        <v>0</v>
      </c>
      <c r="BT223" s="173">
        <f>(AW223*2500)*'P6 Verzekering'!$E$12</f>
        <v>0</v>
      </c>
      <c r="BU223" s="173">
        <f>(L223*2500)*'P6 Verzekering'!$E$13</f>
        <v>0</v>
      </c>
      <c r="BV223" s="173">
        <f t="shared" si="110"/>
        <v>0</v>
      </c>
      <c r="BW223"/>
      <c r="BX223"/>
    </row>
    <row r="224" spans="1:76">
      <c r="A224" s="152" t="s">
        <v>1226</v>
      </c>
      <c r="B224" s="152" t="s">
        <v>342</v>
      </c>
      <c r="C224" s="152" t="s">
        <v>341</v>
      </c>
      <c r="D224" s="152" t="s">
        <v>219</v>
      </c>
      <c r="E224" s="152" t="s">
        <v>219</v>
      </c>
      <c r="F224" s="153">
        <f t="shared" si="84"/>
        <v>28</v>
      </c>
      <c r="G224" s="154">
        <v>1</v>
      </c>
      <c r="H224" s="154">
        <f>IFERROR(VLOOKUP(B224,'P2 Origin'!$C$21:$Q$176,15,FALSE),0)</f>
        <v>0</v>
      </c>
      <c r="I224" s="154">
        <f>IFERROR(VLOOKUP(D224,'P4 Destination'!$C$21:$Q$176,15,FALSE),0)</f>
        <v>0</v>
      </c>
      <c r="J224" s="155"/>
      <c r="K224" s="155">
        <v>1</v>
      </c>
      <c r="L224" s="156">
        <v>0</v>
      </c>
      <c r="M224" s="155">
        <v>0</v>
      </c>
      <c r="N224" s="155">
        <v>0</v>
      </c>
      <c r="O224" s="157">
        <f t="shared" si="85"/>
        <v>0</v>
      </c>
      <c r="P224" s="158">
        <f t="shared" si="86"/>
        <v>0</v>
      </c>
      <c r="Q224" s="159">
        <f>IFERROR(VLOOKUP(N224,'P1 Intra-Europees'!$A$15:$H$25,3,0),0)*P224</f>
        <v>0</v>
      </c>
      <c r="R224" s="160">
        <f t="shared" si="87"/>
        <v>0</v>
      </c>
      <c r="S224" s="159">
        <f>IFERROR(VLOOKUP(N224,'P1 Intra-Europees'!$A$15:$H$25,4,0),0)*R224</f>
        <v>0</v>
      </c>
      <c r="T224" s="160">
        <f t="shared" si="88"/>
        <v>0</v>
      </c>
      <c r="U224" s="159">
        <f>IFERROR(VLOOKUP(N224,'P1 Intra-Europees'!$A$15:$H$25,5,0),0)*T224</f>
        <v>0</v>
      </c>
      <c r="V224" s="160">
        <f t="shared" si="89"/>
        <v>0</v>
      </c>
      <c r="W224" s="159">
        <f>IFERROR(VLOOKUP(N224,'P1 Intra-Europees'!$A$15:$H$25,6,0),0)*V224</f>
        <v>0</v>
      </c>
      <c r="X224" s="160">
        <f t="shared" si="90"/>
        <v>0</v>
      </c>
      <c r="Y224" s="159">
        <f>IFERROR(VLOOKUP(N224,'P1 Intra-Europees'!$A$15:$H$25,7,0),0)*X224</f>
        <v>0</v>
      </c>
      <c r="Z224" s="161">
        <f t="shared" si="91"/>
        <v>0</v>
      </c>
      <c r="AA224" s="162">
        <f>IFERROR(VLOOKUP(N224,'P1 Intra-Europees'!$A$15:$H$25,8,0),0)*Z224</f>
        <v>0</v>
      </c>
      <c r="AB224" s="163">
        <f t="shared" si="92"/>
        <v>0</v>
      </c>
      <c r="AC224" s="157" t="str">
        <f>VLOOKUP(B224,'P2 Origin'!$C$21:$O$176,13,0)</f>
        <v>USD</v>
      </c>
      <c r="AD224" s="164">
        <f t="shared" si="93"/>
        <v>0</v>
      </c>
      <c r="AE224" s="165">
        <f>IF(AU224&gt;0.1,VLOOKUP(B224,'P2 Origin'!$C$21:$M$176,3,0)*H224,0)</f>
        <v>0</v>
      </c>
      <c r="AF224" s="166">
        <f t="shared" si="94"/>
        <v>0</v>
      </c>
      <c r="AG224" s="165">
        <f>(VLOOKUP(B224,'P2 Origin'!$C$21:$M$176,4,0))*AF224</f>
        <v>0</v>
      </c>
      <c r="AH224" s="166">
        <f t="shared" si="95"/>
        <v>0</v>
      </c>
      <c r="AI224" s="165">
        <f>(VLOOKUP(B224,'P2 Origin'!$C$21:$M$176,5,0))*AH224</f>
        <v>0</v>
      </c>
      <c r="AJ224" s="166">
        <f t="shared" si="111"/>
        <v>0</v>
      </c>
      <c r="AK224" s="165">
        <f>(VLOOKUP(B224,'P2 Origin'!$C$21:$M$176,6,0))*AJ224</f>
        <v>0</v>
      </c>
      <c r="AL224" s="166">
        <f t="shared" si="96"/>
        <v>28</v>
      </c>
      <c r="AM224" s="165">
        <f>(VLOOKUP($B224,'P2 Origin'!$C$21:$M$176,7,0))*AL224</f>
        <v>0</v>
      </c>
      <c r="AN224" s="166">
        <f t="shared" si="97"/>
        <v>0</v>
      </c>
      <c r="AO224" s="165">
        <f>(VLOOKUP($B224,'P2 Origin'!$C$21:$M$176,8,0))*AN224</f>
        <v>0</v>
      </c>
      <c r="AP224" s="166">
        <f t="shared" si="98"/>
        <v>0</v>
      </c>
      <c r="AQ224" s="165">
        <f>(VLOOKUP($B224,'P2 Origin'!$C$21:$M$176,9,0))*AP224</f>
        <v>0</v>
      </c>
      <c r="AR224" s="155">
        <f t="shared" si="99"/>
        <v>1</v>
      </c>
      <c r="AS224" s="164">
        <f>(VLOOKUP(B224,'P2 Origin'!$C$21:$M$176,10,0))*K224</f>
        <v>0</v>
      </c>
      <c r="AT224" s="164">
        <f>(VLOOKUP(B224,'P2 Origin'!$C$21:$M$176,11,0))*J224</f>
        <v>0</v>
      </c>
      <c r="AU224" s="167">
        <v>28</v>
      </c>
      <c r="AV224" s="168">
        <v>28</v>
      </c>
      <c r="AW224" s="169">
        <v>0</v>
      </c>
      <c r="AX224" s="170">
        <f>IF(AU224&gt;=0.1,'P3 Bureaumarge zee- en luchtvr.'!$D$12,0)</f>
        <v>0</v>
      </c>
      <c r="AY224" s="163">
        <f t="shared" si="100"/>
        <v>0</v>
      </c>
      <c r="AZ224" s="157" t="str">
        <f>VLOOKUP(D224,'P4 Destination'!$C$21:$O$176,13,0)</f>
        <v>EUR</v>
      </c>
      <c r="BA224" s="164">
        <f t="shared" si="101"/>
        <v>0</v>
      </c>
      <c r="BB224" s="171">
        <f>IF(AU224&gt;0.1,(VLOOKUP(D224,'P4 Destination'!$C$21:$M$176,3,0))*I224,0)</f>
        <v>0</v>
      </c>
      <c r="BC224" s="172">
        <f t="shared" si="102"/>
        <v>0</v>
      </c>
      <c r="BD224" s="171">
        <f>(VLOOKUP($D224,'P4 Destination'!$C$21:$M$176,4,0))*BC224</f>
        <v>0</v>
      </c>
      <c r="BE224" s="172">
        <f t="shared" si="103"/>
        <v>0</v>
      </c>
      <c r="BF224" s="171">
        <f>(VLOOKUP($D224,'P4 Destination'!$C$21:$M$176,5,0))*BE224</f>
        <v>0</v>
      </c>
      <c r="BG224" s="172">
        <f t="shared" si="104"/>
        <v>0</v>
      </c>
      <c r="BH224" s="171">
        <f>(VLOOKUP($D224,'P4 Destination'!$C$21:$M$176,6,0))*BG224</f>
        <v>0</v>
      </c>
      <c r="BI224" s="172">
        <f t="shared" si="105"/>
        <v>28</v>
      </c>
      <c r="BJ224" s="171">
        <f>(VLOOKUP($D224,'P4 Destination'!$C$21:$M$176,7,0))*BI224</f>
        <v>0</v>
      </c>
      <c r="BK224" s="172">
        <f t="shared" si="106"/>
        <v>0</v>
      </c>
      <c r="BL224" s="171">
        <f>(VLOOKUP($D224,'P4 Destination'!$C$21:$M$176,8,0))*BK224</f>
        <v>0</v>
      </c>
      <c r="BM224" s="172">
        <f t="shared" si="107"/>
        <v>0</v>
      </c>
      <c r="BN224" s="171">
        <f>(VLOOKUP($D224,'P4 Destination'!$C$21:$M$176,9,0))*BM224</f>
        <v>0</v>
      </c>
      <c r="BO224" s="154">
        <f t="shared" si="108"/>
        <v>1</v>
      </c>
      <c r="BP224" s="171">
        <f>(VLOOKUP(D224,'P4 Destination'!$C$21:$M$176,10,0))*K224</f>
        <v>0</v>
      </c>
      <c r="BQ224" s="171">
        <f>(VLOOKUP(D224,'P4 Destination'!$C$21:$M$176,11,0))*J224</f>
        <v>0</v>
      </c>
      <c r="BR224" s="173">
        <f t="shared" si="109"/>
        <v>0</v>
      </c>
      <c r="BS224" s="173">
        <f>(AV224*2500)*'P6 Verzekering'!$E$11</f>
        <v>0</v>
      </c>
      <c r="BT224" s="173">
        <f>(AW224*2500)*'P6 Verzekering'!$E$12</f>
        <v>0</v>
      </c>
      <c r="BU224" s="173">
        <f>(L224*2500)*'P6 Verzekering'!$E$13</f>
        <v>0</v>
      </c>
      <c r="BV224" s="173">
        <f t="shared" si="110"/>
        <v>0</v>
      </c>
      <c r="BW224"/>
      <c r="BX224"/>
    </row>
    <row r="225" spans="1:76">
      <c r="A225" s="152" t="s">
        <v>1228</v>
      </c>
      <c r="B225" s="152" t="s">
        <v>342</v>
      </c>
      <c r="C225" s="152" t="s">
        <v>341</v>
      </c>
      <c r="D225" s="152" t="s">
        <v>219</v>
      </c>
      <c r="E225" s="152" t="s">
        <v>219</v>
      </c>
      <c r="F225" s="153">
        <f t="shared" si="84"/>
        <v>32</v>
      </c>
      <c r="G225" s="154">
        <v>1</v>
      </c>
      <c r="H225" s="154">
        <f>IFERROR(VLOOKUP(B225,'P2 Origin'!$C$21:$Q$176,15,FALSE),0)</f>
        <v>0</v>
      </c>
      <c r="I225" s="154">
        <f>IFERROR(VLOOKUP(D225,'P4 Destination'!$C$21:$Q$176,15,FALSE),0)</f>
        <v>0</v>
      </c>
      <c r="J225" s="155"/>
      <c r="K225" s="155">
        <v>1</v>
      </c>
      <c r="L225" s="156">
        <v>0</v>
      </c>
      <c r="M225" s="155">
        <v>0</v>
      </c>
      <c r="N225" s="155">
        <v>0</v>
      </c>
      <c r="O225" s="157">
        <f t="shared" si="85"/>
        <v>0</v>
      </c>
      <c r="P225" s="158">
        <f t="shared" si="86"/>
        <v>0</v>
      </c>
      <c r="Q225" s="159">
        <f>IFERROR(VLOOKUP(N225,'P1 Intra-Europees'!$A$15:$H$25,3,0),0)*P225</f>
        <v>0</v>
      </c>
      <c r="R225" s="160">
        <f t="shared" si="87"/>
        <v>0</v>
      </c>
      <c r="S225" s="159">
        <f>IFERROR(VLOOKUP(N225,'P1 Intra-Europees'!$A$15:$H$25,4,0),0)*R225</f>
        <v>0</v>
      </c>
      <c r="T225" s="160">
        <f t="shared" si="88"/>
        <v>0</v>
      </c>
      <c r="U225" s="159">
        <f>IFERROR(VLOOKUP(N225,'P1 Intra-Europees'!$A$15:$H$25,5,0),0)*T225</f>
        <v>0</v>
      </c>
      <c r="V225" s="160">
        <f t="shared" si="89"/>
        <v>0</v>
      </c>
      <c r="W225" s="159">
        <f>IFERROR(VLOOKUP(N225,'P1 Intra-Europees'!$A$15:$H$25,6,0),0)*V225</f>
        <v>0</v>
      </c>
      <c r="X225" s="160">
        <f t="shared" si="90"/>
        <v>0</v>
      </c>
      <c r="Y225" s="159">
        <f>IFERROR(VLOOKUP(N225,'P1 Intra-Europees'!$A$15:$H$25,7,0),0)*X225</f>
        <v>0</v>
      </c>
      <c r="Z225" s="161">
        <f t="shared" si="91"/>
        <v>0</v>
      </c>
      <c r="AA225" s="162">
        <f>IFERROR(VLOOKUP(N225,'P1 Intra-Europees'!$A$15:$H$25,8,0),0)*Z225</f>
        <v>0</v>
      </c>
      <c r="AB225" s="163">
        <f t="shared" si="92"/>
        <v>0</v>
      </c>
      <c r="AC225" s="157" t="str">
        <f>VLOOKUP(B225,'P2 Origin'!$C$21:$O$176,13,0)</f>
        <v>USD</v>
      </c>
      <c r="AD225" s="164">
        <f t="shared" si="93"/>
        <v>0</v>
      </c>
      <c r="AE225" s="165">
        <f>IF(AU225&gt;0.1,VLOOKUP(B225,'P2 Origin'!$C$21:$M$176,3,0)*H225,0)</f>
        <v>0</v>
      </c>
      <c r="AF225" s="166">
        <f t="shared" si="94"/>
        <v>0</v>
      </c>
      <c r="AG225" s="165">
        <f>(VLOOKUP(B225,'P2 Origin'!$C$21:$M$176,4,0))*AF225</f>
        <v>0</v>
      </c>
      <c r="AH225" s="166">
        <f t="shared" si="95"/>
        <v>0</v>
      </c>
      <c r="AI225" s="165">
        <f>(VLOOKUP(B225,'P2 Origin'!$C$21:$M$176,5,0))*AH225</f>
        <v>0</v>
      </c>
      <c r="AJ225" s="166">
        <f t="shared" si="111"/>
        <v>0</v>
      </c>
      <c r="AK225" s="165">
        <f>(VLOOKUP(B225,'P2 Origin'!$C$21:$M$176,6,0))*AJ225</f>
        <v>0</v>
      </c>
      <c r="AL225" s="166">
        <f t="shared" si="96"/>
        <v>32</v>
      </c>
      <c r="AM225" s="165">
        <f>(VLOOKUP($B225,'P2 Origin'!$C$21:$M$176,7,0))*AL225</f>
        <v>0</v>
      </c>
      <c r="AN225" s="166">
        <f t="shared" si="97"/>
        <v>0</v>
      </c>
      <c r="AO225" s="165">
        <f>(VLOOKUP($B225,'P2 Origin'!$C$21:$M$176,8,0))*AN225</f>
        <v>0</v>
      </c>
      <c r="AP225" s="166">
        <f t="shared" si="98"/>
        <v>0</v>
      </c>
      <c r="AQ225" s="165">
        <f>(VLOOKUP($B225,'P2 Origin'!$C$21:$M$176,9,0))*AP225</f>
        <v>0</v>
      </c>
      <c r="AR225" s="155">
        <f t="shared" si="99"/>
        <v>1</v>
      </c>
      <c r="AS225" s="164">
        <f>(VLOOKUP(B225,'P2 Origin'!$C$21:$M$176,10,0))*K225</f>
        <v>0</v>
      </c>
      <c r="AT225" s="164">
        <f>(VLOOKUP(B225,'P2 Origin'!$C$21:$M$176,11,0))*J225</f>
        <v>0</v>
      </c>
      <c r="AU225" s="167">
        <v>32</v>
      </c>
      <c r="AV225" s="168">
        <v>32</v>
      </c>
      <c r="AW225" s="169">
        <v>0</v>
      </c>
      <c r="AX225" s="170">
        <f>IF(AU225&gt;=0.1,'P3 Bureaumarge zee- en luchtvr.'!$D$12,0)</f>
        <v>0</v>
      </c>
      <c r="AY225" s="163">
        <f t="shared" si="100"/>
        <v>0</v>
      </c>
      <c r="AZ225" s="157" t="str">
        <f>VLOOKUP(D225,'P4 Destination'!$C$21:$O$176,13,0)</f>
        <v>EUR</v>
      </c>
      <c r="BA225" s="164">
        <f t="shared" si="101"/>
        <v>0</v>
      </c>
      <c r="BB225" s="171">
        <f>IF(AU225&gt;0.1,(VLOOKUP(D225,'P4 Destination'!$C$21:$M$176,3,0))*I225,0)</f>
        <v>0</v>
      </c>
      <c r="BC225" s="172">
        <f t="shared" si="102"/>
        <v>0</v>
      </c>
      <c r="BD225" s="171">
        <f>(VLOOKUP($D225,'P4 Destination'!$C$21:$M$176,4,0))*BC225</f>
        <v>0</v>
      </c>
      <c r="BE225" s="172">
        <f t="shared" si="103"/>
        <v>0</v>
      </c>
      <c r="BF225" s="171">
        <f>(VLOOKUP($D225,'P4 Destination'!$C$21:$M$176,5,0))*BE225</f>
        <v>0</v>
      </c>
      <c r="BG225" s="172">
        <f t="shared" si="104"/>
        <v>0</v>
      </c>
      <c r="BH225" s="171">
        <f>(VLOOKUP($D225,'P4 Destination'!$C$21:$M$176,6,0))*BG225</f>
        <v>0</v>
      </c>
      <c r="BI225" s="172">
        <f t="shared" si="105"/>
        <v>32</v>
      </c>
      <c r="BJ225" s="171">
        <f>(VLOOKUP($D225,'P4 Destination'!$C$21:$M$176,7,0))*BI225</f>
        <v>0</v>
      </c>
      <c r="BK225" s="172">
        <f t="shared" si="106"/>
        <v>0</v>
      </c>
      <c r="BL225" s="171">
        <f>(VLOOKUP($D225,'P4 Destination'!$C$21:$M$176,8,0))*BK225</f>
        <v>0</v>
      </c>
      <c r="BM225" s="172">
        <f t="shared" si="107"/>
        <v>0</v>
      </c>
      <c r="BN225" s="171">
        <f>(VLOOKUP($D225,'P4 Destination'!$C$21:$M$176,9,0))*BM225</f>
        <v>0</v>
      </c>
      <c r="BO225" s="154">
        <f t="shared" si="108"/>
        <v>1</v>
      </c>
      <c r="BP225" s="171">
        <f>(VLOOKUP(D225,'P4 Destination'!$C$21:$M$176,10,0))*K225</f>
        <v>0</v>
      </c>
      <c r="BQ225" s="171">
        <f>(VLOOKUP(D225,'P4 Destination'!$C$21:$M$176,11,0))*J225</f>
        <v>0</v>
      </c>
      <c r="BR225" s="173">
        <f t="shared" si="109"/>
        <v>0</v>
      </c>
      <c r="BS225" s="173">
        <f>(AV225*2500)*'P6 Verzekering'!$E$11</f>
        <v>0</v>
      </c>
      <c r="BT225" s="173">
        <f>(AW225*2500)*'P6 Verzekering'!$E$12</f>
        <v>0</v>
      </c>
      <c r="BU225" s="173">
        <f>(L225*2500)*'P6 Verzekering'!$E$13</f>
        <v>0</v>
      </c>
      <c r="BV225" s="173">
        <f t="shared" si="110"/>
        <v>0</v>
      </c>
      <c r="BW225"/>
      <c r="BX225"/>
    </row>
    <row r="226" spans="1:76">
      <c r="A226" s="152" t="s">
        <v>1229</v>
      </c>
      <c r="B226" s="152" t="s">
        <v>342</v>
      </c>
      <c r="C226" s="152" t="s">
        <v>341</v>
      </c>
      <c r="D226" s="152" t="s">
        <v>219</v>
      </c>
      <c r="E226" s="152" t="s">
        <v>219</v>
      </c>
      <c r="F226" s="153">
        <f t="shared" si="84"/>
        <v>53</v>
      </c>
      <c r="G226" s="154">
        <v>1</v>
      </c>
      <c r="H226" s="154">
        <f>IFERROR(VLOOKUP(B226,'P2 Origin'!$C$21:$Q$176,15,FALSE),0)</f>
        <v>0</v>
      </c>
      <c r="I226" s="154">
        <f>IFERROR(VLOOKUP(D226,'P4 Destination'!$C$21:$Q$176,15,FALSE),0)</f>
        <v>0</v>
      </c>
      <c r="J226" s="155"/>
      <c r="K226" s="155">
        <v>1</v>
      </c>
      <c r="L226" s="156">
        <v>0</v>
      </c>
      <c r="M226" s="155">
        <v>0</v>
      </c>
      <c r="N226" s="155">
        <v>0</v>
      </c>
      <c r="O226" s="157">
        <f t="shared" si="85"/>
        <v>0</v>
      </c>
      <c r="P226" s="158">
        <f t="shared" si="86"/>
        <v>0</v>
      </c>
      <c r="Q226" s="159">
        <f>IFERROR(VLOOKUP(N226,'P1 Intra-Europees'!$A$15:$H$25,3,0),0)*P226</f>
        <v>0</v>
      </c>
      <c r="R226" s="160">
        <f t="shared" si="87"/>
        <v>0</v>
      </c>
      <c r="S226" s="159">
        <f>IFERROR(VLOOKUP(N226,'P1 Intra-Europees'!$A$15:$H$25,4,0),0)*R226</f>
        <v>0</v>
      </c>
      <c r="T226" s="160">
        <f t="shared" si="88"/>
        <v>0</v>
      </c>
      <c r="U226" s="159">
        <f>IFERROR(VLOOKUP(N226,'P1 Intra-Europees'!$A$15:$H$25,5,0),0)*T226</f>
        <v>0</v>
      </c>
      <c r="V226" s="160">
        <f t="shared" si="89"/>
        <v>0</v>
      </c>
      <c r="W226" s="159">
        <f>IFERROR(VLOOKUP(N226,'P1 Intra-Europees'!$A$15:$H$25,6,0),0)*V226</f>
        <v>0</v>
      </c>
      <c r="X226" s="160">
        <f t="shared" si="90"/>
        <v>0</v>
      </c>
      <c r="Y226" s="159">
        <f>IFERROR(VLOOKUP(N226,'P1 Intra-Europees'!$A$15:$H$25,7,0),0)*X226</f>
        <v>0</v>
      </c>
      <c r="Z226" s="161">
        <f t="shared" si="91"/>
        <v>0</v>
      </c>
      <c r="AA226" s="162">
        <f>IFERROR(VLOOKUP(N226,'P1 Intra-Europees'!$A$15:$H$25,8,0),0)*Z226</f>
        <v>0</v>
      </c>
      <c r="AB226" s="163">
        <f t="shared" si="92"/>
        <v>0</v>
      </c>
      <c r="AC226" s="157" t="str">
        <f>VLOOKUP(B226,'P2 Origin'!$C$21:$O$176,13,0)</f>
        <v>USD</v>
      </c>
      <c r="AD226" s="164">
        <f t="shared" si="93"/>
        <v>0</v>
      </c>
      <c r="AE226" s="165">
        <f>IF(AU226&gt;0.1,VLOOKUP(B226,'P2 Origin'!$C$21:$M$176,3,0)*H226,0)</f>
        <v>0</v>
      </c>
      <c r="AF226" s="166">
        <f t="shared" si="94"/>
        <v>0</v>
      </c>
      <c r="AG226" s="165">
        <f>(VLOOKUP(B226,'P2 Origin'!$C$21:$M$176,4,0))*AF226</f>
        <v>0</v>
      </c>
      <c r="AH226" s="166">
        <f t="shared" si="95"/>
        <v>0</v>
      </c>
      <c r="AI226" s="165">
        <f>(VLOOKUP(B226,'P2 Origin'!$C$21:$M$176,5,0))*AH226</f>
        <v>0</v>
      </c>
      <c r="AJ226" s="166">
        <f t="shared" si="111"/>
        <v>0</v>
      </c>
      <c r="AK226" s="165">
        <f>(VLOOKUP(B226,'P2 Origin'!$C$21:$M$176,6,0))*AJ226</f>
        <v>0</v>
      </c>
      <c r="AL226" s="166">
        <f t="shared" si="96"/>
        <v>0</v>
      </c>
      <c r="AM226" s="165">
        <f>(VLOOKUP($B226,'P2 Origin'!$C$21:$M$176,7,0))*AL226</f>
        <v>0</v>
      </c>
      <c r="AN226" s="166">
        <f t="shared" si="97"/>
        <v>0</v>
      </c>
      <c r="AO226" s="165">
        <f>(VLOOKUP($B226,'P2 Origin'!$C$21:$M$176,8,0))*AN226</f>
        <v>0</v>
      </c>
      <c r="AP226" s="166">
        <f t="shared" si="98"/>
        <v>53</v>
      </c>
      <c r="AQ226" s="165">
        <f>(VLOOKUP($B226,'P2 Origin'!$C$21:$M$176,9,0))*AP226</f>
        <v>0</v>
      </c>
      <c r="AR226" s="155">
        <f t="shared" si="99"/>
        <v>1</v>
      </c>
      <c r="AS226" s="164">
        <f>(VLOOKUP(B226,'P2 Origin'!$C$21:$M$176,10,0))*K226</f>
        <v>0</v>
      </c>
      <c r="AT226" s="164">
        <f>(VLOOKUP(B226,'P2 Origin'!$C$21:$M$176,11,0))*J226</f>
        <v>0</v>
      </c>
      <c r="AU226" s="167">
        <v>53</v>
      </c>
      <c r="AV226" s="168">
        <v>53</v>
      </c>
      <c r="AW226" s="169">
        <v>0</v>
      </c>
      <c r="AX226" s="170">
        <f>IF(AU226&gt;=0.1,'P3 Bureaumarge zee- en luchtvr.'!$D$12,0)</f>
        <v>0</v>
      </c>
      <c r="AY226" s="163">
        <f t="shared" si="100"/>
        <v>0</v>
      </c>
      <c r="AZ226" s="157" t="str">
        <f>VLOOKUP(D226,'P4 Destination'!$C$21:$O$176,13,0)</f>
        <v>EUR</v>
      </c>
      <c r="BA226" s="164">
        <f t="shared" si="101"/>
        <v>0</v>
      </c>
      <c r="BB226" s="171">
        <f>IF(AU226&gt;0.1,(VLOOKUP(D226,'P4 Destination'!$C$21:$M$176,3,0))*I226,0)</f>
        <v>0</v>
      </c>
      <c r="BC226" s="172">
        <f t="shared" si="102"/>
        <v>0</v>
      </c>
      <c r="BD226" s="171">
        <f>(VLOOKUP($D226,'P4 Destination'!$C$21:$M$176,4,0))*BC226</f>
        <v>0</v>
      </c>
      <c r="BE226" s="172">
        <f t="shared" si="103"/>
        <v>0</v>
      </c>
      <c r="BF226" s="171">
        <f>(VLOOKUP($D226,'P4 Destination'!$C$21:$M$176,5,0))*BE226</f>
        <v>0</v>
      </c>
      <c r="BG226" s="172">
        <f t="shared" si="104"/>
        <v>0</v>
      </c>
      <c r="BH226" s="171">
        <f>(VLOOKUP($D226,'P4 Destination'!$C$21:$M$176,6,0))*BG226</f>
        <v>0</v>
      </c>
      <c r="BI226" s="172">
        <f t="shared" si="105"/>
        <v>0</v>
      </c>
      <c r="BJ226" s="171">
        <f>(VLOOKUP($D226,'P4 Destination'!$C$21:$M$176,7,0))*BI226</f>
        <v>0</v>
      </c>
      <c r="BK226" s="172">
        <f t="shared" si="106"/>
        <v>0</v>
      </c>
      <c r="BL226" s="171">
        <f>(VLOOKUP($D226,'P4 Destination'!$C$21:$M$176,8,0))*BK226</f>
        <v>0</v>
      </c>
      <c r="BM226" s="172">
        <f t="shared" si="107"/>
        <v>53</v>
      </c>
      <c r="BN226" s="171">
        <f>(VLOOKUP($D226,'P4 Destination'!$C$21:$M$176,9,0))*BM226</f>
        <v>0</v>
      </c>
      <c r="BO226" s="154">
        <f t="shared" si="108"/>
        <v>1</v>
      </c>
      <c r="BP226" s="171">
        <f>(VLOOKUP(D226,'P4 Destination'!$C$21:$M$176,10,0))*K226</f>
        <v>0</v>
      </c>
      <c r="BQ226" s="171">
        <f>(VLOOKUP(D226,'P4 Destination'!$C$21:$M$176,11,0))*J226</f>
        <v>0</v>
      </c>
      <c r="BR226" s="173">
        <f t="shared" si="109"/>
        <v>0</v>
      </c>
      <c r="BS226" s="173">
        <f>(AV226*2500)*'P6 Verzekering'!$E$11</f>
        <v>0</v>
      </c>
      <c r="BT226" s="173">
        <f>(AW226*2500)*'P6 Verzekering'!$E$12</f>
        <v>0</v>
      </c>
      <c r="BU226" s="173">
        <f>(L226*2500)*'P6 Verzekering'!$E$13</f>
        <v>0</v>
      </c>
      <c r="BV226" s="173">
        <f t="shared" si="110"/>
        <v>0</v>
      </c>
      <c r="BW226"/>
      <c r="BX226"/>
    </row>
    <row r="227" spans="1:76">
      <c r="A227" s="152" t="s">
        <v>1230</v>
      </c>
      <c r="B227" s="152" t="s">
        <v>342</v>
      </c>
      <c r="C227" s="152" t="s">
        <v>341</v>
      </c>
      <c r="D227" s="152" t="s">
        <v>219</v>
      </c>
      <c r="E227" s="152" t="s">
        <v>219</v>
      </c>
      <c r="F227" s="153">
        <f t="shared" si="84"/>
        <v>42</v>
      </c>
      <c r="G227" s="154">
        <v>1</v>
      </c>
      <c r="H227" s="154">
        <f>IFERROR(VLOOKUP(B227,'P2 Origin'!$C$21:$Q$176,15,FALSE),0)</f>
        <v>0</v>
      </c>
      <c r="I227" s="154">
        <f>IFERROR(VLOOKUP(D227,'P4 Destination'!$C$21:$Q$176,15,FALSE),0)</f>
        <v>0</v>
      </c>
      <c r="J227" s="155"/>
      <c r="K227" s="155">
        <v>1</v>
      </c>
      <c r="L227" s="156">
        <v>0</v>
      </c>
      <c r="M227" s="155">
        <v>0</v>
      </c>
      <c r="N227" s="155">
        <v>0</v>
      </c>
      <c r="O227" s="157">
        <f t="shared" si="85"/>
        <v>0</v>
      </c>
      <c r="P227" s="158">
        <f t="shared" si="86"/>
        <v>0</v>
      </c>
      <c r="Q227" s="159">
        <f>IFERROR(VLOOKUP(N227,'P1 Intra-Europees'!$A$15:$H$25,3,0),0)*P227</f>
        <v>0</v>
      </c>
      <c r="R227" s="160">
        <f t="shared" si="87"/>
        <v>0</v>
      </c>
      <c r="S227" s="159">
        <f>IFERROR(VLOOKUP(N227,'P1 Intra-Europees'!$A$15:$H$25,4,0),0)*R227</f>
        <v>0</v>
      </c>
      <c r="T227" s="160">
        <f t="shared" si="88"/>
        <v>0</v>
      </c>
      <c r="U227" s="159">
        <f>IFERROR(VLOOKUP(N227,'P1 Intra-Europees'!$A$15:$H$25,5,0),0)*T227</f>
        <v>0</v>
      </c>
      <c r="V227" s="160">
        <f t="shared" si="89"/>
        <v>0</v>
      </c>
      <c r="W227" s="159">
        <f>IFERROR(VLOOKUP(N227,'P1 Intra-Europees'!$A$15:$H$25,6,0),0)*V227</f>
        <v>0</v>
      </c>
      <c r="X227" s="160">
        <f t="shared" si="90"/>
        <v>0</v>
      </c>
      <c r="Y227" s="159">
        <f>IFERROR(VLOOKUP(N227,'P1 Intra-Europees'!$A$15:$H$25,7,0),0)*X227</f>
        <v>0</v>
      </c>
      <c r="Z227" s="161">
        <f t="shared" si="91"/>
        <v>0</v>
      </c>
      <c r="AA227" s="162">
        <f>IFERROR(VLOOKUP(N227,'P1 Intra-Europees'!$A$15:$H$25,8,0),0)*Z227</f>
        <v>0</v>
      </c>
      <c r="AB227" s="163">
        <f t="shared" si="92"/>
        <v>0</v>
      </c>
      <c r="AC227" s="157" t="str">
        <f>VLOOKUP(B227,'P2 Origin'!$C$21:$O$176,13,0)</f>
        <v>USD</v>
      </c>
      <c r="AD227" s="164">
        <f t="shared" si="93"/>
        <v>0</v>
      </c>
      <c r="AE227" s="165">
        <f>IF(AU227&gt;0.1,VLOOKUP(B227,'P2 Origin'!$C$21:$M$176,3,0)*H227,0)</f>
        <v>0</v>
      </c>
      <c r="AF227" s="166">
        <f t="shared" si="94"/>
        <v>0</v>
      </c>
      <c r="AG227" s="165">
        <f>(VLOOKUP(B227,'P2 Origin'!$C$21:$M$176,4,0))*AF227</f>
        <v>0</v>
      </c>
      <c r="AH227" s="166">
        <f t="shared" si="95"/>
        <v>0</v>
      </c>
      <c r="AI227" s="165">
        <f>(VLOOKUP(B227,'P2 Origin'!$C$21:$M$176,5,0))*AH227</f>
        <v>0</v>
      </c>
      <c r="AJ227" s="166">
        <f t="shared" si="111"/>
        <v>0</v>
      </c>
      <c r="AK227" s="165">
        <f>(VLOOKUP(B227,'P2 Origin'!$C$21:$M$176,6,0))*AJ227</f>
        <v>0</v>
      </c>
      <c r="AL227" s="166">
        <f t="shared" si="96"/>
        <v>0</v>
      </c>
      <c r="AM227" s="165">
        <f>(VLOOKUP($B227,'P2 Origin'!$C$21:$M$176,7,0))*AL227</f>
        <v>0</v>
      </c>
      <c r="AN227" s="166">
        <f t="shared" si="97"/>
        <v>42</v>
      </c>
      <c r="AO227" s="165">
        <f>(VLOOKUP($B227,'P2 Origin'!$C$21:$M$176,8,0))*AN227</f>
        <v>0</v>
      </c>
      <c r="AP227" s="166">
        <f t="shared" si="98"/>
        <v>0</v>
      </c>
      <c r="AQ227" s="165">
        <f>(VLOOKUP($B227,'P2 Origin'!$C$21:$M$176,9,0))*AP227</f>
        <v>0</v>
      </c>
      <c r="AR227" s="155">
        <f t="shared" si="99"/>
        <v>1</v>
      </c>
      <c r="AS227" s="164">
        <f>(VLOOKUP(B227,'P2 Origin'!$C$21:$M$176,10,0))*K227</f>
        <v>0</v>
      </c>
      <c r="AT227" s="164">
        <f>(VLOOKUP(B227,'P2 Origin'!$C$21:$M$176,11,0))*J227</f>
        <v>0</v>
      </c>
      <c r="AU227" s="167">
        <v>42</v>
      </c>
      <c r="AV227" s="168">
        <v>42</v>
      </c>
      <c r="AW227" s="169">
        <v>0</v>
      </c>
      <c r="AX227" s="170">
        <f>IF(AU227&gt;=0.1,'P3 Bureaumarge zee- en luchtvr.'!$D$12,0)</f>
        <v>0</v>
      </c>
      <c r="AY227" s="163">
        <f t="shared" si="100"/>
        <v>0</v>
      </c>
      <c r="AZ227" s="157" t="str">
        <f>VLOOKUP(D227,'P4 Destination'!$C$21:$O$176,13,0)</f>
        <v>EUR</v>
      </c>
      <c r="BA227" s="164">
        <f t="shared" si="101"/>
        <v>0</v>
      </c>
      <c r="BB227" s="171">
        <f>IF(AU227&gt;0.1,(VLOOKUP(D227,'P4 Destination'!$C$21:$M$176,3,0))*I227,0)</f>
        <v>0</v>
      </c>
      <c r="BC227" s="172">
        <f t="shared" si="102"/>
        <v>0</v>
      </c>
      <c r="BD227" s="171">
        <f>(VLOOKUP($D227,'P4 Destination'!$C$21:$M$176,4,0))*BC227</f>
        <v>0</v>
      </c>
      <c r="BE227" s="172">
        <f t="shared" si="103"/>
        <v>0</v>
      </c>
      <c r="BF227" s="171">
        <f>(VLOOKUP($D227,'P4 Destination'!$C$21:$M$176,5,0))*BE227</f>
        <v>0</v>
      </c>
      <c r="BG227" s="172">
        <f t="shared" si="104"/>
        <v>0</v>
      </c>
      <c r="BH227" s="171">
        <f>(VLOOKUP($D227,'P4 Destination'!$C$21:$M$176,6,0))*BG227</f>
        <v>0</v>
      </c>
      <c r="BI227" s="172">
        <f t="shared" si="105"/>
        <v>0</v>
      </c>
      <c r="BJ227" s="171">
        <f>(VLOOKUP($D227,'P4 Destination'!$C$21:$M$176,7,0))*BI227</f>
        <v>0</v>
      </c>
      <c r="BK227" s="172">
        <f t="shared" si="106"/>
        <v>42</v>
      </c>
      <c r="BL227" s="171">
        <f>(VLOOKUP($D227,'P4 Destination'!$C$21:$M$176,8,0))*BK227</f>
        <v>0</v>
      </c>
      <c r="BM227" s="172">
        <f t="shared" si="107"/>
        <v>0</v>
      </c>
      <c r="BN227" s="171">
        <f>(VLOOKUP($D227,'P4 Destination'!$C$21:$M$176,9,0))*BM227</f>
        <v>0</v>
      </c>
      <c r="BO227" s="154">
        <f t="shared" si="108"/>
        <v>1</v>
      </c>
      <c r="BP227" s="171">
        <f>(VLOOKUP(D227,'P4 Destination'!$C$21:$M$176,10,0))*K227</f>
        <v>0</v>
      </c>
      <c r="BQ227" s="171">
        <f>(VLOOKUP(D227,'P4 Destination'!$C$21:$M$176,11,0))*J227</f>
        <v>0</v>
      </c>
      <c r="BR227" s="173">
        <f t="shared" si="109"/>
        <v>0</v>
      </c>
      <c r="BS227" s="173">
        <f>(AV227*2500)*'P6 Verzekering'!$E$11</f>
        <v>0</v>
      </c>
      <c r="BT227" s="173">
        <f>(AW227*2500)*'P6 Verzekering'!$E$12</f>
        <v>0</v>
      </c>
      <c r="BU227" s="173">
        <f>(L227*2500)*'P6 Verzekering'!$E$13</f>
        <v>0</v>
      </c>
      <c r="BV227" s="173">
        <f t="shared" si="110"/>
        <v>0</v>
      </c>
      <c r="BW227"/>
      <c r="BX227"/>
    </row>
    <row r="228" spans="1:76">
      <c r="A228" s="152" t="s">
        <v>1231</v>
      </c>
      <c r="B228" s="152" t="s">
        <v>342</v>
      </c>
      <c r="C228" s="152" t="s">
        <v>341</v>
      </c>
      <c r="D228" s="152" t="s">
        <v>339</v>
      </c>
      <c r="E228" s="152" t="s">
        <v>335</v>
      </c>
      <c r="F228" s="153">
        <f t="shared" si="84"/>
        <v>56</v>
      </c>
      <c r="G228" s="154">
        <v>1</v>
      </c>
      <c r="H228" s="154">
        <f>IFERROR(VLOOKUP(B228,'P2 Origin'!$C$21:$Q$176,15,FALSE),0)</f>
        <v>0</v>
      </c>
      <c r="I228" s="154">
        <f>IFERROR(VLOOKUP(D228,'P4 Destination'!$C$21:$Q$176,15,FALSE),0)</f>
        <v>1</v>
      </c>
      <c r="J228" s="155"/>
      <c r="K228" s="155">
        <v>1</v>
      </c>
      <c r="L228" s="156">
        <v>0</v>
      </c>
      <c r="M228" s="155">
        <v>0</v>
      </c>
      <c r="N228" s="155">
        <v>0</v>
      </c>
      <c r="O228" s="157">
        <f t="shared" si="85"/>
        <v>0</v>
      </c>
      <c r="P228" s="158">
        <f t="shared" si="86"/>
        <v>0</v>
      </c>
      <c r="Q228" s="159">
        <f>IFERROR(VLOOKUP(N228,'P1 Intra-Europees'!$A$15:$H$25,3,0),0)*P228</f>
        <v>0</v>
      </c>
      <c r="R228" s="160">
        <f t="shared" si="87"/>
        <v>0</v>
      </c>
      <c r="S228" s="159">
        <f>IFERROR(VLOOKUP(N228,'P1 Intra-Europees'!$A$15:$H$25,4,0),0)*R228</f>
        <v>0</v>
      </c>
      <c r="T228" s="160">
        <f t="shared" si="88"/>
        <v>0</v>
      </c>
      <c r="U228" s="159">
        <f>IFERROR(VLOOKUP(N228,'P1 Intra-Europees'!$A$15:$H$25,5,0),0)*T228</f>
        <v>0</v>
      </c>
      <c r="V228" s="160">
        <f t="shared" si="89"/>
        <v>0</v>
      </c>
      <c r="W228" s="159">
        <f>IFERROR(VLOOKUP(N228,'P1 Intra-Europees'!$A$15:$H$25,6,0),0)*V228</f>
        <v>0</v>
      </c>
      <c r="X228" s="160">
        <f t="shared" si="90"/>
        <v>0</v>
      </c>
      <c r="Y228" s="159">
        <f>IFERROR(VLOOKUP(N228,'P1 Intra-Europees'!$A$15:$H$25,7,0),0)*X228</f>
        <v>0</v>
      </c>
      <c r="Z228" s="161">
        <f t="shared" si="91"/>
        <v>0</v>
      </c>
      <c r="AA228" s="162">
        <f>IFERROR(VLOOKUP(N228,'P1 Intra-Europees'!$A$15:$H$25,8,0),0)*Z228</f>
        <v>0</v>
      </c>
      <c r="AB228" s="163">
        <f t="shared" si="92"/>
        <v>0</v>
      </c>
      <c r="AC228" s="157" t="str">
        <f>VLOOKUP(B228,'P2 Origin'!$C$21:$O$176,13,0)</f>
        <v>USD</v>
      </c>
      <c r="AD228" s="164">
        <f t="shared" si="93"/>
        <v>0</v>
      </c>
      <c r="AE228" s="165">
        <f>IF(AU228&gt;0.1,VLOOKUP(B228,'P2 Origin'!$C$21:$M$176,3,0)*H228,0)</f>
        <v>0</v>
      </c>
      <c r="AF228" s="166">
        <f t="shared" si="94"/>
        <v>0</v>
      </c>
      <c r="AG228" s="165">
        <f>(VLOOKUP(B228,'P2 Origin'!$C$21:$M$176,4,0))*AF228</f>
        <v>0</v>
      </c>
      <c r="AH228" s="166">
        <f t="shared" si="95"/>
        <v>0</v>
      </c>
      <c r="AI228" s="165">
        <f>(VLOOKUP(B228,'P2 Origin'!$C$21:$M$176,5,0))*AH228</f>
        <v>0</v>
      </c>
      <c r="AJ228" s="166">
        <f t="shared" si="111"/>
        <v>0</v>
      </c>
      <c r="AK228" s="165">
        <f>(VLOOKUP(B228,'P2 Origin'!$C$21:$M$176,6,0))*AJ228</f>
        <v>0</v>
      </c>
      <c r="AL228" s="166">
        <f t="shared" si="96"/>
        <v>0</v>
      </c>
      <c r="AM228" s="165">
        <f>(VLOOKUP($B228,'P2 Origin'!$C$21:$M$176,7,0))*AL228</f>
        <v>0</v>
      </c>
      <c r="AN228" s="166">
        <f t="shared" si="97"/>
        <v>0</v>
      </c>
      <c r="AO228" s="165">
        <f>(VLOOKUP($B228,'P2 Origin'!$C$21:$M$176,8,0))*AN228</f>
        <v>0</v>
      </c>
      <c r="AP228" s="166">
        <f t="shared" si="98"/>
        <v>56</v>
      </c>
      <c r="AQ228" s="165">
        <f>(VLOOKUP($B228,'P2 Origin'!$C$21:$M$176,9,0))*AP228</f>
        <v>0</v>
      </c>
      <c r="AR228" s="155">
        <f t="shared" si="99"/>
        <v>1</v>
      </c>
      <c r="AS228" s="164">
        <f>(VLOOKUP(B228,'P2 Origin'!$C$21:$M$176,10,0))*K228</f>
        <v>0</v>
      </c>
      <c r="AT228" s="164">
        <f>(VLOOKUP(B228,'P2 Origin'!$C$21:$M$176,11,0))*J228</f>
        <v>0</v>
      </c>
      <c r="AU228" s="167">
        <v>56</v>
      </c>
      <c r="AV228" s="168">
        <v>56</v>
      </c>
      <c r="AW228" s="169">
        <v>0</v>
      </c>
      <c r="AX228" s="170">
        <f>IF(AU228&gt;=0.1,'P3 Bureaumarge zee- en luchtvr.'!$D$12,0)</f>
        <v>0</v>
      </c>
      <c r="AY228" s="163">
        <f t="shared" si="100"/>
        <v>0</v>
      </c>
      <c r="AZ228" s="157" t="str">
        <f>VLOOKUP(D228,'P4 Destination'!$C$21:$O$176,13,0)</f>
        <v>USD</v>
      </c>
      <c r="BA228" s="164">
        <f t="shared" si="101"/>
        <v>0</v>
      </c>
      <c r="BB228" s="171">
        <f>IF(AU228&gt;0.1,(VLOOKUP(D228,'P4 Destination'!$C$21:$M$176,3,0))*I228,0)</f>
        <v>0</v>
      </c>
      <c r="BC228" s="172">
        <f t="shared" si="102"/>
        <v>0</v>
      </c>
      <c r="BD228" s="171">
        <f>(VLOOKUP($D228,'P4 Destination'!$C$21:$M$176,4,0))*BC228</f>
        <v>0</v>
      </c>
      <c r="BE228" s="172">
        <f t="shared" si="103"/>
        <v>0</v>
      </c>
      <c r="BF228" s="171">
        <f>(VLOOKUP($D228,'P4 Destination'!$C$21:$M$176,5,0))*BE228</f>
        <v>0</v>
      </c>
      <c r="BG228" s="172">
        <f t="shared" si="104"/>
        <v>0</v>
      </c>
      <c r="BH228" s="171">
        <f>(VLOOKUP($D228,'P4 Destination'!$C$21:$M$176,6,0))*BG228</f>
        <v>0</v>
      </c>
      <c r="BI228" s="172">
        <f t="shared" si="105"/>
        <v>0</v>
      </c>
      <c r="BJ228" s="171">
        <f>(VLOOKUP($D228,'P4 Destination'!$C$21:$M$176,7,0))*BI228</f>
        <v>0</v>
      </c>
      <c r="BK228" s="172">
        <f t="shared" si="106"/>
        <v>0</v>
      </c>
      <c r="BL228" s="171">
        <f>(VLOOKUP($D228,'P4 Destination'!$C$21:$M$176,8,0))*BK228</f>
        <v>0</v>
      </c>
      <c r="BM228" s="172">
        <f t="shared" si="107"/>
        <v>56</v>
      </c>
      <c r="BN228" s="171">
        <f>(VLOOKUP($D228,'P4 Destination'!$C$21:$M$176,9,0))*BM228</f>
        <v>0</v>
      </c>
      <c r="BO228" s="154">
        <f t="shared" si="108"/>
        <v>1</v>
      </c>
      <c r="BP228" s="171">
        <f>(VLOOKUP(D228,'P4 Destination'!$C$21:$M$176,10,0))*K228</f>
        <v>0</v>
      </c>
      <c r="BQ228" s="171">
        <f>(VLOOKUP(D228,'P4 Destination'!$C$21:$M$176,11,0))*J228</f>
        <v>0</v>
      </c>
      <c r="BR228" s="173">
        <f t="shared" si="109"/>
        <v>0</v>
      </c>
      <c r="BS228" s="173">
        <f>(AV228*2500)*'P6 Verzekering'!$E$11</f>
        <v>0</v>
      </c>
      <c r="BT228" s="173">
        <f>(AW228*2500)*'P6 Verzekering'!$E$12</f>
        <v>0</v>
      </c>
      <c r="BU228" s="173">
        <f>(L228*2500)*'P6 Verzekering'!$E$13</f>
        <v>0</v>
      </c>
      <c r="BV228" s="173">
        <f t="shared" si="110"/>
        <v>0</v>
      </c>
      <c r="BW228"/>
      <c r="BX228"/>
    </row>
    <row r="229" spans="1:76">
      <c r="A229" s="152" t="s">
        <v>1234</v>
      </c>
      <c r="B229" s="152" t="s">
        <v>354</v>
      </c>
      <c r="C229" s="152" t="s">
        <v>351</v>
      </c>
      <c r="D229" s="152" t="s">
        <v>265</v>
      </c>
      <c r="E229" s="152" t="s">
        <v>264</v>
      </c>
      <c r="F229" s="153">
        <f t="shared" si="84"/>
        <v>50</v>
      </c>
      <c r="G229" s="154">
        <v>1</v>
      </c>
      <c r="H229" s="154">
        <f>IFERROR(VLOOKUP(B229,'P2 Origin'!$C$21:$Q$176,15,FALSE),0)</f>
        <v>1</v>
      </c>
      <c r="I229" s="154">
        <f>IFERROR(VLOOKUP(D229,'P4 Destination'!$C$21:$Q$176,15,FALSE),0)</f>
        <v>0</v>
      </c>
      <c r="J229" s="155"/>
      <c r="K229" s="155">
        <v>1</v>
      </c>
      <c r="L229" s="156">
        <v>0</v>
      </c>
      <c r="M229" s="155">
        <v>0</v>
      </c>
      <c r="N229" s="155">
        <v>0</v>
      </c>
      <c r="O229" s="157">
        <f t="shared" si="85"/>
        <v>0</v>
      </c>
      <c r="P229" s="158">
        <f t="shared" si="86"/>
        <v>0</v>
      </c>
      <c r="Q229" s="159">
        <f>IFERROR(VLOOKUP(N229,'P1 Intra-Europees'!$A$15:$H$25,3,0),0)*P229</f>
        <v>0</v>
      </c>
      <c r="R229" s="160">
        <f t="shared" si="87"/>
        <v>0</v>
      </c>
      <c r="S229" s="159">
        <f>IFERROR(VLOOKUP(N229,'P1 Intra-Europees'!$A$15:$H$25,4,0),0)*R229</f>
        <v>0</v>
      </c>
      <c r="T229" s="160">
        <f t="shared" si="88"/>
        <v>0</v>
      </c>
      <c r="U229" s="159">
        <f>IFERROR(VLOOKUP(N229,'P1 Intra-Europees'!$A$15:$H$25,5,0),0)*T229</f>
        <v>0</v>
      </c>
      <c r="V229" s="160">
        <f t="shared" si="89"/>
        <v>0</v>
      </c>
      <c r="W229" s="159">
        <f>IFERROR(VLOOKUP(N229,'P1 Intra-Europees'!$A$15:$H$25,6,0),0)*V229</f>
        <v>0</v>
      </c>
      <c r="X229" s="160">
        <f t="shared" si="90"/>
        <v>0</v>
      </c>
      <c r="Y229" s="159">
        <f>IFERROR(VLOOKUP(N229,'P1 Intra-Europees'!$A$15:$H$25,7,0),0)*X229</f>
        <v>0</v>
      </c>
      <c r="Z229" s="161">
        <f t="shared" si="91"/>
        <v>0</v>
      </c>
      <c r="AA229" s="162">
        <f>IFERROR(VLOOKUP(N229,'P1 Intra-Europees'!$A$15:$H$25,8,0),0)*Z229</f>
        <v>0</v>
      </c>
      <c r="AB229" s="163">
        <f t="shared" si="92"/>
        <v>0</v>
      </c>
      <c r="AC229" s="157" t="str">
        <f>VLOOKUP(B229,'P2 Origin'!$C$21:$O$176,13,0)</f>
        <v>USD</v>
      </c>
      <c r="AD229" s="164">
        <f t="shared" si="93"/>
        <v>0</v>
      </c>
      <c r="AE229" s="165">
        <f>IF(AU229&gt;0.1,VLOOKUP(B229,'P2 Origin'!$C$21:$M$176,3,0)*H229,0)</f>
        <v>0</v>
      </c>
      <c r="AF229" s="166">
        <f t="shared" si="94"/>
        <v>0</v>
      </c>
      <c r="AG229" s="165">
        <f>(VLOOKUP(B229,'P2 Origin'!$C$21:$M$176,4,0))*AF229</f>
        <v>0</v>
      </c>
      <c r="AH229" s="166">
        <f t="shared" si="95"/>
        <v>0</v>
      </c>
      <c r="AI229" s="165">
        <f>(VLOOKUP(B229,'P2 Origin'!$C$21:$M$176,5,0))*AH229</f>
        <v>0</v>
      </c>
      <c r="AJ229" s="166">
        <f t="shared" si="111"/>
        <v>0</v>
      </c>
      <c r="AK229" s="165">
        <f>(VLOOKUP(B229,'P2 Origin'!$C$21:$M$176,6,0))*AJ229</f>
        <v>0</v>
      </c>
      <c r="AL229" s="166">
        <f t="shared" si="96"/>
        <v>0</v>
      </c>
      <c r="AM229" s="165">
        <f>(VLOOKUP($B229,'P2 Origin'!$C$21:$M$176,7,0))*AL229</f>
        <v>0</v>
      </c>
      <c r="AN229" s="166">
        <f t="shared" si="97"/>
        <v>0</v>
      </c>
      <c r="AO229" s="165">
        <f>(VLOOKUP($B229,'P2 Origin'!$C$21:$M$176,8,0))*AN229</f>
        <v>0</v>
      </c>
      <c r="AP229" s="166">
        <f t="shared" si="98"/>
        <v>50</v>
      </c>
      <c r="AQ229" s="165">
        <f>(VLOOKUP($B229,'P2 Origin'!$C$21:$M$176,9,0))*AP229</f>
        <v>0</v>
      </c>
      <c r="AR229" s="155">
        <f t="shared" si="99"/>
        <v>1</v>
      </c>
      <c r="AS229" s="164">
        <f>(VLOOKUP(B229,'P2 Origin'!$C$21:$M$176,10,0))*K229</f>
        <v>0</v>
      </c>
      <c r="AT229" s="164">
        <f>(VLOOKUP(B229,'P2 Origin'!$C$21:$M$176,11,0))*J229</f>
        <v>0</v>
      </c>
      <c r="AU229" s="167">
        <v>50</v>
      </c>
      <c r="AV229" s="168">
        <v>50</v>
      </c>
      <c r="AW229" s="169">
        <v>0</v>
      </c>
      <c r="AX229" s="170">
        <f>IF(AU229&gt;=0.1,'P3 Bureaumarge zee- en luchtvr.'!$D$12,0)</f>
        <v>0</v>
      </c>
      <c r="AY229" s="163">
        <f t="shared" si="100"/>
        <v>0</v>
      </c>
      <c r="AZ229" s="157" t="str">
        <f>VLOOKUP(D229,'P4 Destination'!$C$21:$O$176,13,0)</f>
        <v>USD</v>
      </c>
      <c r="BA229" s="164">
        <f t="shared" si="101"/>
        <v>0</v>
      </c>
      <c r="BB229" s="171">
        <f>IF(AU229&gt;0.1,(VLOOKUP(D229,'P4 Destination'!$C$21:$M$176,3,0))*I229,0)</f>
        <v>0</v>
      </c>
      <c r="BC229" s="172">
        <f t="shared" si="102"/>
        <v>0</v>
      </c>
      <c r="BD229" s="171">
        <f>(VLOOKUP($D229,'P4 Destination'!$C$21:$M$176,4,0))*BC229</f>
        <v>0</v>
      </c>
      <c r="BE229" s="172">
        <f t="shared" si="103"/>
        <v>0</v>
      </c>
      <c r="BF229" s="171">
        <f>(VLOOKUP($D229,'P4 Destination'!$C$21:$M$176,5,0))*BE229</f>
        <v>0</v>
      </c>
      <c r="BG229" s="172">
        <f t="shared" si="104"/>
        <v>0</v>
      </c>
      <c r="BH229" s="171">
        <f>(VLOOKUP($D229,'P4 Destination'!$C$21:$M$176,6,0))*BG229</f>
        <v>0</v>
      </c>
      <c r="BI229" s="172">
        <f t="shared" si="105"/>
        <v>0</v>
      </c>
      <c r="BJ229" s="171">
        <f>(VLOOKUP($D229,'P4 Destination'!$C$21:$M$176,7,0))*BI229</f>
        <v>0</v>
      </c>
      <c r="BK229" s="172">
        <f t="shared" si="106"/>
        <v>0</v>
      </c>
      <c r="BL229" s="171">
        <f>(VLOOKUP($D229,'P4 Destination'!$C$21:$M$176,8,0))*BK229</f>
        <v>0</v>
      </c>
      <c r="BM229" s="172">
        <f t="shared" si="107"/>
        <v>50</v>
      </c>
      <c r="BN229" s="171">
        <f>(VLOOKUP($D229,'P4 Destination'!$C$21:$M$176,9,0))*BM229</f>
        <v>0</v>
      </c>
      <c r="BO229" s="154">
        <f t="shared" si="108"/>
        <v>1</v>
      </c>
      <c r="BP229" s="171">
        <f>(VLOOKUP(D229,'P4 Destination'!$C$21:$M$176,10,0))*K229</f>
        <v>0</v>
      </c>
      <c r="BQ229" s="171">
        <f>(VLOOKUP(D229,'P4 Destination'!$C$21:$M$176,11,0))*J229</f>
        <v>0</v>
      </c>
      <c r="BR229" s="173">
        <f t="shared" si="109"/>
        <v>0</v>
      </c>
      <c r="BS229" s="173">
        <f>(AV229*2500)*'P6 Verzekering'!$E$11</f>
        <v>0</v>
      </c>
      <c r="BT229" s="173">
        <f>(AW229*2500)*'P6 Verzekering'!$E$12</f>
        <v>0</v>
      </c>
      <c r="BU229" s="173">
        <f>(L229*2500)*'P6 Verzekering'!$E$13</f>
        <v>0</v>
      </c>
      <c r="BV229" s="173">
        <f t="shared" si="110"/>
        <v>0</v>
      </c>
      <c r="BW229"/>
      <c r="BX229"/>
    </row>
    <row r="230" spans="1:76">
      <c r="A230" s="152" t="s">
        <v>1235</v>
      </c>
      <c r="B230" s="152" t="s">
        <v>354</v>
      </c>
      <c r="C230" s="152" t="s">
        <v>351</v>
      </c>
      <c r="D230" s="152" t="s">
        <v>371</v>
      </c>
      <c r="E230" s="152" t="s">
        <v>370</v>
      </c>
      <c r="F230" s="153">
        <f t="shared" si="84"/>
        <v>21</v>
      </c>
      <c r="G230" s="154">
        <v>1</v>
      </c>
      <c r="H230" s="154">
        <f>IFERROR(VLOOKUP(B230,'P2 Origin'!$C$21:$Q$176,15,FALSE),0)</f>
        <v>1</v>
      </c>
      <c r="I230" s="154">
        <f>IFERROR(VLOOKUP(D230,'P4 Destination'!$C$21:$Q$176,15,FALSE),0)</f>
        <v>1</v>
      </c>
      <c r="J230" s="155">
        <v>1</v>
      </c>
      <c r="K230" s="155"/>
      <c r="L230" s="156">
        <v>0</v>
      </c>
      <c r="M230" s="155">
        <v>0</v>
      </c>
      <c r="N230" s="155">
        <v>0</v>
      </c>
      <c r="O230" s="157">
        <f t="shared" si="85"/>
        <v>0</v>
      </c>
      <c r="P230" s="158">
        <f t="shared" si="86"/>
        <v>0</v>
      </c>
      <c r="Q230" s="159">
        <f>IFERROR(VLOOKUP(N230,'P1 Intra-Europees'!$A$15:$H$25,3,0),0)*P230</f>
        <v>0</v>
      </c>
      <c r="R230" s="160">
        <f t="shared" si="87"/>
        <v>0</v>
      </c>
      <c r="S230" s="159">
        <f>IFERROR(VLOOKUP(N230,'P1 Intra-Europees'!$A$15:$H$25,4,0),0)*R230</f>
        <v>0</v>
      </c>
      <c r="T230" s="160">
        <f t="shared" si="88"/>
        <v>0</v>
      </c>
      <c r="U230" s="159">
        <f>IFERROR(VLOOKUP(N230,'P1 Intra-Europees'!$A$15:$H$25,5,0),0)*T230</f>
        <v>0</v>
      </c>
      <c r="V230" s="160">
        <f t="shared" si="89"/>
        <v>0</v>
      </c>
      <c r="W230" s="159">
        <f>IFERROR(VLOOKUP(N230,'P1 Intra-Europees'!$A$15:$H$25,6,0),0)*V230</f>
        <v>0</v>
      </c>
      <c r="X230" s="160">
        <f t="shared" si="90"/>
        <v>0</v>
      </c>
      <c r="Y230" s="159">
        <f>IFERROR(VLOOKUP(N230,'P1 Intra-Europees'!$A$15:$H$25,7,0),0)*X230</f>
        <v>0</v>
      </c>
      <c r="Z230" s="161">
        <f t="shared" si="91"/>
        <v>0</v>
      </c>
      <c r="AA230" s="162">
        <f>IFERROR(VLOOKUP(N230,'P1 Intra-Europees'!$A$15:$H$25,8,0),0)*Z230</f>
        <v>0</v>
      </c>
      <c r="AB230" s="163">
        <f t="shared" si="92"/>
        <v>0</v>
      </c>
      <c r="AC230" s="157" t="str">
        <f>VLOOKUP(B230,'P2 Origin'!$C$21:$O$176,13,0)</f>
        <v>USD</v>
      </c>
      <c r="AD230" s="164">
        <f t="shared" si="93"/>
        <v>0</v>
      </c>
      <c r="AE230" s="165">
        <f>IF(AU230&gt;0.1,VLOOKUP(B230,'P2 Origin'!$C$21:$M$176,3,0)*H230,0)</f>
        <v>0</v>
      </c>
      <c r="AF230" s="166">
        <f t="shared" si="94"/>
        <v>0</v>
      </c>
      <c r="AG230" s="165">
        <f>(VLOOKUP(B230,'P2 Origin'!$C$21:$M$176,4,0))*AF230</f>
        <v>0</v>
      </c>
      <c r="AH230" s="166">
        <f t="shared" si="95"/>
        <v>0</v>
      </c>
      <c r="AI230" s="165">
        <f>(VLOOKUP(B230,'P2 Origin'!$C$21:$M$176,5,0))*AH230</f>
        <v>0</v>
      </c>
      <c r="AJ230" s="166">
        <f t="shared" si="111"/>
        <v>21</v>
      </c>
      <c r="AK230" s="165">
        <f>(VLOOKUP(B230,'P2 Origin'!$C$21:$M$176,6,0))*AJ230</f>
        <v>0</v>
      </c>
      <c r="AL230" s="166">
        <f t="shared" si="96"/>
        <v>0</v>
      </c>
      <c r="AM230" s="165">
        <f>(VLOOKUP($B230,'P2 Origin'!$C$21:$M$176,7,0))*AL230</f>
        <v>0</v>
      </c>
      <c r="AN230" s="166">
        <f t="shared" si="97"/>
        <v>0</v>
      </c>
      <c r="AO230" s="165">
        <f>(VLOOKUP($B230,'P2 Origin'!$C$21:$M$176,8,0))*AN230</f>
        <v>0</v>
      </c>
      <c r="AP230" s="166">
        <f t="shared" si="98"/>
        <v>0</v>
      </c>
      <c r="AQ230" s="165">
        <f>(VLOOKUP($B230,'P2 Origin'!$C$21:$M$176,9,0))*AP230</f>
        <v>0</v>
      </c>
      <c r="AR230" s="155">
        <f t="shared" si="99"/>
        <v>1</v>
      </c>
      <c r="AS230" s="164">
        <f>(VLOOKUP(B230,'P2 Origin'!$C$21:$M$176,10,0))*K230</f>
        <v>0</v>
      </c>
      <c r="AT230" s="164">
        <f>(VLOOKUP(B230,'P2 Origin'!$C$21:$M$176,11,0))*J230</f>
        <v>0</v>
      </c>
      <c r="AU230" s="167">
        <v>21</v>
      </c>
      <c r="AV230" s="168">
        <v>21</v>
      </c>
      <c r="AW230" s="169">
        <v>0</v>
      </c>
      <c r="AX230" s="170">
        <f>IF(AU230&gt;=0.1,'P3 Bureaumarge zee- en luchtvr.'!$D$12,0)</f>
        <v>0</v>
      </c>
      <c r="AY230" s="163">
        <f t="shared" si="100"/>
        <v>0</v>
      </c>
      <c r="AZ230" s="157" t="str">
        <f>VLOOKUP(D230,'P4 Destination'!$C$21:$O$176,13,0)</f>
        <v>USD</v>
      </c>
      <c r="BA230" s="164">
        <f t="shared" si="101"/>
        <v>0</v>
      </c>
      <c r="BB230" s="171">
        <f>IF(AU230&gt;0.1,(VLOOKUP(D230,'P4 Destination'!$C$21:$M$176,3,0))*I230,0)</f>
        <v>0</v>
      </c>
      <c r="BC230" s="172">
        <f t="shared" si="102"/>
        <v>0</v>
      </c>
      <c r="BD230" s="171">
        <f>(VLOOKUP($D230,'P4 Destination'!$C$21:$M$176,4,0))*BC230</f>
        <v>0</v>
      </c>
      <c r="BE230" s="172">
        <f t="shared" si="103"/>
        <v>0</v>
      </c>
      <c r="BF230" s="171">
        <f>(VLOOKUP($D230,'P4 Destination'!$C$21:$M$176,5,0))*BE230</f>
        <v>0</v>
      </c>
      <c r="BG230" s="172">
        <f t="shared" si="104"/>
        <v>21</v>
      </c>
      <c r="BH230" s="171">
        <f>(VLOOKUP($D230,'P4 Destination'!$C$21:$M$176,6,0))*BG230</f>
        <v>0</v>
      </c>
      <c r="BI230" s="172">
        <f t="shared" si="105"/>
        <v>0</v>
      </c>
      <c r="BJ230" s="171">
        <f>(VLOOKUP($D230,'P4 Destination'!$C$21:$M$176,7,0))*BI230</f>
        <v>0</v>
      </c>
      <c r="BK230" s="172">
        <f t="shared" si="106"/>
        <v>0</v>
      </c>
      <c r="BL230" s="171">
        <f>(VLOOKUP($D230,'P4 Destination'!$C$21:$M$176,8,0))*BK230</f>
        <v>0</v>
      </c>
      <c r="BM230" s="172">
        <f t="shared" si="107"/>
        <v>0</v>
      </c>
      <c r="BN230" s="171">
        <f>(VLOOKUP($D230,'P4 Destination'!$C$21:$M$176,9,0))*BM230</f>
        <v>0</v>
      </c>
      <c r="BO230" s="154">
        <f t="shared" si="108"/>
        <v>1</v>
      </c>
      <c r="BP230" s="171">
        <f>(VLOOKUP(D230,'P4 Destination'!$C$21:$M$176,10,0))*K230</f>
        <v>0</v>
      </c>
      <c r="BQ230" s="171">
        <f>(VLOOKUP(D230,'P4 Destination'!$C$21:$M$176,11,0))*J230</f>
        <v>0</v>
      </c>
      <c r="BR230" s="173">
        <f t="shared" si="109"/>
        <v>0</v>
      </c>
      <c r="BS230" s="173">
        <f>(AV230*2500)*'P6 Verzekering'!$E$11</f>
        <v>0</v>
      </c>
      <c r="BT230" s="173">
        <f>(AW230*2500)*'P6 Verzekering'!$E$12</f>
        <v>0</v>
      </c>
      <c r="BU230" s="173">
        <f>(L230*2500)*'P6 Verzekering'!$E$13</f>
        <v>0</v>
      </c>
      <c r="BV230" s="173">
        <f t="shared" si="110"/>
        <v>0</v>
      </c>
      <c r="BW230"/>
      <c r="BX230"/>
    </row>
    <row r="231" spans="1:76">
      <c r="A231" s="152" t="s">
        <v>1238</v>
      </c>
      <c r="B231" s="152" t="s">
        <v>354</v>
      </c>
      <c r="C231" s="152" t="s">
        <v>351</v>
      </c>
      <c r="D231" s="152" t="s">
        <v>465</v>
      </c>
      <c r="E231" s="152" t="s">
        <v>464</v>
      </c>
      <c r="F231" s="153">
        <f t="shared" si="84"/>
        <v>53</v>
      </c>
      <c r="G231" s="154">
        <v>1</v>
      </c>
      <c r="H231" s="154">
        <f>IFERROR(VLOOKUP(B231,'P2 Origin'!$C$21:$Q$176,15,FALSE),0)</f>
        <v>1</v>
      </c>
      <c r="I231" s="154">
        <f>IFERROR(VLOOKUP(D231,'P4 Destination'!$C$21:$Q$176,15,FALSE),0)</f>
        <v>1</v>
      </c>
      <c r="J231" s="155"/>
      <c r="K231" s="155">
        <v>1</v>
      </c>
      <c r="L231" s="156">
        <v>0</v>
      </c>
      <c r="M231" s="155">
        <v>0</v>
      </c>
      <c r="N231" s="155">
        <v>0</v>
      </c>
      <c r="O231" s="157">
        <f t="shared" si="85"/>
        <v>0</v>
      </c>
      <c r="P231" s="158">
        <f t="shared" si="86"/>
        <v>0</v>
      </c>
      <c r="Q231" s="159">
        <f>IFERROR(VLOOKUP(N231,'P1 Intra-Europees'!$A$15:$H$25,3,0),0)*P231</f>
        <v>0</v>
      </c>
      <c r="R231" s="160">
        <f t="shared" si="87"/>
        <v>0</v>
      </c>
      <c r="S231" s="159">
        <f>IFERROR(VLOOKUP(N231,'P1 Intra-Europees'!$A$15:$H$25,4,0),0)*R231</f>
        <v>0</v>
      </c>
      <c r="T231" s="160">
        <f t="shared" si="88"/>
        <v>0</v>
      </c>
      <c r="U231" s="159">
        <f>IFERROR(VLOOKUP(N231,'P1 Intra-Europees'!$A$15:$H$25,5,0),0)*T231</f>
        <v>0</v>
      </c>
      <c r="V231" s="160">
        <f t="shared" si="89"/>
        <v>0</v>
      </c>
      <c r="W231" s="159">
        <f>IFERROR(VLOOKUP(N231,'P1 Intra-Europees'!$A$15:$H$25,6,0),0)*V231</f>
        <v>0</v>
      </c>
      <c r="X231" s="160">
        <f t="shared" si="90"/>
        <v>0</v>
      </c>
      <c r="Y231" s="159">
        <f>IFERROR(VLOOKUP(N231,'P1 Intra-Europees'!$A$15:$H$25,7,0),0)*X231</f>
        <v>0</v>
      </c>
      <c r="Z231" s="161">
        <f t="shared" si="91"/>
        <v>0</v>
      </c>
      <c r="AA231" s="162">
        <f>IFERROR(VLOOKUP(N231,'P1 Intra-Europees'!$A$15:$H$25,8,0),0)*Z231</f>
        <v>0</v>
      </c>
      <c r="AB231" s="163">
        <f t="shared" si="92"/>
        <v>0</v>
      </c>
      <c r="AC231" s="157" t="str">
        <f>VLOOKUP(B231,'P2 Origin'!$C$21:$O$176,13,0)</f>
        <v>USD</v>
      </c>
      <c r="AD231" s="164">
        <f t="shared" si="93"/>
        <v>0</v>
      </c>
      <c r="AE231" s="165">
        <f>IF(AU231&gt;0.1,VLOOKUP(B231,'P2 Origin'!$C$21:$M$176,3,0)*H231,0)</f>
        <v>0</v>
      </c>
      <c r="AF231" s="166">
        <f t="shared" si="94"/>
        <v>0</v>
      </c>
      <c r="AG231" s="165">
        <f>(VLOOKUP(B231,'P2 Origin'!$C$21:$M$176,4,0))*AF231</f>
        <v>0</v>
      </c>
      <c r="AH231" s="166">
        <f t="shared" si="95"/>
        <v>0</v>
      </c>
      <c r="AI231" s="165">
        <f>(VLOOKUP(B231,'P2 Origin'!$C$21:$M$176,5,0))*AH231</f>
        <v>0</v>
      </c>
      <c r="AJ231" s="166">
        <f t="shared" si="111"/>
        <v>0</v>
      </c>
      <c r="AK231" s="165">
        <f>(VLOOKUP(B231,'P2 Origin'!$C$21:$M$176,6,0))*AJ231</f>
        <v>0</v>
      </c>
      <c r="AL231" s="166">
        <f t="shared" si="96"/>
        <v>0</v>
      </c>
      <c r="AM231" s="165">
        <f>(VLOOKUP($B231,'P2 Origin'!$C$21:$M$176,7,0))*AL231</f>
        <v>0</v>
      </c>
      <c r="AN231" s="166">
        <f t="shared" si="97"/>
        <v>0</v>
      </c>
      <c r="AO231" s="165">
        <f>(VLOOKUP($B231,'P2 Origin'!$C$21:$M$176,8,0))*AN231</f>
        <v>0</v>
      </c>
      <c r="AP231" s="166">
        <f t="shared" si="98"/>
        <v>53</v>
      </c>
      <c r="AQ231" s="165">
        <f>(VLOOKUP($B231,'P2 Origin'!$C$21:$M$176,9,0))*AP231</f>
        <v>0</v>
      </c>
      <c r="AR231" s="155">
        <f t="shared" si="99"/>
        <v>1</v>
      </c>
      <c r="AS231" s="164">
        <f>(VLOOKUP(B231,'P2 Origin'!$C$21:$M$176,10,0))*K231</f>
        <v>0</v>
      </c>
      <c r="AT231" s="164">
        <f>(VLOOKUP(B231,'P2 Origin'!$C$21:$M$176,11,0))*J231</f>
        <v>0</v>
      </c>
      <c r="AU231" s="167">
        <v>53</v>
      </c>
      <c r="AV231" s="168">
        <v>53</v>
      </c>
      <c r="AW231" s="169">
        <v>0</v>
      </c>
      <c r="AX231" s="170">
        <f>IF(AU231&gt;=0.1,'P3 Bureaumarge zee- en luchtvr.'!$D$12,0)</f>
        <v>0</v>
      </c>
      <c r="AY231" s="163">
        <f t="shared" si="100"/>
        <v>0</v>
      </c>
      <c r="AZ231" s="157" t="str">
        <f>VLOOKUP(D231,'P4 Destination'!$C$21:$O$176,13,0)</f>
        <v>USD</v>
      </c>
      <c r="BA231" s="164">
        <f t="shared" si="101"/>
        <v>0</v>
      </c>
      <c r="BB231" s="171">
        <f>IF(AU231&gt;0.1,(VLOOKUP(D231,'P4 Destination'!$C$21:$M$176,3,0))*I231,0)</f>
        <v>0</v>
      </c>
      <c r="BC231" s="172">
        <f t="shared" si="102"/>
        <v>0</v>
      </c>
      <c r="BD231" s="171">
        <f>(VLOOKUP($D231,'P4 Destination'!$C$21:$M$176,4,0))*BC231</f>
        <v>0</v>
      </c>
      <c r="BE231" s="172">
        <f t="shared" si="103"/>
        <v>0</v>
      </c>
      <c r="BF231" s="171">
        <f>(VLOOKUP($D231,'P4 Destination'!$C$21:$M$176,5,0))*BE231</f>
        <v>0</v>
      </c>
      <c r="BG231" s="172">
        <f t="shared" si="104"/>
        <v>0</v>
      </c>
      <c r="BH231" s="171">
        <f>(VLOOKUP($D231,'P4 Destination'!$C$21:$M$176,6,0))*BG231</f>
        <v>0</v>
      </c>
      <c r="BI231" s="172">
        <f t="shared" si="105"/>
        <v>0</v>
      </c>
      <c r="BJ231" s="171">
        <f>(VLOOKUP($D231,'P4 Destination'!$C$21:$M$176,7,0))*BI231</f>
        <v>0</v>
      </c>
      <c r="BK231" s="172">
        <f t="shared" si="106"/>
        <v>0</v>
      </c>
      <c r="BL231" s="171">
        <f>(VLOOKUP($D231,'P4 Destination'!$C$21:$M$176,8,0))*BK231</f>
        <v>0</v>
      </c>
      <c r="BM231" s="172">
        <f t="shared" si="107"/>
        <v>53</v>
      </c>
      <c r="BN231" s="171">
        <f>(VLOOKUP($D231,'P4 Destination'!$C$21:$M$176,9,0))*BM231</f>
        <v>0</v>
      </c>
      <c r="BO231" s="154">
        <f t="shared" si="108"/>
        <v>1</v>
      </c>
      <c r="BP231" s="171">
        <f>(VLOOKUP(D231,'P4 Destination'!$C$21:$M$176,10,0))*K231</f>
        <v>0</v>
      </c>
      <c r="BQ231" s="171">
        <f>(VLOOKUP(D231,'P4 Destination'!$C$21:$M$176,11,0))*J231</f>
        <v>0</v>
      </c>
      <c r="BR231" s="173">
        <f t="shared" si="109"/>
        <v>0</v>
      </c>
      <c r="BS231" s="173">
        <f>(AV231*2500)*'P6 Verzekering'!$E$11</f>
        <v>0</v>
      </c>
      <c r="BT231" s="173">
        <f>(AW231*2500)*'P6 Verzekering'!$E$12</f>
        <v>0</v>
      </c>
      <c r="BU231" s="173">
        <f>(L231*2500)*'P6 Verzekering'!$E$13</f>
        <v>0</v>
      </c>
      <c r="BV231" s="173">
        <f t="shared" si="110"/>
        <v>0</v>
      </c>
      <c r="BW231"/>
      <c r="BX231"/>
    </row>
    <row r="232" spans="1:76">
      <c r="A232" s="152" t="s">
        <v>1239</v>
      </c>
      <c r="B232" s="152" t="s">
        <v>354</v>
      </c>
      <c r="C232" s="152" t="s">
        <v>351</v>
      </c>
      <c r="D232" s="152" t="s">
        <v>383</v>
      </c>
      <c r="E232" s="152" t="s">
        <v>382</v>
      </c>
      <c r="F232" s="153">
        <f t="shared" si="84"/>
        <v>30</v>
      </c>
      <c r="G232" s="154">
        <v>1</v>
      </c>
      <c r="H232" s="154">
        <f>IFERROR(VLOOKUP(B232,'P2 Origin'!$C$21:$Q$176,15,FALSE),0)</f>
        <v>1</v>
      </c>
      <c r="I232" s="154">
        <f>IFERROR(VLOOKUP(D232,'P4 Destination'!$C$21:$Q$176,15,FALSE),0)</f>
        <v>0</v>
      </c>
      <c r="J232" s="155">
        <v>1</v>
      </c>
      <c r="K232" s="155"/>
      <c r="L232" s="156">
        <v>0</v>
      </c>
      <c r="M232" s="155">
        <v>0</v>
      </c>
      <c r="N232" s="155">
        <v>0</v>
      </c>
      <c r="O232" s="157">
        <f t="shared" si="85"/>
        <v>0</v>
      </c>
      <c r="P232" s="158">
        <f t="shared" si="86"/>
        <v>0</v>
      </c>
      <c r="Q232" s="159">
        <f>IFERROR(VLOOKUP(N232,'P1 Intra-Europees'!$A$15:$H$25,3,0),0)*P232</f>
        <v>0</v>
      </c>
      <c r="R232" s="160">
        <f t="shared" si="87"/>
        <v>0</v>
      </c>
      <c r="S232" s="159">
        <f>IFERROR(VLOOKUP(N232,'P1 Intra-Europees'!$A$15:$H$25,4,0),0)*R232</f>
        <v>0</v>
      </c>
      <c r="T232" s="160">
        <f t="shared" si="88"/>
        <v>0</v>
      </c>
      <c r="U232" s="159">
        <f>IFERROR(VLOOKUP(N232,'P1 Intra-Europees'!$A$15:$H$25,5,0),0)*T232</f>
        <v>0</v>
      </c>
      <c r="V232" s="160">
        <f t="shared" si="89"/>
        <v>0</v>
      </c>
      <c r="W232" s="159">
        <f>IFERROR(VLOOKUP(N232,'P1 Intra-Europees'!$A$15:$H$25,6,0),0)*V232</f>
        <v>0</v>
      </c>
      <c r="X232" s="160">
        <f t="shared" si="90"/>
        <v>0</v>
      </c>
      <c r="Y232" s="159">
        <f>IFERROR(VLOOKUP(N232,'P1 Intra-Europees'!$A$15:$H$25,7,0),0)*X232</f>
        <v>0</v>
      </c>
      <c r="Z232" s="161">
        <f t="shared" si="91"/>
        <v>0</v>
      </c>
      <c r="AA232" s="162">
        <f>IFERROR(VLOOKUP(N232,'P1 Intra-Europees'!$A$15:$H$25,8,0),0)*Z232</f>
        <v>0</v>
      </c>
      <c r="AB232" s="163">
        <f t="shared" si="92"/>
        <v>0</v>
      </c>
      <c r="AC232" s="157" t="str">
        <f>VLOOKUP(B232,'P2 Origin'!$C$21:$O$176,13,0)</f>
        <v>USD</v>
      </c>
      <c r="AD232" s="164">
        <f t="shared" si="93"/>
        <v>0</v>
      </c>
      <c r="AE232" s="165">
        <f>IF(AU232&gt;0.1,VLOOKUP(B232,'P2 Origin'!$C$21:$M$176,3,0)*H232,0)</f>
        <v>0</v>
      </c>
      <c r="AF232" s="166">
        <f t="shared" si="94"/>
        <v>0</v>
      </c>
      <c r="AG232" s="165">
        <f>(VLOOKUP(B232,'P2 Origin'!$C$21:$M$176,4,0))*AF232</f>
        <v>0</v>
      </c>
      <c r="AH232" s="166">
        <f t="shared" si="95"/>
        <v>0</v>
      </c>
      <c r="AI232" s="165">
        <f>(VLOOKUP(B232,'P2 Origin'!$C$21:$M$176,5,0))*AH232</f>
        <v>0</v>
      </c>
      <c r="AJ232" s="166">
        <f t="shared" si="111"/>
        <v>0</v>
      </c>
      <c r="AK232" s="165">
        <f>(VLOOKUP(B232,'P2 Origin'!$C$21:$M$176,6,0))*AJ232</f>
        <v>0</v>
      </c>
      <c r="AL232" s="166">
        <f t="shared" si="96"/>
        <v>30</v>
      </c>
      <c r="AM232" s="165">
        <f>(VLOOKUP($B232,'P2 Origin'!$C$21:$M$176,7,0))*AL232</f>
        <v>0</v>
      </c>
      <c r="AN232" s="166">
        <f t="shared" si="97"/>
        <v>0</v>
      </c>
      <c r="AO232" s="165">
        <f>(VLOOKUP($B232,'P2 Origin'!$C$21:$M$176,8,0))*AN232</f>
        <v>0</v>
      </c>
      <c r="AP232" s="166">
        <f t="shared" si="98"/>
        <v>0</v>
      </c>
      <c r="AQ232" s="165">
        <f>(VLOOKUP($B232,'P2 Origin'!$C$21:$M$176,9,0))*AP232</f>
        <v>0</v>
      </c>
      <c r="AR232" s="155">
        <f t="shared" si="99"/>
        <v>1</v>
      </c>
      <c r="AS232" s="164">
        <f>(VLOOKUP(B232,'P2 Origin'!$C$21:$M$176,10,0))*K232</f>
        <v>0</v>
      </c>
      <c r="AT232" s="164">
        <f>(VLOOKUP(B232,'P2 Origin'!$C$21:$M$176,11,0))*J232</f>
        <v>0</v>
      </c>
      <c r="AU232" s="167">
        <v>30</v>
      </c>
      <c r="AV232" s="168">
        <v>30</v>
      </c>
      <c r="AW232" s="169">
        <v>0</v>
      </c>
      <c r="AX232" s="170">
        <f>IF(AU232&gt;=0.1,'P3 Bureaumarge zee- en luchtvr.'!$D$12,0)</f>
        <v>0</v>
      </c>
      <c r="AY232" s="163">
        <f t="shared" si="100"/>
        <v>0</v>
      </c>
      <c r="AZ232" s="157" t="str">
        <f>VLOOKUP(D232,'P4 Destination'!$C$21:$O$176,13,0)</f>
        <v>USD</v>
      </c>
      <c r="BA232" s="164">
        <f t="shared" si="101"/>
        <v>0</v>
      </c>
      <c r="BB232" s="171">
        <f>IF(AU232&gt;0.1,(VLOOKUP(D232,'P4 Destination'!$C$21:$M$176,3,0))*I232,0)</f>
        <v>0</v>
      </c>
      <c r="BC232" s="172">
        <f t="shared" si="102"/>
        <v>0</v>
      </c>
      <c r="BD232" s="171">
        <f>(VLOOKUP($D232,'P4 Destination'!$C$21:$M$176,4,0))*BC232</f>
        <v>0</v>
      </c>
      <c r="BE232" s="172">
        <f t="shared" si="103"/>
        <v>0</v>
      </c>
      <c r="BF232" s="171">
        <f>(VLOOKUP($D232,'P4 Destination'!$C$21:$M$176,5,0))*BE232</f>
        <v>0</v>
      </c>
      <c r="BG232" s="172">
        <f t="shared" si="104"/>
        <v>0</v>
      </c>
      <c r="BH232" s="171">
        <f>(VLOOKUP($D232,'P4 Destination'!$C$21:$M$176,6,0))*BG232</f>
        <v>0</v>
      </c>
      <c r="BI232" s="172">
        <f t="shared" si="105"/>
        <v>30</v>
      </c>
      <c r="BJ232" s="171">
        <f>(VLOOKUP($D232,'P4 Destination'!$C$21:$M$176,7,0))*BI232</f>
        <v>0</v>
      </c>
      <c r="BK232" s="172">
        <f t="shared" si="106"/>
        <v>0</v>
      </c>
      <c r="BL232" s="171">
        <f>(VLOOKUP($D232,'P4 Destination'!$C$21:$M$176,8,0))*BK232</f>
        <v>0</v>
      </c>
      <c r="BM232" s="172">
        <f t="shared" si="107"/>
        <v>0</v>
      </c>
      <c r="BN232" s="171">
        <f>(VLOOKUP($D232,'P4 Destination'!$C$21:$M$176,9,0))*BM232</f>
        <v>0</v>
      </c>
      <c r="BO232" s="154">
        <f t="shared" si="108"/>
        <v>1</v>
      </c>
      <c r="BP232" s="171">
        <f>(VLOOKUP(D232,'P4 Destination'!$C$21:$M$176,10,0))*K232</f>
        <v>0</v>
      </c>
      <c r="BQ232" s="171">
        <f>(VLOOKUP(D232,'P4 Destination'!$C$21:$M$176,11,0))*J232</f>
        <v>0</v>
      </c>
      <c r="BR232" s="173">
        <f t="shared" si="109"/>
        <v>0</v>
      </c>
      <c r="BS232" s="173">
        <f>(AV232*2500)*'P6 Verzekering'!$E$11</f>
        <v>0</v>
      </c>
      <c r="BT232" s="173">
        <f>(AW232*2500)*'P6 Verzekering'!$E$12</f>
        <v>0</v>
      </c>
      <c r="BU232" s="173">
        <f>(L232*2500)*'P6 Verzekering'!$E$13</f>
        <v>0</v>
      </c>
      <c r="BV232" s="173">
        <f t="shared" si="110"/>
        <v>0</v>
      </c>
      <c r="BW232"/>
      <c r="BX232"/>
    </row>
    <row r="233" spans="1:76">
      <c r="A233" s="152" t="s">
        <v>1242</v>
      </c>
      <c r="B233" s="152" t="s">
        <v>354</v>
      </c>
      <c r="C233" s="152" t="s">
        <v>351</v>
      </c>
      <c r="D233" s="152" t="s">
        <v>219</v>
      </c>
      <c r="E233" s="152" t="s">
        <v>219</v>
      </c>
      <c r="F233" s="153">
        <f t="shared" si="84"/>
        <v>30</v>
      </c>
      <c r="G233" s="154">
        <v>1</v>
      </c>
      <c r="H233" s="154">
        <f>IFERROR(VLOOKUP(B233,'P2 Origin'!$C$21:$Q$176,15,FALSE),0)</f>
        <v>1</v>
      </c>
      <c r="I233" s="154">
        <f>IFERROR(VLOOKUP(D233,'P4 Destination'!$C$21:$Q$176,15,FALSE),0)</f>
        <v>0</v>
      </c>
      <c r="J233" s="155">
        <v>1</v>
      </c>
      <c r="K233" s="155"/>
      <c r="L233" s="156">
        <v>0</v>
      </c>
      <c r="M233" s="155">
        <v>0</v>
      </c>
      <c r="N233" s="155">
        <v>0</v>
      </c>
      <c r="O233" s="157">
        <f t="shared" si="85"/>
        <v>0</v>
      </c>
      <c r="P233" s="158">
        <f t="shared" si="86"/>
        <v>0</v>
      </c>
      <c r="Q233" s="159">
        <f>IFERROR(VLOOKUP(N233,'P1 Intra-Europees'!$A$15:$H$25,3,0),0)*P233</f>
        <v>0</v>
      </c>
      <c r="R233" s="160">
        <f t="shared" si="87"/>
        <v>0</v>
      </c>
      <c r="S233" s="159">
        <f>IFERROR(VLOOKUP(N233,'P1 Intra-Europees'!$A$15:$H$25,4,0),0)*R233</f>
        <v>0</v>
      </c>
      <c r="T233" s="160">
        <f t="shared" si="88"/>
        <v>0</v>
      </c>
      <c r="U233" s="159">
        <f>IFERROR(VLOOKUP(N233,'P1 Intra-Europees'!$A$15:$H$25,5,0),0)*T233</f>
        <v>0</v>
      </c>
      <c r="V233" s="160">
        <f t="shared" si="89"/>
        <v>0</v>
      </c>
      <c r="W233" s="159">
        <f>IFERROR(VLOOKUP(N233,'P1 Intra-Europees'!$A$15:$H$25,6,0),0)*V233</f>
        <v>0</v>
      </c>
      <c r="X233" s="160">
        <f t="shared" si="90"/>
        <v>0</v>
      </c>
      <c r="Y233" s="159">
        <f>IFERROR(VLOOKUP(N233,'P1 Intra-Europees'!$A$15:$H$25,7,0),0)*X233</f>
        <v>0</v>
      </c>
      <c r="Z233" s="161">
        <f t="shared" si="91"/>
        <v>0</v>
      </c>
      <c r="AA233" s="162">
        <f>IFERROR(VLOOKUP(N233,'P1 Intra-Europees'!$A$15:$H$25,8,0),0)*Z233</f>
        <v>0</v>
      </c>
      <c r="AB233" s="163">
        <f t="shared" si="92"/>
        <v>0</v>
      </c>
      <c r="AC233" s="157" t="str">
        <f>VLOOKUP(B233,'P2 Origin'!$C$21:$O$176,13,0)</f>
        <v>USD</v>
      </c>
      <c r="AD233" s="164">
        <f t="shared" si="93"/>
        <v>0</v>
      </c>
      <c r="AE233" s="165">
        <f>IF(AU233&gt;0.1,VLOOKUP(B233,'P2 Origin'!$C$21:$M$176,3,0)*H233,0)</f>
        <v>0</v>
      </c>
      <c r="AF233" s="166">
        <f t="shared" si="94"/>
        <v>0</v>
      </c>
      <c r="AG233" s="165">
        <f>(VLOOKUP(B233,'P2 Origin'!$C$21:$M$176,4,0))*AF233</f>
        <v>0</v>
      </c>
      <c r="AH233" s="166">
        <f t="shared" si="95"/>
        <v>0</v>
      </c>
      <c r="AI233" s="165">
        <f>(VLOOKUP(B233,'P2 Origin'!$C$21:$M$176,5,0))*AH233</f>
        <v>0</v>
      </c>
      <c r="AJ233" s="166">
        <f t="shared" si="111"/>
        <v>0</v>
      </c>
      <c r="AK233" s="165">
        <f>(VLOOKUP(B233,'P2 Origin'!$C$21:$M$176,6,0))*AJ233</f>
        <v>0</v>
      </c>
      <c r="AL233" s="166">
        <f t="shared" si="96"/>
        <v>30</v>
      </c>
      <c r="AM233" s="165">
        <f>(VLOOKUP($B233,'P2 Origin'!$C$21:$M$176,7,0))*AL233</f>
        <v>0</v>
      </c>
      <c r="AN233" s="166">
        <f t="shared" si="97"/>
        <v>0</v>
      </c>
      <c r="AO233" s="165">
        <f>(VLOOKUP($B233,'P2 Origin'!$C$21:$M$176,8,0))*AN233</f>
        <v>0</v>
      </c>
      <c r="AP233" s="166">
        <f t="shared" si="98"/>
        <v>0</v>
      </c>
      <c r="AQ233" s="165">
        <f>(VLOOKUP($B233,'P2 Origin'!$C$21:$M$176,9,0))*AP233</f>
        <v>0</v>
      </c>
      <c r="AR233" s="155">
        <f t="shared" si="99"/>
        <v>1</v>
      </c>
      <c r="AS233" s="164">
        <f>(VLOOKUP(B233,'P2 Origin'!$C$21:$M$176,10,0))*K233</f>
        <v>0</v>
      </c>
      <c r="AT233" s="164">
        <f>(VLOOKUP(B233,'P2 Origin'!$C$21:$M$176,11,0))*J233</f>
        <v>0</v>
      </c>
      <c r="AU233" s="167">
        <v>30</v>
      </c>
      <c r="AV233" s="168">
        <v>30</v>
      </c>
      <c r="AW233" s="169">
        <v>0</v>
      </c>
      <c r="AX233" s="170">
        <f>IF(AU233&gt;=0.1,'P3 Bureaumarge zee- en luchtvr.'!$D$12,0)</f>
        <v>0</v>
      </c>
      <c r="AY233" s="163">
        <f t="shared" si="100"/>
        <v>0</v>
      </c>
      <c r="AZ233" s="157" t="str">
        <f>VLOOKUP(D233,'P4 Destination'!$C$21:$O$176,13,0)</f>
        <v>EUR</v>
      </c>
      <c r="BA233" s="164">
        <f t="shared" si="101"/>
        <v>0</v>
      </c>
      <c r="BB233" s="171">
        <f>IF(AU233&gt;0.1,(VLOOKUP(D233,'P4 Destination'!$C$21:$M$176,3,0))*I233,0)</f>
        <v>0</v>
      </c>
      <c r="BC233" s="172">
        <f t="shared" si="102"/>
        <v>0</v>
      </c>
      <c r="BD233" s="171">
        <f>(VLOOKUP($D233,'P4 Destination'!$C$21:$M$176,4,0))*BC233</f>
        <v>0</v>
      </c>
      <c r="BE233" s="172">
        <f t="shared" si="103"/>
        <v>0</v>
      </c>
      <c r="BF233" s="171">
        <f>(VLOOKUP($D233,'P4 Destination'!$C$21:$M$176,5,0))*BE233</f>
        <v>0</v>
      </c>
      <c r="BG233" s="172">
        <f t="shared" si="104"/>
        <v>0</v>
      </c>
      <c r="BH233" s="171">
        <f>(VLOOKUP($D233,'P4 Destination'!$C$21:$M$176,6,0))*BG233</f>
        <v>0</v>
      </c>
      <c r="BI233" s="172">
        <f t="shared" si="105"/>
        <v>30</v>
      </c>
      <c r="BJ233" s="171">
        <f>(VLOOKUP($D233,'P4 Destination'!$C$21:$M$176,7,0))*BI233</f>
        <v>0</v>
      </c>
      <c r="BK233" s="172">
        <f t="shared" si="106"/>
        <v>0</v>
      </c>
      <c r="BL233" s="171">
        <f>(VLOOKUP($D233,'P4 Destination'!$C$21:$M$176,8,0))*BK233</f>
        <v>0</v>
      </c>
      <c r="BM233" s="172">
        <f t="shared" si="107"/>
        <v>0</v>
      </c>
      <c r="BN233" s="171">
        <f>(VLOOKUP($D233,'P4 Destination'!$C$21:$M$176,9,0))*BM233</f>
        <v>0</v>
      </c>
      <c r="BO233" s="154">
        <f t="shared" si="108"/>
        <v>1</v>
      </c>
      <c r="BP233" s="171">
        <f>(VLOOKUP(D233,'P4 Destination'!$C$21:$M$176,10,0))*K233</f>
        <v>0</v>
      </c>
      <c r="BQ233" s="171">
        <f>(VLOOKUP(D233,'P4 Destination'!$C$21:$M$176,11,0))*J233</f>
        <v>0</v>
      </c>
      <c r="BR233" s="173">
        <f t="shared" si="109"/>
        <v>0</v>
      </c>
      <c r="BS233" s="173">
        <f>(AV233*2500)*'P6 Verzekering'!$E$11</f>
        <v>0</v>
      </c>
      <c r="BT233" s="173">
        <f>(AW233*2500)*'P6 Verzekering'!$E$12</f>
        <v>0</v>
      </c>
      <c r="BU233" s="173">
        <f>(L233*2500)*'P6 Verzekering'!$E$13</f>
        <v>0</v>
      </c>
      <c r="BV233" s="173">
        <f t="shared" si="110"/>
        <v>0</v>
      </c>
      <c r="BW233"/>
      <c r="BX233"/>
    </row>
    <row r="234" spans="1:76">
      <c r="A234" s="152" t="s">
        <v>1244</v>
      </c>
      <c r="B234" s="152" t="s">
        <v>428</v>
      </c>
      <c r="C234" s="152" t="s">
        <v>3265</v>
      </c>
      <c r="D234" s="152" t="s">
        <v>356</v>
      </c>
      <c r="E234" s="152" t="s">
        <v>355</v>
      </c>
      <c r="F234" s="153">
        <f t="shared" si="84"/>
        <v>27</v>
      </c>
      <c r="G234" s="154">
        <v>1</v>
      </c>
      <c r="H234" s="154">
        <f>IFERROR(VLOOKUP(B234,'P2 Origin'!$C$21:$Q$176,15,FALSE),0)</f>
        <v>1</v>
      </c>
      <c r="I234" s="154">
        <f>IFERROR(VLOOKUP(D234,'P4 Destination'!$C$21:$Q$176,15,FALSE),0)</f>
        <v>1</v>
      </c>
      <c r="J234" s="155">
        <v>1</v>
      </c>
      <c r="K234" s="155"/>
      <c r="L234" s="156">
        <v>0</v>
      </c>
      <c r="M234" s="155">
        <v>0</v>
      </c>
      <c r="N234" s="155">
        <v>0</v>
      </c>
      <c r="O234" s="157">
        <f t="shared" si="85"/>
        <v>0</v>
      </c>
      <c r="P234" s="158">
        <f t="shared" si="86"/>
        <v>0</v>
      </c>
      <c r="Q234" s="159">
        <f>IFERROR(VLOOKUP(N234,'P1 Intra-Europees'!$A$15:$H$25,3,0),0)*P234</f>
        <v>0</v>
      </c>
      <c r="R234" s="160">
        <f t="shared" si="87"/>
        <v>0</v>
      </c>
      <c r="S234" s="159">
        <f>IFERROR(VLOOKUP(N234,'P1 Intra-Europees'!$A$15:$H$25,4,0),0)*R234</f>
        <v>0</v>
      </c>
      <c r="T234" s="160">
        <f t="shared" si="88"/>
        <v>0</v>
      </c>
      <c r="U234" s="159">
        <f>IFERROR(VLOOKUP(N234,'P1 Intra-Europees'!$A$15:$H$25,5,0),0)*T234</f>
        <v>0</v>
      </c>
      <c r="V234" s="160">
        <f t="shared" si="89"/>
        <v>0</v>
      </c>
      <c r="W234" s="159">
        <f>IFERROR(VLOOKUP(N234,'P1 Intra-Europees'!$A$15:$H$25,6,0),0)*V234</f>
        <v>0</v>
      </c>
      <c r="X234" s="160">
        <f t="shared" si="90"/>
        <v>0</v>
      </c>
      <c r="Y234" s="159">
        <f>IFERROR(VLOOKUP(N234,'P1 Intra-Europees'!$A$15:$H$25,7,0),0)*X234</f>
        <v>0</v>
      </c>
      <c r="Z234" s="161">
        <f t="shared" si="91"/>
        <v>0</v>
      </c>
      <c r="AA234" s="162">
        <f>IFERROR(VLOOKUP(N234,'P1 Intra-Europees'!$A$15:$H$25,8,0),0)*Z234</f>
        <v>0</v>
      </c>
      <c r="AB234" s="163">
        <f t="shared" si="92"/>
        <v>0</v>
      </c>
      <c r="AC234" s="157" t="str">
        <f>VLOOKUP(B234,'P2 Origin'!$C$21:$O$176,13,0)</f>
        <v>USD</v>
      </c>
      <c r="AD234" s="164">
        <f t="shared" si="93"/>
        <v>0</v>
      </c>
      <c r="AE234" s="165">
        <f>IF(AU234&gt;0.1,VLOOKUP(B234,'P2 Origin'!$C$21:$M$176,3,0)*H234,0)</f>
        <v>0</v>
      </c>
      <c r="AF234" s="166">
        <f t="shared" si="94"/>
        <v>0</v>
      </c>
      <c r="AG234" s="165">
        <f>(VLOOKUP(B234,'P2 Origin'!$C$21:$M$176,4,0))*AF234</f>
        <v>0</v>
      </c>
      <c r="AH234" s="166">
        <f t="shared" si="95"/>
        <v>0</v>
      </c>
      <c r="AI234" s="165">
        <f>(VLOOKUP(B234,'P2 Origin'!$C$21:$M$176,5,0))*AH234</f>
        <v>0</v>
      </c>
      <c r="AJ234" s="166">
        <f t="shared" si="111"/>
        <v>0</v>
      </c>
      <c r="AK234" s="165">
        <f>(VLOOKUP(B234,'P2 Origin'!$C$21:$M$176,6,0))*AJ234</f>
        <v>0</v>
      </c>
      <c r="AL234" s="166">
        <f t="shared" si="96"/>
        <v>27</v>
      </c>
      <c r="AM234" s="165">
        <f>(VLOOKUP($B234,'P2 Origin'!$C$21:$M$176,7,0))*AL234</f>
        <v>0</v>
      </c>
      <c r="AN234" s="166">
        <f t="shared" si="97"/>
        <v>0</v>
      </c>
      <c r="AO234" s="165">
        <f>(VLOOKUP($B234,'P2 Origin'!$C$21:$M$176,8,0))*AN234</f>
        <v>0</v>
      </c>
      <c r="AP234" s="166">
        <f t="shared" si="98"/>
        <v>0</v>
      </c>
      <c r="AQ234" s="165">
        <f>(VLOOKUP($B234,'P2 Origin'!$C$21:$M$176,9,0))*AP234</f>
        <v>0</v>
      </c>
      <c r="AR234" s="155">
        <f t="shared" si="99"/>
        <v>1</v>
      </c>
      <c r="AS234" s="164">
        <f>(VLOOKUP(B234,'P2 Origin'!$C$21:$M$176,10,0))*K234</f>
        <v>0</v>
      </c>
      <c r="AT234" s="164">
        <f>(VLOOKUP(B234,'P2 Origin'!$C$21:$M$176,11,0))*J234</f>
        <v>0</v>
      </c>
      <c r="AU234" s="167">
        <v>27</v>
      </c>
      <c r="AV234" s="168">
        <v>14</v>
      </c>
      <c r="AW234" s="169">
        <v>13</v>
      </c>
      <c r="AX234" s="170">
        <f>IF(AU234&gt;=0.1,'P3 Bureaumarge zee- en luchtvr.'!$D$12,0)</f>
        <v>0</v>
      </c>
      <c r="AY234" s="163">
        <f t="shared" si="100"/>
        <v>0</v>
      </c>
      <c r="AZ234" s="157" t="str">
        <f>VLOOKUP(D234,'P4 Destination'!$C$21:$O$176,13,0)</f>
        <v>USD</v>
      </c>
      <c r="BA234" s="164">
        <f t="shared" si="101"/>
        <v>0</v>
      </c>
      <c r="BB234" s="171">
        <f>IF(AU234&gt;0.1,(VLOOKUP(D234,'P4 Destination'!$C$21:$M$176,3,0))*I234,0)</f>
        <v>0</v>
      </c>
      <c r="BC234" s="172">
        <f t="shared" si="102"/>
        <v>0</v>
      </c>
      <c r="BD234" s="171">
        <f>(VLOOKUP($D234,'P4 Destination'!$C$21:$M$176,4,0))*BC234</f>
        <v>0</v>
      </c>
      <c r="BE234" s="172">
        <f t="shared" si="103"/>
        <v>0</v>
      </c>
      <c r="BF234" s="171">
        <f>(VLOOKUP($D234,'P4 Destination'!$C$21:$M$176,5,0))*BE234</f>
        <v>0</v>
      </c>
      <c r="BG234" s="172">
        <f t="shared" si="104"/>
        <v>0</v>
      </c>
      <c r="BH234" s="171">
        <f>(VLOOKUP($D234,'P4 Destination'!$C$21:$M$176,6,0))*BG234</f>
        <v>0</v>
      </c>
      <c r="BI234" s="172">
        <f t="shared" si="105"/>
        <v>27</v>
      </c>
      <c r="BJ234" s="171">
        <f>(VLOOKUP($D234,'P4 Destination'!$C$21:$M$176,7,0))*BI234</f>
        <v>0</v>
      </c>
      <c r="BK234" s="172">
        <f t="shared" si="106"/>
        <v>0</v>
      </c>
      <c r="BL234" s="171">
        <f>(VLOOKUP($D234,'P4 Destination'!$C$21:$M$176,8,0))*BK234</f>
        <v>0</v>
      </c>
      <c r="BM234" s="172">
        <f t="shared" si="107"/>
        <v>0</v>
      </c>
      <c r="BN234" s="171">
        <f>(VLOOKUP($D234,'P4 Destination'!$C$21:$M$176,9,0))*BM234</f>
        <v>0</v>
      </c>
      <c r="BO234" s="154">
        <f t="shared" si="108"/>
        <v>1</v>
      </c>
      <c r="BP234" s="171">
        <f>(VLOOKUP(D234,'P4 Destination'!$C$21:$M$176,10,0))*K234</f>
        <v>0</v>
      </c>
      <c r="BQ234" s="171">
        <f>(VLOOKUP(D234,'P4 Destination'!$C$21:$M$176,11,0))*J234</f>
        <v>0</v>
      </c>
      <c r="BR234" s="173">
        <f t="shared" si="109"/>
        <v>0</v>
      </c>
      <c r="BS234" s="173">
        <f>(AV234*2500)*'P6 Verzekering'!$E$11</f>
        <v>0</v>
      </c>
      <c r="BT234" s="173">
        <f>(AW234*2500)*'P6 Verzekering'!$E$12</f>
        <v>0</v>
      </c>
      <c r="BU234" s="173">
        <f>(L234*2500)*'P6 Verzekering'!$E$13</f>
        <v>0</v>
      </c>
      <c r="BV234" s="173">
        <f t="shared" si="110"/>
        <v>0</v>
      </c>
      <c r="BW234"/>
      <c r="BX234"/>
    </row>
    <row r="235" spans="1:76">
      <c r="A235" s="152" t="s">
        <v>1259</v>
      </c>
      <c r="B235" s="152" t="s">
        <v>428</v>
      </c>
      <c r="C235" s="152" t="s">
        <v>3265</v>
      </c>
      <c r="D235" s="152" t="s">
        <v>411</v>
      </c>
      <c r="E235" s="152" t="s">
        <v>410</v>
      </c>
      <c r="F235" s="153">
        <f t="shared" si="84"/>
        <v>8.379999999999999</v>
      </c>
      <c r="G235" s="154">
        <v>1</v>
      </c>
      <c r="H235" s="154">
        <f>IFERROR(VLOOKUP(B235,'P2 Origin'!$C$21:$Q$176,15,FALSE),0)</f>
        <v>1</v>
      </c>
      <c r="I235" s="154">
        <f>IFERROR(VLOOKUP(D235,'P4 Destination'!$C$21:$Q$176,15,FALSE),0)</f>
        <v>0</v>
      </c>
      <c r="J235" s="155">
        <v>1</v>
      </c>
      <c r="K235" s="155"/>
      <c r="L235" s="156">
        <v>0</v>
      </c>
      <c r="M235" s="155">
        <v>0</v>
      </c>
      <c r="N235" s="155">
        <v>0</v>
      </c>
      <c r="O235" s="157">
        <f t="shared" si="85"/>
        <v>0</v>
      </c>
      <c r="P235" s="158">
        <f t="shared" si="86"/>
        <v>0</v>
      </c>
      <c r="Q235" s="159">
        <f>IFERROR(VLOOKUP(N235,'P1 Intra-Europees'!$A$15:$H$25,3,0),0)*P235</f>
        <v>0</v>
      </c>
      <c r="R235" s="160">
        <f t="shared" si="87"/>
        <v>0</v>
      </c>
      <c r="S235" s="159">
        <f>IFERROR(VLOOKUP(N235,'P1 Intra-Europees'!$A$15:$H$25,4,0),0)*R235</f>
        <v>0</v>
      </c>
      <c r="T235" s="160">
        <f t="shared" si="88"/>
        <v>0</v>
      </c>
      <c r="U235" s="159">
        <f>IFERROR(VLOOKUP(N235,'P1 Intra-Europees'!$A$15:$H$25,5,0),0)*T235</f>
        <v>0</v>
      </c>
      <c r="V235" s="160">
        <f t="shared" si="89"/>
        <v>0</v>
      </c>
      <c r="W235" s="159">
        <f>IFERROR(VLOOKUP(N235,'P1 Intra-Europees'!$A$15:$H$25,6,0),0)*V235</f>
        <v>0</v>
      </c>
      <c r="X235" s="160">
        <f t="shared" si="90"/>
        <v>0</v>
      </c>
      <c r="Y235" s="159">
        <f>IFERROR(VLOOKUP(N235,'P1 Intra-Europees'!$A$15:$H$25,7,0),0)*X235</f>
        <v>0</v>
      </c>
      <c r="Z235" s="161">
        <f t="shared" si="91"/>
        <v>0</v>
      </c>
      <c r="AA235" s="162">
        <f>IFERROR(VLOOKUP(N235,'P1 Intra-Europees'!$A$15:$H$25,8,0),0)*Z235</f>
        <v>0</v>
      </c>
      <c r="AB235" s="163">
        <f t="shared" si="92"/>
        <v>0</v>
      </c>
      <c r="AC235" s="157" t="str">
        <f>VLOOKUP(B235,'P2 Origin'!$C$21:$O$176,13,0)</f>
        <v>USD</v>
      </c>
      <c r="AD235" s="164">
        <f t="shared" si="93"/>
        <v>0</v>
      </c>
      <c r="AE235" s="165">
        <f>IF(AU235&gt;0.1,VLOOKUP(B235,'P2 Origin'!$C$21:$M$176,3,0)*H235,0)</f>
        <v>0</v>
      </c>
      <c r="AF235" s="166">
        <f t="shared" si="94"/>
        <v>0</v>
      </c>
      <c r="AG235" s="165">
        <f>(VLOOKUP(B235,'P2 Origin'!$C$21:$M$176,4,0))*AF235</f>
        <v>0</v>
      </c>
      <c r="AH235" s="166">
        <f t="shared" si="95"/>
        <v>8.379999999999999</v>
      </c>
      <c r="AI235" s="165">
        <f>(VLOOKUP(B235,'P2 Origin'!$C$21:$M$176,5,0))*AH235</f>
        <v>0</v>
      </c>
      <c r="AJ235" s="166">
        <f t="shared" si="111"/>
        <v>0</v>
      </c>
      <c r="AK235" s="165">
        <f>(VLOOKUP(B235,'P2 Origin'!$C$21:$M$176,6,0))*AJ235</f>
        <v>0</v>
      </c>
      <c r="AL235" s="166">
        <f t="shared" si="96"/>
        <v>0</v>
      </c>
      <c r="AM235" s="165">
        <f>(VLOOKUP($B235,'P2 Origin'!$C$21:$M$176,7,0))*AL235</f>
        <v>0</v>
      </c>
      <c r="AN235" s="166">
        <f t="shared" si="97"/>
        <v>0</v>
      </c>
      <c r="AO235" s="165">
        <f>(VLOOKUP($B235,'P2 Origin'!$C$21:$M$176,8,0))*AN235</f>
        <v>0</v>
      </c>
      <c r="AP235" s="166">
        <f t="shared" si="98"/>
        <v>0</v>
      </c>
      <c r="AQ235" s="165">
        <f>(VLOOKUP($B235,'P2 Origin'!$C$21:$M$176,9,0))*AP235</f>
        <v>0</v>
      </c>
      <c r="AR235" s="155">
        <f t="shared" si="99"/>
        <v>1</v>
      </c>
      <c r="AS235" s="164">
        <f>(VLOOKUP(B235,'P2 Origin'!$C$21:$M$176,10,0))*K235</f>
        <v>0</v>
      </c>
      <c r="AT235" s="164">
        <f>(VLOOKUP(B235,'P2 Origin'!$C$21:$M$176,11,0))*J235</f>
        <v>0</v>
      </c>
      <c r="AU235" s="167">
        <v>8.379999999999999</v>
      </c>
      <c r="AV235" s="168">
        <v>5</v>
      </c>
      <c r="AW235" s="169">
        <v>3.38</v>
      </c>
      <c r="AX235" s="170">
        <f>IF(AU235&gt;=0.1,'P3 Bureaumarge zee- en luchtvr.'!$D$12,0)</f>
        <v>0</v>
      </c>
      <c r="AY235" s="163">
        <f t="shared" si="100"/>
        <v>0</v>
      </c>
      <c r="AZ235" s="157" t="str">
        <f>VLOOKUP(D235,'P4 Destination'!$C$21:$O$176,13,0)</f>
        <v>USD</v>
      </c>
      <c r="BA235" s="164">
        <f t="shared" si="101"/>
        <v>0</v>
      </c>
      <c r="BB235" s="171">
        <f>IF(AU235&gt;0.1,(VLOOKUP(D235,'P4 Destination'!$C$21:$M$176,3,0))*I235,0)</f>
        <v>0</v>
      </c>
      <c r="BC235" s="172">
        <f t="shared" si="102"/>
        <v>0</v>
      </c>
      <c r="BD235" s="171">
        <f>(VLOOKUP($D235,'P4 Destination'!$C$21:$M$176,4,0))*BC235</f>
        <v>0</v>
      </c>
      <c r="BE235" s="172">
        <f t="shared" si="103"/>
        <v>8.379999999999999</v>
      </c>
      <c r="BF235" s="171">
        <f>(VLOOKUP($D235,'P4 Destination'!$C$21:$M$176,5,0))*BE235</f>
        <v>0</v>
      </c>
      <c r="BG235" s="172">
        <f t="shared" si="104"/>
        <v>0</v>
      </c>
      <c r="BH235" s="171">
        <f>(VLOOKUP($D235,'P4 Destination'!$C$21:$M$176,6,0))*BG235</f>
        <v>0</v>
      </c>
      <c r="BI235" s="172">
        <f t="shared" si="105"/>
        <v>0</v>
      </c>
      <c r="BJ235" s="171">
        <f>(VLOOKUP($D235,'P4 Destination'!$C$21:$M$176,7,0))*BI235</f>
        <v>0</v>
      </c>
      <c r="BK235" s="172">
        <f t="shared" si="106"/>
        <v>0</v>
      </c>
      <c r="BL235" s="171">
        <f>(VLOOKUP($D235,'P4 Destination'!$C$21:$M$176,8,0))*BK235</f>
        <v>0</v>
      </c>
      <c r="BM235" s="172">
        <f t="shared" si="107"/>
        <v>0</v>
      </c>
      <c r="BN235" s="171">
        <f>(VLOOKUP($D235,'P4 Destination'!$C$21:$M$176,9,0))*BM235</f>
        <v>0</v>
      </c>
      <c r="BO235" s="154">
        <f t="shared" si="108"/>
        <v>1</v>
      </c>
      <c r="BP235" s="171">
        <f>(VLOOKUP(D235,'P4 Destination'!$C$21:$M$176,10,0))*K235</f>
        <v>0</v>
      </c>
      <c r="BQ235" s="171">
        <f>(VLOOKUP(D235,'P4 Destination'!$C$21:$M$176,11,0))*J235</f>
        <v>0</v>
      </c>
      <c r="BR235" s="173">
        <f t="shared" si="109"/>
        <v>0</v>
      </c>
      <c r="BS235" s="173">
        <f>(AV235*2500)*'P6 Verzekering'!$E$11</f>
        <v>0</v>
      </c>
      <c r="BT235" s="173">
        <f>(AW235*2500)*'P6 Verzekering'!$E$12</f>
        <v>0</v>
      </c>
      <c r="BU235" s="173">
        <f>(L235*2500)*'P6 Verzekering'!$E$13</f>
        <v>0</v>
      </c>
      <c r="BV235" s="173">
        <f t="shared" si="110"/>
        <v>0</v>
      </c>
      <c r="BW235"/>
      <c r="BX235"/>
    </row>
    <row r="236" spans="1:76">
      <c r="A236" s="152" t="s">
        <v>1260</v>
      </c>
      <c r="B236" s="152" t="s">
        <v>419</v>
      </c>
      <c r="C236" s="152" t="s">
        <v>418</v>
      </c>
      <c r="D236" s="152" t="s">
        <v>219</v>
      </c>
      <c r="E236" s="152" t="s">
        <v>219</v>
      </c>
      <c r="F236" s="153">
        <f t="shared" si="84"/>
        <v>73</v>
      </c>
      <c r="G236" s="154">
        <v>1</v>
      </c>
      <c r="H236" s="154">
        <f>IFERROR(VLOOKUP(B236,'P2 Origin'!$C$21:$Q$176,15,FALSE),0)</f>
        <v>0</v>
      </c>
      <c r="I236" s="154">
        <f>IFERROR(VLOOKUP(D236,'P4 Destination'!$C$21:$Q$176,15,FALSE),0)</f>
        <v>0</v>
      </c>
      <c r="J236" s="155"/>
      <c r="K236" s="155">
        <v>1</v>
      </c>
      <c r="L236" s="156">
        <v>0</v>
      </c>
      <c r="M236" s="155">
        <v>0</v>
      </c>
      <c r="N236" s="155">
        <v>0</v>
      </c>
      <c r="O236" s="157">
        <f t="shared" si="85"/>
        <v>0</v>
      </c>
      <c r="P236" s="158">
        <f t="shared" si="86"/>
        <v>0</v>
      </c>
      <c r="Q236" s="159">
        <f>IFERROR(VLOOKUP(N236,'P1 Intra-Europees'!$A$15:$H$25,3,0),0)*P236</f>
        <v>0</v>
      </c>
      <c r="R236" s="160">
        <f t="shared" si="87"/>
        <v>0</v>
      </c>
      <c r="S236" s="159">
        <f>IFERROR(VLOOKUP(N236,'P1 Intra-Europees'!$A$15:$H$25,4,0),0)*R236</f>
        <v>0</v>
      </c>
      <c r="T236" s="160">
        <f t="shared" si="88"/>
        <v>0</v>
      </c>
      <c r="U236" s="159">
        <f>IFERROR(VLOOKUP(N236,'P1 Intra-Europees'!$A$15:$H$25,5,0),0)*T236</f>
        <v>0</v>
      </c>
      <c r="V236" s="160">
        <f t="shared" si="89"/>
        <v>0</v>
      </c>
      <c r="W236" s="159">
        <f>IFERROR(VLOOKUP(N236,'P1 Intra-Europees'!$A$15:$H$25,6,0),0)*V236</f>
        <v>0</v>
      </c>
      <c r="X236" s="160">
        <f t="shared" si="90"/>
        <v>0</v>
      </c>
      <c r="Y236" s="159">
        <f>IFERROR(VLOOKUP(N236,'P1 Intra-Europees'!$A$15:$H$25,7,0),0)*X236</f>
        <v>0</v>
      </c>
      <c r="Z236" s="161">
        <f t="shared" si="91"/>
        <v>0</v>
      </c>
      <c r="AA236" s="162">
        <f>IFERROR(VLOOKUP(N236,'P1 Intra-Europees'!$A$15:$H$25,8,0),0)*Z236</f>
        <v>0</v>
      </c>
      <c r="AB236" s="163">
        <f t="shared" si="92"/>
        <v>0</v>
      </c>
      <c r="AC236" s="157" t="str">
        <f>VLOOKUP(B236,'P2 Origin'!$C$21:$O$176,13,0)</f>
        <v>USD</v>
      </c>
      <c r="AD236" s="164">
        <f t="shared" si="93"/>
        <v>0</v>
      </c>
      <c r="AE236" s="165">
        <f>IF(AU236&gt;0.1,VLOOKUP(B236,'P2 Origin'!$C$21:$M$176,3,0)*H236,0)</f>
        <v>0</v>
      </c>
      <c r="AF236" s="166">
        <f t="shared" si="94"/>
        <v>0</v>
      </c>
      <c r="AG236" s="165">
        <f>(VLOOKUP(B236,'P2 Origin'!$C$21:$M$176,4,0))*AF236</f>
        <v>0</v>
      </c>
      <c r="AH236" s="166">
        <f t="shared" si="95"/>
        <v>0</v>
      </c>
      <c r="AI236" s="165">
        <f>(VLOOKUP(B236,'P2 Origin'!$C$21:$M$176,5,0))*AH236</f>
        <v>0</v>
      </c>
      <c r="AJ236" s="166">
        <f t="shared" si="111"/>
        <v>0</v>
      </c>
      <c r="AK236" s="165">
        <f>(VLOOKUP(B236,'P2 Origin'!$C$21:$M$176,6,0))*AJ236</f>
        <v>0</v>
      </c>
      <c r="AL236" s="166">
        <f t="shared" si="96"/>
        <v>0</v>
      </c>
      <c r="AM236" s="165">
        <f>(VLOOKUP($B236,'P2 Origin'!$C$21:$M$176,7,0))*AL236</f>
        <v>0</v>
      </c>
      <c r="AN236" s="166">
        <f t="shared" si="97"/>
        <v>0</v>
      </c>
      <c r="AO236" s="165">
        <f>(VLOOKUP($B236,'P2 Origin'!$C$21:$M$176,8,0))*AN236</f>
        <v>0</v>
      </c>
      <c r="AP236" s="166">
        <f t="shared" si="98"/>
        <v>73</v>
      </c>
      <c r="AQ236" s="165">
        <f>(VLOOKUP($B236,'P2 Origin'!$C$21:$M$176,9,0))*AP236</f>
        <v>0</v>
      </c>
      <c r="AR236" s="155">
        <f t="shared" si="99"/>
        <v>1</v>
      </c>
      <c r="AS236" s="164">
        <f>(VLOOKUP(B236,'P2 Origin'!$C$21:$M$176,10,0))*K236</f>
        <v>0</v>
      </c>
      <c r="AT236" s="164">
        <f>(VLOOKUP(B236,'P2 Origin'!$C$21:$M$176,11,0))*J236</f>
        <v>0</v>
      </c>
      <c r="AU236" s="167">
        <v>73</v>
      </c>
      <c r="AV236" s="168">
        <v>73</v>
      </c>
      <c r="AW236" s="169">
        <v>0</v>
      </c>
      <c r="AX236" s="170">
        <f>IF(AU236&gt;=0.1,'P3 Bureaumarge zee- en luchtvr.'!$D$12,0)</f>
        <v>0</v>
      </c>
      <c r="AY236" s="163">
        <f t="shared" si="100"/>
        <v>0</v>
      </c>
      <c r="AZ236" s="157" t="str">
        <f>VLOOKUP(D236,'P4 Destination'!$C$21:$O$176,13,0)</f>
        <v>EUR</v>
      </c>
      <c r="BA236" s="164">
        <f t="shared" si="101"/>
        <v>0</v>
      </c>
      <c r="BB236" s="171">
        <f>IF(AU236&gt;0.1,(VLOOKUP(D236,'P4 Destination'!$C$21:$M$176,3,0))*I236,0)</f>
        <v>0</v>
      </c>
      <c r="BC236" s="172">
        <f t="shared" si="102"/>
        <v>0</v>
      </c>
      <c r="BD236" s="171">
        <f>(VLOOKUP($D236,'P4 Destination'!$C$21:$M$176,4,0))*BC236</f>
        <v>0</v>
      </c>
      <c r="BE236" s="172">
        <f t="shared" si="103"/>
        <v>0</v>
      </c>
      <c r="BF236" s="171">
        <f>(VLOOKUP($D236,'P4 Destination'!$C$21:$M$176,5,0))*BE236</f>
        <v>0</v>
      </c>
      <c r="BG236" s="172">
        <f t="shared" si="104"/>
        <v>0</v>
      </c>
      <c r="BH236" s="171">
        <f>(VLOOKUP($D236,'P4 Destination'!$C$21:$M$176,6,0))*BG236</f>
        <v>0</v>
      </c>
      <c r="BI236" s="172">
        <f t="shared" si="105"/>
        <v>0</v>
      </c>
      <c r="BJ236" s="171">
        <f>(VLOOKUP($D236,'P4 Destination'!$C$21:$M$176,7,0))*BI236</f>
        <v>0</v>
      </c>
      <c r="BK236" s="172">
        <f t="shared" si="106"/>
        <v>0</v>
      </c>
      <c r="BL236" s="171">
        <f>(VLOOKUP($D236,'P4 Destination'!$C$21:$M$176,8,0))*BK236</f>
        <v>0</v>
      </c>
      <c r="BM236" s="172">
        <f t="shared" si="107"/>
        <v>73</v>
      </c>
      <c r="BN236" s="171">
        <f>(VLOOKUP($D236,'P4 Destination'!$C$21:$M$176,9,0))*BM236</f>
        <v>0</v>
      </c>
      <c r="BO236" s="154">
        <f t="shared" si="108"/>
        <v>1</v>
      </c>
      <c r="BP236" s="171">
        <f>(VLOOKUP(D236,'P4 Destination'!$C$21:$M$176,10,0))*K236</f>
        <v>0</v>
      </c>
      <c r="BQ236" s="171">
        <f>(VLOOKUP(D236,'P4 Destination'!$C$21:$M$176,11,0))*J236</f>
        <v>0</v>
      </c>
      <c r="BR236" s="173">
        <f t="shared" si="109"/>
        <v>0</v>
      </c>
      <c r="BS236" s="173">
        <f>(AV236*2500)*'P6 Verzekering'!$E$11</f>
        <v>0</v>
      </c>
      <c r="BT236" s="173">
        <f>(AW236*2500)*'P6 Verzekering'!$E$12</f>
        <v>0</v>
      </c>
      <c r="BU236" s="173">
        <f>(L236*2500)*'P6 Verzekering'!$E$13</f>
        <v>0</v>
      </c>
      <c r="BV236" s="173">
        <f t="shared" si="110"/>
        <v>0</v>
      </c>
      <c r="BW236"/>
      <c r="BX236"/>
    </row>
    <row r="237" spans="1:76">
      <c r="A237" s="152" t="s">
        <v>1261</v>
      </c>
      <c r="B237" s="152" t="s">
        <v>419</v>
      </c>
      <c r="C237" s="152" t="s">
        <v>418</v>
      </c>
      <c r="D237" s="152" t="s">
        <v>211</v>
      </c>
      <c r="E237" s="152" t="s">
        <v>210</v>
      </c>
      <c r="F237" s="153">
        <f t="shared" si="84"/>
        <v>24</v>
      </c>
      <c r="G237" s="154">
        <v>1</v>
      </c>
      <c r="H237" s="154">
        <f>IFERROR(VLOOKUP(B237,'P2 Origin'!$C$21:$Q$176,15,FALSE),0)</f>
        <v>0</v>
      </c>
      <c r="I237" s="154">
        <f>IFERROR(VLOOKUP(D237,'P4 Destination'!$C$21:$Q$176,15,FALSE),0)</f>
        <v>0</v>
      </c>
      <c r="J237" s="155">
        <v>1</v>
      </c>
      <c r="K237" s="155"/>
      <c r="L237" s="156">
        <v>0</v>
      </c>
      <c r="M237" s="155">
        <v>0</v>
      </c>
      <c r="N237" s="155">
        <v>0</v>
      </c>
      <c r="O237" s="157">
        <f t="shared" si="85"/>
        <v>0</v>
      </c>
      <c r="P237" s="158">
        <f t="shared" si="86"/>
        <v>0</v>
      </c>
      <c r="Q237" s="159">
        <f>IFERROR(VLOOKUP(N237,'P1 Intra-Europees'!$A$15:$H$25,3,0),0)*P237</f>
        <v>0</v>
      </c>
      <c r="R237" s="160">
        <f t="shared" si="87"/>
        <v>0</v>
      </c>
      <c r="S237" s="159">
        <f>IFERROR(VLOOKUP(N237,'P1 Intra-Europees'!$A$15:$H$25,4,0),0)*R237</f>
        <v>0</v>
      </c>
      <c r="T237" s="160">
        <f t="shared" si="88"/>
        <v>0</v>
      </c>
      <c r="U237" s="159">
        <f>IFERROR(VLOOKUP(N237,'P1 Intra-Europees'!$A$15:$H$25,5,0),0)*T237</f>
        <v>0</v>
      </c>
      <c r="V237" s="160">
        <f t="shared" si="89"/>
        <v>0</v>
      </c>
      <c r="W237" s="159">
        <f>IFERROR(VLOOKUP(N237,'P1 Intra-Europees'!$A$15:$H$25,6,0),0)*V237</f>
        <v>0</v>
      </c>
      <c r="X237" s="160">
        <f t="shared" si="90"/>
        <v>0</v>
      </c>
      <c r="Y237" s="159">
        <f>IFERROR(VLOOKUP(N237,'P1 Intra-Europees'!$A$15:$H$25,7,0),0)*X237</f>
        <v>0</v>
      </c>
      <c r="Z237" s="161">
        <f t="shared" si="91"/>
        <v>0</v>
      </c>
      <c r="AA237" s="162">
        <f>IFERROR(VLOOKUP(N237,'P1 Intra-Europees'!$A$15:$H$25,8,0),0)*Z237</f>
        <v>0</v>
      </c>
      <c r="AB237" s="163">
        <f t="shared" si="92"/>
        <v>0</v>
      </c>
      <c r="AC237" s="157" t="str">
        <f>VLOOKUP(B237,'P2 Origin'!$C$21:$O$176,13,0)</f>
        <v>USD</v>
      </c>
      <c r="AD237" s="164">
        <f t="shared" si="93"/>
        <v>0</v>
      </c>
      <c r="AE237" s="165">
        <f>IF(AU237&gt;0.1,VLOOKUP(B237,'P2 Origin'!$C$21:$M$176,3,0)*H237,0)</f>
        <v>0</v>
      </c>
      <c r="AF237" s="166">
        <f t="shared" si="94"/>
        <v>0</v>
      </c>
      <c r="AG237" s="165">
        <f>(VLOOKUP(B237,'P2 Origin'!$C$21:$M$176,4,0))*AF237</f>
        <v>0</v>
      </c>
      <c r="AH237" s="166">
        <f t="shared" si="95"/>
        <v>0</v>
      </c>
      <c r="AI237" s="165">
        <f>(VLOOKUP(B237,'P2 Origin'!$C$21:$M$176,5,0))*AH237</f>
        <v>0</v>
      </c>
      <c r="AJ237" s="166">
        <f t="shared" si="111"/>
        <v>24</v>
      </c>
      <c r="AK237" s="165">
        <f>(VLOOKUP(B237,'P2 Origin'!$C$21:$M$176,6,0))*AJ237</f>
        <v>0</v>
      </c>
      <c r="AL237" s="166">
        <f t="shared" si="96"/>
        <v>0</v>
      </c>
      <c r="AM237" s="165">
        <f>(VLOOKUP($B237,'P2 Origin'!$C$21:$M$176,7,0))*AL237</f>
        <v>0</v>
      </c>
      <c r="AN237" s="166">
        <f t="shared" si="97"/>
        <v>0</v>
      </c>
      <c r="AO237" s="165">
        <f>(VLOOKUP($B237,'P2 Origin'!$C$21:$M$176,8,0))*AN237</f>
        <v>0</v>
      </c>
      <c r="AP237" s="166">
        <f t="shared" si="98"/>
        <v>0</v>
      </c>
      <c r="AQ237" s="165">
        <f>(VLOOKUP($B237,'P2 Origin'!$C$21:$M$176,9,0))*AP237</f>
        <v>0</v>
      </c>
      <c r="AR237" s="155">
        <f t="shared" si="99"/>
        <v>1</v>
      </c>
      <c r="AS237" s="164">
        <f>(VLOOKUP(B237,'P2 Origin'!$C$21:$M$176,10,0))*K237</f>
        <v>0</v>
      </c>
      <c r="AT237" s="164">
        <f>(VLOOKUP(B237,'P2 Origin'!$C$21:$M$176,11,0))*J237</f>
        <v>0</v>
      </c>
      <c r="AU237" s="167">
        <v>24</v>
      </c>
      <c r="AV237" s="168">
        <v>24</v>
      </c>
      <c r="AW237" s="169">
        <v>0</v>
      </c>
      <c r="AX237" s="170">
        <f>IF(AU237&gt;=0.1,'P3 Bureaumarge zee- en luchtvr.'!$D$12,0)</f>
        <v>0</v>
      </c>
      <c r="AY237" s="163">
        <f t="shared" si="100"/>
        <v>0</v>
      </c>
      <c r="AZ237" s="157" t="str">
        <f>VLOOKUP(D237,'P4 Destination'!$C$21:$O$176,13,0)</f>
        <v>EUR</v>
      </c>
      <c r="BA237" s="164">
        <f t="shared" si="101"/>
        <v>0</v>
      </c>
      <c r="BB237" s="171">
        <f>IF(AU237&gt;0.1,(VLOOKUP(D237,'P4 Destination'!$C$21:$M$176,3,0))*I237,0)</f>
        <v>0</v>
      </c>
      <c r="BC237" s="172">
        <f t="shared" si="102"/>
        <v>0</v>
      </c>
      <c r="BD237" s="171">
        <f>(VLOOKUP($D237,'P4 Destination'!$C$21:$M$176,4,0))*BC237</f>
        <v>0</v>
      </c>
      <c r="BE237" s="172">
        <f t="shared" si="103"/>
        <v>0</v>
      </c>
      <c r="BF237" s="171">
        <f>(VLOOKUP($D237,'P4 Destination'!$C$21:$M$176,5,0))*BE237</f>
        <v>0</v>
      </c>
      <c r="BG237" s="172">
        <f t="shared" si="104"/>
        <v>24</v>
      </c>
      <c r="BH237" s="171">
        <f>(VLOOKUP($D237,'P4 Destination'!$C$21:$M$176,6,0))*BG237</f>
        <v>0</v>
      </c>
      <c r="BI237" s="172">
        <f t="shared" si="105"/>
        <v>0</v>
      </c>
      <c r="BJ237" s="171">
        <f>(VLOOKUP($D237,'P4 Destination'!$C$21:$M$176,7,0))*BI237</f>
        <v>0</v>
      </c>
      <c r="BK237" s="172">
        <f t="shared" si="106"/>
        <v>0</v>
      </c>
      <c r="BL237" s="171">
        <f>(VLOOKUP($D237,'P4 Destination'!$C$21:$M$176,8,0))*BK237</f>
        <v>0</v>
      </c>
      <c r="BM237" s="172">
        <f t="shared" si="107"/>
        <v>0</v>
      </c>
      <c r="BN237" s="171">
        <f>(VLOOKUP($D237,'P4 Destination'!$C$21:$M$176,9,0))*BM237</f>
        <v>0</v>
      </c>
      <c r="BO237" s="154">
        <f t="shared" si="108"/>
        <v>1</v>
      </c>
      <c r="BP237" s="171">
        <f>(VLOOKUP(D237,'P4 Destination'!$C$21:$M$176,10,0))*K237</f>
        <v>0</v>
      </c>
      <c r="BQ237" s="171">
        <f>(VLOOKUP(D237,'P4 Destination'!$C$21:$M$176,11,0))*J237</f>
        <v>0</v>
      </c>
      <c r="BR237" s="173">
        <f t="shared" si="109"/>
        <v>0</v>
      </c>
      <c r="BS237" s="173">
        <f>(AV237*2500)*'P6 Verzekering'!$E$11</f>
        <v>0</v>
      </c>
      <c r="BT237" s="173">
        <f>(AW237*2500)*'P6 Verzekering'!$E$12</f>
        <v>0</v>
      </c>
      <c r="BU237" s="173">
        <f>(L237*2500)*'P6 Verzekering'!$E$13</f>
        <v>0</v>
      </c>
      <c r="BV237" s="173">
        <f t="shared" si="110"/>
        <v>0</v>
      </c>
      <c r="BW237"/>
      <c r="BX237"/>
    </row>
    <row r="238" spans="1:76">
      <c r="A238" s="152" t="s">
        <v>1263</v>
      </c>
      <c r="B238" s="152" t="s">
        <v>261</v>
      </c>
      <c r="C238" s="152" t="s">
        <v>260</v>
      </c>
      <c r="D238" s="152" t="s">
        <v>151</v>
      </c>
      <c r="E238" s="152" t="s">
        <v>149</v>
      </c>
      <c r="F238" s="153">
        <f t="shared" si="84"/>
        <v>32.31</v>
      </c>
      <c r="G238" s="154">
        <v>1</v>
      </c>
      <c r="H238" s="154">
        <f>IFERROR(VLOOKUP(B238,'P2 Origin'!$C$21:$Q$176,15,FALSE),0)</f>
        <v>0</v>
      </c>
      <c r="I238" s="154">
        <f>IFERROR(VLOOKUP(D238,'P4 Destination'!$C$21:$Q$176,15,FALSE),0)</f>
        <v>0</v>
      </c>
      <c r="J238" s="155">
        <v>1</v>
      </c>
      <c r="K238" s="155"/>
      <c r="L238" s="156">
        <v>0</v>
      </c>
      <c r="M238" s="155">
        <v>0</v>
      </c>
      <c r="N238" s="155">
        <v>0</v>
      </c>
      <c r="O238" s="157">
        <f t="shared" si="85"/>
        <v>0</v>
      </c>
      <c r="P238" s="158">
        <f t="shared" si="86"/>
        <v>0</v>
      </c>
      <c r="Q238" s="159">
        <f>IFERROR(VLOOKUP(N238,'P1 Intra-Europees'!$A$15:$H$25,3,0),0)*P238</f>
        <v>0</v>
      </c>
      <c r="R238" s="160">
        <f t="shared" si="87"/>
        <v>0</v>
      </c>
      <c r="S238" s="159">
        <f>IFERROR(VLOOKUP(N238,'P1 Intra-Europees'!$A$15:$H$25,4,0),0)*R238</f>
        <v>0</v>
      </c>
      <c r="T238" s="160">
        <f t="shared" si="88"/>
        <v>0</v>
      </c>
      <c r="U238" s="159">
        <f>IFERROR(VLOOKUP(N238,'P1 Intra-Europees'!$A$15:$H$25,5,0),0)*T238</f>
        <v>0</v>
      </c>
      <c r="V238" s="160">
        <f t="shared" si="89"/>
        <v>0</v>
      </c>
      <c r="W238" s="159">
        <f>IFERROR(VLOOKUP(N238,'P1 Intra-Europees'!$A$15:$H$25,6,0),0)*V238</f>
        <v>0</v>
      </c>
      <c r="X238" s="160">
        <f t="shared" si="90"/>
        <v>0</v>
      </c>
      <c r="Y238" s="159">
        <f>IFERROR(VLOOKUP(N238,'P1 Intra-Europees'!$A$15:$H$25,7,0),0)*X238</f>
        <v>0</v>
      </c>
      <c r="Z238" s="161">
        <f t="shared" si="91"/>
        <v>0</v>
      </c>
      <c r="AA238" s="162">
        <f>IFERROR(VLOOKUP(N238,'P1 Intra-Europees'!$A$15:$H$25,8,0),0)*Z238</f>
        <v>0</v>
      </c>
      <c r="AB238" s="163">
        <f t="shared" si="92"/>
        <v>0</v>
      </c>
      <c r="AC238" s="157" t="str">
        <f>VLOOKUP(B238,'P2 Origin'!$C$21:$O$176,13,0)</f>
        <v>USD</v>
      </c>
      <c r="AD238" s="164">
        <f t="shared" si="93"/>
        <v>0</v>
      </c>
      <c r="AE238" s="165">
        <f>IF(AU238&gt;0.1,VLOOKUP(B238,'P2 Origin'!$C$21:$M$176,3,0)*H238,0)</f>
        <v>0</v>
      </c>
      <c r="AF238" s="166">
        <f t="shared" si="94"/>
        <v>0</v>
      </c>
      <c r="AG238" s="165">
        <f>(VLOOKUP(B238,'P2 Origin'!$C$21:$M$176,4,0))*AF238</f>
        <v>0</v>
      </c>
      <c r="AH238" s="166">
        <f t="shared" si="95"/>
        <v>0</v>
      </c>
      <c r="AI238" s="165">
        <f>(VLOOKUP(B238,'P2 Origin'!$C$21:$M$176,5,0))*AH238</f>
        <v>0</v>
      </c>
      <c r="AJ238" s="166">
        <f t="shared" si="111"/>
        <v>0</v>
      </c>
      <c r="AK238" s="165">
        <f>(VLOOKUP(B238,'P2 Origin'!$C$21:$M$176,6,0))*AJ238</f>
        <v>0</v>
      </c>
      <c r="AL238" s="166">
        <f t="shared" si="96"/>
        <v>32.31</v>
      </c>
      <c r="AM238" s="165">
        <f>(VLOOKUP($B238,'P2 Origin'!$C$21:$M$176,7,0))*AL238</f>
        <v>0</v>
      </c>
      <c r="AN238" s="166">
        <f t="shared" si="97"/>
        <v>0</v>
      </c>
      <c r="AO238" s="165">
        <f>(VLOOKUP($B238,'P2 Origin'!$C$21:$M$176,8,0))*AN238</f>
        <v>0</v>
      </c>
      <c r="AP238" s="166">
        <f t="shared" si="98"/>
        <v>0</v>
      </c>
      <c r="AQ238" s="165">
        <f>(VLOOKUP($B238,'P2 Origin'!$C$21:$M$176,9,0))*AP238</f>
        <v>0</v>
      </c>
      <c r="AR238" s="155">
        <f t="shared" si="99"/>
        <v>1</v>
      </c>
      <c r="AS238" s="164">
        <f>(VLOOKUP(B238,'P2 Origin'!$C$21:$M$176,10,0))*K238</f>
        <v>0</v>
      </c>
      <c r="AT238" s="164">
        <f>(VLOOKUP(B238,'P2 Origin'!$C$21:$M$176,11,0))*J238</f>
        <v>0</v>
      </c>
      <c r="AU238" s="167">
        <v>32.31</v>
      </c>
      <c r="AV238" s="168">
        <v>30</v>
      </c>
      <c r="AW238" s="169">
        <v>2.31</v>
      </c>
      <c r="AX238" s="170">
        <f>IF(AU238&gt;=0.1,'P3 Bureaumarge zee- en luchtvr.'!$D$12,0)</f>
        <v>0</v>
      </c>
      <c r="AY238" s="163">
        <f t="shared" si="100"/>
        <v>0</v>
      </c>
      <c r="AZ238" s="157" t="str">
        <f>VLOOKUP(D238,'P4 Destination'!$C$21:$O$176,13,0)</f>
        <v>EUR</v>
      </c>
      <c r="BA238" s="164">
        <f t="shared" si="101"/>
        <v>0</v>
      </c>
      <c r="BB238" s="171">
        <f>IF(AU238&gt;0.1,(VLOOKUP(D238,'P4 Destination'!$C$21:$M$176,3,0))*I238,0)</f>
        <v>0</v>
      </c>
      <c r="BC238" s="172">
        <f t="shared" si="102"/>
        <v>0</v>
      </c>
      <c r="BD238" s="171">
        <f>(VLOOKUP($D238,'P4 Destination'!$C$21:$M$176,4,0))*BC238</f>
        <v>0</v>
      </c>
      <c r="BE238" s="172">
        <f t="shared" si="103"/>
        <v>0</v>
      </c>
      <c r="BF238" s="171">
        <f>(VLOOKUP($D238,'P4 Destination'!$C$21:$M$176,5,0))*BE238</f>
        <v>0</v>
      </c>
      <c r="BG238" s="172">
        <f t="shared" si="104"/>
        <v>0</v>
      </c>
      <c r="BH238" s="171">
        <f>(VLOOKUP($D238,'P4 Destination'!$C$21:$M$176,6,0))*BG238</f>
        <v>0</v>
      </c>
      <c r="BI238" s="172">
        <f t="shared" si="105"/>
        <v>32.31</v>
      </c>
      <c r="BJ238" s="171">
        <f>(VLOOKUP($D238,'P4 Destination'!$C$21:$M$176,7,0))*BI238</f>
        <v>0</v>
      </c>
      <c r="BK238" s="172">
        <f t="shared" si="106"/>
        <v>0</v>
      </c>
      <c r="BL238" s="171">
        <f>(VLOOKUP($D238,'P4 Destination'!$C$21:$M$176,8,0))*BK238</f>
        <v>0</v>
      </c>
      <c r="BM238" s="172">
        <f t="shared" si="107"/>
        <v>0</v>
      </c>
      <c r="BN238" s="171">
        <f>(VLOOKUP($D238,'P4 Destination'!$C$21:$M$176,9,0))*BM238</f>
        <v>0</v>
      </c>
      <c r="BO238" s="154">
        <f t="shared" si="108"/>
        <v>1</v>
      </c>
      <c r="BP238" s="171">
        <f>(VLOOKUP(D238,'P4 Destination'!$C$21:$M$176,10,0))*K238</f>
        <v>0</v>
      </c>
      <c r="BQ238" s="171">
        <f>(VLOOKUP(D238,'P4 Destination'!$C$21:$M$176,11,0))*J238</f>
        <v>0</v>
      </c>
      <c r="BR238" s="173">
        <f t="shared" si="109"/>
        <v>0</v>
      </c>
      <c r="BS238" s="173">
        <f>(AV238*2500)*'P6 Verzekering'!$E$11</f>
        <v>0</v>
      </c>
      <c r="BT238" s="173">
        <f>(AW238*2500)*'P6 Verzekering'!$E$12</f>
        <v>0</v>
      </c>
      <c r="BU238" s="173">
        <f>(L238*2500)*'P6 Verzekering'!$E$13</f>
        <v>0</v>
      </c>
      <c r="BV238" s="173">
        <f t="shared" si="110"/>
        <v>0</v>
      </c>
      <c r="BW238"/>
      <c r="BX238"/>
    </row>
    <row r="239" spans="1:76">
      <c r="A239" s="152" t="s">
        <v>1272</v>
      </c>
      <c r="B239" s="152" t="s">
        <v>261</v>
      </c>
      <c r="C239" s="152" t="s">
        <v>260</v>
      </c>
      <c r="D239" s="152" t="s">
        <v>460</v>
      </c>
      <c r="E239" s="152" t="s">
        <v>453</v>
      </c>
      <c r="F239" s="153">
        <f t="shared" si="84"/>
        <v>16.5</v>
      </c>
      <c r="G239" s="154">
        <v>1</v>
      </c>
      <c r="H239" s="154">
        <f>IFERROR(VLOOKUP(B239,'P2 Origin'!$C$21:$Q$176,15,FALSE),0)</f>
        <v>0</v>
      </c>
      <c r="I239" s="154">
        <f>IFERROR(VLOOKUP(D239,'P4 Destination'!$C$21:$Q$176,15,FALSE),0)</f>
        <v>0</v>
      </c>
      <c r="J239" s="155">
        <v>1</v>
      </c>
      <c r="K239" s="155"/>
      <c r="L239" s="156">
        <v>0</v>
      </c>
      <c r="M239" s="155">
        <v>0</v>
      </c>
      <c r="N239" s="155">
        <v>0</v>
      </c>
      <c r="O239" s="157">
        <f t="shared" si="85"/>
        <v>0</v>
      </c>
      <c r="P239" s="158">
        <f t="shared" si="86"/>
        <v>0</v>
      </c>
      <c r="Q239" s="159">
        <f>IFERROR(VLOOKUP(N239,'P1 Intra-Europees'!$A$15:$H$25,3,0),0)*P239</f>
        <v>0</v>
      </c>
      <c r="R239" s="160">
        <f t="shared" si="87"/>
        <v>0</v>
      </c>
      <c r="S239" s="159">
        <f>IFERROR(VLOOKUP(N239,'P1 Intra-Europees'!$A$15:$H$25,4,0),0)*R239</f>
        <v>0</v>
      </c>
      <c r="T239" s="160">
        <f t="shared" si="88"/>
        <v>0</v>
      </c>
      <c r="U239" s="159">
        <f>IFERROR(VLOOKUP(N239,'P1 Intra-Europees'!$A$15:$H$25,5,0),0)*T239</f>
        <v>0</v>
      </c>
      <c r="V239" s="160">
        <f t="shared" si="89"/>
        <v>0</v>
      </c>
      <c r="W239" s="159">
        <f>IFERROR(VLOOKUP(N239,'P1 Intra-Europees'!$A$15:$H$25,6,0),0)*V239</f>
        <v>0</v>
      </c>
      <c r="X239" s="160">
        <f t="shared" si="90"/>
        <v>0</v>
      </c>
      <c r="Y239" s="159">
        <f>IFERROR(VLOOKUP(N239,'P1 Intra-Europees'!$A$15:$H$25,7,0),0)*X239</f>
        <v>0</v>
      </c>
      <c r="Z239" s="161">
        <f t="shared" si="91"/>
        <v>0</v>
      </c>
      <c r="AA239" s="162">
        <f>IFERROR(VLOOKUP(N239,'P1 Intra-Europees'!$A$15:$H$25,8,0),0)*Z239</f>
        <v>0</v>
      </c>
      <c r="AB239" s="163">
        <f t="shared" si="92"/>
        <v>0</v>
      </c>
      <c r="AC239" s="157" t="str">
        <f>VLOOKUP(B239,'P2 Origin'!$C$21:$O$176,13,0)</f>
        <v>USD</v>
      </c>
      <c r="AD239" s="164">
        <f t="shared" si="93"/>
        <v>0</v>
      </c>
      <c r="AE239" s="165">
        <f>IF(AU239&gt;0.1,VLOOKUP(B239,'P2 Origin'!$C$21:$M$176,3,0)*H239,0)</f>
        <v>0</v>
      </c>
      <c r="AF239" s="166">
        <f t="shared" si="94"/>
        <v>0</v>
      </c>
      <c r="AG239" s="165">
        <f>(VLOOKUP(B239,'P2 Origin'!$C$21:$M$176,4,0))*AF239</f>
        <v>0</v>
      </c>
      <c r="AH239" s="166">
        <f t="shared" si="95"/>
        <v>0</v>
      </c>
      <c r="AI239" s="165">
        <f>(VLOOKUP(B239,'P2 Origin'!$C$21:$M$176,5,0))*AH239</f>
        <v>0</v>
      </c>
      <c r="AJ239" s="166">
        <f t="shared" si="111"/>
        <v>16.5</v>
      </c>
      <c r="AK239" s="165">
        <f>(VLOOKUP(B239,'P2 Origin'!$C$21:$M$176,6,0))*AJ239</f>
        <v>0</v>
      </c>
      <c r="AL239" s="166">
        <f t="shared" si="96"/>
        <v>0</v>
      </c>
      <c r="AM239" s="165">
        <f>(VLOOKUP($B239,'P2 Origin'!$C$21:$M$176,7,0))*AL239</f>
        <v>0</v>
      </c>
      <c r="AN239" s="166">
        <f t="shared" si="97"/>
        <v>0</v>
      </c>
      <c r="AO239" s="165">
        <f>(VLOOKUP($B239,'P2 Origin'!$C$21:$M$176,8,0))*AN239</f>
        <v>0</v>
      </c>
      <c r="AP239" s="166">
        <f t="shared" si="98"/>
        <v>0</v>
      </c>
      <c r="AQ239" s="165">
        <f>(VLOOKUP($B239,'P2 Origin'!$C$21:$M$176,9,0))*AP239</f>
        <v>0</v>
      </c>
      <c r="AR239" s="155">
        <f t="shared" si="99"/>
        <v>1</v>
      </c>
      <c r="AS239" s="164">
        <f>(VLOOKUP(B239,'P2 Origin'!$C$21:$M$176,10,0))*K239</f>
        <v>0</v>
      </c>
      <c r="AT239" s="164">
        <f>(VLOOKUP(B239,'P2 Origin'!$C$21:$M$176,11,0))*J239</f>
        <v>0</v>
      </c>
      <c r="AU239" s="167">
        <v>16.5</v>
      </c>
      <c r="AV239" s="168">
        <v>14</v>
      </c>
      <c r="AW239" s="169">
        <v>2.5</v>
      </c>
      <c r="AX239" s="170">
        <f>IF(AU239&gt;=0.1,'P3 Bureaumarge zee- en luchtvr.'!$D$12,0)</f>
        <v>0</v>
      </c>
      <c r="AY239" s="163">
        <f t="shared" si="100"/>
        <v>0</v>
      </c>
      <c r="AZ239" s="157" t="str">
        <f>VLOOKUP(D239,'P4 Destination'!$C$21:$O$176,13,0)</f>
        <v>USD</v>
      </c>
      <c r="BA239" s="164">
        <f t="shared" si="101"/>
        <v>0</v>
      </c>
      <c r="BB239" s="171">
        <f>IF(AU239&gt;0.1,(VLOOKUP(D239,'P4 Destination'!$C$21:$M$176,3,0))*I239,0)</f>
        <v>0</v>
      </c>
      <c r="BC239" s="172">
        <f t="shared" si="102"/>
        <v>0</v>
      </c>
      <c r="BD239" s="171">
        <f>(VLOOKUP($D239,'P4 Destination'!$C$21:$M$176,4,0))*BC239</f>
        <v>0</v>
      </c>
      <c r="BE239" s="172">
        <f t="shared" si="103"/>
        <v>0</v>
      </c>
      <c r="BF239" s="171">
        <f>(VLOOKUP($D239,'P4 Destination'!$C$21:$M$176,5,0))*BE239</f>
        <v>0</v>
      </c>
      <c r="BG239" s="172">
        <f t="shared" si="104"/>
        <v>16.5</v>
      </c>
      <c r="BH239" s="171">
        <f>(VLOOKUP($D239,'P4 Destination'!$C$21:$M$176,6,0))*BG239</f>
        <v>0</v>
      </c>
      <c r="BI239" s="172">
        <f t="shared" si="105"/>
        <v>0</v>
      </c>
      <c r="BJ239" s="171">
        <f>(VLOOKUP($D239,'P4 Destination'!$C$21:$M$176,7,0))*BI239</f>
        <v>0</v>
      </c>
      <c r="BK239" s="172">
        <f t="shared" si="106"/>
        <v>0</v>
      </c>
      <c r="BL239" s="171">
        <f>(VLOOKUP($D239,'P4 Destination'!$C$21:$M$176,8,0))*BK239</f>
        <v>0</v>
      </c>
      <c r="BM239" s="172">
        <f t="shared" si="107"/>
        <v>0</v>
      </c>
      <c r="BN239" s="171">
        <f>(VLOOKUP($D239,'P4 Destination'!$C$21:$M$176,9,0))*BM239</f>
        <v>0</v>
      </c>
      <c r="BO239" s="154">
        <f t="shared" si="108"/>
        <v>1</v>
      </c>
      <c r="BP239" s="171">
        <f>(VLOOKUP(D239,'P4 Destination'!$C$21:$M$176,10,0))*K239</f>
        <v>0</v>
      </c>
      <c r="BQ239" s="171">
        <f>(VLOOKUP(D239,'P4 Destination'!$C$21:$M$176,11,0))*J239</f>
        <v>0</v>
      </c>
      <c r="BR239" s="173">
        <f t="shared" si="109"/>
        <v>0</v>
      </c>
      <c r="BS239" s="173">
        <f>(AV239*2500)*'P6 Verzekering'!$E$11</f>
        <v>0</v>
      </c>
      <c r="BT239" s="173">
        <f>(AW239*2500)*'P6 Verzekering'!$E$12</f>
        <v>0</v>
      </c>
      <c r="BU239" s="173">
        <f>(L239*2500)*'P6 Verzekering'!$E$13</f>
        <v>0</v>
      </c>
      <c r="BV239" s="173">
        <f t="shared" si="110"/>
        <v>0</v>
      </c>
      <c r="BW239"/>
      <c r="BX239"/>
    </row>
    <row r="240" spans="1:76">
      <c r="A240" s="152" t="s">
        <v>1273</v>
      </c>
      <c r="B240" s="152" t="s">
        <v>261</v>
      </c>
      <c r="C240" s="152" t="s">
        <v>260</v>
      </c>
      <c r="D240" s="152" t="s">
        <v>411</v>
      </c>
      <c r="E240" s="152" t="s">
        <v>410</v>
      </c>
      <c r="F240" s="153">
        <f t="shared" si="84"/>
        <v>8.73</v>
      </c>
      <c r="G240" s="154">
        <v>1</v>
      </c>
      <c r="H240" s="154">
        <f>IFERROR(VLOOKUP(B240,'P2 Origin'!$C$21:$Q$176,15,FALSE),0)</f>
        <v>0</v>
      </c>
      <c r="I240" s="154">
        <f>IFERROR(VLOOKUP(D240,'P4 Destination'!$C$21:$Q$176,15,FALSE),0)</f>
        <v>0</v>
      </c>
      <c r="J240" s="155">
        <v>1</v>
      </c>
      <c r="K240" s="155"/>
      <c r="L240" s="156">
        <v>0</v>
      </c>
      <c r="M240" s="155">
        <v>0</v>
      </c>
      <c r="N240" s="155">
        <v>0</v>
      </c>
      <c r="O240" s="157">
        <f t="shared" si="85"/>
        <v>0</v>
      </c>
      <c r="P240" s="158">
        <f t="shared" si="86"/>
        <v>0</v>
      </c>
      <c r="Q240" s="159">
        <f>IFERROR(VLOOKUP(N240,'P1 Intra-Europees'!$A$15:$H$25,3,0),0)*P240</f>
        <v>0</v>
      </c>
      <c r="R240" s="160">
        <f t="shared" si="87"/>
        <v>0</v>
      </c>
      <c r="S240" s="159">
        <f>IFERROR(VLOOKUP(N240,'P1 Intra-Europees'!$A$15:$H$25,4,0),0)*R240</f>
        <v>0</v>
      </c>
      <c r="T240" s="160">
        <f t="shared" si="88"/>
        <v>0</v>
      </c>
      <c r="U240" s="159">
        <f>IFERROR(VLOOKUP(N240,'P1 Intra-Europees'!$A$15:$H$25,5,0),0)*T240</f>
        <v>0</v>
      </c>
      <c r="V240" s="160">
        <f t="shared" si="89"/>
        <v>0</v>
      </c>
      <c r="W240" s="159">
        <f>IFERROR(VLOOKUP(N240,'P1 Intra-Europees'!$A$15:$H$25,6,0),0)*V240</f>
        <v>0</v>
      </c>
      <c r="X240" s="160">
        <f t="shared" si="90"/>
        <v>0</v>
      </c>
      <c r="Y240" s="159">
        <f>IFERROR(VLOOKUP(N240,'P1 Intra-Europees'!$A$15:$H$25,7,0),0)*X240</f>
        <v>0</v>
      </c>
      <c r="Z240" s="161">
        <f t="shared" si="91"/>
        <v>0</v>
      </c>
      <c r="AA240" s="162">
        <f>IFERROR(VLOOKUP(N240,'P1 Intra-Europees'!$A$15:$H$25,8,0),0)*Z240</f>
        <v>0</v>
      </c>
      <c r="AB240" s="163">
        <f t="shared" si="92"/>
        <v>0</v>
      </c>
      <c r="AC240" s="157" t="str">
        <f>VLOOKUP(B240,'P2 Origin'!$C$21:$O$176,13,0)</f>
        <v>USD</v>
      </c>
      <c r="AD240" s="164">
        <f t="shared" si="93"/>
        <v>0</v>
      </c>
      <c r="AE240" s="165">
        <f>IF(AU240&gt;0.1,VLOOKUP(B240,'P2 Origin'!$C$21:$M$176,3,0)*H240,0)</f>
        <v>0</v>
      </c>
      <c r="AF240" s="166">
        <f t="shared" si="94"/>
        <v>0</v>
      </c>
      <c r="AG240" s="165">
        <f>(VLOOKUP(B240,'P2 Origin'!$C$21:$M$176,4,0))*AF240</f>
        <v>0</v>
      </c>
      <c r="AH240" s="166">
        <f t="shared" si="95"/>
        <v>8.73</v>
      </c>
      <c r="AI240" s="165">
        <f>(VLOOKUP(B240,'P2 Origin'!$C$21:$M$176,5,0))*AH240</f>
        <v>0</v>
      </c>
      <c r="AJ240" s="166">
        <f t="shared" si="111"/>
        <v>0</v>
      </c>
      <c r="AK240" s="165">
        <f>(VLOOKUP(B240,'P2 Origin'!$C$21:$M$176,6,0))*AJ240</f>
        <v>0</v>
      </c>
      <c r="AL240" s="166">
        <f t="shared" si="96"/>
        <v>0</v>
      </c>
      <c r="AM240" s="165">
        <f>(VLOOKUP($B240,'P2 Origin'!$C$21:$M$176,7,0))*AL240</f>
        <v>0</v>
      </c>
      <c r="AN240" s="166">
        <f t="shared" si="97"/>
        <v>0</v>
      </c>
      <c r="AO240" s="165">
        <f>(VLOOKUP($B240,'P2 Origin'!$C$21:$M$176,8,0))*AN240</f>
        <v>0</v>
      </c>
      <c r="AP240" s="166">
        <f t="shared" si="98"/>
        <v>0</v>
      </c>
      <c r="AQ240" s="165">
        <f>(VLOOKUP($B240,'P2 Origin'!$C$21:$M$176,9,0))*AP240</f>
        <v>0</v>
      </c>
      <c r="AR240" s="155">
        <f t="shared" si="99"/>
        <v>1</v>
      </c>
      <c r="AS240" s="164">
        <f>(VLOOKUP(B240,'P2 Origin'!$C$21:$M$176,10,0))*K240</f>
        <v>0</v>
      </c>
      <c r="AT240" s="164">
        <f>(VLOOKUP(B240,'P2 Origin'!$C$21:$M$176,11,0))*J240</f>
        <v>0</v>
      </c>
      <c r="AU240" s="167">
        <v>8.73</v>
      </c>
      <c r="AV240" s="168">
        <v>8</v>
      </c>
      <c r="AW240" s="169">
        <v>0.73</v>
      </c>
      <c r="AX240" s="170">
        <f>IF(AU240&gt;=0.1,'P3 Bureaumarge zee- en luchtvr.'!$D$12,0)</f>
        <v>0</v>
      </c>
      <c r="AY240" s="163">
        <f t="shared" si="100"/>
        <v>0</v>
      </c>
      <c r="AZ240" s="157" t="str">
        <f>VLOOKUP(D240,'P4 Destination'!$C$21:$O$176,13,0)</f>
        <v>USD</v>
      </c>
      <c r="BA240" s="164">
        <f t="shared" si="101"/>
        <v>0</v>
      </c>
      <c r="BB240" s="171">
        <f>IF(AU240&gt;0.1,(VLOOKUP(D240,'P4 Destination'!$C$21:$M$176,3,0))*I240,0)</f>
        <v>0</v>
      </c>
      <c r="BC240" s="172">
        <f t="shared" si="102"/>
        <v>0</v>
      </c>
      <c r="BD240" s="171">
        <f>(VLOOKUP($D240,'P4 Destination'!$C$21:$M$176,4,0))*BC240</f>
        <v>0</v>
      </c>
      <c r="BE240" s="172">
        <f t="shared" si="103"/>
        <v>8.73</v>
      </c>
      <c r="BF240" s="171">
        <f>(VLOOKUP($D240,'P4 Destination'!$C$21:$M$176,5,0))*BE240</f>
        <v>0</v>
      </c>
      <c r="BG240" s="172">
        <f t="shared" si="104"/>
        <v>0</v>
      </c>
      <c r="BH240" s="171">
        <f>(VLOOKUP($D240,'P4 Destination'!$C$21:$M$176,6,0))*BG240</f>
        <v>0</v>
      </c>
      <c r="BI240" s="172">
        <f t="shared" si="105"/>
        <v>0</v>
      </c>
      <c r="BJ240" s="171">
        <f>(VLOOKUP($D240,'P4 Destination'!$C$21:$M$176,7,0))*BI240</f>
        <v>0</v>
      </c>
      <c r="BK240" s="172">
        <f t="shared" si="106"/>
        <v>0</v>
      </c>
      <c r="BL240" s="171">
        <f>(VLOOKUP($D240,'P4 Destination'!$C$21:$M$176,8,0))*BK240</f>
        <v>0</v>
      </c>
      <c r="BM240" s="172">
        <f t="shared" si="107"/>
        <v>0</v>
      </c>
      <c r="BN240" s="171">
        <f>(VLOOKUP($D240,'P4 Destination'!$C$21:$M$176,9,0))*BM240</f>
        <v>0</v>
      </c>
      <c r="BO240" s="154">
        <f t="shared" si="108"/>
        <v>1</v>
      </c>
      <c r="BP240" s="171">
        <f>(VLOOKUP(D240,'P4 Destination'!$C$21:$M$176,10,0))*K240</f>
        <v>0</v>
      </c>
      <c r="BQ240" s="171">
        <f>(VLOOKUP(D240,'P4 Destination'!$C$21:$M$176,11,0))*J240</f>
        <v>0</v>
      </c>
      <c r="BR240" s="173">
        <f t="shared" si="109"/>
        <v>0</v>
      </c>
      <c r="BS240" s="173">
        <f>(AV240*2500)*'P6 Verzekering'!$E$11</f>
        <v>0</v>
      </c>
      <c r="BT240" s="173">
        <f>(AW240*2500)*'P6 Verzekering'!$E$12</f>
        <v>0</v>
      </c>
      <c r="BU240" s="173">
        <f>(L240*2500)*'P6 Verzekering'!$E$13</f>
        <v>0</v>
      </c>
      <c r="BV240" s="173">
        <f t="shared" si="110"/>
        <v>0</v>
      </c>
      <c r="BW240"/>
      <c r="BX240"/>
    </row>
    <row r="241" spans="1:76">
      <c r="A241" s="152" t="s">
        <v>1274</v>
      </c>
      <c r="B241" s="152" t="s">
        <v>465</v>
      </c>
      <c r="C241" s="152" t="s">
        <v>464</v>
      </c>
      <c r="D241" s="152" t="s">
        <v>333</v>
      </c>
      <c r="E241" s="152" t="s">
        <v>332</v>
      </c>
      <c r="F241" s="153">
        <f t="shared" si="84"/>
        <v>50</v>
      </c>
      <c r="G241" s="154">
        <v>1</v>
      </c>
      <c r="H241" s="154">
        <f>IFERROR(VLOOKUP(B241,'P2 Origin'!$C$21:$Q$176,15,FALSE),0)</f>
        <v>1</v>
      </c>
      <c r="I241" s="154">
        <f>IFERROR(VLOOKUP(D241,'P4 Destination'!$C$21:$Q$176,15,FALSE),0)</f>
        <v>0</v>
      </c>
      <c r="J241" s="155"/>
      <c r="K241" s="155">
        <v>1</v>
      </c>
      <c r="L241" s="156">
        <v>0</v>
      </c>
      <c r="M241" s="155">
        <v>0</v>
      </c>
      <c r="N241" s="155">
        <v>0</v>
      </c>
      <c r="O241" s="157">
        <f t="shared" si="85"/>
        <v>0</v>
      </c>
      <c r="P241" s="158">
        <f t="shared" si="86"/>
        <v>0</v>
      </c>
      <c r="Q241" s="159">
        <f>IFERROR(VLOOKUP(N241,'P1 Intra-Europees'!$A$15:$H$25,3,0),0)*P241</f>
        <v>0</v>
      </c>
      <c r="R241" s="160">
        <f t="shared" si="87"/>
        <v>0</v>
      </c>
      <c r="S241" s="159">
        <f>IFERROR(VLOOKUP(N241,'P1 Intra-Europees'!$A$15:$H$25,4,0),0)*R241</f>
        <v>0</v>
      </c>
      <c r="T241" s="160">
        <f t="shared" si="88"/>
        <v>0</v>
      </c>
      <c r="U241" s="159">
        <f>IFERROR(VLOOKUP(N241,'P1 Intra-Europees'!$A$15:$H$25,5,0),0)*T241</f>
        <v>0</v>
      </c>
      <c r="V241" s="160">
        <f t="shared" si="89"/>
        <v>0</v>
      </c>
      <c r="W241" s="159">
        <f>IFERROR(VLOOKUP(N241,'P1 Intra-Europees'!$A$15:$H$25,6,0),0)*V241</f>
        <v>0</v>
      </c>
      <c r="X241" s="160">
        <f t="shared" si="90"/>
        <v>0</v>
      </c>
      <c r="Y241" s="159">
        <f>IFERROR(VLOOKUP(N241,'P1 Intra-Europees'!$A$15:$H$25,7,0),0)*X241</f>
        <v>0</v>
      </c>
      <c r="Z241" s="161">
        <f t="shared" si="91"/>
        <v>0</v>
      </c>
      <c r="AA241" s="162">
        <f>IFERROR(VLOOKUP(N241,'P1 Intra-Europees'!$A$15:$H$25,8,0),0)*Z241</f>
        <v>0</v>
      </c>
      <c r="AB241" s="163">
        <f t="shared" si="92"/>
        <v>0</v>
      </c>
      <c r="AC241" s="157" t="str">
        <f>VLOOKUP(B241,'P2 Origin'!$C$21:$O$176,13,0)</f>
        <v>USD</v>
      </c>
      <c r="AD241" s="164">
        <f t="shared" si="93"/>
        <v>0</v>
      </c>
      <c r="AE241" s="165">
        <f>IF(AU241&gt;0.1,VLOOKUP(B241,'P2 Origin'!$C$21:$M$176,3,0)*H241,0)</f>
        <v>0</v>
      </c>
      <c r="AF241" s="166">
        <f t="shared" si="94"/>
        <v>0</v>
      </c>
      <c r="AG241" s="165">
        <f>(VLOOKUP(B241,'P2 Origin'!$C$21:$M$176,4,0))*AF241</f>
        <v>0</v>
      </c>
      <c r="AH241" s="166">
        <f t="shared" si="95"/>
        <v>0</v>
      </c>
      <c r="AI241" s="165">
        <f>(VLOOKUP(B241,'P2 Origin'!$C$21:$M$176,5,0))*AH241</f>
        <v>0</v>
      </c>
      <c r="AJ241" s="166">
        <f t="shared" si="111"/>
        <v>0</v>
      </c>
      <c r="AK241" s="165">
        <f>(VLOOKUP(B241,'P2 Origin'!$C$21:$M$176,6,0))*AJ241</f>
        <v>0</v>
      </c>
      <c r="AL241" s="166">
        <f t="shared" si="96"/>
        <v>0</v>
      </c>
      <c r="AM241" s="165">
        <f>(VLOOKUP($B241,'P2 Origin'!$C$21:$M$176,7,0))*AL241</f>
        <v>0</v>
      </c>
      <c r="AN241" s="166">
        <f t="shared" si="97"/>
        <v>0</v>
      </c>
      <c r="AO241" s="165">
        <f>(VLOOKUP($B241,'P2 Origin'!$C$21:$M$176,8,0))*AN241</f>
        <v>0</v>
      </c>
      <c r="AP241" s="166">
        <f t="shared" si="98"/>
        <v>50</v>
      </c>
      <c r="AQ241" s="165">
        <f>(VLOOKUP($B241,'P2 Origin'!$C$21:$M$176,9,0))*AP241</f>
        <v>0</v>
      </c>
      <c r="AR241" s="155">
        <f t="shared" si="99"/>
        <v>1</v>
      </c>
      <c r="AS241" s="164">
        <f>(VLOOKUP(B241,'P2 Origin'!$C$21:$M$176,10,0))*K241</f>
        <v>0</v>
      </c>
      <c r="AT241" s="164">
        <f>(VLOOKUP(B241,'P2 Origin'!$C$21:$M$176,11,0))*J241</f>
        <v>0</v>
      </c>
      <c r="AU241" s="167">
        <v>50</v>
      </c>
      <c r="AV241" s="168">
        <v>50</v>
      </c>
      <c r="AW241" s="169">
        <v>0</v>
      </c>
      <c r="AX241" s="170">
        <f>IF(AU241&gt;=0.1,'P3 Bureaumarge zee- en luchtvr.'!$D$12,0)</f>
        <v>0</v>
      </c>
      <c r="AY241" s="163">
        <f t="shared" si="100"/>
        <v>0</v>
      </c>
      <c r="AZ241" s="157" t="str">
        <f>VLOOKUP(D241,'P4 Destination'!$C$21:$O$176,13,0)</f>
        <v>USD</v>
      </c>
      <c r="BA241" s="164">
        <f t="shared" si="101"/>
        <v>0</v>
      </c>
      <c r="BB241" s="171">
        <f>IF(AU241&gt;0.1,(VLOOKUP(D241,'P4 Destination'!$C$21:$M$176,3,0))*I241,0)</f>
        <v>0</v>
      </c>
      <c r="BC241" s="172">
        <f t="shared" si="102"/>
        <v>0</v>
      </c>
      <c r="BD241" s="171">
        <f>(VLOOKUP($D241,'P4 Destination'!$C$21:$M$176,4,0))*BC241</f>
        <v>0</v>
      </c>
      <c r="BE241" s="172">
        <f t="shared" si="103"/>
        <v>0</v>
      </c>
      <c r="BF241" s="171">
        <f>(VLOOKUP($D241,'P4 Destination'!$C$21:$M$176,5,0))*BE241</f>
        <v>0</v>
      </c>
      <c r="BG241" s="172">
        <f t="shared" si="104"/>
        <v>0</v>
      </c>
      <c r="BH241" s="171">
        <f>(VLOOKUP($D241,'P4 Destination'!$C$21:$M$176,6,0))*BG241</f>
        <v>0</v>
      </c>
      <c r="BI241" s="172">
        <f t="shared" si="105"/>
        <v>0</v>
      </c>
      <c r="BJ241" s="171">
        <f>(VLOOKUP($D241,'P4 Destination'!$C$21:$M$176,7,0))*BI241</f>
        <v>0</v>
      </c>
      <c r="BK241" s="172">
        <f t="shared" si="106"/>
        <v>0</v>
      </c>
      <c r="BL241" s="171">
        <f>(VLOOKUP($D241,'P4 Destination'!$C$21:$M$176,8,0))*BK241</f>
        <v>0</v>
      </c>
      <c r="BM241" s="172">
        <f t="shared" si="107"/>
        <v>50</v>
      </c>
      <c r="BN241" s="171">
        <f>(VLOOKUP($D241,'P4 Destination'!$C$21:$M$176,9,0))*BM241</f>
        <v>0</v>
      </c>
      <c r="BO241" s="154">
        <f t="shared" si="108"/>
        <v>1</v>
      </c>
      <c r="BP241" s="171">
        <f>(VLOOKUP(D241,'P4 Destination'!$C$21:$M$176,10,0))*K241</f>
        <v>0</v>
      </c>
      <c r="BQ241" s="171">
        <f>(VLOOKUP(D241,'P4 Destination'!$C$21:$M$176,11,0))*J241</f>
        <v>0</v>
      </c>
      <c r="BR241" s="173">
        <f t="shared" si="109"/>
        <v>0</v>
      </c>
      <c r="BS241" s="173">
        <f>(AV241*2500)*'P6 Verzekering'!$E$11</f>
        <v>0</v>
      </c>
      <c r="BT241" s="173">
        <f>(AW241*2500)*'P6 Verzekering'!$E$12</f>
        <v>0</v>
      </c>
      <c r="BU241" s="173">
        <f>(L241*2500)*'P6 Verzekering'!$E$13</f>
        <v>0</v>
      </c>
      <c r="BV241" s="173">
        <f t="shared" si="110"/>
        <v>0</v>
      </c>
      <c r="BW241"/>
      <c r="BX241"/>
    </row>
    <row r="242" spans="1:76">
      <c r="A242" s="152" t="s">
        <v>1275</v>
      </c>
      <c r="B242" s="152" t="s">
        <v>465</v>
      </c>
      <c r="C242" s="152" t="s">
        <v>464</v>
      </c>
      <c r="D242" s="152" t="s">
        <v>328</v>
      </c>
      <c r="E242" s="152" t="s">
        <v>327</v>
      </c>
      <c r="F242" s="153">
        <f t="shared" si="84"/>
        <v>20</v>
      </c>
      <c r="G242" s="154">
        <v>1</v>
      </c>
      <c r="H242" s="154">
        <f>IFERROR(VLOOKUP(B242,'P2 Origin'!$C$21:$Q$176,15,FALSE),0)</f>
        <v>1</v>
      </c>
      <c r="I242" s="154">
        <f>IFERROR(VLOOKUP(D242,'P4 Destination'!$C$21:$Q$176,15,FALSE),0)</f>
        <v>1</v>
      </c>
      <c r="J242" s="155">
        <v>1</v>
      </c>
      <c r="K242" s="155"/>
      <c r="L242" s="156">
        <v>0</v>
      </c>
      <c r="M242" s="155">
        <v>0</v>
      </c>
      <c r="N242" s="155">
        <v>0</v>
      </c>
      <c r="O242" s="157">
        <f t="shared" si="85"/>
        <v>0</v>
      </c>
      <c r="P242" s="158">
        <f t="shared" si="86"/>
        <v>0</v>
      </c>
      <c r="Q242" s="159">
        <f>IFERROR(VLOOKUP(N242,'P1 Intra-Europees'!$A$15:$H$25,3,0),0)*P242</f>
        <v>0</v>
      </c>
      <c r="R242" s="160">
        <f t="shared" si="87"/>
        <v>0</v>
      </c>
      <c r="S242" s="159">
        <f>IFERROR(VLOOKUP(N242,'P1 Intra-Europees'!$A$15:$H$25,4,0),0)*R242</f>
        <v>0</v>
      </c>
      <c r="T242" s="160">
        <f t="shared" si="88"/>
        <v>0</v>
      </c>
      <c r="U242" s="159">
        <f>IFERROR(VLOOKUP(N242,'P1 Intra-Europees'!$A$15:$H$25,5,0),0)*T242</f>
        <v>0</v>
      </c>
      <c r="V242" s="160">
        <f t="shared" si="89"/>
        <v>0</v>
      </c>
      <c r="W242" s="159">
        <f>IFERROR(VLOOKUP(N242,'P1 Intra-Europees'!$A$15:$H$25,6,0),0)*V242</f>
        <v>0</v>
      </c>
      <c r="X242" s="160">
        <f t="shared" si="90"/>
        <v>0</v>
      </c>
      <c r="Y242" s="159">
        <f>IFERROR(VLOOKUP(N242,'P1 Intra-Europees'!$A$15:$H$25,7,0),0)*X242</f>
        <v>0</v>
      </c>
      <c r="Z242" s="161">
        <f t="shared" si="91"/>
        <v>0</v>
      </c>
      <c r="AA242" s="162">
        <f>IFERROR(VLOOKUP(N242,'P1 Intra-Europees'!$A$15:$H$25,8,0),0)*Z242</f>
        <v>0</v>
      </c>
      <c r="AB242" s="163">
        <f t="shared" si="92"/>
        <v>0</v>
      </c>
      <c r="AC242" s="157" t="str">
        <f>VLOOKUP(B242,'P2 Origin'!$C$21:$O$176,13,0)</f>
        <v>USD</v>
      </c>
      <c r="AD242" s="164">
        <f t="shared" si="93"/>
        <v>0</v>
      </c>
      <c r="AE242" s="165">
        <f>IF(AU242&gt;0.1,VLOOKUP(B242,'P2 Origin'!$C$21:$M$176,3,0)*H242,0)</f>
        <v>0</v>
      </c>
      <c r="AF242" s="166">
        <f t="shared" si="94"/>
        <v>0</v>
      </c>
      <c r="AG242" s="165">
        <f>(VLOOKUP(B242,'P2 Origin'!$C$21:$M$176,4,0))*AF242</f>
        <v>0</v>
      </c>
      <c r="AH242" s="166">
        <f t="shared" si="95"/>
        <v>0</v>
      </c>
      <c r="AI242" s="165">
        <f>(VLOOKUP(B242,'P2 Origin'!$C$21:$M$176,5,0))*AH242</f>
        <v>0</v>
      </c>
      <c r="AJ242" s="166">
        <f t="shared" si="111"/>
        <v>20</v>
      </c>
      <c r="AK242" s="165">
        <f>(VLOOKUP(B242,'P2 Origin'!$C$21:$M$176,6,0))*AJ242</f>
        <v>0</v>
      </c>
      <c r="AL242" s="166">
        <f t="shared" si="96"/>
        <v>0</v>
      </c>
      <c r="AM242" s="165">
        <f>(VLOOKUP($B242,'P2 Origin'!$C$21:$M$176,7,0))*AL242</f>
        <v>0</v>
      </c>
      <c r="AN242" s="166">
        <f t="shared" si="97"/>
        <v>0</v>
      </c>
      <c r="AO242" s="165">
        <f>(VLOOKUP($B242,'P2 Origin'!$C$21:$M$176,8,0))*AN242</f>
        <v>0</v>
      </c>
      <c r="AP242" s="166">
        <f t="shared" si="98"/>
        <v>0</v>
      </c>
      <c r="AQ242" s="165">
        <f>(VLOOKUP($B242,'P2 Origin'!$C$21:$M$176,9,0))*AP242</f>
        <v>0</v>
      </c>
      <c r="AR242" s="155">
        <f t="shared" si="99"/>
        <v>1</v>
      </c>
      <c r="AS242" s="164">
        <f>(VLOOKUP(B242,'P2 Origin'!$C$21:$M$176,10,0))*K242</f>
        <v>0</v>
      </c>
      <c r="AT242" s="164">
        <f>(VLOOKUP(B242,'P2 Origin'!$C$21:$M$176,11,0))*J242</f>
        <v>0</v>
      </c>
      <c r="AU242" s="167">
        <v>20</v>
      </c>
      <c r="AV242" s="168">
        <v>20</v>
      </c>
      <c r="AW242" s="169">
        <v>0</v>
      </c>
      <c r="AX242" s="170">
        <f>IF(AU242&gt;=0.1,'P3 Bureaumarge zee- en luchtvr.'!$D$12,0)</f>
        <v>0</v>
      </c>
      <c r="AY242" s="163">
        <f t="shared" si="100"/>
        <v>0</v>
      </c>
      <c r="AZ242" s="157" t="str">
        <f>VLOOKUP(D242,'P4 Destination'!$C$21:$O$176,13,0)</f>
        <v>USD</v>
      </c>
      <c r="BA242" s="164">
        <f t="shared" si="101"/>
        <v>0</v>
      </c>
      <c r="BB242" s="171">
        <f>IF(AU242&gt;0.1,(VLOOKUP(D242,'P4 Destination'!$C$21:$M$176,3,0))*I242,0)</f>
        <v>0</v>
      </c>
      <c r="BC242" s="172">
        <f t="shared" si="102"/>
        <v>0</v>
      </c>
      <c r="BD242" s="171">
        <f>(VLOOKUP($D242,'P4 Destination'!$C$21:$M$176,4,0))*BC242</f>
        <v>0</v>
      </c>
      <c r="BE242" s="172">
        <f t="shared" si="103"/>
        <v>0</v>
      </c>
      <c r="BF242" s="171">
        <f>(VLOOKUP($D242,'P4 Destination'!$C$21:$M$176,5,0))*BE242</f>
        <v>0</v>
      </c>
      <c r="BG242" s="172">
        <f t="shared" si="104"/>
        <v>20</v>
      </c>
      <c r="BH242" s="171">
        <f>(VLOOKUP($D242,'P4 Destination'!$C$21:$M$176,6,0))*BG242</f>
        <v>0</v>
      </c>
      <c r="BI242" s="172">
        <f t="shared" si="105"/>
        <v>0</v>
      </c>
      <c r="BJ242" s="171">
        <f>(VLOOKUP($D242,'P4 Destination'!$C$21:$M$176,7,0))*BI242</f>
        <v>0</v>
      </c>
      <c r="BK242" s="172">
        <f t="shared" si="106"/>
        <v>0</v>
      </c>
      <c r="BL242" s="171">
        <f>(VLOOKUP($D242,'P4 Destination'!$C$21:$M$176,8,0))*BK242</f>
        <v>0</v>
      </c>
      <c r="BM242" s="172">
        <f t="shared" si="107"/>
        <v>0</v>
      </c>
      <c r="BN242" s="171">
        <f>(VLOOKUP($D242,'P4 Destination'!$C$21:$M$176,9,0))*BM242</f>
        <v>0</v>
      </c>
      <c r="BO242" s="154">
        <f t="shared" si="108"/>
        <v>1</v>
      </c>
      <c r="BP242" s="171">
        <f>(VLOOKUP(D242,'P4 Destination'!$C$21:$M$176,10,0))*K242</f>
        <v>0</v>
      </c>
      <c r="BQ242" s="171">
        <f>(VLOOKUP(D242,'P4 Destination'!$C$21:$M$176,11,0))*J242</f>
        <v>0</v>
      </c>
      <c r="BR242" s="173">
        <f t="shared" si="109"/>
        <v>0</v>
      </c>
      <c r="BS242" s="173">
        <f>(AV242*2500)*'P6 Verzekering'!$E$11</f>
        <v>0</v>
      </c>
      <c r="BT242" s="173">
        <f>(AW242*2500)*'P6 Verzekering'!$E$12</f>
        <v>0</v>
      </c>
      <c r="BU242" s="173">
        <f>(L242*2500)*'P6 Verzekering'!$E$13</f>
        <v>0</v>
      </c>
      <c r="BV242" s="173">
        <f t="shared" si="110"/>
        <v>0</v>
      </c>
      <c r="BW242"/>
      <c r="BX242"/>
    </row>
    <row r="243" spans="1:76">
      <c r="A243" s="152" t="s">
        <v>1276</v>
      </c>
      <c r="B243" s="152" t="s">
        <v>465</v>
      </c>
      <c r="C243" s="152" t="s">
        <v>464</v>
      </c>
      <c r="D243" s="152" t="s">
        <v>219</v>
      </c>
      <c r="E243" s="152" t="s">
        <v>219</v>
      </c>
      <c r="F243" s="153">
        <f t="shared" si="84"/>
        <v>16</v>
      </c>
      <c r="G243" s="154">
        <v>1</v>
      </c>
      <c r="H243" s="154">
        <f>IFERROR(VLOOKUP(B243,'P2 Origin'!$C$21:$Q$176,15,FALSE),0)</f>
        <v>1</v>
      </c>
      <c r="I243" s="154">
        <f>IFERROR(VLOOKUP(D243,'P4 Destination'!$C$21:$Q$176,15,FALSE),0)</f>
        <v>0</v>
      </c>
      <c r="J243" s="155">
        <v>1</v>
      </c>
      <c r="K243" s="155"/>
      <c r="L243" s="156">
        <v>0</v>
      </c>
      <c r="M243" s="155">
        <v>0</v>
      </c>
      <c r="N243" s="155">
        <v>0</v>
      </c>
      <c r="O243" s="157">
        <f t="shared" si="85"/>
        <v>0</v>
      </c>
      <c r="P243" s="158">
        <f t="shared" si="86"/>
        <v>0</v>
      </c>
      <c r="Q243" s="159">
        <f>IFERROR(VLOOKUP(N243,'P1 Intra-Europees'!$A$15:$H$25,3,0),0)*P243</f>
        <v>0</v>
      </c>
      <c r="R243" s="160">
        <f t="shared" si="87"/>
        <v>0</v>
      </c>
      <c r="S243" s="159">
        <f>IFERROR(VLOOKUP(N243,'P1 Intra-Europees'!$A$15:$H$25,4,0),0)*R243</f>
        <v>0</v>
      </c>
      <c r="T243" s="160">
        <f t="shared" si="88"/>
        <v>0</v>
      </c>
      <c r="U243" s="159">
        <f>IFERROR(VLOOKUP(N243,'P1 Intra-Europees'!$A$15:$H$25,5,0),0)*T243</f>
        <v>0</v>
      </c>
      <c r="V243" s="160">
        <f t="shared" si="89"/>
        <v>0</v>
      </c>
      <c r="W243" s="159">
        <f>IFERROR(VLOOKUP(N243,'P1 Intra-Europees'!$A$15:$H$25,6,0),0)*V243</f>
        <v>0</v>
      </c>
      <c r="X243" s="160">
        <f t="shared" si="90"/>
        <v>0</v>
      </c>
      <c r="Y243" s="159">
        <f>IFERROR(VLOOKUP(N243,'P1 Intra-Europees'!$A$15:$H$25,7,0),0)*X243</f>
        <v>0</v>
      </c>
      <c r="Z243" s="161">
        <f t="shared" si="91"/>
        <v>0</v>
      </c>
      <c r="AA243" s="162">
        <f>IFERROR(VLOOKUP(N243,'P1 Intra-Europees'!$A$15:$H$25,8,0),0)*Z243</f>
        <v>0</v>
      </c>
      <c r="AB243" s="163">
        <f t="shared" si="92"/>
        <v>0</v>
      </c>
      <c r="AC243" s="157" t="str">
        <f>VLOOKUP(B243,'P2 Origin'!$C$21:$O$176,13,0)</f>
        <v>USD</v>
      </c>
      <c r="AD243" s="164">
        <f t="shared" si="93"/>
        <v>0</v>
      </c>
      <c r="AE243" s="165">
        <f>IF(AU243&gt;0.1,VLOOKUP(B243,'P2 Origin'!$C$21:$M$176,3,0)*H243,0)</f>
        <v>0</v>
      </c>
      <c r="AF243" s="166">
        <f t="shared" si="94"/>
        <v>0</v>
      </c>
      <c r="AG243" s="165">
        <f>(VLOOKUP(B243,'P2 Origin'!$C$21:$M$176,4,0))*AF243</f>
        <v>0</v>
      </c>
      <c r="AH243" s="166">
        <f t="shared" si="95"/>
        <v>0</v>
      </c>
      <c r="AI243" s="165">
        <f>(VLOOKUP(B243,'P2 Origin'!$C$21:$M$176,5,0))*AH243</f>
        <v>0</v>
      </c>
      <c r="AJ243" s="166">
        <f t="shared" si="111"/>
        <v>16</v>
      </c>
      <c r="AK243" s="165">
        <f>(VLOOKUP(B243,'P2 Origin'!$C$21:$M$176,6,0))*AJ243</f>
        <v>0</v>
      </c>
      <c r="AL243" s="166">
        <f t="shared" si="96"/>
        <v>0</v>
      </c>
      <c r="AM243" s="165">
        <f>(VLOOKUP($B243,'P2 Origin'!$C$21:$M$176,7,0))*AL243</f>
        <v>0</v>
      </c>
      <c r="AN243" s="166">
        <f t="shared" si="97"/>
        <v>0</v>
      </c>
      <c r="AO243" s="165">
        <f>(VLOOKUP($B243,'P2 Origin'!$C$21:$M$176,8,0))*AN243</f>
        <v>0</v>
      </c>
      <c r="AP243" s="166">
        <f t="shared" si="98"/>
        <v>0</v>
      </c>
      <c r="AQ243" s="165">
        <f>(VLOOKUP($B243,'P2 Origin'!$C$21:$M$176,9,0))*AP243</f>
        <v>0</v>
      </c>
      <c r="AR243" s="155">
        <f t="shared" si="99"/>
        <v>1</v>
      </c>
      <c r="AS243" s="164">
        <f>(VLOOKUP(B243,'P2 Origin'!$C$21:$M$176,10,0))*K243</f>
        <v>0</v>
      </c>
      <c r="AT243" s="164">
        <f>(VLOOKUP(B243,'P2 Origin'!$C$21:$M$176,11,0))*J243</f>
        <v>0</v>
      </c>
      <c r="AU243" s="167">
        <v>16</v>
      </c>
      <c r="AV243" s="168">
        <v>16</v>
      </c>
      <c r="AW243" s="169">
        <v>0</v>
      </c>
      <c r="AX243" s="170">
        <f>IF(AU243&gt;=0.1,'P3 Bureaumarge zee- en luchtvr.'!$D$12,0)</f>
        <v>0</v>
      </c>
      <c r="AY243" s="163">
        <f t="shared" si="100"/>
        <v>0</v>
      </c>
      <c r="AZ243" s="157" t="str">
        <f>VLOOKUP(D243,'P4 Destination'!$C$21:$O$176,13,0)</f>
        <v>EUR</v>
      </c>
      <c r="BA243" s="164">
        <f t="shared" si="101"/>
        <v>0</v>
      </c>
      <c r="BB243" s="171">
        <f>IF(AU243&gt;0.1,(VLOOKUP(D243,'P4 Destination'!$C$21:$M$176,3,0))*I243,0)</f>
        <v>0</v>
      </c>
      <c r="BC243" s="172">
        <f t="shared" si="102"/>
        <v>0</v>
      </c>
      <c r="BD243" s="171">
        <f>(VLOOKUP($D243,'P4 Destination'!$C$21:$M$176,4,0))*BC243</f>
        <v>0</v>
      </c>
      <c r="BE243" s="172">
        <f t="shared" si="103"/>
        <v>0</v>
      </c>
      <c r="BF243" s="171">
        <f>(VLOOKUP($D243,'P4 Destination'!$C$21:$M$176,5,0))*BE243</f>
        <v>0</v>
      </c>
      <c r="BG243" s="172">
        <f t="shared" si="104"/>
        <v>16</v>
      </c>
      <c r="BH243" s="171">
        <f>(VLOOKUP($D243,'P4 Destination'!$C$21:$M$176,6,0))*BG243</f>
        <v>0</v>
      </c>
      <c r="BI243" s="172">
        <f t="shared" si="105"/>
        <v>0</v>
      </c>
      <c r="BJ243" s="171">
        <f>(VLOOKUP($D243,'P4 Destination'!$C$21:$M$176,7,0))*BI243</f>
        <v>0</v>
      </c>
      <c r="BK243" s="172">
        <f t="shared" si="106"/>
        <v>0</v>
      </c>
      <c r="BL243" s="171">
        <f>(VLOOKUP($D243,'P4 Destination'!$C$21:$M$176,8,0))*BK243</f>
        <v>0</v>
      </c>
      <c r="BM243" s="172">
        <f t="shared" si="107"/>
        <v>0</v>
      </c>
      <c r="BN243" s="171">
        <f>(VLOOKUP($D243,'P4 Destination'!$C$21:$M$176,9,0))*BM243</f>
        <v>0</v>
      </c>
      <c r="BO243" s="154">
        <f t="shared" si="108"/>
        <v>1</v>
      </c>
      <c r="BP243" s="171">
        <f>(VLOOKUP(D243,'P4 Destination'!$C$21:$M$176,10,0))*K243</f>
        <v>0</v>
      </c>
      <c r="BQ243" s="171">
        <f>(VLOOKUP(D243,'P4 Destination'!$C$21:$M$176,11,0))*J243</f>
        <v>0</v>
      </c>
      <c r="BR243" s="173">
        <f t="shared" si="109"/>
        <v>0</v>
      </c>
      <c r="BS243" s="173">
        <f>(AV243*2500)*'P6 Verzekering'!$E$11</f>
        <v>0</v>
      </c>
      <c r="BT243" s="173">
        <f>(AW243*2500)*'P6 Verzekering'!$E$12</f>
        <v>0</v>
      </c>
      <c r="BU243" s="173">
        <f>(L243*2500)*'P6 Verzekering'!$E$13</f>
        <v>0</v>
      </c>
      <c r="BV243" s="173">
        <f t="shared" si="110"/>
        <v>0</v>
      </c>
      <c r="BW243"/>
      <c r="BX243"/>
    </row>
    <row r="244" spans="1:76">
      <c r="A244" s="152" t="s">
        <v>1277</v>
      </c>
      <c r="B244" s="152" t="s">
        <v>465</v>
      </c>
      <c r="C244" s="152" t="s">
        <v>464</v>
      </c>
      <c r="D244" s="152" t="s">
        <v>219</v>
      </c>
      <c r="E244" s="152" t="s">
        <v>219</v>
      </c>
      <c r="F244" s="153">
        <f t="shared" si="84"/>
        <v>50</v>
      </c>
      <c r="G244" s="154">
        <v>1</v>
      </c>
      <c r="H244" s="154">
        <f>IFERROR(VLOOKUP(B244,'P2 Origin'!$C$21:$Q$176,15,FALSE),0)</f>
        <v>1</v>
      </c>
      <c r="I244" s="154">
        <f>IFERROR(VLOOKUP(D244,'P4 Destination'!$C$21:$Q$176,15,FALSE),0)</f>
        <v>0</v>
      </c>
      <c r="J244" s="155"/>
      <c r="K244" s="155">
        <v>1</v>
      </c>
      <c r="L244" s="156">
        <v>0</v>
      </c>
      <c r="M244" s="155">
        <v>0</v>
      </c>
      <c r="N244" s="155">
        <v>0</v>
      </c>
      <c r="O244" s="157">
        <f t="shared" si="85"/>
        <v>0</v>
      </c>
      <c r="P244" s="158">
        <f t="shared" si="86"/>
        <v>0</v>
      </c>
      <c r="Q244" s="159">
        <f>IFERROR(VLOOKUP(N244,'P1 Intra-Europees'!$A$15:$H$25,3,0),0)*P244</f>
        <v>0</v>
      </c>
      <c r="R244" s="160">
        <f t="shared" si="87"/>
        <v>0</v>
      </c>
      <c r="S244" s="159">
        <f>IFERROR(VLOOKUP(N244,'P1 Intra-Europees'!$A$15:$H$25,4,0),0)*R244</f>
        <v>0</v>
      </c>
      <c r="T244" s="160">
        <f t="shared" si="88"/>
        <v>0</v>
      </c>
      <c r="U244" s="159">
        <f>IFERROR(VLOOKUP(N244,'P1 Intra-Europees'!$A$15:$H$25,5,0),0)*T244</f>
        <v>0</v>
      </c>
      <c r="V244" s="160">
        <f t="shared" si="89"/>
        <v>0</v>
      </c>
      <c r="W244" s="159">
        <f>IFERROR(VLOOKUP(N244,'P1 Intra-Europees'!$A$15:$H$25,6,0),0)*V244</f>
        <v>0</v>
      </c>
      <c r="X244" s="160">
        <f t="shared" si="90"/>
        <v>0</v>
      </c>
      <c r="Y244" s="159">
        <f>IFERROR(VLOOKUP(N244,'P1 Intra-Europees'!$A$15:$H$25,7,0),0)*X244</f>
        <v>0</v>
      </c>
      <c r="Z244" s="161">
        <f t="shared" si="91"/>
        <v>0</v>
      </c>
      <c r="AA244" s="162">
        <f>IFERROR(VLOOKUP(N244,'P1 Intra-Europees'!$A$15:$H$25,8,0),0)*Z244</f>
        <v>0</v>
      </c>
      <c r="AB244" s="163">
        <f t="shared" si="92"/>
        <v>0</v>
      </c>
      <c r="AC244" s="157" t="str">
        <f>VLOOKUP(B244,'P2 Origin'!$C$21:$O$176,13,0)</f>
        <v>USD</v>
      </c>
      <c r="AD244" s="164">
        <f t="shared" si="93"/>
        <v>0</v>
      </c>
      <c r="AE244" s="165">
        <f>IF(AU244&gt;0.1,VLOOKUP(B244,'P2 Origin'!$C$21:$M$176,3,0)*H244,0)</f>
        <v>0</v>
      </c>
      <c r="AF244" s="166">
        <f t="shared" si="94"/>
        <v>0</v>
      </c>
      <c r="AG244" s="165">
        <f>(VLOOKUP(B244,'P2 Origin'!$C$21:$M$176,4,0))*AF244</f>
        <v>0</v>
      </c>
      <c r="AH244" s="166">
        <f t="shared" si="95"/>
        <v>0</v>
      </c>
      <c r="AI244" s="165">
        <f>(VLOOKUP(B244,'P2 Origin'!$C$21:$M$176,5,0))*AH244</f>
        <v>0</v>
      </c>
      <c r="AJ244" s="166">
        <f t="shared" si="111"/>
        <v>0</v>
      </c>
      <c r="AK244" s="165">
        <f>(VLOOKUP(B244,'P2 Origin'!$C$21:$M$176,6,0))*AJ244</f>
        <v>0</v>
      </c>
      <c r="AL244" s="166">
        <f t="shared" si="96"/>
        <v>0</v>
      </c>
      <c r="AM244" s="165">
        <f>(VLOOKUP($B244,'P2 Origin'!$C$21:$M$176,7,0))*AL244</f>
        <v>0</v>
      </c>
      <c r="AN244" s="166">
        <f t="shared" si="97"/>
        <v>0</v>
      </c>
      <c r="AO244" s="165">
        <f>(VLOOKUP($B244,'P2 Origin'!$C$21:$M$176,8,0))*AN244</f>
        <v>0</v>
      </c>
      <c r="AP244" s="166">
        <f t="shared" si="98"/>
        <v>50</v>
      </c>
      <c r="AQ244" s="165">
        <f>(VLOOKUP($B244,'P2 Origin'!$C$21:$M$176,9,0))*AP244</f>
        <v>0</v>
      </c>
      <c r="AR244" s="155">
        <f t="shared" si="99"/>
        <v>1</v>
      </c>
      <c r="AS244" s="164">
        <f>(VLOOKUP(B244,'P2 Origin'!$C$21:$M$176,10,0))*K244</f>
        <v>0</v>
      </c>
      <c r="AT244" s="164">
        <f>(VLOOKUP(B244,'P2 Origin'!$C$21:$M$176,11,0))*J244</f>
        <v>0</v>
      </c>
      <c r="AU244" s="167">
        <v>50</v>
      </c>
      <c r="AV244" s="168">
        <v>50</v>
      </c>
      <c r="AW244" s="169">
        <v>0</v>
      </c>
      <c r="AX244" s="170">
        <f>IF(AU244&gt;=0.1,'P3 Bureaumarge zee- en luchtvr.'!$D$12,0)</f>
        <v>0</v>
      </c>
      <c r="AY244" s="163">
        <f t="shared" si="100"/>
        <v>0</v>
      </c>
      <c r="AZ244" s="157" t="str">
        <f>VLOOKUP(D244,'P4 Destination'!$C$21:$O$176,13,0)</f>
        <v>EUR</v>
      </c>
      <c r="BA244" s="164">
        <f t="shared" si="101"/>
        <v>0</v>
      </c>
      <c r="BB244" s="171">
        <f>IF(AU244&gt;0.1,(VLOOKUP(D244,'P4 Destination'!$C$21:$M$176,3,0))*I244,0)</f>
        <v>0</v>
      </c>
      <c r="BC244" s="172">
        <f t="shared" si="102"/>
        <v>0</v>
      </c>
      <c r="BD244" s="171">
        <f>(VLOOKUP($D244,'P4 Destination'!$C$21:$M$176,4,0))*BC244</f>
        <v>0</v>
      </c>
      <c r="BE244" s="172">
        <f t="shared" si="103"/>
        <v>0</v>
      </c>
      <c r="BF244" s="171">
        <f>(VLOOKUP($D244,'P4 Destination'!$C$21:$M$176,5,0))*BE244</f>
        <v>0</v>
      </c>
      <c r="BG244" s="172">
        <f t="shared" si="104"/>
        <v>0</v>
      </c>
      <c r="BH244" s="171">
        <f>(VLOOKUP($D244,'P4 Destination'!$C$21:$M$176,6,0))*BG244</f>
        <v>0</v>
      </c>
      <c r="BI244" s="172">
        <f t="shared" si="105"/>
        <v>0</v>
      </c>
      <c r="BJ244" s="171">
        <f>(VLOOKUP($D244,'P4 Destination'!$C$21:$M$176,7,0))*BI244</f>
        <v>0</v>
      </c>
      <c r="BK244" s="172">
        <f t="shared" si="106"/>
        <v>0</v>
      </c>
      <c r="BL244" s="171">
        <f>(VLOOKUP($D244,'P4 Destination'!$C$21:$M$176,8,0))*BK244</f>
        <v>0</v>
      </c>
      <c r="BM244" s="172">
        <f t="shared" si="107"/>
        <v>50</v>
      </c>
      <c r="BN244" s="171">
        <f>(VLOOKUP($D244,'P4 Destination'!$C$21:$M$176,9,0))*BM244</f>
        <v>0</v>
      </c>
      <c r="BO244" s="154">
        <f t="shared" si="108"/>
        <v>1</v>
      </c>
      <c r="BP244" s="171">
        <f>(VLOOKUP(D244,'P4 Destination'!$C$21:$M$176,10,0))*K244</f>
        <v>0</v>
      </c>
      <c r="BQ244" s="171">
        <f>(VLOOKUP(D244,'P4 Destination'!$C$21:$M$176,11,0))*J244</f>
        <v>0</v>
      </c>
      <c r="BR244" s="173">
        <f t="shared" si="109"/>
        <v>0</v>
      </c>
      <c r="BS244" s="173">
        <f>(AV244*2500)*'P6 Verzekering'!$E$11</f>
        <v>0</v>
      </c>
      <c r="BT244" s="173">
        <f>(AW244*2500)*'P6 Verzekering'!$E$12</f>
        <v>0</v>
      </c>
      <c r="BU244" s="173">
        <f>(L244*2500)*'P6 Verzekering'!$E$13</f>
        <v>0</v>
      </c>
      <c r="BV244" s="173">
        <f t="shared" si="110"/>
        <v>0</v>
      </c>
      <c r="BW244"/>
      <c r="BX244"/>
    </row>
    <row r="245" spans="1:76">
      <c r="A245" s="152" t="s">
        <v>1278</v>
      </c>
      <c r="B245" s="152" t="s">
        <v>465</v>
      </c>
      <c r="C245" s="152" t="s">
        <v>464</v>
      </c>
      <c r="D245" s="152" t="s">
        <v>219</v>
      </c>
      <c r="E245" s="152" t="s">
        <v>219</v>
      </c>
      <c r="F245" s="153">
        <f t="shared" si="84"/>
        <v>29</v>
      </c>
      <c r="G245" s="154">
        <v>1</v>
      </c>
      <c r="H245" s="154">
        <f>IFERROR(VLOOKUP(B245,'P2 Origin'!$C$21:$Q$176,15,FALSE),0)</f>
        <v>1</v>
      </c>
      <c r="I245" s="154">
        <f>IFERROR(VLOOKUP(D245,'P4 Destination'!$C$21:$Q$176,15,FALSE),0)</f>
        <v>0</v>
      </c>
      <c r="J245" s="155">
        <v>1</v>
      </c>
      <c r="K245" s="155"/>
      <c r="L245" s="156">
        <v>0</v>
      </c>
      <c r="M245" s="155">
        <v>0</v>
      </c>
      <c r="N245" s="155">
        <v>0</v>
      </c>
      <c r="O245" s="157">
        <f t="shared" si="85"/>
        <v>0</v>
      </c>
      <c r="P245" s="158">
        <f t="shared" si="86"/>
        <v>0</v>
      </c>
      <c r="Q245" s="159">
        <f>IFERROR(VLOOKUP(N245,'P1 Intra-Europees'!$A$15:$H$25,3,0),0)*P245</f>
        <v>0</v>
      </c>
      <c r="R245" s="160">
        <f t="shared" si="87"/>
        <v>0</v>
      </c>
      <c r="S245" s="159">
        <f>IFERROR(VLOOKUP(N245,'P1 Intra-Europees'!$A$15:$H$25,4,0),0)*R245</f>
        <v>0</v>
      </c>
      <c r="T245" s="160">
        <f t="shared" si="88"/>
        <v>0</v>
      </c>
      <c r="U245" s="159">
        <f>IFERROR(VLOOKUP(N245,'P1 Intra-Europees'!$A$15:$H$25,5,0),0)*T245</f>
        <v>0</v>
      </c>
      <c r="V245" s="160">
        <f t="shared" si="89"/>
        <v>0</v>
      </c>
      <c r="W245" s="159">
        <f>IFERROR(VLOOKUP(N245,'P1 Intra-Europees'!$A$15:$H$25,6,0),0)*V245</f>
        <v>0</v>
      </c>
      <c r="X245" s="160">
        <f t="shared" si="90"/>
        <v>0</v>
      </c>
      <c r="Y245" s="159">
        <f>IFERROR(VLOOKUP(N245,'P1 Intra-Europees'!$A$15:$H$25,7,0),0)*X245</f>
        <v>0</v>
      </c>
      <c r="Z245" s="161">
        <f t="shared" si="91"/>
        <v>0</v>
      </c>
      <c r="AA245" s="162">
        <f>IFERROR(VLOOKUP(N245,'P1 Intra-Europees'!$A$15:$H$25,8,0),0)*Z245</f>
        <v>0</v>
      </c>
      <c r="AB245" s="163">
        <f t="shared" si="92"/>
        <v>0</v>
      </c>
      <c r="AC245" s="157" t="str">
        <f>VLOOKUP(B245,'P2 Origin'!$C$21:$O$176,13,0)</f>
        <v>USD</v>
      </c>
      <c r="AD245" s="164">
        <f t="shared" si="93"/>
        <v>0</v>
      </c>
      <c r="AE245" s="165">
        <f>IF(AU245&gt;0.1,VLOOKUP(B245,'P2 Origin'!$C$21:$M$176,3,0)*H245,0)</f>
        <v>0</v>
      </c>
      <c r="AF245" s="166">
        <f t="shared" si="94"/>
        <v>0</v>
      </c>
      <c r="AG245" s="165">
        <f>(VLOOKUP(B245,'P2 Origin'!$C$21:$M$176,4,0))*AF245</f>
        <v>0</v>
      </c>
      <c r="AH245" s="166">
        <f t="shared" si="95"/>
        <v>0</v>
      </c>
      <c r="AI245" s="165">
        <f>(VLOOKUP(B245,'P2 Origin'!$C$21:$M$176,5,0))*AH245</f>
        <v>0</v>
      </c>
      <c r="AJ245" s="166">
        <f t="shared" si="111"/>
        <v>0</v>
      </c>
      <c r="AK245" s="165">
        <f>(VLOOKUP(B245,'P2 Origin'!$C$21:$M$176,6,0))*AJ245</f>
        <v>0</v>
      </c>
      <c r="AL245" s="166">
        <f t="shared" si="96"/>
        <v>29</v>
      </c>
      <c r="AM245" s="165">
        <f>(VLOOKUP($B245,'P2 Origin'!$C$21:$M$176,7,0))*AL245</f>
        <v>0</v>
      </c>
      <c r="AN245" s="166">
        <f t="shared" si="97"/>
        <v>0</v>
      </c>
      <c r="AO245" s="165">
        <f>(VLOOKUP($B245,'P2 Origin'!$C$21:$M$176,8,0))*AN245</f>
        <v>0</v>
      </c>
      <c r="AP245" s="166">
        <f t="shared" si="98"/>
        <v>0</v>
      </c>
      <c r="AQ245" s="165">
        <f>(VLOOKUP($B245,'P2 Origin'!$C$21:$M$176,9,0))*AP245</f>
        <v>0</v>
      </c>
      <c r="AR245" s="155">
        <f t="shared" si="99"/>
        <v>1</v>
      </c>
      <c r="AS245" s="164">
        <f>(VLOOKUP(B245,'P2 Origin'!$C$21:$M$176,10,0))*K245</f>
        <v>0</v>
      </c>
      <c r="AT245" s="164">
        <f>(VLOOKUP(B245,'P2 Origin'!$C$21:$M$176,11,0))*J245</f>
        <v>0</v>
      </c>
      <c r="AU245" s="167">
        <v>29</v>
      </c>
      <c r="AV245" s="168">
        <v>29</v>
      </c>
      <c r="AW245" s="169">
        <v>0</v>
      </c>
      <c r="AX245" s="170">
        <f>IF(AU245&gt;=0.1,'P3 Bureaumarge zee- en luchtvr.'!$D$12,0)</f>
        <v>0</v>
      </c>
      <c r="AY245" s="163">
        <f t="shared" si="100"/>
        <v>0</v>
      </c>
      <c r="AZ245" s="157" t="str">
        <f>VLOOKUP(D245,'P4 Destination'!$C$21:$O$176,13,0)</f>
        <v>EUR</v>
      </c>
      <c r="BA245" s="164">
        <f t="shared" si="101"/>
        <v>0</v>
      </c>
      <c r="BB245" s="171">
        <f>IF(AU245&gt;0.1,(VLOOKUP(D245,'P4 Destination'!$C$21:$M$176,3,0))*I245,0)</f>
        <v>0</v>
      </c>
      <c r="BC245" s="172">
        <f t="shared" si="102"/>
        <v>0</v>
      </c>
      <c r="BD245" s="171">
        <f>(VLOOKUP($D245,'P4 Destination'!$C$21:$M$176,4,0))*BC245</f>
        <v>0</v>
      </c>
      <c r="BE245" s="172">
        <f t="shared" si="103"/>
        <v>0</v>
      </c>
      <c r="BF245" s="171">
        <f>(VLOOKUP($D245,'P4 Destination'!$C$21:$M$176,5,0))*BE245</f>
        <v>0</v>
      </c>
      <c r="BG245" s="172">
        <f t="shared" si="104"/>
        <v>0</v>
      </c>
      <c r="BH245" s="171">
        <f>(VLOOKUP($D245,'P4 Destination'!$C$21:$M$176,6,0))*BG245</f>
        <v>0</v>
      </c>
      <c r="BI245" s="172">
        <f t="shared" si="105"/>
        <v>29</v>
      </c>
      <c r="BJ245" s="171">
        <f>(VLOOKUP($D245,'P4 Destination'!$C$21:$M$176,7,0))*BI245</f>
        <v>0</v>
      </c>
      <c r="BK245" s="172">
        <f t="shared" si="106"/>
        <v>0</v>
      </c>
      <c r="BL245" s="171">
        <f>(VLOOKUP($D245,'P4 Destination'!$C$21:$M$176,8,0))*BK245</f>
        <v>0</v>
      </c>
      <c r="BM245" s="172">
        <f t="shared" si="107"/>
        <v>0</v>
      </c>
      <c r="BN245" s="171">
        <f>(VLOOKUP($D245,'P4 Destination'!$C$21:$M$176,9,0))*BM245</f>
        <v>0</v>
      </c>
      <c r="BO245" s="154">
        <f t="shared" si="108"/>
        <v>1</v>
      </c>
      <c r="BP245" s="171">
        <f>(VLOOKUP(D245,'P4 Destination'!$C$21:$M$176,10,0))*K245</f>
        <v>0</v>
      </c>
      <c r="BQ245" s="171">
        <f>(VLOOKUP(D245,'P4 Destination'!$C$21:$M$176,11,0))*J245</f>
        <v>0</v>
      </c>
      <c r="BR245" s="173">
        <f t="shared" si="109"/>
        <v>0</v>
      </c>
      <c r="BS245" s="173">
        <f>(AV245*2500)*'P6 Verzekering'!$E$11</f>
        <v>0</v>
      </c>
      <c r="BT245" s="173">
        <f>(AW245*2500)*'P6 Verzekering'!$E$12</f>
        <v>0</v>
      </c>
      <c r="BU245" s="173">
        <f>(L245*2500)*'P6 Verzekering'!$E$13</f>
        <v>0</v>
      </c>
      <c r="BV245" s="173">
        <f t="shared" si="110"/>
        <v>0</v>
      </c>
      <c r="BW245"/>
      <c r="BX245"/>
    </row>
    <row r="246" spans="1:76">
      <c r="A246" s="152" t="s">
        <v>1279</v>
      </c>
      <c r="B246" s="152" t="s">
        <v>465</v>
      </c>
      <c r="C246" s="152" t="s">
        <v>464</v>
      </c>
      <c r="D246" s="152" t="s">
        <v>219</v>
      </c>
      <c r="E246" s="152" t="s">
        <v>219</v>
      </c>
      <c r="F246" s="153">
        <f t="shared" si="84"/>
        <v>6</v>
      </c>
      <c r="G246" s="154">
        <v>1</v>
      </c>
      <c r="H246" s="154">
        <f>IFERROR(VLOOKUP(B246,'P2 Origin'!$C$21:$Q$176,15,FALSE),0)</f>
        <v>1</v>
      </c>
      <c r="I246" s="154">
        <f>IFERROR(VLOOKUP(D246,'P4 Destination'!$C$21:$Q$176,15,FALSE),0)</f>
        <v>0</v>
      </c>
      <c r="J246" s="155">
        <v>1</v>
      </c>
      <c r="K246" s="155"/>
      <c r="L246" s="156">
        <v>0</v>
      </c>
      <c r="M246" s="155">
        <v>0</v>
      </c>
      <c r="N246" s="155">
        <v>0</v>
      </c>
      <c r="O246" s="157">
        <f t="shared" si="85"/>
        <v>0</v>
      </c>
      <c r="P246" s="158">
        <f t="shared" si="86"/>
        <v>0</v>
      </c>
      <c r="Q246" s="159">
        <f>IFERROR(VLOOKUP(N246,'P1 Intra-Europees'!$A$15:$H$25,3,0),0)*P246</f>
        <v>0</v>
      </c>
      <c r="R246" s="160">
        <f t="shared" si="87"/>
        <v>0</v>
      </c>
      <c r="S246" s="159">
        <f>IFERROR(VLOOKUP(N246,'P1 Intra-Europees'!$A$15:$H$25,4,0),0)*R246</f>
        <v>0</v>
      </c>
      <c r="T246" s="160">
        <f t="shared" si="88"/>
        <v>0</v>
      </c>
      <c r="U246" s="159">
        <f>IFERROR(VLOOKUP(N246,'P1 Intra-Europees'!$A$15:$H$25,5,0),0)*T246</f>
        <v>0</v>
      </c>
      <c r="V246" s="160">
        <f t="shared" si="89"/>
        <v>0</v>
      </c>
      <c r="W246" s="159">
        <f>IFERROR(VLOOKUP(N246,'P1 Intra-Europees'!$A$15:$H$25,6,0),0)*V246</f>
        <v>0</v>
      </c>
      <c r="X246" s="160">
        <f t="shared" si="90"/>
        <v>0</v>
      </c>
      <c r="Y246" s="159">
        <f>IFERROR(VLOOKUP(N246,'P1 Intra-Europees'!$A$15:$H$25,7,0),0)*X246</f>
        <v>0</v>
      </c>
      <c r="Z246" s="161">
        <f t="shared" si="91"/>
        <v>0</v>
      </c>
      <c r="AA246" s="162">
        <f>IFERROR(VLOOKUP(N246,'P1 Intra-Europees'!$A$15:$H$25,8,0),0)*Z246</f>
        <v>0</v>
      </c>
      <c r="AB246" s="163">
        <f t="shared" si="92"/>
        <v>0</v>
      </c>
      <c r="AC246" s="157" t="str">
        <f>VLOOKUP(B246,'P2 Origin'!$C$21:$O$176,13,0)</f>
        <v>USD</v>
      </c>
      <c r="AD246" s="164">
        <f t="shared" si="93"/>
        <v>0</v>
      </c>
      <c r="AE246" s="165">
        <f>IF(AU246&gt;0.1,VLOOKUP(B246,'P2 Origin'!$C$21:$M$176,3,0)*H246,0)</f>
        <v>0</v>
      </c>
      <c r="AF246" s="166">
        <f t="shared" si="94"/>
        <v>0</v>
      </c>
      <c r="AG246" s="165">
        <f>(VLOOKUP(B246,'P2 Origin'!$C$21:$M$176,4,0))*AF246</f>
        <v>0</v>
      </c>
      <c r="AH246" s="166">
        <f t="shared" si="95"/>
        <v>6</v>
      </c>
      <c r="AI246" s="165">
        <f>(VLOOKUP(B246,'P2 Origin'!$C$21:$M$176,5,0))*AH246</f>
        <v>0</v>
      </c>
      <c r="AJ246" s="166">
        <f t="shared" si="111"/>
        <v>0</v>
      </c>
      <c r="AK246" s="165">
        <f>(VLOOKUP(B246,'P2 Origin'!$C$21:$M$176,6,0))*AJ246</f>
        <v>0</v>
      </c>
      <c r="AL246" s="166">
        <f t="shared" si="96"/>
        <v>0</v>
      </c>
      <c r="AM246" s="165">
        <f>(VLOOKUP($B246,'P2 Origin'!$C$21:$M$176,7,0))*AL246</f>
        <v>0</v>
      </c>
      <c r="AN246" s="166">
        <f t="shared" si="97"/>
        <v>0</v>
      </c>
      <c r="AO246" s="165">
        <f>(VLOOKUP($B246,'P2 Origin'!$C$21:$M$176,8,0))*AN246</f>
        <v>0</v>
      </c>
      <c r="AP246" s="166">
        <f t="shared" si="98"/>
        <v>0</v>
      </c>
      <c r="AQ246" s="165">
        <f>(VLOOKUP($B246,'P2 Origin'!$C$21:$M$176,9,0))*AP246</f>
        <v>0</v>
      </c>
      <c r="AR246" s="155">
        <f t="shared" si="99"/>
        <v>1</v>
      </c>
      <c r="AS246" s="164">
        <f>(VLOOKUP(B246,'P2 Origin'!$C$21:$M$176,10,0))*K246</f>
        <v>0</v>
      </c>
      <c r="AT246" s="164">
        <f>(VLOOKUP(B246,'P2 Origin'!$C$21:$M$176,11,0))*J246</f>
        <v>0</v>
      </c>
      <c r="AU246" s="167">
        <v>6</v>
      </c>
      <c r="AV246" s="168">
        <v>6</v>
      </c>
      <c r="AW246" s="169">
        <v>0</v>
      </c>
      <c r="AX246" s="170">
        <f>IF(AU246&gt;=0.1,'P3 Bureaumarge zee- en luchtvr.'!$D$12,0)</f>
        <v>0</v>
      </c>
      <c r="AY246" s="163">
        <f t="shared" si="100"/>
        <v>0</v>
      </c>
      <c r="AZ246" s="157" t="str">
        <f>VLOOKUP(D246,'P4 Destination'!$C$21:$O$176,13,0)</f>
        <v>EUR</v>
      </c>
      <c r="BA246" s="164">
        <f t="shared" si="101"/>
        <v>0</v>
      </c>
      <c r="BB246" s="171">
        <f>IF(AU246&gt;0.1,(VLOOKUP(D246,'P4 Destination'!$C$21:$M$176,3,0))*I246,0)</f>
        <v>0</v>
      </c>
      <c r="BC246" s="172">
        <f t="shared" si="102"/>
        <v>0</v>
      </c>
      <c r="BD246" s="171">
        <f>(VLOOKUP($D246,'P4 Destination'!$C$21:$M$176,4,0))*BC246</f>
        <v>0</v>
      </c>
      <c r="BE246" s="172">
        <f t="shared" si="103"/>
        <v>6</v>
      </c>
      <c r="BF246" s="171">
        <f>(VLOOKUP($D246,'P4 Destination'!$C$21:$M$176,5,0))*BE246</f>
        <v>0</v>
      </c>
      <c r="BG246" s="172">
        <f t="shared" si="104"/>
        <v>0</v>
      </c>
      <c r="BH246" s="171">
        <f>(VLOOKUP($D246,'P4 Destination'!$C$21:$M$176,6,0))*BG246</f>
        <v>0</v>
      </c>
      <c r="BI246" s="172">
        <f t="shared" si="105"/>
        <v>0</v>
      </c>
      <c r="BJ246" s="171">
        <f>(VLOOKUP($D246,'P4 Destination'!$C$21:$M$176,7,0))*BI246</f>
        <v>0</v>
      </c>
      <c r="BK246" s="172">
        <f t="shared" si="106"/>
        <v>0</v>
      </c>
      <c r="BL246" s="171">
        <f>(VLOOKUP($D246,'P4 Destination'!$C$21:$M$176,8,0))*BK246</f>
        <v>0</v>
      </c>
      <c r="BM246" s="172">
        <f t="shared" si="107"/>
        <v>0</v>
      </c>
      <c r="BN246" s="171">
        <f>(VLOOKUP($D246,'P4 Destination'!$C$21:$M$176,9,0))*BM246</f>
        <v>0</v>
      </c>
      <c r="BO246" s="154">
        <f t="shared" si="108"/>
        <v>1</v>
      </c>
      <c r="BP246" s="171">
        <f>(VLOOKUP(D246,'P4 Destination'!$C$21:$M$176,10,0))*K246</f>
        <v>0</v>
      </c>
      <c r="BQ246" s="171">
        <f>(VLOOKUP(D246,'P4 Destination'!$C$21:$M$176,11,0))*J246</f>
        <v>0</v>
      </c>
      <c r="BR246" s="173">
        <f t="shared" si="109"/>
        <v>0</v>
      </c>
      <c r="BS246" s="173">
        <f>(AV246*2500)*'P6 Verzekering'!$E$11</f>
        <v>0</v>
      </c>
      <c r="BT246" s="173">
        <f>(AW246*2500)*'P6 Verzekering'!$E$12</f>
        <v>0</v>
      </c>
      <c r="BU246" s="173">
        <f>(L246*2500)*'P6 Verzekering'!$E$13</f>
        <v>0</v>
      </c>
      <c r="BV246" s="173">
        <f t="shared" si="110"/>
        <v>0</v>
      </c>
      <c r="BW246"/>
      <c r="BX246"/>
    </row>
    <row r="247" spans="1:76">
      <c r="A247" s="152" t="s">
        <v>1280</v>
      </c>
      <c r="B247" s="152" t="s">
        <v>465</v>
      </c>
      <c r="C247" s="152" t="s">
        <v>464</v>
      </c>
      <c r="D247" s="152" t="s">
        <v>164</v>
      </c>
      <c r="E247" s="152" t="s">
        <v>161</v>
      </c>
      <c r="F247" s="153">
        <f t="shared" si="84"/>
        <v>47</v>
      </c>
      <c r="G247" s="154">
        <v>1</v>
      </c>
      <c r="H247" s="154">
        <f>IFERROR(VLOOKUP(B247,'P2 Origin'!$C$21:$Q$176,15,FALSE),0)</f>
        <v>1</v>
      </c>
      <c r="I247" s="154">
        <f>IFERROR(VLOOKUP(D247,'P4 Destination'!$C$21:$Q$176,15,FALSE),0)</f>
        <v>0</v>
      </c>
      <c r="J247" s="155"/>
      <c r="K247" s="155">
        <v>1</v>
      </c>
      <c r="L247" s="156">
        <v>0</v>
      </c>
      <c r="M247" s="155">
        <v>0</v>
      </c>
      <c r="N247" s="155">
        <v>0</v>
      </c>
      <c r="O247" s="157">
        <f t="shared" si="85"/>
        <v>0</v>
      </c>
      <c r="P247" s="158">
        <f t="shared" si="86"/>
        <v>0</v>
      </c>
      <c r="Q247" s="159">
        <f>IFERROR(VLOOKUP(N247,'P1 Intra-Europees'!$A$15:$H$25,3,0),0)*P247</f>
        <v>0</v>
      </c>
      <c r="R247" s="160">
        <f t="shared" si="87"/>
        <v>0</v>
      </c>
      <c r="S247" s="159">
        <f>IFERROR(VLOOKUP(N247,'P1 Intra-Europees'!$A$15:$H$25,4,0),0)*R247</f>
        <v>0</v>
      </c>
      <c r="T247" s="160">
        <f t="shared" si="88"/>
        <v>0</v>
      </c>
      <c r="U247" s="159">
        <f>IFERROR(VLOOKUP(N247,'P1 Intra-Europees'!$A$15:$H$25,5,0),0)*T247</f>
        <v>0</v>
      </c>
      <c r="V247" s="160">
        <f t="shared" si="89"/>
        <v>0</v>
      </c>
      <c r="W247" s="159">
        <f>IFERROR(VLOOKUP(N247,'P1 Intra-Europees'!$A$15:$H$25,6,0),0)*V247</f>
        <v>0</v>
      </c>
      <c r="X247" s="160">
        <f t="shared" si="90"/>
        <v>0</v>
      </c>
      <c r="Y247" s="159">
        <f>IFERROR(VLOOKUP(N247,'P1 Intra-Europees'!$A$15:$H$25,7,0),0)*X247</f>
        <v>0</v>
      </c>
      <c r="Z247" s="161">
        <f t="shared" si="91"/>
        <v>0</v>
      </c>
      <c r="AA247" s="162">
        <f>IFERROR(VLOOKUP(N247,'P1 Intra-Europees'!$A$15:$H$25,8,0),0)*Z247</f>
        <v>0</v>
      </c>
      <c r="AB247" s="163">
        <f t="shared" si="92"/>
        <v>0</v>
      </c>
      <c r="AC247" s="157" t="str">
        <f>VLOOKUP(B247,'P2 Origin'!$C$21:$O$176,13,0)</f>
        <v>USD</v>
      </c>
      <c r="AD247" s="164">
        <f t="shared" si="93"/>
        <v>0</v>
      </c>
      <c r="AE247" s="165">
        <f>IF(AU247&gt;0.1,VLOOKUP(B247,'P2 Origin'!$C$21:$M$176,3,0)*H247,0)</f>
        <v>0</v>
      </c>
      <c r="AF247" s="166">
        <f t="shared" si="94"/>
        <v>0</v>
      </c>
      <c r="AG247" s="165">
        <f>(VLOOKUP(B247,'P2 Origin'!$C$21:$M$176,4,0))*AF247</f>
        <v>0</v>
      </c>
      <c r="AH247" s="166">
        <f t="shared" si="95"/>
        <v>0</v>
      </c>
      <c r="AI247" s="165">
        <f>(VLOOKUP(B247,'P2 Origin'!$C$21:$M$176,5,0))*AH247</f>
        <v>0</v>
      </c>
      <c r="AJ247" s="166">
        <f t="shared" si="111"/>
        <v>0</v>
      </c>
      <c r="AK247" s="165">
        <f>(VLOOKUP(B247,'P2 Origin'!$C$21:$M$176,6,0))*AJ247</f>
        <v>0</v>
      </c>
      <c r="AL247" s="166">
        <f t="shared" si="96"/>
        <v>0</v>
      </c>
      <c r="AM247" s="165">
        <f>(VLOOKUP($B247,'P2 Origin'!$C$21:$M$176,7,0))*AL247</f>
        <v>0</v>
      </c>
      <c r="AN247" s="166">
        <f t="shared" si="97"/>
        <v>0</v>
      </c>
      <c r="AO247" s="165">
        <f>(VLOOKUP($B247,'P2 Origin'!$C$21:$M$176,8,0))*AN247</f>
        <v>0</v>
      </c>
      <c r="AP247" s="166">
        <f t="shared" si="98"/>
        <v>47</v>
      </c>
      <c r="AQ247" s="165">
        <f>(VLOOKUP($B247,'P2 Origin'!$C$21:$M$176,9,0))*AP247</f>
        <v>0</v>
      </c>
      <c r="AR247" s="155">
        <f t="shared" si="99"/>
        <v>1</v>
      </c>
      <c r="AS247" s="164">
        <f>(VLOOKUP(B247,'P2 Origin'!$C$21:$M$176,10,0))*K247</f>
        <v>0</v>
      </c>
      <c r="AT247" s="164">
        <f>(VLOOKUP(B247,'P2 Origin'!$C$21:$M$176,11,0))*J247</f>
        <v>0</v>
      </c>
      <c r="AU247" s="167">
        <v>47</v>
      </c>
      <c r="AV247" s="168">
        <v>47</v>
      </c>
      <c r="AW247" s="169">
        <v>0</v>
      </c>
      <c r="AX247" s="170">
        <f>IF(AU247&gt;=0.1,'P3 Bureaumarge zee- en luchtvr.'!$D$12,0)</f>
        <v>0</v>
      </c>
      <c r="AY247" s="163">
        <f t="shared" si="100"/>
        <v>0</v>
      </c>
      <c r="AZ247" s="157" t="str">
        <f>VLOOKUP(D247,'P4 Destination'!$C$21:$O$176,13,0)</f>
        <v>EUR</v>
      </c>
      <c r="BA247" s="164">
        <f t="shared" si="101"/>
        <v>0</v>
      </c>
      <c r="BB247" s="171">
        <f>IF(AU247&gt;0.1,(VLOOKUP(D247,'P4 Destination'!$C$21:$M$176,3,0))*I247,0)</f>
        <v>0</v>
      </c>
      <c r="BC247" s="172">
        <f t="shared" si="102"/>
        <v>0</v>
      </c>
      <c r="BD247" s="171">
        <f>(VLOOKUP($D247,'P4 Destination'!$C$21:$M$176,4,0))*BC247</f>
        <v>0</v>
      </c>
      <c r="BE247" s="172">
        <f t="shared" si="103"/>
        <v>0</v>
      </c>
      <c r="BF247" s="171">
        <f>(VLOOKUP($D247,'P4 Destination'!$C$21:$M$176,5,0))*BE247</f>
        <v>0</v>
      </c>
      <c r="BG247" s="172">
        <f t="shared" si="104"/>
        <v>0</v>
      </c>
      <c r="BH247" s="171">
        <f>(VLOOKUP($D247,'P4 Destination'!$C$21:$M$176,6,0))*BG247</f>
        <v>0</v>
      </c>
      <c r="BI247" s="172">
        <f t="shared" si="105"/>
        <v>0</v>
      </c>
      <c r="BJ247" s="171">
        <f>(VLOOKUP($D247,'P4 Destination'!$C$21:$M$176,7,0))*BI247</f>
        <v>0</v>
      </c>
      <c r="BK247" s="172">
        <f t="shared" si="106"/>
        <v>0</v>
      </c>
      <c r="BL247" s="171">
        <f>(VLOOKUP($D247,'P4 Destination'!$C$21:$M$176,8,0))*BK247</f>
        <v>0</v>
      </c>
      <c r="BM247" s="172">
        <f t="shared" si="107"/>
        <v>47</v>
      </c>
      <c r="BN247" s="171">
        <f>(VLOOKUP($D247,'P4 Destination'!$C$21:$M$176,9,0))*BM247</f>
        <v>0</v>
      </c>
      <c r="BO247" s="154">
        <f t="shared" si="108"/>
        <v>1</v>
      </c>
      <c r="BP247" s="171">
        <f>(VLOOKUP(D247,'P4 Destination'!$C$21:$M$176,10,0))*K247</f>
        <v>0</v>
      </c>
      <c r="BQ247" s="171">
        <f>(VLOOKUP(D247,'P4 Destination'!$C$21:$M$176,11,0))*J247</f>
        <v>0</v>
      </c>
      <c r="BR247" s="173">
        <f t="shared" si="109"/>
        <v>0</v>
      </c>
      <c r="BS247" s="173">
        <f>(AV247*2500)*'P6 Verzekering'!$E$11</f>
        <v>0</v>
      </c>
      <c r="BT247" s="173">
        <f>(AW247*2500)*'P6 Verzekering'!$E$12</f>
        <v>0</v>
      </c>
      <c r="BU247" s="173">
        <f>(L247*2500)*'P6 Verzekering'!$E$13</f>
        <v>0</v>
      </c>
      <c r="BV247" s="173">
        <f t="shared" si="110"/>
        <v>0</v>
      </c>
      <c r="BW247"/>
      <c r="BX247"/>
    </row>
    <row r="248" spans="1:76">
      <c r="A248" s="152" t="s">
        <v>1282</v>
      </c>
      <c r="B248" s="152" t="s">
        <v>430</v>
      </c>
      <c r="C248" s="152" t="s">
        <v>427</v>
      </c>
      <c r="D248" s="152" t="s">
        <v>275</v>
      </c>
      <c r="E248" s="152" t="s">
        <v>274</v>
      </c>
      <c r="F248" s="153">
        <f t="shared" si="84"/>
        <v>39</v>
      </c>
      <c r="G248" s="154">
        <v>1</v>
      </c>
      <c r="H248" s="154">
        <f>IFERROR(VLOOKUP(B248,'P2 Origin'!$C$21:$Q$176,15,FALSE),0)</f>
        <v>1</v>
      </c>
      <c r="I248" s="154">
        <f>IFERROR(VLOOKUP(D248,'P4 Destination'!$C$21:$Q$176,15,FALSE),0)</f>
        <v>0</v>
      </c>
      <c r="J248" s="155"/>
      <c r="K248" s="155">
        <v>1</v>
      </c>
      <c r="L248" s="156">
        <v>0</v>
      </c>
      <c r="M248" s="155">
        <v>0</v>
      </c>
      <c r="N248" s="155">
        <v>0</v>
      </c>
      <c r="O248" s="157">
        <f t="shared" si="85"/>
        <v>0</v>
      </c>
      <c r="P248" s="158">
        <f t="shared" si="86"/>
        <v>0</v>
      </c>
      <c r="Q248" s="159">
        <f>IFERROR(VLOOKUP(N248,'P1 Intra-Europees'!$A$15:$H$25,3,0),0)*P248</f>
        <v>0</v>
      </c>
      <c r="R248" s="160">
        <f t="shared" si="87"/>
        <v>0</v>
      </c>
      <c r="S248" s="159">
        <f>IFERROR(VLOOKUP(N248,'P1 Intra-Europees'!$A$15:$H$25,4,0),0)*R248</f>
        <v>0</v>
      </c>
      <c r="T248" s="160">
        <f t="shared" si="88"/>
        <v>0</v>
      </c>
      <c r="U248" s="159">
        <f>IFERROR(VLOOKUP(N248,'P1 Intra-Europees'!$A$15:$H$25,5,0),0)*T248</f>
        <v>0</v>
      </c>
      <c r="V248" s="160">
        <f t="shared" si="89"/>
        <v>0</v>
      </c>
      <c r="W248" s="159">
        <f>IFERROR(VLOOKUP(N248,'P1 Intra-Europees'!$A$15:$H$25,6,0),0)*V248</f>
        <v>0</v>
      </c>
      <c r="X248" s="160">
        <f t="shared" si="90"/>
        <v>0</v>
      </c>
      <c r="Y248" s="159">
        <f>IFERROR(VLOOKUP(N248,'P1 Intra-Europees'!$A$15:$H$25,7,0),0)*X248</f>
        <v>0</v>
      </c>
      <c r="Z248" s="161">
        <f t="shared" si="91"/>
        <v>0</v>
      </c>
      <c r="AA248" s="162">
        <f>IFERROR(VLOOKUP(N248,'P1 Intra-Europees'!$A$15:$H$25,8,0),0)*Z248</f>
        <v>0</v>
      </c>
      <c r="AB248" s="163">
        <f t="shared" si="92"/>
        <v>0</v>
      </c>
      <c r="AC248" s="157" t="str">
        <f>VLOOKUP(B248,'P2 Origin'!$C$21:$O$176,13,0)</f>
        <v>USD</v>
      </c>
      <c r="AD248" s="164">
        <f t="shared" si="93"/>
        <v>0</v>
      </c>
      <c r="AE248" s="165">
        <f>IF(AU248&gt;0.1,VLOOKUP(B248,'P2 Origin'!$C$21:$M$176,3,0)*H248,0)</f>
        <v>0</v>
      </c>
      <c r="AF248" s="166">
        <f t="shared" si="94"/>
        <v>0</v>
      </c>
      <c r="AG248" s="165">
        <f>(VLOOKUP(B248,'P2 Origin'!$C$21:$M$176,4,0))*AF248</f>
        <v>0</v>
      </c>
      <c r="AH248" s="166">
        <f t="shared" si="95"/>
        <v>0</v>
      </c>
      <c r="AI248" s="165">
        <f>(VLOOKUP(B248,'P2 Origin'!$C$21:$M$176,5,0))*AH248</f>
        <v>0</v>
      </c>
      <c r="AJ248" s="166">
        <f t="shared" si="111"/>
        <v>0</v>
      </c>
      <c r="AK248" s="165">
        <f>(VLOOKUP(B248,'P2 Origin'!$C$21:$M$176,6,0))*AJ248</f>
        <v>0</v>
      </c>
      <c r="AL248" s="166">
        <f t="shared" si="96"/>
        <v>0</v>
      </c>
      <c r="AM248" s="165">
        <f>(VLOOKUP($B248,'P2 Origin'!$C$21:$M$176,7,0))*AL248</f>
        <v>0</v>
      </c>
      <c r="AN248" s="166">
        <f t="shared" si="97"/>
        <v>39</v>
      </c>
      <c r="AO248" s="165">
        <f>(VLOOKUP($B248,'P2 Origin'!$C$21:$M$176,8,0))*AN248</f>
        <v>0</v>
      </c>
      <c r="AP248" s="166">
        <f t="shared" si="98"/>
        <v>0</v>
      </c>
      <c r="AQ248" s="165">
        <f>(VLOOKUP($B248,'P2 Origin'!$C$21:$M$176,9,0))*AP248</f>
        <v>0</v>
      </c>
      <c r="AR248" s="155">
        <f t="shared" si="99"/>
        <v>1</v>
      </c>
      <c r="AS248" s="164">
        <f>(VLOOKUP(B248,'P2 Origin'!$C$21:$M$176,10,0))*K248</f>
        <v>0</v>
      </c>
      <c r="AT248" s="164">
        <f>(VLOOKUP(B248,'P2 Origin'!$C$21:$M$176,11,0))*J248</f>
        <v>0</v>
      </c>
      <c r="AU248" s="167">
        <v>39</v>
      </c>
      <c r="AV248" s="168">
        <v>39</v>
      </c>
      <c r="AW248" s="169">
        <v>0</v>
      </c>
      <c r="AX248" s="170">
        <f>IF(AU248&gt;=0.1,'P3 Bureaumarge zee- en luchtvr.'!$D$12,0)</f>
        <v>0</v>
      </c>
      <c r="AY248" s="163">
        <f t="shared" si="100"/>
        <v>0</v>
      </c>
      <c r="AZ248" s="157" t="str">
        <f>VLOOKUP(D248,'P4 Destination'!$C$21:$O$176,13,0)</f>
        <v>USD</v>
      </c>
      <c r="BA248" s="164">
        <f t="shared" si="101"/>
        <v>0</v>
      </c>
      <c r="BB248" s="171">
        <f>IF(AU248&gt;0.1,(VLOOKUP(D248,'P4 Destination'!$C$21:$M$176,3,0))*I248,0)</f>
        <v>0</v>
      </c>
      <c r="BC248" s="172">
        <f t="shared" si="102"/>
        <v>0</v>
      </c>
      <c r="BD248" s="171">
        <f>(VLOOKUP($D248,'P4 Destination'!$C$21:$M$176,4,0))*BC248</f>
        <v>0</v>
      </c>
      <c r="BE248" s="172">
        <f t="shared" si="103"/>
        <v>0</v>
      </c>
      <c r="BF248" s="171">
        <f>(VLOOKUP($D248,'P4 Destination'!$C$21:$M$176,5,0))*BE248</f>
        <v>0</v>
      </c>
      <c r="BG248" s="172">
        <f t="shared" si="104"/>
        <v>0</v>
      </c>
      <c r="BH248" s="171">
        <f>(VLOOKUP($D248,'P4 Destination'!$C$21:$M$176,6,0))*BG248</f>
        <v>0</v>
      </c>
      <c r="BI248" s="172">
        <f t="shared" si="105"/>
        <v>0</v>
      </c>
      <c r="BJ248" s="171">
        <f>(VLOOKUP($D248,'P4 Destination'!$C$21:$M$176,7,0))*BI248</f>
        <v>0</v>
      </c>
      <c r="BK248" s="172">
        <f t="shared" si="106"/>
        <v>39</v>
      </c>
      <c r="BL248" s="171">
        <f>(VLOOKUP($D248,'P4 Destination'!$C$21:$M$176,8,0))*BK248</f>
        <v>0</v>
      </c>
      <c r="BM248" s="172">
        <f t="shared" si="107"/>
        <v>0</v>
      </c>
      <c r="BN248" s="171">
        <f>(VLOOKUP($D248,'P4 Destination'!$C$21:$M$176,9,0))*BM248</f>
        <v>0</v>
      </c>
      <c r="BO248" s="154">
        <f t="shared" si="108"/>
        <v>1</v>
      </c>
      <c r="BP248" s="171">
        <f>(VLOOKUP(D248,'P4 Destination'!$C$21:$M$176,10,0))*K248</f>
        <v>0</v>
      </c>
      <c r="BQ248" s="171">
        <f>(VLOOKUP(D248,'P4 Destination'!$C$21:$M$176,11,0))*J248</f>
        <v>0</v>
      </c>
      <c r="BR248" s="173">
        <f t="shared" si="109"/>
        <v>0</v>
      </c>
      <c r="BS248" s="173">
        <f>(AV248*2500)*'P6 Verzekering'!$E$11</f>
        <v>0</v>
      </c>
      <c r="BT248" s="173">
        <f>(AW248*2500)*'P6 Verzekering'!$E$12</f>
        <v>0</v>
      </c>
      <c r="BU248" s="173">
        <f>(L248*2500)*'P6 Verzekering'!$E$13</f>
        <v>0</v>
      </c>
      <c r="BV248" s="173">
        <f t="shared" si="110"/>
        <v>0</v>
      </c>
      <c r="BW248"/>
      <c r="BX248"/>
    </row>
    <row r="249" spans="1:76">
      <c r="A249" s="152" t="s">
        <v>1283</v>
      </c>
      <c r="B249" s="152" t="s">
        <v>430</v>
      </c>
      <c r="C249" s="152" t="s">
        <v>427</v>
      </c>
      <c r="D249" s="152" t="s">
        <v>465</v>
      </c>
      <c r="E249" s="152" t="s">
        <v>464</v>
      </c>
      <c r="F249" s="153">
        <f t="shared" si="84"/>
        <v>29</v>
      </c>
      <c r="G249" s="154">
        <v>1</v>
      </c>
      <c r="H249" s="154">
        <f>IFERROR(VLOOKUP(B249,'P2 Origin'!$C$21:$Q$176,15,FALSE),0)</f>
        <v>1</v>
      </c>
      <c r="I249" s="154">
        <f>IFERROR(VLOOKUP(D249,'P4 Destination'!$C$21:$Q$176,15,FALSE),0)</f>
        <v>1</v>
      </c>
      <c r="J249" s="155">
        <v>1</v>
      </c>
      <c r="K249" s="155"/>
      <c r="L249" s="156">
        <v>0</v>
      </c>
      <c r="M249" s="155">
        <v>0</v>
      </c>
      <c r="N249" s="155">
        <v>0</v>
      </c>
      <c r="O249" s="157">
        <f t="shared" si="85"/>
        <v>0</v>
      </c>
      <c r="P249" s="158">
        <f t="shared" si="86"/>
        <v>0</v>
      </c>
      <c r="Q249" s="159">
        <f>IFERROR(VLOOKUP(N249,'P1 Intra-Europees'!$A$15:$H$25,3,0),0)*P249</f>
        <v>0</v>
      </c>
      <c r="R249" s="160">
        <f t="shared" si="87"/>
        <v>0</v>
      </c>
      <c r="S249" s="159">
        <f>IFERROR(VLOOKUP(N249,'P1 Intra-Europees'!$A$15:$H$25,4,0),0)*R249</f>
        <v>0</v>
      </c>
      <c r="T249" s="160">
        <f t="shared" si="88"/>
        <v>0</v>
      </c>
      <c r="U249" s="159">
        <f>IFERROR(VLOOKUP(N249,'P1 Intra-Europees'!$A$15:$H$25,5,0),0)*T249</f>
        <v>0</v>
      </c>
      <c r="V249" s="160">
        <f t="shared" si="89"/>
        <v>0</v>
      </c>
      <c r="W249" s="159">
        <f>IFERROR(VLOOKUP(N249,'P1 Intra-Europees'!$A$15:$H$25,6,0),0)*V249</f>
        <v>0</v>
      </c>
      <c r="X249" s="160">
        <f t="shared" si="90"/>
        <v>0</v>
      </c>
      <c r="Y249" s="159">
        <f>IFERROR(VLOOKUP(N249,'P1 Intra-Europees'!$A$15:$H$25,7,0),0)*X249</f>
        <v>0</v>
      </c>
      <c r="Z249" s="161">
        <f t="shared" si="91"/>
        <v>0</v>
      </c>
      <c r="AA249" s="162">
        <f>IFERROR(VLOOKUP(N249,'P1 Intra-Europees'!$A$15:$H$25,8,0),0)*Z249</f>
        <v>0</v>
      </c>
      <c r="AB249" s="163">
        <f t="shared" si="92"/>
        <v>0</v>
      </c>
      <c r="AC249" s="157" t="str">
        <f>VLOOKUP(B249,'P2 Origin'!$C$21:$O$176,13,0)</f>
        <v>USD</v>
      </c>
      <c r="AD249" s="164">
        <f t="shared" si="93"/>
        <v>0</v>
      </c>
      <c r="AE249" s="165">
        <f>IF(AU249&gt;0.1,VLOOKUP(B249,'P2 Origin'!$C$21:$M$176,3,0)*H249,0)</f>
        <v>0</v>
      </c>
      <c r="AF249" s="166">
        <f t="shared" si="94"/>
        <v>0</v>
      </c>
      <c r="AG249" s="165">
        <f>(VLOOKUP(B249,'P2 Origin'!$C$21:$M$176,4,0))*AF249</f>
        <v>0</v>
      </c>
      <c r="AH249" s="166">
        <f t="shared" si="95"/>
        <v>0</v>
      </c>
      <c r="AI249" s="165">
        <f>(VLOOKUP(B249,'P2 Origin'!$C$21:$M$176,5,0))*AH249</f>
        <v>0</v>
      </c>
      <c r="AJ249" s="166">
        <f t="shared" si="111"/>
        <v>0</v>
      </c>
      <c r="AK249" s="165">
        <f>(VLOOKUP(B249,'P2 Origin'!$C$21:$M$176,6,0))*AJ249</f>
        <v>0</v>
      </c>
      <c r="AL249" s="166">
        <f t="shared" si="96"/>
        <v>29</v>
      </c>
      <c r="AM249" s="165">
        <f>(VLOOKUP($B249,'P2 Origin'!$C$21:$M$176,7,0))*AL249</f>
        <v>0</v>
      </c>
      <c r="AN249" s="166">
        <f t="shared" si="97"/>
        <v>0</v>
      </c>
      <c r="AO249" s="165">
        <f>(VLOOKUP($B249,'P2 Origin'!$C$21:$M$176,8,0))*AN249</f>
        <v>0</v>
      </c>
      <c r="AP249" s="166">
        <f t="shared" si="98"/>
        <v>0</v>
      </c>
      <c r="AQ249" s="165">
        <f>(VLOOKUP($B249,'P2 Origin'!$C$21:$M$176,9,0))*AP249</f>
        <v>0</v>
      </c>
      <c r="AR249" s="155">
        <f t="shared" si="99"/>
        <v>1</v>
      </c>
      <c r="AS249" s="164">
        <f>(VLOOKUP(B249,'P2 Origin'!$C$21:$M$176,10,0))*K249</f>
        <v>0</v>
      </c>
      <c r="AT249" s="164">
        <f>(VLOOKUP(B249,'P2 Origin'!$C$21:$M$176,11,0))*J249</f>
        <v>0</v>
      </c>
      <c r="AU249" s="167">
        <v>29</v>
      </c>
      <c r="AV249" s="168">
        <v>29</v>
      </c>
      <c r="AW249" s="169">
        <v>0</v>
      </c>
      <c r="AX249" s="170">
        <f>IF(AU249&gt;=0.1,'P3 Bureaumarge zee- en luchtvr.'!$D$12,0)</f>
        <v>0</v>
      </c>
      <c r="AY249" s="163">
        <f t="shared" si="100"/>
        <v>0</v>
      </c>
      <c r="AZ249" s="157" t="str">
        <f>VLOOKUP(D249,'P4 Destination'!$C$21:$O$176,13,0)</f>
        <v>USD</v>
      </c>
      <c r="BA249" s="164">
        <f t="shared" si="101"/>
        <v>0</v>
      </c>
      <c r="BB249" s="171">
        <f>IF(AU249&gt;0.1,(VLOOKUP(D249,'P4 Destination'!$C$21:$M$176,3,0))*I249,0)</f>
        <v>0</v>
      </c>
      <c r="BC249" s="172">
        <f t="shared" si="102"/>
        <v>0</v>
      </c>
      <c r="BD249" s="171">
        <f>(VLOOKUP($D249,'P4 Destination'!$C$21:$M$176,4,0))*BC249</f>
        <v>0</v>
      </c>
      <c r="BE249" s="172">
        <f t="shared" si="103"/>
        <v>0</v>
      </c>
      <c r="BF249" s="171">
        <f>(VLOOKUP($D249,'P4 Destination'!$C$21:$M$176,5,0))*BE249</f>
        <v>0</v>
      </c>
      <c r="BG249" s="172">
        <f t="shared" si="104"/>
        <v>0</v>
      </c>
      <c r="BH249" s="171">
        <f>(VLOOKUP($D249,'P4 Destination'!$C$21:$M$176,6,0))*BG249</f>
        <v>0</v>
      </c>
      <c r="BI249" s="172">
        <f t="shared" si="105"/>
        <v>29</v>
      </c>
      <c r="BJ249" s="171">
        <f>(VLOOKUP($D249,'P4 Destination'!$C$21:$M$176,7,0))*BI249</f>
        <v>0</v>
      </c>
      <c r="BK249" s="172">
        <f t="shared" si="106"/>
        <v>0</v>
      </c>
      <c r="BL249" s="171">
        <f>(VLOOKUP($D249,'P4 Destination'!$C$21:$M$176,8,0))*BK249</f>
        <v>0</v>
      </c>
      <c r="BM249" s="172">
        <f t="shared" si="107"/>
        <v>0</v>
      </c>
      <c r="BN249" s="171">
        <f>(VLOOKUP($D249,'P4 Destination'!$C$21:$M$176,9,0))*BM249</f>
        <v>0</v>
      </c>
      <c r="BO249" s="154">
        <f t="shared" si="108"/>
        <v>1</v>
      </c>
      <c r="BP249" s="171">
        <f>(VLOOKUP(D249,'P4 Destination'!$C$21:$M$176,10,0))*K249</f>
        <v>0</v>
      </c>
      <c r="BQ249" s="171">
        <f>(VLOOKUP(D249,'P4 Destination'!$C$21:$M$176,11,0))*J249</f>
        <v>0</v>
      </c>
      <c r="BR249" s="173">
        <f t="shared" si="109"/>
        <v>0</v>
      </c>
      <c r="BS249" s="173">
        <f>(AV249*2500)*'P6 Verzekering'!$E$11</f>
        <v>0</v>
      </c>
      <c r="BT249" s="173">
        <f>(AW249*2500)*'P6 Verzekering'!$E$12</f>
        <v>0</v>
      </c>
      <c r="BU249" s="173">
        <f>(L249*2500)*'P6 Verzekering'!$E$13</f>
        <v>0</v>
      </c>
      <c r="BV249" s="173">
        <f t="shared" si="110"/>
        <v>0</v>
      </c>
      <c r="BW249"/>
      <c r="BX249"/>
    </row>
    <row r="250" spans="1:76">
      <c r="A250" s="152" t="s">
        <v>1285</v>
      </c>
      <c r="B250" s="152" t="s">
        <v>430</v>
      </c>
      <c r="C250" s="152" t="s">
        <v>427</v>
      </c>
      <c r="D250" s="152" t="s">
        <v>219</v>
      </c>
      <c r="E250" s="152" t="s">
        <v>219</v>
      </c>
      <c r="F250" s="153">
        <f t="shared" si="84"/>
        <v>24</v>
      </c>
      <c r="G250" s="154">
        <v>1</v>
      </c>
      <c r="H250" s="154">
        <f>IFERROR(VLOOKUP(B250,'P2 Origin'!$C$21:$Q$176,15,FALSE),0)</f>
        <v>1</v>
      </c>
      <c r="I250" s="154">
        <f>IFERROR(VLOOKUP(D250,'P4 Destination'!$C$21:$Q$176,15,FALSE),0)</f>
        <v>0</v>
      </c>
      <c r="J250" s="155"/>
      <c r="K250" s="155">
        <v>1</v>
      </c>
      <c r="L250" s="156">
        <v>0</v>
      </c>
      <c r="M250" s="155">
        <v>0</v>
      </c>
      <c r="N250" s="155">
        <v>0</v>
      </c>
      <c r="O250" s="157">
        <f t="shared" si="85"/>
        <v>0</v>
      </c>
      <c r="P250" s="158">
        <f t="shared" si="86"/>
        <v>0</v>
      </c>
      <c r="Q250" s="159">
        <f>IFERROR(VLOOKUP(N250,'P1 Intra-Europees'!$A$15:$H$25,3,0),0)*P250</f>
        <v>0</v>
      </c>
      <c r="R250" s="160">
        <f t="shared" si="87"/>
        <v>0</v>
      </c>
      <c r="S250" s="159">
        <f>IFERROR(VLOOKUP(N250,'P1 Intra-Europees'!$A$15:$H$25,4,0),0)*R250</f>
        <v>0</v>
      </c>
      <c r="T250" s="160">
        <f t="shared" si="88"/>
        <v>0</v>
      </c>
      <c r="U250" s="159">
        <f>IFERROR(VLOOKUP(N250,'P1 Intra-Europees'!$A$15:$H$25,5,0),0)*T250</f>
        <v>0</v>
      </c>
      <c r="V250" s="160">
        <f t="shared" si="89"/>
        <v>0</v>
      </c>
      <c r="W250" s="159">
        <f>IFERROR(VLOOKUP(N250,'P1 Intra-Europees'!$A$15:$H$25,6,0),0)*V250</f>
        <v>0</v>
      </c>
      <c r="X250" s="160">
        <f t="shared" si="90"/>
        <v>0</v>
      </c>
      <c r="Y250" s="159">
        <f>IFERROR(VLOOKUP(N250,'P1 Intra-Europees'!$A$15:$H$25,7,0),0)*X250</f>
        <v>0</v>
      </c>
      <c r="Z250" s="161">
        <f t="shared" si="91"/>
        <v>0</v>
      </c>
      <c r="AA250" s="162">
        <f>IFERROR(VLOOKUP(N250,'P1 Intra-Europees'!$A$15:$H$25,8,0),0)*Z250</f>
        <v>0</v>
      </c>
      <c r="AB250" s="163">
        <f t="shared" si="92"/>
        <v>0</v>
      </c>
      <c r="AC250" s="157" t="str">
        <f>VLOOKUP(B250,'P2 Origin'!$C$21:$O$176,13,0)</f>
        <v>USD</v>
      </c>
      <c r="AD250" s="164">
        <f t="shared" si="93"/>
        <v>0</v>
      </c>
      <c r="AE250" s="165">
        <f>IF(AU250&gt;0.1,VLOOKUP(B250,'P2 Origin'!$C$21:$M$176,3,0)*H250,0)</f>
        <v>0</v>
      </c>
      <c r="AF250" s="166">
        <f t="shared" si="94"/>
        <v>0</v>
      </c>
      <c r="AG250" s="165">
        <f>(VLOOKUP(B250,'P2 Origin'!$C$21:$M$176,4,0))*AF250</f>
        <v>0</v>
      </c>
      <c r="AH250" s="166">
        <f t="shared" si="95"/>
        <v>0</v>
      </c>
      <c r="AI250" s="165">
        <f>(VLOOKUP(B250,'P2 Origin'!$C$21:$M$176,5,0))*AH250</f>
        <v>0</v>
      </c>
      <c r="AJ250" s="166">
        <f t="shared" si="111"/>
        <v>24</v>
      </c>
      <c r="AK250" s="165">
        <f>(VLOOKUP(B250,'P2 Origin'!$C$21:$M$176,6,0))*AJ250</f>
        <v>0</v>
      </c>
      <c r="AL250" s="166">
        <f t="shared" si="96"/>
        <v>0</v>
      </c>
      <c r="AM250" s="165">
        <f>(VLOOKUP($B250,'P2 Origin'!$C$21:$M$176,7,0))*AL250</f>
        <v>0</v>
      </c>
      <c r="AN250" s="166">
        <f t="shared" si="97"/>
        <v>0</v>
      </c>
      <c r="AO250" s="165">
        <f>(VLOOKUP($B250,'P2 Origin'!$C$21:$M$176,8,0))*AN250</f>
        <v>0</v>
      </c>
      <c r="AP250" s="166">
        <f t="shared" si="98"/>
        <v>0</v>
      </c>
      <c r="AQ250" s="165">
        <f>(VLOOKUP($B250,'P2 Origin'!$C$21:$M$176,9,0))*AP250</f>
        <v>0</v>
      </c>
      <c r="AR250" s="155">
        <f t="shared" si="99"/>
        <v>1</v>
      </c>
      <c r="AS250" s="164">
        <f>(VLOOKUP(B250,'P2 Origin'!$C$21:$M$176,10,0))*K250</f>
        <v>0</v>
      </c>
      <c r="AT250" s="164">
        <f>(VLOOKUP(B250,'P2 Origin'!$C$21:$M$176,11,0))*J250</f>
        <v>0</v>
      </c>
      <c r="AU250" s="167">
        <v>24</v>
      </c>
      <c r="AV250" s="168">
        <v>24</v>
      </c>
      <c r="AW250" s="169">
        <v>0</v>
      </c>
      <c r="AX250" s="170">
        <f>IF(AU250&gt;=0.1,'P3 Bureaumarge zee- en luchtvr.'!$D$12,0)</f>
        <v>0</v>
      </c>
      <c r="AY250" s="163">
        <f t="shared" si="100"/>
        <v>0</v>
      </c>
      <c r="AZ250" s="157" t="str">
        <f>VLOOKUP(D250,'P4 Destination'!$C$21:$O$176,13,0)</f>
        <v>EUR</v>
      </c>
      <c r="BA250" s="164">
        <f t="shared" si="101"/>
        <v>0</v>
      </c>
      <c r="BB250" s="171">
        <f>IF(AU250&gt;0.1,(VLOOKUP(D250,'P4 Destination'!$C$21:$M$176,3,0))*I250,0)</f>
        <v>0</v>
      </c>
      <c r="BC250" s="172">
        <f t="shared" si="102"/>
        <v>0</v>
      </c>
      <c r="BD250" s="171">
        <f>(VLOOKUP($D250,'P4 Destination'!$C$21:$M$176,4,0))*BC250</f>
        <v>0</v>
      </c>
      <c r="BE250" s="172">
        <f t="shared" si="103"/>
        <v>0</v>
      </c>
      <c r="BF250" s="171">
        <f>(VLOOKUP($D250,'P4 Destination'!$C$21:$M$176,5,0))*BE250</f>
        <v>0</v>
      </c>
      <c r="BG250" s="172">
        <f t="shared" si="104"/>
        <v>24</v>
      </c>
      <c r="BH250" s="171">
        <f>(VLOOKUP($D250,'P4 Destination'!$C$21:$M$176,6,0))*BG250</f>
        <v>0</v>
      </c>
      <c r="BI250" s="172">
        <f t="shared" si="105"/>
        <v>0</v>
      </c>
      <c r="BJ250" s="171">
        <f>(VLOOKUP($D250,'P4 Destination'!$C$21:$M$176,7,0))*BI250</f>
        <v>0</v>
      </c>
      <c r="BK250" s="172">
        <f t="shared" si="106"/>
        <v>0</v>
      </c>
      <c r="BL250" s="171">
        <f>(VLOOKUP($D250,'P4 Destination'!$C$21:$M$176,8,0))*BK250</f>
        <v>0</v>
      </c>
      <c r="BM250" s="172">
        <f t="shared" si="107"/>
        <v>0</v>
      </c>
      <c r="BN250" s="171">
        <f>(VLOOKUP($D250,'P4 Destination'!$C$21:$M$176,9,0))*BM250</f>
        <v>0</v>
      </c>
      <c r="BO250" s="154">
        <f t="shared" si="108"/>
        <v>1</v>
      </c>
      <c r="BP250" s="171">
        <f>(VLOOKUP(D250,'P4 Destination'!$C$21:$M$176,10,0))*K250</f>
        <v>0</v>
      </c>
      <c r="BQ250" s="171">
        <f>(VLOOKUP(D250,'P4 Destination'!$C$21:$M$176,11,0))*J250</f>
        <v>0</v>
      </c>
      <c r="BR250" s="173">
        <f t="shared" si="109"/>
        <v>0</v>
      </c>
      <c r="BS250" s="173">
        <f>(AV250*2500)*'P6 Verzekering'!$E$11</f>
        <v>0</v>
      </c>
      <c r="BT250" s="173">
        <f>(AW250*2500)*'P6 Verzekering'!$E$12</f>
        <v>0</v>
      </c>
      <c r="BU250" s="173">
        <f>(L250*2500)*'P6 Verzekering'!$E$13</f>
        <v>0</v>
      </c>
      <c r="BV250" s="173">
        <f t="shared" si="110"/>
        <v>0</v>
      </c>
      <c r="BW250"/>
      <c r="BX250"/>
    </row>
    <row r="251" spans="1:76">
      <c r="A251" s="152" t="s">
        <v>1286</v>
      </c>
      <c r="B251" s="152" t="s">
        <v>430</v>
      </c>
      <c r="C251" s="152" t="s">
        <v>427</v>
      </c>
      <c r="D251" s="152" t="s">
        <v>219</v>
      </c>
      <c r="E251" s="152" t="s">
        <v>219</v>
      </c>
      <c r="F251" s="153">
        <f t="shared" si="84"/>
        <v>24</v>
      </c>
      <c r="G251" s="154">
        <v>1</v>
      </c>
      <c r="H251" s="154">
        <f>IFERROR(VLOOKUP(B251,'P2 Origin'!$C$21:$Q$176,15,FALSE),0)</f>
        <v>1</v>
      </c>
      <c r="I251" s="154">
        <f>IFERROR(VLOOKUP(D251,'P4 Destination'!$C$21:$Q$176,15,FALSE),0)</f>
        <v>0</v>
      </c>
      <c r="J251" s="155">
        <v>1</v>
      </c>
      <c r="K251" s="155"/>
      <c r="L251" s="156">
        <v>0</v>
      </c>
      <c r="M251" s="155">
        <v>0</v>
      </c>
      <c r="N251" s="155">
        <v>0</v>
      </c>
      <c r="O251" s="157">
        <f t="shared" si="85"/>
        <v>0</v>
      </c>
      <c r="P251" s="158">
        <f t="shared" si="86"/>
        <v>0</v>
      </c>
      <c r="Q251" s="159">
        <f>IFERROR(VLOOKUP(N251,'P1 Intra-Europees'!$A$15:$H$25,3,0),0)*P251</f>
        <v>0</v>
      </c>
      <c r="R251" s="160">
        <f t="shared" si="87"/>
        <v>0</v>
      </c>
      <c r="S251" s="159">
        <f>IFERROR(VLOOKUP(N251,'P1 Intra-Europees'!$A$15:$H$25,4,0),0)*R251</f>
        <v>0</v>
      </c>
      <c r="T251" s="160">
        <f t="shared" si="88"/>
        <v>0</v>
      </c>
      <c r="U251" s="159">
        <f>IFERROR(VLOOKUP(N251,'P1 Intra-Europees'!$A$15:$H$25,5,0),0)*T251</f>
        <v>0</v>
      </c>
      <c r="V251" s="160">
        <f t="shared" si="89"/>
        <v>0</v>
      </c>
      <c r="W251" s="159">
        <f>IFERROR(VLOOKUP(N251,'P1 Intra-Europees'!$A$15:$H$25,6,0),0)*V251</f>
        <v>0</v>
      </c>
      <c r="X251" s="160">
        <f t="shared" si="90"/>
        <v>0</v>
      </c>
      <c r="Y251" s="159">
        <f>IFERROR(VLOOKUP(N251,'P1 Intra-Europees'!$A$15:$H$25,7,0),0)*X251</f>
        <v>0</v>
      </c>
      <c r="Z251" s="161">
        <f t="shared" si="91"/>
        <v>0</v>
      </c>
      <c r="AA251" s="162">
        <f>IFERROR(VLOOKUP(N251,'P1 Intra-Europees'!$A$15:$H$25,8,0),0)*Z251</f>
        <v>0</v>
      </c>
      <c r="AB251" s="163">
        <f t="shared" si="92"/>
        <v>0</v>
      </c>
      <c r="AC251" s="157" t="str">
        <f>VLOOKUP(B251,'P2 Origin'!$C$21:$O$176,13,0)</f>
        <v>USD</v>
      </c>
      <c r="AD251" s="164">
        <f t="shared" si="93"/>
        <v>0</v>
      </c>
      <c r="AE251" s="165">
        <f>IF(AU251&gt;0.1,VLOOKUP(B251,'P2 Origin'!$C$21:$M$176,3,0)*H251,0)</f>
        <v>0</v>
      </c>
      <c r="AF251" s="166">
        <f t="shared" si="94"/>
        <v>0</v>
      </c>
      <c r="AG251" s="165">
        <f>(VLOOKUP(B251,'P2 Origin'!$C$21:$M$176,4,0))*AF251</f>
        <v>0</v>
      </c>
      <c r="AH251" s="166">
        <f t="shared" si="95"/>
        <v>0</v>
      </c>
      <c r="AI251" s="165">
        <f>(VLOOKUP(B251,'P2 Origin'!$C$21:$M$176,5,0))*AH251</f>
        <v>0</v>
      </c>
      <c r="AJ251" s="166">
        <f t="shared" si="111"/>
        <v>24</v>
      </c>
      <c r="AK251" s="165">
        <f>(VLOOKUP(B251,'P2 Origin'!$C$21:$M$176,6,0))*AJ251</f>
        <v>0</v>
      </c>
      <c r="AL251" s="166">
        <f t="shared" si="96"/>
        <v>0</v>
      </c>
      <c r="AM251" s="165">
        <f>(VLOOKUP($B251,'P2 Origin'!$C$21:$M$176,7,0))*AL251</f>
        <v>0</v>
      </c>
      <c r="AN251" s="166">
        <f t="shared" si="97"/>
        <v>0</v>
      </c>
      <c r="AO251" s="165">
        <f>(VLOOKUP($B251,'P2 Origin'!$C$21:$M$176,8,0))*AN251</f>
        <v>0</v>
      </c>
      <c r="AP251" s="166">
        <f t="shared" si="98"/>
        <v>0</v>
      </c>
      <c r="AQ251" s="165">
        <f>(VLOOKUP($B251,'P2 Origin'!$C$21:$M$176,9,0))*AP251</f>
        <v>0</v>
      </c>
      <c r="AR251" s="155">
        <f t="shared" si="99"/>
        <v>1</v>
      </c>
      <c r="AS251" s="164">
        <f>(VLOOKUP(B251,'P2 Origin'!$C$21:$M$176,10,0))*K251</f>
        <v>0</v>
      </c>
      <c r="AT251" s="164">
        <f>(VLOOKUP(B251,'P2 Origin'!$C$21:$M$176,11,0))*J251</f>
        <v>0</v>
      </c>
      <c r="AU251" s="167">
        <v>24</v>
      </c>
      <c r="AV251" s="168">
        <v>24</v>
      </c>
      <c r="AW251" s="169">
        <v>0</v>
      </c>
      <c r="AX251" s="170">
        <f>IF(AU251&gt;=0.1,'P3 Bureaumarge zee- en luchtvr.'!$D$12,0)</f>
        <v>0</v>
      </c>
      <c r="AY251" s="163">
        <f t="shared" si="100"/>
        <v>0</v>
      </c>
      <c r="AZ251" s="157" t="str">
        <f>VLOOKUP(D251,'P4 Destination'!$C$21:$O$176,13,0)</f>
        <v>EUR</v>
      </c>
      <c r="BA251" s="164">
        <f t="shared" si="101"/>
        <v>0</v>
      </c>
      <c r="BB251" s="171">
        <f>IF(AU251&gt;0.1,(VLOOKUP(D251,'P4 Destination'!$C$21:$M$176,3,0))*I251,0)</f>
        <v>0</v>
      </c>
      <c r="BC251" s="172">
        <f t="shared" si="102"/>
        <v>0</v>
      </c>
      <c r="BD251" s="171">
        <f>(VLOOKUP($D251,'P4 Destination'!$C$21:$M$176,4,0))*BC251</f>
        <v>0</v>
      </c>
      <c r="BE251" s="172">
        <f t="shared" si="103"/>
        <v>0</v>
      </c>
      <c r="BF251" s="171">
        <f>(VLOOKUP($D251,'P4 Destination'!$C$21:$M$176,5,0))*BE251</f>
        <v>0</v>
      </c>
      <c r="BG251" s="172">
        <f t="shared" si="104"/>
        <v>24</v>
      </c>
      <c r="BH251" s="171">
        <f>(VLOOKUP($D251,'P4 Destination'!$C$21:$M$176,6,0))*BG251</f>
        <v>0</v>
      </c>
      <c r="BI251" s="172">
        <f t="shared" si="105"/>
        <v>0</v>
      </c>
      <c r="BJ251" s="171">
        <f>(VLOOKUP($D251,'P4 Destination'!$C$21:$M$176,7,0))*BI251</f>
        <v>0</v>
      </c>
      <c r="BK251" s="172">
        <f t="shared" si="106"/>
        <v>0</v>
      </c>
      <c r="BL251" s="171">
        <f>(VLOOKUP($D251,'P4 Destination'!$C$21:$M$176,8,0))*BK251</f>
        <v>0</v>
      </c>
      <c r="BM251" s="172">
        <f t="shared" si="107"/>
        <v>0</v>
      </c>
      <c r="BN251" s="171">
        <f>(VLOOKUP($D251,'P4 Destination'!$C$21:$M$176,9,0))*BM251</f>
        <v>0</v>
      </c>
      <c r="BO251" s="154">
        <f t="shared" si="108"/>
        <v>1</v>
      </c>
      <c r="BP251" s="171">
        <f>(VLOOKUP(D251,'P4 Destination'!$C$21:$M$176,10,0))*K251</f>
        <v>0</v>
      </c>
      <c r="BQ251" s="171">
        <f>(VLOOKUP(D251,'P4 Destination'!$C$21:$M$176,11,0))*J251</f>
        <v>0</v>
      </c>
      <c r="BR251" s="173">
        <f t="shared" si="109"/>
        <v>0</v>
      </c>
      <c r="BS251" s="173">
        <f>(AV251*2500)*'P6 Verzekering'!$E$11</f>
        <v>0</v>
      </c>
      <c r="BT251" s="173">
        <f>(AW251*2500)*'P6 Verzekering'!$E$12</f>
        <v>0</v>
      </c>
      <c r="BU251" s="173">
        <f>(L251*2500)*'P6 Verzekering'!$E$13</f>
        <v>0</v>
      </c>
      <c r="BV251" s="173">
        <f t="shared" si="110"/>
        <v>0</v>
      </c>
      <c r="BW251"/>
      <c r="BX251"/>
    </row>
    <row r="252" spans="1:76">
      <c r="A252" s="152" t="s">
        <v>1288</v>
      </c>
      <c r="B252" s="152" t="s">
        <v>430</v>
      </c>
      <c r="C252" s="152" t="s">
        <v>427</v>
      </c>
      <c r="D252" s="152" t="s">
        <v>219</v>
      </c>
      <c r="E252" s="152" t="s">
        <v>219</v>
      </c>
      <c r="F252" s="153">
        <f t="shared" si="84"/>
        <v>11</v>
      </c>
      <c r="G252" s="154">
        <v>1</v>
      </c>
      <c r="H252" s="154">
        <f>IFERROR(VLOOKUP(B252,'P2 Origin'!$C$21:$Q$176,15,FALSE),0)</f>
        <v>1</v>
      </c>
      <c r="I252" s="154">
        <f>IFERROR(VLOOKUP(D252,'P4 Destination'!$C$21:$Q$176,15,FALSE),0)</f>
        <v>0</v>
      </c>
      <c r="J252" s="155">
        <v>1</v>
      </c>
      <c r="K252" s="155"/>
      <c r="L252" s="156">
        <v>0</v>
      </c>
      <c r="M252" s="155">
        <v>0</v>
      </c>
      <c r="N252" s="155">
        <v>0</v>
      </c>
      <c r="O252" s="157">
        <f t="shared" si="85"/>
        <v>0</v>
      </c>
      <c r="P252" s="158">
        <f t="shared" si="86"/>
        <v>0</v>
      </c>
      <c r="Q252" s="159">
        <f>IFERROR(VLOOKUP(N252,'P1 Intra-Europees'!$A$15:$H$25,3,0),0)*P252</f>
        <v>0</v>
      </c>
      <c r="R252" s="160">
        <f t="shared" si="87"/>
        <v>0</v>
      </c>
      <c r="S252" s="159">
        <f>IFERROR(VLOOKUP(N252,'P1 Intra-Europees'!$A$15:$H$25,4,0),0)*R252</f>
        <v>0</v>
      </c>
      <c r="T252" s="160">
        <f t="shared" si="88"/>
        <v>0</v>
      </c>
      <c r="U252" s="159">
        <f>IFERROR(VLOOKUP(N252,'P1 Intra-Europees'!$A$15:$H$25,5,0),0)*T252</f>
        <v>0</v>
      </c>
      <c r="V252" s="160">
        <f t="shared" si="89"/>
        <v>0</v>
      </c>
      <c r="W252" s="159">
        <f>IFERROR(VLOOKUP(N252,'P1 Intra-Europees'!$A$15:$H$25,6,0),0)*V252</f>
        <v>0</v>
      </c>
      <c r="X252" s="160">
        <f t="shared" si="90"/>
        <v>0</v>
      </c>
      <c r="Y252" s="159">
        <f>IFERROR(VLOOKUP(N252,'P1 Intra-Europees'!$A$15:$H$25,7,0),0)*X252</f>
        <v>0</v>
      </c>
      <c r="Z252" s="161">
        <f t="shared" si="91"/>
        <v>0</v>
      </c>
      <c r="AA252" s="162">
        <f>IFERROR(VLOOKUP(N252,'P1 Intra-Europees'!$A$15:$H$25,8,0),0)*Z252</f>
        <v>0</v>
      </c>
      <c r="AB252" s="163">
        <f t="shared" si="92"/>
        <v>0</v>
      </c>
      <c r="AC252" s="157" t="str">
        <f>VLOOKUP(B252,'P2 Origin'!$C$21:$O$176,13,0)</f>
        <v>USD</v>
      </c>
      <c r="AD252" s="164">
        <f t="shared" si="93"/>
        <v>0</v>
      </c>
      <c r="AE252" s="165">
        <f>IF(AU252&gt;0.1,VLOOKUP(B252,'P2 Origin'!$C$21:$M$176,3,0)*H252,0)</f>
        <v>0</v>
      </c>
      <c r="AF252" s="166">
        <f t="shared" si="94"/>
        <v>0</v>
      </c>
      <c r="AG252" s="165">
        <f>(VLOOKUP(B252,'P2 Origin'!$C$21:$M$176,4,0))*AF252</f>
        <v>0</v>
      </c>
      <c r="AH252" s="166">
        <f t="shared" si="95"/>
        <v>11</v>
      </c>
      <c r="AI252" s="165">
        <f>(VLOOKUP(B252,'P2 Origin'!$C$21:$M$176,5,0))*AH252</f>
        <v>0</v>
      </c>
      <c r="AJ252" s="166">
        <f t="shared" si="111"/>
        <v>0</v>
      </c>
      <c r="AK252" s="165">
        <f>(VLOOKUP(B252,'P2 Origin'!$C$21:$M$176,6,0))*AJ252</f>
        <v>0</v>
      </c>
      <c r="AL252" s="166">
        <f t="shared" si="96"/>
        <v>0</v>
      </c>
      <c r="AM252" s="165">
        <f>(VLOOKUP($B252,'P2 Origin'!$C$21:$M$176,7,0))*AL252</f>
        <v>0</v>
      </c>
      <c r="AN252" s="166">
        <f t="shared" si="97"/>
        <v>0</v>
      </c>
      <c r="AO252" s="165">
        <f>(VLOOKUP($B252,'P2 Origin'!$C$21:$M$176,8,0))*AN252</f>
        <v>0</v>
      </c>
      <c r="AP252" s="166">
        <f t="shared" si="98"/>
        <v>0</v>
      </c>
      <c r="AQ252" s="165">
        <f>(VLOOKUP($B252,'P2 Origin'!$C$21:$M$176,9,0))*AP252</f>
        <v>0</v>
      </c>
      <c r="AR252" s="155">
        <f t="shared" si="99"/>
        <v>1</v>
      </c>
      <c r="AS252" s="164">
        <f>(VLOOKUP(B252,'P2 Origin'!$C$21:$M$176,10,0))*K252</f>
        <v>0</v>
      </c>
      <c r="AT252" s="164">
        <f>(VLOOKUP(B252,'P2 Origin'!$C$21:$M$176,11,0))*J252</f>
        <v>0</v>
      </c>
      <c r="AU252" s="167">
        <v>11</v>
      </c>
      <c r="AV252" s="168">
        <v>11</v>
      </c>
      <c r="AW252" s="169">
        <v>0</v>
      </c>
      <c r="AX252" s="170">
        <f>IF(AU252&gt;=0.1,'P3 Bureaumarge zee- en luchtvr.'!$D$12,0)</f>
        <v>0</v>
      </c>
      <c r="AY252" s="163">
        <f t="shared" si="100"/>
        <v>0</v>
      </c>
      <c r="AZ252" s="157" t="str">
        <f>VLOOKUP(D252,'P4 Destination'!$C$21:$O$176,13,0)</f>
        <v>EUR</v>
      </c>
      <c r="BA252" s="164">
        <f t="shared" si="101"/>
        <v>0</v>
      </c>
      <c r="BB252" s="171">
        <f>IF(AU252&gt;0.1,(VLOOKUP(D252,'P4 Destination'!$C$21:$M$176,3,0))*I252,0)</f>
        <v>0</v>
      </c>
      <c r="BC252" s="172">
        <f t="shared" si="102"/>
        <v>0</v>
      </c>
      <c r="BD252" s="171">
        <f>(VLOOKUP($D252,'P4 Destination'!$C$21:$M$176,4,0))*BC252</f>
        <v>0</v>
      </c>
      <c r="BE252" s="172">
        <f t="shared" si="103"/>
        <v>11</v>
      </c>
      <c r="BF252" s="171">
        <f>(VLOOKUP($D252,'P4 Destination'!$C$21:$M$176,5,0))*BE252</f>
        <v>0</v>
      </c>
      <c r="BG252" s="172">
        <f t="shared" si="104"/>
        <v>0</v>
      </c>
      <c r="BH252" s="171">
        <f>(VLOOKUP($D252,'P4 Destination'!$C$21:$M$176,6,0))*BG252</f>
        <v>0</v>
      </c>
      <c r="BI252" s="172">
        <f t="shared" si="105"/>
        <v>0</v>
      </c>
      <c r="BJ252" s="171">
        <f>(VLOOKUP($D252,'P4 Destination'!$C$21:$M$176,7,0))*BI252</f>
        <v>0</v>
      </c>
      <c r="BK252" s="172">
        <f t="shared" si="106"/>
        <v>0</v>
      </c>
      <c r="BL252" s="171">
        <f>(VLOOKUP($D252,'P4 Destination'!$C$21:$M$176,8,0))*BK252</f>
        <v>0</v>
      </c>
      <c r="BM252" s="172">
        <f t="shared" si="107"/>
        <v>0</v>
      </c>
      <c r="BN252" s="171">
        <f>(VLOOKUP($D252,'P4 Destination'!$C$21:$M$176,9,0))*BM252</f>
        <v>0</v>
      </c>
      <c r="BO252" s="154">
        <f t="shared" si="108"/>
        <v>1</v>
      </c>
      <c r="BP252" s="171">
        <f>(VLOOKUP(D252,'P4 Destination'!$C$21:$M$176,10,0))*K252</f>
        <v>0</v>
      </c>
      <c r="BQ252" s="171">
        <f>(VLOOKUP(D252,'P4 Destination'!$C$21:$M$176,11,0))*J252</f>
        <v>0</v>
      </c>
      <c r="BR252" s="173">
        <f t="shared" si="109"/>
        <v>0</v>
      </c>
      <c r="BS252" s="173">
        <f>(AV252*2500)*'P6 Verzekering'!$E$11</f>
        <v>0</v>
      </c>
      <c r="BT252" s="173">
        <f>(AW252*2500)*'P6 Verzekering'!$E$12</f>
        <v>0</v>
      </c>
      <c r="BU252" s="173">
        <f>(L252*2500)*'P6 Verzekering'!$E$13</f>
        <v>0</v>
      </c>
      <c r="BV252" s="173">
        <f t="shared" si="110"/>
        <v>0</v>
      </c>
      <c r="BW252"/>
      <c r="BX252"/>
    </row>
    <row r="253" spans="1:76">
      <c r="A253" s="152" t="s">
        <v>1289</v>
      </c>
      <c r="B253" s="152" t="s">
        <v>430</v>
      </c>
      <c r="C253" s="152" t="s">
        <v>427</v>
      </c>
      <c r="D253" s="152" t="s">
        <v>219</v>
      </c>
      <c r="E253" s="152" t="s">
        <v>219</v>
      </c>
      <c r="F253" s="153">
        <f t="shared" si="84"/>
        <v>10</v>
      </c>
      <c r="G253" s="154">
        <v>1</v>
      </c>
      <c r="H253" s="154">
        <f>IFERROR(VLOOKUP(B253,'P2 Origin'!$C$21:$Q$176,15,FALSE),0)</f>
        <v>1</v>
      </c>
      <c r="I253" s="154">
        <f>IFERROR(VLOOKUP(D253,'P4 Destination'!$C$21:$Q$176,15,FALSE),0)</f>
        <v>0</v>
      </c>
      <c r="J253" s="155">
        <v>1</v>
      </c>
      <c r="K253" s="155"/>
      <c r="L253" s="156">
        <v>0</v>
      </c>
      <c r="M253" s="155">
        <v>0</v>
      </c>
      <c r="N253" s="155">
        <v>0</v>
      </c>
      <c r="O253" s="157">
        <f t="shared" si="85"/>
        <v>0</v>
      </c>
      <c r="P253" s="158">
        <f t="shared" si="86"/>
        <v>0</v>
      </c>
      <c r="Q253" s="159">
        <f>IFERROR(VLOOKUP(N253,'P1 Intra-Europees'!$A$15:$H$25,3,0),0)*P253</f>
        <v>0</v>
      </c>
      <c r="R253" s="160">
        <f t="shared" si="87"/>
        <v>0</v>
      </c>
      <c r="S253" s="159">
        <f>IFERROR(VLOOKUP(N253,'P1 Intra-Europees'!$A$15:$H$25,4,0),0)*R253</f>
        <v>0</v>
      </c>
      <c r="T253" s="160">
        <f t="shared" si="88"/>
        <v>0</v>
      </c>
      <c r="U253" s="159">
        <f>IFERROR(VLOOKUP(N253,'P1 Intra-Europees'!$A$15:$H$25,5,0),0)*T253</f>
        <v>0</v>
      </c>
      <c r="V253" s="160">
        <f t="shared" si="89"/>
        <v>0</v>
      </c>
      <c r="W253" s="159">
        <f>IFERROR(VLOOKUP(N253,'P1 Intra-Europees'!$A$15:$H$25,6,0),0)*V253</f>
        <v>0</v>
      </c>
      <c r="X253" s="160">
        <f t="shared" si="90"/>
        <v>0</v>
      </c>
      <c r="Y253" s="159">
        <f>IFERROR(VLOOKUP(N253,'P1 Intra-Europees'!$A$15:$H$25,7,0),0)*X253</f>
        <v>0</v>
      </c>
      <c r="Z253" s="161">
        <f t="shared" si="91"/>
        <v>0</v>
      </c>
      <c r="AA253" s="162">
        <f>IFERROR(VLOOKUP(N253,'P1 Intra-Europees'!$A$15:$H$25,8,0),0)*Z253</f>
        <v>0</v>
      </c>
      <c r="AB253" s="163">
        <f t="shared" si="92"/>
        <v>0</v>
      </c>
      <c r="AC253" s="157" t="str">
        <f>VLOOKUP(B253,'P2 Origin'!$C$21:$O$176,13,0)</f>
        <v>USD</v>
      </c>
      <c r="AD253" s="164">
        <f t="shared" si="93"/>
        <v>0</v>
      </c>
      <c r="AE253" s="165">
        <f>IF(AU253&gt;0.1,VLOOKUP(B253,'P2 Origin'!$C$21:$M$176,3,0)*H253,0)</f>
        <v>0</v>
      </c>
      <c r="AF253" s="166">
        <f t="shared" si="94"/>
        <v>0</v>
      </c>
      <c r="AG253" s="165">
        <f>(VLOOKUP(B253,'P2 Origin'!$C$21:$M$176,4,0))*AF253</f>
        <v>0</v>
      </c>
      <c r="AH253" s="166">
        <f t="shared" si="95"/>
        <v>10</v>
      </c>
      <c r="AI253" s="165">
        <f>(VLOOKUP(B253,'P2 Origin'!$C$21:$M$176,5,0))*AH253</f>
        <v>0</v>
      </c>
      <c r="AJ253" s="166">
        <f t="shared" si="111"/>
        <v>0</v>
      </c>
      <c r="AK253" s="165">
        <f>(VLOOKUP(B253,'P2 Origin'!$C$21:$M$176,6,0))*AJ253</f>
        <v>0</v>
      </c>
      <c r="AL253" s="166">
        <f t="shared" si="96"/>
        <v>0</v>
      </c>
      <c r="AM253" s="165">
        <f>(VLOOKUP($B253,'P2 Origin'!$C$21:$M$176,7,0))*AL253</f>
        <v>0</v>
      </c>
      <c r="AN253" s="166">
        <f t="shared" si="97"/>
        <v>0</v>
      </c>
      <c r="AO253" s="165">
        <f>(VLOOKUP($B253,'P2 Origin'!$C$21:$M$176,8,0))*AN253</f>
        <v>0</v>
      </c>
      <c r="AP253" s="166">
        <f t="shared" si="98"/>
        <v>0</v>
      </c>
      <c r="AQ253" s="165">
        <f>(VLOOKUP($B253,'P2 Origin'!$C$21:$M$176,9,0))*AP253</f>
        <v>0</v>
      </c>
      <c r="AR253" s="155">
        <f t="shared" si="99"/>
        <v>1</v>
      </c>
      <c r="AS253" s="164">
        <f>(VLOOKUP(B253,'P2 Origin'!$C$21:$M$176,10,0))*K253</f>
        <v>0</v>
      </c>
      <c r="AT253" s="164">
        <f>(VLOOKUP(B253,'P2 Origin'!$C$21:$M$176,11,0))*J253</f>
        <v>0</v>
      </c>
      <c r="AU253" s="167">
        <v>10</v>
      </c>
      <c r="AV253" s="168">
        <v>10</v>
      </c>
      <c r="AW253" s="169">
        <v>0</v>
      </c>
      <c r="AX253" s="170">
        <f>IF(AU253&gt;=0.1,'P3 Bureaumarge zee- en luchtvr.'!$D$12,0)</f>
        <v>0</v>
      </c>
      <c r="AY253" s="163">
        <f t="shared" si="100"/>
        <v>0</v>
      </c>
      <c r="AZ253" s="157" t="str">
        <f>VLOOKUP(D253,'P4 Destination'!$C$21:$O$176,13,0)</f>
        <v>EUR</v>
      </c>
      <c r="BA253" s="164">
        <f t="shared" si="101"/>
        <v>0</v>
      </c>
      <c r="BB253" s="171">
        <f>IF(AU253&gt;0.1,(VLOOKUP(D253,'P4 Destination'!$C$21:$M$176,3,0))*I253,0)</f>
        <v>0</v>
      </c>
      <c r="BC253" s="172">
        <f t="shared" si="102"/>
        <v>0</v>
      </c>
      <c r="BD253" s="171">
        <f>(VLOOKUP($D253,'P4 Destination'!$C$21:$M$176,4,0))*BC253</f>
        <v>0</v>
      </c>
      <c r="BE253" s="172">
        <f t="shared" si="103"/>
        <v>10</v>
      </c>
      <c r="BF253" s="171">
        <f>(VLOOKUP($D253,'P4 Destination'!$C$21:$M$176,5,0))*BE253</f>
        <v>0</v>
      </c>
      <c r="BG253" s="172">
        <f t="shared" si="104"/>
        <v>0</v>
      </c>
      <c r="BH253" s="171">
        <f>(VLOOKUP($D253,'P4 Destination'!$C$21:$M$176,6,0))*BG253</f>
        <v>0</v>
      </c>
      <c r="BI253" s="172">
        <f t="shared" si="105"/>
        <v>0</v>
      </c>
      <c r="BJ253" s="171">
        <f>(VLOOKUP($D253,'P4 Destination'!$C$21:$M$176,7,0))*BI253</f>
        <v>0</v>
      </c>
      <c r="BK253" s="172">
        <f t="shared" si="106"/>
        <v>0</v>
      </c>
      <c r="BL253" s="171">
        <f>(VLOOKUP($D253,'P4 Destination'!$C$21:$M$176,8,0))*BK253</f>
        <v>0</v>
      </c>
      <c r="BM253" s="172">
        <f t="shared" si="107"/>
        <v>0</v>
      </c>
      <c r="BN253" s="171">
        <f>(VLOOKUP($D253,'P4 Destination'!$C$21:$M$176,9,0))*BM253</f>
        <v>0</v>
      </c>
      <c r="BO253" s="154">
        <f t="shared" si="108"/>
        <v>1</v>
      </c>
      <c r="BP253" s="171">
        <f>(VLOOKUP(D253,'P4 Destination'!$C$21:$M$176,10,0))*K253</f>
        <v>0</v>
      </c>
      <c r="BQ253" s="171">
        <f>(VLOOKUP(D253,'P4 Destination'!$C$21:$M$176,11,0))*J253</f>
        <v>0</v>
      </c>
      <c r="BR253" s="173">
        <f t="shared" si="109"/>
        <v>0</v>
      </c>
      <c r="BS253" s="173">
        <f>(AV253*2500)*'P6 Verzekering'!$E$11</f>
        <v>0</v>
      </c>
      <c r="BT253" s="173">
        <f>(AW253*2500)*'P6 Verzekering'!$E$12</f>
        <v>0</v>
      </c>
      <c r="BU253" s="173">
        <f>(L253*2500)*'P6 Verzekering'!$E$13</f>
        <v>0</v>
      </c>
      <c r="BV253" s="173">
        <f t="shared" si="110"/>
        <v>0</v>
      </c>
      <c r="BW253"/>
      <c r="BX253"/>
    </row>
    <row r="254" spans="1:76">
      <c r="A254" s="152" t="s">
        <v>1292</v>
      </c>
      <c r="B254" s="152" t="s">
        <v>255</v>
      </c>
      <c r="C254" s="152" t="s">
        <v>254</v>
      </c>
      <c r="D254" s="152" t="s">
        <v>333</v>
      </c>
      <c r="E254" s="152" t="s">
        <v>332</v>
      </c>
      <c r="F254" s="153">
        <f t="shared" si="84"/>
        <v>8</v>
      </c>
      <c r="G254" s="154">
        <v>1</v>
      </c>
      <c r="H254" s="154">
        <f>IFERROR(VLOOKUP(B254,'P2 Origin'!$C$21:$Q$176,15,FALSE),0)</f>
        <v>1</v>
      </c>
      <c r="I254" s="154">
        <f>IFERROR(VLOOKUP(D254,'P4 Destination'!$C$21:$Q$176,15,FALSE),0)</f>
        <v>0</v>
      </c>
      <c r="J254" s="155">
        <v>1</v>
      </c>
      <c r="K254" s="155"/>
      <c r="L254" s="156">
        <v>0</v>
      </c>
      <c r="M254" s="155">
        <v>0</v>
      </c>
      <c r="N254" s="155">
        <v>0</v>
      </c>
      <c r="O254" s="157">
        <f t="shared" si="85"/>
        <v>0</v>
      </c>
      <c r="P254" s="158">
        <f t="shared" si="86"/>
        <v>0</v>
      </c>
      <c r="Q254" s="159">
        <f>IFERROR(VLOOKUP(N254,'P1 Intra-Europees'!$A$15:$H$25,3,0),0)*P254</f>
        <v>0</v>
      </c>
      <c r="R254" s="160">
        <f t="shared" si="87"/>
        <v>0</v>
      </c>
      <c r="S254" s="159">
        <f>IFERROR(VLOOKUP(N254,'P1 Intra-Europees'!$A$15:$H$25,4,0),0)*R254</f>
        <v>0</v>
      </c>
      <c r="T254" s="160">
        <f t="shared" si="88"/>
        <v>0</v>
      </c>
      <c r="U254" s="159">
        <f>IFERROR(VLOOKUP(N254,'P1 Intra-Europees'!$A$15:$H$25,5,0),0)*T254</f>
        <v>0</v>
      </c>
      <c r="V254" s="160">
        <f t="shared" si="89"/>
        <v>0</v>
      </c>
      <c r="W254" s="159">
        <f>IFERROR(VLOOKUP(N254,'P1 Intra-Europees'!$A$15:$H$25,6,0),0)*V254</f>
        <v>0</v>
      </c>
      <c r="X254" s="160">
        <f t="shared" si="90"/>
        <v>0</v>
      </c>
      <c r="Y254" s="159">
        <f>IFERROR(VLOOKUP(N254,'P1 Intra-Europees'!$A$15:$H$25,7,0),0)*X254</f>
        <v>0</v>
      </c>
      <c r="Z254" s="161">
        <f t="shared" si="91"/>
        <v>0</v>
      </c>
      <c r="AA254" s="162">
        <f>IFERROR(VLOOKUP(N254,'P1 Intra-Europees'!$A$15:$H$25,8,0),0)*Z254</f>
        <v>0</v>
      </c>
      <c r="AB254" s="163">
        <f t="shared" si="92"/>
        <v>0</v>
      </c>
      <c r="AC254" s="157" t="str">
        <f>VLOOKUP(B254,'P2 Origin'!$C$21:$O$176,13,0)</f>
        <v>EUR</v>
      </c>
      <c r="AD254" s="164">
        <f t="shared" si="93"/>
        <v>0</v>
      </c>
      <c r="AE254" s="165">
        <f>IF(AU254&gt;0.1,VLOOKUP(B254,'P2 Origin'!$C$21:$M$176,3,0)*H254,0)</f>
        <v>0</v>
      </c>
      <c r="AF254" s="166">
        <f t="shared" si="94"/>
        <v>0</v>
      </c>
      <c r="AG254" s="165">
        <f>(VLOOKUP(B254,'P2 Origin'!$C$21:$M$176,4,0))*AF254</f>
        <v>0</v>
      </c>
      <c r="AH254" s="166">
        <f t="shared" si="95"/>
        <v>8</v>
      </c>
      <c r="AI254" s="165">
        <f>(VLOOKUP(B254,'P2 Origin'!$C$21:$M$176,5,0))*AH254</f>
        <v>0</v>
      </c>
      <c r="AJ254" s="166">
        <f t="shared" si="111"/>
        <v>0</v>
      </c>
      <c r="AK254" s="165">
        <f>(VLOOKUP(B254,'P2 Origin'!$C$21:$M$176,6,0))*AJ254</f>
        <v>0</v>
      </c>
      <c r="AL254" s="166">
        <f t="shared" si="96"/>
        <v>0</v>
      </c>
      <c r="AM254" s="165">
        <f>(VLOOKUP($B254,'P2 Origin'!$C$21:$M$176,7,0))*AL254</f>
        <v>0</v>
      </c>
      <c r="AN254" s="166">
        <f t="shared" si="97"/>
        <v>0</v>
      </c>
      <c r="AO254" s="165">
        <f>(VLOOKUP($B254,'P2 Origin'!$C$21:$M$176,8,0))*AN254</f>
        <v>0</v>
      </c>
      <c r="AP254" s="166">
        <f t="shared" si="98"/>
        <v>0</v>
      </c>
      <c r="AQ254" s="165">
        <f>(VLOOKUP($B254,'P2 Origin'!$C$21:$M$176,9,0))*AP254</f>
        <v>0</v>
      </c>
      <c r="AR254" s="155">
        <f t="shared" si="99"/>
        <v>1</v>
      </c>
      <c r="AS254" s="164">
        <f>(VLOOKUP(B254,'P2 Origin'!$C$21:$M$176,10,0))*K254</f>
        <v>0</v>
      </c>
      <c r="AT254" s="164">
        <f>(VLOOKUP(B254,'P2 Origin'!$C$21:$M$176,11,0))*J254</f>
        <v>0</v>
      </c>
      <c r="AU254" s="167">
        <v>8</v>
      </c>
      <c r="AV254" s="168">
        <v>8</v>
      </c>
      <c r="AW254" s="169">
        <v>0</v>
      </c>
      <c r="AX254" s="170">
        <f>IF(AU254&gt;=0.1,'P3 Bureaumarge zee- en luchtvr.'!$D$12,0)</f>
        <v>0</v>
      </c>
      <c r="AY254" s="163">
        <f t="shared" si="100"/>
        <v>0</v>
      </c>
      <c r="AZ254" s="157" t="str">
        <f>VLOOKUP(D254,'P4 Destination'!$C$21:$O$176,13,0)</f>
        <v>USD</v>
      </c>
      <c r="BA254" s="164">
        <f t="shared" si="101"/>
        <v>0</v>
      </c>
      <c r="BB254" s="171">
        <f>IF(AU254&gt;0.1,(VLOOKUP(D254,'P4 Destination'!$C$21:$M$176,3,0))*I254,0)</f>
        <v>0</v>
      </c>
      <c r="BC254" s="172">
        <f t="shared" si="102"/>
        <v>0</v>
      </c>
      <c r="BD254" s="171">
        <f>(VLOOKUP($D254,'P4 Destination'!$C$21:$M$176,4,0))*BC254</f>
        <v>0</v>
      </c>
      <c r="BE254" s="172">
        <f t="shared" si="103"/>
        <v>8</v>
      </c>
      <c r="BF254" s="171">
        <f>(VLOOKUP($D254,'P4 Destination'!$C$21:$M$176,5,0))*BE254</f>
        <v>0</v>
      </c>
      <c r="BG254" s="172">
        <f t="shared" si="104"/>
        <v>0</v>
      </c>
      <c r="BH254" s="171">
        <f>(VLOOKUP($D254,'P4 Destination'!$C$21:$M$176,6,0))*BG254</f>
        <v>0</v>
      </c>
      <c r="BI254" s="172">
        <f t="shared" si="105"/>
        <v>0</v>
      </c>
      <c r="BJ254" s="171">
        <f>(VLOOKUP($D254,'P4 Destination'!$C$21:$M$176,7,0))*BI254</f>
        <v>0</v>
      </c>
      <c r="BK254" s="172">
        <f t="shared" si="106"/>
        <v>0</v>
      </c>
      <c r="BL254" s="171">
        <f>(VLOOKUP($D254,'P4 Destination'!$C$21:$M$176,8,0))*BK254</f>
        <v>0</v>
      </c>
      <c r="BM254" s="172">
        <f t="shared" si="107"/>
        <v>0</v>
      </c>
      <c r="BN254" s="171">
        <f>(VLOOKUP($D254,'P4 Destination'!$C$21:$M$176,9,0))*BM254</f>
        <v>0</v>
      </c>
      <c r="BO254" s="154">
        <f t="shared" si="108"/>
        <v>1</v>
      </c>
      <c r="BP254" s="171">
        <f>(VLOOKUP(D254,'P4 Destination'!$C$21:$M$176,10,0))*K254</f>
        <v>0</v>
      </c>
      <c r="BQ254" s="171">
        <f>(VLOOKUP(D254,'P4 Destination'!$C$21:$M$176,11,0))*J254</f>
        <v>0</v>
      </c>
      <c r="BR254" s="173">
        <f t="shared" si="109"/>
        <v>0</v>
      </c>
      <c r="BS254" s="173">
        <f>(AV254*2500)*'P6 Verzekering'!$E$11</f>
        <v>0</v>
      </c>
      <c r="BT254" s="173">
        <f>(AW254*2500)*'P6 Verzekering'!$E$12</f>
        <v>0</v>
      </c>
      <c r="BU254" s="173">
        <f>(L254*2500)*'P6 Verzekering'!$E$13</f>
        <v>0</v>
      </c>
      <c r="BV254" s="173">
        <f t="shared" si="110"/>
        <v>0</v>
      </c>
      <c r="BW254"/>
      <c r="BX254"/>
    </row>
    <row r="255" spans="1:76">
      <c r="A255" s="152" t="s">
        <v>1307</v>
      </c>
      <c r="B255" s="152" t="s">
        <v>409</v>
      </c>
      <c r="C255" s="152" t="s">
        <v>408</v>
      </c>
      <c r="D255" s="152" t="s">
        <v>356</v>
      </c>
      <c r="E255" s="152" t="s">
        <v>355</v>
      </c>
      <c r="F255" s="153">
        <f t="shared" si="84"/>
        <v>29</v>
      </c>
      <c r="G255" s="154">
        <v>1</v>
      </c>
      <c r="H255" s="154">
        <f>IFERROR(VLOOKUP(B255,'P2 Origin'!$C$21:$Q$176,15,FALSE),0)</f>
        <v>1</v>
      </c>
      <c r="I255" s="154">
        <f>IFERROR(VLOOKUP(D255,'P4 Destination'!$C$21:$Q$176,15,FALSE),0)</f>
        <v>1</v>
      </c>
      <c r="J255" s="155">
        <v>1</v>
      </c>
      <c r="K255" s="155"/>
      <c r="L255" s="156">
        <v>0</v>
      </c>
      <c r="M255" s="155">
        <v>0</v>
      </c>
      <c r="N255" s="155">
        <v>0</v>
      </c>
      <c r="O255" s="157">
        <f t="shared" si="85"/>
        <v>0</v>
      </c>
      <c r="P255" s="158">
        <f t="shared" si="86"/>
        <v>0</v>
      </c>
      <c r="Q255" s="159">
        <f>IFERROR(VLOOKUP(N255,'P1 Intra-Europees'!$A$15:$H$25,3,0),0)*P255</f>
        <v>0</v>
      </c>
      <c r="R255" s="160">
        <f t="shared" si="87"/>
        <v>0</v>
      </c>
      <c r="S255" s="159">
        <f>IFERROR(VLOOKUP(N255,'P1 Intra-Europees'!$A$15:$H$25,4,0),0)*R255</f>
        <v>0</v>
      </c>
      <c r="T255" s="160">
        <f t="shared" si="88"/>
        <v>0</v>
      </c>
      <c r="U255" s="159">
        <f>IFERROR(VLOOKUP(N255,'P1 Intra-Europees'!$A$15:$H$25,5,0),0)*T255</f>
        <v>0</v>
      </c>
      <c r="V255" s="160">
        <f t="shared" si="89"/>
        <v>0</v>
      </c>
      <c r="W255" s="159">
        <f>IFERROR(VLOOKUP(N255,'P1 Intra-Europees'!$A$15:$H$25,6,0),0)*V255</f>
        <v>0</v>
      </c>
      <c r="X255" s="160">
        <f t="shared" si="90"/>
        <v>0</v>
      </c>
      <c r="Y255" s="159">
        <f>IFERROR(VLOOKUP(N255,'P1 Intra-Europees'!$A$15:$H$25,7,0),0)*X255</f>
        <v>0</v>
      </c>
      <c r="Z255" s="161">
        <f t="shared" si="91"/>
        <v>0</v>
      </c>
      <c r="AA255" s="162">
        <f>IFERROR(VLOOKUP(N255,'P1 Intra-Europees'!$A$15:$H$25,8,0),0)*Z255</f>
        <v>0</v>
      </c>
      <c r="AB255" s="163">
        <f t="shared" si="92"/>
        <v>0</v>
      </c>
      <c r="AC255" s="157" t="str">
        <f>VLOOKUP(B255,'P2 Origin'!$C$21:$O$176,13,0)</f>
        <v>USD</v>
      </c>
      <c r="AD255" s="164">
        <f t="shared" si="93"/>
        <v>0</v>
      </c>
      <c r="AE255" s="165">
        <f>IF(AU255&gt;0.1,VLOOKUP(B255,'P2 Origin'!$C$21:$M$176,3,0)*H255,0)</f>
        <v>0</v>
      </c>
      <c r="AF255" s="166">
        <f t="shared" si="94"/>
        <v>0</v>
      </c>
      <c r="AG255" s="165">
        <f>(VLOOKUP(B255,'P2 Origin'!$C$21:$M$176,4,0))*AF255</f>
        <v>0</v>
      </c>
      <c r="AH255" s="166">
        <f t="shared" si="95"/>
        <v>0</v>
      </c>
      <c r="AI255" s="165">
        <f>(VLOOKUP(B255,'P2 Origin'!$C$21:$M$176,5,0))*AH255</f>
        <v>0</v>
      </c>
      <c r="AJ255" s="166">
        <f t="shared" si="111"/>
        <v>0</v>
      </c>
      <c r="AK255" s="165">
        <f>(VLOOKUP(B255,'P2 Origin'!$C$21:$M$176,6,0))*AJ255</f>
        <v>0</v>
      </c>
      <c r="AL255" s="166">
        <f t="shared" si="96"/>
        <v>29</v>
      </c>
      <c r="AM255" s="165">
        <f>(VLOOKUP($B255,'P2 Origin'!$C$21:$M$176,7,0))*AL255</f>
        <v>0</v>
      </c>
      <c r="AN255" s="166">
        <f t="shared" si="97"/>
        <v>0</v>
      </c>
      <c r="AO255" s="165">
        <f>(VLOOKUP($B255,'P2 Origin'!$C$21:$M$176,8,0))*AN255</f>
        <v>0</v>
      </c>
      <c r="AP255" s="166">
        <f t="shared" si="98"/>
        <v>0</v>
      </c>
      <c r="AQ255" s="165">
        <f>(VLOOKUP($B255,'P2 Origin'!$C$21:$M$176,9,0))*AP255</f>
        <v>0</v>
      </c>
      <c r="AR255" s="155">
        <f t="shared" si="99"/>
        <v>1</v>
      </c>
      <c r="AS255" s="164">
        <f>(VLOOKUP(B255,'P2 Origin'!$C$21:$M$176,10,0))*K255</f>
        <v>0</v>
      </c>
      <c r="AT255" s="164">
        <f>(VLOOKUP(B255,'P2 Origin'!$C$21:$M$176,11,0))*J255</f>
        <v>0</v>
      </c>
      <c r="AU255" s="167">
        <v>29</v>
      </c>
      <c r="AV255" s="168">
        <v>29</v>
      </c>
      <c r="AW255" s="169">
        <v>0</v>
      </c>
      <c r="AX255" s="170">
        <f>IF(AU255&gt;=0.1,'P3 Bureaumarge zee- en luchtvr.'!$D$12,0)</f>
        <v>0</v>
      </c>
      <c r="AY255" s="163">
        <f t="shared" si="100"/>
        <v>0</v>
      </c>
      <c r="AZ255" s="157" t="str">
        <f>VLOOKUP(D255,'P4 Destination'!$C$21:$O$176,13,0)</f>
        <v>USD</v>
      </c>
      <c r="BA255" s="164">
        <f t="shared" si="101"/>
        <v>0</v>
      </c>
      <c r="BB255" s="171">
        <f>IF(AU255&gt;0.1,(VLOOKUP(D255,'P4 Destination'!$C$21:$M$176,3,0))*I255,0)</f>
        <v>0</v>
      </c>
      <c r="BC255" s="172">
        <f t="shared" si="102"/>
        <v>0</v>
      </c>
      <c r="BD255" s="171">
        <f>(VLOOKUP($D255,'P4 Destination'!$C$21:$M$176,4,0))*BC255</f>
        <v>0</v>
      </c>
      <c r="BE255" s="172">
        <f t="shared" si="103"/>
        <v>0</v>
      </c>
      <c r="BF255" s="171">
        <f>(VLOOKUP($D255,'P4 Destination'!$C$21:$M$176,5,0))*BE255</f>
        <v>0</v>
      </c>
      <c r="BG255" s="172">
        <f t="shared" si="104"/>
        <v>0</v>
      </c>
      <c r="BH255" s="171">
        <f>(VLOOKUP($D255,'P4 Destination'!$C$21:$M$176,6,0))*BG255</f>
        <v>0</v>
      </c>
      <c r="BI255" s="172">
        <f t="shared" si="105"/>
        <v>29</v>
      </c>
      <c r="BJ255" s="171">
        <f>(VLOOKUP($D255,'P4 Destination'!$C$21:$M$176,7,0))*BI255</f>
        <v>0</v>
      </c>
      <c r="BK255" s="172">
        <f t="shared" si="106"/>
        <v>0</v>
      </c>
      <c r="BL255" s="171">
        <f>(VLOOKUP($D255,'P4 Destination'!$C$21:$M$176,8,0))*BK255</f>
        <v>0</v>
      </c>
      <c r="BM255" s="172">
        <f t="shared" si="107"/>
        <v>0</v>
      </c>
      <c r="BN255" s="171">
        <f>(VLOOKUP($D255,'P4 Destination'!$C$21:$M$176,9,0))*BM255</f>
        <v>0</v>
      </c>
      <c r="BO255" s="154">
        <f t="shared" si="108"/>
        <v>1</v>
      </c>
      <c r="BP255" s="171">
        <f>(VLOOKUP(D255,'P4 Destination'!$C$21:$M$176,10,0))*K255</f>
        <v>0</v>
      </c>
      <c r="BQ255" s="171">
        <f>(VLOOKUP(D255,'P4 Destination'!$C$21:$M$176,11,0))*J255</f>
        <v>0</v>
      </c>
      <c r="BR255" s="173">
        <f t="shared" si="109"/>
        <v>0</v>
      </c>
      <c r="BS255" s="173">
        <f>(AV255*2500)*'P6 Verzekering'!$E$11</f>
        <v>0</v>
      </c>
      <c r="BT255" s="173">
        <f>(AW255*2500)*'P6 Verzekering'!$E$12</f>
        <v>0</v>
      </c>
      <c r="BU255" s="173">
        <f>(L255*2500)*'P6 Verzekering'!$E$13</f>
        <v>0</v>
      </c>
      <c r="BV255" s="173">
        <f t="shared" si="110"/>
        <v>0</v>
      </c>
      <c r="BW255"/>
      <c r="BX255"/>
    </row>
    <row r="256" spans="1:76">
      <c r="A256" s="152" t="s">
        <v>1308</v>
      </c>
      <c r="B256" s="152" t="s">
        <v>409</v>
      </c>
      <c r="C256" s="152" t="s">
        <v>408</v>
      </c>
      <c r="D256" s="152" t="s">
        <v>219</v>
      </c>
      <c r="E256" s="152" t="s">
        <v>219</v>
      </c>
      <c r="F256" s="153">
        <f t="shared" si="84"/>
        <v>27</v>
      </c>
      <c r="G256" s="154">
        <v>1</v>
      </c>
      <c r="H256" s="154">
        <f>IFERROR(VLOOKUP(B256,'P2 Origin'!$C$21:$Q$176,15,FALSE),0)</f>
        <v>1</v>
      </c>
      <c r="I256" s="154">
        <f>IFERROR(VLOOKUP(D256,'P4 Destination'!$C$21:$Q$176,15,FALSE),0)</f>
        <v>0</v>
      </c>
      <c r="J256" s="155">
        <v>1</v>
      </c>
      <c r="K256" s="155"/>
      <c r="L256" s="156">
        <v>0</v>
      </c>
      <c r="M256" s="155">
        <v>0</v>
      </c>
      <c r="N256" s="155">
        <v>0</v>
      </c>
      <c r="O256" s="157">
        <f t="shared" si="85"/>
        <v>0</v>
      </c>
      <c r="P256" s="158">
        <f t="shared" si="86"/>
        <v>0</v>
      </c>
      <c r="Q256" s="159">
        <f>IFERROR(VLOOKUP(N256,'P1 Intra-Europees'!$A$15:$H$25,3,0),0)*P256</f>
        <v>0</v>
      </c>
      <c r="R256" s="160">
        <f t="shared" si="87"/>
        <v>0</v>
      </c>
      <c r="S256" s="159">
        <f>IFERROR(VLOOKUP(N256,'P1 Intra-Europees'!$A$15:$H$25,4,0),0)*R256</f>
        <v>0</v>
      </c>
      <c r="T256" s="160">
        <f t="shared" si="88"/>
        <v>0</v>
      </c>
      <c r="U256" s="159">
        <f>IFERROR(VLOOKUP(N256,'P1 Intra-Europees'!$A$15:$H$25,5,0),0)*T256</f>
        <v>0</v>
      </c>
      <c r="V256" s="160">
        <f t="shared" si="89"/>
        <v>0</v>
      </c>
      <c r="W256" s="159">
        <f>IFERROR(VLOOKUP(N256,'P1 Intra-Europees'!$A$15:$H$25,6,0),0)*V256</f>
        <v>0</v>
      </c>
      <c r="X256" s="160">
        <f t="shared" si="90"/>
        <v>0</v>
      </c>
      <c r="Y256" s="159">
        <f>IFERROR(VLOOKUP(N256,'P1 Intra-Europees'!$A$15:$H$25,7,0),0)*X256</f>
        <v>0</v>
      </c>
      <c r="Z256" s="161">
        <f t="shared" si="91"/>
        <v>0</v>
      </c>
      <c r="AA256" s="162">
        <f>IFERROR(VLOOKUP(N256,'P1 Intra-Europees'!$A$15:$H$25,8,0),0)*Z256</f>
        <v>0</v>
      </c>
      <c r="AB256" s="163">
        <f t="shared" si="92"/>
        <v>0</v>
      </c>
      <c r="AC256" s="157" t="str">
        <f>VLOOKUP(B256,'P2 Origin'!$C$21:$O$176,13,0)</f>
        <v>USD</v>
      </c>
      <c r="AD256" s="164">
        <f t="shared" si="93"/>
        <v>0</v>
      </c>
      <c r="AE256" s="165">
        <f>IF(AU256&gt;0.1,VLOOKUP(B256,'P2 Origin'!$C$21:$M$176,3,0)*H256,0)</f>
        <v>0</v>
      </c>
      <c r="AF256" s="166">
        <f t="shared" si="94"/>
        <v>0</v>
      </c>
      <c r="AG256" s="165">
        <f>(VLOOKUP(B256,'P2 Origin'!$C$21:$M$176,4,0))*AF256</f>
        <v>0</v>
      </c>
      <c r="AH256" s="166">
        <f t="shared" si="95"/>
        <v>0</v>
      </c>
      <c r="AI256" s="165">
        <f>(VLOOKUP(B256,'P2 Origin'!$C$21:$M$176,5,0))*AH256</f>
        <v>0</v>
      </c>
      <c r="AJ256" s="166">
        <f t="shared" si="111"/>
        <v>0</v>
      </c>
      <c r="AK256" s="165">
        <f>(VLOOKUP(B256,'P2 Origin'!$C$21:$M$176,6,0))*AJ256</f>
        <v>0</v>
      </c>
      <c r="AL256" s="166">
        <f t="shared" si="96"/>
        <v>27</v>
      </c>
      <c r="AM256" s="165">
        <f>(VLOOKUP($B256,'P2 Origin'!$C$21:$M$176,7,0))*AL256</f>
        <v>0</v>
      </c>
      <c r="AN256" s="166">
        <f t="shared" si="97"/>
        <v>0</v>
      </c>
      <c r="AO256" s="165">
        <f>(VLOOKUP($B256,'P2 Origin'!$C$21:$M$176,8,0))*AN256</f>
        <v>0</v>
      </c>
      <c r="AP256" s="166">
        <f t="shared" si="98"/>
        <v>0</v>
      </c>
      <c r="AQ256" s="165">
        <f>(VLOOKUP($B256,'P2 Origin'!$C$21:$M$176,9,0))*AP256</f>
        <v>0</v>
      </c>
      <c r="AR256" s="155">
        <f t="shared" si="99"/>
        <v>1</v>
      </c>
      <c r="AS256" s="164">
        <f>(VLOOKUP(B256,'P2 Origin'!$C$21:$M$176,10,0))*K256</f>
        <v>0</v>
      </c>
      <c r="AT256" s="164">
        <f>(VLOOKUP(B256,'P2 Origin'!$C$21:$M$176,11,0))*J256</f>
        <v>0</v>
      </c>
      <c r="AU256" s="167">
        <v>27</v>
      </c>
      <c r="AV256" s="168">
        <v>27</v>
      </c>
      <c r="AW256" s="169">
        <v>0</v>
      </c>
      <c r="AX256" s="170">
        <f>IF(AU256&gt;=0.1,'P3 Bureaumarge zee- en luchtvr.'!$D$12,0)</f>
        <v>0</v>
      </c>
      <c r="AY256" s="163">
        <f t="shared" si="100"/>
        <v>0</v>
      </c>
      <c r="AZ256" s="157" t="str">
        <f>VLOOKUP(D256,'P4 Destination'!$C$21:$O$176,13,0)</f>
        <v>EUR</v>
      </c>
      <c r="BA256" s="164">
        <f t="shared" si="101"/>
        <v>0</v>
      </c>
      <c r="BB256" s="171">
        <f>IF(AU256&gt;0.1,(VLOOKUP(D256,'P4 Destination'!$C$21:$M$176,3,0))*I256,0)</f>
        <v>0</v>
      </c>
      <c r="BC256" s="172">
        <f t="shared" si="102"/>
        <v>0</v>
      </c>
      <c r="BD256" s="171">
        <f>(VLOOKUP($D256,'P4 Destination'!$C$21:$M$176,4,0))*BC256</f>
        <v>0</v>
      </c>
      <c r="BE256" s="172">
        <f t="shared" si="103"/>
        <v>0</v>
      </c>
      <c r="BF256" s="171">
        <f>(VLOOKUP($D256,'P4 Destination'!$C$21:$M$176,5,0))*BE256</f>
        <v>0</v>
      </c>
      <c r="BG256" s="172">
        <f t="shared" si="104"/>
        <v>0</v>
      </c>
      <c r="BH256" s="171">
        <f>(VLOOKUP($D256,'P4 Destination'!$C$21:$M$176,6,0))*BG256</f>
        <v>0</v>
      </c>
      <c r="BI256" s="172">
        <f t="shared" si="105"/>
        <v>27</v>
      </c>
      <c r="BJ256" s="171">
        <f>(VLOOKUP($D256,'P4 Destination'!$C$21:$M$176,7,0))*BI256</f>
        <v>0</v>
      </c>
      <c r="BK256" s="172">
        <f t="shared" si="106"/>
        <v>0</v>
      </c>
      <c r="BL256" s="171">
        <f>(VLOOKUP($D256,'P4 Destination'!$C$21:$M$176,8,0))*BK256</f>
        <v>0</v>
      </c>
      <c r="BM256" s="172">
        <f t="shared" si="107"/>
        <v>0</v>
      </c>
      <c r="BN256" s="171">
        <f>(VLOOKUP($D256,'P4 Destination'!$C$21:$M$176,9,0))*BM256</f>
        <v>0</v>
      </c>
      <c r="BO256" s="154">
        <f t="shared" si="108"/>
        <v>1</v>
      </c>
      <c r="BP256" s="171">
        <f>(VLOOKUP(D256,'P4 Destination'!$C$21:$M$176,10,0))*K256</f>
        <v>0</v>
      </c>
      <c r="BQ256" s="171">
        <f>(VLOOKUP(D256,'P4 Destination'!$C$21:$M$176,11,0))*J256</f>
        <v>0</v>
      </c>
      <c r="BR256" s="173">
        <f t="shared" si="109"/>
        <v>0</v>
      </c>
      <c r="BS256" s="173">
        <f>(AV256*2500)*'P6 Verzekering'!$E$11</f>
        <v>0</v>
      </c>
      <c r="BT256" s="173">
        <f>(AW256*2500)*'P6 Verzekering'!$E$12</f>
        <v>0</v>
      </c>
      <c r="BU256" s="173">
        <f>(L256*2500)*'P6 Verzekering'!$E$13</f>
        <v>0</v>
      </c>
      <c r="BV256" s="173">
        <f t="shared" si="110"/>
        <v>0</v>
      </c>
      <c r="BW256"/>
      <c r="BX256"/>
    </row>
    <row r="257" spans="1:76">
      <c r="A257" s="152" t="s">
        <v>1309</v>
      </c>
      <c r="B257" s="152" t="s">
        <v>409</v>
      </c>
      <c r="C257" s="152" t="s">
        <v>408</v>
      </c>
      <c r="D257" s="152" t="s">
        <v>219</v>
      </c>
      <c r="E257" s="152" t="s">
        <v>219</v>
      </c>
      <c r="F257" s="153">
        <f t="shared" si="84"/>
        <v>18</v>
      </c>
      <c r="G257" s="154">
        <v>1</v>
      </c>
      <c r="H257" s="154">
        <f>IFERROR(VLOOKUP(B257,'P2 Origin'!$C$21:$Q$176,15,FALSE),0)</f>
        <v>1</v>
      </c>
      <c r="I257" s="154">
        <f>IFERROR(VLOOKUP(D257,'P4 Destination'!$C$21:$Q$176,15,FALSE),0)</f>
        <v>0</v>
      </c>
      <c r="J257" s="155">
        <v>1</v>
      </c>
      <c r="K257" s="155"/>
      <c r="L257" s="156">
        <v>0</v>
      </c>
      <c r="M257" s="155">
        <v>0</v>
      </c>
      <c r="N257" s="155">
        <v>0</v>
      </c>
      <c r="O257" s="157">
        <f t="shared" si="85"/>
        <v>0</v>
      </c>
      <c r="P257" s="158">
        <f t="shared" si="86"/>
        <v>0</v>
      </c>
      <c r="Q257" s="159">
        <f>IFERROR(VLOOKUP(N257,'P1 Intra-Europees'!$A$15:$H$25,3,0),0)*P257</f>
        <v>0</v>
      </c>
      <c r="R257" s="160">
        <f t="shared" si="87"/>
        <v>0</v>
      </c>
      <c r="S257" s="159">
        <f>IFERROR(VLOOKUP(N257,'P1 Intra-Europees'!$A$15:$H$25,4,0),0)*R257</f>
        <v>0</v>
      </c>
      <c r="T257" s="160">
        <f t="shared" si="88"/>
        <v>0</v>
      </c>
      <c r="U257" s="159">
        <f>IFERROR(VLOOKUP(N257,'P1 Intra-Europees'!$A$15:$H$25,5,0),0)*T257</f>
        <v>0</v>
      </c>
      <c r="V257" s="160">
        <f t="shared" si="89"/>
        <v>0</v>
      </c>
      <c r="W257" s="159">
        <f>IFERROR(VLOOKUP(N257,'P1 Intra-Europees'!$A$15:$H$25,6,0),0)*V257</f>
        <v>0</v>
      </c>
      <c r="X257" s="160">
        <f t="shared" si="90"/>
        <v>0</v>
      </c>
      <c r="Y257" s="159">
        <f>IFERROR(VLOOKUP(N257,'P1 Intra-Europees'!$A$15:$H$25,7,0),0)*X257</f>
        <v>0</v>
      </c>
      <c r="Z257" s="161">
        <f t="shared" si="91"/>
        <v>0</v>
      </c>
      <c r="AA257" s="162">
        <f>IFERROR(VLOOKUP(N257,'P1 Intra-Europees'!$A$15:$H$25,8,0),0)*Z257</f>
        <v>0</v>
      </c>
      <c r="AB257" s="163">
        <f t="shared" si="92"/>
        <v>0</v>
      </c>
      <c r="AC257" s="157" t="str">
        <f>VLOOKUP(B257,'P2 Origin'!$C$21:$O$176,13,0)</f>
        <v>USD</v>
      </c>
      <c r="AD257" s="164">
        <f t="shared" si="93"/>
        <v>0</v>
      </c>
      <c r="AE257" s="165">
        <f>IF(AU257&gt;0.1,VLOOKUP(B257,'P2 Origin'!$C$21:$M$176,3,0)*H257,0)</f>
        <v>0</v>
      </c>
      <c r="AF257" s="166">
        <f t="shared" si="94"/>
        <v>0</v>
      </c>
      <c r="AG257" s="165">
        <f>(VLOOKUP(B257,'P2 Origin'!$C$21:$M$176,4,0))*AF257</f>
        <v>0</v>
      </c>
      <c r="AH257" s="166">
        <f t="shared" si="95"/>
        <v>0</v>
      </c>
      <c r="AI257" s="165">
        <f>(VLOOKUP(B257,'P2 Origin'!$C$21:$M$176,5,0))*AH257</f>
        <v>0</v>
      </c>
      <c r="AJ257" s="166">
        <f t="shared" si="111"/>
        <v>18</v>
      </c>
      <c r="AK257" s="165">
        <f>(VLOOKUP(B257,'P2 Origin'!$C$21:$M$176,6,0))*AJ257</f>
        <v>0</v>
      </c>
      <c r="AL257" s="166">
        <f t="shared" si="96"/>
        <v>0</v>
      </c>
      <c r="AM257" s="165">
        <f>(VLOOKUP($B257,'P2 Origin'!$C$21:$M$176,7,0))*AL257</f>
        <v>0</v>
      </c>
      <c r="AN257" s="166">
        <f t="shared" si="97"/>
        <v>0</v>
      </c>
      <c r="AO257" s="165">
        <f>(VLOOKUP($B257,'P2 Origin'!$C$21:$M$176,8,0))*AN257</f>
        <v>0</v>
      </c>
      <c r="AP257" s="166">
        <f t="shared" si="98"/>
        <v>0</v>
      </c>
      <c r="AQ257" s="165">
        <f>(VLOOKUP($B257,'P2 Origin'!$C$21:$M$176,9,0))*AP257</f>
        <v>0</v>
      </c>
      <c r="AR257" s="155">
        <f t="shared" si="99"/>
        <v>1</v>
      </c>
      <c r="AS257" s="164">
        <f>(VLOOKUP(B257,'P2 Origin'!$C$21:$M$176,10,0))*K257</f>
        <v>0</v>
      </c>
      <c r="AT257" s="164">
        <f>(VLOOKUP(B257,'P2 Origin'!$C$21:$M$176,11,0))*J257</f>
        <v>0</v>
      </c>
      <c r="AU257" s="167">
        <v>18</v>
      </c>
      <c r="AV257" s="168">
        <v>18</v>
      </c>
      <c r="AW257" s="169">
        <v>0</v>
      </c>
      <c r="AX257" s="170">
        <f>IF(AU257&gt;=0.1,'P3 Bureaumarge zee- en luchtvr.'!$D$12,0)</f>
        <v>0</v>
      </c>
      <c r="AY257" s="163">
        <f t="shared" si="100"/>
        <v>0</v>
      </c>
      <c r="AZ257" s="157" t="str">
        <f>VLOOKUP(D257,'P4 Destination'!$C$21:$O$176,13,0)</f>
        <v>EUR</v>
      </c>
      <c r="BA257" s="164">
        <f t="shared" si="101"/>
        <v>0</v>
      </c>
      <c r="BB257" s="171">
        <f>IF(AU257&gt;0.1,(VLOOKUP(D257,'P4 Destination'!$C$21:$M$176,3,0))*I257,0)</f>
        <v>0</v>
      </c>
      <c r="BC257" s="172">
        <f t="shared" si="102"/>
        <v>0</v>
      </c>
      <c r="BD257" s="171">
        <f>(VLOOKUP($D257,'P4 Destination'!$C$21:$M$176,4,0))*BC257</f>
        <v>0</v>
      </c>
      <c r="BE257" s="172">
        <f t="shared" si="103"/>
        <v>0</v>
      </c>
      <c r="BF257" s="171">
        <f>(VLOOKUP($D257,'P4 Destination'!$C$21:$M$176,5,0))*BE257</f>
        <v>0</v>
      </c>
      <c r="BG257" s="172">
        <f t="shared" si="104"/>
        <v>18</v>
      </c>
      <c r="BH257" s="171">
        <f>(VLOOKUP($D257,'P4 Destination'!$C$21:$M$176,6,0))*BG257</f>
        <v>0</v>
      </c>
      <c r="BI257" s="172">
        <f t="shared" si="105"/>
        <v>0</v>
      </c>
      <c r="BJ257" s="171">
        <f>(VLOOKUP($D257,'P4 Destination'!$C$21:$M$176,7,0))*BI257</f>
        <v>0</v>
      </c>
      <c r="BK257" s="172">
        <f t="shared" si="106"/>
        <v>0</v>
      </c>
      <c r="BL257" s="171">
        <f>(VLOOKUP($D257,'P4 Destination'!$C$21:$M$176,8,0))*BK257</f>
        <v>0</v>
      </c>
      <c r="BM257" s="172">
        <f t="shared" si="107"/>
        <v>0</v>
      </c>
      <c r="BN257" s="171">
        <f>(VLOOKUP($D257,'P4 Destination'!$C$21:$M$176,9,0))*BM257</f>
        <v>0</v>
      </c>
      <c r="BO257" s="154">
        <f t="shared" si="108"/>
        <v>1</v>
      </c>
      <c r="BP257" s="171">
        <f>(VLOOKUP(D257,'P4 Destination'!$C$21:$M$176,10,0))*K257</f>
        <v>0</v>
      </c>
      <c r="BQ257" s="171">
        <f>(VLOOKUP(D257,'P4 Destination'!$C$21:$M$176,11,0))*J257</f>
        <v>0</v>
      </c>
      <c r="BR257" s="173">
        <f t="shared" si="109"/>
        <v>0</v>
      </c>
      <c r="BS257" s="173">
        <f>(AV257*2500)*'P6 Verzekering'!$E$11</f>
        <v>0</v>
      </c>
      <c r="BT257" s="173">
        <f>(AW257*2500)*'P6 Verzekering'!$E$12</f>
        <v>0</v>
      </c>
      <c r="BU257" s="173">
        <f>(L257*2500)*'P6 Verzekering'!$E$13</f>
        <v>0</v>
      </c>
      <c r="BV257" s="173">
        <f t="shared" si="110"/>
        <v>0</v>
      </c>
      <c r="BW257"/>
      <c r="BX257"/>
    </row>
    <row r="258" spans="1:76">
      <c r="A258" s="152" t="s">
        <v>1310</v>
      </c>
      <c r="B258" s="152" t="s">
        <v>409</v>
      </c>
      <c r="C258" s="152" t="s">
        <v>408</v>
      </c>
      <c r="D258" s="152" t="s">
        <v>219</v>
      </c>
      <c r="E258" s="152" t="s">
        <v>219</v>
      </c>
      <c r="F258" s="153">
        <f t="shared" si="84"/>
        <v>24</v>
      </c>
      <c r="G258" s="154">
        <v>1</v>
      </c>
      <c r="H258" s="154">
        <f>IFERROR(VLOOKUP(B258,'P2 Origin'!$C$21:$Q$176,15,FALSE),0)</f>
        <v>1</v>
      </c>
      <c r="I258" s="154">
        <f>IFERROR(VLOOKUP(D258,'P4 Destination'!$C$21:$Q$176,15,FALSE),0)</f>
        <v>0</v>
      </c>
      <c r="J258" s="155">
        <v>1</v>
      </c>
      <c r="K258" s="155"/>
      <c r="L258" s="156">
        <v>0</v>
      </c>
      <c r="M258" s="155">
        <v>0</v>
      </c>
      <c r="N258" s="155">
        <v>0</v>
      </c>
      <c r="O258" s="157">
        <f t="shared" si="85"/>
        <v>0</v>
      </c>
      <c r="P258" s="158">
        <f t="shared" si="86"/>
        <v>0</v>
      </c>
      <c r="Q258" s="159">
        <f>IFERROR(VLOOKUP(N258,'P1 Intra-Europees'!$A$15:$H$25,3,0),0)*P258</f>
        <v>0</v>
      </c>
      <c r="R258" s="160">
        <f t="shared" si="87"/>
        <v>0</v>
      </c>
      <c r="S258" s="159">
        <f>IFERROR(VLOOKUP(N258,'P1 Intra-Europees'!$A$15:$H$25,4,0),0)*R258</f>
        <v>0</v>
      </c>
      <c r="T258" s="160">
        <f t="shared" si="88"/>
        <v>0</v>
      </c>
      <c r="U258" s="159">
        <f>IFERROR(VLOOKUP(N258,'P1 Intra-Europees'!$A$15:$H$25,5,0),0)*T258</f>
        <v>0</v>
      </c>
      <c r="V258" s="160">
        <f t="shared" si="89"/>
        <v>0</v>
      </c>
      <c r="W258" s="159">
        <f>IFERROR(VLOOKUP(N258,'P1 Intra-Europees'!$A$15:$H$25,6,0),0)*V258</f>
        <v>0</v>
      </c>
      <c r="X258" s="160">
        <f t="shared" si="90"/>
        <v>0</v>
      </c>
      <c r="Y258" s="159">
        <f>IFERROR(VLOOKUP(N258,'P1 Intra-Europees'!$A$15:$H$25,7,0),0)*X258</f>
        <v>0</v>
      </c>
      <c r="Z258" s="161">
        <f t="shared" si="91"/>
        <v>0</v>
      </c>
      <c r="AA258" s="162">
        <f>IFERROR(VLOOKUP(N258,'P1 Intra-Europees'!$A$15:$H$25,8,0),0)*Z258</f>
        <v>0</v>
      </c>
      <c r="AB258" s="163">
        <f t="shared" si="92"/>
        <v>0</v>
      </c>
      <c r="AC258" s="157" t="str">
        <f>VLOOKUP(B258,'P2 Origin'!$C$21:$O$176,13,0)</f>
        <v>USD</v>
      </c>
      <c r="AD258" s="164">
        <f t="shared" si="93"/>
        <v>0</v>
      </c>
      <c r="AE258" s="165">
        <f>IF(AU258&gt;0.1,VLOOKUP(B258,'P2 Origin'!$C$21:$M$176,3,0)*H258,0)</f>
        <v>0</v>
      </c>
      <c r="AF258" s="166">
        <f t="shared" si="94"/>
        <v>0</v>
      </c>
      <c r="AG258" s="165">
        <f>(VLOOKUP(B258,'P2 Origin'!$C$21:$M$176,4,0))*AF258</f>
        <v>0</v>
      </c>
      <c r="AH258" s="166">
        <f t="shared" si="95"/>
        <v>0</v>
      </c>
      <c r="AI258" s="165">
        <f>(VLOOKUP(B258,'P2 Origin'!$C$21:$M$176,5,0))*AH258</f>
        <v>0</v>
      </c>
      <c r="AJ258" s="166">
        <f t="shared" si="111"/>
        <v>24</v>
      </c>
      <c r="AK258" s="165">
        <f>(VLOOKUP(B258,'P2 Origin'!$C$21:$M$176,6,0))*AJ258</f>
        <v>0</v>
      </c>
      <c r="AL258" s="166">
        <f t="shared" si="96"/>
        <v>0</v>
      </c>
      <c r="AM258" s="165">
        <f>(VLOOKUP($B258,'P2 Origin'!$C$21:$M$176,7,0))*AL258</f>
        <v>0</v>
      </c>
      <c r="AN258" s="166">
        <f t="shared" si="97"/>
        <v>0</v>
      </c>
      <c r="AO258" s="165">
        <f>(VLOOKUP($B258,'P2 Origin'!$C$21:$M$176,8,0))*AN258</f>
        <v>0</v>
      </c>
      <c r="AP258" s="166">
        <f t="shared" si="98"/>
        <v>0</v>
      </c>
      <c r="AQ258" s="165">
        <f>(VLOOKUP($B258,'P2 Origin'!$C$21:$M$176,9,0))*AP258</f>
        <v>0</v>
      </c>
      <c r="AR258" s="155">
        <f t="shared" si="99"/>
        <v>1</v>
      </c>
      <c r="AS258" s="164">
        <f>(VLOOKUP(B258,'P2 Origin'!$C$21:$M$176,10,0))*K258</f>
        <v>0</v>
      </c>
      <c r="AT258" s="164">
        <f>(VLOOKUP(B258,'P2 Origin'!$C$21:$M$176,11,0))*J258</f>
        <v>0</v>
      </c>
      <c r="AU258" s="167">
        <v>24</v>
      </c>
      <c r="AV258" s="168">
        <v>24</v>
      </c>
      <c r="AW258" s="169">
        <v>0</v>
      </c>
      <c r="AX258" s="170">
        <f>IF(AU258&gt;=0.1,'P3 Bureaumarge zee- en luchtvr.'!$D$12,0)</f>
        <v>0</v>
      </c>
      <c r="AY258" s="163">
        <f t="shared" si="100"/>
        <v>0</v>
      </c>
      <c r="AZ258" s="157" t="str">
        <f>VLOOKUP(D258,'P4 Destination'!$C$21:$O$176,13,0)</f>
        <v>EUR</v>
      </c>
      <c r="BA258" s="164">
        <f t="shared" si="101"/>
        <v>0</v>
      </c>
      <c r="BB258" s="171">
        <f>IF(AU258&gt;0.1,(VLOOKUP(D258,'P4 Destination'!$C$21:$M$176,3,0))*I258,0)</f>
        <v>0</v>
      </c>
      <c r="BC258" s="172">
        <f t="shared" si="102"/>
        <v>0</v>
      </c>
      <c r="BD258" s="171">
        <f>(VLOOKUP($D258,'P4 Destination'!$C$21:$M$176,4,0))*BC258</f>
        <v>0</v>
      </c>
      <c r="BE258" s="172">
        <f t="shared" si="103"/>
        <v>0</v>
      </c>
      <c r="BF258" s="171">
        <f>(VLOOKUP($D258,'P4 Destination'!$C$21:$M$176,5,0))*BE258</f>
        <v>0</v>
      </c>
      <c r="BG258" s="172">
        <f t="shared" si="104"/>
        <v>24</v>
      </c>
      <c r="BH258" s="171">
        <f>(VLOOKUP($D258,'P4 Destination'!$C$21:$M$176,6,0))*BG258</f>
        <v>0</v>
      </c>
      <c r="BI258" s="172">
        <f t="shared" si="105"/>
        <v>0</v>
      </c>
      <c r="BJ258" s="171">
        <f>(VLOOKUP($D258,'P4 Destination'!$C$21:$M$176,7,0))*BI258</f>
        <v>0</v>
      </c>
      <c r="BK258" s="172">
        <f t="shared" si="106"/>
        <v>0</v>
      </c>
      <c r="BL258" s="171">
        <f>(VLOOKUP($D258,'P4 Destination'!$C$21:$M$176,8,0))*BK258</f>
        <v>0</v>
      </c>
      <c r="BM258" s="172">
        <f t="shared" si="107"/>
        <v>0</v>
      </c>
      <c r="BN258" s="171">
        <f>(VLOOKUP($D258,'P4 Destination'!$C$21:$M$176,9,0))*BM258</f>
        <v>0</v>
      </c>
      <c r="BO258" s="154">
        <f t="shared" si="108"/>
        <v>1</v>
      </c>
      <c r="BP258" s="171">
        <f>(VLOOKUP(D258,'P4 Destination'!$C$21:$M$176,10,0))*K258</f>
        <v>0</v>
      </c>
      <c r="BQ258" s="171">
        <f>(VLOOKUP(D258,'P4 Destination'!$C$21:$M$176,11,0))*J258</f>
        <v>0</v>
      </c>
      <c r="BR258" s="173">
        <f t="shared" si="109"/>
        <v>0</v>
      </c>
      <c r="BS258" s="173">
        <f>(AV258*2500)*'P6 Verzekering'!$E$11</f>
        <v>0</v>
      </c>
      <c r="BT258" s="173">
        <f>(AW258*2500)*'P6 Verzekering'!$E$12</f>
        <v>0</v>
      </c>
      <c r="BU258" s="173">
        <f>(L258*2500)*'P6 Verzekering'!$E$13</f>
        <v>0</v>
      </c>
      <c r="BV258" s="173">
        <f t="shared" si="110"/>
        <v>0</v>
      </c>
      <c r="BW258"/>
      <c r="BX258"/>
    </row>
    <row r="259" spans="1:76">
      <c r="A259" s="152" t="s">
        <v>1311</v>
      </c>
      <c r="B259" s="152" t="s">
        <v>409</v>
      </c>
      <c r="C259" s="152" t="s">
        <v>408</v>
      </c>
      <c r="D259" s="152" t="s">
        <v>219</v>
      </c>
      <c r="E259" s="152" t="s">
        <v>219</v>
      </c>
      <c r="F259" s="153">
        <f t="shared" si="84"/>
        <v>39</v>
      </c>
      <c r="G259" s="154">
        <v>1</v>
      </c>
      <c r="H259" s="154">
        <f>IFERROR(VLOOKUP(B259,'P2 Origin'!$C$21:$Q$176,15,FALSE),0)</f>
        <v>1</v>
      </c>
      <c r="I259" s="154">
        <f>IFERROR(VLOOKUP(D259,'P4 Destination'!$C$21:$Q$176,15,FALSE),0)</f>
        <v>0</v>
      </c>
      <c r="J259" s="155"/>
      <c r="K259" s="155">
        <v>1</v>
      </c>
      <c r="L259" s="156">
        <v>0</v>
      </c>
      <c r="M259" s="155">
        <v>0</v>
      </c>
      <c r="N259" s="155">
        <v>0</v>
      </c>
      <c r="O259" s="157">
        <f t="shared" si="85"/>
        <v>0</v>
      </c>
      <c r="P259" s="158">
        <f t="shared" si="86"/>
        <v>0</v>
      </c>
      <c r="Q259" s="159">
        <f>IFERROR(VLOOKUP(N259,'P1 Intra-Europees'!$A$15:$H$25,3,0),0)*P259</f>
        <v>0</v>
      </c>
      <c r="R259" s="160">
        <f t="shared" si="87"/>
        <v>0</v>
      </c>
      <c r="S259" s="159">
        <f>IFERROR(VLOOKUP(N259,'P1 Intra-Europees'!$A$15:$H$25,4,0),0)*R259</f>
        <v>0</v>
      </c>
      <c r="T259" s="160">
        <f t="shared" si="88"/>
        <v>0</v>
      </c>
      <c r="U259" s="159">
        <f>IFERROR(VLOOKUP(N259,'P1 Intra-Europees'!$A$15:$H$25,5,0),0)*T259</f>
        <v>0</v>
      </c>
      <c r="V259" s="160">
        <f t="shared" si="89"/>
        <v>0</v>
      </c>
      <c r="W259" s="159">
        <f>IFERROR(VLOOKUP(N259,'P1 Intra-Europees'!$A$15:$H$25,6,0),0)*V259</f>
        <v>0</v>
      </c>
      <c r="X259" s="160">
        <f t="shared" si="90"/>
        <v>0</v>
      </c>
      <c r="Y259" s="159">
        <f>IFERROR(VLOOKUP(N259,'P1 Intra-Europees'!$A$15:$H$25,7,0),0)*X259</f>
        <v>0</v>
      </c>
      <c r="Z259" s="161">
        <f t="shared" si="91"/>
        <v>0</v>
      </c>
      <c r="AA259" s="162">
        <f>IFERROR(VLOOKUP(N259,'P1 Intra-Europees'!$A$15:$H$25,8,0),0)*Z259</f>
        <v>0</v>
      </c>
      <c r="AB259" s="163">
        <f t="shared" si="92"/>
        <v>0</v>
      </c>
      <c r="AC259" s="157" t="str">
        <f>VLOOKUP(B259,'P2 Origin'!$C$21:$O$176,13,0)</f>
        <v>USD</v>
      </c>
      <c r="AD259" s="164">
        <f t="shared" si="93"/>
        <v>0</v>
      </c>
      <c r="AE259" s="165">
        <f>IF(AU259&gt;0.1,VLOOKUP(B259,'P2 Origin'!$C$21:$M$176,3,0)*H259,0)</f>
        <v>0</v>
      </c>
      <c r="AF259" s="166">
        <f t="shared" si="94"/>
        <v>0</v>
      </c>
      <c r="AG259" s="165">
        <f>(VLOOKUP(B259,'P2 Origin'!$C$21:$M$176,4,0))*AF259</f>
        <v>0</v>
      </c>
      <c r="AH259" s="166">
        <f t="shared" si="95"/>
        <v>0</v>
      </c>
      <c r="AI259" s="165">
        <f>(VLOOKUP(B259,'P2 Origin'!$C$21:$M$176,5,0))*AH259</f>
        <v>0</v>
      </c>
      <c r="AJ259" s="166">
        <f t="shared" si="111"/>
        <v>0</v>
      </c>
      <c r="AK259" s="165">
        <f>(VLOOKUP(B259,'P2 Origin'!$C$21:$M$176,6,0))*AJ259</f>
        <v>0</v>
      </c>
      <c r="AL259" s="166">
        <f t="shared" si="96"/>
        <v>0</v>
      </c>
      <c r="AM259" s="165">
        <f>(VLOOKUP($B259,'P2 Origin'!$C$21:$M$176,7,0))*AL259</f>
        <v>0</v>
      </c>
      <c r="AN259" s="166">
        <f t="shared" si="97"/>
        <v>39</v>
      </c>
      <c r="AO259" s="165">
        <f>(VLOOKUP($B259,'P2 Origin'!$C$21:$M$176,8,0))*AN259</f>
        <v>0</v>
      </c>
      <c r="AP259" s="166">
        <f t="shared" si="98"/>
        <v>0</v>
      </c>
      <c r="AQ259" s="165">
        <f>(VLOOKUP($B259,'P2 Origin'!$C$21:$M$176,9,0))*AP259</f>
        <v>0</v>
      </c>
      <c r="AR259" s="155">
        <f t="shared" si="99"/>
        <v>1</v>
      </c>
      <c r="AS259" s="164">
        <f>(VLOOKUP(B259,'P2 Origin'!$C$21:$M$176,10,0))*K259</f>
        <v>0</v>
      </c>
      <c r="AT259" s="164">
        <f>(VLOOKUP(B259,'P2 Origin'!$C$21:$M$176,11,0))*J259</f>
        <v>0</v>
      </c>
      <c r="AU259" s="167">
        <v>39</v>
      </c>
      <c r="AV259" s="168">
        <v>39</v>
      </c>
      <c r="AW259" s="169">
        <v>0</v>
      </c>
      <c r="AX259" s="170">
        <f>IF(AU259&gt;=0.1,'P3 Bureaumarge zee- en luchtvr.'!$D$12,0)</f>
        <v>0</v>
      </c>
      <c r="AY259" s="163">
        <f t="shared" si="100"/>
        <v>0</v>
      </c>
      <c r="AZ259" s="157" t="str">
        <f>VLOOKUP(D259,'P4 Destination'!$C$21:$O$176,13,0)</f>
        <v>EUR</v>
      </c>
      <c r="BA259" s="164">
        <f t="shared" si="101"/>
        <v>0</v>
      </c>
      <c r="BB259" s="171">
        <f>IF(AU259&gt;0.1,(VLOOKUP(D259,'P4 Destination'!$C$21:$M$176,3,0))*I259,0)</f>
        <v>0</v>
      </c>
      <c r="BC259" s="172">
        <f t="shared" si="102"/>
        <v>0</v>
      </c>
      <c r="BD259" s="171">
        <f>(VLOOKUP($D259,'P4 Destination'!$C$21:$M$176,4,0))*BC259</f>
        <v>0</v>
      </c>
      <c r="BE259" s="172">
        <f t="shared" si="103"/>
        <v>0</v>
      </c>
      <c r="BF259" s="171">
        <f>(VLOOKUP($D259,'P4 Destination'!$C$21:$M$176,5,0))*BE259</f>
        <v>0</v>
      </c>
      <c r="BG259" s="172">
        <f t="shared" si="104"/>
        <v>0</v>
      </c>
      <c r="BH259" s="171">
        <f>(VLOOKUP($D259,'P4 Destination'!$C$21:$M$176,6,0))*BG259</f>
        <v>0</v>
      </c>
      <c r="BI259" s="172">
        <f t="shared" si="105"/>
        <v>0</v>
      </c>
      <c r="BJ259" s="171">
        <f>(VLOOKUP($D259,'P4 Destination'!$C$21:$M$176,7,0))*BI259</f>
        <v>0</v>
      </c>
      <c r="BK259" s="172">
        <f t="shared" si="106"/>
        <v>39</v>
      </c>
      <c r="BL259" s="171">
        <f>(VLOOKUP($D259,'P4 Destination'!$C$21:$M$176,8,0))*BK259</f>
        <v>0</v>
      </c>
      <c r="BM259" s="172">
        <f t="shared" si="107"/>
        <v>0</v>
      </c>
      <c r="BN259" s="171">
        <f>(VLOOKUP($D259,'P4 Destination'!$C$21:$M$176,9,0))*BM259</f>
        <v>0</v>
      </c>
      <c r="BO259" s="154">
        <f t="shared" si="108"/>
        <v>1</v>
      </c>
      <c r="BP259" s="171">
        <f>(VLOOKUP(D259,'P4 Destination'!$C$21:$M$176,10,0))*K259</f>
        <v>0</v>
      </c>
      <c r="BQ259" s="171">
        <f>(VLOOKUP(D259,'P4 Destination'!$C$21:$M$176,11,0))*J259</f>
        <v>0</v>
      </c>
      <c r="BR259" s="173">
        <f t="shared" si="109"/>
        <v>0</v>
      </c>
      <c r="BS259" s="173">
        <f>(AV259*2500)*'P6 Verzekering'!$E$11</f>
        <v>0</v>
      </c>
      <c r="BT259" s="173">
        <f>(AW259*2500)*'P6 Verzekering'!$E$12</f>
        <v>0</v>
      </c>
      <c r="BU259" s="173">
        <f>(L259*2500)*'P6 Verzekering'!$E$13</f>
        <v>0</v>
      </c>
      <c r="BV259" s="173">
        <f t="shared" si="110"/>
        <v>0</v>
      </c>
      <c r="BW259"/>
      <c r="BX259"/>
    </row>
    <row r="260" spans="1:76">
      <c r="A260" s="152" t="s">
        <v>1312</v>
      </c>
      <c r="B260" s="152" t="s">
        <v>409</v>
      </c>
      <c r="C260" s="152" t="s">
        <v>408</v>
      </c>
      <c r="D260" s="152" t="s">
        <v>219</v>
      </c>
      <c r="E260" s="152" t="s">
        <v>219</v>
      </c>
      <c r="F260" s="153">
        <f t="shared" si="84"/>
        <v>10</v>
      </c>
      <c r="G260" s="154">
        <v>1</v>
      </c>
      <c r="H260" s="154">
        <f>IFERROR(VLOOKUP(B260,'P2 Origin'!$C$21:$Q$176,15,FALSE),0)</f>
        <v>1</v>
      </c>
      <c r="I260" s="154">
        <f>IFERROR(VLOOKUP(D260,'P4 Destination'!$C$21:$Q$176,15,FALSE),0)</f>
        <v>0</v>
      </c>
      <c r="J260" s="155">
        <v>1</v>
      </c>
      <c r="K260" s="155"/>
      <c r="L260" s="156">
        <v>0</v>
      </c>
      <c r="M260" s="155">
        <v>0</v>
      </c>
      <c r="N260" s="155">
        <v>0</v>
      </c>
      <c r="O260" s="157">
        <f t="shared" si="85"/>
        <v>0</v>
      </c>
      <c r="P260" s="158">
        <f t="shared" si="86"/>
        <v>0</v>
      </c>
      <c r="Q260" s="159">
        <f>IFERROR(VLOOKUP(N260,'P1 Intra-Europees'!$A$15:$H$25,3,0),0)*P260</f>
        <v>0</v>
      </c>
      <c r="R260" s="160">
        <f t="shared" si="87"/>
        <v>0</v>
      </c>
      <c r="S260" s="159">
        <f>IFERROR(VLOOKUP(N260,'P1 Intra-Europees'!$A$15:$H$25,4,0),0)*R260</f>
        <v>0</v>
      </c>
      <c r="T260" s="160">
        <f t="shared" si="88"/>
        <v>0</v>
      </c>
      <c r="U260" s="159">
        <f>IFERROR(VLOOKUP(N260,'P1 Intra-Europees'!$A$15:$H$25,5,0),0)*T260</f>
        <v>0</v>
      </c>
      <c r="V260" s="160">
        <f t="shared" si="89"/>
        <v>0</v>
      </c>
      <c r="W260" s="159">
        <f>IFERROR(VLOOKUP(N260,'P1 Intra-Europees'!$A$15:$H$25,6,0),0)*V260</f>
        <v>0</v>
      </c>
      <c r="X260" s="160">
        <f t="shared" si="90"/>
        <v>0</v>
      </c>
      <c r="Y260" s="159">
        <f>IFERROR(VLOOKUP(N260,'P1 Intra-Europees'!$A$15:$H$25,7,0),0)*X260</f>
        <v>0</v>
      </c>
      <c r="Z260" s="161">
        <f t="shared" si="91"/>
        <v>0</v>
      </c>
      <c r="AA260" s="162">
        <f>IFERROR(VLOOKUP(N260,'P1 Intra-Europees'!$A$15:$H$25,8,0),0)*Z260</f>
        <v>0</v>
      </c>
      <c r="AB260" s="163">
        <f t="shared" si="92"/>
        <v>0</v>
      </c>
      <c r="AC260" s="157" t="str">
        <f>VLOOKUP(B260,'P2 Origin'!$C$21:$O$176,13,0)</f>
        <v>USD</v>
      </c>
      <c r="AD260" s="164">
        <f t="shared" si="93"/>
        <v>0</v>
      </c>
      <c r="AE260" s="165">
        <f>IF(AU260&gt;0.1,VLOOKUP(B260,'P2 Origin'!$C$21:$M$176,3,0)*H260,0)</f>
        <v>0</v>
      </c>
      <c r="AF260" s="166">
        <f t="shared" si="94"/>
        <v>0</v>
      </c>
      <c r="AG260" s="165">
        <f>(VLOOKUP(B260,'P2 Origin'!$C$21:$M$176,4,0))*AF260</f>
        <v>0</v>
      </c>
      <c r="AH260" s="166">
        <f t="shared" si="95"/>
        <v>10</v>
      </c>
      <c r="AI260" s="165">
        <f>(VLOOKUP(B260,'P2 Origin'!$C$21:$M$176,5,0))*AH260</f>
        <v>0</v>
      </c>
      <c r="AJ260" s="166">
        <f t="shared" si="111"/>
        <v>0</v>
      </c>
      <c r="AK260" s="165">
        <f>(VLOOKUP(B260,'P2 Origin'!$C$21:$M$176,6,0))*AJ260</f>
        <v>0</v>
      </c>
      <c r="AL260" s="166">
        <f t="shared" si="96"/>
        <v>0</v>
      </c>
      <c r="AM260" s="165">
        <f>(VLOOKUP($B260,'P2 Origin'!$C$21:$M$176,7,0))*AL260</f>
        <v>0</v>
      </c>
      <c r="AN260" s="166">
        <f t="shared" si="97"/>
        <v>0</v>
      </c>
      <c r="AO260" s="165">
        <f>(VLOOKUP($B260,'P2 Origin'!$C$21:$M$176,8,0))*AN260</f>
        <v>0</v>
      </c>
      <c r="AP260" s="166">
        <f t="shared" si="98"/>
        <v>0</v>
      </c>
      <c r="AQ260" s="165">
        <f>(VLOOKUP($B260,'P2 Origin'!$C$21:$M$176,9,0))*AP260</f>
        <v>0</v>
      </c>
      <c r="AR260" s="155">
        <f t="shared" si="99"/>
        <v>1</v>
      </c>
      <c r="AS260" s="164">
        <f>(VLOOKUP(B260,'P2 Origin'!$C$21:$M$176,10,0))*K260</f>
        <v>0</v>
      </c>
      <c r="AT260" s="164">
        <f>(VLOOKUP(B260,'P2 Origin'!$C$21:$M$176,11,0))*J260</f>
        <v>0</v>
      </c>
      <c r="AU260" s="167">
        <v>10</v>
      </c>
      <c r="AV260" s="168">
        <v>10</v>
      </c>
      <c r="AW260" s="169">
        <v>0</v>
      </c>
      <c r="AX260" s="170">
        <f>IF(AU260&gt;=0.1,'P3 Bureaumarge zee- en luchtvr.'!$D$12,0)</f>
        <v>0</v>
      </c>
      <c r="AY260" s="163">
        <f t="shared" si="100"/>
        <v>0</v>
      </c>
      <c r="AZ260" s="157" t="str">
        <f>VLOOKUP(D260,'P4 Destination'!$C$21:$O$176,13,0)</f>
        <v>EUR</v>
      </c>
      <c r="BA260" s="164">
        <f t="shared" si="101"/>
        <v>0</v>
      </c>
      <c r="BB260" s="171">
        <f>IF(AU260&gt;0.1,(VLOOKUP(D260,'P4 Destination'!$C$21:$M$176,3,0))*I260,0)</f>
        <v>0</v>
      </c>
      <c r="BC260" s="172">
        <f t="shared" si="102"/>
        <v>0</v>
      </c>
      <c r="BD260" s="171">
        <f>(VLOOKUP($D260,'P4 Destination'!$C$21:$M$176,4,0))*BC260</f>
        <v>0</v>
      </c>
      <c r="BE260" s="172">
        <f t="shared" si="103"/>
        <v>10</v>
      </c>
      <c r="BF260" s="171">
        <f>(VLOOKUP($D260,'P4 Destination'!$C$21:$M$176,5,0))*BE260</f>
        <v>0</v>
      </c>
      <c r="BG260" s="172">
        <f t="shared" si="104"/>
        <v>0</v>
      </c>
      <c r="BH260" s="171">
        <f>(VLOOKUP($D260,'P4 Destination'!$C$21:$M$176,6,0))*BG260</f>
        <v>0</v>
      </c>
      <c r="BI260" s="172">
        <f t="shared" si="105"/>
        <v>0</v>
      </c>
      <c r="BJ260" s="171">
        <f>(VLOOKUP($D260,'P4 Destination'!$C$21:$M$176,7,0))*BI260</f>
        <v>0</v>
      </c>
      <c r="BK260" s="172">
        <f t="shared" si="106"/>
        <v>0</v>
      </c>
      <c r="BL260" s="171">
        <f>(VLOOKUP($D260,'P4 Destination'!$C$21:$M$176,8,0))*BK260</f>
        <v>0</v>
      </c>
      <c r="BM260" s="172">
        <f t="shared" si="107"/>
        <v>0</v>
      </c>
      <c r="BN260" s="171">
        <f>(VLOOKUP($D260,'P4 Destination'!$C$21:$M$176,9,0))*BM260</f>
        <v>0</v>
      </c>
      <c r="BO260" s="154">
        <f t="shared" si="108"/>
        <v>1</v>
      </c>
      <c r="BP260" s="171">
        <f>(VLOOKUP(D260,'P4 Destination'!$C$21:$M$176,10,0))*K260</f>
        <v>0</v>
      </c>
      <c r="BQ260" s="171">
        <f>(VLOOKUP(D260,'P4 Destination'!$C$21:$M$176,11,0))*J260</f>
        <v>0</v>
      </c>
      <c r="BR260" s="173">
        <f t="shared" si="109"/>
        <v>0</v>
      </c>
      <c r="BS260" s="173">
        <f>(AV260*2500)*'P6 Verzekering'!$E$11</f>
        <v>0</v>
      </c>
      <c r="BT260" s="173">
        <f>(AW260*2500)*'P6 Verzekering'!$E$12</f>
        <v>0</v>
      </c>
      <c r="BU260" s="173">
        <f>(L260*2500)*'P6 Verzekering'!$E$13</f>
        <v>0</v>
      </c>
      <c r="BV260" s="173">
        <f t="shared" si="110"/>
        <v>0</v>
      </c>
      <c r="BW260"/>
      <c r="BX260"/>
    </row>
    <row r="261" spans="1:76">
      <c r="A261" s="152" t="s">
        <v>1313</v>
      </c>
      <c r="B261" s="152" t="s">
        <v>409</v>
      </c>
      <c r="C261" s="152" t="s">
        <v>408</v>
      </c>
      <c r="D261" s="152" t="s">
        <v>219</v>
      </c>
      <c r="E261" s="152" t="s">
        <v>219</v>
      </c>
      <c r="F261" s="153">
        <f t="shared" si="84"/>
        <v>37</v>
      </c>
      <c r="G261" s="154">
        <v>1</v>
      </c>
      <c r="H261" s="154">
        <f>IFERROR(VLOOKUP(B261,'P2 Origin'!$C$21:$Q$176,15,FALSE),0)</f>
        <v>1</v>
      </c>
      <c r="I261" s="154">
        <f>IFERROR(VLOOKUP(D261,'P4 Destination'!$C$21:$Q$176,15,FALSE),0)</f>
        <v>0</v>
      </c>
      <c r="J261" s="155"/>
      <c r="K261" s="155">
        <v>1</v>
      </c>
      <c r="L261" s="156">
        <v>0</v>
      </c>
      <c r="M261" s="155">
        <v>0</v>
      </c>
      <c r="N261" s="155">
        <v>0</v>
      </c>
      <c r="O261" s="157">
        <f t="shared" si="85"/>
        <v>0</v>
      </c>
      <c r="P261" s="158">
        <f t="shared" si="86"/>
        <v>0</v>
      </c>
      <c r="Q261" s="159">
        <f>IFERROR(VLOOKUP(N261,'P1 Intra-Europees'!$A$15:$H$25,3,0),0)*P261</f>
        <v>0</v>
      </c>
      <c r="R261" s="160">
        <f t="shared" si="87"/>
        <v>0</v>
      </c>
      <c r="S261" s="159">
        <f>IFERROR(VLOOKUP(N261,'P1 Intra-Europees'!$A$15:$H$25,4,0),0)*R261</f>
        <v>0</v>
      </c>
      <c r="T261" s="160">
        <f t="shared" si="88"/>
        <v>0</v>
      </c>
      <c r="U261" s="159">
        <f>IFERROR(VLOOKUP(N261,'P1 Intra-Europees'!$A$15:$H$25,5,0),0)*T261</f>
        <v>0</v>
      </c>
      <c r="V261" s="160">
        <f t="shared" si="89"/>
        <v>0</v>
      </c>
      <c r="W261" s="159">
        <f>IFERROR(VLOOKUP(N261,'P1 Intra-Europees'!$A$15:$H$25,6,0),0)*V261</f>
        <v>0</v>
      </c>
      <c r="X261" s="160">
        <f t="shared" si="90"/>
        <v>0</v>
      </c>
      <c r="Y261" s="159">
        <f>IFERROR(VLOOKUP(N261,'P1 Intra-Europees'!$A$15:$H$25,7,0),0)*X261</f>
        <v>0</v>
      </c>
      <c r="Z261" s="161">
        <f t="shared" si="91"/>
        <v>0</v>
      </c>
      <c r="AA261" s="162">
        <f>IFERROR(VLOOKUP(N261,'P1 Intra-Europees'!$A$15:$H$25,8,0),0)*Z261</f>
        <v>0</v>
      </c>
      <c r="AB261" s="163">
        <f t="shared" si="92"/>
        <v>0</v>
      </c>
      <c r="AC261" s="157" t="str">
        <f>VLOOKUP(B261,'P2 Origin'!$C$21:$O$176,13,0)</f>
        <v>USD</v>
      </c>
      <c r="AD261" s="164">
        <f t="shared" si="93"/>
        <v>0</v>
      </c>
      <c r="AE261" s="165">
        <f>IF(AU261&gt;0.1,VLOOKUP(B261,'P2 Origin'!$C$21:$M$176,3,0)*H261,0)</f>
        <v>0</v>
      </c>
      <c r="AF261" s="166">
        <f t="shared" si="94"/>
        <v>0</v>
      </c>
      <c r="AG261" s="165">
        <f>(VLOOKUP(B261,'P2 Origin'!$C$21:$M$176,4,0))*AF261</f>
        <v>0</v>
      </c>
      <c r="AH261" s="166">
        <f t="shared" si="95"/>
        <v>0</v>
      </c>
      <c r="AI261" s="165">
        <f>(VLOOKUP(B261,'P2 Origin'!$C$21:$M$176,5,0))*AH261</f>
        <v>0</v>
      </c>
      <c r="AJ261" s="166">
        <f t="shared" si="111"/>
        <v>0</v>
      </c>
      <c r="AK261" s="165">
        <f>(VLOOKUP(B261,'P2 Origin'!$C$21:$M$176,6,0))*AJ261</f>
        <v>0</v>
      </c>
      <c r="AL261" s="166">
        <f t="shared" si="96"/>
        <v>0</v>
      </c>
      <c r="AM261" s="165">
        <f>(VLOOKUP($B261,'P2 Origin'!$C$21:$M$176,7,0))*AL261</f>
        <v>0</v>
      </c>
      <c r="AN261" s="166">
        <f t="shared" si="97"/>
        <v>37</v>
      </c>
      <c r="AO261" s="165">
        <f>(VLOOKUP($B261,'P2 Origin'!$C$21:$M$176,8,0))*AN261</f>
        <v>0</v>
      </c>
      <c r="AP261" s="166">
        <f t="shared" si="98"/>
        <v>0</v>
      </c>
      <c r="AQ261" s="165">
        <f>(VLOOKUP($B261,'P2 Origin'!$C$21:$M$176,9,0))*AP261</f>
        <v>0</v>
      </c>
      <c r="AR261" s="155">
        <f t="shared" si="99"/>
        <v>1</v>
      </c>
      <c r="AS261" s="164">
        <f>(VLOOKUP(B261,'P2 Origin'!$C$21:$M$176,10,0))*K261</f>
        <v>0</v>
      </c>
      <c r="AT261" s="164">
        <f>(VLOOKUP(B261,'P2 Origin'!$C$21:$M$176,11,0))*J261</f>
        <v>0</v>
      </c>
      <c r="AU261" s="167">
        <v>37</v>
      </c>
      <c r="AV261" s="168">
        <v>37</v>
      </c>
      <c r="AW261" s="169">
        <v>0</v>
      </c>
      <c r="AX261" s="170">
        <f>IF(AU261&gt;=0.1,'P3 Bureaumarge zee- en luchtvr.'!$D$12,0)</f>
        <v>0</v>
      </c>
      <c r="AY261" s="163">
        <f t="shared" si="100"/>
        <v>0</v>
      </c>
      <c r="AZ261" s="157" t="str">
        <f>VLOOKUP(D261,'P4 Destination'!$C$21:$O$176,13,0)</f>
        <v>EUR</v>
      </c>
      <c r="BA261" s="164">
        <f t="shared" si="101"/>
        <v>0</v>
      </c>
      <c r="BB261" s="171">
        <f>IF(AU261&gt;0.1,(VLOOKUP(D261,'P4 Destination'!$C$21:$M$176,3,0))*I261,0)</f>
        <v>0</v>
      </c>
      <c r="BC261" s="172">
        <f t="shared" si="102"/>
        <v>0</v>
      </c>
      <c r="BD261" s="171">
        <f>(VLOOKUP($D261,'P4 Destination'!$C$21:$M$176,4,0))*BC261</f>
        <v>0</v>
      </c>
      <c r="BE261" s="172">
        <f t="shared" si="103"/>
        <v>0</v>
      </c>
      <c r="BF261" s="171">
        <f>(VLOOKUP($D261,'P4 Destination'!$C$21:$M$176,5,0))*BE261</f>
        <v>0</v>
      </c>
      <c r="BG261" s="172">
        <f t="shared" si="104"/>
        <v>0</v>
      </c>
      <c r="BH261" s="171">
        <f>(VLOOKUP($D261,'P4 Destination'!$C$21:$M$176,6,0))*BG261</f>
        <v>0</v>
      </c>
      <c r="BI261" s="172">
        <f t="shared" si="105"/>
        <v>0</v>
      </c>
      <c r="BJ261" s="171">
        <f>(VLOOKUP($D261,'P4 Destination'!$C$21:$M$176,7,0))*BI261</f>
        <v>0</v>
      </c>
      <c r="BK261" s="172">
        <f t="shared" si="106"/>
        <v>37</v>
      </c>
      <c r="BL261" s="171">
        <f>(VLOOKUP($D261,'P4 Destination'!$C$21:$M$176,8,0))*BK261</f>
        <v>0</v>
      </c>
      <c r="BM261" s="172">
        <f t="shared" si="107"/>
        <v>0</v>
      </c>
      <c r="BN261" s="171">
        <f>(VLOOKUP($D261,'P4 Destination'!$C$21:$M$176,9,0))*BM261</f>
        <v>0</v>
      </c>
      <c r="BO261" s="154">
        <f t="shared" si="108"/>
        <v>1</v>
      </c>
      <c r="BP261" s="171">
        <f>(VLOOKUP(D261,'P4 Destination'!$C$21:$M$176,10,0))*K261</f>
        <v>0</v>
      </c>
      <c r="BQ261" s="171">
        <f>(VLOOKUP(D261,'P4 Destination'!$C$21:$M$176,11,0))*J261</f>
        <v>0</v>
      </c>
      <c r="BR261" s="173">
        <f t="shared" si="109"/>
        <v>0</v>
      </c>
      <c r="BS261" s="173">
        <f>(AV261*2500)*'P6 Verzekering'!$E$11</f>
        <v>0</v>
      </c>
      <c r="BT261" s="173">
        <f>(AW261*2500)*'P6 Verzekering'!$E$12</f>
        <v>0</v>
      </c>
      <c r="BU261" s="173">
        <f>(L261*2500)*'P6 Verzekering'!$E$13</f>
        <v>0</v>
      </c>
      <c r="BV261" s="173">
        <f t="shared" si="110"/>
        <v>0</v>
      </c>
      <c r="BW261"/>
      <c r="BX261"/>
    </row>
    <row r="262" spans="1:76">
      <c r="A262" s="152" t="s">
        <v>1314</v>
      </c>
      <c r="B262" s="152" t="s">
        <v>409</v>
      </c>
      <c r="C262" s="152" t="s">
        <v>408</v>
      </c>
      <c r="D262" s="152" t="s">
        <v>219</v>
      </c>
      <c r="E262" s="152" t="s">
        <v>219</v>
      </c>
      <c r="F262" s="153">
        <f t="shared" si="84"/>
        <v>28</v>
      </c>
      <c r="G262" s="154">
        <v>1</v>
      </c>
      <c r="H262" s="154">
        <f>IFERROR(VLOOKUP(B262,'P2 Origin'!$C$21:$Q$176,15,FALSE),0)</f>
        <v>1</v>
      </c>
      <c r="I262" s="154">
        <f>IFERROR(VLOOKUP(D262,'P4 Destination'!$C$21:$Q$176,15,FALSE),0)</f>
        <v>0</v>
      </c>
      <c r="J262" s="155">
        <v>1</v>
      </c>
      <c r="K262" s="155"/>
      <c r="L262" s="156">
        <v>0</v>
      </c>
      <c r="M262" s="155">
        <v>0</v>
      </c>
      <c r="N262" s="155">
        <v>0</v>
      </c>
      <c r="O262" s="157">
        <f t="shared" si="85"/>
        <v>0</v>
      </c>
      <c r="P262" s="158">
        <f t="shared" si="86"/>
        <v>0</v>
      </c>
      <c r="Q262" s="159">
        <f>IFERROR(VLOOKUP(N262,'P1 Intra-Europees'!$A$15:$H$25,3,0),0)*P262</f>
        <v>0</v>
      </c>
      <c r="R262" s="160">
        <f t="shared" si="87"/>
        <v>0</v>
      </c>
      <c r="S262" s="159">
        <f>IFERROR(VLOOKUP(N262,'P1 Intra-Europees'!$A$15:$H$25,4,0),0)*R262</f>
        <v>0</v>
      </c>
      <c r="T262" s="160">
        <f t="shared" si="88"/>
        <v>0</v>
      </c>
      <c r="U262" s="159">
        <f>IFERROR(VLOOKUP(N262,'P1 Intra-Europees'!$A$15:$H$25,5,0),0)*T262</f>
        <v>0</v>
      </c>
      <c r="V262" s="160">
        <f t="shared" si="89"/>
        <v>0</v>
      </c>
      <c r="W262" s="159">
        <f>IFERROR(VLOOKUP(N262,'P1 Intra-Europees'!$A$15:$H$25,6,0),0)*V262</f>
        <v>0</v>
      </c>
      <c r="X262" s="160">
        <f t="shared" si="90"/>
        <v>0</v>
      </c>
      <c r="Y262" s="159">
        <f>IFERROR(VLOOKUP(N262,'P1 Intra-Europees'!$A$15:$H$25,7,0),0)*X262</f>
        <v>0</v>
      </c>
      <c r="Z262" s="161">
        <f t="shared" si="91"/>
        <v>0</v>
      </c>
      <c r="AA262" s="162">
        <f>IFERROR(VLOOKUP(N262,'P1 Intra-Europees'!$A$15:$H$25,8,0),0)*Z262</f>
        <v>0</v>
      </c>
      <c r="AB262" s="163">
        <f t="shared" si="92"/>
        <v>0</v>
      </c>
      <c r="AC262" s="157" t="str">
        <f>VLOOKUP(B262,'P2 Origin'!$C$21:$O$176,13,0)</f>
        <v>USD</v>
      </c>
      <c r="AD262" s="164">
        <f t="shared" si="93"/>
        <v>0</v>
      </c>
      <c r="AE262" s="165">
        <f>IF(AU262&gt;0.1,VLOOKUP(B262,'P2 Origin'!$C$21:$M$176,3,0)*H262,0)</f>
        <v>0</v>
      </c>
      <c r="AF262" s="166">
        <f t="shared" si="94"/>
        <v>0</v>
      </c>
      <c r="AG262" s="165">
        <f>(VLOOKUP(B262,'P2 Origin'!$C$21:$M$176,4,0))*AF262</f>
        <v>0</v>
      </c>
      <c r="AH262" s="166">
        <f t="shared" si="95"/>
        <v>0</v>
      </c>
      <c r="AI262" s="165">
        <f>(VLOOKUP(B262,'P2 Origin'!$C$21:$M$176,5,0))*AH262</f>
        <v>0</v>
      </c>
      <c r="AJ262" s="166">
        <f t="shared" si="111"/>
        <v>0</v>
      </c>
      <c r="AK262" s="165">
        <f>(VLOOKUP(B262,'P2 Origin'!$C$21:$M$176,6,0))*AJ262</f>
        <v>0</v>
      </c>
      <c r="AL262" s="166">
        <f t="shared" si="96"/>
        <v>28</v>
      </c>
      <c r="AM262" s="165">
        <f>(VLOOKUP($B262,'P2 Origin'!$C$21:$M$176,7,0))*AL262</f>
        <v>0</v>
      </c>
      <c r="AN262" s="166">
        <f t="shared" si="97"/>
        <v>0</v>
      </c>
      <c r="AO262" s="165">
        <f>(VLOOKUP($B262,'P2 Origin'!$C$21:$M$176,8,0))*AN262</f>
        <v>0</v>
      </c>
      <c r="AP262" s="166">
        <f t="shared" si="98"/>
        <v>0</v>
      </c>
      <c r="AQ262" s="165">
        <f>(VLOOKUP($B262,'P2 Origin'!$C$21:$M$176,9,0))*AP262</f>
        <v>0</v>
      </c>
      <c r="AR262" s="155">
        <f t="shared" si="99"/>
        <v>1</v>
      </c>
      <c r="AS262" s="164">
        <f>(VLOOKUP(B262,'P2 Origin'!$C$21:$M$176,10,0))*K262</f>
        <v>0</v>
      </c>
      <c r="AT262" s="164">
        <f>(VLOOKUP(B262,'P2 Origin'!$C$21:$M$176,11,0))*J262</f>
        <v>0</v>
      </c>
      <c r="AU262" s="167">
        <v>28</v>
      </c>
      <c r="AV262" s="168">
        <v>28</v>
      </c>
      <c r="AW262" s="169">
        <v>0</v>
      </c>
      <c r="AX262" s="170">
        <f>IF(AU262&gt;=0.1,'P3 Bureaumarge zee- en luchtvr.'!$D$12,0)</f>
        <v>0</v>
      </c>
      <c r="AY262" s="163">
        <f t="shared" si="100"/>
        <v>0</v>
      </c>
      <c r="AZ262" s="157" t="str">
        <f>VLOOKUP(D262,'P4 Destination'!$C$21:$O$176,13,0)</f>
        <v>EUR</v>
      </c>
      <c r="BA262" s="164">
        <f t="shared" si="101"/>
        <v>0</v>
      </c>
      <c r="BB262" s="171">
        <f>IF(AU262&gt;0.1,(VLOOKUP(D262,'P4 Destination'!$C$21:$M$176,3,0))*I262,0)</f>
        <v>0</v>
      </c>
      <c r="BC262" s="172">
        <f t="shared" si="102"/>
        <v>0</v>
      </c>
      <c r="BD262" s="171">
        <f>(VLOOKUP($D262,'P4 Destination'!$C$21:$M$176,4,0))*BC262</f>
        <v>0</v>
      </c>
      <c r="BE262" s="172">
        <f t="shared" si="103"/>
        <v>0</v>
      </c>
      <c r="BF262" s="171">
        <f>(VLOOKUP($D262,'P4 Destination'!$C$21:$M$176,5,0))*BE262</f>
        <v>0</v>
      </c>
      <c r="BG262" s="172">
        <f t="shared" si="104"/>
        <v>0</v>
      </c>
      <c r="BH262" s="171">
        <f>(VLOOKUP($D262,'P4 Destination'!$C$21:$M$176,6,0))*BG262</f>
        <v>0</v>
      </c>
      <c r="BI262" s="172">
        <f t="shared" si="105"/>
        <v>28</v>
      </c>
      <c r="BJ262" s="171">
        <f>(VLOOKUP($D262,'P4 Destination'!$C$21:$M$176,7,0))*BI262</f>
        <v>0</v>
      </c>
      <c r="BK262" s="172">
        <f t="shared" si="106"/>
        <v>0</v>
      </c>
      <c r="BL262" s="171">
        <f>(VLOOKUP($D262,'P4 Destination'!$C$21:$M$176,8,0))*BK262</f>
        <v>0</v>
      </c>
      <c r="BM262" s="172">
        <f t="shared" si="107"/>
        <v>0</v>
      </c>
      <c r="BN262" s="171">
        <f>(VLOOKUP($D262,'P4 Destination'!$C$21:$M$176,9,0))*BM262</f>
        <v>0</v>
      </c>
      <c r="BO262" s="154">
        <f t="shared" si="108"/>
        <v>1</v>
      </c>
      <c r="BP262" s="171">
        <f>(VLOOKUP(D262,'P4 Destination'!$C$21:$M$176,10,0))*K262</f>
        <v>0</v>
      </c>
      <c r="BQ262" s="171">
        <f>(VLOOKUP(D262,'P4 Destination'!$C$21:$M$176,11,0))*J262</f>
        <v>0</v>
      </c>
      <c r="BR262" s="173">
        <f t="shared" si="109"/>
        <v>0</v>
      </c>
      <c r="BS262" s="173">
        <f>(AV262*2500)*'P6 Verzekering'!$E$11</f>
        <v>0</v>
      </c>
      <c r="BT262" s="173">
        <f>(AW262*2500)*'P6 Verzekering'!$E$12</f>
        <v>0</v>
      </c>
      <c r="BU262" s="173">
        <f>(L262*2500)*'P6 Verzekering'!$E$13</f>
        <v>0</v>
      </c>
      <c r="BV262" s="173">
        <f t="shared" si="110"/>
        <v>0</v>
      </c>
      <c r="BW262"/>
      <c r="BX262"/>
    </row>
    <row r="263" spans="1:76">
      <c r="A263" s="152" t="s">
        <v>1315</v>
      </c>
      <c r="B263" s="152" t="s">
        <v>409</v>
      </c>
      <c r="C263" s="152" t="s">
        <v>408</v>
      </c>
      <c r="D263" s="152" t="s">
        <v>219</v>
      </c>
      <c r="E263" s="152" t="s">
        <v>219</v>
      </c>
      <c r="F263" s="153">
        <f t="shared" si="84"/>
        <v>29</v>
      </c>
      <c r="G263" s="154">
        <v>1</v>
      </c>
      <c r="H263" s="154">
        <f>IFERROR(VLOOKUP(B263,'P2 Origin'!$C$21:$Q$176,15,FALSE),0)</f>
        <v>1</v>
      </c>
      <c r="I263" s="154">
        <f>IFERROR(VLOOKUP(D263,'P4 Destination'!$C$21:$Q$176,15,FALSE),0)</f>
        <v>0</v>
      </c>
      <c r="J263" s="155">
        <v>1</v>
      </c>
      <c r="K263" s="155"/>
      <c r="L263" s="156">
        <v>0</v>
      </c>
      <c r="M263" s="155">
        <v>0</v>
      </c>
      <c r="N263" s="155">
        <v>0</v>
      </c>
      <c r="O263" s="157">
        <f t="shared" si="85"/>
        <v>0</v>
      </c>
      <c r="P263" s="158">
        <f t="shared" si="86"/>
        <v>0</v>
      </c>
      <c r="Q263" s="159">
        <f>IFERROR(VLOOKUP(N263,'P1 Intra-Europees'!$A$15:$H$25,3,0),0)*P263</f>
        <v>0</v>
      </c>
      <c r="R263" s="160">
        <f t="shared" si="87"/>
        <v>0</v>
      </c>
      <c r="S263" s="159">
        <f>IFERROR(VLOOKUP(N263,'P1 Intra-Europees'!$A$15:$H$25,4,0),0)*R263</f>
        <v>0</v>
      </c>
      <c r="T263" s="160">
        <f t="shared" si="88"/>
        <v>0</v>
      </c>
      <c r="U263" s="159">
        <f>IFERROR(VLOOKUP(N263,'P1 Intra-Europees'!$A$15:$H$25,5,0),0)*T263</f>
        <v>0</v>
      </c>
      <c r="V263" s="160">
        <f t="shared" si="89"/>
        <v>0</v>
      </c>
      <c r="W263" s="159">
        <f>IFERROR(VLOOKUP(N263,'P1 Intra-Europees'!$A$15:$H$25,6,0),0)*V263</f>
        <v>0</v>
      </c>
      <c r="X263" s="160">
        <f t="shared" si="90"/>
        <v>0</v>
      </c>
      <c r="Y263" s="159">
        <f>IFERROR(VLOOKUP(N263,'P1 Intra-Europees'!$A$15:$H$25,7,0),0)*X263</f>
        <v>0</v>
      </c>
      <c r="Z263" s="161">
        <f t="shared" si="91"/>
        <v>0</v>
      </c>
      <c r="AA263" s="162">
        <f>IFERROR(VLOOKUP(N263,'P1 Intra-Europees'!$A$15:$H$25,8,0),0)*Z263</f>
        <v>0</v>
      </c>
      <c r="AB263" s="163">
        <f t="shared" si="92"/>
        <v>0</v>
      </c>
      <c r="AC263" s="157" t="str">
        <f>VLOOKUP(B263,'P2 Origin'!$C$21:$O$176,13,0)</f>
        <v>USD</v>
      </c>
      <c r="AD263" s="164">
        <f t="shared" si="93"/>
        <v>0</v>
      </c>
      <c r="AE263" s="165">
        <f>IF(AU263&gt;0.1,VLOOKUP(B263,'P2 Origin'!$C$21:$M$176,3,0)*H263,0)</f>
        <v>0</v>
      </c>
      <c r="AF263" s="166">
        <f t="shared" si="94"/>
        <v>0</v>
      </c>
      <c r="AG263" s="165">
        <f>(VLOOKUP(B263,'P2 Origin'!$C$21:$M$176,4,0))*AF263</f>
        <v>0</v>
      </c>
      <c r="AH263" s="166">
        <f t="shared" si="95"/>
        <v>0</v>
      </c>
      <c r="AI263" s="165">
        <f>(VLOOKUP(B263,'P2 Origin'!$C$21:$M$176,5,0))*AH263</f>
        <v>0</v>
      </c>
      <c r="AJ263" s="166">
        <f t="shared" si="111"/>
        <v>0</v>
      </c>
      <c r="AK263" s="165">
        <f>(VLOOKUP(B263,'P2 Origin'!$C$21:$M$176,6,0))*AJ263</f>
        <v>0</v>
      </c>
      <c r="AL263" s="166">
        <f t="shared" si="96"/>
        <v>29</v>
      </c>
      <c r="AM263" s="165">
        <f>(VLOOKUP($B263,'P2 Origin'!$C$21:$M$176,7,0))*AL263</f>
        <v>0</v>
      </c>
      <c r="AN263" s="166">
        <f t="shared" si="97"/>
        <v>0</v>
      </c>
      <c r="AO263" s="165">
        <f>(VLOOKUP($B263,'P2 Origin'!$C$21:$M$176,8,0))*AN263</f>
        <v>0</v>
      </c>
      <c r="AP263" s="166">
        <f t="shared" si="98"/>
        <v>0</v>
      </c>
      <c r="AQ263" s="165">
        <f>(VLOOKUP($B263,'P2 Origin'!$C$21:$M$176,9,0))*AP263</f>
        <v>0</v>
      </c>
      <c r="AR263" s="155">
        <f t="shared" si="99"/>
        <v>1</v>
      </c>
      <c r="AS263" s="164">
        <f>(VLOOKUP(B263,'P2 Origin'!$C$21:$M$176,10,0))*K263</f>
        <v>0</v>
      </c>
      <c r="AT263" s="164">
        <f>(VLOOKUP(B263,'P2 Origin'!$C$21:$M$176,11,0))*J263</f>
        <v>0</v>
      </c>
      <c r="AU263" s="167">
        <v>29</v>
      </c>
      <c r="AV263" s="168">
        <v>29</v>
      </c>
      <c r="AW263" s="169">
        <v>0</v>
      </c>
      <c r="AX263" s="170">
        <f>IF(AU263&gt;=0.1,'P3 Bureaumarge zee- en luchtvr.'!$D$12,0)</f>
        <v>0</v>
      </c>
      <c r="AY263" s="163">
        <f t="shared" si="100"/>
        <v>0</v>
      </c>
      <c r="AZ263" s="157" t="str">
        <f>VLOOKUP(D263,'P4 Destination'!$C$21:$O$176,13,0)</f>
        <v>EUR</v>
      </c>
      <c r="BA263" s="164">
        <f t="shared" si="101"/>
        <v>0</v>
      </c>
      <c r="BB263" s="171">
        <f>IF(AU263&gt;0.1,(VLOOKUP(D263,'P4 Destination'!$C$21:$M$176,3,0))*I263,0)</f>
        <v>0</v>
      </c>
      <c r="BC263" s="172">
        <f t="shared" si="102"/>
        <v>0</v>
      </c>
      <c r="BD263" s="171">
        <f>(VLOOKUP($D263,'P4 Destination'!$C$21:$M$176,4,0))*BC263</f>
        <v>0</v>
      </c>
      <c r="BE263" s="172">
        <f t="shared" si="103"/>
        <v>0</v>
      </c>
      <c r="BF263" s="171">
        <f>(VLOOKUP($D263,'P4 Destination'!$C$21:$M$176,5,0))*BE263</f>
        <v>0</v>
      </c>
      <c r="BG263" s="172">
        <f t="shared" si="104"/>
        <v>0</v>
      </c>
      <c r="BH263" s="171">
        <f>(VLOOKUP($D263,'P4 Destination'!$C$21:$M$176,6,0))*BG263</f>
        <v>0</v>
      </c>
      <c r="BI263" s="172">
        <f t="shared" si="105"/>
        <v>29</v>
      </c>
      <c r="BJ263" s="171">
        <f>(VLOOKUP($D263,'P4 Destination'!$C$21:$M$176,7,0))*BI263</f>
        <v>0</v>
      </c>
      <c r="BK263" s="172">
        <f t="shared" si="106"/>
        <v>0</v>
      </c>
      <c r="BL263" s="171">
        <f>(VLOOKUP($D263,'P4 Destination'!$C$21:$M$176,8,0))*BK263</f>
        <v>0</v>
      </c>
      <c r="BM263" s="172">
        <f t="shared" si="107"/>
        <v>0</v>
      </c>
      <c r="BN263" s="171">
        <f>(VLOOKUP($D263,'P4 Destination'!$C$21:$M$176,9,0))*BM263</f>
        <v>0</v>
      </c>
      <c r="BO263" s="154">
        <f t="shared" si="108"/>
        <v>1</v>
      </c>
      <c r="BP263" s="171">
        <f>(VLOOKUP(D263,'P4 Destination'!$C$21:$M$176,10,0))*K263</f>
        <v>0</v>
      </c>
      <c r="BQ263" s="171">
        <f>(VLOOKUP(D263,'P4 Destination'!$C$21:$M$176,11,0))*J263</f>
        <v>0</v>
      </c>
      <c r="BR263" s="173">
        <f t="shared" si="109"/>
        <v>0</v>
      </c>
      <c r="BS263" s="173">
        <f>(AV263*2500)*'P6 Verzekering'!$E$11</f>
        <v>0</v>
      </c>
      <c r="BT263" s="173">
        <f>(AW263*2500)*'P6 Verzekering'!$E$12</f>
        <v>0</v>
      </c>
      <c r="BU263" s="173">
        <f>(L263*2500)*'P6 Verzekering'!$E$13</f>
        <v>0</v>
      </c>
      <c r="BV263" s="173">
        <f t="shared" si="110"/>
        <v>0</v>
      </c>
      <c r="BW263"/>
      <c r="BX263"/>
    </row>
    <row r="264" spans="1:76">
      <c r="A264" s="152" t="s">
        <v>1316</v>
      </c>
      <c r="B264" s="152" t="s">
        <v>409</v>
      </c>
      <c r="C264" s="152" t="s">
        <v>408</v>
      </c>
      <c r="D264" s="152" t="s">
        <v>219</v>
      </c>
      <c r="E264" s="152" t="s">
        <v>219</v>
      </c>
      <c r="F264" s="153">
        <f t="shared" si="84"/>
        <v>45</v>
      </c>
      <c r="G264" s="154">
        <v>1</v>
      </c>
      <c r="H264" s="154">
        <f>IFERROR(VLOOKUP(B264,'P2 Origin'!$C$21:$Q$176,15,FALSE),0)</f>
        <v>1</v>
      </c>
      <c r="I264" s="154">
        <f>IFERROR(VLOOKUP(D264,'P4 Destination'!$C$21:$Q$176,15,FALSE),0)</f>
        <v>0</v>
      </c>
      <c r="J264" s="155"/>
      <c r="K264" s="155">
        <v>1</v>
      </c>
      <c r="L264" s="156">
        <v>0</v>
      </c>
      <c r="M264" s="155">
        <v>0</v>
      </c>
      <c r="N264" s="155">
        <v>0</v>
      </c>
      <c r="O264" s="157">
        <f t="shared" si="85"/>
        <v>0</v>
      </c>
      <c r="P264" s="158">
        <f t="shared" si="86"/>
        <v>0</v>
      </c>
      <c r="Q264" s="159">
        <f>IFERROR(VLOOKUP(N264,'P1 Intra-Europees'!$A$15:$H$25,3,0),0)*P264</f>
        <v>0</v>
      </c>
      <c r="R264" s="160">
        <f t="shared" si="87"/>
        <v>0</v>
      </c>
      <c r="S264" s="159">
        <f>IFERROR(VLOOKUP(N264,'P1 Intra-Europees'!$A$15:$H$25,4,0),0)*R264</f>
        <v>0</v>
      </c>
      <c r="T264" s="160">
        <f t="shared" si="88"/>
        <v>0</v>
      </c>
      <c r="U264" s="159">
        <f>IFERROR(VLOOKUP(N264,'P1 Intra-Europees'!$A$15:$H$25,5,0),0)*T264</f>
        <v>0</v>
      </c>
      <c r="V264" s="160">
        <f t="shared" si="89"/>
        <v>0</v>
      </c>
      <c r="W264" s="159">
        <f>IFERROR(VLOOKUP(N264,'P1 Intra-Europees'!$A$15:$H$25,6,0),0)*V264</f>
        <v>0</v>
      </c>
      <c r="X264" s="160">
        <f t="shared" si="90"/>
        <v>0</v>
      </c>
      <c r="Y264" s="159">
        <f>IFERROR(VLOOKUP(N264,'P1 Intra-Europees'!$A$15:$H$25,7,0),0)*X264</f>
        <v>0</v>
      </c>
      <c r="Z264" s="161">
        <f t="shared" si="91"/>
        <v>0</v>
      </c>
      <c r="AA264" s="162">
        <f>IFERROR(VLOOKUP(N264,'P1 Intra-Europees'!$A$15:$H$25,8,0),0)*Z264</f>
        <v>0</v>
      </c>
      <c r="AB264" s="163">
        <f t="shared" si="92"/>
        <v>0</v>
      </c>
      <c r="AC264" s="157" t="str">
        <f>VLOOKUP(B264,'P2 Origin'!$C$21:$O$176,13,0)</f>
        <v>USD</v>
      </c>
      <c r="AD264" s="164">
        <f t="shared" si="93"/>
        <v>0</v>
      </c>
      <c r="AE264" s="165">
        <f>IF(AU264&gt;0.1,VLOOKUP(B264,'P2 Origin'!$C$21:$M$176,3,0)*H264,0)</f>
        <v>0</v>
      </c>
      <c r="AF264" s="166">
        <f t="shared" si="94"/>
        <v>0</v>
      </c>
      <c r="AG264" s="165">
        <f>(VLOOKUP(B264,'P2 Origin'!$C$21:$M$176,4,0))*AF264</f>
        <v>0</v>
      </c>
      <c r="AH264" s="166">
        <f t="shared" si="95"/>
        <v>0</v>
      </c>
      <c r="AI264" s="165">
        <f>(VLOOKUP(B264,'P2 Origin'!$C$21:$M$176,5,0))*AH264</f>
        <v>0</v>
      </c>
      <c r="AJ264" s="166">
        <f t="shared" si="111"/>
        <v>0</v>
      </c>
      <c r="AK264" s="165">
        <f>(VLOOKUP(B264,'P2 Origin'!$C$21:$M$176,6,0))*AJ264</f>
        <v>0</v>
      </c>
      <c r="AL264" s="166">
        <f t="shared" si="96"/>
        <v>0</v>
      </c>
      <c r="AM264" s="165">
        <f>(VLOOKUP($B264,'P2 Origin'!$C$21:$M$176,7,0))*AL264</f>
        <v>0</v>
      </c>
      <c r="AN264" s="166">
        <f t="shared" si="97"/>
        <v>45</v>
      </c>
      <c r="AO264" s="165">
        <f>(VLOOKUP($B264,'P2 Origin'!$C$21:$M$176,8,0))*AN264</f>
        <v>0</v>
      </c>
      <c r="AP264" s="166">
        <f t="shared" si="98"/>
        <v>0</v>
      </c>
      <c r="AQ264" s="165">
        <f>(VLOOKUP($B264,'P2 Origin'!$C$21:$M$176,9,0))*AP264</f>
        <v>0</v>
      </c>
      <c r="AR264" s="155">
        <f t="shared" si="99"/>
        <v>1</v>
      </c>
      <c r="AS264" s="164">
        <f>(VLOOKUP(B264,'P2 Origin'!$C$21:$M$176,10,0))*K264</f>
        <v>0</v>
      </c>
      <c r="AT264" s="164">
        <f>(VLOOKUP(B264,'P2 Origin'!$C$21:$M$176,11,0))*J264</f>
        <v>0</v>
      </c>
      <c r="AU264" s="167">
        <v>45</v>
      </c>
      <c r="AV264" s="168">
        <v>45</v>
      </c>
      <c r="AW264" s="169">
        <v>0</v>
      </c>
      <c r="AX264" s="170">
        <f>IF(AU264&gt;=0.1,'P3 Bureaumarge zee- en luchtvr.'!$D$12,0)</f>
        <v>0</v>
      </c>
      <c r="AY264" s="163">
        <f t="shared" si="100"/>
        <v>0</v>
      </c>
      <c r="AZ264" s="157" t="str">
        <f>VLOOKUP(D264,'P4 Destination'!$C$21:$O$176,13,0)</f>
        <v>EUR</v>
      </c>
      <c r="BA264" s="164">
        <f t="shared" si="101"/>
        <v>0</v>
      </c>
      <c r="BB264" s="171">
        <f>IF(AU264&gt;0.1,(VLOOKUP(D264,'P4 Destination'!$C$21:$M$176,3,0))*I264,0)</f>
        <v>0</v>
      </c>
      <c r="BC264" s="172">
        <f t="shared" si="102"/>
        <v>0</v>
      </c>
      <c r="BD264" s="171">
        <f>(VLOOKUP($D264,'P4 Destination'!$C$21:$M$176,4,0))*BC264</f>
        <v>0</v>
      </c>
      <c r="BE264" s="172">
        <f t="shared" si="103"/>
        <v>0</v>
      </c>
      <c r="BF264" s="171">
        <f>(VLOOKUP($D264,'P4 Destination'!$C$21:$M$176,5,0))*BE264</f>
        <v>0</v>
      </c>
      <c r="BG264" s="172">
        <f t="shared" si="104"/>
        <v>0</v>
      </c>
      <c r="BH264" s="171">
        <f>(VLOOKUP($D264,'P4 Destination'!$C$21:$M$176,6,0))*BG264</f>
        <v>0</v>
      </c>
      <c r="BI264" s="172">
        <f t="shared" si="105"/>
        <v>0</v>
      </c>
      <c r="BJ264" s="171">
        <f>(VLOOKUP($D264,'P4 Destination'!$C$21:$M$176,7,0))*BI264</f>
        <v>0</v>
      </c>
      <c r="BK264" s="172">
        <f t="shared" si="106"/>
        <v>45</v>
      </c>
      <c r="BL264" s="171">
        <f>(VLOOKUP($D264,'P4 Destination'!$C$21:$M$176,8,0))*BK264</f>
        <v>0</v>
      </c>
      <c r="BM264" s="172">
        <f t="shared" si="107"/>
        <v>0</v>
      </c>
      <c r="BN264" s="171">
        <f>(VLOOKUP($D264,'P4 Destination'!$C$21:$M$176,9,0))*BM264</f>
        <v>0</v>
      </c>
      <c r="BO264" s="154">
        <f t="shared" si="108"/>
        <v>1</v>
      </c>
      <c r="BP264" s="171">
        <f>(VLOOKUP(D264,'P4 Destination'!$C$21:$M$176,10,0))*K264</f>
        <v>0</v>
      </c>
      <c r="BQ264" s="171">
        <f>(VLOOKUP(D264,'P4 Destination'!$C$21:$M$176,11,0))*J264</f>
        <v>0</v>
      </c>
      <c r="BR264" s="173">
        <f t="shared" si="109"/>
        <v>0</v>
      </c>
      <c r="BS264" s="173">
        <f>(AV264*2500)*'P6 Verzekering'!$E$11</f>
        <v>0</v>
      </c>
      <c r="BT264" s="173">
        <f>(AW264*2500)*'P6 Verzekering'!$E$12</f>
        <v>0</v>
      </c>
      <c r="BU264" s="173">
        <f>(L264*2500)*'P6 Verzekering'!$E$13</f>
        <v>0</v>
      </c>
      <c r="BV264" s="173">
        <f t="shared" si="110"/>
        <v>0</v>
      </c>
      <c r="BW264"/>
      <c r="BX264"/>
    </row>
    <row r="265" spans="1:76">
      <c r="A265" s="152" t="s">
        <v>1317</v>
      </c>
      <c r="B265" s="152" t="s">
        <v>409</v>
      </c>
      <c r="C265" s="152" t="s">
        <v>408</v>
      </c>
      <c r="D265" s="152" t="s">
        <v>178</v>
      </c>
      <c r="E265" s="152" t="s">
        <v>177</v>
      </c>
      <c r="F265" s="153">
        <f t="shared" si="84"/>
        <v>30</v>
      </c>
      <c r="G265" s="154">
        <v>1</v>
      </c>
      <c r="H265" s="154">
        <f>IFERROR(VLOOKUP(B265,'P2 Origin'!$C$21:$Q$176,15,FALSE),0)</f>
        <v>1</v>
      </c>
      <c r="I265" s="154">
        <f>IFERROR(VLOOKUP(D265,'P4 Destination'!$C$21:$Q$176,15,FALSE),0)</f>
        <v>0</v>
      </c>
      <c r="J265" s="155">
        <v>1</v>
      </c>
      <c r="K265" s="155"/>
      <c r="L265" s="156">
        <v>0</v>
      </c>
      <c r="M265" s="155">
        <v>0</v>
      </c>
      <c r="N265" s="155">
        <v>0</v>
      </c>
      <c r="O265" s="157">
        <f t="shared" si="85"/>
        <v>0</v>
      </c>
      <c r="P265" s="158">
        <f t="shared" si="86"/>
        <v>0</v>
      </c>
      <c r="Q265" s="159">
        <f>IFERROR(VLOOKUP(N265,'P1 Intra-Europees'!$A$15:$H$25,3,0),0)*P265</f>
        <v>0</v>
      </c>
      <c r="R265" s="160">
        <f t="shared" si="87"/>
        <v>0</v>
      </c>
      <c r="S265" s="159">
        <f>IFERROR(VLOOKUP(N265,'P1 Intra-Europees'!$A$15:$H$25,4,0),0)*R265</f>
        <v>0</v>
      </c>
      <c r="T265" s="160">
        <f t="shared" si="88"/>
        <v>0</v>
      </c>
      <c r="U265" s="159">
        <f>IFERROR(VLOOKUP(N265,'P1 Intra-Europees'!$A$15:$H$25,5,0),0)*T265</f>
        <v>0</v>
      </c>
      <c r="V265" s="160">
        <f t="shared" si="89"/>
        <v>0</v>
      </c>
      <c r="W265" s="159">
        <f>IFERROR(VLOOKUP(N265,'P1 Intra-Europees'!$A$15:$H$25,6,0),0)*V265</f>
        <v>0</v>
      </c>
      <c r="X265" s="160">
        <f t="shared" si="90"/>
        <v>0</v>
      </c>
      <c r="Y265" s="159">
        <f>IFERROR(VLOOKUP(N265,'P1 Intra-Europees'!$A$15:$H$25,7,0),0)*X265</f>
        <v>0</v>
      </c>
      <c r="Z265" s="161">
        <f t="shared" si="91"/>
        <v>0</v>
      </c>
      <c r="AA265" s="162">
        <f>IFERROR(VLOOKUP(N265,'P1 Intra-Europees'!$A$15:$H$25,8,0),0)*Z265</f>
        <v>0</v>
      </c>
      <c r="AB265" s="163">
        <f t="shared" si="92"/>
        <v>0</v>
      </c>
      <c r="AC265" s="157" t="str">
        <f>VLOOKUP(B265,'P2 Origin'!$C$21:$O$176,13,0)</f>
        <v>USD</v>
      </c>
      <c r="AD265" s="164">
        <f t="shared" si="93"/>
        <v>0</v>
      </c>
      <c r="AE265" s="165">
        <f>IF(AU265&gt;0.1,VLOOKUP(B265,'P2 Origin'!$C$21:$M$176,3,0)*H265,0)</f>
        <v>0</v>
      </c>
      <c r="AF265" s="166">
        <f t="shared" si="94"/>
        <v>0</v>
      </c>
      <c r="AG265" s="165">
        <f>(VLOOKUP(B265,'P2 Origin'!$C$21:$M$176,4,0))*AF265</f>
        <v>0</v>
      </c>
      <c r="AH265" s="166">
        <f t="shared" si="95"/>
        <v>0</v>
      </c>
      <c r="AI265" s="165">
        <f>(VLOOKUP(B265,'P2 Origin'!$C$21:$M$176,5,0))*AH265</f>
        <v>0</v>
      </c>
      <c r="AJ265" s="166">
        <f t="shared" si="111"/>
        <v>0</v>
      </c>
      <c r="AK265" s="165">
        <f>(VLOOKUP(B265,'P2 Origin'!$C$21:$M$176,6,0))*AJ265</f>
        <v>0</v>
      </c>
      <c r="AL265" s="166">
        <f t="shared" si="96"/>
        <v>30</v>
      </c>
      <c r="AM265" s="165">
        <f>(VLOOKUP($B265,'P2 Origin'!$C$21:$M$176,7,0))*AL265</f>
        <v>0</v>
      </c>
      <c r="AN265" s="166">
        <f t="shared" si="97"/>
        <v>0</v>
      </c>
      <c r="AO265" s="165">
        <f>(VLOOKUP($B265,'P2 Origin'!$C$21:$M$176,8,0))*AN265</f>
        <v>0</v>
      </c>
      <c r="AP265" s="166">
        <f t="shared" si="98"/>
        <v>0</v>
      </c>
      <c r="AQ265" s="165">
        <f>(VLOOKUP($B265,'P2 Origin'!$C$21:$M$176,9,0))*AP265</f>
        <v>0</v>
      </c>
      <c r="AR265" s="155">
        <f t="shared" si="99"/>
        <v>1</v>
      </c>
      <c r="AS265" s="164">
        <f>(VLOOKUP(B265,'P2 Origin'!$C$21:$M$176,10,0))*K265</f>
        <v>0</v>
      </c>
      <c r="AT265" s="164">
        <f>(VLOOKUP(B265,'P2 Origin'!$C$21:$M$176,11,0))*J265</f>
        <v>0</v>
      </c>
      <c r="AU265" s="167">
        <v>30</v>
      </c>
      <c r="AV265" s="168">
        <v>30</v>
      </c>
      <c r="AW265" s="169">
        <v>0</v>
      </c>
      <c r="AX265" s="170">
        <f>IF(AU265&gt;=0.1,'P3 Bureaumarge zee- en luchtvr.'!$D$12,0)</f>
        <v>0</v>
      </c>
      <c r="AY265" s="163">
        <f t="shared" si="100"/>
        <v>0</v>
      </c>
      <c r="AZ265" s="157" t="str">
        <f>VLOOKUP(D265,'P4 Destination'!$C$21:$O$176,13,0)</f>
        <v>EUR</v>
      </c>
      <c r="BA265" s="164">
        <f t="shared" si="101"/>
        <v>0</v>
      </c>
      <c r="BB265" s="171">
        <f>IF(AU265&gt;0.1,(VLOOKUP(D265,'P4 Destination'!$C$21:$M$176,3,0))*I265,0)</f>
        <v>0</v>
      </c>
      <c r="BC265" s="172">
        <f t="shared" si="102"/>
        <v>0</v>
      </c>
      <c r="BD265" s="171">
        <f>(VLOOKUP($D265,'P4 Destination'!$C$21:$M$176,4,0))*BC265</f>
        <v>0</v>
      </c>
      <c r="BE265" s="172">
        <f t="shared" si="103"/>
        <v>0</v>
      </c>
      <c r="BF265" s="171">
        <f>(VLOOKUP($D265,'P4 Destination'!$C$21:$M$176,5,0))*BE265</f>
        <v>0</v>
      </c>
      <c r="BG265" s="172">
        <f t="shared" si="104"/>
        <v>0</v>
      </c>
      <c r="BH265" s="171">
        <f>(VLOOKUP($D265,'P4 Destination'!$C$21:$M$176,6,0))*BG265</f>
        <v>0</v>
      </c>
      <c r="BI265" s="172">
        <f t="shared" si="105"/>
        <v>30</v>
      </c>
      <c r="BJ265" s="171">
        <f>(VLOOKUP($D265,'P4 Destination'!$C$21:$M$176,7,0))*BI265</f>
        <v>0</v>
      </c>
      <c r="BK265" s="172">
        <f t="shared" si="106"/>
        <v>0</v>
      </c>
      <c r="BL265" s="171">
        <f>(VLOOKUP($D265,'P4 Destination'!$C$21:$M$176,8,0))*BK265</f>
        <v>0</v>
      </c>
      <c r="BM265" s="172">
        <f t="shared" si="107"/>
        <v>0</v>
      </c>
      <c r="BN265" s="171">
        <f>(VLOOKUP($D265,'P4 Destination'!$C$21:$M$176,9,0))*BM265</f>
        <v>0</v>
      </c>
      <c r="BO265" s="154">
        <f t="shared" si="108"/>
        <v>1</v>
      </c>
      <c r="BP265" s="171">
        <f>(VLOOKUP(D265,'P4 Destination'!$C$21:$M$176,10,0))*K265</f>
        <v>0</v>
      </c>
      <c r="BQ265" s="171">
        <f>(VLOOKUP(D265,'P4 Destination'!$C$21:$M$176,11,0))*J265</f>
        <v>0</v>
      </c>
      <c r="BR265" s="173">
        <f t="shared" si="109"/>
        <v>0</v>
      </c>
      <c r="BS265" s="173">
        <f>(AV265*2500)*'P6 Verzekering'!$E$11</f>
        <v>0</v>
      </c>
      <c r="BT265" s="173">
        <f>(AW265*2500)*'P6 Verzekering'!$E$12</f>
        <v>0</v>
      </c>
      <c r="BU265" s="173">
        <f>(L265*2500)*'P6 Verzekering'!$E$13</f>
        <v>0</v>
      </c>
      <c r="BV265" s="173">
        <f t="shared" si="110"/>
        <v>0</v>
      </c>
      <c r="BW265"/>
      <c r="BX265"/>
    </row>
    <row r="266" spans="1:76">
      <c r="A266" s="152" t="s">
        <v>1318</v>
      </c>
      <c r="B266" s="152" t="s">
        <v>310</v>
      </c>
      <c r="C266" s="152" t="s">
        <v>308</v>
      </c>
      <c r="D266" s="152" t="s">
        <v>471</v>
      </c>
      <c r="E266" s="152" t="s">
        <v>470</v>
      </c>
      <c r="F266" s="153">
        <f t="shared" si="84"/>
        <v>46.21</v>
      </c>
      <c r="G266" s="154">
        <v>1</v>
      </c>
      <c r="H266" s="154">
        <f>IFERROR(VLOOKUP(B266,'P2 Origin'!$C$21:$Q$176,15,FALSE),0)</f>
        <v>1</v>
      </c>
      <c r="I266" s="154">
        <f>IFERROR(VLOOKUP(D266,'P4 Destination'!$C$21:$Q$176,15,FALSE),0)</f>
        <v>1</v>
      </c>
      <c r="J266" s="155">
        <v>1</v>
      </c>
      <c r="K266" s="155"/>
      <c r="L266" s="156">
        <v>0</v>
      </c>
      <c r="M266" s="155">
        <v>0</v>
      </c>
      <c r="N266" s="155">
        <v>0</v>
      </c>
      <c r="O266" s="157">
        <f t="shared" si="85"/>
        <v>0</v>
      </c>
      <c r="P266" s="158">
        <f t="shared" si="86"/>
        <v>0</v>
      </c>
      <c r="Q266" s="159">
        <f>IFERROR(VLOOKUP(N266,'P1 Intra-Europees'!$A$15:$H$25,3,0),0)*P266</f>
        <v>0</v>
      </c>
      <c r="R266" s="160">
        <f t="shared" si="87"/>
        <v>0</v>
      </c>
      <c r="S266" s="159">
        <f>IFERROR(VLOOKUP(N266,'P1 Intra-Europees'!$A$15:$H$25,4,0),0)*R266</f>
        <v>0</v>
      </c>
      <c r="T266" s="160">
        <f t="shared" si="88"/>
        <v>0</v>
      </c>
      <c r="U266" s="159">
        <f>IFERROR(VLOOKUP(N266,'P1 Intra-Europees'!$A$15:$H$25,5,0),0)*T266</f>
        <v>0</v>
      </c>
      <c r="V266" s="160">
        <f t="shared" si="89"/>
        <v>0</v>
      </c>
      <c r="W266" s="159">
        <f>IFERROR(VLOOKUP(N266,'P1 Intra-Europees'!$A$15:$H$25,6,0),0)*V266</f>
        <v>0</v>
      </c>
      <c r="X266" s="160">
        <f t="shared" si="90"/>
        <v>0</v>
      </c>
      <c r="Y266" s="159">
        <f>IFERROR(VLOOKUP(N266,'P1 Intra-Europees'!$A$15:$H$25,7,0),0)*X266</f>
        <v>0</v>
      </c>
      <c r="Z266" s="161">
        <f t="shared" si="91"/>
        <v>0</v>
      </c>
      <c r="AA266" s="162">
        <f>IFERROR(VLOOKUP(N266,'P1 Intra-Europees'!$A$15:$H$25,8,0),0)*Z266</f>
        <v>0</v>
      </c>
      <c r="AB266" s="163">
        <f t="shared" si="92"/>
        <v>0</v>
      </c>
      <c r="AC266" s="157" t="str">
        <f>VLOOKUP(B266,'P2 Origin'!$C$21:$O$176,13,0)</f>
        <v>USD</v>
      </c>
      <c r="AD266" s="164">
        <f t="shared" si="93"/>
        <v>0</v>
      </c>
      <c r="AE266" s="165">
        <f>IF(AU266&gt;0.1,VLOOKUP(B266,'P2 Origin'!$C$21:$M$176,3,0)*H266,0)</f>
        <v>0</v>
      </c>
      <c r="AF266" s="166">
        <f t="shared" si="94"/>
        <v>0</v>
      </c>
      <c r="AG266" s="165">
        <f>(VLOOKUP(B266,'P2 Origin'!$C$21:$M$176,4,0))*AF266</f>
        <v>0</v>
      </c>
      <c r="AH266" s="166">
        <f t="shared" si="95"/>
        <v>0</v>
      </c>
      <c r="AI266" s="165">
        <f>(VLOOKUP(B266,'P2 Origin'!$C$21:$M$176,5,0))*AH266</f>
        <v>0</v>
      </c>
      <c r="AJ266" s="166">
        <f t="shared" si="111"/>
        <v>0</v>
      </c>
      <c r="AK266" s="165">
        <f>(VLOOKUP(B266,'P2 Origin'!$C$21:$M$176,6,0))*AJ266</f>
        <v>0</v>
      </c>
      <c r="AL266" s="166">
        <f t="shared" si="96"/>
        <v>0</v>
      </c>
      <c r="AM266" s="165">
        <f>(VLOOKUP($B266,'P2 Origin'!$C$21:$M$176,7,0))*AL266</f>
        <v>0</v>
      </c>
      <c r="AN266" s="166">
        <f t="shared" si="97"/>
        <v>0</v>
      </c>
      <c r="AO266" s="165">
        <f>(VLOOKUP($B266,'P2 Origin'!$C$21:$M$176,8,0))*AN266</f>
        <v>0</v>
      </c>
      <c r="AP266" s="166">
        <f t="shared" si="98"/>
        <v>46.21</v>
      </c>
      <c r="AQ266" s="165">
        <f>(VLOOKUP($B266,'P2 Origin'!$C$21:$M$176,9,0))*AP266</f>
        <v>0</v>
      </c>
      <c r="AR266" s="155">
        <f t="shared" si="99"/>
        <v>1</v>
      </c>
      <c r="AS266" s="164">
        <f>(VLOOKUP(B266,'P2 Origin'!$C$21:$M$176,10,0))*K266</f>
        <v>0</v>
      </c>
      <c r="AT266" s="164">
        <f>(VLOOKUP(B266,'P2 Origin'!$C$21:$M$176,11,0))*J266</f>
        <v>0</v>
      </c>
      <c r="AU266" s="167">
        <v>46.21</v>
      </c>
      <c r="AV266" s="168">
        <v>17</v>
      </c>
      <c r="AW266" s="169">
        <v>29.21</v>
      </c>
      <c r="AX266" s="170">
        <f>IF(AU266&gt;=0.1,'P3 Bureaumarge zee- en luchtvr.'!$D$12,0)</f>
        <v>0</v>
      </c>
      <c r="AY266" s="163">
        <f t="shared" si="100"/>
        <v>0</v>
      </c>
      <c r="AZ266" s="157" t="str">
        <f>VLOOKUP(D266,'P4 Destination'!$C$21:$O$176,13,0)</f>
        <v>USD</v>
      </c>
      <c r="BA266" s="164">
        <f t="shared" si="101"/>
        <v>0</v>
      </c>
      <c r="BB266" s="171">
        <f>IF(AU266&gt;0.1,(VLOOKUP(D266,'P4 Destination'!$C$21:$M$176,3,0))*I266,0)</f>
        <v>0</v>
      </c>
      <c r="BC266" s="172">
        <f t="shared" si="102"/>
        <v>0</v>
      </c>
      <c r="BD266" s="171">
        <f>(VLOOKUP($D266,'P4 Destination'!$C$21:$M$176,4,0))*BC266</f>
        <v>0</v>
      </c>
      <c r="BE266" s="172">
        <f t="shared" si="103"/>
        <v>0</v>
      </c>
      <c r="BF266" s="171">
        <f>(VLOOKUP($D266,'P4 Destination'!$C$21:$M$176,5,0))*BE266</f>
        <v>0</v>
      </c>
      <c r="BG266" s="172">
        <f t="shared" si="104"/>
        <v>0</v>
      </c>
      <c r="BH266" s="171">
        <f>(VLOOKUP($D266,'P4 Destination'!$C$21:$M$176,6,0))*BG266</f>
        <v>0</v>
      </c>
      <c r="BI266" s="172">
        <f t="shared" si="105"/>
        <v>0</v>
      </c>
      <c r="BJ266" s="171">
        <f>(VLOOKUP($D266,'P4 Destination'!$C$21:$M$176,7,0))*BI266</f>
        <v>0</v>
      </c>
      <c r="BK266" s="172">
        <f t="shared" si="106"/>
        <v>0</v>
      </c>
      <c r="BL266" s="171">
        <f>(VLOOKUP($D266,'P4 Destination'!$C$21:$M$176,8,0))*BK266</f>
        <v>0</v>
      </c>
      <c r="BM266" s="172">
        <f t="shared" si="107"/>
        <v>46.21</v>
      </c>
      <c r="BN266" s="171">
        <f>(VLOOKUP($D266,'P4 Destination'!$C$21:$M$176,9,0))*BM266</f>
        <v>0</v>
      </c>
      <c r="BO266" s="154">
        <f t="shared" si="108"/>
        <v>1</v>
      </c>
      <c r="BP266" s="171">
        <f>(VLOOKUP(D266,'P4 Destination'!$C$21:$M$176,10,0))*K266</f>
        <v>0</v>
      </c>
      <c r="BQ266" s="171">
        <f>(VLOOKUP(D266,'P4 Destination'!$C$21:$M$176,11,0))*J266</f>
        <v>0</v>
      </c>
      <c r="BR266" s="173">
        <f t="shared" si="109"/>
        <v>0</v>
      </c>
      <c r="BS266" s="173">
        <f>(AV266*2500)*'P6 Verzekering'!$E$11</f>
        <v>0</v>
      </c>
      <c r="BT266" s="173">
        <f>(AW266*2500)*'P6 Verzekering'!$E$12</f>
        <v>0</v>
      </c>
      <c r="BU266" s="173">
        <f>(L266*2500)*'P6 Verzekering'!$E$13</f>
        <v>0</v>
      </c>
      <c r="BV266" s="173">
        <f t="shared" si="110"/>
        <v>0</v>
      </c>
      <c r="BW266"/>
      <c r="BX266"/>
    </row>
    <row r="267" spans="1:76">
      <c r="A267" s="152" t="s">
        <v>1321</v>
      </c>
      <c r="B267" s="152" t="s">
        <v>310</v>
      </c>
      <c r="C267" s="152" t="s">
        <v>308</v>
      </c>
      <c r="D267" s="152" t="s">
        <v>420</v>
      </c>
      <c r="E267" s="152" t="s">
        <v>418</v>
      </c>
      <c r="F267" s="153">
        <f t="shared" ref="F267:F330" si="112">SUM(L267,AU267)</f>
        <v>30</v>
      </c>
      <c r="G267" s="154">
        <v>1</v>
      </c>
      <c r="H267" s="154">
        <f>IFERROR(VLOOKUP(B267,'P2 Origin'!$C$21:$Q$176,15,FALSE),0)</f>
        <v>1</v>
      </c>
      <c r="I267" s="154">
        <f>IFERROR(VLOOKUP(D267,'P4 Destination'!$C$21:$Q$176,15,FALSE),0)</f>
        <v>0</v>
      </c>
      <c r="J267" s="155">
        <v>1</v>
      </c>
      <c r="K267" s="155"/>
      <c r="L267" s="156">
        <v>0</v>
      </c>
      <c r="M267" s="155">
        <v>0</v>
      </c>
      <c r="N267" s="155">
        <v>0</v>
      </c>
      <c r="O267" s="157">
        <f t="shared" ref="O267:O330" si="113">SUM(Q267,S267,U267,W267,Y267,AA267)</f>
        <v>0</v>
      </c>
      <c r="P267" s="158">
        <f t="shared" ref="P267:P330" si="114">IF(AND(L267&gt;=0.1,L267&lt;=15),L267,0)</f>
        <v>0</v>
      </c>
      <c r="Q267" s="159">
        <f>IFERROR(VLOOKUP(N267,'P1 Intra-Europees'!$A$15:$H$25,3,0),0)*P267</f>
        <v>0</v>
      </c>
      <c r="R267" s="160">
        <f t="shared" ref="R267:R330" si="115">(IF(AND(L267&gt;=15.1,L267&lt;=25),L267,0))</f>
        <v>0</v>
      </c>
      <c r="S267" s="159">
        <f>IFERROR(VLOOKUP(N267,'P1 Intra-Europees'!$A$15:$H$25,4,0),0)*R267</f>
        <v>0</v>
      </c>
      <c r="T267" s="160">
        <f t="shared" ref="T267:T330" si="116">IF(AND(L267&gt;=25.1,L267&lt;=35),L267,0)</f>
        <v>0</v>
      </c>
      <c r="U267" s="159">
        <f>IFERROR(VLOOKUP(N267,'P1 Intra-Europees'!$A$15:$H$25,5,0),0)*T267</f>
        <v>0</v>
      </c>
      <c r="V267" s="160">
        <f t="shared" ref="V267:V330" si="117">IF(AND(L267&gt;=35.1,L267&lt;=45),L267,0)</f>
        <v>0</v>
      </c>
      <c r="W267" s="159">
        <f>IFERROR(VLOOKUP(N267,'P1 Intra-Europees'!$A$15:$H$25,6,0),0)*V267</f>
        <v>0</v>
      </c>
      <c r="X267" s="160">
        <f t="shared" ref="X267:X330" si="118">IF(AND(L267&gt;=45.1,L267&lt;=150),L267,0)</f>
        <v>0</v>
      </c>
      <c r="Y267" s="159">
        <f>IFERROR(VLOOKUP(N267,'P1 Intra-Europees'!$A$15:$H$25,7,0),0)*X267</f>
        <v>0</v>
      </c>
      <c r="Z267" s="161">
        <f t="shared" ref="Z267:Z330" si="119">IF(L267&gt;=0.1,G267,0)</f>
        <v>0</v>
      </c>
      <c r="AA267" s="162">
        <f>IFERROR(VLOOKUP(N267,'P1 Intra-Europees'!$A$15:$H$25,8,0),0)*Z267</f>
        <v>0</v>
      </c>
      <c r="AB267" s="163">
        <f t="shared" ref="AB267:AB330" si="120">IF(AC267=$AC$8,0.95,1)*AD267</f>
        <v>0</v>
      </c>
      <c r="AC267" s="157" t="str">
        <f>VLOOKUP(B267,'P2 Origin'!$C$21:$O$176,13,0)</f>
        <v>USD</v>
      </c>
      <c r="AD267" s="164">
        <f t="shared" ref="AD267:AD330" si="121">SUM(AE267,AG267,AI267,AK267,AS267,AT267,AM267,AO267,AQ267)</f>
        <v>0</v>
      </c>
      <c r="AE267" s="165">
        <f>IF(AU267&gt;0.1,VLOOKUP(B267,'P2 Origin'!$C$21:$M$176,3,0)*H267,0)</f>
        <v>0</v>
      </c>
      <c r="AF267" s="166">
        <f t="shared" ref="AF267:AF330" si="122">IF(AND(AU267&gt;=0.1,AU267&lt;=5.99),AU267,0)</f>
        <v>0</v>
      </c>
      <c r="AG267" s="165">
        <f>(VLOOKUP(B267,'P2 Origin'!$C$21:$M$176,4,0))*AF267</f>
        <v>0</v>
      </c>
      <c r="AH267" s="166">
        <f t="shared" ref="AH267:AH330" si="123">IF(AND(AU267&gt;=6,AU267&lt;=15.99),$AU267,0)</f>
        <v>0</v>
      </c>
      <c r="AI267" s="165">
        <f>(VLOOKUP(B267,'P2 Origin'!$C$21:$M$176,5,0))*AH267</f>
        <v>0</v>
      </c>
      <c r="AJ267" s="166">
        <f t="shared" si="111"/>
        <v>0</v>
      </c>
      <c r="AK267" s="165">
        <f>(VLOOKUP(B267,'P2 Origin'!$C$21:$M$176,6,0))*AJ267</f>
        <v>0</v>
      </c>
      <c r="AL267" s="166">
        <f t="shared" ref="AL267:AL330" si="124">IF(AND($AU267&gt;=26,$AU267&lt;=35.99),$AU267,0)</f>
        <v>30</v>
      </c>
      <c r="AM267" s="165">
        <f>(VLOOKUP($B267,'P2 Origin'!$C$21:$M$176,7,0))*AL267</f>
        <v>0</v>
      </c>
      <c r="AN267" s="166">
        <f t="shared" ref="AN267:AN330" si="125">IF(AND($AU267&gt;=36,$AU267&lt;=45.99),$AU267,0)</f>
        <v>0</v>
      </c>
      <c r="AO267" s="165">
        <f>(VLOOKUP($B267,'P2 Origin'!$C$21:$M$176,8,0))*AN267</f>
        <v>0</v>
      </c>
      <c r="AP267" s="166">
        <f t="shared" ref="AP267:AP330" si="126">IF(AND($AU267&gt;=46,$AU267&lt;=100),$AU267,0)</f>
        <v>0</v>
      </c>
      <c r="AQ267" s="165">
        <f>(VLOOKUP($B267,'P2 Origin'!$C$21:$M$176,9,0))*AP267</f>
        <v>0</v>
      </c>
      <c r="AR267" s="155">
        <f t="shared" ref="AR267:AR330" si="127">IF(AU267&gt;=0.1,G267,0)</f>
        <v>1</v>
      </c>
      <c r="AS267" s="164">
        <f>(VLOOKUP(B267,'P2 Origin'!$C$21:$M$176,10,0))*K267</f>
        <v>0</v>
      </c>
      <c r="AT267" s="164">
        <f>(VLOOKUP(B267,'P2 Origin'!$C$21:$M$176,11,0))*J267</f>
        <v>0</v>
      </c>
      <c r="AU267" s="167">
        <v>30</v>
      </c>
      <c r="AV267" s="168">
        <v>30</v>
      </c>
      <c r="AW267" s="169">
        <v>0</v>
      </c>
      <c r="AX267" s="170">
        <f>IF(AU267&gt;=0.1,'P3 Bureaumarge zee- en luchtvr.'!$D$12,0)</f>
        <v>0</v>
      </c>
      <c r="AY267" s="163">
        <f t="shared" ref="AY267:AY330" si="128">IF(AZ267=$AC$8,0.95,1)*BA267</f>
        <v>0</v>
      </c>
      <c r="AZ267" s="157" t="str">
        <f>VLOOKUP(D267,'P4 Destination'!$C$21:$O$176,13,0)</f>
        <v>USD</v>
      </c>
      <c r="BA267" s="164">
        <f t="shared" ref="BA267:BA330" si="129">SUM(BB267,BD267,BF267,BN267,BP267,BQ267,BH267,BJ267,BL267)</f>
        <v>0</v>
      </c>
      <c r="BB267" s="171">
        <f>IF(AU267&gt;0.1,(VLOOKUP(D267,'P4 Destination'!$C$21:$M$176,3,0))*I267,0)</f>
        <v>0</v>
      </c>
      <c r="BC267" s="172">
        <f t="shared" ref="BC267:BC330" si="130">IF(AND($AU267&gt;=0.1,$AU267&lt;=5),$AU267,0)</f>
        <v>0</v>
      </c>
      <c r="BD267" s="171">
        <f>(VLOOKUP($D267,'P4 Destination'!$C$21:$M$176,4,0))*BC267</f>
        <v>0</v>
      </c>
      <c r="BE267" s="172">
        <f t="shared" ref="BE267:BE330" si="131">IF(AND($AU267&gt;=6,$AU267&lt;=15.99),$AU267,0)</f>
        <v>0</v>
      </c>
      <c r="BF267" s="171">
        <f>(VLOOKUP($D267,'P4 Destination'!$C$21:$M$176,5,0))*BE267</f>
        <v>0</v>
      </c>
      <c r="BG267" s="172">
        <f t="shared" ref="BG267:BG330" si="132">IF(AND($AU267&gt;=16,$AU267&lt;=25.99),$AU267,0)</f>
        <v>0</v>
      </c>
      <c r="BH267" s="171">
        <f>(VLOOKUP($D267,'P4 Destination'!$C$21:$M$176,6,0))*BG267</f>
        <v>0</v>
      </c>
      <c r="BI267" s="172">
        <f t="shared" ref="BI267:BI330" si="133">IF(AND($AU267&gt;=26,$AU267&lt;=35.99),$AU267,0)</f>
        <v>30</v>
      </c>
      <c r="BJ267" s="171">
        <f>(VLOOKUP($D267,'P4 Destination'!$C$21:$M$176,7,0))*BI267</f>
        <v>0</v>
      </c>
      <c r="BK267" s="172">
        <f t="shared" ref="BK267:BK330" si="134">IF(AND($AU267&gt;=36,$AU267&lt;=45.99),$AU267,0)</f>
        <v>0</v>
      </c>
      <c r="BL267" s="171">
        <f>(VLOOKUP($D267,'P4 Destination'!$C$21:$M$176,8,0))*BK267</f>
        <v>0</v>
      </c>
      <c r="BM267" s="172">
        <f t="shared" ref="BM267:BM330" si="135">IF(AND($AU267&gt;=46,$AU267&lt;=100),$AU267,0)</f>
        <v>0</v>
      </c>
      <c r="BN267" s="171">
        <f>(VLOOKUP($D267,'P4 Destination'!$C$21:$M$176,9,0))*BM267</f>
        <v>0</v>
      </c>
      <c r="BO267" s="154">
        <f t="shared" ref="BO267:BO330" si="136">IF(AU267&gt;=0.1,G267,0)</f>
        <v>1</v>
      </c>
      <c r="BP267" s="171">
        <f>(VLOOKUP(D267,'P4 Destination'!$C$21:$M$176,10,0))*K267</f>
        <v>0</v>
      </c>
      <c r="BQ267" s="171">
        <f>(VLOOKUP(D267,'P4 Destination'!$C$21:$M$176,11,0))*J267</f>
        <v>0</v>
      </c>
      <c r="BR267" s="173">
        <f t="shared" ref="BR267:BR330" si="137">SUM(BS267:BU267)</f>
        <v>0</v>
      </c>
      <c r="BS267" s="173">
        <f>(AV267*2500)*'P6 Verzekering'!$E$11</f>
        <v>0</v>
      </c>
      <c r="BT267" s="173">
        <f>(AW267*2500)*'P6 Verzekering'!$E$12</f>
        <v>0</v>
      </c>
      <c r="BU267" s="173">
        <f>(L267*2500)*'P6 Verzekering'!$E$13</f>
        <v>0</v>
      </c>
      <c r="BV267" s="173">
        <f t="shared" ref="BV267:BV330" si="138">SUM(O267,AB267,AX267,AY267,BR267)</f>
        <v>0</v>
      </c>
      <c r="BW267"/>
      <c r="BX267"/>
    </row>
    <row r="268" spans="1:76">
      <c r="A268" s="152" t="s">
        <v>1328</v>
      </c>
      <c r="B268" s="152" t="s">
        <v>281</v>
      </c>
      <c r="C268" s="152" t="s">
        <v>538</v>
      </c>
      <c r="D268" s="152" t="s">
        <v>219</v>
      </c>
      <c r="E268" s="152" t="s">
        <v>219</v>
      </c>
      <c r="F268" s="153">
        <f t="shared" si="112"/>
        <v>8</v>
      </c>
      <c r="G268" s="154">
        <v>1</v>
      </c>
      <c r="H268" s="154">
        <f>IFERROR(VLOOKUP(B268,'P2 Origin'!$C$21:$Q$176,15,FALSE),0)</f>
        <v>0</v>
      </c>
      <c r="I268" s="154">
        <f>IFERROR(VLOOKUP(D268,'P4 Destination'!$C$21:$Q$176,15,FALSE),0)</f>
        <v>0</v>
      </c>
      <c r="J268" s="155">
        <v>1</v>
      </c>
      <c r="K268" s="155"/>
      <c r="L268" s="156">
        <v>0</v>
      </c>
      <c r="M268" s="155">
        <v>0</v>
      </c>
      <c r="N268" s="155">
        <v>0</v>
      </c>
      <c r="O268" s="157">
        <f t="shared" si="113"/>
        <v>0</v>
      </c>
      <c r="P268" s="158">
        <f t="shared" si="114"/>
        <v>0</v>
      </c>
      <c r="Q268" s="159">
        <f>IFERROR(VLOOKUP(N268,'P1 Intra-Europees'!$A$15:$H$25,3,0),0)*P268</f>
        <v>0</v>
      </c>
      <c r="R268" s="160">
        <f t="shared" si="115"/>
        <v>0</v>
      </c>
      <c r="S268" s="159">
        <f>IFERROR(VLOOKUP(N268,'P1 Intra-Europees'!$A$15:$H$25,4,0),0)*R268</f>
        <v>0</v>
      </c>
      <c r="T268" s="160">
        <f t="shared" si="116"/>
        <v>0</v>
      </c>
      <c r="U268" s="159">
        <f>IFERROR(VLOOKUP(N268,'P1 Intra-Europees'!$A$15:$H$25,5,0),0)*T268</f>
        <v>0</v>
      </c>
      <c r="V268" s="160">
        <f t="shared" si="117"/>
        <v>0</v>
      </c>
      <c r="W268" s="159">
        <f>IFERROR(VLOOKUP(N268,'P1 Intra-Europees'!$A$15:$H$25,6,0),0)*V268</f>
        <v>0</v>
      </c>
      <c r="X268" s="160">
        <f t="shared" si="118"/>
        <v>0</v>
      </c>
      <c r="Y268" s="159">
        <f>IFERROR(VLOOKUP(N268,'P1 Intra-Europees'!$A$15:$H$25,7,0),0)*X268</f>
        <v>0</v>
      </c>
      <c r="Z268" s="161">
        <f t="shared" si="119"/>
        <v>0</v>
      </c>
      <c r="AA268" s="162">
        <f>IFERROR(VLOOKUP(N268,'P1 Intra-Europees'!$A$15:$H$25,8,0),0)*Z268</f>
        <v>0</v>
      </c>
      <c r="AB268" s="163">
        <f t="shared" si="120"/>
        <v>0</v>
      </c>
      <c r="AC268" s="157" t="str">
        <f>VLOOKUP(B268,'P2 Origin'!$C$21:$O$176,13,0)</f>
        <v>USD</v>
      </c>
      <c r="AD268" s="164">
        <f t="shared" si="121"/>
        <v>0</v>
      </c>
      <c r="AE268" s="165">
        <f>IF(AU268&gt;0.1,VLOOKUP(B268,'P2 Origin'!$C$21:$M$176,3,0)*H268,0)</f>
        <v>0</v>
      </c>
      <c r="AF268" s="166">
        <f t="shared" si="122"/>
        <v>0</v>
      </c>
      <c r="AG268" s="165">
        <f>(VLOOKUP(B268,'P2 Origin'!$C$21:$M$176,4,0))*AF268</f>
        <v>0</v>
      </c>
      <c r="AH268" s="166">
        <f t="shared" si="123"/>
        <v>8</v>
      </c>
      <c r="AI268" s="165">
        <f>(VLOOKUP(B268,'P2 Origin'!$C$21:$M$176,5,0))*AH268</f>
        <v>0</v>
      </c>
      <c r="AJ268" s="166">
        <f t="shared" si="111"/>
        <v>0</v>
      </c>
      <c r="AK268" s="165">
        <f>(VLOOKUP(B268,'P2 Origin'!$C$21:$M$176,6,0))*AJ268</f>
        <v>0</v>
      </c>
      <c r="AL268" s="166">
        <f t="shared" si="124"/>
        <v>0</v>
      </c>
      <c r="AM268" s="165">
        <f>(VLOOKUP($B268,'P2 Origin'!$C$21:$M$176,7,0))*AL268</f>
        <v>0</v>
      </c>
      <c r="AN268" s="166">
        <f t="shared" si="125"/>
        <v>0</v>
      </c>
      <c r="AO268" s="165">
        <f>(VLOOKUP($B268,'P2 Origin'!$C$21:$M$176,8,0))*AN268</f>
        <v>0</v>
      </c>
      <c r="AP268" s="166">
        <f t="shared" si="126"/>
        <v>0</v>
      </c>
      <c r="AQ268" s="165">
        <f>(VLOOKUP($B268,'P2 Origin'!$C$21:$M$176,9,0))*AP268</f>
        <v>0</v>
      </c>
      <c r="AR268" s="155">
        <f t="shared" si="127"/>
        <v>1</v>
      </c>
      <c r="AS268" s="164">
        <f>(VLOOKUP(B268,'P2 Origin'!$C$21:$M$176,10,0))*K268</f>
        <v>0</v>
      </c>
      <c r="AT268" s="164">
        <f>(VLOOKUP(B268,'P2 Origin'!$C$21:$M$176,11,0))*J268</f>
        <v>0</v>
      </c>
      <c r="AU268" s="167">
        <v>8</v>
      </c>
      <c r="AV268" s="168">
        <v>8</v>
      </c>
      <c r="AW268" s="169">
        <v>0</v>
      </c>
      <c r="AX268" s="170">
        <f>IF(AU268&gt;=0.1,'P3 Bureaumarge zee- en luchtvr.'!$D$12,0)</f>
        <v>0</v>
      </c>
      <c r="AY268" s="163">
        <f t="shared" si="128"/>
        <v>0</v>
      </c>
      <c r="AZ268" s="157" t="str">
        <f>VLOOKUP(D268,'P4 Destination'!$C$21:$O$176,13,0)</f>
        <v>EUR</v>
      </c>
      <c r="BA268" s="164">
        <f t="shared" si="129"/>
        <v>0</v>
      </c>
      <c r="BB268" s="171">
        <f>IF(AU268&gt;0.1,(VLOOKUP(D268,'P4 Destination'!$C$21:$M$176,3,0))*I268,0)</f>
        <v>0</v>
      </c>
      <c r="BC268" s="172">
        <f t="shared" si="130"/>
        <v>0</v>
      </c>
      <c r="BD268" s="171">
        <f>(VLOOKUP($D268,'P4 Destination'!$C$21:$M$176,4,0))*BC268</f>
        <v>0</v>
      </c>
      <c r="BE268" s="172">
        <f t="shared" si="131"/>
        <v>8</v>
      </c>
      <c r="BF268" s="171">
        <f>(VLOOKUP($D268,'P4 Destination'!$C$21:$M$176,5,0))*BE268</f>
        <v>0</v>
      </c>
      <c r="BG268" s="172">
        <f t="shared" si="132"/>
        <v>0</v>
      </c>
      <c r="BH268" s="171">
        <f>(VLOOKUP($D268,'P4 Destination'!$C$21:$M$176,6,0))*BG268</f>
        <v>0</v>
      </c>
      <c r="BI268" s="172">
        <f t="shared" si="133"/>
        <v>0</v>
      </c>
      <c r="BJ268" s="171">
        <f>(VLOOKUP($D268,'P4 Destination'!$C$21:$M$176,7,0))*BI268</f>
        <v>0</v>
      </c>
      <c r="BK268" s="172">
        <f t="shared" si="134"/>
        <v>0</v>
      </c>
      <c r="BL268" s="171">
        <f>(VLOOKUP($D268,'P4 Destination'!$C$21:$M$176,8,0))*BK268</f>
        <v>0</v>
      </c>
      <c r="BM268" s="172">
        <f t="shared" si="135"/>
        <v>0</v>
      </c>
      <c r="BN268" s="171">
        <f>(VLOOKUP($D268,'P4 Destination'!$C$21:$M$176,9,0))*BM268</f>
        <v>0</v>
      </c>
      <c r="BO268" s="154">
        <f t="shared" si="136"/>
        <v>1</v>
      </c>
      <c r="BP268" s="171">
        <f>(VLOOKUP(D268,'P4 Destination'!$C$21:$M$176,10,0))*K268</f>
        <v>0</v>
      </c>
      <c r="BQ268" s="171">
        <f>(VLOOKUP(D268,'P4 Destination'!$C$21:$M$176,11,0))*J268</f>
        <v>0</v>
      </c>
      <c r="BR268" s="173">
        <f t="shared" si="137"/>
        <v>0</v>
      </c>
      <c r="BS268" s="173">
        <f>(AV268*2500)*'P6 Verzekering'!$E$11</f>
        <v>0</v>
      </c>
      <c r="BT268" s="173">
        <f>(AW268*2500)*'P6 Verzekering'!$E$12</f>
        <v>0</v>
      </c>
      <c r="BU268" s="173">
        <f>(L268*2500)*'P6 Verzekering'!$E$13</f>
        <v>0</v>
      </c>
      <c r="BV268" s="173">
        <f t="shared" si="138"/>
        <v>0</v>
      </c>
      <c r="BW268"/>
      <c r="BX268"/>
    </row>
    <row r="269" spans="1:76">
      <c r="A269" s="152" t="s">
        <v>1329</v>
      </c>
      <c r="B269" s="152" t="s">
        <v>281</v>
      </c>
      <c r="C269" s="152" t="s">
        <v>538</v>
      </c>
      <c r="D269" s="152" t="s">
        <v>219</v>
      </c>
      <c r="E269" s="152" t="s">
        <v>219</v>
      </c>
      <c r="F269" s="153">
        <f t="shared" si="112"/>
        <v>5</v>
      </c>
      <c r="G269" s="154">
        <v>1</v>
      </c>
      <c r="H269" s="154">
        <f>IFERROR(VLOOKUP(B269,'P2 Origin'!$C$21:$Q$176,15,FALSE),0)</f>
        <v>0</v>
      </c>
      <c r="I269" s="154">
        <f>IFERROR(VLOOKUP(D269,'P4 Destination'!$C$21:$Q$176,15,FALSE),0)</f>
        <v>0</v>
      </c>
      <c r="J269" s="155">
        <v>1</v>
      </c>
      <c r="K269" s="155"/>
      <c r="L269" s="156">
        <v>0</v>
      </c>
      <c r="M269" s="155">
        <v>0</v>
      </c>
      <c r="N269" s="155">
        <v>0</v>
      </c>
      <c r="O269" s="157">
        <f t="shared" si="113"/>
        <v>0</v>
      </c>
      <c r="P269" s="158">
        <f t="shared" si="114"/>
        <v>0</v>
      </c>
      <c r="Q269" s="159">
        <f>IFERROR(VLOOKUP(N269,'P1 Intra-Europees'!$A$15:$H$25,3,0),0)*P269</f>
        <v>0</v>
      </c>
      <c r="R269" s="160">
        <f t="shared" si="115"/>
        <v>0</v>
      </c>
      <c r="S269" s="159">
        <f>IFERROR(VLOOKUP(N269,'P1 Intra-Europees'!$A$15:$H$25,4,0),0)*R269</f>
        <v>0</v>
      </c>
      <c r="T269" s="160">
        <f t="shared" si="116"/>
        <v>0</v>
      </c>
      <c r="U269" s="159">
        <f>IFERROR(VLOOKUP(N269,'P1 Intra-Europees'!$A$15:$H$25,5,0),0)*T269</f>
        <v>0</v>
      </c>
      <c r="V269" s="160">
        <f t="shared" si="117"/>
        <v>0</v>
      </c>
      <c r="W269" s="159">
        <f>IFERROR(VLOOKUP(N269,'P1 Intra-Europees'!$A$15:$H$25,6,0),0)*V269</f>
        <v>0</v>
      </c>
      <c r="X269" s="160">
        <f t="shared" si="118"/>
        <v>0</v>
      </c>
      <c r="Y269" s="159">
        <f>IFERROR(VLOOKUP(N269,'P1 Intra-Europees'!$A$15:$H$25,7,0),0)*X269</f>
        <v>0</v>
      </c>
      <c r="Z269" s="161">
        <f t="shared" si="119"/>
        <v>0</v>
      </c>
      <c r="AA269" s="162">
        <f>IFERROR(VLOOKUP(N269,'P1 Intra-Europees'!$A$15:$H$25,8,0),0)*Z269</f>
        <v>0</v>
      </c>
      <c r="AB269" s="163">
        <f t="shared" si="120"/>
        <v>0</v>
      </c>
      <c r="AC269" s="157" t="str">
        <f>VLOOKUP(B269,'P2 Origin'!$C$21:$O$176,13,0)</f>
        <v>USD</v>
      </c>
      <c r="AD269" s="164">
        <f t="shared" si="121"/>
        <v>0</v>
      </c>
      <c r="AE269" s="165">
        <f>IF(AU269&gt;0.1,VLOOKUP(B269,'P2 Origin'!$C$21:$M$176,3,0)*H269,0)</f>
        <v>0</v>
      </c>
      <c r="AF269" s="166">
        <f t="shared" si="122"/>
        <v>5</v>
      </c>
      <c r="AG269" s="165">
        <f>(VLOOKUP(B269,'P2 Origin'!$C$21:$M$176,4,0))*AF269</f>
        <v>0</v>
      </c>
      <c r="AH269" s="166">
        <f t="shared" si="123"/>
        <v>0</v>
      </c>
      <c r="AI269" s="165">
        <f>(VLOOKUP(B269,'P2 Origin'!$C$21:$M$176,5,0))*AH269</f>
        <v>0</v>
      </c>
      <c r="AJ269" s="166">
        <f t="shared" si="111"/>
        <v>0</v>
      </c>
      <c r="AK269" s="165">
        <f>(VLOOKUP(B269,'P2 Origin'!$C$21:$M$176,6,0))*AJ269</f>
        <v>0</v>
      </c>
      <c r="AL269" s="166">
        <f t="shared" si="124"/>
        <v>0</v>
      </c>
      <c r="AM269" s="165">
        <f>(VLOOKUP($B269,'P2 Origin'!$C$21:$M$176,7,0))*AL269</f>
        <v>0</v>
      </c>
      <c r="AN269" s="166">
        <f t="shared" si="125"/>
        <v>0</v>
      </c>
      <c r="AO269" s="165">
        <f>(VLOOKUP($B269,'P2 Origin'!$C$21:$M$176,8,0))*AN269</f>
        <v>0</v>
      </c>
      <c r="AP269" s="166">
        <f t="shared" si="126"/>
        <v>0</v>
      </c>
      <c r="AQ269" s="165">
        <f>(VLOOKUP($B269,'P2 Origin'!$C$21:$M$176,9,0))*AP269</f>
        <v>0</v>
      </c>
      <c r="AR269" s="155">
        <f t="shared" si="127"/>
        <v>1</v>
      </c>
      <c r="AS269" s="164">
        <f>(VLOOKUP(B269,'P2 Origin'!$C$21:$M$176,10,0))*K269</f>
        <v>0</v>
      </c>
      <c r="AT269" s="164">
        <f>(VLOOKUP(B269,'P2 Origin'!$C$21:$M$176,11,0))*J269</f>
        <v>0</v>
      </c>
      <c r="AU269" s="167">
        <v>5</v>
      </c>
      <c r="AV269" s="168">
        <v>5</v>
      </c>
      <c r="AW269" s="169">
        <v>0</v>
      </c>
      <c r="AX269" s="170">
        <f>IF(AU269&gt;=0.1,'P3 Bureaumarge zee- en luchtvr.'!$D$12,0)</f>
        <v>0</v>
      </c>
      <c r="AY269" s="163">
        <f t="shared" si="128"/>
        <v>0</v>
      </c>
      <c r="AZ269" s="157" t="str">
        <f>VLOOKUP(D269,'P4 Destination'!$C$21:$O$176,13,0)</f>
        <v>EUR</v>
      </c>
      <c r="BA269" s="164">
        <f t="shared" si="129"/>
        <v>0</v>
      </c>
      <c r="BB269" s="171">
        <f>IF(AU269&gt;0.1,(VLOOKUP(D269,'P4 Destination'!$C$21:$M$176,3,0))*I269,0)</f>
        <v>0</v>
      </c>
      <c r="BC269" s="172">
        <f t="shared" si="130"/>
        <v>5</v>
      </c>
      <c r="BD269" s="171">
        <f>(VLOOKUP($D269,'P4 Destination'!$C$21:$M$176,4,0))*BC269</f>
        <v>0</v>
      </c>
      <c r="BE269" s="172">
        <f t="shared" si="131"/>
        <v>0</v>
      </c>
      <c r="BF269" s="171">
        <f>(VLOOKUP($D269,'P4 Destination'!$C$21:$M$176,5,0))*BE269</f>
        <v>0</v>
      </c>
      <c r="BG269" s="172">
        <f t="shared" si="132"/>
        <v>0</v>
      </c>
      <c r="BH269" s="171">
        <f>(VLOOKUP($D269,'P4 Destination'!$C$21:$M$176,6,0))*BG269</f>
        <v>0</v>
      </c>
      <c r="BI269" s="172">
        <f t="shared" si="133"/>
        <v>0</v>
      </c>
      <c r="BJ269" s="171">
        <f>(VLOOKUP($D269,'P4 Destination'!$C$21:$M$176,7,0))*BI269</f>
        <v>0</v>
      </c>
      <c r="BK269" s="172">
        <f t="shared" si="134"/>
        <v>0</v>
      </c>
      <c r="BL269" s="171">
        <f>(VLOOKUP($D269,'P4 Destination'!$C$21:$M$176,8,0))*BK269</f>
        <v>0</v>
      </c>
      <c r="BM269" s="172">
        <f t="shared" si="135"/>
        <v>0</v>
      </c>
      <c r="BN269" s="171">
        <f>(VLOOKUP($D269,'P4 Destination'!$C$21:$M$176,9,0))*BM269</f>
        <v>0</v>
      </c>
      <c r="BO269" s="154">
        <f t="shared" si="136"/>
        <v>1</v>
      </c>
      <c r="BP269" s="171">
        <f>(VLOOKUP(D269,'P4 Destination'!$C$21:$M$176,10,0))*K269</f>
        <v>0</v>
      </c>
      <c r="BQ269" s="171">
        <f>(VLOOKUP(D269,'P4 Destination'!$C$21:$M$176,11,0))*J269</f>
        <v>0</v>
      </c>
      <c r="BR269" s="173">
        <f t="shared" si="137"/>
        <v>0</v>
      </c>
      <c r="BS269" s="173">
        <f>(AV269*2500)*'P6 Verzekering'!$E$11</f>
        <v>0</v>
      </c>
      <c r="BT269" s="173">
        <f>(AW269*2500)*'P6 Verzekering'!$E$12</f>
        <v>0</v>
      </c>
      <c r="BU269" s="173">
        <f>(L269*2500)*'P6 Verzekering'!$E$13</f>
        <v>0</v>
      </c>
      <c r="BV269" s="173">
        <f t="shared" si="138"/>
        <v>0</v>
      </c>
      <c r="BW269"/>
      <c r="BX269"/>
    </row>
    <row r="270" spans="1:76">
      <c r="A270" s="152" t="s">
        <v>1330</v>
      </c>
      <c r="B270" s="152" t="s">
        <v>281</v>
      </c>
      <c r="C270" s="152" t="s">
        <v>538</v>
      </c>
      <c r="D270" s="152" t="s">
        <v>219</v>
      </c>
      <c r="E270" s="152" t="s">
        <v>219</v>
      </c>
      <c r="F270" s="153">
        <f t="shared" si="112"/>
        <v>16</v>
      </c>
      <c r="G270" s="154">
        <v>1</v>
      </c>
      <c r="H270" s="154">
        <f>IFERROR(VLOOKUP(B270,'P2 Origin'!$C$21:$Q$176,15,FALSE),0)</f>
        <v>0</v>
      </c>
      <c r="I270" s="154">
        <f>IFERROR(VLOOKUP(D270,'P4 Destination'!$C$21:$Q$176,15,FALSE),0)</f>
        <v>0</v>
      </c>
      <c r="J270" s="155">
        <v>1</v>
      </c>
      <c r="K270" s="155"/>
      <c r="L270" s="156">
        <v>0</v>
      </c>
      <c r="M270" s="155">
        <v>0</v>
      </c>
      <c r="N270" s="155">
        <v>0</v>
      </c>
      <c r="O270" s="157">
        <f t="shared" si="113"/>
        <v>0</v>
      </c>
      <c r="P270" s="158">
        <f t="shared" si="114"/>
        <v>0</v>
      </c>
      <c r="Q270" s="159">
        <f>IFERROR(VLOOKUP(N270,'P1 Intra-Europees'!$A$15:$H$25,3,0),0)*P270</f>
        <v>0</v>
      </c>
      <c r="R270" s="160">
        <f t="shared" si="115"/>
        <v>0</v>
      </c>
      <c r="S270" s="159">
        <f>IFERROR(VLOOKUP(N270,'P1 Intra-Europees'!$A$15:$H$25,4,0),0)*R270</f>
        <v>0</v>
      </c>
      <c r="T270" s="160">
        <f t="shared" si="116"/>
        <v>0</v>
      </c>
      <c r="U270" s="159">
        <f>IFERROR(VLOOKUP(N270,'P1 Intra-Europees'!$A$15:$H$25,5,0),0)*T270</f>
        <v>0</v>
      </c>
      <c r="V270" s="160">
        <f t="shared" si="117"/>
        <v>0</v>
      </c>
      <c r="W270" s="159">
        <f>IFERROR(VLOOKUP(N270,'P1 Intra-Europees'!$A$15:$H$25,6,0),0)*V270</f>
        <v>0</v>
      </c>
      <c r="X270" s="160">
        <f t="shared" si="118"/>
        <v>0</v>
      </c>
      <c r="Y270" s="159">
        <f>IFERROR(VLOOKUP(N270,'P1 Intra-Europees'!$A$15:$H$25,7,0),0)*X270</f>
        <v>0</v>
      </c>
      <c r="Z270" s="161">
        <f t="shared" si="119"/>
        <v>0</v>
      </c>
      <c r="AA270" s="162">
        <f>IFERROR(VLOOKUP(N270,'P1 Intra-Europees'!$A$15:$H$25,8,0),0)*Z270</f>
        <v>0</v>
      </c>
      <c r="AB270" s="163">
        <f t="shared" si="120"/>
        <v>0</v>
      </c>
      <c r="AC270" s="157" t="str">
        <f>VLOOKUP(B270,'P2 Origin'!$C$21:$O$176,13,0)</f>
        <v>USD</v>
      </c>
      <c r="AD270" s="164">
        <f t="shared" si="121"/>
        <v>0</v>
      </c>
      <c r="AE270" s="165">
        <f>IF(AU270&gt;0.1,VLOOKUP(B270,'P2 Origin'!$C$21:$M$176,3,0)*H270,0)</f>
        <v>0</v>
      </c>
      <c r="AF270" s="166">
        <f t="shared" si="122"/>
        <v>0</v>
      </c>
      <c r="AG270" s="165">
        <f>(VLOOKUP(B270,'P2 Origin'!$C$21:$M$176,4,0))*AF270</f>
        <v>0</v>
      </c>
      <c r="AH270" s="166">
        <f t="shared" si="123"/>
        <v>0</v>
      </c>
      <c r="AI270" s="165">
        <f>(VLOOKUP(B270,'P2 Origin'!$C$21:$M$176,5,0))*AH270</f>
        <v>0</v>
      </c>
      <c r="AJ270" s="166">
        <f t="shared" si="111"/>
        <v>16</v>
      </c>
      <c r="AK270" s="165">
        <f>(VLOOKUP(B270,'P2 Origin'!$C$21:$M$176,6,0))*AJ270</f>
        <v>0</v>
      </c>
      <c r="AL270" s="166">
        <f t="shared" si="124"/>
        <v>0</v>
      </c>
      <c r="AM270" s="165">
        <f>(VLOOKUP($B270,'P2 Origin'!$C$21:$M$176,7,0))*AL270</f>
        <v>0</v>
      </c>
      <c r="AN270" s="166">
        <f t="shared" si="125"/>
        <v>0</v>
      </c>
      <c r="AO270" s="165">
        <f>(VLOOKUP($B270,'P2 Origin'!$C$21:$M$176,8,0))*AN270</f>
        <v>0</v>
      </c>
      <c r="AP270" s="166">
        <f t="shared" si="126"/>
        <v>0</v>
      </c>
      <c r="AQ270" s="165">
        <f>(VLOOKUP($B270,'P2 Origin'!$C$21:$M$176,9,0))*AP270</f>
        <v>0</v>
      </c>
      <c r="AR270" s="155">
        <f t="shared" si="127"/>
        <v>1</v>
      </c>
      <c r="AS270" s="164">
        <f>(VLOOKUP(B270,'P2 Origin'!$C$21:$M$176,10,0))*K270</f>
        <v>0</v>
      </c>
      <c r="AT270" s="164">
        <f>(VLOOKUP(B270,'P2 Origin'!$C$21:$M$176,11,0))*J270</f>
        <v>0</v>
      </c>
      <c r="AU270" s="167">
        <v>16</v>
      </c>
      <c r="AV270" s="168">
        <v>16</v>
      </c>
      <c r="AW270" s="169">
        <v>0</v>
      </c>
      <c r="AX270" s="170">
        <f>IF(AU270&gt;=0.1,'P3 Bureaumarge zee- en luchtvr.'!$D$12,0)</f>
        <v>0</v>
      </c>
      <c r="AY270" s="163">
        <f t="shared" si="128"/>
        <v>0</v>
      </c>
      <c r="AZ270" s="157" t="str">
        <f>VLOOKUP(D270,'P4 Destination'!$C$21:$O$176,13,0)</f>
        <v>EUR</v>
      </c>
      <c r="BA270" s="164">
        <f t="shared" si="129"/>
        <v>0</v>
      </c>
      <c r="BB270" s="171">
        <f>IF(AU270&gt;0.1,(VLOOKUP(D270,'P4 Destination'!$C$21:$M$176,3,0))*I270,0)</f>
        <v>0</v>
      </c>
      <c r="BC270" s="172">
        <f t="shared" si="130"/>
        <v>0</v>
      </c>
      <c r="BD270" s="171">
        <f>(VLOOKUP($D270,'P4 Destination'!$C$21:$M$176,4,0))*BC270</f>
        <v>0</v>
      </c>
      <c r="BE270" s="172">
        <f t="shared" si="131"/>
        <v>0</v>
      </c>
      <c r="BF270" s="171">
        <f>(VLOOKUP($D270,'P4 Destination'!$C$21:$M$176,5,0))*BE270</f>
        <v>0</v>
      </c>
      <c r="BG270" s="172">
        <f t="shared" si="132"/>
        <v>16</v>
      </c>
      <c r="BH270" s="171">
        <f>(VLOOKUP($D270,'P4 Destination'!$C$21:$M$176,6,0))*BG270</f>
        <v>0</v>
      </c>
      <c r="BI270" s="172">
        <f t="shared" si="133"/>
        <v>0</v>
      </c>
      <c r="BJ270" s="171">
        <f>(VLOOKUP($D270,'P4 Destination'!$C$21:$M$176,7,0))*BI270</f>
        <v>0</v>
      </c>
      <c r="BK270" s="172">
        <f t="shared" si="134"/>
        <v>0</v>
      </c>
      <c r="BL270" s="171">
        <f>(VLOOKUP($D270,'P4 Destination'!$C$21:$M$176,8,0))*BK270</f>
        <v>0</v>
      </c>
      <c r="BM270" s="172">
        <f t="shared" si="135"/>
        <v>0</v>
      </c>
      <c r="BN270" s="171">
        <f>(VLOOKUP($D270,'P4 Destination'!$C$21:$M$176,9,0))*BM270</f>
        <v>0</v>
      </c>
      <c r="BO270" s="154">
        <f t="shared" si="136"/>
        <v>1</v>
      </c>
      <c r="BP270" s="171">
        <f>(VLOOKUP(D270,'P4 Destination'!$C$21:$M$176,10,0))*K270</f>
        <v>0</v>
      </c>
      <c r="BQ270" s="171">
        <f>(VLOOKUP(D270,'P4 Destination'!$C$21:$M$176,11,0))*J270</f>
        <v>0</v>
      </c>
      <c r="BR270" s="173">
        <f t="shared" si="137"/>
        <v>0</v>
      </c>
      <c r="BS270" s="173">
        <f>(AV270*2500)*'P6 Verzekering'!$E$11</f>
        <v>0</v>
      </c>
      <c r="BT270" s="173">
        <f>(AW270*2500)*'P6 Verzekering'!$E$12</f>
        <v>0</v>
      </c>
      <c r="BU270" s="173">
        <f>(L270*2500)*'P6 Verzekering'!$E$13</f>
        <v>0</v>
      </c>
      <c r="BV270" s="173">
        <f t="shared" si="138"/>
        <v>0</v>
      </c>
      <c r="BW270"/>
      <c r="BX270"/>
    </row>
    <row r="271" spans="1:76">
      <c r="A271" s="152" t="s">
        <v>1331</v>
      </c>
      <c r="B271" s="152" t="s">
        <v>281</v>
      </c>
      <c r="C271" s="152" t="s">
        <v>538</v>
      </c>
      <c r="D271" s="152" t="s">
        <v>219</v>
      </c>
      <c r="E271" s="152" t="s">
        <v>219</v>
      </c>
      <c r="F271" s="153">
        <f t="shared" si="112"/>
        <v>15</v>
      </c>
      <c r="G271" s="154">
        <v>1</v>
      </c>
      <c r="H271" s="154">
        <f>IFERROR(VLOOKUP(B271,'P2 Origin'!$C$21:$Q$176,15,FALSE),0)</f>
        <v>0</v>
      </c>
      <c r="I271" s="154">
        <f>IFERROR(VLOOKUP(D271,'P4 Destination'!$C$21:$Q$176,15,FALSE),0)</f>
        <v>0</v>
      </c>
      <c r="J271" s="155">
        <v>1</v>
      </c>
      <c r="K271" s="155"/>
      <c r="L271" s="156">
        <v>0</v>
      </c>
      <c r="M271" s="155">
        <v>0</v>
      </c>
      <c r="N271" s="155">
        <v>0</v>
      </c>
      <c r="O271" s="157">
        <f t="shared" si="113"/>
        <v>0</v>
      </c>
      <c r="P271" s="158">
        <f t="shared" si="114"/>
        <v>0</v>
      </c>
      <c r="Q271" s="159">
        <f>IFERROR(VLOOKUP(N271,'P1 Intra-Europees'!$A$15:$H$25,3,0),0)*P271</f>
        <v>0</v>
      </c>
      <c r="R271" s="160">
        <f t="shared" si="115"/>
        <v>0</v>
      </c>
      <c r="S271" s="159">
        <f>IFERROR(VLOOKUP(N271,'P1 Intra-Europees'!$A$15:$H$25,4,0),0)*R271</f>
        <v>0</v>
      </c>
      <c r="T271" s="160">
        <f t="shared" si="116"/>
        <v>0</v>
      </c>
      <c r="U271" s="159">
        <f>IFERROR(VLOOKUP(N271,'P1 Intra-Europees'!$A$15:$H$25,5,0),0)*T271</f>
        <v>0</v>
      </c>
      <c r="V271" s="160">
        <f t="shared" si="117"/>
        <v>0</v>
      </c>
      <c r="W271" s="159">
        <f>IFERROR(VLOOKUP(N271,'P1 Intra-Europees'!$A$15:$H$25,6,0),0)*V271</f>
        <v>0</v>
      </c>
      <c r="X271" s="160">
        <f t="shared" si="118"/>
        <v>0</v>
      </c>
      <c r="Y271" s="159">
        <f>IFERROR(VLOOKUP(N271,'P1 Intra-Europees'!$A$15:$H$25,7,0),0)*X271</f>
        <v>0</v>
      </c>
      <c r="Z271" s="161">
        <f t="shared" si="119"/>
        <v>0</v>
      </c>
      <c r="AA271" s="162">
        <f>IFERROR(VLOOKUP(N271,'P1 Intra-Europees'!$A$15:$H$25,8,0),0)*Z271</f>
        <v>0</v>
      </c>
      <c r="AB271" s="163">
        <f t="shared" si="120"/>
        <v>0</v>
      </c>
      <c r="AC271" s="157" t="str">
        <f>VLOOKUP(B271,'P2 Origin'!$C$21:$O$176,13,0)</f>
        <v>USD</v>
      </c>
      <c r="AD271" s="164">
        <f t="shared" si="121"/>
        <v>0</v>
      </c>
      <c r="AE271" s="165">
        <f>IF(AU271&gt;0.1,VLOOKUP(B271,'P2 Origin'!$C$21:$M$176,3,0)*H271,0)</f>
        <v>0</v>
      </c>
      <c r="AF271" s="166">
        <f t="shared" si="122"/>
        <v>0</v>
      </c>
      <c r="AG271" s="165">
        <f>(VLOOKUP(B271,'P2 Origin'!$C$21:$M$176,4,0))*AF271</f>
        <v>0</v>
      </c>
      <c r="AH271" s="166">
        <f t="shared" si="123"/>
        <v>15</v>
      </c>
      <c r="AI271" s="165">
        <f>(VLOOKUP(B271,'P2 Origin'!$C$21:$M$176,5,0))*AH271</f>
        <v>0</v>
      </c>
      <c r="AJ271" s="166">
        <f t="shared" ref="AJ271:AJ334" si="139">IF(AND(AU271&gt;=16,AU271&lt;=25.99),$AU271,0)</f>
        <v>0</v>
      </c>
      <c r="AK271" s="165">
        <f>(VLOOKUP(B271,'P2 Origin'!$C$21:$M$176,6,0))*AJ271</f>
        <v>0</v>
      </c>
      <c r="AL271" s="166">
        <f t="shared" si="124"/>
        <v>0</v>
      </c>
      <c r="AM271" s="165">
        <f>(VLOOKUP($B271,'P2 Origin'!$C$21:$M$176,7,0))*AL271</f>
        <v>0</v>
      </c>
      <c r="AN271" s="166">
        <f t="shared" si="125"/>
        <v>0</v>
      </c>
      <c r="AO271" s="165">
        <f>(VLOOKUP($B271,'P2 Origin'!$C$21:$M$176,8,0))*AN271</f>
        <v>0</v>
      </c>
      <c r="AP271" s="166">
        <f t="shared" si="126"/>
        <v>0</v>
      </c>
      <c r="AQ271" s="165">
        <f>(VLOOKUP($B271,'P2 Origin'!$C$21:$M$176,9,0))*AP271</f>
        <v>0</v>
      </c>
      <c r="AR271" s="155">
        <f t="shared" si="127"/>
        <v>1</v>
      </c>
      <c r="AS271" s="164">
        <f>(VLOOKUP(B271,'P2 Origin'!$C$21:$M$176,10,0))*K271</f>
        <v>0</v>
      </c>
      <c r="AT271" s="164">
        <f>(VLOOKUP(B271,'P2 Origin'!$C$21:$M$176,11,0))*J271</f>
        <v>0</v>
      </c>
      <c r="AU271" s="167">
        <v>15</v>
      </c>
      <c r="AV271" s="168">
        <v>15</v>
      </c>
      <c r="AW271" s="169">
        <v>0</v>
      </c>
      <c r="AX271" s="170">
        <f>IF(AU271&gt;=0.1,'P3 Bureaumarge zee- en luchtvr.'!$D$12,0)</f>
        <v>0</v>
      </c>
      <c r="AY271" s="163">
        <f t="shared" si="128"/>
        <v>0</v>
      </c>
      <c r="AZ271" s="157" t="str">
        <f>VLOOKUP(D271,'P4 Destination'!$C$21:$O$176,13,0)</f>
        <v>EUR</v>
      </c>
      <c r="BA271" s="164">
        <f t="shared" si="129"/>
        <v>0</v>
      </c>
      <c r="BB271" s="171">
        <f>IF(AU271&gt;0.1,(VLOOKUP(D271,'P4 Destination'!$C$21:$M$176,3,0))*I271,0)</f>
        <v>0</v>
      </c>
      <c r="BC271" s="172">
        <f t="shared" si="130"/>
        <v>0</v>
      </c>
      <c r="BD271" s="171">
        <f>(VLOOKUP($D271,'P4 Destination'!$C$21:$M$176,4,0))*BC271</f>
        <v>0</v>
      </c>
      <c r="BE271" s="172">
        <f t="shared" si="131"/>
        <v>15</v>
      </c>
      <c r="BF271" s="171">
        <f>(VLOOKUP($D271,'P4 Destination'!$C$21:$M$176,5,0))*BE271</f>
        <v>0</v>
      </c>
      <c r="BG271" s="172">
        <f t="shared" si="132"/>
        <v>0</v>
      </c>
      <c r="BH271" s="171">
        <f>(VLOOKUP($D271,'P4 Destination'!$C$21:$M$176,6,0))*BG271</f>
        <v>0</v>
      </c>
      <c r="BI271" s="172">
        <f t="shared" si="133"/>
        <v>0</v>
      </c>
      <c r="BJ271" s="171">
        <f>(VLOOKUP($D271,'P4 Destination'!$C$21:$M$176,7,0))*BI271</f>
        <v>0</v>
      </c>
      <c r="BK271" s="172">
        <f t="shared" si="134"/>
        <v>0</v>
      </c>
      <c r="BL271" s="171">
        <f>(VLOOKUP($D271,'P4 Destination'!$C$21:$M$176,8,0))*BK271</f>
        <v>0</v>
      </c>
      <c r="BM271" s="172">
        <f t="shared" si="135"/>
        <v>0</v>
      </c>
      <c r="BN271" s="171">
        <f>(VLOOKUP($D271,'P4 Destination'!$C$21:$M$176,9,0))*BM271</f>
        <v>0</v>
      </c>
      <c r="BO271" s="154">
        <f t="shared" si="136"/>
        <v>1</v>
      </c>
      <c r="BP271" s="171">
        <f>(VLOOKUP(D271,'P4 Destination'!$C$21:$M$176,10,0))*K271</f>
        <v>0</v>
      </c>
      <c r="BQ271" s="171">
        <f>(VLOOKUP(D271,'P4 Destination'!$C$21:$M$176,11,0))*J271</f>
        <v>0</v>
      </c>
      <c r="BR271" s="173">
        <f t="shared" si="137"/>
        <v>0</v>
      </c>
      <c r="BS271" s="173">
        <f>(AV271*2500)*'P6 Verzekering'!$E$11</f>
        <v>0</v>
      </c>
      <c r="BT271" s="173">
        <f>(AW271*2500)*'P6 Verzekering'!$E$12</f>
        <v>0</v>
      </c>
      <c r="BU271" s="173">
        <f>(L271*2500)*'P6 Verzekering'!$E$13</f>
        <v>0</v>
      </c>
      <c r="BV271" s="173">
        <f t="shared" si="138"/>
        <v>0</v>
      </c>
      <c r="BW271"/>
      <c r="BX271"/>
    </row>
    <row r="272" spans="1:76">
      <c r="A272" s="152" t="s">
        <v>1332</v>
      </c>
      <c r="B272" s="152" t="s">
        <v>281</v>
      </c>
      <c r="C272" s="152" t="s">
        <v>538</v>
      </c>
      <c r="D272" s="152" t="s">
        <v>219</v>
      </c>
      <c r="E272" s="152" t="s">
        <v>219</v>
      </c>
      <c r="F272" s="153">
        <f t="shared" si="112"/>
        <v>7</v>
      </c>
      <c r="G272" s="154">
        <v>1</v>
      </c>
      <c r="H272" s="154">
        <f>IFERROR(VLOOKUP(B272,'P2 Origin'!$C$21:$Q$176,15,FALSE),0)</f>
        <v>0</v>
      </c>
      <c r="I272" s="154">
        <f>IFERROR(VLOOKUP(D272,'P4 Destination'!$C$21:$Q$176,15,FALSE),0)</f>
        <v>0</v>
      </c>
      <c r="J272" s="155">
        <v>1</v>
      </c>
      <c r="K272" s="155"/>
      <c r="L272" s="156">
        <v>0</v>
      </c>
      <c r="M272" s="155">
        <v>0</v>
      </c>
      <c r="N272" s="155">
        <v>0</v>
      </c>
      <c r="O272" s="157">
        <f t="shared" si="113"/>
        <v>0</v>
      </c>
      <c r="P272" s="158">
        <f t="shared" si="114"/>
        <v>0</v>
      </c>
      <c r="Q272" s="159">
        <f>IFERROR(VLOOKUP(N272,'P1 Intra-Europees'!$A$15:$H$25,3,0),0)*P272</f>
        <v>0</v>
      </c>
      <c r="R272" s="160">
        <f t="shared" si="115"/>
        <v>0</v>
      </c>
      <c r="S272" s="159">
        <f>IFERROR(VLOOKUP(N272,'P1 Intra-Europees'!$A$15:$H$25,4,0),0)*R272</f>
        <v>0</v>
      </c>
      <c r="T272" s="160">
        <f t="shared" si="116"/>
        <v>0</v>
      </c>
      <c r="U272" s="159">
        <f>IFERROR(VLOOKUP(N272,'P1 Intra-Europees'!$A$15:$H$25,5,0),0)*T272</f>
        <v>0</v>
      </c>
      <c r="V272" s="160">
        <f t="shared" si="117"/>
        <v>0</v>
      </c>
      <c r="W272" s="159">
        <f>IFERROR(VLOOKUP(N272,'P1 Intra-Europees'!$A$15:$H$25,6,0),0)*V272</f>
        <v>0</v>
      </c>
      <c r="X272" s="160">
        <f t="shared" si="118"/>
        <v>0</v>
      </c>
      <c r="Y272" s="159">
        <f>IFERROR(VLOOKUP(N272,'P1 Intra-Europees'!$A$15:$H$25,7,0),0)*X272</f>
        <v>0</v>
      </c>
      <c r="Z272" s="161">
        <f t="shared" si="119"/>
        <v>0</v>
      </c>
      <c r="AA272" s="162">
        <f>IFERROR(VLOOKUP(N272,'P1 Intra-Europees'!$A$15:$H$25,8,0),0)*Z272</f>
        <v>0</v>
      </c>
      <c r="AB272" s="163">
        <f t="shared" si="120"/>
        <v>0</v>
      </c>
      <c r="AC272" s="157" t="str">
        <f>VLOOKUP(B272,'P2 Origin'!$C$21:$O$176,13,0)</f>
        <v>USD</v>
      </c>
      <c r="AD272" s="164">
        <f t="shared" si="121"/>
        <v>0</v>
      </c>
      <c r="AE272" s="165">
        <f>IF(AU272&gt;0.1,VLOOKUP(B272,'P2 Origin'!$C$21:$M$176,3,0)*H272,0)</f>
        <v>0</v>
      </c>
      <c r="AF272" s="166">
        <f t="shared" si="122"/>
        <v>0</v>
      </c>
      <c r="AG272" s="165">
        <f>(VLOOKUP(B272,'P2 Origin'!$C$21:$M$176,4,0))*AF272</f>
        <v>0</v>
      </c>
      <c r="AH272" s="166">
        <f t="shared" si="123"/>
        <v>7</v>
      </c>
      <c r="AI272" s="165">
        <f>(VLOOKUP(B272,'P2 Origin'!$C$21:$M$176,5,0))*AH272</f>
        <v>0</v>
      </c>
      <c r="AJ272" s="166">
        <f t="shared" si="139"/>
        <v>0</v>
      </c>
      <c r="AK272" s="165">
        <f>(VLOOKUP(B272,'P2 Origin'!$C$21:$M$176,6,0))*AJ272</f>
        <v>0</v>
      </c>
      <c r="AL272" s="166">
        <f t="shared" si="124"/>
        <v>0</v>
      </c>
      <c r="AM272" s="165">
        <f>(VLOOKUP($B272,'P2 Origin'!$C$21:$M$176,7,0))*AL272</f>
        <v>0</v>
      </c>
      <c r="AN272" s="166">
        <f t="shared" si="125"/>
        <v>0</v>
      </c>
      <c r="AO272" s="165">
        <f>(VLOOKUP($B272,'P2 Origin'!$C$21:$M$176,8,0))*AN272</f>
        <v>0</v>
      </c>
      <c r="AP272" s="166">
        <f t="shared" si="126"/>
        <v>0</v>
      </c>
      <c r="AQ272" s="165">
        <f>(VLOOKUP($B272,'P2 Origin'!$C$21:$M$176,9,0))*AP272</f>
        <v>0</v>
      </c>
      <c r="AR272" s="155">
        <f t="shared" si="127"/>
        <v>1</v>
      </c>
      <c r="AS272" s="164">
        <f>(VLOOKUP(B272,'P2 Origin'!$C$21:$M$176,10,0))*K272</f>
        <v>0</v>
      </c>
      <c r="AT272" s="164">
        <f>(VLOOKUP(B272,'P2 Origin'!$C$21:$M$176,11,0))*J272</f>
        <v>0</v>
      </c>
      <c r="AU272" s="167">
        <v>7</v>
      </c>
      <c r="AV272" s="168">
        <v>7</v>
      </c>
      <c r="AW272" s="169">
        <v>0</v>
      </c>
      <c r="AX272" s="170">
        <f>IF(AU272&gt;=0.1,'P3 Bureaumarge zee- en luchtvr.'!$D$12,0)</f>
        <v>0</v>
      </c>
      <c r="AY272" s="163">
        <f t="shared" si="128"/>
        <v>0</v>
      </c>
      <c r="AZ272" s="157" t="str">
        <f>VLOOKUP(D272,'P4 Destination'!$C$21:$O$176,13,0)</f>
        <v>EUR</v>
      </c>
      <c r="BA272" s="164">
        <f t="shared" si="129"/>
        <v>0</v>
      </c>
      <c r="BB272" s="171">
        <f>IF(AU272&gt;0.1,(VLOOKUP(D272,'P4 Destination'!$C$21:$M$176,3,0))*I272,0)</f>
        <v>0</v>
      </c>
      <c r="BC272" s="172">
        <f t="shared" si="130"/>
        <v>0</v>
      </c>
      <c r="BD272" s="171">
        <f>(VLOOKUP($D272,'P4 Destination'!$C$21:$M$176,4,0))*BC272</f>
        <v>0</v>
      </c>
      <c r="BE272" s="172">
        <f t="shared" si="131"/>
        <v>7</v>
      </c>
      <c r="BF272" s="171">
        <f>(VLOOKUP($D272,'P4 Destination'!$C$21:$M$176,5,0))*BE272</f>
        <v>0</v>
      </c>
      <c r="BG272" s="172">
        <f t="shared" si="132"/>
        <v>0</v>
      </c>
      <c r="BH272" s="171">
        <f>(VLOOKUP($D272,'P4 Destination'!$C$21:$M$176,6,0))*BG272</f>
        <v>0</v>
      </c>
      <c r="BI272" s="172">
        <f t="shared" si="133"/>
        <v>0</v>
      </c>
      <c r="BJ272" s="171">
        <f>(VLOOKUP($D272,'P4 Destination'!$C$21:$M$176,7,0))*BI272</f>
        <v>0</v>
      </c>
      <c r="BK272" s="172">
        <f t="shared" si="134"/>
        <v>0</v>
      </c>
      <c r="BL272" s="171">
        <f>(VLOOKUP($D272,'P4 Destination'!$C$21:$M$176,8,0))*BK272</f>
        <v>0</v>
      </c>
      <c r="BM272" s="172">
        <f t="shared" si="135"/>
        <v>0</v>
      </c>
      <c r="BN272" s="171">
        <f>(VLOOKUP($D272,'P4 Destination'!$C$21:$M$176,9,0))*BM272</f>
        <v>0</v>
      </c>
      <c r="BO272" s="154">
        <f t="shared" si="136"/>
        <v>1</v>
      </c>
      <c r="BP272" s="171">
        <f>(VLOOKUP(D272,'P4 Destination'!$C$21:$M$176,10,0))*K272</f>
        <v>0</v>
      </c>
      <c r="BQ272" s="171">
        <f>(VLOOKUP(D272,'P4 Destination'!$C$21:$M$176,11,0))*J272</f>
        <v>0</v>
      </c>
      <c r="BR272" s="173">
        <f t="shared" si="137"/>
        <v>0</v>
      </c>
      <c r="BS272" s="173">
        <f>(AV272*2500)*'P6 Verzekering'!$E$11</f>
        <v>0</v>
      </c>
      <c r="BT272" s="173">
        <f>(AW272*2500)*'P6 Verzekering'!$E$12</f>
        <v>0</v>
      </c>
      <c r="BU272" s="173">
        <f>(L272*2500)*'P6 Verzekering'!$E$13</f>
        <v>0</v>
      </c>
      <c r="BV272" s="173">
        <f t="shared" si="138"/>
        <v>0</v>
      </c>
      <c r="BW272"/>
      <c r="BX272"/>
    </row>
    <row r="273" spans="1:76">
      <c r="A273" s="152" t="s">
        <v>1333</v>
      </c>
      <c r="B273" s="152" t="s">
        <v>281</v>
      </c>
      <c r="C273" s="152" t="s">
        <v>538</v>
      </c>
      <c r="D273" s="152" t="s">
        <v>219</v>
      </c>
      <c r="E273" s="152" t="s">
        <v>219</v>
      </c>
      <c r="F273" s="153">
        <f t="shared" si="112"/>
        <v>6</v>
      </c>
      <c r="G273" s="154">
        <v>1</v>
      </c>
      <c r="H273" s="154">
        <f>IFERROR(VLOOKUP(B273,'P2 Origin'!$C$21:$Q$176,15,FALSE),0)</f>
        <v>0</v>
      </c>
      <c r="I273" s="154">
        <f>IFERROR(VLOOKUP(D273,'P4 Destination'!$C$21:$Q$176,15,FALSE),0)</f>
        <v>0</v>
      </c>
      <c r="J273" s="155">
        <v>1</v>
      </c>
      <c r="K273" s="155"/>
      <c r="L273" s="156">
        <v>0</v>
      </c>
      <c r="M273" s="155">
        <v>0</v>
      </c>
      <c r="N273" s="155">
        <v>0</v>
      </c>
      <c r="O273" s="157">
        <f t="shared" si="113"/>
        <v>0</v>
      </c>
      <c r="P273" s="158">
        <f t="shared" si="114"/>
        <v>0</v>
      </c>
      <c r="Q273" s="159">
        <f>IFERROR(VLOOKUP(N273,'P1 Intra-Europees'!$A$15:$H$25,3,0),0)*P273</f>
        <v>0</v>
      </c>
      <c r="R273" s="160">
        <f t="shared" si="115"/>
        <v>0</v>
      </c>
      <c r="S273" s="159">
        <f>IFERROR(VLOOKUP(N273,'P1 Intra-Europees'!$A$15:$H$25,4,0),0)*R273</f>
        <v>0</v>
      </c>
      <c r="T273" s="160">
        <f t="shared" si="116"/>
        <v>0</v>
      </c>
      <c r="U273" s="159">
        <f>IFERROR(VLOOKUP(N273,'P1 Intra-Europees'!$A$15:$H$25,5,0),0)*T273</f>
        <v>0</v>
      </c>
      <c r="V273" s="160">
        <f t="shared" si="117"/>
        <v>0</v>
      </c>
      <c r="W273" s="159">
        <f>IFERROR(VLOOKUP(N273,'P1 Intra-Europees'!$A$15:$H$25,6,0),0)*V273</f>
        <v>0</v>
      </c>
      <c r="X273" s="160">
        <f t="shared" si="118"/>
        <v>0</v>
      </c>
      <c r="Y273" s="159">
        <f>IFERROR(VLOOKUP(N273,'P1 Intra-Europees'!$A$15:$H$25,7,0),0)*X273</f>
        <v>0</v>
      </c>
      <c r="Z273" s="161">
        <f t="shared" si="119"/>
        <v>0</v>
      </c>
      <c r="AA273" s="162">
        <f>IFERROR(VLOOKUP(N273,'P1 Intra-Europees'!$A$15:$H$25,8,0),0)*Z273</f>
        <v>0</v>
      </c>
      <c r="AB273" s="163">
        <f t="shared" si="120"/>
        <v>0</v>
      </c>
      <c r="AC273" s="157" t="str">
        <f>VLOOKUP(B273,'P2 Origin'!$C$21:$O$176,13,0)</f>
        <v>USD</v>
      </c>
      <c r="AD273" s="164">
        <f t="shared" si="121"/>
        <v>0</v>
      </c>
      <c r="AE273" s="165">
        <f>IF(AU273&gt;0.1,VLOOKUP(B273,'P2 Origin'!$C$21:$M$176,3,0)*H273,0)</f>
        <v>0</v>
      </c>
      <c r="AF273" s="166">
        <f t="shared" si="122"/>
        <v>0</v>
      </c>
      <c r="AG273" s="165">
        <f>(VLOOKUP(B273,'P2 Origin'!$C$21:$M$176,4,0))*AF273</f>
        <v>0</v>
      </c>
      <c r="AH273" s="166">
        <f t="shared" si="123"/>
        <v>6</v>
      </c>
      <c r="AI273" s="165">
        <f>(VLOOKUP(B273,'P2 Origin'!$C$21:$M$176,5,0))*AH273</f>
        <v>0</v>
      </c>
      <c r="AJ273" s="166">
        <f t="shared" si="139"/>
        <v>0</v>
      </c>
      <c r="AK273" s="165">
        <f>(VLOOKUP(B273,'P2 Origin'!$C$21:$M$176,6,0))*AJ273</f>
        <v>0</v>
      </c>
      <c r="AL273" s="166">
        <f t="shared" si="124"/>
        <v>0</v>
      </c>
      <c r="AM273" s="165">
        <f>(VLOOKUP($B273,'P2 Origin'!$C$21:$M$176,7,0))*AL273</f>
        <v>0</v>
      </c>
      <c r="AN273" s="166">
        <f t="shared" si="125"/>
        <v>0</v>
      </c>
      <c r="AO273" s="165">
        <f>(VLOOKUP($B273,'P2 Origin'!$C$21:$M$176,8,0))*AN273</f>
        <v>0</v>
      </c>
      <c r="AP273" s="166">
        <f t="shared" si="126"/>
        <v>0</v>
      </c>
      <c r="AQ273" s="165">
        <f>(VLOOKUP($B273,'P2 Origin'!$C$21:$M$176,9,0))*AP273</f>
        <v>0</v>
      </c>
      <c r="AR273" s="155">
        <f t="shared" si="127"/>
        <v>1</v>
      </c>
      <c r="AS273" s="164">
        <f>(VLOOKUP(B273,'P2 Origin'!$C$21:$M$176,10,0))*K273</f>
        <v>0</v>
      </c>
      <c r="AT273" s="164">
        <f>(VLOOKUP(B273,'P2 Origin'!$C$21:$M$176,11,0))*J273</f>
        <v>0</v>
      </c>
      <c r="AU273" s="167">
        <v>6</v>
      </c>
      <c r="AV273" s="168">
        <v>6</v>
      </c>
      <c r="AW273" s="169">
        <v>0</v>
      </c>
      <c r="AX273" s="170">
        <f>IF(AU273&gt;=0.1,'P3 Bureaumarge zee- en luchtvr.'!$D$12,0)</f>
        <v>0</v>
      </c>
      <c r="AY273" s="163">
        <f t="shared" si="128"/>
        <v>0</v>
      </c>
      <c r="AZ273" s="157" t="str">
        <f>VLOOKUP(D273,'P4 Destination'!$C$21:$O$176,13,0)</f>
        <v>EUR</v>
      </c>
      <c r="BA273" s="164">
        <f t="shared" si="129"/>
        <v>0</v>
      </c>
      <c r="BB273" s="171">
        <f>IF(AU273&gt;0.1,(VLOOKUP(D273,'P4 Destination'!$C$21:$M$176,3,0))*I273,0)</f>
        <v>0</v>
      </c>
      <c r="BC273" s="172">
        <f t="shared" si="130"/>
        <v>0</v>
      </c>
      <c r="BD273" s="171">
        <f>(VLOOKUP($D273,'P4 Destination'!$C$21:$M$176,4,0))*BC273</f>
        <v>0</v>
      </c>
      <c r="BE273" s="172">
        <f t="shared" si="131"/>
        <v>6</v>
      </c>
      <c r="BF273" s="171">
        <f>(VLOOKUP($D273,'P4 Destination'!$C$21:$M$176,5,0))*BE273</f>
        <v>0</v>
      </c>
      <c r="BG273" s="172">
        <f t="shared" si="132"/>
        <v>0</v>
      </c>
      <c r="BH273" s="171">
        <f>(VLOOKUP($D273,'P4 Destination'!$C$21:$M$176,6,0))*BG273</f>
        <v>0</v>
      </c>
      <c r="BI273" s="172">
        <f t="shared" si="133"/>
        <v>0</v>
      </c>
      <c r="BJ273" s="171">
        <f>(VLOOKUP($D273,'P4 Destination'!$C$21:$M$176,7,0))*BI273</f>
        <v>0</v>
      </c>
      <c r="BK273" s="172">
        <f t="shared" si="134"/>
        <v>0</v>
      </c>
      <c r="BL273" s="171">
        <f>(VLOOKUP($D273,'P4 Destination'!$C$21:$M$176,8,0))*BK273</f>
        <v>0</v>
      </c>
      <c r="BM273" s="172">
        <f t="shared" si="135"/>
        <v>0</v>
      </c>
      <c r="BN273" s="171">
        <f>(VLOOKUP($D273,'P4 Destination'!$C$21:$M$176,9,0))*BM273</f>
        <v>0</v>
      </c>
      <c r="BO273" s="154">
        <f t="shared" si="136"/>
        <v>1</v>
      </c>
      <c r="BP273" s="171">
        <f>(VLOOKUP(D273,'P4 Destination'!$C$21:$M$176,10,0))*K273</f>
        <v>0</v>
      </c>
      <c r="BQ273" s="171">
        <f>(VLOOKUP(D273,'P4 Destination'!$C$21:$M$176,11,0))*J273</f>
        <v>0</v>
      </c>
      <c r="BR273" s="173">
        <f t="shared" si="137"/>
        <v>0</v>
      </c>
      <c r="BS273" s="173">
        <f>(AV273*2500)*'P6 Verzekering'!$E$11</f>
        <v>0</v>
      </c>
      <c r="BT273" s="173">
        <f>(AW273*2500)*'P6 Verzekering'!$E$12</f>
        <v>0</v>
      </c>
      <c r="BU273" s="173">
        <f>(L273*2500)*'P6 Verzekering'!$E$13</f>
        <v>0</v>
      </c>
      <c r="BV273" s="173">
        <f t="shared" si="138"/>
        <v>0</v>
      </c>
      <c r="BW273"/>
      <c r="BX273"/>
    </row>
    <row r="274" spans="1:76">
      <c r="A274" s="152" t="s">
        <v>1334</v>
      </c>
      <c r="B274" s="152" t="s">
        <v>281</v>
      </c>
      <c r="C274" s="152" t="s">
        <v>538</v>
      </c>
      <c r="D274" s="152" t="s">
        <v>219</v>
      </c>
      <c r="E274" s="152" t="s">
        <v>219</v>
      </c>
      <c r="F274" s="153">
        <f t="shared" si="112"/>
        <v>26</v>
      </c>
      <c r="G274" s="154">
        <v>1</v>
      </c>
      <c r="H274" s="154">
        <f>IFERROR(VLOOKUP(B274,'P2 Origin'!$C$21:$Q$176,15,FALSE),0)</f>
        <v>0</v>
      </c>
      <c r="I274" s="154">
        <f>IFERROR(VLOOKUP(D274,'P4 Destination'!$C$21:$Q$176,15,FALSE),0)</f>
        <v>0</v>
      </c>
      <c r="J274" s="155">
        <v>1</v>
      </c>
      <c r="K274" s="155"/>
      <c r="L274" s="156">
        <v>0</v>
      </c>
      <c r="M274" s="155">
        <v>0</v>
      </c>
      <c r="N274" s="155">
        <v>0</v>
      </c>
      <c r="O274" s="157">
        <f t="shared" si="113"/>
        <v>0</v>
      </c>
      <c r="P274" s="158">
        <f t="shared" si="114"/>
        <v>0</v>
      </c>
      <c r="Q274" s="159">
        <f>IFERROR(VLOOKUP(N274,'P1 Intra-Europees'!$A$15:$H$25,3,0),0)*P274</f>
        <v>0</v>
      </c>
      <c r="R274" s="160">
        <f t="shared" si="115"/>
        <v>0</v>
      </c>
      <c r="S274" s="159">
        <f>IFERROR(VLOOKUP(N274,'P1 Intra-Europees'!$A$15:$H$25,4,0),0)*R274</f>
        <v>0</v>
      </c>
      <c r="T274" s="160">
        <f t="shared" si="116"/>
        <v>0</v>
      </c>
      <c r="U274" s="159">
        <f>IFERROR(VLOOKUP(N274,'P1 Intra-Europees'!$A$15:$H$25,5,0),0)*T274</f>
        <v>0</v>
      </c>
      <c r="V274" s="160">
        <f t="shared" si="117"/>
        <v>0</v>
      </c>
      <c r="W274" s="159">
        <f>IFERROR(VLOOKUP(N274,'P1 Intra-Europees'!$A$15:$H$25,6,0),0)*V274</f>
        <v>0</v>
      </c>
      <c r="X274" s="160">
        <f t="shared" si="118"/>
        <v>0</v>
      </c>
      <c r="Y274" s="159">
        <f>IFERROR(VLOOKUP(N274,'P1 Intra-Europees'!$A$15:$H$25,7,0),0)*X274</f>
        <v>0</v>
      </c>
      <c r="Z274" s="161">
        <f t="shared" si="119"/>
        <v>0</v>
      </c>
      <c r="AA274" s="162">
        <f>IFERROR(VLOOKUP(N274,'P1 Intra-Europees'!$A$15:$H$25,8,0),0)*Z274</f>
        <v>0</v>
      </c>
      <c r="AB274" s="163">
        <f t="shared" si="120"/>
        <v>0</v>
      </c>
      <c r="AC274" s="157" t="str">
        <f>VLOOKUP(B274,'P2 Origin'!$C$21:$O$176,13,0)</f>
        <v>USD</v>
      </c>
      <c r="AD274" s="164">
        <f t="shared" si="121"/>
        <v>0</v>
      </c>
      <c r="AE274" s="165">
        <f>IF(AU274&gt;0.1,VLOOKUP(B274,'P2 Origin'!$C$21:$M$176,3,0)*H274,0)</f>
        <v>0</v>
      </c>
      <c r="AF274" s="166">
        <f t="shared" si="122"/>
        <v>0</v>
      </c>
      <c r="AG274" s="165">
        <f>(VLOOKUP(B274,'P2 Origin'!$C$21:$M$176,4,0))*AF274</f>
        <v>0</v>
      </c>
      <c r="AH274" s="166">
        <f t="shared" si="123"/>
        <v>0</v>
      </c>
      <c r="AI274" s="165">
        <f>(VLOOKUP(B274,'P2 Origin'!$C$21:$M$176,5,0))*AH274</f>
        <v>0</v>
      </c>
      <c r="AJ274" s="166">
        <f t="shared" si="139"/>
        <v>0</v>
      </c>
      <c r="AK274" s="165">
        <f>(VLOOKUP(B274,'P2 Origin'!$C$21:$M$176,6,0))*AJ274</f>
        <v>0</v>
      </c>
      <c r="AL274" s="166">
        <f t="shared" si="124"/>
        <v>26</v>
      </c>
      <c r="AM274" s="165">
        <f>(VLOOKUP($B274,'P2 Origin'!$C$21:$M$176,7,0))*AL274</f>
        <v>0</v>
      </c>
      <c r="AN274" s="166">
        <f t="shared" si="125"/>
        <v>0</v>
      </c>
      <c r="AO274" s="165">
        <f>(VLOOKUP($B274,'P2 Origin'!$C$21:$M$176,8,0))*AN274</f>
        <v>0</v>
      </c>
      <c r="AP274" s="166">
        <f t="shared" si="126"/>
        <v>0</v>
      </c>
      <c r="AQ274" s="165">
        <f>(VLOOKUP($B274,'P2 Origin'!$C$21:$M$176,9,0))*AP274</f>
        <v>0</v>
      </c>
      <c r="AR274" s="155">
        <f t="shared" si="127"/>
        <v>1</v>
      </c>
      <c r="AS274" s="164">
        <f>(VLOOKUP(B274,'P2 Origin'!$C$21:$M$176,10,0))*K274</f>
        <v>0</v>
      </c>
      <c r="AT274" s="164">
        <f>(VLOOKUP(B274,'P2 Origin'!$C$21:$M$176,11,0))*J274</f>
        <v>0</v>
      </c>
      <c r="AU274" s="167">
        <v>26</v>
      </c>
      <c r="AV274" s="168">
        <v>26</v>
      </c>
      <c r="AW274" s="169">
        <v>0</v>
      </c>
      <c r="AX274" s="170">
        <f>IF(AU274&gt;=0.1,'P3 Bureaumarge zee- en luchtvr.'!$D$12,0)</f>
        <v>0</v>
      </c>
      <c r="AY274" s="163">
        <f t="shared" si="128"/>
        <v>0</v>
      </c>
      <c r="AZ274" s="157" t="str">
        <f>VLOOKUP(D274,'P4 Destination'!$C$21:$O$176,13,0)</f>
        <v>EUR</v>
      </c>
      <c r="BA274" s="164">
        <f t="shared" si="129"/>
        <v>0</v>
      </c>
      <c r="BB274" s="171">
        <f>IF(AU274&gt;0.1,(VLOOKUP(D274,'P4 Destination'!$C$21:$M$176,3,0))*I274,0)</f>
        <v>0</v>
      </c>
      <c r="BC274" s="172">
        <f t="shared" si="130"/>
        <v>0</v>
      </c>
      <c r="BD274" s="171">
        <f>(VLOOKUP($D274,'P4 Destination'!$C$21:$M$176,4,0))*BC274</f>
        <v>0</v>
      </c>
      <c r="BE274" s="172">
        <f t="shared" si="131"/>
        <v>0</v>
      </c>
      <c r="BF274" s="171">
        <f>(VLOOKUP($D274,'P4 Destination'!$C$21:$M$176,5,0))*BE274</f>
        <v>0</v>
      </c>
      <c r="BG274" s="172">
        <f t="shared" si="132"/>
        <v>0</v>
      </c>
      <c r="BH274" s="171">
        <f>(VLOOKUP($D274,'P4 Destination'!$C$21:$M$176,6,0))*BG274</f>
        <v>0</v>
      </c>
      <c r="BI274" s="172">
        <f t="shared" si="133"/>
        <v>26</v>
      </c>
      <c r="BJ274" s="171">
        <f>(VLOOKUP($D274,'P4 Destination'!$C$21:$M$176,7,0))*BI274</f>
        <v>0</v>
      </c>
      <c r="BK274" s="172">
        <f t="shared" si="134"/>
        <v>0</v>
      </c>
      <c r="BL274" s="171">
        <f>(VLOOKUP($D274,'P4 Destination'!$C$21:$M$176,8,0))*BK274</f>
        <v>0</v>
      </c>
      <c r="BM274" s="172">
        <f t="shared" si="135"/>
        <v>0</v>
      </c>
      <c r="BN274" s="171">
        <f>(VLOOKUP($D274,'P4 Destination'!$C$21:$M$176,9,0))*BM274</f>
        <v>0</v>
      </c>
      <c r="BO274" s="154">
        <f t="shared" si="136"/>
        <v>1</v>
      </c>
      <c r="BP274" s="171">
        <f>(VLOOKUP(D274,'P4 Destination'!$C$21:$M$176,10,0))*K274</f>
        <v>0</v>
      </c>
      <c r="BQ274" s="171">
        <f>(VLOOKUP(D274,'P4 Destination'!$C$21:$M$176,11,0))*J274</f>
        <v>0</v>
      </c>
      <c r="BR274" s="173">
        <f t="shared" si="137"/>
        <v>0</v>
      </c>
      <c r="BS274" s="173">
        <f>(AV274*2500)*'P6 Verzekering'!$E$11</f>
        <v>0</v>
      </c>
      <c r="BT274" s="173">
        <f>(AW274*2500)*'P6 Verzekering'!$E$12</f>
        <v>0</v>
      </c>
      <c r="BU274" s="173">
        <f>(L274*2500)*'P6 Verzekering'!$E$13</f>
        <v>0</v>
      </c>
      <c r="BV274" s="173">
        <f t="shared" si="138"/>
        <v>0</v>
      </c>
      <c r="BW274"/>
      <c r="BX274"/>
    </row>
    <row r="275" spans="1:76">
      <c r="A275" s="152" t="s">
        <v>1336</v>
      </c>
      <c r="B275" s="152" t="s">
        <v>281</v>
      </c>
      <c r="C275" s="152" t="s">
        <v>538</v>
      </c>
      <c r="D275" s="152" t="s">
        <v>219</v>
      </c>
      <c r="E275" s="152" t="s">
        <v>219</v>
      </c>
      <c r="F275" s="153">
        <f t="shared" si="112"/>
        <v>5</v>
      </c>
      <c r="G275" s="154">
        <v>1</v>
      </c>
      <c r="H275" s="154">
        <f>IFERROR(VLOOKUP(B275,'P2 Origin'!$C$21:$Q$176,15,FALSE),0)</f>
        <v>0</v>
      </c>
      <c r="I275" s="154">
        <f>IFERROR(VLOOKUP(D275,'P4 Destination'!$C$21:$Q$176,15,FALSE),0)</f>
        <v>0</v>
      </c>
      <c r="J275" s="155">
        <v>1</v>
      </c>
      <c r="K275" s="155"/>
      <c r="L275" s="156">
        <v>0</v>
      </c>
      <c r="M275" s="155">
        <v>0</v>
      </c>
      <c r="N275" s="155">
        <v>0</v>
      </c>
      <c r="O275" s="157">
        <f t="shared" si="113"/>
        <v>0</v>
      </c>
      <c r="P275" s="158">
        <f t="shared" si="114"/>
        <v>0</v>
      </c>
      <c r="Q275" s="159">
        <f>IFERROR(VLOOKUP(N275,'P1 Intra-Europees'!$A$15:$H$25,3,0),0)*P275</f>
        <v>0</v>
      </c>
      <c r="R275" s="160">
        <f t="shared" si="115"/>
        <v>0</v>
      </c>
      <c r="S275" s="159">
        <f>IFERROR(VLOOKUP(N275,'P1 Intra-Europees'!$A$15:$H$25,4,0),0)*R275</f>
        <v>0</v>
      </c>
      <c r="T275" s="160">
        <f t="shared" si="116"/>
        <v>0</v>
      </c>
      <c r="U275" s="159">
        <f>IFERROR(VLOOKUP(N275,'P1 Intra-Europees'!$A$15:$H$25,5,0),0)*T275</f>
        <v>0</v>
      </c>
      <c r="V275" s="160">
        <f t="shared" si="117"/>
        <v>0</v>
      </c>
      <c r="W275" s="159">
        <f>IFERROR(VLOOKUP(N275,'P1 Intra-Europees'!$A$15:$H$25,6,0),0)*V275</f>
        <v>0</v>
      </c>
      <c r="X275" s="160">
        <f t="shared" si="118"/>
        <v>0</v>
      </c>
      <c r="Y275" s="159">
        <f>IFERROR(VLOOKUP(N275,'P1 Intra-Europees'!$A$15:$H$25,7,0),0)*X275</f>
        <v>0</v>
      </c>
      <c r="Z275" s="161">
        <f t="shared" si="119"/>
        <v>0</v>
      </c>
      <c r="AA275" s="162">
        <f>IFERROR(VLOOKUP(N275,'P1 Intra-Europees'!$A$15:$H$25,8,0),0)*Z275</f>
        <v>0</v>
      </c>
      <c r="AB275" s="163">
        <f t="shared" si="120"/>
        <v>0</v>
      </c>
      <c r="AC275" s="157" t="str">
        <f>VLOOKUP(B275,'P2 Origin'!$C$21:$O$176,13,0)</f>
        <v>USD</v>
      </c>
      <c r="AD275" s="164">
        <f t="shared" si="121"/>
        <v>0</v>
      </c>
      <c r="AE275" s="165">
        <f>IF(AU275&gt;0.1,VLOOKUP(B275,'P2 Origin'!$C$21:$M$176,3,0)*H275,0)</f>
        <v>0</v>
      </c>
      <c r="AF275" s="166">
        <f t="shared" si="122"/>
        <v>5</v>
      </c>
      <c r="AG275" s="165">
        <f>(VLOOKUP(B275,'P2 Origin'!$C$21:$M$176,4,0))*AF275</f>
        <v>0</v>
      </c>
      <c r="AH275" s="166">
        <f t="shared" si="123"/>
        <v>0</v>
      </c>
      <c r="AI275" s="165">
        <f>(VLOOKUP(B275,'P2 Origin'!$C$21:$M$176,5,0))*AH275</f>
        <v>0</v>
      </c>
      <c r="AJ275" s="166">
        <f t="shared" si="139"/>
        <v>0</v>
      </c>
      <c r="AK275" s="165">
        <f>(VLOOKUP(B275,'P2 Origin'!$C$21:$M$176,6,0))*AJ275</f>
        <v>0</v>
      </c>
      <c r="AL275" s="166">
        <f t="shared" si="124"/>
        <v>0</v>
      </c>
      <c r="AM275" s="165">
        <f>(VLOOKUP($B275,'P2 Origin'!$C$21:$M$176,7,0))*AL275</f>
        <v>0</v>
      </c>
      <c r="AN275" s="166">
        <f t="shared" si="125"/>
        <v>0</v>
      </c>
      <c r="AO275" s="165">
        <f>(VLOOKUP($B275,'P2 Origin'!$C$21:$M$176,8,0))*AN275</f>
        <v>0</v>
      </c>
      <c r="AP275" s="166">
        <f t="shared" si="126"/>
        <v>0</v>
      </c>
      <c r="AQ275" s="165">
        <f>(VLOOKUP($B275,'P2 Origin'!$C$21:$M$176,9,0))*AP275</f>
        <v>0</v>
      </c>
      <c r="AR275" s="155">
        <f t="shared" si="127"/>
        <v>1</v>
      </c>
      <c r="AS275" s="164">
        <f>(VLOOKUP(B275,'P2 Origin'!$C$21:$M$176,10,0))*K275</f>
        <v>0</v>
      </c>
      <c r="AT275" s="164">
        <f>(VLOOKUP(B275,'P2 Origin'!$C$21:$M$176,11,0))*J275</f>
        <v>0</v>
      </c>
      <c r="AU275" s="167">
        <v>5</v>
      </c>
      <c r="AV275" s="168">
        <v>5</v>
      </c>
      <c r="AW275" s="169">
        <v>0</v>
      </c>
      <c r="AX275" s="170">
        <f>IF(AU275&gt;=0.1,'P3 Bureaumarge zee- en luchtvr.'!$D$12,0)</f>
        <v>0</v>
      </c>
      <c r="AY275" s="163">
        <f t="shared" si="128"/>
        <v>0</v>
      </c>
      <c r="AZ275" s="157" t="str">
        <f>VLOOKUP(D275,'P4 Destination'!$C$21:$O$176,13,0)</f>
        <v>EUR</v>
      </c>
      <c r="BA275" s="164">
        <f t="shared" si="129"/>
        <v>0</v>
      </c>
      <c r="BB275" s="171">
        <f>IF(AU275&gt;0.1,(VLOOKUP(D275,'P4 Destination'!$C$21:$M$176,3,0))*I275,0)</f>
        <v>0</v>
      </c>
      <c r="BC275" s="172">
        <f t="shared" si="130"/>
        <v>5</v>
      </c>
      <c r="BD275" s="171">
        <f>(VLOOKUP($D275,'P4 Destination'!$C$21:$M$176,4,0))*BC275</f>
        <v>0</v>
      </c>
      <c r="BE275" s="172">
        <f t="shared" si="131"/>
        <v>0</v>
      </c>
      <c r="BF275" s="171">
        <f>(VLOOKUP($D275,'P4 Destination'!$C$21:$M$176,5,0))*BE275</f>
        <v>0</v>
      </c>
      <c r="BG275" s="172">
        <f t="shared" si="132"/>
        <v>0</v>
      </c>
      <c r="BH275" s="171">
        <f>(VLOOKUP($D275,'P4 Destination'!$C$21:$M$176,6,0))*BG275</f>
        <v>0</v>
      </c>
      <c r="BI275" s="172">
        <f t="shared" si="133"/>
        <v>0</v>
      </c>
      <c r="BJ275" s="171">
        <f>(VLOOKUP($D275,'P4 Destination'!$C$21:$M$176,7,0))*BI275</f>
        <v>0</v>
      </c>
      <c r="BK275" s="172">
        <f t="shared" si="134"/>
        <v>0</v>
      </c>
      <c r="BL275" s="171">
        <f>(VLOOKUP($D275,'P4 Destination'!$C$21:$M$176,8,0))*BK275</f>
        <v>0</v>
      </c>
      <c r="BM275" s="172">
        <f t="shared" si="135"/>
        <v>0</v>
      </c>
      <c r="BN275" s="171">
        <f>(VLOOKUP($D275,'P4 Destination'!$C$21:$M$176,9,0))*BM275</f>
        <v>0</v>
      </c>
      <c r="BO275" s="154">
        <f t="shared" si="136"/>
        <v>1</v>
      </c>
      <c r="BP275" s="171">
        <f>(VLOOKUP(D275,'P4 Destination'!$C$21:$M$176,10,0))*K275</f>
        <v>0</v>
      </c>
      <c r="BQ275" s="171">
        <f>(VLOOKUP(D275,'P4 Destination'!$C$21:$M$176,11,0))*J275</f>
        <v>0</v>
      </c>
      <c r="BR275" s="173">
        <f t="shared" si="137"/>
        <v>0</v>
      </c>
      <c r="BS275" s="173">
        <f>(AV275*2500)*'P6 Verzekering'!$E$11</f>
        <v>0</v>
      </c>
      <c r="BT275" s="173">
        <f>(AW275*2500)*'P6 Verzekering'!$E$12</f>
        <v>0</v>
      </c>
      <c r="BU275" s="173">
        <f>(L275*2500)*'P6 Verzekering'!$E$13</f>
        <v>0</v>
      </c>
      <c r="BV275" s="173">
        <f t="shared" si="138"/>
        <v>0</v>
      </c>
      <c r="BW275"/>
      <c r="BX275"/>
    </row>
    <row r="276" spans="1:76">
      <c r="A276" s="152" t="s">
        <v>1337</v>
      </c>
      <c r="B276" s="152" t="s">
        <v>281</v>
      </c>
      <c r="C276" s="152" t="s">
        <v>538</v>
      </c>
      <c r="D276" s="152" t="s">
        <v>219</v>
      </c>
      <c r="E276" s="152" t="s">
        <v>219</v>
      </c>
      <c r="F276" s="153">
        <f t="shared" si="112"/>
        <v>1</v>
      </c>
      <c r="G276" s="154">
        <v>1</v>
      </c>
      <c r="H276" s="154">
        <f>IFERROR(VLOOKUP(B276,'P2 Origin'!$C$21:$Q$176,15,FALSE),0)</f>
        <v>0</v>
      </c>
      <c r="I276" s="154">
        <f>IFERROR(VLOOKUP(D276,'P4 Destination'!$C$21:$Q$176,15,FALSE),0)</f>
        <v>0</v>
      </c>
      <c r="J276" s="155">
        <v>1</v>
      </c>
      <c r="K276" s="155"/>
      <c r="L276" s="156">
        <v>0</v>
      </c>
      <c r="M276" s="155">
        <v>0</v>
      </c>
      <c r="N276" s="155">
        <v>0</v>
      </c>
      <c r="O276" s="157">
        <f t="shared" si="113"/>
        <v>0</v>
      </c>
      <c r="P276" s="158">
        <f t="shared" si="114"/>
        <v>0</v>
      </c>
      <c r="Q276" s="159">
        <f>IFERROR(VLOOKUP(N276,'P1 Intra-Europees'!$A$15:$H$25,3,0),0)*P276</f>
        <v>0</v>
      </c>
      <c r="R276" s="160">
        <f t="shared" si="115"/>
        <v>0</v>
      </c>
      <c r="S276" s="159">
        <f>IFERROR(VLOOKUP(N276,'P1 Intra-Europees'!$A$15:$H$25,4,0),0)*R276</f>
        <v>0</v>
      </c>
      <c r="T276" s="160">
        <f t="shared" si="116"/>
        <v>0</v>
      </c>
      <c r="U276" s="159">
        <f>IFERROR(VLOOKUP(N276,'P1 Intra-Europees'!$A$15:$H$25,5,0),0)*T276</f>
        <v>0</v>
      </c>
      <c r="V276" s="160">
        <f t="shared" si="117"/>
        <v>0</v>
      </c>
      <c r="W276" s="159">
        <f>IFERROR(VLOOKUP(N276,'P1 Intra-Europees'!$A$15:$H$25,6,0),0)*V276</f>
        <v>0</v>
      </c>
      <c r="X276" s="160">
        <f t="shared" si="118"/>
        <v>0</v>
      </c>
      <c r="Y276" s="159">
        <f>IFERROR(VLOOKUP(N276,'P1 Intra-Europees'!$A$15:$H$25,7,0),0)*X276</f>
        <v>0</v>
      </c>
      <c r="Z276" s="161">
        <f t="shared" si="119"/>
        <v>0</v>
      </c>
      <c r="AA276" s="162">
        <f>IFERROR(VLOOKUP(N276,'P1 Intra-Europees'!$A$15:$H$25,8,0),0)*Z276</f>
        <v>0</v>
      </c>
      <c r="AB276" s="163">
        <f t="shared" si="120"/>
        <v>0</v>
      </c>
      <c r="AC276" s="157" t="str">
        <f>VLOOKUP(B276,'P2 Origin'!$C$21:$O$176,13,0)</f>
        <v>USD</v>
      </c>
      <c r="AD276" s="164">
        <f t="shared" si="121"/>
        <v>0</v>
      </c>
      <c r="AE276" s="165">
        <f>IF(AU276&gt;0.1,VLOOKUP(B276,'P2 Origin'!$C$21:$M$176,3,0)*H276,0)</f>
        <v>0</v>
      </c>
      <c r="AF276" s="166">
        <f t="shared" si="122"/>
        <v>1</v>
      </c>
      <c r="AG276" s="165">
        <f>(VLOOKUP(B276,'P2 Origin'!$C$21:$M$176,4,0))*AF276</f>
        <v>0</v>
      </c>
      <c r="AH276" s="166">
        <f t="shared" si="123"/>
        <v>0</v>
      </c>
      <c r="AI276" s="165">
        <f>(VLOOKUP(B276,'P2 Origin'!$C$21:$M$176,5,0))*AH276</f>
        <v>0</v>
      </c>
      <c r="AJ276" s="166">
        <f t="shared" si="139"/>
        <v>0</v>
      </c>
      <c r="AK276" s="165">
        <f>(VLOOKUP(B276,'P2 Origin'!$C$21:$M$176,6,0))*AJ276</f>
        <v>0</v>
      </c>
      <c r="AL276" s="166">
        <f t="shared" si="124"/>
        <v>0</v>
      </c>
      <c r="AM276" s="165">
        <f>(VLOOKUP($B276,'P2 Origin'!$C$21:$M$176,7,0))*AL276</f>
        <v>0</v>
      </c>
      <c r="AN276" s="166">
        <f t="shared" si="125"/>
        <v>0</v>
      </c>
      <c r="AO276" s="165">
        <f>(VLOOKUP($B276,'P2 Origin'!$C$21:$M$176,8,0))*AN276</f>
        <v>0</v>
      </c>
      <c r="AP276" s="166">
        <f t="shared" si="126"/>
        <v>0</v>
      </c>
      <c r="AQ276" s="165">
        <f>(VLOOKUP($B276,'P2 Origin'!$C$21:$M$176,9,0))*AP276</f>
        <v>0</v>
      </c>
      <c r="AR276" s="155">
        <f t="shared" si="127"/>
        <v>1</v>
      </c>
      <c r="AS276" s="164">
        <f>(VLOOKUP(B276,'P2 Origin'!$C$21:$M$176,10,0))*K276</f>
        <v>0</v>
      </c>
      <c r="AT276" s="164">
        <f>(VLOOKUP(B276,'P2 Origin'!$C$21:$M$176,11,0))*J276</f>
        <v>0</v>
      </c>
      <c r="AU276" s="167">
        <v>1</v>
      </c>
      <c r="AV276" s="168">
        <v>1</v>
      </c>
      <c r="AW276" s="169">
        <v>0</v>
      </c>
      <c r="AX276" s="170">
        <f>IF(AU276&gt;=0.1,'P3 Bureaumarge zee- en luchtvr.'!$D$12,0)</f>
        <v>0</v>
      </c>
      <c r="AY276" s="163">
        <f t="shared" si="128"/>
        <v>0</v>
      </c>
      <c r="AZ276" s="157" t="str">
        <f>VLOOKUP(D276,'P4 Destination'!$C$21:$O$176,13,0)</f>
        <v>EUR</v>
      </c>
      <c r="BA276" s="164">
        <f t="shared" si="129"/>
        <v>0</v>
      </c>
      <c r="BB276" s="171">
        <f>IF(AU276&gt;0.1,(VLOOKUP(D276,'P4 Destination'!$C$21:$M$176,3,0))*I276,0)</f>
        <v>0</v>
      </c>
      <c r="BC276" s="172">
        <f t="shared" si="130"/>
        <v>1</v>
      </c>
      <c r="BD276" s="171">
        <f>(VLOOKUP($D276,'P4 Destination'!$C$21:$M$176,4,0))*BC276</f>
        <v>0</v>
      </c>
      <c r="BE276" s="172">
        <f t="shared" si="131"/>
        <v>0</v>
      </c>
      <c r="BF276" s="171">
        <f>(VLOOKUP($D276,'P4 Destination'!$C$21:$M$176,5,0))*BE276</f>
        <v>0</v>
      </c>
      <c r="BG276" s="172">
        <f t="shared" si="132"/>
        <v>0</v>
      </c>
      <c r="BH276" s="171">
        <f>(VLOOKUP($D276,'P4 Destination'!$C$21:$M$176,6,0))*BG276</f>
        <v>0</v>
      </c>
      <c r="BI276" s="172">
        <f t="shared" si="133"/>
        <v>0</v>
      </c>
      <c r="BJ276" s="171">
        <f>(VLOOKUP($D276,'P4 Destination'!$C$21:$M$176,7,0))*BI276</f>
        <v>0</v>
      </c>
      <c r="BK276" s="172">
        <f t="shared" si="134"/>
        <v>0</v>
      </c>
      <c r="BL276" s="171">
        <f>(VLOOKUP($D276,'P4 Destination'!$C$21:$M$176,8,0))*BK276</f>
        <v>0</v>
      </c>
      <c r="BM276" s="172">
        <f t="shared" si="135"/>
        <v>0</v>
      </c>
      <c r="BN276" s="171">
        <f>(VLOOKUP($D276,'P4 Destination'!$C$21:$M$176,9,0))*BM276</f>
        <v>0</v>
      </c>
      <c r="BO276" s="154">
        <f t="shared" si="136"/>
        <v>1</v>
      </c>
      <c r="BP276" s="171">
        <f>(VLOOKUP(D276,'P4 Destination'!$C$21:$M$176,10,0))*K276</f>
        <v>0</v>
      </c>
      <c r="BQ276" s="171">
        <f>(VLOOKUP(D276,'P4 Destination'!$C$21:$M$176,11,0))*J276</f>
        <v>0</v>
      </c>
      <c r="BR276" s="173">
        <f t="shared" si="137"/>
        <v>0</v>
      </c>
      <c r="BS276" s="173">
        <f>(AV276*2500)*'P6 Verzekering'!$E$11</f>
        <v>0</v>
      </c>
      <c r="BT276" s="173">
        <f>(AW276*2500)*'P6 Verzekering'!$E$12</f>
        <v>0</v>
      </c>
      <c r="BU276" s="173">
        <f>(L276*2500)*'P6 Verzekering'!$E$13</f>
        <v>0</v>
      </c>
      <c r="BV276" s="173">
        <f t="shared" si="138"/>
        <v>0</v>
      </c>
      <c r="BW276"/>
      <c r="BX276"/>
    </row>
    <row r="277" spans="1:76">
      <c r="A277" s="152" t="s">
        <v>1338</v>
      </c>
      <c r="B277" s="152" t="s">
        <v>281</v>
      </c>
      <c r="C277" s="152" t="s">
        <v>538</v>
      </c>
      <c r="D277" s="152" t="s">
        <v>219</v>
      </c>
      <c r="E277" s="152" t="s">
        <v>219</v>
      </c>
      <c r="F277" s="153">
        <f t="shared" si="112"/>
        <v>13</v>
      </c>
      <c r="G277" s="154">
        <v>1</v>
      </c>
      <c r="H277" s="154">
        <f>IFERROR(VLOOKUP(B277,'P2 Origin'!$C$21:$Q$176,15,FALSE),0)</f>
        <v>0</v>
      </c>
      <c r="I277" s="154">
        <f>IFERROR(VLOOKUP(D277,'P4 Destination'!$C$21:$Q$176,15,FALSE),0)</f>
        <v>0</v>
      </c>
      <c r="J277" s="155">
        <v>1</v>
      </c>
      <c r="K277" s="155"/>
      <c r="L277" s="156">
        <v>0</v>
      </c>
      <c r="M277" s="155">
        <v>0</v>
      </c>
      <c r="N277" s="155">
        <v>0</v>
      </c>
      <c r="O277" s="157">
        <f t="shared" si="113"/>
        <v>0</v>
      </c>
      <c r="P277" s="158">
        <f t="shared" si="114"/>
        <v>0</v>
      </c>
      <c r="Q277" s="159">
        <f>IFERROR(VLOOKUP(N277,'P1 Intra-Europees'!$A$15:$H$25,3,0),0)*P277</f>
        <v>0</v>
      </c>
      <c r="R277" s="160">
        <f t="shared" si="115"/>
        <v>0</v>
      </c>
      <c r="S277" s="159">
        <f>IFERROR(VLOOKUP(N277,'P1 Intra-Europees'!$A$15:$H$25,4,0),0)*R277</f>
        <v>0</v>
      </c>
      <c r="T277" s="160">
        <f t="shared" si="116"/>
        <v>0</v>
      </c>
      <c r="U277" s="159">
        <f>IFERROR(VLOOKUP(N277,'P1 Intra-Europees'!$A$15:$H$25,5,0),0)*T277</f>
        <v>0</v>
      </c>
      <c r="V277" s="160">
        <f t="shared" si="117"/>
        <v>0</v>
      </c>
      <c r="W277" s="159">
        <f>IFERROR(VLOOKUP(N277,'P1 Intra-Europees'!$A$15:$H$25,6,0),0)*V277</f>
        <v>0</v>
      </c>
      <c r="X277" s="160">
        <f t="shared" si="118"/>
        <v>0</v>
      </c>
      <c r="Y277" s="159">
        <f>IFERROR(VLOOKUP(N277,'P1 Intra-Europees'!$A$15:$H$25,7,0),0)*X277</f>
        <v>0</v>
      </c>
      <c r="Z277" s="161">
        <f t="shared" si="119"/>
        <v>0</v>
      </c>
      <c r="AA277" s="162">
        <f>IFERROR(VLOOKUP(N277,'P1 Intra-Europees'!$A$15:$H$25,8,0),0)*Z277</f>
        <v>0</v>
      </c>
      <c r="AB277" s="163">
        <f t="shared" si="120"/>
        <v>0</v>
      </c>
      <c r="AC277" s="157" t="str">
        <f>VLOOKUP(B277,'P2 Origin'!$C$21:$O$176,13,0)</f>
        <v>USD</v>
      </c>
      <c r="AD277" s="164">
        <f t="shared" si="121"/>
        <v>0</v>
      </c>
      <c r="AE277" s="165">
        <f>IF(AU277&gt;0.1,VLOOKUP(B277,'P2 Origin'!$C$21:$M$176,3,0)*H277,0)</f>
        <v>0</v>
      </c>
      <c r="AF277" s="166">
        <f t="shared" si="122"/>
        <v>0</v>
      </c>
      <c r="AG277" s="165">
        <f>(VLOOKUP(B277,'P2 Origin'!$C$21:$M$176,4,0))*AF277</f>
        <v>0</v>
      </c>
      <c r="AH277" s="166">
        <f t="shared" si="123"/>
        <v>13</v>
      </c>
      <c r="AI277" s="165">
        <f>(VLOOKUP(B277,'P2 Origin'!$C$21:$M$176,5,0))*AH277</f>
        <v>0</v>
      </c>
      <c r="AJ277" s="166">
        <f t="shared" si="139"/>
        <v>0</v>
      </c>
      <c r="AK277" s="165">
        <f>(VLOOKUP(B277,'P2 Origin'!$C$21:$M$176,6,0))*AJ277</f>
        <v>0</v>
      </c>
      <c r="AL277" s="166">
        <f t="shared" si="124"/>
        <v>0</v>
      </c>
      <c r="AM277" s="165">
        <f>(VLOOKUP($B277,'P2 Origin'!$C$21:$M$176,7,0))*AL277</f>
        <v>0</v>
      </c>
      <c r="AN277" s="166">
        <f t="shared" si="125"/>
        <v>0</v>
      </c>
      <c r="AO277" s="165">
        <f>(VLOOKUP($B277,'P2 Origin'!$C$21:$M$176,8,0))*AN277</f>
        <v>0</v>
      </c>
      <c r="AP277" s="166">
        <f t="shared" si="126"/>
        <v>0</v>
      </c>
      <c r="AQ277" s="165">
        <f>(VLOOKUP($B277,'P2 Origin'!$C$21:$M$176,9,0))*AP277</f>
        <v>0</v>
      </c>
      <c r="AR277" s="155">
        <f t="shared" si="127"/>
        <v>1</v>
      </c>
      <c r="AS277" s="164">
        <f>(VLOOKUP(B277,'P2 Origin'!$C$21:$M$176,10,0))*K277</f>
        <v>0</v>
      </c>
      <c r="AT277" s="164">
        <f>(VLOOKUP(B277,'P2 Origin'!$C$21:$M$176,11,0))*J277</f>
        <v>0</v>
      </c>
      <c r="AU277" s="167">
        <v>13</v>
      </c>
      <c r="AV277" s="168">
        <v>13</v>
      </c>
      <c r="AW277" s="169">
        <v>0</v>
      </c>
      <c r="AX277" s="170">
        <f>IF(AU277&gt;=0.1,'P3 Bureaumarge zee- en luchtvr.'!$D$12,0)</f>
        <v>0</v>
      </c>
      <c r="AY277" s="163">
        <f t="shared" si="128"/>
        <v>0</v>
      </c>
      <c r="AZ277" s="157" t="str">
        <f>VLOOKUP(D277,'P4 Destination'!$C$21:$O$176,13,0)</f>
        <v>EUR</v>
      </c>
      <c r="BA277" s="164">
        <f t="shared" si="129"/>
        <v>0</v>
      </c>
      <c r="BB277" s="171">
        <f>IF(AU277&gt;0.1,(VLOOKUP(D277,'P4 Destination'!$C$21:$M$176,3,0))*I277,0)</f>
        <v>0</v>
      </c>
      <c r="BC277" s="172">
        <f t="shared" si="130"/>
        <v>0</v>
      </c>
      <c r="BD277" s="171">
        <f>(VLOOKUP($D277,'P4 Destination'!$C$21:$M$176,4,0))*BC277</f>
        <v>0</v>
      </c>
      <c r="BE277" s="172">
        <f t="shared" si="131"/>
        <v>13</v>
      </c>
      <c r="BF277" s="171">
        <f>(VLOOKUP($D277,'P4 Destination'!$C$21:$M$176,5,0))*BE277</f>
        <v>0</v>
      </c>
      <c r="BG277" s="172">
        <f t="shared" si="132"/>
        <v>0</v>
      </c>
      <c r="BH277" s="171">
        <f>(VLOOKUP($D277,'P4 Destination'!$C$21:$M$176,6,0))*BG277</f>
        <v>0</v>
      </c>
      <c r="BI277" s="172">
        <f t="shared" si="133"/>
        <v>0</v>
      </c>
      <c r="BJ277" s="171">
        <f>(VLOOKUP($D277,'P4 Destination'!$C$21:$M$176,7,0))*BI277</f>
        <v>0</v>
      </c>
      <c r="BK277" s="172">
        <f t="shared" si="134"/>
        <v>0</v>
      </c>
      <c r="BL277" s="171">
        <f>(VLOOKUP($D277,'P4 Destination'!$C$21:$M$176,8,0))*BK277</f>
        <v>0</v>
      </c>
      <c r="BM277" s="172">
        <f t="shared" si="135"/>
        <v>0</v>
      </c>
      <c r="BN277" s="171">
        <f>(VLOOKUP($D277,'P4 Destination'!$C$21:$M$176,9,0))*BM277</f>
        <v>0</v>
      </c>
      <c r="BO277" s="154">
        <f t="shared" si="136"/>
        <v>1</v>
      </c>
      <c r="BP277" s="171">
        <f>(VLOOKUP(D277,'P4 Destination'!$C$21:$M$176,10,0))*K277</f>
        <v>0</v>
      </c>
      <c r="BQ277" s="171">
        <f>(VLOOKUP(D277,'P4 Destination'!$C$21:$M$176,11,0))*J277</f>
        <v>0</v>
      </c>
      <c r="BR277" s="173">
        <f t="shared" si="137"/>
        <v>0</v>
      </c>
      <c r="BS277" s="173">
        <f>(AV277*2500)*'P6 Verzekering'!$E$11</f>
        <v>0</v>
      </c>
      <c r="BT277" s="173">
        <f>(AW277*2500)*'P6 Verzekering'!$E$12</f>
        <v>0</v>
      </c>
      <c r="BU277" s="173">
        <f>(L277*2500)*'P6 Verzekering'!$E$13</f>
        <v>0</v>
      </c>
      <c r="BV277" s="173">
        <f t="shared" si="138"/>
        <v>0</v>
      </c>
      <c r="BW277"/>
      <c r="BX277"/>
    </row>
    <row r="278" spans="1:76">
      <c r="A278" s="152" t="s">
        <v>1339</v>
      </c>
      <c r="B278" s="152" t="s">
        <v>281</v>
      </c>
      <c r="C278" s="152" t="s">
        <v>538</v>
      </c>
      <c r="D278" s="152" t="s">
        <v>219</v>
      </c>
      <c r="E278" s="152" t="s">
        <v>219</v>
      </c>
      <c r="F278" s="153">
        <f t="shared" si="112"/>
        <v>14</v>
      </c>
      <c r="G278" s="154">
        <v>1</v>
      </c>
      <c r="H278" s="154">
        <f>IFERROR(VLOOKUP(B278,'P2 Origin'!$C$21:$Q$176,15,FALSE),0)</f>
        <v>0</v>
      </c>
      <c r="I278" s="154">
        <f>IFERROR(VLOOKUP(D278,'P4 Destination'!$C$21:$Q$176,15,FALSE),0)</f>
        <v>0</v>
      </c>
      <c r="J278" s="155">
        <v>1</v>
      </c>
      <c r="K278" s="155"/>
      <c r="L278" s="156">
        <v>0</v>
      </c>
      <c r="M278" s="155">
        <v>0</v>
      </c>
      <c r="N278" s="155">
        <v>0</v>
      </c>
      <c r="O278" s="157">
        <f t="shared" si="113"/>
        <v>0</v>
      </c>
      <c r="P278" s="158">
        <f t="shared" si="114"/>
        <v>0</v>
      </c>
      <c r="Q278" s="159">
        <f>IFERROR(VLOOKUP(N278,'P1 Intra-Europees'!$A$15:$H$25,3,0),0)*P278</f>
        <v>0</v>
      </c>
      <c r="R278" s="160">
        <f t="shared" si="115"/>
        <v>0</v>
      </c>
      <c r="S278" s="159">
        <f>IFERROR(VLOOKUP(N278,'P1 Intra-Europees'!$A$15:$H$25,4,0),0)*R278</f>
        <v>0</v>
      </c>
      <c r="T278" s="160">
        <f t="shared" si="116"/>
        <v>0</v>
      </c>
      <c r="U278" s="159">
        <f>IFERROR(VLOOKUP(N278,'P1 Intra-Europees'!$A$15:$H$25,5,0),0)*T278</f>
        <v>0</v>
      </c>
      <c r="V278" s="160">
        <f t="shared" si="117"/>
        <v>0</v>
      </c>
      <c r="W278" s="159">
        <f>IFERROR(VLOOKUP(N278,'P1 Intra-Europees'!$A$15:$H$25,6,0),0)*V278</f>
        <v>0</v>
      </c>
      <c r="X278" s="160">
        <f t="shared" si="118"/>
        <v>0</v>
      </c>
      <c r="Y278" s="159">
        <f>IFERROR(VLOOKUP(N278,'P1 Intra-Europees'!$A$15:$H$25,7,0),0)*X278</f>
        <v>0</v>
      </c>
      <c r="Z278" s="161">
        <f t="shared" si="119"/>
        <v>0</v>
      </c>
      <c r="AA278" s="162">
        <f>IFERROR(VLOOKUP(N278,'P1 Intra-Europees'!$A$15:$H$25,8,0),0)*Z278</f>
        <v>0</v>
      </c>
      <c r="AB278" s="163">
        <f t="shared" si="120"/>
        <v>0</v>
      </c>
      <c r="AC278" s="157" t="str">
        <f>VLOOKUP(B278,'P2 Origin'!$C$21:$O$176,13,0)</f>
        <v>USD</v>
      </c>
      <c r="AD278" s="164">
        <f t="shared" si="121"/>
        <v>0</v>
      </c>
      <c r="AE278" s="165">
        <f>IF(AU278&gt;0.1,VLOOKUP(B278,'P2 Origin'!$C$21:$M$176,3,0)*H278,0)</f>
        <v>0</v>
      </c>
      <c r="AF278" s="166">
        <f t="shared" si="122"/>
        <v>0</v>
      </c>
      <c r="AG278" s="165">
        <f>(VLOOKUP(B278,'P2 Origin'!$C$21:$M$176,4,0))*AF278</f>
        <v>0</v>
      </c>
      <c r="AH278" s="166">
        <f t="shared" si="123"/>
        <v>14</v>
      </c>
      <c r="AI278" s="165">
        <f>(VLOOKUP(B278,'P2 Origin'!$C$21:$M$176,5,0))*AH278</f>
        <v>0</v>
      </c>
      <c r="AJ278" s="166">
        <f t="shared" si="139"/>
        <v>0</v>
      </c>
      <c r="AK278" s="165">
        <f>(VLOOKUP(B278,'P2 Origin'!$C$21:$M$176,6,0))*AJ278</f>
        <v>0</v>
      </c>
      <c r="AL278" s="166">
        <f t="shared" si="124"/>
        <v>0</v>
      </c>
      <c r="AM278" s="165">
        <f>(VLOOKUP($B278,'P2 Origin'!$C$21:$M$176,7,0))*AL278</f>
        <v>0</v>
      </c>
      <c r="AN278" s="166">
        <f t="shared" si="125"/>
        <v>0</v>
      </c>
      <c r="AO278" s="165">
        <f>(VLOOKUP($B278,'P2 Origin'!$C$21:$M$176,8,0))*AN278</f>
        <v>0</v>
      </c>
      <c r="AP278" s="166">
        <f t="shared" si="126"/>
        <v>0</v>
      </c>
      <c r="AQ278" s="165">
        <f>(VLOOKUP($B278,'P2 Origin'!$C$21:$M$176,9,0))*AP278</f>
        <v>0</v>
      </c>
      <c r="AR278" s="155">
        <f t="shared" si="127"/>
        <v>1</v>
      </c>
      <c r="AS278" s="164">
        <f>(VLOOKUP(B278,'P2 Origin'!$C$21:$M$176,10,0))*K278</f>
        <v>0</v>
      </c>
      <c r="AT278" s="164">
        <f>(VLOOKUP(B278,'P2 Origin'!$C$21:$M$176,11,0))*J278</f>
        <v>0</v>
      </c>
      <c r="AU278" s="167">
        <v>14</v>
      </c>
      <c r="AV278" s="168">
        <v>14</v>
      </c>
      <c r="AW278" s="169">
        <v>0</v>
      </c>
      <c r="AX278" s="170">
        <f>IF(AU278&gt;=0.1,'P3 Bureaumarge zee- en luchtvr.'!$D$12,0)</f>
        <v>0</v>
      </c>
      <c r="AY278" s="163">
        <f t="shared" si="128"/>
        <v>0</v>
      </c>
      <c r="AZ278" s="157" t="str">
        <f>VLOOKUP(D278,'P4 Destination'!$C$21:$O$176,13,0)</f>
        <v>EUR</v>
      </c>
      <c r="BA278" s="164">
        <f t="shared" si="129"/>
        <v>0</v>
      </c>
      <c r="BB278" s="171">
        <f>IF(AU278&gt;0.1,(VLOOKUP(D278,'P4 Destination'!$C$21:$M$176,3,0))*I278,0)</f>
        <v>0</v>
      </c>
      <c r="BC278" s="172">
        <f t="shared" si="130"/>
        <v>0</v>
      </c>
      <c r="BD278" s="171">
        <f>(VLOOKUP($D278,'P4 Destination'!$C$21:$M$176,4,0))*BC278</f>
        <v>0</v>
      </c>
      <c r="BE278" s="172">
        <f t="shared" si="131"/>
        <v>14</v>
      </c>
      <c r="BF278" s="171">
        <f>(VLOOKUP($D278,'P4 Destination'!$C$21:$M$176,5,0))*BE278</f>
        <v>0</v>
      </c>
      <c r="BG278" s="172">
        <f t="shared" si="132"/>
        <v>0</v>
      </c>
      <c r="BH278" s="171">
        <f>(VLOOKUP($D278,'P4 Destination'!$C$21:$M$176,6,0))*BG278</f>
        <v>0</v>
      </c>
      <c r="BI278" s="172">
        <f t="shared" si="133"/>
        <v>0</v>
      </c>
      <c r="BJ278" s="171">
        <f>(VLOOKUP($D278,'P4 Destination'!$C$21:$M$176,7,0))*BI278</f>
        <v>0</v>
      </c>
      <c r="BK278" s="172">
        <f t="shared" si="134"/>
        <v>0</v>
      </c>
      <c r="BL278" s="171">
        <f>(VLOOKUP($D278,'P4 Destination'!$C$21:$M$176,8,0))*BK278</f>
        <v>0</v>
      </c>
      <c r="BM278" s="172">
        <f t="shared" si="135"/>
        <v>0</v>
      </c>
      <c r="BN278" s="171">
        <f>(VLOOKUP($D278,'P4 Destination'!$C$21:$M$176,9,0))*BM278</f>
        <v>0</v>
      </c>
      <c r="BO278" s="154">
        <f t="shared" si="136"/>
        <v>1</v>
      </c>
      <c r="BP278" s="171">
        <f>(VLOOKUP(D278,'P4 Destination'!$C$21:$M$176,10,0))*K278</f>
        <v>0</v>
      </c>
      <c r="BQ278" s="171">
        <f>(VLOOKUP(D278,'P4 Destination'!$C$21:$M$176,11,0))*J278</f>
        <v>0</v>
      </c>
      <c r="BR278" s="173">
        <f t="shared" si="137"/>
        <v>0</v>
      </c>
      <c r="BS278" s="173">
        <f>(AV278*2500)*'P6 Verzekering'!$E$11</f>
        <v>0</v>
      </c>
      <c r="BT278" s="173">
        <f>(AW278*2500)*'P6 Verzekering'!$E$12</f>
        <v>0</v>
      </c>
      <c r="BU278" s="173">
        <f>(L278*2500)*'P6 Verzekering'!$E$13</f>
        <v>0</v>
      </c>
      <c r="BV278" s="173">
        <f t="shared" si="138"/>
        <v>0</v>
      </c>
      <c r="BW278"/>
      <c r="BX278"/>
    </row>
    <row r="279" spans="1:76">
      <c r="A279" s="152" t="s">
        <v>1340</v>
      </c>
      <c r="B279" s="152" t="s">
        <v>281</v>
      </c>
      <c r="C279" s="152" t="s">
        <v>538</v>
      </c>
      <c r="D279" s="152" t="s">
        <v>219</v>
      </c>
      <c r="E279" s="152" t="s">
        <v>219</v>
      </c>
      <c r="F279" s="153">
        <f t="shared" si="112"/>
        <v>20</v>
      </c>
      <c r="G279" s="154">
        <v>1</v>
      </c>
      <c r="H279" s="154">
        <f>IFERROR(VLOOKUP(B279,'P2 Origin'!$C$21:$Q$176,15,FALSE),0)</f>
        <v>0</v>
      </c>
      <c r="I279" s="154">
        <f>IFERROR(VLOOKUP(D279,'P4 Destination'!$C$21:$Q$176,15,FALSE),0)</f>
        <v>0</v>
      </c>
      <c r="J279" s="155">
        <v>1</v>
      </c>
      <c r="K279" s="155"/>
      <c r="L279" s="156">
        <v>0</v>
      </c>
      <c r="M279" s="155">
        <v>0</v>
      </c>
      <c r="N279" s="155">
        <v>0</v>
      </c>
      <c r="O279" s="157">
        <f t="shared" si="113"/>
        <v>0</v>
      </c>
      <c r="P279" s="158">
        <f t="shared" si="114"/>
        <v>0</v>
      </c>
      <c r="Q279" s="159">
        <f>IFERROR(VLOOKUP(N279,'P1 Intra-Europees'!$A$15:$H$25,3,0),0)*P279</f>
        <v>0</v>
      </c>
      <c r="R279" s="160">
        <f t="shared" si="115"/>
        <v>0</v>
      </c>
      <c r="S279" s="159">
        <f>IFERROR(VLOOKUP(N279,'P1 Intra-Europees'!$A$15:$H$25,4,0),0)*R279</f>
        <v>0</v>
      </c>
      <c r="T279" s="160">
        <f t="shared" si="116"/>
        <v>0</v>
      </c>
      <c r="U279" s="159">
        <f>IFERROR(VLOOKUP(N279,'P1 Intra-Europees'!$A$15:$H$25,5,0),0)*T279</f>
        <v>0</v>
      </c>
      <c r="V279" s="160">
        <f t="shared" si="117"/>
        <v>0</v>
      </c>
      <c r="W279" s="159">
        <f>IFERROR(VLOOKUP(N279,'P1 Intra-Europees'!$A$15:$H$25,6,0),0)*V279</f>
        <v>0</v>
      </c>
      <c r="X279" s="160">
        <f t="shared" si="118"/>
        <v>0</v>
      </c>
      <c r="Y279" s="159">
        <f>IFERROR(VLOOKUP(N279,'P1 Intra-Europees'!$A$15:$H$25,7,0),0)*X279</f>
        <v>0</v>
      </c>
      <c r="Z279" s="161">
        <f t="shared" si="119"/>
        <v>0</v>
      </c>
      <c r="AA279" s="162">
        <f>IFERROR(VLOOKUP(N279,'P1 Intra-Europees'!$A$15:$H$25,8,0),0)*Z279</f>
        <v>0</v>
      </c>
      <c r="AB279" s="163">
        <f t="shared" si="120"/>
        <v>0</v>
      </c>
      <c r="AC279" s="157" t="str">
        <f>VLOOKUP(B279,'P2 Origin'!$C$21:$O$176,13,0)</f>
        <v>USD</v>
      </c>
      <c r="AD279" s="164">
        <f t="shared" si="121"/>
        <v>0</v>
      </c>
      <c r="AE279" s="165">
        <f>IF(AU279&gt;0.1,VLOOKUP(B279,'P2 Origin'!$C$21:$M$176,3,0)*H279,0)</f>
        <v>0</v>
      </c>
      <c r="AF279" s="166">
        <f t="shared" si="122"/>
        <v>0</v>
      </c>
      <c r="AG279" s="165">
        <f>(VLOOKUP(B279,'P2 Origin'!$C$21:$M$176,4,0))*AF279</f>
        <v>0</v>
      </c>
      <c r="AH279" s="166">
        <f t="shared" si="123"/>
        <v>0</v>
      </c>
      <c r="AI279" s="165">
        <f>(VLOOKUP(B279,'P2 Origin'!$C$21:$M$176,5,0))*AH279</f>
        <v>0</v>
      </c>
      <c r="AJ279" s="166">
        <f t="shared" si="139"/>
        <v>20</v>
      </c>
      <c r="AK279" s="165">
        <f>(VLOOKUP(B279,'P2 Origin'!$C$21:$M$176,6,0))*AJ279</f>
        <v>0</v>
      </c>
      <c r="AL279" s="166">
        <f t="shared" si="124"/>
        <v>0</v>
      </c>
      <c r="AM279" s="165">
        <f>(VLOOKUP($B279,'P2 Origin'!$C$21:$M$176,7,0))*AL279</f>
        <v>0</v>
      </c>
      <c r="AN279" s="166">
        <f t="shared" si="125"/>
        <v>0</v>
      </c>
      <c r="AO279" s="165">
        <f>(VLOOKUP($B279,'P2 Origin'!$C$21:$M$176,8,0))*AN279</f>
        <v>0</v>
      </c>
      <c r="AP279" s="166">
        <f t="shared" si="126"/>
        <v>0</v>
      </c>
      <c r="AQ279" s="165">
        <f>(VLOOKUP($B279,'P2 Origin'!$C$21:$M$176,9,0))*AP279</f>
        <v>0</v>
      </c>
      <c r="AR279" s="155">
        <f t="shared" si="127"/>
        <v>1</v>
      </c>
      <c r="AS279" s="164">
        <f>(VLOOKUP(B279,'P2 Origin'!$C$21:$M$176,10,0))*K279</f>
        <v>0</v>
      </c>
      <c r="AT279" s="164">
        <f>(VLOOKUP(B279,'P2 Origin'!$C$21:$M$176,11,0))*J279</f>
        <v>0</v>
      </c>
      <c r="AU279" s="167">
        <v>20</v>
      </c>
      <c r="AV279" s="168">
        <v>20</v>
      </c>
      <c r="AW279" s="169">
        <v>0</v>
      </c>
      <c r="AX279" s="170">
        <f>IF(AU279&gt;=0.1,'P3 Bureaumarge zee- en luchtvr.'!$D$12,0)</f>
        <v>0</v>
      </c>
      <c r="AY279" s="163">
        <f t="shared" si="128"/>
        <v>0</v>
      </c>
      <c r="AZ279" s="157" t="str">
        <f>VLOOKUP(D279,'P4 Destination'!$C$21:$O$176,13,0)</f>
        <v>EUR</v>
      </c>
      <c r="BA279" s="164">
        <f t="shared" si="129"/>
        <v>0</v>
      </c>
      <c r="BB279" s="171">
        <f>IF(AU279&gt;0.1,(VLOOKUP(D279,'P4 Destination'!$C$21:$M$176,3,0))*I279,0)</f>
        <v>0</v>
      </c>
      <c r="BC279" s="172">
        <f t="shared" si="130"/>
        <v>0</v>
      </c>
      <c r="BD279" s="171">
        <f>(VLOOKUP($D279,'P4 Destination'!$C$21:$M$176,4,0))*BC279</f>
        <v>0</v>
      </c>
      <c r="BE279" s="172">
        <f t="shared" si="131"/>
        <v>0</v>
      </c>
      <c r="BF279" s="171">
        <f>(VLOOKUP($D279,'P4 Destination'!$C$21:$M$176,5,0))*BE279</f>
        <v>0</v>
      </c>
      <c r="BG279" s="172">
        <f t="shared" si="132"/>
        <v>20</v>
      </c>
      <c r="BH279" s="171">
        <f>(VLOOKUP($D279,'P4 Destination'!$C$21:$M$176,6,0))*BG279</f>
        <v>0</v>
      </c>
      <c r="BI279" s="172">
        <f t="shared" si="133"/>
        <v>0</v>
      </c>
      <c r="BJ279" s="171">
        <f>(VLOOKUP($D279,'P4 Destination'!$C$21:$M$176,7,0))*BI279</f>
        <v>0</v>
      </c>
      <c r="BK279" s="172">
        <f t="shared" si="134"/>
        <v>0</v>
      </c>
      <c r="BL279" s="171">
        <f>(VLOOKUP($D279,'P4 Destination'!$C$21:$M$176,8,0))*BK279</f>
        <v>0</v>
      </c>
      <c r="BM279" s="172">
        <f t="shared" si="135"/>
        <v>0</v>
      </c>
      <c r="BN279" s="171">
        <f>(VLOOKUP($D279,'P4 Destination'!$C$21:$M$176,9,0))*BM279</f>
        <v>0</v>
      </c>
      <c r="BO279" s="154">
        <f t="shared" si="136"/>
        <v>1</v>
      </c>
      <c r="BP279" s="171">
        <f>(VLOOKUP(D279,'P4 Destination'!$C$21:$M$176,10,0))*K279</f>
        <v>0</v>
      </c>
      <c r="BQ279" s="171">
        <f>(VLOOKUP(D279,'P4 Destination'!$C$21:$M$176,11,0))*J279</f>
        <v>0</v>
      </c>
      <c r="BR279" s="173">
        <f t="shared" si="137"/>
        <v>0</v>
      </c>
      <c r="BS279" s="173">
        <f>(AV279*2500)*'P6 Verzekering'!$E$11</f>
        <v>0</v>
      </c>
      <c r="BT279" s="173">
        <f>(AW279*2500)*'P6 Verzekering'!$E$12</f>
        <v>0</v>
      </c>
      <c r="BU279" s="173">
        <f>(L279*2500)*'P6 Verzekering'!$E$13</f>
        <v>0</v>
      </c>
      <c r="BV279" s="173">
        <f t="shared" si="138"/>
        <v>0</v>
      </c>
      <c r="BW279"/>
      <c r="BX279"/>
    </row>
    <row r="280" spans="1:76">
      <c r="A280" s="152" t="s">
        <v>1341</v>
      </c>
      <c r="B280" s="152" t="s">
        <v>281</v>
      </c>
      <c r="C280" s="152" t="s">
        <v>538</v>
      </c>
      <c r="D280" s="152" t="s">
        <v>219</v>
      </c>
      <c r="E280" s="152" t="s">
        <v>219</v>
      </c>
      <c r="F280" s="153">
        <f t="shared" si="112"/>
        <v>10</v>
      </c>
      <c r="G280" s="154">
        <v>1</v>
      </c>
      <c r="H280" s="154">
        <f>IFERROR(VLOOKUP(B280,'P2 Origin'!$C$21:$Q$176,15,FALSE),0)</f>
        <v>0</v>
      </c>
      <c r="I280" s="154">
        <f>IFERROR(VLOOKUP(D280,'P4 Destination'!$C$21:$Q$176,15,FALSE),0)</f>
        <v>0</v>
      </c>
      <c r="J280" s="155">
        <v>1</v>
      </c>
      <c r="K280" s="155"/>
      <c r="L280" s="156">
        <v>0</v>
      </c>
      <c r="M280" s="155">
        <v>0</v>
      </c>
      <c r="N280" s="155">
        <v>0</v>
      </c>
      <c r="O280" s="157">
        <f t="shared" si="113"/>
        <v>0</v>
      </c>
      <c r="P280" s="158">
        <f t="shared" si="114"/>
        <v>0</v>
      </c>
      <c r="Q280" s="159">
        <f>IFERROR(VLOOKUP(N280,'P1 Intra-Europees'!$A$15:$H$25,3,0),0)*P280</f>
        <v>0</v>
      </c>
      <c r="R280" s="160">
        <f t="shared" si="115"/>
        <v>0</v>
      </c>
      <c r="S280" s="159">
        <f>IFERROR(VLOOKUP(N280,'P1 Intra-Europees'!$A$15:$H$25,4,0),0)*R280</f>
        <v>0</v>
      </c>
      <c r="T280" s="160">
        <f t="shared" si="116"/>
        <v>0</v>
      </c>
      <c r="U280" s="159">
        <f>IFERROR(VLOOKUP(N280,'P1 Intra-Europees'!$A$15:$H$25,5,0),0)*T280</f>
        <v>0</v>
      </c>
      <c r="V280" s="160">
        <f t="shared" si="117"/>
        <v>0</v>
      </c>
      <c r="W280" s="159">
        <f>IFERROR(VLOOKUP(N280,'P1 Intra-Europees'!$A$15:$H$25,6,0),0)*V280</f>
        <v>0</v>
      </c>
      <c r="X280" s="160">
        <f t="shared" si="118"/>
        <v>0</v>
      </c>
      <c r="Y280" s="159">
        <f>IFERROR(VLOOKUP(N280,'P1 Intra-Europees'!$A$15:$H$25,7,0),0)*X280</f>
        <v>0</v>
      </c>
      <c r="Z280" s="161">
        <f t="shared" si="119"/>
        <v>0</v>
      </c>
      <c r="AA280" s="162">
        <f>IFERROR(VLOOKUP(N280,'P1 Intra-Europees'!$A$15:$H$25,8,0),0)*Z280</f>
        <v>0</v>
      </c>
      <c r="AB280" s="163">
        <f t="shared" si="120"/>
        <v>0</v>
      </c>
      <c r="AC280" s="157" t="str">
        <f>VLOOKUP(B280,'P2 Origin'!$C$21:$O$176,13,0)</f>
        <v>USD</v>
      </c>
      <c r="AD280" s="164">
        <f t="shared" si="121"/>
        <v>0</v>
      </c>
      <c r="AE280" s="165">
        <f>IF(AU280&gt;0.1,VLOOKUP(B280,'P2 Origin'!$C$21:$M$176,3,0)*H280,0)</f>
        <v>0</v>
      </c>
      <c r="AF280" s="166">
        <f t="shared" si="122"/>
        <v>0</v>
      </c>
      <c r="AG280" s="165">
        <f>(VLOOKUP(B280,'P2 Origin'!$C$21:$M$176,4,0))*AF280</f>
        <v>0</v>
      </c>
      <c r="AH280" s="166">
        <f t="shared" si="123"/>
        <v>10</v>
      </c>
      <c r="AI280" s="165">
        <f>(VLOOKUP(B280,'P2 Origin'!$C$21:$M$176,5,0))*AH280</f>
        <v>0</v>
      </c>
      <c r="AJ280" s="166">
        <f t="shared" si="139"/>
        <v>0</v>
      </c>
      <c r="AK280" s="165">
        <f>(VLOOKUP(B280,'P2 Origin'!$C$21:$M$176,6,0))*AJ280</f>
        <v>0</v>
      </c>
      <c r="AL280" s="166">
        <f t="shared" si="124"/>
        <v>0</v>
      </c>
      <c r="AM280" s="165">
        <f>(VLOOKUP($B280,'P2 Origin'!$C$21:$M$176,7,0))*AL280</f>
        <v>0</v>
      </c>
      <c r="AN280" s="166">
        <f t="shared" si="125"/>
        <v>0</v>
      </c>
      <c r="AO280" s="165">
        <f>(VLOOKUP($B280,'P2 Origin'!$C$21:$M$176,8,0))*AN280</f>
        <v>0</v>
      </c>
      <c r="AP280" s="166">
        <f t="shared" si="126"/>
        <v>0</v>
      </c>
      <c r="AQ280" s="165">
        <f>(VLOOKUP($B280,'P2 Origin'!$C$21:$M$176,9,0))*AP280</f>
        <v>0</v>
      </c>
      <c r="AR280" s="155">
        <f t="shared" si="127"/>
        <v>1</v>
      </c>
      <c r="AS280" s="164">
        <f>(VLOOKUP(B280,'P2 Origin'!$C$21:$M$176,10,0))*K280</f>
        <v>0</v>
      </c>
      <c r="AT280" s="164">
        <f>(VLOOKUP(B280,'P2 Origin'!$C$21:$M$176,11,0))*J280</f>
        <v>0</v>
      </c>
      <c r="AU280" s="167">
        <v>10</v>
      </c>
      <c r="AV280" s="168">
        <v>10</v>
      </c>
      <c r="AW280" s="169">
        <v>0</v>
      </c>
      <c r="AX280" s="170">
        <f>IF(AU280&gt;=0.1,'P3 Bureaumarge zee- en luchtvr.'!$D$12,0)</f>
        <v>0</v>
      </c>
      <c r="AY280" s="163">
        <f t="shared" si="128"/>
        <v>0</v>
      </c>
      <c r="AZ280" s="157" t="str">
        <f>VLOOKUP(D280,'P4 Destination'!$C$21:$O$176,13,0)</f>
        <v>EUR</v>
      </c>
      <c r="BA280" s="164">
        <f t="shared" si="129"/>
        <v>0</v>
      </c>
      <c r="BB280" s="171">
        <f>IF(AU280&gt;0.1,(VLOOKUP(D280,'P4 Destination'!$C$21:$M$176,3,0))*I280,0)</f>
        <v>0</v>
      </c>
      <c r="BC280" s="172">
        <f t="shared" si="130"/>
        <v>0</v>
      </c>
      <c r="BD280" s="171">
        <f>(VLOOKUP($D280,'P4 Destination'!$C$21:$M$176,4,0))*BC280</f>
        <v>0</v>
      </c>
      <c r="BE280" s="172">
        <f t="shared" si="131"/>
        <v>10</v>
      </c>
      <c r="BF280" s="171">
        <f>(VLOOKUP($D280,'P4 Destination'!$C$21:$M$176,5,0))*BE280</f>
        <v>0</v>
      </c>
      <c r="BG280" s="172">
        <f t="shared" si="132"/>
        <v>0</v>
      </c>
      <c r="BH280" s="171">
        <f>(VLOOKUP($D280,'P4 Destination'!$C$21:$M$176,6,0))*BG280</f>
        <v>0</v>
      </c>
      <c r="BI280" s="172">
        <f t="shared" si="133"/>
        <v>0</v>
      </c>
      <c r="BJ280" s="171">
        <f>(VLOOKUP($D280,'P4 Destination'!$C$21:$M$176,7,0))*BI280</f>
        <v>0</v>
      </c>
      <c r="BK280" s="172">
        <f t="shared" si="134"/>
        <v>0</v>
      </c>
      <c r="BL280" s="171">
        <f>(VLOOKUP($D280,'P4 Destination'!$C$21:$M$176,8,0))*BK280</f>
        <v>0</v>
      </c>
      <c r="BM280" s="172">
        <f t="shared" si="135"/>
        <v>0</v>
      </c>
      <c r="BN280" s="171">
        <f>(VLOOKUP($D280,'P4 Destination'!$C$21:$M$176,9,0))*BM280</f>
        <v>0</v>
      </c>
      <c r="BO280" s="154">
        <f t="shared" si="136"/>
        <v>1</v>
      </c>
      <c r="BP280" s="171">
        <f>(VLOOKUP(D280,'P4 Destination'!$C$21:$M$176,10,0))*K280</f>
        <v>0</v>
      </c>
      <c r="BQ280" s="171">
        <f>(VLOOKUP(D280,'P4 Destination'!$C$21:$M$176,11,0))*J280</f>
        <v>0</v>
      </c>
      <c r="BR280" s="173">
        <f t="shared" si="137"/>
        <v>0</v>
      </c>
      <c r="BS280" s="173">
        <f>(AV280*2500)*'P6 Verzekering'!$E$11</f>
        <v>0</v>
      </c>
      <c r="BT280" s="173">
        <f>(AW280*2500)*'P6 Verzekering'!$E$12</f>
        <v>0</v>
      </c>
      <c r="BU280" s="173">
        <f>(L280*2500)*'P6 Verzekering'!$E$13</f>
        <v>0</v>
      </c>
      <c r="BV280" s="173">
        <f t="shared" si="138"/>
        <v>0</v>
      </c>
      <c r="BW280"/>
      <c r="BX280"/>
    </row>
    <row r="281" spans="1:76">
      <c r="A281" s="152" t="s">
        <v>1342</v>
      </c>
      <c r="B281" s="152" t="s">
        <v>281</v>
      </c>
      <c r="C281" s="152" t="s">
        <v>538</v>
      </c>
      <c r="D281" s="152" t="s">
        <v>219</v>
      </c>
      <c r="E281" s="152" t="s">
        <v>219</v>
      </c>
      <c r="F281" s="153">
        <f t="shared" si="112"/>
        <v>18</v>
      </c>
      <c r="G281" s="154">
        <v>1</v>
      </c>
      <c r="H281" s="154">
        <f>IFERROR(VLOOKUP(B281,'P2 Origin'!$C$21:$Q$176,15,FALSE),0)</f>
        <v>0</v>
      </c>
      <c r="I281" s="154">
        <f>IFERROR(VLOOKUP(D281,'P4 Destination'!$C$21:$Q$176,15,FALSE),0)</f>
        <v>0</v>
      </c>
      <c r="J281" s="155">
        <v>1</v>
      </c>
      <c r="K281" s="155"/>
      <c r="L281" s="156">
        <v>0</v>
      </c>
      <c r="M281" s="155">
        <v>0</v>
      </c>
      <c r="N281" s="155">
        <v>0</v>
      </c>
      <c r="O281" s="157">
        <f t="shared" si="113"/>
        <v>0</v>
      </c>
      <c r="P281" s="158">
        <f t="shared" si="114"/>
        <v>0</v>
      </c>
      <c r="Q281" s="159">
        <f>IFERROR(VLOOKUP(N281,'P1 Intra-Europees'!$A$15:$H$25,3,0),0)*P281</f>
        <v>0</v>
      </c>
      <c r="R281" s="160">
        <f t="shared" si="115"/>
        <v>0</v>
      </c>
      <c r="S281" s="159">
        <f>IFERROR(VLOOKUP(N281,'P1 Intra-Europees'!$A$15:$H$25,4,0),0)*R281</f>
        <v>0</v>
      </c>
      <c r="T281" s="160">
        <f t="shared" si="116"/>
        <v>0</v>
      </c>
      <c r="U281" s="159">
        <f>IFERROR(VLOOKUP(N281,'P1 Intra-Europees'!$A$15:$H$25,5,0),0)*T281</f>
        <v>0</v>
      </c>
      <c r="V281" s="160">
        <f t="shared" si="117"/>
        <v>0</v>
      </c>
      <c r="W281" s="159">
        <f>IFERROR(VLOOKUP(N281,'P1 Intra-Europees'!$A$15:$H$25,6,0),0)*V281</f>
        <v>0</v>
      </c>
      <c r="X281" s="160">
        <f t="shared" si="118"/>
        <v>0</v>
      </c>
      <c r="Y281" s="159">
        <f>IFERROR(VLOOKUP(N281,'P1 Intra-Europees'!$A$15:$H$25,7,0),0)*X281</f>
        <v>0</v>
      </c>
      <c r="Z281" s="161">
        <f t="shared" si="119"/>
        <v>0</v>
      </c>
      <c r="AA281" s="162">
        <f>IFERROR(VLOOKUP(N281,'P1 Intra-Europees'!$A$15:$H$25,8,0),0)*Z281</f>
        <v>0</v>
      </c>
      <c r="AB281" s="163">
        <f t="shared" si="120"/>
        <v>0</v>
      </c>
      <c r="AC281" s="157" t="str">
        <f>VLOOKUP(B281,'P2 Origin'!$C$21:$O$176,13,0)</f>
        <v>USD</v>
      </c>
      <c r="AD281" s="164">
        <f t="shared" si="121"/>
        <v>0</v>
      </c>
      <c r="AE281" s="165">
        <f>IF(AU281&gt;0.1,VLOOKUP(B281,'P2 Origin'!$C$21:$M$176,3,0)*H281,0)</f>
        <v>0</v>
      </c>
      <c r="AF281" s="166">
        <f t="shared" si="122"/>
        <v>0</v>
      </c>
      <c r="AG281" s="165">
        <f>(VLOOKUP(B281,'P2 Origin'!$C$21:$M$176,4,0))*AF281</f>
        <v>0</v>
      </c>
      <c r="AH281" s="166">
        <f t="shared" si="123"/>
        <v>0</v>
      </c>
      <c r="AI281" s="165">
        <f>(VLOOKUP(B281,'P2 Origin'!$C$21:$M$176,5,0))*AH281</f>
        <v>0</v>
      </c>
      <c r="AJ281" s="166">
        <f t="shared" si="139"/>
        <v>18</v>
      </c>
      <c r="AK281" s="165">
        <f>(VLOOKUP(B281,'P2 Origin'!$C$21:$M$176,6,0))*AJ281</f>
        <v>0</v>
      </c>
      <c r="AL281" s="166">
        <f t="shared" si="124"/>
        <v>0</v>
      </c>
      <c r="AM281" s="165">
        <f>(VLOOKUP($B281,'P2 Origin'!$C$21:$M$176,7,0))*AL281</f>
        <v>0</v>
      </c>
      <c r="AN281" s="166">
        <f t="shared" si="125"/>
        <v>0</v>
      </c>
      <c r="AO281" s="165">
        <f>(VLOOKUP($B281,'P2 Origin'!$C$21:$M$176,8,0))*AN281</f>
        <v>0</v>
      </c>
      <c r="AP281" s="166">
        <f t="shared" si="126"/>
        <v>0</v>
      </c>
      <c r="AQ281" s="165">
        <f>(VLOOKUP($B281,'P2 Origin'!$C$21:$M$176,9,0))*AP281</f>
        <v>0</v>
      </c>
      <c r="AR281" s="155">
        <f t="shared" si="127"/>
        <v>1</v>
      </c>
      <c r="AS281" s="164">
        <f>(VLOOKUP(B281,'P2 Origin'!$C$21:$M$176,10,0))*K281</f>
        <v>0</v>
      </c>
      <c r="AT281" s="164">
        <f>(VLOOKUP(B281,'P2 Origin'!$C$21:$M$176,11,0))*J281</f>
        <v>0</v>
      </c>
      <c r="AU281" s="167">
        <v>18</v>
      </c>
      <c r="AV281" s="168">
        <v>18</v>
      </c>
      <c r="AW281" s="169">
        <v>0</v>
      </c>
      <c r="AX281" s="170">
        <f>IF(AU281&gt;=0.1,'P3 Bureaumarge zee- en luchtvr.'!$D$12,0)</f>
        <v>0</v>
      </c>
      <c r="AY281" s="163">
        <f t="shared" si="128"/>
        <v>0</v>
      </c>
      <c r="AZ281" s="157" t="str">
        <f>VLOOKUP(D281,'P4 Destination'!$C$21:$O$176,13,0)</f>
        <v>EUR</v>
      </c>
      <c r="BA281" s="164">
        <f t="shared" si="129"/>
        <v>0</v>
      </c>
      <c r="BB281" s="171">
        <f>IF(AU281&gt;0.1,(VLOOKUP(D281,'P4 Destination'!$C$21:$M$176,3,0))*I281,0)</f>
        <v>0</v>
      </c>
      <c r="BC281" s="172">
        <f t="shared" si="130"/>
        <v>0</v>
      </c>
      <c r="BD281" s="171">
        <f>(VLOOKUP($D281,'P4 Destination'!$C$21:$M$176,4,0))*BC281</f>
        <v>0</v>
      </c>
      <c r="BE281" s="172">
        <f t="shared" si="131"/>
        <v>0</v>
      </c>
      <c r="BF281" s="171">
        <f>(VLOOKUP($D281,'P4 Destination'!$C$21:$M$176,5,0))*BE281</f>
        <v>0</v>
      </c>
      <c r="BG281" s="172">
        <f t="shared" si="132"/>
        <v>18</v>
      </c>
      <c r="BH281" s="171">
        <f>(VLOOKUP($D281,'P4 Destination'!$C$21:$M$176,6,0))*BG281</f>
        <v>0</v>
      </c>
      <c r="BI281" s="172">
        <f t="shared" si="133"/>
        <v>0</v>
      </c>
      <c r="BJ281" s="171">
        <f>(VLOOKUP($D281,'P4 Destination'!$C$21:$M$176,7,0))*BI281</f>
        <v>0</v>
      </c>
      <c r="BK281" s="172">
        <f t="shared" si="134"/>
        <v>0</v>
      </c>
      <c r="BL281" s="171">
        <f>(VLOOKUP($D281,'P4 Destination'!$C$21:$M$176,8,0))*BK281</f>
        <v>0</v>
      </c>
      <c r="BM281" s="172">
        <f t="shared" si="135"/>
        <v>0</v>
      </c>
      <c r="BN281" s="171">
        <f>(VLOOKUP($D281,'P4 Destination'!$C$21:$M$176,9,0))*BM281</f>
        <v>0</v>
      </c>
      <c r="BO281" s="154">
        <f t="shared" si="136"/>
        <v>1</v>
      </c>
      <c r="BP281" s="171">
        <f>(VLOOKUP(D281,'P4 Destination'!$C$21:$M$176,10,0))*K281</f>
        <v>0</v>
      </c>
      <c r="BQ281" s="171">
        <f>(VLOOKUP(D281,'P4 Destination'!$C$21:$M$176,11,0))*J281</f>
        <v>0</v>
      </c>
      <c r="BR281" s="173">
        <f t="shared" si="137"/>
        <v>0</v>
      </c>
      <c r="BS281" s="173">
        <f>(AV281*2500)*'P6 Verzekering'!$E$11</f>
        <v>0</v>
      </c>
      <c r="BT281" s="173">
        <f>(AW281*2500)*'P6 Verzekering'!$E$12</f>
        <v>0</v>
      </c>
      <c r="BU281" s="173">
        <f>(L281*2500)*'P6 Verzekering'!$E$13</f>
        <v>0</v>
      </c>
      <c r="BV281" s="173">
        <f t="shared" si="138"/>
        <v>0</v>
      </c>
      <c r="BW281"/>
      <c r="BX281"/>
    </row>
    <row r="282" spans="1:76">
      <c r="A282" s="152" t="s">
        <v>1343</v>
      </c>
      <c r="B282" s="152" t="s">
        <v>281</v>
      </c>
      <c r="C282" s="152" t="s">
        <v>538</v>
      </c>
      <c r="D282" s="152" t="s">
        <v>219</v>
      </c>
      <c r="E282" s="152" t="s">
        <v>219</v>
      </c>
      <c r="F282" s="153">
        <f t="shared" si="112"/>
        <v>11</v>
      </c>
      <c r="G282" s="154">
        <v>1</v>
      </c>
      <c r="H282" s="154">
        <f>IFERROR(VLOOKUP(B282,'P2 Origin'!$C$21:$Q$176,15,FALSE),0)</f>
        <v>0</v>
      </c>
      <c r="I282" s="154">
        <f>IFERROR(VLOOKUP(D282,'P4 Destination'!$C$21:$Q$176,15,FALSE),0)</f>
        <v>0</v>
      </c>
      <c r="J282" s="155">
        <v>1</v>
      </c>
      <c r="K282" s="155"/>
      <c r="L282" s="156">
        <v>0</v>
      </c>
      <c r="M282" s="155">
        <v>0</v>
      </c>
      <c r="N282" s="155">
        <v>0</v>
      </c>
      <c r="O282" s="157">
        <f t="shared" si="113"/>
        <v>0</v>
      </c>
      <c r="P282" s="158">
        <f t="shared" si="114"/>
        <v>0</v>
      </c>
      <c r="Q282" s="159">
        <f>IFERROR(VLOOKUP(N282,'P1 Intra-Europees'!$A$15:$H$25,3,0),0)*P282</f>
        <v>0</v>
      </c>
      <c r="R282" s="160">
        <f t="shared" si="115"/>
        <v>0</v>
      </c>
      <c r="S282" s="159">
        <f>IFERROR(VLOOKUP(N282,'P1 Intra-Europees'!$A$15:$H$25,4,0),0)*R282</f>
        <v>0</v>
      </c>
      <c r="T282" s="160">
        <f t="shared" si="116"/>
        <v>0</v>
      </c>
      <c r="U282" s="159">
        <f>IFERROR(VLOOKUP(N282,'P1 Intra-Europees'!$A$15:$H$25,5,0),0)*T282</f>
        <v>0</v>
      </c>
      <c r="V282" s="160">
        <f t="shared" si="117"/>
        <v>0</v>
      </c>
      <c r="W282" s="159">
        <f>IFERROR(VLOOKUP(N282,'P1 Intra-Europees'!$A$15:$H$25,6,0),0)*V282</f>
        <v>0</v>
      </c>
      <c r="X282" s="160">
        <f t="shared" si="118"/>
        <v>0</v>
      </c>
      <c r="Y282" s="159">
        <f>IFERROR(VLOOKUP(N282,'P1 Intra-Europees'!$A$15:$H$25,7,0),0)*X282</f>
        <v>0</v>
      </c>
      <c r="Z282" s="161">
        <f t="shared" si="119"/>
        <v>0</v>
      </c>
      <c r="AA282" s="162">
        <f>IFERROR(VLOOKUP(N282,'P1 Intra-Europees'!$A$15:$H$25,8,0),0)*Z282</f>
        <v>0</v>
      </c>
      <c r="AB282" s="163">
        <f t="shared" si="120"/>
        <v>0</v>
      </c>
      <c r="AC282" s="157" t="str">
        <f>VLOOKUP(B282,'P2 Origin'!$C$21:$O$176,13,0)</f>
        <v>USD</v>
      </c>
      <c r="AD282" s="164">
        <f t="shared" si="121"/>
        <v>0</v>
      </c>
      <c r="AE282" s="165">
        <f>IF(AU282&gt;0.1,VLOOKUP(B282,'P2 Origin'!$C$21:$M$176,3,0)*H282,0)</f>
        <v>0</v>
      </c>
      <c r="AF282" s="166">
        <f t="shared" si="122"/>
        <v>0</v>
      </c>
      <c r="AG282" s="165">
        <f>(VLOOKUP(B282,'P2 Origin'!$C$21:$M$176,4,0))*AF282</f>
        <v>0</v>
      </c>
      <c r="AH282" s="166">
        <f t="shared" si="123"/>
        <v>11</v>
      </c>
      <c r="AI282" s="165">
        <f>(VLOOKUP(B282,'P2 Origin'!$C$21:$M$176,5,0))*AH282</f>
        <v>0</v>
      </c>
      <c r="AJ282" s="166">
        <f t="shared" si="139"/>
        <v>0</v>
      </c>
      <c r="AK282" s="165">
        <f>(VLOOKUP(B282,'P2 Origin'!$C$21:$M$176,6,0))*AJ282</f>
        <v>0</v>
      </c>
      <c r="AL282" s="166">
        <f t="shared" si="124"/>
        <v>0</v>
      </c>
      <c r="AM282" s="165">
        <f>(VLOOKUP($B282,'P2 Origin'!$C$21:$M$176,7,0))*AL282</f>
        <v>0</v>
      </c>
      <c r="AN282" s="166">
        <f t="shared" si="125"/>
        <v>0</v>
      </c>
      <c r="AO282" s="165">
        <f>(VLOOKUP($B282,'P2 Origin'!$C$21:$M$176,8,0))*AN282</f>
        <v>0</v>
      </c>
      <c r="AP282" s="166">
        <f t="shared" si="126"/>
        <v>0</v>
      </c>
      <c r="AQ282" s="165">
        <f>(VLOOKUP($B282,'P2 Origin'!$C$21:$M$176,9,0))*AP282</f>
        <v>0</v>
      </c>
      <c r="AR282" s="155">
        <f t="shared" si="127"/>
        <v>1</v>
      </c>
      <c r="AS282" s="164">
        <f>(VLOOKUP(B282,'P2 Origin'!$C$21:$M$176,10,0))*K282</f>
        <v>0</v>
      </c>
      <c r="AT282" s="164">
        <f>(VLOOKUP(B282,'P2 Origin'!$C$21:$M$176,11,0))*J282</f>
        <v>0</v>
      </c>
      <c r="AU282" s="167">
        <v>11</v>
      </c>
      <c r="AV282" s="168">
        <v>11</v>
      </c>
      <c r="AW282" s="169">
        <v>0</v>
      </c>
      <c r="AX282" s="170">
        <f>IF(AU282&gt;=0.1,'P3 Bureaumarge zee- en luchtvr.'!$D$12,0)</f>
        <v>0</v>
      </c>
      <c r="AY282" s="163">
        <f t="shared" si="128"/>
        <v>0</v>
      </c>
      <c r="AZ282" s="157" t="str">
        <f>VLOOKUP(D282,'P4 Destination'!$C$21:$O$176,13,0)</f>
        <v>EUR</v>
      </c>
      <c r="BA282" s="164">
        <f t="shared" si="129"/>
        <v>0</v>
      </c>
      <c r="BB282" s="171">
        <f>IF(AU282&gt;0.1,(VLOOKUP(D282,'P4 Destination'!$C$21:$M$176,3,0))*I282,0)</f>
        <v>0</v>
      </c>
      <c r="BC282" s="172">
        <f t="shared" si="130"/>
        <v>0</v>
      </c>
      <c r="BD282" s="171">
        <f>(VLOOKUP($D282,'P4 Destination'!$C$21:$M$176,4,0))*BC282</f>
        <v>0</v>
      </c>
      <c r="BE282" s="172">
        <f t="shared" si="131"/>
        <v>11</v>
      </c>
      <c r="BF282" s="171">
        <f>(VLOOKUP($D282,'P4 Destination'!$C$21:$M$176,5,0))*BE282</f>
        <v>0</v>
      </c>
      <c r="BG282" s="172">
        <f t="shared" si="132"/>
        <v>0</v>
      </c>
      <c r="BH282" s="171">
        <f>(VLOOKUP($D282,'P4 Destination'!$C$21:$M$176,6,0))*BG282</f>
        <v>0</v>
      </c>
      <c r="BI282" s="172">
        <f t="shared" si="133"/>
        <v>0</v>
      </c>
      <c r="BJ282" s="171">
        <f>(VLOOKUP($D282,'P4 Destination'!$C$21:$M$176,7,0))*BI282</f>
        <v>0</v>
      </c>
      <c r="BK282" s="172">
        <f t="shared" si="134"/>
        <v>0</v>
      </c>
      <c r="BL282" s="171">
        <f>(VLOOKUP($D282,'P4 Destination'!$C$21:$M$176,8,0))*BK282</f>
        <v>0</v>
      </c>
      <c r="BM282" s="172">
        <f t="shared" si="135"/>
        <v>0</v>
      </c>
      <c r="BN282" s="171">
        <f>(VLOOKUP($D282,'P4 Destination'!$C$21:$M$176,9,0))*BM282</f>
        <v>0</v>
      </c>
      <c r="BO282" s="154">
        <f t="shared" si="136"/>
        <v>1</v>
      </c>
      <c r="BP282" s="171">
        <f>(VLOOKUP(D282,'P4 Destination'!$C$21:$M$176,10,0))*K282</f>
        <v>0</v>
      </c>
      <c r="BQ282" s="171">
        <f>(VLOOKUP(D282,'P4 Destination'!$C$21:$M$176,11,0))*J282</f>
        <v>0</v>
      </c>
      <c r="BR282" s="173">
        <f t="shared" si="137"/>
        <v>0</v>
      </c>
      <c r="BS282" s="173">
        <f>(AV282*2500)*'P6 Verzekering'!$E$11</f>
        <v>0</v>
      </c>
      <c r="BT282" s="173">
        <f>(AW282*2500)*'P6 Verzekering'!$E$12</f>
        <v>0</v>
      </c>
      <c r="BU282" s="173">
        <f>(L282*2500)*'P6 Verzekering'!$E$13</f>
        <v>0</v>
      </c>
      <c r="BV282" s="173">
        <f t="shared" si="138"/>
        <v>0</v>
      </c>
      <c r="BW282"/>
      <c r="BX282"/>
    </row>
    <row r="283" spans="1:76">
      <c r="A283" s="152" t="s">
        <v>1344</v>
      </c>
      <c r="B283" s="152" t="s">
        <v>281</v>
      </c>
      <c r="C283" s="152" t="s">
        <v>538</v>
      </c>
      <c r="D283" s="152" t="s">
        <v>219</v>
      </c>
      <c r="E283" s="152" t="s">
        <v>219</v>
      </c>
      <c r="F283" s="153">
        <f t="shared" si="112"/>
        <v>30</v>
      </c>
      <c r="G283" s="154">
        <v>1</v>
      </c>
      <c r="H283" s="154">
        <f>IFERROR(VLOOKUP(B283,'P2 Origin'!$C$21:$Q$176,15,FALSE),0)</f>
        <v>0</v>
      </c>
      <c r="I283" s="154">
        <f>IFERROR(VLOOKUP(D283,'P4 Destination'!$C$21:$Q$176,15,FALSE),0)</f>
        <v>0</v>
      </c>
      <c r="J283" s="155">
        <v>1</v>
      </c>
      <c r="K283" s="155"/>
      <c r="L283" s="156">
        <v>0</v>
      </c>
      <c r="M283" s="155">
        <v>0</v>
      </c>
      <c r="N283" s="155">
        <v>0</v>
      </c>
      <c r="O283" s="157">
        <f t="shared" si="113"/>
        <v>0</v>
      </c>
      <c r="P283" s="158">
        <f t="shared" si="114"/>
        <v>0</v>
      </c>
      <c r="Q283" s="159">
        <f>IFERROR(VLOOKUP(N283,'P1 Intra-Europees'!$A$15:$H$25,3,0),0)*P283</f>
        <v>0</v>
      </c>
      <c r="R283" s="160">
        <f t="shared" si="115"/>
        <v>0</v>
      </c>
      <c r="S283" s="159">
        <f>IFERROR(VLOOKUP(N283,'P1 Intra-Europees'!$A$15:$H$25,4,0),0)*R283</f>
        <v>0</v>
      </c>
      <c r="T283" s="160">
        <f t="shared" si="116"/>
        <v>0</v>
      </c>
      <c r="U283" s="159">
        <f>IFERROR(VLOOKUP(N283,'P1 Intra-Europees'!$A$15:$H$25,5,0),0)*T283</f>
        <v>0</v>
      </c>
      <c r="V283" s="160">
        <f t="shared" si="117"/>
        <v>0</v>
      </c>
      <c r="W283" s="159">
        <f>IFERROR(VLOOKUP(N283,'P1 Intra-Europees'!$A$15:$H$25,6,0),0)*V283</f>
        <v>0</v>
      </c>
      <c r="X283" s="160">
        <f t="shared" si="118"/>
        <v>0</v>
      </c>
      <c r="Y283" s="159">
        <f>IFERROR(VLOOKUP(N283,'P1 Intra-Europees'!$A$15:$H$25,7,0),0)*X283</f>
        <v>0</v>
      </c>
      <c r="Z283" s="161">
        <f t="shared" si="119"/>
        <v>0</v>
      </c>
      <c r="AA283" s="162">
        <f>IFERROR(VLOOKUP(N283,'P1 Intra-Europees'!$A$15:$H$25,8,0),0)*Z283</f>
        <v>0</v>
      </c>
      <c r="AB283" s="163">
        <f t="shared" si="120"/>
        <v>0</v>
      </c>
      <c r="AC283" s="157" t="str">
        <f>VLOOKUP(B283,'P2 Origin'!$C$21:$O$176,13,0)</f>
        <v>USD</v>
      </c>
      <c r="AD283" s="164">
        <f t="shared" si="121"/>
        <v>0</v>
      </c>
      <c r="AE283" s="165">
        <f>IF(AU283&gt;0.1,VLOOKUP(B283,'P2 Origin'!$C$21:$M$176,3,0)*H283,0)</f>
        <v>0</v>
      </c>
      <c r="AF283" s="166">
        <f t="shared" si="122"/>
        <v>0</v>
      </c>
      <c r="AG283" s="165">
        <f>(VLOOKUP(B283,'P2 Origin'!$C$21:$M$176,4,0))*AF283</f>
        <v>0</v>
      </c>
      <c r="AH283" s="166">
        <f t="shared" si="123"/>
        <v>0</v>
      </c>
      <c r="AI283" s="165">
        <f>(VLOOKUP(B283,'P2 Origin'!$C$21:$M$176,5,0))*AH283</f>
        <v>0</v>
      </c>
      <c r="AJ283" s="166">
        <f t="shared" si="139"/>
        <v>0</v>
      </c>
      <c r="AK283" s="165">
        <f>(VLOOKUP(B283,'P2 Origin'!$C$21:$M$176,6,0))*AJ283</f>
        <v>0</v>
      </c>
      <c r="AL283" s="166">
        <f t="shared" si="124"/>
        <v>30</v>
      </c>
      <c r="AM283" s="165">
        <f>(VLOOKUP($B283,'P2 Origin'!$C$21:$M$176,7,0))*AL283</f>
        <v>0</v>
      </c>
      <c r="AN283" s="166">
        <f t="shared" si="125"/>
        <v>0</v>
      </c>
      <c r="AO283" s="165">
        <f>(VLOOKUP($B283,'P2 Origin'!$C$21:$M$176,8,0))*AN283</f>
        <v>0</v>
      </c>
      <c r="AP283" s="166">
        <f t="shared" si="126"/>
        <v>0</v>
      </c>
      <c r="AQ283" s="165">
        <f>(VLOOKUP($B283,'P2 Origin'!$C$21:$M$176,9,0))*AP283</f>
        <v>0</v>
      </c>
      <c r="AR283" s="155">
        <f t="shared" si="127"/>
        <v>1</v>
      </c>
      <c r="AS283" s="164">
        <f>(VLOOKUP(B283,'P2 Origin'!$C$21:$M$176,10,0))*K283</f>
        <v>0</v>
      </c>
      <c r="AT283" s="164">
        <f>(VLOOKUP(B283,'P2 Origin'!$C$21:$M$176,11,0))*J283</f>
        <v>0</v>
      </c>
      <c r="AU283" s="167">
        <v>30</v>
      </c>
      <c r="AV283" s="168">
        <v>30</v>
      </c>
      <c r="AW283" s="169">
        <v>0</v>
      </c>
      <c r="AX283" s="170">
        <f>IF(AU283&gt;=0.1,'P3 Bureaumarge zee- en luchtvr.'!$D$12,0)</f>
        <v>0</v>
      </c>
      <c r="AY283" s="163">
        <f t="shared" si="128"/>
        <v>0</v>
      </c>
      <c r="AZ283" s="157" t="str">
        <f>VLOOKUP(D283,'P4 Destination'!$C$21:$O$176,13,0)</f>
        <v>EUR</v>
      </c>
      <c r="BA283" s="164">
        <f t="shared" si="129"/>
        <v>0</v>
      </c>
      <c r="BB283" s="171">
        <f>IF(AU283&gt;0.1,(VLOOKUP(D283,'P4 Destination'!$C$21:$M$176,3,0))*I283,0)</f>
        <v>0</v>
      </c>
      <c r="BC283" s="172">
        <f t="shared" si="130"/>
        <v>0</v>
      </c>
      <c r="BD283" s="171">
        <f>(VLOOKUP($D283,'P4 Destination'!$C$21:$M$176,4,0))*BC283</f>
        <v>0</v>
      </c>
      <c r="BE283" s="172">
        <f t="shared" si="131"/>
        <v>0</v>
      </c>
      <c r="BF283" s="171">
        <f>(VLOOKUP($D283,'P4 Destination'!$C$21:$M$176,5,0))*BE283</f>
        <v>0</v>
      </c>
      <c r="BG283" s="172">
        <f t="shared" si="132"/>
        <v>0</v>
      </c>
      <c r="BH283" s="171">
        <f>(VLOOKUP($D283,'P4 Destination'!$C$21:$M$176,6,0))*BG283</f>
        <v>0</v>
      </c>
      <c r="BI283" s="172">
        <f t="shared" si="133"/>
        <v>30</v>
      </c>
      <c r="BJ283" s="171">
        <f>(VLOOKUP($D283,'P4 Destination'!$C$21:$M$176,7,0))*BI283</f>
        <v>0</v>
      </c>
      <c r="BK283" s="172">
        <f t="shared" si="134"/>
        <v>0</v>
      </c>
      <c r="BL283" s="171">
        <f>(VLOOKUP($D283,'P4 Destination'!$C$21:$M$176,8,0))*BK283</f>
        <v>0</v>
      </c>
      <c r="BM283" s="172">
        <f t="shared" si="135"/>
        <v>0</v>
      </c>
      <c r="BN283" s="171">
        <f>(VLOOKUP($D283,'P4 Destination'!$C$21:$M$176,9,0))*BM283</f>
        <v>0</v>
      </c>
      <c r="BO283" s="154">
        <f t="shared" si="136"/>
        <v>1</v>
      </c>
      <c r="BP283" s="171">
        <f>(VLOOKUP(D283,'P4 Destination'!$C$21:$M$176,10,0))*K283</f>
        <v>0</v>
      </c>
      <c r="BQ283" s="171">
        <f>(VLOOKUP(D283,'P4 Destination'!$C$21:$M$176,11,0))*J283</f>
        <v>0</v>
      </c>
      <c r="BR283" s="173">
        <f t="shared" si="137"/>
        <v>0</v>
      </c>
      <c r="BS283" s="173">
        <f>(AV283*2500)*'P6 Verzekering'!$E$11</f>
        <v>0</v>
      </c>
      <c r="BT283" s="173">
        <f>(AW283*2500)*'P6 Verzekering'!$E$12</f>
        <v>0</v>
      </c>
      <c r="BU283" s="173">
        <f>(L283*2500)*'P6 Verzekering'!$E$13</f>
        <v>0</v>
      </c>
      <c r="BV283" s="173">
        <f t="shared" si="138"/>
        <v>0</v>
      </c>
      <c r="BW283"/>
      <c r="BX283"/>
    </row>
    <row r="284" spans="1:76">
      <c r="A284" s="152" t="s">
        <v>1345</v>
      </c>
      <c r="B284" s="152" t="s">
        <v>281</v>
      </c>
      <c r="C284" s="152" t="s">
        <v>538</v>
      </c>
      <c r="D284" s="152" t="s">
        <v>219</v>
      </c>
      <c r="E284" s="152" t="s">
        <v>219</v>
      </c>
      <c r="F284" s="153">
        <f t="shared" si="112"/>
        <v>18</v>
      </c>
      <c r="G284" s="154">
        <v>1</v>
      </c>
      <c r="H284" s="154">
        <f>IFERROR(VLOOKUP(B284,'P2 Origin'!$C$21:$Q$176,15,FALSE),0)</f>
        <v>0</v>
      </c>
      <c r="I284" s="154">
        <f>IFERROR(VLOOKUP(D284,'P4 Destination'!$C$21:$Q$176,15,FALSE),0)</f>
        <v>0</v>
      </c>
      <c r="J284" s="155">
        <v>1</v>
      </c>
      <c r="K284" s="155"/>
      <c r="L284" s="156">
        <v>0</v>
      </c>
      <c r="M284" s="155">
        <v>0</v>
      </c>
      <c r="N284" s="155">
        <v>0</v>
      </c>
      <c r="O284" s="157">
        <f t="shared" si="113"/>
        <v>0</v>
      </c>
      <c r="P284" s="158">
        <f t="shared" si="114"/>
        <v>0</v>
      </c>
      <c r="Q284" s="159">
        <f>IFERROR(VLOOKUP(N284,'P1 Intra-Europees'!$A$15:$H$25,3,0),0)*P284</f>
        <v>0</v>
      </c>
      <c r="R284" s="160">
        <f t="shared" si="115"/>
        <v>0</v>
      </c>
      <c r="S284" s="159">
        <f>IFERROR(VLOOKUP(N284,'P1 Intra-Europees'!$A$15:$H$25,4,0),0)*R284</f>
        <v>0</v>
      </c>
      <c r="T284" s="160">
        <f t="shared" si="116"/>
        <v>0</v>
      </c>
      <c r="U284" s="159">
        <f>IFERROR(VLOOKUP(N284,'P1 Intra-Europees'!$A$15:$H$25,5,0),0)*T284</f>
        <v>0</v>
      </c>
      <c r="V284" s="160">
        <f t="shared" si="117"/>
        <v>0</v>
      </c>
      <c r="W284" s="159">
        <f>IFERROR(VLOOKUP(N284,'P1 Intra-Europees'!$A$15:$H$25,6,0),0)*V284</f>
        <v>0</v>
      </c>
      <c r="X284" s="160">
        <f t="shared" si="118"/>
        <v>0</v>
      </c>
      <c r="Y284" s="159">
        <f>IFERROR(VLOOKUP(N284,'P1 Intra-Europees'!$A$15:$H$25,7,0),0)*X284</f>
        <v>0</v>
      </c>
      <c r="Z284" s="161">
        <f t="shared" si="119"/>
        <v>0</v>
      </c>
      <c r="AA284" s="162">
        <f>IFERROR(VLOOKUP(N284,'P1 Intra-Europees'!$A$15:$H$25,8,0),0)*Z284</f>
        <v>0</v>
      </c>
      <c r="AB284" s="163">
        <f t="shared" si="120"/>
        <v>0</v>
      </c>
      <c r="AC284" s="157" t="str">
        <f>VLOOKUP(B284,'P2 Origin'!$C$21:$O$176,13,0)</f>
        <v>USD</v>
      </c>
      <c r="AD284" s="164">
        <f t="shared" si="121"/>
        <v>0</v>
      </c>
      <c r="AE284" s="165">
        <f>IF(AU284&gt;0.1,VLOOKUP(B284,'P2 Origin'!$C$21:$M$176,3,0)*H284,0)</f>
        <v>0</v>
      </c>
      <c r="AF284" s="166">
        <f t="shared" si="122"/>
        <v>0</v>
      </c>
      <c r="AG284" s="165">
        <f>(VLOOKUP(B284,'P2 Origin'!$C$21:$M$176,4,0))*AF284</f>
        <v>0</v>
      </c>
      <c r="AH284" s="166">
        <f t="shared" si="123"/>
        <v>0</v>
      </c>
      <c r="AI284" s="165">
        <f>(VLOOKUP(B284,'P2 Origin'!$C$21:$M$176,5,0))*AH284</f>
        <v>0</v>
      </c>
      <c r="AJ284" s="166">
        <f t="shared" si="139"/>
        <v>18</v>
      </c>
      <c r="AK284" s="165">
        <f>(VLOOKUP(B284,'P2 Origin'!$C$21:$M$176,6,0))*AJ284</f>
        <v>0</v>
      </c>
      <c r="AL284" s="166">
        <f t="shared" si="124"/>
        <v>0</v>
      </c>
      <c r="AM284" s="165">
        <f>(VLOOKUP($B284,'P2 Origin'!$C$21:$M$176,7,0))*AL284</f>
        <v>0</v>
      </c>
      <c r="AN284" s="166">
        <f t="shared" si="125"/>
        <v>0</v>
      </c>
      <c r="AO284" s="165">
        <f>(VLOOKUP($B284,'P2 Origin'!$C$21:$M$176,8,0))*AN284</f>
        <v>0</v>
      </c>
      <c r="AP284" s="166">
        <f t="shared" si="126"/>
        <v>0</v>
      </c>
      <c r="AQ284" s="165">
        <f>(VLOOKUP($B284,'P2 Origin'!$C$21:$M$176,9,0))*AP284</f>
        <v>0</v>
      </c>
      <c r="AR284" s="155">
        <f t="shared" si="127"/>
        <v>1</v>
      </c>
      <c r="AS284" s="164">
        <f>(VLOOKUP(B284,'P2 Origin'!$C$21:$M$176,10,0))*K284</f>
        <v>0</v>
      </c>
      <c r="AT284" s="164">
        <f>(VLOOKUP(B284,'P2 Origin'!$C$21:$M$176,11,0))*J284</f>
        <v>0</v>
      </c>
      <c r="AU284" s="167">
        <v>18</v>
      </c>
      <c r="AV284" s="168">
        <v>18</v>
      </c>
      <c r="AW284" s="169">
        <v>0</v>
      </c>
      <c r="AX284" s="170">
        <f>IF(AU284&gt;=0.1,'P3 Bureaumarge zee- en luchtvr.'!$D$12,0)</f>
        <v>0</v>
      </c>
      <c r="AY284" s="163">
        <f t="shared" si="128"/>
        <v>0</v>
      </c>
      <c r="AZ284" s="157" t="str">
        <f>VLOOKUP(D284,'P4 Destination'!$C$21:$O$176,13,0)</f>
        <v>EUR</v>
      </c>
      <c r="BA284" s="164">
        <f t="shared" si="129"/>
        <v>0</v>
      </c>
      <c r="BB284" s="171">
        <f>IF(AU284&gt;0.1,(VLOOKUP(D284,'P4 Destination'!$C$21:$M$176,3,0))*I284,0)</f>
        <v>0</v>
      </c>
      <c r="BC284" s="172">
        <f t="shared" si="130"/>
        <v>0</v>
      </c>
      <c r="BD284" s="171">
        <f>(VLOOKUP($D284,'P4 Destination'!$C$21:$M$176,4,0))*BC284</f>
        <v>0</v>
      </c>
      <c r="BE284" s="172">
        <f t="shared" si="131"/>
        <v>0</v>
      </c>
      <c r="BF284" s="171">
        <f>(VLOOKUP($D284,'P4 Destination'!$C$21:$M$176,5,0))*BE284</f>
        <v>0</v>
      </c>
      <c r="BG284" s="172">
        <f t="shared" si="132"/>
        <v>18</v>
      </c>
      <c r="BH284" s="171">
        <f>(VLOOKUP($D284,'P4 Destination'!$C$21:$M$176,6,0))*BG284</f>
        <v>0</v>
      </c>
      <c r="BI284" s="172">
        <f t="shared" si="133"/>
        <v>0</v>
      </c>
      <c r="BJ284" s="171">
        <f>(VLOOKUP($D284,'P4 Destination'!$C$21:$M$176,7,0))*BI284</f>
        <v>0</v>
      </c>
      <c r="BK284" s="172">
        <f t="shared" si="134"/>
        <v>0</v>
      </c>
      <c r="BL284" s="171">
        <f>(VLOOKUP($D284,'P4 Destination'!$C$21:$M$176,8,0))*BK284</f>
        <v>0</v>
      </c>
      <c r="BM284" s="172">
        <f t="shared" si="135"/>
        <v>0</v>
      </c>
      <c r="BN284" s="171">
        <f>(VLOOKUP($D284,'P4 Destination'!$C$21:$M$176,9,0))*BM284</f>
        <v>0</v>
      </c>
      <c r="BO284" s="154">
        <f t="shared" si="136"/>
        <v>1</v>
      </c>
      <c r="BP284" s="171">
        <f>(VLOOKUP(D284,'P4 Destination'!$C$21:$M$176,10,0))*K284</f>
        <v>0</v>
      </c>
      <c r="BQ284" s="171">
        <f>(VLOOKUP(D284,'P4 Destination'!$C$21:$M$176,11,0))*J284</f>
        <v>0</v>
      </c>
      <c r="BR284" s="173">
        <f t="shared" si="137"/>
        <v>0</v>
      </c>
      <c r="BS284" s="173">
        <f>(AV284*2500)*'P6 Verzekering'!$E$11</f>
        <v>0</v>
      </c>
      <c r="BT284" s="173">
        <f>(AW284*2500)*'P6 Verzekering'!$E$12</f>
        <v>0</v>
      </c>
      <c r="BU284" s="173">
        <f>(L284*2500)*'P6 Verzekering'!$E$13</f>
        <v>0</v>
      </c>
      <c r="BV284" s="173">
        <f t="shared" si="138"/>
        <v>0</v>
      </c>
      <c r="BW284"/>
      <c r="BX284"/>
    </row>
    <row r="285" spans="1:76">
      <c r="A285" s="152" t="s">
        <v>1346</v>
      </c>
      <c r="B285" s="152" t="s">
        <v>281</v>
      </c>
      <c r="C285" s="152" t="s">
        <v>538</v>
      </c>
      <c r="D285" s="152" t="s">
        <v>219</v>
      </c>
      <c r="E285" s="152" t="s">
        <v>219</v>
      </c>
      <c r="F285" s="153">
        <f t="shared" si="112"/>
        <v>7</v>
      </c>
      <c r="G285" s="154">
        <v>1</v>
      </c>
      <c r="H285" s="154">
        <f>IFERROR(VLOOKUP(B285,'P2 Origin'!$C$21:$Q$176,15,FALSE),0)</f>
        <v>0</v>
      </c>
      <c r="I285" s="154">
        <f>IFERROR(VLOOKUP(D285,'P4 Destination'!$C$21:$Q$176,15,FALSE),0)</f>
        <v>0</v>
      </c>
      <c r="J285" s="155">
        <v>1</v>
      </c>
      <c r="K285" s="155"/>
      <c r="L285" s="156">
        <v>0</v>
      </c>
      <c r="M285" s="155">
        <v>0</v>
      </c>
      <c r="N285" s="155">
        <v>0</v>
      </c>
      <c r="O285" s="157">
        <f t="shared" si="113"/>
        <v>0</v>
      </c>
      <c r="P285" s="158">
        <f t="shared" si="114"/>
        <v>0</v>
      </c>
      <c r="Q285" s="159">
        <f>IFERROR(VLOOKUP(N285,'P1 Intra-Europees'!$A$15:$H$25,3,0),0)*P285</f>
        <v>0</v>
      </c>
      <c r="R285" s="160">
        <f t="shared" si="115"/>
        <v>0</v>
      </c>
      <c r="S285" s="159">
        <f>IFERROR(VLOOKUP(N285,'P1 Intra-Europees'!$A$15:$H$25,4,0),0)*R285</f>
        <v>0</v>
      </c>
      <c r="T285" s="160">
        <f t="shared" si="116"/>
        <v>0</v>
      </c>
      <c r="U285" s="159">
        <f>IFERROR(VLOOKUP(N285,'P1 Intra-Europees'!$A$15:$H$25,5,0),0)*T285</f>
        <v>0</v>
      </c>
      <c r="V285" s="160">
        <f t="shared" si="117"/>
        <v>0</v>
      </c>
      <c r="W285" s="159">
        <f>IFERROR(VLOOKUP(N285,'P1 Intra-Europees'!$A$15:$H$25,6,0),0)*V285</f>
        <v>0</v>
      </c>
      <c r="X285" s="160">
        <f t="shared" si="118"/>
        <v>0</v>
      </c>
      <c r="Y285" s="159">
        <f>IFERROR(VLOOKUP(N285,'P1 Intra-Europees'!$A$15:$H$25,7,0),0)*X285</f>
        <v>0</v>
      </c>
      <c r="Z285" s="161">
        <f t="shared" si="119"/>
        <v>0</v>
      </c>
      <c r="AA285" s="162">
        <f>IFERROR(VLOOKUP(N285,'P1 Intra-Europees'!$A$15:$H$25,8,0),0)*Z285</f>
        <v>0</v>
      </c>
      <c r="AB285" s="163">
        <f t="shared" si="120"/>
        <v>0</v>
      </c>
      <c r="AC285" s="157" t="str">
        <f>VLOOKUP(B285,'P2 Origin'!$C$21:$O$176,13,0)</f>
        <v>USD</v>
      </c>
      <c r="AD285" s="164">
        <f t="shared" si="121"/>
        <v>0</v>
      </c>
      <c r="AE285" s="165">
        <f>IF(AU285&gt;0.1,VLOOKUP(B285,'P2 Origin'!$C$21:$M$176,3,0)*H285,0)</f>
        <v>0</v>
      </c>
      <c r="AF285" s="166">
        <f t="shared" si="122"/>
        <v>0</v>
      </c>
      <c r="AG285" s="165">
        <f>(VLOOKUP(B285,'P2 Origin'!$C$21:$M$176,4,0))*AF285</f>
        <v>0</v>
      </c>
      <c r="AH285" s="166">
        <f t="shared" si="123"/>
        <v>7</v>
      </c>
      <c r="AI285" s="165">
        <f>(VLOOKUP(B285,'P2 Origin'!$C$21:$M$176,5,0))*AH285</f>
        <v>0</v>
      </c>
      <c r="AJ285" s="166">
        <f t="shared" si="139"/>
        <v>0</v>
      </c>
      <c r="AK285" s="165">
        <f>(VLOOKUP(B285,'P2 Origin'!$C$21:$M$176,6,0))*AJ285</f>
        <v>0</v>
      </c>
      <c r="AL285" s="166">
        <f t="shared" si="124"/>
        <v>0</v>
      </c>
      <c r="AM285" s="165">
        <f>(VLOOKUP($B285,'P2 Origin'!$C$21:$M$176,7,0))*AL285</f>
        <v>0</v>
      </c>
      <c r="AN285" s="166">
        <f t="shared" si="125"/>
        <v>0</v>
      </c>
      <c r="AO285" s="165">
        <f>(VLOOKUP($B285,'P2 Origin'!$C$21:$M$176,8,0))*AN285</f>
        <v>0</v>
      </c>
      <c r="AP285" s="166">
        <f t="shared" si="126"/>
        <v>0</v>
      </c>
      <c r="AQ285" s="165">
        <f>(VLOOKUP($B285,'P2 Origin'!$C$21:$M$176,9,0))*AP285</f>
        <v>0</v>
      </c>
      <c r="AR285" s="155">
        <f t="shared" si="127"/>
        <v>1</v>
      </c>
      <c r="AS285" s="164">
        <f>(VLOOKUP(B285,'P2 Origin'!$C$21:$M$176,10,0))*K285</f>
        <v>0</v>
      </c>
      <c r="AT285" s="164">
        <f>(VLOOKUP(B285,'P2 Origin'!$C$21:$M$176,11,0))*J285</f>
        <v>0</v>
      </c>
      <c r="AU285" s="167">
        <v>7</v>
      </c>
      <c r="AV285" s="168">
        <v>7</v>
      </c>
      <c r="AW285" s="169">
        <v>0</v>
      </c>
      <c r="AX285" s="170">
        <f>IF(AU285&gt;=0.1,'P3 Bureaumarge zee- en luchtvr.'!$D$12,0)</f>
        <v>0</v>
      </c>
      <c r="AY285" s="163">
        <f t="shared" si="128"/>
        <v>0</v>
      </c>
      <c r="AZ285" s="157" t="str">
        <f>VLOOKUP(D285,'P4 Destination'!$C$21:$O$176,13,0)</f>
        <v>EUR</v>
      </c>
      <c r="BA285" s="164">
        <f t="shared" si="129"/>
        <v>0</v>
      </c>
      <c r="BB285" s="171">
        <f>IF(AU285&gt;0.1,(VLOOKUP(D285,'P4 Destination'!$C$21:$M$176,3,0))*I285,0)</f>
        <v>0</v>
      </c>
      <c r="BC285" s="172">
        <f t="shared" si="130"/>
        <v>0</v>
      </c>
      <c r="BD285" s="171">
        <f>(VLOOKUP($D285,'P4 Destination'!$C$21:$M$176,4,0))*BC285</f>
        <v>0</v>
      </c>
      <c r="BE285" s="172">
        <f t="shared" si="131"/>
        <v>7</v>
      </c>
      <c r="BF285" s="171">
        <f>(VLOOKUP($D285,'P4 Destination'!$C$21:$M$176,5,0))*BE285</f>
        <v>0</v>
      </c>
      <c r="BG285" s="172">
        <f t="shared" si="132"/>
        <v>0</v>
      </c>
      <c r="BH285" s="171">
        <f>(VLOOKUP($D285,'P4 Destination'!$C$21:$M$176,6,0))*BG285</f>
        <v>0</v>
      </c>
      <c r="BI285" s="172">
        <f t="shared" si="133"/>
        <v>0</v>
      </c>
      <c r="BJ285" s="171">
        <f>(VLOOKUP($D285,'P4 Destination'!$C$21:$M$176,7,0))*BI285</f>
        <v>0</v>
      </c>
      <c r="BK285" s="172">
        <f t="shared" si="134"/>
        <v>0</v>
      </c>
      <c r="BL285" s="171">
        <f>(VLOOKUP($D285,'P4 Destination'!$C$21:$M$176,8,0))*BK285</f>
        <v>0</v>
      </c>
      <c r="BM285" s="172">
        <f t="shared" si="135"/>
        <v>0</v>
      </c>
      <c r="BN285" s="171">
        <f>(VLOOKUP($D285,'P4 Destination'!$C$21:$M$176,9,0))*BM285</f>
        <v>0</v>
      </c>
      <c r="BO285" s="154">
        <f t="shared" si="136"/>
        <v>1</v>
      </c>
      <c r="BP285" s="171">
        <f>(VLOOKUP(D285,'P4 Destination'!$C$21:$M$176,10,0))*K285</f>
        <v>0</v>
      </c>
      <c r="BQ285" s="171">
        <f>(VLOOKUP(D285,'P4 Destination'!$C$21:$M$176,11,0))*J285</f>
        <v>0</v>
      </c>
      <c r="BR285" s="173">
        <f t="shared" si="137"/>
        <v>0</v>
      </c>
      <c r="BS285" s="173">
        <f>(AV285*2500)*'P6 Verzekering'!$E$11</f>
        <v>0</v>
      </c>
      <c r="BT285" s="173">
        <f>(AW285*2500)*'P6 Verzekering'!$E$12</f>
        <v>0</v>
      </c>
      <c r="BU285" s="173">
        <f>(L285*2500)*'P6 Verzekering'!$E$13</f>
        <v>0</v>
      </c>
      <c r="BV285" s="173">
        <f t="shared" si="138"/>
        <v>0</v>
      </c>
      <c r="BW285"/>
      <c r="BX285"/>
    </row>
    <row r="286" spans="1:76">
      <c r="A286" s="152" t="s">
        <v>1348</v>
      </c>
      <c r="B286" s="152" t="s">
        <v>281</v>
      </c>
      <c r="C286" s="152" t="s">
        <v>538</v>
      </c>
      <c r="D286" s="152" t="s">
        <v>219</v>
      </c>
      <c r="E286" s="152" t="s">
        <v>219</v>
      </c>
      <c r="F286" s="153">
        <f t="shared" si="112"/>
        <v>20</v>
      </c>
      <c r="G286" s="154">
        <v>1</v>
      </c>
      <c r="H286" s="154">
        <f>IFERROR(VLOOKUP(B286,'P2 Origin'!$C$21:$Q$176,15,FALSE),0)</f>
        <v>0</v>
      </c>
      <c r="I286" s="154">
        <f>IFERROR(VLOOKUP(D286,'P4 Destination'!$C$21:$Q$176,15,FALSE),0)</f>
        <v>0</v>
      </c>
      <c r="J286" s="155">
        <v>1</v>
      </c>
      <c r="K286" s="155"/>
      <c r="L286" s="156">
        <v>0</v>
      </c>
      <c r="M286" s="155">
        <v>0</v>
      </c>
      <c r="N286" s="155">
        <v>0</v>
      </c>
      <c r="O286" s="157">
        <f t="shared" si="113"/>
        <v>0</v>
      </c>
      <c r="P286" s="158">
        <f t="shared" si="114"/>
        <v>0</v>
      </c>
      <c r="Q286" s="159">
        <f>IFERROR(VLOOKUP(N286,'P1 Intra-Europees'!$A$15:$H$25,3,0),0)*P286</f>
        <v>0</v>
      </c>
      <c r="R286" s="160">
        <f t="shared" si="115"/>
        <v>0</v>
      </c>
      <c r="S286" s="159">
        <f>IFERROR(VLOOKUP(N286,'P1 Intra-Europees'!$A$15:$H$25,4,0),0)*R286</f>
        <v>0</v>
      </c>
      <c r="T286" s="160">
        <f t="shared" si="116"/>
        <v>0</v>
      </c>
      <c r="U286" s="159">
        <f>IFERROR(VLOOKUP(N286,'P1 Intra-Europees'!$A$15:$H$25,5,0),0)*T286</f>
        <v>0</v>
      </c>
      <c r="V286" s="160">
        <f t="shared" si="117"/>
        <v>0</v>
      </c>
      <c r="W286" s="159">
        <f>IFERROR(VLOOKUP(N286,'P1 Intra-Europees'!$A$15:$H$25,6,0),0)*V286</f>
        <v>0</v>
      </c>
      <c r="X286" s="160">
        <f t="shared" si="118"/>
        <v>0</v>
      </c>
      <c r="Y286" s="159">
        <f>IFERROR(VLOOKUP(N286,'P1 Intra-Europees'!$A$15:$H$25,7,0),0)*X286</f>
        <v>0</v>
      </c>
      <c r="Z286" s="161">
        <f t="shared" si="119"/>
        <v>0</v>
      </c>
      <c r="AA286" s="162">
        <f>IFERROR(VLOOKUP(N286,'P1 Intra-Europees'!$A$15:$H$25,8,0),0)*Z286</f>
        <v>0</v>
      </c>
      <c r="AB286" s="163">
        <f t="shared" si="120"/>
        <v>0</v>
      </c>
      <c r="AC286" s="157" t="str">
        <f>VLOOKUP(B286,'P2 Origin'!$C$21:$O$176,13,0)</f>
        <v>USD</v>
      </c>
      <c r="AD286" s="164">
        <f t="shared" si="121"/>
        <v>0</v>
      </c>
      <c r="AE286" s="165">
        <f>IF(AU286&gt;0.1,VLOOKUP(B286,'P2 Origin'!$C$21:$M$176,3,0)*H286,0)</f>
        <v>0</v>
      </c>
      <c r="AF286" s="166">
        <f t="shared" si="122"/>
        <v>0</v>
      </c>
      <c r="AG286" s="165">
        <f>(VLOOKUP(B286,'P2 Origin'!$C$21:$M$176,4,0))*AF286</f>
        <v>0</v>
      </c>
      <c r="AH286" s="166">
        <f t="shared" si="123"/>
        <v>0</v>
      </c>
      <c r="AI286" s="165">
        <f>(VLOOKUP(B286,'P2 Origin'!$C$21:$M$176,5,0))*AH286</f>
        <v>0</v>
      </c>
      <c r="AJ286" s="166">
        <f t="shared" si="139"/>
        <v>20</v>
      </c>
      <c r="AK286" s="165">
        <f>(VLOOKUP(B286,'P2 Origin'!$C$21:$M$176,6,0))*AJ286</f>
        <v>0</v>
      </c>
      <c r="AL286" s="166">
        <f t="shared" si="124"/>
        <v>0</v>
      </c>
      <c r="AM286" s="165">
        <f>(VLOOKUP($B286,'P2 Origin'!$C$21:$M$176,7,0))*AL286</f>
        <v>0</v>
      </c>
      <c r="AN286" s="166">
        <f t="shared" si="125"/>
        <v>0</v>
      </c>
      <c r="AO286" s="165">
        <f>(VLOOKUP($B286,'P2 Origin'!$C$21:$M$176,8,0))*AN286</f>
        <v>0</v>
      </c>
      <c r="AP286" s="166">
        <f t="shared" si="126"/>
        <v>0</v>
      </c>
      <c r="AQ286" s="165">
        <f>(VLOOKUP($B286,'P2 Origin'!$C$21:$M$176,9,0))*AP286</f>
        <v>0</v>
      </c>
      <c r="AR286" s="155">
        <f t="shared" si="127"/>
        <v>1</v>
      </c>
      <c r="AS286" s="164">
        <f>(VLOOKUP(B286,'P2 Origin'!$C$21:$M$176,10,0))*K286</f>
        <v>0</v>
      </c>
      <c r="AT286" s="164">
        <f>(VLOOKUP(B286,'P2 Origin'!$C$21:$M$176,11,0))*J286</f>
        <v>0</v>
      </c>
      <c r="AU286" s="167">
        <v>20</v>
      </c>
      <c r="AV286" s="168">
        <v>20</v>
      </c>
      <c r="AW286" s="169">
        <v>0</v>
      </c>
      <c r="AX286" s="170">
        <f>IF(AU286&gt;=0.1,'P3 Bureaumarge zee- en luchtvr.'!$D$12,0)</f>
        <v>0</v>
      </c>
      <c r="AY286" s="163">
        <f t="shared" si="128"/>
        <v>0</v>
      </c>
      <c r="AZ286" s="157" t="str">
        <f>VLOOKUP(D286,'P4 Destination'!$C$21:$O$176,13,0)</f>
        <v>EUR</v>
      </c>
      <c r="BA286" s="164">
        <f t="shared" si="129"/>
        <v>0</v>
      </c>
      <c r="BB286" s="171">
        <f>IF(AU286&gt;0.1,(VLOOKUP(D286,'P4 Destination'!$C$21:$M$176,3,0))*I286,0)</f>
        <v>0</v>
      </c>
      <c r="BC286" s="172">
        <f t="shared" si="130"/>
        <v>0</v>
      </c>
      <c r="BD286" s="171">
        <f>(VLOOKUP($D286,'P4 Destination'!$C$21:$M$176,4,0))*BC286</f>
        <v>0</v>
      </c>
      <c r="BE286" s="172">
        <f t="shared" si="131"/>
        <v>0</v>
      </c>
      <c r="BF286" s="171">
        <f>(VLOOKUP($D286,'P4 Destination'!$C$21:$M$176,5,0))*BE286</f>
        <v>0</v>
      </c>
      <c r="BG286" s="172">
        <f t="shared" si="132"/>
        <v>20</v>
      </c>
      <c r="BH286" s="171">
        <f>(VLOOKUP($D286,'P4 Destination'!$C$21:$M$176,6,0))*BG286</f>
        <v>0</v>
      </c>
      <c r="BI286" s="172">
        <f t="shared" si="133"/>
        <v>0</v>
      </c>
      <c r="BJ286" s="171">
        <f>(VLOOKUP($D286,'P4 Destination'!$C$21:$M$176,7,0))*BI286</f>
        <v>0</v>
      </c>
      <c r="BK286" s="172">
        <f t="shared" si="134"/>
        <v>0</v>
      </c>
      <c r="BL286" s="171">
        <f>(VLOOKUP($D286,'P4 Destination'!$C$21:$M$176,8,0))*BK286</f>
        <v>0</v>
      </c>
      <c r="BM286" s="172">
        <f t="shared" si="135"/>
        <v>0</v>
      </c>
      <c r="BN286" s="171">
        <f>(VLOOKUP($D286,'P4 Destination'!$C$21:$M$176,9,0))*BM286</f>
        <v>0</v>
      </c>
      <c r="BO286" s="154">
        <f t="shared" si="136"/>
        <v>1</v>
      </c>
      <c r="BP286" s="171">
        <f>(VLOOKUP(D286,'P4 Destination'!$C$21:$M$176,10,0))*K286</f>
        <v>0</v>
      </c>
      <c r="BQ286" s="171">
        <f>(VLOOKUP(D286,'P4 Destination'!$C$21:$M$176,11,0))*J286</f>
        <v>0</v>
      </c>
      <c r="BR286" s="173">
        <f t="shared" si="137"/>
        <v>0</v>
      </c>
      <c r="BS286" s="173">
        <f>(AV286*2500)*'P6 Verzekering'!$E$11</f>
        <v>0</v>
      </c>
      <c r="BT286" s="173">
        <f>(AW286*2500)*'P6 Verzekering'!$E$12</f>
        <v>0</v>
      </c>
      <c r="BU286" s="173">
        <f>(L286*2500)*'P6 Verzekering'!$E$13</f>
        <v>0</v>
      </c>
      <c r="BV286" s="173">
        <f t="shared" si="138"/>
        <v>0</v>
      </c>
      <c r="BW286"/>
      <c r="BX286"/>
    </row>
    <row r="287" spans="1:76">
      <c r="A287" s="152" t="s">
        <v>1349</v>
      </c>
      <c r="B287" s="152" t="s">
        <v>281</v>
      </c>
      <c r="C287" s="152" t="s">
        <v>538</v>
      </c>
      <c r="D287" s="152" t="s">
        <v>219</v>
      </c>
      <c r="E287" s="152" t="s">
        <v>219</v>
      </c>
      <c r="F287" s="153">
        <f t="shared" si="112"/>
        <v>15</v>
      </c>
      <c r="G287" s="154">
        <v>1</v>
      </c>
      <c r="H287" s="154">
        <f>IFERROR(VLOOKUP(B287,'P2 Origin'!$C$21:$Q$176,15,FALSE),0)</f>
        <v>0</v>
      </c>
      <c r="I287" s="154">
        <f>IFERROR(VLOOKUP(D287,'P4 Destination'!$C$21:$Q$176,15,FALSE),0)</f>
        <v>0</v>
      </c>
      <c r="J287" s="155">
        <v>1</v>
      </c>
      <c r="K287" s="155"/>
      <c r="L287" s="156">
        <v>0</v>
      </c>
      <c r="M287" s="155">
        <v>0</v>
      </c>
      <c r="N287" s="155">
        <v>0</v>
      </c>
      <c r="O287" s="157">
        <f t="shared" si="113"/>
        <v>0</v>
      </c>
      <c r="P287" s="158">
        <f t="shared" si="114"/>
        <v>0</v>
      </c>
      <c r="Q287" s="159">
        <f>IFERROR(VLOOKUP(N287,'P1 Intra-Europees'!$A$15:$H$25,3,0),0)*P287</f>
        <v>0</v>
      </c>
      <c r="R287" s="160">
        <f t="shared" si="115"/>
        <v>0</v>
      </c>
      <c r="S287" s="159">
        <f>IFERROR(VLOOKUP(N287,'P1 Intra-Europees'!$A$15:$H$25,4,0),0)*R287</f>
        <v>0</v>
      </c>
      <c r="T287" s="160">
        <f t="shared" si="116"/>
        <v>0</v>
      </c>
      <c r="U287" s="159">
        <f>IFERROR(VLOOKUP(N287,'P1 Intra-Europees'!$A$15:$H$25,5,0),0)*T287</f>
        <v>0</v>
      </c>
      <c r="V287" s="160">
        <f t="shared" si="117"/>
        <v>0</v>
      </c>
      <c r="W287" s="159">
        <f>IFERROR(VLOOKUP(N287,'P1 Intra-Europees'!$A$15:$H$25,6,0),0)*V287</f>
        <v>0</v>
      </c>
      <c r="X287" s="160">
        <f t="shared" si="118"/>
        <v>0</v>
      </c>
      <c r="Y287" s="159">
        <f>IFERROR(VLOOKUP(N287,'P1 Intra-Europees'!$A$15:$H$25,7,0),0)*X287</f>
        <v>0</v>
      </c>
      <c r="Z287" s="161">
        <f t="shared" si="119"/>
        <v>0</v>
      </c>
      <c r="AA287" s="162">
        <f>IFERROR(VLOOKUP(N287,'P1 Intra-Europees'!$A$15:$H$25,8,0),0)*Z287</f>
        <v>0</v>
      </c>
      <c r="AB287" s="163">
        <f t="shared" si="120"/>
        <v>0</v>
      </c>
      <c r="AC287" s="157" t="str">
        <f>VLOOKUP(B287,'P2 Origin'!$C$21:$O$176,13,0)</f>
        <v>USD</v>
      </c>
      <c r="AD287" s="164">
        <f t="shared" si="121"/>
        <v>0</v>
      </c>
      <c r="AE287" s="165">
        <f>IF(AU287&gt;0.1,VLOOKUP(B287,'P2 Origin'!$C$21:$M$176,3,0)*H287,0)</f>
        <v>0</v>
      </c>
      <c r="AF287" s="166">
        <f t="shared" si="122"/>
        <v>0</v>
      </c>
      <c r="AG287" s="165">
        <f>(VLOOKUP(B287,'P2 Origin'!$C$21:$M$176,4,0))*AF287</f>
        <v>0</v>
      </c>
      <c r="AH287" s="166">
        <f t="shared" si="123"/>
        <v>15</v>
      </c>
      <c r="AI287" s="165">
        <f>(VLOOKUP(B287,'P2 Origin'!$C$21:$M$176,5,0))*AH287</f>
        <v>0</v>
      </c>
      <c r="AJ287" s="166">
        <f t="shared" si="139"/>
        <v>0</v>
      </c>
      <c r="AK287" s="165">
        <f>(VLOOKUP(B287,'P2 Origin'!$C$21:$M$176,6,0))*AJ287</f>
        <v>0</v>
      </c>
      <c r="AL287" s="166">
        <f t="shared" si="124"/>
        <v>0</v>
      </c>
      <c r="AM287" s="165">
        <f>(VLOOKUP($B287,'P2 Origin'!$C$21:$M$176,7,0))*AL287</f>
        <v>0</v>
      </c>
      <c r="AN287" s="166">
        <f t="shared" si="125"/>
        <v>0</v>
      </c>
      <c r="AO287" s="165">
        <f>(VLOOKUP($B287,'P2 Origin'!$C$21:$M$176,8,0))*AN287</f>
        <v>0</v>
      </c>
      <c r="AP287" s="166">
        <f t="shared" si="126"/>
        <v>0</v>
      </c>
      <c r="AQ287" s="165">
        <f>(VLOOKUP($B287,'P2 Origin'!$C$21:$M$176,9,0))*AP287</f>
        <v>0</v>
      </c>
      <c r="AR287" s="155">
        <f t="shared" si="127"/>
        <v>1</v>
      </c>
      <c r="AS287" s="164">
        <f>(VLOOKUP(B287,'P2 Origin'!$C$21:$M$176,10,0))*K287</f>
        <v>0</v>
      </c>
      <c r="AT287" s="164">
        <f>(VLOOKUP(B287,'P2 Origin'!$C$21:$M$176,11,0))*J287</f>
        <v>0</v>
      </c>
      <c r="AU287" s="167">
        <v>15</v>
      </c>
      <c r="AV287" s="168">
        <v>15</v>
      </c>
      <c r="AW287" s="169">
        <v>0</v>
      </c>
      <c r="AX287" s="170">
        <f>IF(AU287&gt;=0.1,'P3 Bureaumarge zee- en luchtvr.'!$D$12,0)</f>
        <v>0</v>
      </c>
      <c r="AY287" s="163">
        <f t="shared" si="128"/>
        <v>0</v>
      </c>
      <c r="AZ287" s="157" t="str">
        <f>VLOOKUP(D287,'P4 Destination'!$C$21:$O$176,13,0)</f>
        <v>EUR</v>
      </c>
      <c r="BA287" s="164">
        <f t="shared" si="129"/>
        <v>0</v>
      </c>
      <c r="BB287" s="171">
        <f>IF(AU287&gt;0.1,(VLOOKUP(D287,'P4 Destination'!$C$21:$M$176,3,0))*I287,0)</f>
        <v>0</v>
      </c>
      <c r="BC287" s="172">
        <f t="shared" si="130"/>
        <v>0</v>
      </c>
      <c r="BD287" s="171">
        <f>(VLOOKUP($D287,'P4 Destination'!$C$21:$M$176,4,0))*BC287</f>
        <v>0</v>
      </c>
      <c r="BE287" s="172">
        <f t="shared" si="131"/>
        <v>15</v>
      </c>
      <c r="BF287" s="171">
        <f>(VLOOKUP($D287,'P4 Destination'!$C$21:$M$176,5,0))*BE287</f>
        <v>0</v>
      </c>
      <c r="BG287" s="172">
        <f t="shared" si="132"/>
        <v>0</v>
      </c>
      <c r="BH287" s="171">
        <f>(VLOOKUP($D287,'P4 Destination'!$C$21:$M$176,6,0))*BG287</f>
        <v>0</v>
      </c>
      <c r="BI287" s="172">
        <f t="shared" si="133"/>
        <v>0</v>
      </c>
      <c r="BJ287" s="171">
        <f>(VLOOKUP($D287,'P4 Destination'!$C$21:$M$176,7,0))*BI287</f>
        <v>0</v>
      </c>
      <c r="BK287" s="172">
        <f t="shared" si="134"/>
        <v>0</v>
      </c>
      <c r="BL287" s="171">
        <f>(VLOOKUP($D287,'P4 Destination'!$C$21:$M$176,8,0))*BK287</f>
        <v>0</v>
      </c>
      <c r="BM287" s="172">
        <f t="shared" si="135"/>
        <v>0</v>
      </c>
      <c r="BN287" s="171">
        <f>(VLOOKUP($D287,'P4 Destination'!$C$21:$M$176,9,0))*BM287</f>
        <v>0</v>
      </c>
      <c r="BO287" s="154">
        <f t="shared" si="136"/>
        <v>1</v>
      </c>
      <c r="BP287" s="171">
        <f>(VLOOKUP(D287,'P4 Destination'!$C$21:$M$176,10,0))*K287</f>
        <v>0</v>
      </c>
      <c r="BQ287" s="171">
        <f>(VLOOKUP(D287,'P4 Destination'!$C$21:$M$176,11,0))*J287</f>
        <v>0</v>
      </c>
      <c r="BR287" s="173">
        <f t="shared" si="137"/>
        <v>0</v>
      </c>
      <c r="BS287" s="173">
        <f>(AV287*2500)*'P6 Verzekering'!$E$11</f>
        <v>0</v>
      </c>
      <c r="BT287" s="173">
        <f>(AW287*2500)*'P6 Verzekering'!$E$12</f>
        <v>0</v>
      </c>
      <c r="BU287" s="173">
        <f>(L287*2500)*'P6 Verzekering'!$E$13</f>
        <v>0</v>
      </c>
      <c r="BV287" s="173">
        <f t="shared" si="138"/>
        <v>0</v>
      </c>
      <c r="BW287"/>
      <c r="BX287"/>
    </row>
    <row r="288" spans="1:76">
      <c r="A288" s="152" t="s">
        <v>1350</v>
      </c>
      <c r="B288" s="152" t="s">
        <v>281</v>
      </c>
      <c r="C288" s="152" t="s">
        <v>538</v>
      </c>
      <c r="D288" s="152" t="s">
        <v>219</v>
      </c>
      <c r="E288" s="152" t="s">
        <v>219</v>
      </c>
      <c r="F288" s="153">
        <f t="shared" si="112"/>
        <v>15</v>
      </c>
      <c r="G288" s="154">
        <v>1</v>
      </c>
      <c r="H288" s="154">
        <f>IFERROR(VLOOKUP(B288,'P2 Origin'!$C$21:$Q$176,15,FALSE),0)</f>
        <v>0</v>
      </c>
      <c r="I288" s="154">
        <f>IFERROR(VLOOKUP(D288,'P4 Destination'!$C$21:$Q$176,15,FALSE),0)</f>
        <v>0</v>
      </c>
      <c r="J288" s="155">
        <v>1</v>
      </c>
      <c r="K288" s="155"/>
      <c r="L288" s="156">
        <v>0</v>
      </c>
      <c r="M288" s="155">
        <v>0</v>
      </c>
      <c r="N288" s="155">
        <v>0</v>
      </c>
      <c r="O288" s="157">
        <f t="shared" si="113"/>
        <v>0</v>
      </c>
      <c r="P288" s="158">
        <f t="shared" si="114"/>
        <v>0</v>
      </c>
      <c r="Q288" s="159">
        <f>IFERROR(VLOOKUP(N288,'P1 Intra-Europees'!$A$15:$H$25,3,0),0)*P288</f>
        <v>0</v>
      </c>
      <c r="R288" s="160">
        <f t="shared" si="115"/>
        <v>0</v>
      </c>
      <c r="S288" s="159">
        <f>IFERROR(VLOOKUP(N288,'P1 Intra-Europees'!$A$15:$H$25,4,0),0)*R288</f>
        <v>0</v>
      </c>
      <c r="T288" s="160">
        <f t="shared" si="116"/>
        <v>0</v>
      </c>
      <c r="U288" s="159">
        <f>IFERROR(VLOOKUP(N288,'P1 Intra-Europees'!$A$15:$H$25,5,0),0)*T288</f>
        <v>0</v>
      </c>
      <c r="V288" s="160">
        <f t="shared" si="117"/>
        <v>0</v>
      </c>
      <c r="W288" s="159">
        <f>IFERROR(VLOOKUP(N288,'P1 Intra-Europees'!$A$15:$H$25,6,0),0)*V288</f>
        <v>0</v>
      </c>
      <c r="X288" s="160">
        <f t="shared" si="118"/>
        <v>0</v>
      </c>
      <c r="Y288" s="159">
        <f>IFERROR(VLOOKUP(N288,'P1 Intra-Europees'!$A$15:$H$25,7,0),0)*X288</f>
        <v>0</v>
      </c>
      <c r="Z288" s="161">
        <f t="shared" si="119"/>
        <v>0</v>
      </c>
      <c r="AA288" s="162">
        <f>IFERROR(VLOOKUP(N288,'P1 Intra-Europees'!$A$15:$H$25,8,0),0)*Z288</f>
        <v>0</v>
      </c>
      <c r="AB288" s="163">
        <f t="shared" si="120"/>
        <v>0</v>
      </c>
      <c r="AC288" s="157" t="str">
        <f>VLOOKUP(B288,'P2 Origin'!$C$21:$O$176,13,0)</f>
        <v>USD</v>
      </c>
      <c r="AD288" s="164">
        <f t="shared" si="121"/>
        <v>0</v>
      </c>
      <c r="AE288" s="165">
        <f>IF(AU288&gt;0.1,VLOOKUP(B288,'P2 Origin'!$C$21:$M$176,3,0)*H288,0)</f>
        <v>0</v>
      </c>
      <c r="AF288" s="166">
        <f t="shared" si="122"/>
        <v>0</v>
      </c>
      <c r="AG288" s="165">
        <f>(VLOOKUP(B288,'P2 Origin'!$C$21:$M$176,4,0))*AF288</f>
        <v>0</v>
      </c>
      <c r="AH288" s="166">
        <f t="shared" si="123"/>
        <v>15</v>
      </c>
      <c r="AI288" s="165">
        <f>(VLOOKUP(B288,'P2 Origin'!$C$21:$M$176,5,0))*AH288</f>
        <v>0</v>
      </c>
      <c r="AJ288" s="166">
        <f t="shared" si="139"/>
        <v>0</v>
      </c>
      <c r="AK288" s="165">
        <f>(VLOOKUP(B288,'P2 Origin'!$C$21:$M$176,6,0))*AJ288</f>
        <v>0</v>
      </c>
      <c r="AL288" s="166">
        <f t="shared" si="124"/>
        <v>0</v>
      </c>
      <c r="AM288" s="165">
        <f>(VLOOKUP($B288,'P2 Origin'!$C$21:$M$176,7,0))*AL288</f>
        <v>0</v>
      </c>
      <c r="AN288" s="166">
        <f t="shared" si="125"/>
        <v>0</v>
      </c>
      <c r="AO288" s="165">
        <f>(VLOOKUP($B288,'P2 Origin'!$C$21:$M$176,8,0))*AN288</f>
        <v>0</v>
      </c>
      <c r="AP288" s="166">
        <f t="shared" si="126"/>
        <v>0</v>
      </c>
      <c r="AQ288" s="165">
        <f>(VLOOKUP($B288,'P2 Origin'!$C$21:$M$176,9,0))*AP288</f>
        <v>0</v>
      </c>
      <c r="AR288" s="155">
        <f t="shared" si="127"/>
        <v>1</v>
      </c>
      <c r="AS288" s="164">
        <f>(VLOOKUP(B288,'P2 Origin'!$C$21:$M$176,10,0))*K288</f>
        <v>0</v>
      </c>
      <c r="AT288" s="164">
        <f>(VLOOKUP(B288,'P2 Origin'!$C$21:$M$176,11,0))*J288</f>
        <v>0</v>
      </c>
      <c r="AU288" s="167">
        <v>15</v>
      </c>
      <c r="AV288" s="168">
        <v>15</v>
      </c>
      <c r="AW288" s="169">
        <v>0</v>
      </c>
      <c r="AX288" s="170">
        <f>IF(AU288&gt;=0.1,'P3 Bureaumarge zee- en luchtvr.'!$D$12,0)</f>
        <v>0</v>
      </c>
      <c r="AY288" s="163">
        <f t="shared" si="128"/>
        <v>0</v>
      </c>
      <c r="AZ288" s="157" t="str">
        <f>VLOOKUP(D288,'P4 Destination'!$C$21:$O$176,13,0)</f>
        <v>EUR</v>
      </c>
      <c r="BA288" s="164">
        <f t="shared" si="129"/>
        <v>0</v>
      </c>
      <c r="BB288" s="171">
        <f>IF(AU288&gt;0.1,(VLOOKUP(D288,'P4 Destination'!$C$21:$M$176,3,0))*I288,0)</f>
        <v>0</v>
      </c>
      <c r="BC288" s="172">
        <f t="shared" si="130"/>
        <v>0</v>
      </c>
      <c r="BD288" s="171">
        <f>(VLOOKUP($D288,'P4 Destination'!$C$21:$M$176,4,0))*BC288</f>
        <v>0</v>
      </c>
      <c r="BE288" s="172">
        <f t="shared" si="131"/>
        <v>15</v>
      </c>
      <c r="BF288" s="171">
        <f>(VLOOKUP($D288,'P4 Destination'!$C$21:$M$176,5,0))*BE288</f>
        <v>0</v>
      </c>
      <c r="BG288" s="172">
        <f t="shared" si="132"/>
        <v>0</v>
      </c>
      <c r="BH288" s="171">
        <f>(VLOOKUP($D288,'P4 Destination'!$C$21:$M$176,6,0))*BG288</f>
        <v>0</v>
      </c>
      <c r="BI288" s="172">
        <f t="shared" si="133"/>
        <v>0</v>
      </c>
      <c r="BJ288" s="171">
        <f>(VLOOKUP($D288,'P4 Destination'!$C$21:$M$176,7,0))*BI288</f>
        <v>0</v>
      </c>
      <c r="BK288" s="172">
        <f t="shared" si="134"/>
        <v>0</v>
      </c>
      <c r="BL288" s="171">
        <f>(VLOOKUP($D288,'P4 Destination'!$C$21:$M$176,8,0))*BK288</f>
        <v>0</v>
      </c>
      <c r="BM288" s="172">
        <f t="shared" si="135"/>
        <v>0</v>
      </c>
      <c r="BN288" s="171">
        <f>(VLOOKUP($D288,'P4 Destination'!$C$21:$M$176,9,0))*BM288</f>
        <v>0</v>
      </c>
      <c r="BO288" s="154">
        <f t="shared" si="136"/>
        <v>1</v>
      </c>
      <c r="BP288" s="171">
        <f>(VLOOKUP(D288,'P4 Destination'!$C$21:$M$176,10,0))*K288</f>
        <v>0</v>
      </c>
      <c r="BQ288" s="171">
        <f>(VLOOKUP(D288,'P4 Destination'!$C$21:$M$176,11,0))*J288</f>
        <v>0</v>
      </c>
      <c r="BR288" s="173">
        <f t="shared" si="137"/>
        <v>0</v>
      </c>
      <c r="BS288" s="173">
        <f>(AV288*2500)*'P6 Verzekering'!$E$11</f>
        <v>0</v>
      </c>
      <c r="BT288" s="173">
        <f>(AW288*2500)*'P6 Verzekering'!$E$12</f>
        <v>0</v>
      </c>
      <c r="BU288" s="173">
        <f>(L288*2500)*'P6 Verzekering'!$E$13</f>
        <v>0</v>
      </c>
      <c r="BV288" s="173">
        <f t="shared" si="138"/>
        <v>0</v>
      </c>
      <c r="BW288"/>
      <c r="BX288"/>
    </row>
    <row r="289" spans="1:76">
      <c r="A289" s="152" t="s">
        <v>1351</v>
      </c>
      <c r="B289" s="152" t="s">
        <v>281</v>
      </c>
      <c r="C289" s="152" t="s">
        <v>538</v>
      </c>
      <c r="D289" s="152" t="s">
        <v>219</v>
      </c>
      <c r="E289" s="152" t="s">
        <v>219</v>
      </c>
      <c r="F289" s="153">
        <f t="shared" si="112"/>
        <v>13</v>
      </c>
      <c r="G289" s="154">
        <v>1</v>
      </c>
      <c r="H289" s="154">
        <f>IFERROR(VLOOKUP(B289,'P2 Origin'!$C$21:$Q$176,15,FALSE),0)</f>
        <v>0</v>
      </c>
      <c r="I289" s="154">
        <f>IFERROR(VLOOKUP(D289,'P4 Destination'!$C$21:$Q$176,15,FALSE),0)</f>
        <v>0</v>
      </c>
      <c r="J289" s="155">
        <v>1</v>
      </c>
      <c r="K289" s="155"/>
      <c r="L289" s="156">
        <v>0</v>
      </c>
      <c r="M289" s="155">
        <v>0</v>
      </c>
      <c r="N289" s="155">
        <v>0</v>
      </c>
      <c r="O289" s="157">
        <f t="shared" si="113"/>
        <v>0</v>
      </c>
      <c r="P289" s="158">
        <f t="shared" si="114"/>
        <v>0</v>
      </c>
      <c r="Q289" s="159">
        <f>IFERROR(VLOOKUP(N289,'P1 Intra-Europees'!$A$15:$H$25,3,0),0)*P289</f>
        <v>0</v>
      </c>
      <c r="R289" s="160">
        <f t="shared" si="115"/>
        <v>0</v>
      </c>
      <c r="S289" s="159">
        <f>IFERROR(VLOOKUP(N289,'P1 Intra-Europees'!$A$15:$H$25,4,0),0)*R289</f>
        <v>0</v>
      </c>
      <c r="T289" s="160">
        <f t="shared" si="116"/>
        <v>0</v>
      </c>
      <c r="U289" s="159">
        <f>IFERROR(VLOOKUP(N289,'P1 Intra-Europees'!$A$15:$H$25,5,0),0)*T289</f>
        <v>0</v>
      </c>
      <c r="V289" s="160">
        <f t="shared" si="117"/>
        <v>0</v>
      </c>
      <c r="W289" s="159">
        <f>IFERROR(VLOOKUP(N289,'P1 Intra-Europees'!$A$15:$H$25,6,0),0)*V289</f>
        <v>0</v>
      </c>
      <c r="X289" s="160">
        <f t="shared" si="118"/>
        <v>0</v>
      </c>
      <c r="Y289" s="159">
        <f>IFERROR(VLOOKUP(N289,'P1 Intra-Europees'!$A$15:$H$25,7,0),0)*X289</f>
        <v>0</v>
      </c>
      <c r="Z289" s="161">
        <f t="shared" si="119"/>
        <v>0</v>
      </c>
      <c r="AA289" s="162">
        <f>IFERROR(VLOOKUP(N289,'P1 Intra-Europees'!$A$15:$H$25,8,0),0)*Z289</f>
        <v>0</v>
      </c>
      <c r="AB289" s="163">
        <f t="shared" si="120"/>
        <v>0</v>
      </c>
      <c r="AC289" s="157" t="str">
        <f>VLOOKUP(B289,'P2 Origin'!$C$21:$O$176,13,0)</f>
        <v>USD</v>
      </c>
      <c r="AD289" s="164">
        <f t="shared" si="121"/>
        <v>0</v>
      </c>
      <c r="AE289" s="165">
        <f>IF(AU289&gt;0.1,VLOOKUP(B289,'P2 Origin'!$C$21:$M$176,3,0)*H289,0)</f>
        <v>0</v>
      </c>
      <c r="AF289" s="166">
        <f t="shared" si="122"/>
        <v>0</v>
      </c>
      <c r="AG289" s="165">
        <f>(VLOOKUP(B289,'P2 Origin'!$C$21:$M$176,4,0))*AF289</f>
        <v>0</v>
      </c>
      <c r="AH289" s="166">
        <f t="shared" si="123"/>
        <v>13</v>
      </c>
      <c r="AI289" s="165">
        <f>(VLOOKUP(B289,'P2 Origin'!$C$21:$M$176,5,0))*AH289</f>
        <v>0</v>
      </c>
      <c r="AJ289" s="166">
        <f t="shared" si="139"/>
        <v>0</v>
      </c>
      <c r="AK289" s="165">
        <f>(VLOOKUP(B289,'P2 Origin'!$C$21:$M$176,6,0))*AJ289</f>
        <v>0</v>
      </c>
      <c r="AL289" s="166">
        <f t="shared" si="124"/>
        <v>0</v>
      </c>
      <c r="AM289" s="165">
        <f>(VLOOKUP($B289,'P2 Origin'!$C$21:$M$176,7,0))*AL289</f>
        <v>0</v>
      </c>
      <c r="AN289" s="166">
        <f t="shared" si="125"/>
        <v>0</v>
      </c>
      <c r="AO289" s="165">
        <f>(VLOOKUP($B289,'P2 Origin'!$C$21:$M$176,8,0))*AN289</f>
        <v>0</v>
      </c>
      <c r="AP289" s="166">
        <f t="shared" si="126"/>
        <v>0</v>
      </c>
      <c r="AQ289" s="165">
        <f>(VLOOKUP($B289,'P2 Origin'!$C$21:$M$176,9,0))*AP289</f>
        <v>0</v>
      </c>
      <c r="AR289" s="155">
        <f t="shared" si="127"/>
        <v>1</v>
      </c>
      <c r="AS289" s="164">
        <f>(VLOOKUP(B289,'P2 Origin'!$C$21:$M$176,10,0))*K289</f>
        <v>0</v>
      </c>
      <c r="AT289" s="164">
        <f>(VLOOKUP(B289,'P2 Origin'!$C$21:$M$176,11,0))*J289</f>
        <v>0</v>
      </c>
      <c r="AU289" s="167">
        <v>13</v>
      </c>
      <c r="AV289" s="168">
        <v>13</v>
      </c>
      <c r="AW289" s="169">
        <v>0</v>
      </c>
      <c r="AX289" s="170">
        <f>IF(AU289&gt;=0.1,'P3 Bureaumarge zee- en luchtvr.'!$D$12,0)</f>
        <v>0</v>
      </c>
      <c r="AY289" s="163">
        <f t="shared" si="128"/>
        <v>0</v>
      </c>
      <c r="AZ289" s="157" t="str">
        <f>VLOOKUP(D289,'P4 Destination'!$C$21:$O$176,13,0)</f>
        <v>EUR</v>
      </c>
      <c r="BA289" s="164">
        <f t="shared" si="129"/>
        <v>0</v>
      </c>
      <c r="BB289" s="171">
        <f>IF(AU289&gt;0.1,(VLOOKUP(D289,'P4 Destination'!$C$21:$M$176,3,0))*I289,0)</f>
        <v>0</v>
      </c>
      <c r="BC289" s="172">
        <f t="shared" si="130"/>
        <v>0</v>
      </c>
      <c r="BD289" s="171">
        <f>(VLOOKUP($D289,'P4 Destination'!$C$21:$M$176,4,0))*BC289</f>
        <v>0</v>
      </c>
      <c r="BE289" s="172">
        <f t="shared" si="131"/>
        <v>13</v>
      </c>
      <c r="BF289" s="171">
        <f>(VLOOKUP($D289,'P4 Destination'!$C$21:$M$176,5,0))*BE289</f>
        <v>0</v>
      </c>
      <c r="BG289" s="172">
        <f t="shared" si="132"/>
        <v>0</v>
      </c>
      <c r="BH289" s="171">
        <f>(VLOOKUP($D289,'P4 Destination'!$C$21:$M$176,6,0))*BG289</f>
        <v>0</v>
      </c>
      <c r="BI289" s="172">
        <f t="shared" si="133"/>
        <v>0</v>
      </c>
      <c r="BJ289" s="171">
        <f>(VLOOKUP($D289,'P4 Destination'!$C$21:$M$176,7,0))*BI289</f>
        <v>0</v>
      </c>
      <c r="BK289" s="172">
        <f t="shared" si="134"/>
        <v>0</v>
      </c>
      <c r="BL289" s="171">
        <f>(VLOOKUP($D289,'P4 Destination'!$C$21:$M$176,8,0))*BK289</f>
        <v>0</v>
      </c>
      <c r="BM289" s="172">
        <f t="shared" si="135"/>
        <v>0</v>
      </c>
      <c r="BN289" s="171">
        <f>(VLOOKUP($D289,'P4 Destination'!$C$21:$M$176,9,0))*BM289</f>
        <v>0</v>
      </c>
      <c r="BO289" s="154">
        <f t="shared" si="136"/>
        <v>1</v>
      </c>
      <c r="BP289" s="171">
        <f>(VLOOKUP(D289,'P4 Destination'!$C$21:$M$176,10,0))*K289</f>
        <v>0</v>
      </c>
      <c r="BQ289" s="171">
        <f>(VLOOKUP(D289,'P4 Destination'!$C$21:$M$176,11,0))*J289</f>
        <v>0</v>
      </c>
      <c r="BR289" s="173">
        <f t="shared" si="137"/>
        <v>0</v>
      </c>
      <c r="BS289" s="173">
        <f>(AV289*2500)*'P6 Verzekering'!$E$11</f>
        <v>0</v>
      </c>
      <c r="BT289" s="173">
        <f>(AW289*2500)*'P6 Verzekering'!$E$12</f>
        <v>0</v>
      </c>
      <c r="BU289" s="173">
        <f>(L289*2500)*'P6 Verzekering'!$E$13</f>
        <v>0</v>
      </c>
      <c r="BV289" s="173">
        <f t="shared" si="138"/>
        <v>0</v>
      </c>
      <c r="BW289"/>
      <c r="BX289"/>
    </row>
    <row r="290" spans="1:76">
      <c r="A290" s="152" t="s">
        <v>1353</v>
      </c>
      <c r="B290" s="152" t="s">
        <v>281</v>
      </c>
      <c r="C290" s="152" t="s">
        <v>538</v>
      </c>
      <c r="D290" s="152" t="s">
        <v>219</v>
      </c>
      <c r="E290" s="152" t="s">
        <v>219</v>
      </c>
      <c r="F290" s="153">
        <f t="shared" si="112"/>
        <v>6</v>
      </c>
      <c r="G290" s="154">
        <v>1</v>
      </c>
      <c r="H290" s="154">
        <f>IFERROR(VLOOKUP(B290,'P2 Origin'!$C$21:$Q$176,15,FALSE),0)</f>
        <v>0</v>
      </c>
      <c r="I290" s="154">
        <f>IFERROR(VLOOKUP(D290,'P4 Destination'!$C$21:$Q$176,15,FALSE),0)</f>
        <v>0</v>
      </c>
      <c r="J290" s="155">
        <v>1</v>
      </c>
      <c r="K290" s="155"/>
      <c r="L290" s="156">
        <v>0</v>
      </c>
      <c r="M290" s="155">
        <v>0</v>
      </c>
      <c r="N290" s="155">
        <v>0</v>
      </c>
      <c r="O290" s="157">
        <f t="shared" si="113"/>
        <v>0</v>
      </c>
      <c r="P290" s="158">
        <f t="shared" si="114"/>
        <v>0</v>
      </c>
      <c r="Q290" s="159">
        <f>IFERROR(VLOOKUP(N290,'P1 Intra-Europees'!$A$15:$H$25,3,0),0)*P290</f>
        <v>0</v>
      </c>
      <c r="R290" s="160">
        <f t="shared" si="115"/>
        <v>0</v>
      </c>
      <c r="S290" s="159">
        <f>IFERROR(VLOOKUP(N290,'P1 Intra-Europees'!$A$15:$H$25,4,0),0)*R290</f>
        <v>0</v>
      </c>
      <c r="T290" s="160">
        <f t="shared" si="116"/>
        <v>0</v>
      </c>
      <c r="U290" s="159">
        <f>IFERROR(VLOOKUP(N290,'P1 Intra-Europees'!$A$15:$H$25,5,0),0)*T290</f>
        <v>0</v>
      </c>
      <c r="V290" s="160">
        <f t="shared" si="117"/>
        <v>0</v>
      </c>
      <c r="W290" s="159">
        <f>IFERROR(VLOOKUP(N290,'P1 Intra-Europees'!$A$15:$H$25,6,0),0)*V290</f>
        <v>0</v>
      </c>
      <c r="X290" s="160">
        <f t="shared" si="118"/>
        <v>0</v>
      </c>
      <c r="Y290" s="159">
        <f>IFERROR(VLOOKUP(N290,'P1 Intra-Europees'!$A$15:$H$25,7,0),0)*X290</f>
        <v>0</v>
      </c>
      <c r="Z290" s="161">
        <f t="shared" si="119"/>
        <v>0</v>
      </c>
      <c r="AA290" s="162">
        <f>IFERROR(VLOOKUP(N290,'P1 Intra-Europees'!$A$15:$H$25,8,0),0)*Z290</f>
        <v>0</v>
      </c>
      <c r="AB290" s="163">
        <f t="shared" si="120"/>
        <v>0</v>
      </c>
      <c r="AC290" s="157" t="str">
        <f>VLOOKUP(B290,'P2 Origin'!$C$21:$O$176,13,0)</f>
        <v>USD</v>
      </c>
      <c r="AD290" s="164">
        <f t="shared" si="121"/>
        <v>0</v>
      </c>
      <c r="AE290" s="165">
        <f>IF(AU290&gt;0.1,VLOOKUP(B290,'P2 Origin'!$C$21:$M$176,3,0)*H290,0)</f>
        <v>0</v>
      </c>
      <c r="AF290" s="166">
        <f t="shared" si="122"/>
        <v>0</v>
      </c>
      <c r="AG290" s="165">
        <f>(VLOOKUP(B290,'P2 Origin'!$C$21:$M$176,4,0))*AF290</f>
        <v>0</v>
      </c>
      <c r="AH290" s="166">
        <f t="shared" si="123"/>
        <v>6</v>
      </c>
      <c r="AI290" s="165">
        <f>(VLOOKUP(B290,'P2 Origin'!$C$21:$M$176,5,0))*AH290</f>
        <v>0</v>
      </c>
      <c r="AJ290" s="166">
        <f t="shared" si="139"/>
        <v>0</v>
      </c>
      <c r="AK290" s="165">
        <f>(VLOOKUP(B290,'P2 Origin'!$C$21:$M$176,6,0))*AJ290</f>
        <v>0</v>
      </c>
      <c r="AL290" s="166">
        <f t="shared" si="124"/>
        <v>0</v>
      </c>
      <c r="AM290" s="165">
        <f>(VLOOKUP($B290,'P2 Origin'!$C$21:$M$176,7,0))*AL290</f>
        <v>0</v>
      </c>
      <c r="AN290" s="166">
        <f t="shared" si="125"/>
        <v>0</v>
      </c>
      <c r="AO290" s="165">
        <f>(VLOOKUP($B290,'P2 Origin'!$C$21:$M$176,8,0))*AN290</f>
        <v>0</v>
      </c>
      <c r="AP290" s="166">
        <f t="shared" si="126"/>
        <v>0</v>
      </c>
      <c r="AQ290" s="165">
        <f>(VLOOKUP($B290,'P2 Origin'!$C$21:$M$176,9,0))*AP290</f>
        <v>0</v>
      </c>
      <c r="AR290" s="155">
        <f t="shared" si="127"/>
        <v>1</v>
      </c>
      <c r="AS290" s="164">
        <f>(VLOOKUP(B290,'P2 Origin'!$C$21:$M$176,10,0))*K290</f>
        <v>0</v>
      </c>
      <c r="AT290" s="164">
        <f>(VLOOKUP(B290,'P2 Origin'!$C$21:$M$176,11,0))*J290</f>
        <v>0</v>
      </c>
      <c r="AU290" s="167">
        <v>6</v>
      </c>
      <c r="AV290" s="168">
        <v>6</v>
      </c>
      <c r="AW290" s="169">
        <v>0</v>
      </c>
      <c r="AX290" s="170">
        <f>IF(AU290&gt;=0.1,'P3 Bureaumarge zee- en luchtvr.'!$D$12,0)</f>
        <v>0</v>
      </c>
      <c r="AY290" s="163">
        <f t="shared" si="128"/>
        <v>0</v>
      </c>
      <c r="AZ290" s="157" t="str">
        <f>VLOOKUP(D290,'P4 Destination'!$C$21:$O$176,13,0)</f>
        <v>EUR</v>
      </c>
      <c r="BA290" s="164">
        <f t="shared" si="129"/>
        <v>0</v>
      </c>
      <c r="BB290" s="171">
        <f>IF(AU290&gt;0.1,(VLOOKUP(D290,'P4 Destination'!$C$21:$M$176,3,0))*I290,0)</f>
        <v>0</v>
      </c>
      <c r="BC290" s="172">
        <f t="shared" si="130"/>
        <v>0</v>
      </c>
      <c r="BD290" s="171">
        <f>(VLOOKUP($D290,'P4 Destination'!$C$21:$M$176,4,0))*BC290</f>
        <v>0</v>
      </c>
      <c r="BE290" s="172">
        <f t="shared" si="131"/>
        <v>6</v>
      </c>
      <c r="BF290" s="171">
        <f>(VLOOKUP($D290,'P4 Destination'!$C$21:$M$176,5,0))*BE290</f>
        <v>0</v>
      </c>
      <c r="BG290" s="172">
        <f t="shared" si="132"/>
        <v>0</v>
      </c>
      <c r="BH290" s="171">
        <f>(VLOOKUP($D290,'P4 Destination'!$C$21:$M$176,6,0))*BG290</f>
        <v>0</v>
      </c>
      <c r="BI290" s="172">
        <f t="shared" si="133"/>
        <v>0</v>
      </c>
      <c r="BJ290" s="171">
        <f>(VLOOKUP($D290,'P4 Destination'!$C$21:$M$176,7,0))*BI290</f>
        <v>0</v>
      </c>
      <c r="BK290" s="172">
        <f t="shared" si="134"/>
        <v>0</v>
      </c>
      <c r="BL290" s="171">
        <f>(VLOOKUP($D290,'P4 Destination'!$C$21:$M$176,8,0))*BK290</f>
        <v>0</v>
      </c>
      <c r="BM290" s="172">
        <f t="shared" si="135"/>
        <v>0</v>
      </c>
      <c r="BN290" s="171">
        <f>(VLOOKUP($D290,'P4 Destination'!$C$21:$M$176,9,0))*BM290</f>
        <v>0</v>
      </c>
      <c r="BO290" s="154">
        <f t="shared" si="136"/>
        <v>1</v>
      </c>
      <c r="BP290" s="171">
        <f>(VLOOKUP(D290,'P4 Destination'!$C$21:$M$176,10,0))*K290</f>
        <v>0</v>
      </c>
      <c r="BQ290" s="171">
        <f>(VLOOKUP(D290,'P4 Destination'!$C$21:$M$176,11,0))*J290</f>
        <v>0</v>
      </c>
      <c r="BR290" s="173">
        <f t="shared" si="137"/>
        <v>0</v>
      </c>
      <c r="BS290" s="173">
        <f>(AV290*2500)*'P6 Verzekering'!$E$11</f>
        <v>0</v>
      </c>
      <c r="BT290" s="173">
        <f>(AW290*2500)*'P6 Verzekering'!$E$12</f>
        <v>0</v>
      </c>
      <c r="BU290" s="173">
        <f>(L290*2500)*'P6 Verzekering'!$E$13</f>
        <v>0</v>
      </c>
      <c r="BV290" s="173">
        <f t="shared" si="138"/>
        <v>0</v>
      </c>
      <c r="BW290"/>
      <c r="BX290"/>
    </row>
    <row r="291" spans="1:76">
      <c r="A291" s="152" t="s">
        <v>1354</v>
      </c>
      <c r="B291" s="152" t="s">
        <v>281</v>
      </c>
      <c r="C291" s="152" t="s">
        <v>538</v>
      </c>
      <c r="D291" s="152" t="s">
        <v>219</v>
      </c>
      <c r="E291" s="152" t="s">
        <v>219</v>
      </c>
      <c r="F291" s="153">
        <f t="shared" si="112"/>
        <v>23</v>
      </c>
      <c r="G291" s="154">
        <v>1</v>
      </c>
      <c r="H291" s="154">
        <f>IFERROR(VLOOKUP(B291,'P2 Origin'!$C$21:$Q$176,15,FALSE),0)</f>
        <v>0</v>
      </c>
      <c r="I291" s="154">
        <f>IFERROR(VLOOKUP(D291,'P4 Destination'!$C$21:$Q$176,15,FALSE),0)</f>
        <v>0</v>
      </c>
      <c r="J291" s="155">
        <v>1</v>
      </c>
      <c r="K291" s="155"/>
      <c r="L291" s="156">
        <v>0</v>
      </c>
      <c r="M291" s="155">
        <v>0</v>
      </c>
      <c r="N291" s="155">
        <v>0</v>
      </c>
      <c r="O291" s="157">
        <f t="shared" si="113"/>
        <v>0</v>
      </c>
      <c r="P291" s="158">
        <f t="shared" si="114"/>
        <v>0</v>
      </c>
      <c r="Q291" s="159">
        <f>IFERROR(VLOOKUP(N291,'P1 Intra-Europees'!$A$15:$H$25,3,0),0)*P291</f>
        <v>0</v>
      </c>
      <c r="R291" s="160">
        <f t="shared" si="115"/>
        <v>0</v>
      </c>
      <c r="S291" s="159">
        <f>IFERROR(VLOOKUP(N291,'P1 Intra-Europees'!$A$15:$H$25,4,0),0)*R291</f>
        <v>0</v>
      </c>
      <c r="T291" s="160">
        <f t="shared" si="116"/>
        <v>0</v>
      </c>
      <c r="U291" s="159">
        <f>IFERROR(VLOOKUP(N291,'P1 Intra-Europees'!$A$15:$H$25,5,0),0)*T291</f>
        <v>0</v>
      </c>
      <c r="V291" s="160">
        <f t="shared" si="117"/>
        <v>0</v>
      </c>
      <c r="W291" s="159">
        <f>IFERROR(VLOOKUP(N291,'P1 Intra-Europees'!$A$15:$H$25,6,0),0)*V291</f>
        <v>0</v>
      </c>
      <c r="X291" s="160">
        <f t="shared" si="118"/>
        <v>0</v>
      </c>
      <c r="Y291" s="159">
        <f>IFERROR(VLOOKUP(N291,'P1 Intra-Europees'!$A$15:$H$25,7,0),0)*X291</f>
        <v>0</v>
      </c>
      <c r="Z291" s="161">
        <f t="shared" si="119"/>
        <v>0</v>
      </c>
      <c r="AA291" s="162">
        <f>IFERROR(VLOOKUP(N291,'P1 Intra-Europees'!$A$15:$H$25,8,0),0)*Z291</f>
        <v>0</v>
      </c>
      <c r="AB291" s="163">
        <f t="shared" si="120"/>
        <v>0</v>
      </c>
      <c r="AC291" s="157" t="str">
        <f>VLOOKUP(B291,'P2 Origin'!$C$21:$O$176,13,0)</f>
        <v>USD</v>
      </c>
      <c r="AD291" s="164">
        <f t="shared" si="121"/>
        <v>0</v>
      </c>
      <c r="AE291" s="165">
        <f>IF(AU291&gt;0.1,VLOOKUP(B291,'P2 Origin'!$C$21:$M$176,3,0)*H291,0)</f>
        <v>0</v>
      </c>
      <c r="AF291" s="166">
        <f t="shared" si="122"/>
        <v>0</v>
      </c>
      <c r="AG291" s="165">
        <f>(VLOOKUP(B291,'P2 Origin'!$C$21:$M$176,4,0))*AF291</f>
        <v>0</v>
      </c>
      <c r="AH291" s="166">
        <f t="shared" si="123"/>
        <v>0</v>
      </c>
      <c r="AI291" s="165">
        <f>(VLOOKUP(B291,'P2 Origin'!$C$21:$M$176,5,0))*AH291</f>
        <v>0</v>
      </c>
      <c r="AJ291" s="166">
        <f t="shared" si="139"/>
        <v>23</v>
      </c>
      <c r="AK291" s="165">
        <f>(VLOOKUP(B291,'P2 Origin'!$C$21:$M$176,6,0))*AJ291</f>
        <v>0</v>
      </c>
      <c r="AL291" s="166">
        <f t="shared" si="124"/>
        <v>0</v>
      </c>
      <c r="AM291" s="165">
        <f>(VLOOKUP($B291,'P2 Origin'!$C$21:$M$176,7,0))*AL291</f>
        <v>0</v>
      </c>
      <c r="AN291" s="166">
        <f t="shared" si="125"/>
        <v>0</v>
      </c>
      <c r="AO291" s="165">
        <f>(VLOOKUP($B291,'P2 Origin'!$C$21:$M$176,8,0))*AN291</f>
        <v>0</v>
      </c>
      <c r="AP291" s="166">
        <f t="shared" si="126"/>
        <v>0</v>
      </c>
      <c r="AQ291" s="165">
        <f>(VLOOKUP($B291,'P2 Origin'!$C$21:$M$176,9,0))*AP291</f>
        <v>0</v>
      </c>
      <c r="AR291" s="155">
        <f t="shared" si="127"/>
        <v>1</v>
      </c>
      <c r="AS291" s="164">
        <f>(VLOOKUP(B291,'P2 Origin'!$C$21:$M$176,10,0))*K291</f>
        <v>0</v>
      </c>
      <c r="AT291" s="164">
        <f>(VLOOKUP(B291,'P2 Origin'!$C$21:$M$176,11,0))*J291</f>
        <v>0</v>
      </c>
      <c r="AU291" s="167">
        <v>23</v>
      </c>
      <c r="AV291" s="168">
        <v>23</v>
      </c>
      <c r="AW291" s="169">
        <v>0</v>
      </c>
      <c r="AX291" s="170">
        <f>IF(AU291&gt;=0.1,'P3 Bureaumarge zee- en luchtvr.'!$D$12,0)</f>
        <v>0</v>
      </c>
      <c r="AY291" s="163">
        <f t="shared" si="128"/>
        <v>0</v>
      </c>
      <c r="AZ291" s="157" t="str">
        <f>VLOOKUP(D291,'P4 Destination'!$C$21:$O$176,13,0)</f>
        <v>EUR</v>
      </c>
      <c r="BA291" s="164">
        <f t="shared" si="129"/>
        <v>0</v>
      </c>
      <c r="BB291" s="171">
        <f>IF(AU291&gt;0.1,(VLOOKUP(D291,'P4 Destination'!$C$21:$M$176,3,0))*I291,0)</f>
        <v>0</v>
      </c>
      <c r="BC291" s="172">
        <f t="shared" si="130"/>
        <v>0</v>
      </c>
      <c r="BD291" s="171">
        <f>(VLOOKUP($D291,'P4 Destination'!$C$21:$M$176,4,0))*BC291</f>
        <v>0</v>
      </c>
      <c r="BE291" s="172">
        <f t="shared" si="131"/>
        <v>0</v>
      </c>
      <c r="BF291" s="171">
        <f>(VLOOKUP($D291,'P4 Destination'!$C$21:$M$176,5,0))*BE291</f>
        <v>0</v>
      </c>
      <c r="BG291" s="172">
        <f t="shared" si="132"/>
        <v>23</v>
      </c>
      <c r="BH291" s="171">
        <f>(VLOOKUP($D291,'P4 Destination'!$C$21:$M$176,6,0))*BG291</f>
        <v>0</v>
      </c>
      <c r="BI291" s="172">
        <f t="shared" si="133"/>
        <v>0</v>
      </c>
      <c r="BJ291" s="171">
        <f>(VLOOKUP($D291,'P4 Destination'!$C$21:$M$176,7,0))*BI291</f>
        <v>0</v>
      </c>
      <c r="BK291" s="172">
        <f t="shared" si="134"/>
        <v>0</v>
      </c>
      <c r="BL291" s="171">
        <f>(VLOOKUP($D291,'P4 Destination'!$C$21:$M$176,8,0))*BK291</f>
        <v>0</v>
      </c>
      <c r="BM291" s="172">
        <f t="shared" si="135"/>
        <v>0</v>
      </c>
      <c r="BN291" s="171">
        <f>(VLOOKUP($D291,'P4 Destination'!$C$21:$M$176,9,0))*BM291</f>
        <v>0</v>
      </c>
      <c r="BO291" s="154">
        <f t="shared" si="136"/>
        <v>1</v>
      </c>
      <c r="BP291" s="171">
        <f>(VLOOKUP(D291,'P4 Destination'!$C$21:$M$176,10,0))*K291</f>
        <v>0</v>
      </c>
      <c r="BQ291" s="171">
        <f>(VLOOKUP(D291,'P4 Destination'!$C$21:$M$176,11,0))*J291</f>
        <v>0</v>
      </c>
      <c r="BR291" s="173">
        <f t="shared" si="137"/>
        <v>0</v>
      </c>
      <c r="BS291" s="173">
        <f>(AV291*2500)*'P6 Verzekering'!$E$11</f>
        <v>0</v>
      </c>
      <c r="BT291" s="173">
        <f>(AW291*2500)*'P6 Verzekering'!$E$12</f>
        <v>0</v>
      </c>
      <c r="BU291" s="173">
        <f>(L291*2500)*'P6 Verzekering'!$E$13</f>
        <v>0</v>
      </c>
      <c r="BV291" s="173">
        <f t="shared" si="138"/>
        <v>0</v>
      </c>
      <c r="BW291"/>
      <c r="BX291"/>
    </row>
    <row r="292" spans="1:76">
      <c r="A292" s="152" t="s">
        <v>1355</v>
      </c>
      <c r="B292" s="152" t="s">
        <v>281</v>
      </c>
      <c r="C292" s="152" t="s">
        <v>538</v>
      </c>
      <c r="D292" s="152" t="s">
        <v>219</v>
      </c>
      <c r="E292" s="152" t="s">
        <v>219</v>
      </c>
      <c r="F292" s="153">
        <f t="shared" si="112"/>
        <v>11</v>
      </c>
      <c r="G292" s="154">
        <v>1</v>
      </c>
      <c r="H292" s="154">
        <f>IFERROR(VLOOKUP(B292,'P2 Origin'!$C$21:$Q$176,15,FALSE),0)</f>
        <v>0</v>
      </c>
      <c r="I292" s="154">
        <f>IFERROR(VLOOKUP(D292,'P4 Destination'!$C$21:$Q$176,15,FALSE),0)</f>
        <v>0</v>
      </c>
      <c r="J292" s="155">
        <v>1</v>
      </c>
      <c r="K292" s="155"/>
      <c r="L292" s="156">
        <v>0</v>
      </c>
      <c r="M292" s="155">
        <v>0</v>
      </c>
      <c r="N292" s="155">
        <v>0</v>
      </c>
      <c r="O292" s="157">
        <f t="shared" si="113"/>
        <v>0</v>
      </c>
      <c r="P292" s="158">
        <f t="shared" si="114"/>
        <v>0</v>
      </c>
      <c r="Q292" s="159">
        <f>IFERROR(VLOOKUP(N292,'P1 Intra-Europees'!$A$15:$H$25,3,0),0)*P292</f>
        <v>0</v>
      </c>
      <c r="R292" s="160">
        <f t="shared" si="115"/>
        <v>0</v>
      </c>
      <c r="S292" s="159">
        <f>IFERROR(VLOOKUP(N292,'P1 Intra-Europees'!$A$15:$H$25,4,0),0)*R292</f>
        <v>0</v>
      </c>
      <c r="T292" s="160">
        <f t="shared" si="116"/>
        <v>0</v>
      </c>
      <c r="U292" s="159">
        <f>IFERROR(VLOOKUP(N292,'P1 Intra-Europees'!$A$15:$H$25,5,0),0)*T292</f>
        <v>0</v>
      </c>
      <c r="V292" s="160">
        <f t="shared" si="117"/>
        <v>0</v>
      </c>
      <c r="W292" s="159">
        <f>IFERROR(VLOOKUP(N292,'P1 Intra-Europees'!$A$15:$H$25,6,0),0)*V292</f>
        <v>0</v>
      </c>
      <c r="X292" s="160">
        <f t="shared" si="118"/>
        <v>0</v>
      </c>
      <c r="Y292" s="159">
        <f>IFERROR(VLOOKUP(N292,'P1 Intra-Europees'!$A$15:$H$25,7,0),0)*X292</f>
        <v>0</v>
      </c>
      <c r="Z292" s="161">
        <f t="shared" si="119"/>
        <v>0</v>
      </c>
      <c r="AA292" s="162">
        <f>IFERROR(VLOOKUP(N292,'P1 Intra-Europees'!$A$15:$H$25,8,0),0)*Z292</f>
        <v>0</v>
      </c>
      <c r="AB292" s="163">
        <f t="shared" si="120"/>
        <v>0</v>
      </c>
      <c r="AC292" s="157" t="str">
        <f>VLOOKUP(B292,'P2 Origin'!$C$21:$O$176,13,0)</f>
        <v>USD</v>
      </c>
      <c r="AD292" s="164">
        <f t="shared" si="121"/>
        <v>0</v>
      </c>
      <c r="AE292" s="165">
        <f>IF(AU292&gt;0.1,VLOOKUP(B292,'P2 Origin'!$C$21:$M$176,3,0)*H292,0)</f>
        <v>0</v>
      </c>
      <c r="AF292" s="166">
        <f t="shared" si="122"/>
        <v>0</v>
      </c>
      <c r="AG292" s="165">
        <f>(VLOOKUP(B292,'P2 Origin'!$C$21:$M$176,4,0))*AF292</f>
        <v>0</v>
      </c>
      <c r="AH292" s="166">
        <f t="shared" si="123"/>
        <v>11</v>
      </c>
      <c r="AI292" s="165">
        <f>(VLOOKUP(B292,'P2 Origin'!$C$21:$M$176,5,0))*AH292</f>
        <v>0</v>
      </c>
      <c r="AJ292" s="166">
        <f t="shared" si="139"/>
        <v>0</v>
      </c>
      <c r="AK292" s="165">
        <f>(VLOOKUP(B292,'P2 Origin'!$C$21:$M$176,6,0))*AJ292</f>
        <v>0</v>
      </c>
      <c r="AL292" s="166">
        <f t="shared" si="124"/>
        <v>0</v>
      </c>
      <c r="AM292" s="165">
        <f>(VLOOKUP($B292,'P2 Origin'!$C$21:$M$176,7,0))*AL292</f>
        <v>0</v>
      </c>
      <c r="AN292" s="166">
        <f t="shared" si="125"/>
        <v>0</v>
      </c>
      <c r="AO292" s="165">
        <f>(VLOOKUP($B292,'P2 Origin'!$C$21:$M$176,8,0))*AN292</f>
        <v>0</v>
      </c>
      <c r="AP292" s="166">
        <f t="shared" si="126"/>
        <v>0</v>
      </c>
      <c r="AQ292" s="165">
        <f>(VLOOKUP($B292,'P2 Origin'!$C$21:$M$176,9,0))*AP292</f>
        <v>0</v>
      </c>
      <c r="AR292" s="155">
        <f t="shared" si="127"/>
        <v>1</v>
      </c>
      <c r="AS292" s="164">
        <f>(VLOOKUP(B292,'P2 Origin'!$C$21:$M$176,10,0))*K292</f>
        <v>0</v>
      </c>
      <c r="AT292" s="164">
        <f>(VLOOKUP(B292,'P2 Origin'!$C$21:$M$176,11,0))*J292</f>
        <v>0</v>
      </c>
      <c r="AU292" s="167">
        <v>11</v>
      </c>
      <c r="AV292" s="168">
        <v>11</v>
      </c>
      <c r="AW292" s="169">
        <v>0</v>
      </c>
      <c r="AX292" s="170">
        <f>IF(AU292&gt;=0.1,'P3 Bureaumarge zee- en luchtvr.'!$D$12,0)</f>
        <v>0</v>
      </c>
      <c r="AY292" s="163">
        <f t="shared" si="128"/>
        <v>0</v>
      </c>
      <c r="AZ292" s="157" t="str">
        <f>VLOOKUP(D292,'P4 Destination'!$C$21:$O$176,13,0)</f>
        <v>EUR</v>
      </c>
      <c r="BA292" s="164">
        <f t="shared" si="129"/>
        <v>0</v>
      </c>
      <c r="BB292" s="171">
        <f>IF(AU292&gt;0.1,(VLOOKUP(D292,'P4 Destination'!$C$21:$M$176,3,0))*I292,0)</f>
        <v>0</v>
      </c>
      <c r="BC292" s="172">
        <f t="shared" si="130"/>
        <v>0</v>
      </c>
      <c r="BD292" s="171">
        <f>(VLOOKUP($D292,'P4 Destination'!$C$21:$M$176,4,0))*BC292</f>
        <v>0</v>
      </c>
      <c r="BE292" s="172">
        <f t="shared" si="131"/>
        <v>11</v>
      </c>
      <c r="BF292" s="171">
        <f>(VLOOKUP($D292,'P4 Destination'!$C$21:$M$176,5,0))*BE292</f>
        <v>0</v>
      </c>
      <c r="BG292" s="172">
        <f t="shared" si="132"/>
        <v>0</v>
      </c>
      <c r="BH292" s="171">
        <f>(VLOOKUP($D292,'P4 Destination'!$C$21:$M$176,6,0))*BG292</f>
        <v>0</v>
      </c>
      <c r="BI292" s="172">
        <f t="shared" si="133"/>
        <v>0</v>
      </c>
      <c r="BJ292" s="171">
        <f>(VLOOKUP($D292,'P4 Destination'!$C$21:$M$176,7,0))*BI292</f>
        <v>0</v>
      </c>
      <c r="BK292" s="172">
        <f t="shared" si="134"/>
        <v>0</v>
      </c>
      <c r="BL292" s="171">
        <f>(VLOOKUP($D292,'P4 Destination'!$C$21:$M$176,8,0))*BK292</f>
        <v>0</v>
      </c>
      <c r="BM292" s="172">
        <f t="shared" si="135"/>
        <v>0</v>
      </c>
      <c r="BN292" s="171">
        <f>(VLOOKUP($D292,'P4 Destination'!$C$21:$M$176,9,0))*BM292</f>
        <v>0</v>
      </c>
      <c r="BO292" s="154">
        <f t="shared" si="136"/>
        <v>1</v>
      </c>
      <c r="BP292" s="171">
        <f>(VLOOKUP(D292,'P4 Destination'!$C$21:$M$176,10,0))*K292</f>
        <v>0</v>
      </c>
      <c r="BQ292" s="171">
        <f>(VLOOKUP(D292,'P4 Destination'!$C$21:$M$176,11,0))*J292</f>
        <v>0</v>
      </c>
      <c r="BR292" s="173">
        <f t="shared" si="137"/>
        <v>0</v>
      </c>
      <c r="BS292" s="173">
        <f>(AV292*2500)*'P6 Verzekering'!$E$11</f>
        <v>0</v>
      </c>
      <c r="BT292" s="173">
        <f>(AW292*2500)*'P6 Verzekering'!$E$12</f>
        <v>0</v>
      </c>
      <c r="BU292" s="173">
        <f>(L292*2500)*'P6 Verzekering'!$E$13</f>
        <v>0</v>
      </c>
      <c r="BV292" s="173">
        <f t="shared" si="138"/>
        <v>0</v>
      </c>
      <c r="BW292"/>
      <c r="BX292"/>
    </row>
    <row r="293" spans="1:76">
      <c r="A293" s="152" t="s">
        <v>1357</v>
      </c>
      <c r="B293" s="152" t="s">
        <v>281</v>
      </c>
      <c r="C293" s="152" t="s">
        <v>538</v>
      </c>
      <c r="D293" s="152" t="s">
        <v>219</v>
      </c>
      <c r="E293" s="152" t="s">
        <v>219</v>
      </c>
      <c r="F293" s="153">
        <f t="shared" si="112"/>
        <v>16</v>
      </c>
      <c r="G293" s="154">
        <v>1</v>
      </c>
      <c r="H293" s="154">
        <f>IFERROR(VLOOKUP(B293,'P2 Origin'!$C$21:$Q$176,15,FALSE),0)</f>
        <v>0</v>
      </c>
      <c r="I293" s="154">
        <f>IFERROR(VLOOKUP(D293,'P4 Destination'!$C$21:$Q$176,15,FALSE),0)</f>
        <v>0</v>
      </c>
      <c r="J293" s="155">
        <v>1</v>
      </c>
      <c r="K293" s="155"/>
      <c r="L293" s="156">
        <v>0</v>
      </c>
      <c r="M293" s="155">
        <v>0</v>
      </c>
      <c r="N293" s="155">
        <v>0</v>
      </c>
      <c r="O293" s="157">
        <f t="shared" si="113"/>
        <v>0</v>
      </c>
      <c r="P293" s="158">
        <f t="shared" si="114"/>
        <v>0</v>
      </c>
      <c r="Q293" s="159">
        <f>IFERROR(VLOOKUP(N293,'P1 Intra-Europees'!$A$15:$H$25,3,0),0)*P293</f>
        <v>0</v>
      </c>
      <c r="R293" s="160">
        <f t="shared" si="115"/>
        <v>0</v>
      </c>
      <c r="S293" s="159">
        <f>IFERROR(VLOOKUP(N293,'P1 Intra-Europees'!$A$15:$H$25,4,0),0)*R293</f>
        <v>0</v>
      </c>
      <c r="T293" s="160">
        <f t="shared" si="116"/>
        <v>0</v>
      </c>
      <c r="U293" s="159">
        <f>IFERROR(VLOOKUP(N293,'P1 Intra-Europees'!$A$15:$H$25,5,0),0)*T293</f>
        <v>0</v>
      </c>
      <c r="V293" s="160">
        <f t="shared" si="117"/>
        <v>0</v>
      </c>
      <c r="W293" s="159">
        <f>IFERROR(VLOOKUP(N293,'P1 Intra-Europees'!$A$15:$H$25,6,0),0)*V293</f>
        <v>0</v>
      </c>
      <c r="X293" s="160">
        <f t="shared" si="118"/>
        <v>0</v>
      </c>
      <c r="Y293" s="159">
        <f>IFERROR(VLOOKUP(N293,'P1 Intra-Europees'!$A$15:$H$25,7,0),0)*X293</f>
        <v>0</v>
      </c>
      <c r="Z293" s="161">
        <f t="shared" si="119"/>
        <v>0</v>
      </c>
      <c r="AA293" s="162">
        <f>IFERROR(VLOOKUP(N293,'P1 Intra-Europees'!$A$15:$H$25,8,0),0)*Z293</f>
        <v>0</v>
      </c>
      <c r="AB293" s="163">
        <f t="shared" si="120"/>
        <v>0</v>
      </c>
      <c r="AC293" s="157" t="str">
        <f>VLOOKUP(B293,'P2 Origin'!$C$21:$O$176,13,0)</f>
        <v>USD</v>
      </c>
      <c r="AD293" s="164">
        <f t="shared" si="121"/>
        <v>0</v>
      </c>
      <c r="AE293" s="165">
        <f>IF(AU293&gt;0.1,VLOOKUP(B293,'P2 Origin'!$C$21:$M$176,3,0)*H293,0)</f>
        <v>0</v>
      </c>
      <c r="AF293" s="166">
        <f t="shared" si="122"/>
        <v>0</v>
      </c>
      <c r="AG293" s="165">
        <f>(VLOOKUP(B293,'P2 Origin'!$C$21:$M$176,4,0))*AF293</f>
        <v>0</v>
      </c>
      <c r="AH293" s="166">
        <f t="shared" si="123"/>
        <v>0</v>
      </c>
      <c r="AI293" s="165">
        <f>(VLOOKUP(B293,'P2 Origin'!$C$21:$M$176,5,0))*AH293</f>
        <v>0</v>
      </c>
      <c r="AJ293" s="166">
        <f t="shared" si="139"/>
        <v>16</v>
      </c>
      <c r="AK293" s="165">
        <f>(VLOOKUP(B293,'P2 Origin'!$C$21:$M$176,6,0))*AJ293</f>
        <v>0</v>
      </c>
      <c r="AL293" s="166">
        <f t="shared" si="124"/>
        <v>0</v>
      </c>
      <c r="AM293" s="165">
        <f>(VLOOKUP($B293,'P2 Origin'!$C$21:$M$176,7,0))*AL293</f>
        <v>0</v>
      </c>
      <c r="AN293" s="166">
        <f t="shared" si="125"/>
        <v>0</v>
      </c>
      <c r="AO293" s="165">
        <f>(VLOOKUP($B293,'P2 Origin'!$C$21:$M$176,8,0))*AN293</f>
        <v>0</v>
      </c>
      <c r="AP293" s="166">
        <f t="shared" si="126"/>
        <v>0</v>
      </c>
      <c r="AQ293" s="165">
        <f>(VLOOKUP($B293,'P2 Origin'!$C$21:$M$176,9,0))*AP293</f>
        <v>0</v>
      </c>
      <c r="AR293" s="155">
        <f t="shared" si="127"/>
        <v>1</v>
      </c>
      <c r="AS293" s="164">
        <f>(VLOOKUP(B293,'P2 Origin'!$C$21:$M$176,10,0))*K293</f>
        <v>0</v>
      </c>
      <c r="AT293" s="164">
        <f>(VLOOKUP(B293,'P2 Origin'!$C$21:$M$176,11,0))*J293</f>
        <v>0</v>
      </c>
      <c r="AU293" s="167">
        <v>16</v>
      </c>
      <c r="AV293" s="168">
        <v>16</v>
      </c>
      <c r="AW293" s="169">
        <v>0</v>
      </c>
      <c r="AX293" s="170">
        <f>IF(AU293&gt;=0.1,'P3 Bureaumarge zee- en luchtvr.'!$D$12,0)</f>
        <v>0</v>
      </c>
      <c r="AY293" s="163">
        <f t="shared" si="128"/>
        <v>0</v>
      </c>
      <c r="AZ293" s="157" t="str">
        <f>VLOOKUP(D293,'P4 Destination'!$C$21:$O$176,13,0)</f>
        <v>EUR</v>
      </c>
      <c r="BA293" s="164">
        <f t="shared" si="129"/>
        <v>0</v>
      </c>
      <c r="BB293" s="171">
        <f>IF(AU293&gt;0.1,(VLOOKUP(D293,'P4 Destination'!$C$21:$M$176,3,0))*I293,0)</f>
        <v>0</v>
      </c>
      <c r="BC293" s="172">
        <f t="shared" si="130"/>
        <v>0</v>
      </c>
      <c r="BD293" s="171">
        <f>(VLOOKUP($D293,'P4 Destination'!$C$21:$M$176,4,0))*BC293</f>
        <v>0</v>
      </c>
      <c r="BE293" s="172">
        <f t="shared" si="131"/>
        <v>0</v>
      </c>
      <c r="BF293" s="171">
        <f>(VLOOKUP($D293,'P4 Destination'!$C$21:$M$176,5,0))*BE293</f>
        <v>0</v>
      </c>
      <c r="BG293" s="172">
        <f t="shared" si="132"/>
        <v>16</v>
      </c>
      <c r="BH293" s="171">
        <f>(VLOOKUP($D293,'P4 Destination'!$C$21:$M$176,6,0))*BG293</f>
        <v>0</v>
      </c>
      <c r="BI293" s="172">
        <f t="shared" si="133"/>
        <v>0</v>
      </c>
      <c r="BJ293" s="171">
        <f>(VLOOKUP($D293,'P4 Destination'!$C$21:$M$176,7,0))*BI293</f>
        <v>0</v>
      </c>
      <c r="BK293" s="172">
        <f t="shared" si="134"/>
        <v>0</v>
      </c>
      <c r="BL293" s="171">
        <f>(VLOOKUP($D293,'P4 Destination'!$C$21:$M$176,8,0))*BK293</f>
        <v>0</v>
      </c>
      <c r="BM293" s="172">
        <f t="shared" si="135"/>
        <v>0</v>
      </c>
      <c r="BN293" s="171">
        <f>(VLOOKUP($D293,'P4 Destination'!$C$21:$M$176,9,0))*BM293</f>
        <v>0</v>
      </c>
      <c r="BO293" s="154">
        <f t="shared" si="136"/>
        <v>1</v>
      </c>
      <c r="BP293" s="171">
        <f>(VLOOKUP(D293,'P4 Destination'!$C$21:$M$176,10,0))*K293</f>
        <v>0</v>
      </c>
      <c r="BQ293" s="171">
        <f>(VLOOKUP(D293,'P4 Destination'!$C$21:$M$176,11,0))*J293</f>
        <v>0</v>
      </c>
      <c r="BR293" s="173">
        <f t="shared" si="137"/>
        <v>0</v>
      </c>
      <c r="BS293" s="173">
        <f>(AV293*2500)*'P6 Verzekering'!$E$11</f>
        <v>0</v>
      </c>
      <c r="BT293" s="173">
        <f>(AW293*2500)*'P6 Verzekering'!$E$12</f>
        <v>0</v>
      </c>
      <c r="BU293" s="173">
        <f>(L293*2500)*'P6 Verzekering'!$E$13</f>
        <v>0</v>
      </c>
      <c r="BV293" s="173">
        <f t="shared" si="138"/>
        <v>0</v>
      </c>
      <c r="BW293"/>
      <c r="BX293"/>
    </row>
    <row r="294" spans="1:76">
      <c r="A294" s="152" t="s">
        <v>1358</v>
      </c>
      <c r="B294" s="152" t="s">
        <v>281</v>
      </c>
      <c r="C294" s="152" t="s">
        <v>538</v>
      </c>
      <c r="D294" s="152" t="s">
        <v>219</v>
      </c>
      <c r="E294" s="152" t="s">
        <v>219</v>
      </c>
      <c r="F294" s="153">
        <f t="shared" si="112"/>
        <v>15</v>
      </c>
      <c r="G294" s="154">
        <v>1</v>
      </c>
      <c r="H294" s="154">
        <f>IFERROR(VLOOKUP(B294,'P2 Origin'!$C$21:$Q$176,15,FALSE),0)</f>
        <v>0</v>
      </c>
      <c r="I294" s="154">
        <f>IFERROR(VLOOKUP(D294,'P4 Destination'!$C$21:$Q$176,15,FALSE),0)</f>
        <v>0</v>
      </c>
      <c r="J294" s="155">
        <v>1</v>
      </c>
      <c r="K294" s="155"/>
      <c r="L294" s="156">
        <v>0</v>
      </c>
      <c r="M294" s="155">
        <v>0</v>
      </c>
      <c r="N294" s="155">
        <v>0</v>
      </c>
      <c r="O294" s="157">
        <f t="shared" si="113"/>
        <v>0</v>
      </c>
      <c r="P294" s="158">
        <f t="shared" si="114"/>
        <v>0</v>
      </c>
      <c r="Q294" s="159">
        <f>IFERROR(VLOOKUP(N294,'P1 Intra-Europees'!$A$15:$H$25,3,0),0)*P294</f>
        <v>0</v>
      </c>
      <c r="R294" s="160">
        <f t="shared" si="115"/>
        <v>0</v>
      </c>
      <c r="S294" s="159">
        <f>IFERROR(VLOOKUP(N294,'P1 Intra-Europees'!$A$15:$H$25,4,0),0)*R294</f>
        <v>0</v>
      </c>
      <c r="T294" s="160">
        <f t="shared" si="116"/>
        <v>0</v>
      </c>
      <c r="U294" s="159">
        <f>IFERROR(VLOOKUP(N294,'P1 Intra-Europees'!$A$15:$H$25,5,0),0)*T294</f>
        <v>0</v>
      </c>
      <c r="V294" s="160">
        <f t="shared" si="117"/>
        <v>0</v>
      </c>
      <c r="W294" s="159">
        <f>IFERROR(VLOOKUP(N294,'P1 Intra-Europees'!$A$15:$H$25,6,0),0)*V294</f>
        <v>0</v>
      </c>
      <c r="X294" s="160">
        <f t="shared" si="118"/>
        <v>0</v>
      </c>
      <c r="Y294" s="159">
        <f>IFERROR(VLOOKUP(N294,'P1 Intra-Europees'!$A$15:$H$25,7,0),0)*X294</f>
        <v>0</v>
      </c>
      <c r="Z294" s="161">
        <f t="shared" si="119"/>
        <v>0</v>
      </c>
      <c r="AA294" s="162">
        <f>IFERROR(VLOOKUP(N294,'P1 Intra-Europees'!$A$15:$H$25,8,0),0)*Z294</f>
        <v>0</v>
      </c>
      <c r="AB294" s="163">
        <f t="shared" si="120"/>
        <v>0</v>
      </c>
      <c r="AC294" s="157" t="str">
        <f>VLOOKUP(B294,'P2 Origin'!$C$21:$O$176,13,0)</f>
        <v>USD</v>
      </c>
      <c r="AD294" s="164">
        <f t="shared" si="121"/>
        <v>0</v>
      </c>
      <c r="AE294" s="165">
        <f>IF(AU294&gt;0.1,VLOOKUP(B294,'P2 Origin'!$C$21:$M$176,3,0)*H294,0)</f>
        <v>0</v>
      </c>
      <c r="AF294" s="166">
        <f t="shared" si="122"/>
        <v>0</v>
      </c>
      <c r="AG294" s="165">
        <f>(VLOOKUP(B294,'P2 Origin'!$C$21:$M$176,4,0))*AF294</f>
        <v>0</v>
      </c>
      <c r="AH294" s="166">
        <f t="shared" si="123"/>
        <v>15</v>
      </c>
      <c r="AI294" s="165">
        <f>(VLOOKUP(B294,'P2 Origin'!$C$21:$M$176,5,0))*AH294</f>
        <v>0</v>
      </c>
      <c r="AJ294" s="166">
        <f t="shared" si="139"/>
        <v>0</v>
      </c>
      <c r="AK294" s="165">
        <f>(VLOOKUP(B294,'P2 Origin'!$C$21:$M$176,6,0))*AJ294</f>
        <v>0</v>
      </c>
      <c r="AL294" s="166">
        <f t="shared" si="124"/>
        <v>0</v>
      </c>
      <c r="AM294" s="165">
        <f>(VLOOKUP($B294,'P2 Origin'!$C$21:$M$176,7,0))*AL294</f>
        <v>0</v>
      </c>
      <c r="AN294" s="166">
        <f t="shared" si="125"/>
        <v>0</v>
      </c>
      <c r="AO294" s="165">
        <f>(VLOOKUP($B294,'P2 Origin'!$C$21:$M$176,8,0))*AN294</f>
        <v>0</v>
      </c>
      <c r="AP294" s="166">
        <f t="shared" si="126"/>
        <v>0</v>
      </c>
      <c r="AQ294" s="165">
        <f>(VLOOKUP($B294,'P2 Origin'!$C$21:$M$176,9,0))*AP294</f>
        <v>0</v>
      </c>
      <c r="AR294" s="155">
        <f t="shared" si="127"/>
        <v>1</v>
      </c>
      <c r="AS294" s="164">
        <f>(VLOOKUP(B294,'P2 Origin'!$C$21:$M$176,10,0))*K294</f>
        <v>0</v>
      </c>
      <c r="AT294" s="164">
        <f>(VLOOKUP(B294,'P2 Origin'!$C$21:$M$176,11,0))*J294</f>
        <v>0</v>
      </c>
      <c r="AU294" s="167">
        <v>15</v>
      </c>
      <c r="AV294" s="168">
        <v>15</v>
      </c>
      <c r="AW294" s="169">
        <v>0</v>
      </c>
      <c r="AX294" s="170">
        <f>IF(AU294&gt;=0.1,'P3 Bureaumarge zee- en luchtvr.'!$D$12,0)</f>
        <v>0</v>
      </c>
      <c r="AY294" s="163">
        <f t="shared" si="128"/>
        <v>0</v>
      </c>
      <c r="AZ294" s="157" t="str">
        <f>VLOOKUP(D294,'P4 Destination'!$C$21:$O$176,13,0)</f>
        <v>EUR</v>
      </c>
      <c r="BA294" s="164">
        <f t="shared" si="129"/>
        <v>0</v>
      </c>
      <c r="BB294" s="171">
        <f>IF(AU294&gt;0.1,(VLOOKUP(D294,'P4 Destination'!$C$21:$M$176,3,0))*I294,0)</f>
        <v>0</v>
      </c>
      <c r="BC294" s="172">
        <f t="shared" si="130"/>
        <v>0</v>
      </c>
      <c r="BD294" s="171">
        <f>(VLOOKUP($D294,'P4 Destination'!$C$21:$M$176,4,0))*BC294</f>
        <v>0</v>
      </c>
      <c r="BE294" s="172">
        <f t="shared" si="131"/>
        <v>15</v>
      </c>
      <c r="BF294" s="171">
        <f>(VLOOKUP($D294,'P4 Destination'!$C$21:$M$176,5,0))*BE294</f>
        <v>0</v>
      </c>
      <c r="BG294" s="172">
        <f t="shared" si="132"/>
        <v>0</v>
      </c>
      <c r="BH294" s="171">
        <f>(VLOOKUP($D294,'P4 Destination'!$C$21:$M$176,6,0))*BG294</f>
        <v>0</v>
      </c>
      <c r="BI294" s="172">
        <f t="shared" si="133"/>
        <v>0</v>
      </c>
      <c r="BJ294" s="171">
        <f>(VLOOKUP($D294,'P4 Destination'!$C$21:$M$176,7,0))*BI294</f>
        <v>0</v>
      </c>
      <c r="BK294" s="172">
        <f t="shared" si="134"/>
        <v>0</v>
      </c>
      <c r="BL294" s="171">
        <f>(VLOOKUP($D294,'P4 Destination'!$C$21:$M$176,8,0))*BK294</f>
        <v>0</v>
      </c>
      <c r="BM294" s="172">
        <f t="shared" si="135"/>
        <v>0</v>
      </c>
      <c r="BN294" s="171">
        <f>(VLOOKUP($D294,'P4 Destination'!$C$21:$M$176,9,0))*BM294</f>
        <v>0</v>
      </c>
      <c r="BO294" s="154">
        <f t="shared" si="136"/>
        <v>1</v>
      </c>
      <c r="BP294" s="171">
        <f>(VLOOKUP(D294,'P4 Destination'!$C$21:$M$176,10,0))*K294</f>
        <v>0</v>
      </c>
      <c r="BQ294" s="171">
        <f>(VLOOKUP(D294,'P4 Destination'!$C$21:$M$176,11,0))*J294</f>
        <v>0</v>
      </c>
      <c r="BR294" s="173">
        <f t="shared" si="137"/>
        <v>0</v>
      </c>
      <c r="BS294" s="173">
        <f>(AV294*2500)*'P6 Verzekering'!$E$11</f>
        <v>0</v>
      </c>
      <c r="BT294" s="173">
        <f>(AW294*2500)*'P6 Verzekering'!$E$12</f>
        <v>0</v>
      </c>
      <c r="BU294" s="173">
        <f>(L294*2500)*'P6 Verzekering'!$E$13</f>
        <v>0</v>
      </c>
      <c r="BV294" s="173">
        <f t="shared" si="138"/>
        <v>0</v>
      </c>
      <c r="BW294"/>
      <c r="BX294"/>
    </row>
    <row r="295" spans="1:76">
      <c r="A295" s="152" t="s">
        <v>1365</v>
      </c>
      <c r="B295" s="152" t="s">
        <v>281</v>
      </c>
      <c r="C295" s="152" t="s">
        <v>538</v>
      </c>
      <c r="D295" s="152" t="s">
        <v>320</v>
      </c>
      <c r="E295" s="152" t="s">
        <v>319</v>
      </c>
      <c r="F295" s="153">
        <f t="shared" si="112"/>
        <v>36</v>
      </c>
      <c r="G295" s="154">
        <v>1</v>
      </c>
      <c r="H295" s="154">
        <f>IFERROR(VLOOKUP(B295,'P2 Origin'!$C$21:$Q$176,15,FALSE),0)</f>
        <v>0</v>
      </c>
      <c r="I295" s="154">
        <f>IFERROR(VLOOKUP(D295,'P4 Destination'!$C$21:$Q$176,15,FALSE),0)</f>
        <v>0</v>
      </c>
      <c r="J295" s="155"/>
      <c r="K295" s="155">
        <v>1</v>
      </c>
      <c r="L295" s="156">
        <v>0</v>
      </c>
      <c r="M295" s="155">
        <v>0</v>
      </c>
      <c r="N295" s="155">
        <v>0</v>
      </c>
      <c r="O295" s="157">
        <f t="shared" si="113"/>
        <v>0</v>
      </c>
      <c r="P295" s="158">
        <f t="shared" si="114"/>
        <v>0</v>
      </c>
      <c r="Q295" s="159">
        <f>IFERROR(VLOOKUP(N295,'P1 Intra-Europees'!$A$15:$H$25,3,0),0)*P295</f>
        <v>0</v>
      </c>
      <c r="R295" s="160">
        <f t="shared" si="115"/>
        <v>0</v>
      </c>
      <c r="S295" s="159">
        <f>IFERROR(VLOOKUP(N295,'P1 Intra-Europees'!$A$15:$H$25,4,0),0)*R295</f>
        <v>0</v>
      </c>
      <c r="T295" s="160">
        <f t="shared" si="116"/>
        <v>0</v>
      </c>
      <c r="U295" s="159">
        <f>IFERROR(VLOOKUP(N295,'P1 Intra-Europees'!$A$15:$H$25,5,0),0)*T295</f>
        <v>0</v>
      </c>
      <c r="V295" s="160">
        <f t="shared" si="117"/>
        <v>0</v>
      </c>
      <c r="W295" s="159">
        <f>IFERROR(VLOOKUP(N295,'P1 Intra-Europees'!$A$15:$H$25,6,0),0)*V295</f>
        <v>0</v>
      </c>
      <c r="X295" s="160">
        <f t="shared" si="118"/>
        <v>0</v>
      </c>
      <c r="Y295" s="159">
        <f>IFERROR(VLOOKUP(N295,'P1 Intra-Europees'!$A$15:$H$25,7,0),0)*X295</f>
        <v>0</v>
      </c>
      <c r="Z295" s="161">
        <f t="shared" si="119"/>
        <v>0</v>
      </c>
      <c r="AA295" s="162">
        <f>IFERROR(VLOOKUP(N295,'P1 Intra-Europees'!$A$15:$H$25,8,0),0)*Z295</f>
        <v>0</v>
      </c>
      <c r="AB295" s="163">
        <f t="shared" si="120"/>
        <v>0</v>
      </c>
      <c r="AC295" s="157" t="str">
        <f>VLOOKUP(B295,'P2 Origin'!$C$21:$O$176,13,0)</f>
        <v>USD</v>
      </c>
      <c r="AD295" s="164">
        <f t="shared" si="121"/>
        <v>0</v>
      </c>
      <c r="AE295" s="165">
        <f>IF(AU295&gt;0.1,VLOOKUP(B295,'P2 Origin'!$C$21:$M$176,3,0)*H295,0)</f>
        <v>0</v>
      </c>
      <c r="AF295" s="166">
        <f t="shared" si="122"/>
        <v>0</v>
      </c>
      <c r="AG295" s="165">
        <f>(VLOOKUP(B295,'P2 Origin'!$C$21:$M$176,4,0))*AF295</f>
        <v>0</v>
      </c>
      <c r="AH295" s="166">
        <f t="shared" si="123"/>
        <v>0</v>
      </c>
      <c r="AI295" s="165">
        <f>(VLOOKUP(B295,'P2 Origin'!$C$21:$M$176,5,0))*AH295</f>
        <v>0</v>
      </c>
      <c r="AJ295" s="166">
        <f t="shared" si="139"/>
        <v>0</v>
      </c>
      <c r="AK295" s="165">
        <f>(VLOOKUP(B295,'P2 Origin'!$C$21:$M$176,6,0))*AJ295</f>
        <v>0</v>
      </c>
      <c r="AL295" s="166">
        <f t="shared" si="124"/>
        <v>0</v>
      </c>
      <c r="AM295" s="165">
        <f>(VLOOKUP($B295,'P2 Origin'!$C$21:$M$176,7,0))*AL295</f>
        <v>0</v>
      </c>
      <c r="AN295" s="166">
        <f t="shared" si="125"/>
        <v>36</v>
      </c>
      <c r="AO295" s="165">
        <f>(VLOOKUP($B295,'P2 Origin'!$C$21:$M$176,8,0))*AN295</f>
        <v>0</v>
      </c>
      <c r="AP295" s="166">
        <f t="shared" si="126"/>
        <v>0</v>
      </c>
      <c r="AQ295" s="165">
        <f>(VLOOKUP($B295,'P2 Origin'!$C$21:$M$176,9,0))*AP295</f>
        <v>0</v>
      </c>
      <c r="AR295" s="155">
        <f t="shared" si="127"/>
        <v>1</v>
      </c>
      <c r="AS295" s="164">
        <f>(VLOOKUP(B295,'P2 Origin'!$C$21:$M$176,10,0))*K295</f>
        <v>0</v>
      </c>
      <c r="AT295" s="164">
        <f>(VLOOKUP(B295,'P2 Origin'!$C$21:$M$176,11,0))*J295</f>
        <v>0</v>
      </c>
      <c r="AU295" s="167">
        <v>36</v>
      </c>
      <c r="AV295" s="168">
        <v>36</v>
      </c>
      <c r="AW295" s="169">
        <v>0</v>
      </c>
      <c r="AX295" s="170">
        <f>IF(AU295&gt;=0.1,'P3 Bureaumarge zee- en luchtvr.'!$D$12,0)</f>
        <v>0</v>
      </c>
      <c r="AY295" s="163">
        <f t="shared" si="128"/>
        <v>0</v>
      </c>
      <c r="AZ295" s="157" t="str">
        <f>VLOOKUP(D295,'P4 Destination'!$C$21:$O$176,13,0)</f>
        <v>USD</v>
      </c>
      <c r="BA295" s="164">
        <f t="shared" si="129"/>
        <v>0</v>
      </c>
      <c r="BB295" s="171">
        <f>IF(AU295&gt;0.1,(VLOOKUP(D295,'P4 Destination'!$C$21:$M$176,3,0))*I295,0)</f>
        <v>0</v>
      </c>
      <c r="BC295" s="172">
        <f t="shared" si="130"/>
        <v>0</v>
      </c>
      <c r="BD295" s="171">
        <f>(VLOOKUP($D295,'P4 Destination'!$C$21:$M$176,4,0))*BC295</f>
        <v>0</v>
      </c>
      <c r="BE295" s="172">
        <f t="shared" si="131"/>
        <v>0</v>
      </c>
      <c r="BF295" s="171">
        <f>(VLOOKUP($D295,'P4 Destination'!$C$21:$M$176,5,0))*BE295</f>
        <v>0</v>
      </c>
      <c r="BG295" s="172">
        <f t="shared" si="132"/>
        <v>0</v>
      </c>
      <c r="BH295" s="171">
        <f>(VLOOKUP($D295,'P4 Destination'!$C$21:$M$176,6,0))*BG295</f>
        <v>0</v>
      </c>
      <c r="BI295" s="172">
        <f t="shared" si="133"/>
        <v>0</v>
      </c>
      <c r="BJ295" s="171">
        <f>(VLOOKUP($D295,'P4 Destination'!$C$21:$M$176,7,0))*BI295</f>
        <v>0</v>
      </c>
      <c r="BK295" s="172">
        <f t="shared" si="134"/>
        <v>36</v>
      </c>
      <c r="BL295" s="171">
        <f>(VLOOKUP($D295,'P4 Destination'!$C$21:$M$176,8,0))*BK295</f>
        <v>0</v>
      </c>
      <c r="BM295" s="172">
        <f t="shared" si="135"/>
        <v>0</v>
      </c>
      <c r="BN295" s="171">
        <f>(VLOOKUP($D295,'P4 Destination'!$C$21:$M$176,9,0))*BM295</f>
        <v>0</v>
      </c>
      <c r="BO295" s="154">
        <f t="shared" si="136"/>
        <v>1</v>
      </c>
      <c r="BP295" s="171">
        <f>(VLOOKUP(D295,'P4 Destination'!$C$21:$M$176,10,0))*K295</f>
        <v>0</v>
      </c>
      <c r="BQ295" s="171">
        <f>(VLOOKUP(D295,'P4 Destination'!$C$21:$M$176,11,0))*J295</f>
        <v>0</v>
      </c>
      <c r="BR295" s="173">
        <f t="shared" si="137"/>
        <v>0</v>
      </c>
      <c r="BS295" s="173">
        <f>(AV295*2500)*'P6 Verzekering'!$E$11</f>
        <v>0</v>
      </c>
      <c r="BT295" s="173">
        <f>(AW295*2500)*'P6 Verzekering'!$E$12</f>
        <v>0</v>
      </c>
      <c r="BU295" s="173">
        <f>(L295*2500)*'P6 Verzekering'!$E$13</f>
        <v>0</v>
      </c>
      <c r="BV295" s="173">
        <f t="shared" si="138"/>
        <v>0</v>
      </c>
      <c r="BW295"/>
      <c r="BX295"/>
    </row>
    <row r="296" spans="1:76">
      <c r="A296" s="152" t="s">
        <v>1366</v>
      </c>
      <c r="B296" s="152" t="s">
        <v>368</v>
      </c>
      <c r="C296" s="152" t="s">
        <v>367</v>
      </c>
      <c r="D296" s="152" t="s">
        <v>474</v>
      </c>
      <c r="E296" s="152" t="s">
        <v>473</v>
      </c>
      <c r="F296" s="153">
        <f t="shared" si="112"/>
        <v>60</v>
      </c>
      <c r="G296" s="154">
        <v>1</v>
      </c>
      <c r="H296" s="154">
        <f>IFERROR(VLOOKUP(B296,'P2 Origin'!$C$21:$Q$176,15,FALSE),0)</f>
        <v>1</v>
      </c>
      <c r="I296" s="154">
        <f>IFERROR(VLOOKUP(D296,'P4 Destination'!$C$21:$Q$176,15,FALSE),0)</f>
        <v>1</v>
      </c>
      <c r="J296" s="155"/>
      <c r="K296" s="155">
        <v>1</v>
      </c>
      <c r="L296" s="156">
        <v>0</v>
      </c>
      <c r="M296" s="155">
        <v>0</v>
      </c>
      <c r="N296" s="155">
        <v>0</v>
      </c>
      <c r="O296" s="157">
        <f t="shared" si="113"/>
        <v>0</v>
      </c>
      <c r="P296" s="158">
        <f t="shared" si="114"/>
        <v>0</v>
      </c>
      <c r="Q296" s="159">
        <f>IFERROR(VLOOKUP(N296,'P1 Intra-Europees'!$A$15:$H$25,3,0),0)*P296</f>
        <v>0</v>
      </c>
      <c r="R296" s="160">
        <f t="shared" si="115"/>
        <v>0</v>
      </c>
      <c r="S296" s="159">
        <f>IFERROR(VLOOKUP(N296,'P1 Intra-Europees'!$A$15:$H$25,4,0),0)*R296</f>
        <v>0</v>
      </c>
      <c r="T296" s="160">
        <f t="shared" si="116"/>
        <v>0</v>
      </c>
      <c r="U296" s="159">
        <f>IFERROR(VLOOKUP(N296,'P1 Intra-Europees'!$A$15:$H$25,5,0),0)*T296</f>
        <v>0</v>
      </c>
      <c r="V296" s="160">
        <f t="shared" si="117"/>
        <v>0</v>
      </c>
      <c r="W296" s="159">
        <f>IFERROR(VLOOKUP(N296,'P1 Intra-Europees'!$A$15:$H$25,6,0),0)*V296</f>
        <v>0</v>
      </c>
      <c r="X296" s="160">
        <f t="shared" si="118"/>
        <v>0</v>
      </c>
      <c r="Y296" s="159">
        <f>IFERROR(VLOOKUP(N296,'P1 Intra-Europees'!$A$15:$H$25,7,0),0)*X296</f>
        <v>0</v>
      </c>
      <c r="Z296" s="161">
        <f t="shared" si="119"/>
        <v>0</v>
      </c>
      <c r="AA296" s="162">
        <f>IFERROR(VLOOKUP(N296,'P1 Intra-Europees'!$A$15:$H$25,8,0),0)*Z296</f>
        <v>0</v>
      </c>
      <c r="AB296" s="163">
        <f t="shared" si="120"/>
        <v>0</v>
      </c>
      <c r="AC296" s="157" t="str">
        <f>VLOOKUP(B296,'P2 Origin'!$C$21:$O$176,13,0)</f>
        <v>USD</v>
      </c>
      <c r="AD296" s="164">
        <f t="shared" si="121"/>
        <v>0</v>
      </c>
      <c r="AE296" s="165">
        <f>IF(AU296&gt;0.1,VLOOKUP(B296,'P2 Origin'!$C$21:$M$176,3,0)*H296,0)</f>
        <v>0</v>
      </c>
      <c r="AF296" s="166">
        <f t="shared" si="122"/>
        <v>0</v>
      </c>
      <c r="AG296" s="165">
        <f>(VLOOKUP(B296,'P2 Origin'!$C$21:$M$176,4,0))*AF296</f>
        <v>0</v>
      </c>
      <c r="AH296" s="166">
        <f t="shared" si="123"/>
        <v>0</v>
      </c>
      <c r="AI296" s="165">
        <f>(VLOOKUP(B296,'P2 Origin'!$C$21:$M$176,5,0))*AH296</f>
        <v>0</v>
      </c>
      <c r="AJ296" s="166">
        <f t="shared" si="139"/>
        <v>0</v>
      </c>
      <c r="AK296" s="165">
        <f>(VLOOKUP(B296,'P2 Origin'!$C$21:$M$176,6,0))*AJ296</f>
        <v>0</v>
      </c>
      <c r="AL296" s="166">
        <f t="shared" si="124"/>
        <v>0</v>
      </c>
      <c r="AM296" s="165">
        <f>(VLOOKUP($B296,'P2 Origin'!$C$21:$M$176,7,0))*AL296</f>
        <v>0</v>
      </c>
      <c r="AN296" s="166">
        <f t="shared" si="125"/>
        <v>0</v>
      </c>
      <c r="AO296" s="165">
        <f>(VLOOKUP($B296,'P2 Origin'!$C$21:$M$176,8,0))*AN296</f>
        <v>0</v>
      </c>
      <c r="AP296" s="166">
        <f t="shared" si="126"/>
        <v>60</v>
      </c>
      <c r="AQ296" s="165">
        <f>(VLOOKUP($B296,'P2 Origin'!$C$21:$M$176,9,0))*AP296</f>
        <v>0</v>
      </c>
      <c r="AR296" s="155">
        <f t="shared" si="127"/>
        <v>1</v>
      </c>
      <c r="AS296" s="164">
        <f>(VLOOKUP(B296,'P2 Origin'!$C$21:$M$176,10,0))*K296</f>
        <v>0</v>
      </c>
      <c r="AT296" s="164">
        <f>(VLOOKUP(B296,'P2 Origin'!$C$21:$M$176,11,0))*J296</f>
        <v>0</v>
      </c>
      <c r="AU296" s="167">
        <v>60</v>
      </c>
      <c r="AV296" s="168">
        <v>60</v>
      </c>
      <c r="AW296" s="169">
        <v>0</v>
      </c>
      <c r="AX296" s="170">
        <f>IF(AU296&gt;=0.1,'P3 Bureaumarge zee- en luchtvr.'!$D$12,0)</f>
        <v>0</v>
      </c>
      <c r="AY296" s="163">
        <f t="shared" si="128"/>
        <v>0</v>
      </c>
      <c r="AZ296" s="157" t="str">
        <f>VLOOKUP(D296,'P4 Destination'!$C$21:$O$176,13,0)</f>
        <v>USD</v>
      </c>
      <c r="BA296" s="164">
        <f t="shared" si="129"/>
        <v>0</v>
      </c>
      <c r="BB296" s="171">
        <f>IF(AU296&gt;0.1,(VLOOKUP(D296,'P4 Destination'!$C$21:$M$176,3,0))*I296,0)</f>
        <v>0</v>
      </c>
      <c r="BC296" s="172">
        <f t="shared" si="130"/>
        <v>0</v>
      </c>
      <c r="BD296" s="171">
        <f>(VLOOKUP($D296,'P4 Destination'!$C$21:$M$176,4,0))*BC296</f>
        <v>0</v>
      </c>
      <c r="BE296" s="172">
        <f t="shared" si="131"/>
        <v>0</v>
      </c>
      <c r="BF296" s="171">
        <f>(VLOOKUP($D296,'P4 Destination'!$C$21:$M$176,5,0))*BE296</f>
        <v>0</v>
      </c>
      <c r="BG296" s="172">
        <f t="shared" si="132"/>
        <v>0</v>
      </c>
      <c r="BH296" s="171">
        <f>(VLOOKUP($D296,'P4 Destination'!$C$21:$M$176,6,0))*BG296</f>
        <v>0</v>
      </c>
      <c r="BI296" s="172">
        <f t="shared" si="133"/>
        <v>0</v>
      </c>
      <c r="BJ296" s="171">
        <f>(VLOOKUP($D296,'P4 Destination'!$C$21:$M$176,7,0))*BI296</f>
        <v>0</v>
      </c>
      <c r="BK296" s="172">
        <f t="shared" si="134"/>
        <v>0</v>
      </c>
      <c r="BL296" s="171">
        <f>(VLOOKUP($D296,'P4 Destination'!$C$21:$M$176,8,0))*BK296</f>
        <v>0</v>
      </c>
      <c r="BM296" s="172">
        <f t="shared" si="135"/>
        <v>60</v>
      </c>
      <c r="BN296" s="171">
        <f>(VLOOKUP($D296,'P4 Destination'!$C$21:$M$176,9,0))*BM296</f>
        <v>0</v>
      </c>
      <c r="BO296" s="154">
        <f t="shared" si="136"/>
        <v>1</v>
      </c>
      <c r="BP296" s="171">
        <f>(VLOOKUP(D296,'P4 Destination'!$C$21:$M$176,10,0))*K296</f>
        <v>0</v>
      </c>
      <c r="BQ296" s="171">
        <f>(VLOOKUP(D296,'P4 Destination'!$C$21:$M$176,11,0))*J296</f>
        <v>0</v>
      </c>
      <c r="BR296" s="173">
        <f t="shared" si="137"/>
        <v>0</v>
      </c>
      <c r="BS296" s="173">
        <f>(AV296*2500)*'P6 Verzekering'!$E$11</f>
        <v>0</v>
      </c>
      <c r="BT296" s="173">
        <f>(AW296*2500)*'P6 Verzekering'!$E$12</f>
        <v>0</v>
      </c>
      <c r="BU296" s="173">
        <f>(L296*2500)*'P6 Verzekering'!$E$13</f>
        <v>0</v>
      </c>
      <c r="BV296" s="173">
        <f t="shared" si="138"/>
        <v>0</v>
      </c>
      <c r="BW296"/>
      <c r="BX296"/>
    </row>
    <row r="297" spans="1:76">
      <c r="A297" s="152" t="s">
        <v>1367</v>
      </c>
      <c r="B297" s="152" t="s">
        <v>368</v>
      </c>
      <c r="C297" s="152" t="s">
        <v>367</v>
      </c>
      <c r="D297" s="152" t="s">
        <v>342</v>
      </c>
      <c r="E297" s="152" t="s">
        <v>341</v>
      </c>
      <c r="F297" s="153">
        <f t="shared" si="112"/>
        <v>60</v>
      </c>
      <c r="G297" s="154">
        <v>1</v>
      </c>
      <c r="H297" s="154">
        <f>IFERROR(VLOOKUP(B297,'P2 Origin'!$C$21:$Q$176,15,FALSE),0)</f>
        <v>1</v>
      </c>
      <c r="I297" s="154">
        <f>IFERROR(VLOOKUP(D297,'P4 Destination'!$C$21:$Q$176,15,FALSE),0)</f>
        <v>0</v>
      </c>
      <c r="J297" s="155"/>
      <c r="K297" s="155">
        <v>1</v>
      </c>
      <c r="L297" s="156">
        <v>0</v>
      </c>
      <c r="M297" s="155">
        <v>0</v>
      </c>
      <c r="N297" s="155">
        <v>0</v>
      </c>
      <c r="O297" s="157">
        <f t="shared" si="113"/>
        <v>0</v>
      </c>
      <c r="P297" s="158">
        <f t="shared" si="114"/>
        <v>0</v>
      </c>
      <c r="Q297" s="159">
        <f>IFERROR(VLOOKUP(N297,'P1 Intra-Europees'!$A$15:$H$25,3,0),0)*P297</f>
        <v>0</v>
      </c>
      <c r="R297" s="160">
        <f t="shared" si="115"/>
        <v>0</v>
      </c>
      <c r="S297" s="159">
        <f>IFERROR(VLOOKUP(N297,'P1 Intra-Europees'!$A$15:$H$25,4,0),0)*R297</f>
        <v>0</v>
      </c>
      <c r="T297" s="160">
        <f t="shared" si="116"/>
        <v>0</v>
      </c>
      <c r="U297" s="159">
        <f>IFERROR(VLOOKUP(N297,'P1 Intra-Europees'!$A$15:$H$25,5,0),0)*T297</f>
        <v>0</v>
      </c>
      <c r="V297" s="160">
        <f t="shared" si="117"/>
        <v>0</v>
      </c>
      <c r="W297" s="159">
        <f>IFERROR(VLOOKUP(N297,'P1 Intra-Europees'!$A$15:$H$25,6,0),0)*V297</f>
        <v>0</v>
      </c>
      <c r="X297" s="160">
        <f t="shared" si="118"/>
        <v>0</v>
      </c>
      <c r="Y297" s="159">
        <f>IFERROR(VLOOKUP(N297,'P1 Intra-Europees'!$A$15:$H$25,7,0),0)*X297</f>
        <v>0</v>
      </c>
      <c r="Z297" s="161">
        <f t="shared" si="119"/>
        <v>0</v>
      </c>
      <c r="AA297" s="162">
        <f>IFERROR(VLOOKUP(N297,'P1 Intra-Europees'!$A$15:$H$25,8,0),0)*Z297</f>
        <v>0</v>
      </c>
      <c r="AB297" s="163">
        <f t="shared" si="120"/>
        <v>0</v>
      </c>
      <c r="AC297" s="157" t="str">
        <f>VLOOKUP(B297,'P2 Origin'!$C$21:$O$176,13,0)</f>
        <v>USD</v>
      </c>
      <c r="AD297" s="164">
        <f t="shared" si="121"/>
        <v>0</v>
      </c>
      <c r="AE297" s="165">
        <f>IF(AU297&gt;0.1,VLOOKUP(B297,'P2 Origin'!$C$21:$M$176,3,0)*H297,0)</f>
        <v>0</v>
      </c>
      <c r="AF297" s="166">
        <f t="shared" si="122"/>
        <v>0</v>
      </c>
      <c r="AG297" s="165">
        <f>(VLOOKUP(B297,'P2 Origin'!$C$21:$M$176,4,0))*AF297</f>
        <v>0</v>
      </c>
      <c r="AH297" s="166">
        <f t="shared" si="123"/>
        <v>0</v>
      </c>
      <c r="AI297" s="165">
        <f>(VLOOKUP(B297,'P2 Origin'!$C$21:$M$176,5,0))*AH297</f>
        <v>0</v>
      </c>
      <c r="AJ297" s="166">
        <f t="shared" si="139"/>
        <v>0</v>
      </c>
      <c r="AK297" s="165">
        <f>(VLOOKUP(B297,'P2 Origin'!$C$21:$M$176,6,0))*AJ297</f>
        <v>0</v>
      </c>
      <c r="AL297" s="166">
        <f t="shared" si="124"/>
        <v>0</v>
      </c>
      <c r="AM297" s="165">
        <f>(VLOOKUP($B297,'P2 Origin'!$C$21:$M$176,7,0))*AL297</f>
        <v>0</v>
      </c>
      <c r="AN297" s="166">
        <f t="shared" si="125"/>
        <v>0</v>
      </c>
      <c r="AO297" s="165">
        <f>(VLOOKUP($B297,'P2 Origin'!$C$21:$M$176,8,0))*AN297</f>
        <v>0</v>
      </c>
      <c r="AP297" s="166">
        <f t="shared" si="126"/>
        <v>60</v>
      </c>
      <c r="AQ297" s="165">
        <f>(VLOOKUP($B297,'P2 Origin'!$C$21:$M$176,9,0))*AP297</f>
        <v>0</v>
      </c>
      <c r="AR297" s="155">
        <f t="shared" si="127"/>
        <v>1</v>
      </c>
      <c r="AS297" s="164">
        <f>(VLOOKUP(B297,'P2 Origin'!$C$21:$M$176,10,0))*K297</f>
        <v>0</v>
      </c>
      <c r="AT297" s="164">
        <f>(VLOOKUP(B297,'P2 Origin'!$C$21:$M$176,11,0))*J297</f>
        <v>0</v>
      </c>
      <c r="AU297" s="167">
        <v>60</v>
      </c>
      <c r="AV297" s="168">
        <v>60</v>
      </c>
      <c r="AW297" s="169">
        <v>0</v>
      </c>
      <c r="AX297" s="170">
        <f>IF(AU297&gt;=0.1,'P3 Bureaumarge zee- en luchtvr.'!$D$12,0)</f>
        <v>0</v>
      </c>
      <c r="AY297" s="163">
        <f t="shared" si="128"/>
        <v>0</v>
      </c>
      <c r="AZ297" s="157" t="str">
        <f>VLOOKUP(D297,'P4 Destination'!$C$21:$O$176,13,0)</f>
        <v>USD</v>
      </c>
      <c r="BA297" s="164">
        <f t="shared" si="129"/>
        <v>0</v>
      </c>
      <c r="BB297" s="171">
        <f>IF(AU297&gt;0.1,(VLOOKUP(D297,'P4 Destination'!$C$21:$M$176,3,0))*I297,0)</f>
        <v>0</v>
      </c>
      <c r="BC297" s="172">
        <f t="shared" si="130"/>
        <v>0</v>
      </c>
      <c r="BD297" s="171">
        <f>(VLOOKUP($D297,'P4 Destination'!$C$21:$M$176,4,0))*BC297</f>
        <v>0</v>
      </c>
      <c r="BE297" s="172">
        <f t="shared" si="131"/>
        <v>0</v>
      </c>
      <c r="BF297" s="171">
        <f>(VLOOKUP($D297,'P4 Destination'!$C$21:$M$176,5,0))*BE297</f>
        <v>0</v>
      </c>
      <c r="BG297" s="172">
        <f t="shared" si="132"/>
        <v>0</v>
      </c>
      <c r="BH297" s="171">
        <f>(VLOOKUP($D297,'P4 Destination'!$C$21:$M$176,6,0))*BG297</f>
        <v>0</v>
      </c>
      <c r="BI297" s="172">
        <f t="shared" si="133"/>
        <v>0</v>
      </c>
      <c r="BJ297" s="171">
        <f>(VLOOKUP($D297,'P4 Destination'!$C$21:$M$176,7,0))*BI297</f>
        <v>0</v>
      </c>
      <c r="BK297" s="172">
        <f t="shared" si="134"/>
        <v>0</v>
      </c>
      <c r="BL297" s="171">
        <f>(VLOOKUP($D297,'P4 Destination'!$C$21:$M$176,8,0))*BK297</f>
        <v>0</v>
      </c>
      <c r="BM297" s="172">
        <f t="shared" si="135"/>
        <v>60</v>
      </c>
      <c r="BN297" s="171">
        <f>(VLOOKUP($D297,'P4 Destination'!$C$21:$M$176,9,0))*BM297</f>
        <v>0</v>
      </c>
      <c r="BO297" s="154">
        <f t="shared" si="136"/>
        <v>1</v>
      </c>
      <c r="BP297" s="171">
        <f>(VLOOKUP(D297,'P4 Destination'!$C$21:$M$176,10,0))*K297</f>
        <v>0</v>
      </c>
      <c r="BQ297" s="171">
        <f>(VLOOKUP(D297,'P4 Destination'!$C$21:$M$176,11,0))*J297</f>
        <v>0</v>
      </c>
      <c r="BR297" s="173">
        <f t="shared" si="137"/>
        <v>0</v>
      </c>
      <c r="BS297" s="173">
        <f>(AV297*2500)*'P6 Verzekering'!$E$11</f>
        <v>0</v>
      </c>
      <c r="BT297" s="173">
        <f>(AW297*2500)*'P6 Verzekering'!$E$12</f>
        <v>0</v>
      </c>
      <c r="BU297" s="173">
        <f>(L297*2500)*'P6 Verzekering'!$E$13</f>
        <v>0</v>
      </c>
      <c r="BV297" s="173">
        <f t="shared" si="138"/>
        <v>0</v>
      </c>
      <c r="BW297"/>
      <c r="BX297"/>
    </row>
    <row r="298" spans="1:76">
      <c r="A298" s="152" t="s">
        <v>1368</v>
      </c>
      <c r="B298" s="152" t="s">
        <v>368</v>
      </c>
      <c r="C298" s="152" t="s">
        <v>367</v>
      </c>
      <c r="D298" s="152" t="s">
        <v>354</v>
      </c>
      <c r="E298" s="152" t="s">
        <v>351</v>
      </c>
      <c r="F298" s="153">
        <f t="shared" si="112"/>
        <v>36</v>
      </c>
      <c r="G298" s="154">
        <v>1</v>
      </c>
      <c r="H298" s="154">
        <f>IFERROR(VLOOKUP(B298,'P2 Origin'!$C$21:$Q$176,15,FALSE),0)</f>
        <v>1</v>
      </c>
      <c r="I298" s="154">
        <f>IFERROR(VLOOKUP(D298,'P4 Destination'!$C$21:$Q$176,15,FALSE),0)</f>
        <v>1</v>
      </c>
      <c r="J298" s="155"/>
      <c r="K298" s="155">
        <v>1</v>
      </c>
      <c r="L298" s="156">
        <v>0</v>
      </c>
      <c r="M298" s="155">
        <v>0</v>
      </c>
      <c r="N298" s="155">
        <v>0</v>
      </c>
      <c r="O298" s="157">
        <f t="shared" si="113"/>
        <v>0</v>
      </c>
      <c r="P298" s="158">
        <f t="shared" si="114"/>
        <v>0</v>
      </c>
      <c r="Q298" s="159">
        <f>IFERROR(VLOOKUP(N298,'P1 Intra-Europees'!$A$15:$H$25,3,0),0)*P298</f>
        <v>0</v>
      </c>
      <c r="R298" s="160">
        <f t="shared" si="115"/>
        <v>0</v>
      </c>
      <c r="S298" s="159">
        <f>IFERROR(VLOOKUP(N298,'P1 Intra-Europees'!$A$15:$H$25,4,0),0)*R298</f>
        <v>0</v>
      </c>
      <c r="T298" s="160">
        <f t="shared" si="116"/>
        <v>0</v>
      </c>
      <c r="U298" s="159">
        <f>IFERROR(VLOOKUP(N298,'P1 Intra-Europees'!$A$15:$H$25,5,0),0)*T298</f>
        <v>0</v>
      </c>
      <c r="V298" s="160">
        <f t="shared" si="117"/>
        <v>0</v>
      </c>
      <c r="W298" s="159">
        <f>IFERROR(VLOOKUP(N298,'P1 Intra-Europees'!$A$15:$H$25,6,0),0)*V298</f>
        <v>0</v>
      </c>
      <c r="X298" s="160">
        <f t="shared" si="118"/>
        <v>0</v>
      </c>
      <c r="Y298" s="159">
        <f>IFERROR(VLOOKUP(N298,'P1 Intra-Europees'!$A$15:$H$25,7,0),0)*X298</f>
        <v>0</v>
      </c>
      <c r="Z298" s="161">
        <f t="shared" si="119"/>
        <v>0</v>
      </c>
      <c r="AA298" s="162">
        <f>IFERROR(VLOOKUP(N298,'P1 Intra-Europees'!$A$15:$H$25,8,0),0)*Z298</f>
        <v>0</v>
      </c>
      <c r="AB298" s="163">
        <f t="shared" si="120"/>
        <v>0</v>
      </c>
      <c r="AC298" s="157" t="str">
        <f>VLOOKUP(B298,'P2 Origin'!$C$21:$O$176,13,0)</f>
        <v>USD</v>
      </c>
      <c r="AD298" s="164">
        <f t="shared" si="121"/>
        <v>0</v>
      </c>
      <c r="AE298" s="165">
        <f>IF(AU298&gt;0.1,VLOOKUP(B298,'P2 Origin'!$C$21:$M$176,3,0)*H298,0)</f>
        <v>0</v>
      </c>
      <c r="AF298" s="166">
        <f t="shared" si="122"/>
        <v>0</v>
      </c>
      <c r="AG298" s="165">
        <f>(VLOOKUP(B298,'P2 Origin'!$C$21:$M$176,4,0))*AF298</f>
        <v>0</v>
      </c>
      <c r="AH298" s="166">
        <f t="shared" si="123"/>
        <v>0</v>
      </c>
      <c r="AI298" s="165">
        <f>(VLOOKUP(B298,'P2 Origin'!$C$21:$M$176,5,0))*AH298</f>
        <v>0</v>
      </c>
      <c r="AJ298" s="166">
        <f t="shared" si="139"/>
        <v>0</v>
      </c>
      <c r="AK298" s="165">
        <f>(VLOOKUP(B298,'P2 Origin'!$C$21:$M$176,6,0))*AJ298</f>
        <v>0</v>
      </c>
      <c r="AL298" s="166">
        <f t="shared" si="124"/>
        <v>0</v>
      </c>
      <c r="AM298" s="165">
        <f>(VLOOKUP($B298,'P2 Origin'!$C$21:$M$176,7,0))*AL298</f>
        <v>0</v>
      </c>
      <c r="AN298" s="166">
        <f t="shared" si="125"/>
        <v>36</v>
      </c>
      <c r="AO298" s="165">
        <f>(VLOOKUP($B298,'P2 Origin'!$C$21:$M$176,8,0))*AN298</f>
        <v>0</v>
      </c>
      <c r="AP298" s="166">
        <f t="shared" si="126"/>
        <v>0</v>
      </c>
      <c r="AQ298" s="165">
        <f>(VLOOKUP($B298,'P2 Origin'!$C$21:$M$176,9,0))*AP298</f>
        <v>0</v>
      </c>
      <c r="AR298" s="155">
        <f t="shared" si="127"/>
        <v>1</v>
      </c>
      <c r="AS298" s="164">
        <f>(VLOOKUP(B298,'P2 Origin'!$C$21:$M$176,10,0))*K298</f>
        <v>0</v>
      </c>
      <c r="AT298" s="164">
        <f>(VLOOKUP(B298,'P2 Origin'!$C$21:$M$176,11,0))*J298</f>
        <v>0</v>
      </c>
      <c r="AU298" s="167">
        <v>36</v>
      </c>
      <c r="AV298" s="168">
        <v>36</v>
      </c>
      <c r="AW298" s="169">
        <v>0</v>
      </c>
      <c r="AX298" s="170">
        <f>IF(AU298&gt;=0.1,'P3 Bureaumarge zee- en luchtvr.'!$D$12,0)</f>
        <v>0</v>
      </c>
      <c r="AY298" s="163">
        <f t="shared" si="128"/>
        <v>0</v>
      </c>
      <c r="AZ298" s="157" t="str">
        <f>VLOOKUP(D298,'P4 Destination'!$C$21:$O$176,13,0)</f>
        <v>USD</v>
      </c>
      <c r="BA298" s="164">
        <f t="shared" si="129"/>
        <v>0</v>
      </c>
      <c r="BB298" s="171">
        <f>IF(AU298&gt;0.1,(VLOOKUP(D298,'P4 Destination'!$C$21:$M$176,3,0))*I298,0)</f>
        <v>0</v>
      </c>
      <c r="BC298" s="172">
        <f t="shared" si="130"/>
        <v>0</v>
      </c>
      <c r="BD298" s="171">
        <f>(VLOOKUP($D298,'P4 Destination'!$C$21:$M$176,4,0))*BC298</f>
        <v>0</v>
      </c>
      <c r="BE298" s="172">
        <f t="shared" si="131"/>
        <v>0</v>
      </c>
      <c r="BF298" s="171">
        <f>(VLOOKUP($D298,'P4 Destination'!$C$21:$M$176,5,0))*BE298</f>
        <v>0</v>
      </c>
      <c r="BG298" s="172">
        <f t="shared" si="132"/>
        <v>0</v>
      </c>
      <c r="BH298" s="171">
        <f>(VLOOKUP($D298,'P4 Destination'!$C$21:$M$176,6,0))*BG298</f>
        <v>0</v>
      </c>
      <c r="BI298" s="172">
        <f t="shared" si="133"/>
        <v>0</v>
      </c>
      <c r="BJ298" s="171">
        <f>(VLOOKUP($D298,'P4 Destination'!$C$21:$M$176,7,0))*BI298</f>
        <v>0</v>
      </c>
      <c r="BK298" s="172">
        <f t="shared" si="134"/>
        <v>36</v>
      </c>
      <c r="BL298" s="171">
        <f>(VLOOKUP($D298,'P4 Destination'!$C$21:$M$176,8,0))*BK298</f>
        <v>0</v>
      </c>
      <c r="BM298" s="172">
        <f t="shared" si="135"/>
        <v>0</v>
      </c>
      <c r="BN298" s="171">
        <f>(VLOOKUP($D298,'P4 Destination'!$C$21:$M$176,9,0))*BM298</f>
        <v>0</v>
      </c>
      <c r="BO298" s="154">
        <f t="shared" si="136"/>
        <v>1</v>
      </c>
      <c r="BP298" s="171">
        <f>(VLOOKUP(D298,'P4 Destination'!$C$21:$M$176,10,0))*K298</f>
        <v>0</v>
      </c>
      <c r="BQ298" s="171">
        <f>(VLOOKUP(D298,'P4 Destination'!$C$21:$M$176,11,0))*J298</f>
        <v>0</v>
      </c>
      <c r="BR298" s="173">
        <f t="shared" si="137"/>
        <v>0</v>
      </c>
      <c r="BS298" s="173">
        <f>(AV298*2500)*'P6 Verzekering'!$E$11</f>
        <v>0</v>
      </c>
      <c r="BT298" s="173">
        <f>(AW298*2500)*'P6 Verzekering'!$E$12</f>
        <v>0</v>
      </c>
      <c r="BU298" s="173">
        <f>(L298*2500)*'P6 Verzekering'!$E$13</f>
        <v>0</v>
      </c>
      <c r="BV298" s="173">
        <f t="shared" si="138"/>
        <v>0</v>
      </c>
      <c r="BW298"/>
      <c r="BX298"/>
    </row>
    <row r="299" spans="1:76" ht="14.45" customHeight="1">
      <c r="A299" s="152" t="s">
        <v>1370</v>
      </c>
      <c r="B299" s="152" t="s">
        <v>368</v>
      </c>
      <c r="C299" s="152" t="s">
        <v>367</v>
      </c>
      <c r="D299" s="152" t="s">
        <v>187</v>
      </c>
      <c r="E299" s="152" t="s">
        <v>183</v>
      </c>
      <c r="F299" s="153">
        <f t="shared" si="112"/>
        <v>16</v>
      </c>
      <c r="G299" s="154">
        <v>1</v>
      </c>
      <c r="H299" s="154">
        <f>IFERROR(VLOOKUP(B299,'P2 Origin'!$C$21:$Q$176,15,FALSE),0)</f>
        <v>1</v>
      </c>
      <c r="I299" s="154">
        <f>IFERROR(VLOOKUP(D299,'P4 Destination'!$C$21:$Q$176,15,FALSE),0)</f>
        <v>1</v>
      </c>
      <c r="J299" s="155">
        <v>1</v>
      </c>
      <c r="K299" s="155"/>
      <c r="L299" s="156">
        <v>0</v>
      </c>
      <c r="M299" s="155">
        <v>0</v>
      </c>
      <c r="N299" s="155">
        <v>0</v>
      </c>
      <c r="O299" s="157">
        <f t="shared" si="113"/>
        <v>0</v>
      </c>
      <c r="P299" s="158">
        <f t="shared" si="114"/>
        <v>0</v>
      </c>
      <c r="Q299" s="159">
        <f>IFERROR(VLOOKUP(N299,'P1 Intra-Europees'!$A$15:$H$25,3,0),0)*P299</f>
        <v>0</v>
      </c>
      <c r="R299" s="160">
        <f t="shared" si="115"/>
        <v>0</v>
      </c>
      <c r="S299" s="159">
        <f>IFERROR(VLOOKUP(N299,'P1 Intra-Europees'!$A$15:$H$25,4,0),0)*R299</f>
        <v>0</v>
      </c>
      <c r="T299" s="160">
        <f t="shared" si="116"/>
        <v>0</v>
      </c>
      <c r="U299" s="159">
        <f>IFERROR(VLOOKUP(N299,'P1 Intra-Europees'!$A$15:$H$25,5,0),0)*T299</f>
        <v>0</v>
      </c>
      <c r="V299" s="160">
        <f t="shared" si="117"/>
        <v>0</v>
      </c>
      <c r="W299" s="159">
        <f>IFERROR(VLOOKUP(N299,'P1 Intra-Europees'!$A$15:$H$25,6,0),0)*V299</f>
        <v>0</v>
      </c>
      <c r="X299" s="160">
        <f t="shared" si="118"/>
        <v>0</v>
      </c>
      <c r="Y299" s="159">
        <f>IFERROR(VLOOKUP(N299,'P1 Intra-Europees'!$A$15:$H$25,7,0),0)*X299</f>
        <v>0</v>
      </c>
      <c r="Z299" s="161">
        <f t="shared" si="119"/>
        <v>0</v>
      </c>
      <c r="AA299" s="162">
        <f>IFERROR(VLOOKUP(N299,'P1 Intra-Europees'!$A$15:$H$25,8,0),0)*Z299</f>
        <v>0</v>
      </c>
      <c r="AB299" s="163">
        <f t="shared" si="120"/>
        <v>0</v>
      </c>
      <c r="AC299" s="157" t="str">
        <f>VLOOKUP(B299,'P2 Origin'!$C$21:$O$176,13,0)</f>
        <v>USD</v>
      </c>
      <c r="AD299" s="164">
        <f t="shared" si="121"/>
        <v>0</v>
      </c>
      <c r="AE299" s="165">
        <f>IF(AU299&gt;0.1,VLOOKUP(B299,'P2 Origin'!$C$21:$M$176,3,0)*H299,0)</f>
        <v>0</v>
      </c>
      <c r="AF299" s="166">
        <f t="shared" si="122"/>
        <v>0</v>
      </c>
      <c r="AG299" s="165">
        <f>(VLOOKUP(B299,'P2 Origin'!$C$21:$M$176,4,0))*AF299</f>
        <v>0</v>
      </c>
      <c r="AH299" s="166">
        <f t="shared" si="123"/>
        <v>0</v>
      </c>
      <c r="AI299" s="165">
        <f>(VLOOKUP(B299,'P2 Origin'!$C$21:$M$176,5,0))*AH299</f>
        <v>0</v>
      </c>
      <c r="AJ299" s="166">
        <f t="shared" si="139"/>
        <v>16</v>
      </c>
      <c r="AK299" s="165">
        <f>(VLOOKUP(B299,'P2 Origin'!$C$21:$M$176,6,0))*AJ299</f>
        <v>0</v>
      </c>
      <c r="AL299" s="166">
        <f t="shared" si="124"/>
        <v>0</v>
      </c>
      <c r="AM299" s="165">
        <f>(VLOOKUP($B299,'P2 Origin'!$C$21:$M$176,7,0))*AL299</f>
        <v>0</v>
      </c>
      <c r="AN299" s="166">
        <f t="shared" si="125"/>
        <v>0</v>
      </c>
      <c r="AO299" s="165">
        <f>(VLOOKUP($B299,'P2 Origin'!$C$21:$M$176,8,0))*AN299</f>
        <v>0</v>
      </c>
      <c r="AP299" s="166">
        <f t="shared" si="126"/>
        <v>0</v>
      </c>
      <c r="AQ299" s="165">
        <f>(VLOOKUP($B299,'P2 Origin'!$C$21:$M$176,9,0))*AP299</f>
        <v>0</v>
      </c>
      <c r="AR299" s="155">
        <f t="shared" si="127"/>
        <v>1</v>
      </c>
      <c r="AS299" s="164">
        <f>(VLOOKUP(B299,'P2 Origin'!$C$21:$M$176,10,0))*K299</f>
        <v>0</v>
      </c>
      <c r="AT299" s="164">
        <f>(VLOOKUP(B299,'P2 Origin'!$C$21:$M$176,11,0))*J299</f>
        <v>0</v>
      </c>
      <c r="AU299" s="167">
        <v>16</v>
      </c>
      <c r="AV299" s="168">
        <v>16</v>
      </c>
      <c r="AW299" s="169">
        <v>0</v>
      </c>
      <c r="AX299" s="170">
        <f>IF(AU299&gt;=0.1,'P3 Bureaumarge zee- en luchtvr.'!$D$12,0)</f>
        <v>0</v>
      </c>
      <c r="AY299" s="163">
        <f t="shared" si="128"/>
        <v>0</v>
      </c>
      <c r="AZ299" s="157" t="str">
        <f>VLOOKUP(D299,'P4 Destination'!$C$21:$O$176,13,0)</f>
        <v>EUR</v>
      </c>
      <c r="BA299" s="164">
        <f t="shared" si="129"/>
        <v>0</v>
      </c>
      <c r="BB299" s="171">
        <f>IF(AU299&gt;0.1,(VLOOKUP(D299,'P4 Destination'!$C$21:$M$176,3,0))*I299,0)</f>
        <v>0</v>
      </c>
      <c r="BC299" s="172">
        <f t="shared" si="130"/>
        <v>0</v>
      </c>
      <c r="BD299" s="171">
        <f>(VLOOKUP($D299,'P4 Destination'!$C$21:$M$176,4,0))*BC299</f>
        <v>0</v>
      </c>
      <c r="BE299" s="172">
        <f t="shared" si="131"/>
        <v>0</v>
      </c>
      <c r="BF299" s="171">
        <f>(VLOOKUP($D299,'P4 Destination'!$C$21:$M$176,5,0))*BE299</f>
        <v>0</v>
      </c>
      <c r="BG299" s="172">
        <f t="shared" si="132"/>
        <v>16</v>
      </c>
      <c r="BH299" s="171">
        <f>(VLOOKUP($D299,'P4 Destination'!$C$21:$M$176,6,0))*BG299</f>
        <v>0</v>
      </c>
      <c r="BI299" s="172">
        <f t="shared" si="133"/>
        <v>0</v>
      </c>
      <c r="BJ299" s="171">
        <f>(VLOOKUP($D299,'P4 Destination'!$C$21:$M$176,7,0))*BI299</f>
        <v>0</v>
      </c>
      <c r="BK299" s="172">
        <f t="shared" si="134"/>
        <v>0</v>
      </c>
      <c r="BL299" s="171">
        <f>(VLOOKUP($D299,'P4 Destination'!$C$21:$M$176,8,0))*BK299</f>
        <v>0</v>
      </c>
      <c r="BM299" s="172">
        <f t="shared" si="135"/>
        <v>0</v>
      </c>
      <c r="BN299" s="171">
        <f>(VLOOKUP($D299,'P4 Destination'!$C$21:$M$176,9,0))*BM299</f>
        <v>0</v>
      </c>
      <c r="BO299" s="154">
        <f t="shared" si="136"/>
        <v>1</v>
      </c>
      <c r="BP299" s="171">
        <f>(VLOOKUP(D299,'P4 Destination'!$C$21:$M$176,10,0))*K299</f>
        <v>0</v>
      </c>
      <c r="BQ299" s="171">
        <f>(VLOOKUP(D299,'P4 Destination'!$C$21:$M$176,11,0))*J299</f>
        <v>0</v>
      </c>
      <c r="BR299" s="173">
        <f t="shared" si="137"/>
        <v>0</v>
      </c>
      <c r="BS299" s="173">
        <f>(AV299*2500)*'P6 Verzekering'!$E$11</f>
        <v>0</v>
      </c>
      <c r="BT299" s="173">
        <f>(AW299*2500)*'P6 Verzekering'!$E$12</f>
        <v>0</v>
      </c>
      <c r="BU299" s="173">
        <f>(L299*2500)*'P6 Verzekering'!$E$13</f>
        <v>0</v>
      </c>
      <c r="BV299" s="173">
        <f t="shared" si="138"/>
        <v>0</v>
      </c>
      <c r="BW299"/>
      <c r="BX299"/>
    </row>
    <row r="300" spans="1:76">
      <c r="A300" s="152" t="s">
        <v>1371</v>
      </c>
      <c r="B300" s="152" t="s">
        <v>368</v>
      </c>
      <c r="C300" s="152" t="s">
        <v>367</v>
      </c>
      <c r="D300" s="152" t="s">
        <v>219</v>
      </c>
      <c r="E300" s="152" t="s">
        <v>219</v>
      </c>
      <c r="F300" s="153">
        <f t="shared" si="112"/>
        <v>45</v>
      </c>
      <c r="G300" s="154">
        <v>1</v>
      </c>
      <c r="H300" s="154">
        <f>IFERROR(VLOOKUP(B300,'P2 Origin'!$C$21:$Q$176,15,FALSE),0)</f>
        <v>1</v>
      </c>
      <c r="I300" s="154">
        <f>IFERROR(VLOOKUP(D300,'P4 Destination'!$C$21:$Q$176,15,FALSE),0)</f>
        <v>0</v>
      </c>
      <c r="J300" s="155"/>
      <c r="K300" s="155">
        <v>1</v>
      </c>
      <c r="L300" s="156">
        <v>0</v>
      </c>
      <c r="M300" s="155">
        <v>0</v>
      </c>
      <c r="N300" s="155">
        <v>0</v>
      </c>
      <c r="O300" s="157">
        <f t="shared" si="113"/>
        <v>0</v>
      </c>
      <c r="P300" s="158">
        <f t="shared" si="114"/>
        <v>0</v>
      </c>
      <c r="Q300" s="159">
        <f>IFERROR(VLOOKUP(N300,'P1 Intra-Europees'!$A$15:$H$25,3,0),0)*P300</f>
        <v>0</v>
      </c>
      <c r="R300" s="160">
        <f t="shared" si="115"/>
        <v>0</v>
      </c>
      <c r="S300" s="159">
        <f>IFERROR(VLOOKUP(N300,'P1 Intra-Europees'!$A$15:$H$25,4,0),0)*R300</f>
        <v>0</v>
      </c>
      <c r="T300" s="160">
        <f t="shared" si="116"/>
        <v>0</v>
      </c>
      <c r="U300" s="159">
        <f>IFERROR(VLOOKUP(N300,'P1 Intra-Europees'!$A$15:$H$25,5,0),0)*T300</f>
        <v>0</v>
      </c>
      <c r="V300" s="160">
        <f t="shared" si="117"/>
        <v>0</v>
      </c>
      <c r="W300" s="159">
        <f>IFERROR(VLOOKUP(N300,'P1 Intra-Europees'!$A$15:$H$25,6,0),0)*V300</f>
        <v>0</v>
      </c>
      <c r="X300" s="160">
        <f t="shared" si="118"/>
        <v>0</v>
      </c>
      <c r="Y300" s="159">
        <f>IFERROR(VLOOKUP(N300,'P1 Intra-Europees'!$A$15:$H$25,7,0),0)*X300</f>
        <v>0</v>
      </c>
      <c r="Z300" s="161">
        <f t="shared" si="119"/>
        <v>0</v>
      </c>
      <c r="AA300" s="162">
        <f>IFERROR(VLOOKUP(N300,'P1 Intra-Europees'!$A$15:$H$25,8,0),0)*Z300</f>
        <v>0</v>
      </c>
      <c r="AB300" s="163">
        <f t="shared" si="120"/>
        <v>0</v>
      </c>
      <c r="AC300" s="157" t="str">
        <f>VLOOKUP(B300,'P2 Origin'!$C$21:$O$176,13,0)</f>
        <v>USD</v>
      </c>
      <c r="AD300" s="164">
        <f t="shared" si="121"/>
        <v>0</v>
      </c>
      <c r="AE300" s="165">
        <f>IF(AU300&gt;0.1,VLOOKUP(B300,'P2 Origin'!$C$21:$M$176,3,0)*H300,0)</f>
        <v>0</v>
      </c>
      <c r="AF300" s="166">
        <f t="shared" si="122"/>
        <v>0</v>
      </c>
      <c r="AG300" s="165">
        <f>(VLOOKUP(B300,'P2 Origin'!$C$21:$M$176,4,0))*AF300</f>
        <v>0</v>
      </c>
      <c r="AH300" s="166">
        <f t="shared" si="123"/>
        <v>0</v>
      </c>
      <c r="AI300" s="165">
        <f>(VLOOKUP(B300,'P2 Origin'!$C$21:$M$176,5,0))*AH300</f>
        <v>0</v>
      </c>
      <c r="AJ300" s="166">
        <f t="shared" si="139"/>
        <v>0</v>
      </c>
      <c r="AK300" s="165">
        <f>(VLOOKUP(B300,'P2 Origin'!$C$21:$M$176,6,0))*AJ300</f>
        <v>0</v>
      </c>
      <c r="AL300" s="166">
        <f t="shared" si="124"/>
        <v>0</v>
      </c>
      <c r="AM300" s="165">
        <f>(VLOOKUP($B300,'P2 Origin'!$C$21:$M$176,7,0))*AL300</f>
        <v>0</v>
      </c>
      <c r="AN300" s="166">
        <f t="shared" si="125"/>
        <v>45</v>
      </c>
      <c r="AO300" s="165">
        <f>(VLOOKUP($B300,'P2 Origin'!$C$21:$M$176,8,0))*AN300</f>
        <v>0</v>
      </c>
      <c r="AP300" s="166">
        <f t="shared" si="126"/>
        <v>0</v>
      </c>
      <c r="AQ300" s="165">
        <f>(VLOOKUP($B300,'P2 Origin'!$C$21:$M$176,9,0))*AP300</f>
        <v>0</v>
      </c>
      <c r="AR300" s="155">
        <f t="shared" si="127"/>
        <v>1</v>
      </c>
      <c r="AS300" s="164">
        <f>(VLOOKUP(B300,'P2 Origin'!$C$21:$M$176,10,0))*K300</f>
        <v>0</v>
      </c>
      <c r="AT300" s="164">
        <f>(VLOOKUP(B300,'P2 Origin'!$C$21:$M$176,11,0))*J300</f>
        <v>0</v>
      </c>
      <c r="AU300" s="167">
        <v>45</v>
      </c>
      <c r="AV300" s="168">
        <v>45</v>
      </c>
      <c r="AW300" s="169">
        <v>0</v>
      </c>
      <c r="AX300" s="170">
        <f>IF(AU300&gt;=0.1,'P3 Bureaumarge zee- en luchtvr.'!$D$12,0)</f>
        <v>0</v>
      </c>
      <c r="AY300" s="163">
        <f t="shared" si="128"/>
        <v>0</v>
      </c>
      <c r="AZ300" s="157" t="str">
        <f>VLOOKUP(D300,'P4 Destination'!$C$21:$O$176,13,0)</f>
        <v>EUR</v>
      </c>
      <c r="BA300" s="164">
        <f t="shared" si="129"/>
        <v>0</v>
      </c>
      <c r="BB300" s="171">
        <f>IF(AU300&gt;0.1,(VLOOKUP(D300,'P4 Destination'!$C$21:$M$176,3,0))*I300,0)</f>
        <v>0</v>
      </c>
      <c r="BC300" s="172">
        <f t="shared" si="130"/>
        <v>0</v>
      </c>
      <c r="BD300" s="171">
        <f>(VLOOKUP($D300,'P4 Destination'!$C$21:$M$176,4,0))*BC300</f>
        <v>0</v>
      </c>
      <c r="BE300" s="172">
        <f t="shared" si="131"/>
        <v>0</v>
      </c>
      <c r="BF300" s="171">
        <f>(VLOOKUP($D300,'P4 Destination'!$C$21:$M$176,5,0))*BE300</f>
        <v>0</v>
      </c>
      <c r="BG300" s="172">
        <f t="shared" si="132"/>
        <v>0</v>
      </c>
      <c r="BH300" s="171">
        <f>(VLOOKUP($D300,'P4 Destination'!$C$21:$M$176,6,0))*BG300</f>
        <v>0</v>
      </c>
      <c r="BI300" s="172">
        <f t="shared" si="133"/>
        <v>0</v>
      </c>
      <c r="BJ300" s="171">
        <f>(VLOOKUP($D300,'P4 Destination'!$C$21:$M$176,7,0))*BI300</f>
        <v>0</v>
      </c>
      <c r="BK300" s="172">
        <f t="shared" si="134"/>
        <v>45</v>
      </c>
      <c r="BL300" s="171">
        <f>(VLOOKUP($D300,'P4 Destination'!$C$21:$M$176,8,0))*BK300</f>
        <v>0</v>
      </c>
      <c r="BM300" s="172">
        <f t="shared" si="135"/>
        <v>0</v>
      </c>
      <c r="BN300" s="171">
        <f>(VLOOKUP($D300,'P4 Destination'!$C$21:$M$176,9,0))*BM300</f>
        <v>0</v>
      </c>
      <c r="BO300" s="154">
        <f t="shared" si="136"/>
        <v>1</v>
      </c>
      <c r="BP300" s="171">
        <f>(VLOOKUP(D300,'P4 Destination'!$C$21:$M$176,10,0))*K300</f>
        <v>0</v>
      </c>
      <c r="BQ300" s="171">
        <f>(VLOOKUP(D300,'P4 Destination'!$C$21:$M$176,11,0))*J300</f>
        <v>0</v>
      </c>
      <c r="BR300" s="173">
        <f t="shared" si="137"/>
        <v>0</v>
      </c>
      <c r="BS300" s="173">
        <f>(AV300*2500)*'P6 Verzekering'!$E$11</f>
        <v>0</v>
      </c>
      <c r="BT300" s="173">
        <f>(AW300*2500)*'P6 Verzekering'!$E$12</f>
        <v>0</v>
      </c>
      <c r="BU300" s="173">
        <f>(L300*2500)*'P6 Verzekering'!$E$13</f>
        <v>0</v>
      </c>
      <c r="BV300" s="173">
        <f t="shared" si="138"/>
        <v>0</v>
      </c>
      <c r="BW300"/>
      <c r="BX300"/>
    </row>
    <row r="301" spans="1:76">
      <c r="A301" s="152" t="s">
        <v>1372</v>
      </c>
      <c r="B301" s="152" t="s">
        <v>368</v>
      </c>
      <c r="C301" s="152" t="s">
        <v>367</v>
      </c>
      <c r="D301" s="152" t="s">
        <v>219</v>
      </c>
      <c r="E301" s="152" t="s">
        <v>219</v>
      </c>
      <c r="F301" s="153">
        <f t="shared" si="112"/>
        <v>20</v>
      </c>
      <c r="G301" s="154">
        <v>1</v>
      </c>
      <c r="H301" s="154">
        <f>IFERROR(VLOOKUP(B301,'P2 Origin'!$C$21:$Q$176,15,FALSE),0)</f>
        <v>1</v>
      </c>
      <c r="I301" s="154">
        <f>IFERROR(VLOOKUP(D301,'P4 Destination'!$C$21:$Q$176,15,FALSE),0)</f>
        <v>0</v>
      </c>
      <c r="J301" s="155">
        <v>1</v>
      </c>
      <c r="K301" s="155"/>
      <c r="L301" s="156">
        <v>0</v>
      </c>
      <c r="M301" s="155">
        <v>0</v>
      </c>
      <c r="N301" s="155">
        <v>0</v>
      </c>
      <c r="O301" s="157">
        <f t="shared" si="113"/>
        <v>0</v>
      </c>
      <c r="P301" s="158">
        <f t="shared" si="114"/>
        <v>0</v>
      </c>
      <c r="Q301" s="159">
        <f>IFERROR(VLOOKUP(N301,'P1 Intra-Europees'!$A$15:$H$25,3,0),0)*P301</f>
        <v>0</v>
      </c>
      <c r="R301" s="160">
        <f t="shared" si="115"/>
        <v>0</v>
      </c>
      <c r="S301" s="159">
        <f>IFERROR(VLOOKUP(N301,'P1 Intra-Europees'!$A$15:$H$25,4,0),0)*R301</f>
        <v>0</v>
      </c>
      <c r="T301" s="160">
        <f t="shared" si="116"/>
        <v>0</v>
      </c>
      <c r="U301" s="159">
        <f>IFERROR(VLOOKUP(N301,'P1 Intra-Europees'!$A$15:$H$25,5,0),0)*T301</f>
        <v>0</v>
      </c>
      <c r="V301" s="160">
        <f t="shared" si="117"/>
        <v>0</v>
      </c>
      <c r="W301" s="159">
        <f>IFERROR(VLOOKUP(N301,'P1 Intra-Europees'!$A$15:$H$25,6,0),0)*V301</f>
        <v>0</v>
      </c>
      <c r="X301" s="160">
        <f t="shared" si="118"/>
        <v>0</v>
      </c>
      <c r="Y301" s="159">
        <f>IFERROR(VLOOKUP(N301,'P1 Intra-Europees'!$A$15:$H$25,7,0),0)*X301</f>
        <v>0</v>
      </c>
      <c r="Z301" s="161">
        <f t="shared" si="119"/>
        <v>0</v>
      </c>
      <c r="AA301" s="162">
        <f>IFERROR(VLOOKUP(N301,'P1 Intra-Europees'!$A$15:$H$25,8,0),0)*Z301</f>
        <v>0</v>
      </c>
      <c r="AB301" s="163">
        <f t="shared" si="120"/>
        <v>0</v>
      </c>
      <c r="AC301" s="157" t="str">
        <f>VLOOKUP(B301,'P2 Origin'!$C$21:$O$176,13,0)</f>
        <v>USD</v>
      </c>
      <c r="AD301" s="164">
        <f t="shared" si="121"/>
        <v>0</v>
      </c>
      <c r="AE301" s="165">
        <f>IF(AU301&gt;0.1,VLOOKUP(B301,'P2 Origin'!$C$21:$M$176,3,0)*H301,0)</f>
        <v>0</v>
      </c>
      <c r="AF301" s="166">
        <f t="shared" si="122"/>
        <v>0</v>
      </c>
      <c r="AG301" s="165">
        <f>(VLOOKUP(B301,'P2 Origin'!$C$21:$M$176,4,0))*AF301</f>
        <v>0</v>
      </c>
      <c r="AH301" s="166">
        <f t="shared" si="123"/>
        <v>0</v>
      </c>
      <c r="AI301" s="165">
        <f>(VLOOKUP(B301,'P2 Origin'!$C$21:$M$176,5,0))*AH301</f>
        <v>0</v>
      </c>
      <c r="AJ301" s="166">
        <f t="shared" si="139"/>
        <v>20</v>
      </c>
      <c r="AK301" s="165">
        <f>(VLOOKUP(B301,'P2 Origin'!$C$21:$M$176,6,0))*AJ301</f>
        <v>0</v>
      </c>
      <c r="AL301" s="166">
        <f t="shared" si="124"/>
        <v>0</v>
      </c>
      <c r="AM301" s="165">
        <f>(VLOOKUP($B301,'P2 Origin'!$C$21:$M$176,7,0))*AL301</f>
        <v>0</v>
      </c>
      <c r="AN301" s="166">
        <f t="shared" si="125"/>
        <v>0</v>
      </c>
      <c r="AO301" s="165">
        <f>(VLOOKUP($B301,'P2 Origin'!$C$21:$M$176,8,0))*AN301</f>
        <v>0</v>
      </c>
      <c r="AP301" s="166">
        <f t="shared" si="126"/>
        <v>0</v>
      </c>
      <c r="AQ301" s="165">
        <f>(VLOOKUP($B301,'P2 Origin'!$C$21:$M$176,9,0))*AP301</f>
        <v>0</v>
      </c>
      <c r="AR301" s="155">
        <f t="shared" si="127"/>
        <v>1</v>
      </c>
      <c r="AS301" s="164">
        <f>(VLOOKUP(B301,'P2 Origin'!$C$21:$M$176,10,0))*K301</f>
        <v>0</v>
      </c>
      <c r="AT301" s="164">
        <f>(VLOOKUP(B301,'P2 Origin'!$C$21:$M$176,11,0))*J301</f>
        <v>0</v>
      </c>
      <c r="AU301" s="167">
        <v>20</v>
      </c>
      <c r="AV301" s="168">
        <v>20</v>
      </c>
      <c r="AW301" s="169">
        <v>0</v>
      </c>
      <c r="AX301" s="170">
        <f>IF(AU301&gt;=0.1,'P3 Bureaumarge zee- en luchtvr.'!$D$12,0)</f>
        <v>0</v>
      </c>
      <c r="AY301" s="163">
        <f t="shared" si="128"/>
        <v>0</v>
      </c>
      <c r="AZ301" s="157" t="str">
        <f>VLOOKUP(D301,'P4 Destination'!$C$21:$O$176,13,0)</f>
        <v>EUR</v>
      </c>
      <c r="BA301" s="164">
        <f t="shared" si="129"/>
        <v>0</v>
      </c>
      <c r="BB301" s="171">
        <f>IF(AU301&gt;0.1,(VLOOKUP(D301,'P4 Destination'!$C$21:$M$176,3,0))*I301,0)</f>
        <v>0</v>
      </c>
      <c r="BC301" s="172">
        <f t="shared" si="130"/>
        <v>0</v>
      </c>
      <c r="BD301" s="171">
        <f>(VLOOKUP($D301,'P4 Destination'!$C$21:$M$176,4,0))*BC301</f>
        <v>0</v>
      </c>
      <c r="BE301" s="172">
        <f t="shared" si="131"/>
        <v>0</v>
      </c>
      <c r="BF301" s="171">
        <f>(VLOOKUP($D301,'P4 Destination'!$C$21:$M$176,5,0))*BE301</f>
        <v>0</v>
      </c>
      <c r="BG301" s="172">
        <f t="shared" si="132"/>
        <v>20</v>
      </c>
      <c r="BH301" s="171">
        <f>(VLOOKUP($D301,'P4 Destination'!$C$21:$M$176,6,0))*BG301</f>
        <v>0</v>
      </c>
      <c r="BI301" s="172">
        <f t="shared" si="133"/>
        <v>0</v>
      </c>
      <c r="BJ301" s="171">
        <f>(VLOOKUP($D301,'P4 Destination'!$C$21:$M$176,7,0))*BI301</f>
        <v>0</v>
      </c>
      <c r="BK301" s="172">
        <f t="shared" si="134"/>
        <v>0</v>
      </c>
      <c r="BL301" s="171">
        <f>(VLOOKUP($D301,'P4 Destination'!$C$21:$M$176,8,0))*BK301</f>
        <v>0</v>
      </c>
      <c r="BM301" s="172">
        <f t="shared" si="135"/>
        <v>0</v>
      </c>
      <c r="BN301" s="171">
        <f>(VLOOKUP($D301,'P4 Destination'!$C$21:$M$176,9,0))*BM301</f>
        <v>0</v>
      </c>
      <c r="BO301" s="154">
        <f t="shared" si="136"/>
        <v>1</v>
      </c>
      <c r="BP301" s="171">
        <f>(VLOOKUP(D301,'P4 Destination'!$C$21:$M$176,10,0))*K301</f>
        <v>0</v>
      </c>
      <c r="BQ301" s="171">
        <f>(VLOOKUP(D301,'P4 Destination'!$C$21:$M$176,11,0))*J301</f>
        <v>0</v>
      </c>
      <c r="BR301" s="173">
        <f t="shared" si="137"/>
        <v>0</v>
      </c>
      <c r="BS301" s="173">
        <f>(AV301*2500)*'P6 Verzekering'!$E$11</f>
        <v>0</v>
      </c>
      <c r="BT301" s="173">
        <f>(AW301*2500)*'P6 Verzekering'!$E$12</f>
        <v>0</v>
      </c>
      <c r="BU301" s="173">
        <f>(L301*2500)*'P6 Verzekering'!$E$13</f>
        <v>0</v>
      </c>
      <c r="BV301" s="173">
        <f t="shared" si="138"/>
        <v>0</v>
      </c>
      <c r="BW301"/>
      <c r="BX301"/>
    </row>
    <row r="302" spans="1:76">
      <c r="A302" s="152" t="s">
        <v>1373</v>
      </c>
      <c r="B302" s="152" t="s">
        <v>368</v>
      </c>
      <c r="C302" s="152" t="s">
        <v>367</v>
      </c>
      <c r="D302" s="152" t="s">
        <v>219</v>
      </c>
      <c r="E302" s="152" t="s">
        <v>219</v>
      </c>
      <c r="F302" s="153">
        <f t="shared" si="112"/>
        <v>26</v>
      </c>
      <c r="G302" s="154">
        <v>1</v>
      </c>
      <c r="H302" s="154">
        <f>IFERROR(VLOOKUP(B302,'P2 Origin'!$C$21:$Q$176,15,FALSE),0)</f>
        <v>1</v>
      </c>
      <c r="I302" s="154">
        <f>IFERROR(VLOOKUP(D302,'P4 Destination'!$C$21:$Q$176,15,FALSE),0)</f>
        <v>0</v>
      </c>
      <c r="J302" s="155">
        <v>1</v>
      </c>
      <c r="K302" s="155"/>
      <c r="L302" s="156">
        <v>0</v>
      </c>
      <c r="M302" s="155">
        <v>0</v>
      </c>
      <c r="N302" s="155">
        <v>0</v>
      </c>
      <c r="O302" s="157">
        <f t="shared" si="113"/>
        <v>0</v>
      </c>
      <c r="P302" s="158">
        <f t="shared" si="114"/>
        <v>0</v>
      </c>
      <c r="Q302" s="159">
        <f>IFERROR(VLOOKUP(N302,'P1 Intra-Europees'!$A$15:$H$25,3,0),0)*P302</f>
        <v>0</v>
      </c>
      <c r="R302" s="160">
        <f t="shared" si="115"/>
        <v>0</v>
      </c>
      <c r="S302" s="159">
        <f>IFERROR(VLOOKUP(N302,'P1 Intra-Europees'!$A$15:$H$25,4,0),0)*R302</f>
        <v>0</v>
      </c>
      <c r="T302" s="160">
        <f t="shared" si="116"/>
        <v>0</v>
      </c>
      <c r="U302" s="159">
        <f>IFERROR(VLOOKUP(N302,'P1 Intra-Europees'!$A$15:$H$25,5,0),0)*T302</f>
        <v>0</v>
      </c>
      <c r="V302" s="160">
        <f t="shared" si="117"/>
        <v>0</v>
      </c>
      <c r="W302" s="159">
        <f>IFERROR(VLOOKUP(N302,'P1 Intra-Europees'!$A$15:$H$25,6,0),0)*V302</f>
        <v>0</v>
      </c>
      <c r="X302" s="160">
        <f t="shared" si="118"/>
        <v>0</v>
      </c>
      <c r="Y302" s="159">
        <f>IFERROR(VLOOKUP(N302,'P1 Intra-Europees'!$A$15:$H$25,7,0),0)*X302</f>
        <v>0</v>
      </c>
      <c r="Z302" s="161">
        <f t="shared" si="119"/>
        <v>0</v>
      </c>
      <c r="AA302" s="162">
        <f>IFERROR(VLOOKUP(N302,'P1 Intra-Europees'!$A$15:$H$25,8,0),0)*Z302</f>
        <v>0</v>
      </c>
      <c r="AB302" s="163">
        <f t="shared" si="120"/>
        <v>0</v>
      </c>
      <c r="AC302" s="157" t="str">
        <f>VLOOKUP(B302,'P2 Origin'!$C$21:$O$176,13,0)</f>
        <v>USD</v>
      </c>
      <c r="AD302" s="164">
        <f t="shared" si="121"/>
        <v>0</v>
      </c>
      <c r="AE302" s="165">
        <f>IF(AU302&gt;0.1,VLOOKUP(B302,'P2 Origin'!$C$21:$M$176,3,0)*H302,0)</f>
        <v>0</v>
      </c>
      <c r="AF302" s="166">
        <f t="shared" si="122"/>
        <v>0</v>
      </c>
      <c r="AG302" s="165">
        <f>(VLOOKUP(B302,'P2 Origin'!$C$21:$M$176,4,0))*AF302</f>
        <v>0</v>
      </c>
      <c r="AH302" s="166">
        <f t="shared" si="123"/>
        <v>0</v>
      </c>
      <c r="AI302" s="165">
        <f>(VLOOKUP(B302,'P2 Origin'!$C$21:$M$176,5,0))*AH302</f>
        <v>0</v>
      </c>
      <c r="AJ302" s="166">
        <f t="shared" si="139"/>
        <v>0</v>
      </c>
      <c r="AK302" s="165">
        <f>(VLOOKUP(B302,'P2 Origin'!$C$21:$M$176,6,0))*AJ302</f>
        <v>0</v>
      </c>
      <c r="AL302" s="166">
        <f t="shared" si="124"/>
        <v>26</v>
      </c>
      <c r="AM302" s="165">
        <f>(VLOOKUP($B302,'P2 Origin'!$C$21:$M$176,7,0))*AL302</f>
        <v>0</v>
      </c>
      <c r="AN302" s="166">
        <f t="shared" si="125"/>
        <v>0</v>
      </c>
      <c r="AO302" s="165">
        <f>(VLOOKUP($B302,'P2 Origin'!$C$21:$M$176,8,0))*AN302</f>
        <v>0</v>
      </c>
      <c r="AP302" s="166">
        <f t="shared" si="126"/>
        <v>0</v>
      </c>
      <c r="AQ302" s="165">
        <f>(VLOOKUP($B302,'P2 Origin'!$C$21:$M$176,9,0))*AP302</f>
        <v>0</v>
      </c>
      <c r="AR302" s="155">
        <f t="shared" si="127"/>
        <v>1</v>
      </c>
      <c r="AS302" s="164">
        <f>(VLOOKUP(B302,'P2 Origin'!$C$21:$M$176,10,0))*K302</f>
        <v>0</v>
      </c>
      <c r="AT302" s="164">
        <f>(VLOOKUP(B302,'P2 Origin'!$C$21:$M$176,11,0))*J302</f>
        <v>0</v>
      </c>
      <c r="AU302" s="167">
        <v>26</v>
      </c>
      <c r="AV302" s="168">
        <v>26</v>
      </c>
      <c r="AW302" s="169">
        <v>0</v>
      </c>
      <c r="AX302" s="170">
        <f>IF(AU302&gt;=0.1,'P3 Bureaumarge zee- en luchtvr.'!$D$12,0)</f>
        <v>0</v>
      </c>
      <c r="AY302" s="163">
        <f t="shared" si="128"/>
        <v>0</v>
      </c>
      <c r="AZ302" s="157" t="str">
        <f>VLOOKUP(D302,'P4 Destination'!$C$21:$O$176,13,0)</f>
        <v>EUR</v>
      </c>
      <c r="BA302" s="164">
        <f t="shared" si="129"/>
        <v>0</v>
      </c>
      <c r="BB302" s="171">
        <f>IF(AU302&gt;0.1,(VLOOKUP(D302,'P4 Destination'!$C$21:$M$176,3,0))*I302,0)</f>
        <v>0</v>
      </c>
      <c r="BC302" s="172">
        <f t="shared" si="130"/>
        <v>0</v>
      </c>
      <c r="BD302" s="171">
        <f>(VLOOKUP($D302,'P4 Destination'!$C$21:$M$176,4,0))*BC302</f>
        <v>0</v>
      </c>
      <c r="BE302" s="172">
        <f t="shared" si="131"/>
        <v>0</v>
      </c>
      <c r="BF302" s="171">
        <f>(VLOOKUP($D302,'P4 Destination'!$C$21:$M$176,5,0))*BE302</f>
        <v>0</v>
      </c>
      <c r="BG302" s="172">
        <f t="shared" si="132"/>
        <v>0</v>
      </c>
      <c r="BH302" s="171">
        <f>(VLOOKUP($D302,'P4 Destination'!$C$21:$M$176,6,0))*BG302</f>
        <v>0</v>
      </c>
      <c r="BI302" s="172">
        <f t="shared" si="133"/>
        <v>26</v>
      </c>
      <c r="BJ302" s="171">
        <f>(VLOOKUP($D302,'P4 Destination'!$C$21:$M$176,7,0))*BI302</f>
        <v>0</v>
      </c>
      <c r="BK302" s="172">
        <f t="shared" si="134"/>
        <v>0</v>
      </c>
      <c r="BL302" s="171">
        <f>(VLOOKUP($D302,'P4 Destination'!$C$21:$M$176,8,0))*BK302</f>
        <v>0</v>
      </c>
      <c r="BM302" s="172">
        <f t="shared" si="135"/>
        <v>0</v>
      </c>
      <c r="BN302" s="171">
        <f>(VLOOKUP($D302,'P4 Destination'!$C$21:$M$176,9,0))*BM302</f>
        <v>0</v>
      </c>
      <c r="BO302" s="154">
        <f t="shared" si="136"/>
        <v>1</v>
      </c>
      <c r="BP302" s="171">
        <f>(VLOOKUP(D302,'P4 Destination'!$C$21:$M$176,10,0))*K302</f>
        <v>0</v>
      </c>
      <c r="BQ302" s="171">
        <f>(VLOOKUP(D302,'P4 Destination'!$C$21:$M$176,11,0))*J302</f>
        <v>0</v>
      </c>
      <c r="BR302" s="173">
        <f t="shared" si="137"/>
        <v>0</v>
      </c>
      <c r="BS302" s="173">
        <f>(AV302*2500)*'P6 Verzekering'!$E$11</f>
        <v>0</v>
      </c>
      <c r="BT302" s="173">
        <f>(AW302*2500)*'P6 Verzekering'!$E$12</f>
        <v>0</v>
      </c>
      <c r="BU302" s="173">
        <f>(L302*2500)*'P6 Verzekering'!$E$13</f>
        <v>0</v>
      </c>
      <c r="BV302" s="173">
        <f t="shared" si="138"/>
        <v>0</v>
      </c>
      <c r="BW302"/>
      <c r="BX302"/>
    </row>
    <row r="303" spans="1:76">
      <c r="A303" s="152" t="s">
        <v>1375</v>
      </c>
      <c r="B303" s="152" t="s">
        <v>368</v>
      </c>
      <c r="C303" s="152" t="s">
        <v>367</v>
      </c>
      <c r="D303" s="152" t="s">
        <v>219</v>
      </c>
      <c r="E303" s="152" t="s">
        <v>219</v>
      </c>
      <c r="F303" s="153">
        <f t="shared" si="112"/>
        <v>40</v>
      </c>
      <c r="G303" s="154">
        <v>1</v>
      </c>
      <c r="H303" s="154">
        <f>IFERROR(VLOOKUP(B303,'P2 Origin'!$C$21:$Q$176,15,FALSE),0)</f>
        <v>1</v>
      </c>
      <c r="I303" s="154">
        <f>IFERROR(VLOOKUP(D303,'P4 Destination'!$C$21:$Q$176,15,FALSE),0)</f>
        <v>0</v>
      </c>
      <c r="J303" s="155"/>
      <c r="K303" s="155">
        <v>1</v>
      </c>
      <c r="L303" s="156">
        <v>0</v>
      </c>
      <c r="M303" s="155">
        <v>0</v>
      </c>
      <c r="N303" s="155">
        <v>0</v>
      </c>
      <c r="O303" s="157">
        <f t="shared" si="113"/>
        <v>0</v>
      </c>
      <c r="P303" s="158">
        <f t="shared" si="114"/>
        <v>0</v>
      </c>
      <c r="Q303" s="159">
        <f>IFERROR(VLOOKUP(N303,'P1 Intra-Europees'!$A$15:$H$25,3,0),0)*P303</f>
        <v>0</v>
      </c>
      <c r="R303" s="160">
        <f t="shared" si="115"/>
        <v>0</v>
      </c>
      <c r="S303" s="159">
        <f>IFERROR(VLOOKUP(N303,'P1 Intra-Europees'!$A$15:$H$25,4,0),0)*R303</f>
        <v>0</v>
      </c>
      <c r="T303" s="160">
        <f t="shared" si="116"/>
        <v>0</v>
      </c>
      <c r="U303" s="159">
        <f>IFERROR(VLOOKUP(N303,'P1 Intra-Europees'!$A$15:$H$25,5,0),0)*T303</f>
        <v>0</v>
      </c>
      <c r="V303" s="160">
        <f t="shared" si="117"/>
        <v>0</v>
      </c>
      <c r="W303" s="159">
        <f>IFERROR(VLOOKUP(N303,'P1 Intra-Europees'!$A$15:$H$25,6,0),0)*V303</f>
        <v>0</v>
      </c>
      <c r="X303" s="160">
        <f t="shared" si="118"/>
        <v>0</v>
      </c>
      <c r="Y303" s="159">
        <f>IFERROR(VLOOKUP(N303,'P1 Intra-Europees'!$A$15:$H$25,7,0),0)*X303</f>
        <v>0</v>
      </c>
      <c r="Z303" s="161">
        <f t="shared" si="119"/>
        <v>0</v>
      </c>
      <c r="AA303" s="162">
        <f>IFERROR(VLOOKUP(N303,'P1 Intra-Europees'!$A$15:$H$25,8,0),0)*Z303</f>
        <v>0</v>
      </c>
      <c r="AB303" s="163">
        <f t="shared" si="120"/>
        <v>0</v>
      </c>
      <c r="AC303" s="157" t="str">
        <f>VLOOKUP(B303,'P2 Origin'!$C$21:$O$176,13,0)</f>
        <v>USD</v>
      </c>
      <c r="AD303" s="164">
        <f t="shared" si="121"/>
        <v>0</v>
      </c>
      <c r="AE303" s="165">
        <f>IF(AU303&gt;0.1,VLOOKUP(B303,'P2 Origin'!$C$21:$M$176,3,0)*H303,0)</f>
        <v>0</v>
      </c>
      <c r="AF303" s="166">
        <f t="shared" si="122"/>
        <v>0</v>
      </c>
      <c r="AG303" s="165">
        <f>(VLOOKUP(B303,'P2 Origin'!$C$21:$M$176,4,0))*AF303</f>
        <v>0</v>
      </c>
      <c r="AH303" s="166">
        <f t="shared" si="123"/>
        <v>0</v>
      </c>
      <c r="AI303" s="165">
        <f>(VLOOKUP(B303,'P2 Origin'!$C$21:$M$176,5,0))*AH303</f>
        <v>0</v>
      </c>
      <c r="AJ303" s="166">
        <f t="shared" si="139"/>
        <v>0</v>
      </c>
      <c r="AK303" s="165">
        <f>(VLOOKUP(B303,'P2 Origin'!$C$21:$M$176,6,0))*AJ303</f>
        <v>0</v>
      </c>
      <c r="AL303" s="166">
        <f t="shared" si="124"/>
        <v>0</v>
      </c>
      <c r="AM303" s="165">
        <f>(VLOOKUP($B303,'P2 Origin'!$C$21:$M$176,7,0))*AL303</f>
        <v>0</v>
      </c>
      <c r="AN303" s="166">
        <f t="shared" si="125"/>
        <v>40</v>
      </c>
      <c r="AO303" s="165">
        <f>(VLOOKUP($B303,'P2 Origin'!$C$21:$M$176,8,0))*AN303</f>
        <v>0</v>
      </c>
      <c r="AP303" s="166">
        <f t="shared" si="126"/>
        <v>0</v>
      </c>
      <c r="AQ303" s="165">
        <f>(VLOOKUP($B303,'P2 Origin'!$C$21:$M$176,9,0))*AP303</f>
        <v>0</v>
      </c>
      <c r="AR303" s="155">
        <f t="shared" si="127"/>
        <v>1</v>
      </c>
      <c r="AS303" s="164">
        <f>(VLOOKUP(B303,'P2 Origin'!$C$21:$M$176,10,0))*K303</f>
        <v>0</v>
      </c>
      <c r="AT303" s="164">
        <f>(VLOOKUP(B303,'P2 Origin'!$C$21:$M$176,11,0))*J303</f>
        <v>0</v>
      </c>
      <c r="AU303" s="167">
        <v>40</v>
      </c>
      <c r="AV303" s="168">
        <v>40</v>
      </c>
      <c r="AW303" s="169">
        <v>0</v>
      </c>
      <c r="AX303" s="170">
        <f>IF(AU303&gt;=0.1,'P3 Bureaumarge zee- en luchtvr.'!$D$12,0)</f>
        <v>0</v>
      </c>
      <c r="AY303" s="163">
        <f t="shared" si="128"/>
        <v>0</v>
      </c>
      <c r="AZ303" s="157" t="str">
        <f>VLOOKUP(D303,'P4 Destination'!$C$21:$O$176,13,0)</f>
        <v>EUR</v>
      </c>
      <c r="BA303" s="164">
        <f t="shared" si="129"/>
        <v>0</v>
      </c>
      <c r="BB303" s="171">
        <f>IF(AU303&gt;0.1,(VLOOKUP(D303,'P4 Destination'!$C$21:$M$176,3,0))*I303,0)</f>
        <v>0</v>
      </c>
      <c r="BC303" s="172">
        <f t="shared" si="130"/>
        <v>0</v>
      </c>
      <c r="BD303" s="171">
        <f>(VLOOKUP($D303,'P4 Destination'!$C$21:$M$176,4,0))*BC303</f>
        <v>0</v>
      </c>
      <c r="BE303" s="172">
        <f t="shared" si="131"/>
        <v>0</v>
      </c>
      <c r="BF303" s="171">
        <f>(VLOOKUP($D303,'P4 Destination'!$C$21:$M$176,5,0))*BE303</f>
        <v>0</v>
      </c>
      <c r="BG303" s="172">
        <f t="shared" si="132"/>
        <v>0</v>
      </c>
      <c r="BH303" s="171">
        <f>(VLOOKUP($D303,'P4 Destination'!$C$21:$M$176,6,0))*BG303</f>
        <v>0</v>
      </c>
      <c r="BI303" s="172">
        <f t="shared" si="133"/>
        <v>0</v>
      </c>
      <c r="BJ303" s="171">
        <f>(VLOOKUP($D303,'P4 Destination'!$C$21:$M$176,7,0))*BI303</f>
        <v>0</v>
      </c>
      <c r="BK303" s="172">
        <f t="shared" si="134"/>
        <v>40</v>
      </c>
      <c r="BL303" s="171">
        <f>(VLOOKUP($D303,'P4 Destination'!$C$21:$M$176,8,0))*BK303</f>
        <v>0</v>
      </c>
      <c r="BM303" s="172">
        <f t="shared" si="135"/>
        <v>0</v>
      </c>
      <c r="BN303" s="171">
        <f>(VLOOKUP($D303,'P4 Destination'!$C$21:$M$176,9,0))*BM303</f>
        <v>0</v>
      </c>
      <c r="BO303" s="154">
        <f t="shared" si="136"/>
        <v>1</v>
      </c>
      <c r="BP303" s="171">
        <f>(VLOOKUP(D303,'P4 Destination'!$C$21:$M$176,10,0))*K303</f>
        <v>0</v>
      </c>
      <c r="BQ303" s="171">
        <f>(VLOOKUP(D303,'P4 Destination'!$C$21:$M$176,11,0))*J303</f>
        <v>0</v>
      </c>
      <c r="BR303" s="173">
        <f t="shared" si="137"/>
        <v>0</v>
      </c>
      <c r="BS303" s="173">
        <f>(AV303*2500)*'P6 Verzekering'!$E$11</f>
        <v>0</v>
      </c>
      <c r="BT303" s="173">
        <f>(AW303*2500)*'P6 Verzekering'!$E$12</f>
        <v>0</v>
      </c>
      <c r="BU303" s="173">
        <f>(L303*2500)*'P6 Verzekering'!$E$13</f>
        <v>0</v>
      </c>
      <c r="BV303" s="173">
        <f t="shared" si="138"/>
        <v>0</v>
      </c>
      <c r="BW303"/>
      <c r="BX303"/>
    </row>
    <row r="304" spans="1:76" ht="14.45" customHeight="1">
      <c r="A304" s="152" t="s">
        <v>1379</v>
      </c>
      <c r="B304" s="152" t="s">
        <v>368</v>
      </c>
      <c r="C304" s="152" t="s">
        <v>367</v>
      </c>
      <c r="D304" s="152" t="s">
        <v>219</v>
      </c>
      <c r="E304" s="152" t="s">
        <v>219</v>
      </c>
      <c r="F304" s="153">
        <f t="shared" si="112"/>
        <v>22</v>
      </c>
      <c r="G304" s="154">
        <v>1</v>
      </c>
      <c r="H304" s="154">
        <f>IFERROR(VLOOKUP(B304,'P2 Origin'!$C$21:$Q$176,15,FALSE),0)</f>
        <v>1</v>
      </c>
      <c r="I304" s="154">
        <f>IFERROR(VLOOKUP(D304,'P4 Destination'!$C$21:$Q$176,15,FALSE),0)</f>
        <v>0</v>
      </c>
      <c r="J304" s="155">
        <v>1</v>
      </c>
      <c r="K304" s="155"/>
      <c r="L304" s="156">
        <v>0</v>
      </c>
      <c r="M304" s="155">
        <v>0</v>
      </c>
      <c r="N304" s="155">
        <v>0</v>
      </c>
      <c r="O304" s="157">
        <f t="shared" si="113"/>
        <v>0</v>
      </c>
      <c r="P304" s="158">
        <f t="shared" si="114"/>
        <v>0</v>
      </c>
      <c r="Q304" s="159">
        <f>IFERROR(VLOOKUP(N304,'P1 Intra-Europees'!$A$15:$H$25,3,0),0)*P304</f>
        <v>0</v>
      </c>
      <c r="R304" s="160">
        <f t="shared" si="115"/>
        <v>0</v>
      </c>
      <c r="S304" s="159">
        <f>IFERROR(VLOOKUP(N304,'P1 Intra-Europees'!$A$15:$H$25,4,0),0)*R304</f>
        <v>0</v>
      </c>
      <c r="T304" s="160">
        <f t="shared" si="116"/>
        <v>0</v>
      </c>
      <c r="U304" s="159">
        <f>IFERROR(VLOOKUP(N304,'P1 Intra-Europees'!$A$15:$H$25,5,0),0)*T304</f>
        <v>0</v>
      </c>
      <c r="V304" s="160">
        <f t="shared" si="117"/>
        <v>0</v>
      </c>
      <c r="W304" s="159">
        <f>IFERROR(VLOOKUP(N304,'P1 Intra-Europees'!$A$15:$H$25,6,0),0)*V304</f>
        <v>0</v>
      </c>
      <c r="X304" s="160">
        <f t="shared" si="118"/>
        <v>0</v>
      </c>
      <c r="Y304" s="159">
        <f>IFERROR(VLOOKUP(N304,'P1 Intra-Europees'!$A$15:$H$25,7,0),0)*X304</f>
        <v>0</v>
      </c>
      <c r="Z304" s="161">
        <f t="shared" si="119"/>
        <v>0</v>
      </c>
      <c r="AA304" s="162">
        <f>IFERROR(VLOOKUP(N304,'P1 Intra-Europees'!$A$15:$H$25,8,0),0)*Z304</f>
        <v>0</v>
      </c>
      <c r="AB304" s="163">
        <f t="shared" si="120"/>
        <v>0</v>
      </c>
      <c r="AC304" s="157" t="str">
        <f>VLOOKUP(B304,'P2 Origin'!$C$21:$O$176,13,0)</f>
        <v>USD</v>
      </c>
      <c r="AD304" s="164">
        <f t="shared" si="121"/>
        <v>0</v>
      </c>
      <c r="AE304" s="165">
        <f>IF(AU304&gt;0.1,VLOOKUP(B304,'P2 Origin'!$C$21:$M$176,3,0)*H304,0)</f>
        <v>0</v>
      </c>
      <c r="AF304" s="166">
        <f t="shared" si="122"/>
        <v>0</v>
      </c>
      <c r="AG304" s="165">
        <f>(VLOOKUP(B304,'P2 Origin'!$C$21:$M$176,4,0))*AF304</f>
        <v>0</v>
      </c>
      <c r="AH304" s="166">
        <f t="shared" si="123"/>
        <v>0</v>
      </c>
      <c r="AI304" s="165">
        <f>(VLOOKUP(B304,'P2 Origin'!$C$21:$M$176,5,0))*AH304</f>
        <v>0</v>
      </c>
      <c r="AJ304" s="166">
        <f t="shared" si="139"/>
        <v>22</v>
      </c>
      <c r="AK304" s="165">
        <f>(VLOOKUP(B304,'P2 Origin'!$C$21:$M$176,6,0))*AJ304</f>
        <v>0</v>
      </c>
      <c r="AL304" s="166">
        <f t="shared" si="124"/>
        <v>0</v>
      </c>
      <c r="AM304" s="165">
        <f>(VLOOKUP($B304,'P2 Origin'!$C$21:$M$176,7,0))*AL304</f>
        <v>0</v>
      </c>
      <c r="AN304" s="166">
        <f t="shared" si="125"/>
        <v>0</v>
      </c>
      <c r="AO304" s="165">
        <f>(VLOOKUP($B304,'P2 Origin'!$C$21:$M$176,8,0))*AN304</f>
        <v>0</v>
      </c>
      <c r="AP304" s="166">
        <f t="shared" si="126"/>
        <v>0</v>
      </c>
      <c r="AQ304" s="165">
        <f>(VLOOKUP($B304,'P2 Origin'!$C$21:$M$176,9,0))*AP304</f>
        <v>0</v>
      </c>
      <c r="AR304" s="155">
        <f t="shared" si="127"/>
        <v>1</v>
      </c>
      <c r="AS304" s="164">
        <f>(VLOOKUP(B304,'P2 Origin'!$C$21:$M$176,10,0))*K304</f>
        <v>0</v>
      </c>
      <c r="AT304" s="164">
        <f>(VLOOKUP(B304,'P2 Origin'!$C$21:$M$176,11,0))*J304</f>
        <v>0</v>
      </c>
      <c r="AU304" s="167">
        <v>22</v>
      </c>
      <c r="AV304" s="168">
        <v>22</v>
      </c>
      <c r="AW304" s="169">
        <v>0</v>
      </c>
      <c r="AX304" s="170">
        <f>IF(AU304&gt;=0.1,'P3 Bureaumarge zee- en luchtvr.'!$D$12,0)</f>
        <v>0</v>
      </c>
      <c r="AY304" s="163">
        <f t="shared" si="128"/>
        <v>0</v>
      </c>
      <c r="AZ304" s="157" t="str">
        <f>VLOOKUP(D304,'P4 Destination'!$C$21:$O$176,13,0)</f>
        <v>EUR</v>
      </c>
      <c r="BA304" s="164">
        <f t="shared" si="129"/>
        <v>0</v>
      </c>
      <c r="BB304" s="171">
        <f>IF(AU304&gt;0.1,(VLOOKUP(D304,'P4 Destination'!$C$21:$M$176,3,0))*I304,0)</f>
        <v>0</v>
      </c>
      <c r="BC304" s="172">
        <f t="shared" si="130"/>
        <v>0</v>
      </c>
      <c r="BD304" s="171">
        <f>(VLOOKUP($D304,'P4 Destination'!$C$21:$M$176,4,0))*BC304</f>
        <v>0</v>
      </c>
      <c r="BE304" s="172">
        <f t="shared" si="131"/>
        <v>0</v>
      </c>
      <c r="BF304" s="171">
        <f>(VLOOKUP($D304,'P4 Destination'!$C$21:$M$176,5,0))*BE304</f>
        <v>0</v>
      </c>
      <c r="BG304" s="172">
        <f t="shared" si="132"/>
        <v>22</v>
      </c>
      <c r="BH304" s="171">
        <f>(VLOOKUP($D304,'P4 Destination'!$C$21:$M$176,6,0))*BG304</f>
        <v>0</v>
      </c>
      <c r="BI304" s="172">
        <f t="shared" si="133"/>
        <v>0</v>
      </c>
      <c r="BJ304" s="171">
        <f>(VLOOKUP($D304,'P4 Destination'!$C$21:$M$176,7,0))*BI304</f>
        <v>0</v>
      </c>
      <c r="BK304" s="172">
        <f t="shared" si="134"/>
        <v>0</v>
      </c>
      <c r="BL304" s="171">
        <f>(VLOOKUP($D304,'P4 Destination'!$C$21:$M$176,8,0))*BK304</f>
        <v>0</v>
      </c>
      <c r="BM304" s="172">
        <f t="shared" si="135"/>
        <v>0</v>
      </c>
      <c r="BN304" s="171">
        <f>(VLOOKUP($D304,'P4 Destination'!$C$21:$M$176,9,0))*BM304</f>
        <v>0</v>
      </c>
      <c r="BO304" s="154">
        <f t="shared" si="136"/>
        <v>1</v>
      </c>
      <c r="BP304" s="171">
        <f>(VLOOKUP(D304,'P4 Destination'!$C$21:$M$176,10,0))*K304</f>
        <v>0</v>
      </c>
      <c r="BQ304" s="171">
        <f>(VLOOKUP(D304,'P4 Destination'!$C$21:$M$176,11,0))*J304</f>
        <v>0</v>
      </c>
      <c r="BR304" s="173">
        <f t="shared" si="137"/>
        <v>0</v>
      </c>
      <c r="BS304" s="173">
        <f>(AV304*2500)*'P6 Verzekering'!$E$11</f>
        <v>0</v>
      </c>
      <c r="BT304" s="173">
        <f>(AW304*2500)*'P6 Verzekering'!$E$12</f>
        <v>0</v>
      </c>
      <c r="BU304" s="173">
        <f>(L304*2500)*'P6 Verzekering'!$E$13</f>
        <v>0</v>
      </c>
      <c r="BV304" s="173">
        <f t="shared" si="138"/>
        <v>0</v>
      </c>
      <c r="BW304"/>
      <c r="BX304"/>
    </row>
    <row r="305" spans="1:76">
      <c r="A305" s="152" t="s">
        <v>1381</v>
      </c>
      <c r="B305" s="152" t="s">
        <v>368</v>
      </c>
      <c r="C305" s="152" t="s">
        <v>367</v>
      </c>
      <c r="D305" s="152" t="s">
        <v>219</v>
      </c>
      <c r="E305" s="152" t="s">
        <v>219</v>
      </c>
      <c r="F305" s="153">
        <f t="shared" si="112"/>
        <v>30</v>
      </c>
      <c r="G305" s="154">
        <v>1</v>
      </c>
      <c r="H305" s="154">
        <f>IFERROR(VLOOKUP(B305,'P2 Origin'!$C$21:$Q$176,15,FALSE),0)</f>
        <v>1</v>
      </c>
      <c r="I305" s="154">
        <f>IFERROR(VLOOKUP(D305,'P4 Destination'!$C$21:$Q$176,15,FALSE),0)</f>
        <v>0</v>
      </c>
      <c r="J305" s="155">
        <v>1</v>
      </c>
      <c r="K305" s="155"/>
      <c r="L305" s="156">
        <v>0</v>
      </c>
      <c r="M305" s="155">
        <v>0</v>
      </c>
      <c r="N305" s="155">
        <v>0</v>
      </c>
      <c r="O305" s="157">
        <f t="shared" si="113"/>
        <v>0</v>
      </c>
      <c r="P305" s="158">
        <f t="shared" si="114"/>
        <v>0</v>
      </c>
      <c r="Q305" s="159">
        <f>IFERROR(VLOOKUP(N305,'P1 Intra-Europees'!$A$15:$H$25,3,0),0)*P305</f>
        <v>0</v>
      </c>
      <c r="R305" s="160">
        <f t="shared" si="115"/>
        <v>0</v>
      </c>
      <c r="S305" s="159">
        <f>IFERROR(VLOOKUP(N305,'P1 Intra-Europees'!$A$15:$H$25,4,0),0)*R305</f>
        <v>0</v>
      </c>
      <c r="T305" s="160">
        <f t="shared" si="116"/>
        <v>0</v>
      </c>
      <c r="U305" s="159">
        <f>IFERROR(VLOOKUP(N305,'P1 Intra-Europees'!$A$15:$H$25,5,0),0)*T305</f>
        <v>0</v>
      </c>
      <c r="V305" s="160">
        <f t="shared" si="117"/>
        <v>0</v>
      </c>
      <c r="W305" s="159">
        <f>IFERROR(VLOOKUP(N305,'P1 Intra-Europees'!$A$15:$H$25,6,0),0)*V305</f>
        <v>0</v>
      </c>
      <c r="X305" s="160">
        <f t="shared" si="118"/>
        <v>0</v>
      </c>
      <c r="Y305" s="159">
        <f>IFERROR(VLOOKUP(N305,'P1 Intra-Europees'!$A$15:$H$25,7,0),0)*X305</f>
        <v>0</v>
      </c>
      <c r="Z305" s="161">
        <f t="shared" si="119"/>
        <v>0</v>
      </c>
      <c r="AA305" s="162">
        <f>IFERROR(VLOOKUP(N305,'P1 Intra-Europees'!$A$15:$H$25,8,0),0)*Z305</f>
        <v>0</v>
      </c>
      <c r="AB305" s="163">
        <f t="shared" si="120"/>
        <v>0</v>
      </c>
      <c r="AC305" s="157" t="str">
        <f>VLOOKUP(B305,'P2 Origin'!$C$21:$O$176,13,0)</f>
        <v>USD</v>
      </c>
      <c r="AD305" s="164">
        <f t="shared" si="121"/>
        <v>0</v>
      </c>
      <c r="AE305" s="165">
        <f>IF(AU305&gt;0.1,VLOOKUP(B305,'P2 Origin'!$C$21:$M$176,3,0)*H305,0)</f>
        <v>0</v>
      </c>
      <c r="AF305" s="166">
        <f t="shared" si="122"/>
        <v>0</v>
      </c>
      <c r="AG305" s="165">
        <f>(VLOOKUP(B305,'P2 Origin'!$C$21:$M$176,4,0))*AF305</f>
        <v>0</v>
      </c>
      <c r="AH305" s="166">
        <f t="shared" si="123"/>
        <v>0</v>
      </c>
      <c r="AI305" s="165">
        <f>(VLOOKUP(B305,'P2 Origin'!$C$21:$M$176,5,0))*AH305</f>
        <v>0</v>
      </c>
      <c r="AJ305" s="166">
        <f t="shared" si="139"/>
        <v>0</v>
      </c>
      <c r="AK305" s="165">
        <f>(VLOOKUP(B305,'P2 Origin'!$C$21:$M$176,6,0))*AJ305</f>
        <v>0</v>
      </c>
      <c r="AL305" s="166">
        <f t="shared" si="124"/>
        <v>30</v>
      </c>
      <c r="AM305" s="165">
        <f>(VLOOKUP($B305,'P2 Origin'!$C$21:$M$176,7,0))*AL305</f>
        <v>0</v>
      </c>
      <c r="AN305" s="166">
        <f t="shared" si="125"/>
        <v>0</v>
      </c>
      <c r="AO305" s="165">
        <f>(VLOOKUP($B305,'P2 Origin'!$C$21:$M$176,8,0))*AN305</f>
        <v>0</v>
      </c>
      <c r="AP305" s="166">
        <f t="shared" si="126"/>
        <v>0</v>
      </c>
      <c r="AQ305" s="165">
        <f>(VLOOKUP($B305,'P2 Origin'!$C$21:$M$176,9,0))*AP305</f>
        <v>0</v>
      </c>
      <c r="AR305" s="155">
        <f t="shared" si="127"/>
        <v>1</v>
      </c>
      <c r="AS305" s="164">
        <f>(VLOOKUP(B305,'P2 Origin'!$C$21:$M$176,10,0))*K305</f>
        <v>0</v>
      </c>
      <c r="AT305" s="164">
        <f>(VLOOKUP(B305,'P2 Origin'!$C$21:$M$176,11,0))*J305</f>
        <v>0</v>
      </c>
      <c r="AU305" s="167">
        <v>30</v>
      </c>
      <c r="AV305" s="168">
        <v>30</v>
      </c>
      <c r="AW305" s="169">
        <v>0</v>
      </c>
      <c r="AX305" s="170">
        <f>IF(AU305&gt;=0.1,'P3 Bureaumarge zee- en luchtvr.'!$D$12,0)</f>
        <v>0</v>
      </c>
      <c r="AY305" s="163">
        <f t="shared" si="128"/>
        <v>0</v>
      </c>
      <c r="AZ305" s="157" t="str">
        <f>VLOOKUP(D305,'P4 Destination'!$C$21:$O$176,13,0)</f>
        <v>EUR</v>
      </c>
      <c r="BA305" s="164">
        <f t="shared" si="129"/>
        <v>0</v>
      </c>
      <c r="BB305" s="171">
        <f>IF(AU305&gt;0.1,(VLOOKUP(D305,'P4 Destination'!$C$21:$M$176,3,0))*I305,0)</f>
        <v>0</v>
      </c>
      <c r="BC305" s="172">
        <f t="shared" si="130"/>
        <v>0</v>
      </c>
      <c r="BD305" s="171">
        <f>(VLOOKUP($D305,'P4 Destination'!$C$21:$M$176,4,0))*BC305</f>
        <v>0</v>
      </c>
      <c r="BE305" s="172">
        <f t="shared" si="131"/>
        <v>0</v>
      </c>
      <c r="BF305" s="171">
        <f>(VLOOKUP($D305,'P4 Destination'!$C$21:$M$176,5,0))*BE305</f>
        <v>0</v>
      </c>
      <c r="BG305" s="172">
        <f t="shared" si="132"/>
        <v>0</v>
      </c>
      <c r="BH305" s="171">
        <f>(VLOOKUP($D305,'P4 Destination'!$C$21:$M$176,6,0))*BG305</f>
        <v>0</v>
      </c>
      <c r="BI305" s="172">
        <f t="shared" si="133"/>
        <v>30</v>
      </c>
      <c r="BJ305" s="171">
        <f>(VLOOKUP($D305,'P4 Destination'!$C$21:$M$176,7,0))*BI305</f>
        <v>0</v>
      </c>
      <c r="BK305" s="172">
        <f t="shared" si="134"/>
        <v>0</v>
      </c>
      <c r="BL305" s="171">
        <f>(VLOOKUP($D305,'P4 Destination'!$C$21:$M$176,8,0))*BK305</f>
        <v>0</v>
      </c>
      <c r="BM305" s="172">
        <f t="shared" si="135"/>
        <v>0</v>
      </c>
      <c r="BN305" s="171">
        <f>(VLOOKUP($D305,'P4 Destination'!$C$21:$M$176,9,0))*BM305</f>
        <v>0</v>
      </c>
      <c r="BO305" s="154">
        <f t="shared" si="136"/>
        <v>1</v>
      </c>
      <c r="BP305" s="171">
        <f>(VLOOKUP(D305,'P4 Destination'!$C$21:$M$176,10,0))*K305</f>
        <v>0</v>
      </c>
      <c r="BQ305" s="171">
        <f>(VLOOKUP(D305,'P4 Destination'!$C$21:$M$176,11,0))*J305</f>
        <v>0</v>
      </c>
      <c r="BR305" s="173">
        <f t="shared" si="137"/>
        <v>0</v>
      </c>
      <c r="BS305" s="173">
        <f>(AV305*2500)*'P6 Verzekering'!$E$11</f>
        <v>0</v>
      </c>
      <c r="BT305" s="173">
        <f>(AW305*2500)*'P6 Verzekering'!$E$12</f>
        <v>0</v>
      </c>
      <c r="BU305" s="173">
        <f>(L305*2500)*'P6 Verzekering'!$E$13</f>
        <v>0</v>
      </c>
      <c r="BV305" s="173">
        <f t="shared" si="138"/>
        <v>0</v>
      </c>
      <c r="BW305"/>
      <c r="BX305"/>
    </row>
    <row r="306" spans="1:76">
      <c r="A306" s="152" t="s">
        <v>1382</v>
      </c>
      <c r="B306" s="152" t="s">
        <v>368</v>
      </c>
      <c r="C306" s="152" t="s">
        <v>367</v>
      </c>
      <c r="D306" s="152" t="s">
        <v>219</v>
      </c>
      <c r="E306" s="152" t="s">
        <v>219</v>
      </c>
      <c r="F306" s="153">
        <f t="shared" si="112"/>
        <v>25</v>
      </c>
      <c r="G306" s="154">
        <v>1</v>
      </c>
      <c r="H306" s="154">
        <f>IFERROR(VLOOKUP(B306,'P2 Origin'!$C$21:$Q$176,15,FALSE),0)</f>
        <v>1</v>
      </c>
      <c r="I306" s="154">
        <f>IFERROR(VLOOKUP(D306,'P4 Destination'!$C$21:$Q$176,15,FALSE),0)</f>
        <v>0</v>
      </c>
      <c r="J306" s="155">
        <v>1</v>
      </c>
      <c r="K306" s="155"/>
      <c r="L306" s="156">
        <v>0</v>
      </c>
      <c r="M306" s="155">
        <v>0</v>
      </c>
      <c r="N306" s="155">
        <v>0</v>
      </c>
      <c r="O306" s="157">
        <f t="shared" si="113"/>
        <v>0</v>
      </c>
      <c r="P306" s="158">
        <f t="shared" si="114"/>
        <v>0</v>
      </c>
      <c r="Q306" s="159">
        <f>IFERROR(VLOOKUP(N306,'P1 Intra-Europees'!$A$15:$H$25,3,0),0)*P306</f>
        <v>0</v>
      </c>
      <c r="R306" s="160">
        <f t="shared" si="115"/>
        <v>0</v>
      </c>
      <c r="S306" s="159">
        <f>IFERROR(VLOOKUP(N306,'P1 Intra-Europees'!$A$15:$H$25,4,0),0)*R306</f>
        <v>0</v>
      </c>
      <c r="T306" s="160">
        <f t="shared" si="116"/>
        <v>0</v>
      </c>
      <c r="U306" s="159">
        <f>IFERROR(VLOOKUP(N306,'P1 Intra-Europees'!$A$15:$H$25,5,0),0)*T306</f>
        <v>0</v>
      </c>
      <c r="V306" s="160">
        <f t="shared" si="117"/>
        <v>0</v>
      </c>
      <c r="W306" s="159">
        <f>IFERROR(VLOOKUP(N306,'P1 Intra-Europees'!$A$15:$H$25,6,0),0)*V306</f>
        <v>0</v>
      </c>
      <c r="X306" s="160">
        <f t="shared" si="118"/>
        <v>0</v>
      </c>
      <c r="Y306" s="159">
        <f>IFERROR(VLOOKUP(N306,'P1 Intra-Europees'!$A$15:$H$25,7,0),0)*X306</f>
        <v>0</v>
      </c>
      <c r="Z306" s="161">
        <f t="shared" si="119"/>
        <v>0</v>
      </c>
      <c r="AA306" s="162">
        <f>IFERROR(VLOOKUP(N306,'P1 Intra-Europees'!$A$15:$H$25,8,0),0)*Z306</f>
        <v>0</v>
      </c>
      <c r="AB306" s="163">
        <f t="shared" si="120"/>
        <v>0</v>
      </c>
      <c r="AC306" s="157" t="str">
        <f>VLOOKUP(B306,'P2 Origin'!$C$21:$O$176,13,0)</f>
        <v>USD</v>
      </c>
      <c r="AD306" s="164">
        <f t="shared" si="121"/>
        <v>0</v>
      </c>
      <c r="AE306" s="165">
        <f>IF(AU306&gt;0.1,VLOOKUP(B306,'P2 Origin'!$C$21:$M$176,3,0)*H306,0)</f>
        <v>0</v>
      </c>
      <c r="AF306" s="166">
        <f t="shared" si="122"/>
        <v>0</v>
      </c>
      <c r="AG306" s="165">
        <f>(VLOOKUP(B306,'P2 Origin'!$C$21:$M$176,4,0))*AF306</f>
        <v>0</v>
      </c>
      <c r="AH306" s="166">
        <f t="shared" si="123"/>
        <v>0</v>
      </c>
      <c r="AI306" s="165">
        <f>(VLOOKUP(B306,'P2 Origin'!$C$21:$M$176,5,0))*AH306</f>
        <v>0</v>
      </c>
      <c r="AJ306" s="166">
        <f t="shared" si="139"/>
        <v>25</v>
      </c>
      <c r="AK306" s="165">
        <f>(VLOOKUP(B306,'P2 Origin'!$C$21:$M$176,6,0))*AJ306</f>
        <v>0</v>
      </c>
      <c r="AL306" s="166">
        <f t="shared" si="124"/>
        <v>0</v>
      </c>
      <c r="AM306" s="165">
        <f>(VLOOKUP($B306,'P2 Origin'!$C$21:$M$176,7,0))*AL306</f>
        <v>0</v>
      </c>
      <c r="AN306" s="166">
        <f t="shared" si="125"/>
        <v>0</v>
      </c>
      <c r="AO306" s="165">
        <f>(VLOOKUP($B306,'P2 Origin'!$C$21:$M$176,8,0))*AN306</f>
        <v>0</v>
      </c>
      <c r="AP306" s="166">
        <f t="shared" si="126"/>
        <v>0</v>
      </c>
      <c r="AQ306" s="165">
        <f>(VLOOKUP($B306,'P2 Origin'!$C$21:$M$176,9,0))*AP306</f>
        <v>0</v>
      </c>
      <c r="AR306" s="155">
        <f t="shared" si="127"/>
        <v>1</v>
      </c>
      <c r="AS306" s="164">
        <f>(VLOOKUP(B306,'P2 Origin'!$C$21:$M$176,10,0))*K306</f>
        <v>0</v>
      </c>
      <c r="AT306" s="164">
        <f>(VLOOKUP(B306,'P2 Origin'!$C$21:$M$176,11,0))*J306</f>
        <v>0</v>
      </c>
      <c r="AU306" s="167">
        <v>25</v>
      </c>
      <c r="AV306" s="168">
        <v>25</v>
      </c>
      <c r="AW306" s="169">
        <v>0</v>
      </c>
      <c r="AX306" s="170">
        <f>IF(AU306&gt;=0.1,'P3 Bureaumarge zee- en luchtvr.'!$D$12,0)</f>
        <v>0</v>
      </c>
      <c r="AY306" s="163">
        <f t="shared" si="128"/>
        <v>0</v>
      </c>
      <c r="AZ306" s="157" t="str">
        <f>VLOOKUP(D306,'P4 Destination'!$C$21:$O$176,13,0)</f>
        <v>EUR</v>
      </c>
      <c r="BA306" s="164">
        <f t="shared" si="129"/>
        <v>0</v>
      </c>
      <c r="BB306" s="171">
        <f>IF(AU306&gt;0.1,(VLOOKUP(D306,'P4 Destination'!$C$21:$M$176,3,0))*I306,0)</f>
        <v>0</v>
      </c>
      <c r="BC306" s="172">
        <f t="shared" si="130"/>
        <v>0</v>
      </c>
      <c r="BD306" s="171">
        <f>(VLOOKUP($D306,'P4 Destination'!$C$21:$M$176,4,0))*BC306</f>
        <v>0</v>
      </c>
      <c r="BE306" s="172">
        <f t="shared" si="131"/>
        <v>0</v>
      </c>
      <c r="BF306" s="171">
        <f>(VLOOKUP($D306,'P4 Destination'!$C$21:$M$176,5,0))*BE306</f>
        <v>0</v>
      </c>
      <c r="BG306" s="172">
        <f t="shared" si="132"/>
        <v>25</v>
      </c>
      <c r="BH306" s="171">
        <f>(VLOOKUP($D306,'P4 Destination'!$C$21:$M$176,6,0))*BG306</f>
        <v>0</v>
      </c>
      <c r="BI306" s="172">
        <f t="shared" si="133"/>
        <v>0</v>
      </c>
      <c r="BJ306" s="171">
        <f>(VLOOKUP($D306,'P4 Destination'!$C$21:$M$176,7,0))*BI306</f>
        <v>0</v>
      </c>
      <c r="BK306" s="172">
        <f t="shared" si="134"/>
        <v>0</v>
      </c>
      <c r="BL306" s="171">
        <f>(VLOOKUP($D306,'P4 Destination'!$C$21:$M$176,8,0))*BK306</f>
        <v>0</v>
      </c>
      <c r="BM306" s="172">
        <f t="shared" si="135"/>
        <v>0</v>
      </c>
      <c r="BN306" s="171">
        <f>(VLOOKUP($D306,'P4 Destination'!$C$21:$M$176,9,0))*BM306</f>
        <v>0</v>
      </c>
      <c r="BO306" s="154">
        <f t="shared" si="136"/>
        <v>1</v>
      </c>
      <c r="BP306" s="171">
        <f>(VLOOKUP(D306,'P4 Destination'!$C$21:$M$176,10,0))*K306</f>
        <v>0</v>
      </c>
      <c r="BQ306" s="171">
        <f>(VLOOKUP(D306,'P4 Destination'!$C$21:$M$176,11,0))*J306</f>
        <v>0</v>
      </c>
      <c r="BR306" s="173">
        <f t="shared" si="137"/>
        <v>0</v>
      </c>
      <c r="BS306" s="173">
        <f>(AV306*2500)*'P6 Verzekering'!$E$11</f>
        <v>0</v>
      </c>
      <c r="BT306" s="173">
        <f>(AW306*2500)*'P6 Verzekering'!$E$12</f>
        <v>0</v>
      </c>
      <c r="BU306" s="173">
        <f>(L306*2500)*'P6 Verzekering'!$E$13</f>
        <v>0</v>
      </c>
      <c r="BV306" s="173">
        <f t="shared" si="138"/>
        <v>0</v>
      </c>
      <c r="BW306"/>
      <c r="BX306"/>
    </row>
    <row r="307" spans="1:76">
      <c r="A307" s="152" t="s">
        <v>1383</v>
      </c>
      <c r="B307" s="152" t="s">
        <v>368</v>
      </c>
      <c r="C307" s="152" t="s">
        <v>367</v>
      </c>
      <c r="D307" s="152" t="s">
        <v>219</v>
      </c>
      <c r="E307" s="152" t="s">
        <v>219</v>
      </c>
      <c r="F307" s="153">
        <f t="shared" si="112"/>
        <v>5</v>
      </c>
      <c r="G307" s="154">
        <v>1</v>
      </c>
      <c r="H307" s="154">
        <f>IFERROR(VLOOKUP(B307,'P2 Origin'!$C$21:$Q$176,15,FALSE),0)</f>
        <v>1</v>
      </c>
      <c r="I307" s="154">
        <f>IFERROR(VLOOKUP(D307,'P4 Destination'!$C$21:$Q$176,15,FALSE),0)</f>
        <v>0</v>
      </c>
      <c r="J307" s="155">
        <v>1</v>
      </c>
      <c r="K307" s="155"/>
      <c r="L307" s="156">
        <v>0</v>
      </c>
      <c r="M307" s="155">
        <v>0</v>
      </c>
      <c r="N307" s="155">
        <v>0</v>
      </c>
      <c r="O307" s="157">
        <f t="shared" si="113"/>
        <v>0</v>
      </c>
      <c r="P307" s="158">
        <f t="shared" si="114"/>
        <v>0</v>
      </c>
      <c r="Q307" s="159">
        <f>IFERROR(VLOOKUP(N307,'P1 Intra-Europees'!$A$15:$H$25,3,0),0)*P307</f>
        <v>0</v>
      </c>
      <c r="R307" s="160">
        <f t="shared" si="115"/>
        <v>0</v>
      </c>
      <c r="S307" s="159">
        <f>IFERROR(VLOOKUP(N307,'P1 Intra-Europees'!$A$15:$H$25,4,0),0)*R307</f>
        <v>0</v>
      </c>
      <c r="T307" s="160">
        <f t="shared" si="116"/>
        <v>0</v>
      </c>
      <c r="U307" s="159">
        <f>IFERROR(VLOOKUP(N307,'P1 Intra-Europees'!$A$15:$H$25,5,0),0)*T307</f>
        <v>0</v>
      </c>
      <c r="V307" s="160">
        <f t="shared" si="117"/>
        <v>0</v>
      </c>
      <c r="W307" s="159">
        <f>IFERROR(VLOOKUP(N307,'P1 Intra-Europees'!$A$15:$H$25,6,0),0)*V307</f>
        <v>0</v>
      </c>
      <c r="X307" s="160">
        <f t="shared" si="118"/>
        <v>0</v>
      </c>
      <c r="Y307" s="159">
        <f>IFERROR(VLOOKUP(N307,'P1 Intra-Europees'!$A$15:$H$25,7,0),0)*X307</f>
        <v>0</v>
      </c>
      <c r="Z307" s="161">
        <f t="shared" si="119"/>
        <v>0</v>
      </c>
      <c r="AA307" s="162">
        <f>IFERROR(VLOOKUP(N307,'P1 Intra-Europees'!$A$15:$H$25,8,0),0)*Z307</f>
        <v>0</v>
      </c>
      <c r="AB307" s="163">
        <f t="shared" si="120"/>
        <v>0</v>
      </c>
      <c r="AC307" s="157" t="str">
        <f>VLOOKUP(B307,'P2 Origin'!$C$21:$O$176,13,0)</f>
        <v>USD</v>
      </c>
      <c r="AD307" s="164">
        <f t="shared" si="121"/>
        <v>0</v>
      </c>
      <c r="AE307" s="165">
        <f>IF(AU307&gt;0.1,VLOOKUP(B307,'P2 Origin'!$C$21:$M$176,3,0)*H307,0)</f>
        <v>0</v>
      </c>
      <c r="AF307" s="166">
        <f t="shared" si="122"/>
        <v>5</v>
      </c>
      <c r="AG307" s="165">
        <f>(VLOOKUP(B307,'P2 Origin'!$C$21:$M$176,4,0))*AF307</f>
        <v>0</v>
      </c>
      <c r="AH307" s="166">
        <f t="shared" si="123"/>
        <v>0</v>
      </c>
      <c r="AI307" s="165">
        <f>(VLOOKUP(B307,'P2 Origin'!$C$21:$M$176,5,0))*AH307</f>
        <v>0</v>
      </c>
      <c r="AJ307" s="166">
        <f t="shared" si="139"/>
        <v>0</v>
      </c>
      <c r="AK307" s="165">
        <f>(VLOOKUP(B307,'P2 Origin'!$C$21:$M$176,6,0))*AJ307</f>
        <v>0</v>
      </c>
      <c r="AL307" s="166">
        <f t="shared" si="124"/>
        <v>0</v>
      </c>
      <c r="AM307" s="165">
        <f>(VLOOKUP($B307,'P2 Origin'!$C$21:$M$176,7,0))*AL307</f>
        <v>0</v>
      </c>
      <c r="AN307" s="166">
        <f t="shared" si="125"/>
        <v>0</v>
      </c>
      <c r="AO307" s="165">
        <f>(VLOOKUP($B307,'P2 Origin'!$C$21:$M$176,8,0))*AN307</f>
        <v>0</v>
      </c>
      <c r="AP307" s="166">
        <f t="shared" si="126"/>
        <v>0</v>
      </c>
      <c r="AQ307" s="165">
        <f>(VLOOKUP($B307,'P2 Origin'!$C$21:$M$176,9,0))*AP307</f>
        <v>0</v>
      </c>
      <c r="AR307" s="155">
        <f t="shared" si="127"/>
        <v>1</v>
      </c>
      <c r="AS307" s="164">
        <f>(VLOOKUP(B307,'P2 Origin'!$C$21:$M$176,10,0))*K307</f>
        <v>0</v>
      </c>
      <c r="AT307" s="164">
        <f>(VLOOKUP(B307,'P2 Origin'!$C$21:$M$176,11,0))*J307</f>
        <v>0</v>
      </c>
      <c r="AU307" s="167">
        <v>5</v>
      </c>
      <c r="AV307" s="168">
        <v>5</v>
      </c>
      <c r="AW307" s="169">
        <v>0</v>
      </c>
      <c r="AX307" s="170">
        <f>IF(AU307&gt;=0.1,'P3 Bureaumarge zee- en luchtvr.'!$D$12,0)</f>
        <v>0</v>
      </c>
      <c r="AY307" s="163">
        <f t="shared" si="128"/>
        <v>0</v>
      </c>
      <c r="AZ307" s="157" t="str">
        <f>VLOOKUP(D307,'P4 Destination'!$C$21:$O$176,13,0)</f>
        <v>EUR</v>
      </c>
      <c r="BA307" s="164">
        <f t="shared" si="129"/>
        <v>0</v>
      </c>
      <c r="BB307" s="171">
        <f>IF(AU307&gt;0.1,(VLOOKUP(D307,'P4 Destination'!$C$21:$M$176,3,0))*I307,0)</f>
        <v>0</v>
      </c>
      <c r="BC307" s="172">
        <f t="shared" si="130"/>
        <v>5</v>
      </c>
      <c r="BD307" s="171">
        <f>(VLOOKUP($D307,'P4 Destination'!$C$21:$M$176,4,0))*BC307</f>
        <v>0</v>
      </c>
      <c r="BE307" s="172">
        <f t="shared" si="131"/>
        <v>0</v>
      </c>
      <c r="BF307" s="171">
        <f>(VLOOKUP($D307,'P4 Destination'!$C$21:$M$176,5,0))*BE307</f>
        <v>0</v>
      </c>
      <c r="BG307" s="172">
        <f t="shared" si="132"/>
        <v>0</v>
      </c>
      <c r="BH307" s="171">
        <f>(VLOOKUP($D307,'P4 Destination'!$C$21:$M$176,6,0))*BG307</f>
        <v>0</v>
      </c>
      <c r="BI307" s="172">
        <f t="shared" si="133"/>
        <v>0</v>
      </c>
      <c r="BJ307" s="171">
        <f>(VLOOKUP($D307,'P4 Destination'!$C$21:$M$176,7,0))*BI307</f>
        <v>0</v>
      </c>
      <c r="BK307" s="172">
        <f t="shared" si="134"/>
        <v>0</v>
      </c>
      <c r="BL307" s="171">
        <f>(VLOOKUP($D307,'P4 Destination'!$C$21:$M$176,8,0))*BK307</f>
        <v>0</v>
      </c>
      <c r="BM307" s="172">
        <f t="shared" si="135"/>
        <v>0</v>
      </c>
      <c r="BN307" s="171">
        <f>(VLOOKUP($D307,'P4 Destination'!$C$21:$M$176,9,0))*BM307</f>
        <v>0</v>
      </c>
      <c r="BO307" s="154">
        <f t="shared" si="136"/>
        <v>1</v>
      </c>
      <c r="BP307" s="171">
        <f>(VLOOKUP(D307,'P4 Destination'!$C$21:$M$176,10,0))*K307</f>
        <v>0</v>
      </c>
      <c r="BQ307" s="171">
        <f>(VLOOKUP(D307,'P4 Destination'!$C$21:$M$176,11,0))*J307</f>
        <v>0</v>
      </c>
      <c r="BR307" s="173">
        <f t="shared" si="137"/>
        <v>0</v>
      </c>
      <c r="BS307" s="173">
        <f>(AV307*2500)*'P6 Verzekering'!$E$11</f>
        <v>0</v>
      </c>
      <c r="BT307" s="173">
        <f>(AW307*2500)*'P6 Verzekering'!$E$12</f>
        <v>0</v>
      </c>
      <c r="BU307" s="173">
        <f>(L307*2500)*'P6 Verzekering'!$E$13</f>
        <v>0</v>
      </c>
      <c r="BV307" s="173">
        <f t="shared" si="138"/>
        <v>0</v>
      </c>
      <c r="BW307"/>
      <c r="BX307"/>
    </row>
    <row r="308" spans="1:76">
      <c r="A308" s="152" t="s">
        <v>1384</v>
      </c>
      <c r="B308" s="152" t="s">
        <v>368</v>
      </c>
      <c r="C308" s="152" t="s">
        <v>367</v>
      </c>
      <c r="D308" s="152" t="s">
        <v>219</v>
      </c>
      <c r="E308" s="152" t="s">
        <v>219</v>
      </c>
      <c r="F308" s="153">
        <f t="shared" si="112"/>
        <v>6</v>
      </c>
      <c r="G308" s="154">
        <v>1</v>
      </c>
      <c r="H308" s="154">
        <f>IFERROR(VLOOKUP(B308,'P2 Origin'!$C$21:$Q$176,15,FALSE),0)</f>
        <v>1</v>
      </c>
      <c r="I308" s="154">
        <f>IFERROR(VLOOKUP(D308,'P4 Destination'!$C$21:$Q$176,15,FALSE),0)</f>
        <v>0</v>
      </c>
      <c r="J308" s="155">
        <v>1</v>
      </c>
      <c r="K308" s="155"/>
      <c r="L308" s="156">
        <v>0</v>
      </c>
      <c r="M308" s="155">
        <v>0</v>
      </c>
      <c r="N308" s="155">
        <v>0</v>
      </c>
      <c r="O308" s="157">
        <f t="shared" si="113"/>
        <v>0</v>
      </c>
      <c r="P308" s="158">
        <f t="shared" si="114"/>
        <v>0</v>
      </c>
      <c r="Q308" s="159">
        <f>IFERROR(VLOOKUP(N308,'P1 Intra-Europees'!$A$15:$H$25,3,0),0)*P308</f>
        <v>0</v>
      </c>
      <c r="R308" s="160">
        <f t="shared" si="115"/>
        <v>0</v>
      </c>
      <c r="S308" s="159">
        <f>IFERROR(VLOOKUP(N308,'P1 Intra-Europees'!$A$15:$H$25,4,0),0)*R308</f>
        <v>0</v>
      </c>
      <c r="T308" s="160">
        <f t="shared" si="116"/>
        <v>0</v>
      </c>
      <c r="U308" s="159">
        <f>IFERROR(VLOOKUP(N308,'P1 Intra-Europees'!$A$15:$H$25,5,0),0)*T308</f>
        <v>0</v>
      </c>
      <c r="V308" s="160">
        <f t="shared" si="117"/>
        <v>0</v>
      </c>
      <c r="W308" s="159">
        <f>IFERROR(VLOOKUP(N308,'P1 Intra-Europees'!$A$15:$H$25,6,0),0)*V308</f>
        <v>0</v>
      </c>
      <c r="X308" s="160">
        <f t="shared" si="118"/>
        <v>0</v>
      </c>
      <c r="Y308" s="159">
        <f>IFERROR(VLOOKUP(N308,'P1 Intra-Europees'!$A$15:$H$25,7,0),0)*X308</f>
        <v>0</v>
      </c>
      <c r="Z308" s="161">
        <f t="shared" si="119"/>
        <v>0</v>
      </c>
      <c r="AA308" s="162">
        <f>IFERROR(VLOOKUP(N308,'P1 Intra-Europees'!$A$15:$H$25,8,0),0)*Z308</f>
        <v>0</v>
      </c>
      <c r="AB308" s="163">
        <f t="shared" si="120"/>
        <v>0</v>
      </c>
      <c r="AC308" s="157" t="str">
        <f>VLOOKUP(B308,'P2 Origin'!$C$21:$O$176,13,0)</f>
        <v>USD</v>
      </c>
      <c r="AD308" s="164">
        <f t="shared" si="121"/>
        <v>0</v>
      </c>
      <c r="AE308" s="165">
        <f>IF(AU308&gt;0.1,VLOOKUP(B308,'P2 Origin'!$C$21:$M$176,3,0)*H308,0)</f>
        <v>0</v>
      </c>
      <c r="AF308" s="166">
        <f t="shared" si="122"/>
        <v>0</v>
      </c>
      <c r="AG308" s="165">
        <f>(VLOOKUP(B308,'P2 Origin'!$C$21:$M$176,4,0))*AF308</f>
        <v>0</v>
      </c>
      <c r="AH308" s="166">
        <f t="shared" si="123"/>
        <v>6</v>
      </c>
      <c r="AI308" s="165">
        <f>(VLOOKUP(B308,'P2 Origin'!$C$21:$M$176,5,0))*AH308</f>
        <v>0</v>
      </c>
      <c r="AJ308" s="166">
        <f t="shared" si="139"/>
        <v>0</v>
      </c>
      <c r="AK308" s="165">
        <f>(VLOOKUP(B308,'P2 Origin'!$C$21:$M$176,6,0))*AJ308</f>
        <v>0</v>
      </c>
      <c r="AL308" s="166">
        <f t="shared" si="124"/>
        <v>0</v>
      </c>
      <c r="AM308" s="165">
        <f>(VLOOKUP($B308,'P2 Origin'!$C$21:$M$176,7,0))*AL308</f>
        <v>0</v>
      </c>
      <c r="AN308" s="166">
        <f t="shared" si="125"/>
        <v>0</v>
      </c>
      <c r="AO308" s="165">
        <f>(VLOOKUP($B308,'P2 Origin'!$C$21:$M$176,8,0))*AN308</f>
        <v>0</v>
      </c>
      <c r="AP308" s="166">
        <f t="shared" si="126"/>
        <v>0</v>
      </c>
      <c r="AQ308" s="165">
        <f>(VLOOKUP($B308,'P2 Origin'!$C$21:$M$176,9,0))*AP308</f>
        <v>0</v>
      </c>
      <c r="AR308" s="155">
        <f t="shared" si="127"/>
        <v>1</v>
      </c>
      <c r="AS308" s="164">
        <f>(VLOOKUP(B308,'P2 Origin'!$C$21:$M$176,10,0))*K308</f>
        <v>0</v>
      </c>
      <c r="AT308" s="164">
        <f>(VLOOKUP(B308,'P2 Origin'!$C$21:$M$176,11,0))*J308</f>
        <v>0</v>
      </c>
      <c r="AU308" s="167">
        <v>6</v>
      </c>
      <c r="AV308" s="168">
        <v>6</v>
      </c>
      <c r="AW308" s="169">
        <v>0</v>
      </c>
      <c r="AX308" s="170">
        <f>IF(AU308&gt;=0.1,'P3 Bureaumarge zee- en luchtvr.'!$D$12,0)</f>
        <v>0</v>
      </c>
      <c r="AY308" s="163">
        <f t="shared" si="128"/>
        <v>0</v>
      </c>
      <c r="AZ308" s="157" t="str">
        <f>VLOOKUP(D308,'P4 Destination'!$C$21:$O$176,13,0)</f>
        <v>EUR</v>
      </c>
      <c r="BA308" s="164">
        <f t="shared" si="129"/>
        <v>0</v>
      </c>
      <c r="BB308" s="171">
        <f>IF(AU308&gt;0.1,(VLOOKUP(D308,'P4 Destination'!$C$21:$M$176,3,0))*I308,0)</f>
        <v>0</v>
      </c>
      <c r="BC308" s="172">
        <f t="shared" si="130"/>
        <v>0</v>
      </c>
      <c r="BD308" s="171">
        <f>(VLOOKUP($D308,'P4 Destination'!$C$21:$M$176,4,0))*BC308</f>
        <v>0</v>
      </c>
      <c r="BE308" s="172">
        <f t="shared" si="131"/>
        <v>6</v>
      </c>
      <c r="BF308" s="171">
        <f>(VLOOKUP($D308,'P4 Destination'!$C$21:$M$176,5,0))*BE308</f>
        <v>0</v>
      </c>
      <c r="BG308" s="172">
        <f t="shared" si="132"/>
        <v>0</v>
      </c>
      <c r="BH308" s="171">
        <f>(VLOOKUP($D308,'P4 Destination'!$C$21:$M$176,6,0))*BG308</f>
        <v>0</v>
      </c>
      <c r="BI308" s="172">
        <f t="shared" si="133"/>
        <v>0</v>
      </c>
      <c r="BJ308" s="171">
        <f>(VLOOKUP($D308,'P4 Destination'!$C$21:$M$176,7,0))*BI308</f>
        <v>0</v>
      </c>
      <c r="BK308" s="172">
        <f t="shared" si="134"/>
        <v>0</v>
      </c>
      <c r="BL308" s="171">
        <f>(VLOOKUP($D308,'P4 Destination'!$C$21:$M$176,8,0))*BK308</f>
        <v>0</v>
      </c>
      <c r="BM308" s="172">
        <f t="shared" si="135"/>
        <v>0</v>
      </c>
      <c r="BN308" s="171">
        <f>(VLOOKUP($D308,'P4 Destination'!$C$21:$M$176,9,0))*BM308</f>
        <v>0</v>
      </c>
      <c r="BO308" s="154">
        <f t="shared" si="136"/>
        <v>1</v>
      </c>
      <c r="BP308" s="171">
        <f>(VLOOKUP(D308,'P4 Destination'!$C$21:$M$176,10,0))*K308</f>
        <v>0</v>
      </c>
      <c r="BQ308" s="171">
        <f>(VLOOKUP(D308,'P4 Destination'!$C$21:$M$176,11,0))*J308</f>
        <v>0</v>
      </c>
      <c r="BR308" s="173">
        <f t="shared" si="137"/>
        <v>0</v>
      </c>
      <c r="BS308" s="173">
        <f>(AV308*2500)*'P6 Verzekering'!$E$11</f>
        <v>0</v>
      </c>
      <c r="BT308" s="173">
        <f>(AW308*2500)*'P6 Verzekering'!$E$12</f>
        <v>0</v>
      </c>
      <c r="BU308" s="173">
        <f>(L308*2500)*'P6 Verzekering'!$E$13</f>
        <v>0</v>
      </c>
      <c r="BV308" s="173">
        <f t="shared" si="138"/>
        <v>0</v>
      </c>
      <c r="BW308"/>
      <c r="BX308"/>
    </row>
    <row r="309" spans="1:76">
      <c r="A309" s="152" t="s">
        <v>1385</v>
      </c>
      <c r="B309" s="152" t="s">
        <v>368</v>
      </c>
      <c r="C309" s="152" t="s">
        <v>367</v>
      </c>
      <c r="D309" s="152" t="s">
        <v>219</v>
      </c>
      <c r="E309" s="152" t="s">
        <v>219</v>
      </c>
      <c r="F309" s="153">
        <f t="shared" si="112"/>
        <v>4</v>
      </c>
      <c r="G309" s="154">
        <v>1</v>
      </c>
      <c r="H309" s="154">
        <f>IFERROR(VLOOKUP(B309,'P2 Origin'!$C$21:$Q$176,15,FALSE),0)</f>
        <v>1</v>
      </c>
      <c r="I309" s="154">
        <f>IFERROR(VLOOKUP(D309,'P4 Destination'!$C$21:$Q$176,15,FALSE),0)</f>
        <v>0</v>
      </c>
      <c r="J309" s="155">
        <v>1</v>
      </c>
      <c r="K309" s="155"/>
      <c r="L309" s="156">
        <v>0</v>
      </c>
      <c r="M309" s="155">
        <v>0</v>
      </c>
      <c r="N309" s="155">
        <v>0</v>
      </c>
      <c r="O309" s="157">
        <f t="shared" si="113"/>
        <v>0</v>
      </c>
      <c r="P309" s="158">
        <f t="shared" si="114"/>
        <v>0</v>
      </c>
      <c r="Q309" s="159">
        <f>IFERROR(VLOOKUP(N309,'P1 Intra-Europees'!$A$15:$H$25,3,0),0)*P309</f>
        <v>0</v>
      </c>
      <c r="R309" s="160">
        <f t="shared" si="115"/>
        <v>0</v>
      </c>
      <c r="S309" s="159">
        <f>IFERROR(VLOOKUP(N309,'P1 Intra-Europees'!$A$15:$H$25,4,0),0)*R309</f>
        <v>0</v>
      </c>
      <c r="T309" s="160">
        <f t="shared" si="116"/>
        <v>0</v>
      </c>
      <c r="U309" s="159">
        <f>IFERROR(VLOOKUP(N309,'P1 Intra-Europees'!$A$15:$H$25,5,0),0)*T309</f>
        <v>0</v>
      </c>
      <c r="V309" s="160">
        <f t="shared" si="117"/>
        <v>0</v>
      </c>
      <c r="W309" s="159">
        <f>IFERROR(VLOOKUP(N309,'P1 Intra-Europees'!$A$15:$H$25,6,0),0)*V309</f>
        <v>0</v>
      </c>
      <c r="X309" s="160">
        <f t="shared" si="118"/>
        <v>0</v>
      </c>
      <c r="Y309" s="159">
        <f>IFERROR(VLOOKUP(N309,'P1 Intra-Europees'!$A$15:$H$25,7,0),0)*X309</f>
        <v>0</v>
      </c>
      <c r="Z309" s="161">
        <f t="shared" si="119"/>
        <v>0</v>
      </c>
      <c r="AA309" s="162">
        <f>IFERROR(VLOOKUP(N309,'P1 Intra-Europees'!$A$15:$H$25,8,0),0)*Z309</f>
        <v>0</v>
      </c>
      <c r="AB309" s="163">
        <f t="shared" si="120"/>
        <v>0</v>
      </c>
      <c r="AC309" s="157" t="str">
        <f>VLOOKUP(B309,'P2 Origin'!$C$21:$O$176,13,0)</f>
        <v>USD</v>
      </c>
      <c r="AD309" s="164">
        <f t="shared" si="121"/>
        <v>0</v>
      </c>
      <c r="AE309" s="165">
        <f>IF(AU309&gt;0.1,VLOOKUP(B309,'P2 Origin'!$C$21:$M$176,3,0)*H309,0)</f>
        <v>0</v>
      </c>
      <c r="AF309" s="166">
        <f t="shared" si="122"/>
        <v>4</v>
      </c>
      <c r="AG309" s="165">
        <f>(VLOOKUP(B309,'P2 Origin'!$C$21:$M$176,4,0))*AF309</f>
        <v>0</v>
      </c>
      <c r="AH309" s="166">
        <f t="shared" si="123"/>
        <v>0</v>
      </c>
      <c r="AI309" s="165">
        <f>(VLOOKUP(B309,'P2 Origin'!$C$21:$M$176,5,0))*AH309</f>
        <v>0</v>
      </c>
      <c r="AJ309" s="166">
        <f t="shared" si="139"/>
        <v>0</v>
      </c>
      <c r="AK309" s="165">
        <f>(VLOOKUP(B309,'P2 Origin'!$C$21:$M$176,6,0))*AJ309</f>
        <v>0</v>
      </c>
      <c r="AL309" s="166">
        <f t="shared" si="124"/>
        <v>0</v>
      </c>
      <c r="AM309" s="165">
        <f>(VLOOKUP($B309,'P2 Origin'!$C$21:$M$176,7,0))*AL309</f>
        <v>0</v>
      </c>
      <c r="AN309" s="166">
        <f t="shared" si="125"/>
        <v>0</v>
      </c>
      <c r="AO309" s="165">
        <f>(VLOOKUP($B309,'P2 Origin'!$C$21:$M$176,8,0))*AN309</f>
        <v>0</v>
      </c>
      <c r="AP309" s="166">
        <f t="shared" si="126"/>
        <v>0</v>
      </c>
      <c r="AQ309" s="165">
        <f>(VLOOKUP($B309,'P2 Origin'!$C$21:$M$176,9,0))*AP309</f>
        <v>0</v>
      </c>
      <c r="AR309" s="155">
        <f t="shared" si="127"/>
        <v>1</v>
      </c>
      <c r="AS309" s="164">
        <f>(VLOOKUP(B309,'P2 Origin'!$C$21:$M$176,10,0))*K309</f>
        <v>0</v>
      </c>
      <c r="AT309" s="164">
        <f>(VLOOKUP(B309,'P2 Origin'!$C$21:$M$176,11,0))*J309</f>
        <v>0</v>
      </c>
      <c r="AU309" s="167">
        <v>4</v>
      </c>
      <c r="AV309" s="168">
        <v>4</v>
      </c>
      <c r="AW309" s="169">
        <v>0</v>
      </c>
      <c r="AX309" s="170">
        <f>IF(AU309&gt;=0.1,'P3 Bureaumarge zee- en luchtvr.'!$D$12,0)</f>
        <v>0</v>
      </c>
      <c r="AY309" s="163">
        <f t="shared" si="128"/>
        <v>0</v>
      </c>
      <c r="AZ309" s="157" t="str">
        <f>VLOOKUP(D309,'P4 Destination'!$C$21:$O$176,13,0)</f>
        <v>EUR</v>
      </c>
      <c r="BA309" s="164">
        <f t="shared" si="129"/>
        <v>0</v>
      </c>
      <c r="BB309" s="171">
        <f>IF(AU309&gt;0.1,(VLOOKUP(D309,'P4 Destination'!$C$21:$M$176,3,0))*I309,0)</f>
        <v>0</v>
      </c>
      <c r="BC309" s="172">
        <f t="shared" si="130"/>
        <v>4</v>
      </c>
      <c r="BD309" s="171">
        <f>(VLOOKUP($D309,'P4 Destination'!$C$21:$M$176,4,0))*BC309</f>
        <v>0</v>
      </c>
      <c r="BE309" s="172">
        <f t="shared" si="131"/>
        <v>0</v>
      </c>
      <c r="BF309" s="171">
        <f>(VLOOKUP($D309,'P4 Destination'!$C$21:$M$176,5,0))*BE309</f>
        <v>0</v>
      </c>
      <c r="BG309" s="172">
        <f t="shared" si="132"/>
        <v>0</v>
      </c>
      <c r="BH309" s="171">
        <f>(VLOOKUP($D309,'P4 Destination'!$C$21:$M$176,6,0))*BG309</f>
        <v>0</v>
      </c>
      <c r="BI309" s="172">
        <f t="shared" si="133"/>
        <v>0</v>
      </c>
      <c r="BJ309" s="171">
        <f>(VLOOKUP($D309,'P4 Destination'!$C$21:$M$176,7,0))*BI309</f>
        <v>0</v>
      </c>
      <c r="BK309" s="172">
        <f t="shared" si="134"/>
        <v>0</v>
      </c>
      <c r="BL309" s="171">
        <f>(VLOOKUP($D309,'P4 Destination'!$C$21:$M$176,8,0))*BK309</f>
        <v>0</v>
      </c>
      <c r="BM309" s="172">
        <f t="shared" si="135"/>
        <v>0</v>
      </c>
      <c r="BN309" s="171">
        <f>(VLOOKUP($D309,'P4 Destination'!$C$21:$M$176,9,0))*BM309</f>
        <v>0</v>
      </c>
      <c r="BO309" s="154">
        <f t="shared" si="136"/>
        <v>1</v>
      </c>
      <c r="BP309" s="171">
        <f>(VLOOKUP(D309,'P4 Destination'!$C$21:$M$176,10,0))*K309</f>
        <v>0</v>
      </c>
      <c r="BQ309" s="171">
        <f>(VLOOKUP(D309,'P4 Destination'!$C$21:$M$176,11,0))*J309</f>
        <v>0</v>
      </c>
      <c r="BR309" s="173">
        <f t="shared" si="137"/>
        <v>0</v>
      </c>
      <c r="BS309" s="173">
        <f>(AV309*2500)*'P6 Verzekering'!$E$11</f>
        <v>0</v>
      </c>
      <c r="BT309" s="173">
        <f>(AW309*2500)*'P6 Verzekering'!$E$12</f>
        <v>0</v>
      </c>
      <c r="BU309" s="173">
        <f>(L309*2500)*'P6 Verzekering'!$E$13</f>
        <v>0</v>
      </c>
      <c r="BV309" s="173">
        <f t="shared" si="138"/>
        <v>0</v>
      </c>
      <c r="BW309"/>
      <c r="BX309"/>
    </row>
    <row r="310" spans="1:76">
      <c r="A310" s="152" t="s">
        <v>1386</v>
      </c>
      <c r="B310" s="152" t="s">
        <v>368</v>
      </c>
      <c r="C310" s="152" t="s">
        <v>367</v>
      </c>
      <c r="D310" s="152" t="s">
        <v>219</v>
      </c>
      <c r="E310" s="152" t="s">
        <v>219</v>
      </c>
      <c r="F310" s="153">
        <f t="shared" si="112"/>
        <v>4</v>
      </c>
      <c r="G310" s="154">
        <v>1</v>
      </c>
      <c r="H310" s="154">
        <f>IFERROR(VLOOKUP(B310,'P2 Origin'!$C$21:$Q$176,15,FALSE),0)</f>
        <v>1</v>
      </c>
      <c r="I310" s="154">
        <f>IFERROR(VLOOKUP(D310,'P4 Destination'!$C$21:$Q$176,15,FALSE),0)</f>
        <v>0</v>
      </c>
      <c r="J310" s="155">
        <v>1</v>
      </c>
      <c r="K310" s="155"/>
      <c r="L310" s="156">
        <v>0</v>
      </c>
      <c r="M310" s="155">
        <v>0</v>
      </c>
      <c r="N310" s="155">
        <v>0</v>
      </c>
      <c r="O310" s="157">
        <f t="shared" si="113"/>
        <v>0</v>
      </c>
      <c r="P310" s="158">
        <f t="shared" si="114"/>
        <v>0</v>
      </c>
      <c r="Q310" s="159">
        <f>IFERROR(VLOOKUP(N310,'P1 Intra-Europees'!$A$15:$H$25,3,0),0)*P310</f>
        <v>0</v>
      </c>
      <c r="R310" s="160">
        <f t="shared" si="115"/>
        <v>0</v>
      </c>
      <c r="S310" s="159">
        <f>IFERROR(VLOOKUP(N310,'P1 Intra-Europees'!$A$15:$H$25,4,0),0)*R310</f>
        <v>0</v>
      </c>
      <c r="T310" s="160">
        <f t="shared" si="116"/>
        <v>0</v>
      </c>
      <c r="U310" s="159">
        <f>IFERROR(VLOOKUP(N310,'P1 Intra-Europees'!$A$15:$H$25,5,0),0)*T310</f>
        <v>0</v>
      </c>
      <c r="V310" s="160">
        <f t="shared" si="117"/>
        <v>0</v>
      </c>
      <c r="W310" s="159">
        <f>IFERROR(VLOOKUP(N310,'P1 Intra-Europees'!$A$15:$H$25,6,0),0)*V310</f>
        <v>0</v>
      </c>
      <c r="X310" s="160">
        <f t="shared" si="118"/>
        <v>0</v>
      </c>
      <c r="Y310" s="159">
        <f>IFERROR(VLOOKUP(N310,'P1 Intra-Europees'!$A$15:$H$25,7,0),0)*X310</f>
        <v>0</v>
      </c>
      <c r="Z310" s="161">
        <f t="shared" si="119"/>
        <v>0</v>
      </c>
      <c r="AA310" s="162">
        <f>IFERROR(VLOOKUP(N310,'P1 Intra-Europees'!$A$15:$H$25,8,0),0)*Z310</f>
        <v>0</v>
      </c>
      <c r="AB310" s="163">
        <f t="shared" si="120"/>
        <v>0</v>
      </c>
      <c r="AC310" s="157" t="str">
        <f>VLOOKUP(B310,'P2 Origin'!$C$21:$O$176,13,0)</f>
        <v>USD</v>
      </c>
      <c r="AD310" s="164">
        <f t="shared" si="121"/>
        <v>0</v>
      </c>
      <c r="AE310" s="165">
        <f>IF(AU310&gt;0.1,VLOOKUP(B310,'P2 Origin'!$C$21:$M$176,3,0)*H310,0)</f>
        <v>0</v>
      </c>
      <c r="AF310" s="166">
        <f t="shared" si="122"/>
        <v>4</v>
      </c>
      <c r="AG310" s="165">
        <f>(VLOOKUP(B310,'P2 Origin'!$C$21:$M$176,4,0))*AF310</f>
        <v>0</v>
      </c>
      <c r="AH310" s="166">
        <f t="shared" si="123"/>
        <v>0</v>
      </c>
      <c r="AI310" s="165">
        <f>(VLOOKUP(B310,'P2 Origin'!$C$21:$M$176,5,0))*AH310</f>
        <v>0</v>
      </c>
      <c r="AJ310" s="166">
        <f t="shared" si="139"/>
        <v>0</v>
      </c>
      <c r="AK310" s="165">
        <f>(VLOOKUP(B310,'P2 Origin'!$C$21:$M$176,6,0))*AJ310</f>
        <v>0</v>
      </c>
      <c r="AL310" s="166">
        <f t="shared" si="124"/>
        <v>0</v>
      </c>
      <c r="AM310" s="165">
        <f>(VLOOKUP($B310,'P2 Origin'!$C$21:$M$176,7,0))*AL310</f>
        <v>0</v>
      </c>
      <c r="AN310" s="166">
        <f t="shared" si="125"/>
        <v>0</v>
      </c>
      <c r="AO310" s="165">
        <f>(VLOOKUP($B310,'P2 Origin'!$C$21:$M$176,8,0))*AN310</f>
        <v>0</v>
      </c>
      <c r="AP310" s="166">
        <f t="shared" si="126"/>
        <v>0</v>
      </c>
      <c r="AQ310" s="165">
        <f>(VLOOKUP($B310,'P2 Origin'!$C$21:$M$176,9,0))*AP310</f>
        <v>0</v>
      </c>
      <c r="AR310" s="155">
        <f t="shared" si="127"/>
        <v>1</v>
      </c>
      <c r="AS310" s="164">
        <f>(VLOOKUP(B310,'P2 Origin'!$C$21:$M$176,10,0))*K310</f>
        <v>0</v>
      </c>
      <c r="AT310" s="164">
        <f>(VLOOKUP(B310,'P2 Origin'!$C$21:$M$176,11,0))*J310</f>
        <v>0</v>
      </c>
      <c r="AU310" s="167">
        <v>4</v>
      </c>
      <c r="AV310" s="168">
        <v>4</v>
      </c>
      <c r="AW310" s="169">
        <v>0</v>
      </c>
      <c r="AX310" s="170">
        <f>IF(AU310&gt;=0.1,'P3 Bureaumarge zee- en luchtvr.'!$D$12,0)</f>
        <v>0</v>
      </c>
      <c r="AY310" s="163">
        <f t="shared" si="128"/>
        <v>0</v>
      </c>
      <c r="AZ310" s="157" t="str">
        <f>VLOOKUP(D310,'P4 Destination'!$C$21:$O$176,13,0)</f>
        <v>EUR</v>
      </c>
      <c r="BA310" s="164">
        <f t="shared" si="129"/>
        <v>0</v>
      </c>
      <c r="BB310" s="171">
        <f>IF(AU310&gt;0.1,(VLOOKUP(D310,'P4 Destination'!$C$21:$M$176,3,0))*I310,0)</f>
        <v>0</v>
      </c>
      <c r="BC310" s="172">
        <f t="shared" si="130"/>
        <v>4</v>
      </c>
      <c r="BD310" s="171">
        <f>(VLOOKUP($D310,'P4 Destination'!$C$21:$M$176,4,0))*BC310</f>
        <v>0</v>
      </c>
      <c r="BE310" s="172">
        <f t="shared" si="131"/>
        <v>0</v>
      </c>
      <c r="BF310" s="171">
        <f>(VLOOKUP($D310,'P4 Destination'!$C$21:$M$176,5,0))*BE310</f>
        <v>0</v>
      </c>
      <c r="BG310" s="172">
        <f t="shared" si="132"/>
        <v>0</v>
      </c>
      <c r="BH310" s="171">
        <f>(VLOOKUP($D310,'P4 Destination'!$C$21:$M$176,6,0))*BG310</f>
        <v>0</v>
      </c>
      <c r="BI310" s="172">
        <f t="shared" si="133"/>
        <v>0</v>
      </c>
      <c r="BJ310" s="171">
        <f>(VLOOKUP($D310,'P4 Destination'!$C$21:$M$176,7,0))*BI310</f>
        <v>0</v>
      </c>
      <c r="BK310" s="172">
        <f t="shared" si="134"/>
        <v>0</v>
      </c>
      <c r="BL310" s="171">
        <f>(VLOOKUP($D310,'P4 Destination'!$C$21:$M$176,8,0))*BK310</f>
        <v>0</v>
      </c>
      <c r="BM310" s="172">
        <f t="shared" si="135"/>
        <v>0</v>
      </c>
      <c r="BN310" s="171">
        <f>(VLOOKUP($D310,'P4 Destination'!$C$21:$M$176,9,0))*BM310</f>
        <v>0</v>
      </c>
      <c r="BO310" s="154">
        <f t="shared" si="136"/>
        <v>1</v>
      </c>
      <c r="BP310" s="171">
        <f>(VLOOKUP(D310,'P4 Destination'!$C$21:$M$176,10,0))*K310</f>
        <v>0</v>
      </c>
      <c r="BQ310" s="171">
        <f>(VLOOKUP(D310,'P4 Destination'!$C$21:$M$176,11,0))*J310</f>
        <v>0</v>
      </c>
      <c r="BR310" s="173">
        <f t="shared" si="137"/>
        <v>0</v>
      </c>
      <c r="BS310" s="173">
        <f>(AV310*2500)*'P6 Verzekering'!$E$11</f>
        <v>0</v>
      </c>
      <c r="BT310" s="173">
        <f>(AW310*2500)*'P6 Verzekering'!$E$12</f>
        <v>0</v>
      </c>
      <c r="BU310" s="173">
        <f>(L310*2500)*'P6 Verzekering'!$E$13</f>
        <v>0</v>
      </c>
      <c r="BV310" s="173">
        <f t="shared" si="138"/>
        <v>0</v>
      </c>
      <c r="BW310"/>
      <c r="BX310"/>
    </row>
    <row r="311" spans="1:76">
      <c r="A311" s="152" t="s">
        <v>1387</v>
      </c>
      <c r="B311" s="152" t="s">
        <v>368</v>
      </c>
      <c r="C311" s="152" t="s">
        <v>367</v>
      </c>
      <c r="D311" s="152" t="s">
        <v>219</v>
      </c>
      <c r="E311" s="152" t="s">
        <v>219</v>
      </c>
      <c r="F311" s="153">
        <f t="shared" si="112"/>
        <v>2</v>
      </c>
      <c r="G311" s="154">
        <v>1</v>
      </c>
      <c r="H311" s="154">
        <f>IFERROR(VLOOKUP(B311,'P2 Origin'!$C$21:$Q$176,15,FALSE),0)</f>
        <v>1</v>
      </c>
      <c r="I311" s="154">
        <f>IFERROR(VLOOKUP(D311,'P4 Destination'!$C$21:$Q$176,15,FALSE),0)</f>
        <v>0</v>
      </c>
      <c r="J311" s="155">
        <v>1</v>
      </c>
      <c r="K311" s="155"/>
      <c r="L311" s="156">
        <v>0</v>
      </c>
      <c r="M311" s="155">
        <v>0</v>
      </c>
      <c r="N311" s="155">
        <v>0</v>
      </c>
      <c r="O311" s="157">
        <f t="shared" si="113"/>
        <v>0</v>
      </c>
      <c r="P311" s="158">
        <f t="shared" si="114"/>
        <v>0</v>
      </c>
      <c r="Q311" s="159">
        <f>IFERROR(VLOOKUP(N311,'P1 Intra-Europees'!$A$15:$H$25,3,0),0)*P311</f>
        <v>0</v>
      </c>
      <c r="R311" s="160">
        <f t="shared" si="115"/>
        <v>0</v>
      </c>
      <c r="S311" s="159">
        <f>IFERROR(VLOOKUP(N311,'P1 Intra-Europees'!$A$15:$H$25,4,0),0)*R311</f>
        <v>0</v>
      </c>
      <c r="T311" s="160">
        <f t="shared" si="116"/>
        <v>0</v>
      </c>
      <c r="U311" s="159">
        <f>IFERROR(VLOOKUP(N311,'P1 Intra-Europees'!$A$15:$H$25,5,0),0)*T311</f>
        <v>0</v>
      </c>
      <c r="V311" s="160">
        <f t="shared" si="117"/>
        <v>0</v>
      </c>
      <c r="W311" s="159">
        <f>IFERROR(VLOOKUP(N311,'P1 Intra-Europees'!$A$15:$H$25,6,0),0)*V311</f>
        <v>0</v>
      </c>
      <c r="X311" s="160">
        <f t="shared" si="118"/>
        <v>0</v>
      </c>
      <c r="Y311" s="159">
        <f>IFERROR(VLOOKUP(N311,'P1 Intra-Europees'!$A$15:$H$25,7,0),0)*X311</f>
        <v>0</v>
      </c>
      <c r="Z311" s="161">
        <f t="shared" si="119"/>
        <v>0</v>
      </c>
      <c r="AA311" s="162">
        <f>IFERROR(VLOOKUP(N311,'P1 Intra-Europees'!$A$15:$H$25,8,0),0)*Z311</f>
        <v>0</v>
      </c>
      <c r="AB311" s="163">
        <f t="shared" si="120"/>
        <v>0</v>
      </c>
      <c r="AC311" s="157" t="str">
        <f>VLOOKUP(B311,'P2 Origin'!$C$21:$O$176,13,0)</f>
        <v>USD</v>
      </c>
      <c r="AD311" s="164">
        <f t="shared" si="121"/>
        <v>0</v>
      </c>
      <c r="AE311" s="165">
        <f>IF(AU311&gt;0.1,VLOOKUP(B311,'P2 Origin'!$C$21:$M$176,3,0)*H311,0)</f>
        <v>0</v>
      </c>
      <c r="AF311" s="166">
        <f t="shared" si="122"/>
        <v>2</v>
      </c>
      <c r="AG311" s="165">
        <f>(VLOOKUP(B311,'P2 Origin'!$C$21:$M$176,4,0))*AF311</f>
        <v>0</v>
      </c>
      <c r="AH311" s="166">
        <f t="shared" si="123"/>
        <v>0</v>
      </c>
      <c r="AI311" s="165">
        <f>(VLOOKUP(B311,'P2 Origin'!$C$21:$M$176,5,0))*AH311</f>
        <v>0</v>
      </c>
      <c r="AJ311" s="166">
        <f t="shared" si="139"/>
        <v>0</v>
      </c>
      <c r="AK311" s="165">
        <f>(VLOOKUP(B311,'P2 Origin'!$C$21:$M$176,6,0))*AJ311</f>
        <v>0</v>
      </c>
      <c r="AL311" s="166">
        <f t="shared" si="124"/>
        <v>0</v>
      </c>
      <c r="AM311" s="165">
        <f>(VLOOKUP($B311,'P2 Origin'!$C$21:$M$176,7,0))*AL311</f>
        <v>0</v>
      </c>
      <c r="AN311" s="166">
        <f t="shared" si="125"/>
        <v>0</v>
      </c>
      <c r="AO311" s="165">
        <f>(VLOOKUP($B311,'P2 Origin'!$C$21:$M$176,8,0))*AN311</f>
        <v>0</v>
      </c>
      <c r="AP311" s="166">
        <f t="shared" si="126"/>
        <v>0</v>
      </c>
      <c r="AQ311" s="165">
        <f>(VLOOKUP($B311,'P2 Origin'!$C$21:$M$176,9,0))*AP311</f>
        <v>0</v>
      </c>
      <c r="AR311" s="155">
        <f t="shared" si="127"/>
        <v>1</v>
      </c>
      <c r="AS311" s="164">
        <f>(VLOOKUP(B311,'P2 Origin'!$C$21:$M$176,10,0))*K311</f>
        <v>0</v>
      </c>
      <c r="AT311" s="164">
        <f>(VLOOKUP(B311,'P2 Origin'!$C$21:$M$176,11,0))*J311</f>
        <v>0</v>
      </c>
      <c r="AU311" s="167">
        <v>2</v>
      </c>
      <c r="AV311" s="168">
        <v>2</v>
      </c>
      <c r="AW311" s="169">
        <v>0</v>
      </c>
      <c r="AX311" s="170">
        <f>IF(AU311&gt;=0.1,'P3 Bureaumarge zee- en luchtvr.'!$D$12,0)</f>
        <v>0</v>
      </c>
      <c r="AY311" s="163">
        <f t="shared" si="128"/>
        <v>0</v>
      </c>
      <c r="AZ311" s="157" t="str">
        <f>VLOOKUP(D311,'P4 Destination'!$C$21:$O$176,13,0)</f>
        <v>EUR</v>
      </c>
      <c r="BA311" s="164">
        <f t="shared" si="129"/>
        <v>0</v>
      </c>
      <c r="BB311" s="171">
        <f>IF(AU311&gt;0.1,(VLOOKUP(D311,'P4 Destination'!$C$21:$M$176,3,0))*I311,0)</f>
        <v>0</v>
      </c>
      <c r="BC311" s="172">
        <f t="shared" si="130"/>
        <v>2</v>
      </c>
      <c r="BD311" s="171">
        <f>(VLOOKUP($D311,'P4 Destination'!$C$21:$M$176,4,0))*BC311</f>
        <v>0</v>
      </c>
      <c r="BE311" s="172">
        <f t="shared" si="131"/>
        <v>0</v>
      </c>
      <c r="BF311" s="171">
        <f>(VLOOKUP($D311,'P4 Destination'!$C$21:$M$176,5,0))*BE311</f>
        <v>0</v>
      </c>
      <c r="BG311" s="172">
        <f t="shared" si="132"/>
        <v>0</v>
      </c>
      <c r="BH311" s="171">
        <f>(VLOOKUP($D311,'P4 Destination'!$C$21:$M$176,6,0))*BG311</f>
        <v>0</v>
      </c>
      <c r="BI311" s="172">
        <f t="shared" si="133"/>
        <v>0</v>
      </c>
      <c r="BJ311" s="171">
        <f>(VLOOKUP($D311,'P4 Destination'!$C$21:$M$176,7,0))*BI311</f>
        <v>0</v>
      </c>
      <c r="BK311" s="172">
        <f t="shared" si="134"/>
        <v>0</v>
      </c>
      <c r="BL311" s="171">
        <f>(VLOOKUP($D311,'P4 Destination'!$C$21:$M$176,8,0))*BK311</f>
        <v>0</v>
      </c>
      <c r="BM311" s="172">
        <f t="shared" si="135"/>
        <v>0</v>
      </c>
      <c r="BN311" s="171">
        <f>(VLOOKUP($D311,'P4 Destination'!$C$21:$M$176,9,0))*BM311</f>
        <v>0</v>
      </c>
      <c r="BO311" s="154">
        <f t="shared" si="136"/>
        <v>1</v>
      </c>
      <c r="BP311" s="171">
        <f>(VLOOKUP(D311,'P4 Destination'!$C$21:$M$176,10,0))*K311</f>
        <v>0</v>
      </c>
      <c r="BQ311" s="171">
        <f>(VLOOKUP(D311,'P4 Destination'!$C$21:$M$176,11,0))*J311</f>
        <v>0</v>
      </c>
      <c r="BR311" s="173">
        <f t="shared" si="137"/>
        <v>0</v>
      </c>
      <c r="BS311" s="173">
        <f>(AV311*2500)*'P6 Verzekering'!$E$11</f>
        <v>0</v>
      </c>
      <c r="BT311" s="173">
        <f>(AW311*2500)*'P6 Verzekering'!$E$12</f>
        <v>0</v>
      </c>
      <c r="BU311" s="173">
        <f>(L311*2500)*'P6 Verzekering'!$E$13</f>
        <v>0</v>
      </c>
      <c r="BV311" s="173">
        <f t="shared" si="138"/>
        <v>0</v>
      </c>
      <c r="BW311"/>
      <c r="BX311"/>
    </row>
    <row r="312" spans="1:76">
      <c r="A312" s="152" t="s">
        <v>1389</v>
      </c>
      <c r="B312" s="152" t="s">
        <v>368</v>
      </c>
      <c r="C312" s="152" t="s">
        <v>367</v>
      </c>
      <c r="D312" s="152" t="s">
        <v>219</v>
      </c>
      <c r="E312" s="152" t="s">
        <v>219</v>
      </c>
      <c r="F312" s="153">
        <f t="shared" si="112"/>
        <v>26</v>
      </c>
      <c r="G312" s="154">
        <v>1</v>
      </c>
      <c r="H312" s="154">
        <f>IFERROR(VLOOKUP(B312,'P2 Origin'!$C$21:$Q$176,15,FALSE),0)</f>
        <v>1</v>
      </c>
      <c r="I312" s="154">
        <f>IFERROR(VLOOKUP(D312,'P4 Destination'!$C$21:$Q$176,15,FALSE),0)</f>
        <v>0</v>
      </c>
      <c r="J312" s="155">
        <v>1</v>
      </c>
      <c r="K312" s="155"/>
      <c r="L312" s="156">
        <v>0</v>
      </c>
      <c r="M312" s="155">
        <v>0</v>
      </c>
      <c r="N312" s="155">
        <v>0</v>
      </c>
      <c r="O312" s="157">
        <f t="shared" si="113"/>
        <v>0</v>
      </c>
      <c r="P312" s="158">
        <f t="shared" si="114"/>
        <v>0</v>
      </c>
      <c r="Q312" s="159">
        <f>IFERROR(VLOOKUP(N312,'P1 Intra-Europees'!$A$15:$H$25,3,0),0)*P312</f>
        <v>0</v>
      </c>
      <c r="R312" s="160">
        <f t="shared" si="115"/>
        <v>0</v>
      </c>
      <c r="S312" s="159">
        <f>IFERROR(VLOOKUP(N312,'P1 Intra-Europees'!$A$15:$H$25,4,0),0)*R312</f>
        <v>0</v>
      </c>
      <c r="T312" s="160">
        <f t="shared" si="116"/>
        <v>0</v>
      </c>
      <c r="U312" s="159">
        <f>IFERROR(VLOOKUP(N312,'P1 Intra-Europees'!$A$15:$H$25,5,0),0)*T312</f>
        <v>0</v>
      </c>
      <c r="V312" s="160">
        <f t="shared" si="117"/>
        <v>0</v>
      </c>
      <c r="W312" s="159">
        <f>IFERROR(VLOOKUP(N312,'P1 Intra-Europees'!$A$15:$H$25,6,0),0)*V312</f>
        <v>0</v>
      </c>
      <c r="X312" s="160">
        <f t="shared" si="118"/>
        <v>0</v>
      </c>
      <c r="Y312" s="159">
        <f>IFERROR(VLOOKUP(N312,'P1 Intra-Europees'!$A$15:$H$25,7,0),0)*X312</f>
        <v>0</v>
      </c>
      <c r="Z312" s="161">
        <f t="shared" si="119"/>
        <v>0</v>
      </c>
      <c r="AA312" s="162">
        <f>IFERROR(VLOOKUP(N312,'P1 Intra-Europees'!$A$15:$H$25,8,0),0)*Z312</f>
        <v>0</v>
      </c>
      <c r="AB312" s="163">
        <f t="shared" si="120"/>
        <v>0</v>
      </c>
      <c r="AC312" s="157" t="str">
        <f>VLOOKUP(B312,'P2 Origin'!$C$21:$O$176,13,0)</f>
        <v>USD</v>
      </c>
      <c r="AD312" s="164">
        <f t="shared" si="121"/>
        <v>0</v>
      </c>
      <c r="AE312" s="165">
        <f>IF(AU312&gt;0.1,VLOOKUP(B312,'P2 Origin'!$C$21:$M$176,3,0)*H312,0)</f>
        <v>0</v>
      </c>
      <c r="AF312" s="166">
        <f t="shared" si="122"/>
        <v>0</v>
      </c>
      <c r="AG312" s="165">
        <f>(VLOOKUP(B312,'P2 Origin'!$C$21:$M$176,4,0))*AF312</f>
        <v>0</v>
      </c>
      <c r="AH312" s="166">
        <f t="shared" si="123"/>
        <v>0</v>
      </c>
      <c r="AI312" s="165">
        <f>(VLOOKUP(B312,'P2 Origin'!$C$21:$M$176,5,0))*AH312</f>
        <v>0</v>
      </c>
      <c r="AJ312" s="166">
        <f t="shared" si="139"/>
        <v>0</v>
      </c>
      <c r="AK312" s="165">
        <f>(VLOOKUP(B312,'P2 Origin'!$C$21:$M$176,6,0))*AJ312</f>
        <v>0</v>
      </c>
      <c r="AL312" s="166">
        <f t="shared" si="124"/>
        <v>26</v>
      </c>
      <c r="AM312" s="165">
        <f>(VLOOKUP($B312,'P2 Origin'!$C$21:$M$176,7,0))*AL312</f>
        <v>0</v>
      </c>
      <c r="AN312" s="166">
        <f t="shared" si="125"/>
        <v>0</v>
      </c>
      <c r="AO312" s="165">
        <f>(VLOOKUP($B312,'P2 Origin'!$C$21:$M$176,8,0))*AN312</f>
        <v>0</v>
      </c>
      <c r="AP312" s="166">
        <f t="shared" si="126"/>
        <v>0</v>
      </c>
      <c r="AQ312" s="165">
        <f>(VLOOKUP($B312,'P2 Origin'!$C$21:$M$176,9,0))*AP312</f>
        <v>0</v>
      </c>
      <c r="AR312" s="155">
        <f t="shared" si="127"/>
        <v>1</v>
      </c>
      <c r="AS312" s="164">
        <f>(VLOOKUP(B312,'P2 Origin'!$C$21:$M$176,10,0))*K312</f>
        <v>0</v>
      </c>
      <c r="AT312" s="164">
        <f>(VLOOKUP(B312,'P2 Origin'!$C$21:$M$176,11,0))*J312</f>
        <v>0</v>
      </c>
      <c r="AU312" s="167">
        <v>26</v>
      </c>
      <c r="AV312" s="168">
        <v>26</v>
      </c>
      <c r="AW312" s="169">
        <v>0</v>
      </c>
      <c r="AX312" s="170">
        <f>IF(AU312&gt;=0.1,'P3 Bureaumarge zee- en luchtvr.'!$D$12,0)</f>
        <v>0</v>
      </c>
      <c r="AY312" s="163">
        <f t="shared" si="128"/>
        <v>0</v>
      </c>
      <c r="AZ312" s="157" t="str">
        <f>VLOOKUP(D312,'P4 Destination'!$C$21:$O$176,13,0)</f>
        <v>EUR</v>
      </c>
      <c r="BA312" s="164">
        <f t="shared" si="129"/>
        <v>0</v>
      </c>
      <c r="BB312" s="171">
        <f>IF(AU312&gt;0.1,(VLOOKUP(D312,'P4 Destination'!$C$21:$M$176,3,0))*I312,0)</f>
        <v>0</v>
      </c>
      <c r="BC312" s="172">
        <f t="shared" si="130"/>
        <v>0</v>
      </c>
      <c r="BD312" s="171">
        <f>(VLOOKUP($D312,'P4 Destination'!$C$21:$M$176,4,0))*BC312</f>
        <v>0</v>
      </c>
      <c r="BE312" s="172">
        <f t="shared" si="131"/>
        <v>0</v>
      </c>
      <c r="BF312" s="171">
        <f>(VLOOKUP($D312,'P4 Destination'!$C$21:$M$176,5,0))*BE312</f>
        <v>0</v>
      </c>
      <c r="BG312" s="172">
        <f t="shared" si="132"/>
        <v>0</v>
      </c>
      <c r="BH312" s="171">
        <f>(VLOOKUP($D312,'P4 Destination'!$C$21:$M$176,6,0))*BG312</f>
        <v>0</v>
      </c>
      <c r="BI312" s="172">
        <f t="shared" si="133"/>
        <v>26</v>
      </c>
      <c r="BJ312" s="171">
        <f>(VLOOKUP($D312,'P4 Destination'!$C$21:$M$176,7,0))*BI312</f>
        <v>0</v>
      </c>
      <c r="BK312" s="172">
        <f t="shared" si="134"/>
        <v>0</v>
      </c>
      <c r="BL312" s="171">
        <f>(VLOOKUP($D312,'P4 Destination'!$C$21:$M$176,8,0))*BK312</f>
        <v>0</v>
      </c>
      <c r="BM312" s="172">
        <f t="shared" si="135"/>
        <v>0</v>
      </c>
      <c r="BN312" s="171">
        <f>(VLOOKUP($D312,'P4 Destination'!$C$21:$M$176,9,0))*BM312</f>
        <v>0</v>
      </c>
      <c r="BO312" s="154">
        <f t="shared" si="136"/>
        <v>1</v>
      </c>
      <c r="BP312" s="171">
        <f>(VLOOKUP(D312,'P4 Destination'!$C$21:$M$176,10,0))*K312</f>
        <v>0</v>
      </c>
      <c r="BQ312" s="171">
        <f>(VLOOKUP(D312,'P4 Destination'!$C$21:$M$176,11,0))*J312</f>
        <v>0</v>
      </c>
      <c r="BR312" s="173">
        <f t="shared" si="137"/>
        <v>0</v>
      </c>
      <c r="BS312" s="173">
        <f>(AV312*2500)*'P6 Verzekering'!$E$11</f>
        <v>0</v>
      </c>
      <c r="BT312" s="173">
        <f>(AW312*2500)*'P6 Verzekering'!$E$12</f>
        <v>0</v>
      </c>
      <c r="BU312" s="173">
        <f>(L312*2500)*'P6 Verzekering'!$E$13</f>
        <v>0</v>
      </c>
      <c r="BV312" s="173">
        <f t="shared" si="138"/>
        <v>0</v>
      </c>
      <c r="BW312"/>
      <c r="BX312"/>
    </row>
    <row r="313" spans="1:76">
      <c r="A313" s="152" t="s">
        <v>1390</v>
      </c>
      <c r="B313" s="152" t="s">
        <v>368</v>
      </c>
      <c r="C313" s="152" t="s">
        <v>367</v>
      </c>
      <c r="D313" s="152" t="s">
        <v>219</v>
      </c>
      <c r="E313" s="152" t="s">
        <v>219</v>
      </c>
      <c r="F313" s="153">
        <f t="shared" si="112"/>
        <v>31</v>
      </c>
      <c r="G313" s="154">
        <v>1</v>
      </c>
      <c r="H313" s="154">
        <f>IFERROR(VLOOKUP(B313,'P2 Origin'!$C$21:$Q$176,15,FALSE),0)</f>
        <v>1</v>
      </c>
      <c r="I313" s="154">
        <f>IFERROR(VLOOKUP(D313,'P4 Destination'!$C$21:$Q$176,15,FALSE),0)</f>
        <v>0</v>
      </c>
      <c r="J313" s="155">
        <v>1</v>
      </c>
      <c r="K313" s="155"/>
      <c r="L313" s="156">
        <v>0</v>
      </c>
      <c r="M313" s="155">
        <v>0</v>
      </c>
      <c r="N313" s="155">
        <v>0</v>
      </c>
      <c r="O313" s="157">
        <f t="shared" si="113"/>
        <v>0</v>
      </c>
      <c r="P313" s="158">
        <f t="shared" si="114"/>
        <v>0</v>
      </c>
      <c r="Q313" s="159">
        <f>IFERROR(VLOOKUP(N313,'P1 Intra-Europees'!$A$15:$H$25,3,0),0)*P313</f>
        <v>0</v>
      </c>
      <c r="R313" s="160">
        <f t="shared" si="115"/>
        <v>0</v>
      </c>
      <c r="S313" s="159">
        <f>IFERROR(VLOOKUP(N313,'P1 Intra-Europees'!$A$15:$H$25,4,0),0)*R313</f>
        <v>0</v>
      </c>
      <c r="T313" s="160">
        <f t="shared" si="116"/>
        <v>0</v>
      </c>
      <c r="U313" s="159">
        <f>IFERROR(VLOOKUP(N313,'P1 Intra-Europees'!$A$15:$H$25,5,0),0)*T313</f>
        <v>0</v>
      </c>
      <c r="V313" s="160">
        <f t="shared" si="117"/>
        <v>0</v>
      </c>
      <c r="W313" s="159">
        <f>IFERROR(VLOOKUP(N313,'P1 Intra-Europees'!$A$15:$H$25,6,0),0)*V313</f>
        <v>0</v>
      </c>
      <c r="X313" s="160">
        <f t="shared" si="118"/>
        <v>0</v>
      </c>
      <c r="Y313" s="159">
        <f>IFERROR(VLOOKUP(N313,'P1 Intra-Europees'!$A$15:$H$25,7,0),0)*X313</f>
        <v>0</v>
      </c>
      <c r="Z313" s="161">
        <f t="shared" si="119"/>
        <v>0</v>
      </c>
      <c r="AA313" s="162">
        <f>IFERROR(VLOOKUP(N313,'P1 Intra-Europees'!$A$15:$H$25,8,0),0)*Z313</f>
        <v>0</v>
      </c>
      <c r="AB313" s="163">
        <f t="shared" si="120"/>
        <v>0</v>
      </c>
      <c r="AC313" s="157" t="str">
        <f>VLOOKUP(B313,'P2 Origin'!$C$21:$O$176,13,0)</f>
        <v>USD</v>
      </c>
      <c r="AD313" s="164">
        <f t="shared" si="121"/>
        <v>0</v>
      </c>
      <c r="AE313" s="165">
        <f>IF(AU313&gt;0.1,VLOOKUP(B313,'P2 Origin'!$C$21:$M$176,3,0)*H313,0)</f>
        <v>0</v>
      </c>
      <c r="AF313" s="166">
        <f t="shared" si="122"/>
        <v>0</v>
      </c>
      <c r="AG313" s="165">
        <f>(VLOOKUP(B313,'P2 Origin'!$C$21:$M$176,4,0))*AF313</f>
        <v>0</v>
      </c>
      <c r="AH313" s="166">
        <f t="shared" si="123"/>
        <v>0</v>
      </c>
      <c r="AI313" s="165">
        <f>(VLOOKUP(B313,'P2 Origin'!$C$21:$M$176,5,0))*AH313</f>
        <v>0</v>
      </c>
      <c r="AJ313" s="166">
        <f t="shared" si="139"/>
        <v>0</v>
      </c>
      <c r="AK313" s="165">
        <f>(VLOOKUP(B313,'P2 Origin'!$C$21:$M$176,6,0))*AJ313</f>
        <v>0</v>
      </c>
      <c r="AL313" s="166">
        <f t="shared" si="124"/>
        <v>31</v>
      </c>
      <c r="AM313" s="165">
        <f>(VLOOKUP($B313,'P2 Origin'!$C$21:$M$176,7,0))*AL313</f>
        <v>0</v>
      </c>
      <c r="AN313" s="166">
        <f t="shared" si="125"/>
        <v>0</v>
      </c>
      <c r="AO313" s="165">
        <f>(VLOOKUP($B313,'P2 Origin'!$C$21:$M$176,8,0))*AN313</f>
        <v>0</v>
      </c>
      <c r="AP313" s="166">
        <f t="shared" si="126"/>
        <v>0</v>
      </c>
      <c r="AQ313" s="165">
        <f>(VLOOKUP($B313,'P2 Origin'!$C$21:$M$176,9,0))*AP313</f>
        <v>0</v>
      </c>
      <c r="AR313" s="155">
        <f t="shared" si="127"/>
        <v>1</v>
      </c>
      <c r="AS313" s="164">
        <f>(VLOOKUP(B313,'P2 Origin'!$C$21:$M$176,10,0))*K313</f>
        <v>0</v>
      </c>
      <c r="AT313" s="164">
        <f>(VLOOKUP(B313,'P2 Origin'!$C$21:$M$176,11,0))*J313</f>
        <v>0</v>
      </c>
      <c r="AU313" s="167">
        <v>31</v>
      </c>
      <c r="AV313" s="168">
        <v>31</v>
      </c>
      <c r="AW313" s="169">
        <v>0</v>
      </c>
      <c r="AX313" s="170">
        <f>IF(AU313&gt;=0.1,'P3 Bureaumarge zee- en luchtvr.'!$D$12,0)</f>
        <v>0</v>
      </c>
      <c r="AY313" s="163">
        <f t="shared" si="128"/>
        <v>0</v>
      </c>
      <c r="AZ313" s="157" t="str">
        <f>VLOOKUP(D313,'P4 Destination'!$C$21:$O$176,13,0)</f>
        <v>EUR</v>
      </c>
      <c r="BA313" s="164">
        <f t="shared" si="129"/>
        <v>0</v>
      </c>
      <c r="BB313" s="171">
        <f>IF(AU313&gt;0.1,(VLOOKUP(D313,'P4 Destination'!$C$21:$M$176,3,0))*I313,0)</f>
        <v>0</v>
      </c>
      <c r="BC313" s="172">
        <f t="shared" si="130"/>
        <v>0</v>
      </c>
      <c r="BD313" s="171">
        <f>(VLOOKUP($D313,'P4 Destination'!$C$21:$M$176,4,0))*BC313</f>
        <v>0</v>
      </c>
      <c r="BE313" s="172">
        <f t="shared" si="131"/>
        <v>0</v>
      </c>
      <c r="BF313" s="171">
        <f>(VLOOKUP($D313,'P4 Destination'!$C$21:$M$176,5,0))*BE313</f>
        <v>0</v>
      </c>
      <c r="BG313" s="172">
        <f t="shared" si="132"/>
        <v>0</v>
      </c>
      <c r="BH313" s="171">
        <f>(VLOOKUP($D313,'P4 Destination'!$C$21:$M$176,6,0))*BG313</f>
        <v>0</v>
      </c>
      <c r="BI313" s="172">
        <f t="shared" si="133"/>
        <v>31</v>
      </c>
      <c r="BJ313" s="171">
        <f>(VLOOKUP($D313,'P4 Destination'!$C$21:$M$176,7,0))*BI313</f>
        <v>0</v>
      </c>
      <c r="BK313" s="172">
        <f t="shared" si="134"/>
        <v>0</v>
      </c>
      <c r="BL313" s="171">
        <f>(VLOOKUP($D313,'P4 Destination'!$C$21:$M$176,8,0))*BK313</f>
        <v>0</v>
      </c>
      <c r="BM313" s="172">
        <f t="shared" si="135"/>
        <v>0</v>
      </c>
      <c r="BN313" s="171">
        <f>(VLOOKUP($D313,'P4 Destination'!$C$21:$M$176,9,0))*BM313</f>
        <v>0</v>
      </c>
      <c r="BO313" s="154">
        <f t="shared" si="136"/>
        <v>1</v>
      </c>
      <c r="BP313" s="171">
        <f>(VLOOKUP(D313,'P4 Destination'!$C$21:$M$176,10,0))*K313</f>
        <v>0</v>
      </c>
      <c r="BQ313" s="171">
        <f>(VLOOKUP(D313,'P4 Destination'!$C$21:$M$176,11,0))*J313</f>
        <v>0</v>
      </c>
      <c r="BR313" s="173">
        <f t="shared" si="137"/>
        <v>0</v>
      </c>
      <c r="BS313" s="173">
        <f>(AV313*2500)*'P6 Verzekering'!$E$11</f>
        <v>0</v>
      </c>
      <c r="BT313" s="173">
        <f>(AW313*2500)*'P6 Verzekering'!$E$12</f>
        <v>0</v>
      </c>
      <c r="BU313" s="173">
        <f>(L313*2500)*'P6 Verzekering'!$E$13</f>
        <v>0</v>
      </c>
      <c r="BV313" s="173">
        <f t="shared" si="138"/>
        <v>0</v>
      </c>
      <c r="BW313"/>
      <c r="BX313"/>
    </row>
    <row r="314" spans="1:76">
      <c r="A314" s="152" t="s">
        <v>1393</v>
      </c>
      <c r="B314" s="152" t="s">
        <v>368</v>
      </c>
      <c r="C314" s="152" t="s">
        <v>367</v>
      </c>
      <c r="D314" s="152" t="s">
        <v>339</v>
      </c>
      <c r="E314" s="152" t="s">
        <v>335</v>
      </c>
      <c r="F314" s="153">
        <f t="shared" si="112"/>
        <v>26</v>
      </c>
      <c r="G314" s="154">
        <v>1</v>
      </c>
      <c r="H314" s="154">
        <f>IFERROR(VLOOKUP(B314,'P2 Origin'!$C$21:$Q$176,15,FALSE),0)</f>
        <v>1</v>
      </c>
      <c r="I314" s="154">
        <f>IFERROR(VLOOKUP(D314,'P4 Destination'!$C$21:$Q$176,15,FALSE),0)</f>
        <v>1</v>
      </c>
      <c r="J314" s="155">
        <v>1</v>
      </c>
      <c r="K314" s="155"/>
      <c r="L314" s="156">
        <v>0</v>
      </c>
      <c r="M314" s="155">
        <v>0</v>
      </c>
      <c r="N314" s="155">
        <v>0</v>
      </c>
      <c r="O314" s="157">
        <f t="shared" si="113"/>
        <v>0</v>
      </c>
      <c r="P314" s="158">
        <f t="shared" si="114"/>
        <v>0</v>
      </c>
      <c r="Q314" s="159">
        <f>IFERROR(VLOOKUP(N314,'P1 Intra-Europees'!$A$15:$H$25,3,0),0)*P314</f>
        <v>0</v>
      </c>
      <c r="R314" s="160">
        <f t="shared" si="115"/>
        <v>0</v>
      </c>
      <c r="S314" s="159">
        <f>IFERROR(VLOOKUP(N314,'P1 Intra-Europees'!$A$15:$H$25,4,0),0)*R314</f>
        <v>0</v>
      </c>
      <c r="T314" s="160">
        <f t="shared" si="116"/>
        <v>0</v>
      </c>
      <c r="U314" s="159">
        <f>IFERROR(VLOOKUP(N314,'P1 Intra-Europees'!$A$15:$H$25,5,0),0)*T314</f>
        <v>0</v>
      </c>
      <c r="V314" s="160">
        <f t="shared" si="117"/>
        <v>0</v>
      </c>
      <c r="W314" s="159">
        <f>IFERROR(VLOOKUP(N314,'P1 Intra-Europees'!$A$15:$H$25,6,0),0)*V314</f>
        <v>0</v>
      </c>
      <c r="X314" s="160">
        <f t="shared" si="118"/>
        <v>0</v>
      </c>
      <c r="Y314" s="159">
        <f>IFERROR(VLOOKUP(N314,'P1 Intra-Europees'!$A$15:$H$25,7,0),0)*X314</f>
        <v>0</v>
      </c>
      <c r="Z314" s="161">
        <f t="shared" si="119"/>
        <v>0</v>
      </c>
      <c r="AA314" s="162">
        <f>IFERROR(VLOOKUP(N314,'P1 Intra-Europees'!$A$15:$H$25,8,0),0)*Z314</f>
        <v>0</v>
      </c>
      <c r="AB314" s="163">
        <f t="shared" si="120"/>
        <v>0</v>
      </c>
      <c r="AC314" s="157" t="str">
        <f>VLOOKUP(B314,'P2 Origin'!$C$21:$O$176,13,0)</f>
        <v>USD</v>
      </c>
      <c r="AD314" s="164">
        <f t="shared" si="121"/>
        <v>0</v>
      </c>
      <c r="AE314" s="165">
        <f>IF(AU314&gt;0.1,VLOOKUP(B314,'P2 Origin'!$C$21:$M$176,3,0)*H314,0)</f>
        <v>0</v>
      </c>
      <c r="AF314" s="166">
        <f t="shared" si="122"/>
        <v>0</v>
      </c>
      <c r="AG314" s="165">
        <f>(VLOOKUP(B314,'P2 Origin'!$C$21:$M$176,4,0))*AF314</f>
        <v>0</v>
      </c>
      <c r="AH314" s="166">
        <f t="shared" si="123"/>
        <v>0</v>
      </c>
      <c r="AI314" s="165">
        <f>(VLOOKUP(B314,'P2 Origin'!$C$21:$M$176,5,0))*AH314</f>
        <v>0</v>
      </c>
      <c r="AJ314" s="166">
        <f t="shared" si="139"/>
        <v>0</v>
      </c>
      <c r="AK314" s="165">
        <f>(VLOOKUP(B314,'P2 Origin'!$C$21:$M$176,6,0))*AJ314</f>
        <v>0</v>
      </c>
      <c r="AL314" s="166">
        <f t="shared" si="124"/>
        <v>26</v>
      </c>
      <c r="AM314" s="165">
        <f>(VLOOKUP($B314,'P2 Origin'!$C$21:$M$176,7,0))*AL314</f>
        <v>0</v>
      </c>
      <c r="AN314" s="166">
        <f t="shared" si="125"/>
        <v>0</v>
      </c>
      <c r="AO314" s="165">
        <f>(VLOOKUP($B314,'P2 Origin'!$C$21:$M$176,8,0))*AN314</f>
        <v>0</v>
      </c>
      <c r="AP314" s="166">
        <f t="shared" si="126"/>
        <v>0</v>
      </c>
      <c r="AQ314" s="165">
        <f>(VLOOKUP($B314,'P2 Origin'!$C$21:$M$176,9,0))*AP314</f>
        <v>0</v>
      </c>
      <c r="AR314" s="155">
        <f t="shared" si="127"/>
        <v>1</v>
      </c>
      <c r="AS314" s="164">
        <f>(VLOOKUP(B314,'P2 Origin'!$C$21:$M$176,10,0))*K314</f>
        <v>0</v>
      </c>
      <c r="AT314" s="164">
        <f>(VLOOKUP(B314,'P2 Origin'!$C$21:$M$176,11,0))*J314</f>
        <v>0</v>
      </c>
      <c r="AU314" s="167">
        <v>26</v>
      </c>
      <c r="AV314" s="168">
        <v>26</v>
      </c>
      <c r="AW314" s="169">
        <v>0</v>
      </c>
      <c r="AX314" s="170">
        <f>IF(AU314&gt;=0.1,'P3 Bureaumarge zee- en luchtvr.'!$D$12,0)</f>
        <v>0</v>
      </c>
      <c r="AY314" s="163">
        <f t="shared" si="128"/>
        <v>0</v>
      </c>
      <c r="AZ314" s="157" t="str">
        <f>VLOOKUP(D314,'P4 Destination'!$C$21:$O$176,13,0)</f>
        <v>USD</v>
      </c>
      <c r="BA314" s="164">
        <f t="shared" si="129"/>
        <v>0</v>
      </c>
      <c r="BB314" s="171">
        <f>IF(AU314&gt;0.1,(VLOOKUP(D314,'P4 Destination'!$C$21:$M$176,3,0))*I314,0)</f>
        <v>0</v>
      </c>
      <c r="BC314" s="172">
        <f t="shared" si="130"/>
        <v>0</v>
      </c>
      <c r="BD314" s="171">
        <f>(VLOOKUP($D314,'P4 Destination'!$C$21:$M$176,4,0))*BC314</f>
        <v>0</v>
      </c>
      <c r="BE314" s="172">
        <f t="shared" si="131"/>
        <v>0</v>
      </c>
      <c r="BF314" s="171">
        <f>(VLOOKUP($D314,'P4 Destination'!$C$21:$M$176,5,0))*BE314</f>
        <v>0</v>
      </c>
      <c r="BG314" s="172">
        <f t="shared" si="132"/>
        <v>0</v>
      </c>
      <c r="BH314" s="171">
        <f>(VLOOKUP($D314,'P4 Destination'!$C$21:$M$176,6,0))*BG314</f>
        <v>0</v>
      </c>
      <c r="BI314" s="172">
        <f t="shared" si="133"/>
        <v>26</v>
      </c>
      <c r="BJ314" s="171">
        <f>(VLOOKUP($D314,'P4 Destination'!$C$21:$M$176,7,0))*BI314</f>
        <v>0</v>
      </c>
      <c r="BK314" s="172">
        <f t="shared" si="134"/>
        <v>0</v>
      </c>
      <c r="BL314" s="171">
        <f>(VLOOKUP($D314,'P4 Destination'!$C$21:$M$176,8,0))*BK314</f>
        <v>0</v>
      </c>
      <c r="BM314" s="172">
        <f t="shared" si="135"/>
        <v>0</v>
      </c>
      <c r="BN314" s="171">
        <f>(VLOOKUP($D314,'P4 Destination'!$C$21:$M$176,9,0))*BM314</f>
        <v>0</v>
      </c>
      <c r="BO314" s="154">
        <f t="shared" si="136"/>
        <v>1</v>
      </c>
      <c r="BP314" s="171">
        <f>(VLOOKUP(D314,'P4 Destination'!$C$21:$M$176,10,0))*K314</f>
        <v>0</v>
      </c>
      <c r="BQ314" s="171">
        <f>(VLOOKUP(D314,'P4 Destination'!$C$21:$M$176,11,0))*J314</f>
        <v>0</v>
      </c>
      <c r="BR314" s="173">
        <f t="shared" si="137"/>
        <v>0</v>
      </c>
      <c r="BS314" s="173">
        <f>(AV314*2500)*'P6 Verzekering'!$E$11</f>
        <v>0</v>
      </c>
      <c r="BT314" s="173">
        <f>(AW314*2500)*'P6 Verzekering'!$E$12</f>
        <v>0</v>
      </c>
      <c r="BU314" s="173">
        <f>(L314*2500)*'P6 Verzekering'!$E$13</f>
        <v>0</v>
      </c>
      <c r="BV314" s="173">
        <f t="shared" si="138"/>
        <v>0</v>
      </c>
      <c r="BW314"/>
      <c r="BX314"/>
    </row>
    <row r="315" spans="1:76">
      <c r="A315" s="152" t="s">
        <v>1395</v>
      </c>
      <c r="B315" s="152" t="s">
        <v>368</v>
      </c>
      <c r="C315" s="152" t="s">
        <v>367</v>
      </c>
      <c r="D315" s="152" t="s">
        <v>303</v>
      </c>
      <c r="E315" s="152" t="s">
        <v>297</v>
      </c>
      <c r="F315" s="153">
        <f t="shared" si="112"/>
        <v>60</v>
      </c>
      <c r="G315" s="154">
        <v>1</v>
      </c>
      <c r="H315" s="154">
        <f>IFERROR(VLOOKUP(B315,'P2 Origin'!$C$21:$Q$176,15,FALSE),0)</f>
        <v>1</v>
      </c>
      <c r="I315" s="154">
        <f>IFERROR(VLOOKUP(D315,'P4 Destination'!$C$21:$Q$176,15,FALSE),0)</f>
        <v>0</v>
      </c>
      <c r="J315" s="155"/>
      <c r="K315" s="155">
        <v>1</v>
      </c>
      <c r="L315" s="156">
        <v>0</v>
      </c>
      <c r="M315" s="155">
        <v>0</v>
      </c>
      <c r="N315" s="155">
        <v>0</v>
      </c>
      <c r="O315" s="157">
        <f t="shared" si="113"/>
        <v>0</v>
      </c>
      <c r="P315" s="158">
        <f t="shared" si="114"/>
        <v>0</v>
      </c>
      <c r="Q315" s="159">
        <f>IFERROR(VLOOKUP(N315,'P1 Intra-Europees'!$A$15:$H$25,3,0),0)*P315</f>
        <v>0</v>
      </c>
      <c r="R315" s="160">
        <f t="shared" si="115"/>
        <v>0</v>
      </c>
      <c r="S315" s="159">
        <f>IFERROR(VLOOKUP(N315,'P1 Intra-Europees'!$A$15:$H$25,4,0),0)*R315</f>
        <v>0</v>
      </c>
      <c r="T315" s="160">
        <f t="shared" si="116"/>
        <v>0</v>
      </c>
      <c r="U315" s="159">
        <f>IFERROR(VLOOKUP(N315,'P1 Intra-Europees'!$A$15:$H$25,5,0),0)*T315</f>
        <v>0</v>
      </c>
      <c r="V315" s="160">
        <f t="shared" si="117"/>
        <v>0</v>
      </c>
      <c r="W315" s="159">
        <f>IFERROR(VLOOKUP(N315,'P1 Intra-Europees'!$A$15:$H$25,6,0),0)*V315</f>
        <v>0</v>
      </c>
      <c r="X315" s="160">
        <f t="shared" si="118"/>
        <v>0</v>
      </c>
      <c r="Y315" s="159">
        <f>IFERROR(VLOOKUP(N315,'P1 Intra-Europees'!$A$15:$H$25,7,0),0)*X315</f>
        <v>0</v>
      </c>
      <c r="Z315" s="161">
        <f t="shared" si="119"/>
        <v>0</v>
      </c>
      <c r="AA315" s="162">
        <f>IFERROR(VLOOKUP(N315,'P1 Intra-Europees'!$A$15:$H$25,8,0),0)*Z315</f>
        <v>0</v>
      </c>
      <c r="AB315" s="163">
        <f t="shared" si="120"/>
        <v>0</v>
      </c>
      <c r="AC315" s="157" t="str">
        <f>VLOOKUP(B315,'P2 Origin'!$C$21:$O$176,13,0)</f>
        <v>USD</v>
      </c>
      <c r="AD315" s="164">
        <f t="shared" si="121"/>
        <v>0</v>
      </c>
      <c r="AE315" s="165">
        <f>IF(AU315&gt;0.1,VLOOKUP(B315,'P2 Origin'!$C$21:$M$176,3,0)*H315,0)</f>
        <v>0</v>
      </c>
      <c r="AF315" s="166">
        <f t="shared" si="122"/>
        <v>0</v>
      </c>
      <c r="AG315" s="165">
        <f>(VLOOKUP(B315,'P2 Origin'!$C$21:$M$176,4,0))*AF315</f>
        <v>0</v>
      </c>
      <c r="AH315" s="166">
        <f t="shared" si="123"/>
        <v>0</v>
      </c>
      <c r="AI315" s="165">
        <f>(VLOOKUP(B315,'P2 Origin'!$C$21:$M$176,5,0))*AH315</f>
        <v>0</v>
      </c>
      <c r="AJ315" s="166">
        <f t="shared" si="139"/>
        <v>0</v>
      </c>
      <c r="AK315" s="165">
        <f>(VLOOKUP(B315,'P2 Origin'!$C$21:$M$176,6,0))*AJ315</f>
        <v>0</v>
      </c>
      <c r="AL315" s="166">
        <f t="shared" si="124"/>
        <v>0</v>
      </c>
      <c r="AM315" s="165">
        <f>(VLOOKUP($B315,'P2 Origin'!$C$21:$M$176,7,0))*AL315</f>
        <v>0</v>
      </c>
      <c r="AN315" s="166">
        <f t="shared" si="125"/>
        <v>0</v>
      </c>
      <c r="AO315" s="165">
        <f>(VLOOKUP($B315,'P2 Origin'!$C$21:$M$176,8,0))*AN315</f>
        <v>0</v>
      </c>
      <c r="AP315" s="166">
        <f t="shared" si="126"/>
        <v>60</v>
      </c>
      <c r="AQ315" s="165">
        <f>(VLOOKUP($B315,'P2 Origin'!$C$21:$M$176,9,0))*AP315</f>
        <v>0</v>
      </c>
      <c r="AR315" s="155">
        <f t="shared" si="127"/>
        <v>1</v>
      </c>
      <c r="AS315" s="164">
        <f>(VLOOKUP(B315,'P2 Origin'!$C$21:$M$176,10,0))*K315</f>
        <v>0</v>
      </c>
      <c r="AT315" s="164">
        <f>(VLOOKUP(B315,'P2 Origin'!$C$21:$M$176,11,0))*J315</f>
        <v>0</v>
      </c>
      <c r="AU315" s="167">
        <v>60</v>
      </c>
      <c r="AV315" s="168">
        <v>60</v>
      </c>
      <c r="AW315" s="169">
        <v>0</v>
      </c>
      <c r="AX315" s="170">
        <f>IF(AU315&gt;=0.1,'P3 Bureaumarge zee- en luchtvr.'!$D$12,0)</f>
        <v>0</v>
      </c>
      <c r="AY315" s="163">
        <f t="shared" si="128"/>
        <v>0</v>
      </c>
      <c r="AZ315" s="157" t="str">
        <f>VLOOKUP(D315,'P4 Destination'!$C$21:$O$176,13,0)</f>
        <v>USD</v>
      </c>
      <c r="BA315" s="164">
        <f t="shared" si="129"/>
        <v>0</v>
      </c>
      <c r="BB315" s="171">
        <f>IF(AU315&gt;0.1,(VLOOKUP(D315,'P4 Destination'!$C$21:$M$176,3,0))*I315,0)</f>
        <v>0</v>
      </c>
      <c r="BC315" s="172">
        <f t="shared" si="130"/>
        <v>0</v>
      </c>
      <c r="BD315" s="171">
        <f>(VLOOKUP($D315,'P4 Destination'!$C$21:$M$176,4,0))*BC315</f>
        <v>0</v>
      </c>
      <c r="BE315" s="172">
        <f t="shared" si="131"/>
        <v>0</v>
      </c>
      <c r="BF315" s="171">
        <f>(VLOOKUP($D315,'P4 Destination'!$C$21:$M$176,5,0))*BE315</f>
        <v>0</v>
      </c>
      <c r="BG315" s="172">
        <f t="shared" si="132"/>
        <v>0</v>
      </c>
      <c r="BH315" s="171">
        <f>(VLOOKUP($D315,'P4 Destination'!$C$21:$M$176,6,0))*BG315</f>
        <v>0</v>
      </c>
      <c r="BI315" s="172">
        <f t="shared" si="133"/>
        <v>0</v>
      </c>
      <c r="BJ315" s="171">
        <f>(VLOOKUP($D315,'P4 Destination'!$C$21:$M$176,7,0))*BI315</f>
        <v>0</v>
      </c>
      <c r="BK315" s="172">
        <f t="shared" si="134"/>
        <v>0</v>
      </c>
      <c r="BL315" s="171">
        <f>(VLOOKUP($D315,'P4 Destination'!$C$21:$M$176,8,0))*BK315</f>
        <v>0</v>
      </c>
      <c r="BM315" s="172">
        <f t="shared" si="135"/>
        <v>60</v>
      </c>
      <c r="BN315" s="171">
        <f>(VLOOKUP($D315,'P4 Destination'!$C$21:$M$176,9,0))*BM315</f>
        <v>0</v>
      </c>
      <c r="BO315" s="154">
        <f t="shared" si="136"/>
        <v>1</v>
      </c>
      <c r="BP315" s="171">
        <f>(VLOOKUP(D315,'P4 Destination'!$C$21:$M$176,10,0))*K315</f>
        <v>0</v>
      </c>
      <c r="BQ315" s="171">
        <f>(VLOOKUP(D315,'P4 Destination'!$C$21:$M$176,11,0))*J315</f>
        <v>0</v>
      </c>
      <c r="BR315" s="173">
        <f t="shared" si="137"/>
        <v>0</v>
      </c>
      <c r="BS315" s="173">
        <f>(AV315*2500)*'P6 Verzekering'!$E$11</f>
        <v>0</v>
      </c>
      <c r="BT315" s="173">
        <f>(AW315*2500)*'P6 Verzekering'!$E$12</f>
        <v>0</v>
      </c>
      <c r="BU315" s="173">
        <f>(L315*2500)*'P6 Verzekering'!$E$13</f>
        <v>0</v>
      </c>
      <c r="BV315" s="173">
        <f t="shared" si="138"/>
        <v>0</v>
      </c>
      <c r="BW315"/>
      <c r="BX315"/>
    </row>
    <row r="316" spans="1:76">
      <c r="A316" s="152" t="s">
        <v>1396</v>
      </c>
      <c r="B316" s="152" t="s">
        <v>368</v>
      </c>
      <c r="C316" s="152" t="s">
        <v>367</v>
      </c>
      <c r="D316" s="152" t="s">
        <v>238</v>
      </c>
      <c r="E316" s="152" t="s">
        <v>238</v>
      </c>
      <c r="F316" s="153">
        <f t="shared" si="112"/>
        <v>40</v>
      </c>
      <c r="G316" s="154">
        <v>1</v>
      </c>
      <c r="H316" s="154">
        <f>IFERROR(VLOOKUP(B316,'P2 Origin'!$C$21:$Q$176,15,FALSE),0)</f>
        <v>1</v>
      </c>
      <c r="I316" s="154">
        <f>IFERROR(VLOOKUP(D316,'P4 Destination'!$C$21:$Q$176,15,FALSE),0)</f>
        <v>0</v>
      </c>
      <c r="J316" s="155"/>
      <c r="K316" s="155">
        <v>1</v>
      </c>
      <c r="L316" s="156">
        <v>0</v>
      </c>
      <c r="M316" s="155">
        <v>0</v>
      </c>
      <c r="N316" s="155">
        <v>0</v>
      </c>
      <c r="O316" s="157">
        <f t="shared" si="113"/>
        <v>0</v>
      </c>
      <c r="P316" s="158">
        <f t="shared" si="114"/>
        <v>0</v>
      </c>
      <c r="Q316" s="159">
        <f>IFERROR(VLOOKUP(N316,'P1 Intra-Europees'!$A$15:$H$25,3,0),0)*P316</f>
        <v>0</v>
      </c>
      <c r="R316" s="160">
        <f t="shared" si="115"/>
        <v>0</v>
      </c>
      <c r="S316" s="159">
        <f>IFERROR(VLOOKUP(N316,'P1 Intra-Europees'!$A$15:$H$25,4,0),0)*R316</f>
        <v>0</v>
      </c>
      <c r="T316" s="160">
        <f t="shared" si="116"/>
        <v>0</v>
      </c>
      <c r="U316" s="159">
        <f>IFERROR(VLOOKUP(N316,'P1 Intra-Europees'!$A$15:$H$25,5,0),0)*T316</f>
        <v>0</v>
      </c>
      <c r="V316" s="160">
        <f t="shared" si="117"/>
        <v>0</v>
      </c>
      <c r="W316" s="159">
        <f>IFERROR(VLOOKUP(N316,'P1 Intra-Europees'!$A$15:$H$25,6,0),0)*V316</f>
        <v>0</v>
      </c>
      <c r="X316" s="160">
        <f t="shared" si="118"/>
        <v>0</v>
      </c>
      <c r="Y316" s="159">
        <f>IFERROR(VLOOKUP(N316,'P1 Intra-Europees'!$A$15:$H$25,7,0),0)*X316</f>
        <v>0</v>
      </c>
      <c r="Z316" s="161">
        <f t="shared" si="119"/>
        <v>0</v>
      </c>
      <c r="AA316" s="162">
        <f>IFERROR(VLOOKUP(N316,'P1 Intra-Europees'!$A$15:$H$25,8,0),0)*Z316</f>
        <v>0</v>
      </c>
      <c r="AB316" s="163">
        <f t="shared" si="120"/>
        <v>0</v>
      </c>
      <c r="AC316" s="157" t="str">
        <f>VLOOKUP(B316,'P2 Origin'!$C$21:$O$176,13,0)</f>
        <v>USD</v>
      </c>
      <c r="AD316" s="164">
        <f t="shared" si="121"/>
        <v>0</v>
      </c>
      <c r="AE316" s="165">
        <f>IF(AU316&gt;0.1,VLOOKUP(B316,'P2 Origin'!$C$21:$M$176,3,0)*H316,0)</f>
        <v>0</v>
      </c>
      <c r="AF316" s="166">
        <f t="shared" si="122"/>
        <v>0</v>
      </c>
      <c r="AG316" s="165">
        <f>(VLOOKUP(B316,'P2 Origin'!$C$21:$M$176,4,0))*AF316</f>
        <v>0</v>
      </c>
      <c r="AH316" s="166">
        <f t="shared" si="123"/>
        <v>0</v>
      </c>
      <c r="AI316" s="165">
        <f>(VLOOKUP(B316,'P2 Origin'!$C$21:$M$176,5,0))*AH316</f>
        <v>0</v>
      </c>
      <c r="AJ316" s="166">
        <f t="shared" si="139"/>
        <v>0</v>
      </c>
      <c r="AK316" s="165">
        <f>(VLOOKUP(B316,'P2 Origin'!$C$21:$M$176,6,0))*AJ316</f>
        <v>0</v>
      </c>
      <c r="AL316" s="166">
        <f t="shared" si="124"/>
        <v>0</v>
      </c>
      <c r="AM316" s="165">
        <f>(VLOOKUP($B316,'P2 Origin'!$C$21:$M$176,7,0))*AL316</f>
        <v>0</v>
      </c>
      <c r="AN316" s="166">
        <f t="shared" si="125"/>
        <v>40</v>
      </c>
      <c r="AO316" s="165">
        <f>(VLOOKUP($B316,'P2 Origin'!$C$21:$M$176,8,0))*AN316</f>
        <v>0</v>
      </c>
      <c r="AP316" s="166">
        <f t="shared" si="126"/>
        <v>0</v>
      </c>
      <c r="AQ316" s="165">
        <f>(VLOOKUP($B316,'P2 Origin'!$C$21:$M$176,9,0))*AP316</f>
        <v>0</v>
      </c>
      <c r="AR316" s="155">
        <f t="shared" si="127"/>
        <v>1</v>
      </c>
      <c r="AS316" s="164">
        <f>(VLOOKUP(B316,'P2 Origin'!$C$21:$M$176,10,0))*K316</f>
        <v>0</v>
      </c>
      <c r="AT316" s="164">
        <f>(VLOOKUP(B316,'P2 Origin'!$C$21:$M$176,11,0))*J316</f>
        <v>0</v>
      </c>
      <c r="AU316" s="167">
        <v>40</v>
      </c>
      <c r="AV316" s="168">
        <v>40</v>
      </c>
      <c r="AW316" s="169">
        <v>0</v>
      </c>
      <c r="AX316" s="170">
        <f>IF(AU316&gt;=0.1,'P3 Bureaumarge zee- en luchtvr.'!$D$12,0)</f>
        <v>0</v>
      </c>
      <c r="AY316" s="163">
        <f t="shared" si="128"/>
        <v>0</v>
      </c>
      <c r="AZ316" s="157" t="str">
        <f>VLOOKUP(D316,'P4 Destination'!$C$21:$O$176,13,0)</f>
        <v>EUR</v>
      </c>
      <c r="BA316" s="164">
        <f t="shared" si="129"/>
        <v>0</v>
      </c>
      <c r="BB316" s="171">
        <f>IF(AU316&gt;0.1,(VLOOKUP(D316,'P4 Destination'!$C$21:$M$176,3,0))*I316,0)</f>
        <v>0</v>
      </c>
      <c r="BC316" s="172">
        <f t="shared" si="130"/>
        <v>0</v>
      </c>
      <c r="BD316" s="171">
        <f>(VLOOKUP($D316,'P4 Destination'!$C$21:$M$176,4,0))*BC316</f>
        <v>0</v>
      </c>
      <c r="BE316" s="172">
        <f t="shared" si="131"/>
        <v>0</v>
      </c>
      <c r="BF316" s="171">
        <f>(VLOOKUP($D316,'P4 Destination'!$C$21:$M$176,5,0))*BE316</f>
        <v>0</v>
      </c>
      <c r="BG316" s="172">
        <f t="shared" si="132"/>
        <v>0</v>
      </c>
      <c r="BH316" s="171">
        <f>(VLOOKUP($D316,'P4 Destination'!$C$21:$M$176,6,0))*BG316</f>
        <v>0</v>
      </c>
      <c r="BI316" s="172">
        <f t="shared" si="133"/>
        <v>0</v>
      </c>
      <c r="BJ316" s="171">
        <f>(VLOOKUP($D316,'P4 Destination'!$C$21:$M$176,7,0))*BI316</f>
        <v>0</v>
      </c>
      <c r="BK316" s="172">
        <f t="shared" si="134"/>
        <v>40</v>
      </c>
      <c r="BL316" s="171">
        <f>(VLOOKUP($D316,'P4 Destination'!$C$21:$M$176,8,0))*BK316</f>
        <v>0</v>
      </c>
      <c r="BM316" s="172">
        <f t="shared" si="135"/>
        <v>0</v>
      </c>
      <c r="BN316" s="171">
        <f>(VLOOKUP($D316,'P4 Destination'!$C$21:$M$176,9,0))*BM316</f>
        <v>0</v>
      </c>
      <c r="BO316" s="154">
        <f t="shared" si="136"/>
        <v>1</v>
      </c>
      <c r="BP316" s="171">
        <f>(VLOOKUP(D316,'P4 Destination'!$C$21:$M$176,10,0))*K316</f>
        <v>0</v>
      </c>
      <c r="BQ316" s="171">
        <f>(VLOOKUP(D316,'P4 Destination'!$C$21:$M$176,11,0))*J316</f>
        <v>0</v>
      </c>
      <c r="BR316" s="173">
        <f t="shared" si="137"/>
        <v>0</v>
      </c>
      <c r="BS316" s="173">
        <f>(AV316*2500)*'P6 Verzekering'!$E$11</f>
        <v>0</v>
      </c>
      <c r="BT316" s="173">
        <f>(AW316*2500)*'P6 Verzekering'!$E$12</f>
        <v>0</v>
      </c>
      <c r="BU316" s="173">
        <f>(L316*2500)*'P6 Verzekering'!$E$13</f>
        <v>0</v>
      </c>
      <c r="BV316" s="173">
        <f t="shared" si="138"/>
        <v>0</v>
      </c>
      <c r="BW316"/>
      <c r="BX316"/>
    </row>
    <row r="317" spans="1:76">
      <c r="A317" s="152" t="s">
        <v>1397</v>
      </c>
      <c r="B317" s="152" t="s">
        <v>363</v>
      </c>
      <c r="C317" s="152" t="s">
        <v>363</v>
      </c>
      <c r="D317" s="152" t="s">
        <v>273</v>
      </c>
      <c r="E317" s="152" t="s">
        <v>272</v>
      </c>
      <c r="F317" s="153">
        <f t="shared" si="112"/>
        <v>37</v>
      </c>
      <c r="G317" s="154">
        <v>1</v>
      </c>
      <c r="H317" s="154">
        <f>IFERROR(VLOOKUP(B317,'P2 Origin'!$C$21:$Q$176,15,FALSE),0)</f>
        <v>0</v>
      </c>
      <c r="I317" s="154">
        <f>IFERROR(VLOOKUP(D317,'P4 Destination'!$C$21:$Q$176,15,FALSE),0)</f>
        <v>0</v>
      </c>
      <c r="J317" s="155"/>
      <c r="K317" s="155">
        <v>1</v>
      </c>
      <c r="L317" s="156">
        <v>0</v>
      </c>
      <c r="M317" s="155">
        <v>0</v>
      </c>
      <c r="N317" s="155">
        <v>0</v>
      </c>
      <c r="O317" s="157">
        <f t="shared" si="113"/>
        <v>0</v>
      </c>
      <c r="P317" s="158">
        <f t="shared" si="114"/>
        <v>0</v>
      </c>
      <c r="Q317" s="159">
        <f>IFERROR(VLOOKUP(N317,'P1 Intra-Europees'!$A$15:$H$25,3,0),0)*P317</f>
        <v>0</v>
      </c>
      <c r="R317" s="160">
        <f t="shared" si="115"/>
        <v>0</v>
      </c>
      <c r="S317" s="159">
        <f>IFERROR(VLOOKUP(N317,'P1 Intra-Europees'!$A$15:$H$25,4,0),0)*R317</f>
        <v>0</v>
      </c>
      <c r="T317" s="160">
        <f t="shared" si="116"/>
        <v>0</v>
      </c>
      <c r="U317" s="159">
        <f>IFERROR(VLOOKUP(N317,'P1 Intra-Europees'!$A$15:$H$25,5,0),0)*T317</f>
        <v>0</v>
      </c>
      <c r="V317" s="160">
        <f t="shared" si="117"/>
        <v>0</v>
      </c>
      <c r="W317" s="159">
        <f>IFERROR(VLOOKUP(N317,'P1 Intra-Europees'!$A$15:$H$25,6,0),0)*V317</f>
        <v>0</v>
      </c>
      <c r="X317" s="160">
        <f t="shared" si="118"/>
        <v>0</v>
      </c>
      <c r="Y317" s="159">
        <f>IFERROR(VLOOKUP(N317,'P1 Intra-Europees'!$A$15:$H$25,7,0),0)*X317</f>
        <v>0</v>
      </c>
      <c r="Z317" s="161">
        <f t="shared" si="119"/>
        <v>0</v>
      </c>
      <c r="AA317" s="162">
        <f>IFERROR(VLOOKUP(N317,'P1 Intra-Europees'!$A$15:$H$25,8,0),0)*Z317</f>
        <v>0</v>
      </c>
      <c r="AB317" s="163">
        <f t="shared" si="120"/>
        <v>0</v>
      </c>
      <c r="AC317" s="157" t="str">
        <f>VLOOKUP(B317,'P2 Origin'!$C$21:$O$176,13,0)</f>
        <v>USD</v>
      </c>
      <c r="AD317" s="164">
        <f t="shared" si="121"/>
        <v>0</v>
      </c>
      <c r="AE317" s="165">
        <f>IF(AU317&gt;0.1,VLOOKUP(B317,'P2 Origin'!$C$21:$M$176,3,0)*H317,0)</f>
        <v>0</v>
      </c>
      <c r="AF317" s="166">
        <f t="shared" si="122"/>
        <v>0</v>
      </c>
      <c r="AG317" s="165">
        <f>(VLOOKUP(B317,'P2 Origin'!$C$21:$M$176,4,0))*AF317</f>
        <v>0</v>
      </c>
      <c r="AH317" s="166">
        <f t="shared" si="123"/>
        <v>0</v>
      </c>
      <c r="AI317" s="165">
        <f>(VLOOKUP(B317,'P2 Origin'!$C$21:$M$176,5,0))*AH317</f>
        <v>0</v>
      </c>
      <c r="AJ317" s="166">
        <f t="shared" si="139"/>
        <v>0</v>
      </c>
      <c r="AK317" s="165">
        <f>(VLOOKUP(B317,'P2 Origin'!$C$21:$M$176,6,0))*AJ317</f>
        <v>0</v>
      </c>
      <c r="AL317" s="166">
        <f t="shared" si="124"/>
        <v>0</v>
      </c>
      <c r="AM317" s="165">
        <f>(VLOOKUP($B317,'P2 Origin'!$C$21:$M$176,7,0))*AL317</f>
        <v>0</v>
      </c>
      <c r="AN317" s="166">
        <f t="shared" si="125"/>
        <v>37</v>
      </c>
      <c r="AO317" s="165">
        <f>(VLOOKUP($B317,'P2 Origin'!$C$21:$M$176,8,0))*AN317</f>
        <v>0</v>
      </c>
      <c r="AP317" s="166">
        <f t="shared" si="126"/>
        <v>0</v>
      </c>
      <c r="AQ317" s="165">
        <f>(VLOOKUP($B317,'P2 Origin'!$C$21:$M$176,9,0))*AP317</f>
        <v>0</v>
      </c>
      <c r="AR317" s="155">
        <f t="shared" si="127"/>
        <v>1</v>
      </c>
      <c r="AS317" s="164">
        <f>(VLOOKUP(B317,'P2 Origin'!$C$21:$M$176,10,0))*K317</f>
        <v>0</v>
      </c>
      <c r="AT317" s="164">
        <f>(VLOOKUP(B317,'P2 Origin'!$C$21:$M$176,11,0))*J317</f>
        <v>0</v>
      </c>
      <c r="AU317" s="167">
        <v>37</v>
      </c>
      <c r="AV317" s="168">
        <v>37</v>
      </c>
      <c r="AW317" s="169">
        <v>0</v>
      </c>
      <c r="AX317" s="170">
        <f>IF(AU317&gt;=0.1,'P3 Bureaumarge zee- en luchtvr.'!$D$12,0)</f>
        <v>0</v>
      </c>
      <c r="AY317" s="163">
        <f t="shared" si="128"/>
        <v>0</v>
      </c>
      <c r="AZ317" s="157" t="str">
        <f>VLOOKUP(D317,'P4 Destination'!$C$21:$O$176,13,0)</f>
        <v>USD</v>
      </c>
      <c r="BA317" s="164">
        <f t="shared" si="129"/>
        <v>0</v>
      </c>
      <c r="BB317" s="171">
        <f>IF(AU317&gt;0.1,(VLOOKUP(D317,'P4 Destination'!$C$21:$M$176,3,0))*I317,0)</f>
        <v>0</v>
      </c>
      <c r="BC317" s="172">
        <f t="shared" si="130"/>
        <v>0</v>
      </c>
      <c r="BD317" s="171">
        <f>(VLOOKUP($D317,'P4 Destination'!$C$21:$M$176,4,0))*BC317</f>
        <v>0</v>
      </c>
      <c r="BE317" s="172">
        <f t="shared" si="131"/>
        <v>0</v>
      </c>
      <c r="BF317" s="171">
        <f>(VLOOKUP($D317,'P4 Destination'!$C$21:$M$176,5,0))*BE317</f>
        <v>0</v>
      </c>
      <c r="BG317" s="172">
        <f t="shared" si="132"/>
        <v>0</v>
      </c>
      <c r="BH317" s="171">
        <f>(VLOOKUP($D317,'P4 Destination'!$C$21:$M$176,6,0))*BG317</f>
        <v>0</v>
      </c>
      <c r="BI317" s="172">
        <f t="shared" si="133"/>
        <v>0</v>
      </c>
      <c r="BJ317" s="171">
        <f>(VLOOKUP($D317,'P4 Destination'!$C$21:$M$176,7,0))*BI317</f>
        <v>0</v>
      </c>
      <c r="BK317" s="172">
        <f t="shared" si="134"/>
        <v>37</v>
      </c>
      <c r="BL317" s="171">
        <f>(VLOOKUP($D317,'P4 Destination'!$C$21:$M$176,8,0))*BK317</f>
        <v>0</v>
      </c>
      <c r="BM317" s="172">
        <f t="shared" si="135"/>
        <v>0</v>
      </c>
      <c r="BN317" s="171">
        <f>(VLOOKUP($D317,'P4 Destination'!$C$21:$M$176,9,0))*BM317</f>
        <v>0</v>
      </c>
      <c r="BO317" s="154">
        <f t="shared" si="136"/>
        <v>1</v>
      </c>
      <c r="BP317" s="171">
        <f>(VLOOKUP(D317,'P4 Destination'!$C$21:$M$176,10,0))*K317</f>
        <v>0</v>
      </c>
      <c r="BQ317" s="171">
        <f>(VLOOKUP(D317,'P4 Destination'!$C$21:$M$176,11,0))*J317</f>
        <v>0</v>
      </c>
      <c r="BR317" s="173">
        <f t="shared" si="137"/>
        <v>0</v>
      </c>
      <c r="BS317" s="173">
        <f>(AV317*2500)*'P6 Verzekering'!$E$11</f>
        <v>0</v>
      </c>
      <c r="BT317" s="173">
        <f>(AW317*2500)*'P6 Verzekering'!$E$12</f>
        <v>0</v>
      </c>
      <c r="BU317" s="173">
        <f>(L317*2500)*'P6 Verzekering'!$E$13</f>
        <v>0</v>
      </c>
      <c r="BV317" s="173">
        <f t="shared" si="138"/>
        <v>0</v>
      </c>
      <c r="BW317"/>
      <c r="BX317"/>
    </row>
    <row r="318" spans="1:76">
      <c r="A318" s="152" t="s">
        <v>1399</v>
      </c>
      <c r="B318" s="152" t="s">
        <v>392</v>
      </c>
      <c r="C318" s="152" t="s">
        <v>389</v>
      </c>
      <c r="D318" s="152" t="s">
        <v>428</v>
      </c>
      <c r="E318" s="152" t="s">
        <v>3265</v>
      </c>
      <c r="F318" s="153">
        <f t="shared" si="112"/>
        <v>34.630000000000003</v>
      </c>
      <c r="G318" s="154">
        <v>1</v>
      </c>
      <c r="H318" s="154">
        <f>IFERROR(VLOOKUP(B318,'P2 Origin'!$C$21:$Q$176,15,FALSE),0)</f>
        <v>0</v>
      </c>
      <c r="I318" s="154">
        <f>IFERROR(VLOOKUP(D318,'P4 Destination'!$C$21:$Q$176,15,FALSE),0)</f>
        <v>1</v>
      </c>
      <c r="J318" s="155"/>
      <c r="K318" s="155">
        <v>1</v>
      </c>
      <c r="L318" s="156">
        <v>0</v>
      </c>
      <c r="M318" s="155">
        <v>0</v>
      </c>
      <c r="N318" s="155">
        <v>0</v>
      </c>
      <c r="O318" s="157">
        <f t="shared" si="113"/>
        <v>0</v>
      </c>
      <c r="P318" s="158">
        <f t="shared" si="114"/>
        <v>0</v>
      </c>
      <c r="Q318" s="159">
        <f>IFERROR(VLOOKUP(N318,'P1 Intra-Europees'!$A$15:$H$25,3,0),0)*P318</f>
        <v>0</v>
      </c>
      <c r="R318" s="160">
        <f t="shared" si="115"/>
        <v>0</v>
      </c>
      <c r="S318" s="159">
        <f>IFERROR(VLOOKUP(N318,'P1 Intra-Europees'!$A$15:$H$25,4,0),0)*R318</f>
        <v>0</v>
      </c>
      <c r="T318" s="160">
        <f t="shared" si="116"/>
        <v>0</v>
      </c>
      <c r="U318" s="159">
        <f>IFERROR(VLOOKUP(N318,'P1 Intra-Europees'!$A$15:$H$25,5,0),0)*T318</f>
        <v>0</v>
      </c>
      <c r="V318" s="160">
        <f t="shared" si="117"/>
        <v>0</v>
      </c>
      <c r="W318" s="159">
        <f>IFERROR(VLOOKUP(N318,'P1 Intra-Europees'!$A$15:$H$25,6,0),0)*V318</f>
        <v>0</v>
      </c>
      <c r="X318" s="160">
        <f t="shared" si="118"/>
        <v>0</v>
      </c>
      <c r="Y318" s="159">
        <f>IFERROR(VLOOKUP(N318,'P1 Intra-Europees'!$A$15:$H$25,7,0),0)*X318</f>
        <v>0</v>
      </c>
      <c r="Z318" s="161">
        <f t="shared" si="119"/>
        <v>0</v>
      </c>
      <c r="AA318" s="162">
        <f>IFERROR(VLOOKUP(N318,'P1 Intra-Europees'!$A$15:$H$25,8,0),0)*Z318</f>
        <v>0</v>
      </c>
      <c r="AB318" s="163">
        <f t="shared" si="120"/>
        <v>0</v>
      </c>
      <c r="AC318" s="157" t="str">
        <f>VLOOKUP(B318,'P2 Origin'!$C$21:$O$176,13,0)</f>
        <v>USD</v>
      </c>
      <c r="AD318" s="164">
        <f t="shared" si="121"/>
        <v>0</v>
      </c>
      <c r="AE318" s="165">
        <f>IF(AU318&gt;0.1,VLOOKUP(B318,'P2 Origin'!$C$21:$M$176,3,0)*H318,0)</f>
        <v>0</v>
      </c>
      <c r="AF318" s="166">
        <f t="shared" si="122"/>
        <v>0</v>
      </c>
      <c r="AG318" s="165">
        <f>(VLOOKUP(B318,'P2 Origin'!$C$21:$M$176,4,0))*AF318</f>
        <v>0</v>
      </c>
      <c r="AH318" s="166">
        <f t="shared" si="123"/>
        <v>0</v>
      </c>
      <c r="AI318" s="165">
        <f>(VLOOKUP(B318,'P2 Origin'!$C$21:$M$176,5,0))*AH318</f>
        <v>0</v>
      </c>
      <c r="AJ318" s="166">
        <f t="shared" si="139"/>
        <v>0</v>
      </c>
      <c r="AK318" s="165">
        <f>(VLOOKUP(B318,'P2 Origin'!$C$21:$M$176,6,0))*AJ318</f>
        <v>0</v>
      </c>
      <c r="AL318" s="166">
        <f t="shared" si="124"/>
        <v>34.630000000000003</v>
      </c>
      <c r="AM318" s="165">
        <f>(VLOOKUP($B318,'P2 Origin'!$C$21:$M$176,7,0))*AL318</f>
        <v>0</v>
      </c>
      <c r="AN318" s="166">
        <f t="shared" si="125"/>
        <v>0</v>
      </c>
      <c r="AO318" s="165">
        <f>(VLOOKUP($B318,'P2 Origin'!$C$21:$M$176,8,0))*AN318</f>
        <v>0</v>
      </c>
      <c r="AP318" s="166">
        <f t="shared" si="126"/>
        <v>0</v>
      </c>
      <c r="AQ318" s="165">
        <f>(VLOOKUP($B318,'P2 Origin'!$C$21:$M$176,9,0))*AP318</f>
        <v>0</v>
      </c>
      <c r="AR318" s="155">
        <f t="shared" si="127"/>
        <v>1</v>
      </c>
      <c r="AS318" s="164">
        <f>(VLOOKUP(B318,'P2 Origin'!$C$21:$M$176,10,0))*K318</f>
        <v>0</v>
      </c>
      <c r="AT318" s="164">
        <f>(VLOOKUP(B318,'P2 Origin'!$C$21:$M$176,11,0))*J318</f>
        <v>0</v>
      </c>
      <c r="AU318" s="167">
        <v>34.630000000000003</v>
      </c>
      <c r="AV318" s="168">
        <v>34</v>
      </c>
      <c r="AW318" s="169">
        <v>0.63</v>
      </c>
      <c r="AX318" s="170">
        <f>IF(AU318&gt;=0.1,'P3 Bureaumarge zee- en luchtvr.'!$D$12,0)</f>
        <v>0</v>
      </c>
      <c r="AY318" s="163">
        <f t="shared" si="128"/>
        <v>0</v>
      </c>
      <c r="AZ318" s="157" t="str">
        <f>VLOOKUP(D318,'P4 Destination'!$C$21:$O$176,13,0)</f>
        <v>USD</v>
      </c>
      <c r="BA318" s="164">
        <f t="shared" si="129"/>
        <v>0</v>
      </c>
      <c r="BB318" s="171">
        <f>IF(AU318&gt;0.1,(VLOOKUP(D318,'P4 Destination'!$C$21:$M$176,3,0))*I318,0)</f>
        <v>0</v>
      </c>
      <c r="BC318" s="172">
        <f t="shared" si="130"/>
        <v>0</v>
      </c>
      <c r="BD318" s="171">
        <f>(VLOOKUP($D318,'P4 Destination'!$C$21:$M$176,4,0))*BC318</f>
        <v>0</v>
      </c>
      <c r="BE318" s="172">
        <f t="shared" si="131"/>
        <v>0</v>
      </c>
      <c r="BF318" s="171">
        <f>(VLOOKUP($D318,'P4 Destination'!$C$21:$M$176,5,0))*BE318</f>
        <v>0</v>
      </c>
      <c r="BG318" s="172">
        <f t="shared" si="132"/>
        <v>0</v>
      </c>
      <c r="BH318" s="171">
        <f>(VLOOKUP($D318,'P4 Destination'!$C$21:$M$176,6,0))*BG318</f>
        <v>0</v>
      </c>
      <c r="BI318" s="172">
        <f t="shared" si="133"/>
        <v>34.630000000000003</v>
      </c>
      <c r="BJ318" s="171">
        <f>(VLOOKUP($D318,'P4 Destination'!$C$21:$M$176,7,0))*BI318</f>
        <v>0</v>
      </c>
      <c r="BK318" s="172">
        <f t="shared" si="134"/>
        <v>0</v>
      </c>
      <c r="BL318" s="171">
        <f>(VLOOKUP($D318,'P4 Destination'!$C$21:$M$176,8,0))*BK318</f>
        <v>0</v>
      </c>
      <c r="BM318" s="172">
        <f t="shared" si="135"/>
        <v>0</v>
      </c>
      <c r="BN318" s="171">
        <f>(VLOOKUP($D318,'P4 Destination'!$C$21:$M$176,9,0))*BM318</f>
        <v>0</v>
      </c>
      <c r="BO318" s="154">
        <f t="shared" si="136"/>
        <v>1</v>
      </c>
      <c r="BP318" s="171">
        <f>(VLOOKUP(D318,'P4 Destination'!$C$21:$M$176,10,0))*K318</f>
        <v>0</v>
      </c>
      <c r="BQ318" s="171">
        <f>(VLOOKUP(D318,'P4 Destination'!$C$21:$M$176,11,0))*J318</f>
        <v>0</v>
      </c>
      <c r="BR318" s="173">
        <f t="shared" si="137"/>
        <v>0</v>
      </c>
      <c r="BS318" s="173">
        <f>(AV318*2500)*'P6 Verzekering'!$E$11</f>
        <v>0</v>
      </c>
      <c r="BT318" s="173">
        <f>(AW318*2500)*'P6 Verzekering'!$E$12</f>
        <v>0</v>
      </c>
      <c r="BU318" s="173">
        <f>(L318*2500)*'P6 Verzekering'!$E$13</f>
        <v>0</v>
      </c>
      <c r="BV318" s="173">
        <f t="shared" si="138"/>
        <v>0</v>
      </c>
      <c r="BW318"/>
      <c r="BX318"/>
    </row>
    <row r="319" spans="1:76">
      <c r="A319" s="152" t="s">
        <v>1403</v>
      </c>
      <c r="B319" s="152" t="s">
        <v>401</v>
      </c>
      <c r="C319" s="152" t="s">
        <v>400</v>
      </c>
      <c r="D319" s="152" t="s">
        <v>219</v>
      </c>
      <c r="E319" s="152" t="s">
        <v>219</v>
      </c>
      <c r="F319" s="153">
        <f t="shared" si="112"/>
        <v>49</v>
      </c>
      <c r="G319" s="154">
        <v>1</v>
      </c>
      <c r="H319" s="154">
        <f>IFERROR(VLOOKUP(B319,'P2 Origin'!$C$21:$Q$176,15,FALSE),0)</f>
        <v>0</v>
      </c>
      <c r="I319" s="154">
        <f>IFERROR(VLOOKUP(D319,'P4 Destination'!$C$21:$Q$176,15,FALSE),0)</f>
        <v>0</v>
      </c>
      <c r="J319" s="155"/>
      <c r="K319" s="155">
        <v>1</v>
      </c>
      <c r="L319" s="156">
        <v>0</v>
      </c>
      <c r="M319" s="155">
        <v>0</v>
      </c>
      <c r="N319" s="155">
        <v>0</v>
      </c>
      <c r="O319" s="157">
        <f t="shared" si="113"/>
        <v>0</v>
      </c>
      <c r="P319" s="158">
        <f t="shared" si="114"/>
        <v>0</v>
      </c>
      <c r="Q319" s="159">
        <f>IFERROR(VLOOKUP(N319,'P1 Intra-Europees'!$A$15:$H$25,3,0),0)*P319</f>
        <v>0</v>
      </c>
      <c r="R319" s="160">
        <f t="shared" si="115"/>
        <v>0</v>
      </c>
      <c r="S319" s="159">
        <f>IFERROR(VLOOKUP(N319,'P1 Intra-Europees'!$A$15:$H$25,4,0),0)*R319</f>
        <v>0</v>
      </c>
      <c r="T319" s="160">
        <f t="shared" si="116"/>
        <v>0</v>
      </c>
      <c r="U319" s="159">
        <f>IFERROR(VLOOKUP(N319,'P1 Intra-Europees'!$A$15:$H$25,5,0),0)*T319</f>
        <v>0</v>
      </c>
      <c r="V319" s="160">
        <f t="shared" si="117"/>
        <v>0</v>
      </c>
      <c r="W319" s="159">
        <f>IFERROR(VLOOKUP(N319,'P1 Intra-Europees'!$A$15:$H$25,6,0),0)*V319</f>
        <v>0</v>
      </c>
      <c r="X319" s="160">
        <f t="shared" si="118"/>
        <v>0</v>
      </c>
      <c r="Y319" s="159">
        <f>IFERROR(VLOOKUP(N319,'P1 Intra-Europees'!$A$15:$H$25,7,0),0)*X319</f>
        <v>0</v>
      </c>
      <c r="Z319" s="161">
        <f t="shared" si="119"/>
        <v>0</v>
      </c>
      <c r="AA319" s="162">
        <f>IFERROR(VLOOKUP(N319,'P1 Intra-Europees'!$A$15:$H$25,8,0),0)*Z319</f>
        <v>0</v>
      </c>
      <c r="AB319" s="163">
        <f t="shared" si="120"/>
        <v>0</v>
      </c>
      <c r="AC319" s="157" t="str">
        <f>VLOOKUP(B319,'P2 Origin'!$C$21:$O$176,13,0)</f>
        <v>USD</v>
      </c>
      <c r="AD319" s="164">
        <f t="shared" si="121"/>
        <v>0</v>
      </c>
      <c r="AE319" s="165">
        <f>IF(AU319&gt;0.1,VLOOKUP(B319,'P2 Origin'!$C$21:$M$176,3,0)*H319,0)</f>
        <v>0</v>
      </c>
      <c r="AF319" s="166">
        <f t="shared" si="122"/>
        <v>0</v>
      </c>
      <c r="AG319" s="165">
        <f>(VLOOKUP(B319,'P2 Origin'!$C$21:$M$176,4,0))*AF319</f>
        <v>0</v>
      </c>
      <c r="AH319" s="166">
        <f t="shared" si="123"/>
        <v>0</v>
      </c>
      <c r="AI319" s="165">
        <f>(VLOOKUP(B319,'P2 Origin'!$C$21:$M$176,5,0))*AH319</f>
        <v>0</v>
      </c>
      <c r="AJ319" s="166">
        <f t="shared" si="139"/>
        <v>0</v>
      </c>
      <c r="AK319" s="165">
        <f>(VLOOKUP(B319,'P2 Origin'!$C$21:$M$176,6,0))*AJ319</f>
        <v>0</v>
      </c>
      <c r="AL319" s="166">
        <f t="shared" si="124"/>
        <v>0</v>
      </c>
      <c r="AM319" s="165">
        <f>(VLOOKUP($B319,'P2 Origin'!$C$21:$M$176,7,0))*AL319</f>
        <v>0</v>
      </c>
      <c r="AN319" s="166">
        <f t="shared" si="125"/>
        <v>0</v>
      </c>
      <c r="AO319" s="165">
        <f>(VLOOKUP($B319,'P2 Origin'!$C$21:$M$176,8,0))*AN319</f>
        <v>0</v>
      </c>
      <c r="AP319" s="166">
        <f t="shared" si="126"/>
        <v>49</v>
      </c>
      <c r="AQ319" s="165">
        <f>(VLOOKUP($B319,'P2 Origin'!$C$21:$M$176,9,0))*AP319</f>
        <v>0</v>
      </c>
      <c r="AR319" s="155">
        <f t="shared" si="127"/>
        <v>1</v>
      </c>
      <c r="AS319" s="164">
        <f>(VLOOKUP(B319,'P2 Origin'!$C$21:$M$176,10,0))*K319</f>
        <v>0</v>
      </c>
      <c r="AT319" s="164">
        <f>(VLOOKUP(B319,'P2 Origin'!$C$21:$M$176,11,0))*J319</f>
        <v>0</v>
      </c>
      <c r="AU319" s="167">
        <v>49</v>
      </c>
      <c r="AV319" s="168">
        <v>49</v>
      </c>
      <c r="AW319" s="169">
        <v>0</v>
      </c>
      <c r="AX319" s="170">
        <f>IF(AU319&gt;=0.1,'P3 Bureaumarge zee- en luchtvr.'!$D$12,0)</f>
        <v>0</v>
      </c>
      <c r="AY319" s="163">
        <f t="shared" si="128"/>
        <v>0</v>
      </c>
      <c r="AZ319" s="157" t="str">
        <f>VLOOKUP(D319,'P4 Destination'!$C$21:$O$176,13,0)</f>
        <v>EUR</v>
      </c>
      <c r="BA319" s="164">
        <f t="shared" si="129"/>
        <v>0</v>
      </c>
      <c r="BB319" s="171">
        <f>IF(AU319&gt;0.1,(VLOOKUP(D319,'P4 Destination'!$C$21:$M$176,3,0))*I319,0)</f>
        <v>0</v>
      </c>
      <c r="BC319" s="172">
        <f t="shared" si="130"/>
        <v>0</v>
      </c>
      <c r="BD319" s="171">
        <f>(VLOOKUP($D319,'P4 Destination'!$C$21:$M$176,4,0))*BC319</f>
        <v>0</v>
      </c>
      <c r="BE319" s="172">
        <f t="shared" si="131"/>
        <v>0</v>
      </c>
      <c r="BF319" s="171">
        <f>(VLOOKUP($D319,'P4 Destination'!$C$21:$M$176,5,0))*BE319</f>
        <v>0</v>
      </c>
      <c r="BG319" s="172">
        <f t="shared" si="132"/>
        <v>0</v>
      </c>
      <c r="BH319" s="171">
        <f>(VLOOKUP($D319,'P4 Destination'!$C$21:$M$176,6,0))*BG319</f>
        <v>0</v>
      </c>
      <c r="BI319" s="172">
        <f t="shared" si="133"/>
        <v>0</v>
      </c>
      <c r="BJ319" s="171">
        <f>(VLOOKUP($D319,'P4 Destination'!$C$21:$M$176,7,0))*BI319</f>
        <v>0</v>
      </c>
      <c r="BK319" s="172">
        <f t="shared" si="134"/>
        <v>0</v>
      </c>
      <c r="BL319" s="171">
        <f>(VLOOKUP($D319,'P4 Destination'!$C$21:$M$176,8,0))*BK319</f>
        <v>0</v>
      </c>
      <c r="BM319" s="172">
        <f t="shared" si="135"/>
        <v>49</v>
      </c>
      <c r="BN319" s="171">
        <f>(VLOOKUP($D319,'P4 Destination'!$C$21:$M$176,9,0))*BM319</f>
        <v>0</v>
      </c>
      <c r="BO319" s="154">
        <f t="shared" si="136"/>
        <v>1</v>
      </c>
      <c r="BP319" s="171">
        <f>(VLOOKUP(D319,'P4 Destination'!$C$21:$M$176,10,0))*K319</f>
        <v>0</v>
      </c>
      <c r="BQ319" s="171">
        <f>(VLOOKUP(D319,'P4 Destination'!$C$21:$M$176,11,0))*J319</f>
        <v>0</v>
      </c>
      <c r="BR319" s="173">
        <f t="shared" si="137"/>
        <v>0</v>
      </c>
      <c r="BS319" s="173">
        <f>(AV319*2500)*'P6 Verzekering'!$E$11</f>
        <v>0</v>
      </c>
      <c r="BT319" s="173">
        <f>(AW319*2500)*'P6 Verzekering'!$E$12</f>
        <v>0</v>
      </c>
      <c r="BU319" s="173">
        <f>(L319*2500)*'P6 Verzekering'!$E$13</f>
        <v>0</v>
      </c>
      <c r="BV319" s="173">
        <f t="shared" si="138"/>
        <v>0</v>
      </c>
      <c r="BW319"/>
      <c r="BX319"/>
    </row>
    <row r="320" spans="1:76">
      <c r="A320" s="152" t="s">
        <v>1408</v>
      </c>
      <c r="B320" s="152" t="s">
        <v>229</v>
      </c>
      <c r="C320" s="152" t="s">
        <v>228</v>
      </c>
      <c r="D320" s="152" t="s">
        <v>208</v>
      </c>
      <c r="E320" s="152" t="s">
        <v>207</v>
      </c>
      <c r="F320" s="153">
        <f t="shared" si="112"/>
        <v>29</v>
      </c>
      <c r="G320" s="154">
        <v>1</v>
      </c>
      <c r="H320" s="154">
        <f>IFERROR(VLOOKUP(B320,'P2 Origin'!$C$21:$Q$176,15,FALSE),0)</f>
        <v>0</v>
      </c>
      <c r="I320" s="154">
        <f>IFERROR(VLOOKUP(D320,'P4 Destination'!$C$21:$Q$176,15,FALSE),0)</f>
        <v>0</v>
      </c>
      <c r="J320" s="155">
        <v>1</v>
      </c>
      <c r="K320" s="155"/>
      <c r="L320" s="156">
        <v>0</v>
      </c>
      <c r="M320" s="155">
        <v>0</v>
      </c>
      <c r="N320" s="155">
        <v>0</v>
      </c>
      <c r="O320" s="157">
        <f t="shared" si="113"/>
        <v>0</v>
      </c>
      <c r="P320" s="158">
        <f t="shared" si="114"/>
        <v>0</v>
      </c>
      <c r="Q320" s="159">
        <f>IFERROR(VLOOKUP(N320,'P1 Intra-Europees'!$A$15:$H$25,3,0),0)*P320</f>
        <v>0</v>
      </c>
      <c r="R320" s="160">
        <f t="shared" si="115"/>
        <v>0</v>
      </c>
      <c r="S320" s="159">
        <f>IFERROR(VLOOKUP(N320,'P1 Intra-Europees'!$A$15:$H$25,4,0),0)*R320</f>
        <v>0</v>
      </c>
      <c r="T320" s="160">
        <f t="shared" si="116"/>
        <v>0</v>
      </c>
      <c r="U320" s="159">
        <f>IFERROR(VLOOKUP(N320,'P1 Intra-Europees'!$A$15:$H$25,5,0),0)*T320</f>
        <v>0</v>
      </c>
      <c r="V320" s="160">
        <f t="shared" si="117"/>
        <v>0</v>
      </c>
      <c r="W320" s="159">
        <f>IFERROR(VLOOKUP(N320,'P1 Intra-Europees'!$A$15:$H$25,6,0),0)*V320</f>
        <v>0</v>
      </c>
      <c r="X320" s="160">
        <f t="shared" si="118"/>
        <v>0</v>
      </c>
      <c r="Y320" s="159">
        <f>IFERROR(VLOOKUP(N320,'P1 Intra-Europees'!$A$15:$H$25,7,0),0)*X320</f>
        <v>0</v>
      </c>
      <c r="Z320" s="161">
        <f t="shared" si="119"/>
        <v>0</v>
      </c>
      <c r="AA320" s="162">
        <f>IFERROR(VLOOKUP(N320,'P1 Intra-Europees'!$A$15:$H$25,8,0),0)*Z320</f>
        <v>0</v>
      </c>
      <c r="AB320" s="163">
        <f t="shared" si="120"/>
        <v>0</v>
      </c>
      <c r="AC320" s="157" t="str">
        <f>VLOOKUP(B320,'P2 Origin'!$C$21:$O$176,13,0)</f>
        <v>EUR</v>
      </c>
      <c r="AD320" s="164">
        <f t="shared" si="121"/>
        <v>0</v>
      </c>
      <c r="AE320" s="165">
        <f>IF(AU320&gt;0.1,VLOOKUP(B320,'P2 Origin'!$C$21:$M$176,3,0)*H320,0)</f>
        <v>0</v>
      </c>
      <c r="AF320" s="166">
        <f t="shared" si="122"/>
        <v>0</v>
      </c>
      <c r="AG320" s="165">
        <f>(VLOOKUP(B320,'P2 Origin'!$C$21:$M$176,4,0))*AF320</f>
        <v>0</v>
      </c>
      <c r="AH320" s="166">
        <f t="shared" si="123"/>
        <v>0</v>
      </c>
      <c r="AI320" s="165">
        <f>(VLOOKUP(B320,'P2 Origin'!$C$21:$M$176,5,0))*AH320</f>
        <v>0</v>
      </c>
      <c r="AJ320" s="166">
        <f t="shared" si="139"/>
        <v>0</v>
      </c>
      <c r="AK320" s="165">
        <f>(VLOOKUP(B320,'P2 Origin'!$C$21:$M$176,6,0))*AJ320</f>
        <v>0</v>
      </c>
      <c r="AL320" s="166">
        <f t="shared" si="124"/>
        <v>29</v>
      </c>
      <c r="AM320" s="165">
        <f>(VLOOKUP($B320,'P2 Origin'!$C$21:$M$176,7,0))*AL320</f>
        <v>0</v>
      </c>
      <c r="AN320" s="166">
        <f t="shared" si="125"/>
        <v>0</v>
      </c>
      <c r="AO320" s="165">
        <f>(VLOOKUP($B320,'P2 Origin'!$C$21:$M$176,8,0))*AN320</f>
        <v>0</v>
      </c>
      <c r="AP320" s="166">
        <f t="shared" si="126"/>
        <v>0</v>
      </c>
      <c r="AQ320" s="165">
        <f>(VLOOKUP($B320,'P2 Origin'!$C$21:$M$176,9,0))*AP320</f>
        <v>0</v>
      </c>
      <c r="AR320" s="155">
        <f t="shared" si="127"/>
        <v>1</v>
      </c>
      <c r="AS320" s="164">
        <f>(VLOOKUP(B320,'P2 Origin'!$C$21:$M$176,10,0))*K320</f>
        <v>0</v>
      </c>
      <c r="AT320" s="164">
        <f>(VLOOKUP(B320,'P2 Origin'!$C$21:$M$176,11,0))*J320</f>
        <v>0</v>
      </c>
      <c r="AU320" s="167">
        <v>29</v>
      </c>
      <c r="AV320" s="168">
        <v>29</v>
      </c>
      <c r="AW320" s="169">
        <v>0</v>
      </c>
      <c r="AX320" s="170">
        <f>IF(AU320&gt;=0.1,'P3 Bureaumarge zee- en luchtvr.'!$D$12,0)</f>
        <v>0</v>
      </c>
      <c r="AY320" s="163">
        <f t="shared" si="128"/>
        <v>0</v>
      </c>
      <c r="AZ320" s="157" t="str">
        <f>VLOOKUP(D320,'P4 Destination'!$C$21:$O$176,13,0)</f>
        <v>EUR</v>
      </c>
      <c r="BA320" s="164">
        <f t="shared" si="129"/>
        <v>0</v>
      </c>
      <c r="BB320" s="171">
        <f>IF(AU320&gt;0.1,(VLOOKUP(D320,'P4 Destination'!$C$21:$M$176,3,0))*I320,0)</f>
        <v>0</v>
      </c>
      <c r="BC320" s="172">
        <f t="shared" si="130"/>
        <v>0</v>
      </c>
      <c r="BD320" s="171">
        <f>(VLOOKUP($D320,'P4 Destination'!$C$21:$M$176,4,0))*BC320</f>
        <v>0</v>
      </c>
      <c r="BE320" s="172">
        <f t="shared" si="131"/>
        <v>0</v>
      </c>
      <c r="BF320" s="171">
        <f>(VLOOKUP($D320,'P4 Destination'!$C$21:$M$176,5,0))*BE320</f>
        <v>0</v>
      </c>
      <c r="BG320" s="172">
        <f t="shared" si="132"/>
        <v>0</v>
      </c>
      <c r="BH320" s="171">
        <f>(VLOOKUP($D320,'P4 Destination'!$C$21:$M$176,6,0))*BG320</f>
        <v>0</v>
      </c>
      <c r="BI320" s="172">
        <f t="shared" si="133"/>
        <v>29</v>
      </c>
      <c r="BJ320" s="171">
        <f>(VLOOKUP($D320,'P4 Destination'!$C$21:$M$176,7,0))*BI320</f>
        <v>0</v>
      </c>
      <c r="BK320" s="172">
        <f t="shared" si="134"/>
        <v>0</v>
      </c>
      <c r="BL320" s="171">
        <f>(VLOOKUP($D320,'P4 Destination'!$C$21:$M$176,8,0))*BK320</f>
        <v>0</v>
      </c>
      <c r="BM320" s="172">
        <f t="shared" si="135"/>
        <v>0</v>
      </c>
      <c r="BN320" s="171">
        <f>(VLOOKUP($D320,'P4 Destination'!$C$21:$M$176,9,0))*BM320</f>
        <v>0</v>
      </c>
      <c r="BO320" s="154">
        <f t="shared" si="136"/>
        <v>1</v>
      </c>
      <c r="BP320" s="171">
        <f>(VLOOKUP(D320,'P4 Destination'!$C$21:$M$176,10,0))*K320</f>
        <v>0</v>
      </c>
      <c r="BQ320" s="171">
        <f>(VLOOKUP(D320,'P4 Destination'!$C$21:$M$176,11,0))*J320</f>
        <v>0</v>
      </c>
      <c r="BR320" s="173">
        <f t="shared" si="137"/>
        <v>0</v>
      </c>
      <c r="BS320" s="173">
        <f>(AV320*2500)*'P6 Verzekering'!$E$11</f>
        <v>0</v>
      </c>
      <c r="BT320" s="173">
        <f>(AW320*2500)*'P6 Verzekering'!$E$12</f>
        <v>0</v>
      </c>
      <c r="BU320" s="173">
        <f>(L320*2500)*'P6 Verzekering'!$E$13</f>
        <v>0</v>
      </c>
      <c r="BV320" s="173">
        <f t="shared" si="138"/>
        <v>0</v>
      </c>
      <c r="BW320"/>
      <c r="BX320"/>
    </row>
    <row r="321" spans="1:76">
      <c r="A321" s="152" t="s">
        <v>1409</v>
      </c>
      <c r="B321" s="152" t="s">
        <v>229</v>
      </c>
      <c r="C321" s="152" t="s">
        <v>228</v>
      </c>
      <c r="D321" s="152" t="s">
        <v>447</v>
      </c>
      <c r="E321" s="152" t="s">
        <v>446</v>
      </c>
      <c r="F321" s="153">
        <f t="shared" si="112"/>
        <v>25</v>
      </c>
      <c r="G321" s="154">
        <v>1</v>
      </c>
      <c r="H321" s="154">
        <f>IFERROR(VLOOKUP(B321,'P2 Origin'!$C$21:$Q$176,15,FALSE),0)</f>
        <v>0</v>
      </c>
      <c r="I321" s="154">
        <f>IFERROR(VLOOKUP(D321,'P4 Destination'!$C$21:$Q$176,15,FALSE),0)</f>
        <v>0</v>
      </c>
      <c r="J321" s="155">
        <v>1</v>
      </c>
      <c r="K321" s="155"/>
      <c r="L321" s="156">
        <v>0</v>
      </c>
      <c r="M321" s="155">
        <v>0</v>
      </c>
      <c r="N321" s="155">
        <v>0</v>
      </c>
      <c r="O321" s="157">
        <f t="shared" si="113"/>
        <v>0</v>
      </c>
      <c r="P321" s="158">
        <f t="shared" si="114"/>
        <v>0</v>
      </c>
      <c r="Q321" s="159">
        <f>IFERROR(VLOOKUP(N321,'P1 Intra-Europees'!$A$15:$H$25,3,0),0)*P321</f>
        <v>0</v>
      </c>
      <c r="R321" s="160">
        <f t="shared" si="115"/>
        <v>0</v>
      </c>
      <c r="S321" s="159">
        <f>IFERROR(VLOOKUP(N321,'P1 Intra-Europees'!$A$15:$H$25,4,0),0)*R321</f>
        <v>0</v>
      </c>
      <c r="T321" s="160">
        <f t="shared" si="116"/>
        <v>0</v>
      </c>
      <c r="U321" s="159">
        <f>IFERROR(VLOOKUP(N321,'P1 Intra-Europees'!$A$15:$H$25,5,0),0)*T321</f>
        <v>0</v>
      </c>
      <c r="V321" s="160">
        <f t="shared" si="117"/>
        <v>0</v>
      </c>
      <c r="W321" s="159">
        <f>IFERROR(VLOOKUP(N321,'P1 Intra-Europees'!$A$15:$H$25,6,0),0)*V321</f>
        <v>0</v>
      </c>
      <c r="X321" s="160">
        <f t="shared" si="118"/>
        <v>0</v>
      </c>
      <c r="Y321" s="159">
        <f>IFERROR(VLOOKUP(N321,'P1 Intra-Europees'!$A$15:$H$25,7,0),0)*X321</f>
        <v>0</v>
      </c>
      <c r="Z321" s="161">
        <f t="shared" si="119"/>
        <v>0</v>
      </c>
      <c r="AA321" s="162">
        <f>IFERROR(VLOOKUP(N321,'P1 Intra-Europees'!$A$15:$H$25,8,0),0)*Z321</f>
        <v>0</v>
      </c>
      <c r="AB321" s="163">
        <f t="shared" si="120"/>
        <v>0</v>
      </c>
      <c r="AC321" s="157" t="str">
        <f>VLOOKUP(B321,'P2 Origin'!$C$21:$O$176,13,0)</f>
        <v>EUR</v>
      </c>
      <c r="AD321" s="164">
        <f t="shared" si="121"/>
        <v>0</v>
      </c>
      <c r="AE321" s="165">
        <f>IF(AU321&gt;0.1,VLOOKUP(B321,'P2 Origin'!$C$21:$M$176,3,0)*H321,0)</f>
        <v>0</v>
      </c>
      <c r="AF321" s="166">
        <f t="shared" si="122"/>
        <v>0</v>
      </c>
      <c r="AG321" s="165">
        <f>(VLOOKUP(B321,'P2 Origin'!$C$21:$M$176,4,0))*AF321</f>
        <v>0</v>
      </c>
      <c r="AH321" s="166">
        <f t="shared" si="123"/>
        <v>0</v>
      </c>
      <c r="AI321" s="165">
        <f>(VLOOKUP(B321,'P2 Origin'!$C$21:$M$176,5,0))*AH321</f>
        <v>0</v>
      </c>
      <c r="AJ321" s="166">
        <f t="shared" si="139"/>
        <v>25</v>
      </c>
      <c r="AK321" s="165">
        <f>(VLOOKUP(B321,'P2 Origin'!$C$21:$M$176,6,0))*AJ321</f>
        <v>0</v>
      </c>
      <c r="AL321" s="166">
        <f t="shared" si="124"/>
        <v>0</v>
      </c>
      <c r="AM321" s="165">
        <f>(VLOOKUP($B321,'P2 Origin'!$C$21:$M$176,7,0))*AL321</f>
        <v>0</v>
      </c>
      <c r="AN321" s="166">
        <f t="shared" si="125"/>
        <v>0</v>
      </c>
      <c r="AO321" s="165">
        <f>(VLOOKUP($B321,'P2 Origin'!$C$21:$M$176,8,0))*AN321</f>
        <v>0</v>
      </c>
      <c r="AP321" s="166">
        <f t="shared" si="126"/>
        <v>0</v>
      </c>
      <c r="AQ321" s="165">
        <f>(VLOOKUP($B321,'P2 Origin'!$C$21:$M$176,9,0))*AP321</f>
        <v>0</v>
      </c>
      <c r="AR321" s="155">
        <f t="shared" si="127"/>
        <v>1</v>
      </c>
      <c r="AS321" s="164">
        <f>(VLOOKUP(B321,'P2 Origin'!$C$21:$M$176,10,0))*K321</f>
        <v>0</v>
      </c>
      <c r="AT321" s="164">
        <f>(VLOOKUP(B321,'P2 Origin'!$C$21:$M$176,11,0))*J321</f>
        <v>0</v>
      </c>
      <c r="AU321" s="167">
        <v>25</v>
      </c>
      <c r="AV321" s="168">
        <v>25</v>
      </c>
      <c r="AW321" s="169">
        <v>0</v>
      </c>
      <c r="AX321" s="170">
        <f>IF(AU321&gt;=0.1,'P3 Bureaumarge zee- en luchtvr.'!$D$12,0)</f>
        <v>0</v>
      </c>
      <c r="AY321" s="163">
        <f t="shared" si="128"/>
        <v>0</v>
      </c>
      <c r="AZ321" s="157" t="str">
        <f>VLOOKUP(D321,'P4 Destination'!$C$21:$O$176,13,0)</f>
        <v>USD</v>
      </c>
      <c r="BA321" s="164">
        <f t="shared" si="129"/>
        <v>0</v>
      </c>
      <c r="BB321" s="171">
        <f>IF(AU321&gt;0.1,(VLOOKUP(D321,'P4 Destination'!$C$21:$M$176,3,0))*I321,0)</f>
        <v>0</v>
      </c>
      <c r="BC321" s="172">
        <f t="shared" si="130"/>
        <v>0</v>
      </c>
      <c r="BD321" s="171">
        <f>(VLOOKUP($D321,'P4 Destination'!$C$21:$M$176,4,0))*BC321</f>
        <v>0</v>
      </c>
      <c r="BE321" s="172">
        <f t="shared" si="131"/>
        <v>0</v>
      </c>
      <c r="BF321" s="171">
        <f>(VLOOKUP($D321,'P4 Destination'!$C$21:$M$176,5,0))*BE321</f>
        <v>0</v>
      </c>
      <c r="BG321" s="172">
        <f t="shared" si="132"/>
        <v>25</v>
      </c>
      <c r="BH321" s="171">
        <f>(VLOOKUP($D321,'P4 Destination'!$C$21:$M$176,6,0))*BG321</f>
        <v>0</v>
      </c>
      <c r="BI321" s="172">
        <f t="shared" si="133"/>
        <v>0</v>
      </c>
      <c r="BJ321" s="171">
        <f>(VLOOKUP($D321,'P4 Destination'!$C$21:$M$176,7,0))*BI321</f>
        <v>0</v>
      </c>
      <c r="BK321" s="172">
        <f t="shared" si="134"/>
        <v>0</v>
      </c>
      <c r="BL321" s="171">
        <f>(VLOOKUP($D321,'P4 Destination'!$C$21:$M$176,8,0))*BK321</f>
        <v>0</v>
      </c>
      <c r="BM321" s="172">
        <f t="shared" si="135"/>
        <v>0</v>
      </c>
      <c r="BN321" s="171">
        <f>(VLOOKUP($D321,'P4 Destination'!$C$21:$M$176,9,0))*BM321</f>
        <v>0</v>
      </c>
      <c r="BO321" s="154">
        <f t="shared" si="136"/>
        <v>1</v>
      </c>
      <c r="BP321" s="171">
        <f>(VLOOKUP(D321,'P4 Destination'!$C$21:$M$176,10,0))*K321</f>
        <v>0</v>
      </c>
      <c r="BQ321" s="171">
        <f>(VLOOKUP(D321,'P4 Destination'!$C$21:$M$176,11,0))*J321</f>
        <v>0</v>
      </c>
      <c r="BR321" s="173">
        <f t="shared" si="137"/>
        <v>0</v>
      </c>
      <c r="BS321" s="173">
        <f>(AV321*2500)*'P6 Verzekering'!$E$11</f>
        <v>0</v>
      </c>
      <c r="BT321" s="173">
        <f>(AW321*2500)*'P6 Verzekering'!$E$12</f>
        <v>0</v>
      </c>
      <c r="BU321" s="173">
        <f>(L321*2500)*'P6 Verzekering'!$E$13</f>
        <v>0</v>
      </c>
      <c r="BV321" s="173">
        <f t="shared" si="138"/>
        <v>0</v>
      </c>
      <c r="BW321"/>
      <c r="BX321"/>
    </row>
    <row r="322" spans="1:76">
      <c r="A322" s="152" t="s">
        <v>1432</v>
      </c>
      <c r="B322" s="152" t="s">
        <v>267</v>
      </c>
      <c r="C322" s="152" t="s">
        <v>266</v>
      </c>
      <c r="D322" s="152" t="s">
        <v>281</v>
      </c>
      <c r="E322" s="152" t="s">
        <v>538</v>
      </c>
      <c r="F322" s="153">
        <f t="shared" si="112"/>
        <v>22</v>
      </c>
      <c r="G322" s="154">
        <v>1</v>
      </c>
      <c r="H322" s="154">
        <f>IFERROR(VLOOKUP(B322,'P2 Origin'!$C$21:$Q$176,15,FALSE),0)</f>
        <v>0</v>
      </c>
      <c r="I322" s="154">
        <f>IFERROR(VLOOKUP(D322,'P4 Destination'!$C$21:$Q$176,15,FALSE),0)</f>
        <v>0</v>
      </c>
      <c r="J322" s="155">
        <v>1</v>
      </c>
      <c r="K322" s="155"/>
      <c r="L322" s="156">
        <v>0</v>
      </c>
      <c r="M322" s="155">
        <v>0</v>
      </c>
      <c r="N322" s="155">
        <v>0</v>
      </c>
      <c r="O322" s="157">
        <f t="shared" si="113"/>
        <v>0</v>
      </c>
      <c r="P322" s="158">
        <f t="shared" si="114"/>
        <v>0</v>
      </c>
      <c r="Q322" s="159">
        <f>IFERROR(VLOOKUP(N322,'P1 Intra-Europees'!$A$15:$H$25,3,0),0)*P322</f>
        <v>0</v>
      </c>
      <c r="R322" s="160">
        <f t="shared" si="115"/>
        <v>0</v>
      </c>
      <c r="S322" s="159">
        <f>IFERROR(VLOOKUP(N322,'P1 Intra-Europees'!$A$15:$H$25,4,0),0)*R322</f>
        <v>0</v>
      </c>
      <c r="T322" s="160">
        <f t="shared" si="116"/>
        <v>0</v>
      </c>
      <c r="U322" s="159">
        <f>IFERROR(VLOOKUP(N322,'P1 Intra-Europees'!$A$15:$H$25,5,0),0)*T322</f>
        <v>0</v>
      </c>
      <c r="V322" s="160">
        <f t="shared" si="117"/>
        <v>0</v>
      </c>
      <c r="W322" s="159">
        <f>IFERROR(VLOOKUP(N322,'P1 Intra-Europees'!$A$15:$H$25,6,0),0)*V322</f>
        <v>0</v>
      </c>
      <c r="X322" s="160">
        <f t="shared" si="118"/>
        <v>0</v>
      </c>
      <c r="Y322" s="159">
        <f>IFERROR(VLOOKUP(N322,'P1 Intra-Europees'!$A$15:$H$25,7,0),0)*X322</f>
        <v>0</v>
      </c>
      <c r="Z322" s="161">
        <f t="shared" si="119"/>
        <v>0</v>
      </c>
      <c r="AA322" s="162">
        <f>IFERROR(VLOOKUP(N322,'P1 Intra-Europees'!$A$15:$H$25,8,0),0)*Z322</f>
        <v>0</v>
      </c>
      <c r="AB322" s="163">
        <f t="shared" si="120"/>
        <v>0</v>
      </c>
      <c r="AC322" s="157" t="str">
        <f>VLOOKUP(B322,'P2 Origin'!$C$21:$O$176,13,0)</f>
        <v>USD</v>
      </c>
      <c r="AD322" s="164">
        <f t="shared" si="121"/>
        <v>0</v>
      </c>
      <c r="AE322" s="165">
        <f>IF(AU322&gt;0.1,VLOOKUP(B322,'P2 Origin'!$C$21:$M$176,3,0)*H322,0)</f>
        <v>0</v>
      </c>
      <c r="AF322" s="166">
        <f t="shared" si="122"/>
        <v>0</v>
      </c>
      <c r="AG322" s="165">
        <f>(VLOOKUP(B322,'P2 Origin'!$C$21:$M$176,4,0))*AF322</f>
        <v>0</v>
      </c>
      <c r="AH322" s="166">
        <f t="shared" si="123"/>
        <v>0</v>
      </c>
      <c r="AI322" s="165">
        <f>(VLOOKUP(B322,'P2 Origin'!$C$21:$M$176,5,0))*AH322</f>
        <v>0</v>
      </c>
      <c r="AJ322" s="166">
        <f t="shared" si="139"/>
        <v>22</v>
      </c>
      <c r="AK322" s="165">
        <f>(VLOOKUP(B322,'P2 Origin'!$C$21:$M$176,6,0))*AJ322</f>
        <v>0</v>
      </c>
      <c r="AL322" s="166">
        <f t="shared" si="124"/>
        <v>0</v>
      </c>
      <c r="AM322" s="165">
        <f>(VLOOKUP($B322,'P2 Origin'!$C$21:$M$176,7,0))*AL322</f>
        <v>0</v>
      </c>
      <c r="AN322" s="166">
        <f t="shared" si="125"/>
        <v>0</v>
      </c>
      <c r="AO322" s="165">
        <f>(VLOOKUP($B322,'P2 Origin'!$C$21:$M$176,8,0))*AN322</f>
        <v>0</v>
      </c>
      <c r="AP322" s="166">
        <f t="shared" si="126"/>
        <v>0</v>
      </c>
      <c r="AQ322" s="165">
        <f>(VLOOKUP($B322,'P2 Origin'!$C$21:$M$176,9,0))*AP322</f>
        <v>0</v>
      </c>
      <c r="AR322" s="155">
        <f t="shared" si="127"/>
        <v>1</v>
      </c>
      <c r="AS322" s="164">
        <f>(VLOOKUP(B322,'P2 Origin'!$C$21:$M$176,10,0))*K322</f>
        <v>0</v>
      </c>
      <c r="AT322" s="164">
        <f>(VLOOKUP(B322,'P2 Origin'!$C$21:$M$176,11,0))*J322</f>
        <v>0</v>
      </c>
      <c r="AU322" s="167">
        <v>22</v>
      </c>
      <c r="AV322" s="168">
        <v>22</v>
      </c>
      <c r="AW322" s="169">
        <v>0</v>
      </c>
      <c r="AX322" s="170">
        <f>IF(AU322&gt;=0.1,'P3 Bureaumarge zee- en luchtvr.'!$D$12,0)</f>
        <v>0</v>
      </c>
      <c r="AY322" s="163">
        <f t="shared" si="128"/>
        <v>0</v>
      </c>
      <c r="AZ322" s="157" t="str">
        <f>VLOOKUP(D322,'P4 Destination'!$C$21:$O$176,13,0)</f>
        <v>USD</v>
      </c>
      <c r="BA322" s="164">
        <f t="shared" si="129"/>
        <v>0</v>
      </c>
      <c r="BB322" s="171">
        <f>IF(AU322&gt;0.1,(VLOOKUP(D322,'P4 Destination'!$C$21:$M$176,3,0))*I322,0)</f>
        <v>0</v>
      </c>
      <c r="BC322" s="172">
        <f t="shared" si="130"/>
        <v>0</v>
      </c>
      <c r="BD322" s="171">
        <f>(VLOOKUP($D322,'P4 Destination'!$C$21:$M$176,4,0))*BC322</f>
        <v>0</v>
      </c>
      <c r="BE322" s="172">
        <f t="shared" si="131"/>
        <v>0</v>
      </c>
      <c r="BF322" s="171">
        <f>(VLOOKUP($D322,'P4 Destination'!$C$21:$M$176,5,0))*BE322</f>
        <v>0</v>
      </c>
      <c r="BG322" s="172">
        <f t="shared" si="132"/>
        <v>22</v>
      </c>
      <c r="BH322" s="171">
        <f>(VLOOKUP($D322,'P4 Destination'!$C$21:$M$176,6,0))*BG322</f>
        <v>0</v>
      </c>
      <c r="BI322" s="172">
        <f t="shared" si="133"/>
        <v>0</v>
      </c>
      <c r="BJ322" s="171">
        <f>(VLOOKUP($D322,'P4 Destination'!$C$21:$M$176,7,0))*BI322</f>
        <v>0</v>
      </c>
      <c r="BK322" s="172">
        <f t="shared" si="134"/>
        <v>0</v>
      </c>
      <c r="BL322" s="171">
        <f>(VLOOKUP($D322,'P4 Destination'!$C$21:$M$176,8,0))*BK322</f>
        <v>0</v>
      </c>
      <c r="BM322" s="172">
        <f t="shared" si="135"/>
        <v>0</v>
      </c>
      <c r="BN322" s="171">
        <f>(VLOOKUP($D322,'P4 Destination'!$C$21:$M$176,9,0))*BM322</f>
        <v>0</v>
      </c>
      <c r="BO322" s="154">
        <f t="shared" si="136"/>
        <v>1</v>
      </c>
      <c r="BP322" s="171">
        <f>(VLOOKUP(D322,'P4 Destination'!$C$21:$M$176,10,0))*K322</f>
        <v>0</v>
      </c>
      <c r="BQ322" s="171">
        <f>(VLOOKUP(D322,'P4 Destination'!$C$21:$M$176,11,0))*J322</f>
        <v>0</v>
      </c>
      <c r="BR322" s="173">
        <f t="shared" si="137"/>
        <v>0</v>
      </c>
      <c r="BS322" s="173">
        <f>(AV322*2500)*'P6 Verzekering'!$E$11</f>
        <v>0</v>
      </c>
      <c r="BT322" s="173">
        <f>(AW322*2500)*'P6 Verzekering'!$E$12</f>
        <v>0</v>
      </c>
      <c r="BU322" s="173">
        <f>(L322*2500)*'P6 Verzekering'!$E$13</f>
        <v>0</v>
      </c>
      <c r="BV322" s="173">
        <f t="shared" si="138"/>
        <v>0</v>
      </c>
      <c r="BW322"/>
      <c r="BX322"/>
    </row>
    <row r="323" spans="1:76">
      <c r="A323" s="152" t="s">
        <v>1434</v>
      </c>
      <c r="B323" s="152" t="s">
        <v>267</v>
      </c>
      <c r="C323" s="152" t="s">
        <v>266</v>
      </c>
      <c r="D323" s="152" t="s">
        <v>219</v>
      </c>
      <c r="E323" s="152" t="s">
        <v>219</v>
      </c>
      <c r="F323" s="153">
        <f t="shared" si="112"/>
        <v>30</v>
      </c>
      <c r="G323" s="154">
        <v>1</v>
      </c>
      <c r="H323" s="154">
        <f>IFERROR(VLOOKUP(B323,'P2 Origin'!$C$21:$Q$176,15,FALSE),0)</f>
        <v>0</v>
      </c>
      <c r="I323" s="154">
        <f>IFERROR(VLOOKUP(D323,'P4 Destination'!$C$21:$Q$176,15,FALSE),0)</f>
        <v>0</v>
      </c>
      <c r="J323" s="155">
        <v>1</v>
      </c>
      <c r="K323" s="155"/>
      <c r="L323" s="156">
        <v>0</v>
      </c>
      <c r="M323" s="155">
        <v>0</v>
      </c>
      <c r="N323" s="155">
        <v>0</v>
      </c>
      <c r="O323" s="157">
        <f t="shared" si="113"/>
        <v>0</v>
      </c>
      <c r="P323" s="158">
        <f t="shared" si="114"/>
        <v>0</v>
      </c>
      <c r="Q323" s="159">
        <f>IFERROR(VLOOKUP(N323,'P1 Intra-Europees'!$A$15:$H$25,3,0),0)*P323</f>
        <v>0</v>
      </c>
      <c r="R323" s="160">
        <f t="shared" si="115"/>
        <v>0</v>
      </c>
      <c r="S323" s="159">
        <f>IFERROR(VLOOKUP(N323,'P1 Intra-Europees'!$A$15:$H$25,4,0),0)*R323</f>
        <v>0</v>
      </c>
      <c r="T323" s="160">
        <f t="shared" si="116"/>
        <v>0</v>
      </c>
      <c r="U323" s="159">
        <f>IFERROR(VLOOKUP(N323,'P1 Intra-Europees'!$A$15:$H$25,5,0),0)*T323</f>
        <v>0</v>
      </c>
      <c r="V323" s="160">
        <f t="shared" si="117"/>
        <v>0</v>
      </c>
      <c r="W323" s="159">
        <f>IFERROR(VLOOKUP(N323,'P1 Intra-Europees'!$A$15:$H$25,6,0),0)*V323</f>
        <v>0</v>
      </c>
      <c r="X323" s="160">
        <f t="shared" si="118"/>
        <v>0</v>
      </c>
      <c r="Y323" s="159">
        <f>IFERROR(VLOOKUP(N323,'P1 Intra-Europees'!$A$15:$H$25,7,0),0)*X323</f>
        <v>0</v>
      </c>
      <c r="Z323" s="161">
        <f t="shared" si="119"/>
        <v>0</v>
      </c>
      <c r="AA323" s="162">
        <f>IFERROR(VLOOKUP(N323,'P1 Intra-Europees'!$A$15:$H$25,8,0),0)*Z323</f>
        <v>0</v>
      </c>
      <c r="AB323" s="163">
        <f t="shared" si="120"/>
        <v>0</v>
      </c>
      <c r="AC323" s="157" t="str">
        <f>VLOOKUP(B323,'P2 Origin'!$C$21:$O$176,13,0)</f>
        <v>USD</v>
      </c>
      <c r="AD323" s="164">
        <f t="shared" si="121"/>
        <v>0</v>
      </c>
      <c r="AE323" s="165">
        <f>IF(AU323&gt;0.1,VLOOKUP(B323,'P2 Origin'!$C$21:$M$176,3,0)*H323,0)</f>
        <v>0</v>
      </c>
      <c r="AF323" s="166">
        <f t="shared" si="122"/>
        <v>0</v>
      </c>
      <c r="AG323" s="165">
        <f>(VLOOKUP(B323,'P2 Origin'!$C$21:$M$176,4,0))*AF323</f>
        <v>0</v>
      </c>
      <c r="AH323" s="166">
        <f t="shared" si="123"/>
        <v>0</v>
      </c>
      <c r="AI323" s="165">
        <f>(VLOOKUP(B323,'P2 Origin'!$C$21:$M$176,5,0))*AH323</f>
        <v>0</v>
      </c>
      <c r="AJ323" s="166">
        <f t="shared" si="139"/>
        <v>0</v>
      </c>
      <c r="AK323" s="165">
        <f>(VLOOKUP(B323,'P2 Origin'!$C$21:$M$176,6,0))*AJ323</f>
        <v>0</v>
      </c>
      <c r="AL323" s="166">
        <f t="shared" si="124"/>
        <v>30</v>
      </c>
      <c r="AM323" s="165">
        <f>(VLOOKUP($B323,'P2 Origin'!$C$21:$M$176,7,0))*AL323</f>
        <v>0</v>
      </c>
      <c r="AN323" s="166">
        <f t="shared" si="125"/>
        <v>0</v>
      </c>
      <c r="AO323" s="165">
        <f>(VLOOKUP($B323,'P2 Origin'!$C$21:$M$176,8,0))*AN323</f>
        <v>0</v>
      </c>
      <c r="AP323" s="166">
        <f t="shared" si="126"/>
        <v>0</v>
      </c>
      <c r="AQ323" s="165">
        <f>(VLOOKUP($B323,'P2 Origin'!$C$21:$M$176,9,0))*AP323</f>
        <v>0</v>
      </c>
      <c r="AR323" s="155">
        <f t="shared" si="127"/>
        <v>1</v>
      </c>
      <c r="AS323" s="164">
        <f>(VLOOKUP(B323,'P2 Origin'!$C$21:$M$176,10,0))*K323</f>
        <v>0</v>
      </c>
      <c r="AT323" s="164">
        <f>(VLOOKUP(B323,'P2 Origin'!$C$21:$M$176,11,0))*J323</f>
        <v>0</v>
      </c>
      <c r="AU323" s="167">
        <v>30</v>
      </c>
      <c r="AV323" s="168">
        <v>30</v>
      </c>
      <c r="AW323" s="169">
        <v>0</v>
      </c>
      <c r="AX323" s="170">
        <f>IF(AU323&gt;=0.1,'P3 Bureaumarge zee- en luchtvr.'!$D$12,0)</f>
        <v>0</v>
      </c>
      <c r="AY323" s="163">
        <f t="shared" si="128"/>
        <v>0</v>
      </c>
      <c r="AZ323" s="157" t="str">
        <f>VLOOKUP(D323,'P4 Destination'!$C$21:$O$176,13,0)</f>
        <v>EUR</v>
      </c>
      <c r="BA323" s="164">
        <f t="shared" si="129"/>
        <v>0</v>
      </c>
      <c r="BB323" s="171">
        <f>IF(AU323&gt;0.1,(VLOOKUP(D323,'P4 Destination'!$C$21:$M$176,3,0))*I323,0)</f>
        <v>0</v>
      </c>
      <c r="BC323" s="172">
        <f t="shared" si="130"/>
        <v>0</v>
      </c>
      <c r="BD323" s="171">
        <f>(VLOOKUP($D323,'P4 Destination'!$C$21:$M$176,4,0))*BC323</f>
        <v>0</v>
      </c>
      <c r="BE323" s="172">
        <f t="shared" si="131"/>
        <v>0</v>
      </c>
      <c r="BF323" s="171">
        <f>(VLOOKUP($D323,'P4 Destination'!$C$21:$M$176,5,0))*BE323</f>
        <v>0</v>
      </c>
      <c r="BG323" s="172">
        <f t="shared" si="132"/>
        <v>0</v>
      </c>
      <c r="BH323" s="171">
        <f>(VLOOKUP($D323,'P4 Destination'!$C$21:$M$176,6,0))*BG323</f>
        <v>0</v>
      </c>
      <c r="BI323" s="172">
        <f t="shared" si="133"/>
        <v>30</v>
      </c>
      <c r="BJ323" s="171">
        <f>(VLOOKUP($D323,'P4 Destination'!$C$21:$M$176,7,0))*BI323</f>
        <v>0</v>
      </c>
      <c r="BK323" s="172">
        <f t="shared" si="134"/>
        <v>0</v>
      </c>
      <c r="BL323" s="171">
        <f>(VLOOKUP($D323,'P4 Destination'!$C$21:$M$176,8,0))*BK323</f>
        <v>0</v>
      </c>
      <c r="BM323" s="172">
        <f t="shared" si="135"/>
        <v>0</v>
      </c>
      <c r="BN323" s="171">
        <f>(VLOOKUP($D323,'P4 Destination'!$C$21:$M$176,9,0))*BM323</f>
        <v>0</v>
      </c>
      <c r="BO323" s="154">
        <f t="shared" si="136"/>
        <v>1</v>
      </c>
      <c r="BP323" s="171">
        <f>(VLOOKUP(D323,'P4 Destination'!$C$21:$M$176,10,0))*K323</f>
        <v>0</v>
      </c>
      <c r="BQ323" s="171">
        <f>(VLOOKUP(D323,'P4 Destination'!$C$21:$M$176,11,0))*J323</f>
        <v>0</v>
      </c>
      <c r="BR323" s="173">
        <f t="shared" si="137"/>
        <v>0</v>
      </c>
      <c r="BS323" s="173">
        <f>(AV323*2500)*'P6 Verzekering'!$E$11</f>
        <v>0</v>
      </c>
      <c r="BT323" s="173">
        <f>(AW323*2500)*'P6 Verzekering'!$E$12</f>
        <v>0</v>
      </c>
      <c r="BU323" s="173">
        <f>(L323*2500)*'P6 Verzekering'!$E$13</f>
        <v>0</v>
      </c>
      <c r="BV323" s="173">
        <f t="shared" si="138"/>
        <v>0</v>
      </c>
      <c r="BW323"/>
      <c r="BX323"/>
    </row>
    <row r="324" spans="1:76">
      <c r="A324" s="152" t="s">
        <v>1435</v>
      </c>
      <c r="B324" s="152" t="s">
        <v>267</v>
      </c>
      <c r="C324" s="152" t="s">
        <v>266</v>
      </c>
      <c r="D324" s="152" t="s">
        <v>219</v>
      </c>
      <c r="E324" s="152" t="s">
        <v>219</v>
      </c>
      <c r="F324" s="153">
        <f t="shared" si="112"/>
        <v>48</v>
      </c>
      <c r="G324" s="154">
        <v>1</v>
      </c>
      <c r="H324" s="154">
        <f>IFERROR(VLOOKUP(B324,'P2 Origin'!$C$21:$Q$176,15,FALSE),0)</f>
        <v>0</v>
      </c>
      <c r="I324" s="154">
        <f>IFERROR(VLOOKUP(D324,'P4 Destination'!$C$21:$Q$176,15,FALSE),0)</f>
        <v>0</v>
      </c>
      <c r="J324" s="155"/>
      <c r="K324" s="155">
        <v>1</v>
      </c>
      <c r="L324" s="156">
        <v>0</v>
      </c>
      <c r="M324" s="155">
        <v>0</v>
      </c>
      <c r="N324" s="155">
        <v>0</v>
      </c>
      <c r="O324" s="157">
        <f t="shared" si="113"/>
        <v>0</v>
      </c>
      <c r="P324" s="158">
        <f t="shared" si="114"/>
        <v>0</v>
      </c>
      <c r="Q324" s="159">
        <f>IFERROR(VLOOKUP(N324,'P1 Intra-Europees'!$A$15:$H$25,3,0),0)*P324</f>
        <v>0</v>
      </c>
      <c r="R324" s="160">
        <f t="shared" si="115"/>
        <v>0</v>
      </c>
      <c r="S324" s="159">
        <f>IFERROR(VLOOKUP(N324,'P1 Intra-Europees'!$A$15:$H$25,4,0),0)*R324</f>
        <v>0</v>
      </c>
      <c r="T324" s="160">
        <f t="shared" si="116"/>
        <v>0</v>
      </c>
      <c r="U324" s="159">
        <f>IFERROR(VLOOKUP(N324,'P1 Intra-Europees'!$A$15:$H$25,5,0),0)*T324</f>
        <v>0</v>
      </c>
      <c r="V324" s="160">
        <f t="shared" si="117"/>
        <v>0</v>
      </c>
      <c r="W324" s="159">
        <f>IFERROR(VLOOKUP(N324,'P1 Intra-Europees'!$A$15:$H$25,6,0),0)*V324</f>
        <v>0</v>
      </c>
      <c r="X324" s="160">
        <f t="shared" si="118"/>
        <v>0</v>
      </c>
      <c r="Y324" s="159">
        <f>IFERROR(VLOOKUP(N324,'P1 Intra-Europees'!$A$15:$H$25,7,0),0)*X324</f>
        <v>0</v>
      </c>
      <c r="Z324" s="161">
        <f t="shared" si="119"/>
        <v>0</v>
      </c>
      <c r="AA324" s="162">
        <f>IFERROR(VLOOKUP(N324,'P1 Intra-Europees'!$A$15:$H$25,8,0),0)*Z324</f>
        <v>0</v>
      </c>
      <c r="AB324" s="163">
        <f t="shared" si="120"/>
        <v>0</v>
      </c>
      <c r="AC324" s="157" t="str">
        <f>VLOOKUP(B324,'P2 Origin'!$C$21:$O$176,13,0)</f>
        <v>USD</v>
      </c>
      <c r="AD324" s="164">
        <f t="shared" si="121"/>
        <v>0</v>
      </c>
      <c r="AE324" s="165">
        <f>IF(AU324&gt;0.1,VLOOKUP(B324,'P2 Origin'!$C$21:$M$176,3,0)*H324,0)</f>
        <v>0</v>
      </c>
      <c r="AF324" s="166">
        <f t="shared" si="122"/>
        <v>0</v>
      </c>
      <c r="AG324" s="165">
        <f>(VLOOKUP(B324,'P2 Origin'!$C$21:$M$176,4,0))*AF324</f>
        <v>0</v>
      </c>
      <c r="AH324" s="166">
        <f t="shared" si="123"/>
        <v>0</v>
      </c>
      <c r="AI324" s="165">
        <f>(VLOOKUP(B324,'P2 Origin'!$C$21:$M$176,5,0))*AH324</f>
        <v>0</v>
      </c>
      <c r="AJ324" s="166">
        <f t="shared" si="139"/>
        <v>0</v>
      </c>
      <c r="AK324" s="165">
        <f>(VLOOKUP(B324,'P2 Origin'!$C$21:$M$176,6,0))*AJ324</f>
        <v>0</v>
      </c>
      <c r="AL324" s="166">
        <f t="shared" si="124"/>
        <v>0</v>
      </c>
      <c r="AM324" s="165">
        <f>(VLOOKUP($B324,'P2 Origin'!$C$21:$M$176,7,0))*AL324</f>
        <v>0</v>
      </c>
      <c r="AN324" s="166">
        <f t="shared" si="125"/>
        <v>0</v>
      </c>
      <c r="AO324" s="165">
        <f>(VLOOKUP($B324,'P2 Origin'!$C$21:$M$176,8,0))*AN324</f>
        <v>0</v>
      </c>
      <c r="AP324" s="166">
        <f t="shared" si="126"/>
        <v>48</v>
      </c>
      <c r="AQ324" s="165">
        <f>(VLOOKUP($B324,'P2 Origin'!$C$21:$M$176,9,0))*AP324</f>
        <v>0</v>
      </c>
      <c r="AR324" s="155">
        <f t="shared" si="127"/>
        <v>1</v>
      </c>
      <c r="AS324" s="164">
        <f>(VLOOKUP(B324,'P2 Origin'!$C$21:$M$176,10,0))*K324</f>
        <v>0</v>
      </c>
      <c r="AT324" s="164">
        <f>(VLOOKUP(B324,'P2 Origin'!$C$21:$M$176,11,0))*J324</f>
        <v>0</v>
      </c>
      <c r="AU324" s="167">
        <v>48</v>
      </c>
      <c r="AV324" s="168">
        <v>48</v>
      </c>
      <c r="AW324" s="169">
        <v>0</v>
      </c>
      <c r="AX324" s="170">
        <f>IF(AU324&gt;=0.1,'P3 Bureaumarge zee- en luchtvr.'!$D$12,0)</f>
        <v>0</v>
      </c>
      <c r="AY324" s="163">
        <f t="shared" si="128"/>
        <v>0</v>
      </c>
      <c r="AZ324" s="157" t="str">
        <f>VLOOKUP(D324,'P4 Destination'!$C$21:$O$176,13,0)</f>
        <v>EUR</v>
      </c>
      <c r="BA324" s="164">
        <f t="shared" si="129"/>
        <v>0</v>
      </c>
      <c r="BB324" s="171">
        <f>IF(AU324&gt;0.1,(VLOOKUP(D324,'P4 Destination'!$C$21:$M$176,3,0))*I324,0)</f>
        <v>0</v>
      </c>
      <c r="BC324" s="172">
        <f t="shared" si="130"/>
        <v>0</v>
      </c>
      <c r="BD324" s="171">
        <f>(VLOOKUP($D324,'P4 Destination'!$C$21:$M$176,4,0))*BC324</f>
        <v>0</v>
      </c>
      <c r="BE324" s="172">
        <f t="shared" si="131"/>
        <v>0</v>
      </c>
      <c r="BF324" s="171">
        <f>(VLOOKUP($D324,'P4 Destination'!$C$21:$M$176,5,0))*BE324</f>
        <v>0</v>
      </c>
      <c r="BG324" s="172">
        <f t="shared" si="132"/>
        <v>0</v>
      </c>
      <c r="BH324" s="171">
        <f>(VLOOKUP($D324,'P4 Destination'!$C$21:$M$176,6,0))*BG324</f>
        <v>0</v>
      </c>
      <c r="BI324" s="172">
        <f t="shared" si="133"/>
        <v>0</v>
      </c>
      <c r="BJ324" s="171">
        <f>(VLOOKUP($D324,'P4 Destination'!$C$21:$M$176,7,0))*BI324</f>
        <v>0</v>
      </c>
      <c r="BK324" s="172">
        <f t="shared" si="134"/>
        <v>0</v>
      </c>
      <c r="BL324" s="171">
        <f>(VLOOKUP($D324,'P4 Destination'!$C$21:$M$176,8,0))*BK324</f>
        <v>0</v>
      </c>
      <c r="BM324" s="172">
        <f t="shared" si="135"/>
        <v>48</v>
      </c>
      <c r="BN324" s="171">
        <f>(VLOOKUP($D324,'P4 Destination'!$C$21:$M$176,9,0))*BM324</f>
        <v>0</v>
      </c>
      <c r="BO324" s="154">
        <f t="shared" si="136"/>
        <v>1</v>
      </c>
      <c r="BP324" s="171">
        <f>(VLOOKUP(D324,'P4 Destination'!$C$21:$M$176,10,0))*K324</f>
        <v>0</v>
      </c>
      <c r="BQ324" s="171">
        <f>(VLOOKUP(D324,'P4 Destination'!$C$21:$M$176,11,0))*J324</f>
        <v>0</v>
      </c>
      <c r="BR324" s="173">
        <f t="shared" si="137"/>
        <v>0</v>
      </c>
      <c r="BS324" s="173">
        <f>(AV324*2500)*'P6 Verzekering'!$E$11</f>
        <v>0</v>
      </c>
      <c r="BT324" s="173">
        <f>(AW324*2500)*'P6 Verzekering'!$E$12</f>
        <v>0</v>
      </c>
      <c r="BU324" s="173">
        <f>(L324*2500)*'P6 Verzekering'!$E$13</f>
        <v>0</v>
      </c>
      <c r="BV324" s="173">
        <f t="shared" si="138"/>
        <v>0</v>
      </c>
      <c r="BW324"/>
      <c r="BX324"/>
    </row>
    <row r="325" spans="1:76">
      <c r="A325" s="152" t="s">
        <v>1447</v>
      </c>
      <c r="B325" s="152" t="s">
        <v>245</v>
      </c>
      <c r="C325" s="152" t="s">
        <v>244</v>
      </c>
      <c r="D325" s="152" t="s">
        <v>289</v>
      </c>
      <c r="E325" s="152" t="s">
        <v>288</v>
      </c>
      <c r="F325" s="153">
        <f t="shared" si="112"/>
        <v>39</v>
      </c>
      <c r="G325" s="154">
        <v>1</v>
      </c>
      <c r="H325" s="154">
        <f>IFERROR(VLOOKUP(B325,'P2 Origin'!$C$21:$Q$176,15,FALSE),0)</f>
        <v>1</v>
      </c>
      <c r="I325" s="154">
        <f>IFERROR(VLOOKUP(D325,'P4 Destination'!$C$21:$Q$176,15,FALSE),0)</f>
        <v>1</v>
      </c>
      <c r="J325" s="155"/>
      <c r="K325" s="155">
        <v>1</v>
      </c>
      <c r="L325" s="156">
        <v>0</v>
      </c>
      <c r="M325" s="155">
        <v>0</v>
      </c>
      <c r="N325" s="155">
        <v>0</v>
      </c>
      <c r="O325" s="157">
        <f t="shared" si="113"/>
        <v>0</v>
      </c>
      <c r="P325" s="158">
        <f t="shared" si="114"/>
        <v>0</v>
      </c>
      <c r="Q325" s="159">
        <f>IFERROR(VLOOKUP(N325,'P1 Intra-Europees'!$A$15:$H$25,3,0),0)*P325</f>
        <v>0</v>
      </c>
      <c r="R325" s="160">
        <f t="shared" si="115"/>
        <v>0</v>
      </c>
      <c r="S325" s="159">
        <f>IFERROR(VLOOKUP(N325,'P1 Intra-Europees'!$A$15:$H$25,4,0),0)*R325</f>
        <v>0</v>
      </c>
      <c r="T325" s="160">
        <f t="shared" si="116"/>
        <v>0</v>
      </c>
      <c r="U325" s="159">
        <f>IFERROR(VLOOKUP(N325,'P1 Intra-Europees'!$A$15:$H$25,5,0),0)*T325</f>
        <v>0</v>
      </c>
      <c r="V325" s="160">
        <f t="shared" si="117"/>
        <v>0</v>
      </c>
      <c r="W325" s="159">
        <f>IFERROR(VLOOKUP(N325,'P1 Intra-Europees'!$A$15:$H$25,6,0),0)*V325</f>
        <v>0</v>
      </c>
      <c r="X325" s="160">
        <f t="shared" si="118"/>
        <v>0</v>
      </c>
      <c r="Y325" s="159">
        <f>IFERROR(VLOOKUP(N325,'P1 Intra-Europees'!$A$15:$H$25,7,0),0)*X325</f>
        <v>0</v>
      </c>
      <c r="Z325" s="161">
        <f t="shared" si="119"/>
        <v>0</v>
      </c>
      <c r="AA325" s="162">
        <f>IFERROR(VLOOKUP(N325,'P1 Intra-Europees'!$A$15:$H$25,8,0),0)*Z325</f>
        <v>0</v>
      </c>
      <c r="AB325" s="163">
        <f t="shared" si="120"/>
        <v>0</v>
      </c>
      <c r="AC325" s="157" t="str">
        <f>VLOOKUP(B325,'P2 Origin'!$C$21:$O$176,13,0)</f>
        <v>EUR</v>
      </c>
      <c r="AD325" s="164">
        <f t="shared" si="121"/>
        <v>0</v>
      </c>
      <c r="AE325" s="165">
        <f>IF(AU325&gt;0.1,VLOOKUP(B325,'P2 Origin'!$C$21:$M$176,3,0)*H325,0)</f>
        <v>0</v>
      </c>
      <c r="AF325" s="166">
        <f t="shared" si="122"/>
        <v>0</v>
      </c>
      <c r="AG325" s="165">
        <f>(VLOOKUP(B325,'P2 Origin'!$C$21:$M$176,4,0))*AF325</f>
        <v>0</v>
      </c>
      <c r="AH325" s="166">
        <f t="shared" si="123"/>
        <v>0</v>
      </c>
      <c r="AI325" s="165">
        <f>(VLOOKUP(B325,'P2 Origin'!$C$21:$M$176,5,0))*AH325</f>
        <v>0</v>
      </c>
      <c r="AJ325" s="166">
        <f t="shared" si="139"/>
        <v>0</v>
      </c>
      <c r="AK325" s="165">
        <f>(VLOOKUP(B325,'P2 Origin'!$C$21:$M$176,6,0))*AJ325</f>
        <v>0</v>
      </c>
      <c r="AL325" s="166">
        <f t="shared" si="124"/>
        <v>0</v>
      </c>
      <c r="AM325" s="165">
        <f>(VLOOKUP($B325,'P2 Origin'!$C$21:$M$176,7,0))*AL325</f>
        <v>0</v>
      </c>
      <c r="AN325" s="166">
        <f t="shared" si="125"/>
        <v>39</v>
      </c>
      <c r="AO325" s="165">
        <f>(VLOOKUP($B325,'P2 Origin'!$C$21:$M$176,8,0))*AN325</f>
        <v>0</v>
      </c>
      <c r="AP325" s="166">
        <f t="shared" si="126"/>
        <v>0</v>
      </c>
      <c r="AQ325" s="165">
        <f>(VLOOKUP($B325,'P2 Origin'!$C$21:$M$176,9,0))*AP325</f>
        <v>0</v>
      </c>
      <c r="AR325" s="155">
        <f t="shared" si="127"/>
        <v>1</v>
      </c>
      <c r="AS325" s="164">
        <f>(VLOOKUP(B325,'P2 Origin'!$C$21:$M$176,10,0))*K325</f>
        <v>0</v>
      </c>
      <c r="AT325" s="164">
        <f>(VLOOKUP(B325,'P2 Origin'!$C$21:$M$176,11,0))*J325</f>
        <v>0</v>
      </c>
      <c r="AU325" s="167">
        <v>39</v>
      </c>
      <c r="AV325" s="168">
        <v>39</v>
      </c>
      <c r="AW325" s="169">
        <v>0</v>
      </c>
      <c r="AX325" s="170">
        <f>IF(AU325&gt;=0.1,'P3 Bureaumarge zee- en luchtvr.'!$D$12,0)</f>
        <v>0</v>
      </c>
      <c r="AY325" s="163">
        <f t="shared" si="128"/>
        <v>0</v>
      </c>
      <c r="AZ325" s="157" t="str">
        <f>VLOOKUP(D325,'P4 Destination'!$C$21:$O$176,13,0)</f>
        <v>USD</v>
      </c>
      <c r="BA325" s="164">
        <f t="shared" si="129"/>
        <v>0</v>
      </c>
      <c r="BB325" s="171">
        <f>IF(AU325&gt;0.1,(VLOOKUP(D325,'P4 Destination'!$C$21:$M$176,3,0))*I325,0)</f>
        <v>0</v>
      </c>
      <c r="BC325" s="172">
        <f t="shared" si="130"/>
        <v>0</v>
      </c>
      <c r="BD325" s="171">
        <f>(VLOOKUP($D325,'P4 Destination'!$C$21:$M$176,4,0))*BC325</f>
        <v>0</v>
      </c>
      <c r="BE325" s="172">
        <f t="shared" si="131"/>
        <v>0</v>
      </c>
      <c r="BF325" s="171">
        <f>(VLOOKUP($D325,'P4 Destination'!$C$21:$M$176,5,0))*BE325</f>
        <v>0</v>
      </c>
      <c r="BG325" s="172">
        <f t="shared" si="132"/>
        <v>0</v>
      </c>
      <c r="BH325" s="171">
        <f>(VLOOKUP($D325,'P4 Destination'!$C$21:$M$176,6,0))*BG325</f>
        <v>0</v>
      </c>
      <c r="BI325" s="172">
        <f t="shared" si="133"/>
        <v>0</v>
      </c>
      <c r="BJ325" s="171">
        <f>(VLOOKUP($D325,'P4 Destination'!$C$21:$M$176,7,0))*BI325</f>
        <v>0</v>
      </c>
      <c r="BK325" s="172">
        <f t="shared" si="134"/>
        <v>39</v>
      </c>
      <c r="BL325" s="171">
        <f>(VLOOKUP($D325,'P4 Destination'!$C$21:$M$176,8,0))*BK325</f>
        <v>0</v>
      </c>
      <c r="BM325" s="172">
        <f t="shared" si="135"/>
        <v>0</v>
      </c>
      <c r="BN325" s="171">
        <f>(VLOOKUP($D325,'P4 Destination'!$C$21:$M$176,9,0))*BM325</f>
        <v>0</v>
      </c>
      <c r="BO325" s="154">
        <f t="shared" si="136"/>
        <v>1</v>
      </c>
      <c r="BP325" s="171">
        <f>(VLOOKUP(D325,'P4 Destination'!$C$21:$M$176,10,0))*K325</f>
        <v>0</v>
      </c>
      <c r="BQ325" s="171">
        <f>(VLOOKUP(D325,'P4 Destination'!$C$21:$M$176,11,0))*J325</f>
        <v>0</v>
      </c>
      <c r="BR325" s="173">
        <f t="shared" si="137"/>
        <v>0</v>
      </c>
      <c r="BS325" s="173">
        <f>(AV325*2500)*'P6 Verzekering'!$E$11</f>
        <v>0</v>
      </c>
      <c r="BT325" s="173">
        <f>(AW325*2500)*'P6 Verzekering'!$E$12</f>
        <v>0</v>
      </c>
      <c r="BU325" s="173">
        <f>(L325*2500)*'P6 Verzekering'!$E$13</f>
        <v>0</v>
      </c>
      <c r="BV325" s="173">
        <f t="shared" si="138"/>
        <v>0</v>
      </c>
      <c r="BW325"/>
      <c r="BX325"/>
    </row>
    <row r="326" spans="1:76">
      <c r="A326" s="152" t="s">
        <v>1448</v>
      </c>
      <c r="B326" s="152" t="s">
        <v>404</v>
      </c>
      <c r="C326" s="152" t="s">
        <v>403</v>
      </c>
      <c r="D326" s="152" t="s">
        <v>144</v>
      </c>
      <c r="E326" s="152" t="s">
        <v>143</v>
      </c>
      <c r="F326" s="153">
        <f t="shared" si="112"/>
        <v>38</v>
      </c>
      <c r="G326" s="154">
        <v>1</v>
      </c>
      <c r="H326" s="154">
        <f>IFERROR(VLOOKUP(B326,'P2 Origin'!$C$21:$Q$176,15,FALSE),0)</f>
        <v>0</v>
      </c>
      <c r="I326" s="154">
        <f>IFERROR(VLOOKUP(D326,'P4 Destination'!$C$21:$Q$176,15,FALSE),0)</f>
        <v>1</v>
      </c>
      <c r="J326" s="155"/>
      <c r="K326" s="155">
        <v>1</v>
      </c>
      <c r="L326" s="156">
        <v>0</v>
      </c>
      <c r="M326" s="155">
        <v>0</v>
      </c>
      <c r="N326" s="155">
        <v>0</v>
      </c>
      <c r="O326" s="157">
        <f t="shared" si="113"/>
        <v>0</v>
      </c>
      <c r="P326" s="158">
        <f t="shared" si="114"/>
        <v>0</v>
      </c>
      <c r="Q326" s="159">
        <f>IFERROR(VLOOKUP(N326,'P1 Intra-Europees'!$A$15:$H$25,3,0),0)*P326</f>
        <v>0</v>
      </c>
      <c r="R326" s="160">
        <f t="shared" si="115"/>
        <v>0</v>
      </c>
      <c r="S326" s="159">
        <f>IFERROR(VLOOKUP(N326,'P1 Intra-Europees'!$A$15:$H$25,4,0),0)*R326</f>
        <v>0</v>
      </c>
      <c r="T326" s="160">
        <f t="shared" si="116"/>
        <v>0</v>
      </c>
      <c r="U326" s="159">
        <f>IFERROR(VLOOKUP(N326,'P1 Intra-Europees'!$A$15:$H$25,5,0),0)*T326</f>
        <v>0</v>
      </c>
      <c r="V326" s="160">
        <f t="shared" si="117"/>
        <v>0</v>
      </c>
      <c r="W326" s="159">
        <f>IFERROR(VLOOKUP(N326,'P1 Intra-Europees'!$A$15:$H$25,6,0),0)*V326</f>
        <v>0</v>
      </c>
      <c r="X326" s="160">
        <f t="shared" si="118"/>
        <v>0</v>
      </c>
      <c r="Y326" s="159">
        <f>IFERROR(VLOOKUP(N326,'P1 Intra-Europees'!$A$15:$H$25,7,0),0)*X326</f>
        <v>0</v>
      </c>
      <c r="Z326" s="161">
        <f t="shared" si="119"/>
        <v>0</v>
      </c>
      <c r="AA326" s="162">
        <f>IFERROR(VLOOKUP(N326,'P1 Intra-Europees'!$A$15:$H$25,8,0),0)*Z326</f>
        <v>0</v>
      </c>
      <c r="AB326" s="163">
        <f t="shared" si="120"/>
        <v>0</v>
      </c>
      <c r="AC326" s="157" t="str">
        <f>VLOOKUP(B326,'P2 Origin'!$C$21:$O$176,13,0)</f>
        <v>USD</v>
      </c>
      <c r="AD326" s="164">
        <f t="shared" si="121"/>
        <v>0</v>
      </c>
      <c r="AE326" s="165">
        <f>IF(AU326&gt;0.1,VLOOKUP(B326,'P2 Origin'!$C$21:$M$176,3,0)*H326,0)</f>
        <v>0</v>
      </c>
      <c r="AF326" s="166">
        <f t="shared" si="122"/>
        <v>0</v>
      </c>
      <c r="AG326" s="165">
        <f>(VLOOKUP(B326,'P2 Origin'!$C$21:$M$176,4,0))*AF326</f>
        <v>0</v>
      </c>
      <c r="AH326" s="166">
        <f t="shared" si="123"/>
        <v>0</v>
      </c>
      <c r="AI326" s="165">
        <f>(VLOOKUP(B326,'P2 Origin'!$C$21:$M$176,5,0))*AH326</f>
        <v>0</v>
      </c>
      <c r="AJ326" s="166">
        <f t="shared" si="139"/>
        <v>0</v>
      </c>
      <c r="AK326" s="165">
        <f>(VLOOKUP(B326,'P2 Origin'!$C$21:$M$176,6,0))*AJ326</f>
        <v>0</v>
      </c>
      <c r="AL326" s="166">
        <f t="shared" si="124"/>
        <v>0</v>
      </c>
      <c r="AM326" s="165">
        <f>(VLOOKUP($B326,'P2 Origin'!$C$21:$M$176,7,0))*AL326</f>
        <v>0</v>
      </c>
      <c r="AN326" s="166">
        <f t="shared" si="125"/>
        <v>38</v>
      </c>
      <c r="AO326" s="165">
        <f>(VLOOKUP($B326,'P2 Origin'!$C$21:$M$176,8,0))*AN326</f>
        <v>0</v>
      </c>
      <c r="AP326" s="166">
        <f t="shared" si="126"/>
        <v>0</v>
      </c>
      <c r="AQ326" s="165">
        <f>(VLOOKUP($B326,'P2 Origin'!$C$21:$M$176,9,0))*AP326</f>
        <v>0</v>
      </c>
      <c r="AR326" s="155">
        <f t="shared" si="127"/>
        <v>1</v>
      </c>
      <c r="AS326" s="164">
        <f>(VLOOKUP(B326,'P2 Origin'!$C$21:$M$176,10,0))*K326</f>
        <v>0</v>
      </c>
      <c r="AT326" s="164">
        <f>(VLOOKUP(B326,'P2 Origin'!$C$21:$M$176,11,0))*J326</f>
        <v>0</v>
      </c>
      <c r="AU326" s="167">
        <v>38</v>
      </c>
      <c r="AV326" s="168">
        <v>38</v>
      </c>
      <c r="AW326" s="169">
        <v>0</v>
      </c>
      <c r="AX326" s="170">
        <f>IF(AU326&gt;=0.1,'P3 Bureaumarge zee- en luchtvr.'!$D$12,0)</f>
        <v>0</v>
      </c>
      <c r="AY326" s="163">
        <f t="shared" si="128"/>
        <v>0</v>
      </c>
      <c r="AZ326" s="157" t="str">
        <f>VLOOKUP(D326,'P4 Destination'!$C$21:$O$176,13,0)</f>
        <v>EUR</v>
      </c>
      <c r="BA326" s="164">
        <f t="shared" si="129"/>
        <v>0</v>
      </c>
      <c r="BB326" s="171">
        <f>IF(AU326&gt;0.1,(VLOOKUP(D326,'P4 Destination'!$C$21:$M$176,3,0))*I326,0)</f>
        <v>0</v>
      </c>
      <c r="BC326" s="172">
        <f t="shared" si="130"/>
        <v>0</v>
      </c>
      <c r="BD326" s="171">
        <f>(VLOOKUP($D326,'P4 Destination'!$C$21:$M$176,4,0))*BC326</f>
        <v>0</v>
      </c>
      <c r="BE326" s="172">
        <f t="shared" si="131"/>
        <v>0</v>
      </c>
      <c r="BF326" s="171">
        <f>(VLOOKUP($D326,'P4 Destination'!$C$21:$M$176,5,0))*BE326</f>
        <v>0</v>
      </c>
      <c r="BG326" s="172">
        <f t="shared" si="132"/>
        <v>0</v>
      </c>
      <c r="BH326" s="171">
        <f>(VLOOKUP($D326,'P4 Destination'!$C$21:$M$176,6,0))*BG326</f>
        <v>0</v>
      </c>
      <c r="BI326" s="172">
        <f t="shared" si="133"/>
        <v>0</v>
      </c>
      <c r="BJ326" s="171">
        <f>(VLOOKUP($D326,'P4 Destination'!$C$21:$M$176,7,0))*BI326</f>
        <v>0</v>
      </c>
      <c r="BK326" s="172">
        <f t="shared" si="134"/>
        <v>38</v>
      </c>
      <c r="BL326" s="171">
        <f>(VLOOKUP($D326,'P4 Destination'!$C$21:$M$176,8,0))*BK326</f>
        <v>0</v>
      </c>
      <c r="BM326" s="172">
        <f t="shared" si="135"/>
        <v>0</v>
      </c>
      <c r="BN326" s="171">
        <f>(VLOOKUP($D326,'P4 Destination'!$C$21:$M$176,9,0))*BM326</f>
        <v>0</v>
      </c>
      <c r="BO326" s="154">
        <f t="shared" si="136"/>
        <v>1</v>
      </c>
      <c r="BP326" s="171">
        <f>(VLOOKUP(D326,'P4 Destination'!$C$21:$M$176,10,0))*K326</f>
        <v>0</v>
      </c>
      <c r="BQ326" s="171">
        <f>(VLOOKUP(D326,'P4 Destination'!$C$21:$M$176,11,0))*J326</f>
        <v>0</v>
      </c>
      <c r="BR326" s="173">
        <f t="shared" si="137"/>
        <v>0</v>
      </c>
      <c r="BS326" s="173">
        <f>(AV326*2500)*'P6 Verzekering'!$E$11</f>
        <v>0</v>
      </c>
      <c r="BT326" s="173">
        <f>(AW326*2500)*'P6 Verzekering'!$E$12</f>
        <v>0</v>
      </c>
      <c r="BU326" s="173">
        <f>(L326*2500)*'P6 Verzekering'!$E$13</f>
        <v>0</v>
      </c>
      <c r="BV326" s="173">
        <f t="shared" si="138"/>
        <v>0</v>
      </c>
      <c r="BW326"/>
      <c r="BX326"/>
    </row>
    <row r="327" spans="1:76">
      <c r="A327" s="152" t="s">
        <v>1450</v>
      </c>
      <c r="B327" s="152" t="s">
        <v>404</v>
      </c>
      <c r="C327" s="152" t="s">
        <v>403</v>
      </c>
      <c r="D327" s="152" t="s">
        <v>460</v>
      </c>
      <c r="E327" s="152" t="s">
        <v>453</v>
      </c>
      <c r="F327" s="153">
        <f t="shared" si="112"/>
        <v>44</v>
      </c>
      <c r="G327" s="154">
        <v>1</v>
      </c>
      <c r="H327" s="154">
        <f>IFERROR(VLOOKUP(B327,'P2 Origin'!$C$21:$Q$176,15,FALSE),0)</f>
        <v>0</v>
      </c>
      <c r="I327" s="154">
        <f>IFERROR(VLOOKUP(D327,'P4 Destination'!$C$21:$Q$176,15,FALSE),0)</f>
        <v>0</v>
      </c>
      <c r="J327" s="155"/>
      <c r="K327" s="155">
        <v>1</v>
      </c>
      <c r="L327" s="156">
        <v>0</v>
      </c>
      <c r="M327" s="155">
        <v>0</v>
      </c>
      <c r="N327" s="155">
        <v>0</v>
      </c>
      <c r="O327" s="157">
        <f t="shared" si="113"/>
        <v>0</v>
      </c>
      <c r="P327" s="158">
        <f t="shared" si="114"/>
        <v>0</v>
      </c>
      <c r="Q327" s="159">
        <f>IFERROR(VLOOKUP(N327,'P1 Intra-Europees'!$A$15:$H$25,3,0),0)*P327</f>
        <v>0</v>
      </c>
      <c r="R327" s="160">
        <f t="shared" si="115"/>
        <v>0</v>
      </c>
      <c r="S327" s="159">
        <f>IFERROR(VLOOKUP(N327,'P1 Intra-Europees'!$A$15:$H$25,4,0),0)*R327</f>
        <v>0</v>
      </c>
      <c r="T327" s="160">
        <f t="shared" si="116"/>
        <v>0</v>
      </c>
      <c r="U327" s="159">
        <f>IFERROR(VLOOKUP(N327,'P1 Intra-Europees'!$A$15:$H$25,5,0),0)*T327</f>
        <v>0</v>
      </c>
      <c r="V327" s="160">
        <f t="shared" si="117"/>
        <v>0</v>
      </c>
      <c r="W327" s="159">
        <f>IFERROR(VLOOKUP(N327,'P1 Intra-Europees'!$A$15:$H$25,6,0),0)*V327</f>
        <v>0</v>
      </c>
      <c r="X327" s="160">
        <f t="shared" si="118"/>
        <v>0</v>
      </c>
      <c r="Y327" s="159">
        <f>IFERROR(VLOOKUP(N327,'P1 Intra-Europees'!$A$15:$H$25,7,0),0)*X327</f>
        <v>0</v>
      </c>
      <c r="Z327" s="161">
        <f t="shared" si="119"/>
        <v>0</v>
      </c>
      <c r="AA327" s="162">
        <f>IFERROR(VLOOKUP(N327,'P1 Intra-Europees'!$A$15:$H$25,8,0),0)*Z327</f>
        <v>0</v>
      </c>
      <c r="AB327" s="163">
        <f t="shared" si="120"/>
        <v>0</v>
      </c>
      <c r="AC327" s="157" t="str">
        <f>VLOOKUP(B327,'P2 Origin'!$C$21:$O$176,13,0)</f>
        <v>USD</v>
      </c>
      <c r="AD327" s="164">
        <f t="shared" si="121"/>
        <v>0</v>
      </c>
      <c r="AE327" s="165">
        <f>IF(AU327&gt;0.1,VLOOKUP(B327,'P2 Origin'!$C$21:$M$176,3,0)*H327,0)</f>
        <v>0</v>
      </c>
      <c r="AF327" s="166">
        <f t="shared" si="122"/>
        <v>0</v>
      </c>
      <c r="AG327" s="165">
        <f>(VLOOKUP(B327,'P2 Origin'!$C$21:$M$176,4,0))*AF327</f>
        <v>0</v>
      </c>
      <c r="AH327" s="166">
        <f t="shared" si="123"/>
        <v>0</v>
      </c>
      <c r="AI327" s="165">
        <f>(VLOOKUP(B327,'P2 Origin'!$C$21:$M$176,5,0))*AH327</f>
        <v>0</v>
      </c>
      <c r="AJ327" s="166">
        <f t="shared" si="139"/>
        <v>0</v>
      </c>
      <c r="AK327" s="165">
        <f>(VLOOKUP(B327,'P2 Origin'!$C$21:$M$176,6,0))*AJ327</f>
        <v>0</v>
      </c>
      <c r="AL327" s="166">
        <f t="shared" si="124"/>
        <v>0</v>
      </c>
      <c r="AM327" s="165">
        <f>(VLOOKUP($B327,'P2 Origin'!$C$21:$M$176,7,0))*AL327</f>
        <v>0</v>
      </c>
      <c r="AN327" s="166">
        <f t="shared" si="125"/>
        <v>44</v>
      </c>
      <c r="AO327" s="165">
        <f>(VLOOKUP($B327,'P2 Origin'!$C$21:$M$176,8,0))*AN327</f>
        <v>0</v>
      </c>
      <c r="AP327" s="166">
        <f t="shared" si="126"/>
        <v>0</v>
      </c>
      <c r="AQ327" s="165">
        <f>(VLOOKUP($B327,'P2 Origin'!$C$21:$M$176,9,0))*AP327</f>
        <v>0</v>
      </c>
      <c r="AR327" s="155">
        <f t="shared" si="127"/>
        <v>1</v>
      </c>
      <c r="AS327" s="164">
        <f>(VLOOKUP(B327,'P2 Origin'!$C$21:$M$176,10,0))*K327</f>
        <v>0</v>
      </c>
      <c r="AT327" s="164">
        <f>(VLOOKUP(B327,'P2 Origin'!$C$21:$M$176,11,0))*J327</f>
        <v>0</v>
      </c>
      <c r="AU327" s="167">
        <v>44</v>
      </c>
      <c r="AV327" s="168">
        <v>44</v>
      </c>
      <c r="AW327" s="169">
        <v>0</v>
      </c>
      <c r="AX327" s="170">
        <f>IF(AU327&gt;=0.1,'P3 Bureaumarge zee- en luchtvr.'!$D$12,0)</f>
        <v>0</v>
      </c>
      <c r="AY327" s="163">
        <f t="shared" si="128"/>
        <v>0</v>
      </c>
      <c r="AZ327" s="157" t="str">
        <f>VLOOKUP(D327,'P4 Destination'!$C$21:$O$176,13,0)</f>
        <v>USD</v>
      </c>
      <c r="BA327" s="164">
        <f t="shared" si="129"/>
        <v>0</v>
      </c>
      <c r="BB327" s="171">
        <f>IF(AU327&gt;0.1,(VLOOKUP(D327,'P4 Destination'!$C$21:$M$176,3,0))*I327,0)</f>
        <v>0</v>
      </c>
      <c r="BC327" s="172">
        <f t="shared" si="130"/>
        <v>0</v>
      </c>
      <c r="BD327" s="171">
        <f>(VLOOKUP($D327,'P4 Destination'!$C$21:$M$176,4,0))*BC327</f>
        <v>0</v>
      </c>
      <c r="BE327" s="172">
        <f t="shared" si="131"/>
        <v>0</v>
      </c>
      <c r="BF327" s="171">
        <f>(VLOOKUP($D327,'P4 Destination'!$C$21:$M$176,5,0))*BE327</f>
        <v>0</v>
      </c>
      <c r="BG327" s="172">
        <f t="shared" si="132"/>
        <v>0</v>
      </c>
      <c r="BH327" s="171">
        <f>(VLOOKUP($D327,'P4 Destination'!$C$21:$M$176,6,0))*BG327</f>
        <v>0</v>
      </c>
      <c r="BI327" s="172">
        <f t="shared" si="133"/>
        <v>0</v>
      </c>
      <c r="BJ327" s="171">
        <f>(VLOOKUP($D327,'P4 Destination'!$C$21:$M$176,7,0))*BI327</f>
        <v>0</v>
      </c>
      <c r="BK327" s="172">
        <f t="shared" si="134"/>
        <v>44</v>
      </c>
      <c r="BL327" s="171">
        <f>(VLOOKUP($D327,'P4 Destination'!$C$21:$M$176,8,0))*BK327</f>
        <v>0</v>
      </c>
      <c r="BM327" s="172">
        <f t="shared" si="135"/>
        <v>0</v>
      </c>
      <c r="BN327" s="171">
        <f>(VLOOKUP($D327,'P4 Destination'!$C$21:$M$176,9,0))*BM327</f>
        <v>0</v>
      </c>
      <c r="BO327" s="154">
        <f t="shared" si="136"/>
        <v>1</v>
      </c>
      <c r="BP327" s="171">
        <f>(VLOOKUP(D327,'P4 Destination'!$C$21:$M$176,10,0))*K327</f>
        <v>0</v>
      </c>
      <c r="BQ327" s="171">
        <f>(VLOOKUP(D327,'P4 Destination'!$C$21:$M$176,11,0))*J327</f>
        <v>0</v>
      </c>
      <c r="BR327" s="173">
        <f t="shared" si="137"/>
        <v>0</v>
      </c>
      <c r="BS327" s="173">
        <f>(AV327*2500)*'P6 Verzekering'!$E$11</f>
        <v>0</v>
      </c>
      <c r="BT327" s="173">
        <f>(AW327*2500)*'P6 Verzekering'!$E$12</f>
        <v>0</v>
      </c>
      <c r="BU327" s="173">
        <f>(L327*2500)*'P6 Verzekering'!$E$13</f>
        <v>0</v>
      </c>
      <c r="BV327" s="173">
        <f t="shared" si="138"/>
        <v>0</v>
      </c>
      <c r="BW327"/>
      <c r="BX327"/>
    </row>
    <row r="328" spans="1:76">
      <c r="A328" s="152" t="s">
        <v>1451</v>
      </c>
      <c r="B328" s="152" t="s">
        <v>383</v>
      </c>
      <c r="C328" s="152" t="s">
        <v>382</v>
      </c>
      <c r="D328" s="152" t="s">
        <v>315</v>
      </c>
      <c r="E328" s="152" t="s">
        <v>314</v>
      </c>
      <c r="F328" s="153">
        <f t="shared" si="112"/>
        <v>39</v>
      </c>
      <c r="G328" s="154">
        <v>1</v>
      </c>
      <c r="H328" s="154">
        <f>IFERROR(VLOOKUP(B328,'P2 Origin'!$C$21:$Q$176,15,FALSE),0)</f>
        <v>0</v>
      </c>
      <c r="I328" s="154">
        <f>IFERROR(VLOOKUP(D328,'P4 Destination'!$C$21:$Q$176,15,FALSE),0)</f>
        <v>0</v>
      </c>
      <c r="J328" s="155"/>
      <c r="K328" s="155">
        <v>1</v>
      </c>
      <c r="L328" s="156">
        <v>0</v>
      </c>
      <c r="M328" s="155">
        <v>0</v>
      </c>
      <c r="N328" s="155">
        <v>0</v>
      </c>
      <c r="O328" s="157">
        <f t="shared" si="113"/>
        <v>0</v>
      </c>
      <c r="P328" s="158">
        <f t="shared" si="114"/>
        <v>0</v>
      </c>
      <c r="Q328" s="159">
        <f>IFERROR(VLOOKUP(N328,'P1 Intra-Europees'!$A$15:$H$25,3,0),0)*P328</f>
        <v>0</v>
      </c>
      <c r="R328" s="160">
        <f t="shared" si="115"/>
        <v>0</v>
      </c>
      <c r="S328" s="159">
        <f>IFERROR(VLOOKUP(N328,'P1 Intra-Europees'!$A$15:$H$25,4,0),0)*R328</f>
        <v>0</v>
      </c>
      <c r="T328" s="160">
        <f t="shared" si="116"/>
        <v>0</v>
      </c>
      <c r="U328" s="159">
        <f>IFERROR(VLOOKUP(N328,'P1 Intra-Europees'!$A$15:$H$25,5,0),0)*T328</f>
        <v>0</v>
      </c>
      <c r="V328" s="160">
        <f t="shared" si="117"/>
        <v>0</v>
      </c>
      <c r="W328" s="159">
        <f>IFERROR(VLOOKUP(N328,'P1 Intra-Europees'!$A$15:$H$25,6,0),0)*V328</f>
        <v>0</v>
      </c>
      <c r="X328" s="160">
        <f t="shared" si="118"/>
        <v>0</v>
      </c>
      <c r="Y328" s="159">
        <f>IFERROR(VLOOKUP(N328,'P1 Intra-Europees'!$A$15:$H$25,7,0),0)*X328</f>
        <v>0</v>
      </c>
      <c r="Z328" s="161">
        <f t="shared" si="119"/>
        <v>0</v>
      </c>
      <c r="AA328" s="162">
        <f>IFERROR(VLOOKUP(N328,'P1 Intra-Europees'!$A$15:$H$25,8,0),0)*Z328</f>
        <v>0</v>
      </c>
      <c r="AB328" s="163">
        <f t="shared" si="120"/>
        <v>0</v>
      </c>
      <c r="AC328" s="157" t="str">
        <f>VLOOKUP(B328,'P2 Origin'!$C$21:$O$176,13,0)</f>
        <v>USD</v>
      </c>
      <c r="AD328" s="164">
        <f t="shared" si="121"/>
        <v>0</v>
      </c>
      <c r="AE328" s="165">
        <f>IF(AU328&gt;0.1,VLOOKUP(B328,'P2 Origin'!$C$21:$M$176,3,0)*H328,0)</f>
        <v>0</v>
      </c>
      <c r="AF328" s="166">
        <f t="shared" si="122"/>
        <v>0</v>
      </c>
      <c r="AG328" s="165">
        <f>(VLOOKUP(B328,'P2 Origin'!$C$21:$M$176,4,0))*AF328</f>
        <v>0</v>
      </c>
      <c r="AH328" s="166">
        <f t="shared" si="123"/>
        <v>0</v>
      </c>
      <c r="AI328" s="165">
        <f>(VLOOKUP(B328,'P2 Origin'!$C$21:$M$176,5,0))*AH328</f>
        <v>0</v>
      </c>
      <c r="AJ328" s="166">
        <f t="shared" si="139"/>
        <v>0</v>
      </c>
      <c r="AK328" s="165">
        <f>(VLOOKUP(B328,'P2 Origin'!$C$21:$M$176,6,0))*AJ328</f>
        <v>0</v>
      </c>
      <c r="AL328" s="166">
        <f t="shared" si="124"/>
        <v>0</v>
      </c>
      <c r="AM328" s="165">
        <f>(VLOOKUP($B328,'P2 Origin'!$C$21:$M$176,7,0))*AL328</f>
        <v>0</v>
      </c>
      <c r="AN328" s="166">
        <f t="shared" si="125"/>
        <v>39</v>
      </c>
      <c r="AO328" s="165">
        <f>(VLOOKUP($B328,'P2 Origin'!$C$21:$M$176,8,0))*AN328</f>
        <v>0</v>
      </c>
      <c r="AP328" s="166">
        <f t="shared" si="126"/>
        <v>0</v>
      </c>
      <c r="AQ328" s="165">
        <f>(VLOOKUP($B328,'P2 Origin'!$C$21:$M$176,9,0))*AP328</f>
        <v>0</v>
      </c>
      <c r="AR328" s="155">
        <f t="shared" si="127"/>
        <v>1</v>
      </c>
      <c r="AS328" s="164">
        <f>(VLOOKUP(B328,'P2 Origin'!$C$21:$M$176,10,0))*K328</f>
        <v>0</v>
      </c>
      <c r="AT328" s="164">
        <f>(VLOOKUP(B328,'P2 Origin'!$C$21:$M$176,11,0))*J328</f>
        <v>0</v>
      </c>
      <c r="AU328" s="167">
        <v>39</v>
      </c>
      <c r="AV328" s="168">
        <v>39</v>
      </c>
      <c r="AW328" s="169">
        <v>0</v>
      </c>
      <c r="AX328" s="170">
        <f>IF(AU328&gt;=0.1,'P3 Bureaumarge zee- en luchtvr.'!$D$12,0)</f>
        <v>0</v>
      </c>
      <c r="AY328" s="163">
        <f t="shared" si="128"/>
        <v>0</v>
      </c>
      <c r="AZ328" s="157" t="str">
        <f>VLOOKUP(D328,'P4 Destination'!$C$21:$O$176,13,0)</f>
        <v>USD</v>
      </c>
      <c r="BA328" s="164">
        <f t="shared" si="129"/>
        <v>0</v>
      </c>
      <c r="BB328" s="171">
        <f>IF(AU328&gt;0.1,(VLOOKUP(D328,'P4 Destination'!$C$21:$M$176,3,0))*I328,0)</f>
        <v>0</v>
      </c>
      <c r="BC328" s="172">
        <f t="shared" si="130"/>
        <v>0</v>
      </c>
      <c r="BD328" s="171">
        <f>(VLOOKUP($D328,'P4 Destination'!$C$21:$M$176,4,0))*BC328</f>
        <v>0</v>
      </c>
      <c r="BE328" s="172">
        <f t="shared" si="131"/>
        <v>0</v>
      </c>
      <c r="BF328" s="171">
        <f>(VLOOKUP($D328,'P4 Destination'!$C$21:$M$176,5,0))*BE328</f>
        <v>0</v>
      </c>
      <c r="BG328" s="172">
        <f t="shared" si="132"/>
        <v>0</v>
      </c>
      <c r="BH328" s="171">
        <f>(VLOOKUP($D328,'P4 Destination'!$C$21:$M$176,6,0))*BG328</f>
        <v>0</v>
      </c>
      <c r="BI328" s="172">
        <f t="shared" si="133"/>
        <v>0</v>
      </c>
      <c r="BJ328" s="171">
        <f>(VLOOKUP($D328,'P4 Destination'!$C$21:$M$176,7,0))*BI328</f>
        <v>0</v>
      </c>
      <c r="BK328" s="172">
        <f t="shared" si="134"/>
        <v>39</v>
      </c>
      <c r="BL328" s="171">
        <f>(VLOOKUP($D328,'P4 Destination'!$C$21:$M$176,8,0))*BK328</f>
        <v>0</v>
      </c>
      <c r="BM328" s="172">
        <f t="shared" si="135"/>
        <v>0</v>
      </c>
      <c r="BN328" s="171">
        <f>(VLOOKUP($D328,'P4 Destination'!$C$21:$M$176,9,0))*BM328</f>
        <v>0</v>
      </c>
      <c r="BO328" s="154">
        <f t="shared" si="136"/>
        <v>1</v>
      </c>
      <c r="BP328" s="171">
        <f>(VLOOKUP(D328,'P4 Destination'!$C$21:$M$176,10,0))*K328</f>
        <v>0</v>
      </c>
      <c r="BQ328" s="171">
        <f>(VLOOKUP(D328,'P4 Destination'!$C$21:$M$176,11,0))*J328</f>
        <v>0</v>
      </c>
      <c r="BR328" s="173">
        <f t="shared" si="137"/>
        <v>0</v>
      </c>
      <c r="BS328" s="173">
        <f>(AV328*2500)*'P6 Verzekering'!$E$11</f>
        <v>0</v>
      </c>
      <c r="BT328" s="173">
        <f>(AW328*2500)*'P6 Verzekering'!$E$12</f>
        <v>0</v>
      </c>
      <c r="BU328" s="173">
        <f>(L328*2500)*'P6 Verzekering'!$E$13</f>
        <v>0</v>
      </c>
      <c r="BV328" s="173">
        <f t="shared" si="138"/>
        <v>0</v>
      </c>
      <c r="BW328"/>
      <c r="BX328"/>
    </row>
    <row r="329" spans="1:76">
      <c r="A329" s="152" t="s">
        <v>1452</v>
      </c>
      <c r="B329" s="152" t="s">
        <v>383</v>
      </c>
      <c r="C329" s="152" t="s">
        <v>382</v>
      </c>
      <c r="D329" s="152" t="s">
        <v>371</v>
      </c>
      <c r="E329" s="152" t="s">
        <v>370</v>
      </c>
      <c r="F329" s="153">
        <f t="shared" si="112"/>
        <v>54</v>
      </c>
      <c r="G329" s="154">
        <v>1</v>
      </c>
      <c r="H329" s="154">
        <f>IFERROR(VLOOKUP(B329,'P2 Origin'!$C$21:$Q$176,15,FALSE),0)</f>
        <v>0</v>
      </c>
      <c r="I329" s="154">
        <f>IFERROR(VLOOKUP(D329,'P4 Destination'!$C$21:$Q$176,15,FALSE),0)</f>
        <v>1</v>
      </c>
      <c r="J329" s="155"/>
      <c r="K329" s="155">
        <v>1</v>
      </c>
      <c r="L329" s="156">
        <v>0</v>
      </c>
      <c r="M329" s="155">
        <v>0</v>
      </c>
      <c r="N329" s="155">
        <v>0</v>
      </c>
      <c r="O329" s="157">
        <f t="shared" si="113"/>
        <v>0</v>
      </c>
      <c r="P329" s="158">
        <f t="shared" si="114"/>
        <v>0</v>
      </c>
      <c r="Q329" s="159">
        <f>IFERROR(VLOOKUP(N329,'P1 Intra-Europees'!$A$15:$H$25,3,0),0)*P329</f>
        <v>0</v>
      </c>
      <c r="R329" s="160">
        <f t="shared" si="115"/>
        <v>0</v>
      </c>
      <c r="S329" s="159">
        <f>IFERROR(VLOOKUP(N329,'P1 Intra-Europees'!$A$15:$H$25,4,0),0)*R329</f>
        <v>0</v>
      </c>
      <c r="T329" s="160">
        <f t="shared" si="116"/>
        <v>0</v>
      </c>
      <c r="U329" s="159">
        <f>IFERROR(VLOOKUP(N329,'P1 Intra-Europees'!$A$15:$H$25,5,0),0)*T329</f>
        <v>0</v>
      </c>
      <c r="V329" s="160">
        <f t="shared" si="117"/>
        <v>0</v>
      </c>
      <c r="W329" s="159">
        <f>IFERROR(VLOOKUP(N329,'P1 Intra-Europees'!$A$15:$H$25,6,0),0)*V329</f>
        <v>0</v>
      </c>
      <c r="X329" s="160">
        <f t="shared" si="118"/>
        <v>0</v>
      </c>
      <c r="Y329" s="159">
        <f>IFERROR(VLOOKUP(N329,'P1 Intra-Europees'!$A$15:$H$25,7,0),0)*X329</f>
        <v>0</v>
      </c>
      <c r="Z329" s="161">
        <f t="shared" si="119"/>
        <v>0</v>
      </c>
      <c r="AA329" s="162">
        <f>IFERROR(VLOOKUP(N329,'P1 Intra-Europees'!$A$15:$H$25,8,0),0)*Z329</f>
        <v>0</v>
      </c>
      <c r="AB329" s="163">
        <f t="shared" si="120"/>
        <v>0</v>
      </c>
      <c r="AC329" s="157" t="str">
        <f>VLOOKUP(B329,'P2 Origin'!$C$21:$O$176,13,0)</f>
        <v>USD</v>
      </c>
      <c r="AD329" s="164">
        <f t="shared" si="121"/>
        <v>0</v>
      </c>
      <c r="AE329" s="165">
        <f>IF(AU329&gt;0.1,VLOOKUP(B329,'P2 Origin'!$C$21:$M$176,3,0)*H329,0)</f>
        <v>0</v>
      </c>
      <c r="AF329" s="166">
        <f t="shared" si="122"/>
        <v>0</v>
      </c>
      <c r="AG329" s="165">
        <f>(VLOOKUP(B329,'P2 Origin'!$C$21:$M$176,4,0))*AF329</f>
        <v>0</v>
      </c>
      <c r="AH329" s="166">
        <f t="shared" si="123"/>
        <v>0</v>
      </c>
      <c r="AI329" s="165">
        <f>(VLOOKUP(B329,'P2 Origin'!$C$21:$M$176,5,0))*AH329</f>
        <v>0</v>
      </c>
      <c r="AJ329" s="166">
        <f t="shared" si="139"/>
        <v>0</v>
      </c>
      <c r="AK329" s="165">
        <f>(VLOOKUP(B329,'P2 Origin'!$C$21:$M$176,6,0))*AJ329</f>
        <v>0</v>
      </c>
      <c r="AL329" s="166">
        <f t="shared" si="124"/>
        <v>0</v>
      </c>
      <c r="AM329" s="165">
        <f>(VLOOKUP($B329,'P2 Origin'!$C$21:$M$176,7,0))*AL329</f>
        <v>0</v>
      </c>
      <c r="AN329" s="166">
        <f t="shared" si="125"/>
        <v>0</v>
      </c>
      <c r="AO329" s="165">
        <f>(VLOOKUP($B329,'P2 Origin'!$C$21:$M$176,8,0))*AN329</f>
        <v>0</v>
      </c>
      <c r="AP329" s="166">
        <f t="shared" si="126"/>
        <v>54</v>
      </c>
      <c r="AQ329" s="165">
        <f>(VLOOKUP($B329,'P2 Origin'!$C$21:$M$176,9,0))*AP329</f>
        <v>0</v>
      </c>
      <c r="AR329" s="155">
        <f t="shared" si="127"/>
        <v>1</v>
      </c>
      <c r="AS329" s="164">
        <f>(VLOOKUP(B329,'P2 Origin'!$C$21:$M$176,10,0))*K329</f>
        <v>0</v>
      </c>
      <c r="AT329" s="164">
        <f>(VLOOKUP(B329,'P2 Origin'!$C$21:$M$176,11,0))*J329</f>
        <v>0</v>
      </c>
      <c r="AU329" s="167">
        <v>54</v>
      </c>
      <c r="AV329" s="168">
        <v>54</v>
      </c>
      <c r="AW329" s="169">
        <v>0</v>
      </c>
      <c r="AX329" s="170">
        <f>IF(AU329&gt;=0.1,'P3 Bureaumarge zee- en luchtvr.'!$D$12,0)</f>
        <v>0</v>
      </c>
      <c r="AY329" s="163">
        <f t="shared" si="128"/>
        <v>0</v>
      </c>
      <c r="AZ329" s="157" t="str">
        <f>VLOOKUP(D329,'P4 Destination'!$C$21:$O$176,13,0)</f>
        <v>USD</v>
      </c>
      <c r="BA329" s="164">
        <f t="shared" si="129"/>
        <v>0</v>
      </c>
      <c r="BB329" s="171">
        <f>IF(AU329&gt;0.1,(VLOOKUP(D329,'P4 Destination'!$C$21:$M$176,3,0))*I329,0)</f>
        <v>0</v>
      </c>
      <c r="BC329" s="172">
        <f t="shared" si="130"/>
        <v>0</v>
      </c>
      <c r="BD329" s="171">
        <f>(VLOOKUP($D329,'P4 Destination'!$C$21:$M$176,4,0))*BC329</f>
        <v>0</v>
      </c>
      <c r="BE329" s="172">
        <f t="shared" si="131"/>
        <v>0</v>
      </c>
      <c r="BF329" s="171">
        <f>(VLOOKUP($D329,'P4 Destination'!$C$21:$M$176,5,0))*BE329</f>
        <v>0</v>
      </c>
      <c r="BG329" s="172">
        <f t="shared" si="132"/>
        <v>0</v>
      </c>
      <c r="BH329" s="171">
        <f>(VLOOKUP($D329,'P4 Destination'!$C$21:$M$176,6,0))*BG329</f>
        <v>0</v>
      </c>
      <c r="BI329" s="172">
        <f t="shared" si="133"/>
        <v>0</v>
      </c>
      <c r="BJ329" s="171">
        <f>(VLOOKUP($D329,'P4 Destination'!$C$21:$M$176,7,0))*BI329</f>
        <v>0</v>
      </c>
      <c r="BK329" s="172">
        <f t="shared" si="134"/>
        <v>0</v>
      </c>
      <c r="BL329" s="171">
        <f>(VLOOKUP($D329,'P4 Destination'!$C$21:$M$176,8,0))*BK329</f>
        <v>0</v>
      </c>
      <c r="BM329" s="172">
        <f t="shared" si="135"/>
        <v>54</v>
      </c>
      <c r="BN329" s="171">
        <f>(VLOOKUP($D329,'P4 Destination'!$C$21:$M$176,9,0))*BM329</f>
        <v>0</v>
      </c>
      <c r="BO329" s="154">
        <f t="shared" si="136"/>
        <v>1</v>
      </c>
      <c r="BP329" s="171">
        <f>(VLOOKUP(D329,'P4 Destination'!$C$21:$M$176,10,0))*K329</f>
        <v>0</v>
      </c>
      <c r="BQ329" s="171">
        <f>(VLOOKUP(D329,'P4 Destination'!$C$21:$M$176,11,0))*J329</f>
        <v>0</v>
      </c>
      <c r="BR329" s="173">
        <f t="shared" si="137"/>
        <v>0</v>
      </c>
      <c r="BS329" s="173">
        <f>(AV329*2500)*'P6 Verzekering'!$E$11</f>
        <v>0</v>
      </c>
      <c r="BT329" s="173">
        <f>(AW329*2500)*'P6 Verzekering'!$E$12</f>
        <v>0</v>
      </c>
      <c r="BU329" s="173">
        <f>(L329*2500)*'P6 Verzekering'!$E$13</f>
        <v>0</v>
      </c>
      <c r="BV329" s="173">
        <f t="shared" si="138"/>
        <v>0</v>
      </c>
      <c r="BW329"/>
      <c r="BX329"/>
    </row>
    <row r="330" spans="1:76">
      <c r="A330" s="152" t="s">
        <v>1453</v>
      </c>
      <c r="B330" s="152" t="s">
        <v>383</v>
      </c>
      <c r="C330" s="152" t="s">
        <v>382</v>
      </c>
      <c r="D330" s="152" t="s">
        <v>325</v>
      </c>
      <c r="E330" s="152" t="s">
        <v>324</v>
      </c>
      <c r="F330" s="153">
        <f t="shared" si="112"/>
        <v>40</v>
      </c>
      <c r="G330" s="154">
        <v>1</v>
      </c>
      <c r="H330" s="154">
        <f>IFERROR(VLOOKUP(B330,'P2 Origin'!$C$21:$Q$176,15,FALSE),0)</f>
        <v>0</v>
      </c>
      <c r="I330" s="154">
        <f>IFERROR(VLOOKUP(D330,'P4 Destination'!$C$21:$Q$176,15,FALSE),0)</f>
        <v>1</v>
      </c>
      <c r="J330" s="155"/>
      <c r="K330" s="155">
        <v>1</v>
      </c>
      <c r="L330" s="156">
        <v>0</v>
      </c>
      <c r="M330" s="155">
        <v>0</v>
      </c>
      <c r="N330" s="155">
        <v>0</v>
      </c>
      <c r="O330" s="157">
        <f t="shared" si="113"/>
        <v>0</v>
      </c>
      <c r="P330" s="158">
        <f t="shared" si="114"/>
        <v>0</v>
      </c>
      <c r="Q330" s="159">
        <f>IFERROR(VLOOKUP(N330,'P1 Intra-Europees'!$A$15:$H$25,3,0),0)*P330</f>
        <v>0</v>
      </c>
      <c r="R330" s="160">
        <f t="shared" si="115"/>
        <v>0</v>
      </c>
      <c r="S330" s="159">
        <f>IFERROR(VLOOKUP(N330,'P1 Intra-Europees'!$A$15:$H$25,4,0),0)*R330</f>
        <v>0</v>
      </c>
      <c r="T330" s="160">
        <f t="shared" si="116"/>
        <v>0</v>
      </c>
      <c r="U330" s="159">
        <f>IFERROR(VLOOKUP(N330,'P1 Intra-Europees'!$A$15:$H$25,5,0),0)*T330</f>
        <v>0</v>
      </c>
      <c r="V330" s="160">
        <f t="shared" si="117"/>
        <v>0</v>
      </c>
      <c r="W330" s="159">
        <f>IFERROR(VLOOKUP(N330,'P1 Intra-Europees'!$A$15:$H$25,6,0),0)*V330</f>
        <v>0</v>
      </c>
      <c r="X330" s="160">
        <f t="shared" si="118"/>
        <v>0</v>
      </c>
      <c r="Y330" s="159">
        <f>IFERROR(VLOOKUP(N330,'P1 Intra-Europees'!$A$15:$H$25,7,0),0)*X330</f>
        <v>0</v>
      </c>
      <c r="Z330" s="161">
        <f t="shared" si="119"/>
        <v>0</v>
      </c>
      <c r="AA330" s="162">
        <f>IFERROR(VLOOKUP(N330,'P1 Intra-Europees'!$A$15:$H$25,8,0),0)*Z330</f>
        <v>0</v>
      </c>
      <c r="AB330" s="163">
        <f t="shared" si="120"/>
        <v>0</v>
      </c>
      <c r="AC330" s="157" t="str">
        <f>VLOOKUP(B330,'P2 Origin'!$C$21:$O$176,13,0)</f>
        <v>USD</v>
      </c>
      <c r="AD330" s="164">
        <f t="shared" si="121"/>
        <v>0</v>
      </c>
      <c r="AE330" s="165">
        <f>IF(AU330&gt;0.1,VLOOKUP(B330,'P2 Origin'!$C$21:$M$176,3,0)*H330,0)</f>
        <v>0</v>
      </c>
      <c r="AF330" s="166">
        <f t="shared" si="122"/>
        <v>0</v>
      </c>
      <c r="AG330" s="165">
        <f>(VLOOKUP(B330,'P2 Origin'!$C$21:$M$176,4,0))*AF330</f>
        <v>0</v>
      </c>
      <c r="AH330" s="166">
        <f t="shared" si="123"/>
        <v>0</v>
      </c>
      <c r="AI330" s="165">
        <f>(VLOOKUP(B330,'P2 Origin'!$C$21:$M$176,5,0))*AH330</f>
        <v>0</v>
      </c>
      <c r="AJ330" s="166">
        <f t="shared" si="139"/>
        <v>0</v>
      </c>
      <c r="AK330" s="165">
        <f>(VLOOKUP(B330,'P2 Origin'!$C$21:$M$176,6,0))*AJ330</f>
        <v>0</v>
      </c>
      <c r="AL330" s="166">
        <f t="shared" si="124"/>
        <v>0</v>
      </c>
      <c r="AM330" s="165">
        <f>(VLOOKUP($B330,'P2 Origin'!$C$21:$M$176,7,0))*AL330</f>
        <v>0</v>
      </c>
      <c r="AN330" s="166">
        <f t="shared" si="125"/>
        <v>40</v>
      </c>
      <c r="AO330" s="165">
        <f>(VLOOKUP($B330,'P2 Origin'!$C$21:$M$176,8,0))*AN330</f>
        <v>0</v>
      </c>
      <c r="AP330" s="166">
        <f t="shared" si="126"/>
        <v>0</v>
      </c>
      <c r="AQ330" s="165">
        <f>(VLOOKUP($B330,'P2 Origin'!$C$21:$M$176,9,0))*AP330</f>
        <v>0</v>
      </c>
      <c r="AR330" s="155">
        <f t="shared" si="127"/>
        <v>1</v>
      </c>
      <c r="AS330" s="164">
        <f>(VLOOKUP(B330,'P2 Origin'!$C$21:$M$176,10,0))*K330</f>
        <v>0</v>
      </c>
      <c r="AT330" s="164">
        <f>(VLOOKUP(B330,'P2 Origin'!$C$21:$M$176,11,0))*J330</f>
        <v>0</v>
      </c>
      <c r="AU330" s="167">
        <v>40</v>
      </c>
      <c r="AV330" s="168">
        <v>40</v>
      </c>
      <c r="AW330" s="169">
        <v>0</v>
      </c>
      <c r="AX330" s="170">
        <f>IF(AU330&gt;=0.1,'P3 Bureaumarge zee- en luchtvr.'!$D$12,0)</f>
        <v>0</v>
      </c>
      <c r="AY330" s="163">
        <f t="shared" si="128"/>
        <v>0</v>
      </c>
      <c r="AZ330" s="157" t="str">
        <f>VLOOKUP(D330,'P4 Destination'!$C$21:$O$176,13,0)</f>
        <v>USD</v>
      </c>
      <c r="BA330" s="164">
        <f t="shared" si="129"/>
        <v>0</v>
      </c>
      <c r="BB330" s="171">
        <f>IF(AU330&gt;0.1,(VLOOKUP(D330,'P4 Destination'!$C$21:$M$176,3,0))*I330,0)</f>
        <v>0</v>
      </c>
      <c r="BC330" s="172">
        <f t="shared" si="130"/>
        <v>0</v>
      </c>
      <c r="BD330" s="171">
        <f>(VLOOKUP($D330,'P4 Destination'!$C$21:$M$176,4,0))*BC330</f>
        <v>0</v>
      </c>
      <c r="BE330" s="172">
        <f t="shared" si="131"/>
        <v>0</v>
      </c>
      <c r="BF330" s="171">
        <f>(VLOOKUP($D330,'P4 Destination'!$C$21:$M$176,5,0))*BE330</f>
        <v>0</v>
      </c>
      <c r="BG330" s="172">
        <f t="shared" si="132"/>
        <v>0</v>
      </c>
      <c r="BH330" s="171">
        <f>(VLOOKUP($D330,'P4 Destination'!$C$21:$M$176,6,0))*BG330</f>
        <v>0</v>
      </c>
      <c r="BI330" s="172">
        <f t="shared" si="133"/>
        <v>0</v>
      </c>
      <c r="BJ330" s="171">
        <f>(VLOOKUP($D330,'P4 Destination'!$C$21:$M$176,7,0))*BI330</f>
        <v>0</v>
      </c>
      <c r="BK330" s="172">
        <f t="shared" si="134"/>
        <v>40</v>
      </c>
      <c r="BL330" s="171">
        <f>(VLOOKUP($D330,'P4 Destination'!$C$21:$M$176,8,0))*BK330</f>
        <v>0</v>
      </c>
      <c r="BM330" s="172">
        <f t="shared" si="135"/>
        <v>0</v>
      </c>
      <c r="BN330" s="171">
        <f>(VLOOKUP($D330,'P4 Destination'!$C$21:$M$176,9,0))*BM330</f>
        <v>0</v>
      </c>
      <c r="BO330" s="154">
        <f t="shared" si="136"/>
        <v>1</v>
      </c>
      <c r="BP330" s="171">
        <f>(VLOOKUP(D330,'P4 Destination'!$C$21:$M$176,10,0))*K330</f>
        <v>0</v>
      </c>
      <c r="BQ330" s="171">
        <f>(VLOOKUP(D330,'P4 Destination'!$C$21:$M$176,11,0))*J330</f>
        <v>0</v>
      </c>
      <c r="BR330" s="173">
        <f t="shared" si="137"/>
        <v>0</v>
      </c>
      <c r="BS330" s="173">
        <f>(AV330*2500)*'P6 Verzekering'!$E$11</f>
        <v>0</v>
      </c>
      <c r="BT330" s="173">
        <f>(AW330*2500)*'P6 Verzekering'!$E$12</f>
        <v>0</v>
      </c>
      <c r="BU330" s="173">
        <f>(L330*2500)*'P6 Verzekering'!$E$13</f>
        <v>0</v>
      </c>
      <c r="BV330" s="173">
        <f t="shared" si="138"/>
        <v>0</v>
      </c>
      <c r="BW330"/>
      <c r="BX330"/>
    </row>
    <row r="331" spans="1:76">
      <c r="A331" s="152" t="s">
        <v>1454</v>
      </c>
      <c r="B331" s="152" t="s">
        <v>383</v>
      </c>
      <c r="C331" s="152" t="s">
        <v>382</v>
      </c>
      <c r="D331" s="152" t="s">
        <v>253</v>
      </c>
      <c r="E331" s="152" t="s">
        <v>250</v>
      </c>
      <c r="F331" s="153">
        <f t="shared" ref="F331:F394" si="140">SUM(L331,AU331)</f>
        <v>28</v>
      </c>
      <c r="G331" s="154">
        <v>1</v>
      </c>
      <c r="H331" s="154">
        <f>IFERROR(VLOOKUP(B331,'P2 Origin'!$C$21:$Q$176,15,FALSE),0)</f>
        <v>0</v>
      </c>
      <c r="I331" s="154">
        <f>IFERROR(VLOOKUP(D331,'P4 Destination'!$C$21:$Q$176,15,FALSE),0)</f>
        <v>1</v>
      </c>
      <c r="J331" s="155">
        <v>1</v>
      </c>
      <c r="K331" s="155"/>
      <c r="L331" s="156">
        <v>0</v>
      </c>
      <c r="M331" s="155">
        <v>0</v>
      </c>
      <c r="N331" s="155">
        <v>0</v>
      </c>
      <c r="O331" s="157">
        <f t="shared" ref="O331:O394" si="141">SUM(Q331,S331,U331,W331,Y331,AA331)</f>
        <v>0</v>
      </c>
      <c r="P331" s="158">
        <f t="shared" ref="P331:P394" si="142">IF(AND(L331&gt;=0.1,L331&lt;=15),L331,0)</f>
        <v>0</v>
      </c>
      <c r="Q331" s="159">
        <f>IFERROR(VLOOKUP(N331,'P1 Intra-Europees'!$A$15:$H$25,3,0),0)*P331</f>
        <v>0</v>
      </c>
      <c r="R331" s="160">
        <f t="shared" ref="R331:R394" si="143">(IF(AND(L331&gt;=15.1,L331&lt;=25),L331,0))</f>
        <v>0</v>
      </c>
      <c r="S331" s="159">
        <f>IFERROR(VLOOKUP(N331,'P1 Intra-Europees'!$A$15:$H$25,4,0),0)*R331</f>
        <v>0</v>
      </c>
      <c r="T331" s="160">
        <f t="shared" ref="T331:T394" si="144">IF(AND(L331&gt;=25.1,L331&lt;=35),L331,0)</f>
        <v>0</v>
      </c>
      <c r="U331" s="159">
        <f>IFERROR(VLOOKUP(N331,'P1 Intra-Europees'!$A$15:$H$25,5,0),0)*T331</f>
        <v>0</v>
      </c>
      <c r="V331" s="160">
        <f t="shared" ref="V331:V394" si="145">IF(AND(L331&gt;=35.1,L331&lt;=45),L331,0)</f>
        <v>0</v>
      </c>
      <c r="W331" s="159">
        <f>IFERROR(VLOOKUP(N331,'P1 Intra-Europees'!$A$15:$H$25,6,0),0)*V331</f>
        <v>0</v>
      </c>
      <c r="X331" s="160">
        <f t="shared" ref="X331:X394" si="146">IF(AND(L331&gt;=45.1,L331&lt;=150),L331,0)</f>
        <v>0</v>
      </c>
      <c r="Y331" s="159">
        <f>IFERROR(VLOOKUP(N331,'P1 Intra-Europees'!$A$15:$H$25,7,0),0)*X331</f>
        <v>0</v>
      </c>
      <c r="Z331" s="161">
        <f t="shared" ref="Z331:Z394" si="147">IF(L331&gt;=0.1,G331,0)</f>
        <v>0</v>
      </c>
      <c r="AA331" s="162">
        <f>IFERROR(VLOOKUP(N331,'P1 Intra-Europees'!$A$15:$H$25,8,0),0)*Z331</f>
        <v>0</v>
      </c>
      <c r="AB331" s="163">
        <f t="shared" ref="AB331:AB394" si="148">IF(AC331=$AC$8,0.95,1)*AD331</f>
        <v>0</v>
      </c>
      <c r="AC331" s="157" t="str">
        <f>VLOOKUP(B331,'P2 Origin'!$C$21:$O$176,13,0)</f>
        <v>USD</v>
      </c>
      <c r="AD331" s="164">
        <f t="shared" ref="AD331:AD394" si="149">SUM(AE331,AG331,AI331,AK331,AS331,AT331,AM331,AO331,AQ331)</f>
        <v>0</v>
      </c>
      <c r="AE331" s="165">
        <f>IF(AU331&gt;0.1,VLOOKUP(B331,'P2 Origin'!$C$21:$M$176,3,0)*H331,0)</f>
        <v>0</v>
      </c>
      <c r="AF331" s="166">
        <f t="shared" ref="AF331:AF394" si="150">IF(AND(AU331&gt;=0.1,AU331&lt;=5.99),AU331,0)</f>
        <v>0</v>
      </c>
      <c r="AG331" s="165">
        <f>(VLOOKUP(B331,'P2 Origin'!$C$21:$M$176,4,0))*AF331</f>
        <v>0</v>
      </c>
      <c r="AH331" s="166">
        <f t="shared" ref="AH331:AH394" si="151">IF(AND(AU331&gt;=6,AU331&lt;=15.99),$AU331,0)</f>
        <v>0</v>
      </c>
      <c r="AI331" s="165">
        <f>(VLOOKUP(B331,'P2 Origin'!$C$21:$M$176,5,0))*AH331</f>
        <v>0</v>
      </c>
      <c r="AJ331" s="166">
        <f t="shared" si="139"/>
        <v>0</v>
      </c>
      <c r="AK331" s="165">
        <f>(VLOOKUP(B331,'P2 Origin'!$C$21:$M$176,6,0))*AJ331</f>
        <v>0</v>
      </c>
      <c r="AL331" s="166">
        <f t="shared" ref="AL331:AL394" si="152">IF(AND($AU331&gt;=26,$AU331&lt;=35.99),$AU331,0)</f>
        <v>28</v>
      </c>
      <c r="AM331" s="165">
        <f>(VLOOKUP($B331,'P2 Origin'!$C$21:$M$176,7,0))*AL331</f>
        <v>0</v>
      </c>
      <c r="AN331" s="166">
        <f t="shared" ref="AN331:AN394" si="153">IF(AND($AU331&gt;=36,$AU331&lt;=45.99),$AU331,0)</f>
        <v>0</v>
      </c>
      <c r="AO331" s="165">
        <f>(VLOOKUP($B331,'P2 Origin'!$C$21:$M$176,8,0))*AN331</f>
        <v>0</v>
      </c>
      <c r="AP331" s="166">
        <f t="shared" ref="AP331:AP394" si="154">IF(AND($AU331&gt;=46,$AU331&lt;=100),$AU331,0)</f>
        <v>0</v>
      </c>
      <c r="AQ331" s="165">
        <f>(VLOOKUP($B331,'P2 Origin'!$C$21:$M$176,9,0))*AP331</f>
        <v>0</v>
      </c>
      <c r="AR331" s="155">
        <f t="shared" ref="AR331:AR394" si="155">IF(AU331&gt;=0.1,G331,0)</f>
        <v>1</v>
      </c>
      <c r="AS331" s="164">
        <f>(VLOOKUP(B331,'P2 Origin'!$C$21:$M$176,10,0))*K331</f>
        <v>0</v>
      </c>
      <c r="AT331" s="164">
        <f>(VLOOKUP(B331,'P2 Origin'!$C$21:$M$176,11,0))*J331</f>
        <v>0</v>
      </c>
      <c r="AU331" s="167">
        <v>28</v>
      </c>
      <c r="AV331" s="168">
        <v>28</v>
      </c>
      <c r="AW331" s="169">
        <v>0</v>
      </c>
      <c r="AX331" s="170">
        <f>IF(AU331&gt;=0.1,'P3 Bureaumarge zee- en luchtvr.'!$D$12,0)</f>
        <v>0</v>
      </c>
      <c r="AY331" s="163">
        <f t="shared" ref="AY331:AY394" si="156">IF(AZ331=$AC$8,0.95,1)*BA331</f>
        <v>0</v>
      </c>
      <c r="AZ331" s="157" t="str">
        <f>VLOOKUP(D331,'P4 Destination'!$C$21:$O$176,13,0)</f>
        <v>EUR</v>
      </c>
      <c r="BA331" s="164">
        <f t="shared" ref="BA331:BA394" si="157">SUM(BB331,BD331,BF331,BN331,BP331,BQ331,BH331,BJ331,BL331)</f>
        <v>0</v>
      </c>
      <c r="BB331" s="171">
        <f>IF(AU331&gt;0.1,(VLOOKUP(D331,'P4 Destination'!$C$21:$M$176,3,0))*I331,0)</f>
        <v>0</v>
      </c>
      <c r="BC331" s="172">
        <f t="shared" ref="BC331:BC394" si="158">IF(AND($AU331&gt;=0.1,$AU331&lt;=5),$AU331,0)</f>
        <v>0</v>
      </c>
      <c r="BD331" s="171">
        <f>(VLOOKUP($D331,'P4 Destination'!$C$21:$M$176,4,0))*BC331</f>
        <v>0</v>
      </c>
      <c r="BE331" s="172">
        <f t="shared" ref="BE331:BE394" si="159">IF(AND($AU331&gt;=6,$AU331&lt;=15.99),$AU331,0)</f>
        <v>0</v>
      </c>
      <c r="BF331" s="171">
        <f>(VLOOKUP($D331,'P4 Destination'!$C$21:$M$176,5,0))*BE331</f>
        <v>0</v>
      </c>
      <c r="BG331" s="172">
        <f t="shared" ref="BG331:BG394" si="160">IF(AND($AU331&gt;=16,$AU331&lt;=25.99),$AU331,0)</f>
        <v>0</v>
      </c>
      <c r="BH331" s="171">
        <f>(VLOOKUP($D331,'P4 Destination'!$C$21:$M$176,6,0))*BG331</f>
        <v>0</v>
      </c>
      <c r="BI331" s="172">
        <f t="shared" ref="BI331:BI394" si="161">IF(AND($AU331&gt;=26,$AU331&lt;=35.99),$AU331,0)</f>
        <v>28</v>
      </c>
      <c r="BJ331" s="171">
        <f>(VLOOKUP($D331,'P4 Destination'!$C$21:$M$176,7,0))*BI331</f>
        <v>0</v>
      </c>
      <c r="BK331" s="172">
        <f t="shared" ref="BK331:BK394" si="162">IF(AND($AU331&gt;=36,$AU331&lt;=45.99),$AU331,0)</f>
        <v>0</v>
      </c>
      <c r="BL331" s="171">
        <f>(VLOOKUP($D331,'P4 Destination'!$C$21:$M$176,8,0))*BK331</f>
        <v>0</v>
      </c>
      <c r="BM331" s="172">
        <f t="shared" ref="BM331:BM394" si="163">IF(AND($AU331&gt;=46,$AU331&lt;=100),$AU331,0)</f>
        <v>0</v>
      </c>
      <c r="BN331" s="171">
        <f>(VLOOKUP($D331,'P4 Destination'!$C$21:$M$176,9,0))*BM331</f>
        <v>0</v>
      </c>
      <c r="BO331" s="154">
        <f t="shared" ref="BO331:BO394" si="164">IF(AU331&gt;=0.1,G331,0)</f>
        <v>1</v>
      </c>
      <c r="BP331" s="171">
        <f>(VLOOKUP(D331,'P4 Destination'!$C$21:$M$176,10,0))*K331</f>
        <v>0</v>
      </c>
      <c r="BQ331" s="171">
        <f>(VLOOKUP(D331,'P4 Destination'!$C$21:$M$176,11,0))*J331</f>
        <v>0</v>
      </c>
      <c r="BR331" s="173">
        <f t="shared" ref="BR331:BR394" si="165">SUM(BS331:BU331)</f>
        <v>0</v>
      </c>
      <c r="BS331" s="173">
        <f>(AV331*2500)*'P6 Verzekering'!$E$11</f>
        <v>0</v>
      </c>
      <c r="BT331" s="173">
        <f>(AW331*2500)*'P6 Verzekering'!$E$12</f>
        <v>0</v>
      </c>
      <c r="BU331" s="173">
        <f>(L331*2500)*'P6 Verzekering'!$E$13</f>
        <v>0</v>
      </c>
      <c r="BV331" s="173">
        <f t="shared" ref="BV331:BV394" si="166">SUM(O331,AB331,AX331,AY331,BR331)</f>
        <v>0</v>
      </c>
      <c r="BW331"/>
      <c r="BX331"/>
    </row>
    <row r="332" spans="1:76">
      <c r="A332" s="152" t="s">
        <v>1456</v>
      </c>
      <c r="B332" s="152" t="s">
        <v>383</v>
      </c>
      <c r="C332" s="152" t="s">
        <v>382</v>
      </c>
      <c r="D332" s="152" t="s">
        <v>219</v>
      </c>
      <c r="E332" s="152" t="s">
        <v>219</v>
      </c>
      <c r="F332" s="153">
        <f t="shared" si="140"/>
        <v>33</v>
      </c>
      <c r="G332" s="154">
        <v>1</v>
      </c>
      <c r="H332" s="154">
        <f>IFERROR(VLOOKUP(B332,'P2 Origin'!$C$21:$Q$176,15,FALSE),0)</f>
        <v>0</v>
      </c>
      <c r="I332" s="154">
        <f>IFERROR(VLOOKUP(D332,'P4 Destination'!$C$21:$Q$176,15,FALSE),0)</f>
        <v>0</v>
      </c>
      <c r="J332" s="155"/>
      <c r="K332" s="155">
        <v>1</v>
      </c>
      <c r="L332" s="156">
        <v>0</v>
      </c>
      <c r="M332" s="155">
        <v>0</v>
      </c>
      <c r="N332" s="155">
        <v>0</v>
      </c>
      <c r="O332" s="157">
        <f t="shared" si="141"/>
        <v>0</v>
      </c>
      <c r="P332" s="158">
        <f t="shared" si="142"/>
        <v>0</v>
      </c>
      <c r="Q332" s="159">
        <f>IFERROR(VLOOKUP(N332,'P1 Intra-Europees'!$A$15:$H$25,3,0),0)*P332</f>
        <v>0</v>
      </c>
      <c r="R332" s="160">
        <f t="shared" si="143"/>
        <v>0</v>
      </c>
      <c r="S332" s="159">
        <f>IFERROR(VLOOKUP(N332,'P1 Intra-Europees'!$A$15:$H$25,4,0),0)*R332</f>
        <v>0</v>
      </c>
      <c r="T332" s="160">
        <f t="shared" si="144"/>
        <v>0</v>
      </c>
      <c r="U332" s="159">
        <f>IFERROR(VLOOKUP(N332,'P1 Intra-Europees'!$A$15:$H$25,5,0),0)*T332</f>
        <v>0</v>
      </c>
      <c r="V332" s="160">
        <f t="shared" si="145"/>
        <v>0</v>
      </c>
      <c r="W332" s="159">
        <f>IFERROR(VLOOKUP(N332,'P1 Intra-Europees'!$A$15:$H$25,6,0),0)*V332</f>
        <v>0</v>
      </c>
      <c r="X332" s="160">
        <f t="shared" si="146"/>
        <v>0</v>
      </c>
      <c r="Y332" s="159">
        <f>IFERROR(VLOOKUP(N332,'P1 Intra-Europees'!$A$15:$H$25,7,0),0)*X332</f>
        <v>0</v>
      </c>
      <c r="Z332" s="161">
        <f t="shared" si="147"/>
        <v>0</v>
      </c>
      <c r="AA332" s="162">
        <f>IFERROR(VLOOKUP(N332,'P1 Intra-Europees'!$A$15:$H$25,8,0),0)*Z332</f>
        <v>0</v>
      </c>
      <c r="AB332" s="163">
        <f t="shared" si="148"/>
        <v>0</v>
      </c>
      <c r="AC332" s="157" t="str">
        <f>VLOOKUP(B332,'P2 Origin'!$C$21:$O$176,13,0)</f>
        <v>USD</v>
      </c>
      <c r="AD332" s="164">
        <f t="shared" si="149"/>
        <v>0</v>
      </c>
      <c r="AE332" s="165">
        <f>IF(AU332&gt;0.1,VLOOKUP(B332,'P2 Origin'!$C$21:$M$176,3,0)*H332,0)</f>
        <v>0</v>
      </c>
      <c r="AF332" s="166">
        <f t="shared" si="150"/>
        <v>0</v>
      </c>
      <c r="AG332" s="165">
        <f>(VLOOKUP(B332,'P2 Origin'!$C$21:$M$176,4,0))*AF332</f>
        <v>0</v>
      </c>
      <c r="AH332" s="166">
        <f t="shared" si="151"/>
        <v>0</v>
      </c>
      <c r="AI332" s="165">
        <f>(VLOOKUP(B332,'P2 Origin'!$C$21:$M$176,5,0))*AH332</f>
        <v>0</v>
      </c>
      <c r="AJ332" s="166">
        <f t="shared" si="139"/>
        <v>0</v>
      </c>
      <c r="AK332" s="165">
        <f>(VLOOKUP(B332,'P2 Origin'!$C$21:$M$176,6,0))*AJ332</f>
        <v>0</v>
      </c>
      <c r="AL332" s="166">
        <f t="shared" si="152"/>
        <v>33</v>
      </c>
      <c r="AM332" s="165">
        <f>(VLOOKUP($B332,'P2 Origin'!$C$21:$M$176,7,0))*AL332</f>
        <v>0</v>
      </c>
      <c r="AN332" s="166">
        <f t="shared" si="153"/>
        <v>0</v>
      </c>
      <c r="AO332" s="165">
        <f>(VLOOKUP($B332,'P2 Origin'!$C$21:$M$176,8,0))*AN332</f>
        <v>0</v>
      </c>
      <c r="AP332" s="166">
        <f t="shared" si="154"/>
        <v>0</v>
      </c>
      <c r="AQ332" s="165">
        <f>(VLOOKUP($B332,'P2 Origin'!$C$21:$M$176,9,0))*AP332</f>
        <v>0</v>
      </c>
      <c r="AR332" s="155">
        <f t="shared" si="155"/>
        <v>1</v>
      </c>
      <c r="AS332" s="164">
        <f>(VLOOKUP(B332,'P2 Origin'!$C$21:$M$176,10,0))*K332</f>
        <v>0</v>
      </c>
      <c r="AT332" s="164">
        <f>(VLOOKUP(B332,'P2 Origin'!$C$21:$M$176,11,0))*J332</f>
        <v>0</v>
      </c>
      <c r="AU332" s="167">
        <v>33</v>
      </c>
      <c r="AV332" s="168">
        <v>33</v>
      </c>
      <c r="AW332" s="169">
        <v>0</v>
      </c>
      <c r="AX332" s="170">
        <f>IF(AU332&gt;=0.1,'P3 Bureaumarge zee- en luchtvr.'!$D$12,0)</f>
        <v>0</v>
      </c>
      <c r="AY332" s="163">
        <f t="shared" si="156"/>
        <v>0</v>
      </c>
      <c r="AZ332" s="157" t="str">
        <f>VLOOKUP(D332,'P4 Destination'!$C$21:$O$176,13,0)</f>
        <v>EUR</v>
      </c>
      <c r="BA332" s="164">
        <f t="shared" si="157"/>
        <v>0</v>
      </c>
      <c r="BB332" s="171">
        <f>IF(AU332&gt;0.1,(VLOOKUP(D332,'P4 Destination'!$C$21:$M$176,3,0))*I332,0)</f>
        <v>0</v>
      </c>
      <c r="BC332" s="172">
        <f t="shared" si="158"/>
        <v>0</v>
      </c>
      <c r="BD332" s="171">
        <f>(VLOOKUP($D332,'P4 Destination'!$C$21:$M$176,4,0))*BC332</f>
        <v>0</v>
      </c>
      <c r="BE332" s="172">
        <f t="shared" si="159"/>
        <v>0</v>
      </c>
      <c r="BF332" s="171">
        <f>(VLOOKUP($D332,'P4 Destination'!$C$21:$M$176,5,0))*BE332</f>
        <v>0</v>
      </c>
      <c r="BG332" s="172">
        <f t="shared" si="160"/>
        <v>0</v>
      </c>
      <c r="BH332" s="171">
        <f>(VLOOKUP($D332,'P4 Destination'!$C$21:$M$176,6,0))*BG332</f>
        <v>0</v>
      </c>
      <c r="BI332" s="172">
        <f t="shared" si="161"/>
        <v>33</v>
      </c>
      <c r="BJ332" s="171">
        <f>(VLOOKUP($D332,'P4 Destination'!$C$21:$M$176,7,0))*BI332</f>
        <v>0</v>
      </c>
      <c r="BK332" s="172">
        <f t="shared" si="162"/>
        <v>0</v>
      </c>
      <c r="BL332" s="171">
        <f>(VLOOKUP($D332,'P4 Destination'!$C$21:$M$176,8,0))*BK332</f>
        <v>0</v>
      </c>
      <c r="BM332" s="172">
        <f t="shared" si="163"/>
        <v>0</v>
      </c>
      <c r="BN332" s="171">
        <f>(VLOOKUP($D332,'P4 Destination'!$C$21:$M$176,9,0))*BM332</f>
        <v>0</v>
      </c>
      <c r="BO332" s="154">
        <f t="shared" si="164"/>
        <v>1</v>
      </c>
      <c r="BP332" s="171">
        <f>(VLOOKUP(D332,'P4 Destination'!$C$21:$M$176,10,0))*K332</f>
        <v>0</v>
      </c>
      <c r="BQ332" s="171">
        <f>(VLOOKUP(D332,'P4 Destination'!$C$21:$M$176,11,0))*J332</f>
        <v>0</v>
      </c>
      <c r="BR332" s="173">
        <f t="shared" si="165"/>
        <v>0</v>
      </c>
      <c r="BS332" s="173">
        <f>(AV332*2500)*'P6 Verzekering'!$E$11</f>
        <v>0</v>
      </c>
      <c r="BT332" s="173">
        <f>(AW332*2500)*'P6 Verzekering'!$E$12</f>
        <v>0</v>
      </c>
      <c r="BU332" s="173">
        <f>(L332*2500)*'P6 Verzekering'!$E$13</f>
        <v>0</v>
      </c>
      <c r="BV332" s="173">
        <f t="shared" si="166"/>
        <v>0</v>
      </c>
      <c r="BW332"/>
      <c r="BX332"/>
    </row>
    <row r="333" spans="1:76">
      <c r="A333" s="152" t="s">
        <v>1457</v>
      </c>
      <c r="B333" s="152" t="s">
        <v>383</v>
      </c>
      <c r="C333" s="152" t="s">
        <v>382</v>
      </c>
      <c r="D333" s="152" t="s">
        <v>219</v>
      </c>
      <c r="E333" s="152" t="s">
        <v>219</v>
      </c>
      <c r="F333" s="153">
        <f t="shared" si="140"/>
        <v>28</v>
      </c>
      <c r="G333" s="154">
        <v>1</v>
      </c>
      <c r="H333" s="154">
        <f>IFERROR(VLOOKUP(B333,'P2 Origin'!$C$21:$Q$176,15,FALSE),0)</f>
        <v>0</v>
      </c>
      <c r="I333" s="154">
        <f>IFERROR(VLOOKUP(D333,'P4 Destination'!$C$21:$Q$176,15,FALSE),0)</f>
        <v>0</v>
      </c>
      <c r="J333" s="155">
        <v>1</v>
      </c>
      <c r="K333" s="155"/>
      <c r="L333" s="156">
        <v>0</v>
      </c>
      <c r="M333" s="155">
        <v>0</v>
      </c>
      <c r="N333" s="155">
        <v>0</v>
      </c>
      <c r="O333" s="157">
        <f t="shared" si="141"/>
        <v>0</v>
      </c>
      <c r="P333" s="158">
        <f t="shared" si="142"/>
        <v>0</v>
      </c>
      <c r="Q333" s="159">
        <f>IFERROR(VLOOKUP(N333,'P1 Intra-Europees'!$A$15:$H$25,3,0),0)*P333</f>
        <v>0</v>
      </c>
      <c r="R333" s="160">
        <f t="shared" si="143"/>
        <v>0</v>
      </c>
      <c r="S333" s="159">
        <f>IFERROR(VLOOKUP(N333,'P1 Intra-Europees'!$A$15:$H$25,4,0),0)*R333</f>
        <v>0</v>
      </c>
      <c r="T333" s="160">
        <f t="shared" si="144"/>
        <v>0</v>
      </c>
      <c r="U333" s="159">
        <f>IFERROR(VLOOKUP(N333,'P1 Intra-Europees'!$A$15:$H$25,5,0),0)*T333</f>
        <v>0</v>
      </c>
      <c r="V333" s="160">
        <f t="shared" si="145"/>
        <v>0</v>
      </c>
      <c r="W333" s="159">
        <f>IFERROR(VLOOKUP(N333,'P1 Intra-Europees'!$A$15:$H$25,6,0),0)*V333</f>
        <v>0</v>
      </c>
      <c r="X333" s="160">
        <f t="shared" si="146"/>
        <v>0</v>
      </c>
      <c r="Y333" s="159">
        <f>IFERROR(VLOOKUP(N333,'P1 Intra-Europees'!$A$15:$H$25,7,0),0)*X333</f>
        <v>0</v>
      </c>
      <c r="Z333" s="161">
        <f t="shared" si="147"/>
        <v>0</v>
      </c>
      <c r="AA333" s="162">
        <f>IFERROR(VLOOKUP(N333,'P1 Intra-Europees'!$A$15:$H$25,8,0),0)*Z333</f>
        <v>0</v>
      </c>
      <c r="AB333" s="163">
        <f t="shared" si="148"/>
        <v>0</v>
      </c>
      <c r="AC333" s="157" t="str">
        <f>VLOOKUP(B333,'P2 Origin'!$C$21:$O$176,13,0)</f>
        <v>USD</v>
      </c>
      <c r="AD333" s="164">
        <f t="shared" si="149"/>
        <v>0</v>
      </c>
      <c r="AE333" s="165">
        <f>IF(AU333&gt;0.1,VLOOKUP(B333,'P2 Origin'!$C$21:$M$176,3,0)*H333,0)</f>
        <v>0</v>
      </c>
      <c r="AF333" s="166">
        <f t="shared" si="150"/>
        <v>0</v>
      </c>
      <c r="AG333" s="165">
        <f>(VLOOKUP(B333,'P2 Origin'!$C$21:$M$176,4,0))*AF333</f>
        <v>0</v>
      </c>
      <c r="AH333" s="166">
        <f t="shared" si="151"/>
        <v>0</v>
      </c>
      <c r="AI333" s="165">
        <f>(VLOOKUP(B333,'P2 Origin'!$C$21:$M$176,5,0))*AH333</f>
        <v>0</v>
      </c>
      <c r="AJ333" s="166">
        <f t="shared" si="139"/>
        <v>0</v>
      </c>
      <c r="AK333" s="165">
        <f>(VLOOKUP(B333,'P2 Origin'!$C$21:$M$176,6,0))*AJ333</f>
        <v>0</v>
      </c>
      <c r="AL333" s="166">
        <f t="shared" si="152"/>
        <v>28</v>
      </c>
      <c r="AM333" s="165">
        <f>(VLOOKUP($B333,'P2 Origin'!$C$21:$M$176,7,0))*AL333</f>
        <v>0</v>
      </c>
      <c r="AN333" s="166">
        <f t="shared" si="153"/>
        <v>0</v>
      </c>
      <c r="AO333" s="165">
        <f>(VLOOKUP($B333,'P2 Origin'!$C$21:$M$176,8,0))*AN333</f>
        <v>0</v>
      </c>
      <c r="AP333" s="166">
        <f t="shared" si="154"/>
        <v>0</v>
      </c>
      <c r="AQ333" s="165">
        <f>(VLOOKUP($B333,'P2 Origin'!$C$21:$M$176,9,0))*AP333</f>
        <v>0</v>
      </c>
      <c r="AR333" s="155">
        <f t="shared" si="155"/>
        <v>1</v>
      </c>
      <c r="AS333" s="164">
        <f>(VLOOKUP(B333,'P2 Origin'!$C$21:$M$176,10,0))*K333</f>
        <v>0</v>
      </c>
      <c r="AT333" s="164">
        <f>(VLOOKUP(B333,'P2 Origin'!$C$21:$M$176,11,0))*J333</f>
        <v>0</v>
      </c>
      <c r="AU333" s="167">
        <v>28</v>
      </c>
      <c r="AV333" s="168">
        <v>28</v>
      </c>
      <c r="AW333" s="169">
        <v>0</v>
      </c>
      <c r="AX333" s="170">
        <f>IF(AU333&gt;=0.1,'P3 Bureaumarge zee- en luchtvr.'!$D$12,0)</f>
        <v>0</v>
      </c>
      <c r="AY333" s="163">
        <f t="shared" si="156"/>
        <v>0</v>
      </c>
      <c r="AZ333" s="157" t="str">
        <f>VLOOKUP(D333,'P4 Destination'!$C$21:$O$176,13,0)</f>
        <v>EUR</v>
      </c>
      <c r="BA333" s="164">
        <f t="shared" si="157"/>
        <v>0</v>
      </c>
      <c r="BB333" s="171">
        <f>IF(AU333&gt;0.1,(VLOOKUP(D333,'P4 Destination'!$C$21:$M$176,3,0))*I333,0)</f>
        <v>0</v>
      </c>
      <c r="BC333" s="172">
        <f t="shared" si="158"/>
        <v>0</v>
      </c>
      <c r="BD333" s="171">
        <f>(VLOOKUP($D333,'P4 Destination'!$C$21:$M$176,4,0))*BC333</f>
        <v>0</v>
      </c>
      <c r="BE333" s="172">
        <f t="shared" si="159"/>
        <v>0</v>
      </c>
      <c r="BF333" s="171">
        <f>(VLOOKUP($D333,'P4 Destination'!$C$21:$M$176,5,0))*BE333</f>
        <v>0</v>
      </c>
      <c r="BG333" s="172">
        <f t="shared" si="160"/>
        <v>0</v>
      </c>
      <c r="BH333" s="171">
        <f>(VLOOKUP($D333,'P4 Destination'!$C$21:$M$176,6,0))*BG333</f>
        <v>0</v>
      </c>
      <c r="BI333" s="172">
        <f t="shared" si="161"/>
        <v>28</v>
      </c>
      <c r="BJ333" s="171">
        <f>(VLOOKUP($D333,'P4 Destination'!$C$21:$M$176,7,0))*BI333</f>
        <v>0</v>
      </c>
      <c r="BK333" s="172">
        <f t="shared" si="162"/>
        <v>0</v>
      </c>
      <c r="BL333" s="171">
        <f>(VLOOKUP($D333,'P4 Destination'!$C$21:$M$176,8,0))*BK333</f>
        <v>0</v>
      </c>
      <c r="BM333" s="172">
        <f t="shared" si="163"/>
        <v>0</v>
      </c>
      <c r="BN333" s="171">
        <f>(VLOOKUP($D333,'P4 Destination'!$C$21:$M$176,9,0))*BM333</f>
        <v>0</v>
      </c>
      <c r="BO333" s="154">
        <f t="shared" si="164"/>
        <v>1</v>
      </c>
      <c r="BP333" s="171">
        <f>(VLOOKUP(D333,'P4 Destination'!$C$21:$M$176,10,0))*K333</f>
        <v>0</v>
      </c>
      <c r="BQ333" s="171">
        <f>(VLOOKUP(D333,'P4 Destination'!$C$21:$M$176,11,0))*J333</f>
        <v>0</v>
      </c>
      <c r="BR333" s="173">
        <f t="shared" si="165"/>
        <v>0</v>
      </c>
      <c r="BS333" s="173">
        <f>(AV333*2500)*'P6 Verzekering'!$E$11</f>
        <v>0</v>
      </c>
      <c r="BT333" s="173">
        <f>(AW333*2500)*'P6 Verzekering'!$E$12</f>
        <v>0</v>
      </c>
      <c r="BU333" s="173">
        <f>(L333*2500)*'P6 Verzekering'!$E$13</f>
        <v>0</v>
      </c>
      <c r="BV333" s="173">
        <f t="shared" si="166"/>
        <v>0</v>
      </c>
      <c r="BW333"/>
      <c r="BX333"/>
    </row>
    <row r="334" spans="1:76">
      <c r="A334" s="152" t="s">
        <v>1458</v>
      </c>
      <c r="B334" s="152" t="s">
        <v>383</v>
      </c>
      <c r="C334" s="152" t="s">
        <v>382</v>
      </c>
      <c r="D334" s="152" t="s">
        <v>420</v>
      </c>
      <c r="E334" s="152" t="s">
        <v>418</v>
      </c>
      <c r="F334" s="153">
        <f t="shared" si="140"/>
        <v>62</v>
      </c>
      <c r="G334" s="154">
        <v>1</v>
      </c>
      <c r="H334" s="154">
        <f>IFERROR(VLOOKUP(B334,'P2 Origin'!$C$21:$Q$176,15,FALSE),0)</f>
        <v>0</v>
      </c>
      <c r="I334" s="154">
        <f>IFERROR(VLOOKUP(D334,'P4 Destination'!$C$21:$Q$176,15,FALSE),0)</f>
        <v>0</v>
      </c>
      <c r="J334" s="155"/>
      <c r="K334" s="155">
        <v>1</v>
      </c>
      <c r="L334" s="156">
        <v>0</v>
      </c>
      <c r="M334" s="155">
        <v>0</v>
      </c>
      <c r="N334" s="155">
        <v>0</v>
      </c>
      <c r="O334" s="157">
        <f t="shared" si="141"/>
        <v>0</v>
      </c>
      <c r="P334" s="158">
        <f t="shared" si="142"/>
        <v>0</v>
      </c>
      <c r="Q334" s="159">
        <f>IFERROR(VLOOKUP(N334,'P1 Intra-Europees'!$A$15:$H$25,3,0),0)*P334</f>
        <v>0</v>
      </c>
      <c r="R334" s="160">
        <f t="shared" si="143"/>
        <v>0</v>
      </c>
      <c r="S334" s="159">
        <f>IFERROR(VLOOKUP(N334,'P1 Intra-Europees'!$A$15:$H$25,4,0),0)*R334</f>
        <v>0</v>
      </c>
      <c r="T334" s="160">
        <f t="shared" si="144"/>
        <v>0</v>
      </c>
      <c r="U334" s="159">
        <f>IFERROR(VLOOKUP(N334,'P1 Intra-Europees'!$A$15:$H$25,5,0),0)*T334</f>
        <v>0</v>
      </c>
      <c r="V334" s="160">
        <f t="shared" si="145"/>
        <v>0</v>
      </c>
      <c r="W334" s="159">
        <f>IFERROR(VLOOKUP(N334,'P1 Intra-Europees'!$A$15:$H$25,6,0),0)*V334</f>
        <v>0</v>
      </c>
      <c r="X334" s="160">
        <f t="shared" si="146"/>
        <v>0</v>
      </c>
      <c r="Y334" s="159">
        <f>IFERROR(VLOOKUP(N334,'P1 Intra-Europees'!$A$15:$H$25,7,0),0)*X334</f>
        <v>0</v>
      </c>
      <c r="Z334" s="161">
        <f t="shared" si="147"/>
        <v>0</v>
      </c>
      <c r="AA334" s="162">
        <f>IFERROR(VLOOKUP(N334,'P1 Intra-Europees'!$A$15:$H$25,8,0),0)*Z334</f>
        <v>0</v>
      </c>
      <c r="AB334" s="163">
        <f t="shared" si="148"/>
        <v>0</v>
      </c>
      <c r="AC334" s="157" t="str">
        <f>VLOOKUP(B334,'P2 Origin'!$C$21:$O$176,13,0)</f>
        <v>USD</v>
      </c>
      <c r="AD334" s="164">
        <f t="shared" si="149"/>
        <v>0</v>
      </c>
      <c r="AE334" s="165">
        <f>IF(AU334&gt;0.1,VLOOKUP(B334,'P2 Origin'!$C$21:$M$176,3,0)*H334,0)</f>
        <v>0</v>
      </c>
      <c r="AF334" s="166">
        <f t="shared" si="150"/>
        <v>0</v>
      </c>
      <c r="AG334" s="165">
        <f>(VLOOKUP(B334,'P2 Origin'!$C$21:$M$176,4,0))*AF334</f>
        <v>0</v>
      </c>
      <c r="AH334" s="166">
        <f t="shared" si="151"/>
        <v>0</v>
      </c>
      <c r="AI334" s="165">
        <f>(VLOOKUP(B334,'P2 Origin'!$C$21:$M$176,5,0))*AH334</f>
        <v>0</v>
      </c>
      <c r="AJ334" s="166">
        <f t="shared" si="139"/>
        <v>0</v>
      </c>
      <c r="AK334" s="165">
        <f>(VLOOKUP(B334,'P2 Origin'!$C$21:$M$176,6,0))*AJ334</f>
        <v>0</v>
      </c>
      <c r="AL334" s="166">
        <f t="shared" si="152"/>
        <v>0</v>
      </c>
      <c r="AM334" s="165">
        <f>(VLOOKUP($B334,'P2 Origin'!$C$21:$M$176,7,0))*AL334</f>
        <v>0</v>
      </c>
      <c r="AN334" s="166">
        <f t="shared" si="153"/>
        <v>0</v>
      </c>
      <c r="AO334" s="165">
        <f>(VLOOKUP($B334,'P2 Origin'!$C$21:$M$176,8,0))*AN334</f>
        <v>0</v>
      </c>
      <c r="AP334" s="166">
        <f t="shared" si="154"/>
        <v>62</v>
      </c>
      <c r="AQ334" s="165">
        <f>(VLOOKUP($B334,'P2 Origin'!$C$21:$M$176,9,0))*AP334</f>
        <v>0</v>
      </c>
      <c r="AR334" s="155">
        <f t="shared" si="155"/>
        <v>1</v>
      </c>
      <c r="AS334" s="164">
        <f>(VLOOKUP(B334,'P2 Origin'!$C$21:$M$176,10,0))*K334</f>
        <v>0</v>
      </c>
      <c r="AT334" s="164">
        <f>(VLOOKUP(B334,'P2 Origin'!$C$21:$M$176,11,0))*J334</f>
        <v>0</v>
      </c>
      <c r="AU334" s="167">
        <v>62</v>
      </c>
      <c r="AV334" s="168">
        <v>62</v>
      </c>
      <c r="AW334" s="169">
        <v>0</v>
      </c>
      <c r="AX334" s="170">
        <f>IF(AU334&gt;=0.1,'P3 Bureaumarge zee- en luchtvr.'!$D$12,0)</f>
        <v>0</v>
      </c>
      <c r="AY334" s="163">
        <f t="shared" si="156"/>
        <v>0</v>
      </c>
      <c r="AZ334" s="157" t="str">
        <f>VLOOKUP(D334,'P4 Destination'!$C$21:$O$176,13,0)</f>
        <v>USD</v>
      </c>
      <c r="BA334" s="164">
        <f t="shared" si="157"/>
        <v>0</v>
      </c>
      <c r="BB334" s="171">
        <f>IF(AU334&gt;0.1,(VLOOKUP(D334,'P4 Destination'!$C$21:$M$176,3,0))*I334,0)</f>
        <v>0</v>
      </c>
      <c r="BC334" s="172">
        <f t="shared" si="158"/>
        <v>0</v>
      </c>
      <c r="BD334" s="171">
        <f>(VLOOKUP($D334,'P4 Destination'!$C$21:$M$176,4,0))*BC334</f>
        <v>0</v>
      </c>
      <c r="BE334" s="172">
        <f t="shared" si="159"/>
        <v>0</v>
      </c>
      <c r="BF334" s="171">
        <f>(VLOOKUP($D334,'P4 Destination'!$C$21:$M$176,5,0))*BE334</f>
        <v>0</v>
      </c>
      <c r="BG334" s="172">
        <f t="shared" si="160"/>
        <v>0</v>
      </c>
      <c r="BH334" s="171">
        <f>(VLOOKUP($D334,'P4 Destination'!$C$21:$M$176,6,0))*BG334</f>
        <v>0</v>
      </c>
      <c r="BI334" s="172">
        <f t="shared" si="161"/>
        <v>0</v>
      </c>
      <c r="BJ334" s="171">
        <f>(VLOOKUP($D334,'P4 Destination'!$C$21:$M$176,7,0))*BI334</f>
        <v>0</v>
      </c>
      <c r="BK334" s="172">
        <f t="shared" si="162"/>
        <v>0</v>
      </c>
      <c r="BL334" s="171">
        <f>(VLOOKUP($D334,'P4 Destination'!$C$21:$M$176,8,0))*BK334</f>
        <v>0</v>
      </c>
      <c r="BM334" s="172">
        <f t="shared" si="163"/>
        <v>62</v>
      </c>
      <c r="BN334" s="171">
        <f>(VLOOKUP($D334,'P4 Destination'!$C$21:$M$176,9,0))*BM334</f>
        <v>0</v>
      </c>
      <c r="BO334" s="154">
        <f t="shared" si="164"/>
        <v>1</v>
      </c>
      <c r="BP334" s="171">
        <f>(VLOOKUP(D334,'P4 Destination'!$C$21:$M$176,10,0))*K334</f>
        <v>0</v>
      </c>
      <c r="BQ334" s="171">
        <f>(VLOOKUP(D334,'P4 Destination'!$C$21:$M$176,11,0))*J334</f>
        <v>0</v>
      </c>
      <c r="BR334" s="173">
        <f t="shared" si="165"/>
        <v>0</v>
      </c>
      <c r="BS334" s="173">
        <f>(AV334*2500)*'P6 Verzekering'!$E$11</f>
        <v>0</v>
      </c>
      <c r="BT334" s="173">
        <f>(AW334*2500)*'P6 Verzekering'!$E$12</f>
        <v>0</v>
      </c>
      <c r="BU334" s="173">
        <f>(L334*2500)*'P6 Verzekering'!$E$13</f>
        <v>0</v>
      </c>
      <c r="BV334" s="173">
        <f t="shared" si="166"/>
        <v>0</v>
      </c>
      <c r="BW334"/>
      <c r="BX334"/>
    </row>
    <row r="335" spans="1:76">
      <c r="A335" s="152" t="s">
        <v>1459</v>
      </c>
      <c r="B335" s="152" t="s">
        <v>383</v>
      </c>
      <c r="C335" s="152" t="s">
        <v>382</v>
      </c>
      <c r="D335" s="152" t="s">
        <v>462</v>
      </c>
      <c r="E335" s="152" t="s">
        <v>453</v>
      </c>
      <c r="F335" s="153">
        <f t="shared" si="140"/>
        <v>30</v>
      </c>
      <c r="G335" s="154">
        <v>1</v>
      </c>
      <c r="H335" s="154">
        <f>IFERROR(VLOOKUP(B335,'P2 Origin'!$C$21:$Q$176,15,FALSE),0)</f>
        <v>0</v>
      </c>
      <c r="I335" s="154">
        <f>IFERROR(VLOOKUP(D335,'P4 Destination'!$C$21:$Q$176,15,FALSE),0)</f>
        <v>1</v>
      </c>
      <c r="J335" s="155">
        <v>1</v>
      </c>
      <c r="K335" s="155"/>
      <c r="L335" s="156">
        <v>0</v>
      </c>
      <c r="M335" s="155">
        <v>0</v>
      </c>
      <c r="N335" s="155">
        <v>0</v>
      </c>
      <c r="O335" s="157">
        <f t="shared" si="141"/>
        <v>0</v>
      </c>
      <c r="P335" s="158">
        <f t="shared" si="142"/>
        <v>0</v>
      </c>
      <c r="Q335" s="159">
        <f>IFERROR(VLOOKUP(N335,'P1 Intra-Europees'!$A$15:$H$25,3,0),0)*P335</f>
        <v>0</v>
      </c>
      <c r="R335" s="160">
        <f t="shared" si="143"/>
        <v>0</v>
      </c>
      <c r="S335" s="159">
        <f>IFERROR(VLOOKUP(N335,'P1 Intra-Europees'!$A$15:$H$25,4,0),0)*R335</f>
        <v>0</v>
      </c>
      <c r="T335" s="160">
        <f t="shared" si="144"/>
        <v>0</v>
      </c>
      <c r="U335" s="159">
        <f>IFERROR(VLOOKUP(N335,'P1 Intra-Europees'!$A$15:$H$25,5,0),0)*T335</f>
        <v>0</v>
      </c>
      <c r="V335" s="160">
        <f t="shared" si="145"/>
        <v>0</v>
      </c>
      <c r="W335" s="159">
        <f>IFERROR(VLOOKUP(N335,'P1 Intra-Europees'!$A$15:$H$25,6,0),0)*V335</f>
        <v>0</v>
      </c>
      <c r="X335" s="160">
        <f t="shared" si="146"/>
        <v>0</v>
      </c>
      <c r="Y335" s="159">
        <f>IFERROR(VLOOKUP(N335,'P1 Intra-Europees'!$A$15:$H$25,7,0),0)*X335</f>
        <v>0</v>
      </c>
      <c r="Z335" s="161">
        <f t="shared" si="147"/>
        <v>0</v>
      </c>
      <c r="AA335" s="162">
        <f>IFERROR(VLOOKUP(N335,'P1 Intra-Europees'!$A$15:$H$25,8,0),0)*Z335</f>
        <v>0</v>
      </c>
      <c r="AB335" s="163">
        <f t="shared" si="148"/>
        <v>0</v>
      </c>
      <c r="AC335" s="157" t="str">
        <f>VLOOKUP(B335,'P2 Origin'!$C$21:$O$176,13,0)</f>
        <v>USD</v>
      </c>
      <c r="AD335" s="164">
        <f t="shared" si="149"/>
        <v>0</v>
      </c>
      <c r="AE335" s="165">
        <f>IF(AU335&gt;0.1,VLOOKUP(B335,'P2 Origin'!$C$21:$M$176,3,0)*H335,0)</f>
        <v>0</v>
      </c>
      <c r="AF335" s="166">
        <f t="shared" si="150"/>
        <v>0</v>
      </c>
      <c r="AG335" s="165">
        <f>(VLOOKUP(B335,'P2 Origin'!$C$21:$M$176,4,0))*AF335</f>
        <v>0</v>
      </c>
      <c r="AH335" s="166">
        <f t="shared" si="151"/>
        <v>0</v>
      </c>
      <c r="AI335" s="165">
        <f>(VLOOKUP(B335,'P2 Origin'!$C$21:$M$176,5,0))*AH335</f>
        <v>0</v>
      </c>
      <c r="AJ335" s="166">
        <f t="shared" ref="AJ335:AJ398" si="167">IF(AND(AU335&gt;=16,AU335&lt;=25.99),$AU335,0)</f>
        <v>0</v>
      </c>
      <c r="AK335" s="165">
        <f>(VLOOKUP(B335,'P2 Origin'!$C$21:$M$176,6,0))*AJ335</f>
        <v>0</v>
      </c>
      <c r="AL335" s="166">
        <f t="shared" si="152"/>
        <v>30</v>
      </c>
      <c r="AM335" s="165">
        <f>(VLOOKUP($B335,'P2 Origin'!$C$21:$M$176,7,0))*AL335</f>
        <v>0</v>
      </c>
      <c r="AN335" s="166">
        <f t="shared" si="153"/>
        <v>0</v>
      </c>
      <c r="AO335" s="165">
        <f>(VLOOKUP($B335,'P2 Origin'!$C$21:$M$176,8,0))*AN335</f>
        <v>0</v>
      </c>
      <c r="AP335" s="166">
        <f t="shared" si="154"/>
        <v>0</v>
      </c>
      <c r="AQ335" s="165">
        <f>(VLOOKUP($B335,'P2 Origin'!$C$21:$M$176,9,0))*AP335</f>
        <v>0</v>
      </c>
      <c r="AR335" s="155">
        <f t="shared" si="155"/>
        <v>1</v>
      </c>
      <c r="AS335" s="164">
        <f>(VLOOKUP(B335,'P2 Origin'!$C$21:$M$176,10,0))*K335</f>
        <v>0</v>
      </c>
      <c r="AT335" s="164">
        <f>(VLOOKUP(B335,'P2 Origin'!$C$21:$M$176,11,0))*J335</f>
        <v>0</v>
      </c>
      <c r="AU335" s="167">
        <v>30</v>
      </c>
      <c r="AV335" s="168">
        <v>30</v>
      </c>
      <c r="AW335" s="169">
        <v>0</v>
      </c>
      <c r="AX335" s="170">
        <f>IF(AU335&gt;=0.1,'P3 Bureaumarge zee- en luchtvr.'!$D$12,0)</f>
        <v>0</v>
      </c>
      <c r="AY335" s="163">
        <f t="shared" si="156"/>
        <v>0</v>
      </c>
      <c r="AZ335" s="157" t="str">
        <f>VLOOKUP(D335,'P4 Destination'!$C$21:$O$176,13,0)</f>
        <v>USD</v>
      </c>
      <c r="BA335" s="164">
        <f t="shared" si="157"/>
        <v>0</v>
      </c>
      <c r="BB335" s="171">
        <f>IF(AU335&gt;0.1,(VLOOKUP(D335,'P4 Destination'!$C$21:$M$176,3,0))*I335,0)</f>
        <v>0</v>
      </c>
      <c r="BC335" s="172">
        <f t="shared" si="158"/>
        <v>0</v>
      </c>
      <c r="BD335" s="171">
        <f>(VLOOKUP($D335,'P4 Destination'!$C$21:$M$176,4,0))*BC335</f>
        <v>0</v>
      </c>
      <c r="BE335" s="172">
        <f t="shared" si="159"/>
        <v>0</v>
      </c>
      <c r="BF335" s="171">
        <f>(VLOOKUP($D335,'P4 Destination'!$C$21:$M$176,5,0))*BE335</f>
        <v>0</v>
      </c>
      <c r="BG335" s="172">
        <f t="shared" si="160"/>
        <v>0</v>
      </c>
      <c r="BH335" s="171">
        <f>(VLOOKUP($D335,'P4 Destination'!$C$21:$M$176,6,0))*BG335</f>
        <v>0</v>
      </c>
      <c r="BI335" s="172">
        <f t="shared" si="161"/>
        <v>30</v>
      </c>
      <c r="BJ335" s="171">
        <f>(VLOOKUP($D335,'P4 Destination'!$C$21:$M$176,7,0))*BI335</f>
        <v>0</v>
      </c>
      <c r="BK335" s="172">
        <f t="shared" si="162"/>
        <v>0</v>
      </c>
      <c r="BL335" s="171">
        <f>(VLOOKUP($D335,'P4 Destination'!$C$21:$M$176,8,0))*BK335</f>
        <v>0</v>
      </c>
      <c r="BM335" s="172">
        <f t="shared" si="163"/>
        <v>0</v>
      </c>
      <c r="BN335" s="171">
        <f>(VLOOKUP($D335,'P4 Destination'!$C$21:$M$176,9,0))*BM335</f>
        <v>0</v>
      </c>
      <c r="BO335" s="154">
        <f t="shared" si="164"/>
        <v>1</v>
      </c>
      <c r="BP335" s="171">
        <f>(VLOOKUP(D335,'P4 Destination'!$C$21:$M$176,10,0))*K335</f>
        <v>0</v>
      </c>
      <c r="BQ335" s="171">
        <f>(VLOOKUP(D335,'P4 Destination'!$C$21:$M$176,11,0))*J335</f>
        <v>0</v>
      </c>
      <c r="BR335" s="173">
        <f t="shared" si="165"/>
        <v>0</v>
      </c>
      <c r="BS335" s="173">
        <f>(AV335*2500)*'P6 Verzekering'!$E$11</f>
        <v>0</v>
      </c>
      <c r="BT335" s="173">
        <f>(AW335*2500)*'P6 Verzekering'!$E$12</f>
        <v>0</v>
      </c>
      <c r="BU335" s="173">
        <f>(L335*2500)*'P6 Verzekering'!$E$13</f>
        <v>0</v>
      </c>
      <c r="BV335" s="173">
        <f t="shared" si="166"/>
        <v>0</v>
      </c>
      <c r="BW335"/>
      <c r="BX335"/>
    </row>
    <row r="336" spans="1:76">
      <c r="A336" s="152" t="s">
        <v>1473</v>
      </c>
      <c r="B336" s="152" t="s">
        <v>234</v>
      </c>
      <c r="C336" s="152" t="s">
        <v>233</v>
      </c>
      <c r="D336" s="152" t="s">
        <v>468</v>
      </c>
      <c r="E336" s="152" t="s">
        <v>466</v>
      </c>
      <c r="F336" s="153">
        <f t="shared" si="140"/>
        <v>29</v>
      </c>
      <c r="G336" s="154">
        <v>1</v>
      </c>
      <c r="H336" s="154">
        <f>IFERROR(VLOOKUP(B336,'P2 Origin'!$C$21:$Q$176,15,FALSE),0)</f>
        <v>1</v>
      </c>
      <c r="I336" s="154">
        <f>IFERROR(VLOOKUP(D336,'P4 Destination'!$C$21:$Q$176,15,FALSE),0)</f>
        <v>0</v>
      </c>
      <c r="J336" s="155">
        <v>1</v>
      </c>
      <c r="K336" s="155"/>
      <c r="L336" s="156">
        <v>0</v>
      </c>
      <c r="M336" s="155">
        <v>0</v>
      </c>
      <c r="N336" s="155">
        <v>0</v>
      </c>
      <c r="O336" s="157">
        <f t="shared" si="141"/>
        <v>0</v>
      </c>
      <c r="P336" s="158">
        <f t="shared" si="142"/>
        <v>0</v>
      </c>
      <c r="Q336" s="159">
        <f>IFERROR(VLOOKUP(N336,'P1 Intra-Europees'!$A$15:$H$25,3,0),0)*P336</f>
        <v>0</v>
      </c>
      <c r="R336" s="160">
        <f t="shared" si="143"/>
        <v>0</v>
      </c>
      <c r="S336" s="159">
        <f>IFERROR(VLOOKUP(N336,'P1 Intra-Europees'!$A$15:$H$25,4,0),0)*R336</f>
        <v>0</v>
      </c>
      <c r="T336" s="160">
        <f t="shared" si="144"/>
        <v>0</v>
      </c>
      <c r="U336" s="159">
        <f>IFERROR(VLOOKUP(N336,'P1 Intra-Europees'!$A$15:$H$25,5,0),0)*T336</f>
        <v>0</v>
      </c>
      <c r="V336" s="160">
        <f t="shared" si="145"/>
        <v>0</v>
      </c>
      <c r="W336" s="159">
        <f>IFERROR(VLOOKUP(N336,'P1 Intra-Europees'!$A$15:$H$25,6,0),0)*V336</f>
        <v>0</v>
      </c>
      <c r="X336" s="160">
        <f t="shared" si="146"/>
        <v>0</v>
      </c>
      <c r="Y336" s="159">
        <f>IFERROR(VLOOKUP(N336,'P1 Intra-Europees'!$A$15:$H$25,7,0),0)*X336</f>
        <v>0</v>
      </c>
      <c r="Z336" s="161">
        <f t="shared" si="147"/>
        <v>0</v>
      </c>
      <c r="AA336" s="162">
        <f>IFERROR(VLOOKUP(N336,'P1 Intra-Europees'!$A$15:$H$25,8,0),0)*Z336</f>
        <v>0</v>
      </c>
      <c r="AB336" s="163">
        <f t="shared" si="148"/>
        <v>0</v>
      </c>
      <c r="AC336" s="157" t="str">
        <f>VLOOKUP(B336,'P2 Origin'!$C$21:$O$176,13,0)</f>
        <v>EUR</v>
      </c>
      <c r="AD336" s="164">
        <f t="shared" si="149"/>
        <v>0</v>
      </c>
      <c r="AE336" s="165">
        <f>IF(AU336&gt;0.1,VLOOKUP(B336,'P2 Origin'!$C$21:$M$176,3,0)*H336,0)</f>
        <v>0</v>
      </c>
      <c r="AF336" s="166">
        <f t="shared" si="150"/>
        <v>0</v>
      </c>
      <c r="AG336" s="165">
        <f>(VLOOKUP(B336,'P2 Origin'!$C$21:$M$176,4,0))*AF336</f>
        <v>0</v>
      </c>
      <c r="AH336" s="166">
        <f t="shared" si="151"/>
        <v>0</v>
      </c>
      <c r="AI336" s="165">
        <f>(VLOOKUP(B336,'P2 Origin'!$C$21:$M$176,5,0))*AH336</f>
        <v>0</v>
      </c>
      <c r="AJ336" s="166">
        <f t="shared" si="167"/>
        <v>0</v>
      </c>
      <c r="AK336" s="165">
        <f>(VLOOKUP(B336,'P2 Origin'!$C$21:$M$176,6,0))*AJ336</f>
        <v>0</v>
      </c>
      <c r="AL336" s="166">
        <f t="shared" si="152"/>
        <v>29</v>
      </c>
      <c r="AM336" s="165">
        <f>(VLOOKUP($B336,'P2 Origin'!$C$21:$M$176,7,0))*AL336</f>
        <v>0</v>
      </c>
      <c r="AN336" s="166">
        <f t="shared" si="153"/>
        <v>0</v>
      </c>
      <c r="AO336" s="165">
        <f>(VLOOKUP($B336,'P2 Origin'!$C$21:$M$176,8,0))*AN336</f>
        <v>0</v>
      </c>
      <c r="AP336" s="166">
        <f t="shared" si="154"/>
        <v>0</v>
      </c>
      <c r="AQ336" s="165">
        <f>(VLOOKUP($B336,'P2 Origin'!$C$21:$M$176,9,0))*AP336</f>
        <v>0</v>
      </c>
      <c r="AR336" s="155">
        <f t="shared" si="155"/>
        <v>1</v>
      </c>
      <c r="AS336" s="164">
        <f>(VLOOKUP(B336,'P2 Origin'!$C$21:$M$176,10,0))*K336</f>
        <v>0</v>
      </c>
      <c r="AT336" s="164">
        <f>(VLOOKUP(B336,'P2 Origin'!$C$21:$M$176,11,0))*J336</f>
        <v>0</v>
      </c>
      <c r="AU336" s="167">
        <v>29</v>
      </c>
      <c r="AV336" s="168">
        <v>29</v>
      </c>
      <c r="AW336" s="169">
        <v>0</v>
      </c>
      <c r="AX336" s="170">
        <f>IF(AU336&gt;=0.1,'P3 Bureaumarge zee- en luchtvr.'!$D$12,0)</f>
        <v>0</v>
      </c>
      <c r="AY336" s="163">
        <f t="shared" si="156"/>
        <v>0</v>
      </c>
      <c r="AZ336" s="157" t="str">
        <f>VLOOKUP(D336,'P4 Destination'!$C$21:$O$176,13,0)</f>
        <v>USD</v>
      </c>
      <c r="BA336" s="164">
        <f t="shared" si="157"/>
        <v>0</v>
      </c>
      <c r="BB336" s="171">
        <f>IF(AU336&gt;0.1,(VLOOKUP(D336,'P4 Destination'!$C$21:$M$176,3,0))*I336,0)</f>
        <v>0</v>
      </c>
      <c r="BC336" s="172">
        <f t="shared" si="158"/>
        <v>0</v>
      </c>
      <c r="BD336" s="171">
        <f>(VLOOKUP($D336,'P4 Destination'!$C$21:$M$176,4,0))*BC336</f>
        <v>0</v>
      </c>
      <c r="BE336" s="172">
        <f t="shared" si="159"/>
        <v>0</v>
      </c>
      <c r="BF336" s="171">
        <f>(VLOOKUP($D336,'P4 Destination'!$C$21:$M$176,5,0))*BE336</f>
        <v>0</v>
      </c>
      <c r="BG336" s="172">
        <f t="shared" si="160"/>
        <v>0</v>
      </c>
      <c r="BH336" s="171">
        <f>(VLOOKUP($D336,'P4 Destination'!$C$21:$M$176,6,0))*BG336</f>
        <v>0</v>
      </c>
      <c r="BI336" s="172">
        <f t="shared" si="161"/>
        <v>29</v>
      </c>
      <c r="BJ336" s="171">
        <f>(VLOOKUP($D336,'P4 Destination'!$C$21:$M$176,7,0))*BI336</f>
        <v>0</v>
      </c>
      <c r="BK336" s="172">
        <f t="shared" si="162"/>
        <v>0</v>
      </c>
      <c r="BL336" s="171">
        <f>(VLOOKUP($D336,'P4 Destination'!$C$21:$M$176,8,0))*BK336</f>
        <v>0</v>
      </c>
      <c r="BM336" s="172">
        <f t="shared" si="163"/>
        <v>0</v>
      </c>
      <c r="BN336" s="171">
        <f>(VLOOKUP($D336,'P4 Destination'!$C$21:$M$176,9,0))*BM336</f>
        <v>0</v>
      </c>
      <c r="BO336" s="154">
        <f t="shared" si="164"/>
        <v>1</v>
      </c>
      <c r="BP336" s="171">
        <f>(VLOOKUP(D336,'P4 Destination'!$C$21:$M$176,10,0))*K336</f>
        <v>0</v>
      </c>
      <c r="BQ336" s="171">
        <f>(VLOOKUP(D336,'P4 Destination'!$C$21:$M$176,11,0))*J336</f>
        <v>0</v>
      </c>
      <c r="BR336" s="173">
        <f t="shared" si="165"/>
        <v>0</v>
      </c>
      <c r="BS336" s="173">
        <f>(AV336*2500)*'P6 Verzekering'!$E$11</f>
        <v>0</v>
      </c>
      <c r="BT336" s="173">
        <f>(AW336*2500)*'P6 Verzekering'!$E$12</f>
        <v>0</v>
      </c>
      <c r="BU336" s="173">
        <f>(L336*2500)*'P6 Verzekering'!$E$13</f>
        <v>0</v>
      </c>
      <c r="BV336" s="173">
        <f t="shared" si="166"/>
        <v>0</v>
      </c>
      <c r="BW336"/>
      <c r="BX336"/>
    </row>
    <row r="337" spans="1:76">
      <c r="A337" s="152" t="s">
        <v>1474</v>
      </c>
      <c r="B337" s="152" t="s">
        <v>234</v>
      </c>
      <c r="C337" s="152" t="s">
        <v>233</v>
      </c>
      <c r="D337" s="152" t="s">
        <v>342</v>
      </c>
      <c r="E337" s="152" t="s">
        <v>341</v>
      </c>
      <c r="F337" s="153">
        <f t="shared" si="140"/>
        <v>40</v>
      </c>
      <c r="G337" s="154">
        <v>1</v>
      </c>
      <c r="H337" s="154">
        <f>IFERROR(VLOOKUP(B337,'P2 Origin'!$C$21:$Q$176,15,FALSE),0)</f>
        <v>1</v>
      </c>
      <c r="I337" s="154">
        <f>IFERROR(VLOOKUP(D337,'P4 Destination'!$C$21:$Q$176,15,FALSE),0)</f>
        <v>0</v>
      </c>
      <c r="J337" s="155"/>
      <c r="K337" s="155">
        <v>1</v>
      </c>
      <c r="L337" s="156">
        <v>0</v>
      </c>
      <c r="M337" s="155">
        <v>0</v>
      </c>
      <c r="N337" s="155">
        <v>0</v>
      </c>
      <c r="O337" s="157">
        <f t="shared" si="141"/>
        <v>0</v>
      </c>
      <c r="P337" s="158">
        <f t="shared" si="142"/>
        <v>0</v>
      </c>
      <c r="Q337" s="159">
        <f>IFERROR(VLOOKUP(N337,'P1 Intra-Europees'!$A$15:$H$25,3,0),0)*P337</f>
        <v>0</v>
      </c>
      <c r="R337" s="160">
        <f t="shared" si="143"/>
        <v>0</v>
      </c>
      <c r="S337" s="159">
        <f>IFERROR(VLOOKUP(N337,'P1 Intra-Europees'!$A$15:$H$25,4,0),0)*R337</f>
        <v>0</v>
      </c>
      <c r="T337" s="160">
        <f t="shared" si="144"/>
        <v>0</v>
      </c>
      <c r="U337" s="159">
        <f>IFERROR(VLOOKUP(N337,'P1 Intra-Europees'!$A$15:$H$25,5,0),0)*T337</f>
        <v>0</v>
      </c>
      <c r="V337" s="160">
        <f t="shared" si="145"/>
        <v>0</v>
      </c>
      <c r="W337" s="159">
        <f>IFERROR(VLOOKUP(N337,'P1 Intra-Europees'!$A$15:$H$25,6,0),0)*V337</f>
        <v>0</v>
      </c>
      <c r="X337" s="160">
        <f t="shared" si="146"/>
        <v>0</v>
      </c>
      <c r="Y337" s="159">
        <f>IFERROR(VLOOKUP(N337,'P1 Intra-Europees'!$A$15:$H$25,7,0),0)*X337</f>
        <v>0</v>
      </c>
      <c r="Z337" s="161">
        <f t="shared" si="147"/>
        <v>0</v>
      </c>
      <c r="AA337" s="162">
        <f>IFERROR(VLOOKUP(N337,'P1 Intra-Europees'!$A$15:$H$25,8,0),0)*Z337</f>
        <v>0</v>
      </c>
      <c r="AB337" s="163">
        <f t="shared" si="148"/>
        <v>0</v>
      </c>
      <c r="AC337" s="157" t="str">
        <f>VLOOKUP(B337,'P2 Origin'!$C$21:$O$176,13,0)</f>
        <v>EUR</v>
      </c>
      <c r="AD337" s="164">
        <f t="shared" si="149"/>
        <v>0</v>
      </c>
      <c r="AE337" s="165">
        <f>IF(AU337&gt;0.1,VLOOKUP(B337,'P2 Origin'!$C$21:$M$176,3,0)*H337,0)</f>
        <v>0</v>
      </c>
      <c r="AF337" s="166">
        <f t="shared" si="150"/>
        <v>0</v>
      </c>
      <c r="AG337" s="165">
        <f>(VLOOKUP(B337,'P2 Origin'!$C$21:$M$176,4,0))*AF337</f>
        <v>0</v>
      </c>
      <c r="AH337" s="166">
        <f t="shared" si="151"/>
        <v>0</v>
      </c>
      <c r="AI337" s="165">
        <f>(VLOOKUP(B337,'P2 Origin'!$C$21:$M$176,5,0))*AH337</f>
        <v>0</v>
      </c>
      <c r="AJ337" s="166">
        <f t="shared" si="167"/>
        <v>0</v>
      </c>
      <c r="AK337" s="165">
        <f>(VLOOKUP(B337,'P2 Origin'!$C$21:$M$176,6,0))*AJ337</f>
        <v>0</v>
      </c>
      <c r="AL337" s="166">
        <f t="shared" si="152"/>
        <v>0</v>
      </c>
      <c r="AM337" s="165">
        <f>(VLOOKUP($B337,'P2 Origin'!$C$21:$M$176,7,0))*AL337</f>
        <v>0</v>
      </c>
      <c r="AN337" s="166">
        <f t="shared" si="153"/>
        <v>40</v>
      </c>
      <c r="AO337" s="165">
        <f>(VLOOKUP($B337,'P2 Origin'!$C$21:$M$176,8,0))*AN337</f>
        <v>0</v>
      </c>
      <c r="AP337" s="166">
        <f t="shared" si="154"/>
        <v>0</v>
      </c>
      <c r="AQ337" s="165">
        <f>(VLOOKUP($B337,'P2 Origin'!$C$21:$M$176,9,0))*AP337</f>
        <v>0</v>
      </c>
      <c r="AR337" s="155">
        <f t="shared" si="155"/>
        <v>1</v>
      </c>
      <c r="AS337" s="164">
        <f>(VLOOKUP(B337,'P2 Origin'!$C$21:$M$176,10,0))*K337</f>
        <v>0</v>
      </c>
      <c r="AT337" s="164">
        <f>(VLOOKUP(B337,'P2 Origin'!$C$21:$M$176,11,0))*J337</f>
        <v>0</v>
      </c>
      <c r="AU337" s="167">
        <v>40</v>
      </c>
      <c r="AV337" s="168">
        <v>40</v>
      </c>
      <c r="AW337" s="169">
        <v>0</v>
      </c>
      <c r="AX337" s="170">
        <f>IF(AU337&gt;=0.1,'P3 Bureaumarge zee- en luchtvr.'!$D$12,0)</f>
        <v>0</v>
      </c>
      <c r="AY337" s="163">
        <f t="shared" si="156"/>
        <v>0</v>
      </c>
      <c r="AZ337" s="157" t="str">
        <f>VLOOKUP(D337,'P4 Destination'!$C$21:$O$176,13,0)</f>
        <v>USD</v>
      </c>
      <c r="BA337" s="164">
        <f t="shared" si="157"/>
        <v>0</v>
      </c>
      <c r="BB337" s="171">
        <f>IF(AU337&gt;0.1,(VLOOKUP(D337,'P4 Destination'!$C$21:$M$176,3,0))*I337,0)</f>
        <v>0</v>
      </c>
      <c r="BC337" s="172">
        <f t="shared" si="158"/>
        <v>0</v>
      </c>
      <c r="BD337" s="171">
        <f>(VLOOKUP($D337,'P4 Destination'!$C$21:$M$176,4,0))*BC337</f>
        <v>0</v>
      </c>
      <c r="BE337" s="172">
        <f t="shared" si="159"/>
        <v>0</v>
      </c>
      <c r="BF337" s="171">
        <f>(VLOOKUP($D337,'P4 Destination'!$C$21:$M$176,5,0))*BE337</f>
        <v>0</v>
      </c>
      <c r="BG337" s="172">
        <f t="shared" si="160"/>
        <v>0</v>
      </c>
      <c r="BH337" s="171">
        <f>(VLOOKUP($D337,'P4 Destination'!$C$21:$M$176,6,0))*BG337</f>
        <v>0</v>
      </c>
      <c r="BI337" s="172">
        <f t="shared" si="161"/>
        <v>0</v>
      </c>
      <c r="BJ337" s="171">
        <f>(VLOOKUP($D337,'P4 Destination'!$C$21:$M$176,7,0))*BI337</f>
        <v>0</v>
      </c>
      <c r="BK337" s="172">
        <f t="shared" si="162"/>
        <v>40</v>
      </c>
      <c r="BL337" s="171">
        <f>(VLOOKUP($D337,'P4 Destination'!$C$21:$M$176,8,0))*BK337</f>
        <v>0</v>
      </c>
      <c r="BM337" s="172">
        <f t="shared" si="163"/>
        <v>0</v>
      </c>
      <c r="BN337" s="171">
        <f>(VLOOKUP($D337,'P4 Destination'!$C$21:$M$176,9,0))*BM337</f>
        <v>0</v>
      </c>
      <c r="BO337" s="154">
        <f t="shared" si="164"/>
        <v>1</v>
      </c>
      <c r="BP337" s="171">
        <f>(VLOOKUP(D337,'P4 Destination'!$C$21:$M$176,10,0))*K337</f>
        <v>0</v>
      </c>
      <c r="BQ337" s="171">
        <f>(VLOOKUP(D337,'P4 Destination'!$C$21:$M$176,11,0))*J337</f>
        <v>0</v>
      </c>
      <c r="BR337" s="173">
        <f t="shared" si="165"/>
        <v>0</v>
      </c>
      <c r="BS337" s="173">
        <f>(AV337*2500)*'P6 Verzekering'!$E$11</f>
        <v>0</v>
      </c>
      <c r="BT337" s="173">
        <f>(AW337*2500)*'P6 Verzekering'!$E$12</f>
        <v>0</v>
      </c>
      <c r="BU337" s="173">
        <f>(L337*2500)*'P6 Verzekering'!$E$13</f>
        <v>0</v>
      </c>
      <c r="BV337" s="173">
        <f t="shared" si="166"/>
        <v>0</v>
      </c>
      <c r="BW337"/>
      <c r="BX337"/>
    </row>
    <row r="338" spans="1:76">
      <c r="A338" s="152" t="s">
        <v>1502</v>
      </c>
      <c r="B338" s="152" t="s">
        <v>234</v>
      </c>
      <c r="C338" s="152" t="s">
        <v>233</v>
      </c>
      <c r="D338" s="152" t="s">
        <v>460</v>
      </c>
      <c r="E338" s="152" t="s">
        <v>453</v>
      </c>
      <c r="F338" s="153">
        <f t="shared" si="140"/>
        <v>19</v>
      </c>
      <c r="G338" s="154">
        <v>1</v>
      </c>
      <c r="H338" s="154">
        <f>IFERROR(VLOOKUP(B338,'P2 Origin'!$C$21:$Q$176,15,FALSE),0)</f>
        <v>1</v>
      </c>
      <c r="I338" s="154">
        <f>IFERROR(VLOOKUP(D338,'P4 Destination'!$C$21:$Q$176,15,FALSE),0)</f>
        <v>0</v>
      </c>
      <c r="J338" s="155">
        <v>1</v>
      </c>
      <c r="K338" s="155"/>
      <c r="L338" s="156">
        <v>0</v>
      </c>
      <c r="M338" s="155">
        <v>0</v>
      </c>
      <c r="N338" s="155">
        <v>0</v>
      </c>
      <c r="O338" s="157">
        <f t="shared" si="141"/>
        <v>0</v>
      </c>
      <c r="P338" s="158">
        <f t="shared" si="142"/>
        <v>0</v>
      </c>
      <c r="Q338" s="159">
        <f>IFERROR(VLOOKUP(N338,'P1 Intra-Europees'!$A$15:$H$25,3,0),0)*P338</f>
        <v>0</v>
      </c>
      <c r="R338" s="160">
        <f t="shared" si="143"/>
        <v>0</v>
      </c>
      <c r="S338" s="159">
        <f>IFERROR(VLOOKUP(N338,'P1 Intra-Europees'!$A$15:$H$25,4,0),0)*R338</f>
        <v>0</v>
      </c>
      <c r="T338" s="160">
        <f t="shared" si="144"/>
        <v>0</v>
      </c>
      <c r="U338" s="159">
        <f>IFERROR(VLOOKUP(N338,'P1 Intra-Europees'!$A$15:$H$25,5,0),0)*T338</f>
        <v>0</v>
      </c>
      <c r="V338" s="160">
        <f t="shared" si="145"/>
        <v>0</v>
      </c>
      <c r="W338" s="159">
        <f>IFERROR(VLOOKUP(N338,'P1 Intra-Europees'!$A$15:$H$25,6,0),0)*V338</f>
        <v>0</v>
      </c>
      <c r="X338" s="160">
        <f t="shared" si="146"/>
        <v>0</v>
      </c>
      <c r="Y338" s="159">
        <f>IFERROR(VLOOKUP(N338,'P1 Intra-Europees'!$A$15:$H$25,7,0),0)*X338</f>
        <v>0</v>
      </c>
      <c r="Z338" s="161">
        <f t="shared" si="147"/>
        <v>0</v>
      </c>
      <c r="AA338" s="162">
        <f>IFERROR(VLOOKUP(N338,'P1 Intra-Europees'!$A$15:$H$25,8,0),0)*Z338</f>
        <v>0</v>
      </c>
      <c r="AB338" s="163">
        <f t="shared" si="148"/>
        <v>0</v>
      </c>
      <c r="AC338" s="157" t="str">
        <f>VLOOKUP(B338,'P2 Origin'!$C$21:$O$176,13,0)</f>
        <v>EUR</v>
      </c>
      <c r="AD338" s="164">
        <f t="shared" si="149"/>
        <v>0</v>
      </c>
      <c r="AE338" s="165">
        <f>IF(AU338&gt;0.1,VLOOKUP(B338,'P2 Origin'!$C$21:$M$176,3,0)*H338,0)</f>
        <v>0</v>
      </c>
      <c r="AF338" s="166">
        <f t="shared" si="150"/>
        <v>0</v>
      </c>
      <c r="AG338" s="165">
        <f>(VLOOKUP(B338,'P2 Origin'!$C$21:$M$176,4,0))*AF338</f>
        <v>0</v>
      </c>
      <c r="AH338" s="166">
        <f t="shared" si="151"/>
        <v>0</v>
      </c>
      <c r="AI338" s="165">
        <f>(VLOOKUP(B338,'P2 Origin'!$C$21:$M$176,5,0))*AH338</f>
        <v>0</v>
      </c>
      <c r="AJ338" s="166">
        <f t="shared" si="167"/>
        <v>19</v>
      </c>
      <c r="AK338" s="165">
        <f>(VLOOKUP(B338,'P2 Origin'!$C$21:$M$176,6,0))*AJ338</f>
        <v>0</v>
      </c>
      <c r="AL338" s="166">
        <f t="shared" si="152"/>
        <v>0</v>
      </c>
      <c r="AM338" s="165">
        <f>(VLOOKUP($B338,'P2 Origin'!$C$21:$M$176,7,0))*AL338</f>
        <v>0</v>
      </c>
      <c r="AN338" s="166">
        <f t="shared" si="153"/>
        <v>0</v>
      </c>
      <c r="AO338" s="165">
        <f>(VLOOKUP($B338,'P2 Origin'!$C$21:$M$176,8,0))*AN338</f>
        <v>0</v>
      </c>
      <c r="AP338" s="166">
        <f t="shared" si="154"/>
        <v>0</v>
      </c>
      <c r="AQ338" s="165">
        <f>(VLOOKUP($B338,'P2 Origin'!$C$21:$M$176,9,0))*AP338</f>
        <v>0</v>
      </c>
      <c r="AR338" s="155">
        <f t="shared" si="155"/>
        <v>1</v>
      </c>
      <c r="AS338" s="164">
        <f>(VLOOKUP(B338,'P2 Origin'!$C$21:$M$176,10,0))*K338</f>
        <v>0</v>
      </c>
      <c r="AT338" s="164">
        <f>(VLOOKUP(B338,'P2 Origin'!$C$21:$M$176,11,0))*J338</f>
        <v>0</v>
      </c>
      <c r="AU338" s="167">
        <v>19</v>
      </c>
      <c r="AV338" s="168">
        <v>19</v>
      </c>
      <c r="AW338" s="169">
        <v>0</v>
      </c>
      <c r="AX338" s="170">
        <f>IF(AU338&gt;=0.1,'P3 Bureaumarge zee- en luchtvr.'!$D$12,0)</f>
        <v>0</v>
      </c>
      <c r="AY338" s="163">
        <f t="shared" si="156"/>
        <v>0</v>
      </c>
      <c r="AZ338" s="157" t="str">
        <f>VLOOKUP(D338,'P4 Destination'!$C$21:$O$176,13,0)</f>
        <v>USD</v>
      </c>
      <c r="BA338" s="164">
        <f t="shared" si="157"/>
        <v>0</v>
      </c>
      <c r="BB338" s="171">
        <f>IF(AU338&gt;0.1,(VLOOKUP(D338,'P4 Destination'!$C$21:$M$176,3,0))*I338,0)</f>
        <v>0</v>
      </c>
      <c r="BC338" s="172">
        <f t="shared" si="158"/>
        <v>0</v>
      </c>
      <c r="BD338" s="171">
        <f>(VLOOKUP($D338,'P4 Destination'!$C$21:$M$176,4,0))*BC338</f>
        <v>0</v>
      </c>
      <c r="BE338" s="172">
        <f t="shared" si="159"/>
        <v>0</v>
      </c>
      <c r="BF338" s="171">
        <f>(VLOOKUP($D338,'P4 Destination'!$C$21:$M$176,5,0))*BE338</f>
        <v>0</v>
      </c>
      <c r="BG338" s="172">
        <f t="shared" si="160"/>
        <v>19</v>
      </c>
      <c r="BH338" s="171">
        <f>(VLOOKUP($D338,'P4 Destination'!$C$21:$M$176,6,0))*BG338</f>
        <v>0</v>
      </c>
      <c r="BI338" s="172">
        <f t="shared" si="161"/>
        <v>0</v>
      </c>
      <c r="BJ338" s="171">
        <f>(VLOOKUP($D338,'P4 Destination'!$C$21:$M$176,7,0))*BI338</f>
        <v>0</v>
      </c>
      <c r="BK338" s="172">
        <f t="shared" si="162"/>
        <v>0</v>
      </c>
      <c r="BL338" s="171">
        <f>(VLOOKUP($D338,'P4 Destination'!$C$21:$M$176,8,0))*BK338</f>
        <v>0</v>
      </c>
      <c r="BM338" s="172">
        <f t="shared" si="163"/>
        <v>0</v>
      </c>
      <c r="BN338" s="171">
        <f>(VLOOKUP($D338,'P4 Destination'!$C$21:$M$176,9,0))*BM338</f>
        <v>0</v>
      </c>
      <c r="BO338" s="154">
        <f t="shared" si="164"/>
        <v>1</v>
      </c>
      <c r="BP338" s="171">
        <f>(VLOOKUP(D338,'P4 Destination'!$C$21:$M$176,10,0))*K338</f>
        <v>0</v>
      </c>
      <c r="BQ338" s="171">
        <f>(VLOOKUP(D338,'P4 Destination'!$C$21:$M$176,11,0))*J338</f>
        <v>0</v>
      </c>
      <c r="BR338" s="173">
        <f t="shared" si="165"/>
        <v>0</v>
      </c>
      <c r="BS338" s="173">
        <f>(AV338*2500)*'P6 Verzekering'!$E$11</f>
        <v>0</v>
      </c>
      <c r="BT338" s="173">
        <f>(AW338*2500)*'P6 Verzekering'!$E$12</f>
        <v>0</v>
      </c>
      <c r="BU338" s="173">
        <f>(L338*2500)*'P6 Verzekering'!$E$13</f>
        <v>0</v>
      </c>
      <c r="BV338" s="173">
        <f t="shared" si="166"/>
        <v>0</v>
      </c>
      <c r="BW338"/>
      <c r="BX338"/>
    </row>
    <row r="339" spans="1:76">
      <c r="A339" s="152" t="s">
        <v>1506</v>
      </c>
      <c r="B339" s="152" t="s">
        <v>338</v>
      </c>
      <c r="C339" s="152" t="s">
        <v>335</v>
      </c>
      <c r="D339" s="152" t="s">
        <v>219</v>
      </c>
      <c r="E339" s="152" t="s">
        <v>219</v>
      </c>
      <c r="F339" s="153">
        <f t="shared" si="140"/>
        <v>35</v>
      </c>
      <c r="G339" s="154">
        <v>1</v>
      </c>
      <c r="H339" s="154">
        <f>IFERROR(VLOOKUP(B339,'P2 Origin'!$C$21:$Q$176,15,FALSE),0)</f>
        <v>0</v>
      </c>
      <c r="I339" s="154">
        <f>IFERROR(VLOOKUP(D339,'P4 Destination'!$C$21:$Q$176,15,FALSE),0)</f>
        <v>0</v>
      </c>
      <c r="J339" s="155"/>
      <c r="K339" s="155">
        <v>1</v>
      </c>
      <c r="L339" s="156">
        <v>0</v>
      </c>
      <c r="M339" s="155">
        <v>0</v>
      </c>
      <c r="N339" s="155">
        <v>0</v>
      </c>
      <c r="O339" s="157">
        <f t="shared" si="141"/>
        <v>0</v>
      </c>
      <c r="P339" s="158">
        <f t="shared" si="142"/>
        <v>0</v>
      </c>
      <c r="Q339" s="159">
        <f>IFERROR(VLOOKUP(N339,'P1 Intra-Europees'!$A$15:$H$25,3,0),0)*P339</f>
        <v>0</v>
      </c>
      <c r="R339" s="160">
        <f t="shared" si="143"/>
        <v>0</v>
      </c>
      <c r="S339" s="159">
        <f>IFERROR(VLOOKUP(N339,'P1 Intra-Europees'!$A$15:$H$25,4,0),0)*R339</f>
        <v>0</v>
      </c>
      <c r="T339" s="160">
        <f t="shared" si="144"/>
        <v>0</v>
      </c>
      <c r="U339" s="159">
        <f>IFERROR(VLOOKUP(N339,'P1 Intra-Europees'!$A$15:$H$25,5,0),0)*T339</f>
        <v>0</v>
      </c>
      <c r="V339" s="160">
        <f t="shared" si="145"/>
        <v>0</v>
      </c>
      <c r="W339" s="159">
        <f>IFERROR(VLOOKUP(N339,'P1 Intra-Europees'!$A$15:$H$25,6,0),0)*V339</f>
        <v>0</v>
      </c>
      <c r="X339" s="160">
        <f t="shared" si="146"/>
        <v>0</v>
      </c>
      <c r="Y339" s="159">
        <f>IFERROR(VLOOKUP(N339,'P1 Intra-Europees'!$A$15:$H$25,7,0),0)*X339</f>
        <v>0</v>
      </c>
      <c r="Z339" s="161">
        <f t="shared" si="147"/>
        <v>0</v>
      </c>
      <c r="AA339" s="162">
        <f>IFERROR(VLOOKUP(N339,'P1 Intra-Europees'!$A$15:$H$25,8,0),0)*Z339</f>
        <v>0</v>
      </c>
      <c r="AB339" s="163">
        <f t="shared" si="148"/>
        <v>0</v>
      </c>
      <c r="AC339" s="157" t="str">
        <f>VLOOKUP(B339,'P2 Origin'!$C$21:$O$176,13,0)</f>
        <v>USD</v>
      </c>
      <c r="AD339" s="164">
        <f t="shared" si="149"/>
        <v>0</v>
      </c>
      <c r="AE339" s="165">
        <f>IF(AU339&gt;0.1,VLOOKUP(B339,'P2 Origin'!$C$21:$M$176,3,0)*H339,0)</f>
        <v>0</v>
      </c>
      <c r="AF339" s="166">
        <f t="shared" si="150"/>
        <v>0</v>
      </c>
      <c r="AG339" s="165">
        <f>(VLOOKUP(B339,'P2 Origin'!$C$21:$M$176,4,0))*AF339</f>
        <v>0</v>
      </c>
      <c r="AH339" s="166">
        <f t="shared" si="151"/>
        <v>0</v>
      </c>
      <c r="AI339" s="165">
        <f>(VLOOKUP(B339,'P2 Origin'!$C$21:$M$176,5,0))*AH339</f>
        <v>0</v>
      </c>
      <c r="AJ339" s="166">
        <f t="shared" si="167"/>
        <v>0</v>
      </c>
      <c r="AK339" s="165">
        <f>(VLOOKUP(B339,'P2 Origin'!$C$21:$M$176,6,0))*AJ339</f>
        <v>0</v>
      </c>
      <c r="AL339" s="166">
        <f t="shared" si="152"/>
        <v>35</v>
      </c>
      <c r="AM339" s="165">
        <f>(VLOOKUP($B339,'P2 Origin'!$C$21:$M$176,7,0))*AL339</f>
        <v>0</v>
      </c>
      <c r="AN339" s="166">
        <f t="shared" si="153"/>
        <v>0</v>
      </c>
      <c r="AO339" s="165">
        <f>(VLOOKUP($B339,'P2 Origin'!$C$21:$M$176,8,0))*AN339</f>
        <v>0</v>
      </c>
      <c r="AP339" s="166">
        <f t="shared" si="154"/>
        <v>0</v>
      </c>
      <c r="AQ339" s="165">
        <f>(VLOOKUP($B339,'P2 Origin'!$C$21:$M$176,9,0))*AP339</f>
        <v>0</v>
      </c>
      <c r="AR339" s="155">
        <f t="shared" si="155"/>
        <v>1</v>
      </c>
      <c r="AS339" s="164">
        <f>(VLOOKUP(B339,'P2 Origin'!$C$21:$M$176,10,0))*K339</f>
        <v>0</v>
      </c>
      <c r="AT339" s="164">
        <f>(VLOOKUP(B339,'P2 Origin'!$C$21:$M$176,11,0))*J339</f>
        <v>0</v>
      </c>
      <c r="AU339" s="167">
        <v>35</v>
      </c>
      <c r="AV339" s="168">
        <v>35</v>
      </c>
      <c r="AW339" s="169">
        <v>0</v>
      </c>
      <c r="AX339" s="170">
        <f>IF(AU339&gt;=0.1,'P3 Bureaumarge zee- en luchtvr.'!$D$12,0)</f>
        <v>0</v>
      </c>
      <c r="AY339" s="163">
        <f t="shared" si="156"/>
        <v>0</v>
      </c>
      <c r="AZ339" s="157" t="str">
        <f>VLOOKUP(D339,'P4 Destination'!$C$21:$O$176,13,0)</f>
        <v>EUR</v>
      </c>
      <c r="BA339" s="164">
        <f t="shared" si="157"/>
        <v>0</v>
      </c>
      <c r="BB339" s="171">
        <f>IF(AU339&gt;0.1,(VLOOKUP(D339,'P4 Destination'!$C$21:$M$176,3,0))*I339,0)</f>
        <v>0</v>
      </c>
      <c r="BC339" s="172">
        <f t="shared" si="158"/>
        <v>0</v>
      </c>
      <c r="BD339" s="171">
        <f>(VLOOKUP($D339,'P4 Destination'!$C$21:$M$176,4,0))*BC339</f>
        <v>0</v>
      </c>
      <c r="BE339" s="172">
        <f t="shared" si="159"/>
        <v>0</v>
      </c>
      <c r="BF339" s="171">
        <f>(VLOOKUP($D339,'P4 Destination'!$C$21:$M$176,5,0))*BE339</f>
        <v>0</v>
      </c>
      <c r="BG339" s="172">
        <f t="shared" si="160"/>
        <v>0</v>
      </c>
      <c r="BH339" s="171">
        <f>(VLOOKUP($D339,'P4 Destination'!$C$21:$M$176,6,0))*BG339</f>
        <v>0</v>
      </c>
      <c r="BI339" s="172">
        <f t="shared" si="161"/>
        <v>35</v>
      </c>
      <c r="BJ339" s="171">
        <f>(VLOOKUP($D339,'P4 Destination'!$C$21:$M$176,7,0))*BI339</f>
        <v>0</v>
      </c>
      <c r="BK339" s="172">
        <f t="shared" si="162"/>
        <v>0</v>
      </c>
      <c r="BL339" s="171">
        <f>(VLOOKUP($D339,'P4 Destination'!$C$21:$M$176,8,0))*BK339</f>
        <v>0</v>
      </c>
      <c r="BM339" s="172">
        <f t="shared" si="163"/>
        <v>0</v>
      </c>
      <c r="BN339" s="171">
        <f>(VLOOKUP($D339,'P4 Destination'!$C$21:$M$176,9,0))*BM339</f>
        <v>0</v>
      </c>
      <c r="BO339" s="154">
        <f t="shared" si="164"/>
        <v>1</v>
      </c>
      <c r="BP339" s="171">
        <f>(VLOOKUP(D339,'P4 Destination'!$C$21:$M$176,10,0))*K339</f>
        <v>0</v>
      </c>
      <c r="BQ339" s="171">
        <f>(VLOOKUP(D339,'P4 Destination'!$C$21:$M$176,11,0))*J339</f>
        <v>0</v>
      </c>
      <c r="BR339" s="173">
        <f t="shared" si="165"/>
        <v>0</v>
      </c>
      <c r="BS339" s="173">
        <f>(AV339*2500)*'P6 Verzekering'!$E$11</f>
        <v>0</v>
      </c>
      <c r="BT339" s="173">
        <f>(AW339*2500)*'P6 Verzekering'!$E$12</f>
        <v>0</v>
      </c>
      <c r="BU339" s="173">
        <f>(L339*2500)*'P6 Verzekering'!$E$13</f>
        <v>0</v>
      </c>
      <c r="BV339" s="173">
        <f t="shared" si="166"/>
        <v>0</v>
      </c>
      <c r="BW339"/>
      <c r="BX339"/>
    </row>
    <row r="340" spans="1:76">
      <c r="A340" s="152" t="s">
        <v>1507</v>
      </c>
      <c r="B340" s="152" t="s">
        <v>338</v>
      </c>
      <c r="C340" s="152" t="s">
        <v>335</v>
      </c>
      <c r="D340" s="152" t="s">
        <v>219</v>
      </c>
      <c r="E340" s="152" t="s">
        <v>219</v>
      </c>
      <c r="F340" s="153">
        <f t="shared" si="140"/>
        <v>37</v>
      </c>
      <c r="G340" s="154">
        <v>1</v>
      </c>
      <c r="H340" s="154">
        <f>IFERROR(VLOOKUP(B340,'P2 Origin'!$C$21:$Q$176,15,FALSE),0)</f>
        <v>0</v>
      </c>
      <c r="I340" s="154">
        <f>IFERROR(VLOOKUP(D340,'P4 Destination'!$C$21:$Q$176,15,FALSE),0)</f>
        <v>0</v>
      </c>
      <c r="J340" s="155"/>
      <c r="K340" s="155">
        <v>1</v>
      </c>
      <c r="L340" s="156">
        <v>0</v>
      </c>
      <c r="M340" s="155">
        <v>0</v>
      </c>
      <c r="N340" s="155">
        <v>0</v>
      </c>
      <c r="O340" s="157">
        <f t="shared" si="141"/>
        <v>0</v>
      </c>
      <c r="P340" s="158">
        <f t="shared" si="142"/>
        <v>0</v>
      </c>
      <c r="Q340" s="159">
        <f>IFERROR(VLOOKUP(N340,'P1 Intra-Europees'!$A$15:$H$25,3,0),0)*P340</f>
        <v>0</v>
      </c>
      <c r="R340" s="160">
        <f t="shared" si="143"/>
        <v>0</v>
      </c>
      <c r="S340" s="159">
        <f>IFERROR(VLOOKUP(N340,'P1 Intra-Europees'!$A$15:$H$25,4,0),0)*R340</f>
        <v>0</v>
      </c>
      <c r="T340" s="160">
        <f t="shared" si="144"/>
        <v>0</v>
      </c>
      <c r="U340" s="159">
        <f>IFERROR(VLOOKUP(N340,'P1 Intra-Europees'!$A$15:$H$25,5,0),0)*T340</f>
        <v>0</v>
      </c>
      <c r="V340" s="160">
        <f t="shared" si="145"/>
        <v>0</v>
      </c>
      <c r="W340" s="159">
        <f>IFERROR(VLOOKUP(N340,'P1 Intra-Europees'!$A$15:$H$25,6,0),0)*V340</f>
        <v>0</v>
      </c>
      <c r="X340" s="160">
        <f t="shared" si="146"/>
        <v>0</v>
      </c>
      <c r="Y340" s="159">
        <f>IFERROR(VLOOKUP(N340,'P1 Intra-Europees'!$A$15:$H$25,7,0),0)*X340</f>
        <v>0</v>
      </c>
      <c r="Z340" s="161">
        <f t="shared" si="147"/>
        <v>0</v>
      </c>
      <c r="AA340" s="162">
        <f>IFERROR(VLOOKUP(N340,'P1 Intra-Europees'!$A$15:$H$25,8,0),0)*Z340</f>
        <v>0</v>
      </c>
      <c r="AB340" s="163">
        <f t="shared" si="148"/>
        <v>0</v>
      </c>
      <c r="AC340" s="157" t="str">
        <f>VLOOKUP(B340,'P2 Origin'!$C$21:$O$176,13,0)</f>
        <v>USD</v>
      </c>
      <c r="AD340" s="164">
        <f t="shared" si="149"/>
        <v>0</v>
      </c>
      <c r="AE340" s="165">
        <f>IF(AU340&gt;0.1,VLOOKUP(B340,'P2 Origin'!$C$21:$M$176,3,0)*H340,0)</f>
        <v>0</v>
      </c>
      <c r="AF340" s="166">
        <f t="shared" si="150"/>
        <v>0</v>
      </c>
      <c r="AG340" s="165">
        <f>(VLOOKUP(B340,'P2 Origin'!$C$21:$M$176,4,0))*AF340</f>
        <v>0</v>
      </c>
      <c r="AH340" s="166">
        <f t="shared" si="151"/>
        <v>0</v>
      </c>
      <c r="AI340" s="165">
        <f>(VLOOKUP(B340,'P2 Origin'!$C$21:$M$176,5,0))*AH340</f>
        <v>0</v>
      </c>
      <c r="AJ340" s="166">
        <f t="shared" si="167"/>
        <v>0</v>
      </c>
      <c r="AK340" s="165">
        <f>(VLOOKUP(B340,'P2 Origin'!$C$21:$M$176,6,0))*AJ340</f>
        <v>0</v>
      </c>
      <c r="AL340" s="166">
        <f t="shared" si="152"/>
        <v>0</v>
      </c>
      <c r="AM340" s="165">
        <f>(VLOOKUP($B340,'P2 Origin'!$C$21:$M$176,7,0))*AL340</f>
        <v>0</v>
      </c>
      <c r="AN340" s="166">
        <f t="shared" si="153"/>
        <v>37</v>
      </c>
      <c r="AO340" s="165">
        <f>(VLOOKUP($B340,'P2 Origin'!$C$21:$M$176,8,0))*AN340</f>
        <v>0</v>
      </c>
      <c r="AP340" s="166">
        <f t="shared" si="154"/>
        <v>0</v>
      </c>
      <c r="AQ340" s="165">
        <f>(VLOOKUP($B340,'P2 Origin'!$C$21:$M$176,9,0))*AP340</f>
        <v>0</v>
      </c>
      <c r="AR340" s="155">
        <f t="shared" si="155"/>
        <v>1</v>
      </c>
      <c r="AS340" s="164">
        <f>(VLOOKUP(B340,'P2 Origin'!$C$21:$M$176,10,0))*K340</f>
        <v>0</v>
      </c>
      <c r="AT340" s="164">
        <f>(VLOOKUP(B340,'P2 Origin'!$C$21:$M$176,11,0))*J340</f>
        <v>0</v>
      </c>
      <c r="AU340" s="167">
        <v>37</v>
      </c>
      <c r="AV340" s="168">
        <v>37</v>
      </c>
      <c r="AW340" s="169">
        <v>0</v>
      </c>
      <c r="AX340" s="170">
        <f>IF(AU340&gt;=0.1,'P3 Bureaumarge zee- en luchtvr.'!$D$12,0)</f>
        <v>0</v>
      </c>
      <c r="AY340" s="163">
        <f t="shared" si="156"/>
        <v>0</v>
      </c>
      <c r="AZ340" s="157" t="str">
        <f>VLOOKUP(D340,'P4 Destination'!$C$21:$O$176,13,0)</f>
        <v>EUR</v>
      </c>
      <c r="BA340" s="164">
        <f t="shared" si="157"/>
        <v>0</v>
      </c>
      <c r="BB340" s="171">
        <f>IF(AU340&gt;0.1,(VLOOKUP(D340,'P4 Destination'!$C$21:$M$176,3,0))*I340,0)</f>
        <v>0</v>
      </c>
      <c r="BC340" s="172">
        <f t="shared" si="158"/>
        <v>0</v>
      </c>
      <c r="BD340" s="171">
        <f>(VLOOKUP($D340,'P4 Destination'!$C$21:$M$176,4,0))*BC340</f>
        <v>0</v>
      </c>
      <c r="BE340" s="172">
        <f t="shared" si="159"/>
        <v>0</v>
      </c>
      <c r="BF340" s="171">
        <f>(VLOOKUP($D340,'P4 Destination'!$C$21:$M$176,5,0))*BE340</f>
        <v>0</v>
      </c>
      <c r="BG340" s="172">
        <f t="shared" si="160"/>
        <v>0</v>
      </c>
      <c r="BH340" s="171">
        <f>(VLOOKUP($D340,'P4 Destination'!$C$21:$M$176,6,0))*BG340</f>
        <v>0</v>
      </c>
      <c r="BI340" s="172">
        <f t="shared" si="161"/>
        <v>0</v>
      </c>
      <c r="BJ340" s="171">
        <f>(VLOOKUP($D340,'P4 Destination'!$C$21:$M$176,7,0))*BI340</f>
        <v>0</v>
      </c>
      <c r="BK340" s="172">
        <f t="shared" si="162"/>
        <v>37</v>
      </c>
      <c r="BL340" s="171">
        <f>(VLOOKUP($D340,'P4 Destination'!$C$21:$M$176,8,0))*BK340</f>
        <v>0</v>
      </c>
      <c r="BM340" s="172">
        <f t="shared" si="163"/>
        <v>0</v>
      </c>
      <c r="BN340" s="171">
        <f>(VLOOKUP($D340,'P4 Destination'!$C$21:$M$176,9,0))*BM340</f>
        <v>0</v>
      </c>
      <c r="BO340" s="154">
        <f t="shared" si="164"/>
        <v>1</v>
      </c>
      <c r="BP340" s="171">
        <f>(VLOOKUP(D340,'P4 Destination'!$C$21:$M$176,10,0))*K340</f>
        <v>0</v>
      </c>
      <c r="BQ340" s="171">
        <f>(VLOOKUP(D340,'P4 Destination'!$C$21:$M$176,11,0))*J340</f>
        <v>0</v>
      </c>
      <c r="BR340" s="173">
        <f t="shared" si="165"/>
        <v>0</v>
      </c>
      <c r="BS340" s="173">
        <f>(AV340*2500)*'P6 Verzekering'!$E$11</f>
        <v>0</v>
      </c>
      <c r="BT340" s="173">
        <f>(AW340*2500)*'P6 Verzekering'!$E$12</f>
        <v>0</v>
      </c>
      <c r="BU340" s="173">
        <f>(L340*2500)*'P6 Verzekering'!$E$13</f>
        <v>0</v>
      </c>
      <c r="BV340" s="173">
        <f t="shared" si="166"/>
        <v>0</v>
      </c>
      <c r="BW340"/>
      <c r="BX340"/>
    </row>
    <row r="341" spans="1:76">
      <c r="A341" s="152" t="s">
        <v>1508</v>
      </c>
      <c r="B341" s="152" t="s">
        <v>338</v>
      </c>
      <c r="C341" s="152" t="s">
        <v>335</v>
      </c>
      <c r="D341" s="152" t="s">
        <v>461</v>
      </c>
      <c r="E341" s="152" t="s">
        <v>453</v>
      </c>
      <c r="F341" s="153">
        <f t="shared" si="140"/>
        <v>30</v>
      </c>
      <c r="G341" s="154">
        <v>1</v>
      </c>
      <c r="H341" s="154">
        <f>IFERROR(VLOOKUP(B341,'P2 Origin'!$C$21:$Q$176,15,FALSE),0)</f>
        <v>0</v>
      </c>
      <c r="I341" s="154">
        <f>IFERROR(VLOOKUP(D341,'P4 Destination'!$C$21:$Q$176,15,FALSE),0)</f>
        <v>0</v>
      </c>
      <c r="J341" s="155">
        <v>1</v>
      </c>
      <c r="K341" s="155"/>
      <c r="L341" s="156">
        <v>0</v>
      </c>
      <c r="M341" s="155">
        <v>0</v>
      </c>
      <c r="N341" s="155">
        <v>0</v>
      </c>
      <c r="O341" s="157">
        <f t="shared" si="141"/>
        <v>0</v>
      </c>
      <c r="P341" s="158">
        <f t="shared" si="142"/>
        <v>0</v>
      </c>
      <c r="Q341" s="159">
        <f>IFERROR(VLOOKUP(N341,'P1 Intra-Europees'!$A$15:$H$25,3,0),0)*P341</f>
        <v>0</v>
      </c>
      <c r="R341" s="160">
        <f t="shared" si="143"/>
        <v>0</v>
      </c>
      <c r="S341" s="159">
        <f>IFERROR(VLOOKUP(N341,'P1 Intra-Europees'!$A$15:$H$25,4,0),0)*R341</f>
        <v>0</v>
      </c>
      <c r="T341" s="160">
        <f t="shared" si="144"/>
        <v>0</v>
      </c>
      <c r="U341" s="159">
        <f>IFERROR(VLOOKUP(N341,'P1 Intra-Europees'!$A$15:$H$25,5,0),0)*T341</f>
        <v>0</v>
      </c>
      <c r="V341" s="160">
        <f t="shared" si="145"/>
        <v>0</v>
      </c>
      <c r="W341" s="159">
        <f>IFERROR(VLOOKUP(N341,'P1 Intra-Europees'!$A$15:$H$25,6,0),0)*V341</f>
        <v>0</v>
      </c>
      <c r="X341" s="160">
        <f t="shared" si="146"/>
        <v>0</v>
      </c>
      <c r="Y341" s="159">
        <f>IFERROR(VLOOKUP(N341,'P1 Intra-Europees'!$A$15:$H$25,7,0),0)*X341</f>
        <v>0</v>
      </c>
      <c r="Z341" s="161">
        <f t="shared" si="147"/>
        <v>0</v>
      </c>
      <c r="AA341" s="162">
        <f>IFERROR(VLOOKUP(N341,'P1 Intra-Europees'!$A$15:$H$25,8,0),0)*Z341</f>
        <v>0</v>
      </c>
      <c r="AB341" s="163">
        <f t="shared" si="148"/>
        <v>0</v>
      </c>
      <c r="AC341" s="157" t="str">
        <f>VLOOKUP(B341,'P2 Origin'!$C$21:$O$176,13,0)</f>
        <v>USD</v>
      </c>
      <c r="AD341" s="164">
        <f t="shared" si="149"/>
        <v>0</v>
      </c>
      <c r="AE341" s="165">
        <f>IF(AU341&gt;0.1,VLOOKUP(B341,'P2 Origin'!$C$21:$M$176,3,0)*H341,0)</f>
        <v>0</v>
      </c>
      <c r="AF341" s="166">
        <f t="shared" si="150"/>
        <v>0</v>
      </c>
      <c r="AG341" s="165">
        <f>(VLOOKUP(B341,'P2 Origin'!$C$21:$M$176,4,0))*AF341</f>
        <v>0</v>
      </c>
      <c r="AH341" s="166">
        <f t="shared" si="151"/>
        <v>0</v>
      </c>
      <c r="AI341" s="165">
        <f>(VLOOKUP(B341,'P2 Origin'!$C$21:$M$176,5,0))*AH341</f>
        <v>0</v>
      </c>
      <c r="AJ341" s="166">
        <f t="shared" si="167"/>
        <v>0</v>
      </c>
      <c r="AK341" s="165">
        <f>(VLOOKUP(B341,'P2 Origin'!$C$21:$M$176,6,0))*AJ341</f>
        <v>0</v>
      </c>
      <c r="AL341" s="166">
        <f t="shared" si="152"/>
        <v>30</v>
      </c>
      <c r="AM341" s="165">
        <f>(VLOOKUP($B341,'P2 Origin'!$C$21:$M$176,7,0))*AL341</f>
        <v>0</v>
      </c>
      <c r="AN341" s="166">
        <f t="shared" si="153"/>
        <v>0</v>
      </c>
      <c r="AO341" s="165">
        <f>(VLOOKUP($B341,'P2 Origin'!$C$21:$M$176,8,0))*AN341</f>
        <v>0</v>
      </c>
      <c r="AP341" s="166">
        <f t="shared" si="154"/>
        <v>0</v>
      </c>
      <c r="AQ341" s="165">
        <f>(VLOOKUP($B341,'P2 Origin'!$C$21:$M$176,9,0))*AP341</f>
        <v>0</v>
      </c>
      <c r="AR341" s="155">
        <f t="shared" si="155"/>
        <v>1</v>
      </c>
      <c r="AS341" s="164">
        <f>(VLOOKUP(B341,'P2 Origin'!$C$21:$M$176,10,0))*K341</f>
        <v>0</v>
      </c>
      <c r="AT341" s="164">
        <f>(VLOOKUP(B341,'P2 Origin'!$C$21:$M$176,11,0))*J341</f>
        <v>0</v>
      </c>
      <c r="AU341" s="167">
        <v>30</v>
      </c>
      <c r="AV341" s="168">
        <v>30</v>
      </c>
      <c r="AW341" s="169">
        <v>0</v>
      </c>
      <c r="AX341" s="170">
        <f>IF(AU341&gt;=0.1,'P3 Bureaumarge zee- en luchtvr.'!$D$12,0)</f>
        <v>0</v>
      </c>
      <c r="AY341" s="163">
        <f t="shared" si="156"/>
        <v>0</v>
      </c>
      <c r="AZ341" s="157" t="str">
        <f>VLOOKUP(D341,'P4 Destination'!$C$21:$O$176,13,0)</f>
        <v>USD</v>
      </c>
      <c r="BA341" s="164">
        <f t="shared" si="157"/>
        <v>0</v>
      </c>
      <c r="BB341" s="171">
        <f>IF(AU341&gt;0.1,(VLOOKUP(D341,'P4 Destination'!$C$21:$M$176,3,0))*I341,0)</f>
        <v>0</v>
      </c>
      <c r="BC341" s="172">
        <f t="shared" si="158"/>
        <v>0</v>
      </c>
      <c r="BD341" s="171">
        <f>(VLOOKUP($D341,'P4 Destination'!$C$21:$M$176,4,0))*BC341</f>
        <v>0</v>
      </c>
      <c r="BE341" s="172">
        <f t="shared" si="159"/>
        <v>0</v>
      </c>
      <c r="BF341" s="171">
        <f>(VLOOKUP($D341,'P4 Destination'!$C$21:$M$176,5,0))*BE341</f>
        <v>0</v>
      </c>
      <c r="BG341" s="172">
        <f t="shared" si="160"/>
        <v>0</v>
      </c>
      <c r="BH341" s="171">
        <f>(VLOOKUP($D341,'P4 Destination'!$C$21:$M$176,6,0))*BG341</f>
        <v>0</v>
      </c>
      <c r="BI341" s="172">
        <f t="shared" si="161"/>
        <v>30</v>
      </c>
      <c r="BJ341" s="171">
        <f>(VLOOKUP($D341,'P4 Destination'!$C$21:$M$176,7,0))*BI341</f>
        <v>0</v>
      </c>
      <c r="BK341" s="172">
        <f t="shared" si="162"/>
        <v>0</v>
      </c>
      <c r="BL341" s="171">
        <f>(VLOOKUP($D341,'P4 Destination'!$C$21:$M$176,8,0))*BK341</f>
        <v>0</v>
      </c>
      <c r="BM341" s="172">
        <f t="shared" si="163"/>
        <v>0</v>
      </c>
      <c r="BN341" s="171">
        <f>(VLOOKUP($D341,'P4 Destination'!$C$21:$M$176,9,0))*BM341</f>
        <v>0</v>
      </c>
      <c r="BO341" s="154">
        <f t="shared" si="164"/>
        <v>1</v>
      </c>
      <c r="BP341" s="171">
        <f>(VLOOKUP(D341,'P4 Destination'!$C$21:$M$176,10,0))*K341</f>
        <v>0</v>
      </c>
      <c r="BQ341" s="171">
        <f>(VLOOKUP(D341,'P4 Destination'!$C$21:$M$176,11,0))*J341</f>
        <v>0</v>
      </c>
      <c r="BR341" s="173">
        <f t="shared" si="165"/>
        <v>0</v>
      </c>
      <c r="BS341" s="173">
        <f>(AV341*2500)*'P6 Verzekering'!$E$11</f>
        <v>0</v>
      </c>
      <c r="BT341" s="173">
        <f>(AW341*2500)*'P6 Verzekering'!$E$12</f>
        <v>0</v>
      </c>
      <c r="BU341" s="173">
        <f>(L341*2500)*'P6 Verzekering'!$E$13</f>
        <v>0</v>
      </c>
      <c r="BV341" s="173">
        <f t="shared" si="166"/>
        <v>0</v>
      </c>
      <c r="BW341"/>
      <c r="BX341"/>
    </row>
    <row r="342" spans="1:76">
      <c r="A342" s="152" t="s">
        <v>1509</v>
      </c>
      <c r="B342" s="152" t="s">
        <v>338</v>
      </c>
      <c r="C342" s="152" t="s">
        <v>335</v>
      </c>
      <c r="D342" s="152" t="s">
        <v>435</v>
      </c>
      <c r="E342" s="152" t="s">
        <v>434</v>
      </c>
      <c r="F342" s="153">
        <f t="shared" si="140"/>
        <v>25</v>
      </c>
      <c r="G342" s="154">
        <v>1</v>
      </c>
      <c r="H342" s="154">
        <f>IFERROR(VLOOKUP(B342,'P2 Origin'!$C$21:$Q$176,15,FALSE),0)</f>
        <v>0</v>
      </c>
      <c r="I342" s="154">
        <f>IFERROR(VLOOKUP(D342,'P4 Destination'!$C$21:$Q$176,15,FALSE),0)</f>
        <v>0</v>
      </c>
      <c r="J342" s="155">
        <v>1</v>
      </c>
      <c r="K342" s="155"/>
      <c r="L342" s="156">
        <v>0</v>
      </c>
      <c r="M342" s="155">
        <v>0</v>
      </c>
      <c r="N342" s="155">
        <v>0</v>
      </c>
      <c r="O342" s="157">
        <f t="shared" si="141"/>
        <v>0</v>
      </c>
      <c r="P342" s="158">
        <f t="shared" si="142"/>
        <v>0</v>
      </c>
      <c r="Q342" s="159">
        <f>IFERROR(VLOOKUP(N342,'P1 Intra-Europees'!$A$15:$H$25,3,0),0)*P342</f>
        <v>0</v>
      </c>
      <c r="R342" s="160">
        <f t="shared" si="143"/>
        <v>0</v>
      </c>
      <c r="S342" s="159">
        <f>IFERROR(VLOOKUP(N342,'P1 Intra-Europees'!$A$15:$H$25,4,0),0)*R342</f>
        <v>0</v>
      </c>
      <c r="T342" s="160">
        <f t="shared" si="144"/>
        <v>0</v>
      </c>
      <c r="U342" s="159">
        <f>IFERROR(VLOOKUP(N342,'P1 Intra-Europees'!$A$15:$H$25,5,0),0)*T342</f>
        <v>0</v>
      </c>
      <c r="V342" s="160">
        <f t="shared" si="145"/>
        <v>0</v>
      </c>
      <c r="W342" s="159">
        <f>IFERROR(VLOOKUP(N342,'P1 Intra-Europees'!$A$15:$H$25,6,0),0)*V342</f>
        <v>0</v>
      </c>
      <c r="X342" s="160">
        <f t="shared" si="146"/>
        <v>0</v>
      </c>
      <c r="Y342" s="159">
        <f>IFERROR(VLOOKUP(N342,'P1 Intra-Europees'!$A$15:$H$25,7,0),0)*X342</f>
        <v>0</v>
      </c>
      <c r="Z342" s="161">
        <f t="shared" si="147"/>
        <v>0</v>
      </c>
      <c r="AA342" s="162">
        <f>IFERROR(VLOOKUP(N342,'P1 Intra-Europees'!$A$15:$H$25,8,0),0)*Z342</f>
        <v>0</v>
      </c>
      <c r="AB342" s="163">
        <f t="shared" si="148"/>
        <v>0</v>
      </c>
      <c r="AC342" s="157" t="str">
        <f>VLOOKUP(B342,'P2 Origin'!$C$21:$O$176,13,0)</f>
        <v>USD</v>
      </c>
      <c r="AD342" s="164">
        <f t="shared" si="149"/>
        <v>0</v>
      </c>
      <c r="AE342" s="165">
        <f>IF(AU342&gt;0.1,VLOOKUP(B342,'P2 Origin'!$C$21:$M$176,3,0)*H342,0)</f>
        <v>0</v>
      </c>
      <c r="AF342" s="166">
        <f t="shared" si="150"/>
        <v>0</v>
      </c>
      <c r="AG342" s="165">
        <f>(VLOOKUP(B342,'P2 Origin'!$C$21:$M$176,4,0))*AF342</f>
        <v>0</v>
      </c>
      <c r="AH342" s="166">
        <f t="shared" si="151"/>
        <v>0</v>
      </c>
      <c r="AI342" s="165">
        <f>(VLOOKUP(B342,'P2 Origin'!$C$21:$M$176,5,0))*AH342</f>
        <v>0</v>
      </c>
      <c r="AJ342" s="166">
        <f t="shared" si="167"/>
        <v>25</v>
      </c>
      <c r="AK342" s="165">
        <f>(VLOOKUP(B342,'P2 Origin'!$C$21:$M$176,6,0))*AJ342</f>
        <v>0</v>
      </c>
      <c r="AL342" s="166">
        <f t="shared" si="152"/>
        <v>0</v>
      </c>
      <c r="AM342" s="165">
        <f>(VLOOKUP($B342,'P2 Origin'!$C$21:$M$176,7,0))*AL342</f>
        <v>0</v>
      </c>
      <c r="AN342" s="166">
        <f t="shared" si="153"/>
        <v>0</v>
      </c>
      <c r="AO342" s="165">
        <f>(VLOOKUP($B342,'P2 Origin'!$C$21:$M$176,8,0))*AN342</f>
        <v>0</v>
      </c>
      <c r="AP342" s="166">
        <f t="shared" si="154"/>
        <v>0</v>
      </c>
      <c r="AQ342" s="165">
        <f>(VLOOKUP($B342,'P2 Origin'!$C$21:$M$176,9,0))*AP342</f>
        <v>0</v>
      </c>
      <c r="AR342" s="155">
        <f t="shared" si="155"/>
        <v>1</v>
      </c>
      <c r="AS342" s="164">
        <f>(VLOOKUP(B342,'P2 Origin'!$C$21:$M$176,10,0))*K342</f>
        <v>0</v>
      </c>
      <c r="AT342" s="164">
        <f>(VLOOKUP(B342,'P2 Origin'!$C$21:$M$176,11,0))*J342</f>
        <v>0</v>
      </c>
      <c r="AU342" s="167">
        <v>25</v>
      </c>
      <c r="AV342" s="168">
        <v>25</v>
      </c>
      <c r="AW342" s="169">
        <v>0</v>
      </c>
      <c r="AX342" s="170">
        <f>IF(AU342&gt;=0.1,'P3 Bureaumarge zee- en luchtvr.'!$D$12,0)</f>
        <v>0</v>
      </c>
      <c r="AY342" s="163">
        <f t="shared" si="156"/>
        <v>0</v>
      </c>
      <c r="AZ342" s="157" t="str">
        <f>VLOOKUP(D342,'P4 Destination'!$C$21:$O$176,13,0)</f>
        <v>USD</v>
      </c>
      <c r="BA342" s="164">
        <f t="shared" si="157"/>
        <v>0</v>
      </c>
      <c r="BB342" s="171">
        <f>IF(AU342&gt;0.1,(VLOOKUP(D342,'P4 Destination'!$C$21:$M$176,3,0))*I342,0)</f>
        <v>0</v>
      </c>
      <c r="BC342" s="172">
        <f t="shared" si="158"/>
        <v>0</v>
      </c>
      <c r="BD342" s="171">
        <f>(VLOOKUP($D342,'P4 Destination'!$C$21:$M$176,4,0))*BC342</f>
        <v>0</v>
      </c>
      <c r="BE342" s="172">
        <f t="shared" si="159"/>
        <v>0</v>
      </c>
      <c r="BF342" s="171">
        <f>(VLOOKUP($D342,'P4 Destination'!$C$21:$M$176,5,0))*BE342</f>
        <v>0</v>
      </c>
      <c r="BG342" s="172">
        <f t="shared" si="160"/>
        <v>25</v>
      </c>
      <c r="BH342" s="171">
        <f>(VLOOKUP($D342,'P4 Destination'!$C$21:$M$176,6,0))*BG342</f>
        <v>0</v>
      </c>
      <c r="BI342" s="172">
        <f t="shared" si="161"/>
        <v>0</v>
      </c>
      <c r="BJ342" s="171">
        <f>(VLOOKUP($D342,'P4 Destination'!$C$21:$M$176,7,0))*BI342</f>
        <v>0</v>
      </c>
      <c r="BK342" s="172">
        <f t="shared" si="162"/>
        <v>0</v>
      </c>
      <c r="BL342" s="171">
        <f>(VLOOKUP($D342,'P4 Destination'!$C$21:$M$176,8,0))*BK342</f>
        <v>0</v>
      </c>
      <c r="BM342" s="172">
        <f t="shared" si="163"/>
        <v>0</v>
      </c>
      <c r="BN342" s="171">
        <f>(VLOOKUP($D342,'P4 Destination'!$C$21:$M$176,9,0))*BM342</f>
        <v>0</v>
      </c>
      <c r="BO342" s="154">
        <f t="shared" si="164"/>
        <v>1</v>
      </c>
      <c r="BP342" s="171">
        <f>(VLOOKUP(D342,'P4 Destination'!$C$21:$M$176,10,0))*K342</f>
        <v>0</v>
      </c>
      <c r="BQ342" s="171">
        <f>(VLOOKUP(D342,'P4 Destination'!$C$21:$M$176,11,0))*J342</f>
        <v>0</v>
      </c>
      <c r="BR342" s="173">
        <f t="shared" si="165"/>
        <v>0</v>
      </c>
      <c r="BS342" s="173">
        <f>(AV342*2500)*'P6 Verzekering'!$E$11</f>
        <v>0</v>
      </c>
      <c r="BT342" s="173">
        <f>(AW342*2500)*'P6 Verzekering'!$E$12</f>
        <v>0</v>
      </c>
      <c r="BU342" s="173">
        <f>(L342*2500)*'P6 Verzekering'!$E$13</f>
        <v>0</v>
      </c>
      <c r="BV342" s="173">
        <f t="shared" si="166"/>
        <v>0</v>
      </c>
      <c r="BW342"/>
      <c r="BX342"/>
    </row>
    <row r="343" spans="1:76">
      <c r="A343" s="152" t="s">
        <v>1514</v>
      </c>
      <c r="B343" s="152" t="s">
        <v>395</v>
      </c>
      <c r="C343" s="152" t="s">
        <v>394</v>
      </c>
      <c r="D343" s="152" t="s">
        <v>258</v>
      </c>
      <c r="E343" s="152" t="s">
        <v>257</v>
      </c>
      <c r="F343" s="153">
        <f t="shared" si="140"/>
        <v>54</v>
      </c>
      <c r="G343" s="154">
        <v>1</v>
      </c>
      <c r="H343" s="154">
        <f>IFERROR(VLOOKUP(B343,'P2 Origin'!$C$21:$Q$176,15,FALSE),0)</f>
        <v>0</v>
      </c>
      <c r="I343" s="154">
        <f>IFERROR(VLOOKUP(D343,'P4 Destination'!$C$21:$Q$176,15,FALSE),0)</f>
        <v>1</v>
      </c>
      <c r="J343" s="155"/>
      <c r="K343" s="155">
        <v>1</v>
      </c>
      <c r="L343" s="156">
        <v>0</v>
      </c>
      <c r="M343" s="155">
        <v>0</v>
      </c>
      <c r="N343" s="155">
        <v>0</v>
      </c>
      <c r="O343" s="157">
        <f t="shared" si="141"/>
        <v>0</v>
      </c>
      <c r="P343" s="158">
        <f t="shared" si="142"/>
        <v>0</v>
      </c>
      <c r="Q343" s="159">
        <f>IFERROR(VLOOKUP(N343,'P1 Intra-Europees'!$A$15:$H$25,3,0),0)*P343</f>
        <v>0</v>
      </c>
      <c r="R343" s="160">
        <f t="shared" si="143"/>
        <v>0</v>
      </c>
      <c r="S343" s="159">
        <f>IFERROR(VLOOKUP(N343,'P1 Intra-Europees'!$A$15:$H$25,4,0),0)*R343</f>
        <v>0</v>
      </c>
      <c r="T343" s="160">
        <f t="shared" si="144"/>
        <v>0</v>
      </c>
      <c r="U343" s="159">
        <f>IFERROR(VLOOKUP(N343,'P1 Intra-Europees'!$A$15:$H$25,5,0),0)*T343</f>
        <v>0</v>
      </c>
      <c r="V343" s="160">
        <f t="shared" si="145"/>
        <v>0</v>
      </c>
      <c r="W343" s="159">
        <f>IFERROR(VLOOKUP(N343,'P1 Intra-Europees'!$A$15:$H$25,6,0),0)*V343</f>
        <v>0</v>
      </c>
      <c r="X343" s="160">
        <f t="shared" si="146"/>
        <v>0</v>
      </c>
      <c r="Y343" s="159">
        <f>IFERROR(VLOOKUP(N343,'P1 Intra-Europees'!$A$15:$H$25,7,0),0)*X343</f>
        <v>0</v>
      </c>
      <c r="Z343" s="161">
        <f t="shared" si="147"/>
        <v>0</v>
      </c>
      <c r="AA343" s="162">
        <f>IFERROR(VLOOKUP(N343,'P1 Intra-Europees'!$A$15:$H$25,8,0),0)*Z343</f>
        <v>0</v>
      </c>
      <c r="AB343" s="163">
        <f t="shared" si="148"/>
        <v>0</v>
      </c>
      <c r="AC343" s="157" t="str">
        <f>VLOOKUP(B343,'P2 Origin'!$C$21:$O$176,13,0)</f>
        <v>USD</v>
      </c>
      <c r="AD343" s="164">
        <f t="shared" si="149"/>
        <v>0</v>
      </c>
      <c r="AE343" s="165">
        <f>IF(AU343&gt;0.1,VLOOKUP(B343,'P2 Origin'!$C$21:$M$176,3,0)*H343,0)</f>
        <v>0</v>
      </c>
      <c r="AF343" s="166">
        <f t="shared" si="150"/>
        <v>0</v>
      </c>
      <c r="AG343" s="165">
        <f>(VLOOKUP(B343,'P2 Origin'!$C$21:$M$176,4,0))*AF343</f>
        <v>0</v>
      </c>
      <c r="AH343" s="166">
        <f t="shared" si="151"/>
        <v>0</v>
      </c>
      <c r="AI343" s="165">
        <f>(VLOOKUP(B343,'P2 Origin'!$C$21:$M$176,5,0))*AH343</f>
        <v>0</v>
      </c>
      <c r="AJ343" s="166">
        <f t="shared" si="167"/>
        <v>0</v>
      </c>
      <c r="AK343" s="165">
        <f>(VLOOKUP(B343,'P2 Origin'!$C$21:$M$176,6,0))*AJ343</f>
        <v>0</v>
      </c>
      <c r="AL343" s="166">
        <f t="shared" si="152"/>
        <v>0</v>
      </c>
      <c r="AM343" s="165">
        <f>(VLOOKUP($B343,'P2 Origin'!$C$21:$M$176,7,0))*AL343</f>
        <v>0</v>
      </c>
      <c r="AN343" s="166">
        <f t="shared" si="153"/>
        <v>0</v>
      </c>
      <c r="AO343" s="165">
        <f>(VLOOKUP($B343,'P2 Origin'!$C$21:$M$176,8,0))*AN343</f>
        <v>0</v>
      </c>
      <c r="AP343" s="166">
        <f t="shared" si="154"/>
        <v>54</v>
      </c>
      <c r="AQ343" s="165">
        <f>(VLOOKUP($B343,'P2 Origin'!$C$21:$M$176,9,0))*AP343</f>
        <v>0</v>
      </c>
      <c r="AR343" s="155">
        <f t="shared" si="155"/>
        <v>1</v>
      </c>
      <c r="AS343" s="164">
        <f>(VLOOKUP(B343,'P2 Origin'!$C$21:$M$176,10,0))*K343</f>
        <v>0</v>
      </c>
      <c r="AT343" s="164">
        <f>(VLOOKUP(B343,'P2 Origin'!$C$21:$M$176,11,0))*J343</f>
        <v>0</v>
      </c>
      <c r="AU343" s="167">
        <v>54</v>
      </c>
      <c r="AV343" s="168">
        <v>54</v>
      </c>
      <c r="AW343" s="169">
        <v>0</v>
      </c>
      <c r="AX343" s="170">
        <f>IF(AU343&gt;=0.1,'P3 Bureaumarge zee- en luchtvr.'!$D$12,0)</f>
        <v>0</v>
      </c>
      <c r="AY343" s="163">
        <f t="shared" si="156"/>
        <v>0</v>
      </c>
      <c r="AZ343" s="157" t="str">
        <f>VLOOKUP(D343,'P4 Destination'!$C$21:$O$176,13,0)</f>
        <v>EUR</v>
      </c>
      <c r="BA343" s="164">
        <f t="shared" si="157"/>
        <v>0</v>
      </c>
      <c r="BB343" s="171">
        <f>IF(AU343&gt;0.1,(VLOOKUP(D343,'P4 Destination'!$C$21:$M$176,3,0))*I343,0)</f>
        <v>0</v>
      </c>
      <c r="BC343" s="172">
        <f t="shared" si="158"/>
        <v>0</v>
      </c>
      <c r="BD343" s="171">
        <f>(VLOOKUP($D343,'P4 Destination'!$C$21:$M$176,4,0))*BC343</f>
        <v>0</v>
      </c>
      <c r="BE343" s="172">
        <f t="shared" si="159"/>
        <v>0</v>
      </c>
      <c r="BF343" s="171">
        <f>(VLOOKUP($D343,'P4 Destination'!$C$21:$M$176,5,0))*BE343</f>
        <v>0</v>
      </c>
      <c r="BG343" s="172">
        <f t="shared" si="160"/>
        <v>0</v>
      </c>
      <c r="BH343" s="171">
        <f>(VLOOKUP($D343,'P4 Destination'!$C$21:$M$176,6,0))*BG343</f>
        <v>0</v>
      </c>
      <c r="BI343" s="172">
        <f t="shared" si="161"/>
        <v>0</v>
      </c>
      <c r="BJ343" s="171">
        <f>(VLOOKUP($D343,'P4 Destination'!$C$21:$M$176,7,0))*BI343</f>
        <v>0</v>
      </c>
      <c r="BK343" s="172">
        <f t="shared" si="162"/>
        <v>0</v>
      </c>
      <c r="BL343" s="171">
        <f>(VLOOKUP($D343,'P4 Destination'!$C$21:$M$176,8,0))*BK343</f>
        <v>0</v>
      </c>
      <c r="BM343" s="172">
        <f t="shared" si="163"/>
        <v>54</v>
      </c>
      <c r="BN343" s="171">
        <f>(VLOOKUP($D343,'P4 Destination'!$C$21:$M$176,9,0))*BM343</f>
        <v>0</v>
      </c>
      <c r="BO343" s="154">
        <f t="shared" si="164"/>
        <v>1</v>
      </c>
      <c r="BP343" s="171">
        <f>(VLOOKUP(D343,'P4 Destination'!$C$21:$M$176,10,0))*K343</f>
        <v>0</v>
      </c>
      <c r="BQ343" s="171">
        <f>(VLOOKUP(D343,'P4 Destination'!$C$21:$M$176,11,0))*J343</f>
        <v>0</v>
      </c>
      <c r="BR343" s="173">
        <f t="shared" si="165"/>
        <v>0</v>
      </c>
      <c r="BS343" s="173">
        <f>(AV343*2500)*'P6 Verzekering'!$E$11</f>
        <v>0</v>
      </c>
      <c r="BT343" s="173">
        <f>(AW343*2500)*'P6 Verzekering'!$E$12</f>
        <v>0</v>
      </c>
      <c r="BU343" s="173">
        <f>(L343*2500)*'P6 Verzekering'!$E$13</f>
        <v>0</v>
      </c>
      <c r="BV343" s="173">
        <f t="shared" si="166"/>
        <v>0</v>
      </c>
      <c r="BW343"/>
      <c r="BX343"/>
    </row>
    <row r="344" spans="1:76">
      <c r="A344" s="152" t="s">
        <v>1516</v>
      </c>
      <c r="B344" s="152" t="s">
        <v>361</v>
      </c>
      <c r="C344" s="152" t="s">
        <v>360</v>
      </c>
      <c r="D344" s="152" t="s">
        <v>390</v>
      </c>
      <c r="E344" s="152" t="s">
        <v>389</v>
      </c>
      <c r="F344" s="153">
        <f t="shared" si="140"/>
        <v>38</v>
      </c>
      <c r="G344" s="154">
        <v>1</v>
      </c>
      <c r="H344" s="154">
        <f>IFERROR(VLOOKUP(B344,'P2 Origin'!$C$21:$Q$176,15,FALSE),0)</f>
        <v>1</v>
      </c>
      <c r="I344" s="154">
        <f>IFERROR(VLOOKUP(D344,'P4 Destination'!$C$21:$Q$176,15,FALSE),0)</f>
        <v>1</v>
      </c>
      <c r="J344" s="155"/>
      <c r="K344" s="155">
        <v>1</v>
      </c>
      <c r="L344" s="156">
        <v>0</v>
      </c>
      <c r="M344" s="155">
        <v>0</v>
      </c>
      <c r="N344" s="155">
        <v>0</v>
      </c>
      <c r="O344" s="157">
        <f t="shared" si="141"/>
        <v>0</v>
      </c>
      <c r="P344" s="158">
        <f t="shared" si="142"/>
        <v>0</v>
      </c>
      <c r="Q344" s="159">
        <f>IFERROR(VLOOKUP(N344,'P1 Intra-Europees'!$A$15:$H$25,3,0),0)*P344</f>
        <v>0</v>
      </c>
      <c r="R344" s="160">
        <f t="shared" si="143"/>
        <v>0</v>
      </c>
      <c r="S344" s="159">
        <f>IFERROR(VLOOKUP(N344,'P1 Intra-Europees'!$A$15:$H$25,4,0),0)*R344</f>
        <v>0</v>
      </c>
      <c r="T344" s="160">
        <f t="shared" si="144"/>
        <v>0</v>
      </c>
      <c r="U344" s="159">
        <f>IFERROR(VLOOKUP(N344,'P1 Intra-Europees'!$A$15:$H$25,5,0),0)*T344</f>
        <v>0</v>
      </c>
      <c r="V344" s="160">
        <f t="shared" si="145"/>
        <v>0</v>
      </c>
      <c r="W344" s="159">
        <f>IFERROR(VLOOKUP(N344,'P1 Intra-Europees'!$A$15:$H$25,6,0),0)*V344</f>
        <v>0</v>
      </c>
      <c r="X344" s="160">
        <f t="shared" si="146"/>
        <v>0</v>
      </c>
      <c r="Y344" s="159">
        <f>IFERROR(VLOOKUP(N344,'P1 Intra-Europees'!$A$15:$H$25,7,0),0)*X344</f>
        <v>0</v>
      </c>
      <c r="Z344" s="161">
        <f t="shared" si="147"/>
        <v>0</v>
      </c>
      <c r="AA344" s="162">
        <f>IFERROR(VLOOKUP(N344,'P1 Intra-Europees'!$A$15:$H$25,8,0),0)*Z344</f>
        <v>0</v>
      </c>
      <c r="AB344" s="163">
        <f t="shared" si="148"/>
        <v>0</v>
      </c>
      <c r="AC344" s="157" t="str">
        <f>VLOOKUP(B344,'P2 Origin'!$C$21:$O$176,13,0)</f>
        <v>USD</v>
      </c>
      <c r="AD344" s="164">
        <f t="shared" si="149"/>
        <v>0</v>
      </c>
      <c r="AE344" s="165">
        <f>IF(AU344&gt;0.1,VLOOKUP(B344,'P2 Origin'!$C$21:$M$176,3,0)*H344,0)</f>
        <v>0</v>
      </c>
      <c r="AF344" s="166">
        <f t="shared" si="150"/>
        <v>0</v>
      </c>
      <c r="AG344" s="165">
        <f>(VLOOKUP(B344,'P2 Origin'!$C$21:$M$176,4,0))*AF344</f>
        <v>0</v>
      </c>
      <c r="AH344" s="166">
        <f t="shared" si="151"/>
        <v>0</v>
      </c>
      <c r="AI344" s="165">
        <f>(VLOOKUP(B344,'P2 Origin'!$C$21:$M$176,5,0))*AH344</f>
        <v>0</v>
      </c>
      <c r="AJ344" s="166">
        <f t="shared" si="167"/>
        <v>0</v>
      </c>
      <c r="AK344" s="165">
        <f>(VLOOKUP(B344,'P2 Origin'!$C$21:$M$176,6,0))*AJ344</f>
        <v>0</v>
      </c>
      <c r="AL344" s="166">
        <f t="shared" si="152"/>
        <v>0</v>
      </c>
      <c r="AM344" s="165">
        <f>(VLOOKUP($B344,'P2 Origin'!$C$21:$M$176,7,0))*AL344</f>
        <v>0</v>
      </c>
      <c r="AN344" s="166">
        <f t="shared" si="153"/>
        <v>38</v>
      </c>
      <c r="AO344" s="165">
        <f>(VLOOKUP($B344,'P2 Origin'!$C$21:$M$176,8,0))*AN344</f>
        <v>0</v>
      </c>
      <c r="AP344" s="166">
        <f t="shared" si="154"/>
        <v>0</v>
      </c>
      <c r="AQ344" s="165">
        <f>(VLOOKUP($B344,'P2 Origin'!$C$21:$M$176,9,0))*AP344</f>
        <v>0</v>
      </c>
      <c r="AR344" s="155">
        <f t="shared" si="155"/>
        <v>1</v>
      </c>
      <c r="AS344" s="164">
        <f>(VLOOKUP(B344,'P2 Origin'!$C$21:$M$176,10,0))*K344</f>
        <v>0</v>
      </c>
      <c r="AT344" s="164">
        <f>(VLOOKUP(B344,'P2 Origin'!$C$21:$M$176,11,0))*J344</f>
        <v>0</v>
      </c>
      <c r="AU344" s="167">
        <v>38</v>
      </c>
      <c r="AV344" s="168">
        <v>38</v>
      </c>
      <c r="AW344" s="169">
        <v>0</v>
      </c>
      <c r="AX344" s="170">
        <f>IF(AU344&gt;=0.1,'P3 Bureaumarge zee- en luchtvr.'!$D$12,0)</f>
        <v>0</v>
      </c>
      <c r="AY344" s="163">
        <f t="shared" si="156"/>
        <v>0</v>
      </c>
      <c r="AZ344" s="157" t="str">
        <f>VLOOKUP(D344,'P4 Destination'!$C$21:$O$176,13,0)</f>
        <v>USD</v>
      </c>
      <c r="BA344" s="164">
        <f t="shared" si="157"/>
        <v>0</v>
      </c>
      <c r="BB344" s="171">
        <f>IF(AU344&gt;0.1,(VLOOKUP(D344,'P4 Destination'!$C$21:$M$176,3,0))*I344,0)</f>
        <v>0</v>
      </c>
      <c r="BC344" s="172">
        <f t="shared" si="158"/>
        <v>0</v>
      </c>
      <c r="BD344" s="171">
        <f>(VLOOKUP($D344,'P4 Destination'!$C$21:$M$176,4,0))*BC344</f>
        <v>0</v>
      </c>
      <c r="BE344" s="172">
        <f t="shared" si="159"/>
        <v>0</v>
      </c>
      <c r="BF344" s="171">
        <f>(VLOOKUP($D344,'P4 Destination'!$C$21:$M$176,5,0))*BE344</f>
        <v>0</v>
      </c>
      <c r="BG344" s="172">
        <f t="shared" si="160"/>
        <v>0</v>
      </c>
      <c r="BH344" s="171">
        <f>(VLOOKUP($D344,'P4 Destination'!$C$21:$M$176,6,0))*BG344</f>
        <v>0</v>
      </c>
      <c r="BI344" s="172">
        <f t="shared" si="161"/>
        <v>0</v>
      </c>
      <c r="BJ344" s="171">
        <f>(VLOOKUP($D344,'P4 Destination'!$C$21:$M$176,7,0))*BI344</f>
        <v>0</v>
      </c>
      <c r="BK344" s="172">
        <f t="shared" si="162"/>
        <v>38</v>
      </c>
      <c r="BL344" s="171">
        <f>(VLOOKUP($D344,'P4 Destination'!$C$21:$M$176,8,0))*BK344</f>
        <v>0</v>
      </c>
      <c r="BM344" s="172">
        <f t="shared" si="163"/>
        <v>0</v>
      </c>
      <c r="BN344" s="171">
        <f>(VLOOKUP($D344,'P4 Destination'!$C$21:$M$176,9,0))*BM344</f>
        <v>0</v>
      </c>
      <c r="BO344" s="154">
        <f t="shared" si="164"/>
        <v>1</v>
      </c>
      <c r="BP344" s="171">
        <f>(VLOOKUP(D344,'P4 Destination'!$C$21:$M$176,10,0))*K344</f>
        <v>0</v>
      </c>
      <c r="BQ344" s="171">
        <f>(VLOOKUP(D344,'P4 Destination'!$C$21:$M$176,11,0))*J344</f>
        <v>0</v>
      </c>
      <c r="BR344" s="173">
        <f t="shared" si="165"/>
        <v>0</v>
      </c>
      <c r="BS344" s="173">
        <f>(AV344*2500)*'P6 Verzekering'!$E$11</f>
        <v>0</v>
      </c>
      <c r="BT344" s="173">
        <f>(AW344*2500)*'P6 Verzekering'!$E$12</f>
        <v>0</v>
      </c>
      <c r="BU344" s="173">
        <f>(L344*2500)*'P6 Verzekering'!$E$13</f>
        <v>0</v>
      </c>
      <c r="BV344" s="173">
        <f t="shared" si="166"/>
        <v>0</v>
      </c>
      <c r="BW344"/>
      <c r="BX344"/>
    </row>
    <row r="345" spans="1:76">
      <c r="A345" s="152" t="s">
        <v>1517</v>
      </c>
      <c r="B345" s="152" t="s">
        <v>361</v>
      </c>
      <c r="C345" s="152" t="s">
        <v>360</v>
      </c>
      <c r="D345" s="152" t="s">
        <v>283</v>
      </c>
      <c r="E345" s="152" t="s">
        <v>282</v>
      </c>
      <c r="F345" s="153">
        <f t="shared" si="140"/>
        <v>38</v>
      </c>
      <c r="G345" s="154">
        <v>1</v>
      </c>
      <c r="H345" s="154">
        <f>IFERROR(VLOOKUP(B345,'P2 Origin'!$C$21:$Q$176,15,FALSE),0)</f>
        <v>1</v>
      </c>
      <c r="I345" s="154">
        <f>IFERROR(VLOOKUP(D345,'P4 Destination'!$C$21:$Q$176,15,FALSE),0)</f>
        <v>1</v>
      </c>
      <c r="J345" s="155"/>
      <c r="K345" s="155">
        <v>1</v>
      </c>
      <c r="L345" s="156">
        <v>0</v>
      </c>
      <c r="M345" s="155">
        <v>0</v>
      </c>
      <c r="N345" s="155">
        <v>0</v>
      </c>
      <c r="O345" s="157">
        <f t="shared" si="141"/>
        <v>0</v>
      </c>
      <c r="P345" s="158">
        <f t="shared" si="142"/>
        <v>0</v>
      </c>
      <c r="Q345" s="159">
        <f>IFERROR(VLOOKUP(N345,'P1 Intra-Europees'!$A$15:$H$25,3,0),0)*P345</f>
        <v>0</v>
      </c>
      <c r="R345" s="160">
        <f t="shared" si="143"/>
        <v>0</v>
      </c>
      <c r="S345" s="159">
        <f>IFERROR(VLOOKUP(N345,'P1 Intra-Europees'!$A$15:$H$25,4,0),0)*R345</f>
        <v>0</v>
      </c>
      <c r="T345" s="160">
        <f t="shared" si="144"/>
        <v>0</v>
      </c>
      <c r="U345" s="159">
        <f>IFERROR(VLOOKUP(N345,'P1 Intra-Europees'!$A$15:$H$25,5,0),0)*T345</f>
        <v>0</v>
      </c>
      <c r="V345" s="160">
        <f t="shared" si="145"/>
        <v>0</v>
      </c>
      <c r="W345" s="159">
        <f>IFERROR(VLOOKUP(N345,'P1 Intra-Europees'!$A$15:$H$25,6,0),0)*V345</f>
        <v>0</v>
      </c>
      <c r="X345" s="160">
        <f t="shared" si="146"/>
        <v>0</v>
      </c>
      <c r="Y345" s="159">
        <f>IFERROR(VLOOKUP(N345,'P1 Intra-Europees'!$A$15:$H$25,7,0),0)*X345</f>
        <v>0</v>
      </c>
      <c r="Z345" s="161">
        <f t="shared" si="147"/>
        <v>0</v>
      </c>
      <c r="AA345" s="162">
        <f>IFERROR(VLOOKUP(N345,'P1 Intra-Europees'!$A$15:$H$25,8,0),0)*Z345</f>
        <v>0</v>
      </c>
      <c r="AB345" s="163">
        <f t="shared" si="148"/>
        <v>0</v>
      </c>
      <c r="AC345" s="157" t="str">
        <f>VLOOKUP(B345,'P2 Origin'!$C$21:$O$176,13,0)</f>
        <v>USD</v>
      </c>
      <c r="AD345" s="164">
        <f t="shared" si="149"/>
        <v>0</v>
      </c>
      <c r="AE345" s="165">
        <f>IF(AU345&gt;0.1,VLOOKUP(B345,'P2 Origin'!$C$21:$M$176,3,0)*H345,0)</f>
        <v>0</v>
      </c>
      <c r="AF345" s="166">
        <f t="shared" si="150"/>
        <v>0</v>
      </c>
      <c r="AG345" s="165">
        <f>(VLOOKUP(B345,'P2 Origin'!$C$21:$M$176,4,0))*AF345</f>
        <v>0</v>
      </c>
      <c r="AH345" s="166">
        <f t="shared" si="151"/>
        <v>0</v>
      </c>
      <c r="AI345" s="165">
        <f>(VLOOKUP(B345,'P2 Origin'!$C$21:$M$176,5,0))*AH345</f>
        <v>0</v>
      </c>
      <c r="AJ345" s="166">
        <f t="shared" si="167"/>
        <v>0</v>
      </c>
      <c r="AK345" s="165">
        <f>(VLOOKUP(B345,'P2 Origin'!$C$21:$M$176,6,0))*AJ345</f>
        <v>0</v>
      </c>
      <c r="AL345" s="166">
        <f t="shared" si="152"/>
        <v>0</v>
      </c>
      <c r="AM345" s="165">
        <f>(VLOOKUP($B345,'P2 Origin'!$C$21:$M$176,7,0))*AL345</f>
        <v>0</v>
      </c>
      <c r="AN345" s="166">
        <f t="shared" si="153"/>
        <v>38</v>
      </c>
      <c r="AO345" s="165">
        <f>(VLOOKUP($B345,'P2 Origin'!$C$21:$M$176,8,0))*AN345</f>
        <v>0</v>
      </c>
      <c r="AP345" s="166">
        <f t="shared" si="154"/>
        <v>0</v>
      </c>
      <c r="AQ345" s="165">
        <f>(VLOOKUP($B345,'P2 Origin'!$C$21:$M$176,9,0))*AP345</f>
        <v>0</v>
      </c>
      <c r="AR345" s="155">
        <f t="shared" si="155"/>
        <v>1</v>
      </c>
      <c r="AS345" s="164">
        <f>(VLOOKUP(B345,'P2 Origin'!$C$21:$M$176,10,0))*K345</f>
        <v>0</v>
      </c>
      <c r="AT345" s="164">
        <f>(VLOOKUP(B345,'P2 Origin'!$C$21:$M$176,11,0))*J345</f>
        <v>0</v>
      </c>
      <c r="AU345" s="167">
        <v>38</v>
      </c>
      <c r="AV345" s="168">
        <v>38</v>
      </c>
      <c r="AW345" s="169">
        <v>0</v>
      </c>
      <c r="AX345" s="170">
        <f>IF(AU345&gt;=0.1,'P3 Bureaumarge zee- en luchtvr.'!$D$12,0)</f>
        <v>0</v>
      </c>
      <c r="AY345" s="163">
        <f t="shared" si="156"/>
        <v>0</v>
      </c>
      <c r="AZ345" s="157" t="str">
        <f>VLOOKUP(D345,'P4 Destination'!$C$21:$O$176,13,0)</f>
        <v>USD</v>
      </c>
      <c r="BA345" s="164">
        <f t="shared" si="157"/>
        <v>0</v>
      </c>
      <c r="BB345" s="171">
        <f>IF(AU345&gt;0.1,(VLOOKUP(D345,'P4 Destination'!$C$21:$M$176,3,0))*I345,0)</f>
        <v>0</v>
      </c>
      <c r="BC345" s="172">
        <f t="shared" si="158"/>
        <v>0</v>
      </c>
      <c r="BD345" s="171">
        <f>(VLOOKUP($D345,'P4 Destination'!$C$21:$M$176,4,0))*BC345</f>
        <v>0</v>
      </c>
      <c r="BE345" s="172">
        <f t="shared" si="159"/>
        <v>0</v>
      </c>
      <c r="BF345" s="171">
        <f>(VLOOKUP($D345,'P4 Destination'!$C$21:$M$176,5,0))*BE345</f>
        <v>0</v>
      </c>
      <c r="BG345" s="172">
        <f t="shared" si="160"/>
        <v>0</v>
      </c>
      <c r="BH345" s="171">
        <f>(VLOOKUP($D345,'P4 Destination'!$C$21:$M$176,6,0))*BG345</f>
        <v>0</v>
      </c>
      <c r="BI345" s="172">
        <f t="shared" si="161"/>
        <v>0</v>
      </c>
      <c r="BJ345" s="171">
        <f>(VLOOKUP($D345,'P4 Destination'!$C$21:$M$176,7,0))*BI345</f>
        <v>0</v>
      </c>
      <c r="BK345" s="172">
        <f t="shared" si="162"/>
        <v>38</v>
      </c>
      <c r="BL345" s="171">
        <f>(VLOOKUP($D345,'P4 Destination'!$C$21:$M$176,8,0))*BK345</f>
        <v>0</v>
      </c>
      <c r="BM345" s="172">
        <f t="shared" si="163"/>
        <v>0</v>
      </c>
      <c r="BN345" s="171">
        <f>(VLOOKUP($D345,'P4 Destination'!$C$21:$M$176,9,0))*BM345</f>
        <v>0</v>
      </c>
      <c r="BO345" s="154">
        <f t="shared" si="164"/>
        <v>1</v>
      </c>
      <c r="BP345" s="171">
        <f>(VLOOKUP(D345,'P4 Destination'!$C$21:$M$176,10,0))*K345</f>
        <v>0</v>
      </c>
      <c r="BQ345" s="171">
        <f>(VLOOKUP(D345,'P4 Destination'!$C$21:$M$176,11,0))*J345</f>
        <v>0</v>
      </c>
      <c r="BR345" s="173">
        <f t="shared" si="165"/>
        <v>0</v>
      </c>
      <c r="BS345" s="173">
        <f>(AV345*2500)*'P6 Verzekering'!$E$11</f>
        <v>0</v>
      </c>
      <c r="BT345" s="173">
        <f>(AW345*2500)*'P6 Verzekering'!$E$12</f>
        <v>0</v>
      </c>
      <c r="BU345" s="173">
        <f>(L345*2500)*'P6 Verzekering'!$E$13</f>
        <v>0</v>
      </c>
      <c r="BV345" s="173">
        <f t="shared" si="166"/>
        <v>0</v>
      </c>
      <c r="BW345"/>
      <c r="BX345"/>
    </row>
    <row r="346" spans="1:76">
      <c r="A346" s="152" t="s">
        <v>1518</v>
      </c>
      <c r="B346" s="152" t="s">
        <v>361</v>
      </c>
      <c r="C346" s="152" t="s">
        <v>360</v>
      </c>
      <c r="D346" s="152" t="s">
        <v>151</v>
      </c>
      <c r="E346" s="152" t="s">
        <v>149</v>
      </c>
      <c r="F346" s="153">
        <f t="shared" si="140"/>
        <v>48</v>
      </c>
      <c r="G346" s="154">
        <v>1</v>
      </c>
      <c r="H346" s="154">
        <f>IFERROR(VLOOKUP(B346,'P2 Origin'!$C$21:$Q$176,15,FALSE),0)</f>
        <v>1</v>
      </c>
      <c r="I346" s="154">
        <f>IFERROR(VLOOKUP(D346,'P4 Destination'!$C$21:$Q$176,15,FALSE),0)</f>
        <v>0</v>
      </c>
      <c r="J346" s="155"/>
      <c r="K346" s="155">
        <v>1</v>
      </c>
      <c r="L346" s="156">
        <v>0</v>
      </c>
      <c r="M346" s="155">
        <v>0</v>
      </c>
      <c r="N346" s="155">
        <v>0</v>
      </c>
      <c r="O346" s="157">
        <f t="shared" si="141"/>
        <v>0</v>
      </c>
      <c r="P346" s="158">
        <f t="shared" si="142"/>
        <v>0</v>
      </c>
      <c r="Q346" s="159">
        <f>IFERROR(VLOOKUP(N346,'P1 Intra-Europees'!$A$15:$H$25,3,0),0)*P346</f>
        <v>0</v>
      </c>
      <c r="R346" s="160">
        <f t="shared" si="143"/>
        <v>0</v>
      </c>
      <c r="S346" s="159">
        <f>IFERROR(VLOOKUP(N346,'P1 Intra-Europees'!$A$15:$H$25,4,0),0)*R346</f>
        <v>0</v>
      </c>
      <c r="T346" s="160">
        <f t="shared" si="144"/>
        <v>0</v>
      </c>
      <c r="U346" s="159">
        <f>IFERROR(VLOOKUP(N346,'P1 Intra-Europees'!$A$15:$H$25,5,0),0)*T346</f>
        <v>0</v>
      </c>
      <c r="V346" s="160">
        <f t="shared" si="145"/>
        <v>0</v>
      </c>
      <c r="W346" s="159">
        <f>IFERROR(VLOOKUP(N346,'P1 Intra-Europees'!$A$15:$H$25,6,0),0)*V346</f>
        <v>0</v>
      </c>
      <c r="X346" s="160">
        <f t="shared" si="146"/>
        <v>0</v>
      </c>
      <c r="Y346" s="159">
        <f>IFERROR(VLOOKUP(N346,'P1 Intra-Europees'!$A$15:$H$25,7,0),0)*X346</f>
        <v>0</v>
      </c>
      <c r="Z346" s="161">
        <f t="shared" si="147"/>
        <v>0</v>
      </c>
      <c r="AA346" s="162">
        <f>IFERROR(VLOOKUP(N346,'P1 Intra-Europees'!$A$15:$H$25,8,0),0)*Z346</f>
        <v>0</v>
      </c>
      <c r="AB346" s="163">
        <f t="shared" si="148"/>
        <v>0</v>
      </c>
      <c r="AC346" s="157" t="str">
        <f>VLOOKUP(B346,'P2 Origin'!$C$21:$O$176,13,0)</f>
        <v>USD</v>
      </c>
      <c r="AD346" s="164">
        <f t="shared" si="149"/>
        <v>0</v>
      </c>
      <c r="AE346" s="165">
        <f>IF(AU346&gt;0.1,VLOOKUP(B346,'P2 Origin'!$C$21:$M$176,3,0)*H346,0)</f>
        <v>0</v>
      </c>
      <c r="AF346" s="166">
        <f t="shared" si="150"/>
        <v>0</v>
      </c>
      <c r="AG346" s="165">
        <f>(VLOOKUP(B346,'P2 Origin'!$C$21:$M$176,4,0))*AF346</f>
        <v>0</v>
      </c>
      <c r="AH346" s="166">
        <f t="shared" si="151"/>
        <v>0</v>
      </c>
      <c r="AI346" s="165">
        <f>(VLOOKUP(B346,'P2 Origin'!$C$21:$M$176,5,0))*AH346</f>
        <v>0</v>
      </c>
      <c r="AJ346" s="166">
        <f t="shared" si="167"/>
        <v>0</v>
      </c>
      <c r="AK346" s="165">
        <f>(VLOOKUP(B346,'P2 Origin'!$C$21:$M$176,6,0))*AJ346</f>
        <v>0</v>
      </c>
      <c r="AL346" s="166">
        <f t="shared" si="152"/>
        <v>0</v>
      </c>
      <c r="AM346" s="165">
        <f>(VLOOKUP($B346,'P2 Origin'!$C$21:$M$176,7,0))*AL346</f>
        <v>0</v>
      </c>
      <c r="AN346" s="166">
        <f t="shared" si="153"/>
        <v>0</v>
      </c>
      <c r="AO346" s="165">
        <f>(VLOOKUP($B346,'P2 Origin'!$C$21:$M$176,8,0))*AN346</f>
        <v>0</v>
      </c>
      <c r="AP346" s="166">
        <f t="shared" si="154"/>
        <v>48</v>
      </c>
      <c r="AQ346" s="165">
        <f>(VLOOKUP($B346,'P2 Origin'!$C$21:$M$176,9,0))*AP346</f>
        <v>0</v>
      </c>
      <c r="AR346" s="155">
        <f t="shared" si="155"/>
        <v>1</v>
      </c>
      <c r="AS346" s="164">
        <f>(VLOOKUP(B346,'P2 Origin'!$C$21:$M$176,10,0))*K346</f>
        <v>0</v>
      </c>
      <c r="AT346" s="164">
        <f>(VLOOKUP(B346,'P2 Origin'!$C$21:$M$176,11,0))*J346</f>
        <v>0</v>
      </c>
      <c r="AU346" s="167">
        <v>48</v>
      </c>
      <c r="AV346" s="168">
        <v>48</v>
      </c>
      <c r="AW346" s="169">
        <v>0</v>
      </c>
      <c r="AX346" s="170">
        <f>IF(AU346&gt;=0.1,'P3 Bureaumarge zee- en luchtvr.'!$D$12,0)</f>
        <v>0</v>
      </c>
      <c r="AY346" s="163">
        <f t="shared" si="156"/>
        <v>0</v>
      </c>
      <c r="AZ346" s="157" t="str">
        <f>VLOOKUP(D346,'P4 Destination'!$C$21:$O$176,13,0)</f>
        <v>EUR</v>
      </c>
      <c r="BA346" s="164">
        <f t="shared" si="157"/>
        <v>0</v>
      </c>
      <c r="BB346" s="171">
        <f>IF(AU346&gt;0.1,(VLOOKUP(D346,'P4 Destination'!$C$21:$M$176,3,0))*I346,0)</f>
        <v>0</v>
      </c>
      <c r="BC346" s="172">
        <f t="shared" si="158"/>
        <v>0</v>
      </c>
      <c r="BD346" s="171">
        <f>(VLOOKUP($D346,'P4 Destination'!$C$21:$M$176,4,0))*BC346</f>
        <v>0</v>
      </c>
      <c r="BE346" s="172">
        <f t="shared" si="159"/>
        <v>0</v>
      </c>
      <c r="BF346" s="171">
        <f>(VLOOKUP($D346,'P4 Destination'!$C$21:$M$176,5,0))*BE346</f>
        <v>0</v>
      </c>
      <c r="BG346" s="172">
        <f t="shared" si="160"/>
        <v>0</v>
      </c>
      <c r="BH346" s="171">
        <f>(VLOOKUP($D346,'P4 Destination'!$C$21:$M$176,6,0))*BG346</f>
        <v>0</v>
      </c>
      <c r="BI346" s="172">
        <f t="shared" si="161"/>
        <v>0</v>
      </c>
      <c r="BJ346" s="171">
        <f>(VLOOKUP($D346,'P4 Destination'!$C$21:$M$176,7,0))*BI346</f>
        <v>0</v>
      </c>
      <c r="BK346" s="172">
        <f t="shared" si="162"/>
        <v>0</v>
      </c>
      <c r="BL346" s="171">
        <f>(VLOOKUP($D346,'P4 Destination'!$C$21:$M$176,8,0))*BK346</f>
        <v>0</v>
      </c>
      <c r="BM346" s="172">
        <f t="shared" si="163"/>
        <v>48</v>
      </c>
      <c r="BN346" s="171">
        <f>(VLOOKUP($D346,'P4 Destination'!$C$21:$M$176,9,0))*BM346</f>
        <v>0</v>
      </c>
      <c r="BO346" s="154">
        <f t="shared" si="164"/>
        <v>1</v>
      </c>
      <c r="BP346" s="171">
        <f>(VLOOKUP(D346,'P4 Destination'!$C$21:$M$176,10,0))*K346</f>
        <v>0</v>
      </c>
      <c r="BQ346" s="171">
        <f>(VLOOKUP(D346,'P4 Destination'!$C$21:$M$176,11,0))*J346</f>
        <v>0</v>
      </c>
      <c r="BR346" s="173">
        <f t="shared" si="165"/>
        <v>0</v>
      </c>
      <c r="BS346" s="173">
        <f>(AV346*2500)*'P6 Verzekering'!$E$11</f>
        <v>0</v>
      </c>
      <c r="BT346" s="173">
        <f>(AW346*2500)*'P6 Verzekering'!$E$12</f>
        <v>0</v>
      </c>
      <c r="BU346" s="173">
        <f>(L346*2500)*'P6 Verzekering'!$E$13</f>
        <v>0</v>
      </c>
      <c r="BV346" s="173">
        <f t="shared" si="166"/>
        <v>0</v>
      </c>
      <c r="BW346"/>
      <c r="BX346"/>
    </row>
    <row r="347" spans="1:76">
      <c r="A347" s="152" t="s">
        <v>1519</v>
      </c>
      <c r="B347" s="152" t="s">
        <v>361</v>
      </c>
      <c r="C347" s="152" t="s">
        <v>360</v>
      </c>
      <c r="D347" s="152" t="s">
        <v>279</v>
      </c>
      <c r="E347" s="152" t="s">
        <v>278</v>
      </c>
      <c r="F347" s="153">
        <f t="shared" si="140"/>
        <v>20</v>
      </c>
      <c r="G347" s="154">
        <v>1</v>
      </c>
      <c r="H347" s="154">
        <f>IFERROR(VLOOKUP(B347,'P2 Origin'!$C$21:$Q$176,15,FALSE),0)</f>
        <v>1</v>
      </c>
      <c r="I347" s="154">
        <f>IFERROR(VLOOKUP(D347,'P4 Destination'!$C$21:$Q$176,15,FALSE),0)</f>
        <v>0</v>
      </c>
      <c r="J347" s="155">
        <v>1</v>
      </c>
      <c r="K347" s="155"/>
      <c r="L347" s="156">
        <v>0</v>
      </c>
      <c r="M347" s="155">
        <v>0</v>
      </c>
      <c r="N347" s="155">
        <v>0</v>
      </c>
      <c r="O347" s="157">
        <f t="shared" si="141"/>
        <v>0</v>
      </c>
      <c r="P347" s="158">
        <f t="shared" si="142"/>
        <v>0</v>
      </c>
      <c r="Q347" s="159">
        <f>IFERROR(VLOOKUP(N347,'P1 Intra-Europees'!$A$15:$H$25,3,0),0)*P347</f>
        <v>0</v>
      </c>
      <c r="R347" s="160">
        <f t="shared" si="143"/>
        <v>0</v>
      </c>
      <c r="S347" s="159">
        <f>IFERROR(VLOOKUP(N347,'P1 Intra-Europees'!$A$15:$H$25,4,0),0)*R347</f>
        <v>0</v>
      </c>
      <c r="T347" s="160">
        <f t="shared" si="144"/>
        <v>0</v>
      </c>
      <c r="U347" s="159">
        <f>IFERROR(VLOOKUP(N347,'P1 Intra-Europees'!$A$15:$H$25,5,0),0)*T347</f>
        <v>0</v>
      </c>
      <c r="V347" s="160">
        <f t="shared" si="145"/>
        <v>0</v>
      </c>
      <c r="W347" s="159">
        <f>IFERROR(VLOOKUP(N347,'P1 Intra-Europees'!$A$15:$H$25,6,0),0)*V347</f>
        <v>0</v>
      </c>
      <c r="X347" s="160">
        <f t="shared" si="146"/>
        <v>0</v>
      </c>
      <c r="Y347" s="159">
        <f>IFERROR(VLOOKUP(N347,'P1 Intra-Europees'!$A$15:$H$25,7,0),0)*X347</f>
        <v>0</v>
      </c>
      <c r="Z347" s="161">
        <f t="shared" si="147"/>
        <v>0</v>
      </c>
      <c r="AA347" s="162">
        <f>IFERROR(VLOOKUP(N347,'P1 Intra-Europees'!$A$15:$H$25,8,0),0)*Z347</f>
        <v>0</v>
      </c>
      <c r="AB347" s="163">
        <f t="shared" si="148"/>
        <v>0</v>
      </c>
      <c r="AC347" s="157" t="str">
        <f>VLOOKUP(B347,'P2 Origin'!$C$21:$O$176,13,0)</f>
        <v>USD</v>
      </c>
      <c r="AD347" s="164">
        <f t="shared" si="149"/>
        <v>0</v>
      </c>
      <c r="AE347" s="165">
        <f>IF(AU347&gt;0.1,VLOOKUP(B347,'P2 Origin'!$C$21:$M$176,3,0)*H347,0)</f>
        <v>0</v>
      </c>
      <c r="AF347" s="166">
        <f t="shared" si="150"/>
        <v>0</v>
      </c>
      <c r="AG347" s="165">
        <f>(VLOOKUP(B347,'P2 Origin'!$C$21:$M$176,4,0))*AF347</f>
        <v>0</v>
      </c>
      <c r="AH347" s="166">
        <f t="shared" si="151"/>
        <v>0</v>
      </c>
      <c r="AI347" s="165">
        <f>(VLOOKUP(B347,'P2 Origin'!$C$21:$M$176,5,0))*AH347</f>
        <v>0</v>
      </c>
      <c r="AJ347" s="166">
        <f t="shared" si="167"/>
        <v>20</v>
      </c>
      <c r="AK347" s="165">
        <f>(VLOOKUP(B347,'P2 Origin'!$C$21:$M$176,6,0))*AJ347</f>
        <v>0</v>
      </c>
      <c r="AL347" s="166">
        <f t="shared" si="152"/>
        <v>0</v>
      </c>
      <c r="AM347" s="165">
        <f>(VLOOKUP($B347,'P2 Origin'!$C$21:$M$176,7,0))*AL347</f>
        <v>0</v>
      </c>
      <c r="AN347" s="166">
        <f t="shared" si="153"/>
        <v>0</v>
      </c>
      <c r="AO347" s="165">
        <f>(VLOOKUP($B347,'P2 Origin'!$C$21:$M$176,8,0))*AN347</f>
        <v>0</v>
      </c>
      <c r="AP347" s="166">
        <f t="shared" si="154"/>
        <v>0</v>
      </c>
      <c r="AQ347" s="165">
        <f>(VLOOKUP($B347,'P2 Origin'!$C$21:$M$176,9,0))*AP347</f>
        <v>0</v>
      </c>
      <c r="AR347" s="155">
        <f t="shared" si="155"/>
        <v>1</v>
      </c>
      <c r="AS347" s="164">
        <f>(VLOOKUP(B347,'P2 Origin'!$C$21:$M$176,10,0))*K347</f>
        <v>0</v>
      </c>
      <c r="AT347" s="164">
        <f>(VLOOKUP(B347,'P2 Origin'!$C$21:$M$176,11,0))*J347</f>
        <v>0</v>
      </c>
      <c r="AU347" s="167">
        <v>20</v>
      </c>
      <c r="AV347" s="168">
        <v>20</v>
      </c>
      <c r="AW347" s="169">
        <v>0</v>
      </c>
      <c r="AX347" s="170">
        <f>IF(AU347&gt;=0.1,'P3 Bureaumarge zee- en luchtvr.'!$D$12,0)</f>
        <v>0</v>
      </c>
      <c r="AY347" s="163">
        <f t="shared" si="156"/>
        <v>0</v>
      </c>
      <c r="AZ347" s="157" t="str">
        <f>VLOOKUP(D347,'P4 Destination'!$C$21:$O$176,13,0)</f>
        <v>USD</v>
      </c>
      <c r="BA347" s="164">
        <f t="shared" si="157"/>
        <v>0</v>
      </c>
      <c r="BB347" s="171">
        <f>IF(AU347&gt;0.1,(VLOOKUP(D347,'P4 Destination'!$C$21:$M$176,3,0))*I347,0)</f>
        <v>0</v>
      </c>
      <c r="BC347" s="172">
        <f t="shared" si="158"/>
        <v>0</v>
      </c>
      <c r="BD347" s="171">
        <f>(VLOOKUP($D347,'P4 Destination'!$C$21:$M$176,4,0))*BC347</f>
        <v>0</v>
      </c>
      <c r="BE347" s="172">
        <f t="shared" si="159"/>
        <v>0</v>
      </c>
      <c r="BF347" s="171">
        <f>(VLOOKUP($D347,'P4 Destination'!$C$21:$M$176,5,0))*BE347</f>
        <v>0</v>
      </c>
      <c r="BG347" s="172">
        <f t="shared" si="160"/>
        <v>20</v>
      </c>
      <c r="BH347" s="171">
        <f>(VLOOKUP($D347,'P4 Destination'!$C$21:$M$176,6,0))*BG347</f>
        <v>0</v>
      </c>
      <c r="BI347" s="172">
        <f t="shared" si="161"/>
        <v>0</v>
      </c>
      <c r="BJ347" s="171">
        <f>(VLOOKUP($D347,'P4 Destination'!$C$21:$M$176,7,0))*BI347</f>
        <v>0</v>
      </c>
      <c r="BK347" s="172">
        <f t="shared" si="162"/>
        <v>0</v>
      </c>
      <c r="BL347" s="171">
        <f>(VLOOKUP($D347,'P4 Destination'!$C$21:$M$176,8,0))*BK347</f>
        <v>0</v>
      </c>
      <c r="BM347" s="172">
        <f t="shared" si="163"/>
        <v>0</v>
      </c>
      <c r="BN347" s="171">
        <f>(VLOOKUP($D347,'P4 Destination'!$C$21:$M$176,9,0))*BM347</f>
        <v>0</v>
      </c>
      <c r="BO347" s="154">
        <f t="shared" si="164"/>
        <v>1</v>
      </c>
      <c r="BP347" s="171">
        <f>(VLOOKUP(D347,'P4 Destination'!$C$21:$M$176,10,0))*K347</f>
        <v>0</v>
      </c>
      <c r="BQ347" s="171">
        <f>(VLOOKUP(D347,'P4 Destination'!$C$21:$M$176,11,0))*J347</f>
        <v>0</v>
      </c>
      <c r="BR347" s="173">
        <f t="shared" si="165"/>
        <v>0</v>
      </c>
      <c r="BS347" s="173">
        <f>(AV347*2500)*'P6 Verzekering'!$E$11</f>
        <v>0</v>
      </c>
      <c r="BT347" s="173">
        <f>(AW347*2500)*'P6 Verzekering'!$E$12</f>
        <v>0</v>
      </c>
      <c r="BU347" s="173">
        <f>(L347*2500)*'P6 Verzekering'!$E$13</f>
        <v>0</v>
      </c>
      <c r="BV347" s="173">
        <f t="shared" si="166"/>
        <v>0</v>
      </c>
      <c r="BW347"/>
      <c r="BX347"/>
    </row>
    <row r="348" spans="1:76">
      <c r="A348" s="152" t="s">
        <v>1520</v>
      </c>
      <c r="B348" s="152" t="s">
        <v>361</v>
      </c>
      <c r="C348" s="152" t="s">
        <v>360</v>
      </c>
      <c r="D348" s="152" t="s">
        <v>428</v>
      </c>
      <c r="E348" s="152" t="s">
        <v>3265</v>
      </c>
      <c r="F348" s="153">
        <f t="shared" si="140"/>
        <v>35</v>
      </c>
      <c r="G348" s="154">
        <v>1</v>
      </c>
      <c r="H348" s="154">
        <f>IFERROR(VLOOKUP(B348,'P2 Origin'!$C$21:$Q$176,15,FALSE),0)</f>
        <v>1</v>
      </c>
      <c r="I348" s="154">
        <f>IFERROR(VLOOKUP(D348,'P4 Destination'!$C$21:$Q$176,15,FALSE),0)</f>
        <v>1</v>
      </c>
      <c r="J348" s="155">
        <v>1</v>
      </c>
      <c r="K348" s="155"/>
      <c r="L348" s="156">
        <v>0</v>
      </c>
      <c r="M348" s="155">
        <v>0</v>
      </c>
      <c r="N348" s="155">
        <v>0</v>
      </c>
      <c r="O348" s="157">
        <f t="shared" si="141"/>
        <v>0</v>
      </c>
      <c r="P348" s="158">
        <f t="shared" si="142"/>
        <v>0</v>
      </c>
      <c r="Q348" s="159">
        <f>IFERROR(VLOOKUP(N348,'P1 Intra-Europees'!$A$15:$H$25,3,0),0)*P348</f>
        <v>0</v>
      </c>
      <c r="R348" s="160">
        <f t="shared" si="143"/>
        <v>0</v>
      </c>
      <c r="S348" s="159">
        <f>IFERROR(VLOOKUP(N348,'P1 Intra-Europees'!$A$15:$H$25,4,0),0)*R348</f>
        <v>0</v>
      </c>
      <c r="T348" s="160">
        <f t="shared" si="144"/>
        <v>0</v>
      </c>
      <c r="U348" s="159">
        <f>IFERROR(VLOOKUP(N348,'P1 Intra-Europees'!$A$15:$H$25,5,0),0)*T348</f>
        <v>0</v>
      </c>
      <c r="V348" s="160">
        <f t="shared" si="145"/>
        <v>0</v>
      </c>
      <c r="W348" s="159">
        <f>IFERROR(VLOOKUP(N348,'P1 Intra-Europees'!$A$15:$H$25,6,0),0)*V348</f>
        <v>0</v>
      </c>
      <c r="X348" s="160">
        <f t="shared" si="146"/>
        <v>0</v>
      </c>
      <c r="Y348" s="159">
        <f>IFERROR(VLOOKUP(N348,'P1 Intra-Europees'!$A$15:$H$25,7,0),0)*X348</f>
        <v>0</v>
      </c>
      <c r="Z348" s="161">
        <f t="shared" si="147"/>
        <v>0</v>
      </c>
      <c r="AA348" s="162">
        <f>IFERROR(VLOOKUP(N348,'P1 Intra-Europees'!$A$15:$H$25,8,0),0)*Z348</f>
        <v>0</v>
      </c>
      <c r="AB348" s="163">
        <f t="shared" si="148"/>
        <v>0</v>
      </c>
      <c r="AC348" s="157" t="str">
        <f>VLOOKUP(B348,'P2 Origin'!$C$21:$O$176,13,0)</f>
        <v>USD</v>
      </c>
      <c r="AD348" s="164">
        <f t="shared" si="149"/>
        <v>0</v>
      </c>
      <c r="AE348" s="165">
        <f>IF(AU348&gt;0.1,VLOOKUP(B348,'P2 Origin'!$C$21:$M$176,3,0)*H348,0)</f>
        <v>0</v>
      </c>
      <c r="AF348" s="166">
        <f t="shared" si="150"/>
        <v>0</v>
      </c>
      <c r="AG348" s="165">
        <f>(VLOOKUP(B348,'P2 Origin'!$C$21:$M$176,4,0))*AF348</f>
        <v>0</v>
      </c>
      <c r="AH348" s="166">
        <f t="shared" si="151"/>
        <v>0</v>
      </c>
      <c r="AI348" s="165">
        <f>(VLOOKUP(B348,'P2 Origin'!$C$21:$M$176,5,0))*AH348</f>
        <v>0</v>
      </c>
      <c r="AJ348" s="166">
        <f t="shared" si="167"/>
        <v>0</v>
      </c>
      <c r="AK348" s="165">
        <f>(VLOOKUP(B348,'P2 Origin'!$C$21:$M$176,6,0))*AJ348</f>
        <v>0</v>
      </c>
      <c r="AL348" s="166">
        <f t="shared" si="152"/>
        <v>35</v>
      </c>
      <c r="AM348" s="165">
        <f>(VLOOKUP($B348,'P2 Origin'!$C$21:$M$176,7,0))*AL348</f>
        <v>0</v>
      </c>
      <c r="AN348" s="166">
        <f t="shared" si="153"/>
        <v>0</v>
      </c>
      <c r="AO348" s="165">
        <f>(VLOOKUP($B348,'P2 Origin'!$C$21:$M$176,8,0))*AN348</f>
        <v>0</v>
      </c>
      <c r="AP348" s="166">
        <f t="shared" si="154"/>
        <v>0</v>
      </c>
      <c r="AQ348" s="165">
        <f>(VLOOKUP($B348,'P2 Origin'!$C$21:$M$176,9,0))*AP348</f>
        <v>0</v>
      </c>
      <c r="AR348" s="155">
        <f t="shared" si="155"/>
        <v>1</v>
      </c>
      <c r="AS348" s="164">
        <f>(VLOOKUP(B348,'P2 Origin'!$C$21:$M$176,10,0))*K348</f>
        <v>0</v>
      </c>
      <c r="AT348" s="164">
        <f>(VLOOKUP(B348,'P2 Origin'!$C$21:$M$176,11,0))*J348</f>
        <v>0</v>
      </c>
      <c r="AU348" s="167">
        <v>35</v>
      </c>
      <c r="AV348" s="168">
        <v>16</v>
      </c>
      <c r="AW348" s="169">
        <v>19</v>
      </c>
      <c r="AX348" s="170">
        <f>IF(AU348&gt;=0.1,'P3 Bureaumarge zee- en luchtvr.'!$D$12,0)</f>
        <v>0</v>
      </c>
      <c r="AY348" s="163">
        <f t="shared" si="156"/>
        <v>0</v>
      </c>
      <c r="AZ348" s="157" t="str">
        <f>VLOOKUP(D348,'P4 Destination'!$C$21:$O$176,13,0)</f>
        <v>USD</v>
      </c>
      <c r="BA348" s="164">
        <f t="shared" si="157"/>
        <v>0</v>
      </c>
      <c r="BB348" s="171">
        <f>IF(AU348&gt;0.1,(VLOOKUP(D348,'P4 Destination'!$C$21:$M$176,3,0))*I348,0)</f>
        <v>0</v>
      </c>
      <c r="BC348" s="172">
        <f t="shared" si="158"/>
        <v>0</v>
      </c>
      <c r="BD348" s="171">
        <f>(VLOOKUP($D348,'P4 Destination'!$C$21:$M$176,4,0))*BC348</f>
        <v>0</v>
      </c>
      <c r="BE348" s="172">
        <f t="shared" si="159"/>
        <v>0</v>
      </c>
      <c r="BF348" s="171">
        <f>(VLOOKUP($D348,'P4 Destination'!$C$21:$M$176,5,0))*BE348</f>
        <v>0</v>
      </c>
      <c r="BG348" s="172">
        <f t="shared" si="160"/>
        <v>0</v>
      </c>
      <c r="BH348" s="171">
        <f>(VLOOKUP($D348,'P4 Destination'!$C$21:$M$176,6,0))*BG348</f>
        <v>0</v>
      </c>
      <c r="BI348" s="172">
        <f t="shared" si="161"/>
        <v>35</v>
      </c>
      <c r="BJ348" s="171">
        <f>(VLOOKUP($D348,'P4 Destination'!$C$21:$M$176,7,0))*BI348</f>
        <v>0</v>
      </c>
      <c r="BK348" s="172">
        <f t="shared" si="162"/>
        <v>0</v>
      </c>
      <c r="BL348" s="171">
        <f>(VLOOKUP($D348,'P4 Destination'!$C$21:$M$176,8,0))*BK348</f>
        <v>0</v>
      </c>
      <c r="BM348" s="172">
        <f t="shared" si="163"/>
        <v>0</v>
      </c>
      <c r="BN348" s="171">
        <f>(VLOOKUP($D348,'P4 Destination'!$C$21:$M$176,9,0))*BM348</f>
        <v>0</v>
      </c>
      <c r="BO348" s="154">
        <f t="shared" si="164"/>
        <v>1</v>
      </c>
      <c r="BP348" s="171">
        <f>(VLOOKUP(D348,'P4 Destination'!$C$21:$M$176,10,0))*K348</f>
        <v>0</v>
      </c>
      <c r="BQ348" s="171">
        <f>(VLOOKUP(D348,'P4 Destination'!$C$21:$M$176,11,0))*J348</f>
        <v>0</v>
      </c>
      <c r="BR348" s="173">
        <f t="shared" si="165"/>
        <v>0</v>
      </c>
      <c r="BS348" s="173">
        <f>(AV348*2500)*'P6 Verzekering'!$E$11</f>
        <v>0</v>
      </c>
      <c r="BT348" s="173">
        <f>(AW348*2500)*'P6 Verzekering'!$E$12</f>
        <v>0</v>
      </c>
      <c r="BU348" s="173">
        <f>(L348*2500)*'P6 Verzekering'!$E$13</f>
        <v>0</v>
      </c>
      <c r="BV348" s="173">
        <f t="shared" si="166"/>
        <v>0</v>
      </c>
      <c r="BW348"/>
      <c r="BX348"/>
    </row>
    <row r="349" spans="1:76">
      <c r="A349" s="152" t="s">
        <v>1521</v>
      </c>
      <c r="B349" s="152" t="s">
        <v>361</v>
      </c>
      <c r="C349" s="152" t="s">
        <v>360</v>
      </c>
      <c r="D349" s="152" t="s">
        <v>219</v>
      </c>
      <c r="E349" s="152" t="s">
        <v>219</v>
      </c>
      <c r="F349" s="153">
        <f t="shared" si="140"/>
        <v>54</v>
      </c>
      <c r="G349" s="154">
        <v>1</v>
      </c>
      <c r="H349" s="154">
        <f>IFERROR(VLOOKUP(B349,'P2 Origin'!$C$21:$Q$176,15,FALSE),0)</f>
        <v>1</v>
      </c>
      <c r="I349" s="154">
        <f>IFERROR(VLOOKUP(D349,'P4 Destination'!$C$21:$Q$176,15,FALSE),0)</f>
        <v>0</v>
      </c>
      <c r="J349" s="155"/>
      <c r="K349" s="155">
        <v>1</v>
      </c>
      <c r="L349" s="156">
        <v>0</v>
      </c>
      <c r="M349" s="155">
        <v>0</v>
      </c>
      <c r="N349" s="155">
        <v>0</v>
      </c>
      <c r="O349" s="157">
        <f t="shared" si="141"/>
        <v>0</v>
      </c>
      <c r="P349" s="158">
        <f t="shared" si="142"/>
        <v>0</v>
      </c>
      <c r="Q349" s="159">
        <f>IFERROR(VLOOKUP(N349,'P1 Intra-Europees'!$A$15:$H$25,3,0),0)*P349</f>
        <v>0</v>
      </c>
      <c r="R349" s="160">
        <f t="shared" si="143"/>
        <v>0</v>
      </c>
      <c r="S349" s="159">
        <f>IFERROR(VLOOKUP(N349,'P1 Intra-Europees'!$A$15:$H$25,4,0),0)*R349</f>
        <v>0</v>
      </c>
      <c r="T349" s="160">
        <f t="shared" si="144"/>
        <v>0</v>
      </c>
      <c r="U349" s="159">
        <f>IFERROR(VLOOKUP(N349,'P1 Intra-Europees'!$A$15:$H$25,5,0),0)*T349</f>
        <v>0</v>
      </c>
      <c r="V349" s="160">
        <f t="shared" si="145"/>
        <v>0</v>
      </c>
      <c r="W349" s="159">
        <f>IFERROR(VLOOKUP(N349,'P1 Intra-Europees'!$A$15:$H$25,6,0),0)*V349</f>
        <v>0</v>
      </c>
      <c r="X349" s="160">
        <f t="shared" si="146"/>
        <v>0</v>
      </c>
      <c r="Y349" s="159">
        <f>IFERROR(VLOOKUP(N349,'P1 Intra-Europees'!$A$15:$H$25,7,0),0)*X349</f>
        <v>0</v>
      </c>
      <c r="Z349" s="161">
        <f t="shared" si="147"/>
        <v>0</v>
      </c>
      <c r="AA349" s="162">
        <f>IFERROR(VLOOKUP(N349,'P1 Intra-Europees'!$A$15:$H$25,8,0),0)*Z349</f>
        <v>0</v>
      </c>
      <c r="AB349" s="163">
        <f t="shared" si="148"/>
        <v>0</v>
      </c>
      <c r="AC349" s="157" t="str">
        <f>VLOOKUP(B349,'P2 Origin'!$C$21:$O$176,13,0)</f>
        <v>USD</v>
      </c>
      <c r="AD349" s="164">
        <f t="shared" si="149"/>
        <v>0</v>
      </c>
      <c r="AE349" s="165">
        <f>IF(AU349&gt;0.1,VLOOKUP(B349,'P2 Origin'!$C$21:$M$176,3,0)*H349,0)</f>
        <v>0</v>
      </c>
      <c r="AF349" s="166">
        <f t="shared" si="150"/>
        <v>0</v>
      </c>
      <c r="AG349" s="165">
        <f>(VLOOKUP(B349,'P2 Origin'!$C$21:$M$176,4,0))*AF349</f>
        <v>0</v>
      </c>
      <c r="AH349" s="166">
        <f t="shared" si="151"/>
        <v>0</v>
      </c>
      <c r="AI349" s="165">
        <f>(VLOOKUP(B349,'P2 Origin'!$C$21:$M$176,5,0))*AH349</f>
        <v>0</v>
      </c>
      <c r="AJ349" s="166">
        <f t="shared" si="167"/>
        <v>0</v>
      </c>
      <c r="AK349" s="165">
        <f>(VLOOKUP(B349,'P2 Origin'!$C$21:$M$176,6,0))*AJ349</f>
        <v>0</v>
      </c>
      <c r="AL349" s="166">
        <f t="shared" si="152"/>
        <v>0</v>
      </c>
      <c r="AM349" s="165">
        <f>(VLOOKUP($B349,'P2 Origin'!$C$21:$M$176,7,0))*AL349</f>
        <v>0</v>
      </c>
      <c r="AN349" s="166">
        <f t="shared" si="153"/>
        <v>0</v>
      </c>
      <c r="AO349" s="165">
        <f>(VLOOKUP($B349,'P2 Origin'!$C$21:$M$176,8,0))*AN349</f>
        <v>0</v>
      </c>
      <c r="AP349" s="166">
        <f t="shared" si="154"/>
        <v>54</v>
      </c>
      <c r="AQ349" s="165">
        <f>(VLOOKUP($B349,'P2 Origin'!$C$21:$M$176,9,0))*AP349</f>
        <v>0</v>
      </c>
      <c r="AR349" s="155">
        <f t="shared" si="155"/>
        <v>1</v>
      </c>
      <c r="AS349" s="164">
        <f>(VLOOKUP(B349,'P2 Origin'!$C$21:$M$176,10,0))*K349</f>
        <v>0</v>
      </c>
      <c r="AT349" s="164">
        <f>(VLOOKUP(B349,'P2 Origin'!$C$21:$M$176,11,0))*J349</f>
        <v>0</v>
      </c>
      <c r="AU349" s="167">
        <v>54</v>
      </c>
      <c r="AV349" s="168">
        <v>54</v>
      </c>
      <c r="AW349" s="169">
        <v>0</v>
      </c>
      <c r="AX349" s="170">
        <f>IF(AU349&gt;=0.1,'P3 Bureaumarge zee- en luchtvr.'!$D$12,0)</f>
        <v>0</v>
      </c>
      <c r="AY349" s="163">
        <f t="shared" si="156"/>
        <v>0</v>
      </c>
      <c r="AZ349" s="157" t="str">
        <f>VLOOKUP(D349,'P4 Destination'!$C$21:$O$176,13,0)</f>
        <v>EUR</v>
      </c>
      <c r="BA349" s="164">
        <f t="shared" si="157"/>
        <v>0</v>
      </c>
      <c r="BB349" s="171">
        <f>IF(AU349&gt;0.1,(VLOOKUP(D349,'P4 Destination'!$C$21:$M$176,3,0))*I349,0)</f>
        <v>0</v>
      </c>
      <c r="BC349" s="172">
        <f t="shared" si="158"/>
        <v>0</v>
      </c>
      <c r="BD349" s="171">
        <f>(VLOOKUP($D349,'P4 Destination'!$C$21:$M$176,4,0))*BC349</f>
        <v>0</v>
      </c>
      <c r="BE349" s="172">
        <f t="shared" si="159"/>
        <v>0</v>
      </c>
      <c r="BF349" s="171">
        <f>(VLOOKUP($D349,'P4 Destination'!$C$21:$M$176,5,0))*BE349</f>
        <v>0</v>
      </c>
      <c r="BG349" s="172">
        <f t="shared" si="160"/>
        <v>0</v>
      </c>
      <c r="BH349" s="171">
        <f>(VLOOKUP($D349,'P4 Destination'!$C$21:$M$176,6,0))*BG349</f>
        <v>0</v>
      </c>
      <c r="BI349" s="172">
        <f t="shared" si="161"/>
        <v>0</v>
      </c>
      <c r="BJ349" s="171">
        <f>(VLOOKUP($D349,'P4 Destination'!$C$21:$M$176,7,0))*BI349</f>
        <v>0</v>
      </c>
      <c r="BK349" s="172">
        <f t="shared" si="162"/>
        <v>0</v>
      </c>
      <c r="BL349" s="171">
        <f>(VLOOKUP($D349,'P4 Destination'!$C$21:$M$176,8,0))*BK349</f>
        <v>0</v>
      </c>
      <c r="BM349" s="172">
        <f t="shared" si="163"/>
        <v>54</v>
      </c>
      <c r="BN349" s="171">
        <f>(VLOOKUP($D349,'P4 Destination'!$C$21:$M$176,9,0))*BM349</f>
        <v>0</v>
      </c>
      <c r="BO349" s="154">
        <f t="shared" si="164"/>
        <v>1</v>
      </c>
      <c r="BP349" s="171">
        <f>(VLOOKUP(D349,'P4 Destination'!$C$21:$M$176,10,0))*K349</f>
        <v>0</v>
      </c>
      <c r="BQ349" s="171">
        <f>(VLOOKUP(D349,'P4 Destination'!$C$21:$M$176,11,0))*J349</f>
        <v>0</v>
      </c>
      <c r="BR349" s="173">
        <f t="shared" si="165"/>
        <v>0</v>
      </c>
      <c r="BS349" s="173">
        <f>(AV349*2500)*'P6 Verzekering'!$E$11</f>
        <v>0</v>
      </c>
      <c r="BT349" s="173">
        <f>(AW349*2500)*'P6 Verzekering'!$E$12</f>
        <v>0</v>
      </c>
      <c r="BU349" s="173">
        <f>(L349*2500)*'P6 Verzekering'!$E$13</f>
        <v>0</v>
      </c>
      <c r="BV349" s="173">
        <f t="shared" si="166"/>
        <v>0</v>
      </c>
      <c r="BW349"/>
      <c r="BX349"/>
    </row>
    <row r="350" spans="1:76">
      <c r="A350" s="152" t="s">
        <v>1522</v>
      </c>
      <c r="B350" s="152" t="s">
        <v>361</v>
      </c>
      <c r="C350" s="152" t="s">
        <v>360</v>
      </c>
      <c r="D350" s="152" t="s">
        <v>219</v>
      </c>
      <c r="E350" s="152" t="s">
        <v>219</v>
      </c>
      <c r="F350" s="153">
        <f t="shared" si="140"/>
        <v>27</v>
      </c>
      <c r="G350" s="154">
        <v>1</v>
      </c>
      <c r="H350" s="154">
        <f>IFERROR(VLOOKUP(B350,'P2 Origin'!$C$21:$Q$176,15,FALSE),0)</f>
        <v>1</v>
      </c>
      <c r="I350" s="154">
        <f>IFERROR(VLOOKUP(D350,'P4 Destination'!$C$21:$Q$176,15,FALSE),0)</f>
        <v>0</v>
      </c>
      <c r="J350" s="155">
        <v>1</v>
      </c>
      <c r="K350" s="155"/>
      <c r="L350" s="156">
        <v>0</v>
      </c>
      <c r="M350" s="155">
        <v>0</v>
      </c>
      <c r="N350" s="155">
        <v>0</v>
      </c>
      <c r="O350" s="157">
        <f t="shared" si="141"/>
        <v>0</v>
      </c>
      <c r="P350" s="158">
        <f t="shared" si="142"/>
        <v>0</v>
      </c>
      <c r="Q350" s="159">
        <f>IFERROR(VLOOKUP(N350,'P1 Intra-Europees'!$A$15:$H$25,3,0),0)*P350</f>
        <v>0</v>
      </c>
      <c r="R350" s="160">
        <f t="shared" si="143"/>
        <v>0</v>
      </c>
      <c r="S350" s="159">
        <f>IFERROR(VLOOKUP(N350,'P1 Intra-Europees'!$A$15:$H$25,4,0),0)*R350</f>
        <v>0</v>
      </c>
      <c r="T350" s="160">
        <f t="shared" si="144"/>
        <v>0</v>
      </c>
      <c r="U350" s="159">
        <f>IFERROR(VLOOKUP(N350,'P1 Intra-Europees'!$A$15:$H$25,5,0),0)*T350</f>
        <v>0</v>
      </c>
      <c r="V350" s="160">
        <f t="shared" si="145"/>
        <v>0</v>
      </c>
      <c r="W350" s="159">
        <f>IFERROR(VLOOKUP(N350,'P1 Intra-Europees'!$A$15:$H$25,6,0),0)*V350</f>
        <v>0</v>
      </c>
      <c r="X350" s="160">
        <f t="shared" si="146"/>
        <v>0</v>
      </c>
      <c r="Y350" s="159">
        <f>IFERROR(VLOOKUP(N350,'P1 Intra-Europees'!$A$15:$H$25,7,0),0)*X350</f>
        <v>0</v>
      </c>
      <c r="Z350" s="161">
        <f t="shared" si="147"/>
        <v>0</v>
      </c>
      <c r="AA350" s="162">
        <f>IFERROR(VLOOKUP(N350,'P1 Intra-Europees'!$A$15:$H$25,8,0),0)*Z350</f>
        <v>0</v>
      </c>
      <c r="AB350" s="163">
        <f t="shared" si="148"/>
        <v>0</v>
      </c>
      <c r="AC350" s="157" t="str">
        <f>VLOOKUP(B350,'P2 Origin'!$C$21:$O$176,13,0)</f>
        <v>USD</v>
      </c>
      <c r="AD350" s="164">
        <f t="shared" si="149"/>
        <v>0</v>
      </c>
      <c r="AE350" s="165">
        <f>IF(AU350&gt;0.1,VLOOKUP(B350,'P2 Origin'!$C$21:$M$176,3,0)*H350,0)</f>
        <v>0</v>
      </c>
      <c r="AF350" s="166">
        <f t="shared" si="150"/>
        <v>0</v>
      </c>
      <c r="AG350" s="165">
        <f>(VLOOKUP(B350,'P2 Origin'!$C$21:$M$176,4,0))*AF350</f>
        <v>0</v>
      </c>
      <c r="AH350" s="166">
        <f t="shared" si="151"/>
        <v>0</v>
      </c>
      <c r="AI350" s="165">
        <f>(VLOOKUP(B350,'P2 Origin'!$C$21:$M$176,5,0))*AH350</f>
        <v>0</v>
      </c>
      <c r="AJ350" s="166">
        <f t="shared" si="167"/>
        <v>0</v>
      </c>
      <c r="AK350" s="165">
        <f>(VLOOKUP(B350,'P2 Origin'!$C$21:$M$176,6,0))*AJ350</f>
        <v>0</v>
      </c>
      <c r="AL350" s="166">
        <f t="shared" si="152"/>
        <v>27</v>
      </c>
      <c r="AM350" s="165">
        <f>(VLOOKUP($B350,'P2 Origin'!$C$21:$M$176,7,0))*AL350</f>
        <v>0</v>
      </c>
      <c r="AN350" s="166">
        <f t="shared" si="153"/>
        <v>0</v>
      </c>
      <c r="AO350" s="165">
        <f>(VLOOKUP($B350,'P2 Origin'!$C$21:$M$176,8,0))*AN350</f>
        <v>0</v>
      </c>
      <c r="AP350" s="166">
        <f t="shared" si="154"/>
        <v>0</v>
      </c>
      <c r="AQ350" s="165">
        <f>(VLOOKUP($B350,'P2 Origin'!$C$21:$M$176,9,0))*AP350</f>
        <v>0</v>
      </c>
      <c r="AR350" s="155">
        <f t="shared" si="155"/>
        <v>1</v>
      </c>
      <c r="AS350" s="164">
        <f>(VLOOKUP(B350,'P2 Origin'!$C$21:$M$176,10,0))*K350</f>
        <v>0</v>
      </c>
      <c r="AT350" s="164">
        <f>(VLOOKUP(B350,'P2 Origin'!$C$21:$M$176,11,0))*J350</f>
        <v>0</v>
      </c>
      <c r="AU350" s="167">
        <v>27</v>
      </c>
      <c r="AV350" s="168">
        <v>27</v>
      </c>
      <c r="AW350" s="169">
        <v>0</v>
      </c>
      <c r="AX350" s="170">
        <f>IF(AU350&gt;=0.1,'P3 Bureaumarge zee- en luchtvr.'!$D$12,0)</f>
        <v>0</v>
      </c>
      <c r="AY350" s="163">
        <f t="shared" si="156"/>
        <v>0</v>
      </c>
      <c r="AZ350" s="157" t="str">
        <f>VLOOKUP(D350,'P4 Destination'!$C$21:$O$176,13,0)</f>
        <v>EUR</v>
      </c>
      <c r="BA350" s="164">
        <f t="shared" si="157"/>
        <v>0</v>
      </c>
      <c r="BB350" s="171">
        <f>IF(AU350&gt;0.1,(VLOOKUP(D350,'P4 Destination'!$C$21:$M$176,3,0))*I350,0)</f>
        <v>0</v>
      </c>
      <c r="BC350" s="172">
        <f t="shared" si="158"/>
        <v>0</v>
      </c>
      <c r="BD350" s="171">
        <f>(VLOOKUP($D350,'P4 Destination'!$C$21:$M$176,4,0))*BC350</f>
        <v>0</v>
      </c>
      <c r="BE350" s="172">
        <f t="shared" si="159"/>
        <v>0</v>
      </c>
      <c r="BF350" s="171">
        <f>(VLOOKUP($D350,'P4 Destination'!$C$21:$M$176,5,0))*BE350</f>
        <v>0</v>
      </c>
      <c r="BG350" s="172">
        <f t="shared" si="160"/>
        <v>0</v>
      </c>
      <c r="BH350" s="171">
        <f>(VLOOKUP($D350,'P4 Destination'!$C$21:$M$176,6,0))*BG350</f>
        <v>0</v>
      </c>
      <c r="BI350" s="172">
        <f t="shared" si="161"/>
        <v>27</v>
      </c>
      <c r="BJ350" s="171">
        <f>(VLOOKUP($D350,'P4 Destination'!$C$21:$M$176,7,0))*BI350</f>
        <v>0</v>
      </c>
      <c r="BK350" s="172">
        <f t="shared" si="162"/>
        <v>0</v>
      </c>
      <c r="BL350" s="171">
        <f>(VLOOKUP($D350,'P4 Destination'!$C$21:$M$176,8,0))*BK350</f>
        <v>0</v>
      </c>
      <c r="BM350" s="172">
        <f t="shared" si="163"/>
        <v>0</v>
      </c>
      <c r="BN350" s="171">
        <f>(VLOOKUP($D350,'P4 Destination'!$C$21:$M$176,9,0))*BM350</f>
        <v>0</v>
      </c>
      <c r="BO350" s="154">
        <f t="shared" si="164"/>
        <v>1</v>
      </c>
      <c r="BP350" s="171">
        <f>(VLOOKUP(D350,'P4 Destination'!$C$21:$M$176,10,0))*K350</f>
        <v>0</v>
      </c>
      <c r="BQ350" s="171">
        <f>(VLOOKUP(D350,'P4 Destination'!$C$21:$M$176,11,0))*J350</f>
        <v>0</v>
      </c>
      <c r="BR350" s="173">
        <f t="shared" si="165"/>
        <v>0</v>
      </c>
      <c r="BS350" s="173">
        <f>(AV350*2500)*'P6 Verzekering'!$E$11</f>
        <v>0</v>
      </c>
      <c r="BT350" s="173">
        <f>(AW350*2500)*'P6 Verzekering'!$E$12</f>
        <v>0</v>
      </c>
      <c r="BU350" s="173">
        <f>(L350*2500)*'P6 Verzekering'!$E$13</f>
        <v>0</v>
      </c>
      <c r="BV350" s="173">
        <f t="shared" si="166"/>
        <v>0</v>
      </c>
      <c r="BW350"/>
      <c r="BX350"/>
    </row>
    <row r="351" spans="1:76">
      <c r="A351" s="152" t="s">
        <v>1523</v>
      </c>
      <c r="B351" s="152" t="s">
        <v>361</v>
      </c>
      <c r="C351" s="152" t="s">
        <v>360</v>
      </c>
      <c r="D351" s="152" t="s">
        <v>219</v>
      </c>
      <c r="E351" s="152" t="s">
        <v>219</v>
      </c>
      <c r="F351" s="153">
        <f t="shared" si="140"/>
        <v>27</v>
      </c>
      <c r="G351" s="154">
        <v>1</v>
      </c>
      <c r="H351" s="154">
        <f>IFERROR(VLOOKUP(B351,'P2 Origin'!$C$21:$Q$176,15,FALSE),0)</f>
        <v>1</v>
      </c>
      <c r="I351" s="154">
        <f>IFERROR(VLOOKUP(D351,'P4 Destination'!$C$21:$Q$176,15,FALSE),0)</f>
        <v>0</v>
      </c>
      <c r="J351" s="155">
        <v>1</v>
      </c>
      <c r="K351" s="155"/>
      <c r="L351" s="156">
        <v>0</v>
      </c>
      <c r="M351" s="155">
        <v>0</v>
      </c>
      <c r="N351" s="155">
        <v>0</v>
      </c>
      <c r="O351" s="157">
        <f t="shared" si="141"/>
        <v>0</v>
      </c>
      <c r="P351" s="158">
        <f t="shared" si="142"/>
        <v>0</v>
      </c>
      <c r="Q351" s="159">
        <f>IFERROR(VLOOKUP(N351,'P1 Intra-Europees'!$A$15:$H$25,3,0),0)*P351</f>
        <v>0</v>
      </c>
      <c r="R351" s="160">
        <f t="shared" si="143"/>
        <v>0</v>
      </c>
      <c r="S351" s="159">
        <f>IFERROR(VLOOKUP(N351,'P1 Intra-Europees'!$A$15:$H$25,4,0),0)*R351</f>
        <v>0</v>
      </c>
      <c r="T351" s="160">
        <f t="shared" si="144"/>
        <v>0</v>
      </c>
      <c r="U351" s="159">
        <f>IFERROR(VLOOKUP(N351,'P1 Intra-Europees'!$A$15:$H$25,5,0),0)*T351</f>
        <v>0</v>
      </c>
      <c r="V351" s="160">
        <f t="shared" si="145"/>
        <v>0</v>
      </c>
      <c r="W351" s="159">
        <f>IFERROR(VLOOKUP(N351,'P1 Intra-Europees'!$A$15:$H$25,6,0),0)*V351</f>
        <v>0</v>
      </c>
      <c r="X351" s="160">
        <f t="shared" si="146"/>
        <v>0</v>
      </c>
      <c r="Y351" s="159">
        <f>IFERROR(VLOOKUP(N351,'P1 Intra-Europees'!$A$15:$H$25,7,0),0)*X351</f>
        <v>0</v>
      </c>
      <c r="Z351" s="161">
        <f t="shared" si="147"/>
        <v>0</v>
      </c>
      <c r="AA351" s="162">
        <f>IFERROR(VLOOKUP(N351,'P1 Intra-Europees'!$A$15:$H$25,8,0),0)*Z351</f>
        <v>0</v>
      </c>
      <c r="AB351" s="163">
        <f t="shared" si="148"/>
        <v>0</v>
      </c>
      <c r="AC351" s="157" t="str">
        <f>VLOOKUP(B351,'P2 Origin'!$C$21:$O$176,13,0)</f>
        <v>USD</v>
      </c>
      <c r="AD351" s="164">
        <f t="shared" si="149"/>
        <v>0</v>
      </c>
      <c r="AE351" s="165">
        <f>IF(AU351&gt;0.1,VLOOKUP(B351,'P2 Origin'!$C$21:$M$176,3,0)*H351,0)</f>
        <v>0</v>
      </c>
      <c r="AF351" s="166">
        <f t="shared" si="150"/>
        <v>0</v>
      </c>
      <c r="AG351" s="165">
        <f>(VLOOKUP(B351,'P2 Origin'!$C$21:$M$176,4,0))*AF351</f>
        <v>0</v>
      </c>
      <c r="AH351" s="166">
        <f t="shared" si="151"/>
        <v>0</v>
      </c>
      <c r="AI351" s="165">
        <f>(VLOOKUP(B351,'P2 Origin'!$C$21:$M$176,5,0))*AH351</f>
        <v>0</v>
      </c>
      <c r="AJ351" s="166">
        <f t="shared" si="167"/>
        <v>0</v>
      </c>
      <c r="AK351" s="165">
        <f>(VLOOKUP(B351,'P2 Origin'!$C$21:$M$176,6,0))*AJ351</f>
        <v>0</v>
      </c>
      <c r="AL351" s="166">
        <f t="shared" si="152"/>
        <v>27</v>
      </c>
      <c r="AM351" s="165">
        <f>(VLOOKUP($B351,'P2 Origin'!$C$21:$M$176,7,0))*AL351</f>
        <v>0</v>
      </c>
      <c r="AN351" s="166">
        <f t="shared" si="153"/>
        <v>0</v>
      </c>
      <c r="AO351" s="165">
        <f>(VLOOKUP($B351,'P2 Origin'!$C$21:$M$176,8,0))*AN351</f>
        <v>0</v>
      </c>
      <c r="AP351" s="166">
        <f t="shared" si="154"/>
        <v>0</v>
      </c>
      <c r="AQ351" s="165">
        <f>(VLOOKUP($B351,'P2 Origin'!$C$21:$M$176,9,0))*AP351</f>
        <v>0</v>
      </c>
      <c r="AR351" s="155">
        <f t="shared" si="155"/>
        <v>1</v>
      </c>
      <c r="AS351" s="164">
        <f>(VLOOKUP(B351,'P2 Origin'!$C$21:$M$176,10,0))*K351</f>
        <v>0</v>
      </c>
      <c r="AT351" s="164">
        <f>(VLOOKUP(B351,'P2 Origin'!$C$21:$M$176,11,0))*J351</f>
        <v>0</v>
      </c>
      <c r="AU351" s="167">
        <v>27</v>
      </c>
      <c r="AV351" s="168">
        <v>27</v>
      </c>
      <c r="AW351" s="169">
        <v>0</v>
      </c>
      <c r="AX351" s="170">
        <f>IF(AU351&gt;=0.1,'P3 Bureaumarge zee- en luchtvr.'!$D$12,0)</f>
        <v>0</v>
      </c>
      <c r="AY351" s="163">
        <f t="shared" si="156"/>
        <v>0</v>
      </c>
      <c r="AZ351" s="157" t="str">
        <f>VLOOKUP(D351,'P4 Destination'!$C$21:$O$176,13,0)</f>
        <v>EUR</v>
      </c>
      <c r="BA351" s="164">
        <f t="shared" si="157"/>
        <v>0</v>
      </c>
      <c r="BB351" s="171">
        <f>IF(AU351&gt;0.1,(VLOOKUP(D351,'P4 Destination'!$C$21:$M$176,3,0))*I351,0)</f>
        <v>0</v>
      </c>
      <c r="BC351" s="172">
        <f t="shared" si="158"/>
        <v>0</v>
      </c>
      <c r="BD351" s="171">
        <f>(VLOOKUP($D351,'P4 Destination'!$C$21:$M$176,4,0))*BC351</f>
        <v>0</v>
      </c>
      <c r="BE351" s="172">
        <f t="shared" si="159"/>
        <v>0</v>
      </c>
      <c r="BF351" s="171">
        <f>(VLOOKUP($D351,'P4 Destination'!$C$21:$M$176,5,0))*BE351</f>
        <v>0</v>
      </c>
      <c r="BG351" s="172">
        <f t="shared" si="160"/>
        <v>0</v>
      </c>
      <c r="BH351" s="171">
        <f>(VLOOKUP($D351,'P4 Destination'!$C$21:$M$176,6,0))*BG351</f>
        <v>0</v>
      </c>
      <c r="BI351" s="172">
        <f t="shared" si="161"/>
        <v>27</v>
      </c>
      <c r="BJ351" s="171">
        <f>(VLOOKUP($D351,'P4 Destination'!$C$21:$M$176,7,0))*BI351</f>
        <v>0</v>
      </c>
      <c r="BK351" s="172">
        <f t="shared" si="162"/>
        <v>0</v>
      </c>
      <c r="BL351" s="171">
        <f>(VLOOKUP($D351,'P4 Destination'!$C$21:$M$176,8,0))*BK351</f>
        <v>0</v>
      </c>
      <c r="BM351" s="172">
        <f t="shared" si="163"/>
        <v>0</v>
      </c>
      <c r="BN351" s="171">
        <f>(VLOOKUP($D351,'P4 Destination'!$C$21:$M$176,9,0))*BM351</f>
        <v>0</v>
      </c>
      <c r="BO351" s="154">
        <f t="shared" si="164"/>
        <v>1</v>
      </c>
      <c r="BP351" s="171">
        <f>(VLOOKUP(D351,'P4 Destination'!$C$21:$M$176,10,0))*K351</f>
        <v>0</v>
      </c>
      <c r="BQ351" s="171">
        <f>(VLOOKUP(D351,'P4 Destination'!$C$21:$M$176,11,0))*J351</f>
        <v>0</v>
      </c>
      <c r="BR351" s="173">
        <f t="shared" si="165"/>
        <v>0</v>
      </c>
      <c r="BS351" s="173">
        <f>(AV351*2500)*'P6 Verzekering'!$E$11</f>
        <v>0</v>
      </c>
      <c r="BT351" s="173">
        <f>(AW351*2500)*'P6 Verzekering'!$E$12</f>
        <v>0</v>
      </c>
      <c r="BU351" s="173">
        <f>(L351*2500)*'P6 Verzekering'!$E$13</f>
        <v>0</v>
      </c>
      <c r="BV351" s="173">
        <f t="shared" si="166"/>
        <v>0</v>
      </c>
      <c r="BW351"/>
      <c r="BX351"/>
    </row>
    <row r="352" spans="1:76">
      <c r="A352" s="152" t="s">
        <v>1524</v>
      </c>
      <c r="B352" s="152" t="s">
        <v>361</v>
      </c>
      <c r="C352" s="152" t="s">
        <v>360</v>
      </c>
      <c r="D352" s="152" t="s">
        <v>219</v>
      </c>
      <c r="E352" s="152" t="s">
        <v>219</v>
      </c>
      <c r="F352" s="153">
        <f t="shared" si="140"/>
        <v>56</v>
      </c>
      <c r="G352" s="154">
        <v>1</v>
      </c>
      <c r="H352" s="154">
        <f>IFERROR(VLOOKUP(B352,'P2 Origin'!$C$21:$Q$176,15,FALSE),0)</f>
        <v>1</v>
      </c>
      <c r="I352" s="154">
        <f>IFERROR(VLOOKUP(D352,'P4 Destination'!$C$21:$Q$176,15,FALSE),0)</f>
        <v>0</v>
      </c>
      <c r="J352" s="155"/>
      <c r="K352" s="155">
        <v>1</v>
      </c>
      <c r="L352" s="156">
        <v>0</v>
      </c>
      <c r="M352" s="155">
        <v>0</v>
      </c>
      <c r="N352" s="155">
        <v>0</v>
      </c>
      <c r="O352" s="157">
        <f t="shared" si="141"/>
        <v>0</v>
      </c>
      <c r="P352" s="158">
        <f t="shared" si="142"/>
        <v>0</v>
      </c>
      <c r="Q352" s="159">
        <f>IFERROR(VLOOKUP(N352,'P1 Intra-Europees'!$A$15:$H$25,3,0),0)*P352</f>
        <v>0</v>
      </c>
      <c r="R352" s="160">
        <f t="shared" si="143"/>
        <v>0</v>
      </c>
      <c r="S352" s="159">
        <f>IFERROR(VLOOKUP(N352,'P1 Intra-Europees'!$A$15:$H$25,4,0),0)*R352</f>
        <v>0</v>
      </c>
      <c r="T352" s="160">
        <f t="shared" si="144"/>
        <v>0</v>
      </c>
      <c r="U352" s="159">
        <f>IFERROR(VLOOKUP(N352,'P1 Intra-Europees'!$A$15:$H$25,5,0),0)*T352</f>
        <v>0</v>
      </c>
      <c r="V352" s="160">
        <f t="shared" si="145"/>
        <v>0</v>
      </c>
      <c r="W352" s="159">
        <f>IFERROR(VLOOKUP(N352,'P1 Intra-Europees'!$A$15:$H$25,6,0),0)*V352</f>
        <v>0</v>
      </c>
      <c r="X352" s="160">
        <f t="shared" si="146"/>
        <v>0</v>
      </c>
      <c r="Y352" s="159">
        <f>IFERROR(VLOOKUP(N352,'P1 Intra-Europees'!$A$15:$H$25,7,0),0)*X352</f>
        <v>0</v>
      </c>
      <c r="Z352" s="161">
        <f t="shared" si="147"/>
        <v>0</v>
      </c>
      <c r="AA352" s="162">
        <f>IFERROR(VLOOKUP(N352,'P1 Intra-Europees'!$A$15:$H$25,8,0),0)*Z352</f>
        <v>0</v>
      </c>
      <c r="AB352" s="163">
        <f t="shared" si="148"/>
        <v>0</v>
      </c>
      <c r="AC352" s="157" t="str">
        <f>VLOOKUP(B352,'P2 Origin'!$C$21:$O$176,13,0)</f>
        <v>USD</v>
      </c>
      <c r="AD352" s="164">
        <f t="shared" si="149"/>
        <v>0</v>
      </c>
      <c r="AE352" s="165">
        <f>IF(AU352&gt;0.1,VLOOKUP(B352,'P2 Origin'!$C$21:$M$176,3,0)*H352,0)</f>
        <v>0</v>
      </c>
      <c r="AF352" s="166">
        <f t="shared" si="150"/>
        <v>0</v>
      </c>
      <c r="AG352" s="165">
        <f>(VLOOKUP(B352,'P2 Origin'!$C$21:$M$176,4,0))*AF352</f>
        <v>0</v>
      </c>
      <c r="AH352" s="166">
        <f t="shared" si="151"/>
        <v>0</v>
      </c>
      <c r="AI352" s="165">
        <f>(VLOOKUP(B352,'P2 Origin'!$C$21:$M$176,5,0))*AH352</f>
        <v>0</v>
      </c>
      <c r="AJ352" s="166">
        <f t="shared" si="167"/>
        <v>0</v>
      </c>
      <c r="AK352" s="165">
        <f>(VLOOKUP(B352,'P2 Origin'!$C$21:$M$176,6,0))*AJ352</f>
        <v>0</v>
      </c>
      <c r="AL352" s="166">
        <f t="shared" si="152"/>
        <v>0</v>
      </c>
      <c r="AM352" s="165">
        <f>(VLOOKUP($B352,'P2 Origin'!$C$21:$M$176,7,0))*AL352</f>
        <v>0</v>
      </c>
      <c r="AN352" s="166">
        <f t="shared" si="153"/>
        <v>0</v>
      </c>
      <c r="AO352" s="165">
        <f>(VLOOKUP($B352,'P2 Origin'!$C$21:$M$176,8,0))*AN352</f>
        <v>0</v>
      </c>
      <c r="AP352" s="166">
        <f t="shared" si="154"/>
        <v>56</v>
      </c>
      <c r="AQ352" s="165">
        <f>(VLOOKUP($B352,'P2 Origin'!$C$21:$M$176,9,0))*AP352</f>
        <v>0</v>
      </c>
      <c r="AR352" s="155">
        <f t="shared" si="155"/>
        <v>1</v>
      </c>
      <c r="AS352" s="164">
        <f>(VLOOKUP(B352,'P2 Origin'!$C$21:$M$176,10,0))*K352</f>
        <v>0</v>
      </c>
      <c r="AT352" s="164">
        <f>(VLOOKUP(B352,'P2 Origin'!$C$21:$M$176,11,0))*J352</f>
        <v>0</v>
      </c>
      <c r="AU352" s="167">
        <v>56</v>
      </c>
      <c r="AV352" s="168">
        <v>56</v>
      </c>
      <c r="AW352" s="169">
        <v>0</v>
      </c>
      <c r="AX352" s="170">
        <f>IF(AU352&gt;=0.1,'P3 Bureaumarge zee- en luchtvr.'!$D$12,0)</f>
        <v>0</v>
      </c>
      <c r="AY352" s="163">
        <f t="shared" si="156"/>
        <v>0</v>
      </c>
      <c r="AZ352" s="157" t="str">
        <f>VLOOKUP(D352,'P4 Destination'!$C$21:$O$176,13,0)</f>
        <v>EUR</v>
      </c>
      <c r="BA352" s="164">
        <f t="shared" si="157"/>
        <v>0</v>
      </c>
      <c r="BB352" s="171">
        <f>IF(AU352&gt;0.1,(VLOOKUP(D352,'P4 Destination'!$C$21:$M$176,3,0))*I352,0)</f>
        <v>0</v>
      </c>
      <c r="BC352" s="172">
        <f t="shared" si="158"/>
        <v>0</v>
      </c>
      <c r="BD352" s="171">
        <f>(VLOOKUP($D352,'P4 Destination'!$C$21:$M$176,4,0))*BC352</f>
        <v>0</v>
      </c>
      <c r="BE352" s="172">
        <f t="shared" si="159"/>
        <v>0</v>
      </c>
      <c r="BF352" s="171">
        <f>(VLOOKUP($D352,'P4 Destination'!$C$21:$M$176,5,0))*BE352</f>
        <v>0</v>
      </c>
      <c r="BG352" s="172">
        <f t="shared" si="160"/>
        <v>0</v>
      </c>
      <c r="BH352" s="171">
        <f>(VLOOKUP($D352,'P4 Destination'!$C$21:$M$176,6,0))*BG352</f>
        <v>0</v>
      </c>
      <c r="BI352" s="172">
        <f t="shared" si="161"/>
        <v>0</v>
      </c>
      <c r="BJ352" s="171">
        <f>(VLOOKUP($D352,'P4 Destination'!$C$21:$M$176,7,0))*BI352</f>
        <v>0</v>
      </c>
      <c r="BK352" s="172">
        <f t="shared" si="162"/>
        <v>0</v>
      </c>
      <c r="BL352" s="171">
        <f>(VLOOKUP($D352,'P4 Destination'!$C$21:$M$176,8,0))*BK352</f>
        <v>0</v>
      </c>
      <c r="BM352" s="172">
        <f t="shared" si="163"/>
        <v>56</v>
      </c>
      <c r="BN352" s="171">
        <f>(VLOOKUP($D352,'P4 Destination'!$C$21:$M$176,9,0))*BM352</f>
        <v>0</v>
      </c>
      <c r="BO352" s="154">
        <f t="shared" si="164"/>
        <v>1</v>
      </c>
      <c r="BP352" s="171">
        <f>(VLOOKUP(D352,'P4 Destination'!$C$21:$M$176,10,0))*K352</f>
        <v>0</v>
      </c>
      <c r="BQ352" s="171">
        <f>(VLOOKUP(D352,'P4 Destination'!$C$21:$M$176,11,0))*J352</f>
        <v>0</v>
      </c>
      <c r="BR352" s="173">
        <f t="shared" si="165"/>
        <v>0</v>
      </c>
      <c r="BS352" s="173">
        <f>(AV352*2500)*'P6 Verzekering'!$E$11</f>
        <v>0</v>
      </c>
      <c r="BT352" s="173">
        <f>(AW352*2500)*'P6 Verzekering'!$E$12</f>
        <v>0</v>
      </c>
      <c r="BU352" s="173">
        <f>(L352*2500)*'P6 Verzekering'!$E$13</f>
        <v>0</v>
      </c>
      <c r="BV352" s="173">
        <f t="shared" si="166"/>
        <v>0</v>
      </c>
      <c r="BW352"/>
      <c r="BX352"/>
    </row>
    <row r="353" spans="1:76">
      <c r="A353" s="152" t="s">
        <v>1525</v>
      </c>
      <c r="B353" s="152" t="s">
        <v>1526</v>
      </c>
      <c r="C353" s="152" t="s">
        <v>360</v>
      </c>
      <c r="D353" s="152" t="s">
        <v>219</v>
      </c>
      <c r="E353" s="152" t="s">
        <v>219</v>
      </c>
      <c r="F353" s="153">
        <f t="shared" si="140"/>
        <v>42</v>
      </c>
      <c r="G353" s="154">
        <v>1</v>
      </c>
      <c r="H353" s="154">
        <f>IFERROR(VLOOKUP(B353,'P2 Origin'!$C$21:$Q$176,15,FALSE),0)</f>
        <v>1</v>
      </c>
      <c r="I353" s="154">
        <f>IFERROR(VLOOKUP(D353,'P4 Destination'!$C$21:$Q$176,15,FALSE),0)</f>
        <v>0</v>
      </c>
      <c r="J353" s="155"/>
      <c r="K353" s="155">
        <v>1</v>
      </c>
      <c r="L353" s="156">
        <v>0</v>
      </c>
      <c r="M353" s="155">
        <v>0</v>
      </c>
      <c r="N353" s="155">
        <v>0</v>
      </c>
      <c r="O353" s="157">
        <f t="shared" si="141"/>
        <v>0</v>
      </c>
      <c r="P353" s="158">
        <f t="shared" si="142"/>
        <v>0</v>
      </c>
      <c r="Q353" s="159">
        <f>IFERROR(VLOOKUP(N353,'P1 Intra-Europees'!$A$15:$H$25,3,0),0)*P353</f>
        <v>0</v>
      </c>
      <c r="R353" s="160">
        <f t="shared" si="143"/>
        <v>0</v>
      </c>
      <c r="S353" s="159">
        <f>IFERROR(VLOOKUP(N353,'P1 Intra-Europees'!$A$15:$H$25,4,0),0)*R353</f>
        <v>0</v>
      </c>
      <c r="T353" s="160">
        <f t="shared" si="144"/>
        <v>0</v>
      </c>
      <c r="U353" s="159">
        <f>IFERROR(VLOOKUP(N353,'P1 Intra-Europees'!$A$15:$H$25,5,0),0)*T353</f>
        <v>0</v>
      </c>
      <c r="V353" s="160">
        <f t="shared" si="145"/>
        <v>0</v>
      </c>
      <c r="W353" s="159">
        <f>IFERROR(VLOOKUP(N353,'P1 Intra-Europees'!$A$15:$H$25,6,0),0)*V353</f>
        <v>0</v>
      </c>
      <c r="X353" s="160">
        <f t="shared" si="146"/>
        <v>0</v>
      </c>
      <c r="Y353" s="159">
        <f>IFERROR(VLOOKUP(N353,'P1 Intra-Europees'!$A$15:$H$25,7,0),0)*X353</f>
        <v>0</v>
      </c>
      <c r="Z353" s="161">
        <f t="shared" si="147"/>
        <v>0</v>
      </c>
      <c r="AA353" s="162">
        <f>IFERROR(VLOOKUP(N353,'P1 Intra-Europees'!$A$15:$H$25,8,0),0)*Z353</f>
        <v>0</v>
      </c>
      <c r="AB353" s="163">
        <f t="shared" si="148"/>
        <v>0</v>
      </c>
      <c r="AC353" s="157" t="str">
        <f>VLOOKUP(B353,'P2 Origin'!$C$21:$O$176,13,0)</f>
        <v>USD</v>
      </c>
      <c r="AD353" s="164">
        <f t="shared" si="149"/>
        <v>0</v>
      </c>
      <c r="AE353" s="165">
        <f>IF(AU353&gt;0.1,VLOOKUP(B353,'P2 Origin'!$C$21:$M$176,3,0)*H353,0)</f>
        <v>0</v>
      </c>
      <c r="AF353" s="166">
        <f t="shared" si="150"/>
        <v>0</v>
      </c>
      <c r="AG353" s="165">
        <f>(VLOOKUP(B353,'P2 Origin'!$C$21:$M$176,4,0))*AF353</f>
        <v>0</v>
      </c>
      <c r="AH353" s="166">
        <f t="shared" si="151"/>
        <v>0</v>
      </c>
      <c r="AI353" s="165">
        <f>(VLOOKUP(B353,'P2 Origin'!$C$21:$M$176,5,0))*AH353</f>
        <v>0</v>
      </c>
      <c r="AJ353" s="166">
        <f t="shared" si="167"/>
        <v>0</v>
      </c>
      <c r="AK353" s="165">
        <f>(VLOOKUP(B353,'P2 Origin'!$C$21:$M$176,6,0))*AJ353</f>
        <v>0</v>
      </c>
      <c r="AL353" s="166">
        <f t="shared" si="152"/>
        <v>0</v>
      </c>
      <c r="AM353" s="165">
        <f>(VLOOKUP($B353,'P2 Origin'!$C$21:$M$176,7,0))*AL353</f>
        <v>0</v>
      </c>
      <c r="AN353" s="166">
        <f t="shared" si="153"/>
        <v>42</v>
      </c>
      <c r="AO353" s="165">
        <f>(VLOOKUP($B353,'P2 Origin'!$C$21:$M$176,8,0))*AN353</f>
        <v>0</v>
      </c>
      <c r="AP353" s="166">
        <f t="shared" si="154"/>
        <v>0</v>
      </c>
      <c r="AQ353" s="165">
        <f>(VLOOKUP($B353,'P2 Origin'!$C$21:$M$176,9,0))*AP353</f>
        <v>0</v>
      </c>
      <c r="AR353" s="155">
        <f t="shared" si="155"/>
        <v>1</v>
      </c>
      <c r="AS353" s="164">
        <f>(VLOOKUP(B353,'P2 Origin'!$C$21:$M$176,10,0))*K353</f>
        <v>0</v>
      </c>
      <c r="AT353" s="164">
        <f>(VLOOKUP(B353,'P2 Origin'!$C$21:$M$176,11,0))*J353</f>
        <v>0</v>
      </c>
      <c r="AU353" s="167">
        <v>42</v>
      </c>
      <c r="AV353" s="168">
        <v>42</v>
      </c>
      <c r="AW353" s="169">
        <v>0</v>
      </c>
      <c r="AX353" s="170">
        <f>IF(AU353&gt;=0.1,'P3 Bureaumarge zee- en luchtvr.'!$D$12,0)</f>
        <v>0</v>
      </c>
      <c r="AY353" s="163">
        <f t="shared" si="156"/>
        <v>0</v>
      </c>
      <c r="AZ353" s="157" t="str">
        <f>VLOOKUP(D353,'P4 Destination'!$C$21:$O$176,13,0)</f>
        <v>EUR</v>
      </c>
      <c r="BA353" s="164">
        <f t="shared" si="157"/>
        <v>0</v>
      </c>
      <c r="BB353" s="171">
        <f>IF(AU353&gt;0.1,(VLOOKUP(D353,'P4 Destination'!$C$21:$M$176,3,0))*I353,0)</f>
        <v>0</v>
      </c>
      <c r="BC353" s="172">
        <f t="shared" si="158"/>
        <v>0</v>
      </c>
      <c r="BD353" s="171">
        <f>(VLOOKUP($D353,'P4 Destination'!$C$21:$M$176,4,0))*BC353</f>
        <v>0</v>
      </c>
      <c r="BE353" s="172">
        <f t="shared" si="159"/>
        <v>0</v>
      </c>
      <c r="BF353" s="171">
        <f>(VLOOKUP($D353,'P4 Destination'!$C$21:$M$176,5,0))*BE353</f>
        <v>0</v>
      </c>
      <c r="BG353" s="172">
        <f t="shared" si="160"/>
        <v>0</v>
      </c>
      <c r="BH353" s="171">
        <f>(VLOOKUP($D353,'P4 Destination'!$C$21:$M$176,6,0))*BG353</f>
        <v>0</v>
      </c>
      <c r="BI353" s="172">
        <f t="shared" si="161"/>
        <v>0</v>
      </c>
      <c r="BJ353" s="171">
        <f>(VLOOKUP($D353,'P4 Destination'!$C$21:$M$176,7,0))*BI353</f>
        <v>0</v>
      </c>
      <c r="BK353" s="172">
        <f t="shared" si="162"/>
        <v>42</v>
      </c>
      <c r="BL353" s="171">
        <f>(VLOOKUP($D353,'P4 Destination'!$C$21:$M$176,8,0))*BK353</f>
        <v>0</v>
      </c>
      <c r="BM353" s="172">
        <f t="shared" si="163"/>
        <v>0</v>
      </c>
      <c r="BN353" s="171">
        <f>(VLOOKUP($D353,'P4 Destination'!$C$21:$M$176,9,0))*BM353</f>
        <v>0</v>
      </c>
      <c r="BO353" s="154">
        <f t="shared" si="164"/>
        <v>1</v>
      </c>
      <c r="BP353" s="171">
        <f>(VLOOKUP(D353,'P4 Destination'!$C$21:$M$176,10,0))*K353</f>
        <v>0</v>
      </c>
      <c r="BQ353" s="171">
        <f>(VLOOKUP(D353,'P4 Destination'!$C$21:$M$176,11,0))*J353</f>
        <v>0</v>
      </c>
      <c r="BR353" s="173">
        <f t="shared" si="165"/>
        <v>0</v>
      </c>
      <c r="BS353" s="173">
        <f>(AV353*2500)*'P6 Verzekering'!$E$11</f>
        <v>0</v>
      </c>
      <c r="BT353" s="173">
        <f>(AW353*2500)*'P6 Verzekering'!$E$12</f>
        <v>0</v>
      </c>
      <c r="BU353" s="173">
        <f>(L353*2500)*'P6 Verzekering'!$E$13</f>
        <v>0</v>
      </c>
      <c r="BV353" s="173">
        <f t="shared" si="166"/>
        <v>0</v>
      </c>
      <c r="BW353"/>
      <c r="BX353"/>
    </row>
    <row r="354" spans="1:76">
      <c r="A354" s="152" t="s">
        <v>1527</v>
      </c>
      <c r="B354" s="152" t="s">
        <v>361</v>
      </c>
      <c r="C354" s="152" t="s">
        <v>360</v>
      </c>
      <c r="D354" s="152" t="s">
        <v>219</v>
      </c>
      <c r="E354" s="152" t="s">
        <v>219</v>
      </c>
      <c r="F354" s="153">
        <f t="shared" si="140"/>
        <v>50</v>
      </c>
      <c r="G354" s="154">
        <v>1</v>
      </c>
      <c r="H354" s="154">
        <f>IFERROR(VLOOKUP(B354,'P2 Origin'!$C$21:$Q$176,15,FALSE),0)</f>
        <v>1</v>
      </c>
      <c r="I354" s="154">
        <f>IFERROR(VLOOKUP(D354,'P4 Destination'!$C$21:$Q$176,15,FALSE),0)</f>
        <v>0</v>
      </c>
      <c r="J354" s="155"/>
      <c r="K354" s="155">
        <v>1</v>
      </c>
      <c r="L354" s="156">
        <v>0</v>
      </c>
      <c r="M354" s="155">
        <v>0</v>
      </c>
      <c r="N354" s="155">
        <v>0</v>
      </c>
      <c r="O354" s="157">
        <f t="shared" si="141"/>
        <v>0</v>
      </c>
      <c r="P354" s="158">
        <f t="shared" si="142"/>
        <v>0</v>
      </c>
      <c r="Q354" s="159">
        <f>IFERROR(VLOOKUP(N354,'P1 Intra-Europees'!$A$15:$H$25,3,0),0)*P354</f>
        <v>0</v>
      </c>
      <c r="R354" s="160">
        <f t="shared" si="143"/>
        <v>0</v>
      </c>
      <c r="S354" s="159">
        <f>IFERROR(VLOOKUP(N354,'P1 Intra-Europees'!$A$15:$H$25,4,0),0)*R354</f>
        <v>0</v>
      </c>
      <c r="T354" s="160">
        <f t="shared" si="144"/>
        <v>0</v>
      </c>
      <c r="U354" s="159">
        <f>IFERROR(VLOOKUP(N354,'P1 Intra-Europees'!$A$15:$H$25,5,0),0)*T354</f>
        <v>0</v>
      </c>
      <c r="V354" s="160">
        <f t="shared" si="145"/>
        <v>0</v>
      </c>
      <c r="W354" s="159">
        <f>IFERROR(VLOOKUP(N354,'P1 Intra-Europees'!$A$15:$H$25,6,0),0)*V354</f>
        <v>0</v>
      </c>
      <c r="X354" s="160">
        <f t="shared" si="146"/>
        <v>0</v>
      </c>
      <c r="Y354" s="159">
        <f>IFERROR(VLOOKUP(N354,'P1 Intra-Europees'!$A$15:$H$25,7,0),0)*X354</f>
        <v>0</v>
      </c>
      <c r="Z354" s="161">
        <f t="shared" si="147"/>
        <v>0</v>
      </c>
      <c r="AA354" s="162">
        <f>IFERROR(VLOOKUP(N354,'P1 Intra-Europees'!$A$15:$H$25,8,0),0)*Z354</f>
        <v>0</v>
      </c>
      <c r="AB354" s="163">
        <f t="shared" si="148"/>
        <v>0</v>
      </c>
      <c r="AC354" s="157" t="str">
        <f>VLOOKUP(B354,'P2 Origin'!$C$21:$O$176,13,0)</f>
        <v>USD</v>
      </c>
      <c r="AD354" s="164">
        <f t="shared" si="149"/>
        <v>0</v>
      </c>
      <c r="AE354" s="165">
        <f>IF(AU354&gt;0.1,VLOOKUP(B354,'P2 Origin'!$C$21:$M$176,3,0)*H354,0)</f>
        <v>0</v>
      </c>
      <c r="AF354" s="166">
        <f t="shared" si="150"/>
        <v>0</v>
      </c>
      <c r="AG354" s="165">
        <f>(VLOOKUP(B354,'P2 Origin'!$C$21:$M$176,4,0))*AF354</f>
        <v>0</v>
      </c>
      <c r="AH354" s="166">
        <f t="shared" si="151"/>
        <v>0</v>
      </c>
      <c r="AI354" s="165">
        <f>(VLOOKUP(B354,'P2 Origin'!$C$21:$M$176,5,0))*AH354</f>
        <v>0</v>
      </c>
      <c r="AJ354" s="166">
        <f t="shared" si="167"/>
        <v>0</v>
      </c>
      <c r="AK354" s="165">
        <f>(VLOOKUP(B354,'P2 Origin'!$C$21:$M$176,6,0))*AJ354</f>
        <v>0</v>
      </c>
      <c r="AL354" s="166">
        <f t="shared" si="152"/>
        <v>0</v>
      </c>
      <c r="AM354" s="165">
        <f>(VLOOKUP($B354,'P2 Origin'!$C$21:$M$176,7,0))*AL354</f>
        <v>0</v>
      </c>
      <c r="AN354" s="166">
        <f t="shared" si="153"/>
        <v>0</v>
      </c>
      <c r="AO354" s="165">
        <f>(VLOOKUP($B354,'P2 Origin'!$C$21:$M$176,8,0))*AN354</f>
        <v>0</v>
      </c>
      <c r="AP354" s="166">
        <f t="shared" si="154"/>
        <v>50</v>
      </c>
      <c r="AQ354" s="165">
        <f>(VLOOKUP($B354,'P2 Origin'!$C$21:$M$176,9,0))*AP354</f>
        <v>0</v>
      </c>
      <c r="AR354" s="155">
        <f t="shared" si="155"/>
        <v>1</v>
      </c>
      <c r="AS354" s="164">
        <f>(VLOOKUP(B354,'P2 Origin'!$C$21:$M$176,10,0))*K354</f>
        <v>0</v>
      </c>
      <c r="AT354" s="164">
        <f>(VLOOKUP(B354,'P2 Origin'!$C$21:$M$176,11,0))*J354</f>
        <v>0</v>
      </c>
      <c r="AU354" s="167">
        <v>50</v>
      </c>
      <c r="AV354" s="168">
        <v>50</v>
      </c>
      <c r="AW354" s="169">
        <v>0</v>
      </c>
      <c r="AX354" s="170">
        <f>IF(AU354&gt;=0.1,'P3 Bureaumarge zee- en luchtvr.'!$D$12,0)</f>
        <v>0</v>
      </c>
      <c r="AY354" s="163">
        <f t="shared" si="156"/>
        <v>0</v>
      </c>
      <c r="AZ354" s="157" t="str">
        <f>VLOOKUP(D354,'P4 Destination'!$C$21:$O$176,13,0)</f>
        <v>EUR</v>
      </c>
      <c r="BA354" s="164">
        <f t="shared" si="157"/>
        <v>0</v>
      </c>
      <c r="BB354" s="171">
        <f>IF(AU354&gt;0.1,(VLOOKUP(D354,'P4 Destination'!$C$21:$M$176,3,0))*I354,0)</f>
        <v>0</v>
      </c>
      <c r="BC354" s="172">
        <f t="shared" si="158"/>
        <v>0</v>
      </c>
      <c r="BD354" s="171">
        <f>(VLOOKUP($D354,'P4 Destination'!$C$21:$M$176,4,0))*BC354</f>
        <v>0</v>
      </c>
      <c r="BE354" s="172">
        <f t="shared" si="159"/>
        <v>0</v>
      </c>
      <c r="BF354" s="171">
        <f>(VLOOKUP($D354,'P4 Destination'!$C$21:$M$176,5,0))*BE354</f>
        <v>0</v>
      </c>
      <c r="BG354" s="172">
        <f t="shared" si="160"/>
        <v>0</v>
      </c>
      <c r="BH354" s="171">
        <f>(VLOOKUP($D354,'P4 Destination'!$C$21:$M$176,6,0))*BG354</f>
        <v>0</v>
      </c>
      <c r="BI354" s="172">
        <f t="shared" si="161"/>
        <v>0</v>
      </c>
      <c r="BJ354" s="171">
        <f>(VLOOKUP($D354,'P4 Destination'!$C$21:$M$176,7,0))*BI354</f>
        <v>0</v>
      </c>
      <c r="BK354" s="172">
        <f t="shared" si="162"/>
        <v>0</v>
      </c>
      <c r="BL354" s="171">
        <f>(VLOOKUP($D354,'P4 Destination'!$C$21:$M$176,8,0))*BK354</f>
        <v>0</v>
      </c>
      <c r="BM354" s="172">
        <f t="shared" si="163"/>
        <v>50</v>
      </c>
      <c r="BN354" s="171">
        <f>(VLOOKUP($D354,'P4 Destination'!$C$21:$M$176,9,0))*BM354</f>
        <v>0</v>
      </c>
      <c r="BO354" s="154">
        <f t="shared" si="164"/>
        <v>1</v>
      </c>
      <c r="BP354" s="171">
        <f>(VLOOKUP(D354,'P4 Destination'!$C$21:$M$176,10,0))*K354</f>
        <v>0</v>
      </c>
      <c r="BQ354" s="171">
        <f>(VLOOKUP(D354,'P4 Destination'!$C$21:$M$176,11,0))*J354</f>
        <v>0</v>
      </c>
      <c r="BR354" s="173">
        <f t="shared" si="165"/>
        <v>0</v>
      </c>
      <c r="BS354" s="173">
        <f>(AV354*2500)*'P6 Verzekering'!$E$11</f>
        <v>0</v>
      </c>
      <c r="BT354" s="173">
        <f>(AW354*2500)*'P6 Verzekering'!$E$12</f>
        <v>0</v>
      </c>
      <c r="BU354" s="173">
        <f>(L354*2500)*'P6 Verzekering'!$E$13</f>
        <v>0</v>
      </c>
      <c r="BV354" s="173">
        <f t="shared" si="166"/>
        <v>0</v>
      </c>
      <c r="BW354"/>
      <c r="BX354"/>
    </row>
    <row r="355" spans="1:76">
      <c r="A355" s="152" t="s">
        <v>1528</v>
      </c>
      <c r="B355" s="152" t="s">
        <v>361</v>
      </c>
      <c r="C355" s="152" t="s">
        <v>360</v>
      </c>
      <c r="D355" s="152" t="s">
        <v>219</v>
      </c>
      <c r="E355" s="152" t="s">
        <v>219</v>
      </c>
      <c r="F355" s="153">
        <f t="shared" si="140"/>
        <v>41</v>
      </c>
      <c r="G355" s="154">
        <v>1</v>
      </c>
      <c r="H355" s="154">
        <f>IFERROR(VLOOKUP(B355,'P2 Origin'!$C$21:$Q$176,15,FALSE),0)</f>
        <v>1</v>
      </c>
      <c r="I355" s="154">
        <f>IFERROR(VLOOKUP(D355,'P4 Destination'!$C$21:$Q$176,15,FALSE),0)</f>
        <v>0</v>
      </c>
      <c r="J355" s="155"/>
      <c r="K355" s="155">
        <v>1</v>
      </c>
      <c r="L355" s="156">
        <v>0</v>
      </c>
      <c r="M355" s="155">
        <v>0</v>
      </c>
      <c r="N355" s="155">
        <v>0</v>
      </c>
      <c r="O355" s="157">
        <f t="shared" si="141"/>
        <v>0</v>
      </c>
      <c r="P355" s="158">
        <f t="shared" si="142"/>
        <v>0</v>
      </c>
      <c r="Q355" s="159">
        <f>IFERROR(VLOOKUP(N355,'P1 Intra-Europees'!$A$15:$H$25,3,0),0)*P355</f>
        <v>0</v>
      </c>
      <c r="R355" s="160">
        <f t="shared" si="143"/>
        <v>0</v>
      </c>
      <c r="S355" s="159">
        <f>IFERROR(VLOOKUP(N355,'P1 Intra-Europees'!$A$15:$H$25,4,0),0)*R355</f>
        <v>0</v>
      </c>
      <c r="T355" s="160">
        <f t="shared" si="144"/>
        <v>0</v>
      </c>
      <c r="U355" s="159">
        <f>IFERROR(VLOOKUP(N355,'P1 Intra-Europees'!$A$15:$H$25,5,0),0)*T355</f>
        <v>0</v>
      </c>
      <c r="V355" s="160">
        <f t="shared" si="145"/>
        <v>0</v>
      </c>
      <c r="W355" s="159">
        <f>IFERROR(VLOOKUP(N355,'P1 Intra-Europees'!$A$15:$H$25,6,0),0)*V355</f>
        <v>0</v>
      </c>
      <c r="X355" s="160">
        <f t="shared" si="146"/>
        <v>0</v>
      </c>
      <c r="Y355" s="159">
        <f>IFERROR(VLOOKUP(N355,'P1 Intra-Europees'!$A$15:$H$25,7,0),0)*X355</f>
        <v>0</v>
      </c>
      <c r="Z355" s="161">
        <f t="shared" si="147"/>
        <v>0</v>
      </c>
      <c r="AA355" s="162">
        <f>IFERROR(VLOOKUP(N355,'P1 Intra-Europees'!$A$15:$H$25,8,0),0)*Z355</f>
        <v>0</v>
      </c>
      <c r="AB355" s="163">
        <f t="shared" si="148"/>
        <v>0</v>
      </c>
      <c r="AC355" s="157" t="str">
        <f>VLOOKUP(B355,'P2 Origin'!$C$21:$O$176,13,0)</f>
        <v>USD</v>
      </c>
      <c r="AD355" s="164">
        <f t="shared" si="149"/>
        <v>0</v>
      </c>
      <c r="AE355" s="165">
        <f>IF(AU355&gt;0.1,VLOOKUP(B355,'P2 Origin'!$C$21:$M$176,3,0)*H355,0)</f>
        <v>0</v>
      </c>
      <c r="AF355" s="166">
        <f t="shared" si="150"/>
        <v>0</v>
      </c>
      <c r="AG355" s="165">
        <f>(VLOOKUP(B355,'P2 Origin'!$C$21:$M$176,4,0))*AF355</f>
        <v>0</v>
      </c>
      <c r="AH355" s="166">
        <f t="shared" si="151"/>
        <v>0</v>
      </c>
      <c r="AI355" s="165">
        <f>(VLOOKUP(B355,'P2 Origin'!$C$21:$M$176,5,0))*AH355</f>
        <v>0</v>
      </c>
      <c r="AJ355" s="166">
        <f t="shared" si="167"/>
        <v>0</v>
      </c>
      <c r="AK355" s="165">
        <f>(VLOOKUP(B355,'P2 Origin'!$C$21:$M$176,6,0))*AJ355</f>
        <v>0</v>
      </c>
      <c r="AL355" s="166">
        <f t="shared" si="152"/>
        <v>0</v>
      </c>
      <c r="AM355" s="165">
        <f>(VLOOKUP($B355,'P2 Origin'!$C$21:$M$176,7,0))*AL355</f>
        <v>0</v>
      </c>
      <c r="AN355" s="166">
        <f t="shared" si="153"/>
        <v>41</v>
      </c>
      <c r="AO355" s="165">
        <f>(VLOOKUP($B355,'P2 Origin'!$C$21:$M$176,8,0))*AN355</f>
        <v>0</v>
      </c>
      <c r="AP355" s="166">
        <f t="shared" si="154"/>
        <v>0</v>
      </c>
      <c r="AQ355" s="165">
        <f>(VLOOKUP($B355,'P2 Origin'!$C$21:$M$176,9,0))*AP355</f>
        <v>0</v>
      </c>
      <c r="AR355" s="155">
        <f t="shared" si="155"/>
        <v>1</v>
      </c>
      <c r="AS355" s="164">
        <f>(VLOOKUP(B355,'P2 Origin'!$C$21:$M$176,10,0))*K355</f>
        <v>0</v>
      </c>
      <c r="AT355" s="164">
        <f>(VLOOKUP(B355,'P2 Origin'!$C$21:$M$176,11,0))*J355</f>
        <v>0</v>
      </c>
      <c r="AU355" s="167">
        <v>41</v>
      </c>
      <c r="AV355" s="168">
        <v>41</v>
      </c>
      <c r="AW355" s="169">
        <v>0</v>
      </c>
      <c r="AX355" s="170">
        <f>IF(AU355&gt;=0.1,'P3 Bureaumarge zee- en luchtvr.'!$D$12,0)</f>
        <v>0</v>
      </c>
      <c r="AY355" s="163">
        <f t="shared" si="156"/>
        <v>0</v>
      </c>
      <c r="AZ355" s="157" t="str">
        <f>VLOOKUP(D355,'P4 Destination'!$C$21:$O$176,13,0)</f>
        <v>EUR</v>
      </c>
      <c r="BA355" s="164">
        <f t="shared" si="157"/>
        <v>0</v>
      </c>
      <c r="BB355" s="171">
        <f>IF(AU355&gt;0.1,(VLOOKUP(D355,'P4 Destination'!$C$21:$M$176,3,0))*I355,0)</f>
        <v>0</v>
      </c>
      <c r="BC355" s="172">
        <f t="shared" si="158"/>
        <v>0</v>
      </c>
      <c r="BD355" s="171">
        <f>(VLOOKUP($D355,'P4 Destination'!$C$21:$M$176,4,0))*BC355</f>
        <v>0</v>
      </c>
      <c r="BE355" s="172">
        <f t="shared" si="159"/>
        <v>0</v>
      </c>
      <c r="BF355" s="171">
        <f>(VLOOKUP($D355,'P4 Destination'!$C$21:$M$176,5,0))*BE355</f>
        <v>0</v>
      </c>
      <c r="BG355" s="172">
        <f t="shared" si="160"/>
        <v>0</v>
      </c>
      <c r="BH355" s="171">
        <f>(VLOOKUP($D355,'P4 Destination'!$C$21:$M$176,6,0))*BG355</f>
        <v>0</v>
      </c>
      <c r="BI355" s="172">
        <f t="shared" si="161"/>
        <v>0</v>
      </c>
      <c r="BJ355" s="171">
        <f>(VLOOKUP($D355,'P4 Destination'!$C$21:$M$176,7,0))*BI355</f>
        <v>0</v>
      </c>
      <c r="BK355" s="172">
        <f t="shared" si="162"/>
        <v>41</v>
      </c>
      <c r="BL355" s="171">
        <f>(VLOOKUP($D355,'P4 Destination'!$C$21:$M$176,8,0))*BK355</f>
        <v>0</v>
      </c>
      <c r="BM355" s="172">
        <f t="shared" si="163"/>
        <v>0</v>
      </c>
      <c r="BN355" s="171">
        <f>(VLOOKUP($D355,'P4 Destination'!$C$21:$M$176,9,0))*BM355</f>
        <v>0</v>
      </c>
      <c r="BO355" s="154">
        <f t="shared" si="164"/>
        <v>1</v>
      </c>
      <c r="BP355" s="171">
        <f>(VLOOKUP(D355,'P4 Destination'!$C$21:$M$176,10,0))*K355</f>
        <v>0</v>
      </c>
      <c r="BQ355" s="171">
        <f>(VLOOKUP(D355,'P4 Destination'!$C$21:$M$176,11,0))*J355</f>
        <v>0</v>
      </c>
      <c r="BR355" s="173">
        <f t="shared" si="165"/>
        <v>0</v>
      </c>
      <c r="BS355" s="173">
        <f>(AV355*2500)*'P6 Verzekering'!$E$11</f>
        <v>0</v>
      </c>
      <c r="BT355" s="173">
        <f>(AW355*2500)*'P6 Verzekering'!$E$12</f>
        <v>0</v>
      </c>
      <c r="BU355" s="173">
        <f>(L355*2500)*'P6 Verzekering'!$E$13</f>
        <v>0</v>
      </c>
      <c r="BV355" s="173">
        <f t="shared" si="166"/>
        <v>0</v>
      </c>
      <c r="BW355"/>
      <c r="BX355"/>
    </row>
    <row r="356" spans="1:76">
      <c r="A356" s="152" t="s">
        <v>1529</v>
      </c>
      <c r="B356" s="152" t="s">
        <v>361</v>
      </c>
      <c r="C356" s="152" t="s">
        <v>360</v>
      </c>
      <c r="D356" s="152" t="s">
        <v>219</v>
      </c>
      <c r="E356" s="152" t="s">
        <v>219</v>
      </c>
      <c r="F356" s="153">
        <f t="shared" si="140"/>
        <v>55</v>
      </c>
      <c r="G356" s="154">
        <v>1</v>
      </c>
      <c r="H356" s="154">
        <f>IFERROR(VLOOKUP(B356,'P2 Origin'!$C$21:$Q$176,15,FALSE),0)</f>
        <v>1</v>
      </c>
      <c r="I356" s="154">
        <f>IFERROR(VLOOKUP(D356,'P4 Destination'!$C$21:$Q$176,15,FALSE),0)</f>
        <v>0</v>
      </c>
      <c r="J356" s="155"/>
      <c r="K356" s="155">
        <v>1</v>
      </c>
      <c r="L356" s="156">
        <v>0</v>
      </c>
      <c r="M356" s="155">
        <v>0</v>
      </c>
      <c r="N356" s="155">
        <v>0</v>
      </c>
      <c r="O356" s="157">
        <f t="shared" si="141"/>
        <v>0</v>
      </c>
      <c r="P356" s="158">
        <f t="shared" si="142"/>
        <v>0</v>
      </c>
      <c r="Q356" s="159">
        <f>IFERROR(VLOOKUP(N356,'P1 Intra-Europees'!$A$15:$H$25,3,0),0)*P356</f>
        <v>0</v>
      </c>
      <c r="R356" s="160">
        <f t="shared" si="143"/>
        <v>0</v>
      </c>
      <c r="S356" s="159">
        <f>IFERROR(VLOOKUP(N356,'P1 Intra-Europees'!$A$15:$H$25,4,0),0)*R356</f>
        <v>0</v>
      </c>
      <c r="T356" s="160">
        <f t="shared" si="144"/>
        <v>0</v>
      </c>
      <c r="U356" s="159">
        <f>IFERROR(VLOOKUP(N356,'P1 Intra-Europees'!$A$15:$H$25,5,0),0)*T356</f>
        <v>0</v>
      </c>
      <c r="V356" s="160">
        <f t="shared" si="145"/>
        <v>0</v>
      </c>
      <c r="W356" s="159">
        <f>IFERROR(VLOOKUP(N356,'P1 Intra-Europees'!$A$15:$H$25,6,0),0)*V356</f>
        <v>0</v>
      </c>
      <c r="X356" s="160">
        <f t="shared" si="146"/>
        <v>0</v>
      </c>
      <c r="Y356" s="159">
        <f>IFERROR(VLOOKUP(N356,'P1 Intra-Europees'!$A$15:$H$25,7,0),0)*X356</f>
        <v>0</v>
      </c>
      <c r="Z356" s="161">
        <f t="shared" si="147"/>
        <v>0</v>
      </c>
      <c r="AA356" s="162">
        <f>IFERROR(VLOOKUP(N356,'P1 Intra-Europees'!$A$15:$H$25,8,0),0)*Z356</f>
        <v>0</v>
      </c>
      <c r="AB356" s="163">
        <f t="shared" si="148"/>
        <v>0</v>
      </c>
      <c r="AC356" s="157" t="str">
        <f>VLOOKUP(B356,'P2 Origin'!$C$21:$O$176,13,0)</f>
        <v>USD</v>
      </c>
      <c r="AD356" s="164">
        <f t="shared" si="149"/>
        <v>0</v>
      </c>
      <c r="AE356" s="165">
        <f>IF(AU356&gt;0.1,VLOOKUP(B356,'P2 Origin'!$C$21:$M$176,3,0)*H356,0)</f>
        <v>0</v>
      </c>
      <c r="AF356" s="166">
        <f t="shared" si="150"/>
        <v>0</v>
      </c>
      <c r="AG356" s="165">
        <f>(VLOOKUP(B356,'P2 Origin'!$C$21:$M$176,4,0))*AF356</f>
        <v>0</v>
      </c>
      <c r="AH356" s="166">
        <f t="shared" si="151"/>
        <v>0</v>
      </c>
      <c r="AI356" s="165">
        <f>(VLOOKUP(B356,'P2 Origin'!$C$21:$M$176,5,0))*AH356</f>
        <v>0</v>
      </c>
      <c r="AJ356" s="166">
        <f t="shared" si="167"/>
        <v>0</v>
      </c>
      <c r="AK356" s="165">
        <f>(VLOOKUP(B356,'P2 Origin'!$C$21:$M$176,6,0))*AJ356</f>
        <v>0</v>
      </c>
      <c r="AL356" s="166">
        <f t="shared" si="152"/>
        <v>0</v>
      </c>
      <c r="AM356" s="165">
        <f>(VLOOKUP($B356,'P2 Origin'!$C$21:$M$176,7,0))*AL356</f>
        <v>0</v>
      </c>
      <c r="AN356" s="166">
        <f t="shared" si="153"/>
        <v>0</v>
      </c>
      <c r="AO356" s="165">
        <f>(VLOOKUP($B356,'P2 Origin'!$C$21:$M$176,8,0))*AN356</f>
        <v>0</v>
      </c>
      <c r="AP356" s="166">
        <f t="shared" si="154"/>
        <v>55</v>
      </c>
      <c r="AQ356" s="165">
        <f>(VLOOKUP($B356,'P2 Origin'!$C$21:$M$176,9,0))*AP356</f>
        <v>0</v>
      </c>
      <c r="AR356" s="155">
        <f t="shared" si="155"/>
        <v>1</v>
      </c>
      <c r="AS356" s="164">
        <f>(VLOOKUP(B356,'P2 Origin'!$C$21:$M$176,10,0))*K356</f>
        <v>0</v>
      </c>
      <c r="AT356" s="164">
        <f>(VLOOKUP(B356,'P2 Origin'!$C$21:$M$176,11,0))*J356</f>
        <v>0</v>
      </c>
      <c r="AU356" s="167">
        <v>55</v>
      </c>
      <c r="AV356" s="168">
        <v>55</v>
      </c>
      <c r="AW356" s="169">
        <v>0</v>
      </c>
      <c r="AX356" s="170">
        <f>IF(AU356&gt;=0.1,'P3 Bureaumarge zee- en luchtvr.'!$D$12,0)</f>
        <v>0</v>
      </c>
      <c r="AY356" s="163">
        <f t="shared" si="156"/>
        <v>0</v>
      </c>
      <c r="AZ356" s="157" t="str">
        <f>VLOOKUP(D356,'P4 Destination'!$C$21:$O$176,13,0)</f>
        <v>EUR</v>
      </c>
      <c r="BA356" s="164">
        <f t="shared" si="157"/>
        <v>0</v>
      </c>
      <c r="BB356" s="171">
        <f>IF(AU356&gt;0.1,(VLOOKUP(D356,'P4 Destination'!$C$21:$M$176,3,0))*I356,0)</f>
        <v>0</v>
      </c>
      <c r="BC356" s="172">
        <f t="shared" si="158"/>
        <v>0</v>
      </c>
      <c r="BD356" s="171">
        <f>(VLOOKUP($D356,'P4 Destination'!$C$21:$M$176,4,0))*BC356</f>
        <v>0</v>
      </c>
      <c r="BE356" s="172">
        <f t="shared" si="159"/>
        <v>0</v>
      </c>
      <c r="BF356" s="171">
        <f>(VLOOKUP($D356,'P4 Destination'!$C$21:$M$176,5,0))*BE356</f>
        <v>0</v>
      </c>
      <c r="BG356" s="172">
        <f t="shared" si="160"/>
        <v>0</v>
      </c>
      <c r="BH356" s="171">
        <f>(VLOOKUP($D356,'P4 Destination'!$C$21:$M$176,6,0))*BG356</f>
        <v>0</v>
      </c>
      <c r="BI356" s="172">
        <f t="shared" si="161"/>
        <v>0</v>
      </c>
      <c r="BJ356" s="171">
        <f>(VLOOKUP($D356,'P4 Destination'!$C$21:$M$176,7,0))*BI356</f>
        <v>0</v>
      </c>
      <c r="BK356" s="172">
        <f t="shared" si="162"/>
        <v>0</v>
      </c>
      <c r="BL356" s="171">
        <f>(VLOOKUP($D356,'P4 Destination'!$C$21:$M$176,8,0))*BK356</f>
        <v>0</v>
      </c>
      <c r="BM356" s="172">
        <f t="shared" si="163"/>
        <v>55</v>
      </c>
      <c r="BN356" s="171">
        <f>(VLOOKUP($D356,'P4 Destination'!$C$21:$M$176,9,0))*BM356</f>
        <v>0</v>
      </c>
      <c r="BO356" s="154">
        <f t="shared" si="164"/>
        <v>1</v>
      </c>
      <c r="BP356" s="171">
        <f>(VLOOKUP(D356,'P4 Destination'!$C$21:$M$176,10,0))*K356</f>
        <v>0</v>
      </c>
      <c r="BQ356" s="171">
        <f>(VLOOKUP(D356,'P4 Destination'!$C$21:$M$176,11,0))*J356</f>
        <v>0</v>
      </c>
      <c r="BR356" s="173">
        <f t="shared" si="165"/>
        <v>0</v>
      </c>
      <c r="BS356" s="173">
        <f>(AV356*2500)*'P6 Verzekering'!$E$11</f>
        <v>0</v>
      </c>
      <c r="BT356" s="173">
        <f>(AW356*2500)*'P6 Verzekering'!$E$12</f>
        <v>0</v>
      </c>
      <c r="BU356" s="173">
        <f>(L356*2500)*'P6 Verzekering'!$E$13</f>
        <v>0</v>
      </c>
      <c r="BV356" s="173">
        <f t="shared" si="166"/>
        <v>0</v>
      </c>
      <c r="BW356"/>
      <c r="BX356"/>
    </row>
    <row r="357" spans="1:76">
      <c r="A357" s="152" t="s">
        <v>1530</v>
      </c>
      <c r="B357" s="152" t="s">
        <v>219</v>
      </c>
      <c r="C357" s="152" t="s">
        <v>219</v>
      </c>
      <c r="D357" s="152" t="s">
        <v>467</v>
      </c>
      <c r="E357" s="152" t="s">
        <v>466</v>
      </c>
      <c r="F357" s="153">
        <f t="shared" si="140"/>
        <v>25</v>
      </c>
      <c r="G357" s="154">
        <v>1</v>
      </c>
      <c r="H357" s="154">
        <f>IFERROR(VLOOKUP(B357,'P2 Origin'!$C$21:$Q$176,15,FALSE),0)</f>
        <v>0</v>
      </c>
      <c r="I357" s="154">
        <f>IFERROR(VLOOKUP(D357,'P4 Destination'!$C$21:$Q$176,15,FALSE),0)</f>
        <v>0</v>
      </c>
      <c r="J357" s="155">
        <v>1</v>
      </c>
      <c r="K357" s="155"/>
      <c r="L357" s="156">
        <v>0</v>
      </c>
      <c r="M357" s="155">
        <v>0</v>
      </c>
      <c r="N357" s="155">
        <v>0</v>
      </c>
      <c r="O357" s="157">
        <f t="shared" si="141"/>
        <v>0</v>
      </c>
      <c r="P357" s="158">
        <f t="shared" si="142"/>
        <v>0</v>
      </c>
      <c r="Q357" s="159">
        <f>IFERROR(VLOOKUP(N357,'P1 Intra-Europees'!$A$15:$H$25,3,0),0)*P357</f>
        <v>0</v>
      </c>
      <c r="R357" s="160">
        <f t="shared" si="143"/>
        <v>0</v>
      </c>
      <c r="S357" s="159">
        <f>IFERROR(VLOOKUP(N357,'P1 Intra-Europees'!$A$15:$H$25,4,0),0)*R357</f>
        <v>0</v>
      </c>
      <c r="T357" s="160">
        <f t="shared" si="144"/>
        <v>0</v>
      </c>
      <c r="U357" s="159">
        <f>IFERROR(VLOOKUP(N357,'P1 Intra-Europees'!$A$15:$H$25,5,0),0)*T357</f>
        <v>0</v>
      </c>
      <c r="V357" s="160">
        <f t="shared" si="145"/>
        <v>0</v>
      </c>
      <c r="W357" s="159">
        <f>IFERROR(VLOOKUP(N357,'P1 Intra-Europees'!$A$15:$H$25,6,0),0)*V357</f>
        <v>0</v>
      </c>
      <c r="X357" s="160">
        <f t="shared" si="146"/>
        <v>0</v>
      </c>
      <c r="Y357" s="159">
        <f>IFERROR(VLOOKUP(N357,'P1 Intra-Europees'!$A$15:$H$25,7,0),0)*X357</f>
        <v>0</v>
      </c>
      <c r="Z357" s="161">
        <f t="shared" si="147"/>
        <v>0</v>
      </c>
      <c r="AA357" s="162">
        <f>IFERROR(VLOOKUP(N357,'P1 Intra-Europees'!$A$15:$H$25,8,0),0)*Z357</f>
        <v>0</v>
      </c>
      <c r="AB357" s="163">
        <f t="shared" si="148"/>
        <v>0</v>
      </c>
      <c r="AC357" s="157" t="str">
        <f>VLOOKUP(B357,'P2 Origin'!$C$21:$O$176,13,0)</f>
        <v>EUR</v>
      </c>
      <c r="AD357" s="164">
        <f t="shared" si="149"/>
        <v>0</v>
      </c>
      <c r="AE357" s="165">
        <f>IF(AU357&gt;0.1,VLOOKUP(B357,'P2 Origin'!$C$21:$M$176,3,0)*H357,0)</f>
        <v>0</v>
      </c>
      <c r="AF357" s="166">
        <f t="shared" si="150"/>
        <v>0</v>
      </c>
      <c r="AG357" s="165">
        <f>(VLOOKUP(B357,'P2 Origin'!$C$21:$M$176,4,0))*AF357</f>
        <v>0</v>
      </c>
      <c r="AH357" s="166">
        <f t="shared" si="151"/>
        <v>0</v>
      </c>
      <c r="AI357" s="165">
        <f>(VLOOKUP(B357,'P2 Origin'!$C$21:$M$176,5,0))*AH357</f>
        <v>0</v>
      </c>
      <c r="AJ357" s="166">
        <f t="shared" si="167"/>
        <v>25</v>
      </c>
      <c r="AK357" s="165">
        <f>(VLOOKUP(B357,'P2 Origin'!$C$21:$M$176,6,0))*AJ357</f>
        <v>0</v>
      </c>
      <c r="AL357" s="166">
        <f t="shared" si="152"/>
        <v>0</v>
      </c>
      <c r="AM357" s="165">
        <f>(VLOOKUP($B357,'P2 Origin'!$C$21:$M$176,7,0))*AL357</f>
        <v>0</v>
      </c>
      <c r="AN357" s="166">
        <f t="shared" si="153"/>
        <v>0</v>
      </c>
      <c r="AO357" s="165">
        <f>(VLOOKUP($B357,'P2 Origin'!$C$21:$M$176,8,0))*AN357</f>
        <v>0</v>
      </c>
      <c r="AP357" s="166">
        <f t="shared" si="154"/>
        <v>0</v>
      </c>
      <c r="AQ357" s="165">
        <f>(VLOOKUP($B357,'P2 Origin'!$C$21:$M$176,9,0))*AP357</f>
        <v>0</v>
      </c>
      <c r="AR357" s="155">
        <f t="shared" si="155"/>
        <v>1</v>
      </c>
      <c r="AS357" s="164">
        <f>(VLOOKUP(B357,'P2 Origin'!$C$21:$M$176,10,0))*K357</f>
        <v>0</v>
      </c>
      <c r="AT357" s="164">
        <f>(VLOOKUP(B357,'P2 Origin'!$C$21:$M$176,11,0))*J357</f>
        <v>0</v>
      </c>
      <c r="AU357" s="167">
        <v>25</v>
      </c>
      <c r="AV357" s="168">
        <v>25</v>
      </c>
      <c r="AW357" s="169">
        <v>0</v>
      </c>
      <c r="AX357" s="170">
        <f>IF(AU357&gt;=0.1,'P3 Bureaumarge zee- en luchtvr.'!$D$12,0)</f>
        <v>0</v>
      </c>
      <c r="AY357" s="163">
        <f t="shared" si="156"/>
        <v>0</v>
      </c>
      <c r="AZ357" s="157" t="str">
        <f>VLOOKUP(D357,'P4 Destination'!$C$21:$O$176,13,0)</f>
        <v>USD</v>
      </c>
      <c r="BA357" s="164">
        <f t="shared" si="157"/>
        <v>0</v>
      </c>
      <c r="BB357" s="171">
        <f>IF(AU357&gt;0.1,(VLOOKUP(D357,'P4 Destination'!$C$21:$M$176,3,0))*I357,0)</f>
        <v>0</v>
      </c>
      <c r="BC357" s="172">
        <f t="shared" si="158"/>
        <v>0</v>
      </c>
      <c r="BD357" s="171">
        <f>(VLOOKUP($D357,'P4 Destination'!$C$21:$M$176,4,0))*BC357</f>
        <v>0</v>
      </c>
      <c r="BE357" s="172">
        <f t="shared" si="159"/>
        <v>0</v>
      </c>
      <c r="BF357" s="171">
        <f>(VLOOKUP($D357,'P4 Destination'!$C$21:$M$176,5,0))*BE357</f>
        <v>0</v>
      </c>
      <c r="BG357" s="172">
        <f t="shared" si="160"/>
        <v>25</v>
      </c>
      <c r="BH357" s="171">
        <f>(VLOOKUP($D357,'P4 Destination'!$C$21:$M$176,6,0))*BG357</f>
        <v>0</v>
      </c>
      <c r="BI357" s="172">
        <f t="shared" si="161"/>
        <v>0</v>
      </c>
      <c r="BJ357" s="171">
        <f>(VLOOKUP($D357,'P4 Destination'!$C$21:$M$176,7,0))*BI357</f>
        <v>0</v>
      </c>
      <c r="BK357" s="172">
        <f t="shared" si="162"/>
        <v>0</v>
      </c>
      <c r="BL357" s="171">
        <f>(VLOOKUP($D357,'P4 Destination'!$C$21:$M$176,8,0))*BK357</f>
        <v>0</v>
      </c>
      <c r="BM357" s="172">
        <f t="shared" si="163"/>
        <v>0</v>
      </c>
      <c r="BN357" s="171">
        <f>(VLOOKUP($D357,'P4 Destination'!$C$21:$M$176,9,0))*BM357</f>
        <v>0</v>
      </c>
      <c r="BO357" s="154">
        <f t="shared" si="164"/>
        <v>1</v>
      </c>
      <c r="BP357" s="171">
        <f>(VLOOKUP(D357,'P4 Destination'!$C$21:$M$176,10,0))*K357</f>
        <v>0</v>
      </c>
      <c r="BQ357" s="171">
        <f>(VLOOKUP(D357,'P4 Destination'!$C$21:$M$176,11,0))*J357</f>
        <v>0</v>
      </c>
      <c r="BR357" s="173">
        <f t="shared" si="165"/>
        <v>0</v>
      </c>
      <c r="BS357" s="173">
        <f>(AV357*2500)*'P6 Verzekering'!$E$11</f>
        <v>0</v>
      </c>
      <c r="BT357" s="173">
        <f>(AW357*2500)*'P6 Verzekering'!$E$12</f>
        <v>0</v>
      </c>
      <c r="BU357" s="173">
        <f>(L357*2500)*'P6 Verzekering'!$E$13</f>
        <v>0</v>
      </c>
      <c r="BV357" s="173">
        <f t="shared" si="166"/>
        <v>0</v>
      </c>
      <c r="BW357"/>
      <c r="BX357"/>
    </row>
    <row r="358" spans="1:76">
      <c r="A358" s="152" t="s">
        <v>1531</v>
      </c>
      <c r="B358" s="152" t="s">
        <v>219</v>
      </c>
      <c r="C358" s="152" t="s">
        <v>219</v>
      </c>
      <c r="D358" s="152" t="s">
        <v>467</v>
      </c>
      <c r="E358" s="152" t="s">
        <v>466</v>
      </c>
      <c r="F358" s="153">
        <f t="shared" si="140"/>
        <v>49</v>
      </c>
      <c r="G358" s="154">
        <v>1</v>
      </c>
      <c r="H358" s="154">
        <f>IFERROR(VLOOKUP(B358,'P2 Origin'!$C$21:$Q$176,15,FALSE),0)</f>
        <v>0</v>
      </c>
      <c r="I358" s="154">
        <f>IFERROR(VLOOKUP(D358,'P4 Destination'!$C$21:$Q$176,15,FALSE),0)</f>
        <v>0</v>
      </c>
      <c r="J358" s="155"/>
      <c r="K358" s="155">
        <v>1</v>
      </c>
      <c r="L358" s="156">
        <v>0</v>
      </c>
      <c r="M358" s="155">
        <v>0</v>
      </c>
      <c r="N358" s="155">
        <v>0</v>
      </c>
      <c r="O358" s="157">
        <f t="shared" si="141"/>
        <v>0</v>
      </c>
      <c r="P358" s="158">
        <f t="shared" si="142"/>
        <v>0</v>
      </c>
      <c r="Q358" s="159">
        <f>IFERROR(VLOOKUP(N358,'P1 Intra-Europees'!$A$15:$H$25,3,0),0)*P358</f>
        <v>0</v>
      </c>
      <c r="R358" s="160">
        <f t="shared" si="143"/>
        <v>0</v>
      </c>
      <c r="S358" s="159">
        <f>IFERROR(VLOOKUP(N358,'P1 Intra-Europees'!$A$15:$H$25,4,0),0)*R358</f>
        <v>0</v>
      </c>
      <c r="T358" s="160">
        <f t="shared" si="144"/>
        <v>0</v>
      </c>
      <c r="U358" s="159">
        <f>IFERROR(VLOOKUP(N358,'P1 Intra-Europees'!$A$15:$H$25,5,0),0)*T358</f>
        <v>0</v>
      </c>
      <c r="V358" s="160">
        <f t="shared" si="145"/>
        <v>0</v>
      </c>
      <c r="W358" s="159">
        <f>IFERROR(VLOOKUP(N358,'P1 Intra-Europees'!$A$15:$H$25,6,0),0)*V358</f>
        <v>0</v>
      </c>
      <c r="X358" s="160">
        <f t="shared" si="146"/>
        <v>0</v>
      </c>
      <c r="Y358" s="159">
        <f>IFERROR(VLOOKUP(N358,'P1 Intra-Europees'!$A$15:$H$25,7,0),0)*X358</f>
        <v>0</v>
      </c>
      <c r="Z358" s="161">
        <f t="shared" si="147"/>
        <v>0</v>
      </c>
      <c r="AA358" s="162">
        <f>IFERROR(VLOOKUP(N358,'P1 Intra-Europees'!$A$15:$H$25,8,0),0)*Z358</f>
        <v>0</v>
      </c>
      <c r="AB358" s="163">
        <f t="shared" si="148"/>
        <v>0</v>
      </c>
      <c r="AC358" s="157" t="str">
        <f>VLOOKUP(B358,'P2 Origin'!$C$21:$O$176,13,0)</f>
        <v>EUR</v>
      </c>
      <c r="AD358" s="164">
        <f t="shared" si="149"/>
        <v>0</v>
      </c>
      <c r="AE358" s="165">
        <f>IF(AU358&gt;0.1,VLOOKUP(B358,'P2 Origin'!$C$21:$M$176,3,0)*H358,0)</f>
        <v>0</v>
      </c>
      <c r="AF358" s="166">
        <f t="shared" si="150"/>
        <v>0</v>
      </c>
      <c r="AG358" s="165">
        <f>(VLOOKUP(B358,'P2 Origin'!$C$21:$M$176,4,0))*AF358</f>
        <v>0</v>
      </c>
      <c r="AH358" s="166">
        <f t="shared" si="151"/>
        <v>0</v>
      </c>
      <c r="AI358" s="165">
        <f>(VLOOKUP(B358,'P2 Origin'!$C$21:$M$176,5,0))*AH358</f>
        <v>0</v>
      </c>
      <c r="AJ358" s="166">
        <f t="shared" si="167"/>
        <v>0</v>
      </c>
      <c r="AK358" s="165">
        <f>(VLOOKUP(B358,'P2 Origin'!$C$21:$M$176,6,0))*AJ358</f>
        <v>0</v>
      </c>
      <c r="AL358" s="166">
        <f t="shared" si="152"/>
        <v>0</v>
      </c>
      <c r="AM358" s="165">
        <f>(VLOOKUP($B358,'P2 Origin'!$C$21:$M$176,7,0))*AL358</f>
        <v>0</v>
      </c>
      <c r="AN358" s="166">
        <f t="shared" si="153"/>
        <v>0</v>
      </c>
      <c r="AO358" s="165">
        <f>(VLOOKUP($B358,'P2 Origin'!$C$21:$M$176,8,0))*AN358</f>
        <v>0</v>
      </c>
      <c r="AP358" s="166">
        <f t="shared" si="154"/>
        <v>49</v>
      </c>
      <c r="AQ358" s="165">
        <f>(VLOOKUP($B358,'P2 Origin'!$C$21:$M$176,9,0))*AP358</f>
        <v>0</v>
      </c>
      <c r="AR358" s="155">
        <f t="shared" si="155"/>
        <v>1</v>
      </c>
      <c r="AS358" s="164">
        <f>(VLOOKUP(B358,'P2 Origin'!$C$21:$M$176,10,0))*K358</f>
        <v>0</v>
      </c>
      <c r="AT358" s="164">
        <f>(VLOOKUP(B358,'P2 Origin'!$C$21:$M$176,11,0))*J358</f>
        <v>0</v>
      </c>
      <c r="AU358" s="167">
        <v>49</v>
      </c>
      <c r="AV358" s="168">
        <v>49</v>
      </c>
      <c r="AW358" s="169">
        <v>0</v>
      </c>
      <c r="AX358" s="170">
        <f>IF(AU358&gt;=0.1,'P3 Bureaumarge zee- en luchtvr.'!$D$12,0)</f>
        <v>0</v>
      </c>
      <c r="AY358" s="163">
        <f t="shared" si="156"/>
        <v>0</v>
      </c>
      <c r="AZ358" s="157" t="str">
        <f>VLOOKUP(D358,'P4 Destination'!$C$21:$O$176,13,0)</f>
        <v>USD</v>
      </c>
      <c r="BA358" s="164">
        <f t="shared" si="157"/>
        <v>0</v>
      </c>
      <c r="BB358" s="171">
        <f>IF(AU358&gt;0.1,(VLOOKUP(D358,'P4 Destination'!$C$21:$M$176,3,0))*I358,0)</f>
        <v>0</v>
      </c>
      <c r="BC358" s="172">
        <f t="shared" si="158"/>
        <v>0</v>
      </c>
      <c r="BD358" s="171">
        <f>(VLOOKUP($D358,'P4 Destination'!$C$21:$M$176,4,0))*BC358</f>
        <v>0</v>
      </c>
      <c r="BE358" s="172">
        <f t="shared" si="159"/>
        <v>0</v>
      </c>
      <c r="BF358" s="171">
        <f>(VLOOKUP($D358,'P4 Destination'!$C$21:$M$176,5,0))*BE358</f>
        <v>0</v>
      </c>
      <c r="BG358" s="172">
        <f t="shared" si="160"/>
        <v>0</v>
      </c>
      <c r="BH358" s="171">
        <f>(VLOOKUP($D358,'P4 Destination'!$C$21:$M$176,6,0))*BG358</f>
        <v>0</v>
      </c>
      <c r="BI358" s="172">
        <f t="shared" si="161"/>
        <v>0</v>
      </c>
      <c r="BJ358" s="171">
        <f>(VLOOKUP($D358,'P4 Destination'!$C$21:$M$176,7,0))*BI358</f>
        <v>0</v>
      </c>
      <c r="BK358" s="172">
        <f t="shared" si="162"/>
        <v>0</v>
      </c>
      <c r="BL358" s="171">
        <f>(VLOOKUP($D358,'P4 Destination'!$C$21:$M$176,8,0))*BK358</f>
        <v>0</v>
      </c>
      <c r="BM358" s="172">
        <f t="shared" si="163"/>
        <v>49</v>
      </c>
      <c r="BN358" s="171">
        <f>(VLOOKUP($D358,'P4 Destination'!$C$21:$M$176,9,0))*BM358</f>
        <v>0</v>
      </c>
      <c r="BO358" s="154">
        <f t="shared" si="164"/>
        <v>1</v>
      </c>
      <c r="BP358" s="171">
        <f>(VLOOKUP(D358,'P4 Destination'!$C$21:$M$176,10,0))*K358</f>
        <v>0</v>
      </c>
      <c r="BQ358" s="171">
        <f>(VLOOKUP(D358,'P4 Destination'!$C$21:$M$176,11,0))*J358</f>
        <v>0</v>
      </c>
      <c r="BR358" s="173">
        <f t="shared" si="165"/>
        <v>0</v>
      </c>
      <c r="BS358" s="173">
        <f>(AV358*2500)*'P6 Verzekering'!$E$11</f>
        <v>0</v>
      </c>
      <c r="BT358" s="173">
        <f>(AW358*2500)*'P6 Verzekering'!$E$12</f>
        <v>0</v>
      </c>
      <c r="BU358" s="173">
        <f>(L358*2500)*'P6 Verzekering'!$E$13</f>
        <v>0</v>
      </c>
      <c r="BV358" s="173">
        <f t="shared" si="166"/>
        <v>0</v>
      </c>
      <c r="BW358"/>
      <c r="BX358"/>
    </row>
    <row r="359" spans="1:76">
      <c r="A359" s="152" t="s">
        <v>1532</v>
      </c>
      <c r="B359" s="152" t="s">
        <v>219</v>
      </c>
      <c r="C359" s="152" t="s">
        <v>219</v>
      </c>
      <c r="D359" s="152" t="s">
        <v>390</v>
      </c>
      <c r="E359" s="152" t="s">
        <v>389</v>
      </c>
      <c r="F359" s="153">
        <f t="shared" si="140"/>
        <v>10</v>
      </c>
      <c r="G359" s="154">
        <v>1</v>
      </c>
      <c r="H359" s="154">
        <f>IFERROR(VLOOKUP(B359,'P2 Origin'!$C$21:$Q$176,15,FALSE),0)</f>
        <v>0</v>
      </c>
      <c r="I359" s="154">
        <f>IFERROR(VLOOKUP(D359,'P4 Destination'!$C$21:$Q$176,15,FALSE),0)</f>
        <v>1</v>
      </c>
      <c r="J359" s="155">
        <v>1</v>
      </c>
      <c r="K359" s="155"/>
      <c r="L359" s="156">
        <v>0</v>
      </c>
      <c r="M359" s="155">
        <v>0</v>
      </c>
      <c r="N359" s="155">
        <v>0</v>
      </c>
      <c r="O359" s="157">
        <f t="shared" si="141"/>
        <v>0</v>
      </c>
      <c r="P359" s="158">
        <f t="shared" si="142"/>
        <v>0</v>
      </c>
      <c r="Q359" s="159">
        <f>IFERROR(VLOOKUP(N359,'P1 Intra-Europees'!$A$15:$H$25,3,0),0)*P359</f>
        <v>0</v>
      </c>
      <c r="R359" s="160">
        <f t="shared" si="143"/>
        <v>0</v>
      </c>
      <c r="S359" s="159">
        <f>IFERROR(VLOOKUP(N359,'P1 Intra-Europees'!$A$15:$H$25,4,0),0)*R359</f>
        <v>0</v>
      </c>
      <c r="T359" s="160">
        <f t="shared" si="144"/>
        <v>0</v>
      </c>
      <c r="U359" s="159">
        <f>IFERROR(VLOOKUP(N359,'P1 Intra-Europees'!$A$15:$H$25,5,0),0)*T359</f>
        <v>0</v>
      </c>
      <c r="V359" s="160">
        <f t="shared" si="145"/>
        <v>0</v>
      </c>
      <c r="W359" s="159">
        <f>IFERROR(VLOOKUP(N359,'P1 Intra-Europees'!$A$15:$H$25,6,0),0)*V359</f>
        <v>0</v>
      </c>
      <c r="X359" s="160">
        <f t="shared" si="146"/>
        <v>0</v>
      </c>
      <c r="Y359" s="159">
        <f>IFERROR(VLOOKUP(N359,'P1 Intra-Europees'!$A$15:$H$25,7,0),0)*X359</f>
        <v>0</v>
      </c>
      <c r="Z359" s="161">
        <f t="shared" si="147"/>
        <v>0</v>
      </c>
      <c r="AA359" s="162">
        <f>IFERROR(VLOOKUP(N359,'P1 Intra-Europees'!$A$15:$H$25,8,0),0)*Z359</f>
        <v>0</v>
      </c>
      <c r="AB359" s="163">
        <f t="shared" si="148"/>
        <v>0</v>
      </c>
      <c r="AC359" s="157" t="str">
        <f>VLOOKUP(B359,'P2 Origin'!$C$21:$O$176,13,0)</f>
        <v>EUR</v>
      </c>
      <c r="AD359" s="164">
        <f t="shared" si="149"/>
        <v>0</v>
      </c>
      <c r="AE359" s="165">
        <f>IF(AU359&gt;0.1,VLOOKUP(B359,'P2 Origin'!$C$21:$M$176,3,0)*H359,0)</f>
        <v>0</v>
      </c>
      <c r="AF359" s="166">
        <f t="shared" si="150"/>
        <v>0</v>
      </c>
      <c r="AG359" s="165">
        <f>(VLOOKUP(B359,'P2 Origin'!$C$21:$M$176,4,0))*AF359</f>
        <v>0</v>
      </c>
      <c r="AH359" s="166">
        <f t="shared" si="151"/>
        <v>10</v>
      </c>
      <c r="AI359" s="165">
        <f>(VLOOKUP(B359,'P2 Origin'!$C$21:$M$176,5,0))*AH359</f>
        <v>0</v>
      </c>
      <c r="AJ359" s="166">
        <f t="shared" si="167"/>
        <v>0</v>
      </c>
      <c r="AK359" s="165">
        <f>(VLOOKUP(B359,'P2 Origin'!$C$21:$M$176,6,0))*AJ359</f>
        <v>0</v>
      </c>
      <c r="AL359" s="166">
        <f t="shared" si="152"/>
        <v>0</v>
      </c>
      <c r="AM359" s="165">
        <f>(VLOOKUP($B359,'P2 Origin'!$C$21:$M$176,7,0))*AL359</f>
        <v>0</v>
      </c>
      <c r="AN359" s="166">
        <f t="shared" si="153"/>
        <v>0</v>
      </c>
      <c r="AO359" s="165">
        <f>(VLOOKUP($B359,'P2 Origin'!$C$21:$M$176,8,0))*AN359</f>
        <v>0</v>
      </c>
      <c r="AP359" s="166">
        <f t="shared" si="154"/>
        <v>0</v>
      </c>
      <c r="AQ359" s="165">
        <f>(VLOOKUP($B359,'P2 Origin'!$C$21:$M$176,9,0))*AP359</f>
        <v>0</v>
      </c>
      <c r="AR359" s="155">
        <f t="shared" si="155"/>
        <v>1</v>
      </c>
      <c r="AS359" s="164">
        <f>(VLOOKUP(B359,'P2 Origin'!$C$21:$M$176,10,0))*K359</f>
        <v>0</v>
      </c>
      <c r="AT359" s="164">
        <f>(VLOOKUP(B359,'P2 Origin'!$C$21:$M$176,11,0))*J359</f>
        <v>0</v>
      </c>
      <c r="AU359" s="167">
        <v>10</v>
      </c>
      <c r="AV359" s="168">
        <v>10</v>
      </c>
      <c r="AW359" s="169">
        <v>0</v>
      </c>
      <c r="AX359" s="170">
        <f>IF(AU359&gt;=0.1,'P3 Bureaumarge zee- en luchtvr.'!$D$12,0)</f>
        <v>0</v>
      </c>
      <c r="AY359" s="163">
        <f t="shared" si="156"/>
        <v>0</v>
      </c>
      <c r="AZ359" s="157" t="str">
        <f>VLOOKUP(D359,'P4 Destination'!$C$21:$O$176,13,0)</f>
        <v>USD</v>
      </c>
      <c r="BA359" s="164">
        <f t="shared" si="157"/>
        <v>0</v>
      </c>
      <c r="BB359" s="171">
        <f>IF(AU359&gt;0.1,(VLOOKUP(D359,'P4 Destination'!$C$21:$M$176,3,0))*I359,0)</f>
        <v>0</v>
      </c>
      <c r="BC359" s="172">
        <f t="shared" si="158"/>
        <v>0</v>
      </c>
      <c r="BD359" s="171">
        <f>(VLOOKUP($D359,'P4 Destination'!$C$21:$M$176,4,0))*BC359</f>
        <v>0</v>
      </c>
      <c r="BE359" s="172">
        <f t="shared" si="159"/>
        <v>10</v>
      </c>
      <c r="BF359" s="171">
        <f>(VLOOKUP($D359,'P4 Destination'!$C$21:$M$176,5,0))*BE359</f>
        <v>0</v>
      </c>
      <c r="BG359" s="172">
        <f t="shared" si="160"/>
        <v>0</v>
      </c>
      <c r="BH359" s="171">
        <f>(VLOOKUP($D359,'P4 Destination'!$C$21:$M$176,6,0))*BG359</f>
        <v>0</v>
      </c>
      <c r="BI359" s="172">
        <f t="shared" si="161"/>
        <v>0</v>
      </c>
      <c r="BJ359" s="171">
        <f>(VLOOKUP($D359,'P4 Destination'!$C$21:$M$176,7,0))*BI359</f>
        <v>0</v>
      </c>
      <c r="BK359" s="172">
        <f t="shared" si="162"/>
        <v>0</v>
      </c>
      <c r="BL359" s="171">
        <f>(VLOOKUP($D359,'P4 Destination'!$C$21:$M$176,8,0))*BK359</f>
        <v>0</v>
      </c>
      <c r="BM359" s="172">
        <f t="shared" si="163"/>
        <v>0</v>
      </c>
      <c r="BN359" s="171">
        <f>(VLOOKUP($D359,'P4 Destination'!$C$21:$M$176,9,0))*BM359</f>
        <v>0</v>
      </c>
      <c r="BO359" s="154">
        <f t="shared" si="164"/>
        <v>1</v>
      </c>
      <c r="BP359" s="171">
        <f>(VLOOKUP(D359,'P4 Destination'!$C$21:$M$176,10,0))*K359</f>
        <v>0</v>
      </c>
      <c r="BQ359" s="171">
        <f>(VLOOKUP(D359,'P4 Destination'!$C$21:$M$176,11,0))*J359</f>
        <v>0</v>
      </c>
      <c r="BR359" s="173">
        <f t="shared" si="165"/>
        <v>0</v>
      </c>
      <c r="BS359" s="173">
        <f>(AV359*2500)*'P6 Verzekering'!$E$11</f>
        <v>0</v>
      </c>
      <c r="BT359" s="173">
        <f>(AW359*2500)*'P6 Verzekering'!$E$12</f>
        <v>0</v>
      </c>
      <c r="BU359" s="173">
        <f>(L359*2500)*'P6 Verzekering'!$E$13</f>
        <v>0</v>
      </c>
      <c r="BV359" s="173">
        <f t="shared" si="166"/>
        <v>0</v>
      </c>
      <c r="BW359"/>
      <c r="BX359"/>
    </row>
    <row r="360" spans="1:76">
      <c r="A360" s="152" t="s">
        <v>1533</v>
      </c>
      <c r="B360" s="152" t="s">
        <v>219</v>
      </c>
      <c r="C360" s="152" t="s">
        <v>219</v>
      </c>
      <c r="D360" s="152" t="s">
        <v>390</v>
      </c>
      <c r="E360" s="152" t="s">
        <v>389</v>
      </c>
      <c r="F360" s="153">
        <f t="shared" si="140"/>
        <v>28</v>
      </c>
      <c r="G360" s="154">
        <v>1</v>
      </c>
      <c r="H360" s="154">
        <f>IFERROR(VLOOKUP(B360,'P2 Origin'!$C$21:$Q$176,15,FALSE),0)</f>
        <v>0</v>
      </c>
      <c r="I360" s="154">
        <f>IFERROR(VLOOKUP(D360,'P4 Destination'!$C$21:$Q$176,15,FALSE),0)</f>
        <v>1</v>
      </c>
      <c r="J360" s="155">
        <v>1</v>
      </c>
      <c r="K360" s="155"/>
      <c r="L360" s="156">
        <v>0</v>
      </c>
      <c r="M360" s="155">
        <v>0</v>
      </c>
      <c r="N360" s="155">
        <v>0</v>
      </c>
      <c r="O360" s="157">
        <f t="shared" si="141"/>
        <v>0</v>
      </c>
      <c r="P360" s="158">
        <f t="shared" si="142"/>
        <v>0</v>
      </c>
      <c r="Q360" s="159">
        <f>IFERROR(VLOOKUP(N360,'P1 Intra-Europees'!$A$15:$H$25,3,0),0)*P360</f>
        <v>0</v>
      </c>
      <c r="R360" s="160">
        <f t="shared" si="143"/>
        <v>0</v>
      </c>
      <c r="S360" s="159">
        <f>IFERROR(VLOOKUP(N360,'P1 Intra-Europees'!$A$15:$H$25,4,0),0)*R360</f>
        <v>0</v>
      </c>
      <c r="T360" s="160">
        <f t="shared" si="144"/>
        <v>0</v>
      </c>
      <c r="U360" s="159">
        <f>IFERROR(VLOOKUP(N360,'P1 Intra-Europees'!$A$15:$H$25,5,0),0)*T360</f>
        <v>0</v>
      </c>
      <c r="V360" s="160">
        <f t="shared" si="145"/>
        <v>0</v>
      </c>
      <c r="W360" s="159">
        <f>IFERROR(VLOOKUP(N360,'P1 Intra-Europees'!$A$15:$H$25,6,0),0)*V360</f>
        <v>0</v>
      </c>
      <c r="X360" s="160">
        <f t="shared" si="146"/>
        <v>0</v>
      </c>
      <c r="Y360" s="159">
        <f>IFERROR(VLOOKUP(N360,'P1 Intra-Europees'!$A$15:$H$25,7,0),0)*X360</f>
        <v>0</v>
      </c>
      <c r="Z360" s="161">
        <f t="shared" si="147"/>
        <v>0</v>
      </c>
      <c r="AA360" s="162">
        <f>IFERROR(VLOOKUP(N360,'P1 Intra-Europees'!$A$15:$H$25,8,0),0)*Z360</f>
        <v>0</v>
      </c>
      <c r="AB360" s="163">
        <f t="shared" si="148"/>
        <v>0</v>
      </c>
      <c r="AC360" s="157" t="str">
        <f>VLOOKUP(B360,'P2 Origin'!$C$21:$O$176,13,0)</f>
        <v>EUR</v>
      </c>
      <c r="AD360" s="164">
        <f t="shared" si="149"/>
        <v>0</v>
      </c>
      <c r="AE360" s="165">
        <f>IF(AU360&gt;0.1,VLOOKUP(B360,'P2 Origin'!$C$21:$M$176,3,0)*H360,0)</f>
        <v>0</v>
      </c>
      <c r="AF360" s="166">
        <f t="shared" si="150"/>
        <v>0</v>
      </c>
      <c r="AG360" s="165">
        <f>(VLOOKUP(B360,'P2 Origin'!$C$21:$M$176,4,0))*AF360</f>
        <v>0</v>
      </c>
      <c r="AH360" s="166">
        <f t="shared" si="151"/>
        <v>0</v>
      </c>
      <c r="AI360" s="165">
        <f>(VLOOKUP(B360,'P2 Origin'!$C$21:$M$176,5,0))*AH360</f>
        <v>0</v>
      </c>
      <c r="AJ360" s="166">
        <f t="shared" si="167"/>
        <v>0</v>
      </c>
      <c r="AK360" s="165">
        <f>(VLOOKUP(B360,'P2 Origin'!$C$21:$M$176,6,0))*AJ360</f>
        <v>0</v>
      </c>
      <c r="AL360" s="166">
        <f t="shared" si="152"/>
        <v>28</v>
      </c>
      <c r="AM360" s="165">
        <f>(VLOOKUP($B360,'P2 Origin'!$C$21:$M$176,7,0))*AL360</f>
        <v>0</v>
      </c>
      <c r="AN360" s="166">
        <f t="shared" si="153"/>
        <v>0</v>
      </c>
      <c r="AO360" s="165">
        <f>(VLOOKUP($B360,'P2 Origin'!$C$21:$M$176,8,0))*AN360</f>
        <v>0</v>
      </c>
      <c r="AP360" s="166">
        <f t="shared" si="154"/>
        <v>0</v>
      </c>
      <c r="AQ360" s="165">
        <f>(VLOOKUP($B360,'P2 Origin'!$C$21:$M$176,9,0))*AP360</f>
        <v>0</v>
      </c>
      <c r="AR360" s="155">
        <f t="shared" si="155"/>
        <v>1</v>
      </c>
      <c r="AS360" s="164">
        <f>(VLOOKUP(B360,'P2 Origin'!$C$21:$M$176,10,0))*K360</f>
        <v>0</v>
      </c>
      <c r="AT360" s="164">
        <f>(VLOOKUP(B360,'P2 Origin'!$C$21:$M$176,11,0))*J360</f>
        <v>0</v>
      </c>
      <c r="AU360" s="167">
        <v>28</v>
      </c>
      <c r="AV360" s="168">
        <v>28</v>
      </c>
      <c r="AW360" s="169">
        <v>0</v>
      </c>
      <c r="AX360" s="170">
        <f>IF(AU360&gt;=0.1,'P3 Bureaumarge zee- en luchtvr.'!$D$12,0)</f>
        <v>0</v>
      </c>
      <c r="AY360" s="163">
        <f t="shared" si="156"/>
        <v>0</v>
      </c>
      <c r="AZ360" s="157" t="str">
        <f>VLOOKUP(D360,'P4 Destination'!$C$21:$O$176,13,0)</f>
        <v>USD</v>
      </c>
      <c r="BA360" s="164">
        <f t="shared" si="157"/>
        <v>0</v>
      </c>
      <c r="BB360" s="171">
        <f>IF(AU360&gt;0.1,(VLOOKUP(D360,'P4 Destination'!$C$21:$M$176,3,0))*I360,0)</f>
        <v>0</v>
      </c>
      <c r="BC360" s="172">
        <f t="shared" si="158"/>
        <v>0</v>
      </c>
      <c r="BD360" s="171">
        <f>(VLOOKUP($D360,'P4 Destination'!$C$21:$M$176,4,0))*BC360</f>
        <v>0</v>
      </c>
      <c r="BE360" s="172">
        <f t="shared" si="159"/>
        <v>0</v>
      </c>
      <c r="BF360" s="171">
        <f>(VLOOKUP($D360,'P4 Destination'!$C$21:$M$176,5,0))*BE360</f>
        <v>0</v>
      </c>
      <c r="BG360" s="172">
        <f t="shared" si="160"/>
        <v>0</v>
      </c>
      <c r="BH360" s="171">
        <f>(VLOOKUP($D360,'P4 Destination'!$C$21:$M$176,6,0))*BG360</f>
        <v>0</v>
      </c>
      <c r="BI360" s="172">
        <f t="shared" si="161"/>
        <v>28</v>
      </c>
      <c r="BJ360" s="171">
        <f>(VLOOKUP($D360,'P4 Destination'!$C$21:$M$176,7,0))*BI360</f>
        <v>0</v>
      </c>
      <c r="BK360" s="172">
        <f t="shared" si="162"/>
        <v>0</v>
      </c>
      <c r="BL360" s="171">
        <f>(VLOOKUP($D360,'P4 Destination'!$C$21:$M$176,8,0))*BK360</f>
        <v>0</v>
      </c>
      <c r="BM360" s="172">
        <f t="shared" si="163"/>
        <v>0</v>
      </c>
      <c r="BN360" s="171">
        <f>(VLOOKUP($D360,'P4 Destination'!$C$21:$M$176,9,0))*BM360</f>
        <v>0</v>
      </c>
      <c r="BO360" s="154">
        <f t="shared" si="164"/>
        <v>1</v>
      </c>
      <c r="BP360" s="171">
        <f>(VLOOKUP(D360,'P4 Destination'!$C$21:$M$176,10,0))*K360</f>
        <v>0</v>
      </c>
      <c r="BQ360" s="171">
        <f>(VLOOKUP(D360,'P4 Destination'!$C$21:$M$176,11,0))*J360</f>
        <v>0</v>
      </c>
      <c r="BR360" s="173">
        <f t="shared" si="165"/>
        <v>0</v>
      </c>
      <c r="BS360" s="173">
        <f>(AV360*2500)*'P6 Verzekering'!$E$11</f>
        <v>0</v>
      </c>
      <c r="BT360" s="173">
        <f>(AW360*2500)*'P6 Verzekering'!$E$12</f>
        <v>0</v>
      </c>
      <c r="BU360" s="173">
        <f>(L360*2500)*'P6 Verzekering'!$E$13</f>
        <v>0</v>
      </c>
      <c r="BV360" s="173">
        <f t="shared" si="166"/>
        <v>0</v>
      </c>
      <c r="BW360"/>
      <c r="BX360"/>
    </row>
    <row r="361" spans="1:76">
      <c r="A361" s="152" t="s">
        <v>1534</v>
      </c>
      <c r="B361" s="152" t="s">
        <v>219</v>
      </c>
      <c r="C361" s="152" t="s">
        <v>219</v>
      </c>
      <c r="D361" s="152" t="s">
        <v>390</v>
      </c>
      <c r="E361" s="152" t="s">
        <v>389</v>
      </c>
      <c r="F361" s="153">
        <f t="shared" si="140"/>
        <v>14</v>
      </c>
      <c r="G361" s="154">
        <v>1</v>
      </c>
      <c r="H361" s="154">
        <f>IFERROR(VLOOKUP(B361,'P2 Origin'!$C$21:$Q$176,15,FALSE),0)</f>
        <v>0</v>
      </c>
      <c r="I361" s="154">
        <f>IFERROR(VLOOKUP(D361,'P4 Destination'!$C$21:$Q$176,15,FALSE),0)</f>
        <v>1</v>
      </c>
      <c r="J361" s="155">
        <v>1</v>
      </c>
      <c r="K361" s="155"/>
      <c r="L361" s="156">
        <v>0</v>
      </c>
      <c r="M361" s="155">
        <v>0</v>
      </c>
      <c r="N361" s="155">
        <v>0</v>
      </c>
      <c r="O361" s="157">
        <f t="shared" si="141"/>
        <v>0</v>
      </c>
      <c r="P361" s="158">
        <f t="shared" si="142"/>
        <v>0</v>
      </c>
      <c r="Q361" s="159">
        <f>IFERROR(VLOOKUP(N361,'P1 Intra-Europees'!$A$15:$H$25,3,0),0)*P361</f>
        <v>0</v>
      </c>
      <c r="R361" s="160">
        <f t="shared" si="143"/>
        <v>0</v>
      </c>
      <c r="S361" s="159">
        <f>IFERROR(VLOOKUP(N361,'P1 Intra-Europees'!$A$15:$H$25,4,0),0)*R361</f>
        <v>0</v>
      </c>
      <c r="T361" s="160">
        <f t="shared" si="144"/>
        <v>0</v>
      </c>
      <c r="U361" s="159">
        <f>IFERROR(VLOOKUP(N361,'P1 Intra-Europees'!$A$15:$H$25,5,0),0)*T361</f>
        <v>0</v>
      </c>
      <c r="V361" s="160">
        <f t="shared" si="145"/>
        <v>0</v>
      </c>
      <c r="W361" s="159">
        <f>IFERROR(VLOOKUP(N361,'P1 Intra-Europees'!$A$15:$H$25,6,0),0)*V361</f>
        <v>0</v>
      </c>
      <c r="X361" s="160">
        <f t="shared" si="146"/>
        <v>0</v>
      </c>
      <c r="Y361" s="159">
        <f>IFERROR(VLOOKUP(N361,'P1 Intra-Europees'!$A$15:$H$25,7,0),0)*X361</f>
        <v>0</v>
      </c>
      <c r="Z361" s="161">
        <f t="shared" si="147"/>
        <v>0</v>
      </c>
      <c r="AA361" s="162">
        <f>IFERROR(VLOOKUP(N361,'P1 Intra-Europees'!$A$15:$H$25,8,0),0)*Z361</f>
        <v>0</v>
      </c>
      <c r="AB361" s="163">
        <f t="shared" si="148"/>
        <v>0</v>
      </c>
      <c r="AC361" s="157" t="str">
        <f>VLOOKUP(B361,'P2 Origin'!$C$21:$O$176,13,0)</f>
        <v>EUR</v>
      </c>
      <c r="AD361" s="164">
        <f t="shared" si="149"/>
        <v>0</v>
      </c>
      <c r="AE361" s="165">
        <f>IF(AU361&gt;0.1,VLOOKUP(B361,'P2 Origin'!$C$21:$M$176,3,0)*H361,0)</f>
        <v>0</v>
      </c>
      <c r="AF361" s="166">
        <f t="shared" si="150"/>
        <v>0</v>
      </c>
      <c r="AG361" s="165">
        <f>(VLOOKUP(B361,'P2 Origin'!$C$21:$M$176,4,0))*AF361</f>
        <v>0</v>
      </c>
      <c r="AH361" s="166">
        <f t="shared" si="151"/>
        <v>14</v>
      </c>
      <c r="AI361" s="165">
        <f>(VLOOKUP(B361,'P2 Origin'!$C$21:$M$176,5,0))*AH361</f>
        <v>0</v>
      </c>
      <c r="AJ361" s="166">
        <f t="shared" si="167"/>
        <v>0</v>
      </c>
      <c r="AK361" s="165">
        <f>(VLOOKUP(B361,'P2 Origin'!$C$21:$M$176,6,0))*AJ361</f>
        <v>0</v>
      </c>
      <c r="AL361" s="166">
        <f t="shared" si="152"/>
        <v>0</v>
      </c>
      <c r="AM361" s="165">
        <f>(VLOOKUP($B361,'P2 Origin'!$C$21:$M$176,7,0))*AL361</f>
        <v>0</v>
      </c>
      <c r="AN361" s="166">
        <f t="shared" si="153"/>
        <v>0</v>
      </c>
      <c r="AO361" s="165">
        <f>(VLOOKUP($B361,'P2 Origin'!$C$21:$M$176,8,0))*AN361</f>
        <v>0</v>
      </c>
      <c r="AP361" s="166">
        <f t="shared" si="154"/>
        <v>0</v>
      </c>
      <c r="AQ361" s="165">
        <f>(VLOOKUP($B361,'P2 Origin'!$C$21:$M$176,9,0))*AP361</f>
        <v>0</v>
      </c>
      <c r="AR361" s="155">
        <f t="shared" si="155"/>
        <v>1</v>
      </c>
      <c r="AS361" s="164">
        <f>(VLOOKUP(B361,'P2 Origin'!$C$21:$M$176,10,0))*K361</f>
        <v>0</v>
      </c>
      <c r="AT361" s="164">
        <f>(VLOOKUP(B361,'P2 Origin'!$C$21:$M$176,11,0))*J361</f>
        <v>0</v>
      </c>
      <c r="AU361" s="167">
        <v>14</v>
      </c>
      <c r="AV361" s="168">
        <v>14</v>
      </c>
      <c r="AW361" s="169">
        <v>0</v>
      </c>
      <c r="AX361" s="170">
        <f>IF(AU361&gt;=0.1,'P3 Bureaumarge zee- en luchtvr.'!$D$12,0)</f>
        <v>0</v>
      </c>
      <c r="AY361" s="163">
        <f t="shared" si="156"/>
        <v>0</v>
      </c>
      <c r="AZ361" s="157" t="str">
        <f>VLOOKUP(D361,'P4 Destination'!$C$21:$O$176,13,0)</f>
        <v>USD</v>
      </c>
      <c r="BA361" s="164">
        <f t="shared" si="157"/>
        <v>0</v>
      </c>
      <c r="BB361" s="171">
        <f>IF(AU361&gt;0.1,(VLOOKUP(D361,'P4 Destination'!$C$21:$M$176,3,0))*I361,0)</f>
        <v>0</v>
      </c>
      <c r="BC361" s="172">
        <f t="shared" si="158"/>
        <v>0</v>
      </c>
      <c r="BD361" s="171">
        <f>(VLOOKUP($D361,'P4 Destination'!$C$21:$M$176,4,0))*BC361</f>
        <v>0</v>
      </c>
      <c r="BE361" s="172">
        <f t="shared" si="159"/>
        <v>14</v>
      </c>
      <c r="BF361" s="171">
        <f>(VLOOKUP($D361,'P4 Destination'!$C$21:$M$176,5,0))*BE361</f>
        <v>0</v>
      </c>
      <c r="BG361" s="172">
        <f t="shared" si="160"/>
        <v>0</v>
      </c>
      <c r="BH361" s="171">
        <f>(VLOOKUP($D361,'P4 Destination'!$C$21:$M$176,6,0))*BG361</f>
        <v>0</v>
      </c>
      <c r="BI361" s="172">
        <f t="shared" si="161"/>
        <v>0</v>
      </c>
      <c r="BJ361" s="171">
        <f>(VLOOKUP($D361,'P4 Destination'!$C$21:$M$176,7,0))*BI361</f>
        <v>0</v>
      </c>
      <c r="BK361" s="172">
        <f t="shared" si="162"/>
        <v>0</v>
      </c>
      <c r="BL361" s="171">
        <f>(VLOOKUP($D361,'P4 Destination'!$C$21:$M$176,8,0))*BK361</f>
        <v>0</v>
      </c>
      <c r="BM361" s="172">
        <f t="shared" si="163"/>
        <v>0</v>
      </c>
      <c r="BN361" s="171">
        <f>(VLOOKUP($D361,'P4 Destination'!$C$21:$M$176,9,0))*BM361</f>
        <v>0</v>
      </c>
      <c r="BO361" s="154">
        <f t="shared" si="164"/>
        <v>1</v>
      </c>
      <c r="BP361" s="171">
        <f>(VLOOKUP(D361,'P4 Destination'!$C$21:$M$176,10,0))*K361</f>
        <v>0</v>
      </c>
      <c r="BQ361" s="171">
        <f>(VLOOKUP(D361,'P4 Destination'!$C$21:$M$176,11,0))*J361</f>
        <v>0</v>
      </c>
      <c r="BR361" s="173">
        <f t="shared" si="165"/>
        <v>0</v>
      </c>
      <c r="BS361" s="173">
        <f>(AV361*2500)*'P6 Verzekering'!$E$11</f>
        <v>0</v>
      </c>
      <c r="BT361" s="173">
        <f>(AW361*2500)*'P6 Verzekering'!$E$12</f>
        <v>0</v>
      </c>
      <c r="BU361" s="173">
        <f>(L361*2500)*'P6 Verzekering'!$E$13</f>
        <v>0</v>
      </c>
      <c r="BV361" s="173">
        <f t="shared" si="166"/>
        <v>0</v>
      </c>
      <c r="BW361"/>
      <c r="BX361"/>
    </row>
    <row r="362" spans="1:76">
      <c r="A362" s="152" t="s">
        <v>1535</v>
      </c>
      <c r="B362" s="152" t="s">
        <v>219</v>
      </c>
      <c r="C362" s="152" t="s">
        <v>219</v>
      </c>
      <c r="D362" s="152" t="s">
        <v>390</v>
      </c>
      <c r="E362" s="152" t="s">
        <v>389</v>
      </c>
      <c r="F362" s="153">
        <f t="shared" si="140"/>
        <v>27</v>
      </c>
      <c r="G362" s="154">
        <v>1</v>
      </c>
      <c r="H362" s="154">
        <f>IFERROR(VLOOKUP(B362,'P2 Origin'!$C$21:$Q$176,15,FALSE),0)</f>
        <v>0</v>
      </c>
      <c r="I362" s="154">
        <f>IFERROR(VLOOKUP(D362,'P4 Destination'!$C$21:$Q$176,15,FALSE),0)</f>
        <v>1</v>
      </c>
      <c r="J362" s="155">
        <v>1</v>
      </c>
      <c r="K362" s="155"/>
      <c r="L362" s="156">
        <v>0</v>
      </c>
      <c r="M362" s="155">
        <v>0</v>
      </c>
      <c r="N362" s="155">
        <v>0</v>
      </c>
      <c r="O362" s="157">
        <f t="shared" si="141"/>
        <v>0</v>
      </c>
      <c r="P362" s="158">
        <f t="shared" si="142"/>
        <v>0</v>
      </c>
      <c r="Q362" s="159">
        <f>IFERROR(VLOOKUP(N362,'P1 Intra-Europees'!$A$15:$H$25,3,0),0)*P362</f>
        <v>0</v>
      </c>
      <c r="R362" s="160">
        <f t="shared" si="143"/>
        <v>0</v>
      </c>
      <c r="S362" s="159">
        <f>IFERROR(VLOOKUP(N362,'P1 Intra-Europees'!$A$15:$H$25,4,0),0)*R362</f>
        <v>0</v>
      </c>
      <c r="T362" s="160">
        <f t="shared" si="144"/>
        <v>0</v>
      </c>
      <c r="U362" s="159">
        <f>IFERROR(VLOOKUP(N362,'P1 Intra-Europees'!$A$15:$H$25,5,0),0)*T362</f>
        <v>0</v>
      </c>
      <c r="V362" s="160">
        <f t="shared" si="145"/>
        <v>0</v>
      </c>
      <c r="W362" s="159">
        <f>IFERROR(VLOOKUP(N362,'P1 Intra-Europees'!$A$15:$H$25,6,0),0)*V362</f>
        <v>0</v>
      </c>
      <c r="X362" s="160">
        <f t="shared" si="146"/>
        <v>0</v>
      </c>
      <c r="Y362" s="159">
        <f>IFERROR(VLOOKUP(N362,'P1 Intra-Europees'!$A$15:$H$25,7,0),0)*X362</f>
        <v>0</v>
      </c>
      <c r="Z362" s="161">
        <f t="shared" si="147"/>
        <v>0</v>
      </c>
      <c r="AA362" s="162">
        <f>IFERROR(VLOOKUP(N362,'P1 Intra-Europees'!$A$15:$H$25,8,0),0)*Z362</f>
        <v>0</v>
      </c>
      <c r="AB362" s="163">
        <f t="shared" si="148"/>
        <v>0</v>
      </c>
      <c r="AC362" s="157" t="str">
        <f>VLOOKUP(B362,'P2 Origin'!$C$21:$O$176,13,0)</f>
        <v>EUR</v>
      </c>
      <c r="AD362" s="164">
        <f t="shared" si="149"/>
        <v>0</v>
      </c>
      <c r="AE362" s="165">
        <f>IF(AU362&gt;0.1,VLOOKUP(B362,'P2 Origin'!$C$21:$M$176,3,0)*H362,0)</f>
        <v>0</v>
      </c>
      <c r="AF362" s="166">
        <f t="shared" si="150"/>
        <v>0</v>
      </c>
      <c r="AG362" s="165">
        <f>(VLOOKUP(B362,'P2 Origin'!$C$21:$M$176,4,0))*AF362</f>
        <v>0</v>
      </c>
      <c r="AH362" s="166">
        <f t="shared" si="151"/>
        <v>0</v>
      </c>
      <c r="AI362" s="165">
        <f>(VLOOKUP(B362,'P2 Origin'!$C$21:$M$176,5,0))*AH362</f>
        <v>0</v>
      </c>
      <c r="AJ362" s="166">
        <f t="shared" si="167"/>
        <v>0</v>
      </c>
      <c r="AK362" s="165">
        <f>(VLOOKUP(B362,'P2 Origin'!$C$21:$M$176,6,0))*AJ362</f>
        <v>0</v>
      </c>
      <c r="AL362" s="166">
        <f t="shared" si="152"/>
        <v>27</v>
      </c>
      <c r="AM362" s="165">
        <f>(VLOOKUP($B362,'P2 Origin'!$C$21:$M$176,7,0))*AL362</f>
        <v>0</v>
      </c>
      <c r="AN362" s="166">
        <f t="shared" si="153"/>
        <v>0</v>
      </c>
      <c r="AO362" s="165">
        <f>(VLOOKUP($B362,'P2 Origin'!$C$21:$M$176,8,0))*AN362</f>
        <v>0</v>
      </c>
      <c r="AP362" s="166">
        <f t="shared" si="154"/>
        <v>0</v>
      </c>
      <c r="AQ362" s="165">
        <f>(VLOOKUP($B362,'P2 Origin'!$C$21:$M$176,9,0))*AP362</f>
        <v>0</v>
      </c>
      <c r="AR362" s="155">
        <f t="shared" si="155"/>
        <v>1</v>
      </c>
      <c r="AS362" s="164">
        <f>(VLOOKUP(B362,'P2 Origin'!$C$21:$M$176,10,0))*K362</f>
        <v>0</v>
      </c>
      <c r="AT362" s="164">
        <f>(VLOOKUP(B362,'P2 Origin'!$C$21:$M$176,11,0))*J362</f>
        <v>0</v>
      </c>
      <c r="AU362" s="167">
        <v>27</v>
      </c>
      <c r="AV362" s="168">
        <v>27</v>
      </c>
      <c r="AW362" s="169">
        <v>0</v>
      </c>
      <c r="AX362" s="170">
        <f>IF(AU362&gt;=0.1,'P3 Bureaumarge zee- en luchtvr.'!$D$12,0)</f>
        <v>0</v>
      </c>
      <c r="AY362" s="163">
        <f t="shared" si="156"/>
        <v>0</v>
      </c>
      <c r="AZ362" s="157" t="str">
        <f>VLOOKUP(D362,'P4 Destination'!$C$21:$O$176,13,0)</f>
        <v>USD</v>
      </c>
      <c r="BA362" s="164">
        <f t="shared" si="157"/>
        <v>0</v>
      </c>
      <c r="BB362" s="171">
        <f>IF(AU362&gt;0.1,(VLOOKUP(D362,'P4 Destination'!$C$21:$M$176,3,0))*I362,0)</f>
        <v>0</v>
      </c>
      <c r="BC362" s="172">
        <f t="shared" si="158"/>
        <v>0</v>
      </c>
      <c r="BD362" s="171">
        <f>(VLOOKUP($D362,'P4 Destination'!$C$21:$M$176,4,0))*BC362</f>
        <v>0</v>
      </c>
      <c r="BE362" s="172">
        <f t="shared" si="159"/>
        <v>0</v>
      </c>
      <c r="BF362" s="171">
        <f>(VLOOKUP($D362,'P4 Destination'!$C$21:$M$176,5,0))*BE362</f>
        <v>0</v>
      </c>
      <c r="BG362" s="172">
        <f t="shared" si="160"/>
        <v>0</v>
      </c>
      <c r="BH362" s="171">
        <f>(VLOOKUP($D362,'P4 Destination'!$C$21:$M$176,6,0))*BG362</f>
        <v>0</v>
      </c>
      <c r="BI362" s="172">
        <f t="shared" si="161"/>
        <v>27</v>
      </c>
      <c r="BJ362" s="171">
        <f>(VLOOKUP($D362,'P4 Destination'!$C$21:$M$176,7,0))*BI362</f>
        <v>0</v>
      </c>
      <c r="BK362" s="172">
        <f t="shared" si="162"/>
        <v>0</v>
      </c>
      <c r="BL362" s="171">
        <f>(VLOOKUP($D362,'P4 Destination'!$C$21:$M$176,8,0))*BK362</f>
        <v>0</v>
      </c>
      <c r="BM362" s="172">
        <f t="shared" si="163"/>
        <v>0</v>
      </c>
      <c r="BN362" s="171">
        <f>(VLOOKUP($D362,'P4 Destination'!$C$21:$M$176,9,0))*BM362</f>
        <v>0</v>
      </c>
      <c r="BO362" s="154">
        <f t="shared" si="164"/>
        <v>1</v>
      </c>
      <c r="BP362" s="171">
        <f>(VLOOKUP(D362,'P4 Destination'!$C$21:$M$176,10,0))*K362</f>
        <v>0</v>
      </c>
      <c r="BQ362" s="171">
        <f>(VLOOKUP(D362,'P4 Destination'!$C$21:$M$176,11,0))*J362</f>
        <v>0</v>
      </c>
      <c r="BR362" s="173">
        <f t="shared" si="165"/>
        <v>0</v>
      </c>
      <c r="BS362" s="173">
        <f>(AV362*2500)*'P6 Verzekering'!$E$11</f>
        <v>0</v>
      </c>
      <c r="BT362" s="173">
        <f>(AW362*2500)*'P6 Verzekering'!$E$12</f>
        <v>0</v>
      </c>
      <c r="BU362" s="173">
        <f>(L362*2500)*'P6 Verzekering'!$E$13</f>
        <v>0</v>
      </c>
      <c r="BV362" s="173">
        <f t="shared" si="166"/>
        <v>0</v>
      </c>
      <c r="BW362"/>
      <c r="BX362"/>
    </row>
    <row r="363" spans="1:76">
      <c r="A363" s="152" t="s">
        <v>1536</v>
      </c>
      <c r="B363" s="152" t="s">
        <v>219</v>
      </c>
      <c r="C363" s="152" t="s">
        <v>219</v>
      </c>
      <c r="D363" s="152" t="s">
        <v>390</v>
      </c>
      <c r="E363" s="152" t="s">
        <v>389</v>
      </c>
      <c r="F363" s="153">
        <f t="shared" si="140"/>
        <v>28</v>
      </c>
      <c r="G363" s="154">
        <v>1</v>
      </c>
      <c r="H363" s="154">
        <f>IFERROR(VLOOKUP(B363,'P2 Origin'!$C$21:$Q$176,15,FALSE),0)</f>
        <v>0</v>
      </c>
      <c r="I363" s="154">
        <f>IFERROR(VLOOKUP(D363,'P4 Destination'!$C$21:$Q$176,15,FALSE),0)</f>
        <v>1</v>
      </c>
      <c r="J363" s="155">
        <v>1</v>
      </c>
      <c r="K363" s="155"/>
      <c r="L363" s="156">
        <v>0</v>
      </c>
      <c r="M363" s="155">
        <v>0</v>
      </c>
      <c r="N363" s="155">
        <v>0</v>
      </c>
      <c r="O363" s="157">
        <f t="shared" si="141"/>
        <v>0</v>
      </c>
      <c r="P363" s="158">
        <f t="shared" si="142"/>
        <v>0</v>
      </c>
      <c r="Q363" s="159">
        <f>IFERROR(VLOOKUP(N363,'P1 Intra-Europees'!$A$15:$H$25,3,0),0)*P363</f>
        <v>0</v>
      </c>
      <c r="R363" s="160">
        <f t="shared" si="143"/>
        <v>0</v>
      </c>
      <c r="S363" s="159">
        <f>IFERROR(VLOOKUP(N363,'P1 Intra-Europees'!$A$15:$H$25,4,0),0)*R363</f>
        <v>0</v>
      </c>
      <c r="T363" s="160">
        <f t="shared" si="144"/>
        <v>0</v>
      </c>
      <c r="U363" s="159">
        <f>IFERROR(VLOOKUP(N363,'P1 Intra-Europees'!$A$15:$H$25,5,0),0)*T363</f>
        <v>0</v>
      </c>
      <c r="V363" s="160">
        <f t="shared" si="145"/>
        <v>0</v>
      </c>
      <c r="W363" s="159">
        <f>IFERROR(VLOOKUP(N363,'P1 Intra-Europees'!$A$15:$H$25,6,0),0)*V363</f>
        <v>0</v>
      </c>
      <c r="X363" s="160">
        <f t="shared" si="146"/>
        <v>0</v>
      </c>
      <c r="Y363" s="159">
        <f>IFERROR(VLOOKUP(N363,'P1 Intra-Europees'!$A$15:$H$25,7,0),0)*X363</f>
        <v>0</v>
      </c>
      <c r="Z363" s="161">
        <f t="shared" si="147"/>
        <v>0</v>
      </c>
      <c r="AA363" s="162">
        <f>IFERROR(VLOOKUP(N363,'P1 Intra-Europees'!$A$15:$H$25,8,0),0)*Z363</f>
        <v>0</v>
      </c>
      <c r="AB363" s="163">
        <f t="shared" si="148"/>
        <v>0</v>
      </c>
      <c r="AC363" s="157" t="str">
        <f>VLOOKUP(B363,'P2 Origin'!$C$21:$O$176,13,0)</f>
        <v>EUR</v>
      </c>
      <c r="AD363" s="164">
        <f t="shared" si="149"/>
        <v>0</v>
      </c>
      <c r="AE363" s="165">
        <f>IF(AU363&gt;0.1,VLOOKUP(B363,'P2 Origin'!$C$21:$M$176,3,0)*H363,0)</f>
        <v>0</v>
      </c>
      <c r="AF363" s="166">
        <f t="shared" si="150"/>
        <v>0</v>
      </c>
      <c r="AG363" s="165">
        <f>(VLOOKUP(B363,'P2 Origin'!$C$21:$M$176,4,0))*AF363</f>
        <v>0</v>
      </c>
      <c r="AH363" s="166">
        <f t="shared" si="151"/>
        <v>0</v>
      </c>
      <c r="AI363" s="165">
        <f>(VLOOKUP(B363,'P2 Origin'!$C$21:$M$176,5,0))*AH363</f>
        <v>0</v>
      </c>
      <c r="AJ363" s="166">
        <f t="shared" si="167"/>
        <v>0</v>
      </c>
      <c r="AK363" s="165">
        <f>(VLOOKUP(B363,'P2 Origin'!$C$21:$M$176,6,0))*AJ363</f>
        <v>0</v>
      </c>
      <c r="AL363" s="166">
        <f t="shared" si="152"/>
        <v>28</v>
      </c>
      <c r="AM363" s="165">
        <f>(VLOOKUP($B363,'P2 Origin'!$C$21:$M$176,7,0))*AL363</f>
        <v>0</v>
      </c>
      <c r="AN363" s="166">
        <f t="shared" si="153"/>
        <v>0</v>
      </c>
      <c r="AO363" s="165">
        <f>(VLOOKUP($B363,'P2 Origin'!$C$21:$M$176,8,0))*AN363</f>
        <v>0</v>
      </c>
      <c r="AP363" s="166">
        <f t="shared" si="154"/>
        <v>0</v>
      </c>
      <c r="AQ363" s="165">
        <f>(VLOOKUP($B363,'P2 Origin'!$C$21:$M$176,9,0))*AP363</f>
        <v>0</v>
      </c>
      <c r="AR363" s="155">
        <f t="shared" si="155"/>
        <v>1</v>
      </c>
      <c r="AS363" s="164">
        <f>(VLOOKUP(B363,'P2 Origin'!$C$21:$M$176,10,0))*K363</f>
        <v>0</v>
      </c>
      <c r="AT363" s="164">
        <f>(VLOOKUP(B363,'P2 Origin'!$C$21:$M$176,11,0))*J363</f>
        <v>0</v>
      </c>
      <c r="AU363" s="167">
        <v>28</v>
      </c>
      <c r="AV363" s="168">
        <v>28</v>
      </c>
      <c r="AW363" s="169">
        <v>0</v>
      </c>
      <c r="AX363" s="170">
        <f>IF(AU363&gt;=0.1,'P3 Bureaumarge zee- en luchtvr.'!$D$12,0)</f>
        <v>0</v>
      </c>
      <c r="AY363" s="163">
        <f t="shared" si="156"/>
        <v>0</v>
      </c>
      <c r="AZ363" s="157" t="str">
        <f>VLOOKUP(D363,'P4 Destination'!$C$21:$O$176,13,0)</f>
        <v>USD</v>
      </c>
      <c r="BA363" s="164">
        <f t="shared" si="157"/>
        <v>0</v>
      </c>
      <c r="BB363" s="171">
        <f>IF(AU363&gt;0.1,(VLOOKUP(D363,'P4 Destination'!$C$21:$M$176,3,0))*I363,0)</f>
        <v>0</v>
      </c>
      <c r="BC363" s="172">
        <f t="shared" si="158"/>
        <v>0</v>
      </c>
      <c r="BD363" s="171">
        <f>(VLOOKUP($D363,'P4 Destination'!$C$21:$M$176,4,0))*BC363</f>
        <v>0</v>
      </c>
      <c r="BE363" s="172">
        <f t="shared" si="159"/>
        <v>0</v>
      </c>
      <c r="BF363" s="171">
        <f>(VLOOKUP($D363,'P4 Destination'!$C$21:$M$176,5,0))*BE363</f>
        <v>0</v>
      </c>
      <c r="BG363" s="172">
        <f t="shared" si="160"/>
        <v>0</v>
      </c>
      <c r="BH363" s="171">
        <f>(VLOOKUP($D363,'P4 Destination'!$C$21:$M$176,6,0))*BG363</f>
        <v>0</v>
      </c>
      <c r="BI363" s="172">
        <f t="shared" si="161"/>
        <v>28</v>
      </c>
      <c r="BJ363" s="171">
        <f>(VLOOKUP($D363,'P4 Destination'!$C$21:$M$176,7,0))*BI363</f>
        <v>0</v>
      </c>
      <c r="BK363" s="172">
        <f t="shared" si="162"/>
        <v>0</v>
      </c>
      <c r="BL363" s="171">
        <f>(VLOOKUP($D363,'P4 Destination'!$C$21:$M$176,8,0))*BK363</f>
        <v>0</v>
      </c>
      <c r="BM363" s="172">
        <f t="shared" si="163"/>
        <v>0</v>
      </c>
      <c r="BN363" s="171">
        <f>(VLOOKUP($D363,'P4 Destination'!$C$21:$M$176,9,0))*BM363</f>
        <v>0</v>
      </c>
      <c r="BO363" s="154">
        <f t="shared" si="164"/>
        <v>1</v>
      </c>
      <c r="BP363" s="171">
        <f>(VLOOKUP(D363,'P4 Destination'!$C$21:$M$176,10,0))*K363</f>
        <v>0</v>
      </c>
      <c r="BQ363" s="171">
        <f>(VLOOKUP(D363,'P4 Destination'!$C$21:$M$176,11,0))*J363</f>
        <v>0</v>
      </c>
      <c r="BR363" s="173">
        <f t="shared" si="165"/>
        <v>0</v>
      </c>
      <c r="BS363" s="173">
        <f>(AV363*2500)*'P6 Verzekering'!$E$11</f>
        <v>0</v>
      </c>
      <c r="BT363" s="173">
        <f>(AW363*2500)*'P6 Verzekering'!$E$12</f>
        <v>0</v>
      </c>
      <c r="BU363" s="173">
        <f>(L363*2500)*'P6 Verzekering'!$E$13</f>
        <v>0</v>
      </c>
      <c r="BV363" s="173">
        <f t="shared" si="166"/>
        <v>0</v>
      </c>
      <c r="BW363"/>
      <c r="BX363"/>
    </row>
    <row r="364" spans="1:76">
      <c r="A364" s="152" t="s">
        <v>1537</v>
      </c>
      <c r="B364" s="152" t="s">
        <v>219</v>
      </c>
      <c r="C364" s="152" t="s">
        <v>219</v>
      </c>
      <c r="D364" s="152" t="s">
        <v>390</v>
      </c>
      <c r="E364" s="152" t="s">
        <v>389</v>
      </c>
      <c r="F364" s="153">
        <f t="shared" si="140"/>
        <v>17</v>
      </c>
      <c r="G364" s="154">
        <v>1</v>
      </c>
      <c r="H364" s="154">
        <f>IFERROR(VLOOKUP(B364,'P2 Origin'!$C$21:$Q$176,15,FALSE),0)</f>
        <v>0</v>
      </c>
      <c r="I364" s="154">
        <f>IFERROR(VLOOKUP(D364,'P4 Destination'!$C$21:$Q$176,15,FALSE),0)</f>
        <v>1</v>
      </c>
      <c r="J364" s="155">
        <v>1</v>
      </c>
      <c r="K364" s="155"/>
      <c r="L364" s="156">
        <v>0</v>
      </c>
      <c r="M364" s="155">
        <v>0</v>
      </c>
      <c r="N364" s="155">
        <v>0</v>
      </c>
      <c r="O364" s="157">
        <f t="shared" si="141"/>
        <v>0</v>
      </c>
      <c r="P364" s="158">
        <f t="shared" si="142"/>
        <v>0</v>
      </c>
      <c r="Q364" s="159">
        <f>IFERROR(VLOOKUP(N364,'P1 Intra-Europees'!$A$15:$H$25,3,0),0)*P364</f>
        <v>0</v>
      </c>
      <c r="R364" s="160">
        <f t="shared" si="143"/>
        <v>0</v>
      </c>
      <c r="S364" s="159">
        <f>IFERROR(VLOOKUP(N364,'P1 Intra-Europees'!$A$15:$H$25,4,0),0)*R364</f>
        <v>0</v>
      </c>
      <c r="T364" s="160">
        <f t="shared" si="144"/>
        <v>0</v>
      </c>
      <c r="U364" s="159">
        <f>IFERROR(VLOOKUP(N364,'P1 Intra-Europees'!$A$15:$H$25,5,0),0)*T364</f>
        <v>0</v>
      </c>
      <c r="V364" s="160">
        <f t="shared" si="145"/>
        <v>0</v>
      </c>
      <c r="W364" s="159">
        <f>IFERROR(VLOOKUP(N364,'P1 Intra-Europees'!$A$15:$H$25,6,0),0)*V364</f>
        <v>0</v>
      </c>
      <c r="X364" s="160">
        <f t="shared" si="146"/>
        <v>0</v>
      </c>
      <c r="Y364" s="159">
        <f>IFERROR(VLOOKUP(N364,'P1 Intra-Europees'!$A$15:$H$25,7,0),0)*X364</f>
        <v>0</v>
      </c>
      <c r="Z364" s="161">
        <f t="shared" si="147"/>
        <v>0</v>
      </c>
      <c r="AA364" s="162">
        <f>IFERROR(VLOOKUP(N364,'P1 Intra-Europees'!$A$15:$H$25,8,0),0)*Z364</f>
        <v>0</v>
      </c>
      <c r="AB364" s="163">
        <f t="shared" si="148"/>
        <v>0</v>
      </c>
      <c r="AC364" s="157" t="str">
        <f>VLOOKUP(B364,'P2 Origin'!$C$21:$O$176,13,0)</f>
        <v>EUR</v>
      </c>
      <c r="AD364" s="164">
        <f t="shared" si="149"/>
        <v>0</v>
      </c>
      <c r="AE364" s="165">
        <f>IF(AU364&gt;0.1,VLOOKUP(B364,'P2 Origin'!$C$21:$M$176,3,0)*H364,0)</f>
        <v>0</v>
      </c>
      <c r="AF364" s="166">
        <f t="shared" si="150"/>
        <v>0</v>
      </c>
      <c r="AG364" s="165">
        <f>(VLOOKUP(B364,'P2 Origin'!$C$21:$M$176,4,0))*AF364</f>
        <v>0</v>
      </c>
      <c r="AH364" s="166">
        <f t="shared" si="151"/>
        <v>0</v>
      </c>
      <c r="AI364" s="165">
        <f>(VLOOKUP(B364,'P2 Origin'!$C$21:$M$176,5,0))*AH364</f>
        <v>0</v>
      </c>
      <c r="AJ364" s="166">
        <f t="shared" si="167"/>
        <v>17</v>
      </c>
      <c r="AK364" s="165">
        <f>(VLOOKUP(B364,'P2 Origin'!$C$21:$M$176,6,0))*AJ364</f>
        <v>0</v>
      </c>
      <c r="AL364" s="166">
        <f t="shared" si="152"/>
        <v>0</v>
      </c>
      <c r="AM364" s="165">
        <f>(VLOOKUP($B364,'P2 Origin'!$C$21:$M$176,7,0))*AL364</f>
        <v>0</v>
      </c>
      <c r="AN364" s="166">
        <f t="shared" si="153"/>
        <v>0</v>
      </c>
      <c r="AO364" s="165">
        <f>(VLOOKUP($B364,'P2 Origin'!$C$21:$M$176,8,0))*AN364</f>
        <v>0</v>
      </c>
      <c r="AP364" s="166">
        <f t="shared" si="154"/>
        <v>0</v>
      </c>
      <c r="AQ364" s="165">
        <f>(VLOOKUP($B364,'P2 Origin'!$C$21:$M$176,9,0))*AP364</f>
        <v>0</v>
      </c>
      <c r="AR364" s="155">
        <f t="shared" si="155"/>
        <v>1</v>
      </c>
      <c r="AS364" s="164">
        <f>(VLOOKUP(B364,'P2 Origin'!$C$21:$M$176,10,0))*K364</f>
        <v>0</v>
      </c>
      <c r="AT364" s="164">
        <f>(VLOOKUP(B364,'P2 Origin'!$C$21:$M$176,11,0))*J364</f>
        <v>0</v>
      </c>
      <c r="AU364" s="167">
        <v>17</v>
      </c>
      <c r="AV364" s="168">
        <v>17</v>
      </c>
      <c r="AW364" s="169">
        <v>0</v>
      </c>
      <c r="AX364" s="170">
        <f>IF(AU364&gt;=0.1,'P3 Bureaumarge zee- en luchtvr.'!$D$12,0)</f>
        <v>0</v>
      </c>
      <c r="AY364" s="163">
        <f t="shared" si="156"/>
        <v>0</v>
      </c>
      <c r="AZ364" s="157" t="str">
        <f>VLOOKUP(D364,'P4 Destination'!$C$21:$O$176,13,0)</f>
        <v>USD</v>
      </c>
      <c r="BA364" s="164">
        <f t="shared" si="157"/>
        <v>0</v>
      </c>
      <c r="BB364" s="171">
        <f>IF(AU364&gt;0.1,(VLOOKUP(D364,'P4 Destination'!$C$21:$M$176,3,0))*I364,0)</f>
        <v>0</v>
      </c>
      <c r="BC364" s="172">
        <f t="shared" si="158"/>
        <v>0</v>
      </c>
      <c r="BD364" s="171">
        <f>(VLOOKUP($D364,'P4 Destination'!$C$21:$M$176,4,0))*BC364</f>
        <v>0</v>
      </c>
      <c r="BE364" s="172">
        <f t="shared" si="159"/>
        <v>0</v>
      </c>
      <c r="BF364" s="171">
        <f>(VLOOKUP($D364,'P4 Destination'!$C$21:$M$176,5,0))*BE364</f>
        <v>0</v>
      </c>
      <c r="BG364" s="172">
        <f t="shared" si="160"/>
        <v>17</v>
      </c>
      <c r="BH364" s="171">
        <f>(VLOOKUP($D364,'P4 Destination'!$C$21:$M$176,6,0))*BG364</f>
        <v>0</v>
      </c>
      <c r="BI364" s="172">
        <f t="shared" si="161"/>
        <v>0</v>
      </c>
      <c r="BJ364" s="171">
        <f>(VLOOKUP($D364,'P4 Destination'!$C$21:$M$176,7,0))*BI364</f>
        <v>0</v>
      </c>
      <c r="BK364" s="172">
        <f t="shared" si="162"/>
        <v>0</v>
      </c>
      <c r="BL364" s="171">
        <f>(VLOOKUP($D364,'P4 Destination'!$C$21:$M$176,8,0))*BK364</f>
        <v>0</v>
      </c>
      <c r="BM364" s="172">
        <f t="shared" si="163"/>
        <v>0</v>
      </c>
      <c r="BN364" s="171">
        <f>(VLOOKUP($D364,'P4 Destination'!$C$21:$M$176,9,0))*BM364</f>
        <v>0</v>
      </c>
      <c r="BO364" s="154">
        <f t="shared" si="164"/>
        <v>1</v>
      </c>
      <c r="BP364" s="171">
        <f>(VLOOKUP(D364,'P4 Destination'!$C$21:$M$176,10,0))*K364</f>
        <v>0</v>
      </c>
      <c r="BQ364" s="171">
        <f>(VLOOKUP(D364,'P4 Destination'!$C$21:$M$176,11,0))*J364</f>
        <v>0</v>
      </c>
      <c r="BR364" s="173">
        <f t="shared" si="165"/>
        <v>0</v>
      </c>
      <c r="BS364" s="173">
        <f>(AV364*2500)*'P6 Verzekering'!$E$11</f>
        <v>0</v>
      </c>
      <c r="BT364" s="173">
        <f>(AW364*2500)*'P6 Verzekering'!$E$12</f>
        <v>0</v>
      </c>
      <c r="BU364" s="173">
        <f>(L364*2500)*'P6 Verzekering'!$E$13</f>
        <v>0</v>
      </c>
      <c r="BV364" s="173">
        <f t="shared" si="166"/>
        <v>0</v>
      </c>
      <c r="BW364"/>
      <c r="BX364"/>
    </row>
    <row r="365" spans="1:76">
      <c r="A365" s="152" t="s">
        <v>1539</v>
      </c>
      <c r="B365" s="152" t="s">
        <v>219</v>
      </c>
      <c r="C365" s="152" t="s">
        <v>219</v>
      </c>
      <c r="D365" s="152" t="s">
        <v>390</v>
      </c>
      <c r="E365" s="152" t="s">
        <v>389</v>
      </c>
      <c r="F365" s="153">
        <f t="shared" si="140"/>
        <v>18</v>
      </c>
      <c r="G365" s="154">
        <v>1</v>
      </c>
      <c r="H365" s="154">
        <f>IFERROR(VLOOKUP(B365,'P2 Origin'!$C$21:$Q$176,15,FALSE),0)</f>
        <v>0</v>
      </c>
      <c r="I365" s="154">
        <f>IFERROR(VLOOKUP(D365,'P4 Destination'!$C$21:$Q$176,15,FALSE),0)</f>
        <v>1</v>
      </c>
      <c r="J365" s="155">
        <v>1</v>
      </c>
      <c r="K365" s="155"/>
      <c r="L365" s="156">
        <v>0</v>
      </c>
      <c r="M365" s="155">
        <v>0</v>
      </c>
      <c r="N365" s="155">
        <v>0</v>
      </c>
      <c r="O365" s="157">
        <f t="shared" si="141"/>
        <v>0</v>
      </c>
      <c r="P365" s="158">
        <f t="shared" si="142"/>
        <v>0</v>
      </c>
      <c r="Q365" s="159">
        <f>IFERROR(VLOOKUP(N365,'P1 Intra-Europees'!$A$15:$H$25,3,0),0)*P365</f>
        <v>0</v>
      </c>
      <c r="R365" s="160">
        <f t="shared" si="143"/>
        <v>0</v>
      </c>
      <c r="S365" s="159">
        <f>IFERROR(VLOOKUP(N365,'P1 Intra-Europees'!$A$15:$H$25,4,0),0)*R365</f>
        <v>0</v>
      </c>
      <c r="T365" s="160">
        <f t="shared" si="144"/>
        <v>0</v>
      </c>
      <c r="U365" s="159">
        <f>IFERROR(VLOOKUP(N365,'P1 Intra-Europees'!$A$15:$H$25,5,0),0)*T365</f>
        <v>0</v>
      </c>
      <c r="V365" s="160">
        <f t="shared" si="145"/>
        <v>0</v>
      </c>
      <c r="W365" s="159">
        <f>IFERROR(VLOOKUP(N365,'P1 Intra-Europees'!$A$15:$H$25,6,0),0)*V365</f>
        <v>0</v>
      </c>
      <c r="X365" s="160">
        <f t="shared" si="146"/>
        <v>0</v>
      </c>
      <c r="Y365" s="159">
        <f>IFERROR(VLOOKUP(N365,'P1 Intra-Europees'!$A$15:$H$25,7,0),0)*X365</f>
        <v>0</v>
      </c>
      <c r="Z365" s="161">
        <f t="shared" si="147"/>
        <v>0</v>
      </c>
      <c r="AA365" s="162">
        <f>IFERROR(VLOOKUP(N365,'P1 Intra-Europees'!$A$15:$H$25,8,0),0)*Z365</f>
        <v>0</v>
      </c>
      <c r="AB365" s="163">
        <f t="shared" si="148"/>
        <v>0</v>
      </c>
      <c r="AC365" s="157" t="str">
        <f>VLOOKUP(B365,'P2 Origin'!$C$21:$O$176,13,0)</f>
        <v>EUR</v>
      </c>
      <c r="AD365" s="164">
        <f t="shared" si="149"/>
        <v>0</v>
      </c>
      <c r="AE365" s="165">
        <f>IF(AU365&gt;0.1,VLOOKUP(B365,'P2 Origin'!$C$21:$M$176,3,0)*H365,0)</f>
        <v>0</v>
      </c>
      <c r="AF365" s="166">
        <f t="shared" si="150"/>
        <v>0</v>
      </c>
      <c r="AG365" s="165">
        <f>(VLOOKUP(B365,'P2 Origin'!$C$21:$M$176,4,0))*AF365</f>
        <v>0</v>
      </c>
      <c r="AH365" s="166">
        <f t="shared" si="151"/>
        <v>0</v>
      </c>
      <c r="AI365" s="165">
        <f>(VLOOKUP(B365,'P2 Origin'!$C$21:$M$176,5,0))*AH365</f>
        <v>0</v>
      </c>
      <c r="AJ365" s="166">
        <f t="shared" si="167"/>
        <v>18</v>
      </c>
      <c r="AK365" s="165">
        <f>(VLOOKUP(B365,'P2 Origin'!$C$21:$M$176,6,0))*AJ365</f>
        <v>0</v>
      </c>
      <c r="AL365" s="166">
        <f t="shared" si="152"/>
        <v>0</v>
      </c>
      <c r="AM365" s="165">
        <f>(VLOOKUP($B365,'P2 Origin'!$C$21:$M$176,7,0))*AL365</f>
        <v>0</v>
      </c>
      <c r="AN365" s="166">
        <f t="shared" si="153"/>
        <v>0</v>
      </c>
      <c r="AO365" s="165">
        <f>(VLOOKUP($B365,'P2 Origin'!$C$21:$M$176,8,0))*AN365</f>
        <v>0</v>
      </c>
      <c r="AP365" s="166">
        <f t="shared" si="154"/>
        <v>0</v>
      </c>
      <c r="AQ365" s="165">
        <f>(VLOOKUP($B365,'P2 Origin'!$C$21:$M$176,9,0))*AP365</f>
        <v>0</v>
      </c>
      <c r="AR365" s="155">
        <f t="shared" si="155"/>
        <v>1</v>
      </c>
      <c r="AS365" s="164">
        <f>(VLOOKUP(B365,'P2 Origin'!$C$21:$M$176,10,0))*K365</f>
        <v>0</v>
      </c>
      <c r="AT365" s="164">
        <f>(VLOOKUP(B365,'P2 Origin'!$C$21:$M$176,11,0))*J365</f>
        <v>0</v>
      </c>
      <c r="AU365" s="167">
        <v>18</v>
      </c>
      <c r="AV365" s="168">
        <v>18</v>
      </c>
      <c r="AW365" s="169">
        <v>0</v>
      </c>
      <c r="AX365" s="170">
        <f>IF(AU365&gt;=0.1,'P3 Bureaumarge zee- en luchtvr.'!$D$12,0)</f>
        <v>0</v>
      </c>
      <c r="AY365" s="163">
        <f t="shared" si="156"/>
        <v>0</v>
      </c>
      <c r="AZ365" s="157" t="str">
        <f>VLOOKUP(D365,'P4 Destination'!$C$21:$O$176,13,0)</f>
        <v>USD</v>
      </c>
      <c r="BA365" s="164">
        <f t="shared" si="157"/>
        <v>0</v>
      </c>
      <c r="BB365" s="171">
        <f>IF(AU365&gt;0.1,(VLOOKUP(D365,'P4 Destination'!$C$21:$M$176,3,0))*I365,0)</f>
        <v>0</v>
      </c>
      <c r="BC365" s="172">
        <f t="shared" si="158"/>
        <v>0</v>
      </c>
      <c r="BD365" s="171">
        <f>(VLOOKUP($D365,'P4 Destination'!$C$21:$M$176,4,0))*BC365</f>
        <v>0</v>
      </c>
      <c r="BE365" s="172">
        <f t="shared" si="159"/>
        <v>0</v>
      </c>
      <c r="BF365" s="171">
        <f>(VLOOKUP($D365,'P4 Destination'!$C$21:$M$176,5,0))*BE365</f>
        <v>0</v>
      </c>
      <c r="BG365" s="172">
        <f t="shared" si="160"/>
        <v>18</v>
      </c>
      <c r="BH365" s="171">
        <f>(VLOOKUP($D365,'P4 Destination'!$C$21:$M$176,6,0))*BG365</f>
        <v>0</v>
      </c>
      <c r="BI365" s="172">
        <f t="shared" si="161"/>
        <v>0</v>
      </c>
      <c r="BJ365" s="171">
        <f>(VLOOKUP($D365,'P4 Destination'!$C$21:$M$176,7,0))*BI365</f>
        <v>0</v>
      </c>
      <c r="BK365" s="172">
        <f t="shared" si="162"/>
        <v>0</v>
      </c>
      <c r="BL365" s="171">
        <f>(VLOOKUP($D365,'P4 Destination'!$C$21:$M$176,8,0))*BK365</f>
        <v>0</v>
      </c>
      <c r="BM365" s="172">
        <f t="shared" si="163"/>
        <v>0</v>
      </c>
      <c r="BN365" s="171">
        <f>(VLOOKUP($D365,'P4 Destination'!$C$21:$M$176,9,0))*BM365</f>
        <v>0</v>
      </c>
      <c r="BO365" s="154">
        <f t="shared" si="164"/>
        <v>1</v>
      </c>
      <c r="BP365" s="171">
        <f>(VLOOKUP(D365,'P4 Destination'!$C$21:$M$176,10,0))*K365</f>
        <v>0</v>
      </c>
      <c r="BQ365" s="171">
        <f>(VLOOKUP(D365,'P4 Destination'!$C$21:$M$176,11,0))*J365</f>
        <v>0</v>
      </c>
      <c r="BR365" s="173">
        <f t="shared" si="165"/>
        <v>0</v>
      </c>
      <c r="BS365" s="173">
        <f>(AV365*2500)*'P6 Verzekering'!$E$11</f>
        <v>0</v>
      </c>
      <c r="BT365" s="173">
        <f>(AW365*2500)*'P6 Verzekering'!$E$12</f>
        <v>0</v>
      </c>
      <c r="BU365" s="173">
        <f>(L365*2500)*'P6 Verzekering'!$E$13</f>
        <v>0</v>
      </c>
      <c r="BV365" s="173">
        <f t="shared" si="166"/>
        <v>0</v>
      </c>
      <c r="BW365"/>
      <c r="BX365"/>
    </row>
    <row r="366" spans="1:76">
      <c r="A366" s="152" t="s">
        <v>1541</v>
      </c>
      <c r="B366" s="152" t="s">
        <v>219</v>
      </c>
      <c r="C366" s="152" t="s">
        <v>219</v>
      </c>
      <c r="D366" s="152" t="s">
        <v>390</v>
      </c>
      <c r="E366" s="152" t="s">
        <v>389</v>
      </c>
      <c r="F366" s="153">
        <f t="shared" si="140"/>
        <v>13</v>
      </c>
      <c r="G366" s="154">
        <v>1</v>
      </c>
      <c r="H366" s="154">
        <f>IFERROR(VLOOKUP(B366,'P2 Origin'!$C$21:$Q$176,15,FALSE),0)</f>
        <v>0</v>
      </c>
      <c r="I366" s="154">
        <f>IFERROR(VLOOKUP(D366,'P4 Destination'!$C$21:$Q$176,15,FALSE),0)</f>
        <v>1</v>
      </c>
      <c r="J366" s="155">
        <v>1</v>
      </c>
      <c r="K366" s="155"/>
      <c r="L366" s="156">
        <v>0</v>
      </c>
      <c r="M366" s="155">
        <v>0</v>
      </c>
      <c r="N366" s="155">
        <v>0</v>
      </c>
      <c r="O366" s="157">
        <f t="shared" si="141"/>
        <v>0</v>
      </c>
      <c r="P366" s="158">
        <f t="shared" si="142"/>
        <v>0</v>
      </c>
      <c r="Q366" s="159">
        <f>IFERROR(VLOOKUP(N366,'P1 Intra-Europees'!$A$15:$H$25,3,0),0)*P366</f>
        <v>0</v>
      </c>
      <c r="R366" s="160">
        <f t="shared" si="143"/>
        <v>0</v>
      </c>
      <c r="S366" s="159">
        <f>IFERROR(VLOOKUP(N366,'P1 Intra-Europees'!$A$15:$H$25,4,0),0)*R366</f>
        <v>0</v>
      </c>
      <c r="T366" s="160">
        <f t="shared" si="144"/>
        <v>0</v>
      </c>
      <c r="U366" s="159">
        <f>IFERROR(VLOOKUP(N366,'P1 Intra-Europees'!$A$15:$H$25,5,0),0)*T366</f>
        <v>0</v>
      </c>
      <c r="V366" s="160">
        <f t="shared" si="145"/>
        <v>0</v>
      </c>
      <c r="W366" s="159">
        <f>IFERROR(VLOOKUP(N366,'P1 Intra-Europees'!$A$15:$H$25,6,0),0)*V366</f>
        <v>0</v>
      </c>
      <c r="X366" s="160">
        <f t="shared" si="146"/>
        <v>0</v>
      </c>
      <c r="Y366" s="159">
        <f>IFERROR(VLOOKUP(N366,'P1 Intra-Europees'!$A$15:$H$25,7,0),0)*X366</f>
        <v>0</v>
      </c>
      <c r="Z366" s="161">
        <f t="shared" si="147"/>
        <v>0</v>
      </c>
      <c r="AA366" s="162">
        <f>IFERROR(VLOOKUP(N366,'P1 Intra-Europees'!$A$15:$H$25,8,0),0)*Z366</f>
        <v>0</v>
      </c>
      <c r="AB366" s="163">
        <f t="shared" si="148"/>
        <v>0</v>
      </c>
      <c r="AC366" s="157" t="str">
        <f>VLOOKUP(B366,'P2 Origin'!$C$21:$O$176,13,0)</f>
        <v>EUR</v>
      </c>
      <c r="AD366" s="164">
        <f t="shared" si="149"/>
        <v>0</v>
      </c>
      <c r="AE366" s="165">
        <f>IF(AU366&gt;0.1,VLOOKUP(B366,'P2 Origin'!$C$21:$M$176,3,0)*H366,0)</f>
        <v>0</v>
      </c>
      <c r="AF366" s="166">
        <f t="shared" si="150"/>
        <v>0</v>
      </c>
      <c r="AG366" s="165">
        <f>(VLOOKUP(B366,'P2 Origin'!$C$21:$M$176,4,0))*AF366</f>
        <v>0</v>
      </c>
      <c r="AH366" s="166">
        <f t="shared" si="151"/>
        <v>13</v>
      </c>
      <c r="AI366" s="165">
        <f>(VLOOKUP(B366,'P2 Origin'!$C$21:$M$176,5,0))*AH366</f>
        <v>0</v>
      </c>
      <c r="AJ366" s="166">
        <f t="shared" si="167"/>
        <v>0</v>
      </c>
      <c r="AK366" s="165">
        <f>(VLOOKUP(B366,'P2 Origin'!$C$21:$M$176,6,0))*AJ366</f>
        <v>0</v>
      </c>
      <c r="AL366" s="166">
        <f t="shared" si="152"/>
        <v>0</v>
      </c>
      <c r="AM366" s="165">
        <f>(VLOOKUP($B366,'P2 Origin'!$C$21:$M$176,7,0))*AL366</f>
        <v>0</v>
      </c>
      <c r="AN366" s="166">
        <f t="shared" si="153"/>
        <v>0</v>
      </c>
      <c r="AO366" s="165">
        <f>(VLOOKUP($B366,'P2 Origin'!$C$21:$M$176,8,0))*AN366</f>
        <v>0</v>
      </c>
      <c r="AP366" s="166">
        <f t="shared" si="154"/>
        <v>0</v>
      </c>
      <c r="AQ366" s="165">
        <f>(VLOOKUP($B366,'P2 Origin'!$C$21:$M$176,9,0))*AP366</f>
        <v>0</v>
      </c>
      <c r="AR366" s="155">
        <f t="shared" si="155"/>
        <v>1</v>
      </c>
      <c r="AS366" s="164">
        <f>(VLOOKUP(B366,'P2 Origin'!$C$21:$M$176,10,0))*K366</f>
        <v>0</v>
      </c>
      <c r="AT366" s="164">
        <f>(VLOOKUP(B366,'P2 Origin'!$C$21:$M$176,11,0))*J366</f>
        <v>0</v>
      </c>
      <c r="AU366" s="167">
        <v>13</v>
      </c>
      <c r="AV366" s="168">
        <v>13</v>
      </c>
      <c r="AW366" s="169">
        <v>0</v>
      </c>
      <c r="AX366" s="170">
        <f>IF(AU366&gt;=0.1,'P3 Bureaumarge zee- en luchtvr.'!$D$12,0)</f>
        <v>0</v>
      </c>
      <c r="AY366" s="163">
        <f t="shared" si="156"/>
        <v>0</v>
      </c>
      <c r="AZ366" s="157" t="str">
        <f>VLOOKUP(D366,'P4 Destination'!$C$21:$O$176,13,0)</f>
        <v>USD</v>
      </c>
      <c r="BA366" s="164">
        <f t="shared" si="157"/>
        <v>0</v>
      </c>
      <c r="BB366" s="171">
        <f>IF(AU366&gt;0.1,(VLOOKUP(D366,'P4 Destination'!$C$21:$M$176,3,0))*I366,0)</f>
        <v>0</v>
      </c>
      <c r="BC366" s="172">
        <f t="shared" si="158"/>
        <v>0</v>
      </c>
      <c r="BD366" s="171">
        <f>(VLOOKUP($D366,'P4 Destination'!$C$21:$M$176,4,0))*BC366</f>
        <v>0</v>
      </c>
      <c r="BE366" s="172">
        <f t="shared" si="159"/>
        <v>13</v>
      </c>
      <c r="BF366" s="171">
        <f>(VLOOKUP($D366,'P4 Destination'!$C$21:$M$176,5,0))*BE366</f>
        <v>0</v>
      </c>
      <c r="BG366" s="172">
        <f t="shared" si="160"/>
        <v>0</v>
      </c>
      <c r="BH366" s="171">
        <f>(VLOOKUP($D366,'P4 Destination'!$C$21:$M$176,6,0))*BG366</f>
        <v>0</v>
      </c>
      <c r="BI366" s="172">
        <f t="shared" si="161"/>
        <v>0</v>
      </c>
      <c r="BJ366" s="171">
        <f>(VLOOKUP($D366,'P4 Destination'!$C$21:$M$176,7,0))*BI366</f>
        <v>0</v>
      </c>
      <c r="BK366" s="172">
        <f t="shared" si="162"/>
        <v>0</v>
      </c>
      <c r="BL366" s="171">
        <f>(VLOOKUP($D366,'P4 Destination'!$C$21:$M$176,8,0))*BK366</f>
        <v>0</v>
      </c>
      <c r="BM366" s="172">
        <f t="shared" si="163"/>
        <v>0</v>
      </c>
      <c r="BN366" s="171">
        <f>(VLOOKUP($D366,'P4 Destination'!$C$21:$M$176,9,0))*BM366</f>
        <v>0</v>
      </c>
      <c r="BO366" s="154">
        <f t="shared" si="164"/>
        <v>1</v>
      </c>
      <c r="BP366" s="171">
        <f>(VLOOKUP(D366,'P4 Destination'!$C$21:$M$176,10,0))*K366</f>
        <v>0</v>
      </c>
      <c r="BQ366" s="171">
        <f>(VLOOKUP(D366,'P4 Destination'!$C$21:$M$176,11,0))*J366</f>
        <v>0</v>
      </c>
      <c r="BR366" s="173">
        <f t="shared" si="165"/>
        <v>0</v>
      </c>
      <c r="BS366" s="173">
        <f>(AV366*2500)*'P6 Verzekering'!$E$11</f>
        <v>0</v>
      </c>
      <c r="BT366" s="173">
        <f>(AW366*2500)*'P6 Verzekering'!$E$12</f>
        <v>0</v>
      </c>
      <c r="BU366" s="173">
        <f>(L366*2500)*'P6 Verzekering'!$E$13</f>
        <v>0</v>
      </c>
      <c r="BV366" s="173">
        <f t="shared" si="166"/>
        <v>0</v>
      </c>
      <c r="BW366"/>
      <c r="BX366"/>
    </row>
    <row r="367" spans="1:76">
      <c r="A367" s="152" t="s">
        <v>1542</v>
      </c>
      <c r="B367" s="152" t="s">
        <v>219</v>
      </c>
      <c r="C367" s="152" t="s">
        <v>219</v>
      </c>
      <c r="D367" s="152" t="s">
        <v>390</v>
      </c>
      <c r="E367" s="152" t="s">
        <v>389</v>
      </c>
      <c r="F367" s="153">
        <f t="shared" si="140"/>
        <v>30</v>
      </c>
      <c r="G367" s="154">
        <v>1</v>
      </c>
      <c r="H367" s="154">
        <f>IFERROR(VLOOKUP(B367,'P2 Origin'!$C$21:$Q$176,15,FALSE),0)</f>
        <v>0</v>
      </c>
      <c r="I367" s="154">
        <f>IFERROR(VLOOKUP(D367,'P4 Destination'!$C$21:$Q$176,15,FALSE),0)</f>
        <v>1</v>
      </c>
      <c r="J367" s="155">
        <v>1</v>
      </c>
      <c r="K367" s="155"/>
      <c r="L367" s="156">
        <v>0</v>
      </c>
      <c r="M367" s="155">
        <v>0</v>
      </c>
      <c r="N367" s="155">
        <v>0</v>
      </c>
      <c r="O367" s="157">
        <f t="shared" si="141"/>
        <v>0</v>
      </c>
      <c r="P367" s="158">
        <f t="shared" si="142"/>
        <v>0</v>
      </c>
      <c r="Q367" s="159">
        <f>IFERROR(VLOOKUP(N367,'P1 Intra-Europees'!$A$15:$H$25,3,0),0)*P367</f>
        <v>0</v>
      </c>
      <c r="R367" s="160">
        <f t="shared" si="143"/>
        <v>0</v>
      </c>
      <c r="S367" s="159">
        <f>IFERROR(VLOOKUP(N367,'P1 Intra-Europees'!$A$15:$H$25,4,0),0)*R367</f>
        <v>0</v>
      </c>
      <c r="T367" s="160">
        <f t="shared" si="144"/>
        <v>0</v>
      </c>
      <c r="U367" s="159">
        <f>IFERROR(VLOOKUP(N367,'P1 Intra-Europees'!$A$15:$H$25,5,0),0)*T367</f>
        <v>0</v>
      </c>
      <c r="V367" s="160">
        <f t="shared" si="145"/>
        <v>0</v>
      </c>
      <c r="W367" s="159">
        <f>IFERROR(VLOOKUP(N367,'P1 Intra-Europees'!$A$15:$H$25,6,0),0)*V367</f>
        <v>0</v>
      </c>
      <c r="X367" s="160">
        <f t="shared" si="146"/>
        <v>0</v>
      </c>
      <c r="Y367" s="159">
        <f>IFERROR(VLOOKUP(N367,'P1 Intra-Europees'!$A$15:$H$25,7,0),0)*X367</f>
        <v>0</v>
      </c>
      <c r="Z367" s="161">
        <f t="shared" si="147"/>
        <v>0</v>
      </c>
      <c r="AA367" s="162">
        <f>IFERROR(VLOOKUP(N367,'P1 Intra-Europees'!$A$15:$H$25,8,0),0)*Z367</f>
        <v>0</v>
      </c>
      <c r="AB367" s="163">
        <f t="shared" si="148"/>
        <v>0</v>
      </c>
      <c r="AC367" s="157" t="str">
        <f>VLOOKUP(B367,'P2 Origin'!$C$21:$O$176,13,0)</f>
        <v>EUR</v>
      </c>
      <c r="AD367" s="164">
        <f t="shared" si="149"/>
        <v>0</v>
      </c>
      <c r="AE367" s="165">
        <f>IF(AU367&gt;0.1,VLOOKUP(B367,'P2 Origin'!$C$21:$M$176,3,0)*H367,0)</f>
        <v>0</v>
      </c>
      <c r="AF367" s="166">
        <f t="shared" si="150"/>
        <v>0</v>
      </c>
      <c r="AG367" s="165">
        <f>(VLOOKUP(B367,'P2 Origin'!$C$21:$M$176,4,0))*AF367</f>
        <v>0</v>
      </c>
      <c r="AH367" s="166">
        <f t="shared" si="151"/>
        <v>0</v>
      </c>
      <c r="AI367" s="165">
        <f>(VLOOKUP(B367,'P2 Origin'!$C$21:$M$176,5,0))*AH367</f>
        <v>0</v>
      </c>
      <c r="AJ367" s="166">
        <f t="shared" si="167"/>
        <v>0</v>
      </c>
      <c r="AK367" s="165">
        <f>(VLOOKUP(B367,'P2 Origin'!$C$21:$M$176,6,0))*AJ367</f>
        <v>0</v>
      </c>
      <c r="AL367" s="166">
        <f t="shared" si="152"/>
        <v>30</v>
      </c>
      <c r="AM367" s="165">
        <f>(VLOOKUP($B367,'P2 Origin'!$C$21:$M$176,7,0))*AL367</f>
        <v>0</v>
      </c>
      <c r="AN367" s="166">
        <f t="shared" si="153"/>
        <v>0</v>
      </c>
      <c r="AO367" s="165">
        <f>(VLOOKUP($B367,'P2 Origin'!$C$21:$M$176,8,0))*AN367</f>
        <v>0</v>
      </c>
      <c r="AP367" s="166">
        <f t="shared" si="154"/>
        <v>0</v>
      </c>
      <c r="AQ367" s="165">
        <f>(VLOOKUP($B367,'P2 Origin'!$C$21:$M$176,9,0))*AP367</f>
        <v>0</v>
      </c>
      <c r="AR367" s="155">
        <f t="shared" si="155"/>
        <v>1</v>
      </c>
      <c r="AS367" s="164">
        <f>(VLOOKUP(B367,'P2 Origin'!$C$21:$M$176,10,0))*K367</f>
        <v>0</v>
      </c>
      <c r="AT367" s="164">
        <f>(VLOOKUP(B367,'P2 Origin'!$C$21:$M$176,11,0))*J367</f>
        <v>0</v>
      </c>
      <c r="AU367" s="167">
        <v>30</v>
      </c>
      <c r="AV367" s="168">
        <v>30</v>
      </c>
      <c r="AW367" s="169">
        <v>0</v>
      </c>
      <c r="AX367" s="170">
        <f>IF(AU367&gt;=0.1,'P3 Bureaumarge zee- en luchtvr.'!$D$12,0)</f>
        <v>0</v>
      </c>
      <c r="AY367" s="163">
        <f t="shared" si="156"/>
        <v>0</v>
      </c>
      <c r="AZ367" s="157" t="str">
        <f>VLOOKUP(D367,'P4 Destination'!$C$21:$O$176,13,0)</f>
        <v>USD</v>
      </c>
      <c r="BA367" s="164">
        <f t="shared" si="157"/>
        <v>0</v>
      </c>
      <c r="BB367" s="171">
        <f>IF(AU367&gt;0.1,(VLOOKUP(D367,'P4 Destination'!$C$21:$M$176,3,0))*I367,0)</f>
        <v>0</v>
      </c>
      <c r="BC367" s="172">
        <f t="shared" si="158"/>
        <v>0</v>
      </c>
      <c r="BD367" s="171">
        <f>(VLOOKUP($D367,'P4 Destination'!$C$21:$M$176,4,0))*BC367</f>
        <v>0</v>
      </c>
      <c r="BE367" s="172">
        <f t="shared" si="159"/>
        <v>0</v>
      </c>
      <c r="BF367" s="171">
        <f>(VLOOKUP($D367,'P4 Destination'!$C$21:$M$176,5,0))*BE367</f>
        <v>0</v>
      </c>
      <c r="BG367" s="172">
        <f t="shared" si="160"/>
        <v>0</v>
      </c>
      <c r="BH367" s="171">
        <f>(VLOOKUP($D367,'P4 Destination'!$C$21:$M$176,6,0))*BG367</f>
        <v>0</v>
      </c>
      <c r="BI367" s="172">
        <f t="shared" si="161"/>
        <v>30</v>
      </c>
      <c r="BJ367" s="171">
        <f>(VLOOKUP($D367,'P4 Destination'!$C$21:$M$176,7,0))*BI367</f>
        <v>0</v>
      </c>
      <c r="BK367" s="172">
        <f t="shared" si="162"/>
        <v>0</v>
      </c>
      <c r="BL367" s="171">
        <f>(VLOOKUP($D367,'P4 Destination'!$C$21:$M$176,8,0))*BK367</f>
        <v>0</v>
      </c>
      <c r="BM367" s="172">
        <f t="shared" si="163"/>
        <v>0</v>
      </c>
      <c r="BN367" s="171">
        <f>(VLOOKUP($D367,'P4 Destination'!$C$21:$M$176,9,0))*BM367</f>
        <v>0</v>
      </c>
      <c r="BO367" s="154">
        <f t="shared" si="164"/>
        <v>1</v>
      </c>
      <c r="BP367" s="171">
        <f>(VLOOKUP(D367,'P4 Destination'!$C$21:$M$176,10,0))*K367</f>
        <v>0</v>
      </c>
      <c r="BQ367" s="171">
        <f>(VLOOKUP(D367,'P4 Destination'!$C$21:$M$176,11,0))*J367</f>
        <v>0</v>
      </c>
      <c r="BR367" s="173">
        <f t="shared" si="165"/>
        <v>0</v>
      </c>
      <c r="BS367" s="173">
        <f>(AV367*2500)*'P6 Verzekering'!$E$11</f>
        <v>0</v>
      </c>
      <c r="BT367" s="173">
        <f>(AW367*2500)*'P6 Verzekering'!$E$12</f>
        <v>0</v>
      </c>
      <c r="BU367" s="173">
        <f>(L367*2500)*'P6 Verzekering'!$E$13</f>
        <v>0</v>
      </c>
      <c r="BV367" s="173">
        <f t="shared" si="166"/>
        <v>0</v>
      </c>
      <c r="BW367"/>
      <c r="BX367"/>
    </row>
    <row r="368" spans="1:76">
      <c r="A368" s="152" t="s">
        <v>1543</v>
      </c>
      <c r="B368" s="152" t="s">
        <v>219</v>
      </c>
      <c r="C368" s="152" t="s">
        <v>219</v>
      </c>
      <c r="D368" s="152" t="s">
        <v>390</v>
      </c>
      <c r="E368" s="152" t="s">
        <v>389</v>
      </c>
      <c r="F368" s="153">
        <f t="shared" si="140"/>
        <v>15</v>
      </c>
      <c r="G368" s="154">
        <v>1</v>
      </c>
      <c r="H368" s="154">
        <f>IFERROR(VLOOKUP(B368,'P2 Origin'!$C$21:$Q$176,15,FALSE),0)</f>
        <v>0</v>
      </c>
      <c r="I368" s="154">
        <f>IFERROR(VLOOKUP(D368,'P4 Destination'!$C$21:$Q$176,15,FALSE),0)</f>
        <v>1</v>
      </c>
      <c r="J368" s="155">
        <v>1</v>
      </c>
      <c r="K368" s="155"/>
      <c r="L368" s="156">
        <v>0</v>
      </c>
      <c r="M368" s="155">
        <v>0</v>
      </c>
      <c r="N368" s="155">
        <v>0</v>
      </c>
      <c r="O368" s="157">
        <f t="shared" si="141"/>
        <v>0</v>
      </c>
      <c r="P368" s="158">
        <f t="shared" si="142"/>
        <v>0</v>
      </c>
      <c r="Q368" s="159">
        <f>IFERROR(VLOOKUP(N368,'P1 Intra-Europees'!$A$15:$H$25,3,0),0)*P368</f>
        <v>0</v>
      </c>
      <c r="R368" s="160">
        <f t="shared" si="143"/>
        <v>0</v>
      </c>
      <c r="S368" s="159">
        <f>IFERROR(VLOOKUP(N368,'P1 Intra-Europees'!$A$15:$H$25,4,0),0)*R368</f>
        <v>0</v>
      </c>
      <c r="T368" s="160">
        <f t="shared" si="144"/>
        <v>0</v>
      </c>
      <c r="U368" s="159">
        <f>IFERROR(VLOOKUP(N368,'P1 Intra-Europees'!$A$15:$H$25,5,0),0)*T368</f>
        <v>0</v>
      </c>
      <c r="V368" s="160">
        <f t="shared" si="145"/>
        <v>0</v>
      </c>
      <c r="W368" s="159">
        <f>IFERROR(VLOOKUP(N368,'P1 Intra-Europees'!$A$15:$H$25,6,0),0)*V368</f>
        <v>0</v>
      </c>
      <c r="X368" s="160">
        <f t="shared" si="146"/>
        <v>0</v>
      </c>
      <c r="Y368" s="159">
        <f>IFERROR(VLOOKUP(N368,'P1 Intra-Europees'!$A$15:$H$25,7,0),0)*X368</f>
        <v>0</v>
      </c>
      <c r="Z368" s="161">
        <f t="shared" si="147"/>
        <v>0</v>
      </c>
      <c r="AA368" s="162">
        <f>IFERROR(VLOOKUP(N368,'P1 Intra-Europees'!$A$15:$H$25,8,0),0)*Z368</f>
        <v>0</v>
      </c>
      <c r="AB368" s="163">
        <f t="shared" si="148"/>
        <v>0</v>
      </c>
      <c r="AC368" s="157" t="str">
        <f>VLOOKUP(B368,'P2 Origin'!$C$21:$O$176,13,0)</f>
        <v>EUR</v>
      </c>
      <c r="AD368" s="164">
        <f t="shared" si="149"/>
        <v>0</v>
      </c>
      <c r="AE368" s="165">
        <f>IF(AU368&gt;0.1,VLOOKUP(B368,'P2 Origin'!$C$21:$M$176,3,0)*H368,0)</f>
        <v>0</v>
      </c>
      <c r="AF368" s="166">
        <f t="shared" si="150"/>
        <v>0</v>
      </c>
      <c r="AG368" s="165">
        <f>(VLOOKUP(B368,'P2 Origin'!$C$21:$M$176,4,0))*AF368</f>
        <v>0</v>
      </c>
      <c r="AH368" s="166">
        <f t="shared" si="151"/>
        <v>15</v>
      </c>
      <c r="AI368" s="165">
        <f>(VLOOKUP(B368,'P2 Origin'!$C$21:$M$176,5,0))*AH368</f>
        <v>0</v>
      </c>
      <c r="AJ368" s="166">
        <f t="shared" si="167"/>
        <v>0</v>
      </c>
      <c r="AK368" s="165">
        <f>(VLOOKUP(B368,'P2 Origin'!$C$21:$M$176,6,0))*AJ368</f>
        <v>0</v>
      </c>
      <c r="AL368" s="166">
        <f t="shared" si="152"/>
        <v>0</v>
      </c>
      <c r="AM368" s="165">
        <f>(VLOOKUP($B368,'P2 Origin'!$C$21:$M$176,7,0))*AL368</f>
        <v>0</v>
      </c>
      <c r="AN368" s="166">
        <f t="shared" si="153"/>
        <v>0</v>
      </c>
      <c r="AO368" s="165">
        <f>(VLOOKUP($B368,'P2 Origin'!$C$21:$M$176,8,0))*AN368</f>
        <v>0</v>
      </c>
      <c r="AP368" s="166">
        <f t="shared" si="154"/>
        <v>0</v>
      </c>
      <c r="AQ368" s="165">
        <f>(VLOOKUP($B368,'P2 Origin'!$C$21:$M$176,9,0))*AP368</f>
        <v>0</v>
      </c>
      <c r="AR368" s="155">
        <f t="shared" si="155"/>
        <v>1</v>
      </c>
      <c r="AS368" s="164">
        <f>(VLOOKUP(B368,'P2 Origin'!$C$21:$M$176,10,0))*K368</f>
        <v>0</v>
      </c>
      <c r="AT368" s="164">
        <f>(VLOOKUP(B368,'P2 Origin'!$C$21:$M$176,11,0))*J368</f>
        <v>0</v>
      </c>
      <c r="AU368" s="167">
        <v>15</v>
      </c>
      <c r="AV368" s="168">
        <v>15</v>
      </c>
      <c r="AW368" s="169">
        <v>0</v>
      </c>
      <c r="AX368" s="170">
        <f>IF(AU368&gt;=0.1,'P3 Bureaumarge zee- en luchtvr.'!$D$12,0)</f>
        <v>0</v>
      </c>
      <c r="AY368" s="163">
        <f t="shared" si="156"/>
        <v>0</v>
      </c>
      <c r="AZ368" s="157" t="str">
        <f>VLOOKUP(D368,'P4 Destination'!$C$21:$O$176,13,0)</f>
        <v>USD</v>
      </c>
      <c r="BA368" s="164">
        <f t="shared" si="157"/>
        <v>0</v>
      </c>
      <c r="BB368" s="171">
        <f>IF(AU368&gt;0.1,(VLOOKUP(D368,'P4 Destination'!$C$21:$M$176,3,0))*I368,0)</f>
        <v>0</v>
      </c>
      <c r="BC368" s="172">
        <f t="shared" si="158"/>
        <v>0</v>
      </c>
      <c r="BD368" s="171">
        <f>(VLOOKUP($D368,'P4 Destination'!$C$21:$M$176,4,0))*BC368</f>
        <v>0</v>
      </c>
      <c r="BE368" s="172">
        <f t="shared" si="159"/>
        <v>15</v>
      </c>
      <c r="BF368" s="171">
        <f>(VLOOKUP($D368,'P4 Destination'!$C$21:$M$176,5,0))*BE368</f>
        <v>0</v>
      </c>
      <c r="BG368" s="172">
        <f t="shared" si="160"/>
        <v>0</v>
      </c>
      <c r="BH368" s="171">
        <f>(VLOOKUP($D368,'P4 Destination'!$C$21:$M$176,6,0))*BG368</f>
        <v>0</v>
      </c>
      <c r="BI368" s="172">
        <f t="shared" si="161"/>
        <v>0</v>
      </c>
      <c r="BJ368" s="171">
        <f>(VLOOKUP($D368,'P4 Destination'!$C$21:$M$176,7,0))*BI368</f>
        <v>0</v>
      </c>
      <c r="BK368" s="172">
        <f t="shared" si="162"/>
        <v>0</v>
      </c>
      <c r="BL368" s="171">
        <f>(VLOOKUP($D368,'P4 Destination'!$C$21:$M$176,8,0))*BK368</f>
        <v>0</v>
      </c>
      <c r="BM368" s="172">
        <f t="shared" si="163"/>
        <v>0</v>
      </c>
      <c r="BN368" s="171">
        <f>(VLOOKUP($D368,'P4 Destination'!$C$21:$M$176,9,0))*BM368</f>
        <v>0</v>
      </c>
      <c r="BO368" s="154">
        <f t="shared" si="164"/>
        <v>1</v>
      </c>
      <c r="BP368" s="171">
        <f>(VLOOKUP(D368,'P4 Destination'!$C$21:$M$176,10,0))*K368</f>
        <v>0</v>
      </c>
      <c r="BQ368" s="171">
        <f>(VLOOKUP(D368,'P4 Destination'!$C$21:$M$176,11,0))*J368</f>
        <v>0</v>
      </c>
      <c r="BR368" s="173">
        <f t="shared" si="165"/>
        <v>0</v>
      </c>
      <c r="BS368" s="173">
        <f>(AV368*2500)*'P6 Verzekering'!$E$11</f>
        <v>0</v>
      </c>
      <c r="BT368" s="173">
        <f>(AW368*2500)*'P6 Verzekering'!$E$12</f>
        <v>0</v>
      </c>
      <c r="BU368" s="173">
        <f>(L368*2500)*'P6 Verzekering'!$E$13</f>
        <v>0</v>
      </c>
      <c r="BV368" s="173">
        <f t="shared" si="166"/>
        <v>0</v>
      </c>
      <c r="BW368"/>
      <c r="BX368"/>
    </row>
    <row r="369" spans="1:76">
      <c r="A369" s="152" t="s">
        <v>1546</v>
      </c>
      <c r="B369" s="152" t="s">
        <v>219</v>
      </c>
      <c r="C369" s="152" t="s">
        <v>219</v>
      </c>
      <c r="D369" s="152" t="s">
        <v>333</v>
      </c>
      <c r="E369" s="152" t="s">
        <v>332</v>
      </c>
      <c r="F369" s="153">
        <f t="shared" si="140"/>
        <v>30</v>
      </c>
      <c r="G369" s="154">
        <v>1</v>
      </c>
      <c r="H369" s="154">
        <f>IFERROR(VLOOKUP(B369,'P2 Origin'!$C$21:$Q$176,15,FALSE),0)</f>
        <v>0</v>
      </c>
      <c r="I369" s="154">
        <f>IFERROR(VLOOKUP(D369,'P4 Destination'!$C$21:$Q$176,15,FALSE),0)</f>
        <v>0</v>
      </c>
      <c r="J369" s="155">
        <v>1</v>
      </c>
      <c r="K369" s="155"/>
      <c r="L369" s="156">
        <v>0</v>
      </c>
      <c r="M369" s="155">
        <v>0</v>
      </c>
      <c r="N369" s="155">
        <v>0</v>
      </c>
      <c r="O369" s="157">
        <f t="shared" si="141"/>
        <v>0</v>
      </c>
      <c r="P369" s="158">
        <f t="shared" si="142"/>
        <v>0</v>
      </c>
      <c r="Q369" s="159">
        <f>IFERROR(VLOOKUP(N369,'P1 Intra-Europees'!$A$15:$H$25,3,0),0)*P369</f>
        <v>0</v>
      </c>
      <c r="R369" s="160">
        <f t="shared" si="143"/>
        <v>0</v>
      </c>
      <c r="S369" s="159">
        <f>IFERROR(VLOOKUP(N369,'P1 Intra-Europees'!$A$15:$H$25,4,0),0)*R369</f>
        <v>0</v>
      </c>
      <c r="T369" s="160">
        <f t="shared" si="144"/>
        <v>0</v>
      </c>
      <c r="U369" s="159">
        <f>IFERROR(VLOOKUP(N369,'P1 Intra-Europees'!$A$15:$H$25,5,0),0)*T369</f>
        <v>0</v>
      </c>
      <c r="V369" s="160">
        <f t="shared" si="145"/>
        <v>0</v>
      </c>
      <c r="W369" s="159">
        <f>IFERROR(VLOOKUP(N369,'P1 Intra-Europees'!$A$15:$H$25,6,0),0)*V369</f>
        <v>0</v>
      </c>
      <c r="X369" s="160">
        <f t="shared" si="146"/>
        <v>0</v>
      </c>
      <c r="Y369" s="159">
        <f>IFERROR(VLOOKUP(N369,'P1 Intra-Europees'!$A$15:$H$25,7,0),0)*X369</f>
        <v>0</v>
      </c>
      <c r="Z369" s="161">
        <f t="shared" si="147"/>
        <v>0</v>
      </c>
      <c r="AA369" s="162">
        <f>IFERROR(VLOOKUP(N369,'P1 Intra-Europees'!$A$15:$H$25,8,0),0)*Z369</f>
        <v>0</v>
      </c>
      <c r="AB369" s="163">
        <f t="shared" si="148"/>
        <v>0</v>
      </c>
      <c r="AC369" s="157" t="str">
        <f>VLOOKUP(B369,'P2 Origin'!$C$21:$O$176,13,0)</f>
        <v>EUR</v>
      </c>
      <c r="AD369" s="164">
        <f t="shared" si="149"/>
        <v>0</v>
      </c>
      <c r="AE369" s="165">
        <f>IF(AU369&gt;0.1,VLOOKUP(B369,'P2 Origin'!$C$21:$M$176,3,0)*H369,0)</f>
        <v>0</v>
      </c>
      <c r="AF369" s="166">
        <f t="shared" si="150"/>
        <v>0</v>
      </c>
      <c r="AG369" s="165">
        <f>(VLOOKUP(B369,'P2 Origin'!$C$21:$M$176,4,0))*AF369</f>
        <v>0</v>
      </c>
      <c r="AH369" s="166">
        <f t="shared" si="151"/>
        <v>0</v>
      </c>
      <c r="AI369" s="165">
        <f>(VLOOKUP(B369,'P2 Origin'!$C$21:$M$176,5,0))*AH369</f>
        <v>0</v>
      </c>
      <c r="AJ369" s="166">
        <f t="shared" si="167"/>
        <v>0</v>
      </c>
      <c r="AK369" s="165">
        <f>(VLOOKUP(B369,'P2 Origin'!$C$21:$M$176,6,0))*AJ369</f>
        <v>0</v>
      </c>
      <c r="AL369" s="166">
        <f t="shared" si="152"/>
        <v>30</v>
      </c>
      <c r="AM369" s="165">
        <f>(VLOOKUP($B369,'P2 Origin'!$C$21:$M$176,7,0))*AL369</f>
        <v>0</v>
      </c>
      <c r="AN369" s="166">
        <f t="shared" si="153"/>
        <v>0</v>
      </c>
      <c r="AO369" s="165">
        <f>(VLOOKUP($B369,'P2 Origin'!$C$21:$M$176,8,0))*AN369</f>
        <v>0</v>
      </c>
      <c r="AP369" s="166">
        <f t="shared" si="154"/>
        <v>0</v>
      </c>
      <c r="AQ369" s="165">
        <f>(VLOOKUP($B369,'P2 Origin'!$C$21:$M$176,9,0))*AP369</f>
        <v>0</v>
      </c>
      <c r="AR369" s="155">
        <f t="shared" si="155"/>
        <v>1</v>
      </c>
      <c r="AS369" s="164">
        <f>(VLOOKUP(B369,'P2 Origin'!$C$21:$M$176,10,0))*K369</f>
        <v>0</v>
      </c>
      <c r="AT369" s="164">
        <f>(VLOOKUP(B369,'P2 Origin'!$C$21:$M$176,11,0))*J369</f>
        <v>0</v>
      </c>
      <c r="AU369" s="167">
        <v>30</v>
      </c>
      <c r="AV369" s="168">
        <v>30</v>
      </c>
      <c r="AW369" s="169">
        <v>0</v>
      </c>
      <c r="AX369" s="170">
        <f>IF(AU369&gt;=0.1,'P3 Bureaumarge zee- en luchtvr.'!$D$12,0)</f>
        <v>0</v>
      </c>
      <c r="AY369" s="163">
        <f t="shared" si="156"/>
        <v>0</v>
      </c>
      <c r="AZ369" s="157" t="str">
        <f>VLOOKUP(D369,'P4 Destination'!$C$21:$O$176,13,0)</f>
        <v>USD</v>
      </c>
      <c r="BA369" s="164">
        <f t="shared" si="157"/>
        <v>0</v>
      </c>
      <c r="BB369" s="171">
        <f>IF(AU369&gt;0.1,(VLOOKUP(D369,'P4 Destination'!$C$21:$M$176,3,0))*I369,0)</f>
        <v>0</v>
      </c>
      <c r="BC369" s="172">
        <f t="shared" si="158"/>
        <v>0</v>
      </c>
      <c r="BD369" s="171">
        <f>(VLOOKUP($D369,'P4 Destination'!$C$21:$M$176,4,0))*BC369</f>
        <v>0</v>
      </c>
      <c r="BE369" s="172">
        <f t="shared" si="159"/>
        <v>0</v>
      </c>
      <c r="BF369" s="171">
        <f>(VLOOKUP($D369,'P4 Destination'!$C$21:$M$176,5,0))*BE369</f>
        <v>0</v>
      </c>
      <c r="BG369" s="172">
        <f t="shared" si="160"/>
        <v>0</v>
      </c>
      <c r="BH369" s="171">
        <f>(VLOOKUP($D369,'P4 Destination'!$C$21:$M$176,6,0))*BG369</f>
        <v>0</v>
      </c>
      <c r="BI369" s="172">
        <f t="shared" si="161"/>
        <v>30</v>
      </c>
      <c r="BJ369" s="171">
        <f>(VLOOKUP($D369,'P4 Destination'!$C$21:$M$176,7,0))*BI369</f>
        <v>0</v>
      </c>
      <c r="BK369" s="172">
        <f t="shared" si="162"/>
        <v>0</v>
      </c>
      <c r="BL369" s="171">
        <f>(VLOOKUP($D369,'P4 Destination'!$C$21:$M$176,8,0))*BK369</f>
        <v>0</v>
      </c>
      <c r="BM369" s="172">
        <f t="shared" si="163"/>
        <v>0</v>
      </c>
      <c r="BN369" s="171">
        <f>(VLOOKUP($D369,'P4 Destination'!$C$21:$M$176,9,0))*BM369</f>
        <v>0</v>
      </c>
      <c r="BO369" s="154">
        <f t="shared" si="164"/>
        <v>1</v>
      </c>
      <c r="BP369" s="171">
        <f>(VLOOKUP(D369,'P4 Destination'!$C$21:$M$176,10,0))*K369</f>
        <v>0</v>
      </c>
      <c r="BQ369" s="171">
        <f>(VLOOKUP(D369,'P4 Destination'!$C$21:$M$176,11,0))*J369</f>
        <v>0</v>
      </c>
      <c r="BR369" s="173">
        <f t="shared" si="165"/>
        <v>0</v>
      </c>
      <c r="BS369" s="173">
        <f>(AV369*2500)*'P6 Verzekering'!$E$11</f>
        <v>0</v>
      </c>
      <c r="BT369" s="173">
        <f>(AW369*2500)*'P6 Verzekering'!$E$12</f>
        <v>0</v>
      </c>
      <c r="BU369" s="173">
        <f>(L369*2500)*'P6 Verzekering'!$E$13</f>
        <v>0</v>
      </c>
      <c r="BV369" s="173">
        <f t="shared" si="166"/>
        <v>0</v>
      </c>
      <c r="BW369"/>
      <c r="BX369"/>
    </row>
    <row r="370" spans="1:76" ht="14.45" customHeight="1">
      <c r="A370" s="152" t="s">
        <v>1547</v>
      </c>
      <c r="B370" s="152" t="s">
        <v>219</v>
      </c>
      <c r="C370" s="152" t="s">
        <v>219</v>
      </c>
      <c r="D370" s="152" t="s">
        <v>333</v>
      </c>
      <c r="E370" s="152" t="s">
        <v>332</v>
      </c>
      <c r="F370" s="153">
        <f t="shared" si="140"/>
        <v>2.25</v>
      </c>
      <c r="G370" s="154">
        <v>1</v>
      </c>
      <c r="H370" s="154">
        <f>IFERROR(VLOOKUP(B370,'P2 Origin'!$C$21:$Q$176,15,FALSE),0)</f>
        <v>0</v>
      </c>
      <c r="I370" s="154">
        <f>IFERROR(VLOOKUP(D370,'P4 Destination'!$C$21:$Q$176,15,FALSE),0)</f>
        <v>0</v>
      </c>
      <c r="J370" s="155">
        <v>1</v>
      </c>
      <c r="K370" s="155"/>
      <c r="L370" s="156">
        <v>0</v>
      </c>
      <c r="M370" s="155">
        <v>0</v>
      </c>
      <c r="N370" s="155">
        <v>0</v>
      </c>
      <c r="O370" s="157">
        <f t="shared" si="141"/>
        <v>0</v>
      </c>
      <c r="P370" s="158">
        <f t="shared" si="142"/>
        <v>0</v>
      </c>
      <c r="Q370" s="159">
        <f>IFERROR(VLOOKUP(N370,'P1 Intra-Europees'!$A$15:$H$25,3,0),0)*P370</f>
        <v>0</v>
      </c>
      <c r="R370" s="160">
        <f t="shared" si="143"/>
        <v>0</v>
      </c>
      <c r="S370" s="159">
        <f>IFERROR(VLOOKUP(N370,'P1 Intra-Europees'!$A$15:$H$25,4,0),0)*R370</f>
        <v>0</v>
      </c>
      <c r="T370" s="160">
        <f t="shared" si="144"/>
        <v>0</v>
      </c>
      <c r="U370" s="159">
        <f>IFERROR(VLOOKUP(N370,'P1 Intra-Europees'!$A$15:$H$25,5,0),0)*T370</f>
        <v>0</v>
      </c>
      <c r="V370" s="160">
        <f t="shared" si="145"/>
        <v>0</v>
      </c>
      <c r="W370" s="159">
        <f>IFERROR(VLOOKUP(N370,'P1 Intra-Europees'!$A$15:$H$25,6,0),0)*V370</f>
        <v>0</v>
      </c>
      <c r="X370" s="160">
        <f t="shared" si="146"/>
        <v>0</v>
      </c>
      <c r="Y370" s="159">
        <f>IFERROR(VLOOKUP(N370,'P1 Intra-Europees'!$A$15:$H$25,7,0),0)*X370</f>
        <v>0</v>
      </c>
      <c r="Z370" s="161">
        <f t="shared" si="147"/>
        <v>0</v>
      </c>
      <c r="AA370" s="162">
        <f>IFERROR(VLOOKUP(N370,'P1 Intra-Europees'!$A$15:$H$25,8,0),0)*Z370</f>
        <v>0</v>
      </c>
      <c r="AB370" s="163">
        <f t="shared" si="148"/>
        <v>0</v>
      </c>
      <c r="AC370" s="157" t="str">
        <f>VLOOKUP(B370,'P2 Origin'!$C$21:$O$176,13,0)</f>
        <v>EUR</v>
      </c>
      <c r="AD370" s="164">
        <f t="shared" si="149"/>
        <v>0</v>
      </c>
      <c r="AE370" s="165">
        <f>IF(AU370&gt;0.1,VLOOKUP(B370,'P2 Origin'!$C$21:$M$176,3,0)*H370,0)</f>
        <v>0</v>
      </c>
      <c r="AF370" s="166">
        <f t="shared" si="150"/>
        <v>2.25</v>
      </c>
      <c r="AG370" s="165">
        <f>(VLOOKUP(B370,'P2 Origin'!$C$21:$M$176,4,0))*AF370</f>
        <v>0</v>
      </c>
      <c r="AH370" s="166">
        <f t="shared" si="151"/>
        <v>0</v>
      </c>
      <c r="AI370" s="165">
        <f>(VLOOKUP(B370,'P2 Origin'!$C$21:$M$176,5,0))*AH370</f>
        <v>0</v>
      </c>
      <c r="AJ370" s="166">
        <f t="shared" si="167"/>
        <v>0</v>
      </c>
      <c r="AK370" s="165">
        <f>(VLOOKUP(B370,'P2 Origin'!$C$21:$M$176,6,0))*AJ370</f>
        <v>0</v>
      </c>
      <c r="AL370" s="166">
        <f t="shared" si="152"/>
        <v>0</v>
      </c>
      <c r="AM370" s="165">
        <f>(VLOOKUP($B370,'P2 Origin'!$C$21:$M$176,7,0))*AL370</f>
        <v>0</v>
      </c>
      <c r="AN370" s="166">
        <f t="shared" si="153"/>
        <v>0</v>
      </c>
      <c r="AO370" s="165">
        <f>(VLOOKUP($B370,'P2 Origin'!$C$21:$M$176,8,0))*AN370</f>
        <v>0</v>
      </c>
      <c r="AP370" s="166">
        <f t="shared" si="154"/>
        <v>0</v>
      </c>
      <c r="AQ370" s="165">
        <f>(VLOOKUP($B370,'P2 Origin'!$C$21:$M$176,9,0))*AP370</f>
        <v>0</v>
      </c>
      <c r="AR370" s="155">
        <f t="shared" si="155"/>
        <v>1</v>
      </c>
      <c r="AS370" s="164">
        <f>(VLOOKUP(B370,'P2 Origin'!$C$21:$M$176,10,0))*K370</f>
        <v>0</v>
      </c>
      <c r="AT370" s="164">
        <f>(VLOOKUP(B370,'P2 Origin'!$C$21:$M$176,11,0))*J370</f>
        <v>0</v>
      </c>
      <c r="AU370" s="167">
        <v>2.25</v>
      </c>
      <c r="AV370" s="168">
        <v>2.25</v>
      </c>
      <c r="AW370" s="169">
        <v>0</v>
      </c>
      <c r="AX370" s="170">
        <f>IF(AU370&gt;=0.1,'P3 Bureaumarge zee- en luchtvr.'!$D$12,0)</f>
        <v>0</v>
      </c>
      <c r="AY370" s="163">
        <f t="shared" si="156"/>
        <v>0</v>
      </c>
      <c r="AZ370" s="157" t="str">
        <f>VLOOKUP(D370,'P4 Destination'!$C$21:$O$176,13,0)</f>
        <v>USD</v>
      </c>
      <c r="BA370" s="164">
        <f t="shared" si="157"/>
        <v>0</v>
      </c>
      <c r="BB370" s="171">
        <f>IF(AU370&gt;0.1,(VLOOKUP(D370,'P4 Destination'!$C$21:$M$176,3,0))*I370,0)</f>
        <v>0</v>
      </c>
      <c r="BC370" s="172">
        <f t="shared" si="158"/>
        <v>2.25</v>
      </c>
      <c r="BD370" s="171">
        <f>(VLOOKUP($D370,'P4 Destination'!$C$21:$M$176,4,0))*BC370</f>
        <v>0</v>
      </c>
      <c r="BE370" s="172">
        <f t="shared" si="159"/>
        <v>0</v>
      </c>
      <c r="BF370" s="171">
        <f>(VLOOKUP($D370,'P4 Destination'!$C$21:$M$176,5,0))*BE370</f>
        <v>0</v>
      </c>
      <c r="BG370" s="172">
        <f t="shared" si="160"/>
        <v>0</v>
      </c>
      <c r="BH370" s="171">
        <f>(VLOOKUP($D370,'P4 Destination'!$C$21:$M$176,6,0))*BG370</f>
        <v>0</v>
      </c>
      <c r="BI370" s="172">
        <f t="shared" si="161"/>
        <v>0</v>
      </c>
      <c r="BJ370" s="171">
        <f>(VLOOKUP($D370,'P4 Destination'!$C$21:$M$176,7,0))*BI370</f>
        <v>0</v>
      </c>
      <c r="BK370" s="172">
        <f t="shared" si="162"/>
        <v>0</v>
      </c>
      <c r="BL370" s="171">
        <f>(VLOOKUP($D370,'P4 Destination'!$C$21:$M$176,8,0))*BK370</f>
        <v>0</v>
      </c>
      <c r="BM370" s="172">
        <f t="shared" si="163"/>
        <v>0</v>
      </c>
      <c r="BN370" s="171">
        <f>(VLOOKUP($D370,'P4 Destination'!$C$21:$M$176,9,0))*BM370</f>
        <v>0</v>
      </c>
      <c r="BO370" s="154">
        <f t="shared" si="164"/>
        <v>1</v>
      </c>
      <c r="BP370" s="171">
        <f>(VLOOKUP(D370,'P4 Destination'!$C$21:$M$176,10,0))*K370</f>
        <v>0</v>
      </c>
      <c r="BQ370" s="171">
        <f>(VLOOKUP(D370,'P4 Destination'!$C$21:$M$176,11,0))*J370</f>
        <v>0</v>
      </c>
      <c r="BR370" s="173">
        <f t="shared" si="165"/>
        <v>0</v>
      </c>
      <c r="BS370" s="173">
        <f>(AV370*2500)*'P6 Verzekering'!$E$11</f>
        <v>0</v>
      </c>
      <c r="BT370" s="173">
        <f>(AW370*2500)*'P6 Verzekering'!$E$12</f>
        <v>0</v>
      </c>
      <c r="BU370" s="173">
        <f>(L370*2500)*'P6 Verzekering'!$E$13</f>
        <v>0</v>
      </c>
      <c r="BV370" s="173">
        <f t="shared" si="166"/>
        <v>0</v>
      </c>
      <c r="BW370"/>
      <c r="BX370"/>
    </row>
    <row r="371" spans="1:76">
      <c r="A371" s="152" t="s">
        <v>1549</v>
      </c>
      <c r="B371" s="152" t="s">
        <v>219</v>
      </c>
      <c r="C371" s="152" t="s">
        <v>219</v>
      </c>
      <c r="D371" s="152" t="s">
        <v>333</v>
      </c>
      <c r="E371" s="152" t="s">
        <v>332</v>
      </c>
      <c r="F371" s="153">
        <f t="shared" si="140"/>
        <v>22</v>
      </c>
      <c r="G371" s="154">
        <v>1</v>
      </c>
      <c r="H371" s="154">
        <f>IFERROR(VLOOKUP(B371,'P2 Origin'!$C$21:$Q$176,15,FALSE),0)</f>
        <v>0</v>
      </c>
      <c r="I371" s="154">
        <f>IFERROR(VLOOKUP(D371,'P4 Destination'!$C$21:$Q$176,15,FALSE),0)</f>
        <v>0</v>
      </c>
      <c r="J371" s="155">
        <v>1</v>
      </c>
      <c r="K371" s="155"/>
      <c r="L371" s="156">
        <v>0</v>
      </c>
      <c r="M371" s="155">
        <v>0</v>
      </c>
      <c r="N371" s="155">
        <v>0</v>
      </c>
      <c r="O371" s="157">
        <f t="shared" si="141"/>
        <v>0</v>
      </c>
      <c r="P371" s="158">
        <f t="shared" si="142"/>
        <v>0</v>
      </c>
      <c r="Q371" s="159">
        <f>IFERROR(VLOOKUP(N371,'P1 Intra-Europees'!$A$15:$H$25,3,0),0)*P371</f>
        <v>0</v>
      </c>
      <c r="R371" s="160">
        <f t="shared" si="143"/>
        <v>0</v>
      </c>
      <c r="S371" s="159">
        <f>IFERROR(VLOOKUP(N371,'P1 Intra-Europees'!$A$15:$H$25,4,0),0)*R371</f>
        <v>0</v>
      </c>
      <c r="T371" s="160">
        <f t="shared" si="144"/>
        <v>0</v>
      </c>
      <c r="U371" s="159">
        <f>IFERROR(VLOOKUP(N371,'P1 Intra-Europees'!$A$15:$H$25,5,0),0)*T371</f>
        <v>0</v>
      </c>
      <c r="V371" s="160">
        <f t="shared" si="145"/>
        <v>0</v>
      </c>
      <c r="W371" s="159">
        <f>IFERROR(VLOOKUP(N371,'P1 Intra-Europees'!$A$15:$H$25,6,0),0)*V371</f>
        <v>0</v>
      </c>
      <c r="X371" s="160">
        <f t="shared" si="146"/>
        <v>0</v>
      </c>
      <c r="Y371" s="159">
        <f>IFERROR(VLOOKUP(N371,'P1 Intra-Europees'!$A$15:$H$25,7,0),0)*X371</f>
        <v>0</v>
      </c>
      <c r="Z371" s="161">
        <f t="shared" si="147"/>
        <v>0</v>
      </c>
      <c r="AA371" s="162">
        <f>IFERROR(VLOOKUP(N371,'P1 Intra-Europees'!$A$15:$H$25,8,0),0)*Z371</f>
        <v>0</v>
      </c>
      <c r="AB371" s="163">
        <f t="shared" si="148"/>
        <v>0</v>
      </c>
      <c r="AC371" s="157" t="str">
        <f>VLOOKUP(B371,'P2 Origin'!$C$21:$O$176,13,0)</f>
        <v>EUR</v>
      </c>
      <c r="AD371" s="164">
        <f t="shared" si="149"/>
        <v>0</v>
      </c>
      <c r="AE371" s="165">
        <f>IF(AU371&gt;0.1,VLOOKUP(B371,'P2 Origin'!$C$21:$M$176,3,0)*H371,0)</f>
        <v>0</v>
      </c>
      <c r="AF371" s="166">
        <f t="shared" si="150"/>
        <v>0</v>
      </c>
      <c r="AG371" s="165">
        <f>(VLOOKUP(B371,'P2 Origin'!$C$21:$M$176,4,0))*AF371</f>
        <v>0</v>
      </c>
      <c r="AH371" s="166">
        <f t="shared" si="151"/>
        <v>0</v>
      </c>
      <c r="AI371" s="165">
        <f>(VLOOKUP(B371,'P2 Origin'!$C$21:$M$176,5,0))*AH371</f>
        <v>0</v>
      </c>
      <c r="AJ371" s="166">
        <f t="shared" si="167"/>
        <v>22</v>
      </c>
      <c r="AK371" s="165">
        <f>(VLOOKUP(B371,'P2 Origin'!$C$21:$M$176,6,0))*AJ371</f>
        <v>0</v>
      </c>
      <c r="AL371" s="166">
        <f t="shared" si="152"/>
        <v>0</v>
      </c>
      <c r="AM371" s="165">
        <f>(VLOOKUP($B371,'P2 Origin'!$C$21:$M$176,7,0))*AL371</f>
        <v>0</v>
      </c>
      <c r="AN371" s="166">
        <f t="shared" si="153"/>
        <v>0</v>
      </c>
      <c r="AO371" s="165">
        <f>(VLOOKUP($B371,'P2 Origin'!$C$21:$M$176,8,0))*AN371</f>
        <v>0</v>
      </c>
      <c r="AP371" s="166">
        <f t="shared" si="154"/>
        <v>0</v>
      </c>
      <c r="AQ371" s="165">
        <f>(VLOOKUP($B371,'P2 Origin'!$C$21:$M$176,9,0))*AP371</f>
        <v>0</v>
      </c>
      <c r="AR371" s="155">
        <f t="shared" si="155"/>
        <v>1</v>
      </c>
      <c r="AS371" s="164">
        <f>(VLOOKUP(B371,'P2 Origin'!$C$21:$M$176,10,0))*K371</f>
        <v>0</v>
      </c>
      <c r="AT371" s="164">
        <f>(VLOOKUP(B371,'P2 Origin'!$C$21:$M$176,11,0))*J371</f>
        <v>0</v>
      </c>
      <c r="AU371" s="167">
        <v>22</v>
      </c>
      <c r="AV371" s="168">
        <v>22</v>
      </c>
      <c r="AW371" s="169">
        <v>0</v>
      </c>
      <c r="AX371" s="170">
        <f>IF(AU371&gt;=0.1,'P3 Bureaumarge zee- en luchtvr.'!$D$12,0)</f>
        <v>0</v>
      </c>
      <c r="AY371" s="163">
        <f t="shared" si="156"/>
        <v>0</v>
      </c>
      <c r="AZ371" s="157" t="str">
        <f>VLOOKUP(D371,'P4 Destination'!$C$21:$O$176,13,0)</f>
        <v>USD</v>
      </c>
      <c r="BA371" s="164">
        <f t="shared" si="157"/>
        <v>0</v>
      </c>
      <c r="BB371" s="171">
        <f>IF(AU371&gt;0.1,(VLOOKUP(D371,'P4 Destination'!$C$21:$M$176,3,0))*I371,0)</f>
        <v>0</v>
      </c>
      <c r="BC371" s="172">
        <f t="shared" si="158"/>
        <v>0</v>
      </c>
      <c r="BD371" s="171">
        <f>(VLOOKUP($D371,'P4 Destination'!$C$21:$M$176,4,0))*BC371</f>
        <v>0</v>
      </c>
      <c r="BE371" s="172">
        <f t="shared" si="159"/>
        <v>0</v>
      </c>
      <c r="BF371" s="171">
        <f>(VLOOKUP($D371,'P4 Destination'!$C$21:$M$176,5,0))*BE371</f>
        <v>0</v>
      </c>
      <c r="BG371" s="172">
        <f t="shared" si="160"/>
        <v>22</v>
      </c>
      <c r="BH371" s="171">
        <f>(VLOOKUP($D371,'P4 Destination'!$C$21:$M$176,6,0))*BG371</f>
        <v>0</v>
      </c>
      <c r="BI371" s="172">
        <f t="shared" si="161"/>
        <v>0</v>
      </c>
      <c r="BJ371" s="171">
        <f>(VLOOKUP($D371,'P4 Destination'!$C$21:$M$176,7,0))*BI371</f>
        <v>0</v>
      </c>
      <c r="BK371" s="172">
        <f t="shared" si="162"/>
        <v>0</v>
      </c>
      <c r="BL371" s="171">
        <f>(VLOOKUP($D371,'P4 Destination'!$C$21:$M$176,8,0))*BK371</f>
        <v>0</v>
      </c>
      <c r="BM371" s="172">
        <f t="shared" si="163"/>
        <v>0</v>
      </c>
      <c r="BN371" s="171">
        <f>(VLOOKUP($D371,'P4 Destination'!$C$21:$M$176,9,0))*BM371</f>
        <v>0</v>
      </c>
      <c r="BO371" s="154">
        <f t="shared" si="164"/>
        <v>1</v>
      </c>
      <c r="BP371" s="171">
        <f>(VLOOKUP(D371,'P4 Destination'!$C$21:$M$176,10,0))*K371</f>
        <v>0</v>
      </c>
      <c r="BQ371" s="171">
        <f>(VLOOKUP(D371,'P4 Destination'!$C$21:$M$176,11,0))*J371</f>
        <v>0</v>
      </c>
      <c r="BR371" s="173">
        <f t="shared" si="165"/>
        <v>0</v>
      </c>
      <c r="BS371" s="173">
        <f>(AV371*2500)*'P6 Verzekering'!$E$11</f>
        <v>0</v>
      </c>
      <c r="BT371" s="173">
        <f>(AW371*2500)*'P6 Verzekering'!$E$12</f>
        <v>0</v>
      </c>
      <c r="BU371" s="173">
        <f>(L371*2500)*'P6 Verzekering'!$E$13</f>
        <v>0</v>
      </c>
      <c r="BV371" s="173">
        <f t="shared" si="166"/>
        <v>0</v>
      </c>
      <c r="BW371"/>
      <c r="BX371"/>
    </row>
    <row r="372" spans="1:76">
      <c r="A372" s="152" t="s">
        <v>1550</v>
      </c>
      <c r="B372" s="152" t="s">
        <v>219</v>
      </c>
      <c r="C372" s="152" t="s">
        <v>219</v>
      </c>
      <c r="D372" s="152" t="s">
        <v>328</v>
      </c>
      <c r="E372" s="152" t="s">
        <v>327</v>
      </c>
      <c r="F372" s="153">
        <f t="shared" si="140"/>
        <v>72</v>
      </c>
      <c r="G372" s="154">
        <v>1</v>
      </c>
      <c r="H372" s="154">
        <f>IFERROR(VLOOKUP(B372,'P2 Origin'!$C$21:$Q$176,15,FALSE),0)</f>
        <v>0</v>
      </c>
      <c r="I372" s="154">
        <f>IFERROR(VLOOKUP(D372,'P4 Destination'!$C$21:$Q$176,15,FALSE),0)</f>
        <v>1</v>
      </c>
      <c r="J372" s="155"/>
      <c r="K372" s="155">
        <v>1</v>
      </c>
      <c r="L372" s="156">
        <v>0</v>
      </c>
      <c r="M372" s="155">
        <v>0</v>
      </c>
      <c r="N372" s="155">
        <v>0</v>
      </c>
      <c r="O372" s="157">
        <f t="shared" si="141"/>
        <v>0</v>
      </c>
      <c r="P372" s="158">
        <f t="shared" si="142"/>
        <v>0</v>
      </c>
      <c r="Q372" s="159">
        <f>IFERROR(VLOOKUP(N372,'P1 Intra-Europees'!$A$15:$H$25,3,0),0)*P372</f>
        <v>0</v>
      </c>
      <c r="R372" s="160">
        <f t="shared" si="143"/>
        <v>0</v>
      </c>
      <c r="S372" s="159">
        <f>IFERROR(VLOOKUP(N372,'P1 Intra-Europees'!$A$15:$H$25,4,0),0)*R372</f>
        <v>0</v>
      </c>
      <c r="T372" s="160">
        <f t="shared" si="144"/>
        <v>0</v>
      </c>
      <c r="U372" s="159">
        <f>IFERROR(VLOOKUP(N372,'P1 Intra-Europees'!$A$15:$H$25,5,0),0)*T372</f>
        <v>0</v>
      </c>
      <c r="V372" s="160">
        <f t="shared" si="145"/>
        <v>0</v>
      </c>
      <c r="W372" s="159">
        <f>IFERROR(VLOOKUP(N372,'P1 Intra-Europees'!$A$15:$H$25,6,0),0)*V372</f>
        <v>0</v>
      </c>
      <c r="X372" s="160">
        <f t="shared" si="146"/>
        <v>0</v>
      </c>
      <c r="Y372" s="159">
        <f>IFERROR(VLOOKUP(N372,'P1 Intra-Europees'!$A$15:$H$25,7,0),0)*X372</f>
        <v>0</v>
      </c>
      <c r="Z372" s="161">
        <f t="shared" si="147"/>
        <v>0</v>
      </c>
      <c r="AA372" s="162">
        <f>IFERROR(VLOOKUP(N372,'P1 Intra-Europees'!$A$15:$H$25,8,0),0)*Z372</f>
        <v>0</v>
      </c>
      <c r="AB372" s="163">
        <f t="shared" si="148"/>
        <v>0</v>
      </c>
      <c r="AC372" s="157" t="str">
        <f>VLOOKUP(B372,'P2 Origin'!$C$21:$O$176,13,0)</f>
        <v>EUR</v>
      </c>
      <c r="AD372" s="164">
        <f t="shared" si="149"/>
        <v>0</v>
      </c>
      <c r="AE372" s="165">
        <f>IF(AU372&gt;0.1,VLOOKUP(B372,'P2 Origin'!$C$21:$M$176,3,0)*H372,0)</f>
        <v>0</v>
      </c>
      <c r="AF372" s="166">
        <f t="shared" si="150"/>
        <v>0</v>
      </c>
      <c r="AG372" s="165">
        <f>(VLOOKUP(B372,'P2 Origin'!$C$21:$M$176,4,0))*AF372</f>
        <v>0</v>
      </c>
      <c r="AH372" s="166">
        <f t="shared" si="151"/>
        <v>0</v>
      </c>
      <c r="AI372" s="165">
        <f>(VLOOKUP(B372,'P2 Origin'!$C$21:$M$176,5,0))*AH372</f>
        <v>0</v>
      </c>
      <c r="AJ372" s="166">
        <f t="shared" si="167"/>
        <v>0</v>
      </c>
      <c r="AK372" s="165">
        <f>(VLOOKUP(B372,'P2 Origin'!$C$21:$M$176,6,0))*AJ372</f>
        <v>0</v>
      </c>
      <c r="AL372" s="166">
        <f t="shared" si="152"/>
        <v>0</v>
      </c>
      <c r="AM372" s="165">
        <f>(VLOOKUP($B372,'P2 Origin'!$C$21:$M$176,7,0))*AL372</f>
        <v>0</v>
      </c>
      <c r="AN372" s="166">
        <f t="shared" si="153"/>
        <v>0</v>
      </c>
      <c r="AO372" s="165">
        <f>(VLOOKUP($B372,'P2 Origin'!$C$21:$M$176,8,0))*AN372</f>
        <v>0</v>
      </c>
      <c r="AP372" s="166">
        <f t="shared" si="154"/>
        <v>72</v>
      </c>
      <c r="AQ372" s="165">
        <f>(VLOOKUP($B372,'P2 Origin'!$C$21:$M$176,9,0))*AP372</f>
        <v>0</v>
      </c>
      <c r="AR372" s="155">
        <f t="shared" si="155"/>
        <v>1</v>
      </c>
      <c r="AS372" s="164">
        <f>(VLOOKUP(B372,'P2 Origin'!$C$21:$M$176,10,0))*K372</f>
        <v>0</v>
      </c>
      <c r="AT372" s="164">
        <f>(VLOOKUP(B372,'P2 Origin'!$C$21:$M$176,11,0))*J372</f>
        <v>0</v>
      </c>
      <c r="AU372" s="167">
        <v>72</v>
      </c>
      <c r="AV372" s="168">
        <v>72</v>
      </c>
      <c r="AW372" s="169">
        <v>0</v>
      </c>
      <c r="AX372" s="170">
        <f>IF(AU372&gt;=0.1,'P3 Bureaumarge zee- en luchtvr.'!$D$12,0)</f>
        <v>0</v>
      </c>
      <c r="AY372" s="163">
        <f t="shared" si="156"/>
        <v>0</v>
      </c>
      <c r="AZ372" s="157" t="str">
        <f>VLOOKUP(D372,'P4 Destination'!$C$21:$O$176,13,0)</f>
        <v>USD</v>
      </c>
      <c r="BA372" s="164">
        <f t="shared" si="157"/>
        <v>0</v>
      </c>
      <c r="BB372" s="171">
        <f>IF(AU372&gt;0.1,(VLOOKUP(D372,'P4 Destination'!$C$21:$M$176,3,0))*I372,0)</f>
        <v>0</v>
      </c>
      <c r="BC372" s="172">
        <f t="shared" si="158"/>
        <v>0</v>
      </c>
      <c r="BD372" s="171">
        <f>(VLOOKUP($D372,'P4 Destination'!$C$21:$M$176,4,0))*BC372</f>
        <v>0</v>
      </c>
      <c r="BE372" s="172">
        <f t="shared" si="159"/>
        <v>0</v>
      </c>
      <c r="BF372" s="171">
        <f>(VLOOKUP($D372,'P4 Destination'!$C$21:$M$176,5,0))*BE372</f>
        <v>0</v>
      </c>
      <c r="BG372" s="172">
        <f t="shared" si="160"/>
        <v>0</v>
      </c>
      <c r="BH372" s="171">
        <f>(VLOOKUP($D372,'P4 Destination'!$C$21:$M$176,6,0))*BG372</f>
        <v>0</v>
      </c>
      <c r="BI372" s="172">
        <f t="shared" si="161"/>
        <v>0</v>
      </c>
      <c r="BJ372" s="171">
        <f>(VLOOKUP($D372,'P4 Destination'!$C$21:$M$176,7,0))*BI372</f>
        <v>0</v>
      </c>
      <c r="BK372" s="172">
        <f t="shared" si="162"/>
        <v>0</v>
      </c>
      <c r="BL372" s="171">
        <f>(VLOOKUP($D372,'P4 Destination'!$C$21:$M$176,8,0))*BK372</f>
        <v>0</v>
      </c>
      <c r="BM372" s="172">
        <f t="shared" si="163"/>
        <v>72</v>
      </c>
      <c r="BN372" s="171">
        <f>(VLOOKUP($D372,'P4 Destination'!$C$21:$M$176,9,0))*BM372</f>
        <v>0</v>
      </c>
      <c r="BO372" s="154">
        <f t="shared" si="164"/>
        <v>1</v>
      </c>
      <c r="BP372" s="171">
        <f>(VLOOKUP(D372,'P4 Destination'!$C$21:$M$176,10,0))*K372</f>
        <v>0</v>
      </c>
      <c r="BQ372" s="171">
        <f>(VLOOKUP(D372,'P4 Destination'!$C$21:$M$176,11,0))*J372</f>
        <v>0</v>
      </c>
      <c r="BR372" s="173">
        <f t="shared" si="165"/>
        <v>0</v>
      </c>
      <c r="BS372" s="173">
        <f>(AV372*2500)*'P6 Verzekering'!$E$11</f>
        <v>0</v>
      </c>
      <c r="BT372" s="173">
        <f>(AW372*2500)*'P6 Verzekering'!$E$12</f>
        <v>0</v>
      </c>
      <c r="BU372" s="173">
        <f>(L372*2500)*'P6 Verzekering'!$E$13</f>
        <v>0</v>
      </c>
      <c r="BV372" s="173">
        <f t="shared" si="166"/>
        <v>0</v>
      </c>
      <c r="BW372"/>
      <c r="BX372"/>
    </row>
    <row r="373" spans="1:76">
      <c r="A373" s="152" t="s">
        <v>1552</v>
      </c>
      <c r="B373" s="152" t="s">
        <v>219</v>
      </c>
      <c r="C373" s="152" t="s">
        <v>219</v>
      </c>
      <c r="D373" s="152" t="s">
        <v>328</v>
      </c>
      <c r="E373" s="152" t="s">
        <v>327</v>
      </c>
      <c r="F373" s="153">
        <f t="shared" si="140"/>
        <v>56</v>
      </c>
      <c r="G373" s="154">
        <v>1</v>
      </c>
      <c r="H373" s="154">
        <f>IFERROR(VLOOKUP(B373,'P2 Origin'!$C$21:$Q$176,15,FALSE),0)</f>
        <v>0</v>
      </c>
      <c r="I373" s="154">
        <f>IFERROR(VLOOKUP(D373,'P4 Destination'!$C$21:$Q$176,15,FALSE),0)</f>
        <v>1</v>
      </c>
      <c r="J373" s="155"/>
      <c r="K373" s="155">
        <v>1</v>
      </c>
      <c r="L373" s="156">
        <v>0</v>
      </c>
      <c r="M373" s="155">
        <v>0</v>
      </c>
      <c r="N373" s="155">
        <v>0</v>
      </c>
      <c r="O373" s="157">
        <f t="shared" si="141"/>
        <v>0</v>
      </c>
      <c r="P373" s="158">
        <f t="shared" si="142"/>
        <v>0</v>
      </c>
      <c r="Q373" s="159">
        <f>IFERROR(VLOOKUP(N373,'P1 Intra-Europees'!$A$15:$H$25,3,0),0)*P373</f>
        <v>0</v>
      </c>
      <c r="R373" s="160">
        <f t="shared" si="143"/>
        <v>0</v>
      </c>
      <c r="S373" s="159">
        <f>IFERROR(VLOOKUP(N373,'P1 Intra-Europees'!$A$15:$H$25,4,0),0)*R373</f>
        <v>0</v>
      </c>
      <c r="T373" s="160">
        <f t="shared" si="144"/>
        <v>0</v>
      </c>
      <c r="U373" s="159">
        <f>IFERROR(VLOOKUP(N373,'P1 Intra-Europees'!$A$15:$H$25,5,0),0)*T373</f>
        <v>0</v>
      </c>
      <c r="V373" s="160">
        <f t="shared" si="145"/>
        <v>0</v>
      </c>
      <c r="W373" s="159">
        <f>IFERROR(VLOOKUP(N373,'P1 Intra-Europees'!$A$15:$H$25,6,0),0)*V373</f>
        <v>0</v>
      </c>
      <c r="X373" s="160">
        <f t="shared" si="146"/>
        <v>0</v>
      </c>
      <c r="Y373" s="159">
        <f>IFERROR(VLOOKUP(N373,'P1 Intra-Europees'!$A$15:$H$25,7,0),0)*X373</f>
        <v>0</v>
      </c>
      <c r="Z373" s="161">
        <f t="shared" si="147"/>
        <v>0</v>
      </c>
      <c r="AA373" s="162">
        <f>IFERROR(VLOOKUP(N373,'P1 Intra-Europees'!$A$15:$H$25,8,0),0)*Z373</f>
        <v>0</v>
      </c>
      <c r="AB373" s="163">
        <f t="shared" si="148"/>
        <v>0</v>
      </c>
      <c r="AC373" s="157" t="str">
        <f>VLOOKUP(B373,'P2 Origin'!$C$21:$O$176,13,0)</f>
        <v>EUR</v>
      </c>
      <c r="AD373" s="164">
        <f t="shared" si="149"/>
        <v>0</v>
      </c>
      <c r="AE373" s="165">
        <f>IF(AU373&gt;0.1,VLOOKUP(B373,'P2 Origin'!$C$21:$M$176,3,0)*H373,0)</f>
        <v>0</v>
      </c>
      <c r="AF373" s="166">
        <f t="shared" si="150"/>
        <v>0</v>
      </c>
      <c r="AG373" s="165">
        <f>(VLOOKUP(B373,'P2 Origin'!$C$21:$M$176,4,0))*AF373</f>
        <v>0</v>
      </c>
      <c r="AH373" s="166">
        <f t="shared" si="151"/>
        <v>0</v>
      </c>
      <c r="AI373" s="165">
        <f>(VLOOKUP(B373,'P2 Origin'!$C$21:$M$176,5,0))*AH373</f>
        <v>0</v>
      </c>
      <c r="AJ373" s="166">
        <f t="shared" si="167"/>
        <v>0</v>
      </c>
      <c r="AK373" s="165">
        <f>(VLOOKUP(B373,'P2 Origin'!$C$21:$M$176,6,0))*AJ373</f>
        <v>0</v>
      </c>
      <c r="AL373" s="166">
        <f t="shared" si="152"/>
        <v>0</v>
      </c>
      <c r="AM373" s="165">
        <f>(VLOOKUP($B373,'P2 Origin'!$C$21:$M$176,7,0))*AL373</f>
        <v>0</v>
      </c>
      <c r="AN373" s="166">
        <f t="shared" si="153"/>
        <v>0</v>
      </c>
      <c r="AO373" s="165">
        <f>(VLOOKUP($B373,'P2 Origin'!$C$21:$M$176,8,0))*AN373</f>
        <v>0</v>
      </c>
      <c r="AP373" s="166">
        <f t="shared" si="154"/>
        <v>56</v>
      </c>
      <c r="AQ373" s="165">
        <f>(VLOOKUP($B373,'P2 Origin'!$C$21:$M$176,9,0))*AP373</f>
        <v>0</v>
      </c>
      <c r="AR373" s="155">
        <f t="shared" si="155"/>
        <v>1</v>
      </c>
      <c r="AS373" s="164">
        <f>(VLOOKUP(B373,'P2 Origin'!$C$21:$M$176,10,0))*K373</f>
        <v>0</v>
      </c>
      <c r="AT373" s="164">
        <f>(VLOOKUP(B373,'P2 Origin'!$C$21:$M$176,11,0))*J373</f>
        <v>0</v>
      </c>
      <c r="AU373" s="167">
        <v>56</v>
      </c>
      <c r="AV373" s="168">
        <v>56</v>
      </c>
      <c r="AW373" s="169">
        <v>0</v>
      </c>
      <c r="AX373" s="170">
        <f>IF(AU373&gt;=0.1,'P3 Bureaumarge zee- en luchtvr.'!$D$12,0)</f>
        <v>0</v>
      </c>
      <c r="AY373" s="163">
        <f t="shared" si="156"/>
        <v>0</v>
      </c>
      <c r="AZ373" s="157" t="str">
        <f>VLOOKUP(D373,'P4 Destination'!$C$21:$O$176,13,0)</f>
        <v>USD</v>
      </c>
      <c r="BA373" s="164">
        <f t="shared" si="157"/>
        <v>0</v>
      </c>
      <c r="BB373" s="171">
        <f>IF(AU373&gt;0.1,(VLOOKUP(D373,'P4 Destination'!$C$21:$M$176,3,0))*I373,0)</f>
        <v>0</v>
      </c>
      <c r="BC373" s="172">
        <f t="shared" si="158"/>
        <v>0</v>
      </c>
      <c r="BD373" s="171">
        <f>(VLOOKUP($D373,'P4 Destination'!$C$21:$M$176,4,0))*BC373</f>
        <v>0</v>
      </c>
      <c r="BE373" s="172">
        <f t="shared" si="159"/>
        <v>0</v>
      </c>
      <c r="BF373" s="171">
        <f>(VLOOKUP($D373,'P4 Destination'!$C$21:$M$176,5,0))*BE373</f>
        <v>0</v>
      </c>
      <c r="BG373" s="172">
        <f t="shared" si="160"/>
        <v>0</v>
      </c>
      <c r="BH373" s="171">
        <f>(VLOOKUP($D373,'P4 Destination'!$C$21:$M$176,6,0))*BG373</f>
        <v>0</v>
      </c>
      <c r="BI373" s="172">
        <f t="shared" si="161"/>
        <v>0</v>
      </c>
      <c r="BJ373" s="171">
        <f>(VLOOKUP($D373,'P4 Destination'!$C$21:$M$176,7,0))*BI373</f>
        <v>0</v>
      </c>
      <c r="BK373" s="172">
        <f t="shared" si="162"/>
        <v>0</v>
      </c>
      <c r="BL373" s="171">
        <f>(VLOOKUP($D373,'P4 Destination'!$C$21:$M$176,8,0))*BK373</f>
        <v>0</v>
      </c>
      <c r="BM373" s="172">
        <f t="shared" si="163"/>
        <v>56</v>
      </c>
      <c r="BN373" s="171">
        <f>(VLOOKUP($D373,'P4 Destination'!$C$21:$M$176,9,0))*BM373</f>
        <v>0</v>
      </c>
      <c r="BO373" s="154">
        <f t="shared" si="164"/>
        <v>1</v>
      </c>
      <c r="BP373" s="171">
        <f>(VLOOKUP(D373,'P4 Destination'!$C$21:$M$176,10,0))*K373</f>
        <v>0</v>
      </c>
      <c r="BQ373" s="171">
        <f>(VLOOKUP(D373,'P4 Destination'!$C$21:$M$176,11,0))*J373</f>
        <v>0</v>
      </c>
      <c r="BR373" s="173">
        <f t="shared" si="165"/>
        <v>0</v>
      </c>
      <c r="BS373" s="173">
        <f>(AV373*2500)*'P6 Verzekering'!$E$11</f>
        <v>0</v>
      </c>
      <c r="BT373" s="173">
        <f>(AW373*2500)*'P6 Verzekering'!$E$12</f>
        <v>0</v>
      </c>
      <c r="BU373" s="173">
        <f>(L373*2500)*'P6 Verzekering'!$E$13</f>
        <v>0</v>
      </c>
      <c r="BV373" s="173">
        <f t="shared" si="166"/>
        <v>0</v>
      </c>
      <c r="BW373"/>
      <c r="BX373"/>
    </row>
    <row r="374" spans="1:76">
      <c r="A374" s="152" t="s">
        <v>1555</v>
      </c>
      <c r="B374" s="152" t="s">
        <v>219</v>
      </c>
      <c r="C374" s="152" t="s">
        <v>219</v>
      </c>
      <c r="D374" s="152" t="s">
        <v>328</v>
      </c>
      <c r="E374" s="152" t="s">
        <v>327</v>
      </c>
      <c r="F374" s="153">
        <f t="shared" si="140"/>
        <v>43</v>
      </c>
      <c r="G374" s="154">
        <v>1</v>
      </c>
      <c r="H374" s="154">
        <f>IFERROR(VLOOKUP(B374,'P2 Origin'!$C$21:$Q$176,15,FALSE),0)</f>
        <v>0</v>
      </c>
      <c r="I374" s="154">
        <f>IFERROR(VLOOKUP(D374,'P4 Destination'!$C$21:$Q$176,15,FALSE),0)</f>
        <v>1</v>
      </c>
      <c r="J374" s="155"/>
      <c r="K374" s="155">
        <v>1</v>
      </c>
      <c r="L374" s="156">
        <v>0</v>
      </c>
      <c r="M374" s="155">
        <v>0</v>
      </c>
      <c r="N374" s="155">
        <v>0</v>
      </c>
      <c r="O374" s="157">
        <f t="shared" si="141"/>
        <v>0</v>
      </c>
      <c r="P374" s="158">
        <f t="shared" si="142"/>
        <v>0</v>
      </c>
      <c r="Q374" s="159">
        <f>IFERROR(VLOOKUP(N374,'P1 Intra-Europees'!$A$15:$H$25,3,0),0)*P374</f>
        <v>0</v>
      </c>
      <c r="R374" s="160">
        <f t="shared" si="143"/>
        <v>0</v>
      </c>
      <c r="S374" s="159">
        <f>IFERROR(VLOOKUP(N374,'P1 Intra-Europees'!$A$15:$H$25,4,0),0)*R374</f>
        <v>0</v>
      </c>
      <c r="T374" s="160">
        <f t="shared" si="144"/>
        <v>0</v>
      </c>
      <c r="U374" s="159">
        <f>IFERROR(VLOOKUP(N374,'P1 Intra-Europees'!$A$15:$H$25,5,0),0)*T374</f>
        <v>0</v>
      </c>
      <c r="V374" s="160">
        <f t="shared" si="145"/>
        <v>0</v>
      </c>
      <c r="W374" s="159">
        <f>IFERROR(VLOOKUP(N374,'P1 Intra-Europees'!$A$15:$H$25,6,0),0)*V374</f>
        <v>0</v>
      </c>
      <c r="X374" s="160">
        <f t="shared" si="146"/>
        <v>0</v>
      </c>
      <c r="Y374" s="159">
        <f>IFERROR(VLOOKUP(N374,'P1 Intra-Europees'!$A$15:$H$25,7,0),0)*X374</f>
        <v>0</v>
      </c>
      <c r="Z374" s="161">
        <f t="shared" si="147"/>
        <v>0</v>
      </c>
      <c r="AA374" s="162">
        <f>IFERROR(VLOOKUP(N374,'P1 Intra-Europees'!$A$15:$H$25,8,0),0)*Z374</f>
        <v>0</v>
      </c>
      <c r="AB374" s="163">
        <f t="shared" si="148"/>
        <v>0</v>
      </c>
      <c r="AC374" s="157" t="str">
        <f>VLOOKUP(B374,'P2 Origin'!$C$21:$O$176,13,0)</f>
        <v>EUR</v>
      </c>
      <c r="AD374" s="164">
        <f t="shared" si="149"/>
        <v>0</v>
      </c>
      <c r="AE374" s="165">
        <f>IF(AU374&gt;0.1,VLOOKUP(B374,'P2 Origin'!$C$21:$M$176,3,0)*H374,0)</f>
        <v>0</v>
      </c>
      <c r="AF374" s="166">
        <f t="shared" si="150"/>
        <v>0</v>
      </c>
      <c r="AG374" s="165">
        <f>(VLOOKUP(B374,'P2 Origin'!$C$21:$M$176,4,0))*AF374</f>
        <v>0</v>
      </c>
      <c r="AH374" s="166">
        <f t="shared" si="151"/>
        <v>0</v>
      </c>
      <c r="AI374" s="165">
        <f>(VLOOKUP(B374,'P2 Origin'!$C$21:$M$176,5,0))*AH374</f>
        <v>0</v>
      </c>
      <c r="AJ374" s="166">
        <f t="shared" si="167"/>
        <v>0</v>
      </c>
      <c r="AK374" s="165">
        <f>(VLOOKUP(B374,'P2 Origin'!$C$21:$M$176,6,0))*AJ374</f>
        <v>0</v>
      </c>
      <c r="AL374" s="166">
        <f t="shared" si="152"/>
        <v>0</v>
      </c>
      <c r="AM374" s="165">
        <f>(VLOOKUP($B374,'P2 Origin'!$C$21:$M$176,7,0))*AL374</f>
        <v>0</v>
      </c>
      <c r="AN374" s="166">
        <f t="shared" si="153"/>
        <v>43</v>
      </c>
      <c r="AO374" s="165">
        <f>(VLOOKUP($B374,'P2 Origin'!$C$21:$M$176,8,0))*AN374</f>
        <v>0</v>
      </c>
      <c r="AP374" s="166">
        <f t="shared" si="154"/>
        <v>0</v>
      </c>
      <c r="AQ374" s="165">
        <f>(VLOOKUP($B374,'P2 Origin'!$C$21:$M$176,9,0))*AP374</f>
        <v>0</v>
      </c>
      <c r="AR374" s="155">
        <f t="shared" si="155"/>
        <v>1</v>
      </c>
      <c r="AS374" s="164">
        <f>(VLOOKUP(B374,'P2 Origin'!$C$21:$M$176,10,0))*K374</f>
        <v>0</v>
      </c>
      <c r="AT374" s="164">
        <f>(VLOOKUP(B374,'P2 Origin'!$C$21:$M$176,11,0))*J374</f>
        <v>0</v>
      </c>
      <c r="AU374" s="167">
        <v>43</v>
      </c>
      <c r="AV374" s="168">
        <v>43</v>
      </c>
      <c r="AW374" s="169">
        <v>0</v>
      </c>
      <c r="AX374" s="170">
        <f>IF(AU374&gt;=0.1,'P3 Bureaumarge zee- en luchtvr.'!$D$12,0)</f>
        <v>0</v>
      </c>
      <c r="AY374" s="163">
        <f t="shared" si="156"/>
        <v>0</v>
      </c>
      <c r="AZ374" s="157" t="str">
        <f>VLOOKUP(D374,'P4 Destination'!$C$21:$O$176,13,0)</f>
        <v>USD</v>
      </c>
      <c r="BA374" s="164">
        <f t="shared" si="157"/>
        <v>0</v>
      </c>
      <c r="BB374" s="171">
        <f>IF(AU374&gt;0.1,(VLOOKUP(D374,'P4 Destination'!$C$21:$M$176,3,0))*I374,0)</f>
        <v>0</v>
      </c>
      <c r="BC374" s="172">
        <f t="shared" si="158"/>
        <v>0</v>
      </c>
      <c r="BD374" s="171">
        <f>(VLOOKUP($D374,'P4 Destination'!$C$21:$M$176,4,0))*BC374</f>
        <v>0</v>
      </c>
      <c r="BE374" s="172">
        <f t="shared" si="159"/>
        <v>0</v>
      </c>
      <c r="BF374" s="171">
        <f>(VLOOKUP($D374,'P4 Destination'!$C$21:$M$176,5,0))*BE374</f>
        <v>0</v>
      </c>
      <c r="BG374" s="172">
        <f t="shared" si="160"/>
        <v>0</v>
      </c>
      <c r="BH374" s="171">
        <f>(VLOOKUP($D374,'P4 Destination'!$C$21:$M$176,6,0))*BG374</f>
        <v>0</v>
      </c>
      <c r="BI374" s="172">
        <f t="shared" si="161"/>
        <v>0</v>
      </c>
      <c r="BJ374" s="171">
        <f>(VLOOKUP($D374,'P4 Destination'!$C$21:$M$176,7,0))*BI374</f>
        <v>0</v>
      </c>
      <c r="BK374" s="172">
        <f t="shared" si="162"/>
        <v>43</v>
      </c>
      <c r="BL374" s="171">
        <f>(VLOOKUP($D374,'P4 Destination'!$C$21:$M$176,8,0))*BK374</f>
        <v>0</v>
      </c>
      <c r="BM374" s="172">
        <f t="shared" si="163"/>
        <v>0</v>
      </c>
      <c r="BN374" s="171">
        <f>(VLOOKUP($D374,'P4 Destination'!$C$21:$M$176,9,0))*BM374</f>
        <v>0</v>
      </c>
      <c r="BO374" s="154">
        <f t="shared" si="164"/>
        <v>1</v>
      </c>
      <c r="BP374" s="171">
        <f>(VLOOKUP(D374,'P4 Destination'!$C$21:$M$176,10,0))*K374</f>
        <v>0</v>
      </c>
      <c r="BQ374" s="171">
        <f>(VLOOKUP(D374,'P4 Destination'!$C$21:$M$176,11,0))*J374</f>
        <v>0</v>
      </c>
      <c r="BR374" s="173">
        <f t="shared" si="165"/>
        <v>0</v>
      </c>
      <c r="BS374" s="173">
        <f>(AV374*2500)*'P6 Verzekering'!$E$11</f>
        <v>0</v>
      </c>
      <c r="BT374" s="173">
        <f>(AW374*2500)*'P6 Verzekering'!$E$12</f>
        <v>0</v>
      </c>
      <c r="BU374" s="173">
        <f>(L374*2500)*'P6 Verzekering'!$E$13</f>
        <v>0</v>
      </c>
      <c r="BV374" s="173">
        <f t="shared" si="166"/>
        <v>0</v>
      </c>
      <c r="BW374"/>
      <c r="BX374"/>
    </row>
    <row r="375" spans="1:76">
      <c r="A375" s="152" t="s">
        <v>1560</v>
      </c>
      <c r="B375" s="152" t="s">
        <v>219</v>
      </c>
      <c r="C375" s="152" t="s">
        <v>219</v>
      </c>
      <c r="D375" s="152" t="s">
        <v>265</v>
      </c>
      <c r="E375" s="152" t="s">
        <v>264</v>
      </c>
      <c r="F375" s="153">
        <f t="shared" si="140"/>
        <v>22</v>
      </c>
      <c r="G375" s="154">
        <v>1</v>
      </c>
      <c r="H375" s="154">
        <f>IFERROR(VLOOKUP(B375,'P2 Origin'!$C$21:$Q$176,15,FALSE),0)</f>
        <v>0</v>
      </c>
      <c r="I375" s="154">
        <f>IFERROR(VLOOKUP(D375,'P4 Destination'!$C$21:$Q$176,15,FALSE),0)</f>
        <v>0</v>
      </c>
      <c r="J375" s="155">
        <v>1</v>
      </c>
      <c r="K375" s="155"/>
      <c r="L375" s="156">
        <v>0</v>
      </c>
      <c r="M375" s="155">
        <v>0</v>
      </c>
      <c r="N375" s="155">
        <v>0</v>
      </c>
      <c r="O375" s="157">
        <f t="shared" si="141"/>
        <v>0</v>
      </c>
      <c r="P375" s="158">
        <f t="shared" si="142"/>
        <v>0</v>
      </c>
      <c r="Q375" s="159">
        <f>IFERROR(VLOOKUP(N375,'P1 Intra-Europees'!$A$15:$H$25,3,0),0)*P375</f>
        <v>0</v>
      </c>
      <c r="R375" s="160">
        <f t="shared" si="143"/>
        <v>0</v>
      </c>
      <c r="S375" s="159">
        <f>IFERROR(VLOOKUP(N375,'P1 Intra-Europees'!$A$15:$H$25,4,0),0)*R375</f>
        <v>0</v>
      </c>
      <c r="T375" s="160">
        <f t="shared" si="144"/>
        <v>0</v>
      </c>
      <c r="U375" s="159">
        <f>IFERROR(VLOOKUP(N375,'P1 Intra-Europees'!$A$15:$H$25,5,0),0)*T375</f>
        <v>0</v>
      </c>
      <c r="V375" s="160">
        <f t="shared" si="145"/>
        <v>0</v>
      </c>
      <c r="W375" s="159">
        <f>IFERROR(VLOOKUP(N375,'P1 Intra-Europees'!$A$15:$H$25,6,0),0)*V375</f>
        <v>0</v>
      </c>
      <c r="X375" s="160">
        <f t="shared" si="146"/>
        <v>0</v>
      </c>
      <c r="Y375" s="159">
        <f>IFERROR(VLOOKUP(N375,'P1 Intra-Europees'!$A$15:$H$25,7,0),0)*X375</f>
        <v>0</v>
      </c>
      <c r="Z375" s="161">
        <f t="shared" si="147"/>
        <v>0</v>
      </c>
      <c r="AA375" s="162">
        <f>IFERROR(VLOOKUP(N375,'P1 Intra-Europees'!$A$15:$H$25,8,0),0)*Z375</f>
        <v>0</v>
      </c>
      <c r="AB375" s="163">
        <f t="shared" si="148"/>
        <v>0</v>
      </c>
      <c r="AC375" s="157" t="str">
        <f>VLOOKUP(B375,'P2 Origin'!$C$21:$O$176,13,0)</f>
        <v>EUR</v>
      </c>
      <c r="AD375" s="164">
        <f t="shared" si="149"/>
        <v>0</v>
      </c>
      <c r="AE375" s="165">
        <f>IF(AU375&gt;0.1,VLOOKUP(B375,'P2 Origin'!$C$21:$M$176,3,0)*H375,0)</f>
        <v>0</v>
      </c>
      <c r="AF375" s="166">
        <f t="shared" si="150"/>
        <v>0</v>
      </c>
      <c r="AG375" s="165">
        <f>(VLOOKUP(B375,'P2 Origin'!$C$21:$M$176,4,0))*AF375</f>
        <v>0</v>
      </c>
      <c r="AH375" s="166">
        <f t="shared" si="151"/>
        <v>0</v>
      </c>
      <c r="AI375" s="165">
        <f>(VLOOKUP(B375,'P2 Origin'!$C$21:$M$176,5,0))*AH375</f>
        <v>0</v>
      </c>
      <c r="AJ375" s="166">
        <f t="shared" si="167"/>
        <v>22</v>
      </c>
      <c r="AK375" s="165">
        <f>(VLOOKUP(B375,'P2 Origin'!$C$21:$M$176,6,0))*AJ375</f>
        <v>0</v>
      </c>
      <c r="AL375" s="166">
        <f t="shared" si="152"/>
        <v>0</v>
      </c>
      <c r="AM375" s="165">
        <f>(VLOOKUP($B375,'P2 Origin'!$C$21:$M$176,7,0))*AL375</f>
        <v>0</v>
      </c>
      <c r="AN375" s="166">
        <f t="shared" si="153"/>
        <v>0</v>
      </c>
      <c r="AO375" s="165">
        <f>(VLOOKUP($B375,'P2 Origin'!$C$21:$M$176,8,0))*AN375</f>
        <v>0</v>
      </c>
      <c r="AP375" s="166">
        <f t="shared" si="154"/>
        <v>0</v>
      </c>
      <c r="AQ375" s="165">
        <f>(VLOOKUP($B375,'P2 Origin'!$C$21:$M$176,9,0))*AP375</f>
        <v>0</v>
      </c>
      <c r="AR375" s="155">
        <f t="shared" si="155"/>
        <v>1</v>
      </c>
      <c r="AS375" s="164">
        <f>(VLOOKUP(B375,'P2 Origin'!$C$21:$M$176,10,0))*K375</f>
        <v>0</v>
      </c>
      <c r="AT375" s="164">
        <f>(VLOOKUP(B375,'P2 Origin'!$C$21:$M$176,11,0))*J375</f>
        <v>0</v>
      </c>
      <c r="AU375" s="167">
        <v>22</v>
      </c>
      <c r="AV375" s="168">
        <v>22</v>
      </c>
      <c r="AW375" s="169">
        <v>0</v>
      </c>
      <c r="AX375" s="170">
        <f>IF(AU375&gt;=0.1,'P3 Bureaumarge zee- en luchtvr.'!$D$12,0)</f>
        <v>0</v>
      </c>
      <c r="AY375" s="163">
        <f t="shared" si="156"/>
        <v>0</v>
      </c>
      <c r="AZ375" s="157" t="str">
        <f>VLOOKUP(D375,'P4 Destination'!$C$21:$O$176,13,0)</f>
        <v>USD</v>
      </c>
      <c r="BA375" s="164">
        <f t="shared" si="157"/>
        <v>0</v>
      </c>
      <c r="BB375" s="171">
        <f>IF(AU375&gt;0.1,(VLOOKUP(D375,'P4 Destination'!$C$21:$M$176,3,0))*I375,0)</f>
        <v>0</v>
      </c>
      <c r="BC375" s="172">
        <f t="shared" si="158"/>
        <v>0</v>
      </c>
      <c r="BD375" s="171">
        <f>(VLOOKUP($D375,'P4 Destination'!$C$21:$M$176,4,0))*BC375</f>
        <v>0</v>
      </c>
      <c r="BE375" s="172">
        <f t="shared" si="159"/>
        <v>0</v>
      </c>
      <c r="BF375" s="171">
        <f>(VLOOKUP($D375,'P4 Destination'!$C$21:$M$176,5,0))*BE375</f>
        <v>0</v>
      </c>
      <c r="BG375" s="172">
        <f t="shared" si="160"/>
        <v>22</v>
      </c>
      <c r="BH375" s="171">
        <f>(VLOOKUP($D375,'P4 Destination'!$C$21:$M$176,6,0))*BG375</f>
        <v>0</v>
      </c>
      <c r="BI375" s="172">
        <f t="shared" si="161"/>
        <v>0</v>
      </c>
      <c r="BJ375" s="171">
        <f>(VLOOKUP($D375,'P4 Destination'!$C$21:$M$176,7,0))*BI375</f>
        <v>0</v>
      </c>
      <c r="BK375" s="172">
        <f t="shared" si="162"/>
        <v>0</v>
      </c>
      <c r="BL375" s="171">
        <f>(VLOOKUP($D375,'P4 Destination'!$C$21:$M$176,8,0))*BK375</f>
        <v>0</v>
      </c>
      <c r="BM375" s="172">
        <f t="shared" si="163"/>
        <v>0</v>
      </c>
      <c r="BN375" s="171">
        <f>(VLOOKUP($D375,'P4 Destination'!$C$21:$M$176,9,0))*BM375</f>
        <v>0</v>
      </c>
      <c r="BO375" s="154">
        <f t="shared" si="164"/>
        <v>1</v>
      </c>
      <c r="BP375" s="171">
        <f>(VLOOKUP(D375,'P4 Destination'!$C$21:$M$176,10,0))*K375</f>
        <v>0</v>
      </c>
      <c r="BQ375" s="171">
        <f>(VLOOKUP(D375,'P4 Destination'!$C$21:$M$176,11,0))*J375</f>
        <v>0</v>
      </c>
      <c r="BR375" s="173">
        <f t="shared" si="165"/>
        <v>0</v>
      </c>
      <c r="BS375" s="173">
        <f>(AV375*2500)*'P6 Verzekering'!$E$11</f>
        <v>0</v>
      </c>
      <c r="BT375" s="173">
        <f>(AW375*2500)*'P6 Verzekering'!$E$12</f>
        <v>0</v>
      </c>
      <c r="BU375" s="173">
        <f>(L375*2500)*'P6 Verzekering'!$E$13</f>
        <v>0</v>
      </c>
      <c r="BV375" s="173">
        <f t="shared" si="166"/>
        <v>0</v>
      </c>
      <c r="BW375"/>
      <c r="BX375"/>
    </row>
    <row r="376" spans="1:76">
      <c r="A376" s="152" t="s">
        <v>1561</v>
      </c>
      <c r="B376" s="152" t="s">
        <v>219</v>
      </c>
      <c r="C376" s="152" t="s">
        <v>219</v>
      </c>
      <c r="D376" s="152" t="s">
        <v>265</v>
      </c>
      <c r="E376" s="152" t="s">
        <v>264</v>
      </c>
      <c r="F376" s="153">
        <f t="shared" si="140"/>
        <v>19</v>
      </c>
      <c r="G376" s="154">
        <v>1</v>
      </c>
      <c r="H376" s="154">
        <f>IFERROR(VLOOKUP(B376,'P2 Origin'!$C$21:$Q$176,15,FALSE),0)</f>
        <v>0</v>
      </c>
      <c r="I376" s="154">
        <f>IFERROR(VLOOKUP(D376,'P4 Destination'!$C$21:$Q$176,15,FALSE),0)</f>
        <v>0</v>
      </c>
      <c r="J376" s="155">
        <v>1</v>
      </c>
      <c r="K376" s="155"/>
      <c r="L376" s="156">
        <v>0</v>
      </c>
      <c r="M376" s="155">
        <v>0</v>
      </c>
      <c r="N376" s="155">
        <v>0</v>
      </c>
      <c r="O376" s="157">
        <f t="shared" si="141"/>
        <v>0</v>
      </c>
      <c r="P376" s="158">
        <f t="shared" si="142"/>
        <v>0</v>
      </c>
      <c r="Q376" s="159">
        <f>IFERROR(VLOOKUP(N376,'P1 Intra-Europees'!$A$15:$H$25,3,0),0)*P376</f>
        <v>0</v>
      </c>
      <c r="R376" s="160">
        <f t="shared" si="143"/>
        <v>0</v>
      </c>
      <c r="S376" s="159">
        <f>IFERROR(VLOOKUP(N376,'P1 Intra-Europees'!$A$15:$H$25,4,0),0)*R376</f>
        <v>0</v>
      </c>
      <c r="T376" s="160">
        <f t="shared" si="144"/>
        <v>0</v>
      </c>
      <c r="U376" s="159">
        <f>IFERROR(VLOOKUP(N376,'P1 Intra-Europees'!$A$15:$H$25,5,0),0)*T376</f>
        <v>0</v>
      </c>
      <c r="V376" s="160">
        <f t="shared" si="145"/>
        <v>0</v>
      </c>
      <c r="W376" s="159">
        <f>IFERROR(VLOOKUP(N376,'P1 Intra-Europees'!$A$15:$H$25,6,0),0)*V376</f>
        <v>0</v>
      </c>
      <c r="X376" s="160">
        <f t="shared" si="146"/>
        <v>0</v>
      </c>
      <c r="Y376" s="159">
        <f>IFERROR(VLOOKUP(N376,'P1 Intra-Europees'!$A$15:$H$25,7,0),0)*X376</f>
        <v>0</v>
      </c>
      <c r="Z376" s="161">
        <f t="shared" si="147"/>
        <v>0</v>
      </c>
      <c r="AA376" s="162">
        <f>IFERROR(VLOOKUP(N376,'P1 Intra-Europees'!$A$15:$H$25,8,0),0)*Z376</f>
        <v>0</v>
      </c>
      <c r="AB376" s="163">
        <f t="shared" si="148"/>
        <v>0</v>
      </c>
      <c r="AC376" s="157" t="str">
        <f>VLOOKUP(B376,'P2 Origin'!$C$21:$O$176,13,0)</f>
        <v>EUR</v>
      </c>
      <c r="AD376" s="164">
        <f t="shared" si="149"/>
        <v>0</v>
      </c>
      <c r="AE376" s="165">
        <f>IF(AU376&gt;0.1,VLOOKUP(B376,'P2 Origin'!$C$21:$M$176,3,0)*H376,0)</f>
        <v>0</v>
      </c>
      <c r="AF376" s="166">
        <f t="shared" si="150"/>
        <v>0</v>
      </c>
      <c r="AG376" s="165">
        <f>(VLOOKUP(B376,'P2 Origin'!$C$21:$M$176,4,0))*AF376</f>
        <v>0</v>
      </c>
      <c r="AH376" s="166">
        <f t="shared" si="151"/>
        <v>0</v>
      </c>
      <c r="AI376" s="165">
        <f>(VLOOKUP(B376,'P2 Origin'!$C$21:$M$176,5,0))*AH376</f>
        <v>0</v>
      </c>
      <c r="AJ376" s="166">
        <f t="shared" si="167"/>
        <v>19</v>
      </c>
      <c r="AK376" s="165">
        <f>(VLOOKUP(B376,'P2 Origin'!$C$21:$M$176,6,0))*AJ376</f>
        <v>0</v>
      </c>
      <c r="AL376" s="166">
        <f t="shared" si="152"/>
        <v>0</v>
      </c>
      <c r="AM376" s="165">
        <f>(VLOOKUP($B376,'P2 Origin'!$C$21:$M$176,7,0))*AL376</f>
        <v>0</v>
      </c>
      <c r="AN376" s="166">
        <f t="shared" si="153"/>
        <v>0</v>
      </c>
      <c r="AO376" s="165">
        <f>(VLOOKUP($B376,'P2 Origin'!$C$21:$M$176,8,0))*AN376</f>
        <v>0</v>
      </c>
      <c r="AP376" s="166">
        <f t="shared" si="154"/>
        <v>0</v>
      </c>
      <c r="AQ376" s="165">
        <f>(VLOOKUP($B376,'P2 Origin'!$C$21:$M$176,9,0))*AP376</f>
        <v>0</v>
      </c>
      <c r="AR376" s="155">
        <f t="shared" si="155"/>
        <v>1</v>
      </c>
      <c r="AS376" s="164">
        <f>(VLOOKUP(B376,'P2 Origin'!$C$21:$M$176,10,0))*K376</f>
        <v>0</v>
      </c>
      <c r="AT376" s="164">
        <f>(VLOOKUP(B376,'P2 Origin'!$C$21:$M$176,11,0))*J376</f>
        <v>0</v>
      </c>
      <c r="AU376" s="167">
        <v>19</v>
      </c>
      <c r="AV376" s="168">
        <v>19</v>
      </c>
      <c r="AW376" s="169">
        <v>0</v>
      </c>
      <c r="AX376" s="170">
        <f>IF(AU376&gt;=0.1,'P3 Bureaumarge zee- en luchtvr.'!$D$12,0)</f>
        <v>0</v>
      </c>
      <c r="AY376" s="163">
        <f t="shared" si="156"/>
        <v>0</v>
      </c>
      <c r="AZ376" s="157" t="str">
        <f>VLOOKUP(D376,'P4 Destination'!$C$21:$O$176,13,0)</f>
        <v>USD</v>
      </c>
      <c r="BA376" s="164">
        <f t="shared" si="157"/>
        <v>0</v>
      </c>
      <c r="BB376" s="171">
        <f>IF(AU376&gt;0.1,(VLOOKUP(D376,'P4 Destination'!$C$21:$M$176,3,0))*I376,0)</f>
        <v>0</v>
      </c>
      <c r="BC376" s="172">
        <f t="shared" si="158"/>
        <v>0</v>
      </c>
      <c r="BD376" s="171">
        <f>(VLOOKUP($D376,'P4 Destination'!$C$21:$M$176,4,0))*BC376</f>
        <v>0</v>
      </c>
      <c r="BE376" s="172">
        <f t="shared" si="159"/>
        <v>0</v>
      </c>
      <c r="BF376" s="171">
        <f>(VLOOKUP($D376,'P4 Destination'!$C$21:$M$176,5,0))*BE376</f>
        <v>0</v>
      </c>
      <c r="BG376" s="172">
        <f t="shared" si="160"/>
        <v>19</v>
      </c>
      <c r="BH376" s="171">
        <f>(VLOOKUP($D376,'P4 Destination'!$C$21:$M$176,6,0))*BG376</f>
        <v>0</v>
      </c>
      <c r="BI376" s="172">
        <f t="shared" si="161"/>
        <v>0</v>
      </c>
      <c r="BJ376" s="171">
        <f>(VLOOKUP($D376,'P4 Destination'!$C$21:$M$176,7,0))*BI376</f>
        <v>0</v>
      </c>
      <c r="BK376" s="172">
        <f t="shared" si="162"/>
        <v>0</v>
      </c>
      <c r="BL376" s="171">
        <f>(VLOOKUP($D376,'P4 Destination'!$C$21:$M$176,8,0))*BK376</f>
        <v>0</v>
      </c>
      <c r="BM376" s="172">
        <f t="shared" si="163"/>
        <v>0</v>
      </c>
      <c r="BN376" s="171">
        <f>(VLOOKUP($D376,'P4 Destination'!$C$21:$M$176,9,0))*BM376</f>
        <v>0</v>
      </c>
      <c r="BO376" s="154">
        <f t="shared" si="164"/>
        <v>1</v>
      </c>
      <c r="BP376" s="171">
        <f>(VLOOKUP(D376,'P4 Destination'!$C$21:$M$176,10,0))*K376</f>
        <v>0</v>
      </c>
      <c r="BQ376" s="171">
        <f>(VLOOKUP(D376,'P4 Destination'!$C$21:$M$176,11,0))*J376</f>
        <v>0</v>
      </c>
      <c r="BR376" s="173">
        <f t="shared" si="165"/>
        <v>0</v>
      </c>
      <c r="BS376" s="173">
        <f>(AV376*2500)*'P6 Verzekering'!$E$11</f>
        <v>0</v>
      </c>
      <c r="BT376" s="173">
        <f>(AW376*2500)*'P6 Verzekering'!$E$12</f>
        <v>0</v>
      </c>
      <c r="BU376" s="173">
        <f>(L376*2500)*'P6 Verzekering'!$E$13</f>
        <v>0</v>
      </c>
      <c r="BV376" s="173">
        <f t="shared" si="166"/>
        <v>0</v>
      </c>
      <c r="BW376"/>
      <c r="BX376"/>
    </row>
    <row r="377" spans="1:76">
      <c r="A377" s="152" t="s">
        <v>1562</v>
      </c>
      <c r="B377" s="152" t="s">
        <v>219</v>
      </c>
      <c r="C377" s="152" t="s">
        <v>219</v>
      </c>
      <c r="D377" s="152" t="s">
        <v>265</v>
      </c>
      <c r="E377" s="152" t="s">
        <v>264</v>
      </c>
      <c r="F377" s="153">
        <f t="shared" si="140"/>
        <v>14</v>
      </c>
      <c r="G377" s="154">
        <v>1</v>
      </c>
      <c r="H377" s="154">
        <f>IFERROR(VLOOKUP(B377,'P2 Origin'!$C$21:$Q$176,15,FALSE),0)</f>
        <v>0</v>
      </c>
      <c r="I377" s="154">
        <f>IFERROR(VLOOKUP(D377,'P4 Destination'!$C$21:$Q$176,15,FALSE),0)</f>
        <v>0</v>
      </c>
      <c r="J377" s="155">
        <v>1</v>
      </c>
      <c r="K377" s="155"/>
      <c r="L377" s="156">
        <v>0</v>
      </c>
      <c r="M377" s="155">
        <v>0</v>
      </c>
      <c r="N377" s="155">
        <v>0</v>
      </c>
      <c r="O377" s="157">
        <f t="shared" si="141"/>
        <v>0</v>
      </c>
      <c r="P377" s="158">
        <f t="shared" si="142"/>
        <v>0</v>
      </c>
      <c r="Q377" s="159">
        <f>IFERROR(VLOOKUP(N377,'P1 Intra-Europees'!$A$15:$H$25,3,0),0)*P377</f>
        <v>0</v>
      </c>
      <c r="R377" s="160">
        <f t="shared" si="143"/>
        <v>0</v>
      </c>
      <c r="S377" s="159">
        <f>IFERROR(VLOOKUP(N377,'P1 Intra-Europees'!$A$15:$H$25,4,0),0)*R377</f>
        <v>0</v>
      </c>
      <c r="T377" s="160">
        <f t="shared" si="144"/>
        <v>0</v>
      </c>
      <c r="U377" s="159">
        <f>IFERROR(VLOOKUP(N377,'P1 Intra-Europees'!$A$15:$H$25,5,0),0)*T377</f>
        <v>0</v>
      </c>
      <c r="V377" s="160">
        <f t="shared" si="145"/>
        <v>0</v>
      </c>
      <c r="W377" s="159">
        <f>IFERROR(VLOOKUP(N377,'P1 Intra-Europees'!$A$15:$H$25,6,0),0)*V377</f>
        <v>0</v>
      </c>
      <c r="X377" s="160">
        <f t="shared" si="146"/>
        <v>0</v>
      </c>
      <c r="Y377" s="159">
        <f>IFERROR(VLOOKUP(N377,'P1 Intra-Europees'!$A$15:$H$25,7,0),0)*X377</f>
        <v>0</v>
      </c>
      <c r="Z377" s="161">
        <f t="shared" si="147"/>
        <v>0</v>
      </c>
      <c r="AA377" s="162">
        <f>IFERROR(VLOOKUP(N377,'P1 Intra-Europees'!$A$15:$H$25,8,0),0)*Z377</f>
        <v>0</v>
      </c>
      <c r="AB377" s="163">
        <f t="shared" si="148"/>
        <v>0</v>
      </c>
      <c r="AC377" s="157" t="str">
        <f>VLOOKUP(B377,'P2 Origin'!$C$21:$O$176,13,0)</f>
        <v>EUR</v>
      </c>
      <c r="AD377" s="164">
        <f t="shared" si="149"/>
        <v>0</v>
      </c>
      <c r="AE377" s="165">
        <f>IF(AU377&gt;0.1,VLOOKUP(B377,'P2 Origin'!$C$21:$M$176,3,0)*H377,0)</f>
        <v>0</v>
      </c>
      <c r="AF377" s="166">
        <f t="shared" si="150"/>
        <v>0</v>
      </c>
      <c r="AG377" s="165">
        <f>(VLOOKUP(B377,'P2 Origin'!$C$21:$M$176,4,0))*AF377</f>
        <v>0</v>
      </c>
      <c r="AH377" s="166">
        <f t="shared" si="151"/>
        <v>14</v>
      </c>
      <c r="AI377" s="165">
        <f>(VLOOKUP(B377,'P2 Origin'!$C$21:$M$176,5,0))*AH377</f>
        <v>0</v>
      </c>
      <c r="AJ377" s="166">
        <f t="shared" si="167"/>
        <v>0</v>
      </c>
      <c r="AK377" s="165">
        <f>(VLOOKUP(B377,'P2 Origin'!$C$21:$M$176,6,0))*AJ377</f>
        <v>0</v>
      </c>
      <c r="AL377" s="166">
        <f t="shared" si="152"/>
        <v>0</v>
      </c>
      <c r="AM377" s="165">
        <f>(VLOOKUP($B377,'P2 Origin'!$C$21:$M$176,7,0))*AL377</f>
        <v>0</v>
      </c>
      <c r="AN377" s="166">
        <f t="shared" si="153"/>
        <v>0</v>
      </c>
      <c r="AO377" s="165">
        <f>(VLOOKUP($B377,'P2 Origin'!$C$21:$M$176,8,0))*AN377</f>
        <v>0</v>
      </c>
      <c r="AP377" s="166">
        <f t="shared" si="154"/>
        <v>0</v>
      </c>
      <c r="AQ377" s="165">
        <f>(VLOOKUP($B377,'P2 Origin'!$C$21:$M$176,9,0))*AP377</f>
        <v>0</v>
      </c>
      <c r="AR377" s="155">
        <f t="shared" si="155"/>
        <v>1</v>
      </c>
      <c r="AS377" s="164">
        <f>(VLOOKUP(B377,'P2 Origin'!$C$21:$M$176,10,0))*K377</f>
        <v>0</v>
      </c>
      <c r="AT377" s="164">
        <f>(VLOOKUP(B377,'P2 Origin'!$C$21:$M$176,11,0))*J377</f>
        <v>0</v>
      </c>
      <c r="AU377" s="167">
        <v>14</v>
      </c>
      <c r="AV377" s="168">
        <v>14</v>
      </c>
      <c r="AW377" s="169">
        <v>0</v>
      </c>
      <c r="AX377" s="170">
        <f>IF(AU377&gt;=0.1,'P3 Bureaumarge zee- en luchtvr.'!$D$12,0)</f>
        <v>0</v>
      </c>
      <c r="AY377" s="163">
        <f t="shared" si="156"/>
        <v>0</v>
      </c>
      <c r="AZ377" s="157" t="str">
        <f>VLOOKUP(D377,'P4 Destination'!$C$21:$O$176,13,0)</f>
        <v>USD</v>
      </c>
      <c r="BA377" s="164">
        <f t="shared" si="157"/>
        <v>0</v>
      </c>
      <c r="BB377" s="171">
        <f>IF(AU377&gt;0.1,(VLOOKUP(D377,'P4 Destination'!$C$21:$M$176,3,0))*I377,0)</f>
        <v>0</v>
      </c>
      <c r="BC377" s="172">
        <f t="shared" si="158"/>
        <v>0</v>
      </c>
      <c r="BD377" s="171">
        <f>(VLOOKUP($D377,'P4 Destination'!$C$21:$M$176,4,0))*BC377</f>
        <v>0</v>
      </c>
      <c r="BE377" s="172">
        <f t="shared" si="159"/>
        <v>14</v>
      </c>
      <c r="BF377" s="171">
        <f>(VLOOKUP($D377,'P4 Destination'!$C$21:$M$176,5,0))*BE377</f>
        <v>0</v>
      </c>
      <c r="BG377" s="172">
        <f t="shared" si="160"/>
        <v>0</v>
      </c>
      <c r="BH377" s="171">
        <f>(VLOOKUP($D377,'P4 Destination'!$C$21:$M$176,6,0))*BG377</f>
        <v>0</v>
      </c>
      <c r="BI377" s="172">
        <f t="shared" si="161"/>
        <v>0</v>
      </c>
      <c r="BJ377" s="171">
        <f>(VLOOKUP($D377,'P4 Destination'!$C$21:$M$176,7,0))*BI377</f>
        <v>0</v>
      </c>
      <c r="BK377" s="172">
        <f t="shared" si="162"/>
        <v>0</v>
      </c>
      <c r="BL377" s="171">
        <f>(VLOOKUP($D377,'P4 Destination'!$C$21:$M$176,8,0))*BK377</f>
        <v>0</v>
      </c>
      <c r="BM377" s="172">
        <f t="shared" si="163"/>
        <v>0</v>
      </c>
      <c r="BN377" s="171">
        <f>(VLOOKUP($D377,'P4 Destination'!$C$21:$M$176,9,0))*BM377</f>
        <v>0</v>
      </c>
      <c r="BO377" s="154">
        <f t="shared" si="164"/>
        <v>1</v>
      </c>
      <c r="BP377" s="171">
        <f>(VLOOKUP(D377,'P4 Destination'!$C$21:$M$176,10,0))*K377</f>
        <v>0</v>
      </c>
      <c r="BQ377" s="171">
        <f>(VLOOKUP(D377,'P4 Destination'!$C$21:$M$176,11,0))*J377</f>
        <v>0</v>
      </c>
      <c r="BR377" s="173">
        <f t="shared" si="165"/>
        <v>0</v>
      </c>
      <c r="BS377" s="173">
        <f>(AV377*2500)*'P6 Verzekering'!$E$11</f>
        <v>0</v>
      </c>
      <c r="BT377" s="173">
        <f>(AW377*2500)*'P6 Verzekering'!$E$12</f>
        <v>0</v>
      </c>
      <c r="BU377" s="173">
        <f>(L377*2500)*'P6 Verzekering'!$E$13</f>
        <v>0</v>
      </c>
      <c r="BV377" s="173">
        <f t="shared" si="166"/>
        <v>0</v>
      </c>
      <c r="BW377"/>
      <c r="BX377"/>
    </row>
    <row r="378" spans="1:76">
      <c r="A378" s="152" t="s">
        <v>1567</v>
      </c>
      <c r="B378" s="152" t="s">
        <v>219</v>
      </c>
      <c r="C378" s="152" t="s">
        <v>219</v>
      </c>
      <c r="D378" s="152" t="s">
        <v>356</v>
      </c>
      <c r="E378" s="152" t="s">
        <v>355</v>
      </c>
      <c r="F378" s="153">
        <f t="shared" si="140"/>
        <v>16</v>
      </c>
      <c r="G378" s="154">
        <v>1</v>
      </c>
      <c r="H378" s="154">
        <f>IFERROR(VLOOKUP(B378,'P2 Origin'!$C$21:$Q$176,15,FALSE),0)</f>
        <v>0</v>
      </c>
      <c r="I378" s="154">
        <f>IFERROR(VLOOKUP(D378,'P4 Destination'!$C$21:$Q$176,15,FALSE),0)</f>
        <v>1</v>
      </c>
      <c r="J378" s="155">
        <v>1</v>
      </c>
      <c r="K378" s="155"/>
      <c r="L378" s="156">
        <v>0</v>
      </c>
      <c r="M378" s="155">
        <v>0</v>
      </c>
      <c r="N378" s="155">
        <v>0</v>
      </c>
      <c r="O378" s="157">
        <f t="shared" si="141"/>
        <v>0</v>
      </c>
      <c r="P378" s="158">
        <f t="shared" si="142"/>
        <v>0</v>
      </c>
      <c r="Q378" s="159">
        <f>IFERROR(VLOOKUP(N378,'P1 Intra-Europees'!$A$15:$H$25,3,0),0)*P378</f>
        <v>0</v>
      </c>
      <c r="R378" s="160">
        <f t="shared" si="143"/>
        <v>0</v>
      </c>
      <c r="S378" s="159">
        <f>IFERROR(VLOOKUP(N378,'P1 Intra-Europees'!$A$15:$H$25,4,0),0)*R378</f>
        <v>0</v>
      </c>
      <c r="T378" s="160">
        <f t="shared" si="144"/>
        <v>0</v>
      </c>
      <c r="U378" s="159">
        <f>IFERROR(VLOOKUP(N378,'P1 Intra-Europees'!$A$15:$H$25,5,0),0)*T378</f>
        <v>0</v>
      </c>
      <c r="V378" s="160">
        <f t="shared" si="145"/>
        <v>0</v>
      </c>
      <c r="W378" s="159">
        <f>IFERROR(VLOOKUP(N378,'P1 Intra-Europees'!$A$15:$H$25,6,0),0)*V378</f>
        <v>0</v>
      </c>
      <c r="X378" s="160">
        <f t="shared" si="146"/>
        <v>0</v>
      </c>
      <c r="Y378" s="159">
        <f>IFERROR(VLOOKUP(N378,'P1 Intra-Europees'!$A$15:$H$25,7,0),0)*X378</f>
        <v>0</v>
      </c>
      <c r="Z378" s="161">
        <f t="shared" si="147"/>
        <v>0</v>
      </c>
      <c r="AA378" s="162">
        <f>IFERROR(VLOOKUP(N378,'P1 Intra-Europees'!$A$15:$H$25,8,0),0)*Z378</f>
        <v>0</v>
      </c>
      <c r="AB378" s="163">
        <f t="shared" si="148"/>
        <v>0</v>
      </c>
      <c r="AC378" s="157" t="str">
        <f>VLOOKUP(B378,'P2 Origin'!$C$21:$O$176,13,0)</f>
        <v>EUR</v>
      </c>
      <c r="AD378" s="164">
        <f t="shared" si="149"/>
        <v>0</v>
      </c>
      <c r="AE378" s="165">
        <f>IF(AU378&gt;0.1,VLOOKUP(B378,'P2 Origin'!$C$21:$M$176,3,0)*H378,0)</f>
        <v>0</v>
      </c>
      <c r="AF378" s="166">
        <f t="shared" si="150"/>
        <v>0</v>
      </c>
      <c r="AG378" s="165">
        <f>(VLOOKUP(B378,'P2 Origin'!$C$21:$M$176,4,0))*AF378</f>
        <v>0</v>
      </c>
      <c r="AH378" s="166">
        <f t="shared" si="151"/>
        <v>0</v>
      </c>
      <c r="AI378" s="165">
        <f>(VLOOKUP(B378,'P2 Origin'!$C$21:$M$176,5,0))*AH378</f>
        <v>0</v>
      </c>
      <c r="AJ378" s="166">
        <f t="shared" si="167"/>
        <v>16</v>
      </c>
      <c r="AK378" s="165">
        <f>(VLOOKUP(B378,'P2 Origin'!$C$21:$M$176,6,0))*AJ378</f>
        <v>0</v>
      </c>
      <c r="AL378" s="166">
        <f t="shared" si="152"/>
        <v>0</v>
      </c>
      <c r="AM378" s="165">
        <f>(VLOOKUP($B378,'P2 Origin'!$C$21:$M$176,7,0))*AL378</f>
        <v>0</v>
      </c>
      <c r="AN378" s="166">
        <f t="shared" si="153"/>
        <v>0</v>
      </c>
      <c r="AO378" s="165">
        <f>(VLOOKUP($B378,'P2 Origin'!$C$21:$M$176,8,0))*AN378</f>
        <v>0</v>
      </c>
      <c r="AP378" s="166">
        <f t="shared" si="154"/>
        <v>0</v>
      </c>
      <c r="AQ378" s="165">
        <f>(VLOOKUP($B378,'P2 Origin'!$C$21:$M$176,9,0))*AP378</f>
        <v>0</v>
      </c>
      <c r="AR378" s="155">
        <f t="shared" si="155"/>
        <v>1</v>
      </c>
      <c r="AS378" s="164">
        <f>(VLOOKUP(B378,'P2 Origin'!$C$21:$M$176,10,0))*K378</f>
        <v>0</v>
      </c>
      <c r="AT378" s="164">
        <f>(VLOOKUP(B378,'P2 Origin'!$C$21:$M$176,11,0))*J378</f>
        <v>0</v>
      </c>
      <c r="AU378" s="167">
        <v>16</v>
      </c>
      <c r="AV378" s="168">
        <v>16</v>
      </c>
      <c r="AW378" s="169">
        <v>0</v>
      </c>
      <c r="AX378" s="170">
        <f>IF(AU378&gt;=0.1,'P3 Bureaumarge zee- en luchtvr.'!$D$12,0)</f>
        <v>0</v>
      </c>
      <c r="AY378" s="163">
        <f t="shared" si="156"/>
        <v>0</v>
      </c>
      <c r="AZ378" s="157" t="str">
        <f>VLOOKUP(D378,'P4 Destination'!$C$21:$O$176,13,0)</f>
        <v>USD</v>
      </c>
      <c r="BA378" s="164">
        <f t="shared" si="157"/>
        <v>0</v>
      </c>
      <c r="BB378" s="171">
        <f>IF(AU378&gt;0.1,(VLOOKUP(D378,'P4 Destination'!$C$21:$M$176,3,0))*I378,0)</f>
        <v>0</v>
      </c>
      <c r="BC378" s="172">
        <f t="shared" si="158"/>
        <v>0</v>
      </c>
      <c r="BD378" s="171">
        <f>(VLOOKUP($D378,'P4 Destination'!$C$21:$M$176,4,0))*BC378</f>
        <v>0</v>
      </c>
      <c r="BE378" s="172">
        <f t="shared" si="159"/>
        <v>0</v>
      </c>
      <c r="BF378" s="171">
        <f>(VLOOKUP($D378,'P4 Destination'!$C$21:$M$176,5,0))*BE378</f>
        <v>0</v>
      </c>
      <c r="BG378" s="172">
        <f t="shared" si="160"/>
        <v>16</v>
      </c>
      <c r="BH378" s="171">
        <f>(VLOOKUP($D378,'P4 Destination'!$C$21:$M$176,6,0))*BG378</f>
        <v>0</v>
      </c>
      <c r="BI378" s="172">
        <f t="shared" si="161"/>
        <v>0</v>
      </c>
      <c r="BJ378" s="171">
        <f>(VLOOKUP($D378,'P4 Destination'!$C$21:$M$176,7,0))*BI378</f>
        <v>0</v>
      </c>
      <c r="BK378" s="172">
        <f t="shared" si="162"/>
        <v>0</v>
      </c>
      <c r="BL378" s="171">
        <f>(VLOOKUP($D378,'P4 Destination'!$C$21:$M$176,8,0))*BK378</f>
        <v>0</v>
      </c>
      <c r="BM378" s="172">
        <f t="shared" si="163"/>
        <v>0</v>
      </c>
      <c r="BN378" s="171">
        <f>(VLOOKUP($D378,'P4 Destination'!$C$21:$M$176,9,0))*BM378</f>
        <v>0</v>
      </c>
      <c r="BO378" s="154">
        <f t="shared" si="164"/>
        <v>1</v>
      </c>
      <c r="BP378" s="171">
        <f>(VLOOKUP(D378,'P4 Destination'!$C$21:$M$176,10,0))*K378</f>
        <v>0</v>
      </c>
      <c r="BQ378" s="171">
        <f>(VLOOKUP(D378,'P4 Destination'!$C$21:$M$176,11,0))*J378</f>
        <v>0</v>
      </c>
      <c r="BR378" s="173">
        <f t="shared" si="165"/>
        <v>0</v>
      </c>
      <c r="BS378" s="173">
        <f>(AV378*2500)*'P6 Verzekering'!$E$11</f>
        <v>0</v>
      </c>
      <c r="BT378" s="173">
        <f>(AW378*2500)*'P6 Verzekering'!$E$12</f>
        <v>0</v>
      </c>
      <c r="BU378" s="173">
        <f>(L378*2500)*'P6 Verzekering'!$E$13</f>
        <v>0</v>
      </c>
      <c r="BV378" s="173">
        <f t="shared" si="166"/>
        <v>0</v>
      </c>
      <c r="BW378"/>
      <c r="BX378"/>
    </row>
    <row r="379" spans="1:76">
      <c r="A379" s="152" t="s">
        <v>1568</v>
      </c>
      <c r="B379" s="152" t="s">
        <v>219</v>
      </c>
      <c r="C379" s="152" t="s">
        <v>219</v>
      </c>
      <c r="D379" s="152" t="s">
        <v>356</v>
      </c>
      <c r="E379" s="152" t="s">
        <v>355</v>
      </c>
      <c r="F379" s="153">
        <f t="shared" si="140"/>
        <v>24</v>
      </c>
      <c r="G379" s="154">
        <v>1</v>
      </c>
      <c r="H379" s="154">
        <f>IFERROR(VLOOKUP(B379,'P2 Origin'!$C$21:$Q$176,15,FALSE),0)</f>
        <v>0</v>
      </c>
      <c r="I379" s="154">
        <f>IFERROR(VLOOKUP(D379,'P4 Destination'!$C$21:$Q$176,15,FALSE),0)</f>
        <v>1</v>
      </c>
      <c r="J379" s="155">
        <v>1</v>
      </c>
      <c r="K379" s="155"/>
      <c r="L379" s="156">
        <v>0</v>
      </c>
      <c r="M379" s="155">
        <v>0</v>
      </c>
      <c r="N379" s="155">
        <v>0</v>
      </c>
      <c r="O379" s="157">
        <f t="shared" si="141"/>
        <v>0</v>
      </c>
      <c r="P379" s="158">
        <f t="shared" si="142"/>
        <v>0</v>
      </c>
      <c r="Q379" s="159">
        <f>IFERROR(VLOOKUP(N379,'P1 Intra-Europees'!$A$15:$H$25,3,0),0)*P379</f>
        <v>0</v>
      </c>
      <c r="R379" s="160">
        <f t="shared" si="143"/>
        <v>0</v>
      </c>
      <c r="S379" s="159">
        <f>IFERROR(VLOOKUP(N379,'P1 Intra-Europees'!$A$15:$H$25,4,0),0)*R379</f>
        <v>0</v>
      </c>
      <c r="T379" s="160">
        <f t="shared" si="144"/>
        <v>0</v>
      </c>
      <c r="U379" s="159">
        <f>IFERROR(VLOOKUP(N379,'P1 Intra-Europees'!$A$15:$H$25,5,0),0)*T379</f>
        <v>0</v>
      </c>
      <c r="V379" s="160">
        <f t="shared" si="145"/>
        <v>0</v>
      </c>
      <c r="W379" s="159">
        <f>IFERROR(VLOOKUP(N379,'P1 Intra-Europees'!$A$15:$H$25,6,0),0)*V379</f>
        <v>0</v>
      </c>
      <c r="X379" s="160">
        <f t="shared" si="146"/>
        <v>0</v>
      </c>
      <c r="Y379" s="159">
        <f>IFERROR(VLOOKUP(N379,'P1 Intra-Europees'!$A$15:$H$25,7,0),0)*X379</f>
        <v>0</v>
      </c>
      <c r="Z379" s="161">
        <f t="shared" si="147"/>
        <v>0</v>
      </c>
      <c r="AA379" s="162">
        <f>IFERROR(VLOOKUP(N379,'P1 Intra-Europees'!$A$15:$H$25,8,0),0)*Z379</f>
        <v>0</v>
      </c>
      <c r="AB379" s="163">
        <f t="shared" si="148"/>
        <v>0</v>
      </c>
      <c r="AC379" s="157" t="str">
        <f>VLOOKUP(B379,'P2 Origin'!$C$21:$O$176,13,0)</f>
        <v>EUR</v>
      </c>
      <c r="AD379" s="164">
        <f t="shared" si="149"/>
        <v>0</v>
      </c>
      <c r="AE379" s="165">
        <f>IF(AU379&gt;0.1,VLOOKUP(B379,'P2 Origin'!$C$21:$M$176,3,0)*H379,0)</f>
        <v>0</v>
      </c>
      <c r="AF379" s="166">
        <f t="shared" si="150"/>
        <v>0</v>
      </c>
      <c r="AG379" s="165">
        <f>(VLOOKUP(B379,'P2 Origin'!$C$21:$M$176,4,0))*AF379</f>
        <v>0</v>
      </c>
      <c r="AH379" s="166">
        <f t="shared" si="151"/>
        <v>0</v>
      </c>
      <c r="AI379" s="165">
        <f>(VLOOKUP(B379,'P2 Origin'!$C$21:$M$176,5,0))*AH379</f>
        <v>0</v>
      </c>
      <c r="AJ379" s="166">
        <f t="shared" si="167"/>
        <v>24</v>
      </c>
      <c r="AK379" s="165">
        <f>(VLOOKUP(B379,'P2 Origin'!$C$21:$M$176,6,0))*AJ379</f>
        <v>0</v>
      </c>
      <c r="AL379" s="166">
        <f t="shared" si="152"/>
        <v>0</v>
      </c>
      <c r="AM379" s="165">
        <f>(VLOOKUP($B379,'P2 Origin'!$C$21:$M$176,7,0))*AL379</f>
        <v>0</v>
      </c>
      <c r="AN379" s="166">
        <f t="shared" si="153"/>
        <v>0</v>
      </c>
      <c r="AO379" s="165">
        <f>(VLOOKUP($B379,'P2 Origin'!$C$21:$M$176,8,0))*AN379</f>
        <v>0</v>
      </c>
      <c r="AP379" s="166">
        <f t="shared" si="154"/>
        <v>0</v>
      </c>
      <c r="AQ379" s="165">
        <f>(VLOOKUP($B379,'P2 Origin'!$C$21:$M$176,9,0))*AP379</f>
        <v>0</v>
      </c>
      <c r="AR379" s="155">
        <f t="shared" si="155"/>
        <v>1</v>
      </c>
      <c r="AS379" s="164">
        <f>(VLOOKUP(B379,'P2 Origin'!$C$21:$M$176,10,0))*K379</f>
        <v>0</v>
      </c>
      <c r="AT379" s="164">
        <f>(VLOOKUP(B379,'P2 Origin'!$C$21:$M$176,11,0))*J379</f>
        <v>0</v>
      </c>
      <c r="AU379" s="167">
        <v>24</v>
      </c>
      <c r="AV379" s="168">
        <v>24</v>
      </c>
      <c r="AW379" s="169">
        <v>0</v>
      </c>
      <c r="AX379" s="170">
        <f>IF(AU379&gt;=0.1,'P3 Bureaumarge zee- en luchtvr.'!$D$12,0)</f>
        <v>0</v>
      </c>
      <c r="AY379" s="163">
        <f t="shared" si="156"/>
        <v>0</v>
      </c>
      <c r="AZ379" s="157" t="str">
        <f>VLOOKUP(D379,'P4 Destination'!$C$21:$O$176,13,0)</f>
        <v>USD</v>
      </c>
      <c r="BA379" s="164">
        <f t="shared" si="157"/>
        <v>0</v>
      </c>
      <c r="BB379" s="171">
        <f>IF(AU379&gt;0.1,(VLOOKUP(D379,'P4 Destination'!$C$21:$M$176,3,0))*I379,0)</f>
        <v>0</v>
      </c>
      <c r="BC379" s="172">
        <f t="shared" si="158"/>
        <v>0</v>
      </c>
      <c r="BD379" s="171">
        <f>(VLOOKUP($D379,'P4 Destination'!$C$21:$M$176,4,0))*BC379</f>
        <v>0</v>
      </c>
      <c r="BE379" s="172">
        <f t="shared" si="159"/>
        <v>0</v>
      </c>
      <c r="BF379" s="171">
        <f>(VLOOKUP($D379,'P4 Destination'!$C$21:$M$176,5,0))*BE379</f>
        <v>0</v>
      </c>
      <c r="BG379" s="172">
        <f t="shared" si="160"/>
        <v>24</v>
      </c>
      <c r="BH379" s="171">
        <f>(VLOOKUP($D379,'P4 Destination'!$C$21:$M$176,6,0))*BG379</f>
        <v>0</v>
      </c>
      <c r="BI379" s="172">
        <f t="shared" si="161"/>
        <v>0</v>
      </c>
      <c r="BJ379" s="171">
        <f>(VLOOKUP($D379,'P4 Destination'!$C$21:$M$176,7,0))*BI379</f>
        <v>0</v>
      </c>
      <c r="BK379" s="172">
        <f t="shared" si="162"/>
        <v>0</v>
      </c>
      <c r="BL379" s="171">
        <f>(VLOOKUP($D379,'P4 Destination'!$C$21:$M$176,8,0))*BK379</f>
        <v>0</v>
      </c>
      <c r="BM379" s="172">
        <f t="shared" si="163"/>
        <v>0</v>
      </c>
      <c r="BN379" s="171">
        <f>(VLOOKUP($D379,'P4 Destination'!$C$21:$M$176,9,0))*BM379</f>
        <v>0</v>
      </c>
      <c r="BO379" s="154">
        <f t="shared" si="164"/>
        <v>1</v>
      </c>
      <c r="BP379" s="171">
        <f>(VLOOKUP(D379,'P4 Destination'!$C$21:$M$176,10,0))*K379</f>
        <v>0</v>
      </c>
      <c r="BQ379" s="171">
        <f>(VLOOKUP(D379,'P4 Destination'!$C$21:$M$176,11,0))*J379</f>
        <v>0</v>
      </c>
      <c r="BR379" s="173">
        <f t="shared" si="165"/>
        <v>0</v>
      </c>
      <c r="BS379" s="173">
        <f>(AV379*2500)*'P6 Verzekering'!$E$11</f>
        <v>0</v>
      </c>
      <c r="BT379" s="173">
        <f>(AW379*2500)*'P6 Verzekering'!$E$12</f>
        <v>0</v>
      </c>
      <c r="BU379" s="173">
        <f>(L379*2500)*'P6 Verzekering'!$E$13</f>
        <v>0</v>
      </c>
      <c r="BV379" s="173">
        <f t="shared" si="166"/>
        <v>0</v>
      </c>
      <c r="BW379"/>
      <c r="BX379"/>
    </row>
    <row r="380" spans="1:76">
      <c r="A380" s="152" t="s">
        <v>1570</v>
      </c>
      <c r="B380" s="152" t="s">
        <v>219</v>
      </c>
      <c r="C380" s="152" t="s">
        <v>219</v>
      </c>
      <c r="D380" s="152" t="s">
        <v>356</v>
      </c>
      <c r="E380" s="152" t="s">
        <v>355</v>
      </c>
      <c r="F380" s="153">
        <f t="shared" si="140"/>
        <v>16</v>
      </c>
      <c r="G380" s="154">
        <v>1</v>
      </c>
      <c r="H380" s="154">
        <f>IFERROR(VLOOKUP(B380,'P2 Origin'!$C$21:$Q$176,15,FALSE),0)</f>
        <v>0</v>
      </c>
      <c r="I380" s="154">
        <f>IFERROR(VLOOKUP(D380,'P4 Destination'!$C$21:$Q$176,15,FALSE),0)</f>
        <v>1</v>
      </c>
      <c r="J380" s="155">
        <v>1</v>
      </c>
      <c r="K380" s="155"/>
      <c r="L380" s="156">
        <v>0</v>
      </c>
      <c r="M380" s="155">
        <v>0</v>
      </c>
      <c r="N380" s="155">
        <v>0</v>
      </c>
      <c r="O380" s="157">
        <f t="shared" si="141"/>
        <v>0</v>
      </c>
      <c r="P380" s="158">
        <f t="shared" si="142"/>
        <v>0</v>
      </c>
      <c r="Q380" s="159">
        <f>IFERROR(VLOOKUP(N380,'P1 Intra-Europees'!$A$15:$H$25,3,0),0)*P380</f>
        <v>0</v>
      </c>
      <c r="R380" s="160">
        <f t="shared" si="143"/>
        <v>0</v>
      </c>
      <c r="S380" s="159">
        <f>IFERROR(VLOOKUP(N380,'P1 Intra-Europees'!$A$15:$H$25,4,0),0)*R380</f>
        <v>0</v>
      </c>
      <c r="T380" s="160">
        <f t="shared" si="144"/>
        <v>0</v>
      </c>
      <c r="U380" s="159">
        <f>IFERROR(VLOOKUP(N380,'P1 Intra-Europees'!$A$15:$H$25,5,0),0)*T380</f>
        <v>0</v>
      </c>
      <c r="V380" s="160">
        <f t="shared" si="145"/>
        <v>0</v>
      </c>
      <c r="W380" s="159">
        <f>IFERROR(VLOOKUP(N380,'P1 Intra-Europees'!$A$15:$H$25,6,0),0)*V380</f>
        <v>0</v>
      </c>
      <c r="X380" s="160">
        <f t="shared" si="146"/>
        <v>0</v>
      </c>
      <c r="Y380" s="159">
        <f>IFERROR(VLOOKUP(N380,'P1 Intra-Europees'!$A$15:$H$25,7,0),0)*X380</f>
        <v>0</v>
      </c>
      <c r="Z380" s="161">
        <f t="shared" si="147"/>
        <v>0</v>
      </c>
      <c r="AA380" s="162">
        <f>IFERROR(VLOOKUP(N380,'P1 Intra-Europees'!$A$15:$H$25,8,0),0)*Z380</f>
        <v>0</v>
      </c>
      <c r="AB380" s="163">
        <f t="shared" si="148"/>
        <v>0</v>
      </c>
      <c r="AC380" s="157" t="str">
        <f>VLOOKUP(B380,'P2 Origin'!$C$21:$O$176,13,0)</f>
        <v>EUR</v>
      </c>
      <c r="AD380" s="164">
        <f t="shared" si="149"/>
        <v>0</v>
      </c>
      <c r="AE380" s="165">
        <f>IF(AU380&gt;0.1,VLOOKUP(B380,'P2 Origin'!$C$21:$M$176,3,0)*H380,0)</f>
        <v>0</v>
      </c>
      <c r="AF380" s="166">
        <f t="shared" si="150"/>
        <v>0</v>
      </c>
      <c r="AG380" s="165">
        <f>(VLOOKUP(B380,'P2 Origin'!$C$21:$M$176,4,0))*AF380</f>
        <v>0</v>
      </c>
      <c r="AH380" s="166">
        <f t="shared" si="151"/>
        <v>0</v>
      </c>
      <c r="AI380" s="165">
        <f>(VLOOKUP(B380,'P2 Origin'!$C$21:$M$176,5,0))*AH380</f>
        <v>0</v>
      </c>
      <c r="AJ380" s="166">
        <f t="shared" si="167"/>
        <v>16</v>
      </c>
      <c r="AK380" s="165">
        <f>(VLOOKUP(B380,'P2 Origin'!$C$21:$M$176,6,0))*AJ380</f>
        <v>0</v>
      </c>
      <c r="AL380" s="166">
        <f t="shared" si="152"/>
        <v>0</v>
      </c>
      <c r="AM380" s="165">
        <f>(VLOOKUP($B380,'P2 Origin'!$C$21:$M$176,7,0))*AL380</f>
        <v>0</v>
      </c>
      <c r="AN380" s="166">
        <f t="shared" si="153"/>
        <v>0</v>
      </c>
      <c r="AO380" s="165">
        <f>(VLOOKUP($B380,'P2 Origin'!$C$21:$M$176,8,0))*AN380</f>
        <v>0</v>
      </c>
      <c r="AP380" s="166">
        <f t="shared" si="154"/>
        <v>0</v>
      </c>
      <c r="AQ380" s="165">
        <f>(VLOOKUP($B380,'P2 Origin'!$C$21:$M$176,9,0))*AP380</f>
        <v>0</v>
      </c>
      <c r="AR380" s="155">
        <f t="shared" si="155"/>
        <v>1</v>
      </c>
      <c r="AS380" s="164">
        <f>(VLOOKUP(B380,'P2 Origin'!$C$21:$M$176,10,0))*K380</f>
        <v>0</v>
      </c>
      <c r="AT380" s="164">
        <f>(VLOOKUP(B380,'P2 Origin'!$C$21:$M$176,11,0))*J380</f>
        <v>0</v>
      </c>
      <c r="AU380" s="167">
        <v>16</v>
      </c>
      <c r="AV380" s="168">
        <v>16</v>
      </c>
      <c r="AW380" s="169">
        <v>0</v>
      </c>
      <c r="AX380" s="170">
        <f>IF(AU380&gt;=0.1,'P3 Bureaumarge zee- en luchtvr.'!$D$12,0)</f>
        <v>0</v>
      </c>
      <c r="AY380" s="163">
        <f t="shared" si="156"/>
        <v>0</v>
      </c>
      <c r="AZ380" s="157" t="str">
        <f>VLOOKUP(D380,'P4 Destination'!$C$21:$O$176,13,0)</f>
        <v>USD</v>
      </c>
      <c r="BA380" s="164">
        <f t="shared" si="157"/>
        <v>0</v>
      </c>
      <c r="BB380" s="171">
        <f>IF(AU380&gt;0.1,(VLOOKUP(D380,'P4 Destination'!$C$21:$M$176,3,0))*I380,0)</f>
        <v>0</v>
      </c>
      <c r="BC380" s="172">
        <f t="shared" si="158"/>
        <v>0</v>
      </c>
      <c r="BD380" s="171">
        <f>(VLOOKUP($D380,'P4 Destination'!$C$21:$M$176,4,0))*BC380</f>
        <v>0</v>
      </c>
      <c r="BE380" s="172">
        <f t="shared" si="159"/>
        <v>0</v>
      </c>
      <c r="BF380" s="171">
        <f>(VLOOKUP($D380,'P4 Destination'!$C$21:$M$176,5,0))*BE380</f>
        <v>0</v>
      </c>
      <c r="BG380" s="172">
        <f t="shared" si="160"/>
        <v>16</v>
      </c>
      <c r="BH380" s="171">
        <f>(VLOOKUP($D380,'P4 Destination'!$C$21:$M$176,6,0))*BG380</f>
        <v>0</v>
      </c>
      <c r="BI380" s="172">
        <f t="shared" si="161"/>
        <v>0</v>
      </c>
      <c r="BJ380" s="171">
        <f>(VLOOKUP($D380,'P4 Destination'!$C$21:$M$176,7,0))*BI380</f>
        <v>0</v>
      </c>
      <c r="BK380" s="172">
        <f t="shared" si="162"/>
        <v>0</v>
      </c>
      <c r="BL380" s="171">
        <f>(VLOOKUP($D380,'P4 Destination'!$C$21:$M$176,8,0))*BK380</f>
        <v>0</v>
      </c>
      <c r="BM380" s="172">
        <f t="shared" si="163"/>
        <v>0</v>
      </c>
      <c r="BN380" s="171">
        <f>(VLOOKUP($D380,'P4 Destination'!$C$21:$M$176,9,0))*BM380</f>
        <v>0</v>
      </c>
      <c r="BO380" s="154">
        <f t="shared" si="164"/>
        <v>1</v>
      </c>
      <c r="BP380" s="171">
        <f>(VLOOKUP(D380,'P4 Destination'!$C$21:$M$176,10,0))*K380</f>
        <v>0</v>
      </c>
      <c r="BQ380" s="171">
        <f>(VLOOKUP(D380,'P4 Destination'!$C$21:$M$176,11,0))*J380</f>
        <v>0</v>
      </c>
      <c r="BR380" s="173">
        <f t="shared" si="165"/>
        <v>0</v>
      </c>
      <c r="BS380" s="173">
        <f>(AV380*2500)*'P6 Verzekering'!$E$11</f>
        <v>0</v>
      </c>
      <c r="BT380" s="173">
        <f>(AW380*2500)*'P6 Verzekering'!$E$12</f>
        <v>0</v>
      </c>
      <c r="BU380" s="173">
        <f>(L380*2500)*'P6 Verzekering'!$E$13</f>
        <v>0</v>
      </c>
      <c r="BV380" s="173">
        <f t="shared" si="166"/>
        <v>0</v>
      </c>
      <c r="BW380"/>
      <c r="BX380"/>
    </row>
    <row r="381" spans="1:76">
      <c r="A381" s="152" t="s">
        <v>1571</v>
      </c>
      <c r="B381" s="152" t="s">
        <v>219</v>
      </c>
      <c r="C381" s="152" t="s">
        <v>219</v>
      </c>
      <c r="D381" s="152" t="s">
        <v>356</v>
      </c>
      <c r="E381" s="152" t="s">
        <v>355</v>
      </c>
      <c r="F381" s="153">
        <f t="shared" si="140"/>
        <v>2</v>
      </c>
      <c r="G381" s="154">
        <v>1</v>
      </c>
      <c r="H381" s="154">
        <f>IFERROR(VLOOKUP(B381,'P2 Origin'!$C$21:$Q$176,15,FALSE),0)</f>
        <v>0</v>
      </c>
      <c r="I381" s="154">
        <f>IFERROR(VLOOKUP(D381,'P4 Destination'!$C$21:$Q$176,15,FALSE),0)</f>
        <v>1</v>
      </c>
      <c r="J381" s="155">
        <v>1</v>
      </c>
      <c r="K381" s="155"/>
      <c r="L381" s="156">
        <v>0</v>
      </c>
      <c r="M381" s="155">
        <v>0</v>
      </c>
      <c r="N381" s="155">
        <v>0</v>
      </c>
      <c r="O381" s="157">
        <f t="shared" si="141"/>
        <v>0</v>
      </c>
      <c r="P381" s="158">
        <f t="shared" si="142"/>
        <v>0</v>
      </c>
      <c r="Q381" s="159">
        <f>IFERROR(VLOOKUP(N381,'P1 Intra-Europees'!$A$15:$H$25,3,0),0)*P381</f>
        <v>0</v>
      </c>
      <c r="R381" s="160">
        <f t="shared" si="143"/>
        <v>0</v>
      </c>
      <c r="S381" s="159">
        <f>IFERROR(VLOOKUP(N381,'P1 Intra-Europees'!$A$15:$H$25,4,0),0)*R381</f>
        <v>0</v>
      </c>
      <c r="T381" s="160">
        <f t="shared" si="144"/>
        <v>0</v>
      </c>
      <c r="U381" s="159">
        <f>IFERROR(VLOOKUP(N381,'P1 Intra-Europees'!$A$15:$H$25,5,0),0)*T381</f>
        <v>0</v>
      </c>
      <c r="V381" s="160">
        <f t="shared" si="145"/>
        <v>0</v>
      </c>
      <c r="W381" s="159">
        <f>IFERROR(VLOOKUP(N381,'P1 Intra-Europees'!$A$15:$H$25,6,0),0)*V381</f>
        <v>0</v>
      </c>
      <c r="X381" s="160">
        <f t="shared" si="146"/>
        <v>0</v>
      </c>
      <c r="Y381" s="159">
        <f>IFERROR(VLOOKUP(N381,'P1 Intra-Europees'!$A$15:$H$25,7,0),0)*X381</f>
        <v>0</v>
      </c>
      <c r="Z381" s="161">
        <f t="shared" si="147"/>
        <v>0</v>
      </c>
      <c r="AA381" s="162">
        <f>IFERROR(VLOOKUP(N381,'P1 Intra-Europees'!$A$15:$H$25,8,0),0)*Z381</f>
        <v>0</v>
      </c>
      <c r="AB381" s="163">
        <f t="shared" si="148"/>
        <v>0</v>
      </c>
      <c r="AC381" s="157" t="str">
        <f>VLOOKUP(B381,'P2 Origin'!$C$21:$O$176,13,0)</f>
        <v>EUR</v>
      </c>
      <c r="AD381" s="164">
        <f t="shared" si="149"/>
        <v>0</v>
      </c>
      <c r="AE381" s="165">
        <f>IF(AU381&gt;0.1,VLOOKUP(B381,'P2 Origin'!$C$21:$M$176,3,0)*H381,0)</f>
        <v>0</v>
      </c>
      <c r="AF381" s="166">
        <f t="shared" si="150"/>
        <v>2</v>
      </c>
      <c r="AG381" s="165">
        <f>(VLOOKUP(B381,'P2 Origin'!$C$21:$M$176,4,0))*AF381</f>
        <v>0</v>
      </c>
      <c r="AH381" s="166">
        <f t="shared" si="151"/>
        <v>0</v>
      </c>
      <c r="AI381" s="165">
        <f>(VLOOKUP(B381,'P2 Origin'!$C$21:$M$176,5,0))*AH381</f>
        <v>0</v>
      </c>
      <c r="AJ381" s="166">
        <f t="shared" si="167"/>
        <v>0</v>
      </c>
      <c r="AK381" s="165">
        <f>(VLOOKUP(B381,'P2 Origin'!$C$21:$M$176,6,0))*AJ381</f>
        <v>0</v>
      </c>
      <c r="AL381" s="166">
        <f t="shared" si="152"/>
        <v>0</v>
      </c>
      <c r="AM381" s="165">
        <f>(VLOOKUP($B381,'P2 Origin'!$C$21:$M$176,7,0))*AL381</f>
        <v>0</v>
      </c>
      <c r="AN381" s="166">
        <f t="shared" si="153"/>
        <v>0</v>
      </c>
      <c r="AO381" s="165">
        <f>(VLOOKUP($B381,'P2 Origin'!$C$21:$M$176,8,0))*AN381</f>
        <v>0</v>
      </c>
      <c r="AP381" s="166">
        <f t="shared" si="154"/>
        <v>0</v>
      </c>
      <c r="AQ381" s="165">
        <f>(VLOOKUP($B381,'P2 Origin'!$C$21:$M$176,9,0))*AP381</f>
        <v>0</v>
      </c>
      <c r="AR381" s="155">
        <f t="shared" si="155"/>
        <v>1</v>
      </c>
      <c r="AS381" s="164">
        <f>(VLOOKUP(B381,'P2 Origin'!$C$21:$M$176,10,0))*K381</f>
        <v>0</v>
      </c>
      <c r="AT381" s="164">
        <f>(VLOOKUP(B381,'P2 Origin'!$C$21:$M$176,11,0))*J381</f>
        <v>0</v>
      </c>
      <c r="AU381" s="167">
        <v>2</v>
      </c>
      <c r="AV381" s="168">
        <v>2</v>
      </c>
      <c r="AW381" s="169">
        <v>0</v>
      </c>
      <c r="AX381" s="170">
        <f>IF(AU381&gt;=0.1,'P3 Bureaumarge zee- en luchtvr.'!$D$12,0)</f>
        <v>0</v>
      </c>
      <c r="AY381" s="163">
        <f t="shared" si="156"/>
        <v>0</v>
      </c>
      <c r="AZ381" s="157" t="str">
        <f>VLOOKUP(D381,'P4 Destination'!$C$21:$O$176,13,0)</f>
        <v>USD</v>
      </c>
      <c r="BA381" s="164">
        <f t="shared" si="157"/>
        <v>0</v>
      </c>
      <c r="BB381" s="171">
        <f>IF(AU381&gt;0.1,(VLOOKUP(D381,'P4 Destination'!$C$21:$M$176,3,0))*I381,0)</f>
        <v>0</v>
      </c>
      <c r="BC381" s="172">
        <f t="shared" si="158"/>
        <v>2</v>
      </c>
      <c r="BD381" s="171">
        <f>(VLOOKUP($D381,'P4 Destination'!$C$21:$M$176,4,0))*BC381</f>
        <v>0</v>
      </c>
      <c r="BE381" s="172">
        <f t="shared" si="159"/>
        <v>0</v>
      </c>
      <c r="BF381" s="171">
        <f>(VLOOKUP($D381,'P4 Destination'!$C$21:$M$176,5,0))*BE381</f>
        <v>0</v>
      </c>
      <c r="BG381" s="172">
        <f t="shared" si="160"/>
        <v>0</v>
      </c>
      <c r="BH381" s="171">
        <f>(VLOOKUP($D381,'P4 Destination'!$C$21:$M$176,6,0))*BG381</f>
        <v>0</v>
      </c>
      <c r="BI381" s="172">
        <f t="shared" si="161"/>
        <v>0</v>
      </c>
      <c r="BJ381" s="171">
        <f>(VLOOKUP($D381,'P4 Destination'!$C$21:$M$176,7,0))*BI381</f>
        <v>0</v>
      </c>
      <c r="BK381" s="172">
        <f t="shared" si="162"/>
        <v>0</v>
      </c>
      <c r="BL381" s="171">
        <f>(VLOOKUP($D381,'P4 Destination'!$C$21:$M$176,8,0))*BK381</f>
        <v>0</v>
      </c>
      <c r="BM381" s="172">
        <f t="shared" si="163"/>
        <v>0</v>
      </c>
      <c r="BN381" s="171">
        <f>(VLOOKUP($D381,'P4 Destination'!$C$21:$M$176,9,0))*BM381</f>
        <v>0</v>
      </c>
      <c r="BO381" s="154">
        <f t="shared" si="164"/>
        <v>1</v>
      </c>
      <c r="BP381" s="171">
        <f>(VLOOKUP(D381,'P4 Destination'!$C$21:$M$176,10,0))*K381</f>
        <v>0</v>
      </c>
      <c r="BQ381" s="171">
        <f>(VLOOKUP(D381,'P4 Destination'!$C$21:$M$176,11,0))*J381</f>
        <v>0</v>
      </c>
      <c r="BR381" s="173">
        <f t="shared" si="165"/>
        <v>0</v>
      </c>
      <c r="BS381" s="173">
        <f>(AV381*2500)*'P6 Verzekering'!$E$11</f>
        <v>0</v>
      </c>
      <c r="BT381" s="173">
        <f>(AW381*2500)*'P6 Verzekering'!$E$12</f>
        <v>0</v>
      </c>
      <c r="BU381" s="173">
        <f>(L381*2500)*'P6 Verzekering'!$E$13</f>
        <v>0</v>
      </c>
      <c r="BV381" s="173">
        <f t="shared" si="166"/>
        <v>0</v>
      </c>
      <c r="BW381"/>
      <c r="BX381"/>
    </row>
    <row r="382" spans="1:76">
      <c r="A382" s="152" t="s">
        <v>1572</v>
      </c>
      <c r="B382" s="152" t="s">
        <v>219</v>
      </c>
      <c r="C382" s="152" t="s">
        <v>219</v>
      </c>
      <c r="D382" s="152" t="s">
        <v>356</v>
      </c>
      <c r="E382" s="152" t="s">
        <v>355</v>
      </c>
      <c r="F382" s="153">
        <f t="shared" si="140"/>
        <v>59</v>
      </c>
      <c r="G382" s="154">
        <v>1</v>
      </c>
      <c r="H382" s="154">
        <f>IFERROR(VLOOKUP(B382,'P2 Origin'!$C$21:$Q$176,15,FALSE),0)</f>
        <v>0</v>
      </c>
      <c r="I382" s="154">
        <f>IFERROR(VLOOKUP(D382,'P4 Destination'!$C$21:$Q$176,15,FALSE),0)</f>
        <v>1</v>
      </c>
      <c r="J382" s="155"/>
      <c r="K382" s="155">
        <v>1</v>
      </c>
      <c r="L382" s="156">
        <v>0</v>
      </c>
      <c r="M382" s="155">
        <v>0</v>
      </c>
      <c r="N382" s="155">
        <v>0</v>
      </c>
      <c r="O382" s="157">
        <f t="shared" si="141"/>
        <v>0</v>
      </c>
      <c r="P382" s="158">
        <f t="shared" si="142"/>
        <v>0</v>
      </c>
      <c r="Q382" s="159">
        <f>IFERROR(VLOOKUP(N382,'P1 Intra-Europees'!$A$15:$H$25,3,0),0)*P382</f>
        <v>0</v>
      </c>
      <c r="R382" s="160">
        <f t="shared" si="143"/>
        <v>0</v>
      </c>
      <c r="S382" s="159">
        <f>IFERROR(VLOOKUP(N382,'P1 Intra-Europees'!$A$15:$H$25,4,0),0)*R382</f>
        <v>0</v>
      </c>
      <c r="T382" s="160">
        <f t="shared" si="144"/>
        <v>0</v>
      </c>
      <c r="U382" s="159">
        <f>IFERROR(VLOOKUP(N382,'P1 Intra-Europees'!$A$15:$H$25,5,0),0)*T382</f>
        <v>0</v>
      </c>
      <c r="V382" s="160">
        <f t="shared" si="145"/>
        <v>0</v>
      </c>
      <c r="W382" s="159">
        <f>IFERROR(VLOOKUP(N382,'P1 Intra-Europees'!$A$15:$H$25,6,0),0)*V382</f>
        <v>0</v>
      </c>
      <c r="X382" s="160">
        <f t="shared" si="146"/>
        <v>0</v>
      </c>
      <c r="Y382" s="159">
        <f>IFERROR(VLOOKUP(N382,'P1 Intra-Europees'!$A$15:$H$25,7,0),0)*X382</f>
        <v>0</v>
      </c>
      <c r="Z382" s="161">
        <f t="shared" si="147"/>
        <v>0</v>
      </c>
      <c r="AA382" s="162">
        <f>IFERROR(VLOOKUP(N382,'P1 Intra-Europees'!$A$15:$H$25,8,0),0)*Z382</f>
        <v>0</v>
      </c>
      <c r="AB382" s="163">
        <f t="shared" si="148"/>
        <v>0</v>
      </c>
      <c r="AC382" s="157" t="str">
        <f>VLOOKUP(B382,'P2 Origin'!$C$21:$O$176,13,0)</f>
        <v>EUR</v>
      </c>
      <c r="AD382" s="164">
        <f t="shared" si="149"/>
        <v>0</v>
      </c>
      <c r="AE382" s="165">
        <f>IF(AU382&gt;0.1,VLOOKUP(B382,'P2 Origin'!$C$21:$M$176,3,0)*H382,0)</f>
        <v>0</v>
      </c>
      <c r="AF382" s="166">
        <f t="shared" si="150"/>
        <v>0</v>
      </c>
      <c r="AG382" s="165">
        <f>(VLOOKUP(B382,'P2 Origin'!$C$21:$M$176,4,0))*AF382</f>
        <v>0</v>
      </c>
      <c r="AH382" s="166">
        <f t="shared" si="151"/>
        <v>0</v>
      </c>
      <c r="AI382" s="165">
        <f>(VLOOKUP(B382,'P2 Origin'!$C$21:$M$176,5,0))*AH382</f>
        <v>0</v>
      </c>
      <c r="AJ382" s="166">
        <f t="shared" si="167"/>
        <v>0</v>
      </c>
      <c r="AK382" s="165">
        <f>(VLOOKUP(B382,'P2 Origin'!$C$21:$M$176,6,0))*AJ382</f>
        <v>0</v>
      </c>
      <c r="AL382" s="166">
        <f t="shared" si="152"/>
        <v>0</v>
      </c>
      <c r="AM382" s="165">
        <f>(VLOOKUP($B382,'P2 Origin'!$C$21:$M$176,7,0))*AL382</f>
        <v>0</v>
      </c>
      <c r="AN382" s="166">
        <f t="shared" si="153"/>
        <v>0</v>
      </c>
      <c r="AO382" s="165">
        <f>(VLOOKUP($B382,'P2 Origin'!$C$21:$M$176,8,0))*AN382</f>
        <v>0</v>
      </c>
      <c r="AP382" s="166">
        <f t="shared" si="154"/>
        <v>59</v>
      </c>
      <c r="AQ382" s="165">
        <f>(VLOOKUP($B382,'P2 Origin'!$C$21:$M$176,9,0))*AP382</f>
        <v>0</v>
      </c>
      <c r="AR382" s="155">
        <f t="shared" si="155"/>
        <v>1</v>
      </c>
      <c r="AS382" s="164">
        <f>(VLOOKUP(B382,'P2 Origin'!$C$21:$M$176,10,0))*K382</f>
        <v>0</v>
      </c>
      <c r="AT382" s="164">
        <f>(VLOOKUP(B382,'P2 Origin'!$C$21:$M$176,11,0))*J382</f>
        <v>0</v>
      </c>
      <c r="AU382" s="167">
        <v>59</v>
      </c>
      <c r="AV382" s="168">
        <v>59</v>
      </c>
      <c r="AW382" s="169">
        <v>0</v>
      </c>
      <c r="AX382" s="170">
        <f>IF(AU382&gt;=0.1,'P3 Bureaumarge zee- en luchtvr.'!$D$12,0)</f>
        <v>0</v>
      </c>
      <c r="AY382" s="163">
        <f t="shared" si="156"/>
        <v>0</v>
      </c>
      <c r="AZ382" s="157" t="str">
        <f>VLOOKUP(D382,'P4 Destination'!$C$21:$O$176,13,0)</f>
        <v>USD</v>
      </c>
      <c r="BA382" s="164">
        <f t="shared" si="157"/>
        <v>0</v>
      </c>
      <c r="BB382" s="171">
        <f>IF(AU382&gt;0.1,(VLOOKUP(D382,'P4 Destination'!$C$21:$M$176,3,0))*I382,0)</f>
        <v>0</v>
      </c>
      <c r="BC382" s="172">
        <f t="shared" si="158"/>
        <v>0</v>
      </c>
      <c r="BD382" s="171">
        <f>(VLOOKUP($D382,'P4 Destination'!$C$21:$M$176,4,0))*BC382</f>
        <v>0</v>
      </c>
      <c r="BE382" s="172">
        <f t="shared" si="159"/>
        <v>0</v>
      </c>
      <c r="BF382" s="171">
        <f>(VLOOKUP($D382,'P4 Destination'!$C$21:$M$176,5,0))*BE382</f>
        <v>0</v>
      </c>
      <c r="BG382" s="172">
        <f t="shared" si="160"/>
        <v>0</v>
      </c>
      <c r="BH382" s="171">
        <f>(VLOOKUP($D382,'P4 Destination'!$C$21:$M$176,6,0))*BG382</f>
        <v>0</v>
      </c>
      <c r="BI382" s="172">
        <f t="shared" si="161"/>
        <v>0</v>
      </c>
      <c r="BJ382" s="171">
        <f>(VLOOKUP($D382,'P4 Destination'!$C$21:$M$176,7,0))*BI382</f>
        <v>0</v>
      </c>
      <c r="BK382" s="172">
        <f t="shared" si="162"/>
        <v>0</v>
      </c>
      <c r="BL382" s="171">
        <f>(VLOOKUP($D382,'P4 Destination'!$C$21:$M$176,8,0))*BK382</f>
        <v>0</v>
      </c>
      <c r="BM382" s="172">
        <f t="shared" si="163"/>
        <v>59</v>
      </c>
      <c r="BN382" s="171">
        <f>(VLOOKUP($D382,'P4 Destination'!$C$21:$M$176,9,0))*BM382</f>
        <v>0</v>
      </c>
      <c r="BO382" s="154">
        <f t="shared" si="164"/>
        <v>1</v>
      </c>
      <c r="BP382" s="171">
        <f>(VLOOKUP(D382,'P4 Destination'!$C$21:$M$176,10,0))*K382</f>
        <v>0</v>
      </c>
      <c r="BQ382" s="171">
        <f>(VLOOKUP(D382,'P4 Destination'!$C$21:$M$176,11,0))*J382</f>
        <v>0</v>
      </c>
      <c r="BR382" s="173">
        <f t="shared" si="165"/>
        <v>0</v>
      </c>
      <c r="BS382" s="173">
        <f>(AV382*2500)*'P6 Verzekering'!$E$11</f>
        <v>0</v>
      </c>
      <c r="BT382" s="173">
        <f>(AW382*2500)*'P6 Verzekering'!$E$12</f>
        <v>0</v>
      </c>
      <c r="BU382" s="173">
        <f>(L382*2500)*'P6 Verzekering'!$E$13</f>
        <v>0</v>
      </c>
      <c r="BV382" s="173">
        <f t="shared" si="166"/>
        <v>0</v>
      </c>
      <c r="BW382"/>
      <c r="BX382"/>
    </row>
    <row r="383" spans="1:76">
      <c r="A383" s="152" t="s">
        <v>1574</v>
      </c>
      <c r="B383" s="152" t="s">
        <v>219</v>
      </c>
      <c r="C383" s="152" t="s">
        <v>219</v>
      </c>
      <c r="D383" s="152" t="s">
        <v>356</v>
      </c>
      <c r="E383" s="152" t="s">
        <v>355</v>
      </c>
      <c r="F383" s="153">
        <f t="shared" si="140"/>
        <v>8</v>
      </c>
      <c r="G383" s="154">
        <v>1</v>
      </c>
      <c r="H383" s="154">
        <f>IFERROR(VLOOKUP(B383,'P2 Origin'!$C$21:$Q$176,15,FALSE),0)</f>
        <v>0</v>
      </c>
      <c r="I383" s="154">
        <f>IFERROR(VLOOKUP(D383,'P4 Destination'!$C$21:$Q$176,15,FALSE),0)</f>
        <v>1</v>
      </c>
      <c r="J383" s="155">
        <v>1</v>
      </c>
      <c r="K383" s="155"/>
      <c r="L383" s="156">
        <v>0</v>
      </c>
      <c r="M383" s="155">
        <v>0</v>
      </c>
      <c r="N383" s="155">
        <v>0</v>
      </c>
      <c r="O383" s="157">
        <f t="shared" si="141"/>
        <v>0</v>
      </c>
      <c r="P383" s="158">
        <f t="shared" si="142"/>
        <v>0</v>
      </c>
      <c r="Q383" s="159">
        <f>IFERROR(VLOOKUP(N383,'P1 Intra-Europees'!$A$15:$H$25,3,0),0)*P383</f>
        <v>0</v>
      </c>
      <c r="R383" s="160">
        <f t="shared" si="143"/>
        <v>0</v>
      </c>
      <c r="S383" s="159">
        <f>IFERROR(VLOOKUP(N383,'P1 Intra-Europees'!$A$15:$H$25,4,0),0)*R383</f>
        <v>0</v>
      </c>
      <c r="T383" s="160">
        <f t="shared" si="144"/>
        <v>0</v>
      </c>
      <c r="U383" s="159">
        <f>IFERROR(VLOOKUP(N383,'P1 Intra-Europees'!$A$15:$H$25,5,0),0)*T383</f>
        <v>0</v>
      </c>
      <c r="V383" s="160">
        <f t="shared" si="145"/>
        <v>0</v>
      </c>
      <c r="W383" s="159">
        <f>IFERROR(VLOOKUP(N383,'P1 Intra-Europees'!$A$15:$H$25,6,0),0)*V383</f>
        <v>0</v>
      </c>
      <c r="X383" s="160">
        <f t="shared" si="146"/>
        <v>0</v>
      </c>
      <c r="Y383" s="159">
        <f>IFERROR(VLOOKUP(N383,'P1 Intra-Europees'!$A$15:$H$25,7,0),0)*X383</f>
        <v>0</v>
      </c>
      <c r="Z383" s="161">
        <f t="shared" si="147"/>
        <v>0</v>
      </c>
      <c r="AA383" s="162">
        <f>IFERROR(VLOOKUP(N383,'P1 Intra-Europees'!$A$15:$H$25,8,0),0)*Z383</f>
        <v>0</v>
      </c>
      <c r="AB383" s="163">
        <f t="shared" si="148"/>
        <v>0</v>
      </c>
      <c r="AC383" s="157" t="str">
        <f>VLOOKUP(B383,'P2 Origin'!$C$21:$O$176,13,0)</f>
        <v>EUR</v>
      </c>
      <c r="AD383" s="164">
        <f t="shared" si="149"/>
        <v>0</v>
      </c>
      <c r="AE383" s="165">
        <f>IF(AU383&gt;0.1,VLOOKUP(B383,'P2 Origin'!$C$21:$M$176,3,0)*H383,0)</f>
        <v>0</v>
      </c>
      <c r="AF383" s="166">
        <f t="shared" si="150"/>
        <v>0</v>
      </c>
      <c r="AG383" s="165">
        <f>(VLOOKUP(B383,'P2 Origin'!$C$21:$M$176,4,0))*AF383</f>
        <v>0</v>
      </c>
      <c r="AH383" s="166">
        <f t="shared" si="151"/>
        <v>8</v>
      </c>
      <c r="AI383" s="165">
        <f>(VLOOKUP(B383,'P2 Origin'!$C$21:$M$176,5,0))*AH383</f>
        <v>0</v>
      </c>
      <c r="AJ383" s="166">
        <f t="shared" si="167"/>
        <v>0</v>
      </c>
      <c r="AK383" s="165">
        <f>(VLOOKUP(B383,'P2 Origin'!$C$21:$M$176,6,0))*AJ383</f>
        <v>0</v>
      </c>
      <c r="AL383" s="166">
        <f t="shared" si="152"/>
        <v>0</v>
      </c>
      <c r="AM383" s="165">
        <f>(VLOOKUP($B383,'P2 Origin'!$C$21:$M$176,7,0))*AL383</f>
        <v>0</v>
      </c>
      <c r="AN383" s="166">
        <f t="shared" si="153"/>
        <v>0</v>
      </c>
      <c r="AO383" s="165">
        <f>(VLOOKUP($B383,'P2 Origin'!$C$21:$M$176,8,0))*AN383</f>
        <v>0</v>
      </c>
      <c r="AP383" s="166">
        <f t="shared" si="154"/>
        <v>0</v>
      </c>
      <c r="AQ383" s="165">
        <f>(VLOOKUP($B383,'P2 Origin'!$C$21:$M$176,9,0))*AP383</f>
        <v>0</v>
      </c>
      <c r="AR383" s="155">
        <f t="shared" si="155"/>
        <v>1</v>
      </c>
      <c r="AS383" s="164">
        <f>(VLOOKUP(B383,'P2 Origin'!$C$21:$M$176,10,0))*K383</f>
        <v>0</v>
      </c>
      <c r="AT383" s="164">
        <f>(VLOOKUP(B383,'P2 Origin'!$C$21:$M$176,11,0))*J383</f>
        <v>0</v>
      </c>
      <c r="AU383" s="167">
        <v>8</v>
      </c>
      <c r="AV383" s="168">
        <v>8</v>
      </c>
      <c r="AW383" s="169">
        <v>0</v>
      </c>
      <c r="AX383" s="170">
        <f>IF(AU383&gt;=0.1,'P3 Bureaumarge zee- en luchtvr.'!$D$12,0)</f>
        <v>0</v>
      </c>
      <c r="AY383" s="163">
        <f t="shared" si="156"/>
        <v>0</v>
      </c>
      <c r="AZ383" s="157" t="str">
        <f>VLOOKUP(D383,'P4 Destination'!$C$21:$O$176,13,0)</f>
        <v>USD</v>
      </c>
      <c r="BA383" s="164">
        <f t="shared" si="157"/>
        <v>0</v>
      </c>
      <c r="BB383" s="171">
        <f>IF(AU383&gt;0.1,(VLOOKUP(D383,'P4 Destination'!$C$21:$M$176,3,0))*I383,0)</f>
        <v>0</v>
      </c>
      <c r="BC383" s="172">
        <f t="shared" si="158"/>
        <v>0</v>
      </c>
      <c r="BD383" s="171">
        <f>(VLOOKUP($D383,'P4 Destination'!$C$21:$M$176,4,0))*BC383</f>
        <v>0</v>
      </c>
      <c r="BE383" s="172">
        <f t="shared" si="159"/>
        <v>8</v>
      </c>
      <c r="BF383" s="171">
        <f>(VLOOKUP($D383,'P4 Destination'!$C$21:$M$176,5,0))*BE383</f>
        <v>0</v>
      </c>
      <c r="BG383" s="172">
        <f t="shared" si="160"/>
        <v>0</v>
      </c>
      <c r="BH383" s="171">
        <f>(VLOOKUP($D383,'P4 Destination'!$C$21:$M$176,6,0))*BG383</f>
        <v>0</v>
      </c>
      <c r="BI383" s="172">
        <f t="shared" si="161"/>
        <v>0</v>
      </c>
      <c r="BJ383" s="171">
        <f>(VLOOKUP($D383,'P4 Destination'!$C$21:$M$176,7,0))*BI383</f>
        <v>0</v>
      </c>
      <c r="BK383" s="172">
        <f t="shared" si="162"/>
        <v>0</v>
      </c>
      <c r="BL383" s="171">
        <f>(VLOOKUP($D383,'P4 Destination'!$C$21:$M$176,8,0))*BK383</f>
        <v>0</v>
      </c>
      <c r="BM383" s="172">
        <f t="shared" si="163"/>
        <v>0</v>
      </c>
      <c r="BN383" s="171">
        <f>(VLOOKUP($D383,'P4 Destination'!$C$21:$M$176,9,0))*BM383</f>
        <v>0</v>
      </c>
      <c r="BO383" s="154">
        <f t="shared" si="164"/>
        <v>1</v>
      </c>
      <c r="BP383" s="171">
        <f>(VLOOKUP(D383,'P4 Destination'!$C$21:$M$176,10,0))*K383</f>
        <v>0</v>
      </c>
      <c r="BQ383" s="171">
        <f>(VLOOKUP(D383,'P4 Destination'!$C$21:$M$176,11,0))*J383</f>
        <v>0</v>
      </c>
      <c r="BR383" s="173">
        <f t="shared" si="165"/>
        <v>0</v>
      </c>
      <c r="BS383" s="173">
        <f>(AV383*2500)*'P6 Verzekering'!$E$11</f>
        <v>0</v>
      </c>
      <c r="BT383" s="173">
        <f>(AW383*2500)*'P6 Verzekering'!$E$12</f>
        <v>0</v>
      </c>
      <c r="BU383" s="173">
        <f>(L383*2500)*'P6 Verzekering'!$E$13</f>
        <v>0</v>
      </c>
      <c r="BV383" s="173">
        <f t="shared" si="166"/>
        <v>0</v>
      </c>
      <c r="BW383"/>
      <c r="BX383"/>
    </row>
    <row r="384" spans="1:76">
      <c r="A384" s="152" t="s">
        <v>1575</v>
      </c>
      <c r="B384" s="152" t="s">
        <v>219</v>
      </c>
      <c r="C384" s="152" t="s">
        <v>219</v>
      </c>
      <c r="D384" s="152" t="s">
        <v>356</v>
      </c>
      <c r="E384" s="152" t="s">
        <v>355</v>
      </c>
      <c r="F384" s="153">
        <f t="shared" si="140"/>
        <v>16</v>
      </c>
      <c r="G384" s="154">
        <v>1</v>
      </c>
      <c r="H384" s="154">
        <f>IFERROR(VLOOKUP(B384,'P2 Origin'!$C$21:$Q$176,15,FALSE),0)</f>
        <v>0</v>
      </c>
      <c r="I384" s="154">
        <f>IFERROR(VLOOKUP(D384,'P4 Destination'!$C$21:$Q$176,15,FALSE),0)</f>
        <v>1</v>
      </c>
      <c r="J384" s="155">
        <v>1</v>
      </c>
      <c r="K384" s="155"/>
      <c r="L384" s="156">
        <v>0</v>
      </c>
      <c r="M384" s="155">
        <v>0</v>
      </c>
      <c r="N384" s="155">
        <v>0</v>
      </c>
      <c r="O384" s="157">
        <f t="shared" si="141"/>
        <v>0</v>
      </c>
      <c r="P384" s="158">
        <f t="shared" si="142"/>
        <v>0</v>
      </c>
      <c r="Q384" s="159">
        <f>IFERROR(VLOOKUP(N384,'P1 Intra-Europees'!$A$15:$H$25,3,0),0)*P384</f>
        <v>0</v>
      </c>
      <c r="R384" s="160">
        <f t="shared" si="143"/>
        <v>0</v>
      </c>
      <c r="S384" s="159">
        <f>IFERROR(VLOOKUP(N384,'P1 Intra-Europees'!$A$15:$H$25,4,0),0)*R384</f>
        <v>0</v>
      </c>
      <c r="T384" s="160">
        <f t="shared" si="144"/>
        <v>0</v>
      </c>
      <c r="U384" s="159">
        <f>IFERROR(VLOOKUP(N384,'P1 Intra-Europees'!$A$15:$H$25,5,0),0)*T384</f>
        <v>0</v>
      </c>
      <c r="V384" s="160">
        <f t="shared" si="145"/>
        <v>0</v>
      </c>
      <c r="W384" s="159">
        <f>IFERROR(VLOOKUP(N384,'P1 Intra-Europees'!$A$15:$H$25,6,0),0)*V384</f>
        <v>0</v>
      </c>
      <c r="X384" s="160">
        <f t="shared" si="146"/>
        <v>0</v>
      </c>
      <c r="Y384" s="159">
        <f>IFERROR(VLOOKUP(N384,'P1 Intra-Europees'!$A$15:$H$25,7,0),0)*X384</f>
        <v>0</v>
      </c>
      <c r="Z384" s="161">
        <f t="shared" si="147"/>
        <v>0</v>
      </c>
      <c r="AA384" s="162">
        <f>IFERROR(VLOOKUP(N384,'P1 Intra-Europees'!$A$15:$H$25,8,0),0)*Z384</f>
        <v>0</v>
      </c>
      <c r="AB384" s="163">
        <f t="shared" si="148"/>
        <v>0</v>
      </c>
      <c r="AC384" s="157" t="str">
        <f>VLOOKUP(B384,'P2 Origin'!$C$21:$O$176,13,0)</f>
        <v>EUR</v>
      </c>
      <c r="AD384" s="164">
        <f t="shared" si="149"/>
        <v>0</v>
      </c>
      <c r="AE384" s="165">
        <f>IF(AU384&gt;0.1,VLOOKUP(B384,'P2 Origin'!$C$21:$M$176,3,0)*H384,0)</f>
        <v>0</v>
      </c>
      <c r="AF384" s="166">
        <f t="shared" si="150"/>
        <v>0</v>
      </c>
      <c r="AG384" s="165">
        <f>(VLOOKUP(B384,'P2 Origin'!$C$21:$M$176,4,0))*AF384</f>
        <v>0</v>
      </c>
      <c r="AH384" s="166">
        <f t="shared" si="151"/>
        <v>0</v>
      </c>
      <c r="AI384" s="165">
        <f>(VLOOKUP(B384,'P2 Origin'!$C$21:$M$176,5,0))*AH384</f>
        <v>0</v>
      </c>
      <c r="AJ384" s="166">
        <f t="shared" si="167"/>
        <v>16</v>
      </c>
      <c r="AK384" s="165">
        <f>(VLOOKUP(B384,'P2 Origin'!$C$21:$M$176,6,0))*AJ384</f>
        <v>0</v>
      </c>
      <c r="AL384" s="166">
        <f t="shared" si="152"/>
        <v>0</v>
      </c>
      <c r="AM384" s="165">
        <f>(VLOOKUP($B384,'P2 Origin'!$C$21:$M$176,7,0))*AL384</f>
        <v>0</v>
      </c>
      <c r="AN384" s="166">
        <f t="shared" si="153"/>
        <v>0</v>
      </c>
      <c r="AO384" s="165">
        <f>(VLOOKUP($B384,'P2 Origin'!$C$21:$M$176,8,0))*AN384</f>
        <v>0</v>
      </c>
      <c r="AP384" s="166">
        <f t="shared" si="154"/>
        <v>0</v>
      </c>
      <c r="AQ384" s="165">
        <f>(VLOOKUP($B384,'P2 Origin'!$C$21:$M$176,9,0))*AP384</f>
        <v>0</v>
      </c>
      <c r="AR384" s="155">
        <f t="shared" si="155"/>
        <v>1</v>
      </c>
      <c r="AS384" s="164">
        <f>(VLOOKUP(B384,'P2 Origin'!$C$21:$M$176,10,0))*K384</f>
        <v>0</v>
      </c>
      <c r="AT384" s="164">
        <f>(VLOOKUP(B384,'P2 Origin'!$C$21:$M$176,11,0))*J384</f>
        <v>0</v>
      </c>
      <c r="AU384" s="167">
        <v>16</v>
      </c>
      <c r="AV384" s="168">
        <v>16</v>
      </c>
      <c r="AW384" s="169">
        <v>0</v>
      </c>
      <c r="AX384" s="170">
        <f>IF(AU384&gt;=0.1,'P3 Bureaumarge zee- en luchtvr.'!$D$12,0)</f>
        <v>0</v>
      </c>
      <c r="AY384" s="163">
        <f t="shared" si="156"/>
        <v>0</v>
      </c>
      <c r="AZ384" s="157" t="str">
        <f>VLOOKUP(D384,'P4 Destination'!$C$21:$O$176,13,0)</f>
        <v>USD</v>
      </c>
      <c r="BA384" s="164">
        <f t="shared" si="157"/>
        <v>0</v>
      </c>
      <c r="BB384" s="171">
        <f>IF(AU384&gt;0.1,(VLOOKUP(D384,'P4 Destination'!$C$21:$M$176,3,0))*I384,0)</f>
        <v>0</v>
      </c>
      <c r="BC384" s="172">
        <f t="shared" si="158"/>
        <v>0</v>
      </c>
      <c r="BD384" s="171">
        <f>(VLOOKUP($D384,'P4 Destination'!$C$21:$M$176,4,0))*BC384</f>
        <v>0</v>
      </c>
      <c r="BE384" s="172">
        <f t="shared" si="159"/>
        <v>0</v>
      </c>
      <c r="BF384" s="171">
        <f>(VLOOKUP($D384,'P4 Destination'!$C$21:$M$176,5,0))*BE384</f>
        <v>0</v>
      </c>
      <c r="BG384" s="172">
        <f t="shared" si="160"/>
        <v>16</v>
      </c>
      <c r="BH384" s="171">
        <f>(VLOOKUP($D384,'P4 Destination'!$C$21:$M$176,6,0))*BG384</f>
        <v>0</v>
      </c>
      <c r="BI384" s="172">
        <f t="shared" si="161"/>
        <v>0</v>
      </c>
      <c r="BJ384" s="171">
        <f>(VLOOKUP($D384,'P4 Destination'!$C$21:$M$176,7,0))*BI384</f>
        <v>0</v>
      </c>
      <c r="BK384" s="172">
        <f t="shared" si="162"/>
        <v>0</v>
      </c>
      <c r="BL384" s="171">
        <f>(VLOOKUP($D384,'P4 Destination'!$C$21:$M$176,8,0))*BK384</f>
        <v>0</v>
      </c>
      <c r="BM384" s="172">
        <f t="shared" si="163"/>
        <v>0</v>
      </c>
      <c r="BN384" s="171">
        <f>(VLOOKUP($D384,'P4 Destination'!$C$21:$M$176,9,0))*BM384</f>
        <v>0</v>
      </c>
      <c r="BO384" s="154">
        <f t="shared" si="164"/>
        <v>1</v>
      </c>
      <c r="BP384" s="171">
        <f>(VLOOKUP(D384,'P4 Destination'!$C$21:$M$176,10,0))*K384</f>
        <v>0</v>
      </c>
      <c r="BQ384" s="171">
        <f>(VLOOKUP(D384,'P4 Destination'!$C$21:$M$176,11,0))*J384</f>
        <v>0</v>
      </c>
      <c r="BR384" s="173">
        <f t="shared" si="165"/>
        <v>0</v>
      </c>
      <c r="BS384" s="173">
        <f>(AV384*2500)*'P6 Verzekering'!$E$11</f>
        <v>0</v>
      </c>
      <c r="BT384" s="173">
        <f>(AW384*2500)*'P6 Verzekering'!$E$12</f>
        <v>0</v>
      </c>
      <c r="BU384" s="173">
        <f>(L384*2500)*'P6 Verzekering'!$E$13</f>
        <v>0</v>
      </c>
      <c r="BV384" s="173">
        <f t="shared" si="166"/>
        <v>0</v>
      </c>
      <c r="BW384"/>
      <c r="BX384"/>
    </row>
    <row r="385" spans="1:76">
      <c r="A385" s="152" t="s">
        <v>1599</v>
      </c>
      <c r="B385" s="152" t="s">
        <v>219</v>
      </c>
      <c r="C385" s="152" t="s">
        <v>219</v>
      </c>
      <c r="D385" s="152" t="s">
        <v>454</v>
      </c>
      <c r="E385" s="152" t="s">
        <v>453</v>
      </c>
      <c r="F385" s="153">
        <f t="shared" si="140"/>
        <v>40</v>
      </c>
      <c r="G385" s="154">
        <v>1</v>
      </c>
      <c r="H385" s="154">
        <f>IFERROR(VLOOKUP(B385,'P2 Origin'!$C$21:$Q$176,15,FALSE),0)</f>
        <v>0</v>
      </c>
      <c r="I385" s="154">
        <f>IFERROR(VLOOKUP(D385,'P4 Destination'!$C$21:$Q$176,15,FALSE),0)</f>
        <v>1</v>
      </c>
      <c r="J385" s="155"/>
      <c r="K385" s="155">
        <v>1</v>
      </c>
      <c r="L385" s="156">
        <v>0</v>
      </c>
      <c r="M385" s="155">
        <v>0</v>
      </c>
      <c r="N385" s="155">
        <v>0</v>
      </c>
      <c r="O385" s="157">
        <f t="shared" si="141"/>
        <v>0</v>
      </c>
      <c r="P385" s="158">
        <f t="shared" si="142"/>
        <v>0</v>
      </c>
      <c r="Q385" s="159">
        <f>IFERROR(VLOOKUP(N385,'P1 Intra-Europees'!$A$15:$H$25,3,0),0)*P385</f>
        <v>0</v>
      </c>
      <c r="R385" s="160">
        <f t="shared" si="143"/>
        <v>0</v>
      </c>
      <c r="S385" s="159">
        <f>IFERROR(VLOOKUP(N385,'P1 Intra-Europees'!$A$15:$H$25,4,0),0)*R385</f>
        <v>0</v>
      </c>
      <c r="T385" s="160">
        <f t="shared" si="144"/>
        <v>0</v>
      </c>
      <c r="U385" s="159">
        <f>IFERROR(VLOOKUP(N385,'P1 Intra-Europees'!$A$15:$H$25,5,0),0)*T385</f>
        <v>0</v>
      </c>
      <c r="V385" s="160">
        <f t="shared" si="145"/>
        <v>0</v>
      </c>
      <c r="W385" s="159">
        <f>IFERROR(VLOOKUP(N385,'P1 Intra-Europees'!$A$15:$H$25,6,0),0)*V385</f>
        <v>0</v>
      </c>
      <c r="X385" s="160">
        <f t="shared" si="146"/>
        <v>0</v>
      </c>
      <c r="Y385" s="159">
        <f>IFERROR(VLOOKUP(N385,'P1 Intra-Europees'!$A$15:$H$25,7,0),0)*X385</f>
        <v>0</v>
      </c>
      <c r="Z385" s="161">
        <f t="shared" si="147"/>
        <v>0</v>
      </c>
      <c r="AA385" s="162">
        <f>IFERROR(VLOOKUP(N385,'P1 Intra-Europees'!$A$15:$H$25,8,0),0)*Z385</f>
        <v>0</v>
      </c>
      <c r="AB385" s="163">
        <f t="shared" si="148"/>
        <v>0</v>
      </c>
      <c r="AC385" s="157" t="str">
        <f>VLOOKUP(B385,'P2 Origin'!$C$21:$O$176,13,0)</f>
        <v>EUR</v>
      </c>
      <c r="AD385" s="164">
        <f t="shared" si="149"/>
        <v>0</v>
      </c>
      <c r="AE385" s="165">
        <f>IF(AU385&gt;0.1,VLOOKUP(B385,'P2 Origin'!$C$21:$M$176,3,0)*H385,0)</f>
        <v>0</v>
      </c>
      <c r="AF385" s="166">
        <f t="shared" si="150"/>
        <v>0</v>
      </c>
      <c r="AG385" s="165">
        <f>(VLOOKUP(B385,'P2 Origin'!$C$21:$M$176,4,0))*AF385</f>
        <v>0</v>
      </c>
      <c r="AH385" s="166">
        <f t="shared" si="151"/>
        <v>0</v>
      </c>
      <c r="AI385" s="165">
        <f>(VLOOKUP(B385,'P2 Origin'!$C$21:$M$176,5,0))*AH385</f>
        <v>0</v>
      </c>
      <c r="AJ385" s="166">
        <f t="shared" si="167"/>
        <v>0</v>
      </c>
      <c r="AK385" s="165">
        <f>(VLOOKUP(B385,'P2 Origin'!$C$21:$M$176,6,0))*AJ385</f>
        <v>0</v>
      </c>
      <c r="AL385" s="166">
        <f t="shared" si="152"/>
        <v>0</v>
      </c>
      <c r="AM385" s="165">
        <f>(VLOOKUP($B385,'P2 Origin'!$C$21:$M$176,7,0))*AL385</f>
        <v>0</v>
      </c>
      <c r="AN385" s="166">
        <f t="shared" si="153"/>
        <v>40</v>
      </c>
      <c r="AO385" s="165">
        <f>(VLOOKUP($B385,'P2 Origin'!$C$21:$M$176,8,0))*AN385</f>
        <v>0</v>
      </c>
      <c r="AP385" s="166">
        <f t="shared" si="154"/>
        <v>0</v>
      </c>
      <c r="AQ385" s="165">
        <f>(VLOOKUP($B385,'P2 Origin'!$C$21:$M$176,9,0))*AP385</f>
        <v>0</v>
      </c>
      <c r="AR385" s="155">
        <f t="shared" si="155"/>
        <v>1</v>
      </c>
      <c r="AS385" s="164">
        <f>(VLOOKUP(B385,'P2 Origin'!$C$21:$M$176,10,0))*K385</f>
        <v>0</v>
      </c>
      <c r="AT385" s="164">
        <f>(VLOOKUP(B385,'P2 Origin'!$C$21:$M$176,11,0))*J385</f>
        <v>0</v>
      </c>
      <c r="AU385" s="167">
        <v>40</v>
      </c>
      <c r="AV385" s="168">
        <v>40</v>
      </c>
      <c r="AW385" s="169">
        <v>0</v>
      </c>
      <c r="AX385" s="170">
        <f>IF(AU385&gt;=0.1,'P3 Bureaumarge zee- en luchtvr.'!$D$12,0)</f>
        <v>0</v>
      </c>
      <c r="AY385" s="163">
        <f t="shared" si="156"/>
        <v>0</v>
      </c>
      <c r="AZ385" s="157" t="str">
        <f>VLOOKUP(D385,'P4 Destination'!$C$21:$O$176,13,0)</f>
        <v>USD</v>
      </c>
      <c r="BA385" s="164">
        <f t="shared" si="157"/>
        <v>0</v>
      </c>
      <c r="BB385" s="171">
        <f>IF(AU385&gt;0.1,(VLOOKUP(D385,'P4 Destination'!$C$21:$M$176,3,0))*I385,0)</f>
        <v>0</v>
      </c>
      <c r="BC385" s="172">
        <f t="shared" si="158"/>
        <v>0</v>
      </c>
      <c r="BD385" s="171">
        <f>(VLOOKUP($D385,'P4 Destination'!$C$21:$M$176,4,0))*BC385</f>
        <v>0</v>
      </c>
      <c r="BE385" s="172">
        <f t="shared" si="159"/>
        <v>0</v>
      </c>
      <c r="BF385" s="171">
        <f>(VLOOKUP($D385,'P4 Destination'!$C$21:$M$176,5,0))*BE385</f>
        <v>0</v>
      </c>
      <c r="BG385" s="172">
        <f t="shared" si="160"/>
        <v>0</v>
      </c>
      <c r="BH385" s="171">
        <f>(VLOOKUP($D385,'P4 Destination'!$C$21:$M$176,6,0))*BG385</f>
        <v>0</v>
      </c>
      <c r="BI385" s="172">
        <f t="shared" si="161"/>
        <v>0</v>
      </c>
      <c r="BJ385" s="171">
        <f>(VLOOKUP($D385,'P4 Destination'!$C$21:$M$176,7,0))*BI385</f>
        <v>0</v>
      </c>
      <c r="BK385" s="172">
        <f t="shared" si="162"/>
        <v>40</v>
      </c>
      <c r="BL385" s="171">
        <f>(VLOOKUP($D385,'P4 Destination'!$C$21:$M$176,8,0))*BK385</f>
        <v>0</v>
      </c>
      <c r="BM385" s="172">
        <f t="shared" si="163"/>
        <v>0</v>
      </c>
      <c r="BN385" s="171">
        <f>(VLOOKUP($D385,'P4 Destination'!$C$21:$M$176,9,0))*BM385</f>
        <v>0</v>
      </c>
      <c r="BO385" s="154">
        <f t="shared" si="164"/>
        <v>1</v>
      </c>
      <c r="BP385" s="171">
        <f>(VLOOKUP(D385,'P4 Destination'!$C$21:$M$176,10,0))*K385</f>
        <v>0</v>
      </c>
      <c r="BQ385" s="171">
        <f>(VLOOKUP(D385,'P4 Destination'!$C$21:$M$176,11,0))*J385</f>
        <v>0</v>
      </c>
      <c r="BR385" s="173">
        <f t="shared" si="165"/>
        <v>0</v>
      </c>
      <c r="BS385" s="173">
        <f>(AV385*2500)*'P6 Verzekering'!$E$11</f>
        <v>0</v>
      </c>
      <c r="BT385" s="173">
        <f>(AW385*2500)*'P6 Verzekering'!$E$12</f>
        <v>0</v>
      </c>
      <c r="BU385" s="173">
        <f>(L385*2500)*'P6 Verzekering'!$E$13</f>
        <v>0</v>
      </c>
      <c r="BV385" s="173">
        <f t="shared" si="166"/>
        <v>0</v>
      </c>
      <c r="BW385"/>
      <c r="BX385"/>
    </row>
    <row r="386" spans="1:76">
      <c r="A386" s="152" t="s">
        <v>1600</v>
      </c>
      <c r="B386" s="152" t="s">
        <v>219</v>
      </c>
      <c r="C386" s="152" t="s">
        <v>219</v>
      </c>
      <c r="D386" s="152" t="s">
        <v>454</v>
      </c>
      <c r="E386" s="152" t="s">
        <v>453</v>
      </c>
      <c r="F386" s="153">
        <f t="shared" si="140"/>
        <v>28</v>
      </c>
      <c r="G386" s="154">
        <v>1</v>
      </c>
      <c r="H386" s="154">
        <f>IFERROR(VLOOKUP(B386,'P2 Origin'!$C$21:$Q$176,15,FALSE),0)</f>
        <v>0</v>
      </c>
      <c r="I386" s="154">
        <f>IFERROR(VLOOKUP(D386,'P4 Destination'!$C$21:$Q$176,15,FALSE),0)</f>
        <v>1</v>
      </c>
      <c r="J386" s="155">
        <v>1</v>
      </c>
      <c r="K386" s="155"/>
      <c r="L386" s="156">
        <v>0</v>
      </c>
      <c r="M386" s="155">
        <v>0</v>
      </c>
      <c r="N386" s="155">
        <v>0</v>
      </c>
      <c r="O386" s="157">
        <f t="shared" si="141"/>
        <v>0</v>
      </c>
      <c r="P386" s="158">
        <f t="shared" si="142"/>
        <v>0</v>
      </c>
      <c r="Q386" s="159">
        <f>IFERROR(VLOOKUP(N386,'P1 Intra-Europees'!$A$15:$H$25,3,0),0)*P386</f>
        <v>0</v>
      </c>
      <c r="R386" s="160">
        <f t="shared" si="143"/>
        <v>0</v>
      </c>
      <c r="S386" s="159">
        <f>IFERROR(VLOOKUP(N386,'P1 Intra-Europees'!$A$15:$H$25,4,0),0)*R386</f>
        <v>0</v>
      </c>
      <c r="T386" s="160">
        <f t="shared" si="144"/>
        <v>0</v>
      </c>
      <c r="U386" s="159">
        <f>IFERROR(VLOOKUP(N386,'P1 Intra-Europees'!$A$15:$H$25,5,0),0)*T386</f>
        <v>0</v>
      </c>
      <c r="V386" s="160">
        <f t="shared" si="145"/>
        <v>0</v>
      </c>
      <c r="W386" s="159">
        <f>IFERROR(VLOOKUP(N386,'P1 Intra-Europees'!$A$15:$H$25,6,0),0)*V386</f>
        <v>0</v>
      </c>
      <c r="X386" s="160">
        <f t="shared" si="146"/>
        <v>0</v>
      </c>
      <c r="Y386" s="159">
        <f>IFERROR(VLOOKUP(N386,'P1 Intra-Europees'!$A$15:$H$25,7,0),0)*X386</f>
        <v>0</v>
      </c>
      <c r="Z386" s="161">
        <f t="shared" si="147"/>
        <v>0</v>
      </c>
      <c r="AA386" s="162">
        <f>IFERROR(VLOOKUP(N386,'P1 Intra-Europees'!$A$15:$H$25,8,0),0)*Z386</f>
        <v>0</v>
      </c>
      <c r="AB386" s="163">
        <f t="shared" si="148"/>
        <v>0</v>
      </c>
      <c r="AC386" s="157" t="str">
        <f>VLOOKUP(B386,'P2 Origin'!$C$21:$O$176,13,0)</f>
        <v>EUR</v>
      </c>
      <c r="AD386" s="164">
        <f t="shared" si="149"/>
        <v>0</v>
      </c>
      <c r="AE386" s="165">
        <f>IF(AU386&gt;0.1,VLOOKUP(B386,'P2 Origin'!$C$21:$M$176,3,0)*H386,0)</f>
        <v>0</v>
      </c>
      <c r="AF386" s="166">
        <f t="shared" si="150"/>
        <v>0</v>
      </c>
      <c r="AG386" s="165">
        <f>(VLOOKUP(B386,'P2 Origin'!$C$21:$M$176,4,0))*AF386</f>
        <v>0</v>
      </c>
      <c r="AH386" s="166">
        <f t="shared" si="151"/>
        <v>0</v>
      </c>
      <c r="AI386" s="165">
        <f>(VLOOKUP(B386,'P2 Origin'!$C$21:$M$176,5,0))*AH386</f>
        <v>0</v>
      </c>
      <c r="AJ386" s="166">
        <f t="shared" si="167"/>
        <v>0</v>
      </c>
      <c r="AK386" s="165">
        <f>(VLOOKUP(B386,'P2 Origin'!$C$21:$M$176,6,0))*AJ386</f>
        <v>0</v>
      </c>
      <c r="AL386" s="166">
        <f t="shared" si="152"/>
        <v>28</v>
      </c>
      <c r="AM386" s="165">
        <f>(VLOOKUP($B386,'P2 Origin'!$C$21:$M$176,7,0))*AL386</f>
        <v>0</v>
      </c>
      <c r="AN386" s="166">
        <f t="shared" si="153"/>
        <v>0</v>
      </c>
      <c r="AO386" s="165">
        <f>(VLOOKUP($B386,'P2 Origin'!$C$21:$M$176,8,0))*AN386</f>
        <v>0</v>
      </c>
      <c r="AP386" s="166">
        <f t="shared" si="154"/>
        <v>0</v>
      </c>
      <c r="AQ386" s="165">
        <f>(VLOOKUP($B386,'P2 Origin'!$C$21:$M$176,9,0))*AP386</f>
        <v>0</v>
      </c>
      <c r="AR386" s="155">
        <f t="shared" si="155"/>
        <v>1</v>
      </c>
      <c r="AS386" s="164">
        <f>(VLOOKUP(B386,'P2 Origin'!$C$21:$M$176,10,0))*K386</f>
        <v>0</v>
      </c>
      <c r="AT386" s="164">
        <f>(VLOOKUP(B386,'P2 Origin'!$C$21:$M$176,11,0))*J386</f>
        <v>0</v>
      </c>
      <c r="AU386" s="167">
        <v>28</v>
      </c>
      <c r="AV386" s="168">
        <v>28</v>
      </c>
      <c r="AW386" s="169">
        <v>0</v>
      </c>
      <c r="AX386" s="170">
        <f>IF(AU386&gt;=0.1,'P3 Bureaumarge zee- en luchtvr.'!$D$12,0)</f>
        <v>0</v>
      </c>
      <c r="AY386" s="163">
        <f t="shared" si="156"/>
        <v>0</v>
      </c>
      <c r="AZ386" s="157" t="str">
        <f>VLOOKUP(D386,'P4 Destination'!$C$21:$O$176,13,0)</f>
        <v>USD</v>
      </c>
      <c r="BA386" s="164">
        <f t="shared" si="157"/>
        <v>0</v>
      </c>
      <c r="BB386" s="171">
        <f>IF(AU386&gt;0.1,(VLOOKUP(D386,'P4 Destination'!$C$21:$M$176,3,0))*I386,0)</f>
        <v>0</v>
      </c>
      <c r="BC386" s="172">
        <f t="shared" si="158"/>
        <v>0</v>
      </c>
      <c r="BD386" s="171">
        <f>(VLOOKUP($D386,'P4 Destination'!$C$21:$M$176,4,0))*BC386</f>
        <v>0</v>
      </c>
      <c r="BE386" s="172">
        <f t="shared" si="159"/>
        <v>0</v>
      </c>
      <c r="BF386" s="171">
        <f>(VLOOKUP($D386,'P4 Destination'!$C$21:$M$176,5,0))*BE386</f>
        <v>0</v>
      </c>
      <c r="BG386" s="172">
        <f t="shared" si="160"/>
        <v>0</v>
      </c>
      <c r="BH386" s="171">
        <f>(VLOOKUP($D386,'P4 Destination'!$C$21:$M$176,6,0))*BG386</f>
        <v>0</v>
      </c>
      <c r="BI386" s="172">
        <f t="shared" si="161"/>
        <v>28</v>
      </c>
      <c r="BJ386" s="171">
        <f>(VLOOKUP($D386,'P4 Destination'!$C$21:$M$176,7,0))*BI386</f>
        <v>0</v>
      </c>
      <c r="BK386" s="172">
        <f t="shared" si="162"/>
        <v>0</v>
      </c>
      <c r="BL386" s="171">
        <f>(VLOOKUP($D386,'P4 Destination'!$C$21:$M$176,8,0))*BK386</f>
        <v>0</v>
      </c>
      <c r="BM386" s="172">
        <f t="shared" si="163"/>
        <v>0</v>
      </c>
      <c r="BN386" s="171">
        <f>(VLOOKUP($D386,'P4 Destination'!$C$21:$M$176,9,0))*BM386</f>
        <v>0</v>
      </c>
      <c r="BO386" s="154">
        <f t="shared" si="164"/>
        <v>1</v>
      </c>
      <c r="BP386" s="171">
        <f>(VLOOKUP(D386,'P4 Destination'!$C$21:$M$176,10,0))*K386</f>
        <v>0</v>
      </c>
      <c r="BQ386" s="171">
        <f>(VLOOKUP(D386,'P4 Destination'!$C$21:$M$176,11,0))*J386</f>
        <v>0</v>
      </c>
      <c r="BR386" s="173">
        <f t="shared" si="165"/>
        <v>0</v>
      </c>
      <c r="BS386" s="173">
        <f>(AV386*2500)*'P6 Verzekering'!$E$11</f>
        <v>0</v>
      </c>
      <c r="BT386" s="173">
        <f>(AW386*2500)*'P6 Verzekering'!$E$12</f>
        <v>0</v>
      </c>
      <c r="BU386" s="173">
        <f>(L386*2500)*'P6 Verzekering'!$E$13</f>
        <v>0</v>
      </c>
      <c r="BV386" s="173">
        <f t="shared" si="166"/>
        <v>0</v>
      </c>
      <c r="BW386"/>
      <c r="BX386"/>
    </row>
    <row r="387" spans="1:76">
      <c r="A387" s="152" t="s">
        <v>1604</v>
      </c>
      <c r="B387" s="152" t="s">
        <v>219</v>
      </c>
      <c r="C387" s="152" t="s">
        <v>219</v>
      </c>
      <c r="D387" s="152" t="s">
        <v>371</v>
      </c>
      <c r="E387" s="152" t="s">
        <v>370</v>
      </c>
      <c r="F387" s="153">
        <f t="shared" si="140"/>
        <v>40</v>
      </c>
      <c r="G387" s="154">
        <v>1</v>
      </c>
      <c r="H387" s="154">
        <f>IFERROR(VLOOKUP(B387,'P2 Origin'!$C$21:$Q$176,15,FALSE),0)</f>
        <v>0</v>
      </c>
      <c r="I387" s="154">
        <f>IFERROR(VLOOKUP(D387,'P4 Destination'!$C$21:$Q$176,15,FALSE),0)</f>
        <v>1</v>
      </c>
      <c r="J387" s="155"/>
      <c r="K387" s="155">
        <v>1</v>
      </c>
      <c r="L387" s="156">
        <v>0</v>
      </c>
      <c r="M387" s="155">
        <v>0</v>
      </c>
      <c r="N387" s="155">
        <v>0</v>
      </c>
      <c r="O387" s="157">
        <f t="shared" si="141"/>
        <v>0</v>
      </c>
      <c r="P387" s="158">
        <f t="shared" si="142"/>
        <v>0</v>
      </c>
      <c r="Q387" s="159">
        <f>IFERROR(VLOOKUP(N387,'P1 Intra-Europees'!$A$15:$H$25,3,0),0)*P387</f>
        <v>0</v>
      </c>
      <c r="R387" s="160">
        <f t="shared" si="143"/>
        <v>0</v>
      </c>
      <c r="S387" s="159">
        <f>IFERROR(VLOOKUP(N387,'P1 Intra-Europees'!$A$15:$H$25,4,0),0)*R387</f>
        <v>0</v>
      </c>
      <c r="T387" s="160">
        <f t="shared" si="144"/>
        <v>0</v>
      </c>
      <c r="U387" s="159">
        <f>IFERROR(VLOOKUP(N387,'P1 Intra-Europees'!$A$15:$H$25,5,0),0)*T387</f>
        <v>0</v>
      </c>
      <c r="V387" s="160">
        <f t="shared" si="145"/>
        <v>0</v>
      </c>
      <c r="W387" s="159">
        <f>IFERROR(VLOOKUP(N387,'P1 Intra-Europees'!$A$15:$H$25,6,0),0)*V387</f>
        <v>0</v>
      </c>
      <c r="X387" s="160">
        <f t="shared" si="146"/>
        <v>0</v>
      </c>
      <c r="Y387" s="159">
        <f>IFERROR(VLOOKUP(N387,'P1 Intra-Europees'!$A$15:$H$25,7,0),0)*X387</f>
        <v>0</v>
      </c>
      <c r="Z387" s="161">
        <f t="shared" si="147"/>
        <v>0</v>
      </c>
      <c r="AA387" s="162">
        <f>IFERROR(VLOOKUP(N387,'P1 Intra-Europees'!$A$15:$H$25,8,0),0)*Z387</f>
        <v>0</v>
      </c>
      <c r="AB387" s="163">
        <f t="shared" si="148"/>
        <v>0</v>
      </c>
      <c r="AC387" s="157" t="str">
        <f>VLOOKUP(B387,'P2 Origin'!$C$21:$O$176,13,0)</f>
        <v>EUR</v>
      </c>
      <c r="AD387" s="164">
        <f t="shared" si="149"/>
        <v>0</v>
      </c>
      <c r="AE387" s="165">
        <f>IF(AU387&gt;0.1,VLOOKUP(B387,'P2 Origin'!$C$21:$M$176,3,0)*H387,0)</f>
        <v>0</v>
      </c>
      <c r="AF387" s="166">
        <f t="shared" si="150"/>
        <v>0</v>
      </c>
      <c r="AG387" s="165">
        <f>(VLOOKUP(B387,'P2 Origin'!$C$21:$M$176,4,0))*AF387</f>
        <v>0</v>
      </c>
      <c r="AH387" s="166">
        <f t="shared" si="151"/>
        <v>0</v>
      </c>
      <c r="AI387" s="165">
        <f>(VLOOKUP(B387,'P2 Origin'!$C$21:$M$176,5,0))*AH387</f>
        <v>0</v>
      </c>
      <c r="AJ387" s="166">
        <f t="shared" si="167"/>
        <v>0</v>
      </c>
      <c r="AK387" s="165">
        <f>(VLOOKUP(B387,'P2 Origin'!$C$21:$M$176,6,0))*AJ387</f>
        <v>0</v>
      </c>
      <c r="AL387" s="166">
        <f t="shared" si="152"/>
        <v>0</v>
      </c>
      <c r="AM387" s="165">
        <f>(VLOOKUP($B387,'P2 Origin'!$C$21:$M$176,7,0))*AL387</f>
        <v>0</v>
      </c>
      <c r="AN387" s="166">
        <f t="shared" si="153"/>
        <v>40</v>
      </c>
      <c r="AO387" s="165">
        <f>(VLOOKUP($B387,'P2 Origin'!$C$21:$M$176,8,0))*AN387</f>
        <v>0</v>
      </c>
      <c r="AP387" s="166">
        <f t="shared" si="154"/>
        <v>0</v>
      </c>
      <c r="AQ387" s="165">
        <f>(VLOOKUP($B387,'P2 Origin'!$C$21:$M$176,9,0))*AP387</f>
        <v>0</v>
      </c>
      <c r="AR387" s="155">
        <f t="shared" si="155"/>
        <v>1</v>
      </c>
      <c r="AS387" s="164">
        <f>(VLOOKUP(B387,'P2 Origin'!$C$21:$M$176,10,0))*K387</f>
        <v>0</v>
      </c>
      <c r="AT387" s="164">
        <f>(VLOOKUP(B387,'P2 Origin'!$C$21:$M$176,11,0))*J387</f>
        <v>0</v>
      </c>
      <c r="AU387" s="167">
        <v>40</v>
      </c>
      <c r="AV387" s="168">
        <v>40</v>
      </c>
      <c r="AW387" s="169">
        <v>0</v>
      </c>
      <c r="AX387" s="170">
        <f>IF(AU387&gt;=0.1,'P3 Bureaumarge zee- en luchtvr.'!$D$12,0)</f>
        <v>0</v>
      </c>
      <c r="AY387" s="163">
        <f t="shared" si="156"/>
        <v>0</v>
      </c>
      <c r="AZ387" s="157" t="str">
        <f>VLOOKUP(D387,'P4 Destination'!$C$21:$O$176,13,0)</f>
        <v>USD</v>
      </c>
      <c r="BA387" s="164">
        <f t="shared" si="157"/>
        <v>0</v>
      </c>
      <c r="BB387" s="171">
        <f>IF(AU387&gt;0.1,(VLOOKUP(D387,'P4 Destination'!$C$21:$M$176,3,0))*I387,0)</f>
        <v>0</v>
      </c>
      <c r="BC387" s="172">
        <f t="shared" si="158"/>
        <v>0</v>
      </c>
      <c r="BD387" s="171">
        <f>(VLOOKUP($D387,'P4 Destination'!$C$21:$M$176,4,0))*BC387</f>
        <v>0</v>
      </c>
      <c r="BE387" s="172">
        <f t="shared" si="159"/>
        <v>0</v>
      </c>
      <c r="BF387" s="171">
        <f>(VLOOKUP($D387,'P4 Destination'!$C$21:$M$176,5,0))*BE387</f>
        <v>0</v>
      </c>
      <c r="BG387" s="172">
        <f t="shared" si="160"/>
        <v>0</v>
      </c>
      <c r="BH387" s="171">
        <f>(VLOOKUP($D387,'P4 Destination'!$C$21:$M$176,6,0))*BG387</f>
        <v>0</v>
      </c>
      <c r="BI387" s="172">
        <f t="shared" si="161"/>
        <v>0</v>
      </c>
      <c r="BJ387" s="171">
        <f>(VLOOKUP($D387,'P4 Destination'!$C$21:$M$176,7,0))*BI387</f>
        <v>0</v>
      </c>
      <c r="BK387" s="172">
        <f t="shared" si="162"/>
        <v>40</v>
      </c>
      <c r="BL387" s="171">
        <f>(VLOOKUP($D387,'P4 Destination'!$C$21:$M$176,8,0))*BK387</f>
        <v>0</v>
      </c>
      <c r="BM387" s="172">
        <f t="shared" si="163"/>
        <v>0</v>
      </c>
      <c r="BN387" s="171">
        <f>(VLOOKUP($D387,'P4 Destination'!$C$21:$M$176,9,0))*BM387</f>
        <v>0</v>
      </c>
      <c r="BO387" s="154">
        <f t="shared" si="164"/>
        <v>1</v>
      </c>
      <c r="BP387" s="171">
        <f>(VLOOKUP(D387,'P4 Destination'!$C$21:$M$176,10,0))*K387</f>
        <v>0</v>
      </c>
      <c r="BQ387" s="171">
        <f>(VLOOKUP(D387,'P4 Destination'!$C$21:$M$176,11,0))*J387</f>
        <v>0</v>
      </c>
      <c r="BR387" s="173">
        <f t="shared" si="165"/>
        <v>0</v>
      </c>
      <c r="BS387" s="173">
        <f>(AV387*2500)*'P6 Verzekering'!$E$11</f>
        <v>0</v>
      </c>
      <c r="BT387" s="173">
        <f>(AW387*2500)*'P6 Verzekering'!$E$12</f>
        <v>0</v>
      </c>
      <c r="BU387" s="173">
        <f>(L387*2500)*'P6 Verzekering'!$E$13</f>
        <v>0</v>
      </c>
      <c r="BV387" s="173">
        <f t="shared" si="166"/>
        <v>0</v>
      </c>
      <c r="BW387"/>
      <c r="BX387"/>
    </row>
    <row r="388" spans="1:76">
      <c r="A388" s="152" t="s">
        <v>1607</v>
      </c>
      <c r="B388" s="152" t="s">
        <v>219</v>
      </c>
      <c r="C388" s="152" t="s">
        <v>219</v>
      </c>
      <c r="D388" s="152" t="s">
        <v>371</v>
      </c>
      <c r="E388" s="152" t="s">
        <v>370</v>
      </c>
      <c r="F388" s="153">
        <f t="shared" si="140"/>
        <v>22</v>
      </c>
      <c r="G388" s="154">
        <v>1</v>
      </c>
      <c r="H388" s="154">
        <f>IFERROR(VLOOKUP(B388,'P2 Origin'!$C$21:$Q$176,15,FALSE),0)</f>
        <v>0</v>
      </c>
      <c r="I388" s="154">
        <f>IFERROR(VLOOKUP(D388,'P4 Destination'!$C$21:$Q$176,15,FALSE),0)</f>
        <v>1</v>
      </c>
      <c r="J388" s="155">
        <v>1</v>
      </c>
      <c r="K388" s="155"/>
      <c r="L388" s="156">
        <v>0</v>
      </c>
      <c r="M388" s="155">
        <v>0</v>
      </c>
      <c r="N388" s="155">
        <v>0</v>
      </c>
      <c r="O388" s="157">
        <f t="shared" si="141"/>
        <v>0</v>
      </c>
      <c r="P388" s="158">
        <f t="shared" si="142"/>
        <v>0</v>
      </c>
      <c r="Q388" s="159">
        <f>IFERROR(VLOOKUP(N388,'P1 Intra-Europees'!$A$15:$H$25,3,0),0)*P388</f>
        <v>0</v>
      </c>
      <c r="R388" s="160">
        <f t="shared" si="143"/>
        <v>0</v>
      </c>
      <c r="S388" s="159">
        <f>IFERROR(VLOOKUP(N388,'P1 Intra-Europees'!$A$15:$H$25,4,0),0)*R388</f>
        <v>0</v>
      </c>
      <c r="T388" s="160">
        <f t="shared" si="144"/>
        <v>0</v>
      </c>
      <c r="U388" s="159">
        <f>IFERROR(VLOOKUP(N388,'P1 Intra-Europees'!$A$15:$H$25,5,0),0)*T388</f>
        <v>0</v>
      </c>
      <c r="V388" s="160">
        <f t="shared" si="145"/>
        <v>0</v>
      </c>
      <c r="W388" s="159">
        <f>IFERROR(VLOOKUP(N388,'P1 Intra-Europees'!$A$15:$H$25,6,0),0)*V388</f>
        <v>0</v>
      </c>
      <c r="X388" s="160">
        <f t="shared" si="146"/>
        <v>0</v>
      </c>
      <c r="Y388" s="159">
        <f>IFERROR(VLOOKUP(N388,'P1 Intra-Europees'!$A$15:$H$25,7,0),0)*X388</f>
        <v>0</v>
      </c>
      <c r="Z388" s="161">
        <f t="shared" si="147"/>
        <v>0</v>
      </c>
      <c r="AA388" s="162">
        <f>IFERROR(VLOOKUP(N388,'P1 Intra-Europees'!$A$15:$H$25,8,0),0)*Z388</f>
        <v>0</v>
      </c>
      <c r="AB388" s="163">
        <f t="shared" si="148"/>
        <v>0</v>
      </c>
      <c r="AC388" s="157" t="str">
        <f>VLOOKUP(B388,'P2 Origin'!$C$21:$O$176,13,0)</f>
        <v>EUR</v>
      </c>
      <c r="AD388" s="164">
        <f t="shared" si="149"/>
        <v>0</v>
      </c>
      <c r="AE388" s="165">
        <f>IF(AU388&gt;0.1,VLOOKUP(B388,'P2 Origin'!$C$21:$M$176,3,0)*H388,0)</f>
        <v>0</v>
      </c>
      <c r="AF388" s="166">
        <f t="shared" si="150"/>
        <v>0</v>
      </c>
      <c r="AG388" s="165">
        <f>(VLOOKUP(B388,'P2 Origin'!$C$21:$M$176,4,0))*AF388</f>
        <v>0</v>
      </c>
      <c r="AH388" s="166">
        <f t="shared" si="151"/>
        <v>0</v>
      </c>
      <c r="AI388" s="165">
        <f>(VLOOKUP(B388,'P2 Origin'!$C$21:$M$176,5,0))*AH388</f>
        <v>0</v>
      </c>
      <c r="AJ388" s="166">
        <f t="shared" si="167"/>
        <v>22</v>
      </c>
      <c r="AK388" s="165">
        <f>(VLOOKUP(B388,'P2 Origin'!$C$21:$M$176,6,0))*AJ388</f>
        <v>0</v>
      </c>
      <c r="AL388" s="166">
        <f t="shared" si="152"/>
        <v>0</v>
      </c>
      <c r="AM388" s="165">
        <f>(VLOOKUP($B388,'P2 Origin'!$C$21:$M$176,7,0))*AL388</f>
        <v>0</v>
      </c>
      <c r="AN388" s="166">
        <f t="shared" si="153"/>
        <v>0</v>
      </c>
      <c r="AO388" s="165">
        <f>(VLOOKUP($B388,'P2 Origin'!$C$21:$M$176,8,0))*AN388</f>
        <v>0</v>
      </c>
      <c r="AP388" s="166">
        <f t="shared" si="154"/>
        <v>0</v>
      </c>
      <c r="AQ388" s="165">
        <f>(VLOOKUP($B388,'P2 Origin'!$C$21:$M$176,9,0))*AP388</f>
        <v>0</v>
      </c>
      <c r="AR388" s="155">
        <f t="shared" si="155"/>
        <v>1</v>
      </c>
      <c r="AS388" s="164">
        <f>(VLOOKUP(B388,'P2 Origin'!$C$21:$M$176,10,0))*K388</f>
        <v>0</v>
      </c>
      <c r="AT388" s="164">
        <f>(VLOOKUP(B388,'P2 Origin'!$C$21:$M$176,11,0))*J388</f>
        <v>0</v>
      </c>
      <c r="AU388" s="167">
        <v>22</v>
      </c>
      <c r="AV388" s="168">
        <v>22</v>
      </c>
      <c r="AW388" s="169">
        <v>0</v>
      </c>
      <c r="AX388" s="170">
        <f>IF(AU388&gt;=0.1,'P3 Bureaumarge zee- en luchtvr.'!$D$12,0)</f>
        <v>0</v>
      </c>
      <c r="AY388" s="163">
        <f t="shared" si="156"/>
        <v>0</v>
      </c>
      <c r="AZ388" s="157" t="str">
        <f>VLOOKUP(D388,'P4 Destination'!$C$21:$O$176,13,0)</f>
        <v>USD</v>
      </c>
      <c r="BA388" s="164">
        <f t="shared" si="157"/>
        <v>0</v>
      </c>
      <c r="BB388" s="171">
        <f>IF(AU388&gt;0.1,(VLOOKUP(D388,'P4 Destination'!$C$21:$M$176,3,0))*I388,0)</f>
        <v>0</v>
      </c>
      <c r="BC388" s="172">
        <f t="shared" si="158"/>
        <v>0</v>
      </c>
      <c r="BD388" s="171">
        <f>(VLOOKUP($D388,'P4 Destination'!$C$21:$M$176,4,0))*BC388</f>
        <v>0</v>
      </c>
      <c r="BE388" s="172">
        <f t="shared" si="159"/>
        <v>0</v>
      </c>
      <c r="BF388" s="171">
        <f>(VLOOKUP($D388,'P4 Destination'!$C$21:$M$176,5,0))*BE388</f>
        <v>0</v>
      </c>
      <c r="BG388" s="172">
        <f t="shared" si="160"/>
        <v>22</v>
      </c>
      <c r="BH388" s="171">
        <f>(VLOOKUP($D388,'P4 Destination'!$C$21:$M$176,6,0))*BG388</f>
        <v>0</v>
      </c>
      <c r="BI388" s="172">
        <f t="shared" si="161"/>
        <v>0</v>
      </c>
      <c r="BJ388" s="171">
        <f>(VLOOKUP($D388,'P4 Destination'!$C$21:$M$176,7,0))*BI388</f>
        <v>0</v>
      </c>
      <c r="BK388" s="172">
        <f t="shared" si="162"/>
        <v>0</v>
      </c>
      <c r="BL388" s="171">
        <f>(VLOOKUP($D388,'P4 Destination'!$C$21:$M$176,8,0))*BK388</f>
        <v>0</v>
      </c>
      <c r="BM388" s="172">
        <f t="shared" si="163"/>
        <v>0</v>
      </c>
      <c r="BN388" s="171">
        <f>(VLOOKUP($D388,'P4 Destination'!$C$21:$M$176,9,0))*BM388</f>
        <v>0</v>
      </c>
      <c r="BO388" s="154">
        <f t="shared" si="164"/>
        <v>1</v>
      </c>
      <c r="BP388" s="171">
        <f>(VLOOKUP(D388,'P4 Destination'!$C$21:$M$176,10,0))*K388</f>
        <v>0</v>
      </c>
      <c r="BQ388" s="171">
        <f>(VLOOKUP(D388,'P4 Destination'!$C$21:$M$176,11,0))*J388</f>
        <v>0</v>
      </c>
      <c r="BR388" s="173">
        <f t="shared" si="165"/>
        <v>0</v>
      </c>
      <c r="BS388" s="173">
        <f>(AV388*2500)*'P6 Verzekering'!$E$11</f>
        <v>0</v>
      </c>
      <c r="BT388" s="173">
        <f>(AW388*2500)*'P6 Verzekering'!$E$12</f>
        <v>0</v>
      </c>
      <c r="BU388" s="173">
        <f>(L388*2500)*'P6 Verzekering'!$E$13</f>
        <v>0</v>
      </c>
      <c r="BV388" s="173">
        <f t="shared" si="166"/>
        <v>0</v>
      </c>
      <c r="BW388"/>
      <c r="BX388"/>
    </row>
    <row r="389" spans="1:76">
      <c r="A389" s="152" t="s">
        <v>1608</v>
      </c>
      <c r="B389" s="152" t="s">
        <v>219</v>
      </c>
      <c r="C389" s="152" t="s">
        <v>219</v>
      </c>
      <c r="D389" s="152" t="s">
        <v>371</v>
      </c>
      <c r="E389" s="152" t="s">
        <v>370</v>
      </c>
      <c r="F389" s="153">
        <f t="shared" si="140"/>
        <v>4</v>
      </c>
      <c r="G389" s="154">
        <v>1</v>
      </c>
      <c r="H389" s="154">
        <f>IFERROR(VLOOKUP(B389,'P2 Origin'!$C$21:$Q$176,15,FALSE),0)</f>
        <v>0</v>
      </c>
      <c r="I389" s="154">
        <f>IFERROR(VLOOKUP(D389,'P4 Destination'!$C$21:$Q$176,15,FALSE),0)</f>
        <v>1</v>
      </c>
      <c r="J389" s="155">
        <v>1</v>
      </c>
      <c r="K389" s="155"/>
      <c r="L389" s="156">
        <v>0</v>
      </c>
      <c r="M389" s="155">
        <v>0</v>
      </c>
      <c r="N389" s="155">
        <v>0</v>
      </c>
      <c r="O389" s="157">
        <f t="shared" si="141"/>
        <v>0</v>
      </c>
      <c r="P389" s="158">
        <f t="shared" si="142"/>
        <v>0</v>
      </c>
      <c r="Q389" s="159">
        <f>IFERROR(VLOOKUP(N389,'P1 Intra-Europees'!$A$15:$H$25,3,0),0)*P389</f>
        <v>0</v>
      </c>
      <c r="R389" s="160">
        <f t="shared" si="143"/>
        <v>0</v>
      </c>
      <c r="S389" s="159">
        <f>IFERROR(VLOOKUP(N389,'P1 Intra-Europees'!$A$15:$H$25,4,0),0)*R389</f>
        <v>0</v>
      </c>
      <c r="T389" s="160">
        <f t="shared" si="144"/>
        <v>0</v>
      </c>
      <c r="U389" s="159">
        <f>IFERROR(VLOOKUP(N389,'P1 Intra-Europees'!$A$15:$H$25,5,0),0)*T389</f>
        <v>0</v>
      </c>
      <c r="V389" s="160">
        <f t="shared" si="145"/>
        <v>0</v>
      </c>
      <c r="W389" s="159">
        <f>IFERROR(VLOOKUP(N389,'P1 Intra-Europees'!$A$15:$H$25,6,0),0)*V389</f>
        <v>0</v>
      </c>
      <c r="X389" s="160">
        <f t="shared" si="146"/>
        <v>0</v>
      </c>
      <c r="Y389" s="159">
        <f>IFERROR(VLOOKUP(N389,'P1 Intra-Europees'!$A$15:$H$25,7,0),0)*X389</f>
        <v>0</v>
      </c>
      <c r="Z389" s="161">
        <f t="shared" si="147"/>
        <v>0</v>
      </c>
      <c r="AA389" s="162">
        <f>IFERROR(VLOOKUP(N389,'P1 Intra-Europees'!$A$15:$H$25,8,0),0)*Z389</f>
        <v>0</v>
      </c>
      <c r="AB389" s="163">
        <f t="shared" si="148"/>
        <v>0</v>
      </c>
      <c r="AC389" s="157" t="str">
        <f>VLOOKUP(B389,'P2 Origin'!$C$21:$O$176,13,0)</f>
        <v>EUR</v>
      </c>
      <c r="AD389" s="164">
        <f t="shared" si="149"/>
        <v>0</v>
      </c>
      <c r="AE389" s="165">
        <f>IF(AU389&gt;0.1,VLOOKUP(B389,'P2 Origin'!$C$21:$M$176,3,0)*H389,0)</f>
        <v>0</v>
      </c>
      <c r="AF389" s="166">
        <f t="shared" si="150"/>
        <v>4</v>
      </c>
      <c r="AG389" s="165">
        <f>(VLOOKUP(B389,'P2 Origin'!$C$21:$M$176,4,0))*AF389</f>
        <v>0</v>
      </c>
      <c r="AH389" s="166">
        <f t="shared" si="151"/>
        <v>0</v>
      </c>
      <c r="AI389" s="165">
        <f>(VLOOKUP(B389,'P2 Origin'!$C$21:$M$176,5,0))*AH389</f>
        <v>0</v>
      </c>
      <c r="AJ389" s="166">
        <f t="shared" si="167"/>
        <v>0</v>
      </c>
      <c r="AK389" s="165">
        <f>(VLOOKUP(B389,'P2 Origin'!$C$21:$M$176,6,0))*AJ389</f>
        <v>0</v>
      </c>
      <c r="AL389" s="166">
        <f t="shared" si="152"/>
        <v>0</v>
      </c>
      <c r="AM389" s="165">
        <f>(VLOOKUP($B389,'P2 Origin'!$C$21:$M$176,7,0))*AL389</f>
        <v>0</v>
      </c>
      <c r="AN389" s="166">
        <f t="shared" si="153"/>
        <v>0</v>
      </c>
      <c r="AO389" s="165">
        <f>(VLOOKUP($B389,'P2 Origin'!$C$21:$M$176,8,0))*AN389</f>
        <v>0</v>
      </c>
      <c r="AP389" s="166">
        <f t="shared" si="154"/>
        <v>0</v>
      </c>
      <c r="AQ389" s="165">
        <f>(VLOOKUP($B389,'P2 Origin'!$C$21:$M$176,9,0))*AP389</f>
        <v>0</v>
      </c>
      <c r="AR389" s="155">
        <f t="shared" si="155"/>
        <v>1</v>
      </c>
      <c r="AS389" s="164">
        <f>(VLOOKUP(B389,'P2 Origin'!$C$21:$M$176,10,0))*K389</f>
        <v>0</v>
      </c>
      <c r="AT389" s="164">
        <f>(VLOOKUP(B389,'P2 Origin'!$C$21:$M$176,11,0))*J389</f>
        <v>0</v>
      </c>
      <c r="AU389" s="167">
        <v>4</v>
      </c>
      <c r="AV389" s="168">
        <v>4</v>
      </c>
      <c r="AW389" s="169">
        <v>0</v>
      </c>
      <c r="AX389" s="170">
        <f>IF(AU389&gt;=0.1,'P3 Bureaumarge zee- en luchtvr.'!$D$12,0)</f>
        <v>0</v>
      </c>
      <c r="AY389" s="163">
        <f t="shared" si="156"/>
        <v>0</v>
      </c>
      <c r="AZ389" s="157" t="str">
        <f>VLOOKUP(D389,'P4 Destination'!$C$21:$O$176,13,0)</f>
        <v>USD</v>
      </c>
      <c r="BA389" s="164">
        <f t="shared" si="157"/>
        <v>0</v>
      </c>
      <c r="BB389" s="171">
        <f>IF(AU389&gt;0.1,(VLOOKUP(D389,'P4 Destination'!$C$21:$M$176,3,0))*I389,0)</f>
        <v>0</v>
      </c>
      <c r="BC389" s="172">
        <f t="shared" si="158"/>
        <v>4</v>
      </c>
      <c r="BD389" s="171">
        <f>(VLOOKUP($D389,'P4 Destination'!$C$21:$M$176,4,0))*BC389</f>
        <v>0</v>
      </c>
      <c r="BE389" s="172">
        <f t="shared" si="159"/>
        <v>0</v>
      </c>
      <c r="BF389" s="171">
        <f>(VLOOKUP($D389,'P4 Destination'!$C$21:$M$176,5,0))*BE389</f>
        <v>0</v>
      </c>
      <c r="BG389" s="172">
        <f t="shared" si="160"/>
        <v>0</v>
      </c>
      <c r="BH389" s="171">
        <f>(VLOOKUP($D389,'P4 Destination'!$C$21:$M$176,6,0))*BG389</f>
        <v>0</v>
      </c>
      <c r="BI389" s="172">
        <f t="shared" si="161"/>
        <v>0</v>
      </c>
      <c r="BJ389" s="171">
        <f>(VLOOKUP($D389,'P4 Destination'!$C$21:$M$176,7,0))*BI389</f>
        <v>0</v>
      </c>
      <c r="BK389" s="172">
        <f t="shared" si="162"/>
        <v>0</v>
      </c>
      <c r="BL389" s="171">
        <f>(VLOOKUP($D389,'P4 Destination'!$C$21:$M$176,8,0))*BK389</f>
        <v>0</v>
      </c>
      <c r="BM389" s="172">
        <f t="shared" si="163"/>
        <v>0</v>
      </c>
      <c r="BN389" s="171">
        <f>(VLOOKUP($D389,'P4 Destination'!$C$21:$M$176,9,0))*BM389</f>
        <v>0</v>
      </c>
      <c r="BO389" s="154">
        <f t="shared" si="164"/>
        <v>1</v>
      </c>
      <c r="BP389" s="171">
        <f>(VLOOKUP(D389,'P4 Destination'!$C$21:$M$176,10,0))*K389</f>
        <v>0</v>
      </c>
      <c r="BQ389" s="171">
        <f>(VLOOKUP(D389,'P4 Destination'!$C$21:$M$176,11,0))*J389</f>
        <v>0</v>
      </c>
      <c r="BR389" s="173">
        <f t="shared" si="165"/>
        <v>0</v>
      </c>
      <c r="BS389" s="173">
        <f>(AV389*2500)*'P6 Verzekering'!$E$11</f>
        <v>0</v>
      </c>
      <c r="BT389" s="173">
        <f>(AW389*2500)*'P6 Verzekering'!$E$12</f>
        <v>0</v>
      </c>
      <c r="BU389" s="173">
        <f>(L389*2500)*'P6 Verzekering'!$E$13</f>
        <v>0</v>
      </c>
      <c r="BV389" s="173">
        <f t="shared" si="166"/>
        <v>0</v>
      </c>
      <c r="BW389"/>
      <c r="BX389"/>
    </row>
    <row r="390" spans="1:76">
      <c r="A390" s="152" t="s">
        <v>1610</v>
      </c>
      <c r="B390" s="152" t="s">
        <v>219</v>
      </c>
      <c r="C390" s="152" t="s">
        <v>219</v>
      </c>
      <c r="D390" s="152" t="s">
        <v>336</v>
      </c>
      <c r="E390" s="152" t="s">
        <v>335</v>
      </c>
      <c r="F390" s="153">
        <f t="shared" si="140"/>
        <v>14</v>
      </c>
      <c r="G390" s="154">
        <v>1</v>
      </c>
      <c r="H390" s="154">
        <f>IFERROR(VLOOKUP(B390,'P2 Origin'!$C$21:$Q$176,15,FALSE),0)</f>
        <v>0</v>
      </c>
      <c r="I390" s="154">
        <f>IFERROR(VLOOKUP(D390,'P4 Destination'!$C$21:$Q$176,15,FALSE),0)</f>
        <v>1</v>
      </c>
      <c r="J390" s="155">
        <v>1</v>
      </c>
      <c r="K390" s="155"/>
      <c r="L390" s="156">
        <v>0</v>
      </c>
      <c r="M390" s="155">
        <v>0</v>
      </c>
      <c r="N390" s="155">
        <v>0</v>
      </c>
      <c r="O390" s="157">
        <f t="shared" si="141"/>
        <v>0</v>
      </c>
      <c r="P390" s="158">
        <f t="shared" si="142"/>
        <v>0</v>
      </c>
      <c r="Q390" s="159">
        <f>IFERROR(VLOOKUP(N390,'P1 Intra-Europees'!$A$15:$H$25,3,0),0)*P390</f>
        <v>0</v>
      </c>
      <c r="R390" s="160">
        <f t="shared" si="143"/>
        <v>0</v>
      </c>
      <c r="S390" s="159">
        <f>IFERROR(VLOOKUP(N390,'P1 Intra-Europees'!$A$15:$H$25,4,0),0)*R390</f>
        <v>0</v>
      </c>
      <c r="T390" s="160">
        <f t="shared" si="144"/>
        <v>0</v>
      </c>
      <c r="U390" s="159">
        <f>IFERROR(VLOOKUP(N390,'P1 Intra-Europees'!$A$15:$H$25,5,0),0)*T390</f>
        <v>0</v>
      </c>
      <c r="V390" s="160">
        <f t="shared" si="145"/>
        <v>0</v>
      </c>
      <c r="W390" s="159">
        <f>IFERROR(VLOOKUP(N390,'P1 Intra-Europees'!$A$15:$H$25,6,0),0)*V390</f>
        <v>0</v>
      </c>
      <c r="X390" s="160">
        <f t="shared" si="146"/>
        <v>0</v>
      </c>
      <c r="Y390" s="159">
        <f>IFERROR(VLOOKUP(N390,'P1 Intra-Europees'!$A$15:$H$25,7,0),0)*X390</f>
        <v>0</v>
      </c>
      <c r="Z390" s="161">
        <f t="shared" si="147"/>
        <v>0</v>
      </c>
      <c r="AA390" s="162">
        <f>IFERROR(VLOOKUP(N390,'P1 Intra-Europees'!$A$15:$H$25,8,0),0)*Z390</f>
        <v>0</v>
      </c>
      <c r="AB390" s="163">
        <f t="shared" si="148"/>
        <v>0</v>
      </c>
      <c r="AC390" s="157" t="str">
        <f>VLOOKUP(B390,'P2 Origin'!$C$21:$O$176,13,0)</f>
        <v>EUR</v>
      </c>
      <c r="AD390" s="164">
        <f t="shared" si="149"/>
        <v>0</v>
      </c>
      <c r="AE390" s="165">
        <f>IF(AU390&gt;0.1,VLOOKUP(B390,'P2 Origin'!$C$21:$M$176,3,0)*H390,0)</f>
        <v>0</v>
      </c>
      <c r="AF390" s="166">
        <f t="shared" si="150"/>
        <v>0</v>
      </c>
      <c r="AG390" s="165">
        <f>(VLOOKUP(B390,'P2 Origin'!$C$21:$M$176,4,0))*AF390</f>
        <v>0</v>
      </c>
      <c r="AH390" s="166">
        <f t="shared" si="151"/>
        <v>14</v>
      </c>
      <c r="AI390" s="165">
        <f>(VLOOKUP(B390,'P2 Origin'!$C$21:$M$176,5,0))*AH390</f>
        <v>0</v>
      </c>
      <c r="AJ390" s="166">
        <f t="shared" si="167"/>
        <v>0</v>
      </c>
      <c r="AK390" s="165">
        <f>(VLOOKUP(B390,'P2 Origin'!$C$21:$M$176,6,0))*AJ390</f>
        <v>0</v>
      </c>
      <c r="AL390" s="166">
        <f t="shared" si="152"/>
        <v>0</v>
      </c>
      <c r="AM390" s="165">
        <f>(VLOOKUP($B390,'P2 Origin'!$C$21:$M$176,7,0))*AL390</f>
        <v>0</v>
      </c>
      <c r="AN390" s="166">
        <f t="shared" si="153"/>
        <v>0</v>
      </c>
      <c r="AO390" s="165">
        <f>(VLOOKUP($B390,'P2 Origin'!$C$21:$M$176,8,0))*AN390</f>
        <v>0</v>
      </c>
      <c r="AP390" s="166">
        <f t="shared" si="154"/>
        <v>0</v>
      </c>
      <c r="AQ390" s="165">
        <f>(VLOOKUP($B390,'P2 Origin'!$C$21:$M$176,9,0))*AP390</f>
        <v>0</v>
      </c>
      <c r="AR390" s="155">
        <f t="shared" si="155"/>
        <v>1</v>
      </c>
      <c r="AS390" s="164">
        <f>(VLOOKUP(B390,'P2 Origin'!$C$21:$M$176,10,0))*K390</f>
        <v>0</v>
      </c>
      <c r="AT390" s="164">
        <f>(VLOOKUP(B390,'P2 Origin'!$C$21:$M$176,11,0))*J390</f>
        <v>0</v>
      </c>
      <c r="AU390" s="167">
        <v>14</v>
      </c>
      <c r="AV390" s="168">
        <v>14</v>
      </c>
      <c r="AW390" s="169">
        <v>0</v>
      </c>
      <c r="AX390" s="170">
        <f>IF(AU390&gt;=0.1,'P3 Bureaumarge zee- en luchtvr.'!$D$12,0)</f>
        <v>0</v>
      </c>
      <c r="AY390" s="163">
        <f t="shared" si="156"/>
        <v>0</v>
      </c>
      <c r="AZ390" s="157" t="str">
        <f>VLOOKUP(D390,'P4 Destination'!$C$21:$O$176,13,0)</f>
        <v>USD</v>
      </c>
      <c r="BA390" s="164">
        <f t="shared" si="157"/>
        <v>0</v>
      </c>
      <c r="BB390" s="171">
        <f>IF(AU390&gt;0.1,(VLOOKUP(D390,'P4 Destination'!$C$21:$M$176,3,0))*I390,0)</f>
        <v>0</v>
      </c>
      <c r="BC390" s="172">
        <f t="shared" si="158"/>
        <v>0</v>
      </c>
      <c r="BD390" s="171">
        <f>(VLOOKUP($D390,'P4 Destination'!$C$21:$M$176,4,0))*BC390</f>
        <v>0</v>
      </c>
      <c r="BE390" s="172">
        <f t="shared" si="159"/>
        <v>14</v>
      </c>
      <c r="BF390" s="171">
        <f>(VLOOKUP($D390,'P4 Destination'!$C$21:$M$176,5,0))*BE390</f>
        <v>0</v>
      </c>
      <c r="BG390" s="172">
        <f t="shared" si="160"/>
        <v>0</v>
      </c>
      <c r="BH390" s="171">
        <f>(VLOOKUP($D390,'P4 Destination'!$C$21:$M$176,6,0))*BG390</f>
        <v>0</v>
      </c>
      <c r="BI390" s="172">
        <f t="shared" si="161"/>
        <v>0</v>
      </c>
      <c r="BJ390" s="171">
        <f>(VLOOKUP($D390,'P4 Destination'!$C$21:$M$176,7,0))*BI390</f>
        <v>0</v>
      </c>
      <c r="BK390" s="172">
        <f t="shared" si="162"/>
        <v>0</v>
      </c>
      <c r="BL390" s="171">
        <f>(VLOOKUP($D390,'P4 Destination'!$C$21:$M$176,8,0))*BK390</f>
        <v>0</v>
      </c>
      <c r="BM390" s="172">
        <f t="shared" si="163"/>
        <v>0</v>
      </c>
      <c r="BN390" s="171">
        <f>(VLOOKUP($D390,'P4 Destination'!$C$21:$M$176,9,0))*BM390</f>
        <v>0</v>
      </c>
      <c r="BO390" s="154">
        <f t="shared" si="164"/>
        <v>1</v>
      </c>
      <c r="BP390" s="171">
        <f>(VLOOKUP(D390,'P4 Destination'!$C$21:$M$176,10,0))*K390</f>
        <v>0</v>
      </c>
      <c r="BQ390" s="171">
        <f>(VLOOKUP(D390,'P4 Destination'!$C$21:$M$176,11,0))*J390</f>
        <v>0</v>
      </c>
      <c r="BR390" s="173">
        <f t="shared" si="165"/>
        <v>0</v>
      </c>
      <c r="BS390" s="173">
        <f>(AV390*2500)*'P6 Verzekering'!$E$11</f>
        <v>0</v>
      </c>
      <c r="BT390" s="173">
        <f>(AW390*2500)*'P6 Verzekering'!$E$12</f>
        <v>0</v>
      </c>
      <c r="BU390" s="173">
        <f>(L390*2500)*'P6 Verzekering'!$E$13</f>
        <v>0</v>
      </c>
      <c r="BV390" s="173">
        <f t="shared" si="166"/>
        <v>0</v>
      </c>
      <c r="BW390"/>
      <c r="BX390"/>
    </row>
    <row r="391" spans="1:76">
      <c r="A391" s="152" t="s">
        <v>1611</v>
      </c>
      <c r="B391" s="152" t="s">
        <v>219</v>
      </c>
      <c r="C391" s="152" t="s">
        <v>219</v>
      </c>
      <c r="D391" s="152" t="s">
        <v>440</v>
      </c>
      <c r="E391" s="152" t="s">
        <v>439</v>
      </c>
      <c r="F391" s="153">
        <f t="shared" si="140"/>
        <v>24</v>
      </c>
      <c r="G391" s="154">
        <v>1</v>
      </c>
      <c r="H391" s="154">
        <f>IFERROR(VLOOKUP(B391,'P2 Origin'!$C$21:$Q$176,15,FALSE),0)</f>
        <v>0</v>
      </c>
      <c r="I391" s="154">
        <f>IFERROR(VLOOKUP(D391,'P4 Destination'!$C$21:$Q$176,15,FALSE),0)</f>
        <v>0</v>
      </c>
      <c r="J391" s="155"/>
      <c r="K391" s="155">
        <v>1</v>
      </c>
      <c r="L391" s="156">
        <v>0</v>
      </c>
      <c r="M391" s="155">
        <v>0</v>
      </c>
      <c r="N391" s="155">
        <v>0</v>
      </c>
      <c r="O391" s="157">
        <f t="shared" si="141"/>
        <v>0</v>
      </c>
      <c r="P391" s="158">
        <f t="shared" si="142"/>
        <v>0</v>
      </c>
      <c r="Q391" s="159">
        <f>IFERROR(VLOOKUP(N391,'P1 Intra-Europees'!$A$15:$H$25,3,0),0)*P391</f>
        <v>0</v>
      </c>
      <c r="R391" s="160">
        <f t="shared" si="143"/>
        <v>0</v>
      </c>
      <c r="S391" s="159">
        <f>IFERROR(VLOOKUP(N391,'P1 Intra-Europees'!$A$15:$H$25,4,0),0)*R391</f>
        <v>0</v>
      </c>
      <c r="T391" s="160">
        <f t="shared" si="144"/>
        <v>0</v>
      </c>
      <c r="U391" s="159">
        <f>IFERROR(VLOOKUP(N391,'P1 Intra-Europees'!$A$15:$H$25,5,0),0)*T391</f>
        <v>0</v>
      </c>
      <c r="V391" s="160">
        <f t="shared" si="145"/>
        <v>0</v>
      </c>
      <c r="W391" s="159">
        <f>IFERROR(VLOOKUP(N391,'P1 Intra-Europees'!$A$15:$H$25,6,0),0)*V391</f>
        <v>0</v>
      </c>
      <c r="X391" s="160">
        <f t="shared" si="146"/>
        <v>0</v>
      </c>
      <c r="Y391" s="159">
        <f>IFERROR(VLOOKUP(N391,'P1 Intra-Europees'!$A$15:$H$25,7,0),0)*X391</f>
        <v>0</v>
      </c>
      <c r="Z391" s="161">
        <f t="shared" si="147"/>
        <v>0</v>
      </c>
      <c r="AA391" s="162">
        <f>IFERROR(VLOOKUP(N391,'P1 Intra-Europees'!$A$15:$H$25,8,0),0)*Z391</f>
        <v>0</v>
      </c>
      <c r="AB391" s="163">
        <f t="shared" si="148"/>
        <v>0</v>
      </c>
      <c r="AC391" s="157" t="str">
        <f>VLOOKUP(B391,'P2 Origin'!$C$21:$O$176,13,0)</f>
        <v>EUR</v>
      </c>
      <c r="AD391" s="164">
        <f t="shared" si="149"/>
        <v>0</v>
      </c>
      <c r="AE391" s="165">
        <f>IF(AU391&gt;0.1,VLOOKUP(B391,'P2 Origin'!$C$21:$M$176,3,0)*H391,0)</f>
        <v>0</v>
      </c>
      <c r="AF391" s="166">
        <f t="shared" si="150"/>
        <v>0</v>
      </c>
      <c r="AG391" s="165">
        <f>(VLOOKUP(B391,'P2 Origin'!$C$21:$M$176,4,0))*AF391</f>
        <v>0</v>
      </c>
      <c r="AH391" s="166">
        <f t="shared" si="151"/>
        <v>0</v>
      </c>
      <c r="AI391" s="165">
        <f>(VLOOKUP(B391,'P2 Origin'!$C$21:$M$176,5,0))*AH391</f>
        <v>0</v>
      </c>
      <c r="AJ391" s="166">
        <f t="shared" si="167"/>
        <v>24</v>
      </c>
      <c r="AK391" s="165">
        <f>(VLOOKUP(B391,'P2 Origin'!$C$21:$M$176,6,0))*AJ391</f>
        <v>0</v>
      </c>
      <c r="AL391" s="166">
        <f t="shared" si="152"/>
        <v>0</v>
      </c>
      <c r="AM391" s="165">
        <f>(VLOOKUP($B391,'P2 Origin'!$C$21:$M$176,7,0))*AL391</f>
        <v>0</v>
      </c>
      <c r="AN391" s="166">
        <f t="shared" si="153"/>
        <v>0</v>
      </c>
      <c r="AO391" s="165">
        <f>(VLOOKUP($B391,'P2 Origin'!$C$21:$M$176,8,0))*AN391</f>
        <v>0</v>
      </c>
      <c r="AP391" s="166">
        <f t="shared" si="154"/>
        <v>0</v>
      </c>
      <c r="AQ391" s="165">
        <f>(VLOOKUP($B391,'P2 Origin'!$C$21:$M$176,9,0))*AP391</f>
        <v>0</v>
      </c>
      <c r="AR391" s="155">
        <f t="shared" si="155"/>
        <v>1</v>
      </c>
      <c r="AS391" s="164">
        <f>(VLOOKUP(B391,'P2 Origin'!$C$21:$M$176,10,0))*K391</f>
        <v>0</v>
      </c>
      <c r="AT391" s="164">
        <f>(VLOOKUP(B391,'P2 Origin'!$C$21:$M$176,11,0))*J391</f>
        <v>0</v>
      </c>
      <c r="AU391" s="167">
        <v>24</v>
      </c>
      <c r="AV391" s="168">
        <v>24</v>
      </c>
      <c r="AW391" s="169">
        <v>0</v>
      </c>
      <c r="AX391" s="170">
        <f>IF(AU391&gt;=0.1,'P3 Bureaumarge zee- en luchtvr.'!$D$12,0)</f>
        <v>0</v>
      </c>
      <c r="AY391" s="163">
        <f t="shared" si="156"/>
        <v>0</v>
      </c>
      <c r="AZ391" s="157" t="str">
        <f>VLOOKUP(D391,'P4 Destination'!$C$21:$O$176,13,0)</f>
        <v>USD</v>
      </c>
      <c r="BA391" s="164">
        <f t="shared" si="157"/>
        <v>0</v>
      </c>
      <c r="BB391" s="171">
        <f>IF(AU391&gt;0.1,(VLOOKUP(D391,'P4 Destination'!$C$21:$M$176,3,0))*I391,0)</f>
        <v>0</v>
      </c>
      <c r="BC391" s="172">
        <f t="shared" si="158"/>
        <v>0</v>
      </c>
      <c r="BD391" s="171">
        <f>(VLOOKUP($D391,'P4 Destination'!$C$21:$M$176,4,0))*BC391</f>
        <v>0</v>
      </c>
      <c r="BE391" s="172">
        <f t="shared" si="159"/>
        <v>0</v>
      </c>
      <c r="BF391" s="171">
        <f>(VLOOKUP($D391,'P4 Destination'!$C$21:$M$176,5,0))*BE391</f>
        <v>0</v>
      </c>
      <c r="BG391" s="172">
        <f t="shared" si="160"/>
        <v>24</v>
      </c>
      <c r="BH391" s="171">
        <f>(VLOOKUP($D391,'P4 Destination'!$C$21:$M$176,6,0))*BG391</f>
        <v>0</v>
      </c>
      <c r="BI391" s="172">
        <f t="shared" si="161"/>
        <v>0</v>
      </c>
      <c r="BJ391" s="171">
        <f>(VLOOKUP($D391,'P4 Destination'!$C$21:$M$176,7,0))*BI391</f>
        <v>0</v>
      </c>
      <c r="BK391" s="172">
        <f t="shared" si="162"/>
        <v>0</v>
      </c>
      <c r="BL391" s="171">
        <f>(VLOOKUP($D391,'P4 Destination'!$C$21:$M$176,8,0))*BK391</f>
        <v>0</v>
      </c>
      <c r="BM391" s="172">
        <f t="shared" si="163"/>
        <v>0</v>
      </c>
      <c r="BN391" s="171">
        <f>(VLOOKUP($D391,'P4 Destination'!$C$21:$M$176,9,0))*BM391</f>
        <v>0</v>
      </c>
      <c r="BO391" s="154">
        <f t="shared" si="164"/>
        <v>1</v>
      </c>
      <c r="BP391" s="171">
        <f>(VLOOKUP(D391,'P4 Destination'!$C$21:$M$176,10,0))*K391</f>
        <v>0</v>
      </c>
      <c r="BQ391" s="171">
        <f>(VLOOKUP(D391,'P4 Destination'!$C$21:$M$176,11,0))*J391</f>
        <v>0</v>
      </c>
      <c r="BR391" s="173">
        <f t="shared" si="165"/>
        <v>0</v>
      </c>
      <c r="BS391" s="173">
        <f>(AV391*2500)*'P6 Verzekering'!$E$11</f>
        <v>0</v>
      </c>
      <c r="BT391" s="173">
        <f>(AW391*2500)*'P6 Verzekering'!$E$12</f>
        <v>0</v>
      </c>
      <c r="BU391" s="173">
        <f>(L391*2500)*'P6 Verzekering'!$E$13</f>
        <v>0</v>
      </c>
      <c r="BV391" s="173">
        <f t="shared" si="166"/>
        <v>0</v>
      </c>
      <c r="BW391"/>
      <c r="BX391"/>
    </row>
    <row r="392" spans="1:76">
      <c r="A392" s="152" t="s">
        <v>1612</v>
      </c>
      <c r="B392" s="152" t="s">
        <v>219</v>
      </c>
      <c r="C392" s="152" t="s">
        <v>219</v>
      </c>
      <c r="D392" s="152" t="s">
        <v>440</v>
      </c>
      <c r="E392" s="152" t="s">
        <v>439</v>
      </c>
      <c r="F392" s="153">
        <f t="shared" si="140"/>
        <v>35</v>
      </c>
      <c r="G392" s="154">
        <v>1</v>
      </c>
      <c r="H392" s="154">
        <f>IFERROR(VLOOKUP(B392,'P2 Origin'!$C$21:$Q$176,15,FALSE),0)</f>
        <v>0</v>
      </c>
      <c r="I392" s="154">
        <f>IFERROR(VLOOKUP(D392,'P4 Destination'!$C$21:$Q$176,15,FALSE),0)</f>
        <v>0</v>
      </c>
      <c r="J392" s="155"/>
      <c r="K392" s="155">
        <v>1</v>
      </c>
      <c r="L392" s="156">
        <v>0</v>
      </c>
      <c r="M392" s="155">
        <v>0</v>
      </c>
      <c r="N392" s="155">
        <v>0</v>
      </c>
      <c r="O392" s="157">
        <f t="shared" si="141"/>
        <v>0</v>
      </c>
      <c r="P392" s="158">
        <f t="shared" si="142"/>
        <v>0</v>
      </c>
      <c r="Q392" s="159">
        <f>IFERROR(VLOOKUP(N392,'P1 Intra-Europees'!$A$15:$H$25,3,0),0)*P392</f>
        <v>0</v>
      </c>
      <c r="R392" s="160">
        <f t="shared" si="143"/>
        <v>0</v>
      </c>
      <c r="S392" s="159">
        <f>IFERROR(VLOOKUP(N392,'P1 Intra-Europees'!$A$15:$H$25,4,0),0)*R392</f>
        <v>0</v>
      </c>
      <c r="T392" s="160">
        <f t="shared" si="144"/>
        <v>0</v>
      </c>
      <c r="U392" s="159">
        <f>IFERROR(VLOOKUP(N392,'P1 Intra-Europees'!$A$15:$H$25,5,0),0)*T392</f>
        <v>0</v>
      </c>
      <c r="V392" s="160">
        <f t="shared" si="145"/>
        <v>0</v>
      </c>
      <c r="W392" s="159">
        <f>IFERROR(VLOOKUP(N392,'P1 Intra-Europees'!$A$15:$H$25,6,0),0)*V392</f>
        <v>0</v>
      </c>
      <c r="X392" s="160">
        <f t="shared" si="146"/>
        <v>0</v>
      </c>
      <c r="Y392" s="159">
        <f>IFERROR(VLOOKUP(N392,'P1 Intra-Europees'!$A$15:$H$25,7,0),0)*X392</f>
        <v>0</v>
      </c>
      <c r="Z392" s="161">
        <f t="shared" si="147"/>
        <v>0</v>
      </c>
      <c r="AA392" s="162">
        <f>IFERROR(VLOOKUP(N392,'P1 Intra-Europees'!$A$15:$H$25,8,0),0)*Z392</f>
        <v>0</v>
      </c>
      <c r="AB392" s="163">
        <f t="shared" si="148"/>
        <v>0</v>
      </c>
      <c r="AC392" s="157" t="str">
        <f>VLOOKUP(B392,'P2 Origin'!$C$21:$O$176,13,0)</f>
        <v>EUR</v>
      </c>
      <c r="AD392" s="164">
        <f t="shared" si="149"/>
        <v>0</v>
      </c>
      <c r="AE392" s="165">
        <f>IF(AU392&gt;0.1,VLOOKUP(B392,'P2 Origin'!$C$21:$M$176,3,0)*H392,0)</f>
        <v>0</v>
      </c>
      <c r="AF392" s="166">
        <f t="shared" si="150"/>
        <v>0</v>
      </c>
      <c r="AG392" s="165">
        <f>(VLOOKUP(B392,'P2 Origin'!$C$21:$M$176,4,0))*AF392</f>
        <v>0</v>
      </c>
      <c r="AH392" s="166">
        <f t="shared" si="151"/>
        <v>0</v>
      </c>
      <c r="AI392" s="165">
        <f>(VLOOKUP(B392,'P2 Origin'!$C$21:$M$176,5,0))*AH392</f>
        <v>0</v>
      </c>
      <c r="AJ392" s="166">
        <f t="shared" si="167"/>
        <v>0</v>
      </c>
      <c r="AK392" s="165">
        <f>(VLOOKUP(B392,'P2 Origin'!$C$21:$M$176,6,0))*AJ392</f>
        <v>0</v>
      </c>
      <c r="AL392" s="166">
        <f t="shared" si="152"/>
        <v>35</v>
      </c>
      <c r="AM392" s="165">
        <f>(VLOOKUP($B392,'P2 Origin'!$C$21:$M$176,7,0))*AL392</f>
        <v>0</v>
      </c>
      <c r="AN392" s="166">
        <f t="shared" si="153"/>
        <v>0</v>
      </c>
      <c r="AO392" s="165">
        <f>(VLOOKUP($B392,'P2 Origin'!$C$21:$M$176,8,0))*AN392</f>
        <v>0</v>
      </c>
      <c r="AP392" s="166">
        <f t="shared" si="154"/>
        <v>0</v>
      </c>
      <c r="AQ392" s="165">
        <f>(VLOOKUP($B392,'P2 Origin'!$C$21:$M$176,9,0))*AP392</f>
        <v>0</v>
      </c>
      <c r="AR392" s="155">
        <f t="shared" si="155"/>
        <v>1</v>
      </c>
      <c r="AS392" s="164">
        <f>(VLOOKUP(B392,'P2 Origin'!$C$21:$M$176,10,0))*K392</f>
        <v>0</v>
      </c>
      <c r="AT392" s="164">
        <f>(VLOOKUP(B392,'P2 Origin'!$C$21:$M$176,11,0))*J392</f>
        <v>0</v>
      </c>
      <c r="AU392" s="167">
        <v>35</v>
      </c>
      <c r="AV392" s="168">
        <v>35</v>
      </c>
      <c r="AW392" s="169">
        <v>0</v>
      </c>
      <c r="AX392" s="170">
        <f>IF(AU392&gt;=0.1,'P3 Bureaumarge zee- en luchtvr.'!$D$12,0)</f>
        <v>0</v>
      </c>
      <c r="AY392" s="163">
        <f t="shared" si="156"/>
        <v>0</v>
      </c>
      <c r="AZ392" s="157" t="str">
        <f>VLOOKUP(D392,'P4 Destination'!$C$21:$O$176,13,0)</f>
        <v>USD</v>
      </c>
      <c r="BA392" s="164">
        <f t="shared" si="157"/>
        <v>0</v>
      </c>
      <c r="BB392" s="171">
        <f>IF(AU392&gt;0.1,(VLOOKUP(D392,'P4 Destination'!$C$21:$M$176,3,0))*I392,0)</f>
        <v>0</v>
      </c>
      <c r="BC392" s="172">
        <f t="shared" si="158"/>
        <v>0</v>
      </c>
      <c r="BD392" s="171">
        <f>(VLOOKUP($D392,'P4 Destination'!$C$21:$M$176,4,0))*BC392</f>
        <v>0</v>
      </c>
      <c r="BE392" s="172">
        <f t="shared" si="159"/>
        <v>0</v>
      </c>
      <c r="BF392" s="171">
        <f>(VLOOKUP($D392,'P4 Destination'!$C$21:$M$176,5,0))*BE392</f>
        <v>0</v>
      </c>
      <c r="BG392" s="172">
        <f t="shared" si="160"/>
        <v>0</v>
      </c>
      <c r="BH392" s="171">
        <f>(VLOOKUP($D392,'P4 Destination'!$C$21:$M$176,6,0))*BG392</f>
        <v>0</v>
      </c>
      <c r="BI392" s="172">
        <f t="shared" si="161"/>
        <v>35</v>
      </c>
      <c r="BJ392" s="171">
        <f>(VLOOKUP($D392,'P4 Destination'!$C$21:$M$176,7,0))*BI392</f>
        <v>0</v>
      </c>
      <c r="BK392" s="172">
        <f t="shared" si="162"/>
        <v>0</v>
      </c>
      <c r="BL392" s="171">
        <f>(VLOOKUP($D392,'P4 Destination'!$C$21:$M$176,8,0))*BK392</f>
        <v>0</v>
      </c>
      <c r="BM392" s="172">
        <f t="shared" si="163"/>
        <v>0</v>
      </c>
      <c r="BN392" s="171">
        <f>(VLOOKUP($D392,'P4 Destination'!$C$21:$M$176,9,0))*BM392</f>
        <v>0</v>
      </c>
      <c r="BO392" s="154">
        <f t="shared" si="164"/>
        <v>1</v>
      </c>
      <c r="BP392" s="171">
        <f>(VLOOKUP(D392,'P4 Destination'!$C$21:$M$176,10,0))*K392</f>
        <v>0</v>
      </c>
      <c r="BQ392" s="171">
        <f>(VLOOKUP(D392,'P4 Destination'!$C$21:$M$176,11,0))*J392</f>
        <v>0</v>
      </c>
      <c r="BR392" s="173">
        <f t="shared" si="165"/>
        <v>0</v>
      </c>
      <c r="BS392" s="173">
        <f>(AV392*2500)*'P6 Verzekering'!$E$11</f>
        <v>0</v>
      </c>
      <c r="BT392" s="173">
        <f>(AW392*2500)*'P6 Verzekering'!$E$12</f>
        <v>0</v>
      </c>
      <c r="BU392" s="173">
        <f>(L392*2500)*'P6 Verzekering'!$E$13</f>
        <v>0</v>
      </c>
      <c r="BV392" s="173">
        <f t="shared" si="166"/>
        <v>0</v>
      </c>
      <c r="BW392"/>
      <c r="BX392"/>
    </row>
    <row r="393" spans="1:76">
      <c r="A393" s="152" t="s">
        <v>1613</v>
      </c>
      <c r="B393" s="152" t="s">
        <v>219</v>
      </c>
      <c r="C393" s="152" t="s">
        <v>219</v>
      </c>
      <c r="D393" s="152" t="s">
        <v>440</v>
      </c>
      <c r="E393" s="152" t="s">
        <v>439</v>
      </c>
      <c r="F393" s="153">
        <f t="shared" si="140"/>
        <v>18</v>
      </c>
      <c r="G393" s="154">
        <v>1</v>
      </c>
      <c r="H393" s="154">
        <f>IFERROR(VLOOKUP(B393,'P2 Origin'!$C$21:$Q$176,15,FALSE),0)</f>
        <v>0</v>
      </c>
      <c r="I393" s="154">
        <f>IFERROR(VLOOKUP(D393,'P4 Destination'!$C$21:$Q$176,15,FALSE),0)</f>
        <v>0</v>
      </c>
      <c r="J393" s="155">
        <v>1</v>
      </c>
      <c r="K393" s="155"/>
      <c r="L393" s="156">
        <v>0</v>
      </c>
      <c r="M393" s="155">
        <v>0</v>
      </c>
      <c r="N393" s="155">
        <v>0</v>
      </c>
      <c r="O393" s="157">
        <f t="shared" si="141"/>
        <v>0</v>
      </c>
      <c r="P393" s="158">
        <f t="shared" si="142"/>
        <v>0</v>
      </c>
      <c r="Q393" s="159">
        <f>IFERROR(VLOOKUP(N393,'P1 Intra-Europees'!$A$15:$H$25,3,0),0)*P393</f>
        <v>0</v>
      </c>
      <c r="R393" s="160">
        <f t="shared" si="143"/>
        <v>0</v>
      </c>
      <c r="S393" s="159">
        <f>IFERROR(VLOOKUP(N393,'P1 Intra-Europees'!$A$15:$H$25,4,0),0)*R393</f>
        <v>0</v>
      </c>
      <c r="T393" s="160">
        <f t="shared" si="144"/>
        <v>0</v>
      </c>
      <c r="U393" s="159">
        <f>IFERROR(VLOOKUP(N393,'P1 Intra-Europees'!$A$15:$H$25,5,0),0)*T393</f>
        <v>0</v>
      </c>
      <c r="V393" s="160">
        <f t="shared" si="145"/>
        <v>0</v>
      </c>
      <c r="W393" s="159">
        <f>IFERROR(VLOOKUP(N393,'P1 Intra-Europees'!$A$15:$H$25,6,0),0)*V393</f>
        <v>0</v>
      </c>
      <c r="X393" s="160">
        <f t="shared" si="146"/>
        <v>0</v>
      </c>
      <c r="Y393" s="159">
        <f>IFERROR(VLOOKUP(N393,'P1 Intra-Europees'!$A$15:$H$25,7,0),0)*X393</f>
        <v>0</v>
      </c>
      <c r="Z393" s="161">
        <f t="shared" si="147"/>
        <v>0</v>
      </c>
      <c r="AA393" s="162">
        <f>IFERROR(VLOOKUP(N393,'P1 Intra-Europees'!$A$15:$H$25,8,0),0)*Z393</f>
        <v>0</v>
      </c>
      <c r="AB393" s="163">
        <f t="shared" si="148"/>
        <v>0</v>
      </c>
      <c r="AC393" s="157" t="str">
        <f>VLOOKUP(B393,'P2 Origin'!$C$21:$O$176,13,0)</f>
        <v>EUR</v>
      </c>
      <c r="AD393" s="164">
        <f t="shared" si="149"/>
        <v>0</v>
      </c>
      <c r="AE393" s="165">
        <f>IF(AU393&gt;0.1,VLOOKUP(B393,'P2 Origin'!$C$21:$M$176,3,0)*H393,0)</f>
        <v>0</v>
      </c>
      <c r="AF393" s="166">
        <f t="shared" si="150"/>
        <v>0</v>
      </c>
      <c r="AG393" s="165">
        <f>(VLOOKUP(B393,'P2 Origin'!$C$21:$M$176,4,0))*AF393</f>
        <v>0</v>
      </c>
      <c r="AH393" s="166">
        <f t="shared" si="151"/>
        <v>0</v>
      </c>
      <c r="AI393" s="165">
        <f>(VLOOKUP(B393,'P2 Origin'!$C$21:$M$176,5,0))*AH393</f>
        <v>0</v>
      </c>
      <c r="AJ393" s="166">
        <f t="shared" si="167"/>
        <v>18</v>
      </c>
      <c r="AK393" s="165">
        <f>(VLOOKUP(B393,'P2 Origin'!$C$21:$M$176,6,0))*AJ393</f>
        <v>0</v>
      </c>
      <c r="AL393" s="166">
        <f t="shared" si="152"/>
        <v>0</v>
      </c>
      <c r="AM393" s="165">
        <f>(VLOOKUP($B393,'P2 Origin'!$C$21:$M$176,7,0))*AL393</f>
        <v>0</v>
      </c>
      <c r="AN393" s="166">
        <f t="shared" si="153"/>
        <v>0</v>
      </c>
      <c r="AO393" s="165">
        <f>(VLOOKUP($B393,'P2 Origin'!$C$21:$M$176,8,0))*AN393</f>
        <v>0</v>
      </c>
      <c r="AP393" s="166">
        <f t="shared" si="154"/>
        <v>0</v>
      </c>
      <c r="AQ393" s="165">
        <f>(VLOOKUP($B393,'P2 Origin'!$C$21:$M$176,9,0))*AP393</f>
        <v>0</v>
      </c>
      <c r="AR393" s="155">
        <f t="shared" si="155"/>
        <v>1</v>
      </c>
      <c r="AS393" s="164">
        <f>(VLOOKUP(B393,'P2 Origin'!$C$21:$M$176,10,0))*K393</f>
        <v>0</v>
      </c>
      <c r="AT393" s="164">
        <f>(VLOOKUP(B393,'P2 Origin'!$C$21:$M$176,11,0))*J393</f>
        <v>0</v>
      </c>
      <c r="AU393" s="167">
        <v>18</v>
      </c>
      <c r="AV393" s="168">
        <v>18</v>
      </c>
      <c r="AW393" s="169">
        <v>0</v>
      </c>
      <c r="AX393" s="170">
        <f>IF(AU393&gt;=0.1,'P3 Bureaumarge zee- en luchtvr.'!$D$12,0)</f>
        <v>0</v>
      </c>
      <c r="AY393" s="163">
        <f t="shared" si="156"/>
        <v>0</v>
      </c>
      <c r="AZ393" s="157" t="str">
        <f>VLOOKUP(D393,'P4 Destination'!$C$21:$O$176,13,0)</f>
        <v>USD</v>
      </c>
      <c r="BA393" s="164">
        <f t="shared" si="157"/>
        <v>0</v>
      </c>
      <c r="BB393" s="171">
        <f>IF(AU393&gt;0.1,(VLOOKUP(D393,'P4 Destination'!$C$21:$M$176,3,0))*I393,0)</f>
        <v>0</v>
      </c>
      <c r="BC393" s="172">
        <f t="shared" si="158"/>
        <v>0</v>
      </c>
      <c r="BD393" s="171">
        <f>(VLOOKUP($D393,'P4 Destination'!$C$21:$M$176,4,0))*BC393</f>
        <v>0</v>
      </c>
      <c r="BE393" s="172">
        <f t="shared" si="159"/>
        <v>0</v>
      </c>
      <c r="BF393" s="171">
        <f>(VLOOKUP($D393,'P4 Destination'!$C$21:$M$176,5,0))*BE393</f>
        <v>0</v>
      </c>
      <c r="BG393" s="172">
        <f t="shared" si="160"/>
        <v>18</v>
      </c>
      <c r="BH393" s="171">
        <f>(VLOOKUP($D393,'P4 Destination'!$C$21:$M$176,6,0))*BG393</f>
        <v>0</v>
      </c>
      <c r="BI393" s="172">
        <f t="shared" si="161"/>
        <v>0</v>
      </c>
      <c r="BJ393" s="171">
        <f>(VLOOKUP($D393,'P4 Destination'!$C$21:$M$176,7,0))*BI393</f>
        <v>0</v>
      </c>
      <c r="BK393" s="172">
        <f t="shared" si="162"/>
        <v>0</v>
      </c>
      <c r="BL393" s="171">
        <f>(VLOOKUP($D393,'P4 Destination'!$C$21:$M$176,8,0))*BK393</f>
        <v>0</v>
      </c>
      <c r="BM393" s="172">
        <f t="shared" si="163"/>
        <v>0</v>
      </c>
      <c r="BN393" s="171">
        <f>(VLOOKUP($D393,'P4 Destination'!$C$21:$M$176,9,0))*BM393</f>
        <v>0</v>
      </c>
      <c r="BO393" s="154">
        <f t="shared" si="164"/>
        <v>1</v>
      </c>
      <c r="BP393" s="171">
        <f>(VLOOKUP(D393,'P4 Destination'!$C$21:$M$176,10,0))*K393</f>
        <v>0</v>
      </c>
      <c r="BQ393" s="171">
        <f>(VLOOKUP(D393,'P4 Destination'!$C$21:$M$176,11,0))*J393</f>
        <v>0</v>
      </c>
      <c r="BR393" s="173">
        <f t="shared" si="165"/>
        <v>0</v>
      </c>
      <c r="BS393" s="173">
        <f>(AV393*2500)*'P6 Verzekering'!$E$11</f>
        <v>0</v>
      </c>
      <c r="BT393" s="173">
        <f>(AW393*2500)*'P6 Verzekering'!$E$12</f>
        <v>0</v>
      </c>
      <c r="BU393" s="173">
        <f>(L393*2500)*'P6 Verzekering'!$E$13</f>
        <v>0</v>
      </c>
      <c r="BV393" s="173">
        <f t="shared" si="166"/>
        <v>0</v>
      </c>
      <c r="BW393"/>
      <c r="BX393"/>
    </row>
    <row r="394" spans="1:76">
      <c r="A394" s="152" t="s">
        <v>1614</v>
      </c>
      <c r="B394" s="152" t="s">
        <v>219</v>
      </c>
      <c r="C394" s="152" t="s">
        <v>219</v>
      </c>
      <c r="D394" s="152" t="s">
        <v>298</v>
      </c>
      <c r="E394" s="152" t="s">
        <v>297</v>
      </c>
      <c r="F394" s="153">
        <f t="shared" si="140"/>
        <v>16</v>
      </c>
      <c r="G394" s="154">
        <v>1</v>
      </c>
      <c r="H394" s="154">
        <f>IFERROR(VLOOKUP(B394,'P2 Origin'!$C$21:$Q$176,15,FALSE),0)</f>
        <v>0</v>
      </c>
      <c r="I394" s="154">
        <f>IFERROR(VLOOKUP(D394,'P4 Destination'!$C$21:$Q$176,15,FALSE),0)</f>
        <v>1</v>
      </c>
      <c r="J394" s="155">
        <v>1</v>
      </c>
      <c r="K394" s="155"/>
      <c r="L394" s="156">
        <v>0</v>
      </c>
      <c r="M394" s="155">
        <v>0</v>
      </c>
      <c r="N394" s="155">
        <v>0</v>
      </c>
      <c r="O394" s="157">
        <f t="shared" si="141"/>
        <v>0</v>
      </c>
      <c r="P394" s="158">
        <f t="shared" si="142"/>
        <v>0</v>
      </c>
      <c r="Q394" s="159">
        <f>IFERROR(VLOOKUP(N394,'P1 Intra-Europees'!$A$15:$H$25,3,0),0)*P394</f>
        <v>0</v>
      </c>
      <c r="R394" s="160">
        <f t="shared" si="143"/>
        <v>0</v>
      </c>
      <c r="S394" s="159">
        <f>IFERROR(VLOOKUP(N394,'P1 Intra-Europees'!$A$15:$H$25,4,0),0)*R394</f>
        <v>0</v>
      </c>
      <c r="T394" s="160">
        <f t="shared" si="144"/>
        <v>0</v>
      </c>
      <c r="U394" s="159">
        <f>IFERROR(VLOOKUP(N394,'P1 Intra-Europees'!$A$15:$H$25,5,0),0)*T394</f>
        <v>0</v>
      </c>
      <c r="V394" s="160">
        <f t="shared" si="145"/>
        <v>0</v>
      </c>
      <c r="W394" s="159">
        <f>IFERROR(VLOOKUP(N394,'P1 Intra-Europees'!$A$15:$H$25,6,0),0)*V394</f>
        <v>0</v>
      </c>
      <c r="X394" s="160">
        <f t="shared" si="146"/>
        <v>0</v>
      </c>
      <c r="Y394" s="159">
        <f>IFERROR(VLOOKUP(N394,'P1 Intra-Europees'!$A$15:$H$25,7,0),0)*X394</f>
        <v>0</v>
      </c>
      <c r="Z394" s="161">
        <f t="shared" si="147"/>
        <v>0</v>
      </c>
      <c r="AA394" s="162">
        <f>IFERROR(VLOOKUP(N394,'P1 Intra-Europees'!$A$15:$H$25,8,0),0)*Z394</f>
        <v>0</v>
      </c>
      <c r="AB394" s="163">
        <f t="shared" si="148"/>
        <v>0</v>
      </c>
      <c r="AC394" s="157" t="str">
        <f>VLOOKUP(B394,'P2 Origin'!$C$21:$O$176,13,0)</f>
        <v>EUR</v>
      </c>
      <c r="AD394" s="164">
        <f t="shared" si="149"/>
        <v>0</v>
      </c>
      <c r="AE394" s="165">
        <f>IF(AU394&gt;0.1,VLOOKUP(B394,'P2 Origin'!$C$21:$M$176,3,0)*H394,0)</f>
        <v>0</v>
      </c>
      <c r="AF394" s="166">
        <f t="shared" si="150"/>
        <v>0</v>
      </c>
      <c r="AG394" s="165">
        <f>(VLOOKUP(B394,'P2 Origin'!$C$21:$M$176,4,0))*AF394</f>
        <v>0</v>
      </c>
      <c r="AH394" s="166">
        <f t="shared" si="151"/>
        <v>0</v>
      </c>
      <c r="AI394" s="165">
        <f>(VLOOKUP(B394,'P2 Origin'!$C$21:$M$176,5,0))*AH394</f>
        <v>0</v>
      </c>
      <c r="AJ394" s="166">
        <f t="shared" si="167"/>
        <v>16</v>
      </c>
      <c r="AK394" s="165">
        <f>(VLOOKUP(B394,'P2 Origin'!$C$21:$M$176,6,0))*AJ394</f>
        <v>0</v>
      </c>
      <c r="AL394" s="166">
        <f t="shared" si="152"/>
        <v>0</v>
      </c>
      <c r="AM394" s="165">
        <f>(VLOOKUP($B394,'P2 Origin'!$C$21:$M$176,7,0))*AL394</f>
        <v>0</v>
      </c>
      <c r="AN394" s="166">
        <f t="shared" si="153"/>
        <v>0</v>
      </c>
      <c r="AO394" s="165">
        <f>(VLOOKUP($B394,'P2 Origin'!$C$21:$M$176,8,0))*AN394</f>
        <v>0</v>
      </c>
      <c r="AP394" s="166">
        <f t="shared" si="154"/>
        <v>0</v>
      </c>
      <c r="AQ394" s="165">
        <f>(VLOOKUP($B394,'P2 Origin'!$C$21:$M$176,9,0))*AP394</f>
        <v>0</v>
      </c>
      <c r="AR394" s="155">
        <f t="shared" si="155"/>
        <v>1</v>
      </c>
      <c r="AS394" s="164">
        <f>(VLOOKUP(B394,'P2 Origin'!$C$21:$M$176,10,0))*K394</f>
        <v>0</v>
      </c>
      <c r="AT394" s="164">
        <f>(VLOOKUP(B394,'P2 Origin'!$C$21:$M$176,11,0))*J394</f>
        <v>0</v>
      </c>
      <c r="AU394" s="167">
        <v>16</v>
      </c>
      <c r="AV394" s="168">
        <v>16</v>
      </c>
      <c r="AW394" s="169">
        <v>0</v>
      </c>
      <c r="AX394" s="170">
        <f>IF(AU394&gt;=0.1,'P3 Bureaumarge zee- en luchtvr.'!$D$12,0)</f>
        <v>0</v>
      </c>
      <c r="AY394" s="163">
        <f t="shared" si="156"/>
        <v>0</v>
      </c>
      <c r="AZ394" s="157" t="str">
        <f>VLOOKUP(D394,'P4 Destination'!$C$21:$O$176,13,0)</f>
        <v>USD</v>
      </c>
      <c r="BA394" s="164">
        <f t="shared" si="157"/>
        <v>0</v>
      </c>
      <c r="BB394" s="171">
        <f>IF(AU394&gt;0.1,(VLOOKUP(D394,'P4 Destination'!$C$21:$M$176,3,0))*I394,0)</f>
        <v>0</v>
      </c>
      <c r="BC394" s="172">
        <f t="shared" si="158"/>
        <v>0</v>
      </c>
      <c r="BD394" s="171">
        <f>(VLOOKUP($D394,'P4 Destination'!$C$21:$M$176,4,0))*BC394</f>
        <v>0</v>
      </c>
      <c r="BE394" s="172">
        <f t="shared" si="159"/>
        <v>0</v>
      </c>
      <c r="BF394" s="171">
        <f>(VLOOKUP($D394,'P4 Destination'!$C$21:$M$176,5,0))*BE394</f>
        <v>0</v>
      </c>
      <c r="BG394" s="172">
        <f t="shared" si="160"/>
        <v>16</v>
      </c>
      <c r="BH394" s="171">
        <f>(VLOOKUP($D394,'P4 Destination'!$C$21:$M$176,6,0))*BG394</f>
        <v>0</v>
      </c>
      <c r="BI394" s="172">
        <f t="shared" si="161"/>
        <v>0</v>
      </c>
      <c r="BJ394" s="171">
        <f>(VLOOKUP($D394,'P4 Destination'!$C$21:$M$176,7,0))*BI394</f>
        <v>0</v>
      </c>
      <c r="BK394" s="172">
        <f t="shared" si="162"/>
        <v>0</v>
      </c>
      <c r="BL394" s="171">
        <f>(VLOOKUP($D394,'P4 Destination'!$C$21:$M$176,8,0))*BK394</f>
        <v>0</v>
      </c>
      <c r="BM394" s="172">
        <f t="shared" si="163"/>
        <v>0</v>
      </c>
      <c r="BN394" s="171">
        <f>(VLOOKUP($D394,'P4 Destination'!$C$21:$M$176,9,0))*BM394</f>
        <v>0</v>
      </c>
      <c r="BO394" s="154">
        <f t="shared" si="164"/>
        <v>1</v>
      </c>
      <c r="BP394" s="171">
        <f>(VLOOKUP(D394,'P4 Destination'!$C$21:$M$176,10,0))*K394</f>
        <v>0</v>
      </c>
      <c r="BQ394" s="171">
        <f>(VLOOKUP(D394,'P4 Destination'!$C$21:$M$176,11,0))*J394</f>
        <v>0</v>
      </c>
      <c r="BR394" s="173">
        <f t="shared" si="165"/>
        <v>0</v>
      </c>
      <c r="BS394" s="173">
        <f>(AV394*2500)*'P6 Verzekering'!$E$11</f>
        <v>0</v>
      </c>
      <c r="BT394" s="173">
        <f>(AW394*2500)*'P6 Verzekering'!$E$12</f>
        <v>0</v>
      </c>
      <c r="BU394" s="173">
        <f>(L394*2500)*'P6 Verzekering'!$E$13</f>
        <v>0</v>
      </c>
      <c r="BV394" s="173">
        <f t="shared" si="166"/>
        <v>0</v>
      </c>
      <c r="BW394"/>
      <c r="BX394"/>
    </row>
    <row r="395" spans="1:76">
      <c r="A395" s="152" t="s">
        <v>1615</v>
      </c>
      <c r="B395" s="152" t="s">
        <v>219</v>
      </c>
      <c r="C395" s="152" t="s">
        <v>219</v>
      </c>
      <c r="D395" s="152" t="s">
        <v>298</v>
      </c>
      <c r="E395" s="152" t="s">
        <v>297</v>
      </c>
      <c r="F395" s="153">
        <f t="shared" ref="F395:F458" si="168">SUM(L395,AU395)</f>
        <v>30</v>
      </c>
      <c r="G395" s="154">
        <v>1</v>
      </c>
      <c r="H395" s="154">
        <f>IFERROR(VLOOKUP(B395,'P2 Origin'!$C$21:$Q$176,15,FALSE),0)</f>
        <v>0</v>
      </c>
      <c r="I395" s="154">
        <f>IFERROR(VLOOKUP(D395,'P4 Destination'!$C$21:$Q$176,15,FALSE),0)</f>
        <v>1</v>
      </c>
      <c r="J395" s="155">
        <v>1</v>
      </c>
      <c r="K395" s="155"/>
      <c r="L395" s="156">
        <v>0</v>
      </c>
      <c r="M395" s="155">
        <v>0</v>
      </c>
      <c r="N395" s="155">
        <v>0</v>
      </c>
      <c r="O395" s="157">
        <f t="shared" ref="O395:O458" si="169">SUM(Q395,S395,U395,W395,Y395,AA395)</f>
        <v>0</v>
      </c>
      <c r="P395" s="158">
        <f t="shared" ref="P395:P458" si="170">IF(AND(L395&gt;=0.1,L395&lt;=15),L395,0)</f>
        <v>0</v>
      </c>
      <c r="Q395" s="159">
        <f>IFERROR(VLOOKUP(N395,'P1 Intra-Europees'!$A$15:$H$25,3,0),0)*P395</f>
        <v>0</v>
      </c>
      <c r="R395" s="160">
        <f t="shared" ref="R395:R458" si="171">(IF(AND(L395&gt;=15.1,L395&lt;=25),L395,0))</f>
        <v>0</v>
      </c>
      <c r="S395" s="159">
        <f>IFERROR(VLOOKUP(N395,'P1 Intra-Europees'!$A$15:$H$25,4,0),0)*R395</f>
        <v>0</v>
      </c>
      <c r="T395" s="160">
        <f t="shared" ref="T395:T458" si="172">IF(AND(L395&gt;=25.1,L395&lt;=35),L395,0)</f>
        <v>0</v>
      </c>
      <c r="U395" s="159">
        <f>IFERROR(VLOOKUP(N395,'P1 Intra-Europees'!$A$15:$H$25,5,0),0)*T395</f>
        <v>0</v>
      </c>
      <c r="V395" s="160">
        <f t="shared" ref="V395:V458" si="173">IF(AND(L395&gt;=35.1,L395&lt;=45),L395,0)</f>
        <v>0</v>
      </c>
      <c r="W395" s="159">
        <f>IFERROR(VLOOKUP(N395,'P1 Intra-Europees'!$A$15:$H$25,6,0),0)*V395</f>
        <v>0</v>
      </c>
      <c r="X395" s="160">
        <f t="shared" ref="X395:X458" si="174">IF(AND(L395&gt;=45.1,L395&lt;=150),L395,0)</f>
        <v>0</v>
      </c>
      <c r="Y395" s="159">
        <f>IFERROR(VLOOKUP(N395,'P1 Intra-Europees'!$A$15:$H$25,7,0),0)*X395</f>
        <v>0</v>
      </c>
      <c r="Z395" s="161">
        <f t="shared" ref="Z395:Z458" si="175">IF(L395&gt;=0.1,G395,0)</f>
        <v>0</v>
      </c>
      <c r="AA395" s="162">
        <f>IFERROR(VLOOKUP(N395,'P1 Intra-Europees'!$A$15:$H$25,8,0),0)*Z395</f>
        <v>0</v>
      </c>
      <c r="AB395" s="163">
        <f t="shared" ref="AB395:AB458" si="176">IF(AC395=$AC$8,0.95,1)*AD395</f>
        <v>0</v>
      </c>
      <c r="AC395" s="157" t="str">
        <f>VLOOKUP(B395,'P2 Origin'!$C$21:$O$176,13,0)</f>
        <v>EUR</v>
      </c>
      <c r="AD395" s="164">
        <f t="shared" ref="AD395:AD458" si="177">SUM(AE395,AG395,AI395,AK395,AS395,AT395,AM395,AO395,AQ395)</f>
        <v>0</v>
      </c>
      <c r="AE395" s="165">
        <f>IF(AU395&gt;0.1,VLOOKUP(B395,'P2 Origin'!$C$21:$M$176,3,0)*H395,0)</f>
        <v>0</v>
      </c>
      <c r="AF395" s="166">
        <f t="shared" ref="AF395:AF458" si="178">IF(AND(AU395&gt;=0.1,AU395&lt;=5.99),AU395,0)</f>
        <v>0</v>
      </c>
      <c r="AG395" s="165">
        <f>(VLOOKUP(B395,'P2 Origin'!$C$21:$M$176,4,0))*AF395</f>
        <v>0</v>
      </c>
      <c r="AH395" s="166">
        <f t="shared" ref="AH395:AH458" si="179">IF(AND(AU395&gt;=6,AU395&lt;=15.99),$AU395,0)</f>
        <v>0</v>
      </c>
      <c r="AI395" s="165">
        <f>(VLOOKUP(B395,'P2 Origin'!$C$21:$M$176,5,0))*AH395</f>
        <v>0</v>
      </c>
      <c r="AJ395" s="166">
        <f t="shared" si="167"/>
        <v>0</v>
      </c>
      <c r="AK395" s="165">
        <f>(VLOOKUP(B395,'P2 Origin'!$C$21:$M$176,6,0))*AJ395</f>
        <v>0</v>
      </c>
      <c r="AL395" s="166">
        <f t="shared" ref="AL395:AL458" si="180">IF(AND($AU395&gt;=26,$AU395&lt;=35.99),$AU395,0)</f>
        <v>30</v>
      </c>
      <c r="AM395" s="165">
        <f>(VLOOKUP($B395,'P2 Origin'!$C$21:$M$176,7,0))*AL395</f>
        <v>0</v>
      </c>
      <c r="AN395" s="166">
        <f t="shared" ref="AN395:AN458" si="181">IF(AND($AU395&gt;=36,$AU395&lt;=45.99),$AU395,0)</f>
        <v>0</v>
      </c>
      <c r="AO395" s="165">
        <f>(VLOOKUP($B395,'P2 Origin'!$C$21:$M$176,8,0))*AN395</f>
        <v>0</v>
      </c>
      <c r="AP395" s="166">
        <f t="shared" ref="AP395:AP458" si="182">IF(AND($AU395&gt;=46,$AU395&lt;=100),$AU395,0)</f>
        <v>0</v>
      </c>
      <c r="AQ395" s="165">
        <f>(VLOOKUP($B395,'P2 Origin'!$C$21:$M$176,9,0))*AP395</f>
        <v>0</v>
      </c>
      <c r="AR395" s="155">
        <f t="shared" ref="AR395:AR458" si="183">IF(AU395&gt;=0.1,G395,0)</f>
        <v>1</v>
      </c>
      <c r="AS395" s="164">
        <f>(VLOOKUP(B395,'P2 Origin'!$C$21:$M$176,10,0))*K395</f>
        <v>0</v>
      </c>
      <c r="AT395" s="164">
        <f>(VLOOKUP(B395,'P2 Origin'!$C$21:$M$176,11,0))*J395</f>
        <v>0</v>
      </c>
      <c r="AU395" s="167">
        <v>30</v>
      </c>
      <c r="AV395" s="168">
        <v>30</v>
      </c>
      <c r="AW395" s="169">
        <v>0</v>
      </c>
      <c r="AX395" s="170">
        <f>IF(AU395&gt;=0.1,'P3 Bureaumarge zee- en luchtvr.'!$D$12,0)</f>
        <v>0</v>
      </c>
      <c r="AY395" s="163">
        <f t="shared" ref="AY395:AY458" si="184">IF(AZ395=$AC$8,0.95,1)*BA395</f>
        <v>0</v>
      </c>
      <c r="AZ395" s="157" t="str">
        <f>VLOOKUP(D395,'P4 Destination'!$C$21:$O$176,13,0)</f>
        <v>USD</v>
      </c>
      <c r="BA395" s="164">
        <f t="shared" ref="BA395:BA458" si="185">SUM(BB395,BD395,BF395,BN395,BP395,BQ395,BH395,BJ395,BL395)</f>
        <v>0</v>
      </c>
      <c r="BB395" s="171">
        <f>IF(AU395&gt;0.1,(VLOOKUP(D395,'P4 Destination'!$C$21:$M$176,3,0))*I395,0)</f>
        <v>0</v>
      </c>
      <c r="BC395" s="172">
        <f t="shared" ref="BC395:BC458" si="186">IF(AND($AU395&gt;=0.1,$AU395&lt;=5),$AU395,0)</f>
        <v>0</v>
      </c>
      <c r="BD395" s="171">
        <f>(VLOOKUP($D395,'P4 Destination'!$C$21:$M$176,4,0))*BC395</f>
        <v>0</v>
      </c>
      <c r="BE395" s="172">
        <f t="shared" ref="BE395:BE458" si="187">IF(AND($AU395&gt;=6,$AU395&lt;=15.99),$AU395,0)</f>
        <v>0</v>
      </c>
      <c r="BF395" s="171">
        <f>(VLOOKUP($D395,'P4 Destination'!$C$21:$M$176,5,0))*BE395</f>
        <v>0</v>
      </c>
      <c r="BG395" s="172">
        <f t="shared" ref="BG395:BG458" si="188">IF(AND($AU395&gt;=16,$AU395&lt;=25.99),$AU395,0)</f>
        <v>0</v>
      </c>
      <c r="BH395" s="171">
        <f>(VLOOKUP($D395,'P4 Destination'!$C$21:$M$176,6,0))*BG395</f>
        <v>0</v>
      </c>
      <c r="BI395" s="172">
        <f t="shared" ref="BI395:BI458" si="189">IF(AND($AU395&gt;=26,$AU395&lt;=35.99),$AU395,0)</f>
        <v>30</v>
      </c>
      <c r="BJ395" s="171">
        <f>(VLOOKUP($D395,'P4 Destination'!$C$21:$M$176,7,0))*BI395</f>
        <v>0</v>
      </c>
      <c r="BK395" s="172">
        <f t="shared" ref="BK395:BK458" si="190">IF(AND($AU395&gt;=36,$AU395&lt;=45.99),$AU395,0)</f>
        <v>0</v>
      </c>
      <c r="BL395" s="171">
        <f>(VLOOKUP($D395,'P4 Destination'!$C$21:$M$176,8,0))*BK395</f>
        <v>0</v>
      </c>
      <c r="BM395" s="172">
        <f t="shared" ref="BM395:BM458" si="191">IF(AND($AU395&gt;=46,$AU395&lt;=100),$AU395,0)</f>
        <v>0</v>
      </c>
      <c r="BN395" s="171">
        <f>(VLOOKUP($D395,'P4 Destination'!$C$21:$M$176,9,0))*BM395</f>
        <v>0</v>
      </c>
      <c r="BO395" s="154">
        <f t="shared" ref="BO395:BO458" si="192">IF(AU395&gt;=0.1,G395,0)</f>
        <v>1</v>
      </c>
      <c r="BP395" s="171">
        <f>(VLOOKUP(D395,'P4 Destination'!$C$21:$M$176,10,0))*K395</f>
        <v>0</v>
      </c>
      <c r="BQ395" s="171">
        <f>(VLOOKUP(D395,'P4 Destination'!$C$21:$M$176,11,0))*J395</f>
        <v>0</v>
      </c>
      <c r="BR395" s="173">
        <f t="shared" ref="BR395:BR458" si="193">SUM(BS395:BU395)</f>
        <v>0</v>
      </c>
      <c r="BS395" s="173">
        <f>(AV395*2500)*'P6 Verzekering'!$E$11</f>
        <v>0</v>
      </c>
      <c r="BT395" s="173">
        <f>(AW395*2500)*'P6 Verzekering'!$E$12</f>
        <v>0</v>
      </c>
      <c r="BU395" s="173">
        <f>(L395*2500)*'P6 Verzekering'!$E$13</f>
        <v>0</v>
      </c>
      <c r="BV395" s="173">
        <f t="shared" ref="BV395:BV458" si="194">SUM(O395,AB395,AX395,AY395,BR395)</f>
        <v>0</v>
      </c>
      <c r="BW395"/>
      <c r="BX395"/>
    </row>
    <row r="396" spans="1:76">
      <c r="A396" s="152" t="s">
        <v>1616</v>
      </c>
      <c r="B396" s="152" t="s">
        <v>219</v>
      </c>
      <c r="C396" s="152" t="s">
        <v>219</v>
      </c>
      <c r="D396" s="152" t="s">
        <v>298</v>
      </c>
      <c r="E396" s="152" t="s">
        <v>297</v>
      </c>
      <c r="F396" s="153">
        <f t="shared" si="168"/>
        <v>30</v>
      </c>
      <c r="G396" s="154">
        <v>1</v>
      </c>
      <c r="H396" s="154">
        <f>IFERROR(VLOOKUP(B396,'P2 Origin'!$C$21:$Q$176,15,FALSE),0)</f>
        <v>0</v>
      </c>
      <c r="I396" s="154">
        <f>IFERROR(VLOOKUP(D396,'P4 Destination'!$C$21:$Q$176,15,FALSE),0)</f>
        <v>1</v>
      </c>
      <c r="J396" s="155">
        <v>1</v>
      </c>
      <c r="K396" s="155"/>
      <c r="L396" s="156">
        <v>0</v>
      </c>
      <c r="M396" s="155">
        <v>0</v>
      </c>
      <c r="N396" s="155">
        <v>0</v>
      </c>
      <c r="O396" s="157">
        <f t="shared" si="169"/>
        <v>0</v>
      </c>
      <c r="P396" s="158">
        <f t="shared" si="170"/>
        <v>0</v>
      </c>
      <c r="Q396" s="159">
        <f>IFERROR(VLOOKUP(N396,'P1 Intra-Europees'!$A$15:$H$25,3,0),0)*P396</f>
        <v>0</v>
      </c>
      <c r="R396" s="160">
        <f t="shared" si="171"/>
        <v>0</v>
      </c>
      <c r="S396" s="159">
        <f>IFERROR(VLOOKUP(N396,'P1 Intra-Europees'!$A$15:$H$25,4,0),0)*R396</f>
        <v>0</v>
      </c>
      <c r="T396" s="160">
        <f t="shared" si="172"/>
        <v>0</v>
      </c>
      <c r="U396" s="159">
        <f>IFERROR(VLOOKUP(N396,'P1 Intra-Europees'!$A$15:$H$25,5,0),0)*T396</f>
        <v>0</v>
      </c>
      <c r="V396" s="160">
        <f t="shared" si="173"/>
        <v>0</v>
      </c>
      <c r="W396" s="159">
        <f>IFERROR(VLOOKUP(N396,'P1 Intra-Europees'!$A$15:$H$25,6,0),0)*V396</f>
        <v>0</v>
      </c>
      <c r="X396" s="160">
        <f t="shared" si="174"/>
        <v>0</v>
      </c>
      <c r="Y396" s="159">
        <f>IFERROR(VLOOKUP(N396,'P1 Intra-Europees'!$A$15:$H$25,7,0),0)*X396</f>
        <v>0</v>
      </c>
      <c r="Z396" s="161">
        <f t="shared" si="175"/>
        <v>0</v>
      </c>
      <c r="AA396" s="162">
        <f>IFERROR(VLOOKUP(N396,'P1 Intra-Europees'!$A$15:$H$25,8,0),0)*Z396</f>
        <v>0</v>
      </c>
      <c r="AB396" s="163">
        <f t="shared" si="176"/>
        <v>0</v>
      </c>
      <c r="AC396" s="157" t="str">
        <f>VLOOKUP(B396,'P2 Origin'!$C$21:$O$176,13,0)</f>
        <v>EUR</v>
      </c>
      <c r="AD396" s="164">
        <f t="shared" si="177"/>
        <v>0</v>
      </c>
      <c r="AE396" s="165">
        <f>IF(AU396&gt;0.1,VLOOKUP(B396,'P2 Origin'!$C$21:$M$176,3,0)*H396,0)</f>
        <v>0</v>
      </c>
      <c r="AF396" s="166">
        <f t="shared" si="178"/>
        <v>0</v>
      </c>
      <c r="AG396" s="165">
        <f>(VLOOKUP(B396,'P2 Origin'!$C$21:$M$176,4,0))*AF396</f>
        <v>0</v>
      </c>
      <c r="AH396" s="166">
        <f t="shared" si="179"/>
        <v>0</v>
      </c>
      <c r="AI396" s="165">
        <f>(VLOOKUP(B396,'P2 Origin'!$C$21:$M$176,5,0))*AH396</f>
        <v>0</v>
      </c>
      <c r="AJ396" s="166">
        <f t="shared" si="167"/>
        <v>0</v>
      </c>
      <c r="AK396" s="165">
        <f>(VLOOKUP(B396,'P2 Origin'!$C$21:$M$176,6,0))*AJ396</f>
        <v>0</v>
      </c>
      <c r="AL396" s="166">
        <f t="shared" si="180"/>
        <v>30</v>
      </c>
      <c r="AM396" s="165">
        <f>(VLOOKUP($B396,'P2 Origin'!$C$21:$M$176,7,0))*AL396</f>
        <v>0</v>
      </c>
      <c r="AN396" s="166">
        <f t="shared" si="181"/>
        <v>0</v>
      </c>
      <c r="AO396" s="165">
        <f>(VLOOKUP($B396,'P2 Origin'!$C$21:$M$176,8,0))*AN396</f>
        <v>0</v>
      </c>
      <c r="AP396" s="166">
        <f t="shared" si="182"/>
        <v>0</v>
      </c>
      <c r="AQ396" s="165">
        <f>(VLOOKUP($B396,'P2 Origin'!$C$21:$M$176,9,0))*AP396</f>
        <v>0</v>
      </c>
      <c r="AR396" s="155">
        <f t="shared" si="183"/>
        <v>1</v>
      </c>
      <c r="AS396" s="164">
        <f>(VLOOKUP(B396,'P2 Origin'!$C$21:$M$176,10,0))*K396</f>
        <v>0</v>
      </c>
      <c r="AT396" s="164">
        <f>(VLOOKUP(B396,'P2 Origin'!$C$21:$M$176,11,0))*J396</f>
        <v>0</v>
      </c>
      <c r="AU396" s="167">
        <v>30</v>
      </c>
      <c r="AV396" s="168">
        <v>30</v>
      </c>
      <c r="AW396" s="169">
        <v>0</v>
      </c>
      <c r="AX396" s="170">
        <f>IF(AU396&gt;=0.1,'P3 Bureaumarge zee- en luchtvr.'!$D$12,0)</f>
        <v>0</v>
      </c>
      <c r="AY396" s="163">
        <f t="shared" si="184"/>
        <v>0</v>
      </c>
      <c r="AZ396" s="157" t="str">
        <f>VLOOKUP(D396,'P4 Destination'!$C$21:$O$176,13,0)</f>
        <v>USD</v>
      </c>
      <c r="BA396" s="164">
        <f t="shared" si="185"/>
        <v>0</v>
      </c>
      <c r="BB396" s="171">
        <f>IF(AU396&gt;0.1,(VLOOKUP(D396,'P4 Destination'!$C$21:$M$176,3,0))*I396,0)</f>
        <v>0</v>
      </c>
      <c r="BC396" s="172">
        <f t="shared" si="186"/>
        <v>0</v>
      </c>
      <c r="BD396" s="171">
        <f>(VLOOKUP($D396,'P4 Destination'!$C$21:$M$176,4,0))*BC396</f>
        <v>0</v>
      </c>
      <c r="BE396" s="172">
        <f t="shared" si="187"/>
        <v>0</v>
      </c>
      <c r="BF396" s="171">
        <f>(VLOOKUP($D396,'P4 Destination'!$C$21:$M$176,5,0))*BE396</f>
        <v>0</v>
      </c>
      <c r="BG396" s="172">
        <f t="shared" si="188"/>
        <v>0</v>
      </c>
      <c r="BH396" s="171">
        <f>(VLOOKUP($D396,'P4 Destination'!$C$21:$M$176,6,0))*BG396</f>
        <v>0</v>
      </c>
      <c r="BI396" s="172">
        <f t="shared" si="189"/>
        <v>30</v>
      </c>
      <c r="BJ396" s="171">
        <f>(VLOOKUP($D396,'P4 Destination'!$C$21:$M$176,7,0))*BI396</f>
        <v>0</v>
      </c>
      <c r="BK396" s="172">
        <f t="shared" si="190"/>
        <v>0</v>
      </c>
      <c r="BL396" s="171">
        <f>(VLOOKUP($D396,'P4 Destination'!$C$21:$M$176,8,0))*BK396</f>
        <v>0</v>
      </c>
      <c r="BM396" s="172">
        <f t="shared" si="191"/>
        <v>0</v>
      </c>
      <c r="BN396" s="171">
        <f>(VLOOKUP($D396,'P4 Destination'!$C$21:$M$176,9,0))*BM396</f>
        <v>0</v>
      </c>
      <c r="BO396" s="154">
        <f t="shared" si="192"/>
        <v>1</v>
      </c>
      <c r="BP396" s="171">
        <f>(VLOOKUP(D396,'P4 Destination'!$C$21:$M$176,10,0))*K396</f>
        <v>0</v>
      </c>
      <c r="BQ396" s="171">
        <f>(VLOOKUP(D396,'P4 Destination'!$C$21:$M$176,11,0))*J396</f>
        <v>0</v>
      </c>
      <c r="BR396" s="173">
        <f t="shared" si="193"/>
        <v>0</v>
      </c>
      <c r="BS396" s="173">
        <f>(AV396*2500)*'P6 Verzekering'!$E$11</f>
        <v>0</v>
      </c>
      <c r="BT396" s="173">
        <f>(AW396*2500)*'P6 Verzekering'!$E$12</f>
        <v>0</v>
      </c>
      <c r="BU396" s="173">
        <f>(L396*2500)*'P6 Verzekering'!$E$13</f>
        <v>0</v>
      </c>
      <c r="BV396" s="173">
        <f t="shared" si="194"/>
        <v>0</v>
      </c>
      <c r="BW396"/>
      <c r="BX396"/>
    </row>
    <row r="397" spans="1:76">
      <c r="A397" s="152" t="s">
        <v>1617</v>
      </c>
      <c r="B397" s="152" t="s">
        <v>219</v>
      </c>
      <c r="C397" s="152" t="s">
        <v>219</v>
      </c>
      <c r="D397" s="152" t="s">
        <v>298</v>
      </c>
      <c r="E397" s="152" t="s">
        <v>297</v>
      </c>
      <c r="F397" s="153">
        <f t="shared" si="168"/>
        <v>21</v>
      </c>
      <c r="G397" s="154">
        <v>1</v>
      </c>
      <c r="H397" s="154">
        <f>IFERROR(VLOOKUP(B397,'P2 Origin'!$C$21:$Q$176,15,FALSE),0)</f>
        <v>0</v>
      </c>
      <c r="I397" s="154">
        <f>IFERROR(VLOOKUP(D397,'P4 Destination'!$C$21:$Q$176,15,FALSE),0)</f>
        <v>1</v>
      </c>
      <c r="J397" s="155">
        <v>1</v>
      </c>
      <c r="K397" s="155"/>
      <c r="L397" s="156">
        <v>0</v>
      </c>
      <c r="M397" s="155">
        <v>0</v>
      </c>
      <c r="N397" s="155">
        <v>0</v>
      </c>
      <c r="O397" s="157">
        <f t="shared" si="169"/>
        <v>0</v>
      </c>
      <c r="P397" s="158">
        <f t="shared" si="170"/>
        <v>0</v>
      </c>
      <c r="Q397" s="159">
        <f>IFERROR(VLOOKUP(N397,'P1 Intra-Europees'!$A$15:$H$25,3,0),0)*P397</f>
        <v>0</v>
      </c>
      <c r="R397" s="160">
        <f t="shared" si="171"/>
        <v>0</v>
      </c>
      <c r="S397" s="159">
        <f>IFERROR(VLOOKUP(N397,'P1 Intra-Europees'!$A$15:$H$25,4,0),0)*R397</f>
        <v>0</v>
      </c>
      <c r="T397" s="160">
        <f t="shared" si="172"/>
        <v>0</v>
      </c>
      <c r="U397" s="159">
        <f>IFERROR(VLOOKUP(N397,'P1 Intra-Europees'!$A$15:$H$25,5,0),0)*T397</f>
        <v>0</v>
      </c>
      <c r="V397" s="160">
        <f t="shared" si="173"/>
        <v>0</v>
      </c>
      <c r="W397" s="159">
        <f>IFERROR(VLOOKUP(N397,'P1 Intra-Europees'!$A$15:$H$25,6,0),0)*V397</f>
        <v>0</v>
      </c>
      <c r="X397" s="160">
        <f t="shared" si="174"/>
        <v>0</v>
      </c>
      <c r="Y397" s="159">
        <f>IFERROR(VLOOKUP(N397,'P1 Intra-Europees'!$A$15:$H$25,7,0),0)*X397</f>
        <v>0</v>
      </c>
      <c r="Z397" s="161">
        <f t="shared" si="175"/>
        <v>0</v>
      </c>
      <c r="AA397" s="162">
        <f>IFERROR(VLOOKUP(N397,'P1 Intra-Europees'!$A$15:$H$25,8,0),0)*Z397</f>
        <v>0</v>
      </c>
      <c r="AB397" s="163">
        <f t="shared" si="176"/>
        <v>0</v>
      </c>
      <c r="AC397" s="157" t="str">
        <f>VLOOKUP(B397,'P2 Origin'!$C$21:$O$176,13,0)</f>
        <v>EUR</v>
      </c>
      <c r="AD397" s="164">
        <f t="shared" si="177"/>
        <v>0</v>
      </c>
      <c r="AE397" s="165">
        <f>IF(AU397&gt;0.1,VLOOKUP(B397,'P2 Origin'!$C$21:$M$176,3,0)*H397,0)</f>
        <v>0</v>
      </c>
      <c r="AF397" s="166">
        <f t="shared" si="178"/>
        <v>0</v>
      </c>
      <c r="AG397" s="165">
        <f>(VLOOKUP(B397,'P2 Origin'!$C$21:$M$176,4,0))*AF397</f>
        <v>0</v>
      </c>
      <c r="AH397" s="166">
        <f t="shared" si="179"/>
        <v>0</v>
      </c>
      <c r="AI397" s="165">
        <f>(VLOOKUP(B397,'P2 Origin'!$C$21:$M$176,5,0))*AH397</f>
        <v>0</v>
      </c>
      <c r="AJ397" s="166">
        <f t="shared" si="167"/>
        <v>21</v>
      </c>
      <c r="AK397" s="165">
        <f>(VLOOKUP(B397,'P2 Origin'!$C$21:$M$176,6,0))*AJ397</f>
        <v>0</v>
      </c>
      <c r="AL397" s="166">
        <f t="shared" si="180"/>
        <v>0</v>
      </c>
      <c r="AM397" s="165">
        <f>(VLOOKUP($B397,'P2 Origin'!$C$21:$M$176,7,0))*AL397</f>
        <v>0</v>
      </c>
      <c r="AN397" s="166">
        <f t="shared" si="181"/>
        <v>0</v>
      </c>
      <c r="AO397" s="165">
        <f>(VLOOKUP($B397,'P2 Origin'!$C$21:$M$176,8,0))*AN397</f>
        <v>0</v>
      </c>
      <c r="AP397" s="166">
        <f t="shared" si="182"/>
        <v>0</v>
      </c>
      <c r="AQ397" s="165">
        <f>(VLOOKUP($B397,'P2 Origin'!$C$21:$M$176,9,0))*AP397</f>
        <v>0</v>
      </c>
      <c r="AR397" s="155">
        <f t="shared" si="183"/>
        <v>1</v>
      </c>
      <c r="AS397" s="164">
        <f>(VLOOKUP(B397,'P2 Origin'!$C$21:$M$176,10,0))*K397</f>
        <v>0</v>
      </c>
      <c r="AT397" s="164">
        <f>(VLOOKUP(B397,'P2 Origin'!$C$21:$M$176,11,0))*J397</f>
        <v>0</v>
      </c>
      <c r="AU397" s="167">
        <v>21</v>
      </c>
      <c r="AV397" s="168">
        <v>21</v>
      </c>
      <c r="AW397" s="169">
        <v>0</v>
      </c>
      <c r="AX397" s="170">
        <f>IF(AU397&gt;=0.1,'P3 Bureaumarge zee- en luchtvr.'!$D$12,0)</f>
        <v>0</v>
      </c>
      <c r="AY397" s="163">
        <f t="shared" si="184"/>
        <v>0</v>
      </c>
      <c r="AZ397" s="157" t="str">
        <f>VLOOKUP(D397,'P4 Destination'!$C$21:$O$176,13,0)</f>
        <v>USD</v>
      </c>
      <c r="BA397" s="164">
        <f t="shared" si="185"/>
        <v>0</v>
      </c>
      <c r="BB397" s="171">
        <f>IF(AU397&gt;0.1,(VLOOKUP(D397,'P4 Destination'!$C$21:$M$176,3,0))*I397,0)</f>
        <v>0</v>
      </c>
      <c r="BC397" s="172">
        <f t="shared" si="186"/>
        <v>0</v>
      </c>
      <c r="BD397" s="171">
        <f>(VLOOKUP($D397,'P4 Destination'!$C$21:$M$176,4,0))*BC397</f>
        <v>0</v>
      </c>
      <c r="BE397" s="172">
        <f t="shared" si="187"/>
        <v>0</v>
      </c>
      <c r="BF397" s="171">
        <f>(VLOOKUP($D397,'P4 Destination'!$C$21:$M$176,5,0))*BE397</f>
        <v>0</v>
      </c>
      <c r="BG397" s="172">
        <f t="shared" si="188"/>
        <v>21</v>
      </c>
      <c r="BH397" s="171">
        <f>(VLOOKUP($D397,'P4 Destination'!$C$21:$M$176,6,0))*BG397</f>
        <v>0</v>
      </c>
      <c r="BI397" s="172">
        <f t="shared" si="189"/>
        <v>0</v>
      </c>
      <c r="BJ397" s="171">
        <f>(VLOOKUP($D397,'P4 Destination'!$C$21:$M$176,7,0))*BI397</f>
        <v>0</v>
      </c>
      <c r="BK397" s="172">
        <f t="shared" si="190"/>
        <v>0</v>
      </c>
      <c r="BL397" s="171">
        <f>(VLOOKUP($D397,'P4 Destination'!$C$21:$M$176,8,0))*BK397</f>
        <v>0</v>
      </c>
      <c r="BM397" s="172">
        <f t="shared" si="191"/>
        <v>0</v>
      </c>
      <c r="BN397" s="171">
        <f>(VLOOKUP($D397,'P4 Destination'!$C$21:$M$176,9,0))*BM397</f>
        <v>0</v>
      </c>
      <c r="BO397" s="154">
        <f t="shared" si="192"/>
        <v>1</v>
      </c>
      <c r="BP397" s="171">
        <f>(VLOOKUP(D397,'P4 Destination'!$C$21:$M$176,10,0))*K397</f>
        <v>0</v>
      </c>
      <c r="BQ397" s="171">
        <f>(VLOOKUP(D397,'P4 Destination'!$C$21:$M$176,11,0))*J397</f>
        <v>0</v>
      </c>
      <c r="BR397" s="173">
        <f t="shared" si="193"/>
        <v>0</v>
      </c>
      <c r="BS397" s="173">
        <f>(AV397*2500)*'P6 Verzekering'!$E$11</f>
        <v>0</v>
      </c>
      <c r="BT397" s="173">
        <f>(AW397*2500)*'P6 Verzekering'!$E$12</f>
        <v>0</v>
      </c>
      <c r="BU397" s="173">
        <f>(L397*2500)*'P6 Verzekering'!$E$13</f>
        <v>0</v>
      </c>
      <c r="BV397" s="173">
        <f t="shared" si="194"/>
        <v>0</v>
      </c>
      <c r="BW397"/>
      <c r="BX397"/>
    </row>
    <row r="398" spans="1:76">
      <c r="A398" s="152" t="s">
        <v>1619</v>
      </c>
      <c r="B398" s="152" t="s">
        <v>219</v>
      </c>
      <c r="C398" s="152" t="s">
        <v>219</v>
      </c>
      <c r="D398" s="152" t="s">
        <v>298</v>
      </c>
      <c r="E398" s="152" t="s">
        <v>297</v>
      </c>
      <c r="F398" s="153">
        <f t="shared" si="168"/>
        <v>58</v>
      </c>
      <c r="G398" s="154">
        <v>1</v>
      </c>
      <c r="H398" s="154">
        <f>IFERROR(VLOOKUP(B398,'P2 Origin'!$C$21:$Q$176,15,FALSE),0)</f>
        <v>0</v>
      </c>
      <c r="I398" s="154">
        <f>IFERROR(VLOOKUP(D398,'P4 Destination'!$C$21:$Q$176,15,FALSE),0)</f>
        <v>1</v>
      </c>
      <c r="J398" s="155"/>
      <c r="K398" s="155">
        <v>1</v>
      </c>
      <c r="L398" s="156">
        <v>0</v>
      </c>
      <c r="M398" s="155">
        <v>0</v>
      </c>
      <c r="N398" s="155">
        <v>0</v>
      </c>
      <c r="O398" s="157">
        <f t="shared" si="169"/>
        <v>0</v>
      </c>
      <c r="P398" s="158">
        <f t="shared" si="170"/>
        <v>0</v>
      </c>
      <c r="Q398" s="159">
        <f>IFERROR(VLOOKUP(N398,'P1 Intra-Europees'!$A$15:$H$25,3,0),0)*P398</f>
        <v>0</v>
      </c>
      <c r="R398" s="160">
        <f t="shared" si="171"/>
        <v>0</v>
      </c>
      <c r="S398" s="159">
        <f>IFERROR(VLOOKUP(N398,'P1 Intra-Europees'!$A$15:$H$25,4,0),0)*R398</f>
        <v>0</v>
      </c>
      <c r="T398" s="160">
        <f t="shared" si="172"/>
        <v>0</v>
      </c>
      <c r="U398" s="159">
        <f>IFERROR(VLOOKUP(N398,'P1 Intra-Europees'!$A$15:$H$25,5,0),0)*T398</f>
        <v>0</v>
      </c>
      <c r="V398" s="160">
        <f t="shared" si="173"/>
        <v>0</v>
      </c>
      <c r="W398" s="159">
        <f>IFERROR(VLOOKUP(N398,'P1 Intra-Europees'!$A$15:$H$25,6,0),0)*V398</f>
        <v>0</v>
      </c>
      <c r="X398" s="160">
        <f t="shared" si="174"/>
        <v>0</v>
      </c>
      <c r="Y398" s="159">
        <f>IFERROR(VLOOKUP(N398,'P1 Intra-Europees'!$A$15:$H$25,7,0),0)*X398</f>
        <v>0</v>
      </c>
      <c r="Z398" s="161">
        <f t="shared" si="175"/>
        <v>0</v>
      </c>
      <c r="AA398" s="162">
        <f>IFERROR(VLOOKUP(N398,'P1 Intra-Europees'!$A$15:$H$25,8,0),0)*Z398</f>
        <v>0</v>
      </c>
      <c r="AB398" s="163">
        <f t="shared" si="176"/>
        <v>0</v>
      </c>
      <c r="AC398" s="157" t="str">
        <f>VLOOKUP(B398,'P2 Origin'!$C$21:$O$176,13,0)</f>
        <v>EUR</v>
      </c>
      <c r="AD398" s="164">
        <f t="shared" si="177"/>
        <v>0</v>
      </c>
      <c r="AE398" s="165">
        <f>IF(AU398&gt;0.1,VLOOKUP(B398,'P2 Origin'!$C$21:$M$176,3,0)*H398,0)</f>
        <v>0</v>
      </c>
      <c r="AF398" s="166">
        <f t="shared" si="178"/>
        <v>0</v>
      </c>
      <c r="AG398" s="165">
        <f>(VLOOKUP(B398,'P2 Origin'!$C$21:$M$176,4,0))*AF398</f>
        <v>0</v>
      </c>
      <c r="AH398" s="166">
        <f t="shared" si="179"/>
        <v>0</v>
      </c>
      <c r="AI398" s="165">
        <f>(VLOOKUP(B398,'P2 Origin'!$C$21:$M$176,5,0))*AH398</f>
        <v>0</v>
      </c>
      <c r="AJ398" s="166">
        <f t="shared" si="167"/>
        <v>0</v>
      </c>
      <c r="AK398" s="165">
        <f>(VLOOKUP(B398,'P2 Origin'!$C$21:$M$176,6,0))*AJ398</f>
        <v>0</v>
      </c>
      <c r="AL398" s="166">
        <f t="shared" si="180"/>
        <v>0</v>
      </c>
      <c r="AM398" s="165">
        <f>(VLOOKUP($B398,'P2 Origin'!$C$21:$M$176,7,0))*AL398</f>
        <v>0</v>
      </c>
      <c r="AN398" s="166">
        <f t="shared" si="181"/>
        <v>0</v>
      </c>
      <c r="AO398" s="165">
        <f>(VLOOKUP($B398,'P2 Origin'!$C$21:$M$176,8,0))*AN398</f>
        <v>0</v>
      </c>
      <c r="AP398" s="166">
        <f t="shared" si="182"/>
        <v>58</v>
      </c>
      <c r="AQ398" s="165">
        <f>(VLOOKUP($B398,'P2 Origin'!$C$21:$M$176,9,0))*AP398</f>
        <v>0</v>
      </c>
      <c r="AR398" s="155">
        <f t="shared" si="183"/>
        <v>1</v>
      </c>
      <c r="AS398" s="164">
        <f>(VLOOKUP(B398,'P2 Origin'!$C$21:$M$176,10,0))*K398</f>
        <v>0</v>
      </c>
      <c r="AT398" s="164">
        <f>(VLOOKUP(B398,'P2 Origin'!$C$21:$M$176,11,0))*J398</f>
        <v>0</v>
      </c>
      <c r="AU398" s="167">
        <v>58</v>
      </c>
      <c r="AV398" s="168">
        <v>58</v>
      </c>
      <c r="AW398" s="169">
        <v>0</v>
      </c>
      <c r="AX398" s="170">
        <f>IF(AU398&gt;=0.1,'P3 Bureaumarge zee- en luchtvr.'!$D$12,0)</f>
        <v>0</v>
      </c>
      <c r="AY398" s="163">
        <f t="shared" si="184"/>
        <v>0</v>
      </c>
      <c r="AZ398" s="157" t="str">
        <f>VLOOKUP(D398,'P4 Destination'!$C$21:$O$176,13,0)</f>
        <v>USD</v>
      </c>
      <c r="BA398" s="164">
        <f t="shared" si="185"/>
        <v>0</v>
      </c>
      <c r="BB398" s="171">
        <f>IF(AU398&gt;0.1,(VLOOKUP(D398,'P4 Destination'!$C$21:$M$176,3,0))*I398,0)</f>
        <v>0</v>
      </c>
      <c r="BC398" s="172">
        <f t="shared" si="186"/>
        <v>0</v>
      </c>
      <c r="BD398" s="171">
        <f>(VLOOKUP($D398,'P4 Destination'!$C$21:$M$176,4,0))*BC398</f>
        <v>0</v>
      </c>
      <c r="BE398" s="172">
        <f t="shared" si="187"/>
        <v>0</v>
      </c>
      <c r="BF398" s="171">
        <f>(VLOOKUP($D398,'P4 Destination'!$C$21:$M$176,5,0))*BE398</f>
        <v>0</v>
      </c>
      <c r="BG398" s="172">
        <f t="shared" si="188"/>
        <v>0</v>
      </c>
      <c r="BH398" s="171">
        <f>(VLOOKUP($D398,'P4 Destination'!$C$21:$M$176,6,0))*BG398</f>
        <v>0</v>
      </c>
      <c r="BI398" s="172">
        <f t="shared" si="189"/>
        <v>0</v>
      </c>
      <c r="BJ398" s="171">
        <f>(VLOOKUP($D398,'P4 Destination'!$C$21:$M$176,7,0))*BI398</f>
        <v>0</v>
      </c>
      <c r="BK398" s="172">
        <f t="shared" si="190"/>
        <v>0</v>
      </c>
      <c r="BL398" s="171">
        <f>(VLOOKUP($D398,'P4 Destination'!$C$21:$M$176,8,0))*BK398</f>
        <v>0</v>
      </c>
      <c r="BM398" s="172">
        <f t="shared" si="191"/>
        <v>58</v>
      </c>
      <c r="BN398" s="171">
        <f>(VLOOKUP($D398,'P4 Destination'!$C$21:$M$176,9,0))*BM398</f>
        <v>0</v>
      </c>
      <c r="BO398" s="154">
        <f t="shared" si="192"/>
        <v>1</v>
      </c>
      <c r="BP398" s="171">
        <f>(VLOOKUP(D398,'P4 Destination'!$C$21:$M$176,10,0))*K398</f>
        <v>0</v>
      </c>
      <c r="BQ398" s="171">
        <f>(VLOOKUP(D398,'P4 Destination'!$C$21:$M$176,11,0))*J398</f>
        <v>0</v>
      </c>
      <c r="BR398" s="173">
        <f t="shared" si="193"/>
        <v>0</v>
      </c>
      <c r="BS398" s="173">
        <f>(AV398*2500)*'P6 Verzekering'!$E$11</f>
        <v>0</v>
      </c>
      <c r="BT398" s="173">
        <f>(AW398*2500)*'P6 Verzekering'!$E$12</f>
        <v>0</v>
      </c>
      <c r="BU398" s="173">
        <f>(L398*2500)*'P6 Verzekering'!$E$13</f>
        <v>0</v>
      </c>
      <c r="BV398" s="173">
        <f t="shared" si="194"/>
        <v>0</v>
      </c>
      <c r="BW398"/>
      <c r="BX398"/>
    </row>
    <row r="399" spans="1:76">
      <c r="A399" s="152" t="s">
        <v>1620</v>
      </c>
      <c r="B399" s="152" t="s">
        <v>219</v>
      </c>
      <c r="C399" s="152" t="s">
        <v>219</v>
      </c>
      <c r="D399" s="152" t="s">
        <v>298</v>
      </c>
      <c r="E399" s="152" t="s">
        <v>297</v>
      </c>
      <c r="F399" s="153">
        <f t="shared" si="168"/>
        <v>40</v>
      </c>
      <c r="G399" s="154">
        <v>1</v>
      </c>
      <c r="H399" s="154">
        <f>IFERROR(VLOOKUP(B399,'P2 Origin'!$C$21:$Q$176,15,FALSE),0)</f>
        <v>0</v>
      </c>
      <c r="I399" s="154">
        <f>IFERROR(VLOOKUP(D399,'P4 Destination'!$C$21:$Q$176,15,FALSE),0)</f>
        <v>1</v>
      </c>
      <c r="J399" s="155"/>
      <c r="K399" s="155">
        <v>1</v>
      </c>
      <c r="L399" s="156">
        <v>0</v>
      </c>
      <c r="M399" s="155">
        <v>0</v>
      </c>
      <c r="N399" s="155">
        <v>0</v>
      </c>
      <c r="O399" s="157">
        <f t="shared" si="169"/>
        <v>0</v>
      </c>
      <c r="P399" s="158">
        <f t="shared" si="170"/>
        <v>0</v>
      </c>
      <c r="Q399" s="159">
        <f>IFERROR(VLOOKUP(N399,'P1 Intra-Europees'!$A$15:$H$25,3,0),0)*P399</f>
        <v>0</v>
      </c>
      <c r="R399" s="160">
        <f t="shared" si="171"/>
        <v>0</v>
      </c>
      <c r="S399" s="159">
        <f>IFERROR(VLOOKUP(N399,'P1 Intra-Europees'!$A$15:$H$25,4,0),0)*R399</f>
        <v>0</v>
      </c>
      <c r="T399" s="160">
        <f t="shared" si="172"/>
        <v>0</v>
      </c>
      <c r="U399" s="159">
        <f>IFERROR(VLOOKUP(N399,'P1 Intra-Europees'!$A$15:$H$25,5,0),0)*T399</f>
        <v>0</v>
      </c>
      <c r="V399" s="160">
        <f t="shared" si="173"/>
        <v>0</v>
      </c>
      <c r="W399" s="159">
        <f>IFERROR(VLOOKUP(N399,'P1 Intra-Europees'!$A$15:$H$25,6,0),0)*V399</f>
        <v>0</v>
      </c>
      <c r="X399" s="160">
        <f t="shared" si="174"/>
        <v>0</v>
      </c>
      <c r="Y399" s="159">
        <f>IFERROR(VLOOKUP(N399,'P1 Intra-Europees'!$A$15:$H$25,7,0),0)*X399</f>
        <v>0</v>
      </c>
      <c r="Z399" s="161">
        <f t="shared" si="175"/>
        <v>0</v>
      </c>
      <c r="AA399" s="162">
        <f>IFERROR(VLOOKUP(N399,'P1 Intra-Europees'!$A$15:$H$25,8,0),0)*Z399</f>
        <v>0</v>
      </c>
      <c r="AB399" s="163">
        <f t="shared" si="176"/>
        <v>0</v>
      </c>
      <c r="AC399" s="157" t="str">
        <f>VLOOKUP(B399,'P2 Origin'!$C$21:$O$176,13,0)</f>
        <v>EUR</v>
      </c>
      <c r="AD399" s="164">
        <f t="shared" si="177"/>
        <v>0</v>
      </c>
      <c r="AE399" s="165">
        <f>IF(AU399&gt;0.1,VLOOKUP(B399,'P2 Origin'!$C$21:$M$176,3,0)*H399,0)</f>
        <v>0</v>
      </c>
      <c r="AF399" s="166">
        <f t="shared" si="178"/>
        <v>0</v>
      </c>
      <c r="AG399" s="165">
        <f>(VLOOKUP(B399,'P2 Origin'!$C$21:$M$176,4,0))*AF399</f>
        <v>0</v>
      </c>
      <c r="AH399" s="166">
        <f t="shared" si="179"/>
        <v>0</v>
      </c>
      <c r="AI399" s="165">
        <f>(VLOOKUP(B399,'P2 Origin'!$C$21:$M$176,5,0))*AH399</f>
        <v>0</v>
      </c>
      <c r="AJ399" s="166">
        <f t="shared" ref="AJ399:AJ462" si="195">IF(AND(AU399&gt;=16,AU399&lt;=25.99),$AU399,0)</f>
        <v>0</v>
      </c>
      <c r="AK399" s="165">
        <f>(VLOOKUP(B399,'P2 Origin'!$C$21:$M$176,6,0))*AJ399</f>
        <v>0</v>
      </c>
      <c r="AL399" s="166">
        <f t="shared" si="180"/>
        <v>0</v>
      </c>
      <c r="AM399" s="165">
        <f>(VLOOKUP($B399,'P2 Origin'!$C$21:$M$176,7,0))*AL399</f>
        <v>0</v>
      </c>
      <c r="AN399" s="166">
        <f t="shared" si="181"/>
        <v>40</v>
      </c>
      <c r="AO399" s="165">
        <f>(VLOOKUP($B399,'P2 Origin'!$C$21:$M$176,8,0))*AN399</f>
        <v>0</v>
      </c>
      <c r="AP399" s="166">
        <f t="shared" si="182"/>
        <v>0</v>
      </c>
      <c r="AQ399" s="165">
        <f>(VLOOKUP($B399,'P2 Origin'!$C$21:$M$176,9,0))*AP399</f>
        <v>0</v>
      </c>
      <c r="AR399" s="155">
        <f t="shared" si="183"/>
        <v>1</v>
      </c>
      <c r="AS399" s="164">
        <f>(VLOOKUP(B399,'P2 Origin'!$C$21:$M$176,10,0))*K399</f>
        <v>0</v>
      </c>
      <c r="AT399" s="164">
        <f>(VLOOKUP(B399,'P2 Origin'!$C$21:$M$176,11,0))*J399</f>
        <v>0</v>
      </c>
      <c r="AU399" s="167">
        <v>40</v>
      </c>
      <c r="AV399" s="168">
        <v>40</v>
      </c>
      <c r="AW399" s="169">
        <v>0</v>
      </c>
      <c r="AX399" s="170">
        <f>IF(AU399&gt;=0.1,'P3 Bureaumarge zee- en luchtvr.'!$D$12,0)</f>
        <v>0</v>
      </c>
      <c r="AY399" s="163">
        <f t="shared" si="184"/>
        <v>0</v>
      </c>
      <c r="AZ399" s="157" t="str">
        <f>VLOOKUP(D399,'P4 Destination'!$C$21:$O$176,13,0)</f>
        <v>USD</v>
      </c>
      <c r="BA399" s="164">
        <f t="shared" si="185"/>
        <v>0</v>
      </c>
      <c r="BB399" s="171">
        <f>IF(AU399&gt;0.1,(VLOOKUP(D399,'P4 Destination'!$C$21:$M$176,3,0))*I399,0)</f>
        <v>0</v>
      </c>
      <c r="BC399" s="172">
        <f t="shared" si="186"/>
        <v>0</v>
      </c>
      <c r="BD399" s="171">
        <f>(VLOOKUP($D399,'P4 Destination'!$C$21:$M$176,4,0))*BC399</f>
        <v>0</v>
      </c>
      <c r="BE399" s="172">
        <f t="shared" si="187"/>
        <v>0</v>
      </c>
      <c r="BF399" s="171">
        <f>(VLOOKUP($D399,'P4 Destination'!$C$21:$M$176,5,0))*BE399</f>
        <v>0</v>
      </c>
      <c r="BG399" s="172">
        <f t="shared" si="188"/>
        <v>0</v>
      </c>
      <c r="BH399" s="171">
        <f>(VLOOKUP($D399,'P4 Destination'!$C$21:$M$176,6,0))*BG399</f>
        <v>0</v>
      </c>
      <c r="BI399" s="172">
        <f t="shared" si="189"/>
        <v>0</v>
      </c>
      <c r="BJ399" s="171">
        <f>(VLOOKUP($D399,'P4 Destination'!$C$21:$M$176,7,0))*BI399</f>
        <v>0</v>
      </c>
      <c r="BK399" s="172">
        <f t="shared" si="190"/>
        <v>40</v>
      </c>
      <c r="BL399" s="171">
        <f>(VLOOKUP($D399,'P4 Destination'!$C$21:$M$176,8,0))*BK399</f>
        <v>0</v>
      </c>
      <c r="BM399" s="172">
        <f t="shared" si="191"/>
        <v>0</v>
      </c>
      <c r="BN399" s="171">
        <f>(VLOOKUP($D399,'P4 Destination'!$C$21:$M$176,9,0))*BM399</f>
        <v>0</v>
      </c>
      <c r="BO399" s="154">
        <f t="shared" si="192"/>
        <v>1</v>
      </c>
      <c r="BP399" s="171">
        <f>(VLOOKUP(D399,'P4 Destination'!$C$21:$M$176,10,0))*K399</f>
        <v>0</v>
      </c>
      <c r="BQ399" s="171">
        <f>(VLOOKUP(D399,'P4 Destination'!$C$21:$M$176,11,0))*J399</f>
        <v>0</v>
      </c>
      <c r="BR399" s="173">
        <f t="shared" si="193"/>
        <v>0</v>
      </c>
      <c r="BS399" s="173">
        <f>(AV399*2500)*'P6 Verzekering'!$E$11</f>
        <v>0</v>
      </c>
      <c r="BT399" s="173">
        <f>(AW399*2500)*'P6 Verzekering'!$E$12</f>
        <v>0</v>
      </c>
      <c r="BU399" s="173">
        <f>(L399*2500)*'P6 Verzekering'!$E$13</f>
        <v>0</v>
      </c>
      <c r="BV399" s="173">
        <f t="shared" si="194"/>
        <v>0</v>
      </c>
      <c r="BW399"/>
      <c r="BX399"/>
    </row>
    <row r="400" spans="1:76">
      <c r="A400" s="152" t="s">
        <v>1621</v>
      </c>
      <c r="B400" s="152" t="s">
        <v>219</v>
      </c>
      <c r="C400" s="152" t="s">
        <v>219</v>
      </c>
      <c r="D400" s="152" t="s">
        <v>298</v>
      </c>
      <c r="E400" s="152" t="s">
        <v>297</v>
      </c>
      <c r="F400" s="153">
        <f t="shared" si="168"/>
        <v>25</v>
      </c>
      <c r="G400" s="154">
        <v>1</v>
      </c>
      <c r="H400" s="154">
        <f>IFERROR(VLOOKUP(B400,'P2 Origin'!$C$21:$Q$176,15,FALSE),0)</f>
        <v>0</v>
      </c>
      <c r="I400" s="154">
        <f>IFERROR(VLOOKUP(D400,'P4 Destination'!$C$21:$Q$176,15,FALSE),0)</f>
        <v>1</v>
      </c>
      <c r="J400" s="155">
        <v>1</v>
      </c>
      <c r="K400" s="155"/>
      <c r="L400" s="156">
        <v>0</v>
      </c>
      <c r="M400" s="155">
        <v>0</v>
      </c>
      <c r="N400" s="155">
        <v>0</v>
      </c>
      <c r="O400" s="157">
        <f t="shared" si="169"/>
        <v>0</v>
      </c>
      <c r="P400" s="158">
        <f t="shared" si="170"/>
        <v>0</v>
      </c>
      <c r="Q400" s="159">
        <f>IFERROR(VLOOKUP(N400,'P1 Intra-Europees'!$A$15:$H$25,3,0),0)*P400</f>
        <v>0</v>
      </c>
      <c r="R400" s="160">
        <f t="shared" si="171"/>
        <v>0</v>
      </c>
      <c r="S400" s="159">
        <f>IFERROR(VLOOKUP(N400,'P1 Intra-Europees'!$A$15:$H$25,4,0),0)*R400</f>
        <v>0</v>
      </c>
      <c r="T400" s="160">
        <f t="shared" si="172"/>
        <v>0</v>
      </c>
      <c r="U400" s="159">
        <f>IFERROR(VLOOKUP(N400,'P1 Intra-Europees'!$A$15:$H$25,5,0),0)*T400</f>
        <v>0</v>
      </c>
      <c r="V400" s="160">
        <f t="shared" si="173"/>
        <v>0</v>
      </c>
      <c r="W400" s="159">
        <f>IFERROR(VLOOKUP(N400,'P1 Intra-Europees'!$A$15:$H$25,6,0),0)*V400</f>
        <v>0</v>
      </c>
      <c r="X400" s="160">
        <f t="shared" si="174"/>
        <v>0</v>
      </c>
      <c r="Y400" s="159">
        <f>IFERROR(VLOOKUP(N400,'P1 Intra-Europees'!$A$15:$H$25,7,0),0)*X400</f>
        <v>0</v>
      </c>
      <c r="Z400" s="161">
        <f t="shared" si="175"/>
        <v>0</v>
      </c>
      <c r="AA400" s="162">
        <f>IFERROR(VLOOKUP(N400,'P1 Intra-Europees'!$A$15:$H$25,8,0),0)*Z400</f>
        <v>0</v>
      </c>
      <c r="AB400" s="163">
        <f t="shared" si="176"/>
        <v>0</v>
      </c>
      <c r="AC400" s="157" t="str">
        <f>VLOOKUP(B400,'P2 Origin'!$C$21:$O$176,13,0)</f>
        <v>EUR</v>
      </c>
      <c r="AD400" s="164">
        <f t="shared" si="177"/>
        <v>0</v>
      </c>
      <c r="AE400" s="165">
        <f>IF(AU400&gt;0.1,VLOOKUP(B400,'P2 Origin'!$C$21:$M$176,3,0)*H400,0)</f>
        <v>0</v>
      </c>
      <c r="AF400" s="166">
        <f t="shared" si="178"/>
        <v>0</v>
      </c>
      <c r="AG400" s="165">
        <f>(VLOOKUP(B400,'P2 Origin'!$C$21:$M$176,4,0))*AF400</f>
        <v>0</v>
      </c>
      <c r="AH400" s="166">
        <f t="shared" si="179"/>
        <v>0</v>
      </c>
      <c r="AI400" s="165">
        <f>(VLOOKUP(B400,'P2 Origin'!$C$21:$M$176,5,0))*AH400</f>
        <v>0</v>
      </c>
      <c r="AJ400" s="166">
        <f t="shared" si="195"/>
        <v>25</v>
      </c>
      <c r="AK400" s="165">
        <f>(VLOOKUP(B400,'P2 Origin'!$C$21:$M$176,6,0))*AJ400</f>
        <v>0</v>
      </c>
      <c r="AL400" s="166">
        <f t="shared" si="180"/>
        <v>0</v>
      </c>
      <c r="AM400" s="165">
        <f>(VLOOKUP($B400,'P2 Origin'!$C$21:$M$176,7,0))*AL400</f>
        <v>0</v>
      </c>
      <c r="AN400" s="166">
        <f t="shared" si="181"/>
        <v>0</v>
      </c>
      <c r="AO400" s="165">
        <f>(VLOOKUP($B400,'P2 Origin'!$C$21:$M$176,8,0))*AN400</f>
        <v>0</v>
      </c>
      <c r="AP400" s="166">
        <f t="shared" si="182"/>
        <v>0</v>
      </c>
      <c r="AQ400" s="165">
        <f>(VLOOKUP($B400,'P2 Origin'!$C$21:$M$176,9,0))*AP400</f>
        <v>0</v>
      </c>
      <c r="AR400" s="155">
        <f t="shared" si="183"/>
        <v>1</v>
      </c>
      <c r="AS400" s="164">
        <f>(VLOOKUP(B400,'P2 Origin'!$C$21:$M$176,10,0))*K400</f>
        <v>0</v>
      </c>
      <c r="AT400" s="164">
        <f>(VLOOKUP(B400,'P2 Origin'!$C$21:$M$176,11,0))*J400</f>
        <v>0</v>
      </c>
      <c r="AU400" s="167">
        <v>25</v>
      </c>
      <c r="AV400" s="168">
        <v>25</v>
      </c>
      <c r="AW400" s="169">
        <v>0</v>
      </c>
      <c r="AX400" s="170">
        <f>IF(AU400&gt;=0.1,'P3 Bureaumarge zee- en luchtvr.'!$D$12,0)</f>
        <v>0</v>
      </c>
      <c r="AY400" s="163">
        <f t="shared" si="184"/>
        <v>0</v>
      </c>
      <c r="AZ400" s="157" t="str">
        <f>VLOOKUP(D400,'P4 Destination'!$C$21:$O$176,13,0)</f>
        <v>USD</v>
      </c>
      <c r="BA400" s="164">
        <f t="shared" si="185"/>
        <v>0</v>
      </c>
      <c r="BB400" s="171">
        <f>IF(AU400&gt;0.1,(VLOOKUP(D400,'P4 Destination'!$C$21:$M$176,3,0))*I400,0)</f>
        <v>0</v>
      </c>
      <c r="BC400" s="172">
        <f t="shared" si="186"/>
        <v>0</v>
      </c>
      <c r="BD400" s="171">
        <f>(VLOOKUP($D400,'P4 Destination'!$C$21:$M$176,4,0))*BC400</f>
        <v>0</v>
      </c>
      <c r="BE400" s="172">
        <f t="shared" si="187"/>
        <v>0</v>
      </c>
      <c r="BF400" s="171">
        <f>(VLOOKUP($D400,'P4 Destination'!$C$21:$M$176,5,0))*BE400</f>
        <v>0</v>
      </c>
      <c r="BG400" s="172">
        <f t="shared" si="188"/>
        <v>25</v>
      </c>
      <c r="BH400" s="171">
        <f>(VLOOKUP($D400,'P4 Destination'!$C$21:$M$176,6,0))*BG400</f>
        <v>0</v>
      </c>
      <c r="BI400" s="172">
        <f t="shared" si="189"/>
        <v>0</v>
      </c>
      <c r="BJ400" s="171">
        <f>(VLOOKUP($D400,'P4 Destination'!$C$21:$M$176,7,0))*BI400</f>
        <v>0</v>
      </c>
      <c r="BK400" s="172">
        <f t="shared" si="190"/>
        <v>0</v>
      </c>
      <c r="BL400" s="171">
        <f>(VLOOKUP($D400,'P4 Destination'!$C$21:$M$176,8,0))*BK400</f>
        <v>0</v>
      </c>
      <c r="BM400" s="172">
        <f t="shared" si="191"/>
        <v>0</v>
      </c>
      <c r="BN400" s="171">
        <f>(VLOOKUP($D400,'P4 Destination'!$C$21:$M$176,9,0))*BM400</f>
        <v>0</v>
      </c>
      <c r="BO400" s="154">
        <f t="shared" si="192"/>
        <v>1</v>
      </c>
      <c r="BP400" s="171">
        <f>(VLOOKUP(D400,'P4 Destination'!$C$21:$M$176,10,0))*K400</f>
        <v>0</v>
      </c>
      <c r="BQ400" s="171">
        <f>(VLOOKUP(D400,'P4 Destination'!$C$21:$M$176,11,0))*J400</f>
        <v>0</v>
      </c>
      <c r="BR400" s="173">
        <f t="shared" si="193"/>
        <v>0</v>
      </c>
      <c r="BS400" s="173">
        <f>(AV400*2500)*'P6 Verzekering'!$E$11</f>
        <v>0</v>
      </c>
      <c r="BT400" s="173">
        <f>(AW400*2500)*'P6 Verzekering'!$E$12</f>
        <v>0</v>
      </c>
      <c r="BU400" s="173">
        <f>(L400*2500)*'P6 Verzekering'!$E$13</f>
        <v>0</v>
      </c>
      <c r="BV400" s="173">
        <f t="shared" si="194"/>
        <v>0</v>
      </c>
      <c r="BW400"/>
      <c r="BX400"/>
    </row>
    <row r="401" spans="1:76">
      <c r="A401" s="152" t="s">
        <v>1622</v>
      </c>
      <c r="B401" s="152" t="s">
        <v>219</v>
      </c>
      <c r="C401" s="152" t="s">
        <v>219</v>
      </c>
      <c r="D401" s="152" t="s">
        <v>298</v>
      </c>
      <c r="E401" s="152" t="s">
        <v>297</v>
      </c>
      <c r="F401" s="153">
        <f t="shared" si="168"/>
        <v>21</v>
      </c>
      <c r="G401" s="154">
        <v>1</v>
      </c>
      <c r="H401" s="154">
        <f>IFERROR(VLOOKUP(B401,'P2 Origin'!$C$21:$Q$176,15,FALSE),0)</f>
        <v>0</v>
      </c>
      <c r="I401" s="154">
        <f>IFERROR(VLOOKUP(D401,'P4 Destination'!$C$21:$Q$176,15,FALSE),0)</f>
        <v>1</v>
      </c>
      <c r="J401" s="155">
        <v>1</v>
      </c>
      <c r="K401" s="155"/>
      <c r="L401" s="156">
        <v>0</v>
      </c>
      <c r="M401" s="155">
        <v>0</v>
      </c>
      <c r="N401" s="155">
        <v>0</v>
      </c>
      <c r="O401" s="157">
        <f t="shared" si="169"/>
        <v>0</v>
      </c>
      <c r="P401" s="158">
        <f t="shared" si="170"/>
        <v>0</v>
      </c>
      <c r="Q401" s="159">
        <f>IFERROR(VLOOKUP(N401,'P1 Intra-Europees'!$A$15:$H$25,3,0),0)*P401</f>
        <v>0</v>
      </c>
      <c r="R401" s="160">
        <f t="shared" si="171"/>
        <v>0</v>
      </c>
      <c r="S401" s="159">
        <f>IFERROR(VLOOKUP(N401,'P1 Intra-Europees'!$A$15:$H$25,4,0),0)*R401</f>
        <v>0</v>
      </c>
      <c r="T401" s="160">
        <f t="shared" si="172"/>
        <v>0</v>
      </c>
      <c r="U401" s="159">
        <f>IFERROR(VLOOKUP(N401,'P1 Intra-Europees'!$A$15:$H$25,5,0),0)*T401</f>
        <v>0</v>
      </c>
      <c r="V401" s="160">
        <f t="shared" si="173"/>
        <v>0</v>
      </c>
      <c r="W401" s="159">
        <f>IFERROR(VLOOKUP(N401,'P1 Intra-Europees'!$A$15:$H$25,6,0),0)*V401</f>
        <v>0</v>
      </c>
      <c r="X401" s="160">
        <f t="shared" si="174"/>
        <v>0</v>
      </c>
      <c r="Y401" s="159">
        <f>IFERROR(VLOOKUP(N401,'P1 Intra-Europees'!$A$15:$H$25,7,0),0)*X401</f>
        <v>0</v>
      </c>
      <c r="Z401" s="161">
        <f t="shared" si="175"/>
        <v>0</v>
      </c>
      <c r="AA401" s="162">
        <f>IFERROR(VLOOKUP(N401,'P1 Intra-Europees'!$A$15:$H$25,8,0),0)*Z401</f>
        <v>0</v>
      </c>
      <c r="AB401" s="163">
        <f t="shared" si="176"/>
        <v>0</v>
      </c>
      <c r="AC401" s="157" t="str">
        <f>VLOOKUP(B401,'P2 Origin'!$C$21:$O$176,13,0)</f>
        <v>EUR</v>
      </c>
      <c r="AD401" s="164">
        <f t="shared" si="177"/>
        <v>0</v>
      </c>
      <c r="AE401" s="165">
        <f>IF(AU401&gt;0.1,VLOOKUP(B401,'P2 Origin'!$C$21:$M$176,3,0)*H401,0)</f>
        <v>0</v>
      </c>
      <c r="AF401" s="166">
        <f t="shared" si="178"/>
        <v>0</v>
      </c>
      <c r="AG401" s="165">
        <f>(VLOOKUP(B401,'P2 Origin'!$C$21:$M$176,4,0))*AF401</f>
        <v>0</v>
      </c>
      <c r="AH401" s="166">
        <f t="shared" si="179"/>
        <v>0</v>
      </c>
      <c r="AI401" s="165">
        <f>(VLOOKUP(B401,'P2 Origin'!$C$21:$M$176,5,0))*AH401</f>
        <v>0</v>
      </c>
      <c r="AJ401" s="166">
        <f t="shared" si="195"/>
        <v>21</v>
      </c>
      <c r="AK401" s="165">
        <f>(VLOOKUP(B401,'P2 Origin'!$C$21:$M$176,6,0))*AJ401</f>
        <v>0</v>
      </c>
      <c r="AL401" s="166">
        <f t="shared" si="180"/>
        <v>0</v>
      </c>
      <c r="AM401" s="165">
        <f>(VLOOKUP($B401,'P2 Origin'!$C$21:$M$176,7,0))*AL401</f>
        <v>0</v>
      </c>
      <c r="AN401" s="166">
        <f t="shared" si="181"/>
        <v>0</v>
      </c>
      <c r="AO401" s="165">
        <f>(VLOOKUP($B401,'P2 Origin'!$C$21:$M$176,8,0))*AN401</f>
        <v>0</v>
      </c>
      <c r="AP401" s="166">
        <f t="shared" si="182"/>
        <v>0</v>
      </c>
      <c r="AQ401" s="165">
        <f>(VLOOKUP($B401,'P2 Origin'!$C$21:$M$176,9,0))*AP401</f>
        <v>0</v>
      </c>
      <c r="AR401" s="155">
        <f t="shared" si="183"/>
        <v>1</v>
      </c>
      <c r="AS401" s="164">
        <f>(VLOOKUP(B401,'P2 Origin'!$C$21:$M$176,10,0))*K401</f>
        <v>0</v>
      </c>
      <c r="AT401" s="164">
        <f>(VLOOKUP(B401,'P2 Origin'!$C$21:$M$176,11,0))*J401</f>
        <v>0</v>
      </c>
      <c r="AU401" s="167">
        <v>21</v>
      </c>
      <c r="AV401" s="168">
        <v>21</v>
      </c>
      <c r="AW401" s="169">
        <v>0</v>
      </c>
      <c r="AX401" s="170">
        <f>IF(AU401&gt;=0.1,'P3 Bureaumarge zee- en luchtvr.'!$D$12,0)</f>
        <v>0</v>
      </c>
      <c r="AY401" s="163">
        <f t="shared" si="184"/>
        <v>0</v>
      </c>
      <c r="AZ401" s="157" t="str">
        <f>VLOOKUP(D401,'P4 Destination'!$C$21:$O$176,13,0)</f>
        <v>USD</v>
      </c>
      <c r="BA401" s="164">
        <f t="shared" si="185"/>
        <v>0</v>
      </c>
      <c r="BB401" s="171">
        <f>IF(AU401&gt;0.1,(VLOOKUP(D401,'P4 Destination'!$C$21:$M$176,3,0))*I401,0)</f>
        <v>0</v>
      </c>
      <c r="BC401" s="172">
        <f t="shared" si="186"/>
        <v>0</v>
      </c>
      <c r="BD401" s="171">
        <f>(VLOOKUP($D401,'P4 Destination'!$C$21:$M$176,4,0))*BC401</f>
        <v>0</v>
      </c>
      <c r="BE401" s="172">
        <f t="shared" si="187"/>
        <v>0</v>
      </c>
      <c r="BF401" s="171">
        <f>(VLOOKUP($D401,'P4 Destination'!$C$21:$M$176,5,0))*BE401</f>
        <v>0</v>
      </c>
      <c r="BG401" s="172">
        <f t="shared" si="188"/>
        <v>21</v>
      </c>
      <c r="BH401" s="171">
        <f>(VLOOKUP($D401,'P4 Destination'!$C$21:$M$176,6,0))*BG401</f>
        <v>0</v>
      </c>
      <c r="BI401" s="172">
        <f t="shared" si="189"/>
        <v>0</v>
      </c>
      <c r="BJ401" s="171">
        <f>(VLOOKUP($D401,'P4 Destination'!$C$21:$M$176,7,0))*BI401</f>
        <v>0</v>
      </c>
      <c r="BK401" s="172">
        <f t="shared" si="190"/>
        <v>0</v>
      </c>
      <c r="BL401" s="171">
        <f>(VLOOKUP($D401,'P4 Destination'!$C$21:$M$176,8,0))*BK401</f>
        <v>0</v>
      </c>
      <c r="BM401" s="172">
        <f t="shared" si="191"/>
        <v>0</v>
      </c>
      <c r="BN401" s="171">
        <f>(VLOOKUP($D401,'P4 Destination'!$C$21:$M$176,9,0))*BM401</f>
        <v>0</v>
      </c>
      <c r="BO401" s="154">
        <f t="shared" si="192"/>
        <v>1</v>
      </c>
      <c r="BP401" s="171">
        <f>(VLOOKUP(D401,'P4 Destination'!$C$21:$M$176,10,0))*K401</f>
        <v>0</v>
      </c>
      <c r="BQ401" s="171">
        <f>(VLOOKUP(D401,'P4 Destination'!$C$21:$M$176,11,0))*J401</f>
        <v>0</v>
      </c>
      <c r="BR401" s="173">
        <f t="shared" si="193"/>
        <v>0</v>
      </c>
      <c r="BS401" s="173">
        <f>(AV401*2500)*'P6 Verzekering'!$E$11</f>
        <v>0</v>
      </c>
      <c r="BT401" s="173">
        <f>(AW401*2500)*'P6 Verzekering'!$E$12</f>
        <v>0</v>
      </c>
      <c r="BU401" s="173">
        <f>(L401*2500)*'P6 Verzekering'!$E$13</f>
        <v>0</v>
      </c>
      <c r="BV401" s="173">
        <f t="shared" si="194"/>
        <v>0</v>
      </c>
      <c r="BW401"/>
      <c r="BX401"/>
    </row>
    <row r="402" spans="1:76">
      <c r="A402" s="152" t="s">
        <v>1623</v>
      </c>
      <c r="B402" s="152" t="s">
        <v>219</v>
      </c>
      <c r="C402" s="152" t="s">
        <v>219</v>
      </c>
      <c r="D402" s="152" t="s">
        <v>298</v>
      </c>
      <c r="E402" s="152" t="s">
        <v>297</v>
      </c>
      <c r="F402" s="153">
        <f t="shared" si="168"/>
        <v>34</v>
      </c>
      <c r="G402" s="154">
        <v>1</v>
      </c>
      <c r="H402" s="154">
        <f>IFERROR(VLOOKUP(B402,'P2 Origin'!$C$21:$Q$176,15,FALSE),0)</f>
        <v>0</v>
      </c>
      <c r="I402" s="154">
        <f>IFERROR(VLOOKUP(D402,'P4 Destination'!$C$21:$Q$176,15,FALSE),0)</f>
        <v>1</v>
      </c>
      <c r="J402" s="155"/>
      <c r="K402" s="155">
        <v>1</v>
      </c>
      <c r="L402" s="156">
        <v>0</v>
      </c>
      <c r="M402" s="155">
        <v>0</v>
      </c>
      <c r="N402" s="155">
        <v>0</v>
      </c>
      <c r="O402" s="157">
        <f t="shared" si="169"/>
        <v>0</v>
      </c>
      <c r="P402" s="158">
        <f t="shared" si="170"/>
        <v>0</v>
      </c>
      <c r="Q402" s="159">
        <f>IFERROR(VLOOKUP(N402,'P1 Intra-Europees'!$A$15:$H$25,3,0),0)*P402</f>
        <v>0</v>
      </c>
      <c r="R402" s="160">
        <f t="shared" si="171"/>
        <v>0</v>
      </c>
      <c r="S402" s="159">
        <f>IFERROR(VLOOKUP(N402,'P1 Intra-Europees'!$A$15:$H$25,4,0),0)*R402</f>
        <v>0</v>
      </c>
      <c r="T402" s="160">
        <f t="shared" si="172"/>
        <v>0</v>
      </c>
      <c r="U402" s="159">
        <f>IFERROR(VLOOKUP(N402,'P1 Intra-Europees'!$A$15:$H$25,5,0),0)*T402</f>
        <v>0</v>
      </c>
      <c r="V402" s="160">
        <f t="shared" si="173"/>
        <v>0</v>
      </c>
      <c r="W402" s="159">
        <f>IFERROR(VLOOKUP(N402,'P1 Intra-Europees'!$A$15:$H$25,6,0),0)*V402</f>
        <v>0</v>
      </c>
      <c r="X402" s="160">
        <f t="shared" si="174"/>
        <v>0</v>
      </c>
      <c r="Y402" s="159">
        <f>IFERROR(VLOOKUP(N402,'P1 Intra-Europees'!$A$15:$H$25,7,0),0)*X402</f>
        <v>0</v>
      </c>
      <c r="Z402" s="161">
        <f t="shared" si="175"/>
        <v>0</v>
      </c>
      <c r="AA402" s="162">
        <f>IFERROR(VLOOKUP(N402,'P1 Intra-Europees'!$A$15:$H$25,8,0),0)*Z402</f>
        <v>0</v>
      </c>
      <c r="AB402" s="163">
        <f t="shared" si="176"/>
        <v>0</v>
      </c>
      <c r="AC402" s="157" t="str">
        <f>VLOOKUP(B402,'P2 Origin'!$C$21:$O$176,13,0)</f>
        <v>EUR</v>
      </c>
      <c r="AD402" s="164">
        <f t="shared" si="177"/>
        <v>0</v>
      </c>
      <c r="AE402" s="165">
        <f>IF(AU402&gt;0.1,VLOOKUP(B402,'P2 Origin'!$C$21:$M$176,3,0)*H402,0)</f>
        <v>0</v>
      </c>
      <c r="AF402" s="166">
        <f t="shared" si="178"/>
        <v>0</v>
      </c>
      <c r="AG402" s="165">
        <f>(VLOOKUP(B402,'P2 Origin'!$C$21:$M$176,4,0))*AF402</f>
        <v>0</v>
      </c>
      <c r="AH402" s="166">
        <f t="shared" si="179"/>
        <v>0</v>
      </c>
      <c r="AI402" s="165">
        <f>(VLOOKUP(B402,'P2 Origin'!$C$21:$M$176,5,0))*AH402</f>
        <v>0</v>
      </c>
      <c r="AJ402" s="166">
        <f t="shared" si="195"/>
        <v>0</v>
      </c>
      <c r="AK402" s="165">
        <f>(VLOOKUP(B402,'P2 Origin'!$C$21:$M$176,6,0))*AJ402</f>
        <v>0</v>
      </c>
      <c r="AL402" s="166">
        <f t="shared" si="180"/>
        <v>34</v>
      </c>
      <c r="AM402" s="165">
        <f>(VLOOKUP($B402,'P2 Origin'!$C$21:$M$176,7,0))*AL402</f>
        <v>0</v>
      </c>
      <c r="AN402" s="166">
        <f t="shared" si="181"/>
        <v>0</v>
      </c>
      <c r="AO402" s="165">
        <f>(VLOOKUP($B402,'P2 Origin'!$C$21:$M$176,8,0))*AN402</f>
        <v>0</v>
      </c>
      <c r="AP402" s="166">
        <f t="shared" si="182"/>
        <v>0</v>
      </c>
      <c r="AQ402" s="165">
        <f>(VLOOKUP($B402,'P2 Origin'!$C$21:$M$176,9,0))*AP402</f>
        <v>0</v>
      </c>
      <c r="AR402" s="155">
        <f t="shared" si="183"/>
        <v>1</v>
      </c>
      <c r="AS402" s="164">
        <f>(VLOOKUP(B402,'P2 Origin'!$C$21:$M$176,10,0))*K402</f>
        <v>0</v>
      </c>
      <c r="AT402" s="164">
        <f>(VLOOKUP(B402,'P2 Origin'!$C$21:$M$176,11,0))*J402</f>
        <v>0</v>
      </c>
      <c r="AU402" s="167">
        <v>34</v>
      </c>
      <c r="AV402" s="168">
        <v>34</v>
      </c>
      <c r="AW402" s="169">
        <v>0</v>
      </c>
      <c r="AX402" s="170">
        <f>IF(AU402&gt;=0.1,'P3 Bureaumarge zee- en luchtvr.'!$D$12,0)</f>
        <v>0</v>
      </c>
      <c r="AY402" s="163">
        <f t="shared" si="184"/>
        <v>0</v>
      </c>
      <c r="AZ402" s="157" t="str">
        <f>VLOOKUP(D402,'P4 Destination'!$C$21:$O$176,13,0)</f>
        <v>USD</v>
      </c>
      <c r="BA402" s="164">
        <f t="shared" si="185"/>
        <v>0</v>
      </c>
      <c r="BB402" s="171">
        <f>IF(AU402&gt;0.1,(VLOOKUP(D402,'P4 Destination'!$C$21:$M$176,3,0))*I402,0)</f>
        <v>0</v>
      </c>
      <c r="BC402" s="172">
        <f t="shared" si="186"/>
        <v>0</v>
      </c>
      <c r="BD402" s="171">
        <f>(VLOOKUP($D402,'P4 Destination'!$C$21:$M$176,4,0))*BC402</f>
        <v>0</v>
      </c>
      <c r="BE402" s="172">
        <f t="shared" si="187"/>
        <v>0</v>
      </c>
      <c r="BF402" s="171">
        <f>(VLOOKUP($D402,'P4 Destination'!$C$21:$M$176,5,0))*BE402</f>
        <v>0</v>
      </c>
      <c r="BG402" s="172">
        <f t="shared" si="188"/>
        <v>0</v>
      </c>
      <c r="BH402" s="171">
        <f>(VLOOKUP($D402,'P4 Destination'!$C$21:$M$176,6,0))*BG402</f>
        <v>0</v>
      </c>
      <c r="BI402" s="172">
        <f t="shared" si="189"/>
        <v>34</v>
      </c>
      <c r="BJ402" s="171">
        <f>(VLOOKUP($D402,'P4 Destination'!$C$21:$M$176,7,0))*BI402</f>
        <v>0</v>
      </c>
      <c r="BK402" s="172">
        <f t="shared" si="190"/>
        <v>0</v>
      </c>
      <c r="BL402" s="171">
        <f>(VLOOKUP($D402,'P4 Destination'!$C$21:$M$176,8,0))*BK402</f>
        <v>0</v>
      </c>
      <c r="BM402" s="172">
        <f t="shared" si="191"/>
        <v>0</v>
      </c>
      <c r="BN402" s="171">
        <f>(VLOOKUP($D402,'P4 Destination'!$C$21:$M$176,9,0))*BM402</f>
        <v>0</v>
      </c>
      <c r="BO402" s="154">
        <f t="shared" si="192"/>
        <v>1</v>
      </c>
      <c r="BP402" s="171">
        <f>(VLOOKUP(D402,'P4 Destination'!$C$21:$M$176,10,0))*K402</f>
        <v>0</v>
      </c>
      <c r="BQ402" s="171">
        <f>(VLOOKUP(D402,'P4 Destination'!$C$21:$M$176,11,0))*J402</f>
        <v>0</v>
      </c>
      <c r="BR402" s="173">
        <f t="shared" si="193"/>
        <v>0</v>
      </c>
      <c r="BS402" s="173">
        <f>(AV402*2500)*'P6 Verzekering'!$E$11</f>
        <v>0</v>
      </c>
      <c r="BT402" s="173">
        <f>(AW402*2500)*'P6 Verzekering'!$E$12</f>
        <v>0</v>
      </c>
      <c r="BU402" s="173">
        <f>(L402*2500)*'P6 Verzekering'!$E$13</f>
        <v>0</v>
      </c>
      <c r="BV402" s="173">
        <f t="shared" si="194"/>
        <v>0</v>
      </c>
      <c r="BW402"/>
      <c r="BX402"/>
    </row>
    <row r="403" spans="1:76">
      <c r="A403" s="152" t="s">
        <v>1624</v>
      </c>
      <c r="B403" s="152" t="s">
        <v>219</v>
      </c>
      <c r="C403" s="152" t="s">
        <v>219</v>
      </c>
      <c r="D403" s="152" t="s">
        <v>298</v>
      </c>
      <c r="E403" s="152" t="s">
        <v>297</v>
      </c>
      <c r="F403" s="153">
        <f t="shared" si="168"/>
        <v>16</v>
      </c>
      <c r="G403" s="154">
        <v>1</v>
      </c>
      <c r="H403" s="154">
        <f>IFERROR(VLOOKUP(B403,'P2 Origin'!$C$21:$Q$176,15,FALSE),0)</f>
        <v>0</v>
      </c>
      <c r="I403" s="154">
        <f>IFERROR(VLOOKUP(D403,'P4 Destination'!$C$21:$Q$176,15,FALSE),0)</f>
        <v>1</v>
      </c>
      <c r="J403" s="155">
        <v>1</v>
      </c>
      <c r="K403" s="155"/>
      <c r="L403" s="156">
        <v>0</v>
      </c>
      <c r="M403" s="155">
        <v>0</v>
      </c>
      <c r="N403" s="155">
        <v>0</v>
      </c>
      <c r="O403" s="157">
        <f t="shared" si="169"/>
        <v>0</v>
      </c>
      <c r="P403" s="158">
        <f t="shared" si="170"/>
        <v>0</v>
      </c>
      <c r="Q403" s="159">
        <f>IFERROR(VLOOKUP(N403,'P1 Intra-Europees'!$A$15:$H$25,3,0),0)*P403</f>
        <v>0</v>
      </c>
      <c r="R403" s="160">
        <f t="shared" si="171"/>
        <v>0</v>
      </c>
      <c r="S403" s="159">
        <f>IFERROR(VLOOKUP(N403,'P1 Intra-Europees'!$A$15:$H$25,4,0),0)*R403</f>
        <v>0</v>
      </c>
      <c r="T403" s="160">
        <f t="shared" si="172"/>
        <v>0</v>
      </c>
      <c r="U403" s="159">
        <f>IFERROR(VLOOKUP(N403,'P1 Intra-Europees'!$A$15:$H$25,5,0),0)*T403</f>
        <v>0</v>
      </c>
      <c r="V403" s="160">
        <f t="shared" si="173"/>
        <v>0</v>
      </c>
      <c r="W403" s="159">
        <f>IFERROR(VLOOKUP(N403,'P1 Intra-Europees'!$A$15:$H$25,6,0),0)*V403</f>
        <v>0</v>
      </c>
      <c r="X403" s="160">
        <f t="shared" si="174"/>
        <v>0</v>
      </c>
      <c r="Y403" s="159">
        <f>IFERROR(VLOOKUP(N403,'P1 Intra-Europees'!$A$15:$H$25,7,0),0)*X403</f>
        <v>0</v>
      </c>
      <c r="Z403" s="161">
        <f t="shared" si="175"/>
        <v>0</v>
      </c>
      <c r="AA403" s="162">
        <f>IFERROR(VLOOKUP(N403,'P1 Intra-Europees'!$A$15:$H$25,8,0),0)*Z403</f>
        <v>0</v>
      </c>
      <c r="AB403" s="163">
        <f t="shared" si="176"/>
        <v>0</v>
      </c>
      <c r="AC403" s="157" t="str">
        <f>VLOOKUP(B403,'P2 Origin'!$C$21:$O$176,13,0)</f>
        <v>EUR</v>
      </c>
      <c r="AD403" s="164">
        <f t="shared" si="177"/>
        <v>0</v>
      </c>
      <c r="AE403" s="165">
        <f>IF(AU403&gt;0.1,VLOOKUP(B403,'P2 Origin'!$C$21:$M$176,3,0)*H403,0)</f>
        <v>0</v>
      </c>
      <c r="AF403" s="166">
        <f t="shared" si="178"/>
        <v>0</v>
      </c>
      <c r="AG403" s="165">
        <f>(VLOOKUP(B403,'P2 Origin'!$C$21:$M$176,4,0))*AF403</f>
        <v>0</v>
      </c>
      <c r="AH403" s="166">
        <f t="shared" si="179"/>
        <v>0</v>
      </c>
      <c r="AI403" s="165">
        <f>(VLOOKUP(B403,'P2 Origin'!$C$21:$M$176,5,0))*AH403</f>
        <v>0</v>
      </c>
      <c r="AJ403" s="166">
        <f t="shared" si="195"/>
        <v>16</v>
      </c>
      <c r="AK403" s="165">
        <f>(VLOOKUP(B403,'P2 Origin'!$C$21:$M$176,6,0))*AJ403</f>
        <v>0</v>
      </c>
      <c r="AL403" s="166">
        <f t="shared" si="180"/>
        <v>0</v>
      </c>
      <c r="AM403" s="165">
        <f>(VLOOKUP($B403,'P2 Origin'!$C$21:$M$176,7,0))*AL403</f>
        <v>0</v>
      </c>
      <c r="AN403" s="166">
        <f t="shared" si="181"/>
        <v>0</v>
      </c>
      <c r="AO403" s="165">
        <f>(VLOOKUP($B403,'P2 Origin'!$C$21:$M$176,8,0))*AN403</f>
        <v>0</v>
      </c>
      <c r="AP403" s="166">
        <f t="shared" si="182"/>
        <v>0</v>
      </c>
      <c r="AQ403" s="165">
        <f>(VLOOKUP($B403,'P2 Origin'!$C$21:$M$176,9,0))*AP403</f>
        <v>0</v>
      </c>
      <c r="AR403" s="155">
        <f t="shared" si="183"/>
        <v>1</v>
      </c>
      <c r="AS403" s="164">
        <f>(VLOOKUP(B403,'P2 Origin'!$C$21:$M$176,10,0))*K403</f>
        <v>0</v>
      </c>
      <c r="AT403" s="164">
        <f>(VLOOKUP(B403,'P2 Origin'!$C$21:$M$176,11,0))*J403</f>
        <v>0</v>
      </c>
      <c r="AU403" s="167">
        <v>16</v>
      </c>
      <c r="AV403" s="168">
        <v>16</v>
      </c>
      <c r="AW403" s="169">
        <v>0</v>
      </c>
      <c r="AX403" s="170">
        <f>IF(AU403&gt;=0.1,'P3 Bureaumarge zee- en luchtvr.'!$D$12,0)</f>
        <v>0</v>
      </c>
      <c r="AY403" s="163">
        <f t="shared" si="184"/>
        <v>0</v>
      </c>
      <c r="AZ403" s="157" t="str">
        <f>VLOOKUP(D403,'P4 Destination'!$C$21:$O$176,13,0)</f>
        <v>USD</v>
      </c>
      <c r="BA403" s="164">
        <f t="shared" si="185"/>
        <v>0</v>
      </c>
      <c r="BB403" s="171">
        <f>IF(AU403&gt;0.1,(VLOOKUP(D403,'P4 Destination'!$C$21:$M$176,3,0))*I403,0)</f>
        <v>0</v>
      </c>
      <c r="BC403" s="172">
        <f t="shared" si="186"/>
        <v>0</v>
      </c>
      <c r="BD403" s="171">
        <f>(VLOOKUP($D403,'P4 Destination'!$C$21:$M$176,4,0))*BC403</f>
        <v>0</v>
      </c>
      <c r="BE403" s="172">
        <f t="shared" si="187"/>
        <v>0</v>
      </c>
      <c r="BF403" s="171">
        <f>(VLOOKUP($D403,'P4 Destination'!$C$21:$M$176,5,0))*BE403</f>
        <v>0</v>
      </c>
      <c r="BG403" s="172">
        <f t="shared" si="188"/>
        <v>16</v>
      </c>
      <c r="BH403" s="171">
        <f>(VLOOKUP($D403,'P4 Destination'!$C$21:$M$176,6,0))*BG403</f>
        <v>0</v>
      </c>
      <c r="BI403" s="172">
        <f t="shared" si="189"/>
        <v>0</v>
      </c>
      <c r="BJ403" s="171">
        <f>(VLOOKUP($D403,'P4 Destination'!$C$21:$M$176,7,0))*BI403</f>
        <v>0</v>
      </c>
      <c r="BK403" s="172">
        <f t="shared" si="190"/>
        <v>0</v>
      </c>
      <c r="BL403" s="171">
        <f>(VLOOKUP($D403,'P4 Destination'!$C$21:$M$176,8,0))*BK403</f>
        <v>0</v>
      </c>
      <c r="BM403" s="172">
        <f t="shared" si="191"/>
        <v>0</v>
      </c>
      <c r="BN403" s="171">
        <f>(VLOOKUP($D403,'P4 Destination'!$C$21:$M$176,9,0))*BM403</f>
        <v>0</v>
      </c>
      <c r="BO403" s="154">
        <f t="shared" si="192"/>
        <v>1</v>
      </c>
      <c r="BP403" s="171">
        <f>(VLOOKUP(D403,'P4 Destination'!$C$21:$M$176,10,0))*K403</f>
        <v>0</v>
      </c>
      <c r="BQ403" s="171">
        <f>(VLOOKUP(D403,'P4 Destination'!$C$21:$M$176,11,0))*J403</f>
        <v>0</v>
      </c>
      <c r="BR403" s="173">
        <f t="shared" si="193"/>
        <v>0</v>
      </c>
      <c r="BS403" s="173">
        <f>(AV403*2500)*'P6 Verzekering'!$E$11</f>
        <v>0</v>
      </c>
      <c r="BT403" s="173">
        <f>(AW403*2500)*'P6 Verzekering'!$E$12</f>
        <v>0</v>
      </c>
      <c r="BU403" s="173">
        <f>(L403*2500)*'P6 Verzekering'!$E$13</f>
        <v>0</v>
      </c>
      <c r="BV403" s="173">
        <f t="shared" si="194"/>
        <v>0</v>
      </c>
      <c r="BW403"/>
      <c r="BX403"/>
    </row>
    <row r="404" spans="1:76">
      <c r="A404" s="152" t="s">
        <v>1625</v>
      </c>
      <c r="B404" s="152" t="s">
        <v>219</v>
      </c>
      <c r="C404" s="152" t="s">
        <v>219</v>
      </c>
      <c r="D404" s="152" t="s">
        <v>298</v>
      </c>
      <c r="E404" s="152" t="s">
        <v>297</v>
      </c>
      <c r="F404" s="153">
        <f t="shared" si="168"/>
        <v>34</v>
      </c>
      <c r="G404" s="154">
        <v>1</v>
      </c>
      <c r="H404" s="154">
        <f>IFERROR(VLOOKUP(B404,'P2 Origin'!$C$21:$Q$176,15,FALSE),0)</f>
        <v>0</v>
      </c>
      <c r="I404" s="154">
        <f>IFERROR(VLOOKUP(D404,'P4 Destination'!$C$21:$Q$176,15,FALSE),0)</f>
        <v>1</v>
      </c>
      <c r="J404" s="155"/>
      <c r="K404" s="155">
        <v>1</v>
      </c>
      <c r="L404" s="156">
        <v>0</v>
      </c>
      <c r="M404" s="155">
        <v>0</v>
      </c>
      <c r="N404" s="155">
        <v>0</v>
      </c>
      <c r="O404" s="157">
        <f t="shared" si="169"/>
        <v>0</v>
      </c>
      <c r="P404" s="158">
        <f t="shared" si="170"/>
        <v>0</v>
      </c>
      <c r="Q404" s="159">
        <f>IFERROR(VLOOKUP(N404,'P1 Intra-Europees'!$A$15:$H$25,3,0),0)*P404</f>
        <v>0</v>
      </c>
      <c r="R404" s="160">
        <f t="shared" si="171"/>
        <v>0</v>
      </c>
      <c r="S404" s="159">
        <f>IFERROR(VLOOKUP(N404,'P1 Intra-Europees'!$A$15:$H$25,4,0),0)*R404</f>
        <v>0</v>
      </c>
      <c r="T404" s="160">
        <f t="shared" si="172"/>
        <v>0</v>
      </c>
      <c r="U404" s="159">
        <f>IFERROR(VLOOKUP(N404,'P1 Intra-Europees'!$A$15:$H$25,5,0),0)*T404</f>
        <v>0</v>
      </c>
      <c r="V404" s="160">
        <f t="shared" si="173"/>
        <v>0</v>
      </c>
      <c r="W404" s="159">
        <f>IFERROR(VLOOKUP(N404,'P1 Intra-Europees'!$A$15:$H$25,6,0),0)*V404</f>
        <v>0</v>
      </c>
      <c r="X404" s="160">
        <f t="shared" si="174"/>
        <v>0</v>
      </c>
      <c r="Y404" s="159">
        <f>IFERROR(VLOOKUP(N404,'P1 Intra-Europees'!$A$15:$H$25,7,0),0)*X404</f>
        <v>0</v>
      </c>
      <c r="Z404" s="161">
        <f t="shared" si="175"/>
        <v>0</v>
      </c>
      <c r="AA404" s="162">
        <f>IFERROR(VLOOKUP(N404,'P1 Intra-Europees'!$A$15:$H$25,8,0),0)*Z404</f>
        <v>0</v>
      </c>
      <c r="AB404" s="163">
        <f t="shared" si="176"/>
        <v>0</v>
      </c>
      <c r="AC404" s="157" t="str">
        <f>VLOOKUP(B404,'P2 Origin'!$C$21:$O$176,13,0)</f>
        <v>EUR</v>
      </c>
      <c r="AD404" s="164">
        <f t="shared" si="177"/>
        <v>0</v>
      </c>
      <c r="AE404" s="165">
        <f>IF(AU404&gt;0.1,VLOOKUP(B404,'P2 Origin'!$C$21:$M$176,3,0)*H404,0)</f>
        <v>0</v>
      </c>
      <c r="AF404" s="166">
        <f t="shared" si="178"/>
        <v>0</v>
      </c>
      <c r="AG404" s="165">
        <f>(VLOOKUP(B404,'P2 Origin'!$C$21:$M$176,4,0))*AF404</f>
        <v>0</v>
      </c>
      <c r="AH404" s="166">
        <f t="shared" si="179"/>
        <v>0</v>
      </c>
      <c r="AI404" s="165">
        <f>(VLOOKUP(B404,'P2 Origin'!$C$21:$M$176,5,0))*AH404</f>
        <v>0</v>
      </c>
      <c r="AJ404" s="166">
        <f t="shared" si="195"/>
        <v>0</v>
      </c>
      <c r="AK404" s="165">
        <f>(VLOOKUP(B404,'P2 Origin'!$C$21:$M$176,6,0))*AJ404</f>
        <v>0</v>
      </c>
      <c r="AL404" s="166">
        <f t="shared" si="180"/>
        <v>34</v>
      </c>
      <c r="AM404" s="165">
        <f>(VLOOKUP($B404,'P2 Origin'!$C$21:$M$176,7,0))*AL404</f>
        <v>0</v>
      </c>
      <c r="AN404" s="166">
        <f t="shared" si="181"/>
        <v>0</v>
      </c>
      <c r="AO404" s="165">
        <f>(VLOOKUP($B404,'P2 Origin'!$C$21:$M$176,8,0))*AN404</f>
        <v>0</v>
      </c>
      <c r="AP404" s="166">
        <f t="shared" si="182"/>
        <v>0</v>
      </c>
      <c r="AQ404" s="165">
        <f>(VLOOKUP($B404,'P2 Origin'!$C$21:$M$176,9,0))*AP404</f>
        <v>0</v>
      </c>
      <c r="AR404" s="155">
        <f t="shared" si="183"/>
        <v>1</v>
      </c>
      <c r="AS404" s="164">
        <f>(VLOOKUP(B404,'P2 Origin'!$C$21:$M$176,10,0))*K404</f>
        <v>0</v>
      </c>
      <c r="AT404" s="164">
        <f>(VLOOKUP(B404,'P2 Origin'!$C$21:$M$176,11,0))*J404</f>
        <v>0</v>
      </c>
      <c r="AU404" s="167">
        <v>34</v>
      </c>
      <c r="AV404" s="168">
        <v>34</v>
      </c>
      <c r="AW404" s="169">
        <v>0</v>
      </c>
      <c r="AX404" s="170">
        <f>IF(AU404&gt;=0.1,'P3 Bureaumarge zee- en luchtvr.'!$D$12,0)</f>
        <v>0</v>
      </c>
      <c r="AY404" s="163">
        <f t="shared" si="184"/>
        <v>0</v>
      </c>
      <c r="AZ404" s="157" t="str">
        <f>VLOOKUP(D404,'P4 Destination'!$C$21:$O$176,13,0)</f>
        <v>USD</v>
      </c>
      <c r="BA404" s="164">
        <f t="shared" si="185"/>
        <v>0</v>
      </c>
      <c r="BB404" s="171">
        <f>IF(AU404&gt;0.1,(VLOOKUP(D404,'P4 Destination'!$C$21:$M$176,3,0))*I404,0)</f>
        <v>0</v>
      </c>
      <c r="BC404" s="172">
        <f t="shared" si="186"/>
        <v>0</v>
      </c>
      <c r="BD404" s="171">
        <f>(VLOOKUP($D404,'P4 Destination'!$C$21:$M$176,4,0))*BC404</f>
        <v>0</v>
      </c>
      <c r="BE404" s="172">
        <f t="shared" si="187"/>
        <v>0</v>
      </c>
      <c r="BF404" s="171">
        <f>(VLOOKUP($D404,'P4 Destination'!$C$21:$M$176,5,0))*BE404</f>
        <v>0</v>
      </c>
      <c r="BG404" s="172">
        <f t="shared" si="188"/>
        <v>0</v>
      </c>
      <c r="BH404" s="171">
        <f>(VLOOKUP($D404,'P4 Destination'!$C$21:$M$176,6,0))*BG404</f>
        <v>0</v>
      </c>
      <c r="BI404" s="172">
        <f t="shared" si="189"/>
        <v>34</v>
      </c>
      <c r="BJ404" s="171">
        <f>(VLOOKUP($D404,'P4 Destination'!$C$21:$M$176,7,0))*BI404</f>
        <v>0</v>
      </c>
      <c r="BK404" s="172">
        <f t="shared" si="190"/>
        <v>0</v>
      </c>
      <c r="BL404" s="171">
        <f>(VLOOKUP($D404,'P4 Destination'!$C$21:$M$176,8,0))*BK404</f>
        <v>0</v>
      </c>
      <c r="BM404" s="172">
        <f t="shared" si="191"/>
        <v>0</v>
      </c>
      <c r="BN404" s="171">
        <f>(VLOOKUP($D404,'P4 Destination'!$C$21:$M$176,9,0))*BM404</f>
        <v>0</v>
      </c>
      <c r="BO404" s="154">
        <f t="shared" si="192"/>
        <v>1</v>
      </c>
      <c r="BP404" s="171">
        <f>(VLOOKUP(D404,'P4 Destination'!$C$21:$M$176,10,0))*K404</f>
        <v>0</v>
      </c>
      <c r="BQ404" s="171">
        <f>(VLOOKUP(D404,'P4 Destination'!$C$21:$M$176,11,0))*J404</f>
        <v>0</v>
      </c>
      <c r="BR404" s="173">
        <f t="shared" si="193"/>
        <v>0</v>
      </c>
      <c r="BS404" s="173">
        <f>(AV404*2500)*'P6 Verzekering'!$E$11</f>
        <v>0</v>
      </c>
      <c r="BT404" s="173">
        <f>(AW404*2500)*'P6 Verzekering'!$E$12</f>
        <v>0</v>
      </c>
      <c r="BU404" s="173">
        <f>(L404*2500)*'P6 Verzekering'!$E$13</f>
        <v>0</v>
      </c>
      <c r="BV404" s="173">
        <f t="shared" si="194"/>
        <v>0</v>
      </c>
      <c r="BW404"/>
      <c r="BX404"/>
    </row>
    <row r="405" spans="1:76">
      <c r="A405" s="152" t="s">
        <v>1626</v>
      </c>
      <c r="B405" s="152" t="s">
        <v>219</v>
      </c>
      <c r="C405" s="152" t="s">
        <v>219</v>
      </c>
      <c r="D405" s="152" t="s">
        <v>298</v>
      </c>
      <c r="E405" s="152" t="s">
        <v>297</v>
      </c>
      <c r="F405" s="153">
        <f t="shared" si="168"/>
        <v>34</v>
      </c>
      <c r="G405" s="154">
        <v>1</v>
      </c>
      <c r="H405" s="154">
        <f>IFERROR(VLOOKUP(B405,'P2 Origin'!$C$21:$Q$176,15,FALSE),0)</f>
        <v>0</v>
      </c>
      <c r="I405" s="154">
        <f>IFERROR(VLOOKUP(D405,'P4 Destination'!$C$21:$Q$176,15,FALSE),0)</f>
        <v>1</v>
      </c>
      <c r="J405" s="155"/>
      <c r="K405" s="155">
        <v>1</v>
      </c>
      <c r="L405" s="156">
        <v>0</v>
      </c>
      <c r="M405" s="155">
        <v>0</v>
      </c>
      <c r="N405" s="155">
        <v>0</v>
      </c>
      <c r="O405" s="157">
        <f t="shared" si="169"/>
        <v>0</v>
      </c>
      <c r="P405" s="158">
        <f t="shared" si="170"/>
        <v>0</v>
      </c>
      <c r="Q405" s="159">
        <f>IFERROR(VLOOKUP(N405,'P1 Intra-Europees'!$A$15:$H$25,3,0),0)*P405</f>
        <v>0</v>
      </c>
      <c r="R405" s="160">
        <f t="shared" si="171"/>
        <v>0</v>
      </c>
      <c r="S405" s="159">
        <f>IFERROR(VLOOKUP(N405,'P1 Intra-Europees'!$A$15:$H$25,4,0),0)*R405</f>
        <v>0</v>
      </c>
      <c r="T405" s="160">
        <f t="shared" si="172"/>
        <v>0</v>
      </c>
      <c r="U405" s="159">
        <f>IFERROR(VLOOKUP(N405,'P1 Intra-Europees'!$A$15:$H$25,5,0),0)*T405</f>
        <v>0</v>
      </c>
      <c r="V405" s="160">
        <f t="shared" si="173"/>
        <v>0</v>
      </c>
      <c r="W405" s="159">
        <f>IFERROR(VLOOKUP(N405,'P1 Intra-Europees'!$A$15:$H$25,6,0),0)*V405</f>
        <v>0</v>
      </c>
      <c r="X405" s="160">
        <f t="shared" si="174"/>
        <v>0</v>
      </c>
      <c r="Y405" s="159">
        <f>IFERROR(VLOOKUP(N405,'P1 Intra-Europees'!$A$15:$H$25,7,0),0)*X405</f>
        <v>0</v>
      </c>
      <c r="Z405" s="161">
        <f t="shared" si="175"/>
        <v>0</v>
      </c>
      <c r="AA405" s="162">
        <f>IFERROR(VLOOKUP(N405,'P1 Intra-Europees'!$A$15:$H$25,8,0),0)*Z405</f>
        <v>0</v>
      </c>
      <c r="AB405" s="163">
        <f t="shared" si="176"/>
        <v>0</v>
      </c>
      <c r="AC405" s="157" t="str">
        <f>VLOOKUP(B405,'P2 Origin'!$C$21:$O$176,13,0)</f>
        <v>EUR</v>
      </c>
      <c r="AD405" s="164">
        <f t="shared" si="177"/>
        <v>0</v>
      </c>
      <c r="AE405" s="165">
        <f>IF(AU405&gt;0.1,VLOOKUP(B405,'P2 Origin'!$C$21:$M$176,3,0)*H405,0)</f>
        <v>0</v>
      </c>
      <c r="AF405" s="166">
        <f t="shared" si="178"/>
        <v>0</v>
      </c>
      <c r="AG405" s="165">
        <f>(VLOOKUP(B405,'P2 Origin'!$C$21:$M$176,4,0))*AF405</f>
        <v>0</v>
      </c>
      <c r="AH405" s="166">
        <f t="shared" si="179"/>
        <v>0</v>
      </c>
      <c r="AI405" s="165">
        <f>(VLOOKUP(B405,'P2 Origin'!$C$21:$M$176,5,0))*AH405</f>
        <v>0</v>
      </c>
      <c r="AJ405" s="166">
        <f t="shared" si="195"/>
        <v>0</v>
      </c>
      <c r="AK405" s="165">
        <f>(VLOOKUP(B405,'P2 Origin'!$C$21:$M$176,6,0))*AJ405</f>
        <v>0</v>
      </c>
      <c r="AL405" s="166">
        <f t="shared" si="180"/>
        <v>34</v>
      </c>
      <c r="AM405" s="165">
        <f>(VLOOKUP($B405,'P2 Origin'!$C$21:$M$176,7,0))*AL405</f>
        <v>0</v>
      </c>
      <c r="AN405" s="166">
        <f t="shared" si="181"/>
        <v>0</v>
      </c>
      <c r="AO405" s="165">
        <f>(VLOOKUP($B405,'P2 Origin'!$C$21:$M$176,8,0))*AN405</f>
        <v>0</v>
      </c>
      <c r="AP405" s="166">
        <f t="shared" si="182"/>
        <v>0</v>
      </c>
      <c r="AQ405" s="165">
        <f>(VLOOKUP($B405,'P2 Origin'!$C$21:$M$176,9,0))*AP405</f>
        <v>0</v>
      </c>
      <c r="AR405" s="155">
        <f t="shared" si="183"/>
        <v>1</v>
      </c>
      <c r="AS405" s="164">
        <f>(VLOOKUP(B405,'P2 Origin'!$C$21:$M$176,10,0))*K405</f>
        <v>0</v>
      </c>
      <c r="AT405" s="164">
        <f>(VLOOKUP(B405,'P2 Origin'!$C$21:$M$176,11,0))*J405</f>
        <v>0</v>
      </c>
      <c r="AU405" s="167">
        <v>34</v>
      </c>
      <c r="AV405" s="168">
        <v>34</v>
      </c>
      <c r="AW405" s="169">
        <v>0</v>
      </c>
      <c r="AX405" s="170">
        <f>IF(AU405&gt;=0.1,'P3 Bureaumarge zee- en luchtvr.'!$D$12,0)</f>
        <v>0</v>
      </c>
      <c r="AY405" s="163">
        <f t="shared" si="184"/>
        <v>0</v>
      </c>
      <c r="AZ405" s="157" t="str">
        <f>VLOOKUP(D405,'P4 Destination'!$C$21:$O$176,13,0)</f>
        <v>USD</v>
      </c>
      <c r="BA405" s="164">
        <f t="shared" si="185"/>
        <v>0</v>
      </c>
      <c r="BB405" s="171">
        <f>IF(AU405&gt;0.1,(VLOOKUP(D405,'P4 Destination'!$C$21:$M$176,3,0))*I405,0)</f>
        <v>0</v>
      </c>
      <c r="BC405" s="172">
        <f t="shared" si="186"/>
        <v>0</v>
      </c>
      <c r="BD405" s="171">
        <f>(VLOOKUP($D405,'P4 Destination'!$C$21:$M$176,4,0))*BC405</f>
        <v>0</v>
      </c>
      <c r="BE405" s="172">
        <f t="shared" si="187"/>
        <v>0</v>
      </c>
      <c r="BF405" s="171">
        <f>(VLOOKUP($D405,'P4 Destination'!$C$21:$M$176,5,0))*BE405</f>
        <v>0</v>
      </c>
      <c r="BG405" s="172">
        <f t="shared" si="188"/>
        <v>0</v>
      </c>
      <c r="BH405" s="171">
        <f>(VLOOKUP($D405,'P4 Destination'!$C$21:$M$176,6,0))*BG405</f>
        <v>0</v>
      </c>
      <c r="BI405" s="172">
        <f t="shared" si="189"/>
        <v>34</v>
      </c>
      <c r="BJ405" s="171">
        <f>(VLOOKUP($D405,'P4 Destination'!$C$21:$M$176,7,0))*BI405</f>
        <v>0</v>
      </c>
      <c r="BK405" s="172">
        <f t="shared" si="190"/>
        <v>0</v>
      </c>
      <c r="BL405" s="171">
        <f>(VLOOKUP($D405,'P4 Destination'!$C$21:$M$176,8,0))*BK405</f>
        <v>0</v>
      </c>
      <c r="BM405" s="172">
        <f t="shared" si="191"/>
        <v>0</v>
      </c>
      <c r="BN405" s="171">
        <f>(VLOOKUP($D405,'P4 Destination'!$C$21:$M$176,9,0))*BM405</f>
        <v>0</v>
      </c>
      <c r="BO405" s="154">
        <f t="shared" si="192"/>
        <v>1</v>
      </c>
      <c r="BP405" s="171">
        <f>(VLOOKUP(D405,'P4 Destination'!$C$21:$M$176,10,0))*K405</f>
        <v>0</v>
      </c>
      <c r="BQ405" s="171">
        <f>(VLOOKUP(D405,'P4 Destination'!$C$21:$M$176,11,0))*J405</f>
        <v>0</v>
      </c>
      <c r="BR405" s="173">
        <f t="shared" si="193"/>
        <v>0</v>
      </c>
      <c r="BS405" s="173">
        <f>(AV405*2500)*'P6 Verzekering'!$E$11</f>
        <v>0</v>
      </c>
      <c r="BT405" s="173">
        <f>(AW405*2500)*'P6 Verzekering'!$E$12</f>
        <v>0</v>
      </c>
      <c r="BU405" s="173">
        <f>(L405*2500)*'P6 Verzekering'!$E$13</f>
        <v>0</v>
      </c>
      <c r="BV405" s="173">
        <f t="shared" si="194"/>
        <v>0</v>
      </c>
      <c r="BW405"/>
      <c r="BX405"/>
    </row>
    <row r="406" spans="1:76">
      <c r="A406" s="152" t="s">
        <v>1627</v>
      </c>
      <c r="B406" s="152" t="s">
        <v>219</v>
      </c>
      <c r="C406" s="152" t="s">
        <v>219</v>
      </c>
      <c r="D406" s="152" t="s">
        <v>298</v>
      </c>
      <c r="E406" s="152" t="s">
        <v>297</v>
      </c>
      <c r="F406" s="153">
        <f t="shared" si="168"/>
        <v>25</v>
      </c>
      <c r="G406" s="154">
        <v>1</v>
      </c>
      <c r="H406" s="154">
        <f>IFERROR(VLOOKUP(B406,'P2 Origin'!$C$21:$Q$176,15,FALSE),0)</f>
        <v>0</v>
      </c>
      <c r="I406" s="154">
        <f>IFERROR(VLOOKUP(D406,'P4 Destination'!$C$21:$Q$176,15,FALSE),0)</f>
        <v>1</v>
      </c>
      <c r="J406" s="155">
        <v>1</v>
      </c>
      <c r="K406" s="155"/>
      <c r="L406" s="156">
        <v>0</v>
      </c>
      <c r="M406" s="155">
        <v>0</v>
      </c>
      <c r="N406" s="155">
        <v>0</v>
      </c>
      <c r="O406" s="157">
        <f t="shared" si="169"/>
        <v>0</v>
      </c>
      <c r="P406" s="158">
        <f t="shared" si="170"/>
        <v>0</v>
      </c>
      <c r="Q406" s="159">
        <f>IFERROR(VLOOKUP(N406,'P1 Intra-Europees'!$A$15:$H$25,3,0),0)*P406</f>
        <v>0</v>
      </c>
      <c r="R406" s="160">
        <f t="shared" si="171"/>
        <v>0</v>
      </c>
      <c r="S406" s="159">
        <f>IFERROR(VLOOKUP(N406,'P1 Intra-Europees'!$A$15:$H$25,4,0),0)*R406</f>
        <v>0</v>
      </c>
      <c r="T406" s="160">
        <f t="shared" si="172"/>
        <v>0</v>
      </c>
      <c r="U406" s="159">
        <f>IFERROR(VLOOKUP(N406,'P1 Intra-Europees'!$A$15:$H$25,5,0),0)*T406</f>
        <v>0</v>
      </c>
      <c r="V406" s="160">
        <f t="shared" si="173"/>
        <v>0</v>
      </c>
      <c r="W406" s="159">
        <f>IFERROR(VLOOKUP(N406,'P1 Intra-Europees'!$A$15:$H$25,6,0),0)*V406</f>
        <v>0</v>
      </c>
      <c r="X406" s="160">
        <f t="shared" si="174"/>
        <v>0</v>
      </c>
      <c r="Y406" s="159">
        <f>IFERROR(VLOOKUP(N406,'P1 Intra-Europees'!$A$15:$H$25,7,0),0)*X406</f>
        <v>0</v>
      </c>
      <c r="Z406" s="161">
        <f t="shared" si="175"/>
        <v>0</v>
      </c>
      <c r="AA406" s="162">
        <f>IFERROR(VLOOKUP(N406,'P1 Intra-Europees'!$A$15:$H$25,8,0),0)*Z406</f>
        <v>0</v>
      </c>
      <c r="AB406" s="163">
        <f t="shared" si="176"/>
        <v>0</v>
      </c>
      <c r="AC406" s="157" t="str">
        <f>VLOOKUP(B406,'P2 Origin'!$C$21:$O$176,13,0)</f>
        <v>EUR</v>
      </c>
      <c r="AD406" s="164">
        <f t="shared" si="177"/>
        <v>0</v>
      </c>
      <c r="AE406" s="165">
        <f>IF(AU406&gt;0.1,VLOOKUP(B406,'P2 Origin'!$C$21:$M$176,3,0)*H406,0)</f>
        <v>0</v>
      </c>
      <c r="AF406" s="166">
        <f t="shared" si="178"/>
        <v>0</v>
      </c>
      <c r="AG406" s="165">
        <f>(VLOOKUP(B406,'P2 Origin'!$C$21:$M$176,4,0))*AF406</f>
        <v>0</v>
      </c>
      <c r="AH406" s="166">
        <f t="shared" si="179"/>
        <v>0</v>
      </c>
      <c r="AI406" s="165">
        <f>(VLOOKUP(B406,'P2 Origin'!$C$21:$M$176,5,0))*AH406</f>
        <v>0</v>
      </c>
      <c r="AJ406" s="166">
        <f t="shared" si="195"/>
        <v>25</v>
      </c>
      <c r="AK406" s="165">
        <f>(VLOOKUP(B406,'P2 Origin'!$C$21:$M$176,6,0))*AJ406</f>
        <v>0</v>
      </c>
      <c r="AL406" s="166">
        <f t="shared" si="180"/>
        <v>0</v>
      </c>
      <c r="AM406" s="165">
        <f>(VLOOKUP($B406,'P2 Origin'!$C$21:$M$176,7,0))*AL406</f>
        <v>0</v>
      </c>
      <c r="AN406" s="166">
        <f t="shared" si="181"/>
        <v>0</v>
      </c>
      <c r="AO406" s="165">
        <f>(VLOOKUP($B406,'P2 Origin'!$C$21:$M$176,8,0))*AN406</f>
        <v>0</v>
      </c>
      <c r="AP406" s="166">
        <f t="shared" si="182"/>
        <v>0</v>
      </c>
      <c r="AQ406" s="165">
        <f>(VLOOKUP($B406,'P2 Origin'!$C$21:$M$176,9,0))*AP406</f>
        <v>0</v>
      </c>
      <c r="AR406" s="155">
        <f t="shared" si="183"/>
        <v>1</v>
      </c>
      <c r="AS406" s="164">
        <f>(VLOOKUP(B406,'P2 Origin'!$C$21:$M$176,10,0))*K406</f>
        <v>0</v>
      </c>
      <c r="AT406" s="164">
        <f>(VLOOKUP(B406,'P2 Origin'!$C$21:$M$176,11,0))*J406</f>
        <v>0</v>
      </c>
      <c r="AU406" s="167">
        <v>25</v>
      </c>
      <c r="AV406" s="168">
        <v>25</v>
      </c>
      <c r="AW406" s="169">
        <v>0</v>
      </c>
      <c r="AX406" s="170">
        <f>IF(AU406&gt;=0.1,'P3 Bureaumarge zee- en luchtvr.'!$D$12,0)</f>
        <v>0</v>
      </c>
      <c r="AY406" s="163">
        <f t="shared" si="184"/>
        <v>0</v>
      </c>
      <c r="AZ406" s="157" t="str">
        <f>VLOOKUP(D406,'P4 Destination'!$C$21:$O$176,13,0)</f>
        <v>USD</v>
      </c>
      <c r="BA406" s="164">
        <f t="shared" si="185"/>
        <v>0</v>
      </c>
      <c r="BB406" s="171">
        <f>IF(AU406&gt;0.1,(VLOOKUP(D406,'P4 Destination'!$C$21:$M$176,3,0))*I406,0)</f>
        <v>0</v>
      </c>
      <c r="BC406" s="172">
        <f t="shared" si="186"/>
        <v>0</v>
      </c>
      <c r="BD406" s="171">
        <f>(VLOOKUP($D406,'P4 Destination'!$C$21:$M$176,4,0))*BC406</f>
        <v>0</v>
      </c>
      <c r="BE406" s="172">
        <f t="shared" si="187"/>
        <v>0</v>
      </c>
      <c r="BF406" s="171">
        <f>(VLOOKUP($D406,'P4 Destination'!$C$21:$M$176,5,0))*BE406</f>
        <v>0</v>
      </c>
      <c r="BG406" s="172">
        <f t="shared" si="188"/>
        <v>25</v>
      </c>
      <c r="BH406" s="171">
        <f>(VLOOKUP($D406,'P4 Destination'!$C$21:$M$176,6,0))*BG406</f>
        <v>0</v>
      </c>
      <c r="BI406" s="172">
        <f t="shared" si="189"/>
        <v>0</v>
      </c>
      <c r="BJ406" s="171">
        <f>(VLOOKUP($D406,'P4 Destination'!$C$21:$M$176,7,0))*BI406</f>
        <v>0</v>
      </c>
      <c r="BK406" s="172">
        <f t="shared" si="190"/>
        <v>0</v>
      </c>
      <c r="BL406" s="171">
        <f>(VLOOKUP($D406,'P4 Destination'!$C$21:$M$176,8,0))*BK406</f>
        <v>0</v>
      </c>
      <c r="BM406" s="172">
        <f t="shared" si="191"/>
        <v>0</v>
      </c>
      <c r="BN406" s="171">
        <f>(VLOOKUP($D406,'P4 Destination'!$C$21:$M$176,9,0))*BM406</f>
        <v>0</v>
      </c>
      <c r="BO406" s="154">
        <f t="shared" si="192"/>
        <v>1</v>
      </c>
      <c r="BP406" s="171">
        <f>(VLOOKUP(D406,'P4 Destination'!$C$21:$M$176,10,0))*K406</f>
        <v>0</v>
      </c>
      <c r="BQ406" s="171">
        <f>(VLOOKUP(D406,'P4 Destination'!$C$21:$M$176,11,0))*J406</f>
        <v>0</v>
      </c>
      <c r="BR406" s="173">
        <f t="shared" si="193"/>
        <v>0</v>
      </c>
      <c r="BS406" s="173">
        <f>(AV406*2500)*'P6 Verzekering'!$E$11</f>
        <v>0</v>
      </c>
      <c r="BT406" s="173">
        <f>(AW406*2500)*'P6 Verzekering'!$E$12</f>
        <v>0</v>
      </c>
      <c r="BU406" s="173">
        <f>(L406*2500)*'P6 Verzekering'!$E$13</f>
        <v>0</v>
      </c>
      <c r="BV406" s="173">
        <f t="shared" si="194"/>
        <v>0</v>
      </c>
      <c r="BW406"/>
      <c r="BX406"/>
    </row>
    <row r="407" spans="1:76">
      <c r="A407" s="152" t="s">
        <v>1628</v>
      </c>
      <c r="B407" s="152" t="s">
        <v>219</v>
      </c>
      <c r="C407" s="152" t="s">
        <v>219</v>
      </c>
      <c r="D407" s="152" t="s">
        <v>298</v>
      </c>
      <c r="E407" s="152" t="s">
        <v>297</v>
      </c>
      <c r="F407" s="153">
        <f t="shared" si="168"/>
        <v>22</v>
      </c>
      <c r="G407" s="154">
        <v>1</v>
      </c>
      <c r="H407" s="154">
        <f>IFERROR(VLOOKUP(B407,'P2 Origin'!$C$21:$Q$176,15,FALSE),0)</f>
        <v>0</v>
      </c>
      <c r="I407" s="154">
        <f>IFERROR(VLOOKUP(D407,'P4 Destination'!$C$21:$Q$176,15,FALSE),0)</f>
        <v>1</v>
      </c>
      <c r="J407" s="155">
        <v>1</v>
      </c>
      <c r="K407" s="155"/>
      <c r="L407" s="156">
        <v>0</v>
      </c>
      <c r="M407" s="155">
        <v>0</v>
      </c>
      <c r="N407" s="155">
        <v>0</v>
      </c>
      <c r="O407" s="157">
        <f t="shared" si="169"/>
        <v>0</v>
      </c>
      <c r="P407" s="158">
        <f t="shared" si="170"/>
        <v>0</v>
      </c>
      <c r="Q407" s="159">
        <f>IFERROR(VLOOKUP(N407,'P1 Intra-Europees'!$A$15:$H$25,3,0),0)*P407</f>
        <v>0</v>
      </c>
      <c r="R407" s="160">
        <f t="shared" si="171"/>
        <v>0</v>
      </c>
      <c r="S407" s="159">
        <f>IFERROR(VLOOKUP(N407,'P1 Intra-Europees'!$A$15:$H$25,4,0),0)*R407</f>
        <v>0</v>
      </c>
      <c r="T407" s="160">
        <f t="shared" si="172"/>
        <v>0</v>
      </c>
      <c r="U407" s="159">
        <f>IFERROR(VLOOKUP(N407,'P1 Intra-Europees'!$A$15:$H$25,5,0),0)*T407</f>
        <v>0</v>
      </c>
      <c r="V407" s="160">
        <f t="shared" si="173"/>
        <v>0</v>
      </c>
      <c r="W407" s="159">
        <f>IFERROR(VLOOKUP(N407,'P1 Intra-Europees'!$A$15:$H$25,6,0),0)*V407</f>
        <v>0</v>
      </c>
      <c r="X407" s="160">
        <f t="shared" si="174"/>
        <v>0</v>
      </c>
      <c r="Y407" s="159">
        <f>IFERROR(VLOOKUP(N407,'P1 Intra-Europees'!$A$15:$H$25,7,0),0)*X407</f>
        <v>0</v>
      </c>
      <c r="Z407" s="161">
        <f t="shared" si="175"/>
        <v>0</v>
      </c>
      <c r="AA407" s="162">
        <f>IFERROR(VLOOKUP(N407,'P1 Intra-Europees'!$A$15:$H$25,8,0),0)*Z407</f>
        <v>0</v>
      </c>
      <c r="AB407" s="163">
        <f t="shared" si="176"/>
        <v>0</v>
      </c>
      <c r="AC407" s="157" t="str">
        <f>VLOOKUP(B407,'P2 Origin'!$C$21:$O$176,13,0)</f>
        <v>EUR</v>
      </c>
      <c r="AD407" s="164">
        <f t="shared" si="177"/>
        <v>0</v>
      </c>
      <c r="AE407" s="165">
        <f>IF(AU407&gt;0.1,VLOOKUP(B407,'P2 Origin'!$C$21:$M$176,3,0)*H407,0)</f>
        <v>0</v>
      </c>
      <c r="AF407" s="166">
        <f t="shared" si="178"/>
        <v>0</v>
      </c>
      <c r="AG407" s="165">
        <f>(VLOOKUP(B407,'P2 Origin'!$C$21:$M$176,4,0))*AF407</f>
        <v>0</v>
      </c>
      <c r="AH407" s="166">
        <f t="shared" si="179"/>
        <v>0</v>
      </c>
      <c r="AI407" s="165">
        <f>(VLOOKUP(B407,'P2 Origin'!$C$21:$M$176,5,0))*AH407</f>
        <v>0</v>
      </c>
      <c r="AJ407" s="166">
        <f t="shared" si="195"/>
        <v>22</v>
      </c>
      <c r="AK407" s="165">
        <f>(VLOOKUP(B407,'P2 Origin'!$C$21:$M$176,6,0))*AJ407</f>
        <v>0</v>
      </c>
      <c r="AL407" s="166">
        <f t="shared" si="180"/>
        <v>0</v>
      </c>
      <c r="AM407" s="165">
        <f>(VLOOKUP($B407,'P2 Origin'!$C$21:$M$176,7,0))*AL407</f>
        <v>0</v>
      </c>
      <c r="AN407" s="166">
        <f t="shared" si="181"/>
        <v>0</v>
      </c>
      <c r="AO407" s="165">
        <f>(VLOOKUP($B407,'P2 Origin'!$C$21:$M$176,8,0))*AN407</f>
        <v>0</v>
      </c>
      <c r="AP407" s="166">
        <f t="shared" si="182"/>
        <v>0</v>
      </c>
      <c r="AQ407" s="165">
        <f>(VLOOKUP($B407,'P2 Origin'!$C$21:$M$176,9,0))*AP407</f>
        <v>0</v>
      </c>
      <c r="AR407" s="155">
        <f t="shared" si="183"/>
        <v>1</v>
      </c>
      <c r="AS407" s="164">
        <f>(VLOOKUP(B407,'P2 Origin'!$C$21:$M$176,10,0))*K407</f>
        <v>0</v>
      </c>
      <c r="AT407" s="164">
        <f>(VLOOKUP(B407,'P2 Origin'!$C$21:$M$176,11,0))*J407</f>
        <v>0</v>
      </c>
      <c r="AU407" s="167">
        <v>22</v>
      </c>
      <c r="AV407" s="168">
        <v>22</v>
      </c>
      <c r="AW407" s="169">
        <v>0</v>
      </c>
      <c r="AX407" s="170">
        <f>IF(AU407&gt;=0.1,'P3 Bureaumarge zee- en luchtvr.'!$D$12,0)</f>
        <v>0</v>
      </c>
      <c r="AY407" s="163">
        <f t="shared" si="184"/>
        <v>0</v>
      </c>
      <c r="AZ407" s="157" t="str">
        <f>VLOOKUP(D407,'P4 Destination'!$C$21:$O$176,13,0)</f>
        <v>USD</v>
      </c>
      <c r="BA407" s="164">
        <f t="shared" si="185"/>
        <v>0</v>
      </c>
      <c r="BB407" s="171">
        <f>IF(AU407&gt;0.1,(VLOOKUP(D407,'P4 Destination'!$C$21:$M$176,3,0))*I407,0)</f>
        <v>0</v>
      </c>
      <c r="BC407" s="172">
        <f t="shared" si="186"/>
        <v>0</v>
      </c>
      <c r="BD407" s="171">
        <f>(VLOOKUP($D407,'P4 Destination'!$C$21:$M$176,4,0))*BC407</f>
        <v>0</v>
      </c>
      <c r="BE407" s="172">
        <f t="shared" si="187"/>
        <v>0</v>
      </c>
      <c r="BF407" s="171">
        <f>(VLOOKUP($D407,'P4 Destination'!$C$21:$M$176,5,0))*BE407</f>
        <v>0</v>
      </c>
      <c r="BG407" s="172">
        <f t="shared" si="188"/>
        <v>22</v>
      </c>
      <c r="BH407" s="171">
        <f>(VLOOKUP($D407,'P4 Destination'!$C$21:$M$176,6,0))*BG407</f>
        <v>0</v>
      </c>
      <c r="BI407" s="172">
        <f t="shared" si="189"/>
        <v>0</v>
      </c>
      <c r="BJ407" s="171">
        <f>(VLOOKUP($D407,'P4 Destination'!$C$21:$M$176,7,0))*BI407</f>
        <v>0</v>
      </c>
      <c r="BK407" s="172">
        <f t="shared" si="190"/>
        <v>0</v>
      </c>
      <c r="BL407" s="171">
        <f>(VLOOKUP($D407,'P4 Destination'!$C$21:$M$176,8,0))*BK407</f>
        <v>0</v>
      </c>
      <c r="BM407" s="172">
        <f t="shared" si="191"/>
        <v>0</v>
      </c>
      <c r="BN407" s="171">
        <f>(VLOOKUP($D407,'P4 Destination'!$C$21:$M$176,9,0))*BM407</f>
        <v>0</v>
      </c>
      <c r="BO407" s="154">
        <f t="shared" si="192"/>
        <v>1</v>
      </c>
      <c r="BP407" s="171">
        <f>(VLOOKUP(D407,'P4 Destination'!$C$21:$M$176,10,0))*K407</f>
        <v>0</v>
      </c>
      <c r="BQ407" s="171">
        <f>(VLOOKUP(D407,'P4 Destination'!$C$21:$M$176,11,0))*J407</f>
        <v>0</v>
      </c>
      <c r="BR407" s="173">
        <f t="shared" si="193"/>
        <v>0</v>
      </c>
      <c r="BS407" s="173">
        <f>(AV407*2500)*'P6 Verzekering'!$E$11</f>
        <v>0</v>
      </c>
      <c r="BT407" s="173">
        <f>(AW407*2500)*'P6 Verzekering'!$E$12</f>
        <v>0</v>
      </c>
      <c r="BU407" s="173">
        <f>(L407*2500)*'P6 Verzekering'!$E$13</f>
        <v>0</v>
      </c>
      <c r="BV407" s="173">
        <f t="shared" si="194"/>
        <v>0</v>
      </c>
      <c r="BW407"/>
      <c r="BX407"/>
    </row>
    <row r="408" spans="1:76">
      <c r="A408" s="152" t="s">
        <v>1629</v>
      </c>
      <c r="B408" s="152" t="s">
        <v>219</v>
      </c>
      <c r="C408" s="152" t="s">
        <v>219</v>
      </c>
      <c r="D408" s="152" t="s">
        <v>298</v>
      </c>
      <c r="E408" s="152" t="s">
        <v>297</v>
      </c>
      <c r="F408" s="153">
        <f t="shared" si="168"/>
        <v>15</v>
      </c>
      <c r="G408" s="154">
        <v>1</v>
      </c>
      <c r="H408" s="154">
        <f>IFERROR(VLOOKUP(B408,'P2 Origin'!$C$21:$Q$176,15,FALSE),0)</f>
        <v>0</v>
      </c>
      <c r="I408" s="154">
        <f>IFERROR(VLOOKUP(D408,'P4 Destination'!$C$21:$Q$176,15,FALSE),0)</f>
        <v>1</v>
      </c>
      <c r="J408" s="155">
        <v>1</v>
      </c>
      <c r="K408" s="155"/>
      <c r="L408" s="156">
        <v>0</v>
      </c>
      <c r="M408" s="155">
        <v>0</v>
      </c>
      <c r="N408" s="155">
        <v>0</v>
      </c>
      <c r="O408" s="157">
        <f t="shared" si="169"/>
        <v>0</v>
      </c>
      <c r="P408" s="158">
        <f t="shared" si="170"/>
        <v>0</v>
      </c>
      <c r="Q408" s="159">
        <f>IFERROR(VLOOKUP(N408,'P1 Intra-Europees'!$A$15:$H$25,3,0),0)*P408</f>
        <v>0</v>
      </c>
      <c r="R408" s="160">
        <f t="shared" si="171"/>
        <v>0</v>
      </c>
      <c r="S408" s="159">
        <f>IFERROR(VLOOKUP(N408,'P1 Intra-Europees'!$A$15:$H$25,4,0),0)*R408</f>
        <v>0</v>
      </c>
      <c r="T408" s="160">
        <f t="shared" si="172"/>
        <v>0</v>
      </c>
      <c r="U408" s="159">
        <f>IFERROR(VLOOKUP(N408,'P1 Intra-Europees'!$A$15:$H$25,5,0),0)*T408</f>
        <v>0</v>
      </c>
      <c r="V408" s="160">
        <f t="shared" si="173"/>
        <v>0</v>
      </c>
      <c r="W408" s="159">
        <f>IFERROR(VLOOKUP(N408,'P1 Intra-Europees'!$A$15:$H$25,6,0),0)*V408</f>
        <v>0</v>
      </c>
      <c r="X408" s="160">
        <f t="shared" si="174"/>
        <v>0</v>
      </c>
      <c r="Y408" s="159">
        <f>IFERROR(VLOOKUP(N408,'P1 Intra-Europees'!$A$15:$H$25,7,0),0)*X408</f>
        <v>0</v>
      </c>
      <c r="Z408" s="161">
        <f t="shared" si="175"/>
        <v>0</v>
      </c>
      <c r="AA408" s="162">
        <f>IFERROR(VLOOKUP(N408,'P1 Intra-Europees'!$A$15:$H$25,8,0),0)*Z408</f>
        <v>0</v>
      </c>
      <c r="AB408" s="163">
        <f t="shared" si="176"/>
        <v>0</v>
      </c>
      <c r="AC408" s="157" t="str">
        <f>VLOOKUP(B408,'P2 Origin'!$C$21:$O$176,13,0)</f>
        <v>EUR</v>
      </c>
      <c r="AD408" s="164">
        <f t="shared" si="177"/>
        <v>0</v>
      </c>
      <c r="AE408" s="165">
        <f>IF(AU408&gt;0.1,VLOOKUP(B408,'P2 Origin'!$C$21:$M$176,3,0)*H408,0)</f>
        <v>0</v>
      </c>
      <c r="AF408" s="166">
        <f t="shared" si="178"/>
        <v>0</v>
      </c>
      <c r="AG408" s="165">
        <f>(VLOOKUP(B408,'P2 Origin'!$C$21:$M$176,4,0))*AF408</f>
        <v>0</v>
      </c>
      <c r="AH408" s="166">
        <f t="shared" si="179"/>
        <v>15</v>
      </c>
      <c r="AI408" s="165">
        <f>(VLOOKUP(B408,'P2 Origin'!$C$21:$M$176,5,0))*AH408</f>
        <v>0</v>
      </c>
      <c r="AJ408" s="166">
        <f t="shared" si="195"/>
        <v>0</v>
      </c>
      <c r="AK408" s="165">
        <f>(VLOOKUP(B408,'P2 Origin'!$C$21:$M$176,6,0))*AJ408</f>
        <v>0</v>
      </c>
      <c r="AL408" s="166">
        <f t="shared" si="180"/>
        <v>0</v>
      </c>
      <c r="AM408" s="165">
        <f>(VLOOKUP($B408,'P2 Origin'!$C$21:$M$176,7,0))*AL408</f>
        <v>0</v>
      </c>
      <c r="AN408" s="166">
        <f t="shared" si="181"/>
        <v>0</v>
      </c>
      <c r="AO408" s="165">
        <f>(VLOOKUP($B408,'P2 Origin'!$C$21:$M$176,8,0))*AN408</f>
        <v>0</v>
      </c>
      <c r="AP408" s="166">
        <f t="shared" si="182"/>
        <v>0</v>
      </c>
      <c r="AQ408" s="165">
        <f>(VLOOKUP($B408,'P2 Origin'!$C$21:$M$176,9,0))*AP408</f>
        <v>0</v>
      </c>
      <c r="AR408" s="155">
        <f t="shared" si="183"/>
        <v>1</v>
      </c>
      <c r="AS408" s="164">
        <f>(VLOOKUP(B408,'P2 Origin'!$C$21:$M$176,10,0))*K408</f>
        <v>0</v>
      </c>
      <c r="AT408" s="164">
        <f>(VLOOKUP(B408,'P2 Origin'!$C$21:$M$176,11,0))*J408</f>
        <v>0</v>
      </c>
      <c r="AU408" s="167">
        <v>15</v>
      </c>
      <c r="AV408" s="168">
        <v>15</v>
      </c>
      <c r="AW408" s="169">
        <v>0</v>
      </c>
      <c r="AX408" s="170">
        <f>IF(AU408&gt;=0.1,'P3 Bureaumarge zee- en luchtvr.'!$D$12,0)</f>
        <v>0</v>
      </c>
      <c r="AY408" s="163">
        <f t="shared" si="184"/>
        <v>0</v>
      </c>
      <c r="AZ408" s="157" t="str">
        <f>VLOOKUP(D408,'P4 Destination'!$C$21:$O$176,13,0)</f>
        <v>USD</v>
      </c>
      <c r="BA408" s="164">
        <f t="shared" si="185"/>
        <v>0</v>
      </c>
      <c r="BB408" s="171">
        <f>IF(AU408&gt;0.1,(VLOOKUP(D408,'P4 Destination'!$C$21:$M$176,3,0))*I408,0)</f>
        <v>0</v>
      </c>
      <c r="BC408" s="172">
        <f t="shared" si="186"/>
        <v>0</v>
      </c>
      <c r="BD408" s="171">
        <f>(VLOOKUP($D408,'P4 Destination'!$C$21:$M$176,4,0))*BC408</f>
        <v>0</v>
      </c>
      <c r="BE408" s="172">
        <f t="shared" si="187"/>
        <v>15</v>
      </c>
      <c r="BF408" s="171">
        <f>(VLOOKUP($D408,'P4 Destination'!$C$21:$M$176,5,0))*BE408</f>
        <v>0</v>
      </c>
      <c r="BG408" s="172">
        <f t="shared" si="188"/>
        <v>0</v>
      </c>
      <c r="BH408" s="171">
        <f>(VLOOKUP($D408,'P4 Destination'!$C$21:$M$176,6,0))*BG408</f>
        <v>0</v>
      </c>
      <c r="BI408" s="172">
        <f t="shared" si="189"/>
        <v>0</v>
      </c>
      <c r="BJ408" s="171">
        <f>(VLOOKUP($D408,'P4 Destination'!$C$21:$M$176,7,0))*BI408</f>
        <v>0</v>
      </c>
      <c r="BK408" s="172">
        <f t="shared" si="190"/>
        <v>0</v>
      </c>
      <c r="BL408" s="171">
        <f>(VLOOKUP($D408,'P4 Destination'!$C$21:$M$176,8,0))*BK408</f>
        <v>0</v>
      </c>
      <c r="BM408" s="172">
        <f t="shared" si="191"/>
        <v>0</v>
      </c>
      <c r="BN408" s="171">
        <f>(VLOOKUP($D408,'P4 Destination'!$C$21:$M$176,9,0))*BM408</f>
        <v>0</v>
      </c>
      <c r="BO408" s="154">
        <f t="shared" si="192"/>
        <v>1</v>
      </c>
      <c r="BP408" s="171">
        <f>(VLOOKUP(D408,'P4 Destination'!$C$21:$M$176,10,0))*K408</f>
        <v>0</v>
      </c>
      <c r="BQ408" s="171">
        <f>(VLOOKUP(D408,'P4 Destination'!$C$21:$M$176,11,0))*J408</f>
        <v>0</v>
      </c>
      <c r="BR408" s="173">
        <f t="shared" si="193"/>
        <v>0</v>
      </c>
      <c r="BS408" s="173">
        <f>(AV408*2500)*'P6 Verzekering'!$E$11</f>
        <v>0</v>
      </c>
      <c r="BT408" s="173">
        <f>(AW408*2500)*'P6 Verzekering'!$E$12</f>
        <v>0</v>
      </c>
      <c r="BU408" s="173">
        <f>(L408*2500)*'P6 Verzekering'!$E$13</f>
        <v>0</v>
      </c>
      <c r="BV408" s="173">
        <f t="shared" si="194"/>
        <v>0</v>
      </c>
      <c r="BW408"/>
      <c r="BX408"/>
    </row>
    <row r="409" spans="1:76">
      <c r="A409" s="152" t="s">
        <v>1630</v>
      </c>
      <c r="B409" s="152" t="s">
        <v>219</v>
      </c>
      <c r="C409" s="152" t="s">
        <v>219</v>
      </c>
      <c r="D409" s="152" t="s">
        <v>298</v>
      </c>
      <c r="E409" s="152" t="s">
        <v>297</v>
      </c>
      <c r="F409" s="153">
        <f t="shared" si="168"/>
        <v>15</v>
      </c>
      <c r="G409" s="154">
        <v>1</v>
      </c>
      <c r="H409" s="154">
        <f>IFERROR(VLOOKUP(B409,'P2 Origin'!$C$21:$Q$176,15,FALSE),0)</f>
        <v>0</v>
      </c>
      <c r="I409" s="154">
        <f>IFERROR(VLOOKUP(D409,'P4 Destination'!$C$21:$Q$176,15,FALSE),0)</f>
        <v>1</v>
      </c>
      <c r="J409" s="155">
        <v>1</v>
      </c>
      <c r="K409" s="155"/>
      <c r="L409" s="156">
        <v>0</v>
      </c>
      <c r="M409" s="155">
        <v>0</v>
      </c>
      <c r="N409" s="155">
        <v>0</v>
      </c>
      <c r="O409" s="157">
        <f t="shared" si="169"/>
        <v>0</v>
      </c>
      <c r="P409" s="158">
        <f t="shared" si="170"/>
        <v>0</v>
      </c>
      <c r="Q409" s="159">
        <f>IFERROR(VLOOKUP(N409,'P1 Intra-Europees'!$A$15:$H$25,3,0),0)*P409</f>
        <v>0</v>
      </c>
      <c r="R409" s="160">
        <f t="shared" si="171"/>
        <v>0</v>
      </c>
      <c r="S409" s="159">
        <f>IFERROR(VLOOKUP(N409,'P1 Intra-Europees'!$A$15:$H$25,4,0),0)*R409</f>
        <v>0</v>
      </c>
      <c r="T409" s="160">
        <f t="shared" si="172"/>
        <v>0</v>
      </c>
      <c r="U409" s="159">
        <f>IFERROR(VLOOKUP(N409,'P1 Intra-Europees'!$A$15:$H$25,5,0),0)*T409</f>
        <v>0</v>
      </c>
      <c r="V409" s="160">
        <f t="shared" si="173"/>
        <v>0</v>
      </c>
      <c r="W409" s="159">
        <f>IFERROR(VLOOKUP(N409,'P1 Intra-Europees'!$A$15:$H$25,6,0),0)*V409</f>
        <v>0</v>
      </c>
      <c r="X409" s="160">
        <f t="shared" si="174"/>
        <v>0</v>
      </c>
      <c r="Y409" s="159">
        <f>IFERROR(VLOOKUP(N409,'P1 Intra-Europees'!$A$15:$H$25,7,0),0)*X409</f>
        <v>0</v>
      </c>
      <c r="Z409" s="161">
        <f t="shared" si="175"/>
        <v>0</v>
      </c>
      <c r="AA409" s="162">
        <f>IFERROR(VLOOKUP(N409,'P1 Intra-Europees'!$A$15:$H$25,8,0),0)*Z409</f>
        <v>0</v>
      </c>
      <c r="AB409" s="163">
        <f t="shared" si="176"/>
        <v>0</v>
      </c>
      <c r="AC409" s="157" t="str">
        <f>VLOOKUP(B409,'P2 Origin'!$C$21:$O$176,13,0)</f>
        <v>EUR</v>
      </c>
      <c r="AD409" s="164">
        <f t="shared" si="177"/>
        <v>0</v>
      </c>
      <c r="AE409" s="165">
        <f>IF(AU409&gt;0.1,VLOOKUP(B409,'P2 Origin'!$C$21:$M$176,3,0)*H409,0)</f>
        <v>0</v>
      </c>
      <c r="AF409" s="166">
        <f t="shared" si="178"/>
        <v>0</v>
      </c>
      <c r="AG409" s="165">
        <f>(VLOOKUP(B409,'P2 Origin'!$C$21:$M$176,4,0))*AF409</f>
        <v>0</v>
      </c>
      <c r="AH409" s="166">
        <f t="shared" si="179"/>
        <v>15</v>
      </c>
      <c r="AI409" s="165">
        <f>(VLOOKUP(B409,'P2 Origin'!$C$21:$M$176,5,0))*AH409</f>
        <v>0</v>
      </c>
      <c r="AJ409" s="166">
        <f t="shared" si="195"/>
        <v>0</v>
      </c>
      <c r="AK409" s="165">
        <f>(VLOOKUP(B409,'P2 Origin'!$C$21:$M$176,6,0))*AJ409</f>
        <v>0</v>
      </c>
      <c r="AL409" s="166">
        <f t="shared" si="180"/>
        <v>0</v>
      </c>
      <c r="AM409" s="165">
        <f>(VLOOKUP($B409,'P2 Origin'!$C$21:$M$176,7,0))*AL409</f>
        <v>0</v>
      </c>
      <c r="AN409" s="166">
        <f t="shared" si="181"/>
        <v>0</v>
      </c>
      <c r="AO409" s="165">
        <f>(VLOOKUP($B409,'P2 Origin'!$C$21:$M$176,8,0))*AN409</f>
        <v>0</v>
      </c>
      <c r="AP409" s="166">
        <f t="shared" si="182"/>
        <v>0</v>
      </c>
      <c r="AQ409" s="165">
        <f>(VLOOKUP($B409,'P2 Origin'!$C$21:$M$176,9,0))*AP409</f>
        <v>0</v>
      </c>
      <c r="AR409" s="155">
        <f t="shared" si="183"/>
        <v>1</v>
      </c>
      <c r="AS409" s="164">
        <f>(VLOOKUP(B409,'P2 Origin'!$C$21:$M$176,10,0))*K409</f>
        <v>0</v>
      </c>
      <c r="AT409" s="164">
        <f>(VLOOKUP(B409,'P2 Origin'!$C$21:$M$176,11,0))*J409</f>
        <v>0</v>
      </c>
      <c r="AU409" s="167">
        <v>15</v>
      </c>
      <c r="AV409" s="168">
        <v>15</v>
      </c>
      <c r="AW409" s="169">
        <v>0</v>
      </c>
      <c r="AX409" s="170">
        <f>IF(AU409&gt;=0.1,'P3 Bureaumarge zee- en luchtvr.'!$D$12,0)</f>
        <v>0</v>
      </c>
      <c r="AY409" s="163">
        <f t="shared" si="184"/>
        <v>0</v>
      </c>
      <c r="AZ409" s="157" t="str">
        <f>VLOOKUP(D409,'P4 Destination'!$C$21:$O$176,13,0)</f>
        <v>USD</v>
      </c>
      <c r="BA409" s="164">
        <f t="shared" si="185"/>
        <v>0</v>
      </c>
      <c r="BB409" s="171">
        <f>IF(AU409&gt;0.1,(VLOOKUP(D409,'P4 Destination'!$C$21:$M$176,3,0))*I409,0)</f>
        <v>0</v>
      </c>
      <c r="BC409" s="172">
        <f t="shared" si="186"/>
        <v>0</v>
      </c>
      <c r="BD409" s="171">
        <f>(VLOOKUP($D409,'P4 Destination'!$C$21:$M$176,4,0))*BC409</f>
        <v>0</v>
      </c>
      <c r="BE409" s="172">
        <f t="shared" si="187"/>
        <v>15</v>
      </c>
      <c r="BF409" s="171">
        <f>(VLOOKUP($D409,'P4 Destination'!$C$21:$M$176,5,0))*BE409</f>
        <v>0</v>
      </c>
      <c r="BG409" s="172">
        <f t="shared" si="188"/>
        <v>0</v>
      </c>
      <c r="BH409" s="171">
        <f>(VLOOKUP($D409,'P4 Destination'!$C$21:$M$176,6,0))*BG409</f>
        <v>0</v>
      </c>
      <c r="BI409" s="172">
        <f t="shared" si="189"/>
        <v>0</v>
      </c>
      <c r="BJ409" s="171">
        <f>(VLOOKUP($D409,'P4 Destination'!$C$21:$M$176,7,0))*BI409</f>
        <v>0</v>
      </c>
      <c r="BK409" s="172">
        <f t="shared" si="190"/>
        <v>0</v>
      </c>
      <c r="BL409" s="171">
        <f>(VLOOKUP($D409,'P4 Destination'!$C$21:$M$176,8,0))*BK409</f>
        <v>0</v>
      </c>
      <c r="BM409" s="172">
        <f t="shared" si="191"/>
        <v>0</v>
      </c>
      <c r="BN409" s="171">
        <f>(VLOOKUP($D409,'P4 Destination'!$C$21:$M$176,9,0))*BM409</f>
        <v>0</v>
      </c>
      <c r="BO409" s="154">
        <f t="shared" si="192"/>
        <v>1</v>
      </c>
      <c r="BP409" s="171">
        <f>(VLOOKUP(D409,'P4 Destination'!$C$21:$M$176,10,0))*K409</f>
        <v>0</v>
      </c>
      <c r="BQ409" s="171">
        <f>(VLOOKUP(D409,'P4 Destination'!$C$21:$M$176,11,0))*J409</f>
        <v>0</v>
      </c>
      <c r="BR409" s="173">
        <f t="shared" si="193"/>
        <v>0</v>
      </c>
      <c r="BS409" s="173">
        <f>(AV409*2500)*'P6 Verzekering'!$E$11</f>
        <v>0</v>
      </c>
      <c r="BT409" s="173">
        <f>(AW409*2500)*'P6 Verzekering'!$E$12</f>
        <v>0</v>
      </c>
      <c r="BU409" s="173">
        <f>(L409*2500)*'P6 Verzekering'!$E$13</f>
        <v>0</v>
      </c>
      <c r="BV409" s="173">
        <f t="shared" si="194"/>
        <v>0</v>
      </c>
      <c r="BW409"/>
      <c r="BX409"/>
    </row>
    <row r="410" spans="1:76">
      <c r="A410" s="152" t="s">
        <v>1631</v>
      </c>
      <c r="B410" s="152" t="s">
        <v>219</v>
      </c>
      <c r="C410" s="152" t="s">
        <v>219</v>
      </c>
      <c r="D410" s="152" t="s">
        <v>298</v>
      </c>
      <c r="E410" s="152" t="s">
        <v>297</v>
      </c>
      <c r="F410" s="153">
        <f t="shared" si="168"/>
        <v>26</v>
      </c>
      <c r="G410" s="154">
        <v>1</v>
      </c>
      <c r="H410" s="154">
        <f>IFERROR(VLOOKUP(B410,'P2 Origin'!$C$21:$Q$176,15,FALSE),0)</f>
        <v>0</v>
      </c>
      <c r="I410" s="154">
        <f>IFERROR(VLOOKUP(D410,'P4 Destination'!$C$21:$Q$176,15,FALSE),0)</f>
        <v>1</v>
      </c>
      <c r="J410" s="155">
        <v>1</v>
      </c>
      <c r="K410" s="155"/>
      <c r="L410" s="156">
        <v>0</v>
      </c>
      <c r="M410" s="155">
        <v>0</v>
      </c>
      <c r="N410" s="155">
        <v>0</v>
      </c>
      <c r="O410" s="157">
        <f t="shared" si="169"/>
        <v>0</v>
      </c>
      <c r="P410" s="158">
        <f t="shared" si="170"/>
        <v>0</v>
      </c>
      <c r="Q410" s="159">
        <f>IFERROR(VLOOKUP(N410,'P1 Intra-Europees'!$A$15:$H$25,3,0),0)*P410</f>
        <v>0</v>
      </c>
      <c r="R410" s="160">
        <f t="shared" si="171"/>
        <v>0</v>
      </c>
      <c r="S410" s="159">
        <f>IFERROR(VLOOKUP(N410,'P1 Intra-Europees'!$A$15:$H$25,4,0),0)*R410</f>
        <v>0</v>
      </c>
      <c r="T410" s="160">
        <f t="shared" si="172"/>
        <v>0</v>
      </c>
      <c r="U410" s="159">
        <f>IFERROR(VLOOKUP(N410,'P1 Intra-Europees'!$A$15:$H$25,5,0),0)*T410</f>
        <v>0</v>
      </c>
      <c r="V410" s="160">
        <f t="shared" si="173"/>
        <v>0</v>
      </c>
      <c r="W410" s="159">
        <f>IFERROR(VLOOKUP(N410,'P1 Intra-Europees'!$A$15:$H$25,6,0),0)*V410</f>
        <v>0</v>
      </c>
      <c r="X410" s="160">
        <f t="shared" si="174"/>
        <v>0</v>
      </c>
      <c r="Y410" s="159">
        <f>IFERROR(VLOOKUP(N410,'P1 Intra-Europees'!$A$15:$H$25,7,0),0)*X410</f>
        <v>0</v>
      </c>
      <c r="Z410" s="161">
        <f t="shared" si="175"/>
        <v>0</v>
      </c>
      <c r="AA410" s="162">
        <f>IFERROR(VLOOKUP(N410,'P1 Intra-Europees'!$A$15:$H$25,8,0),0)*Z410</f>
        <v>0</v>
      </c>
      <c r="AB410" s="163">
        <f t="shared" si="176"/>
        <v>0</v>
      </c>
      <c r="AC410" s="157" t="str">
        <f>VLOOKUP(B410,'P2 Origin'!$C$21:$O$176,13,0)</f>
        <v>EUR</v>
      </c>
      <c r="AD410" s="164">
        <f t="shared" si="177"/>
        <v>0</v>
      </c>
      <c r="AE410" s="165">
        <f>IF(AU410&gt;0.1,VLOOKUP(B410,'P2 Origin'!$C$21:$M$176,3,0)*H410,0)</f>
        <v>0</v>
      </c>
      <c r="AF410" s="166">
        <f t="shared" si="178"/>
        <v>0</v>
      </c>
      <c r="AG410" s="165">
        <f>(VLOOKUP(B410,'P2 Origin'!$C$21:$M$176,4,0))*AF410</f>
        <v>0</v>
      </c>
      <c r="AH410" s="166">
        <f t="shared" si="179"/>
        <v>0</v>
      </c>
      <c r="AI410" s="165">
        <f>(VLOOKUP(B410,'P2 Origin'!$C$21:$M$176,5,0))*AH410</f>
        <v>0</v>
      </c>
      <c r="AJ410" s="166">
        <f t="shared" si="195"/>
        <v>0</v>
      </c>
      <c r="AK410" s="165">
        <f>(VLOOKUP(B410,'P2 Origin'!$C$21:$M$176,6,0))*AJ410</f>
        <v>0</v>
      </c>
      <c r="AL410" s="166">
        <f t="shared" si="180"/>
        <v>26</v>
      </c>
      <c r="AM410" s="165">
        <f>(VLOOKUP($B410,'P2 Origin'!$C$21:$M$176,7,0))*AL410</f>
        <v>0</v>
      </c>
      <c r="AN410" s="166">
        <f t="shared" si="181"/>
        <v>0</v>
      </c>
      <c r="AO410" s="165">
        <f>(VLOOKUP($B410,'P2 Origin'!$C$21:$M$176,8,0))*AN410</f>
        <v>0</v>
      </c>
      <c r="AP410" s="166">
        <f t="shared" si="182"/>
        <v>0</v>
      </c>
      <c r="AQ410" s="165">
        <f>(VLOOKUP($B410,'P2 Origin'!$C$21:$M$176,9,0))*AP410</f>
        <v>0</v>
      </c>
      <c r="AR410" s="155">
        <f t="shared" si="183"/>
        <v>1</v>
      </c>
      <c r="AS410" s="164">
        <f>(VLOOKUP(B410,'P2 Origin'!$C$21:$M$176,10,0))*K410</f>
        <v>0</v>
      </c>
      <c r="AT410" s="164">
        <f>(VLOOKUP(B410,'P2 Origin'!$C$21:$M$176,11,0))*J410</f>
        <v>0</v>
      </c>
      <c r="AU410" s="167">
        <v>26</v>
      </c>
      <c r="AV410" s="168">
        <v>26</v>
      </c>
      <c r="AW410" s="169">
        <v>0</v>
      </c>
      <c r="AX410" s="170">
        <f>IF(AU410&gt;=0.1,'P3 Bureaumarge zee- en luchtvr.'!$D$12,0)</f>
        <v>0</v>
      </c>
      <c r="AY410" s="163">
        <f t="shared" si="184"/>
        <v>0</v>
      </c>
      <c r="AZ410" s="157" t="str">
        <f>VLOOKUP(D410,'P4 Destination'!$C$21:$O$176,13,0)</f>
        <v>USD</v>
      </c>
      <c r="BA410" s="164">
        <f t="shared" si="185"/>
        <v>0</v>
      </c>
      <c r="BB410" s="171">
        <f>IF(AU410&gt;0.1,(VLOOKUP(D410,'P4 Destination'!$C$21:$M$176,3,0))*I410,0)</f>
        <v>0</v>
      </c>
      <c r="BC410" s="172">
        <f t="shared" si="186"/>
        <v>0</v>
      </c>
      <c r="BD410" s="171">
        <f>(VLOOKUP($D410,'P4 Destination'!$C$21:$M$176,4,0))*BC410</f>
        <v>0</v>
      </c>
      <c r="BE410" s="172">
        <f t="shared" si="187"/>
        <v>0</v>
      </c>
      <c r="BF410" s="171">
        <f>(VLOOKUP($D410,'P4 Destination'!$C$21:$M$176,5,0))*BE410</f>
        <v>0</v>
      </c>
      <c r="BG410" s="172">
        <f t="shared" si="188"/>
        <v>0</v>
      </c>
      <c r="BH410" s="171">
        <f>(VLOOKUP($D410,'P4 Destination'!$C$21:$M$176,6,0))*BG410</f>
        <v>0</v>
      </c>
      <c r="BI410" s="172">
        <f t="shared" si="189"/>
        <v>26</v>
      </c>
      <c r="BJ410" s="171">
        <f>(VLOOKUP($D410,'P4 Destination'!$C$21:$M$176,7,0))*BI410</f>
        <v>0</v>
      </c>
      <c r="BK410" s="172">
        <f t="shared" si="190"/>
        <v>0</v>
      </c>
      <c r="BL410" s="171">
        <f>(VLOOKUP($D410,'P4 Destination'!$C$21:$M$176,8,0))*BK410</f>
        <v>0</v>
      </c>
      <c r="BM410" s="172">
        <f t="shared" si="191"/>
        <v>0</v>
      </c>
      <c r="BN410" s="171">
        <f>(VLOOKUP($D410,'P4 Destination'!$C$21:$M$176,9,0))*BM410</f>
        <v>0</v>
      </c>
      <c r="BO410" s="154">
        <f t="shared" si="192"/>
        <v>1</v>
      </c>
      <c r="BP410" s="171">
        <f>(VLOOKUP(D410,'P4 Destination'!$C$21:$M$176,10,0))*K410</f>
        <v>0</v>
      </c>
      <c r="BQ410" s="171">
        <f>(VLOOKUP(D410,'P4 Destination'!$C$21:$M$176,11,0))*J410</f>
        <v>0</v>
      </c>
      <c r="BR410" s="173">
        <f t="shared" si="193"/>
        <v>0</v>
      </c>
      <c r="BS410" s="173">
        <f>(AV410*2500)*'P6 Verzekering'!$E$11</f>
        <v>0</v>
      </c>
      <c r="BT410" s="173">
        <f>(AW410*2500)*'P6 Verzekering'!$E$12</f>
        <v>0</v>
      </c>
      <c r="BU410" s="173">
        <f>(L410*2500)*'P6 Verzekering'!$E$13</f>
        <v>0</v>
      </c>
      <c r="BV410" s="173">
        <f t="shared" si="194"/>
        <v>0</v>
      </c>
      <c r="BW410"/>
      <c r="BX410"/>
    </row>
    <row r="411" spans="1:76">
      <c r="A411" s="152" t="s">
        <v>1632</v>
      </c>
      <c r="B411" s="152" t="s">
        <v>219</v>
      </c>
      <c r="C411" s="152" t="s">
        <v>219</v>
      </c>
      <c r="D411" s="152" t="s">
        <v>298</v>
      </c>
      <c r="E411" s="152" t="s">
        <v>297</v>
      </c>
      <c r="F411" s="153">
        <f t="shared" si="168"/>
        <v>13</v>
      </c>
      <c r="G411" s="154">
        <v>1</v>
      </c>
      <c r="H411" s="154">
        <f>IFERROR(VLOOKUP(B411,'P2 Origin'!$C$21:$Q$176,15,FALSE),0)</f>
        <v>0</v>
      </c>
      <c r="I411" s="154">
        <f>IFERROR(VLOOKUP(D411,'P4 Destination'!$C$21:$Q$176,15,FALSE),0)</f>
        <v>1</v>
      </c>
      <c r="J411" s="155">
        <v>1</v>
      </c>
      <c r="K411" s="155"/>
      <c r="L411" s="156">
        <v>0</v>
      </c>
      <c r="M411" s="155">
        <v>0</v>
      </c>
      <c r="N411" s="155">
        <v>0</v>
      </c>
      <c r="O411" s="157">
        <f t="shared" si="169"/>
        <v>0</v>
      </c>
      <c r="P411" s="158">
        <f t="shared" si="170"/>
        <v>0</v>
      </c>
      <c r="Q411" s="159">
        <f>IFERROR(VLOOKUP(N411,'P1 Intra-Europees'!$A$15:$H$25,3,0),0)*P411</f>
        <v>0</v>
      </c>
      <c r="R411" s="160">
        <f t="shared" si="171"/>
        <v>0</v>
      </c>
      <c r="S411" s="159">
        <f>IFERROR(VLOOKUP(N411,'P1 Intra-Europees'!$A$15:$H$25,4,0),0)*R411</f>
        <v>0</v>
      </c>
      <c r="T411" s="160">
        <f t="shared" si="172"/>
        <v>0</v>
      </c>
      <c r="U411" s="159">
        <f>IFERROR(VLOOKUP(N411,'P1 Intra-Europees'!$A$15:$H$25,5,0),0)*T411</f>
        <v>0</v>
      </c>
      <c r="V411" s="160">
        <f t="shared" si="173"/>
        <v>0</v>
      </c>
      <c r="W411" s="159">
        <f>IFERROR(VLOOKUP(N411,'P1 Intra-Europees'!$A$15:$H$25,6,0),0)*V411</f>
        <v>0</v>
      </c>
      <c r="X411" s="160">
        <f t="shared" si="174"/>
        <v>0</v>
      </c>
      <c r="Y411" s="159">
        <f>IFERROR(VLOOKUP(N411,'P1 Intra-Europees'!$A$15:$H$25,7,0),0)*X411</f>
        <v>0</v>
      </c>
      <c r="Z411" s="161">
        <f t="shared" si="175"/>
        <v>0</v>
      </c>
      <c r="AA411" s="162">
        <f>IFERROR(VLOOKUP(N411,'P1 Intra-Europees'!$A$15:$H$25,8,0),0)*Z411</f>
        <v>0</v>
      </c>
      <c r="AB411" s="163">
        <f t="shared" si="176"/>
        <v>0</v>
      </c>
      <c r="AC411" s="157" t="str">
        <f>VLOOKUP(B411,'P2 Origin'!$C$21:$O$176,13,0)</f>
        <v>EUR</v>
      </c>
      <c r="AD411" s="164">
        <f t="shared" si="177"/>
        <v>0</v>
      </c>
      <c r="AE411" s="165">
        <f>IF(AU411&gt;0.1,VLOOKUP(B411,'P2 Origin'!$C$21:$M$176,3,0)*H411,0)</f>
        <v>0</v>
      </c>
      <c r="AF411" s="166">
        <f t="shared" si="178"/>
        <v>0</v>
      </c>
      <c r="AG411" s="165">
        <f>(VLOOKUP(B411,'P2 Origin'!$C$21:$M$176,4,0))*AF411</f>
        <v>0</v>
      </c>
      <c r="AH411" s="166">
        <f t="shared" si="179"/>
        <v>13</v>
      </c>
      <c r="AI411" s="165">
        <f>(VLOOKUP(B411,'P2 Origin'!$C$21:$M$176,5,0))*AH411</f>
        <v>0</v>
      </c>
      <c r="AJ411" s="166">
        <f t="shared" si="195"/>
        <v>0</v>
      </c>
      <c r="AK411" s="165">
        <f>(VLOOKUP(B411,'P2 Origin'!$C$21:$M$176,6,0))*AJ411</f>
        <v>0</v>
      </c>
      <c r="AL411" s="166">
        <f t="shared" si="180"/>
        <v>0</v>
      </c>
      <c r="AM411" s="165">
        <f>(VLOOKUP($B411,'P2 Origin'!$C$21:$M$176,7,0))*AL411</f>
        <v>0</v>
      </c>
      <c r="AN411" s="166">
        <f t="shared" si="181"/>
        <v>0</v>
      </c>
      <c r="AO411" s="165">
        <f>(VLOOKUP($B411,'P2 Origin'!$C$21:$M$176,8,0))*AN411</f>
        <v>0</v>
      </c>
      <c r="AP411" s="166">
        <f t="shared" si="182"/>
        <v>0</v>
      </c>
      <c r="AQ411" s="165">
        <f>(VLOOKUP($B411,'P2 Origin'!$C$21:$M$176,9,0))*AP411</f>
        <v>0</v>
      </c>
      <c r="AR411" s="155">
        <f t="shared" si="183"/>
        <v>1</v>
      </c>
      <c r="AS411" s="164">
        <f>(VLOOKUP(B411,'P2 Origin'!$C$21:$M$176,10,0))*K411</f>
        <v>0</v>
      </c>
      <c r="AT411" s="164">
        <f>(VLOOKUP(B411,'P2 Origin'!$C$21:$M$176,11,0))*J411</f>
        <v>0</v>
      </c>
      <c r="AU411" s="167">
        <v>13</v>
      </c>
      <c r="AV411" s="168">
        <v>13</v>
      </c>
      <c r="AW411" s="169">
        <v>0</v>
      </c>
      <c r="AX411" s="170">
        <f>IF(AU411&gt;=0.1,'P3 Bureaumarge zee- en luchtvr.'!$D$12,0)</f>
        <v>0</v>
      </c>
      <c r="AY411" s="163">
        <f t="shared" si="184"/>
        <v>0</v>
      </c>
      <c r="AZ411" s="157" t="str">
        <f>VLOOKUP(D411,'P4 Destination'!$C$21:$O$176,13,0)</f>
        <v>USD</v>
      </c>
      <c r="BA411" s="164">
        <f t="shared" si="185"/>
        <v>0</v>
      </c>
      <c r="BB411" s="171">
        <f>IF(AU411&gt;0.1,(VLOOKUP(D411,'P4 Destination'!$C$21:$M$176,3,0))*I411,0)</f>
        <v>0</v>
      </c>
      <c r="BC411" s="172">
        <f t="shared" si="186"/>
        <v>0</v>
      </c>
      <c r="BD411" s="171">
        <f>(VLOOKUP($D411,'P4 Destination'!$C$21:$M$176,4,0))*BC411</f>
        <v>0</v>
      </c>
      <c r="BE411" s="172">
        <f t="shared" si="187"/>
        <v>13</v>
      </c>
      <c r="BF411" s="171">
        <f>(VLOOKUP($D411,'P4 Destination'!$C$21:$M$176,5,0))*BE411</f>
        <v>0</v>
      </c>
      <c r="BG411" s="172">
        <f t="shared" si="188"/>
        <v>0</v>
      </c>
      <c r="BH411" s="171">
        <f>(VLOOKUP($D411,'P4 Destination'!$C$21:$M$176,6,0))*BG411</f>
        <v>0</v>
      </c>
      <c r="BI411" s="172">
        <f t="shared" si="189"/>
        <v>0</v>
      </c>
      <c r="BJ411" s="171">
        <f>(VLOOKUP($D411,'P4 Destination'!$C$21:$M$176,7,0))*BI411</f>
        <v>0</v>
      </c>
      <c r="BK411" s="172">
        <f t="shared" si="190"/>
        <v>0</v>
      </c>
      <c r="BL411" s="171">
        <f>(VLOOKUP($D411,'P4 Destination'!$C$21:$M$176,8,0))*BK411</f>
        <v>0</v>
      </c>
      <c r="BM411" s="172">
        <f t="shared" si="191"/>
        <v>0</v>
      </c>
      <c r="BN411" s="171">
        <f>(VLOOKUP($D411,'P4 Destination'!$C$21:$M$176,9,0))*BM411</f>
        <v>0</v>
      </c>
      <c r="BO411" s="154">
        <f t="shared" si="192"/>
        <v>1</v>
      </c>
      <c r="BP411" s="171">
        <f>(VLOOKUP(D411,'P4 Destination'!$C$21:$M$176,10,0))*K411</f>
        <v>0</v>
      </c>
      <c r="BQ411" s="171">
        <f>(VLOOKUP(D411,'P4 Destination'!$C$21:$M$176,11,0))*J411</f>
        <v>0</v>
      </c>
      <c r="BR411" s="173">
        <f t="shared" si="193"/>
        <v>0</v>
      </c>
      <c r="BS411" s="173">
        <f>(AV411*2500)*'P6 Verzekering'!$E$11</f>
        <v>0</v>
      </c>
      <c r="BT411" s="173">
        <f>(AW411*2500)*'P6 Verzekering'!$E$12</f>
        <v>0</v>
      </c>
      <c r="BU411" s="173">
        <f>(L411*2500)*'P6 Verzekering'!$E$13</f>
        <v>0</v>
      </c>
      <c r="BV411" s="173">
        <f t="shared" si="194"/>
        <v>0</v>
      </c>
      <c r="BW411"/>
      <c r="BX411"/>
    </row>
    <row r="412" spans="1:76">
      <c r="A412" s="152" t="s">
        <v>1633</v>
      </c>
      <c r="B412" s="152" t="s">
        <v>219</v>
      </c>
      <c r="C412" s="152" t="s">
        <v>219</v>
      </c>
      <c r="D412" s="152" t="s">
        <v>298</v>
      </c>
      <c r="E412" s="152" t="s">
        <v>297</v>
      </c>
      <c r="F412" s="153">
        <f t="shared" si="168"/>
        <v>14</v>
      </c>
      <c r="G412" s="154">
        <v>1</v>
      </c>
      <c r="H412" s="154">
        <f>IFERROR(VLOOKUP(B412,'P2 Origin'!$C$21:$Q$176,15,FALSE),0)</f>
        <v>0</v>
      </c>
      <c r="I412" s="154">
        <f>IFERROR(VLOOKUP(D412,'P4 Destination'!$C$21:$Q$176,15,FALSE),0)</f>
        <v>1</v>
      </c>
      <c r="J412" s="155">
        <v>1</v>
      </c>
      <c r="K412" s="155"/>
      <c r="L412" s="156">
        <v>0</v>
      </c>
      <c r="M412" s="155">
        <v>0</v>
      </c>
      <c r="N412" s="155">
        <v>0</v>
      </c>
      <c r="O412" s="157">
        <f t="shared" si="169"/>
        <v>0</v>
      </c>
      <c r="P412" s="158">
        <f t="shared" si="170"/>
        <v>0</v>
      </c>
      <c r="Q412" s="159">
        <f>IFERROR(VLOOKUP(N412,'P1 Intra-Europees'!$A$15:$H$25,3,0),0)*P412</f>
        <v>0</v>
      </c>
      <c r="R412" s="160">
        <f t="shared" si="171"/>
        <v>0</v>
      </c>
      <c r="S412" s="159">
        <f>IFERROR(VLOOKUP(N412,'P1 Intra-Europees'!$A$15:$H$25,4,0),0)*R412</f>
        <v>0</v>
      </c>
      <c r="T412" s="160">
        <f t="shared" si="172"/>
        <v>0</v>
      </c>
      <c r="U412" s="159">
        <f>IFERROR(VLOOKUP(N412,'P1 Intra-Europees'!$A$15:$H$25,5,0),0)*T412</f>
        <v>0</v>
      </c>
      <c r="V412" s="160">
        <f t="shared" si="173"/>
        <v>0</v>
      </c>
      <c r="W412" s="159">
        <f>IFERROR(VLOOKUP(N412,'P1 Intra-Europees'!$A$15:$H$25,6,0),0)*V412</f>
        <v>0</v>
      </c>
      <c r="X412" s="160">
        <f t="shared" si="174"/>
        <v>0</v>
      </c>
      <c r="Y412" s="159">
        <f>IFERROR(VLOOKUP(N412,'P1 Intra-Europees'!$A$15:$H$25,7,0),0)*X412</f>
        <v>0</v>
      </c>
      <c r="Z412" s="161">
        <f t="shared" si="175"/>
        <v>0</v>
      </c>
      <c r="AA412" s="162">
        <f>IFERROR(VLOOKUP(N412,'P1 Intra-Europees'!$A$15:$H$25,8,0),0)*Z412</f>
        <v>0</v>
      </c>
      <c r="AB412" s="163">
        <f t="shared" si="176"/>
        <v>0</v>
      </c>
      <c r="AC412" s="157" t="str">
        <f>VLOOKUP(B412,'P2 Origin'!$C$21:$O$176,13,0)</f>
        <v>EUR</v>
      </c>
      <c r="AD412" s="164">
        <f t="shared" si="177"/>
        <v>0</v>
      </c>
      <c r="AE412" s="165">
        <f>IF(AU412&gt;0.1,VLOOKUP(B412,'P2 Origin'!$C$21:$M$176,3,0)*H412,0)</f>
        <v>0</v>
      </c>
      <c r="AF412" s="166">
        <f t="shared" si="178"/>
        <v>0</v>
      </c>
      <c r="AG412" s="165">
        <f>(VLOOKUP(B412,'P2 Origin'!$C$21:$M$176,4,0))*AF412</f>
        <v>0</v>
      </c>
      <c r="AH412" s="166">
        <f t="shared" si="179"/>
        <v>14</v>
      </c>
      <c r="AI412" s="165">
        <f>(VLOOKUP(B412,'P2 Origin'!$C$21:$M$176,5,0))*AH412</f>
        <v>0</v>
      </c>
      <c r="AJ412" s="166">
        <f t="shared" si="195"/>
        <v>0</v>
      </c>
      <c r="AK412" s="165">
        <f>(VLOOKUP(B412,'P2 Origin'!$C$21:$M$176,6,0))*AJ412</f>
        <v>0</v>
      </c>
      <c r="AL412" s="166">
        <f t="shared" si="180"/>
        <v>0</v>
      </c>
      <c r="AM412" s="165">
        <f>(VLOOKUP($B412,'P2 Origin'!$C$21:$M$176,7,0))*AL412</f>
        <v>0</v>
      </c>
      <c r="AN412" s="166">
        <f t="shared" si="181"/>
        <v>0</v>
      </c>
      <c r="AO412" s="165">
        <f>(VLOOKUP($B412,'P2 Origin'!$C$21:$M$176,8,0))*AN412</f>
        <v>0</v>
      </c>
      <c r="AP412" s="166">
        <f t="shared" si="182"/>
        <v>0</v>
      </c>
      <c r="AQ412" s="165">
        <f>(VLOOKUP($B412,'P2 Origin'!$C$21:$M$176,9,0))*AP412</f>
        <v>0</v>
      </c>
      <c r="AR412" s="155">
        <f t="shared" si="183"/>
        <v>1</v>
      </c>
      <c r="AS412" s="164">
        <f>(VLOOKUP(B412,'P2 Origin'!$C$21:$M$176,10,0))*K412</f>
        <v>0</v>
      </c>
      <c r="AT412" s="164">
        <f>(VLOOKUP(B412,'P2 Origin'!$C$21:$M$176,11,0))*J412</f>
        <v>0</v>
      </c>
      <c r="AU412" s="167">
        <v>14</v>
      </c>
      <c r="AV412" s="168">
        <v>12</v>
      </c>
      <c r="AW412" s="169">
        <v>2</v>
      </c>
      <c r="AX412" s="170">
        <f>IF(AU412&gt;=0.1,'P3 Bureaumarge zee- en luchtvr.'!$D$12,0)</f>
        <v>0</v>
      </c>
      <c r="AY412" s="163">
        <f t="shared" si="184"/>
        <v>0</v>
      </c>
      <c r="AZ412" s="157" t="str">
        <f>VLOOKUP(D412,'P4 Destination'!$C$21:$O$176,13,0)</f>
        <v>USD</v>
      </c>
      <c r="BA412" s="164">
        <f t="shared" si="185"/>
        <v>0</v>
      </c>
      <c r="BB412" s="171">
        <f>IF(AU412&gt;0.1,(VLOOKUP(D412,'P4 Destination'!$C$21:$M$176,3,0))*I412,0)</f>
        <v>0</v>
      </c>
      <c r="BC412" s="172">
        <f t="shared" si="186"/>
        <v>0</v>
      </c>
      <c r="BD412" s="171">
        <f>(VLOOKUP($D412,'P4 Destination'!$C$21:$M$176,4,0))*BC412</f>
        <v>0</v>
      </c>
      <c r="BE412" s="172">
        <f t="shared" si="187"/>
        <v>14</v>
      </c>
      <c r="BF412" s="171">
        <f>(VLOOKUP($D412,'P4 Destination'!$C$21:$M$176,5,0))*BE412</f>
        <v>0</v>
      </c>
      <c r="BG412" s="172">
        <f t="shared" si="188"/>
        <v>0</v>
      </c>
      <c r="BH412" s="171">
        <f>(VLOOKUP($D412,'P4 Destination'!$C$21:$M$176,6,0))*BG412</f>
        <v>0</v>
      </c>
      <c r="BI412" s="172">
        <f t="shared" si="189"/>
        <v>0</v>
      </c>
      <c r="BJ412" s="171">
        <f>(VLOOKUP($D412,'P4 Destination'!$C$21:$M$176,7,0))*BI412</f>
        <v>0</v>
      </c>
      <c r="BK412" s="172">
        <f t="shared" si="190"/>
        <v>0</v>
      </c>
      <c r="BL412" s="171">
        <f>(VLOOKUP($D412,'P4 Destination'!$C$21:$M$176,8,0))*BK412</f>
        <v>0</v>
      </c>
      <c r="BM412" s="172">
        <f t="shared" si="191"/>
        <v>0</v>
      </c>
      <c r="BN412" s="171">
        <f>(VLOOKUP($D412,'P4 Destination'!$C$21:$M$176,9,0))*BM412</f>
        <v>0</v>
      </c>
      <c r="BO412" s="154">
        <f t="shared" si="192"/>
        <v>1</v>
      </c>
      <c r="BP412" s="171">
        <f>(VLOOKUP(D412,'P4 Destination'!$C$21:$M$176,10,0))*K412</f>
        <v>0</v>
      </c>
      <c r="BQ412" s="171">
        <f>(VLOOKUP(D412,'P4 Destination'!$C$21:$M$176,11,0))*J412</f>
        <v>0</v>
      </c>
      <c r="BR412" s="173">
        <f t="shared" si="193"/>
        <v>0</v>
      </c>
      <c r="BS412" s="173">
        <f>(AV412*2500)*'P6 Verzekering'!$E$11</f>
        <v>0</v>
      </c>
      <c r="BT412" s="173">
        <f>(AW412*2500)*'P6 Verzekering'!$E$12</f>
        <v>0</v>
      </c>
      <c r="BU412" s="173">
        <f>(L412*2500)*'P6 Verzekering'!$E$13</f>
        <v>0</v>
      </c>
      <c r="BV412" s="173">
        <f t="shared" si="194"/>
        <v>0</v>
      </c>
      <c r="BW412"/>
      <c r="BX412"/>
    </row>
    <row r="413" spans="1:76">
      <c r="A413" s="152" t="s">
        <v>1634</v>
      </c>
      <c r="B413" s="152" t="s">
        <v>219</v>
      </c>
      <c r="C413" s="152" t="s">
        <v>219</v>
      </c>
      <c r="D413" s="152" t="s">
        <v>365</v>
      </c>
      <c r="E413" s="152" t="s">
        <v>364</v>
      </c>
      <c r="F413" s="153">
        <f t="shared" si="168"/>
        <v>2</v>
      </c>
      <c r="G413" s="154">
        <v>1</v>
      </c>
      <c r="H413" s="154">
        <f>IFERROR(VLOOKUP(B413,'P2 Origin'!$C$21:$Q$176,15,FALSE),0)</f>
        <v>0</v>
      </c>
      <c r="I413" s="154">
        <f>IFERROR(VLOOKUP(D413,'P4 Destination'!$C$21:$Q$176,15,FALSE),0)</f>
        <v>0</v>
      </c>
      <c r="J413" s="155">
        <v>1</v>
      </c>
      <c r="K413" s="155"/>
      <c r="L413" s="156">
        <v>0</v>
      </c>
      <c r="M413" s="155">
        <v>0</v>
      </c>
      <c r="N413" s="155">
        <v>0</v>
      </c>
      <c r="O413" s="157">
        <f t="shared" si="169"/>
        <v>0</v>
      </c>
      <c r="P413" s="158">
        <f t="shared" si="170"/>
        <v>0</v>
      </c>
      <c r="Q413" s="159">
        <f>IFERROR(VLOOKUP(N413,'P1 Intra-Europees'!$A$15:$H$25,3,0),0)*P413</f>
        <v>0</v>
      </c>
      <c r="R413" s="160">
        <f t="shared" si="171"/>
        <v>0</v>
      </c>
      <c r="S413" s="159">
        <f>IFERROR(VLOOKUP(N413,'P1 Intra-Europees'!$A$15:$H$25,4,0),0)*R413</f>
        <v>0</v>
      </c>
      <c r="T413" s="160">
        <f t="shared" si="172"/>
        <v>0</v>
      </c>
      <c r="U413" s="159">
        <f>IFERROR(VLOOKUP(N413,'P1 Intra-Europees'!$A$15:$H$25,5,0),0)*T413</f>
        <v>0</v>
      </c>
      <c r="V413" s="160">
        <f t="shared" si="173"/>
        <v>0</v>
      </c>
      <c r="W413" s="159">
        <f>IFERROR(VLOOKUP(N413,'P1 Intra-Europees'!$A$15:$H$25,6,0),0)*V413</f>
        <v>0</v>
      </c>
      <c r="X413" s="160">
        <f t="shared" si="174"/>
        <v>0</v>
      </c>
      <c r="Y413" s="159">
        <f>IFERROR(VLOOKUP(N413,'P1 Intra-Europees'!$A$15:$H$25,7,0),0)*X413</f>
        <v>0</v>
      </c>
      <c r="Z413" s="161">
        <f t="shared" si="175"/>
        <v>0</v>
      </c>
      <c r="AA413" s="162">
        <f>IFERROR(VLOOKUP(N413,'P1 Intra-Europees'!$A$15:$H$25,8,0),0)*Z413</f>
        <v>0</v>
      </c>
      <c r="AB413" s="163">
        <f t="shared" si="176"/>
        <v>0</v>
      </c>
      <c r="AC413" s="157" t="str">
        <f>VLOOKUP(B413,'P2 Origin'!$C$21:$O$176,13,0)</f>
        <v>EUR</v>
      </c>
      <c r="AD413" s="164">
        <f t="shared" si="177"/>
        <v>0</v>
      </c>
      <c r="AE413" s="165">
        <f>IF(AU413&gt;0.1,VLOOKUP(B413,'P2 Origin'!$C$21:$M$176,3,0)*H413,0)</f>
        <v>0</v>
      </c>
      <c r="AF413" s="166">
        <f t="shared" si="178"/>
        <v>2</v>
      </c>
      <c r="AG413" s="165">
        <f>(VLOOKUP(B413,'P2 Origin'!$C$21:$M$176,4,0))*AF413</f>
        <v>0</v>
      </c>
      <c r="AH413" s="166">
        <f t="shared" si="179"/>
        <v>0</v>
      </c>
      <c r="AI413" s="165">
        <f>(VLOOKUP(B413,'P2 Origin'!$C$21:$M$176,5,0))*AH413</f>
        <v>0</v>
      </c>
      <c r="AJ413" s="166">
        <f t="shared" si="195"/>
        <v>0</v>
      </c>
      <c r="AK413" s="165">
        <f>(VLOOKUP(B413,'P2 Origin'!$C$21:$M$176,6,0))*AJ413</f>
        <v>0</v>
      </c>
      <c r="AL413" s="166">
        <f t="shared" si="180"/>
        <v>0</v>
      </c>
      <c r="AM413" s="165">
        <f>(VLOOKUP($B413,'P2 Origin'!$C$21:$M$176,7,0))*AL413</f>
        <v>0</v>
      </c>
      <c r="AN413" s="166">
        <f t="shared" si="181"/>
        <v>0</v>
      </c>
      <c r="AO413" s="165">
        <f>(VLOOKUP($B413,'P2 Origin'!$C$21:$M$176,8,0))*AN413</f>
        <v>0</v>
      </c>
      <c r="AP413" s="166">
        <f t="shared" si="182"/>
        <v>0</v>
      </c>
      <c r="AQ413" s="165">
        <f>(VLOOKUP($B413,'P2 Origin'!$C$21:$M$176,9,0))*AP413</f>
        <v>0</v>
      </c>
      <c r="AR413" s="155">
        <f t="shared" si="183"/>
        <v>1</v>
      </c>
      <c r="AS413" s="164">
        <f>(VLOOKUP(B413,'P2 Origin'!$C$21:$M$176,10,0))*K413</f>
        <v>0</v>
      </c>
      <c r="AT413" s="164">
        <f>(VLOOKUP(B413,'P2 Origin'!$C$21:$M$176,11,0))*J413</f>
        <v>0</v>
      </c>
      <c r="AU413" s="167">
        <v>2</v>
      </c>
      <c r="AV413" s="168">
        <v>2</v>
      </c>
      <c r="AW413" s="169">
        <v>0</v>
      </c>
      <c r="AX413" s="170">
        <f>IF(AU413&gt;=0.1,'P3 Bureaumarge zee- en luchtvr.'!$D$12,0)</f>
        <v>0</v>
      </c>
      <c r="AY413" s="163">
        <f t="shared" si="184"/>
        <v>0</v>
      </c>
      <c r="AZ413" s="157" t="str">
        <f>VLOOKUP(D413,'P4 Destination'!$C$21:$O$176,13,0)</f>
        <v>USD</v>
      </c>
      <c r="BA413" s="164">
        <f t="shared" si="185"/>
        <v>0</v>
      </c>
      <c r="BB413" s="171">
        <f>IF(AU413&gt;0.1,(VLOOKUP(D413,'P4 Destination'!$C$21:$M$176,3,0))*I413,0)</f>
        <v>0</v>
      </c>
      <c r="BC413" s="172">
        <f t="shared" si="186"/>
        <v>2</v>
      </c>
      <c r="BD413" s="171">
        <f>(VLOOKUP($D413,'P4 Destination'!$C$21:$M$176,4,0))*BC413</f>
        <v>0</v>
      </c>
      <c r="BE413" s="172">
        <f t="shared" si="187"/>
        <v>0</v>
      </c>
      <c r="BF413" s="171">
        <f>(VLOOKUP($D413,'P4 Destination'!$C$21:$M$176,5,0))*BE413</f>
        <v>0</v>
      </c>
      <c r="BG413" s="172">
        <f t="shared" si="188"/>
        <v>0</v>
      </c>
      <c r="BH413" s="171">
        <f>(VLOOKUP($D413,'P4 Destination'!$C$21:$M$176,6,0))*BG413</f>
        <v>0</v>
      </c>
      <c r="BI413" s="172">
        <f t="shared" si="189"/>
        <v>0</v>
      </c>
      <c r="BJ413" s="171">
        <f>(VLOOKUP($D413,'P4 Destination'!$C$21:$M$176,7,0))*BI413</f>
        <v>0</v>
      </c>
      <c r="BK413" s="172">
        <f t="shared" si="190"/>
        <v>0</v>
      </c>
      <c r="BL413" s="171">
        <f>(VLOOKUP($D413,'P4 Destination'!$C$21:$M$176,8,0))*BK413</f>
        <v>0</v>
      </c>
      <c r="BM413" s="172">
        <f t="shared" si="191"/>
        <v>0</v>
      </c>
      <c r="BN413" s="171">
        <f>(VLOOKUP($D413,'P4 Destination'!$C$21:$M$176,9,0))*BM413</f>
        <v>0</v>
      </c>
      <c r="BO413" s="154">
        <f t="shared" si="192"/>
        <v>1</v>
      </c>
      <c r="BP413" s="171">
        <f>(VLOOKUP(D413,'P4 Destination'!$C$21:$M$176,10,0))*K413</f>
        <v>0</v>
      </c>
      <c r="BQ413" s="171">
        <f>(VLOOKUP(D413,'P4 Destination'!$C$21:$M$176,11,0))*J413</f>
        <v>0</v>
      </c>
      <c r="BR413" s="173">
        <f t="shared" si="193"/>
        <v>0</v>
      </c>
      <c r="BS413" s="173">
        <f>(AV413*2500)*'P6 Verzekering'!$E$11</f>
        <v>0</v>
      </c>
      <c r="BT413" s="173">
        <f>(AW413*2500)*'P6 Verzekering'!$E$12</f>
        <v>0</v>
      </c>
      <c r="BU413" s="173">
        <f>(L413*2500)*'P6 Verzekering'!$E$13</f>
        <v>0</v>
      </c>
      <c r="BV413" s="173">
        <f t="shared" si="194"/>
        <v>0</v>
      </c>
      <c r="BW413"/>
      <c r="BX413"/>
    </row>
    <row r="414" spans="1:76">
      <c r="A414" s="152" t="s">
        <v>1635</v>
      </c>
      <c r="B414" s="152" t="s">
        <v>219</v>
      </c>
      <c r="C414" s="152" t="s">
        <v>219</v>
      </c>
      <c r="D414" s="152" t="s">
        <v>365</v>
      </c>
      <c r="E414" s="152" t="s">
        <v>364</v>
      </c>
      <c r="F414" s="153">
        <f t="shared" si="168"/>
        <v>30</v>
      </c>
      <c r="G414" s="154">
        <v>1</v>
      </c>
      <c r="H414" s="154">
        <f>IFERROR(VLOOKUP(B414,'P2 Origin'!$C$21:$Q$176,15,FALSE),0)</f>
        <v>0</v>
      </c>
      <c r="I414" s="154">
        <f>IFERROR(VLOOKUP(D414,'P4 Destination'!$C$21:$Q$176,15,FALSE),0)</f>
        <v>0</v>
      </c>
      <c r="J414" s="155">
        <v>1</v>
      </c>
      <c r="K414" s="155"/>
      <c r="L414" s="156">
        <v>0</v>
      </c>
      <c r="M414" s="155">
        <v>0</v>
      </c>
      <c r="N414" s="155">
        <v>0</v>
      </c>
      <c r="O414" s="157">
        <f t="shared" si="169"/>
        <v>0</v>
      </c>
      <c r="P414" s="158">
        <f t="shared" si="170"/>
        <v>0</v>
      </c>
      <c r="Q414" s="159">
        <f>IFERROR(VLOOKUP(N414,'P1 Intra-Europees'!$A$15:$H$25,3,0),0)*P414</f>
        <v>0</v>
      </c>
      <c r="R414" s="160">
        <f t="shared" si="171"/>
        <v>0</v>
      </c>
      <c r="S414" s="159">
        <f>IFERROR(VLOOKUP(N414,'P1 Intra-Europees'!$A$15:$H$25,4,0),0)*R414</f>
        <v>0</v>
      </c>
      <c r="T414" s="160">
        <f t="shared" si="172"/>
        <v>0</v>
      </c>
      <c r="U414" s="159">
        <f>IFERROR(VLOOKUP(N414,'P1 Intra-Europees'!$A$15:$H$25,5,0),0)*T414</f>
        <v>0</v>
      </c>
      <c r="V414" s="160">
        <f t="shared" si="173"/>
        <v>0</v>
      </c>
      <c r="W414" s="159">
        <f>IFERROR(VLOOKUP(N414,'P1 Intra-Europees'!$A$15:$H$25,6,0),0)*V414</f>
        <v>0</v>
      </c>
      <c r="X414" s="160">
        <f t="shared" si="174"/>
        <v>0</v>
      </c>
      <c r="Y414" s="159">
        <f>IFERROR(VLOOKUP(N414,'P1 Intra-Europees'!$A$15:$H$25,7,0),0)*X414</f>
        <v>0</v>
      </c>
      <c r="Z414" s="161">
        <f t="shared" si="175"/>
        <v>0</v>
      </c>
      <c r="AA414" s="162">
        <f>IFERROR(VLOOKUP(N414,'P1 Intra-Europees'!$A$15:$H$25,8,0),0)*Z414</f>
        <v>0</v>
      </c>
      <c r="AB414" s="163">
        <f t="shared" si="176"/>
        <v>0</v>
      </c>
      <c r="AC414" s="157" t="str">
        <f>VLOOKUP(B414,'P2 Origin'!$C$21:$O$176,13,0)</f>
        <v>EUR</v>
      </c>
      <c r="AD414" s="164">
        <f t="shared" si="177"/>
        <v>0</v>
      </c>
      <c r="AE414" s="165">
        <f>IF(AU414&gt;0.1,VLOOKUP(B414,'P2 Origin'!$C$21:$M$176,3,0)*H414,0)</f>
        <v>0</v>
      </c>
      <c r="AF414" s="166">
        <f t="shared" si="178"/>
        <v>0</v>
      </c>
      <c r="AG414" s="165">
        <f>(VLOOKUP(B414,'P2 Origin'!$C$21:$M$176,4,0))*AF414</f>
        <v>0</v>
      </c>
      <c r="AH414" s="166">
        <f t="shared" si="179"/>
        <v>0</v>
      </c>
      <c r="AI414" s="165">
        <f>(VLOOKUP(B414,'P2 Origin'!$C$21:$M$176,5,0))*AH414</f>
        <v>0</v>
      </c>
      <c r="AJ414" s="166">
        <f t="shared" si="195"/>
        <v>0</v>
      </c>
      <c r="AK414" s="165">
        <f>(VLOOKUP(B414,'P2 Origin'!$C$21:$M$176,6,0))*AJ414</f>
        <v>0</v>
      </c>
      <c r="AL414" s="166">
        <f t="shared" si="180"/>
        <v>30</v>
      </c>
      <c r="AM414" s="165">
        <f>(VLOOKUP($B414,'P2 Origin'!$C$21:$M$176,7,0))*AL414</f>
        <v>0</v>
      </c>
      <c r="AN414" s="166">
        <f t="shared" si="181"/>
        <v>0</v>
      </c>
      <c r="AO414" s="165">
        <f>(VLOOKUP($B414,'P2 Origin'!$C$21:$M$176,8,0))*AN414</f>
        <v>0</v>
      </c>
      <c r="AP414" s="166">
        <f t="shared" si="182"/>
        <v>0</v>
      </c>
      <c r="AQ414" s="165">
        <f>(VLOOKUP($B414,'P2 Origin'!$C$21:$M$176,9,0))*AP414</f>
        <v>0</v>
      </c>
      <c r="AR414" s="155">
        <f t="shared" si="183"/>
        <v>1</v>
      </c>
      <c r="AS414" s="164">
        <f>(VLOOKUP(B414,'P2 Origin'!$C$21:$M$176,10,0))*K414</f>
        <v>0</v>
      </c>
      <c r="AT414" s="164">
        <f>(VLOOKUP(B414,'P2 Origin'!$C$21:$M$176,11,0))*J414</f>
        <v>0</v>
      </c>
      <c r="AU414" s="167">
        <v>30</v>
      </c>
      <c r="AV414" s="168">
        <v>30</v>
      </c>
      <c r="AW414" s="169">
        <v>0</v>
      </c>
      <c r="AX414" s="170">
        <f>IF(AU414&gt;=0.1,'P3 Bureaumarge zee- en luchtvr.'!$D$12,0)</f>
        <v>0</v>
      </c>
      <c r="AY414" s="163">
        <f t="shared" si="184"/>
        <v>0</v>
      </c>
      <c r="AZ414" s="157" t="str">
        <f>VLOOKUP(D414,'P4 Destination'!$C$21:$O$176,13,0)</f>
        <v>USD</v>
      </c>
      <c r="BA414" s="164">
        <f t="shared" si="185"/>
        <v>0</v>
      </c>
      <c r="BB414" s="171">
        <f>IF(AU414&gt;0.1,(VLOOKUP(D414,'P4 Destination'!$C$21:$M$176,3,0))*I414,0)</f>
        <v>0</v>
      </c>
      <c r="BC414" s="172">
        <f t="shared" si="186"/>
        <v>0</v>
      </c>
      <c r="BD414" s="171">
        <f>(VLOOKUP($D414,'P4 Destination'!$C$21:$M$176,4,0))*BC414</f>
        <v>0</v>
      </c>
      <c r="BE414" s="172">
        <f t="shared" si="187"/>
        <v>0</v>
      </c>
      <c r="BF414" s="171">
        <f>(VLOOKUP($D414,'P4 Destination'!$C$21:$M$176,5,0))*BE414</f>
        <v>0</v>
      </c>
      <c r="BG414" s="172">
        <f t="shared" si="188"/>
        <v>0</v>
      </c>
      <c r="BH414" s="171">
        <f>(VLOOKUP($D414,'P4 Destination'!$C$21:$M$176,6,0))*BG414</f>
        <v>0</v>
      </c>
      <c r="BI414" s="172">
        <f t="shared" si="189"/>
        <v>30</v>
      </c>
      <c r="BJ414" s="171">
        <f>(VLOOKUP($D414,'P4 Destination'!$C$21:$M$176,7,0))*BI414</f>
        <v>0</v>
      </c>
      <c r="BK414" s="172">
        <f t="shared" si="190"/>
        <v>0</v>
      </c>
      <c r="BL414" s="171">
        <f>(VLOOKUP($D414,'P4 Destination'!$C$21:$M$176,8,0))*BK414</f>
        <v>0</v>
      </c>
      <c r="BM414" s="172">
        <f t="shared" si="191"/>
        <v>0</v>
      </c>
      <c r="BN414" s="171">
        <f>(VLOOKUP($D414,'P4 Destination'!$C$21:$M$176,9,0))*BM414</f>
        <v>0</v>
      </c>
      <c r="BO414" s="154">
        <f t="shared" si="192"/>
        <v>1</v>
      </c>
      <c r="BP414" s="171">
        <f>(VLOOKUP(D414,'P4 Destination'!$C$21:$M$176,10,0))*K414</f>
        <v>0</v>
      </c>
      <c r="BQ414" s="171">
        <f>(VLOOKUP(D414,'P4 Destination'!$C$21:$M$176,11,0))*J414</f>
        <v>0</v>
      </c>
      <c r="BR414" s="173">
        <f t="shared" si="193"/>
        <v>0</v>
      </c>
      <c r="BS414" s="173">
        <f>(AV414*2500)*'P6 Verzekering'!$E$11</f>
        <v>0</v>
      </c>
      <c r="BT414" s="173">
        <f>(AW414*2500)*'P6 Verzekering'!$E$12</f>
        <v>0</v>
      </c>
      <c r="BU414" s="173">
        <f>(L414*2500)*'P6 Verzekering'!$E$13</f>
        <v>0</v>
      </c>
      <c r="BV414" s="173">
        <f t="shared" si="194"/>
        <v>0</v>
      </c>
      <c r="BW414"/>
      <c r="BX414"/>
    </row>
    <row r="415" spans="1:76">
      <c r="A415" s="152" t="s">
        <v>1637</v>
      </c>
      <c r="B415" s="152" t="s">
        <v>219</v>
      </c>
      <c r="C415" s="152" t="s">
        <v>219</v>
      </c>
      <c r="D415" s="152" t="s">
        <v>365</v>
      </c>
      <c r="E415" s="152" t="s">
        <v>364</v>
      </c>
      <c r="F415" s="153">
        <f t="shared" si="168"/>
        <v>30</v>
      </c>
      <c r="G415" s="154">
        <v>1</v>
      </c>
      <c r="H415" s="154">
        <f>IFERROR(VLOOKUP(B415,'P2 Origin'!$C$21:$Q$176,15,FALSE),0)</f>
        <v>0</v>
      </c>
      <c r="I415" s="154">
        <f>IFERROR(VLOOKUP(D415,'P4 Destination'!$C$21:$Q$176,15,FALSE),0)</f>
        <v>0</v>
      </c>
      <c r="J415" s="155">
        <v>1</v>
      </c>
      <c r="K415" s="155"/>
      <c r="L415" s="156">
        <v>0</v>
      </c>
      <c r="M415" s="155">
        <v>0</v>
      </c>
      <c r="N415" s="155">
        <v>0</v>
      </c>
      <c r="O415" s="157">
        <f t="shared" si="169"/>
        <v>0</v>
      </c>
      <c r="P415" s="158">
        <f t="shared" si="170"/>
        <v>0</v>
      </c>
      <c r="Q415" s="159">
        <f>IFERROR(VLOOKUP(N415,'P1 Intra-Europees'!$A$15:$H$25,3,0),0)*P415</f>
        <v>0</v>
      </c>
      <c r="R415" s="160">
        <f t="shared" si="171"/>
        <v>0</v>
      </c>
      <c r="S415" s="159">
        <f>IFERROR(VLOOKUP(N415,'P1 Intra-Europees'!$A$15:$H$25,4,0),0)*R415</f>
        <v>0</v>
      </c>
      <c r="T415" s="160">
        <f t="shared" si="172"/>
        <v>0</v>
      </c>
      <c r="U415" s="159">
        <f>IFERROR(VLOOKUP(N415,'P1 Intra-Europees'!$A$15:$H$25,5,0),0)*T415</f>
        <v>0</v>
      </c>
      <c r="V415" s="160">
        <f t="shared" si="173"/>
        <v>0</v>
      </c>
      <c r="W415" s="159">
        <f>IFERROR(VLOOKUP(N415,'P1 Intra-Europees'!$A$15:$H$25,6,0),0)*V415</f>
        <v>0</v>
      </c>
      <c r="X415" s="160">
        <f t="shared" si="174"/>
        <v>0</v>
      </c>
      <c r="Y415" s="159">
        <f>IFERROR(VLOOKUP(N415,'P1 Intra-Europees'!$A$15:$H$25,7,0),0)*X415</f>
        <v>0</v>
      </c>
      <c r="Z415" s="161">
        <f t="shared" si="175"/>
        <v>0</v>
      </c>
      <c r="AA415" s="162">
        <f>IFERROR(VLOOKUP(N415,'P1 Intra-Europees'!$A$15:$H$25,8,0),0)*Z415</f>
        <v>0</v>
      </c>
      <c r="AB415" s="163">
        <f t="shared" si="176"/>
        <v>0</v>
      </c>
      <c r="AC415" s="157" t="str">
        <f>VLOOKUP(B415,'P2 Origin'!$C$21:$O$176,13,0)</f>
        <v>EUR</v>
      </c>
      <c r="AD415" s="164">
        <f t="shared" si="177"/>
        <v>0</v>
      </c>
      <c r="AE415" s="165">
        <f>IF(AU415&gt;0.1,VLOOKUP(B415,'P2 Origin'!$C$21:$M$176,3,0)*H415,0)</f>
        <v>0</v>
      </c>
      <c r="AF415" s="166">
        <f t="shared" si="178"/>
        <v>0</v>
      </c>
      <c r="AG415" s="165">
        <f>(VLOOKUP(B415,'P2 Origin'!$C$21:$M$176,4,0))*AF415</f>
        <v>0</v>
      </c>
      <c r="AH415" s="166">
        <f t="shared" si="179"/>
        <v>0</v>
      </c>
      <c r="AI415" s="165">
        <f>(VLOOKUP(B415,'P2 Origin'!$C$21:$M$176,5,0))*AH415</f>
        <v>0</v>
      </c>
      <c r="AJ415" s="166">
        <f t="shared" si="195"/>
        <v>0</v>
      </c>
      <c r="AK415" s="165">
        <f>(VLOOKUP(B415,'P2 Origin'!$C$21:$M$176,6,0))*AJ415</f>
        <v>0</v>
      </c>
      <c r="AL415" s="166">
        <f t="shared" si="180"/>
        <v>30</v>
      </c>
      <c r="AM415" s="165">
        <f>(VLOOKUP($B415,'P2 Origin'!$C$21:$M$176,7,0))*AL415</f>
        <v>0</v>
      </c>
      <c r="AN415" s="166">
        <f t="shared" si="181"/>
        <v>0</v>
      </c>
      <c r="AO415" s="165">
        <f>(VLOOKUP($B415,'P2 Origin'!$C$21:$M$176,8,0))*AN415</f>
        <v>0</v>
      </c>
      <c r="AP415" s="166">
        <f t="shared" si="182"/>
        <v>0</v>
      </c>
      <c r="AQ415" s="165">
        <f>(VLOOKUP($B415,'P2 Origin'!$C$21:$M$176,9,0))*AP415</f>
        <v>0</v>
      </c>
      <c r="AR415" s="155">
        <f t="shared" si="183"/>
        <v>1</v>
      </c>
      <c r="AS415" s="164">
        <f>(VLOOKUP(B415,'P2 Origin'!$C$21:$M$176,10,0))*K415</f>
        <v>0</v>
      </c>
      <c r="AT415" s="164">
        <f>(VLOOKUP(B415,'P2 Origin'!$C$21:$M$176,11,0))*J415</f>
        <v>0</v>
      </c>
      <c r="AU415" s="167">
        <v>30</v>
      </c>
      <c r="AV415" s="168">
        <v>30</v>
      </c>
      <c r="AW415" s="169">
        <v>0</v>
      </c>
      <c r="AX415" s="170">
        <f>IF(AU415&gt;=0.1,'P3 Bureaumarge zee- en luchtvr.'!$D$12,0)</f>
        <v>0</v>
      </c>
      <c r="AY415" s="163">
        <f t="shared" si="184"/>
        <v>0</v>
      </c>
      <c r="AZ415" s="157" t="str">
        <f>VLOOKUP(D415,'P4 Destination'!$C$21:$O$176,13,0)</f>
        <v>USD</v>
      </c>
      <c r="BA415" s="164">
        <f t="shared" si="185"/>
        <v>0</v>
      </c>
      <c r="BB415" s="171">
        <f>IF(AU415&gt;0.1,(VLOOKUP(D415,'P4 Destination'!$C$21:$M$176,3,0))*I415,0)</f>
        <v>0</v>
      </c>
      <c r="BC415" s="172">
        <f t="shared" si="186"/>
        <v>0</v>
      </c>
      <c r="BD415" s="171">
        <f>(VLOOKUP($D415,'P4 Destination'!$C$21:$M$176,4,0))*BC415</f>
        <v>0</v>
      </c>
      <c r="BE415" s="172">
        <f t="shared" si="187"/>
        <v>0</v>
      </c>
      <c r="BF415" s="171">
        <f>(VLOOKUP($D415,'P4 Destination'!$C$21:$M$176,5,0))*BE415</f>
        <v>0</v>
      </c>
      <c r="BG415" s="172">
        <f t="shared" si="188"/>
        <v>0</v>
      </c>
      <c r="BH415" s="171">
        <f>(VLOOKUP($D415,'P4 Destination'!$C$21:$M$176,6,0))*BG415</f>
        <v>0</v>
      </c>
      <c r="BI415" s="172">
        <f t="shared" si="189"/>
        <v>30</v>
      </c>
      <c r="BJ415" s="171">
        <f>(VLOOKUP($D415,'P4 Destination'!$C$21:$M$176,7,0))*BI415</f>
        <v>0</v>
      </c>
      <c r="BK415" s="172">
        <f t="shared" si="190"/>
        <v>0</v>
      </c>
      <c r="BL415" s="171">
        <f>(VLOOKUP($D415,'P4 Destination'!$C$21:$M$176,8,0))*BK415</f>
        <v>0</v>
      </c>
      <c r="BM415" s="172">
        <f t="shared" si="191"/>
        <v>0</v>
      </c>
      <c r="BN415" s="171">
        <f>(VLOOKUP($D415,'P4 Destination'!$C$21:$M$176,9,0))*BM415</f>
        <v>0</v>
      </c>
      <c r="BO415" s="154">
        <f t="shared" si="192"/>
        <v>1</v>
      </c>
      <c r="BP415" s="171">
        <f>(VLOOKUP(D415,'P4 Destination'!$C$21:$M$176,10,0))*K415</f>
        <v>0</v>
      </c>
      <c r="BQ415" s="171">
        <f>(VLOOKUP(D415,'P4 Destination'!$C$21:$M$176,11,0))*J415</f>
        <v>0</v>
      </c>
      <c r="BR415" s="173">
        <f t="shared" si="193"/>
        <v>0</v>
      </c>
      <c r="BS415" s="173">
        <f>(AV415*2500)*'P6 Verzekering'!$E$11</f>
        <v>0</v>
      </c>
      <c r="BT415" s="173">
        <f>(AW415*2500)*'P6 Verzekering'!$E$12</f>
        <v>0</v>
      </c>
      <c r="BU415" s="173">
        <f>(L415*2500)*'P6 Verzekering'!$E$13</f>
        <v>0</v>
      </c>
      <c r="BV415" s="173">
        <f t="shared" si="194"/>
        <v>0</v>
      </c>
      <c r="BW415"/>
      <c r="BX415"/>
    </row>
    <row r="416" spans="1:76">
      <c r="A416" s="152" t="s">
        <v>1640</v>
      </c>
      <c r="B416" s="152" t="s">
        <v>219</v>
      </c>
      <c r="C416" s="152" t="s">
        <v>219</v>
      </c>
      <c r="D416" s="152" t="s">
        <v>365</v>
      </c>
      <c r="E416" s="152" t="s">
        <v>364</v>
      </c>
      <c r="F416" s="153">
        <f t="shared" si="168"/>
        <v>36</v>
      </c>
      <c r="G416" s="154">
        <v>1</v>
      </c>
      <c r="H416" s="154">
        <f>IFERROR(VLOOKUP(B416,'P2 Origin'!$C$21:$Q$176,15,FALSE),0)</f>
        <v>0</v>
      </c>
      <c r="I416" s="154">
        <f>IFERROR(VLOOKUP(D416,'P4 Destination'!$C$21:$Q$176,15,FALSE),0)</f>
        <v>0</v>
      </c>
      <c r="J416" s="155"/>
      <c r="K416" s="155">
        <v>1</v>
      </c>
      <c r="L416" s="156">
        <v>0</v>
      </c>
      <c r="M416" s="155">
        <v>0</v>
      </c>
      <c r="N416" s="155">
        <v>0</v>
      </c>
      <c r="O416" s="157">
        <f t="shared" si="169"/>
        <v>0</v>
      </c>
      <c r="P416" s="158">
        <f t="shared" si="170"/>
        <v>0</v>
      </c>
      <c r="Q416" s="159">
        <f>IFERROR(VLOOKUP(N416,'P1 Intra-Europees'!$A$15:$H$25,3,0),0)*P416</f>
        <v>0</v>
      </c>
      <c r="R416" s="160">
        <f t="shared" si="171"/>
        <v>0</v>
      </c>
      <c r="S416" s="159">
        <f>IFERROR(VLOOKUP(N416,'P1 Intra-Europees'!$A$15:$H$25,4,0),0)*R416</f>
        <v>0</v>
      </c>
      <c r="T416" s="160">
        <f t="shared" si="172"/>
        <v>0</v>
      </c>
      <c r="U416" s="159">
        <f>IFERROR(VLOOKUP(N416,'P1 Intra-Europees'!$A$15:$H$25,5,0),0)*T416</f>
        <v>0</v>
      </c>
      <c r="V416" s="160">
        <f t="shared" si="173"/>
        <v>0</v>
      </c>
      <c r="W416" s="159">
        <f>IFERROR(VLOOKUP(N416,'P1 Intra-Europees'!$A$15:$H$25,6,0),0)*V416</f>
        <v>0</v>
      </c>
      <c r="X416" s="160">
        <f t="shared" si="174"/>
        <v>0</v>
      </c>
      <c r="Y416" s="159">
        <f>IFERROR(VLOOKUP(N416,'P1 Intra-Europees'!$A$15:$H$25,7,0),0)*X416</f>
        <v>0</v>
      </c>
      <c r="Z416" s="161">
        <f t="shared" si="175"/>
        <v>0</v>
      </c>
      <c r="AA416" s="162">
        <f>IFERROR(VLOOKUP(N416,'P1 Intra-Europees'!$A$15:$H$25,8,0),0)*Z416</f>
        <v>0</v>
      </c>
      <c r="AB416" s="163">
        <f t="shared" si="176"/>
        <v>0</v>
      </c>
      <c r="AC416" s="157" t="str">
        <f>VLOOKUP(B416,'P2 Origin'!$C$21:$O$176,13,0)</f>
        <v>EUR</v>
      </c>
      <c r="AD416" s="164">
        <f t="shared" si="177"/>
        <v>0</v>
      </c>
      <c r="AE416" s="165">
        <f>IF(AU416&gt;0.1,VLOOKUP(B416,'P2 Origin'!$C$21:$M$176,3,0)*H416,0)</f>
        <v>0</v>
      </c>
      <c r="AF416" s="166">
        <f t="shared" si="178"/>
        <v>0</v>
      </c>
      <c r="AG416" s="165">
        <f>(VLOOKUP(B416,'P2 Origin'!$C$21:$M$176,4,0))*AF416</f>
        <v>0</v>
      </c>
      <c r="AH416" s="166">
        <f t="shared" si="179"/>
        <v>0</v>
      </c>
      <c r="AI416" s="165">
        <f>(VLOOKUP(B416,'P2 Origin'!$C$21:$M$176,5,0))*AH416</f>
        <v>0</v>
      </c>
      <c r="AJ416" s="166">
        <f t="shared" si="195"/>
        <v>0</v>
      </c>
      <c r="AK416" s="165">
        <f>(VLOOKUP(B416,'P2 Origin'!$C$21:$M$176,6,0))*AJ416</f>
        <v>0</v>
      </c>
      <c r="AL416" s="166">
        <f t="shared" si="180"/>
        <v>0</v>
      </c>
      <c r="AM416" s="165">
        <f>(VLOOKUP($B416,'P2 Origin'!$C$21:$M$176,7,0))*AL416</f>
        <v>0</v>
      </c>
      <c r="AN416" s="166">
        <f t="shared" si="181"/>
        <v>36</v>
      </c>
      <c r="AO416" s="165">
        <f>(VLOOKUP($B416,'P2 Origin'!$C$21:$M$176,8,0))*AN416</f>
        <v>0</v>
      </c>
      <c r="AP416" s="166">
        <f t="shared" si="182"/>
        <v>0</v>
      </c>
      <c r="AQ416" s="165">
        <f>(VLOOKUP($B416,'P2 Origin'!$C$21:$M$176,9,0))*AP416</f>
        <v>0</v>
      </c>
      <c r="AR416" s="155">
        <f t="shared" si="183"/>
        <v>1</v>
      </c>
      <c r="AS416" s="164">
        <f>(VLOOKUP(B416,'P2 Origin'!$C$21:$M$176,10,0))*K416</f>
        <v>0</v>
      </c>
      <c r="AT416" s="164">
        <f>(VLOOKUP(B416,'P2 Origin'!$C$21:$M$176,11,0))*J416</f>
        <v>0</v>
      </c>
      <c r="AU416" s="167">
        <v>36</v>
      </c>
      <c r="AV416" s="168">
        <v>36</v>
      </c>
      <c r="AW416" s="169">
        <v>0</v>
      </c>
      <c r="AX416" s="170">
        <f>IF(AU416&gt;=0.1,'P3 Bureaumarge zee- en luchtvr.'!$D$12,0)</f>
        <v>0</v>
      </c>
      <c r="AY416" s="163">
        <f t="shared" si="184"/>
        <v>0</v>
      </c>
      <c r="AZ416" s="157" t="str">
        <f>VLOOKUP(D416,'P4 Destination'!$C$21:$O$176,13,0)</f>
        <v>USD</v>
      </c>
      <c r="BA416" s="164">
        <f t="shared" si="185"/>
        <v>0</v>
      </c>
      <c r="BB416" s="171">
        <f>IF(AU416&gt;0.1,(VLOOKUP(D416,'P4 Destination'!$C$21:$M$176,3,0))*I416,0)</f>
        <v>0</v>
      </c>
      <c r="BC416" s="172">
        <f t="shared" si="186"/>
        <v>0</v>
      </c>
      <c r="BD416" s="171">
        <f>(VLOOKUP($D416,'P4 Destination'!$C$21:$M$176,4,0))*BC416</f>
        <v>0</v>
      </c>
      <c r="BE416" s="172">
        <f t="shared" si="187"/>
        <v>0</v>
      </c>
      <c r="BF416" s="171">
        <f>(VLOOKUP($D416,'P4 Destination'!$C$21:$M$176,5,0))*BE416</f>
        <v>0</v>
      </c>
      <c r="BG416" s="172">
        <f t="shared" si="188"/>
        <v>0</v>
      </c>
      <c r="BH416" s="171">
        <f>(VLOOKUP($D416,'P4 Destination'!$C$21:$M$176,6,0))*BG416</f>
        <v>0</v>
      </c>
      <c r="BI416" s="172">
        <f t="shared" si="189"/>
        <v>0</v>
      </c>
      <c r="BJ416" s="171">
        <f>(VLOOKUP($D416,'P4 Destination'!$C$21:$M$176,7,0))*BI416</f>
        <v>0</v>
      </c>
      <c r="BK416" s="172">
        <f t="shared" si="190"/>
        <v>36</v>
      </c>
      <c r="BL416" s="171">
        <f>(VLOOKUP($D416,'P4 Destination'!$C$21:$M$176,8,0))*BK416</f>
        <v>0</v>
      </c>
      <c r="BM416" s="172">
        <f t="shared" si="191"/>
        <v>0</v>
      </c>
      <c r="BN416" s="171">
        <f>(VLOOKUP($D416,'P4 Destination'!$C$21:$M$176,9,0))*BM416</f>
        <v>0</v>
      </c>
      <c r="BO416" s="154">
        <f t="shared" si="192"/>
        <v>1</v>
      </c>
      <c r="BP416" s="171">
        <f>(VLOOKUP(D416,'P4 Destination'!$C$21:$M$176,10,0))*K416</f>
        <v>0</v>
      </c>
      <c r="BQ416" s="171">
        <f>(VLOOKUP(D416,'P4 Destination'!$C$21:$M$176,11,0))*J416</f>
        <v>0</v>
      </c>
      <c r="BR416" s="173">
        <f t="shared" si="193"/>
        <v>0</v>
      </c>
      <c r="BS416" s="173">
        <f>(AV416*2500)*'P6 Verzekering'!$E$11</f>
        <v>0</v>
      </c>
      <c r="BT416" s="173">
        <f>(AW416*2500)*'P6 Verzekering'!$E$12</f>
        <v>0</v>
      </c>
      <c r="BU416" s="173">
        <f>(L416*2500)*'P6 Verzekering'!$E$13</f>
        <v>0</v>
      </c>
      <c r="BV416" s="173">
        <f t="shared" si="194"/>
        <v>0</v>
      </c>
      <c r="BW416"/>
      <c r="BX416"/>
    </row>
    <row r="417" spans="1:76">
      <c r="A417" s="152" t="s">
        <v>1641</v>
      </c>
      <c r="B417" s="152" t="s">
        <v>219</v>
      </c>
      <c r="C417" s="152" t="s">
        <v>219</v>
      </c>
      <c r="D417" s="152" t="s">
        <v>365</v>
      </c>
      <c r="E417" s="152" t="s">
        <v>364</v>
      </c>
      <c r="F417" s="153">
        <f t="shared" si="168"/>
        <v>32</v>
      </c>
      <c r="G417" s="154">
        <v>1</v>
      </c>
      <c r="H417" s="154">
        <f>IFERROR(VLOOKUP(B417,'P2 Origin'!$C$21:$Q$176,15,FALSE),0)</f>
        <v>0</v>
      </c>
      <c r="I417" s="154">
        <f>IFERROR(VLOOKUP(D417,'P4 Destination'!$C$21:$Q$176,15,FALSE),0)</f>
        <v>0</v>
      </c>
      <c r="J417" s="155"/>
      <c r="K417" s="155">
        <v>1</v>
      </c>
      <c r="L417" s="156">
        <v>0</v>
      </c>
      <c r="M417" s="155">
        <v>0</v>
      </c>
      <c r="N417" s="155">
        <v>0</v>
      </c>
      <c r="O417" s="157">
        <f t="shared" si="169"/>
        <v>0</v>
      </c>
      <c r="P417" s="158">
        <f t="shared" si="170"/>
        <v>0</v>
      </c>
      <c r="Q417" s="159">
        <f>IFERROR(VLOOKUP(N417,'P1 Intra-Europees'!$A$15:$H$25,3,0),0)*P417</f>
        <v>0</v>
      </c>
      <c r="R417" s="160">
        <f t="shared" si="171"/>
        <v>0</v>
      </c>
      <c r="S417" s="159">
        <f>IFERROR(VLOOKUP(N417,'P1 Intra-Europees'!$A$15:$H$25,4,0),0)*R417</f>
        <v>0</v>
      </c>
      <c r="T417" s="160">
        <f t="shared" si="172"/>
        <v>0</v>
      </c>
      <c r="U417" s="159">
        <f>IFERROR(VLOOKUP(N417,'P1 Intra-Europees'!$A$15:$H$25,5,0),0)*T417</f>
        <v>0</v>
      </c>
      <c r="V417" s="160">
        <f t="shared" si="173"/>
        <v>0</v>
      </c>
      <c r="W417" s="159">
        <f>IFERROR(VLOOKUP(N417,'P1 Intra-Europees'!$A$15:$H$25,6,0),0)*V417</f>
        <v>0</v>
      </c>
      <c r="X417" s="160">
        <f t="shared" si="174"/>
        <v>0</v>
      </c>
      <c r="Y417" s="159">
        <f>IFERROR(VLOOKUP(N417,'P1 Intra-Europees'!$A$15:$H$25,7,0),0)*X417</f>
        <v>0</v>
      </c>
      <c r="Z417" s="161">
        <f t="shared" si="175"/>
        <v>0</v>
      </c>
      <c r="AA417" s="162">
        <f>IFERROR(VLOOKUP(N417,'P1 Intra-Europees'!$A$15:$H$25,8,0),0)*Z417</f>
        <v>0</v>
      </c>
      <c r="AB417" s="163">
        <f t="shared" si="176"/>
        <v>0</v>
      </c>
      <c r="AC417" s="157" t="str">
        <f>VLOOKUP(B417,'P2 Origin'!$C$21:$O$176,13,0)</f>
        <v>EUR</v>
      </c>
      <c r="AD417" s="164">
        <f t="shared" si="177"/>
        <v>0</v>
      </c>
      <c r="AE417" s="165">
        <f>IF(AU417&gt;0.1,VLOOKUP(B417,'P2 Origin'!$C$21:$M$176,3,0)*H417,0)</f>
        <v>0</v>
      </c>
      <c r="AF417" s="166">
        <f t="shared" si="178"/>
        <v>0</v>
      </c>
      <c r="AG417" s="165">
        <f>(VLOOKUP(B417,'P2 Origin'!$C$21:$M$176,4,0))*AF417</f>
        <v>0</v>
      </c>
      <c r="AH417" s="166">
        <f t="shared" si="179"/>
        <v>0</v>
      </c>
      <c r="AI417" s="165">
        <f>(VLOOKUP(B417,'P2 Origin'!$C$21:$M$176,5,0))*AH417</f>
        <v>0</v>
      </c>
      <c r="AJ417" s="166">
        <f t="shared" si="195"/>
        <v>0</v>
      </c>
      <c r="AK417" s="165">
        <f>(VLOOKUP(B417,'P2 Origin'!$C$21:$M$176,6,0))*AJ417</f>
        <v>0</v>
      </c>
      <c r="AL417" s="166">
        <f t="shared" si="180"/>
        <v>32</v>
      </c>
      <c r="AM417" s="165">
        <f>(VLOOKUP($B417,'P2 Origin'!$C$21:$M$176,7,0))*AL417</f>
        <v>0</v>
      </c>
      <c r="AN417" s="166">
        <f t="shared" si="181"/>
        <v>0</v>
      </c>
      <c r="AO417" s="165">
        <f>(VLOOKUP($B417,'P2 Origin'!$C$21:$M$176,8,0))*AN417</f>
        <v>0</v>
      </c>
      <c r="AP417" s="166">
        <f t="shared" si="182"/>
        <v>0</v>
      </c>
      <c r="AQ417" s="165">
        <f>(VLOOKUP($B417,'P2 Origin'!$C$21:$M$176,9,0))*AP417</f>
        <v>0</v>
      </c>
      <c r="AR417" s="155">
        <f t="shared" si="183"/>
        <v>1</v>
      </c>
      <c r="AS417" s="164">
        <f>(VLOOKUP(B417,'P2 Origin'!$C$21:$M$176,10,0))*K417</f>
        <v>0</v>
      </c>
      <c r="AT417" s="164">
        <f>(VLOOKUP(B417,'P2 Origin'!$C$21:$M$176,11,0))*J417</f>
        <v>0</v>
      </c>
      <c r="AU417" s="167">
        <v>32</v>
      </c>
      <c r="AV417" s="168">
        <v>32</v>
      </c>
      <c r="AW417" s="169">
        <v>0</v>
      </c>
      <c r="AX417" s="170">
        <f>IF(AU417&gt;=0.1,'P3 Bureaumarge zee- en luchtvr.'!$D$12,0)</f>
        <v>0</v>
      </c>
      <c r="AY417" s="163">
        <f t="shared" si="184"/>
        <v>0</v>
      </c>
      <c r="AZ417" s="157" t="str">
        <f>VLOOKUP(D417,'P4 Destination'!$C$21:$O$176,13,0)</f>
        <v>USD</v>
      </c>
      <c r="BA417" s="164">
        <f t="shared" si="185"/>
        <v>0</v>
      </c>
      <c r="BB417" s="171">
        <f>IF(AU417&gt;0.1,(VLOOKUP(D417,'P4 Destination'!$C$21:$M$176,3,0))*I417,0)</f>
        <v>0</v>
      </c>
      <c r="BC417" s="172">
        <f t="shared" si="186"/>
        <v>0</v>
      </c>
      <c r="BD417" s="171">
        <f>(VLOOKUP($D417,'P4 Destination'!$C$21:$M$176,4,0))*BC417</f>
        <v>0</v>
      </c>
      <c r="BE417" s="172">
        <f t="shared" si="187"/>
        <v>0</v>
      </c>
      <c r="BF417" s="171">
        <f>(VLOOKUP($D417,'P4 Destination'!$C$21:$M$176,5,0))*BE417</f>
        <v>0</v>
      </c>
      <c r="BG417" s="172">
        <f t="shared" si="188"/>
        <v>0</v>
      </c>
      <c r="BH417" s="171">
        <f>(VLOOKUP($D417,'P4 Destination'!$C$21:$M$176,6,0))*BG417</f>
        <v>0</v>
      </c>
      <c r="BI417" s="172">
        <f t="shared" si="189"/>
        <v>32</v>
      </c>
      <c r="BJ417" s="171">
        <f>(VLOOKUP($D417,'P4 Destination'!$C$21:$M$176,7,0))*BI417</f>
        <v>0</v>
      </c>
      <c r="BK417" s="172">
        <f t="shared" si="190"/>
        <v>0</v>
      </c>
      <c r="BL417" s="171">
        <f>(VLOOKUP($D417,'P4 Destination'!$C$21:$M$176,8,0))*BK417</f>
        <v>0</v>
      </c>
      <c r="BM417" s="172">
        <f t="shared" si="191"/>
        <v>0</v>
      </c>
      <c r="BN417" s="171">
        <f>(VLOOKUP($D417,'P4 Destination'!$C$21:$M$176,9,0))*BM417</f>
        <v>0</v>
      </c>
      <c r="BO417" s="154">
        <f t="shared" si="192"/>
        <v>1</v>
      </c>
      <c r="BP417" s="171">
        <f>(VLOOKUP(D417,'P4 Destination'!$C$21:$M$176,10,0))*K417</f>
        <v>0</v>
      </c>
      <c r="BQ417" s="171">
        <f>(VLOOKUP(D417,'P4 Destination'!$C$21:$M$176,11,0))*J417</f>
        <v>0</v>
      </c>
      <c r="BR417" s="173">
        <f t="shared" si="193"/>
        <v>0</v>
      </c>
      <c r="BS417" s="173">
        <f>(AV417*2500)*'P6 Verzekering'!$E$11</f>
        <v>0</v>
      </c>
      <c r="BT417" s="173">
        <f>(AW417*2500)*'P6 Verzekering'!$E$12</f>
        <v>0</v>
      </c>
      <c r="BU417" s="173">
        <f>(L417*2500)*'P6 Verzekering'!$E$13</f>
        <v>0</v>
      </c>
      <c r="BV417" s="173">
        <f t="shared" si="194"/>
        <v>0</v>
      </c>
      <c r="BW417"/>
      <c r="BX417"/>
    </row>
    <row r="418" spans="1:76">
      <c r="A418" s="152" t="s">
        <v>1673</v>
      </c>
      <c r="B418" s="152" t="s">
        <v>219</v>
      </c>
      <c r="C418" s="152" t="s">
        <v>219</v>
      </c>
      <c r="D418" s="152" t="s">
        <v>306</v>
      </c>
      <c r="E418" s="152" t="s">
        <v>305</v>
      </c>
      <c r="F418" s="153">
        <f t="shared" si="168"/>
        <v>21</v>
      </c>
      <c r="G418" s="154">
        <v>1</v>
      </c>
      <c r="H418" s="154">
        <f>IFERROR(VLOOKUP(B418,'P2 Origin'!$C$21:$Q$176,15,FALSE),0)</f>
        <v>0</v>
      </c>
      <c r="I418" s="154">
        <f>IFERROR(VLOOKUP(D418,'P4 Destination'!$C$21:$Q$176,15,FALSE),0)</f>
        <v>1</v>
      </c>
      <c r="J418" s="155">
        <v>1</v>
      </c>
      <c r="K418" s="155"/>
      <c r="L418" s="156">
        <v>0</v>
      </c>
      <c r="M418" s="155">
        <v>0</v>
      </c>
      <c r="N418" s="155">
        <v>0</v>
      </c>
      <c r="O418" s="157">
        <f t="shared" si="169"/>
        <v>0</v>
      </c>
      <c r="P418" s="158">
        <f t="shared" si="170"/>
        <v>0</v>
      </c>
      <c r="Q418" s="159">
        <f>IFERROR(VLOOKUP(N418,'P1 Intra-Europees'!$A$15:$H$25,3,0),0)*P418</f>
        <v>0</v>
      </c>
      <c r="R418" s="160">
        <f t="shared" si="171"/>
        <v>0</v>
      </c>
      <c r="S418" s="159">
        <f>IFERROR(VLOOKUP(N418,'P1 Intra-Europees'!$A$15:$H$25,4,0),0)*R418</f>
        <v>0</v>
      </c>
      <c r="T418" s="160">
        <f t="shared" si="172"/>
        <v>0</v>
      </c>
      <c r="U418" s="159">
        <f>IFERROR(VLOOKUP(N418,'P1 Intra-Europees'!$A$15:$H$25,5,0),0)*T418</f>
        <v>0</v>
      </c>
      <c r="V418" s="160">
        <f t="shared" si="173"/>
        <v>0</v>
      </c>
      <c r="W418" s="159">
        <f>IFERROR(VLOOKUP(N418,'P1 Intra-Europees'!$A$15:$H$25,6,0),0)*V418</f>
        <v>0</v>
      </c>
      <c r="X418" s="160">
        <f t="shared" si="174"/>
        <v>0</v>
      </c>
      <c r="Y418" s="159">
        <f>IFERROR(VLOOKUP(N418,'P1 Intra-Europees'!$A$15:$H$25,7,0),0)*X418</f>
        <v>0</v>
      </c>
      <c r="Z418" s="161">
        <f t="shared" si="175"/>
        <v>0</v>
      </c>
      <c r="AA418" s="162">
        <f>IFERROR(VLOOKUP(N418,'P1 Intra-Europees'!$A$15:$H$25,8,0),0)*Z418</f>
        <v>0</v>
      </c>
      <c r="AB418" s="163">
        <f t="shared" si="176"/>
        <v>0</v>
      </c>
      <c r="AC418" s="157" t="str">
        <f>VLOOKUP(B418,'P2 Origin'!$C$21:$O$176,13,0)</f>
        <v>EUR</v>
      </c>
      <c r="AD418" s="164">
        <f t="shared" si="177"/>
        <v>0</v>
      </c>
      <c r="AE418" s="165">
        <f>IF(AU418&gt;0.1,VLOOKUP(B418,'P2 Origin'!$C$21:$M$176,3,0)*H418,0)</f>
        <v>0</v>
      </c>
      <c r="AF418" s="166">
        <f t="shared" si="178"/>
        <v>0</v>
      </c>
      <c r="AG418" s="165">
        <f>(VLOOKUP(B418,'P2 Origin'!$C$21:$M$176,4,0))*AF418</f>
        <v>0</v>
      </c>
      <c r="AH418" s="166">
        <f t="shared" si="179"/>
        <v>0</v>
      </c>
      <c r="AI418" s="165">
        <f>(VLOOKUP(B418,'P2 Origin'!$C$21:$M$176,5,0))*AH418</f>
        <v>0</v>
      </c>
      <c r="AJ418" s="166">
        <f t="shared" si="195"/>
        <v>21</v>
      </c>
      <c r="AK418" s="165">
        <f>(VLOOKUP(B418,'P2 Origin'!$C$21:$M$176,6,0))*AJ418</f>
        <v>0</v>
      </c>
      <c r="AL418" s="166">
        <f t="shared" si="180"/>
        <v>0</v>
      </c>
      <c r="AM418" s="165">
        <f>(VLOOKUP($B418,'P2 Origin'!$C$21:$M$176,7,0))*AL418</f>
        <v>0</v>
      </c>
      <c r="AN418" s="166">
        <f t="shared" si="181"/>
        <v>0</v>
      </c>
      <c r="AO418" s="165">
        <f>(VLOOKUP($B418,'P2 Origin'!$C$21:$M$176,8,0))*AN418</f>
        <v>0</v>
      </c>
      <c r="AP418" s="166">
        <f t="shared" si="182"/>
        <v>0</v>
      </c>
      <c r="AQ418" s="165">
        <f>(VLOOKUP($B418,'P2 Origin'!$C$21:$M$176,9,0))*AP418</f>
        <v>0</v>
      </c>
      <c r="AR418" s="155">
        <f t="shared" si="183"/>
        <v>1</v>
      </c>
      <c r="AS418" s="164">
        <f>(VLOOKUP(B418,'P2 Origin'!$C$21:$M$176,10,0))*K418</f>
        <v>0</v>
      </c>
      <c r="AT418" s="164">
        <f>(VLOOKUP(B418,'P2 Origin'!$C$21:$M$176,11,0))*J418</f>
        <v>0</v>
      </c>
      <c r="AU418" s="167">
        <v>21</v>
      </c>
      <c r="AV418" s="168">
        <v>21</v>
      </c>
      <c r="AW418" s="169">
        <v>0</v>
      </c>
      <c r="AX418" s="170">
        <f>IF(AU418&gt;=0.1,'P3 Bureaumarge zee- en luchtvr.'!$D$12,0)</f>
        <v>0</v>
      </c>
      <c r="AY418" s="163">
        <f t="shared" si="184"/>
        <v>0</v>
      </c>
      <c r="AZ418" s="157" t="str">
        <f>VLOOKUP(D418,'P4 Destination'!$C$21:$O$176,13,0)</f>
        <v>USD</v>
      </c>
      <c r="BA418" s="164">
        <f t="shared" si="185"/>
        <v>0</v>
      </c>
      <c r="BB418" s="171">
        <f>IF(AU418&gt;0.1,(VLOOKUP(D418,'P4 Destination'!$C$21:$M$176,3,0))*I418,0)</f>
        <v>0</v>
      </c>
      <c r="BC418" s="172">
        <f t="shared" si="186"/>
        <v>0</v>
      </c>
      <c r="BD418" s="171">
        <f>(VLOOKUP($D418,'P4 Destination'!$C$21:$M$176,4,0))*BC418</f>
        <v>0</v>
      </c>
      <c r="BE418" s="172">
        <f t="shared" si="187"/>
        <v>0</v>
      </c>
      <c r="BF418" s="171">
        <f>(VLOOKUP($D418,'P4 Destination'!$C$21:$M$176,5,0))*BE418</f>
        <v>0</v>
      </c>
      <c r="BG418" s="172">
        <f t="shared" si="188"/>
        <v>21</v>
      </c>
      <c r="BH418" s="171">
        <f>(VLOOKUP($D418,'P4 Destination'!$C$21:$M$176,6,0))*BG418</f>
        <v>0</v>
      </c>
      <c r="BI418" s="172">
        <f t="shared" si="189"/>
        <v>0</v>
      </c>
      <c r="BJ418" s="171">
        <f>(VLOOKUP($D418,'P4 Destination'!$C$21:$M$176,7,0))*BI418</f>
        <v>0</v>
      </c>
      <c r="BK418" s="172">
        <f t="shared" si="190"/>
        <v>0</v>
      </c>
      <c r="BL418" s="171">
        <f>(VLOOKUP($D418,'P4 Destination'!$C$21:$M$176,8,0))*BK418</f>
        <v>0</v>
      </c>
      <c r="BM418" s="172">
        <f t="shared" si="191"/>
        <v>0</v>
      </c>
      <c r="BN418" s="171">
        <f>(VLOOKUP($D418,'P4 Destination'!$C$21:$M$176,9,0))*BM418</f>
        <v>0</v>
      </c>
      <c r="BO418" s="154">
        <f t="shared" si="192"/>
        <v>1</v>
      </c>
      <c r="BP418" s="171">
        <f>(VLOOKUP(D418,'P4 Destination'!$C$21:$M$176,10,0))*K418</f>
        <v>0</v>
      </c>
      <c r="BQ418" s="171">
        <f>(VLOOKUP(D418,'P4 Destination'!$C$21:$M$176,11,0))*J418</f>
        <v>0</v>
      </c>
      <c r="BR418" s="173">
        <f t="shared" si="193"/>
        <v>0</v>
      </c>
      <c r="BS418" s="173">
        <f>(AV418*2500)*'P6 Verzekering'!$E$11</f>
        <v>0</v>
      </c>
      <c r="BT418" s="173">
        <f>(AW418*2500)*'P6 Verzekering'!$E$12</f>
        <v>0</v>
      </c>
      <c r="BU418" s="173">
        <f>(L418*2500)*'P6 Verzekering'!$E$13</f>
        <v>0</v>
      </c>
      <c r="BV418" s="173">
        <f t="shared" si="194"/>
        <v>0</v>
      </c>
      <c r="BW418"/>
      <c r="BX418"/>
    </row>
    <row r="419" spans="1:76">
      <c r="A419" s="152" t="s">
        <v>1674</v>
      </c>
      <c r="B419" s="152" t="s">
        <v>219</v>
      </c>
      <c r="C419" s="152" t="s">
        <v>219</v>
      </c>
      <c r="D419" s="152" t="s">
        <v>306</v>
      </c>
      <c r="E419" s="152" t="s">
        <v>305</v>
      </c>
      <c r="F419" s="153">
        <f t="shared" si="168"/>
        <v>31.07</v>
      </c>
      <c r="G419" s="154">
        <v>1</v>
      </c>
      <c r="H419" s="154">
        <f>IFERROR(VLOOKUP(B419,'P2 Origin'!$C$21:$Q$176,15,FALSE),0)</f>
        <v>0</v>
      </c>
      <c r="I419" s="154">
        <f>IFERROR(VLOOKUP(D419,'P4 Destination'!$C$21:$Q$176,15,FALSE),0)</f>
        <v>1</v>
      </c>
      <c r="J419" s="155">
        <v>1</v>
      </c>
      <c r="K419" s="155"/>
      <c r="L419" s="156">
        <v>0</v>
      </c>
      <c r="M419" s="155">
        <v>0</v>
      </c>
      <c r="N419" s="155">
        <v>0</v>
      </c>
      <c r="O419" s="157">
        <f t="shared" si="169"/>
        <v>0</v>
      </c>
      <c r="P419" s="158">
        <f t="shared" si="170"/>
        <v>0</v>
      </c>
      <c r="Q419" s="159">
        <f>IFERROR(VLOOKUP(N419,'P1 Intra-Europees'!$A$15:$H$25,3,0),0)*P419</f>
        <v>0</v>
      </c>
      <c r="R419" s="160">
        <f t="shared" si="171"/>
        <v>0</v>
      </c>
      <c r="S419" s="159">
        <f>IFERROR(VLOOKUP(N419,'P1 Intra-Europees'!$A$15:$H$25,4,0),0)*R419</f>
        <v>0</v>
      </c>
      <c r="T419" s="160">
        <f t="shared" si="172"/>
        <v>0</v>
      </c>
      <c r="U419" s="159">
        <f>IFERROR(VLOOKUP(N419,'P1 Intra-Europees'!$A$15:$H$25,5,0),0)*T419</f>
        <v>0</v>
      </c>
      <c r="V419" s="160">
        <f t="shared" si="173"/>
        <v>0</v>
      </c>
      <c r="W419" s="159">
        <f>IFERROR(VLOOKUP(N419,'P1 Intra-Europees'!$A$15:$H$25,6,0),0)*V419</f>
        <v>0</v>
      </c>
      <c r="X419" s="160">
        <f t="shared" si="174"/>
        <v>0</v>
      </c>
      <c r="Y419" s="159">
        <f>IFERROR(VLOOKUP(N419,'P1 Intra-Europees'!$A$15:$H$25,7,0),0)*X419</f>
        <v>0</v>
      </c>
      <c r="Z419" s="161">
        <f t="shared" si="175"/>
        <v>0</v>
      </c>
      <c r="AA419" s="162">
        <f>IFERROR(VLOOKUP(N419,'P1 Intra-Europees'!$A$15:$H$25,8,0),0)*Z419</f>
        <v>0</v>
      </c>
      <c r="AB419" s="163">
        <f t="shared" si="176"/>
        <v>0</v>
      </c>
      <c r="AC419" s="157" t="str">
        <f>VLOOKUP(B419,'P2 Origin'!$C$21:$O$176,13,0)</f>
        <v>EUR</v>
      </c>
      <c r="AD419" s="164">
        <f t="shared" si="177"/>
        <v>0</v>
      </c>
      <c r="AE419" s="165">
        <f>IF(AU419&gt;0.1,VLOOKUP(B419,'P2 Origin'!$C$21:$M$176,3,0)*H419,0)</f>
        <v>0</v>
      </c>
      <c r="AF419" s="166">
        <f t="shared" si="178"/>
        <v>0</v>
      </c>
      <c r="AG419" s="165">
        <f>(VLOOKUP(B419,'P2 Origin'!$C$21:$M$176,4,0))*AF419</f>
        <v>0</v>
      </c>
      <c r="AH419" s="166">
        <f t="shared" si="179"/>
        <v>0</v>
      </c>
      <c r="AI419" s="165">
        <f>(VLOOKUP(B419,'P2 Origin'!$C$21:$M$176,5,0))*AH419</f>
        <v>0</v>
      </c>
      <c r="AJ419" s="166">
        <f t="shared" si="195"/>
        <v>0</v>
      </c>
      <c r="AK419" s="165">
        <f>(VLOOKUP(B419,'P2 Origin'!$C$21:$M$176,6,0))*AJ419</f>
        <v>0</v>
      </c>
      <c r="AL419" s="166">
        <f t="shared" si="180"/>
        <v>31.07</v>
      </c>
      <c r="AM419" s="165">
        <f>(VLOOKUP($B419,'P2 Origin'!$C$21:$M$176,7,0))*AL419</f>
        <v>0</v>
      </c>
      <c r="AN419" s="166">
        <f t="shared" si="181"/>
        <v>0</v>
      </c>
      <c r="AO419" s="165">
        <f>(VLOOKUP($B419,'P2 Origin'!$C$21:$M$176,8,0))*AN419</f>
        <v>0</v>
      </c>
      <c r="AP419" s="166">
        <f t="shared" si="182"/>
        <v>0</v>
      </c>
      <c r="AQ419" s="165">
        <f>(VLOOKUP($B419,'P2 Origin'!$C$21:$M$176,9,0))*AP419</f>
        <v>0</v>
      </c>
      <c r="AR419" s="155">
        <f t="shared" si="183"/>
        <v>1</v>
      </c>
      <c r="AS419" s="164">
        <f>(VLOOKUP(B419,'P2 Origin'!$C$21:$M$176,10,0))*K419</f>
        <v>0</v>
      </c>
      <c r="AT419" s="164">
        <f>(VLOOKUP(B419,'P2 Origin'!$C$21:$M$176,11,0))*J419</f>
        <v>0</v>
      </c>
      <c r="AU419" s="167">
        <v>31.07</v>
      </c>
      <c r="AV419" s="168">
        <v>30</v>
      </c>
      <c r="AW419" s="169">
        <v>1.07</v>
      </c>
      <c r="AX419" s="170">
        <f>IF(AU419&gt;=0.1,'P3 Bureaumarge zee- en luchtvr.'!$D$12,0)</f>
        <v>0</v>
      </c>
      <c r="AY419" s="163">
        <f t="shared" si="184"/>
        <v>0</v>
      </c>
      <c r="AZ419" s="157" t="str">
        <f>VLOOKUP(D419,'P4 Destination'!$C$21:$O$176,13,0)</f>
        <v>USD</v>
      </c>
      <c r="BA419" s="164">
        <f t="shared" si="185"/>
        <v>0</v>
      </c>
      <c r="BB419" s="171">
        <f>IF(AU419&gt;0.1,(VLOOKUP(D419,'P4 Destination'!$C$21:$M$176,3,0))*I419,0)</f>
        <v>0</v>
      </c>
      <c r="BC419" s="172">
        <f t="shared" si="186"/>
        <v>0</v>
      </c>
      <c r="BD419" s="171">
        <f>(VLOOKUP($D419,'P4 Destination'!$C$21:$M$176,4,0))*BC419</f>
        <v>0</v>
      </c>
      <c r="BE419" s="172">
        <f t="shared" si="187"/>
        <v>0</v>
      </c>
      <c r="BF419" s="171">
        <f>(VLOOKUP($D419,'P4 Destination'!$C$21:$M$176,5,0))*BE419</f>
        <v>0</v>
      </c>
      <c r="BG419" s="172">
        <f t="shared" si="188"/>
        <v>0</v>
      </c>
      <c r="BH419" s="171">
        <f>(VLOOKUP($D419,'P4 Destination'!$C$21:$M$176,6,0))*BG419</f>
        <v>0</v>
      </c>
      <c r="BI419" s="172">
        <f t="shared" si="189"/>
        <v>31.07</v>
      </c>
      <c r="BJ419" s="171">
        <f>(VLOOKUP($D419,'P4 Destination'!$C$21:$M$176,7,0))*BI419</f>
        <v>0</v>
      </c>
      <c r="BK419" s="172">
        <f t="shared" si="190"/>
        <v>0</v>
      </c>
      <c r="BL419" s="171">
        <f>(VLOOKUP($D419,'P4 Destination'!$C$21:$M$176,8,0))*BK419</f>
        <v>0</v>
      </c>
      <c r="BM419" s="172">
        <f t="shared" si="191"/>
        <v>0</v>
      </c>
      <c r="BN419" s="171">
        <f>(VLOOKUP($D419,'P4 Destination'!$C$21:$M$176,9,0))*BM419</f>
        <v>0</v>
      </c>
      <c r="BO419" s="154">
        <f t="shared" si="192"/>
        <v>1</v>
      </c>
      <c r="BP419" s="171">
        <f>(VLOOKUP(D419,'P4 Destination'!$C$21:$M$176,10,0))*K419</f>
        <v>0</v>
      </c>
      <c r="BQ419" s="171">
        <f>(VLOOKUP(D419,'P4 Destination'!$C$21:$M$176,11,0))*J419</f>
        <v>0</v>
      </c>
      <c r="BR419" s="173">
        <f t="shared" si="193"/>
        <v>0</v>
      </c>
      <c r="BS419" s="173">
        <f>(AV419*2500)*'P6 Verzekering'!$E$11</f>
        <v>0</v>
      </c>
      <c r="BT419" s="173">
        <f>(AW419*2500)*'P6 Verzekering'!$E$12</f>
        <v>0</v>
      </c>
      <c r="BU419" s="173">
        <f>(L419*2500)*'P6 Verzekering'!$E$13</f>
        <v>0</v>
      </c>
      <c r="BV419" s="173">
        <f t="shared" si="194"/>
        <v>0</v>
      </c>
      <c r="BW419"/>
      <c r="BX419"/>
    </row>
    <row r="420" spans="1:76">
      <c r="A420" s="152" t="s">
        <v>1675</v>
      </c>
      <c r="B420" s="152" t="s">
        <v>219</v>
      </c>
      <c r="C420" s="152" t="s">
        <v>219</v>
      </c>
      <c r="D420" s="152" t="s">
        <v>456</v>
      </c>
      <c r="E420" s="152" t="s">
        <v>453</v>
      </c>
      <c r="F420" s="153">
        <f t="shared" si="168"/>
        <v>8.4499999999999993</v>
      </c>
      <c r="G420" s="154">
        <v>1</v>
      </c>
      <c r="H420" s="154">
        <f>IFERROR(VLOOKUP(B420,'P2 Origin'!$C$21:$Q$176,15,FALSE),0)</f>
        <v>0</v>
      </c>
      <c r="I420" s="154">
        <f>IFERROR(VLOOKUP(D420,'P4 Destination'!$C$21:$Q$176,15,FALSE),0)</f>
        <v>0</v>
      </c>
      <c r="J420" s="155">
        <v>1</v>
      </c>
      <c r="K420" s="155"/>
      <c r="L420" s="156">
        <v>0</v>
      </c>
      <c r="M420" s="155">
        <v>0</v>
      </c>
      <c r="N420" s="155">
        <v>0</v>
      </c>
      <c r="O420" s="157">
        <f t="shared" si="169"/>
        <v>0</v>
      </c>
      <c r="P420" s="158">
        <f t="shared" si="170"/>
        <v>0</v>
      </c>
      <c r="Q420" s="159">
        <f>IFERROR(VLOOKUP(N420,'P1 Intra-Europees'!$A$15:$H$25,3,0),0)*P420</f>
        <v>0</v>
      </c>
      <c r="R420" s="160">
        <f t="shared" si="171"/>
        <v>0</v>
      </c>
      <c r="S420" s="159">
        <f>IFERROR(VLOOKUP(N420,'P1 Intra-Europees'!$A$15:$H$25,4,0),0)*R420</f>
        <v>0</v>
      </c>
      <c r="T420" s="160">
        <f t="shared" si="172"/>
        <v>0</v>
      </c>
      <c r="U420" s="159">
        <f>IFERROR(VLOOKUP(N420,'P1 Intra-Europees'!$A$15:$H$25,5,0),0)*T420</f>
        <v>0</v>
      </c>
      <c r="V420" s="160">
        <f t="shared" si="173"/>
        <v>0</v>
      </c>
      <c r="W420" s="159">
        <f>IFERROR(VLOOKUP(N420,'P1 Intra-Europees'!$A$15:$H$25,6,0),0)*V420</f>
        <v>0</v>
      </c>
      <c r="X420" s="160">
        <f t="shared" si="174"/>
        <v>0</v>
      </c>
      <c r="Y420" s="159">
        <f>IFERROR(VLOOKUP(N420,'P1 Intra-Europees'!$A$15:$H$25,7,0),0)*X420</f>
        <v>0</v>
      </c>
      <c r="Z420" s="161">
        <f t="shared" si="175"/>
        <v>0</v>
      </c>
      <c r="AA420" s="162">
        <f>IFERROR(VLOOKUP(N420,'P1 Intra-Europees'!$A$15:$H$25,8,0),0)*Z420</f>
        <v>0</v>
      </c>
      <c r="AB420" s="163">
        <f t="shared" si="176"/>
        <v>0</v>
      </c>
      <c r="AC420" s="157" t="str">
        <f>VLOOKUP(B420,'P2 Origin'!$C$21:$O$176,13,0)</f>
        <v>EUR</v>
      </c>
      <c r="AD420" s="164">
        <f t="shared" si="177"/>
        <v>0</v>
      </c>
      <c r="AE420" s="165">
        <f>IF(AU420&gt;0.1,VLOOKUP(B420,'P2 Origin'!$C$21:$M$176,3,0)*H420,0)</f>
        <v>0</v>
      </c>
      <c r="AF420" s="166">
        <f t="shared" si="178"/>
        <v>0</v>
      </c>
      <c r="AG420" s="165">
        <f>(VLOOKUP(B420,'P2 Origin'!$C$21:$M$176,4,0))*AF420</f>
        <v>0</v>
      </c>
      <c r="AH420" s="166">
        <f t="shared" si="179"/>
        <v>8.4499999999999993</v>
      </c>
      <c r="AI420" s="165">
        <f>(VLOOKUP(B420,'P2 Origin'!$C$21:$M$176,5,0))*AH420</f>
        <v>0</v>
      </c>
      <c r="AJ420" s="166">
        <f t="shared" si="195"/>
        <v>0</v>
      </c>
      <c r="AK420" s="165">
        <f>(VLOOKUP(B420,'P2 Origin'!$C$21:$M$176,6,0))*AJ420</f>
        <v>0</v>
      </c>
      <c r="AL420" s="166">
        <f t="shared" si="180"/>
        <v>0</v>
      </c>
      <c r="AM420" s="165">
        <f>(VLOOKUP($B420,'P2 Origin'!$C$21:$M$176,7,0))*AL420</f>
        <v>0</v>
      </c>
      <c r="AN420" s="166">
        <f t="shared" si="181"/>
        <v>0</v>
      </c>
      <c r="AO420" s="165">
        <f>(VLOOKUP($B420,'P2 Origin'!$C$21:$M$176,8,0))*AN420</f>
        <v>0</v>
      </c>
      <c r="AP420" s="166">
        <f t="shared" si="182"/>
        <v>0</v>
      </c>
      <c r="AQ420" s="165">
        <f>(VLOOKUP($B420,'P2 Origin'!$C$21:$M$176,9,0))*AP420</f>
        <v>0</v>
      </c>
      <c r="AR420" s="155">
        <f t="shared" si="183"/>
        <v>1</v>
      </c>
      <c r="AS420" s="164">
        <f>(VLOOKUP(B420,'P2 Origin'!$C$21:$M$176,10,0))*K420</f>
        <v>0</v>
      </c>
      <c r="AT420" s="164">
        <f>(VLOOKUP(B420,'P2 Origin'!$C$21:$M$176,11,0))*J420</f>
        <v>0</v>
      </c>
      <c r="AU420" s="167">
        <v>8.4499999999999993</v>
      </c>
      <c r="AV420" s="168">
        <v>8.4499999999999993</v>
      </c>
      <c r="AW420" s="169">
        <v>0</v>
      </c>
      <c r="AX420" s="170">
        <f>IF(AU420&gt;=0.1,'P3 Bureaumarge zee- en luchtvr.'!$D$12,0)</f>
        <v>0</v>
      </c>
      <c r="AY420" s="163">
        <f t="shared" si="184"/>
        <v>0</v>
      </c>
      <c r="AZ420" s="157" t="str">
        <f>VLOOKUP(D420,'P4 Destination'!$C$21:$O$176,13,0)</f>
        <v>USD</v>
      </c>
      <c r="BA420" s="164">
        <f t="shared" si="185"/>
        <v>0</v>
      </c>
      <c r="BB420" s="171">
        <f>IF(AU420&gt;0.1,(VLOOKUP(D420,'P4 Destination'!$C$21:$M$176,3,0))*I420,0)</f>
        <v>0</v>
      </c>
      <c r="BC420" s="172">
        <f t="shared" si="186"/>
        <v>0</v>
      </c>
      <c r="BD420" s="171">
        <f>(VLOOKUP($D420,'P4 Destination'!$C$21:$M$176,4,0))*BC420</f>
        <v>0</v>
      </c>
      <c r="BE420" s="172">
        <f t="shared" si="187"/>
        <v>8.4499999999999993</v>
      </c>
      <c r="BF420" s="171">
        <f>(VLOOKUP($D420,'P4 Destination'!$C$21:$M$176,5,0))*BE420</f>
        <v>0</v>
      </c>
      <c r="BG420" s="172">
        <f t="shared" si="188"/>
        <v>0</v>
      </c>
      <c r="BH420" s="171">
        <f>(VLOOKUP($D420,'P4 Destination'!$C$21:$M$176,6,0))*BG420</f>
        <v>0</v>
      </c>
      <c r="BI420" s="172">
        <f t="shared" si="189"/>
        <v>0</v>
      </c>
      <c r="BJ420" s="171">
        <f>(VLOOKUP($D420,'P4 Destination'!$C$21:$M$176,7,0))*BI420</f>
        <v>0</v>
      </c>
      <c r="BK420" s="172">
        <f t="shared" si="190"/>
        <v>0</v>
      </c>
      <c r="BL420" s="171">
        <f>(VLOOKUP($D420,'P4 Destination'!$C$21:$M$176,8,0))*BK420</f>
        <v>0</v>
      </c>
      <c r="BM420" s="172">
        <f t="shared" si="191"/>
        <v>0</v>
      </c>
      <c r="BN420" s="171">
        <f>(VLOOKUP($D420,'P4 Destination'!$C$21:$M$176,9,0))*BM420</f>
        <v>0</v>
      </c>
      <c r="BO420" s="154">
        <f t="shared" si="192"/>
        <v>1</v>
      </c>
      <c r="BP420" s="171">
        <f>(VLOOKUP(D420,'P4 Destination'!$C$21:$M$176,10,0))*K420</f>
        <v>0</v>
      </c>
      <c r="BQ420" s="171">
        <f>(VLOOKUP(D420,'P4 Destination'!$C$21:$M$176,11,0))*J420</f>
        <v>0</v>
      </c>
      <c r="BR420" s="173">
        <f t="shared" si="193"/>
        <v>0</v>
      </c>
      <c r="BS420" s="173">
        <f>(AV420*2500)*'P6 Verzekering'!$E$11</f>
        <v>0</v>
      </c>
      <c r="BT420" s="173">
        <f>(AW420*2500)*'P6 Verzekering'!$E$12</f>
        <v>0</v>
      </c>
      <c r="BU420" s="173">
        <f>(L420*2500)*'P6 Verzekering'!$E$13</f>
        <v>0</v>
      </c>
      <c r="BV420" s="173">
        <f t="shared" si="194"/>
        <v>0</v>
      </c>
      <c r="BW420"/>
      <c r="BX420"/>
    </row>
    <row r="421" spans="1:76">
      <c r="A421" s="152" t="s">
        <v>1676</v>
      </c>
      <c r="B421" s="152" t="s">
        <v>219</v>
      </c>
      <c r="C421" s="152" t="s">
        <v>219</v>
      </c>
      <c r="D421" s="152" t="s">
        <v>456</v>
      </c>
      <c r="E421" s="152" t="s">
        <v>453</v>
      </c>
      <c r="F421" s="153">
        <f t="shared" si="168"/>
        <v>37</v>
      </c>
      <c r="G421" s="154">
        <v>1</v>
      </c>
      <c r="H421" s="154">
        <f>IFERROR(VLOOKUP(B421,'P2 Origin'!$C$21:$Q$176,15,FALSE),0)</f>
        <v>0</v>
      </c>
      <c r="I421" s="154">
        <f>IFERROR(VLOOKUP(D421,'P4 Destination'!$C$21:$Q$176,15,FALSE),0)</f>
        <v>0</v>
      </c>
      <c r="J421" s="155"/>
      <c r="K421" s="155">
        <v>1</v>
      </c>
      <c r="L421" s="156">
        <v>0</v>
      </c>
      <c r="M421" s="155">
        <v>0</v>
      </c>
      <c r="N421" s="155">
        <v>0</v>
      </c>
      <c r="O421" s="157">
        <f t="shared" si="169"/>
        <v>0</v>
      </c>
      <c r="P421" s="158">
        <f t="shared" si="170"/>
        <v>0</v>
      </c>
      <c r="Q421" s="159">
        <f>IFERROR(VLOOKUP(N421,'P1 Intra-Europees'!$A$15:$H$25,3,0),0)*P421</f>
        <v>0</v>
      </c>
      <c r="R421" s="160">
        <f t="shared" si="171"/>
        <v>0</v>
      </c>
      <c r="S421" s="159">
        <f>IFERROR(VLOOKUP(N421,'P1 Intra-Europees'!$A$15:$H$25,4,0),0)*R421</f>
        <v>0</v>
      </c>
      <c r="T421" s="160">
        <f t="shared" si="172"/>
        <v>0</v>
      </c>
      <c r="U421" s="159">
        <f>IFERROR(VLOOKUP(N421,'P1 Intra-Europees'!$A$15:$H$25,5,0),0)*T421</f>
        <v>0</v>
      </c>
      <c r="V421" s="160">
        <f t="shared" si="173"/>
        <v>0</v>
      </c>
      <c r="W421" s="159">
        <f>IFERROR(VLOOKUP(N421,'P1 Intra-Europees'!$A$15:$H$25,6,0),0)*V421</f>
        <v>0</v>
      </c>
      <c r="X421" s="160">
        <f t="shared" si="174"/>
        <v>0</v>
      </c>
      <c r="Y421" s="159">
        <f>IFERROR(VLOOKUP(N421,'P1 Intra-Europees'!$A$15:$H$25,7,0),0)*X421</f>
        <v>0</v>
      </c>
      <c r="Z421" s="161">
        <f t="shared" si="175"/>
        <v>0</v>
      </c>
      <c r="AA421" s="162">
        <f>IFERROR(VLOOKUP(N421,'P1 Intra-Europees'!$A$15:$H$25,8,0),0)*Z421</f>
        <v>0</v>
      </c>
      <c r="AB421" s="163">
        <f t="shared" si="176"/>
        <v>0</v>
      </c>
      <c r="AC421" s="157" t="str">
        <f>VLOOKUP(B421,'P2 Origin'!$C$21:$O$176,13,0)</f>
        <v>EUR</v>
      </c>
      <c r="AD421" s="164">
        <f t="shared" si="177"/>
        <v>0</v>
      </c>
      <c r="AE421" s="165">
        <f>IF(AU421&gt;0.1,VLOOKUP(B421,'P2 Origin'!$C$21:$M$176,3,0)*H421,0)</f>
        <v>0</v>
      </c>
      <c r="AF421" s="166">
        <f t="shared" si="178"/>
        <v>0</v>
      </c>
      <c r="AG421" s="165">
        <f>(VLOOKUP(B421,'P2 Origin'!$C$21:$M$176,4,0))*AF421</f>
        <v>0</v>
      </c>
      <c r="AH421" s="166">
        <f t="shared" si="179"/>
        <v>0</v>
      </c>
      <c r="AI421" s="165">
        <f>(VLOOKUP(B421,'P2 Origin'!$C$21:$M$176,5,0))*AH421</f>
        <v>0</v>
      </c>
      <c r="AJ421" s="166">
        <f t="shared" si="195"/>
        <v>0</v>
      </c>
      <c r="AK421" s="165">
        <f>(VLOOKUP(B421,'P2 Origin'!$C$21:$M$176,6,0))*AJ421</f>
        <v>0</v>
      </c>
      <c r="AL421" s="166">
        <f t="shared" si="180"/>
        <v>0</v>
      </c>
      <c r="AM421" s="165">
        <f>(VLOOKUP($B421,'P2 Origin'!$C$21:$M$176,7,0))*AL421</f>
        <v>0</v>
      </c>
      <c r="AN421" s="166">
        <f t="shared" si="181"/>
        <v>37</v>
      </c>
      <c r="AO421" s="165">
        <f>(VLOOKUP($B421,'P2 Origin'!$C$21:$M$176,8,0))*AN421</f>
        <v>0</v>
      </c>
      <c r="AP421" s="166">
        <f t="shared" si="182"/>
        <v>0</v>
      </c>
      <c r="AQ421" s="165">
        <f>(VLOOKUP($B421,'P2 Origin'!$C$21:$M$176,9,0))*AP421</f>
        <v>0</v>
      </c>
      <c r="AR421" s="155">
        <f t="shared" si="183"/>
        <v>1</v>
      </c>
      <c r="AS421" s="164">
        <f>(VLOOKUP(B421,'P2 Origin'!$C$21:$M$176,10,0))*K421</f>
        <v>0</v>
      </c>
      <c r="AT421" s="164">
        <f>(VLOOKUP(B421,'P2 Origin'!$C$21:$M$176,11,0))*J421</f>
        <v>0</v>
      </c>
      <c r="AU421" s="167">
        <v>37</v>
      </c>
      <c r="AV421" s="168">
        <v>37</v>
      </c>
      <c r="AW421" s="169">
        <v>0</v>
      </c>
      <c r="AX421" s="170">
        <f>IF(AU421&gt;=0.1,'P3 Bureaumarge zee- en luchtvr.'!$D$12,0)</f>
        <v>0</v>
      </c>
      <c r="AY421" s="163">
        <f t="shared" si="184"/>
        <v>0</v>
      </c>
      <c r="AZ421" s="157" t="str">
        <f>VLOOKUP(D421,'P4 Destination'!$C$21:$O$176,13,0)</f>
        <v>USD</v>
      </c>
      <c r="BA421" s="164">
        <f t="shared" si="185"/>
        <v>0</v>
      </c>
      <c r="BB421" s="171">
        <f>IF(AU421&gt;0.1,(VLOOKUP(D421,'P4 Destination'!$C$21:$M$176,3,0))*I421,0)</f>
        <v>0</v>
      </c>
      <c r="BC421" s="172">
        <f t="shared" si="186"/>
        <v>0</v>
      </c>
      <c r="BD421" s="171">
        <f>(VLOOKUP($D421,'P4 Destination'!$C$21:$M$176,4,0))*BC421</f>
        <v>0</v>
      </c>
      <c r="BE421" s="172">
        <f t="shared" si="187"/>
        <v>0</v>
      </c>
      <c r="BF421" s="171">
        <f>(VLOOKUP($D421,'P4 Destination'!$C$21:$M$176,5,0))*BE421</f>
        <v>0</v>
      </c>
      <c r="BG421" s="172">
        <f t="shared" si="188"/>
        <v>0</v>
      </c>
      <c r="BH421" s="171">
        <f>(VLOOKUP($D421,'P4 Destination'!$C$21:$M$176,6,0))*BG421</f>
        <v>0</v>
      </c>
      <c r="BI421" s="172">
        <f t="shared" si="189"/>
        <v>0</v>
      </c>
      <c r="BJ421" s="171">
        <f>(VLOOKUP($D421,'P4 Destination'!$C$21:$M$176,7,0))*BI421</f>
        <v>0</v>
      </c>
      <c r="BK421" s="172">
        <f t="shared" si="190"/>
        <v>37</v>
      </c>
      <c r="BL421" s="171">
        <f>(VLOOKUP($D421,'P4 Destination'!$C$21:$M$176,8,0))*BK421</f>
        <v>0</v>
      </c>
      <c r="BM421" s="172">
        <f t="shared" si="191"/>
        <v>0</v>
      </c>
      <c r="BN421" s="171">
        <f>(VLOOKUP($D421,'P4 Destination'!$C$21:$M$176,9,0))*BM421</f>
        <v>0</v>
      </c>
      <c r="BO421" s="154">
        <f t="shared" si="192"/>
        <v>1</v>
      </c>
      <c r="BP421" s="171">
        <f>(VLOOKUP(D421,'P4 Destination'!$C$21:$M$176,10,0))*K421</f>
        <v>0</v>
      </c>
      <c r="BQ421" s="171">
        <f>(VLOOKUP(D421,'P4 Destination'!$C$21:$M$176,11,0))*J421</f>
        <v>0</v>
      </c>
      <c r="BR421" s="173">
        <f t="shared" si="193"/>
        <v>0</v>
      </c>
      <c r="BS421" s="173">
        <f>(AV421*2500)*'P6 Verzekering'!$E$11</f>
        <v>0</v>
      </c>
      <c r="BT421" s="173">
        <f>(AW421*2500)*'P6 Verzekering'!$E$12</f>
        <v>0</v>
      </c>
      <c r="BU421" s="173">
        <f>(L421*2500)*'P6 Verzekering'!$E$13</f>
        <v>0</v>
      </c>
      <c r="BV421" s="173">
        <f t="shared" si="194"/>
        <v>0</v>
      </c>
      <c r="BW421"/>
      <c r="BX421"/>
    </row>
    <row r="422" spans="1:76">
      <c r="A422" s="152" t="s">
        <v>1677</v>
      </c>
      <c r="B422" s="152" t="s">
        <v>219</v>
      </c>
      <c r="C422" s="152" t="s">
        <v>219</v>
      </c>
      <c r="D422" s="152" t="s">
        <v>283</v>
      </c>
      <c r="E422" s="152" t="s">
        <v>282</v>
      </c>
      <c r="F422" s="153">
        <f t="shared" si="168"/>
        <v>21</v>
      </c>
      <c r="G422" s="154">
        <v>1</v>
      </c>
      <c r="H422" s="154">
        <f>IFERROR(VLOOKUP(B422,'P2 Origin'!$C$21:$Q$176,15,FALSE),0)</f>
        <v>0</v>
      </c>
      <c r="I422" s="154">
        <f>IFERROR(VLOOKUP(D422,'P4 Destination'!$C$21:$Q$176,15,FALSE),0)</f>
        <v>1</v>
      </c>
      <c r="J422" s="155">
        <v>1</v>
      </c>
      <c r="K422" s="155"/>
      <c r="L422" s="156">
        <v>0</v>
      </c>
      <c r="M422" s="155">
        <v>0</v>
      </c>
      <c r="N422" s="155">
        <v>0</v>
      </c>
      <c r="O422" s="157">
        <f t="shared" si="169"/>
        <v>0</v>
      </c>
      <c r="P422" s="158">
        <f t="shared" si="170"/>
        <v>0</v>
      </c>
      <c r="Q422" s="159">
        <f>IFERROR(VLOOKUP(N422,'P1 Intra-Europees'!$A$15:$H$25,3,0),0)*P422</f>
        <v>0</v>
      </c>
      <c r="R422" s="160">
        <f t="shared" si="171"/>
        <v>0</v>
      </c>
      <c r="S422" s="159">
        <f>IFERROR(VLOOKUP(N422,'P1 Intra-Europees'!$A$15:$H$25,4,0),0)*R422</f>
        <v>0</v>
      </c>
      <c r="T422" s="160">
        <f t="shared" si="172"/>
        <v>0</v>
      </c>
      <c r="U422" s="159">
        <f>IFERROR(VLOOKUP(N422,'P1 Intra-Europees'!$A$15:$H$25,5,0),0)*T422</f>
        <v>0</v>
      </c>
      <c r="V422" s="160">
        <f t="shared" si="173"/>
        <v>0</v>
      </c>
      <c r="W422" s="159">
        <f>IFERROR(VLOOKUP(N422,'P1 Intra-Europees'!$A$15:$H$25,6,0),0)*V422</f>
        <v>0</v>
      </c>
      <c r="X422" s="160">
        <f t="shared" si="174"/>
        <v>0</v>
      </c>
      <c r="Y422" s="159">
        <f>IFERROR(VLOOKUP(N422,'P1 Intra-Europees'!$A$15:$H$25,7,0),0)*X422</f>
        <v>0</v>
      </c>
      <c r="Z422" s="161">
        <f t="shared" si="175"/>
        <v>0</v>
      </c>
      <c r="AA422" s="162">
        <f>IFERROR(VLOOKUP(N422,'P1 Intra-Europees'!$A$15:$H$25,8,0),0)*Z422</f>
        <v>0</v>
      </c>
      <c r="AB422" s="163">
        <f t="shared" si="176"/>
        <v>0</v>
      </c>
      <c r="AC422" s="157" t="str">
        <f>VLOOKUP(B422,'P2 Origin'!$C$21:$O$176,13,0)</f>
        <v>EUR</v>
      </c>
      <c r="AD422" s="164">
        <f t="shared" si="177"/>
        <v>0</v>
      </c>
      <c r="AE422" s="165">
        <f>IF(AU422&gt;0.1,VLOOKUP(B422,'P2 Origin'!$C$21:$M$176,3,0)*H422,0)</f>
        <v>0</v>
      </c>
      <c r="AF422" s="166">
        <f t="shared" si="178"/>
        <v>0</v>
      </c>
      <c r="AG422" s="165">
        <f>(VLOOKUP(B422,'P2 Origin'!$C$21:$M$176,4,0))*AF422</f>
        <v>0</v>
      </c>
      <c r="AH422" s="166">
        <f t="shared" si="179"/>
        <v>0</v>
      </c>
      <c r="AI422" s="165">
        <f>(VLOOKUP(B422,'P2 Origin'!$C$21:$M$176,5,0))*AH422</f>
        <v>0</v>
      </c>
      <c r="AJ422" s="166">
        <f t="shared" si="195"/>
        <v>21</v>
      </c>
      <c r="AK422" s="165">
        <f>(VLOOKUP(B422,'P2 Origin'!$C$21:$M$176,6,0))*AJ422</f>
        <v>0</v>
      </c>
      <c r="AL422" s="166">
        <f t="shared" si="180"/>
        <v>0</v>
      </c>
      <c r="AM422" s="165">
        <f>(VLOOKUP($B422,'P2 Origin'!$C$21:$M$176,7,0))*AL422</f>
        <v>0</v>
      </c>
      <c r="AN422" s="166">
        <f t="shared" si="181"/>
        <v>0</v>
      </c>
      <c r="AO422" s="165">
        <f>(VLOOKUP($B422,'P2 Origin'!$C$21:$M$176,8,0))*AN422</f>
        <v>0</v>
      </c>
      <c r="AP422" s="166">
        <f t="shared" si="182"/>
        <v>0</v>
      </c>
      <c r="AQ422" s="165">
        <f>(VLOOKUP($B422,'P2 Origin'!$C$21:$M$176,9,0))*AP422</f>
        <v>0</v>
      </c>
      <c r="AR422" s="155">
        <f t="shared" si="183"/>
        <v>1</v>
      </c>
      <c r="AS422" s="164">
        <f>(VLOOKUP(B422,'P2 Origin'!$C$21:$M$176,10,0))*K422</f>
        <v>0</v>
      </c>
      <c r="AT422" s="164">
        <f>(VLOOKUP(B422,'P2 Origin'!$C$21:$M$176,11,0))*J422</f>
        <v>0</v>
      </c>
      <c r="AU422" s="167">
        <v>21</v>
      </c>
      <c r="AV422" s="168">
        <v>21</v>
      </c>
      <c r="AW422" s="169">
        <v>0</v>
      </c>
      <c r="AX422" s="170">
        <f>IF(AU422&gt;=0.1,'P3 Bureaumarge zee- en luchtvr.'!$D$12,0)</f>
        <v>0</v>
      </c>
      <c r="AY422" s="163">
        <f t="shared" si="184"/>
        <v>0</v>
      </c>
      <c r="AZ422" s="157" t="str">
        <f>VLOOKUP(D422,'P4 Destination'!$C$21:$O$176,13,0)</f>
        <v>USD</v>
      </c>
      <c r="BA422" s="164">
        <f t="shared" si="185"/>
        <v>0</v>
      </c>
      <c r="BB422" s="171">
        <f>IF(AU422&gt;0.1,(VLOOKUP(D422,'P4 Destination'!$C$21:$M$176,3,0))*I422,0)</f>
        <v>0</v>
      </c>
      <c r="BC422" s="172">
        <f t="shared" si="186"/>
        <v>0</v>
      </c>
      <c r="BD422" s="171">
        <f>(VLOOKUP($D422,'P4 Destination'!$C$21:$M$176,4,0))*BC422</f>
        <v>0</v>
      </c>
      <c r="BE422" s="172">
        <f t="shared" si="187"/>
        <v>0</v>
      </c>
      <c r="BF422" s="171">
        <f>(VLOOKUP($D422,'P4 Destination'!$C$21:$M$176,5,0))*BE422</f>
        <v>0</v>
      </c>
      <c r="BG422" s="172">
        <f t="shared" si="188"/>
        <v>21</v>
      </c>
      <c r="BH422" s="171">
        <f>(VLOOKUP($D422,'P4 Destination'!$C$21:$M$176,6,0))*BG422</f>
        <v>0</v>
      </c>
      <c r="BI422" s="172">
        <f t="shared" si="189"/>
        <v>0</v>
      </c>
      <c r="BJ422" s="171">
        <f>(VLOOKUP($D422,'P4 Destination'!$C$21:$M$176,7,0))*BI422</f>
        <v>0</v>
      </c>
      <c r="BK422" s="172">
        <f t="shared" si="190"/>
        <v>0</v>
      </c>
      <c r="BL422" s="171">
        <f>(VLOOKUP($D422,'P4 Destination'!$C$21:$M$176,8,0))*BK422</f>
        <v>0</v>
      </c>
      <c r="BM422" s="172">
        <f t="shared" si="191"/>
        <v>0</v>
      </c>
      <c r="BN422" s="171">
        <f>(VLOOKUP($D422,'P4 Destination'!$C$21:$M$176,9,0))*BM422</f>
        <v>0</v>
      </c>
      <c r="BO422" s="154">
        <f t="shared" si="192"/>
        <v>1</v>
      </c>
      <c r="BP422" s="171">
        <f>(VLOOKUP(D422,'P4 Destination'!$C$21:$M$176,10,0))*K422</f>
        <v>0</v>
      </c>
      <c r="BQ422" s="171">
        <f>(VLOOKUP(D422,'P4 Destination'!$C$21:$M$176,11,0))*J422</f>
        <v>0</v>
      </c>
      <c r="BR422" s="173">
        <f t="shared" si="193"/>
        <v>0</v>
      </c>
      <c r="BS422" s="173">
        <f>(AV422*2500)*'P6 Verzekering'!$E$11</f>
        <v>0</v>
      </c>
      <c r="BT422" s="173">
        <f>(AW422*2500)*'P6 Verzekering'!$E$12</f>
        <v>0</v>
      </c>
      <c r="BU422" s="173">
        <f>(L422*2500)*'P6 Verzekering'!$E$13</f>
        <v>0</v>
      </c>
      <c r="BV422" s="173">
        <f t="shared" si="194"/>
        <v>0</v>
      </c>
      <c r="BW422"/>
      <c r="BX422"/>
    </row>
    <row r="423" spans="1:76">
      <c r="A423" s="152" t="s">
        <v>1678</v>
      </c>
      <c r="B423" s="152" t="s">
        <v>219</v>
      </c>
      <c r="C423" s="152" t="s">
        <v>219</v>
      </c>
      <c r="D423" s="152" t="s">
        <v>283</v>
      </c>
      <c r="E423" s="152" t="s">
        <v>282</v>
      </c>
      <c r="F423" s="153">
        <f t="shared" si="168"/>
        <v>46</v>
      </c>
      <c r="G423" s="154">
        <v>1</v>
      </c>
      <c r="H423" s="154">
        <f>IFERROR(VLOOKUP(B423,'P2 Origin'!$C$21:$Q$176,15,FALSE),0)</f>
        <v>0</v>
      </c>
      <c r="I423" s="154">
        <f>IFERROR(VLOOKUP(D423,'P4 Destination'!$C$21:$Q$176,15,FALSE),0)</f>
        <v>1</v>
      </c>
      <c r="J423" s="155"/>
      <c r="K423" s="155">
        <v>1</v>
      </c>
      <c r="L423" s="156">
        <v>0</v>
      </c>
      <c r="M423" s="155">
        <v>0</v>
      </c>
      <c r="N423" s="155">
        <v>0</v>
      </c>
      <c r="O423" s="157">
        <f t="shared" si="169"/>
        <v>0</v>
      </c>
      <c r="P423" s="158">
        <f t="shared" si="170"/>
        <v>0</v>
      </c>
      <c r="Q423" s="159">
        <f>IFERROR(VLOOKUP(N423,'P1 Intra-Europees'!$A$15:$H$25,3,0),0)*P423</f>
        <v>0</v>
      </c>
      <c r="R423" s="160">
        <f t="shared" si="171"/>
        <v>0</v>
      </c>
      <c r="S423" s="159">
        <f>IFERROR(VLOOKUP(N423,'P1 Intra-Europees'!$A$15:$H$25,4,0),0)*R423</f>
        <v>0</v>
      </c>
      <c r="T423" s="160">
        <f t="shared" si="172"/>
        <v>0</v>
      </c>
      <c r="U423" s="159">
        <f>IFERROR(VLOOKUP(N423,'P1 Intra-Europees'!$A$15:$H$25,5,0),0)*T423</f>
        <v>0</v>
      </c>
      <c r="V423" s="160">
        <f t="shared" si="173"/>
        <v>0</v>
      </c>
      <c r="W423" s="159">
        <f>IFERROR(VLOOKUP(N423,'P1 Intra-Europees'!$A$15:$H$25,6,0),0)*V423</f>
        <v>0</v>
      </c>
      <c r="X423" s="160">
        <f t="shared" si="174"/>
        <v>0</v>
      </c>
      <c r="Y423" s="159">
        <f>IFERROR(VLOOKUP(N423,'P1 Intra-Europees'!$A$15:$H$25,7,0),0)*X423</f>
        <v>0</v>
      </c>
      <c r="Z423" s="161">
        <f t="shared" si="175"/>
        <v>0</v>
      </c>
      <c r="AA423" s="162">
        <f>IFERROR(VLOOKUP(N423,'P1 Intra-Europees'!$A$15:$H$25,8,0),0)*Z423</f>
        <v>0</v>
      </c>
      <c r="AB423" s="163">
        <f t="shared" si="176"/>
        <v>0</v>
      </c>
      <c r="AC423" s="157" t="str">
        <f>VLOOKUP(B423,'P2 Origin'!$C$21:$O$176,13,0)</f>
        <v>EUR</v>
      </c>
      <c r="AD423" s="164">
        <f t="shared" si="177"/>
        <v>0</v>
      </c>
      <c r="AE423" s="165">
        <f>IF(AU423&gt;0.1,VLOOKUP(B423,'P2 Origin'!$C$21:$M$176,3,0)*H423,0)</f>
        <v>0</v>
      </c>
      <c r="AF423" s="166">
        <f t="shared" si="178"/>
        <v>0</v>
      </c>
      <c r="AG423" s="165">
        <f>(VLOOKUP(B423,'P2 Origin'!$C$21:$M$176,4,0))*AF423</f>
        <v>0</v>
      </c>
      <c r="AH423" s="166">
        <f t="shared" si="179"/>
        <v>0</v>
      </c>
      <c r="AI423" s="165">
        <f>(VLOOKUP(B423,'P2 Origin'!$C$21:$M$176,5,0))*AH423</f>
        <v>0</v>
      </c>
      <c r="AJ423" s="166">
        <f t="shared" si="195"/>
        <v>0</v>
      </c>
      <c r="AK423" s="165">
        <f>(VLOOKUP(B423,'P2 Origin'!$C$21:$M$176,6,0))*AJ423</f>
        <v>0</v>
      </c>
      <c r="AL423" s="166">
        <f t="shared" si="180"/>
        <v>0</v>
      </c>
      <c r="AM423" s="165">
        <f>(VLOOKUP($B423,'P2 Origin'!$C$21:$M$176,7,0))*AL423</f>
        <v>0</v>
      </c>
      <c r="AN423" s="166">
        <f t="shared" si="181"/>
        <v>0</v>
      </c>
      <c r="AO423" s="165">
        <f>(VLOOKUP($B423,'P2 Origin'!$C$21:$M$176,8,0))*AN423</f>
        <v>0</v>
      </c>
      <c r="AP423" s="166">
        <f t="shared" si="182"/>
        <v>46</v>
      </c>
      <c r="AQ423" s="165">
        <f>(VLOOKUP($B423,'P2 Origin'!$C$21:$M$176,9,0))*AP423</f>
        <v>0</v>
      </c>
      <c r="AR423" s="155">
        <f t="shared" si="183"/>
        <v>1</v>
      </c>
      <c r="AS423" s="164">
        <f>(VLOOKUP(B423,'P2 Origin'!$C$21:$M$176,10,0))*K423</f>
        <v>0</v>
      </c>
      <c r="AT423" s="164">
        <f>(VLOOKUP(B423,'P2 Origin'!$C$21:$M$176,11,0))*J423</f>
        <v>0</v>
      </c>
      <c r="AU423" s="167">
        <v>46</v>
      </c>
      <c r="AV423" s="168">
        <v>46</v>
      </c>
      <c r="AW423" s="169">
        <v>0</v>
      </c>
      <c r="AX423" s="170">
        <f>IF(AU423&gt;=0.1,'P3 Bureaumarge zee- en luchtvr.'!$D$12,0)</f>
        <v>0</v>
      </c>
      <c r="AY423" s="163">
        <f t="shared" si="184"/>
        <v>0</v>
      </c>
      <c r="AZ423" s="157" t="str">
        <f>VLOOKUP(D423,'P4 Destination'!$C$21:$O$176,13,0)</f>
        <v>USD</v>
      </c>
      <c r="BA423" s="164">
        <f t="shared" si="185"/>
        <v>0</v>
      </c>
      <c r="BB423" s="171">
        <f>IF(AU423&gt;0.1,(VLOOKUP(D423,'P4 Destination'!$C$21:$M$176,3,0))*I423,0)</f>
        <v>0</v>
      </c>
      <c r="BC423" s="172">
        <f t="shared" si="186"/>
        <v>0</v>
      </c>
      <c r="BD423" s="171">
        <f>(VLOOKUP($D423,'P4 Destination'!$C$21:$M$176,4,0))*BC423</f>
        <v>0</v>
      </c>
      <c r="BE423" s="172">
        <f t="shared" si="187"/>
        <v>0</v>
      </c>
      <c r="BF423" s="171">
        <f>(VLOOKUP($D423,'P4 Destination'!$C$21:$M$176,5,0))*BE423</f>
        <v>0</v>
      </c>
      <c r="BG423" s="172">
        <f t="shared" si="188"/>
        <v>0</v>
      </c>
      <c r="BH423" s="171">
        <f>(VLOOKUP($D423,'P4 Destination'!$C$21:$M$176,6,0))*BG423</f>
        <v>0</v>
      </c>
      <c r="BI423" s="172">
        <f t="shared" si="189"/>
        <v>0</v>
      </c>
      <c r="BJ423" s="171">
        <f>(VLOOKUP($D423,'P4 Destination'!$C$21:$M$176,7,0))*BI423</f>
        <v>0</v>
      </c>
      <c r="BK423" s="172">
        <f t="shared" si="190"/>
        <v>0</v>
      </c>
      <c r="BL423" s="171">
        <f>(VLOOKUP($D423,'P4 Destination'!$C$21:$M$176,8,0))*BK423</f>
        <v>0</v>
      </c>
      <c r="BM423" s="172">
        <f t="shared" si="191"/>
        <v>46</v>
      </c>
      <c r="BN423" s="171">
        <f>(VLOOKUP($D423,'P4 Destination'!$C$21:$M$176,9,0))*BM423</f>
        <v>0</v>
      </c>
      <c r="BO423" s="154">
        <f t="shared" si="192"/>
        <v>1</v>
      </c>
      <c r="BP423" s="171">
        <f>(VLOOKUP(D423,'P4 Destination'!$C$21:$M$176,10,0))*K423</f>
        <v>0</v>
      </c>
      <c r="BQ423" s="171">
        <f>(VLOOKUP(D423,'P4 Destination'!$C$21:$M$176,11,0))*J423</f>
        <v>0</v>
      </c>
      <c r="BR423" s="173">
        <f t="shared" si="193"/>
        <v>0</v>
      </c>
      <c r="BS423" s="173">
        <f>(AV423*2500)*'P6 Verzekering'!$E$11</f>
        <v>0</v>
      </c>
      <c r="BT423" s="173">
        <f>(AW423*2500)*'P6 Verzekering'!$E$12</f>
        <v>0</v>
      </c>
      <c r="BU423" s="173">
        <f>(L423*2500)*'P6 Verzekering'!$E$13</f>
        <v>0</v>
      </c>
      <c r="BV423" s="173">
        <f t="shared" si="194"/>
        <v>0</v>
      </c>
      <c r="BW423"/>
      <c r="BX423"/>
    </row>
    <row r="424" spans="1:76">
      <c r="A424" s="152" t="s">
        <v>1679</v>
      </c>
      <c r="B424" s="152" t="s">
        <v>219</v>
      </c>
      <c r="C424" s="152" t="s">
        <v>219</v>
      </c>
      <c r="D424" s="152" t="s">
        <v>283</v>
      </c>
      <c r="E424" s="152" t="s">
        <v>282</v>
      </c>
      <c r="F424" s="153">
        <f t="shared" si="168"/>
        <v>9</v>
      </c>
      <c r="G424" s="154">
        <v>1</v>
      </c>
      <c r="H424" s="154">
        <f>IFERROR(VLOOKUP(B424,'P2 Origin'!$C$21:$Q$176,15,FALSE),0)</f>
        <v>0</v>
      </c>
      <c r="I424" s="154">
        <f>IFERROR(VLOOKUP(D424,'P4 Destination'!$C$21:$Q$176,15,FALSE),0)</f>
        <v>1</v>
      </c>
      <c r="J424" s="155"/>
      <c r="K424" s="155">
        <v>1</v>
      </c>
      <c r="L424" s="156">
        <v>0</v>
      </c>
      <c r="M424" s="155">
        <v>0</v>
      </c>
      <c r="N424" s="155">
        <v>0</v>
      </c>
      <c r="O424" s="157">
        <f t="shared" si="169"/>
        <v>0</v>
      </c>
      <c r="P424" s="158">
        <f t="shared" si="170"/>
        <v>0</v>
      </c>
      <c r="Q424" s="159">
        <f>IFERROR(VLOOKUP(N424,'P1 Intra-Europees'!$A$15:$H$25,3,0),0)*P424</f>
        <v>0</v>
      </c>
      <c r="R424" s="160">
        <f t="shared" si="171"/>
        <v>0</v>
      </c>
      <c r="S424" s="159">
        <f>IFERROR(VLOOKUP(N424,'P1 Intra-Europees'!$A$15:$H$25,4,0),0)*R424</f>
        <v>0</v>
      </c>
      <c r="T424" s="160">
        <f t="shared" si="172"/>
        <v>0</v>
      </c>
      <c r="U424" s="159">
        <f>IFERROR(VLOOKUP(N424,'P1 Intra-Europees'!$A$15:$H$25,5,0),0)*T424</f>
        <v>0</v>
      </c>
      <c r="V424" s="160">
        <f t="shared" si="173"/>
        <v>0</v>
      </c>
      <c r="W424" s="159">
        <f>IFERROR(VLOOKUP(N424,'P1 Intra-Europees'!$A$15:$H$25,6,0),0)*V424</f>
        <v>0</v>
      </c>
      <c r="X424" s="160">
        <f t="shared" si="174"/>
        <v>0</v>
      </c>
      <c r="Y424" s="159">
        <f>IFERROR(VLOOKUP(N424,'P1 Intra-Europees'!$A$15:$H$25,7,0),0)*X424</f>
        <v>0</v>
      </c>
      <c r="Z424" s="161">
        <f t="shared" si="175"/>
        <v>0</v>
      </c>
      <c r="AA424" s="162">
        <f>IFERROR(VLOOKUP(N424,'P1 Intra-Europees'!$A$15:$H$25,8,0),0)*Z424</f>
        <v>0</v>
      </c>
      <c r="AB424" s="163">
        <f t="shared" si="176"/>
        <v>0</v>
      </c>
      <c r="AC424" s="157" t="str">
        <f>VLOOKUP(B424,'P2 Origin'!$C$21:$O$176,13,0)</f>
        <v>EUR</v>
      </c>
      <c r="AD424" s="164">
        <f t="shared" si="177"/>
        <v>0</v>
      </c>
      <c r="AE424" s="165">
        <f>IF(AU424&gt;0.1,VLOOKUP(B424,'P2 Origin'!$C$21:$M$176,3,0)*H424,0)</f>
        <v>0</v>
      </c>
      <c r="AF424" s="166">
        <f t="shared" si="178"/>
        <v>0</v>
      </c>
      <c r="AG424" s="165">
        <f>(VLOOKUP(B424,'P2 Origin'!$C$21:$M$176,4,0))*AF424</f>
        <v>0</v>
      </c>
      <c r="AH424" s="166">
        <f t="shared" si="179"/>
        <v>9</v>
      </c>
      <c r="AI424" s="165">
        <f>(VLOOKUP(B424,'P2 Origin'!$C$21:$M$176,5,0))*AH424</f>
        <v>0</v>
      </c>
      <c r="AJ424" s="166">
        <f t="shared" si="195"/>
        <v>0</v>
      </c>
      <c r="AK424" s="165">
        <f>(VLOOKUP(B424,'P2 Origin'!$C$21:$M$176,6,0))*AJ424</f>
        <v>0</v>
      </c>
      <c r="AL424" s="166">
        <f t="shared" si="180"/>
        <v>0</v>
      </c>
      <c r="AM424" s="165">
        <f>(VLOOKUP($B424,'P2 Origin'!$C$21:$M$176,7,0))*AL424</f>
        <v>0</v>
      </c>
      <c r="AN424" s="166">
        <f t="shared" si="181"/>
        <v>0</v>
      </c>
      <c r="AO424" s="165">
        <f>(VLOOKUP($B424,'P2 Origin'!$C$21:$M$176,8,0))*AN424</f>
        <v>0</v>
      </c>
      <c r="AP424" s="166">
        <f t="shared" si="182"/>
        <v>0</v>
      </c>
      <c r="AQ424" s="165">
        <f>(VLOOKUP($B424,'P2 Origin'!$C$21:$M$176,9,0))*AP424</f>
        <v>0</v>
      </c>
      <c r="AR424" s="155">
        <f t="shared" si="183"/>
        <v>1</v>
      </c>
      <c r="AS424" s="164">
        <f>(VLOOKUP(B424,'P2 Origin'!$C$21:$M$176,10,0))*K424</f>
        <v>0</v>
      </c>
      <c r="AT424" s="164">
        <f>(VLOOKUP(B424,'P2 Origin'!$C$21:$M$176,11,0))*J424</f>
        <v>0</v>
      </c>
      <c r="AU424" s="167">
        <v>9</v>
      </c>
      <c r="AV424" s="168">
        <v>9</v>
      </c>
      <c r="AW424" s="169">
        <v>0</v>
      </c>
      <c r="AX424" s="170">
        <f>IF(AU424&gt;=0.1,'P3 Bureaumarge zee- en luchtvr.'!$D$12,0)</f>
        <v>0</v>
      </c>
      <c r="AY424" s="163">
        <f t="shared" si="184"/>
        <v>0</v>
      </c>
      <c r="AZ424" s="157" t="str">
        <f>VLOOKUP(D424,'P4 Destination'!$C$21:$O$176,13,0)</f>
        <v>USD</v>
      </c>
      <c r="BA424" s="164">
        <f t="shared" si="185"/>
        <v>0</v>
      </c>
      <c r="BB424" s="171">
        <f>IF(AU424&gt;0.1,(VLOOKUP(D424,'P4 Destination'!$C$21:$M$176,3,0))*I424,0)</f>
        <v>0</v>
      </c>
      <c r="BC424" s="172">
        <f t="shared" si="186"/>
        <v>0</v>
      </c>
      <c r="BD424" s="171">
        <f>(VLOOKUP($D424,'P4 Destination'!$C$21:$M$176,4,0))*BC424</f>
        <v>0</v>
      </c>
      <c r="BE424" s="172">
        <f t="shared" si="187"/>
        <v>9</v>
      </c>
      <c r="BF424" s="171">
        <f>(VLOOKUP($D424,'P4 Destination'!$C$21:$M$176,5,0))*BE424</f>
        <v>0</v>
      </c>
      <c r="BG424" s="172">
        <f t="shared" si="188"/>
        <v>0</v>
      </c>
      <c r="BH424" s="171">
        <f>(VLOOKUP($D424,'P4 Destination'!$C$21:$M$176,6,0))*BG424</f>
        <v>0</v>
      </c>
      <c r="BI424" s="172">
        <f t="shared" si="189"/>
        <v>0</v>
      </c>
      <c r="BJ424" s="171">
        <f>(VLOOKUP($D424,'P4 Destination'!$C$21:$M$176,7,0))*BI424</f>
        <v>0</v>
      </c>
      <c r="BK424" s="172">
        <f t="shared" si="190"/>
        <v>0</v>
      </c>
      <c r="BL424" s="171">
        <f>(VLOOKUP($D424,'P4 Destination'!$C$21:$M$176,8,0))*BK424</f>
        <v>0</v>
      </c>
      <c r="BM424" s="172">
        <f t="shared" si="191"/>
        <v>0</v>
      </c>
      <c r="BN424" s="171">
        <f>(VLOOKUP($D424,'P4 Destination'!$C$21:$M$176,9,0))*BM424</f>
        <v>0</v>
      </c>
      <c r="BO424" s="154">
        <f t="shared" si="192"/>
        <v>1</v>
      </c>
      <c r="BP424" s="171">
        <f>(VLOOKUP(D424,'P4 Destination'!$C$21:$M$176,10,0))*K424</f>
        <v>0</v>
      </c>
      <c r="BQ424" s="171">
        <f>(VLOOKUP(D424,'P4 Destination'!$C$21:$M$176,11,0))*J424</f>
        <v>0</v>
      </c>
      <c r="BR424" s="173">
        <f t="shared" si="193"/>
        <v>0</v>
      </c>
      <c r="BS424" s="173">
        <f>(AV424*2500)*'P6 Verzekering'!$E$11</f>
        <v>0</v>
      </c>
      <c r="BT424" s="173">
        <f>(AW424*2500)*'P6 Verzekering'!$E$12</f>
        <v>0</v>
      </c>
      <c r="BU424" s="173">
        <f>(L424*2500)*'P6 Verzekering'!$E$13</f>
        <v>0</v>
      </c>
      <c r="BV424" s="173">
        <f t="shared" si="194"/>
        <v>0</v>
      </c>
      <c r="BW424"/>
      <c r="BX424"/>
    </row>
    <row r="425" spans="1:76">
      <c r="A425" s="152" t="s">
        <v>1765</v>
      </c>
      <c r="B425" s="152" t="s">
        <v>219</v>
      </c>
      <c r="C425" s="152" t="s">
        <v>219</v>
      </c>
      <c r="D425" s="152" t="s">
        <v>269</v>
      </c>
      <c r="E425" s="152" t="s">
        <v>268</v>
      </c>
      <c r="F425" s="153">
        <f t="shared" si="168"/>
        <v>39</v>
      </c>
      <c r="G425" s="154">
        <v>1</v>
      </c>
      <c r="H425" s="154">
        <f>IFERROR(VLOOKUP(B425,'P2 Origin'!$C$21:$Q$176,15,FALSE),0)</f>
        <v>0</v>
      </c>
      <c r="I425" s="154">
        <f>IFERROR(VLOOKUP(D425,'P4 Destination'!$C$21:$Q$176,15,FALSE),0)</f>
        <v>0</v>
      </c>
      <c r="J425" s="155"/>
      <c r="K425" s="155">
        <v>1</v>
      </c>
      <c r="L425" s="156">
        <v>0</v>
      </c>
      <c r="M425" s="155">
        <v>0</v>
      </c>
      <c r="N425" s="155">
        <v>0</v>
      </c>
      <c r="O425" s="157">
        <f t="shared" si="169"/>
        <v>0</v>
      </c>
      <c r="P425" s="158">
        <f t="shared" si="170"/>
        <v>0</v>
      </c>
      <c r="Q425" s="159">
        <f>IFERROR(VLOOKUP(N425,'P1 Intra-Europees'!$A$15:$H$25,3,0),0)*P425</f>
        <v>0</v>
      </c>
      <c r="R425" s="160">
        <f t="shared" si="171"/>
        <v>0</v>
      </c>
      <c r="S425" s="159">
        <f>IFERROR(VLOOKUP(N425,'P1 Intra-Europees'!$A$15:$H$25,4,0),0)*R425</f>
        <v>0</v>
      </c>
      <c r="T425" s="160">
        <f t="shared" si="172"/>
        <v>0</v>
      </c>
      <c r="U425" s="159">
        <f>IFERROR(VLOOKUP(N425,'P1 Intra-Europees'!$A$15:$H$25,5,0),0)*T425</f>
        <v>0</v>
      </c>
      <c r="V425" s="160">
        <f t="shared" si="173"/>
        <v>0</v>
      </c>
      <c r="W425" s="159">
        <f>IFERROR(VLOOKUP(N425,'P1 Intra-Europees'!$A$15:$H$25,6,0),0)*V425</f>
        <v>0</v>
      </c>
      <c r="X425" s="160">
        <f t="shared" si="174"/>
        <v>0</v>
      </c>
      <c r="Y425" s="159">
        <f>IFERROR(VLOOKUP(N425,'P1 Intra-Europees'!$A$15:$H$25,7,0),0)*X425</f>
        <v>0</v>
      </c>
      <c r="Z425" s="161">
        <f t="shared" si="175"/>
        <v>0</v>
      </c>
      <c r="AA425" s="162">
        <f>IFERROR(VLOOKUP(N425,'P1 Intra-Europees'!$A$15:$H$25,8,0),0)*Z425</f>
        <v>0</v>
      </c>
      <c r="AB425" s="163">
        <f t="shared" si="176"/>
        <v>0</v>
      </c>
      <c r="AC425" s="157" t="str">
        <f>VLOOKUP(B425,'P2 Origin'!$C$21:$O$176,13,0)</f>
        <v>EUR</v>
      </c>
      <c r="AD425" s="164">
        <f t="shared" si="177"/>
        <v>0</v>
      </c>
      <c r="AE425" s="165">
        <f>IF(AU425&gt;0.1,VLOOKUP(B425,'P2 Origin'!$C$21:$M$176,3,0)*H425,0)</f>
        <v>0</v>
      </c>
      <c r="AF425" s="166">
        <f t="shared" si="178"/>
        <v>0</v>
      </c>
      <c r="AG425" s="165">
        <f>(VLOOKUP(B425,'P2 Origin'!$C$21:$M$176,4,0))*AF425</f>
        <v>0</v>
      </c>
      <c r="AH425" s="166">
        <f t="shared" si="179"/>
        <v>0</v>
      </c>
      <c r="AI425" s="165">
        <f>(VLOOKUP(B425,'P2 Origin'!$C$21:$M$176,5,0))*AH425</f>
        <v>0</v>
      </c>
      <c r="AJ425" s="166">
        <f t="shared" si="195"/>
        <v>0</v>
      </c>
      <c r="AK425" s="165">
        <f>(VLOOKUP(B425,'P2 Origin'!$C$21:$M$176,6,0))*AJ425</f>
        <v>0</v>
      </c>
      <c r="AL425" s="166">
        <f t="shared" si="180"/>
        <v>0</v>
      </c>
      <c r="AM425" s="165">
        <f>(VLOOKUP($B425,'P2 Origin'!$C$21:$M$176,7,0))*AL425</f>
        <v>0</v>
      </c>
      <c r="AN425" s="166">
        <f t="shared" si="181"/>
        <v>39</v>
      </c>
      <c r="AO425" s="165">
        <f>(VLOOKUP($B425,'P2 Origin'!$C$21:$M$176,8,0))*AN425</f>
        <v>0</v>
      </c>
      <c r="AP425" s="166">
        <f t="shared" si="182"/>
        <v>0</v>
      </c>
      <c r="AQ425" s="165">
        <f>(VLOOKUP($B425,'P2 Origin'!$C$21:$M$176,9,0))*AP425</f>
        <v>0</v>
      </c>
      <c r="AR425" s="155">
        <f t="shared" si="183"/>
        <v>1</v>
      </c>
      <c r="AS425" s="164">
        <f>(VLOOKUP(B425,'P2 Origin'!$C$21:$M$176,10,0))*K425</f>
        <v>0</v>
      </c>
      <c r="AT425" s="164">
        <f>(VLOOKUP(B425,'P2 Origin'!$C$21:$M$176,11,0))*J425</f>
        <v>0</v>
      </c>
      <c r="AU425" s="167">
        <v>39</v>
      </c>
      <c r="AV425" s="168">
        <v>39</v>
      </c>
      <c r="AW425" s="169">
        <v>0</v>
      </c>
      <c r="AX425" s="170">
        <f>IF(AU425&gt;=0.1,'P3 Bureaumarge zee- en luchtvr.'!$D$12,0)</f>
        <v>0</v>
      </c>
      <c r="AY425" s="163">
        <f t="shared" si="184"/>
        <v>0</v>
      </c>
      <c r="AZ425" s="157" t="str">
        <f>VLOOKUP(D425,'P4 Destination'!$C$21:$O$176,13,0)</f>
        <v>USD</v>
      </c>
      <c r="BA425" s="164">
        <f t="shared" si="185"/>
        <v>0</v>
      </c>
      <c r="BB425" s="171">
        <f>IF(AU425&gt;0.1,(VLOOKUP(D425,'P4 Destination'!$C$21:$M$176,3,0))*I425,0)</f>
        <v>0</v>
      </c>
      <c r="BC425" s="172">
        <f t="shared" si="186"/>
        <v>0</v>
      </c>
      <c r="BD425" s="171">
        <f>(VLOOKUP($D425,'P4 Destination'!$C$21:$M$176,4,0))*BC425</f>
        <v>0</v>
      </c>
      <c r="BE425" s="172">
        <f t="shared" si="187"/>
        <v>0</v>
      </c>
      <c r="BF425" s="171">
        <f>(VLOOKUP($D425,'P4 Destination'!$C$21:$M$176,5,0))*BE425</f>
        <v>0</v>
      </c>
      <c r="BG425" s="172">
        <f t="shared" si="188"/>
        <v>0</v>
      </c>
      <c r="BH425" s="171">
        <f>(VLOOKUP($D425,'P4 Destination'!$C$21:$M$176,6,0))*BG425</f>
        <v>0</v>
      </c>
      <c r="BI425" s="172">
        <f t="shared" si="189"/>
        <v>0</v>
      </c>
      <c r="BJ425" s="171">
        <f>(VLOOKUP($D425,'P4 Destination'!$C$21:$M$176,7,0))*BI425</f>
        <v>0</v>
      </c>
      <c r="BK425" s="172">
        <f t="shared" si="190"/>
        <v>39</v>
      </c>
      <c r="BL425" s="171">
        <f>(VLOOKUP($D425,'P4 Destination'!$C$21:$M$176,8,0))*BK425</f>
        <v>0</v>
      </c>
      <c r="BM425" s="172">
        <f t="shared" si="191"/>
        <v>0</v>
      </c>
      <c r="BN425" s="171">
        <f>(VLOOKUP($D425,'P4 Destination'!$C$21:$M$176,9,0))*BM425</f>
        <v>0</v>
      </c>
      <c r="BO425" s="154">
        <f t="shared" si="192"/>
        <v>1</v>
      </c>
      <c r="BP425" s="171">
        <f>(VLOOKUP(D425,'P4 Destination'!$C$21:$M$176,10,0))*K425</f>
        <v>0</v>
      </c>
      <c r="BQ425" s="171">
        <f>(VLOOKUP(D425,'P4 Destination'!$C$21:$M$176,11,0))*J425</f>
        <v>0</v>
      </c>
      <c r="BR425" s="173">
        <f t="shared" si="193"/>
        <v>0</v>
      </c>
      <c r="BS425" s="173">
        <f>(AV425*2500)*'P6 Verzekering'!$E$11</f>
        <v>0</v>
      </c>
      <c r="BT425" s="173">
        <f>(AW425*2500)*'P6 Verzekering'!$E$12</f>
        <v>0</v>
      </c>
      <c r="BU425" s="173">
        <f>(L425*2500)*'P6 Verzekering'!$E$13</f>
        <v>0</v>
      </c>
      <c r="BV425" s="173">
        <f t="shared" si="194"/>
        <v>0</v>
      </c>
      <c r="BW425"/>
      <c r="BX425"/>
    </row>
    <row r="426" spans="1:76">
      <c r="A426" s="152" t="s">
        <v>1766</v>
      </c>
      <c r="B426" s="152" t="s">
        <v>219</v>
      </c>
      <c r="C426" s="152" t="s">
        <v>219</v>
      </c>
      <c r="D426" s="152" t="s">
        <v>269</v>
      </c>
      <c r="E426" s="152" t="s">
        <v>268</v>
      </c>
      <c r="F426" s="153">
        <f t="shared" si="168"/>
        <v>35</v>
      </c>
      <c r="G426" s="154">
        <v>1</v>
      </c>
      <c r="H426" s="154">
        <f>IFERROR(VLOOKUP(B426,'P2 Origin'!$C$21:$Q$176,15,FALSE),0)</f>
        <v>0</v>
      </c>
      <c r="I426" s="154">
        <f>IFERROR(VLOOKUP(D426,'P4 Destination'!$C$21:$Q$176,15,FALSE),0)</f>
        <v>0</v>
      </c>
      <c r="J426" s="155">
        <v>1</v>
      </c>
      <c r="K426" s="155"/>
      <c r="L426" s="156">
        <v>0</v>
      </c>
      <c r="M426" s="155">
        <v>0</v>
      </c>
      <c r="N426" s="155">
        <v>0</v>
      </c>
      <c r="O426" s="157">
        <f t="shared" si="169"/>
        <v>0</v>
      </c>
      <c r="P426" s="158">
        <f t="shared" si="170"/>
        <v>0</v>
      </c>
      <c r="Q426" s="159">
        <f>IFERROR(VLOOKUP(N426,'P1 Intra-Europees'!$A$15:$H$25,3,0),0)*P426</f>
        <v>0</v>
      </c>
      <c r="R426" s="160">
        <f t="shared" si="171"/>
        <v>0</v>
      </c>
      <c r="S426" s="159">
        <f>IFERROR(VLOOKUP(N426,'P1 Intra-Europees'!$A$15:$H$25,4,0),0)*R426</f>
        <v>0</v>
      </c>
      <c r="T426" s="160">
        <f t="shared" si="172"/>
        <v>0</v>
      </c>
      <c r="U426" s="159">
        <f>IFERROR(VLOOKUP(N426,'P1 Intra-Europees'!$A$15:$H$25,5,0),0)*T426</f>
        <v>0</v>
      </c>
      <c r="V426" s="160">
        <f t="shared" si="173"/>
        <v>0</v>
      </c>
      <c r="W426" s="159">
        <f>IFERROR(VLOOKUP(N426,'P1 Intra-Europees'!$A$15:$H$25,6,0),0)*V426</f>
        <v>0</v>
      </c>
      <c r="X426" s="160">
        <f t="shared" si="174"/>
        <v>0</v>
      </c>
      <c r="Y426" s="159">
        <f>IFERROR(VLOOKUP(N426,'P1 Intra-Europees'!$A$15:$H$25,7,0),0)*X426</f>
        <v>0</v>
      </c>
      <c r="Z426" s="161">
        <f t="shared" si="175"/>
        <v>0</v>
      </c>
      <c r="AA426" s="162">
        <f>IFERROR(VLOOKUP(N426,'P1 Intra-Europees'!$A$15:$H$25,8,0),0)*Z426</f>
        <v>0</v>
      </c>
      <c r="AB426" s="163">
        <f t="shared" si="176"/>
        <v>0</v>
      </c>
      <c r="AC426" s="157" t="str">
        <f>VLOOKUP(B426,'P2 Origin'!$C$21:$O$176,13,0)</f>
        <v>EUR</v>
      </c>
      <c r="AD426" s="164">
        <f t="shared" si="177"/>
        <v>0</v>
      </c>
      <c r="AE426" s="165">
        <f>IF(AU426&gt;0.1,VLOOKUP(B426,'P2 Origin'!$C$21:$M$176,3,0)*H426,0)</f>
        <v>0</v>
      </c>
      <c r="AF426" s="166">
        <f t="shared" si="178"/>
        <v>0</v>
      </c>
      <c r="AG426" s="165">
        <f>(VLOOKUP(B426,'P2 Origin'!$C$21:$M$176,4,0))*AF426</f>
        <v>0</v>
      </c>
      <c r="AH426" s="166">
        <f t="shared" si="179"/>
        <v>0</v>
      </c>
      <c r="AI426" s="165">
        <f>(VLOOKUP(B426,'P2 Origin'!$C$21:$M$176,5,0))*AH426</f>
        <v>0</v>
      </c>
      <c r="AJ426" s="166">
        <f t="shared" si="195"/>
        <v>0</v>
      </c>
      <c r="AK426" s="165">
        <f>(VLOOKUP(B426,'P2 Origin'!$C$21:$M$176,6,0))*AJ426</f>
        <v>0</v>
      </c>
      <c r="AL426" s="166">
        <f t="shared" si="180"/>
        <v>35</v>
      </c>
      <c r="AM426" s="165">
        <f>(VLOOKUP($B426,'P2 Origin'!$C$21:$M$176,7,0))*AL426</f>
        <v>0</v>
      </c>
      <c r="AN426" s="166">
        <f t="shared" si="181"/>
        <v>0</v>
      </c>
      <c r="AO426" s="165">
        <f>(VLOOKUP($B426,'P2 Origin'!$C$21:$M$176,8,0))*AN426</f>
        <v>0</v>
      </c>
      <c r="AP426" s="166">
        <f t="shared" si="182"/>
        <v>0</v>
      </c>
      <c r="AQ426" s="165">
        <f>(VLOOKUP($B426,'P2 Origin'!$C$21:$M$176,9,0))*AP426</f>
        <v>0</v>
      </c>
      <c r="AR426" s="155">
        <f t="shared" si="183"/>
        <v>1</v>
      </c>
      <c r="AS426" s="164">
        <f>(VLOOKUP(B426,'P2 Origin'!$C$21:$M$176,10,0))*K426</f>
        <v>0</v>
      </c>
      <c r="AT426" s="164">
        <f>(VLOOKUP(B426,'P2 Origin'!$C$21:$M$176,11,0))*J426</f>
        <v>0</v>
      </c>
      <c r="AU426" s="167">
        <v>35</v>
      </c>
      <c r="AV426" s="168">
        <v>35</v>
      </c>
      <c r="AW426" s="169">
        <v>0</v>
      </c>
      <c r="AX426" s="170">
        <f>IF(AU426&gt;=0.1,'P3 Bureaumarge zee- en luchtvr.'!$D$12,0)</f>
        <v>0</v>
      </c>
      <c r="AY426" s="163">
        <f t="shared" si="184"/>
        <v>0</v>
      </c>
      <c r="AZ426" s="157" t="str">
        <f>VLOOKUP(D426,'P4 Destination'!$C$21:$O$176,13,0)</f>
        <v>USD</v>
      </c>
      <c r="BA426" s="164">
        <f t="shared" si="185"/>
        <v>0</v>
      </c>
      <c r="BB426" s="171">
        <f>IF(AU426&gt;0.1,(VLOOKUP(D426,'P4 Destination'!$C$21:$M$176,3,0))*I426,0)</f>
        <v>0</v>
      </c>
      <c r="BC426" s="172">
        <f t="shared" si="186"/>
        <v>0</v>
      </c>
      <c r="BD426" s="171">
        <f>(VLOOKUP($D426,'P4 Destination'!$C$21:$M$176,4,0))*BC426</f>
        <v>0</v>
      </c>
      <c r="BE426" s="172">
        <f t="shared" si="187"/>
        <v>0</v>
      </c>
      <c r="BF426" s="171">
        <f>(VLOOKUP($D426,'P4 Destination'!$C$21:$M$176,5,0))*BE426</f>
        <v>0</v>
      </c>
      <c r="BG426" s="172">
        <f t="shared" si="188"/>
        <v>0</v>
      </c>
      <c r="BH426" s="171">
        <f>(VLOOKUP($D426,'P4 Destination'!$C$21:$M$176,6,0))*BG426</f>
        <v>0</v>
      </c>
      <c r="BI426" s="172">
        <f t="shared" si="189"/>
        <v>35</v>
      </c>
      <c r="BJ426" s="171">
        <f>(VLOOKUP($D426,'P4 Destination'!$C$21:$M$176,7,0))*BI426</f>
        <v>0</v>
      </c>
      <c r="BK426" s="172">
        <f t="shared" si="190"/>
        <v>0</v>
      </c>
      <c r="BL426" s="171">
        <f>(VLOOKUP($D426,'P4 Destination'!$C$21:$M$176,8,0))*BK426</f>
        <v>0</v>
      </c>
      <c r="BM426" s="172">
        <f t="shared" si="191"/>
        <v>0</v>
      </c>
      <c r="BN426" s="171">
        <f>(VLOOKUP($D426,'P4 Destination'!$C$21:$M$176,9,0))*BM426</f>
        <v>0</v>
      </c>
      <c r="BO426" s="154">
        <f t="shared" si="192"/>
        <v>1</v>
      </c>
      <c r="BP426" s="171">
        <f>(VLOOKUP(D426,'P4 Destination'!$C$21:$M$176,10,0))*K426</f>
        <v>0</v>
      </c>
      <c r="BQ426" s="171">
        <f>(VLOOKUP(D426,'P4 Destination'!$C$21:$M$176,11,0))*J426</f>
        <v>0</v>
      </c>
      <c r="BR426" s="173">
        <f t="shared" si="193"/>
        <v>0</v>
      </c>
      <c r="BS426" s="173">
        <f>(AV426*2500)*'P6 Verzekering'!$E$11</f>
        <v>0</v>
      </c>
      <c r="BT426" s="173">
        <f>(AW426*2500)*'P6 Verzekering'!$E$12</f>
        <v>0</v>
      </c>
      <c r="BU426" s="173">
        <f>(L426*2500)*'P6 Verzekering'!$E$13</f>
        <v>0</v>
      </c>
      <c r="BV426" s="173">
        <f t="shared" si="194"/>
        <v>0</v>
      </c>
      <c r="BW426"/>
      <c r="BX426"/>
    </row>
    <row r="427" spans="1:76">
      <c r="A427" s="152" t="s">
        <v>1767</v>
      </c>
      <c r="B427" s="152" t="s">
        <v>219</v>
      </c>
      <c r="C427" s="152" t="s">
        <v>219</v>
      </c>
      <c r="D427" s="152" t="s">
        <v>269</v>
      </c>
      <c r="E427" s="152" t="s">
        <v>268</v>
      </c>
      <c r="F427" s="153">
        <f t="shared" si="168"/>
        <v>24</v>
      </c>
      <c r="G427" s="154">
        <v>1</v>
      </c>
      <c r="H427" s="154">
        <f>IFERROR(VLOOKUP(B427,'P2 Origin'!$C$21:$Q$176,15,FALSE),0)</f>
        <v>0</v>
      </c>
      <c r="I427" s="154">
        <f>IFERROR(VLOOKUP(D427,'P4 Destination'!$C$21:$Q$176,15,FALSE),0)</f>
        <v>0</v>
      </c>
      <c r="J427" s="155">
        <v>1</v>
      </c>
      <c r="K427" s="155"/>
      <c r="L427" s="156">
        <v>0</v>
      </c>
      <c r="M427" s="155">
        <v>0</v>
      </c>
      <c r="N427" s="155">
        <v>0</v>
      </c>
      <c r="O427" s="157">
        <f t="shared" si="169"/>
        <v>0</v>
      </c>
      <c r="P427" s="158">
        <f t="shared" si="170"/>
        <v>0</v>
      </c>
      <c r="Q427" s="159">
        <f>IFERROR(VLOOKUP(N427,'P1 Intra-Europees'!$A$15:$H$25,3,0),0)*P427</f>
        <v>0</v>
      </c>
      <c r="R427" s="160">
        <f t="shared" si="171"/>
        <v>0</v>
      </c>
      <c r="S427" s="159">
        <f>IFERROR(VLOOKUP(N427,'P1 Intra-Europees'!$A$15:$H$25,4,0),0)*R427</f>
        <v>0</v>
      </c>
      <c r="T427" s="160">
        <f t="shared" si="172"/>
        <v>0</v>
      </c>
      <c r="U427" s="159">
        <f>IFERROR(VLOOKUP(N427,'P1 Intra-Europees'!$A$15:$H$25,5,0),0)*T427</f>
        <v>0</v>
      </c>
      <c r="V427" s="160">
        <f t="shared" si="173"/>
        <v>0</v>
      </c>
      <c r="W427" s="159">
        <f>IFERROR(VLOOKUP(N427,'P1 Intra-Europees'!$A$15:$H$25,6,0),0)*V427</f>
        <v>0</v>
      </c>
      <c r="X427" s="160">
        <f t="shared" si="174"/>
        <v>0</v>
      </c>
      <c r="Y427" s="159">
        <f>IFERROR(VLOOKUP(N427,'P1 Intra-Europees'!$A$15:$H$25,7,0),0)*X427</f>
        <v>0</v>
      </c>
      <c r="Z427" s="161">
        <f t="shared" si="175"/>
        <v>0</v>
      </c>
      <c r="AA427" s="162">
        <f>IFERROR(VLOOKUP(N427,'P1 Intra-Europees'!$A$15:$H$25,8,0),0)*Z427</f>
        <v>0</v>
      </c>
      <c r="AB427" s="163">
        <f t="shared" si="176"/>
        <v>0</v>
      </c>
      <c r="AC427" s="157" t="str">
        <f>VLOOKUP(B427,'P2 Origin'!$C$21:$O$176,13,0)</f>
        <v>EUR</v>
      </c>
      <c r="AD427" s="164">
        <f t="shared" si="177"/>
        <v>0</v>
      </c>
      <c r="AE427" s="165">
        <f>IF(AU427&gt;0.1,VLOOKUP(B427,'P2 Origin'!$C$21:$M$176,3,0)*H427,0)</f>
        <v>0</v>
      </c>
      <c r="AF427" s="166">
        <f t="shared" si="178"/>
        <v>0</v>
      </c>
      <c r="AG427" s="165">
        <f>(VLOOKUP(B427,'P2 Origin'!$C$21:$M$176,4,0))*AF427</f>
        <v>0</v>
      </c>
      <c r="AH427" s="166">
        <f t="shared" si="179"/>
        <v>0</v>
      </c>
      <c r="AI427" s="165">
        <f>(VLOOKUP(B427,'P2 Origin'!$C$21:$M$176,5,0))*AH427</f>
        <v>0</v>
      </c>
      <c r="AJ427" s="166">
        <f t="shared" si="195"/>
        <v>24</v>
      </c>
      <c r="AK427" s="165">
        <f>(VLOOKUP(B427,'P2 Origin'!$C$21:$M$176,6,0))*AJ427</f>
        <v>0</v>
      </c>
      <c r="AL427" s="166">
        <f t="shared" si="180"/>
        <v>0</v>
      </c>
      <c r="AM427" s="165">
        <f>(VLOOKUP($B427,'P2 Origin'!$C$21:$M$176,7,0))*AL427</f>
        <v>0</v>
      </c>
      <c r="AN427" s="166">
        <f t="shared" si="181"/>
        <v>0</v>
      </c>
      <c r="AO427" s="165">
        <f>(VLOOKUP($B427,'P2 Origin'!$C$21:$M$176,8,0))*AN427</f>
        <v>0</v>
      </c>
      <c r="AP427" s="166">
        <f t="shared" si="182"/>
        <v>0</v>
      </c>
      <c r="AQ427" s="165">
        <f>(VLOOKUP($B427,'P2 Origin'!$C$21:$M$176,9,0))*AP427</f>
        <v>0</v>
      </c>
      <c r="AR427" s="155">
        <f t="shared" si="183"/>
        <v>1</v>
      </c>
      <c r="AS427" s="164">
        <f>(VLOOKUP(B427,'P2 Origin'!$C$21:$M$176,10,0))*K427</f>
        <v>0</v>
      </c>
      <c r="AT427" s="164">
        <f>(VLOOKUP(B427,'P2 Origin'!$C$21:$M$176,11,0))*J427</f>
        <v>0</v>
      </c>
      <c r="AU427" s="167">
        <v>24</v>
      </c>
      <c r="AV427" s="168">
        <v>24</v>
      </c>
      <c r="AW427" s="169">
        <v>0</v>
      </c>
      <c r="AX427" s="170">
        <f>IF(AU427&gt;=0.1,'P3 Bureaumarge zee- en luchtvr.'!$D$12,0)</f>
        <v>0</v>
      </c>
      <c r="AY427" s="163">
        <f t="shared" si="184"/>
        <v>0</v>
      </c>
      <c r="AZ427" s="157" t="str">
        <f>VLOOKUP(D427,'P4 Destination'!$C$21:$O$176,13,0)</f>
        <v>USD</v>
      </c>
      <c r="BA427" s="164">
        <f t="shared" si="185"/>
        <v>0</v>
      </c>
      <c r="BB427" s="171">
        <f>IF(AU427&gt;0.1,(VLOOKUP(D427,'P4 Destination'!$C$21:$M$176,3,0))*I427,0)</f>
        <v>0</v>
      </c>
      <c r="BC427" s="172">
        <f t="shared" si="186"/>
        <v>0</v>
      </c>
      <c r="BD427" s="171">
        <f>(VLOOKUP($D427,'P4 Destination'!$C$21:$M$176,4,0))*BC427</f>
        <v>0</v>
      </c>
      <c r="BE427" s="172">
        <f t="shared" si="187"/>
        <v>0</v>
      </c>
      <c r="BF427" s="171">
        <f>(VLOOKUP($D427,'P4 Destination'!$C$21:$M$176,5,0))*BE427</f>
        <v>0</v>
      </c>
      <c r="BG427" s="172">
        <f t="shared" si="188"/>
        <v>24</v>
      </c>
      <c r="BH427" s="171">
        <f>(VLOOKUP($D427,'P4 Destination'!$C$21:$M$176,6,0))*BG427</f>
        <v>0</v>
      </c>
      <c r="BI427" s="172">
        <f t="shared" si="189"/>
        <v>0</v>
      </c>
      <c r="BJ427" s="171">
        <f>(VLOOKUP($D427,'P4 Destination'!$C$21:$M$176,7,0))*BI427</f>
        <v>0</v>
      </c>
      <c r="BK427" s="172">
        <f t="shared" si="190"/>
        <v>0</v>
      </c>
      <c r="BL427" s="171">
        <f>(VLOOKUP($D427,'P4 Destination'!$C$21:$M$176,8,0))*BK427</f>
        <v>0</v>
      </c>
      <c r="BM427" s="172">
        <f t="shared" si="191"/>
        <v>0</v>
      </c>
      <c r="BN427" s="171">
        <f>(VLOOKUP($D427,'P4 Destination'!$C$21:$M$176,9,0))*BM427</f>
        <v>0</v>
      </c>
      <c r="BO427" s="154">
        <f t="shared" si="192"/>
        <v>1</v>
      </c>
      <c r="BP427" s="171">
        <f>(VLOOKUP(D427,'P4 Destination'!$C$21:$M$176,10,0))*K427</f>
        <v>0</v>
      </c>
      <c r="BQ427" s="171">
        <f>(VLOOKUP(D427,'P4 Destination'!$C$21:$M$176,11,0))*J427</f>
        <v>0</v>
      </c>
      <c r="BR427" s="173">
        <f t="shared" si="193"/>
        <v>0</v>
      </c>
      <c r="BS427" s="173">
        <f>(AV427*2500)*'P6 Verzekering'!$E$11</f>
        <v>0</v>
      </c>
      <c r="BT427" s="173">
        <f>(AW427*2500)*'P6 Verzekering'!$E$12</f>
        <v>0</v>
      </c>
      <c r="BU427" s="173">
        <f>(L427*2500)*'P6 Verzekering'!$E$13</f>
        <v>0</v>
      </c>
      <c r="BV427" s="173">
        <f t="shared" si="194"/>
        <v>0</v>
      </c>
      <c r="BW427"/>
      <c r="BX427"/>
    </row>
    <row r="428" spans="1:76">
      <c r="A428" s="152" t="s">
        <v>1768</v>
      </c>
      <c r="B428" s="152" t="s">
        <v>219</v>
      </c>
      <c r="C428" s="152" t="s">
        <v>219</v>
      </c>
      <c r="D428" s="152" t="s">
        <v>269</v>
      </c>
      <c r="E428" s="152" t="s">
        <v>268</v>
      </c>
      <c r="F428" s="153">
        <f t="shared" si="168"/>
        <v>12</v>
      </c>
      <c r="G428" s="154">
        <v>1</v>
      </c>
      <c r="H428" s="154">
        <f>IFERROR(VLOOKUP(B428,'P2 Origin'!$C$21:$Q$176,15,FALSE),0)</f>
        <v>0</v>
      </c>
      <c r="I428" s="154">
        <f>IFERROR(VLOOKUP(D428,'P4 Destination'!$C$21:$Q$176,15,FALSE),0)</f>
        <v>0</v>
      </c>
      <c r="J428" s="155">
        <v>1</v>
      </c>
      <c r="K428" s="155"/>
      <c r="L428" s="156">
        <v>0</v>
      </c>
      <c r="M428" s="155">
        <v>0</v>
      </c>
      <c r="N428" s="155">
        <v>0</v>
      </c>
      <c r="O428" s="157">
        <f t="shared" si="169"/>
        <v>0</v>
      </c>
      <c r="P428" s="158">
        <f t="shared" si="170"/>
        <v>0</v>
      </c>
      <c r="Q428" s="159">
        <f>IFERROR(VLOOKUP(N428,'P1 Intra-Europees'!$A$15:$H$25,3,0),0)*P428</f>
        <v>0</v>
      </c>
      <c r="R428" s="160">
        <f t="shared" si="171"/>
        <v>0</v>
      </c>
      <c r="S428" s="159">
        <f>IFERROR(VLOOKUP(N428,'P1 Intra-Europees'!$A$15:$H$25,4,0),0)*R428</f>
        <v>0</v>
      </c>
      <c r="T428" s="160">
        <f t="shared" si="172"/>
        <v>0</v>
      </c>
      <c r="U428" s="159">
        <f>IFERROR(VLOOKUP(N428,'P1 Intra-Europees'!$A$15:$H$25,5,0),0)*T428</f>
        <v>0</v>
      </c>
      <c r="V428" s="160">
        <f t="shared" si="173"/>
        <v>0</v>
      </c>
      <c r="W428" s="159">
        <f>IFERROR(VLOOKUP(N428,'P1 Intra-Europees'!$A$15:$H$25,6,0),0)*V428</f>
        <v>0</v>
      </c>
      <c r="X428" s="160">
        <f t="shared" si="174"/>
        <v>0</v>
      </c>
      <c r="Y428" s="159">
        <f>IFERROR(VLOOKUP(N428,'P1 Intra-Europees'!$A$15:$H$25,7,0),0)*X428</f>
        <v>0</v>
      </c>
      <c r="Z428" s="161">
        <f t="shared" si="175"/>
        <v>0</v>
      </c>
      <c r="AA428" s="162">
        <f>IFERROR(VLOOKUP(N428,'P1 Intra-Europees'!$A$15:$H$25,8,0),0)*Z428</f>
        <v>0</v>
      </c>
      <c r="AB428" s="163">
        <f t="shared" si="176"/>
        <v>0</v>
      </c>
      <c r="AC428" s="157" t="str">
        <f>VLOOKUP(B428,'P2 Origin'!$C$21:$O$176,13,0)</f>
        <v>EUR</v>
      </c>
      <c r="AD428" s="164">
        <f t="shared" si="177"/>
        <v>0</v>
      </c>
      <c r="AE428" s="165">
        <f>IF(AU428&gt;0.1,VLOOKUP(B428,'P2 Origin'!$C$21:$M$176,3,0)*H428,0)</f>
        <v>0</v>
      </c>
      <c r="AF428" s="166">
        <f t="shared" si="178"/>
        <v>0</v>
      </c>
      <c r="AG428" s="165">
        <f>(VLOOKUP(B428,'P2 Origin'!$C$21:$M$176,4,0))*AF428</f>
        <v>0</v>
      </c>
      <c r="AH428" s="166">
        <f t="shared" si="179"/>
        <v>12</v>
      </c>
      <c r="AI428" s="165">
        <f>(VLOOKUP(B428,'P2 Origin'!$C$21:$M$176,5,0))*AH428</f>
        <v>0</v>
      </c>
      <c r="AJ428" s="166">
        <f t="shared" si="195"/>
        <v>0</v>
      </c>
      <c r="AK428" s="165">
        <f>(VLOOKUP(B428,'P2 Origin'!$C$21:$M$176,6,0))*AJ428</f>
        <v>0</v>
      </c>
      <c r="AL428" s="166">
        <f t="shared" si="180"/>
        <v>0</v>
      </c>
      <c r="AM428" s="165">
        <f>(VLOOKUP($B428,'P2 Origin'!$C$21:$M$176,7,0))*AL428</f>
        <v>0</v>
      </c>
      <c r="AN428" s="166">
        <f t="shared" si="181"/>
        <v>0</v>
      </c>
      <c r="AO428" s="165">
        <f>(VLOOKUP($B428,'P2 Origin'!$C$21:$M$176,8,0))*AN428</f>
        <v>0</v>
      </c>
      <c r="AP428" s="166">
        <f t="shared" si="182"/>
        <v>0</v>
      </c>
      <c r="AQ428" s="165">
        <f>(VLOOKUP($B428,'P2 Origin'!$C$21:$M$176,9,0))*AP428</f>
        <v>0</v>
      </c>
      <c r="AR428" s="155">
        <f t="shared" si="183"/>
        <v>1</v>
      </c>
      <c r="AS428" s="164">
        <f>(VLOOKUP(B428,'P2 Origin'!$C$21:$M$176,10,0))*K428</f>
        <v>0</v>
      </c>
      <c r="AT428" s="164">
        <f>(VLOOKUP(B428,'P2 Origin'!$C$21:$M$176,11,0))*J428</f>
        <v>0</v>
      </c>
      <c r="AU428" s="167">
        <v>12</v>
      </c>
      <c r="AV428" s="168">
        <v>12</v>
      </c>
      <c r="AW428" s="169">
        <v>0</v>
      </c>
      <c r="AX428" s="170">
        <f>IF(AU428&gt;=0.1,'P3 Bureaumarge zee- en luchtvr.'!$D$12,0)</f>
        <v>0</v>
      </c>
      <c r="AY428" s="163">
        <f t="shared" si="184"/>
        <v>0</v>
      </c>
      <c r="AZ428" s="157" t="str">
        <f>VLOOKUP(D428,'P4 Destination'!$C$21:$O$176,13,0)</f>
        <v>USD</v>
      </c>
      <c r="BA428" s="164">
        <f t="shared" si="185"/>
        <v>0</v>
      </c>
      <c r="BB428" s="171">
        <f>IF(AU428&gt;0.1,(VLOOKUP(D428,'P4 Destination'!$C$21:$M$176,3,0))*I428,0)</f>
        <v>0</v>
      </c>
      <c r="BC428" s="172">
        <f t="shared" si="186"/>
        <v>0</v>
      </c>
      <c r="BD428" s="171">
        <f>(VLOOKUP($D428,'P4 Destination'!$C$21:$M$176,4,0))*BC428</f>
        <v>0</v>
      </c>
      <c r="BE428" s="172">
        <f t="shared" si="187"/>
        <v>12</v>
      </c>
      <c r="BF428" s="171">
        <f>(VLOOKUP($D428,'P4 Destination'!$C$21:$M$176,5,0))*BE428</f>
        <v>0</v>
      </c>
      <c r="BG428" s="172">
        <f t="shared" si="188"/>
        <v>0</v>
      </c>
      <c r="BH428" s="171">
        <f>(VLOOKUP($D428,'P4 Destination'!$C$21:$M$176,6,0))*BG428</f>
        <v>0</v>
      </c>
      <c r="BI428" s="172">
        <f t="shared" si="189"/>
        <v>0</v>
      </c>
      <c r="BJ428" s="171">
        <f>(VLOOKUP($D428,'P4 Destination'!$C$21:$M$176,7,0))*BI428</f>
        <v>0</v>
      </c>
      <c r="BK428" s="172">
        <f t="shared" si="190"/>
        <v>0</v>
      </c>
      <c r="BL428" s="171">
        <f>(VLOOKUP($D428,'P4 Destination'!$C$21:$M$176,8,0))*BK428</f>
        <v>0</v>
      </c>
      <c r="BM428" s="172">
        <f t="shared" si="191"/>
        <v>0</v>
      </c>
      <c r="BN428" s="171">
        <f>(VLOOKUP($D428,'P4 Destination'!$C$21:$M$176,9,0))*BM428</f>
        <v>0</v>
      </c>
      <c r="BO428" s="154">
        <f t="shared" si="192"/>
        <v>1</v>
      </c>
      <c r="BP428" s="171">
        <f>(VLOOKUP(D428,'P4 Destination'!$C$21:$M$176,10,0))*K428</f>
        <v>0</v>
      </c>
      <c r="BQ428" s="171">
        <f>(VLOOKUP(D428,'P4 Destination'!$C$21:$M$176,11,0))*J428</f>
        <v>0</v>
      </c>
      <c r="BR428" s="173">
        <f t="shared" si="193"/>
        <v>0</v>
      </c>
      <c r="BS428" s="173">
        <f>(AV428*2500)*'P6 Verzekering'!$E$11</f>
        <v>0</v>
      </c>
      <c r="BT428" s="173">
        <f>(AW428*2500)*'P6 Verzekering'!$E$12</f>
        <v>0</v>
      </c>
      <c r="BU428" s="173">
        <f>(L428*2500)*'P6 Verzekering'!$E$13</f>
        <v>0</v>
      </c>
      <c r="BV428" s="173">
        <f t="shared" si="194"/>
        <v>0</v>
      </c>
      <c r="BW428"/>
      <c r="BX428"/>
    </row>
    <row r="429" spans="1:76">
      <c r="A429" s="152" t="s">
        <v>1772</v>
      </c>
      <c r="B429" s="152" t="s">
        <v>219</v>
      </c>
      <c r="C429" s="152" t="s">
        <v>219</v>
      </c>
      <c r="D429" s="152" t="s">
        <v>292</v>
      </c>
      <c r="E429" s="152" t="s">
        <v>291</v>
      </c>
      <c r="F429" s="153">
        <f t="shared" si="168"/>
        <v>13</v>
      </c>
      <c r="G429" s="154">
        <v>1</v>
      </c>
      <c r="H429" s="154">
        <f>IFERROR(VLOOKUP(B429,'P2 Origin'!$C$21:$Q$176,15,FALSE),0)</f>
        <v>0</v>
      </c>
      <c r="I429" s="154">
        <f>IFERROR(VLOOKUP(D429,'P4 Destination'!$C$21:$Q$176,15,FALSE),0)</f>
        <v>1</v>
      </c>
      <c r="J429" s="155">
        <v>1</v>
      </c>
      <c r="K429" s="155"/>
      <c r="L429" s="156">
        <v>0</v>
      </c>
      <c r="M429" s="155">
        <v>0</v>
      </c>
      <c r="N429" s="155">
        <v>0</v>
      </c>
      <c r="O429" s="157">
        <f t="shared" si="169"/>
        <v>0</v>
      </c>
      <c r="P429" s="158">
        <f t="shared" si="170"/>
        <v>0</v>
      </c>
      <c r="Q429" s="159">
        <f>IFERROR(VLOOKUP(N429,'P1 Intra-Europees'!$A$15:$H$25,3,0),0)*P429</f>
        <v>0</v>
      </c>
      <c r="R429" s="160">
        <f t="shared" si="171"/>
        <v>0</v>
      </c>
      <c r="S429" s="159">
        <f>IFERROR(VLOOKUP(N429,'P1 Intra-Europees'!$A$15:$H$25,4,0),0)*R429</f>
        <v>0</v>
      </c>
      <c r="T429" s="160">
        <f t="shared" si="172"/>
        <v>0</v>
      </c>
      <c r="U429" s="159">
        <f>IFERROR(VLOOKUP(N429,'P1 Intra-Europees'!$A$15:$H$25,5,0),0)*T429</f>
        <v>0</v>
      </c>
      <c r="V429" s="160">
        <f t="shared" si="173"/>
        <v>0</v>
      </c>
      <c r="W429" s="159">
        <f>IFERROR(VLOOKUP(N429,'P1 Intra-Europees'!$A$15:$H$25,6,0),0)*V429</f>
        <v>0</v>
      </c>
      <c r="X429" s="160">
        <f t="shared" si="174"/>
        <v>0</v>
      </c>
      <c r="Y429" s="159">
        <f>IFERROR(VLOOKUP(N429,'P1 Intra-Europees'!$A$15:$H$25,7,0),0)*X429</f>
        <v>0</v>
      </c>
      <c r="Z429" s="161">
        <f t="shared" si="175"/>
        <v>0</v>
      </c>
      <c r="AA429" s="162">
        <f>IFERROR(VLOOKUP(N429,'P1 Intra-Europees'!$A$15:$H$25,8,0),0)*Z429</f>
        <v>0</v>
      </c>
      <c r="AB429" s="163">
        <f t="shared" si="176"/>
        <v>0</v>
      </c>
      <c r="AC429" s="157" t="str">
        <f>VLOOKUP(B429,'P2 Origin'!$C$21:$O$176,13,0)</f>
        <v>EUR</v>
      </c>
      <c r="AD429" s="164">
        <f t="shared" si="177"/>
        <v>0</v>
      </c>
      <c r="AE429" s="165">
        <f>IF(AU429&gt;0.1,VLOOKUP(B429,'P2 Origin'!$C$21:$M$176,3,0)*H429,0)</f>
        <v>0</v>
      </c>
      <c r="AF429" s="166">
        <f t="shared" si="178"/>
        <v>0</v>
      </c>
      <c r="AG429" s="165">
        <f>(VLOOKUP(B429,'P2 Origin'!$C$21:$M$176,4,0))*AF429</f>
        <v>0</v>
      </c>
      <c r="AH429" s="166">
        <f t="shared" si="179"/>
        <v>13</v>
      </c>
      <c r="AI429" s="165">
        <f>(VLOOKUP(B429,'P2 Origin'!$C$21:$M$176,5,0))*AH429</f>
        <v>0</v>
      </c>
      <c r="AJ429" s="166">
        <f t="shared" si="195"/>
        <v>0</v>
      </c>
      <c r="AK429" s="165">
        <f>(VLOOKUP(B429,'P2 Origin'!$C$21:$M$176,6,0))*AJ429</f>
        <v>0</v>
      </c>
      <c r="AL429" s="166">
        <f t="shared" si="180"/>
        <v>0</v>
      </c>
      <c r="AM429" s="165">
        <f>(VLOOKUP($B429,'P2 Origin'!$C$21:$M$176,7,0))*AL429</f>
        <v>0</v>
      </c>
      <c r="AN429" s="166">
        <f t="shared" si="181"/>
        <v>0</v>
      </c>
      <c r="AO429" s="165">
        <f>(VLOOKUP($B429,'P2 Origin'!$C$21:$M$176,8,0))*AN429</f>
        <v>0</v>
      </c>
      <c r="AP429" s="166">
        <f t="shared" si="182"/>
        <v>0</v>
      </c>
      <c r="AQ429" s="165">
        <f>(VLOOKUP($B429,'P2 Origin'!$C$21:$M$176,9,0))*AP429</f>
        <v>0</v>
      </c>
      <c r="AR429" s="155">
        <f t="shared" si="183"/>
        <v>1</v>
      </c>
      <c r="AS429" s="164">
        <f>(VLOOKUP(B429,'P2 Origin'!$C$21:$M$176,10,0))*K429</f>
        <v>0</v>
      </c>
      <c r="AT429" s="164">
        <f>(VLOOKUP(B429,'P2 Origin'!$C$21:$M$176,11,0))*J429</f>
        <v>0</v>
      </c>
      <c r="AU429" s="167">
        <v>13</v>
      </c>
      <c r="AV429" s="168">
        <v>13</v>
      </c>
      <c r="AW429" s="169">
        <v>0</v>
      </c>
      <c r="AX429" s="170">
        <f>IF(AU429&gt;=0.1,'P3 Bureaumarge zee- en luchtvr.'!$D$12,0)</f>
        <v>0</v>
      </c>
      <c r="AY429" s="163">
        <f t="shared" si="184"/>
        <v>0</v>
      </c>
      <c r="AZ429" s="157" t="str">
        <f>VLOOKUP(D429,'P4 Destination'!$C$21:$O$176,13,0)</f>
        <v>USD</v>
      </c>
      <c r="BA429" s="164">
        <f t="shared" si="185"/>
        <v>0</v>
      </c>
      <c r="BB429" s="171">
        <f>IF(AU429&gt;0.1,(VLOOKUP(D429,'P4 Destination'!$C$21:$M$176,3,0))*I429,0)</f>
        <v>0</v>
      </c>
      <c r="BC429" s="172">
        <f t="shared" si="186"/>
        <v>0</v>
      </c>
      <c r="BD429" s="171">
        <f>(VLOOKUP($D429,'P4 Destination'!$C$21:$M$176,4,0))*BC429</f>
        <v>0</v>
      </c>
      <c r="BE429" s="172">
        <f t="shared" si="187"/>
        <v>13</v>
      </c>
      <c r="BF429" s="171">
        <f>(VLOOKUP($D429,'P4 Destination'!$C$21:$M$176,5,0))*BE429</f>
        <v>0</v>
      </c>
      <c r="BG429" s="172">
        <f t="shared" si="188"/>
        <v>0</v>
      </c>
      <c r="BH429" s="171">
        <f>(VLOOKUP($D429,'P4 Destination'!$C$21:$M$176,6,0))*BG429</f>
        <v>0</v>
      </c>
      <c r="BI429" s="172">
        <f t="shared" si="189"/>
        <v>0</v>
      </c>
      <c r="BJ429" s="171">
        <f>(VLOOKUP($D429,'P4 Destination'!$C$21:$M$176,7,0))*BI429</f>
        <v>0</v>
      </c>
      <c r="BK429" s="172">
        <f t="shared" si="190"/>
        <v>0</v>
      </c>
      <c r="BL429" s="171">
        <f>(VLOOKUP($D429,'P4 Destination'!$C$21:$M$176,8,0))*BK429</f>
        <v>0</v>
      </c>
      <c r="BM429" s="172">
        <f t="shared" si="191"/>
        <v>0</v>
      </c>
      <c r="BN429" s="171">
        <f>(VLOOKUP($D429,'P4 Destination'!$C$21:$M$176,9,0))*BM429</f>
        <v>0</v>
      </c>
      <c r="BO429" s="154">
        <f t="shared" si="192"/>
        <v>1</v>
      </c>
      <c r="BP429" s="171">
        <f>(VLOOKUP(D429,'P4 Destination'!$C$21:$M$176,10,0))*K429</f>
        <v>0</v>
      </c>
      <c r="BQ429" s="171">
        <f>(VLOOKUP(D429,'P4 Destination'!$C$21:$M$176,11,0))*J429</f>
        <v>0</v>
      </c>
      <c r="BR429" s="173">
        <f t="shared" si="193"/>
        <v>0</v>
      </c>
      <c r="BS429" s="173">
        <f>(AV429*2500)*'P6 Verzekering'!$E$11</f>
        <v>0</v>
      </c>
      <c r="BT429" s="173">
        <f>(AW429*2500)*'P6 Verzekering'!$E$12</f>
        <v>0</v>
      </c>
      <c r="BU429" s="173">
        <f>(L429*2500)*'P6 Verzekering'!$E$13</f>
        <v>0</v>
      </c>
      <c r="BV429" s="173">
        <f t="shared" si="194"/>
        <v>0</v>
      </c>
      <c r="BW429"/>
      <c r="BX429"/>
    </row>
    <row r="430" spans="1:76">
      <c r="A430" s="152" t="s">
        <v>1773</v>
      </c>
      <c r="B430" s="152" t="s">
        <v>219</v>
      </c>
      <c r="C430" s="152" t="s">
        <v>219</v>
      </c>
      <c r="D430" s="152" t="s">
        <v>325</v>
      </c>
      <c r="E430" s="152" t="s">
        <v>324</v>
      </c>
      <c r="F430" s="153">
        <f t="shared" si="168"/>
        <v>23</v>
      </c>
      <c r="G430" s="154">
        <v>1</v>
      </c>
      <c r="H430" s="154">
        <f>IFERROR(VLOOKUP(B430,'P2 Origin'!$C$21:$Q$176,15,FALSE),0)</f>
        <v>0</v>
      </c>
      <c r="I430" s="154">
        <f>IFERROR(VLOOKUP(D430,'P4 Destination'!$C$21:$Q$176,15,FALSE),0)</f>
        <v>1</v>
      </c>
      <c r="J430" s="155">
        <v>1</v>
      </c>
      <c r="K430" s="155"/>
      <c r="L430" s="156">
        <v>0</v>
      </c>
      <c r="M430" s="155">
        <v>0</v>
      </c>
      <c r="N430" s="155">
        <v>0</v>
      </c>
      <c r="O430" s="157">
        <f t="shared" si="169"/>
        <v>0</v>
      </c>
      <c r="P430" s="158">
        <f t="shared" si="170"/>
        <v>0</v>
      </c>
      <c r="Q430" s="159">
        <f>IFERROR(VLOOKUP(N430,'P1 Intra-Europees'!$A$15:$H$25,3,0),0)*P430</f>
        <v>0</v>
      </c>
      <c r="R430" s="160">
        <f t="shared" si="171"/>
        <v>0</v>
      </c>
      <c r="S430" s="159">
        <f>IFERROR(VLOOKUP(N430,'P1 Intra-Europees'!$A$15:$H$25,4,0),0)*R430</f>
        <v>0</v>
      </c>
      <c r="T430" s="160">
        <f t="shared" si="172"/>
        <v>0</v>
      </c>
      <c r="U430" s="159">
        <f>IFERROR(VLOOKUP(N430,'P1 Intra-Europees'!$A$15:$H$25,5,0),0)*T430</f>
        <v>0</v>
      </c>
      <c r="V430" s="160">
        <f t="shared" si="173"/>
        <v>0</v>
      </c>
      <c r="W430" s="159">
        <f>IFERROR(VLOOKUP(N430,'P1 Intra-Europees'!$A$15:$H$25,6,0),0)*V430</f>
        <v>0</v>
      </c>
      <c r="X430" s="160">
        <f t="shared" si="174"/>
        <v>0</v>
      </c>
      <c r="Y430" s="159">
        <f>IFERROR(VLOOKUP(N430,'P1 Intra-Europees'!$A$15:$H$25,7,0),0)*X430</f>
        <v>0</v>
      </c>
      <c r="Z430" s="161">
        <f t="shared" si="175"/>
        <v>0</v>
      </c>
      <c r="AA430" s="162">
        <f>IFERROR(VLOOKUP(N430,'P1 Intra-Europees'!$A$15:$H$25,8,0),0)*Z430</f>
        <v>0</v>
      </c>
      <c r="AB430" s="163">
        <f t="shared" si="176"/>
        <v>0</v>
      </c>
      <c r="AC430" s="157" t="str">
        <f>VLOOKUP(B430,'P2 Origin'!$C$21:$O$176,13,0)</f>
        <v>EUR</v>
      </c>
      <c r="AD430" s="164">
        <f t="shared" si="177"/>
        <v>0</v>
      </c>
      <c r="AE430" s="165">
        <f>IF(AU430&gt;0.1,VLOOKUP(B430,'P2 Origin'!$C$21:$M$176,3,0)*H430,0)</f>
        <v>0</v>
      </c>
      <c r="AF430" s="166">
        <f t="shared" si="178"/>
        <v>0</v>
      </c>
      <c r="AG430" s="165">
        <f>(VLOOKUP(B430,'P2 Origin'!$C$21:$M$176,4,0))*AF430</f>
        <v>0</v>
      </c>
      <c r="AH430" s="166">
        <f t="shared" si="179"/>
        <v>0</v>
      </c>
      <c r="AI430" s="165">
        <f>(VLOOKUP(B430,'P2 Origin'!$C$21:$M$176,5,0))*AH430</f>
        <v>0</v>
      </c>
      <c r="AJ430" s="166">
        <f t="shared" si="195"/>
        <v>23</v>
      </c>
      <c r="AK430" s="165">
        <f>(VLOOKUP(B430,'P2 Origin'!$C$21:$M$176,6,0))*AJ430</f>
        <v>0</v>
      </c>
      <c r="AL430" s="166">
        <f t="shared" si="180"/>
        <v>0</v>
      </c>
      <c r="AM430" s="165">
        <f>(VLOOKUP($B430,'P2 Origin'!$C$21:$M$176,7,0))*AL430</f>
        <v>0</v>
      </c>
      <c r="AN430" s="166">
        <f t="shared" si="181"/>
        <v>0</v>
      </c>
      <c r="AO430" s="165">
        <f>(VLOOKUP($B430,'P2 Origin'!$C$21:$M$176,8,0))*AN430</f>
        <v>0</v>
      </c>
      <c r="AP430" s="166">
        <f t="shared" si="182"/>
        <v>0</v>
      </c>
      <c r="AQ430" s="165">
        <f>(VLOOKUP($B430,'P2 Origin'!$C$21:$M$176,9,0))*AP430</f>
        <v>0</v>
      </c>
      <c r="AR430" s="155">
        <f t="shared" si="183"/>
        <v>1</v>
      </c>
      <c r="AS430" s="164">
        <f>(VLOOKUP(B430,'P2 Origin'!$C$21:$M$176,10,0))*K430</f>
        <v>0</v>
      </c>
      <c r="AT430" s="164">
        <f>(VLOOKUP(B430,'P2 Origin'!$C$21:$M$176,11,0))*J430</f>
        <v>0</v>
      </c>
      <c r="AU430" s="167">
        <v>23</v>
      </c>
      <c r="AV430" s="168">
        <v>23</v>
      </c>
      <c r="AW430" s="169">
        <v>0</v>
      </c>
      <c r="AX430" s="170">
        <f>IF(AU430&gt;=0.1,'P3 Bureaumarge zee- en luchtvr.'!$D$12,0)</f>
        <v>0</v>
      </c>
      <c r="AY430" s="163">
        <f t="shared" si="184"/>
        <v>0</v>
      </c>
      <c r="AZ430" s="157" t="str">
        <f>VLOOKUP(D430,'P4 Destination'!$C$21:$O$176,13,0)</f>
        <v>USD</v>
      </c>
      <c r="BA430" s="164">
        <f t="shared" si="185"/>
        <v>0</v>
      </c>
      <c r="BB430" s="171">
        <f>IF(AU430&gt;0.1,(VLOOKUP(D430,'P4 Destination'!$C$21:$M$176,3,0))*I430,0)</f>
        <v>0</v>
      </c>
      <c r="BC430" s="172">
        <f t="shared" si="186"/>
        <v>0</v>
      </c>
      <c r="BD430" s="171">
        <f>(VLOOKUP($D430,'P4 Destination'!$C$21:$M$176,4,0))*BC430</f>
        <v>0</v>
      </c>
      <c r="BE430" s="172">
        <f t="shared" si="187"/>
        <v>0</v>
      </c>
      <c r="BF430" s="171">
        <f>(VLOOKUP($D430,'P4 Destination'!$C$21:$M$176,5,0))*BE430</f>
        <v>0</v>
      </c>
      <c r="BG430" s="172">
        <f t="shared" si="188"/>
        <v>23</v>
      </c>
      <c r="BH430" s="171">
        <f>(VLOOKUP($D430,'P4 Destination'!$C$21:$M$176,6,0))*BG430</f>
        <v>0</v>
      </c>
      <c r="BI430" s="172">
        <f t="shared" si="189"/>
        <v>0</v>
      </c>
      <c r="BJ430" s="171">
        <f>(VLOOKUP($D430,'P4 Destination'!$C$21:$M$176,7,0))*BI430</f>
        <v>0</v>
      </c>
      <c r="BK430" s="172">
        <f t="shared" si="190"/>
        <v>0</v>
      </c>
      <c r="BL430" s="171">
        <f>(VLOOKUP($D430,'P4 Destination'!$C$21:$M$176,8,0))*BK430</f>
        <v>0</v>
      </c>
      <c r="BM430" s="172">
        <f t="shared" si="191"/>
        <v>0</v>
      </c>
      <c r="BN430" s="171">
        <f>(VLOOKUP($D430,'P4 Destination'!$C$21:$M$176,9,0))*BM430</f>
        <v>0</v>
      </c>
      <c r="BO430" s="154">
        <f t="shared" si="192"/>
        <v>1</v>
      </c>
      <c r="BP430" s="171">
        <f>(VLOOKUP(D430,'P4 Destination'!$C$21:$M$176,10,0))*K430</f>
        <v>0</v>
      </c>
      <c r="BQ430" s="171">
        <f>(VLOOKUP(D430,'P4 Destination'!$C$21:$M$176,11,0))*J430</f>
        <v>0</v>
      </c>
      <c r="BR430" s="173">
        <f t="shared" si="193"/>
        <v>0</v>
      </c>
      <c r="BS430" s="173">
        <f>(AV430*2500)*'P6 Verzekering'!$E$11</f>
        <v>0</v>
      </c>
      <c r="BT430" s="173">
        <f>(AW430*2500)*'P6 Verzekering'!$E$12</f>
        <v>0</v>
      </c>
      <c r="BU430" s="173">
        <f>(L430*2500)*'P6 Verzekering'!$E$13</f>
        <v>0</v>
      </c>
      <c r="BV430" s="173">
        <f t="shared" si="194"/>
        <v>0</v>
      </c>
      <c r="BW430"/>
      <c r="BX430"/>
    </row>
    <row r="431" spans="1:76">
      <c r="A431" s="152" t="s">
        <v>1774</v>
      </c>
      <c r="B431" s="152" t="s">
        <v>219</v>
      </c>
      <c r="C431" s="152" t="s">
        <v>219</v>
      </c>
      <c r="D431" s="152" t="s">
        <v>325</v>
      </c>
      <c r="E431" s="152" t="s">
        <v>324</v>
      </c>
      <c r="F431" s="153">
        <f t="shared" si="168"/>
        <v>14</v>
      </c>
      <c r="G431" s="154">
        <v>1</v>
      </c>
      <c r="H431" s="154">
        <f>IFERROR(VLOOKUP(B431,'P2 Origin'!$C$21:$Q$176,15,FALSE),0)</f>
        <v>0</v>
      </c>
      <c r="I431" s="154">
        <f>IFERROR(VLOOKUP(D431,'P4 Destination'!$C$21:$Q$176,15,FALSE),0)</f>
        <v>1</v>
      </c>
      <c r="J431" s="155">
        <v>1</v>
      </c>
      <c r="K431" s="155"/>
      <c r="L431" s="156">
        <v>0</v>
      </c>
      <c r="M431" s="155">
        <v>0</v>
      </c>
      <c r="N431" s="155">
        <v>0</v>
      </c>
      <c r="O431" s="157">
        <f t="shared" si="169"/>
        <v>0</v>
      </c>
      <c r="P431" s="158">
        <f t="shared" si="170"/>
        <v>0</v>
      </c>
      <c r="Q431" s="159">
        <f>IFERROR(VLOOKUP(N431,'P1 Intra-Europees'!$A$15:$H$25,3,0),0)*P431</f>
        <v>0</v>
      </c>
      <c r="R431" s="160">
        <f t="shared" si="171"/>
        <v>0</v>
      </c>
      <c r="S431" s="159">
        <f>IFERROR(VLOOKUP(N431,'P1 Intra-Europees'!$A$15:$H$25,4,0),0)*R431</f>
        <v>0</v>
      </c>
      <c r="T431" s="160">
        <f t="shared" si="172"/>
        <v>0</v>
      </c>
      <c r="U431" s="159">
        <f>IFERROR(VLOOKUP(N431,'P1 Intra-Europees'!$A$15:$H$25,5,0),0)*T431</f>
        <v>0</v>
      </c>
      <c r="V431" s="160">
        <f t="shared" si="173"/>
        <v>0</v>
      </c>
      <c r="W431" s="159">
        <f>IFERROR(VLOOKUP(N431,'P1 Intra-Europees'!$A$15:$H$25,6,0),0)*V431</f>
        <v>0</v>
      </c>
      <c r="X431" s="160">
        <f t="shared" si="174"/>
        <v>0</v>
      </c>
      <c r="Y431" s="159">
        <f>IFERROR(VLOOKUP(N431,'P1 Intra-Europees'!$A$15:$H$25,7,0),0)*X431</f>
        <v>0</v>
      </c>
      <c r="Z431" s="161">
        <f t="shared" si="175"/>
        <v>0</v>
      </c>
      <c r="AA431" s="162">
        <f>IFERROR(VLOOKUP(N431,'P1 Intra-Europees'!$A$15:$H$25,8,0),0)*Z431</f>
        <v>0</v>
      </c>
      <c r="AB431" s="163">
        <f t="shared" si="176"/>
        <v>0</v>
      </c>
      <c r="AC431" s="157" t="str">
        <f>VLOOKUP(B431,'P2 Origin'!$C$21:$O$176,13,0)</f>
        <v>EUR</v>
      </c>
      <c r="AD431" s="164">
        <f t="shared" si="177"/>
        <v>0</v>
      </c>
      <c r="AE431" s="165">
        <f>IF(AU431&gt;0.1,VLOOKUP(B431,'P2 Origin'!$C$21:$M$176,3,0)*H431,0)</f>
        <v>0</v>
      </c>
      <c r="AF431" s="166">
        <f t="shared" si="178"/>
        <v>0</v>
      </c>
      <c r="AG431" s="165">
        <f>(VLOOKUP(B431,'P2 Origin'!$C$21:$M$176,4,0))*AF431</f>
        <v>0</v>
      </c>
      <c r="AH431" s="166">
        <f t="shared" si="179"/>
        <v>14</v>
      </c>
      <c r="AI431" s="165">
        <f>(VLOOKUP(B431,'P2 Origin'!$C$21:$M$176,5,0))*AH431</f>
        <v>0</v>
      </c>
      <c r="AJ431" s="166">
        <f t="shared" si="195"/>
        <v>0</v>
      </c>
      <c r="AK431" s="165">
        <f>(VLOOKUP(B431,'P2 Origin'!$C$21:$M$176,6,0))*AJ431</f>
        <v>0</v>
      </c>
      <c r="AL431" s="166">
        <f t="shared" si="180"/>
        <v>0</v>
      </c>
      <c r="AM431" s="165">
        <f>(VLOOKUP($B431,'P2 Origin'!$C$21:$M$176,7,0))*AL431</f>
        <v>0</v>
      </c>
      <c r="AN431" s="166">
        <f t="shared" si="181"/>
        <v>0</v>
      </c>
      <c r="AO431" s="165">
        <f>(VLOOKUP($B431,'P2 Origin'!$C$21:$M$176,8,0))*AN431</f>
        <v>0</v>
      </c>
      <c r="AP431" s="166">
        <f t="shared" si="182"/>
        <v>0</v>
      </c>
      <c r="AQ431" s="165">
        <f>(VLOOKUP($B431,'P2 Origin'!$C$21:$M$176,9,0))*AP431</f>
        <v>0</v>
      </c>
      <c r="AR431" s="155">
        <f t="shared" si="183"/>
        <v>1</v>
      </c>
      <c r="AS431" s="164">
        <f>(VLOOKUP(B431,'P2 Origin'!$C$21:$M$176,10,0))*K431</f>
        <v>0</v>
      </c>
      <c r="AT431" s="164">
        <f>(VLOOKUP(B431,'P2 Origin'!$C$21:$M$176,11,0))*J431</f>
        <v>0</v>
      </c>
      <c r="AU431" s="167">
        <v>14</v>
      </c>
      <c r="AV431" s="168">
        <v>14</v>
      </c>
      <c r="AW431" s="169">
        <v>0</v>
      </c>
      <c r="AX431" s="170">
        <f>IF(AU431&gt;=0.1,'P3 Bureaumarge zee- en luchtvr.'!$D$12,0)</f>
        <v>0</v>
      </c>
      <c r="AY431" s="163">
        <f t="shared" si="184"/>
        <v>0</v>
      </c>
      <c r="AZ431" s="157" t="str">
        <f>VLOOKUP(D431,'P4 Destination'!$C$21:$O$176,13,0)</f>
        <v>USD</v>
      </c>
      <c r="BA431" s="164">
        <f t="shared" si="185"/>
        <v>0</v>
      </c>
      <c r="BB431" s="171">
        <f>IF(AU431&gt;0.1,(VLOOKUP(D431,'P4 Destination'!$C$21:$M$176,3,0))*I431,0)</f>
        <v>0</v>
      </c>
      <c r="BC431" s="172">
        <f t="shared" si="186"/>
        <v>0</v>
      </c>
      <c r="BD431" s="171">
        <f>(VLOOKUP($D431,'P4 Destination'!$C$21:$M$176,4,0))*BC431</f>
        <v>0</v>
      </c>
      <c r="BE431" s="172">
        <f t="shared" si="187"/>
        <v>14</v>
      </c>
      <c r="BF431" s="171">
        <f>(VLOOKUP($D431,'P4 Destination'!$C$21:$M$176,5,0))*BE431</f>
        <v>0</v>
      </c>
      <c r="BG431" s="172">
        <f t="shared" si="188"/>
        <v>0</v>
      </c>
      <c r="BH431" s="171">
        <f>(VLOOKUP($D431,'P4 Destination'!$C$21:$M$176,6,0))*BG431</f>
        <v>0</v>
      </c>
      <c r="BI431" s="172">
        <f t="shared" si="189"/>
        <v>0</v>
      </c>
      <c r="BJ431" s="171">
        <f>(VLOOKUP($D431,'P4 Destination'!$C$21:$M$176,7,0))*BI431</f>
        <v>0</v>
      </c>
      <c r="BK431" s="172">
        <f t="shared" si="190"/>
        <v>0</v>
      </c>
      <c r="BL431" s="171">
        <f>(VLOOKUP($D431,'P4 Destination'!$C$21:$M$176,8,0))*BK431</f>
        <v>0</v>
      </c>
      <c r="BM431" s="172">
        <f t="shared" si="191"/>
        <v>0</v>
      </c>
      <c r="BN431" s="171">
        <f>(VLOOKUP($D431,'P4 Destination'!$C$21:$M$176,9,0))*BM431</f>
        <v>0</v>
      </c>
      <c r="BO431" s="154">
        <f t="shared" si="192"/>
        <v>1</v>
      </c>
      <c r="BP431" s="171">
        <f>(VLOOKUP(D431,'P4 Destination'!$C$21:$M$176,10,0))*K431</f>
        <v>0</v>
      </c>
      <c r="BQ431" s="171">
        <f>(VLOOKUP(D431,'P4 Destination'!$C$21:$M$176,11,0))*J431</f>
        <v>0</v>
      </c>
      <c r="BR431" s="173">
        <f t="shared" si="193"/>
        <v>0</v>
      </c>
      <c r="BS431" s="173">
        <f>(AV431*2500)*'P6 Verzekering'!$E$11</f>
        <v>0</v>
      </c>
      <c r="BT431" s="173">
        <f>(AW431*2500)*'P6 Verzekering'!$E$12</f>
        <v>0</v>
      </c>
      <c r="BU431" s="173">
        <f>(L431*2500)*'P6 Verzekering'!$E$13</f>
        <v>0</v>
      </c>
      <c r="BV431" s="173">
        <f t="shared" si="194"/>
        <v>0</v>
      </c>
      <c r="BW431"/>
      <c r="BX431"/>
    </row>
    <row r="432" spans="1:76">
      <c r="A432" s="152" t="s">
        <v>1776</v>
      </c>
      <c r="B432" s="152" t="s">
        <v>219</v>
      </c>
      <c r="C432" s="152" t="s">
        <v>219</v>
      </c>
      <c r="D432" s="152" t="s">
        <v>325</v>
      </c>
      <c r="E432" s="152" t="s">
        <v>324</v>
      </c>
      <c r="F432" s="153">
        <f t="shared" si="168"/>
        <v>42</v>
      </c>
      <c r="G432" s="154">
        <v>1</v>
      </c>
      <c r="H432" s="154">
        <f>IFERROR(VLOOKUP(B432,'P2 Origin'!$C$21:$Q$176,15,FALSE),0)</f>
        <v>0</v>
      </c>
      <c r="I432" s="154">
        <f>IFERROR(VLOOKUP(D432,'P4 Destination'!$C$21:$Q$176,15,FALSE),0)</f>
        <v>1</v>
      </c>
      <c r="J432" s="155"/>
      <c r="K432" s="155">
        <v>1</v>
      </c>
      <c r="L432" s="156">
        <v>0</v>
      </c>
      <c r="M432" s="155">
        <v>0</v>
      </c>
      <c r="N432" s="155">
        <v>0</v>
      </c>
      <c r="O432" s="157">
        <f t="shared" si="169"/>
        <v>0</v>
      </c>
      <c r="P432" s="158">
        <f t="shared" si="170"/>
        <v>0</v>
      </c>
      <c r="Q432" s="159">
        <f>IFERROR(VLOOKUP(N432,'P1 Intra-Europees'!$A$15:$H$25,3,0),0)*P432</f>
        <v>0</v>
      </c>
      <c r="R432" s="160">
        <f t="shared" si="171"/>
        <v>0</v>
      </c>
      <c r="S432" s="159">
        <f>IFERROR(VLOOKUP(N432,'P1 Intra-Europees'!$A$15:$H$25,4,0),0)*R432</f>
        <v>0</v>
      </c>
      <c r="T432" s="160">
        <f t="shared" si="172"/>
        <v>0</v>
      </c>
      <c r="U432" s="159">
        <f>IFERROR(VLOOKUP(N432,'P1 Intra-Europees'!$A$15:$H$25,5,0),0)*T432</f>
        <v>0</v>
      </c>
      <c r="V432" s="160">
        <f t="shared" si="173"/>
        <v>0</v>
      </c>
      <c r="W432" s="159">
        <f>IFERROR(VLOOKUP(N432,'P1 Intra-Europees'!$A$15:$H$25,6,0),0)*V432</f>
        <v>0</v>
      </c>
      <c r="X432" s="160">
        <f t="shared" si="174"/>
        <v>0</v>
      </c>
      <c r="Y432" s="159">
        <f>IFERROR(VLOOKUP(N432,'P1 Intra-Europees'!$A$15:$H$25,7,0),0)*X432</f>
        <v>0</v>
      </c>
      <c r="Z432" s="161">
        <f t="shared" si="175"/>
        <v>0</v>
      </c>
      <c r="AA432" s="162">
        <f>IFERROR(VLOOKUP(N432,'P1 Intra-Europees'!$A$15:$H$25,8,0),0)*Z432</f>
        <v>0</v>
      </c>
      <c r="AB432" s="163">
        <f t="shared" si="176"/>
        <v>0</v>
      </c>
      <c r="AC432" s="157" t="str">
        <f>VLOOKUP(B432,'P2 Origin'!$C$21:$O$176,13,0)</f>
        <v>EUR</v>
      </c>
      <c r="AD432" s="164">
        <f t="shared" si="177"/>
        <v>0</v>
      </c>
      <c r="AE432" s="165">
        <f>IF(AU432&gt;0.1,VLOOKUP(B432,'P2 Origin'!$C$21:$M$176,3,0)*H432,0)</f>
        <v>0</v>
      </c>
      <c r="AF432" s="166">
        <f t="shared" si="178"/>
        <v>0</v>
      </c>
      <c r="AG432" s="165">
        <f>(VLOOKUP(B432,'P2 Origin'!$C$21:$M$176,4,0))*AF432</f>
        <v>0</v>
      </c>
      <c r="AH432" s="166">
        <f t="shared" si="179"/>
        <v>0</v>
      </c>
      <c r="AI432" s="165">
        <f>(VLOOKUP(B432,'P2 Origin'!$C$21:$M$176,5,0))*AH432</f>
        <v>0</v>
      </c>
      <c r="AJ432" s="166">
        <f t="shared" si="195"/>
        <v>0</v>
      </c>
      <c r="AK432" s="165">
        <f>(VLOOKUP(B432,'P2 Origin'!$C$21:$M$176,6,0))*AJ432</f>
        <v>0</v>
      </c>
      <c r="AL432" s="166">
        <f t="shared" si="180"/>
        <v>0</v>
      </c>
      <c r="AM432" s="165">
        <f>(VLOOKUP($B432,'P2 Origin'!$C$21:$M$176,7,0))*AL432</f>
        <v>0</v>
      </c>
      <c r="AN432" s="166">
        <f t="shared" si="181"/>
        <v>42</v>
      </c>
      <c r="AO432" s="165">
        <f>(VLOOKUP($B432,'P2 Origin'!$C$21:$M$176,8,0))*AN432</f>
        <v>0</v>
      </c>
      <c r="AP432" s="166">
        <f t="shared" si="182"/>
        <v>0</v>
      </c>
      <c r="AQ432" s="165">
        <f>(VLOOKUP($B432,'P2 Origin'!$C$21:$M$176,9,0))*AP432</f>
        <v>0</v>
      </c>
      <c r="AR432" s="155">
        <f t="shared" si="183"/>
        <v>1</v>
      </c>
      <c r="AS432" s="164">
        <f>(VLOOKUP(B432,'P2 Origin'!$C$21:$M$176,10,0))*K432</f>
        <v>0</v>
      </c>
      <c r="AT432" s="164">
        <f>(VLOOKUP(B432,'P2 Origin'!$C$21:$M$176,11,0))*J432</f>
        <v>0</v>
      </c>
      <c r="AU432" s="167">
        <v>42</v>
      </c>
      <c r="AV432" s="168">
        <v>42</v>
      </c>
      <c r="AW432" s="169">
        <v>0</v>
      </c>
      <c r="AX432" s="170">
        <f>IF(AU432&gt;=0.1,'P3 Bureaumarge zee- en luchtvr.'!$D$12,0)</f>
        <v>0</v>
      </c>
      <c r="AY432" s="163">
        <f t="shared" si="184"/>
        <v>0</v>
      </c>
      <c r="AZ432" s="157" t="str">
        <f>VLOOKUP(D432,'P4 Destination'!$C$21:$O$176,13,0)</f>
        <v>USD</v>
      </c>
      <c r="BA432" s="164">
        <f t="shared" si="185"/>
        <v>0</v>
      </c>
      <c r="BB432" s="171">
        <f>IF(AU432&gt;0.1,(VLOOKUP(D432,'P4 Destination'!$C$21:$M$176,3,0))*I432,0)</f>
        <v>0</v>
      </c>
      <c r="BC432" s="172">
        <f t="shared" si="186"/>
        <v>0</v>
      </c>
      <c r="BD432" s="171">
        <f>(VLOOKUP($D432,'P4 Destination'!$C$21:$M$176,4,0))*BC432</f>
        <v>0</v>
      </c>
      <c r="BE432" s="172">
        <f t="shared" si="187"/>
        <v>0</v>
      </c>
      <c r="BF432" s="171">
        <f>(VLOOKUP($D432,'P4 Destination'!$C$21:$M$176,5,0))*BE432</f>
        <v>0</v>
      </c>
      <c r="BG432" s="172">
        <f t="shared" si="188"/>
        <v>0</v>
      </c>
      <c r="BH432" s="171">
        <f>(VLOOKUP($D432,'P4 Destination'!$C$21:$M$176,6,0))*BG432</f>
        <v>0</v>
      </c>
      <c r="BI432" s="172">
        <f t="shared" si="189"/>
        <v>0</v>
      </c>
      <c r="BJ432" s="171">
        <f>(VLOOKUP($D432,'P4 Destination'!$C$21:$M$176,7,0))*BI432</f>
        <v>0</v>
      </c>
      <c r="BK432" s="172">
        <f t="shared" si="190"/>
        <v>42</v>
      </c>
      <c r="BL432" s="171">
        <f>(VLOOKUP($D432,'P4 Destination'!$C$21:$M$176,8,0))*BK432</f>
        <v>0</v>
      </c>
      <c r="BM432" s="172">
        <f t="shared" si="191"/>
        <v>0</v>
      </c>
      <c r="BN432" s="171">
        <f>(VLOOKUP($D432,'P4 Destination'!$C$21:$M$176,9,0))*BM432</f>
        <v>0</v>
      </c>
      <c r="BO432" s="154">
        <f t="shared" si="192"/>
        <v>1</v>
      </c>
      <c r="BP432" s="171">
        <f>(VLOOKUP(D432,'P4 Destination'!$C$21:$M$176,10,0))*K432</f>
        <v>0</v>
      </c>
      <c r="BQ432" s="171">
        <f>(VLOOKUP(D432,'P4 Destination'!$C$21:$M$176,11,0))*J432</f>
        <v>0</v>
      </c>
      <c r="BR432" s="173">
        <f t="shared" si="193"/>
        <v>0</v>
      </c>
      <c r="BS432" s="173">
        <f>(AV432*2500)*'P6 Verzekering'!$E$11</f>
        <v>0</v>
      </c>
      <c r="BT432" s="173">
        <f>(AW432*2500)*'P6 Verzekering'!$E$12</f>
        <v>0</v>
      </c>
      <c r="BU432" s="173">
        <f>(L432*2500)*'P6 Verzekering'!$E$13</f>
        <v>0</v>
      </c>
      <c r="BV432" s="173">
        <f t="shared" si="194"/>
        <v>0</v>
      </c>
      <c r="BW432"/>
      <c r="BX432"/>
    </row>
    <row r="433" spans="1:76">
      <c r="A433" s="152" t="s">
        <v>1777</v>
      </c>
      <c r="B433" s="152" t="s">
        <v>219</v>
      </c>
      <c r="C433" s="152" t="s">
        <v>219</v>
      </c>
      <c r="D433" s="152" t="s">
        <v>325</v>
      </c>
      <c r="E433" s="152" t="s">
        <v>324</v>
      </c>
      <c r="F433" s="153">
        <f t="shared" si="168"/>
        <v>54</v>
      </c>
      <c r="G433" s="154">
        <v>1</v>
      </c>
      <c r="H433" s="154">
        <f>IFERROR(VLOOKUP(B433,'P2 Origin'!$C$21:$Q$176,15,FALSE),0)</f>
        <v>0</v>
      </c>
      <c r="I433" s="154">
        <f>IFERROR(VLOOKUP(D433,'P4 Destination'!$C$21:$Q$176,15,FALSE),0)</f>
        <v>1</v>
      </c>
      <c r="J433" s="155"/>
      <c r="K433" s="155">
        <v>1</v>
      </c>
      <c r="L433" s="156">
        <v>0</v>
      </c>
      <c r="M433" s="155">
        <v>0</v>
      </c>
      <c r="N433" s="155">
        <v>0</v>
      </c>
      <c r="O433" s="157">
        <f t="shared" si="169"/>
        <v>0</v>
      </c>
      <c r="P433" s="158">
        <f t="shared" si="170"/>
        <v>0</v>
      </c>
      <c r="Q433" s="159">
        <f>IFERROR(VLOOKUP(N433,'P1 Intra-Europees'!$A$15:$H$25,3,0),0)*P433</f>
        <v>0</v>
      </c>
      <c r="R433" s="160">
        <f t="shared" si="171"/>
        <v>0</v>
      </c>
      <c r="S433" s="159">
        <f>IFERROR(VLOOKUP(N433,'P1 Intra-Europees'!$A$15:$H$25,4,0),0)*R433</f>
        <v>0</v>
      </c>
      <c r="T433" s="160">
        <f t="shared" si="172"/>
        <v>0</v>
      </c>
      <c r="U433" s="159">
        <f>IFERROR(VLOOKUP(N433,'P1 Intra-Europees'!$A$15:$H$25,5,0),0)*T433</f>
        <v>0</v>
      </c>
      <c r="V433" s="160">
        <f t="shared" si="173"/>
        <v>0</v>
      </c>
      <c r="W433" s="159">
        <f>IFERROR(VLOOKUP(N433,'P1 Intra-Europees'!$A$15:$H$25,6,0),0)*V433</f>
        <v>0</v>
      </c>
      <c r="X433" s="160">
        <f t="shared" si="174"/>
        <v>0</v>
      </c>
      <c r="Y433" s="159">
        <f>IFERROR(VLOOKUP(N433,'P1 Intra-Europees'!$A$15:$H$25,7,0),0)*X433</f>
        <v>0</v>
      </c>
      <c r="Z433" s="161">
        <f t="shared" si="175"/>
        <v>0</v>
      </c>
      <c r="AA433" s="162">
        <f>IFERROR(VLOOKUP(N433,'P1 Intra-Europees'!$A$15:$H$25,8,0),0)*Z433</f>
        <v>0</v>
      </c>
      <c r="AB433" s="163">
        <f t="shared" si="176"/>
        <v>0</v>
      </c>
      <c r="AC433" s="157" t="str">
        <f>VLOOKUP(B433,'P2 Origin'!$C$21:$O$176,13,0)</f>
        <v>EUR</v>
      </c>
      <c r="AD433" s="164">
        <f t="shared" si="177"/>
        <v>0</v>
      </c>
      <c r="AE433" s="165">
        <f>IF(AU433&gt;0.1,VLOOKUP(B433,'P2 Origin'!$C$21:$M$176,3,0)*H433,0)</f>
        <v>0</v>
      </c>
      <c r="AF433" s="166">
        <f t="shared" si="178"/>
        <v>0</v>
      </c>
      <c r="AG433" s="165">
        <f>(VLOOKUP(B433,'P2 Origin'!$C$21:$M$176,4,0))*AF433</f>
        <v>0</v>
      </c>
      <c r="AH433" s="166">
        <f t="shared" si="179"/>
        <v>0</v>
      </c>
      <c r="AI433" s="165">
        <f>(VLOOKUP(B433,'P2 Origin'!$C$21:$M$176,5,0))*AH433</f>
        <v>0</v>
      </c>
      <c r="AJ433" s="166">
        <f t="shared" si="195"/>
        <v>0</v>
      </c>
      <c r="AK433" s="165">
        <f>(VLOOKUP(B433,'P2 Origin'!$C$21:$M$176,6,0))*AJ433</f>
        <v>0</v>
      </c>
      <c r="AL433" s="166">
        <f t="shared" si="180"/>
        <v>0</v>
      </c>
      <c r="AM433" s="165">
        <f>(VLOOKUP($B433,'P2 Origin'!$C$21:$M$176,7,0))*AL433</f>
        <v>0</v>
      </c>
      <c r="AN433" s="166">
        <f t="shared" si="181"/>
        <v>0</v>
      </c>
      <c r="AO433" s="165">
        <f>(VLOOKUP($B433,'P2 Origin'!$C$21:$M$176,8,0))*AN433</f>
        <v>0</v>
      </c>
      <c r="AP433" s="166">
        <f t="shared" si="182"/>
        <v>54</v>
      </c>
      <c r="AQ433" s="165">
        <f>(VLOOKUP($B433,'P2 Origin'!$C$21:$M$176,9,0))*AP433</f>
        <v>0</v>
      </c>
      <c r="AR433" s="155">
        <f t="shared" si="183"/>
        <v>1</v>
      </c>
      <c r="AS433" s="164">
        <f>(VLOOKUP(B433,'P2 Origin'!$C$21:$M$176,10,0))*K433</f>
        <v>0</v>
      </c>
      <c r="AT433" s="164">
        <f>(VLOOKUP(B433,'P2 Origin'!$C$21:$M$176,11,0))*J433</f>
        <v>0</v>
      </c>
      <c r="AU433" s="167">
        <v>54</v>
      </c>
      <c r="AV433" s="168">
        <v>54</v>
      </c>
      <c r="AW433" s="169">
        <v>0</v>
      </c>
      <c r="AX433" s="170">
        <f>IF(AU433&gt;=0.1,'P3 Bureaumarge zee- en luchtvr.'!$D$12,0)</f>
        <v>0</v>
      </c>
      <c r="AY433" s="163">
        <f t="shared" si="184"/>
        <v>0</v>
      </c>
      <c r="AZ433" s="157" t="str">
        <f>VLOOKUP(D433,'P4 Destination'!$C$21:$O$176,13,0)</f>
        <v>USD</v>
      </c>
      <c r="BA433" s="164">
        <f t="shared" si="185"/>
        <v>0</v>
      </c>
      <c r="BB433" s="171">
        <f>IF(AU433&gt;0.1,(VLOOKUP(D433,'P4 Destination'!$C$21:$M$176,3,0))*I433,0)</f>
        <v>0</v>
      </c>
      <c r="BC433" s="172">
        <f t="shared" si="186"/>
        <v>0</v>
      </c>
      <c r="BD433" s="171">
        <f>(VLOOKUP($D433,'P4 Destination'!$C$21:$M$176,4,0))*BC433</f>
        <v>0</v>
      </c>
      <c r="BE433" s="172">
        <f t="shared" si="187"/>
        <v>0</v>
      </c>
      <c r="BF433" s="171">
        <f>(VLOOKUP($D433,'P4 Destination'!$C$21:$M$176,5,0))*BE433</f>
        <v>0</v>
      </c>
      <c r="BG433" s="172">
        <f t="shared" si="188"/>
        <v>0</v>
      </c>
      <c r="BH433" s="171">
        <f>(VLOOKUP($D433,'P4 Destination'!$C$21:$M$176,6,0))*BG433</f>
        <v>0</v>
      </c>
      <c r="BI433" s="172">
        <f t="shared" si="189"/>
        <v>0</v>
      </c>
      <c r="BJ433" s="171">
        <f>(VLOOKUP($D433,'P4 Destination'!$C$21:$M$176,7,0))*BI433</f>
        <v>0</v>
      </c>
      <c r="BK433" s="172">
        <f t="shared" si="190"/>
        <v>0</v>
      </c>
      <c r="BL433" s="171">
        <f>(VLOOKUP($D433,'P4 Destination'!$C$21:$M$176,8,0))*BK433</f>
        <v>0</v>
      </c>
      <c r="BM433" s="172">
        <f t="shared" si="191"/>
        <v>54</v>
      </c>
      <c r="BN433" s="171">
        <f>(VLOOKUP($D433,'P4 Destination'!$C$21:$M$176,9,0))*BM433</f>
        <v>0</v>
      </c>
      <c r="BO433" s="154">
        <f t="shared" si="192"/>
        <v>1</v>
      </c>
      <c r="BP433" s="171">
        <f>(VLOOKUP(D433,'P4 Destination'!$C$21:$M$176,10,0))*K433</f>
        <v>0</v>
      </c>
      <c r="BQ433" s="171">
        <f>(VLOOKUP(D433,'P4 Destination'!$C$21:$M$176,11,0))*J433</f>
        <v>0</v>
      </c>
      <c r="BR433" s="173">
        <f t="shared" si="193"/>
        <v>0</v>
      </c>
      <c r="BS433" s="173">
        <f>(AV433*2500)*'P6 Verzekering'!$E$11</f>
        <v>0</v>
      </c>
      <c r="BT433" s="173">
        <f>(AW433*2500)*'P6 Verzekering'!$E$12</f>
        <v>0</v>
      </c>
      <c r="BU433" s="173">
        <f>(L433*2500)*'P6 Verzekering'!$E$13</f>
        <v>0</v>
      </c>
      <c r="BV433" s="173">
        <f t="shared" si="194"/>
        <v>0</v>
      </c>
      <c r="BW433"/>
      <c r="BX433"/>
    </row>
    <row r="434" spans="1:76">
      <c r="A434" s="152" t="s">
        <v>1778</v>
      </c>
      <c r="B434" s="152" t="s">
        <v>219</v>
      </c>
      <c r="C434" s="152" t="s">
        <v>219</v>
      </c>
      <c r="D434" s="152" t="s">
        <v>325</v>
      </c>
      <c r="E434" s="152" t="s">
        <v>324</v>
      </c>
      <c r="F434" s="153">
        <f t="shared" si="168"/>
        <v>23</v>
      </c>
      <c r="G434" s="154">
        <v>1</v>
      </c>
      <c r="H434" s="154">
        <f>IFERROR(VLOOKUP(B434,'P2 Origin'!$C$21:$Q$176,15,FALSE),0)</f>
        <v>0</v>
      </c>
      <c r="I434" s="154">
        <f>IFERROR(VLOOKUP(D434,'P4 Destination'!$C$21:$Q$176,15,FALSE),0)</f>
        <v>1</v>
      </c>
      <c r="J434" s="155">
        <v>1</v>
      </c>
      <c r="K434" s="155"/>
      <c r="L434" s="156">
        <v>0</v>
      </c>
      <c r="M434" s="155">
        <v>0</v>
      </c>
      <c r="N434" s="155">
        <v>0</v>
      </c>
      <c r="O434" s="157">
        <f t="shared" si="169"/>
        <v>0</v>
      </c>
      <c r="P434" s="158">
        <f t="shared" si="170"/>
        <v>0</v>
      </c>
      <c r="Q434" s="159">
        <f>IFERROR(VLOOKUP(N434,'P1 Intra-Europees'!$A$15:$H$25,3,0),0)*P434</f>
        <v>0</v>
      </c>
      <c r="R434" s="160">
        <f t="shared" si="171"/>
        <v>0</v>
      </c>
      <c r="S434" s="159">
        <f>IFERROR(VLOOKUP(N434,'P1 Intra-Europees'!$A$15:$H$25,4,0),0)*R434</f>
        <v>0</v>
      </c>
      <c r="T434" s="160">
        <f t="shared" si="172"/>
        <v>0</v>
      </c>
      <c r="U434" s="159">
        <f>IFERROR(VLOOKUP(N434,'P1 Intra-Europees'!$A$15:$H$25,5,0),0)*T434</f>
        <v>0</v>
      </c>
      <c r="V434" s="160">
        <f t="shared" si="173"/>
        <v>0</v>
      </c>
      <c r="W434" s="159">
        <f>IFERROR(VLOOKUP(N434,'P1 Intra-Europees'!$A$15:$H$25,6,0),0)*V434</f>
        <v>0</v>
      </c>
      <c r="X434" s="160">
        <f t="shared" si="174"/>
        <v>0</v>
      </c>
      <c r="Y434" s="159">
        <f>IFERROR(VLOOKUP(N434,'P1 Intra-Europees'!$A$15:$H$25,7,0),0)*X434</f>
        <v>0</v>
      </c>
      <c r="Z434" s="161">
        <f t="shared" si="175"/>
        <v>0</v>
      </c>
      <c r="AA434" s="162">
        <f>IFERROR(VLOOKUP(N434,'P1 Intra-Europees'!$A$15:$H$25,8,0),0)*Z434</f>
        <v>0</v>
      </c>
      <c r="AB434" s="163">
        <f t="shared" si="176"/>
        <v>0</v>
      </c>
      <c r="AC434" s="157" t="str">
        <f>VLOOKUP(B434,'P2 Origin'!$C$21:$O$176,13,0)</f>
        <v>EUR</v>
      </c>
      <c r="AD434" s="164">
        <f t="shared" si="177"/>
        <v>0</v>
      </c>
      <c r="AE434" s="165">
        <f>IF(AU434&gt;0.1,VLOOKUP(B434,'P2 Origin'!$C$21:$M$176,3,0)*H434,0)</f>
        <v>0</v>
      </c>
      <c r="AF434" s="166">
        <f t="shared" si="178"/>
        <v>0</v>
      </c>
      <c r="AG434" s="165">
        <f>(VLOOKUP(B434,'P2 Origin'!$C$21:$M$176,4,0))*AF434</f>
        <v>0</v>
      </c>
      <c r="AH434" s="166">
        <f t="shared" si="179"/>
        <v>0</v>
      </c>
      <c r="AI434" s="165">
        <f>(VLOOKUP(B434,'P2 Origin'!$C$21:$M$176,5,0))*AH434</f>
        <v>0</v>
      </c>
      <c r="AJ434" s="166">
        <f t="shared" si="195"/>
        <v>23</v>
      </c>
      <c r="AK434" s="165">
        <f>(VLOOKUP(B434,'P2 Origin'!$C$21:$M$176,6,0))*AJ434</f>
        <v>0</v>
      </c>
      <c r="AL434" s="166">
        <f t="shared" si="180"/>
        <v>0</v>
      </c>
      <c r="AM434" s="165">
        <f>(VLOOKUP($B434,'P2 Origin'!$C$21:$M$176,7,0))*AL434</f>
        <v>0</v>
      </c>
      <c r="AN434" s="166">
        <f t="shared" si="181"/>
        <v>0</v>
      </c>
      <c r="AO434" s="165">
        <f>(VLOOKUP($B434,'P2 Origin'!$C$21:$M$176,8,0))*AN434</f>
        <v>0</v>
      </c>
      <c r="AP434" s="166">
        <f t="shared" si="182"/>
        <v>0</v>
      </c>
      <c r="AQ434" s="165">
        <f>(VLOOKUP($B434,'P2 Origin'!$C$21:$M$176,9,0))*AP434</f>
        <v>0</v>
      </c>
      <c r="AR434" s="155">
        <f t="shared" si="183"/>
        <v>1</v>
      </c>
      <c r="AS434" s="164">
        <f>(VLOOKUP(B434,'P2 Origin'!$C$21:$M$176,10,0))*K434</f>
        <v>0</v>
      </c>
      <c r="AT434" s="164">
        <f>(VLOOKUP(B434,'P2 Origin'!$C$21:$M$176,11,0))*J434</f>
        <v>0</v>
      </c>
      <c r="AU434" s="167">
        <v>23</v>
      </c>
      <c r="AV434" s="168">
        <v>23</v>
      </c>
      <c r="AW434" s="169">
        <v>0</v>
      </c>
      <c r="AX434" s="170">
        <f>IF(AU434&gt;=0.1,'P3 Bureaumarge zee- en luchtvr.'!$D$12,0)</f>
        <v>0</v>
      </c>
      <c r="AY434" s="163">
        <f t="shared" si="184"/>
        <v>0</v>
      </c>
      <c r="AZ434" s="157" t="str">
        <f>VLOOKUP(D434,'P4 Destination'!$C$21:$O$176,13,0)</f>
        <v>USD</v>
      </c>
      <c r="BA434" s="164">
        <f t="shared" si="185"/>
        <v>0</v>
      </c>
      <c r="BB434" s="171">
        <f>IF(AU434&gt;0.1,(VLOOKUP(D434,'P4 Destination'!$C$21:$M$176,3,0))*I434,0)</f>
        <v>0</v>
      </c>
      <c r="BC434" s="172">
        <f t="shared" si="186"/>
        <v>0</v>
      </c>
      <c r="BD434" s="171">
        <f>(VLOOKUP($D434,'P4 Destination'!$C$21:$M$176,4,0))*BC434</f>
        <v>0</v>
      </c>
      <c r="BE434" s="172">
        <f t="shared" si="187"/>
        <v>0</v>
      </c>
      <c r="BF434" s="171">
        <f>(VLOOKUP($D434,'P4 Destination'!$C$21:$M$176,5,0))*BE434</f>
        <v>0</v>
      </c>
      <c r="BG434" s="172">
        <f t="shared" si="188"/>
        <v>23</v>
      </c>
      <c r="BH434" s="171">
        <f>(VLOOKUP($D434,'P4 Destination'!$C$21:$M$176,6,0))*BG434</f>
        <v>0</v>
      </c>
      <c r="BI434" s="172">
        <f t="shared" si="189"/>
        <v>0</v>
      </c>
      <c r="BJ434" s="171">
        <f>(VLOOKUP($D434,'P4 Destination'!$C$21:$M$176,7,0))*BI434</f>
        <v>0</v>
      </c>
      <c r="BK434" s="172">
        <f t="shared" si="190"/>
        <v>0</v>
      </c>
      <c r="BL434" s="171">
        <f>(VLOOKUP($D434,'P4 Destination'!$C$21:$M$176,8,0))*BK434</f>
        <v>0</v>
      </c>
      <c r="BM434" s="172">
        <f t="shared" si="191"/>
        <v>0</v>
      </c>
      <c r="BN434" s="171">
        <f>(VLOOKUP($D434,'P4 Destination'!$C$21:$M$176,9,0))*BM434</f>
        <v>0</v>
      </c>
      <c r="BO434" s="154">
        <f t="shared" si="192"/>
        <v>1</v>
      </c>
      <c r="BP434" s="171">
        <f>(VLOOKUP(D434,'P4 Destination'!$C$21:$M$176,10,0))*K434</f>
        <v>0</v>
      </c>
      <c r="BQ434" s="171">
        <f>(VLOOKUP(D434,'P4 Destination'!$C$21:$M$176,11,0))*J434</f>
        <v>0</v>
      </c>
      <c r="BR434" s="173">
        <f t="shared" si="193"/>
        <v>0</v>
      </c>
      <c r="BS434" s="173">
        <f>(AV434*2500)*'P6 Verzekering'!$E$11</f>
        <v>0</v>
      </c>
      <c r="BT434" s="173">
        <f>(AW434*2500)*'P6 Verzekering'!$E$12</f>
        <v>0</v>
      </c>
      <c r="BU434" s="173">
        <f>(L434*2500)*'P6 Verzekering'!$E$13</f>
        <v>0</v>
      </c>
      <c r="BV434" s="173">
        <f t="shared" si="194"/>
        <v>0</v>
      </c>
      <c r="BW434"/>
      <c r="BX434"/>
    </row>
    <row r="435" spans="1:76">
      <c r="A435" s="152" t="s">
        <v>1779</v>
      </c>
      <c r="B435" s="152" t="s">
        <v>219</v>
      </c>
      <c r="C435" s="152" t="s">
        <v>219</v>
      </c>
      <c r="D435" s="152" t="s">
        <v>325</v>
      </c>
      <c r="E435" s="152" t="s">
        <v>324</v>
      </c>
      <c r="F435" s="153">
        <f t="shared" si="168"/>
        <v>38</v>
      </c>
      <c r="G435" s="154">
        <v>1</v>
      </c>
      <c r="H435" s="154">
        <f>IFERROR(VLOOKUP(B435,'P2 Origin'!$C$21:$Q$176,15,FALSE),0)</f>
        <v>0</v>
      </c>
      <c r="I435" s="154">
        <f>IFERROR(VLOOKUP(D435,'P4 Destination'!$C$21:$Q$176,15,FALSE),0)</f>
        <v>1</v>
      </c>
      <c r="J435" s="155"/>
      <c r="K435" s="155">
        <v>1</v>
      </c>
      <c r="L435" s="156">
        <v>0</v>
      </c>
      <c r="M435" s="155">
        <v>0</v>
      </c>
      <c r="N435" s="155">
        <v>0</v>
      </c>
      <c r="O435" s="157">
        <f t="shared" si="169"/>
        <v>0</v>
      </c>
      <c r="P435" s="158">
        <f t="shared" si="170"/>
        <v>0</v>
      </c>
      <c r="Q435" s="159">
        <f>IFERROR(VLOOKUP(N435,'P1 Intra-Europees'!$A$15:$H$25,3,0),0)*P435</f>
        <v>0</v>
      </c>
      <c r="R435" s="160">
        <f t="shared" si="171"/>
        <v>0</v>
      </c>
      <c r="S435" s="159">
        <f>IFERROR(VLOOKUP(N435,'P1 Intra-Europees'!$A$15:$H$25,4,0),0)*R435</f>
        <v>0</v>
      </c>
      <c r="T435" s="160">
        <f t="shared" si="172"/>
        <v>0</v>
      </c>
      <c r="U435" s="159">
        <f>IFERROR(VLOOKUP(N435,'P1 Intra-Europees'!$A$15:$H$25,5,0),0)*T435</f>
        <v>0</v>
      </c>
      <c r="V435" s="160">
        <f t="shared" si="173"/>
        <v>0</v>
      </c>
      <c r="W435" s="159">
        <f>IFERROR(VLOOKUP(N435,'P1 Intra-Europees'!$A$15:$H$25,6,0),0)*V435</f>
        <v>0</v>
      </c>
      <c r="X435" s="160">
        <f t="shared" si="174"/>
        <v>0</v>
      </c>
      <c r="Y435" s="159">
        <f>IFERROR(VLOOKUP(N435,'P1 Intra-Europees'!$A$15:$H$25,7,0),0)*X435</f>
        <v>0</v>
      </c>
      <c r="Z435" s="161">
        <f t="shared" si="175"/>
        <v>0</v>
      </c>
      <c r="AA435" s="162">
        <f>IFERROR(VLOOKUP(N435,'P1 Intra-Europees'!$A$15:$H$25,8,0),0)*Z435</f>
        <v>0</v>
      </c>
      <c r="AB435" s="163">
        <f t="shared" si="176"/>
        <v>0</v>
      </c>
      <c r="AC435" s="157" t="str">
        <f>VLOOKUP(B435,'P2 Origin'!$C$21:$O$176,13,0)</f>
        <v>EUR</v>
      </c>
      <c r="AD435" s="164">
        <f t="shared" si="177"/>
        <v>0</v>
      </c>
      <c r="AE435" s="165">
        <f>IF(AU435&gt;0.1,VLOOKUP(B435,'P2 Origin'!$C$21:$M$176,3,0)*H435,0)</f>
        <v>0</v>
      </c>
      <c r="AF435" s="166">
        <f t="shared" si="178"/>
        <v>0</v>
      </c>
      <c r="AG435" s="165">
        <f>(VLOOKUP(B435,'P2 Origin'!$C$21:$M$176,4,0))*AF435</f>
        <v>0</v>
      </c>
      <c r="AH435" s="166">
        <f t="shared" si="179"/>
        <v>0</v>
      </c>
      <c r="AI435" s="165">
        <f>(VLOOKUP(B435,'P2 Origin'!$C$21:$M$176,5,0))*AH435</f>
        <v>0</v>
      </c>
      <c r="AJ435" s="166">
        <f t="shared" si="195"/>
        <v>0</v>
      </c>
      <c r="AK435" s="165">
        <f>(VLOOKUP(B435,'P2 Origin'!$C$21:$M$176,6,0))*AJ435</f>
        <v>0</v>
      </c>
      <c r="AL435" s="166">
        <f t="shared" si="180"/>
        <v>0</v>
      </c>
      <c r="AM435" s="165">
        <f>(VLOOKUP($B435,'P2 Origin'!$C$21:$M$176,7,0))*AL435</f>
        <v>0</v>
      </c>
      <c r="AN435" s="166">
        <f t="shared" si="181"/>
        <v>38</v>
      </c>
      <c r="AO435" s="165">
        <f>(VLOOKUP($B435,'P2 Origin'!$C$21:$M$176,8,0))*AN435</f>
        <v>0</v>
      </c>
      <c r="AP435" s="166">
        <f t="shared" si="182"/>
        <v>0</v>
      </c>
      <c r="AQ435" s="165">
        <f>(VLOOKUP($B435,'P2 Origin'!$C$21:$M$176,9,0))*AP435</f>
        <v>0</v>
      </c>
      <c r="AR435" s="155">
        <f t="shared" si="183"/>
        <v>1</v>
      </c>
      <c r="AS435" s="164">
        <f>(VLOOKUP(B435,'P2 Origin'!$C$21:$M$176,10,0))*K435</f>
        <v>0</v>
      </c>
      <c r="AT435" s="164">
        <f>(VLOOKUP(B435,'P2 Origin'!$C$21:$M$176,11,0))*J435</f>
        <v>0</v>
      </c>
      <c r="AU435" s="167">
        <v>38</v>
      </c>
      <c r="AV435" s="168">
        <v>38</v>
      </c>
      <c r="AW435" s="169">
        <v>0</v>
      </c>
      <c r="AX435" s="170">
        <f>IF(AU435&gt;=0.1,'P3 Bureaumarge zee- en luchtvr.'!$D$12,0)</f>
        <v>0</v>
      </c>
      <c r="AY435" s="163">
        <f t="shared" si="184"/>
        <v>0</v>
      </c>
      <c r="AZ435" s="157" t="str">
        <f>VLOOKUP(D435,'P4 Destination'!$C$21:$O$176,13,0)</f>
        <v>USD</v>
      </c>
      <c r="BA435" s="164">
        <f t="shared" si="185"/>
        <v>0</v>
      </c>
      <c r="BB435" s="171">
        <f>IF(AU435&gt;0.1,(VLOOKUP(D435,'P4 Destination'!$C$21:$M$176,3,0))*I435,0)</f>
        <v>0</v>
      </c>
      <c r="BC435" s="172">
        <f t="shared" si="186"/>
        <v>0</v>
      </c>
      <c r="BD435" s="171">
        <f>(VLOOKUP($D435,'P4 Destination'!$C$21:$M$176,4,0))*BC435</f>
        <v>0</v>
      </c>
      <c r="BE435" s="172">
        <f t="shared" si="187"/>
        <v>0</v>
      </c>
      <c r="BF435" s="171">
        <f>(VLOOKUP($D435,'P4 Destination'!$C$21:$M$176,5,0))*BE435</f>
        <v>0</v>
      </c>
      <c r="BG435" s="172">
        <f t="shared" si="188"/>
        <v>0</v>
      </c>
      <c r="BH435" s="171">
        <f>(VLOOKUP($D435,'P4 Destination'!$C$21:$M$176,6,0))*BG435</f>
        <v>0</v>
      </c>
      <c r="BI435" s="172">
        <f t="shared" si="189"/>
        <v>0</v>
      </c>
      <c r="BJ435" s="171">
        <f>(VLOOKUP($D435,'P4 Destination'!$C$21:$M$176,7,0))*BI435</f>
        <v>0</v>
      </c>
      <c r="BK435" s="172">
        <f t="shared" si="190"/>
        <v>38</v>
      </c>
      <c r="BL435" s="171">
        <f>(VLOOKUP($D435,'P4 Destination'!$C$21:$M$176,8,0))*BK435</f>
        <v>0</v>
      </c>
      <c r="BM435" s="172">
        <f t="shared" si="191"/>
        <v>0</v>
      </c>
      <c r="BN435" s="171">
        <f>(VLOOKUP($D435,'P4 Destination'!$C$21:$M$176,9,0))*BM435</f>
        <v>0</v>
      </c>
      <c r="BO435" s="154">
        <f t="shared" si="192"/>
        <v>1</v>
      </c>
      <c r="BP435" s="171">
        <f>(VLOOKUP(D435,'P4 Destination'!$C$21:$M$176,10,0))*K435</f>
        <v>0</v>
      </c>
      <c r="BQ435" s="171">
        <f>(VLOOKUP(D435,'P4 Destination'!$C$21:$M$176,11,0))*J435</f>
        <v>0</v>
      </c>
      <c r="BR435" s="173">
        <f t="shared" si="193"/>
        <v>0</v>
      </c>
      <c r="BS435" s="173">
        <f>(AV435*2500)*'P6 Verzekering'!$E$11</f>
        <v>0</v>
      </c>
      <c r="BT435" s="173">
        <f>(AW435*2500)*'P6 Verzekering'!$E$12</f>
        <v>0</v>
      </c>
      <c r="BU435" s="173">
        <f>(L435*2500)*'P6 Verzekering'!$E$13</f>
        <v>0</v>
      </c>
      <c r="BV435" s="173">
        <f t="shared" si="194"/>
        <v>0</v>
      </c>
      <c r="BW435"/>
      <c r="BX435"/>
    </row>
    <row r="436" spans="1:76">
      <c r="A436" s="152" t="s">
        <v>1781</v>
      </c>
      <c r="B436" s="152" t="s">
        <v>219</v>
      </c>
      <c r="C436" s="152" t="s">
        <v>219</v>
      </c>
      <c r="D436" s="152" t="s">
        <v>325</v>
      </c>
      <c r="E436" s="152" t="s">
        <v>324</v>
      </c>
      <c r="F436" s="153">
        <f t="shared" si="168"/>
        <v>29</v>
      </c>
      <c r="G436" s="154">
        <v>1</v>
      </c>
      <c r="H436" s="154">
        <f>IFERROR(VLOOKUP(B436,'P2 Origin'!$C$21:$Q$176,15,FALSE),0)</f>
        <v>0</v>
      </c>
      <c r="I436" s="154">
        <f>IFERROR(VLOOKUP(D436,'P4 Destination'!$C$21:$Q$176,15,FALSE),0)</f>
        <v>1</v>
      </c>
      <c r="J436" s="155"/>
      <c r="K436" s="155">
        <v>1</v>
      </c>
      <c r="L436" s="156">
        <v>0</v>
      </c>
      <c r="M436" s="155">
        <v>0</v>
      </c>
      <c r="N436" s="155">
        <v>0</v>
      </c>
      <c r="O436" s="157">
        <f t="shared" si="169"/>
        <v>0</v>
      </c>
      <c r="P436" s="158">
        <f t="shared" si="170"/>
        <v>0</v>
      </c>
      <c r="Q436" s="159">
        <f>IFERROR(VLOOKUP(N436,'P1 Intra-Europees'!$A$15:$H$25,3,0),0)*P436</f>
        <v>0</v>
      </c>
      <c r="R436" s="160">
        <f t="shared" si="171"/>
        <v>0</v>
      </c>
      <c r="S436" s="159">
        <f>IFERROR(VLOOKUP(N436,'P1 Intra-Europees'!$A$15:$H$25,4,0),0)*R436</f>
        <v>0</v>
      </c>
      <c r="T436" s="160">
        <f t="shared" si="172"/>
        <v>0</v>
      </c>
      <c r="U436" s="159">
        <f>IFERROR(VLOOKUP(N436,'P1 Intra-Europees'!$A$15:$H$25,5,0),0)*T436</f>
        <v>0</v>
      </c>
      <c r="V436" s="160">
        <f t="shared" si="173"/>
        <v>0</v>
      </c>
      <c r="W436" s="159">
        <f>IFERROR(VLOOKUP(N436,'P1 Intra-Europees'!$A$15:$H$25,6,0),0)*V436</f>
        <v>0</v>
      </c>
      <c r="X436" s="160">
        <f t="shared" si="174"/>
        <v>0</v>
      </c>
      <c r="Y436" s="159">
        <f>IFERROR(VLOOKUP(N436,'P1 Intra-Europees'!$A$15:$H$25,7,0),0)*X436</f>
        <v>0</v>
      </c>
      <c r="Z436" s="161">
        <f t="shared" si="175"/>
        <v>0</v>
      </c>
      <c r="AA436" s="162">
        <f>IFERROR(VLOOKUP(N436,'P1 Intra-Europees'!$A$15:$H$25,8,0),0)*Z436</f>
        <v>0</v>
      </c>
      <c r="AB436" s="163">
        <f t="shared" si="176"/>
        <v>0</v>
      </c>
      <c r="AC436" s="157" t="str">
        <f>VLOOKUP(B436,'P2 Origin'!$C$21:$O$176,13,0)</f>
        <v>EUR</v>
      </c>
      <c r="AD436" s="164">
        <f t="shared" si="177"/>
        <v>0</v>
      </c>
      <c r="AE436" s="165">
        <f>IF(AU436&gt;0.1,VLOOKUP(B436,'P2 Origin'!$C$21:$M$176,3,0)*H436,0)</f>
        <v>0</v>
      </c>
      <c r="AF436" s="166">
        <f t="shared" si="178"/>
        <v>0</v>
      </c>
      <c r="AG436" s="165">
        <f>(VLOOKUP(B436,'P2 Origin'!$C$21:$M$176,4,0))*AF436</f>
        <v>0</v>
      </c>
      <c r="AH436" s="166">
        <f t="shared" si="179"/>
        <v>0</v>
      </c>
      <c r="AI436" s="165">
        <f>(VLOOKUP(B436,'P2 Origin'!$C$21:$M$176,5,0))*AH436</f>
        <v>0</v>
      </c>
      <c r="AJ436" s="166">
        <f t="shared" si="195"/>
        <v>0</v>
      </c>
      <c r="AK436" s="165">
        <f>(VLOOKUP(B436,'P2 Origin'!$C$21:$M$176,6,0))*AJ436</f>
        <v>0</v>
      </c>
      <c r="AL436" s="166">
        <f t="shared" si="180"/>
        <v>29</v>
      </c>
      <c r="AM436" s="165">
        <f>(VLOOKUP($B436,'P2 Origin'!$C$21:$M$176,7,0))*AL436</f>
        <v>0</v>
      </c>
      <c r="AN436" s="166">
        <f t="shared" si="181"/>
        <v>0</v>
      </c>
      <c r="AO436" s="165">
        <f>(VLOOKUP($B436,'P2 Origin'!$C$21:$M$176,8,0))*AN436</f>
        <v>0</v>
      </c>
      <c r="AP436" s="166">
        <f t="shared" si="182"/>
        <v>0</v>
      </c>
      <c r="AQ436" s="165">
        <f>(VLOOKUP($B436,'P2 Origin'!$C$21:$M$176,9,0))*AP436</f>
        <v>0</v>
      </c>
      <c r="AR436" s="155">
        <f t="shared" si="183"/>
        <v>1</v>
      </c>
      <c r="AS436" s="164">
        <f>(VLOOKUP(B436,'P2 Origin'!$C$21:$M$176,10,0))*K436</f>
        <v>0</v>
      </c>
      <c r="AT436" s="164">
        <f>(VLOOKUP(B436,'P2 Origin'!$C$21:$M$176,11,0))*J436</f>
        <v>0</v>
      </c>
      <c r="AU436" s="167">
        <v>29</v>
      </c>
      <c r="AV436" s="168">
        <v>29</v>
      </c>
      <c r="AW436" s="169">
        <v>0</v>
      </c>
      <c r="AX436" s="170">
        <f>IF(AU436&gt;=0.1,'P3 Bureaumarge zee- en luchtvr.'!$D$12,0)</f>
        <v>0</v>
      </c>
      <c r="AY436" s="163">
        <f t="shared" si="184"/>
        <v>0</v>
      </c>
      <c r="AZ436" s="157" t="str">
        <f>VLOOKUP(D436,'P4 Destination'!$C$21:$O$176,13,0)</f>
        <v>USD</v>
      </c>
      <c r="BA436" s="164">
        <f t="shared" si="185"/>
        <v>0</v>
      </c>
      <c r="BB436" s="171">
        <f>IF(AU436&gt;0.1,(VLOOKUP(D436,'P4 Destination'!$C$21:$M$176,3,0))*I436,0)</f>
        <v>0</v>
      </c>
      <c r="BC436" s="172">
        <f t="shared" si="186"/>
        <v>0</v>
      </c>
      <c r="BD436" s="171">
        <f>(VLOOKUP($D436,'P4 Destination'!$C$21:$M$176,4,0))*BC436</f>
        <v>0</v>
      </c>
      <c r="BE436" s="172">
        <f t="shared" si="187"/>
        <v>0</v>
      </c>
      <c r="BF436" s="171">
        <f>(VLOOKUP($D436,'P4 Destination'!$C$21:$M$176,5,0))*BE436</f>
        <v>0</v>
      </c>
      <c r="BG436" s="172">
        <f t="shared" si="188"/>
        <v>0</v>
      </c>
      <c r="BH436" s="171">
        <f>(VLOOKUP($D436,'P4 Destination'!$C$21:$M$176,6,0))*BG436</f>
        <v>0</v>
      </c>
      <c r="BI436" s="172">
        <f t="shared" si="189"/>
        <v>29</v>
      </c>
      <c r="BJ436" s="171">
        <f>(VLOOKUP($D436,'P4 Destination'!$C$21:$M$176,7,0))*BI436</f>
        <v>0</v>
      </c>
      <c r="BK436" s="172">
        <f t="shared" si="190"/>
        <v>0</v>
      </c>
      <c r="BL436" s="171">
        <f>(VLOOKUP($D436,'P4 Destination'!$C$21:$M$176,8,0))*BK436</f>
        <v>0</v>
      </c>
      <c r="BM436" s="172">
        <f t="shared" si="191"/>
        <v>0</v>
      </c>
      <c r="BN436" s="171">
        <f>(VLOOKUP($D436,'P4 Destination'!$C$21:$M$176,9,0))*BM436</f>
        <v>0</v>
      </c>
      <c r="BO436" s="154">
        <f t="shared" si="192"/>
        <v>1</v>
      </c>
      <c r="BP436" s="171">
        <f>(VLOOKUP(D436,'P4 Destination'!$C$21:$M$176,10,0))*K436</f>
        <v>0</v>
      </c>
      <c r="BQ436" s="171">
        <f>(VLOOKUP(D436,'P4 Destination'!$C$21:$M$176,11,0))*J436</f>
        <v>0</v>
      </c>
      <c r="BR436" s="173">
        <f t="shared" si="193"/>
        <v>0</v>
      </c>
      <c r="BS436" s="173">
        <f>(AV436*2500)*'P6 Verzekering'!$E$11</f>
        <v>0</v>
      </c>
      <c r="BT436" s="173">
        <f>(AW436*2500)*'P6 Verzekering'!$E$12</f>
        <v>0</v>
      </c>
      <c r="BU436" s="173">
        <f>(L436*2500)*'P6 Verzekering'!$E$13</f>
        <v>0</v>
      </c>
      <c r="BV436" s="173">
        <f t="shared" si="194"/>
        <v>0</v>
      </c>
      <c r="BW436"/>
      <c r="BX436"/>
    </row>
    <row r="437" spans="1:76">
      <c r="A437" s="152" t="s">
        <v>1782</v>
      </c>
      <c r="B437" s="152" t="s">
        <v>219</v>
      </c>
      <c r="C437" s="152" t="s">
        <v>219</v>
      </c>
      <c r="D437" s="152" t="s">
        <v>325</v>
      </c>
      <c r="E437" s="152" t="s">
        <v>324</v>
      </c>
      <c r="F437" s="153">
        <f t="shared" si="168"/>
        <v>60</v>
      </c>
      <c r="G437" s="154">
        <v>1</v>
      </c>
      <c r="H437" s="154">
        <f>IFERROR(VLOOKUP(B437,'P2 Origin'!$C$21:$Q$176,15,FALSE),0)</f>
        <v>0</v>
      </c>
      <c r="I437" s="154">
        <f>IFERROR(VLOOKUP(D437,'P4 Destination'!$C$21:$Q$176,15,FALSE),0)</f>
        <v>1</v>
      </c>
      <c r="J437" s="155"/>
      <c r="K437" s="155">
        <v>1</v>
      </c>
      <c r="L437" s="156">
        <v>0</v>
      </c>
      <c r="M437" s="155">
        <v>0</v>
      </c>
      <c r="N437" s="155">
        <v>0</v>
      </c>
      <c r="O437" s="157">
        <f t="shared" si="169"/>
        <v>0</v>
      </c>
      <c r="P437" s="158">
        <f t="shared" si="170"/>
        <v>0</v>
      </c>
      <c r="Q437" s="159">
        <f>IFERROR(VLOOKUP(N437,'P1 Intra-Europees'!$A$15:$H$25,3,0),0)*P437</f>
        <v>0</v>
      </c>
      <c r="R437" s="160">
        <f t="shared" si="171"/>
        <v>0</v>
      </c>
      <c r="S437" s="159">
        <f>IFERROR(VLOOKUP(N437,'P1 Intra-Europees'!$A$15:$H$25,4,0),0)*R437</f>
        <v>0</v>
      </c>
      <c r="T437" s="160">
        <f t="shared" si="172"/>
        <v>0</v>
      </c>
      <c r="U437" s="159">
        <f>IFERROR(VLOOKUP(N437,'P1 Intra-Europees'!$A$15:$H$25,5,0),0)*T437</f>
        <v>0</v>
      </c>
      <c r="V437" s="160">
        <f t="shared" si="173"/>
        <v>0</v>
      </c>
      <c r="W437" s="159">
        <f>IFERROR(VLOOKUP(N437,'P1 Intra-Europees'!$A$15:$H$25,6,0),0)*V437</f>
        <v>0</v>
      </c>
      <c r="X437" s="160">
        <f t="shared" si="174"/>
        <v>0</v>
      </c>
      <c r="Y437" s="159">
        <f>IFERROR(VLOOKUP(N437,'P1 Intra-Europees'!$A$15:$H$25,7,0),0)*X437</f>
        <v>0</v>
      </c>
      <c r="Z437" s="161">
        <f t="shared" si="175"/>
        <v>0</v>
      </c>
      <c r="AA437" s="162">
        <f>IFERROR(VLOOKUP(N437,'P1 Intra-Europees'!$A$15:$H$25,8,0),0)*Z437</f>
        <v>0</v>
      </c>
      <c r="AB437" s="163">
        <f t="shared" si="176"/>
        <v>0</v>
      </c>
      <c r="AC437" s="157" t="str">
        <f>VLOOKUP(B437,'P2 Origin'!$C$21:$O$176,13,0)</f>
        <v>EUR</v>
      </c>
      <c r="AD437" s="164">
        <f t="shared" si="177"/>
        <v>0</v>
      </c>
      <c r="AE437" s="165">
        <f>IF(AU437&gt;0.1,VLOOKUP(B437,'P2 Origin'!$C$21:$M$176,3,0)*H437,0)</f>
        <v>0</v>
      </c>
      <c r="AF437" s="166">
        <f t="shared" si="178"/>
        <v>0</v>
      </c>
      <c r="AG437" s="165">
        <f>(VLOOKUP(B437,'P2 Origin'!$C$21:$M$176,4,0))*AF437</f>
        <v>0</v>
      </c>
      <c r="AH437" s="166">
        <f t="shared" si="179"/>
        <v>0</v>
      </c>
      <c r="AI437" s="165">
        <f>(VLOOKUP(B437,'P2 Origin'!$C$21:$M$176,5,0))*AH437</f>
        <v>0</v>
      </c>
      <c r="AJ437" s="166">
        <f t="shared" si="195"/>
        <v>0</v>
      </c>
      <c r="AK437" s="165">
        <f>(VLOOKUP(B437,'P2 Origin'!$C$21:$M$176,6,0))*AJ437</f>
        <v>0</v>
      </c>
      <c r="AL437" s="166">
        <f t="shared" si="180"/>
        <v>0</v>
      </c>
      <c r="AM437" s="165">
        <f>(VLOOKUP($B437,'P2 Origin'!$C$21:$M$176,7,0))*AL437</f>
        <v>0</v>
      </c>
      <c r="AN437" s="166">
        <f t="shared" si="181"/>
        <v>0</v>
      </c>
      <c r="AO437" s="165">
        <f>(VLOOKUP($B437,'P2 Origin'!$C$21:$M$176,8,0))*AN437</f>
        <v>0</v>
      </c>
      <c r="AP437" s="166">
        <f t="shared" si="182"/>
        <v>60</v>
      </c>
      <c r="AQ437" s="165">
        <f>(VLOOKUP($B437,'P2 Origin'!$C$21:$M$176,9,0))*AP437</f>
        <v>0</v>
      </c>
      <c r="AR437" s="155">
        <f t="shared" si="183"/>
        <v>1</v>
      </c>
      <c r="AS437" s="164">
        <f>(VLOOKUP(B437,'P2 Origin'!$C$21:$M$176,10,0))*K437</f>
        <v>0</v>
      </c>
      <c r="AT437" s="164">
        <f>(VLOOKUP(B437,'P2 Origin'!$C$21:$M$176,11,0))*J437</f>
        <v>0</v>
      </c>
      <c r="AU437" s="167">
        <v>60</v>
      </c>
      <c r="AV437" s="168">
        <v>60</v>
      </c>
      <c r="AW437" s="169">
        <v>0</v>
      </c>
      <c r="AX437" s="170">
        <f>IF(AU437&gt;=0.1,'P3 Bureaumarge zee- en luchtvr.'!$D$12,0)</f>
        <v>0</v>
      </c>
      <c r="AY437" s="163">
        <f t="shared" si="184"/>
        <v>0</v>
      </c>
      <c r="AZ437" s="157" t="str">
        <f>VLOOKUP(D437,'P4 Destination'!$C$21:$O$176,13,0)</f>
        <v>USD</v>
      </c>
      <c r="BA437" s="164">
        <f t="shared" si="185"/>
        <v>0</v>
      </c>
      <c r="BB437" s="171">
        <f>IF(AU437&gt;0.1,(VLOOKUP(D437,'P4 Destination'!$C$21:$M$176,3,0))*I437,0)</f>
        <v>0</v>
      </c>
      <c r="BC437" s="172">
        <f t="shared" si="186"/>
        <v>0</v>
      </c>
      <c r="BD437" s="171">
        <f>(VLOOKUP($D437,'P4 Destination'!$C$21:$M$176,4,0))*BC437</f>
        <v>0</v>
      </c>
      <c r="BE437" s="172">
        <f t="shared" si="187"/>
        <v>0</v>
      </c>
      <c r="BF437" s="171">
        <f>(VLOOKUP($D437,'P4 Destination'!$C$21:$M$176,5,0))*BE437</f>
        <v>0</v>
      </c>
      <c r="BG437" s="172">
        <f t="shared" si="188"/>
        <v>0</v>
      </c>
      <c r="BH437" s="171">
        <f>(VLOOKUP($D437,'P4 Destination'!$C$21:$M$176,6,0))*BG437</f>
        <v>0</v>
      </c>
      <c r="BI437" s="172">
        <f t="shared" si="189"/>
        <v>0</v>
      </c>
      <c r="BJ437" s="171">
        <f>(VLOOKUP($D437,'P4 Destination'!$C$21:$M$176,7,0))*BI437</f>
        <v>0</v>
      </c>
      <c r="BK437" s="172">
        <f t="shared" si="190"/>
        <v>0</v>
      </c>
      <c r="BL437" s="171">
        <f>(VLOOKUP($D437,'P4 Destination'!$C$21:$M$176,8,0))*BK437</f>
        <v>0</v>
      </c>
      <c r="BM437" s="172">
        <f t="shared" si="191"/>
        <v>60</v>
      </c>
      <c r="BN437" s="171">
        <f>(VLOOKUP($D437,'P4 Destination'!$C$21:$M$176,9,0))*BM437</f>
        <v>0</v>
      </c>
      <c r="BO437" s="154">
        <f t="shared" si="192"/>
        <v>1</v>
      </c>
      <c r="BP437" s="171">
        <f>(VLOOKUP(D437,'P4 Destination'!$C$21:$M$176,10,0))*K437</f>
        <v>0</v>
      </c>
      <c r="BQ437" s="171">
        <f>(VLOOKUP(D437,'P4 Destination'!$C$21:$M$176,11,0))*J437</f>
        <v>0</v>
      </c>
      <c r="BR437" s="173">
        <f t="shared" si="193"/>
        <v>0</v>
      </c>
      <c r="BS437" s="173">
        <f>(AV437*2500)*'P6 Verzekering'!$E$11</f>
        <v>0</v>
      </c>
      <c r="BT437" s="173">
        <f>(AW437*2500)*'P6 Verzekering'!$E$12</f>
        <v>0</v>
      </c>
      <c r="BU437" s="173">
        <f>(L437*2500)*'P6 Verzekering'!$E$13</f>
        <v>0</v>
      </c>
      <c r="BV437" s="173">
        <f t="shared" si="194"/>
        <v>0</v>
      </c>
      <c r="BW437"/>
      <c r="BX437"/>
    </row>
    <row r="438" spans="1:76">
      <c r="A438" s="152" t="s">
        <v>1783</v>
      </c>
      <c r="B438" s="152" t="s">
        <v>219</v>
      </c>
      <c r="C438" s="152" t="s">
        <v>219</v>
      </c>
      <c r="D438" s="152" t="s">
        <v>325</v>
      </c>
      <c r="E438" s="152" t="s">
        <v>324</v>
      </c>
      <c r="F438" s="153">
        <f t="shared" si="168"/>
        <v>24</v>
      </c>
      <c r="G438" s="154">
        <v>1</v>
      </c>
      <c r="H438" s="154">
        <f>IFERROR(VLOOKUP(B438,'P2 Origin'!$C$21:$Q$176,15,FALSE),0)</f>
        <v>0</v>
      </c>
      <c r="I438" s="154">
        <f>IFERROR(VLOOKUP(D438,'P4 Destination'!$C$21:$Q$176,15,FALSE),0)</f>
        <v>1</v>
      </c>
      <c r="J438" s="155">
        <v>1</v>
      </c>
      <c r="K438" s="155"/>
      <c r="L438" s="156">
        <v>0</v>
      </c>
      <c r="M438" s="155">
        <v>0</v>
      </c>
      <c r="N438" s="155">
        <v>0</v>
      </c>
      <c r="O438" s="157">
        <f t="shared" si="169"/>
        <v>0</v>
      </c>
      <c r="P438" s="158">
        <f t="shared" si="170"/>
        <v>0</v>
      </c>
      <c r="Q438" s="159">
        <f>IFERROR(VLOOKUP(N438,'P1 Intra-Europees'!$A$15:$H$25,3,0),0)*P438</f>
        <v>0</v>
      </c>
      <c r="R438" s="160">
        <f t="shared" si="171"/>
        <v>0</v>
      </c>
      <c r="S438" s="159">
        <f>IFERROR(VLOOKUP(N438,'P1 Intra-Europees'!$A$15:$H$25,4,0),0)*R438</f>
        <v>0</v>
      </c>
      <c r="T438" s="160">
        <f t="shared" si="172"/>
        <v>0</v>
      </c>
      <c r="U438" s="159">
        <f>IFERROR(VLOOKUP(N438,'P1 Intra-Europees'!$A$15:$H$25,5,0),0)*T438</f>
        <v>0</v>
      </c>
      <c r="V438" s="160">
        <f t="shared" si="173"/>
        <v>0</v>
      </c>
      <c r="W438" s="159">
        <f>IFERROR(VLOOKUP(N438,'P1 Intra-Europees'!$A$15:$H$25,6,0),0)*V438</f>
        <v>0</v>
      </c>
      <c r="X438" s="160">
        <f t="shared" si="174"/>
        <v>0</v>
      </c>
      <c r="Y438" s="159">
        <f>IFERROR(VLOOKUP(N438,'P1 Intra-Europees'!$A$15:$H$25,7,0),0)*X438</f>
        <v>0</v>
      </c>
      <c r="Z438" s="161">
        <f t="shared" si="175"/>
        <v>0</v>
      </c>
      <c r="AA438" s="162">
        <f>IFERROR(VLOOKUP(N438,'P1 Intra-Europees'!$A$15:$H$25,8,0),0)*Z438</f>
        <v>0</v>
      </c>
      <c r="AB438" s="163">
        <f t="shared" si="176"/>
        <v>0</v>
      </c>
      <c r="AC438" s="157" t="str">
        <f>VLOOKUP(B438,'P2 Origin'!$C$21:$O$176,13,0)</f>
        <v>EUR</v>
      </c>
      <c r="AD438" s="164">
        <f t="shared" si="177"/>
        <v>0</v>
      </c>
      <c r="AE438" s="165">
        <f>IF(AU438&gt;0.1,VLOOKUP(B438,'P2 Origin'!$C$21:$M$176,3,0)*H438,0)</f>
        <v>0</v>
      </c>
      <c r="AF438" s="166">
        <f t="shared" si="178"/>
        <v>0</v>
      </c>
      <c r="AG438" s="165">
        <f>(VLOOKUP(B438,'P2 Origin'!$C$21:$M$176,4,0))*AF438</f>
        <v>0</v>
      </c>
      <c r="AH438" s="166">
        <f t="shared" si="179"/>
        <v>0</v>
      </c>
      <c r="AI438" s="165">
        <f>(VLOOKUP(B438,'P2 Origin'!$C$21:$M$176,5,0))*AH438</f>
        <v>0</v>
      </c>
      <c r="AJ438" s="166">
        <f t="shared" si="195"/>
        <v>24</v>
      </c>
      <c r="AK438" s="165">
        <f>(VLOOKUP(B438,'P2 Origin'!$C$21:$M$176,6,0))*AJ438</f>
        <v>0</v>
      </c>
      <c r="AL438" s="166">
        <f t="shared" si="180"/>
        <v>0</v>
      </c>
      <c r="AM438" s="165">
        <f>(VLOOKUP($B438,'P2 Origin'!$C$21:$M$176,7,0))*AL438</f>
        <v>0</v>
      </c>
      <c r="AN438" s="166">
        <f t="shared" si="181"/>
        <v>0</v>
      </c>
      <c r="AO438" s="165">
        <f>(VLOOKUP($B438,'P2 Origin'!$C$21:$M$176,8,0))*AN438</f>
        <v>0</v>
      </c>
      <c r="AP438" s="166">
        <f t="shared" si="182"/>
        <v>0</v>
      </c>
      <c r="AQ438" s="165">
        <f>(VLOOKUP($B438,'P2 Origin'!$C$21:$M$176,9,0))*AP438</f>
        <v>0</v>
      </c>
      <c r="AR438" s="155">
        <f t="shared" si="183"/>
        <v>1</v>
      </c>
      <c r="AS438" s="164">
        <f>(VLOOKUP(B438,'P2 Origin'!$C$21:$M$176,10,0))*K438</f>
        <v>0</v>
      </c>
      <c r="AT438" s="164">
        <f>(VLOOKUP(B438,'P2 Origin'!$C$21:$M$176,11,0))*J438</f>
        <v>0</v>
      </c>
      <c r="AU438" s="167">
        <v>24</v>
      </c>
      <c r="AV438" s="168">
        <v>24</v>
      </c>
      <c r="AW438" s="169">
        <v>0</v>
      </c>
      <c r="AX438" s="170">
        <f>IF(AU438&gt;=0.1,'P3 Bureaumarge zee- en luchtvr.'!$D$12,0)</f>
        <v>0</v>
      </c>
      <c r="AY438" s="163">
        <f t="shared" si="184"/>
        <v>0</v>
      </c>
      <c r="AZ438" s="157" t="str">
        <f>VLOOKUP(D438,'P4 Destination'!$C$21:$O$176,13,0)</f>
        <v>USD</v>
      </c>
      <c r="BA438" s="164">
        <f t="shared" si="185"/>
        <v>0</v>
      </c>
      <c r="BB438" s="171">
        <f>IF(AU438&gt;0.1,(VLOOKUP(D438,'P4 Destination'!$C$21:$M$176,3,0))*I438,0)</f>
        <v>0</v>
      </c>
      <c r="BC438" s="172">
        <f t="shared" si="186"/>
        <v>0</v>
      </c>
      <c r="BD438" s="171">
        <f>(VLOOKUP($D438,'P4 Destination'!$C$21:$M$176,4,0))*BC438</f>
        <v>0</v>
      </c>
      <c r="BE438" s="172">
        <f t="shared" si="187"/>
        <v>0</v>
      </c>
      <c r="BF438" s="171">
        <f>(VLOOKUP($D438,'P4 Destination'!$C$21:$M$176,5,0))*BE438</f>
        <v>0</v>
      </c>
      <c r="BG438" s="172">
        <f t="shared" si="188"/>
        <v>24</v>
      </c>
      <c r="BH438" s="171">
        <f>(VLOOKUP($D438,'P4 Destination'!$C$21:$M$176,6,0))*BG438</f>
        <v>0</v>
      </c>
      <c r="BI438" s="172">
        <f t="shared" si="189"/>
        <v>0</v>
      </c>
      <c r="BJ438" s="171">
        <f>(VLOOKUP($D438,'P4 Destination'!$C$21:$M$176,7,0))*BI438</f>
        <v>0</v>
      </c>
      <c r="BK438" s="172">
        <f t="shared" si="190"/>
        <v>0</v>
      </c>
      <c r="BL438" s="171">
        <f>(VLOOKUP($D438,'P4 Destination'!$C$21:$M$176,8,0))*BK438</f>
        <v>0</v>
      </c>
      <c r="BM438" s="172">
        <f t="shared" si="191"/>
        <v>0</v>
      </c>
      <c r="BN438" s="171">
        <f>(VLOOKUP($D438,'P4 Destination'!$C$21:$M$176,9,0))*BM438</f>
        <v>0</v>
      </c>
      <c r="BO438" s="154">
        <f t="shared" si="192"/>
        <v>1</v>
      </c>
      <c r="BP438" s="171">
        <f>(VLOOKUP(D438,'P4 Destination'!$C$21:$M$176,10,0))*K438</f>
        <v>0</v>
      </c>
      <c r="BQ438" s="171">
        <f>(VLOOKUP(D438,'P4 Destination'!$C$21:$M$176,11,0))*J438</f>
        <v>0</v>
      </c>
      <c r="BR438" s="173">
        <f t="shared" si="193"/>
        <v>0</v>
      </c>
      <c r="BS438" s="173">
        <f>(AV438*2500)*'P6 Verzekering'!$E$11</f>
        <v>0</v>
      </c>
      <c r="BT438" s="173">
        <f>(AW438*2500)*'P6 Verzekering'!$E$12</f>
        <v>0</v>
      </c>
      <c r="BU438" s="173">
        <f>(L438*2500)*'P6 Verzekering'!$E$13</f>
        <v>0</v>
      </c>
      <c r="BV438" s="173">
        <f t="shared" si="194"/>
        <v>0</v>
      </c>
      <c r="BW438"/>
      <c r="BX438"/>
    </row>
    <row r="439" spans="1:76">
      <c r="A439" s="152" t="s">
        <v>1787</v>
      </c>
      <c r="B439" s="152" t="s">
        <v>219</v>
      </c>
      <c r="C439" s="152" t="s">
        <v>219</v>
      </c>
      <c r="D439" s="152" t="s">
        <v>471</v>
      </c>
      <c r="E439" s="152" t="s">
        <v>470</v>
      </c>
      <c r="F439" s="153">
        <f t="shared" si="168"/>
        <v>3</v>
      </c>
      <c r="G439" s="154">
        <v>1</v>
      </c>
      <c r="H439" s="154">
        <f>IFERROR(VLOOKUP(B439,'P2 Origin'!$C$21:$Q$176,15,FALSE),0)</f>
        <v>0</v>
      </c>
      <c r="I439" s="154">
        <f>IFERROR(VLOOKUP(D439,'P4 Destination'!$C$21:$Q$176,15,FALSE),0)</f>
        <v>1</v>
      </c>
      <c r="J439" s="155">
        <v>1</v>
      </c>
      <c r="K439" s="155"/>
      <c r="L439" s="156">
        <v>0</v>
      </c>
      <c r="M439" s="155">
        <v>0</v>
      </c>
      <c r="N439" s="155">
        <v>0</v>
      </c>
      <c r="O439" s="157">
        <f t="shared" si="169"/>
        <v>0</v>
      </c>
      <c r="P439" s="158">
        <f t="shared" si="170"/>
        <v>0</v>
      </c>
      <c r="Q439" s="159">
        <f>IFERROR(VLOOKUP(N439,'P1 Intra-Europees'!$A$15:$H$25,3,0),0)*P439</f>
        <v>0</v>
      </c>
      <c r="R439" s="160">
        <f t="shared" si="171"/>
        <v>0</v>
      </c>
      <c r="S439" s="159">
        <f>IFERROR(VLOOKUP(N439,'P1 Intra-Europees'!$A$15:$H$25,4,0),0)*R439</f>
        <v>0</v>
      </c>
      <c r="T439" s="160">
        <f t="shared" si="172"/>
        <v>0</v>
      </c>
      <c r="U439" s="159">
        <f>IFERROR(VLOOKUP(N439,'P1 Intra-Europees'!$A$15:$H$25,5,0),0)*T439</f>
        <v>0</v>
      </c>
      <c r="V439" s="160">
        <f t="shared" si="173"/>
        <v>0</v>
      </c>
      <c r="W439" s="159">
        <f>IFERROR(VLOOKUP(N439,'P1 Intra-Europees'!$A$15:$H$25,6,0),0)*V439</f>
        <v>0</v>
      </c>
      <c r="X439" s="160">
        <f t="shared" si="174"/>
        <v>0</v>
      </c>
      <c r="Y439" s="159">
        <f>IFERROR(VLOOKUP(N439,'P1 Intra-Europees'!$A$15:$H$25,7,0),0)*X439</f>
        <v>0</v>
      </c>
      <c r="Z439" s="161">
        <f t="shared" si="175"/>
        <v>0</v>
      </c>
      <c r="AA439" s="162">
        <f>IFERROR(VLOOKUP(N439,'P1 Intra-Europees'!$A$15:$H$25,8,0),0)*Z439</f>
        <v>0</v>
      </c>
      <c r="AB439" s="163">
        <f t="shared" si="176"/>
        <v>0</v>
      </c>
      <c r="AC439" s="157" t="str">
        <f>VLOOKUP(B439,'P2 Origin'!$C$21:$O$176,13,0)</f>
        <v>EUR</v>
      </c>
      <c r="AD439" s="164">
        <f t="shared" si="177"/>
        <v>0</v>
      </c>
      <c r="AE439" s="165">
        <f>IF(AU439&gt;0.1,VLOOKUP(B439,'P2 Origin'!$C$21:$M$176,3,0)*H439,0)</f>
        <v>0</v>
      </c>
      <c r="AF439" s="166">
        <f t="shared" si="178"/>
        <v>3</v>
      </c>
      <c r="AG439" s="165">
        <f>(VLOOKUP(B439,'P2 Origin'!$C$21:$M$176,4,0))*AF439</f>
        <v>0</v>
      </c>
      <c r="AH439" s="166">
        <f t="shared" si="179"/>
        <v>0</v>
      </c>
      <c r="AI439" s="165">
        <f>(VLOOKUP(B439,'P2 Origin'!$C$21:$M$176,5,0))*AH439</f>
        <v>0</v>
      </c>
      <c r="AJ439" s="166">
        <f t="shared" si="195"/>
        <v>0</v>
      </c>
      <c r="AK439" s="165">
        <f>(VLOOKUP(B439,'P2 Origin'!$C$21:$M$176,6,0))*AJ439</f>
        <v>0</v>
      </c>
      <c r="AL439" s="166">
        <f t="shared" si="180"/>
        <v>0</v>
      </c>
      <c r="AM439" s="165">
        <f>(VLOOKUP($B439,'P2 Origin'!$C$21:$M$176,7,0))*AL439</f>
        <v>0</v>
      </c>
      <c r="AN439" s="166">
        <f t="shared" si="181"/>
        <v>0</v>
      </c>
      <c r="AO439" s="165">
        <f>(VLOOKUP($B439,'P2 Origin'!$C$21:$M$176,8,0))*AN439</f>
        <v>0</v>
      </c>
      <c r="AP439" s="166">
        <f t="shared" si="182"/>
        <v>0</v>
      </c>
      <c r="AQ439" s="165">
        <f>(VLOOKUP($B439,'P2 Origin'!$C$21:$M$176,9,0))*AP439</f>
        <v>0</v>
      </c>
      <c r="AR439" s="155">
        <f t="shared" si="183"/>
        <v>1</v>
      </c>
      <c r="AS439" s="164">
        <f>(VLOOKUP(B439,'P2 Origin'!$C$21:$M$176,10,0))*K439</f>
        <v>0</v>
      </c>
      <c r="AT439" s="164">
        <f>(VLOOKUP(B439,'P2 Origin'!$C$21:$M$176,11,0))*J439</f>
        <v>0</v>
      </c>
      <c r="AU439" s="167">
        <v>3</v>
      </c>
      <c r="AV439" s="168">
        <v>3</v>
      </c>
      <c r="AW439" s="169">
        <v>0</v>
      </c>
      <c r="AX439" s="170">
        <f>IF(AU439&gt;=0.1,'P3 Bureaumarge zee- en luchtvr.'!$D$12,0)</f>
        <v>0</v>
      </c>
      <c r="AY439" s="163">
        <f t="shared" si="184"/>
        <v>0</v>
      </c>
      <c r="AZ439" s="157" t="str">
        <f>VLOOKUP(D439,'P4 Destination'!$C$21:$O$176,13,0)</f>
        <v>USD</v>
      </c>
      <c r="BA439" s="164">
        <f t="shared" si="185"/>
        <v>0</v>
      </c>
      <c r="BB439" s="171">
        <f>IF(AU439&gt;0.1,(VLOOKUP(D439,'P4 Destination'!$C$21:$M$176,3,0))*I439,0)</f>
        <v>0</v>
      </c>
      <c r="BC439" s="172">
        <f t="shared" si="186"/>
        <v>3</v>
      </c>
      <c r="BD439" s="171">
        <f>(VLOOKUP($D439,'P4 Destination'!$C$21:$M$176,4,0))*BC439</f>
        <v>0</v>
      </c>
      <c r="BE439" s="172">
        <f t="shared" si="187"/>
        <v>0</v>
      </c>
      <c r="BF439" s="171">
        <f>(VLOOKUP($D439,'P4 Destination'!$C$21:$M$176,5,0))*BE439</f>
        <v>0</v>
      </c>
      <c r="BG439" s="172">
        <f t="shared" si="188"/>
        <v>0</v>
      </c>
      <c r="BH439" s="171">
        <f>(VLOOKUP($D439,'P4 Destination'!$C$21:$M$176,6,0))*BG439</f>
        <v>0</v>
      </c>
      <c r="BI439" s="172">
        <f t="shared" si="189"/>
        <v>0</v>
      </c>
      <c r="BJ439" s="171">
        <f>(VLOOKUP($D439,'P4 Destination'!$C$21:$M$176,7,0))*BI439</f>
        <v>0</v>
      </c>
      <c r="BK439" s="172">
        <f t="shared" si="190"/>
        <v>0</v>
      </c>
      <c r="BL439" s="171">
        <f>(VLOOKUP($D439,'P4 Destination'!$C$21:$M$176,8,0))*BK439</f>
        <v>0</v>
      </c>
      <c r="BM439" s="172">
        <f t="shared" si="191"/>
        <v>0</v>
      </c>
      <c r="BN439" s="171">
        <f>(VLOOKUP($D439,'P4 Destination'!$C$21:$M$176,9,0))*BM439</f>
        <v>0</v>
      </c>
      <c r="BO439" s="154">
        <f t="shared" si="192"/>
        <v>1</v>
      </c>
      <c r="BP439" s="171">
        <f>(VLOOKUP(D439,'P4 Destination'!$C$21:$M$176,10,0))*K439</f>
        <v>0</v>
      </c>
      <c r="BQ439" s="171">
        <f>(VLOOKUP(D439,'P4 Destination'!$C$21:$M$176,11,0))*J439</f>
        <v>0</v>
      </c>
      <c r="BR439" s="173">
        <f t="shared" si="193"/>
        <v>0</v>
      </c>
      <c r="BS439" s="173">
        <f>(AV439*2500)*'P6 Verzekering'!$E$11</f>
        <v>0</v>
      </c>
      <c r="BT439" s="173">
        <f>(AW439*2500)*'P6 Verzekering'!$E$12</f>
        <v>0</v>
      </c>
      <c r="BU439" s="173">
        <f>(L439*2500)*'P6 Verzekering'!$E$13</f>
        <v>0</v>
      </c>
      <c r="BV439" s="173">
        <f t="shared" si="194"/>
        <v>0</v>
      </c>
      <c r="BW439"/>
      <c r="BX439"/>
    </row>
    <row r="440" spans="1:76">
      <c r="A440" s="152" t="s">
        <v>1788</v>
      </c>
      <c r="B440" s="152" t="s">
        <v>219</v>
      </c>
      <c r="C440" s="152" t="s">
        <v>219</v>
      </c>
      <c r="D440" s="152" t="s">
        <v>471</v>
      </c>
      <c r="E440" s="152" t="s">
        <v>470</v>
      </c>
      <c r="F440" s="153">
        <f t="shared" si="168"/>
        <v>1</v>
      </c>
      <c r="G440" s="154">
        <v>1</v>
      </c>
      <c r="H440" s="154">
        <f>IFERROR(VLOOKUP(B440,'P2 Origin'!$C$21:$Q$176,15,FALSE),0)</f>
        <v>0</v>
      </c>
      <c r="I440" s="154">
        <f>IFERROR(VLOOKUP(D440,'P4 Destination'!$C$21:$Q$176,15,FALSE),0)</f>
        <v>1</v>
      </c>
      <c r="J440" s="155">
        <v>1</v>
      </c>
      <c r="K440" s="155"/>
      <c r="L440" s="156">
        <v>0</v>
      </c>
      <c r="M440" s="155">
        <v>0</v>
      </c>
      <c r="N440" s="155">
        <v>0</v>
      </c>
      <c r="O440" s="157">
        <f t="shared" si="169"/>
        <v>0</v>
      </c>
      <c r="P440" s="158">
        <f t="shared" si="170"/>
        <v>0</v>
      </c>
      <c r="Q440" s="159">
        <f>IFERROR(VLOOKUP(N440,'P1 Intra-Europees'!$A$15:$H$25,3,0),0)*P440</f>
        <v>0</v>
      </c>
      <c r="R440" s="160">
        <f t="shared" si="171"/>
        <v>0</v>
      </c>
      <c r="S440" s="159">
        <f>IFERROR(VLOOKUP(N440,'P1 Intra-Europees'!$A$15:$H$25,4,0),0)*R440</f>
        <v>0</v>
      </c>
      <c r="T440" s="160">
        <f t="shared" si="172"/>
        <v>0</v>
      </c>
      <c r="U440" s="159">
        <f>IFERROR(VLOOKUP(N440,'P1 Intra-Europees'!$A$15:$H$25,5,0),0)*T440</f>
        <v>0</v>
      </c>
      <c r="V440" s="160">
        <f t="shared" si="173"/>
        <v>0</v>
      </c>
      <c r="W440" s="159">
        <f>IFERROR(VLOOKUP(N440,'P1 Intra-Europees'!$A$15:$H$25,6,0),0)*V440</f>
        <v>0</v>
      </c>
      <c r="X440" s="160">
        <f t="shared" si="174"/>
        <v>0</v>
      </c>
      <c r="Y440" s="159">
        <f>IFERROR(VLOOKUP(N440,'P1 Intra-Europees'!$A$15:$H$25,7,0),0)*X440</f>
        <v>0</v>
      </c>
      <c r="Z440" s="161">
        <f t="shared" si="175"/>
        <v>0</v>
      </c>
      <c r="AA440" s="162">
        <f>IFERROR(VLOOKUP(N440,'P1 Intra-Europees'!$A$15:$H$25,8,0),0)*Z440</f>
        <v>0</v>
      </c>
      <c r="AB440" s="163">
        <f t="shared" si="176"/>
        <v>0</v>
      </c>
      <c r="AC440" s="157" t="str">
        <f>VLOOKUP(B440,'P2 Origin'!$C$21:$O$176,13,0)</f>
        <v>EUR</v>
      </c>
      <c r="AD440" s="164">
        <f t="shared" si="177"/>
        <v>0</v>
      </c>
      <c r="AE440" s="165">
        <f>IF(AU440&gt;0.1,VLOOKUP(B440,'P2 Origin'!$C$21:$M$176,3,0)*H440,0)</f>
        <v>0</v>
      </c>
      <c r="AF440" s="166">
        <f t="shared" si="178"/>
        <v>1</v>
      </c>
      <c r="AG440" s="165">
        <f>(VLOOKUP(B440,'P2 Origin'!$C$21:$M$176,4,0))*AF440</f>
        <v>0</v>
      </c>
      <c r="AH440" s="166">
        <f t="shared" si="179"/>
        <v>0</v>
      </c>
      <c r="AI440" s="165">
        <f>(VLOOKUP(B440,'P2 Origin'!$C$21:$M$176,5,0))*AH440</f>
        <v>0</v>
      </c>
      <c r="AJ440" s="166">
        <f t="shared" si="195"/>
        <v>0</v>
      </c>
      <c r="AK440" s="165">
        <f>(VLOOKUP(B440,'P2 Origin'!$C$21:$M$176,6,0))*AJ440</f>
        <v>0</v>
      </c>
      <c r="AL440" s="166">
        <f t="shared" si="180"/>
        <v>0</v>
      </c>
      <c r="AM440" s="165">
        <f>(VLOOKUP($B440,'P2 Origin'!$C$21:$M$176,7,0))*AL440</f>
        <v>0</v>
      </c>
      <c r="AN440" s="166">
        <f t="shared" si="181"/>
        <v>0</v>
      </c>
      <c r="AO440" s="165">
        <f>(VLOOKUP($B440,'P2 Origin'!$C$21:$M$176,8,0))*AN440</f>
        <v>0</v>
      </c>
      <c r="AP440" s="166">
        <f t="shared" si="182"/>
        <v>0</v>
      </c>
      <c r="AQ440" s="165">
        <f>(VLOOKUP($B440,'P2 Origin'!$C$21:$M$176,9,0))*AP440</f>
        <v>0</v>
      </c>
      <c r="AR440" s="155">
        <f t="shared" si="183"/>
        <v>1</v>
      </c>
      <c r="AS440" s="164">
        <f>(VLOOKUP(B440,'P2 Origin'!$C$21:$M$176,10,0))*K440</f>
        <v>0</v>
      </c>
      <c r="AT440" s="164">
        <f>(VLOOKUP(B440,'P2 Origin'!$C$21:$M$176,11,0))*J440</f>
        <v>0</v>
      </c>
      <c r="AU440" s="167">
        <v>1</v>
      </c>
      <c r="AV440" s="168">
        <v>1</v>
      </c>
      <c r="AW440" s="169">
        <v>0</v>
      </c>
      <c r="AX440" s="170">
        <f>IF(AU440&gt;=0.1,'P3 Bureaumarge zee- en luchtvr.'!$D$12,0)</f>
        <v>0</v>
      </c>
      <c r="AY440" s="163">
        <f t="shared" si="184"/>
        <v>0</v>
      </c>
      <c r="AZ440" s="157" t="str">
        <f>VLOOKUP(D440,'P4 Destination'!$C$21:$O$176,13,0)</f>
        <v>USD</v>
      </c>
      <c r="BA440" s="164">
        <f t="shared" si="185"/>
        <v>0</v>
      </c>
      <c r="BB440" s="171">
        <f>IF(AU440&gt;0.1,(VLOOKUP(D440,'P4 Destination'!$C$21:$M$176,3,0))*I440,0)</f>
        <v>0</v>
      </c>
      <c r="BC440" s="172">
        <f t="shared" si="186"/>
        <v>1</v>
      </c>
      <c r="BD440" s="171">
        <f>(VLOOKUP($D440,'P4 Destination'!$C$21:$M$176,4,0))*BC440</f>
        <v>0</v>
      </c>
      <c r="BE440" s="172">
        <f t="shared" si="187"/>
        <v>0</v>
      </c>
      <c r="BF440" s="171">
        <f>(VLOOKUP($D440,'P4 Destination'!$C$21:$M$176,5,0))*BE440</f>
        <v>0</v>
      </c>
      <c r="BG440" s="172">
        <f t="shared" si="188"/>
        <v>0</v>
      </c>
      <c r="BH440" s="171">
        <f>(VLOOKUP($D440,'P4 Destination'!$C$21:$M$176,6,0))*BG440</f>
        <v>0</v>
      </c>
      <c r="BI440" s="172">
        <f t="shared" si="189"/>
        <v>0</v>
      </c>
      <c r="BJ440" s="171">
        <f>(VLOOKUP($D440,'P4 Destination'!$C$21:$M$176,7,0))*BI440</f>
        <v>0</v>
      </c>
      <c r="BK440" s="172">
        <f t="shared" si="190"/>
        <v>0</v>
      </c>
      <c r="BL440" s="171">
        <f>(VLOOKUP($D440,'P4 Destination'!$C$21:$M$176,8,0))*BK440</f>
        <v>0</v>
      </c>
      <c r="BM440" s="172">
        <f t="shared" si="191"/>
        <v>0</v>
      </c>
      <c r="BN440" s="171">
        <f>(VLOOKUP($D440,'P4 Destination'!$C$21:$M$176,9,0))*BM440</f>
        <v>0</v>
      </c>
      <c r="BO440" s="154">
        <f t="shared" si="192"/>
        <v>1</v>
      </c>
      <c r="BP440" s="171">
        <f>(VLOOKUP(D440,'P4 Destination'!$C$21:$M$176,10,0))*K440</f>
        <v>0</v>
      </c>
      <c r="BQ440" s="171">
        <f>(VLOOKUP(D440,'P4 Destination'!$C$21:$M$176,11,0))*J440</f>
        <v>0</v>
      </c>
      <c r="BR440" s="173">
        <f t="shared" si="193"/>
        <v>0</v>
      </c>
      <c r="BS440" s="173">
        <f>(AV440*2500)*'P6 Verzekering'!$E$11</f>
        <v>0</v>
      </c>
      <c r="BT440" s="173">
        <f>(AW440*2500)*'P6 Verzekering'!$E$12</f>
        <v>0</v>
      </c>
      <c r="BU440" s="173">
        <f>(L440*2500)*'P6 Verzekering'!$E$13</f>
        <v>0</v>
      </c>
      <c r="BV440" s="173">
        <f t="shared" si="194"/>
        <v>0</v>
      </c>
      <c r="BW440"/>
      <c r="BX440"/>
    </row>
    <row r="441" spans="1:76">
      <c r="A441" s="152" t="s">
        <v>1789</v>
      </c>
      <c r="B441" s="152" t="s">
        <v>219</v>
      </c>
      <c r="C441" s="152" t="s">
        <v>219</v>
      </c>
      <c r="D441" s="152" t="s">
        <v>471</v>
      </c>
      <c r="E441" s="152" t="s">
        <v>470</v>
      </c>
      <c r="F441" s="153">
        <f t="shared" si="168"/>
        <v>13</v>
      </c>
      <c r="G441" s="154">
        <v>1</v>
      </c>
      <c r="H441" s="154">
        <f>IFERROR(VLOOKUP(B441,'P2 Origin'!$C$21:$Q$176,15,FALSE),0)</f>
        <v>0</v>
      </c>
      <c r="I441" s="154">
        <f>IFERROR(VLOOKUP(D441,'P4 Destination'!$C$21:$Q$176,15,FALSE),0)</f>
        <v>1</v>
      </c>
      <c r="J441" s="155">
        <v>1</v>
      </c>
      <c r="K441" s="155"/>
      <c r="L441" s="156">
        <v>0</v>
      </c>
      <c r="M441" s="155">
        <v>0</v>
      </c>
      <c r="N441" s="155">
        <v>0</v>
      </c>
      <c r="O441" s="157">
        <f t="shared" si="169"/>
        <v>0</v>
      </c>
      <c r="P441" s="158">
        <f t="shared" si="170"/>
        <v>0</v>
      </c>
      <c r="Q441" s="159">
        <f>IFERROR(VLOOKUP(N441,'P1 Intra-Europees'!$A$15:$H$25,3,0),0)*P441</f>
        <v>0</v>
      </c>
      <c r="R441" s="160">
        <f t="shared" si="171"/>
        <v>0</v>
      </c>
      <c r="S441" s="159">
        <f>IFERROR(VLOOKUP(N441,'P1 Intra-Europees'!$A$15:$H$25,4,0),0)*R441</f>
        <v>0</v>
      </c>
      <c r="T441" s="160">
        <f t="shared" si="172"/>
        <v>0</v>
      </c>
      <c r="U441" s="159">
        <f>IFERROR(VLOOKUP(N441,'P1 Intra-Europees'!$A$15:$H$25,5,0),0)*T441</f>
        <v>0</v>
      </c>
      <c r="V441" s="160">
        <f t="shared" si="173"/>
        <v>0</v>
      </c>
      <c r="W441" s="159">
        <f>IFERROR(VLOOKUP(N441,'P1 Intra-Europees'!$A$15:$H$25,6,0),0)*V441</f>
        <v>0</v>
      </c>
      <c r="X441" s="160">
        <f t="shared" si="174"/>
        <v>0</v>
      </c>
      <c r="Y441" s="159">
        <f>IFERROR(VLOOKUP(N441,'P1 Intra-Europees'!$A$15:$H$25,7,0),0)*X441</f>
        <v>0</v>
      </c>
      <c r="Z441" s="161">
        <f t="shared" si="175"/>
        <v>0</v>
      </c>
      <c r="AA441" s="162">
        <f>IFERROR(VLOOKUP(N441,'P1 Intra-Europees'!$A$15:$H$25,8,0),0)*Z441</f>
        <v>0</v>
      </c>
      <c r="AB441" s="163">
        <f t="shared" si="176"/>
        <v>0</v>
      </c>
      <c r="AC441" s="157" t="str">
        <f>VLOOKUP(B441,'P2 Origin'!$C$21:$O$176,13,0)</f>
        <v>EUR</v>
      </c>
      <c r="AD441" s="164">
        <f t="shared" si="177"/>
        <v>0</v>
      </c>
      <c r="AE441" s="165">
        <f>IF(AU441&gt;0.1,VLOOKUP(B441,'P2 Origin'!$C$21:$M$176,3,0)*H441,0)</f>
        <v>0</v>
      </c>
      <c r="AF441" s="166">
        <f t="shared" si="178"/>
        <v>0</v>
      </c>
      <c r="AG441" s="165">
        <f>(VLOOKUP(B441,'P2 Origin'!$C$21:$M$176,4,0))*AF441</f>
        <v>0</v>
      </c>
      <c r="AH441" s="166">
        <f t="shared" si="179"/>
        <v>13</v>
      </c>
      <c r="AI441" s="165">
        <f>(VLOOKUP(B441,'P2 Origin'!$C$21:$M$176,5,0))*AH441</f>
        <v>0</v>
      </c>
      <c r="AJ441" s="166">
        <f t="shared" si="195"/>
        <v>0</v>
      </c>
      <c r="AK441" s="165">
        <f>(VLOOKUP(B441,'P2 Origin'!$C$21:$M$176,6,0))*AJ441</f>
        <v>0</v>
      </c>
      <c r="AL441" s="166">
        <f t="shared" si="180"/>
        <v>0</v>
      </c>
      <c r="AM441" s="165">
        <f>(VLOOKUP($B441,'P2 Origin'!$C$21:$M$176,7,0))*AL441</f>
        <v>0</v>
      </c>
      <c r="AN441" s="166">
        <f t="shared" si="181"/>
        <v>0</v>
      </c>
      <c r="AO441" s="165">
        <f>(VLOOKUP($B441,'P2 Origin'!$C$21:$M$176,8,0))*AN441</f>
        <v>0</v>
      </c>
      <c r="AP441" s="166">
        <f t="shared" si="182"/>
        <v>0</v>
      </c>
      <c r="AQ441" s="165">
        <f>(VLOOKUP($B441,'P2 Origin'!$C$21:$M$176,9,0))*AP441</f>
        <v>0</v>
      </c>
      <c r="AR441" s="155">
        <f t="shared" si="183"/>
        <v>1</v>
      </c>
      <c r="AS441" s="164">
        <f>(VLOOKUP(B441,'P2 Origin'!$C$21:$M$176,10,0))*K441</f>
        <v>0</v>
      </c>
      <c r="AT441" s="164">
        <f>(VLOOKUP(B441,'P2 Origin'!$C$21:$M$176,11,0))*J441</f>
        <v>0</v>
      </c>
      <c r="AU441" s="167">
        <v>13</v>
      </c>
      <c r="AV441" s="168">
        <v>13</v>
      </c>
      <c r="AW441" s="169">
        <v>0</v>
      </c>
      <c r="AX441" s="170">
        <f>IF(AU441&gt;=0.1,'P3 Bureaumarge zee- en luchtvr.'!$D$12,0)</f>
        <v>0</v>
      </c>
      <c r="AY441" s="163">
        <f t="shared" si="184"/>
        <v>0</v>
      </c>
      <c r="AZ441" s="157" t="str">
        <f>VLOOKUP(D441,'P4 Destination'!$C$21:$O$176,13,0)</f>
        <v>USD</v>
      </c>
      <c r="BA441" s="164">
        <f t="shared" si="185"/>
        <v>0</v>
      </c>
      <c r="BB441" s="171">
        <f>IF(AU441&gt;0.1,(VLOOKUP(D441,'P4 Destination'!$C$21:$M$176,3,0))*I441,0)</f>
        <v>0</v>
      </c>
      <c r="BC441" s="172">
        <f t="shared" si="186"/>
        <v>0</v>
      </c>
      <c r="BD441" s="171">
        <f>(VLOOKUP($D441,'P4 Destination'!$C$21:$M$176,4,0))*BC441</f>
        <v>0</v>
      </c>
      <c r="BE441" s="172">
        <f t="shared" si="187"/>
        <v>13</v>
      </c>
      <c r="BF441" s="171">
        <f>(VLOOKUP($D441,'P4 Destination'!$C$21:$M$176,5,0))*BE441</f>
        <v>0</v>
      </c>
      <c r="BG441" s="172">
        <f t="shared" si="188"/>
        <v>0</v>
      </c>
      <c r="BH441" s="171">
        <f>(VLOOKUP($D441,'P4 Destination'!$C$21:$M$176,6,0))*BG441</f>
        <v>0</v>
      </c>
      <c r="BI441" s="172">
        <f t="shared" si="189"/>
        <v>0</v>
      </c>
      <c r="BJ441" s="171">
        <f>(VLOOKUP($D441,'P4 Destination'!$C$21:$M$176,7,0))*BI441</f>
        <v>0</v>
      </c>
      <c r="BK441" s="172">
        <f t="shared" si="190"/>
        <v>0</v>
      </c>
      <c r="BL441" s="171">
        <f>(VLOOKUP($D441,'P4 Destination'!$C$21:$M$176,8,0))*BK441</f>
        <v>0</v>
      </c>
      <c r="BM441" s="172">
        <f t="shared" si="191"/>
        <v>0</v>
      </c>
      <c r="BN441" s="171">
        <f>(VLOOKUP($D441,'P4 Destination'!$C$21:$M$176,9,0))*BM441</f>
        <v>0</v>
      </c>
      <c r="BO441" s="154">
        <f t="shared" si="192"/>
        <v>1</v>
      </c>
      <c r="BP441" s="171">
        <f>(VLOOKUP(D441,'P4 Destination'!$C$21:$M$176,10,0))*K441</f>
        <v>0</v>
      </c>
      <c r="BQ441" s="171">
        <f>(VLOOKUP(D441,'P4 Destination'!$C$21:$M$176,11,0))*J441</f>
        <v>0</v>
      </c>
      <c r="BR441" s="173">
        <f t="shared" si="193"/>
        <v>0</v>
      </c>
      <c r="BS441" s="173">
        <f>(AV441*2500)*'P6 Verzekering'!$E$11</f>
        <v>0</v>
      </c>
      <c r="BT441" s="173">
        <f>(AW441*2500)*'P6 Verzekering'!$E$12</f>
        <v>0</v>
      </c>
      <c r="BU441" s="173">
        <f>(L441*2500)*'P6 Verzekering'!$E$13</f>
        <v>0</v>
      </c>
      <c r="BV441" s="173">
        <f t="shared" si="194"/>
        <v>0</v>
      </c>
      <c r="BW441"/>
      <c r="BX441"/>
    </row>
    <row r="442" spans="1:76">
      <c r="A442" s="152" t="s">
        <v>1791</v>
      </c>
      <c r="B442" s="152" t="s">
        <v>219</v>
      </c>
      <c r="C442" s="152" t="s">
        <v>219</v>
      </c>
      <c r="D442" s="152" t="s">
        <v>457</v>
      </c>
      <c r="E442" s="152" t="s">
        <v>453</v>
      </c>
      <c r="F442" s="153">
        <f t="shared" si="168"/>
        <v>27</v>
      </c>
      <c r="G442" s="154">
        <v>1</v>
      </c>
      <c r="H442" s="154">
        <f>IFERROR(VLOOKUP(B442,'P2 Origin'!$C$21:$Q$176,15,FALSE),0)</f>
        <v>0</v>
      </c>
      <c r="I442" s="154">
        <f>IFERROR(VLOOKUP(D442,'P4 Destination'!$C$21:$Q$176,15,FALSE),0)</f>
        <v>0</v>
      </c>
      <c r="J442" s="155">
        <v>1</v>
      </c>
      <c r="K442" s="155"/>
      <c r="L442" s="156">
        <v>0</v>
      </c>
      <c r="M442" s="155">
        <v>0</v>
      </c>
      <c r="N442" s="155">
        <v>0</v>
      </c>
      <c r="O442" s="157">
        <f t="shared" si="169"/>
        <v>0</v>
      </c>
      <c r="P442" s="158">
        <f t="shared" si="170"/>
        <v>0</v>
      </c>
      <c r="Q442" s="159">
        <f>IFERROR(VLOOKUP(N442,'P1 Intra-Europees'!$A$15:$H$25,3,0),0)*P442</f>
        <v>0</v>
      </c>
      <c r="R442" s="160">
        <f t="shared" si="171"/>
        <v>0</v>
      </c>
      <c r="S442" s="159">
        <f>IFERROR(VLOOKUP(N442,'P1 Intra-Europees'!$A$15:$H$25,4,0),0)*R442</f>
        <v>0</v>
      </c>
      <c r="T442" s="160">
        <f t="shared" si="172"/>
        <v>0</v>
      </c>
      <c r="U442" s="159">
        <f>IFERROR(VLOOKUP(N442,'P1 Intra-Europees'!$A$15:$H$25,5,0),0)*T442</f>
        <v>0</v>
      </c>
      <c r="V442" s="160">
        <f t="shared" si="173"/>
        <v>0</v>
      </c>
      <c r="W442" s="159">
        <f>IFERROR(VLOOKUP(N442,'P1 Intra-Europees'!$A$15:$H$25,6,0),0)*V442</f>
        <v>0</v>
      </c>
      <c r="X442" s="160">
        <f t="shared" si="174"/>
        <v>0</v>
      </c>
      <c r="Y442" s="159">
        <f>IFERROR(VLOOKUP(N442,'P1 Intra-Europees'!$A$15:$H$25,7,0),0)*X442</f>
        <v>0</v>
      </c>
      <c r="Z442" s="161">
        <f t="shared" si="175"/>
        <v>0</v>
      </c>
      <c r="AA442" s="162">
        <f>IFERROR(VLOOKUP(N442,'P1 Intra-Europees'!$A$15:$H$25,8,0),0)*Z442</f>
        <v>0</v>
      </c>
      <c r="AB442" s="163">
        <f t="shared" si="176"/>
        <v>0</v>
      </c>
      <c r="AC442" s="157" t="str">
        <f>VLOOKUP(B442,'P2 Origin'!$C$21:$O$176,13,0)</f>
        <v>EUR</v>
      </c>
      <c r="AD442" s="164">
        <f t="shared" si="177"/>
        <v>0</v>
      </c>
      <c r="AE442" s="165">
        <f>IF(AU442&gt;0.1,VLOOKUP(B442,'P2 Origin'!$C$21:$M$176,3,0)*H442,0)</f>
        <v>0</v>
      </c>
      <c r="AF442" s="166">
        <f t="shared" si="178"/>
        <v>0</v>
      </c>
      <c r="AG442" s="165">
        <f>(VLOOKUP(B442,'P2 Origin'!$C$21:$M$176,4,0))*AF442</f>
        <v>0</v>
      </c>
      <c r="AH442" s="166">
        <f t="shared" si="179"/>
        <v>0</v>
      </c>
      <c r="AI442" s="165">
        <f>(VLOOKUP(B442,'P2 Origin'!$C$21:$M$176,5,0))*AH442</f>
        <v>0</v>
      </c>
      <c r="AJ442" s="166">
        <f t="shared" si="195"/>
        <v>0</v>
      </c>
      <c r="AK442" s="165">
        <f>(VLOOKUP(B442,'P2 Origin'!$C$21:$M$176,6,0))*AJ442</f>
        <v>0</v>
      </c>
      <c r="AL442" s="166">
        <f t="shared" si="180"/>
        <v>27</v>
      </c>
      <c r="AM442" s="165">
        <f>(VLOOKUP($B442,'P2 Origin'!$C$21:$M$176,7,0))*AL442</f>
        <v>0</v>
      </c>
      <c r="AN442" s="166">
        <f t="shared" si="181"/>
        <v>0</v>
      </c>
      <c r="AO442" s="165">
        <f>(VLOOKUP($B442,'P2 Origin'!$C$21:$M$176,8,0))*AN442</f>
        <v>0</v>
      </c>
      <c r="AP442" s="166">
        <f t="shared" si="182"/>
        <v>0</v>
      </c>
      <c r="AQ442" s="165">
        <f>(VLOOKUP($B442,'P2 Origin'!$C$21:$M$176,9,0))*AP442</f>
        <v>0</v>
      </c>
      <c r="AR442" s="155">
        <f t="shared" si="183"/>
        <v>1</v>
      </c>
      <c r="AS442" s="164">
        <f>(VLOOKUP(B442,'P2 Origin'!$C$21:$M$176,10,0))*K442</f>
        <v>0</v>
      </c>
      <c r="AT442" s="164">
        <f>(VLOOKUP(B442,'P2 Origin'!$C$21:$M$176,11,0))*J442</f>
        <v>0</v>
      </c>
      <c r="AU442" s="167">
        <v>27</v>
      </c>
      <c r="AV442" s="168">
        <v>27</v>
      </c>
      <c r="AW442" s="169">
        <v>0</v>
      </c>
      <c r="AX442" s="170">
        <f>IF(AU442&gt;=0.1,'P3 Bureaumarge zee- en luchtvr.'!$D$12,0)</f>
        <v>0</v>
      </c>
      <c r="AY442" s="163">
        <f t="shared" si="184"/>
        <v>0</v>
      </c>
      <c r="AZ442" s="157" t="str">
        <f>VLOOKUP(D442,'P4 Destination'!$C$21:$O$176,13,0)</f>
        <v>USD</v>
      </c>
      <c r="BA442" s="164">
        <f t="shared" si="185"/>
        <v>0</v>
      </c>
      <c r="BB442" s="171">
        <f>IF(AU442&gt;0.1,(VLOOKUP(D442,'P4 Destination'!$C$21:$M$176,3,0))*I442,0)</f>
        <v>0</v>
      </c>
      <c r="BC442" s="172">
        <f t="shared" si="186"/>
        <v>0</v>
      </c>
      <c r="BD442" s="171">
        <f>(VLOOKUP($D442,'P4 Destination'!$C$21:$M$176,4,0))*BC442</f>
        <v>0</v>
      </c>
      <c r="BE442" s="172">
        <f t="shared" si="187"/>
        <v>0</v>
      </c>
      <c r="BF442" s="171">
        <f>(VLOOKUP($D442,'P4 Destination'!$C$21:$M$176,5,0))*BE442</f>
        <v>0</v>
      </c>
      <c r="BG442" s="172">
        <f t="shared" si="188"/>
        <v>0</v>
      </c>
      <c r="BH442" s="171">
        <f>(VLOOKUP($D442,'P4 Destination'!$C$21:$M$176,6,0))*BG442</f>
        <v>0</v>
      </c>
      <c r="BI442" s="172">
        <f t="shared" si="189"/>
        <v>27</v>
      </c>
      <c r="BJ442" s="171">
        <f>(VLOOKUP($D442,'P4 Destination'!$C$21:$M$176,7,0))*BI442</f>
        <v>0</v>
      </c>
      <c r="BK442" s="172">
        <f t="shared" si="190"/>
        <v>0</v>
      </c>
      <c r="BL442" s="171">
        <f>(VLOOKUP($D442,'P4 Destination'!$C$21:$M$176,8,0))*BK442</f>
        <v>0</v>
      </c>
      <c r="BM442" s="172">
        <f t="shared" si="191"/>
        <v>0</v>
      </c>
      <c r="BN442" s="171">
        <f>(VLOOKUP($D442,'P4 Destination'!$C$21:$M$176,9,0))*BM442</f>
        <v>0</v>
      </c>
      <c r="BO442" s="154">
        <f t="shared" si="192"/>
        <v>1</v>
      </c>
      <c r="BP442" s="171">
        <f>(VLOOKUP(D442,'P4 Destination'!$C$21:$M$176,10,0))*K442</f>
        <v>0</v>
      </c>
      <c r="BQ442" s="171">
        <f>(VLOOKUP(D442,'P4 Destination'!$C$21:$M$176,11,0))*J442</f>
        <v>0</v>
      </c>
      <c r="BR442" s="173">
        <f t="shared" si="193"/>
        <v>0</v>
      </c>
      <c r="BS442" s="173">
        <f>(AV442*2500)*'P6 Verzekering'!$E$11</f>
        <v>0</v>
      </c>
      <c r="BT442" s="173">
        <f>(AW442*2500)*'P6 Verzekering'!$E$12</f>
        <v>0</v>
      </c>
      <c r="BU442" s="173">
        <f>(L442*2500)*'P6 Verzekering'!$E$13</f>
        <v>0</v>
      </c>
      <c r="BV442" s="173">
        <f t="shared" si="194"/>
        <v>0</v>
      </c>
      <c r="BW442"/>
      <c r="BX442"/>
    </row>
    <row r="443" spans="1:76">
      <c r="A443" s="152" t="s">
        <v>1792</v>
      </c>
      <c r="B443" s="152" t="s">
        <v>219</v>
      </c>
      <c r="C443" s="152" t="s">
        <v>219</v>
      </c>
      <c r="D443" s="152" t="s">
        <v>457</v>
      </c>
      <c r="E443" s="152" t="s">
        <v>453</v>
      </c>
      <c r="F443" s="153">
        <f t="shared" si="168"/>
        <v>46</v>
      </c>
      <c r="G443" s="154">
        <v>1</v>
      </c>
      <c r="H443" s="154">
        <f>IFERROR(VLOOKUP(B443,'P2 Origin'!$C$21:$Q$176,15,FALSE),0)</f>
        <v>0</v>
      </c>
      <c r="I443" s="154">
        <f>IFERROR(VLOOKUP(D443,'P4 Destination'!$C$21:$Q$176,15,FALSE),0)</f>
        <v>0</v>
      </c>
      <c r="J443" s="155"/>
      <c r="K443" s="155">
        <v>1</v>
      </c>
      <c r="L443" s="156">
        <v>0</v>
      </c>
      <c r="M443" s="155">
        <v>0</v>
      </c>
      <c r="N443" s="155">
        <v>0</v>
      </c>
      <c r="O443" s="157">
        <f t="shared" si="169"/>
        <v>0</v>
      </c>
      <c r="P443" s="158">
        <f t="shared" si="170"/>
        <v>0</v>
      </c>
      <c r="Q443" s="159">
        <f>IFERROR(VLOOKUP(N443,'P1 Intra-Europees'!$A$15:$H$25,3,0),0)*P443</f>
        <v>0</v>
      </c>
      <c r="R443" s="160">
        <f t="shared" si="171"/>
        <v>0</v>
      </c>
      <c r="S443" s="159">
        <f>IFERROR(VLOOKUP(N443,'P1 Intra-Europees'!$A$15:$H$25,4,0),0)*R443</f>
        <v>0</v>
      </c>
      <c r="T443" s="160">
        <f t="shared" si="172"/>
        <v>0</v>
      </c>
      <c r="U443" s="159">
        <f>IFERROR(VLOOKUP(N443,'P1 Intra-Europees'!$A$15:$H$25,5,0),0)*T443</f>
        <v>0</v>
      </c>
      <c r="V443" s="160">
        <f t="shared" si="173"/>
        <v>0</v>
      </c>
      <c r="W443" s="159">
        <f>IFERROR(VLOOKUP(N443,'P1 Intra-Europees'!$A$15:$H$25,6,0),0)*V443</f>
        <v>0</v>
      </c>
      <c r="X443" s="160">
        <f t="shared" si="174"/>
        <v>0</v>
      </c>
      <c r="Y443" s="159">
        <f>IFERROR(VLOOKUP(N443,'P1 Intra-Europees'!$A$15:$H$25,7,0),0)*X443</f>
        <v>0</v>
      </c>
      <c r="Z443" s="161">
        <f t="shared" si="175"/>
        <v>0</v>
      </c>
      <c r="AA443" s="162">
        <f>IFERROR(VLOOKUP(N443,'P1 Intra-Europees'!$A$15:$H$25,8,0),0)*Z443</f>
        <v>0</v>
      </c>
      <c r="AB443" s="163">
        <f t="shared" si="176"/>
        <v>0</v>
      </c>
      <c r="AC443" s="157" t="str">
        <f>VLOOKUP(B443,'P2 Origin'!$C$21:$O$176,13,0)</f>
        <v>EUR</v>
      </c>
      <c r="AD443" s="164">
        <f t="shared" si="177"/>
        <v>0</v>
      </c>
      <c r="AE443" s="165">
        <f>IF(AU443&gt;0.1,VLOOKUP(B443,'P2 Origin'!$C$21:$M$176,3,0)*H443,0)</f>
        <v>0</v>
      </c>
      <c r="AF443" s="166">
        <f t="shared" si="178"/>
        <v>0</v>
      </c>
      <c r="AG443" s="165">
        <f>(VLOOKUP(B443,'P2 Origin'!$C$21:$M$176,4,0))*AF443</f>
        <v>0</v>
      </c>
      <c r="AH443" s="166">
        <f t="shared" si="179"/>
        <v>0</v>
      </c>
      <c r="AI443" s="165">
        <f>(VLOOKUP(B443,'P2 Origin'!$C$21:$M$176,5,0))*AH443</f>
        <v>0</v>
      </c>
      <c r="AJ443" s="166">
        <f t="shared" si="195"/>
        <v>0</v>
      </c>
      <c r="AK443" s="165">
        <f>(VLOOKUP(B443,'P2 Origin'!$C$21:$M$176,6,0))*AJ443</f>
        <v>0</v>
      </c>
      <c r="AL443" s="166">
        <f t="shared" si="180"/>
        <v>0</v>
      </c>
      <c r="AM443" s="165">
        <f>(VLOOKUP($B443,'P2 Origin'!$C$21:$M$176,7,0))*AL443</f>
        <v>0</v>
      </c>
      <c r="AN443" s="166">
        <f t="shared" si="181"/>
        <v>0</v>
      </c>
      <c r="AO443" s="165">
        <f>(VLOOKUP($B443,'P2 Origin'!$C$21:$M$176,8,0))*AN443</f>
        <v>0</v>
      </c>
      <c r="AP443" s="166">
        <f t="shared" si="182"/>
        <v>46</v>
      </c>
      <c r="AQ443" s="165">
        <f>(VLOOKUP($B443,'P2 Origin'!$C$21:$M$176,9,0))*AP443</f>
        <v>0</v>
      </c>
      <c r="AR443" s="155">
        <f t="shared" si="183"/>
        <v>1</v>
      </c>
      <c r="AS443" s="164">
        <f>(VLOOKUP(B443,'P2 Origin'!$C$21:$M$176,10,0))*K443</f>
        <v>0</v>
      </c>
      <c r="AT443" s="164">
        <f>(VLOOKUP(B443,'P2 Origin'!$C$21:$M$176,11,0))*J443</f>
        <v>0</v>
      </c>
      <c r="AU443" s="167">
        <v>46</v>
      </c>
      <c r="AV443" s="168">
        <v>46</v>
      </c>
      <c r="AW443" s="169">
        <v>0</v>
      </c>
      <c r="AX443" s="170">
        <f>IF(AU443&gt;=0.1,'P3 Bureaumarge zee- en luchtvr.'!$D$12,0)</f>
        <v>0</v>
      </c>
      <c r="AY443" s="163">
        <f t="shared" si="184"/>
        <v>0</v>
      </c>
      <c r="AZ443" s="157" t="str">
        <f>VLOOKUP(D443,'P4 Destination'!$C$21:$O$176,13,0)</f>
        <v>USD</v>
      </c>
      <c r="BA443" s="164">
        <f t="shared" si="185"/>
        <v>0</v>
      </c>
      <c r="BB443" s="171">
        <f>IF(AU443&gt;0.1,(VLOOKUP(D443,'P4 Destination'!$C$21:$M$176,3,0))*I443,0)</f>
        <v>0</v>
      </c>
      <c r="BC443" s="172">
        <f t="shared" si="186"/>
        <v>0</v>
      </c>
      <c r="BD443" s="171">
        <f>(VLOOKUP($D443,'P4 Destination'!$C$21:$M$176,4,0))*BC443</f>
        <v>0</v>
      </c>
      <c r="BE443" s="172">
        <f t="shared" si="187"/>
        <v>0</v>
      </c>
      <c r="BF443" s="171">
        <f>(VLOOKUP($D443,'P4 Destination'!$C$21:$M$176,5,0))*BE443</f>
        <v>0</v>
      </c>
      <c r="BG443" s="172">
        <f t="shared" si="188"/>
        <v>0</v>
      </c>
      <c r="BH443" s="171">
        <f>(VLOOKUP($D443,'P4 Destination'!$C$21:$M$176,6,0))*BG443</f>
        <v>0</v>
      </c>
      <c r="BI443" s="172">
        <f t="shared" si="189"/>
        <v>0</v>
      </c>
      <c r="BJ443" s="171">
        <f>(VLOOKUP($D443,'P4 Destination'!$C$21:$M$176,7,0))*BI443</f>
        <v>0</v>
      </c>
      <c r="BK443" s="172">
        <f t="shared" si="190"/>
        <v>0</v>
      </c>
      <c r="BL443" s="171">
        <f>(VLOOKUP($D443,'P4 Destination'!$C$21:$M$176,8,0))*BK443</f>
        <v>0</v>
      </c>
      <c r="BM443" s="172">
        <f t="shared" si="191"/>
        <v>46</v>
      </c>
      <c r="BN443" s="171">
        <f>(VLOOKUP($D443,'P4 Destination'!$C$21:$M$176,9,0))*BM443</f>
        <v>0</v>
      </c>
      <c r="BO443" s="154">
        <f t="shared" si="192"/>
        <v>1</v>
      </c>
      <c r="BP443" s="171">
        <f>(VLOOKUP(D443,'P4 Destination'!$C$21:$M$176,10,0))*K443</f>
        <v>0</v>
      </c>
      <c r="BQ443" s="171">
        <f>(VLOOKUP(D443,'P4 Destination'!$C$21:$M$176,11,0))*J443</f>
        <v>0</v>
      </c>
      <c r="BR443" s="173">
        <f t="shared" si="193"/>
        <v>0</v>
      </c>
      <c r="BS443" s="173">
        <f>(AV443*2500)*'P6 Verzekering'!$E$11</f>
        <v>0</v>
      </c>
      <c r="BT443" s="173">
        <f>(AW443*2500)*'P6 Verzekering'!$E$12</f>
        <v>0</v>
      </c>
      <c r="BU443" s="173">
        <f>(L443*2500)*'P6 Verzekering'!$E$13</f>
        <v>0</v>
      </c>
      <c r="BV443" s="173">
        <f t="shared" si="194"/>
        <v>0</v>
      </c>
      <c r="BW443"/>
      <c r="BX443"/>
    </row>
    <row r="444" spans="1:76">
      <c r="A444" s="152" t="s">
        <v>1794</v>
      </c>
      <c r="B444" s="152" t="s">
        <v>219</v>
      </c>
      <c r="C444" s="152" t="s">
        <v>219</v>
      </c>
      <c r="D444" s="152" t="s">
        <v>426</v>
      </c>
      <c r="E444" s="152" t="s">
        <v>425</v>
      </c>
      <c r="F444" s="153">
        <f t="shared" si="168"/>
        <v>25</v>
      </c>
      <c r="G444" s="154">
        <v>1</v>
      </c>
      <c r="H444" s="154">
        <f>IFERROR(VLOOKUP(B444,'P2 Origin'!$C$21:$Q$176,15,FALSE),0)</f>
        <v>0</v>
      </c>
      <c r="I444" s="154">
        <f>IFERROR(VLOOKUP(D444,'P4 Destination'!$C$21:$Q$176,15,FALSE),0)</f>
        <v>0</v>
      </c>
      <c r="J444" s="155">
        <v>1</v>
      </c>
      <c r="K444" s="155"/>
      <c r="L444" s="156">
        <v>0</v>
      </c>
      <c r="M444" s="155">
        <v>0</v>
      </c>
      <c r="N444" s="155">
        <v>0</v>
      </c>
      <c r="O444" s="157">
        <f t="shared" si="169"/>
        <v>0</v>
      </c>
      <c r="P444" s="158">
        <f t="shared" si="170"/>
        <v>0</v>
      </c>
      <c r="Q444" s="159">
        <f>IFERROR(VLOOKUP(N444,'P1 Intra-Europees'!$A$15:$H$25,3,0),0)*P444</f>
        <v>0</v>
      </c>
      <c r="R444" s="160">
        <f t="shared" si="171"/>
        <v>0</v>
      </c>
      <c r="S444" s="159">
        <f>IFERROR(VLOOKUP(N444,'P1 Intra-Europees'!$A$15:$H$25,4,0),0)*R444</f>
        <v>0</v>
      </c>
      <c r="T444" s="160">
        <f t="shared" si="172"/>
        <v>0</v>
      </c>
      <c r="U444" s="159">
        <f>IFERROR(VLOOKUP(N444,'P1 Intra-Europees'!$A$15:$H$25,5,0),0)*T444</f>
        <v>0</v>
      </c>
      <c r="V444" s="160">
        <f t="shared" si="173"/>
        <v>0</v>
      </c>
      <c r="W444" s="159">
        <f>IFERROR(VLOOKUP(N444,'P1 Intra-Europees'!$A$15:$H$25,6,0),0)*V444</f>
        <v>0</v>
      </c>
      <c r="X444" s="160">
        <f t="shared" si="174"/>
        <v>0</v>
      </c>
      <c r="Y444" s="159">
        <f>IFERROR(VLOOKUP(N444,'P1 Intra-Europees'!$A$15:$H$25,7,0),0)*X444</f>
        <v>0</v>
      </c>
      <c r="Z444" s="161">
        <f t="shared" si="175"/>
        <v>0</v>
      </c>
      <c r="AA444" s="162">
        <f>IFERROR(VLOOKUP(N444,'P1 Intra-Europees'!$A$15:$H$25,8,0),0)*Z444</f>
        <v>0</v>
      </c>
      <c r="AB444" s="163">
        <f t="shared" si="176"/>
        <v>0</v>
      </c>
      <c r="AC444" s="157" t="str">
        <f>VLOOKUP(B444,'P2 Origin'!$C$21:$O$176,13,0)</f>
        <v>EUR</v>
      </c>
      <c r="AD444" s="164">
        <f t="shared" si="177"/>
        <v>0</v>
      </c>
      <c r="AE444" s="165">
        <f>IF(AU444&gt;0.1,VLOOKUP(B444,'P2 Origin'!$C$21:$M$176,3,0)*H444,0)</f>
        <v>0</v>
      </c>
      <c r="AF444" s="166">
        <f t="shared" si="178"/>
        <v>0</v>
      </c>
      <c r="AG444" s="165">
        <f>(VLOOKUP(B444,'P2 Origin'!$C$21:$M$176,4,0))*AF444</f>
        <v>0</v>
      </c>
      <c r="AH444" s="166">
        <f t="shared" si="179"/>
        <v>0</v>
      </c>
      <c r="AI444" s="165">
        <f>(VLOOKUP(B444,'P2 Origin'!$C$21:$M$176,5,0))*AH444</f>
        <v>0</v>
      </c>
      <c r="AJ444" s="166">
        <f t="shared" si="195"/>
        <v>25</v>
      </c>
      <c r="AK444" s="165">
        <f>(VLOOKUP(B444,'P2 Origin'!$C$21:$M$176,6,0))*AJ444</f>
        <v>0</v>
      </c>
      <c r="AL444" s="166">
        <f t="shared" si="180"/>
        <v>0</v>
      </c>
      <c r="AM444" s="165">
        <f>(VLOOKUP($B444,'P2 Origin'!$C$21:$M$176,7,0))*AL444</f>
        <v>0</v>
      </c>
      <c r="AN444" s="166">
        <f t="shared" si="181"/>
        <v>0</v>
      </c>
      <c r="AO444" s="165">
        <f>(VLOOKUP($B444,'P2 Origin'!$C$21:$M$176,8,0))*AN444</f>
        <v>0</v>
      </c>
      <c r="AP444" s="166">
        <f t="shared" si="182"/>
        <v>0</v>
      </c>
      <c r="AQ444" s="165">
        <f>(VLOOKUP($B444,'P2 Origin'!$C$21:$M$176,9,0))*AP444</f>
        <v>0</v>
      </c>
      <c r="AR444" s="155">
        <f t="shared" si="183"/>
        <v>1</v>
      </c>
      <c r="AS444" s="164">
        <f>(VLOOKUP(B444,'P2 Origin'!$C$21:$M$176,10,0))*K444</f>
        <v>0</v>
      </c>
      <c r="AT444" s="164">
        <f>(VLOOKUP(B444,'P2 Origin'!$C$21:$M$176,11,0))*J444</f>
        <v>0</v>
      </c>
      <c r="AU444" s="167">
        <v>25</v>
      </c>
      <c r="AV444" s="168">
        <v>25</v>
      </c>
      <c r="AW444" s="169">
        <v>0</v>
      </c>
      <c r="AX444" s="170">
        <f>IF(AU444&gt;=0.1,'P3 Bureaumarge zee- en luchtvr.'!$D$12,0)</f>
        <v>0</v>
      </c>
      <c r="AY444" s="163">
        <f t="shared" si="184"/>
        <v>0</v>
      </c>
      <c r="AZ444" s="157" t="str">
        <f>VLOOKUP(D444,'P4 Destination'!$C$21:$O$176,13,0)</f>
        <v>USD</v>
      </c>
      <c r="BA444" s="164">
        <f t="shared" si="185"/>
        <v>0</v>
      </c>
      <c r="BB444" s="171">
        <f>IF(AU444&gt;0.1,(VLOOKUP(D444,'P4 Destination'!$C$21:$M$176,3,0))*I444,0)</f>
        <v>0</v>
      </c>
      <c r="BC444" s="172">
        <f t="shared" si="186"/>
        <v>0</v>
      </c>
      <c r="BD444" s="171">
        <f>(VLOOKUP($D444,'P4 Destination'!$C$21:$M$176,4,0))*BC444</f>
        <v>0</v>
      </c>
      <c r="BE444" s="172">
        <f t="shared" si="187"/>
        <v>0</v>
      </c>
      <c r="BF444" s="171">
        <f>(VLOOKUP($D444,'P4 Destination'!$C$21:$M$176,5,0))*BE444</f>
        <v>0</v>
      </c>
      <c r="BG444" s="172">
        <f t="shared" si="188"/>
        <v>25</v>
      </c>
      <c r="BH444" s="171">
        <f>(VLOOKUP($D444,'P4 Destination'!$C$21:$M$176,6,0))*BG444</f>
        <v>0</v>
      </c>
      <c r="BI444" s="172">
        <f t="shared" si="189"/>
        <v>0</v>
      </c>
      <c r="BJ444" s="171">
        <f>(VLOOKUP($D444,'P4 Destination'!$C$21:$M$176,7,0))*BI444</f>
        <v>0</v>
      </c>
      <c r="BK444" s="172">
        <f t="shared" si="190"/>
        <v>0</v>
      </c>
      <c r="BL444" s="171">
        <f>(VLOOKUP($D444,'P4 Destination'!$C$21:$M$176,8,0))*BK444</f>
        <v>0</v>
      </c>
      <c r="BM444" s="172">
        <f t="shared" si="191"/>
        <v>0</v>
      </c>
      <c r="BN444" s="171">
        <f>(VLOOKUP($D444,'P4 Destination'!$C$21:$M$176,9,0))*BM444</f>
        <v>0</v>
      </c>
      <c r="BO444" s="154">
        <f t="shared" si="192"/>
        <v>1</v>
      </c>
      <c r="BP444" s="171">
        <f>(VLOOKUP(D444,'P4 Destination'!$C$21:$M$176,10,0))*K444</f>
        <v>0</v>
      </c>
      <c r="BQ444" s="171">
        <f>(VLOOKUP(D444,'P4 Destination'!$C$21:$M$176,11,0))*J444</f>
        <v>0</v>
      </c>
      <c r="BR444" s="173">
        <f t="shared" si="193"/>
        <v>0</v>
      </c>
      <c r="BS444" s="173">
        <f>(AV444*2500)*'P6 Verzekering'!$E$11</f>
        <v>0</v>
      </c>
      <c r="BT444" s="173">
        <f>(AW444*2500)*'P6 Verzekering'!$E$12</f>
        <v>0</v>
      </c>
      <c r="BU444" s="173">
        <f>(L444*2500)*'P6 Verzekering'!$E$13</f>
        <v>0</v>
      </c>
      <c r="BV444" s="173">
        <f t="shared" si="194"/>
        <v>0</v>
      </c>
      <c r="BW444"/>
      <c r="BX444"/>
    </row>
    <row r="445" spans="1:76">
      <c r="A445" s="152" t="s">
        <v>1795</v>
      </c>
      <c r="B445" s="152" t="s">
        <v>219</v>
      </c>
      <c r="C445" s="152" t="s">
        <v>219</v>
      </c>
      <c r="D445" s="152" t="s">
        <v>426</v>
      </c>
      <c r="E445" s="152" t="s">
        <v>425</v>
      </c>
      <c r="F445" s="153">
        <f t="shared" si="168"/>
        <v>36</v>
      </c>
      <c r="G445" s="154">
        <v>1</v>
      </c>
      <c r="H445" s="154">
        <f>IFERROR(VLOOKUP(B445,'P2 Origin'!$C$21:$Q$176,15,FALSE),0)</f>
        <v>0</v>
      </c>
      <c r="I445" s="154">
        <f>IFERROR(VLOOKUP(D445,'P4 Destination'!$C$21:$Q$176,15,FALSE),0)</f>
        <v>0</v>
      </c>
      <c r="J445" s="155"/>
      <c r="K445" s="155">
        <v>1</v>
      </c>
      <c r="L445" s="156">
        <v>0</v>
      </c>
      <c r="M445" s="155">
        <v>0</v>
      </c>
      <c r="N445" s="155">
        <v>0</v>
      </c>
      <c r="O445" s="157">
        <f t="shared" si="169"/>
        <v>0</v>
      </c>
      <c r="P445" s="158">
        <f t="shared" si="170"/>
        <v>0</v>
      </c>
      <c r="Q445" s="159">
        <f>IFERROR(VLOOKUP(N445,'P1 Intra-Europees'!$A$15:$H$25,3,0),0)*P445</f>
        <v>0</v>
      </c>
      <c r="R445" s="160">
        <f t="shared" si="171"/>
        <v>0</v>
      </c>
      <c r="S445" s="159">
        <f>IFERROR(VLOOKUP(N445,'P1 Intra-Europees'!$A$15:$H$25,4,0),0)*R445</f>
        <v>0</v>
      </c>
      <c r="T445" s="160">
        <f t="shared" si="172"/>
        <v>0</v>
      </c>
      <c r="U445" s="159">
        <f>IFERROR(VLOOKUP(N445,'P1 Intra-Europees'!$A$15:$H$25,5,0),0)*T445</f>
        <v>0</v>
      </c>
      <c r="V445" s="160">
        <f t="shared" si="173"/>
        <v>0</v>
      </c>
      <c r="W445" s="159">
        <f>IFERROR(VLOOKUP(N445,'P1 Intra-Europees'!$A$15:$H$25,6,0),0)*V445</f>
        <v>0</v>
      </c>
      <c r="X445" s="160">
        <f t="shared" si="174"/>
        <v>0</v>
      </c>
      <c r="Y445" s="159">
        <f>IFERROR(VLOOKUP(N445,'P1 Intra-Europees'!$A$15:$H$25,7,0),0)*X445</f>
        <v>0</v>
      </c>
      <c r="Z445" s="161">
        <f t="shared" si="175"/>
        <v>0</v>
      </c>
      <c r="AA445" s="162">
        <f>IFERROR(VLOOKUP(N445,'P1 Intra-Europees'!$A$15:$H$25,8,0),0)*Z445</f>
        <v>0</v>
      </c>
      <c r="AB445" s="163">
        <f t="shared" si="176"/>
        <v>0</v>
      </c>
      <c r="AC445" s="157" t="str">
        <f>VLOOKUP(B445,'P2 Origin'!$C$21:$O$176,13,0)</f>
        <v>EUR</v>
      </c>
      <c r="AD445" s="164">
        <f t="shared" si="177"/>
        <v>0</v>
      </c>
      <c r="AE445" s="165">
        <f>IF(AU445&gt;0.1,VLOOKUP(B445,'P2 Origin'!$C$21:$M$176,3,0)*H445,0)</f>
        <v>0</v>
      </c>
      <c r="AF445" s="166">
        <f t="shared" si="178"/>
        <v>0</v>
      </c>
      <c r="AG445" s="165">
        <f>(VLOOKUP(B445,'P2 Origin'!$C$21:$M$176,4,0))*AF445</f>
        <v>0</v>
      </c>
      <c r="AH445" s="166">
        <f t="shared" si="179"/>
        <v>0</v>
      </c>
      <c r="AI445" s="165">
        <f>(VLOOKUP(B445,'P2 Origin'!$C$21:$M$176,5,0))*AH445</f>
        <v>0</v>
      </c>
      <c r="AJ445" s="166">
        <f t="shared" si="195"/>
        <v>0</v>
      </c>
      <c r="AK445" s="165">
        <f>(VLOOKUP(B445,'P2 Origin'!$C$21:$M$176,6,0))*AJ445</f>
        <v>0</v>
      </c>
      <c r="AL445" s="166">
        <f t="shared" si="180"/>
        <v>0</v>
      </c>
      <c r="AM445" s="165">
        <f>(VLOOKUP($B445,'P2 Origin'!$C$21:$M$176,7,0))*AL445</f>
        <v>0</v>
      </c>
      <c r="AN445" s="166">
        <f t="shared" si="181"/>
        <v>36</v>
      </c>
      <c r="AO445" s="165">
        <f>(VLOOKUP($B445,'P2 Origin'!$C$21:$M$176,8,0))*AN445</f>
        <v>0</v>
      </c>
      <c r="AP445" s="166">
        <f t="shared" si="182"/>
        <v>0</v>
      </c>
      <c r="AQ445" s="165">
        <f>(VLOOKUP($B445,'P2 Origin'!$C$21:$M$176,9,0))*AP445</f>
        <v>0</v>
      </c>
      <c r="AR445" s="155">
        <f t="shared" si="183"/>
        <v>1</v>
      </c>
      <c r="AS445" s="164">
        <f>(VLOOKUP(B445,'P2 Origin'!$C$21:$M$176,10,0))*K445</f>
        <v>0</v>
      </c>
      <c r="AT445" s="164">
        <f>(VLOOKUP(B445,'P2 Origin'!$C$21:$M$176,11,0))*J445</f>
        <v>0</v>
      </c>
      <c r="AU445" s="167">
        <v>36</v>
      </c>
      <c r="AV445" s="168">
        <v>36</v>
      </c>
      <c r="AW445" s="169">
        <v>0</v>
      </c>
      <c r="AX445" s="170">
        <f>IF(AU445&gt;=0.1,'P3 Bureaumarge zee- en luchtvr.'!$D$12,0)</f>
        <v>0</v>
      </c>
      <c r="AY445" s="163">
        <f t="shared" si="184"/>
        <v>0</v>
      </c>
      <c r="AZ445" s="157" t="str">
        <f>VLOOKUP(D445,'P4 Destination'!$C$21:$O$176,13,0)</f>
        <v>USD</v>
      </c>
      <c r="BA445" s="164">
        <f t="shared" si="185"/>
        <v>0</v>
      </c>
      <c r="BB445" s="171">
        <f>IF(AU445&gt;0.1,(VLOOKUP(D445,'P4 Destination'!$C$21:$M$176,3,0))*I445,0)</f>
        <v>0</v>
      </c>
      <c r="BC445" s="172">
        <f t="shared" si="186"/>
        <v>0</v>
      </c>
      <c r="BD445" s="171">
        <f>(VLOOKUP($D445,'P4 Destination'!$C$21:$M$176,4,0))*BC445</f>
        <v>0</v>
      </c>
      <c r="BE445" s="172">
        <f t="shared" si="187"/>
        <v>0</v>
      </c>
      <c r="BF445" s="171">
        <f>(VLOOKUP($D445,'P4 Destination'!$C$21:$M$176,5,0))*BE445</f>
        <v>0</v>
      </c>
      <c r="BG445" s="172">
        <f t="shared" si="188"/>
        <v>0</v>
      </c>
      <c r="BH445" s="171">
        <f>(VLOOKUP($D445,'P4 Destination'!$C$21:$M$176,6,0))*BG445</f>
        <v>0</v>
      </c>
      <c r="BI445" s="172">
        <f t="shared" si="189"/>
        <v>0</v>
      </c>
      <c r="BJ445" s="171">
        <f>(VLOOKUP($D445,'P4 Destination'!$C$21:$M$176,7,0))*BI445</f>
        <v>0</v>
      </c>
      <c r="BK445" s="172">
        <f t="shared" si="190"/>
        <v>36</v>
      </c>
      <c r="BL445" s="171">
        <f>(VLOOKUP($D445,'P4 Destination'!$C$21:$M$176,8,0))*BK445</f>
        <v>0</v>
      </c>
      <c r="BM445" s="172">
        <f t="shared" si="191"/>
        <v>0</v>
      </c>
      <c r="BN445" s="171">
        <f>(VLOOKUP($D445,'P4 Destination'!$C$21:$M$176,9,0))*BM445</f>
        <v>0</v>
      </c>
      <c r="BO445" s="154">
        <f t="shared" si="192"/>
        <v>1</v>
      </c>
      <c r="BP445" s="171">
        <f>(VLOOKUP(D445,'P4 Destination'!$C$21:$M$176,10,0))*K445</f>
        <v>0</v>
      </c>
      <c r="BQ445" s="171">
        <f>(VLOOKUP(D445,'P4 Destination'!$C$21:$M$176,11,0))*J445</f>
        <v>0</v>
      </c>
      <c r="BR445" s="173">
        <f t="shared" si="193"/>
        <v>0</v>
      </c>
      <c r="BS445" s="173">
        <f>(AV445*2500)*'P6 Verzekering'!$E$11</f>
        <v>0</v>
      </c>
      <c r="BT445" s="173">
        <f>(AW445*2500)*'P6 Verzekering'!$E$12</f>
        <v>0</v>
      </c>
      <c r="BU445" s="173">
        <f>(L445*2500)*'P6 Verzekering'!$E$13</f>
        <v>0</v>
      </c>
      <c r="BV445" s="173">
        <f t="shared" si="194"/>
        <v>0</v>
      </c>
      <c r="BW445"/>
      <c r="BX445"/>
    </row>
    <row r="446" spans="1:76">
      <c r="A446" s="152" t="s">
        <v>1797</v>
      </c>
      <c r="B446" s="152" t="s">
        <v>219</v>
      </c>
      <c r="C446" s="152" t="s">
        <v>219</v>
      </c>
      <c r="D446" s="152" t="s">
        <v>279</v>
      </c>
      <c r="E446" s="152" t="s">
        <v>278</v>
      </c>
      <c r="F446" s="153">
        <f t="shared" si="168"/>
        <v>50</v>
      </c>
      <c r="G446" s="154">
        <v>1</v>
      </c>
      <c r="H446" s="154">
        <f>IFERROR(VLOOKUP(B446,'P2 Origin'!$C$21:$Q$176,15,FALSE),0)</f>
        <v>0</v>
      </c>
      <c r="I446" s="154">
        <f>IFERROR(VLOOKUP(D446,'P4 Destination'!$C$21:$Q$176,15,FALSE),0)</f>
        <v>0</v>
      </c>
      <c r="J446" s="155"/>
      <c r="K446" s="155">
        <v>1</v>
      </c>
      <c r="L446" s="156">
        <v>0</v>
      </c>
      <c r="M446" s="155">
        <v>0</v>
      </c>
      <c r="N446" s="155">
        <v>0</v>
      </c>
      <c r="O446" s="157">
        <f t="shared" si="169"/>
        <v>0</v>
      </c>
      <c r="P446" s="158">
        <f t="shared" si="170"/>
        <v>0</v>
      </c>
      <c r="Q446" s="159">
        <f>IFERROR(VLOOKUP(N446,'P1 Intra-Europees'!$A$15:$H$25,3,0),0)*P446</f>
        <v>0</v>
      </c>
      <c r="R446" s="160">
        <f t="shared" si="171"/>
        <v>0</v>
      </c>
      <c r="S446" s="159">
        <f>IFERROR(VLOOKUP(N446,'P1 Intra-Europees'!$A$15:$H$25,4,0),0)*R446</f>
        <v>0</v>
      </c>
      <c r="T446" s="160">
        <f t="shared" si="172"/>
        <v>0</v>
      </c>
      <c r="U446" s="159">
        <f>IFERROR(VLOOKUP(N446,'P1 Intra-Europees'!$A$15:$H$25,5,0),0)*T446</f>
        <v>0</v>
      </c>
      <c r="V446" s="160">
        <f t="shared" si="173"/>
        <v>0</v>
      </c>
      <c r="W446" s="159">
        <f>IFERROR(VLOOKUP(N446,'P1 Intra-Europees'!$A$15:$H$25,6,0),0)*V446</f>
        <v>0</v>
      </c>
      <c r="X446" s="160">
        <f t="shared" si="174"/>
        <v>0</v>
      </c>
      <c r="Y446" s="159">
        <f>IFERROR(VLOOKUP(N446,'P1 Intra-Europees'!$A$15:$H$25,7,0),0)*X446</f>
        <v>0</v>
      </c>
      <c r="Z446" s="161">
        <f t="shared" si="175"/>
        <v>0</v>
      </c>
      <c r="AA446" s="162">
        <f>IFERROR(VLOOKUP(N446,'P1 Intra-Europees'!$A$15:$H$25,8,0),0)*Z446</f>
        <v>0</v>
      </c>
      <c r="AB446" s="163">
        <f t="shared" si="176"/>
        <v>0</v>
      </c>
      <c r="AC446" s="157" t="str">
        <f>VLOOKUP(B446,'P2 Origin'!$C$21:$O$176,13,0)</f>
        <v>EUR</v>
      </c>
      <c r="AD446" s="164">
        <f t="shared" si="177"/>
        <v>0</v>
      </c>
      <c r="AE446" s="165">
        <f>IF(AU446&gt;0.1,VLOOKUP(B446,'P2 Origin'!$C$21:$M$176,3,0)*H446,0)</f>
        <v>0</v>
      </c>
      <c r="AF446" s="166">
        <f t="shared" si="178"/>
        <v>0</v>
      </c>
      <c r="AG446" s="165">
        <f>(VLOOKUP(B446,'P2 Origin'!$C$21:$M$176,4,0))*AF446</f>
        <v>0</v>
      </c>
      <c r="AH446" s="166">
        <f t="shared" si="179"/>
        <v>0</v>
      </c>
      <c r="AI446" s="165">
        <f>(VLOOKUP(B446,'P2 Origin'!$C$21:$M$176,5,0))*AH446</f>
        <v>0</v>
      </c>
      <c r="AJ446" s="166">
        <f t="shared" si="195"/>
        <v>0</v>
      </c>
      <c r="AK446" s="165">
        <f>(VLOOKUP(B446,'P2 Origin'!$C$21:$M$176,6,0))*AJ446</f>
        <v>0</v>
      </c>
      <c r="AL446" s="166">
        <f t="shared" si="180"/>
        <v>0</v>
      </c>
      <c r="AM446" s="165">
        <f>(VLOOKUP($B446,'P2 Origin'!$C$21:$M$176,7,0))*AL446</f>
        <v>0</v>
      </c>
      <c r="AN446" s="166">
        <f t="shared" si="181"/>
        <v>0</v>
      </c>
      <c r="AO446" s="165">
        <f>(VLOOKUP($B446,'P2 Origin'!$C$21:$M$176,8,0))*AN446</f>
        <v>0</v>
      </c>
      <c r="AP446" s="166">
        <f t="shared" si="182"/>
        <v>50</v>
      </c>
      <c r="AQ446" s="165">
        <f>(VLOOKUP($B446,'P2 Origin'!$C$21:$M$176,9,0))*AP446</f>
        <v>0</v>
      </c>
      <c r="AR446" s="155">
        <f t="shared" si="183"/>
        <v>1</v>
      </c>
      <c r="AS446" s="164">
        <f>(VLOOKUP(B446,'P2 Origin'!$C$21:$M$176,10,0))*K446</f>
        <v>0</v>
      </c>
      <c r="AT446" s="164">
        <f>(VLOOKUP(B446,'P2 Origin'!$C$21:$M$176,11,0))*J446</f>
        <v>0</v>
      </c>
      <c r="AU446" s="167">
        <v>50</v>
      </c>
      <c r="AV446" s="168">
        <v>50</v>
      </c>
      <c r="AW446" s="169">
        <v>0</v>
      </c>
      <c r="AX446" s="170">
        <f>IF(AU446&gt;=0.1,'P3 Bureaumarge zee- en luchtvr.'!$D$12,0)</f>
        <v>0</v>
      </c>
      <c r="AY446" s="163">
        <f t="shared" si="184"/>
        <v>0</v>
      </c>
      <c r="AZ446" s="157" t="str">
        <f>VLOOKUP(D446,'P4 Destination'!$C$21:$O$176,13,0)</f>
        <v>USD</v>
      </c>
      <c r="BA446" s="164">
        <f t="shared" si="185"/>
        <v>0</v>
      </c>
      <c r="BB446" s="171">
        <f>IF(AU446&gt;0.1,(VLOOKUP(D446,'P4 Destination'!$C$21:$M$176,3,0))*I446,0)</f>
        <v>0</v>
      </c>
      <c r="BC446" s="172">
        <f t="shared" si="186"/>
        <v>0</v>
      </c>
      <c r="BD446" s="171">
        <f>(VLOOKUP($D446,'P4 Destination'!$C$21:$M$176,4,0))*BC446</f>
        <v>0</v>
      </c>
      <c r="BE446" s="172">
        <f t="shared" si="187"/>
        <v>0</v>
      </c>
      <c r="BF446" s="171">
        <f>(VLOOKUP($D446,'P4 Destination'!$C$21:$M$176,5,0))*BE446</f>
        <v>0</v>
      </c>
      <c r="BG446" s="172">
        <f t="shared" si="188"/>
        <v>0</v>
      </c>
      <c r="BH446" s="171">
        <f>(VLOOKUP($D446,'P4 Destination'!$C$21:$M$176,6,0))*BG446</f>
        <v>0</v>
      </c>
      <c r="BI446" s="172">
        <f t="shared" si="189"/>
        <v>0</v>
      </c>
      <c r="BJ446" s="171">
        <f>(VLOOKUP($D446,'P4 Destination'!$C$21:$M$176,7,0))*BI446</f>
        <v>0</v>
      </c>
      <c r="BK446" s="172">
        <f t="shared" si="190"/>
        <v>0</v>
      </c>
      <c r="BL446" s="171">
        <f>(VLOOKUP($D446,'P4 Destination'!$C$21:$M$176,8,0))*BK446</f>
        <v>0</v>
      </c>
      <c r="BM446" s="172">
        <f t="shared" si="191"/>
        <v>50</v>
      </c>
      <c r="BN446" s="171">
        <f>(VLOOKUP($D446,'P4 Destination'!$C$21:$M$176,9,0))*BM446</f>
        <v>0</v>
      </c>
      <c r="BO446" s="154">
        <f t="shared" si="192"/>
        <v>1</v>
      </c>
      <c r="BP446" s="171">
        <f>(VLOOKUP(D446,'P4 Destination'!$C$21:$M$176,10,0))*K446</f>
        <v>0</v>
      </c>
      <c r="BQ446" s="171">
        <f>(VLOOKUP(D446,'P4 Destination'!$C$21:$M$176,11,0))*J446</f>
        <v>0</v>
      </c>
      <c r="BR446" s="173">
        <f t="shared" si="193"/>
        <v>0</v>
      </c>
      <c r="BS446" s="173">
        <f>(AV446*2500)*'P6 Verzekering'!$E$11</f>
        <v>0</v>
      </c>
      <c r="BT446" s="173">
        <f>(AW446*2500)*'P6 Verzekering'!$E$12</f>
        <v>0</v>
      </c>
      <c r="BU446" s="173">
        <f>(L446*2500)*'P6 Verzekering'!$E$13</f>
        <v>0</v>
      </c>
      <c r="BV446" s="173">
        <f t="shared" si="194"/>
        <v>0</v>
      </c>
      <c r="BW446"/>
      <c r="BX446"/>
    </row>
    <row r="447" spans="1:76">
      <c r="A447" s="152" t="s">
        <v>1799</v>
      </c>
      <c r="B447" s="152" t="s">
        <v>219</v>
      </c>
      <c r="C447" s="152" t="s">
        <v>219</v>
      </c>
      <c r="D447" s="152" t="s">
        <v>279</v>
      </c>
      <c r="E447" s="152" t="s">
        <v>278</v>
      </c>
      <c r="F447" s="153">
        <f t="shared" si="168"/>
        <v>22</v>
      </c>
      <c r="G447" s="154">
        <v>1</v>
      </c>
      <c r="H447" s="154">
        <f>IFERROR(VLOOKUP(B447,'P2 Origin'!$C$21:$Q$176,15,FALSE),0)</f>
        <v>0</v>
      </c>
      <c r="I447" s="154">
        <f>IFERROR(VLOOKUP(D447,'P4 Destination'!$C$21:$Q$176,15,FALSE),0)</f>
        <v>0</v>
      </c>
      <c r="J447" s="155">
        <v>1</v>
      </c>
      <c r="K447" s="155"/>
      <c r="L447" s="156">
        <v>0</v>
      </c>
      <c r="M447" s="155">
        <v>0</v>
      </c>
      <c r="N447" s="155">
        <v>0</v>
      </c>
      <c r="O447" s="157">
        <f t="shared" si="169"/>
        <v>0</v>
      </c>
      <c r="P447" s="158">
        <f t="shared" si="170"/>
        <v>0</v>
      </c>
      <c r="Q447" s="159">
        <f>IFERROR(VLOOKUP(N447,'P1 Intra-Europees'!$A$15:$H$25,3,0),0)*P447</f>
        <v>0</v>
      </c>
      <c r="R447" s="160">
        <f t="shared" si="171"/>
        <v>0</v>
      </c>
      <c r="S447" s="159">
        <f>IFERROR(VLOOKUP(N447,'P1 Intra-Europees'!$A$15:$H$25,4,0),0)*R447</f>
        <v>0</v>
      </c>
      <c r="T447" s="160">
        <f t="shared" si="172"/>
        <v>0</v>
      </c>
      <c r="U447" s="159">
        <f>IFERROR(VLOOKUP(N447,'P1 Intra-Europees'!$A$15:$H$25,5,0),0)*T447</f>
        <v>0</v>
      </c>
      <c r="V447" s="160">
        <f t="shared" si="173"/>
        <v>0</v>
      </c>
      <c r="W447" s="159">
        <f>IFERROR(VLOOKUP(N447,'P1 Intra-Europees'!$A$15:$H$25,6,0),0)*V447</f>
        <v>0</v>
      </c>
      <c r="X447" s="160">
        <f t="shared" si="174"/>
        <v>0</v>
      </c>
      <c r="Y447" s="159">
        <f>IFERROR(VLOOKUP(N447,'P1 Intra-Europees'!$A$15:$H$25,7,0),0)*X447</f>
        <v>0</v>
      </c>
      <c r="Z447" s="161">
        <f t="shared" si="175"/>
        <v>0</v>
      </c>
      <c r="AA447" s="162">
        <f>IFERROR(VLOOKUP(N447,'P1 Intra-Europees'!$A$15:$H$25,8,0),0)*Z447</f>
        <v>0</v>
      </c>
      <c r="AB447" s="163">
        <f t="shared" si="176"/>
        <v>0</v>
      </c>
      <c r="AC447" s="157" t="str">
        <f>VLOOKUP(B447,'P2 Origin'!$C$21:$O$176,13,0)</f>
        <v>EUR</v>
      </c>
      <c r="AD447" s="164">
        <f t="shared" si="177"/>
        <v>0</v>
      </c>
      <c r="AE447" s="165">
        <f>IF(AU447&gt;0.1,VLOOKUP(B447,'P2 Origin'!$C$21:$M$176,3,0)*H447,0)</f>
        <v>0</v>
      </c>
      <c r="AF447" s="166">
        <f t="shared" si="178"/>
        <v>0</v>
      </c>
      <c r="AG447" s="165">
        <f>(VLOOKUP(B447,'P2 Origin'!$C$21:$M$176,4,0))*AF447</f>
        <v>0</v>
      </c>
      <c r="AH447" s="166">
        <f t="shared" si="179"/>
        <v>0</v>
      </c>
      <c r="AI447" s="165">
        <f>(VLOOKUP(B447,'P2 Origin'!$C$21:$M$176,5,0))*AH447</f>
        <v>0</v>
      </c>
      <c r="AJ447" s="166">
        <f t="shared" si="195"/>
        <v>22</v>
      </c>
      <c r="AK447" s="165">
        <f>(VLOOKUP(B447,'P2 Origin'!$C$21:$M$176,6,0))*AJ447</f>
        <v>0</v>
      </c>
      <c r="AL447" s="166">
        <f t="shared" si="180"/>
        <v>0</v>
      </c>
      <c r="AM447" s="165">
        <f>(VLOOKUP($B447,'P2 Origin'!$C$21:$M$176,7,0))*AL447</f>
        <v>0</v>
      </c>
      <c r="AN447" s="166">
        <f t="shared" si="181"/>
        <v>0</v>
      </c>
      <c r="AO447" s="165">
        <f>(VLOOKUP($B447,'P2 Origin'!$C$21:$M$176,8,0))*AN447</f>
        <v>0</v>
      </c>
      <c r="AP447" s="166">
        <f t="shared" si="182"/>
        <v>0</v>
      </c>
      <c r="AQ447" s="165">
        <f>(VLOOKUP($B447,'P2 Origin'!$C$21:$M$176,9,0))*AP447</f>
        <v>0</v>
      </c>
      <c r="AR447" s="155">
        <f t="shared" si="183"/>
        <v>1</v>
      </c>
      <c r="AS447" s="164">
        <f>(VLOOKUP(B447,'P2 Origin'!$C$21:$M$176,10,0))*K447</f>
        <v>0</v>
      </c>
      <c r="AT447" s="164">
        <f>(VLOOKUP(B447,'P2 Origin'!$C$21:$M$176,11,0))*J447</f>
        <v>0</v>
      </c>
      <c r="AU447" s="167">
        <v>22</v>
      </c>
      <c r="AV447" s="168">
        <v>22</v>
      </c>
      <c r="AW447" s="169">
        <v>0</v>
      </c>
      <c r="AX447" s="170">
        <f>IF(AU447&gt;=0.1,'P3 Bureaumarge zee- en luchtvr.'!$D$12,0)</f>
        <v>0</v>
      </c>
      <c r="AY447" s="163">
        <f t="shared" si="184"/>
        <v>0</v>
      </c>
      <c r="AZ447" s="157" t="str">
        <f>VLOOKUP(D447,'P4 Destination'!$C$21:$O$176,13,0)</f>
        <v>USD</v>
      </c>
      <c r="BA447" s="164">
        <f t="shared" si="185"/>
        <v>0</v>
      </c>
      <c r="BB447" s="171">
        <f>IF(AU447&gt;0.1,(VLOOKUP(D447,'P4 Destination'!$C$21:$M$176,3,0))*I447,0)</f>
        <v>0</v>
      </c>
      <c r="BC447" s="172">
        <f t="shared" si="186"/>
        <v>0</v>
      </c>
      <c r="BD447" s="171">
        <f>(VLOOKUP($D447,'P4 Destination'!$C$21:$M$176,4,0))*BC447</f>
        <v>0</v>
      </c>
      <c r="BE447" s="172">
        <f t="shared" si="187"/>
        <v>0</v>
      </c>
      <c r="BF447" s="171">
        <f>(VLOOKUP($D447,'P4 Destination'!$C$21:$M$176,5,0))*BE447</f>
        <v>0</v>
      </c>
      <c r="BG447" s="172">
        <f t="shared" si="188"/>
        <v>22</v>
      </c>
      <c r="BH447" s="171">
        <f>(VLOOKUP($D447,'P4 Destination'!$C$21:$M$176,6,0))*BG447</f>
        <v>0</v>
      </c>
      <c r="BI447" s="172">
        <f t="shared" si="189"/>
        <v>0</v>
      </c>
      <c r="BJ447" s="171">
        <f>(VLOOKUP($D447,'P4 Destination'!$C$21:$M$176,7,0))*BI447</f>
        <v>0</v>
      </c>
      <c r="BK447" s="172">
        <f t="shared" si="190"/>
        <v>0</v>
      </c>
      <c r="BL447" s="171">
        <f>(VLOOKUP($D447,'P4 Destination'!$C$21:$M$176,8,0))*BK447</f>
        <v>0</v>
      </c>
      <c r="BM447" s="172">
        <f t="shared" si="191"/>
        <v>0</v>
      </c>
      <c r="BN447" s="171">
        <f>(VLOOKUP($D447,'P4 Destination'!$C$21:$M$176,9,0))*BM447</f>
        <v>0</v>
      </c>
      <c r="BO447" s="154">
        <f t="shared" si="192"/>
        <v>1</v>
      </c>
      <c r="BP447" s="171">
        <f>(VLOOKUP(D447,'P4 Destination'!$C$21:$M$176,10,0))*K447</f>
        <v>0</v>
      </c>
      <c r="BQ447" s="171">
        <f>(VLOOKUP(D447,'P4 Destination'!$C$21:$M$176,11,0))*J447</f>
        <v>0</v>
      </c>
      <c r="BR447" s="173">
        <f t="shared" si="193"/>
        <v>0</v>
      </c>
      <c r="BS447" s="173">
        <f>(AV447*2500)*'P6 Verzekering'!$E$11</f>
        <v>0</v>
      </c>
      <c r="BT447" s="173">
        <f>(AW447*2500)*'P6 Verzekering'!$E$12</f>
        <v>0</v>
      </c>
      <c r="BU447" s="173">
        <f>(L447*2500)*'P6 Verzekering'!$E$13</f>
        <v>0</v>
      </c>
      <c r="BV447" s="173">
        <f t="shared" si="194"/>
        <v>0</v>
      </c>
      <c r="BW447"/>
      <c r="BX447"/>
    </row>
    <row r="448" spans="1:76">
      <c r="A448" s="152" t="s">
        <v>1801</v>
      </c>
      <c r="B448" s="152" t="s">
        <v>219</v>
      </c>
      <c r="C448" s="152" t="s">
        <v>219</v>
      </c>
      <c r="D448" s="152" t="s">
        <v>372</v>
      </c>
      <c r="E448" s="152" t="s">
        <v>412</v>
      </c>
      <c r="F448" s="153">
        <f t="shared" si="168"/>
        <v>27</v>
      </c>
      <c r="G448" s="154">
        <v>1</v>
      </c>
      <c r="H448" s="154">
        <f>IFERROR(VLOOKUP(B448,'P2 Origin'!$C$21:$Q$176,15,FALSE),0)</f>
        <v>0</v>
      </c>
      <c r="I448" s="154">
        <f>IFERROR(VLOOKUP(D448,'P4 Destination'!$C$21:$Q$176,15,FALSE),0)</f>
        <v>0</v>
      </c>
      <c r="J448" s="155">
        <v>1</v>
      </c>
      <c r="K448" s="155"/>
      <c r="L448" s="156">
        <v>0</v>
      </c>
      <c r="M448" s="155">
        <v>0</v>
      </c>
      <c r="N448" s="155">
        <v>0</v>
      </c>
      <c r="O448" s="157">
        <f t="shared" si="169"/>
        <v>0</v>
      </c>
      <c r="P448" s="158">
        <f t="shared" si="170"/>
        <v>0</v>
      </c>
      <c r="Q448" s="159">
        <f>IFERROR(VLOOKUP(N448,'P1 Intra-Europees'!$A$15:$H$25,3,0),0)*P448</f>
        <v>0</v>
      </c>
      <c r="R448" s="160">
        <f t="shared" si="171"/>
        <v>0</v>
      </c>
      <c r="S448" s="159">
        <f>IFERROR(VLOOKUP(N448,'P1 Intra-Europees'!$A$15:$H$25,4,0),0)*R448</f>
        <v>0</v>
      </c>
      <c r="T448" s="160">
        <f t="shared" si="172"/>
        <v>0</v>
      </c>
      <c r="U448" s="159">
        <f>IFERROR(VLOOKUP(N448,'P1 Intra-Europees'!$A$15:$H$25,5,0),0)*T448</f>
        <v>0</v>
      </c>
      <c r="V448" s="160">
        <f t="shared" si="173"/>
        <v>0</v>
      </c>
      <c r="W448" s="159">
        <f>IFERROR(VLOOKUP(N448,'P1 Intra-Europees'!$A$15:$H$25,6,0),0)*V448</f>
        <v>0</v>
      </c>
      <c r="X448" s="160">
        <f t="shared" si="174"/>
        <v>0</v>
      </c>
      <c r="Y448" s="159">
        <f>IFERROR(VLOOKUP(N448,'P1 Intra-Europees'!$A$15:$H$25,7,0),0)*X448</f>
        <v>0</v>
      </c>
      <c r="Z448" s="161">
        <f t="shared" si="175"/>
        <v>0</v>
      </c>
      <c r="AA448" s="162">
        <f>IFERROR(VLOOKUP(N448,'P1 Intra-Europees'!$A$15:$H$25,8,0),0)*Z448</f>
        <v>0</v>
      </c>
      <c r="AB448" s="163">
        <f t="shared" si="176"/>
        <v>0</v>
      </c>
      <c r="AC448" s="157" t="str">
        <f>VLOOKUP(B448,'P2 Origin'!$C$21:$O$176,13,0)</f>
        <v>EUR</v>
      </c>
      <c r="AD448" s="164">
        <f t="shared" si="177"/>
        <v>0</v>
      </c>
      <c r="AE448" s="165">
        <f>IF(AU448&gt;0.1,VLOOKUP(B448,'P2 Origin'!$C$21:$M$176,3,0)*H448,0)</f>
        <v>0</v>
      </c>
      <c r="AF448" s="166">
        <f t="shared" si="178"/>
        <v>0</v>
      </c>
      <c r="AG448" s="165">
        <f>(VLOOKUP(B448,'P2 Origin'!$C$21:$M$176,4,0))*AF448</f>
        <v>0</v>
      </c>
      <c r="AH448" s="166">
        <f t="shared" si="179"/>
        <v>0</v>
      </c>
      <c r="AI448" s="165">
        <f>(VLOOKUP(B448,'P2 Origin'!$C$21:$M$176,5,0))*AH448</f>
        <v>0</v>
      </c>
      <c r="AJ448" s="166">
        <f t="shared" si="195"/>
        <v>0</v>
      </c>
      <c r="AK448" s="165">
        <f>(VLOOKUP(B448,'P2 Origin'!$C$21:$M$176,6,0))*AJ448</f>
        <v>0</v>
      </c>
      <c r="AL448" s="166">
        <f t="shared" si="180"/>
        <v>27</v>
      </c>
      <c r="AM448" s="165">
        <f>(VLOOKUP($B448,'P2 Origin'!$C$21:$M$176,7,0))*AL448</f>
        <v>0</v>
      </c>
      <c r="AN448" s="166">
        <f t="shared" si="181"/>
        <v>0</v>
      </c>
      <c r="AO448" s="165">
        <f>(VLOOKUP($B448,'P2 Origin'!$C$21:$M$176,8,0))*AN448</f>
        <v>0</v>
      </c>
      <c r="AP448" s="166">
        <f t="shared" si="182"/>
        <v>0</v>
      </c>
      <c r="AQ448" s="165">
        <f>(VLOOKUP($B448,'P2 Origin'!$C$21:$M$176,9,0))*AP448</f>
        <v>0</v>
      </c>
      <c r="AR448" s="155">
        <f t="shared" si="183"/>
        <v>1</v>
      </c>
      <c r="AS448" s="164">
        <f>(VLOOKUP(B448,'P2 Origin'!$C$21:$M$176,10,0))*K448</f>
        <v>0</v>
      </c>
      <c r="AT448" s="164">
        <f>(VLOOKUP(B448,'P2 Origin'!$C$21:$M$176,11,0))*J448</f>
        <v>0</v>
      </c>
      <c r="AU448" s="167">
        <v>27</v>
      </c>
      <c r="AV448" s="168">
        <v>27</v>
      </c>
      <c r="AW448" s="169">
        <v>0</v>
      </c>
      <c r="AX448" s="170">
        <f>IF(AU448&gt;=0.1,'P3 Bureaumarge zee- en luchtvr.'!$D$12,0)</f>
        <v>0</v>
      </c>
      <c r="AY448" s="163">
        <f t="shared" si="184"/>
        <v>0</v>
      </c>
      <c r="AZ448" s="157" t="str">
        <f>VLOOKUP(D448,'P4 Destination'!$C$21:$O$176,13,0)</f>
        <v>USD</v>
      </c>
      <c r="BA448" s="164">
        <f t="shared" si="185"/>
        <v>0</v>
      </c>
      <c r="BB448" s="171">
        <f>IF(AU448&gt;0.1,(VLOOKUP(D448,'P4 Destination'!$C$21:$M$176,3,0))*I448,0)</f>
        <v>0</v>
      </c>
      <c r="BC448" s="172">
        <f t="shared" si="186"/>
        <v>0</v>
      </c>
      <c r="BD448" s="171">
        <f>(VLOOKUP($D448,'P4 Destination'!$C$21:$M$176,4,0))*BC448</f>
        <v>0</v>
      </c>
      <c r="BE448" s="172">
        <f t="shared" si="187"/>
        <v>0</v>
      </c>
      <c r="BF448" s="171">
        <f>(VLOOKUP($D448,'P4 Destination'!$C$21:$M$176,5,0))*BE448</f>
        <v>0</v>
      </c>
      <c r="BG448" s="172">
        <f t="shared" si="188"/>
        <v>0</v>
      </c>
      <c r="BH448" s="171">
        <f>(VLOOKUP($D448,'P4 Destination'!$C$21:$M$176,6,0))*BG448</f>
        <v>0</v>
      </c>
      <c r="BI448" s="172">
        <f t="shared" si="189"/>
        <v>27</v>
      </c>
      <c r="BJ448" s="171">
        <f>(VLOOKUP($D448,'P4 Destination'!$C$21:$M$176,7,0))*BI448</f>
        <v>0</v>
      </c>
      <c r="BK448" s="172">
        <f t="shared" si="190"/>
        <v>0</v>
      </c>
      <c r="BL448" s="171">
        <f>(VLOOKUP($D448,'P4 Destination'!$C$21:$M$176,8,0))*BK448</f>
        <v>0</v>
      </c>
      <c r="BM448" s="172">
        <f t="shared" si="191"/>
        <v>0</v>
      </c>
      <c r="BN448" s="171">
        <f>(VLOOKUP($D448,'P4 Destination'!$C$21:$M$176,9,0))*BM448</f>
        <v>0</v>
      </c>
      <c r="BO448" s="154">
        <f t="shared" si="192"/>
        <v>1</v>
      </c>
      <c r="BP448" s="171">
        <f>(VLOOKUP(D448,'P4 Destination'!$C$21:$M$176,10,0))*K448</f>
        <v>0</v>
      </c>
      <c r="BQ448" s="171">
        <f>(VLOOKUP(D448,'P4 Destination'!$C$21:$M$176,11,0))*J448</f>
        <v>0</v>
      </c>
      <c r="BR448" s="173">
        <f t="shared" si="193"/>
        <v>0</v>
      </c>
      <c r="BS448" s="173">
        <f>(AV448*2500)*'P6 Verzekering'!$E$11</f>
        <v>0</v>
      </c>
      <c r="BT448" s="173">
        <f>(AW448*2500)*'P6 Verzekering'!$E$12</f>
        <v>0</v>
      </c>
      <c r="BU448" s="173">
        <f>(L448*2500)*'P6 Verzekering'!$E$13</f>
        <v>0</v>
      </c>
      <c r="BV448" s="173">
        <f t="shared" si="194"/>
        <v>0</v>
      </c>
      <c r="BW448"/>
      <c r="BX448"/>
    </row>
    <row r="449" spans="1:76">
      <c r="A449" s="152" t="s">
        <v>1802</v>
      </c>
      <c r="B449" s="152" t="s">
        <v>219</v>
      </c>
      <c r="C449" s="152" t="s">
        <v>219</v>
      </c>
      <c r="D449" s="152" t="s">
        <v>372</v>
      </c>
      <c r="E449" s="152" t="s">
        <v>412</v>
      </c>
      <c r="F449" s="153">
        <f t="shared" si="168"/>
        <v>34</v>
      </c>
      <c r="G449" s="154">
        <v>1</v>
      </c>
      <c r="H449" s="154">
        <f>IFERROR(VLOOKUP(B449,'P2 Origin'!$C$21:$Q$176,15,FALSE),0)</f>
        <v>0</v>
      </c>
      <c r="I449" s="154">
        <f>IFERROR(VLOOKUP(D449,'P4 Destination'!$C$21:$Q$176,15,FALSE),0)</f>
        <v>0</v>
      </c>
      <c r="J449" s="155"/>
      <c r="K449" s="155">
        <v>1</v>
      </c>
      <c r="L449" s="156">
        <v>0</v>
      </c>
      <c r="M449" s="155">
        <v>0</v>
      </c>
      <c r="N449" s="155">
        <v>0</v>
      </c>
      <c r="O449" s="157">
        <f t="shared" si="169"/>
        <v>0</v>
      </c>
      <c r="P449" s="158">
        <f t="shared" si="170"/>
        <v>0</v>
      </c>
      <c r="Q449" s="159">
        <f>IFERROR(VLOOKUP(N449,'P1 Intra-Europees'!$A$15:$H$25,3,0),0)*P449</f>
        <v>0</v>
      </c>
      <c r="R449" s="160">
        <f t="shared" si="171"/>
        <v>0</v>
      </c>
      <c r="S449" s="159">
        <f>IFERROR(VLOOKUP(N449,'P1 Intra-Europees'!$A$15:$H$25,4,0),0)*R449</f>
        <v>0</v>
      </c>
      <c r="T449" s="160">
        <f t="shared" si="172"/>
        <v>0</v>
      </c>
      <c r="U449" s="159">
        <f>IFERROR(VLOOKUP(N449,'P1 Intra-Europees'!$A$15:$H$25,5,0),0)*T449</f>
        <v>0</v>
      </c>
      <c r="V449" s="160">
        <f t="shared" si="173"/>
        <v>0</v>
      </c>
      <c r="W449" s="159">
        <f>IFERROR(VLOOKUP(N449,'P1 Intra-Europees'!$A$15:$H$25,6,0),0)*V449</f>
        <v>0</v>
      </c>
      <c r="X449" s="160">
        <f t="shared" si="174"/>
        <v>0</v>
      </c>
      <c r="Y449" s="159">
        <f>IFERROR(VLOOKUP(N449,'P1 Intra-Europees'!$A$15:$H$25,7,0),0)*X449</f>
        <v>0</v>
      </c>
      <c r="Z449" s="161">
        <f t="shared" si="175"/>
        <v>0</v>
      </c>
      <c r="AA449" s="162">
        <f>IFERROR(VLOOKUP(N449,'P1 Intra-Europees'!$A$15:$H$25,8,0),0)*Z449</f>
        <v>0</v>
      </c>
      <c r="AB449" s="163">
        <f t="shared" si="176"/>
        <v>0</v>
      </c>
      <c r="AC449" s="157" t="str">
        <f>VLOOKUP(B449,'P2 Origin'!$C$21:$O$176,13,0)</f>
        <v>EUR</v>
      </c>
      <c r="AD449" s="164">
        <f t="shared" si="177"/>
        <v>0</v>
      </c>
      <c r="AE449" s="165">
        <f>IF(AU449&gt;0.1,VLOOKUP(B449,'P2 Origin'!$C$21:$M$176,3,0)*H449,0)</f>
        <v>0</v>
      </c>
      <c r="AF449" s="166">
        <f t="shared" si="178"/>
        <v>0</v>
      </c>
      <c r="AG449" s="165">
        <f>(VLOOKUP(B449,'P2 Origin'!$C$21:$M$176,4,0))*AF449</f>
        <v>0</v>
      </c>
      <c r="AH449" s="166">
        <f t="shared" si="179"/>
        <v>0</v>
      </c>
      <c r="AI449" s="165">
        <f>(VLOOKUP(B449,'P2 Origin'!$C$21:$M$176,5,0))*AH449</f>
        <v>0</v>
      </c>
      <c r="AJ449" s="166">
        <f t="shared" si="195"/>
        <v>0</v>
      </c>
      <c r="AK449" s="165">
        <f>(VLOOKUP(B449,'P2 Origin'!$C$21:$M$176,6,0))*AJ449</f>
        <v>0</v>
      </c>
      <c r="AL449" s="166">
        <f t="shared" si="180"/>
        <v>34</v>
      </c>
      <c r="AM449" s="165">
        <f>(VLOOKUP($B449,'P2 Origin'!$C$21:$M$176,7,0))*AL449</f>
        <v>0</v>
      </c>
      <c r="AN449" s="166">
        <f t="shared" si="181"/>
        <v>0</v>
      </c>
      <c r="AO449" s="165">
        <f>(VLOOKUP($B449,'P2 Origin'!$C$21:$M$176,8,0))*AN449</f>
        <v>0</v>
      </c>
      <c r="AP449" s="166">
        <f t="shared" si="182"/>
        <v>0</v>
      </c>
      <c r="AQ449" s="165">
        <f>(VLOOKUP($B449,'P2 Origin'!$C$21:$M$176,9,0))*AP449</f>
        <v>0</v>
      </c>
      <c r="AR449" s="155">
        <f t="shared" si="183"/>
        <v>1</v>
      </c>
      <c r="AS449" s="164">
        <f>(VLOOKUP(B449,'P2 Origin'!$C$21:$M$176,10,0))*K449</f>
        <v>0</v>
      </c>
      <c r="AT449" s="164">
        <f>(VLOOKUP(B449,'P2 Origin'!$C$21:$M$176,11,0))*J449</f>
        <v>0</v>
      </c>
      <c r="AU449" s="167">
        <v>34</v>
      </c>
      <c r="AV449" s="168">
        <v>34</v>
      </c>
      <c r="AW449" s="169">
        <v>0</v>
      </c>
      <c r="AX449" s="170">
        <f>IF(AU449&gt;=0.1,'P3 Bureaumarge zee- en luchtvr.'!$D$12,0)</f>
        <v>0</v>
      </c>
      <c r="AY449" s="163">
        <f t="shared" si="184"/>
        <v>0</v>
      </c>
      <c r="AZ449" s="157" t="str">
        <f>VLOOKUP(D449,'P4 Destination'!$C$21:$O$176,13,0)</f>
        <v>USD</v>
      </c>
      <c r="BA449" s="164">
        <f t="shared" si="185"/>
        <v>0</v>
      </c>
      <c r="BB449" s="171">
        <f>IF(AU449&gt;0.1,(VLOOKUP(D449,'P4 Destination'!$C$21:$M$176,3,0))*I449,0)</f>
        <v>0</v>
      </c>
      <c r="BC449" s="172">
        <f t="shared" si="186"/>
        <v>0</v>
      </c>
      <c r="BD449" s="171">
        <f>(VLOOKUP($D449,'P4 Destination'!$C$21:$M$176,4,0))*BC449</f>
        <v>0</v>
      </c>
      <c r="BE449" s="172">
        <f t="shared" si="187"/>
        <v>0</v>
      </c>
      <c r="BF449" s="171">
        <f>(VLOOKUP($D449,'P4 Destination'!$C$21:$M$176,5,0))*BE449</f>
        <v>0</v>
      </c>
      <c r="BG449" s="172">
        <f t="shared" si="188"/>
        <v>0</v>
      </c>
      <c r="BH449" s="171">
        <f>(VLOOKUP($D449,'P4 Destination'!$C$21:$M$176,6,0))*BG449</f>
        <v>0</v>
      </c>
      <c r="BI449" s="172">
        <f t="shared" si="189"/>
        <v>34</v>
      </c>
      <c r="BJ449" s="171">
        <f>(VLOOKUP($D449,'P4 Destination'!$C$21:$M$176,7,0))*BI449</f>
        <v>0</v>
      </c>
      <c r="BK449" s="172">
        <f t="shared" si="190"/>
        <v>0</v>
      </c>
      <c r="BL449" s="171">
        <f>(VLOOKUP($D449,'P4 Destination'!$C$21:$M$176,8,0))*BK449</f>
        <v>0</v>
      </c>
      <c r="BM449" s="172">
        <f t="shared" si="191"/>
        <v>0</v>
      </c>
      <c r="BN449" s="171">
        <f>(VLOOKUP($D449,'P4 Destination'!$C$21:$M$176,9,0))*BM449</f>
        <v>0</v>
      </c>
      <c r="BO449" s="154">
        <f t="shared" si="192"/>
        <v>1</v>
      </c>
      <c r="BP449" s="171">
        <f>(VLOOKUP(D449,'P4 Destination'!$C$21:$M$176,10,0))*K449</f>
        <v>0</v>
      </c>
      <c r="BQ449" s="171">
        <f>(VLOOKUP(D449,'P4 Destination'!$C$21:$M$176,11,0))*J449</f>
        <v>0</v>
      </c>
      <c r="BR449" s="173">
        <f t="shared" si="193"/>
        <v>0</v>
      </c>
      <c r="BS449" s="173">
        <f>(AV449*2500)*'P6 Verzekering'!$E$11</f>
        <v>0</v>
      </c>
      <c r="BT449" s="173">
        <f>(AW449*2500)*'P6 Verzekering'!$E$12</f>
        <v>0</v>
      </c>
      <c r="BU449" s="173">
        <f>(L449*2500)*'P6 Verzekering'!$E$13</f>
        <v>0</v>
      </c>
      <c r="BV449" s="173">
        <f t="shared" si="194"/>
        <v>0</v>
      </c>
      <c r="BW449"/>
      <c r="BX449"/>
    </row>
    <row r="450" spans="1:76">
      <c r="A450" s="152" t="s">
        <v>1803</v>
      </c>
      <c r="B450" s="152" t="s">
        <v>219</v>
      </c>
      <c r="C450" s="152" t="s">
        <v>219</v>
      </c>
      <c r="D450" s="152" t="s">
        <v>372</v>
      </c>
      <c r="E450" s="152" t="s">
        <v>412</v>
      </c>
      <c r="F450" s="153">
        <f t="shared" si="168"/>
        <v>34</v>
      </c>
      <c r="G450" s="154">
        <v>1</v>
      </c>
      <c r="H450" s="154">
        <f>IFERROR(VLOOKUP(B450,'P2 Origin'!$C$21:$Q$176,15,FALSE),0)</f>
        <v>0</v>
      </c>
      <c r="I450" s="154">
        <f>IFERROR(VLOOKUP(D450,'P4 Destination'!$C$21:$Q$176,15,FALSE),0)</f>
        <v>0</v>
      </c>
      <c r="J450" s="155"/>
      <c r="K450" s="155">
        <v>1</v>
      </c>
      <c r="L450" s="156">
        <v>0</v>
      </c>
      <c r="M450" s="155">
        <v>0</v>
      </c>
      <c r="N450" s="155">
        <v>0</v>
      </c>
      <c r="O450" s="157">
        <f t="shared" si="169"/>
        <v>0</v>
      </c>
      <c r="P450" s="158">
        <f t="shared" si="170"/>
        <v>0</v>
      </c>
      <c r="Q450" s="159">
        <f>IFERROR(VLOOKUP(N450,'P1 Intra-Europees'!$A$15:$H$25,3,0),0)*P450</f>
        <v>0</v>
      </c>
      <c r="R450" s="160">
        <f t="shared" si="171"/>
        <v>0</v>
      </c>
      <c r="S450" s="159">
        <f>IFERROR(VLOOKUP(N450,'P1 Intra-Europees'!$A$15:$H$25,4,0),0)*R450</f>
        <v>0</v>
      </c>
      <c r="T450" s="160">
        <f t="shared" si="172"/>
        <v>0</v>
      </c>
      <c r="U450" s="159">
        <f>IFERROR(VLOOKUP(N450,'P1 Intra-Europees'!$A$15:$H$25,5,0),0)*T450</f>
        <v>0</v>
      </c>
      <c r="V450" s="160">
        <f t="shared" si="173"/>
        <v>0</v>
      </c>
      <c r="W450" s="159">
        <f>IFERROR(VLOOKUP(N450,'P1 Intra-Europees'!$A$15:$H$25,6,0),0)*V450</f>
        <v>0</v>
      </c>
      <c r="X450" s="160">
        <f t="shared" si="174"/>
        <v>0</v>
      </c>
      <c r="Y450" s="159">
        <f>IFERROR(VLOOKUP(N450,'P1 Intra-Europees'!$A$15:$H$25,7,0),0)*X450</f>
        <v>0</v>
      </c>
      <c r="Z450" s="161">
        <f t="shared" si="175"/>
        <v>0</v>
      </c>
      <c r="AA450" s="162">
        <f>IFERROR(VLOOKUP(N450,'P1 Intra-Europees'!$A$15:$H$25,8,0),0)*Z450</f>
        <v>0</v>
      </c>
      <c r="AB450" s="163">
        <f t="shared" si="176"/>
        <v>0</v>
      </c>
      <c r="AC450" s="157" t="str">
        <f>VLOOKUP(B450,'P2 Origin'!$C$21:$O$176,13,0)</f>
        <v>EUR</v>
      </c>
      <c r="AD450" s="164">
        <f t="shared" si="177"/>
        <v>0</v>
      </c>
      <c r="AE450" s="165">
        <f>IF(AU450&gt;0.1,VLOOKUP(B450,'P2 Origin'!$C$21:$M$176,3,0)*H450,0)</f>
        <v>0</v>
      </c>
      <c r="AF450" s="166">
        <f t="shared" si="178"/>
        <v>0</v>
      </c>
      <c r="AG450" s="165">
        <f>(VLOOKUP(B450,'P2 Origin'!$C$21:$M$176,4,0))*AF450</f>
        <v>0</v>
      </c>
      <c r="AH450" s="166">
        <f t="shared" si="179"/>
        <v>0</v>
      </c>
      <c r="AI450" s="165">
        <f>(VLOOKUP(B450,'P2 Origin'!$C$21:$M$176,5,0))*AH450</f>
        <v>0</v>
      </c>
      <c r="AJ450" s="166">
        <f t="shared" si="195"/>
        <v>0</v>
      </c>
      <c r="AK450" s="165">
        <f>(VLOOKUP(B450,'P2 Origin'!$C$21:$M$176,6,0))*AJ450</f>
        <v>0</v>
      </c>
      <c r="AL450" s="166">
        <f t="shared" si="180"/>
        <v>34</v>
      </c>
      <c r="AM450" s="165">
        <f>(VLOOKUP($B450,'P2 Origin'!$C$21:$M$176,7,0))*AL450</f>
        <v>0</v>
      </c>
      <c r="AN450" s="166">
        <f t="shared" si="181"/>
        <v>0</v>
      </c>
      <c r="AO450" s="165">
        <f>(VLOOKUP($B450,'P2 Origin'!$C$21:$M$176,8,0))*AN450</f>
        <v>0</v>
      </c>
      <c r="AP450" s="166">
        <f t="shared" si="182"/>
        <v>0</v>
      </c>
      <c r="AQ450" s="165">
        <f>(VLOOKUP($B450,'P2 Origin'!$C$21:$M$176,9,0))*AP450</f>
        <v>0</v>
      </c>
      <c r="AR450" s="155">
        <f t="shared" si="183"/>
        <v>1</v>
      </c>
      <c r="AS450" s="164">
        <f>(VLOOKUP(B450,'P2 Origin'!$C$21:$M$176,10,0))*K450</f>
        <v>0</v>
      </c>
      <c r="AT450" s="164">
        <f>(VLOOKUP(B450,'P2 Origin'!$C$21:$M$176,11,0))*J450</f>
        <v>0</v>
      </c>
      <c r="AU450" s="167">
        <v>34</v>
      </c>
      <c r="AV450" s="168">
        <v>34</v>
      </c>
      <c r="AW450" s="169">
        <v>0</v>
      </c>
      <c r="AX450" s="170">
        <f>IF(AU450&gt;=0.1,'P3 Bureaumarge zee- en luchtvr.'!$D$12,0)</f>
        <v>0</v>
      </c>
      <c r="AY450" s="163">
        <f t="shared" si="184"/>
        <v>0</v>
      </c>
      <c r="AZ450" s="157" t="str">
        <f>VLOOKUP(D450,'P4 Destination'!$C$21:$O$176,13,0)</f>
        <v>USD</v>
      </c>
      <c r="BA450" s="164">
        <f t="shared" si="185"/>
        <v>0</v>
      </c>
      <c r="BB450" s="171">
        <f>IF(AU450&gt;0.1,(VLOOKUP(D450,'P4 Destination'!$C$21:$M$176,3,0))*I450,0)</f>
        <v>0</v>
      </c>
      <c r="BC450" s="172">
        <f t="shared" si="186"/>
        <v>0</v>
      </c>
      <c r="BD450" s="171">
        <f>(VLOOKUP($D450,'P4 Destination'!$C$21:$M$176,4,0))*BC450</f>
        <v>0</v>
      </c>
      <c r="BE450" s="172">
        <f t="shared" si="187"/>
        <v>0</v>
      </c>
      <c r="BF450" s="171">
        <f>(VLOOKUP($D450,'P4 Destination'!$C$21:$M$176,5,0))*BE450</f>
        <v>0</v>
      </c>
      <c r="BG450" s="172">
        <f t="shared" si="188"/>
        <v>0</v>
      </c>
      <c r="BH450" s="171">
        <f>(VLOOKUP($D450,'P4 Destination'!$C$21:$M$176,6,0))*BG450</f>
        <v>0</v>
      </c>
      <c r="BI450" s="172">
        <f t="shared" si="189"/>
        <v>34</v>
      </c>
      <c r="BJ450" s="171">
        <f>(VLOOKUP($D450,'P4 Destination'!$C$21:$M$176,7,0))*BI450</f>
        <v>0</v>
      </c>
      <c r="BK450" s="172">
        <f t="shared" si="190"/>
        <v>0</v>
      </c>
      <c r="BL450" s="171">
        <f>(VLOOKUP($D450,'P4 Destination'!$C$21:$M$176,8,0))*BK450</f>
        <v>0</v>
      </c>
      <c r="BM450" s="172">
        <f t="shared" si="191"/>
        <v>0</v>
      </c>
      <c r="BN450" s="171">
        <f>(VLOOKUP($D450,'P4 Destination'!$C$21:$M$176,9,0))*BM450</f>
        <v>0</v>
      </c>
      <c r="BO450" s="154">
        <f t="shared" si="192"/>
        <v>1</v>
      </c>
      <c r="BP450" s="171">
        <f>(VLOOKUP(D450,'P4 Destination'!$C$21:$M$176,10,0))*K450</f>
        <v>0</v>
      </c>
      <c r="BQ450" s="171">
        <f>(VLOOKUP(D450,'P4 Destination'!$C$21:$M$176,11,0))*J450</f>
        <v>0</v>
      </c>
      <c r="BR450" s="173">
        <f t="shared" si="193"/>
        <v>0</v>
      </c>
      <c r="BS450" s="173">
        <f>(AV450*2500)*'P6 Verzekering'!$E$11</f>
        <v>0</v>
      </c>
      <c r="BT450" s="173">
        <f>(AW450*2500)*'P6 Verzekering'!$E$12</f>
        <v>0</v>
      </c>
      <c r="BU450" s="173">
        <f>(L450*2500)*'P6 Verzekering'!$E$13</f>
        <v>0</v>
      </c>
      <c r="BV450" s="173">
        <f t="shared" si="194"/>
        <v>0</v>
      </c>
      <c r="BW450"/>
      <c r="BX450"/>
    </row>
    <row r="451" spans="1:76">
      <c r="A451" s="152" t="s">
        <v>1804</v>
      </c>
      <c r="B451" s="152" t="s">
        <v>219</v>
      </c>
      <c r="C451" s="152" t="s">
        <v>219</v>
      </c>
      <c r="D451" s="152" t="s">
        <v>372</v>
      </c>
      <c r="E451" s="152" t="s">
        <v>412</v>
      </c>
      <c r="F451" s="153">
        <f t="shared" si="168"/>
        <v>19</v>
      </c>
      <c r="G451" s="154">
        <v>1</v>
      </c>
      <c r="H451" s="154">
        <f>IFERROR(VLOOKUP(B451,'P2 Origin'!$C$21:$Q$176,15,FALSE),0)</f>
        <v>0</v>
      </c>
      <c r="I451" s="154">
        <f>IFERROR(VLOOKUP(D451,'P4 Destination'!$C$21:$Q$176,15,FALSE),0)</f>
        <v>0</v>
      </c>
      <c r="J451" s="155">
        <v>1</v>
      </c>
      <c r="K451" s="155"/>
      <c r="L451" s="156">
        <v>0</v>
      </c>
      <c r="M451" s="155">
        <v>0</v>
      </c>
      <c r="N451" s="155">
        <v>0</v>
      </c>
      <c r="O451" s="157">
        <f t="shared" si="169"/>
        <v>0</v>
      </c>
      <c r="P451" s="158">
        <f t="shared" si="170"/>
        <v>0</v>
      </c>
      <c r="Q451" s="159">
        <f>IFERROR(VLOOKUP(N451,'P1 Intra-Europees'!$A$15:$H$25,3,0),0)*P451</f>
        <v>0</v>
      </c>
      <c r="R451" s="160">
        <f t="shared" si="171"/>
        <v>0</v>
      </c>
      <c r="S451" s="159">
        <f>IFERROR(VLOOKUP(N451,'P1 Intra-Europees'!$A$15:$H$25,4,0),0)*R451</f>
        <v>0</v>
      </c>
      <c r="T451" s="160">
        <f t="shared" si="172"/>
        <v>0</v>
      </c>
      <c r="U451" s="159">
        <f>IFERROR(VLOOKUP(N451,'P1 Intra-Europees'!$A$15:$H$25,5,0),0)*T451</f>
        <v>0</v>
      </c>
      <c r="V451" s="160">
        <f t="shared" si="173"/>
        <v>0</v>
      </c>
      <c r="W451" s="159">
        <f>IFERROR(VLOOKUP(N451,'P1 Intra-Europees'!$A$15:$H$25,6,0),0)*V451</f>
        <v>0</v>
      </c>
      <c r="X451" s="160">
        <f t="shared" si="174"/>
        <v>0</v>
      </c>
      <c r="Y451" s="159">
        <f>IFERROR(VLOOKUP(N451,'P1 Intra-Europees'!$A$15:$H$25,7,0),0)*X451</f>
        <v>0</v>
      </c>
      <c r="Z451" s="161">
        <f t="shared" si="175"/>
        <v>0</v>
      </c>
      <c r="AA451" s="162">
        <f>IFERROR(VLOOKUP(N451,'P1 Intra-Europees'!$A$15:$H$25,8,0),0)*Z451</f>
        <v>0</v>
      </c>
      <c r="AB451" s="163">
        <f t="shared" si="176"/>
        <v>0</v>
      </c>
      <c r="AC451" s="157" t="str">
        <f>VLOOKUP(B451,'P2 Origin'!$C$21:$O$176,13,0)</f>
        <v>EUR</v>
      </c>
      <c r="AD451" s="164">
        <f t="shared" si="177"/>
        <v>0</v>
      </c>
      <c r="AE451" s="165">
        <f>IF(AU451&gt;0.1,VLOOKUP(B451,'P2 Origin'!$C$21:$M$176,3,0)*H451,0)</f>
        <v>0</v>
      </c>
      <c r="AF451" s="166">
        <f t="shared" si="178"/>
        <v>0</v>
      </c>
      <c r="AG451" s="165">
        <f>(VLOOKUP(B451,'P2 Origin'!$C$21:$M$176,4,0))*AF451</f>
        <v>0</v>
      </c>
      <c r="AH451" s="166">
        <f t="shared" si="179"/>
        <v>0</v>
      </c>
      <c r="AI451" s="165">
        <f>(VLOOKUP(B451,'P2 Origin'!$C$21:$M$176,5,0))*AH451</f>
        <v>0</v>
      </c>
      <c r="AJ451" s="166">
        <f t="shared" si="195"/>
        <v>19</v>
      </c>
      <c r="AK451" s="165">
        <f>(VLOOKUP(B451,'P2 Origin'!$C$21:$M$176,6,0))*AJ451</f>
        <v>0</v>
      </c>
      <c r="AL451" s="166">
        <f t="shared" si="180"/>
        <v>0</v>
      </c>
      <c r="AM451" s="165">
        <f>(VLOOKUP($B451,'P2 Origin'!$C$21:$M$176,7,0))*AL451</f>
        <v>0</v>
      </c>
      <c r="AN451" s="166">
        <f t="shared" si="181"/>
        <v>0</v>
      </c>
      <c r="AO451" s="165">
        <f>(VLOOKUP($B451,'P2 Origin'!$C$21:$M$176,8,0))*AN451</f>
        <v>0</v>
      </c>
      <c r="AP451" s="166">
        <f t="shared" si="182"/>
        <v>0</v>
      </c>
      <c r="AQ451" s="165">
        <f>(VLOOKUP($B451,'P2 Origin'!$C$21:$M$176,9,0))*AP451</f>
        <v>0</v>
      </c>
      <c r="AR451" s="155">
        <f t="shared" si="183"/>
        <v>1</v>
      </c>
      <c r="AS451" s="164">
        <f>(VLOOKUP(B451,'P2 Origin'!$C$21:$M$176,10,0))*K451</f>
        <v>0</v>
      </c>
      <c r="AT451" s="164">
        <f>(VLOOKUP(B451,'P2 Origin'!$C$21:$M$176,11,0))*J451</f>
        <v>0</v>
      </c>
      <c r="AU451" s="167">
        <v>19</v>
      </c>
      <c r="AV451" s="168">
        <v>19</v>
      </c>
      <c r="AW451" s="169">
        <v>0</v>
      </c>
      <c r="AX451" s="170">
        <f>IF(AU451&gt;=0.1,'P3 Bureaumarge zee- en luchtvr.'!$D$12,0)</f>
        <v>0</v>
      </c>
      <c r="AY451" s="163">
        <f t="shared" si="184"/>
        <v>0</v>
      </c>
      <c r="AZ451" s="157" t="str">
        <f>VLOOKUP(D451,'P4 Destination'!$C$21:$O$176,13,0)</f>
        <v>USD</v>
      </c>
      <c r="BA451" s="164">
        <f t="shared" si="185"/>
        <v>0</v>
      </c>
      <c r="BB451" s="171">
        <f>IF(AU451&gt;0.1,(VLOOKUP(D451,'P4 Destination'!$C$21:$M$176,3,0))*I451,0)</f>
        <v>0</v>
      </c>
      <c r="BC451" s="172">
        <f t="shared" si="186"/>
        <v>0</v>
      </c>
      <c r="BD451" s="171">
        <f>(VLOOKUP($D451,'P4 Destination'!$C$21:$M$176,4,0))*BC451</f>
        <v>0</v>
      </c>
      <c r="BE451" s="172">
        <f t="shared" si="187"/>
        <v>0</v>
      </c>
      <c r="BF451" s="171">
        <f>(VLOOKUP($D451,'P4 Destination'!$C$21:$M$176,5,0))*BE451</f>
        <v>0</v>
      </c>
      <c r="BG451" s="172">
        <f t="shared" si="188"/>
        <v>19</v>
      </c>
      <c r="BH451" s="171">
        <f>(VLOOKUP($D451,'P4 Destination'!$C$21:$M$176,6,0))*BG451</f>
        <v>0</v>
      </c>
      <c r="BI451" s="172">
        <f t="shared" si="189"/>
        <v>0</v>
      </c>
      <c r="BJ451" s="171">
        <f>(VLOOKUP($D451,'P4 Destination'!$C$21:$M$176,7,0))*BI451</f>
        <v>0</v>
      </c>
      <c r="BK451" s="172">
        <f t="shared" si="190"/>
        <v>0</v>
      </c>
      <c r="BL451" s="171">
        <f>(VLOOKUP($D451,'P4 Destination'!$C$21:$M$176,8,0))*BK451</f>
        <v>0</v>
      </c>
      <c r="BM451" s="172">
        <f t="shared" si="191"/>
        <v>0</v>
      </c>
      <c r="BN451" s="171">
        <f>(VLOOKUP($D451,'P4 Destination'!$C$21:$M$176,9,0))*BM451</f>
        <v>0</v>
      </c>
      <c r="BO451" s="154">
        <f t="shared" si="192"/>
        <v>1</v>
      </c>
      <c r="BP451" s="171">
        <f>(VLOOKUP(D451,'P4 Destination'!$C$21:$M$176,10,0))*K451</f>
        <v>0</v>
      </c>
      <c r="BQ451" s="171">
        <f>(VLOOKUP(D451,'P4 Destination'!$C$21:$M$176,11,0))*J451</f>
        <v>0</v>
      </c>
      <c r="BR451" s="173">
        <f t="shared" si="193"/>
        <v>0</v>
      </c>
      <c r="BS451" s="173">
        <f>(AV451*2500)*'P6 Verzekering'!$E$11</f>
        <v>0</v>
      </c>
      <c r="BT451" s="173">
        <f>(AW451*2500)*'P6 Verzekering'!$E$12</f>
        <v>0</v>
      </c>
      <c r="BU451" s="173">
        <f>(L451*2500)*'P6 Verzekering'!$E$13</f>
        <v>0</v>
      </c>
      <c r="BV451" s="173">
        <f t="shared" si="194"/>
        <v>0</v>
      </c>
      <c r="BW451"/>
      <c r="BX451"/>
    </row>
    <row r="452" spans="1:76">
      <c r="A452" s="152" t="s">
        <v>1808</v>
      </c>
      <c r="B452" s="152" t="s">
        <v>219</v>
      </c>
      <c r="C452" s="152" t="s">
        <v>219</v>
      </c>
      <c r="D452" s="152" t="s">
        <v>438</v>
      </c>
      <c r="E452" s="152" t="s">
        <v>437</v>
      </c>
      <c r="F452" s="153">
        <f t="shared" si="168"/>
        <v>17</v>
      </c>
      <c r="G452" s="154">
        <v>1</v>
      </c>
      <c r="H452" s="154">
        <f>IFERROR(VLOOKUP(B452,'P2 Origin'!$C$21:$Q$176,15,FALSE),0)</f>
        <v>0</v>
      </c>
      <c r="I452" s="154">
        <f>IFERROR(VLOOKUP(D452,'P4 Destination'!$C$21:$Q$176,15,FALSE),0)</f>
        <v>0</v>
      </c>
      <c r="J452" s="155">
        <v>1</v>
      </c>
      <c r="K452" s="155"/>
      <c r="L452" s="156">
        <v>0</v>
      </c>
      <c r="M452" s="155">
        <v>0</v>
      </c>
      <c r="N452" s="155">
        <v>0</v>
      </c>
      <c r="O452" s="157">
        <f t="shared" si="169"/>
        <v>0</v>
      </c>
      <c r="P452" s="158">
        <f t="shared" si="170"/>
        <v>0</v>
      </c>
      <c r="Q452" s="159">
        <f>IFERROR(VLOOKUP(N452,'P1 Intra-Europees'!$A$15:$H$25,3,0),0)*P452</f>
        <v>0</v>
      </c>
      <c r="R452" s="160">
        <f t="shared" si="171"/>
        <v>0</v>
      </c>
      <c r="S452" s="159">
        <f>IFERROR(VLOOKUP(N452,'P1 Intra-Europees'!$A$15:$H$25,4,0),0)*R452</f>
        <v>0</v>
      </c>
      <c r="T452" s="160">
        <f t="shared" si="172"/>
        <v>0</v>
      </c>
      <c r="U452" s="159">
        <f>IFERROR(VLOOKUP(N452,'P1 Intra-Europees'!$A$15:$H$25,5,0),0)*T452</f>
        <v>0</v>
      </c>
      <c r="V452" s="160">
        <f t="shared" si="173"/>
        <v>0</v>
      </c>
      <c r="W452" s="159">
        <f>IFERROR(VLOOKUP(N452,'P1 Intra-Europees'!$A$15:$H$25,6,0),0)*V452</f>
        <v>0</v>
      </c>
      <c r="X452" s="160">
        <f t="shared" si="174"/>
        <v>0</v>
      </c>
      <c r="Y452" s="159">
        <f>IFERROR(VLOOKUP(N452,'P1 Intra-Europees'!$A$15:$H$25,7,0),0)*X452</f>
        <v>0</v>
      </c>
      <c r="Z452" s="161">
        <f t="shared" si="175"/>
        <v>0</v>
      </c>
      <c r="AA452" s="162">
        <f>IFERROR(VLOOKUP(N452,'P1 Intra-Europees'!$A$15:$H$25,8,0),0)*Z452</f>
        <v>0</v>
      </c>
      <c r="AB452" s="163">
        <f t="shared" si="176"/>
        <v>0</v>
      </c>
      <c r="AC452" s="157" t="str">
        <f>VLOOKUP(B452,'P2 Origin'!$C$21:$O$176,13,0)</f>
        <v>EUR</v>
      </c>
      <c r="AD452" s="164">
        <f t="shared" si="177"/>
        <v>0</v>
      </c>
      <c r="AE452" s="165">
        <f>IF(AU452&gt;0.1,VLOOKUP(B452,'P2 Origin'!$C$21:$M$176,3,0)*H452,0)</f>
        <v>0</v>
      </c>
      <c r="AF452" s="166">
        <f t="shared" si="178"/>
        <v>0</v>
      </c>
      <c r="AG452" s="165">
        <f>(VLOOKUP(B452,'P2 Origin'!$C$21:$M$176,4,0))*AF452</f>
        <v>0</v>
      </c>
      <c r="AH452" s="166">
        <f t="shared" si="179"/>
        <v>0</v>
      </c>
      <c r="AI452" s="165">
        <f>(VLOOKUP(B452,'P2 Origin'!$C$21:$M$176,5,0))*AH452</f>
        <v>0</v>
      </c>
      <c r="AJ452" s="166">
        <f t="shared" si="195"/>
        <v>17</v>
      </c>
      <c r="AK452" s="165">
        <f>(VLOOKUP(B452,'P2 Origin'!$C$21:$M$176,6,0))*AJ452</f>
        <v>0</v>
      </c>
      <c r="AL452" s="166">
        <f t="shared" si="180"/>
        <v>0</v>
      </c>
      <c r="AM452" s="165">
        <f>(VLOOKUP($B452,'P2 Origin'!$C$21:$M$176,7,0))*AL452</f>
        <v>0</v>
      </c>
      <c r="AN452" s="166">
        <f t="shared" si="181"/>
        <v>0</v>
      </c>
      <c r="AO452" s="165">
        <f>(VLOOKUP($B452,'P2 Origin'!$C$21:$M$176,8,0))*AN452</f>
        <v>0</v>
      </c>
      <c r="AP452" s="166">
        <f t="shared" si="182"/>
        <v>0</v>
      </c>
      <c r="AQ452" s="165">
        <f>(VLOOKUP($B452,'P2 Origin'!$C$21:$M$176,9,0))*AP452</f>
        <v>0</v>
      </c>
      <c r="AR452" s="155">
        <f t="shared" si="183"/>
        <v>1</v>
      </c>
      <c r="AS452" s="164">
        <f>(VLOOKUP(B452,'P2 Origin'!$C$21:$M$176,10,0))*K452</f>
        <v>0</v>
      </c>
      <c r="AT452" s="164">
        <f>(VLOOKUP(B452,'P2 Origin'!$C$21:$M$176,11,0))*J452</f>
        <v>0</v>
      </c>
      <c r="AU452" s="167">
        <v>17</v>
      </c>
      <c r="AV452" s="168">
        <v>17</v>
      </c>
      <c r="AW452" s="169">
        <v>0</v>
      </c>
      <c r="AX452" s="170">
        <f>IF(AU452&gt;=0.1,'P3 Bureaumarge zee- en luchtvr.'!$D$12,0)</f>
        <v>0</v>
      </c>
      <c r="AY452" s="163">
        <f t="shared" si="184"/>
        <v>0</v>
      </c>
      <c r="AZ452" s="157" t="str">
        <f>VLOOKUP(D452,'P4 Destination'!$C$21:$O$176,13,0)</f>
        <v>USD</v>
      </c>
      <c r="BA452" s="164">
        <f t="shared" si="185"/>
        <v>0</v>
      </c>
      <c r="BB452" s="171">
        <f>IF(AU452&gt;0.1,(VLOOKUP(D452,'P4 Destination'!$C$21:$M$176,3,0))*I452,0)</f>
        <v>0</v>
      </c>
      <c r="BC452" s="172">
        <f t="shared" si="186"/>
        <v>0</v>
      </c>
      <c r="BD452" s="171">
        <f>(VLOOKUP($D452,'P4 Destination'!$C$21:$M$176,4,0))*BC452</f>
        <v>0</v>
      </c>
      <c r="BE452" s="172">
        <f t="shared" si="187"/>
        <v>0</v>
      </c>
      <c r="BF452" s="171">
        <f>(VLOOKUP($D452,'P4 Destination'!$C$21:$M$176,5,0))*BE452</f>
        <v>0</v>
      </c>
      <c r="BG452" s="172">
        <f t="shared" si="188"/>
        <v>17</v>
      </c>
      <c r="BH452" s="171">
        <f>(VLOOKUP($D452,'P4 Destination'!$C$21:$M$176,6,0))*BG452</f>
        <v>0</v>
      </c>
      <c r="BI452" s="172">
        <f t="shared" si="189"/>
        <v>0</v>
      </c>
      <c r="BJ452" s="171">
        <f>(VLOOKUP($D452,'P4 Destination'!$C$21:$M$176,7,0))*BI452</f>
        <v>0</v>
      </c>
      <c r="BK452" s="172">
        <f t="shared" si="190"/>
        <v>0</v>
      </c>
      <c r="BL452" s="171">
        <f>(VLOOKUP($D452,'P4 Destination'!$C$21:$M$176,8,0))*BK452</f>
        <v>0</v>
      </c>
      <c r="BM452" s="172">
        <f t="shared" si="191"/>
        <v>0</v>
      </c>
      <c r="BN452" s="171">
        <f>(VLOOKUP($D452,'P4 Destination'!$C$21:$M$176,9,0))*BM452</f>
        <v>0</v>
      </c>
      <c r="BO452" s="154">
        <f t="shared" si="192"/>
        <v>1</v>
      </c>
      <c r="BP452" s="171">
        <f>(VLOOKUP(D452,'P4 Destination'!$C$21:$M$176,10,0))*K452</f>
        <v>0</v>
      </c>
      <c r="BQ452" s="171">
        <f>(VLOOKUP(D452,'P4 Destination'!$C$21:$M$176,11,0))*J452</f>
        <v>0</v>
      </c>
      <c r="BR452" s="173">
        <f t="shared" si="193"/>
        <v>0</v>
      </c>
      <c r="BS452" s="173">
        <f>(AV452*2500)*'P6 Verzekering'!$E$11</f>
        <v>0</v>
      </c>
      <c r="BT452" s="173">
        <f>(AW452*2500)*'P6 Verzekering'!$E$12</f>
        <v>0</v>
      </c>
      <c r="BU452" s="173">
        <f>(L452*2500)*'P6 Verzekering'!$E$13</f>
        <v>0</v>
      </c>
      <c r="BV452" s="173">
        <f t="shared" si="194"/>
        <v>0</v>
      </c>
      <c r="BW452"/>
      <c r="BX452"/>
    </row>
    <row r="453" spans="1:76">
      <c r="A453" s="152" t="s">
        <v>1809</v>
      </c>
      <c r="B453" s="152" t="s">
        <v>219</v>
      </c>
      <c r="C453" s="152" t="s">
        <v>219</v>
      </c>
      <c r="D453" s="152" t="s">
        <v>438</v>
      </c>
      <c r="E453" s="152" t="s">
        <v>437</v>
      </c>
      <c r="F453" s="153">
        <f t="shared" si="168"/>
        <v>28</v>
      </c>
      <c r="G453" s="154">
        <v>1</v>
      </c>
      <c r="H453" s="154">
        <f>IFERROR(VLOOKUP(B453,'P2 Origin'!$C$21:$Q$176,15,FALSE),0)</f>
        <v>0</v>
      </c>
      <c r="I453" s="154">
        <f>IFERROR(VLOOKUP(D453,'P4 Destination'!$C$21:$Q$176,15,FALSE),0)</f>
        <v>0</v>
      </c>
      <c r="J453" s="155">
        <v>1</v>
      </c>
      <c r="K453" s="155"/>
      <c r="L453" s="156">
        <v>0</v>
      </c>
      <c r="M453" s="155">
        <v>0</v>
      </c>
      <c r="N453" s="155">
        <v>0</v>
      </c>
      <c r="O453" s="157">
        <f t="shared" si="169"/>
        <v>0</v>
      </c>
      <c r="P453" s="158">
        <f t="shared" si="170"/>
        <v>0</v>
      </c>
      <c r="Q453" s="159">
        <f>IFERROR(VLOOKUP(N453,'P1 Intra-Europees'!$A$15:$H$25,3,0),0)*P453</f>
        <v>0</v>
      </c>
      <c r="R453" s="160">
        <f t="shared" si="171"/>
        <v>0</v>
      </c>
      <c r="S453" s="159">
        <f>IFERROR(VLOOKUP(N453,'P1 Intra-Europees'!$A$15:$H$25,4,0),0)*R453</f>
        <v>0</v>
      </c>
      <c r="T453" s="160">
        <f t="shared" si="172"/>
        <v>0</v>
      </c>
      <c r="U453" s="159">
        <f>IFERROR(VLOOKUP(N453,'P1 Intra-Europees'!$A$15:$H$25,5,0),0)*T453</f>
        <v>0</v>
      </c>
      <c r="V453" s="160">
        <f t="shared" si="173"/>
        <v>0</v>
      </c>
      <c r="W453" s="159">
        <f>IFERROR(VLOOKUP(N453,'P1 Intra-Europees'!$A$15:$H$25,6,0),0)*V453</f>
        <v>0</v>
      </c>
      <c r="X453" s="160">
        <f t="shared" si="174"/>
        <v>0</v>
      </c>
      <c r="Y453" s="159">
        <f>IFERROR(VLOOKUP(N453,'P1 Intra-Europees'!$A$15:$H$25,7,0),0)*X453</f>
        <v>0</v>
      </c>
      <c r="Z453" s="161">
        <f t="shared" si="175"/>
        <v>0</v>
      </c>
      <c r="AA453" s="162">
        <f>IFERROR(VLOOKUP(N453,'P1 Intra-Europees'!$A$15:$H$25,8,0),0)*Z453</f>
        <v>0</v>
      </c>
      <c r="AB453" s="163">
        <f t="shared" si="176"/>
        <v>0</v>
      </c>
      <c r="AC453" s="157" t="str">
        <f>VLOOKUP(B453,'P2 Origin'!$C$21:$O$176,13,0)</f>
        <v>EUR</v>
      </c>
      <c r="AD453" s="164">
        <f t="shared" si="177"/>
        <v>0</v>
      </c>
      <c r="AE453" s="165">
        <f>IF(AU453&gt;0.1,VLOOKUP(B453,'P2 Origin'!$C$21:$M$176,3,0)*H453,0)</f>
        <v>0</v>
      </c>
      <c r="AF453" s="166">
        <f t="shared" si="178"/>
        <v>0</v>
      </c>
      <c r="AG453" s="165">
        <f>(VLOOKUP(B453,'P2 Origin'!$C$21:$M$176,4,0))*AF453</f>
        <v>0</v>
      </c>
      <c r="AH453" s="166">
        <f t="shared" si="179"/>
        <v>0</v>
      </c>
      <c r="AI453" s="165">
        <f>(VLOOKUP(B453,'P2 Origin'!$C$21:$M$176,5,0))*AH453</f>
        <v>0</v>
      </c>
      <c r="AJ453" s="166">
        <f t="shared" si="195"/>
        <v>0</v>
      </c>
      <c r="AK453" s="165">
        <f>(VLOOKUP(B453,'P2 Origin'!$C$21:$M$176,6,0))*AJ453</f>
        <v>0</v>
      </c>
      <c r="AL453" s="166">
        <f t="shared" si="180"/>
        <v>28</v>
      </c>
      <c r="AM453" s="165">
        <f>(VLOOKUP($B453,'P2 Origin'!$C$21:$M$176,7,0))*AL453</f>
        <v>0</v>
      </c>
      <c r="AN453" s="166">
        <f t="shared" si="181"/>
        <v>0</v>
      </c>
      <c r="AO453" s="165">
        <f>(VLOOKUP($B453,'P2 Origin'!$C$21:$M$176,8,0))*AN453</f>
        <v>0</v>
      </c>
      <c r="AP453" s="166">
        <f t="shared" si="182"/>
        <v>0</v>
      </c>
      <c r="AQ453" s="165">
        <f>(VLOOKUP($B453,'P2 Origin'!$C$21:$M$176,9,0))*AP453</f>
        <v>0</v>
      </c>
      <c r="AR453" s="155">
        <f t="shared" si="183"/>
        <v>1</v>
      </c>
      <c r="AS453" s="164">
        <f>(VLOOKUP(B453,'P2 Origin'!$C$21:$M$176,10,0))*K453</f>
        <v>0</v>
      </c>
      <c r="AT453" s="164">
        <f>(VLOOKUP(B453,'P2 Origin'!$C$21:$M$176,11,0))*J453</f>
        <v>0</v>
      </c>
      <c r="AU453" s="167">
        <v>28</v>
      </c>
      <c r="AV453" s="168">
        <v>28</v>
      </c>
      <c r="AW453" s="169">
        <v>0</v>
      </c>
      <c r="AX453" s="170">
        <f>IF(AU453&gt;=0.1,'P3 Bureaumarge zee- en luchtvr.'!$D$12,0)</f>
        <v>0</v>
      </c>
      <c r="AY453" s="163">
        <f t="shared" si="184"/>
        <v>0</v>
      </c>
      <c r="AZ453" s="157" t="str">
        <f>VLOOKUP(D453,'P4 Destination'!$C$21:$O$176,13,0)</f>
        <v>USD</v>
      </c>
      <c r="BA453" s="164">
        <f t="shared" si="185"/>
        <v>0</v>
      </c>
      <c r="BB453" s="171">
        <f>IF(AU453&gt;0.1,(VLOOKUP(D453,'P4 Destination'!$C$21:$M$176,3,0))*I453,0)</f>
        <v>0</v>
      </c>
      <c r="BC453" s="172">
        <f t="shared" si="186"/>
        <v>0</v>
      </c>
      <c r="BD453" s="171">
        <f>(VLOOKUP($D453,'P4 Destination'!$C$21:$M$176,4,0))*BC453</f>
        <v>0</v>
      </c>
      <c r="BE453" s="172">
        <f t="shared" si="187"/>
        <v>0</v>
      </c>
      <c r="BF453" s="171">
        <f>(VLOOKUP($D453,'P4 Destination'!$C$21:$M$176,5,0))*BE453</f>
        <v>0</v>
      </c>
      <c r="BG453" s="172">
        <f t="shared" si="188"/>
        <v>0</v>
      </c>
      <c r="BH453" s="171">
        <f>(VLOOKUP($D453,'P4 Destination'!$C$21:$M$176,6,0))*BG453</f>
        <v>0</v>
      </c>
      <c r="BI453" s="172">
        <f t="shared" si="189"/>
        <v>28</v>
      </c>
      <c r="BJ453" s="171">
        <f>(VLOOKUP($D453,'P4 Destination'!$C$21:$M$176,7,0))*BI453</f>
        <v>0</v>
      </c>
      <c r="BK453" s="172">
        <f t="shared" si="190"/>
        <v>0</v>
      </c>
      <c r="BL453" s="171">
        <f>(VLOOKUP($D453,'P4 Destination'!$C$21:$M$176,8,0))*BK453</f>
        <v>0</v>
      </c>
      <c r="BM453" s="172">
        <f t="shared" si="191"/>
        <v>0</v>
      </c>
      <c r="BN453" s="171">
        <f>(VLOOKUP($D453,'P4 Destination'!$C$21:$M$176,9,0))*BM453</f>
        <v>0</v>
      </c>
      <c r="BO453" s="154">
        <f t="shared" si="192"/>
        <v>1</v>
      </c>
      <c r="BP453" s="171">
        <f>(VLOOKUP(D453,'P4 Destination'!$C$21:$M$176,10,0))*K453</f>
        <v>0</v>
      </c>
      <c r="BQ453" s="171">
        <f>(VLOOKUP(D453,'P4 Destination'!$C$21:$M$176,11,0))*J453</f>
        <v>0</v>
      </c>
      <c r="BR453" s="173">
        <f t="shared" si="193"/>
        <v>0</v>
      </c>
      <c r="BS453" s="173">
        <f>(AV453*2500)*'P6 Verzekering'!$E$11</f>
        <v>0</v>
      </c>
      <c r="BT453" s="173">
        <f>(AW453*2500)*'P6 Verzekering'!$E$12</f>
        <v>0</v>
      </c>
      <c r="BU453" s="173">
        <f>(L453*2500)*'P6 Verzekering'!$E$13</f>
        <v>0</v>
      </c>
      <c r="BV453" s="173">
        <f t="shared" si="194"/>
        <v>0</v>
      </c>
      <c r="BW453"/>
      <c r="BX453"/>
    </row>
    <row r="454" spans="1:76" ht="14.45" customHeight="1">
      <c r="A454" s="152" t="s">
        <v>1810</v>
      </c>
      <c r="B454" s="152" t="s">
        <v>219</v>
      </c>
      <c r="C454" s="152" t="s">
        <v>219</v>
      </c>
      <c r="D454" s="152" t="s">
        <v>438</v>
      </c>
      <c r="E454" s="152" t="s">
        <v>437</v>
      </c>
      <c r="F454" s="153">
        <f t="shared" si="168"/>
        <v>44</v>
      </c>
      <c r="G454" s="154">
        <v>1</v>
      </c>
      <c r="H454" s="154">
        <f>IFERROR(VLOOKUP(B454,'P2 Origin'!$C$21:$Q$176,15,FALSE),0)</f>
        <v>0</v>
      </c>
      <c r="I454" s="154">
        <f>IFERROR(VLOOKUP(D454,'P4 Destination'!$C$21:$Q$176,15,FALSE),0)</f>
        <v>0</v>
      </c>
      <c r="J454" s="155"/>
      <c r="K454" s="155">
        <v>1</v>
      </c>
      <c r="L454" s="156">
        <v>0</v>
      </c>
      <c r="M454" s="155">
        <v>0</v>
      </c>
      <c r="N454" s="155">
        <v>0</v>
      </c>
      <c r="O454" s="157">
        <f t="shared" si="169"/>
        <v>0</v>
      </c>
      <c r="P454" s="158">
        <f t="shared" si="170"/>
        <v>0</v>
      </c>
      <c r="Q454" s="159">
        <f>IFERROR(VLOOKUP(N454,'P1 Intra-Europees'!$A$15:$H$25,3,0),0)*P454</f>
        <v>0</v>
      </c>
      <c r="R454" s="160">
        <f t="shared" si="171"/>
        <v>0</v>
      </c>
      <c r="S454" s="159">
        <f>IFERROR(VLOOKUP(N454,'P1 Intra-Europees'!$A$15:$H$25,4,0),0)*R454</f>
        <v>0</v>
      </c>
      <c r="T454" s="160">
        <f t="shared" si="172"/>
        <v>0</v>
      </c>
      <c r="U454" s="159">
        <f>IFERROR(VLOOKUP(N454,'P1 Intra-Europees'!$A$15:$H$25,5,0),0)*T454</f>
        <v>0</v>
      </c>
      <c r="V454" s="160">
        <f t="shared" si="173"/>
        <v>0</v>
      </c>
      <c r="W454" s="159">
        <f>IFERROR(VLOOKUP(N454,'P1 Intra-Europees'!$A$15:$H$25,6,0),0)*V454</f>
        <v>0</v>
      </c>
      <c r="X454" s="160">
        <f t="shared" si="174"/>
        <v>0</v>
      </c>
      <c r="Y454" s="159">
        <f>IFERROR(VLOOKUP(N454,'P1 Intra-Europees'!$A$15:$H$25,7,0),0)*X454</f>
        <v>0</v>
      </c>
      <c r="Z454" s="161">
        <f t="shared" si="175"/>
        <v>0</v>
      </c>
      <c r="AA454" s="162">
        <f>IFERROR(VLOOKUP(N454,'P1 Intra-Europees'!$A$15:$H$25,8,0),0)*Z454</f>
        <v>0</v>
      </c>
      <c r="AB454" s="163">
        <f t="shared" si="176"/>
        <v>0</v>
      </c>
      <c r="AC454" s="157" t="str">
        <f>VLOOKUP(B454,'P2 Origin'!$C$21:$O$176,13,0)</f>
        <v>EUR</v>
      </c>
      <c r="AD454" s="164">
        <f t="shared" si="177"/>
        <v>0</v>
      </c>
      <c r="AE454" s="165">
        <f>IF(AU454&gt;0.1,VLOOKUP(B454,'P2 Origin'!$C$21:$M$176,3,0)*H454,0)</f>
        <v>0</v>
      </c>
      <c r="AF454" s="166">
        <f t="shared" si="178"/>
        <v>0</v>
      </c>
      <c r="AG454" s="165">
        <f>(VLOOKUP(B454,'P2 Origin'!$C$21:$M$176,4,0))*AF454</f>
        <v>0</v>
      </c>
      <c r="AH454" s="166">
        <f t="shared" si="179"/>
        <v>0</v>
      </c>
      <c r="AI454" s="165">
        <f>(VLOOKUP(B454,'P2 Origin'!$C$21:$M$176,5,0))*AH454</f>
        <v>0</v>
      </c>
      <c r="AJ454" s="166">
        <f t="shared" si="195"/>
        <v>0</v>
      </c>
      <c r="AK454" s="165">
        <f>(VLOOKUP(B454,'P2 Origin'!$C$21:$M$176,6,0))*AJ454</f>
        <v>0</v>
      </c>
      <c r="AL454" s="166">
        <f t="shared" si="180"/>
        <v>0</v>
      </c>
      <c r="AM454" s="165">
        <f>(VLOOKUP($B454,'P2 Origin'!$C$21:$M$176,7,0))*AL454</f>
        <v>0</v>
      </c>
      <c r="AN454" s="166">
        <f t="shared" si="181"/>
        <v>44</v>
      </c>
      <c r="AO454" s="165">
        <f>(VLOOKUP($B454,'P2 Origin'!$C$21:$M$176,8,0))*AN454</f>
        <v>0</v>
      </c>
      <c r="AP454" s="166">
        <f t="shared" si="182"/>
        <v>0</v>
      </c>
      <c r="AQ454" s="165">
        <f>(VLOOKUP($B454,'P2 Origin'!$C$21:$M$176,9,0))*AP454</f>
        <v>0</v>
      </c>
      <c r="AR454" s="155">
        <f t="shared" si="183"/>
        <v>1</v>
      </c>
      <c r="AS454" s="164">
        <f>(VLOOKUP(B454,'P2 Origin'!$C$21:$M$176,10,0))*K454</f>
        <v>0</v>
      </c>
      <c r="AT454" s="164">
        <f>(VLOOKUP(B454,'P2 Origin'!$C$21:$M$176,11,0))*J454</f>
        <v>0</v>
      </c>
      <c r="AU454" s="167">
        <v>44</v>
      </c>
      <c r="AV454" s="168">
        <v>44</v>
      </c>
      <c r="AW454" s="169">
        <v>0</v>
      </c>
      <c r="AX454" s="170">
        <f>IF(AU454&gt;=0.1,'P3 Bureaumarge zee- en luchtvr.'!$D$12,0)</f>
        <v>0</v>
      </c>
      <c r="AY454" s="163">
        <f t="shared" si="184"/>
        <v>0</v>
      </c>
      <c r="AZ454" s="157" t="str">
        <f>VLOOKUP(D454,'P4 Destination'!$C$21:$O$176,13,0)</f>
        <v>USD</v>
      </c>
      <c r="BA454" s="164">
        <f t="shared" si="185"/>
        <v>0</v>
      </c>
      <c r="BB454" s="171">
        <f>IF(AU454&gt;0.1,(VLOOKUP(D454,'P4 Destination'!$C$21:$M$176,3,0))*I454,0)</f>
        <v>0</v>
      </c>
      <c r="BC454" s="172">
        <f t="shared" si="186"/>
        <v>0</v>
      </c>
      <c r="BD454" s="171">
        <f>(VLOOKUP($D454,'P4 Destination'!$C$21:$M$176,4,0))*BC454</f>
        <v>0</v>
      </c>
      <c r="BE454" s="172">
        <f t="shared" si="187"/>
        <v>0</v>
      </c>
      <c r="BF454" s="171">
        <f>(VLOOKUP($D454,'P4 Destination'!$C$21:$M$176,5,0))*BE454</f>
        <v>0</v>
      </c>
      <c r="BG454" s="172">
        <f t="shared" si="188"/>
        <v>0</v>
      </c>
      <c r="BH454" s="171">
        <f>(VLOOKUP($D454,'P4 Destination'!$C$21:$M$176,6,0))*BG454</f>
        <v>0</v>
      </c>
      <c r="BI454" s="172">
        <f t="shared" si="189"/>
        <v>0</v>
      </c>
      <c r="BJ454" s="171">
        <f>(VLOOKUP($D454,'P4 Destination'!$C$21:$M$176,7,0))*BI454</f>
        <v>0</v>
      </c>
      <c r="BK454" s="172">
        <f t="shared" si="190"/>
        <v>44</v>
      </c>
      <c r="BL454" s="171">
        <f>(VLOOKUP($D454,'P4 Destination'!$C$21:$M$176,8,0))*BK454</f>
        <v>0</v>
      </c>
      <c r="BM454" s="172">
        <f t="shared" si="191"/>
        <v>0</v>
      </c>
      <c r="BN454" s="171">
        <f>(VLOOKUP($D454,'P4 Destination'!$C$21:$M$176,9,0))*BM454</f>
        <v>0</v>
      </c>
      <c r="BO454" s="154">
        <f t="shared" si="192"/>
        <v>1</v>
      </c>
      <c r="BP454" s="171">
        <f>(VLOOKUP(D454,'P4 Destination'!$C$21:$M$176,10,0))*K454</f>
        <v>0</v>
      </c>
      <c r="BQ454" s="171">
        <f>(VLOOKUP(D454,'P4 Destination'!$C$21:$M$176,11,0))*J454</f>
        <v>0</v>
      </c>
      <c r="BR454" s="173">
        <f t="shared" si="193"/>
        <v>0</v>
      </c>
      <c r="BS454" s="173">
        <f>(AV454*2500)*'P6 Verzekering'!$E$11</f>
        <v>0</v>
      </c>
      <c r="BT454" s="173">
        <f>(AW454*2500)*'P6 Verzekering'!$E$12</f>
        <v>0</v>
      </c>
      <c r="BU454" s="173">
        <f>(L454*2500)*'P6 Verzekering'!$E$13</f>
        <v>0</v>
      </c>
      <c r="BV454" s="173">
        <f t="shared" si="194"/>
        <v>0</v>
      </c>
      <c r="BW454"/>
      <c r="BX454"/>
    </row>
    <row r="455" spans="1:76">
      <c r="A455" s="152" t="s">
        <v>1811</v>
      </c>
      <c r="B455" s="152" t="s">
        <v>219</v>
      </c>
      <c r="C455" s="152" t="s">
        <v>219</v>
      </c>
      <c r="D455" s="152" t="s">
        <v>438</v>
      </c>
      <c r="E455" s="152" t="s">
        <v>437</v>
      </c>
      <c r="F455" s="153">
        <f t="shared" si="168"/>
        <v>44</v>
      </c>
      <c r="G455" s="154">
        <v>1</v>
      </c>
      <c r="H455" s="154">
        <f>IFERROR(VLOOKUP(B455,'P2 Origin'!$C$21:$Q$176,15,FALSE),0)</f>
        <v>0</v>
      </c>
      <c r="I455" s="154">
        <f>IFERROR(VLOOKUP(D455,'P4 Destination'!$C$21:$Q$176,15,FALSE),0)</f>
        <v>0</v>
      </c>
      <c r="J455" s="155"/>
      <c r="K455" s="155">
        <v>1</v>
      </c>
      <c r="L455" s="156">
        <v>0</v>
      </c>
      <c r="M455" s="155">
        <v>0</v>
      </c>
      <c r="N455" s="155">
        <v>0</v>
      </c>
      <c r="O455" s="157">
        <f t="shared" si="169"/>
        <v>0</v>
      </c>
      <c r="P455" s="158">
        <f t="shared" si="170"/>
        <v>0</v>
      </c>
      <c r="Q455" s="159">
        <f>IFERROR(VLOOKUP(N455,'P1 Intra-Europees'!$A$15:$H$25,3,0),0)*P455</f>
        <v>0</v>
      </c>
      <c r="R455" s="160">
        <f t="shared" si="171"/>
        <v>0</v>
      </c>
      <c r="S455" s="159">
        <f>IFERROR(VLOOKUP(N455,'P1 Intra-Europees'!$A$15:$H$25,4,0),0)*R455</f>
        <v>0</v>
      </c>
      <c r="T455" s="160">
        <f t="shared" si="172"/>
        <v>0</v>
      </c>
      <c r="U455" s="159">
        <f>IFERROR(VLOOKUP(N455,'P1 Intra-Europees'!$A$15:$H$25,5,0),0)*T455</f>
        <v>0</v>
      </c>
      <c r="V455" s="160">
        <f t="shared" si="173"/>
        <v>0</v>
      </c>
      <c r="W455" s="159">
        <f>IFERROR(VLOOKUP(N455,'P1 Intra-Europees'!$A$15:$H$25,6,0),0)*V455</f>
        <v>0</v>
      </c>
      <c r="X455" s="160">
        <f t="shared" si="174"/>
        <v>0</v>
      </c>
      <c r="Y455" s="159">
        <f>IFERROR(VLOOKUP(N455,'P1 Intra-Europees'!$A$15:$H$25,7,0),0)*X455</f>
        <v>0</v>
      </c>
      <c r="Z455" s="161">
        <f t="shared" si="175"/>
        <v>0</v>
      </c>
      <c r="AA455" s="162">
        <f>IFERROR(VLOOKUP(N455,'P1 Intra-Europees'!$A$15:$H$25,8,0),0)*Z455</f>
        <v>0</v>
      </c>
      <c r="AB455" s="163">
        <f t="shared" si="176"/>
        <v>0</v>
      </c>
      <c r="AC455" s="157" t="str">
        <f>VLOOKUP(B455,'P2 Origin'!$C$21:$O$176,13,0)</f>
        <v>EUR</v>
      </c>
      <c r="AD455" s="164">
        <f t="shared" si="177"/>
        <v>0</v>
      </c>
      <c r="AE455" s="165">
        <f>IF(AU455&gt;0.1,VLOOKUP(B455,'P2 Origin'!$C$21:$M$176,3,0)*H455,0)</f>
        <v>0</v>
      </c>
      <c r="AF455" s="166">
        <f t="shared" si="178"/>
        <v>0</v>
      </c>
      <c r="AG455" s="165">
        <f>(VLOOKUP(B455,'P2 Origin'!$C$21:$M$176,4,0))*AF455</f>
        <v>0</v>
      </c>
      <c r="AH455" s="166">
        <f t="shared" si="179"/>
        <v>0</v>
      </c>
      <c r="AI455" s="165">
        <f>(VLOOKUP(B455,'P2 Origin'!$C$21:$M$176,5,0))*AH455</f>
        <v>0</v>
      </c>
      <c r="AJ455" s="166">
        <f t="shared" si="195"/>
        <v>0</v>
      </c>
      <c r="AK455" s="165">
        <f>(VLOOKUP(B455,'P2 Origin'!$C$21:$M$176,6,0))*AJ455</f>
        <v>0</v>
      </c>
      <c r="AL455" s="166">
        <f t="shared" si="180"/>
        <v>0</v>
      </c>
      <c r="AM455" s="165">
        <f>(VLOOKUP($B455,'P2 Origin'!$C$21:$M$176,7,0))*AL455</f>
        <v>0</v>
      </c>
      <c r="AN455" s="166">
        <f t="shared" si="181"/>
        <v>44</v>
      </c>
      <c r="AO455" s="165">
        <f>(VLOOKUP($B455,'P2 Origin'!$C$21:$M$176,8,0))*AN455</f>
        <v>0</v>
      </c>
      <c r="AP455" s="166">
        <f t="shared" si="182"/>
        <v>0</v>
      </c>
      <c r="AQ455" s="165">
        <f>(VLOOKUP($B455,'P2 Origin'!$C$21:$M$176,9,0))*AP455</f>
        <v>0</v>
      </c>
      <c r="AR455" s="155">
        <f t="shared" si="183"/>
        <v>1</v>
      </c>
      <c r="AS455" s="164">
        <f>(VLOOKUP(B455,'P2 Origin'!$C$21:$M$176,10,0))*K455</f>
        <v>0</v>
      </c>
      <c r="AT455" s="164">
        <f>(VLOOKUP(B455,'P2 Origin'!$C$21:$M$176,11,0))*J455</f>
        <v>0</v>
      </c>
      <c r="AU455" s="167">
        <v>44</v>
      </c>
      <c r="AV455" s="168">
        <v>44</v>
      </c>
      <c r="AW455" s="169">
        <v>0</v>
      </c>
      <c r="AX455" s="170">
        <f>IF(AU455&gt;=0.1,'P3 Bureaumarge zee- en luchtvr.'!$D$12,0)</f>
        <v>0</v>
      </c>
      <c r="AY455" s="163">
        <f t="shared" si="184"/>
        <v>0</v>
      </c>
      <c r="AZ455" s="157" t="str">
        <f>VLOOKUP(D455,'P4 Destination'!$C$21:$O$176,13,0)</f>
        <v>USD</v>
      </c>
      <c r="BA455" s="164">
        <f t="shared" si="185"/>
        <v>0</v>
      </c>
      <c r="BB455" s="171">
        <f>IF(AU455&gt;0.1,(VLOOKUP(D455,'P4 Destination'!$C$21:$M$176,3,0))*I455,0)</f>
        <v>0</v>
      </c>
      <c r="BC455" s="172">
        <f t="shared" si="186"/>
        <v>0</v>
      </c>
      <c r="BD455" s="171">
        <f>(VLOOKUP($D455,'P4 Destination'!$C$21:$M$176,4,0))*BC455</f>
        <v>0</v>
      </c>
      <c r="BE455" s="172">
        <f t="shared" si="187"/>
        <v>0</v>
      </c>
      <c r="BF455" s="171">
        <f>(VLOOKUP($D455,'P4 Destination'!$C$21:$M$176,5,0))*BE455</f>
        <v>0</v>
      </c>
      <c r="BG455" s="172">
        <f t="shared" si="188"/>
        <v>0</v>
      </c>
      <c r="BH455" s="171">
        <f>(VLOOKUP($D455,'P4 Destination'!$C$21:$M$176,6,0))*BG455</f>
        <v>0</v>
      </c>
      <c r="BI455" s="172">
        <f t="shared" si="189"/>
        <v>0</v>
      </c>
      <c r="BJ455" s="171">
        <f>(VLOOKUP($D455,'P4 Destination'!$C$21:$M$176,7,0))*BI455</f>
        <v>0</v>
      </c>
      <c r="BK455" s="172">
        <f t="shared" si="190"/>
        <v>44</v>
      </c>
      <c r="BL455" s="171">
        <f>(VLOOKUP($D455,'P4 Destination'!$C$21:$M$176,8,0))*BK455</f>
        <v>0</v>
      </c>
      <c r="BM455" s="172">
        <f t="shared" si="191"/>
        <v>0</v>
      </c>
      <c r="BN455" s="171">
        <f>(VLOOKUP($D455,'P4 Destination'!$C$21:$M$176,9,0))*BM455</f>
        <v>0</v>
      </c>
      <c r="BO455" s="154">
        <f t="shared" si="192"/>
        <v>1</v>
      </c>
      <c r="BP455" s="171">
        <f>(VLOOKUP(D455,'P4 Destination'!$C$21:$M$176,10,0))*K455</f>
        <v>0</v>
      </c>
      <c r="BQ455" s="171">
        <f>(VLOOKUP(D455,'P4 Destination'!$C$21:$M$176,11,0))*J455</f>
        <v>0</v>
      </c>
      <c r="BR455" s="173">
        <f t="shared" si="193"/>
        <v>0</v>
      </c>
      <c r="BS455" s="173">
        <f>(AV455*2500)*'P6 Verzekering'!$E$11</f>
        <v>0</v>
      </c>
      <c r="BT455" s="173">
        <f>(AW455*2500)*'P6 Verzekering'!$E$12</f>
        <v>0</v>
      </c>
      <c r="BU455" s="173">
        <f>(L455*2500)*'P6 Verzekering'!$E$13</f>
        <v>0</v>
      </c>
      <c r="BV455" s="173">
        <f t="shared" si="194"/>
        <v>0</v>
      </c>
      <c r="BW455"/>
      <c r="BX455"/>
    </row>
    <row r="456" spans="1:76">
      <c r="A456" s="152" t="s">
        <v>1812</v>
      </c>
      <c r="B456" s="152" t="s">
        <v>219</v>
      </c>
      <c r="C456" s="152" t="s">
        <v>219</v>
      </c>
      <c r="D456" s="152" t="s">
        <v>275</v>
      </c>
      <c r="E456" s="152" t="s">
        <v>274</v>
      </c>
      <c r="F456" s="153">
        <f t="shared" si="168"/>
        <v>38</v>
      </c>
      <c r="G456" s="154">
        <v>1</v>
      </c>
      <c r="H456" s="154">
        <f>IFERROR(VLOOKUP(B456,'P2 Origin'!$C$21:$Q$176,15,FALSE),0)</f>
        <v>0</v>
      </c>
      <c r="I456" s="154">
        <f>IFERROR(VLOOKUP(D456,'P4 Destination'!$C$21:$Q$176,15,FALSE),0)</f>
        <v>0</v>
      </c>
      <c r="J456" s="155"/>
      <c r="K456" s="155">
        <v>1</v>
      </c>
      <c r="L456" s="156">
        <v>0</v>
      </c>
      <c r="M456" s="155">
        <v>0</v>
      </c>
      <c r="N456" s="155">
        <v>0</v>
      </c>
      <c r="O456" s="157">
        <f t="shared" si="169"/>
        <v>0</v>
      </c>
      <c r="P456" s="158">
        <f t="shared" si="170"/>
        <v>0</v>
      </c>
      <c r="Q456" s="159">
        <f>IFERROR(VLOOKUP(N456,'P1 Intra-Europees'!$A$15:$H$25,3,0),0)*P456</f>
        <v>0</v>
      </c>
      <c r="R456" s="160">
        <f t="shared" si="171"/>
        <v>0</v>
      </c>
      <c r="S456" s="159">
        <f>IFERROR(VLOOKUP(N456,'P1 Intra-Europees'!$A$15:$H$25,4,0),0)*R456</f>
        <v>0</v>
      </c>
      <c r="T456" s="160">
        <f t="shared" si="172"/>
        <v>0</v>
      </c>
      <c r="U456" s="159">
        <f>IFERROR(VLOOKUP(N456,'P1 Intra-Europees'!$A$15:$H$25,5,0),0)*T456</f>
        <v>0</v>
      </c>
      <c r="V456" s="160">
        <f t="shared" si="173"/>
        <v>0</v>
      </c>
      <c r="W456" s="159">
        <f>IFERROR(VLOOKUP(N456,'P1 Intra-Europees'!$A$15:$H$25,6,0),0)*V456</f>
        <v>0</v>
      </c>
      <c r="X456" s="160">
        <f t="shared" si="174"/>
        <v>0</v>
      </c>
      <c r="Y456" s="159">
        <f>IFERROR(VLOOKUP(N456,'P1 Intra-Europees'!$A$15:$H$25,7,0),0)*X456</f>
        <v>0</v>
      </c>
      <c r="Z456" s="161">
        <f t="shared" si="175"/>
        <v>0</v>
      </c>
      <c r="AA456" s="162">
        <f>IFERROR(VLOOKUP(N456,'P1 Intra-Europees'!$A$15:$H$25,8,0),0)*Z456</f>
        <v>0</v>
      </c>
      <c r="AB456" s="163">
        <f t="shared" si="176"/>
        <v>0</v>
      </c>
      <c r="AC456" s="157" t="str">
        <f>VLOOKUP(B456,'P2 Origin'!$C$21:$O$176,13,0)</f>
        <v>EUR</v>
      </c>
      <c r="AD456" s="164">
        <f t="shared" si="177"/>
        <v>0</v>
      </c>
      <c r="AE456" s="165">
        <f>IF(AU456&gt;0.1,VLOOKUP(B456,'P2 Origin'!$C$21:$M$176,3,0)*H456,0)</f>
        <v>0</v>
      </c>
      <c r="AF456" s="166">
        <f t="shared" si="178"/>
        <v>0</v>
      </c>
      <c r="AG456" s="165">
        <f>(VLOOKUP(B456,'P2 Origin'!$C$21:$M$176,4,0))*AF456</f>
        <v>0</v>
      </c>
      <c r="AH456" s="166">
        <f t="shared" si="179"/>
        <v>0</v>
      </c>
      <c r="AI456" s="165">
        <f>(VLOOKUP(B456,'P2 Origin'!$C$21:$M$176,5,0))*AH456</f>
        <v>0</v>
      </c>
      <c r="AJ456" s="166">
        <f t="shared" si="195"/>
        <v>0</v>
      </c>
      <c r="AK456" s="165">
        <f>(VLOOKUP(B456,'P2 Origin'!$C$21:$M$176,6,0))*AJ456</f>
        <v>0</v>
      </c>
      <c r="AL456" s="166">
        <f t="shared" si="180"/>
        <v>0</v>
      </c>
      <c r="AM456" s="165">
        <f>(VLOOKUP($B456,'P2 Origin'!$C$21:$M$176,7,0))*AL456</f>
        <v>0</v>
      </c>
      <c r="AN456" s="166">
        <f t="shared" si="181"/>
        <v>38</v>
      </c>
      <c r="AO456" s="165">
        <f>(VLOOKUP($B456,'P2 Origin'!$C$21:$M$176,8,0))*AN456</f>
        <v>0</v>
      </c>
      <c r="AP456" s="166">
        <f t="shared" si="182"/>
        <v>0</v>
      </c>
      <c r="AQ456" s="165">
        <f>(VLOOKUP($B456,'P2 Origin'!$C$21:$M$176,9,0))*AP456</f>
        <v>0</v>
      </c>
      <c r="AR456" s="155">
        <f t="shared" si="183"/>
        <v>1</v>
      </c>
      <c r="AS456" s="164">
        <f>(VLOOKUP(B456,'P2 Origin'!$C$21:$M$176,10,0))*K456</f>
        <v>0</v>
      </c>
      <c r="AT456" s="164">
        <f>(VLOOKUP(B456,'P2 Origin'!$C$21:$M$176,11,0))*J456</f>
        <v>0</v>
      </c>
      <c r="AU456" s="167">
        <v>38</v>
      </c>
      <c r="AV456" s="168">
        <v>38</v>
      </c>
      <c r="AW456" s="169">
        <v>0</v>
      </c>
      <c r="AX456" s="170">
        <f>IF(AU456&gt;=0.1,'P3 Bureaumarge zee- en luchtvr.'!$D$12,0)</f>
        <v>0</v>
      </c>
      <c r="AY456" s="163">
        <f t="shared" si="184"/>
        <v>0</v>
      </c>
      <c r="AZ456" s="157" t="str">
        <f>VLOOKUP(D456,'P4 Destination'!$C$21:$O$176,13,0)</f>
        <v>USD</v>
      </c>
      <c r="BA456" s="164">
        <f t="shared" si="185"/>
        <v>0</v>
      </c>
      <c r="BB456" s="171">
        <f>IF(AU456&gt;0.1,(VLOOKUP(D456,'P4 Destination'!$C$21:$M$176,3,0))*I456,0)</f>
        <v>0</v>
      </c>
      <c r="BC456" s="172">
        <f t="shared" si="186"/>
        <v>0</v>
      </c>
      <c r="BD456" s="171">
        <f>(VLOOKUP($D456,'P4 Destination'!$C$21:$M$176,4,0))*BC456</f>
        <v>0</v>
      </c>
      <c r="BE456" s="172">
        <f t="shared" si="187"/>
        <v>0</v>
      </c>
      <c r="BF456" s="171">
        <f>(VLOOKUP($D456,'P4 Destination'!$C$21:$M$176,5,0))*BE456</f>
        <v>0</v>
      </c>
      <c r="BG456" s="172">
        <f t="shared" si="188"/>
        <v>0</v>
      </c>
      <c r="BH456" s="171">
        <f>(VLOOKUP($D456,'P4 Destination'!$C$21:$M$176,6,0))*BG456</f>
        <v>0</v>
      </c>
      <c r="BI456" s="172">
        <f t="shared" si="189"/>
        <v>0</v>
      </c>
      <c r="BJ456" s="171">
        <f>(VLOOKUP($D456,'P4 Destination'!$C$21:$M$176,7,0))*BI456</f>
        <v>0</v>
      </c>
      <c r="BK456" s="172">
        <f t="shared" si="190"/>
        <v>38</v>
      </c>
      <c r="BL456" s="171">
        <f>(VLOOKUP($D456,'P4 Destination'!$C$21:$M$176,8,0))*BK456</f>
        <v>0</v>
      </c>
      <c r="BM456" s="172">
        <f t="shared" si="191"/>
        <v>0</v>
      </c>
      <c r="BN456" s="171">
        <f>(VLOOKUP($D456,'P4 Destination'!$C$21:$M$176,9,0))*BM456</f>
        <v>0</v>
      </c>
      <c r="BO456" s="154">
        <f t="shared" si="192"/>
        <v>1</v>
      </c>
      <c r="BP456" s="171">
        <f>(VLOOKUP(D456,'P4 Destination'!$C$21:$M$176,10,0))*K456</f>
        <v>0</v>
      </c>
      <c r="BQ456" s="171">
        <f>(VLOOKUP(D456,'P4 Destination'!$C$21:$M$176,11,0))*J456</f>
        <v>0</v>
      </c>
      <c r="BR456" s="173">
        <f t="shared" si="193"/>
        <v>0</v>
      </c>
      <c r="BS456" s="173">
        <f>(AV456*2500)*'P6 Verzekering'!$E$11</f>
        <v>0</v>
      </c>
      <c r="BT456" s="173">
        <f>(AW456*2500)*'P6 Verzekering'!$E$12</f>
        <v>0</v>
      </c>
      <c r="BU456" s="173">
        <f>(L456*2500)*'P6 Verzekering'!$E$13</f>
        <v>0</v>
      </c>
      <c r="BV456" s="173">
        <f t="shared" si="194"/>
        <v>0</v>
      </c>
      <c r="BW456"/>
      <c r="BX456"/>
    </row>
    <row r="457" spans="1:76">
      <c r="A457" s="152" t="s">
        <v>1814</v>
      </c>
      <c r="B457" s="152" t="s">
        <v>219</v>
      </c>
      <c r="C457" s="152" t="s">
        <v>219</v>
      </c>
      <c r="D457" s="152" t="s">
        <v>275</v>
      </c>
      <c r="E457" s="152" t="s">
        <v>274</v>
      </c>
      <c r="F457" s="153">
        <f t="shared" si="168"/>
        <v>18</v>
      </c>
      <c r="G457" s="154">
        <v>1</v>
      </c>
      <c r="H457" s="154">
        <f>IFERROR(VLOOKUP(B457,'P2 Origin'!$C$21:$Q$176,15,FALSE),0)</f>
        <v>0</v>
      </c>
      <c r="I457" s="154">
        <f>IFERROR(VLOOKUP(D457,'P4 Destination'!$C$21:$Q$176,15,FALSE),0)</f>
        <v>0</v>
      </c>
      <c r="J457" s="155">
        <v>1</v>
      </c>
      <c r="K457" s="155"/>
      <c r="L457" s="156">
        <v>0</v>
      </c>
      <c r="M457" s="155">
        <v>0</v>
      </c>
      <c r="N457" s="155">
        <v>0</v>
      </c>
      <c r="O457" s="157">
        <f t="shared" si="169"/>
        <v>0</v>
      </c>
      <c r="P457" s="158">
        <f t="shared" si="170"/>
        <v>0</v>
      </c>
      <c r="Q457" s="159">
        <f>IFERROR(VLOOKUP(N457,'P1 Intra-Europees'!$A$15:$H$25,3,0),0)*P457</f>
        <v>0</v>
      </c>
      <c r="R457" s="160">
        <f t="shared" si="171"/>
        <v>0</v>
      </c>
      <c r="S457" s="159">
        <f>IFERROR(VLOOKUP(N457,'P1 Intra-Europees'!$A$15:$H$25,4,0),0)*R457</f>
        <v>0</v>
      </c>
      <c r="T457" s="160">
        <f t="shared" si="172"/>
        <v>0</v>
      </c>
      <c r="U457" s="159">
        <f>IFERROR(VLOOKUP(N457,'P1 Intra-Europees'!$A$15:$H$25,5,0),0)*T457</f>
        <v>0</v>
      </c>
      <c r="V457" s="160">
        <f t="shared" si="173"/>
        <v>0</v>
      </c>
      <c r="W457" s="159">
        <f>IFERROR(VLOOKUP(N457,'P1 Intra-Europees'!$A$15:$H$25,6,0),0)*V457</f>
        <v>0</v>
      </c>
      <c r="X457" s="160">
        <f t="shared" si="174"/>
        <v>0</v>
      </c>
      <c r="Y457" s="159">
        <f>IFERROR(VLOOKUP(N457,'P1 Intra-Europees'!$A$15:$H$25,7,0),0)*X457</f>
        <v>0</v>
      </c>
      <c r="Z457" s="161">
        <f t="shared" si="175"/>
        <v>0</v>
      </c>
      <c r="AA457" s="162">
        <f>IFERROR(VLOOKUP(N457,'P1 Intra-Europees'!$A$15:$H$25,8,0),0)*Z457</f>
        <v>0</v>
      </c>
      <c r="AB457" s="163">
        <f t="shared" si="176"/>
        <v>0</v>
      </c>
      <c r="AC457" s="157" t="str">
        <f>VLOOKUP(B457,'P2 Origin'!$C$21:$O$176,13,0)</f>
        <v>EUR</v>
      </c>
      <c r="AD457" s="164">
        <f t="shared" si="177"/>
        <v>0</v>
      </c>
      <c r="AE457" s="165">
        <f>IF(AU457&gt;0.1,VLOOKUP(B457,'P2 Origin'!$C$21:$M$176,3,0)*H457,0)</f>
        <v>0</v>
      </c>
      <c r="AF457" s="166">
        <f t="shared" si="178"/>
        <v>0</v>
      </c>
      <c r="AG457" s="165">
        <f>(VLOOKUP(B457,'P2 Origin'!$C$21:$M$176,4,0))*AF457</f>
        <v>0</v>
      </c>
      <c r="AH457" s="166">
        <f t="shared" si="179"/>
        <v>0</v>
      </c>
      <c r="AI457" s="165">
        <f>(VLOOKUP(B457,'P2 Origin'!$C$21:$M$176,5,0))*AH457</f>
        <v>0</v>
      </c>
      <c r="AJ457" s="166">
        <f t="shared" si="195"/>
        <v>18</v>
      </c>
      <c r="AK457" s="165">
        <f>(VLOOKUP(B457,'P2 Origin'!$C$21:$M$176,6,0))*AJ457</f>
        <v>0</v>
      </c>
      <c r="AL457" s="166">
        <f t="shared" si="180"/>
        <v>0</v>
      </c>
      <c r="AM457" s="165">
        <f>(VLOOKUP($B457,'P2 Origin'!$C$21:$M$176,7,0))*AL457</f>
        <v>0</v>
      </c>
      <c r="AN457" s="166">
        <f t="shared" si="181"/>
        <v>0</v>
      </c>
      <c r="AO457" s="165">
        <f>(VLOOKUP($B457,'P2 Origin'!$C$21:$M$176,8,0))*AN457</f>
        <v>0</v>
      </c>
      <c r="AP457" s="166">
        <f t="shared" si="182"/>
        <v>0</v>
      </c>
      <c r="AQ457" s="165">
        <f>(VLOOKUP($B457,'P2 Origin'!$C$21:$M$176,9,0))*AP457</f>
        <v>0</v>
      </c>
      <c r="AR457" s="155">
        <f t="shared" si="183"/>
        <v>1</v>
      </c>
      <c r="AS457" s="164">
        <f>(VLOOKUP(B457,'P2 Origin'!$C$21:$M$176,10,0))*K457</f>
        <v>0</v>
      </c>
      <c r="AT457" s="164">
        <f>(VLOOKUP(B457,'P2 Origin'!$C$21:$M$176,11,0))*J457</f>
        <v>0</v>
      </c>
      <c r="AU457" s="167">
        <v>18</v>
      </c>
      <c r="AV457" s="168">
        <v>18</v>
      </c>
      <c r="AW457" s="169">
        <v>0</v>
      </c>
      <c r="AX457" s="170">
        <f>IF(AU457&gt;=0.1,'P3 Bureaumarge zee- en luchtvr.'!$D$12,0)</f>
        <v>0</v>
      </c>
      <c r="AY457" s="163">
        <f t="shared" si="184"/>
        <v>0</v>
      </c>
      <c r="AZ457" s="157" t="str">
        <f>VLOOKUP(D457,'P4 Destination'!$C$21:$O$176,13,0)</f>
        <v>USD</v>
      </c>
      <c r="BA457" s="164">
        <f t="shared" si="185"/>
        <v>0</v>
      </c>
      <c r="BB457" s="171">
        <f>IF(AU457&gt;0.1,(VLOOKUP(D457,'P4 Destination'!$C$21:$M$176,3,0))*I457,0)</f>
        <v>0</v>
      </c>
      <c r="BC457" s="172">
        <f t="shared" si="186"/>
        <v>0</v>
      </c>
      <c r="BD457" s="171">
        <f>(VLOOKUP($D457,'P4 Destination'!$C$21:$M$176,4,0))*BC457</f>
        <v>0</v>
      </c>
      <c r="BE457" s="172">
        <f t="shared" si="187"/>
        <v>0</v>
      </c>
      <c r="BF457" s="171">
        <f>(VLOOKUP($D457,'P4 Destination'!$C$21:$M$176,5,0))*BE457</f>
        <v>0</v>
      </c>
      <c r="BG457" s="172">
        <f t="shared" si="188"/>
        <v>18</v>
      </c>
      <c r="BH457" s="171">
        <f>(VLOOKUP($D457,'P4 Destination'!$C$21:$M$176,6,0))*BG457</f>
        <v>0</v>
      </c>
      <c r="BI457" s="172">
        <f t="shared" si="189"/>
        <v>0</v>
      </c>
      <c r="BJ457" s="171">
        <f>(VLOOKUP($D457,'P4 Destination'!$C$21:$M$176,7,0))*BI457</f>
        <v>0</v>
      </c>
      <c r="BK457" s="172">
        <f t="shared" si="190"/>
        <v>0</v>
      </c>
      <c r="BL457" s="171">
        <f>(VLOOKUP($D457,'P4 Destination'!$C$21:$M$176,8,0))*BK457</f>
        <v>0</v>
      </c>
      <c r="BM457" s="172">
        <f t="shared" si="191"/>
        <v>0</v>
      </c>
      <c r="BN457" s="171">
        <f>(VLOOKUP($D457,'P4 Destination'!$C$21:$M$176,9,0))*BM457</f>
        <v>0</v>
      </c>
      <c r="BO457" s="154">
        <f t="shared" si="192"/>
        <v>1</v>
      </c>
      <c r="BP457" s="171">
        <f>(VLOOKUP(D457,'P4 Destination'!$C$21:$M$176,10,0))*K457</f>
        <v>0</v>
      </c>
      <c r="BQ457" s="171">
        <f>(VLOOKUP(D457,'P4 Destination'!$C$21:$M$176,11,0))*J457</f>
        <v>0</v>
      </c>
      <c r="BR457" s="173">
        <f t="shared" si="193"/>
        <v>0</v>
      </c>
      <c r="BS457" s="173">
        <f>(AV457*2500)*'P6 Verzekering'!$E$11</f>
        <v>0</v>
      </c>
      <c r="BT457" s="173">
        <f>(AW457*2500)*'P6 Verzekering'!$E$12</f>
        <v>0</v>
      </c>
      <c r="BU457" s="173">
        <f>(L457*2500)*'P6 Verzekering'!$E$13</f>
        <v>0</v>
      </c>
      <c r="BV457" s="173">
        <f t="shared" si="194"/>
        <v>0</v>
      </c>
      <c r="BW457"/>
      <c r="BX457"/>
    </row>
    <row r="458" spans="1:76">
      <c r="A458" s="152" t="s">
        <v>1815</v>
      </c>
      <c r="B458" s="152" t="s">
        <v>219</v>
      </c>
      <c r="C458" s="152" t="s">
        <v>219</v>
      </c>
      <c r="D458" s="152" t="s">
        <v>275</v>
      </c>
      <c r="E458" s="152" t="s">
        <v>274</v>
      </c>
      <c r="F458" s="153">
        <f t="shared" si="168"/>
        <v>30</v>
      </c>
      <c r="G458" s="154">
        <v>1</v>
      </c>
      <c r="H458" s="154">
        <f>IFERROR(VLOOKUP(B458,'P2 Origin'!$C$21:$Q$176,15,FALSE),0)</f>
        <v>0</v>
      </c>
      <c r="I458" s="154">
        <f>IFERROR(VLOOKUP(D458,'P4 Destination'!$C$21:$Q$176,15,FALSE),0)</f>
        <v>0</v>
      </c>
      <c r="J458" s="155">
        <v>1</v>
      </c>
      <c r="K458" s="155"/>
      <c r="L458" s="156">
        <v>0</v>
      </c>
      <c r="M458" s="155">
        <v>0</v>
      </c>
      <c r="N458" s="155">
        <v>0</v>
      </c>
      <c r="O458" s="157">
        <f t="shared" si="169"/>
        <v>0</v>
      </c>
      <c r="P458" s="158">
        <f t="shared" si="170"/>
        <v>0</v>
      </c>
      <c r="Q458" s="159">
        <f>IFERROR(VLOOKUP(N458,'P1 Intra-Europees'!$A$15:$H$25,3,0),0)*P458</f>
        <v>0</v>
      </c>
      <c r="R458" s="160">
        <f t="shared" si="171"/>
        <v>0</v>
      </c>
      <c r="S458" s="159">
        <f>IFERROR(VLOOKUP(N458,'P1 Intra-Europees'!$A$15:$H$25,4,0),0)*R458</f>
        <v>0</v>
      </c>
      <c r="T458" s="160">
        <f t="shared" si="172"/>
        <v>0</v>
      </c>
      <c r="U458" s="159">
        <f>IFERROR(VLOOKUP(N458,'P1 Intra-Europees'!$A$15:$H$25,5,0),0)*T458</f>
        <v>0</v>
      </c>
      <c r="V458" s="160">
        <f t="shared" si="173"/>
        <v>0</v>
      </c>
      <c r="W458" s="159">
        <f>IFERROR(VLOOKUP(N458,'P1 Intra-Europees'!$A$15:$H$25,6,0),0)*V458</f>
        <v>0</v>
      </c>
      <c r="X458" s="160">
        <f t="shared" si="174"/>
        <v>0</v>
      </c>
      <c r="Y458" s="159">
        <f>IFERROR(VLOOKUP(N458,'P1 Intra-Europees'!$A$15:$H$25,7,0),0)*X458</f>
        <v>0</v>
      </c>
      <c r="Z458" s="161">
        <f t="shared" si="175"/>
        <v>0</v>
      </c>
      <c r="AA458" s="162">
        <f>IFERROR(VLOOKUP(N458,'P1 Intra-Europees'!$A$15:$H$25,8,0),0)*Z458</f>
        <v>0</v>
      </c>
      <c r="AB458" s="163">
        <f t="shared" si="176"/>
        <v>0</v>
      </c>
      <c r="AC458" s="157" t="str">
        <f>VLOOKUP(B458,'P2 Origin'!$C$21:$O$176,13,0)</f>
        <v>EUR</v>
      </c>
      <c r="AD458" s="164">
        <f t="shared" si="177"/>
        <v>0</v>
      </c>
      <c r="AE458" s="165">
        <f>IF(AU458&gt;0.1,VLOOKUP(B458,'P2 Origin'!$C$21:$M$176,3,0)*H458,0)</f>
        <v>0</v>
      </c>
      <c r="AF458" s="166">
        <f t="shared" si="178"/>
        <v>0</v>
      </c>
      <c r="AG458" s="165">
        <f>(VLOOKUP(B458,'P2 Origin'!$C$21:$M$176,4,0))*AF458</f>
        <v>0</v>
      </c>
      <c r="AH458" s="166">
        <f t="shared" si="179"/>
        <v>0</v>
      </c>
      <c r="AI458" s="165">
        <f>(VLOOKUP(B458,'P2 Origin'!$C$21:$M$176,5,0))*AH458</f>
        <v>0</v>
      </c>
      <c r="AJ458" s="166">
        <f t="shared" si="195"/>
        <v>0</v>
      </c>
      <c r="AK458" s="165">
        <f>(VLOOKUP(B458,'P2 Origin'!$C$21:$M$176,6,0))*AJ458</f>
        <v>0</v>
      </c>
      <c r="AL458" s="166">
        <f t="shared" si="180"/>
        <v>30</v>
      </c>
      <c r="AM458" s="165">
        <f>(VLOOKUP($B458,'P2 Origin'!$C$21:$M$176,7,0))*AL458</f>
        <v>0</v>
      </c>
      <c r="AN458" s="166">
        <f t="shared" si="181"/>
        <v>0</v>
      </c>
      <c r="AO458" s="165">
        <f>(VLOOKUP($B458,'P2 Origin'!$C$21:$M$176,8,0))*AN458</f>
        <v>0</v>
      </c>
      <c r="AP458" s="166">
        <f t="shared" si="182"/>
        <v>0</v>
      </c>
      <c r="AQ458" s="165">
        <f>(VLOOKUP($B458,'P2 Origin'!$C$21:$M$176,9,0))*AP458</f>
        <v>0</v>
      </c>
      <c r="AR458" s="155">
        <f t="shared" si="183"/>
        <v>1</v>
      </c>
      <c r="AS458" s="164">
        <f>(VLOOKUP(B458,'P2 Origin'!$C$21:$M$176,10,0))*K458</f>
        <v>0</v>
      </c>
      <c r="AT458" s="164">
        <f>(VLOOKUP(B458,'P2 Origin'!$C$21:$M$176,11,0))*J458</f>
        <v>0</v>
      </c>
      <c r="AU458" s="167">
        <v>30</v>
      </c>
      <c r="AV458" s="168">
        <v>30</v>
      </c>
      <c r="AW458" s="169">
        <v>0</v>
      </c>
      <c r="AX458" s="170">
        <f>IF(AU458&gt;=0.1,'P3 Bureaumarge zee- en luchtvr.'!$D$12,0)</f>
        <v>0</v>
      </c>
      <c r="AY458" s="163">
        <f t="shared" si="184"/>
        <v>0</v>
      </c>
      <c r="AZ458" s="157" t="str">
        <f>VLOOKUP(D458,'P4 Destination'!$C$21:$O$176,13,0)</f>
        <v>USD</v>
      </c>
      <c r="BA458" s="164">
        <f t="shared" si="185"/>
        <v>0</v>
      </c>
      <c r="BB458" s="171">
        <f>IF(AU458&gt;0.1,(VLOOKUP(D458,'P4 Destination'!$C$21:$M$176,3,0))*I458,0)</f>
        <v>0</v>
      </c>
      <c r="BC458" s="172">
        <f t="shared" si="186"/>
        <v>0</v>
      </c>
      <c r="BD458" s="171">
        <f>(VLOOKUP($D458,'P4 Destination'!$C$21:$M$176,4,0))*BC458</f>
        <v>0</v>
      </c>
      <c r="BE458" s="172">
        <f t="shared" si="187"/>
        <v>0</v>
      </c>
      <c r="BF458" s="171">
        <f>(VLOOKUP($D458,'P4 Destination'!$C$21:$M$176,5,0))*BE458</f>
        <v>0</v>
      </c>
      <c r="BG458" s="172">
        <f t="shared" si="188"/>
        <v>0</v>
      </c>
      <c r="BH458" s="171">
        <f>(VLOOKUP($D458,'P4 Destination'!$C$21:$M$176,6,0))*BG458</f>
        <v>0</v>
      </c>
      <c r="BI458" s="172">
        <f t="shared" si="189"/>
        <v>30</v>
      </c>
      <c r="BJ458" s="171">
        <f>(VLOOKUP($D458,'P4 Destination'!$C$21:$M$176,7,0))*BI458</f>
        <v>0</v>
      </c>
      <c r="BK458" s="172">
        <f t="shared" si="190"/>
        <v>0</v>
      </c>
      <c r="BL458" s="171">
        <f>(VLOOKUP($D458,'P4 Destination'!$C$21:$M$176,8,0))*BK458</f>
        <v>0</v>
      </c>
      <c r="BM458" s="172">
        <f t="shared" si="191"/>
        <v>0</v>
      </c>
      <c r="BN458" s="171">
        <f>(VLOOKUP($D458,'P4 Destination'!$C$21:$M$176,9,0))*BM458</f>
        <v>0</v>
      </c>
      <c r="BO458" s="154">
        <f t="shared" si="192"/>
        <v>1</v>
      </c>
      <c r="BP458" s="171">
        <f>(VLOOKUP(D458,'P4 Destination'!$C$21:$M$176,10,0))*K458</f>
        <v>0</v>
      </c>
      <c r="BQ458" s="171">
        <f>(VLOOKUP(D458,'P4 Destination'!$C$21:$M$176,11,0))*J458</f>
        <v>0</v>
      </c>
      <c r="BR458" s="173">
        <f t="shared" si="193"/>
        <v>0</v>
      </c>
      <c r="BS458" s="173">
        <f>(AV458*2500)*'P6 Verzekering'!$E$11</f>
        <v>0</v>
      </c>
      <c r="BT458" s="173">
        <f>(AW458*2500)*'P6 Verzekering'!$E$12</f>
        <v>0</v>
      </c>
      <c r="BU458" s="173">
        <f>(L458*2500)*'P6 Verzekering'!$E$13</f>
        <v>0</v>
      </c>
      <c r="BV458" s="173">
        <f t="shared" si="194"/>
        <v>0</v>
      </c>
      <c r="BW458"/>
      <c r="BX458"/>
    </row>
    <row r="459" spans="1:76">
      <c r="A459" s="152" t="s">
        <v>1816</v>
      </c>
      <c r="B459" s="152" t="s">
        <v>219</v>
      </c>
      <c r="C459" s="152" t="s">
        <v>219</v>
      </c>
      <c r="D459" s="152" t="s">
        <v>275</v>
      </c>
      <c r="E459" s="152" t="s">
        <v>274</v>
      </c>
      <c r="F459" s="153">
        <f t="shared" ref="F459:F522" si="196">SUM(L459,AU459)</f>
        <v>60</v>
      </c>
      <c r="G459" s="154">
        <v>1</v>
      </c>
      <c r="H459" s="154">
        <f>IFERROR(VLOOKUP(B459,'P2 Origin'!$C$21:$Q$176,15,FALSE),0)</f>
        <v>0</v>
      </c>
      <c r="I459" s="154">
        <f>IFERROR(VLOOKUP(D459,'P4 Destination'!$C$21:$Q$176,15,FALSE),0)</f>
        <v>0</v>
      </c>
      <c r="J459" s="155"/>
      <c r="K459" s="155">
        <v>1</v>
      </c>
      <c r="L459" s="156">
        <v>0</v>
      </c>
      <c r="M459" s="155">
        <v>0</v>
      </c>
      <c r="N459" s="155">
        <v>0</v>
      </c>
      <c r="O459" s="157">
        <f t="shared" ref="O459:O522" si="197">SUM(Q459,S459,U459,W459,Y459,AA459)</f>
        <v>0</v>
      </c>
      <c r="P459" s="158">
        <f t="shared" ref="P459:P522" si="198">IF(AND(L459&gt;=0.1,L459&lt;=15),L459,0)</f>
        <v>0</v>
      </c>
      <c r="Q459" s="159">
        <f>IFERROR(VLOOKUP(N459,'P1 Intra-Europees'!$A$15:$H$25,3,0),0)*P459</f>
        <v>0</v>
      </c>
      <c r="R459" s="160">
        <f t="shared" ref="R459:R522" si="199">(IF(AND(L459&gt;=15.1,L459&lt;=25),L459,0))</f>
        <v>0</v>
      </c>
      <c r="S459" s="159">
        <f>IFERROR(VLOOKUP(N459,'P1 Intra-Europees'!$A$15:$H$25,4,0),0)*R459</f>
        <v>0</v>
      </c>
      <c r="T459" s="160">
        <f t="shared" ref="T459:T522" si="200">IF(AND(L459&gt;=25.1,L459&lt;=35),L459,0)</f>
        <v>0</v>
      </c>
      <c r="U459" s="159">
        <f>IFERROR(VLOOKUP(N459,'P1 Intra-Europees'!$A$15:$H$25,5,0),0)*T459</f>
        <v>0</v>
      </c>
      <c r="V459" s="160">
        <f t="shared" ref="V459:V522" si="201">IF(AND(L459&gt;=35.1,L459&lt;=45),L459,0)</f>
        <v>0</v>
      </c>
      <c r="W459" s="159">
        <f>IFERROR(VLOOKUP(N459,'P1 Intra-Europees'!$A$15:$H$25,6,0),0)*V459</f>
        <v>0</v>
      </c>
      <c r="X459" s="160">
        <f t="shared" ref="X459:X522" si="202">IF(AND(L459&gt;=45.1,L459&lt;=150),L459,0)</f>
        <v>0</v>
      </c>
      <c r="Y459" s="159">
        <f>IFERROR(VLOOKUP(N459,'P1 Intra-Europees'!$A$15:$H$25,7,0),0)*X459</f>
        <v>0</v>
      </c>
      <c r="Z459" s="161">
        <f t="shared" ref="Z459:Z522" si="203">IF(L459&gt;=0.1,G459,0)</f>
        <v>0</v>
      </c>
      <c r="AA459" s="162">
        <f>IFERROR(VLOOKUP(N459,'P1 Intra-Europees'!$A$15:$H$25,8,0),0)*Z459</f>
        <v>0</v>
      </c>
      <c r="AB459" s="163">
        <f t="shared" ref="AB459:AB522" si="204">IF(AC459=$AC$8,0.95,1)*AD459</f>
        <v>0</v>
      </c>
      <c r="AC459" s="157" t="str">
        <f>VLOOKUP(B459,'P2 Origin'!$C$21:$O$176,13,0)</f>
        <v>EUR</v>
      </c>
      <c r="AD459" s="164">
        <f t="shared" ref="AD459:AD522" si="205">SUM(AE459,AG459,AI459,AK459,AS459,AT459,AM459,AO459,AQ459)</f>
        <v>0</v>
      </c>
      <c r="AE459" s="165">
        <f>IF(AU459&gt;0.1,VLOOKUP(B459,'P2 Origin'!$C$21:$M$176,3,0)*H459,0)</f>
        <v>0</v>
      </c>
      <c r="AF459" s="166">
        <f t="shared" ref="AF459:AF522" si="206">IF(AND(AU459&gt;=0.1,AU459&lt;=5.99),AU459,0)</f>
        <v>0</v>
      </c>
      <c r="AG459" s="165">
        <f>(VLOOKUP(B459,'P2 Origin'!$C$21:$M$176,4,0))*AF459</f>
        <v>0</v>
      </c>
      <c r="AH459" s="166">
        <f t="shared" ref="AH459:AH522" si="207">IF(AND(AU459&gt;=6,AU459&lt;=15.99),$AU459,0)</f>
        <v>0</v>
      </c>
      <c r="AI459" s="165">
        <f>(VLOOKUP(B459,'P2 Origin'!$C$21:$M$176,5,0))*AH459</f>
        <v>0</v>
      </c>
      <c r="AJ459" s="166">
        <f t="shared" si="195"/>
        <v>0</v>
      </c>
      <c r="AK459" s="165">
        <f>(VLOOKUP(B459,'P2 Origin'!$C$21:$M$176,6,0))*AJ459</f>
        <v>0</v>
      </c>
      <c r="AL459" s="166">
        <f t="shared" ref="AL459:AL522" si="208">IF(AND($AU459&gt;=26,$AU459&lt;=35.99),$AU459,0)</f>
        <v>0</v>
      </c>
      <c r="AM459" s="165">
        <f>(VLOOKUP($B459,'P2 Origin'!$C$21:$M$176,7,0))*AL459</f>
        <v>0</v>
      </c>
      <c r="AN459" s="166">
        <f t="shared" ref="AN459:AN522" si="209">IF(AND($AU459&gt;=36,$AU459&lt;=45.99),$AU459,0)</f>
        <v>0</v>
      </c>
      <c r="AO459" s="165">
        <f>(VLOOKUP($B459,'P2 Origin'!$C$21:$M$176,8,0))*AN459</f>
        <v>0</v>
      </c>
      <c r="AP459" s="166">
        <f t="shared" ref="AP459:AP522" si="210">IF(AND($AU459&gt;=46,$AU459&lt;=100),$AU459,0)</f>
        <v>60</v>
      </c>
      <c r="AQ459" s="165">
        <f>(VLOOKUP($B459,'P2 Origin'!$C$21:$M$176,9,0))*AP459</f>
        <v>0</v>
      </c>
      <c r="AR459" s="155">
        <f t="shared" ref="AR459:AR522" si="211">IF(AU459&gt;=0.1,G459,0)</f>
        <v>1</v>
      </c>
      <c r="AS459" s="164">
        <f>(VLOOKUP(B459,'P2 Origin'!$C$21:$M$176,10,0))*K459</f>
        <v>0</v>
      </c>
      <c r="AT459" s="164">
        <f>(VLOOKUP(B459,'P2 Origin'!$C$21:$M$176,11,0))*J459</f>
        <v>0</v>
      </c>
      <c r="AU459" s="167">
        <v>60</v>
      </c>
      <c r="AV459" s="168">
        <v>60</v>
      </c>
      <c r="AW459" s="169">
        <v>0</v>
      </c>
      <c r="AX459" s="170">
        <f>IF(AU459&gt;=0.1,'P3 Bureaumarge zee- en luchtvr.'!$D$12,0)</f>
        <v>0</v>
      </c>
      <c r="AY459" s="163">
        <f t="shared" ref="AY459:AY522" si="212">IF(AZ459=$AC$8,0.95,1)*BA459</f>
        <v>0</v>
      </c>
      <c r="AZ459" s="157" t="str">
        <f>VLOOKUP(D459,'P4 Destination'!$C$21:$O$176,13,0)</f>
        <v>USD</v>
      </c>
      <c r="BA459" s="164">
        <f t="shared" ref="BA459:BA522" si="213">SUM(BB459,BD459,BF459,BN459,BP459,BQ459,BH459,BJ459,BL459)</f>
        <v>0</v>
      </c>
      <c r="BB459" s="171">
        <f>IF(AU459&gt;0.1,(VLOOKUP(D459,'P4 Destination'!$C$21:$M$176,3,0))*I459,0)</f>
        <v>0</v>
      </c>
      <c r="BC459" s="172">
        <f t="shared" ref="BC459:BC522" si="214">IF(AND($AU459&gt;=0.1,$AU459&lt;=5),$AU459,0)</f>
        <v>0</v>
      </c>
      <c r="BD459" s="171">
        <f>(VLOOKUP($D459,'P4 Destination'!$C$21:$M$176,4,0))*BC459</f>
        <v>0</v>
      </c>
      <c r="BE459" s="172">
        <f t="shared" ref="BE459:BE522" si="215">IF(AND($AU459&gt;=6,$AU459&lt;=15.99),$AU459,0)</f>
        <v>0</v>
      </c>
      <c r="BF459" s="171">
        <f>(VLOOKUP($D459,'P4 Destination'!$C$21:$M$176,5,0))*BE459</f>
        <v>0</v>
      </c>
      <c r="BG459" s="172">
        <f t="shared" ref="BG459:BG522" si="216">IF(AND($AU459&gt;=16,$AU459&lt;=25.99),$AU459,0)</f>
        <v>0</v>
      </c>
      <c r="BH459" s="171">
        <f>(VLOOKUP($D459,'P4 Destination'!$C$21:$M$176,6,0))*BG459</f>
        <v>0</v>
      </c>
      <c r="BI459" s="172">
        <f t="shared" ref="BI459:BI522" si="217">IF(AND($AU459&gt;=26,$AU459&lt;=35.99),$AU459,0)</f>
        <v>0</v>
      </c>
      <c r="BJ459" s="171">
        <f>(VLOOKUP($D459,'P4 Destination'!$C$21:$M$176,7,0))*BI459</f>
        <v>0</v>
      </c>
      <c r="BK459" s="172">
        <f t="shared" ref="BK459:BK522" si="218">IF(AND($AU459&gt;=36,$AU459&lt;=45.99),$AU459,0)</f>
        <v>0</v>
      </c>
      <c r="BL459" s="171">
        <f>(VLOOKUP($D459,'P4 Destination'!$C$21:$M$176,8,0))*BK459</f>
        <v>0</v>
      </c>
      <c r="BM459" s="172">
        <f t="shared" ref="BM459:BM522" si="219">IF(AND($AU459&gt;=46,$AU459&lt;=100),$AU459,0)</f>
        <v>60</v>
      </c>
      <c r="BN459" s="171">
        <f>(VLOOKUP($D459,'P4 Destination'!$C$21:$M$176,9,0))*BM459</f>
        <v>0</v>
      </c>
      <c r="BO459" s="154">
        <f t="shared" ref="BO459:BO522" si="220">IF(AU459&gt;=0.1,G459,0)</f>
        <v>1</v>
      </c>
      <c r="BP459" s="171">
        <f>(VLOOKUP(D459,'P4 Destination'!$C$21:$M$176,10,0))*K459</f>
        <v>0</v>
      </c>
      <c r="BQ459" s="171">
        <f>(VLOOKUP(D459,'P4 Destination'!$C$21:$M$176,11,0))*J459</f>
        <v>0</v>
      </c>
      <c r="BR459" s="173">
        <f t="shared" ref="BR459:BR522" si="221">SUM(BS459:BU459)</f>
        <v>0</v>
      </c>
      <c r="BS459" s="173">
        <f>(AV459*2500)*'P6 Verzekering'!$E$11</f>
        <v>0</v>
      </c>
      <c r="BT459" s="173">
        <f>(AW459*2500)*'P6 Verzekering'!$E$12</f>
        <v>0</v>
      </c>
      <c r="BU459" s="173">
        <f>(L459*2500)*'P6 Verzekering'!$E$13</f>
        <v>0</v>
      </c>
      <c r="BV459" s="173">
        <f t="shared" ref="BV459:BV522" si="222">SUM(O459,AB459,AX459,AY459,BR459)</f>
        <v>0</v>
      </c>
      <c r="BW459"/>
      <c r="BX459"/>
    </row>
    <row r="460" spans="1:76">
      <c r="A460" s="152" t="s">
        <v>1817</v>
      </c>
      <c r="B460" s="152" t="s">
        <v>219</v>
      </c>
      <c r="C460" s="152" t="s">
        <v>219</v>
      </c>
      <c r="D460" s="152" t="s">
        <v>275</v>
      </c>
      <c r="E460" s="152" t="s">
        <v>274</v>
      </c>
      <c r="F460" s="153">
        <f t="shared" si="196"/>
        <v>20</v>
      </c>
      <c r="G460" s="154">
        <v>1</v>
      </c>
      <c r="H460" s="154">
        <f>IFERROR(VLOOKUP(B460,'P2 Origin'!$C$21:$Q$176,15,FALSE),0)</f>
        <v>0</v>
      </c>
      <c r="I460" s="154">
        <f>IFERROR(VLOOKUP(D460,'P4 Destination'!$C$21:$Q$176,15,FALSE),0)</f>
        <v>0</v>
      </c>
      <c r="J460" s="155">
        <v>1</v>
      </c>
      <c r="K460" s="155"/>
      <c r="L460" s="156">
        <v>0</v>
      </c>
      <c r="M460" s="155">
        <v>0</v>
      </c>
      <c r="N460" s="155">
        <v>0</v>
      </c>
      <c r="O460" s="157">
        <f t="shared" si="197"/>
        <v>0</v>
      </c>
      <c r="P460" s="158">
        <f t="shared" si="198"/>
        <v>0</v>
      </c>
      <c r="Q460" s="159">
        <f>IFERROR(VLOOKUP(N460,'P1 Intra-Europees'!$A$15:$H$25,3,0),0)*P460</f>
        <v>0</v>
      </c>
      <c r="R460" s="160">
        <f t="shared" si="199"/>
        <v>0</v>
      </c>
      <c r="S460" s="159">
        <f>IFERROR(VLOOKUP(N460,'P1 Intra-Europees'!$A$15:$H$25,4,0),0)*R460</f>
        <v>0</v>
      </c>
      <c r="T460" s="160">
        <f t="shared" si="200"/>
        <v>0</v>
      </c>
      <c r="U460" s="159">
        <f>IFERROR(VLOOKUP(N460,'P1 Intra-Europees'!$A$15:$H$25,5,0),0)*T460</f>
        <v>0</v>
      </c>
      <c r="V460" s="160">
        <f t="shared" si="201"/>
        <v>0</v>
      </c>
      <c r="W460" s="159">
        <f>IFERROR(VLOOKUP(N460,'P1 Intra-Europees'!$A$15:$H$25,6,0),0)*V460</f>
        <v>0</v>
      </c>
      <c r="X460" s="160">
        <f t="shared" si="202"/>
        <v>0</v>
      </c>
      <c r="Y460" s="159">
        <f>IFERROR(VLOOKUP(N460,'P1 Intra-Europees'!$A$15:$H$25,7,0),0)*X460</f>
        <v>0</v>
      </c>
      <c r="Z460" s="161">
        <f t="shared" si="203"/>
        <v>0</v>
      </c>
      <c r="AA460" s="162">
        <f>IFERROR(VLOOKUP(N460,'P1 Intra-Europees'!$A$15:$H$25,8,0),0)*Z460</f>
        <v>0</v>
      </c>
      <c r="AB460" s="163">
        <f t="shared" si="204"/>
        <v>0</v>
      </c>
      <c r="AC460" s="157" t="str">
        <f>VLOOKUP(B460,'P2 Origin'!$C$21:$O$176,13,0)</f>
        <v>EUR</v>
      </c>
      <c r="AD460" s="164">
        <f t="shared" si="205"/>
        <v>0</v>
      </c>
      <c r="AE460" s="165">
        <f>IF(AU460&gt;0.1,VLOOKUP(B460,'P2 Origin'!$C$21:$M$176,3,0)*H460,0)</f>
        <v>0</v>
      </c>
      <c r="AF460" s="166">
        <f t="shared" si="206"/>
        <v>0</v>
      </c>
      <c r="AG460" s="165">
        <f>(VLOOKUP(B460,'P2 Origin'!$C$21:$M$176,4,0))*AF460</f>
        <v>0</v>
      </c>
      <c r="AH460" s="166">
        <f t="shared" si="207"/>
        <v>0</v>
      </c>
      <c r="AI460" s="165">
        <f>(VLOOKUP(B460,'P2 Origin'!$C$21:$M$176,5,0))*AH460</f>
        <v>0</v>
      </c>
      <c r="AJ460" s="166">
        <f t="shared" si="195"/>
        <v>20</v>
      </c>
      <c r="AK460" s="165">
        <f>(VLOOKUP(B460,'P2 Origin'!$C$21:$M$176,6,0))*AJ460</f>
        <v>0</v>
      </c>
      <c r="AL460" s="166">
        <f t="shared" si="208"/>
        <v>0</v>
      </c>
      <c r="AM460" s="165">
        <f>(VLOOKUP($B460,'P2 Origin'!$C$21:$M$176,7,0))*AL460</f>
        <v>0</v>
      </c>
      <c r="AN460" s="166">
        <f t="shared" si="209"/>
        <v>0</v>
      </c>
      <c r="AO460" s="165">
        <f>(VLOOKUP($B460,'P2 Origin'!$C$21:$M$176,8,0))*AN460</f>
        <v>0</v>
      </c>
      <c r="AP460" s="166">
        <f t="shared" si="210"/>
        <v>0</v>
      </c>
      <c r="AQ460" s="165">
        <f>(VLOOKUP($B460,'P2 Origin'!$C$21:$M$176,9,0))*AP460</f>
        <v>0</v>
      </c>
      <c r="AR460" s="155">
        <f t="shared" si="211"/>
        <v>1</v>
      </c>
      <c r="AS460" s="164">
        <f>(VLOOKUP(B460,'P2 Origin'!$C$21:$M$176,10,0))*K460</f>
        <v>0</v>
      </c>
      <c r="AT460" s="164">
        <f>(VLOOKUP(B460,'P2 Origin'!$C$21:$M$176,11,0))*J460</f>
        <v>0</v>
      </c>
      <c r="AU460" s="167">
        <v>20</v>
      </c>
      <c r="AV460" s="168">
        <v>20</v>
      </c>
      <c r="AW460" s="169">
        <v>0</v>
      </c>
      <c r="AX460" s="170">
        <f>IF(AU460&gt;=0.1,'P3 Bureaumarge zee- en luchtvr.'!$D$12,0)</f>
        <v>0</v>
      </c>
      <c r="AY460" s="163">
        <f t="shared" si="212"/>
        <v>0</v>
      </c>
      <c r="AZ460" s="157" t="str">
        <f>VLOOKUP(D460,'P4 Destination'!$C$21:$O$176,13,0)</f>
        <v>USD</v>
      </c>
      <c r="BA460" s="164">
        <f t="shared" si="213"/>
        <v>0</v>
      </c>
      <c r="BB460" s="171">
        <f>IF(AU460&gt;0.1,(VLOOKUP(D460,'P4 Destination'!$C$21:$M$176,3,0))*I460,0)</f>
        <v>0</v>
      </c>
      <c r="BC460" s="172">
        <f t="shared" si="214"/>
        <v>0</v>
      </c>
      <c r="BD460" s="171">
        <f>(VLOOKUP($D460,'P4 Destination'!$C$21:$M$176,4,0))*BC460</f>
        <v>0</v>
      </c>
      <c r="BE460" s="172">
        <f t="shared" si="215"/>
        <v>0</v>
      </c>
      <c r="BF460" s="171">
        <f>(VLOOKUP($D460,'P4 Destination'!$C$21:$M$176,5,0))*BE460</f>
        <v>0</v>
      </c>
      <c r="BG460" s="172">
        <f t="shared" si="216"/>
        <v>20</v>
      </c>
      <c r="BH460" s="171">
        <f>(VLOOKUP($D460,'P4 Destination'!$C$21:$M$176,6,0))*BG460</f>
        <v>0</v>
      </c>
      <c r="BI460" s="172">
        <f t="shared" si="217"/>
        <v>0</v>
      </c>
      <c r="BJ460" s="171">
        <f>(VLOOKUP($D460,'P4 Destination'!$C$21:$M$176,7,0))*BI460</f>
        <v>0</v>
      </c>
      <c r="BK460" s="172">
        <f t="shared" si="218"/>
        <v>0</v>
      </c>
      <c r="BL460" s="171">
        <f>(VLOOKUP($D460,'P4 Destination'!$C$21:$M$176,8,0))*BK460</f>
        <v>0</v>
      </c>
      <c r="BM460" s="172">
        <f t="shared" si="219"/>
        <v>0</v>
      </c>
      <c r="BN460" s="171">
        <f>(VLOOKUP($D460,'P4 Destination'!$C$21:$M$176,9,0))*BM460</f>
        <v>0</v>
      </c>
      <c r="BO460" s="154">
        <f t="shared" si="220"/>
        <v>1</v>
      </c>
      <c r="BP460" s="171">
        <f>(VLOOKUP(D460,'P4 Destination'!$C$21:$M$176,10,0))*K460</f>
        <v>0</v>
      </c>
      <c r="BQ460" s="171">
        <f>(VLOOKUP(D460,'P4 Destination'!$C$21:$M$176,11,0))*J460</f>
        <v>0</v>
      </c>
      <c r="BR460" s="173">
        <f t="shared" si="221"/>
        <v>0</v>
      </c>
      <c r="BS460" s="173">
        <f>(AV460*2500)*'P6 Verzekering'!$E$11</f>
        <v>0</v>
      </c>
      <c r="BT460" s="173">
        <f>(AW460*2500)*'P6 Verzekering'!$E$12</f>
        <v>0</v>
      </c>
      <c r="BU460" s="173">
        <f>(L460*2500)*'P6 Verzekering'!$E$13</f>
        <v>0</v>
      </c>
      <c r="BV460" s="173">
        <f t="shared" si="222"/>
        <v>0</v>
      </c>
      <c r="BW460"/>
      <c r="BX460"/>
    </row>
    <row r="461" spans="1:76">
      <c r="A461" s="152" t="s">
        <v>1818</v>
      </c>
      <c r="B461" s="152" t="s">
        <v>219</v>
      </c>
      <c r="C461" s="152" t="s">
        <v>219</v>
      </c>
      <c r="D461" s="152" t="s">
        <v>275</v>
      </c>
      <c r="E461" s="152" t="s">
        <v>274</v>
      </c>
      <c r="F461" s="153">
        <f t="shared" si="196"/>
        <v>60</v>
      </c>
      <c r="G461" s="154">
        <v>1</v>
      </c>
      <c r="H461" s="154">
        <f>IFERROR(VLOOKUP(B461,'P2 Origin'!$C$21:$Q$176,15,FALSE),0)</f>
        <v>0</v>
      </c>
      <c r="I461" s="154">
        <f>IFERROR(VLOOKUP(D461,'P4 Destination'!$C$21:$Q$176,15,FALSE),0)</f>
        <v>0</v>
      </c>
      <c r="J461" s="155"/>
      <c r="K461" s="155">
        <v>1</v>
      </c>
      <c r="L461" s="156">
        <v>0</v>
      </c>
      <c r="M461" s="155">
        <v>0</v>
      </c>
      <c r="N461" s="155">
        <v>0</v>
      </c>
      <c r="O461" s="157">
        <f t="shared" si="197"/>
        <v>0</v>
      </c>
      <c r="P461" s="158">
        <f t="shared" si="198"/>
        <v>0</v>
      </c>
      <c r="Q461" s="159">
        <f>IFERROR(VLOOKUP(N461,'P1 Intra-Europees'!$A$15:$H$25,3,0),0)*P461</f>
        <v>0</v>
      </c>
      <c r="R461" s="160">
        <f t="shared" si="199"/>
        <v>0</v>
      </c>
      <c r="S461" s="159">
        <f>IFERROR(VLOOKUP(N461,'P1 Intra-Europees'!$A$15:$H$25,4,0),0)*R461</f>
        <v>0</v>
      </c>
      <c r="T461" s="160">
        <f t="shared" si="200"/>
        <v>0</v>
      </c>
      <c r="U461" s="159">
        <f>IFERROR(VLOOKUP(N461,'P1 Intra-Europees'!$A$15:$H$25,5,0),0)*T461</f>
        <v>0</v>
      </c>
      <c r="V461" s="160">
        <f t="shared" si="201"/>
        <v>0</v>
      </c>
      <c r="W461" s="159">
        <f>IFERROR(VLOOKUP(N461,'P1 Intra-Europees'!$A$15:$H$25,6,0),0)*V461</f>
        <v>0</v>
      </c>
      <c r="X461" s="160">
        <f t="shared" si="202"/>
        <v>0</v>
      </c>
      <c r="Y461" s="159">
        <f>IFERROR(VLOOKUP(N461,'P1 Intra-Europees'!$A$15:$H$25,7,0),0)*X461</f>
        <v>0</v>
      </c>
      <c r="Z461" s="161">
        <f t="shared" si="203"/>
        <v>0</v>
      </c>
      <c r="AA461" s="162">
        <f>IFERROR(VLOOKUP(N461,'P1 Intra-Europees'!$A$15:$H$25,8,0),0)*Z461</f>
        <v>0</v>
      </c>
      <c r="AB461" s="163">
        <f t="shared" si="204"/>
        <v>0</v>
      </c>
      <c r="AC461" s="157" t="str">
        <f>VLOOKUP(B461,'P2 Origin'!$C$21:$O$176,13,0)</f>
        <v>EUR</v>
      </c>
      <c r="AD461" s="164">
        <f t="shared" si="205"/>
        <v>0</v>
      </c>
      <c r="AE461" s="165">
        <f>IF(AU461&gt;0.1,VLOOKUP(B461,'P2 Origin'!$C$21:$M$176,3,0)*H461,0)</f>
        <v>0</v>
      </c>
      <c r="AF461" s="166">
        <f t="shared" si="206"/>
        <v>0</v>
      </c>
      <c r="AG461" s="165">
        <f>(VLOOKUP(B461,'P2 Origin'!$C$21:$M$176,4,0))*AF461</f>
        <v>0</v>
      </c>
      <c r="AH461" s="166">
        <f t="shared" si="207"/>
        <v>0</v>
      </c>
      <c r="AI461" s="165">
        <f>(VLOOKUP(B461,'P2 Origin'!$C$21:$M$176,5,0))*AH461</f>
        <v>0</v>
      </c>
      <c r="AJ461" s="166">
        <f t="shared" si="195"/>
        <v>0</v>
      </c>
      <c r="AK461" s="165">
        <f>(VLOOKUP(B461,'P2 Origin'!$C$21:$M$176,6,0))*AJ461</f>
        <v>0</v>
      </c>
      <c r="AL461" s="166">
        <f t="shared" si="208"/>
        <v>0</v>
      </c>
      <c r="AM461" s="165">
        <f>(VLOOKUP($B461,'P2 Origin'!$C$21:$M$176,7,0))*AL461</f>
        <v>0</v>
      </c>
      <c r="AN461" s="166">
        <f t="shared" si="209"/>
        <v>0</v>
      </c>
      <c r="AO461" s="165">
        <f>(VLOOKUP($B461,'P2 Origin'!$C$21:$M$176,8,0))*AN461</f>
        <v>0</v>
      </c>
      <c r="AP461" s="166">
        <f t="shared" si="210"/>
        <v>60</v>
      </c>
      <c r="AQ461" s="165">
        <f>(VLOOKUP($B461,'P2 Origin'!$C$21:$M$176,9,0))*AP461</f>
        <v>0</v>
      </c>
      <c r="AR461" s="155">
        <f t="shared" si="211"/>
        <v>1</v>
      </c>
      <c r="AS461" s="164">
        <f>(VLOOKUP(B461,'P2 Origin'!$C$21:$M$176,10,0))*K461</f>
        <v>0</v>
      </c>
      <c r="AT461" s="164">
        <f>(VLOOKUP(B461,'P2 Origin'!$C$21:$M$176,11,0))*J461</f>
        <v>0</v>
      </c>
      <c r="AU461" s="167">
        <v>60</v>
      </c>
      <c r="AV461" s="168">
        <v>60</v>
      </c>
      <c r="AW461" s="169">
        <v>0</v>
      </c>
      <c r="AX461" s="170">
        <f>IF(AU461&gt;=0.1,'P3 Bureaumarge zee- en luchtvr.'!$D$12,0)</f>
        <v>0</v>
      </c>
      <c r="AY461" s="163">
        <f t="shared" si="212"/>
        <v>0</v>
      </c>
      <c r="AZ461" s="157" t="str">
        <f>VLOOKUP(D461,'P4 Destination'!$C$21:$O$176,13,0)</f>
        <v>USD</v>
      </c>
      <c r="BA461" s="164">
        <f t="shared" si="213"/>
        <v>0</v>
      </c>
      <c r="BB461" s="171">
        <f>IF(AU461&gt;0.1,(VLOOKUP(D461,'P4 Destination'!$C$21:$M$176,3,0))*I461,0)</f>
        <v>0</v>
      </c>
      <c r="BC461" s="172">
        <f t="shared" si="214"/>
        <v>0</v>
      </c>
      <c r="BD461" s="171">
        <f>(VLOOKUP($D461,'P4 Destination'!$C$21:$M$176,4,0))*BC461</f>
        <v>0</v>
      </c>
      <c r="BE461" s="172">
        <f t="shared" si="215"/>
        <v>0</v>
      </c>
      <c r="BF461" s="171">
        <f>(VLOOKUP($D461,'P4 Destination'!$C$21:$M$176,5,0))*BE461</f>
        <v>0</v>
      </c>
      <c r="BG461" s="172">
        <f t="shared" si="216"/>
        <v>0</v>
      </c>
      <c r="BH461" s="171">
        <f>(VLOOKUP($D461,'P4 Destination'!$C$21:$M$176,6,0))*BG461</f>
        <v>0</v>
      </c>
      <c r="BI461" s="172">
        <f t="shared" si="217"/>
        <v>0</v>
      </c>
      <c r="BJ461" s="171">
        <f>(VLOOKUP($D461,'P4 Destination'!$C$21:$M$176,7,0))*BI461</f>
        <v>0</v>
      </c>
      <c r="BK461" s="172">
        <f t="shared" si="218"/>
        <v>0</v>
      </c>
      <c r="BL461" s="171">
        <f>(VLOOKUP($D461,'P4 Destination'!$C$21:$M$176,8,0))*BK461</f>
        <v>0</v>
      </c>
      <c r="BM461" s="172">
        <f t="shared" si="219"/>
        <v>60</v>
      </c>
      <c r="BN461" s="171">
        <f>(VLOOKUP($D461,'P4 Destination'!$C$21:$M$176,9,0))*BM461</f>
        <v>0</v>
      </c>
      <c r="BO461" s="154">
        <f t="shared" si="220"/>
        <v>1</v>
      </c>
      <c r="BP461" s="171">
        <f>(VLOOKUP(D461,'P4 Destination'!$C$21:$M$176,10,0))*K461</f>
        <v>0</v>
      </c>
      <c r="BQ461" s="171">
        <f>(VLOOKUP(D461,'P4 Destination'!$C$21:$M$176,11,0))*J461</f>
        <v>0</v>
      </c>
      <c r="BR461" s="173">
        <f t="shared" si="221"/>
        <v>0</v>
      </c>
      <c r="BS461" s="173">
        <f>(AV461*2500)*'P6 Verzekering'!$E$11</f>
        <v>0</v>
      </c>
      <c r="BT461" s="173">
        <f>(AW461*2500)*'P6 Verzekering'!$E$12</f>
        <v>0</v>
      </c>
      <c r="BU461" s="173">
        <f>(L461*2500)*'P6 Verzekering'!$E$13</f>
        <v>0</v>
      </c>
      <c r="BV461" s="173">
        <f t="shared" si="222"/>
        <v>0</v>
      </c>
      <c r="BW461"/>
      <c r="BX461"/>
    </row>
    <row r="462" spans="1:76">
      <c r="A462" s="152" t="s">
        <v>1819</v>
      </c>
      <c r="B462" s="152" t="s">
        <v>219</v>
      </c>
      <c r="C462" s="152" t="s">
        <v>219</v>
      </c>
      <c r="D462" s="152" t="s">
        <v>275</v>
      </c>
      <c r="E462" s="152" t="s">
        <v>274</v>
      </c>
      <c r="F462" s="153">
        <f t="shared" si="196"/>
        <v>27</v>
      </c>
      <c r="G462" s="154">
        <v>1</v>
      </c>
      <c r="H462" s="154">
        <f>IFERROR(VLOOKUP(B462,'P2 Origin'!$C$21:$Q$176,15,FALSE),0)</f>
        <v>0</v>
      </c>
      <c r="I462" s="154">
        <f>IFERROR(VLOOKUP(D462,'P4 Destination'!$C$21:$Q$176,15,FALSE),0)</f>
        <v>0</v>
      </c>
      <c r="J462" s="155">
        <v>1</v>
      </c>
      <c r="K462" s="155"/>
      <c r="L462" s="156">
        <v>0</v>
      </c>
      <c r="M462" s="155">
        <v>0</v>
      </c>
      <c r="N462" s="155">
        <v>0</v>
      </c>
      <c r="O462" s="157">
        <f t="shared" si="197"/>
        <v>0</v>
      </c>
      <c r="P462" s="158">
        <f t="shared" si="198"/>
        <v>0</v>
      </c>
      <c r="Q462" s="159">
        <f>IFERROR(VLOOKUP(N462,'P1 Intra-Europees'!$A$15:$H$25,3,0),0)*P462</f>
        <v>0</v>
      </c>
      <c r="R462" s="160">
        <f t="shared" si="199"/>
        <v>0</v>
      </c>
      <c r="S462" s="159">
        <f>IFERROR(VLOOKUP(N462,'P1 Intra-Europees'!$A$15:$H$25,4,0),0)*R462</f>
        <v>0</v>
      </c>
      <c r="T462" s="160">
        <f t="shared" si="200"/>
        <v>0</v>
      </c>
      <c r="U462" s="159">
        <f>IFERROR(VLOOKUP(N462,'P1 Intra-Europees'!$A$15:$H$25,5,0),0)*T462</f>
        <v>0</v>
      </c>
      <c r="V462" s="160">
        <f t="shared" si="201"/>
        <v>0</v>
      </c>
      <c r="W462" s="159">
        <f>IFERROR(VLOOKUP(N462,'P1 Intra-Europees'!$A$15:$H$25,6,0),0)*V462</f>
        <v>0</v>
      </c>
      <c r="X462" s="160">
        <f t="shared" si="202"/>
        <v>0</v>
      </c>
      <c r="Y462" s="159">
        <f>IFERROR(VLOOKUP(N462,'P1 Intra-Europees'!$A$15:$H$25,7,0),0)*X462</f>
        <v>0</v>
      </c>
      <c r="Z462" s="161">
        <f t="shared" si="203"/>
        <v>0</v>
      </c>
      <c r="AA462" s="162">
        <f>IFERROR(VLOOKUP(N462,'P1 Intra-Europees'!$A$15:$H$25,8,0),0)*Z462</f>
        <v>0</v>
      </c>
      <c r="AB462" s="163">
        <f t="shared" si="204"/>
        <v>0</v>
      </c>
      <c r="AC462" s="157" t="str">
        <f>VLOOKUP(B462,'P2 Origin'!$C$21:$O$176,13,0)</f>
        <v>EUR</v>
      </c>
      <c r="AD462" s="164">
        <f t="shared" si="205"/>
        <v>0</v>
      </c>
      <c r="AE462" s="165">
        <f>IF(AU462&gt;0.1,VLOOKUP(B462,'P2 Origin'!$C$21:$M$176,3,0)*H462,0)</f>
        <v>0</v>
      </c>
      <c r="AF462" s="166">
        <f t="shared" si="206"/>
        <v>0</v>
      </c>
      <c r="AG462" s="165">
        <f>(VLOOKUP(B462,'P2 Origin'!$C$21:$M$176,4,0))*AF462</f>
        <v>0</v>
      </c>
      <c r="AH462" s="166">
        <f t="shared" si="207"/>
        <v>0</v>
      </c>
      <c r="AI462" s="165">
        <f>(VLOOKUP(B462,'P2 Origin'!$C$21:$M$176,5,0))*AH462</f>
        <v>0</v>
      </c>
      <c r="AJ462" s="166">
        <f t="shared" si="195"/>
        <v>0</v>
      </c>
      <c r="AK462" s="165">
        <f>(VLOOKUP(B462,'P2 Origin'!$C$21:$M$176,6,0))*AJ462</f>
        <v>0</v>
      </c>
      <c r="AL462" s="166">
        <f t="shared" si="208"/>
        <v>27</v>
      </c>
      <c r="AM462" s="165">
        <f>(VLOOKUP($B462,'P2 Origin'!$C$21:$M$176,7,0))*AL462</f>
        <v>0</v>
      </c>
      <c r="AN462" s="166">
        <f t="shared" si="209"/>
        <v>0</v>
      </c>
      <c r="AO462" s="165">
        <f>(VLOOKUP($B462,'P2 Origin'!$C$21:$M$176,8,0))*AN462</f>
        <v>0</v>
      </c>
      <c r="AP462" s="166">
        <f t="shared" si="210"/>
        <v>0</v>
      </c>
      <c r="AQ462" s="165">
        <f>(VLOOKUP($B462,'P2 Origin'!$C$21:$M$176,9,0))*AP462</f>
        <v>0</v>
      </c>
      <c r="AR462" s="155">
        <f t="shared" si="211"/>
        <v>1</v>
      </c>
      <c r="AS462" s="164">
        <f>(VLOOKUP(B462,'P2 Origin'!$C$21:$M$176,10,0))*K462</f>
        <v>0</v>
      </c>
      <c r="AT462" s="164">
        <f>(VLOOKUP(B462,'P2 Origin'!$C$21:$M$176,11,0))*J462</f>
        <v>0</v>
      </c>
      <c r="AU462" s="167">
        <v>27</v>
      </c>
      <c r="AV462" s="168">
        <v>27</v>
      </c>
      <c r="AW462" s="169">
        <v>0</v>
      </c>
      <c r="AX462" s="170">
        <f>IF(AU462&gt;=0.1,'P3 Bureaumarge zee- en luchtvr.'!$D$12,0)</f>
        <v>0</v>
      </c>
      <c r="AY462" s="163">
        <f t="shared" si="212"/>
        <v>0</v>
      </c>
      <c r="AZ462" s="157" t="str">
        <f>VLOOKUP(D462,'P4 Destination'!$C$21:$O$176,13,0)</f>
        <v>USD</v>
      </c>
      <c r="BA462" s="164">
        <f t="shared" si="213"/>
        <v>0</v>
      </c>
      <c r="BB462" s="171">
        <f>IF(AU462&gt;0.1,(VLOOKUP(D462,'P4 Destination'!$C$21:$M$176,3,0))*I462,0)</f>
        <v>0</v>
      </c>
      <c r="BC462" s="172">
        <f t="shared" si="214"/>
        <v>0</v>
      </c>
      <c r="BD462" s="171">
        <f>(VLOOKUP($D462,'P4 Destination'!$C$21:$M$176,4,0))*BC462</f>
        <v>0</v>
      </c>
      <c r="BE462" s="172">
        <f t="shared" si="215"/>
        <v>0</v>
      </c>
      <c r="BF462" s="171">
        <f>(VLOOKUP($D462,'P4 Destination'!$C$21:$M$176,5,0))*BE462</f>
        <v>0</v>
      </c>
      <c r="BG462" s="172">
        <f t="shared" si="216"/>
        <v>0</v>
      </c>
      <c r="BH462" s="171">
        <f>(VLOOKUP($D462,'P4 Destination'!$C$21:$M$176,6,0))*BG462</f>
        <v>0</v>
      </c>
      <c r="BI462" s="172">
        <f t="shared" si="217"/>
        <v>27</v>
      </c>
      <c r="BJ462" s="171">
        <f>(VLOOKUP($D462,'P4 Destination'!$C$21:$M$176,7,0))*BI462</f>
        <v>0</v>
      </c>
      <c r="BK462" s="172">
        <f t="shared" si="218"/>
        <v>0</v>
      </c>
      <c r="BL462" s="171">
        <f>(VLOOKUP($D462,'P4 Destination'!$C$21:$M$176,8,0))*BK462</f>
        <v>0</v>
      </c>
      <c r="BM462" s="172">
        <f t="shared" si="219"/>
        <v>0</v>
      </c>
      <c r="BN462" s="171">
        <f>(VLOOKUP($D462,'P4 Destination'!$C$21:$M$176,9,0))*BM462</f>
        <v>0</v>
      </c>
      <c r="BO462" s="154">
        <f t="shared" si="220"/>
        <v>1</v>
      </c>
      <c r="BP462" s="171">
        <f>(VLOOKUP(D462,'P4 Destination'!$C$21:$M$176,10,0))*K462</f>
        <v>0</v>
      </c>
      <c r="BQ462" s="171">
        <f>(VLOOKUP(D462,'P4 Destination'!$C$21:$M$176,11,0))*J462</f>
        <v>0</v>
      </c>
      <c r="BR462" s="173">
        <f t="shared" si="221"/>
        <v>0</v>
      </c>
      <c r="BS462" s="173">
        <f>(AV462*2500)*'P6 Verzekering'!$E$11</f>
        <v>0</v>
      </c>
      <c r="BT462" s="173">
        <f>(AW462*2500)*'P6 Verzekering'!$E$12</f>
        <v>0</v>
      </c>
      <c r="BU462" s="173">
        <f>(L462*2500)*'P6 Verzekering'!$E$13</f>
        <v>0</v>
      </c>
      <c r="BV462" s="173">
        <f t="shared" si="222"/>
        <v>0</v>
      </c>
      <c r="BW462"/>
      <c r="BX462"/>
    </row>
    <row r="463" spans="1:76">
      <c r="A463" s="152" t="s">
        <v>1820</v>
      </c>
      <c r="B463" s="152" t="s">
        <v>219</v>
      </c>
      <c r="C463" s="152" t="s">
        <v>219</v>
      </c>
      <c r="D463" s="152" t="s">
        <v>275</v>
      </c>
      <c r="E463" s="152" t="s">
        <v>274</v>
      </c>
      <c r="F463" s="153">
        <f t="shared" si="196"/>
        <v>57</v>
      </c>
      <c r="G463" s="154">
        <v>1</v>
      </c>
      <c r="H463" s="154">
        <f>IFERROR(VLOOKUP(B463,'P2 Origin'!$C$21:$Q$176,15,FALSE),0)</f>
        <v>0</v>
      </c>
      <c r="I463" s="154">
        <f>IFERROR(VLOOKUP(D463,'P4 Destination'!$C$21:$Q$176,15,FALSE),0)</f>
        <v>0</v>
      </c>
      <c r="J463" s="155"/>
      <c r="K463" s="155">
        <v>1</v>
      </c>
      <c r="L463" s="156">
        <v>0</v>
      </c>
      <c r="M463" s="155">
        <v>0</v>
      </c>
      <c r="N463" s="155">
        <v>0</v>
      </c>
      <c r="O463" s="157">
        <f t="shared" si="197"/>
        <v>0</v>
      </c>
      <c r="P463" s="158">
        <f t="shared" si="198"/>
        <v>0</v>
      </c>
      <c r="Q463" s="159">
        <f>IFERROR(VLOOKUP(N463,'P1 Intra-Europees'!$A$15:$H$25,3,0),0)*P463</f>
        <v>0</v>
      </c>
      <c r="R463" s="160">
        <f t="shared" si="199"/>
        <v>0</v>
      </c>
      <c r="S463" s="159">
        <f>IFERROR(VLOOKUP(N463,'P1 Intra-Europees'!$A$15:$H$25,4,0),0)*R463</f>
        <v>0</v>
      </c>
      <c r="T463" s="160">
        <f t="shared" si="200"/>
        <v>0</v>
      </c>
      <c r="U463" s="159">
        <f>IFERROR(VLOOKUP(N463,'P1 Intra-Europees'!$A$15:$H$25,5,0),0)*T463</f>
        <v>0</v>
      </c>
      <c r="V463" s="160">
        <f t="shared" si="201"/>
        <v>0</v>
      </c>
      <c r="W463" s="159">
        <f>IFERROR(VLOOKUP(N463,'P1 Intra-Europees'!$A$15:$H$25,6,0),0)*V463</f>
        <v>0</v>
      </c>
      <c r="X463" s="160">
        <f t="shared" si="202"/>
        <v>0</v>
      </c>
      <c r="Y463" s="159">
        <f>IFERROR(VLOOKUP(N463,'P1 Intra-Europees'!$A$15:$H$25,7,0),0)*X463</f>
        <v>0</v>
      </c>
      <c r="Z463" s="161">
        <f t="shared" si="203"/>
        <v>0</v>
      </c>
      <c r="AA463" s="162">
        <f>IFERROR(VLOOKUP(N463,'P1 Intra-Europees'!$A$15:$H$25,8,0),0)*Z463</f>
        <v>0</v>
      </c>
      <c r="AB463" s="163">
        <f t="shared" si="204"/>
        <v>0</v>
      </c>
      <c r="AC463" s="157" t="str">
        <f>VLOOKUP(B463,'P2 Origin'!$C$21:$O$176,13,0)</f>
        <v>EUR</v>
      </c>
      <c r="AD463" s="164">
        <f t="shared" si="205"/>
        <v>0</v>
      </c>
      <c r="AE463" s="165">
        <f>IF(AU463&gt;0.1,VLOOKUP(B463,'P2 Origin'!$C$21:$M$176,3,0)*H463,0)</f>
        <v>0</v>
      </c>
      <c r="AF463" s="166">
        <f t="shared" si="206"/>
        <v>0</v>
      </c>
      <c r="AG463" s="165">
        <f>(VLOOKUP(B463,'P2 Origin'!$C$21:$M$176,4,0))*AF463</f>
        <v>0</v>
      </c>
      <c r="AH463" s="166">
        <f t="shared" si="207"/>
        <v>0</v>
      </c>
      <c r="AI463" s="165">
        <f>(VLOOKUP(B463,'P2 Origin'!$C$21:$M$176,5,0))*AH463</f>
        <v>0</v>
      </c>
      <c r="AJ463" s="166">
        <f t="shared" ref="AJ463:AJ526" si="223">IF(AND(AU463&gt;=16,AU463&lt;=25.99),$AU463,0)</f>
        <v>0</v>
      </c>
      <c r="AK463" s="165">
        <f>(VLOOKUP(B463,'P2 Origin'!$C$21:$M$176,6,0))*AJ463</f>
        <v>0</v>
      </c>
      <c r="AL463" s="166">
        <f t="shared" si="208"/>
        <v>0</v>
      </c>
      <c r="AM463" s="165">
        <f>(VLOOKUP($B463,'P2 Origin'!$C$21:$M$176,7,0))*AL463</f>
        <v>0</v>
      </c>
      <c r="AN463" s="166">
        <f t="shared" si="209"/>
        <v>0</v>
      </c>
      <c r="AO463" s="165">
        <f>(VLOOKUP($B463,'P2 Origin'!$C$21:$M$176,8,0))*AN463</f>
        <v>0</v>
      </c>
      <c r="AP463" s="166">
        <f t="shared" si="210"/>
        <v>57</v>
      </c>
      <c r="AQ463" s="165">
        <f>(VLOOKUP($B463,'P2 Origin'!$C$21:$M$176,9,0))*AP463</f>
        <v>0</v>
      </c>
      <c r="AR463" s="155">
        <f t="shared" si="211"/>
        <v>1</v>
      </c>
      <c r="AS463" s="164">
        <f>(VLOOKUP(B463,'P2 Origin'!$C$21:$M$176,10,0))*K463</f>
        <v>0</v>
      </c>
      <c r="AT463" s="164">
        <f>(VLOOKUP(B463,'P2 Origin'!$C$21:$M$176,11,0))*J463</f>
        <v>0</v>
      </c>
      <c r="AU463" s="167">
        <v>57</v>
      </c>
      <c r="AV463" s="168">
        <v>57</v>
      </c>
      <c r="AW463" s="169">
        <v>0</v>
      </c>
      <c r="AX463" s="170">
        <f>IF(AU463&gt;=0.1,'P3 Bureaumarge zee- en luchtvr.'!$D$12,0)</f>
        <v>0</v>
      </c>
      <c r="AY463" s="163">
        <f t="shared" si="212"/>
        <v>0</v>
      </c>
      <c r="AZ463" s="157" t="str">
        <f>VLOOKUP(D463,'P4 Destination'!$C$21:$O$176,13,0)</f>
        <v>USD</v>
      </c>
      <c r="BA463" s="164">
        <f t="shared" si="213"/>
        <v>0</v>
      </c>
      <c r="BB463" s="171">
        <f>IF(AU463&gt;0.1,(VLOOKUP(D463,'P4 Destination'!$C$21:$M$176,3,0))*I463,0)</f>
        <v>0</v>
      </c>
      <c r="BC463" s="172">
        <f t="shared" si="214"/>
        <v>0</v>
      </c>
      <c r="BD463" s="171">
        <f>(VLOOKUP($D463,'P4 Destination'!$C$21:$M$176,4,0))*BC463</f>
        <v>0</v>
      </c>
      <c r="BE463" s="172">
        <f t="shared" si="215"/>
        <v>0</v>
      </c>
      <c r="BF463" s="171">
        <f>(VLOOKUP($D463,'P4 Destination'!$C$21:$M$176,5,0))*BE463</f>
        <v>0</v>
      </c>
      <c r="BG463" s="172">
        <f t="shared" si="216"/>
        <v>0</v>
      </c>
      <c r="BH463" s="171">
        <f>(VLOOKUP($D463,'P4 Destination'!$C$21:$M$176,6,0))*BG463</f>
        <v>0</v>
      </c>
      <c r="BI463" s="172">
        <f t="shared" si="217"/>
        <v>0</v>
      </c>
      <c r="BJ463" s="171">
        <f>(VLOOKUP($D463,'P4 Destination'!$C$21:$M$176,7,0))*BI463</f>
        <v>0</v>
      </c>
      <c r="BK463" s="172">
        <f t="shared" si="218"/>
        <v>0</v>
      </c>
      <c r="BL463" s="171">
        <f>(VLOOKUP($D463,'P4 Destination'!$C$21:$M$176,8,0))*BK463</f>
        <v>0</v>
      </c>
      <c r="BM463" s="172">
        <f t="shared" si="219"/>
        <v>57</v>
      </c>
      <c r="BN463" s="171">
        <f>(VLOOKUP($D463,'P4 Destination'!$C$21:$M$176,9,0))*BM463</f>
        <v>0</v>
      </c>
      <c r="BO463" s="154">
        <f t="shared" si="220"/>
        <v>1</v>
      </c>
      <c r="BP463" s="171">
        <f>(VLOOKUP(D463,'P4 Destination'!$C$21:$M$176,10,0))*K463</f>
        <v>0</v>
      </c>
      <c r="BQ463" s="171">
        <f>(VLOOKUP(D463,'P4 Destination'!$C$21:$M$176,11,0))*J463</f>
        <v>0</v>
      </c>
      <c r="BR463" s="173">
        <f t="shared" si="221"/>
        <v>0</v>
      </c>
      <c r="BS463" s="173">
        <f>(AV463*2500)*'P6 Verzekering'!$E$11</f>
        <v>0</v>
      </c>
      <c r="BT463" s="173">
        <f>(AW463*2500)*'P6 Verzekering'!$E$12</f>
        <v>0</v>
      </c>
      <c r="BU463" s="173">
        <f>(L463*2500)*'P6 Verzekering'!$E$13</f>
        <v>0</v>
      </c>
      <c r="BV463" s="173">
        <f t="shared" si="222"/>
        <v>0</v>
      </c>
      <c r="BW463"/>
      <c r="BX463"/>
    </row>
    <row r="464" spans="1:76">
      <c r="A464" s="152" t="s">
        <v>1821</v>
      </c>
      <c r="B464" s="152" t="s">
        <v>219</v>
      </c>
      <c r="C464" s="152" t="s">
        <v>219</v>
      </c>
      <c r="D464" s="152" t="s">
        <v>275</v>
      </c>
      <c r="E464" s="152" t="s">
        <v>274</v>
      </c>
      <c r="F464" s="153">
        <f t="shared" si="196"/>
        <v>43</v>
      </c>
      <c r="G464" s="154">
        <v>1</v>
      </c>
      <c r="H464" s="154">
        <f>IFERROR(VLOOKUP(B464,'P2 Origin'!$C$21:$Q$176,15,FALSE),0)</f>
        <v>0</v>
      </c>
      <c r="I464" s="154">
        <f>IFERROR(VLOOKUP(D464,'P4 Destination'!$C$21:$Q$176,15,FALSE),0)</f>
        <v>0</v>
      </c>
      <c r="J464" s="155"/>
      <c r="K464" s="155">
        <v>1</v>
      </c>
      <c r="L464" s="156">
        <v>0</v>
      </c>
      <c r="M464" s="155">
        <v>0</v>
      </c>
      <c r="N464" s="155">
        <v>0</v>
      </c>
      <c r="O464" s="157">
        <f t="shared" si="197"/>
        <v>0</v>
      </c>
      <c r="P464" s="158">
        <f t="shared" si="198"/>
        <v>0</v>
      </c>
      <c r="Q464" s="159">
        <f>IFERROR(VLOOKUP(N464,'P1 Intra-Europees'!$A$15:$H$25,3,0),0)*P464</f>
        <v>0</v>
      </c>
      <c r="R464" s="160">
        <f t="shared" si="199"/>
        <v>0</v>
      </c>
      <c r="S464" s="159">
        <f>IFERROR(VLOOKUP(N464,'P1 Intra-Europees'!$A$15:$H$25,4,0),0)*R464</f>
        <v>0</v>
      </c>
      <c r="T464" s="160">
        <f t="shared" si="200"/>
        <v>0</v>
      </c>
      <c r="U464" s="159">
        <f>IFERROR(VLOOKUP(N464,'P1 Intra-Europees'!$A$15:$H$25,5,0),0)*T464</f>
        <v>0</v>
      </c>
      <c r="V464" s="160">
        <f t="shared" si="201"/>
        <v>0</v>
      </c>
      <c r="W464" s="159">
        <f>IFERROR(VLOOKUP(N464,'P1 Intra-Europees'!$A$15:$H$25,6,0),0)*V464</f>
        <v>0</v>
      </c>
      <c r="X464" s="160">
        <f t="shared" si="202"/>
        <v>0</v>
      </c>
      <c r="Y464" s="159">
        <f>IFERROR(VLOOKUP(N464,'P1 Intra-Europees'!$A$15:$H$25,7,0),0)*X464</f>
        <v>0</v>
      </c>
      <c r="Z464" s="161">
        <f t="shared" si="203"/>
        <v>0</v>
      </c>
      <c r="AA464" s="162">
        <f>IFERROR(VLOOKUP(N464,'P1 Intra-Europees'!$A$15:$H$25,8,0),0)*Z464</f>
        <v>0</v>
      </c>
      <c r="AB464" s="163">
        <f t="shared" si="204"/>
        <v>0</v>
      </c>
      <c r="AC464" s="157" t="str">
        <f>VLOOKUP(B464,'P2 Origin'!$C$21:$O$176,13,0)</f>
        <v>EUR</v>
      </c>
      <c r="AD464" s="164">
        <f t="shared" si="205"/>
        <v>0</v>
      </c>
      <c r="AE464" s="165">
        <f>IF(AU464&gt;0.1,VLOOKUP(B464,'P2 Origin'!$C$21:$M$176,3,0)*H464,0)</f>
        <v>0</v>
      </c>
      <c r="AF464" s="166">
        <f t="shared" si="206"/>
        <v>0</v>
      </c>
      <c r="AG464" s="165">
        <f>(VLOOKUP(B464,'P2 Origin'!$C$21:$M$176,4,0))*AF464</f>
        <v>0</v>
      </c>
      <c r="AH464" s="166">
        <f t="shared" si="207"/>
        <v>0</v>
      </c>
      <c r="AI464" s="165">
        <f>(VLOOKUP(B464,'P2 Origin'!$C$21:$M$176,5,0))*AH464</f>
        <v>0</v>
      </c>
      <c r="AJ464" s="166">
        <f t="shared" si="223"/>
        <v>0</v>
      </c>
      <c r="AK464" s="165">
        <f>(VLOOKUP(B464,'P2 Origin'!$C$21:$M$176,6,0))*AJ464</f>
        <v>0</v>
      </c>
      <c r="AL464" s="166">
        <f t="shared" si="208"/>
        <v>0</v>
      </c>
      <c r="AM464" s="165">
        <f>(VLOOKUP($B464,'P2 Origin'!$C$21:$M$176,7,0))*AL464</f>
        <v>0</v>
      </c>
      <c r="AN464" s="166">
        <f t="shared" si="209"/>
        <v>43</v>
      </c>
      <c r="AO464" s="165">
        <f>(VLOOKUP($B464,'P2 Origin'!$C$21:$M$176,8,0))*AN464</f>
        <v>0</v>
      </c>
      <c r="AP464" s="166">
        <f t="shared" si="210"/>
        <v>0</v>
      </c>
      <c r="AQ464" s="165">
        <f>(VLOOKUP($B464,'P2 Origin'!$C$21:$M$176,9,0))*AP464</f>
        <v>0</v>
      </c>
      <c r="AR464" s="155">
        <f t="shared" si="211"/>
        <v>1</v>
      </c>
      <c r="AS464" s="164">
        <f>(VLOOKUP(B464,'P2 Origin'!$C$21:$M$176,10,0))*K464</f>
        <v>0</v>
      </c>
      <c r="AT464" s="164">
        <f>(VLOOKUP(B464,'P2 Origin'!$C$21:$M$176,11,0))*J464</f>
        <v>0</v>
      </c>
      <c r="AU464" s="167">
        <v>43</v>
      </c>
      <c r="AV464" s="168">
        <v>43</v>
      </c>
      <c r="AW464" s="169">
        <v>0</v>
      </c>
      <c r="AX464" s="170">
        <f>IF(AU464&gt;=0.1,'P3 Bureaumarge zee- en luchtvr.'!$D$12,0)</f>
        <v>0</v>
      </c>
      <c r="AY464" s="163">
        <f t="shared" si="212"/>
        <v>0</v>
      </c>
      <c r="AZ464" s="157" t="str">
        <f>VLOOKUP(D464,'P4 Destination'!$C$21:$O$176,13,0)</f>
        <v>USD</v>
      </c>
      <c r="BA464" s="164">
        <f t="shared" si="213"/>
        <v>0</v>
      </c>
      <c r="BB464" s="171">
        <f>IF(AU464&gt;0.1,(VLOOKUP(D464,'P4 Destination'!$C$21:$M$176,3,0))*I464,0)</f>
        <v>0</v>
      </c>
      <c r="BC464" s="172">
        <f t="shared" si="214"/>
        <v>0</v>
      </c>
      <c r="BD464" s="171">
        <f>(VLOOKUP($D464,'P4 Destination'!$C$21:$M$176,4,0))*BC464</f>
        <v>0</v>
      </c>
      <c r="BE464" s="172">
        <f t="shared" si="215"/>
        <v>0</v>
      </c>
      <c r="BF464" s="171">
        <f>(VLOOKUP($D464,'P4 Destination'!$C$21:$M$176,5,0))*BE464</f>
        <v>0</v>
      </c>
      <c r="BG464" s="172">
        <f t="shared" si="216"/>
        <v>0</v>
      </c>
      <c r="BH464" s="171">
        <f>(VLOOKUP($D464,'P4 Destination'!$C$21:$M$176,6,0))*BG464</f>
        <v>0</v>
      </c>
      <c r="BI464" s="172">
        <f t="shared" si="217"/>
        <v>0</v>
      </c>
      <c r="BJ464" s="171">
        <f>(VLOOKUP($D464,'P4 Destination'!$C$21:$M$176,7,0))*BI464</f>
        <v>0</v>
      </c>
      <c r="BK464" s="172">
        <f t="shared" si="218"/>
        <v>43</v>
      </c>
      <c r="BL464" s="171">
        <f>(VLOOKUP($D464,'P4 Destination'!$C$21:$M$176,8,0))*BK464</f>
        <v>0</v>
      </c>
      <c r="BM464" s="172">
        <f t="shared" si="219"/>
        <v>0</v>
      </c>
      <c r="BN464" s="171">
        <f>(VLOOKUP($D464,'P4 Destination'!$C$21:$M$176,9,0))*BM464</f>
        <v>0</v>
      </c>
      <c r="BO464" s="154">
        <f t="shared" si="220"/>
        <v>1</v>
      </c>
      <c r="BP464" s="171">
        <f>(VLOOKUP(D464,'P4 Destination'!$C$21:$M$176,10,0))*K464</f>
        <v>0</v>
      </c>
      <c r="BQ464" s="171">
        <f>(VLOOKUP(D464,'P4 Destination'!$C$21:$M$176,11,0))*J464</f>
        <v>0</v>
      </c>
      <c r="BR464" s="173">
        <f t="shared" si="221"/>
        <v>0</v>
      </c>
      <c r="BS464" s="173">
        <f>(AV464*2500)*'P6 Verzekering'!$E$11</f>
        <v>0</v>
      </c>
      <c r="BT464" s="173">
        <f>(AW464*2500)*'P6 Verzekering'!$E$12</f>
        <v>0</v>
      </c>
      <c r="BU464" s="173">
        <f>(L464*2500)*'P6 Verzekering'!$E$13</f>
        <v>0</v>
      </c>
      <c r="BV464" s="173">
        <f t="shared" si="222"/>
        <v>0</v>
      </c>
      <c r="BW464"/>
      <c r="BX464"/>
    </row>
    <row r="465" spans="1:76">
      <c r="A465" s="152" t="s">
        <v>1822</v>
      </c>
      <c r="B465" s="152" t="s">
        <v>219</v>
      </c>
      <c r="C465" s="152" t="s">
        <v>219</v>
      </c>
      <c r="D465" s="152" t="s">
        <v>275</v>
      </c>
      <c r="E465" s="152" t="s">
        <v>274</v>
      </c>
      <c r="F465" s="153">
        <f t="shared" si="196"/>
        <v>28</v>
      </c>
      <c r="G465" s="154">
        <v>1</v>
      </c>
      <c r="H465" s="154">
        <f>IFERROR(VLOOKUP(B465,'P2 Origin'!$C$21:$Q$176,15,FALSE),0)</f>
        <v>0</v>
      </c>
      <c r="I465" s="154">
        <f>IFERROR(VLOOKUP(D465,'P4 Destination'!$C$21:$Q$176,15,FALSE),0)</f>
        <v>0</v>
      </c>
      <c r="J465" s="155">
        <v>1</v>
      </c>
      <c r="K465" s="155"/>
      <c r="L465" s="156">
        <v>0</v>
      </c>
      <c r="M465" s="155">
        <v>0</v>
      </c>
      <c r="N465" s="155">
        <v>0</v>
      </c>
      <c r="O465" s="157">
        <f t="shared" si="197"/>
        <v>0</v>
      </c>
      <c r="P465" s="158">
        <f t="shared" si="198"/>
        <v>0</v>
      </c>
      <c r="Q465" s="159">
        <f>IFERROR(VLOOKUP(N465,'P1 Intra-Europees'!$A$15:$H$25,3,0),0)*P465</f>
        <v>0</v>
      </c>
      <c r="R465" s="160">
        <f t="shared" si="199"/>
        <v>0</v>
      </c>
      <c r="S465" s="159">
        <f>IFERROR(VLOOKUP(N465,'P1 Intra-Europees'!$A$15:$H$25,4,0),0)*R465</f>
        <v>0</v>
      </c>
      <c r="T465" s="160">
        <f t="shared" si="200"/>
        <v>0</v>
      </c>
      <c r="U465" s="159">
        <f>IFERROR(VLOOKUP(N465,'P1 Intra-Europees'!$A$15:$H$25,5,0),0)*T465</f>
        <v>0</v>
      </c>
      <c r="V465" s="160">
        <f t="shared" si="201"/>
        <v>0</v>
      </c>
      <c r="W465" s="159">
        <f>IFERROR(VLOOKUP(N465,'P1 Intra-Europees'!$A$15:$H$25,6,0),0)*V465</f>
        <v>0</v>
      </c>
      <c r="X465" s="160">
        <f t="shared" si="202"/>
        <v>0</v>
      </c>
      <c r="Y465" s="159">
        <f>IFERROR(VLOOKUP(N465,'P1 Intra-Europees'!$A$15:$H$25,7,0),0)*X465</f>
        <v>0</v>
      </c>
      <c r="Z465" s="161">
        <f t="shared" si="203"/>
        <v>0</v>
      </c>
      <c r="AA465" s="162">
        <f>IFERROR(VLOOKUP(N465,'P1 Intra-Europees'!$A$15:$H$25,8,0),0)*Z465</f>
        <v>0</v>
      </c>
      <c r="AB465" s="163">
        <f t="shared" si="204"/>
        <v>0</v>
      </c>
      <c r="AC465" s="157" t="str">
        <f>VLOOKUP(B465,'P2 Origin'!$C$21:$O$176,13,0)</f>
        <v>EUR</v>
      </c>
      <c r="AD465" s="164">
        <f t="shared" si="205"/>
        <v>0</v>
      </c>
      <c r="AE465" s="165">
        <f>IF(AU465&gt;0.1,VLOOKUP(B465,'P2 Origin'!$C$21:$M$176,3,0)*H465,0)</f>
        <v>0</v>
      </c>
      <c r="AF465" s="166">
        <f t="shared" si="206"/>
        <v>0</v>
      </c>
      <c r="AG465" s="165">
        <f>(VLOOKUP(B465,'P2 Origin'!$C$21:$M$176,4,0))*AF465</f>
        <v>0</v>
      </c>
      <c r="AH465" s="166">
        <f t="shared" si="207"/>
        <v>0</v>
      </c>
      <c r="AI465" s="165">
        <f>(VLOOKUP(B465,'P2 Origin'!$C$21:$M$176,5,0))*AH465</f>
        <v>0</v>
      </c>
      <c r="AJ465" s="166">
        <f t="shared" si="223"/>
        <v>0</v>
      </c>
      <c r="AK465" s="165">
        <f>(VLOOKUP(B465,'P2 Origin'!$C$21:$M$176,6,0))*AJ465</f>
        <v>0</v>
      </c>
      <c r="AL465" s="166">
        <f t="shared" si="208"/>
        <v>28</v>
      </c>
      <c r="AM465" s="165">
        <f>(VLOOKUP($B465,'P2 Origin'!$C$21:$M$176,7,0))*AL465</f>
        <v>0</v>
      </c>
      <c r="AN465" s="166">
        <f t="shared" si="209"/>
        <v>0</v>
      </c>
      <c r="AO465" s="165">
        <f>(VLOOKUP($B465,'P2 Origin'!$C$21:$M$176,8,0))*AN465</f>
        <v>0</v>
      </c>
      <c r="AP465" s="166">
        <f t="shared" si="210"/>
        <v>0</v>
      </c>
      <c r="AQ465" s="165">
        <f>(VLOOKUP($B465,'P2 Origin'!$C$21:$M$176,9,0))*AP465</f>
        <v>0</v>
      </c>
      <c r="AR465" s="155">
        <f t="shared" si="211"/>
        <v>1</v>
      </c>
      <c r="AS465" s="164">
        <f>(VLOOKUP(B465,'P2 Origin'!$C$21:$M$176,10,0))*K465</f>
        <v>0</v>
      </c>
      <c r="AT465" s="164">
        <f>(VLOOKUP(B465,'P2 Origin'!$C$21:$M$176,11,0))*J465</f>
        <v>0</v>
      </c>
      <c r="AU465" s="167">
        <v>28</v>
      </c>
      <c r="AV465" s="168">
        <v>28</v>
      </c>
      <c r="AW465" s="169">
        <v>0</v>
      </c>
      <c r="AX465" s="170">
        <f>IF(AU465&gt;=0.1,'P3 Bureaumarge zee- en luchtvr.'!$D$12,0)</f>
        <v>0</v>
      </c>
      <c r="AY465" s="163">
        <f t="shared" si="212"/>
        <v>0</v>
      </c>
      <c r="AZ465" s="157" t="str">
        <f>VLOOKUP(D465,'P4 Destination'!$C$21:$O$176,13,0)</f>
        <v>USD</v>
      </c>
      <c r="BA465" s="164">
        <f t="shared" si="213"/>
        <v>0</v>
      </c>
      <c r="BB465" s="171">
        <f>IF(AU465&gt;0.1,(VLOOKUP(D465,'P4 Destination'!$C$21:$M$176,3,0))*I465,0)</f>
        <v>0</v>
      </c>
      <c r="BC465" s="172">
        <f t="shared" si="214"/>
        <v>0</v>
      </c>
      <c r="BD465" s="171">
        <f>(VLOOKUP($D465,'P4 Destination'!$C$21:$M$176,4,0))*BC465</f>
        <v>0</v>
      </c>
      <c r="BE465" s="172">
        <f t="shared" si="215"/>
        <v>0</v>
      </c>
      <c r="BF465" s="171">
        <f>(VLOOKUP($D465,'P4 Destination'!$C$21:$M$176,5,0))*BE465</f>
        <v>0</v>
      </c>
      <c r="BG465" s="172">
        <f t="shared" si="216"/>
        <v>0</v>
      </c>
      <c r="BH465" s="171">
        <f>(VLOOKUP($D465,'P4 Destination'!$C$21:$M$176,6,0))*BG465</f>
        <v>0</v>
      </c>
      <c r="BI465" s="172">
        <f t="shared" si="217"/>
        <v>28</v>
      </c>
      <c r="BJ465" s="171">
        <f>(VLOOKUP($D465,'P4 Destination'!$C$21:$M$176,7,0))*BI465</f>
        <v>0</v>
      </c>
      <c r="BK465" s="172">
        <f t="shared" si="218"/>
        <v>0</v>
      </c>
      <c r="BL465" s="171">
        <f>(VLOOKUP($D465,'P4 Destination'!$C$21:$M$176,8,0))*BK465</f>
        <v>0</v>
      </c>
      <c r="BM465" s="172">
        <f t="shared" si="219"/>
        <v>0</v>
      </c>
      <c r="BN465" s="171">
        <f>(VLOOKUP($D465,'P4 Destination'!$C$21:$M$176,9,0))*BM465</f>
        <v>0</v>
      </c>
      <c r="BO465" s="154">
        <f t="shared" si="220"/>
        <v>1</v>
      </c>
      <c r="BP465" s="171">
        <f>(VLOOKUP(D465,'P4 Destination'!$C$21:$M$176,10,0))*K465</f>
        <v>0</v>
      </c>
      <c r="BQ465" s="171">
        <f>(VLOOKUP(D465,'P4 Destination'!$C$21:$M$176,11,0))*J465</f>
        <v>0</v>
      </c>
      <c r="BR465" s="173">
        <f t="shared" si="221"/>
        <v>0</v>
      </c>
      <c r="BS465" s="173">
        <f>(AV465*2500)*'P6 Verzekering'!$E$11</f>
        <v>0</v>
      </c>
      <c r="BT465" s="173">
        <f>(AW465*2500)*'P6 Verzekering'!$E$12</f>
        <v>0</v>
      </c>
      <c r="BU465" s="173">
        <f>(L465*2500)*'P6 Verzekering'!$E$13</f>
        <v>0</v>
      </c>
      <c r="BV465" s="173">
        <f t="shared" si="222"/>
        <v>0</v>
      </c>
      <c r="BW465"/>
      <c r="BX465"/>
    </row>
    <row r="466" spans="1:76">
      <c r="A466" s="152" t="s">
        <v>1823</v>
      </c>
      <c r="B466" s="152" t="s">
        <v>219</v>
      </c>
      <c r="C466" s="152" t="s">
        <v>219</v>
      </c>
      <c r="D466" s="152" t="s">
        <v>275</v>
      </c>
      <c r="E466" s="152" t="s">
        <v>274</v>
      </c>
      <c r="F466" s="153">
        <f t="shared" si="196"/>
        <v>45</v>
      </c>
      <c r="G466" s="154">
        <v>1</v>
      </c>
      <c r="H466" s="154">
        <f>IFERROR(VLOOKUP(B466,'P2 Origin'!$C$21:$Q$176,15,FALSE),0)</f>
        <v>0</v>
      </c>
      <c r="I466" s="154">
        <f>IFERROR(VLOOKUP(D466,'P4 Destination'!$C$21:$Q$176,15,FALSE),0)</f>
        <v>0</v>
      </c>
      <c r="J466" s="155"/>
      <c r="K466" s="155">
        <v>1</v>
      </c>
      <c r="L466" s="156">
        <v>0</v>
      </c>
      <c r="M466" s="155">
        <v>0</v>
      </c>
      <c r="N466" s="155">
        <v>0</v>
      </c>
      <c r="O466" s="157">
        <f t="shared" si="197"/>
        <v>0</v>
      </c>
      <c r="P466" s="158">
        <f t="shared" si="198"/>
        <v>0</v>
      </c>
      <c r="Q466" s="159">
        <f>IFERROR(VLOOKUP(N466,'P1 Intra-Europees'!$A$15:$H$25,3,0),0)*P466</f>
        <v>0</v>
      </c>
      <c r="R466" s="160">
        <f t="shared" si="199"/>
        <v>0</v>
      </c>
      <c r="S466" s="159">
        <f>IFERROR(VLOOKUP(N466,'P1 Intra-Europees'!$A$15:$H$25,4,0),0)*R466</f>
        <v>0</v>
      </c>
      <c r="T466" s="160">
        <f t="shared" si="200"/>
        <v>0</v>
      </c>
      <c r="U466" s="159">
        <f>IFERROR(VLOOKUP(N466,'P1 Intra-Europees'!$A$15:$H$25,5,0),0)*T466</f>
        <v>0</v>
      </c>
      <c r="V466" s="160">
        <f t="shared" si="201"/>
        <v>0</v>
      </c>
      <c r="W466" s="159">
        <f>IFERROR(VLOOKUP(N466,'P1 Intra-Europees'!$A$15:$H$25,6,0),0)*V466</f>
        <v>0</v>
      </c>
      <c r="X466" s="160">
        <f t="shared" si="202"/>
        <v>0</v>
      </c>
      <c r="Y466" s="159">
        <f>IFERROR(VLOOKUP(N466,'P1 Intra-Europees'!$A$15:$H$25,7,0),0)*X466</f>
        <v>0</v>
      </c>
      <c r="Z466" s="161">
        <f t="shared" si="203"/>
        <v>0</v>
      </c>
      <c r="AA466" s="162">
        <f>IFERROR(VLOOKUP(N466,'P1 Intra-Europees'!$A$15:$H$25,8,0),0)*Z466</f>
        <v>0</v>
      </c>
      <c r="AB466" s="163">
        <f t="shared" si="204"/>
        <v>0</v>
      </c>
      <c r="AC466" s="157" t="str">
        <f>VLOOKUP(B466,'P2 Origin'!$C$21:$O$176,13,0)</f>
        <v>EUR</v>
      </c>
      <c r="AD466" s="164">
        <f t="shared" si="205"/>
        <v>0</v>
      </c>
      <c r="AE466" s="165">
        <f>IF(AU466&gt;0.1,VLOOKUP(B466,'P2 Origin'!$C$21:$M$176,3,0)*H466,0)</f>
        <v>0</v>
      </c>
      <c r="AF466" s="166">
        <f t="shared" si="206"/>
        <v>0</v>
      </c>
      <c r="AG466" s="165">
        <f>(VLOOKUP(B466,'P2 Origin'!$C$21:$M$176,4,0))*AF466</f>
        <v>0</v>
      </c>
      <c r="AH466" s="166">
        <f t="shared" si="207"/>
        <v>0</v>
      </c>
      <c r="AI466" s="165">
        <f>(VLOOKUP(B466,'P2 Origin'!$C$21:$M$176,5,0))*AH466</f>
        <v>0</v>
      </c>
      <c r="AJ466" s="166">
        <f t="shared" si="223"/>
        <v>0</v>
      </c>
      <c r="AK466" s="165">
        <f>(VLOOKUP(B466,'P2 Origin'!$C$21:$M$176,6,0))*AJ466</f>
        <v>0</v>
      </c>
      <c r="AL466" s="166">
        <f t="shared" si="208"/>
        <v>0</v>
      </c>
      <c r="AM466" s="165">
        <f>(VLOOKUP($B466,'P2 Origin'!$C$21:$M$176,7,0))*AL466</f>
        <v>0</v>
      </c>
      <c r="AN466" s="166">
        <f t="shared" si="209"/>
        <v>45</v>
      </c>
      <c r="AO466" s="165">
        <f>(VLOOKUP($B466,'P2 Origin'!$C$21:$M$176,8,0))*AN466</f>
        <v>0</v>
      </c>
      <c r="AP466" s="166">
        <f t="shared" si="210"/>
        <v>0</v>
      </c>
      <c r="AQ466" s="165">
        <f>(VLOOKUP($B466,'P2 Origin'!$C$21:$M$176,9,0))*AP466</f>
        <v>0</v>
      </c>
      <c r="AR466" s="155">
        <f t="shared" si="211"/>
        <v>1</v>
      </c>
      <c r="AS466" s="164">
        <f>(VLOOKUP(B466,'P2 Origin'!$C$21:$M$176,10,0))*K466</f>
        <v>0</v>
      </c>
      <c r="AT466" s="164">
        <f>(VLOOKUP(B466,'P2 Origin'!$C$21:$M$176,11,0))*J466</f>
        <v>0</v>
      </c>
      <c r="AU466" s="167">
        <v>45</v>
      </c>
      <c r="AV466" s="168">
        <v>45</v>
      </c>
      <c r="AW466" s="169">
        <v>0</v>
      </c>
      <c r="AX466" s="170">
        <f>IF(AU466&gt;=0.1,'P3 Bureaumarge zee- en luchtvr.'!$D$12,0)</f>
        <v>0</v>
      </c>
      <c r="AY466" s="163">
        <f t="shared" si="212"/>
        <v>0</v>
      </c>
      <c r="AZ466" s="157" t="str">
        <f>VLOOKUP(D466,'P4 Destination'!$C$21:$O$176,13,0)</f>
        <v>USD</v>
      </c>
      <c r="BA466" s="164">
        <f t="shared" si="213"/>
        <v>0</v>
      </c>
      <c r="BB466" s="171">
        <f>IF(AU466&gt;0.1,(VLOOKUP(D466,'P4 Destination'!$C$21:$M$176,3,0))*I466,0)</f>
        <v>0</v>
      </c>
      <c r="BC466" s="172">
        <f t="shared" si="214"/>
        <v>0</v>
      </c>
      <c r="BD466" s="171">
        <f>(VLOOKUP($D466,'P4 Destination'!$C$21:$M$176,4,0))*BC466</f>
        <v>0</v>
      </c>
      <c r="BE466" s="172">
        <f t="shared" si="215"/>
        <v>0</v>
      </c>
      <c r="BF466" s="171">
        <f>(VLOOKUP($D466,'P4 Destination'!$C$21:$M$176,5,0))*BE466</f>
        <v>0</v>
      </c>
      <c r="BG466" s="172">
        <f t="shared" si="216"/>
        <v>0</v>
      </c>
      <c r="BH466" s="171">
        <f>(VLOOKUP($D466,'P4 Destination'!$C$21:$M$176,6,0))*BG466</f>
        <v>0</v>
      </c>
      <c r="BI466" s="172">
        <f t="shared" si="217"/>
        <v>0</v>
      </c>
      <c r="BJ466" s="171">
        <f>(VLOOKUP($D466,'P4 Destination'!$C$21:$M$176,7,0))*BI466</f>
        <v>0</v>
      </c>
      <c r="BK466" s="172">
        <f t="shared" si="218"/>
        <v>45</v>
      </c>
      <c r="BL466" s="171">
        <f>(VLOOKUP($D466,'P4 Destination'!$C$21:$M$176,8,0))*BK466</f>
        <v>0</v>
      </c>
      <c r="BM466" s="172">
        <f t="shared" si="219"/>
        <v>0</v>
      </c>
      <c r="BN466" s="171">
        <f>(VLOOKUP($D466,'P4 Destination'!$C$21:$M$176,9,0))*BM466</f>
        <v>0</v>
      </c>
      <c r="BO466" s="154">
        <f t="shared" si="220"/>
        <v>1</v>
      </c>
      <c r="BP466" s="171">
        <f>(VLOOKUP(D466,'P4 Destination'!$C$21:$M$176,10,0))*K466</f>
        <v>0</v>
      </c>
      <c r="BQ466" s="171">
        <f>(VLOOKUP(D466,'P4 Destination'!$C$21:$M$176,11,0))*J466</f>
        <v>0</v>
      </c>
      <c r="BR466" s="173">
        <f t="shared" si="221"/>
        <v>0</v>
      </c>
      <c r="BS466" s="173">
        <f>(AV466*2500)*'P6 Verzekering'!$E$11</f>
        <v>0</v>
      </c>
      <c r="BT466" s="173">
        <f>(AW466*2500)*'P6 Verzekering'!$E$12</f>
        <v>0</v>
      </c>
      <c r="BU466" s="173">
        <f>(L466*2500)*'P6 Verzekering'!$E$13</f>
        <v>0</v>
      </c>
      <c r="BV466" s="173">
        <f t="shared" si="222"/>
        <v>0</v>
      </c>
      <c r="BW466"/>
      <c r="BX466"/>
    </row>
    <row r="467" spans="1:76">
      <c r="A467" s="152" t="s">
        <v>1824</v>
      </c>
      <c r="B467" s="152" t="s">
        <v>219</v>
      </c>
      <c r="C467" s="152" t="s">
        <v>219</v>
      </c>
      <c r="D467" s="152" t="s">
        <v>406</v>
      </c>
      <c r="E467" s="152" t="s">
        <v>405</v>
      </c>
      <c r="F467" s="153">
        <f t="shared" si="196"/>
        <v>3</v>
      </c>
      <c r="G467" s="154">
        <v>1</v>
      </c>
      <c r="H467" s="154">
        <f>IFERROR(VLOOKUP(B467,'P2 Origin'!$C$21:$Q$176,15,FALSE),0)</f>
        <v>0</v>
      </c>
      <c r="I467" s="154">
        <f>IFERROR(VLOOKUP(D467,'P4 Destination'!$C$21:$Q$176,15,FALSE),0)</f>
        <v>0</v>
      </c>
      <c r="J467" s="155">
        <v>1</v>
      </c>
      <c r="K467" s="155"/>
      <c r="L467" s="156">
        <v>0</v>
      </c>
      <c r="M467" s="155">
        <v>0</v>
      </c>
      <c r="N467" s="155">
        <v>0</v>
      </c>
      <c r="O467" s="157">
        <f t="shared" si="197"/>
        <v>0</v>
      </c>
      <c r="P467" s="158">
        <f t="shared" si="198"/>
        <v>0</v>
      </c>
      <c r="Q467" s="159">
        <f>IFERROR(VLOOKUP(N467,'P1 Intra-Europees'!$A$15:$H$25,3,0),0)*P467</f>
        <v>0</v>
      </c>
      <c r="R467" s="160">
        <f t="shared" si="199"/>
        <v>0</v>
      </c>
      <c r="S467" s="159">
        <f>IFERROR(VLOOKUP(N467,'P1 Intra-Europees'!$A$15:$H$25,4,0),0)*R467</f>
        <v>0</v>
      </c>
      <c r="T467" s="160">
        <f t="shared" si="200"/>
        <v>0</v>
      </c>
      <c r="U467" s="159">
        <f>IFERROR(VLOOKUP(N467,'P1 Intra-Europees'!$A$15:$H$25,5,0),0)*T467</f>
        <v>0</v>
      </c>
      <c r="V467" s="160">
        <f t="shared" si="201"/>
        <v>0</v>
      </c>
      <c r="W467" s="159">
        <f>IFERROR(VLOOKUP(N467,'P1 Intra-Europees'!$A$15:$H$25,6,0),0)*V467</f>
        <v>0</v>
      </c>
      <c r="X467" s="160">
        <f t="shared" si="202"/>
        <v>0</v>
      </c>
      <c r="Y467" s="159">
        <f>IFERROR(VLOOKUP(N467,'P1 Intra-Europees'!$A$15:$H$25,7,0),0)*X467</f>
        <v>0</v>
      </c>
      <c r="Z467" s="161">
        <f t="shared" si="203"/>
        <v>0</v>
      </c>
      <c r="AA467" s="162">
        <f>IFERROR(VLOOKUP(N467,'P1 Intra-Europees'!$A$15:$H$25,8,0),0)*Z467</f>
        <v>0</v>
      </c>
      <c r="AB467" s="163">
        <f t="shared" si="204"/>
        <v>0</v>
      </c>
      <c r="AC467" s="157" t="str">
        <f>VLOOKUP(B467,'P2 Origin'!$C$21:$O$176,13,0)</f>
        <v>EUR</v>
      </c>
      <c r="AD467" s="164">
        <f t="shared" si="205"/>
        <v>0</v>
      </c>
      <c r="AE467" s="165">
        <f>IF(AU467&gt;0.1,VLOOKUP(B467,'P2 Origin'!$C$21:$M$176,3,0)*H467,0)</f>
        <v>0</v>
      </c>
      <c r="AF467" s="166">
        <f t="shared" si="206"/>
        <v>3</v>
      </c>
      <c r="AG467" s="165">
        <f>(VLOOKUP(B467,'P2 Origin'!$C$21:$M$176,4,0))*AF467</f>
        <v>0</v>
      </c>
      <c r="AH467" s="166">
        <f t="shared" si="207"/>
        <v>0</v>
      </c>
      <c r="AI467" s="165">
        <f>(VLOOKUP(B467,'P2 Origin'!$C$21:$M$176,5,0))*AH467</f>
        <v>0</v>
      </c>
      <c r="AJ467" s="166">
        <f t="shared" si="223"/>
        <v>0</v>
      </c>
      <c r="AK467" s="165">
        <f>(VLOOKUP(B467,'P2 Origin'!$C$21:$M$176,6,0))*AJ467</f>
        <v>0</v>
      </c>
      <c r="AL467" s="166">
        <f t="shared" si="208"/>
        <v>0</v>
      </c>
      <c r="AM467" s="165">
        <f>(VLOOKUP($B467,'P2 Origin'!$C$21:$M$176,7,0))*AL467</f>
        <v>0</v>
      </c>
      <c r="AN467" s="166">
        <f t="shared" si="209"/>
        <v>0</v>
      </c>
      <c r="AO467" s="165">
        <f>(VLOOKUP($B467,'P2 Origin'!$C$21:$M$176,8,0))*AN467</f>
        <v>0</v>
      </c>
      <c r="AP467" s="166">
        <f t="shared" si="210"/>
        <v>0</v>
      </c>
      <c r="AQ467" s="165">
        <f>(VLOOKUP($B467,'P2 Origin'!$C$21:$M$176,9,0))*AP467</f>
        <v>0</v>
      </c>
      <c r="AR467" s="155">
        <f t="shared" si="211"/>
        <v>1</v>
      </c>
      <c r="AS467" s="164">
        <f>(VLOOKUP(B467,'P2 Origin'!$C$21:$M$176,10,0))*K467</f>
        <v>0</v>
      </c>
      <c r="AT467" s="164">
        <f>(VLOOKUP(B467,'P2 Origin'!$C$21:$M$176,11,0))*J467</f>
        <v>0</v>
      </c>
      <c r="AU467" s="167">
        <v>3</v>
      </c>
      <c r="AV467" s="168">
        <v>3</v>
      </c>
      <c r="AW467" s="169">
        <v>0</v>
      </c>
      <c r="AX467" s="170">
        <f>IF(AU467&gt;=0.1,'P3 Bureaumarge zee- en luchtvr.'!$D$12,0)</f>
        <v>0</v>
      </c>
      <c r="AY467" s="163">
        <f t="shared" si="212"/>
        <v>0</v>
      </c>
      <c r="AZ467" s="157" t="str">
        <f>VLOOKUP(D467,'P4 Destination'!$C$21:$O$176,13,0)</f>
        <v>USD</v>
      </c>
      <c r="BA467" s="164">
        <f t="shared" si="213"/>
        <v>0</v>
      </c>
      <c r="BB467" s="171">
        <f>IF(AU467&gt;0.1,(VLOOKUP(D467,'P4 Destination'!$C$21:$M$176,3,0))*I467,0)</f>
        <v>0</v>
      </c>
      <c r="BC467" s="172">
        <f t="shared" si="214"/>
        <v>3</v>
      </c>
      <c r="BD467" s="171">
        <f>(VLOOKUP($D467,'P4 Destination'!$C$21:$M$176,4,0))*BC467</f>
        <v>0</v>
      </c>
      <c r="BE467" s="172">
        <f t="shared" si="215"/>
        <v>0</v>
      </c>
      <c r="BF467" s="171">
        <f>(VLOOKUP($D467,'P4 Destination'!$C$21:$M$176,5,0))*BE467</f>
        <v>0</v>
      </c>
      <c r="BG467" s="172">
        <f t="shared" si="216"/>
        <v>0</v>
      </c>
      <c r="BH467" s="171">
        <f>(VLOOKUP($D467,'P4 Destination'!$C$21:$M$176,6,0))*BG467</f>
        <v>0</v>
      </c>
      <c r="BI467" s="172">
        <f t="shared" si="217"/>
        <v>0</v>
      </c>
      <c r="BJ467" s="171">
        <f>(VLOOKUP($D467,'P4 Destination'!$C$21:$M$176,7,0))*BI467</f>
        <v>0</v>
      </c>
      <c r="BK467" s="172">
        <f t="shared" si="218"/>
        <v>0</v>
      </c>
      <c r="BL467" s="171">
        <f>(VLOOKUP($D467,'P4 Destination'!$C$21:$M$176,8,0))*BK467</f>
        <v>0</v>
      </c>
      <c r="BM467" s="172">
        <f t="shared" si="219"/>
        <v>0</v>
      </c>
      <c r="BN467" s="171">
        <f>(VLOOKUP($D467,'P4 Destination'!$C$21:$M$176,9,0))*BM467</f>
        <v>0</v>
      </c>
      <c r="BO467" s="154">
        <f t="shared" si="220"/>
        <v>1</v>
      </c>
      <c r="BP467" s="171">
        <f>(VLOOKUP(D467,'P4 Destination'!$C$21:$M$176,10,0))*K467</f>
        <v>0</v>
      </c>
      <c r="BQ467" s="171">
        <f>(VLOOKUP(D467,'P4 Destination'!$C$21:$M$176,11,0))*J467</f>
        <v>0</v>
      </c>
      <c r="BR467" s="173">
        <f t="shared" si="221"/>
        <v>0</v>
      </c>
      <c r="BS467" s="173">
        <f>(AV467*2500)*'P6 Verzekering'!$E$11</f>
        <v>0</v>
      </c>
      <c r="BT467" s="173">
        <f>(AW467*2500)*'P6 Verzekering'!$E$12</f>
        <v>0</v>
      </c>
      <c r="BU467" s="173">
        <f>(L467*2500)*'P6 Verzekering'!$E$13</f>
        <v>0</v>
      </c>
      <c r="BV467" s="173">
        <f t="shared" si="222"/>
        <v>0</v>
      </c>
      <c r="BW467"/>
      <c r="BX467"/>
    </row>
    <row r="468" spans="1:76">
      <c r="A468" s="152" t="s">
        <v>1825</v>
      </c>
      <c r="B468" s="152" t="s">
        <v>219</v>
      </c>
      <c r="C468" s="152" t="s">
        <v>219</v>
      </c>
      <c r="D468" s="152" t="s">
        <v>406</v>
      </c>
      <c r="E468" s="152" t="s">
        <v>405</v>
      </c>
      <c r="F468" s="153">
        <f t="shared" si="196"/>
        <v>15</v>
      </c>
      <c r="G468" s="154">
        <v>1</v>
      </c>
      <c r="H468" s="154">
        <f>IFERROR(VLOOKUP(B468,'P2 Origin'!$C$21:$Q$176,15,FALSE),0)</f>
        <v>0</v>
      </c>
      <c r="I468" s="154">
        <f>IFERROR(VLOOKUP(D468,'P4 Destination'!$C$21:$Q$176,15,FALSE),0)</f>
        <v>0</v>
      </c>
      <c r="J468" s="155">
        <v>1</v>
      </c>
      <c r="K468" s="155"/>
      <c r="L468" s="156">
        <v>0</v>
      </c>
      <c r="M468" s="155">
        <v>0</v>
      </c>
      <c r="N468" s="155">
        <v>0</v>
      </c>
      <c r="O468" s="157">
        <f t="shared" si="197"/>
        <v>0</v>
      </c>
      <c r="P468" s="158">
        <f t="shared" si="198"/>
        <v>0</v>
      </c>
      <c r="Q468" s="159">
        <f>IFERROR(VLOOKUP(N468,'P1 Intra-Europees'!$A$15:$H$25,3,0),0)*P468</f>
        <v>0</v>
      </c>
      <c r="R468" s="160">
        <f t="shared" si="199"/>
        <v>0</v>
      </c>
      <c r="S468" s="159">
        <f>IFERROR(VLOOKUP(N468,'P1 Intra-Europees'!$A$15:$H$25,4,0),0)*R468</f>
        <v>0</v>
      </c>
      <c r="T468" s="160">
        <f t="shared" si="200"/>
        <v>0</v>
      </c>
      <c r="U468" s="159">
        <f>IFERROR(VLOOKUP(N468,'P1 Intra-Europees'!$A$15:$H$25,5,0),0)*T468</f>
        <v>0</v>
      </c>
      <c r="V468" s="160">
        <f t="shared" si="201"/>
        <v>0</v>
      </c>
      <c r="W468" s="159">
        <f>IFERROR(VLOOKUP(N468,'P1 Intra-Europees'!$A$15:$H$25,6,0),0)*V468</f>
        <v>0</v>
      </c>
      <c r="X468" s="160">
        <f t="shared" si="202"/>
        <v>0</v>
      </c>
      <c r="Y468" s="159">
        <f>IFERROR(VLOOKUP(N468,'P1 Intra-Europees'!$A$15:$H$25,7,0),0)*X468</f>
        <v>0</v>
      </c>
      <c r="Z468" s="161">
        <f t="shared" si="203"/>
        <v>0</v>
      </c>
      <c r="AA468" s="162">
        <f>IFERROR(VLOOKUP(N468,'P1 Intra-Europees'!$A$15:$H$25,8,0),0)*Z468</f>
        <v>0</v>
      </c>
      <c r="AB468" s="163">
        <f t="shared" si="204"/>
        <v>0</v>
      </c>
      <c r="AC468" s="157" t="str">
        <f>VLOOKUP(B468,'P2 Origin'!$C$21:$O$176,13,0)</f>
        <v>EUR</v>
      </c>
      <c r="AD468" s="164">
        <f t="shared" si="205"/>
        <v>0</v>
      </c>
      <c r="AE468" s="165">
        <f>IF(AU468&gt;0.1,VLOOKUP(B468,'P2 Origin'!$C$21:$M$176,3,0)*H468,0)</f>
        <v>0</v>
      </c>
      <c r="AF468" s="166">
        <f t="shared" si="206"/>
        <v>0</v>
      </c>
      <c r="AG468" s="165">
        <f>(VLOOKUP(B468,'P2 Origin'!$C$21:$M$176,4,0))*AF468</f>
        <v>0</v>
      </c>
      <c r="AH468" s="166">
        <f t="shared" si="207"/>
        <v>15</v>
      </c>
      <c r="AI468" s="165">
        <f>(VLOOKUP(B468,'P2 Origin'!$C$21:$M$176,5,0))*AH468</f>
        <v>0</v>
      </c>
      <c r="AJ468" s="166">
        <f t="shared" si="223"/>
        <v>0</v>
      </c>
      <c r="AK468" s="165">
        <f>(VLOOKUP(B468,'P2 Origin'!$C$21:$M$176,6,0))*AJ468</f>
        <v>0</v>
      </c>
      <c r="AL468" s="166">
        <f t="shared" si="208"/>
        <v>0</v>
      </c>
      <c r="AM468" s="165">
        <f>(VLOOKUP($B468,'P2 Origin'!$C$21:$M$176,7,0))*AL468</f>
        <v>0</v>
      </c>
      <c r="AN468" s="166">
        <f t="shared" si="209"/>
        <v>0</v>
      </c>
      <c r="AO468" s="165">
        <f>(VLOOKUP($B468,'P2 Origin'!$C$21:$M$176,8,0))*AN468</f>
        <v>0</v>
      </c>
      <c r="AP468" s="166">
        <f t="shared" si="210"/>
        <v>0</v>
      </c>
      <c r="AQ468" s="165">
        <f>(VLOOKUP($B468,'P2 Origin'!$C$21:$M$176,9,0))*AP468</f>
        <v>0</v>
      </c>
      <c r="AR468" s="155">
        <f t="shared" si="211"/>
        <v>1</v>
      </c>
      <c r="AS468" s="164">
        <f>(VLOOKUP(B468,'P2 Origin'!$C$21:$M$176,10,0))*K468</f>
        <v>0</v>
      </c>
      <c r="AT468" s="164">
        <f>(VLOOKUP(B468,'P2 Origin'!$C$21:$M$176,11,0))*J468</f>
        <v>0</v>
      </c>
      <c r="AU468" s="167">
        <v>15</v>
      </c>
      <c r="AV468" s="168">
        <v>15</v>
      </c>
      <c r="AW468" s="169">
        <v>0</v>
      </c>
      <c r="AX468" s="170">
        <f>IF(AU468&gt;=0.1,'P3 Bureaumarge zee- en luchtvr.'!$D$12,0)</f>
        <v>0</v>
      </c>
      <c r="AY468" s="163">
        <f t="shared" si="212"/>
        <v>0</v>
      </c>
      <c r="AZ468" s="157" t="str">
        <f>VLOOKUP(D468,'P4 Destination'!$C$21:$O$176,13,0)</f>
        <v>USD</v>
      </c>
      <c r="BA468" s="164">
        <f t="shared" si="213"/>
        <v>0</v>
      </c>
      <c r="BB468" s="171">
        <f>IF(AU468&gt;0.1,(VLOOKUP(D468,'P4 Destination'!$C$21:$M$176,3,0))*I468,0)</f>
        <v>0</v>
      </c>
      <c r="BC468" s="172">
        <f t="shared" si="214"/>
        <v>0</v>
      </c>
      <c r="BD468" s="171">
        <f>(VLOOKUP($D468,'P4 Destination'!$C$21:$M$176,4,0))*BC468</f>
        <v>0</v>
      </c>
      <c r="BE468" s="172">
        <f t="shared" si="215"/>
        <v>15</v>
      </c>
      <c r="BF468" s="171">
        <f>(VLOOKUP($D468,'P4 Destination'!$C$21:$M$176,5,0))*BE468</f>
        <v>0</v>
      </c>
      <c r="BG468" s="172">
        <f t="shared" si="216"/>
        <v>0</v>
      </c>
      <c r="BH468" s="171">
        <f>(VLOOKUP($D468,'P4 Destination'!$C$21:$M$176,6,0))*BG468</f>
        <v>0</v>
      </c>
      <c r="BI468" s="172">
        <f t="shared" si="217"/>
        <v>0</v>
      </c>
      <c r="BJ468" s="171">
        <f>(VLOOKUP($D468,'P4 Destination'!$C$21:$M$176,7,0))*BI468</f>
        <v>0</v>
      </c>
      <c r="BK468" s="172">
        <f t="shared" si="218"/>
        <v>0</v>
      </c>
      <c r="BL468" s="171">
        <f>(VLOOKUP($D468,'P4 Destination'!$C$21:$M$176,8,0))*BK468</f>
        <v>0</v>
      </c>
      <c r="BM468" s="172">
        <f t="shared" si="219"/>
        <v>0</v>
      </c>
      <c r="BN468" s="171">
        <f>(VLOOKUP($D468,'P4 Destination'!$C$21:$M$176,9,0))*BM468</f>
        <v>0</v>
      </c>
      <c r="BO468" s="154">
        <f t="shared" si="220"/>
        <v>1</v>
      </c>
      <c r="BP468" s="171">
        <f>(VLOOKUP(D468,'P4 Destination'!$C$21:$M$176,10,0))*K468</f>
        <v>0</v>
      </c>
      <c r="BQ468" s="171">
        <f>(VLOOKUP(D468,'P4 Destination'!$C$21:$M$176,11,0))*J468</f>
        <v>0</v>
      </c>
      <c r="BR468" s="173">
        <f t="shared" si="221"/>
        <v>0</v>
      </c>
      <c r="BS468" s="173">
        <f>(AV468*2500)*'P6 Verzekering'!$E$11</f>
        <v>0</v>
      </c>
      <c r="BT468" s="173">
        <f>(AW468*2500)*'P6 Verzekering'!$E$12</f>
        <v>0</v>
      </c>
      <c r="BU468" s="173">
        <f>(L468*2500)*'P6 Verzekering'!$E$13</f>
        <v>0</v>
      </c>
      <c r="BV468" s="173">
        <f t="shared" si="222"/>
        <v>0</v>
      </c>
      <c r="BW468"/>
      <c r="BX468"/>
    </row>
    <row r="469" spans="1:76">
      <c r="A469" s="152" t="s">
        <v>1826</v>
      </c>
      <c r="B469" s="152" t="s">
        <v>219</v>
      </c>
      <c r="C469" s="152" t="s">
        <v>219</v>
      </c>
      <c r="D469" s="152" t="s">
        <v>468</v>
      </c>
      <c r="E469" s="152" t="s">
        <v>466</v>
      </c>
      <c r="F469" s="153">
        <f t="shared" si="196"/>
        <v>48</v>
      </c>
      <c r="G469" s="154">
        <v>1</v>
      </c>
      <c r="H469" s="154">
        <f>IFERROR(VLOOKUP(B469,'P2 Origin'!$C$21:$Q$176,15,FALSE),0)</f>
        <v>0</v>
      </c>
      <c r="I469" s="154">
        <f>IFERROR(VLOOKUP(D469,'P4 Destination'!$C$21:$Q$176,15,FALSE),0)</f>
        <v>0</v>
      </c>
      <c r="J469" s="155"/>
      <c r="K469" s="155">
        <v>1</v>
      </c>
      <c r="L469" s="156">
        <v>0</v>
      </c>
      <c r="M469" s="155">
        <v>0</v>
      </c>
      <c r="N469" s="155">
        <v>0</v>
      </c>
      <c r="O469" s="157">
        <f t="shared" si="197"/>
        <v>0</v>
      </c>
      <c r="P469" s="158">
        <f t="shared" si="198"/>
        <v>0</v>
      </c>
      <c r="Q469" s="159">
        <f>IFERROR(VLOOKUP(N469,'P1 Intra-Europees'!$A$15:$H$25,3,0),0)*P469</f>
        <v>0</v>
      </c>
      <c r="R469" s="160">
        <f t="shared" si="199"/>
        <v>0</v>
      </c>
      <c r="S469" s="159">
        <f>IFERROR(VLOOKUP(N469,'P1 Intra-Europees'!$A$15:$H$25,4,0),0)*R469</f>
        <v>0</v>
      </c>
      <c r="T469" s="160">
        <f t="shared" si="200"/>
        <v>0</v>
      </c>
      <c r="U469" s="159">
        <f>IFERROR(VLOOKUP(N469,'P1 Intra-Europees'!$A$15:$H$25,5,0),0)*T469</f>
        <v>0</v>
      </c>
      <c r="V469" s="160">
        <f t="shared" si="201"/>
        <v>0</v>
      </c>
      <c r="W469" s="159">
        <f>IFERROR(VLOOKUP(N469,'P1 Intra-Europees'!$A$15:$H$25,6,0),0)*V469</f>
        <v>0</v>
      </c>
      <c r="X469" s="160">
        <f t="shared" si="202"/>
        <v>0</v>
      </c>
      <c r="Y469" s="159">
        <f>IFERROR(VLOOKUP(N469,'P1 Intra-Europees'!$A$15:$H$25,7,0),0)*X469</f>
        <v>0</v>
      </c>
      <c r="Z469" s="161">
        <f t="shared" si="203"/>
        <v>0</v>
      </c>
      <c r="AA469" s="162">
        <f>IFERROR(VLOOKUP(N469,'P1 Intra-Europees'!$A$15:$H$25,8,0),0)*Z469</f>
        <v>0</v>
      </c>
      <c r="AB469" s="163">
        <f t="shared" si="204"/>
        <v>0</v>
      </c>
      <c r="AC469" s="157" t="str">
        <f>VLOOKUP(B469,'P2 Origin'!$C$21:$O$176,13,0)</f>
        <v>EUR</v>
      </c>
      <c r="AD469" s="164">
        <f t="shared" si="205"/>
        <v>0</v>
      </c>
      <c r="AE469" s="165">
        <f>IF(AU469&gt;0.1,VLOOKUP(B469,'P2 Origin'!$C$21:$M$176,3,0)*H469,0)</f>
        <v>0</v>
      </c>
      <c r="AF469" s="166">
        <f t="shared" si="206"/>
        <v>0</v>
      </c>
      <c r="AG469" s="165">
        <f>(VLOOKUP(B469,'P2 Origin'!$C$21:$M$176,4,0))*AF469</f>
        <v>0</v>
      </c>
      <c r="AH469" s="166">
        <f t="shared" si="207"/>
        <v>0</v>
      </c>
      <c r="AI469" s="165">
        <f>(VLOOKUP(B469,'P2 Origin'!$C$21:$M$176,5,0))*AH469</f>
        <v>0</v>
      </c>
      <c r="AJ469" s="166">
        <f t="shared" si="223"/>
        <v>0</v>
      </c>
      <c r="AK469" s="165">
        <f>(VLOOKUP(B469,'P2 Origin'!$C$21:$M$176,6,0))*AJ469</f>
        <v>0</v>
      </c>
      <c r="AL469" s="166">
        <f t="shared" si="208"/>
        <v>0</v>
      </c>
      <c r="AM469" s="165">
        <f>(VLOOKUP($B469,'P2 Origin'!$C$21:$M$176,7,0))*AL469</f>
        <v>0</v>
      </c>
      <c r="AN469" s="166">
        <f t="shared" si="209"/>
        <v>0</v>
      </c>
      <c r="AO469" s="165">
        <f>(VLOOKUP($B469,'P2 Origin'!$C$21:$M$176,8,0))*AN469</f>
        <v>0</v>
      </c>
      <c r="AP469" s="166">
        <f t="shared" si="210"/>
        <v>48</v>
      </c>
      <c r="AQ469" s="165">
        <f>(VLOOKUP($B469,'P2 Origin'!$C$21:$M$176,9,0))*AP469</f>
        <v>0</v>
      </c>
      <c r="AR469" s="155">
        <f t="shared" si="211"/>
        <v>1</v>
      </c>
      <c r="AS469" s="164">
        <f>(VLOOKUP(B469,'P2 Origin'!$C$21:$M$176,10,0))*K469</f>
        <v>0</v>
      </c>
      <c r="AT469" s="164">
        <f>(VLOOKUP(B469,'P2 Origin'!$C$21:$M$176,11,0))*J469</f>
        <v>0</v>
      </c>
      <c r="AU469" s="167">
        <v>48</v>
      </c>
      <c r="AV469" s="168">
        <v>48</v>
      </c>
      <c r="AW469" s="169">
        <v>0</v>
      </c>
      <c r="AX469" s="170">
        <f>IF(AU469&gt;=0.1,'P3 Bureaumarge zee- en luchtvr.'!$D$12,0)</f>
        <v>0</v>
      </c>
      <c r="AY469" s="163">
        <f t="shared" si="212"/>
        <v>0</v>
      </c>
      <c r="AZ469" s="157" t="str">
        <f>VLOOKUP(D469,'P4 Destination'!$C$21:$O$176,13,0)</f>
        <v>USD</v>
      </c>
      <c r="BA469" s="164">
        <f t="shared" si="213"/>
        <v>0</v>
      </c>
      <c r="BB469" s="171">
        <f>IF(AU469&gt;0.1,(VLOOKUP(D469,'P4 Destination'!$C$21:$M$176,3,0))*I469,0)</f>
        <v>0</v>
      </c>
      <c r="BC469" s="172">
        <f t="shared" si="214"/>
        <v>0</v>
      </c>
      <c r="BD469" s="171">
        <f>(VLOOKUP($D469,'P4 Destination'!$C$21:$M$176,4,0))*BC469</f>
        <v>0</v>
      </c>
      <c r="BE469" s="172">
        <f t="shared" si="215"/>
        <v>0</v>
      </c>
      <c r="BF469" s="171">
        <f>(VLOOKUP($D469,'P4 Destination'!$C$21:$M$176,5,0))*BE469</f>
        <v>0</v>
      </c>
      <c r="BG469" s="172">
        <f t="shared" si="216"/>
        <v>0</v>
      </c>
      <c r="BH469" s="171">
        <f>(VLOOKUP($D469,'P4 Destination'!$C$21:$M$176,6,0))*BG469</f>
        <v>0</v>
      </c>
      <c r="BI469" s="172">
        <f t="shared" si="217"/>
        <v>0</v>
      </c>
      <c r="BJ469" s="171">
        <f>(VLOOKUP($D469,'P4 Destination'!$C$21:$M$176,7,0))*BI469</f>
        <v>0</v>
      </c>
      <c r="BK469" s="172">
        <f t="shared" si="218"/>
        <v>0</v>
      </c>
      <c r="BL469" s="171">
        <f>(VLOOKUP($D469,'P4 Destination'!$C$21:$M$176,8,0))*BK469</f>
        <v>0</v>
      </c>
      <c r="BM469" s="172">
        <f t="shared" si="219"/>
        <v>48</v>
      </c>
      <c r="BN469" s="171">
        <f>(VLOOKUP($D469,'P4 Destination'!$C$21:$M$176,9,0))*BM469</f>
        <v>0</v>
      </c>
      <c r="BO469" s="154">
        <f t="shared" si="220"/>
        <v>1</v>
      </c>
      <c r="BP469" s="171">
        <f>(VLOOKUP(D469,'P4 Destination'!$C$21:$M$176,10,0))*K469</f>
        <v>0</v>
      </c>
      <c r="BQ469" s="171">
        <f>(VLOOKUP(D469,'P4 Destination'!$C$21:$M$176,11,0))*J469</f>
        <v>0</v>
      </c>
      <c r="BR469" s="173">
        <f t="shared" si="221"/>
        <v>0</v>
      </c>
      <c r="BS469" s="173">
        <f>(AV469*2500)*'P6 Verzekering'!$E$11</f>
        <v>0</v>
      </c>
      <c r="BT469" s="173">
        <f>(AW469*2500)*'P6 Verzekering'!$E$12</f>
        <v>0</v>
      </c>
      <c r="BU469" s="173">
        <f>(L469*2500)*'P6 Verzekering'!$E$13</f>
        <v>0</v>
      </c>
      <c r="BV469" s="173">
        <f t="shared" si="222"/>
        <v>0</v>
      </c>
      <c r="BW469"/>
      <c r="BX469"/>
    </row>
    <row r="470" spans="1:76">
      <c r="A470" s="152" t="s">
        <v>1827</v>
      </c>
      <c r="B470" s="152" t="s">
        <v>219</v>
      </c>
      <c r="C470" s="152" t="s">
        <v>219</v>
      </c>
      <c r="D470" s="152" t="s">
        <v>468</v>
      </c>
      <c r="E470" s="152" t="s">
        <v>466</v>
      </c>
      <c r="F470" s="153">
        <f t="shared" si="196"/>
        <v>48</v>
      </c>
      <c r="G470" s="154">
        <v>1</v>
      </c>
      <c r="H470" s="154">
        <f>IFERROR(VLOOKUP(B470,'P2 Origin'!$C$21:$Q$176,15,FALSE),0)</f>
        <v>0</v>
      </c>
      <c r="I470" s="154">
        <f>IFERROR(VLOOKUP(D470,'P4 Destination'!$C$21:$Q$176,15,FALSE),0)</f>
        <v>0</v>
      </c>
      <c r="J470" s="155"/>
      <c r="K470" s="155">
        <v>1</v>
      </c>
      <c r="L470" s="156">
        <v>0</v>
      </c>
      <c r="M470" s="155">
        <v>0</v>
      </c>
      <c r="N470" s="155">
        <v>0</v>
      </c>
      <c r="O470" s="157">
        <f t="shared" si="197"/>
        <v>0</v>
      </c>
      <c r="P470" s="158">
        <f t="shared" si="198"/>
        <v>0</v>
      </c>
      <c r="Q470" s="159">
        <f>IFERROR(VLOOKUP(N470,'P1 Intra-Europees'!$A$15:$H$25,3,0),0)*P470</f>
        <v>0</v>
      </c>
      <c r="R470" s="160">
        <f t="shared" si="199"/>
        <v>0</v>
      </c>
      <c r="S470" s="159">
        <f>IFERROR(VLOOKUP(N470,'P1 Intra-Europees'!$A$15:$H$25,4,0),0)*R470</f>
        <v>0</v>
      </c>
      <c r="T470" s="160">
        <f t="shared" si="200"/>
        <v>0</v>
      </c>
      <c r="U470" s="159">
        <f>IFERROR(VLOOKUP(N470,'P1 Intra-Europees'!$A$15:$H$25,5,0),0)*T470</f>
        <v>0</v>
      </c>
      <c r="V470" s="160">
        <f t="shared" si="201"/>
        <v>0</v>
      </c>
      <c r="W470" s="159">
        <f>IFERROR(VLOOKUP(N470,'P1 Intra-Europees'!$A$15:$H$25,6,0),0)*V470</f>
        <v>0</v>
      </c>
      <c r="X470" s="160">
        <f t="shared" si="202"/>
        <v>0</v>
      </c>
      <c r="Y470" s="159">
        <f>IFERROR(VLOOKUP(N470,'P1 Intra-Europees'!$A$15:$H$25,7,0),0)*X470</f>
        <v>0</v>
      </c>
      <c r="Z470" s="161">
        <f t="shared" si="203"/>
        <v>0</v>
      </c>
      <c r="AA470" s="162">
        <f>IFERROR(VLOOKUP(N470,'P1 Intra-Europees'!$A$15:$H$25,8,0),0)*Z470</f>
        <v>0</v>
      </c>
      <c r="AB470" s="163">
        <f t="shared" si="204"/>
        <v>0</v>
      </c>
      <c r="AC470" s="157" t="str">
        <f>VLOOKUP(B470,'P2 Origin'!$C$21:$O$176,13,0)</f>
        <v>EUR</v>
      </c>
      <c r="AD470" s="164">
        <f t="shared" si="205"/>
        <v>0</v>
      </c>
      <c r="AE470" s="165">
        <f>IF(AU470&gt;0.1,VLOOKUP(B470,'P2 Origin'!$C$21:$M$176,3,0)*H470,0)</f>
        <v>0</v>
      </c>
      <c r="AF470" s="166">
        <f t="shared" si="206"/>
        <v>0</v>
      </c>
      <c r="AG470" s="165">
        <f>(VLOOKUP(B470,'P2 Origin'!$C$21:$M$176,4,0))*AF470</f>
        <v>0</v>
      </c>
      <c r="AH470" s="166">
        <f t="shared" si="207"/>
        <v>0</v>
      </c>
      <c r="AI470" s="165">
        <f>(VLOOKUP(B470,'P2 Origin'!$C$21:$M$176,5,0))*AH470</f>
        <v>0</v>
      </c>
      <c r="AJ470" s="166">
        <f t="shared" si="223"/>
        <v>0</v>
      </c>
      <c r="AK470" s="165">
        <f>(VLOOKUP(B470,'P2 Origin'!$C$21:$M$176,6,0))*AJ470</f>
        <v>0</v>
      </c>
      <c r="AL470" s="166">
        <f t="shared" si="208"/>
        <v>0</v>
      </c>
      <c r="AM470" s="165">
        <f>(VLOOKUP($B470,'P2 Origin'!$C$21:$M$176,7,0))*AL470</f>
        <v>0</v>
      </c>
      <c r="AN470" s="166">
        <f t="shared" si="209"/>
        <v>0</v>
      </c>
      <c r="AO470" s="165">
        <f>(VLOOKUP($B470,'P2 Origin'!$C$21:$M$176,8,0))*AN470</f>
        <v>0</v>
      </c>
      <c r="AP470" s="166">
        <f t="shared" si="210"/>
        <v>48</v>
      </c>
      <c r="AQ470" s="165">
        <f>(VLOOKUP($B470,'P2 Origin'!$C$21:$M$176,9,0))*AP470</f>
        <v>0</v>
      </c>
      <c r="AR470" s="155">
        <f t="shared" si="211"/>
        <v>1</v>
      </c>
      <c r="AS470" s="164">
        <f>(VLOOKUP(B470,'P2 Origin'!$C$21:$M$176,10,0))*K470</f>
        <v>0</v>
      </c>
      <c r="AT470" s="164">
        <f>(VLOOKUP(B470,'P2 Origin'!$C$21:$M$176,11,0))*J470</f>
        <v>0</v>
      </c>
      <c r="AU470" s="167">
        <v>48</v>
      </c>
      <c r="AV470" s="168">
        <v>48</v>
      </c>
      <c r="AW470" s="169">
        <v>0</v>
      </c>
      <c r="AX470" s="170">
        <f>IF(AU470&gt;=0.1,'P3 Bureaumarge zee- en luchtvr.'!$D$12,0)</f>
        <v>0</v>
      </c>
      <c r="AY470" s="163">
        <f t="shared" si="212"/>
        <v>0</v>
      </c>
      <c r="AZ470" s="157" t="str">
        <f>VLOOKUP(D470,'P4 Destination'!$C$21:$O$176,13,0)</f>
        <v>USD</v>
      </c>
      <c r="BA470" s="164">
        <f t="shared" si="213"/>
        <v>0</v>
      </c>
      <c r="BB470" s="171">
        <f>IF(AU470&gt;0.1,(VLOOKUP(D470,'P4 Destination'!$C$21:$M$176,3,0))*I470,0)</f>
        <v>0</v>
      </c>
      <c r="BC470" s="172">
        <f t="shared" si="214"/>
        <v>0</v>
      </c>
      <c r="BD470" s="171">
        <f>(VLOOKUP($D470,'P4 Destination'!$C$21:$M$176,4,0))*BC470</f>
        <v>0</v>
      </c>
      <c r="BE470" s="172">
        <f t="shared" si="215"/>
        <v>0</v>
      </c>
      <c r="BF470" s="171">
        <f>(VLOOKUP($D470,'P4 Destination'!$C$21:$M$176,5,0))*BE470</f>
        <v>0</v>
      </c>
      <c r="BG470" s="172">
        <f t="shared" si="216"/>
        <v>0</v>
      </c>
      <c r="BH470" s="171">
        <f>(VLOOKUP($D470,'P4 Destination'!$C$21:$M$176,6,0))*BG470</f>
        <v>0</v>
      </c>
      <c r="BI470" s="172">
        <f t="shared" si="217"/>
        <v>0</v>
      </c>
      <c r="BJ470" s="171">
        <f>(VLOOKUP($D470,'P4 Destination'!$C$21:$M$176,7,0))*BI470</f>
        <v>0</v>
      </c>
      <c r="BK470" s="172">
        <f t="shared" si="218"/>
        <v>0</v>
      </c>
      <c r="BL470" s="171">
        <f>(VLOOKUP($D470,'P4 Destination'!$C$21:$M$176,8,0))*BK470</f>
        <v>0</v>
      </c>
      <c r="BM470" s="172">
        <f t="shared" si="219"/>
        <v>48</v>
      </c>
      <c r="BN470" s="171">
        <f>(VLOOKUP($D470,'P4 Destination'!$C$21:$M$176,9,0))*BM470</f>
        <v>0</v>
      </c>
      <c r="BO470" s="154">
        <f t="shared" si="220"/>
        <v>1</v>
      </c>
      <c r="BP470" s="171">
        <f>(VLOOKUP(D470,'P4 Destination'!$C$21:$M$176,10,0))*K470</f>
        <v>0</v>
      </c>
      <c r="BQ470" s="171">
        <f>(VLOOKUP(D470,'P4 Destination'!$C$21:$M$176,11,0))*J470</f>
        <v>0</v>
      </c>
      <c r="BR470" s="173">
        <f t="shared" si="221"/>
        <v>0</v>
      </c>
      <c r="BS470" s="173">
        <f>(AV470*2500)*'P6 Verzekering'!$E$11</f>
        <v>0</v>
      </c>
      <c r="BT470" s="173">
        <f>(AW470*2500)*'P6 Verzekering'!$E$12</f>
        <v>0</v>
      </c>
      <c r="BU470" s="173">
        <f>(L470*2500)*'P6 Verzekering'!$E$13</f>
        <v>0</v>
      </c>
      <c r="BV470" s="173">
        <f t="shared" si="222"/>
        <v>0</v>
      </c>
      <c r="BW470"/>
      <c r="BX470"/>
    </row>
    <row r="471" spans="1:76">
      <c r="A471" s="152" t="s">
        <v>1828</v>
      </c>
      <c r="B471" s="152" t="s">
        <v>219</v>
      </c>
      <c r="C471" s="152" t="s">
        <v>219</v>
      </c>
      <c r="D471" s="152" t="s">
        <v>468</v>
      </c>
      <c r="E471" s="152" t="s">
        <v>466</v>
      </c>
      <c r="F471" s="153">
        <f t="shared" si="196"/>
        <v>44</v>
      </c>
      <c r="G471" s="154">
        <v>1</v>
      </c>
      <c r="H471" s="154">
        <f>IFERROR(VLOOKUP(B471,'P2 Origin'!$C$21:$Q$176,15,FALSE),0)</f>
        <v>0</v>
      </c>
      <c r="I471" s="154">
        <f>IFERROR(VLOOKUP(D471,'P4 Destination'!$C$21:$Q$176,15,FALSE),0)</f>
        <v>0</v>
      </c>
      <c r="J471" s="155"/>
      <c r="K471" s="155">
        <v>1</v>
      </c>
      <c r="L471" s="156">
        <v>0</v>
      </c>
      <c r="M471" s="155">
        <v>0</v>
      </c>
      <c r="N471" s="155">
        <v>0</v>
      </c>
      <c r="O471" s="157">
        <f t="shared" si="197"/>
        <v>0</v>
      </c>
      <c r="P471" s="158">
        <f t="shared" si="198"/>
        <v>0</v>
      </c>
      <c r="Q471" s="159">
        <f>IFERROR(VLOOKUP(N471,'P1 Intra-Europees'!$A$15:$H$25,3,0),0)*P471</f>
        <v>0</v>
      </c>
      <c r="R471" s="160">
        <f t="shared" si="199"/>
        <v>0</v>
      </c>
      <c r="S471" s="159">
        <f>IFERROR(VLOOKUP(N471,'P1 Intra-Europees'!$A$15:$H$25,4,0),0)*R471</f>
        <v>0</v>
      </c>
      <c r="T471" s="160">
        <f t="shared" si="200"/>
        <v>0</v>
      </c>
      <c r="U471" s="159">
        <f>IFERROR(VLOOKUP(N471,'P1 Intra-Europees'!$A$15:$H$25,5,0),0)*T471</f>
        <v>0</v>
      </c>
      <c r="V471" s="160">
        <f t="shared" si="201"/>
        <v>0</v>
      </c>
      <c r="W471" s="159">
        <f>IFERROR(VLOOKUP(N471,'P1 Intra-Europees'!$A$15:$H$25,6,0),0)*V471</f>
        <v>0</v>
      </c>
      <c r="X471" s="160">
        <f t="shared" si="202"/>
        <v>0</v>
      </c>
      <c r="Y471" s="159">
        <f>IFERROR(VLOOKUP(N471,'P1 Intra-Europees'!$A$15:$H$25,7,0),0)*X471</f>
        <v>0</v>
      </c>
      <c r="Z471" s="161">
        <f t="shared" si="203"/>
        <v>0</v>
      </c>
      <c r="AA471" s="162">
        <f>IFERROR(VLOOKUP(N471,'P1 Intra-Europees'!$A$15:$H$25,8,0),0)*Z471</f>
        <v>0</v>
      </c>
      <c r="AB471" s="163">
        <f t="shared" si="204"/>
        <v>0</v>
      </c>
      <c r="AC471" s="157" t="str">
        <f>VLOOKUP(B471,'P2 Origin'!$C$21:$O$176,13,0)</f>
        <v>EUR</v>
      </c>
      <c r="AD471" s="164">
        <f t="shared" si="205"/>
        <v>0</v>
      </c>
      <c r="AE471" s="165">
        <f>IF(AU471&gt;0.1,VLOOKUP(B471,'P2 Origin'!$C$21:$M$176,3,0)*H471,0)</f>
        <v>0</v>
      </c>
      <c r="AF471" s="166">
        <f t="shared" si="206"/>
        <v>0</v>
      </c>
      <c r="AG471" s="165">
        <f>(VLOOKUP(B471,'P2 Origin'!$C$21:$M$176,4,0))*AF471</f>
        <v>0</v>
      </c>
      <c r="AH471" s="166">
        <f t="shared" si="207"/>
        <v>0</v>
      </c>
      <c r="AI471" s="165">
        <f>(VLOOKUP(B471,'P2 Origin'!$C$21:$M$176,5,0))*AH471</f>
        <v>0</v>
      </c>
      <c r="AJ471" s="166">
        <f t="shared" si="223"/>
        <v>0</v>
      </c>
      <c r="AK471" s="165">
        <f>(VLOOKUP(B471,'P2 Origin'!$C$21:$M$176,6,0))*AJ471</f>
        <v>0</v>
      </c>
      <c r="AL471" s="166">
        <f t="shared" si="208"/>
        <v>0</v>
      </c>
      <c r="AM471" s="165">
        <f>(VLOOKUP($B471,'P2 Origin'!$C$21:$M$176,7,0))*AL471</f>
        <v>0</v>
      </c>
      <c r="AN471" s="166">
        <f t="shared" si="209"/>
        <v>44</v>
      </c>
      <c r="AO471" s="165">
        <f>(VLOOKUP($B471,'P2 Origin'!$C$21:$M$176,8,0))*AN471</f>
        <v>0</v>
      </c>
      <c r="AP471" s="166">
        <f t="shared" si="210"/>
        <v>0</v>
      </c>
      <c r="AQ471" s="165">
        <f>(VLOOKUP($B471,'P2 Origin'!$C$21:$M$176,9,0))*AP471</f>
        <v>0</v>
      </c>
      <c r="AR471" s="155">
        <f t="shared" si="211"/>
        <v>1</v>
      </c>
      <c r="AS471" s="164">
        <f>(VLOOKUP(B471,'P2 Origin'!$C$21:$M$176,10,0))*K471</f>
        <v>0</v>
      </c>
      <c r="AT471" s="164">
        <f>(VLOOKUP(B471,'P2 Origin'!$C$21:$M$176,11,0))*J471</f>
        <v>0</v>
      </c>
      <c r="AU471" s="167">
        <v>44</v>
      </c>
      <c r="AV471" s="168">
        <v>44</v>
      </c>
      <c r="AW471" s="169">
        <v>0</v>
      </c>
      <c r="AX471" s="170">
        <f>IF(AU471&gt;=0.1,'P3 Bureaumarge zee- en luchtvr.'!$D$12,0)</f>
        <v>0</v>
      </c>
      <c r="AY471" s="163">
        <f t="shared" si="212"/>
        <v>0</v>
      </c>
      <c r="AZ471" s="157" t="str">
        <f>VLOOKUP(D471,'P4 Destination'!$C$21:$O$176,13,0)</f>
        <v>USD</v>
      </c>
      <c r="BA471" s="164">
        <f t="shared" si="213"/>
        <v>0</v>
      </c>
      <c r="BB471" s="171">
        <f>IF(AU471&gt;0.1,(VLOOKUP(D471,'P4 Destination'!$C$21:$M$176,3,0))*I471,0)</f>
        <v>0</v>
      </c>
      <c r="BC471" s="172">
        <f t="shared" si="214"/>
        <v>0</v>
      </c>
      <c r="BD471" s="171">
        <f>(VLOOKUP($D471,'P4 Destination'!$C$21:$M$176,4,0))*BC471</f>
        <v>0</v>
      </c>
      <c r="BE471" s="172">
        <f t="shared" si="215"/>
        <v>0</v>
      </c>
      <c r="BF471" s="171">
        <f>(VLOOKUP($D471,'P4 Destination'!$C$21:$M$176,5,0))*BE471</f>
        <v>0</v>
      </c>
      <c r="BG471" s="172">
        <f t="shared" si="216"/>
        <v>0</v>
      </c>
      <c r="BH471" s="171">
        <f>(VLOOKUP($D471,'P4 Destination'!$C$21:$M$176,6,0))*BG471</f>
        <v>0</v>
      </c>
      <c r="BI471" s="172">
        <f t="shared" si="217"/>
        <v>0</v>
      </c>
      <c r="BJ471" s="171">
        <f>(VLOOKUP($D471,'P4 Destination'!$C$21:$M$176,7,0))*BI471</f>
        <v>0</v>
      </c>
      <c r="BK471" s="172">
        <f t="shared" si="218"/>
        <v>44</v>
      </c>
      <c r="BL471" s="171">
        <f>(VLOOKUP($D471,'P4 Destination'!$C$21:$M$176,8,0))*BK471</f>
        <v>0</v>
      </c>
      <c r="BM471" s="172">
        <f t="shared" si="219"/>
        <v>0</v>
      </c>
      <c r="BN471" s="171">
        <f>(VLOOKUP($D471,'P4 Destination'!$C$21:$M$176,9,0))*BM471</f>
        <v>0</v>
      </c>
      <c r="BO471" s="154">
        <f t="shared" si="220"/>
        <v>1</v>
      </c>
      <c r="BP471" s="171">
        <f>(VLOOKUP(D471,'P4 Destination'!$C$21:$M$176,10,0))*K471</f>
        <v>0</v>
      </c>
      <c r="BQ471" s="171">
        <f>(VLOOKUP(D471,'P4 Destination'!$C$21:$M$176,11,0))*J471</f>
        <v>0</v>
      </c>
      <c r="BR471" s="173">
        <f t="shared" si="221"/>
        <v>0</v>
      </c>
      <c r="BS471" s="173">
        <f>(AV471*2500)*'P6 Verzekering'!$E$11</f>
        <v>0</v>
      </c>
      <c r="BT471" s="173">
        <f>(AW471*2500)*'P6 Verzekering'!$E$12</f>
        <v>0</v>
      </c>
      <c r="BU471" s="173">
        <f>(L471*2500)*'P6 Verzekering'!$E$13</f>
        <v>0</v>
      </c>
      <c r="BV471" s="173">
        <f t="shared" si="222"/>
        <v>0</v>
      </c>
      <c r="BW471"/>
      <c r="BX471"/>
    </row>
    <row r="472" spans="1:76">
      <c r="A472" s="152" t="s">
        <v>1829</v>
      </c>
      <c r="B472" s="152" t="s">
        <v>219</v>
      </c>
      <c r="C472" s="152" t="s">
        <v>219</v>
      </c>
      <c r="D472" s="152" t="s">
        <v>468</v>
      </c>
      <c r="E472" s="152" t="s">
        <v>466</v>
      </c>
      <c r="F472" s="153">
        <f t="shared" si="196"/>
        <v>14</v>
      </c>
      <c r="G472" s="154">
        <v>1</v>
      </c>
      <c r="H472" s="154">
        <f>IFERROR(VLOOKUP(B472,'P2 Origin'!$C$21:$Q$176,15,FALSE),0)</f>
        <v>0</v>
      </c>
      <c r="I472" s="154">
        <f>IFERROR(VLOOKUP(D472,'P4 Destination'!$C$21:$Q$176,15,FALSE),0)</f>
        <v>0</v>
      </c>
      <c r="J472" s="155">
        <v>1</v>
      </c>
      <c r="K472" s="155"/>
      <c r="L472" s="156">
        <v>0</v>
      </c>
      <c r="M472" s="155">
        <v>0</v>
      </c>
      <c r="N472" s="155">
        <v>0</v>
      </c>
      <c r="O472" s="157">
        <f t="shared" si="197"/>
        <v>0</v>
      </c>
      <c r="P472" s="158">
        <f t="shared" si="198"/>
        <v>0</v>
      </c>
      <c r="Q472" s="159">
        <f>IFERROR(VLOOKUP(N472,'P1 Intra-Europees'!$A$15:$H$25,3,0),0)*P472</f>
        <v>0</v>
      </c>
      <c r="R472" s="160">
        <f t="shared" si="199"/>
        <v>0</v>
      </c>
      <c r="S472" s="159">
        <f>IFERROR(VLOOKUP(N472,'P1 Intra-Europees'!$A$15:$H$25,4,0),0)*R472</f>
        <v>0</v>
      </c>
      <c r="T472" s="160">
        <f t="shared" si="200"/>
        <v>0</v>
      </c>
      <c r="U472" s="159">
        <f>IFERROR(VLOOKUP(N472,'P1 Intra-Europees'!$A$15:$H$25,5,0),0)*T472</f>
        <v>0</v>
      </c>
      <c r="V472" s="160">
        <f t="shared" si="201"/>
        <v>0</v>
      </c>
      <c r="W472" s="159">
        <f>IFERROR(VLOOKUP(N472,'P1 Intra-Europees'!$A$15:$H$25,6,0),0)*V472</f>
        <v>0</v>
      </c>
      <c r="X472" s="160">
        <f t="shared" si="202"/>
        <v>0</v>
      </c>
      <c r="Y472" s="159">
        <f>IFERROR(VLOOKUP(N472,'P1 Intra-Europees'!$A$15:$H$25,7,0),0)*X472</f>
        <v>0</v>
      </c>
      <c r="Z472" s="161">
        <f t="shared" si="203"/>
        <v>0</v>
      </c>
      <c r="AA472" s="162">
        <f>IFERROR(VLOOKUP(N472,'P1 Intra-Europees'!$A$15:$H$25,8,0),0)*Z472</f>
        <v>0</v>
      </c>
      <c r="AB472" s="163">
        <f t="shared" si="204"/>
        <v>0</v>
      </c>
      <c r="AC472" s="157" t="str">
        <f>VLOOKUP(B472,'P2 Origin'!$C$21:$O$176,13,0)</f>
        <v>EUR</v>
      </c>
      <c r="AD472" s="164">
        <f t="shared" si="205"/>
        <v>0</v>
      </c>
      <c r="AE472" s="165">
        <f>IF(AU472&gt;0.1,VLOOKUP(B472,'P2 Origin'!$C$21:$M$176,3,0)*H472,0)</f>
        <v>0</v>
      </c>
      <c r="AF472" s="166">
        <f t="shared" si="206"/>
        <v>0</v>
      </c>
      <c r="AG472" s="165">
        <f>(VLOOKUP(B472,'P2 Origin'!$C$21:$M$176,4,0))*AF472</f>
        <v>0</v>
      </c>
      <c r="AH472" s="166">
        <f t="shared" si="207"/>
        <v>14</v>
      </c>
      <c r="AI472" s="165">
        <f>(VLOOKUP(B472,'P2 Origin'!$C$21:$M$176,5,0))*AH472</f>
        <v>0</v>
      </c>
      <c r="AJ472" s="166">
        <f t="shared" si="223"/>
        <v>0</v>
      </c>
      <c r="AK472" s="165">
        <f>(VLOOKUP(B472,'P2 Origin'!$C$21:$M$176,6,0))*AJ472</f>
        <v>0</v>
      </c>
      <c r="AL472" s="166">
        <f t="shared" si="208"/>
        <v>0</v>
      </c>
      <c r="AM472" s="165">
        <f>(VLOOKUP($B472,'P2 Origin'!$C$21:$M$176,7,0))*AL472</f>
        <v>0</v>
      </c>
      <c r="AN472" s="166">
        <f t="shared" si="209"/>
        <v>0</v>
      </c>
      <c r="AO472" s="165">
        <f>(VLOOKUP($B472,'P2 Origin'!$C$21:$M$176,8,0))*AN472</f>
        <v>0</v>
      </c>
      <c r="AP472" s="166">
        <f t="shared" si="210"/>
        <v>0</v>
      </c>
      <c r="AQ472" s="165">
        <f>(VLOOKUP($B472,'P2 Origin'!$C$21:$M$176,9,0))*AP472</f>
        <v>0</v>
      </c>
      <c r="AR472" s="155">
        <f t="shared" si="211"/>
        <v>1</v>
      </c>
      <c r="AS472" s="164">
        <f>(VLOOKUP(B472,'P2 Origin'!$C$21:$M$176,10,0))*K472</f>
        <v>0</v>
      </c>
      <c r="AT472" s="164">
        <f>(VLOOKUP(B472,'P2 Origin'!$C$21:$M$176,11,0))*J472</f>
        <v>0</v>
      </c>
      <c r="AU472" s="167">
        <v>14</v>
      </c>
      <c r="AV472" s="168">
        <v>14</v>
      </c>
      <c r="AW472" s="169">
        <v>0</v>
      </c>
      <c r="AX472" s="170">
        <f>IF(AU472&gt;=0.1,'P3 Bureaumarge zee- en luchtvr.'!$D$12,0)</f>
        <v>0</v>
      </c>
      <c r="AY472" s="163">
        <f t="shared" si="212"/>
        <v>0</v>
      </c>
      <c r="AZ472" s="157" t="str">
        <f>VLOOKUP(D472,'P4 Destination'!$C$21:$O$176,13,0)</f>
        <v>USD</v>
      </c>
      <c r="BA472" s="164">
        <f t="shared" si="213"/>
        <v>0</v>
      </c>
      <c r="BB472" s="171">
        <f>IF(AU472&gt;0.1,(VLOOKUP(D472,'P4 Destination'!$C$21:$M$176,3,0))*I472,0)</f>
        <v>0</v>
      </c>
      <c r="BC472" s="172">
        <f t="shared" si="214"/>
        <v>0</v>
      </c>
      <c r="BD472" s="171">
        <f>(VLOOKUP($D472,'P4 Destination'!$C$21:$M$176,4,0))*BC472</f>
        <v>0</v>
      </c>
      <c r="BE472" s="172">
        <f t="shared" si="215"/>
        <v>14</v>
      </c>
      <c r="BF472" s="171">
        <f>(VLOOKUP($D472,'P4 Destination'!$C$21:$M$176,5,0))*BE472</f>
        <v>0</v>
      </c>
      <c r="BG472" s="172">
        <f t="shared" si="216"/>
        <v>0</v>
      </c>
      <c r="BH472" s="171">
        <f>(VLOOKUP($D472,'P4 Destination'!$C$21:$M$176,6,0))*BG472</f>
        <v>0</v>
      </c>
      <c r="BI472" s="172">
        <f t="shared" si="217"/>
        <v>0</v>
      </c>
      <c r="BJ472" s="171">
        <f>(VLOOKUP($D472,'P4 Destination'!$C$21:$M$176,7,0))*BI472</f>
        <v>0</v>
      </c>
      <c r="BK472" s="172">
        <f t="shared" si="218"/>
        <v>0</v>
      </c>
      <c r="BL472" s="171">
        <f>(VLOOKUP($D472,'P4 Destination'!$C$21:$M$176,8,0))*BK472</f>
        <v>0</v>
      </c>
      <c r="BM472" s="172">
        <f t="shared" si="219"/>
        <v>0</v>
      </c>
      <c r="BN472" s="171">
        <f>(VLOOKUP($D472,'P4 Destination'!$C$21:$M$176,9,0))*BM472</f>
        <v>0</v>
      </c>
      <c r="BO472" s="154">
        <f t="shared" si="220"/>
        <v>1</v>
      </c>
      <c r="BP472" s="171">
        <f>(VLOOKUP(D472,'P4 Destination'!$C$21:$M$176,10,0))*K472</f>
        <v>0</v>
      </c>
      <c r="BQ472" s="171">
        <f>(VLOOKUP(D472,'P4 Destination'!$C$21:$M$176,11,0))*J472</f>
        <v>0</v>
      </c>
      <c r="BR472" s="173">
        <f t="shared" si="221"/>
        <v>0</v>
      </c>
      <c r="BS472" s="173">
        <f>(AV472*2500)*'P6 Verzekering'!$E$11</f>
        <v>0</v>
      </c>
      <c r="BT472" s="173">
        <f>(AW472*2500)*'P6 Verzekering'!$E$12</f>
        <v>0</v>
      </c>
      <c r="BU472" s="173">
        <f>(L472*2500)*'P6 Verzekering'!$E$13</f>
        <v>0</v>
      </c>
      <c r="BV472" s="173">
        <f t="shared" si="222"/>
        <v>0</v>
      </c>
      <c r="BW472"/>
      <c r="BX472"/>
    </row>
    <row r="473" spans="1:76" ht="14.45" customHeight="1">
      <c r="A473" s="152" t="s">
        <v>1854</v>
      </c>
      <c r="B473" s="152" t="s">
        <v>219</v>
      </c>
      <c r="C473" s="152" t="s">
        <v>219</v>
      </c>
      <c r="D473" s="152" t="s">
        <v>302</v>
      </c>
      <c r="E473" s="152" t="s">
        <v>297</v>
      </c>
      <c r="F473" s="153">
        <f t="shared" si="196"/>
        <v>17</v>
      </c>
      <c r="G473" s="154">
        <v>1</v>
      </c>
      <c r="H473" s="154">
        <f>IFERROR(VLOOKUP(B473,'P2 Origin'!$C$21:$Q$176,15,FALSE),0)</f>
        <v>0</v>
      </c>
      <c r="I473" s="154">
        <f>IFERROR(VLOOKUP(D473,'P4 Destination'!$C$21:$Q$176,15,FALSE),0)</f>
        <v>0</v>
      </c>
      <c r="J473" s="155">
        <v>1</v>
      </c>
      <c r="K473" s="155"/>
      <c r="L473" s="156">
        <v>0</v>
      </c>
      <c r="M473" s="155">
        <v>0</v>
      </c>
      <c r="N473" s="155">
        <v>0</v>
      </c>
      <c r="O473" s="157">
        <f t="shared" si="197"/>
        <v>0</v>
      </c>
      <c r="P473" s="158">
        <f t="shared" si="198"/>
        <v>0</v>
      </c>
      <c r="Q473" s="159">
        <f>IFERROR(VLOOKUP(N473,'P1 Intra-Europees'!$A$15:$H$25,3,0),0)*P473</f>
        <v>0</v>
      </c>
      <c r="R473" s="160">
        <f t="shared" si="199"/>
        <v>0</v>
      </c>
      <c r="S473" s="159">
        <f>IFERROR(VLOOKUP(N473,'P1 Intra-Europees'!$A$15:$H$25,4,0),0)*R473</f>
        <v>0</v>
      </c>
      <c r="T473" s="160">
        <f t="shared" si="200"/>
        <v>0</v>
      </c>
      <c r="U473" s="159">
        <f>IFERROR(VLOOKUP(N473,'P1 Intra-Europees'!$A$15:$H$25,5,0),0)*T473</f>
        <v>0</v>
      </c>
      <c r="V473" s="160">
        <f t="shared" si="201"/>
        <v>0</v>
      </c>
      <c r="W473" s="159">
        <f>IFERROR(VLOOKUP(N473,'P1 Intra-Europees'!$A$15:$H$25,6,0),0)*V473</f>
        <v>0</v>
      </c>
      <c r="X473" s="160">
        <f t="shared" si="202"/>
        <v>0</v>
      </c>
      <c r="Y473" s="159">
        <f>IFERROR(VLOOKUP(N473,'P1 Intra-Europees'!$A$15:$H$25,7,0),0)*X473</f>
        <v>0</v>
      </c>
      <c r="Z473" s="161">
        <f t="shared" si="203"/>
        <v>0</v>
      </c>
      <c r="AA473" s="162">
        <f>IFERROR(VLOOKUP(N473,'P1 Intra-Europees'!$A$15:$H$25,8,0),0)*Z473</f>
        <v>0</v>
      </c>
      <c r="AB473" s="163">
        <f t="shared" si="204"/>
        <v>0</v>
      </c>
      <c r="AC473" s="157" t="str">
        <f>VLOOKUP(B473,'P2 Origin'!$C$21:$O$176,13,0)</f>
        <v>EUR</v>
      </c>
      <c r="AD473" s="164">
        <f t="shared" si="205"/>
        <v>0</v>
      </c>
      <c r="AE473" s="165">
        <f>IF(AU473&gt;0.1,VLOOKUP(B473,'P2 Origin'!$C$21:$M$176,3,0)*H473,0)</f>
        <v>0</v>
      </c>
      <c r="AF473" s="166">
        <f t="shared" si="206"/>
        <v>0</v>
      </c>
      <c r="AG473" s="165">
        <f>(VLOOKUP(B473,'P2 Origin'!$C$21:$M$176,4,0))*AF473</f>
        <v>0</v>
      </c>
      <c r="AH473" s="166">
        <f t="shared" si="207"/>
        <v>0</v>
      </c>
      <c r="AI473" s="165">
        <f>(VLOOKUP(B473,'P2 Origin'!$C$21:$M$176,5,0))*AH473</f>
        <v>0</v>
      </c>
      <c r="AJ473" s="166">
        <f t="shared" si="223"/>
        <v>17</v>
      </c>
      <c r="AK473" s="165">
        <f>(VLOOKUP(B473,'P2 Origin'!$C$21:$M$176,6,0))*AJ473</f>
        <v>0</v>
      </c>
      <c r="AL473" s="166">
        <f t="shared" si="208"/>
        <v>0</v>
      </c>
      <c r="AM473" s="165">
        <f>(VLOOKUP($B473,'P2 Origin'!$C$21:$M$176,7,0))*AL473</f>
        <v>0</v>
      </c>
      <c r="AN473" s="166">
        <f t="shared" si="209"/>
        <v>0</v>
      </c>
      <c r="AO473" s="165">
        <f>(VLOOKUP($B473,'P2 Origin'!$C$21:$M$176,8,0))*AN473</f>
        <v>0</v>
      </c>
      <c r="AP473" s="166">
        <f t="shared" si="210"/>
        <v>0</v>
      </c>
      <c r="AQ473" s="165">
        <f>(VLOOKUP($B473,'P2 Origin'!$C$21:$M$176,9,0))*AP473</f>
        <v>0</v>
      </c>
      <c r="AR473" s="155">
        <f t="shared" si="211"/>
        <v>1</v>
      </c>
      <c r="AS473" s="164">
        <f>(VLOOKUP(B473,'P2 Origin'!$C$21:$M$176,10,0))*K473</f>
        <v>0</v>
      </c>
      <c r="AT473" s="164">
        <f>(VLOOKUP(B473,'P2 Origin'!$C$21:$M$176,11,0))*J473</f>
        <v>0</v>
      </c>
      <c r="AU473" s="167">
        <v>17</v>
      </c>
      <c r="AV473" s="168">
        <v>17</v>
      </c>
      <c r="AW473" s="169">
        <v>0</v>
      </c>
      <c r="AX473" s="170">
        <f>IF(AU473&gt;=0.1,'P3 Bureaumarge zee- en luchtvr.'!$D$12,0)</f>
        <v>0</v>
      </c>
      <c r="AY473" s="163">
        <f t="shared" si="212"/>
        <v>0</v>
      </c>
      <c r="AZ473" s="157" t="str">
        <f>VLOOKUP(D473,'P4 Destination'!$C$21:$O$176,13,0)</f>
        <v>USD</v>
      </c>
      <c r="BA473" s="164">
        <f t="shared" si="213"/>
        <v>0</v>
      </c>
      <c r="BB473" s="171">
        <f>IF(AU473&gt;0.1,(VLOOKUP(D473,'P4 Destination'!$C$21:$M$176,3,0))*I473,0)</f>
        <v>0</v>
      </c>
      <c r="BC473" s="172">
        <f t="shared" si="214"/>
        <v>0</v>
      </c>
      <c r="BD473" s="171">
        <f>(VLOOKUP($D473,'P4 Destination'!$C$21:$M$176,4,0))*BC473</f>
        <v>0</v>
      </c>
      <c r="BE473" s="172">
        <f t="shared" si="215"/>
        <v>0</v>
      </c>
      <c r="BF473" s="171">
        <f>(VLOOKUP($D473,'P4 Destination'!$C$21:$M$176,5,0))*BE473</f>
        <v>0</v>
      </c>
      <c r="BG473" s="172">
        <f t="shared" si="216"/>
        <v>17</v>
      </c>
      <c r="BH473" s="171">
        <f>(VLOOKUP($D473,'P4 Destination'!$C$21:$M$176,6,0))*BG473</f>
        <v>0</v>
      </c>
      <c r="BI473" s="172">
        <f t="shared" si="217"/>
        <v>0</v>
      </c>
      <c r="BJ473" s="171">
        <f>(VLOOKUP($D473,'P4 Destination'!$C$21:$M$176,7,0))*BI473</f>
        <v>0</v>
      </c>
      <c r="BK473" s="172">
        <f t="shared" si="218"/>
        <v>0</v>
      </c>
      <c r="BL473" s="171">
        <f>(VLOOKUP($D473,'P4 Destination'!$C$21:$M$176,8,0))*BK473</f>
        <v>0</v>
      </c>
      <c r="BM473" s="172">
        <f t="shared" si="219"/>
        <v>0</v>
      </c>
      <c r="BN473" s="171">
        <f>(VLOOKUP($D473,'P4 Destination'!$C$21:$M$176,9,0))*BM473</f>
        <v>0</v>
      </c>
      <c r="BO473" s="154">
        <f t="shared" si="220"/>
        <v>1</v>
      </c>
      <c r="BP473" s="171">
        <f>(VLOOKUP(D473,'P4 Destination'!$C$21:$M$176,10,0))*K473</f>
        <v>0</v>
      </c>
      <c r="BQ473" s="171">
        <f>(VLOOKUP(D473,'P4 Destination'!$C$21:$M$176,11,0))*J473</f>
        <v>0</v>
      </c>
      <c r="BR473" s="173">
        <f t="shared" si="221"/>
        <v>0</v>
      </c>
      <c r="BS473" s="173">
        <f>(AV473*2500)*'P6 Verzekering'!$E$11</f>
        <v>0</v>
      </c>
      <c r="BT473" s="173">
        <f>(AW473*2500)*'P6 Verzekering'!$E$12</f>
        <v>0</v>
      </c>
      <c r="BU473" s="173">
        <f>(L473*2500)*'P6 Verzekering'!$E$13</f>
        <v>0</v>
      </c>
      <c r="BV473" s="173">
        <f t="shared" si="222"/>
        <v>0</v>
      </c>
      <c r="BW473"/>
      <c r="BX473"/>
    </row>
    <row r="474" spans="1:76">
      <c r="A474" s="152" t="s">
        <v>1855</v>
      </c>
      <c r="B474" s="152" t="s">
        <v>219</v>
      </c>
      <c r="C474" s="152" t="s">
        <v>219</v>
      </c>
      <c r="D474" s="152" t="s">
        <v>474</v>
      </c>
      <c r="E474" s="152" t="s">
        <v>473</v>
      </c>
      <c r="F474" s="153">
        <f t="shared" si="196"/>
        <v>65</v>
      </c>
      <c r="G474" s="154">
        <v>1</v>
      </c>
      <c r="H474" s="154">
        <f>IFERROR(VLOOKUP(B474,'P2 Origin'!$C$21:$Q$176,15,FALSE),0)</f>
        <v>0</v>
      </c>
      <c r="I474" s="154">
        <f>IFERROR(VLOOKUP(D474,'P4 Destination'!$C$21:$Q$176,15,FALSE),0)</f>
        <v>1</v>
      </c>
      <c r="J474" s="155"/>
      <c r="K474" s="155">
        <v>1</v>
      </c>
      <c r="L474" s="156">
        <v>0</v>
      </c>
      <c r="M474" s="155">
        <v>0</v>
      </c>
      <c r="N474" s="155">
        <v>0</v>
      </c>
      <c r="O474" s="157">
        <f t="shared" si="197"/>
        <v>0</v>
      </c>
      <c r="P474" s="158">
        <f t="shared" si="198"/>
        <v>0</v>
      </c>
      <c r="Q474" s="159">
        <f>IFERROR(VLOOKUP(N474,'P1 Intra-Europees'!$A$15:$H$25,3,0),0)*P474</f>
        <v>0</v>
      </c>
      <c r="R474" s="160">
        <f t="shared" si="199"/>
        <v>0</v>
      </c>
      <c r="S474" s="159">
        <f>IFERROR(VLOOKUP(N474,'P1 Intra-Europees'!$A$15:$H$25,4,0),0)*R474</f>
        <v>0</v>
      </c>
      <c r="T474" s="160">
        <f t="shared" si="200"/>
        <v>0</v>
      </c>
      <c r="U474" s="159">
        <f>IFERROR(VLOOKUP(N474,'P1 Intra-Europees'!$A$15:$H$25,5,0),0)*T474</f>
        <v>0</v>
      </c>
      <c r="V474" s="160">
        <f t="shared" si="201"/>
        <v>0</v>
      </c>
      <c r="W474" s="159">
        <f>IFERROR(VLOOKUP(N474,'P1 Intra-Europees'!$A$15:$H$25,6,0),0)*V474</f>
        <v>0</v>
      </c>
      <c r="X474" s="160">
        <f t="shared" si="202"/>
        <v>0</v>
      </c>
      <c r="Y474" s="159">
        <f>IFERROR(VLOOKUP(N474,'P1 Intra-Europees'!$A$15:$H$25,7,0),0)*X474</f>
        <v>0</v>
      </c>
      <c r="Z474" s="161">
        <f t="shared" si="203"/>
        <v>0</v>
      </c>
      <c r="AA474" s="162">
        <f>IFERROR(VLOOKUP(N474,'P1 Intra-Europees'!$A$15:$H$25,8,0),0)*Z474</f>
        <v>0</v>
      </c>
      <c r="AB474" s="163">
        <f t="shared" si="204"/>
        <v>0</v>
      </c>
      <c r="AC474" s="157" t="str">
        <f>VLOOKUP(B474,'P2 Origin'!$C$21:$O$176,13,0)</f>
        <v>EUR</v>
      </c>
      <c r="AD474" s="164">
        <f t="shared" si="205"/>
        <v>0</v>
      </c>
      <c r="AE474" s="165">
        <f>IF(AU474&gt;0.1,VLOOKUP(B474,'P2 Origin'!$C$21:$M$176,3,0)*H474,0)</f>
        <v>0</v>
      </c>
      <c r="AF474" s="166">
        <f t="shared" si="206"/>
        <v>0</v>
      </c>
      <c r="AG474" s="165">
        <f>(VLOOKUP(B474,'P2 Origin'!$C$21:$M$176,4,0))*AF474</f>
        <v>0</v>
      </c>
      <c r="AH474" s="166">
        <f t="shared" si="207"/>
        <v>0</v>
      </c>
      <c r="AI474" s="165">
        <f>(VLOOKUP(B474,'P2 Origin'!$C$21:$M$176,5,0))*AH474</f>
        <v>0</v>
      </c>
      <c r="AJ474" s="166">
        <f t="shared" si="223"/>
        <v>0</v>
      </c>
      <c r="AK474" s="165">
        <f>(VLOOKUP(B474,'P2 Origin'!$C$21:$M$176,6,0))*AJ474</f>
        <v>0</v>
      </c>
      <c r="AL474" s="166">
        <f t="shared" si="208"/>
        <v>0</v>
      </c>
      <c r="AM474" s="165">
        <f>(VLOOKUP($B474,'P2 Origin'!$C$21:$M$176,7,0))*AL474</f>
        <v>0</v>
      </c>
      <c r="AN474" s="166">
        <f t="shared" si="209"/>
        <v>0</v>
      </c>
      <c r="AO474" s="165">
        <f>(VLOOKUP($B474,'P2 Origin'!$C$21:$M$176,8,0))*AN474</f>
        <v>0</v>
      </c>
      <c r="AP474" s="166">
        <f t="shared" si="210"/>
        <v>65</v>
      </c>
      <c r="AQ474" s="165">
        <f>(VLOOKUP($B474,'P2 Origin'!$C$21:$M$176,9,0))*AP474</f>
        <v>0</v>
      </c>
      <c r="AR474" s="155">
        <f t="shared" si="211"/>
        <v>1</v>
      </c>
      <c r="AS474" s="164">
        <f>(VLOOKUP(B474,'P2 Origin'!$C$21:$M$176,10,0))*K474</f>
        <v>0</v>
      </c>
      <c r="AT474" s="164">
        <f>(VLOOKUP(B474,'P2 Origin'!$C$21:$M$176,11,0))*J474</f>
        <v>0</v>
      </c>
      <c r="AU474" s="167">
        <v>65</v>
      </c>
      <c r="AV474" s="168">
        <v>65</v>
      </c>
      <c r="AW474" s="169">
        <v>0</v>
      </c>
      <c r="AX474" s="170">
        <f>IF(AU474&gt;=0.1,'P3 Bureaumarge zee- en luchtvr.'!$D$12,0)</f>
        <v>0</v>
      </c>
      <c r="AY474" s="163">
        <f t="shared" si="212"/>
        <v>0</v>
      </c>
      <c r="AZ474" s="157" t="str">
        <f>VLOOKUP(D474,'P4 Destination'!$C$21:$O$176,13,0)</f>
        <v>USD</v>
      </c>
      <c r="BA474" s="164">
        <f t="shared" si="213"/>
        <v>0</v>
      </c>
      <c r="BB474" s="171">
        <f>IF(AU474&gt;0.1,(VLOOKUP(D474,'P4 Destination'!$C$21:$M$176,3,0))*I474,0)</f>
        <v>0</v>
      </c>
      <c r="BC474" s="172">
        <f t="shared" si="214"/>
        <v>0</v>
      </c>
      <c r="BD474" s="171">
        <f>(VLOOKUP($D474,'P4 Destination'!$C$21:$M$176,4,0))*BC474</f>
        <v>0</v>
      </c>
      <c r="BE474" s="172">
        <f t="shared" si="215"/>
        <v>0</v>
      </c>
      <c r="BF474" s="171">
        <f>(VLOOKUP($D474,'P4 Destination'!$C$21:$M$176,5,0))*BE474</f>
        <v>0</v>
      </c>
      <c r="BG474" s="172">
        <f t="shared" si="216"/>
        <v>0</v>
      </c>
      <c r="BH474" s="171">
        <f>(VLOOKUP($D474,'P4 Destination'!$C$21:$M$176,6,0))*BG474</f>
        <v>0</v>
      </c>
      <c r="BI474" s="172">
        <f t="shared" si="217"/>
        <v>0</v>
      </c>
      <c r="BJ474" s="171">
        <f>(VLOOKUP($D474,'P4 Destination'!$C$21:$M$176,7,0))*BI474</f>
        <v>0</v>
      </c>
      <c r="BK474" s="172">
        <f t="shared" si="218"/>
        <v>0</v>
      </c>
      <c r="BL474" s="171">
        <f>(VLOOKUP($D474,'P4 Destination'!$C$21:$M$176,8,0))*BK474</f>
        <v>0</v>
      </c>
      <c r="BM474" s="172">
        <f t="shared" si="219"/>
        <v>65</v>
      </c>
      <c r="BN474" s="171">
        <f>(VLOOKUP($D474,'P4 Destination'!$C$21:$M$176,9,0))*BM474</f>
        <v>0</v>
      </c>
      <c r="BO474" s="154">
        <f t="shared" si="220"/>
        <v>1</v>
      </c>
      <c r="BP474" s="171">
        <f>(VLOOKUP(D474,'P4 Destination'!$C$21:$M$176,10,0))*K474</f>
        <v>0</v>
      </c>
      <c r="BQ474" s="171">
        <f>(VLOOKUP(D474,'P4 Destination'!$C$21:$M$176,11,0))*J474</f>
        <v>0</v>
      </c>
      <c r="BR474" s="173">
        <f t="shared" si="221"/>
        <v>0</v>
      </c>
      <c r="BS474" s="173">
        <f>(AV474*2500)*'P6 Verzekering'!$E$11</f>
        <v>0</v>
      </c>
      <c r="BT474" s="173">
        <f>(AW474*2500)*'P6 Verzekering'!$E$12</f>
        <v>0</v>
      </c>
      <c r="BU474" s="173">
        <f>(L474*2500)*'P6 Verzekering'!$E$13</f>
        <v>0</v>
      </c>
      <c r="BV474" s="173">
        <f t="shared" si="222"/>
        <v>0</v>
      </c>
      <c r="BW474"/>
      <c r="BX474"/>
    </row>
    <row r="475" spans="1:76">
      <c r="A475" s="152" t="s">
        <v>1856</v>
      </c>
      <c r="B475" s="152" t="s">
        <v>219</v>
      </c>
      <c r="C475" s="152" t="s">
        <v>219</v>
      </c>
      <c r="D475" s="152" t="s">
        <v>474</v>
      </c>
      <c r="E475" s="152" t="s">
        <v>473</v>
      </c>
      <c r="F475" s="153">
        <f t="shared" si="196"/>
        <v>23</v>
      </c>
      <c r="G475" s="154">
        <v>1</v>
      </c>
      <c r="H475" s="154">
        <f>IFERROR(VLOOKUP(B475,'P2 Origin'!$C$21:$Q$176,15,FALSE),0)</f>
        <v>0</v>
      </c>
      <c r="I475" s="154">
        <f>IFERROR(VLOOKUP(D475,'P4 Destination'!$C$21:$Q$176,15,FALSE),0)</f>
        <v>1</v>
      </c>
      <c r="J475" s="155">
        <v>1</v>
      </c>
      <c r="K475" s="155"/>
      <c r="L475" s="156">
        <v>0</v>
      </c>
      <c r="M475" s="155">
        <v>0</v>
      </c>
      <c r="N475" s="155">
        <v>0</v>
      </c>
      <c r="O475" s="157">
        <f t="shared" si="197"/>
        <v>0</v>
      </c>
      <c r="P475" s="158">
        <f t="shared" si="198"/>
        <v>0</v>
      </c>
      <c r="Q475" s="159">
        <f>IFERROR(VLOOKUP(N475,'P1 Intra-Europees'!$A$15:$H$25,3,0),0)*P475</f>
        <v>0</v>
      </c>
      <c r="R475" s="160">
        <f t="shared" si="199"/>
        <v>0</v>
      </c>
      <c r="S475" s="159">
        <f>IFERROR(VLOOKUP(N475,'P1 Intra-Europees'!$A$15:$H$25,4,0),0)*R475</f>
        <v>0</v>
      </c>
      <c r="T475" s="160">
        <f t="shared" si="200"/>
        <v>0</v>
      </c>
      <c r="U475" s="159">
        <f>IFERROR(VLOOKUP(N475,'P1 Intra-Europees'!$A$15:$H$25,5,0),0)*T475</f>
        <v>0</v>
      </c>
      <c r="V475" s="160">
        <f t="shared" si="201"/>
        <v>0</v>
      </c>
      <c r="W475" s="159">
        <f>IFERROR(VLOOKUP(N475,'P1 Intra-Europees'!$A$15:$H$25,6,0),0)*V475</f>
        <v>0</v>
      </c>
      <c r="X475" s="160">
        <f t="shared" si="202"/>
        <v>0</v>
      </c>
      <c r="Y475" s="159">
        <f>IFERROR(VLOOKUP(N475,'P1 Intra-Europees'!$A$15:$H$25,7,0),0)*X475</f>
        <v>0</v>
      </c>
      <c r="Z475" s="161">
        <f t="shared" si="203"/>
        <v>0</v>
      </c>
      <c r="AA475" s="162">
        <f>IFERROR(VLOOKUP(N475,'P1 Intra-Europees'!$A$15:$H$25,8,0),0)*Z475</f>
        <v>0</v>
      </c>
      <c r="AB475" s="163">
        <f t="shared" si="204"/>
        <v>0</v>
      </c>
      <c r="AC475" s="157" t="str">
        <f>VLOOKUP(B475,'P2 Origin'!$C$21:$O$176,13,0)</f>
        <v>EUR</v>
      </c>
      <c r="AD475" s="164">
        <f t="shared" si="205"/>
        <v>0</v>
      </c>
      <c r="AE475" s="165">
        <f>IF(AU475&gt;0.1,VLOOKUP(B475,'P2 Origin'!$C$21:$M$176,3,0)*H475,0)</f>
        <v>0</v>
      </c>
      <c r="AF475" s="166">
        <f t="shared" si="206"/>
        <v>0</v>
      </c>
      <c r="AG475" s="165">
        <f>(VLOOKUP(B475,'P2 Origin'!$C$21:$M$176,4,0))*AF475</f>
        <v>0</v>
      </c>
      <c r="AH475" s="166">
        <f t="shared" si="207"/>
        <v>0</v>
      </c>
      <c r="AI475" s="165">
        <f>(VLOOKUP(B475,'P2 Origin'!$C$21:$M$176,5,0))*AH475</f>
        <v>0</v>
      </c>
      <c r="AJ475" s="166">
        <f t="shared" si="223"/>
        <v>23</v>
      </c>
      <c r="AK475" s="165">
        <f>(VLOOKUP(B475,'P2 Origin'!$C$21:$M$176,6,0))*AJ475</f>
        <v>0</v>
      </c>
      <c r="AL475" s="166">
        <f t="shared" si="208"/>
        <v>0</v>
      </c>
      <c r="AM475" s="165">
        <f>(VLOOKUP($B475,'P2 Origin'!$C$21:$M$176,7,0))*AL475</f>
        <v>0</v>
      </c>
      <c r="AN475" s="166">
        <f t="shared" si="209"/>
        <v>0</v>
      </c>
      <c r="AO475" s="165">
        <f>(VLOOKUP($B475,'P2 Origin'!$C$21:$M$176,8,0))*AN475</f>
        <v>0</v>
      </c>
      <c r="AP475" s="166">
        <f t="shared" si="210"/>
        <v>0</v>
      </c>
      <c r="AQ475" s="165">
        <f>(VLOOKUP($B475,'P2 Origin'!$C$21:$M$176,9,0))*AP475</f>
        <v>0</v>
      </c>
      <c r="AR475" s="155">
        <f t="shared" si="211"/>
        <v>1</v>
      </c>
      <c r="AS475" s="164">
        <f>(VLOOKUP(B475,'P2 Origin'!$C$21:$M$176,10,0))*K475</f>
        <v>0</v>
      </c>
      <c r="AT475" s="164">
        <f>(VLOOKUP(B475,'P2 Origin'!$C$21:$M$176,11,0))*J475</f>
        <v>0</v>
      </c>
      <c r="AU475" s="167">
        <v>23</v>
      </c>
      <c r="AV475" s="168">
        <v>23</v>
      </c>
      <c r="AW475" s="169">
        <v>0</v>
      </c>
      <c r="AX475" s="170">
        <f>IF(AU475&gt;=0.1,'P3 Bureaumarge zee- en luchtvr.'!$D$12,0)</f>
        <v>0</v>
      </c>
      <c r="AY475" s="163">
        <f t="shared" si="212"/>
        <v>0</v>
      </c>
      <c r="AZ475" s="157" t="str">
        <f>VLOOKUP(D475,'P4 Destination'!$C$21:$O$176,13,0)</f>
        <v>USD</v>
      </c>
      <c r="BA475" s="164">
        <f t="shared" si="213"/>
        <v>0</v>
      </c>
      <c r="BB475" s="171">
        <f>IF(AU475&gt;0.1,(VLOOKUP(D475,'P4 Destination'!$C$21:$M$176,3,0))*I475,0)</f>
        <v>0</v>
      </c>
      <c r="BC475" s="172">
        <f t="shared" si="214"/>
        <v>0</v>
      </c>
      <c r="BD475" s="171">
        <f>(VLOOKUP($D475,'P4 Destination'!$C$21:$M$176,4,0))*BC475</f>
        <v>0</v>
      </c>
      <c r="BE475" s="172">
        <f t="shared" si="215"/>
        <v>0</v>
      </c>
      <c r="BF475" s="171">
        <f>(VLOOKUP($D475,'P4 Destination'!$C$21:$M$176,5,0))*BE475</f>
        <v>0</v>
      </c>
      <c r="BG475" s="172">
        <f t="shared" si="216"/>
        <v>23</v>
      </c>
      <c r="BH475" s="171">
        <f>(VLOOKUP($D475,'P4 Destination'!$C$21:$M$176,6,0))*BG475</f>
        <v>0</v>
      </c>
      <c r="BI475" s="172">
        <f t="shared" si="217"/>
        <v>0</v>
      </c>
      <c r="BJ475" s="171">
        <f>(VLOOKUP($D475,'P4 Destination'!$C$21:$M$176,7,0))*BI475</f>
        <v>0</v>
      </c>
      <c r="BK475" s="172">
        <f t="shared" si="218"/>
        <v>0</v>
      </c>
      <c r="BL475" s="171">
        <f>(VLOOKUP($D475,'P4 Destination'!$C$21:$M$176,8,0))*BK475</f>
        <v>0</v>
      </c>
      <c r="BM475" s="172">
        <f t="shared" si="219"/>
        <v>0</v>
      </c>
      <c r="BN475" s="171">
        <f>(VLOOKUP($D475,'P4 Destination'!$C$21:$M$176,9,0))*BM475</f>
        <v>0</v>
      </c>
      <c r="BO475" s="154">
        <f t="shared" si="220"/>
        <v>1</v>
      </c>
      <c r="BP475" s="171">
        <f>(VLOOKUP(D475,'P4 Destination'!$C$21:$M$176,10,0))*K475</f>
        <v>0</v>
      </c>
      <c r="BQ475" s="171">
        <f>(VLOOKUP(D475,'P4 Destination'!$C$21:$M$176,11,0))*J475</f>
        <v>0</v>
      </c>
      <c r="BR475" s="173">
        <f t="shared" si="221"/>
        <v>0</v>
      </c>
      <c r="BS475" s="173">
        <f>(AV475*2500)*'P6 Verzekering'!$E$11</f>
        <v>0</v>
      </c>
      <c r="BT475" s="173">
        <f>(AW475*2500)*'P6 Verzekering'!$E$12</f>
        <v>0</v>
      </c>
      <c r="BU475" s="173">
        <f>(L475*2500)*'P6 Verzekering'!$E$13</f>
        <v>0</v>
      </c>
      <c r="BV475" s="173">
        <f t="shared" si="222"/>
        <v>0</v>
      </c>
      <c r="BW475"/>
      <c r="BX475"/>
    </row>
    <row r="476" spans="1:76">
      <c r="A476" s="152" t="s">
        <v>1857</v>
      </c>
      <c r="B476" s="152" t="s">
        <v>219</v>
      </c>
      <c r="C476" s="152" t="s">
        <v>219</v>
      </c>
      <c r="D476" s="152" t="s">
        <v>474</v>
      </c>
      <c r="E476" s="152" t="s">
        <v>473</v>
      </c>
      <c r="F476" s="153">
        <f t="shared" si="196"/>
        <v>48</v>
      </c>
      <c r="G476" s="154">
        <v>1</v>
      </c>
      <c r="H476" s="154">
        <f>IFERROR(VLOOKUP(B476,'P2 Origin'!$C$21:$Q$176,15,FALSE),0)</f>
        <v>0</v>
      </c>
      <c r="I476" s="154">
        <f>IFERROR(VLOOKUP(D476,'P4 Destination'!$C$21:$Q$176,15,FALSE),0)</f>
        <v>1</v>
      </c>
      <c r="J476" s="155"/>
      <c r="K476" s="155">
        <v>1</v>
      </c>
      <c r="L476" s="156">
        <v>0</v>
      </c>
      <c r="M476" s="155">
        <v>0</v>
      </c>
      <c r="N476" s="155">
        <v>0</v>
      </c>
      <c r="O476" s="157">
        <f t="shared" si="197"/>
        <v>0</v>
      </c>
      <c r="P476" s="158">
        <f t="shared" si="198"/>
        <v>0</v>
      </c>
      <c r="Q476" s="159">
        <f>IFERROR(VLOOKUP(N476,'P1 Intra-Europees'!$A$15:$H$25,3,0),0)*P476</f>
        <v>0</v>
      </c>
      <c r="R476" s="160">
        <f t="shared" si="199"/>
        <v>0</v>
      </c>
      <c r="S476" s="159">
        <f>IFERROR(VLOOKUP(N476,'P1 Intra-Europees'!$A$15:$H$25,4,0),0)*R476</f>
        <v>0</v>
      </c>
      <c r="T476" s="160">
        <f t="shared" si="200"/>
        <v>0</v>
      </c>
      <c r="U476" s="159">
        <f>IFERROR(VLOOKUP(N476,'P1 Intra-Europees'!$A$15:$H$25,5,0),0)*T476</f>
        <v>0</v>
      </c>
      <c r="V476" s="160">
        <f t="shared" si="201"/>
        <v>0</v>
      </c>
      <c r="W476" s="159">
        <f>IFERROR(VLOOKUP(N476,'P1 Intra-Europees'!$A$15:$H$25,6,0),0)*V476</f>
        <v>0</v>
      </c>
      <c r="X476" s="160">
        <f t="shared" si="202"/>
        <v>0</v>
      </c>
      <c r="Y476" s="159">
        <f>IFERROR(VLOOKUP(N476,'P1 Intra-Europees'!$A$15:$H$25,7,0),0)*X476</f>
        <v>0</v>
      </c>
      <c r="Z476" s="161">
        <f t="shared" si="203"/>
        <v>0</v>
      </c>
      <c r="AA476" s="162">
        <f>IFERROR(VLOOKUP(N476,'P1 Intra-Europees'!$A$15:$H$25,8,0),0)*Z476</f>
        <v>0</v>
      </c>
      <c r="AB476" s="163">
        <f t="shared" si="204"/>
        <v>0</v>
      </c>
      <c r="AC476" s="157" t="str">
        <f>VLOOKUP(B476,'P2 Origin'!$C$21:$O$176,13,0)</f>
        <v>EUR</v>
      </c>
      <c r="AD476" s="164">
        <f t="shared" si="205"/>
        <v>0</v>
      </c>
      <c r="AE476" s="165">
        <f>IF(AU476&gt;0.1,VLOOKUP(B476,'P2 Origin'!$C$21:$M$176,3,0)*H476,0)</f>
        <v>0</v>
      </c>
      <c r="AF476" s="166">
        <f t="shared" si="206"/>
        <v>0</v>
      </c>
      <c r="AG476" s="165">
        <f>(VLOOKUP(B476,'P2 Origin'!$C$21:$M$176,4,0))*AF476</f>
        <v>0</v>
      </c>
      <c r="AH476" s="166">
        <f t="shared" si="207"/>
        <v>0</v>
      </c>
      <c r="AI476" s="165">
        <f>(VLOOKUP(B476,'P2 Origin'!$C$21:$M$176,5,0))*AH476</f>
        <v>0</v>
      </c>
      <c r="AJ476" s="166">
        <f t="shared" si="223"/>
        <v>0</v>
      </c>
      <c r="AK476" s="165">
        <f>(VLOOKUP(B476,'P2 Origin'!$C$21:$M$176,6,0))*AJ476</f>
        <v>0</v>
      </c>
      <c r="AL476" s="166">
        <f t="shared" si="208"/>
        <v>0</v>
      </c>
      <c r="AM476" s="165">
        <f>(VLOOKUP($B476,'P2 Origin'!$C$21:$M$176,7,0))*AL476</f>
        <v>0</v>
      </c>
      <c r="AN476" s="166">
        <f t="shared" si="209"/>
        <v>0</v>
      </c>
      <c r="AO476" s="165">
        <f>(VLOOKUP($B476,'P2 Origin'!$C$21:$M$176,8,0))*AN476</f>
        <v>0</v>
      </c>
      <c r="AP476" s="166">
        <f t="shared" si="210"/>
        <v>48</v>
      </c>
      <c r="AQ476" s="165">
        <f>(VLOOKUP($B476,'P2 Origin'!$C$21:$M$176,9,0))*AP476</f>
        <v>0</v>
      </c>
      <c r="AR476" s="155">
        <f t="shared" si="211"/>
        <v>1</v>
      </c>
      <c r="AS476" s="164">
        <f>(VLOOKUP(B476,'P2 Origin'!$C$21:$M$176,10,0))*K476</f>
        <v>0</v>
      </c>
      <c r="AT476" s="164">
        <f>(VLOOKUP(B476,'P2 Origin'!$C$21:$M$176,11,0))*J476</f>
        <v>0</v>
      </c>
      <c r="AU476" s="167">
        <v>48</v>
      </c>
      <c r="AV476" s="168">
        <v>48</v>
      </c>
      <c r="AW476" s="169">
        <v>0</v>
      </c>
      <c r="AX476" s="170">
        <f>IF(AU476&gt;=0.1,'P3 Bureaumarge zee- en luchtvr.'!$D$12,0)</f>
        <v>0</v>
      </c>
      <c r="AY476" s="163">
        <f t="shared" si="212"/>
        <v>0</v>
      </c>
      <c r="AZ476" s="157" t="str">
        <f>VLOOKUP(D476,'P4 Destination'!$C$21:$O$176,13,0)</f>
        <v>USD</v>
      </c>
      <c r="BA476" s="164">
        <f t="shared" si="213"/>
        <v>0</v>
      </c>
      <c r="BB476" s="171">
        <f>IF(AU476&gt;0.1,(VLOOKUP(D476,'P4 Destination'!$C$21:$M$176,3,0))*I476,0)</f>
        <v>0</v>
      </c>
      <c r="BC476" s="172">
        <f t="shared" si="214"/>
        <v>0</v>
      </c>
      <c r="BD476" s="171">
        <f>(VLOOKUP($D476,'P4 Destination'!$C$21:$M$176,4,0))*BC476</f>
        <v>0</v>
      </c>
      <c r="BE476" s="172">
        <f t="shared" si="215"/>
        <v>0</v>
      </c>
      <c r="BF476" s="171">
        <f>(VLOOKUP($D476,'P4 Destination'!$C$21:$M$176,5,0))*BE476</f>
        <v>0</v>
      </c>
      <c r="BG476" s="172">
        <f t="shared" si="216"/>
        <v>0</v>
      </c>
      <c r="BH476" s="171">
        <f>(VLOOKUP($D476,'P4 Destination'!$C$21:$M$176,6,0))*BG476</f>
        <v>0</v>
      </c>
      <c r="BI476" s="172">
        <f t="shared" si="217"/>
        <v>0</v>
      </c>
      <c r="BJ476" s="171">
        <f>(VLOOKUP($D476,'P4 Destination'!$C$21:$M$176,7,0))*BI476</f>
        <v>0</v>
      </c>
      <c r="BK476" s="172">
        <f t="shared" si="218"/>
        <v>0</v>
      </c>
      <c r="BL476" s="171">
        <f>(VLOOKUP($D476,'P4 Destination'!$C$21:$M$176,8,0))*BK476</f>
        <v>0</v>
      </c>
      <c r="BM476" s="172">
        <f t="shared" si="219"/>
        <v>48</v>
      </c>
      <c r="BN476" s="171">
        <f>(VLOOKUP($D476,'P4 Destination'!$C$21:$M$176,9,0))*BM476</f>
        <v>0</v>
      </c>
      <c r="BO476" s="154">
        <f t="shared" si="220"/>
        <v>1</v>
      </c>
      <c r="BP476" s="171">
        <f>(VLOOKUP(D476,'P4 Destination'!$C$21:$M$176,10,0))*K476</f>
        <v>0</v>
      </c>
      <c r="BQ476" s="171">
        <f>(VLOOKUP(D476,'P4 Destination'!$C$21:$M$176,11,0))*J476</f>
        <v>0</v>
      </c>
      <c r="BR476" s="173">
        <f t="shared" si="221"/>
        <v>0</v>
      </c>
      <c r="BS476" s="173">
        <f>(AV476*2500)*'P6 Verzekering'!$E$11</f>
        <v>0</v>
      </c>
      <c r="BT476" s="173">
        <f>(AW476*2500)*'P6 Verzekering'!$E$12</f>
        <v>0</v>
      </c>
      <c r="BU476" s="173">
        <f>(L476*2500)*'P6 Verzekering'!$E$13</f>
        <v>0</v>
      </c>
      <c r="BV476" s="173">
        <f t="shared" si="222"/>
        <v>0</v>
      </c>
      <c r="BW476"/>
      <c r="BX476"/>
    </row>
    <row r="477" spans="1:76">
      <c r="A477" s="152" t="s">
        <v>1858</v>
      </c>
      <c r="B477" s="152" t="s">
        <v>219</v>
      </c>
      <c r="C477" s="152" t="s">
        <v>219</v>
      </c>
      <c r="D477" s="152" t="s">
        <v>474</v>
      </c>
      <c r="E477" s="152" t="s">
        <v>473</v>
      </c>
      <c r="F477" s="153">
        <f t="shared" si="196"/>
        <v>9</v>
      </c>
      <c r="G477" s="154">
        <v>1</v>
      </c>
      <c r="H477" s="154">
        <f>IFERROR(VLOOKUP(B477,'P2 Origin'!$C$21:$Q$176,15,FALSE),0)</f>
        <v>0</v>
      </c>
      <c r="I477" s="154">
        <f>IFERROR(VLOOKUP(D477,'P4 Destination'!$C$21:$Q$176,15,FALSE),0)</f>
        <v>1</v>
      </c>
      <c r="J477" s="155">
        <v>1</v>
      </c>
      <c r="K477" s="155"/>
      <c r="L477" s="156">
        <v>0</v>
      </c>
      <c r="M477" s="155">
        <v>0</v>
      </c>
      <c r="N477" s="155">
        <v>0</v>
      </c>
      <c r="O477" s="157">
        <f t="shared" si="197"/>
        <v>0</v>
      </c>
      <c r="P477" s="158">
        <f t="shared" si="198"/>
        <v>0</v>
      </c>
      <c r="Q477" s="159">
        <f>IFERROR(VLOOKUP(N477,'P1 Intra-Europees'!$A$15:$H$25,3,0),0)*P477</f>
        <v>0</v>
      </c>
      <c r="R477" s="160">
        <f t="shared" si="199"/>
        <v>0</v>
      </c>
      <c r="S477" s="159">
        <f>IFERROR(VLOOKUP(N477,'P1 Intra-Europees'!$A$15:$H$25,4,0),0)*R477</f>
        <v>0</v>
      </c>
      <c r="T477" s="160">
        <f t="shared" si="200"/>
        <v>0</v>
      </c>
      <c r="U477" s="159">
        <f>IFERROR(VLOOKUP(N477,'P1 Intra-Europees'!$A$15:$H$25,5,0),0)*T477</f>
        <v>0</v>
      </c>
      <c r="V477" s="160">
        <f t="shared" si="201"/>
        <v>0</v>
      </c>
      <c r="W477" s="159">
        <f>IFERROR(VLOOKUP(N477,'P1 Intra-Europees'!$A$15:$H$25,6,0),0)*V477</f>
        <v>0</v>
      </c>
      <c r="X477" s="160">
        <f t="shared" si="202"/>
        <v>0</v>
      </c>
      <c r="Y477" s="159">
        <f>IFERROR(VLOOKUP(N477,'P1 Intra-Europees'!$A$15:$H$25,7,0),0)*X477</f>
        <v>0</v>
      </c>
      <c r="Z477" s="161">
        <f t="shared" si="203"/>
        <v>0</v>
      </c>
      <c r="AA477" s="162">
        <f>IFERROR(VLOOKUP(N477,'P1 Intra-Europees'!$A$15:$H$25,8,0),0)*Z477</f>
        <v>0</v>
      </c>
      <c r="AB477" s="163">
        <f t="shared" si="204"/>
        <v>0</v>
      </c>
      <c r="AC477" s="157" t="str">
        <f>VLOOKUP(B477,'P2 Origin'!$C$21:$O$176,13,0)</f>
        <v>EUR</v>
      </c>
      <c r="AD477" s="164">
        <f t="shared" si="205"/>
        <v>0</v>
      </c>
      <c r="AE477" s="165">
        <f>IF(AU477&gt;0.1,VLOOKUP(B477,'P2 Origin'!$C$21:$M$176,3,0)*H477,0)</f>
        <v>0</v>
      </c>
      <c r="AF477" s="166">
        <f t="shared" si="206"/>
        <v>0</v>
      </c>
      <c r="AG477" s="165">
        <f>(VLOOKUP(B477,'P2 Origin'!$C$21:$M$176,4,0))*AF477</f>
        <v>0</v>
      </c>
      <c r="AH477" s="166">
        <f t="shared" si="207"/>
        <v>9</v>
      </c>
      <c r="AI477" s="165">
        <f>(VLOOKUP(B477,'P2 Origin'!$C$21:$M$176,5,0))*AH477</f>
        <v>0</v>
      </c>
      <c r="AJ477" s="166">
        <f t="shared" si="223"/>
        <v>0</v>
      </c>
      <c r="AK477" s="165">
        <f>(VLOOKUP(B477,'P2 Origin'!$C$21:$M$176,6,0))*AJ477</f>
        <v>0</v>
      </c>
      <c r="AL477" s="166">
        <f t="shared" si="208"/>
        <v>0</v>
      </c>
      <c r="AM477" s="165">
        <f>(VLOOKUP($B477,'P2 Origin'!$C$21:$M$176,7,0))*AL477</f>
        <v>0</v>
      </c>
      <c r="AN477" s="166">
        <f t="shared" si="209"/>
        <v>0</v>
      </c>
      <c r="AO477" s="165">
        <f>(VLOOKUP($B477,'P2 Origin'!$C$21:$M$176,8,0))*AN477</f>
        <v>0</v>
      </c>
      <c r="AP477" s="166">
        <f t="shared" si="210"/>
        <v>0</v>
      </c>
      <c r="AQ477" s="165">
        <f>(VLOOKUP($B477,'P2 Origin'!$C$21:$M$176,9,0))*AP477</f>
        <v>0</v>
      </c>
      <c r="AR477" s="155">
        <f t="shared" si="211"/>
        <v>1</v>
      </c>
      <c r="AS477" s="164">
        <f>(VLOOKUP(B477,'P2 Origin'!$C$21:$M$176,10,0))*K477</f>
        <v>0</v>
      </c>
      <c r="AT477" s="164">
        <f>(VLOOKUP(B477,'P2 Origin'!$C$21:$M$176,11,0))*J477</f>
        <v>0</v>
      </c>
      <c r="AU477" s="167">
        <v>9</v>
      </c>
      <c r="AV477" s="168">
        <v>9</v>
      </c>
      <c r="AW477" s="169">
        <v>0</v>
      </c>
      <c r="AX477" s="170">
        <f>IF(AU477&gt;=0.1,'P3 Bureaumarge zee- en luchtvr.'!$D$12,0)</f>
        <v>0</v>
      </c>
      <c r="AY477" s="163">
        <f t="shared" si="212"/>
        <v>0</v>
      </c>
      <c r="AZ477" s="157" t="str">
        <f>VLOOKUP(D477,'P4 Destination'!$C$21:$O$176,13,0)</f>
        <v>USD</v>
      </c>
      <c r="BA477" s="164">
        <f t="shared" si="213"/>
        <v>0</v>
      </c>
      <c r="BB477" s="171">
        <f>IF(AU477&gt;0.1,(VLOOKUP(D477,'P4 Destination'!$C$21:$M$176,3,0))*I477,0)</f>
        <v>0</v>
      </c>
      <c r="BC477" s="172">
        <f t="shared" si="214"/>
        <v>0</v>
      </c>
      <c r="BD477" s="171">
        <f>(VLOOKUP($D477,'P4 Destination'!$C$21:$M$176,4,0))*BC477</f>
        <v>0</v>
      </c>
      <c r="BE477" s="172">
        <f t="shared" si="215"/>
        <v>9</v>
      </c>
      <c r="BF477" s="171">
        <f>(VLOOKUP($D477,'P4 Destination'!$C$21:$M$176,5,0))*BE477</f>
        <v>0</v>
      </c>
      <c r="BG477" s="172">
        <f t="shared" si="216"/>
        <v>0</v>
      </c>
      <c r="BH477" s="171">
        <f>(VLOOKUP($D477,'P4 Destination'!$C$21:$M$176,6,0))*BG477</f>
        <v>0</v>
      </c>
      <c r="BI477" s="172">
        <f t="shared" si="217"/>
        <v>0</v>
      </c>
      <c r="BJ477" s="171">
        <f>(VLOOKUP($D477,'P4 Destination'!$C$21:$M$176,7,0))*BI477</f>
        <v>0</v>
      </c>
      <c r="BK477" s="172">
        <f t="shared" si="218"/>
        <v>0</v>
      </c>
      <c r="BL477" s="171">
        <f>(VLOOKUP($D477,'P4 Destination'!$C$21:$M$176,8,0))*BK477</f>
        <v>0</v>
      </c>
      <c r="BM477" s="172">
        <f t="shared" si="219"/>
        <v>0</v>
      </c>
      <c r="BN477" s="171">
        <f>(VLOOKUP($D477,'P4 Destination'!$C$21:$M$176,9,0))*BM477</f>
        <v>0</v>
      </c>
      <c r="BO477" s="154">
        <f t="shared" si="220"/>
        <v>1</v>
      </c>
      <c r="BP477" s="171">
        <f>(VLOOKUP(D477,'P4 Destination'!$C$21:$M$176,10,0))*K477</f>
        <v>0</v>
      </c>
      <c r="BQ477" s="171">
        <f>(VLOOKUP(D477,'P4 Destination'!$C$21:$M$176,11,0))*J477</f>
        <v>0</v>
      </c>
      <c r="BR477" s="173">
        <f t="shared" si="221"/>
        <v>0</v>
      </c>
      <c r="BS477" s="173">
        <f>(AV477*2500)*'P6 Verzekering'!$E$11</f>
        <v>0</v>
      </c>
      <c r="BT477" s="173">
        <f>(AW477*2500)*'P6 Verzekering'!$E$12</f>
        <v>0</v>
      </c>
      <c r="BU477" s="173">
        <f>(L477*2500)*'P6 Verzekering'!$E$13</f>
        <v>0</v>
      </c>
      <c r="BV477" s="173">
        <f t="shared" si="222"/>
        <v>0</v>
      </c>
      <c r="BW477"/>
      <c r="BX477"/>
    </row>
    <row r="478" spans="1:76">
      <c r="A478" s="152" t="s">
        <v>1859</v>
      </c>
      <c r="B478" s="152" t="s">
        <v>219</v>
      </c>
      <c r="C478" s="152" t="s">
        <v>219</v>
      </c>
      <c r="D478" s="152" t="s">
        <v>474</v>
      </c>
      <c r="E478" s="152" t="s">
        <v>473</v>
      </c>
      <c r="F478" s="153">
        <f t="shared" si="196"/>
        <v>23</v>
      </c>
      <c r="G478" s="154">
        <v>1</v>
      </c>
      <c r="H478" s="154">
        <f>IFERROR(VLOOKUP(B478,'P2 Origin'!$C$21:$Q$176,15,FALSE),0)</f>
        <v>0</v>
      </c>
      <c r="I478" s="154">
        <f>IFERROR(VLOOKUP(D478,'P4 Destination'!$C$21:$Q$176,15,FALSE),0)</f>
        <v>1</v>
      </c>
      <c r="J478" s="155">
        <v>1</v>
      </c>
      <c r="K478" s="155"/>
      <c r="L478" s="156">
        <v>0</v>
      </c>
      <c r="M478" s="155">
        <v>0</v>
      </c>
      <c r="N478" s="155">
        <v>0</v>
      </c>
      <c r="O478" s="157">
        <f t="shared" si="197"/>
        <v>0</v>
      </c>
      <c r="P478" s="158">
        <f t="shared" si="198"/>
        <v>0</v>
      </c>
      <c r="Q478" s="159">
        <f>IFERROR(VLOOKUP(N478,'P1 Intra-Europees'!$A$15:$H$25,3,0),0)*P478</f>
        <v>0</v>
      </c>
      <c r="R478" s="160">
        <f t="shared" si="199"/>
        <v>0</v>
      </c>
      <c r="S478" s="159">
        <f>IFERROR(VLOOKUP(N478,'P1 Intra-Europees'!$A$15:$H$25,4,0),0)*R478</f>
        <v>0</v>
      </c>
      <c r="T478" s="160">
        <f t="shared" si="200"/>
        <v>0</v>
      </c>
      <c r="U478" s="159">
        <f>IFERROR(VLOOKUP(N478,'P1 Intra-Europees'!$A$15:$H$25,5,0),0)*T478</f>
        <v>0</v>
      </c>
      <c r="V478" s="160">
        <f t="shared" si="201"/>
        <v>0</v>
      </c>
      <c r="W478" s="159">
        <f>IFERROR(VLOOKUP(N478,'P1 Intra-Europees'!$A$15:$H$25,6,0),0)*V478</f>
        <v>0</v>
      </c>
      <c r="X478" s="160">
        <f t="shared" si="202"/>
        <v>0</v>
      </c>
      <c r="Y478" s="159">
        <f>IFERROR(VLOOKUP(N478,'P1 Intra-Europees'!$A$15:$H$25,7,0),0)*X478</f>
        <v>0</v>
      </c>
      <c r="Z478" s="161">
        <f t="shared" si="203"/>
        <v>0</v>
      </c>
      <c r="AA478" s="162">
        <f>IFERROR(VLOOKUP(N478,'P1 Intra-Europees'!$A$15:$H$25,8,0),0)*Z478</f>
        <v>0</v>
      </c>
      <c r="AB478" s="163">
        <f t="shared" si="204"/>
        <v>0</v>
      </c>
      <c r="AC478" s="157" t="str">
        <f>VLOOKUP(B478,'P2 Origin'!$C$21:$O$176,13,0)</f>
        <v>EUR</v>
      </c>
      <c r="AD478" s="164">
        <f t="shared" si="205"/>
        <v>0</v>
      </c>
      <c r="AE478" s="165">
        <f>IF(AU478&gt;0.1,VLOOKUP(B478,'P2 Origin'!$C$21:$M$176,3,0)*H478,0)</f>
        <v>0</v>
      </c>
      <c r="AF478" s="166">
        <f t="shared" si="206"/>
        <v>0</v>
      </c>
      <c r="AG478" s="165">
        <f>(VLOOKUP(B478,'P2 Origin'!$C$21:$M$176,4,0))*AF478</f>
        <v>0</v>
      </c>
      <c r="AH478" s="166">
        <f t="shared" si="207"/>
        <v>0</v>
      </c>
      <c r="AI478" s="165">
        <f>(VLOOKUP(B478,'P2 Origin'!$C$21:$M$176,5,0))*AH478</f>
        <v>0</v>
      </c>
      <c r="AJ478" s="166">
        <f t="shared" si="223"/>
        <v>23</v>
      </c>
      <c r="AK478" s="165">
        <f>(VLOOKUP(B478,'P2 Origin'!$C$21:$M$176,6,0))*AJ478</f>
        <v>0</v>
      </c>
      <c r="AL478" s="166">
        <f t="shared" si="208"/>
        <v>0</v>
      </c>
      <c r="AM478" s="165">
        <f>(VLOOKUP($B478,'P2 Origin'!$C$21:$M$176,7,0))*AL478</f>
        <v>0</v>
      </c>
      <c r="AN478" s="166">
        <f t="shared" si="209"/>
        <v>0</v>
      </c>
      <c r="AO478" s="165">
        <f>(VLOOKUP($B478,'P2 Origin'!$C$21:$M$176,8,0))*AN478</f>
        <v>0</v>
      </c>
      <c r="AP478" s="166">
        <f t="shared" si="210"/>
        <v>0</v>
      </c>
      <c r="AQ478" s="165">
        <f>(VLOOKUP($B478,'P2 Origin'!$C$21:$M$176,9,0))*AP478</f>
        <v>0</v>
      </c>
      <c r="AR478" s="155">
        <f t="shared" si="211"/>
        <v>1</v>
      </c>
      <c r="AS478" s="164">
        <f>(VLOOKUP(B478,'P2 Origin'!$C$21:$M$176,10,0))*K478</f>
        <v>0</v>
      </c>
      <c r="AT478" s="164">
        <f>(VLOOKUP(B478,'P2 Origin'!$C$21:$M$176,11,0))*J478</f>
        <v>0</v>
      </c>
      <c r="AU478" s="167">
        <v>23</v>
      </c>
      <c r="AV478" s="168">
        <v>23</v>
      </c>
      <c r="AW478" s="169">
        <v>0</v>
      </c>
      <c r="AX478" s="170">
        <f>IF(AU478&gt;=0.1,'P3 Bureaumarge zee- en luchtvr.'!$D$12,0)</f>
        <v>0</v>
      </c>
      <c r="AY478" s="163">
        <f t="shared" si="212"/>
        <v>0</v>
      </c>
      <c r="AZ478" s="157" t="str">
        <f>VLOOKUP(D478,'P4 Destination'!$C$21:$O$176,13,0)</f>
        <v>USD</v>
      </c>
      <c r="BA478" s="164">
        <f t="shared" si="213"/>
        <v>0</v>
      </c>
      <c r="BB478" s="171">
        <f>IF(AU478&gt;0.1,(VLOOKUP(D478,'P4 Destination'!$C$21:$M$176,3,0))*I478,0)</f>
        <v>0</v>
      </c>
      <c r="BC478" s="172">
        <f t="shared" si="214"/>
        <v>0</v>
      </c>
      <c r="BD478" s="171">
        <f>(VLOOKUP($D478,'P4 Destination'!$C$21:$M$176,4,0))*BC478</f>
        <v>0</v>
      </c>
      <c r="BE478" s="172">
        <f t="shared" si="215"/>
        <v>0</v>
      </c>
      <c r="BF478" s="171">
        <f>(VLOOKUP($D478,'P4 Destination'!$C$21:$M$176,5,0))*BE478</f>
        <v>0</v>
      </c>
      <c r="BG478" s="172">
        <f t="shared" si="216"/>
        <v>23</v>
      </c>
      <c r="BH478" s="171">
        <f>(VLOOKUP($D478,'P4 Destination'!$C$21:$M$176,6,0))*BG478</f>
        <v>0</v>
      </c>
      <c r="BI478" s="172">
        <f t="shared" si="217"/>
        <v>0</v>
      </c>
      <c r="BJ478" s="171">
        <f>(VLOOKUP($D478,'P4 Destination'!$C$21:$M$176,7,0))*BI478</f>
        <v>0</v>
      </c>
      <c r="BK478" s="172">
        <f t="shared" si="218"/>
        <v>0</v>
      </c>
      <c r="BL478" s="171">
        <f>(VLOOKUP($D478,'P4 Destination'!$C$21:$M$176,8,0))*BK478</f>
        <v>0</v>
      </c>
      <c r="BM478" s="172">
        <f t="shared" si="219"/>
        <v>0</v>
      </c>
      <c r="BN478" s="171">
        <f>(VLOOKUP($D478,'P4 Destination'!$C$21:$M$176,9,0))*BM478</f>
        <v>0</v>
      </c>
      <c r="BO478" s="154">
        <f t="shared" si="220"/>
        <v>1</v>
      </c>
      <c r="BP478" s="171">
        <f>(VLOOKUP(D478,'P4 Destination'!$C$21:$M$176,10,0))*K478</f>
        <v>0</v>
      </c>
      <c r="BQ478" s="171">
        <f>(VLOOKUP(D478,'P4 Destination'!$C$21:$M$176,11,0))*J478</f>
        <v>0</v>
      </c>
      <c r="BR478" s="173">
        <f t="shared" si="221"/>
        <v>0</v>
      </c>
      <c r="BS478" s="173">
        <f>(AV478*2500)*'P6 Verzekering'!$E$11</f>
        <v>0</v>
      </c>
      <c r="BT478" s="173">
        <f>(AW478*2500)*'P6 Verzekering'!$E$12</f>
        <v>0</v>
      </c>
      <c r="BU478" s="173">
        <f>(L478*2500)*'P6 Verzekering'!$E$13</f>
        <v>0</v>
      </c>
      <c r="BV478" s="173">
        <f t="shared" si="222"/>
        <v>0</v>
      </c>
      <c r="BW478"/>
      <c r="BX478"/>
    </row>
    <row r="479" spans="1:76">
      <c r="A479" s="152" t="s">
        <v>1861</v>
      </c>
      <c r="B479" s="152" t="s">
        <v>219</v>
      </c>
      <c r="C479" s="152" t="s">
        <v>219</v>
      </c>
      <c r="D479" s="152" t="s">
        <v>478</v>
      </c>
      <c r="E479" s="152" t="s">
        <v>477</v>
      </c>
      <c r="F479" s="153">
        <f t="shared" si="196"/>
        <v>52</v>
      </c>
      <c r="G479" s="154">
        <v>1</v>
      </c>
      <c r="H479" s="154">
        <f>IFERROR(VLOOKUP(B479,'P2 Origin'!$C$21:$Q$176,15,FALSE),0)</f>
        <v>0</v>
      </c>
      <c r="I479" s="154">
        <f>IFERROR(VLOOKUP(D479,'P4 Destination'!$C$21:$Q$176,15,FALSE),0)</f>
        <v>1</v>
      </c>
      <c r="J479" s="155"/>
      <c r="K479" s="155">
        <v>1</v>
      </c>
      <c r="L479" s="156">
        <v>0</v>
      </c>
      <c r="M479" s="155">
        <v>0</v>
      </c>
      <c r="N479" s="155">
        <v>0</v>
      </c>
      <c r="O479" s="157">
        <f t="shared" si="197"/>
        <v>0</v>
      </c>
      <c r="P479" s="158">
        <f t="shared" si="198"/>
        <v>0</v>
      </c>
      <c r="Q479" s="159">
        <f>IFERROR(VLOOKUP(N479,'P1 Intra-Europees'!$A$15:$H$25,3,0),0)*P479</f>
        <v>0</v>
      </c>
      <c r="R479" s="160">
        <f t="shared" si="199"/>
        <v>0</v>
      </c>
      <c r="S479" s="159">
        <f>IFERROR(VLOOKUP(N479,'P1 Intra-Europees'!$A$15:$H$25,4,0),0)*R479</f>
        <v>0</v>
      </c>
      <c r="T479" s="160">
        <f t="shared" si="200"/>
        <v>0</v>
      </c>
      <c r="U479" s="159">
        <f>IFERROR(VLOOKUP(N479,'P1 Intra-Europees'!$A$15:$H$25,5,0),0)*T479</f>
        <v>0</v>
      </c>
      <c r="V479" s="160">
        <f t="shared" si="201"/>
        <v>0</v>
      </c>
      <c r="W479" s="159">
        <f>IFERROR(VLOOKUP(N479,'P1 Intra-Europees'!$A$15:$H$25,6,0),0)*V479</f>
        <v>0</v>
      </c>
      <c r="X479" s="160">
        <f t="shared" si="202"/>
        <v>0</v>
      </c>
      <c r="Y479" s="159">
        <f>IFERROR(VLOOKUP(N479,'P1 Intra-Europees'!$A$15:$H$25,7,0),0)*X479</f>
        <v>0</v>
      </c>
      <c r="Z479" s="161">
        <f t="shared" si="203"/>
        <v>0</v>
      </c>
      <c r="AA479" s="162">
        <f>IFERROR(VLOOKUP(N479,'P1 Intra-Europees'!$A$15:$H$25,8,0),0)*Z479</f>
        <v>0</v>
      </c>
      <c r="AB479" s="163">
        <f t="shared" si="204"/>
        <v>0</v>
      </c>
      <c r="AC479" s="157" t="str">
        <f>VLOOKUP(B479,'P2 Origin'!$C$21:$O$176,13,0)</f>
        <v>EUR</v>
      </c>
      <c r="AD479" s="164">
        <f t="shared" si="205"/>
        <v>0</v>
      </c>
      <c r="AE479" s="165">
        <f>IF(AU479&gt;0.1,VLOOKUP(B479,'P2 Origin'!$C$21:$M$176,3,0)*H479,0)</f>
        <v>0</v>
      </c>
      <c r="AF479" s="166">
        <f t="shared" si="206"/>
        <v>0</v>
      </c>
      <c r="AG479" s="165">
        <f>(VLOOKUP(B479,'P2 Origin'!$C$21:$M$176,4,0))*AF479</f>
        <v>0</v>
      </c>
      <c r="AH479" s="166">
        <f t="shared" si="207"/>
        <v>0</v>
      </c>
      <c r="AI479" s="165">
        <f>(VLOOKUP(B479,'P2 Origin'!$C$21:$M$176,5,0))*AH479</f>
        <v>0</v>
      </c>
      <c r="AJ479" s="166">
        <f t="shared" si="223"/>
        <v>0</v>
      </c>
      <c r="AK479" s="165">
        <f>(VLOOKUP(B479,'P2 Origin'!$C$21:$M$176,6,0))*AJ479</f>
        <v>0</v>
      </c>
      <c r="AL479" s="166">
        <f t="shared" si="208"/>
        <v>0</v>
      </c>
      <c r="AM479" s="165">
        <f>(VLOOKUP($B479,'P2 Origin'!$C$21:$M$176,7,0))*AL479</f>
        <v>0</v>
      </c>
      <c r="AN479" s="166">
        <f t="shared" si="209"/>
        <v>0</v>
      </c>
      <c r="AO479" s="165">
        <f>(VLOOKUP($B479,'P2 Origin'!$C$21:$M$176,8,0))*AN479</f>
        <v>0</v>
      </c>
      <c r="AP479" s="166">
        <f t="shared" si="210"/>
        <v>52</v>
      </c>
      <c r="AQ479" s="165">
        <f>(VLOOKUP($B479,'P2 Origin'!$C$21:$M$176,9,0))*AP479</f>
        <v>0</v>
      </c>
      <c r="AR479" s="155">
        <f t="shared" si="211"/>
        <v>1</v>
      </c>
      <c r="AS479" s="164">
        <f>(VLOOKUP(B479,'P2 Origin'!$C$21:$M$176,10,0))*K479</f>
        <v>0</v>
      </c>
      <c r="AT479" s="164">
        <f>(VLOOKUP(B479,'P2 Origin'!$C$21:$M$176,11,0))*J479</f>
        <v>0</v>
      </c>
      <c r="AU479" s="167">
        <v>52</v>
      </c>
      <c r="AV479" s="168">
        <v>52</v>
      </c>
      <c r="AW479" s="169">
        <v>0</v>
      </c>
      <c r="AX479" s="170">
        <f>IF(AU479&gt;=0.1,'P3 Bureaumarge zee- en luchtvr.'!$D$12,0)</f>
        <v>0</v>
      </c>
      <c r="AY479" s="163">
        <f t="shared" si="212"/>
        <v>0</v>
      </c>
      <c r="AZ479" s="157" t="str">
        <f>VLOOKUP(D479,'P4 Destination'!$C$21:$O$176,13,0)</f>
        <v>USD</v>
      </c>
      <c r="BA479" s="164">
        <f t="shared" si="213"/>
        <v>0</v>
      </c>
      <c r="BB479" s="171">
        <f>IF(AU479&gt;0.1,(VLOOKUP(D479,'P4 Destination'!$C$21:$M$176,3,0))*I479,0)</f>
        <v>0</v>
      </c>
      <c r="BC479" s="172">
        <f t="shared" si="214"/>
        <v>0</v>
      </c>
      <c r="BD479" s="171">
        <f>(VLOOKUP($D479,'P4 Destination'!$C$21:$M$176,4,0))*BC479</f>
        <v>0</v>
      </c>
      <c r="BE479" s="172">
        <f t="shared" si="215"/>
        <v>0</v>
      </c>
      <c r="BF479" s="171">
        <f>(VLOOKUP($D479,'P4 Destination'!$C$21:$M$176,5,0))*BE479</f>
        <v>0</v>
      </c>
      <c r="BG479" s="172">
        <f t="shared" si="216"/>
        <v>0</v>
      </c>
      <c r="BH479" s="171">
        <f>(VLOOKUP($D479,'P4 Destination'!$C$21:$M$176,6,0))*BG479</f>
        <v>0</v>
      </c>
      <c r="BI479" s="172">
        <f t="shared" si="217"/>
        <v>0</v>
      </c>
      <c r="BJ479" s="171">
        <f>(VLOOKUP($D479,'P4 Destination'!$C$21:$M$176,7,0))*BI479</f>
        <v>0</v>
      </c>
      <c r="BK479" s="172">
        <f t="shared" si="218"/>
        <v>0</v>
      </c>
      <c r="BL479" s="171">
        <f>(VLOOKUP($D479,'P4 Destination'!$C$21:$M$176,8,0))*BK479</f>
        <v>0</v>
      </c>
      <c r="BM479" s="172">
        <f t="shared" si="219"/>
        <v>52</v>
      </c>
      <c r="BN479" s="171">
        <f>(VLOOKUP($D479,'P4 Destination'!$C$21:$M$176,9,0))*BM479</f>
        <v>0</v>
      </c>
      <c r="BO479" s="154">
        <f t="shared" si="220"/>
        <v>1</v>
      </c>
      <c r="BP479" s="171">
        <f>(VLOOKUP(D479,'P4 Destination'!$C$21:$M$176,10,0))*K479</f>
        <v>0</v>
      </c>
      <c r="BQ479" s="171">
        <f>(VLOOKUP(D479,'P4 Destination'!$C$21:$M$176,11,0))*J479</f>
        <v>0</v>
      </c>
      <c r="BR479" s="173">
        <f t="shared" si="221"/>
        <v>0</v>
      </c>
      <c r="BS479" s="173">
        <f>(AV479*2500)*'P6 Verzekering'!$E$11</f>
        <v>0</v>
      </c>
      <c r="BT479" s="173">
        <f>(AW479*2500)*'P6 Verzekering'!$E$12</f>
        <v>0</v>
      </c>
      <c r="BU479" s="173">
        <f>(L479*2500)*'P6 Verzekering'!$E$13</f>
        <v>0</v>
      </c>
      <c r="BV479" s="173">
        <f t="shared" si="222"/>
        <v>0</v>
      </c>
      <c r="BW479"/>
      <c r="BX479"/>
    </row>
    <row r="480" spans="1:76">
      <c r="A480" s="152" t="s">
        <v>1863</v>
      </c>
      <c r="B480" s="152" t="s">
        <v>219</v>
      </c>
      <c r="C480" s="152" t="s">
        <v>219</v>
      </c>
      <c r="D480" s="152" t="s">
        <v>317</v>
      </c>
      <c r="E480" s="152" t="s">
        <v>316</v>
      </c>
      <c r="F480" s="153">
        <f t="shared" si="196"/>
        <v>27</v>
      </c>
      <c r="G480" s="154">
        <v>1</v>
      </c>
      <c r="H480" s="154">
        <f>IFERROR(VLOOKUP(B480,'P2 Origin'!$C$21:$Q$176,15,FALSE),0)</f>
        <v>0</v>
      </c>
      <c r="I480" s="154">
        <f>IFERROR(VLOOKUP(D480,'P4 Destination'!$C$21:$Q$176,15,FALSE),0)</f>
        <v>0</v>
      </c>
      <c r="J480" s="155">
        <v>1</v>
      </c>
      <c r="K480" s="155"/>
      <c r="L480" s="156">
        <v>0</v>
      </c>
      <c r="M480" s="155">
        <v>0</v>
      </c>
      <c r="N480" s="155">
        <v>0</v>
      </c>
      <c r="O480" s="157">
        <f t="shared" si="197"/>
        <v>0</v>
      </c>
      <c r="P480" s="158">
        <f t="shared" si="198"/>
        <v>0</v>
      </c>
      <c r="Q480" s="159">
        <f>IFERROR(VLOOKUP(N480,'P1 Intra-Europees'!$A$15:$H$25,3,0),0)*P480</f>
        <v>0</v>
      </c>
      <c r="R480" s="160">
        <f t="shared" si="199"/>
        <v>0</v>
      </c>
      <c r="S480" s="159">
        <f>IFERROR(VLOOKUP(N480,'P1 Intra-Europees'!$A$15:$H$25,4,0),0)*R480</f>
        <v>0</v>
      </c>
      <c r="T480" s="160">
        <f t="shared" si="200"/>
        <v>0</v>
      </c>
      <c r="U480" s="159">
        <f>IFERROR(VLOOKUP(N480,'P1 Intra-Europees'!$A$15:$H$25,5,0),0)*T480</f>
        <v>0</v>
      </c>
      <c r="V480" s="160">
        <f t="shared" si="201"/>
        <v>0</v>
      </c>
      <c r="W480" s="159">
        <f>IFERROR(VLOOKUP(N480,'P1 Intra-Europees'!$A$15:$H$25,6,0),0)*V480</f>
        <v>0</v>
      </c>
      <c r="X480" s="160">
        <f t="shared" si="202"/>
        <v>0</v>
      </c>
      <c r="Y480" s="159">
        <f>IFERROR(VLOOKUP(N480,'P1 Intra-Europees'!$A$15:$H$25,7,0),0)*X480</f>
        <v>0</v>
      </c>
      <c r="Z480" s="161">
        <f t="shared" si="203"/>
        <v>0</v>
      </c>
      <c r="AA480" s="162">
        <f>IFERROR(VLOOKUP(N480,'P1 Intra-Europees'!$A$15:$H$25,8,0),0)*Z480</f>
        <v>0</v>
      </c>
      <c r="AB480" s="163">
        <f t="shared" si="204"/>
        <v>0</v>
      </c>
      <c r="AC480" s="157" t="str">
        <f>VLOOKUP(B480,'P2 Origin'!$C$21:$O$176,13,0)</f>
        <v>EUR</v>
      </c>
      <c r="AD480" s="164">
        <f t="shared" si="205"/>
        <v>0</v>
      </c>
      <c r="AE480" s="165">
        <f>IF(AU480&gt;0.1,VLOOKUP(B480,'P2 Origin'!$C$21:$M$176,3,0)*H480,0)</f>
        <v>0</v>
      </c>
      <c r="AF480" s="166">
        <f t="shared" si="206"/>
        <v>0</v>
      </c>
      <c r="AG480" s="165">
        <f>(VLOOKUP(B480,'P2 Origin'!$C$21:$M$176,4,0))*AF480</f>
        <v>0</v>
      </c>
      <c r="AH480" s="166">
        <f t="shared" si="207"/>
        <v>0</v>
      </c>
      <c r="AI480" s="165">
        <f>(VLOOKUP(B480,'P2 Origin'!$C$21:$M$176,5,0))*AH480</f>
        <v>0</v>
      </c>
      <c r="AJ480" s="166">
        <f t="shared" si="223"/>
        <v>0</v>
      </c>
      <c r="AK480" s="165">
        <f>(VLOOKUP(B480,'P2 Origin'!$C$21:$M$176,6,0))*AJ480</f>
        <v>0</v>
      </c>
      <c r="AL480" s="166">
        <f t="shared" si="208"/>
        <v>27</v>
      </c>
      <c r="AM480" s="165">
        <f>(VLOOKUP($B480,'P2 Origin'!$C$21:$M$176,7,0))*AL480</f>
        <v>0</v>
      </c>
      <c r="AN480" s="166">
        <f t="shared" si="209"/>
        <v>0</v>
      </c>
      <c r="AO480" s="165">
        <f>(VLOOKUP($B480,'P2 Origin'!$C$21:$M$176,8,0))*AN480</f>
        <v>0</v>
      </c>
      <c r="AP480" s="166">
        <f t="shared" si="210"/>
        <v>0</v>
      </c>
      <c r="AQ480" s="165">
        <f>(VLOOKUP($B480,'P2 Origin'!$C$21:$M$176,9,0))*AP480</f>
        <v>0</v>
      </c>
      <c r="AR480" s="155">
        <f t="shared" si="211"/>
        <v>1</v>
      </c>
      <c r="AS480" s="164">
        <f>(VLOOKUP(B480,'P2 Origin'!$C$21:$M$176,10,0))*K480</f>
        <v>0</v>
      </c>
      <c r="AT480" s="164">
        <f>(VLOOKUP(B480,'P2 Origin'!$C$21:$M$176,11,0))*J480</f>
        <v>0</v>
      </c>
      <c r="AU480" s="167">
        <v>27</v>
      </c>
      <c r="AV480" s="168">
        <v>27</v>
      </c>
      <c r="AW480" s="169">
        <v>0</v>
      </c>
      <c r="AX480" s="170">
        <f>IF(AU480&gt;=0.1,'P3 Bureaumarge zee- en luchtvr.'!$D$12,0)</f>
        <v>0</v>
      </c>
      <c r="AY480" s="163">
        <f t="shared" si="212"/>
        <v>0</v>
      </c>
      <c r="AZ480" s="157" t="str">
        <f>VLOOKUP(D480,'P4 Destination'!$C$21:$O$176,13,0)</f>
        <v>USD</v>
      </c>
      <c r="BA480" s="164">
        <f t="shared" si="213"/>
        <v>0</v>
      </c>
      <c r="BB480" s="171">
        <f>IF(AU480&gt;0.1,(VLOOKUP(D480,'P4 Destination'!$C$21:$M$176,3,0))*I480,0)</f>
        <v>0</v>
      </c>
      <c r="BC480" s="172">
        <f t="shared" si="214"/>
        <v>0</v>
      </c>
      <c r="BD480" s="171">
        <f>(VLOOKUP($D480,'P4 Destination'!$C$21:$M$176,4,0))*BC480</f>
        <v>0</v>
      </c>
      <c r="BE480" s="172">
        <f t="shared" si="215"/>
        <v>0</v>
      </c>
      <c r="BF480" s="171">
        <f>(VLOOKUP($D480,'P4 Destination'!$C$21:$M$176,5,0))*BE480</f>
        <v>0</v>
      </c>
      <c r="BG480" s="172">
        <f t="shared" si="216"/>
        <v>0</v>
      </c>
      <c r="BH480" s="171">
        <f>(VLOOKUP($D480,'P4 Destination'!$C$21:$M$176,6,0))*BG480</f>
        <v>0</v>
      </c>
      <c r="BI480" s="172">
        <f t="shared" si="217"/>
        <v>27</v>
      </c>
      <c r="BJ480" s="171">
        <f>(VLOOKUP($D480,'P4 Destination'!$C$21:$M$176,7,0))*BI480</f>
        <v>0</v>
      </c>
      <c r="BK480" s="172">
        <f t="shared" si="218"/>
        <v>0</v>
      </c>
      <c r="BL480" s="171">
        <f>(VLOOKUP($D480,'P4 Destination'!$C$21:$M$176,8,0))*BK480</f>
        <v>0</v>
      </c>
      <c r="BM480" s="172">
        <f t="shared" si="219"/>
        <v>0</v>
      </c>
      <c r="BN480" s="171">
        <f>(VLOOKUP($D480,'P4 Destination'!$C$21:$M$176,9,0))*BM480</f>
        <v>0</v>
      </c>
      <c r="BO480" s="154">
        <f t="shared" si="220"/>
        <v>1</v>
      </c>
      <c r="BP480" s="171">
        <f>(VLOOKUP(D480,'P4 Destination'!$C$21:$M$176,10,0))*K480</f>
        <v>0</v>
      </c>
      <c r="BQ480" s="171">
        <f>(VLOOKUP(D480,'P4 Destination'!$C$21:$M$176,11,0))*J480</f>
        <v>0</v>
      </c>
      <c r="BR480" s="173">
        <f t="shared" si="221"/>
        <v>0</v>
      </c>
      <c r="BS480" s="173">
        <f>(AV480*2500)*'P6 Verzekering'!$E$11</f>
        <v>0</v>
      </c>
      <c r="BT480" s="173">
        <f>(AW480*2500)*'P6 Verzekering'!$E$12</f>
        <v>0</v>
      </c>
      <c r="BU480" s="173">
        <f>(L480*2500)*'P6 Verzekering'!$E$13</f>
        <v>0</v>
      </c>
      <c r="BV480" s="173">
        <f t="shared" si="222"/>
        <v>0</v>
      </c>
      <c r="BW480"/>
      <c r="BX480"/>
    </row>
    <row r="481" spans="1:76">
      <c r="A481" s="152" t="s">
        <v>1864</v>
      </c>
      <c r="B481" s="152" t="s">
        <v>219</v>
      </c>
      <c r="C481" s="152" t="s">
        <v>219</v>
      </c>
      <c r="D481" s="152" t="s">
        <v>317</v>
      </c>
      <c r="E481" s="152" t="s">
        <v>316</v>
      </c>
      <c r="F481" s="153">
        <f t="shared" si="196"/>
        <v>49</v>
      </c>
      <c r="G481" s="154">
        <v>1</v>
      </c>
      <c r="H481" s="154">
        <f>IFERROR(VLOOKUP(B481,'P2 Origin'!$C$21:$Q$176,15,FALSE),0)</f>
        <v>0</v>
      </c>
      <c r="I481" s="154">
        <f>IFERROR(VLOOKUP(D481,'P4 Destination'!$C$21:$Q$176,15,FALSE),0)</f>
        <v>0</v>
      </c>
      <c r="J481" s="155"/>
      <c r="K481" s="155">
        <v>1</v>
      </c>
      <c r="L481" s="156">
        <v>0</v>
      </c>
      <c r="M481" s="155">
        <v>0</v>
      </c>
      <c r="N481" s="155">
        <v>0</v>
      </c>
      <c r="O481" s="157">
        <f t="shared" si="197"/>
        <v>0</v>
      </c>
      <c r="P481" s="158">
        <f t="shared" si="198"/>
        <v>0</v>
      </c>
      <c r="Q481" s="159">
        <f>IFERROR(VLOOKUP(N481,'P1 Intra-Europees'!$A$15:$H$25,3,0),0)*P481</f>
        <v>0</v>
      </c>
      <c r="R481" s="160">
        <f t="shared" si="199"/>
        <v>0</v>
      </c>
      <c r="S481" s="159">
        <f>IFERROR(VLOOKUP(N481,'P1 Intra-Europees'!$A$15:$H$25,4,0),0)*R481</f>
        <v>0</v>
      </c>
      <c r="T481" s="160">
        <f t="shared" si="200"/>
        <v>0</v>
      </c>
      <c r="U481" s="159">
        <f>IFERROR(VLOOKUP(N481,'P1 Intra-Europees'!$A$15:$H$25,5,0),0)*T481</f>
        <v>0</v>
      </c>
      <c r="V481" s="160">
        <f t="shared" si="201"/>
        <v>0</v>
      </c>
      <c r="W481" s="159">
        <f>IFERROR(VLOOKUP(N481,'P1 Intra-Europees'!$A$15:$H$25,6,0),0)*V481</f>
        <v>0</v>
      </c>
      <c r="X481" s="160">
        <f t="shared" si="202"/>
        <v>0</v>
      </c>
      <c r="Y481" s="159">
        <f>IFERROR(VLOOKUP(N481,'P1 Intra-Europees'!$A$15:$H$25,7,0),0)*X481</f>
        <v>0</v>
      </c>
      <c r="Z481" s="161">
        <f t="shared" si="203"/>
        <v>0</v>
      </c>
      <c r="AA481" s="162">
        <f>IFERROR(VLOOKUP(N481,'P1 Intra-Europees'!$A$15:$H$25,8,0),0)*Z481</f>
        <v>0</v>
      </c>
      <c r="AB481" s="163">
        <f t="shared" si="204"/>
        <v>0</v>
      </c>
      <c r="AC481" s="157" t="str">
        <f>VLOOKUP(B481,'P2 Origin'!$C$21:$O$176,13,0)</f>
        <v>EUR</v>
      </c>
      <c r="AD481" s="164">
        <f t="shared" si="205"/>
        <v>0</v>
      </c>
      <c r="AE481" s="165">
        <f>IF(AU481&gt;0.1,VLOOKUP(B481,'P2 Origin'!$C$21:$M$176,3,0)*H481,0)</f>
        <v>0</v>
      </c>
      <c r="AF481" s="166">
        <f t="shared" si="206"/>
        <v>0</v>
      </c>
      <c r="AG481" s="165">
        <f>(VLOOKUP(B481,'P2 Origin'!$C$21:$M$176,4,0))*AF481</f>
        <v>0</v>
      </c>
      <c r="AH481" s="166">
        <f t="shared" si="207"/>
        <v>0</v>
      </c>
      <c r="AI481" s="165">
        <f>(VLOOKUP(B481,'P2 Origin'!$C$21:$M$176,5,0))*AH481</f>
        <v>0</v>
      </c>
      <c r="AJ481" s="166">
        <f t="shared" si="223"/>
        <v>0</v>
      </c>
      <c r="AK481" s="165">
        <f>(VLOOKUP(B481,'P2 Origin'!$C$21:$M$176,6,0))*AJ481</f>
        <v>0</v>
      </c>
      <c r="AL481" s="166">
        <f t="shared" si="208"/>
        <v>0</v>
      </c>
      <c r="AM481" s="165">
        <f>(VLOOKUP($B481,'P2 Origin'!$C$21:$M$176,7,0))*AL481</f>
        <v>0</v>
      </c>
      <c r="AN481" s="166">
        <f t="shared" si="209"/>
        <v>0</v>
      </c>
      <c r="AO481" s="165">
        <f>(VLOOKUP($B481,'P2 Origin'!$C$21:$M$176,8,0))*AN481</f>
        <v>0</v>
      </c>
      <c r="AP481" s="166">
        <f t="shared" si="210"/>
        <v>49</v>
      </c>
      <c r="AQ481" s="165">
        <f>(VLOOKUP($B481,'P2 Origin'!$C$21:$M$176,9,0))*AP481</f>
        <v>0</v>
      </c>
      <c r="AR481" s="155">
        <f t="shared" si="211"/>
        <v>1</v>
      </c>
      <c r="AS481" s="164">
        <f>(VLOOKUP(B481,'P2 Origin'!$C$21:$M$176,10,0))*K481</f>
        <v>0</v>
      </c>
      <c r="AT481" s="164">
        <f>(VLOOKUP(B481,'P2 Origin'!$C$21:$M$176,11,0))*J481</f>
        <v>0</v>
      </c>
      <c r="AU481" s="167">
        <v>49</v>
      </c>
      <c r="AV481" s="168">
        <v>49</v>
      </c>
      <c r="AW481" s="169">
        <v>0</v>
      </c>
      <c r="AX481" s="170">
        <f>IF(AU481&gt;=0.1,'P3 Bureaumarge zee- en luchtvr.'!$D$12,0)</f>
        <v>0</v>
      </c>
      <c r="AY481" s="163">
        <f t="shared" si="212"/>
        <v>0</v>
      </c>
      <c r="AZ481" s="157" t="str">
        <f>VLOOKUP(D481,'P4 Destination'!$C$21:$O$176,13,0)</f>
        <v>USD</v>
      </c>
      <c r="BA481" s="164">
        <f t="shared" si="213"/>
        <v>0</v>
      </c>
      <c r="BB481" s="171">
        <f>IF(AU481&gt;0.1,(VLOOKUP(D481,'P4 Destination'!$C$21:$M$176,3,0))*I481,0)</f>
        <v>0</v>
      </c>
      <c r="BC481" s="172">
        <f t="shared" si="214"/>
        <v>0</v>
      </c>
      <c r="BD481" s="171">
        <f>(VLOOKUP($D481,'P4 Destination'!$C$21:$M$176,4,0))*BC481</f>
        <v>0</v>
      </c>
      <c r="BE481" s="172">
        <f t="shared" si="215"/>
        <v>0</v>
      </c>
      <c r="BF481" s="171">
        <f>(VLOOKUP($D481,'P4 Destination'!$C$21:$M$176,5,0))*BE481</f>
        <v>0</v>
      </c>
      <c r="BG481" s="172">
        <f t="shared" si="216"/>
        <v>0</v>
      </c>
      <c r="BH481" s="171">
        <f>(VLOOKUP($D481,'P4 Destination'!$C$21:$M$176,6,0))*BG481</f>
        <v>0</v>
      </c>
      <c r="BI481" s="172">
        <f t="shared" si="217"/>
        <v>0</v>
      </c>
      <c r="BJ481" s="171">
        <f>(VLOOKUP($D481,'P4 Destination'!$C$21:$M$176,7,0))*BI481</f>
        <v>0</v>
      </c>
      <c r="BK481" s="172">
        <f t="shared" si="218"/>
        <v>0</v>
      </c>
      <c r="BL481" s="171">
        <f>(VLOOKUP($D481,'P4 Destination'!$C$21:$M$176,8,0))*BK481</f>
        <v>0</v>
      </c>
      <c r="BM481" s="172">
        <f t="shared" si="219"/>
        <v>49</v>
      </c>
      <c r="BN481" s="171">
        <f>(VLOOKUP($D481,'P4 Destination'!$C$21:$M$176,9,0))*BM481</f>
        <v>0</v>
      </c>
      <c r="BO481" s="154">
        <f t="shared" si="220"/>
        <v>1</v>
      </c>
      <c r="BP481" s="171">
        <f>(VLOOKUP(D481,'P4 Destination'!$C$21:$M$176,10,0))*K481</f>
        <v>0</v>
      </c>
      <c r="BQ481" s="171">
        <f>(VLOOKUP(D481,'P4 Destination'!$C$21:$M$176,11,0))*J481</f>
        <v>0</v>
      </c>
      <c r="BR481" s="173">
        <f t="shared" si="221"/>
        <v>0</v>
      </c>
      <c r="BS481" s="173">
        <f>(AV481*2500)*'P6 Verzekering'!$E$11</f>
        <v>0</v>
      </c>
      <c r="BT481" s="173">
        <f>(AW481*2500)*'P6 Verzekering'!$E$12</f>
        <v>0</v>
      </c>
      <c r="BU481" s="173">
        <f>(L481*2500)*'P6 Verzekering'!$E$13</f>
        <v>0</v>
      </c>
      <c r="BV481" s="173">
        <f t="shared" si="222"/>
        <v>0</v>
      </c>
      <c r="BW481"/>
      <c r="BX481"/>
    </row>
    <row r="482" spans="1:76">
      <c r="A482" s="152" t="s">
        <v>1868</v>
      </c>
      <c r="B482" s="152" t="s">
        <v>219</v>
      </c>
      <c r="C482" s="152" t="s">
        <v>219</v>
      </c>
      <c r="D482" s="152" t="s">
        <v>476</v>
      </c>
      <c r="E482" s="152" t="s">
        <v>473</v>
      </c>
      <c r="F482" s="153">
        <f t="shared" si="196"/>
        <v>55</v>
      </c>
      <c r="G482" s="154">
        <v>1</v>
      </c>
      <c r="H482" s="154">
        <f>IFERROR(VLOOKUP(B482,'P2 Origin'!$C$21:$Q$176,15,FALSE),0)</f>
        <v>0</v>
      </c>
      <c r="I482" s="154">
        <f>IFERROR(VLOOKUP(D482,'P4 Destination'!$C$21:$Q$176,15,FALSE),0)</f>
        <v>0</v>
      </c>
      <c r="J482" s="155"/>
      <c r="K482" s="155">
        <v>1</v>
      </c>
      <c r="L482" s="156">
        <v>0</v>
      </c>
      <c r="M482" s="155">
        <v>0</v>
      </c>
      <c r="N482" s="155">
        <v>0</v>
      </c>
      <c r="O482" s="157">
        <f t="shared" si="197"/>
        <v>0</v>
      </c>
      <c r="P482" s="158">
        <f t="shared" si="198"/>
        <v>0</v>
      </c>
      <c r="Q482" s="159">
        <f>IFERROR(VLOOKUP(N482,'P1 Intra-Europees'!$A$15:$H$25,3,0),0)*P482</f>
        <v>0</v>
      </c>
      <c r="R482" s="160">
        <f t="shared" si="199"/>
        <v>0</v>
      </c>
      <c r="S482" s="159">
        <f>IFERROR(VLOOKUP(N482,'P1 Intra-Europees'!$A$15:$H$25,4,0),0)*R482</f>
        <v>0</v>
      </c>
      <c r="T482" s="160">
        <f t="shared" si="200"/>
        <v>0</v>
      </c>
      <c r="U482" s="159">
        <f>IFERROR(VLOOKUP(N482,'P1 Intra-Europees'!$A$15:$H$25,5,0),0)*T482</f>
        <v>0</v>
      </c>
      <c r="V482" s="160">
        <f t="shared" si="201"/>
        <v>0</v>
      </c>
      <c r="W482" s="159">
        <f>IFERROR(VLOOKUP(N482,'P1 Intra-Europees'!$A$15:$H$25,6,0),0)*V482</f>
        <v>0</v>
      </c>
      <c r="X482" s="160">
        <f t="shared" si="202"/>
        <v>0</v>
      </c>
      <c r="Y482" s="159">
        <f>IFERROR(VLOOKUP(N482,'P1 Intra-Europees'!$A$15:$H$25,7,0),0)*X482</f>
        <v>0</v>
      </c>
      <c r="Z482" s="161">
        <f t="shared" si="203"/>
        <v>0</v>
      </c>
      <c r="AA482" s="162">
        <f>IFERROR(VLOOKUP(N482,'P1 Intra-Europees'!$A$15:$H$25,8,0),0)*Z482</f>
        <v>0</v>
      </c>
      <c r="AB482" s="163">
        <f t="shared" si="204"/>
        <v>0</v>
      </c>
      <c r="AC482" s="157" t="str">
        <f>VLOOKUP(B482,'P2 Origin'!$C$21:$O$176,13,0)</f>
        <v>EUR</v>
      </c>
      <c r="AD482" s="164">
        <f t="shared" si="205"/>
        <v>0</v>
      </c>
      <c r="AE482" s="165">
        <f>IF(AU482&gt;0.1,VLOOKUP(B482,'P2 Origin'!$C$21:$M$176,3,0)*H482,0)</f>
        <v>0</v>
      </c>
      <c r="AF482" s="166">
        <f t="shared" si="206"/>
        <v>0</v>
      </c>
      <c r="AG482" s="165">
        <f>(VLOOKUP(B482,'P2 Origin'!$C$21:$M$176,4,0))*AF482</f>
        <v>0</v>
      </c>
      <c r="AH482" s="166">
        <f t="shared" si="207"/>
        <v>0</v>
      </c>
      <c r="AI482" s="165">
        <f>(VLOOKUP(B482,'P2 Origin'!$C$21:$M$176,5,0))*AH482</f>
        <v>0</v>
      </c>
      <c r="AJ482" s="166">
        <f t="shared" si="223"/>
        <v>0</v>
      </c>
      <c r="AK482" s="165">
        <f>(VLOOKUP(B482,'P2 Origin'!$C$21:$M$176,6,0))*AJ482</f>
        <v>0</v>
      </c>
      <c r="AL482" s="166">
        <f t="shared" si="208"/>
        <v>0</v>
      </c>
      <c r="AM482" s="165">
        <f>(VLOOKUP($B482,'P2 Origin'!$C$21:$M$176,7,0))*AL482</f>
        <v>0</v>
      </c>
      <c r="AN482" s="166">
        <f t="shared" si="209"/>
        <v>0</v>
      </c>
      <c r="AO482" s="165">
        <f>(VLOOKUP($B482,'P2 Origin'!$C$21:$M$176,8,0))*AN482</f>
        <v>0</v>
      </c>
      <c r="AP482" s="166">
        <f t="shared" si="210"/>
        <v>55</v>
      </c>
      <c r="AQ482" s="165">
        <f>(VLOOKUP($B482,'P2 Origin'!$C$21:$M$176,9,0))*AP482</f>
        <v>0</v>
      </c>
      <c r="AR482" s="155">
        <f t="shared" si="211"/>
        <v>1</v>
      </c>
      <c r="AS482" s="164">
        <f>(VLOOKUP(B482,'P2 Origin'!$C$21:$M$176,10,0))*K482</f>
        <v>0</v>
      </c>
      <c r="AT482" s="164">
        <f>(VLOOKUP(B482,'P2 Origin'!$C$21:$M$176,11,0))*J482</f>
        <v>0</v>
      </c>
      <c r="AU482" s="167">
        <v>55</v>
      </c>
      <c r="AV482" s="168">
        <v>55</v>
      </c>
      <c r="AW482" s="169">
        <v>0</v>
      </c>
      <c r="AX482" s="170">
        <f>IF(AU482&gt;=0.1,'P3 Bureaumarge zee- en luchtvr.'!$D$12,0)</f>
        <v>0</v>
      </c>
      <c r="AY482" s="163">
        <f t="shared" si="212"/>
        <v>0</v>
      </c>
      <c r="AZ482" s="157" t="str">
        <f>VLOOKUP(D482,'P4 Destination'!$C$21:$O$176,13,0)</f>
        <v>USD</v>
      </c>
      <c r="BA482" s="164">
        <f t="shared" si="213"/>
        <v>0</v>
      </c>
      <c r="BB482" s="171">
        <f>IF(AU482&gt;0.1,(VLOOKUP(D482,'P4 Destination'!$C$21:$M$176,3,0))*I482,0)</f>
        <v>0</v>
      </c>
      <c r="BC482" s="172">
        <f t="shared" si="214"/>
        <v>0</v>
      </c>
      <c r="BD482" s="171">
        <f>(VLOOKUP($D482,'P4 Destination'!$C$21:$M$176,4,0))*BC482</f>
        <v>0</v>
      </c>
      <c r="BE482" s="172">
        <f t="shared" si="215"/>
        <v>0</v>
      </c>
      <c r="BF482" s="171">
        <f>(VLOOKUP($D482,'P4 Destination'!$C$21:$M$176,5,0))*BE482</f>
        <v>0</v>
      </c>
      <c r="BG482" s="172">
        <f t="shared" si="216"/>
        <v>0</v>
      </c>
      <c r="BH482" s="171">
        <f>(VLOOKUP($D482,'P4 Destination'!$C$21:$M$176,6,0))*BG482</f>
        <v>0</v>
      </c>
      <c r="BI482" s="172">
        <f t="shared" si="217"/>
        <v>0</v>
      </c>
      <c r="BJ482" s="171">
        <f>(VLOOKUP($D482,'P4 Destination'!$C$21:$M$176,7,0))*BI482</f>
        <v>0</v>
      </c>
      <c r="BK482" s="172">
        <f t="shared" si="218"/>
        <v>0</v>
      </c>
      <c r="BL482" s="171">
        <f>(VLOOKUP($D482,'P4 Destination'!$C$21:$M$176,8,0))*BK482</f>
        <v>0</v>
      </c>
      <c r="BM482" s="172">
        <f t="shared" si="219"/>
        <v>55</v>
      </c>
      <c r="BN482" s="171">
        <f>(VLOOKUP($D482,'P4 Destination'!$C$21:$M$176,9,0))*BM482</f>
        <v>0</v>
      </c>
      <c r="BO482" s="154">
        <f t="shared" si="220"/>
        <v>1</v>
      </c>
      <c r="BP482" s="171">
        <f>(VLOOKUP(D482,'P4 Destination'!$C$21:$M$176,10,0))*K482</f>
        <v>0</v>
      </c>
      <c r="BQ482" s="171">
        <f>(VLOOKUP(D482,'P4 Destination'!$C$21:$M$176,11,0))*J482</f>
        <v>0</v>
      </c>
      <c r="BR482" s="173">
        <f t="shared" si="221"/>
        <v>0</v>
      </c>
      <c r="BS482" s="173">
        <f>(AV482*2500)*'P6 Verzekering'!$E$11</f>
        <v>0</v>
      </c>
      <c r="BT482" s="173">
        <f>(AW482*2500)*'P6 Verzekering'!$E$12</f>
        <v>0</v>
      </c>
      <c r="BU482" s="173">
        <f>(L482*2500)*'P6 Verzekering'!$E$13</f>
        <v>0</v>
      </c>
      <c r="BV482" s="173">
        <f t="shared" si="222"/>
        <v>0</v>
      </c>
      <c r="BW482"/>
      <c r="BX482"/>
    </row>
    <row r="483" spans="1:76">
      <c r="A483" s="152" t="s">
        <v>1869</v>
      </c>
      <c r="B483" s="152" t="s">
        <v>219</v>
      </c>
      <c r="C483" s="152" t="s">
        <v>219</v>
      </c>
      <c r="D483" s="152" t="s">
        <v>304</v>
      </c>
      <c r="E483" s="152" t="s">
        <v>297</v>
      </c>
      <c r="F483" s="153">
        <f t="shared" si="196"/>
        <v>29</v>
      </c>
      <c r="G483" s="154">
        <v>1</v>
      </c>
      <c r="H483" s="154">
        <f>IFERROR(VLOOKUP(B483,'P2 Origin'!$C$21:$Q$176,15,FALSE),0)</f>
        <v>0</v>
      </c>
      <c r="I483" s="154">
        <f>IFERROR(VLOOKUP(D483,'P4 Destination'!$C$21:$Q$176,15,FALSE),0)</f>
        <v>0</v>
      </c>
      <c r="J483" s="155">
        <v>1</v>
      </c>
      <c r="K483" s="155"/>
      <c r="L483" s="156">
        <v>0</v>
      </c>
      <c r="M483" s="155">
        <v>0</v>
      </c>
      <c r="N483" s="155">
        <v>0</v>
      </c>
      <c r="O483" s="157">
        <f t="shared" si="197"/>
        <v>0</v>
      </c>
      <c r="P483" s="158">
        <f t="shared" si="198"/>
        <v>0</v>
      </c>
      <c r="Q483" s="159">
        <f>IFERROR(VLOOKUP(N483,'P1 Intra-Europees'!$A$15:$H$25,3,0),0)*P483</f>
        <v>0</v>
      </c>
      <c r="R483" s="160">
        <f t="shared" si="199"/>
        <v>0</v>
      </c>
      <c r="S483" s="159">
        <f>IFERROR(VLOOKUP(N483,'P1 Intra-Europees'!$A$15:$H$25,4,0),0)*R483</f>
        <v>0</v>
      </c>
      <c r="T483" s="160">
        <f t="shared" si="200"/>
        <v>0</v>
      </c>
      <c r="U483" s="159">
        <f>IFERROR(VLOOKUP(N483,'P1 Intra-Europees'!$A$15:$H$25,5,0),0)*T483</f>
        <v>0</v>
      </c>
      <c r="V483" s="160">
        <f t="shared" si="201"/>
        <v>0</v>
      </c>
      <c r="W483" s="159">
        <f>IFERROR(VLOOKUP(N483,'P1 Intra-Europees'!$A$15:$H$25,6,0),0)*V483</f>
        <v>0</v>
      </c>
      <c r="X483" s="160">
        <f t="shared" si="202"/>
        <v>0</v>
      </c>
      <c r="Y483" s="159">
        <f>IFERROR(VLOOKUP(N483,'P1 Intra-Europees'!$A$15:$H$25,7,0),0)*X483</f>
        <v>0</v>
      </c>
      <c r="Z483" s="161">
        <f t="shared" si="203"/>
        <v>0</v>
      </c>
      <c r="AA483" s="162">
        <f>IFERROR(VLOOKUP(N483,'P1 Intra-Europees'!$A$15:$H$25,8,0),0)*Z483</f>
        <v>0</v>
      </c>
      <c r="AB483" s="163">
        <f t="shared" si="204"/>
        <v>0</v>
      </c>
      <c r="AC483" s="157" t="str">
        <f>VLOOKUP(B483,'P2 Origin'!$C$21:$O$176,13,0)</f>
        <v>EUR</v>
      </c>
      <c r="AD483" s="164">
        <f t="shared" si="205"/>
        <v>0</v>
      </c>
      <c r="AE483" s="165">
        <f>IF(AU483&gt;0.1,VLOOKUP(B483,'P2 Origin'!$C$21:$M$176,3,0)*H483,0)</f>
        <v>0</v>
      </c>
      <c r="AF483" s="166">
        <f t="shared" si="206"/>
        <v>0</v>
      </c>
      <c r="AG483" s="165">
        <f>(VLOOKUP(B483,'P2 Origin'!$C$21:$M$176,4,0))*AF483</f>
        <v>0</v>
      </c>
      <c r="AH483" s="166">
        <f t="shared" si="207"/>
        <v>0</v>
      </c>
      <c r="AI483" s="165">
        <f>(VLOOKUP(B483,'P2 Origin'!$C$21:$M$176,5,0))*AH483</f>
        <v>0</v>
      </c>
      <c r="AJ483" s="166">
        <f t="shared" si="223"/>
        <v>0</v>
      </c>
      <c r="AK483" s="165">
        <f>(VLOOKUP(B483,'P2 Origin'!$C$21:$M$176,6,0))*AJ483</f>
        <v>0</v>
      </c>
      <c r="AL483" s="166">
        <f t="shared" si="208"/>
        <v>29</v>
      </c>
      <c r="AM483" s="165">
        <f>(VLOOKUP($B483,'P2 Origin'!$C$21:$M$176,7,0))*AL483</f>
        <v>0</v>
      </c>
      <c r="AN483" s="166">
        <f t="shared" si="209"/>
        <v>0</v>
      </c>
      <c r="AO483" s="165">
        <f>(VLOOKUP($B483,'P2 Origin'!$C$21:$M$176,8,0))*AN483</f>
        <v>0</v>
      </c>
      <c r="AP483" s="166">
        <f t="shared" si="210"/>
        <v>0</v>
      </c>
      <c r="AQ483" s="165">
        <f>(VLOOKUP($B483,'P2 Origin'!$C$21:$M$176,9,0))*AP483</f>
        <v>0</v>
      </c>
      <c r="AR483" s="155">
        <f t="shared" si="211"/>
        <v>1</v>
      </c>
      <c r="AS483" s="164">
        <f>(VLOOKUP(B483,'P2 Origin'!$C$21:$M$176,10,0))*K483</f>
        <v>0</v>
      </c>
      <c r="AT483" s="164">
        <f>(VLOOKUP(B483,'P2 Origin'!$C$21:$M$176,11,0))*J483</f>
        <v>0</v>
      </c>
      <c r="AU483" s="167">
        <v>29</v>
      </c>
      <c r="AV483" s="168">
        <v>29</v>
      </c>
      <c r="AW483" s="169">
        <v>0</v>
      </c>
      <c r="AX483" s="170">
        <f>IF(AU483&gt;=0.1,'P3 Bureaumarge zee- en luchtvr.'!$D$12,0)</f>
        <v>0</v>
      </c>
      <c r="AY483" s="163">
        <f t="shared" si="212"/>
        <v>0</v>
      </c>
      <c r="AZ483" s="157" t="str">
        <f>VLOOKUP(D483,'P4 Destination'!$C$21:$O$176,13,0)</f>
        <v>USD</v>
      </c>
      <c r="BA483" s="164">
        <f t="shared" si="213"/>
        <v>0</v>
      </c>
      <c r="BB483" s="171">
        <f>IF(AU483&gt;0.1,(VLOOKUP(D483,'P4 Destination'!$C$21:$M$176,3,0))*I483,0)</f>
        <v>0</v>
      </c>
      <c r="BC483" s="172">
        <f t="shared" si="214"/>
        <v>0</v>
      </c>
      <c r="BD483" s="171">
        <f>(VLOOKUP($D483,'P4 Destination'!$C$21:$M$176,4,0))*BC483</f>
        <v>0</v>
      </c>
      <c r="BE483" s="172">
        <f t="shared" si="215"/>
        <v>0</v>
      </c>
      <c r="BF483" s="171">
        <f>(VLOOKUP($D483,'P4 Destination'!$C$21:$M$176,5,0))*BE483</f>
        <v>0</v>
      </c>
      <c r="BG483" s="172">
        <f t="shared" si="216"/>
        <v>0</v>
      </c>
      <c r="BH483" s="171">
        <f>(VLOOKUP($D483,'P4 Destination'!$C$21:$M$176,6,0))*BG483</f>
        <v>0</v>
      </c>
      <c r="BI483" s="172">
        <f t="shared" si="217"/>
        <v>29</v>
      </c>
      <c r="BJ483" s="171">
        <f>(VLOOKUP($D483,'P4 Destination'!$C$21:$M$176,7,0))*BI483</f>
        <v>0</v>
      </c>
      <c r="BK483" s="172">
        <f t="shared" si="218"/>
        <v>0</v>
      </c>
      <c r="BL483" s="171">
        <f>(VLOOKUP($D483,'P4 Destination'!$C$21:$M$176,8,0))*BK483</f>
        <v>0</v>
      </c>
      <c r="BM483" s="172">
        <f t="shared" si="219"/>
        <v>0</v>
      </c>
      <c r="BN483" s="171">
        <f>(VLOOKUP($D483,'P4 Destination'!$C$21:$M$176,9,0))*BM483</f>
        <v>0</v>
      </c>
      <c r="BO483" s="154">
        <f t="shared" si="220"/>
        <v>1</v>
      </c>
      <c r="BP483" s="171">
        <f>(VLOOKUP(D483,'P4 Destination'!$C$21:$M$176,10,0))*K483</f>
        <v>0</v>
      </c>
      <c r="BQ483" s="171">
        <f>(VLOOKUP(D483,'P4 Destination'!$C$21:$M$176,11,0))*J483</f>
        <v>0</v>
      </c>
      <c r="BR483" s="173">
        <f t="shared" si="221"/>
        <v>0</v>
      </c>
      <c r="BS483" s="173">
        <f>(AV483*2500)*'P6 Verzekering'!$E$11</f>
        <v>0</v>
      </c>
      <c r="BT483" s="173">
        <f>(AW483*2500)*'P6 Verzekering'!$E$12</f>
        <v>0</v>
      </c>
      <c r="BU483" s="173">
        <f>(L483*2500)*'P6 Verzekering'!$E$13</f>
        <v>0</v>
      </c>
      <c r="BV483" s="173">
        <f t="shared" si="222"/>
        <v>0</v>
      </c>
      <c r="BW483"/>
      <c r="BX483"/>
    </row>
    <row r="484" spans="1:76">
      <c r="A484" s="152" t="s">
        <v>1870</v>
      </c>
      <c r="B484" s="152" t="s">
        <v>219</v>
      </c>
      <c r="C484" s="152" t="s">
        <v>219</v>
      </c>
      <c r="D484" s="152" t="s">
        <v>304</v>
      </c>
      <c r="E484" s="152" t="s">
        <v>297</v>
      </c>
      <c r="F484" s="153">
        <f t="shared" si="196"/>
        <v>29</v>
      </c>
      <c r="G484" s="154">
        <v>1</v>
      </c>
      <c r="H484" s="154">
        <f>IFERROR(VLOOKUP(B484,'P2 Origin'!$C$21:$Q$176,15,FALSE),0)</f>
        <v>0</v>
      </c>
      <c r="I484" s="154">
        <f>IFERROR(VLOOKUP(D484,'P4 Destination'!$C$21:$Q$176,15,FALSE),0)</f>
        <v>0</v>
      </c>
      <c r="J484" s="155">
        <v>1</v>
      </c>
      <c r="K484" s="155"/>
      <c r="L484" s="156">
        <v>0</v>
      </c>
      <c r="M484" s="155">
        <v>0</v>
      </c>
      <c r="N484" s="155">
        <v>0</v>
      </c>
      <c r="O484" s="157">
        <f t="shared" si="197"/>
        <v>0</v>
      </c>
      <c r="P484" s="158">
        <f t="shared" si="198"/>
        <v>0</v>
      </c>
      <c r="Q484" s="159">
        <f>IFERROR(VLOOKUP(N484,'P1 Intra-Europees'!$A$15:$H$25,3,0),0)*P484</f>
        <v>0</v>
      </c>
      <c r="R484" s="160">
        <f t="shared" si="199"/>
        <v>0</v>
      </c>
      <c r="S484" s="159">
        <f>IFERROR(VLOOKUP(N484,'P1 Intra-Europees'!$A$15:$H$25,4,0),0)*R484</f>
        <v>0</v>
      </c>
      <c r="T484" s="160">
        <f t="shared" si="200"/>
        <v>0</v>
      </c>
      <c r="U484" s="159">
        <f>IFERROR(VLOOKUP(N484,'P1 Intra-Europees'!$A$15:$H$25,5,0),0)*T484</f>
        <v>0</v>
      </c>
      <c r="V484" s="160">
        <f t="shared" si="201"/>
        <v>0</v>
      </c>
      <c r="W484" s="159">
        <f>IFERROR(VLOOKUP(N484,'P1 Intra-Europees'!$A$15:$H$25,6,0),0)*V484</f>
        <v>0</v>
      </c>
      <c r="X484" s="160">
        <f t="shared" si="202"/>
        <v>0</v>
      </c>
      <c r="Y484" s="159">
        <f>IFERROR(VLOOKUP(N484,'P1 Intra-Europees'!$A$15:$H$25,7,0),0)*X484</f>
        <v>0</v>
      </c>
      <c r="Z484" s="161">
        <f t="shared" si="203"/>
        <v>0</v>
      </c>
      <c r="AA484" s="162">
        <f>IFERROR(VLOOKUP(N484,'P1 Intra-Europees'!$A$15:$H$25,8,0),0)*Z484</f>
        <v>0</v>
      </c>
      <c r="AB484" s="163">
        <f t="shared" si="204"/>
        <v>0</v>
      </c>
      <c r="AC484" s="157" t="str">
        <f>VLOOKUP(B484,'P2 Origin'!$C$21:$O$176,13,0)</f>
        <v>EUR</v>
      </c>
      <c r="AD484" s="164">
        <f t="shared" si="205"/>
        <v>0</v>
      </c>
      <c r="AE484" s="165">
        <f>IF(AU484&gt;0.1,VLOOKUP(B484,'P2 Origin'!$C$21:$M$176,3,0)*H484,0)</f>
        <v>0</v>
      </c>
      <c r="AF484" s="166">
        <f t="shared" si="206"/>
        <v>0</v>
      </c>
      <c r="AG484" s="165">
        <f>(VLOOKUP(B484,'P2 Origin'!$C$21:$M$176,4,0))*AF484</f>
        <v>0</v>
      </c>
      <c r="AH484" s="166">
        <f t="shared" si="207"/>
        <v>0</v>
      </c>
      <c r="AI484" s="165">
        <f>(VLOOKUP(B484,'P2 Origin'!$C$21:$M$176,5,0))*AH484</f>
        <v>0</v>
      </c>
      <c r="AJ484" s="166">
        <f t="shared" si="223"/>
        <v>0</v>
      </c>
      <c r="AK484" s="165">
        <f>(VLOOKUP(B484,'P2 Origin'!$C$21:$M$176,6,0))*AJ484</f>
        <v>0</v>
      </c>
      <c r="AL484" s="166">
        <f t="shared" si="208"/>
        <v>29</v>
      </c>
      <c r="AM484" s="165">
        <f>(VLOOKUP($B484,'P2 Origin'!$C$21:$M$176,7,0))*AL484</f>
        <v>0</v>
      </c>
      <c r="AN484" s="166">
        <f t="shared" si="209"/>
        <v>0</v>
      </c>
      <c r="AO484" s="165">
        <f>(VLOOKUP($B484,'P2 Origin'!$C$21:$M$176,8,0))*AN484</f>
        <v>0</v>
      </c>
      <c r="AP484" s="166">
        <f t="shared" si="210"/>
        <v>0</v>
      </c>
      <c r="AQ484" s="165">
        <f>(VLOOKUP($B484,'P2 Origin'!$C$21:$M$176,9,0))*AP484</f>
        <v>0</v>
      </c>
      <c r="AR484" s="155">
        <f t="shared" si="211"/>
        <v>1</v>
      </c>
      <c r="AS484" s="164">
        <f>(VLOOKUP(B484,'P2 Origin'!$C$21:$M$176,10,0))*K484</f>
        <v>0</v>
      </c>
      <c r="AT484" s="164">
        <f>(VLOOKUP(B484,'P2 Origin'!$C$21:$M$176,11,0))*J484</f>
        <v>0</v>
      </c>
      <c r="AU484" s="167">
        <v>29</v>
      </c>
      <c r="AV484" s="168">
        <v>29</v>
      </c>
      <c r="AW484" s="169">
        <v>0</v>
      </c>
      <c r="AX484" s="170">
        <f>IF(AU484&gt;=0.1,'P3 Bureaumarge zee- en luchtvr.'!$D$12,0)</f>
        <v>0</v>
      </c>
      <c r="AY484" s="163">
        <f t="shared" si="212"/>
        <v>0</v>
      </c>
      <c r="AZ484" s="157" t="str">
        <f>VLOOKUP(D484,'P4 Destination'!$C$21:$O$176,13,0)</f>
        <v>USD</v>
      </c>
      <c r="BA484" s="164">
        <f t="shared" si="213"/>
        <v>0</v>
      </c>
      <c r="BB484" s="171">
        <f>IF(AU484&gt;0.1,(VLOOKUP(D484,'P4 Destination'!$C$21:$M$176,3,0))*I484,0)</f>
        <v>0</v>
      </c>
      <c r="BC484" s="172">
        <f t="shared" si="214"/>
        <v>0</v>
      </c>
      <c r="BD484" s="171">
        <f>(VLOOKUP($D484,'P4 Destination'!$C$21:$M$176,4,0))*BC484</f>
        <v>0</v>
      </c>
      <c r="BE484" s="172">
        <f t="shared" si="215"/>
        <v>0</v>
      </c>
      <c r="BF484" s="171">
        <f>(VLOOKUP($D484,'P4 Destination'!$C$21:$M$176,5,0))*BE484</f>
        <v>0</v>
      </c>
      <c r="BG484" s="172">
        <f t="shared" si="216"/>
        <v>0</v>
      </c>
      <c r="BH484" s="171">
        <f>(VLOOKUP($D484,'P4 Destination'!$C$21:$M$176,6,0))*BG484</f>
        <v>0</v>
      </c>
      <c r="BI484" s="172">
        <f t="shared" si="217"/>
        <v>29</v>
      </c>
      <c r="BJ484" s="171">
        <f>(VLOOKUP($D484,'P4 Destination'!$C$21:$M$176,7,0))*BI484</f>
        <v>0</v>
      </c>
      <c r="BK484" s="172">
        <f t="shared" si="218"/>
        <v>0</v>
      </c>
      <c r="BL484" s="171">
        <f>(VLOOKUP($D484,'P4 Destination'!$C$21:$M$176,8,0))*BK484</f>
        <v>0</v>
      </c>
      <c r="BM484" s="172">
        <f t="shared" si="219"/>
        <v>0</v>
      </c>
      <c r="BN484" s="171">
        <f>(VLOOKUP($D484,'P4 Destination'!$C$21:$M$176,9,0))*BM484</f>
        <v>0</v>
      </c>
      <c r="BO484" s="154">
        <f t="shared" si="220"/>
        <v>1</v>
      </c>
      <c r="BP484" s="171">
        <f>(VLOOKUP(D484,'P4 Destination'!$C$21:$M$176,10,0))*K484</f>
        <v>0</v>
      </c>
      <c r="BQ484" s="171">
        <f>(VLOOKUP(D484,'P4 Destination'!$C$21:$M$176,11,0))*J484</f>
        <v>0</v>
      </c>
      <c r="BR484" s="173">
        <f t="shared" si="221"/>
        <v>0</v>
      </c>
      <c r="BS484" s="173">
        <f>(AV484*2500)*'P6 Verzekering'!$E$11</f>
        <v>0</v>
      </c>
      <c r="BT484" s="173">
        <f>(AW484*2500)*'P6 Verzekering'!$E$12</f>
        <v>0</v>
      </c>
      <c r="BU484" s="173">
        <f>(L484*2500)*'P6 Verzekering'!$E$13</f>
        <v>0</v>
      </c>
      <c r="BV484" s="173">
        <f t="shared" si="222"/>
        <v>0</v>
      </c>
      <c r="BW484"/>
      <c r="BX484"/>
    </row>
    <row r="485" spans="1:76">
      <c r="A485" s="152" t="s">
        <v>1871</v>
      </c>
      <c r="B485" s="152" t="s">
        <v>219</v>
      </c>
      <c r="C485" s="152" t="s">
        <v>219</v>
      </c>
      <c r="D485" s="152" t="s">
        <v>397</v>
      </c>
      <c r="E485" s="152" t="s">
        <v>396</v>
      </c>
      <c r="F485" s="153">
        <f t="shared" si="196"/>
        <v>43</v>
      </c>
      <c r="G485" s="154">
        <v>1</v>
      </c>
      <c r="H485" s="154">
        <f>IFERROR(VLOOKUP(B485,'P2 Origin'!$C$21:$Q$176,15,FALSE),0)</f>
        <v>0</v>
      </c>
      <c r="I485" s="154">
        <f>IFERROR(VLOOKUP(D485,'P4 Destination'!$C$21:$Q$176,15,FALSE),0)</f>
        <v>0</v>
      </c>
      <c r="J485" s="155"/>
      <c r="K485" s="155">
        <v>1</v>
      </c>
      <c r="L485" s="156">
        <v>0</v>
      </c>
      <c r="M485" s="155">
        <v>0</v>
      </c>
      <c r="N485" s="155">
        <v>0</v>
      </c>
      <c r="O485" s="157">
        <f t="shared" si="197"/>
        <v>0</v>
      </c>
      <c r="P485" s="158">
        <f t="shared" si="198"/>
        <v>0</v>
      </c>
      <c r="Q485" s="159">
        <f>IFERROR(VLOOKUP(N485,'P1 Intra-Europees'!$A$15:$H$25,3,0),0)*P485</f>
        <v>0</v>
      </c>
      <c r="R485" s="160">
        <f t="shared" si="199"/>
        <v>0</v>
      </c>
      <c r="S485" s="159">
        <f>IFERROR(VLOOKUP(N485,'P1 Intra-Europees'!$A$15:$H$25,4,0),0)*R485</f>
        <v>0</v>
      </c>
      <c r="T485" s="160">
        <f t="shared" si="200"/>
        <v>0</v>
      </c>
      <c r="U485" s="159">
        <f>IFERROR(VLOOKUP(N485,'P1 Intra-Europees'!$A$15:$H$25,5,0),0)*T485</f>
        <v>0</v>
      </c>
      <c r="V485" s="160">
        <f t="shared" si="201"/>
        <v>0</v>
      </c>
      <c r="W485" s="159">
        <f>IFERROR(VLOOKUP(N485,'P1 Intra-Europees'!$A$15:$H$25,6,0),0)*V485</f>
        <v>0</v>
      </c>
      <c r="X485" s="160">
        <f t="shared" si="202"/>
        <v>0</v>
      </c>
      <c r="Y485" s="159">
        <f>IFERROR(VLOOKUP(N485,'P1 Intra-Europees'!$A$15:$H$25,7,0),0)*X485</f>
        <v>0</v>
      </c>
      <c r="Z485" s="161">
        <f t="shared" si="203"/>
        <v>0</v>
      </c>
      <c r="AA485" s="162">
        <f>IFERROR(VLOOKUP(N485,'P1 Intra-Europees'!$A$15:$H$25,8,0),0)*Z485</f>
        <v>0</v>
      </c>
      <c r="AB485" s="163">
        <f t="shared" si="204"/>
        <v>0</v>
      </c>
      <c r="AC485" s="157" t="str">
        <f>VLOOKUP(B485,'P2 Origin'!$C$21:$O$176,13,0)</f>
        <v>EUR</v>
      </c>
      <c r="AD485" s="164">
        <f t="shared" si="205"/>
        <v>0</v>
      </c>
      <c r="AE485" s="165">
        <f>IF(AU485&gt;0.1,VLOOKUP(B485,'P2 Origin'!$C$21:$M$176,3,0)*H485,0)</f>
        <v>0</v>
      </c>
      <c r="AF485" s="166">
        <f t="shared" si="206"/>
        <v>0</v>
      </c>
      <c r="AG485" s="165">
        <f>(VLOOKUP(B485,'P2 Origin'!$C$21:$M$176,4,0))*AF485</f>
        <v>0</v>
      </c>
      <c r="AH485" s="166">
        <f t="shared" si="207"/>
        <v>0</v>
      </c>
      <c r="AI485" s="165">
        <f>(VLOOKUP(B485,'P2 Origin'!$C$21:$M$176,5,0))*AH485</f>
        <v>0</v>
      </c>
      <c r="AJ485" s="166">
        <f t="shared" si="223"/>
        <v>0</v>
      </c>
      <c r="AK485" s="165">
        <f>(VLOOKUP(B485,'P2 Origin'!$C$21:$M$176,6,0))*AJ485</f>
        <v>0</v>
      </c>
      <c r="AL485" s="166">
        <f t="shared" si="208"/>
        <v>0</v>
      </c>
      <c r="AM485" s="165">
        <f>(VLOOKUP($B485,'P2 Origin'!$C$21:$M$176,7,0))*AL485</f>
        <v>0</v>
      </c>
      <c r="AN485" s="166">
        <f t="shared" si="209"/>
        <v>43</v>
      </c>
      <c r="AO485" s="165">
        <f>(VLOOKUP($B485,'P2 Origin'!$C$21:$M$176,8,0))*AN485</f>
        <v>0</v>
      </c>
      <c r="AP485" s="166">
        <f t="shared" si="210"/>
        <v>0</v>
      </c>
      <c r="AQ485" s="165">
        <f>(VLOOKUP($B485,'P2 Origin'!$C$21:$M$176,9,0))*AP485</f>
        <v>0</v>
      </c>
      <c r="AR485" s="155">
        <f t="shared" si="211"/>
        <v>1</v>
      </c>
      <c r="AS485" s="164">
        <f>(VLOOKUP(B485,'P2 Origin'!$C$21:$M$176,10,0))*K485</f>
        <v>0</v>
      </c>
      <c r="AT485" s="164">
        <f>(VLOOKUP(B485,'P2 Origin'!$C$21:$M$176,11,0))*J485</f>
        <v>0</v>
      </c>
      <c r="AU485" s="167">
        <v>43</v>
      </c>
      <c r="AV485" s="168">
        <v>43</v>
      </c>
      <c r="AW485" s="169">
        <v>0</v>
      </c>
      <c r="AX485" s="170">
        <f>IF(AU485&gt;=0.1,'P3 Bureaumarge zee- en luchtvr.'!$D$12,0)</f>
        <v>0</v>
      </c>
      <c r="AY485" s="163">
        <f t="shared" si="212"/>
        <v>0</v>
      </c>
      <c r="AZ485" s="157" t="str">
        <f>VLOOKUP(D485,'P4 Destination'!$C$21:$O$176,13,0)</f>
        <v>USD</v>
      </c>
      <c r="BA485" s="164">
        <f t="shared" si="213"/>
        <v>0</v>
      </c>
      <c r="BB485" s="171">
        <f>IF(AU485&gt;0.1,(VLOOKUP(D485,'P4 Destination'!$C$21:$M$176,3,0))*I485,0)</f>
        <v>0</v>
      </c>
      <c r="BC485" s="172">
        <f t="shared" si="214"/>
        <v>0</v>
      </c>
      <c r="BD485" s="171">
        <f>(VLOOKUP($D485,'P4 Destination'!$C$21:$M$176,4,0))*BC485</f>
        <v>0</v>
      </c>
      <c r="BE485" s="172">
        <f t="shared" si="215"/>
        <v>0</v>
      </c>
      <c r="BF485" s="171">
        <f>(VLOOKUP($D485,'P4 Destination'!$C$21:$M$176,5,0))*BE485</f>
        <v>0</v>
      </c>
      <c r="BG485" s="172">
        <f t="shared" si="216"/>
        <v>0</v>
      </c>
      <c r="BH485" s="171">
        <f>(VLOOKUP($D485,'P4 Destination'!$C$21:$M$176,6,0))*BG485</f>
        <v>0</v>
      </c>
      <c r="BI485" s="172">
        <f t="shared" si="217"/>
        <v>0</v>
      </c>
      <c r="BJ485" s="171">
        <f>(VLOOKUP($D485,'P4 Destination'!$C$21:$M$176,7,0))*BI485</f>
        <v>0</v>
      </c>
      <c r="BK485" s="172">
        <f t="shared" si="218"/>
        <v>43</v>
      </c>
      <c r="BL485" s="171">
        <f>(VLOOKUP($D485,'P4 Destination'!$C$21:$M$176,8,0))*BK485</f>
        <v>0</v>
      </c>
      <c r="BM485" s="172">
        <f t="shared" si="219"/>
        <v>0</v>
      </c>
      <c r="BN485" s="171">
        <f>(VLOOKUP($D485,'P4 Destination'!$C$21:$M$176,9,0))*BM485</f>
        <v>0</v>
      </c>
      <c r="BO485" s="154">
        <f t="shared" si="220"/>
        <v>1</v>
      </c>
      <c r="BP485" s="171">
        <f>(VLOOKUP(D485,'P4 Destination'!$C$21:$M$176,10,0))*K485</f>
        <v>0</v>
      </c>
      <c r="BQ485" s="171">
        <f>(VLOOKUP(D485,'P4 Destination'!$C$21:$M$176,11,0))*J485</f>
        <v>0</v>
      </c>
      <c r="BR485" s="173">
        <f t="shared" si="221"/>
        <v>0</v>
      </c>
      <c r="BS485" s="173">
        <f>(AV485*2500)*'P6 Verzekering'!$E$11</f>
        <v>0</v>
      </c>
      <c r="BT485" s="173">
        <f>(AW485*2500)*'P6 Verzekering'!$E$12</f>
        <v>0</v>
      </c>
      <c r="BU485" s="173">
        <f>(L485*2500)*'P6 Verzekering'!$E$13</f>
        <v>0</v>
      </c>
      <c r="BV485" s="173">
        <f t="shared" si="222"/>
        <v>0</v>
      </c>
      <c r="BW485"/>
      <c r="BX485"/>
    </row>
    <row r="486" spans="1:76">
      <c r="A486" s="152" t="s">
        <v>1872</v>
      </c>
      <c r="B486" s="152" t="s">
        <v>219</v>
      </c>
      <c r="C486" s="152" t="s">
        <v>219</v>
      </c>
      <c r="D486" s="152" t="s">
        <v>397</v>
      </c>
      <c r="E486" s="152" t="s">
        <v>396</v>
      </c>
      <c r="F486" s="153">
        <f t="shared" si="196"/>
        <v>27</v>
      </c>
      <c r="G486" s="154">
        <v>1</v>
      </c>
      <c r="H486" s="154">
        <f>IFERROR(VLOOKUP(B486,'P2 Origin'!$C$21:$Q$176,15,FALSE),0)</f>
        <v>0</v>
      </c>
      <c r="I486" s="154">
        <f>IFERROR(VLOOKUP(D486,'P4 Destination'!$C$21:$Q$176,15,FALSE),0)</f>
        <v>0</v>
      </c>
      <c r="J486" s="155">
        <v>1</v>
      </c>
      <c r="K486" s="155"/>
      <c r="L486" s="156">
        <v>0</v>
      </c>
      <c r="M486" s="155">
        <v>0</v>
      </c>
      <c r="N486" s="155">
        <v>0</v>
      </c>
      <c r="O486" s="157">
        <f t="shared" si="197"/>
        <v>0</v>
      </c>
      <c r="P486" s="158">
        <f t="shared" si="198"/>
        <v>0</v>
      </c>
      <c r="Q486" s="159">
        <f>IFERROR(VLOOKUP(N486,'P1 Intra-Europees'!$A$15:$H$25,3,0),0)*P486</f>
        <v>0</v>
      </c>
      <c r="R486" s="160">
        <f t="shared" si="199"/>
        <v>0</v>
      </c>
      <c r="S486" s="159">
        <f>IFERROR(VLOOKUP(N486,'P1 Intra-Europees'!$A$15:$H$25,4,0),0)*R486</f>
        <v>0</v>
      </c>
      <c r="T486" s="160">
        <f t="shared" si="200"/>
        <v>0</v>
      </c>
      <c r="U486" s="159">
        <f>IFERROR(VLOOKUP(N486,'P1 Intra-Europees'!$A$15:$H$25,5,0),0)*T486</f>
        <v>0</v>
      </c>
      <c r="V486" s="160">
        <f t="shared" si="201"/>
        <v>0</v>
      </c>
      <c r="W486" s="159">
        <f>IFERROR(VLOOKUP(N486,'P1 Intra-Europees'!$A$15:$H$25,6,0),0)*V486</f>
        <v>0</v>
      </c>
      <c r="X486" s="160">
        <f t="shared" si="202"/>
        <v>0</v>
      </c>
      <c r="Y486" s="159">
        <f>IFERROR(VLOOKUP(N486,'P1 Intra-Europees'!$A$15:$H$25,7,0),0)*X486</f>
        <v>0</v>
      </c>
      <c r="Z486" s="161">
        <f t="shared" si="203"/>
        <v>0</v>
      </c>
      <c r="AA486" s="162">
        <f>IFERROR(VLOOKUP(N486,'P1 Intra-Europees'!$A$15:$H$25,8,0),0)*Z486</f>
        <v>0</v>
      </c>
      <c r="AB486" s="163">
        <f t="shared" si="204"/>
        <v>0</v>
      </c>
      <c r="AC486" s="157" t="str">
        <f>VLOOKUP(B486,'P2 Origin'!$C$21:$O$176,13,0)</f>
        <v>EUR</v>
      </c>
      <c r="AD486" s="164">
        <f t="shared" si="205"/>
        <v>0</v>
      </c>
      <c r="AE486" s="165">
        <f>IF(AU486&gt;0.1,VLOOKUP(B486,'P2 Origin'!$C$21:$M$176,3,0)*H486,0)</f>
        <v>0</v>
      </c>
      <c r="AF486" s="166">
        <f t="shared" si="206"/>
        <v>0</v>
      </c>
      <c r="AG486" s="165">
        <f>(VLOOKUP(B486,'P2 Origin'!$C$21:$M$176,4,0))*AF486</f>
        <v>0</v>
      </c>
      <c r="AH486" s="166">
        <f t="shared" si="207"/>
        <v>0</v>
      </c>
      <c r="AI486" s="165">
        <f>(VLOOKUP(B486,'P2 Origin'!$C$21:$M$176,5,0))*AH486</f>
        <v>0</v>
      </c>
      <c r="AJ486" s="166">
        <f t="shared" si="223"/>
        <v>0</v>
      </c>
      <c r="AK486" s="165">
        <f>(VLOOKUP(B486,'P2 Origin'!$C$21:$M$176,6,0))*AJ486</f>
        <v>0</v>
      </c>
      <c r="AL486" s="166">
        <f t="shared" si="208"/>
        <v>27</v>
      </c>
      <c r="AM486" s="165">
        <f>(VLOOKUP($B486,'P2 Origin'!$C$21:$M$176,7,0))*AL486</f>
        <v>0</v>
      </c>
      <c r="AN486" s="166">
        <f t="shared" si="209"/>
        <v>0</v>
      </c>
      <c r="AO486" s="165">
        <f>(VLOOKUP($B486,'P2 Origin'!$C$21:$M$176,8,0))*AN486</f>
        <v>0</v>
      </c>
      <c r="AP486" s="166">
        <f t="shared" si="210"/>
        <v>0</v>
      </c>
      <c r="AQ486" s="165">
        <f>(VLOOKUP($B486,'P2 Origin'!$C$21:$M$176,9,0))*AP486</f>
        <v>0</v>
      </c>
      <c r="AR486" s="155">
        <f t="shared" si="211"/>
        <v>1</v>
      </c>
      <c r="AS486" s="164">
        <f>(VLOOKUP(B486,'P2 Origin'!$C$21:$M$176,10,0))*K486</f>
        <v>0</v>
      </c>
      <c r="AT486" s="164">
        <f>(VLOOKUP(B486,'P2 Origin'!$C$21:$M$176,11,0))*J486</f>
        <v>0</v>
      </c>
      <c r="AU486" s="167">
        <v>27</v>
      </c>
      <c r="AV486" s="168">
        <v>27</v>
      </c>
      <c r="AW486" s="169">
        <v>0</v>
      </c>
      <c r="AX486" s="170">
        <f>IF(AU486&gt;=0.1,'P3 Bureaumarge zee- en luchtvr.'!$D$12,0)</f>
        <v>0</v>
      </c>
      <c r="AY486" s="163">
        <f t="shared" si="212"/>
        <v>0</v>
      </c>
      <c r="AZ486" s="157" t="str">
        <f>VLOOKUP(D486,'P4 Destination'!$C$21:$O$176,13,0)</f>
        <v>USD</v>
      </c>
      <c r="BA486" s="164">
        <f t="shared" si="213"/>
        <v>0</v>
      </c>
      <c r="BB486" s="171">
        <f>IF(AU486&gt;0.1,(VLOOKUP(D486,'P4 Destination'!$C$21:$M$176,3,0))*I486,0)</f>
        <v>0</v>
      </c>
      <c r="BC486" s="172">
        <f t="shared" si="214"/>
        <v>0</v>
      </c>
      <c r="BD486" s="171">
        <f>(VLOOKUP($D486,'P4 Destination'!$C$21:$M$176,4,0))*BC486</f>
        <v>0</v>
      </c>
      <c r="BE486" s="172">
        <f t="shared" si="215"/>
        <v>0</v>
      </c>
      <c r="BF486" s="171">
        <f>(VLOOKUP($D486,'P4 Destination'!$C$21:$M$176,5,0))*BE486</f>
        <v>0</v>
      </c>
      <c r="BG486" s="172">
        <f t="shared" si="216"/>
        <v>0</v>
      </c>
      <c r="BH486" s="171">
        <f>(VLOOKUP($D486,'P4 Destination'!$C$21:$M$176,6,0))*BG486</f>
        <v>0</v>
      </c>
      <c r="BI486" s="172">
        <f t="shared" si="217"/>
        <v>27</v>
      </c>
      <c r="BJ486" s="171">
        <f>(VLOOKUP($D486,'P4 Destination'!$C$21:$M$176,7,0))*BI486</f>
        <v>0</v>
      </c>
      <c r="BK486" s="172">
        <f t="shared" si="218"/>
        <v>0</v>
      </c>
      <c r="BL486" s="171">
        <f>(VLOOKUP($D486,'P4 Destination'!$C$21:$M$176,8,0))*BK486</f>
        <v>0</v>
      </c>
      <c r="BM486" s="172">
        <f t="shared" si="219"/>
        <v>0</v>
      </c>
      <c r="BN486" s="171">
        <f>(VLOOKUP($D486,'P4 Destination'!$C$21:$M$176,9,0))*BM486</f>
        <v>0</v>
      </c>
      <c r="BO486" s="154">
        <f t="shared" si="220"/>
        <v>1</v>
      </c>
      <c r="BP486" s="171">
        <f>(VLOOKUP(D486,'P4 Destination'!$C$21:$M$176,10,0))*K486</f>
        <v>0</v>
      </c>
      <c r="BQ486" s="171">
        <f>(VLOOKUP(D486,'P4 Destination'!$C$21:$M$176,11,0))*J486</f>
        <v>0</v>
      </c>
      <c r="BR486" s="173">
        <f t="shared" si="221"/>
        <v>0</v>
      </c>
      <c r="BS486" s="173">
        <f>(AV486*2500)*'P6 Verzekering'!$E$11</f>
        <v>0</v>
      </c>
      <c r="BT486" s="173">
        <f>(AW486*2500)*'P6 Verzekering'!$E$12</f>
        <v>0</v>
      </c>
      <c r="BU486" s="173">
        <f>(L486*2500)*'P6 Verzekering'!$E$13</f>
        <v>0</v>
      </c>
      <c r="BV486" s="173">
        <f t="shared" si="222"/>
        <v>0</v>
      </c>
      <c r="BW486"/>
      <c r="BX486"/>
    </row>
    <row r="487" spans="1:76">
      <c r="A487" s="152" t="s">
        <v>1873</v>
      </c>
      <c r="B487" s="152" t="s">
        <v>219</v>
      </c>
      <c r="C487" s="152" t="s">
        <v>219</v>
      </c>
      <c r="D487" s="152" t="s">
        <v>397</v>
      </c>
      <c r="E487" s="152" t="s">
        <v>396</v>
      </c>
      <c r="F487" s="153">
        <f t="shared" si="196"/>
        <v>9</v>
      </c>
      <c r="G487" s="154">
        <v>1</v>
      </c>
      <c r="H487" s="154">
        <f>IFERROR(VLOOKUP(B487,'P2 Origin'!$C$21:$Q$176,15,FALSE),0)</f>
        <v>0</v>
      </c>
      <c r="I487" s="154">
        <f>IFERROR(VLOOKUP(D487,'P4 Destination'!$C$21:$Q$176,15,FALSE),0)</f>
        <v>0</v>
      </c>
      <c r="J487" s="155">
        <v>1</v>
      </c>
      <c r="K487" s="155"/>
      <c r="L487" s="156">
        <v>0</v>
      </c>
      <c r="M487" s="155">
        <v>0</v>
      </c>
      <c r="N487" s="155">
        <v>0</v>
      </c>
      <c r="O487" s="157">
        <f t="shared" si="197"/>
        <v>0</v>
      </c>
      <c r="P487" s="158">
        <f t="shared" si="198"/>
        <v>0</v>
      </c>
      <c r="Q487" s="159">
        <f>IFERROR(VLOOKUP(N487,'P1 Intra-Europees'!$A$15:$H$25,3,0),0)*P487</f>
        <v>0</v>
      </c>
      <c r="R487" s="160">
        <f t="shared" si="199"/>
        <v>0</v>
      </c>
      <c r="S487" s="159">
        <f>IFERROR(VLOOKUP(N487,'P1 Intra-Europees'!$A$15:$H$25,4,0),0)*R487</f>
        <v>0</v>
      </c>
      <c r="T487" s="160">
        <f t="shared" si="200"/>
        <v>0</v>
      </c>
      <c r="U487" s="159">
        <f>IFERROR(VLOOKUP(N487,'P1 Intra-Europees'!$A$15:$H$25,5,0),0)*T487</f>
        <v>0</v>
      </c>
      <c r="V487" s="160">
        <f t="shared" si="201"/>
        <v>0</v>
      </c>
      <c r="W487" s="159">
        <f>IFERROR(VLOOKUP(N487,'P1 Intra-Europees'!$A$15:$H$25,6,0),0)*V487</f>
        <v>0</v>
      </c>
      <c r="X487" s="160">
        <f t="shared" si="202"/>
        <v>0</v>
      </c>
      <c r="Y487" s="159">
        <f>IFERROR(VLOOKUP(N487,'P1 Intra-Europees'!$A$15:$H$25,7,0),0)*X487</f>
        <v>0</v>
      </c>
      <c r="Z487" s="161">
        <f t="shared" si="203"/>
        <v>0</v>
      </c>
      <c r="AA487" s="162">
        <f>IFERROR(VLOOKUP(N487,'P1 Intra-Europees'!$A$15:$H$25,8,0),0)*Z487</f>
        <v>0</v>
      </c>
      <c r="AB487" s="163">
        <f t="shared" si="204"/>
        <v>0</v>
      </c>
      <c r="AC487" s="157" t="str">
        <f>VLOOKUP(B487,'P2 Origin'!$C$21:$O$176,13,0)</f>
        <v>EUR</v>
      </c>
      <c r="AD487" s="164">
        <f t="shared" si="205"/>
        <v>0</v>
      </c>
      <c r="AE487" s="165">
        <f>IF(AU487&gt;0.1,VLOOKUP(B487,'P2 Origin'!$C$21:$M$176,3,0)*H487,0)</f>
        <v>0</v>
      </c>
      <c r="AF487" s="166">
        <f t="shared" si="206"/>
        <v>0</v>
      </c>
      <c r="AG487" s="165">
        <f>(VLOOKUP(B487,'P2 Origin'!$C$21:$M$176,4,0))*AF487</f>
        <v>0</v>
      </c>
      <c r="AH487" s="166">
        <f t="shared" si="207"/>
        <v>9</v>
      </c>
      <c r="AI487" s="165">
        <f>(VLOOKUP(B487,'P2 Origin'!$C$21:$M$176,5,0))*AH487</f>
        <v>0</v>
      </c>
      <c r="AJ487" s="166">
        <f t="shared" si="223"/>
        <v>0</v>
      </c>
      <c r="AK487" s="165">
        <f>(VLOOKUP(B487,'P2 Origin'!$C$21:$M$176,6,0))*AJ487</f>
        <v>0</v>
      </c>
      <c r="AL487" s="166">
        <f t="shared" si="208"/>
        <v>0</v>
      </c>
      <c r="AM487" s="165">
        <f>(VLOOKUP($B487,'P2 Origin'!$C$21:$M$176,7,0))*AL487</f>
        <v>0</v>
      </c>
      <c r="AN487" s="166">
        <f t="shared" si="209"/>
        <v>0</v>
      </c>
      <c r="AO487" s="165">
        <f>(VLOOKUP($B487,'P2 Origin'!$C$21:$M$176,8,0))*AN487</f>
        <v>0</v>
      </c>
      <c r="AP487" s="166">
        <f t="shared" si="210"/>
        <v>0</v>
      </c>
      <c r="AQ487" s="165">
        <f>(VLOOKUP($B487,'P2 Origin'!$C$21:$M$176,9,0))*AP487</f>
        <v>0</v>
      </c>
      <c r="AR487" s="155">
        <f t="shared" si="211"/>
        <v>1</v>
      </c>
      <c r="AS487" s="164">
        <f>(VLOOKUP(B487,'P2 Origin'!$C$21:$M$176,10,0))*K487</f>
        <v>0</v>
      </c>
      <c r="AT487" s="164">
        <f>(VLOOKUP(B487,'P2 Origin'!$C$21:$M$176,11,0))*J487</f>
        <v>0</v>
      </c>
      <c r="AU487" s="167">
        <v>9</v>
      </c>
      <c r="AV487" s="168">
        <v>9</v>
      </c>
      <c r="AW487" s="169">
        <v>0</v>
      </c>
      <c r="AX487" s="170">
        <f>IF(AU487&gt;=0.1,'P3 Bureaumarge zee- en luchtvr.'!$D$12,0)</f>
        <v>0</v>
      </c>
      <c r="AY487" s="163">
        <f t="shared" si="212"/>
        <v>0</v>
      </c>
      <c r="AZ487" s="157" t="str">
        <f>VLOOKUP(D487,'P4 Destination'!$C$21:$O$176,13,0)</f>
        <v>USD</v>
      </c>
      <c r="BA487" s="164">
        <f t="shared" si="213"/>
        <v>0</v>
      </c>
      <c r="BB487" s="171">
        <f>IF(AU487&gt;0.1,(VLOOKUP(D487,'P4 Destination'!$C$21:$M$176,3,0))*I487,0)</f>
        <v>0</v>
      </c>
      <c r="BC487" s="172">
        <f t="shared" si="214"/>
        <v>0</v>
      </c>
      <c r="BD487" s="171">
        <f>(VLOOKUP($D487,'P4 Destination'!$C$21:$M$176,4,0))*BC487</f>
        <v>0</v>
      </c>
      <c r="BE487" s="172">
        <f t="shared" si="215"/>
        <v>9</v>
      </c>
      <c r="BF487" s="171">
        <f>(VLOOKUP($D487,'P4 Destination'!$C$21:$M$176,5,0))*BE487</f>
        <v>0</v>
      </c>
      <c r="BG487" s="172">
        <f t="shared" si="216"/>
        <v>0</v>
      </c>
      <c r="BH487" s="171">
        <f>(VLOOKUP($D487,'P4 Destination'!$C$21:$M$176,6,0))*BG487</f>
        <v>0</v>
      </c>
      <c r="BI487" s="172">
        <f t="shared" si="217"/>
        <v>0</v>
      </c>
      <c r="BJ487" s="171">
        <f>(VLOOKUP($D487,'P4 Destination'!$C$21:$M$176,7,0))*BI487</f>
        <v>0</v>
      </c>
      <c r="BK487" s="172">
        <f t="shared" si="218"/>
        <v>0</v>
      </c>
      <c r="BL487" s="171">
        <f>(VLOOKUP($D487,'P4 Destination'!$C$21:$M$176,8,0))*BK487</f>
        <v>0</v>
      </c>
      <c r="BM487" s="172">
        <f t="shared" si="219"/>
        <v>0</v>
      </c>
      <c r="BN487" s="171">
        <f>(VLOOKUP($D487,'P4 Destination'!$C$21:$M$176,9,0))*BM487</f>
        <v>0</v>
      </c>
      <c r="BO487" s="154">
        <f t="shared" si="220"/>
        <v>1</v>
      </c>
      <c r="BP487" s="171">
        <f>(VLOOKUP(D487,'P4 Destination'!$C$21:$M$176,10,0))*K487</f>
        <v>0</v>
      </c>
      <c r="BQ487" s="171">
        <f>(VLOOKUP(D487,'P4 Destination'!$C$21:$M$176,11,0))*J487</f>
        <v>0</v>
      </c>
      <c r="BR487" s="173">
        <f t="shared" si="221"/>
        <v>0</v>
      </c>
      <c r="BS487" s="173">
        <f>(AV487*2500)*'P6 Verzekering'!$E$11</f>
        <v>0</v>
      </c>
      <c r="BT487" s="173">
        <f>(AW487*2500)*'P6 Verzekering'!$E$12</f>
        <v>0</v>
      </c>
      <c r="BU487" s="173">
        <f>(L487*2500)*'P6 Verzekering'!$E$13</f>
        <v>0</v>
      </c>
      <c r="BV487" s="173">
        <f t="shared" si="222"/>
        <v>0</v>
      </c>
      <c r="BW487"/>
      <c r="BX487"/>
    </row>
    <row r="488" spans="1:76">
      <c r="A488" s="152" t="s">
        <v>1879</v>
      </c>
      <c r="B488" s="152" t="s">
        <v>219</v>
      </c>
      <c r="C488" s="152" t="s">
        <v>219</v>
      </c>
      <c r="D488" s="152" t="s">
        <v>342</v>
      </c>
      <c r="E488" s="152" t="s">
        <v>341</v>
      </c>
      <c r="F488" s="153">
        <f t="shared" si="196"/>
        <v>22</v>
      </c>
      <c r="G488" s="154">
        <v>1</v>
      </c>
      <c r="H488" s="154">
        <f>IFERROR(VLOOKUP(B488,'P2 Origin'!$C$21:$Q$176,15,FALSE),0)</f>
        <v>0</v>
      </c>
      <c r="I488" s="154">
        <f>IFERROR(VLOOKUP(D488,'P4 Destination'!$C$21:$Q$176,15,FALSE),0)</f>
        <v>0</v>
      </c>
      <c r="J488" s="155">
        <v>1</v>
      </c>
      <c r="K488" s="155"/>
      <c r="L488" s="156">
        <v>0</v>
      </c>
      <c r="M488" s="155">
        <v>0</v>
      </c>
      <c r="N488" s="155">
        <v>0</v>
      </c>
      <c r="O488" s="157">
        <f t="shared" si="197"/>
        <v>0</v>
      </c>
      <c r="P488" s="158">
        <f t="shared" si="198"/>
        <v>0</v>
      </c>
      <c r="Q488" s="159">
        <f>IFERROR(VLOOKUP(N488,'P1 Intra-Europees'!$A$15:$H$25,3,0),0)*P488</f>
        <v>0</v>
      </c>
      <c r="R488" s="160">
        <f t="shared" si="199"/>
        <v>0</v>
      </c>
      <c r="S488" s="159">
        <f>IFERROR(VLOOKUP(N488,'P1 Intra-Europees'!$A$15:$H$25,4,0),0)*R488</f>
        <v>0</v>
      </c>
      <c r="T488" s="160">
        <f t="shared" si="200"/>
        <v>0</v>
      </c>
      <c r="U488" s="159">
        <f>IFERROR(VLOOKUP(N488,'P1 Intra-Europees'!$A$15:$H$25,5,0),0)*T488</f>
        <v>0</v>
      </c>
      <c r="V488" s="160">
        <f t="shared" si="201"/>
        <v>0</v>
      </c>
      <c r="W488" s="159">
        <f>IFERROR(VLOOKUP(N488,'P1 Intra-Europees'!$A$15:$H$25,6,0),0)*V488</f>
        <v>0</v>
      </c>
      <c r="X488" s="160">
        <f t="shared" si="202"/>
        <v>0</v>
      </c>
      <c r="Y488" s="159">
        <f>IFERROR(VLOOKUP(N488,'P1 Intra-Europees'!$A$15:$H$25,7,0),0)*X488</f>
        <v>0</v>
      </c>
      <c r="Z488" s="161">
        <f t="shared" si="203"/>
        <v>0</v>
      </c>
      <c r="AA488" s="162">
        <f>IFERROR(VLOOKUP(N488,'P1 Intra-Europees'!$A$15:$H$25,8,0),0)*Z488</f>
        <v>0</v>
      </c>
      <c r="AB488" s="163">
        <f t="shared" si="204"/>
        <v>0</v>
      </c>
      <c r="AC488" s="157" t="str">
        <f>VLOOKUP(B488,'P2 Origin'!$C$21:$O$176,13,0)</f>
        <v>EUR</v>
      </c>
      <c r="AD488" s="164">
        <f t="shared" si="205"/>
        <v>0</v>
      </c>
      <c r="AE488" s="165">
        <f>IF(AU488&gt;0.1,VLOOKUP(B488,'P2 Origin'!$C$21:$M$176,3,0)*H488,0)</f>
        <v>0</v>
      </c>
      <c r="AF488" s="166">
        <f t="shared" si="206"/>
        <v>0</v>
      </c>
      <c r="AG488" s="165">
        <f>(VLOOKUP(B488,'P2 Origin'!$C$21:$M$176,4,0))*AF488</f>
        <v>0</v>
      </c>
      <c r="AH488" s="166">
        <f t="shared" si="207"/>
        <v>0</v>
      </c>
      <c r="AI488" s="165">
        <f>(VLOOKUP(B488,'P2 Origin'!$C$21:$M$176,5,0))*AH488</f>
        <v>0</v>
      </c>
      <c r="AJ488" s="166">
        <f t="shared" si="223"/>
        <v>22</v>
      </c>
      <c r="AK488" s="165">
        <f>(VLOOKUP(B488,'P2 Origin'!$C$21:$M$176,6,0))*AJ488</f>
        <v>0</v>
      </c>
      <c r="AL488" s="166">
        <f t="shared" si="208"/>
        <v>0</v>
      </c>
      <c r="AM488" s="165">
        <f>(VLOOKUP($B488,'P2 Origin'!$C$21:$M$176,7,0))*AL488</f>
        <v>0</v>
      </c>
      <c r="AN488" s="166">
        <f t="shared" si="209"/>
        <v>0</v>
      </c>
      <c r="AO488" s="165">
        <f>(VLOOKUP($B488,'P2 Origin'!$C$21:$M$176,8,0))*AN488</f>
        <v>0</v>
      </c>
      <c r="AP488" s="166">
        <f t="shared" si="210"/>
        <v>0</v>
      </c>
      <c r="AQ488" s="165">
        <f>(VLOOKUP($B488,'P2 Origin'!$C$21:$M$176,9,0))*AP488</f>
        <v>0</v>
      </c>
      <c r="AR488" s="155">
        <f t="shared" si="211"/>
        <v>1</v>
      </c>
      <c r="AS488" s="164">
        <f>(VLOOKUP(B488,'P2 Origin'!$C$21:$M$176,10,0))*K488</f>
        <v>0</v>
      </c>
      <c r="AT488" s="164">
        <f>(VLOOKUP(B488,'P2 Origin'!$C$21:$M$176,11,0))*J488</f>
        <v>0</v>
      </c>
      <c r="AU488" s="167">
        <v>22</v>
      </c>
      <c r="AV488" s="168">
        <v>22</v>
      </c>
      <c r="AW488" s="169">
        <v>0</v>
      </c>
      <c r="AX488" s="170">
        <f>IF(AU488&gt;=0.1,'P3 Bureaumarge zee- en luchtvr.'!$D$12,0)</f>
        <v>0</v>
      </c>
      <c r="AY488" s="163">
        <f t="shared" si="212"/>
        <v>0</v>
      </c>
      <c r="AZ488" s="157" t="str">
        <f>VLOOKUP(D488,'P4 Destination'!$C$21:$O$176,13,0)</f>
        <v>USD</v>
      </c>
      <c r="BA488" s="164">
        <f t="shared" si="213"/>
        <v>0</v>
      </c>
      <c r="BB488" s="171">
        <f>IF(AU488&gt;0.1,(VLOOKUP(D488,'P4 Destination'!$C$21:$M$176,3,0))*I488,0)</f>
        <v>0</v>
      </c>
      <c r="BC488" s="172">
        <f t="shared" si="214"/>
        <v>0</v>
      </c>
      <c r="BD488" s="171">
        <f>(VLOOKUP($D488,'P4 Destination'!$C$21:$M$176,4,0))*BC488</f>
        <v>0</v>
      </c>
      <c r="BE488" s="172">
        <f t="shared" si="215"/>
        <v>0</v>
      </c>
      <c r="BF488" s="171">
        <f>(VLOOKUP($D488,'P4 Destination'!$C$21:$M$176,5,0))*BE488</f>
        <v>0</v>
      </c>
      <c r="BG488" s="172">
        <f t="shared" si="216"/>
        <v>22</v>
      </c>
      <c r="BH488" s="171">
        <f>(VLOOKUP($D488,'P4 Destination'!$C$21:$M$176,6,0))*BG488</f>
        <v>0</v>
      </c>
      <c r="BI488" s="172">
        <f t="shared" si="217"/>
        <v>0</v>
      </c>
      <c r="BJ488" s="171">
        <f>(VLOOKUP($D488,'P4 Destination'!$C$21:$M$176,7,0))*BI488</f>
        <v>0</v>
      </c>
      <c r="BK488" s="172">
        <f t="shared" si="218"/>
        <v>0</v>
      </c>
      <c r="BL488" s="171">
        <f>(VLOOKUP($D488,'P4 Destination'!$C$21:$M$176,8,0))*BK488</f>
        <v>0</v>
      </c>
      <c r="BM488" s="172">
        <f t="shared" si="219"/>
        <v>0</v>
      </c>
      <c r="BN488" s="171">
        <f>(VLOOKUP($D488,'P4 Destination'!$C$21:$M$176,9,0))*BM488</f>
        <v>0</v>
      </c>
      <c r="BO488" s="154">
        <f t="shared" si="220"/>
        <v>1</v>
      </c>
      <c r="BP488" s="171">
        <f>(VLOOKUP(D488,'P4 Destination'!$C$21:$M$176,10,0))*K488</f>
        <v>0</v>
      </c>
      <c r="BQ488" s="171">
        <f>(VLOOKUP(D488,'P4 Destination'!$C$21:$M$176,11,0))*J488</f>
        <v>0</v>
      </c>
      <c r="BR488" s="173">
        <f t="shared" si="221"/>
        <v>0</v>
      </c>
      <c r="BS488" s="173">
        <f>(AV488*2500)*'P6 Verzekering'!$E$11</f>
        <v>0</v>
      </c>
      <c r="BT488" s="173">
        <f>(AW488*2500)*'P6 Verzekering'!$E$12</f>
        <v>0</v>
      </c>
      <c r="BU488" s="173">
        <f>(L488*2500)*'P6 Verzekering'!$E$13</f>
        <v>0</v>
      </c>
      <c r="BV488" s="173">
        <f t="shared" si="222"/>
        <v>0</v>
      </c>
      <c r="BW488"/>
      <c r="BX488"/>
    </row>
    <row r="489" spans="1:76" ht="14.45" customHeight="1">
      <c r="A489" s="152" t="s">
        <v>1880</v>
      </c>
      <c r="B489" s="152" t="s">
        <v>219</v>
      </c>
      <c r="C489" s="152" t="s">
        <v>219</v>
      </c>
      <c r="D489" s="152" t="s">
        <v>342</v>
      </c>
      <c r="E489" s="152" t="s">
        <v>341</v>
      </c>
      <c r="F489" s="153">
        <f t="shared" si="196"/>
        <v>20</v>
      </c>
      <c r="G489" s="154">
        <v>1</v>
      </c>
      <c r="H489" s="154">
        <f>IFERROR(VLOOKUP(B489,'P2 Origin'!$C$21:$Q$176,15,FALSE),0)</f>
        <v>0</v>
      </c>
      <c r="I489" s="154">
        <f>IFERROR(VLOOKUP(D489,'P4 Destination'!$C$21:$Q$176,15,FALSE),0)</f>
        <v>0</v>
      </c>
      <c r="J489" s="155">
        <v>1</v>
      </c>
      <c r="K489" s="155"/>
      <c r="L489" s="156">
        <v>0</v>
      </c>
      <c r="M489" s="155">
        <v>0</v>
      </c>
      <c r="N489" s="155">
        <v>0</v>
      </c>
      <c r="O489" s="157">
        <f t="shared" si="197"/>
        <v>0</v>
      </c>
      <c r="P489" s="158">
        <f t="shared" si="198"/>
        <v>0</v>
      </c>
      <c r="Q489" s="159">
        <f>IFERROR(VLOOKUP(N489,'P1 Intra-Europees'!$A$15:$H$25,3,0),0)*P489</f>
        <v>0</v>
      </c>
      <c r="R489" s="160">
        <f t="shared" si="199"/>
        <v>0</v>
      </c>
      <c r="S489" s="159">
        <f>IFERROR(VLOOKUP(N489,'P1 Intra-Europees'!$A$15:$H$25,4,0),0)*R489</f>
        <v>0</v>
      </c>
      <c r="T489" s="160">
        <f t="shared" si="200"/>
        <v>0</v>
      </c>
      <c r="U489" s="159">
        <f>IFERROR(VLOOKUP(N489,'P1 Intra-Europees'!$A$15:$H$25,5,0),0)*T489</f>
        <v>0</v>
      </c>
      <c r="V489" s="160">
        <f t="shared" si="201"/>
        <v>0</v>
      </c>
      <c r="W489" s="159">
        <f>IFERROR(VLOOKUP(N489,'P1 Intra-Europees'!$A$15:$H$25,6,0),0)*V489</f>
        <v>0</v>
      </c>
      <c r="X489" s="160">
        <f t="shared" si="202"/>
        <v>0</v>
      </c>
      <c r="Y489" s="159">
        <f>IFERROR(VLOOKUP(N489,'P1 Intra-Europees'!$A$15:$H$25,7,0),0)*X489</f>
        <v>0</v>
      </c>
      <c r="Z489" s="161">
        <f t="shared" si="203"/>
        <v>0</v>
      </c>
      <c r="AA489" s="162">
        <f>IFERROR(VLOOKUP(N489,'P1 Intra-Europees'!$A$15:$H$25,8,0),0)*Z489</f>
        <v>0</v>
      </c>
      <c r="AB489" s="163">
        <f t="shared" si="204"/>
        <v>0</v>
      </c>
      <c r="AC489" s="157" t="str">
        <f>VLOOKUP(B489,'P2 Origin'!$C$21:$O$176,13,0)</f>
        <v>EUR</v>
      </c>
      <c r="AD489" s="164">
        <f t="shared" si="205"/>
        <v>0</v>
      </c>
      <c r="AE489" s="165">
        <f>IF(AU489&gt;0.1,VLOOKUP(B489,'P2 Origin'!$C$21:$M$176,3,0)*H489,0)</f>
        <v>0</v>
      </c>
      <c r="AF489" s="166">
        <f t="shared" si="206"/>
        <v>0</v>
      </c>
      <c r="AG489" s="165">
        <f>(VLOOKUP(B489,'P2 Origin'!$C$21:$M$176,4,0))*AF489</f>
        <v>0</v>
      </c>
      <c r="AH489" s="166">
        <f t="shared" si="207"/>
        <v>0</v>
      </c>
      <c r="AI489" s="165">
        <f>(VLOOKUP(B489,'P2 Origin'!$C$21:$M$176,5,0))*AH489</f>
        <v>0</v>
      </c>
      <c r="AJ489" s="166">
        <f t="shared" si="223"/>
        <v>20</v>
      </c>
      <c r="AK489" s="165">
        <f>(VLOOKUP(B489,'P2 Origin'!$C$21:$M$176,6,0))*AJ489</f>
        <v>0</v>
      </c>
      <c r="AL489" s="166">
        <f t="shared" si="208"/>
        <v>0</v>
      </c>
      <c r="AM489" s="165">
        <f>(VLOOKUP($B489,'P2 Origin'!$C$21:$M$176,7,0))*AL489</f>
        <v>0</v>
      </c>
      <c r="AN489" s="166">
        <f t="shared" si="209"/>
        <v>0</v>
      </c>
      <c r="AO489" s="165">
        <f>(VLOOKUP($B489,'P2 Origin'!$C$21:$M$176,8,0))*AN489</f>
        <v>0</v>
      </c>
      <c r="AP489" s="166">
        <f t="shared" si="210"/>
        <v>0</v>
      </c>
      <c r="AQ489" s="165">
        <f>(VLOOKUP($B489,'P2 Origin'!$C$21:$M$176,9,0))*AP489</f>
        <v>0</v>
      </c>
      <c r="AR489" s="155">
        <f t="shared" si="211"/>
        <v>1</v>
      </c>
      <c r="AS489" s="164">
        <f>(VLOOKUP(B489,'P2 Origin'!$C$21:$M$176,10,0))*K489</f>
        <v>0</v>
      </c>
      <c r="AT489" s="164">
        <f>(VLOOKUP(B489,'P2 Origin'!$C$21:$M$176,11,0))*J489</f>
        <v>0</v>
      </c>
      <c r="AU489" s="167">
        <v>20</v>
      </c>
      <c r="AV489" s="168">
        <v>20</v>
      </c>
      <c r="AW489" s="169">
        <v>0</v>
      </c>
      <c r="AX489" s="170">
        <f>IF(AU489&gt;=0.1,'P3 Bureaumarge zee- en luchtvr.'!$D$12,0)</f>
        <v>0</v>
      </c>
      <c r="AY489" s="163">
        <f t="shared" si="212"/>
        <v>0</v>
      </c>
      <c r="AZ489" s="157" t="str">
        <f>VLOOKUP(D489,'P4 Destination'!$C$21:$O$176,13,0)</f>
        <v>USD</v>
      </c>
      <c r="BA489" s="164">
        <f t="shared" si="213"/>
        <v>0</v>
      </c>
      <c r="BB489" s="171">
        <f>IF(AU489&gt;0.1,(VLOOKUP(D489,'P4 Destination'!$C$21:$M$176,3,0))*I489,0)</f>
        <v>0</v>
      </c>
      <c r="BC489" s="172">
        <f t="shared" si="214"/>
        <v>0</v>
      </c>
      <c r="BD489" s="171">
        <f>(VLOOKUP($D489,'P4 Destination'!$C$21:$M$176,4,0))*BC489</f>
        <v>0</v>
      </c>
      <c r="BE489" s="172">
        <f t="shared" si="215"/>
        <v>0</v>
      </c>
      <c r="BF489" s="171">
        <f>(VLOOKUP($D489,'P4 Destination'!$C$21:$M$176,5,0))*BE489</f>
        <v>0</v>
      </c>
      <c r="BG489" s="172">
        <f t="shared" si="216"/>
        <v>20</v>
      </c>
      <c r="BH489" s="171">
        <f>(VLOOKUP($D489,'P4 Destination'!$C$21:$M$176,6,0))*BG489</f>
        <v>0</v>
      </c>
      <c r="BI489" s="172">
        <f t="shared" si="217"/>
        <v>0</v>
      </c>
      <c r="BJ489" s="171">
        <f>(VLOOKUP($D489,'P4 Destination'!$C$21:$M$176,7,0))*BI489</f>
        <v>0</v>
      </c>
      <c r="BK489" s="172">
        <f t="shared" si="218"/>
        <v>0</v>
      </c>
      <c r="BL489" s="171">
        <f>(VLOOKUP($D489,'P4 Destination'!$C$21:$M$176,8,0))*BK489</f>
        <v>0</v>
      </c>
      <c r="BM489" s="172">
        <f t="shared" si="219"/>
        <v>0</v>
      </c>
      <c r="BN489" s="171">
        <f>(VLOOKUP($D489,'P4 Destination'!$C$21:$M$176,9,0))*BM489</f>
        <v>0</v>
      </c>
      <c r="BO489" s="154">
        <f t="shared" si="220"/>
        <v>1</v>
      </c>
      <c r="BP489" s="171">
        <f>(VLOOKUP(D489,'P4 Destination'!$C$21:$M$176,10,0))*K489</f>
        <v>0</v>
      </c>
      <c r="BQ489" s="171">
        <f>(VLOOKUP(D489,'P4 Destination'!$C$21:$M$176,11,0))*J489</f>
        <v>0</v>
      </c>
      <c r="BR489" s="173">
        <f t="shared" si="221"/>
        <v>0</v>
      </c>
      <c r="BS489" s="173">
        <f>(AV489*2500)*'P6 Verzekering'!$E$11</f>
        <v>0</v>
      </c>
      <c r="BT489" s="173">
        <f>(AW489*2500)*'P6 Verzekering'!$E$12</f>
        <v>0</v>
      </c>
      <c r="BU489" s="173">
        <f>(L489*2500)*'P6 Verzekering'!$E$13</f>
        <v>0</v>
      </c>
      <c r="BV489" s="173">
        <f t="shared" si="222"/>
        <v>0</v>
      </c>
      <c r="BW489"/>
      <c r="BX489"/>
    </row>
    <row r="490" spans="1:76">
      <c r="A490" s="152" t="s">
        <v>1881</v>
      </c>
      <c r="B490" s="152" t="s">
        <v>219</v>
      </c>
      <c r="C490" s="152" t="s">
        <v>219</v>
      </c>
      <c r="D490" s="152" t="s">
        <v>342</v>
      </c>
      <c r="E490" s="152" t="s">
        <v>341</v>
      </c>
      <c r="F490" s="153">
        <f t="shared" si="196"/>
        <v>1.47</v>
      </c>
      <c r="G490" s="154">
        <v>1</v>
      </c>
      <c r="H490" s="154">
        <f>IFERROR(VLOOKUP(B490,'P2 Origin'!$C$21:$Q$176,15,FALSE),0)</f>
        <v>0</v>
      </c>
      <c r="I490" s="154">
        <f>IFERROR(VLOOKUP(D490,'P4 Destination'!$C$21:$Q$176,15,FALSE),0)</f>
        <v>0</v>
      </c>
      <c r="J490" s="155">
        <v>1</v>
      </c>
      <c r="K490" s="155"/>
      <c r="L490" s="156">
        <v>0</v>
      </c>
      <c r="M490" s="155">
        <v>0</v>
      </c>
      <c r="N490" s="155">
        <v>0</v>
      </c>
      <c r="O490" s="157">
        <f t="shared" si="197"/>
        <v>0</v>
      </c>
      <c r="P490" s="158">
        <f t="shared" si="198"/>
        <v>0</v>
      </c>
      <c r="Q490" s="159">
        <f>IFERROR(VLOOKUP(N490,'P1 Intra-Europees'!$A$15:$H$25,3,0),0)*P490</f>
        <v>0</v>
      </c>
      <c r="R490" s="160">
        <f t="shared" si="199"/>
        <v>0</v>
      </c>
      <c r="S490" s="159">
        <f>IFERROR(VLOOKUP(N490,'P1 Intra-Europees'!$A$15:$H$25,4,0),0)*R490</f>
        <v>0</v>
      </c>
      <c r="T490" s="160">
        <f t="shared" si="200"/>
        <v>0</v>
      </c>
      <c r="U490" s="159">
        <f>IFERROR(VLOOKUP(N490,'P1 Intra-Europees'!$A$15:$H$25,5,0),0)*T490</f>
        <v>0</v>
      </c>
      <c r="V490" s="160">
        <f t="shared" si="201"/>
        <v>0</v>
      </c>
      <c r="W490" s="159">
        <f>IFERROR(VLOOKUP(N490,'P1 Intra-Europees'!$A$15:$H$25,6,0),0)*V490</f>
        <v>0</v>
      </c>
      <c r="X490" s="160">
        <f t="shared" si="202"/>
        <v>0</v>
      </c>
      <c r="Y490" s="159">
        <f>IFERROR(VLOOKUP(N490,'P1 Intra-Europees'!$A$15:$H$25,7,0),0)*X490</f>
        <v>0</v>
      </c>
      <c r="Z490" s="161">
        <f t="shared" si="203"/>
        <v>0</v>
      </c>
      <c r="AA490" s="162">
        <f>IFERROR(VLOOKUP(N490,'P1 Intra-Europees'!$A$15:$H$25,8,0),0)*Z490</f>
        <v>0</v>
      </c>
      <c r="AB490" s="163">
        <f t="shared" si="204"/>
        <v>0</v>
      </c>
      <c r="AC490" s="157" t="str">
        <f>VLOOKUP(B490,'P2 Origin'!$C$21:$O$176,13,0)</f>
        <v>EUR</v>
      </c>
      <c r="AD490" s="164">
        <f t="shared" si="205"/>
        <v>0</v>
      </c>
      <c r="AE490" s="165">
        <f>IF(AU490&gt;0.1,VLOOKUP(B490,'P2 Origin'!$C$21:$M$176,3,0)*H490,0)</f>
        <v>0</v>
      </c>
      <c r="AF490" s="166">
        <f t="shared" si="206"/>
        <v>1.47</v>
      </c>
      <c r="AG490" s="165">
        <f>(VLOOKUP(B490,'P2 Origin'!$C$21:$M$176,4,0))*AF490</f>
        <v>0</v>
      </c>
      <c r="AH490" s="166">
        <f t="shared" si="207"/>
        <v>0</v>
      </c>
      <c r="AI490" s="165">
        <f>(VLOOKUP(B490,'P2 Origin'!$C$21:$M$176,5,0))*AH490</f>
        <v>0</v>
      </c>
      <c r="AJ490" s="166">
        <f t="shared" si="223"/>
        <v>0</v>
      </c>
      <c r="AK490" s="165">
        <f>(VLOOKUP(B490,'P2 Origin'!$C$21:$M$176,6,0))*AJ490</f>
        <v>0</v>
      </c>
      <c r="AL490" s="166">
        <f t="shared" si="208"/>
        <v>0</v>
      </c>
      <c r="AM490" s="165">
        <f>(VLOOKUP($B490,'P2 Origin'!$C$21:$M$176,7,0))*AL490</f>
        <v>0</v>
      </c>
      <c r="AN490" s="166">
        <f t="shared" si="209"/>
        <v>0</v>
      </c>
      <c r="AO490" s="165">
        <f>(VLOOKUP($B490,'P2 Origin'!$C$21:$M$176,8,0))*AN490</f>
        <v>0</v>
      </c>
      <c r="AP490" s="166">
        <f t="shared" si="210"/>
        <v>0</v>
      </c>
      <c r="AQ490" s="165">
        <f>(VLOOKUP($B490,'P2 Origin'!$C$21:$M$176,9,0))*AP490</f>
        <v>0</v>
      </c>
      <c r="AR490" s="155">
        <f t="shared" si="211"/>
        <v>1</v>
      </c>
      <c r="AS490" s="164">
        <f>(VLOOKUP(B490,'P2 Origin'!$C$21:$M$176,10,0))*K490</f>
        <v>0</v>
      </c>
      <c r="AT490" s="164">
        <f>(VLOOKUP(B490,'P2 Origin'!$C$21:$M$176,11,0))*J490</f>
        <v>0</v>
      </c>
      <c r="AU490" s="167">
        <v>1.47</v>
      </c>
      <c r="AV490" s="168">
        <v>1.47</v>
      </c>
      <c r="AW490" s="169">
        <v>0</v>
      </c>
      <c r="AX490" s="170">
        <f>IF(AU490&gt;=0.1,'P3 Bureaumarge zee- en luchtvr.'!$D$12,0)</f>
        <v>0</v>
      </c>
      <c r="AY490" s="163">
        <f t="shared" si="212"/>
        <v>0</v>
      </c>
      <c r="AZ490" s="157" t="str">
        <f>VLOOKUP(D490,'P4 Destination'!$C$21:$O$176,13,0)</f>
        <v>USD</v>
      </c>
      <c r="BA490" s="164">
        <f t="shared" si="213"/>
        <v>0</v>
      </c>
      <c r="BB490" s="171">
        <f>IF(AU490&gt;0.1,(VLOOKUP(D490,'P4 Destination'!$C$21:$M$176,3,0))*I490,0)</f>
        <v>0</v>
      </c>
      <c r="BC490" s="172">
        <f t="shared" si="214"/>
        <v>1.47</v>
      </c>
      <c r="BD490" s="171">
        <f>(VLOOKUP($D490,'P4 Destination'!$C$21:$M$176,4,0))*BC490</f>
        <v>0</v>
      </c>
      <c r="BE490" s="172">
        <f t="shared" si="215"/>
        <v>0</v>
      </c>
      <c r="BF490" s="171">
        <f>(VLOOKUP($D490,'P4 Destination'!$C$21:$M$176,5,0))*BE490</f>
        <v>0</v>
      </c>
      <c r="BG490" s="172">
        <f t="shared" si="216"/>
        <v>0</v>
      </c>
      <c r="BH490" s="171">
        <f>(VLOOKUP($D490,'P4 Destination'!$C$21:$M$176,6,0))*BG490</f>
        <v>0</v>
      </c>
      <c r="BI490" s="172">
        <f t="shared" si="217"/>
        <v>0</v>
      </c>
      <c r="BJ490" s="171">
        <f>(VLOOKUP($D490,'P4 Destination'!$C$21:$M$176,7,0))*BI490</f>
        <v>0</v>
      </c>
      <c r="BK490" s="172">
        <f t="shared" si="218"/>
        <v>0</v>
      </c>
      <c r="BL490" s="171">
        <f>(VLOOKUP($D490,'P4 Destination'!$C$21:$M$176,8,0))*BK490</f>
        <v>0</v>
      </c>
      <c r="BM490" s="172">
        <f t="shared" si="219"/>
        <v>0</v>
      </c>
      <c r="BN490" s="171">
        <f>(VLOOKUP($D490,'P4 Destination'!$C$21:$M$176,9,0))*BM490</f>
        <v>0</v>
      </c>
      <c r="BO490" s="154">
        <f t="shared" si="220"/>
        <v>1</v>
      </c>
      <c r="BP490" s="171">
        <f>(VLOOKUP(D490,'P4 Destination'!$C$21:$M$176,10,0))*K490</f>
        <v>0</v>
      </c>
      <c r="BQ490" s="171">
        <f>(VLOOKUP(D490,'P4 Destination'!$C$21:$M$176,11,0))*J490</f>
        <v>0</v>
      </c>
      <c r="BR490" s="173">
        <f t="shared" si="221"/>
        <v>0</v>
      </c>
      <c r="BS490" s="173">
        <f>(AV490*2500)*'P6 Verzekering'!$E$11</f>
        <v>0</v>
      </c>
      <c r="BT490" s="173">
        <f>(AW490*2500)*'P6 Verzekering'!$E$12</f>
        <v>0</v>
      </c>
      <c r="BU490" s="173">
        <f>(L490*2500)*'P6 Verzekering'!$E$13</f>
        <v>0</v>
      </c>
      <c r="BV490" s="173">
        <f t="shared" si="222"/>
        <v>0</v>
      </c>
      <c r="BW490"/>
      <c r="BX490"/>
    </row>
    <row r="491" spans="1:76">
      <c r="A491" s="152" t="s">
        <v>1882</v>
      </c>
      <c r="B491" s="152" t="s">
        <v>219</v>
      </c>
      <c r="C491" s="152" t="s">
        <v>219</v>
      </c>
      <c r="D491" s="152" t="s">
        <v>342</v>
      </c>
      <c r="E491" s="152" t="s">
        <v>341</v>
      </c>
      <c r="F491" s="153">
        <f t="shared" si="196"/>
        <v>9</v>
      </c>
      <c r="G491" s="154">
        <v>1</v>
      </c>
      <c r="H491" s="154">
        <f>IFERROR(VLOOKUP(B491,'P2 Origin'!$C$21:$Q$176,15,FALSE),0)</f>
        <v>0</v>
      </c>
      <c r="I491" s="154">
        <f>IFERROR(VLOOKUP(D491,'P4 Destination'!$C$21:$Q$176,15,FALSE),0)</f>
        <v>0</v>
      </c>
      <c r="J491" s="155">
        <v>1</v>
      </c>
      <c r="K491" s="155"/>
      <c r="L491" s="156">
        <v>0</v>
      </c>
      <c r="M491" s="155">
        <v>0</v>
      </c>
      <c r="N491" s="155">
        <v>0</v>
      </c>
      <c r="O491" s="157">
        <f t="shared" si="197"/>
        <v>0</v>
      </c>
      <c r="P491" s="158">
        <f t="shared" si="198"/>
        <v>0</v>
      </c>
      <c r="Q491" s="159">
        <f>IFERROR(VLOOKUP(N491,'P1 Intra-Europees'!$A$15:$H$25,3,0),0)*P491</f>
        <v>0</v>
      </c>
      <c r="R491" s="160">
        <f t="shared" si="199"/>
        <v>0</v>
      </c>
      <c r="S491" s="159">
        <f>IFERROR(VLOOKUP(N491,'P1 Intra-Europees'!$A$15:$H$25,4,0),0)*R491</f>
        <v>0</v>
      </c>
      <c r="T491" s="160">
        <f t="shared" si="200"/>
        <v>0</v>
      </c>
      <c r="U491" s="159">
        <f>IFERROR(VLOOKUP(N491,'P1 Intra-Europees'!$A$15:$H$25,5,0),0)*T491</f>
        <v>0</v>
      </c>
      <c r="V491" s="160">
        <f t="shared" si="201"/>
        <v>0</v>
      </c>
      <c r="W491" s="159">
        <f>IFERROR(VLOOKUP(N491,'P1 Intra-Europees'!$A$15:$H$25,6,0),0)*V491</f>
        <v>0</v>
      </c>
      <c r="X491" s="160">
        <f t="shared" si="202"/>
        <v>0</v>
      </c>
      <c r="Y491" s="159">
        <f>IFERROR(VLOOKUP(N491,'P1 Intra-Europees'!$A$15:$H$25,7,0),0)*X491</f>
        <v>0</v>
      </c>
      <c r="Z491" s="161">
        <f t="shared" si="203"/>
        <v>0</v>
      </c>
      <c r="AA491" s="162">
        <f>IFERROR(VLOOKUP(N491,'P1 Intra-Europees'!$A$15:$H$25,8,0),0)*Z491</f>
        <v>0</v>
      </c>
      <c r="AB491" s="163">
        <f t="shared" si="204"/>
        <v>0</v>
      </c>
      <c r="AC491" s="157" t="str">
        <f>VLOOKUP(B491,'P2 Origin'!$C$21:$O$176,13,0)</f>
        <v>EUR</v>
      </c>
      <c r="AD491" s="164">
        <f t="shared" si="205"/>
        <v>0</v>
      </c>
      <c r="AE491" s="165">
        <f>IF(AU491&gt;0.1,VLOOKUP(B491,'P2 Origin'!$C$21:$M$176,3,0)*H491,0)</f>
        <v>0</v>
      </c>
      <c r="AF491" s="166">
        <f t="shared" si="206"/>
        <v>0</v>
      </c>
      <c r="AG491" s="165">
        <f>(VLOOKUP(B491,'P2 Origin'!$C$21:$M$176,4,0))*AF491</f>
        <v>0</v>
      </c>
      <c r="AH491" s="166">
        <f t="shared" si="207"/>
        <v>9</v>
      </c>
      <c r="AI491" s="165">
        <f>(VLOOKUP(B491,'P2 Origin'!$C$21:$M$176,5,0))*AH491</f>
        <v>0</v>
      </c>
      <c r="AJ491" s="166">
        <f t="shared" si="223"/>
        <v>0</v>
      </c>
      <c r="AK491" s="165">
        <f>(VLOOKUP(B491,'P2 Origin'!$C$21:$M$176,6,0))*AJ491</f>
        <v>0</v>
      </c>
      <c r="AL491" s="166">
        <f t="shared" si="208"/>
        <v>0</v>
      </c>
      <c r="AM491" s="165">
        <f>(VLOOKUP($B491,'P2 Origin'!$C$21:$M$176,7,0))*AL491</f>
        <v>0</v>
      </c>
      <c r="AN491" s="166">
        <f t="shared" si="209"/>
        <v>0</v>
      </c>
      <c r="AO491" s="165">
        <f>(VLOOKUP($B491,'P2 Origin'!$C$21:$M$176,8,0))*AN491</f>
        <v>0</v>
      </c>
      <c r="AP491" s="166">
        <f t="shared" si="210"/>
        <v>0</v>
      </c>
      <c r="AQ491" s="165">
        <f>(VLOOKUP($B491,'P2 Origin'!$C$21:$M$176,9,0))*AP491</f>
        <v>0</v>
      </c>
      <c r="AR491" s="155">
        <f t="shared" si="211"/>
        <v>1</v>
      </c>
      <c r="AS491" s="164">
        <f>(VLOOKUP(B491,'P2 Origin'!$C$21:$M$176,10,0))*K491</f>
        <v>0</v>
      </c>
      <c r="AT491" s="164">
        <f>(VLOOKUP(B491,'P2 Origin'!$C$21:$M$176,11,0))*J491</f>
        <v>0</v>
      </c>
      <c r="AU491" s="167">
        <v>9</v>
      </c>
      <c r="AV491" s="168">
        <v>9</v>
      </c>
      <c r="AW491" s="169">
        <v>0</v>
      </c>
      <c r="AX491" s="170">
        <f>IF(AU491&gt;=0.1,'P3 Bureaumarge zee- en luchtvr.'!$D$12,0)</f>
        <v>0</v>
      </c>
      <c r="AY491" s="163">
        <f t="shared" si="212"/>
        <v>0</v>
      </c>
      <c r="AZ491" s="157" t="str">
        <f>VLOOKUP(D491,'P4 Destination'!$C$21:$O$176,13,0)</f>
        <v>USD</v>
      </c>
      <c r="BA491" s="164">
        <f t="shared" si="213"/>
        <v>0</v>
      </c>
      <c r="BB491" s="171">
        <f>IF(AU491&gt;0.1,(VLOOKUP(D491,'P4 Destination'!$C$21:$M$176,3,0))*I491,0)</f>
        <v>0</v>
      </c>
      <c r="BC491" s="172">
        <f t="shared" si="214"/>
        <v>0</v>
      </c>
      <c r="BD491" s="171">
        <f>(VLOOKUP($D491,'P4 Destination'!$C$21:$M$176,4,0))*BC491</f>
        <v>0</v>
      </c>
      <c r="BE491" s="172">
        <f t="shared" si="215"/>
        <v>9</v>
      </c>
      <c r="BF491" s="171">
        <f>(VLOOKUP($D491,'P4 Destination'!$C$21:$M$176,5,0))*BE491</f>
        <v>0</v>
      </c>
      <c r="BG491" s="172">
        <f t="shared" si="216"/>
        <v>0</v>
      </c>
      <c r="BH491" s="171">
        <f>(VLOOKUP($D491,'P4 Destination'!$C$21:$M$176,6,0))*BG491</f>
        <v>0</v>
      </c>
      <c r="BI491" s="172">
        <f t="shared" si="217"/>
        <v>0</v>
      </c>
      <c r="BJ491" s="171">
        <f>(VLOOKUP($D491,'P4 Destination'!$C$21:$M$176,7,0))*BI491</f>
        <v>0</v>
      </c>
      <c r="BK491" s="172">
        <f t="shared" si="218"/>
        <v>0</v>
      </c>
      <c r="BL491" s="171">
        <f>(VLOOKUP($D491,'P4 Destination'!$C$21:$M$176,8,0))*BK491</f>
        <v>0</v>
      </c>
      <c r="BM491" s="172">
        <f t="shared" si="219"/>
        <v>0</v>
      </c>
      <c r="BN491" s="171">
        <f>(VLOOKUP($D491,'P4 Destination'!$C$21:$M$176,9,0))*BM491</f>
        <v>0</v>
      </c>
      <c r="BO491" s="154">
        <f t="shared" si="220"/>
        <v>1</v>
      </c>
      <c r="BP491" s="171">
        <f>(VLOOKUP(D491,'P4 Destination'!$C$21:$M$176,10,0))*K491</f>
        <v>0</v>
      </c>
      <c r="BQ491" s="171">
        <f>(VLOOKUP(D491,'P4 Destination'!$C$21:$M$176,11,0))*J491</f>
        <v>0</v>
      </c>
      <c r="BR491" s="173">
        <f t="shared" si="221"/>
        <v>0</v>
      </c>
      <c r="BS491" s="173">
        <f>(AV491*2500)*'P6 Verzekering'!$E$11</f>
        <v>0</v>
      </c>
      <c r="BT491" s="173">
        <f>(AW491*2500)*'P6 Verzekering'!$E$12</f>
        <v>0</v>
      </c>
      <c r="BU491" s="173">
        <f>(L491*2500)*'P6 Verzekering'!$E$13</f>
        <v>0</v>
      </c>
      <c r="BV491" s="173">
        <f t="shared" si="222"/>
        <v>0</v>
      </c>
      <c r="BW491"/>
      <c r="BX491"/>
    </row>
    <row r="492" spans="1:76">
      <c r="A492" s="152" t="s">
        <v>1884</v>
      </c>
      <c r="B492" s="152" t="s">
        <v>219</v>
      </c>
      <c r="C492" s="152" t="s">
        <v>219</v>
      </c>
      <c r="D492" s="152" t="s">
        <v>342</v>
      </c>
      <c r="E492" s="152" t="s">
        <v>341</v>
      </c>
      <c r="F492" s="153">
        <f t="shared" si="196"/>
        <v>25</v>
      </c>
      <c r="G492" s="154">
        <v>1</v>
      </c>
      <c r="H492" s="154">
        <f>IFERROR(VLOOKUP(B492,'P2 Origin'!$C$21:$Q$176,15,FALSE),0)</f>
        <v>0</v>
      </c>
      <c r="I492" s="154">
        <f>IFERROR(VLOOKUP(D492,'P4 Destination'!$C$21:$Q$176,15,FALSE),0)</f>
        <v>0</v>
      </c>
      <c r="J492" s="155">
        <v>1</v>
      </c>
      <c r="K492" s="155"/>
      <c r="L492" s="156">
        <v>0</v>
      </c>
      <c r="M492" s="155">
        <v>0</v>
      </c>
      <c r="N492" s="155">
        <v>0</v>
      </c>
      <c r="O492" s="157">
        <f t="shared" si="197"/>
        <v>0</v>
      </c>
      <c r="P492" s="158">
        <f t="shared" si="198"/>
        <v>0</v>
      </c>
      <c r="Q492" s="159">
        <f>IFERROR(VLOOKUP(N492,'P1 Intra-Europees'!$A$15:$H$25,3,0),0)*P492</f>
        <v>0</v>
      </c>
      <c r="R492" s="160">
        <f t="shared" si="199"/>
        <v>0</v>
      </c>
      <c r="S492" s="159">
        <f>IFERROR(VLOOKUP(N492,'P1 Intra-Europees'!$A$15:$H$25,4,0),0)*R492</f>
        <v>0</v>
      </c>
      <c r="T492" s="160">
        <f t="shared" si="200"/>
        <v>0</v>
      </c>
      <c r="U492" s="159">
        <f>IFERROR(VLOOKUP(N492,'P1 Intra-Europees'!$A$15:$H$25,5,0),0)*T492</f>
        <v>0</v>
      </c>
      <c r="V492" s="160">
        <f t="shared" si="201"/>
        <v>0</v>
      </c>
      <c r="W492" s="159">
        <f>IFERROR(VLOOKUP(N492,'P1 Intra-Europees'!$A$15:$H$25,6,0),0)*V492</f>
        <v>0</v>
      </c>
      <c r="X492" s="160">
        <f t="shared" si="202"/>
        <v>0</v>
      </c>
      <c r="Y492" s="159">
        <f>IFERROR(VLOOKUP(N492,'P1 Intra-Europees'!$A$15:$H$25,7,0),0)*X492</f>
        <v>0</v>
      </c>
      <c r="Z492" s="161">
        <f t="shared" si="203"/>
        <v>0</v>
      </c>
      <c r="AA492" s="162">
        <f>IFERROR(VLOOKUP(N492,'P1 Intra-Europees'!$A$15:$H$25,8,0),0)*Z492</f>
        <v>0</v>
      </c>
      <c r="AB492" s="163">
        <f t="shared" si="204"/>
        <v>0</v>
      </c>
      <c r="AC492" s="157" t="str">
        <f>VLOOKUP(B492,'P2 Origin'!$C$21:$O$176,13,0)</f>
        <v>EUR</v>
      </c>
      <c r="AD492" s="164">
        <f t="shared" si="205"/>
        <v>0</v>
      </c>
      <c r="AE492" s="165">
        <f>IF(AU492&gt;0.1,VLOOKUP(B492,'P2 Origin'!$C$21:$M$176,3,0)*H492,0)</f>
        <v>0</v>
      </c>
      <c r="AF492" s="166">
        <f t="shared" si="206"/>
        <v>0</v>
      </c>
      <c r="AG492" s="165">
        <f>(VLOOKUP(B492,'P2 Origin'!$C$21:$M$176,4,0))*AF492</f>
        <v>0</v>
      </c>
      <c r="AH492" s="166">
        <f t="shared" si="207"/>
        <v>0</v>
      </c>
      <c r="AI492" s="165">
        <f>(VLOOKUP(B492,'P2 Origin'!$C$21:$M$176,5,0))*AH492</f>
        <v>0</v>
      </c>
      <c r="AJ492" s="166">
        <f t="shared" si="223"/>
        <v>25</v>
      </c>
      <c r="AK492" s="165">
        <f>(VLOOKUP(B492,'P2 Origin'!$C$21:$M$176,6,0))*AJ492</f>
        <v>0</v>
      </c>
      <c r="AL492" s="166">
        <f t="shared" si="208"/>
        <v>0</v>
      </c>
      <c r="AM492" s="165">
        <f>(VLOOKUP($B492,'P2 Origin'!$C$21:$M$176,7,0))*AL492</f>
        <v>0</v>
      </c>
      <c r="AN492" s="166">
        <f t="shared" si="209"/>
        <v>0</v>
      </c>
      <c r="AO492" s="165">
        <f>(VLOOKUP($B492,'P2 Origin'!$C$21:$M$176,8,0))*AN492</f>
        <v>0</v>
      </c>
      <c r="AP492" s="166">
        <f t="shared" si="210"/>
        <v>0</v>
      </c>
      <c r="AQ492" s="165">
        <f>(VLOOKUP($B492,'P2 Origin'!$C$21:$M$176,9,0))*AP492</f>
        <v>0</v>
      </c>
      <c r="AR492" s="155">
        <f t="shared" si="211"/>
        <v>1</v>
      </c>
      <c r="AS492" s="164">
        <f>(VLOOKUP(B492,'P2 Origin'!$C$21:$M$176,10,0))*K492</f>
        <v>0</v>
      </c>
      <c r="AT492" s="164">
        <f>(VLOOKUP(B492,'P2 Origin'!$C$21:$M$176,11,0))*J492</f>
        <v>0</v>
      </c>
      <c r="AU492" s="167">
        <v>25</v>
      </c>
      <c r="AV492" s="168">
        <v>25</v>
      </c>
      <c r="AW492" s="169">
        <v>0</v>
      </c>
      <c r="AX492" s="170">
        <f>IF(AU492&gt;=0.1,'P3 Bureaumarge zee- en luchtvr.'!$D$12,0)</f>
        <v>0</v>
      </c>
      <c r="AY492" s="163">
        <f t="shared" si="212"/>
        <v>0</v>
      </c>
      <c r="AZ492" s="157" t="str">
        <f>VLOOKUP(D492,'P4 Destination'!$C$21:$O$176,13,0)</f>
        <v>USD</v>
      </c>
      <c r="BA492" s="164">
        <f t="shared" si="213"/>
        <v>0</v>
      </c>
      <c r="BB492" s="171">
        <f>IF(AU492&gt;0.1,(VLOOKUP(D492,'P4 Destination'!$C$21:$M$176,3,0))*I492,0)</f>
        <v>0</v>
      </c>
      <c r="BC492" s="172">
        <f t="shared" si="214"/>
        <v>0</v>
      </c>
      <c r="BD492" s="171">
        <f>(VLOOKUP($D492,'P4 Destination'!$C$21:$M$176,4,0))*BC492</f>
        <v>0</v>
      </c>
      <c r="BE492" s="172">
        <f t="shared" si="215"/>
        <v>0</v>
      </c>
      <c r="BF492" s="171">
        <f>(VLOOKUP($D492,'P4 Destination'!$C$21:$M$176,5,0))*BE492</f>
        <v>0</v>
      </c>
      <c r="BG492" s="172">
        <f t="shared" si="216"/>
        <v>25</v>
      </c>
      <c r="BH492" s="171">
        <f>(VLOOKUP($D492,'P4 Destination'!$C$21:$M$176,6,0))*BG492</f>
        <v>0</v>
      </c>
      <c r="BI492" s="172">
        <f t="shared" si="217"/>
        <v>0</v>
      </c>
      <c r="BJ492" s="171">
        <f>(VLOOKUP($D492,'P4 Destination'!$C$21:$M$176,7,0))*BI492</f>
        <v>0</v>
      </c>
      <c r="BK492" s="172">
        <f t="shared" si="218"/>
        <v>0</v>
      </c>
      <c r="BL492" s="171">
        <f>(VLOOKUP($D492,'P4 Destination'!$C$21:$M$176,8,0))*BK492</f>
        <v>0</v>
      </c>
      <c r="BM492" s="172">
        <f t="shared" si="219"/>
        <v>0</v>
      </c>
      <c r="BN492" s="171">
        <f>(VLOOKUP($D492,'P4 Destination'!$C$21:$M$176,9,0))*BM492</f>
        <v>0</v>
      </c>
      <c r="BO492" s="154">
        <f t="shared" si="220"/>
        <v>1</v>
      </c>
      <c r="BP492" s="171">
        <f>(VLOOKUP(D492,'P4 Destination'!$C$21:$M$176,10,0))*K492</f>
        <v>0</v>
      </c>
      <c r="BQ492" s="171">
        <f>(VLOOKUP(D492,'P4 Destination'!$C$21:$M$176,11,0))*J492</f>
        <v>0</v>
      </c>
      <c r="BR492" s="173">
        <f t="shared" si="221"/>
        <v>0</v>
      </c>
      <c r="BS492" s="173">
        <f>(AV492*2500)*'P6 Verzekering'!$E$11</f>
        <v>0</v>
      </c>
      <c r="BT492" s="173">
        <f>(AW492*2500)*'P6 Verzekering'!$E$12</f>
        <v>0</v>
      </c>
      <c r="BU492" s="173">
        <f>(L492*2500)*'P6 Verzekering'!$E$13</f>
        <v>0</v>
      </c>
      <c r="BV492" s="173">
        <f t="shared" si="222"/>
        <v>0</v>
      </c>
      <c r="BW492"/>
      <c r="BX492"/>
    </row>
    <row r="493" spans="1:76">
      <c r="A493" s="152" t="s">
        <v>1885</v>
      </c>
      <c r="B493" s="152" t="s">
        <v>219</v>
      </c>
      <c r="C493" s="152" t="s">
        <v>219</v>
      </c>
      <c r="D493" s="152" t="s">
        <v>342</v>
      </c>
      <c r="E493" s="152" t="s">
        <v>341</v>
      </c>
      <c r="F493" s="153">
        <f t="shared" si="196"/>
        <v>46</v>
      </c>
      <c r="G493" s="154">
        <v>1</v>
      </c>
      <c r="H493" s="154">
        <f>IFERROR(VLOOKUP(B493,'P2 Origin'!$C$21:$Q$176,15,FALSE),0)</f>
        <v>0</v>
      </c>
      <c r="I493" s="154">
        <f>IFERROR(VLOOKUP(D493,'P4 Destination'!$C$21:$Q$176,15,FALSE),0)</f>
        <v>0</v>
      </c>
      <c r="J493" s="155"/>
      <c r="K493" s="155">
        <v>1</v>
      </c>
      <c r="L493" s="156">
        <v>0</v>
      </c>
      <c r="M493" s="155">
        <v>0</v>
      </c>
      <c r="N493" s="155">
        <v>0</v>
      </c>
      <c r="O493" s="157">
        <f t="shared" si="197"/>
        <v>0</v>
      </c>
      <c r="P493" s="158">
        <f t="shared" si="198"/>
        <v>0</v>
      </c>
      <c r="Q493" s="159">
        <f>IFERROR(VLOOKUP(N493,'P1 Intra-Europees'!$A$15:$H$25,3,0),0)*P493</f>
        <v>0</v>
      </c>
      <c r="R493" s="160">
        <f t="shared" si="199"/>
        <v>0</v>
      </c>
      <c r="S493" s="159">
        <f>IFERROR(VLOOKUP(N493,'P1 Intra-Europees'!$A$15:$H$25,4,0),0)*R493</f>
        <v>0</v>
      </c>
      <c r="T493" s="160">
        <f t="shared" si="200"/>
        <v>0</v>
      </c>
      <c r="U493" s="159">
        <f>IFERROR(VLOOKUP(N493,'P1 Intra-Europees'!$A$15:$H$25,5,0),0)*T493</f>
        <v>0</v>
      </c>
      <c r="V493" s="160">
        <f t="shared" si="201"/>
        <v>0</v>
      </c>
      <c r="W493" s="159">
        <f>IFERROR(VLOOKUP(N493,'P1 Intra-Europees'!$A$15:$H$25,6,0),0)*V493</f>
        <v>0</v>
      </c>
      <c r="X493" s="160">
        <f t="shared" si="202"/>
        <v>0</v>
      </c>
      <c r="Y493" s="159">
        <f>IFERROR(VLOOKUP(N493,'P1 Intra-Europees'!$A$15:$H$25,7,0),0)*X493</f>
        <v>0</v>
      </c>
      <c r="Z493" s="161">
        <f t="shared" si="203"/>
        <v>0</v>
      </c>
      <c r="AA493" s="162">
        <f>IFERROR(VLOOKUP(N493,'P1 Intra-Europees'!$A$15:$H$25,8,0),0)*Z493</f>
        <v>0</v>
      </c>
      <c r="AB493" s="163">
        <f t="shared" si="204"/>
        <v>0</v>
      </c>
      <c r="AC493" s="157" t="str">
        <f>VLOOKUP(B493,'P2 Origin'!$C$21:$O$176,13,0)</f>
        <v>EUR</v>
      </c>
      <c r="AD493" s="164">
        <f t="shared" si="205"/>
        <v>0</v>
      </c>
      <c r="AE493" s="165">
        <f>IF(AU493&gt;0.1,VLOOKUP(B493,'P2 Origin'!$C$21:$M$176,3,0)*H493,0)</f>
        <v>0</v>
      </c>
      <c r="AF493" s="166">
        <f t="shared" si="206"/>
        <v>0</v>
      </c>
      <c r="AG493" s="165">
        <f>(VLOOKUP(B493,'P2 Origin'!$C$21:$M$176,4,0))*AF493</f>
        <v>0</v>
      </c>
      <c r="AH493" s="166">
        <f t="shared" si="207"/>
        <v>0</v>
      </c>
      <c r="AI493" s="165">
        <f>(VLOOKUP(B493,'P2 Origin'!$C$21:$M$176,5,0))*AH493</f>
        <v>0</v>
      </c>
      <c r="AJ493" s="166">
        <f t="shared" si="223"/>
        <v>0</v>
      </c>
      <c r="AK493" s="165">
        <f>(VLOOKUP(B493,'P2 Origin'!$C$21:$M$176,6,0))*AJ493</f>
        <v>0</v>
      </c>
      <c r="AL493" s="166">
        <f t="shared" si="208"/>
        <v>0</v>
      </c>
      <c r="AM493" s="165">
        <f>(VLOOKUP($B493,'P2 Origin'!$C$21:$M$176,7,0))*AL493</f>
        <v>0</v>
      </c>
      <c r="AN493" s="166">
        <f t="shared" si="209"/>
        <v>0</v>
      </c>
      <c r="AO493" s="165">
        <f>(VLOOKUP($B493,'P2 Origin'!$C$21:$M$176,8,0))*AN493</f>
        <v>0</v>
      </c>
      <c r="AP493" s="166">
        <f t="shared" si="210"/>
        <v>46</v>
      </c>
      <c r="AQ493" s="165">
        <f>(VLOOKUP($B493,'P2 Origin'!$C$21:$M$176,9,0))*AP493</f>
        <v>0</v>
      </c>
      <c r="AR493" s="155">
        <f t="shared" si="211"/>
        <v>1</v>
      </c>
      <c r="AS493" s="164">
        <f>(VLOOKUP(B493,'P2 Origin'!$C$21:$M$176,10,0))*K493</f>
        <v>0</v>
      </c>
      <c r="AT493" s="164">
        <f>(VLOOKUP(B493,'P2 Origin'!$C$21:$M$176,11,0))*J493</f>
        <v>0</v>
      </c>
      <c r="AU493" s="167">
        <v>46</v>
      </c>
      <c r="AV493" s="168">
        <v>46</v>
      </c>
      <c r="AW493" s="169">
        <v>0</v>
      </c>
      <c r="AX493" s="170">
        <f>IF(AU493&gt;=0.1,'P3 Bureaumarge zee- en luchtvr.'!$D$12,0)</f>
        <v>0</v>
      </c>
      <c r="AY493" s="163">
        <f t="shared" si="212"/>
        <v>0</v>
      </c>
      <c r="AZ493" s="157" t="str">
        <f>VLOOKUP(D493,'P4 Destination'!$C$21:$O$176,13,0)</f>
        <v>USD</v>
      </c>
      <c r="BA493" s="164">
        <f t="shared" si="213"/>
        <v>0</v>
      </c>
      <c r="BB493" s="171">
        <f>IF(AU493&gt;0.1,(VLOOKUP(D493,'P4 Destination'!$C$21:$M$176,3,0))*I493,0)</f>
        <v>0</v>
      </c>
      <c r="BC493" s="172">
        <f t="shared" si="214"/>
        <v>0</v>
      </c>
      <c r="BD493" s="171">
        <f>(VLOOKUP($D493,'P4 Destination'!$C$21:$M$176,4,0))*BC493</f>
        <v>0</v>
      </c>
      <c r="BE493" s="172">
        <f t="shared" si="215"/>
        <v>0</v>
      </c>
      <c r="BF493" s="171">
        <f>(VLOOKUP($D493,'P4 Destination'!$C$21:$M$176,5,0))*BE493</f>
        <v>0</v>
      </c>
      <c r="BG493" s="172">
        <f t="shared" si="216"/>
        <v>0</v>
      </c>
      <c r="BH493" s="171">
        <f>(VLOOKUP($D493,'P4 Destination'!$C$21:$M$176,6,0))*BG493</f>
        <v>0</v>
      </c>
      <c r="BI493" s="172">
        <f t="shared" si="217"/>
        <v>0</v>
      </c>
      <c r="BJ493" s="171">
        <f>(VLOOKUP($D493,'P4 Destination'!$C$21:$M$176,7,0))*BI493</f>
        <v>0</v>
      </c>
      <c r="BK493" s="172">
        <f t="shared" si="218"/>
        <v>0</v>
      </c>
      <c r="BL493" s="171">
        <f>(VLOOKUP($D493,'P4 Destination'!$C$21:$M$176,8,0))*BK493</f>
        <v>0</v>
      </c>
      <c r="BM493" s="172">
        <f t="shared" si="219"/>
        <v>46</v>
      </c>
      <c r="BN493" s="171">
        <f>(VLOOKUP($D493,'P4 Destination'!$C$21:$M$176,9,0))*BM493</f>
        <v>0</v>
      </c>
      <c r="BO493" s="154">
        <f t="shared" si="220"/>
        <v>1</v>
      </c>
      <c r="BP493" s="171">
        <f>(VLOOKUP(D493,'P4 Destination'!$C$21:$M$176,10,0))*K493</f>
        <v>0</v>
      </c>
      <c r="BQ493" s="171">
        <f>(VLOOKUP(D493,'P4 Destination'!$C$21:$M$176,11,0))*J493</f>
        <v>0</v>
      </c>
      <c r="BR493" s="173">
        <f t="shared" si="221"/>
        <v>0</v>
      </c>
      <c r="BS493" s="173">
        <f>(AV493*2500)*'P6 Verzekering'!$E$11</f>
        <v>0</v>
      </c>
      <c r="BT493" s="173">
        <f>(AW493*2500)*'P6 Verzekering'!$E$12</f>
        <v>0</v>
      </c>
      <c r="BU493" s="173">
        <f>(L493*2500)*'P6 Verzekering'!$E$13</f>
        <v>0</v>
      </c>
      <c r="BV493" s="173">
        <f t="shared" si="222"/>
        <v>0</v>
      </c>
      <c r="BW493"/>
      <c r="BX493"/>
    </row>
    <row r="494" spans="1:76">
      <c r="A494" s="152" t="s">
        <v>1886</v>
      </c>
      <c r="B494" s="152" t="s">
        <v>219</v>
      </c>
      <c r="C494" s="152" t="s">
        <v>219</v>
      </c>
      <c r="D494" s="152" t="s">
        <v>342</v>
      </c>
      <c r="E494" s="152" t="s">
        <v>341</v>
      </c>
      <c r="F494" s="153">
        <f t="shared" si="196"/>
        <v>21</v>
      </c>
      <c r="G494" s="154">
        <v>1</v>
      </c>
      <c r="H494" s="154">
        <f>IFERROR(VLOOKUP(B494,'P2 Origin'!$C$21:$Q$176,15,FALSE),0)</f>
        <v>0</v>
      </c>
      <c r="I494" s="154">
        <f>IFERROR(VLOOKUP(D494,'P4 Destination'!$C$21:$Q$176,15,FALSE),0)</f>
        <v>0</v>
      </c>
      <c r="J494" s="155">
        <v>1</v>
      </c>
      <c r="K494" s="155"/>
      <c r="L494" s="156">
        <v>0</v>
      </c>
      <c r="M494" s="155">
        <v>0</v>
      </c>
      <c r="N494" s="155">
        <v>0</v>
      </c>
      <c r="O494" s="157">
        <f t="shared" si="197"/>
        <v>0</v>
      </c>
      <c r="P494" s="158">
        <f t="shared" si="198"/>
        <v>0</v>
      </c>
      <c r="Q494" s="159">
        <f>IFERROR(VLOOKUP(N494,'P1 Intra-Europees'!$A$15:$H$25,3,0),0)*P494</f>
        <v>0</v>
      </c>
      <c r="R494" s="160">
        <f t="shared" si="199"/>
        <v>0</v>
      </c>
      <c r="S494" s="159">
        <f>IFERROR(VLOOKUP(N494,'P1 Intra-Europees'!$A$15:$H$25,4,0),0)*R494</f>
        <v>0</v>
      </c>
      <c r="T494" s="160">
        <f t="shared" si="200"/>
        <v>0</v>
      </c>
      <c r="U494" s="159">
        <f>IFERROR(VLOOKUP(N494,'P1 Intra-Europees'!$A$15:$H$25,5,0),0)*T494</f>
        <v>0</v>
      </c>
      <c r="V494" s="160">
        <f t="shared" si="201"/>
        <v>0</v>
      </c>
      <c r="W494" s="159">
        <f>IFERROR(VLOOKUP(N494,'P1 Intra-Europees'!$A$15:$H$25,6,0),0)*V494</f>
        <v>0</v>
      </c>
      <c r="X494" s="160">
        <f t="shared" si="202"/>
        <v>0</v>
      </c>
      <c r="Y494" s="159">
        <f>IFERROR(VLOOKUP(N494,'P1 Intra-Europees'!$A$15:$H$25,7,0),0)*X494</f>
        <v>0</v>
      </c>
      <c r="Z494" s="161">
        <f t="shared" si="203"/>
        <v>0</v>
      </c>
      <c r="AA494" s="162">
        <f>IFERROR(VLOOKUP(N494,'P1 Intra-Europees'!$A$15:$H$25,8,0),0)*Z494</f>
        <v>0</v>
      </c>
      <c r="AB494" s="163">
        <f t="shared" si="204"/>
        <v>0</v>
      </c>
      <c r="AC494" s="157" t="str">
        <f>VLOOKUP(B494,'P2 Origin'!$C$21:$O$176,13,0)</f>
        <v>EUR</v>
      </c>
      <c r="AD494" s="164">
        <f t="shared" si="205"/>
        <v>0</v>
      </c>
      <c r="AE494" s="165">
        <f>IF(AU494&gt;0.1,VLOOKUP(B494,'P2 Origin'!$C$21:$M$176,3,0)*H494,0)</f>
        <v>0</v>
      </c>
      <c r="AF494" s="166">
        <f t="shared" si="206"/>
        <v>0</v>
      </c>
      <c r="AG494" s="165">
        <f>(VLOOKUP(B494,'P2 Origin'!$C$21:$M$176,4,0))*AF494</f>
        <v>0</v>
      </c>
      <c r="AH494" s="166">
        <f t="shared" si="207"/>
        <v>0</v>
      </c>
      <c r="AI494" s="165">
        <f>(VLOOKUP(B494,'P2 Origin'!$C$21:$M$176,5,0))*AH494</f>
        <v>0</v>
      </c>
      <c r="AJ494" s="166">
        <f t="shared" si="223"/>
        <v>21</v>
      </c>
      <c r="AK494" s="165">
        <f>(VLOOKUP(B494,'P2 Origin'!$C$21:$M$176,6,0))*AJ494</f>
        <v>0</v>
      </c>
      <c r="AL494" s="166">
        <f t="shared" si="208"/>
        <v>0</v>
      </c>
      <c r="AM494" s="165">
        <f>(VLOOKUP($B494,'P2 Origin'!$C$21:$M$176,7,0))*AL494</f>
        <v>0</v>
      </c>
      <c r="AN494" s="166">
        <f t="shared" si="209"/>
        <v>0</v>
      </c>
      <c r="AO494" s="165">
        <f>(VLOOKUP($B494,'P2 Origin'!$C$21:$M$176,8,0))*AN494</f>
        <v>0</v>
      </c>
      <c r="AP494" s="166">
        <f t="shared" si="210"/>
        <v>0</v>
      </c>
      <c r="AQ494" s="165">
        <f>(VLOOKUP($B494,'P2 Origin'!$C$21:$M$176,9,0))*AP494</f>
        <v>0</v>
      </c>
      <c r="AR494" s="155">
        <f t="shared" si="211"/>
        <v>1</v>
      </c>
      <c r="AS494" s="164">
        <f>(VLOOKUP(B494,'P2 Origin'!$C$21:$M$176,10,0))*K494</f>
        <v>0</v>
      </c>
      <c r="AT494" s="164">
        <f>(VLOOKUP(B494,'P2 Origin'!$C$21:$M$176,11,0))*J494</f>
        <v>0</v>
      </c>
      <c r="AU494" s="167">
        <v>21</v>
      </c>
      <c r="AV494" s="168">
        <v>21</v>
      </c>
      <c r="AW494" s="169">
        <v>0</v>
      </c>
      <c r="AX494" s="170">
        <f>IF(AU494&gt;=0.1,'P3 Bureaumarge zee- en luchtvr.'!$D$12,0)</f>
        <v>0</v>
      </c>
      <c r="AY494" s="163">
        <f t="shared" si="212"/>
        <v>0</v>
      </c>
      <c r="AZ494" s="157" t="str">
        <f>VLOOKUP(D494,'P4 Destination'!$C$21:$O$176,13,0)</f>
        <v>USD</v>
      </c>
      <c r="BA494" s="164">
        <f t="shared" si="213"/>
        <v>0</v>
      </c>
      <c r="BB494" s="171">
        <f>IF(AU494&gt;0.1,(VLOOKUP(D494,'P4 Destination'!$C$21:$M$176,3,0))*I494,0)</f>
        <v>0</v>
      </c>
      <c r="BC494" s="172">
        <f t="shared" si="214"/>
        <v>0</v>
      </c>
      <c r="BD494" s="171">
        <f>(VLOOKUP($D494,'P4 Destination'!$C$21:$M$176,4,0))*BC494</f>
        <v>0</v>
      </c>
      <c r="BE494" s="172">
        <f t="shared" si="215"/>
        <v>0</v>
      </c>
      <c r="BF494" s="171">
        <f>(VLOOKUP($D494,'P4 Destination'!$C$21:$M$176,5,0))*BE494</f>
        <v>0</v>
      </c>
      <c r="BG494" s="172">
        <f t="shared" si="216"/>
        <v>21</v>
      </c>
      <c r="BH494" s="171">
        <f>(VLOOKUP($D494,'P4 Destination'!$C$21:$M$176,6,0))*BG494</f>
        <v>0</v>
      </c>
      <c r="BI494" s="172">
        <f t="shared" si="217"/>
        <v>0</v>
      </c>
      <c r="BJ494" s="171">
        <f>(VLOOKUP($D494,'P4 Destination'!$C$21:$M$176,7,0))*BI494</f>
        <v>0</v>
      </c>
      <c r="BK494" s="172">
        <f t="shared" si="218"/>
        <v>0</v>
      </c>
      <c r="BL494" s="171">
        <f>(VLOOKUP($D494,'P4 Destination'!$C$21:$M$176,8,0))*BK494</f>
        <v>0</v>
      </c>
      <c r="BM494" s="172">
        <f t="shared" si="219"/>
        <v>0</v>
      </c>
      <c r="BN494" s="171">
        <f>(VLOOKUP($D494,'P4 Destination'!$C$21:$M$176,9,0))*BM494</f>
        <v>0</v>
      </c>
      <c r="BO494" s="154">
        <f t="shared" si="220"/>
        <v>1</v>
      </c>
      <c r="BP494" s="171">
        <f>(VLOOKUP(D494,'P4 Destination'!$C$21:$M$176,10,0))*K494</f>
        <v>0</v>
      </c>
      <c r="BQ494" s="171">
        <f>(VLOOKUP(D494,'P4 Destination'!$C$21:$M$176,11,0))*J494</f>
        <v>0</v>
      </c>
      <c r="BR494" s="173">
        <f t="shared" si="221"/>
        <v>0</v>
      </c>
      <c r="BS494" s="173">
        <f>(AV494*2500)*'P6 Verzekering'!$E$11</f>
        <v>0</v>
      </c>
      <c r="BT494" s="173">
        <f>(AW494*2500)*'P6 Verzekering'!$E$12</f>
        <v>0</v>
      </c>
      <c r="BU494" s="173">
        <f>(L494*2500)*'P6 Verzekering'!$E$13</f>
        <v>0</v>
      </c>
      <c r="BV494" s="173">
        <f t="shared" si="222"/>
        <v>0</v>
      </c>
      <c r="BW494"/>
      <c r="BX494"/>
    </row>
    <row r="495" spans="1:76">
      <c r="A495" s="152" t="s">
        <v>1887</v>
      </c>
      <c r="B495" s="152" t="s">
        <v>219</v>
      </c>
      <c r="C495" s="152" t="s">
        <v>219</v>
      </c>
      <c r="D495" s="152" t="s">
        <v>342</v>
      </c>
      <c r="E495" s="152" t="s">
        <v>341</v>
      </c>
      <c r="F495" s="153">
        <f t="shared" si="196"/>
        <v>1</v>
      </c>
      <c r="G495" s="154">
        <v>1</v>
      </c>
      <c r="H495" s="154">
        <f>IFERROR(VLOOKUP(B495,'P2 Origin'!$C$21:$Q$176,15,FALSE),0)</f>
        <v>0</v>
      </c>
      <c r="I495" s="154">
        <f>IFERROR(VLOOKUP(D495,'P4 Destination'!$C$21:$Q$176,15,FALSE),0)</f>
        <v>0</v>
      </c>
      <c r="J495" s="155">
        <v>1</v>
      </c>
      <c r="K495" s="155"/>
      <c r="L495" s="156">
        <v>0</v>
      </c>
      <c r="M495" s="155">
        <v>0</v>
      </c>
      <c r="N495" s="155">
        <v>0</v>
      </c>
      <c r="O495" s="157">
        <f t="shared" si="197"/>
        <v>0</v>
      </c>
      <c r="P495" s="158">
        <f t="shared" si="198"/>
        <v>0</v>
      </c>
      <c r="Q495" s="159">
        <f>IFERROR(VLOOKUP(N495,'P1 Intra-Europees'!$A$15:$H$25,3,0),0)*P495</f>
        <v>0</v>
      </c>
      <c r="R495" s="160">
        <f t="shared" si="199"/>
        <v>0</v>
      </c>
      <c r="S495" s="159">
        <f>IFERROR(VLOOKUP(N495,'P1 Intra-Europees'!$A$15:$H$25,4,0),0)*R495</f>
        <v>0</v>
      </c>
      <c r="T495" s="160">
        <f t="shared" si="200"/>
        <v>0</v>
      </c>
      <c r="U495" s="159">
        <f>IFERROR(VLOOKUP(N495,'P1 Intra-Europees'!$A$15:$H$25,5,0),0)*T495</f>
        <v>0</v>
      </c>
      <c r="V495" s="160">
        <f t="shared" si="201"/>
        <v>0</v>
      </c>
      <c r="W495" s="159">
        <f>IFERROR(VLOOKUP(N495,'P1 Intra-Europees'!$A$15:$H$25,6,0),0)*V495</f>
        <v>0</v>
      </c>
      <c r="X495" s="160">
        <f t="shared" si="202"/>
        <v>0</v>
      </c>
      <c r="Y495" s="159">
        <f>IFERROR(VLOOKUP(N495,'P1 Intra-Europees'!$A$15:$H$25,7,0),0)*X495</f>
        <v>0</v>
      </c>
      <c r="Z495" s="161">
        <f t="shared" si="203"/>
        <v>0</v>
      </c>
      <c r="AA495" s="162">
        <f>IFERROR(VLOOKUP(N495,'P1 Intra-Europees'!$A$15:$H$25,8,0),0)*Z495</f>
        <v>0</v>
      </c>
      <c r="AB495" s="163">
        <f t="shared" si="204"/>
        <v>0</v>
      </c>
      <c r="AC495" s="157" t="str">
        <f>VLOOKUP(B495,'P2 Origin'!$C$21:$O$176,13,0)</f>
        <v>EUR</v>
      </c>
      <c r="AD495" s="164">
        <f t="shared" si="205"/>
        <v>0</v>
      </c>
      <c r="AE495" s="165">
        <f>IF(AU495&gt;0.1,VLOOKUP(B495,'P2 Origin'!$C$21:$M$176,3,0)*H495,0)</f>
        <v>0</v>
      </c>
      <c r="AF495" s="166">
        <f t="shared" si="206"/>
        <v>1</v>
      </c>
      <c r="AG495" s="165">
        <f>(VLOOKUP(B495,'P2 Origin'!$C$21:$M$176,4,0))*AF495</f>
        <v>0</v>
      </c>
      <c r="AH495" s="166">
        <f t="shared" si="207"/>
        <v>0</v>
      </c>
      <c r="AI495" s="165">
        <f>(VLOOKUP(B495,'P2 Origin'!$C$21:$M$176,5,0))*AH495</f>
        <v>0</v>
      </c>
      <c r="AJ495" s="166">
        <f t="shared" si="223"/>
        <v>0</v>
      </c>
      <c r="AK495" s="165">
        <f>(VLOOKUP(B495,'P2 Origin'!$C$21:$M$176,6,0))*AJ495</f>
        <v>0</v>
      </c>
      <c r="AL495" s="166">
        <f t="shared" si="208"/>
        <v>0</v>
      </c>
      <c r="AM495" s="165">
        <f>(VLOOKUP($B495,'P2 Origin'!$C$21:$M$176,7,0))*AL495</f>
        <v>0</v>
      </c>
      <c r="AN495" s="166">
        <f t="shared" si="209"/>
        <v>0</v>
      </c>
      <c r="AO495" s="165">
        <f>(VLOOKUP($B495,'P2 Origin'!$C$21:$M$176,8,0))*AN495</f>
        <v>0</v>
      </c>
      <c r="AP495" s="166">
        <f t="shared" si="210"/>
        <v>0</v>
      </c>
      <c r="AQ495" s="165">
        <f>(VLOOKUP($B495,'P2 Origin'!$C$21:$M$176,9,0))*AP495</f>
        <v>0</v>
      </c>
      <c r="AR495" s="155">
        <f t="shared" si="211"/>
        <v>1</v>
      </c>
      <c r="AS495" s="164">
        <f>(VLOOKUP(B495,'P2 Origin'!$C$21:$M$176,10,0))*K495</f>
        <v>0</v>
      </c>
      <c r="AT495" s="164">
        <f>(VLOOKUP(B495,'P2 Origin'!$C$21:$M$176,11,0))*J495</f>
        <v>0</v>
      </c>
      <c r="AU495" s="167">
        <v>1</v>
      </c>
      <c r="AV495" s="168">
        <v>1</v>
      </c>
      <c r="AW495" s="169">
        <v>0</v>
      </c>
      <c r="AX495" s="170">
        <f>IF(AU495&gt;=0.1,'P3 Bureaumarge zee- en luchtvr.'!$D$12,0)</f>
        <v>0</v>
      </c>
      <c r="AY495" s="163">
        <f t="shared" si="212"/>
        <v>0</v>
      </c>
      <c r="AZ495" s="157" t="str">
        <f>VLOOKUP(D495,'P4 Destination'!$C$21:$O$176,13,0)</f>
        <v>USD</v>
      </c>
      <c r="BA495" s="164">
        <f t="shared" si="213"/>
        <v>0</v>
      </c>
      <c r="BB495" s="171">
        <f>IF(AU495&gt;0.1,(VLOOKUP(D495,'P4 Destination'!$C$21:$M$176,3,0))*I495,0)</f>
        <v>0</v>
      </c>
      <c r="BC495" s="172">
        <f t="shared" si="214"/>
        <v>1</v>
      </c>
      <c r="BD495" s="171">
        <f>(VLOOKUP($D495,'P4 Destination'!$C$21:$M$176,4,0))*BC495</f>
        <v>0</v>
      </c>
      <c r="BE495" s="172">
        <f t="shared" si="215"/>
        <v>0</v>
      </c>
      <c r="BF495" s="171">
        <f>(VLOOKUP($D495,'P4 Destination'!$C$21:$M$176,5,0))*BE495</f>
        <v>0</v>
      </c>
      <c r="BG495" s="172">
        <f t="shared" si="216"/>
        <v>0</v>
      </c>
      <c r="BH495" s="171">
        <f>(VLOOKUP($D495,'P4 Destination'!$C$21:$M$176,6,0))*BG495</f>
        <v>0</v>
      </c>
      <c r="BI495" s="172">
        <f t="shared" si="217"/>
        <v>0</v>
      </c>
      <c r="BJ495" s="171">
        <f>(VLOOKUP($D495,'P4 Destination'!$C$21:$M$176,7,0))*BI495</f>
        <v>0</v>
      </c>
      <c r="BK495" s="172">
        <f t="shared" si="218"/>
        <v>0</v>
      </c>
      <c r="BL495" s="171">
        <f>(VLOOKUP($D495,'P4 Destination'!$C$21:$M$176,8,0))*BK495</f>
        <v>0</v>
      </c>
      <c r="BM495" s="172">
        <f t="shared" si="219"/>
        <v>0</v>
      </c>
      <c r="BN495" s="171">
        <f>(VLOOKUP($D495,'P4 Destination'!$C$21:$M$176,9,0))*BM495</f>
        <v>0</v>
      </c>
      <c r="BO495" s="154">
        <f t="shared" si="220"/>
        <v>1</v>
      </c>
      <c r="BP495" s="171">
        <f>(VLOOKUP(D495,'P4 Destination'!$C$21:$M$176,10,0))*K495</f>
        <v>0</v>
      </c>
      <c r="BQ495" s="171">
        <f>(VLOOKUP(D495,'P4 Destination'!$C$21:$M$176,11,0))*J495</f>
        <v>0</v>
      </c>
      <c r="BR495" s="173">
        <f t="shared" si="221"/>
        <v>0</v>
      </c>
      <c r="BS495" s="173">
        <f>(AV495*2500)*'P6 Verzekering'!$E$11</f>
        <v>0</v>
      </c>
      <c r="BT495" s="173">
        <f>(AW495*2500)*'P6 Verzekering'!$E$12</f>
        <v>0</v>
      </c>
      <c r="BU495" s="173">
        <f>(L495*2500)*'P6 Verzekering'!$E$13</f>
        <v>0</v>
      </c>
      <c r="BV495" s="173">
        <f t="shared" si="222"/>
        <v>0</v>
      </c>
      <c r="BW495"/>
      <c r="BX495"/>
    </row>
    <row r="496" spans="1:76">
      <c r="A496" s="152" t="s">
        <v>1888</v>
      </c>
      <c r="B496" s="152" t="s">
        <v>219</v>
      </c>
      <c r="C496" s="152" t="s">
        <v>219</v>
      </c>
      <c r="D496" s="152" t="s">
        <v>342</v>
      </c>
      <c r="E496" s="152" t="s">
        <v>341</v>
      </c>
      <c r="F496" s="153">
        <f t="shared" si="196"/>
        <v>59</v>
      </c>
      <c r="G496" s="154">
        <v>1</v>
      </c>
      <c r="H496" s="154">
        <f>IFERROR(VLOOKUP(B496,'P2 Origin'!$C$21:$Q$176,15,FALSE),0)</f>
        <v>0</v>
      </c>
      <c r="I496" s="154">
        <f>IFERROR(VLOOKUP(D496,'P4 Destination'!$C$21:$Q$176,15,FALSE),0)</f>
        <v>0</v>
      </c>
      <c r="J496" s="155"/>
      <c r="K496" s="155">
        <v>1</v>
      </c>
      <c r="L496" s="156">
        <v>0</v>
      </c>
      <c r="M496" s="155">
        <v>0</v>
      </c>
      <c r="N496" s="155">
        <v>0</v>
      </c>
      <c r="O496" s="157">
        <f t="shared" si="197"/>
        <v>0</v>
      </c>
      <c r="P496" s="158">
        <f t="shared" si="198"/>
        <v>0</v>
      </c>
      <c r="Q496" s="159">
        <f>IFERROR(VLOOKUP(N496,'P1 Intra-Europees'!$A$15:$H$25,3,0),0)*P496</f>
        <v>0</v>
      </c>
      <c r="R496" s="160">
        <f t="shared" si="199"/>
        <v>0</v>
      </c>
      <c r="S496" s="159">
        <f>IFERROR(VLOOKUP(N496,'P1 Intra-Europees'!$A$15:$H$25,4,0),0)*R496</f>
        <v>0</v>
      </c>
      <c r="T496" s="160">
        <f t="shared" si="200"/>
        <v>0</v>
      </c>
      <c r="U496" s="159">
        <f>IFERROR(VLOOKUP(N496,'P1 Intra-Europees'!$A$15:$H$25,5,0),0)*T496</f>
        <v>0</v>
      </c>
      <c r="V496" s="160">
        <f t="shared" si="201"/>
        <v>0</v>
      </c>
      <c r="W496" s="159">
        <f>IFERROR(VLOOKUP(N496,'P1 Intra-Europees'!$A$15:$H$25,6,0),0)*V496</f>
        <v>0</v>
      </c>
      <c r="X496" s="160">
        <f t="shared" si="202"/>
        <v>0</v>
      </c>
      <c r="Y496" s="159">
        <f>IFERROR(VLOOKUP(N496,'P1 Intra-Europees'!$A$15:$H$25,7,0),0)*X496</f>
        <v>0</v>
      </c>
      <c r="Z496" s="161">
        <f t="shared" si="203"/>
        <v>0</v>
      </c>
      <c r="AA496" s="162">
        <f>IFERROR(VLOOKUP(N496,'P1 Intra-Europees'!$A$15:$H$25,8,0),0)*Z496</f>
        <v>0</v>
      </c>
      <c r="AB496" s="163">
        <f t="shared" si="204"/>
        <v>0</v>
      </c>
      <c r="AC496" s="157" t="str">
        <f>VLOOKUP(B496,'P2 Origin'!$C$21:$O$176,13,0)</f>
        <v>EUR</v>
      </c>
      <c r="AD496" s="164">
        <f t="shared" si="205"/>
        <v>0</v>
      </c>
      <c r="AE496" s="165">
        <f>IF(AU496&gt;0.1,VLOOKUP(B496,'P2 Origin'!$C$21:$M$176,3,0)*H496,0)</f>
        <v>0</v>
      </c>
      <c r="AF496" s="166">
        <f t="shared" si="206"/>
        <v>0</v>
      </c>
      <c r="AG496" s="165">
        <f>(VLOOKUP(B496,'P2 Origin'!$C$21:$M$176,4,0))*AF496</f>
        <v>0</v>
      </c>
      <c r="AH496" s="166">
        <f t="shared" si="207"/>
        <v>0</v>
      </c>
      <c r="AI496" s="165">
        <f>(VLOOKUP(B496,'P2 Origin'!$C$21:$M$176,5,0))*AH496</f>
        <v>0</v>
      </c>
      <c r="AJ496" s="166">
        <f t="shared" si="223"/>
        <v>0</v>
      </c>
      <c r="AK496" s="165">
        <f>(VLOOKUP(B496,'P2 Origin'!$C$21:$M$176,6,0))*AJ496</f>
        <v>0</v>
      </c>
      <c r="AL496" s="166">
        <f t="shared" si="208"/>
        <v>0</v>
      </c>
      <c r="AM496" s="165">
        <f>(VLOOKUP($B496,'P2 Origin'!$C$21:$M$176,7,0))*AL496</f>
        <v>0</v>
      </c>
      <c r="AN496" s="166">
        <f t="shared" si="209"/>
        <v>0</v>
      </c>
      <c r="AO496" s="165">
        <f>(VLOOKUP($B496,'P2 Origin'!$C$21:$M$176,8,0))*AN496</f>
        <v>0</v>
      </c>
      <c r="AP496" s="166">
        <f t="shared" si="210"/>
        <v>59</v>
      </c>
      <c r="AQ496" s="165">
        <f>(VLOOKUP($B496,'P2 Origin'!$C$21:$M$176,9,0))*AP496</f>
        <v>0</v>
      </c>
      <c r="AR496" s="155">
        <f t="shared" si="211"/>
        <v>1</v>
      </c>
      <c r="AS496" s="164">
        <f>(VLOOKUP(B496,'P2 Origin'!$C$21:$M$176,10,0))*K496</f>
        <v>0</v>
      </c>
      <c r="AT496" s="164">
        <f>(VLOOKUP(B496,'P2 Origin'!$C$21:$M$176,11,0))*J496</f>
        <v>0</v>
      </c>
      <c r="AU496" s="167">
        <v>59</v>
      </c>
      <c r="AV496" s="168">
        <v>59</v>
      </c>
      <c r="AW496" s="169">
        <v>0</v>
      </c>
      <c r="AX496" s="170">
        <f>IF(AU496&gt;=0.1,'P3 Bureaumarge zee- en luchtvr.'!$D$12,0)</f>
        <v>0</v>
      </c>
      <c r="AY496" s="163">
        <f t="shared" si="212"/>
        <v>0</v>
      </c>
      <c r="AZ496" s="157" t="str">
        <f>VLOOKUP(D496,'P4 Destination'!$C$21:$O$176,13,0)</f>
        <v>USD</v>
      </c>
      <c r="BA496" s="164">
        <f t="shared" si="213"/>
        <v>0</v>
      </c>
      <c r="BB496" s="171">
        <f>IF(AU496&gt;0.1,(VLOOKUP(D496,'P4 Destination'!$C$21:$M$176,3,0))*I496,0)</f>
        <v>0</v>
      </c>
      <c r="BC496" s="172">
        <f t="shared" si="214"/>
        <v>0</v>
      </c>
      <c r="BD496" s="171">
        <f>(VLOOKUP($D496,'P4 Destination'!$C$21:$M$176,4,0))*BC496</f>
        <v>0</v>
      </c>
      <c r="BE496" s="172">
        <f t="shared" si="215"/>
        <v>0</v>
      </c>
      <c r="BF496" s="171">
        <f>(VLOOKUP($D496,'P4 Destination'!$C$21:$M$176,5,0))*BE496</f>
        <v>0</v>
      </c>
      <c r="BG496" s="172">
        <f t="shared" si="216"/>
        <v>0</v>
      </c>
      <c r="BH496" s="171">
        <f>(VLOOKUP($D496,'P4 Destination'!$C$21:$M$176,6,0))*BG496</f>
        <v>0</v>
      </c>
      <c r="BI496" s="172">
        <f t="shared" si="217"/>
        <v>0</v>
      </c>
      <c r="BJ496" s="171">
        <f>(VLOOKUP($D496,'P4 Destination'!$C$21:$M$176,7,0))*BI496</f>
        <v>0</v>
      </c>
      <c r="BK496" s="172">
        <f t="shared" si="218"/>
        <v>0</v>
      </c>
      <c r="BL496" s="171">
        <f>(VLOOKUP($D496,'P4 Destination'!$C$21:$M$176,8,0))*BK496</f>
        <v>0</v>
      </c>
      <c r="BM496" s="172">
        <f t="shared" si="219"/>
        <v>59</v>
      </c>
      <c r="BN496" s="171">
        <f>(VLOOKUP($D496,'P4 Destination'!$C$21:$M$176,9,0))*BM496</f>
        <v>0</v>
      </c>
      <c r="BO496" s="154">
        <f t="shared" si="220"/>
        <v>1</v>
      </c>
      <c r="BP496" s="171">
        <f>(VLOOKUP(D496,'P4 Destination'!$C$21:$M$176,10,0))*K496</f>
        <v>0</v>
      </c>
      <c r="BQ496" s="171">
        <f>(VLOOKUP(D496,'P4 Destination'!$C$21:$M$176,11,0))*J496</f>
        <v>0</v>
      </c>
      <c r="BR496" s="173">
        <f t="shared" si="221"/>
        <v>0</v>
      </c>
      <c r="BS496" s="173">
        <f>(AV496*2500)*'P6 Verzekering'!$E$11</f>
        <v>0</v>
      </c>
      <c r="BT496" s="173">
        <f>(AW496*2500)*'P6 Verzekering'!$E$12</f>
        <v>0</v>
      </c>
      <c r="BU496" s="173">
        <f>(L496*2500)*'P6 Verzekering'!$E$13</f>
        <v>0</v>
      </c>
      <c r="BV496" s="173">
        <f t="shared" si="222"/>
        <v>0</v>
      </c>
      <c r="BW496"/>
      <c r="BX496"/>
    </row>
    <row r="497" spans="1:76">
      <c r="A497" s="152" t="s">
        <v>1889</v>
      </c>
      <c r="B497" s="152" t="s">
        <v>219</v>
      </c>
      <c r="C497" s="152" t="s">
        <v>219</v>
      </c>
      <c r="D497" s="152" t="s">
        <v>342</v>
      </c>
      <c r="E497" s="152" t="s">
        <v>341</v>
      </c>
      <c r="F497" s="153">
        <f t="shared" si="196"/>
        <v>30</v>
      </c>
      <c r="G497" s="154">
        <v>1</v>
      </c>
      <c r="H497" s="154">
        <f>IFERROR(VLOOKUP(B497,'P2 Origin'!$C$21:$Q$176,15,FALSE),0)</f>
        <v>0</v>
      </c>
      <c r="I497" s="154">
        <f>IFERROR(VLOOKUP(D497,'P4 Destination'!$C$21:$Q$176,15,FALSE),0)</f>
        <v>0</v>
      </c>
      <c r="J497" s="155">
        <v>1</v>
      </c>
      <c r="K497" s="155"/>
      <c r="L497" s="156">
        <v>0</v>
      </c>
      <c r="M497" s="155">
        <v>0</v>
      </c>
      <c r="N497" s="155">
        <v>0</v>
      </c>
      <c r="O497" s="157">
        <f t="shared" si="197"/>
        <v>0</v>
      </c>
      <c r="P497" s="158">
        <f t="shared" si="198"/>
        <v>0</v>
      </c>
      <c r="Q497" s="159">
        <f>IFERROR(VLOOKUP(N497,'P1 Intra-Europees'!$A$15:$H$25,3,0),0)*P497</f>
        <v>0</v>
      </c>
      <c r="R497" s="160">
        <f t="shared" si="199"/>
        <v>0</v>
      </c>
      <c r="S497" s="159">
        <f>IFERROR(VLOOKUP(N497,'P1 Intra-Europees'!$A$15:$H$25,4,0),0)*R497</f>
        <v>0</v>
      </c>
      <c r="T497" s="160">
        <f t="shared" si="200"/>
        <v>0</v>
      </c>
      <c r="U497" s="159">
        <f>IFERROR(VLOOKUP(N497,'P1 Intra-Europees'!$A$15:$H$25,5,0),0)*T497</f>
        <v>0</v>
      </c>
      <c r="V497" s="160">
        <f t="shared" si="201"/>
        <v>0</v>
      </c>
      <c r="W497" s="159">
        <f>IFERROR(VLOOKUP(N497,'P1 Intra-Europees'!$A$15:$H$25,6,0),0)*V497</f>
        <v>0</v>
      </c>
      <c r="X497" s="160">
        <f t="shared" si="202"/>
        <v>0</v>
      </c>
      <c r="Y497" s="159">
        <f>IFERROR(VLOOKUP(N497,'P1 Intra-Europees'!$A$15:$H$25,7,0),0)*X497</f>
        <v>0</v>
      </c>
      <c r="Z497" s="161">
        <f t="shared" si="203"/>
        <v>0</v>
      </c>
      <c r="AA497" s="162">
        <f>IFERROR(VLOOKUP(N497,'P1 Intra-Europees'!$A$15:$H$25,8,0),0)*Z497</f>
        <v>0</v>
      </c>
      <c r="AB497" s="163">
        <f t="shared" si="204"/>
        <v>0</v>
      </c>
      <c r="AC497" s="157" t="str">
        <f>VLOOKUP(B497,'P2 Origin'!$C$21:$O$176,13,0)</f>
        <v>EUR</v>
      </c>
      <c r="AD497" s="164">
        <f t="shared" si="205"/>
        <v>0</v>
      </c>
      <c r="AE497" s="165">
        <f>IF(AU497&gt;0.1,VLOOKUP(B497,'P2 Origin'!$C$21:$M$176,3,0)*H497,0)</f>
        <v>0</v>
      </c>
      <c r="AF497" s="166">
        <f t="shared" si="206"/>
        <v>0</v>
      </c>
      <c r="AG497" s="165">
        <f>(VLOOKUP(B497,'P2 Origin'!$C$21:$M$176,4,0))*AF497</f>
        <v>0</v>
      </c>
      <c r="AH497" s="166">
        <f t="shared" si="207"/>
        <v>0</v>
      </c>
      <c r="AI497" s="165">
        <f>(VLOOKUP(B497,'P2 Origin'!$C$21:$M$176,5,0))*AH497</f>
        <v>0</v>
      </c>
      <c r="AJ497" s="166">
        <f t="shared" si="223"/>
        <v>0</v>
      </c>
      <c r="AK497" s="165">
        <f>(VLOOKUP(B497,'P2 Origin'!$C$21:$M$176,6,0))*AJ497</f>
        <v>0</v>
      </c>
      <c r="AL497" s="166">
        <f t="shared" si="208"/>
        <v>30</v>
      </c>
      <c r="AM497" s="165">
        <f>(VLOOKUP($B497,'P2 Origin'!$C$21:$M$176,7,0))*AL497</f>
        <v>0</v>
      </c>
      <c r="AN497" s="166">
        <f t="shared" si="209"/>
        <v>0</v>
      </c>
      <c r="AO497" s="165">
        <f>(VLOOKUP($B497,'P2 Origin'!$C$21:$M$176,8,0))*AN497</f>
        <v>0</v>
      </c>
      <c r="AP497" s="166">
        <f t="shared" si="210"/>
        <v>0</v>
      </c>
      <c r="AQ497" s="165">
        <f>(VLOOKUP($B497,'P2 Origin'!$C$21:$M$176,9,0))*AP497</f>
        <v>0</v>
      </c>
      <c r="AR497" s="155">
        <f t="shared" si="211"/>
        <v>1</v>
      </c>
      <c r="AS497" s="164">
        <f>(VLOOKUP(B497,'P2 Origin'!$C$21:$M$176,10,0))*K497</f>
        <v>0</v>
      </c>
      <c r="AT497" s="164">
        <f>(VLOOKUP(B497,'P2 Origin'!$C$21:$M$176,11,0))*J497</f>
        <v>0</v>
      </c>
      <c r="AU497" s="167">
        <v>30</v>
      </c>
      <c r="AV497" s="168">
        <v>30</v>
      </c>
      <c r="AW497" s="169">
        <v>0</v>
      </c>
      <c r="AX497" s="170">
        <f>IF(AU497&gt;=0.1,'P3 Bureaumarge zee- en luchtvr.'!$D$12,0)</f>
        <v>0</v>
      </c>
      <c r="AY497" s="163">
        <f t="shared" si="212"/>
        <v>0</v>
      </c>
      <c r="AZ497" s="157" t="str">
        <f>VLOOKUP(D497,'P4 Destination'!$C$21:$O$176,13,0)</f>
        <v>USD</v>
      </c>
      <c r="BA497" s="164">
        <f t="shared" si="213"/>
        <v>0</v>
      </c>
      <c r="BB497" s="171">
        <f>IF(AU497&gt;0.1,(VLOOKUP(D497,'P4 Destination'!$C$21:$M$176,3,0))*I497,0)</f>
        <v>0</v>
      </c>
      <c r="BC497" s="172">
        <f t="shared" si="214"/>
        <v>0</v>
      </c>
      <c r="BD497" s="171">
        <f>(VLOOKUP($D497,'P4 Destination'!$C$21:$M$176,4,0))*BC497</f>
        <v>0</v>
      </c>
      <c r="BE497" s="172">
        <f t="shared" si="215"/>
        <v>0</v>
      </c>
      <c r="BF497" s="171">
        <f>(VLOOKUP($D497,'P4 Destination'!$C$21:$M$176,5,0))*BE497</f>
        <v>0</v>
      </c>
      <c r="BG497" s="172">
        <f t="shared" si="216"/>
        <v>0</v>
      </c>
      <c r="BH497" s="171">
        <f>(VLOOKUP($D497,'P4 Destination'!$C$21:$M$176,6,0))*BG497</f>
        <v>0</v>
      </c>
      <c r="BI497" s="172">
        <f t="shared" si="217"/>
        <v>30</v>
      </c>
      <c r="BJ497" s="171">
        <f>(VLOOKUP($D497,'P4 Destination'!$C$21:$M$176,7,0))*BI497</f>
        <v>0</v>
      </c>
      <c r="BK497" s="172">
        <f t="shared" si="218"/>
        <v>0</v>
      </c>
      <c r="BL497" s="171">
        <f>(VLOOKUP($D497,'P4 Destination'!$C$21:$M$176,8,0))*BK497</f>
        <v>0</v>
      </c>
      <c r="BM497" s="172">
        <f t="shared" si="219"/>
        <v>0</v>
      </c>
      <c r="BN497" s="171">
        <f>(VLOOKUP($D497,'P4 Destination'!$C$21:$M$176,9,0))*BM497</f>
        <v>0</v>
      </c>
      <c r="BO497" s="154">
        <f t="shared" si="220"/>
        <v>1</v>
      </c>
      <c r="BP497" s="171">
        <f>(VLOOKUP(D497,'P4 Destination'!$C$21:$M$176,10,0))*K497</f>
        <v>0</v>
      </c>
      <c r="BQ497" s="171">
        <f>(VLOOKUP(D497,'P4 Destination'!$C$21:$M$176,11,0))*J497</f>
        <v>0</v>
      </c>
      <c r="BR497" s="173">
        <f t="shared" si="221"/>
        <v>0</v>
      </c>
      <c r="BS497" s="173">
        <f>(AV497*2500)*'P6 Verzekering'!$E$11</f>
        <v>0</v>
      </c>
      <c r="BT497" s="173">
        <f>(AW497*2500)*'P6 Verzekering'!$E$12</f>
        <v>0</v>
      </c>
      <c r="BU497" s="173">
        <f>(L497*2500)*'P6 Verzekering'!$E$13</f>
        <v>0</v>
      </c>
      <c r="BV497" s="173">
        <f t="shared" si="222"/>
        <v>0</v>
      </c>
      <c r="BW497"/>
      <c r="BX497"/>
    </row>
    <row r="498" spans="1:76">
      <c r="A498" s="152" t="s">
        <v>1890</v>
      </c>
      <c r="B498" s="152" t="s">
        <v>219</v>
      </c>
      <c r="C498" s="152" t="s">
        <v>219</v>
      </c>
      <c r="D498" s="152" t="s">
        <v>342</v>
      </c>
      <c r="E498" s="152" t="s">
        <v>341</v>
      </c>
      <c r="F498" s="153">
        <f t="shared" si="196"/>
        <v>16</v>
      </c>
      <c r="G498" s="154">
        <v>1</v>
      </c>
      <c r="H498" s="154">
        <f>IFERROR(VLOOKUP(B498,'P2 Origin'!$C$21:$Q$176,15,FALSE),0)</f>
        <v>0</v>
      </c>
      <c r="I498" s="154">
        <f>IFERROR(VLOOKUP(D498,'P4 Destination'!$C$21:$Q$176,15,FALSE),0)</f>
        <v>0</v>
      </c>
      <c r="J498" s="155">
        <v>1</v>
      </c>
      <c r="K498" s="155"/>
      <c r="L498" s="156">
        <v>0</v>
      </c>
      <c r="M498" s="155">
        <v>0</v>
      </c>
      <c r="N498" s="155">
        <v>0</v>
      </c>
      <c r="O498" s="157">
        <f t="shared" si="197"/>
        <v>0</v>
      </c>
      <c r="P498" s="158">
        <f t="shared" si="198"/>
        <v>0</v>
      </c>
      <c r="Q498" s="159">
        <f>IFERROR(VLOOKUP(N498,'P1 Intra-Europees'!$A$15:$H$25,3,0),0)*P498</f>
        <v>0</v>
      </c>
      <c r="R498" s="160">
        <f t="shared" si="199"/>
        <v>0</v>
      </c>
      <c r="S498" s="159">
        <f>IFERROR(VLOOKUP(N498,'P1 Intra-Europees'!$A$15:$H$25,4,0),0)*R498</f>
        <v>0</v>
      </c>
      <c r="T498" s="160">
        <f t="shared" si="200"/>
        <v>0</v>
      </c>
      <c r="U498" s="159">
        <f>IFERROR(VLOOKUP(N498,'P1 Intra-Europees'!$A$15:$H$25,5,0),0)*T498</f>
        <v>0</v>
      </c>
      <c r="V498" s="160">
        <f t="shared" si="201"/>
        <v>0</v>
      </c>
      <c r="W498" s="159">
        <f>IFERROR(VLOOKUP(N498,'P1 Intra-Europees'!$A$15:$H$25,6,0),0)*V498</f>
        <v>0</v>
      </c>
      <c r="X498" s="160">
        <f t="shared" si="202"/>
        <v>0</v>
      </c>
      <c r="Y498" s="159">
        <f>IFERROR(VLOOKUP(N498,'P1 Intra-Europees'!$A$15:$H$25,7,0),0)*X498</f>
        <v>0</v>
      </c>
      <c r="Z498" s="161">
        <f t="shared" si="203"/>
        <v>0</v>
      </c>
      <c r="AA498" s="162">
        <f>IFERROR(VLOOKUP(N498,'P1 Intra-Europees'!$A$15:$H$25,8,0),0)*Z498</f>
        <v>0</v>
      </c>
      <c r="AB498" s="163">
        <f t="shared" si="204"/>
        <v>0</v>
      </c>
      <c r="AC498" s="157" t="str">
        <f>VLOOKUP(B498,'P2 Origin'!$C$21:$O$176,13,0)</f>
        <v>EUR</v>
      </c>
      <c r="AD498" s="164">
        <f t="shared" si="205"/>
        <v>0</v>
      </c>
      <c r="AE498" s="165">
        <f>IF(AU498&gt;0.1,VLOOKUP(B498,'P2 Origin'!$C$21:$M$176,3,0)*H498,0)</f>
        <v>0</v>
      </c>
      <c r="AF498" s="166">
        <f t="shared" si="206"/>
        <v>0</v>
      </c>
      <c r="AG498" s="165">
        <f>(VLOOKUP(B498,'P2 Origin'!$C$21:$M$176,4,0))*AF498</f>
        <v>0</v>
      </c>
      <c r="AH498" s="166">
        <f t="shared" si="207"/>
        <v>0</v>
      </c>
      <c r="AI498" s="165">
        <f>(VLOOKUP(B498,'P2 Origin'!$C$21:$M$176,5,0))*AH498</f>
        <v>0</v>
      </c>
      <c r="AJ498" s="166">
        <f t="shared" si="223"/>
        <v>16</v>
      </c>
      <c r="AK498" s="165">
        <f>(VLOOKUP(B498,'P2 Origin'!$C$21:$M$176,6,0))*AJ498</f>
        <v>0</v>
      </c>
      <c r="AL498" s="166">
        <f t="shared" si="208"/>
        <v>0</v>
      </c>
      <c r="AM498" s="165">
        <f>(VLOOKUP($B498,'P2 Origin'!$C$21:$M$176,7,0))*AL498</f>
        <v>0</v>
      </c>
      <c r="AN498" s="166">
        <f t="shared" si="209"/>
        <v>0</v>
      </c>
      <c r="AO498" s="165">
        <f>(VLOOKUP($B498,'P2 Origin'!$C$21:$M$176,8,0))*AN498</f>
        <v>0</v>
      </c>
      <c r="AP498" s="166">
        <f t="shared" si="210"/>
        <v>0</v>
      </c>
      <c r="AQ498" s="165">
        <f>(VLOOKUP($B498,'P2 Origin'!$C$21:$M$176,9,0))*AP498</f>
        <v>0</v>
      </c>
      <c r="AR498" s="155">
        <f t="shared" si="211"/>
        <v>1</v>
      </c>
      <c r="AS498" s="164">
        <f>(VLOOKUP(B498,'P2 Origin'!$C$21:$M$176,10,0))*K498</f>
        <v>0</v>
      </c>
      <c r="AT498" s="164">
        <f>(VLOOKUP(B498,'P2 Origin'!$C$21:$M$176,11,0))*J498</f>
        <v>0</v>
      </c>
      <c r="AU498" s="167">
        <v>16</v>
      </c>
      <c r="AV498" s="168">
        <v>16</v>
      </c>
      <c r="AW498" s="169">
        <v>0</v>
      </c>
      <c r="AX498" s="170">
        <f>IF(AU498&gt;=0.1,'P3 Bureaumarge zee- en luchtvr.'!$D$12,0)</f>
        <v>0</v>
      </c>
      <c r="AY498" s="163">
        <f t="shared" si="212"/>
        <v>0</v>
      </c>
      <c r="AZ498" s="157" t="str">
        <f>VLOOKUP(D498,'P4 Destination'!$C$21:$O$176,13,0)</f>
        <v>USD</v>
      </c>
      <c r="BA498" s="164">
        <f t="shared" si="213"/>
        <v>0</v>
      </c>
      <c r="BB498" s="171">
        <f>IF(AU498&gt;0.1,(VLOOKUP(D498,'P4 Destination'!$C$21:$M$176,3,0))*I498,0)</f>
        <v>0</v>
      </c>
      <c r="BC498" s="172">
        <f t="shared" si="214"/>
        <v>0</v>
      </c>
      <c r="BD498" s="171">
        <f>(VLOOKUP($D498,'P4 Destination'!$C$21:$M$176,4,0))*BC498</f>
        <v>0</v>
      </c>
      <c r="BE498" s="172">
        <f t="shared" si="215"/>
        <v>0</v>
      </c>
      <c r="BF498" s="171">
        <f>(VLOOKUP($D498,'P4 Destination'!$C$21:$M$176,5,0))*BE498</f>
        <v>0</v>
      </c>
      <c r="BG498" s="172">
        <f t="shared" si="216"/>
        <v>16</v>
      </c>
      <c r="BH498" s="171">
        <f>(VLOOKUP($D498,'P4 Destination'!$C$21:$M$176,6,0))*BG498</f>
        <v>0</v>
      </c>
      <c r="BI498" s="172">
        <f t="shared" si="217"/>
        <v>0</v>
      </c>
      <c r="BJ498" s="171">
        <f>(VLOOKUP($D498,'P4 Destination'!$C$21:$M$176,7,0))*BI498</f>
        <v>0</v>
      </c>
      <c r="BK498" s="172">
        <f t="shared" si="218"/>
        <v>0</v>
      </c>
      <c r="BL498" s="171">
        <f>(VLOOKUP($D498,'P4 Destination'!$C$21:$M$176,8,0))*BK498</f>
        <v>0</v>
      </c>
      <c r="BM498" s="172">
        <f t="shared" si="219"/>
        <v>0</v>
      </c>
      <c r="BN498" s="171">
        <f>(VLOOKUP($D498,'P4 Destination'!$C$21:$M$176,9,0))*BM498</f>
        <v>0</v>
      </c>
      <c r="BO498" s="154">
        <f t="shared" si="220"/>
        <v>1</v>
      </c>
      <c r="BP498" s="171">
        <f>(VLOOKUP(D498,'P4 Destination'!$C$21:$M$176,10,0))*K498</f>
        <v>0</v>
      </c>
      <c r="BQ498" s="171">
        <f>(VLOOKUP(D498,'P4 Destination'!$C$21:$M$176,11,0))*J498</f>
        <v>0</v>
      </c>
      <c r="BR498" s="173">
        <f t="shared" si="221"/>
        <v>0</v>
      </c>
      <c r="BS498" s="173">
        <f>(AV498*2500)*'P6 Verzekering'!$E$11</f>
        <v>0</v>
      </c>
      <c r="BT498" s="173">
        <f>(AW498*2500)*'P6 Verzekering'!$E$12</f>
        <v>0</v>
      </c>
      <c r="BU498" s="173">
        <f>(L498*2500)*'P6 Verzekering'!$E$13</f>
        <v>0</v>
      </c>
      <c r="BV498" s="173">
        <f t="shared" si="222"/>
        <v>0</v>
      </c>
      <c r="BW498"/>
      <c r="BX498"/>
    </row>
    <row r="499" spans="1:76">
      <c r="A499" s="152" t="s">
        <v>1891</v>
      </c>
      <c r="B499" s="152" t="s">
        <v>219</v>
      </c>
      <c r="C499" s="152" t="s">
        <v>219</v>
      </c>
      <c r="D499" s="152" t="s">
        <v>342</v>
      </c>
      <c r="E499" s="152" t="s">
        <v>341</v>
      </c>
      <c r="F499" s="153">
        <f t="shared" si="196"/>
        <v>52</v>
      </c>
      <c r="G499" s="154">
        <v>1</v>
      </c>
      <c r="H499" s="154">
        <f>IFERROR(VLOOKUP(B499,'P2 Origin'!$C$21:$Q$176,15,FALSE),0)</f>
        <v>0</v>
      </c>
      <c r="I499" s="154">
        <f>IFERROR(VLOOKUP(D499,'P4 Destination'!$C$21:$Q$176,15,FALSE),0)</f>
        <v>0</v>
      </c>
      <c r="J499" s="155"/>
      <c r="K499" s="155">
        <v>1</v>
      </c>
      <c r="L499" s="156">
        <v>0</v>
      </c>
      <c r="M499" s="155">
        <v>0</v>
      </c>
      <c r="N499" s="155">
        <v>0</v>
      </c>
      <c r="O499" s="157">
        <f t="shared" si="197"/>
        <v>0</v>
      </c>
      <c r="P499" s="158">
        <f t="shared" si="198"/>
        <v>0</v>
      </c>
      <c r="Q499" s="159">
        <f>IFERROR(VLOOKUP(N499,'P1 Intra-Europees'!$A$15:$H$25,3,0),0)*P499</f>
        <v>0</v>
      </c>
      <c r="R499" s="160">
        <f t="shared" si="199"/>
        <v>0</v>
      </c>
      <c r="S499" s="159">
        <f>IFERROR(VLOOKUP(N499,'P1 Intra-Europees'!$A$15:$H$25,4,0),0)*R499</f>
        <v>0</v>
      </c>
      <c r="T499" s="160">
        <f t="shared" si="200"/>
        <v>0</v>
      </c>
      <c r="U499" s="159">
        <f>IFERROR(VLOOKUP(N499,'P1 Intra-Europees'!$A$15:$H$25,5,0),0)*T499</f>
        <v>0</v>
      </c>
      <c r="V499" s="160">
        <f t="shared" si="201"/>
        <v>0</v>
      </c>
      <c r="W499" s="159">
        <f>IFERROR(VLOOKUP(N499,'P1 Intra-Europees'!$A$15:$H$25,6,0),0)*V499</f>
        <v>0</v>
      </c>
      <c r="X499" s="160">
        <f t="shared" si="202"/>
        <v>0</v>
      </c>
      <c r="Y499" s="159">
        <f>IFERROR(VLOOKUP(N499,'P1 Intra-Europees'!$A$15:$H$25,7,0),0)*X499</f>
        <v>0</v>
      </c>
      <c r="Z499" s="161">
        <f t="shared" si="203"/>
        <v>0</v>
      </c>
      <c r="AA499" s="162">
        <f>IFERROR(VLOOKUP(N499,'P1 Intra-Europees'!$A$15:$H$25,8,0),0)*Z499</f>
        <v>0</v>
      </c>
      <c r="AB499" s="163">
        <f t="shared" si="204"/>
        <v>0</v>
      </c>
      <c r="AC499" s="157" t="str">
        <f>VLOOKUP(B499,'P2 Origin'!$C$21:$O$176,13,0)</f>
        <v>EUR</v>
      </c>
      <c r="AD499" s="164">
        <f t="shared" si="205"/>
        <v>0</v>
      </c>
      <c r="AE499" s="165">
        <f>IF(AU499&gt;0.1,VLOOKUP(B499,'P2 Origin'!$C$21:$M$176,3,0)*H499,0)</f>
        <v>0</v>
      </c>
      <c r="AF499" s="166">
        <f t="shared" si="206"/>
        <v>0</v>
      </c>
      <c r="AG499" s="165">
        <f>(VLOOKUP(B499,'P2 Origin'!$C$21:$M$176,4,0))*AF499</f>
        <v>0</v>
      </c>
      <c r="AH499" s="166">
        <f t="shared" si="207"/>
        <v>0</v>
      </c>
      <c r="AI499" s="165">
        <f>(VLOOKUP(B499,'P2 Origin'!$C$21:$M$176,5,0))*AH499</f>
        <v>0</v>
      </c>
      <c r="AJ499" s="166">
        <f t="shared" si="223"/>
        <v>0</v>
      </c>
      <c r="AK499" s="165">
        <f>(VLOOKUP(B499,'P2 Origin'!$C$21:$M$176,6,0))*AJ499</f>
        <v>0</v>
      </c>
      <c r="AL499" s="166">
        <f t="shared" si="208"/>
        <v>0</v>
      </c>
      <c r="AM499" s="165">
        <f>(VLOOKUP($B499,'P2 Origin'!$C$21:$M$176,7,0))*AL499</f>
        <v>0</v>
      </c>
      <c r="AN499" s="166">
        <f t="shared" si="209"/>
        <v>0</v>
      </c>
      <c r="AO499" s="165">
        <f>(VLOOKUP($B499,'P2 Origin'!$C$21:$M$176,8,0))*AN499</f>
        <v>0</v>
      </c>
      <c r="AP499" s="166">
        <f t="shared" si="210"/>
        <v>52</v>
      </c>
      <c r="AQ499" s="165">
        <f>(VLOOKUP($B499,'P2 Origin'!$C$21:$M$176,9,0))*AP499</f>
        <v>0</v>
      </c>
      <c r="AR499" s="155">
        <f t="shared" si="211"/>
        <v>1</v>
      </c>
      <c r="AS499" s="164">
        <f>(VLOOKUP(B499,'P2 Origin'!$C$21:$M$176,10,0))*K499</f>
        <v>0</v>
      </c>
      <c r="AT499" s="164">
        <f>(VLOOKUP(B499,'P2 Origin'!$C$21:$M$176,11,0))*J499</f>
        <v>0</v>
      </c>
      <c r="AU499" s="167">
        <v>52</v>
      </c>
      <c r="AV499" s="168">
        <v>52</v>
      </c>
      <c r="AW499" s="169">
        <v>0</v>
      </c>
      <c r="AX499" s="170">
        <f>IF(AU499&gt;=0.1,'P3 Bureaumarge zee- en luchtvr.'!$D$12,0)</f>
        <v>0</v>
      </c>
      <c r="AY499" s="163">
        <f t="shared" si="212"/>
        <v>0</v>
      </c>
      <c r="AZ499" s="157" t="str">
        <f>VLOOKUP(D499,'P4 Destination'!$C$21:$O$176,13,0)</f>
        <v>USD</v>
      </c>
      <c r="BA499" s="164">
        <f t="shared" si="213"/>
        <v>0</v>
      </c>
      <c r="BB499" s="171">
        <f>IF(AU499&gt;0.1,(VLOOKUP(D499,'P4 Destination'!$C$21:$M$176,3,0))*I499,0)</f>
        <v>0</v>
      </c>
      <c r="BC499" s="172">
        <f t="shared" si="214"/>
        <v>0</v>
      </c>
      <c r="BD499" s="171">
        <f>(VLOOKUP($D499,'P4 Destination'!$C$21:$M$176,4,0))*BC499</f>
        <v>0</v>
      </c>
      <c r="BE499" s="172">
        <f t="shared" si="215"/>
        <v>0</v>
      </c>
      <c r="BF499" s="171">
        <f>(VLOOKUP($D499,'P4 Destination'!$C$21:$M$176,5,0))*BE499</f>
        <v>0</v>
      </c>
      <c r="BG499" s="172">
        <f t="shared" si="216"/>
        <v>0</v>
      </c>
      <c r="BH499" s="171">
        <f>(VLOOKUP($D499,'P4 Destination'!$C$21:$M$176,6,0))*BG499</f>
        <v>0</v>
      </c>
      <c r="BI499" s="172">
        <f t="shared" si="217"/>
        <v>0</v>
      </c>
      <c r="BJ499" s="171">
        <f>(VLOOKUP($D499,'P4 Destination'!$C$21:$M$176,7,0))*BI499</f>
        <v>0</v>
      </c>
      <c r="BK499" s="172">
        <f t="shared" si="218"/>
        <v>0</v>
      </c>
      <c r="BL499" s="171">
        <f>(VLOOKUP($D499,'P4 Destination'!$C$21:$M$176,8,0))*BK499</f>
        <v>0</v>
      </c>
      <c r="BM499" s="172">
        <f t="shared" si="219"/>
        <v>52</v>
      </c>
      <c r="BN499" s="171">
        <f>(VLOOKUP($D499,'P4 Destination'!$C$21:$M$176,9,0))*BM499</f>
        <v>0</v>
      </c>
      <c r="BO499" s="154">
        <f t="shared" si="220"/>
        <v>1</v>
      </c>
      <c r="BP499" s="171">
        <f>(VLOOKUP(D499,'P4 Destination'!$C$21:$M$176,10,0))*K499</f>
        <v>0</v>
      </c>
      <c r="BQ499" s="171">
        <f>(VLOOKUP(D499,'P4 Destination'!$C$21:$M$176,11,0))*J499</f>
        <v>0</v>
      </c>
      <c r="BR499" s="173">
        <f t="shared" si="221"/>
        <v>0</v>
      </c>
      <c r="BS499" s="173">
        <f>(AV499*2500)*'P6 Verzekering'!$E$11</f>
        <v>0</v>
      </c>
      <c r="BT499" s="173">
        <f>(AW499*2500)*'P6 Verzekering'!$E$12</f>
        <v>0</v>
      </c>
      <c r="BU499" s="173">
        <f>(L499*2500)*'P6 Verzekering'!$E$13</f>
        <v>0</v>
      </c>
      <c r="BV499" s="173">
        <f t="shared" si="222"/>
        <v>0</v>
      </c>
      <c r="BW499"/>
      <c r="BX499"/>
    </row>
    <row r="500" spans="1:76">
      <c r="A500" s="152" t="s">
        <v>1892</v>
      </c>
      <c r="B500" s="152" t="s">
        <v>219</v>
      </c>
      <c r="C500" s="152" t="s">
        <v>219</v>
      </c>
      <c r="D500" s="152" t="s">
        <v>342</v>
      </c>
      <c r="E500" s="152" t="s">
        <v>341</v>
      </c>
      <c r="F500" s="153">
        <f t="shared" si="196"/>
        <v>37</v>
      </c>
      <c r="G500" s="154">
        <v>1</v>
      </c>
      <c r="H500" s="154">
        <f>IFERROR(VLOOKUP(B500,'P2 Origin'!$C$21:$Q$176,15,FALSE),0)</f>
        <v>0</v>
      </c>
      <c r="I500" s="154">
        <f>IFERROR(VLOOKUP(D500,'P4 Destination'!$C$21:$Q$176,15,FALSE),0)</f>
        <v>0</v>
      </c>
      <c r="J500" s="155"/>
      <c r="K500" s="155">
        <v>1</v>
      </c>
      <c r="L500" s="156">
        <v>0</v>
      </c>
      <c r="M500" s="155">
        <v>0</v>
      </c>
      <c r="N500" s="155">
        <v>0</v>
      </c>
      <c r="O500" s="157">
        <f t="shared" si="197"/>
        <v>0</v>
      </c>
      <c r="P500" s="158">
        <f t="shared" si="198"/>
        <v>0</v>
      </c>
      <c r="Q500" s="159">
        <f>IFERROR(VLOOKUP(N500,'P1 Intra-Europees'!$A$15:$H$25,3,0),0)*P500</f>
        <v>0</v>
      </c>
      <c r="R500" s="160">
        <f t="shared" si="199"/>
        <v>0</v>
      </c>
      <c r="S500" s="159">
        <f>IFERROR(VLOOKUP(N500,'P1 Intra-Europees'!$A$15:$H$25,4,0),0)*R500</f>
        <v>0</v>
      </c>
      <c r="T500" s="160">
        <f t="shared" si="200"/>
        <v>0</v>
      </c>
      <c r="U500" s="159">
        <f>IFERROR(VLOOKUP(N500,'P1 Intra-Europees'!$A$15:$H$25,5,0),0)*T500</f>
        <v>0</v>
      </c>
      <c r="V500" s="160">
        <f t="shared" si="201"/>
        <v>0</v>
      </c>
      <c r="W500" s="159">
        <f>IFERROR(VLOOKUP(N500,'P1 Intra-Europees'!$A$15:$H$25,6,0),0)*V500</f>
        <v>0</v>
      </c>
      <c r="X500" s="160">
        <f t="shared" si="202"/>
        <v>0</v>
      </c>
      <c r="Y500" s="159">
        <f>IFERROR(VLOOKUP(N500,'P1 Intra-Europees'!$A$15:$H$25,7,0),0)*X500</f>
        <v>0</v>
      </c>
      <c r="Z500" s="161">
        <f t="shared" si="203"/>
        <v>0</v>
      </c>
      <c r="AA500" s="162">
        <f>IFERROR(VLOOKUP(N500,'P1 Intra-Europees'!$A$15:$H$25,8,0),0)*Z500</f>
        <v>0</v>
      </c>
      <c r="AB500" s="163">
        <f t="shared" si="204"/>
        <v>0</v>
      </c>
      <c r="AC500" s="157" t="str">
        <f>VLOOKUP(B500,'P2 Origin'!$C$21:$O$176,13,0)</f>
        <v>EUR</v>
      </c>
      <c r="AD500" s="164">
        <f t="shared" si="205"/>
        <v>0</v>
      </c>
      <c r="AE500" s="165">
        <f>IF(AU500&gt;0.1,VLOOKUP(B500,'P2 Origin'!$C$21:$M$176,3,0)*H500,0)</f>
        <v>0</v>
      </c>
      <c r="AF500" s="166">
        <f t="shared" si="206"/>
        <v>0</v>
      </c>
      <c r="AG500" s="165">
        <f>(VLOOKUP(B500,'P2 Origin'!$C$21:$M$176,4,0))*AF500</f>
        <v>0</v>
      </c>
      <c r="AH500" s="166">
        <f t="shared" si="207"/>
        <v>0</v>
      </c>
      <c r="AI500" s="165">
        <f>(VLOOKUP(B500,'P2 Origin'!$C$21:$M$176,5,0))*AH500</f>
        <v>0</v>
      </c>
      <c r="AJ500" s="166">
        <f t="shared" si="223"/>
        <v>0</v>
      </c>
      <c r="AK500" s="165">
        <f>(VLOOKUP(B500,'P2 Origin'!$C$21:$M$176,6,0))*AJ500</f>
        <v>0</v>
      </c>
      <c r="AL500" s="166">
        <f t="shared" si="208"/>
        <v>0</v>
      </c>
      <c r="AM500" s="165">
        <f>(VLOOKUP($B500,'P2 Origin'!$C$21:$M$176,7,0))*AL500</f>
        <v>0</v>
      </c>
      <c r="AN500" s="166">
        <f t="shared" si="209"/>
        <v>37</v>
      </c>
      <c r="AO500" s="165">
        <f>(VLOOKUP($B500,'P2 Origin'!$C$21:$M$176,8,0))*AN500</f>
        <v>0</v>
      </c>
      <c r="AP500" s="166">
        <f t="shared" si="210"/>
        <v>0</v>
      </c>
      <c r="AQ500" s="165">
        <f>(VLOOKUP($B500,'P2 Origin'!$C$21:$M$176,9,0))*AP500</f>
        <v>0</v>
      </c>
      <c r="AR500" s="155">
        <f t="shared" si="211"/>
        <v>1</v>
      </c>
      <c r="AS500" s="164">
        <f>(VLOOKUP(B500,'P2 Origin'!$C$21:$M$176,10,0))*K500</f>
        <v>0</v>
      </c>
      <c r="AT500" s="164">
        <f>(VLOOKUP(B500,'P2 Origin'!$C$21:$M$176,11,0))*J500</f>
        <v>0</v>
      </c>
      <c r="AU500" s="167">
        <v>37</v>
      </c>
      <c r="AV500" s="168">
        <v>37</v>
      </c>
      <c r="AW500" s="169">
        <v>0</v>
      </c>
      <c r="AX500" s="170">
        <f>IF(AU500&gt;=0.1,'P3 Bureaumarge zee- en luchtvr.'!$D$12,0)</f>
        <v>0</v>
      </c>
      <c r="AY500" s="163">
        <f t="shared" si="212"/>
        <v>0</v>
      </c>
      <c r="AZ500" s="157" t="str">
        <f>VLOOKUP(D500,'P4 Destination'!$C$21:$O$176,13,0)</f>
        <v>USD</v>
      </c>
      <c r="BA500" s="164">
        <f t="shared" si="213"/>
        <v>0</v>
      </c>
      <c r="BB500" s="171">
        <f>IF(AU500&gt;0.1,(VLOOKUP(D500,'P4 Destination'!$C$21:$M$176,3,0))*I500,0)</f>
        <v>0</v>
      </c>
      <c r="BC500" s="172">
        <f t="shared" si="214"/>
        <v>0</v>
      </c>
      <c r="BD500" s="171">
        <f>(VLOOKUP($D500,'P4 Destination'!$C$21:$M$176,4,0))*BC500</f>
        <v>0</v>
      </c>
      <c r="BE500" s="172">
        <f t="shared" si="215"/>
        <v>0</v>
      </c>
      <c r="BF500" s="171">
        <f>(VLOOKUP($D500,'P4 Destination'!$C$21:$M$176,5,0))*BE500</f>
        <v>0</v>
      </c>
      <c r="BG500" s="172">
        <f t="shared" si="216"/>
        <v>0</v>
      </c>
      <c r="BH500" s="171">
        <f>(VLOOKUP($D500,'P4 Destination'!$C$21:$M$176,6,0))*BG500</f>
        <v>0</v>
      </c>
      <c r="BI500" s="172">
        <f t="shared" si="217"/>
        <v>0</v>
      </c>
      <c r="BJ500" s="171">
        <f>(VLOOKUP($D500,'P4 Destination'!$C$21:$M$176,7,0))*BI500</f>
        <v>0</v>
      </c>
      <c r="BK500" s="172">
        <f t="shared" si="218"/>
        <v>37</v>
      </c>
      <c r="BL500" s="171">
        <f>(VLOOKUP($D500,'P4 Destination'!$C$21:$M$176,8,0))*BK500</f>
        <v>0</v>
      </c>
      <c r="BM500" s="172">
        <f t="shared" si="219"/>
        <v>0</v>
      </c>
      <c r="BN500" s="171">
        <f>(VLOOKUP($D500,'P4 Destination'!$C$21:$M$176,9,0))*BM500</f>
        <v>0</v>
      </c>
      <c r="BO500" s="154">
        <f t="shared" si="220"/>
        <v>1</v>
      </c>
      <c r="BP500" s="171">
        <f>(VLOOKUP(D500,'P4 Destination'!$C$21:$M$176,10,0))*K500</f>
        <v>0</v>
      </c>
      <c r="BQ500" s="171">
        <f>(VLOOKUP(D500,'P4 Destination'!$C$21:$M$176,11,0))*J500</f>
        <v>0</v>
      </c>
      <c r="BR500" s="173">
        <f t="shared" si="221"/>
        <v>0</v>
      </c>
      <c r="BS500" s="173">
        <f>(AV500*2500)*'P6 Verzekering'!$E$11</f>
        <v>0</v>
      </c>
      <c r="BT500" s="173">
        <f>(AW500*2500)*'P6 Verzekering'!$E$12</f>
        <v>0</v>
      </c>
      <c r="BU500" s="173">
        <f>(L500*2500)*'P6 Verzekering'!$E$13</f>
        <v>0</v>
      </c>
      <c r="BV500" s="173">
        <f t="shared" si="222"/>
        <v>0</v>
      </c>
      <c r="BW500"/>
      <c r="BX500"/>
    </row>
    <row r="501" spans="1:76">
      <c r="A501" s="152" t="s">
        <v>1893</v>
      </c>
      <c r="B501" s="152" t="s">
        <v>219</v>
      </c>
      <c r="C501" s="152" t="s">
        <v>219</v>
      </c>
      <c r="D501" s="152" t="s">
        <v>342</v>
      </c>
      <c r="E501" s="152" t="s">
        <v>341</v>
      </c>
      <c r="F501" s="153">
        <f t="shared" si="196"/>
        <v>12</v>
      </c>
      <c r="G501" s="154">
        <v>1</v>
      </c>
      <c r="H501" s="154">
        <f>IFERROR(VLOOKUP(B501,'P2 Origin'!$C$21:$Q$176,15,FALSE),0)</f>
        <v>0</v>
      </c>
      <c r="I501" s="154">
        <f>IFERROR(VLOOKUP(D501,'P4 Destination'!$C$21:$Q$176,15,FALSE),0)</f>
        <v>0</v>
      </c>
      <c r="J501" s="155">
        <v>1</v>
      </c>
      <c r="K501" s="155"/>
      <c r="L501" s="156">
        <v>0</v>
      </c>
      <c r="M501" s="155">
        <v>0</v>
      </c>
      <c r="N501" s="155">
        <v>0</v>
      </c>
      <c r="O501" s="157">
        <f t="shared" si="197"/>
        <v>0</v>
      </c>
      <c r="P501" s="158">
        <f t="shared" si="198"/>
        <v>0</v>
      </c>
      <c r="Q501" s="159">
        <f>IFERROR(VLOOKUP(N501,'P1 Intra-Europees'!$A$15:$H$25,3,0),0)*P501</f>
        <v>0</v>
      </c>
      <c r="R501" s="160">
        <f t="shared" si="199"/>
        <v>0</v>
      </c>
      <c r="S501" s="159">
        <f>IFERROR(VLOOKUP(N501,'P1 Intra-Europees'!$A$15:$H$25,4,0),0)*R501</f>
        <v>0</v>
      </c>
      <c r="T501" s="160">
        <f t="shared" si="200"/>
        <v>0</v>
      </c>
      <c r="U501" s="159">
        <f>IFERROR(VLOOKUP(N501,'P1 Intra-Europees'!$A$15:$H$25,5,0),0)*T501</f>
        <v>0</v>
      </c>
      <c r="V501" s="160">
        <f t="shared" si="201"/>
        <v>0</v>
      </c>
      <c r="W501" s="159">
        <f>IFERROR(VLOOKUP(N501,'P1 Intra-Europees'!$A$15:$H$25,6,0),0)*V501</f>
        <v>0</v>
      </c>
      <c r="X501" s="160">
        <f t="shared" si="202"/>
        <v>0</v>
      </c>
      <c r="Y501" s="159">
        <f>IFERROR(VLOOKUP(N501,'P1 Intra-Europees'!$A$15:$H$25,7,0),0)*X501</f>
        <v>0</v>
      </c>
      <c r="Z501" s="161">
        <f t="shared" si="203"/>
        <v>0</v>
      </c>
      <c r="AA501" s="162">
        <f>IFERROR(VLOOKUP(N501,'P1 Intra-Europees'!$A$15:$H$25,8,0),0)*Z501</f>
        <v>0</v>
      </c>
      <c r="AB501" s="163">
        <f t="shared" si="204"/>
        <v>0</v>
      </c>
      <c r="AC501" s="157" t="str">
        <f>VLOOKUP(B501,'P2 Origin'!$C$21:$O$176,13,0)</f>
        <v>EUR</v>
      </c>
      <c r="AD501" s="164">
        <f t="shared" si="205"/>
        <v>0</v>
      </c>
      <c r="AE501" s="165">
        <f>IF(AU501&gt;0.1,VLOOKUP(B501,'P2 Origin'!$C$21:$M$176,3,0)*H501,0)</f>
        <v>0</v>
      </c>
      <c r="AF501" s="166">
        <f t="shared" si="206"/>
        <v>0</v>
      </c>
      <c r="AG501" s="165">
        <f>(VLOOKUP(B501,'P2 Origin'!$C$21:$M$176,4,0))*AF501</f>
        <v>0</v>
      </c>
      <c r="AH501" s="166">
        <f t="shared" si="207"/>
        <v>12</v>
      </c>
      <c r="AI501" s="165">
        <f>(VLOOKUP(B501,'P2 Origin'!$C$21:$M$176,5,0))*AH501</f>
        <v>0</v>
      </c>
      <c r="AJ501" s="166">
        <f t="shared" si="223"/>
        <v>0</v>
      </c>
      <c r="AK501" s="165">
        <f>(VLOOKUP(B501,'P2 Origin'!$C$21:$M$176,6,0))*AJ501</f>
        <v>0</v>
      </c>
      <c r="AL501" s="166">
        <f t="shared" si="208"/>
        <v>0</v>
      </c>
      <c r="AM501" s="165">
        <f>(VLOOKUP($B501,'P2 Origin'!$C$21:$M$176,7,0))*AL501</f>
        <v>0</v>
      </c>
      <c r="AN501" s="166">
        <f t="shared" si="209"/>
        <v>0</v>
      </c>
      <c r="AO501" s="165">
        <f>(VLOOKUP($B501,'P2 Origin'!$C$21:$M$176,8,0))*AN501</f>
        <v>0</v>
      </c>
      <c r="AP501" s="166">
        <f t="shared" si="210"/>
        <v>0</v>
      </c>
      <c r="AQ501" s="165">
        <f>(VLOOKUP($B501,'P2 Origin'!$C$21:$M$176,9,0))*AP501</f>
        <v>0</v>
      </c>
      <c r="AR501" s="155">
        <f t="shared" si="211"/>
        <v>1</v>
      </c>
      <c r="AS501" s="164">
        <f>(VLOOKUP(B501,'P2 Origin'!$C$21:$M$176,10,0))*K501</f>
        <v>0</v>
      </c>
      <c r="AT501" s="164">
        <f>(VLOOKUP(B501,'P2 Origin'!$C$21:$M$176,11,0))*J501</f>
        <v>0</v>
      </c>
      <c r="AU501" s="167">
        <v>12</v>
      </c>
      <c r="AV501" s="168">
        <v>12</v>
      </c>
      <c r="AW501" s="169">
        <v>0</v>
      </c>
      <c r="AX501" s="170">
        <f>IF(AU501&gt;=0.1,'P3 Bureaumarge zee- en luchtvr.'!$D$12,0)</f>
        <v>0</v>
      </c>
      <c r="AY501" s="163">
        <f t="shared" si="212"/>
        <v>0</v>
      </c>
      <c r="AZ501" s="157" t="str">
        <f>VLOOKUP(D501,'P4 Destination'!$C$21:$O$176,13,0)</f>
        <v>USD</v>
      </c>
      <c r="BA501" s="164">
        <f t="shared" si="213"/>
        <v>0</v>
      </c>
      <c r="BB501" s="171">
        <f>IF(AU501&gt;0.1,(VLOOKUP(D501,'P4 Destination'!$C$21:$M$176,3,0))*I501,0)</f>
        <v>0</v>
      </c>
      <c r="BC501" s="172">
        <f t="shared" si="214"/>
        <v>0</v>
      </c>
      <c r="BD501" s="171">
        <f>(VLOOKUP($D501,'P4 Destination'!$C$21:$M$176,4,0))*BC501</f>
        <v>0</v>
      </c>
      <c r="BE501" s="172">
        <f t="shared" si="215"/>
        <v>12</v>
      </c>
      <c r="BF501" s="171">
        <f>(VLOOKUP($D501,'P4 Destination'!$C$21:$M$176,5,0))*BE501</f>
        <v>0</v>
      </c>
      <c r="BG501" s="172">
        <f t="shared" si="216"/>
        <v>0</v>
      </c>
      <c r="BH501" s="171">
        <f>(VLOOKUP($D501,'P4 Destination'!$C$21:$M$176,6,0))*BG501</f>
        <v>0</v>
      </c>
      <c r="BI501" s="172">
        <f t="shared" si="217"/>
        <v>0</v>
      </c>
      <c r="BJ501" s="171">
        <f>(VLOOKUP($D501,'P4 Destination'!$C$21:$M$176,7,0))*BI501</f>
        <v>0</v>
      </c>
      <c r="BK501" s="172">
        <f t="shared" si="218"/>
        <v>0</v>
      </c>
      <c r="BL501" s="171">
        <f>(VLOOKUP($D501,'P4 Destination'!$C$21:$M$176,8,0))*BK501</f>
        <v>0</v>
      </c>
      <c r="BM501" s="172">
        <f t="shared" si="219"/>
        <v>0</v>
      </c>
      <c r="BN501" s="171">
        <f>(VLOOKUP($D501,'P4 Destination'!$C$21:$M$176,9,0))*BM501</f>
        <v>0</v>
      </c>
      <c r="BO501" s="154">
        <f t="shared" si="220"/>
        <v>1</v>
      </c>
      <c r="BP501" s="171">
        <f>(VLOOKUP(D501,'P4 Destination'!$C$21:$M$176,10,0))*K501</f>
        <v>0</v>
      </c>
      <c r="BQ501" s="171">
        <f>(VLOOKUP(D501,'P4 Destination'!$C$21:$M$176,11,0))*J501</f>
        <v>0</v>
      </c>
      <c r="BR501" s="173">
        <f t="shared" si="221"/>
        <v>0</v>
      </c>
      <c r="BS501" s="173">
        <f>(AV501*2500)*'P6 Verzekering'!$E$11</f>
        <v>0</v>
      </c>
      <c r="BT501" s="173">
        <f>(AW501*2500)*'P6 Verzekering'!$E$12</f>
        <v>0</v>
      </c>
      <c r="BU501" s="173">
        <f>(L501*2500)*'P6 Verzekering'!$E$13</f>
        <v>0</v>
      </c>
      <c r="BV501" s="173">
        <f t="shared" si="222"/>
        <v>0</v>
      </c>
      <c r="BW501"/>
      <c r="BX501"/>
    </row>
    <row r="502" spans="1:76">
      <c r="A502" s="152" t="s">
        <v>1895</v>
      </c>
      <c r="B502" s="152" t="s">
        <v>219</v>
      </c>
      <c r="C502" s="152" t="s">
        <v>219</v>
      </c>
      <c r="D502" s="152" t="s">
        <v>141</v>
      </c>
      <c r="E502" s="152" t="s">
        <v>1233</v>
      </c>
      <c r="F502" s="153">
        <f t="shared" si="196"/>
        <v>56</v>
      </c>
      <c r="G502" s="154">
        <v>1</v>
      </c>
      <c r="H502" s="154">
        <f>IFERROR(VLOOKUP(B502,'P2 Origin'!$C$21:$Q$176,15,FALSE),0)</f>
        <v>0</v>
      </c>
      <c r="I502" s="154">
        <f>IFERROR(VLOOKUP(D502,'P4 Destination'!$C$21:$Q$176,15,FALSE),0)</f>
        <v>1</v>
      </c>
      <c r="J502" s="155"/>
      <c r="K502" s="155">
        <v>1</v>
      </c>
      <c r="L502" s="156">
        <v>0</v>
      </c>
      <c r="M502" s="155">
        <v>0</v>
      </c>
      <c r="N502" s="155">
        <v>0</v>
      </c>
      <c r="O502" s="157">
        <f t="shared" si="197"/>
        <v>0</v>
      </c>
      <c r="P502" s="158">
        <f t="shared" si="198"/>
        <v>0</v>
      </c>
      <c r="Q502" s="159">
        <f>IFERROR(VLOOKUP(N502,'P1 Intra-Europees'!$A$15:$H$25,3,0),0)*P502</f>
        <v>0</v>
      </c>
      <c r="R502" s="160">
        <f t="shared" si="199"/>
        <v>0</v>
      </c>
      <c r="S502" s="159">
        <f>IFERROR(VLOOKUP(N502,'P1 Intra-Europees'!$A$15:$H$25,4,0),0)*R502</f>
        <v>0</v>
      </c>
      <c r="T502" s="160">
        <f t="shared" si="200"/>
        <v>0</v>
      </c>
      <c r="U502" s="159">
        <f>IFERROR(VLOOKUP(N502,'P1 Intra-Europees'!$A$15:$H$25,5,0),0)*T502</f>
        <v>0</v>
      </c>
      <c r="V502" s="160">
        <f t="shared" si="201"/>
        <v>0</v>
      </c>
      <c r="W502" s="159">
        <f>IFERROR(VLOOKUP(N502,'P1 Intra-Europees'!$A$15:$H$25,6,0),0)*V502</f>
        <v>0</v>
      </c>
      <c r="X502" s="160">
        <f t="shared" si="202"/>
        <v>0</v>
      </c>
      <c r="Y502" s="159">
        <f>IFERROR(VLOOKUP(N502,'P1 Intra-Europees'!$A$15:$H$25,7,0),0)*X502</f>
        <v>0</v>
      </c>
      <c r="Z502" s="161">
        <f t="shared" si="203"/>
        <v>0</v>
      </c>
      <c r="AA502" s="162">
        <f>IFERROR(VLOOKUP(N502,'P1 Intra-Europees'!$A$15:$H$25,8,0),0)*Z502</f>
        <v>0</v>
      </c>
      <c r="AB502" s="163">
        <f t="shared" si="204"/>
        <v>0</v>
      </c>
      <c r="AC502" s="157" t="str">
        <f>VLOOKUP(B502,'P2 Origin'!$C$21:$O$176,13,0)</f>
        <v>EUR</v>
      </c>
      <c r="AD502" s="164">
        <f t="shared" si="205"/>
        <v>0</v>
      </c>
      <c r="AE502" s="165">
        <f>IF(AU502&gt;0.1,VLOOKUP(B502,'P2 Origin'!$C$21:$M$176,3,0)*H502,0)</f>
        <v>0</v>
      </c>
      <c r="AF502" s="166">
        <f t="shared" si="206"/>
        <v>0</v>
      </c>
      <c r="AG502" s="165">
        <f>(VLOOKUP(B502,'P2 Origin'!$C$21:$M$176,4,0))*AF502</f>
        <v>0</v>
      </c>
      <c r="AH502" s="166">
        <f t="shared" si="207"/>
        <v>0</v>
      </c>
      <c r="AI502" s="165">
        <f>(VLOOKUP(B502,'P2 Origin'!$C$21:$M$176,5,0))*AH502</f>
        <v>0</v>
      </c>
      <c r="AJ502" s="166">
        <f t="shared" si="223"/>
        <v>0</v>
      </c>
      <c r="AK502" s="165">
        <f>(VLOOKUP(B502,'P2 Origin'!$C$21:$M$176,6,0))*AJ502</f>
        <v>0</v>
      </c>
      <c r="AL502" s="166">
        <f t="shared" si="208"/>
        <v>0</v>
      </c>
      <c r="AM502" s="165">
        <f>(VLOOKUP($B502,'P2 Origin'!$C$21:$M$176,7,0))*AL502</f>
        <v>0</v>
      </c>
      <c r="AN502" s="166">
        <f t="shared" si="209"/>
        <v>0</v>
      </c>
      <c r="AO502" s="165">
        <f>(VLOOKUP($B502,'P2 Origin'!$C$21:$M$176,8,0))*AN502</f>
        <v>0</v>
      </c>
      <c r="AP502" s="166">
        <f t="shared" si="210"/>
        <v>56</v>
      </c>
      <c r="AQ502" s="165">
        <f>(VLOOKUP($B502,'P2 Origin'!$C$21:$M$176,9,0))*AP502</f>
        <v>0</v>
      </c>
      <c r="AR502" s="155">
        <f t="shared" si="211"/>
        <v>1</v>
      </c>
      <c r="AS502" s="164">
        <f>(VLOOKUP(B502,'P2 Origin'!$C$21:$M$176,10,0))*K502</f>
        <v>0</v>
      </c>
      <c r="AT502" s="164">
        <f>(VLOOKUP(B502,'P2 Origin'!$C$21:$M$176,11,0))*J502</f>
        <v>0</v>
      </c>
      <c r="AU502" s="167">
        <v>56</v>
      </c>
      <c r="AV502" s="168">
        <v>56</v>
      </c>
      <c r="AW502" s="169">
        <v>0</v>
      </c>
      <c r="AX502" s="170">
        <f>IF(AU502&gt;=0.1,'P3 Bureaumarge zee- en luchtvr.'!$D$12,0)</f>
        <v>0</v>
      </c>
      <c r="AY502" s="163">
        <f t="shared" si="212"/>
        <v>0</v>
      </c>
      <c r="AZ502" s="157" t="str">
        <f>VLOOKUP(D502,'P4 Destination'!$C$21:$O$176,13,0)</f>
        <v>EUR</v>
      </c>
      <c r="BA502" s="164">
        <f t="shared" si="213"/>
        <v>0</v>
      </c>
      <c r="BB502" s="171">
        <f>IF(AU502&gt;0.1,(VLOOKUP(D502,'P4 Destination'!$C$21:$M$176,3,0))*I502,0)</f>
        <v>0</v>
      </c>
      <c r="BC502" s="172">
        <f t="shared" si="214"/>
        <v>0</v>
      </c>
      <c r="BD502" s="171">
        <f>(VLOOKUP($D502,'P4 Destination'!$C$21:$M$176,4,0))*BC502</f>
        <v>0</v>
      </c>
      <c r="BE502" s="172">
        <f t="shared" si="215"/>
        <v>0</v>
      </c>
      <c r="BF502" s="171">
        <f>(VLOOKUP($D502,'P4 Destination'!$C$21:$M$176,5,0))*BE502</f>
        <v>0</v>
      </c>
      <c r="BG502" s="172">
        <f t="shared" si="216"/>
        <v>0</v>
      </c>
      <c r="BH502" s="171">
        <f>(VLOOKUP($D502,'P4 Destination'!$C$21:$M$176,6,0))*BG502</f>
        <v>0</v>
      </c>
      <c r="BI502" s="172">
        <f t="shared" si="217"/>
        <v>0</v>
      </c>
      <c r="BJ502" s="171">
        <f>(VLOOKUP($D502,'P4 Destination'!$C$21:$M$176,7,0))*BI502</f>
        <v>0</v>
      </c>
      <c r="BK502" s="172">
        <f t="shared" si="218"/>
        <v>0</v>
      </c>
      <c r="BL502" s="171">
        <f>(VLOOKUP($D502,'P4 Destination'!$C$21:$M$176,8,0))*BK502</f>
        <v>0</v>
      </c>
      <c r="BM502" s="172">
        <f t="shared" si="219"/>
        <v>56</v>
      </c>
      <c r="BN502" s="171">
        <f>(VLOOKUP($D502,'P4 Destination'!$C$21:$M$176,9,0))*BM502</f>
        <v>0</v>
      </c>
      <c r="BO502" s="154">
        <f t="shared" si="220"/>
        <v>1</v>
      </c>
      <c r="BP502" s="171">
        <f>(VLOOKUP(D502,'P4 Destination'!$C$21:$M$176,10,0))*K502</f>
        <v>0</v>
      </c>
      <c r="BQ502" s="171">
        <f>(VLOOKUP(D502,'P4 Destination'!$C$21:$M$176,11,0))*J502</f>
        <v>0</v>
      </c>
      <c r="BR502" s="173">
        <f t="shared" si="221"/>
        <v>0</v>
      </c>
      <c r="BS502" s="173">
        <f>(AV502*2500)*'P6 Verzekering'!$E$11</f>
        <v>0</v>
      </c>
      <c r="BT502" s="173">
        <f>(AW502*2500)*'P6 Verzekering'!$E$12</f>
        <v>0</v>
      </c>
      <c r="BU502" s="173">
        <f>(L502*2500)*'P6 Verzekering'!$E$13</f>
        <v>0</v>
      </c>
      <c r="BV502" s="173">
        <f t="shared" si="222"/>
        <v>0</v>
      </c>
      <c r="BW502"/>
      <c r="BX502"/>
    </row>
    <row r="503" spans="1:76">
      <c r="A503" s="152" t="s">
        <v>1896</v>
      </c>
      <c r="B503" s="152" t="s">
        <v>219</v>
      </c>
      <c r="C503" s="152" t="s">
        <v>219</v>
      </c>
      <c r="D503" s="152" t="s">
        <v>354</v>
      </c>
      <c r="E503" s="152" t="s">
        <v>351</v>
      </c>
      <c r="F503" s="153">
        <f t="shared" si="196"/>
        <v>15</v>
      </c>
      <c r="G503" s="154">
        <v>1</v>
      </c>
      <c r="H503" s="154">
        <f>IFERROR(VLOOKUP(B503,'P2 Origin'!$C$21:$Q$176,15,FALSE),0)</f>
        <v>0</v>
      </c>
      <c r="I503" s="154">
        <f>IFERROR(VLOOKUP(D503,'P4 Destination'!$C$21:$Q$176,15,FALSE),0)</f>
        <v>1</v>
      </c>
      <c r="J503" s="155">
        <v>1</v>
      </c>
      <c r="K503" s="155"/>
      <c r="L503" s="156">
        <v>0</v>
      </c>
      <c r="M503" s="155">
        <v>0</v>
      </c>
      <c r="N503" s="155">
        <v>0</v>
      </c>
      <c r="O503" s="157">
        <f t="shared" si="197"/>
        <v>0</v>
      </c>
      <c r="P503" s="158">
        <f t="shared" si="198"/>
        <v>0</v>
      </c>
      <c r="Q503" s="159">
        <f>IFERROR(VLOOKUP(N503,'P1 Intra-Europees'!$A$15:$H$25,3,0),0)*P503</f>
        <v>0</v>
      </c>
      <c r="R503" s="160">
        <f t="shared" si="199"/>
        <v>0</v>
      </c>
      <c r="S503" s="159">
        <f>IFERROR(VLOOKUP(N503,'P1 Intra-Europees'!$A$15:$H$25,4,0),0)*R503</f>
        <v>0</v>
      </c>
      <c r="T503" s="160">
        <f t="shared" si="200"/>
        <v>0</v>
      </c>
      <c r="U503" s="159">
        <f>IFERROR(VLOOKUP(N503,'P1 Intra-Europees'!$A$15:$H$25,5,0),0)*T503</f>
        <v>0</v>
      </c>
      <c r="V503" s="160">
        <f t="shared" si="201"/>
        <v>0</v>
      </c>
      <c r="W503" s="159">
        <f>IFERROR(VLOOKUP(N503,'P1 Intra-Europees'!$A$15:$H$25,6,0),0)*V503</f>
        <v>0</v>
      </c>
      <c r="X503" s="160">
        <f t="shared" si="202"/>
        <v>0</v>
      </c>
      <c r="Y503" s="159">
        <f>IFERROR(VLOOKUP(N503,'P1 Intra-Europees'!$A$15:$H$25,7,0),0)*X503</f>
        <v>0</v>
      </c>
      <c r="Z503" s="161">
        <f t="shared" si="203"/>
        <v>0</v>
      </c>
      <c r="AA503" s="162">
        <f>IFERROR(VLOOKUP(N503,'P1 Intra-Europees'!$A$15:$H$25,8,0),0)*Z503</f>
        <v>0</v>
      </c>
      <c r="AB503" s="163">
        <f t="shared" si="204"/>
        <v>0</v>
      </c>
      <c r="AC503" s="157" t="str">
        <f>VLOOKUP(B503,'P2 Origin'!$C$21:$O$176,13,0)</f>
        <v>EUR</v>
      </c>
      <c r="AD503" s="164">
        <f t="shared" si="205"/>
        <v>0</v>
      </c>
      <c r="AE503" s="165">
        <f>IF(AU503&gt;0.1,VLOOKUP(B503,'P2 Origin'!$C$21:$M$176,3,0)*H503,0)</f>
        <v>0</v>
      </c>
      <c r="AF503" s="166">
        <f t="shared" si="206"/>
        <v>0</v>
      </c>
      <c r="AG503" s="165">
        <f>(VLOOKUP(B503,'P2 Origin'!$C$21:$M$176,4,0))*AF503</f>
        <v>0</v>
      </c>
      <c r="AH503" s="166">
        <f t="shared" si="207"/>
        <v>15</v>
      </c>
      <c r="AI503" s="165">
        <f>(VLOOKUP(B503,'P2 Origin'!$C$21:$M$176,5,0))*AH503</f>
        <v>0</v>
      </c>
      <c r="AJ503" s="166">
        <f t="shared" si="223"/>
        <v>0</v>
      </c>
      <c r="AK503" s="165">
        <f>(VLOOKUP(B503,'P2 Origin'!$C$21:$M$176,6,0))*AJ503</f>
        <v>0</v>
      </c>
      <c r="AL503" s="166">
        <f t="shared" si="208"/>
        <v>0</v>
      </c>
      <c r="AM503" s="165">
        <f>(VLOOKUP($B503,'P2 Origin'!$C$21:$M$176,7,0))*AL503</f>
        <v>0</v>
      </c>
      <c r="AN503" s="166">
        <f t="shared" si="209"/>
        <v>0</v>
      </c>
      <c r="AO503" s="165">
        <f>(VLOOKUP($B503,'P2 Origin'!$C$21:$M$176,8,0))*AN503</f>
        <v>0</v>
      </c>
      <c r="AP503" s="166">
        <f t="shared" si="210"/>
        <v>0</v>
      </c>
      <c r="AQ503" s="165">
        <f>(VLOOKUP($B503,'P2 Origin'!$C$21:$M$176,9,0))*AP503</f>
        <v>0</v>
      </c>
      <c r="AR503" s="155">
        <f t="shared" si="211"/>
        <v>1</v>
      </c>
      <c r="AS503" s="164">
        <f>(VLOOKUP(B503,'P2 Origin'!$C$21:$M$176,10,0))*K503</f>
        <v>0</v>
      </c>
      <c r="AT503" s="164">
        <f>(VLOOKUP(B503,'P2 Origin'!$C$21:$M$176,11,0))*J503</f>
        <v>0</v>
      </c>
      <c r="AU503" s="167">
        <v>15</v>
      </c>
      <c r="AV503" s="168">
        <v>15</v>
      </c>
      <c r="AW503" s="169">
        <v>0</v>
      </c>
      <c r="AX503" s="170">
        <f>IF(AU503&gt;=0.1,'P3 Bureaumarge zee- en luchtvr.'!$D$12,0)</f>
        <v>0</v>
      </c>
      <c r="AY503" s="163">
        <f t="shared" si="212"/>
        <v>0</v>
      </c>
      <c r="AZ503" s="157" t="str">
        <f>VLOOKUP(D503,'P4 Destination'!$C$21:$O$176,13,0)</f>
        <v>USD</v>
      </c>
      <c r="BA503" s="164">
        <f t="shared" si="213"/>
        <v>0</v>
      </c>
      <c r="BB503" s="171">
        <f>IF(AU503&gt;0.1,(VLOOKUP(D503,'P4 Destination'!$C$21:$M$176,3,0))*I503,0)</f>
        <v>0</v>
      </c>
      <c r="BC503" s="172">
        <f t="shared" si="214"/>
        <v>0</v>
      </c>
      <c r="BD503" s="171">
        <f>(VLOOKUP($D503,'P4 Destination'!$C$21:$M$176,4,0))*BC503</f>
        <v>0</v>
      </c>
      <c r="BE503" s="172">
        <f t="shared" si="215"/>
        <v>15</v>
      </c>
      <c r="BF503" s="171">
        <f>(VLOOKUP($D503,'P4 Destination'!$C$21:$M$176,5,0))*BE503</f>
        <v>0</v>
      </c>
      <c r="BG503" s="172">
        <f t="shared" si="216"/>
        <v>0</v>
      </c>
      <c r="BH503" s="171">
        <f>(VLOOKUP($D503,'P4 Destination'!$C$21:$M$176,6,0))*BG503</f>
        <v>0</v>
      </c>
      <c r="BI503" s="172">
        <f t="shared" si="217"/>
        <v>0</v>
      </c>
      <c r="BJ503" s="171">
        <f>(VLOOKUP($D503,'P4 Destination'!$C$21:$M$176,7,0))*BI503</f>
        <v>0</v>
      </c>
      <c r="BK503" s="172">
        <f t="shared" si="218"/>
        <v>0</v>
      </c>
      <c r="BL503" s="171">
        <f>(VLOOKUP($D503,'P4 Destination'!$C$21:$M$176,8,0))*BK503</f>
        <v>0</v>
      </c>
      <c r="BM503" s="172">
        <f t="shared" si="219"/>
        <v>0</v>
      </c>
      <c r="BN503" s="171">
        <f>(VLOOKUP($D503,'P4 Destination'!$C$21:$M$176,9,0))*BM503</f>
        <v>0</v>
      </c>
      <c r="BO503" s="154">
        <f t="shared" si="220"/>
        <v>1</v>
      </c>
      <c r="BP503" s="171">
        <f>(VLOOKUP(D503,'P4 Destination'!$C$21:$M$176,10,0))*K503</f>
        <v>0</v>
      </c>
      <c r="BQ503" s="171">
        <f>(VLOOKUP(D503,'P4 Destination'!$C$21:$M$176,11,0))*J503</f>
        <v>0</v>
      </c>
      <c r="BR503" s="173">
        <f t="shared" si="221"/>
        <v>0</v>
      </c>
      <c r="BS503" s="173">
        <f>(AV503*2500)*'P6 Verzekering'!$E$11</f>
        <v>0</v>
      </c>
      <c r="BT503" s="173">
        <f>(AW503*2500)*'P6 Verzekering'!$E$12</f>
        <v>0</v>
      </c>
      <c r="BU503" s="173">
        <f>(L503*2500)*'P6 Verzekering'!$E$13</f>
        <v>0</v>
      </c>
      <c r="BV503" s="173">
        <f t="shared" si="222"/>
        <v>0</v>
      </c>
      <c r="BW503"/>
      <c r="BX503"/>
    </row>
    <row r="504" spans="1:76">
      <c r="A504" s="152" t="s">
        <v>1898</v>
      </c>
      <c r="B504" s="152" t="s">
        <v>219</v>
      </c>
      <c r="C504" s="152" t="s">
        <v>219</v>
      </c>
      <c r="D504" s="152" t="s">
        <v>354</v>
      </c>
      <c r="E504" s="152" t="s">
        <v>351</v>
      </c>
      <c r="F504" s="153">
        <f t="shared" si="196"/>
        <v>33</v>
      </c>
      <c r="G504" s="154">
        <v>1</v>
      </c>
      <c r="H504" s="154">
        <f>IFERROR(VLOOKUP(B504,'P2 Origin'!$C$21:$Q$176,15,FALSE),0)</f>
        <v>0</v>
      </c>
      <c r="I504" s="154">
        <f>IFERROR(VLOOKUP(D504,'P4 Destination'!$C$21:$Q$176,15,FALSE),0)</f>
        <v>1</v>
      </c>
      <c r="J504" s="155"/>
      <c r="K504" s="155">
        <v>1</v>
      </c>
      <c r="L504" s="156">
        <v>0</v>
      </c>
      <c r="M504" s="155">
        <v>0</v>
      </c>
      <c r="N504" s="155">
        <v>0</v>
      </c>
      <c r="O504" s="157">
        <f t="shared" si="197"/>
        <v>0</v>
      </c>
      <c r="P504" s="158">
        <f t="shared" si="198"/>
        <v>0</v>
      </c>
      <c r="Q504" s="159">
        <f>IFERROR(VLOOKUP(N504,'P1 Intra-Europees'!$A$15:$H$25,3,0),0)*P504</f>
        <v>0</v>
      </c>
      <c r="R504" s="160">
        <f t="shared" si="199"/>
        <v>0</v>
      </c>
      <c r="S504" s="159">
        <f>IFERROR(VLOOKUP(N504,'P1 Intra-Europees'!$A$15:$H$25,4,0),0)*R504</f>
        <v>0</v>
      </c>
      <c r="T504" s="160">
        <f t="shared" si="200"/>
        <v>0</v>
      </c>
      <c r="U504" s="159">
        <f>IFERROR(VLOOKUP(N504,'P1 Intra-Europees'!$A$15:$H$25,5,0),0)*T504</f>
        <v>0</v>
      </c>
      <c r="V504" s="160">
        <f t="shared" si="201"/>
        <v>0</v>
      </c>
      <c r="W504" s="159">
        <f>IFERROR(VLOOKUP(N504,'P1 Intra-Europees'!$A$15:$H$25,6,0),0)*V504</f>
        <v>0</v>
      </c>
      <c r="X504" s="160">
        <f t="shared" si="202"/>
        <v>0</v>
      </c>
      <c r="Y504" s="159">
        <f>IFERROR(VLOOKUP(N504,'P1 Intra-Europees'!$A$15:$H$25,7,0),0)*X504</f>
        <v>0</v>
      </c>
      <c r="Z504" s="161">
        <f t="shared" si="203"/>
        <v>0</v>
      </c>
      <c r="AA504" s="162">
        <f>IFERROR(VLOOKUP(N504,'P1 Intra-Europees'!$A$15:$H$25,8,0),0)*Z504</f>
        <v>0</v>
      </c>
      <c r="AB504" s="163">
        <f t="shared" si="204"/>
        <v>0</v>
      </c>
      <c r="AC504" s="157" t="str">
        <f>VLOOKUP(B504,'P2 Origin'!$C$21:$O$176,13,0)</f>
        <v>EUR</v>
      </c>
      <c r="AD504" s="164">
        <f t="shared" si="205"/>
        <v>0</v>
      </c>
      <c r="AE504" s="165">
        <f>IF(AU504&gt;0.1,VLOOKUP(B504,'P2 Origin'!$C$21:$M$176,3,0)*H504,0)</f>
        <v>0</v>
      </c>
      <c r="AF504" s="166">
        <f t="shared" si="206"/>
        <v>0</v>
      </c>
      <c r="AG504" s="165">
        <f>(VLOOKUP(B504,'P2 Origin'!$C$21:$M$176,4,0))*AF504</f>
        <v>0</v>
      </c>
      <c r="AH504" s="166">
        <f t="shared" si="207"/>
        <v>0</v>
      </c>
      <c r="AI504" s="165">
        <f>(VLOOKUP(B504,'P2 Origin'!$C$21:$M$176,5,0))*AH504</f>
        <v>0</v>
      </c>
      <c r="AJ504" s="166">
        <f t="shared" si="223"/>
        <v>0</v>
      </c>
      <c r="AK504" s="165">
        <f>(VLOOKUP(B504,'P2 Origin'!$C$21:$M$176,6,0))*AJ504</f>
        <v>0</v>
      </c>
      <c r="AL504" s="166">
        <f t="shared" si="208"/>
        <v>33</v>
      </c>
      <c r="AM504" s="165">
        <f>(VLOOKUP($B504,'P2 Origin'!$C$21:$M$176,7,0))*AL504</f>
        <v>0</v>
      </c>
      <c r="AN504" s="166">
        <f t="shared" si="209"/>
        <v>0</v>
      </c>
      <c r="AO504" s="165">
        <f>(VLOOKUP($B504,'P2 Origin'!$C$21:$M$176,8,0))*AN504</f>
        <v>0</v>
      </c>
      <c r="AP504" s="166">
        <f t="shared" si="210"/>
        <v>0</v>
      </c>
      <c r="AQ504" s="165">
        <f>(VLOOKUP($B504,'P2 Origin'!$C$21:$M$176,9,0))*AP504</f>
        <v>0</v>
      </c>
      <c r="AR504" s="155">
        <f t="shared" si="211"/>
        <v>1</v>
      </c>
      <c r="AS504" s="164">
        <f>(VLOOKUP(B504,'P2 Origin'!$C$21:$M$176,10,0))*K504</f>
        <v>0</v>
      </c>
      <c r="AT504" s="164">
        <f>(VLOOKUP(B504,'P2 Origin'!$C$21:$M$176,11,0))*J504</f>
        <v>0</v>
      </c>
      <c r="AU504" s="167">
        <v>33</v>
      </c>
      <c r="AV504" s="168">
        <v>33</v>
      </c>
      <c r="AW504" s="169">
        <v>0</v>
      </c>
      <c r="AX504" s="170">
        <f>IF(AU504&gt;=0.1,'P3 Bureaumarge zee- en luchtvr.'!$D$12,0)</f>
        <v>0</v>
      </c>
      <c r="AY504" s="163">
        <f t="shared" si="212"/>
        <v>0</v>
      </c>
      <c r="AZ504" s="157" t="str">
        <f>VLOOKUP(D504,'P4 Destination'!$C$21:$O$176,13,0)</f>
        <v>USD</v>
      </c>
      <c r="BA504" s="164">
        <f t="shared" si="213"/>
        <v>0</v>
      </c>
      <c r="BB504" s="171">
        <f>IF(AU504&gt;0.1,(VLOOKUP(D504,'P4 Destination'!$C$21:$M$176,3,0))*I504,0)</f>
        <v>0</v>
      </c>
      <c r="BC504" s="172">
        <f t="shared" si="214"/>
        <v>0</v>
      </c>
      <c r="BD504" s="171">
        <f>(VLOOKUP($D504,'P4 Destination'!$C$21:$M$176,4,0))*BC504</f>
        <v>0</v>
      </c>
      <c r="BE504" s="172">
        <f t="shared" si="215"/>
        <v>0</v>
      </c>
      <c r="BF504" s="171">
        <f>(VLOOKUP($D504,'P4 Destination'!$C$21:$M$176,5,0))*BE504</f>
        <v>0</v>
      </c>
      <c r="BG504" s="172">
        <f t="shared" si="216"/>
        <v>0</v>
      </c>
      <c r="BH504" s="171">
        <f>(VLOOKUP($D504,'P4 Destination'!$C$21:$M$176,6,0))*BG504</f>
        <v>0</v>
      </c>
      <c r="BI504" s="172">
        <f t="shared" si="217"/>
        <v>33</v>
      </c>
      <c r="BJ504" s="171">
        <f>(VLOOKUP($D504,'P4 Destination'!$C$21:$M$176,7,0))*BI504</f>
        <v>0</v>
      </c>
      <c r="BK504" s="172">
        <f t="shared" si="218"/>
        <v>0</v>
      </c>
      <c r="BL504" s="171">
        <f>(VLOOKUP($D504,'P4 Destination'!$C$21:$M$176,8,0))*BK504</f>
        <v>0</v>
      </c>
      <c r="BM504" s="172">
        <f t="shared" si="219"/>
        <v>0</v>
      </c>
      <c r="BN504" s="171">
        <f>(VLOOKUP($D504,'P4 Destination'!$C$21:$M$176,9,0))*BM504</f>
        <v>0</v>
      </c>
      <c r="BO504" s="154">
        <f t="shared" si="220"/>
        <v>1</v>
      </c>
      <c r="BP504" s="171">
        <f>(VLOOKUP(D504,'P4 Destination'!$C$21:$M$176,10,0))*K504</f>
        <v>0</v>
      </c>
      <c r="BQ504" s="171">
        <f>(VLOOKUP(D504,'P4 Destination'!$C$21:$M$176,11,0))*J504</f>
        <v>0</v>
      </c>
      <c r="BR504" s="173">
        <f t="shared" si="221"/>
        <v>0</v>
      </c>
      <c r="BS504" s="173">
        <f>(AV504*2500)*'P6 Verzekering'!$E$11</f>
        <v>0</v>
      </c>
      <c r="BT504" s="173">
        <f>(AW504*2500)*'P6 Verzekering'!$E$12</f>
        <v>0</v>
      </c>
      <c r="BU504" s="173">
        <f>(L504*2500)*'P6 Verzekering'!$E$13</f>
        <v>0</v>
      </c>
      <c r="BV504" s="173">
        <f t="shared" si="222"/>
        <v>0</v>
      </c>
      <c r="BW504"/>
      <c r="BX504"/>
    </row>
    <row r="505" spans="1:76">
      <c r="A505" s="152" t="s">
        <v>1899</v>
      </c>
      <c r="B505" s="152" t="s">
        <v>219</v>
      </c>
      <c r="C505" s="152" t="s">
        <v>219</v>
      </c>
      <c r="D505" s="152" t="s">
        <v>354</v>
      </c>
      <c r="E505" s="152" t="s">
        <v>351</v>
      </c>
      <c r="F505" s="153">
        <f t="shared" si="196"/>
        <v>35</v>
      </c>
      <c r="G505" s="154">
        <v>1</v>
      </c>
      <c r="H505" s="154">
        <f>IFERROR(VLOOKUP(B505,'P2 Origin'!$C$21:$Q$176,15,FALSE),0)</f>
        <v>0</v>
      </c>
      <c r="I505" s="154">
        <f>IFERROR(VLOOKUP(D505,'P4 Destination'!$C$21:$Q$176,15,FALSE),0)</f>
        <v>1</v>
      </c>
      <c r="J505" s="155"/>
      <c r="K505" s="155">
        <v>1</v>
      </c>
      <c r="L505" s="156">
        <v>0</v>
      </c>
      <c r="M505" s="155">
        <v>0</v>
      </c>
      <c r="N505" s="155">
        <v>0</v>
      </c>
      <c r="O505" s="157">
        <f t="shared" si="197"/>
        <v>0</v>
      </c>
      <c r="P505" s="158">
        <f t="shared" si="198"/>
        <v>0</v>
      </c>
      <c r="Q505" s="159">
        <f>IFERROR(VLOOKUP(N505,'P1 Intra-Europees'!$A$15:$H$25,3,0),0)*P505</f>
        <v>0</v>
      </c>
      <c r="R505" s="160">
        <f t="shared" si="199"/>
        <v>0</v>
      </c>
      <c r="S505" s="159">
        <f>IFERROR(VLOOKUP(N505,'P1 Intra-Europees'!$A$15:$H$25,4,0),0)*R505</f>
        <v>0</v>
      </c>
      <c r="T505" s="160">
        <f t="shared" si="200"/>
        <v>0</v>
      </c>
      <c r="U505" s="159">
        <f>IFERROR(VLOOKUP(N505,'P1 Intra-Europees'!$A$15:$H$25,5,0),0)*T505</f>
        <v>0</v>
      </c>
      <c r="V505" s="160">
        <f t="shared" si="201"/>
        <v>0</v>
      </c>
      <c r="W505" s="159">
        <f>IFERROR(VLOOKUP(N505,'P1 Intra-Europees'!$A$15:$H$25,6,0),0)*V505</f>
        <v>0</v>
      </c>
      <c r="X505" s="160">
        <f t="shared" si="202"/>
        <v>0</v>
      </c>
      <c r="Y505" s="159">
        <f>IFERROR(VLOOKUP(N505,'P1 Intra-Europees'!$A$15:$H$25,7,0),0)*X505</f>
        <v>0</v>
      </c>
      <c r="Z505" s="161">
        <f t="shared" si="203"/>
        <v>0</v>
      </c>
      <c r="AA505" s="162">
        <f>IFERROR(VLOOKUP(N505,'P1 Intra-Europees'!$A$15:$H$25,8,0),0)*Z505</f>
        <v>0</v>
      </c>
      <c r="AB505" s="163">
        <f t="shared" si="204"/>
        <v>0</v>
      </c>
      <c r="AC505" s="157" t="str">
        <f>VLOOKUP(B505,'P2 Origin'!$C$21:$O$176,13,0)</f>
        <v>EUR</v>
      </c>
      <c r="AD505" s="164">
        <f t="shared" si="205"/>
        <v>0</v>
      </c>
      <c r="AE505" s="165">
        <f>IF(AU505&gt;0.1,VLOOKUP(B505,'P2 Origin'!$C$21:$M$176,3,0)*H505,0)</f>
        <v>0</v>
      </c>
      <c r="AF505" s="166">
        <f t="shared" si="206"/>
        <v>0</v>
      </c>
      <c r="AG505" s="165">
        <f>(VLOOKUP(B505,'P2 Origin'!$C$21:$M$176,4,0))*AF505</f>
        <v>0</v>
      </c>
      <c r="AH505" s="166">
        <f t="shared" si="207"/>
        <v>0</v>
      </c>
      <c r="AI505" s="165">
        <f>(VLOOKUP(B505,'P2 Origin'!$C$21:$M$176,5,0))*AH505</f>
        <v>0</v>
      </c>
      <c r="AJ505" s="166">
        <f t="shared" si="223"/>
        <v>0</v>
      </c>
      <c r="AK505" s="165">
        <f>(VLOOKUP(B505,'P2 Origin'!$C$21:$M$176,6,0))*AJ505</f>
        <v>0</v>
      </c>
      <c r="AL505" s="166">
        <f t="shared" si="208"/>
        <v>35</v>
      </c>
      <c r="AM505" s="165">
        <f>(VLOOKUP($B505,'P2 Origin'!$C$21:$M$176,7,0))*AL505</f>
        <v>0</v>
      </c>
      <c r="AN505" s="166">
        <f t="shared" si="209"/>
        <v>0</v>
      </c>
      <c r="AO505" s="165">
        <f>(VLOOKUP($B505,'P2 Origin'!$C$21:$M$176,8,0))*AN505</f>
        <v>0</v>
      </c>
      <c r="AP505" s="166">
        <f t="shared" si="210"/>
        <v>0</v>
      </c>
      <c r="AQ505" s="165">
        <f>(VLOOKUP($B505,'P2 Origin'!$C$21:$M$176,9,0))*AP505</f>
        <v>0</v>
      </c>
      <c r="AR505" s="155">
        <f t="shared" si="211"/>
        <v>1</v>
      </c>
      <c r="AS505" s="164">
        <f>(VLOOKUP(B505,'P2 Origin'!$C$21:$M$176,10,0))*K505</f>
        <v>0</v>
      </c>
      <c r="AT505" s="164">
        <f>(VLOOKUP(B505,'P2 Origin'!$C$21:$M$176,11,0))*J505</f>
        <v>0</v>
      </c>
      <c r="AU505" s="167">
        <v>35</v>
      </c>
      <c r="AV505" s="168">
        <v>35</v>
      </c>
      <c r="AW505" s="169">
        <v>0</v>
      </c>
      <c r="AX505" s="170">
        <f>IF(AU505&gt;=0.1,'P3 Bureaumarge zee- en luchtvr.'!$D$12,0)</f>
        <v>0</v>
      </c>
      <c r="AY505" s="163">
        <f t="shared" si="212"/>
        <v>0</v>
      </c>
      <c r="AZ505" s="157" t="str">
        <f>VLOOKUP(D505,'P4 Destination'!$C$21:$O$176,13,0)</f>
        <v>USD</v>
      </c>
      <c r="BA505" s="164">
        <f t="shared" si="213"/>
        <v>0</v>
      </c>
      <c r="BB505" s="171">
        <f>IF(AU505&gt;0.1,(VLOOKUP(D505,'P4 Destination'!$C$21:$M$176,3,0))*I505,0)</f>
        <v>0</v>
      </c>
      <c r="BC505" s="172">
        <f t="shared" si="214"/>
        <v>0</v>
      </c>
      <c r="BD505" s="171">
        <f>(VLOOKUP($D505,'P4 Destination'!$C$21:$M$176,4,0))*BC505</f>
        <v>0</v>
      </c>
      <c r="BE505" s="172">
        <f t="shared" si="215"/>
        <v>0</v>
      </c>
      <c r="BF505" s="171">
        <f>(VLOOKUP($D505,'P4 Destination'!$C$21:$M$176,5,0))*BE505</f>
        <v>0</v>
      </c>
      <c r="BG505" s="172">
        <f t="shared" si="216"/>
        <v>0</v>
      </c>
      <c r="BH505" s="171">
        <f>(VLOOKUP($D505,'P4 Destination'!$C$21:$M$176,6,0))*BG505</f>
        <v>0</v>
      </c>
      <c r="BI505" s="172">
        <f t="shared" si="217"/>
        <v>35</v>
      </c>
      <c r="BJ505" s="171">
        <f>(VLOOKUP($D505,'P4 Destination'!$C$21:$M$176,7,0))*BI505</f>
        <v>0</v>
      </c>
      <c r="BK505" s="172">
        <f t="shared" si="218"/>
        <v>0</v>
      </c>
      <c r="BL505" s="171">
        <f>(VLOOKUP($D505,'P4 Destination'!$C$21:$M$176,8,0))*BK505</f>
        <v>0</v>
      </c>
      <c r="BM505" s="172">
        <f t="shared" si="219"/>
        <v>0</v>
      </c>
      <c r="BN505" s="171">
        <f>(VLOOKUP($D505,'P4 Destination'!$C$21:$M$176,9,0))*BM505</f>
        <v>0</v>
      </c>
      <c r="BO505" s="154">
        <f t="shared" si="220"/>
        <v>1</v>
      </c>
      <c r="BP505" s="171">
        <f>(VLOOKUP(D505,'P4 Destination'!$C$21:$M$176,10,0))*K505</f>
        <v>0</v>
      </c>
      <c r="BQ505" s="171">
        <f>(VLOOKUP(D505,'P4 Destination'!$C$21:$M$176,11,0))*J505</f>
        <v>0</v>
      </c>
      <c r="BR505" s="173">
        <f t="shared" si="221"/>
        <v>0</v>
      </c>
      <c r="BS505" s="173">
        <f>(AV505*2500)*'P6 Verzekering'!$E$11</f>
        <v>0</v>
      </c>
      <c r="BT505" s="173">
        <f>(AW505*2500)*'P6 Verzekering'!$E$12</f>
        <v>0</v>
      </c>
      <c r="BU505" s="173">
        <f>(L505*2500)*'P6 Verzekering'!$E$13</f>
        <v>0</v>
      </c>
      <c r="BV505" s="173">
        <f t="shared" si="222"/>
        <v>0</v>
      </c>
      <c r="BW505"/>
      <c r="BX505"/>
    </row>
    <row r="506" spans="1:76">
      <c r="A506" s="152" t="s">
        <v>1901</v>
      </c>
      <c r="B506" s="152" t="s">
        <v>219</v>
      </c>
      <c r="C506" s="152" t="s">
        <v>219</v>
      </c>
      <c r="D506" s="152" t="s">
        <v>354</v>
      </c>
      <c r="E506" s="152" t="s">
        <v>351</v>
      </c>
      <c r="F506" s="153">
        <f t="shared" si="196"/>
        <v>21</v>
      </c>
      <c r="G506" s="154">
        <v>1</v>
      </c>
      <c r="H506" s="154">
        <f>IFERROR(VLOOKUP(B506,'P2 Origin'!$C$21:$Q$176,15,FALSE),0)</f>
        <v>0</v>
      </c>
      <c r="I506" s="154">
        <f>IFERROR(VLOOKUP(D506,'P4 Destination'!$C$21:$Q$176,15,FALSE),0)</f>
        <v>1</v>
      </c>
      <c r="J506" s="155">
        <v>1</v>
      </c>
      <c r="K506" s="155"/>
      <c r="L506" s="156">
        <v>0</v>
      </c>
      <c r="M506" s="155">
        <v>0</v>
      </c>
      <c r="N506" s="155">
        <v>0</v>
      </c>
      <c r="O506" s="157">
        <f t="shared" si="197"/>
        <v>0</v>
      </c>
      <c r="P506" s="158">
        <f t="shared" si="198"/>
        <v>0</v>
      </c>
      <c r="Q506" s="159">
        <f>IFERROR(VLOOKUP(N506,'P1 Intra-Europees'!$A$15:$H$25,3,0),0)*P506</f>
        <v>0</v>
      </c>
      <c r="R506" s="160">
        <f t="shared" si="199"/>
        <v>0</v>
      </c>
      <c r="S506" s="159">
        <f>IFERROR(VLOOKUP(N506,'P1 Intra-Europees'!$A$15:$H$25,4,0),0)*R506</f>
        <v>0</v>
      </c>
      <c r="T506" s="160">
        <f t="shared" si="200"/>
        <v>0</v>
      </c>
      <c r="U506" s="159">
        <f>IFERROR(VLOOKUP(N506,'P1 Intra-Europees'!$A$15:$H$25,5,0),0)*T506</f>
        <v>0</v>
      </c>
      <c r="V506" s="160">
        <f t="shared" si="201"/>
        <v>0</v>
      </c>
      <c r="W506" s="159">
        <f>IFERROR(VLOOKUP(N506,'P1 Intra-Europees'!$A$15:$H$25,6,0),0)*V506</f>
        <v>0</v>
      </c>
      <c r="X506" s="160">
        <f t="shared" si="202"/>
        <v>0</v>
      </c>
      <c r="Y506" s="159">
        <f>IFERROR(VLOOKUP(N506,'P1 Intra-Europees'!$A$15:$H$25,7,0),0)*X506</f>
        <v>0</v>
      </c>
      <c r="Z506" s="161">
        <f t="shared" si="203"/>
        <v>0</v>
      </c>
      <c r="AA506" s="162">
        <f>IFERROR(VLOOKUP(N506,'P1 Intra-Europees'!$A$15:$H$25,8,0),0)*Z506</f>
        <v>0</v>
      </c>
      <c r="AB506" s="163">
        <f t="shared" si="204"/>
        <v>0</v>
      </c>
      <c r="AC506" s="157" t="str">
        <f>VLOOKUP(B506,'P2 Origin'!$C$21:$O$176,13,0)</f>
        <v>EUR</v>
      </c>
      <c r="AD506" s="164">
        <f t="shared" si="205"/>
        <v>0</v>
      </c>
      <c r="AE506" s="165">
        <f>IF(AU506&gt;0.1,VLOOKUP(B506,'P2 Origin'!$C$21:$M$176,3,0)*H506,0)</f>
        <v>0</v>
      </c>
      <c r="AF506" s="166">
        <f t="shared" si="206"/>
        <v>0</v>
      </c>
      <c r="AG506" s="165">
        <f>(VLOOKUP(B506,'P2 Origin'!$C$21:$M$176,4,0))*AF506</f>
        <v>0</v>
      </c>
      <c r="AH506" s="166">
        <f t="shared" si="207"/>
        <v>0</v>
      </c>
      <c r="AI506" s="165">
        <f>(VLOOKUP(B506,'P2 Origin'!$C$21:$M$176,5,0))*AH506</f>
        <v>0</v>
      </c>
      <c r="AJ506" s="166">
        <f t="shared" si="223"/>
        <v>21</v>
      </c>
      <c r="AK506" s="165">
        <f>(VLOOKUP(B506,'P2 Origin'!$C$21:$M$176,6,0))*AJ506</f>
        <v>0</v>
      </c>
      <c r="AL506" s="166">
        <f t="shared" si="208"/>
        <v>0</v>
      </c>
      <c r="AM506" s="165">
        <f>(VLOOKUP($B506,'P2 Origin'!$C$21:$M$176,7,0))*AL506</f>
        <v>0</v>
      </c>
      <c r="AN506" s="166">
        <f t="shared" si="209"/>
        <v>0</v>
      </c>
      <c r="AO506" s="165">
        <f>(VLOOKUP($B506,'P2 Origin'!$C$21:$M$176,8,0))*AN506</f>
        <v>0</v>
      </c>
      <c r="AP506" s="166">
        <f t="shared" si="210"/>
        <v>0</v>
      </c>
      <c r="AQ506" s="165">
        <f>(VLOOKUP($B506,'P2 Origin'!$C$21:$M$176,9,0))*AP506</f>
        <v>0</v>
      </c>
      <c r="AR506" s="155">
        <f t="shared" si="211"/>
        <v>1</v>
      </c>
      <c r="AS506" s="164">
        <f>(VLOOKUP(B506,'P2 Origin'!$C$21:$M$176,10,0))*K506</f>
        <v>0</v>
      </c>
      <c r="AT506" s="164">
        <f>(VLOOKUP(B506,'P2 Origin'!$C$21:$M$176,11,0))*J506</f>
        <v>0</v>
      </c>
      <c r="AU506" s="167">
        <v>21</v>
      </c>
      <c r="AV506" s="168">
        <v>21</v>
      </c>
      <c r="AW506" s="169">
        <v>0</v>
      </c>
      <c r="AX506" s="170">
        <f>IF(AU506&gt;=0.1,'P3 Bureaumarge zee- en luchtvr.'!$D$12,0)</f>
        <v>0</v>
      </c>
      <c r="AY506" s="163">
        <f t="shared" si="212"/>
        <v>0</v>
      </c>
      <c r="AZ506" s="157" t="str">
        <f>VLOOKUP(D506,'P4 Destination'!$C$21:$O$176,13,0)</f>
        <v>USD</v>
      </c>
      <c r="BA506" s="164">
        <f t="shared" si="213"/>
        <v>0</v>
      </c>
      <c r="BB506" s="171">
        <f>IF(AU506&gt;0.1,(VLOOKUP(D506,'P4 Destination'!$C$21:$M$176,3,0))*I506,0)</f>
        <v>0</v>
      </c>
      <c r="BC506" s="172">
        <f t="shared" si="214"/>
        <v>0</v>
      </c>
      <c r="BD506" s="171">
        <f>(VLOOKUP($D506,'P4 Destination'!$C$21:$M$176,4,0))*BC506</f>
        <v>0</v>
      </c>
      <c r="BE506" s="172">
        <f t="shared" si="215"/>
        <v>0</v>
      </c>
      <c r="BF506" s="171">
        <f>(VLOOKUP($D506,'P4 Destination'!$C$21:$M$176,5,0))*BE506</f>
        <v>0</v>
      </c>
      <c r="BG506" s="172">
        <f t="shared" si="216"/>
        <v>21</v>
      </c>
      <c r="BH506" s="171">
        <f>(VLOOKUP($D506,'P4 Destination'!$C$21:$M$176,6,0))*BG506</f>
        <v>0</v>
      </c>
      <c r="BI506" s="172">
        <f t="shared" si="217"/>
        <v>0</v>
      </c>
      <c r="BJ506" s="171">
        <f>(VLOOKUP($D506,'P4 Destination'!$C$21:$M$176,7,0))*BI506</f>
        <v>0</v>
      </c>
      <c r="BK506" s="172">
        <f t="shared" si="218"/>
        <v>0</v>
      </c>
      <c r="BL506" s="171">
        <f>(VLOOKUP($D506,'P4 Destination'!$C$21:$M$176,8,0))*BK506</f>
        <v>0</v>
      </c>
      <c r="BM506" s="172">
        <f t="shared" si="219"/>
        <v>0</v>
      </c>
      <c r="BN506" s="171">
        <f>(VLOOKUP($D506,'P4 Destination'!$C$21:$M$176,9,0))*BM506</f>
        <v>0</v>
      </c>
      <c r="BO506" s="154">
        <f t="shared" si="220"/>
        <v>1</v>
      </c>
      <c r="BP506" s="171">
        <f>(VLOOKUP(D506,'P4 Destination'!$C$21:$M$176,10,0))*K506</f>
        <v>0</v>
      </c>
      <c r="BQ506" s="171">
        <f>(VLOOKUP(D506,'P4 Destination'!$C$21:$M$176,11,0))*J506</f>
        <v>0</v>
      </c>
      <c r="BR506" s="173">
        <f t="shared" si="221"/>
        <v>0</v>
      </c>
      <c r="BS506" s="173">
        <f>(AV506*2500)*'P6 Verzekering'!$E$11</f>
        <v>0</v>
      </c>
      <c r="BT506" s="173">
        <f>(AW506*2500)*'P6 Verzekering'!$E$12</f>
        <v>0</v>
      </c>
      <c r="BU506" s="173">
        <f>(L506*2500)*'P6 Verzekering'!$E$13</f>
        <v>0</v>
      </c>
      <c r="BV506" s="173">
        <f t="shared" si="222"/>
        <v>0</v>
      </c>
      <c r="BW506"/>
      <c r="BX506"/>
    </row>
    <row r="507" spans="1:76">
      <c r="A507" s="152" t="s">
        <v>1902</v>
      </c>
      <c r="B507" s="152" t="s">
        <v>219</v>
      </c>
      <c r="C507" s="152" t="s">
        <v>219</v>
      </c>
      <c r="D507" s="152" t="s">
        <v>354</v>
      </c>
      <c r="E507" s="152" t="s">
        <v>351</v>
      </c>
      <c r="F507" s="153">
        <f t="shared" si="196"/>
        <v>51</v>
      </c>
      <c r="G507" s="154">
        <v>1</v>
      </c>
      <c r="H507" s="154">
        <f>IFERROR(VLOOKUP(B507,'P2 Origin'!$C$21:$Q$176,15,FALSE),0)</f>
        <v>0</v>
      </c>
      <c r="I507" s="154">
        <f>IFERROR(VLOOKUP(D507,'P4 Destination'!$C$21:$Q$176,15,FALSE),0)</f>
        <v>1</v>
      </c>
      <c r="J507" s="155"/>
      <c r="K507" s="155">
        <v>1</v>
      </c>
      <c r="L507" s="156">
        <v>0</v>
      </c>
      <c r="M507" s="155">
        <v>0</v>
      </c>
      <c r="N507" s="155">
        <v>0</v>
      </c>
      <c r="O507" s="157">
        <f t="shared" si="197"/>
        <v>0</v>
      </c>
      <c r="P507" s="158">
        <f t="shared" si="198"/>
        <v>0</v>
      </c>
      <c r="Q507" s="159">
        <f>IFERROR(VLOOKUP(N507,'P1 Intra-Europees'!$A$15:$H$25,3,0),0)*P507</f>
        <v>0</v>
      </c>
      <c r="R507" s="160">
        <f t="shared" si="199"/>
        <v>0</v>
      </c>
      <c r="S507" s="159">
        <f>IFERROR(VLOOKUP(N507,'P1 Intra-Europees'!$A$15:$H$25,4,0),0)*R507</f>
        <v>0</v>
      </c>
      <c r="T507" s="160">
        <f t="shared" si="200"/>
        <v>0</v>
      </c>
      <c r="U507" s="159">
        <f>IFERROR(VLOOKUP(N507,'P1 Intra-Europees'!$A$15:$H$25,5,0),0)*T507</f>
        <v>0</v>
      </c>
      <c r="V507" s="160">
        <f t="shared" si="201"/>
        <v>0</v>
      </c>
      <c r="W507" s="159">
        <f>IFERROR(VLOOKUP(N507,'P1 Intra-Europees'!$A$15:$H$25,6,0),0)*V507</f>
        <v>0</v>
      </c>
      <c r="X507" s="160">
        <f t="shared" si="202"/>
        <v>0</v>
      </c>
      <c r="Y507" s="159">
        <f>IFERROR(VLOOKUP(N507,'P1 Intra-Europees'!$A$15:$H$25,7,0),0)*X507</f>
        <v>0</v>
      </c>
      <c r="Z507" s="161">
        <f t="shared" si="203"/>
        <v>0</v>
      </c>
      <c r="AA507" s="162">
        <f>IFERROR(VLOOKUP(N507,'P1 Intra-Europees'!$A$15:$H$25,8,0),0)*Z507</f>
        <v>0</v>
      </c>
      <c r="AB507" s="163">
        <f t="shared" si="204"/>
        <v>0</v>
      </c>
      <c r="AC507" s="157" t="str">
        <f>VLOOKUP(B507,'P2 Origin'!$C$21:$O$176,13,0)</f>
        <v>EUR</v>
      </c>
      <c r="AD507" s="164">
        <f t="shared" si="205"/>
        <v>0</v>
      </c>
      <c r="AE507" s="165">
        <f>IF(AU507&gt;0.1,VLOOKUP(B507,'P2 Origin'!$C$21:$M$176,3,0)*H507,0)</f>
        <v>0</v>
      </c>
      <c r="AF507" s="166">
        <f t="shared" si="206"/>
        <v>0</v>
      </c>
      <c r="AG507" s="165">
        <f>(VLOOKUP(B507,'P2 Origin'!$C$21:$M$176,4,0))*AF507</f>
        <v>0</v>
      </c>
      <c r="AH507" s="166">
        <f t="shared" si="207"/>
        <v>0</v>
      </c>
      <c r="AI507" s="165">
        <f>(VLOOKUP(B507,'P2 Origin'!$C$21:$M$176,5,0))*AH507</f>
        <v>0</v>
      </c>
      <c r="AJ507" s="166">
        <f t="shared" si="223"/>
        <v>0</v>
      </c>
      <c r="AK507" s="165">
        <f>(VLOOKUP(B507,'P2 Origin'!$C$21:$M$176,6,0))*AJ507</f>
        <v>0</v>
      </c>
      <c r="AL507" s="166">
        <f t="shared" si="208"/>
        <v>0</v>
      </c>
      <c r="AM507" s="165">
        <f>(VLOOKUP($B507,'P2 Origin'!$C$21:$M$176,7,0))*AL507</f>
        <v>0</v>
      </c>
      <c r="AN507" s="166">
        <f t="shared" si="209"/>
        <v>0</v>
      </c>
      <c r="AO507" s="165">
        <f>(VLOOKUP($B507,'P2 Origin'!$C$21:$M$176,8,0))*AN507</f>
        <v>0</v>
      </c>
      <c r="AP507" s="166">
        <f t="shared" si="210"/>
        <v>51</v>
      </c>
      <c r="AQ507" s="165">
        <f>(VLOOKUP($B507,'P2 Origin'!$C$21:$M$176,9,0))*AP507</f>
        <v>0</v>
      </c>
      <c r="AR507" s="155">
        <f t="shared" si="211"/>
        <v>1</v>
      </c>
      <c r="AS507" s="164">
        <f>(VLOOKUP(B507,'P2 Origin'!$C$21:$M$176,10,0))*K507</f>
        <v>0</v>
      </c>
      <c r="AT507" s="164">
        <f>(VLOOKUP(B507,'P2 Origin'!$C$21:$M$176,11,0))*J507</f>
        <v>0</v>
      </c>
      <c r="AU507" s="167">
        <v>51</v>
      </c>
      <c r="AV507" s="168">
        <v>51</v>
      </c>
      <c r="AW507" s="169">
        <v>0</v>
      </c>
      <c r="AX507" s="170">
        <f>IF(AU507&gt;=0.1,'P3 Bureaumarge zee- en luchtvr.'!$D$12,0)</f>
        <v>0</v>
      </c>
      <c r="AY507" s="163">
        <f t="shared" si="212"/>
        <v>0</v>
      </c>
      <c r="AZ507" s="157" t="str">
        <f>VLOOKUP(D507,'P4 Destination'!$C$21:$O$176,13,0)</f>
        <v>USD</v>
      </c>
      <c r="BA507" s="164">
        <f t="shared" si="213"/>
        <v>0</v>
      </c>
      <c r="BB507" s="171">
        <f>IF(AU507&gt;0.1,(VLOOKUP(D507,'P4 Destination'!$C$21:$M$176,3,0))*I507,0)</f>
        <v>0</v>
      </c>
      <c r="BC507" s="172">
        <f t="shared" si="214"/>
        <v>0</v>
      </c>
      <c r="BD507" s="171">
        <f>(VLOOKUP($D507,'P4 Destination'!$C$21:$M$176,4,0))*BC507</f>
        <v>0</v>
      </c>
      <c r="BE507" s="172">
        <f t="shared" si="215"/>
        <v>0</v>
      </c>
      <c r="BF507" s="171">
        <f>(VLOOKUP($D507,'P4 Destination'!$C$21:$M$176,5,0))*BE507</f>
        <v>0</v>
      </c>
      <c r="BG507" s="172">
        <f t="shared" si="216"/>
        <v>0</v>
      </c>
      <c r="BH507" s="171">
        <f>(VLOOKUP($D507,'P4 Destination'!$C$21:$M$176,6,0))*BG507</f>
        <v>0</v>
      </c>
      <c r="BI507" s="172">
        <f t="shared" si="217"/>
        <v>0</v>
      </c>
      <c r="BJ507" s="171">
        <f>(VLOOKUP($D507,'P4 Destination'!$C$21:$M$176,7,0))*BI507</f>
        <v>0</v>
      </c>
      <c r="BK507" s="172">
        <f t="shared" si="218"/>
        <v>0</v>
      </c>
      <c r="BL507" s="171">
        <f>(VLOOKUP($D507,'P4 Destination'!$C$21:$M$176,8,0))*BK507</f>
        <v>0</v>
      </c>
      <c r="BM507" s="172">
        <f t="shared" si="219"/>
        <v>51</v>
      </c>
      <c r="BN507" s="171">
        <f>(VLOOKUP($D507,'P4 Destination'!$C$21:$M$176,9,0))*BM507</f>
        <v>0</v>
      </c>
      <c r="BO507" s="154">
        <f t="shared" si="220"/>
        <v>1</v>
      </c>
      <c r="BP507" s="171">
        <f>(VLOOKUP(D507,'P4 Destination'!$C$21:$M$176,10,0))*K507</f>
        <v>0</v>
      </c>
      <c r="BQ507" s="171">
        <f>(VLOOKUP(D507,'P4 Destination'!$C$21:$M$176,11,0))*J507</f>
        <v>0</v>
      </c>
      <c r="BR507" s="173">
        <f t="shared" si="221"/>
        <v>0</v>
      </c>
      <c r="BS507" s="173">
        <f>(AV507*2500)*'P6 Verzekering'!$E$11</f>
        <v>0</v>
      </c>
      <c r="BT507" s="173">
        <f>(AW507*2500)*'P6 Verzekering'!$E$12</f>
        <v>0</v>
      </c>
      <c r="BU507" s="173">
        <f>(L507*2500)*'P6 Verzekering'!$E$13</f>
        <v>0</v>
      </c>
      <c r="BV507" s="173">
        <f t="shared" si="222"/>
        <v>0</v>
      </c>
      <c r="BW507"/>
      <c r="BX507"/>
    </row>
    <row r="508" spans="1:76">
      <c r="A508" s="152" t="s">
        <v>1903</v>
      </c>
      <c r="B508" s="152" t="s">
        <v>219</v>
      </c>
      <c r="C508" s="152" t="s">
        <v>219</v>
      </c>
      <c r="D508" s="152" t="s">
        <v>354</v>
      </c>
      <c r="E508" s="152" t="s">
        <v>351</v>
      </c>
      <c r="F508" s="153">
        <f t="shared" si="196"/>
        <v>27</v>
      </c>
      <c r="G508" s="154">
        <v>1</v>
      </c>
      <c r="H508" s="154">
        <f>IFERROR(VLOOKUP(B508,'P2 Origin'!$C$21:$Q$176,15,FALSE),0)</f>
        <v>0</v>
      </c>
      <c r="I508" s="154">
        <f>IFERROR(VLOOKUP(D508,'P4 Destination'!$C$21:$Q$176,15,FALSE),0)</f>
        <v>1</v>
      </c>
      <c r="J508" s="155">
        <v>1</v>
      </c>
      <c r="K508" s="155"/>
      <c r="L508" s="156">
        <v>0</v>
      </c>
      <c r="M508" s="155">
        <v>0</v>
      </c>
      <c r="N508" s="155">
        <v>0</v>
      </c>
      <c r="O508" s="157">
        <f t="shared" si="197"/>
        <v>0</v>
      </c>
      <c r="P508" s="158">
        <f t="shared" si="198"/>
        <v>0</v>
      </c>
      <c r="Q508" s="159">
        <f>IFERROR(VLOOKUP(N508,'P1 Intra-Europees'!$A$15:$H$25,3,0),0)*P508</f>
        <v>0</v>
      </c>
      <c r="R508" s="160">
        <f t="shared" si="199"/>
        <v>0</v>
      </c>
      <c r="S508" s="159">
        <f>IFERROR(VLOOKUP(N508,'P1 Intra-Europees'!$A$15:$H$25,4,0),0)*R508</f>
        <v>0</v>
      </c>
      <c r="T508" s="160">
        <f t="shared" si="200"/>
        <v>0</v>
      </c>
      <c r="U508" s="159">
        <f>IFERROR(VLOOKUP(N508,'P1 Intra-Europees'!$A$15:$H$25,5,0),0)*T508</f>
        <v>0</v>
      </c>
      <c r="V508" s="160">
        <f t="shared" si="201"/>
        <v>0</v>
      </c>
      <c r="W508" s="159">
        <f>IFERROR(VLOOKUP(N508,'P1 Intra-Europees'!$A$15:$H$25,6,0),0)*V508</f>
        <v>0</v>
      </c>
      <c r="X508" s="160">
        <f t="shared" si="202"/>
        <v>0</v>
      </c>
      <c r="Y508" s="159">
        <f>IFERROR(VLOOKUP(N508,'P1 Intra-Europees'!$A$15:$H$25,7,0),0)*X508</f>
        <v>0</v>
      </c>
      <c r="Z508" s="161">
        <f t="shared" si="203"/>
        <v>0</v>
      </c>
      <c r="AA508" s="162">
        <f>IFERROR(VLOOKUP(N508,'P1 Intra-Europees'!$A$15:$H$25,8,0),0)*Z508</f>
        <v>0</v>
      </c>
      <c r="AB508" s="163">
        <f t="shared" si="204"/>
        <v>0</v>
      </c>
      <c r="AC508" s="157" t="str">
        <f>VLOOKUP(B508,'P2 Origin'!$C$21:$O$176,13,0)</f>
        <v>EUR</v>
      </c>
      <c r="AD508" s="164">
        <f t="shared" si="205"/>
        <v>0</v>
      </c>
      <c r="AE508" s="165">
        <f>IF(AU508&gt;0.1,VLOOKUP(B508,'P2 Origin'!$C$21:$M$176,3,0)*H508,0)</f>
        <v>0</v>
      </c>
      <c r="AF508" s="166">
        <f t="shared" si="206"/>
        <v>0</v>
      </c>
      <c r="AG508" s="165">
        <f>(VLOOKUP(B508,'P2 Origin'!$C$21:$M$176,4,0))*AF508</f>
        <v>0</v>
      </c>
      <c r="AH508" s="166">
        <f t="shared" si="207"/>
        <v>0</v>
      </c>
      <c r="AI508" s="165">
        <f>(VLOOKUP(B508,'P2 Origin'!$C$21:$M$176,5,0))*AH508</f>
        <v>0</v>
      </c>
      <c r="AJ508" s="166">
        <f t="shared" si="223"/>
        <v>0</v>
      </c>
      <c r="AK508" s="165">
        <f>(VLOOKUP(B508,'P2 Origin'!$C$21:$M$176,6,0))*AJ508</f>
        <v>0</v>
      </c>
      <c r="AL508" s="166">
        <f t="shared" si="208"/>
        <v>27</v>
      </c>
      <c r="AM508" s="165">
        <f>(VLOOKUP($B508,'P2 Origin'!$C$21:$M$176,7,0))*AL508</f>
        <v>0</v>
      </c>
      <c r="AN508" s="166">
        <f t="shared" si="209"/>
        <v>0</v>
      </c>
      <c r="AO508" s="165">
        <f>(VLOOKUP($B508,'P2 Origin'!$C$21:$M$176,8,0))*AN508</f>
        <v>0</v>
      </c>
      <c r="AP508" s="166">
        <f t="shared" si="210"/>
        <v>0</v>
      </c>
      <c r="AQ508" s="165">
        <f>(VLOOKUP($B508,'P2 Origin'!$C$21:$M$176,9,0))*AP508</f>
        <v>0</v>
      </c>
      <c r="AR508" s="155">
        <f t="shared" si="211"/>
        <v>1</v>
      </c>
      <c r="AS508" s="164">
        <f>(VLOOKUP(B508,'P2 Origin'!$C$21:$M$176,10,0))*K508</f>
        <v>0</v>
      </c>
      <c r="AT508" s="164">
        <f>(VLOOKUP(B508,'P2 Origin'!$C$21:$M$176,11,0))*J508</f>
        <v>0</v>
      </c>
      <c r="AU508" s="167">
        <v>27</v>
      </c>
      <c r="AV508" s="168">
        <v>27</v>
      </c>
      <c r="AW508" s="169">
        <v>0</v>
      </c>
      <c r="AX508" s="170">
        <f>IF(AU508&gt;=0.1,'P3 Bureaumarge zee- en luchtvr.'!$D$12,0)</f>
        <v>0</v>
      </c>
      <c r="AY508" s="163">
        <f t="shared" si="212"/>
        <v>0</v>
      </c>
      <c r="AZ508" s="157" t="str">
        <f>VLOOKUP(D508,'P4 Destination'!$C$21:$O$176,13,0)</f>
        <v>USD</v>
      </c>
      <c r="BA508" s="164">
        <f t="shared" si="213"/>
        <v>0</v>
      </c>
      <c r="BB508" s="171">
        <f>IF(AU508&gt;0.1,(VLOOKUP(D508,'P4 Destination'!$C$21:$M$176,3,0))*I508,0)</f>
        <v>0</v>
      </c>
      <c r="BC508" s="172">
        <f t="shared" si="214"/>
        <v>0</v>
      </c>
      <c r="BD508" s="171">
        <f>(VLOOKUP($D508,'P4 Destination'!$C$21:$M$176,4,0))*BC508</f>
        <v>0</v>
      </c>
      <c r="BE508" s="172">
        <f t="shared" si="215"/>
        <v>0</v>
      </c>
      <c r="BF508" s="171">
        <f>(VLOOKUP($D508,'P4 Destination'!$C$21:$M$176,5,0))*BE508</f>
        <v>0</v>
      </c>
      <c r="BG508" s="172">
        <f t="shared" si="216"/>
        <v>0</v>
      </c>
      <c r="BH508" s="171">
        <f>(VLOOKUP($D508,'P4 Destination'!$C$21:$M$176,6,0))*BG508</f>
        <v>0</v>
      </c>
      <c r="BI508" s="172">
        <f t="shared" si="217"/>
        <v>27</v>
      </c>
      <c r="BJ508" s="171">
        <f>(VLOOKUP($D508,'P4 Destination'!$C$21:$M$176,7,0))*BI508</f>
        <v>0</v>
      </c>
      <c r="BK508" s="172">
        <f t="shared" si="218"/>
        <v>0</v>
      </c>
      <c r="BL508" s="171">
        <f>(VLOOKUP($D508,'P4 Destination'!$C$21:$M$176,8,0))*BK508</f>
        <v>0</v>
      </c>
      <c r="BM508" s="172">
        <f t="shared" si="219"/>
        <v>0</v>
      </c>
      <c r="BN508" s="171">
        <f>(VLOOKUP($D508,'P4 Destination'!$C$21:$M$176,9,0))*BM508</f>
        <v>0</v>
      </c>
      <c r="BO508" s="154">
        <f t="shared" si="220"/>
        <v>1</v>
      </c>
      <c r="BP508" s="171">
        <f>(VLOOKUP(D508,'P4 Destination'!$C$21:$M$176,10,0))*K508</f>
        <v>0</v>
      </c>
      <c r="BQ508" s="171">
        <f>(VLOOKUP(D508,'P4 Destination'!$C$21:$M$176,11,0))*J508</f>
        <v>0</v>
      </c>
      <c r="BR508" s="173">
        <f t="shared" si="221"/>
        <v>0</v>
      </c>
      <c r="BS508" s="173">
        <f>(AV508*2500)*'P6 Verzekering'!$E$11</f>
        <v>0</v>
      </c>
      <c r="BT508" s="173">
        <f>(AW508*2500)*'P6 Verzekering'!$E$12</f>
        <v>0</v>
      </c>
      <c r="BU508" s="173">
        <f>(L508*2500)*'P6 Verzekering'!$E$13</f>
        <v>0</v>
      </c>
      <c r="BV508" s="173">
        <f t="shared" si="222"/>
        <v>0</v>
      </c>
      <c r="BW508"/>
      <c r="BX508"/>
    </row>
    <row r="509" spans="1:76">
      <c r="A509" s="152" t="s">
        <v>1904</v>
      </c>
      <c r="B509" s="152" t="s">
        <v>219</v>
      </c>
      <c r="C509" s="152" t="s">
        <v>219</v>
      </c>
      <c r="D509" s="152" t="s">
        <v>354</v>
      </c>
      <c r="E509" s="152" t="s">
        <v>351</v>
      </c>
      <c r="F509" s="153">
        <f t="shared" si="196"/>
        <v>21</v>
      </c>
      <c r="G509" s="154">
        <v>1</v>
      </c>
      <c r="H509" s="154">
        <f>IFERROR(VLOOKUP(B509,'P2 Origin'!$C$21:$Q$176,15,FALSE),0)</f>
        <v>0</v>
      </c>
      <c r="I509" s="154">
        <f>IFERROR(VLOOKUP(D509,'P4 Destination'!$C$21:$Q$176,15,FALSE),0)</f>
        <v>1</v>
      </c>
      <c r="J509" s="155">
        <v>1</v>
      </c>
      <c r="K509" s="155"/>
      <c r="L509" s="156">
        <v>0</v>
      </c>
      <c r="M509" s="155">
        <v>0</v>
      </c>
      <c r="N509" s="155">
        <v>0</v>
      </c>
      <c r="O509" s="157">
        <f t="shared" si="197"/>
        <v>0</v>
      </c>
      <c r="P509" s="158">
        <f t="shared" si="198"/>
        <v>0</v>
      </c>
      <c r="Q509" s="159">
        <f>IFERROR(VLOOKUP(N509,'P1 Intra-Europees'!$A$15:$H$25,3,0),0)*P509</f>
        <v>0</v>
      </c>
      <c r="R509" s="160">
        <f t="shared" si="199"/>
        <v>0</v>
      </c>
      <c r="S509" s="159">
        <f>IFERROR(VLOOKUP(N509,'P1 Intra-Europees'!$A$15:$H$25,4,0),0)*R509</f>
        <v>0</v>
      </c>
      <c r="T509" s="160">
        <f t="shared" si="200"/>
        <v>0</v>
      </c>
      <c r="U509" s="159">
        <f>IFERROR(VLOOKUP(N509,'P1 Intra-Europees'!$A$15:$H$25,5,0),0)*T509</f>
        <v>0</v>
      </c>
      <c r="V509" s="160">
        <f t="shared" si="201"/>
        <v>0</v>
      </c>
      <c r="W509" s="159">
        <f>IFERROR(VLOOKUP(N509,'P1 Intra-Europees'!$A$15:$H$25,6,0),0)*V509</f>
        <v>0</v>
      </c>
      <c r="X509" s="160">
        <f t="shared" si="202"/>
        <v>0</v>
      </c>
      <c r="Y509" s="159">
        <f>IFERROR(VLOOKUP(N509,'P1 Intra-Europees'!$A$15:$H$25,7,0),0)*X509</f>
        <v>0</v>
      </c>
      <c r="Z509" s="161">
        <f t="shared" si="203"/>
        <v>0</v>
      </c>
      <c r="AA509" s="162">
        <f>IFERROR(VLOOKUP(N509,'P1 Intra-Europees'!$A$15:$H$25,8,0),0)*Z509</f>
        <v>0</v>
      </c>
      <c r="AB509" s="163">
        <f t="shared" si="204"/>
        <v>0</v>
      </c>
      <c r="AC509" s="157" t="str">
        <f>VLOOKUP(B509,'P2 Origin'!$C$21:$O$176,13,0)</f>
        <v>EUR</v>
      </c>
      <c r="AD509" s="164">
        <f t="shared" si="205"/>
        <v>0</v>
      </c>
      <c r="AE509" s="165">
        <f>IF(AU509&gt;0.1,VLOOKUP(B509,'P2 Origin'!$C$21:$M$176,3,0)*H509,0)</f>
        <v>0</v>
      </c>
      <c r="AF509" s="166">
        <f t="shared" si="206"/>
        <v>0</v>
      </c>
      <c r="AG509" s="165">
        <f>(VLOOKUP(B509,'P2 Origin'!$C$21:$M$176,4,0))*AF509</f>
        <v>0</v>
      </c>
      <c r="AH509" s="166">
        <f t="shared" si="207"/>
        <v>0</v>
      </c>
      <c r="AI509" s="165">
        <f>(VLOOKUP(B509,'P2 Origin'!$C$21:$M$176,5,0))*AH509</f>
        <v>0</v>
      </c>
      <c r="AJ509" s="166">
        <f t="shared" si="223"/>
        <v>21</v>
      </c>
      <c r="AK509" s="165">
        <f>(VLOOKUP(B509,'P2 Origin'!$C$21:$M$176,6,0))*AJ509</f>
        <v>0</v>
      </c>
      <c r="AL509" s="166">
        <f t="shared" si="208"/>
        <v>0</v>
      </c>
      <c r="AM509" s="165">
        <f>(VLOOKUP($B509,'P2 Origin'!$C$21:$M$176,7,0))*AL509</f>
        <v>0</v>
      </c>
      <c r="AN509" s="166">
        <f t="shared" si="209"/>
        <v>0</v>
      </c>
      <c r="AO509" s="165">
        <f>(VLOOKUP($B509,'P2 Origin'!$C$21:$M$176,8,0))*AN509</f>
        <v>0</v>
      </c>
      <c r="AP509" s="166">
        <f t="shared" si="210"/>
        <v>0</v>
      </c>
      <c r="AQ509" s="165">
        <f>(VLOOKUP($B509,'P2 Origin'!$C$21:$M$176,9,0))*AP509</f>
        <v>0</v>
      </c>
      <c r="AR509" s="155">
        <f t="shared" si="211"/>
        <v>1</v>
      </c>
      <c r="AS509" s="164">
        <f>(VLOOKUP(B509,'P2 Origin'!$C$21:$M$176,10,0))*K509</f>
        <v>0</v>
      </c>
      <c r="AT509" s="164">
        <f>(VLOOKUP(B509,'P2 Origin'!$C$21:$M$176,11,0))*J509</f>
        <v>0</v>
      </c>
      <c r="AU509" s="167">
        <v>21</v>
      </c>
      <c r="AV509" s="168">
        <v>21</v>
      </c>
      <c r="AW509" s="169">
        <v>0</v>
      </c>
      <c r="AX509" s="170">
        <f>IF(AU509&gt;=0.1,'P3 Bureaumarge zee- en luchtvr.'!$D$12,0)</f>
        <v>0</v>
      </c>
      <c r="AY509" s="163">
        <f t="shared" si="212"/>
        <v>0</v>
      </c>
      <c r="AZ509" s="157" t="str">
        <f>VLOOKUP(D509,'P4 Destination'!$C$21:$O$176,13,0)</f>
        <v>USD</v>
      </c>
      <c r="BA509" s="164">
        <f t="shared" si="213"/>
        <v>0</v>
      </c>
      <c r="BB509" s="171">
        <f>IF(AU509&gt;0.1,(VLOOKUP(D509,'P4 Destination'!$C$21:$M$176,3,0))*I509,0)</f>
        <v>0</v>
      </c>
      <c r="BC509" s="172">
        <f t="shared" si="214"/>
        <v>0</v>
      </c>
      <c r="BD509" s="171">
        <f>(VLOOKUP($D509,'P4 Destination'!$C$21:$M$176,4,0))*BC509</f>
        <v>0</v>
      </c>
      <c r="BE509" s="172">
        <f t="shared" si="215"/>
        <v>0</v>
      </c>
      <c r="BF509" s="171">
        <f>(VLOOKUP($D509,'P4 Destination'!$C$21:$M$176,5,0))*BE509</f>
        <v>0</v>
      </c>
      <c r="BG509" s="172">
        <f t="shared" si="216"/>
        <v>21</v>
      </c>
      <c r="BH509" s="171">
        <f>(VLOOKUP($D509,'P4 Destination'!$C$21:$M$176,6,0))*BG509</f>
        <v>0</v>
      </c>
      <c r="BI509" s="172">
        <f t="shared" si="217"/>
        <v>0</v>
      </c>
      <c r="BJ509" s="171">
        <f>(VLOOKUP($D509,'P4 Destination'!$C$21:$M$176,7,0))*BI509</f>
        <v>0</v>
      </c>
      <c r="BK509" s="172">
        <f t="shared" si="218"/>
        <v>0</v>
      </c>
      <c r="BL509" s="171">
        <f>(VLOOKUP($D509,'P4 Destination'!$C$21:$M$176,8,0))*BK509</f>
        <v>0</v>
      </c>
      <c r="BM509" s="172">
        <f t="shared" si="219"/>
        <v>0</v>
      </c>
      <c r="BN509" s="171">
        <f>(VLOOKUP($D509,'P4 Destination'!$C$21:$M$176,9,0))*BM509</f>
        <v>0</v>
      </c>
      <c r="BO509" s="154">
        <f t="shared" si="220"/>
        <v>1</v>
      </c>
      <c r="BP509" s="171">
        <f>(VLOOKUP(D509,'P4 Destination'!$C$21:$M$176,10,0))*K509</f>
        <v>0</v>
      </c>
      <c r="BQ509" s="171">
        <f>(VLOOKUP(D509,'P4 Destination'!$C$21:$M$176,11,0))*J509</f>
        <v>0</v>
      </c>
      <c r="BR509" s="173">
        <f t="shared" si="221"/>
        <v>0</v>
      </c>
      <c r="BS509" s="173">
        <f>(AV509*2500)*'P6 Verzekering'!$E$11</f>
        <v>0</v>
      </c>
      <c r="BT509" s="173">
        <f>(AW509*2500)*'P6 Verzekering'!$E$12</f>
        <v>0</v>
      </c>
      <c r="BU509" s="173">
        <f>(L509*2500)*'P6 Verzekering'!$E$13</f>
        <v>0</v>
      </c>
      <c r="BV509" s="173">
        <f t="shared" si="222"/>
        <v>0</v>
      </c>
      <c r="BW509"/>
      <c r="BX509"/>
    </row>
    <row r="510" spans="1:76">
      <c r="A510" s="152" t="s">
        <v>1915</v>
      </c>
      <c r="B510" s="152" t="s">
        <v>219</v>
      </c>
      <c r="C510" s="152" t="s">
        <v>219</v>
      </c>
      <c r="D510" s="152" t="s">
        <v>419</v>
      </c>
      <c r="E510" s="152" t="s">
        <v>418</v>
      </c>
      <c r="F510" s="153">
        <f t="shared" si="196"/>
        <v>48</v>
      </c>
      <c r="G510" s="154">
        <v>1</v>
      </c>
      <c r="H510" s="154">
        <f>IFERROR(VLOOKUP(B510,'P2 Origin'!$C$21:$Q$176,15,FALSE),0)</f>
        <v>0</v>
      </c>
      <c r="I510" s="154">
        <f>IFERROR(VLOOKUP(D510,'P4 Destination'!$C$21:$Q$176,15,FALSE),0)</f>
        <v>0</v>
      </c>
      <c r="J510" s="155"/>
      <c r="K510" s="155">
        <v>1</v>
      </c>
      <c r="L510" s="156">
        <v>0</v>
      </c>
      <c r="M510" s="155">
        <v>0</v>
      </c>
      <c r="N510" s="155">
        <v>0</v>
      </c>
      <c r="O510" s="157">
        <f t="shared" si="197"/>
        <v>0</v>
      </c>
      <c r="P510" s="158">
        <f t="shared" si="198"/>
        <v>0</v>
      </c>
      <c r="Q510" s="159">
        <f>IFERROR(VLOOKUP(N510,'P1 Intra-Europees'!$A$15:$H$25,3,0),0)*P510</f>
        <v>0</v>
      </c>
      <c r="R510" s="160">
        <f t="shared" si="199"/>
        <v>0</v>
      </c>
      <c r="S510" s="159">
        <f>IFERROR(VLOOKUP(N510,'P1 Intra-Europees'!$A$15:$H$25,4,0),0)*R510</f>
        <v>0</v>
      </c>
      <c r="T510" s="160">
        <f t="shared" si="200"/>
        <v>0</v>
      </c>
      <c r="U510" s="159">
        <f>IFERROR(VLOOKUP(N510,'P1 Intra-Europees'!$A$15:$H$25,5,0),0)*T510</f>
        <v>0</v>
      </c>
      <c r="V510" s="160">
        <f t="shared" si="201"/>
        <v>0</v>
      </c>
      <c r="W510" s="159">
        <f>IFERROR(VLOOKUP(N510,'P1 Intra-Europees'!$A$15:$H$25,6,0),0)*V510</f>
        <v>0</v>
      </c>
      <c r="X510" s="160">
        <f t="shared" si="202"/>
        <v>0</v>
      </c>
      <c r="Y510" s="159">
        <f>IFERROR(VLOOKUP(N510,'P1 Intra-Europees'!$A$15:$H$25,7,0),0)*X510</f>
        <v>0</v>
      </c>
      <c r="Z510" s="161">
        <f t="shared" si="203"/>
        <v>0</v>
      </c>
      <c r="AA510" s="162">
        <f>IFERROR(VLOOKUP(N510,'P1 Intra-Europees'!$A$15:$H$25,8,0),0)*Z510</f>
        <v>0</v>
      </c>
      <c r="AB510" s="163">
        <f t="shared" si="204"/>
        <v>0</v>
      </c>
      <c r="AC510" s="157" t="str">
        <f>VLOOKUP(B510,'P2 Origin'!$C$21:$O$176,13,0)</f>
        <v>EUR</v>
      </c>
      <c r="AD510" s="164">
        <f t="shared" si="205"/>
        <v>0</v>
      </c>
      <c r="AE510" s="165">
        <f>IF(AU510&gt;0.1,VLOOKUP(B510,'P2 Origin'!$C$21:$M$176,3,0)*H510,0)</f>
        <v>0</v>
      </c>
      <c r="AF510" s="166">
        <f t="shared" si="206"/>
        <v>0</v>
      </c>
      <c r="AG510" s="165">
        <f>(VLOOKUP(B510,'P2 Origin'!$C$21:$M$176,4,0))*AF510</f>
        <v>0</v>
      </c>
      <c r="AH510" s="166">
        <f t="shared" si="207"/>
        <v>0</v>
      </c>
      <c r="AI510" s="165">
        <f>(VLOOKUP(B510,'P2 Origin'!$C$21:$M$176,5,0))*AH510</f>
        <v>0</v>
      </c>
      <c r="AJ510" s="166">
        <f t="shared" si="223"/>
        <v>0</v>
      </c>
      <c r="AK510" s="165">
        <f>(VLOOKUP(B510,'P2 Origin'!$C$21:$M$176,6,0))*AJ510</f>
        <v>0</v>
      </c>
      <c r="AL510" s="166">
        <f t="shared" si="208"/>
        <v>0</v>
      </c>
      <c r="AM510" s="165">
        <f>(VLOOKUP($B510,'P2 Origin'!$C$21:$M$176,7,0))*AL510</f>
        <v>0</v>
      </c>
      <c r="AN510" s="166">
        <f t="shared" si="209"/>
        <v>0</v>
      </c>
      <c r="AO510" s="165">
        <f>(VLOOKUP($B510,'P2 Origin'!$C$21:$M$176,8,0))*AN510</f>
        <v>0</v>
      </c>
      <c r="AP510" s="166">
        <f t="shared" si="210"/>
        <v>48</v>
      </c>
      <c r="AQ510" s="165">
        <f>(VLOOKUP($B510,'P2 Origin'!$C$21:$M$176,9,0))*AP510</f>
        <v>0</v>
      </c>
      <c r="AR510" s="155">
        <f t="shared" si="211"/>
        <v>1</v>
      </c>
      <c r="AS510" s="164">
        <f>(VLOOKUP(B510,'P2 Origin'!$C$21:$M$176,10,0))*K510</f>
        <v>0</v>
      </c>
      <c r="AT510" s="164">
        <f>(VLOOKUP(B510,'P2 Origin'!$C$21:$M$176,11,0))*J510</f>
        <v>0</v>
      </c>
      <c r="AU510" s="167">
        <v>48</v>
      </c>
      <c r="AV510" s="168">
        <v>48</v>
      </c>
      <c r="AW510" s="169">
        <v>0</v>
      </c>
      <c r="AX510" s="170">
        <f>IF(AU510&gt;=0.1,'P3 Bureaumarge zee- en luchtvr.'!$D$12,0)</f>
        <v>0</v>
      </c>
      <c r="AY510" s="163">
        <f t="shared" si="212"/>
        <v>0</v>
      </c>
      <c r="AZ510" s="157" t="str">
        <f>VLOOKUP(D510,'P4 Destination'!$C$21:$O$176,13,0)</f>
        <v>USD</v>
      </c>
      <c r="BA510" s="164">
        <f t="shared" si="213"/>
        <v>0</v>
      </c>
      <c r="BB510" s="171">
        <f>IF(AU510&gt;0.1,(VLOOKUP(D510,'P4 Destination'!$C$21:$M$176,3,0))*I510,0)</f>
        <v>0</v>
      </c>
      <c r="BC510" s="172">
        <f t="shared" si="214"/>
        <v>0</v>
      </c>
      <c r="BD510" s="171">
        <f>(VLOOKUP($D510,'P4 Destination'!$C$21:$M$176,4,0))*BC510</f>
        <v>0</v>
      </c>
      <c r="BE510" s="172">
        <f t="shared" si="215"/>
        <v>0</v>
      </c>
      <c r="BF510" s="171">
        <f>(VLOOKUP($D510,'P4 Destination'!$C$21:$M$176,5,0))*BE510</f>
        <v>0</v>
      </c>
      <c r="BG510" s="172">
        <f t="shared" si="216"/>
        <v>0</v>
      </c>
      <c r="BH510" s="171">
        <f>(VLOOKUP($D510,'P4 Destination'!$C$21:$M$176,6,0))*BG510</f>
        <v>0</v>
      </c>
      <c r="BI510" s="172">
        <f t="shared" si="217"/>
        <v>0</v>
      </c>
      <c r="BJ510" s="171">
        <f>(VLOOKUP($D510,'P4 Destination'!$C$21:$M$176,7,0))*BI510</f>
        <v>0</v>
      </c>
      <c r="BK510" s="172">
        <f t="shared" si="218"/>
        <v>0</v>
      </c>
      <c r="BL510" s="171">
        <f>(VLOOKUP($D510,'P4 Destination'!$C$21:$M$176,8,0))*BK510</f>
        <v>0</v>
      </c>
      <c r="BM510" s="172">
        <f t="shared" si="219"/>
        <v>48</v>
      </c>
      <c r="BN510" s="171">
        <f>(VLOOKUP($D510,'P4 Destination'!$C$21:$M$176,9,0))*BM510</f>
        <v>0</v>
      </c>
      <c r="BO510" s="154">
        <f t="shared" si="220"/>
        <v>1</v>
      </c>
      <c r="BP510" s="171">
        <f>(VLOOKUP(D510,'P4 Destination'!$C$21:$M$176,10,0))*K510</f>
        <v>0</v>
      </c>
      <c r="BQ510" s="171">
        <f>(VLOOKUP(D510,'P4 Destination'!$C$21:$M$176,11,0))*J510</f>
        <v>0</v>
      </c>
      <c r="BR510" s="173">
        <f t="shared" si="221"/>
        <v>0</v>
      </c>
      <c r="BS510" s="173">
        <f>(AV510*2500)*'P6 Verzekering'!$E$11</f>
        <v>0</v>
      </c>
      <c r="BT510" s="173">
        <f>(AW510*2500)*'P6 Verzekering'!$E$12</f>
        <v>0</v>
      </c>
      <c r="BU510" s="173">
        <f>(L510*2500)*'P6 Verzekering'!$E$13</f>
        <v>0</v>
      </c>
      <c r="BV510" s="173">
        <f t="shared" si="222"/>
        <v>0</v>
      </c>
      <c r="BW510"/>
      <c r="BX510"/>
    </row>
    <row r="511" spans="1:76">
      <c r="A511" s="152" t="s">
        <v>1928</v>
      </c>
      <c r="B511" s="152" t="s">
        <v>219</v>
      </c>
      <c r="C511" s="152" t="s">
        <v>219</v>
      </c>
      <c r="D511" s="152" t="s">
        <v>465</v>
      </c>
      <c r="E511" s="152" t="s">
        <v>464</v>
      </c>
      <c r="F511" s="153">
        <f t="shared" si="196"/>
        <v>41</v>
      </c>
      <c r="G511" s="154">
        <v>1</v>
      </c>
      <c r="H511" s="154">
        <f>IFERROR(VLOOKUP(B511,'P2 Origin'!$C$21:$Q$176,15,FALSE),0)</f>
        <v>0</v>
      </c>
      <c r="I511" s="154">
        <f>IFERROR(VLOOKUP(D511,'P4 Destination'!$C$21:$Q$176,15,FALSE),0)</f>
        <v>1</v>
      </c>
      <c r="J511" s="155"/>
      <c r="K511" s="155">
        <v>1</v>
      </c>
      <c r="L511" s="156">
        <v>0</v>
      </c>
      <c r="M511" s="155">
        <v>0</v>
      </c>
      <c r="N511" s="155">
        <v>0</v>
      </c>
      <c r="O511" s="157">
        <f t="shared" si="197"/>
        <v>0</v>
      </c>
      <c r="P511" s="158">
        <f t="shared" si="198"/>
        <v>0</v>
      </c>
      <c r="Q511" s="159">
        <f>IFERROR(VLOOKUP(N511,'P1 Intra-Europees'!$A$15:$H$25,3,0),0)*P511</f>
        <v>0</v>
      </c>
      <c r="R511" s="160">
        <f t="shared" si="199"/>
        <v>0</v>
      </c>
      <c r="S511" s="159">
        <f>IFERROR(VLOOKUP(N511,'P1 Intra-Europees'!$A$15:$H$25,4,0),0)*R511</f>
        <v>0</v>
      </c>
      <c r="T511" s="160">
        <f t="shared" si="200"/>
        <v>0</v>
      </c>
      <c r="U511" s="159">
        <f>IFERROR(VLOOKUP(N511,'P1 Intra-Europees'!$A$15:$H$25,5,0),0)*T511</f>
        <v>0</v>
      </c>
      <c r="V511" s="160">
        <f t="shared" si="201"/>
        <v>0</v>
      </c>
      <c r="W511" s="159">
        <f>IFERROR(VLOOKUP(N511,'P1 Intra-Europees'!$A$15:$H$25,6,0),0)*V511</f>
        <v>0</v>
      </c>
      <c r="X511" s="160">
        <f t="shared" si="202"/>
        <v>0</v>
      </c>
      <c r="Y511" s="159">
        <f>IFERROR(VLOOKUP(N511,'P1 Intra-Europees'!$A$15:$H$25,7,0),0)*X511</f>
        <v>0</v>
      </c>
      <c r="Z511" s="161">
        <f t="shared" si="203"/>
        <v>0</v>
      </c>
      <c r="AA511" s="162">
        <f>IFERROR(VLOOKUP(N511,'P1 Intra-Europees'!$A$15:$H$25,8,0),0)*Z511</f>
        <v>0</v>
      </c>
      <c r="AB511" s="163">
        <f t="shared" si="204"/>
        <v>0</v>
      </c>
      <c r="AC511" s="157" t="str">
        <f>VLOOKUP(B511,'P2 Origin'!$C$21:$O$176,13,0)</f>
        <v>EUR</v>
      </c>
      <c r="AD511" s="164">
        <f t="shared" si="205"/>
        <v>0</v>
      </c>
      <c r="AE511" s="165">
        <f>IF(AU511&gt;0.1,VLOOKUP(B511,'P2 Origin'!$C$21:$M$176,3,0)*H511,0)</f>
        <v>0</v>
      </c>
      <c r="AF511" s="166">
        <f t="shared" si="206"/>
        <v>0</v>
      </c>
      <c r="AG511" s="165">
        <f>(VLOOKUP(B511,'P2 Origin'!$C$21:$M$176,4,0))*AF511</f>
        <v>0</v>
      </c>
      <c r="AH511" s="166">
        <f t="shared" si="207"/>
        <v>0</v>
      </c>
      <c r="AI511" s="165">
        <f>(VLOOKUP(B511,'P2 Origin'!$C$21:$M$176,5,0))*AH511</f>
        <v>0</v>
      </c>
      <c r="AJ511" s="166">
        <f t="shared" si="223"/>
        <v>0</v>
      </c>
      <c r="AK511" s="165">
        <f>(VLOOKUP(B511,'P2 Origin'!$C$21:$M$176,6,0))*AJ511</f>
        <v>0</v>
      </c>
      <c r="AL511" s="166">
        <f t="shared" si="208"/>
        <v>0</v>
      </c>
      <c r="AM511" s="165">
        <f>(VLOOKUP($B511,'P2 Origin'!$C$21:$M$176,7,0))*AL511</f>
        <v>0</v>
      </c>
      <c r="AN511" s="166">
        <f t="shared" si="209"/>
        <v>41</v>
      </c>
      <c r="AO511" s="165">
        <f>(VLOOKUP($B511,'P2 Origin'!$C$21:$M$176,8,0))*AN511</f>
        <v>0</v>
      </c>
      <c r="AP511" s="166">
        <f t="shared" si="210"/>
        <v>0</v>
      </c>
      <c r="AQ511" s="165">
        <f>(VLOOKUP($B511,'P2 Origin'!$C$21:$M$176,9,0))*AP511</f>
        <v>0</v>
      </c>
      <c r="AR511" s="155">
        <f t="shared" si="211"/>
        <v>1</v>
      </c>
      <c r="AS511" s="164">
        <f>(VLOOKUP(B511,'P2 Origin'!$C$21:$M$176,10,0))*K511</f>
        <v>0</v>
      </c>
      <c r="AT511" s="164">
        <f>(VLOOKUP(B511,'P2 Origin'!$C$21:$M$176,11,0))*J511</f>
        <v>0</v>
      </c>
      <c r="AU511" s="167">
        <v>41</v>
      </c>
      <c r="AV511" s="168">
        <v>41</v>
      </c>
      <c r="AW511" s="169">
        <v>0</v>
      </c>
      <c r="AX511" s="170">
        <f>IF(AU511&gt;=0.1,'P3 Bureaumarge zee- en luchtvr.'!$D$12,0)</f>
        <v>0</v>
      </c>
      <c r="AY511" s="163">
        <f t="shared" si="212"/>
        <v>0</v>
      </c>
      <c r="AZ511" s="157" t="str">
        <f>VLOOKUP(D511,'P4 Destination'!$C$21:$O$176,13,0)</f>
        <v>USD</v>
      </c>
      <c r="BA511" s="164">
        <f t="shared" si="213"/>
        <v>0</v>
      </c>
      <c r="BB511" s="171">
        <f>IF(AU511&gt;0.1,(VLOOKUP(D511,'P4 Destination'!$C$21:$M$176,3,0))*I511,0)</f>
        <v>0</v>
      </c>
      <c r="BC511" s="172">
        <f t="shared" si="214"/>
        <v>0</v>
      </c>
      <c r="BD511" s="171">
        <f>(VLOOKUP($D511,'P4 Destination'!$C$21:$M$176,4,0))*BC511</f>
        <v>0</v>
      </c>
      <c r="BE511" s="172">
        <f t="shared" si="215"/>
        <v>0</v>
      </c>
      <c r="BF511" s="171">
        <f>(VLOOKUP($D511,'P4 Destination'!$C$21:$M$176,5,0))*BE511</f>
        <v>0</v>
      </c>
      <c r="BG511" s="172">
        <f t="shared" si="216"/>
        <v>0</v>
      </c>
      <c r="BH511" s="171">
        <f>(VLOOKUP($D511,'P4 Destination'!$C$21:$M$176,6,0))*BG511</f>
        <v>0</v>
      </c>
      <c r="BI511" s="172">
        <f t="shared" si="217"/>
        <v>0</v>
      </c>
      <c r="BJ511" s="171">
        <f>(VLOOKUP($D511,'P4 Destination'!$C$21:$M$176,7,0))*BI511</f>
        <v>0</v>
      </c>
      <c r="BK511" s="172">
        <f t="shared" si="218"/>
        <v>41</v>
      </c>
      <c r="BL511" s="171">
        <f>(VLOOKUP($D511,'P4 Destination'!$C$21:$M$176,8,0))*BK511</f>
        <v>0</v>
      </c>
      <c r="BM511" s="172">
        <f t="shared" si="219"/>
        <v>0</v>
      </c>
      <c r="BN511" s="171">
        <f>(VLOOKUP($D511,'P4 Destination'!$C$21:$M$176,9,0))*BM511</f>
        <v>0</v>
      </c>
      <c r="BO511" s="154">
        <f t="shared" si="220"/>
        <v>1</v>
      </c>
      <c r="BP511" s="171">
        <f>(VLOOKUP(D511,'P4 Destination'!$C$21:$M$176,10,0))*K511</f>
        <v>0</v>
      </c>
      <c r="BQ511" s="171">
        <f>(VLOOKUP(D511,'P4 Destination'!$C$21:$M$176,11,0))*J511</f>
        <v>0</v>
      </c>
      <c r="BR511" s="173">
        <f t="shared" si="221"/>
        <v>0</v>
      </c>
      <c r="BS511" s="173">
        <f>(AV511*2500)*'P6 Verzekering'!$E$11</f>
        <v>0</v>
      </c>
      <c r="BT511" s="173">
        <f>(AW511*2500)*'P6 Verzekering'!$E$12</f>
        <v>0</v>
      </c>
      <c r="BU511" s="173">
        <f>(L511*2500)*'P6 Verzekering'!$E$13</f>
        <v>0</v>
      </c>
      <c r="BV511" s="173">
        <f t="shared" si="222"/>
        <v>0</v>
      </c>
      <c r="BW511"/>
      <c r="BX511"/>
    </row>
    <row r="512" spans="1:76">
      <c r="A512" s="152" t="s">
        <v>1929</v>
      </c>
      <c r="B512" s="152" t="s">
        <v>219</v>
      </c>
      <c r="C512" s="152" t="s">
        <v>219</v>
      </c>
      <c r="D512" s="152" t="s">
        <v>465</v>
      </c>
      <c r="E512" s="152" t="s">
        <v>464</v>
      </c>
      <c r="F512" s="153">
        <f t="shared" si="196"/>
        <v>30</v>
      </c>
      <c r="G512" s="154">
        <v>1</v>
      </c>
      <c r="H512" s="154">
        <f>IFERROR(VLOOKUP(B512,'P2 Origin'!$C$21:$Q$176,15,FALSE),0)</f>
        <v>0</v>
      </c>
      <c r="I512" s="154">
        <f>IFERROR(VLOOKUP(D512,'P4 Destination'!$C$21:$Q$176,15,FALSE),0)</f>
        <v>1</v>
      </c>
      <c r="J512" s="155">
        <v>1</v>
      </c>
      <c r="K512" s="155"/>
      <c r="L512" s="156">
        <v>0</v>
      </c>
      <c r="M512" s="155">
        <v>0</v>
      </c>
      <c r="N512" s="155">
        <v>0</v>
      </c>
      <c r="O512" s="157">
        <f t="shared" si="197"/>
        <v>0</v>
      </c>
      <c r="P512" s="158">
        <f t="shared" si="198"/>
        <v>0</v>
      </c>
      <c r="Q512" s="159">
        <f>IFERROR(VLOOKUP(N512,'P1 Intra-Europees'!$A$15:$H$25,3,0),0)*P512</f>
        <v>0</v>
      </c>
      <c r="R512" s="160">
        <f t="shared" si="199"/>
        <v>0</v>
      </c>
      <c r="S512" s="159">
        <f>IFERROR(VLOOKUP(N512,'P1 Intra-Europees'!$A$15:$H$25,4,0),0)*R512</f>
        <v>0</v>
      </c>
      <c r="T512" s="160">
        <f t="shared" si="200"/>
        <v>0</v>
      </c>
      <c r="U512" s="159">
        <f>IFERROR(VLOOKUP(N512,'P1 Intra-Europees'!$A$15:$H$25,5,0),0)*T512</f>
        <v>0</v>
      </c>
      <c r="V512" s="160">
        <f t="shared" si="201"/>
        <v>0</v>
      </c>
      <c r="W512" s="159">
        <f>IFERROR(VLOOKUP(N512,'P1 Intra-Europees'!$A$15:$H$25,6,0),0)*V512</f>
        <v>0</v>
      </c>
      <c r="X512" s="160">
        <f t="shared" si="202"/>
        <v>0</v>
      </c>
      <c r="Y512" s="159">
        <f>IFERROR(VLOOKUP(N512,'P1 Intra-Europees'!$A$15:$H$25,7,0),0)*X512</f>
        <v>0</v>
      </c>
      <c r="Z512" s="161">
        <f t="shared" si="203"/>
        <v>0</v>
      </c>
      <c r="AA512" s="162">
        <f>IFERROR(VLOOKUP(N512,'P1 Intra-Europees'!$A$15:$H$25,8,0),0)*Z512</f>
        <v>0</v>
      </c>
      <c r="AB512" s="163">
        <f t="shared" si="204"/>
        <v>0</v>
      </c>
      <c r="AC512" s="157" t="str">
        <f>VLOOKUP(B512,'P2 Origin'!$C$21:$O$176,13,0)</f>
        <v>EUR</v>
      </c>
      <c r="AD512" s="164">
        <f t="shared" si="205"/>
        <v>0</v>
      </c>
      <c r="AE512" s="165">
        <f>IF(AU512&gt;0.1,VLOOKUP(B512,'P2 Origin'!$C$21:$M$176,3,0)*H512,0)</f>
        <v>0</v>
      </c>
      <c r="AF512" s="166">
        <f t="shared" si="206"/>
        <v>0</v>
      </c>
      <c r="AG512" s="165">
        <f>(VLOOKUP(B512,'P2 Origin'!$C$21:$M$176,4,0))*AF512</f>
        <v>0</v>
      </c>
      <c r="AH512" s="166">
        <f t="shared" si="207"/>
        <v>0</v>
      </c>
      <c r="AI512" s="165">
        <f>(VLOOKUP(B512,'P2 Origin'!$C$21:$M$176,5,0))*AH512</f>
        <v>0</v>
      </c>
      <c r="AJ512" s="166">
        <f t="shared" si="223"/>
        <v>0</v>
      </c>
      <c r="AK512" s="165">
        <f>(VLOOKUP(B512,'P2 Origin'!$C$21:$M$176,6,0))*AJ512</f>
        <v>0</v>
      </c>
      <c r="AL512" s="166">
        <f t="shared" si="208"/>
        <v>30</v>
      </c>
      <c r="AM512" s="165">
        <f>(VLOOKUP($B512,'P2 Origin'!$C$21:$M$176,7,0))*AL512</f>
        <v>0</v>
      </c>
      <c r="AN512" s="166">
        <f t="shared" si="209"/>
        <v>0</v>
      </c>
      <c r="AO512" s="165">
        <f>(VLOOKUP($B512,'P2 Origin'!$C$21:$M$176,8,0))*AN512</f>
        <v>0</v>
      </c>
      <c r="AP512" s="166">
        <f t="shared" si="210"/>
        <v>0</v>
      </c>
      <c r="AQ512" s="165">
        <f>(VLOOKUP($B512,'P2 Origin'!$C$21:$M$176,9,0))*AP512</f>
        <v>0</v>
      </c>
      <c r="AR512" s="155">
        <f t="shared" si="211"/>
        <v>1</v>
      </c>
      <c r="AS512" s="164">
        <f>(VLOOKUP(B512,'P2 Origin'!$C$21:$M$176,10,0))*K512</f>
        <v>0</v>
      </c>
      <c r="AT512" s="164">
        <f>(VLOOKUP(B512,'P2 Origin'!$C$21:$M$176,11,0))*J512</f>
        <v>0</v>
      </c>
      <c r="AU512" s="167">
        <v>30</v>
      </c>
      <c r="AV512" s="168">
        <v>30</v>
      </c>
      <c r="AW512" s="169">
        <v>0</v>
      </c>
      <c r="AX512" s="170">
        <f>IF(AU512&gt;=0.1,'P3 Bureaumarge zee- en luchtvr.'!$D$12,0)</f>
        <v>0</v>
      </c>
      <c r="AY512" s="163">
        <f t="shared" si="212"/>
        <v>0</v>
      </c>
      <c r="AZ512" s="157" t="str">
        <f>VLOOKUP(D512,'P4 Destination'!$C$21:$O$176,13,0)</f>
        <v>USD</v>
      </c>
      <c r="BA512" s="164">
        <f t="shared" si="213"/>
        <v>0</v>
      </c>
      <c r="BB512" s="171">
        <f>IF(AU512&gt;0.1,(VLOOKUP(D512,'P4 Destination'!$C$21:$M$176,3,0))*I512,0)</f>
        <v>0</v>
      </c>
      <c r="BC512" s="172">
        <f t="shared" si="214"/>
        <v>0</v>
      </c>
      <c r="BD512" s="171">
        <f>(VLOOKUP($D512,'P4 Destination'!$C$21:$M$176,4,0))*BC512</f>
        <v>0</v>
      </c>
      <c r="BE512" s="172">
        <f t="shared" si="215"/>
        <v>0</v>
      </c>
      <c r="BF512" s="171">
        <f>(VLOOKUP($D512,'P4 Destination'!$C$21:$M$176,5,0))*BE512</f>
        <v>0</v>
      </c>
      <c r="BG512" s="172">
        <f t="shared" si="216"/>
        <v>0</v>
      </c>
      <c r="BH512" s="171">
        <f>(VLOOKUP($D512,'P4 Destination'!$C$21:$M$176,6,0))*BG512</f>
        <v>0</v>
      </c>
      <c r="BI512" s="172">
        <f t="shared" si="217"/>
        <v>30</v>
      </c>
      <c r="BJ512" s="171">
        <f>(VLOOKUP($D512,'P4 Destination'!$C$21:$M$176,7,0))*BI512</f>
        <v>0</v>
      </c>
      <c r="BK512" s="172">
        <f t="shared" si="218"/>
        <v>0</v>
      </c>
      <c r="BL512" s="171">
        <f>(VLOOKUP($D512,'P4 Destination'!$C$21:$M$176,8,0))*BK512</f>
        <v>0</v>
      </c>
      <c r="BM512" s="172">
        <f t="shared" si="219"/>
        <v>0</v>
      </c>
      <c r="BN512" s="171">
        <f>(VLOOKUP($D512,'P4 Destination'!$C$21:$M$176,9,0))*BM512</f>
        <v>0</v>
      </c>
      <c r="BO512" s="154">
        <f t="shared" si="220"/>
        <v>1</v>
      </c>
      <c r="BP512" s="171">
        <f>(VLOOKUP(D512,'P4 Destination'!$C$21:$M$176,10,0))*K512</f>
        <v>0</v>
      </c>
      <c r="BQ512" s="171">
        <f>(VLOOKUP(D512,'P4 Destination'!$C$21:$M$176,11,0))*J512</f>
        <v>0</v>
      </c>
      <c r="BR512" s="173">
        <f t="shared" si="221"/>
        <v>0</v>
      </c>
      <c r="BS512" s="173">
        <f>(AV512*2500)*'P6 Verzekering'!$E$11</f>
        <v>0</v>
      </c>
      <c r="BT512" s="173">
        <f>(AW512*2500)*'P6 Verzekering'!$E$12</f>
        <v>0</v>
      </c>
      <c r="BU512" s="173">
        <f>(L512*2500)*'P6 Verzekering'!$E$13</f>
        <v>0</v>
      </c>
      <c r="BV512" s="173">
        <f t="shared" si="222"/>
        <v>0</v>
      </c>
      <c r="BW512"/>
      <c r="BX512"/>
    </row>
    <row r="513" spans="1:76">
      <c r="A513" s="152" t="s">
        <v>1930</v>
      </c>
      <c r="B513" s="152" t="s">
        <v>219</v>
      </c>
      <c r="C513" s="152" t="s">
        <v>219</v>
      </c>
      <c r="D513" s="152" t="s">
        <v>465</v>
      </c>
      <c r="E513" s="152" t="s">
        <v>464</v>
      </c>
      <c r="F513" s="153">
        <f t="shared" si="196"/>
        <v>60</v>
      </c>
      <c r="G513" s="154">
        <v>1</v>
      </c>
      <c r="H513" s="154">
        <f>IFERROR(VLOOKUP(B513,'P2 Origin'!$C$21:$Q$176,15,FALSE),0)</f>
        <v>0</v>
      </c>
      <c r="I513" s="154">
        <f>IFERROR(VLOOKUP(D513,'P4 Destination'!$C$21:$Q$176,15,FALSE),0)</f>
        <v>1</v>
      </c>
      <c r="J513" s="155"/>
      <c r="K513" s="155">
        <v>1</v>
      </c>
      <c r="L513" s="156">
        <v>0</v>
      </c>
      <c r="M513" s="155">
        <v>0</v>
      </c>
      <c r="N513" s="155">
        <v>0</v>
      </c>
      <c r="O513" s="157">
        <f t="shared" si="197"/>
        <v>0</v>
      </c>
      <c r="P513" s="158">
        <f t="shared" si="198"/>
        <v>0</v>
      </c>
      <c r="Q513" s="159">
        <f>IFERROR(VLOOKUP(N513,'P1 Intra-Europees'!$A$15:$H$25,3,0),0)*P513</f>
        <v>0</v>
      </c>
      <c r="R513" s="160">
        <f t="shared" si="199"/>
        <v>0</v>
      </c>
      <c r="S513" s="159">
        <f>IFERROR(VLOOKUP(N513,'P1 Intra-Europees'!$A$15:$H$25,4,0),0)*R513</f>
        <v>0</v>
      </c>
      <c r="T513" s="160">
        <f t="shared" si="200"/>
        <v>0</v>
      </c>
      <c r="U513" s="159">
        <f>IFERROR(VLOOKUP(N513,'P1 Intra-Europees'!$A$15:$H$25,5,0),0)*T513</f>
        <v>0</v>
      </c>
      <c r="V513" s="160">
        <f t="shared" si="201"/>
        <v>0</v>
      </c>
      <c r="W513" s="159">
        <f>IFERROR(VLOOKUP(N513,'P1 Intra-Europees'!$A$15:$H$25,6,0),0)*V513</f>
        <v>0</v>
      </c>
      <c r="X513" s="160">
        <f t="shared" si="202"/>
        <v>0</v>
      </c>
      <c r="Y513" s="159">
        <f>IFERROR(VLOOKUP(N513,'P1 Intra-Europees'!$A$15:$H$25,7,0),0)*X513</f>
        <v>0</v>
      </c>
      <c r="Z513" s="161">
        <f t="shared" si="203"/>
        <v>0</v>
      </c>
      <c r="AA513" s="162">
        <f>IFERROR(VLOOKUP(N513,'P1 Intra-Europees'!$A$15:$H$25,8,0),0)*Z513</f>
        <v>0</v>
      </c>
      <c r="AB513" s="163">
        <f t="shared" si="204"/>
        <v>0</v>
      </c>
      <c r="AC513" s="157" t="str">
        <f>VLOOKUP(B513,'P2 Origin'!$C$21:$O$176,13,0)</f>
        <v>EUR</v>
      </c>
      <c r="AD513" s="164">
        <f t="shared" si="205"/>
        <v>0</v>
      </c>
      <c r="AE513" s="165">
        <f>IF(AU513&gt;0.1,VLOOKUP(B513,'P2 Origin'!$C$21:$M$176,3,0)*H513,0)</f>
        <v>0</v>
      </c>
      <c r="AF513" s="166">
        <f t="shared" si="206"/>
        <v>0</v>
      </c>
      <c r="AG513" s="165">
        <f>(VLOOKUP(B513,'P2 Origin'!$C$21:$M$176,4,0))*AF513</f>
        <v>0</v>
      </c>
      <c r="AH513" s="166">
        <f t="shared" si="207"/>
        <v>0</v>
      </c>
      <c r="AI513" s="165">
        <f>(VLOOKUP(B513,'P2 Origin'!$C$21:$M$176,5,0))*AH513</f>
        <v>0</v>
      </c>
      <c r="AJ513" s="166">
        <f t="shared" si="223"/>
        <v>0</v>
      </c>
      <c r="AK513" s="165">
        <f>(VLOOKUP(B513,'P2 Origin'!$C$21:$M$176,6,0))*AJ513</f>
        <v>0</v>
      </c>
      <c r="AL513" s="166">
        <f t="shared" si="208"/>
        <v>0</v>
      </c>
      <c r="AM513" s="165">
        <f>(VLOOKUP($B513,'P2 Origin'!$C$21:$M$176,7,0))*AL513</f>
        <v>0</v>
      </c>
      <c r="AN513" s="166">
        <f t="shared" si="209"/>
        <v>0</v>
      </c>
      <c r="AO513" s="165">
        <f>(VLOOKUP($B513,'P2 Origin'!$C$21:$M$176,8,0))*AN513</f>
        <v>0</v>
      </c>
      <c r="AP513" s="166">
        <f t="shared" si="210"/>
        <v>60</v>
      </c>
      <c r="AQ513" s="165">
        <f>(VLOOKUP($B513,'P2 Origin'!$C$21:$M$176,9,0))*AP513</f>
        <v>0</v>
      </c>
      <c r="AR513" s="155">
        <f t="shared" si="211"/>
        <v>1</v>
      </c>
      <c r="AS513" s="164">
        <f>(VLOOKUP(B513,'P2 Origin'!$C$21:$M$176,10,0))*K513</f>
        <v>0</v>
      </c>
      <c r="AT513" s="164">
        <f>(VLOOKUP(B513,'P2 Origin'!$C$21:$M$176,11,0))*J513</f>
        <v>0</v>
      </c>
      <c r="AU513" s="167">
        <v>60</v>
      </c>
      <c r="AV513" s="168">
        <v>60</v>
      </c>
      <c r="AW513" s="169">
        <v>0</v>
      </c>
      <c r="AX513" s="170">
        <f>IF(AU513&gt;=0.1,'P3 Bureaumarge zee- en luchtvr.'!$D$12,0)</f>
        <v>0</v>
      </c>
      <c r="AY513" s="163">
        <f t="shared" si="212"/>
        <v>0</v>
      </c>
      <c r="AZ513" s="157" t="str">
        <f>VLOOKUP(D513,'P4 Destination'!$C$21:$O$176,13,0)</f>
        <v>USD</v>
      </c>
      <c r="BA513" s="164">
        <f t="shared" si="213"/>
        <v>0</v>
      </c>
      <c r="BB513" s="171">
        <f>IF(AU513&gt;0.1,(VLOOKUP(D513,'P4 Destination'!$C$21:$M$176,3,0))*I513,0)</f>
        <v>0</v>
      </c>
      <c r="BC513" s="172">
        <f t="shared" si="214"/>
        <v>0</v>
      </c>
      <c r="BD513" s="171">
        <f>(VLOOKUP($D513,'P4 Destination'!$C$21:$M$176,4,0))*BC513</f>
        <v>0</v>
      </c>
      <c r="BE513" s="172">
        <f t="shared" si="215"/>
        <v>0</v>
      </c>
      <c r="BF513" s="171">
        <f>(VLOOKUP($D513,'P4 Destination'!$C$21:$M$176,5,0))*BE513</f>
        <v>0</v>
      </c>
      <c r="BG513" s="172">
        <f t="shared" si="216"/>
        <v>0</v>
      </c>
      <c r="BH513" s="171">
        <f>(VLOOKUP($D513,'P4 Destination'!$C$21:$M$176,6,0))*BG513</f>
        <v>0</v>
      </c>
      <c r="BI513" s="172">
        <f t="shared" si="217"/>
        <v>0</v>
      </c>
      <c r="BJ513" s="171">
        <f>(VLOOKUP($D513,'P4 Destination'!$C$21:$M$176,7,0))*BI513</f>
        <v>0</v>
      </c>
      <c r="BK513" s="172">
        <f t="shared" si="218"/>
        <v>0</v>
      </c>
      <c r="BL513" s="171">
        <f>(VLOOKUP($D513,'P4 Destination'!$C$21:$M$176,8,0))*BK513</f>
        <v>0</v>
      </c>
      <c r="BM513" s="172">
        <f t="shared" si="219"/>
        <v>60</v>
      </c>
      <c r="BN513" s="171">
        <f>(VLOOKUP($D513,'P4 Destination'!$C$21:$M$176,9,0))*BM513</f>
        <v>0</v>
      </c>
      <c r="BO513" s="154">
        <f t="shared" si="220"/>
        <v>1</v>
      </c>
      <c r="BP513" s="171">
        <f>(VLOOKUP(D513,'P4 Destination'!$C$21:$M$176,10,0))*K513</f>
        <v>0</v>
      </c>
      <c r="BQ513" s="171">
        <f>(VLOOKUP(D513,'P4 Destination'!$C$21:$M$176,11,0))*J513</f>
        <v>0</v>
      </c>
      <c r="BR513" s="173">
        <f t="shared" si="221"/>
        <v>0</v>
      </c>
      <c r="BS513" s="173">
        <f>(AV513*2500)*'P6 Verzekering'!$E$11</f>
        <v>0</v>
      </c>
      <c r="BT513" s="173">
        <f>(AW513*2500)*'P6 Verzekering'!$E$12</f>
        <v>0</v>
      </c>
      <c r="BU513" s="173">
        <f>(L513*2500)*'P6 Verzekering'!$E$13</f>
        <v>0</v>
      </c>
      <c r="BV513" s="173">
        <f t="shared" si="222"/>
        <v>0</v>
      </c>
      <c r="BW513"/>
      <c r="BX513"/>
    </row>
    <row r="514" spans="1:76">
      <c r="A514" s="152" t="s">
        <v>1931</v>
      </c>
      <c r="B514" s="152" t="s">
        <v>219</v>
      </c>
      <c r="C514" s="152" t="s">
        <v>219</v>
      </c>
      <c r="D514" s="152" t="s">
        <v>465</v>
      </c>
      <c r="E514" s="152" t="s">
        <v>464</v>
      </c>
      <c r="F514" s="153">
        <f t="shared" si="196"/>
        <v>41</v>
      </c>
      <c r="G514" s="154">
        <v>1</v>
      </c>
      <c r="H514" s="154">
        <f>IFERROR(VLOOKUP(B514,'P2 Origin'!$C$21:$Q$176,15,FALSE),0)</f>
        <v>0</v>
      </c>
      <c r="I514" s="154">
        <f>IFERROR(VLOOKUP(D514,'P4 Destination'!$C$21:$Q$176,15,FALSE),0)</f>
        <v>1</v>
      </c>
      <c r="J514" s="155"/>
      <c r="K514" s="155">
        <v>1</v>
      </c>
      <c r="L514" s="156">
        <v>0</v>
      </c>
      <c r="M514" s="155">
        <v>0</v>
      </c>
      <c r="N514" s="155">
        <v>0</v>
      </c>
      <c r="O514" s="157">
        <f t="shared" si="197"/>
        <v>0</v>
      </c>
      <c r="P514" s="158">
        <f t="shared" si="198"/>
        <v>0</v>
      </c>
      <c r="Q514" s="159">
        <f>IFERROR(VLOOKUP(N514,'P1 Intra-Europees'!$A$15:$H$25,3,0),0)*P514</f>
        <v>0</v>
      </c>
      <c r="R514" s="160">
        <f t="shared" si="199"/>
        <v>0</v>
      </c>
      <c r="S514" s="159">
        <f>IFERROR(VLOOKUP(N514,'P1 Intra-Europees'!$A$15:$H$25,4,0),0)*R514</f>
        <v>0</v>
      </c>
      <c r="T514" s="160">
        <f t="shared" si="200"/>
        <v>0</v>
      </c>
      <c r="U514" s="159">
        <f>IFERROR(VLOOKUP(N514,'P1 Intra-Europees'!$A$15:$H$25,5,0),0)*T514</f>
        <v>0</v>
      </c>
      <c r="V514" s="160">
        <f t="shared" si="201"/>
        <v>0</v>
      </c>
      <c r="W514" s="159">
        <f>IFERROR(VLOOKUP(N514,'P1 Intra-Europees'!$A$15:$H$25,6,0),0)*V514</f>
        <v>0</v>
      </c>
      <c r="X514" s="160">
        <f t="shared" si="202"/>
        <v>0</v>
      </c>
      <c r="Y514" s="159">
        <f>IFERROR(VLOOKUP(N514,'P1 Intra-Europees'!$A$15:$H$25,7,0),0)*X514</f>
        <v>0</v>
      </c>
      <c r="Z514" s="161">
        <f t="shared" si="203"/>
        <v>0</v>
      </c>
      <c r="AA514" s="162">
        <f>IFERROR(VLOOKUP(N514,'P1 Intra-Europees'!$A$15:$H$25,8,0),0)*Z514</f>
        <v>0</v>
      </c>
      <c r="AB514" s="163">
        <f t="shared" si="204"/>
        <v>0</v>
      </c>
      <c r="AC514" s="157" t="str">
        <f>VLOOKUP(B514,'P2 Origin'!$C$21:$O$176,13,0)</f>
        <v>EUR</v>
      </c>
      <c r="AD514" s="164">
        <f t="shared" si="205"/>
        <v>0</v>
      </c>
      <c r="AE514" s="165">
        <f>IF(AU514&gt;0.1,VLOOKUP(B514,'P2 Origin'!$C$21:$M$176,3,0)*H514,0)</f>
        <v>0</v>
      </c>
      <c r="AF514" s="166">
        <f t="shared" si="206"/>
        <v>0</v>
      </c>
      <c r="AG514" s="165">
        <f>(VLOOKUP(B514,'P2 Origin'!$C$21:$M$176,4,0))*AF514</f>
        <v>0</v>
      </c>
      <c r="AH514" s="166">
        <f t="shared" si="207"/>
        <v>0</v>
      </c>
      <c r="AI514" s="165">
        <f>(VLOOKUP(B514,'P2 Origin'!$C$21:$M$176,5,0))*AH514</f>
        <v>0</v>
      </c>
      <c r="AJ514" s="166">
        <f t="shared" si="223"/>
        <v>0</v>
      </c>
      <c r="AK514" s="165">
        <f>(VLOOKUP(B514,'P2 Origin'!$C$21:$M$176,6,0))*AJ514</f>
        <v>0</v>
      </c>
      <c r="AL514" s="166">
        <f t="shared" si="208"/>
        <v>0</v>
      </c>
      <c r="AM514" s="165">
        <f>(VLOOKUP($B514,'P2 Origin'!$C$21:$M$176,7,0))*AL514</f>
        <v>0</v>
      </c>
      <c r="AN514" s="166">
        <f t="shared" si="209"/>
        <v>41</v>
      </c>
      <c r="AO514" s="165">
        <f>(VLOOKUP($B514,'P2 Origin'!$C$21:$M$176,8,0))*AN514</f>
        <v>0</v>
      </c>
      <c r="AP514" s="166">
        <f t="shared" si="210"/>
        <v>0</v>
      </c>
      <c r="AQ514" s="165">
        <f>(VLOOKUP($B514,'P2 Origin'!$C$21:$M$176,9,0))*AP514</f>
        <v>0</v>
      </c>
      <c r="AR514" s="155">
        <f t="shared" si="211"/>
        <v>1</v>
      </c>
      <c r="AS514" s="164">
        <f>(VLOOKUP(B514,'P2 Origin'!$C$21:$M$176,10,0))*K514</f>
        <v>0</v>
      </c>
      <c r="AT514" s="164">
        <f>(VLOOKUP(B514,'P2 Origin'!$C$21:$M$176,11,0))*J514</f>
        <v>0</v>
      </c>
      <c r="AU514" s="167">
        <v>41</v>
      </c>
      <c r="AV514" s="168">
        <v>41</v>
      </c>
      <c r="AW514" s="169">
        <v>0</v>
      </c>
      <c r="AX514" s="170">
        <f>IF(AU514&gt;=0.1,'P3 Bureaumarge zee- en luchtvr.'!$D$12,0)</f>
        <v>0</v>
      </c>
      <c r="AY514" s="163">
        <f t="shared" si="212"/>
        <v>0</v>
      </c>
      <c r="AZ514" s="157" t="str">
        <f>VLOOKUP(D514,'P4 Destination'!$C$21:$O$176,13,0)</f>
        <v>USD</v>
      </c>
      <c r="BA514" s="164">
        <f t="shared" si="213"/>
        <v>0</v>
      </c>
      <c r="BB514" s="171">
        <f>IF(AU514&gt;0.1,(VLOOKUP(D514,'P4 Destination'!$C$21:$M$176,3,0))*I514,0)</f>
        <v>0</v>
      </c>
      <c r="BC514" s="172">
        <f t="shared" si="214"/>
        <v>0</v>
      </c>
      <c r="BD514" s="171">
        <f>(VLOOKUP($D514,'P4 Destination'!$C$21:$M$176,4,0))*BC514</f>
        <v>0</v>
      </c>
      <c r="BE514" s="172">
        <f t="shared" si="215"/>
        <v>0</v>
      </c>
      <c r="BF514" s="171">
        <f>(VLOOKUP($D514,'P4 Destination'!$C$21:$M$176,5,0))*BE514</f>
        <v>0</v>
      </c>
      <c r="BG514" s="172">
        <f t="shared" si="216"/>
        <v>0</v>
      </c>
      <c r="BH514" s="171">
        <f>(VLOOKUP($D514,'P4 Destination'!$C$21:$M$176,6,0))*BG514</f>
        <v>0</v>
      </c>
      <c r="BI514" s="172">
        <f t="shared" si="217"/>
        <v>0</v>
      </c>
      <c r="BJ514" s="171">
        <f>(VLOOKUP($D514,'P4 Destination'!$C$21:$M$176,7,0))*BI514</f>
        <v>0</v>
      </c>
      <c r="BK514" s="172">
        <f t="shared" si="218"/>
        <v>41</v>
      </c>
      <c r="BL514" s="171">
        <f>(VLOOKUP($D514,'P4 Destination'!$C$21:$M$176,8,0))*BK514</f>
        <v>0</v>
      </c>
      <c r="BM514" s="172">
        <f t="shared" si="219"/>
        <v>0</v>
      </c>
      <c r="BN514" s="171">
        <f>(VLOOKUP($D514,'P4 Destination'!$C$21:$M$176,9,0))*BM514</f>
        <v>0</v>
      </c>
      <c r="BO514" s="154">
        <f t="shared" si="220"/>
        <v>1</v>
      </c>
      <c r="BP514" s="171">
        <f>(VLOOKUP(D514,'P4 Destination'!$C$21:$M$176,10,0))*K514</f>
        <v>0</v>
      </c>
      <c r="BQ514" s="171">
        <f>(VLOOKUP(D514,'P4 Destination'!$C$21:$M$176,11,0))*J514</f>
        <v>0</v>
      </c>
      <c r="BR514" s="173">
        <f t="shared" si="221"/>
        <v>0</v>
      </c>
      <c r="BS514" s="173">
        <f>(AV514*2500)*'P6 Verzekering'!$E$11</f>
        <v>0</v>
      </c>
      <c r="BT514" s="173">
        <f>(AW514*2500)*'P6 Verzekering'!$E$12</f>
        <v>0</v>
      </c>
      <c r="BU514" s="173">
        <f>(L514*2500)*'P6 Verzekering'!$E$13</f>
        <v>0</v>
      </c>
      <c r="BV514" s="173">
        <f t="shared" si="222"/>
        <v>0</v>
      </c>
      <c r="BW514"/>
      <c r="BX514"/>
    </row>
    <row r="515" spans="1:76">
      <c r="A515" s="152" t="s">
        <v>1932</v>
      </c>
      <c r="B515" s="152" t="s">
        <v>219</v>
      </c>
      <c r="C515" s="152" t="s">
        <v>219</v>
      </c>
      <c r="D515" s="152" t="s">
        <v>465</v>
      </c>
      <c r="E515" s="152" t="s">
        <v>464</v>
      </c>
      <c r="F515" s="153">
        <f t="shared" si="196"/>
        <v>50</v>
      </c>
      <c r="G515" s="154">
        <v>1</v>
      </c>
      <c r="H515" s="154">
        <f>IFERROR(VLOOKUP(B515,'P2 Origin'!$C$21:$Q$176,15,FALSE),0)</f>
        <v>0</v>
      </c>
      <c r="I515" s="154">
        <f>IFERROR(VLOOKUP(D515,'P4 Destination'!$C$21:$Q$176,15,FALSE),0)</f>
        <v>1</v>
      </c>
      <c r="J515" s="155"/>
      <c r="K515" s="155">
        <v>1</v>
      </c>
      <c r="L515" s="156">
        <v>0</v>
      </c>
      <c r="M515" s="155">
        <v>0</v>
      </c>
      <c r="N515" s="155">
        <v>0</v>
      </c>
      <c r="O515" s="157">
        <f t="shared" si="197"/>
        <v>0</v>
      </c>
      <c r="P515" s="158">
        <f t="shared" si="198"/>
        <v>0</v>
      </c>
      <c r="Q515" s="159">
        <f>IFERROR(VLOOKUP(N515,'P1 Intra-Europees'!$A$15:$H$25,3,0),0)*P515</f>
        <v>0</v>
      </c>
      <c r="R515" s="160">
        <f t="shared" si="199"/>
        <v>0</v>
      </c>
      <c r="S515" s="159">
        <f>IFERROR(VLOOKUP(N515,'P1 Intra-Europees'!$A$15:$H$25,4,0),0)*R515</f>
        <v>0</v>
      </c>
      <c r="T515" s="160">
        <f t="shared" si="200"/>
        <v>0</v>
      </c>
      <c r="U515" s="159">
        <f>IFERROR(VLOOKUP(N515,'P1 Intra-Europees'!$A$15:$H$25,5,0),0)*T515</f>
        <v>0</v>
      </c>
      <c r="V515" s="160">
        <f t="shared" si="201"/>
        <v>0</v>
      </c>
      <c r="W515" s="159">
        <f>IFERROR(VLOOKUP(N515,'P1 Intra-Europees'!$A$15:$H$25,6,0),0)*V515</f>
        <v>0</v>
      </c>
      <c r="X515" s="160">
        <f t="shared" si="202"/>
        <v>0</v>
      </c>
      <c r="Y515" s="159">
        <f>IFERROR(VLOOKUP(N515,'P1 Intra-Europees'!$A$15:$H$25,7,0),0)*X515</f>
        <v>0</v>
      </c>
      <c r="Z515" s="161">
        <f t="shared" si="203"/>
        <v>0</v>
      </c>
      <c r="AA515" s="162">
        <f>IFERROR(VLOOKUP(N515,'P1 Intra-Europees'!$A$15:$H$25,8,0),0)*Z515</f>
        <v>0</v>
      </c>
      <c r="AB515" s="163">
        <f t="shared" si="204"/>
        <v>0</v>
      </c>
      <c r="AC515" s="157" t="str">
        <f>VLOOKUP(B515,'P2 Origin'!$C$21:$O$176,13,0)</f>
        <v>EUR</v>
      </c>
      <c r="AD515" s="164">
        <f t="shared" si="205"/>
        <v>0</v>
      </c>
      <c r="AE515" s="165">
        <f>IF(AU515&gt;0.1,VLOOKUP(B515,'P2 Origin'!$C$21:$M$176,3,0)*H515,0)</f>
        <v>0</v>
      </c>
      <c r="AF515" s="166">
        <f t="shared" si="206"/>
        <v>0</v>
      </c>
      <c r="AG515" s="165">
        <f>(VLOOKUP(B515,'P2 Origin'!$C$21:$M$176,4,0))*AF515</f>
        <v>0</v>
      </c>
      <c r="AH515" s="166">
        <f t="shared" si="207"/>
        <v>0</v>
      </c>
      <c r="AI515" s="165">
        <f>(VLOOKUP(B515,'P2 Origin'!$C$21:$M$176,5,0))*AH515</f>
        <v>0</v>
      </c>
      <c r="AJ515" s="166">
        <f t="shared" si="223"/>
        <v>0</v>
      </c>
      <c r="AK515" s="165">
        <f>(VLOOKUP(B515,'P2 Origin'!$C$21:$M$176,6,0))*AJ515</f>
        <v>0</v>
      </c>
      <c r="AL515" s="166">
        <f t="shared" si="208"/>
        <v>0</v>
      </c>
      <c r="AM515" s="165">
        <f>(VLOOKUP($B515,'P2 Origin'!$C$21:$M$176,7,0))*AL515</f>
        <v>0</v>
      </c>
      <c r="AN515" s="166">
        <f t="shared" si="209"/>
        <v>0</v>
      </c>
      <c r="AO515" s="165">
        <f>(VLOOKUP($B515,'P2 Origin'!$C$21:$M$176,8,0))*AN515</f>
        <v>0</v>
      </c>
      <c r="AP515" s="166">
        <f t="shared" si="210"/>
        <v>50</v>
      </c>
      <c r="AQ515" s="165">
        <f>(VLOOKUP($B515,'P2 Origin'!$C$21:$M$176,9,0))*AP515</f>
        <v>0</v>
      </c>
      <c r="AR515" s="155">
        <f t="shared" si="211"/>
        <v>1</v>
      </c>
      <c r="AS515" s="164">
        <f>(VLOOKUP(B515,'P2 Origin'!$C$21:$M$176,10,0))*K515</f>
        <v>0</v>
      </c>
      <c r="AT515" s="164">
        <f>(VLOOKUP(B515,'P2 Origin'!$C$21:$M$176,11,0))*J515</f>
        <v>0</v>
      </c>
      <c r="AU515" s="167">
        <v>50</v>
      </c>
      <c r="AV515" s="168">
        <v>50</v>
      </c>
      <c r="AW515" s="169">
        <v>0</v>
      </c>
      <c r="AX515" s="170">
        <f>IF(AU515&gt;=0.1,'P3 Bureaumarge zee- en luchtvr.'!$D$12,0)</f>
        <v>0</v>
      </c>
      <c r="AY515" s="163">
        <f t="shared" si="212"/>
        <v>0</v>
      </c>
      <c r="AZ515" s="157" t="str">
        <f>VLOOKUP(D515,'P4 Destination'!$C$21:$O$176,13,0)</f>
        <v>USD</v>
      </c>
      <c r="BA515" s="164">
        <f t="shared" si="213"/>
        <v>0</v>
      </c>
      <c r="BB515" s="171">
        <f>IF(AU515&gt;0.1,(VLOOKUP(D515,'P4 Destination'!$C$21:$M$176,3,0))*I515,0)</f>
        <v>0</v>
      </c>
      <c r="BC515" s="172">
        <f t="shared" si="214"/>
        <v>0</v>
      </c>
      <c r="BD515" s="171">
        <f>(VLOOKUP($D515,'P4 Destination'!$C$21:$M$176,4,0))*BC515</f>
        <v>0</v>
      </c>
      <c r="BE515" s="172">
        <f t="shared" si="215"/>
        <v>0</v>
      </c>
      <c r="BF515" s="171">
        <f>(VLOOKUP($D515,'P4 Destination'!$C$21:$M$176,5,0))*BE515</f>
        <v>0</v>
      </c>
      <c r="BG515" s="172">
        <f t="shared" si="216"/>
        <v>0</v>
      </c>
      <c r="BH515" s="171">
        <f>(VLOOKUP($D515,'P4 Destination'!$C$21:$M$176,6,0))*BG515</f>
        <v>0</v>
      </c>
      <c r="BI515" s="172">
        <f t="shared" si="217"/>
        <v>0</v>
      </c>
      <c r="BJ515" s="171">
        <f>(VLOOKUP($D515,'P4 Destination'!$C$21:$M$176,7,0))*BI515</f>
        <v>0</v>
      </c>
      <c r="BK515" s="172">
        <f t="shared" si="218"/>
        <v>0</v>
      </c>
      <c r="BL515" s="171">
        <f>(VLOOKUP($D515,'P4 Destination'!$C$21:$M$176,8,0))*BK515</f>
        <v>0</v>
      </c>
      <c r="BM515" s="172">
        <f t="shared" si="219"/>
        <v>50</v>
      </c>
      <c r="BN515" s="171">
        <f>(VLOOKUP($D515,'P4 Destination'!$C$21:$M$176,9,0))*BM515</f>
        <v>0</v>
      </c>
      <c r="BO515" s="154">
        <f t="shared" si="220"/>
        <v>1</v>
      </c>
      <c r="BP515" s="171">
        <f>(VLOOKUP(D515,'P4 Destination'!$C$21:$M$176,10,0))*K515</f>
        <v>0</v>
      </c>
      <c r="BQ515" s="171">
        <f>(VLOOKUP(D515,'P4 Destination'!$C$21:$M$176,11,0))*J515</f>
        <v>0</v>
      </c>
      <c r="BR515" s="173">
        <f t="shared" si="221"/>
        <v>0</v>
      </c>
      <c r="BS515" s="173">
        <f>(AV515*2500)*'P6 Verzekering'!$E$11</f>
        <v>0</v>
      </c>
      <c r="BT515" s="173">
        <f>(AW515*2500)*'P6 Verzekering'!$E$12</f>
        <v>0</v>
      </c>
      <c r="BU515" s="173">
        <f>(L515*2500)*'P6 Verzekering'!$E$13</f>
        <v>0</v>
      </c>
      <c r="BV515" s="173">
        <f t="shared" si="222"/>
        <v>0</v>
      </c>
      <c r="BW515"/>
      <c r="BX515"/>
    </row>
    <row r="516" spans="1:76">
      <c r="A516" s="152" t="s">
        <v>1933</v>
      </c>
      <c r="B516" s="152" t="s">
        <v>219</v>
      </c>
      <c r="C516" s="152" t="s">
        <v>219</v>
      </c>
      <c r="D516" s="152" t="s">
        <v>465</v>
      </c>
      <c r="E516" s="152" t="s">
        <v>464</v>
      </c>
      <c r="F516" s="153">
        <f t="shared" si="196"/>
        <v>56</v>
      </c>
      <c r="G516" s="154">
        <v>1</v>
      </c>
      <c r="H516" s="154">
        <f>IFERROR(VLOOKUP(B516,'P2 Origin'!$C$21:$Q$176,15,FALSE),0)</f>
        <v>0</v>
      </c>
      <c r="I516" s="154">
        <f>IFERROR(VLOOKUP(D516,'P4 Destination'!$C$21:$Q$176,15,FALSE),0)</f>
        <v>1</v>
      </c>
      <c r="J516" s="155"/>
      <c r="K516" s="155">
        <v>1</v>
      </c>
      <c r="L516" s="156">
        <v>0</v>
      </c>
      <c r="M516" s="155">
        <v>0</v>
      </c>
      <c r="N516" s="155">
        <v>0</v>
      </c>
      <c r="O516" s="157">
        <f t="shared" si="197"/>
        <v>0</v>
      </c>
      <c r="P516" s="158">
        <f t="shared" si="198"/>
        <v>0</v>
      </c>
      <c r="Q516" s="159">
        <f>IFERROR(VLOOKUP(N516,'P1 Intra-Europees'!$A$15:$H$25,3,0),0)*P516</f>
        <v>0</v>
      </c>
      <c r="R516" s="160">
        <f t="shared" si="199"/>
        <v>0</v>
      </c>
      <c r="S516" s="159">
        <f>IFERROR(VLOOKUP(N516,'P1 Intra-Europees'!$A$15:$H$25,4,0),0)*R516</f>
        <v>0</v>
      </c>
      <c r="T516" s="160">
        <f t="shared" si="200"/>
        <v>0</v>
      </c>
      <c r="U516" s="159">
        <f>IFERROR(VLOOKUP(N516,'P1 Intra-Europees'!$A$15:$H$25,5,0),0)*T516</f>
        <v>0</v>
      </c>
      <c r="V516" s="160">
        <f t="shared" si="201"/>
        <v>0</v>
      </c>
      <c r="W516" s="159">
        <f>IFERROR(VLOOKUP(N516,'P1 Intra-Europees'!$A$15:$H$25,6,0),0)*V516</f>
        <v>0</v>
      </c>
      <c r="X516" s="160">
        <f t="shared" si="202"/>
        <v>0</v>
      </c>
      <c r="Y516" s="159">
        <f>IFERROR(VLOOKUP(N516,'P1 Intra-Europees'!$A$15:$H$25,7,0),0)*X516</f>
        <v>0</v>
      </c>
      <c r="Z516" s="161">
        <f t="shared" si="203"/>
        <v>0</v>
      </c>
      <c r="AA516" s="162">
        <f>IFERROR(VLOOKUP(N516,'P1 Intra-Europees'!$A$15:$H$25,8,0),0)*Z516</f>
        <v>0</v>
      </c>
      <c r="AB516" s="163">
        <f t="shared" si="204"/>
        <v>0</v>
      </c>
      <c r="AC516" s="157" t="str">
        <f>VLOOKUP(B516,'P2 Origin'!$C$21:$O$176,13,0)</f>
        <v>EUR</v>
      </c>
      <c r="AD516" s="164">
        <f t="shared" si="205"/>
        <v>0</v>
      </c>
      <c r="AE516" s="165">
        <f>IF(AU516&gt;0.1,VLOOKUP(B516,'P2 Origin'!$C$21:$M$176,3,0)*H516,0)</f>
        <v>0</v>
      </c>
      <c r="AF516" s="166">
        <f t="shared" si="206"/>
        <v>0</v>
      </c>
      <c r="AG516" s="165">
        <f>(VLOOKUP(B516,'P2 Origin'!$C$21:$M$176,4,0))*AF516</f>
        <v>0</v>
      </c>
      <c r="AH516" s="166">
        <f t="shared" si="207"/>
        <v>0</v>
      </c>
      <c r="AI516" s="165">
        <f>(VLOOKUP(B516,'P2 Origin'!$C$21:$M$176,5,0))*AH516</f>
        <v>0</v>
      </c>
      <c r="AJ516" s="166">
        <f t="shared" si="223"/>
        <v>0</v>
      </c>
      <c r="AK516" s="165">
        <f>(VLOOKUP(B516,'P2 Origin'!$C$21:$M$176,6,0))*AJ516</f>
        <v>0</v>
      </c>
      <c r="AL516" s="166">
        <f t="shared" si="208"/>
        <v>0</v>
      </c>
      <c r="AM516" s="165">
        <f>(VLOOKUP($B516,'P2 Origin'!$C$21:$M$176,7,0))*AL516</f>
        <v>0</v>
      </c>
      <c r="AN516" s="166">
        <f t="shared" si="209"/>
        <v>0</v>
      </c>
      <c r="AO516" s="165">
        <f>(VLOOKUP($B516,'P2 Origin'!$C$21:$M$176,8,0))*AN516</f>
        <v>0</v>
      </c>
      <c r="AP516" s="166">
        <f t="shared" si="210"/>
        <v>56</v>
      </c>
      <c r="AQ516" s="165">
        <f>(VLOOKUP($B516,'P2 Origin'!$C$21:$M$176,9,0))*AP516</f>
        <v>0</v>
      </c>
      <c r="AR516" s="155">
        <f t="shared" si="211"/>
        <v>1</v>
      </c>
      <c r="AS516" s="164">
        <f>(VLOOKUP(B516,'P2 Origin'!$C$21:$M$176,10,0))*K516</f>
        <v>0</v>
      </c>
      <c r="AT516" s="164">
        <f>(VLOOKUP(B516,'P2 Origin'!$C$21:$M$176,11,0))*J516</f>
        <v>0</v>
      </c>
      <c r="AU516" s="167">
        <v>56</v>
      </c>
      <c r="AV516" s="168">
        <v>56</v>
      </c>
      <c r="AW516" s="169">
        <v>0</v>
      </c>
      <c r="AX516" s="170">
        <f>IF(AU516&gt;=0.1,'P3 Bureaumarge zee- en luchtvr.'!$D$12,0)</f>
        <v>0</v>
      </c>
      <c r="AY516" s="163">
        <f t="shared" si="212"/>
        <v>0</v>
      </c>
      <c r="AZ516" s="157" t="str">
        <f>VLOOKUP(D516,'P4 Destination'!$C$21:$O$176,13,0)</f>
        <v>USD</v>
      </c>
      <c r="BA516" s="164">
        <f t="shared" si="213"/>
        <v>0</v>
      </c>
      <c r="BB516" s="171">
        <f>IF(AU516&gt;0.1,(VLOOKUP(D516,'P4 Destination'!$C$21:$M$176,3,0))*I516,0)</f>
        <v>0</v>
      </c>
      <c r="BC516" s="172">
        <f t="shared" si="214"/>
        <v>0</v>
      </c>
      <c r="BD516" s="171">
        <f>(VLOOKUP($D516,'P4 Destination'!$C$21:$M$176,4,0))*BC516</f>
        <v>0</v>
      </c>
      <c r="BE516" s="172">
        <f t="shared" si="215"/>
        <v>0</v>
      </c>
      <c r="BF516" s="171">
        <f>(VLOOKUP($D516,'P4 Destination'!$C$21:$M$176,5,0))*BE516</f>
        <v>0</v>
      </c>
      <c r="BG516" s="172">
        <f t="shared" si="216"/>
        <v>0</v>
      </c>
      <c r="BH516" s="171">
        <f>(VLOOKUP($D516,'P4 Destination'!$C$21:$M$176,6,0))*BG516</f>
        <v>0</v>
      </c>
      <c r="BI516" s="172">
        <f t="shared" si="217"/>
        <v>0</v>
      </c>
      <c r="BJ516" s="171">
        <f>(VLOOKUP($D516,'P4 Destination'!$C$21:$M$176,7,0))*BI516</f>
        <v>0</v>
      </c>
      <c r="BK516" s="172">
        <f t="shared" si="218"/>
        <v>0</v>
      </c>
      <c r="BL516" s="171">
        <f>(VLOOKUP($D516,'P4 Destination'!$C$21:$M$176,8,0))*BK516</f>
        <v>0</v>
      </c>
      <c r="BM516" s="172">
        <f t="shared" si="219"/>
        <v>56</v>
      </c>
      <c r="BN516" s="171">
        <f>(VLOOKUP($D516,'P4 Destination'!$C$21:$M$176,9,0))*BM516</f>
        <v>0</v>
      </c>
      <c r="BO516" s="154">
        <f t="shared" si="220"/>
        <v>1</v>
      </c>
      <c r="BP516" s="171">
        <f>(VLOOKUP(D516,'P4 Destination'!$C$21:$M$176,10,0))*K516</f>
        <v>0</v>
      </c>
      <c r="BQ516" s="171">
        <f>(VLOOKUP(D516,'P4 Destination'!$C$21:$M$176,11,0))*J516</f>
        <v>0</v>
      </c>
      <c r="BR516" s="173">
        <f t="shared" si="221"/>
        <v>0</v>
      </c>
      <c r="BS516" s="173">
        <f>(AV516*2500)*'P6 Verzekering'!$E$11</f>
        <v>0</v>
      </c>
      <c r="BT516" s="173">
        <f>(AW516*2500)*'P6 Verzekering'!$E$12</f>
        <v>0</v>
      </c>
      <c r="BU516" s="173">
        <f>(L516*2500)*'P6 Verzekering'!$E$13</f>
        <v>0</v>
      </c>
      <c r="BV516" s="173">
        <f t="shared" si="222"/>
        <v>0</v>
      </c>
      <c r="BW516"/>
      <c r="BX516"/>
    </row>
    <row r="517" spans="1:76">
      <c r="A517" s="152" t="s">
        <v>1934</v>
      </c>
      <c r="B517" s="152" t="s">
        <v>219</v>
      </c>
      <c r="C517" s="152" t="s">
        <v>219</v>
      </c>
      <c r="D517" s="152" t="s">
        <v>465</v>
      </c>
      <c r="E517" s="152" t="s">
        <v>464</v>
      </c>
      <c r="F517" s="153">
        <f t="shared" si="196"/>
        <v>49</v>
      </c>
      <c r="G517" s="154">
        <v>1</v>
      </c>
      <c r="H517" s="154">
        <f>IFERROR(VLOOKUP(B517,'P2 Origin'!$C$21:$Q$176,15,FALSE),0)</f>
        <v>0</v>
      </c>
      <c r="I517" s="154">
        <f>IFERROR(VLOOKUP(D517,'P4 Destination'!$C$21:$Q$176,15,FALSE),0)</f>
        <v>1</v>
      </c>
      <c r="J517" s="155"/>
      <c r="K517" s="155">
        <v>1</v>
      </c>
      <c r="L517" s="156">
        <v>0</v>
      </c>
      <c r="M517" s="155">
        <v>0</v>
      </c>
      <c r="N517" s="155">
        <v>0</v>
      </c>
      <c r="O517" s="157">
        <f t="shared" si="197"/>
        <v>0</v>
      </c>
      <c r="P517" s="158">
        <f t="shared" si="198"/>
        <v>0</v>
      </c>
      <c r="Q517" s="159">
        <f>IFERROR(VLOOKUP(N517,'P1 Intra-Europees'!$A$15:$H$25,3,0),0)*P517</f>
        <v>0</v>
      </c>
      <c r="R517" s="160">
        <f t="shared" si="199"/>
        <v>0</v>
      </c>
      <c r="S517" s="159">
        <f>IFERROR(VLOOKUP(N517,'P1 Intra-Europees'!$A$15:$H$25,4,0),0)*R517</f>
        <v>0</v>
      </c>
      <c r="T517" s="160">
        <f t="shared" si="200"/>
        <v>0</v>
      </c>
      <c r="U517" s="159">
        <f>IFERROR(VLOOKUP(N517,'P1 Intra-Europees'!$A$15:$H$25,5,0),0)*T517</f>
        <v>0</v>
      </c>
      <c r="V517" s="160">
        <f t="shared" si="201"/>
        <v>0</v>
      </c>
      <c r="W517" s="159">
        <f>IFERROR(VLOOKUP(N517,'P1 Intra-Europees'!$A$15:$H$25,6,0),0)*V517</f>
        <v>0</v>
      </c>
      <c r="X517" s="160">
        <f t="shared" si="202"/>
        <v>0</v>
      </c>
      <c r="Y517" s="159">
        <f>IFERROR(VLOOKUP(N517,'P1 Intra-Europees'!$A$15:$H$25,7,0),0)*X517</f>
        <v>0</v>
      </c>
      <c r="Z517" s="161">
        <f t="shared" si="203"/>
        <v>0</v>
      </c>
      <c r="AA517" s="162">
        <f>IFERROR(VLOOKUP(N517,'P1 Intra-Europees'!$A$15:$H$25,8,0),0)*Z517</f>
        <v>0</v>
      </c>
      <c r="AB517" s="163">
        <f t="shared" si="204"/>
        <v>0</v>
      </c>
      <c r="AC517" s="157" t="str">
        <f>VLOOKUP(B517,'P2 Origin'!$C$21:$O$176,13,0)</f>
        <v>EUR</v>
      </c>
      <c r="AD517" s="164">
        <f t="shared" si="205"/>
        <v>0</v>
      </c>
      <c r="AE517" s="165">
        <f>IF(AU517&gt;0.1,VLOOKUP(B517,'P2 Origin'!$C$21:$M$176,3,0)*H517,0)</f>
        <v>0</v>
      </c>
      <c r="AF517" s="166">
        <f t="shared" si="206"/>
        <v>0</v>
      </c>
      <c r="AG517" s="165">
        <f>(VLOOKUP(B517,'P2 Origin'!$C$21:$M$176,4,0))*AF517</f>
        <v>0</v>
      </c>
      <c r="AH517" s="166">
        <f t="shared" si="207"/>
        <v>0</v>
      </c>
      <c r="AI517" s="165">
        <f>(VLOOKUP(B517,'P2 Origin'!$C$21:$M$176,5,0))*AH517</f>
        <v>0</v>
      </c>
      <c r="AJ517" s="166">
        <f t="shared" si="223"/>
        <v>0</v>
      </c>
      <c r="AK517" s="165">
        <f>(VLOOKUP(B517,'P2 Origin'!$C$21:$M$176,6,0))*AJ517</f>
        <v>0</v>
      </c>
      <c r="AL517" s="166">
        <f t="shared" si="208"/>
        <v>0</v>
      </c>
      <c r="AM517" s="165">
        <f>(VLOOKUP($B517,'P2 Origin'!$C$21:$M$176,7,0))*AL517</f>
        <v>0</v>
      </c>
      <c r="AN517" s="166">
        <f t="shared" si="209"/>
        <v>0</v>
      </c>
      <c r="AO517" s="165">
        <f>(VLOOKUP($B517,'P2 Origin'!$C$21:$M$176,8,0))*AN517</f>
        <v>0</v>
      </c>
      <c r="AP517" s="166">
        <f t="shared" si="210"/>
        <v>49</v>
      </c>
      <c r="AQ517" s="165">
        <f>(VLOOKUP($B517,'P2 Origin'!$C$21:$M$176,9,0))*AP517</f>
        <v>0</v>
      </c>
      <c r="AR517" s="155">
        <f t="shared" si="211"/>
        <v>1</v>
      </c>
      <c r="AS517" s="164">
        <f>(VLOOKUP(B517,'P2 Origin'!$C$21:$M$176,10,0))*K517</f>
        <v>0</v>
      </c>
      <c r="AT517" s="164">
        <f>(VLOOKUP(B517,'P2 Origin'!$C$21:$M$176,11,0))*J517</f>
        <v>0</v>
      </c>
      <c r="AU517" s="167">
        <v>49</v>
      </c>
      <c r="AV517" s="168">
        <v>49</v>
      </c>
      <c r="AW517" s="169">
        <v>0</v>
      </c>
      <c r="AX517" s="170">
        <f>IF(AU517&gt;=0.1,'P3 Bureaumarge zee- en luchtvr.'!$D$12,0)</f>
        <v>0</v>
      </c>
      <c r="AY517" s="163">
        <f t="shared" si="212"/>
        <v>0</v>
      </c>
      <c r="AZ517" s="157" t="str">
        <f>VLOOKUP(D517,'P4 Destination'!$C$21:$O$176,13,0)</f>
        <v>USD</v>
      </c>
      <c r="BA517" s="164">
        <f t="shared" si="213"/>
        <v>0</v>
      </c>
      <c r="BB517" s="171">
        <f>IF(AU517&gt;0.1,(VLOOKUP(D517,'P4 Destination'!$C$21:$M$176,3,0))*I517,0)</f>
        <v>0</v>
      </c>
      <c r="BC517" s="172">
        <f t="shared" si="214"/>
        <v>0</v>
      </c>
      <c r="BD517" s="171">
        <f>(VLOOKUP($D517,'P4 Destination'!$C$21:$M$176,4,0))*BC517</f>
        <v>0</v>
      </c>
      <c r="BE517" s="172">
        <f t="shared" si="215"/>
        <v>0</v>
      </c>
      <c r="BF517" s="171">
        <f>(VLOOKUP($D517,'P4 Destination'!$C$21:$M$176,5,0))*BE517</f>
        <v>0</v>
      </c>
      <c r="BG517" s="172">
        <f t="shared" si="216"/>
        <v>0</v>
      </c>
      <c r="BH517" s="171">
        <f>(VLOOKUP($D517,'P4 Destination'!$C$21:$M$176,6,0))*BG517</f>
        <v>0</v>
      </c>
      <c r="BI517" s="172">
        <f t="shared" si="217"/>
        <v>0</v>
      </c>
      <c r="BJ517" s="171">
        <f>(VLOOKUP($D517,'P4 Destination'!$C$21:$M$176,7,0))*BI517</f>
        <v>0</v>
      </c>
      <c r="BK517" s="172">
        <f t="shared" si="218"/>
        <v>0</v>
      </c>
      <c r="BL517" s="171">
        <f>(VLOOKUP($D517,'P4 Destination'!$C$21:$M$176,8,0))*BK517</f>
        <v>0</v>
      </c>
      <c r="BM517" s="172">
        <f t="shared" si="219"/>
        <v>49</v>
      </c>
      <c r="BN517" s="171">
        <f>(VLOOKUP($D517,'P4 Destination'!$C$21:$M$176,9,0))*BM517</f>
        <v>0</v>
      </c>
      <c r="BO517" s="154">
        <f t="shared" si="220"/>
        <v>1</v>
      </c>
      <c r="BP517" s="171">
        <f>(VLOOKUP(D517,'P4 Destination'!$C$21:$M$176,10,0))*K517</f>
        <v>0</v>
      </c>
      <c r="BQ517" s="171">
        <f>(VLOOKUP(D517,'P4 Destination'!$C$21:$M$176,11,0))*J517</f>
        <v>0</v>
      </c>
      <c r="BR517" s="173">
        <f t="shared" si="221"/>
        <v>0</v>
      </c>
      <c r="BS517" s="173">
        <f>(AV517*2500)*'P6 Verzekering'!$E$11</f>
        <v>0</v>
      </c>
      <c r="BT517" s="173">
        <f>(AW517*2500)*'P6 Verzekering'!$E$12</f>
        <v>0</v>
      </c>
      <c r="BU517" s="173">
        <f>(L517*2500)*'P6 Verzekering'!$E$13</f>
        <v>0</v>
      </c>
      <c r="BV517" s="173">
        <f t="shared" si="222"/>
        <v>0</v>
      </c>
      <c r="BW517"/>
      <c r="BX517"/>
    </row>
    <row r="518" spans="1:76">
      <c r="A518" s="152" t="s">
        <v>1935</v>
      </c>
      <c r="B518" s="152" t="s">
        <v>219</v>
      </c>
      <c r="C518" s="152" t="s">
        <v>219</v>
      </c>
      <c r="D518" s="152" t="s">
        <v>430</v>
      </c>
      <c r="E518" s="152" t="s">
        <v>427</v>
      </c>
      <c r="F518" s="153">
        <f t="shared" si="196"/>
        <v>40</v>
      </c>
      <c r="G518" s="154">
        <v>1</v>
      </c>
      <c r="H518" s="154">
        <f>IFERROR(VLOOKUP(B518,'P2 Origin'!$C$21:$Q$176,15,FALSE),0)</f>
        <v>0</v>
      </c>
      <c r="I518" s="154">
        <f>IFERROR(VLOOKUP(D518,'P4 Destination'!$C$21:$Q$176,15,FALSE),0)</f>
        <v>1</v>
      </c>
      <c r="J518" s="155"/>
      <c r="K518" s="155">
        <v>1</v>
      </c>
      <c r="L518" s="156">
        <v>0</v>
      </c>
      <c r="M518" s="155">
        <v>0</v>
      </c>
      <c r="N518" s="155">
        <v>0</v>
      </c>
      <c r="O518" s="157">
        <f t="shared" si="197"/>
        <v>0</v>
      </c>
      <c r="P518" s="158">
        <f t="shared" si="198"/>
        <v>0</v>
      </c>
      <c r="Q518" s="159">
        <f>IFERROR(VLOOKUP(N518,'P1 Intra-Europees'!$A$15:$H$25,3,0),0)*P518</f>
        <v>0</v>
      </c>
      <c r="R518" s="160">
        <f t="shared" si="199"/>
        <v>0</v>
      </c>
      <c r="S518" s="159">
        <f>IFERROR(VLOOKUP(N518,'P1 Intra-Europees'!$A$15:$H$25,4,0),0)*R518</f>
        <v>0</v>
      </c>
      <c r="T518" s="160">
        <f t="shared" si="200"/>
        <v>0</v>
      </c>
      <c r="U518" s="159">
        <f>IFERROR(VLOOKUP(N518,'P1 Intra-Europees'!$A$15:$H$25,5,0),0)*T518</f>
        <v>0</v>
      </c>
      <c r="V518" s="160">
        <f t="shared" si="201"/>
        <v>0</v>
      </c>
      <c r="W518" s="159">
        <f>IFERROR(VLOOKUP(N518,'P1 Intra-Europees'!$A$15:$H$25,6,0),0)*V518</f>
        <v>0</v>
      </c>
      <c r="X518" s="160">
        <f t="shared" si="202"/>
        <v>0</v>
      </c>
      <c r="Y518" s="159">
        <f>IFERROR(VLOOKUP(N518,'P1 Intra-Europees'!$A$15:$H$25,7,0),0)*X518</f>
        <v>0</v>
      </c>
      <c r="Z518" s="161">
        <f t="shared" si="203"/>
        <v>0</v>
      </c>
      <c r="AA518" s="162">
        <f>IFERROR(VLOOKUP(N518,'P1 Intra-Europees'!$A$15:$H$25,8,0),0)*Z518</f>
        <v>0</v>
      </c>
      <c r="AB518" s="163">
        <f t="shared" si="204"/>
        <v>0</v>
      </c>
      <c r="AC518" s="157" t="str">
        <f>VLOOKUP(B518,'P2 Origin'!$C$21:$O$176,13,0)</f>
        <v>EUR</v>
      </c>
      <c r="AD518" s="164">
        <f t="shared" si="205"/>
        <v>0</v>
      </c>
      <c r="AE518" s="165">
        <f>IF(AU518&gt;0.1,VLOOKUP(B518,'P2 Origin'!$C$21:$M$176,3,0)*H518,0)</f>
        <v>0</v>
      </c>
      <c r="AF518" s="166">
        <f t="shared" si="206"/>
        <v>0</v>
      </c>
      <c r="AG518" s="165">
        <f>(VLOOKUP(B518,'P2 Origin'!$C$21:$M$176,4,0))*AF518</f>
        <v>0</v>
      </c>
      <c r="AH518" s="166">
        <f t="shared" si="207"/>
        <v>0</v>
      </c>
      <c r="AI518" s="165">
        <f>(VLOOKUP(B518,'P2 Origin'!$C$21:$M$176,5,0))*AH518</f>
        <v>0</v>
      </c>
      <c r="AJ518" s="166">
        <f t="shared" si="223"/>
        <v>0</v>
      </c>
      <c r="AK518" s="165">
        <f>(VLOOKUP(B518,'P2 Origin'!$C$21:$M$176,6,0))*AJ518</f>
        <v>0</v>
      </c>
      <c r="AL518" s="166">
        <f t="shared" si="208"/>
        <v>0</v>
      </c>
      <c r="AM518" s="165">
        <f>(VLOOKUP($B518,'P2 Origin'!$C$21:$M$176,7,0))*AL518</f>
        <v>0</v>
      </c>
      <c r="AN518" s="166">
        <f t="shared" si="209"/>
        <v>40</v>
      </c>
      <c r="AO518" s="165">
        <f>(VLOOKUP($B518,'P2 Origin'!$C$21:$M$176,8,0))*AN518</f>
        <v>0</v>
      </c>
      <c r="AP518" s="166">
        <f t="shared" si="210"/>
        <v>0</v>
      </c>
      <c r="AQ518" s="165">
        <f>(VLOOKUP($B518,'P2 Origin'!$C$21:$M$176,9,0))*AP518</f>
        <v>0</v>
      </c>
      <c r="AR518" s="155">
        <f t="shared" si="211"/>
        <v>1</v>
      </c>
      <c r="AS518" s="164">
        <f>(VLOOKUP(B518,'P2 Origin'!$C$21:$M$176,10,0))*K518</f>
        <v>0</v>
      </c>
      <c r="AT518" s="164">
        <f>(VLOOKUP(B518,'P2 Origin'!$C$21:$M$176,11,0))*J518</f>
        <v>0</v>
      </c>
      <c r="AU518" s="167">
        <v>40</v>
      </c>
      <c r="AV518" s="168">
        <v>40</v>
      </c>
      <c r="AW518" s="169">
        <v>0</v>
      </c>
      <c r="AX518" s="170">
        <f>IF(AU518&gt;=0.1,'P3 Bureaumarge zee- en luchtvr.'!$D$12,0)</f>
        <v>0</v>
      </c>
      <c r="AY518" s="163">
        <f t="shared" si="212"/>
        <v>0</v>
      </c>
      <c r="AZ518" s="157" t="str">
        <f>VLOOKUP(D518,'P4 Destination'!$C$21:$O$176,13,0)</f>
        <v>USD</v>
      </c>
      <c r="BA518" s="164">
        <f t="shared" si="213"/>
        <v>0</v>
      </c>
      <c r="BB518" s="171">
        <f>IF(AU518&gt;0.1,(VLOOKUP(D518,'P4 Destination'!$C$21:$M$176,3,0))*I518,0)</f>
        <v>0</v>
      </c>
      <c r="BC518" s="172">
        <f t="shared" si="214"/>
        <v>0</v>
      </c>
      <c r="BD518" s="171">
        <f>(VLOOKUP($D518,'P4 Destination'!$C$21:$M$176,4,0))*BC518</f>
        <v>0</v>
      </c>
      <c r="BE518" s="172">
        <f t="shared" si="215"/>
        <v>0</v>
      </c>
      <c r="BF518" s="171">
        <f>(VLOOKUP($D518,'P4 Destination'!$C$21:$M$176,5,0))*BE518</f>
        <v>0</v>
      </c>
      <c r="BG518" s="172">
        <f t="shared" si="216"/>
        <v>0</v>
      </c>
      <c r="BH518" s="171">
        <f>(VLOOKUP($D518,'P4 Destination'!$C$21:$M$176,6,0))*BG518</f>
        <v>0</v>
      </c>
      <c r="BI518" s="172">
        <f t="shared" si="217"/>
        <v>0</v>
      </c>
      <c r="BJ518" s="171">
        <f>(VLOOKUP($D518,'P4 Destination'!$C$21:$M$176,7,0))*BI518</f>
        <v>0</v>
      </c>
      <c r="BK518" s="172">
        <f t="shared" si="218"/>
        <v>40</v>
      </c>
      <c r="BL518" s="171">
        <f>(VLOOKUP($D518,'P4 Destination'!$C$21:$M$176,8,0))*BK518</f>
        <v>0</v>
      </c>
      <c r="BM518" s="172">
        <f t="shared" si="219"/>
        <v>0</v>
      </c>
      <c r="BN518" s="171">
        <f>(VLOOKUP($D518,'P4 Destination'!$C$21:$M$176,9,0))*BM518</f>
        <v>0</v>
      </c>
      <c r="BO518" s="154">
        <f t="shared" si="220"/>
        <v>1</v>
      </c>
      <c r="BP518" s="171">
        <f>(VLOOKUP(D518,'P4 Destination'!$C$21:$M$176,10,0))*K518</f>
        <v>0</v>
      </c>
      <c r="BQ518" s="171">
        <f>(VLOOKUP(D518,'P4 Destination'!$C$21:$M$176,11,0))*J518</f>
        <v>0</v>
      </c>
      <c r="BR518" s="173">
        <f t="shared" si="221"/>
        <v>0</v>
      </c>
      <c r="BS518" s="173">
        <f>(AV518*2500)*'P6 Verzekering'!$E$11</f>
        <v>0</v>
      </c>
      <c r="BT518" s="173">
        <f>(AW518*2500)*'P6 Verzekering'!$E$12</f>
        <v>0</v>
      </c>
      <c r="BU518" s="173">
        <f>(L518*2500)*'P6 Verzekering'!$E$13</f>
        <v>0</v>
      </c>
      <c r="BV518" s="173">
        <f t="shared" si="222"/>
        <v>0</v>
      </c>
      <c r="BW518"/>
      <c r="BX518"/>
    </row>
    <row r="519" spans="1:76">
      <c r="A519" s="152" t="s">
        <v>1936</v>
      </c>
      <c r="B519" s="152" t="s">
        <v>219</v>
      </c>
      <c r="C519" s="152" t="s">
        <v>219</v>
      </c>
      <c r="D519" s="152" t="s">
        <v>430</v>
      </c>
      <c r="E519" s="152" t="s">
        <v>427</v>
      </c>
      <c r="F519" s="153">
        <f t="shared" si="196"/>
        <v>52</v>
      </c>
      <c r="G519" s="154">
        <v>1</v>
      </c>
      <c r="H519" s="154">
        <f>IFERROR(VLOOKUP(B519,'P2 Origin'!$C$21:$Q$176,15,FALSE),0)</f>
        <v>0</v>
      </c>
      <c r="I519" s="154">
        <f>IFERROR(VLOOKUP(D519,'P4 Destination'!$C$21:$Q$176,15,FALSE),0)</f>
        <v>1</v>
      </c>
      <c r="J519" s="155"/>
      <c r="K519" s="155">
        <v>1</v>
      </c>
      <c r="L519" s="156">
        <v>0</v>
      </c>
      <c r="M519" s="155">
        <v>0</v>
      </c>
      <c r="N519" s="155">
        <v>0</v>
      </c>
      <c r="O519" s="157">
        <f t="shared" si="197"/>
        <v>0</v>
      </c>
      <c r="P519" s="158">
        <f t="shared" si="198"/>
        <v>0</v>
      </c>
      <c r="Q519" s="159">
        <f>IFERROR(VLOOKUP(N519,'P1 Intra-Europees'!$A$15:$H$25,3,0),0)*P519</f>
        <v>0</v>
      </c>
      <c r="R519" s="160">
        <f t="shared" si="199"/>
        <v>0</v>
      </c>
      <c r="S519" s="159">
        <f>IFERROR(VLOOKUP(N519,'P1 Intra-Europees'!$A$15:$H$25,4,0),0)*R519</f>
        <v>0</v>
      </c>
      <c r="T519" s="160">
        <f t="shared" si="200"/>
        <v>0</v>
      </c>
      <c r="U519" s="159">
        <f>IFERROR(VLOOKUP(N519,'P1 Intra-Europees'!$A$15:$H$25,5,0),0)*T519</f>
        <v>0</v>
      </c>
      <c r="V519" s="160">
        <f t="shared" si="201"/>
        <v>0</v>
      </c>
      <c r="W519" s="159">
        <f>IFERROR(VLOOKUP(N519,'P1 Intra-Europees'!$A$15:$H$25,6,0),0)*V519</f>
        <v>0</v>
      </c>
      <c r="X519" s="160">
        <f t="shared" si="202"/>
        <v>0</v>
      </c>
      <c r="Y519" s="159">
        <f>IFERROR(VLOOKUP(N519,'P1 Intra-Europees'!$A$15:$H$25,7,0),0)*X519</f>
        <v>0</v>
      </c>
      <c r="Z519" s="161">
        <f t="shared" si="203"/>
        <v>0</v>
      </c>
      <c r="AA519" s="162">
        <f>IFERROR(VLOOKUP(N519,'P1 Intra-Europees'!$A$15:$H$25,8,0),0)*Z519</f>
        <v>0</v>
      </c>
      <c r="AB519" s="163">
        <f t="shared" si="204"/>
        <v>0</v>
      </c>
      <c r="AC519" s="157" t="str">
        <f>VLOOKUP(B519,'P2 Origin'!$C$21:$O$176,13,0)</f>
        <v>EUR</v>
      </c>
      <c r="AD519" s="164">
        <f t="shared" si="205"/>
        <v>0</v>
      </c>
      <c r="AE519" s="165">
        <f>IF(AU519&gt;0.1,VLOOKUP(B519,'P2 Origin'!$C$21:$M$176,3,0)*H519,0)</f>
        <v>0</v>
      </c>
      <c r="AF519" s="166">
        <f t="shared" si="206"/>
        <v>0</v>
      </c>
      <c r="AG519" s="165">
        <f>(VLOOKUP(B519,'P2 Origin'!$C$21:$M$176,4,0))*AF519</f>
        <v>0</v>
      </c>
      <c r="AH519" s="166">
        <f t="shared" si="207"/>
        <v>0</v>
      </c>
      <c r="AI519" s="165">
        <f>(VLOOKUP(B519,'P2 Origin'!$C$21:$M$176,5,0))*AH519</f>
        <v>0</v>
      </c>
      <c r="AJ519" s="166">
        <f t="shared" si="223"/>
        <v>0</v>
      </c>
      <c r="AK519" s="165">
        <f>(VLOOKUP(B519,'P2 Origin'!$C$21:$M$176,6,0))*AJ519</f>
        <v>0</v>
      </c>
      <c r="AL519" s="166">
        <f t="shared" si="208"/>
        <v>0</v>
      </c>
      <c r="AM519" s="165">
        <f>(VLOOKUP($B519,'P2 Origin'!$C$21:$M$176,7,0))*AL519</f>
        <v>0</v>
      </c>
      <c r="AN519" s="166">
        <f t="shared" si="209"/>
        <v>0</v>
      </c>
      <c r="AO519" s="165">
        <f>(VLOOKUP($B519,'P2 Origin'!$C$21:$M$176,8,0))*AN519</f>
        <v>0</v>
      </c>
      <c r="AP519" s="166">
        <f t="shared" si="210"/>
        <v>52</v>
      </c>
      <c r="AQ519" s="165">
        <f>(VLOOKUP($B519,'P2 Origin'!$C$21:$M$176,9,0))*AP519</f>
        <v>0</v>
      </c>
      <c r="AR519" s="155">
        <f t="shared" si="211"/>
        <v>1</v>
      </c>
      <c r="AS519" s="164">
        <f>(VLOOKUP(B519,'P2 Origin'!$C$21:$M$176,10,0))*K519</f>
        <v>0</v>
      </c>
      <c r="AT519" s="164">
        <f>(VLOOKUP(B519,'P2 Origin'!$C$21:$M$176,11,0))*J519</f>
        <v>0</v>
      </c>
      <c r="AU519" s="167">
        <v>52</v>
      </c>
      <c r="AV519" s="168">
        <v>52</v>
      </c>
      <c r="AW519" s="169">
        <v>0</v>
      </c>
      <c r="AX519" s="170">
        <f>IF(AU519&gt;=0.1,'P3 Bureaumarge zee- en luchtvr.'!$D$12,0)</f>
        <v>0</v>
      </c>
      <c r="AY519" s="163">
        <f t="shared" si="212"/>
        <v>0</v>
      </c>
      <c r="AZ519" s="157" t="str">
        <f>VLOOKUP(D519,'P4 Destination'!$C$21:$O$176,13,0)</f>
        <v>USD</v>
      </c>
      <c r="BA519" s="164">
        <f t="shared" si="213"/>
        <v>0</v>
      </c>
      <c r="BB519" s="171">
        <f>IF(AU519&gt;0.1,(VLOOKUP(D519,'P4 Destination'!$C$21:$M$176,3,0))*I519,0)</f>
        <v>0</v>
      </c>
      <c r="BC519" s="172">
        <f t="shared" si="214"/>
        <v>0</v>
      </c>
      <c r="BD519" s="171">
        <f>(VLOOKUP($D519,'P4 Destination'!$C$21:$M$176,4,0))*BC519</f>
        <v>0</v>
      </c>
      <c r="BE519" s="172">
        <f t="shared" si="215"/>
        <v>0</v>
      </c>
      <c r="BF519" s="171">
        <f>(VLOOKUP($D519,'P4 Destination'!$C$21:$M$176,5,0))*BE519</f>
        <v>0</v>
      </c>
      <c r="BG519" s="172">
        <f t="shared" si="216"/>
        <v>0</v>
      </c>
      <c r="BH519" s="171">
        <f>(VLOOKUP($D519,'P4 Destination'!$C$21:$M$176,6,0))*BG519</f>
        <v>0</v>
      </c>
      <c r="BI519" s="172">
        <f t="shared" si="217"/>
        <v>0</v>
      </c>
      <c r="BJ519" s="171">
        <f>(VLOOKUP($D519,'P4 Destination'!$C$21:$M$176,7,0))*BI519</f>
        <v>0</v>
      </c>
      <c r="BK519" s="172">
        <f t="shared" si="218"/>
        <v>0</v>
      </c>
      <c r="BL519" s="171">
        <f>(VLOOKUP($D519,'P4 Destination'!$C$21:$M$176,8,0))*BK519</f>
        <v>0</v>
      </c>
      <c r="BM519" s="172">
        <f t="shared" si="219"/>
        <v>52</v>
      </c>
      <c r="BN519" s="171">
        <f>(VLOOKUP($D519,'P4 Destination'!$C$21:$M$176,9,0))*BM519</f>
        <v>0</v>
      </c>
      <c r="BO519" s="154">
        <f t="shared" si="220"/>
        <v>1</v>
      </c>
      <c r="BP519" s="171">
        <f>(VLOOKUP(D519,'P4 Destination'!$C$21:$M$176,10,0))*K519</f>
        <v>0</v>
      </c>
      <c r="BQ519" s="171">
        <f>(VLOOKUP(D519,'P4 Destination'!$C$21:$M$176,11,0))*J519</f>
        <v>0</v>
      </c>
      <c r="BR519" s="173">
        <f t="shared" si="221"/>
        <v>0</v>
      </c>
      <c r="BS519" s="173">
        <f>(AV519*2500)*'P6 Verzekering'!$E$11</f>
        <v>0</v>
      </c>
      <c r="BT519" s="173">
        <f>(AW519*2500)*'P6 Verzekering'!$E$12</f>
        <v>0</v>
      </c>
      <c r="BU519" s="173">
        <f>(L519*2500)*'P6 Verzekering'!$E$13</f>
        <v>0</v>
      </c>
      <c r="BV519" s="173">
        <f t="shared" si="222"/>
        <v>0</v>
      </c>
      <c r="BW519"/>
      <c r="BX519"/>
    </row>
    <row r="520" spans="1:76">
      <c r="A520" s="152" t="s">
        <v>1937</v>
      </c>
      <c r="B520" s="152" t="s">
        <v>219</v>
      </c>
      <c r="C520" s="152" t="s">
        <v>219</v>
      </c>
      <c r="D520" s="152" t="s">
        <v>430</v>
      </c>
      <c r="E520" s="152" t="s">
        <v>427</v>
      </c>
      <c r="F520" s="153">
        <f t="shared" si="196"/>
        <v>10</v>
      </c>
      <c r="G520" s="154">
        <v>1</v>
      </c>
      <c r="H520" s="154">
        <f>IFERROR(VLOOKUP(B520,'P2 Origin'!$C$21:$Q$176,15,FALSE),0)</f>
        <v>0</v>
      </c>
      <c r="I520" s="154">
        <f>IFERROR(VLOOKUP(D520,'P4 Destination'!$C$21:$Q$176,15,FALSE),0)</f>
        <v>1</v>
      </c>
      <c r="J520" s="155">
        <v>1</v>
      </c>
      <c r="K520" s="155"/>
      <c r="L520" s="156">
        <v>0</v>
      </c>
      <c r="M520" s="155">
        <v>0</v>
      </c>
      <c r="N520" s="155">
        <v>0</v>
      </c>
      <c r="O520" s="157">
        <f t="shared" si="197"/>
        <v>0</v>
      </c>
      <c r="P520" s="158">
        <f t="shared" si="198"/>
        <v>0</v>
      </c>
      <c r="Q520" s="159">
        <f>IFERROR(VLOOKUP(N520,'P1 Intra-Europees'!$A$15:$H$25,3,0),0)*P520</f>
        <v>0</v>
      </c>
      <c r="R520" s="160">
        <f t="shared" si="199"/>
        <v>0</v>
      </c>
      <c r="S520" s="159">
        <f>IFERROR(VLOOKUP(N520,'P1 Intra-Europees'!$A$15:$H$25,4,0),0)*R520</f>
        <v>0</v>
      </c>
      <c r="T520" s="160">
        <f t="shared" si="200"/>
        <v>0</v>
      </c>
      <c r="U520" s="159">
        <f>IFERROR(VLOOKUP(N520,'P1 Intra-Europees'!$A$15:$H$25,5,0),0)*T520</f>
        <v>0</v>
      </c>
      <c r="V520" s="160">
        <f t="shared" si="201"/>
        <v>0</v>
      </c>
      <c r="W520" s="159">
        <f>IFERROR(VLOOKUP(N520,'P1 Intra-Europees'!$A$15:$H$25,6,0),0)*V520</f>
        <v>0</v>
      </c>
      <c r="X520" s="160">
        <f t="shared" si="202"/>
        <v>0</v>
      </c>
      <c r="Y520" s="159">
        <f>IFERROR(VLOOKUP(N520,'P1 Intra-Europees'!$A$15:$H$25,7,0),0)*X520</f>
        <v>0</v>
      </c>
      <c r="Z520" s="161">
        <f t="shared" si="203"/>
        <v>0</v>
      </c>
      <c r="AA520" s="162">
        <f>IFERROR(VLOOKUP(N520,'P1 Intra-Europees'!$A$15:$H$25,8,0),0)*Z520</f>
        <v>0</v>
      </c>
      <c r="AB520" s="163">
        <f t="shared" si="204"/>
        <v>0</v>
      </c>
      <c r="AC520" s="157" t="str">
        <f>VLOOKUP(B520,'P2 Origin'!$C$21:$O$176,13,0)</f>
        <v>EUR</v>
      </c>
      <c r="AD520" s="164">
        <f t="shared" si="205"/>
        <v>0</v>
      </c>
      <c r="AE520" s="165">
        <f>IF(AU520&gt;0.1,VLOOKUP(B520,'P2 Origin'!$C$21:$M$176,3,0)*H520,0)</f>
        <v>0</v>
      </c>
      <c r="AF520" s="166">
        <f t="shared" si="206"/>
        <v>0</v>
      </c>
      <c r="AG520" s="165">
        <f>(VLOOKUP(B520,'P2 Origin'!$C$21:$M$176,4,0))*AF520</f>
        <v>0</v>
      </c>
      <c r="AH520" s="166">
        <f t="shared" si="207"/>
        <v>10</v>
      </c>
      <c r="AI520" s="165">
        <f>(VLOOKUP(B520,'P2 Origin'!$C$21:$M$176,5,0))*AH520</f>
        <v>0</v>
      </c>
      <c r="AJ520" s="166">
        <f t="shared" si="223"/>
        <v>0</v>
      </c>
      <c r="AK520" s="165">
        <f>(VLOOKUP(B520,'P2 Origin'!$C$21:$M$176,6,0))*AJ520</f>
        <v>0</v>
      </c>
      <c r="AL520" s="166">
        <f t="shared" si="208"/>
        <v>0</v>
      </c>
      <c r="AM520" s="165">
        <f>(VLOOKUP($B520,'P2 Origin'!$C$21:$M$176,7,0))*AL520</f>
        <v>0</v>
      </c>
      <c r="AN520" s="166">
        <f t="shared" si="209"/>
        <v>0</v>
      </c>
      <c r="AO520" s="165">
        <f>(VLOOKUP($B520,'P2 Origin'!$C$21:$M$176,8,0))*AN520</f>
        <v>0</v>
      </c>
      <c r="AP520" s="166">
        <f t="shared" si="210"/>
        <v>0</v>
      </c>
      <c r="AQ520" s="165">
        <f>(VLOOKUP($B520,'P2 Origin'!$C$21:$M$176,9,0))*AP520</f>
        <v>0</v>
      </c>
      <c r="AR520" s="155">
        <f t="shared" si="211"/>
        <v>1</v>
      </c>
      <c r="AS520" s="164">
        <f>(VLOOKUP(B520,'P2 Origin'!$C$21:$M$176,10,0))*K520</f>
        <v>0</v>
      </c>
      <c r="AT520" s="164">
        <f>(VLOOKUP(B520,'P2 Origin'!$C$21:$M$176,11,0))*J520</f>
        <v>0</v>
      </c>
      <c r="AU520" s="167">
        <v>10</v>
      </c>
      <c r="AV520" s="168">
        <v>10</v>
      </c>
      <c r="AW520" s="169">
        <v>0</v>
      </c>
      <c r="AX520" s="170">
        <f>IF(AU520&gt;=0.1,'P3 Bureaumarge zee- en luchtvr.'!$D$12,0)</f>
        <v>0</v>
      </c>
      <c r="AY520" s="163">
        <f t="shared" si="212"/>
        <v>0</v>
      </c>
      <c r="AZ520" s="157" t="str">
        <f>VLOOKUP(D520,'P4 Destination'!$C$21:$O$176,13,0)</f>
        <v>USD</v>
      </c>
      <c r="BA520" s="164">
        <f t="shared" si="213"/>
        <v>0</v>
      </c>
      <c r="BB520" s="171">
        <f>IF(AU520&gt;0.1,(VLOOKUP(D520,'P4 Destination'!$C$21:$M$176,3,0))*I520,0)</f>
        <v>0</v>
      </c>
      <c r="BC520" s="172">
        <f t="shared" si="214"/>
        <v>0</v>
      </c>
      <c r="BD520" s="171">
        <f>(VLOOKUP($D520,'P4 Destination'!$C$21:$M$176,4,0))*BC520</f>
        <v>0</v>
      </c>
      <c r="BE520" s="172">
        <f t="shared" si="215"/>
        <v>10</v>
      </c>
      <c r="BF520" s="171">
        <f>(VLOOKUP($D520,'P4 Destination'!$C$21:$M$176,5,0))*BE520</f>
        <v>0</v>
      </c>
      <c r="BG520" s="172">
        <f t="shared" si="216"/>
        <v>0</v>
      </c>
      <c r="BH520" s="171">
        <f>(VLOOKUP($D520,'P4 Destination'!$C$21:$M$176,6,0))*BG520</f>
        <v>0</v>
      </c>
      <c r="BI520" s="172">
        <f t="shared" si="217"/>
        <v>0</v>
      </c>
      <c r="BJ520" s="171">
        <f>(VLOOKUP($D520,'P4 Destination'!$C$21:$M$176,7,0))*BI520</f>
        <v>0</v>
      </c>
      <c r="BK520" s="172">
        <f t="shared" si="218"/>
        <v>0</v>
      </c>
      <c r="BL520" s="171">
        <f>(VLOOKUP($D520,'P4 Destination'!$C$21:$M$176,8,0))*BK520</f>
        <v>0</v>
      </c>
      <c r="BM520" s="172">
        <f t="shared" si="219"/>
        <v>0</v>
      </c>
      <c r="BN520" s="171">
        <f>(VLOOKUP($D520,'P4 Destination'!$C$21:$M$176,9,0))*BM520</f>
        <v>0</v>
      </c>
      <c r="BO520" s="154">
        <f t="shared" si="220"/>
        <v>1</v>
      </c>
      <c r="BP520" s="171">
        <f>(VLOOKUP(D520,'P4 Destination'!$C$21:$M$176,10,0))*K520</f>
        <v>0</v>
      </c>
      <c r="BQ520" s="171">
        <f>(VLOOKUP(D520,'P4 Destination'!$C$21:$M$176,11,0))*J520</f>
        <v>0</v>
      </c>
      <c r="BR520" s="173">
        <f t="shared" si="221"/>
        <v>0</v>
      </c>
      <c r="BS520" s="173">
        <f>(AV520*2500)*'P6 Verzekering'!$E$11</f>
        <v>0</v>
      </c>
      <c r="BT520" s="173">
        <f>(AW520*2500)*'P6 Verzekering'!$E$12</f>
        <v>0</v>
      </c>
      <c r="BU520" s="173">
        <f>(L520*2500)*'P6 Verzekering'!$E$13</f>
        <v>0</v>
      </c>
      <c r="BV520" s="173">
        <f t="shared" si="222"/>
        <v>0</v>
      </c>
      <c r="BW520"/>
      <c r="BX520"/>
    </row>
    <row r="521" spans="1:76">
      <c r="A521" s="152" t="s">
        <v>1939</v>
      </c>
      <c r="B521" s="152" t="s">
        <v>219</v>
      </c>
      <c r="C521" s="152" t="s">
        <v>219</v>
      </c>
      <c r="D521" s="152" t="s">
        <v>430</v>
      </c>
      <c r="E521" s="152" t="s">
        <v>427</v>
      </c>
      <c r="F521" s="153">
        <f t="shared" si="196"/>
        <v>13</v>
      </c>
      <c r="G521" s="154">
        <v>1</v>
      </c>
      <c r="H521" s="154">
        <f>IFERROR(VLOOKUP(B521,'P2 Origin'!$C$21:$Q$176,15,FALSE),0)</f>
        <v>0</v>
      </c>
      <c r="I521" s="154">
        <f>IFERROR(VLOOKUP(D521,'P4 Destination'!$C$21:$Q$176,15,FALSE),0)</f>
        <v>1</v>
      </c>
      <c r="J521" s="155">
        <v>1</v>
      </c>
      <c r="K521" s="155"/>
      <c r="L521" s="156">
        <v>0</v>
      </c>
      <c r="M521" s="155">
        <v>0</v>
      </c>
      <c r="N521" s="155">
        <v>0</v>
      </c>
      <c r="O521" s="157">
        <f t="shared" si="197"/>
        <v>0</v>
      </c>
      <c r="P521" s="158">
        <f t="shared" si="198"/>
        <v>0</v>
      </c>
      <c r="Q521" s="159">
        <f>IFERROR(VLOOKUP(N521,'P1 Intra-Europees'!$A$15:$H$25,3,0),0)*P521</f>
        <v>0</v>
      </c>
      <c r="R521" s="160">
        <f t="shared" si="199"/>
        <v>0</v>
      </c>
      <c r="S521" s="159">
        <f>IFERROR(VLOOKUP(N521,'P1 Intra-Europees'!$A$15:$H$25,4,0),0)*R521</f>
        <v>0</v>
      </c>
      <c r="T521" s="160">
        <f t="shared" si="200"/>
        <v>0</v>
      </c>
      <c r="U521" s="159">
        <f>IFERROR(VLOOKUP(N521,'P1 Intra-Europees'!$A$15:$H$25,5,0),0)*T521</f>
        <v>0</v>
      </c>
      <c r="V521" s="160">
        <f t="shared" si="201"/>
        <v>0</v>
      </c>
      <c r="W521" s="159">
        <f>IFERROR(VLOOKUP(N521,'P1 Intra-Europees'!$A$15:$H$25,6,0),0)*V521</f>
        <v>0</v>
      </c>
      <c r="X521" s="160">
        <f t="shared" si="202"/>
        <v>0</v>
      </c>
      <c r="Y521" s="159">
        <f>IFERROR(VLOOKUP(N521,'P1 Intra-Europees'!$A$15:$H$25,7,0),0)*X521</f>
        <v>0</v>
      </c>
      <c r="Z521" s="161">
        <f t="shared" si="203"/>
        <v>0</v>
      </c>
      <c r="AA521" s="162">
        <f>IFERROR(VLOOKUP(N521,'P1 Intra-Europees'!$A$15:$H$25,8,0),0)*Z521</f>
        <v>0</v>
      </c>
      <c r="AB521" s="163">
        <f t="shared" si="204"/>
        <v>0</v>
      </c>
      <c r="AC521" s="157" t="str">
        <f>VLOOKUP(B521,'P2 Origin'!$C$21:$O$176,13,0)</f>
        <v>EUR</v>
      </c>
      <c r="AD521" s="164">
        <f t="shared" si="205"/>
        <v>0</v>
      </c>
      <c r="AE521" s="165">
        <f>IF(AU521&gt;0.1,VLOOKUP(B521,'P2 Origin'!$C$21:$M$176,3,0)*H521,0)</f>
        <v>0</v>
      </c>
      <c r="AF521" s="166">
        <f t="shared" si="206"/>
        <v>0</v>
      </c>
      <c r="AG521" s="165">
        <f>(VLOOKUP(B521,'P2 Origin'!$C$21:$M$176,4,0))*AF521</f>
        <v>0</v>
      </c>
      <c r="AH521" s="166">
        <f t="shared" si="207"/>
        <v>13</v>
      </c>
      <c r="AI521" s="165">
        <f>(VLOOKUP(B521,'P2 Origin'!$C$21:$M$176,5,0))*AH521</f>
        <v>0</v>
      </c>
      <c r="AJ521" s="166">
        <f t="shared" si="223"/>
        <v>0</v>
      </c>
      <c r="AK521" s="165">
        <f>(VLOOKUP(B521,'P2 Origin'!$C$21:$M$176,6,0))*AJ521</f>
        <v>0</v>
      </c>
      <c r="AL521" s="166">
        <f t="shared" si="208"/>
        <v>0</v>
      </c>
      <c r="AM521" s="165">
        <f>(VLOOKUP($B521,'P2 Origin'!$C$21:$M$176,7,0))*AL521</f>
        <v>0</v>
      </c>
      <c r="AN521" s="166">
        <f t="shared" si="209"/>
        <v>0</v>
      </c>
      <c r="AO521" s="165">
        <f>(VLOOKUP($B521,'P2 Origin'!$C$21:$M$176,8,0))*AN521</f>
        <v>0</v>
      </c>
      <c r="AP521" s="166">
        <f t="shared" si="210"/>
        <v>0</v>
      </c>
      <c r="AQ521" s="165">
        <f>(VLOOKUP($B521,'P2 Origin'!$C$21:$M$176,9,0))*AP521</f>
        <v>0</v>
      </c>
      <c r="AR521" s="155">
        <f t="shared" si="211"/>
        <v>1</v>
      </c>
      <c r="AS521" s="164">
        <f>(VLOOKUP(B521,'P2 Origin'!$C$21:$M$176,10,0))*K521</f>
        <v>0</v>
      </c>
      <c r="AT521" s="164">
        <f>(VLOOKUP(B521,'P2 Origin'!$C$21:$M$176,11,0))*J521</f>
        <v>0</v>
      </c>
      <c r="AU521" s="167">
        <v>13</v>
      </c>
      <c r="AV521" s="168">
        <v>13</v>
      </c>
      <c r="AW521" s="169">
        <v>0</v>
      </c>
      <c r="AX521" s="170">
        <f>IF(AU521&gt;=0.1,'P3 Bureaumarge zee- en luchtvr.'!$D$12,0)</f>
        <v>0</v>
      </c>
      <c r="AY521" s="163">
        <f t="shared" si="212"/>
        <v>0</v>
      </c>
      <c r="AZ521" s="157" t="str">
        <f>VLOOKUP(D521,'P4 Destination'!$C$21:$O$176,13,0)</f>
        <v>USD</v>
      </c>
      <c r="BA521" s="164">
        <f t="shared" si="213"/>
        <v>0</v>
      </c>
      <c r="BB521" s="171">
        <f>IF(AU521&gt;0.1,(VLOOKUP(D521,'P4 Destination'!$C$21:$M$176,3,0))*I521,0)</f>
        <v>0</v>
      </c>
      <c r="BC521" s="172">
        <f t="shared" si="214"/>
        <v>0</v>
      </c>
      <c r="BD521" s="171">
        <f>(VLOOKUP($D521,'P4 Destination'!$C$21:$M$176,4,0))*BC521</f>
        <v>0</v>
      </c>
      <c r="BE521" s="172">
        <f t="shared" si="215"/>
        <v>13</v>
      </c>
      <c r="BF521" s="171">
        <f>(VLOOKUP($D521,'P4 Destination'!$C$21:$M$176,5,0))*BE521</f>
        <v>0</v>
      </c>
      <c r="BG521" s="172">
        <f t="shared" si="216"/>
        <v>0</v>
      </c>
      <c r="BH521" s="171">
        <f>(VLOOKUP($D521,'P4 Destination'!$C$21:$M$176,6,0))*BG521</f>
        <v>0</v>
      </c>
      <c r="BI521" s="172">
        <f t="shared" si="217"/>
        <v>0</v>
      </c>
      <c r="BJ521" s="171">
        <f>(VLOOKUP($D521,'P4 Destination'!$C$21:$M$176,7,0))*BI521</f>
        <v>0</v>
      </c>
      <c r="BK521" s="172">
        <f t="shared" si="218"/>
        <v>0</v>
      </c>
      <c r="BL521" s="171">
        <f>(VLOOKUP($D521,'P4 Destination'!$C$21:$M$176,8,0))*BK521</f>
        <v>0</v>
      </c>
      <c r="BM521" s="172">
        <f t="shared" si="219"/>
        <v>0</v>
      </c>
      <c r="BN521" s="171">
        <f>(VLOOKUP($D521,'P4 Destination'!$C$21:$M$176,9,0))*BM521</f>
        <v>0</v>
      </c>
      <c r="BO521" s="154">
        <f t="shared" si="220"/>
        <v>1</v>
      </c>
      <c r="BP521" s="171">
        <f>(VLOOKUP(D521,'P4 Destination'!$C$21:$M$176,10,0))*K521</f>
        <v>0</v>
      </c>
      <c r="BQ521" s="171">
        <f>(VLOOKUP(D521,'P4 Destination'!$C$21:$M$176,11,0))*J521</f>
        <v>0</v>
      </c>
      <c r="BR521" s="173">
        <f t="shared" si="221"/>
        <v>0</v>
      </c>
      <c r="BS521" s="173">
        <f>(AV521*2500)*'P6 Verzekering'!$E$11</f>
        <v>0</v>
      </c>
      <c r="BT521" s="173">
        <f>(AW521*2500)*'P6 Verzekering'!$E$12</f>
        <v>0</v>
      </c>
      <c r="BU521" s="173">
        <f>(L521*2500)*'P6 Verzekering'!$E$13</f>
        <v>0</v>
      </c>
      <c r="BV521" s="173">
        <f t="shared" si="222"/>
        <v>0</v>
      </c>
      <c r="BW521"/>
      <c r="BX521"/>
    </row>
    <row r="522" spans="1:76">
      <c r="A522" s="152" t="s">
        <v>1940</v>
      </c>
      <c r="B522" s="152" t="s">
        <v>219</v>
      </c>
      <c r="C522" s="152" t="s">
        <v>219</v>
      </c>
      <c r="D522" s="152" t="s">
        <v>430</v>
      </c>
      <c r="E522" s="152" t="s">
        <v>427</v>
      </c>
      <c r="F522" s="153">
        <f t="shared" si="196"/>
        <v>17</v>
      </c>
      <c r="G522" s="154">
        <v>1</v>
      </c>
      <c r="H522" s="154">
        <f>IFERROR(VLOOKUP(B522,'P2 Origin'!$C$21:$Q$176,15,FALSE),0)</f>
        <v>0</v>
      </c>
      <c r="I522" s="154">
        <f>IFERROR(VLOOKUP(D522,'P4 Destination'!$C$21:$Q$176,15,FALSE),0)</f>
        <v>1</v>
      </c>
      <c r="J522" s="155">
        <v>1</v>
      </c>
      <c r="K522" s="155"/>
      <c r="L522" s="156">
        <v>0</v>
      </c>
      <c r="M522" s="155">
        <v>0</v>
      </c>
      <c r="N522" s="155">
        <v>0</v>
      </c>
      <c r="O522" s="157">
        <f t="shared" si="197"/>
        <v>0</v>
      </c>
      <c r="P522" s="158">
        <f t="shared" si="198"/>
        <v>0</v>
      </c>
      <c r="Q522" s="159">
        <f>IFERROR(VLOOKUP(N522,'P1 Intra-Europees'!$A$15:$H$25,3,0),0)*P522</f>
        <v>0</v>
      </c>
      <c r="R522" s="160">
        <f t="shared" si="199"/>
        <v>0</v>
      </c>
      <c r="S522" s="159">
        <f>IFERROR(VLOOKUP(N522,'P1 Intra-Europees'!$A$15:$H$25,4,0),0)*R522</f>
        <v>0</v>
      </c>
      <c r="T522" s="160">
        <f t="shared" si="200"/>
        <v>0</v>
      </c>
      <c r="U522" s="159">
        <f>IFERROR(VLOOKUP(N522,'P1 Intra-Europees'!$A$15:$H$25,5,0),0)*T522</f>
        <v>0</v>
      </c>
      <c r="V522" s="160">
        <f t="shared" si="201"/>
        <v>0</v>
      </c>
      <c r="W522" s="159">
        <f>IFERROR(VLOOKUP(N522,'P1 Intra-Europees'!$A$15:$H$25,6,0),0)*V522</f>
        <v>0</v>
      </c>
      <c r="X522" s="160">
        <f t="shared" si="202"/>
        <v>0</v>
      </c>
      <c r="Y522" s="159">
        <f>IFERROR(VLOOKUP(N522,'P1 Intra-Europees'!$A$15:$H$25,7,0),0)*X522</f>
        <v>0</v>
      </c>
      <c r="Z522" s="161">
        <f t="shared" si="203"/>
        <v>0</v>
      </c>
      <c r="AA522" s="162">
        <f>IFERROR(VLOOKUP(N522,'P1 Intra-Europees'!$A$15:$H$25,8,0),0)*Z522</f>
        <v>0</v>
      </c>
      <c r="AB522" s="163">
        <f t="shared" si="204"/>
        <v>0</v>
      </c>
      <c r="AC522" s="157" t="str">
        <f>VLOOKUP(B522,'P2 Origin'!$C$21:$O$176,13,0)</f>
        <v>EUR</v>
      </c>
      <c r="AD522" s="164">
        <f t="shared" si="205"/>
        <v>0</v>
      </c>
      <c r="AE522" s="165">
        <f>IF(AU522&gt;0.1,VLOOKUP(B522,'P2 Origin'!$C$21:$M$176,3,0)*H522,0)</f>
        <v>0</v>
      </c>
      <c r="AF522" s="166">
        <f t="shared" si="206"/>
        <v>0</v>
      </c>
      <c r="AG522" s="165">
        <f>(VLOOKUP(B522,'P2 Origin'!$C$21:$M$176,4,0))*AF522</f>
        <v>0</v>
      </c>
      <c r="AH522" s="166">
        <f t="shared" si="207"/>
        <v>0</v>
      </c>
      <c r="AI522" s="165">
        <f>(VLOOKUP(B522,'P2 Origin'!$C$21:$M$176,5,0))*AH522</f>
        <v>0</v>
      </c>
      <c r="AJ522" s="166">
        <f t="shared" si="223"/>
        <v>17</v>
      </c>
      <c r="AK522" s="165">
        <f>(VLOOKUP(B522,'P2 Origin'!$C$21:$M$176,6,0))*AJ522</f>
        <v>0</v>
      </c>
      <c r="AL522" s="166">
        <f t="shared" si="208"/>
        <v>0</v>
      </c>
      <c r="AM522" s="165">
        <f>(VLOOKUP($B522,'P2 Origin'!$C$21:$M$176,7,0))*AL522</f>
        <v>0</v>
      </c>
      <c r="AN522" s="166">
        <f t="shared" si="209"/>
        <v>0</v>
      </c>
      <c r="AO522" s="165">
        <f>(VLOOKUP($B522,'P2 Origin'!$C$21:$M$176,8,0))*AN522</f>
        <v>0</v>
      </c>
      <c r="AP522" s="166">
        <f t="shared" si="210"/>
        <v>0</v>
      </c>
      <c r="AQ522" s="165">
        <f>(VLOOKUP($B522,'P2 Origin'!$C$21:$M$176,9,0))*AP522</f>
        <v>0</v>
      </c>
      <c r="AR522" s="155">
        <f t="shared" si="211"/>
        <v>1</v>
      </c>
      <c r="AS522" s="164">
        <f>(VLOOKUP(B522,'P2 Origin'!$C$21:$M$176,10,0))*K522</f>
        <v>0</v>
      </c>
      <c r="AT522" s="164">
        <f>(VLOOKUP(B522,'P2 Origin'!$C$21:$M$176,11,0))*J522</f>
        <v>0</v>
      </c>
      <c r="AU522" s="167">
        <v>17</v>
      </c>
      <c r="AV522" s="168">
        <v>17</v>
      </c>
      <c r="AW522" s="169">
        <v>0</v>
      </c>
      <c r="AX522" s="170">
        <f>IF(AU522&gt;=0.1,'P3 Bureaumarge zee- en luchtvr.'!$D$12,0)</f>
        <v>0</v>
      </c>
      <c r="AY522" s="163">
        <f t="shared" si="212"/>
        <v>0</v>
      </c>
      <c r="AZ522" s="157" t="str">
        <f>VLOOKUP(D522,'P4 Destination'!$C$21:$O$176,13,0)</f>
        <v>USD</v>
      </c>
      <c r="BA522" s="164">
        <f t="shared" si="213"/>
        <v>0</v>
      </c>
      <c r="BB522" s="171">
        <f>IF(AU522&gt;0.1,(VLOOKUP(D522,'P4 Destination'!$C$21:$M$176,3,0))*I522,0)</f>
        <v>0</v>
      </c>
      <c r="BC522" s="172">
        <f t="shared" si="214"/>
        <v>0</v>
      </c>
      <c r="BD522" s="171">
        <f>(VLOOKUP($D522,'P4 Destination'!$C$21:$M$176,4,0))*BC522</f>
        <v>0</v>
      </c>
      <c r="BE522" s="172">
        <f t="shared" si="215"/>
        <v>0</v>
      </c>
      <c r="BF522" s="171">
        <f>(VLOOKUP($D522,'P4 Destination'!$C$21:$M$176,5,0))*BE522</f>
        <v>0</v>
      </c>
      <c r="BG522" s="172">
        <f t="shared" si="216"/>
        <v>17</v>
      </c>
      <c r="BH522" s="171">
        <f>(VLOOKUP($D522,'P4 Destination'!$C$21:$M$176,6,0))*BG522</f>
        <v>0</v>
      </c>
      <c r="BI522" s="172">
        <f t="shared" si="217"/>
        <v>0</v>
      </c>
      <c r="BJ522" s="171">
        <f>(VLOOKUP($D522,'P4 Destination'!$C$21:$M$176,7,0))*BI522</f>
        <v>0</v>
      </c>
      <c r="BK522" s="172">
        <f t="shared" si="218"/>
        <v>0</v>
      </c>
      <c r="BL522" s="171">
        <f>(VLOOKUP($D522,'P4 Destination'!$C$21:$M$176,8,0))*BK522</f>
        <v>0</v>
      </c>
      <c r="BM522" s="172">
        <f t="shared" si="219"/>
        <v>0</v>
      </c>
      <c r="BN522" s="171">
        <f>(VLOOKUP($D522,'P4 Destination'!$C$21:$M$176,9,0))*BM522</f>
        <v>0</v>
      </c>
      <c r="BO522" s="154">
        <f t="shared" si="220"/>
        <v>1</v>
      </c>
      <c r="BP522" s="171">
        <f>(VLOOKUP(D522,'P4 Destination'!$C$21:$M$176,10,0))*K522</f>
        <v>0</v>
      </c>
      <c r="BQ522" s="171">
        <f>(VLOOKUP(D522,'P4 Destination'!$C$21:$M$176,11,0))*J522</f>
        <v>0</v>
      </c>
      <c r="BR522" s="173">
        <f t="shared" si="221"/>
        <v>0</v>
      </c>
      <c r="BS522" s="173">
        <f>(AV522*2500)*'P6 Verzekering'!$E$11</f>
        <v>0</v>
      </c>
      <c r="BT522" s="173">
        <f>(AW522*2500)*'P6 Verzekering'!$E$12</f>
        <v>0</v>
      </c>
      <c r="BU522" s="173">
        <f>(L522*2500)*'P6 Verzekering'!$E$13</f>
        <v>0</v>
      </c>
      <c r="BV522" s="173">
        <f t="shared" si="222"/>
        <v>0</v>
      </c>
      <c r="BW522"/>
      <c r="BX522"/>
    </row>
    <row r="523" spans="1:76">
      <c r="A523" s="152" t="s">
        <v>1941</v>
      </c>
      <c r="B523" s="152" t="s">
        <v>219</v>
      </c>
      <c r="C523" s="152" t="s">
        <v>219</v>
      </c>
      <c r="D523" s="152" t="s">
        <v>430</v>
      </c>
      <c r="E523" s="152" t="s">
        <v>427</v>
      </c>
      <c r="F523" s="153">
        <f t="shared" ref="F523:F586" si="224">SUM(L523,AU523)</f>
        <v>60</v>
      </c>
      <c r="G523" s="154">
        <v>1</v>
      </c>
      <c r="H523" s="154">
        <f>IFERROR(VLOOKUP(B523,'P2 Origin'!$C$21:$Q$176,15,FALSE),0)</f>
        <v>0</v>
      </c>
      <c r="I523" s="154">
        <f>IFERROR(VLOOKUP(D523,'P4 Destination'!$C$21:$Q$176,15,FALSE),0)</f>
        <v>1</v>
      </c>
      <c r="J523" s="155"/>
      <c r="K523" s="155">
        <v>1</v>
      </c>
      <c r="L523" s="156">
        <v>0</v>
      </c>
      <c r="M523" s="155">
        <v>0</v>
      </c>
      <c r="N523" s="155">
        <v>0</v>
      </c>
      <c r="O523" s="157">
        <f t="shared" ref="O523:O586" si="225">SUM(Q523,S523,U523,W523,Y523,AA523)</f>
        <v>0</v>
      </c>
      <c r="P523" s="158">
        <f t="shared" ref="P523:P586" si="226">IF(AND(L523&gt;=0.1,L523&lt;=15),L523,0)</f>
        <v>0</v>
      </c>
      <c r="Q523" s="159">
        <f>IFERROR(VLOOKUP(N523,'P1 Intra-Europees'!$A$15:$H$25,3,0),0)*P523</f>
        <v>0</v>
      </c>
      <c r="R523" s="160">
        <f t="shared" ref="R523:R586" si="227">(IF(AND(L523&gt;=15.1,L523&lt;=25),L523,0))</f>
        <v>0</v>
      </c>
      <c r="S523" s="159">
        <f>IFERROR(VLOOKUP(N523,'P1 Intra-Europees'!$A$15:$H$25,4,0),0)*R523</f>
        <v>0</v>
      </c>
      <c r="T523" s="160">
        <f t="shared" ref="T523:T586" si="228">IF(AND(L523&gt;=25.1,L523&lt;=35),L523,0)</f>
        <v>0</v>
      </c>
      <c r="U523" s="159">
        <f>IFERROR(VLOOKUP(N523,'P1 Intra-Europees'!$A$15:$H$25,5,0),0)*T523</f>
        <v>0</v>
      </c>
      <c r="V523" s="160">
        <f t="shared" ref="V523:V586" si="229">IF(AND(L523&gt;=35.1,L523&lt;=45),L523,0)</f>
        <v>0</v>
      </c>
      <c r="W523" s="159">
        <f>IFERROR(VLOOKUP(N523,'P1 Intra-Europees'!$A$15:$H$25,6,0),0)*V523</f>
        <v>0</v>
      </c>
      <c r="X523" s="160">
        <f t="shared" ref="X523:X586" si="230">IF(AND(L523&gt;=45.1,L523&lt;=150),L523,0)</f>
        <v>0</v>
      </c>
      <c r="Y523" s="159">
        <f>IFERROR(VLOOKUP(N523,'P1 Intra-Europees'!$A$15:$H$25,7,0),0)*X523</f>
        <v>0</v>
      </c>
      <c r="Z523" s="161">
        <f t="shared" ref="Z523:Z586" si="231">IF(L523&gt;=0.1,G523,0)</f>
        <v>0</v>
      </c>
      <c r="AA523" s="162">
        <f>IFERROR(VLOOKUP(N523,'P1 Intra-Europees'!$A$15:$H$25,8,0),0)*Z523</f>
        <v>0</v>
      </c>
      <c r="AB523" s="163">
        <f t="shared" ref="AB523:AB586" si="232">IF(AC523=$AC$8,0.95,1)*AD523</f>
        <v>0</v>
      </c>
      <c r="AC523" s="157" t="str">
        <f>VLOOKUP(B523,'P2 Origin'!$C$21:$O$176,13,0)</f>
        <v>EUR</v>
      </c>
      <c r="AD523" s="164">
        <f t="shared" ref="AD523:AD586" si="233">SUM(AE523,AG523,AI523,AK523,AS523,AT523,AM523,AO523,AQ523)</f>
        <v>0</v>
      </c>
      <c r="AE523" s="165">
        <f>IF(AU523&gt;0.1,VLOOKUP(B523,'P2 Origin'!$C$21:$M$176,3,0)*H523,0)</f>
        <v>0</v>
      </c>
      <c r="AF523" s="166">
        <f t="shared" ref="AF523:AF586" si="234">IF(AND(AU523&gt;=0.1,AU523&lt;=5.99),AU523,0)</f>
        <v>0</v>
      </c>
      <c r="AG523" s="165">
        <f>(VLOOKUP(B523,'P2 Origin'!$C$21:$M$176,4,0))*AF523</f>
        <v>0</v>
      </c>
      <c r="AH523" s="166">
        <f t="shared" ref="AH523:AH586" si="235">IF(AND(AU523&gt;=6,AU523&lt;=15.99),$AU523,0)</f>
        <v>0</v>
      </c>
      <c r="AI523" s="165">
        <f>(VLOOKUP(B523,'P2 Origin'!$C$21:$M$176,5,0))*AH523</f>
        <v>0</v>
      </c>
      <c r="AJ523" s="166">
        <f t="shared" si="223"/>
        <v>0</v>
      </c>
      <c r="AK523" s="165">
        <f>(VLOOKUP(B523,'P2 Origin'!$C$21:$M$176,6,0))*AJ523</f>
        <v>0</v>
      </c>
      <c r="AL523" s="166">
        <f t="shared" ref="AL523:AL586" si="236">IF(AND($AU523&gt;=26,$AU523&lt;=35.99),$AU523,0)</f>
        <v>0</v>
      </c>
      <c r="AM523" s="165">
        <f>(VLOOKUP($B523,'P2 Origin'!$C$21:$M$176,7,0))*AL523</f>
        <v>0</v>
      </c>
      <c r="AN523" s="166">
        <f t="shared" ref="AN523:AN586" si="237">IF(AND($AU523&gt;=36,$AU523&lt;=45.99),$AU523,0)</f>
        <v>0</v>
      </c>
      <c r="AO523" s="165">
        <f>(VLOOKUP($B523,'P2 Origin'!$C$21:$M$176,8,0))*AN523</f>
        <v>0</v>
      </c>
      <c r="AP523" s="166">
        <f t="shared" ref="AP523:AP586" si="238">IF(AND($AU523&gt;=46,$AU523&lt;=100),$AU523,0)</f>
        <v>60</v>
      </c>
      <c r="AQ523" s="165">
        <f>(VLOOKUP($B523,'P2 Origin'!$C$21:$M$176,9,0))*AP523</f>
        <v>0</v>
      </c>
      <c r="AR523" s="155">
        <f t="shared" ref="AR523:AR586" si="239">IF(AU523&gt;=0.1,G523,0)</f>
        <v>1</v>
      </c>
      <c r="AS523" s="164">
        <f>(VLOOKUP(B523,'P2 Origin'!$C$21:$M$176,10,0))*K523</f>
        <v>0</v>
      </c>
      <c r="AT523" s="164">
        <f>(VLOOKUP(B523,'P2 Origin'!$C$21:$M$176,11,0))*J523</f>
        <v>0</v>
      </c>
      <c r="AU523" s="167">
        <v>60</v>
      </c>
      <c r="AV523" s="168">
        <v>60</v>
      </c>
      <c r="AW523" s="169">
        <v>0</v>
      </c>
      <c r="AX523" s="170">
        <f>IF(AU523&gt;=0.1,'P3 Bureaumarge zee- en luchtvr.'!$D$12,0)</f>
        <v>0</v>
      </c>
      <c r="AY523" s="163">
        <f t="shared" ref="AY523:AY586" si="240">IF(AZ523=$AC$8,0.95,1)*BA523</f>
        <v>0</v>
      </c>
      <c r="AZ523" s="157" t="str">
        <f>VLOOKUP(D523,'P4 Destination'!$C$21:$O$176,13,0)</f>
        <v>USD</v>
      </c>
      <c r="BA523" s="164">
        <f t="shared" ref="BA523:BA586" si="241">SUM(BB523,BD523,BF523,BN523,BP523,BQ523,BH523,BJ523,BL523)</f>
        <v>0</v>
      </c>
      <c r="BB523" s="171">
        <f>IF(AU523&gt;0.1,(VLOOKUP(D523,'P4 Destination'!$C$21:$M$176,3,0))*I523,0)</f>
        <v>0</v>
      </c>
      <c r="BC523" s="172">
        <f t="shared" ref="BC523:BC586" si="242">IF(AND($AU523&gt;=0.1,$AU523&lt;=5),$AU523,0)</f>
        <v>0</v>
      </c>
      <c r="BD523" s="171">
        <f>(VLOOKUP($D523,'P4 Destination'!$C$21:$M$176,4,0))*BC523</f>
        <v>0</v>
      </c>
      <c r="BE523" s="172">
        <f t="shared" ref="BE523:BE586" si="243">IF(AND($AU523&gt;=6,$AU523&lt;=15.99),$AU523,0)</f>
        <v>0</v>
      </c>
      <c r="BF523" s="171">
        <f>(VLOOKUP($D523,'P4 Destination'!$C$21:$M$176,5,0))*BE523</f>
        <v>0</v>
      </c>
      <c r="BG523" s="172">
        <f t="shared" ref="BG523:BG586" si="244">IF(AND($AU523&gt;=16,$AU523&lt;=25.99),$AU523,0)</f>
        <v>0</v>
      </c>
      <c r="BH523" s="171">
        <f>(VLOOKUP($D523,'P4 Destination'!$C$21:$M$176,6,0))*BG523</f>
        <v>0</v>
      </c>
      <c r="BI523" s="172">
        <f t="shared" ref="BI523:BI586" si="245">IF(AND($AU523&gt;=26,$AU523&lt;=35.99),$AU523,0)</f>
        <v>0</v>
      </c>
      <c r="BJ523" s="171">
        <f>(VLOOKUP($D523,'P4 Destination'!$C$21:$M$176,7,0))*BI523</f>
        <v>0</v>
      </c>
      <c r="BK523" s="172">
        <f t="shared" ref="BK523:BK586" si="246">IF(AND($AU523&gt;=36,$AU523&lt;=45.99),$AU523,0)</f>
        <v>0</v>
      </c>
      <c r="BL523" s="171">
        <f>(VLOOKUP($D523,'P4 Destination'!$C$21:$M$176,8,0))*BK523</f>
        <v>0</v>
      </c>
      <c r="BM523" s="172">
        <f t="shared" ref="BM523:BM586" si="247">IF(AND($AU523&gt;=46,$AU523&lt;=100),$AU523,0)</f>
        <v>60</v>
      </c>
      <c r="BN523" s="171">
        <f>(VLOOKUP($D523,'P4 Destination'!$C$21:$M$176,9,0))*BM523</f>
        <v>0</v>
      </c>
      <c r="BO523" s="154">
        <f t="shared" ref="BO523:BO586" si="248">IF(AU523&gt;=0.1,G523,0)</f>
        <v>1</v>
      </c>
      <c r="BP523" s="171">
        <f>(VLOOKUP(D523,'P4 Destination'!$C$21:$M$176,10,0))*K523</f>
        <v>0</v>
      </c>
      <c r="BQ523" s="171">
        <f>(VLOOKUP(D523,'P4 Destination'!$C$21:$M$176,11,0))*J523</f>
        <v>0</v>
      </c>
      <c r="BR523" s="173">
        <f t="shared" ref="BR523:BR586" si="249">SUM(BS523:BU523)</f>
        <v>0</v>
      </c>
      <c r="BS523" s="173">
        <f>(AV523*2500)*'P6 Verzekering'!$E$11</f>
        <v>0</v>
      </c>
      <c r="BT523" s="173">
        <f>(AW523*2500)*'P6 Verzekering'!$E$12</f>
        <v>0</v>
      </c>
      <c r="BU523" s="173">
        <f>(L523*2500)*'P6 Verzekering'!$E$13</f>
        <v>0</v>
      </c>
      <c r="BV523" s="173">
        <f t="shared" ref="BV523:BV586" si="250">SUM(O523,AB523,AX523,AY523,BR523)</f>
        <v>0</v>
      </c>
      <c r="BW523"/>
      <c r="BX523"/>
    </row>
    <row r="524" spans="1:76">
      <c r="A524" s="152" t="s">
        <v>1950</v>
      </c>
      <c r="B524" s="152" t="s">
        <v>219</v>
      </c>
      <c r="C524" s="152" t="s">
        <v>219</v>
      </c>
      <c r="D524" s="152" t="s">
        <v>409</v>
      </c>
      <c r="E524" s="152" t="s">
        <v>408</v>
      </c>
      <c r="F524" s="153">
        <f t="shared" si="224"/>
        <v>26</v>
      </c>
      <c r="G524" s="154">
        <v>1</v>
      </c>
      <c r="H524" s="154">
        <f>IFERROR(VLOOKUP(B524,'P2 Origin'!$C$21:$Q$176,15,FALSE),0)</f>
        <v>0</v>
      </c>
      <c r="I524" s="154">
        <f>IFERROR(VLOOKUP(D524,'P4 Destination'!$C$21:$Q$176,15,FALSE),0)</f>
        <v>1</v>
      </c>
      <c r="J524" s="155">
        <v>1</v>
      </c>
      <c r="K524" s="155"/>
      <c r="L524" s="156">
        <v>0</v>
      </c>
      <c r="M524" s="155">
        <v>0</v>
      </c>
      <c r="N524" s="155">
        <v>0</v>
      </c>
      <c r="O524" s="157">
        <f t="shared" si="225"/>
        <v>0</v>
      </c>
      <c r="P524" s="158">
        <f t="shared" si="226"/>
        <v>0</v>
      </c>
      <c r="Q524" s="159">
        <f>IFERROR(VLOOKUP(N524,'P1 Intra-Europees'!$A$15:$H$25,3,0),0)*P524</f>
        <v>0</v>
      </c>
      <c r="R524" s="160">
        <f t="shared" si="227"/>
        <v>0</v>
      </c>
      <c r="S524" s="159">
        <f>IFERROR(VLOOKUP(N524,'P1 Intra-Europees'!$A$15:$H$25,4,0),0)*R524</f>
        <v>0</v>
      </c>
      <c r="T524" s="160">
        <f t="shared" si="228"/>
        <v>0</v>
      </c>
      <c r="U524" s="159">
        <f>IFERROR(VLOOKUP(N524,'P1 Intra-Europees'!$A$15:$H$25,5,0),0)*T524</f>
        <v>0</v>
      </c>
      <c r="V524" s="160">
        <f t="shared" si="229"/>
        <v>0</v>
      </c>
      <c r="W524" s="159">
        <f>IFERROR(VLOOKUP(N524,'P1 Intra-Europees'!$A$15:$H$25,6,0),0)*V524</f>
        <v>0</v>
      </c>
      <c r="X524" s="160">
        <f t="shared" si="230"/>
        <v>0</v>
      </c>
      <c r="Y524" s="159">
        <f>IFERROR(VLOOKUP(N524,'P1 Intra-Europees'!$A$15:$H$25,7,0),0)*X524</f>
        <v>0</v>
      </c>
      <c r="Z524" s="161">
        <f t="shared" si="231"/>
        <v>0</v>
      </c>
      <c r="AA524" s="162">
        <f>IFERROR(VLOOKUP(N524,'P1 Intra-Europees'!$A$15:$H$25,8,0),0)*Z524</f>
        <v>0</v>
      </c>
      <c r="AB524" s="163">
        <f t="shared" si="232"/>
        <v>0</v>
      </c>
      <c r="AC524" s="157" t="str">
        <f>VLOOKUP(B524,'P2 Origin'!$C$21:$O$176,13,0)</f>
        <v>EUR</v>
      </c>
      <c r="AD524" s="164">
        <f t="shared" si="233"/>
        <v>0</v>
      </c>
      <c r="AE524" s="165">
        <f>IF(AU524&gt;0.1,VLOOKUP(B524,'P2 Origin'!$C$21:$M$176,3,0)*H524,0)</f>
        <v>0</v>
      </c>
      <c r="AF524" s="166">
        <f t="shared" si="234"/>
        <v>0</v>
      </c>
      <c r="AG524" s="165">
        <f>(VLOOKUP(B524,'P2 Origin'!$C$21:$M$176,4,0))*AF524</f>
        <v>0</v>
      </c>
      <c r="AH524" s="166">
        <f t="shared" si="235"/>
        <v>0</v>
      </c>
      <c r="AI524" s="165">
        <f>(VLOOKUP(B524,'P2 Origin'!$C$21:$M$176,5,0))*AH524</f>
        <v>0</v>
      </c>
      <c r="AJ524" s="166">
        <f t="shared" si="223"/>
        <v>0</v>
      </c>
      <c r="AK524" s="165">
        <f>(VLOOKUP(B524,'P2 Origin'!$C$21:$M$176,6,0))*AJ524</f>
        <v>0</v>
      </c>
      <c r="AL524" s="166">
        <f t="shared" si="236"/>
        <v>26</v>
      </c>
      <c r="AM524" s="165">
        <f>(VLOOKUP($B524,'P2 Origin'!$C$21:$M$176,7,0))*AL524</f>
        <v>0</v>
      </c>
      <c r="AN524" s="166">
        <f t="shared" si="237"/>
        <v>0</v>
      </c>
      <c r="AO524" s="165">
        <f>(VLOOKUP($B524,'P2 Origin'!$C$21:$M$176,8,0))*AN524</f>
        <v>0</v>
      </c>
      <c r="AP524" s="166">
        <f t="shared" si="238"/>
        <v>0</v>
      </c>
      <c r="AQ524" s="165">
        <f>(VLOOKUP($B524,'P2 Origin'!$C$21:$M$176,9,0))*AP524</f>
        <v>0</v>
      </c>
      <c r="AR524" s="155">
        <f t="shared" si="239"/>
        <v>1</v>
      </c>
      <c r="AS524" s="164">
        <f>(VLOOKUP(B524,'P2 Origin'!$C$21:$M$176,10,0))*K524</f>
        <v>0</v>
      </c>
      <c r="AT524" s="164">
        <f>(VLOOKUP(B524,'P2 Origin'!$C$21:$M$176,11,0))*J524</f>
        <v>0</v>
      </c>
      <c r="AU524" s="167">
        <v>26</v>
      </c>
      <c r="AV524" s="168">
        <v>26</v>
      </c>
      <c r="AW524" s="169">
        <v>0</v>
      </c>
      <c r="AX524" s="170">
        <f>IF(AU524&gt;=0.1,'P3 Bureaumarge zee- en luchtvr.'!$D$12,0)</f>
        <v>0</v>
      </c>
      <c r="AY524" s="163">
        <f t="shared" si="240"/>
        <v>0</v>
      </c>
      <c r="AZ524" s="157" t="str">
        <f>VLOOKUP(D524,'P4 Destination'!$C$21:$O$176,13,0)</f>
        <v>USD</v>
      </c>
      <c r="BA524" s="164">
        <f t="shared" si="241"/>
        <v>0</v>
      </c>
      <c r="BB524" s="171">
        <f>IF(AU524&gt;0.1,(VLOOKUP(D524,'P4 Destination'!$C$21:$M$176,3,0))*I524,0)</f>
        <v>0</v>
      </c>
      <c r="BC524" s="172">
        <f t="shared" si="242"/>
        <v>0</v>
      </c>
      <c r="BD524" s="171">
        <f>(VLOOKUP($D524,'P4 Destination'!$C$21:$M$176,4,0))*BC524</f>
        <v>0</v>
      </c>
      <c r="BE524" s="172">
        <f t="shared" si="243"/>
        <v>0</v>
      </c>
      <c r="BF524" s="171">
        <f>(VLOOKUP($D524,'P4 Destination'!$C$21:$M$176,5,0))*BE524</f>
        <v>0</v>
      </c>
      <c r="BG524" s="172">
        <f t="shared" si="244"/>
        <v>0</v>
      </c>
      <c r="BH524" s="171">
        <f>(VLOOKUP($D524,'P4 Destination'!$C$21:$M$176,6,0))*BG524</f>
        <v>0</v>
      </c>
      <c r="BI524" s="172">
        <f t="shared" si="245"/>
        <v>26</v>
      </c>
      <c r="BJ524" s="171">
        <f>(VLOOKUP($D524,'P4 Destination'!$C$21:$M$176,7,0))*BI524</f>
        <v>0</v>
      </c>
      <c r="BK524" s="172">
        <f t="shared" si="246"/>
        <v>0</v>
      </c>
      <c r="BL524" s="171">
        <f>(VLOOKUP($D524,'P4 Destination'!$C$21:$M$176,8,0))*BK524</f>
        <v>0</v>
      </c>
      <c r="BM524" s="172">
        <f t="shared" si="247"/>
        <v>0</v>
      </c>
      <c r="BN524" s="171">
        <f>(VLOOKUP($D524,'P4 Destination'!$C$21:$M$176,9,0))*BM524</f>
        <v>0</v>
      </c>
      <c r="BO524" s="154">
        <f t="shared" si="248"/>
        <v>1</v>
      </c>
      <c r="BP524" s="171">
        <f>(VLOOKUP(D524,'P4 Destination'!$C$21:$M$176,10,0))*K524</f>
        <v>0</v>
      </c>
      <c r="BQ524" s="171">
        <f>(VLOOKUP(D524,'P4 Destination'!$C$21:$M$176,11,0))*J524</f>
        <v>0</v>
      </c>
      <c r="BR524" s="173">
        <f t="shared" si="249"/>
        <v>0</v>
      </c>
      <c r="BS524" s="173">
        <f>(AV524*2500)*'P6 Verzekering'!$E$11</f>
        <v>0</v>
      </c>
      <c r="BT524" s="173">
        <f>(AW524*2500)*'P6 Verzekering'!$E$12</f>
        <v>0</v>
      </c>
      <c r="BU524" s="173">
        <f>(L524*2500)*'P6 Verzekering'!$E$13</f>
        <v>0</v>
      </c>
      <c r="BV524" s="173">
        <f t="shared" si="250"/>
        <v>0</v>
      </c>
      <c r="BW524"/>
      <c r="BX524"/>
    </row>
    <row r="525" spans="1:76">
      <c r="A525" s="152" t="s">
        <v>1951</v>
      </c>
      <c r="B525" s="152" t="s">
        <v>219</v>
      </c>
      <c r="C525" s="152" t="s">
        <v>219</v>
      </c>
      <c r="D525" s="152" t="s">
        <v>409</v>
      </c>
      <c r="E525" s="152" t="s">
        <v>408</v>
      </c>
      <c r="F525" s="153">
        <f t="shared" si="224"/>
        <v>40</v>
      </c>
      <c r="G525" s="154">
        <v>1</v>
      </c>
      <c r="H525" s="154">
        <f>IFERROR(VLOOKUP(B525,'P2 Origin'!$C$21:$Q$176,15,FALSE),0)</f>
        <v>0</v>
      </c>
      <c r="I525" s="154">
        <f>IFERROR(VLOOKUP(D525,'P4 Destination'!$C$21:$Q$176,15,FALSE),0)</f>
        <v>1</v>
      </c>
      <c r="J525" s="155"/>
      <c r="K525" s="155">
        <v>1</v>
      </c>
      <c r="L525" s="156">
        <v>0</v>
      </c>
      <c r="M525" s="155">
        <v>0</v>
      </c>
      <c r="N525" s="155">
        <v>0</v>
      </c>
      <c r="O525" s="157">
        <f t="shared" si="225"/>
        <v>0</v>
      </c>
      <c r="P525" s="158">
        <f t="shared" si="226"/>
        <v>0</v>
      </c>
      <c r="Q525" s="159">
        <f>IFERROR(VLOOKUP(N525,'P1 Intra-Europees'!$A$15:$H$25,3,0),0)*P525</f>
        <v>0</v>
      </c>
      <c r="R525" s="160">
        <f t="shared" si="227"/>
        <v>0</v>
      </c>
      <c r="S525" s="159">
        <f>IFERROR(VLOOKUP(N525,'P1 Intra-Europees'!$A$15:$H$25,4,0),0)*R525</f>
        <v>0</v>
      </c>
      <c r="T525" s="160">
        <f t="shared" si="228"/>
        <v>0</v>
      </c>
      <c r="U525" s="159">
        <f>IFERROR(VLOOKUP(N525,'P1 Intra-Europees'!$A$15:$H$25,5,0),0)*T525</f>
        <v>0</v>
      </c>
      <c r="V525" s="160">
        <f t="shared" si="229"/>
        <v>0</v>
      </c>
      <c r="W525" s="159">
        <f>IFERROR(VLOOKUP(N525,'P1 Intra-Europees'!$A$15:$H$25,6,0),0)*V525</f>
        <v>0</v>
      </c>
      <c r="X525" s="160">
        <f t="shared" si="230"/>
        <v>0</v>
      </c>
      <c r="Y525" s="159">
        <f>IFERROR(VLOOKUP(N525,'P1 Intra-Europees'!$A$15:$H$25,7,0),0)*X525</f>
        <v>0</v>
      </c>
      <c r="Z525" s="161">
        <f t="shared" si="231"/>
        <v>0</v>
      </c>
      <c r="AA525" s="162">
        <f>IFERROR(VLOOKUP(N525,'P1 Intra-Europees'!$A$15:$H$25,8,0),0)*Z525</f>
        <v>0</v>
      </c>
      <c r="AB525" s="163">
        <f t="shared" si="232"/>
        <v>0</v>
      </c>
      <c r="AC525" s="157" t="str">
        <f>VLOOKUP(B525,'P2 Origin'!$C$21:$O$176,13,0)</f>
        <v>EUR</v>
      </c>
      <c r="AD525" s="164">
        <f t="shared" si="233"/>
        <v>0</v>
      </c>
      <c r="AE525" s="165">
        <f>IF(AU525&gt;0.1,VLOOKUP(B525,'P2 Origin'!$C$21:$M$176,3,0)*H525,0)</f>
        <v>0</v>
      </c>
      <c r="AF525" s="166">
        <f t="shared" si="234"/>
        <v>0</v>
      </c>
      <c r="AG525" s="165">
        <f>(VLOOKUP(B525,'P2 Origin'!$C$21:$M$176,4,0))*AF525</f>
        <v>0</v>
      </c>
      <c r="AH525" s="166">
        <f t="shared" si="235"/>
        <v>0</v>
      </c>
      <c r="AI525" s="165">
        <f>(VLOOKUP(B525,'P2 Origin'!$C$21:$M$176,5,0))*AH525</f>
        <v>0</v>
      </c>
      <c r="AJ525" s="166">
        <f t="shared" si="223"/>
        <v>0</v>
      </c>
      <c r="AK525" s="165">
        <f>(VLOOKUP(B525,'P2 Origin'!$C$21:$M$176,6,0))*AJ525</f>
        <v>0</v>
      </c>
      <c r="AL525" s="166">
        <f t="shared" si="236"/>
        <v>0</v>
      </c>
      <c r="AM525" s="165">
        <f>(VLOOKUP($B525,'P2 Origin'!$C$21:$M$176,7,0))*AL525</f>
        <v>0</v>
      </c>
      <c r="AN525" s="166">
        <f t="shared" si="237"/>
        <v>40</v>
      </c>
      <c r="AO525" s="165">
        <f>(VLOOKUP($B525,'P2 Origin'!$C$21:$M$176,8,0))*AN525</f>
        <v>0</v>
      </c>
      <c r="AP525" s="166">
        <f t="shared" si="238"/>
        <v>0</v>
      </c>
      <c r="AQ525" s="165">
        <f>(VLOOKUP($B525,'P2 Origin'!$C$21:$M$176,9,0))*AP525</f>
        <v>0</v>
      </c>
      <c r="AR525" s="155">
        <f t="shared" si="239"/>
        <v>1</v>
      </c>
      <c r="AS525" s="164">
        <f>(VLOOKUP(B525,'P2 Origin'!$C$21:$M$176,10,0))*K525</f>
        <v>0</v>
      </c>
      <c r="AT525" s="164">
        <f>(VLOOKUP(B525,'P2 Origin'!$C$21:$M$176,11,0))*J525</f>
        <v>0</v>
      </c>
      <c r="AU525" s="167">
        <v>40</v>
      </c>
      <c r="AV525" s="168">
        <v>40</v>
      </c>
      <c r="AW525" s="169">
        <v>0</v>
      </c>
      <c r="AX525" s="170">
        <f>IF(AU525&gt;=0.1,'P3 Bureaumarge zee- en luchtvr.'!$D$12,0)</f>
        <v>0</v>
      </c>
      <c r="AY525" s="163">
        <f t="shared" si="240"/>
        <v>0</v>
      </c>
      <c r="AZ525" s="157" t="str">
        <f>VLOOKUP(D525,'P4 Destination'!$C$21:$O$176,13,0)</f>
        <v>USD</v>
      </c>
      <c r="BA525" s="164">
        <f t="shared" si="241"/>
        <v>0</v>
      </c>
      <c r="BB525" s="171">
        <f>IF(AU525&gt;0.1,(VLOOKUP(D525,'P4 Destination'!$C$21:$M$176,3,0))*I525,0)</f>
        <v>0</v>
      </c>
      <c r="BC525" s="172">
        <f t="shared" si="242"/>
        <v>0</v>
      </c>
      <c r="BD525" s="171">
        <f>(VLOOKUP($D525,'P4 Destination'!$C$21:$M$176,4,0))*BC525</f>
        <v>0</v>
      </c>
      <c r="BE525" s="172">
        <f t="shared" si="243"/>
        <v>0</v>
      </c>
      <c r="BF525" s="171">
        <f>(VLOOKUP($D525,'P4 Destination'!$C$21:$M$176,5,0))*BE525</f>
        <v>0</v>
      </c>
      <c r="BG525" s="172">
        <f t="shared" si="244"/>
        <v>0</v>
      </c>
      <c r="BH525" s="171">
        <f>(VLOOKUP($D525,'P4 Destination'!$C$21:$M$176,6,0))*BG525</f>
        <v>0</v>
      </c>
      <c r="BI525" s="172">
        <f t="shared" si="245"/>
        <v>0</v>
      </c>
      <c r="BJ525" s="171">
        <f>(VLOOKUP($D525,'P4 Destination'!$C$21:$M$176,7,0))*BI525</f>
        <v>0</v>
      </c>
      <c r="BK525" s="172">
        <f t="shared" si="246"/>
        <v>40</v>
      </c>
      <c r="BL525" s="171">
        <f>(VLOOKUP($D525,'P4 Destination'!$C$21:$M$176,8,0))*BK525</f>
        <v>0</v>
      </c>
      <c r="BM525" s="172">
        <f t="shared" si="247"/>
        <v>0</v>
      </c>
      <c r="BN525" s="171">
        <f>(VLOOKUP($D525,'P4 Destination'!$C$21:$M$176,9,0))*BM525</f>
        <v>0</v>
      </c>
      <c r="BO525" s="154">
        <f t="shared" si="248"/>
        <v>1</v>
      </c>
      <c r="BP525" s="171">
        <f>(VLOOKUP(D525,'P4 Destination'!$C$21:$M$176,10,0))*K525</f>
        <v>0</v>
      </c>
      <c r="BQ525" s="171">
        <f>(VLOOKUP(D525,'P4 Destination'!$C$21:$M$176,11,0))*J525</f>
        <v>0</v>
      </c>
      <c r="BR525" s="173">
        <f t="shared" si="249"/>
        <v>0</v>
      </c>
      <c r="BS525" s="173">
        <f>(AV525*2500)*'P6 Verzekering'!$E$11</f>
        <v>0</v>
      </c>
      <c r="BT525" s="173">
        <f>(AW525*2500)*'P6 Verzekering'!$E$12</f>
        <v>0</v>
      </c>
      <c r="BU525" s="173">
        <f>(L525*2500)*'P6 Verzekering'!$E$13</f>
        <v>0</v>
      </c>
      <c r="BV525" s="173">
        <f t="shared" si="250"/>
        <v>0</v>
      </c>
      <c r="BW525"/>
      <c r="BX525"/>
    </row>
    <row r="526" spans="1:76">
      <c r="A526" s="152" t="s">
        <v>1954</v>
      </c>
      <c r="B526" s="152" t="s">
        <v>219</v>
      </c>
      <c r="C526" s="152" t="s">
        <v>219</v>
      </c>
      <c r="D526" s="152" t="s">
        <v>409</v>
      </c>
      <c r="E526" s="152" t="s">
        <v>408</v>
      </c>
      <c r="F526" s="153">
        <f t="shared" si="224"/>
        <v>4</v>
      </c>
      <c r="G526" s="154">
        <v>1</v>
      </c>
      <c r="H526" s="154">
        <f>IFERROR(VLOOKUP(B526,'P2 Origin'!$C$21:$Q$176,15,FALSE),0)</f>
        <v>0</v>
      </c>
      <c r="I526" s="154">
        <f>IFERROR(VLOOKUP(D526,'P4 Destination'!$C$21:$Q$176,15,FALSE),0)</f>
        <v>1</v>
      </c>
      <c r="J526" s="155">
        <v>1</v>
      </c>
      <c r="K526" s="155"/>
      <c r="L526" s="156">
        <v>0</v>
      </c>
      <c r="M526" s="155">
        <v>0</v>
      </c>
      <c r="N526" s="155">
        <v>0</v>
      </c>
      <c r="O526" s="157">
        <f t="shared" si="225"/>
        <v>0</v>
      </c>
      <c r="P526" s="158">
        <f t="shared" si="226"/>
        <v>0</v>
      </c>
      <c r="Q526" s="159">
        <f>IFERROR(VLOOKUP(N526,'P1 Intra-Europees'!$A$15:$H$25,3,0),0)*P526</f>
        <v>0</v>
      </c>
      <c r="R526" s="160">
        <f t="shared" si="227"/>
        <v>0</v>
      </c>
      <c r="S526" s="159">
        <f>IFERROR(VLOOKUP(N526,'P1 Intra-Europees'!$A$15:$H$25,4,0),0)*R526</f>
        <v>0</v>
      </c>
      <c r="T526" s="160">
        <f t="shared" si="228"/>
        <v>0</v>
      </c>
      <c r="U526" s="159">
        <f>IFERROR(VLOOKUP(N526,'P1 Intra-Europees'!$A$15:$H$25,5,0),0)*T526</f>
        <v>0</v>
      </c>
      <c r="V526" s="160">
        <f t="shared" si="229"/>
        <v>0</v>
      </c>
      <c r="W526" s="159">
        <f>IFERROR(VLOOKUP(N526,'P1 Intra-Europees'!$A$15:$H$25,6,0),0)*V526</f>
        <v>0</v>
      </c>
      <c r="X526" s="160">
        <f t="shared" si="230"/>
        <v>0</v>
      </c>
      <c r="Y526" s="159">
        <f>IFERROR(VLOOKUP(N526,'P1 Intra-Europees'!$A$15:$H$25,7,0),0)*X526</f>
        <v>0</v>
      </c>
      <c r="Z526" s="161">
        <f t="shared" si="231"/>
        <v>0</v>
      </c>
      <c r="AA526" s="162">
        <f>IFERROR(VLOOKUP(N526,'P1 Intra-Europees'!$A$15:$H$25,8,0),0)*Z526</f>
        <v>0</v>
      </c>
      <c r="AB526" s="163">
        <f t="shared" si="232"/>
        <v>0</v>
      </c>
      <c r="AC526" s="157" t="str">
        <f>VLOOKUP(B526,'P2 Origin'!$C$21:$O$176,13,0)</f>
        <v>EUR</v>
      </c>
      <c r="AD526" s="164">
        <f t="shared" si="233"/>
        <v>0</v>
      </c>
      <c r="AE526" s="165">
        <f>IF(AU526&gt;0.1,VLOOKUP(B526,'P2 Origin'!$C$21:$M$176,3,0)*H526,0)</f>
        <v>0</v>
      </c>
      <c r="AF526" s="166">
        <f t="shared" si="234"/>
        <v>4</v>
      </c>
      <c r="AG526" s="165">
        <f>(VLOOKUP(B526,'P2 Origin'!$C$21:$M$176,4,0))*AF526</f>
        <v>0</v>
      </c>
      <c r="AH526" s="166">
        <f t="shared" si="235"/>
        <v>0</v>
      </c>
      <c r="AI526" s="165">
        <f>(VLOOKUP(B526,'P2 Origin'!$C$21:$M$176,5,0))*AH526</f>
        <v>0</v>
      </c>
      <c r="AJ526" s="166">
        <f t="shared" si="223"/>
        <v>0</v>
      </c>
      <c r="AK526" s="165">
        <f>(VLOOKUP(B526,'P2 Origin'!$C$21:$M$176,6,0))*AJ526</f>
        <v>0</v>
      </c>
      <c r="AL526" s="166">
        <f t="shared" si="236"/>
        <v>0</v>
      </c>
      <c r="AM526" s="165">
        <f>(VLOOKUP($B526,'P2 Origin'!$C$21:$M$176,7,0))*AL526</f>
        <v>0</v>
      </c>
      <c r="AN526" s="166">
        <f t="shared" si="237"/>
        <v>0</v>
      </c>
      <c r="AO526" s="165">
        <f>(VLOOKUP($B526,'P2 Origin'!$C$21:$M$176,8,0))*AN526</f>
        <v>0</v>
      </c>
      <c r="AP526" s="166">
        <f t="shared" si="238"/>
        <v>0</v>
      </c>
      <c r="AQ526" s="165">
        <f>(VLOOKUP($B526,'P2 Origin'!$C$21:$M$176,9,0))*AP526</f>
        <v>0</v>
      </c>
      <c r="AR526" s="155">
        <f t="shared" si="239"/>
        <v>1</v>
      </c>
      <c r="AS526" s="164">
        <f>(VLOOKUP(B526,'P2 Origin'!$C$21:$M$176,10,0))*K526</f>
        <v>0</v>
      </c>
      <c r="AT526" s="164">
        <f>(VLOOKUP(B526,'P2 Origin'!$C$21:$M$176,11,0))*J526</f>
        <v>0</v>
      </c>
      <c r="AU526" s="167">
        <v>4</v>
      </c>
      <c r="AV526" s="168">
        <v>4</v>
      </c>
      <c r="AW526" s="169">
        <v>0</v>
      </c>
      <c r="AX526" s="170">
        <f>IF(AU526&gt;=0.1,'P3 Bureaumarge zee- en luchtvr.'!$D$12,0)</f>
        <v>0</v>
      </c>
      <c r="AY526" s="163">
        <f t="shared" si="240"/>
        <v>0</v>
      </c>
      <c r="AZ526" s="157" t="str">
        <f>VLOOKUP(D526,'P4 Destination'!$C$21:$O$176,13,0)</f>
        <v>USD</v>
      </c>
      <c r="BA526" s="164">
        <f t="shared" si="241"/>
        <v>0</v>
      </c>
      <c r="BB526" s="171">
        <f>IF(AU526&gt;0.1,(VLOOKUP(D526,'P4 Destination'!$C$21:$M$176,3,0))*I526,0)</f>
        <v>0</v>
      </c>
      <c r="BC526" s="172">
        <f t="shared" si="242"/>
        <v>4</v>
      </c>
      <c r="BD526" s="171">
        <f>(VLOOKUP($D526,'P4 Destination'!$C$21:$M$176,4,0))*BC526</f>
        <v>0</v>
      </c>
      <c r="BE526" s="172">
        <f t="shared" si="243"/>
        <v>0</v>
      </c>
      <c r="BF526" s="171">
        <f>(VLOOKUP($D526,'P4 Destination'!$C$21:$M$176,5,0))*BE526</f>
        <v>0</v>
      </c>
      <c r="BG526" s="172">
        <f t="shared" si="244"/>
        <v>0</v>
      </c>
      <c r="BH526" s="171">
        <f>(VLOOKUP($D526,'P4 Destination'!$C$21:$M$176,6,0))*BG526</f>
        <v>0</v>
      </c>
      <c r="BI526" s="172">
        <f t="shared" si="245"/>
        <v>0</v>
      </c>
      <c r="BJ526" s="171">
        <f>(VLOOKUP($D526,'P4 Destination'!$C$21:$M$176,7,0))*BI526</f>
        <v>0</v>
      </c>
      <c r="BK526" s="172">
        <f t="shared" si="246"/>
        <v>0</v>
      </c>
      <c r="BL526" s="171">
        <f>(VLOOKUP($D526,'P4 Destination'!$C$21:$M$176,8,0))*BK526</f>
        <v>0</v>
      </c>
      <c r="BM526" s="172">
        <f t="shared" si="247"/>
        <v>0</v>
      </c>
      <c r="BN526" s="171">
        <f>(VLOOKUP($D526,'P4 Destination'!$C$21:$M$176,9,0))*BM526</f>
        <v>0</v>
      </c>
      <c r="BO526" s="154">
        <f t="shared" si="248"/>
        <v>1</v>
      </c>
      <c r="BP526" s="171">
        <f>(VLOOKUP(D526,'P4 Destination'!$C$21:$M$176,10,0))*K526</f>
        <v>0</v>
      </c>
      <c r="BQ526" s="171">
        <f>(VLOOKUP(D526,'P4 Destination'!$C$21:$M$176,11,0))*J526</f>
        <v>0</v>
      </c>
      <c r="BR526" s="173">
        <f t="shared" si="249"/>
        <v>0</v>
      </c>
      <c r="BS526" s="173">
        <f>(AV526*2500)*'P6 Verzekering'!$E$11</f>
        <v>0</v>
      </c>
      <c r="BT526" s="173">
        <f>(AW526*2500)*'P6 Verzekering'!$E$12</f>
        <v>0</v>
      </c>
      <c r="BU526" s="173">
        <f>(L526*2500)*'P6 Verzekering'!$E$13</f>
        <v>0</v>
      </c>
      <c r="BV526" s="173">
        <f t="shared" si="250"/>
        <v>0</v>
      </c>
      <c r="BW526"/>
      <c r="BX526"/>
    </row>
    <row r="527" spans="1:76">
      <c r="A527" s="152" t="s">
        <v>1956</v>
      </c>
      <c r="B527" s="152" t="s">
        <v>219</v>
      </c>
      <c r="C527" s="152" t="s">
        <v>219</v>
      </c>
      <c r="D527" s="152" t="s">
        <v>409</v>
      </c>
      <c r="E527" s="152" t="s">
        <v>408</v>
      </c>
      <c r="F527" s="153">
        <f t="shared" si="224"/>
        <v>51</v>
      </c>
      <c r="G527" s="154">
        <v>1</v>
      </c>
      <c r="H527" s="154">
        <f>IFERROR(VLOOKUP(B527,'P2 Origin'!$C$21:$Q$176,15,FALSE),0)</f>
        <v>0</v>
      </c>
      <c r="I527" s="154">
        <f>IFERROR(VLOOKUP(D527,'P4 Destination'!$C$21:$Q$176,15,FALSE),0)</f>
        <v>1</v>
      </c>
      <c r="J527" s="155"/>
      <c r="K527" s="155">
        <v>1</v>
      </c>
      <c r="L527" s="156">
        <v>0</v>
      </c>
      <c r="M527" s="155">
        <v>0</v>
      </c>
      <c r="N527" s="155">
        <v>0</v>
      </c>
      <c r="O527" s="157">
        <f t="shared" si="225"/>
        <v>0</v>
      </c>
      <c r="P527" s="158">
        <f t="shared" si="226"/>
        <v>0</v>
      </c>
      <c r="Q527" s="159">
        <f>IFERROR(VLOOKUP(N527,'P1 Intra-Europees'!$A$15:$H$25,3,0),0)*P527</f>
        <v>0</v>
      </c>
      <c r="R527" s="160">
        <f t="shared" si="227"/>
        <v>0</v>
      </c>
      <c r="S527" s="159">
        <f>IFERROR(VLOOKUP(N527,'P1 Intra-Europees'!$A$15:$H$25,4,0),0)*R527</f>
        <v>0</v>
      </c>
      <c r="T527" s="160">
        <f t="shared" si="228"/>
        <v>0</v>
      </c>
      <c r="U527" s="159">
        <f>IFERROR(VLOOKUP(N527,'P1 Intra-Europees'!$A$15:$H$25,5,0),0)*T527</f>
        <v>0</v>
      </c>
      <c r="V527" s="160">
        <f t="shared" si="229"/>
        <v>0</v>
      </c>
      <c r="W527" s="159">
        <f>IFERROR(VLOOKUP(N527,'P1 Intra-Europees'!$A$15:$H$25,6,0),0)*V527</f>
        <v>0</v>
      </c>
      <c r="X527" s="160">
        <f t="shared" si="230"/>
        <v>0</v>
      </c>
      <c r="Y527" s="159">
        <f>IFERROR(VLOOKUP(N527,'P1 Intra-Europees'!$A$15:$H$25,7,0),0)*X527</f>
        <v>0</v>
      </c>
      <c r="Z527" s="161">
        <f t="shared" si="231"/>
        <v>0</v>
      </c>
      <c r="AA527" s="162">
        <f>IFERROR(VLOOKUP(N527,'P1 Intra-Europees'!$A$15:$H$25,8,0),0)*Z527</f>
        <v>0</v>
      </c>
      <c r="AB527" s="163">
        <f t="shared" si="232"/>
        <v>0</v>
      </c>
      <c r="AC527" s="157" t="str">
        <f>VLOOKUP(B527,'P2 Origin'!$C$21:$O$176,13,0)</f>
        <v>EUR</v>
      </c>
      <c r="AD527" s="164">
        <f t="shared" si="233"/>
        <v>0</v>
      </c>
      <c r="AE527" s="165">
        <f>IF(AU527&gt;0.1,VLOOKUP(B527,'P2 Origin'!$C$21:$M$176,3,0)*H527,0)</f>
        <v>0</v>
      </c>
      <c r="AF527" s="166">
        <f t="shared" si="234"/>
        <v>0</v>
      </c>
      <c r="AG527" s="165">
        <f>(VLOOKUP(B527,'P2 Origin'!$C$21:$M$176,4,0))*AF527</f>
        <v>0</v>
      </c>
      <c r="AH527" s="166">
        <f t="shared" si="235"/>
        <v>0</v>
      </c>
      <c r="AI527" s="165">
        <f>(VLOOKUP(B527,'P2 Origin'!$C$21:$M$176,5,0))*AH527</f>
        <v>0</v>
      </c>
      <c r="AJ527" s="166">
        <f t="shared" ref="AJ527:AJ590" si="251">IF(AND(AU527&gt;=16,AU527&lt;=25.99),$AU527,0)</f>
        <v>0</v>
      </c>
      <c r="AK527" s="165">
        <f>(VLOOKUP(B527,'P2 Origin'!$C$21:$M$176,6,0))*AJ527</f>
        <v>0</v>
      </c>
      <c r="AL527" s="166">
        <f t="shared" si="236"/>
        <v>0</v>
      </c>
      <c r="AM527" s="165">
        <f>(VLOOKUP($B527,'P2 Origin'!$C$21:$M$176,7,0))*AL527</f>
        <v>0</v>
      </c>
      <c r="AN527" s="166">
        <f t="shared" si="237"/>
        <v>0</v>
      </c>
      <c r="AO527" s="165">
        <f>(VLOOKUP($B527,'P2 Origin'!$C$21:$M$176,8,0))*AN527</f>
        <v>0</v>
      </c>
      <c r="AP527" s="166">
        <f t="shared" si="238"/>
        <v>51</v>
      </c>
      <c r="AQ527" s="165">
        <f>(VLOOKUP($B527,'P2 Origin'!$C$21:$M$176,9,0))*AP527</f>
        <v>0</v>
      </c>
      <c r="AR527" s="155">
        <f t="shared" si="239"/>
        <v>1</v>
      </c>
      <c r="AS527" s="164">
        <f>(VLOOKUP(B527,'P2 Origin'!$C$21:$M$176,10,0))*K527</f>
        <v>0</v>
      </c>
      <c r="AT527" s="164">
        <f>(VLOOKUP(B527,'P2 Origin'!$C$21:$M$176,11,0))*J527</f>
        <v>0</v>
      </c>
      <c r="AU527" s="167">
        <v>51</v>
      </c>
      <c r="AV527" s="168">
        <v>51</v>
      </c>
      <c r="AW527" s="169">
        <v>0</v>
      </c>
      <c r="AX527" s="170">
        <f>IF(AU527&gt;=0.1,'P3 Bureaumarge zee- en luchtvr.'!$D$12,0)</f>
        <v>0</v>
      </c>
      <c r="AY527" s="163">
        <f t="shared" si="240"/>
        <v>0</v>
      </c>
      <c r="AZ527" s="157" t="str">
        <f>VLOOKUP(D527,'P4 Destination'!$C$21:$O$176,13,0)</f>
        <v>USD</v>
      </c>
      <c r="BA527" s="164">
        <f t="shared" si="241"/>
        <v>0</v>
      </c>
      <c r="BB527" s="171">
        <f>IF(AU527&gt;0.1,(VLOOKUP(D527,'P4 Destination'!$C$21:$M$176,3,0))*I527,0)</f>
        <v>0</v>
      </c>
      <c r="BC527" s="172">
        <f t="shared" si="242"/>
        <v>0</v>
      </c>
      <c r="BD527" s="171">
        <f>(VLOOKUP($D527,'P4 Destination'!$C$21:$M$176,4,0))*BC527</f>
        <v>0</v>
      </c>
      <c r="BE527" s="172">
        <f t="shared" si="243"/>
        <v>0</v>
      </c>
      <c r="BF527" s="171">
        <f>(VLOOKUP($D527,'P4 Destination'!$C$21:$M$176,5,0))*BE527</f>
        <v>0</v>
      </c>
      <c r="BG527" s="172">
        <f t="shared" si="244"/>
        <v>0</v>
      </c>
      <c r="BH527" s="171">
        <f>(VLOOKUP($D527,'P4 Destination'!$C$21:$M$176,6,0))*BG527</f>
        <v>0</v>
      </c>
      <c r="BI527" s="172">
        <f t="shared" si="245"/>
        <v>0</v>
      </c>
      <c r="BJ527" s="171">
        <f>(VLOOKUP($D527,'P4 Destination'!$C$21:$M$176,7,0))*BI527</f>
        <v>0</v>
      </c>
      <c r="BK527" s="172">
        <f t="shared" si="246"/>
        <v>0</v>
      </c>
      <c r="BL527" s="171">
        <f>(VLOOKUP($D527,'P4 Destination'!$C$21:$M$176,8,0))*BK527</f>
        <v>0</v>
      </c>
      <c r="BM527" s="172">
        <f t="shared" si="247"/>
        <v>51</v>
      </c>
      <c r="BN527" s="171">
        <f>(VLOOKUP($D527,'P4 Destination'!$C$21:$M$176,9,0))*BM527</f>
        <v>0</v>
      </c>
      <c r="BO527" s="154">
        <f t="shared" si="248"/>
        <v>1</v>
      </c>
      <c r="BP527" s="171">
        <f>(VLOOKUP(D527,'P4 Destination'!$C$21:$M$176,10,0))*K527</f>
        <v>0</v>
      </c>
      <c r="BQ527" s="171">
        <f>(VLOOKUP(D527,'P4 Destination'!$C$21:$M$176,11,0))*J527</f>
        <v>0</v>
      </c>
      <c r="BR527" s="173">
        <f t="shared" si="249"/>
        <v>0</v>
      </c>
      <c r="BS527" s="173">
        <f>(AV527*2500)*'P6 Verzekering'!$E$11</f>
        <v>0</v>
      </c>
      <c r="BT527" s="173">
        <f>(AW527*2500)*'P6 Verzekering'!$E$12</f>
        <v>0</v>
      </c>
      <c r="BU527" s="173">
        <f>(L527*2500)*'P6 Verzekering'!$E$13</f>
        <v>0</v>
      </c>
      <c r="BV527" s="173">
        <f t="shared" si="250"/>
        <v>0</v>
      </c>
      <c r="BW527"/>
      <c r="BX527"/>
    </row>
    <row r="528" spans="1:76">
      <c r="A528" s="152" t="s">
        <v>1957</v>
      </c>
      <c r="B528" s="152" t="s">
        <v>219</v>
      </c>
      <c r="C528" s="152" t="s">
        <v>219</v>
      </c>
      <c r="D528" s="152" t="s">
        <v>409</v>
      </c>
      <c r="E528" s="152" t="s">
        <v>408</v>
      </c>
      <c r="F528" s="153">
        <f t="shared" si="224"/>
        <v>60</v>
      </c>
      <c r="G528" s="154">
        <v>1</v>
      </c>
      <c r="H528" s="154">
        <f>IFERROR(VLOOKUP(B528,'P2 Origin'!$C$21:$Q$176,15,FALSE),0)</f>
        <v>0</v>
      </c>
      <c r="I528" s="154">
        <f>IFERROR(VLOOKUP(D528,'P4 Destination'!$C$21:$Q$176,15,FALSE),0)</f>
        <v>1</v>
      </c>
      <c r="J528" s="155"/>
      <c r="K528" s="155">
        <v>1</v>
      </c>
      <c r="L528" s="156">
        <v>0</v>
      </c>
      <c r="M528" s="155">
        <v>0</v>
      </c>
      <c r="N528" s="155">
        <v>0</v>
      </c>
      <c r="O528" s="157">
        <f t="shared" si="225"/>
        <v>0</v>
      </c>
      <c r="P528" s="158">
        <f t="shared" si="226"/>
        <v>0</v>
      </c>
      <c r="Q528" s="159">
        <f>IFERROR(VLOOKUP(N528,'P1 Intra-Europees'!$A$15:$H$25,3,0),0)*P528</f>
        <v>0</v>
      </c>
      <c r="R528" s="160">
        <f t="shared" si="227"/>
        <v>0</v>
      </c>
      <c r="S528" s="159">
        <f>IFERROR(VLOOKUP(N528,'P1 Intra-Europees'!$A$15:$H$25,4,0),0)*R528</f>
        <v>0</v>
      </c>
      <c r="T528" s="160">
        <f t="shared" si="228"/>
        <v>0</v>
      </c>
      <c r="U528" s="159">
        <f>IFERROR(VLOOKUP(N528,'P1 Intra-Europees'!$A$15:$H$25,5,0),0)*T528</f>
        <v>0</v>
      </c>
      <c r="V528" s="160">
        <f t="shared" si="229"/>
        <v>0</v>
      </c>
      <c r="W528" s="159">
        <f>IFERROR(VLOOKUP(N528,'P1 Intra-Europees'!$A$15:$H$25,6,0),0)*V528</f>
        <v>0</v>
      </c>
      <c r="X528" s="160">
        <f t="shared" si="230"/>
        <v>0</v>
      </c>
      <c r="Y528" s="159">
        <f>IFERROR(VLOOKUP(N528,'P1 Intra-Europees'!$A$15:$H$25,7,0),0)*X528</f>
        <v>0</v>
      </c>
      <c r="Z528" s="161">
        <f t="shared" si="231"/>
        <v>0</v>
      </c>
      <c r="AA528" s="162">
        <f>IFERROR(VLOOKUP(N528,'P1 Intra-Europees'!$A$15:$H$25,8,0),0)*Z528</f>
        <v>0</v>
      </c>
      <c r="AB528" s="163">
        <f t="shared" si="232"/>
        <v>0</v>
      </c>
      <c r="AC528" s="157" t="str">
        <f>VLOOKUP(B528,'P2 Origin'!$C$21:$O$176,13,0)</f>
        <v>EUR</v>
      </c>
      <c r="AD528" s="164">
        <f t="shared" si="233"/>
        <v>0</v>
      </c>
      <c r="AE528" s="165">
        <f>IF(AU528&gt;0.1,VLOOKUP(B528,'P2 Origin'!$C$21:$M$176,3,0)*H528,0)</f>
        <v>0</v>
      </c>
      <c r="AF528" s="166">
        <f t="shared" si="234"/>
        <v>0</v>
      </c>
      <c r="AG528" s="165">
        <f>(VLOOKUP(B528,'P2 Origin'!$C$21:$M$176,4,0))*AF528</f>
        <v>0</v>
      </c>
      <c r="AH528" s="166">
        <f t="shared" si="235"/>
        <v>0</v>
      </c>
      <c r="AI528" s="165">
        <f>(VLOOKUP(B528,'P2 Origin'!$C$21:$M$176,5,0))*AH528</f>
        <v>0</v>
      </c>
      <c r="AJ528" s="166">
        <f t="shared" si="251"/>
        <v>0</v>
      </c>
      <c r="AK528" s="165">
        <f>(VLOOKUP(B528,'P2 Origin'!$C$21:$M$176,6,0))*AJ528</f>
        <v>0</v>
      </c>
      <c r="AL528" s="166">
        <f t="shared" si="236"/>
        <v>0</v>
      </c>
      <c r="AM528" s="165">
        <f>(VLOOKUP($B528,'P2 Origin'!$C$21:$M$176,7,0))*AL528</f>
        <v>0</v>
      </c>
      <c r="AN528" s="166">
        <f t="shared" si="237"/>
        <v>0</v>
      </c>
      <c r="AO528" s="165">
        <f>(VLOOKUP($B528,'P2 Origin'!$C$21:$M$176,8,0))*AN528</f>
        <v>0</v>
      </c>
      <c r="AP528" s="166">
        <f t="shared" si="238"/>
        <v>60</v>
      </c>
      <c r="AQ528" s="165">
        <f>(VLOOKUP($B528,'P2 Origin'!$C$21:$M$176,9,0))*AP528</f>
        <v>0</v>
      </c>
      <c r="AR528" s="155">
        <f t="shared" si="239"/>
        <v>1</v>
      </c>
      <c r="AS528" s="164">
        <f>(VLOOKUP(B528,'P2 Origin'!$C$21:$M$176,10,0))*K528</f>
        <v>0</v>
      </c>
      <c r="AT528" s="164">
        <f>(VLOOKUP(B528,'P2 Origin'!$C$21:$M$176,11,0))*J528</f>
        <v>0</v>
      </c>
      <c r="AU528" s="167">
        <v>60</v>
      </c>
      <c r="AV528" s="168">
        <v>60</v>
      </c>
      <c r="AW528" s="169">
        <v>0</v>
      </c>
      <c r="AX528" s="170">
        <f>IF(AU528&gt;=0.1,'P3 Bureaumarge zee- en luchtvr.'!$D$12,0)</f>
        <v>0</v>
      </c>
      <c r="AY528" s="163">
        <f t="shared" si="240"/>
        <v>0</v>
      </c>
      <c r="AZ528" s="157" t="str">
        <f>VLOOKUP(D528,'P4 Destination'!$C$21:$O$176,13,0)</f>
        <v>USD</v>
      </c>
      <c r="BA528" s="164">
        <f t="shared" si="241"/>
        <v>0</v>
      </c>
      <c r="BB528" s="171">
        <f>IF(AU528&gt;0.1,(VLOOKUP(D528,'P4 Destination'!$C$21:$M$176,3,0))*I528,0)</f>
        <v>0</v>
      </c>
      <c r="BC528" s="172">
        <f t="shared" si="242"/>
        <v>0</v>
      </c>
      <c r="BD528" s="171">
        <f>(VLOOKUP($D528,'P4 Destination'!$C$21:$M$176,4,0))*BC528</f>
        <v>0</v>
      </c>
      <c r="BE528" s="172">
        <f t="shared" si="243"/>
        <v>0</v>
      </c>
      <c r="BF528" s="171">
        <f>(VLOOKUP($D528,'P4 Destination'!$C$21:$M$176,5,0))*BE528</f>
        <v>0</v>
      </c>
      <c r="BG528" s="172">
        <f t="shared" si="244"/>
        <v>0</v>
      </c>
      <c r="BH528" s="171">
        <f>(VLOOKUP($D528,'P4 Destination'!$C$21:$M$176,6,0))*BG528</f>
        <v>0</v>
      </c>
      <c r="BI528" s="172">
        <f t="shared" si="245"/>
        <v>0</v>
      </c>
      <c r="BJ528" s="171">
        <f>(VLOOKUP($D528,'P4 Destination'!$C$21:$M$176,7,0))*BI528</f>
        <v>0</v>
      </c>
      <c r="BK528" s="172">
        <f t="shared" si="246"/>
        <v>0</v>
      </c>
      <c r="BL528" s="171">
        <f>(VLOOKUP($D528,'P4 Destination'!$C$21:$M$176,8,0))*BK528</f>
        <v>0</v>
      </c>
      <c r="BM528" s="172">
        <f t="shared" si="247"/>
        <v>60</v>
      </c>
      <c r="BN528" s="171">
        <f>(VLOOKUP($D528,'P4 Destination'!$C$21:$M$176,9,0))*BM528</f>
        <v>0</v>
      </c>
      <c r="BO528" s="154">
        <f t="shared" si="248"/>
        <v>1</v>
      </c>
      <c r="BP528" s="171">
        <f>(VLOOKUP(D528,'P4 Destination'!$C$21:$M$176,10,0))*K528</f>
        <v>0</v>
      </c>
      <c r="BQ528" s="171">
        <f>(VLOOKUP(D528,'P4 Destination'!$C$21:$M$176,11,0))*J528</f>
        <v>0</v>
      </c>
      <c r="BR528" s="173">
        <f t="shared" si="249"/>
        <v>0</v>
      </c>
      <c r="BS528" s="173">
        <f>(AV528*2500)*'P6 Verzekering'!$E$11</f>
        <v>0</v>
      </c>
      <c r="BT528" s="173">
        <f>(AW528*2500)*'P6 Verzekering'!$E$12</f>
        <v>0</v>
      </c>
      <c r="BU528" s="173">
        <f>(L528*2500)*'P6 Verzekering'!$E$13</f>
        <v>0</v>
      </c>
      <c r="BV528" s="173">
        <f t="shared" si="250"/>
        <v>0</v>
      </c>
      <c r="BW528"/>
      <c r="BX528"/>
    </row>
    <row r="529" spans="1:76">
      <c r="A529" s="152" t="s">
        <v>1958</v>
      </c>
      <c r="B529" s="152" t="s">
        <v>219</v>
      </c>
      <c r="C529" s="152" t="s">
        <v>219</v>
      </c>
      <c r="D529" s="152" t="s">
        <v>409</v>
      </c>
      <c r="E529" s="152" t="s">
        <v>408</v>
      </c>
      <c r="F529" s="153">
        <f t="shared" si="224"/>
        <v>22</v>
      </c>
      <c r="G529" s="154">
        <v>1</v>
      </c>
      <c r="H529" s="154">
        <f>IFERROR(VLOOKUP(B529,'P2 Origin'!$C$21:$Q$176,15,FALSE),0)</f>
        <v>0</v>
      </c>
      <c r="I529" s="154">
        <f>IFERROR(VLOOKUP(D529,'P4 Destination'!$C$21:$Q$176,15,FALSE),0)</f>
        <v>1</v>
      </c>
      <c r="J529" s="155">
        <v>1</v>
      </c>
      <c r="K529" s="155"/>
      <c r="L529" s="156">
        <v>0</v>
      </c>
      <c r="M529" s="155">
        <v>0</v>
      </c>
      <c r="N529" s="155">
        <v>0</v>
      </c>
      <c r="O529" s="157">
        <f t="shared" si="225"/>
        <v>0</v>
      </c>
      <c r="P529" s="158">
        <f t="shared" si="226"/>
        <v>0</v>
      </c>
      <c r="Q529" s="159">
        <f>IFERROR(VLOOKUP(N529,'P1 Intra-Europees'!$A$15:$H$25,3,0),0)*P529</f>
        <v>0</v>
      </c>
      <c r="R529" s="160">
        <f t="shared" si="227"/>
        <v>0</v>
      </c>
      <c r="S529" s="159">
        <f>IFERROR(VLOOKUP(N529,'P1 Intra-Europees'!$A$15:$H$25,4,0),0)*R529</f>
        <v>0</v>
      </c>
      <c r="T529" s="160">
        <f t="shared" si="228"/>
        <v>0</v>
      </c>
      <c r="U529" s="159">
        <f>IFERROR(VLOOKUP(N529,'P1 Intra-Europees'!$A$15:$H$25,5,0),0)*T529</f>
        <v>0</v>
      </c>
      <c r="V529" s="160">
        <f t="shared" si="229"/>
        <v>0</v>
      </c>
      <c r="W529" s="159">
        <f>IFERROR(VLOOKUP(N529,'P1 Intra-Europees'!$A$15:$H$25,6,0),0)*V529</f>
        <v>0</v>
      </c>
      <c r="X529" s="160">
        <f t="shared" si="230"/>
        <v>0</v>
      </c>
      <c r="Y529" s="159">
        <f>IFERROR(VLOOKUP(N529,'P1 Intra-Europees'!$A$15:$H$25,7,0),0)*X529</f>
        <v>0</v>
      </c>
      <c r="Z529" s="161">
        <f t="shared" si="231"/>
        <v>0</v>
      </c>
      <c r="AA529" s="162">
        <f>IFERROR(VLOOKUP(N529,'P1 Intra-Europees'!$A$15:$H$25,8,0),0)*Z529</f>
        <v>0</v>
      </c>
      <c r="AB529" s="163">
        <f t="shared" si="232"/>
        <v>0</v>
      </c>
      <c r="AC529" s="157" t="str">
        <f>VLOOKUP(B529,'P2 Origin'!$C$21:$O$176,13,0)</f>
        <v>EUR</v>
      </c>
      <c r="AD529" s="164">
        <f t="shared" si="233"/>
        <v>0</v>
      </c>
      <c r="AE529" s="165">
        <f>IF(AU529&gt;0.1,VLOOKUP(B529,'P2 Origin'!$C$21:$M$176,3,0)*H529,0)</f>
        <v>0</v>
      </c>
      <c r="AF529" s="166">
        <f t="shared" si="234"/>
        <v>0</v>
      </c>
      <c r="AG529" s="165">
        <f>(VLOOKUP(B529,'P2 Origin'!$C$21:$M$176,4,0))*AF529</f>
        <v>0</v>
      </c>
      <c r="AH529" s="166">
        <f t="shared" si="235"/>
        <v>0</v>
      </c>
      <c r="AI529" s="165">
        <f>(VLOOKUP(B529,'P2 Origin'!$C$21:$M$176,5,0))*AH529</f>
        <v>0</v>
      </c>
      <c r="AJ529" s="166">
        <f t="shared" si="251"/>
        <v>22</v>
      </c>
      <c r="AK529" s="165">
        <f>(VLOOKUP(B529,'P2 Origin'!$C$21:$M$176,6,0))*AJ529</f>
        <v>0</v>
      </c>
      <c r="AL529" s="166">
        <f t="shared" si="236"/>
        <v>0</v>
      </c>
      <c r="AM529" s="165">
        <f>(VLOOKUP($B529,'P2 Origin'!$C$21:$M$176,7,0))*AL529</f>
        <v>0</v>
      </c>
      <c r="AN529" s="166">
        <f t="shared" si="237"/>
        <v>0</v>
      </c>
      <c r="AO529" s="165">
        <f>(VLOOKUP($B529,'P2 Origin'!$C$21:$M$176,8,0))*AN529</f>
        <v>0</v>
      </c>
      <c r="AP529" s="166">
        <f t="shared" si="238"/>
        <v>0</v>
      </c>
      <c r="AQ529" s="165">
        <f>(VLOOKUP($B529,'P2 Origin'!$C$21:$M$176,9,0))*AP529</f>
        <v>0</v>
      </c>
      <c r="AR529" s="155">
        <f t="shared" si="239"/>
        <v>1</v>
      </c>
      <c r="AS529" s="164">
        <f>(VLOOKUP(B529,'P2 Origin'!$C$21:$M$176,10,0))*K529</f>
        <v>0</v>
      </c>
      <c r="AT529" s="164">
        <f>(VLOOKUP(B529,'P2 Origin'!$C$21:$M$176,11,0))*J529</f>
        <v>0</v>
      </c>
      <c r="AU529" s="167">
        <v>22</v>
      </c>
      <c r="AV529" s="168">
        <v>22</v>
      </c>
      <c r="AW529" s="169">
        <v>0</v>
      </c>
      <c r="AX529" s="170">
        <f>IF(AU529&gt;=0.1,'P3 Bureaumarge zee- en luchtvr.'!$D$12,0)</f>
        <v>0</v>
      </c>
      <c r="AY529" s="163">
        <f t="shared" si="240"/>
        <v>0</v>
      </c>
      <c r="AZ529" s="157" t="str">
        <f>VLOOKUP(D529,'P4 Destination'!$C$21:$O$176,13,0)</f>
        <v>USD</v>
      </c>
      <c r="BA529" s="164">
        <f t="shared" si="241"/>
        <v>0</v>
      </c>
      <c r="BB529" s="171">
        <f>IF(AU529&gt;0.1,(VLOOKUP(D529,'P4 Destination'!$C$21:$M$176,3,0))*I529,0)</f>
        <v>0</v>
      </c>
      <c r="BC529" s="172">
        <f t="shared" si="242"/>
        <v>0</v>
      </c>
      <c r="BD529" s="171">
        <f>(VLOOKUP($D529,'P4 Destination'!$C$21:$M$176,4,0))*BC529</f>
        <v>0</v>
      </c>
      <c r="BE529" s="172">
        <f t="shared" si="243"/>
        <v>0</v>
      </c>
      <c r="BF529" s="171">
        <f>(VLOOKUP($D529,'P4 Destination'!$C$21:$M$176,5,0))*BE529</f>
        <v>0</v>
      </c>
      <c r="BG529" s="172">
        <f t="shared" si="244"/>
        <v>22</v>
      </c>
      <c r="BH529" s="171">
        <f>(VLOOKUP($D529,'P4 Destination'!$C$21:$M$176,6,0))*BG529</f>
        <v>0</v>
      </c>
      <c r="BI529" s="172">
        <f t="shared" si="245"/>
        <v>0</v>
      </c>
      <c r="BJ529" s="171">
        <f>(VLOOKUP($D529,'P4 Destination'!$C$21:$M$176,7,0))*BI529</f>
        <v>0</v>
      </c>
      <c r="BK529" s="172">
        <f t="shared" si="246"/>
        <v>0</v>
      </c>
      <c r="BL529" s="171">
        <f>(VLOOKUP($D529,'P4 Destination'!$C$21:$M$176,8,0))*BK529</f>
        <v>0</v>
      </c>
      <c r="BM529" s="172">
        <f t="shared" si="247"/>
        <v>0</v>
      </c>
      <c r="BN529" s="171">
        <f>(VLOOKUP($D529,'P4 Destination'!$C$21:$M$176,9,0))*BM529</f>
        <v>0</v>
      </c>
      <c r="BO529" s="154">
        <f t="shared" si="248"/>
        <v>1</v>
      </c>
      <c r="BP529" s="171">
        <f>(VLOOKUP(D529,'P4 Destination'!$C$21:$M$176,10,0))*K529</f>
        <v>0</v>
      </c>
      <c r="BQ529" s="171">
        <f>(VLOOKUP(D529,'P4 Destination'!$C$21:$M$176,11,0))*J529</f>
        <v>0</v>
      </c>
      <c r="BR529" s="173">
        <f t="shared" si="249"/>
        <v>0</v>
      </c>
      <c r="BS529" s="173">
        <f>(AV529*2500)*'P6 Verzekering'!$E$11</f>
        <v>0</v>
      </c>
      <c r="BT529" s="173">
        <f>(AW529*2500)*'P6 Verzekering'!$E$12</f>
        <v>0</v>
      </c>
      <c r="BU529" s="173">
        <f>(L529*2500)*'P6 Verzekering'!$E$13</f>
        <v>0</v>
      </c>
      <c r="BV529" s="173">
        <f t="shared" si="250"/>
        <v>0</v>
      </c>
      <c r="BW529"/>
      <c r="BX529"/>
    </row>
    <row r="530" spans="1:76">
      <c r="A530" s="152" t="s">
        <v>1960</v>
      </c>
      <c r="B530" s="152" t="s">
        <v>219</v>
      </c>
      <c r="C530" s="152" t="s">
        <v>219</v>
      </c>
      <c r="D530" s="152" t="s">
        <v>310</v>
      </c>
      <c r="E530" s="152" t="s">
        <v>308</v>
      </c>
      <c r="F530" s="153">
        <f t="shared" si="224"/>
        <v>23</v>
      </c>
      <c r="G530" s="154">
        <v>1</v>
      </c>
      <c r="H530" s="154">
        <f>IFERROR(VLOOKUP(B530,'P2 Origin'!$C$21:$Q$176,15,FALSE),0)</f>
        <v>0</v>
      </c>
      <c r="I530" s="154">
        <f>IFERROR(VLOOKUP(D530,'P4 Destination'!$C$21:$Q$176,15,FALSE),0)</f>
        <v>1</v>
      </c>
      <c r="J530" s="155">
        <v>1</v>
      </c>
      <c r="K530" s="155"/>
      <c r="L530" s="156">
        <v>0</v>
      </c>
      <c r="M530" s="155">
        <v>0</v>
      </c>
      <c r="N530" s="155">
        <v>0</v>
      </c>
      <c r="O530" s="157">
        <f t="shared" si="225"/>
        <v>0</v>
      </c>
      <c r="P530" s="158">
        <f t="shared" si="226"/>
        <v>0</v>
      </c>
      <c r="Q530" s="159">
        <f>IFERROR(VLOOKUP(N530,'P1 Intra-Europees'!$A$15:$H$25,3,0),0)*P530</f>
        <v>0</v>
      </c>
      <c r="R530" s="160">
        <f t="shared" si="227"/>
        <v>0</v>
      </c>
      <c r="S530" s="159">
        <f>IFERROR(VLOOKUP(N530,'P1 Intra-Europees'!$A$15:$H$25,4,0),0)*R530</f>
        <v>0</v>
      </c>
      <c r="T530" s="160">
        <f t="shared" si="228"/>
        <v>0</v>
      </c>
      <c r="U530" s="159">
        <f>IFERROR(VLOOKUP(N530,'P1 Intra-Europees'!$A$15:$H$25,5,0),0)*T530</f>
        <v>0</v>
      </c>
      <c r="V530" s="160">
        <f t="shared" si="229"/>
        <v>0</v>
      </c>
      <c r="W530" s="159">
        <f>IFERROR(VLOOKUP(N530,'P1 Intra-Europees'!$A$15:$H$25,6,0),0)*V530</f>
        <v>0</v>
      </c>
      <c r="X530" s="160">
        <f t="shared" si="230"/>
        <v>0</v>
      </c>
      <c r="Y530" s="159">
        <f>IFERROR(VLOOKUP(N530,'P1 Intra-Europees'!$A$15:$H$25,7,0),0)*X530</f>
        <v>0</v>
      </c>
      <c r="Z530" s="161">
        <f t="shared" si="231"/>
        <v>0</v>
      </c>
      <c r="AA530" s="162">
        <f>IFERROR(VLOOKUP(N530,'P1 Intra-Europees'!$A$15:$H$25,8,0),0)*Z530</f>
        <v>0</v>
      </c>
      <c r="AB530" s="163">
        <f t="shared" si="232"/>
        <v>0</v>
      </c>
      <c r="AC530" s="157" t="str">
        <f>VLOOKUP(B530,'P2 Origin'!$C$21:$O$176,13,0)</f>
        <v>EUR</v>
      </c>
      <c r="AD530" s="164">
        <f t="shared" si="233"/>
        <v>0</v>
      </c>
      <c r="AE530" s="165">
        <f>IF(AU530&gt;0.1,VLOOKUP(B530,'P2 Origin'!$C$21:$M$176,3,0)*H530,0)</f>
        <v>0</v>
      </c>
      <c r="AF530" s="166">
        <f t="shared" si="234"/>
        <v>0</v>
      </c>
      <c r="AG530" s="165">
        <f>(VLOOKUP(B530,'P2 Origin'!$C$21:$M$176,4,0))*AF530</f>
        <v>0</v>
      </c>
      <c r="AH530" s="166">
        <f t="shared" si="235"/>
        <v>0</v>
      </c>
      <c r="AI530" s="165">
        <f>(VLOOKUP(B530,'P2 Origin'!$C$21:$M$176,5,0))*AH530</f>
        <v>0</v>
      </c>
      <c r="AJ530" s="166">
        <f t="shared" si="251"/>
        <v>23</v>
      </c>
      <c r="AK530" s="165">
        <f>(VLOOKUP(B530,'P2 Origin'!$C$21:$M$176,6,0))*AJ530</f>
        <v>0</v>
      </c>
      <c r="AL530" s="166">
        <f t="shared" si="236"/>
        <v>0</v>
      </c>
      <c r="AM530" s="165">
        <f>(VLOOKUP($B530,'P2 Origin'!$C$21:$M$176,7,0))*AL530</f>
        <v>0</v>
      </c>
      <c r="AN530" s="166">
        <f t="shared" si="237"/>
        <v>0</v>
      </c>
      <c r="AO530" s="165">
        <f>(VLOOKUP($B530,'P2 Origin'!$C$21:$M$176,8,0))*AN530</f>
        <v>0</v>
      </c>
      <c r="AP530" s="166">
        <f t="shared" si="238"/>
        <v>0</v>
      </c>
      <c r="AQ530" s="165">
        <f>(VLOOKUP($B530,'P2 Origin'!$C$21:$M$176,9,0))*AP530</f>
        <v>0</v>
      </c>
      <c r="AR530" s="155">
        <f t="shared" si="239"/>
        <v>1</v>
      </c>
      <c r="AS530" s="164">
        <f>(VLOOKUP(B530,'P2 Origin'!$C$21:$M$176,10,0))*K530</f>
        <v>0</v>
      </c>
      <c r="AT530" s="164">
        <f>(VLOOKUP(B530,'P2 Origin'!$C$21:$M$176,11,0))*J530</f>
        <v>0</v>
      </c>
      <c r="AU530" s="167">
        <v>23</v>
      </c>
      <c r="AV530" s="168">
        <v>23</v>
      </c>
      <c r="AW530" s="169">
        <v>0</v>
      </c>
      <c r="AX530" s="170">
        <f>IF(AU530&gt;=0.1,'P3 Bureaumarge zee- en luchtvr.'!$D$12,0)</f>
        <v>0</v>
      </c>
      <c r="AY530" s="163">
        <f t="shared" si="240"/>
        <v>0</v>
      </c>
      <c r="AZ530" s="157" t="str">
        <f>VLOOKUP(D530,'P4 Destination'!$C$21:$O$176,13,0)</f>
        <v>USD</v>
      </c>
      <c r="BA530" s="164">
        <f t="shared" si="241"/>
        <v>0</v>
      </c>
      <c r="BB530" s="171">
        <f>IF(AU530&gt;0.1,(VLOOKUP(D530,'P4 Destination'!$C$21:$M$176,3,0))*I530,0)</f>
        <v>0</v>
      </c>
      <c r="BC530" s="172">
        <f t="shared" si="242"/>
        <v>0</v>
      </c>
      <c r="BD530" s="171">
        <f>(VLOOKUP($D530,'P4 Destination'!$C$21:$M$176,4,0))*BC530</f>
        <v>0</v>
      </c>
      <c r="BE530" s="172">
        <f t="shared" si="243"/>
        <v>0</v>
      </c>
      <c r="BF530" s="171">
        <f>(VLOOKUP($D530,'P4 Destination'!$C$21:$M$176,5,0))*BE530</f>
        <v>0</v>
      </c>
      <c r="BG530" s="172">
        <f t="shared" si="244"/>
        <v>23</v>
      </c>
      <c r="BH530" s="171">
        <f>(VLOOKUP($D530,'P4 Destination'!$C$21:$M$176,6,0))*BG530</f>
        <v>0</v>
      </c>
      <c r="BI530" s="172">
        <f t="shared" si="245"/>
        <v>0</v>
      </c>
      <c r="BJ530" s="171">
        <f>(VLOOKUP($D530,'P4 Destination'!$C$21:$M$176,7,0))*BI530</f>
        <v>0</v>
      </c>
      <c r="BK530" s="172">
        <f t="shared" si="246"/>
        <v>0</v>
      </c>
      <c r="BL530" s="171">
        <f>(VLOOKUP($D530,'P4 Destination'!$C$21:$M$176,8,0))*BK530</f>
        <v>0</v>
      </c>
      <c r="BM530" s="172">
        <f t="shared" si="247"/>
        <v>0</v>
      </c>
      <c r="BN530" s="171">
        <f>(VLOOKUP($D530,'P4 Destination'!$C$21:$M$176,9,0))*BM530</f>
        <v>0</v>
      </c>
      <c r="BO530" s="154">
        <f t="shared" si="248"/>
        <v>1</v>
      </c>
      <c r="BP530" s="171">
        <f>(VLOOKUP(D530,'P4 Destination'!$C$21:$M$176,10,0))*K530</f>
        <v>0</v>
      </c>
      <c r="BQ530" s="171">
        <f>(VLOOKUP(D530,'P4 Destination'!$C$21:$M$176,11,0))*J530</f>
        <v>0</v>
      </c>
      <c r="BR530" s="173">
        <f t="shared" si="249"/>
        <v>0</v>
      </c>
      <c r="BS530" s="173">
        <f>(AV530*2500)*'P6 Verzekering'!$E$11</f>
        <v>0</v>
      </c>
      <c r="BT530" s="173">
        <f>(AW530*2500)*'P6 Verzekering'!$E$12</f>
        <v>0</v>
      </c>
      <c r="BU530" s="173">
        <f>(L530*2500)*'P6 Verzekering'!$E$13</f>
        <v>0</v>
      </c>
      <c r="BV530" s="173">
        <f t="shared" si="250"/>
        <v>0</v>
      </c>
      <c r="BW530"/>
      <c r="BX530"/>
    </row>
    <row r="531" spans="1:76">
      <c r="A531" s="152" t="s">
        <v>1965</v>
      </c>
      <c r="B531" s="152" t="s">
        <v>219</v>
      </c>
      <c r="C531" s="152" t="s">
        <v>219</v>
      </c>
      <c r="D531" s="152" t="s">
        <v>281</v>
      </c>
      <c r="E531" s="152" t="s">
        <v>538</v>
      </c>
      <c r="F531" s="153">
        <f t="shared" si="224"/>
        <v>30</v>
      </c>
      <c r="G531" s="154">
        <v>1</v>
      </c>
      <c r="H531" s="154">
        <f>IFERROR(VLOOKUP(B531,'P2 Origin'!$C$21:$Q$176,15,FALSE),0)</f>
        <v>0</v>
      </c>
      <c r="I531" s="154">
        <f>IFERROR(VLOOKUP(D531,'P4 Destination'!$C$21:$Q$176,15,FALSE),0)</f>
        <v>0</v>
      </c>
      <c r="J531" s="155">
        <v>1</v>
      </c>
      <c r="K531" s="155"/>
      <c r="L531" s="156">
        <v>0</v>
      </c>
      <c r="M531" s="155">
        <v>0</v>
      </c>
      <c r="N531" s="155">
        <v>0</v>
      </c>
      <c r="O531" s="157">
        <f t="shared" si="225"/>
        <v>0</v>
      </c>
      <c r="P531" s="158">
        <f t="shared" si="226"/>
        <v>0</v>
      </c>
      <c r="Q531" s="159">
        <f>IFERROR(VLOOKUP(N531,'P1 Intra-Europees'!$A$15:$H$25,3,0),0)*P531</f>
        <v>0</v>
      </c>
      <c r="R531" s="160">
        <f t="shared" si="227"/>
        <v>0</v>
      </c>
      <c r="S531" s="159">
        <f>IFERROR(VLOOKUP(N531,'P1 Intra-Europees'!$A$15:$H$25,4,0),0)*R531</f>
        <v>0</v>
      </c>
      <c r="T531" s="160">
        <f t="shared" si="228"/>
        <v>0</v>
      </c>
      <c r="U531" s="159">
        <f>IFERROR(VLOOKUP(N531,'P1 Intra-Europees'!$A$15:$H$25,5,0),0)*T531</f>
        <v>0</v>
      </c>
      <c r="V531" s="160">
        <f t="shared" si="229"/>
        <v>0</v>
      </c>
      <c r="W531" s="159">
        <f>IFERROR(VLOOKUP(N531,'P1 Intra-Europees'!$A$15:$H$25,6,0),0)*V531</f>
        <v>0</v>
      </c>
      <c r="X531" s="160">
        <f t="shared" si="230"/>
        <v>0</v>
      </c>
      <c r="Y531" s="159">
        <f>IFERROR(VLOOKUP(N531,'P1 Intra-Europees'!$A$15:$H$25,7,0),0)*X531</f>
        <v>0</v>
      </c>
      <c r="Z531" s="161">
        <f t="shared" si="231"/>
        <v>0</v>
      </c>
      <c r="AA531" s="162">
        <f>IFERROR(VLOOKUP(N531,'P1 Intra-Europees'!$A$15:$H$25,8,0),0)*Z531</f>
        <v>0</v>
      </c>
      <c r="AB531" s="163">
        <f t="shared" si="232"/>
        <v>0</v>
      </c>
      <c r="AC531" s="157" t="str">
        <f>VLOOKUP(B531,'P2 Origin'!$C$21:$O$176,13,0)</f>
        <v>EUR</v>
      </c>
      <c r="AD531" s="164">
        <f t="shared" si="233"/>
        <v>0</v>
      </c>
      <c r="AE531" s="165">
        <f>IF(AU531&gt;0.1,VLOOKUP(B531,'P2 Origin'!$C$21:$M$176,3,0)*H531,0)</f>
        <v>0</v>
      </c>
      <c r="AF531" s="166">
        <f t="shared" si="234"/>
        <v>0</v>
      </c>
      <c r="AG531" s="165">
        <f>(VLOOKUP(B531,'P2 Origin'!$C$21:$M$176,4,0))*AF531</f>
        <v>0</v>
      </c>
      <c r="AH531" s="166">
        <f t="shared" si="235"/>
        <v>0</v>
      </c>
      <c r="AI531" s="165">
        <f>(VLOOKUP(B531,'P2 Origin'!$C$21:$M$176,5,0))*AH531</f>
        <v>0</v>
      </c>
      <c r="AJ531" s="166">
        <f t="shared" si="251"/>
        <v>0</v>
      </c>
      <c r="AK531" s="165">
        <f>(VLOOKUP(B531,'P2 Origin'!$C$21:$M$176,6,0))*AJ531</f>
        <v>0</v>
      </c>
      <c r="AL531" s="166">
        <f t="shared" si="236"/>
        <v>30</v>
      </c>
      <c r="AM531" s="165">
        <f>(VLOOKUP($B531,'P2 Origin'!$C$21:$M$176,7,0))*AL531</f>
        <v>0</v>
      </c>
      <c r="AN531" s="166">
        <f t="shared" si="237"/>
        <v>0</v>
      </c>
      <c r="AO531" s="165">
        <f>(VLOOKUP($B531,'P2 Origin'!$C$21:$M$176,8,0))*AN531</f>
        <v>0</v>
      </c>
      <c r="AP531" s="166">
        <f t="shared" si="238"/>
        <v>0</v>
      </c>
      <c r="AQ531" s="165">
        <f>(VLOOKUP($B531,'P2 Origin'!$C$21:$M$176,9,0))*AP531</f>
        <v>0</v>
      </c>
      <c r="AR531" s="155">
        <f t="shared" si="239"/>
        <v>1</v>
      </c>
      <c r="AS531" s="164">
        <f>(VLOOKUP(B531,'P2 Origin'!$C$21:$M$176,10,0))*K531</f>
        <v>0</v>
      </c>
      <c r="AT531" s="164">
        <f>(VLOOKUP(B531,'P2 Origin'!$C$21:$M$176,11,0))*J531</f>
        <v>0</v>
      </c>
      <c r="AU531" s="167">
        <v>30</v>
      </c>
      <c r="AV531" s="168">
        <v>30</v>
      </c>
      <c r="AW531" s="169">
        <v>0</v>
      </c>
      <c r="AX531" s="170">
        <f>IF(AU531&gt;=0.1,'P3 Bureaumarge zee- en luchtvr.'!$D$12,0)</f>
        <v>0</v>
      </c>
      <c r="AY531" s="163">
        <f t="shared" si="240"/>
        <v>0</v>
      </c>
      <c r="AZ531" s="157" t="str">
        <f>VLOOKUP(D531,'P4 Destination'!$C$21:$O$176,13,0)</f>
        <v>USD</v>
      </c>
      <c r="BA531" s="164">
        <f t="shared" si="241"/>
        <v>0</v>
      </c>
      <c r="BB531" s="171">
        <f>IF(AU531&gt;0.1,(VLOOKUP(D531,'P4 Destination'!$C$21:$M$176,3,0))*I531,0)</f>
        <v>0</v>
      </c>
      <c r="BC531" s="172">
        <f t="shared" si="242"/>
        <v>0</v>
      </c>
      <c r="BD531" s="171">
        <f>(VLOOKUP($D531,'P4 Destination'!$C$21:$M$176,4,0))*BC531</f>
        <v>0</v>
      </c>
      <c r="BE531" s="172">
        <f t="shared" si="243"/>
        <v>0</v>
      </c>
      <c r="BF531" s="171">
        <f>(VLOOKUP($D531,'P4 Destination'!$C$21:$M$176,5,0))*BE531</f>
        <v>0</v>
      </c>
      <c r="BG531" s="172">
        <f t="shared" si="244"/>
        <v>0</v>
      </c>
      <c r="BH531" s="171">
        <f>(VLOOKUP($D531,'P4 Destination'!$C$21:$M$176,6,0))*BG531</f>
        <v>0</v>
      </c>
      <c r="BI531" s="172">
        <f t="shared" si="245"/>
        <v>30</v>
      </c>
      <c r="BJ531" s="171">
        <f>(VLOOKUP($D531,'P4 Destination'!$C$21:$M$176,7,0))*BI531</f>
        <v>0</v>
      </c>
      <c r="BK531" s="172">
        <f t="shared" si="246"/>
        <v>0</v>
      </c>
      <c r="BL531" s="171">
        <f>(VLOOKUP($D531,'P4 Destination'!$C$21:$M$176,8,0))*BK531</f>
        <v>0</v>
      </c>
      <c r="BM531" s="172">
        <f t="shared" si="247"/>
        <v>0</v>
      </c>
      <c r="BN531" s="171">
        <f>(VLOOKUP($D531,'P4 Destination'!$C$21:$M$176,9,0))*BM531</f>
        <v>0</v>
      </c>
      <c r="BO531" s="154">
        <f t="shared" si="248"/>
        <v>1</v>
      </c>
      <c r="BP531" s="171">
        <f>(VLOOKUP(D531,'P4 Destination'!$C$21:$M$176,10,0))*K531</f>
        <v>0</v>
      </c>
      <c r="BQ531" s="171">
        <f>(VLOOKUP(D531,'P4 Destination'!$C$21:$M$176,11,0))*J531</f>
        <v>0</v>
      </c>
      <c r="BR531" s="173">
        <f t="shared" si="249"/>
        <v>0</v>
      </c>
      <c r="BS531" s="173">
        <f>(AV531*2500)*'P6 Verzekering'!$E$11</f>
        <v>0</v>
      </c>
      <c r="BT531" s="173">
        <f>(AW531*2500)*'P6 Verzekering'!$E$12</f>
        <v>0</v>
      </c>
      <c r="BU531" s="173">
        <f>(L531*2500)*'P6 Verzekering'!$E$13</f>
        <v>0</v>
      </c>
      <c r="BV531" s="173">
        <f t="shared" si="250"/>
        <v>0</v>
      </c>
      <c r="BW531"/>
      <c r="BX531"/>
    </row>
    <row r="532" spans="1:76">
      <c r="A532" s="152" t="s">
        <v>1966</v>
      </c>
      <c r="B532" s="152" t="s">
        <v>219</v>
      </c>
      <c r="C532" s="152" t="s">
        <v>219</v>
      </c>
      <c r="D532" s="152" t="s">
        <v>281</v>
      </c>
      <c r="E532" s="152" t="s">
        <v>538</v>
      </c>
      <c r="F532" s="153">
        <f t="shared" si="224"/>
        <v>30</v>
      </c>
      <c r="G532" s="154">
        <v>1</v>
      </c>
      <c r="H532" s="154">
        <f>IFERROR(VLOOKUP(B532,'P2 Origin'!$C$21:$Q$176,15,FALSE),0)</f>
        <v>0</v>
      </c>
      <c r="I532" s="154">
        <f>IFERROR(VLOOKUP(D532,'P4 Destination'!$C$21:$Q$176,15,FALSE),0)</f>
        <v>0</v>
      </c>
      <c r="J532" s="155">
        <v>1</v>
      </c>
      <c r="K532" s="155"/>
      <c r="L532" s="156">
        <v>0</v>
      </c>
      <c r="M532" s="155">
        <v>0</v>
      </c>
      <c r="N532" s="155">
        <v>0</v>
      </c>
      <c r="O532" s="157">
        <f t="shared" si="225"/>
        <v>0</v>
      </c>
      <c r="P532" s="158">
        <f t="shared" si="226"/>
        <v>0</v>
      </c>
      <c r="Q532" s="159">
        <f>IFERROR(VLOOKUP(N532,'P1 Intra-Europees'!$A$15:$H$25,3,0),0)*P532</f>
        <v>0</v>
      </c>
      <c r="R532" s="160">
        <f t="shared" si="227"/>
        <v>0</v>
      </c>
      <c r="S532" s="159">
        <f>IFERROR(VLOOKUP(N532,'P1 Intra-Europees'!$A$15:$H$25,4,0),0)*R532</f>
        <v>0</v>
      </c>
      <c r="T532" s="160">
        <f t="shared" si="228"/>
        <v>0</v>
      </c>
      <c r="U532" s="159">
        <f>IFERROR(VLOOKUP(N532,'P1 Intra-Europees'!$A$15:$H$25,5,0),0)*T532</f>
        <v>0</v>
      </c>
      <c r="V532" s="160">
        <f t="shared" si="229"/>
        <v>0</v>
      </c>
      <c r="W532" s="159">
        <f>IFERROR(VLOOKUP(N532,'P1 Intra-Europees'!$A$15:$H$25,6,0),0)*V532</f>
        <v>0</v>
      </c>
      <c r="X532" s="160">
        <f t="shared" si="230"/>
        <v>0</v>
      </c>
      <c r="Y532" s="159">
        <f>IFERROR(VLOOKUP(N532,'P1 Intra-Europees'!$A$15:$H$25,7,0),0)*X532</f>
        <v>0</v>
      </c>
      <c r="Z532" s="161">
        <f t="shared" si="231"/>
        <v>0</v>
      </c>
      <c r="AA532" s="162">
        <f>IFERROR(VLOOKUP(N532,'P1 Intra-Europees'!$A$15:$H$25,8,0),0)*Z532</f>
        <v>0</v>
      </c>
      <c r="AB532" s="163">
        <f t="shared" si="232"/>
        <v>0</v>
      </c>
      <c r="AC532" s="157" t="str">
        <f>VLOOKUP(B532,'P2 Origin'!$C$21:$O$176,13,0)</f>
        <v>EUR</v>
      </c>
      <c r="AD532" s="164">
        <f t="shared" si="233"/>
        <v>0</v>
      </c>
      <c r="AE532" s="165">
        <f>IF(AU532&gt;0.1,VLOOKUP(B532,'P2 Origin'!$C$21:$M$176,3,0)*H532,0)</f>
        <v>0</v>
      </c>
      <c r="AF532" s="166">
        <f t="shared" si="234"/>
        <v>0</v>
      </c>
      <c r="AG532" s="165">
        <f>(VLOOKUP(B532,'P2 Origin'!$C$21:$M$176,4,0))*AF532</f>
        <v>0</v>
      </c>
      <c r="AH532" s="166">
        <f t="shared" si="235"/>
        <v>0</v>
      </c>
      <c r="AI532" s="165">
        <f>(VLOOKUP(B532,'P2 Origin'!$C$21:$M$176,5,0))*AH532</f>
        <v>0</v>
      </c>
      <c r="AJ532" s="166">
        <f t="shared" si="251"/>
        <v>0</v>
      </c>
      <c r="AK532" s="165">
        <f>(VLOOKUP(B532,'P2 Origin'!$C$21:$M$176,6,0))*AJ532</f>
        <v>0</v>
      </c>
      <c r="AL532" s="166">
        <f t="shared" si="236"/>
        <v>30</v>
      </c>
      <c r="AM532" s="165">
        <f>(VLOOKUP($B532,'P2 Origin'!$C$21:$M$176,7,0))*AL532</f>
        <v>0</v>
      </c>
      <c r="AN532" s="166">
        <f t="shared" si="237"/>
        <v>0</v>
      </c>
      <c r="AO532" s="165">
        <f>(VLOOKUP($B532,'P2 Origin'!$C$21:$M$176,8,0))*AN532</f>
        <v>0</v>
      </c>
      <c r="AP532" s="166">
        <f t="shared" si="238"/>
        <v>0</v>
      </c>
      <c r="AQ532" s="165">
        <f>(VLOOKUP($B532,'P2 Origin'!$C$21:$M$176,9,0))*AP532</f>
        <v>0</v>
      </c>
      <c r="AR532" s="155">
        <f t="shared" si="239"/>
        <v>1</v>
      </c>
      <c r="AS532" s="164">
        <f>(VLOOKUP(B532,'P2 Origin'!$C$21:$M$176,10,0))*K532</f>
        <v>0</v>
      </c>
      <c r="AT532" s="164">
        <f>(VLOOKUP(B532,'P2 Origin'!$C$21:$M$176,11,0))*J532</f>
        <v>0</v>
      </c>
      <c r="AU532" s="167">
        <v>30</v>
      </c>
      <c r="AV532" s="168">
        <v>30</v>
      </c>
      <c r="AW532" s="169">
        <v>0</v>
      </c>
      <c r="AX532" s="170">
        <f>IF(AU532&gt;=0.1,'P3 Bureaumarge zee- en luchtvr.'!$D$12,0)</f>
        <v>0</v>
      </c>
      <c r="AY532" s="163">
        <f t="shared" si="240"/>
        <v>0</v>
      </c>
      <c r="AZ532" s="157" t="str">
        <f>VLOOKUP(D532,'P4 Destination'!$C$21:$O$176,13,0)</f>
        <v>USD</v>
      </c>
      <c r="BA532" s="164">
        <f t="shared" si="241"/>
        <v>0</v>
      </c>
      <c r="BB532" s="171">
        <f>IF(AU532&gt;0.1,(VLOOKUP(D532,'P4 Destination'!$C$21:$M$176,3,0))*I532,0)</f>
        <v>0</v>
      </c>
      <c r="BC532" s="172">
        <f t="shared" si="242"/>
        <v>0</v>
      </c>
      <c r="BD532" s="171">
        <f>(VLOOKUP($D532,'P4 Destination'!$C$21:$M$176,4,0))*BC532</f>
        <v>0</v>
      </c>
      <c r="BE532" s="172">
        <f t="shared" si="243"/>
        <v>0</v>
      </c>
      <c r="BF532" s="171">
        <f>(VLOOKUP($D532,'P4 Destination'!$C$21:$M$176,5,0))*BE532</f>
        <v>0</v>
      </c>
      <c r="BG532" s="172">
        <f t="shared" si="244"/>
        <v>0</v>
      </c>
      <c r="BH532" s="171">
        <f>(VLOOKUP($D532,'P4 Destination'!$C$21:$M$176,6,0))*BG532</f>
        <v>0</v>
      </c>
      <c r="BI532" s="172">
        <f t="shared" si="245"/>
        <v>30</v>
      </c>
      <c r="BJ532" s="171">
        <f>(VLOOKUP($D532,'P4 Destination'!$C$21:$M$176,7,0))*BI532</f>
        <v>0</v>
      </c>
      <c r="BK532" s="172">
        <f t="shared" si="246"/>
        <v>0</v>
      </c>
      <c r="BL532" s="171">
        <f>(VLOOKUP($D532,'P4 Destination'!$C$21:$M$176,8,0))*BK532</f>
        <v>0</v>
      </c>
      <c r="BM532" s="172">
        <f t="shared" si="247"/>
        <v>0</v>
      </c>
      <c r="BN532" s="171">
        <f>(VLOOKUP($D532,'P4 Destination'!$C$21:$M$176,9,0))*BM532</f>
        <v>0</v>
      </c>
      <c r="BO532" s="154">
        <f t="shared" si="248"/>
        <v>1</v>
      </c>
      <c r="BP532" s="171">
        <f>(VLOOKUP(D532,'P4 Destination'!$C$21:$M$176,10,0))*K532</f>
        <v>0</v>
      </c>
      <c r="BQ532" s="171">
        <f>(VLOOKUP(D532,'P4 Destination'!$C$21:$M$176,11,0))*J532</f>
        <v>0</v>
      </c>
      <c r="BR532" s="173">
        <f t="shared" si="249"/>
        <v>0</v>
      </c>
      <c r="BS532" s="173">
        <f>(AV532*2500)*'P6 Verzekering'!$E$11</f>
        <v>0</v>
      </c>
      <c r="BT532" s="173">
        <f>(AW532*2500)*'P6 Verzekering'!$E$12</f>
        <v>0</v>
      </c>
      <c r="BU532" s="173">
        <f>(L532*2500)*'P6 Verzekering'!$E$13</f>
        <v>0</v>
      </c>
      <c r="BV532" s="173">
        <f t="shared" si="250"/>
        <v>0</v>
      </c>
      <c r="BW532"/>
      <c r="BX532"/>
    </row>
    <row r="533" spans="1:76">
      <c r="A533" s="152" t="s">
        <v>1967</v>
      </c>
      <c r="B533" s="152" t="s">
        <v>219</v>
      </c>
      <c r="C533" s="152" t="s">
        <v>219</v>
      </c>
      <c r="D533" s="152" t="s">
        <v>281</v>
      </c>
      <c r="E533" s="152" t="s">
        <v>538</v>
      </c>
      <c r="F533" s="153">
        <f t="shared" si="224"/>
        <v>25</v>
      </c>
      <c r="G533" s="154">
        <v>1</v>
      </c>
      <c r="H533" s="154">
        <f>IFERROR(VLOOKUP(B533,'P2 Origin'!$C$21:$Q$176,15,FALSE),0)</f>
        <v>0</v>
      </c>
      <c r="I533" s="154">
        <f>IFERROR(VLOOKUP(D533,'P4 Destination'!$C$21:$Q$176,15,FALSE),0)</f>
        <v>0</v>
      </c>
      <c r="J533" s="155">
        <v>1</v>
      </c>
      <c r="K533" s="155"/>
      <c r="L533" s="156">
        <v>0</v>
      </c>
      <c r="M533" s="155">
        <v>0</v>
      </c>
      <c r="N533" s="155">
        <v>0</v>
      </c>
      <c r="O533" s="157">
        <f t="shared" si="225"/>
        <v>0</v>
      </c>
      <c r="P533" s="158">
        <f t="shared" si="226"/>
        <v>0</v>
      </c>
      <c r="Q533" s="159">
        <f>IFERROR(VLOOKUP(N533,'P1 Intra-Europees'!$A$15:$H$25,3,0),0)*P533</f>
        <v>0</v>
      </c>
      <c r="R533" s="160">
        <f t="shared" si="227"/>
        <v>0</v>
      </c>
      <c r="S533" s="159">
        <f>IFERROR(VLOOKUP(N533,'P1 Intra-Europees'!$A$15:$H$25,4,0),0)*R533</f>
        <v>0</v>
      </c>
      <c r="T533" s="160">
        <f t="shared" si="228"/>
        <v>0</v>
      </c>
      <c r="U533" s="159">
        <f>IFERROR(VLOOKUP(N533,'P1 Intra-Europees'!$A$15:$H$25,5,0),0)*T533</f>
        <v>0</v>
      </c>
      <c r="V533" s="160">
        <f t="shared" si="229"/>
        <v>0</v>
      </c>
      <c r="W533" s="159">
        <f>IFERROR(VLOOKUP(N533,'P1 Intra-Europees'!$A$15:$H$25,6,0),0)*V533</f>
        <v>0</v>
      </c>
      <c r="X533" s="160">
        <f t="shared" si="230"/>
        <v>0</v>
      </c>
      <c r="Y533" s="159">
        <f>IFERROR(VLOOKUP(N533,'P1 Intra-Europees'!$A$15:$H$25,7,0),0)*X533</f>
        <v>0</v>
      </c>
      <c r="Z533" s="161">
        <f t="shared" si="231"/>
        <v>0</v>
      </c>
      <c r="AA533" s="162">
        <f>IFERROR(VLOOKUP(N533,'P1 Intra-Europees'!$A$15:$H$25,8,0),0)*Z533</f>
        <v>0</v>
      </c>
      <c r="AB533" s="163">
        <f t="shared" si="232"/>
        <v>0</v>
      </c>
      <c r="AC533" s="157" t="str">
        <f>VLOOKUP(B533,'P2 Origin'!$C$21:$O$176,13,0)</f>
        <v>EUR</v>
      </c>
      <c r="AD533" s="164">
        <f t="shared" si="233"/>
        <v>0</v>
      </c>
      <c r="AE533" s="165">
        <f>IF(AU533&gt;0.1,VLOOKUP(B533,'P2 Origin'!$C$21:$M$176,3,0)*H533,0)</f>
        <v>0</v>
      </c>
      <c r="AF533" s="166">
        <f t="shared" si="234"/>
        <v>0</v>
      </c>
      <c r="AG533" s="165">
        <f>(VLOOKUP(B533,'P2 Origin'!$C$21:$M$176,4,0))*AF533</f>
        <v>0</v>
      </c>
      <c r="AH533" s="166">
        <f t="shared" si="235"/>
        <v>0</v>
      </c>
      <c r="AI533" s="165">
        <f>(VLOOKUP(B533,'P2 Origin'!$C$21:$M$176,5,0))*AH533</f>
        <v>0</v>
      </c>
      <c r="AJ533" s="166">
        <f t="shared" si="251"/>
        <v>25</v>
      </c>
      <c r="AK533" s="165">
        <f>(VLOOKUP(B533,'P2 Origin'!$C$21:$M$176,6,0))*AJ533</f>
        <v>0</v>
      </c>
      <c r="AL533" s="166">
        <f t="shared" si="236"/>
        <v>0</v>
      </c>
      <c r="AM533" s="165">
        <f>(VLOOKUP($B533,'P2 Origin'!$C$21:$M$176,7,0))*AL533</f>
        <v>0</v>
      </c>
      <c r="AN533" s="166">
        <f t="shared" si="237"/>
        <v>0</v>
      </c>
      <c r="AO533" s="165">
        <f>(VLOOKUP($B533,'P2 Origin'!$C$21:$M$176,8,0))*AN533</f>
        <v>0</v>
      </c>
      <c r="AP533" s="166">
        <f t="shared" si="238"/>
        <v>0</v>
      </c>
      <c r="AQ533" s="165">
        <f>(VLOOKUP($B533,'P2 Origin'!$C$21:$M$176,9,0))*AP533</f>
        <v>0</v>
      </c>
      <c r="AR533" s="155">
        <f t="shared" si="239"/>
        <v>1</v>
      </c>
      <c r="AS533" s="164">
        <f>(VLOOKUP(B533,'P2 Origin'!$C$21:$M$176,10,0))*K533</f>
        <v>0</v>
      </c>
      <c r="AT533" s="164">
        <f>(VLOOKUP(B533,'P2 Origin'!$C$21:$M$176,11,0))*J533</f>
        <v>0</v>
      </c>
      <c r="AU533" s="167">
        <v>25</v>
      </c>
      <c r="AV533" s="168">
        <v>25</v>
      </c>
      <c r="AW533" s="169">
        <v>0</v>
      </c>
      <c r="AX533" s="170">
        <f>IF(AU533&gt;=0.1,'P3 Bureaumarge zee- en luchtvr.'!$D$12,0)</f>
        <v>0</v>
      </c>
      <c r="AY533" s="163">
        <f t="shared" si="240"/>
        <v>0</v>
      </c>
      <c r="AZ533" s="157" t="str">
        <f>VLOOKUP(D533,'P4 Destination'!$C$21:$O$176,13,0)</f>
        <v>USD</v>
      </c>
      <c r="BA533" s="164">
        <f t="shared" si="241"/>
        <v>0</v>
      </c>
      <c r="BB533" s="171">
        <f>IF(AU533&gt;0.1,(VLOOKUP(D533,'P4 Destination'!$C$21:$M$176,3,0))*I533,0)</f>
        <v>0</v>
      </c>
      <c r="BC533" s="172">
        <f t="shared" si="242"/>
        <v>0</v>
      </c>
      <c r="BD533" s="171">
        <f>(VLOOKUP($D533,'P4 Destination'!$C$21:$M$176,4,0))*BC533</f>
        <v>0</v>
      </c>
      <c r="BE533" s="172">
        <f t="shared" si="243"/>
        <v>0</v>
      </c>
      <c r="BF533" s="171">
        <f>(VLOOKUP($D533,'P4 Destination'!$C$21:$M$176,5,0))*BE533</f>
        <v>0</v>
      </c>
      <c r="BG533" s="172">
        <f t="shared" si="244"/>
        <v>25</v>
      </c>
      <c r="BH533" s="171">
        <f>(VLOOKUP($D533,'P4 Destination'!$C$21:$M$176,6,0))*BG533</f>
        <v>0</v>
      </c>
      <c r="BI533" s="172">
        <f t="shared" si="245"/>
        <v>0</v>
      </c>
      <c r="BJ533" s="171">
        <f>(VLOOKUP($D533,'P4 Destination'!$C$21:$M$176,7,0))*BI533</f>
        <v>0</v>
      </c>
      <c r="BK533" s="172">
        <f t="shared" si="246"/>
        <v>0</v>
      </c>
      <c r="BL533" s="171">
        <f>(VLOOKUP($D533,'P4 Destination'!$C$21:$M$176,8,0))*BK533</f>
        <v>0</v>
      </c>
      <c r="BM533" s="172">
        <f t="shared" si="247"/>
        <v>0</v>
      </c>
      <c r="BN533" s="171">
        <f>(VLOOKUP($D533,'P4 Destination'!$C$21:$M$176,9,0))*BM533</f>
        <v>0</v>
      </c>
      <c r="BO533" s="154">
        <f t="shared" si="248"/>
        <v>1</v>
      </c>
      <c r="BP533" s="171">
        <f>(VLOOKUP(D533,'P4 Destination'!$C$21:$M$176,10,0))*K533</f>
        <v>0</v>
      </c>
      <c r="BQ533" s="171">
        <f>(VLOOKUP(D533,'P4 Destination'!$C$21:$M$176,11,0))*J533</f>
        <v>0</v>
      </c>
      <c r="BR533" s="173">
        <f t="shared" si="249"/>
        <v>0</v>
      </c>
      <c r="BS533" s="173">
        <f>(AV533*2500)*'P6 Verzekering'!$E$11</f>
        <v>0</v>
      </c>
      <c r="BT533" s="173">
        <f>(AW533*2500)*'P6 Verzekering'!$E$12</f>
        <v>0</v>
      </c>
      <c r="BU533" s="173">
        <f>(L533*2500)*'P6 Verzekering'!$E$13</f>
        <v>0</v>
      </c>
      <c r="BV533" s="173">
        <f t="shared" si="250"/>
        <v>0</v>
      </c>
      <c r="BW533"/>
      <c r="BX533"/>
    </row>
    <row r="534" spans="1:76">
      <c r="A534" s="152" t="s">
        <v>1968</v>
      </c>
      <c r="B534" s="152" t="s">
        <v>219</v>
      </c>
      <c r="C534" s="152" t="s">
        <v>219</v>
      </c>
      <c r="D534" s="152" t="s">
        <v>281</v>
      </c>
      <c r="E534" s="152" t="s">
        <v>538</v>
      </c>
      <c r="F534" s="153">
        <f t="shared" si="224"/>
        <v>23</v>
      </c>
      <c r="G534" s="154">
        <v>1</v>
      </c>
      <c r="H534" s="154">
        <f>IFERROR(VLOOKUP(B534,'P2 Origin'!$C$21:$Q$176,15,FALSE),0)</f>
        <v>0</v>
      </c>
      <c r="I534" s="154">
        <f>IFERROR(VLOOKUP(D534,'P4 Destination'!$C$21:$Q$176,15,FALSE),0)</f>
        <v>0</v>
      </c>
      <c r="J534" s="155">
        <v>1</v>
      </c>
      <c r="K534" s="155"/>
      <c r="L534" s="156">
        <v>0</v>
      </c>
      <c r="M534" s="155">
        <v>0</v>
      </c>
      <c r="N534" s="155">
        <v>0</v>
      </c>
      <c r="O534" s="157">
        <f t="shared" si="225"/>
        <v>0</v>
      </c>
      <c r="P534" s="158">
        <f t="shared" si="226"/>
        <v>0</v>
      </c>
      <c r="Q534" s="159">
        <f>IFERROR(VLOOKUP(N534,'P1 Intra-Europees'!$A$15:$H$25,3,0),0)*P534</f>
        <v>0</v>
      </c>
      <c r="R534" s="160">
        <f t="shared" si="227"/>
        <v>0</v>
      </c>
      <c r="S534" s="159">
        <f>IFERROR(VLOOKUP(N534,'P1 Intra-Europees'!$A$15:$H$25,4,0),0)*R534</f>
        <v>0</v>
      </c>
      <c r="T534" s="160">
        <f t="shared" si="228"/>
        <v>0</v>
      </c>
      <c r="U534" s="159">
        <f>IFERROR(VLOOKUP(N534,'P1 Intra-Europees'!$A$15:$H$25,5,0),0)*T534</f>
        <v>0</v>
      </c>
      <c r="V534" s="160">
        <f t="shared" si="229"/>
        <v>0</v>
      </c>
      <c r="W534" s="159">
        <f>IFERROR(VLOOKUP(N534,'P1 Intra-Europees'!$A$15:$H$25,6,0),0)*V534</f>
        <v>0</v>
      </c>
      <c r="X534" s="160">
        <f t="shared" si="230"/>
        <v>0</v>
      </c>
      <c r="Y534" s="159">
        <f>IFERROR(VLOOKUP(N534,'P1 Intra-Europees'!$A$15:$H$25,7,0),0)*X534</f>
        <v>0</v>
      </c>
      <c r="Z534" s="161">
        <f t="shared" si="231"/>
        <v>0</v>
      </c>
      <c r="AA534" s="162">
        <f>IFERROR(VLOOKUP(N534,'P1 Intra-Europees'!$A$15:$H$25,8,0),0)*Z534</f>
        <v>0</v>
      </c>
      <c r="AB534" s="163">
        <f t="shared" si="232"/>
        <v>0</v>
      </c>
      <c r="AC534" s="157" t="str">
        <f>VLOOKUP(B534,'P2 Origin'!$C$21:$O$176,13,0)</f>
        <v>EUR</v>
      </c>
      <c r="AD534" s="164">
        <f t="shared" si="233"/>
        <v>0</v>
      </c>
      <c r="AE534" s="165">
        <f>IF(AU534&gt;0.1,VLOOKUP(B534,'P2 Origin'!$C$21:$M$176,3,0)*H534,0)</f>
        <v>0</v>
      </c>
      <c r="AF534" s="166">
        <f t="shared" si="234"/>
        <v>0</v>
      </c>
      <c r="AG534" s="165">
        <f>(VLOOKUP(B534,'P2 Origin'!$C$21:$M$176,4,0))*AF534</f>
        <v>0</v>
      </c>
      <c r="AH534" s="166">
        <f t="shared" si="235"/>
        <v>0</v>
      </c>
      <c r="AI534" s="165">
        <f>(VLOOKUP(B534,'P2 Origin'!$C$21:$M$176,5,0))*AH534</f>
        <v>0</v>
      </c>
      <c r="AJ534" s="166">
        <f t="shared" si="251"/>
        <v>23</v>
      </c>
      <c r="AK534" s="165">
        <f>(VLOOKUP(B534,'P2 Origin'!$C$21:$M$176,6,0))*AJ534</f>
        <v>0</v>
      </c>
      <c r="AL534" s="166">
        <f t="shared" si="236"/>
        <v>0</v>
      </c>
      <c r="AM534" s="165">
        <f>(VLOOKUP($B534,'P2 Origin'!$C$21:$M$176,7,0))*AL534</f>
        <v>0</v>
      </c>
      <c r="AN534" s="166">
        <f t="shared" si="237"/>
        <v>0</v>
      </c>
      <c r="AO534" s="165">
        <f>(VLOOKUP($B534,'P2 Origin'!$C$21:$M$176,8,0))*AN534</f>
        <v>0</v>
      </c>
      <c r="AP534" s="166">
        <f t="shared" si="238"/>
        <v>0</v>
      </c>
      <c r="AQ534" s="165">
        <f>(VLOOKUP($B534,'P2 Origin'!$C$21:$M$176,9,0))*AP534</f>
        <v>0</v>
      </c>
      <c r="AR534" s="155">
        <f t="shared" si="239"/>
        <v>1</v>
      </c>
      <c r="AS534" s="164">
        <f>(VLOOKUP(B534,'P2 Origin'!$C$21:$M$176,10,0))*K534</f>
        <v>0</v>
      </c>
      <c r="AT534" s="164">
        <f>(VLOOKUP(B534,'P2 Origin'!$C$21:$M$176,11,0))*J534</f>
        <v>0</v>
      </c>
      <c r="AU534" s="167">
        <v>23</v>
      </c>
      <c r="AV534" s="168">
        <v>23</v>
      </c>
      <c r="AW534" s="169">
        <v>0</v>
      </c>
      <c r="AX534" s="170">
        <f>IF(AU534&gt;=0.1,'P3 Bureaumarge zee- en luchtvr.'!$D$12,0)</f>
        <v>0</v>
      </c>
      <c r="AY534" s="163">
        <f t="shared" si="240"/>
        <v>0</v>
      </c>
      <c r="AZ534" s="157" t="str">
        <f>VLOOKUP(D534,'P4 Destination'!$C$21:$O$176,13,0)</f>
        <v>USD</v>
      </c>
      <c r="BA534" s="164">
        <f t="shared" si="241"/>
        <v>0</v>
      </c>
      <c r="BB534" s="171">
        <f>IF(AU534&gt;0.1,(VLOOKUP(D534,'P4 Destination'!$C$21:$M$176,3,0))*I534,0)</f>
        <v>0</v>
      </c>
      <c r="BC534" s="172">
        <f t="shared" si="242"/>
        <v>0</v>
      </c>
      <c r="BD534" s="171">
        <f>(VLOOKUP($D534,'P4 Destination'!$C$21:$M$176,4,0))*BC534</f>
        <v>0</v>
      </c>
      <c r="BE534" s="172">
        <f t="shared" si="243"/>
        <v>0</v>
      </c>
      <c r="BF534" s="171">
        <f>(VLOOKUP($D534,'P4 Destination'!$C$21:$M$176,5,0))*BE534</f>
        <v>0</v>
      </c>
      <c r="BG534" s="172">
        <f t="shared" si="244"/>
        <v>23</v>
      </c>
      <c r="BH534" s="171">
        <f>(VLOOKUP($D534,'P4 Destination'!$C$21:$M$176,6,0))*BG534</f>
        <v>0</v>
      </c>
      <c r="BI534" s="172">
        <f t="shared" si="245"/>
        <v>0</v>
      </c>
      <c r="BJ534" s="171">
        <f>(VLOOKUP($D534,'P4 Destination'!$C$21:$M$176,7,0))*BI534</f>
        <v>0</v>
      </c>
      <c r="BK534" s="172">
        <f t="shared" si="246"/>
        <v>0</v>
      </c>
      <c r="BL534" s="171">
        <f>(VLOOKUP($D534,'P4 Destination'!$C$21:$M$176,8,0))*BK534</f>
        <v>0</v>
      </c>
      <c r="BM534" s="172">
        <f t="shared" si="247"/>
        <v>0</v>
      </c>
      <c r="BN534" s="171">
        <f>(VLOOKUP($D534,'P4 Destination'!$C$21:$M$176,9,0))*BM534</f>
        <v>0</v>
      </c>
      <c r="BO534" s="154">
        <f t="shared" si="248"/>
        <v>1</v>
      </c>
      <c r="BP534" s="171">
        <f>(VLOOKUP(D534,'P4 Destination'!$C$21:$M$176,10,0))*K534</f>
        <v>0</v>
      </c>
      <c r="BQ534" s="171">
        <f>(VLOOKUP(D534,'P4 Destination'!$C$21:$M$176,11,0))*J534</f>
        <v>0</v>
      </c>
      <c r="BR534" s="173">
        <f t="shared" si="249"/>
        <v>0</v>
      </c>
      <c r="BS534" s="173">
        <f>(AV534*2500)*'P6 Verzekering'!$E$11</f>
        <v>0</v>
      </c>
      <c r="BT534" s="173">
        <f>(AW534*2500)*'P6 Verzekering'!$E$12</f>
        <v>0</v>
      </c>
      <c r="BU534" s="173">
        <f>(L534*2500)*'P6 Verzekering'!$E$13</f>
        <v>0</v>
      </c>
      <c r="BV534" s="173">
        <f t="shared" si="250"/>
        <v>0</v>
      </c>
      <c r="BW534"/>
      <c r="BX534"/>
    </row>
    <row r="535" spans="1:76">
      <c r="A535" s="152" t="s">
        <v>1969</v>
      </c>
      <c r="B535" s="152" t="s">
        <v>219</v>
      </c>
      <c r="C535" s="152" t="s">
        <v>219</v>
      </c>
      <c r="D535" s="152" t="s">
        <v>281</v>
      </c>
      <c r="E535" s="152" t="s">
        <v>538</v>
      </c>
      <c r="F535" s="153">
        <f t="shared" si="224"/>
        <v>30</v>
      </c>
      <c r="G535" s="154">
        <v>1</v>
      </c>
      <c r="H535" s="154">
        <f>IFERROR(VLOOKUP(B535,'P2 Origin'!$C$21:$Q$176,15,FALSE),0)</f>
        <v>0</v>
      </c>
      <c r="I535" s="154">
        <f>IFERROR(VLOOKUP(D535,'P4 Destination'!$C$21:$Q$176,15,FALSE),0)</f>
        <v>0</v>
      </c>
      <c r="J535" s="155">
        <v>1</v>
      </c>
      <c r="K535" s="155"/>
      <c r="L535" s="156">
        <v>0</v>
      </c>
      <c r="M535" s="155">
        <v>0</v>
      </c>
      <c r="N535" s="155">
        <v>0</v>
      </c>
      <c r="O535" s="157">
        <f t="shared" si="225"/>
        <v>0</v>
      </c>
      <c r="P535" s="158">
        <f t="shared" si="226"/>
        <v>0</v>
      </c>
      <c r="Q535" s="159">
        <f>IFERROR(VLOOKUP(N535,'P1 Intra-Europees'!$A$15:$H$25,3,0),0)*P535</f>
        <v>0</v>
      </c>
      <c r="R535" s="160">
        <f t="shared" si="227"/>
        <v>0</v>
      </c>
      <c r="S535" s="159">
        <f>IFERROR(VLOOKUP(N535,'P1 Intra-Europees'!$A$15:$H$25,4,0),0)*R535</f>
        <v>0</v>
      </c>
      <c r="T535" s="160">
        <f t="shared" si="228"/>
        <v>0</v>
      </c>
      <c r="U535" s="159">
        <f>IFERROR(VLOOKUP(N535,'P1 Intra-Europees'!$A$15:$H$25,5,0),0)*T535</f>
        <v>0</v>
      </c>
      <c r="V535" s="160">
        <f t="shared" si="229"/>
        <v>0</v>
      </c>
      <c r="W535" s="159">
        <f>IFERROR(VLOOKUP(N535,'P1 Intra-Europees'!$A$15:$H$25,6,0),0)*V535</f>
        <v>0</v>
      </c>
      <c r="X535" s="160">
        <f t="shared" si="230"/>
        <v>0</v>
      </c>
      <c r="Y535" s="159">
        <f>IFERROR(VLOOKUP(N535,'P1 Intra-Europees'!$A$15:$H$25,7,0),0)*X535</f>
        <v>0</v>
      </c>
      <c r="Z535" s="161">
        <f t="shared" si="231"/>
        <v>0</v>
      </c>
      <c r="AA535" s="162">
        <f>IFERROR(VLOOKUP(N535,'P1 Intra-Europees'!$A$15:$H$25,8,0),0)*Z535</f>
        <v>0</v>
      </c>
      <c r="AB535" s="163">
        <f t="shared" si="232"/>
        <v>0</v>
      </c>
      <c r="AC535" s="157" t="str">
        <f>VLOOKUP(B535,'P2 Origin'!$C$21:$O$176,13,0)</f>
        <v>EUR</v>
      </c>
      <c r="AD535" s="164">
        <f t="shared" si="233"/>
        <v>0</v>
      </c>
      <c r="AE535" s="165">
        <f>IF(AU535&gt;0.1,VLOOKUP(B535,'P2 Origin'!$C$21:$M$176,3,0)*H535,0)</f>
        <v>0</v>
      </c>
      <c r="AF535" s="166">
        <f t="shared" si="234"/>
        <v>0</v>
      </c>
      <c r="AG535" s="165">
        <f>(VLOOKUP(B535,'P2 Origin'!$C$21:$M$176,4,0))*AF535</f>
        <v>0</v>
      </c>
      <c r="AH535" s="166">
        <f t="shared" si="235"/>
        <v>0</v>
      </c>
      <c r="AI535" s="165">
        <f>(VLOOKUP(B535,'P2 Origin'!$C$21:$M$176,5,0))*AH535</f>
        <v>0</v>
      </c>
      <c r="AJ535" s="166">
        <f t="shared" si="251"/>
        <v>0</v>
      </c>
      <c r="AK535" s="165">
        <f>(VLOOKUP(B535,'P2 Origin'!$C$21:$M$176,6,0))*AJ535</f>
        <v>0</v>
      </c>
      <c r="AL535" s="166">
        <f t="shared" si="236"/>
        <v>30</v>
      </c>
      <c r="AM535" s="165">
        <f>(VLOOKUP($B535,'P2 Origin'!$C$21:$M$176,7,0))*AL535</f>
        <v>0</v>
      </c>
      <c r="AN535" s="166">
        <f t="shared" si="237"/>
        <v>0</v>
      </c>
      <c r="AO535" s="165">
        <f>(VLOOKUP($B535,'P2 Origin'!$C$21:$M$176,8,0))*AN535</f>
        <v>0</v>
      </c>
      <c r="AP535" s="166">
        <f t="shared" si="238"/>
        <v>0</v>
      </c>
      <c r="AQ535" s="165">
        <f>(VLOOKUP($B535,'P2 Origin'!$C$21:$M$176,9,0))*AP535</f>
        <v>0</v>
      </c>
      <c r="AR535" s="155">
        <f t="shared" si="239"/>
        <v>1</v>
      </c>
      <c r="AS535" s="164">
        <f>(VLOOKUP(B535,'P2 Origin'!$C$21:$M$176,10,0))*K535</f>
        <v>0</v>
      </c>
      <c r="AT535" s="164">
        <f>(VLOOKUP(B535,'P2 Origin'!$C$21:$M$176,11,0))*J535</f>
        <v>0</v>
      </c>
      <c r="AU535" s="167">
        <v>30</v>
      </c>
      <c r="AV535" s="168">
        <v>30</v>
      </c>
      <c r="AW535" s="169">
        <v>0</v>
      </c>
      <c r="AX535" s="170">
        <f>IF(AU535&gt;=0.1,'P3 Bureaumarge zee- en luchtvr.'!$D$12,0)</f>
        <v>0</v>
      </c>
      <c r="AY535" s="163">
        <f t="shared" si="240"/>
        <v>0</v>
      </c>
      <c r="AZ535" s="157" t="str">
        <f>VLOOKUP(D535,'P4 Destination'!$C$21:$O$176,13,0)</f>
        <v>USD</v>
      </c>
      <c r="BA535" s="164">
        <f t="shared" si="241"/>
        <v>0</v>
      </c>
      <c r="BB535" s="171">
        <f>IF(AU535&gt;0.1,(VLOOKUP(D535,'P4 Destination'!$C$21:$M$176,3,0))*I535,0)</f>
        <v>0</v>
      </c>
      <c r="BC535" s="172">
        <f t="shared" si="242"/>
        <v>0</v>
      </c>
      <c r="BD535" s="171">
        <f>(VLOOKUP($D535,'P4 Destination'!$C$21:$M$176,4,0))*BC535</f>
        <v>0</v>
      </c>
      <c r="BE535" s="172">
        <f t="shared" si="243"/>
        <v>0</v>
      </c>
      <c r="BF535" s="171">
        <f>(VLOOKUP($D535,'P4 Destination'!$C$21:$M$176,5,0))*BE535</f>
        <v>0</v>
      </c>
      <c r="BG535" s="172">
        <f t="shared" si="244"/>
        <v>0</v>
      </c>
      <c r="BH535" s="171">
        <f>(VLOOKUP($D535,'P4 Destination'!$C$21:$M$176,6,0))*BG535</f>
        <v>0</v>
      </c>
      <c r="BI535" s="172">
        <f t="shared" si="245"/>
        <v>30</v>
      </c>
      <c r="BJ535" s="171">
        <f>(VLOOKUP($D535,'P4 Destination'!$C$21:$M$176,7,0))*BI535</f>
        <v>0</v>
      </c>
      <c r="BK535" s="172">
        <f t="shared" si="246"/>
        <v>0</v>
      </c>
      <c r="BL535" s="171">
        <f>(VLOOKUP($D535,'P4 Destination'!$C$21:$M$176,8,0))*BK535</f>
        <v>0</v>
      </c>
      <c r="BM535" s="172">
        <f t="shared" si="247"/>
        <v>0</v>
      </c>
      <c r="BN535" s="171">
        <f>(VLOOKUP($D535,'P4 Destination'!$C$21:$M$176,9,0))*BM535</f>
        <v>0</v>
      </c>
      <c r="BO535" s="154">
        <f t="shared" si="248"/>
        <v>1</v>
      </c>
      <c r="BP535" s="171">
        <f>(VLOOKUP(D535,'P4 Destination'!$C$21:$M$176,10,0))*K535</f>
        <v>0</v>
      </c>
      <c r="BQ535" s="171">
        <f>(VLOOKUP(D535,'P4 Destination'!$C$21:$M$176,11,0))*J535</f>
        <v>0</v>
      </c>
      <c r="BR535" s="173">
        <f t="shared" si="249"/>
        <v>0</v>
      </c>
      <c r="BS535" s="173">
        <f>(AV535*2500)*'P6 Verzekering'!$E$11</f>
        <v>0</v>
      </c>
      <c r="BT535" s="173">
        <f>(AW535*2500)*'P6 Verzekering'!$E$12</f>
        <v>0</v>
      </c>
      <c r="BU535" s="173">
        <f>(L535*2500)*'P6 Verzekering'!$E$13</f>
        <v>0</v>
      </c>
      <c r="BV535" s="173">
        <f t="shared" si="250"/>
        <v>0</v>
      </c>
      <c r="BW535"/>
      <c r="BX535"/>
    </row>
    <row r="536" spans="1:76">
      <c r="A536" s="152" t="s">
        <v>1970</v>
      </c>
      <c r="B536" s="152" t="s">
        <v>219</v>
      </c>
      <c r="C536" s="152" t="s">
        <v>219</v>
      </c>
      <c r="D536" s="152" t="s">
        <v>281</v>
      </c>
      <c r="E536" s="152" t="s">
        <v>538</v>
      </c>
      <c r="F536" s="153">
        <f t="shared" si="224"/>
        <v>12</v>
      </c>
      <c r="G536" s="154">
        <v>1</v>
      </c>
      <c r="H536" s="154">
        <f>IFERROR(VLOOKUP(B536,'P2 Origin'!$C$21:$Q$176,15,FALSE),0)</f>
        <v>0</v>
      </c>
      <c r="I536" s="154">
        <f>IFERROR(VLOOKUP(D536,'P4 Destination'!$C$21:$Q$176,15,FALSE),0)</f>
        <v>0</v>
      </c>
      <c r="J536" s="155">
        <v>1</v>
      </c>
      <c r="K536" s="155"/>
      <c r="L536" s="156">
        <v>0</v>
      </c>
      <c r="M536" s="155">
        <v>0</v>
      </c>
      <c r="N536" s="155">
        <v>0</v>
      </c>
      <c r="O536" s="157">
        <f t="shared" si="225"/>
        <v>0</v>
      </c>
      <c r="P536" s="158">
        <f t="shared" si="226"/>
        <v>0</v>
      </c>
      <c r="Q536" s="159">
        <f>IFERROR(VLOOKUP(N536,'P1 Intra-Europees'!$A$15:$H$25,3,0),0)*P536</f>
        <v>0</v>
      </c>
      <c r="R536" s="160">
        <f t="shared" si="227"/>
        <v>0</v>
      </c>
      <c r="S536" s="159">
        <f>IFERROR(VLOOKUP(N536,'P1 Intra-Europees'!$A$15:$H$25,4,0),0)*R536</f>
        <v>0</v>
      </c>
      <c r="T536" s="160">
        <f t="shared" si="228"/>
        <v>0</v>
      </c>
      <c r="U536" s="159">
        <f>IFERROR(VLOOKUP(N536,'P1 Intra-Europees'!$A$15:$H$25,5,0),0)*T536</f>
        <v>0</v>
      </c>
      <c r="V536" s="160">
        <f t="shared" si="229"/>
        <v>0</v>
      </c>
      <c r="W536" s="159">
        <f>IFERROR(VLOOKUP(N536,'P1 Intra-Europees'!$A$15:$H$25,6,0),0)*V536</f>
        <v>0</v>
      </c>
      <c r="X536" s="160">
        <f t="shared" si="230"/>
        <v>0</v>
      </c>
      <c r="Y536" s="159">
        <f>IFERROR(VLOOKUP(N536,'P1 Intra-Europees'!$A$15:$H$25,7,0),0)*X536</f>
        <v>0</v>
      </c>
      <c r="Z536" s="161">
        <f t="shared" si="231"/>
        <v>0</v>
      </c>
      <c r="AA536" s="162">
        <f>IFERROR(VLOOKUP(N536,'P1 Intra-Europees'!$A$15:$H$25,8,0),0)*Z536</f>
        <v>0</v>
      </c>
      <c r="AB536" s="163">
        <f t="shared" si="232"/>
        <v>0</v>
      </c>
      <c r="AC536" s="157" t="str">
        <f>VLOOKUP(B536,'P2 Origin'!$C$21:$O$176,13,0)</f>
        <v>EUR</v>
      </c>
      <c r="AD536" s="164">
        <f t="shared" si="233"/>
        <v>0</v>
      </c>
      <c r="AE536" s="165">
        <f>IF(AU536&gt;0.1,VLOOKUP(B536,'P2 Origin'!$C$21:$M$176,3,0)*H536,0)</f>
        <v>0</v>
      </c>
      <c r="AF536" s="166">
        <f t="shared" si="234"/>
        <v>0</v>
      </c>
      <c r="AG536" s="165">
        <f>(VLOOKUP(B536,'P2 Origin'!$C$21:$M$176,4,0))*AF536</f>
        <v>0</v>
      </c>
      <c r="AH536" s="166">
        <f t="shared" si="235"/>
        <v>12</v>
      </c>
      <c r="AI536" s="165">
        <f>(VLOOKUP(B536,'P2 Origin'!$C$21:$M$176,5,0))*AH536</f>
        <v>0</v>
      </c>
      <c r="AJ536" s="166">
        <f t="shared" si="251"/>
        <v>0</v>
      </c>
      <c r="AK536" s="165">
        <f>(VLOOKUP(B536,'P2 Origin'!$C$21:$M$176,6,0))*AJ536</f>
        <v>0</v>
      </c>
      <c r="AL536" s="166">
        <f t="shared" si="236"/>
        <v>0</v>
      </c>
      <c r="AM536" s="165">
        <f>(VLOOKUP($B536,'P2 Origin'!$C$21:$M$176,7,0))*AL536</f>
        <v>0</v>
      </c>
      <c r="AN536" s="166">
        <f t="shared" si="237"/>
        <v>0</v>
      </c>
      <c r="AO536" s="165">
        <f>(VLOOKUP($B536,'P2 Origin'!$C$21:$M$176,8,0))*AN536</f>
        <v>0</v>
      </c>
      <c r="AP536" s="166">
        <f t="shared" si="238"/>
        <v>0</v>
      </c>
      <c r="AQ536" s="165">
        <f>(VLOOKUP($B536,'P2 Origin'!$C$21:$M$176,9,0))*AP536</f>
        <v>0</v>
      </c>
      <c r="AR536" s="155">
        <f t="shared" si="239"/>
        <v>1</v>
      </c>
      <c r="AS536" s="164">
        <f>(VLOOKUP(B536,'P2 Origin'!$C$21:$M$176,10,0))*K536</f>
        <v>0</v>
      </c>
      <c r="AT536" s="164">
        <f>(VLOOKUP(B536,'P2 Origin'!$C$21:$M$176,11,0))*J536</f>
        <v>0</v>
      </c>
      <c r="AU536" s="167">
        <v>12</v>
      </c>
      <c r="AV536" s="168">
        <v>12</v>
      </c>
      <c r="AW536" s="169">
        <v>0</v>
      </c>
      <c r="AX536" s="170">
        <f>IF(AU536&gt;=0.1,'P3 Bureaumarge zee- en luchtvr.'!$D$12,0)</f>
        <v>0</v>
      </c>
      <c r="AY536" s="163">
        <f t="shared" si="240"/>
        <v>0</v>
      </c>
      <c r="AZ536" s="157" t="str">
        <f>VLOOKUP(D536,'P4 Destination'!$C$21:$O$176,13,0)</f>
        <v>USD</v>
      </c>
      <c r="BA536" s="164">
        <f t="shared" si="241"/>
        <v>0</v>
      </c>
      <c r="BB536" s="171">
        <f>IF(AU536&gt;0.1,(VLOOKUP(D536,'P4 Destination'!$C$21:$M$176,3,0))*I536,0)</f>
        <v>0</v>
      </c>
      <c r="BC536" s="172">
        <f t="shared" si="242"/>
        <v>0</v>
      </c>
      <c r="BD536" s="171">
        <f>(VLOOKUP($D536,'P4 Destination'!$C$21:$M$176,4,0))*BC536</f>
        <v>0</v>
      </c>
      <c r="BE536" s="172">
        <f t="shared" si="243"/>
        <v>12</v>
      </c>
      <c r="BF536" s="171">
        <f>(VLOOKUP($D536,'P4 Destination'!$C$21:$M$176,5,0))*BE536</f>
        <v>0</v>
      </c>
      <c r="BG536" s="172">
        <f t="shared" si="244"/>
        <v>0</v>
      </c>
      <c r="BH536" s="171">
        <f>(VLOOKUP($D536,'P4 Destination'!$C$21:$M$176,6,0))*BG536</f>
        <v>0</v>
      </c>
      <c r="BI536" s="172">
        <f t="shared" si="245"/>
        <v>0</v>
      </c>
      <c r="BJ536" s="171">
        <f>(VLOOKUP($D536,'P4 Destination'!$C$21:$M$176,7,0))*BI536</f>
        <v>0</v>
      </c>
      <c r="BK536" s="172">
        <f t="shared" si="246"/>
        <v>0</v>
      </c>
      <c r="BL536" s="171">
        <f>(VLOOKUP($D536,'P4 Destination'!$C$21:$M$176,8,0))*BK536</f>
        <v>0</v>
      </c>
      <c r="BM536" s="172">
        <f t="shared" si="247"/>
        <v>0</v>
      </c>
      <c r="BN536" s="171">
        <f>(VLOOKUP($D536,'P4 Destination'!$C$21:$M$176,9,0))*BM536</f>
        <v>0</v>
      </c>
      <c r="BO536" s="154">
        <f t="shared" si="248"/>
        <v>1</v>
      </c>
      <c r="BP536" s="171">
        <f>(VLOOKUP(D536,'P4 Destination'!$C$21:$M$176,10,0))*K536</f>
        <v>0</v>
      </c>
      <c r="BQ536" s="171">
        <f>(VLOOKUP(D536,'P4 Destination'!$C$21:$M$176,11,0))*J536</f>
        <v>0</v>
      </c>
      <c r="BR536" s="173">
        <f t="shared" si="249"/>
        <v>0</v>
      </c>
      <c r="BS536" s="173">
        <f>(AV536*2500)*'P6 Verzekering'!$E$11</f>
        <v>0</v>
      </c>
      <c r="BT536" s="173">
        <f>(AW536*2500)*'P6 Verzekering'!$E$12</f>
        <v>0</v>
      </c>
      <c r="BU536" s="173">
        <f>(L536*2500)*'P6 Verzekering'!$E$13</f>
        <v>0</v>
      </c>
      <c r="BV536" s="173">
        <f t="shared" si="250"/>
        <v>0</v>
      </c>
      <c r="BW536"/>
      <c r="BX536"/>
    </row>
    <row r="537" spans="1:76">
      <c r="A537" s="152" t="s">
        <v>1972</v>
      </c>
      <c r="B537" s="152" t="s">
        <v>219</v>
      </c>
      <c r="C537" s="152" t="s">
        <v>219</v>
      </c>
      <c r="D537" s="152" t="s">
        <v>281</v>
      </c>
      <c r="E537" s="152" t="s">
        <v>538</v>
      </c>
      <c r="F537" s="153">
        <f t="shared" si="224"/>
        <v>30</v>
      </c>
      <c r="G537" s="154">
        <v>1</v>
      </c>
      <c r="H537" s="154">
        <f>IFERROR(VLOOKUP(B537,'P2 Origin'!$C$21:$Q$176,15,FALSE),0)</f>
        <v>0</v>
      </c>
      <c r="I537" s="154">
        <f>IFERROR(VLOOKUP(D537,'P4 Destination'!$C$21:$Q$176,15,FALSE),0)</f>
        <v>0</v>
      </c>
      <c r="J537" s="155">
        <v>1</v>
      </c>
      <c r="K537" s="155"/>
      <c r="L537" s="156">
        <v>0</v>
      </c>
      <c r="M537" s="155">
        <v>0</v>
      </c>
      <c r="N537" s="155">
        <v>0</v>
      </c>
      <c r="O537" s="157">
        <f t="shared" si="225"/>
        <v>0</v>
      </c>
      <c r="P537" s="158">
        <f t="shared" si="226"/>
        <v>0</v>
      </c>
      <c r="Q537" s="159">
        <f>IFERROR(VLOOKUP(N537,'P1 Intra-Europees'!$A$15:$H$25,3,0),0)*P537</f>
        <v>0</v>
      </c>
      <c r="R537" s="160">
        <f t="shared" si="227"/>
        <v>0</v>
      </c>
      <c r="S537" s="159">
        <f>IFERROR(VLOOKUP(N537,'P1 Intra-Europees'!$A$15:$H$25,4,0),0)*R537</f>
        <v>0</v>
      </c>
      <c r="T537" s="160">
        <f t="shared" si="228"/>
        <v>0</v>
      </c>
      <c r="U537" s="159">
        <f>IFERROR(VLOOKUP(N537,'P1 Intra-Europees'!$A$15:$H$25,5,0),0)*T537</f>
        <v>0</v>
      </c>
      <c r="V537" s="160">
        <f t="shared" si="229"/>
        <v>0</v>
      </c>
      <c r="W537" s="159">
        <f>IFERROR(VLOOKUP(N537,'P1 Intra-Europees'!$A$15:$H$25,6,0),0)*V537</f>
        <v>0</v>
      </c>
      <c r="X537" s="160">
        <f t="shared" si="230"/>
        <v>0</v>
      </c>
      <c r="Y537" s="159">
        <f>IFERROR(VLOOKUP(N537,'P1 Intra-Europees'!$A$15:$H$25,7,0),0)*X537</f>
        <v>0</v>
      </c>
      <c r="Z537" s="161">
        <f t="shared" si="231"/>
        <v>0</v>
      </c>
      <c r="AA537" s="162">
        <f>IFERROR(VLOOKUP(N537,'P1 Intra-Europees'!$A$15:$H$25,8,0),0)*Z537</f>
        <v>0</v>
      </c>
      <c r="AB537" s="163">
        <f t="shared" si="232"/>
        <v>0</v>
      </c>
      <c r="AC537" s="157" t="str">
        <f>VLOOKUP(B537,'P2 Origin'!$C$21:$O$176,13,0)</f>
        <v>EUR</v>
      </c>
      <c r="AD537" s="164">
        <f t="shared" si="233"/>
        <v>0</v>
      </c>
      <c r="AE537" s="165">
        <f>IF(AU537&gt;0.1,VLOOKUP(B537,'P2 Origin'!$C$21:$M$176,3,0)*H537,0)</f>
        <v>0</v>
      </c>
      <c r="AF537" s="166">
        <f t="shared" si="234"/>
        <v>0</v>
      </c>
      <c r="AG537" s="165">
        <f>(VLOOKUP(B537,'P2 Origin'!$C$21:$M$176,4,0))*AF537</f>
        <v>0</v>
      </c>
      <c r="AH537" s="166">
        <f t="shared" si="235"/>
        <v>0</v>
      </c>
      <c r="AI537" s="165">
        <f>(VLOOKUP(B537,'P2 Origin'!$C$21:$M$176,5,0))*AH537</f>
        <v>0</v>
      </c>
      <c r="AJ537" s="166">
        <f t="shared" si="251"/>
        <v>0</v>
      </c>
      <c r="AK537" s="165">
        <f>(VLOOKUP(B537,'P2 Origin'!$C$21:$M$176,6,0))*AJ537</f>
        <v>0</v>
      </c>
      <c r="AL537" s="166">
        <f t="shared" si="236"/>
        <v>30</v>
      </c>
      <c r="AM537" s="165">
        <f>(VLOOKUP($B537,'P2 Origin'!$C$21:$M$176,7,0))*AL537</f>
        <v>0</v>
      </c>
      <c r="AN537" s="166">
        <f t="shared" si="237"/>
        <v>0</v>
      </c>
      <c r="AO537" s="165">
        <f>(VLOOKUP($B537,'P2 Origin'!$C$21:$M$176,8,0))*AN537</f>
        <v>0</v>
      </c>
      <c r="AP537" s="166">
        <f t="shared" si="238"/>
        <v>0</v>
      </c>
      <c r="AQ537" s="165">
        <f>(VLOOKUP($B537,'P2 Origin'!$C$21:$M$176,9,0))*AP537</f>
        <v>0</v>
      </c>
      <c r="AR537" s="155">
        <f t="shared" si="239"/>
        <v>1</v>
      </c>
      <c r="AS537" s="164">
        <f>(VLOOKUP(B537,'P2 Origin'!$C$21:$M$176,10,0))*K537</f>
        <v>0</v>
      </c>
      <c r="AT537" s="164">
        <f>(VLOOKUP(B537,'P2 Origin'!$C$21:$M$176,11,0))*J537</f>
        <v>0</v>
      </c>
      <c r="AU537" s="167">
        <v>30</v>
      </c>
      <c r="AV537" s="168">
        <v>30</v>
      </c>
      <c r="AW537" s="169">
        <v>0</v>
      </c>
      <c r="AX537" s="170">
        <f>IF(AU537&gt;=0.1,'P3 Bureaumarge zee- en luchtvr.'!$D$12,0)</f>
        <v>0</v>
      </c>
      <c r="AY537" s="163">
        <f t="shared" si="240"/>
        <v>0</v>
      </c>
      <c r="AZ537" s="157" t="str">
        <f>VLOOKUP(D537,'P4 Destination'!$C$21:$O$176,13,0)</f>
        <v>USD</v>
      </c>
      <c r="BA537" s="164">
        <f t="shared" si="241"/>
        <v>0</v>
      </c>
      <c r="BB537" s="171">
        <f>IF(AU537&gt;0.1,(VLOOKUP(D537,'P4 Destination'!$C$21:$M$176,3,0))*I537,0)</f>
        <v>0</v>
      </c>
      <c r="BC537" s="172">
        <f t="shared" si="242"/>
        <v>0</v>
      </c>
      <c r="BD537" s="171">
        <f>(VLOOKUP($D537,'P4 Destination'!$C$21:$M$176,4,0))*BC537</f>
        <v>0</v>
      </c>
      <c r="BE537" s="172">
        <f t="shared" si="243"/>
        <v>0</v>
      </c>
      <c r="BF537" s="171">
        <f>(VLOOKUP($D537,'P4 Destination'!$C$21:$M$176,5,0))*BE537</f>
        <v>0</v>
      </c>
      <c r="BG537" s="172">
        <f t="shared" si="244"/>
        <v>0</v>
      </c>
      <c r="BH537" s="171">
        <f>(VLOOKUP($D537,'P4 Destination'!$C$21:$M$176,6,0))*BG537</f>
        <v>0</v>
      </c>
      <c r="BI537" s="172">
        <f t="shared" si="245"/>
        <v>30</v>
      </c>
      <c r="BJ537" s="171">
        <f>(VLOOKUP($D537,'P4 Destination'!$C$21:$M$176,7,0))*BI537</f>
        <v>0</v>
      </c>
      <c r="BK537" s="172">
        <f t="shared" si="246"/>
        <v>0</v>
      </c>
      <c r="BL537" s="171">
        <f>(VLOOKUP($D537,'P4 Destination'!$C$21:$M$176,8,0))*BK537</f>
        <v>0</v>
      </c>
      <c r="BM537" s="172">
        <f t="shared" si="247"/>
        <v>0</v>
      </c>
      <c r="BN537" s="171">
        <f>(VLOOKUP($D537,'P4 Destination'!$C$21:$M$176,9,0))*BM537</f>
        <v>0</v>
      </c>
      <c r="BO537" s="154">
        <f t="shared" si="248"/>
        <v>1</v>
      </c>
      <c r="BP537" s="171">
        <f>(VLOOKUP(D537,'P4 Destination'!$C$21:$M$176,10,0))*K537</f>
        <v>0</v>
      </c>
      <c r="BQ537" s="171">
        <f>(VLOOKUP(D537,'P4 Destination'!$C$21:$M$176,11,0))*J537</f>
        <v>0</v>
      </c>
      <c r="BR537" s="173">
        <f t="shared" si="249"/>
        <v>0</v>
      </c>
      <c r="BS537" s="173">
        <f>(AV537*2500)*'P6 Verzekering'!$E$11</f>
        <v>0</v>
      </c>
      <c r="BT537" s="173">
        <f>(AW537*2500)*'P6 Verzekering'!$E$12</f>
        <v>0</v>
      </c>
      <c r="BU537" s="173">
        <f>(L537*2500)*'P6 Verzekering'!$E$13</f>
        <v>0</v>
      </c>
      <c r="BV537" s="173">
        <f t="shared" si="250"/>
        <v>0</v>
      </c>
      <c r="BW537"/>
      <c r="BX537"/>
    </row>
    <row r="538" spans="1:76">
      <c r="A538" s="152" t="s">
        <v>1974</v>
      </c>
      <c r="B538" s="152" t="s">
        <v>219</v>
      </c>
      <c r="C538" s="152" t="s">
        <v>219</v>
      </c>
      <c r="D538" s="152" t="s">
        <v>281</v>
      </c>
      <c r="E538" s="152" t="s">
        <v>538</v>
      </c>
      <c r="F538" s="153">
        <f t="shared" si="224"/>
        <v>21</v>
      </c>
      <c r="G538" s="154">
        <v>1</v>
      </c>
      <c r="H538" s="154">
        <f>IFERROR(VLOOKUP(B538,'P2 Origin'!$C$21:$Q$176,15,FALSE),0)</f>
        <v>0</v>
      </c>
      <c r="I538" s="154">
        <f>IFERROR(VLOOKUP(D538,'P4 Destination'!$C$21:$Q$176,15,FALSE),0)</f>
        <v>0</v>
      </c>
      <c r="J538" s="155">
        <v>1</v>
      </c>
      <c r="K538" s="155"/>
      <c r="L538" s="156">
        <v>0</v>
      </c>
      <c r="M538" s="155">
        <v>0</v>
      </c>
      <c r="N538" s="155">
        <v>0</v>
      </c>
      <c r="O538" s="157">
        <f t="shared" si="225"/>
        <v>0</v>
      </c>
      <c r="P538" s="158">
        <f t="shared" si="226"/>
        <v>0</v>
      </c>
      <c r="Q538" s="159">
        <f>IFERROR(VLOOKUP(N538,'P1 Intra-Europees'!$A$15:$H$25,3,0),0)*P538</f>
        <v>0</v>
      </c>
      <c r="R538" s="160">
        <f t="shared" si="227"/>
        <v>0</v>
      </c>
      <c r="S538" s="159">
        <f>IFERROR(VLOOKUP(N538,'P1 Intra-Europees'!$A$15:$H$25,4,0),0)*R538</f>
        <v>0</v>
      </c>
      <c r="T538" s="160">
        <f t="shared" si="228"/>
        <v>0</v>
      </c>
      <c r="U538" s="159">
        <f>IFERROR(VLOOKUP(N538,'P1 Intra-Europees'!$A$15:$H$25,5,0),0)*T538</f>
        <v>0</v>
      </c>
      <c r="V538" s="160">
        <f t="shared" si="229"/>
        <v>0</v>
      </c>
      <c r="W538" s="159">
        <f>IFERROR(VLOOKUP(N538,'P1 Intra-Europees'!$A$15:$H$25,6,0),0)*V538</f>
        <v>0</v>
      </c>
      <c r="X538" s="160">
        <f t="shared" si="230"/>
        <v>0</v>
      </c>
      <c r="Y538" s="159">
        <f>IFERROR(VLOOKUP(N538,'P1 Intra-Europees'!$A$15:$H$25,7,0),0)*X538</f>
        <v>0</v>
      </c>
      <c r="Z538" s="161">
        <f t="shared" si="231"/>
        <v>0</v>
      </c>
      <c r="AA538" s="162">
        <f>IFERROR(VLOOKUP(N538,'P1 Intra-Europees'!$A$15:$H$25,8,0),0)*Z538</f>
        <v>0</v>
      </c>
      <c r="AB538" s="163">
        <f t="shared" si="232"/>
        <v>0</v>
      </c>
      <c r="AC538" s="157" t="str">
        <f>VLOOKUP(B538,'P2 Origin'!$C$21:$O$176,13,0)</f>
        <v>EUR</v>
      </c>
      <c r="AD538" s="164">
        <f t="shared" si="233"/>
        <v>0</v>
      </c>
      <c r="AE538" s="165">
        <f>IF(AU538&gt;0.1,VLOOKUP(B538,'P2 Origin'!$C$21:$M$176,3,0)*H538,0)</f>
        <v>0</v>
      </c>
      <c r="AF538" s="166">
        <f t="shared" si="234"/>
        <v>0</v>
      </c>
      <c r="AG538" s="165">
        <f>(VLOOKUP(B538,'P2 Origin'!$C$21:$M$176,4,0))*AF538</f>
        <v>0</v>
      </c>
      <c r="AH538" s="166">
        <f t="shared" si="235"/>
        <v>0</v>
      </c>
      <c r="AI538" s="165">
        <f>(VLOOKUP(B538,'P2 Origin'!$C$21:$M$176,5,0))*AH538</f>
        <v>0</v>
      </c>
      <c r="AJ538" s="166">
        <f t="shared" si="251"/>
        <v>21</v>
      </c>
      <c r="AK538" s="165">
        <f>(VLOOKUP(B538,'P2 Origin'!$C$21:$M$176,6,0))*AJ538</f>
        <v>0</v>
      </c>
      <c r="AL538" s="166">
        <f t="shared" si="236"/>
        <v>0</v>
      </c>
      <c r="AM538" s="165">
        <f>(VLOOKUP($B538,'P2 Origin'!$C$21:$M$176,7,0))*AL538</f>
        <v>0</v>
      </c>
      <c r="AN538" s="166">
        <f t="shared" si="237"/>
        <v>0</v>
      </c>
      <c r="AO538" s="165">
        <f>(VLOOKUP($B538,'P2 Origin'!$C$21:$M$176,8,0))*AN538</f>
        <v>0</v>
      </c>
      <c r="AP538" s="166">
        <f t="shared" si="238"/>
        <v>0</v>
      </c>
      <c r="AQ538" s="165">
        <f>(VLOOKUP($B538,'P2 Origin'!$C$21:$M$176,9,0))*AP538</f>
        <v>0</v>
      </c>
      <c r="AR538" s="155">
        <f t="shared" si="239"/>
        <v>1</v>
      </c>
      <c r="AS538" s="164">
        <f>(VLOOKUP(B538,'P2 Origin'!$C$21:$M$176,10,0))*K538</f>
        <v>0</v>
      </c>
      <c r="AT538" s="164">
        <f>(VLOOKUP(B538,'P2 Origin'!$C$21:$M$176,11,0))*J538</f>
        <v>0</v>
      </c>
      <c r="AU538" s="167">
        <v>21</v>
      </c>
      <c r="AV538" s="168">
        <v>21</v>
      </c>
      <c r="AW538" s="169">
        <v>0</v>
      </c>
      <c r="AX538" s="170">
        <f>IF(AU538&gt;=0.1,'P3 Bureaumarge zee- en luchtvr.'!$D$12,0)</f>
        <v>0</v>
      </c>
      <c r="AY538" s="163">
        <f t="shared" si="240"/>
        <v>0</v>
      </c>
      <c r="AZ538" s="157" t="str">
        <f>VLOOKUP(D538,'P4 Destination'!$C$21:$O$176,13,0)</f>
        <v>USD</v>
      </c>
      <c r="BA538" s="164">
        <f t="shared" si="241"/>
        <v>0</v>
      </c>
      <c r="BB538" s="171">
        <f>IF(AU538&gt;0.1,(VLOOKUP(D538,'P4 Destination'!$C$21:$M$176,3,0))*I538,0)</f>
        <v>0</v>
      </c>
      <c r="BC538" s="172">
        <f t="shared" si="242"/>
        <v>0</v>
      </c>
      <c r="BD538" s="171">
        <f>(VLOOKUP($D538,'P4 Destination'!$C$21:$M$176,4,0))*BC538</f>
        <v>0</v>
      </c>
      <c r="BE538" s="172">
        <f t="shared" si="243"/>
        <v>0</v>
      </c>
      <c r="BF538" s="171">
        <f>(VLOOKUP($D538,'P4 Destination'!$C$21:$M$176,5,0))*BE538</f>
        <v>0</v>
      </c>
      <c r="BG538" s="172">
        <f t="shared" si="244"/>
        <v>21</v>
      </c>
      <c r="BH538" s="171">
        <f>(VLOOKUP($D538,'P4 Destination'!$C$21:$M$176,6,0))*BG538</f>
        <v>0</v>
      </c>
      <c r="BI538" s="172">
        <f t="shared" si="245"/>
        <v>0</v>
      </c>
      <c r="BJ538" s="171">
        <f>(VLOOKUP($D538,'P4 Destination'!$C$21:$M$176,7,0))*BI538</f>
        <v>0</v>
      </c>
      <c r="BK538" s="172">
        <f t="shared" si="246"/>
        <v>0</v>
      </c>
      <c r="BL538" s="171">
        <f>(VLOOKUP($D538,'P4 Destination'!$C$21:$M$176,8,0))*BK538</f>
        <v>0</v>
      </c>
      <c r="BM538" s="172">
        <f t="shared" si="247"/>
        <v>0</v>
      </c>
      <c r="BN538" s="171">
        <f>(VLOOKUP($D538,'P4 Destination'!$C$21:$M$176,9,0))*BM538</f>
        <v>0</v>
      </c>
      <c r="BO538" s="154">
        <f t="shared" si="248"/>
        <v>1</v>
      </c>
      <c r="BP538" s="171">
        <f>(VLOOKUP(D538,'P4 Destination'!$C$21:$M$176,10,0))*K538</f>
        <v>0</v>
      </c>
      <c r="BQ538" s="171">
        <f>(VLOOKUP(D538,'P4 Destination'!$C$21:$M$176,11,0))*J538</f>
        <v>0</v>
      </c>
      <c r="BR538" s="173">
        <f t="shared" si="249"/>
        <v>0</v>
      </c>
      <c r="BS538" s="173">
        <f>(AV538*2500)*'P6 Verzekering'!$E$11</f>
        <v>0</v>
      </c>
      <c r="BT538" s="173">
        <f>(AW538*2500)*'P6 Verzekering'!$E$12</f>
        <v>0</v>
      </c>
      <c r="BU538" s="173">
        <f>(L538*2500)*'P6 Verzekering'!$E$13</f>
        <v>0</v>
      </c>
      <c r="BV538" s="173">
        <f t="shared" si="250"/>
        <v>0</v>
      </c>
      <c r="BW538"/>
      <c r="BX538"/>
    </row>
    <row r="539" spans="1:76">
      <c r="A539" s="152" t="s">
        <v>1975</v>
      </c>
      <c r="B539" s="152" t="s">
        <v>219</v>
      </c>
      <c r="C539" s="152" t="s">
        <v>219</v>
      </c>
      <c r="D539" s="152" t="s">
        <v>281</v>
      </c>
      <c r="E539" s="152" t="s">
        <v>538</v>
      </c>
      <c r="F539" s="153">
        <f t="shared" si="224"/>
        <v>11</v>
      </c>
      <c r="G539" s="154">
        <v>1</v>
      </c>
      <c r="H539" s="154">
        <f>IFERROR(VLOOKUP(B539,'P2 Origin'!$C$21:$Q$176,15,FALSE),0)</f>
        <v>0</v>
      </c>
      <c r="I539" s="154">
        <f>IFERROR(VLOOKUP(D539,'P4 Destination'!$C$21:$Q$176,15,FALSE),0)</f>
        <v>0</v>
      </c>
      <c r="J539" s="155">
        <v>1</v>
      </c>
      <c r="K539" s="155"/>
      <c r="L539" s="156">
        <v>0</v>
      </c>
      <c r="M539" s="155">
        <v>0</v>
      </c>
      <c r="N539" s="155">
        <v>0</v>
      </c>
      <c r="O539" s="157">
        <f t="shared" si="225"/>
        <v>0</v>
      </c>
      <c r="P539" s="158">
        <f t="shared" si="226"/>
        <v>0</v>
      </c>
      <c r="Q539" s="159">
        <f>IFERROR(VLOOKUP(N539,'P1 Intra-Europees'!$A$15:$H$25,3,0),0)*P539</f>
        <v>0</v>
      </c>
      <c r="R539" s="160">
        <f t="shared" si="227"/>
        <v>0</v>
      </c>
      <c r="S539" s="159">
        <f>IFERROR(VLOOKUP(N539,'P1 Intra-Europees'!$A$15:$H$25,4,0),0)*R539</f>
        <v>0</v>
      </c>
      <c r="T539" s="160">
        <f t="shared" si="228"/>
        <v>0</v>
      </c>
      <c r="U539" s="159">
        <f>IFERROR(VLOOKUP(N539,'P1 Intra-Europees'!$A$15:$H$25,5,0),0)*T539</f>
        <v>0</v>
      </c>
      <c r="V539" s="160">
        <f t="shared" si="229"/>
        <v>0</v>
      </c>
      <c r="W539" s="159">
        <f>IFERROR(VLOOKUP(N539,'P1 Intra-Europees'!$A$15:$H$25,6,0),0)*V539</f>
        <v>0</v>
      </c>
      <c r="X539" s="160">
        <f t="shared" si="230"/>
        <v>0</v>
      </c>
      <c r="Y539" s="159">
        <f>IFERROR(VLOOKUP(N539,'P1 Intra-Europees'!$A$15:$H$25,7,0),0)*X539</f>
        <v>0</v>
      </c>
      <c r="Z539" s="161">
        <f t="shared" si="231"/>
        <v>0</v>
      </c>
      <c r="AA539" s="162">
        <f>IFERROR(VLOOKUP(N539,'P1 Intra-Europees'!$A$15:$H$25,8,0),0)*Z539</f>
        <v>0</v>
      </c>
      <c r="AB539" s="163">
        <f t="shared" si="232"/>
        <v>0</v>
      </c>
      <c r="AC539" s="157" t="str">
        <f>VLOOKUP(B539,'P2 Origin'!$C$21:$O$176,13,0)</f>
        <v>EUR</v>
      </c>
      <c r="AD539" s="164">
        <f t="shared" si="233"/>
        <v>0</v>
      </c>
      <c r="AE539" s="165">
        <f>IF(AU539&gt;0.1,VLOOKUP(B539,'P2 Origin'!$C$21:$M$176,3,0)*H539,0)</f>
        <v>0</v>
      </c>
      <c r="AF539" s="166">
        <f t="shared" si="234"/>
        <v>0</v>
      </c>
      <c r="AG539" s="165">
        <f>(VLOOKUP(B539,'P2 Origin'!$C$21:$M$176,4,0))*AF539</f>
        <v>0</v>
      </c>
      <c r="AH539" s="166">
        <f t="shared" si="235"/>
        <v>11</v>
      </c>
      <c r="AI539" s="165">
        <f>(VLOOKUP(B539,'P2 Origin'!$C$21:$M$176,5,0))*AH539</f>
        <v>0</v>
      </c>
      <c r="AJ539" s="166">
        <f t="shared" si="251"/>
        <v>0</v>
      </c>
      <c r="AK539" s="165">
        <f>(VLOOKUP(B539,'P2 Origin'!$C$21:$M$176,6,0))*AJ539</f>
        <v>0</v>
      </c>
      <c r="AL539" s="166">
        <f t="shared" si="236"/>
        <v>0</v>
      </c>
      <c r="AM539" s="165">
        <f>(VLOOKUP($B539,'P2 Origin'!$C$21:$M$176,7,0))*AL539</f>
        <v>0</v>
      </c>
      <c r="AN539" s="166">
        <f t="shared" si="237"/>
        <v>0</v>
      </c>
      <c r="AO539" s="165">
        <f>(VLOOKUP($B539,'P2 Origin'!$C$21:$M$176,8,0))*AN539</f>
        <v>0</v>
      </c>
      <c r="AP539" s="166">
        <f t="shared" si="238"/>
        <v>0</v>
      </c>
      <c r="AQ539" s="165">
        <f>(VLOOKUP($B539,'P2 Origin'!$C$21:$M$176,9,0))*AP539</f>
        <v>0</v>
      </c>
      <c r="AR539" s="155">
        <f t="shared" si="239"/>
        <v>1</v>
      </c>
      <c r="AS539" s="164">
        <f>(VLOOKUP(B539,'P2 Origin'!$C$21:$M$176,10,0))*K539</f>
        <v>0</v>
      </c>
      <c r="AT539" s="164">
        <f>(VLOOKUP(B539,'P2 Origin'!$C$21:$M$176,11,0))*J539</f>
        <v>0</v>
      </c>
      <c r="AU539" s="167">
        <v>11</v>
      </c>
      <c r="AV539" s="168">
        <v>11</v>
      </c>
      <c r="AW539" s="169">
        <v>0</v>
      </c>
      <c r="AX539" s="170">
        <f>IF(AU539&gt;=0.1,'P3 Bureaumarge zee- en luchtvr.'!$D$12,0)</f>
        <v>0</v>
      </c>
      <c r="AY539" s="163">
        <f t="shared" si="240"/>
        <v>0</v>
      </c>
      <c r="AZ539" s="157" t="str">
        <f>VLOOKUP(D539,'P4 Destination'!$C$21:$O$176,13,0)</f>
        <v>USD</v>
      </c>
      <c r="BA539" s="164">
        <f t="shared" si="241"/>
        <v>0</v>
      </c>
      <c r="BB539" s="171">
        <f>IF(AU539&gt;0.1,(VLOOKUP(D539,'P4 Destination'!$C$21:$M$176,3,0))*I539,0)</f>
        <v>0</v>
      </c>
      <c r="BC539" s="172">
        <f t="shared" si="242"/>
        <v>0</v>
      </c>
      <c r="BD539" s="171">
        <f>(VLOOKUP($D539,'P4 Destination'!$C$21:$M$176,4,0))*BC539</f>
        <v>0</v>
      </c>
      <c r="BE539" s="172">
        <f t="shared" si="243"/>
        <v>11</v>
      </c>
      <c r="BF539" s="171">
        <f>(VLOOKUP($D539,'P4 Destination'!$C$21:$M$176,5,0))*BE539</f>
        <v>0</v>
      </c>
      <c r="BG539" s="172">
        <f t="shared" si="244"/>
        <v>0</v>
      </c>
      <c r="BH539" s="171">
        <f>(VLOOKUP($D539,'P4 Destination'!$C$21:$M$176,6,0))*BG539</f>
        <v>0</v>
      </c>
      <c r="BI539" s="172">
        <f t="shared" si="245"/>
        <v>0</v>
      </c>
      <c r="BJ539" s="171">
        <f>(VLOOKUP($D539,'P4 Destination'!$C$21:$M$176,7,0))*BI539</f>
        <v>0</v>
      </c>
      <c r="BK539" s="172">
        <f t="shared" si="246"/>
        <v>0</v>
      </c>
      <c r="BL539" s="171">
        <f>(VLOOKUP($D539,'P4 Destination'!$C$21:$M$176,8,0))*BK539</f>
        <v>0</v>
      </c>
      <c r="BM539" s="172">
        <f t="shared" si="247"/>
        <v>0</v>
      </c>
      <c r="BN539" s="171">
        <f>(VLOOKUP($D539,'P4 Destination'!$C$21:$M$176,9,0))*BM539</f>
        <v>0</v>
      </c>
      <c r="BO539" s="154">
        <f t="shared" si="248"/>
        <v>1</v>
      </c>
      <c r="BP539" s="171">
        <f>(VLOOKUP(D539,'P4 Destination'!$C$21:$M$176,10,0))*K539</f>
        <v>0</v>
      </c>
      <c r="BQ539" s="171">
        <f>(VLOOKUP(D539,'P4 Destination'!$C$21:$M$176,11,0))*J539</f>
        <v>0</v>
      </c>
      <c r="BR539" s="173">
        <f t="shared" si="249"/>
        <v>0</v>
      </c>
      <c r="BS539" s="173">
        <f>(AV539*2500)*'P6 Verzekering'!$E$11</f>
        <v>0</v>
      </c>
      <c r="BT539" s="173">
        <f>(AW539*2500)*'P6 Verzekering'!$E$12</f>
        <v>0</v>
      </c>
      <c r="BU539" s="173">
        <f>(L539*2500)*'P6 Verzekering'!$E$13</f>
        <v>0</v>
      </c>
      <c r="BV539" s="173">
        <f t="shared" si="250"/>
        <v>0</v>
      </c>
      <c r="BW539"/>
      <c r="BX539"/>
    </row>
    <row r="540" spans="1:76">
      <c r="A540" s="152" t="s">
        <v>1976</v>
      </c>
      <c r="B540" s="152" t="s">
        <v>219</v>
      </c>
      <c r="C540" s="152" t="s">
        <v>219</v>
      </c>
      <c r="D540" s="152" t="s">
        <v>281</v>
      </c>
      <c r="E540" s="152" t="s">
        <v>538</v>
      </c>
      <c r="F540" s="153">
        <f t="shared" si="224"/>
        <v>10</v>
      </c>
      <c r="G540" s="154">
        <v>1</v>
      </c>
      <c r="H540" s="154">
        <f>IFERROR(VLOOKUP(B540,'P2 Origin'!$C$21:$Q$176,15,FALSE),0)</f>
        <v>0</v>
      </c>
      <c r="I540" s="154">
        <f>IFERROR(VLOOKUP(D540,'P4 Destination'!$C$21:$Q$176,15,FALSE),0)</f>
        <v>0</v>
      </c>
      <c r="J540" s="155">
        <v>1</v>
      </c>
      <c r="K540" s="155"/>
      <c r="L540" s="156">
        <v>0</v>
      </c>
      <c r="M540" s="155">
        <v>0</v>
      </c>
      <c r="N540" s="155">
        <v>0</v>
      </c>
      <c r="O540" s="157">
        <f t="shared" si="225"/>
        <v>0</v>
      </c>
      <c r="P540" s="158">
        <f t="shared" si="226"/>
        <v>0</v>
      </c>
      <c r="Q540" s="159">
        <f>IFERROR(VLOOKUP(N540,'P1 Intra-Europees'!$A$15:$H$25,3,0),0)*P540</f>
        <v>0</v>
      </c>
      <c r="R540" s="160">
        <f t="shared" si="227"/>
        <v>0</v>
      </c>
      <c r="S540" s="159">
        <f>IFERROR(VLOOKUP(N540,'P1 Intra-Europees'!$A$15:$H$25,4,0),0)*R540</f>
        <v>0</v>
      </c>
      <c r="T540" s="160">
        <f t="shared" si="228"/>
        <v>0</v>
      </c>
      <c r="U540" s="159">
        <f>IFERROR(VLOOKUP(N540,'P1 Intra-Europees'!$A$15:$H$25,5,0),0)*T540</f>
        <v>0</v>
      </c>
      <c r="V540" s="160">
        <f t="shared" si="229"/>
        <v>0</v>
      </c>
      <c r="W540" s="159">
        <f>IFERROR(VLOOKUP(N540,'P1 Intra-Europees'!$A$15:$H$25,6,0),0)*V540</f>
        <v>0</v>
      </c>
      <c r="X540" s="160">
        <f t="shared" si="230"/>
        <v>0</v>
      </c>
      <c r="Y540" s="159">
        <f>IFERROR(VLOOKUP(N540,'P1 Intra-Europees'!$A$15:$H$25,7,0),0)*X540</f>
        <v>0</v>
      </c>
      <c r="Z540" s="161">
        <f t="shared" si="231"/>
        <v>0</v>
      </c>
      <c r="AA540" s="162">
        <f>IFERROR(VLOOKUP(N540,'P1 Intra-Europees'!$A$15:$H$25,8,0),0)*Z540</f>
        <v>0</v>
      </c>
      <c r="AB540" s="163">
        <f t="shared" si="232"/>
        <v>0</v>
      </c>
      <c r="AC540" s="157" t="str">
        <f>VLOOKUP(B540,'P2 Origin'!$C$21:$O$176,13,0)</f>
        <v>EUR</v>
      </c>
      <c r="AD540" s="164">
        <f t="shared" si="233"/>
        <v>0</v>
      </c>
      <c r="AE540" s="165">
        <f>IF(AU540&gt;0.1,VLOOKUP(B540,'P2 Origin'!$C$21:$M$176,3,0)*H540,0)</f>
        <v>0</v>
      </c>
      <c r="AF540" s="166">
        <f t="shared" si="234"/>
        <v>0</v>
      </c>
      <c r="AG540" s="165">
        <f>(VLOOKUP(B540,'P2 Origin'!$C$21:$M$176,4,0))*AF540</f>
        <v>0</v>
      </c>
      <c r="AH540" s="166">
        <f t="shared" si="235"/>
        <v>10</v>
      </c>
      <c r="AI540" s="165">
        <f>(VLOOKUP(B540,'P2 Origin'!$C$21:$M$176,5,0))*AH540</f>
        <v>0</v>
      </c>
      <c r="AJ540" s="166">
        <f t="shared" si="251"/>
        <v>0</v>
      </c>
      <c r="AK540" s="165">
        <f>(VLOOKUP(B540,'P2 Origin'!$C$21:$M$176,6,0))*AJ540</f>
        <v>0</v>
      </c>
      <c r="AL540" s="166">
        <f t="shared" si="236"/>
        <v>0</v>
      </c>
      <c r="AM540" s="165">
        <f>(VLOOKUP($B540,'P2 Origin'!$C$21:$M$176,7,0))*AL540</f>
        <v>0</v>
      </c>
      <c r="AN540" s="166">
        <f t="shared" si="237"/>
        <v>0</v>
      </c>
      <c r="AO540" s="165">
        <f>(VLOOKUP($B540,'P2 Origin'!$C$21:$M$176,8,0))*AN540</f>
        <v>0</v>
      </c>
      <c r="AP540" s="166">
        <f t="shared" si="238"/>
        <v>0</v>
      </c>
      <c r="AQ540" s="165">
        <f>(VLOOKUP($B540,'P2 Origin'!$C$21:$M$176,9,0))*AP540</f>
        <v>0</v>
      </c>
      <c r="AR540" s="155">
        <f t="shared" si="239"/>
        <v>1</v>
      </c>
      <c r="AS540" s="164">
        <f>(VLOOKUP(B540,'P2 Origin'!$C$21:$M$176,10,0))*K540</f>
        <v>0</v>
      </c>
      <c r="AT540" s="164">
        <f>(VLOOKUP(B540,'P2 Origin'!$C$21:$M$176,11,0))*J540</f>
        <v>0</v>
      </c>
      <c r="AU540" s="167">
        <v>10</v>
      </c>
      <c r="AV540" s="168">
        <v>10</v>
      </c>
      <c r="AW540" s="169">
        <v>0</v>
      </c>
      <c r="AX540" s="170">
        <f>IF(AU540&gt;=0.1,'P3 Bureaumarge zee- en luchtvr.'!$D$12,0)</f>
        <v>0</v>
      </c>
      <c r="AY540" s="163">
        <f t="shared" si="240"/>
        <v>0</v>
      </c>
      <c r="AZ540" s="157" t="str">
        <f>VLOOKUP(D540,'P4 Destination'!$C$21:$O$176,13,0)</f>
        <v>USD</v>
      </c>
      <c r="BA540" s="164">
        <f t="shared" si="241"/>
        <v>0</v>
      </c>
      <c r="BB540" s="171">
        <f>IF(AU540&gt;0.1,(VLOOKUP(D540,'P4 Destination'!$C$21:$M$176,3,0))*I540,0)</f>
        <v>0</v>
      </c>
      <c r="BC540" s="172">
        <f t="shared" si="242"/>
        <v>0</v>
      </c>
      <c r="BD540" s="171">
        <f>(VLOOKUP($D540,'P4 Destination'!$C$21:$M$176,4,0))*BC540</f>
        <v>0</v>
      </c>
      <c r="BE540" s="172">
        <f t="shared" si="243"/>
        <v>10</v>
      </c>
      <c r="BF540" s="171">
        <f>(VLOOKUP($D540,'P4 Destination'!$C$21:$M$176,5,0))*BE540</f>
        <v>0</v>
      </c>
      <c r="BG540" s="172">
        <f t="shared" si="244"/>
        <v>0</v>
      </c>
      <c r="BH540" s="171">
        <f>(VLOOKUP($D540,'P4 Destination'!$C$21:$M$176,6,0))*BG540</f>
        <v>0</v>
      </c>
      <c r="BI540" s="172">
        <f t="shared" si="245"/>
        <v>0</v>
      </c>
      <c r="BJ540" s="171">
        <f>(VLOOKUP($D540,'P4 Destination'!$C$21:$M$176,7,0))*BI540</f>
        <v>0</v>
      </c>
      <c r="BK540" s="172">
        <f t="shared" si="246"/>
        <v>0</v>
      </c>
      <c r="BL540" s="171">
        <f>(VLOOKUP($D540,'P4 Destination'!$C$21:$M$176,8,0))*BK540</f>
        <v>0</v>
      </c>
      <c r="BM540" s="172">
        <f t="shared" si="247"/>
        <v>0</v>
      </c>
      <c r="BN540" s="171">
        <f>(VLOOKUP($D540,'P4 Destination'!$C$21:$M$176,9,0))*BM540</f>
        <v>0</v>
      </c>
      <c r="BO540" s="154">
        <f t="shared" si="248"/>
        <v>1</v>
      </c>
      <c r="BP540" s="171">
        <f>(VLOOKUP(D540,'P4 Destination'!$C$21:$M$176,10,0))*K540</f>
        <v>0</v>
      </c>
      <c r="BQ540" s="171">
        <f>(VLOOKUP(D540,'P4 Destination'!$C$21:$M$176,11,0))*J540</f>
        <v>0</v>
      </c>
      <c r="BR540" s="173">
        <f t="shared" si="249"/>
        <v>0</v>
      </c>
      <c r="BS540" s="173">
        <f>(AV540*2500)*'P6 Verzekering'!$E$11</f>
        <v>0</v>
      </c>
      <c r="BT540" s="173">
        <f>(AW540*2500)*'P6 Verzekering'!$E$12</f>
        <v>0</v>
      </c>
      <c r="BU540" s="173">
        <f>(L540*2500)*'P6 Verzekering'!$E$13</f>
        <v>0</v>
      </c>
      <c r="BV540" s="173">
        <f t="shared" si="250"/>
        <v>0</v>
      </c>
      <c r="BW540"/>
      <c r="BX540"/>
    </row>
    <row r="541" spans="1:76">
      <c r="A541" s="152" t="s">
        <v>1979</v>
      </c>
      <c r="B541" s="152" t="s">
        <v>219</v>
      </c>
      <c r="C541" s="152" t="s">
        <v>219</v>
      </c>
      <c r="D541" s="152" t="s">
        <v>281</v>
      </c>
      <c r="E541" s="152" t="s">
        <v>538</v>
      </c>
      <c r="F541" s="153">
        <f t="shared" si="224"/>
        <v>28</v>
      </c>
      <c r="G541" s="154">
        <v>1</v>
      </c>
      <c r="H541" s="154">
        <f>IFERROR(VLOOKUP(B541,'P2 Origin'!$C$21:$Q$176,15,FALSE),0)</f>
        <v>0</v>
      </c>
      <c r="I541" s="154">
        <f>IFERROR(VLOOKUP(D541,'P4 Destination'!$C$21:$Q$176,15,FALSE),0)</f>
        <v>0</v>
      </c>
      <c r="J541" s="155">
        <v>1</v>
      </c>
      <c r="K541" s="155"/>
      <c r="L541" s="156">
        <v>0</v>
      </c>
      <c r="M541" s="155">
        <v>0</v>
      </c>
      <c r="N541" s="155">
        <v>0</v>
      </c>
      <c r="O541" s="157">
        <f t="shared" si="225"/>
        <v>0</v>
      </c>
      <c r="P541" s="158">
        <f t="shared" si="226"/>
        <v>0</v>
      </c>
      <c r="Q541" s="159">
        <f>IFERROR(VLOOKUP(N541,'P1 Intra-Europees'!$A$15:$H$25,3,0),0)*P541</f>
        <v>0</v>
      </c>
      <c r="R541" s="160">
        <f t="shared" si="227"/>
        <v>0</v>
      </c>
      <c r="S541" s="159">
        <f>IFERROR(VLOOKUP(N541,'P1 Intra-Europees'!$A$15:$H$25,4,0),0)*R541</f>
        <v>0</v>
      </c>
      <c r="T541" s="160">
        <f t="shared" si="228"/>
        <v>0</v>
      </c>
      <c r="U541" s="159">
        <f>IFERROR(VLOOKUP(N541,'P1 Intra-Europees'!$A$15:$H$25,5,0),0)*T541</f>
        <v>0</v>
      </c>
      <c r="V541" s="160">
        <f t="shared" si="229"/>
        <v>0</v>
      </c>
      <c r="W541" s="159">
        <f>IFERROR(VLOOKUP(N541,'P1 Intra-Europees'!$A$15:$H$25,6,0),0)*V541</f>
        <v>0</v>
      </c>
      <c r="X541" s="160">
        <f t="shared" si="230"/>
        <v>0</v>
      </c>
      <c r="Y541" s="159">
        <f>IFERROR(VLOOKUP(N541,'P1 Intra-Europees'!$A$15:$H$25,7,0),0)*X541</f>
        <v>0</v>
      </c>
      <c r="Z541" s="161">
        <f t="shared" si="231"/>
        <v>0</v>
      </c>
      <c r="AA541" s="162">
        <f>IFERROR(VLOOKUP(N541,'P1 Intra-Europees'!$A$15:$H$25,8,0),0)*Z541</f>
        <v>0</v>
      </c>
      <c r="AB541" s="163">
        <f t="shared" si="232"/>
        <v>0</v>
      </c>
      <c r="AC541" s="157" t="str">
        <f>VLOOKUP(B541,'P2 Origin'!$C$21:$O$176,13,0)</f>
        <v>EUR</v>
      </c>
      <c r="AD541" s="164">
        <f t="shared" si="233"/>
        <v>0</v>
      </c>
      <c r="AE541" s="165">
        <f>IF(AU541&gt;0.1,VLOOKUP(B541,'P2 Origin'!$C$21:$M$176,3,0)*H541,0)</f>
        <v>0</v>
      </c>
      <c r="AF541" s="166">
        <f t="shared" si="234"/>
        <v>0</v>
      </c>
      <c r="AG541" s="165">
        <f>(VLOOKUP(B541,'P2 Origin'!$C$21:$M$176,4,0))*AF541</f>
        <v>0</v>
      </c>
      <c r="AH541" s="166">
        <f t="shared" si="235"/>
        <v>0</v>
      </c>
      <c r="AI541" s="165">
        <f>(VLOOKUP(B541,'P2 Origin'!$C$21:$M$176,5,0))*AH541</f>
        <v>0</v>
      </c>
      <c r="AJ541" s="166">
        <f t="shared" si="251"/>
        <v>0</v>
      </c>
      <c r="AK541" s="165">
        <f>(VLOOKUP(B541,'P2 Origin'!$C$21:$M$176,6,0))*AJ541</f>
        <v>0</v>
      </c>
      <c r="AL541" s="166">
        <f t="shared" si="236"/>
        <v>28</v>
      </c>
      <c r="AM541" s="165">
        <f>(VLOOKUP($B541,'P2 Origin'!$C$21:$M$176,7,0))*AL541</f>
        <v>0</v>
      </c>
      <c r="AN541" s="166">
        <f t="shared" si="237"/>
        <v>0</v>
      </c>
      <c r="AO541" s="165">
        <f>(VLOOKUP($B541,'P2 Origin'!$C$21:$M$176,8,0))*AN541</f>
        <v>0</v>
      </c>
      <c r="AP541" s="166">
        <f t="shared" si="238"/>
        <v>0</v>
      </c>
      <c r="AQ541" s="165">
        <f>(VLOOKUP($B541,'P2 Origin'!$C$21:$M$176,9,0))*AP541</f>
        <v>0</v>
      </c>
      <c r="AR541" s="155">
        <f t="shared" si="239"/>
        <v>1</v>
      </c>
      <c r="AS541" s="164">
        <f>(VLOOKUP(B541,'P2 Origin'!$C$21:$M$176,10,0))*K541</f>
        <v>0</v>
      </c>
      <c r="AT541" s="164">
        <f>(VLOOKUP(B541,'P2 Origin'!$C$21:$M$176,11,0))*J541</f>
        <v>0</v>
      </c>
      <c r="AU541" s="167">
        <v>28</v>
      </c>
      <c r="AV541" s="168">
        <v>28</v>
      </c>
      <c r="AW541" s="169">
        <v>0</v>
      </c>
      <c r="AX541" s="170">
        <f>IF(AU541&gt;=0.1,'P3 Bureaumarge zee- en luchtvr.'!$D$12,0)</f>
        <v>0</v>
      </c>
      <c r="AY541" s="163">
        <f t="shared" si="240"/>
        <v>0</v>
      </c>
      <c r="AZ541" s="157" t="str">
        <f>VLOOKUP(D541,'P4 Destination'!$C$21:$O$176,13,0)</f>
        <v>USD</v>
      </c>
      <c r="BA541" s="164">
        <f t="shared" si="241"/>
        <v>0</v>
      </c>
      <c r="BB541" s="171">
        <f>IF(AU541&gt;0.1,(VLOOKUP(D541,'P4 Destination'!$C$21:$M$176,3,0))*I541,0)</f>
        <v>0</v>
      </c>
      <c r="BC541" s="172">
        <f t="shared" si="242"/>
        <v>0</v>
      </c>
      <c r="BD541" s="171">
        <f>(VLOOKUP($D541,'P4 Destination'!$C$21:$M$176,4,0))*BC541</f>
        <v>0</v>
      </c>
      <c r="BE541" s="172">
        <f t="shared" si="243"/>
        <v>0</v>
      </c>
      <c r="BF541" s="171">
        <f>(VLOOKUP($D541,'P4 Destination'!$C$21:$M$176,5,0))*BE541</f>
        <v>0</v>
      </c>
      <c r="BG541" s="172">
        <f t="shared" si="244"/>
        <v>0</v>
      </c>
      <c r="BH541" s="171">
        <f>(VLOOKUP($D541,'P4 Destination'!$C$21:$M$176,6,0))*BG541</f>
        <v>0</v>
      </c>
      <c r="BI541" s="172">
        <f t="shared" si="245"/>
        <v>28</v>
      </c>
      <c r="BJ541" s="171">
        <f>(VLOOKUP($D541,'P4 Destination'!$C$21:$M$176,7,0))*BI541</f>
        <v>0</v>
      </c>
      <c r="BK541" s="172">
        <f t="shared" si="246"/>
        <v>0</v>
      </c>
      <c r="BL541" s="171">
        <f>(VLOOKUP($D541,'P4 Destination'!$C$21:$M$176,8,0))*BK541</f>
        <v>0</v>
      </c>
      <c r="BM541" s="172">
        <f t="shared" si="247"/>
        <v>0</v>
      </c>
      <c r="BN541" s="171">
        <f>(VLOOKUP($D541,'P4 Destination'!$C$21:$M$176,9,0))*BM541</f>
        <v>0</v>
      </c>
      <c r="BO541" s="154">
        <f t="shared" si="248"/>
        <v>1</v>
      </c>
      <c r="BP541" s="171">
        <f>(VLOOKUP(D541,'P4 Destination'!$C$21:$M$176,10,0))*K541</f>
        <v>0</v>
      </c>
      <c r="BQ541" s="171">
        <f>(VLOOKUP(D541,'P4 Destination'!$C$21:$M$176,11,0))*J541</f>
        <v>0</v>
      </c>
      <c r="BR541" s="173">
        <f t="shared" si="249"/>
        <v>0</v>
      </c>
      <c r="BS541" s="173">
        <f>(AV541*2500)*'P6 Verzekering'!$E$11</f>
        <v>0</v>
      </c>
      <c r="BT541" s="173">
        <f>(AW541*2500)*'P6 Verzekering'!$E$12</f>
        <v>0</v>
      </c>
      <c r="BU541" s="173">
        <f>(L541*2500)*'P6 Verzekering'!$E$13</f>
        <v>0</v>
      </c>
      <c r="BV541" s="173">
        <f t="shared" si="250"/>
        <v>0</v>
      </c>
      <c r="BW541"/>
      <c r="BX541"/>
    </row>
    <row r="542" spans="1:76">
      <c r="A542" s="152" t="s">
        <v>1980</v>
      </c>
      <c r="B542" s="152" t="s">
        <v>219</v>
      </c>
      <c r="C542" s="152" t="s">
        <v>219</v>
      </c>
      <c r="D542" s="152" t="s">
        <v>281</v>
      </c>
      <c r="E542" s="152" t="s">
        <v>538</v>
      </c>
      <c r="F542" s="153">
        <f t="shared" si="224"/>
        <v>23</v>
      </c>
      <c r="G542" s="154">
        <v>1</v>
      </c>
      <c r="H542" s="154">
        <f>IFERROR(VLOOKUP(B542,'P2 Origin'!$C$21:$Q$176,15,FALSE),0)</f>
        <v>0</v>
      </c>
      <c r="I542" s="154">
        <f>IFERROR(VLOOKUP(D542,'P4 Destination'!$C$21:$Q$176,15,FALSE),0)</f>
        <v>0</v>
      </c>
      <c r="J542" s="155">
        <v>1</v>
      </c>
      <c r="K542" s="155"/>
      <c r="L542" s="156">
        <v>0</v>
      </c>
      <c r="M542" s="155">
        <v>0</v>
      </c>
      <c r="N542" s="155">
        <v>0</v>
      </c>
      <c r="O542" s="157">
        <f t="shared" si="225"/>
        <v>0</v>
      </c>
      <c r="P542" s="158">
        <f t="shared" si="226"/>
        <v>0</v>
      </c>
      <c r="Q542" s="159">
        <f>IFERROR(VLOOKUP(N542,'P1 Intra-Europees'!$A$15:$H$25,3,0),0)*P542</f>
        <v>0</v>
      </c>
      <c r="R542" s="160">
        <f t="shared" si="227"/>
        <v>0</v>
      </c>
      <c r="S542" s="159">
        <f>IFERROR(VLOOKUP(N542,'P1 Intra-Europees'!$A$15:$H$25,4,0),0)*R542</f>
        <v>0</v>
      </c>
      <c r="T542" s="160">
        <f t="shared" si="228"/>
        <v>0</v>
      </c>
      <c r="U542" s="159">
        <f>IFERROR(VLOOKUP(N542,'P1 Intra-Europees'!$A$15:$H$25,5,0),0)*T542</f>
        <v>0</v>
      </c>
      <c r="V542" s="160">
        <f t="shared" si="229"/>
        <v>0</v>
      </c>
      <c r="W542" s="159">
        <f>IFERROR(VLOOKUP(N542,'P1 Intra-Europees'!$A$15:$H$25,6,0),0)*V542</f>
        <v>0</v>
      </c>
      <c r="X542" s="160">
        <f t="shared" si="230"/>
        <v>0</v>
      </c>
      <c r="Y542" s="159">
        <f>IFERROR(VLOOKUP(N542,'P1 Intra-Europees'!$A$15:$H$25,7,0),0)*X542</f>
        <v>0</v>
      </c>
      <c r="Z542" s="161">
        <f t="shared" si="231"/>
        <v>0</v>
      </c>
      <c r="AA542" s="162">
        <f>IFERROR(VLOOKUP(N542,'P1 Intra-Europees'!$A$15:$H$25,8,0),0)*Z542</f>
        <v>0</v>
      </c>
      <c r="AB542" s="163">
        <f t="shared" si="232"/>
        <v>0</v>
      </c>
      <c r="AC542" s="157" t="str">
        <f>VLOOKUP(B542,'P2 Origin'!$C$21:$O$176,13,0)</f>
        <v>EUR</v>
      </c>
      <c r="AD542" s="164">
        <f t="shared" si="233"/>
        <v>0</v>
      </c>
      <c r="AE542" s="165">
        <f>IF(AU542&gt;0.1,VLOOKUP(B542,'P2 Origin'!$C$21:$M$176,3,0)*H542,0)</f>
        <v>0</v>
      </c>
      <c r="AF542" s="166">
        <f t="shared" si="234"/>
        <v>0</v>
      </c>
      <c r="AG542" s="165">
        <f>(VLOOKUP(B542,'P2 Origin'!$C$21:$M$176,4,0))*AF542</f>
        <v>0</v>
      </c>
      <c r="AH542" s="166">
        <f t="shared" si="235"/>
        <v>0</v>
      </c>
      <c r="AI542" s="165">
        <f>(VLOOKUP(B542,'P2 Origin'!$C$21:$M$176,5,0))*AH542</f>
        <v>0</v>
      </c>
      <c r="AJ542" s="166">
        <f t="shared" si="251"/>
        <v>23</v>
      </c>
      <c r="AK542" s="165">
        <f>(VLOOKUP(B542,'P2 Origin'!$C$21:$M$176,6,0))*AJ542</f>
        <v>0</v>
      </c>
      <c r="AL542" s="166">
        <f t="shared" si="236"/>
        <v>0</v>
      </c>
      <c r="AM542" s="165">
        <f>(VLOOKUP($B542,'P2 Origin'!$C$21:$M$176,7,0))*AL542</f>
        <v>0</v>
      </c>
      <c r="AN542" s="166">
        <f t="shared" si="237"/>
        <v>0</v>
      </c>
      <c r="AO542" s="165">
        <f>(VLOOKUP($B542,'P2 Origin'!$C$21:$M$176,8,0))*AN542</f>
        <v>0</v>
      </c>
      <c r="AP542" s="166">
        <f t="shared" si="238"/>
        <v>0</v>
      </c>
      <c r="AQ542" s="165">
        <f>(VLOOKUP($B542,'P2 Origin'!$C$21:$M$176,9,0))*AP542</f>
        <v>0</v>
      </c>
      <c r="AR542" s="155">
        <f t="shared" si="239"/>
        <v>1</v>
      </c>
      <c r="AS542" s="164">
        <f>(VLOOKUP(B542,'P2 Origin'!$C$21:$M$176,10,0))*K542</f>
        <v>0</v>
      </c>
      <c r="AT542" s="164">
        <f>(VLOOKUP(B542,'P2 Origin'!$C$21:$M$176,11,0))*J542</f>
        <v>0</v>
      </c>
      <c r="AU542" s="167">
        <v>23</v>
      </c>
      <c r="AV542" s="168">
        <v>23</v>
      </c>
      <c r="AW542" s="169">
        <v>0</v>
      </c>
      <c r="AX542" s="170">
        <f>IF(AU542&gt;=0.1,'P3 Bureaumarge zee- en luchtvr.'!$D$12,0)</f>
        <v>0</v>
      </c>
      <c r="AY542" s="163">
        <f t="shared" si="240"/>
        <v>0</v>
      </c>
      <c r="AZ542" s="157" t="str">
        <f>VLOOKUP(D542,'P4 Destination'!$C$21:$O$176,13,0)</f>
        <v>USD</v>
      </c>
      <c r="BA542" s="164">
        <f t="shared" si="241"/>
        <v>0</v>
      </c>
      <c r="BB542" s="171">
        <f>IF(AU542&gt;0.1,(VLOOKUP(D542,'P4 Destination'!$C$21:$M$176,3,0))*I542,0)</f>
        <v>0</v>
      </c>
      <c r="BC542" s="172">
        <f t="shared" si="242"/>
        <v>0</v>
      </c>
      <c r="BD542" s="171">
        <f>(VLOOKUP($D542,'P4 Destination'!$C$21:$M$176,4,0))*BC542</f>
        <v>0</v>
      </c>
      <c r="BE542" s="172">
        <f t="shared" si="243"/>
        <v>0</v>
      </c>
      <c r="BF542" s="171">
        <f>(VLOOKUP($D542,'P4 Destination'!$C$21:$M$176,5,0))*BE542</f>
        <v>0</v>
      </c>
      <c r="BG542" s="172">
        <f t="shared" si="244"/>
        <v>23</v>
      </c>
      <c r="BH542" s="171">
        <f>(VLOOKUP($D542,'P4 Destination'!$C$21:$M$176,6,0))*BG542</f>
        <v>0</v>
      </c>
      <c r="BI542" s="172">
        <f t="shared" si="245"/>
        <v>0</v>
      </c>
      <c r="BJ542" s="171">
        <f>(VLOOKUP($D542,'P4 Destination'!$C$21:$M$176,7,0))*BI542</f>
        <v>0</v>
      </c>
      <c r="BK542" s="172">
        <f t="shared" si="246"/>
        <v>0</v>
      </c>
      <c r="BL542" s="171">
        <f>(VLOOKUP($D542,'P4 Destination'!$C$21:$M$176,8,0))*BK542</f>
        <v>0</v>
      </c>
      <c r="BM542" s="172">
        <f t="shared" si="247"/>
        <v>0</v>
      </c>
      <c r="BN542" s="171">
        <f>(VLOOKUP($D542,'P4 Destination'!$C$21:$M$176,9,0))*BM542</f>
        <v>0</v>
      </c>
      <c r="BO542" s="154">
        <f t="shared" si="248"/>
        <v>1</v>
      </c>
      <c r="BP542" s="171">
        <f>(VLOOKUP(D542,'P4 Destination'!$C$21:$M$176,10,0))*K542</f>
        <v>0</v>
      </c>
      <c r="BQ542" s="171">
        <f>(VLOOKUP(D542,'P4 Destination'!$C$21:$M$176,11,0))*J542</f>
        <v>0</v>
      </c>
      <c r="BR542" s="173">
        <f t="shared" si="249"/>
        <v>0</v>
      </c>
      <c r="BS542" s="173">
        <f>(AV542*2500)*'P6 Verzekering'!$E$11</f>
        <v>0</v>
      </c>
      <c r="BT542" s="173">
        <f>(AW542*2500)*'P6 Verzekering'!$E$12</f>
        <v>0</v>
      </c>
      <c r="BU542" s="173">
        <f>(L542*2500)*'P6 Verzekering'!$E$13</f>
        <v>0</v>
      </c>
      <c r="BV542" s="173">
        <f t="shared" si="250"/>
        <v>0</v>
      </c>
      <c r="BW542"/>
      <c r="BX542"/>
    </row>
    <row r="543" spans="1:76">
      <c r="A543" s="152" t="s">
        <v>1981</v>
      </c>
      <c r="B543" s="152" t="s">
        <v>219</v>
      </c>
      <c r="C543" s="152" t="s">
        <v>219</v>
      </c>
      <c r="D543" s="152" t="s">
        <v>281</v>
      </c>
      <c r="E543" s="152" t="s">
        <v>538</v>
      </c>
      <c r="F543" s="153">
        <f t="shared" si="224"/>
        <v>15</v>
      </c>
      <c r="G543" s="154">
        <v>1</v>
      </c>
      <c r="H543" s="154">
        <f>IFERROR(VLOOKUP(B543,'P2 Origin'!$C$21:$Q$176,15,FALSE),0)</f>
        <v>0</v>
      </c>
      <c r="I543" s="154">
        <f>IFERROR(VLOOKUP(D543,'P4 Destination'!$C$21:$Q$176,15,FALSE),0)</f>
        <v>0</v>
      </c>
      <c r="J543" s="155">
        <v>1</v>
      </c>
      <c r="K543" s="155"/>
      <c r="L543" s="156">
        <v>0</v>
      </c>
      <c r="M543" s="155">
        <v>0</v>
      </c>
      <c r="N543" s="155">
        <v>0</v>
      </c>
      <c r="O543" s="157">
        <f t="shared" si="225"/>
        <v>0</v>
      </c>
      <c r="P543" s="158">
        <f t="shared" si="226"/>
        <v>0</v>
      </c>
      <c r="Q543" s="159">
        <f>IFERROR(VLOOKUP(N543,'P1 Intra-Europees'!$A$15:$H$25,3,0),0)*P543</f>
        <v>0</v>
      </c>
      <c r="R543" s="160">
        <f t="shared" si="227"/>
        <v>0</v>
      </c>
      <c r="S543" s="159">
        <f>IFERROR(VLOOKUP(N543,'P1 Intra-Europees'!$A$15:$H$25,4,0),0)*R543</f>
        <v>0</v>
      </c>
      <c r="T543" s="160">
        <f t="shared" si="228"/>
        <v>0</v>
      </c>
      <c r="U543" s="159">
        <f>IFERROR(VLOOKUP(N543,'P1 Intra-Europees'!$A$15:$H$25,5,0),0)*T543</f>
        <v>0</v>
      </c>
      <c r="V543" s="160">
        <f t="shared" si="229"/>
        <v>0</v>
      </c>
      <c r="W543" s="159">
        <f>IFERROR(VLOOKUP(N543,'P1 Intra-Europees'!$A$15:$H$25,6,0),0)*V543</f>
        <v>0</v>
      </c>
      <c r="X543" s="160">
        <f t="shared" si="230"/>
        <v>0</v>
      </c>
      <c r="Y543" s="159">
        <f>IFERROR(VLOOKUP(N543,'P1 Intra-Europees'!$A$15:$H$25,7,0),0)*X543</f>
        <v>0</v>
      </c>
      <c r="Z543" s="161">
        <f t="shared" si="231"/>
        <v>0</v>
      </c>
      <c r="AA543" s="162">
        <f>IFERROR(VLOOKUP(N543,'P1 Intra-Europees'!$A$15:$H$25,8,0),0)*Z543</f>
        <v>0</v>
      </c>
      <c r="AB543" s="163">
        <f t="shared" si="232"/>
        <v>0</v>
      </c>
      <c r="AC543" s="157" t="str">
        <f>VLOOKUP(B543,'P2 Origin'!$C$21:$O$176,13,0)</f>
        <v>EUR</v>
      </c>
      <c r="AD543" s="164">
        <f t="shared" si="233"/>
        <v>0</v>
      </c>
      <c r="AE543" s="165">
        <f>IF(AU543&gt;0.1,VLOOKUP(B543,'P2 Origin'!$C$21:$M$176,3,0)*H543,0)</f>
        <v>0</v>
      </c>
      <c r="AF543" s="166">
        <f t="shared" si="234"/>
        <v>0</v>
      </c>
      <c r="AG543" s="165">
        <f>(VLOOKUP(B543,'P2 Origin'!$C$21:$M$176,4,0))*AF543</f>
        <v>0</v>
      </c>
      <c r="AH543" s="166">
        <f t="shared" si="235"/>
        <v>15</v>
      </c>
      <c r="AI543" s="165">
        <f>(VLOOKUP(B543,'P2 Origin'!$C$21:$M$176,5,0))*AH543</f>
        <v>0</v>
      </c>
      <c r="AJ543" s="166">
        <f t="shared" si="251"/>
        <v>0</v>
      </c>
      <c r="AK543" s="165">
        <f>(VLOOKUP(B543,'P2 Origin'!$C$21:$M$176,6,0))*AJ543</f>
        <v>0</v>
      </c>
      <c r="AL543" s="166">
        <f t="shared" si="236"/>
        <v>0</v>
      </c>
      <c r="AM543" s="165">
        <f>(VLOOKUP($B543,'P2 Origin'!$C$21:$M$176,7,0))*AL543</f>
        <v>0</v>
      </c>
      <c r="AN543" s="166">
        <f t="shared" si="237"/>
        <v>0</v>
      </c>
      <c r="AO543" s="165">
        <f>(VLOOKUP($B543,'P2 Origin'!$C$21:$M$176,8,0))*AN543</f>
        <v>0</v>
      </c>
      <c r="AP543" s="166">
        <f t="shared" si="238"/>
        <v>0</v>
      </c>
      <c r="AQ543" s="165">
        <f>(VLOOKUP($B543,'P2 Origin'!$C$21:$M$176,9,0))*AP543</f>
        <v>0</v>
      </c>
      <c r="AR543" s="155">
        <f t="shared" si="239"/>
        <v>1</v>
      </c>
      <c r="AS543" s="164">
        <f>(VLOOKUP(B543,'P2 Origin'!$C$21:$M$176,10,0))*K543</f>
        <v>0</v>
      </c>
      <c r="AT543" s="164">
        <f>(VLOOKUP(B543,'P2 Origin'!$C$21:$M$176,11,0))*J543</f>
        <v>0</v>
      </c>
      <c r="AU543" s="167">
        <v>15</v>
      </c>
      <c r="AV543" s="168">
        <v>15</v>
      </c>
      <c r="AW543" s="169">
        <v>0</v>
      </c>
      <c r="AX543" s="170">
        <f>IF(AU543&gt;=0.1,'P3 Bureaumarge zee- en luchtvr.'!$D$12,0)</f>
        <v>0</v>
      </c>
      <c r="AY543" s="163">
        <f t="shared" si="240"/>
        <v>0</v>
      </c>
      <c r="AZ543" s="157" t="str">
        <f>VLOOKUP(D543,'P4 Destination'!$C$21:$O$176,13,0)</f>
        <v>USD</v>
      </c>
      <c r="BA543" s="164">
        <f t="shared" si="241"/>
        <v>0</v>
      </c>
      <c r="BB543" s="171">
        <f>IF(AU543&gt;0.1,(VLOOKUP(D543,'P4 Destination'!$C$21:$M$176,3,0))*I543,0)</f>
        <v>0</v>
      </c>
      <c r="BC543" s="172">
        <f t="shared" si="242"/>
        <v>0</v>
      </c>
      <c r="BD543" s="171">
        <f>(VLOOKUP($D543,'P4 Destination'!$C$21:$M$176,4,0))*BC543</f>
        <v>0</v>
      </c>
      <c r="BE543" s="172">
        <f t="shared" si="243"/>
        <v>15</v>
      </c>
      <c r="BF543" s="171">
        <f>(VLOOKUP($D543,'P4 Destination'!$C$21:$M$176,5,0))*BE543</f>
        <v>0</v>
      </c>
      <c r="BG543" s="172">
        <f t="shared" si="244"/>
        <v>0</v>
      </c>
      <c r="BH543" s="171">
        <f>(VLOOKUP($D543,'P4 Destination'!$C$21:$M$176,6,0))*BG543</f>
        <v>0</v>
      </c>
      <c r="BI543" s="172">
        <f t="shared" si="245"/>
        <v>0</v>
      </c>
      <c r="BJ543" s="171">
        <f>(VLOOKUP($D543,'P4 Destination'!$C$21:$M$176,7,0))*BI543</f>
        <v>0</v>
      </c>
      <c r="BK543" s="172">
        <f t="shared" si="246"/>
        <v>0</v>
      </c>
      <c r="BL543" s="171">
        <f>(VLOOKUP($D543,'P4 Destination'!$C$21:$M$176,8,0))*BK543</f>
        <v>0</v>
      </c>
      <c r="BM543" s="172">
        <f t="shared" si="247"/>
        <v>0</v>
      </c>
      <c r="BN543" s="171">
        <f>(VLOOKUP($D543,'P4 Destination'!$C$21:$M$176,9,0))*BM543</f>
        <v>0</v>
      </c>
      <c r="BO543" s="154">
        <f t="shared" si="248"/>
        <v>1</v>
      </c>
      <c r="BP543" s="171">
        <f>(VLOOKUP(D543,'P4 Destination'!$C$21:$M$176,10,0))*K543</f>
        <v>0</v>
      </c>
      <c r="BQ543" s="171">
        <f>(VLOOKUP(D543,'P4 Destination'!$C$21:$M$176,11,0))*J543</f>
        <v>0</v>
      </c>
      <c r="BR543" s="173">
        <f t="shared" si="249"/>
        <v>0</v>
      </c>
      <c r="BS543" s="173">
        <f>(AV543*2500)*'P6 Verzekering'!$E$11</f>
        <v>0</v>
      </c>
      <c r="BT543" s="173">
        <f>(AW543*2500)*'P6 Verzekering'!$E$12</f>
        <v>0</v>
      </c>
      <c r="BU543" s="173">
        <f>(L543*2500)*'P6 Verzekering'!$E$13</f>
        <v>0</v>
      </c>
      <c r="BV543" s="173">
        <f t="shared" si="250"/>
        <v>0</v>
      </c>
      <c r="BW543"/>
      <c r="BX543"/>
    </row>
    <row r="544" spans="1:76">
      <c r="A544" s="152" t="s">
        <v>1983</v>
      </c>
      <c r="B544" s="152" t="s">
        <v>219</v>
      </c>
      <c r="C544" s="152" t="s">
        <v>219</v>
      </c>
      <c r="D544" s="152" t="s">
        <v>281</v>
      </c>
      <c r="E544" s="152" t="s">
        <v>538</v>
      </c>
      <c r="F544" s="153">
        <f t="shared" si="224"/>
        <v>54</v>
      </c>
      <c r="G544" s="154">
        <v>1</v>
      </c>
      <c r="H544" s="154">
        <f>IFERROR(VLOOKUP(B544,'P2 Origin'!$C$21:$Q$176,15,FALSE),0)</f>
        <v>0</v>
      </c>
      <c r="I544" s="154">
        <f>IFERROR(VLOOKUP(D544,'P4 Destination'!$C$21:$Q$176,15,FALSE),0)</f>
        <v>0</v>
      </c>
      <c r="J544" s="155">
        <v>1</v>
      </c>
      <c r="K544" s="155"/>
      <c r="L544" s="156">
        <v>0</v>
      </c>
      <c r="M544" s="155">
        <v>0</v>
      </c>
      <c r="N544" s="155">
        <v>0</v>
      </c>
      <c r="O544" s="157">
        <f t="shared" si="225"/>
        <v>0</v>
      </c>
      <c r="P544" s="158">
        <f t="shared" si="226"/>
        <v>0</v>
      </c>
      <c r="Q544" s="159">
        <f>IFERROR(VLOOKUP(N544,'P1 Intra-Europees'!$A$15:$H$25,3,0),0)*P544</f>
        <v>0</v>
      </c>
      <c r="R544" s="160">
        <f t="shared" si="227"/>
        <v>0</v>
      </c>
      <c r="S544" s="159">
        <f>IFERROR(VLOOKUP(N544,'P1 Intra-Europees'!$A$15:$H$25,4,0),0)*R544</f>
        <v>0</v>
      </c>
      <c r="T544" s="160">
        <f t="shared" si="228"/>
        <v>0</v>
      </c>
      <c r="U544" s="159">
        <f>IFERROR(VLOOKUP(N544,'P1 Intra-Europees'!$A$15:$H$25,5,0),0)*T544</f>
        <v>0</v>
      </c>
      <c r="V544" s="160">
        <f t="shared" si="229"/>
        <v>0</v>
      </c>
      <c r="W544" s="159">
        <f>IFERROR(VLOOKUP(N544,'P1 Intra-Europees'!$A$15:$H$25,6,0),0)*V544</f>
        <v>0</v>
      </c>
      <c r="X544" s="160">
        <f t="shared" si="230"/>
        <v>0</v>
      </c>
      <c r="Y544" s="159">
        <f>IFERROR(VLOOKUP(N544,'P1 Intra-Europees'!$A$15:$H$25,7,0),0)*X544</f>
        <v>0</v>
      </c>
      <c r="Z544" s="161">
        <f t="shared" si="231"/>
        <v>0</v>
      </c>
      <c r="AA544" s="162">
        <f>IFERROR(VLOOKUP(N544,'P1 Intra-Europees'!$A$15:$H$25,8,0),0)*Z544</f>
        <v>0</v>
      </c>
      <c r="AB544" s="163">
        <f t="shared" si="232"/>
        <v>0</v>
      </c>
      <c r="AC544" s="157" t="str">
        <f>VLOOKUP(B544,'P2 Origin'!$C$21:$O$176,13,0)</f>
        <v>EUR</v>
      </c>
      <c r="AD544" s="164">
        <f t="shared" si="233"/>
        <v>0</v>
      </c>
      <c r="AE544" s="165">
        <f>IF(AU544&gt;0.1,VLOOKUP(B544,'P2 Origin'!$C$21:$M$176,3,0)*H544,0)</f>
        <v>0</v>
      </c>
      <c r="AF544" s="166">
        <f t="shared" si="234"/>
        <v>0</v>
      </c>
      <c r="AG544" s="165">
        <f>(VLOOKUP(B544,'P2 Origin'!$C$21:$M$176,4,0))*AF544</f>
        <v>0</v>
      </c>
      <c r="AH544" s="166">
        <f t="shared" si="235"/>
        <v>0</v>
      </c>
      <c r="AI544" s="165">
        <f>(VLOOKUP(B544,'P2 Origin'!$C$21:$M$176,5,0))*AH544</f>
        <v>0</v>
      </c>
      <c r="AJ544" s="166">
        <f t="shared" si="251"/>
        <v>0</v>
      </c>
      <c r="AK544" s="165">
        <f>(VLOOKUP(B544,'P2 Origin'!$C$21:$M$176,6,0))*AJ544</f>
        <v>0</v>
      </c>
      <c r="AL544" s="166">
        <f t="shared" si="236"/>
        <v>0</v>
      </c>
      <c r="AM544" s="165">
        <f>(VLOOKUP($B544,'P2 Origin'!$C$21:$M$176,7,0))*AL544</f>
        <v>0</v>
      </c>
      <c r="AN544" s="166">
        <f t="shared" si="237"/>
        <v>0</v>
      </c>
      <c r="AO544" s="165">
        <f>(VLOOKUP($B544,'P2 Origin'!$C$21:$M$176,8,0))*AN544</f>
        <v>0</v>
      </c>
      <c r="AP544" s="166">
        <f t="shared" si="238"/>
        <v>54</v>
      </c>
      <c r="AQ544" s="165">
        <f>(VLOOKUP($B544,'P2 Origin'!$C$21:$M$176,9,0))*AP544</f>
        <v>0</v>
      </c>
      <c r="AR544" s="155">
        <f t="shared" si="239"/>
        <v>1</v>
      </c>
      <c r="AS544" s="164">
        <f>(VLOOKUP(B544,'P2 Origin'!$C$21:$M$176,10,0))*K544</f>
        <v>0</v>
      </c>
      <c r="AT544" s="164">
        <f>(VLOOKUP(B544,'P2 Origin'!$C$21:$M$176,11,0))*J544</f>
        <v>0</v>
      </c>
      <c r="AU544" s="167">
        <v>54</v>
      </c>
      <c r="AV544" s="168">
        <v>54</v>
      </c>
      <c r="AW544" s="169">
        <v>0</v>
      </c>
      <c r="AX544" s="170">
        <f>IF(AU544&gt;=0.1,'P3 Bureaumarge zee- en luchtvr.'!$D$12,0)</f>
        <v>0</v>
      </c>
      <c r="AY544" s="163">
        <f t="shared" si="240"/>
        <v>0</v>
      </c>
      <c r="AZ544" s="157" t="str">
        <f>VLOOKUP(D544,'P4 Destination'!$C$21:$O$176,13,0)</f>
        <v>USD</v>
      </c>
      <c r="BA544" s="164">
        <f t="shared" si="241"/>
        <v>0</v>
      </c>
      <c r="BB544" s="171">
        <f>IF(AU544&gt;0.1,(VLOOKUP(D544,'P4 Destination'!$C$21:$M$176,3,0))*I544,0)</f>
        <v>0</v>
      </c>
      <c r="BC544" s="172">
        <f t="shared" si="242"/>
        <v>0</v>
      </c>
      <c r="BD544" s="171">
        <f>(VLOOKUP($D544,'P4 Destination'!$C$21:$M$176,4,0))*BC544</f>
        <v>0</v>
      </c>
      <c r="BE544" s="172">
        <f t="shared" si="243"/>
        <v>0</v>
      </c>
      <c r="BF544" s="171">
        <f>(VLOOKUP($D544,'P4 Destination'!$C$21:$M$176,5,0))*BE544</f>
        <v>0</v>
      </c>
      <c r="BG544" s="172">
        <f t="shared" si="244"/>
        <v>0</v>
      </c>
      <c r="BH544" s="171">
        <f>(VLOOKUP($D544,'P4 Destination'!$C$21:$M$176,6,0))*BG544</f>
        <v>0</v>
      </c>
      <c r="BI544" s="172">
        <f t="shared" si="245"/>
        <v>0</v>
      </c>
      <c r="BJ544" s="171">
        <f>(VLOOKUP($D544,'P4 Destination'!$C$21:$M$176,7,0))*BI544</f>
        <v>0</v>
      </c>
      <c r="BK544" s="172">
        <f t="shared" si="246"/>
        <v>0</v>
      </c>
      <c r="BL544" s="171">
        <f>(VLOOKUP($D544,'P4 Destination'!$C$21:$M$176,8,0))*BK544</f>
        <v>0</v>
      </c>
      <c r="BM544" s="172">
        <f t="shared" si="247"/>
        <v>54</v>
      </c>
      <c r="BN544" s="171">
        <f>(VLOOKUP($D544,'P4 Destination'!$C$21:$M$176,9,0))*BM544</f>
        <v>0</v>
      </c>
      <c r="BO544" s="154">
        <f t="shared" si="248"/>
        <v>1</v>
      </c>
      <c r="BP544" s="171">
        <f>(VLOOKUP(D544,'P4 Destination'!$C$21:$M$176,10,0))*K544</f>
        <v>0</v>
      </c>
      <c r="BQ544" s="171">
        <f>(VLOOKUP(D544,'P4 Destination'!$C$21:$M$176,11,0))*J544</f>
        <v>0</v>
      </c>
      <c r="BR544" s="173">
        <f t="shared" si="249"/>
        <v>0</v>
      </c>
      <c r="BS544" s="173">
        <f>(AV544*2500)*'P6 Verzekering'!$E$11</f>
        <v>0</v>
      </c>
      <c r="BT544" s="173">
        <f>(AW544*2500)*'P6 Verzekering'!$E$12</f>
        <v>0</v>
      </c>
      <c r="BU544" s="173">
        <f>(L544*2500)*'P6 Verzekering'!$E$13</f>
        <v>0</v>
      </c>
      <c r="BV544" s="173">
        <f t="shared" si="250"/>
        <v>0</v>
      </c>
      <c r="BW544"/>
      <c r="BX544"/>
    </row>
    <row r="545" spans="1:76">
      <c r="A545" s="152" t="s">
        <v>1984</v>
      </c>
      <c r="B545" s="152" t="s">
        <v>219</v>
      </c>
      <c r="C545" s="152" t="s">
        <v>219</v>
      </c>
      <c r="D545" s="152" t="s">
        <v>281</v>
      </c>
      <c r="E545" s="152" t="s">
        <v>538</v>
      </c>
      <c r="F545" s="153">
        <f t="shared" si="224"/>
        <v>5</v>
      </c>
      <c r="G545" s="154">
        <v>1</v>
      </c>
      <c r="H545" s="154">
        <f>IFERROR(VLOOKUP(B545,'P2 Origin'!$C$21:$Q$176,15,FALSE),0)</f>
        <v>0</v>
      </c>
      <c r="I545" s="154">
        <f>IFERROR(VLOOKUP(D545,'P4 Destination'!$C$21:$Q$176,15,FALSE),0)</f>
        <v>0</v>
      </c>
      <c r="J545" s="155">
        <v>1</v>
      </c>
      <c r="K545" s="155"/>
      <c r="L545" s="156">
        <v>0</v>
      </c>
      <c r="M545" s="155">
        <v>0</v>
      </c>
      <c r="N545" s="155">
        <v>0</v>
      </c>
      <c r="O545" s="157">
        <f t="shared" si="225"/>
        <v>0</v>
      </c>
      <c r="P545" s="158">
        <f t="shared" si="226"/>
        <v>0</v>
      </c>
      <c r="Q545" s="159">
        <f>IFERROR(VLOOKUP(N545,'P1 Intra-Europees'!$A$15:$H$25,3,0),0)*P545</f>
        <v>0</v>
      </c>
      <c r="R545" s="160">
        <f t="shared" si="227"/>
        <v>0</v>
      </c>
      <c r="S545" s="159">
        <f>IFERROR(VLOOKUP(N545,'P1 Intra-Europees'!$A$15:$H$25,4,0),0)*R545</f>
        <v>0</v>
      </c>
      <c r="T545" s="160">
        <f t="shared" si="228"/>
        <v>0</v>
      </c>
      <c r="U545" s="159">
        <f>IFERROR(VLOOKUP(N545,'P1 Intra-Europees'!$A$15:$H$25,5,0),0)*T545</f>
        <v>0</v>
      </c>
      <c r="V545" s="160">
        <f t="shared" si="229"/>
        <v>0</v>
      </c>
      <c r="W545" s="159">
        <f>IFERROR(VLOOKUP(N545,'P1 Intra-Europees'!$A$15:$H$25,6,0),0)*V545</f>
        <v>0</v>
      </c>
      <c r="X545" s="160">
        <f t="shared" si="230"/>
        <v>0</v>
      </c>
      <c r="Y545" s="159">
        <f>IFERROR(VLOOKUP(N545,'P1 Intra-Europees'!$A$15:$H$25,7,0),0)*X545</f>
        <v>0</v>
      </c>
      <c r="Z545" s="161">
        <f t="shared" si="231"/>
        <v>0</v>
      </c>
      <c r="AA545" s="162">
        <f>IFERROR(VLOOKUP(N545,'P1 Intra-Europees'!$A$15:$H$25,8,0),0)*Z545</f>
        <v>0</v>
      </c>
      <c r="AB545" s="163">
        <f t="shared" si="232"/>
        <v>0</v>
      </c>
      <c r="AC545" s="157" t="str">
        <f>VLOOKUP(B545,'P2 Origin'!$C$21:$O$176,13,0)</f>
        <v>EUR</v>
      </c>
      <c r="AD545" s="164">
        <f t="shared" si="233"/>
        <v>0</v>
      </c>
      <c r="AE545" s="165">
        <f>IF(AU545&gt;0.1,VLOOKUP(B545,'P2 Origin'!$C$21:$M$176,3,0)*H545,0)</f>
        <v>0</v>
      </c>
      <c r="AF545" s="166">
        <f t="shared" si="234"/>
        <v>5</v>
      </c>
      <c r="AG545" s="165">
        <f>(VLOOKUP(B545,'P2 Origin'!$C$21:$M$176,4,0))*AF545</f>
        <v>0</v>
      </c>
      <c r="AH545" s="166">
        <f t="shared" si="235"/>
        <v>0</v>
      </c>
      <c r="AI545" s="165">
        <f>(VLOOKUP(B545,'P2 Origin'!$C$21:$M$176,5,0))*AH545</f>
        <v>0</v>
      </c>
      <c r="AJ545" s="166">
        <f t="shared" si="251"/>
        <v>0</v>
      </c>
      <c r="AK545" s="165">
        <f>(VLOOKUP(B545,'P2 Origin'!$C$21:$M$176,6,0))*AJ545</f>
        <v>0</v>
      </c>
      <c r="AL545" s="166">
        <f t="shared" si="236"/>
        <v>0</v>
      </c>
      <c r="AM545" s="165">
        <f>(VLOOKUP($B545,'P2 Origin'!$C$21:$M$176,7,0))*AL545</f>
        <v>0</v>
      </c>
      <c r="AN545" s="166">
        <f t="shared" si="237"/>
        <v>0</v>
      </c>
      <c r="AO545" s="165">
        <f>(VLOOKUP($B545,'P2 Origin'!$C$21:$M$176,8,0))*AN545</f>
        <v>0</v>
      </c>
      <c r="AP545" s="166">
        <f t="shared" si="238"/>
        <v>0</v>
      </c>
      <c r="AQ545" s="165">
        <f>(VLOOKUP($B545,'P2 Origin'!$C$21:$M$176,9,0))*AP545</f>
        <v>0</v>
      </c>
      <c r="AR545" s="155">
        <f t="shared" si="239"/>
        <v>1</v>
      </c>
      <c r="AS545" s="164">
        <f>(VLOOKUP(B545,'P2 Origin'!$C$21:$M$176,10,0))*K545</f>
        <v>0</v>
      </c>
      <c r="AT545" s="164">
        <f>(VLOOKUP(B545,'P2 Origin'!$C$21:$M$176,11,0))*J545</f>
        <v>0</v>
      </c>
      <c r="AU545" s="167">
        <v>5</v>
      </c>
      <c r="AV545" s="168">
        <v>5</v>
      </c>
      <c r="AW545" s="169">
        <v>0</v>
      </c>
      <c r="AX545" s="170">
        <f>IF(AU545&gt;=0.1,'P3 Bureaumarge zee- en luchtvr.'!$D$12,0)</f>
        <v>0</v>
      </c>
      <c r="AY545" s="163">
        <f t="shared" si="240"/>
        <v>0</v>
      </c>
      <c r="AZ545" s="157" t="str">
        <f>VLOOKUP(D545,'P4 Destination'!$C$21:$O$176,13,0)</f>
        <v>USD</v>
      </c>
      <c r="BA545" s="164">
        <f t="shared" si="241"/>
        <v>0</v>
      </c>
      <c r="BB545" s="171">
        <f>IF(AU545&gt;0.1,(VLOOKUP(D545,'P4 Destination'!$C$21:$M$176,3,0))*I545,0)</f>
        <v>0</v>
      </c>
      <c r="BC545" s="172">
        <f t="shared" si="242"/>
        <v>5</v>
      </c>
      <c r="BD545" s="171">
        <f>(VLOOKUP($D545,'P4 Destination'!$C$21:$M$176,4,0))*BC545</f>
        <v>0</v>
      </c>
      <c r="BE545" s="172">
        <f t="shared" si="243"/>
        <v>0</v>
      </c>
      <c r="BF545" s="171">
        <f>(VLOOKUP($D545,'P4 Destination'!$C$21:$M$176,5,0))*BE545</f>
        <v>0</v>
      </c>
      <c r="BG545" s="172">
        <f t="shared" si="244"/>
        <v>0</v>
      </c>
      <c r="BH545" s="171">
        <f>(VLOOKUP($D545,'P4 Destination'!$C$21:$M$176,6,0))*BG545</f>
        <v>0</v>
      </c>
      <c r="BI545" s="172">
        <f t="shared" si="245"/>
        <v>0</v>
      </c>
      <c r="BJ545" s="171">
        <f>(VLOOKUP($D545,'P4 Destination'!$C$21:$M$176,7,0))*BI545</f>
        <v>0</v>
      </c>
      <c r="BK545" s="172">
        <f t="shared" si="246"/>
        <v>0</v>
      </c>
      <c r="BL545" s="171">
        <f>(VLOOKUP($D545,'P4 Destination'!$C$21:$M$176,8,0))*BK545</f>
        <v>0</v>
      </c>
      <c r="BM545" s="172">
        <f t="shared" si="247"/>
        <v>0</v>
      </c>
      <c r="BN545" s="171">
        <f>(VLOOKUP($D545,'P4 Destination'!$C$21:$M$176,9,0))*BM545</f>
        <v>0</v>
      </c>
      <c r="BO545" s="154">
        <f t="shared" si="248"/>
        <v>1</v>
      </c>
      <c r="BP545" s="171">
        <f>(VLOOKUP(D545,'P4 Destination'!$C$21:$M$176,10,0))*K545</f>
        <v>0</v>
      </c>
      <c r="BQ545" s="171">
        <f>(VLOOKUP(D545,'P4 Destination'!$C$21:$M$176,11,0))*J545</f>
        <v>0</v>
      </c>
      <c r="BR545" s="173">
        <f t="shared" si="249"/>
        <v>0</v>
      </c>
      <c r="BS545" s="173">
        <f>(AV545*2500)*'P6 Verzekering'!$E$11</f>
        <v>0</v>
      </c>
      <c r="BT545" s="173">
        <f>(AW545*2500)*'P6 Verzekering'!$E$12</f>
        <v>0</v>
      </c>
      <c r="BU545" s="173">
        <f>(L545*2500)*'P6 Verzekering'!$E$13</f>
        <v>0</v>
      </c>
      <c r="BV545" s="173">
        <f t="shared" si="250"/>
        <v>0</v>
      </c>
      <c r="BW545"/>
      <c r="BX545"/>
    </row>
    <row r="546" spans="1:76">
      <c r="A546" s="152" t="s">
        <v>1987</v>
      </c>
      <c r="B546" s="152" t="s">
        <v>219</v>
      </c>
      <c r="C546" s="152" t="s">
        <v>219</v>
      </c>
      <c r="D546" s="152" t="s">
        <v>281</v>
      </c>
      <c r="E546" s="152" t="s">
        <v>538</v>
      </c>
      <c r="F546" s="153">
        <f t="shared" si="224"/>
        <v>10</v>
      </c>
      <c r="G546" s="154">
        <v>1</v>
      </c>
      <c r="H546" s="154">
        <f>IFERROR(VLOOKUP(B546,'P2 Origin'!$C$21:$Q$176,15,FALSE),0)</f>
        <v>0</v>
      </c>
      <c r="I546" s="154">
        <f>IFERROR(VLOOKUP(D546,'P4 Destination'!$C$21:$Q$176,15,FALSE),0)</f>
        <v>0</v>
      </c>
      <c r="J546" s="155">
        <v>1</v>
      </c>
      <c r="K546" s="155"/>
      <c r="L546" s="156">
        <v>0</v>
      </c>
      <c r="M546" s="155">
        <v>0</v>
      </c>
      <c r="N546" s="155">
        <v>0</v>
      </c>
      <c r="O546" s="157">
        <f t="shared" si="225"/>
        <v>0</v>
      </c>
      <c r="P546" s="158">
        <f t="shared" si="226"/>
        <v>0</v>
      </c>
      <c r="Q546" s="159">
        <f>IFERROR(VLOOKUP(N546,'P1 Intra-Europees'!$A$15:$H$25,3,0),0)*P546</f>
        <v>0</v>
      </c>
      <c r="R546" s="160">
        <f t="shared" si="227"/>
        <v>0</v>
      </c>
      <c r="S546" s="159">
        <f>IFERROR(VLOOKUP(N546,'P1 Intra-Europees'!$A$15:$H$25,4,0),0)*R546</f>
        <v>0</v>
      </c>
      <c r="T546" s="160">
        <f t="shared" si="228"/>
        <v>0</v>
      </c>
      <c r="U546" s="159">
        <f>IFERROR(VLOOKUP(N546,'P1 Intra-Europees'!$A$15:$H$25,5,0),0)*T546</f>
        <v>0</v>
      </c>
      <c r="V546" s="160">
        <f t="shared" si="229"/>
        <v>0</v>
      </c>
      <c r="W546" s="159">
        <f>IFERROR(VLOOKUP(N546,'P1 Intra-Europees'!$A$15:$H$25,6,0),0)*V546</f>
        <v>0</v>
      </c>
      <c r="X546" s="160">
        <f t="shared" si="230"/>
        <v>0</v>
      </c>
      <c r="Y546" s="159">
        <f>IFERROR(VLOOKUP(N546,'P1 Intra-Europees'!$A$15:$H$25,7,0),0)*X546</f>
        <v>0</v>
      </c>
      <c r="Z546" s="161">
        <f t="shared" si="231"/>
        <v>0</v>
      </c>
      <c r="AA546" s="162">
        <f>IFERROR(VLOOKUP(N546,'P1 Intra-Europees'!$A$15:$H$25,8,0),0)*Z546</f>
        <v>0</v>
      </c>
      <c r="AB546" s="163">
        <f t="shared" si="232"/>
        <v>0</v>
      </c>
      <c r="AC546" s="157" t="str">
        <f>VLOOKUP(B546,'P2 Origin'!$C$21:$O$176,13,0)</f>
        <v>EUR</v>
      </c>
      <c r="AD546" s="164">
        <f t="shared" si="233"/>
        <v>0</v>
      </c>
      <c r="AE546" s="165">
        <f>IF(AU546&gt;0.1,VLOOKUP(B546,'P2 Origin'!$C$21:$M$176,3,0)*H546,0)</f>
        <v>0</v>
      </c>
      <c r="AF546" s="166">
        <f t="shared" si="234"/>
        <v>0</v>
      </c>
      <c r="AG546" s="165">
        <f>(VLOOKUP(B546,'P2 Origin'!$C$21:$M$176,4,0))*AF546</f>
        <v>0</v>
      </c>
      <c r="AH546" s="166">
        <f t="shared" si="235"/>
        <v>10</v>
      </c>
      <c r="AI546" s="165">
        <f>(VLOOKUP(B546,'P2 Origin'!$C$21:$M$176,5,0))*AH546</f>
        <v>0</v>
      </c>
      <c r="AJ546" s="166">
        <f t="shared" si="251"/>
        <v>0</v>
      </c>
      <c r="AK546" s="165">
        <f>(VLOOKUP(B546,'P2 Origin'!$C$21:$M$176,6,0))*AJ546</f>
        <v>0</v>
      </c>
      <c r="AL546" s="166">
        <f t="shared" si="236"/>
        <v>0</v>
      </c>
      <c r="AM546" s="165">
        <f>(VLOOKUP($B546,'P2 Origin'!$C$21:$M$176,7,0))*AL546</f>
        <v>0</v>
      </c>
      <c r="AN546" s="166">
        <f t="shared" si="237"/>
        <v>0</v>
      </c>
      <c r="AO546" s="165">
        <f>(VLOOKUP($B546,'P2 Origin'!$C$21:$M$176,8,0))*AN546</f>
        <v>0</v>
      </c>
      <c r="AP546" s="166">
        <f t="shared" si="238"/>
        <v>0</v>
      </c>
      <c r="AQ546" s="165">
        <f>(VLOOKUP($B546,'P2 Origin'!$C$21:$M$176,9,0))*AP546</f>
        <v>0</v>
      </c>
      <c r="AR546" s="155">
        <f t="shared" si="239"/>
        <v>1</v>
      </c>
      <c r="AS546" s="164">
        <f>(VLOOKUP(B546,'P2 Origin'!$C$21:$M$176,10,0))*K546</f>
        <v>0</v>
      </c>
      <c r="AT546" s="164">
        <f>(VLOOKUP(B546,'P2 Origin'!$C$21:$M$176,11,0))*J546</f>
        <v>0</v>
      </c>
      <c r="AU546" s="167">
        <v>10</v>
      </c>
      <c r="AV546" s="168">
        <v>10</v>
      </c>
      <c r="AW546" s="169">
        <v>0</v>
      </c>
      <c r="AX546" s="170">
        <f>IF(AU546&gt;=0.1,'P3 Bureaumarge zee- en luchtvr.'!$D$12,0)</f>
        <v>0</v>
      </c>
      <c r="AY546" s="163">
        <f t="shared" si="240"/>
        <v>0</v>
      </c>
      <c r="AZ546" s="157" t="str">
        <f>VLOOKUP(D546,'P4 Destination'!$C$21:$O$176,13,0)</f>
        <v>USD</v>
      </c>
      <c r="BA546" s="164">
        <f t="shared" si="241"/>
        <v>0</v>
      </c>
      <c r="BB546" s="171">
        <f>IF(AU546&gt;0.1,(VLOOKUP(D546,'P4 Destination'!$C$21:$M$176,3,0))*I546,0)</f>
        <v>0</v>
      </c>
      <c r="BC546" s="172">
        <f t="shared" si="242"/>
        <v>0</v>
      </c>
      <c r="BD546" s="171">
        <f>(VLOOKUP($D546,'P4 Destination'!$C$21:$M$176,4,0))*BC546</f>
        <v>0</v>
      </c>
      <c r="BE546" s="172">
        <f t="shared" si="243"/>
        <v>10</v>
      </c>
      <c r="BF546" s="171">
        <f>(VLOOKUP($D546,'P4 Destination'!$C$21:$M$176,5,0))*BE546</f>
        <v>0</v>
      </c>
      <c r="BG546" s="172">
        <f t="shared" si="244"/>
        <v>0</v>
      </c>
      <c r="BH546" s="171">
        <f>(VLOOKUP($D546,'P4 Destination'!$C$21:$M$176,6,0))*BG546</f>
        <v>0</v>
      </c>
      <c r="BI546" s="172">
        <f t="shared" si="245"/>
        <v>0</v>
      </c>
      <c r="BJ546" s="171">
        <f>(VLOOKUP($D546,'P4 Destination'!$C$21:$M$176,7,0))*BI546</f>
        <v>0</v>
      </c>
      <c r="BK546" s="172">
        <f t="shared" si="246"/>
        <v>0</v>
      </c>
      <c r="BL546" s="171">
        <f>(VLOOKUP($D546,'P4 Destination'!$C$21:$M$176,8,0))*BK546</f>
        <v>0</v>
      </c>
      <c r="BM546" s="172">
        <f t="shared" si="247"/>
        <v>0</v>
      </c>
      <c r="BN546" s="171">
        <f>(VLOOKUP($D546,'P4 Destination'!$C$21:$M$176,9,0))*BM546</f>
        <v>0</v>
      </c>
      <c r="BO546" s="154">
        <f t="shared" si="248"/>
        <v>1</v>
      </c>
      <c r="BP546" s="171">
        <f>(VLOOKUP(D546,'P4 Destination'!$C$21:$M$176,10,0))*K546</f>
        <v>0</v>
      </c>
      <c r="BQ546" s="171">
        <f>(VLOOKUP(D546,'P4 Destination'!$C$21:$M$176,11,0))*J546</f>
        <v>0</v>
      </c>
      <c r="BR546" s="173">
        <f t="shared" si="249"/>
        <v>0</v>
      </c>
      <c r="BS546" s="173">
        <f>(AV546*2500)*'P6 Verzekering'!$E$11</f>
        <v>0</v>
      </c>
      <c r="BT546" s="173">
        <f>(AW546*2500)*'P6 Verzekering'!$E$12</f>
        <v>0</v>
      </c>
      <c r="BU546" s="173">
        <f>(L546*2500)*'P6 Verzekering'!$E$13</f>
        <v>0</v>
      </c>
      <c r="BV546" s="173">
        <f t="shared" si="250"/>
        <v>0</v>
      </c>
      <c r="BW546"/>
      <c r="BX546"/>
    </row>
    <row r="547" spans="1:76">
      <c r="A547" s="152" t="s">
        <v>1989</v>
      </c>
      <c r="B547" s="152" t="s">
        <v>219</v>
      </c>
      <c r="C547" s="152" t="s">
        <v>219</v>
      </c>
      <c r="D547" s="152" t="s">
        <v>281</v>
      </c>
      <c r="E547" s="152" t="s">
        <v>538</v>
      </c>
      <c r="F547" s="153">
        <f t="shared" si="224"/>
        <v>30</v>
      </c>
      <c r="G547" s="154">
        <v>1</v>
      </c>
      <c r="H547" s="154">
        <f>IFERROR(VLOOKUP(B547,'P2 Origin'!$C$21:$Q$176,15,FALSE),0)</f>
        <v>0</v>
      </c>
      <c r="I547" s="154">
        <f>IFERROR(VLOOKUP(D547,'P4 Destination'!$C$21:$Q$176,15,FALSE),0)</f>
        <v>0</v>
      </c>
      <c r="J547" s="155">
        <v>1</v>
      </c>
      <c r="K547" s="155"/>
      <c r="L547" s="156">
        <v>0</v>
      </c>
      <c r="M547" s="155">
        <v>0</v>
      </c>
      <c r="N547" s="155">
        <v>0</v>
      </c>
      <c r="O547" s="157">
        <f t="shared" si="225"/>
        <v>0</v>
      </c>
      <c r="P547" s="158">
        <f t="shared" si="226"/>
        <v>0</v>
      </c>
      <c r="Q547" s="159">
        <f>IFERROR(VLOOKUP(N547,'P1 Intra-Europees'!$A$15:$H$25,3,0),0)*P547</f>
        <v>0</v>
      </c>
      <c r="R547" s="160">
        <f t="shared" si="227"/>
        <v>0</v>
      </c>
      <c r="S547" s="159">
        <f>IFERROR(VLOOKUP(N547,'P1 Intra-Europees'!$A$15:$H$25,4,0),0)*R547</f>
        <v>0</v>
      </c>
      <c r="T547" s="160">
        <f t="shared" si="228"/>
        <v>0</v>
      </c>
      <c r="U547" s="159">
        <f>IFERROR(VLOOKUP(N547,'P1 Intra-Europees'!$A$15:$H$25,5,0),0)*T547</f>
        <v>0</v>
      </c>
      <c r="V547" s="160">
        <f t="shared" si="229"/>
        <v>0</v>
      </c>
      <c r="W547" s="159">
        <f>IFERROR(VLOOKUP(N547,'P1 Intra-Europees'!$A$15:$H$25,6,0),0)*V547</f>
        <v>0</v>
      </c>
      <c r="X547" s="160">
        <f t="shared" si="230"/>
        <v>0</v>
      </c>
      <c r="Y547" s="159">
        <f>IFERROR(VLOOKUP(N547,'P1 Intra-Europees'!$A$15:$H$25,7,0),0)*X547</f>
        <v>0</v>
      </c>
      <c r="Z547" s="161">
        <f t="shared" si="231"/>
        <v>0</v>
      </c>
      <c r="AA547" s="162">
        <f>IFERROR(VLOOKUP(N547,'P1 Intra-Europees'!$A$15:$H$25,8,0),0)*Z547</f>
        <v>0</v>
      </c>
      <c r="AB547" s="163">
        <f t="shared" si="232"/>
        <v>0</v>
      </c>
      <c r="AC547" s="157" t="str">
        <f>VLOOKUP(B547,'P2 Origin'!$C$21:$O$176,13,0)</f>
        <v>EUR</v>
      </c>
      <c r="AD547" s="164">
        <f t="shared" si="233"/>
        <v>0</v>
      </c>
      <c r="AE547" s="165">
        <f>IF(AU547&gt;0.1,VLOOKUP(B547,'P2 Origin'!$C$21:$M$176,3,0)*H547,0)</f>
        <v>0</v>
      </c>
      <c r="AF547" s="166">
        <f t="shared" si="234"/>
        <v>0</v>
      </c>
      <c r="AG547" s="165">
        <f>(VLOOKUP(B547,'P2 Origin'!$C$21:$M$176,4,0))*AF547</f>
        <v>0</v>
      </c>
      <c r="AH547" s="166">
        <f t="shared" si="235"/>
        <v>0</v>
      </c>
      <c r="AI547" s="165">
        <f>(VLOOKUP(B547,'P2 Origin'!$C$21:$M$176,5,0))*AH547</f>
        <v>0</v>
      </c>
      <c r="AJ547" s="166">
        <f t="shared" si="251"/>
        <v>0</v>
      </c>
      <c r="AK547" s="165">
        <f>(VLOOKUP(B547,'P2 Origin'!$C$21:$M$176,6,0))*AJ547</f>
        <v>0</v>
      </c>
      <c r="AL547" s="166">
        <f t="shared" si="236"/>
        <v>30</v>
      </c>
      <c r="AM547" s="165">
        <f>(VLOOKUP($B547,'P2 Origin'!$C$21:$M$176,7,0))*AL547</f>
        <v>0</v>
      </c>
      <c r="AN547" s="166">
        <f t="shared" si="237"/>
        <v>0</v>
      </c>
      <c r="AO547" s="165">
        <f>(VLOOKUP($B547,'P2 Origin'!$C$21:$M$176,8,0))*AN547</f>
        <v>0</v>
      </c>
      <c r="AP547" s="166">
        <f t="shared" si="238"/>
        <v>0</v>
      </c>
      <c r="AQ547" s="165">
        <f>(VLOOKUP($B547,'P2 Origin'!$C$21:$M$176,9,0))*AP547</f>
        <v>0</v>
      </c>
      <c r="AR547" s="155">
        <f t="shared" si="239"/>
        <v>1</v>
      </c>
      <c r="AS547" s="164">
        <f>(VLOOKUP(B547,'P2 Origin'!$C$21:$M$176,10,0))*K547</f>
        <v>0</v>
      </c>
      <c r="AT547" s="164">
        <f>(VLOOKUP(B547,'P2 Origin'!$C$21:$M$176,11,0))*J547</f>
        <v>0</v>
      </c>
      <c r="AU547" s="167">
        <v>30</v>
      </c>
      <c r="AV547" s="168">
        <v>30</v>
      </c>
      <c r="AW547" s="169">
        <v>0</v>
      </c>
      <c r="AX547" s="170">
        <f>IF(AU547&gt;=0.1,'P3 Bureaumarge zee- en luchtvr.'!$D$12,0)</f>
        <v>0</v>
      </c>
      <c r="AY547" s="163">
        <f t="shared" si="240"/>
        <v>0</v>
      </c>
      <c r="AZ547" s="157" t="str">
        <f>VLOOKUP(D547,'P4 Destination'!$C$21:$O$176,13,0)</f>
        <v>USD</v>
      </c>
      <c r="BA547" s="164">
        <f t="shared" si="241"/>
        <v>0</v>
      </c>
      <c r="BB547" s="171">
        <f>IF(AU547&gt;0.1,(VLOOKUP(D547,'P4 Destination'!$C$21:$M$176,3,0))*I547,0)</f>
        <v>0</v>
      </c>
      <c r="BC547" s="172">
        <f t="shared" si="242"/>
        <v>0</v>
      </c>
      <c r="BD547" s="171">
        <f>(VLOOKUP($D547,'P4 Destination'!$C$21:$M$176,4,0))*BC547</f>
        <v>0</v>
      </c>
      <c r="BE547" s="172">
        <f t="shared" si="243"/>
        <v>0</v>
      </c>
      <c r="BF547" s="171">
        <f>(VLOOKUP($D547,'P4 Destination'!$C$21:$M$176,5,0))*BE547</f>
        <v>0</v>
      </c>
      <c r="BG547" s="172">
        <f t="shared" si="244"/>
        <v>0</v>
      </c>
      <c r="BH547" s="171">
        <f>(VLOOKUP($D547,'P4 Destination'!$C$21:$M$176,6,0))*BG547</f>
        <v>0</v>
      </c>
      <c r="BI547" s="172">
        <f t="shared" si="245"/>
        <v>30</v>
      </c>
      <c r="BJ547" s="171">
        <f>(VLOOKUP($D547,'P4 Destination'!$C$21:$M$176,7,0))*BI547</f>
        <v>0</v>
      </c>
      <c r="BK547" s="172">
        <f t="shared" si="246"/>
        <v>0</v>
      </c>
      <c r="BL547" s="171">
        <f>(VLOOKUP($D547,'P4 Destination'!$C$21:$M$176,8,0))*BK547</f>
        <v>0</v>
      </c>
      <c r="BM547" s="172">
        <f t="shared" si="247"/>
        <v>0</v>
      </c>
      <c r="BN547" s="171">
        <f>(VLOOKUP($D547,'P4 Destination'!$C$21:$M$176,9,0))*BM547</f>
        <v>0</v>
      </c>
      <c r="BO547" s="154">
        <f t="shared" si="248"/>
        <v>1</v>
      </c>
      <c r="BP547" s="171">
        <f>(VLOOKUP(D547,'P4 Destination'!$C$21:$M$176,10,0))*K547</f>
        <v>0</v>
      </c>
      <c r="BQ547" s="171">
        <f>(VLOOKUP(D547,'P4 Destination'!$C$21:$M$176,11,0))*J547</f>
        <v>0</v>
      </c>
      <c r="BR547" s="173">
        <f t="shared" si="249"/>
        <v>0</v>
      </c>
      <c r="BS547" s="173">
        <f>(AV547*2500)*'P6 Verzekering'!$E$11</f>
        <v>0</v>
      </c>
      <c r="BT547" s="173">
        <f>(AW547*2500)*'P6 Verzekering'!$E$12</f>
        <v>0</v>
      </c>
      <c r="BU547" s="173">
        <f>(L547*2500)*'P6 Verzekering'!$E$13</f>
        <v>0</v>
      </c>
      <c r="BV547" s="173">
        <f t="shared" si="250"/>
        <v>0</v>
      </c>
      <c r="BW547"/>
      <c r="BX547"/>
    </row>
    <row r="548" spans="1:76">
      <c r="A548" s="152" t="s">
        <v>1990</v>
      </c>
      <c r="B548" s="152" t="s">
        <v>219</v>
      </c>
      <c r="C548" s="152" t="s">
        <v>219</v>
      </c>
      <c r="D548" s="152" t="s">
        <v>281</v>
      </c>
      <c r="E548" s="152" t="s">
        <v>538</v>
      </c>
      <c r="F548" s="153">
        <f t="shared" si="224"/>
        <v>13</v>
      </c>
      <c r="G548" s="154">
        <v>1</v>
      </c>
      <c r="H548" s="154">
        <f>IFERROR(VLOOKUP(B548,'P2 Origin'!$C$21:$Q$176,15,FALSE),0)</f>
        <v>0</v>
      </c>
      <c r="I548" s="154">
        <f>IFERROR(VLOOKUP(D548,'P4 Destination'!$C$21:$Q$176,15,FALSE),0)</f>
        <v>0</v>
      </c>
      <c r="J548" s="155">
        <v>1</v>
      </c>
      <c r="K548" s="155"/>
      <c r="L548" s="156">
        <v>0</v>
      </c>
      <c r="M548" s="155">
        <v>0</v>
      </c>
      <c r="N548" s="155">
        <v>0</v>
      </c>
      <c r="O548" s="157">
        <f t="shared" si="225"/>
        <v>0</v>
      </c>
      <c r="P548" s="158">
        <f t="shared" si="226"/>
        <v>0</v>
      </c>
      <c r="Q548" s="159">
        <f>IFERROR(VLOOKUP(N548,'P1 Intra-Europees'!$A$15:$H$25,3,0),0)*P548</f>
        <v>0</v>
      </c>
      <c r="R548" s="160">
        <f t="shared" si="227"/>
        <v>0</v>
      </c>
      <c r="S548" s="159">
        <f>IFERROR(VLOOKUP(N548,'P1 Intra-Europees'!$A$15:$H$25,4,0),0)*R548</f>
        <v>0</v>
      </c>
      <c r="T548" s="160">
        <f t="shared" si="228"/>
        <v>0</v>
      </c>
      <c r="U548" s="159">
        <f>IFERROR(VLOOKUP(N548,'P1 Intra-Europees'!$A$15:$H$25,5,0),0)*T548</f>
        <v>0</v>
      </c>
      <c r="V548" s="160">
        <f t="shared" si="229"/>
        <v>0</v>
      </c>
      <c r="W548" s="159">
        <f>IFERROR(VLOOKUP(N548,'P1 Intra-Europees'!$A$15:$H$25,6,0),0)*V548</f>
        <v>0</v>
      </c>
      <c r="X548" s="160">
        <f t="shared" si="230"/>
        <v>0</v>
      </c>
      <c r="Y548" s="159">
        <f>IFERROR(VLOOKUP(N548,'P1 Intra-Europees'!$A$15:$H$25,7,0),0)*X548</f>
        <v>0</v>
      </c>
      <c r="Z548" s="161">
        <f t="shared" si="231"/>
        <v>0</v>
      </c>
      <c r="AA548" s="162">
        <f>IFERROR(VLOOKUP(N548,'P1 Intra-Europees'!$A$15:$H$25,8,0),0)*Z548</f>
        <v>0</v>
      </c>
      <c r="AB548" s="163">
        <f t="shared" si="232"/>
        <v>0</v>
      </c>
      <c r="AC548" s="157" t="str">
        <f>VLOOKUP(B548,'P2 Origin'!$C$21:$O$176,13,0)</f>
        <v>EUR</v>
      </c>
      <c r="AD548" s="164">
        <f t="shared" si="233"/>
        <v>0</v>
      </c>
      <c r="AE548" s="165">
        <f>IF(AU548&gt;0.1,VLOOKUP(B548,'P2 Origin'!$C$21:$M$176,3,0)*H548,0)</f>
        <v>0</v>
      </c>
      <c r="AF548" s="166">
        <f t="shared" si="234"/>
        <v>0</v>
      </c>
      <c r="AG548" s="165">
        <f>(VLOOKUP(B548,'P2 Origin'!$C$21:$M$176,4,0))*AF548</f>
        <v>0</v>
      </c>
      <c r="AH548" s="166">
        <f t="shared" si="235"/>
        <v>13</v>
      </c>
      <c r="AI548" s="165">
        <f>(VLOOKUP(B548,'P2 Origin'!$C$21:$M$176,5,0))*AH548</f>
        <v>0</v>
      </c>
      <c r="AJ548" s="166">
        <f t="shared" si="251"/>
        <v>0</v>
      </c>
      <c r="AK548" s="165">
        <f>(VLOOKUP(B548,'P2 Origin'!$C$21:$M$176,6,0))*AJ548</f>
        <v>0</v>
      </c>
      <c r="AL548" s="166">
        <f t="shared" si="236"/>
        <v>0</v>
      </c>
      <c r="AM548" s="165">
        <f>(VLOOKUP($B548,'P2 Origin'!$C$21:$M$176,7,0))*AL548</f>
        <v>0</v>
      </c>
      <c r="AN548" s="166">
        <f t="shared" si="237"/>
        <v>0</v>
      </c>
      <c r="AO548" s="165">
        <f>(VLOOKUP($B548,'P2 Origin'!$C$21:$M$176,8,0))*AN548</f>
        <v>0</v>
      </c>
      <c r="AP548" s="166">
        <f t="shared" si="238"/>
        <v>0</v>
      </c>
      <c r="AQ548" s="165">
        <f>(VLOOKUP($B548,'P2 Origin'!$C$21:$M$176,9,0))*AP548</f>
        <v>0</v>
      </c>
      <c r="AR548" s="155">
        <f t="shared" si="239"/>
        <v>1</v>
      </c>
      <c r="AS548" s="164">
        <f>(VLOOKUP(B548,'P2 Origin'!$C$21:$M$176,10,0))*K548</f>
        <v>0</v>
      </c>
      <c r="AT548" s="164">
        <f>(VLOOKUP(B548,'P2 Origin'!$C$21:$M$176,11,0))*J548</f>
        <v>0</v>
      </c>
      <c r="AU548" s="167">
        <v>13</v>
      </c>
      <c r="AV548" s="168">
        <v>13</v>
      </c>
      <c r="AW548" s="169">
        <v>0</v>
      </c>
      <c r="AX548" s="170">
        <f>IF(AU548&gt;=0.1,'P3 Bureaumarge zee- en luchtvr.'!$D$12,0)</f>
        <v>0</v>
      </c>
      <c r="AY548" s="163">
        <f t="shared" si="240"/>
        <v>0</v>
      </c>
      <c r="AZ548" s="157" t="str">
        <f>VLOOKUP(D548,'P4 Destination'!$C$21:$O$176,13,0)</f>
        <v>USD</v>
      </c>
      <c r="BA548" s="164">
        <f t="shared" si="241"/>
        <v>0</v>
      </c>
      <c r="BB548" s="171">
        <f>IF(AU548&gt;0.1,(VLOOKUP(D548,'P4 Destination'!$C$21:$M$176,3,0))*I548,0)</f>
        <v>0</v>
      </c>
      <c r="BC548" s="172">
        <f t="shared" si="242"/>
        <v>0</v>
      </c>
      <c r="BD548" s="171">
        <f>(VLOOKUP($D548,'P4 Destination'!$C$21:$M$176,4,0))*BC548</f>
        <v>0</v>
      </c>
      <c r="BE548" s="172">
        <f t="shared" si="243"/>
        <v>13</v>
      </c>
      <c r="BF548" s="171">
        <f>(VLOOKUP($D548,'P4 Destination'!$C$21:$M$176,5,0))*BE548</f>
        <v>0</v>
      </c>
      <c r="BG548" s="172">
        <f t="shared" si="244"/>
        <v>0</v>
      </c>
      <c r="BH548" s="171">
        <f>(VLOOKUP($D548,'P4 Destination'!$C$21:$M$176,6,0))*BG548</f>
        <v>0</v>
      </c>
      <c r="BI548" s="172">
        <f t="shared" si="245"/>
        <v>0</v>
      </c>
      <c r="BJ548" s="171">
        <f>(VLOOKUP($D548,'P4 Destination'!$C$21:$M$176,7,0))*BI548</f>
        <v>0</v>
      </c>
      <c r="BK548" s="172">
        <f t="shared" si="246"/>
        <v>0</v>
      </c>
      <c r="BL548" s="171">
        <f>(VLOOKUP($D548,'P4 Destination'!$C$21:$M$176,8,0))*BK548</f>
        <v>0</v>
      </c>
      <c r="BM548" s="172">
        <f t="shared" si="247"/>
        <v>0</v>
      </c>
      <c r="BN548" s="171">
        <f>(VLOOKUP($D548,'P4 Destination'!$C$21:$M$176,9,0))*BM548</f>
        <v>0</v>
      </c>
      <c r="BO548" s="154">
        <f t="shared" si="248"/>
        <v>1</v>
      </c>
      <c r="BP548" s="171">
        <f>(VLOOKUP(D548,'P4 Destination'!$C$21:$M$176,10,0))*K548</f>
        <v>0</v>
      </c>
      <c r="BQ548" s="171">
        <f>(VLOOKUP(D548,'P4 Destination'!$C$21:$M$176,11,0))*J548</f>
        <v>0</v>
      </c>
      <c r="BR548" s="173">
        <f t="shared" si="249"/>
        <v>0</v>
      </c>
      <c r="BS548" s="173">
        <f>(AV548*2500)*'P6 Verzekering'!$E$11</f>
        <v>0</v>
      </c>
      <c r="BT548" s="173">
        <f>(AW548*2500)*'P6 Verzekering'!$E$12</f>
        <v>0</v>
      </c>
      <c r="BU548" s="173">
        <f>(L548*2500)*'P6 Verzekering'!$E$13</f>
        <v>0</v>
      </c>
      <c r="BV548" s="173">
        <f t="shared" si="250"/>
        <v>0</v>
      </c>
      <c r="BW548"/>
      <c r="BX548"/>
    </row>
    <row r="549" spans="1:76">
      <c r="A549" s="152" t="s">
        <v>1992</v>
      </c>
      <c r="B549" s="152" t="s">
        <v>219</v>
      </c>
      <c r="C549" s="152" t="s">
        <v>219</v>
      </c>
      <c r="D549" s="152" t="s">
        <v>281</v>
      </c>
      <c r="E549" s="152" t="s">
        <v>538</v>
      </c>
      <c r="F549" s="153">
        <f t="shared" si="224"/>
        <v>4</v>
      </c>
      <c r="G549" s="154">
        <v>1</v>
      </c>
      <c r="H549" s="154">
        <f>IFERROR(VLOOKUP(B549,'P2 Origin'!$C$21:$Q$176,15,FALSE),0)</f>
        <v>0</v>
      </c>
      <c r="I549" s="154">
        <f>IFERROR(VLOOKUP(D549,'P4 Destination'!$C$21:$Q$176,15,FALSE),0)</f>
        <v>0</v>
      </c>
      <c r="J549" s="155">
        <v>1</v>
      </c>
      <c r="K549" s="155"/>
      <c r="L549" s="156">
        <v>0</v>
      </c>
      <c r="M549" s="155">
        <v>0</v>
      </c>
      <c r="N549" s="155">
        <v>0</v>
      </c>
      <c r="O549" s="157">
        <f t="shared" si="225"/>
        <v>0</v>
      </c>
      <c r="P549" s="158">
        <f t="shared" si="226"/>
        <v>0</v>
      </c>
      <c r="Q549" s="159">
        <f>IFERROR(VLOOKUP(N549,'P1 Intra-Europees'!$A$15:$H$25,3,0),0)*P549</f>
        <v>0</v>
      </c>
      <c r="R549" s="160">
        <f t="shared" si="227"/>
        <v>0</v>
      </c>
      <c r="S549" s="159">
        <f>IFERROR(VLOOKUP(N549,'P1 Intra-Europees'!$A$15:$H$25,4,0),0)*R549</f>
        <v>0</v>
      </c>
      <c r="T549" s="160">
        <f t="shared" si="228"/>
        <v>0</v>
      </c>
      <c r="U549" s="159">
        <f>IFERROR(VLOOKUP(N549,'P1 Intra-Europees'!$A$15:$H$25,5,0),0)*T549</f>
        <v>0</v>
      </c>
      <c r="V549" s="160">
        <f t="shared" si="229"/>
        <v>0</v>
      </c>
      <c r="W549" s="159">
        <f>IFERROR(VLOOKUP(N549,'P1 Intra-Europees'!$A$15:$H$25,6,0),0)*V549</f>
        <v>0</v>
      </c>
      <c r="X549" s="160">
        <f t="shared" si="230"/>
        <v>0</v>
      </c>
      <c r="Y549" s="159">
        <f>IFERROR(VLOOKUP(N549,'P1 Intra-Europees'!$A$15:$H$25,7,0),0)*X549</f>
        <v>0</v>
      </c>
      <c r="Z549" s="161">
        <f t="shared" si="231"/>
        <v>0</v>
      </c>
      <c r="AA549" s="162">
        <f>IFERROR(VLOOKUP(N549,'P1 Intra-Europees'!$A$15:$H$25,8,0),0)*Z549</f>
        <v>0</v>
      </c>
      <c r="AB549" s="163">
        <f t="shared" si="232"/>
        <v>0</v>
      </c>
      <c r="AC549" s="157" t="str">
        <f>VLOOKUP(B549,'P2 Origin'!$C$21:$O$176,13,0)</f>
        <v>EUR</v>
      </c>
      <c r="AD549" s="164">
        <f t="shared" si="233"/>
        <v>0</v>
      </c>
      <c r="AE549" s="165">
        <f>IF(AU549&gt;0.1,VLOOKUP(B549,'P2 Origin'!$C$21:$M$176,3,0)*H549,0)</f>
        <v>0</v>
      </c>
      <c r="AF549" s="166">
        <f t="shared" si="234"/>
        <v>4</v>
      </c>
      <c r="AG549" s="165">
        <f>(VLOOKUP(B549,'P2 Origin'!$C$21:$M$176,4,0))*AF549</f>
        <v>0</v>
      </c>
      <c r="AH549" s="166">
        <f t="shared" si="235"/>
        <v>0</v>
      </c>
      <c r="AI549" s="165">
        <f>(VLOOKUP(B549,'P2 Origin'!$C$21:$M$176,5,0))*AH549</f>
        <v>0</v>
      </c>
      <c r="AJ549" s="166">
        <f t="shared" si="251"/>
        <v>0</v>
      </c>
      <c r="AK549" s="165">
        <f>(VLOOKUP(B549,'P2 Origin'!$C$21:$M$176,6,0))*AJ549</f>
        <v>0</v>
      </c>
      <c r="AL549" s="166">
        <f t="shared" si="236"/>
        <v>0</v>
      </c>
      <c r="AM549" s="165">
        <f>(VLOOKUP($B549,'P2 Origin'!$C$21:$M$176,7,0))*AL549</f>
        <v>0</v>
      </c>
      <c r="AN549" s="166">
        <f t="shared" si="237"/>
        <v>0</v>
      </c>
      <c r="AO549" s="165">
        <f>(VLOOKUP($B549,'P2 Origin'!$C$21:$M$176,8,0))*AN549</f>
        <v>0</v>
      </c>
      <c r="AP549" s="166">
        <f t="shared" si="238"/>
        <v>0</v>
      </c>
      <c r="AQ549" s="165">
        <f>(VLOOKUP($B549,'P2 Origin'!$C$21:$M$176,9,0))*AP549</f>
        <v>0</v>
      </c>
      <c r="AR549" s="155">
        <f t="shared" si="239"/>
        <v>1</v>
      </c>
      <c r="AS549" s="164">
        <f>(VLOOKUP(B549,'P2 Origin'!$C$21:$M$176,10,0))*K549</f>
        <v>0</v>
      </c>
      <c r="AT549" s="164">
        <f>(VLOOKUP(B549,'P2 Origin'!$C$21:$M$176,11,0))*J549</f>
        <v>0</v>
      </c>
      <c r="AU549" s="167">
        <v>4</v>
      </c>
      <c r="AV549" s="168">
        <v>4</v>
      </c>
      <c r="AW549" s="169">
        <v>0</v>
      </c>
      <c r="AX549" s="170">
        <f>IF(AU549&gt;=0.1,'P3 Bureaumarge zee- en luchtvr.'!$D$12,0)</f>
        <v>0</v>
      </c>
      <c r="AY549" s="163">
        <f t="shared" si="240"/>
        <v>0</v>
      </c>
      <c r="AZ549" s="157" t="str">
        <f>VLOOKUP(D549,'P4 Destination'!$C$21:$O$176,13,0)</f>
        <v>USD</v>
      </c>
      <c r="BA549" s="164">
        <f t="shared" si="241"/>
        <v>0</v>
      </c>
      <c r="BB549" s="171">
        <f>IF(AU549&gt;0.1,(VLOOKUP(D549,'P4 Destination'!$C$21:$M$176,3,0))*I549,0)</f>
        <v>0</v>
      </c>
      <c r="BC549" s="172">
        <f t="shared" si="242"/>
        <v>4</v>
      </c>
      <c r="BD549" s="171">
        <f>(VLOOKUP($D549,'P4 Destination'!$C$21:$M$176,4,0))*BC549</f>
        <v>0</v>
      </c>
      <c r="BE549" s="172">
        <f t="shared" si="243"/>
        <v>0</v>
      </c>
      <c r="BF549" s="171">
        <f>(VLOOKUP($D549,'P4 Destination'!$C$21:$M$176,5,0))*BE549</f>
        <v>0</v>
      </c>
      <c r="BG549" s="172">
        <f t="shared" si="244"/>
        <v>0</v>
      </c>
      <c r="BH549" s="171">
        <f>(VLOOKUP($D549,'P4 Destination'!$C$21:$M$176,6,0))*BG549</f>
        <v>0</v>
      </c>
      <c r="BI549" s="172">
        <f t="shared" si="245"/>
        <v>0</v>
      </c>
      <c r="BJ549" s="171">
        <f>(VLOOKUP($D549,'P4 Destination'!$C$21:$M$176,7,0))*BI549</f>
        <v>0</v>
      </c>
      <c r="BK549" s="172">
        <f t="shared" si="246"/>
        <v>0</v>
      </c>
      <c r="BL549" s="171">
        <f>(VLOOKUP($D549,'P4 Destination'!$C$21:$M$176,8,0))*BK549</f>
        <v>0</v>
      </c>
      <c r="BM549" s="172">
        <f t="shared" si="247"/>
        <v>0</v>
      </c>
      <c r="BN549" s="171">
        <f>(VLOOKUP($D549,'P4 Destination'!$C$21:$M$176,9,0))*BM549</f>
        <v>0</v>
      </c>
      <c r="BO549" s="154">
        <f t="shared" si="248"/>
        <v>1</v>
      </c>
      <c r="BP549" s="171">
        <f>(VLOOKUP(D549,'P4 Destination'!$C$21:$M$176,10,0))*K549</f>
        <v>0</v>
      </c>
      <c r="BQ549" s="171">
        <f>(VLOOKUP(D549,'P4 Destination'!$C$21:$M$176,11,0))*J549</f>
        <v>0</v>
      </c>
      <c r="BR549" s="173">
        <f t="shared" si="249"/>
        <v>0</v>
      </c>
      <c r="BS549" s="173">
        <f>(AV549*2500)*'P6 Verzekering'!$E$11</f>
        <v>0</v>
      </c>
      <c r="BT549" s="173">
        <f>(AW549*2500)*'P6 Verzekering'!$E$12</f>
        <v>0</v>
      </c>
      <c r="BU549" s="173">
        <f>(L549*2500)*'P6 Verzekering'!$E$13</f>
        <v>0</v>
      </c>
      <c r="BV549" s="173">
        <f t="shared" si="250"/>
        <v>0</v>
      </c>
      <c r="BW549"/>
      <c r="BX549"/>
    </row>
    <row r="550" spans="1:76">
      <c r="A550" s="152" t="s">
        <v>1993</v>
      </c>
      <c r="B550" s="152" t="s">
        <v>219</v>
      </c>
      <c r="C550" s="152" t="s">
        <v>219</v>
      </c>
      <c r="D550" s="152" t="s">
        <v>281</v>
      </c>
      <c r="E550" s="152" t="s">
        <v>538</v>
      </c>
      <c r="F550" s="153">
        <f t="shared" si="224"/>
        <v>23</v>
      </c>
      <c r="G550" s="154">
        <v>1</v>
      </c>
      <c r="H550" s="154">
        <f>IFERROR(VLOOKUP(B550,'P2 Origin'!$C$21:$Q$176,15,FALSE),0)</f>
        <v>0</v>
      </c>
      <c r="I550" s="154">
        <f>IFERROR(VLOOKUP(D550,'P4 Destination'!$C$21:$Q$176,15,FALSE),0)</f>
        <v>0</v>
      </c>
      <c r="J550" s="155"/>
      <c r="K550" s="155">
        <v>1</v>
      </c>
      <c r="L550" s="156">
        <v>0</v>
      </c>
      <c r="M550" s="155">
        <v>0</v>
      </c>
      <c r="N550" s="155">
        <v>0</v>
      </c>
      <c r="O550" s="157">
        <f t="shared" si="225"/>
        <v>0</v>
      </c>
      <c r="P550" s="158">
        <f t="shared" si="226"/>
        <v>0</v>
      </c>
      <c r="Q550" s="159">
        <f>IFERROR(VLOOKUP(N550,'P1 Intra-Europees'!$A$15:$H$25,3,0),0)*P550</f>
        <v>0</v>
      </c>
      <c r="R550" s="160">
        <f t="shared" si="227"/>
        <v>0</v>
      </c>
      <c r="S550" s="159">
        <f>IFERROR(VLOOKUP(N550,'P1 Intra-Europees'!$A$15:$H$25,4,0),0)*R550</f>
        <v>0</v>
      </c>
      <c r="T550" s="160">
        <f t="shared" si="228"/>
        <v>0</v>
      </c>
      <c r="U550" s="159">
        <f>IFERROR(VLOOKUP(N550,'P1 Intra-Europees'!$A$15:$H$25,5,0),0)*T550</f>
        <v>0</v>
      </c>
      <c r="V550" s="160">
        <f t="shared" si="229"/>
        <v>0</v>
      </c>
      <c r="W550" s="159">
        <f>IFERROR(VLOOKUP(N550,'P1 Intra-Europees'!$A$15:$H$25,6,0),0)*V550</f>
        <v>0</v>
      </c>
      <c r="X550" s="160">
        <f t="shared" si="230"/>
        <v>0</v>
      </c>
      <c r="Y550" s="159">
        <f>IFERROR(VLOOKUP(N550,'P1 Intra-Europees'!$A$15:$H$25,7,0),0)*X550</f>
        <v>0</v>
      </c>
      <c r="Z550" s="161">
        <f t="shared" si="231"/>
        <v>0</v>
      </c>
      <c r="AA550" s="162">
        <f>IFERROR(VLOOKUP(N550,'P1 Intra-Europees'!$A$15:$H$25,8,0),0)*Z550</f>
        <v>0</v>
      </c>
      <c r="AB550" s="163">
        <f t="shared" si="232"/>
        <v>0</v>
      </c>
      <c r="AC550" s="157" t="str">
        <f>VLOOKUP(B550,'P2 Origin'!$C$21:$O$176,13,0)</f>
        <v>EUR</v>
      </c>
      <c r="AD550" s="164">
        <f t="shared" si="233"/>
        <v>0</v>
      </c>
      <c r="AE550" s="165">
        <f>IF(AU550&gt;0.1,VLOOKUP(B550,'P2 Origin'!$C$21:$M$176,3,0)*H550,0)</f>
        <v>0</v>
      </c>
      <c r="AF550" s="166">
        <f t="shared" si="234"/>
        <v>0</v>
      </c>
      <c r="AG550" s="165">
        <f>(VLOOKUP(B550,'P2 Origin'!$C$21:$M$176,4,0))*AF550</f>
        <v>0</v>
      </c>
      <c r="AH550" s="166">
        <f t="shared" si="235"/>
        <v>0</v>
      </c>
      <c r="AI550" s="165">
        <f>(VLOOKUP(B550,'P2 Origin'!$C$21:$M$176,5,0))*AH550</f>
        <v>0</v>
      </c>
      <c r="AJ550" s="166">
        <f t="shared" si="251"/>
        <v>23</v>
      </c>
      <c r="AK550" s="165">
        <f>(VLOOKUP(B550,'P2 Origin'!$C$21:$M$176,6,0))*AJ550</f>
        <v>0</v>
      </c>
      <c r="AL550" s="166">
        <f t="shared" si="236"/>
        <v>0</v>
      </c>
      <c r="AM550" s="165">
        <f>(VLOOKUP($B550,'P2 Origin'!$C$21:$M$176,7,0))*AL550</f>
        <v>0</v>
      </c>
      <c r="AN550" s="166">
        <f t="shared" si="237"/>
        <v>0</v>
      </c>
      <c r="AO550" s="165">
        <f>(VLOOKUP($B550,'P2 Origin'!$C$21:$M$176,8,0))*AN550</f>
        <v>0</v>
      </c>
      <c r="AP550" s="166">
        <f t="shared" si="238"/>
        <v>0</v>
      </c>
      <c r="AQ550" s="165">
        <f>(VLOOKUP($B550,'P2 Origin'!$C$21:$M$176,9,0))*AP550</f>
        <v>0</v>
      </c>
      <c r="AR550" s="155">
        <f t="shared" si="239"/>
        <v>1</v>
      </c>
      <c r="AS550" s="164">
        <f>(VLOOKUP(B550,'P2 Origin'!$C$21:$M$176,10,0))*K550</f>
        <v>0</v>
      </c>
      <c r="AT550" s="164">
        <f>(VLOOKUP(B550,'P2 Origin'!$C$21:$M$176,11,0))*J550</f>
        <v>0</v>
      </c>
      <c r="AU550" s="167">
        <v>23</v>
      </c>
      <c r="AV550" s="168">
        <v>23</v>
      </c>
      <c r="AW550" s="169">
        <v>0</v>
      </c>
      <c r="AX550" s="170">
        <f>IF(AU550&gt;=0.1,'P3 Bureaumarge zee- en luchtvr.'!$D$12,0)</f>
        <v>0</v>
      </c>
      <c r="AY550" s="163">
        <f t="shared" si="240"/>
        <v>0</v>
      </c>
      <c r="AZ550" s="157" t="str">
        <f>VLOOKUP(D550,'P4 Destination'!$C$21:$O$176,13,0)</f>
        <v>USD</v>
      </c>
      <c r="BA550" s="164">
        <f t="shared" si="241"/>
        <v>0</v>
      </c>
      <c r="BB550" s="171">
        <f>IF(AU550&gt;0.1,(VLOOKUP(D550,'P4 Destination'!$C$21:$M$176,3,0))*I550,0)</f>
        <v>0</v>
      </c>
      <c r="BC550" s="172">
        <f t="shared" si="242"/>
        <v>0</v>
      </c>
      <c r="BD550" s="171">
        <f>(VLOOKUP($D550,'P4 Destination'!$C$21:$M$176,4,0))*BC550</f>
        <v>0</v>
      </c>
      <c r="BE550" s="172">
        <f t="shared" si="243"/>
        <v>0</v>
      </c>
      <c r="BF550" s="171">
        <f>(VLOOKUP($D550,'P4 Destination'!$C$21:$M$176,5,0))*BE550</f>
        <v>0</v>
      </c>
      <c r="BG550" s="172">
        <f t="shared" si="244"/>
        <v>23</v>
      </c>
      <c r="BH550" s="171">
        <f>(VLOOKUP($D550,'P4 Destination'!$C$21:$M$176,6,0))*BG550</f>
        <v>0</v>
      </c>
      <c r="BI550" s="172">
        <f t="shared" si="245"/>
        <v>0</v>
      </c>
      <c r="BJ550" s="171">
        <f>(VLOOKUP($D550,'P4 Destination'!$C$21:$M$176,7,0))*BI550</f>
        <v>0</v>
      </c>
      <c r="BK550" s="172">
        <f t="shared" si="246"/>
        <v>0</v>
      </c>
      <c r="BL550" s="171">
        <f>(VLOOKUP($D550,'P4 Destination'!$C$21:$M$176,8,0))*BK550</f>
        <v>0</v>
      </c>
      <c r="BM550" s="172">
        <f t="shared" si="247"/>
        <v>0</v>
      </c>
      <c r="BN550" s="171">
        <f>(VLOOKUP($D550,'P4 Destination'!$C$21:$M$176,9,0))*BM550</f>
        <v>0</v>
      </c>
      <c r="BO550" s="154">
        <f t="shared" si="248"/>
        <v>1</v>
      </c>
      <c r="BP550" s="171">
        <f>(VLOOKUP(D550,'P4 Destination'!$C$21:$M$176,10,0))*K550</f>
        <v>0</v>
      </c>
      <c r="BQ550" s="171">
        <f>(VLOOKUP(D550,'P4 Destination'!$C$21:$M$176,11,0))*J550</f>
        <v>0</v>
      </c>
      <c r="BR550" s="173">
        <f t="shared" si="249"/>
        <v>0</v>
      </c>
      <c r="BS550" s="173">
        <f>(AV550*2500)*'P6 Verzekering'!$E$11</f>
        <v>0</v>
      </c>
      <c r="BT550" s="173">
        <f>(AW550*2500)*'P6 Verzekering'!$E$12</f>
        <v>0</v>
      </c>
      <c r="BU550" s="173">
        <f>(L550*2500)*'P6 Verzekering'!$E$13</f>
        <v>0</v>
      </c>
      <c r="BV550" s="173">
        <f t="shared" si="250"/>
        <v>0</v>
      </c>
      <c r="BW550"/>
      <c r="BX550"/>
    </row>
    <row r="551" spans="1:76">
      <c r="A551" s="152" t="s">
        <v>1994</v>
      </c>
      <c r="B551" s="152" t="s">
        <v>219</v>
      </c>
      <c r="C551" s="152" t="s">
        <v>219</v>
      </c>
      <c r="D551" s="152" t="s">
        <v>281</v>
      </c>
      <c r="E551" s="152" t="s">
        <v>538</v>
      </c>
      <c r="F551" s="153">
        <f t="shared" si="224"/>
        <v>30</v>
      </c>
      <c r="G551" s="154">
        <v>1</v>
      </c>
      <c r="H551" s="154">
        <f>IFERROR(VLOOKUP(B551,'P2 Origin'!$C$21:$Q$176,15,FALSE),0)</f>
        <v>0</v>
      </c>
      <c r="I551" s="154">
        <f>IFERROR(VLOOKUP(D551,'P4 Destination'!$C$21:$Q$176,15,FALSE),0)</f>
        <v>0</v>
      </c>
      <c r="J551" s="155">
        <v>1</v>
      </c>
      <c r="K551" s="155"/>
      <c r="L551" s="156">
        <v>0</v>
      </c>
      <c r="M551" s="155">
        <v>0</v>
      </c>
      <c r="N551" s="155">
        <v>0</v>
      </c>
      <c r="O551" s="157">
        <f t="shared" si="225"/>
        <v>0</v>
      </c>
      <c r="P551" s="158">
        <f t="shared" si="226"/>
        <v>0</v>
      </c>
      <c r="Q551" s="159">
        <f>IFERROR(VLOOKUP(N551,'P1 Intra-Europees'!$A$15:$H$25,3,0),0)*P551</f>
        <v>0</v>
      </c>
      <c r="R551" s="160">
        <f t="shared" si="227"/>
        <v>0</v>
      </c>
      <c r="S551" s="159">
        <f>IFERROR(VLOOKUP(N551,'P1 Intra-Europees'!$A$15:$H$25,4,0),0)*R551</f>
        <v>0</v>
      </c>
      <c r="T551" s="160">
        <f t="shared" si="228"/>
        <v>0</v>
      </c>
      <c r="U551" s="159">
        <f>IFERROR(VLOOKUP(N551,'P1 Intra-Europees'!$A$15:$H$25,5,0),0)*T551</f>
        <v>0</v>
      </c>
      <c r="V551" s="160">
        <f t="shared" si="229"/>
        <v>0</v>
      </c>
      <c r="W551" s="159">
        <f>IFERROR(VLOOKUP(N551,'P1 Intra-Europees'!$A$15:$H$25,6,0),0)*V551</f>
        <v>0</v>
      </c>
      <c r="X551" s="160">
        <f t="shared" si="230"/>
        <v>0</v>
      </c>
      <c r="Y551" s="159">
        <f>IFERROR(VLOOKUP(N551,'P1 Intra-Europees'!$A$15:$H$25,7,0),0)*X551</f>
        <v>0</v>
      </c>
      <c r="Z551" s="161">
        <f t="shared" si="231"/>
        <v>0</v>
      </c>
      <c r="AA551" s="162">
        <f>IFERROR(VLOOKUP(N551,'P1 Intra-Europees'!$A$15:$H$25,8,0),0)*Z551</f>
        <v>0</v>
      </c>
      <c r="AB551" s="163">
        <f t="shared" si="232"/>
        <v>0</v>
      </c>
      <c r="AC551" s="157" t="str">
        <f>VLOOKUP(B551,'P2 Origin'!$C$21:$O$176,13,0)</f>
        <v>EUR</v>
      </c>
      <c r="AD551" s="164">
        <f t="shared" si="233"/>
        <v>0</v>
      </c>
      <c r="AE551" s="165">
        <f>IF(AU551&gt;0.1,VLOOKUP(B551,'P2 Origin'!$C$21:$M$176,3,0)*H551,0)</f>
        <v>0</v>
      </c>
      <c r="AF551" s="166">
        <f t="shared" si="234"/>
        <v>0</v>
      </c>
      <c r="AG551" s="165">
        <f>(VLOOKUP(B551,'P2 Origin'!$C$21:$M$176,4,0))*AF551</f>
        <v>0</v>
      </c>
      <c r="AH551" s="166">
        <f t="shared" si="235"/>
        <v>0</v>
      </c>
      <c r="AI551" s="165">
        <f>(VLOOKUP(B551,'P2 Origin'!$C$21:$M$176,5,0))*AH551</f>
        <v>0</v>
      </c>
      <c r="AJ551" s="166">
        <f t="shared" si="251"/>
        <v>0</v>
      </c>
      <c r="AK551" s="165">
        <f>(VLOOKUP(B551,'P2 Origin'!$C$21:$M$176,6,0))*AJ551</f>
        <v>0</v>
      </c>
      <c r="AL551" s="166">
        <f t="shared" si="236"/>
        <v>30</v>
      </c>
      <c r="AM551" s="165">
        <f>(VLOOKUP($B551,'P2 Origin'!$C$21:$M$176,7,0))*AL551</f>
        <v>0</v>
      </c>
      <c r="AN551" s="166">
        <f t="shared" si="237"/>
        <v>0</v>
      </c>
      <c r="AO551" s="165">
        <f>(VLOOKUP($B551,'P2 Origin'!$C$21:$M$176,8,0))*AN551</f>
        <v>0</v>
      </c>
      <c r="AP551" s="166">
        <f t="shared" si="238"/>
        <v>0</v>
      </c>
      <c r="AQ551" s="165">
        <f>(VLOOKUP($B551,'P2 Origin'!$C$21:$M$176,9,0))*AP551</f>
        <v>0</v>
      </c>
      <c r="AR551" s="155">
        <f t="shared" si="239"/>
        <v>1</v>
      </c>
      <c r="AS551" s="164">
        <f>(VLOOKUP(B551,'P2 Origin'!$C$21:$M$176,10,0))*K551</f>
        <v>0</v>
      </c>
      <c r="AT551" s="164">
        <f>(VLOOKUP(B551,'P2 Origin'!$C$21:$M$176,11,0))*J551</f>
        <v>0</v>
      </c>
      <c r="AU551" s="167">
        <v>30</v>
      </c>
      <c r="AV551" s="168">
        <v>30</v>
      </c>
      <c r="AW551" s="169">
        <v>0</v>
      </c>
      <c r="AX551" s="170">
        <f>IF(AU551&gt;=0.1,'P3 Bureaumarge zee- en luchtvr.'!$D$12,0)</f>
        <v>0</v>
      </c>
      <c r="AY551" s="163">
        <f t="shared" si="240"/>
        <v>0</v>
      </c>
      <c r="AZ551" s="157" t="str">
        <f>VLOOKUP(D551,'P4 Destination'!$C$21:$O$176,13,0)</f>
        <v>USD</v>
      </c>
      <c r="BA551" s="164">
        <f t="shared" si="241"/>
        <v>0</v>
      </c>
      <c r="BB551" s="171">
        <f>IF(AU551&gt;0.1,(VLOOKUP(D551,'P4 Destination'!$C$21:$M$176,3,0))*I551,0)</f>
        <v>0</v>
      </c>
      <c r="BC551" s="172">
        <f t="shared" si="242"/>
        <v>0</v>
      </c>
      <c r="BD551" s="171">
        <f>(VLOOKUP($D551,'P4 Destination'!$C$21:$M$176,4,0))*BC551</f>
        <v>0</v>
      </c>
      <c r="BE551" s="172">
        <f t="shared" si="243"/>
        <v>0</v>
      </c>
      <c r="BF551" s="171">
        <f>(VLOOKUP($D551,'P4 Destination'!$C$21:$M$176,5,0))*BE551</f>
        <v>0</v>
      </c>
      <c r="BG551" s="172">
        <f t="shared" si="244"/>
        <v>0</v>
      </c>
      <c r="BH551" s="171">
        <f>(VLOOKUP($D551,'P4 Destination'!$C$21:$M$176,6,0))*BG551</f>
        <v>0</v>
      </c>
      <c r="BI551" s="172">
        <f t="shared" si="245"/>
        <v>30</v>
      </c>
      <c r="BJ551" s="171">
        <f>(VLOOKUP($D551,'P4 Destination'!$C$21:$M$176,7,0))*BI551</f>
        <v>0</v>
      </c>
      <c r="BK551" s="172">
        <f t="shared" si="246"/>
        <v>0</v>
      </c>
      <c r="BL551" s="171">
        <f>(VLOOKUP($D551,'P4 Destination'!$C$21:$M$176,8,0))*BK551</f>
        <v>0</v>
      </c>
      <c r="BM551" s="172">
        <f t="shared" si="247"/>
        <v>0</v>
      </c>
      <c r="BN551" s="171">
        <f>(VLOOKUP($D551,'P4 Destination'!$C$21:$M$176,9,0))*BM551</f>
        <v>0</v>
      </c>
      <c r="BO551" s="154">
        <f t="shared" si="248"/>
        <v>1</v>
      </c>
      <c r="BP551" s="171">
        <f>(VLOOKUP(D551,'P4 Destination'!$C$21:$M$176,10,0))*K551</f>
        <v>0</v>
      </c>
      <c r="BQ551" s="171">
        <f>(VLOOKUP(D551,'P4 Destination'!$C$21:$M$176,11,0))*J551</f>
        <v>0</v>
      </c>
      <c r="BR551" s="173">
        <f t="shared" si="249"/>
        <v>0</v>
      </c>
      <c r="BS551" s="173">
        <f>(AV551*2500)*'P6 Verzekering'!$E$11</f>
        <v>0</v>
      </c>
      <c r="BT551" s="173">
        <f>(AW551*2500)*'P6 Verzekering'!$E$12</f>
        <v>0</v>
      </c>
      <c r="BU551" s="173">
        <f>(L551*2500)*'P6 Verzekering'!$E$13</f>
        <v>0</v>
      </c>
      <c r="BV551" s="173">
        <f t="shared" si="250"/>
        <v>0</v>
      </c>
      <c r="BW551"/>
      <c r="BX551"/>
    </row>
    <row r="552" spans="1:76">
      <c r="A552" s="152" t="s">
        <v>1999</v>
      </c>
      <c r="B552" s="152" t="s">
        <v>219</v>
      </c>
      <c r="C552" s="152" t="s">
        <v>219</v>
      </c>
      <c r="D552" s="152" t="s">
        <v>281</v>
      </c>
      <c r="E552" s="152" t="s">
        <v>538</v>
      </c>
      <c r="F552" s="153">
        <f t="shared" si="224"/>
        <v>15</v>
      </c>
      <c r="G552" s="154">
        <v>1</v>
      </c>
      <c r="H552" s="154">
        <f>IFERROR(VLOOKUP(B552,'P2 Origin'!$C$21:$Q$176,15,FALSE),0)</f>
        <v>0</v>
      </c>
      <c r="I552" s="154">
        <f>IFERROR(VLOOKUP(D552,'P4 Destination'!$C$21:$Q$176,15,FALSE),0)</f>
        <v>0</v>
      </c>
      <c r="J552" s="155">
        <v>1</v>
      </c>
      <c r="K552" s="155"/>
      <c r="L552" s="156">
        <v>0</v>
      </c>
      <c r="M552" s="155">
        <v>0</v>
      </c>
      <c r="N552" s="155">
        <v>0</v>
      </c>
      <c r="O552" s="157">
        <f t="shared" si="225"/>
        <v>0</v>
      </c>
      <c r="P552" s="158">
        <f t="shared" si="226"/>
        <v>0</v>
      </c>
      <c r="Q552" s="159">
        <f>IFERROR(VLOOKUP(N552,'P1 Intra-Europees'!$A$15:$H$25,3,0),0)*P552</f>
        <v>0</v>
      </c>
      <c r="R552" s="160">
        <f t="shared" si="227"/>
        <v>0</v>
      </c>
      <c r="S552" s="159">
        <f>IFERROR(VLOOKUP(N552,'P1 Intra-Europees'!$A$15:$H$25,4,0),0)*R552</f>
        <v>0</v>
      </c>
      <c r="T552" s="160">
        <f t="shared" si="228"/>
        <v>0</v>
      </c>
      <c r="U552" s="159">
        <f>IFERROR(VLOOKUP(N552,'P1 Intra-Europees'!$A$15:$H$25,5,0),0)*T552</f>
        <v>0</v>
      </c>
      <c r="V552" s="160">
        <f t="shared" si="229"/>
        <v>0</v>
      </c>
      <c r="W552" s="159">
        <f>IFERROR(VLOOKUP(N552,'P1 Intra-Europees'!$A$15:$H$25,6,0),0)*V552</f>
        <v>0</v>
      </c>
      <c r="X552" s="160">
        <f t="shared" si="230"/>
        <v>0</v>
      </c>
      <c r="Y552" s="159">
        <f>IFERROR(VLOOKUP(N552,'P1 Intra-Europees'!$A$15:$H$25,7,0),0)*X552</f>
        <v>0</v>
      </c>
      <c r="Z552" s="161">
        <f t="shared" si="231"/>
        <v>0</v>
      </c>
      <c r="AA552" s="162">
        <f>IFERROR(VLOOKUP(N552,'P1 Intra-Europees'!$A$15:$H$25,8,0),0)*Z552</f>
        <v>0</v>
      </c>
      <c r="AB552" s="163">
        <f t="shared" si="232"/>
        <v>0</v>
      </c>
      <c r="AC552" s="157" t="str">
        <f>VLOOKUP(B552,'P2 Origin'!$C$21:$O$176,13,0)</f>
        <v>EUR</v>
      </c>
      <c r="AD552" s="164">
        <f t="shared" si="233"/>
        <v>0</v>
      </c>
      <c r="AE552" s="165">
        <f>IF(AU552&gt;0.1,VLOOKUP(B552,'P2 Origin'!$C$21:$M$176,3,0)*H552,0)</f>
        <v>0</v>
      </c>
      <c r="AF552" s="166">
        <f t="shared" si="234"/>
        <v>0</v>
      </c>
      <c r="AG552" s="165">
        <f>(VLOOKUP(B552,'P2 Origin'!$C$21:$M$176,4,0))*AF552</f>
        <v>0</v>
      </c>
      <c r="AH552" s="166">
        <f t="shared" si="235"/>
        <v>15</v>
      </c>
      <c r="AI552" s="165">
        <f>(VLOOKUP(B552,'P2 Origin'!$C$21:$M$176,5,0))*AH552</f>
        <v>0</v>
      </c>
      <c r="AJ552" s="166">
        <f t="shared" si="251"/>
        <v>0</v>
      </c>
      <c r="AK552" s="165">
        <f>(VLOOKUP(B552,'P2 Origin'!$C$21:$M$176,6,0))*AJ552</f>
        <v>0</v>
      </c>
      <c r="AL552" s="166">
        <f t="shared" si="236"/>
        <v>0</v>
      </c>
      <c r="AM552" s="165">
        <f>(VLOOKUP($B552,'P2 Origin'!$C$21:$M$176,7,0))*AL552</f>
        <v>0</v>
      </c>
      <c r="AN552" s="166">
        <f t="shared" si="237"/>
        <v>0</v>
      </c>
      <c r="AO552" s="165">
        <f>(VLOOKUP($B552,'P2 Origin'!$C$21:$M$176,8,0))*AN552</f>
        <v>0</v>
      </c>
      <c r="AP552" s="166">
        <f t="shared" si="238"/>
        <v>0</v>
      </c>
      <c r="AQ552" s="165">
        <f>(VLOOKUP($B552,'P2 Origin'!$C$21:$M$176,9,0))*AP552</f>
        <v>0</v>
      </c>
      <c r="AR552" s="155">
        <f t="shared" si="239"/>
        <v>1</v>
      </c>
      <c r="AS552" s="164">
        <f>(VLOOKUP(B552,'P2 Origin'!$C$21:$M$176,10,0))*K552</f>
        <v>0</v>
      </c>
      <c r="AT552" s="164">
        <f>(VLOOKUP(B552,'P2 Origin'!$C$21:$M$176,11,0))*J552</f>
        <v>0</v>
      </c>
      <c r="AU552" s="167">
        <v>15</v>
      </c>
      <c r="AV552" s="168">
        <v>15</v>
      </c>
      <c r="AW552" s="169">
        <v>0</v>
      </c>
      <c r="AX552" s="170">
        <f>IF(AU552&gt;=0.1,'P3 Bureaumarge zee- en luchtvr.'!$D$12,0)</f>
        <v>0</v>
      </c>
      <c r="AY552" s="163">
        <f t="shared" si="240"/>
        <v>0</v>
      </c>
      <c r="AZ552" s="157" t="str">
        <f>VLOOKUP(D552,'P4 Destination'!$C$21:$O$176,13,0)</f>
        <v>USD</v>
      </c>
      <c r="BA552" s="164">
        <f t="shared" si="241"/>
        <v>0</v>
      </c>
      <c r="BB552" s="171">
        <f>IF(AU552&gt;0.1,(VLOOKUP(D552,'P4 Destination'!$C$21:$M$176,3,0))*I552,0)</f>
        <v>0</v>
      </c>
      <c r="BC552" s="172">
        <f t="shared" si="242"/>
        <v>0</v>
      </c>
      <c r="BD552" s="171">
        <f>(VLOOKUP($D552,'P4 Destination'!$C$21:$M$176,4,0))*BC552</f>
        <v>0</v>
      </c>
      <c r="BE552" s="172">
        <f t="shared" si="243"/>
        <v>15</v>
      </c>
      <c r="BF552" s="171">
        <f>(VLOOKUP($D552,'P4 Destination'!$C$21:$M$176,5,0))*BE552</f>
        <v>0</v>
      </c>
      <c r="BG552" s="172">
        <f t="shared" si="244"/>
        <v>0</v>
      </c>
      <c r="BH552" s="171">
        <f>(VLOOKUP($D552,'P4 Destination'!$C$21:$M$176,6,0))*BG552</f>
        <v>0</v>
      </c>
      <c r="BI552" s="172">
        <f t="shared" si="245"/>
        <v>0</v>
      </c>
      <c r="BJ552" s="171">
        <f>(VLOOKUP($D552,'P4 Destination'!$C$21:$M$176,7,0))*BI552</f>
        <v>0</v>
      </c>
      <c r="BK552" s="172">
        <f t="shared" si="246"/>
        <v>0</v>
      </c>
      <c r="BL552" s="171">
        <f>(VLOOKUP($D552,'P4 Destination'!$C$21:$M$176,8,0))*BK552</f>
        <v>0</v>
      </c>
      <c r="BM552" s="172">
        <f t="shared" si="247"/>
        <v>0</v>
      </c>
      <c r="BN552" s="171">
        <f>(VLOOKUP($D552,'P4 Destination'!$C$21:$M$176,9,0))*BM552</f>
        <v>0</v>
      </c>
      <c r="BO552" s="154">
        <f t="shared" si="248"/>
        <v>1</v>
      </c>
      <c r="BP552" s="171">
        <f>(VLOOKUP(D552,'P4 Destination'!$C$21:$M$176,10,0))*K552</f>
        <v>0</v>
      </c>
      <c r="BQ552" s="171">
        <f>(VLOOKUP(D552,'P4 Destination'!$C$21:$M$176,11,0))*J552</f>
        <v>0</v>
      </c>
      <c r="BR552" s="173">
        <f t="shared" si="249"/>
        <v>0</v>
      </c>
      <c r="BS552" s="173">
        <f>(AV552*2500)*'P6 Verzekering'!$E$11</f>
        <v>0</v>
      </c>
      <c r="BT552" s="173">
        <f>(AW552*2500)*'P6 Verzekering'!$E$12</f>
        <v>0</v>
      </c>
      <c r="BU552" s="173">
        <f>(L552*2500)*'P6 Verzekering'!$E$13</f>
        <v>0</v>
      </c>
      <c r="BV552" s="173">
        <f t="shared" si="250"/>
        <v>0</v>
      </c>
      <c r="BW552"/>
      <c r="BX552"/>
    </row>
    <row r="553" spans="1:76">
      <c r="A553" s="152" t="s">
        <v>2003</v>
      </c>
      <c r="B553" s="152" t="s">
        <v>219</v>
      </c>
      <c r="C553" s="152" t="s">
        <v>219</v>
      </c>
      <c r="D553" s="152" t="s">
        <v>281</v>
      </c>
      <c r="E553" s="152" t="s">
        <v>538</v>
      </c>
      <c r="F553" s="153">
        <f t="shared" si="224"/>
        <v>10</v>
      </c>
      <c r="G553" s="154">
        <v>1</v>
      </c>
      <c r="H553" s="154">
        <f>IFERROR(VLOOKUP(B553,'P2 Origin'!$C$21:$Q$176,15,FALSE),0)</f>
        <v>0</v>
      </c>
      <c r="I553" s="154">
        <f>IFERROR(VLOOKUP(D553,'P4 Destination'!$C$21:$Q$176,15,FALSE),0)</f>
        <v>0</v>
      </c>
      <c r="J553" s="155">
        <v>1</v>
      </c>
      <c r="K553" s="155"/>
      <c r="L553" s="156">
        <v>0</v>
      </c>
      <c r="M553" s="155">
        <v>0</v>
      </c>
      <c r="N553" s="155">
        <v>0</v>
      </c>
      <c r="O553" s="157">
        <f t="shared" si="225"/>
        <v>0</v>
      </c>
      <c r="P553" s="158">
        <f t="shared" si="226"/>
        <v>0</v>
      </c>
      <c r="Q553" s="159">
        <f>IFERROR(VLOOKUP(N553,'P1 Intra-Europees'!$A$15:$H$25,3,0),0)*P553</f>
        <v>0</v>
      </c>
      <c r="R553" s="160">
        <f t="shared" si="227"/>
        <v>0</v>
      </c>
      <c r="S553" s="159">
        <f>IFERROR(VLOOKUP(N553,'P1 Intra-Europees'!$A$15:$H$25,4,0),0)*R553</f>
        <v>0</v>
      </c>
      <c r="T553" s="160">
        <f t="shared" si="228"/>
        <v>0</v>
      </c>
      <c r="U553" s="159">
        <f>IFERROR(VLOOKUP(N553,'P1 Intra-Europees'!$A$15:$H$25,5,0),0)*T553</f>
        <v>0</v>
      </c>
      <c r="V553" s="160">
        <f t="shared" si="229"/>
        <v>0</v>
      </c>
      <c r="W553" s="159">
        <f>IFERROR(VLOOKUP(N553,'P1 Intra-Europees'!$A$15:$H$25,6,0),0)*V553</f>
        <v>0</v>
      </c>
      <c r="X553" s="160">
        <f t="shared" si="230"/>
        <v>0</v>
      </c>
      <c r="Y553" s="159">
        <f>IFERROR(VLOOKUP(N553,'P1 Intra-Europees'!$A$15:$H$25,7,0),0)*X553</f>
        <v>0</v>
      </c>
      <c r="Z553" s="161">
        <f t="shared" si="231"/>
        <v>0</v>
      </c>
      <c r="AA553" s="162">
        <f>IFERROR(VLOOKUP(N553,'P1 Intra-Europees'!$A$15:$H$25,8,0),0)*Z553</f>
        <v>0</v>
      </c>
      <c r="AB553" s="163">
        <f t="shared" si="232"/>
        <v>0</v>
      </c>
      <c r="AC553" s="157" t="str">
        <f>VLOOKUP(B553,'P2 Origin'!$C$21:$O$176,13,0)</f>
        <v>EUR</v>
      </c>
      <c r="AD553" s="164">
        <f t="shared" si="233"/>
        <v>0</v>
      </c>
      <c r="AE553" s="165">
        <f>IF(AU553&gt;0.1,VLOOKUP(B553,'P2 Origin'!$C$21:$M$176,3,0)*H553,0)</f>
        <v>0</v>
      </c>
      <c r="AF553" s="166">
        <f t="shared" si="234"/>
        <v>0</v>
      </c>
      <c r="AG553" s="165">
        <f>(VLOOKUP(B553,'P2 Origin'!$C$21:$M$176,4,0))*AF553</f>
        <v>0</v>
      </c>
      <c r="AH553" s="166">
        <f t="shared" si="235"/>
        <v>10</v>
      </c>
      <c r="AI553" s="165">
        <f>(VLOOKUP(B553,'P2 Origin'!$C$21:$M$176,5,0))*AH553</f>
        <v>0</v>
      </c>
      <c r="AJ553" s="166">
        <f t="shared" si="251"/>
        <v>0</v>
      </c>
      <c r="AK553" s="165">
        <f>(VLOOKUP(B553,'P2 Origin'!$C$21:$M$176,6,0))*AJ553</f>
        <v>0</v>
      </c>
      <c r="AL553" s="166">
        <f t="shared" si="236"/>
        <v>0</v>
      </c>
      <c r="AM553" s="165">
        <f>(VLOOKUP($B553,'P2 Origin'!$C$21:$M$176,7,0))*AL553</f>
        <v>0</v>
      </c>
      <c r="AN553" s="166">
        <f t="shared" si="237"/>
        <v>0</v>
      </c>
      <c r="AO553" s="165">
        <f>(VLOOKUP($B553,'P2 Origin'!$C$21:$M$176,8,0))*AN553</f>
        <v>0</v>
      </c>
      <c r="AP553" s="166">
        <f t="shared" si="238"/>
        <v>0</v>
      </c>
      <c r="AQ553" s="165">
        <f>(VLOOKUP($B553,'P2 Origin'!$C$21:$M$176,9,0))*AP553</f>
        <v>0</v>
      </c>
      <c r="AR553" s="155">
        <f t="shared" si="239"/>
        <v>1</v>
      </c>
      <c r="AS553" s="164">
        <f>(VLOOKUP(B553,'P2 Origin'!$C$21:$M$176,10,0))*K553</f>
        <v>0</v>
      </c>
      <c r="AT553" s="164">
        <f>(VLOOKUP(B553,'P2 Origin'!$C$21:$M$176,11,0))*J553</f>
        <v>0</v>
      </c>
      <c r="AU553" s="167">
        <v>10</v>
      </c>
      <c r="AV553" s="168">
        <v>10</v>
      </c>
      <c r="AW553" s="169">
        <v>0</v>
      </c>
      <c r="AX553" s="170">
        <f>IF(AU553&gt;=0.1,'P3 Bureaumarge zee- en luchtvr.'!$D$12,0)</f>
        <v>0</v>
      </c>
      <c r="AY553" s="163">
        <f t="shared" si="240"/>
        <v>0</v>
      </c>
      <c r="AZ553" s="157" t="str">
        <f>VLOOKUP(D553,'P4 Destination'!$C$21:$O$176,13,0)</f>
        <v>USD</v>
      </c>
      <c r="BA553" s="164">
        <f t="shared" si="241"/>
        <v>0</v>
      </c>
      <c r="BB553" s="171">
        <f>IF(AU553&gt;0.1,(VLOOKUP(D553,'P4 Destination'!$C$21:$M$176,3,0))*I553,0)</f>
        <v>0</v>
      </c>
      <c r="BC553" s="172">
        <f t="shared" si="242"/>
        <v>0</v>
      </c>
      <c r="BD553" s="171">
        <f>(VLOOKUP($D553,'P4 Destination'!$C$21:$M$176,4,0))*BC553</f>
        <v>0</v>
      </c>
      <c r="BE553" s="172">
        <f t="shared" si="243"/>
        <v>10</v>
      </c>
      <c r="BF553" s="171">
        <f>(VLOOKUP($D553,'P4 Destination'!$C$21:$M$176,5,0))*BE553</f>
        <v>0</v>
      </c>
      <c r="BG553" s="172">
        <f t="shared" si="244"/>
        <v>0</v>
      </c>
      <c r="BH553" s="171">
        <f>(VLOOKUP($D553,'P4 Destination'!$C$21:$M$176,6,0))*BG553</f>
        <v>0</v>
      </c>
      <c r="BI553" s="172">
        <f t="shared" si="245"/>
        <v>0</v>
      </c>
      <c r="BJ553" s="171">
        <f>(VLOOKUP($D553,'P4 Destination'!$C$21:$M$176,7,0))*BI553</f>
        <v>0</v>
      </c>
      <c r="BK553" s="172">
        <f t="shared" si="246"/>
        <v>0</v>
      </c>
      <c r="BL553" s="171">
        <f>(VLOOKUP($D553,'P4 Destination'!$C$21:$M$176,8,0))*BK553</f>
        <v>0</v>
      </c>
      <c r="BM553" s="172">
        <f t="shared" si="247"/>
        <v>0</v>
      </c>
      <c r="BN553" s="171">
        <f>(VLOOKUP($D553,'P4 Destination'!$C$21:$M$176,9,0))*BM553</f>
        <v>0</v>
      </c>
      <c r="BO553" s="154">
        <f t="shared" si="248"/>
        <v>1</v>
      </c>
      <c r="BP553" s="171">
        <f>(VLOOKUP(D553,'P4 Destination'!$C$21:$M$176,10,0))*K553</f>
        <v>0</v>
      </c>
      <c r="BQ553" s="171">
        <f>(VLOOKUP(D553,'P4 Destination'!$C$21:$M$176,11,0))*J553</f>
        <v>0</v>
      </c>
      <c r="BR553" s="173">
        <f t="shared" si="249"/>
        <v>0</v>
      </c>
      <c r="BS553" s="173">
        <f>(AV553*2500)*'P6 Verzekering'!$E$11</f>
        <v>0</v>
      </c>
      <c r="BT553" s="173">
        <f>(AW553*2500)*'P6 Verzekering'!$E$12</f>
        <v>0</v>
      </c>
      <c r="BU553" s="173">
        <f>(L553*2500)*'P6 Verzekering'!$E$13</f>
        <v>0</v>
      </c>
      <c r="BV553" s="173">
        <f t="shared" si="250"/>
        <v>0</v>
      </c>
      <c r="BW553"/>
      <c r="BX553"/>
    </row>
    <row r="554" spans="1:76">
      <c r="A554" s="152" t="s">
        <v>2006</v>
      </c>
      <c r="B554" s="152" t="s">
        <v>219</v>
      </c>
      <c r="C554" s="152" t="s">
        <v>219</v>
      </c>
      <c r="D554" s="152" t="s">
        <v>281</v>
      </c>
      <c r="E554" s="152" t="s">
        <v>538</v>
      </c>
      <c r="F554" s="153">
        <f t="shared" si="224"/>
        <v>9</v>
      </c>
      <c r="G554" s="154">
        <v>1</v>
      </c>
      <c r="H554" s="154">
        <f>IFERROR(VLOOKUP(B554,'P2 Origin'!$C$21:$Q$176,15,FALSE),0)</f>
        <v>0</v>
      </c>
      <c r="I554" s="154">
        <f>IFERROR(VLOOKUP(D554,'P4 Destination'!$C$21:$Q$176,15,FALSE),0)</f>
        <v>0</v>
      </c>
      <c r="J554" s="155">
        <v>1</v>
      </c>
      <c r="K554" s="155"/>
      <c r="L554" s="156">
        <v>0</v>
      </c>
      <c r="M554" s="155">
        <v>0</v>
      </c>
      <c r="N554" s="155">
        <v>0</v>
      </c>
      <c r="O554" s="157">
        <f t="shared" si="225"/>
        <v>0</v>
      </c>
      <c r="P554" s="158">
        <f t="shared" si="226"/>
        <v>0</v>
      </c>
      <c r="Q554" s="159">
        <f>IFERROR(VLOOKUP(N554,'P1 Intra-Europees'!$A$15:$H$25,3,0),0)*P554</f>
        <v>0</v>
      </c>
      <c r="R554" s="160">
        <f t="shared" si="227"/>
        <v>0</v>
      </c>
      <c r="S554" s="159">
        <f>IFERROR(VLOOKUP(N554,'P1 Intra-Europees'!$A$15:$H$25,4,0),0)*R554</f>
        <v>0</v>
      </c>
      <c r="T554" s="160">
        <f t="shared" si="228"/>
        <v>0</v>
      </c>
      <c r="U554" s="159">
        <f>IFERROR(VLOOKUP(N554,'P1 Intra-Europees'!$A$15:$H$25,5,0),0)*T554</f>
        <v>0</v>
      </c>
      <c r="V554" s="160">
        <f t="shared" si="229"/>
        <v>0</v>
      </c>
      <c r="W554" s="159">
        <f>IFERROR(VLOOKUP(N554,'P1 Intra-Europees'!$A$15:$H$25,6,0),0)*V554</f>
        <v>0</v>
      </c>
      <c r="X554" s="160">
        <f t="shared" si="230"/>
        <v>0</v>
      </c>
      <c r="Y554" s="159">
        <f>IFERROR(VLOOKUP(N554,'P1 Intra-Europees'!$A$15:$H$25,7,0),0)*X554</f>
        <v>0</v>
      </c>
      <c r="Z554" s="161">
        <f t="shared" si="231"/>
        <v>0</v>
      </c>
      <c r="AA554" s="162">
        <f>IFERROR(VLOOKUP(N554,'P1 Intra-Europees'!$A$15:$H$25,8,0),0)*Z554</f>
        <v>0</v>
      </c>
      <c r="AB554" s="163">
        <f t="shared" si="232"/>
        <v>0</v>
      </c>
      <c r="AC554" s="157" t="str">
        <f>VLOOKUP(B554,'P2 Origin'!$C$21:$O$176,13,0)</f>
        <v>EUR</v>
      </c>
      <c r="AD554" s="164">
        <f t="shared" si="233"/>
        <v>0</v>
      </c>
      <c r="AE554" s="165">
        <f>IF(AU554&gt;0.1,VLOOKUP(B554,'P2 Origin'!$C$21:$M$176,3,0)*H554,0)</f>
        <v>0</v>
      </c>
      <c r="AF554" s="166">
        <f t="shared" si="234"/>
        <v>0</v>
      </c>
      <c r="AG554" s="165">
        <f>(VLOOKUP(B554,'P2 Origin'!$C$21:$M$176,4,0))*AF554</f>
        <v>0</v>
      </c>
      <c r="AH554" s="166">
        <f t="shared" si="235"/>
        <v>9</v>
      </c>
      <c r="AI554" s="165">
        <f>(VLOOKUP(B554,'P2 Origin'!$C$21:$M$176,5,0))*AH554</f>
        <v>0</v>
      </c>
      <c r="AJ554" s="166">
        <f t="shared" si="251"/>
        <v>0</v>
      </c>
      <c r="AK554" s="165">
        <f>(VLOOKUP(B554,'P2 Origin'!$C$21:$M$176,6,0))*AJ554</f>
        <v>0</v>
      </c>
      <c r="AL554" s="166">
        <f t="shared" si="236"/>
        <v>0</v>
      </c>
      <c r="AM554" s="165">
        <f>(VLOOKUP($B554,'P2 Origin'!$C$21:$M$176,7,0))*AL554</f>
        <v>0</v>
      </c>
      <c r="AN554" s="166">
        <f t="shared" si="237"/>
        <v>0</v>
      </c>
      <c r="AO554" s="165">
        <f>(VLOOKUP($B554,'P2 Origin'!$C$21:$M$176,8,0))*AN554</f>
        <v>0</v>
      </c>
      <c r="AP554" s="166">
        <f t="shared" si="238"/>
        <v>0</v>
      </c>
      <c r="AQ554" s="165">
        <f>(VLOOKUP($B554,'P2 Origin'!$C$21:$M$176,9,0))*AP554</f>
        <v>0</v>
      </c>
      <c r="AR554" s="155">
        <f t="shared" si="239"/>
        <v>1</v>
      </c>
      <c r="AS554" s="164">
        <f>(VLOOKUP(B554,'P2 Origin'!$C$21:$M$176,10,0))*K554</f>
        <v>0</v>
      </c>
      <c r="AT554" s="164">
        <f>(VLOOKUP(B554,'P2 Origin'!$C$21:$M$176,11,0))*J554</f>
        <v>0</v>
      </c>
      <c r="AU554" s="167">
        <v>9</v>
      </c>
      <c r="AV554" s="168">
        <v>9</v>
      </c>
      <c r="AW554" s="169">
        <v>0</v>
      </c>
      <c r="AX554" s="170">
        <f>IF(AU554&gt;=0.1,'P3 Bureaumarge zee- en luchtvr.'!$D$12,0)</f>
        <v>0</v>
      </c>
      <c r="AY554" s="163">
        <f t="shared" si="240"/>
        <v>0</v>
      </c>
      <c r="AZ554" s="157" t="str">
        <f>VLOOKUP(D554,'P4 Destination'!$C$21:$O$176,13,0)</f>
        <v>USD</v>
      </c>
      <c r="BA554" s="164">
        <f t="shared" si="241"/>
        <v>0</v>
      </c>
      <c r="BB554" s="171">
        <f>IF(AU554&gt;0.1,(VLOOKUP(D554,'P4 Destination'!$C$21:$M$176,3,0))*I554,0)</f>
        <v>0</v>
      </c>
      <c r="BC554" s="172">
        <f t="shared" si="242"/>
        <v>0</v>
      </c>
      <c r="BD554" s="171">
        <f>(VLOOKUP($D554,'P4 Destination'!$C$21:$M$176,4,0))*BC554</f>
        <v>0</v>
      </c>
      <c r="BE554" s="172">
        <f t="shared" si="243"/>
        <v>9</v>
      </c>
      <c r="BF554" s="171">
        <f>(VLOOKUP($D554,'P4 Destination'!$C$21:$M$176,5,0))*BE554</f>
        <v>0</v>
      </c>
      <c r="BG554" s="172">
        <f t="shared" si="244"/>
        <v>0</v>
      </c>
      <c r="BH554" s="171">
        <f>(VLOOKUP($D554,'P4 Destination'!$C$21:$M$176,6,0))*BG554</f>
        <v>0</v>
      </c>
      <c r="BI554" s="172">
        <f t="shared" si="245"/>
        <v>0</v>
      </c>
      <c r="BJ554" s="171">
        <f>(VLOOKUP($D554,'P4 Destination'!$C$21:$M$176,7,0))*BI554</f>
        <v>0</v>
      </c>
      <c r="BK554" s="172">
        <f t="shared" si="246"/>
        <v>0</v>
      </c>
      <c r="BL554" s="171">
        <f>(VLOOKUP($D554,'P4 Destination'!$C$21:$M$176,8,0))*BK554</f>
        <v>0</v>
      </c>
      <c r="BM554" s="172">
        <f t="shared" si="247"/>
        <v>0</v>
      </c>
      <c r="BN554" s="171">
        <f>(VLOOKUP($D554,'P4 Destination'!$C$21:$M$176,9,0))*BM554</f>
        <v>0</v>
      </c>
      <c r="BO554" s="154">
        <f t="shared" si="248"/>
        <v>1</v>
      </c>
      <c r="BP554" s="171">
        <f>(VLOOKUP(D554,'P4 Destination'!$C$21:$M$176,10,0))*K554</f>
        <v>0</v>
      </c>
      <c r="BQ554" s="171">
        <f>(VLOOKUP(D554,'P4 Destination'!$C$21:$M$176,11,0))*J554</f>
        <v>0</v>
      </c>
      <c r="BR554" s="173">
        <f t="shared" si="249"/>
        <v>0</v>
      </c>
      <c r="BS554" s="173">
        <f>(AV554*2500)*'P6 Verzekering'!$E$11</f>
        <v>0</v>
      </c>
      <c r="BT554" s="173">
        <f>(AW554*2500)*'P6 Verzekering'!$E$12</f>
        <v>0</v>
      </c>
      <c r="BU554" s="173">
        <f>(L554*2500)*'P6 Verzekering'!$E$13</f>
        <v>0</v>
      </c>
      <c r="BV554" s="173">
        <f t="shared" si="250"/>
        <v>0</v>
      </c>
      <c r="BW554"/>
      <c r="BX554"/>
    </row>
    <row r="555" spans="1:76">
      <c r="A555" s="152" t="s">
        <v>2007</v>
      </c>
      <c r="B555" s="152" t="s">
        <v>219</v>
      </c>
      <c r="C555" s="152" t="s">
        <v>219</v>
      </c>
      <c r="D555" s="152" t="s">
        <v>281</v>
      </c>
      <c r="E555" s="152" t="s">
        <v>538</v>
      </c>
      <c r="F555" s="153">
        <f t="shared" si="224"/>
        <v>33</v>
      </c>
      <c r="G555" s="154">
        <v>1</v>
      </c>
      <c r="H555" s="154">
        <f>IFERROR(VLOOKUP(B555,'P2 Origin'!$C$21:$Q$176,15,FALSE),0)</f>
        <v>0</v>
      </c>
      <c r="I555" s="154">
        <f>IFERROR(VLOOKUP(D555,'P4 Destination'!$C$21:$Q$176,15,FALSE),0)</f>
        <v>0</v>
      </c>
      <c r="J555" s="155"/>
      <c r="K555" s="155">
        <v>1</v>
      </c>
      <c r="L555" s="156">
        <v>0</v>
      </c>
      <c r="M555" s="155">
        <v>0</v>
      </c>
      <c r="N555" s="155">
        <v>0</v>
      </c>
      <c r="O555" s="157">
        <f t="shared" si="225"/>
        <v>0</v>
      </c>
      <c r="P555" s="158">
        <f t="shared" si="226"/>
        <v>0</v>
      </c>
      <c r="Q555" s="159">
        <f>IFERROR(VLOOKUP(N555,'P1 Intra-Europees'!$A$15:$H$25,3,0),0)*P555</f>
        <v>0</v>
      </c>
      <c r="R555" s="160">
        <f t="shared" si="227"/>
        <v>0</v>
      </c>
      <c r="S555" s="159">
        <f>IFERROR(VLOOKUP(N555,'P1 Intra-Europees'!$A$15:$H$25,4,0),0)*R555</f>
        <v>0</v>
      </c>
      <c r="T555" s="160">
        <f t="shared" si="228"/>
        <v>0</v>
      </c>
      <c r="U555" s="159">
        <f>IFERROR(VLOOKUP(N555,'P1 Intra-Europees'!$A$15:$H$25,5,0),0)*T555</f>
        <v>0</v>
      </c>
      <c r="V555" s="160">
        <f t="shared" si="229"/>
        <v>0</v>
      </c>
      <c r="W555" s="159">
        <f>IFERROR(VLOOKUP(N555,'P1 Intra-Europees'!$A$15:$H$25,6,0),0)*V555</f>
        <v>0</v>
      </c>
      <c r="X555" s="160">
        <f t="shared" si="230"/>
        <v>0</v>
      </c>
      <c r="Y555" s="159">
        <f>IFERROR(VLOOKUP(N555,'P1 Intra-Europees'!$A$15:$H$25,7,0),0)*X555</f>
        <v>0</v>
      </c>
      <c r="Z555" s="161">
        <f t="shared" si="231"/>
        <v>0</v>
      </c>
      <c r="AA555" s="162">
        <f>IFERROR(VLOOKUP(N555,'P1 Intra-Europees'!$A$15:$H$25,8,0),0)*Z555</f>
        <v>0</v>
      </c>
      <c r="AB555" s="163">
        <f t="shared" si="232"/>
        <v>0</v>
      </c>
      <c r="AC555" s="157" t="str">
        <f>VLOOKUP(B555,'P2 Origin'!$C$21:$O$176,13,0)</f>
        <v>EUR</v>
      </c>
      <c r="AD555" s="164">
        <f t="shared" si="233"/>
        <v>0</v>
      </c>
      <c r="AE555" s="165">
        <f>IF(AU555&gt;0.1,VLOOKUP(B555,'P2 Origin'!$C$21:$M$176,3,0)*H555,0)</f>
        <v>0</v>
      </c>
      <c r="AF555" s="166">
        <f t="shared" si="234"/>
        <v>0</v>
      </c>
      <c r="AG555" s="165">
        <f>(VLOOKUP(B555,'P2 Origin'!$C$21:$M$176,4,0))*AF555</f>
        <v>0</v>
      </c>
      <c r="AH555" s="166">
        <f t="shared" si="235"/>
        <v>0</v>
      </c>
      <c r="AI555" s="165">
        <f>(VLOOKUP(B555,'P2 Origin'!$C$21:$M$176,5,0))*AH555</f>
        <v>0</v>
      </c>
      <c r="AJ555" s="166">
        <f t="shared" si="251"/>
        <v>0</v>
      </c>
      <c r="AK555" s="165">
        <f>(VLOOKUP(B555,'P2 Origin'!$C$21:$M$176,6,0))*AJ555</f>
        <v>0</v>
      </c>
      <c r="AL555" s="166">
        <f t="shared" si="236"/>
        <v>33</v>
      </c>
      <c r="AM555" s="165">
        <f>(VLOOKUP($B555,'P2 Origin'!$C$21:$M$176,7,0))*AL555</f>
        <v>0</v>
      </c>
      <c r="AN555" s="166">
        <f t="shared" si="237"/>
        <v>0</v>
      </c>
      <c r="AO555" s="165">
        <f>(VLOOKUP($B555,'P2 Origin'!$C$21:$M$176,8,0))*AN555</f>
        <v>0</v>
      </c>
      <c r="AP555" s="166">
        <f t="shared" si="238"/>
        <v>0</v>
      </c>
      <c r="AQ555" s="165">
        <f>(VLOOKUP($B555,'P2 Origin'!$C$21:$M$176,9,0))*AP555</f>
        <v>0</v>
      </c>
      <c r="AR555" s="155">
        <f t="shared" si="239"/>
        <v>1</v>
      </c>
      <c r="AS555" s="164">
        <f>(VLOOKUP(B555,'P2 Origin'!$C$21:$M$176,10,0))*K555</f>
        <v>0</v>
      </c>
      <c r="AT555" s="164">
        <f>(VLOOKUP(B555,'P2 Origin'!$C$21:$M$176,11,0))*J555</f>
        <v>0</v>
      </c>
      <c r="AU555" s="167">
        <v>33</v>
      </c>
      <c r="AV555" s="168">
        <v>33</v>
      </c>
      <c r="AW555" s="169">
        <v>0</v>
      </c>
      <c r="AX555" s="170">
        <f>IF(AU555&gt;=0.1,'P3 Bureaumarge zee- en luchtvr.'!$D$12,0)</f>
        <v>0</v>
      </c>
      <c r="AY555" s="163">
        <f t="shared" si="240"/>
        <v>0</v>
      </c>
      <c r="AZ555" s="157" t="str">
        <f>VLOOKUP(D555,'P4 Destination'!$C$21:$O$176,13,0)</f>
        <v>USD</v>
      </c>
      <c r="BA555" s="164">
        <f t="shared" si="241"/>
        <v>0</v>
      </c>
      <c r="BB555" s="171">
        <f>IF(AU555&gt;0.1,(VLOOKUP(D555,'P4 Destination'!$C$21:$M$176,3,0))*I555,0)</f>
        <v>0</v>
      </c>
      <c r="BC555" s="172">
        <f t="shared" si="242"/>
        <v>0</v>
      </c>
      <c r="BD555" s="171">
        <f>(VLOOKUP($D555,'P4 Destination'!$C$21:$M$176,4,0))*BC555</f>
        <v>0</v>
      </c>
      <c r="BE555" s="172">
        <f t="shared" si="243"/>
        <v>0</v>
      </c>
      <c r="BF555" s="171">
        <f>(VLOOKUP($D555,'P4 Destination'!$C$21:$M$176,5,0))*BE555</f>
        <v>0</v>
      </c>
      <c r="BG555" s="172">
        <f t="shared" si="244"/>
        <v>0</v>
      </c>
      <c r="BH555" s="171">
        <f>(VLOOKUP($D555,'P4 Destination'!$C$21:$M$176,6,0))*BG555</f>
        <v>0</v>
      </c>
      <c r="BI555" s="172">
        <f t="shared" si="245"/>
        <v>33</v>
      </c>
      <c r="BJ555" s="171">
        <f>(VLOOKUP($D555,'P4 Destination'!$C$21:$M$176,7,0))*BI555</f>
        <v>0</v>
      </c>
      <c r="BK555" s="172">
        <f t="shared" si="246"/>
        <v>0</v>
      </c>
      <c r="BL555" s="171">
        <f>(VLOOKUP($D555,'P4 Destination'!$C$21:$M$176,8,0))*BK555</f>
        <v>0</v>
      </c>
      <c r="BM555" s="172">
        <f t="shared" si="247"/>
        <v>0</v>
      </c>
      <c r="BN555" s="171">
        <f>(VLOOKUP($D555,'P4 Destination'!$C$21:$M$176,9,0))*BM555</f>
        <v>0</v>
      </c>
      <c r="BO555" s="154">
        <f t="shared" si="248"/>
        <v>1</v>
      </c>
      <c r="BP555" s="171">
        <f>(VLOOKUP(D555,'P4 Destination'!$C$21:$M$176,10,0))*K555</f>
        <v>0</v>
      </c>
      <c r="BQ555" s="171">
        <f>(VLOOKUP(D555,'P4 Destination'!$C$21:$M$176,11,0))*J555</f>
        <v>0</v>
      </c>
      <c r="BR555" s="173">
        <f t="shared" si="249"/>
        <v>0</v>
      </c>
      <c r="BS555" s="173">
        <f>(AV555*2500)*'P6 Verzekering'!$E$11</f>
        <v>0</v>
      </c>
      <c r="BT555" s="173">
        <f>(AW555*2500)*'P6 Verzekering'!$E$12</f>
        <v>0</v>
      </c>
      <c r="BU555" s="173">
        <f>(L555*2500)*'P6 Verzekering'!$E$13</f>
        <v>0</v>
      </c>
      <c r="BV555" s="173">
        <f t="shared" si="250"/>
        <v>0</v>
      </c>
      <c r="BW555"/>
      <c r="BX555"/>
    </row>
    <row r="556" spans="1:76">
      <c r="A556" s="152" t="s">
        <v>2012</v>
      </c>
      <c r="B556" s="152" t="s">
        <v>219</v>
      </c>
      <c r="C556" s="152" t="s">
        <v>219</v>
      </c>
      <c r="D556" s="152" t="s">
        <v>281</v>
      </c>
      <c r="E556" s="152" t="s">
        <v>538</v>
      </c>
      <c r="F556" s="153">
        <f t="shared" si="224"/>
        <v>7</v>
      </c>
      <c r="G556" s="154">
        <v>1</v>
      </c>
      <c r="H556" s="154">
        <f>IFERROR(VLOOKUP(B556,'P2 Origin'!$C$21:$Q$176,15,FALSE),0)</f>
        <v>0</v>
      </c>
      <c r="I556" s="154">
        <f>IFERROR(VLOOKUP(D556,'P4 Destination'!$C$21:$Q$176,15,FALSE),0)</f>
        <v>0</v>
      </c>
      <c r="J556" s="155">
        <v>1</v>
      </c>
      <c r="K556" s="155"/>
      <c r="L556" s="156">
        <v>0</v>
      </c>
      <c r="M556" s="155">
        <v>0</v>
      </c>
      <c r="N556" s="155">
        <v>0</v>
      </c>
      <c r="O556" s="157">
        <f t="shared" si="225"/>
        <v>0</v>
      </c>
      <c r="P556" s="158">
        <f t="shared" si="226"/>
        <v>0</v>
      </c>
      <c r="Q556" s="159">
        <f>IFERROR(VLOOKUP(N556,'P1 Intra-Europees'!$A$15:$H$25,3,0),0)*P556</f>
        <v>0</v>
      </c>
      <c r="R556" s="160">
        <f t="shared" si="227"/>
        <v>0</v>
      </c>
      <c r="S556" s="159">
        <f>IFERROR(VLOOKUP(N556,'P1 Intra-Europees'!$A$15:$H$25,4,0),0)*R556</f>
        <v>0</v>
      </c>
      <c r="T556" s="160">
        <f t="shared" si="228"/>
        <v>0</v>
      </c>
      <c r="U556" s="159">
        <f>IFERROR(VLOOKUP(N556,'P1 Intra-Europees'!$A$15:$H$25,5,0),0)*T556</f>
        <v>0</v>
      </c>
      <c r="V556" s="160">
        <f t="shared" si="229"/>
        <v>0</v>
      </c>
      <c r="W556" s="159">
        <f>IFERROR(VLOOKUP(N556,'P1 Intra-Europees'!$A$15:$H$25,6,0),0)*V556</f>
        <v>0</v>
      </c>
      <c r="X556" s="160">
        <f t="shared" si="230"/>
        <v>0</v>
      </c>
      <c r="Y556" s="159">
        <f>IFERROR(VLOOKUP(N556,'P1 Intra-Europees'!$A$15:$H$25,7,0),0)*X556</f>
        <v>0</v>
      </c>
      <c r="Z556" s="161">
        <f t="shared" si="231"/>
        <v>0</v>
      </c>
      <c r="AA556" s="162">
        <f>IFERROR(VLOOKUP(N556,'P1 Intra-Europees'!$A$15:$H$25,8,0),0)*Z556</f>
        <v>0</v>
      </c>
      <c r="AB556" s="163">
        <f t="shared" si="232"/>
        <v>0</v>
      </c>
      <c r="AC556" s="157" t="str">
        <f>VLOOKUP(B556,'P2 Origin'!$C$21:$O$176,13,0)</f>
        <v>EUR</v>
      </c>
      <c r="AD556" s="164">
        <f t="shared" si="233"/>
        <v>0</v>
      </c>
      <c r="AE556" s="165">
        <f>IF(AU556&gt;0.1,VLOOKUP(B556,'P2 Origin'!$C$21:$M$176,3,0)*H556,0)</f>
        <v>0</v>
      </c>
      <c r="AF556" s="166">
        <f t="shared" si="234"/>
        <v>0</v>
      </c>
      <c r="AG556" s="165">
        <f>(VLOOKUP(B556,'P2 Origin'!$C$21:$M$176,4,0))*AF556</f>
        <v>0</v>
      </c>
      <c r="AH556" s="166">
        <f t="shared" si="235"/>
        <v>7</v>
      </c>
      <c r="AI556" s="165">
        <f>(VLOOKUP(B556,'P2 Origin'!$C$21:$M$176,5,0))*AH556</f>
        <v>0</v>
      </c>
      <c r="AJ556" s="166">
        <f t="shared" si="251"/>
        <v>0</v>
      </c>
      <c r="AK556" s="165">
        <f>(VLOOKUP(B556,'P2 Origin'!$C$21:$M$176,6,0))*AJ556</f>
        <v>0</v>
      </c>
      <c r="AL556" s="166">
        <f t="shared" si="236"/>
        <v>0</v>
      </c>
      <c r="AM556" s="165">
        <f>(VLOOKUP($B556,'P2 Origin'!$C$21:$M$176,7,0))*AL556</f>
        <v>0</v>
      </c>
      <c r="AN556" s="166">
        <f t="shared" si="237"/>
        <v>0</v>
      </c>
      <c r="AO556" s="165">
        <f>(VLOOKUP($B556,'P2 Origin'!$C$21:$M$176,8,0))*AN556</f>
        <v>0</v>
      </c>
      <c r="AP556" s="166">
        <f t="shared" si="238"/>
        <v>0</v>
      </c>
      <c r="AQ556" s="165">
        <f>(VLOOKUP($B556,'P2 Origin'!$C$21:$M$176,9,0))*AP556</f>
        <v>0</v>
      </c>
      <c r="AR556" s="155">
        <f t="shared" si="239"/>
        <v>1</v>
      </c>
      <c r="AS556" s="164">
        <f>(VLOOKUP(B556,'P2 Origin'!$C$21:$M$176,10,0))*K556</f>
        <v>0</v>
      </c>
      <c r="AT556" s="164">
        <f>(VLOOKUP(B556,'P2 Origin'!$C$21:$M$176,11,0))*J556</f>
        <v>0</v>
      </c>
      <c r="AU556" s="167">
        <v>7</v>
      </c>
      <c r="AV556" s="168">
        <v>7</v>
      </c>
      <c r="AW556" s="169">
        <v>0</v>
      </c>
      <c r="AX556" s="170">
        <f>IF(AU556&gt;=0.1,'P3 Bureaumarge zee- en luchtvr.'!$D$12,0)</f>
        <v>0</v>
      </c>
      <c r="AY556" s="163">
        <f t="shared" si="240"/>
        <v>0</v>
      </c>
      <c r="AZ556" s="157" t="str">
        <f>VLOOKUP(D556,'P4 Destination'!$C$21:$O$176,13,0)</f>
        <v>USD</v>
      </c>
      <c r="BA556" s="164">
        <f t="shared" si="241"/>
        <v>0</v>
      </c>
      <c r="BB556" s="171">
        <f>IF(AU556&gt;0.1,(VLOOKUP(D556,'P4 Destination'!$C$21:$M$176,3,0))*I556,0)</f>
        <v>0</v>
      </c>
      <c r="BC556" s="172">
        <f t="shared" si="242"/>
        <v>0</v>
      </c>
      <c r="BD556" s="171">
        <f>(VLOOKUP($D556,'P4 Destination'!$C$21:$M$176,4,0))*BC556</f>
        <v>0</v>
      </c>
      <c r="BE556" s="172">
        <f t="shared" si="243"/>
        <v>7</v>
      </c>
      <c r="BF556" s="171">
        <f>(VLOOKUP($D556,'P4 Destination'!$C$21:$M$176,5,0))*BE556</f>
        <v>0</v>
      </c>
      <c r="BG556" s="172">
        <f t="shared" si="244"/>
        <v>0</v>
      </c>
      <c r="BH556" s="171">
        <f>(VLOOKUP($D556,'P4 Destination'!$C$21:$M$176,6,0))*BG556</f>
        <v>0</v>
      </c>
      <c r="BI556" s="172">
        <f t="shared" si="245"/>
        <v>0</v>
      </c>
      <c r="BJ556" s="171">
        <f>(VLOOKUP($D556,'P4 Destination'!$C$21:$M$176,7,0))*BI556</f>
        <v>0</v>
      </c>
      <c r="BK556" s="172">
        <f t="shared" si="246"/>
        <v>0</v>
      </c>
      <c r="BL556" s="171">
        <f>(VLOOKUP($D556,'P4 Destination'!$C$21:$M$176,8,0))*BK556</f>
        <v>0</v>
      </c>
      <c r="BM556" s="172">
        <f t="shared" si="247"/>
        <v>0</v>
      </c>
      <c r="BN556" s="171">
        <f>(VLOOKUP($D556,'P4 Destination'!$C$21:$M$176,9,0))*BM556</f>
        <v>0</v>
      </c>
      <c r="BO556" s="154">
        <f t="shared" si="248"/>
        <v>1</v>
      </c>
      <c r="BP556" s="171">
        <f>(VLOOKUP(D556,'P4 Destination'!$C$21:$M$176,10,0))*K556</f>
        <v>0</v>
      </c>
      <c r="BQ556" s="171">
        <f>(VLOOKUP(D556,'P4 Destination'!$C$21:$M$176,11,0))*J556</f>
        <v>0</v>
      </c>
      <c r="BR556" s="173">
        <f t="shared" si="249"/>
        <v>0</v>
      </c>
      <c r="BS556" s="173">
        <f>(AV556*2500)*'P6 Verzekering'!$E$11</f>
        <v>0</v>
      </c>
      <c r="BT556" s="173">
        <f>(AW556*2500)*'P6 Verzekering'!$E$12</f>
        <v>0</v>
      </c>
      <c r="BU556" s="173">
        <f>(L556*2500)*'P6 Verzekering'!$E$13</f>
        <v>0</v>
      </c>
      <c r="BV556" s="173">
        <f t="shared" si="250"/>
        <v>0</v>
      </c>
      <c r="BW556"/>
      <c r="BX556"/>
    </row>
    <row r="557" spans="1:76">
      <c r="A557" s="152" t="s">
        <v>2013</v>
      </c>
      <c r="B557" s="152" t="s">
        <v>219</v>
      </c>
      <c r="C557" s="152" t="s">
        <v>219</v>
      </c>
      <c r="D557" s="152" t="s">
        <v>281</v>
      </c>
      <c r="E557" s="152" t="s">
        <v>538</v>
      </c>
      <c r="F557" s="153">
        <f t="shared" si="224"/>
        <v>16</v>
      </c>
      <c r="G557" s="154">
        <v>1</v>
      </c>
      <c r="H557" s="154">
        <f>IFERROR(VLOOKUP(B557,'P2 Origin'!$C$21:$Q$176,15,FALSE),0)</f>
        <v>0</v>
      </c>
      <c r="I557" s="154">
        <f>IFERROR(VLOOKUP(D557,'P4 Destination'!$C$21:$Q$176,15,FALSE),0)</f>
        <v>0</v>
      </c>
      <c r="J557" s="155">
        <v>1</v>
      </c>
      <c r="K557" s="155"/>
      <c r="L557" s="156">
        <v>0</v>
      </c>
      <c r="M557" s="155">
        <v>0</v>
      </c>
      <c r="N557" s="155">
        <v>0</v>
      </c>
      <c r="O557" s="157">
        <f t="shared" si="225"/>
        <v>0</v>
      </c>
      <c r="P557" s="158">
        <f t="shared" si="226"/>
        <v>0</v>
      </c>
      <c r="Q557" s="159">
        <f>IFERROR(VLOOKUP(N557,'P1 Intra-Europees'!$A$15:$H$25,3,0),0)*P557</f>
        <v>0</v>
      </c>
      <c r="R557" s="160">
        <f t="shared" si="227"/>
        <v>0</v>
      </c>
      <c r="S557" s="159">
        <f>IFERROR(VLOOKUP(N557,'P1 Intra-Europees'!$A$15:$H$25,4,0),0)*R557</f>
        <v>0</v>
      </c>
      <c r="T557" s="160">
        <f t="shared" si="228"/>
        <v>0</v>
      </c>
      <c r="U557" s="159">
        <f>IFERROR(VLOOKUP(N557,'P1 Intra-Europees'!$A$15:$H$25,5,0),0)*T557</f>
        <v>0</v>
      </c>
      <c r="V557" s="160">
        <f t="shared" si="229"/>
        <v>0</v>
      </c>
      <c r="W557" s="159">
        <f>IFERROR(VLOOKUP(N557,'P1 Intra-Europees'!$A$15:$H$25,6,0),0)*V557</f>
        <v>0</v>
      </c>
      <c r="X557" s="160">
        <f t="shared" si="230"/>
        <v>0</v>
      </c>
      <c r="Y557" s="159">
        <f>IFERROR(VLOOKUP(N557,'P1 Intra-Europees'!$A$15:$H$25,7,0),0)*X557</f>
        <v>0</v>
      </c>
      <c r="Z557" s="161">
        <f t="shared" si="231"/>
        <v>0</v>
      </c>
      <c r="AA557" s="162">
        <f>IFERROR(VLOOKUP(N557,'P1 Intra-Europees'!$A$15:$H$25,8,0),0)*Z557</f>
        <v>0</v>
      </c>
      <c r="AB557" s="163">
        <f t="shared" si="232"/>
        <v>0</v>
      </c>
      <c r="AC557" s="157" t="str">
        <f>VLOOKUP(B557,'P2 Origin'!$C$21:$O$176,13,0)</f>
        <v>EUR</v>
      </c>
      <c r="AD557" s="164">
        <f t="shared" si="233"/>
        <v>0</v>
      </c>
      <c r="AE557" s="165">
        <f>IF(AU557&gt;0.1,VLOOKUP(B557,'P2 Origin'!$C$21:$M$176,3,0)*H557,0)</f>
        <v>0</v>
      </c>
      <c r="AF557" s="166">
        <f t="shared" si="234"/>
        <v>0</v>
      </c>
      <c r="AG557" s="165">
        <f>(VLOOKUP(B557,'P2 Origin'!$C$21:$M$176,4,0))*AF557</f>
        <v>0</v>
      </c>
      <c r="AH557" s="166">
        <f t="shared" si="235"/>
        <v>0</v>
      </c>
      <c r="AI557" s="165">
        <f>(VLOOKUP(B557,'P2 Origin'!$C$21:$M$176,5,0))*AH557</f>
        <v>0</v>
      </c>
      <c r="AJ557" s="166">
        <f t="shared" si="251"/>
        <v>16</v>
      </c>
      <c r="AK557" s="165">
        <f>(VLOOKUP(B557,'P2 Origin'!$C$21:$M$176,6,0))*AJ557</f>
        <v>0</v>
      </c>
      <c r="AL557" s="166">
        <f t="shared" si="236"/>
        <v>0</v>
      </c>
      <c r="AM557" s="165">
        <f>(VLOOKUP($B557,'P2 Origin'!$C$21:$M$176,7,0))*AL557</f>
        <v>0</v>
      </c>
      <c r="AN557" s="166">
        <f t="shared" si="237"/>
        <v>0</v>
      </c>
      <c r="AO557" s="165">
        <f>(VLOOKUP($B557,'P2 Origin'!$C$21:$M$176,8,0))*AN557</f>
        <v>0</v>
      </c>
      <c r="AP557" s="166">
        <f t="shared" si="238"/>
        <v>0</v>
      </c>
      <c r="AQ557" s="165">
        <f>(VLOOKUP($B557,'P2 Origin'!$C$21:$M$176,9,0))*AP557</f>
        <v>0</v>
      </c>
      <c r="AR557" s="155">
        <f t="shared" si="239"/>
        <v>1</v>
      </c>
      <c r="AS557" s="164">
        <f>(VLOOKUP(B557,'P2 Origin'!$C$21:$M$176,10,0))*K557</f>
        <v>0</v>
      </c>
      <c r="AT557" s="164">
        <f>(VLOOKUP(B557,'P2 Origin'!$C$21:$M$176,11,0))*J557</f>
        <v>0</v>
      </c>
      <c r="AU557" s="167">
        <v>16</v>
      </c>
      <c r="AV557" s="168">
        <v>16</v>
      </c>
      <c r="AW557" s="169">
        <v>0</v>
      </c>
      <c r="AX557" s="170">
        <f>IF(AU557&gt;=0.1,'P3 Bureaumarge zee- en luchtvr.'!$D$12,0)</f>
        <v>0</v>
      </c>
      <c r="AY557" s="163">
        <f t="shared" si="240"/>
        <v>0</v>
      </c>
      <c r="AZ557" s="157" t="str">
        <f>VLOOKUP(D557,'P4 Destination'!$C$21:$O$176,13,0)</f>
        <v>USD</v>
      </c>
      <c r="BA557" s="164">
        <f t="shared" si="241"/>
        <v>0</v>
      </c>
      <c r="BB557" s="171">
        <f>IF(AU557&gt;0.1,(VLOOKUP(D557,'P4 Destination'!$C$21:$M$176,3,0))*I557,0)</f>
        <v>0</v>
      </c>
      <c r="BC557" s="172">
        <f t="shared" si="242"/>
        <v>0</v>
      </c>
      <c r="BD557" s="171">
        <f>(VLOOKUP($D557,'P4 Destination'!$C$21:$M$176,4,0))*BC557</f>
        <v>0</v>
      </c>
      <c r="BE557" s="172">
        <f t="shared" si="243"/>
        <v>0</v>
      </c>
      <c r="BF557" s="171">
        <f>(VLOOKUP($D557,'P4 Destination'!$C$21:$M$176,5,0))*BE557</f>
        <v>0</v>
      </c>
      <c r="BG557" s="172">
        <f t="shared" si="244"/>
        <v>16</v>
      </c>
      <c r="BH557" s="171">
        <f>(VLOOKUP($D557,'P4 Destination'!$C$21:$M$176,6,0))*BG557</f>
        <v>0</v>
      </c>
      <c r="BI557" s="172">
        <f t="shared" si="245"/>
        <v>0</v>
      </c>
      <c r="BJ557" s="171">
        <f>(VLOOKUP($D557,'P4 Destination'!$C$21:$M$176,7,0))*BI557</f>
        <v>0</v>
      </c>
      <c r="BK557" s="172">
        <f t="shared" si="246"/>
        <v>0</v>
      </c>
      <c r="BL557" s="171">
        <f>(VLOOKUP($D557,'P4 Destination'!$C$21:$M$176,8,0))*BK557</f>
        <v>0</v>
      </c>
      <c r="BM557" s="172">
        <f t="shared" si="247"/>
        <v>0</v>
      </c>
      <c r="BN557" s="171">
        <f>(VLOOKUP($D557,'P4 Destination'!$C$21:$M$176,9,0))*BM557</f>
        <v>0</v>
      </c>
      <c r="BO557" s="154">
        <f t="shared" si="248"/>
        <v>1</v>
      </c>
      <c r="BP557" s="171">
        <f>(VLOOKUP(D557,'P4 Destination'!$C$21:$M$176,10,0))*K557</f>
        <v>0</v>
      </c>
      <c r="BQ557" s="171">
        <f>(VLOOKUP(D557,'P4 Destination'!$C$21:$M$176,11,0))*J557</f>
        <v>0</v>
      </c>
      <c r="BR557" s="173">
        <f t="shared" si="249"/>
        <v>0</v>
      </c>
      <c r="BS557" s="173">
        <f>(AV557*2500)*'P6 Verzekering'!$E$11</f>
        <v>0</v>
      </c>
      <c r="BT557" s="173">
        <f>(AW557*2500)*'P6 Verzekering'!$E$12</f>
        <v>0</v>
      </c>
      <c r="BU557" s="173">
        <f>(L557*2500)*'P6 Verzekering'!$E$13</f>
        <v>0</v>
      </c>
      <c r="BV557" s="173">
        <f t="shared" si="250"/>
        <v>0</v>
      </c>
      <c r="BW557"/>
      <c r="BX557"/>
    </row>
    <row r="558" spans="1:76">
      <c r="A558" s="152" t="s">
        <v>2015</v>
      </c>
      <c r="B558" s="152" t="s">
        <v>219</v>
      </c>
      <c r="C558" s="152" t="s">
        <v>219</v>
      </c>
      <c r="D558" s="152" t="s">
        <v>281</v>
      </c>
      <c r="E558" s="152" t="s">
        <v>538</v>
      </c>
      <c r="F558" s="153">
        <f t="shared" si="224"/>
        <v>24</v>
      </c>
      <c r="G558" s="154">
        <v>1</v>
      </c>
      <c r="H558" s="154">
        <f>IFERROR(VLOOKUP(B558,'P2 Origin'!$C$21:$Q$176,15,FALSE),0)</f>
        <v>0</v>
      </c>
      <c r="I558" s="154">
        <f>IFERROR(VLOOKUP(D558,'P4 Destination'!$C$21:$Q$176,15,FALSE),0)</f>
        <v>0</v>
      </c>
      <c r="J558" s="155">
        <v>1</v>
      </c>
      <c r="K558" s="155"/>
      <c r="L558" s="156">
        <v>0</v>
      </c>
      <c r="M558" s="155">
        <v>0</v>
      </c>
      <c r="N558" s="155">
        <v>0</v>
      </c>
      <c r="O558" s="157">
        <f t="shared" si="225"/>
        <v>0</v>
      </c>
      <c r="P558" s="158">
        <f t="shared" si="226"/>
        <v>0</v>
      </c>
      <c r="Q558" s="159">
        <f>IFERROR(VLOOKUP(N558,'P1 Intra-Europees'!$A$15:$H$25,3,0),0)*P558</f>
        <v>0</v>
      </c>
      <c r="R558" s="160">
        <f t="shared" si="227"/>
        <v>0</v>
      </c>
      <c r="S558" s="159">
        <f>IFERROR(VLOOKUP(N558,'P1 Intra-Europees'!$A$15:$H$25,4,0),0)*R558</f>
        <v>0</v>
      </c>
      <c r="T558" s="160">
        <f t="shared" si="228"/>
        <v>0</v>
      </c>
      <c r="U558" s="159">
        <f>IFERROR(VLOOKUP(N558,'P1 Intra-Europees'!$A$15:$H$25,5,0),0)*T558</f>
        <v>0</v>
      </c>
      <c r="V558" s="160">
        <f t="shared" si="229"/>
        <v>0</v>
      </c>
      <c r="W558" s="159">
        <f>IFERROR(VLOOKUP(N558,'P1 Intra-Europees'!$A$15:$H$25,6,0),0)*V558</f>
        <v>0</v>
      </c>
      <c r="X558" s="160">
        <f t="shared" si="230"/>
        <v>0</v>
      </c>
      <c r="Y558" s="159">
        <f>IFERROR(VLOOKUP(N558,'P1 Intra-Europees'!$A$15:$H$25,7,0),0)*X558</f>
        <v>0</v>
      </c>
      <c r="Z558" s="161">
        <f t="shared" si="231"/>
        <v>0</v>
      </c>
      <c r="AA558" s="162">
        <f>IFERROR(VLOOKUP(N558,'P1 Intra-Europees'!$A$15:$H$25,8,0),0)*Z558</f>
        <v>0</v>
      </c>
      <c r="AB558" s="163">
        <f t="shared" si="232"/>
        <v>0</v>
      </c>
      <c r="AC558" s="157" t="str">
        <f>VLOOKUP(B558,'P2 Origin'!$C$21:$O$176,13,0)</f>
        <v>EUR</v>
      </c>
      <c r="AD558" s="164">
        <f t="shared" si="233"/>
        <v>0</v>
      </c>
      <c r="AE558" s="165">
        <f>IF(AU558&gt;0.1,VLOOKUP(B558,'P2 Origin'!$C$21:$M$176,3,0)*H558,0)</f>
        <v>0</v>
      </c>
      <c r="AF558" s="166">
        <f t="shared" si="234"/>
        <v>0</v>
      </c>
      <c r="AG558" s="165">
        <f>(VLOOKUP(B558,'P2 Origin'!$C$21:$M$176,4,0))*AF558</f>
        <v>0</v>
      </c>
      <c r="AH558" s="166">
        <f t="shared" si="235"/>
        <v>0</v>
      </c>
      <c r="AI558" s="165">
        <f>(VLOOKUP(B558,'P2 Origin'!$C$21:$M$176,5,0))*AH558</f>
        <v>0</v>
      </c>
      <c r="AJ558" s="166">
        <f t="shared" si="251"/>
        <v>24</v>
      </c>
      <c r="AK558" s="165">
        <f>(VLOOKUP(B558,'P2 Origin'!$C$21:$M$176,6,0))*AJ558</f>
        <v>0</v>
      </c>
      <c r="AL558" s="166">
        <f t="shared" si="236"/>
        <v>0</v>
      </c>
      <c r="AM558" s="165">
        <f>(VLOOKUP($B558,'P2 Origin'!$C$21:$M$176,7,0))*AL558</f>
        <v>0</v>
      </c>
      <c r="AN558" s="166">
        <f t="shared" si="237"/>
        <v>0</v>
      </c>
      <c r="AO558" s="165">
        <f>(VLOOKUP($B558,'P2 Origin'!$C$21:$M$176,8,0))*AN558</f>
        <v>0</v>
      </c>
      <c r="AP558" s="166">
        <f t="shared" si="238"/>
        <v>0</v>
      </c>
      <c r="AQ558" s="165">
        <f>(VLOOKUP($B558,'P2 Origin'!$C$21:$M$176,9,0))*AP558</f>
        <v>0</v>
      </c>
      <c r="AR558" s="155">
        <f t="shared" si="239"/>
        <v>1</v>
      </c>
      <c r="AS558" s="164">
        <f>(VLOOKUP(B558,'P2 Origin'!$C$21:$M$176,10,0))*K558</f>
        <v>0</v>
      </c>
      <c r="AT558" s="164">
        <f>(VLOOKUP(B558,'P2 Origin'!$C$21:$M$176,11,0))*J558</f>
        <v>0</v>
      </c>
      <c r="AU558" s="167">
        <v>24</v>
      </c>
      <c r="AV558" s="168">
        <v>24</v>
      </c>
      <c r="AW558" s="169">
        <v>0</v>
      </c>
      <c r="AX558" s="170">
        <f>IF(AU558&gt;=0.1,'P3 Bureaumarge zee- en luchtvr.'!$D$12,0)</f>
        <v>0</v>
      </c>
      <c r="AY558" s="163">
        <f t="shared" si="240"/>
        <v>0</v>
      </c>
      <c r="AZ558" s="157" t="str">
        <f>VLOOKUP(D558,'P4 Destination'!$C$21:$O$176,13,0)</f>
        <v>USD</v>
      </c>
      <c r="BA558" s="164">
        <f t="shared" si="241"/>
        <v>0</v>
      </c>
      <c r="BB558" s="171">
        <f>IF(AU558&gt;0.1,(VLOOKUP(D558,'P4 Destination'!$C$21:$M$176,3,0))*I558,0)</f>
        <v>0</v>
      </c>
      <c r="BC558" s="172">
        <f t="shared" si="242"/>
        <v>0</v>
      </c>
      <c r="BD558" s="171">
        <f>(VLOOKUP($D558,'P4 Destination'!$C$21:$M$176,4,0))*BC558</f>
        <v>0</v>
      </c>
      <c r="BE558" s="172">
        <f t="shared" si="243"/>
        <v>0</v>
      </c>
      <c r="BF558" s="171">
        <f>(VLOOKUP($D558,'P4 Destination'!$C$21:$M$176,5,0))*BE558</f>
        <v>0</v>
      </c>
      <c r="BG558" s="172">
        <f t="shared" si="244"/>
        <v>24</v>
      </c>
      <c r="BH558" s="171">
        <f>(VLOOKUP($D558,'P4 Destination'!$C$21:$M$176,6,0))*BG558</f>
        <v>0</v>
      </c>
      <c r="BI558" s="172">
        <f t="shared" si="245"/>
        <v>0</v>
      </c>
      <c r="BJ558" s="171">
        <f>(VLOOKUP($D558,'P4 Destination'!$C$21:$M$176,7,0))*BI558</f>
        <v>0</v>
      </c>
      <c r="BK558" s="172">
        <f t="shared" si="246"/>
        <v>0</v>
      </c>
      <c r="BL558" s="171">
        <f>(VLOOKUP($D558,'P4 Destination'!$C$21:$M$176,8,0))*BK558</f>
        <v>0</v>
      </c>
      <c r="BM558" s="172">
        <f t="shared" si="247"/>
        <v>0</v>
      </c>
      <c r="BN558" s="171">
        <f>(VLOOKUP($D558,'P4 Destination'!$C$21:$M$176,9,0))*BM558</f>
        <v>0</v>
      </c>
      <c r="BO558" s="154">
        <f t="shared" si="248"/>
        <v>1</v>
      </c>
      <c r="BP558" s="171">
        <f>(VLOOKUP(D558,'P4 Destination'!$C$21:$M$176,10,0))*K558</f>
        <v>0</v>
      </c>
      <c r="BQ558" s="171">
        <f>(VLOOKUP(D558,'P4 Destination'!$C$21:$M$176,11,0))*J558</f>
        <v>0</v>
      </c>
      <c r="BR558" s="173">
        <f t="shared" si="249"/>
        <v>0</v>
      </c>
      <c r="BS558" s="173">
        <f>(AV558*2500)*'P6 Verzekering'!$E$11</f>
        <v>0</v>
      </c>
      <c r="BT558" s="173">
        <f>(AW558*2500)*'P6 Verzekering'!$E$12</f>
        <v>0</v>
      </c>
      <c r="BU558" s="173">
        <f>(L558*2500)*'P6 Verzekering'!$E$13</f>
        <v>0</v>
      </c>
      <c r="BV558" s="173">
        <f t="shared" si="250"/>
        <v>0</v>
      </c>
      <c r="BW558"/>
      <c r="BX558"/>
    </row>
    <row r="559" spans="1:76">
      <c r="A559" s="152" t="s">
        <v>2017</v>
      </c>
      <c r="B559" s="152" t="s">
        <v>219</v>
      </c>
      <c r="C559" s="152" t="s">
        <v>219</v>
      </c>
      <c r="D559" s="152" t="s">
        <v>281</v>
      </c>
      <c r="E559" s="152" t="s">
        <v>538</v>
      </c>
      <c r="F559" s="153">
        <f t="shared" si="224"/>
        <v>19</v>
      </c>
      <c r="G559" s="154">
        <v>1</v>
      </c>
      <c r="H559" s="154">
        <f>IFERROR(VLOOKUP(B559,'P2 Origin'!$C$21:$Q$176,15,FALSE),0)</f>
        <v>0</v>
      </c>
      <c r="I559" s="154">
        <f>IFERROR(VLOOKUP(D559,'P4 Destination'!$C$21:$Q$176,15,FALSE),0)</f>
        <v>0</v>
      </c>
      <c r="J559" s="155">
        <v>1</v>
      </c>
      <c r="K559" s="155"/>
      <c r="L559" s="156">
        <v>0</v>
      </c>
      <c r="M559" s="155">
        <v>0</v>
      </c>
      <c r="N559" s="155">
        <v>0</v>
      </c>
      <c r="O559" s="157">
        <f t="shared" si="225"/>
        <v>0</v>
      </c>
      <c r="P559" s="158">
        <f t="shared" si="226"/>
        <v>0</v>
      </c>
      <c r="Q559" s="159">
        <f>IFERROR(VLOOKUP(N559,'P1 Intra-Europees'!$A$15:$H$25,3,0),0)*P559</f>
        <v>0</v>
      </c>
      <c r="R559" s="160">
        <f t="shared" si="227"/>
        <v>0</v>
      </c>
      <c r="S559" s="159">
        <f>IFERROR(VLOOKUP(N559,'P1 Intra-Europees'!$A$15:$H$25,4,0),0)*R559</f>
        <v>0</v>
      </c>
      <c r="T559" s="160">
        <f t="shared" si="228"/>
        <v>0</v>
      </c>
      <c r="U559" s="159">
        <f>IFERROR(VLOOKUP(N559,'P1 Intra-Europees'!$A$15:$H$25,5,0),0)*T559</f>
        <v>0</v>
      </c>
      <c r="V559" s="160">
        <f t="shared" si="229"/>
        <v>0</v>
      </c>
      <c r="W559" s="159">
        <f>IFERROR(VLOOKUP(N559,'P1 Intra-Europees'!$A$15:$H$25,6,0),0)*V559</f>
        <v>0</v>
      </c>
      <c r="X559" s="160">
        <f t="shared" si="230"/>
        <v>0</v>
      </c>
      <c r="Y559" s="159">
        <f>IFERROR(VLOOKUP(N559,'P1 Intra-Europees'!$A$15:$H$25,7,0),0)*X559</f>
        <v>0</v>
      </c>
      <c r="Z559" s="161">
        <f t="shared" si="231"/>
        <v>0</v>
      </c>
      <c r="AA559" s="162">
        <f>IFERROR(VLOOKUP(N559,'P1 Intra-Europees'!$A$15:$H$25,8,0),0)*Z559</f>
        <v>0</v>
      </c>
      <c r="AB559" s="163">
        <f t="shared" si="232"/>
        <v>0</v>
      </c>
      <c r="AC559" s="157" t="str">
        <f>VLOOKUP(B559,'P2 Origin'!$C$21:$O$176,13,0)</f>
        <v>EUR</v>
      </c>
      <c r="AD559" s="164">
        <f t="shared" si="233"/>
        <v>0</v>
      </c>
      <c r="AE559" s="165">
        <f>IF(AU559&gt;0.1,VLOOKUP(B559,'P2 Origin'!$C$21:$M$176,3,0)*H559,0)</f>
        <v>0</v>
      </c>
      <c r="AF559" s="166">
        <f t="shared" si="234"/>
        <v>0</v>
      </c>
      <c r="AG559" s="165">
        <f>(VLOOKUP(B559,'P2 Origin'!$C$21:$M$176,4,0))*AF559</f>
        <v>0</v>
      </c>
      <c r="AH559" s="166">
        <f t="shared" si="235"/>
        <v>0</v>
      </c>
      <c r="AI559" s="165">
        <f>(VLOOKUP(B559,'P2 Origin'!$C$21:$M$176,5,0))*AH559</f>
        <v>0</v>
      </c>
      <c r="AJ559" s="166">
        <f t="shared" si="251"/>
        <v>19</v>
      </c>
      <c r="AK559" s="165">
        <f>(VLOOKUP(B559,'P2 Origin'!$C$21:$M$176,6,0))*AJ559</f>
        <v>0</v>
      </c>
      <c r="AL559" s="166">
        <f t="shared" si="236"/>
        <v>0</v>
      </c>
      <c r="AM559" s="165">
        <f>(VLOOKUP($B559,'P2 Origin'!$C$21:$M$176,7,0))*AL559</f>
        <v>0</v>
      </c>
      <c r="AN559" s="166">
        <f t="shared" si="237"/>
        <v>0</v>
      </c>
      <c r="AO559" s="165">
        <f>(VLOOKUP($B559,'P2 Origin'!$C$21:$M$176,8,0))*AN559</f>
        <v>0</v>
      </c>
      <c r="AP559" s="166">
        <f t="shared" si="238"/>
        <v>0</v>
      </c>
      <c r="AQ559" s="165">
        <f>(VLOOKUP($B559,'P2 Origin'!$C$21:$M$176,9,0))*AP559</f>
        <v>0</v>
      </c>
      <c r="AR559" s="155">
        <f t="shared" si="239"/>
        <v>1</v>
      </c>
      <c r="AS559" s="164">
        <f>(VLOOKUP(B559,'P2 Origin'!$C$21:$M$176,10,0))*K559</f>
        <v>0</v>
      </c>
      <c r="AT559" s="164">
        <f>(VLOOKUP(B559,'P2 Origin'!$C$21:$M$176,11,0))*J559</f>
        <v>0</v>
      </c>
      <c r="AU559" s="167">
        <v>19</v>
      </c>
      <c r="AV559" s="168">
        <v>19</v>
      </c>
      <c r="AW559" s="169">
        <v>0</v>
      </c>
      <c r="AX559" s="170">
        <f>IF(AU559&gt;=0.1,'P3 Bureaumarge zee- en luchtvr.'!$D$12,0)</f>
        <v>0</v>
      </c>
      <c r="AY559" s="163">
        <f t="shared" si="240"/>
        <v>0</v>
      </c>
      <c r="AZ559" s="157" t="str">
        <f>VLOOKUP(D559,'P4 Destination'!$C$21:$O$176,13,0)</f>
        <v>USD</v>
      </c>
      <c r="BA559" s="164">
        <f t="shared" si="241"/>
        <v>0</v>
      </c>
      <c r="BB559" s="171">
        <f>IF(AU559&gt;0.1,(VLOOKUP(D559,'P4 Destination'!$C$21:$M$176,3,0))*I559,0)</f>
        <v>0</v>
      </c>
      <c r="BC559" s="172">
        <f t="shared" si="242"/>
        <v>0</v>
      </c>
      <c r="BD559" s="171">
        <f>(VLOOKUP($D559,'P4 Destination'!$C$21:$M$176,4,0))*BC559</f>
        <v>0</v>
      </c>
      <c r="BE559" s="172">
        <f t="shared" si="243"/>
        <v>0</v>
      </c>
      <c r="BF559" s="171">
        <f>(VLOOKUP($D559,'P4 Destination'!$C$21:$M$176,5,0))*BE559</f>
        <v>0</v>
      </c>
      <c r="BG559" s="172">
        <f t="shared" si="244"/>
        <v>19</v>
      </c>
      <c r="BH559" s="171">
        <f>(VLOOKUP($D559,'P4 Destination'!$C$21:$M$176,6,0))*BG559</f>
        <v>0</v>
      </c>
      <c r="BI559" s="172">
        <f t="shared" si="245"/>
        <v>0</v>
      </c>
      <c r="BJ559" s="171">
        <f>(VLOOKUP($D559,'P4 Destination'!$C$21:$M$176,7,0))*BI559</f>
        <v>0</v>
      </c>
      <c r="BK559" s="172">
        <f t="shared" si="246"/>
        <v>0</v>
      </c>
      <c r="BL559" s="171">
        <f>(VLOOKUP($D559,'P4 Destination'!$C$21:$M$176,8,0))*BK559</f>
        <v>0</v>
      </c>
      <c r="BM559" s="172">
        <f t="shared" si="247"/>
        <v>0</v>
      </c>
      <c r="BN559" s="171">
        <f>(VLOOKUP($D559,'P4 Destination'!$C$21:$M$176,9,0))*BM559</f>
        <v>0</v>
      </c>
      <c r="BO559" s="154">
        <f t="shared" si="248"/>
        <v>1</v>
      </c>
      <c r="BP559" s="171">
        <f>(VLOOKUP(D559,'P4 Destination'!$C$21:$M$176,10,0))*K559</f>
        <v>0</v>
      </c>
      <c r="BQ559" s="171">
        <f>(VLOOKUP(D559,'P4 Destination'!$C$21:$M$176,11,0))*J559</f>
        <v>0</v>
      </c>
      <c r="BR559" s="173">
        <f t="shared" si="249"/>
        <v>0</v>
      </c>
      <c r="BS559" s="173">
        <f>(AV559*2500)*'P6 Verzekering'!$E$11</f>
        <v>0</v>
      </c>
      <c r="BT559" s="173">
        <f>(AW559*2500)*'P6 Verzekering'!$E$12</f>
        <v>0</v>
      </c>
      <c r="BU559" s="173">
        <f>(L559*2500)*'P6 Verzekering'!$E$13</f>
        <v>0</v>
      </c>
      <c r="BV559" s="173">
        <f t="shared" si="250"/>
        <v>0</v>
      </c>
      <c r="BW559"/>
      <c r="BX559"/>
    </row>
    <row r="560" spans="1:76" ht="14.45" customHeight="1">
      <c r="A560" s="152" t="s">
        <v>2019</v>
      </c>
      <c r="B560" s="152" t="s">
        <v>219</v>
      </c>
      <c r="C560" s="152" t="s">
        <v>219</v>
      </c>
      <c r="D560" s="152" t="s">
        <v>281</v>
      </c>
      <c r="E560" s="152" t="s">
        <v>538</v>
      </c>
      <c r="F560" s="153">
        <f t="shared" si="224"/>
        <v>10</v>
      </c>
      <c r="G560" s="154">
        <v>1</v>
      </c>
      <c r="H560" s="154">
        <f>IFERROR(VLOOKUP(B560,'P2 Origin'!$C$21:$Q$176,15,FALSE),0)</f>
        <v>0</v>
      </c>
      <c r="I560" s="154">
        <f>IFERROR(VLOOKUP(D560,'P4 Destination'!$C$21:$Q$176,15,FALSE),0)</f>
        <v>0</v>
      </c>
      <c r="J560" s="155">
        <v>1</v>
      </c>
      <c r="K560" s="155"/>
      <c r="L560" s="156">
        <v>0</v>
      </c>
      <c r="M560" s="155">
        <v>0</v>
      </c>
      <c r="N560" s="155">
        <v>0</v>
      </c>
      <c r="O560" s="157">
        <f t="shared" si="225"/>
        <v>0</v>
      </c>
      <c r="P560" s="158">
        <f t="shared" si="226"/>
        <v>0</v>
      </c>
      <c r="Q560" s="159">
        <f>IFERROR(VLOOKUP(N560,'P1 Intra-Europees'!$A$15:$H$25,3,0),0)*P560</f>
        <v>0</v>
      </c>
      <c r="R560" s="160">
        <f t="shared" si="227"/>
        <v>0</v>
      </c>
      <c r="S560" s="159">
        <f>IFERROR(VLOOKUP(N560,'P1 Intra-Europees'!$A$15:$H$25,4,0),0)*R560</f>
        <v>0</v>
      </c>
      <c r="T560" s="160">
        <f t="shared" si="228"/>
        <v>0</v>
      </c>
      <c r="U560" s="159">
        <f>IFERROR(VLOOKUP(N560,'P1 Intra-Europees'!$A$15:$H$25,5,0),0)*T560</f>
        <v>0</v>
      </c>
      <c r="V560" s="160">
        <f t="shared" si="229"/>
        <v>0</v>
      </c>
      <c r="W560" s="159">
        <f>IFERROR(VLOOKUP(N560,'P1 Intra-Europees'!$A$15:$H$25,6,0),0)*V560</f>
        <v>0</v>
      </c>
      <c r="X560" s="160">
        <f t="shared" si="230"/>
        <v>0</v>
      </c>
      <c r="Y560" s="159">
        <f>IFERROR(VLOOKUP(N560,'P1 Intra-Europees'!$A$15:$H$25,7,0),0)*X560</f>
        <v>0</v>
      </c>
      <c r="Z560" s="161">
        <f t="shared" si="231"/>
        <v>0</v>
      </c>
      <c r="AA560" s="162">
        <f>IFERROR(VLOOKUP(N560,'P1 Intra-Europees'!$A$15:$H$25,8,0),0)*Z560</f>
        <v>0</v>
      </c>
      <c r="AB560" s="163">
        <f t="shared" si="232"/>
        <v>0</v>
      </c>
      <c r="AC560" s="157" t="str">
        <f>VLOOKUP(B560,'P2 Origin'!$C$21:$O$176,13,0)</f>
        <v>EUR</v>
      </c>
      <c r="AD560" s="164">
        <f t="shared" si="233"/>
        <v>0</v>
      </c>
      <c r="AE560" s="165">
        <f>IF(AU560&gt;0.1,VLOOKUP(B560,'P2 Origin'!$C$21:$M$176,3,0)*H560,0)</f>
        <v>0</v>
      </c>
      <c r="AF560" s="166">
        <f t="shared" si="234"/>
        <v>0</v>
      </c>
      <c r="AG560" s="165">
        <f>(VLOOKUP(B560,'P2 Origin'!$C$21:$M$176,4,0))*AF560</f>
        <v>0</v>
      </c>
      <c r="AH560" s="166">
        <f t="shared" si="235"/>
        <v>10</v>
      </c>
      <c r="AI560" s="165">
        <f>(VLOOKUP(B560,'P2 Origin'!$C$21:$M$176,5,0))*AH560</f>
        <v>0</v>
      </c>
      <c r="AJ560" s="166">
        <f t="shared" si="251"/>
        <v>0</v>
      </c>
      <c r="AK560" s="165">
        <f>(VLOOKUP(B560,'P2 Origin'!$C$21:$M$176,6,0))*AJ560</f>
        <v>0</v>
      </c>
      <c r="AL560" s="166">
        <f t="shared" si="236"/>
        <v>0</v>
      </c>
      <c r="AM560" s="165">
        <f>(VLOOKUP($B560,'P2 Origin'!$C$21:$M$176,7,0))*AL560</f>
        <v>0</v>
      </c>
      <c r="AN560" s="166">
        <f t="shared" si="237"/>
        <v>0</v>
      </c>
      <c r="AO560" s="165">
        <f>(VLOOKUP($B560,'P2 Origin'!$C$21:$M$176,8,0))*AN560</f>
        <v>0</v>
      </c>
      <c r="AP560" s="166">
        <f t="shared" si="238"/>
        <v>0</v>
      </c>
      <c r="AQ560" s="165">
        <f>(VLOOKUP($B560,'P2 Origin'!$C$21:$M$176,9,0))*AP560</f>
        <v>0</v>
      </c>
      <c r="AR560" s="155">
        <f t="shared" si="239"/>
        <v>1</v>
      </c>
      <c r="AS560" s="164">
        <f>(VLOOKUP(B560,'P2 Origin'!$C$21:$M$176,10,0))*K560</f>
        <v>0</v>
      </c>
      <c r="AT560" s="164">
        <f>(VLOOKUP(B560,'P2 Origin'!$C$21:$M$176,11,0))*J560</f>
        <v>0</v>
      </c>
      <c r="AU560" s="167">
        <v>10</v>
      </c>
      <c r="AV560" s="168">
        <v>10</v>
      </c>
      <c r="AW560" s="169">
        <v>0</v>
      </c>
      <c r="AX560" s="170">
        <f>IF(AU560&gt;=0.1,'P3 Bureaumarge zee- en luchtvr.'!$D$12,0)</f>
        <v>0</v>
      </c>
      <c r="AY560" s="163">
        <f t="shared" si="240"/>
        <v>0</v>
      </c>
      <c r="AZ560" s="157" t="str">
        <f>VLOOKUP(D560,'P4 Destination'!$C$21:$O$176,13,0)</f>
        <v>USD</v>
      </c>
      <c r="BA560" s="164">
        <f t="shared" si="241"/>
        <v>0</v>
      </c>
      <c r="BB560" s="171">
        <f>IF(AU560&gt;0.1,(VLOOKUP(D560,'P4 Destination'!$C$21:$M$176,3,0))*I560,0)</f>
        <v>0</v>
      </c>
      <c r="BC560" s="172">
        <f t="shared" si="242"/>
        <v>0</v>
      </c>
      <c r="BD560" s="171">
        <f>(VLOOKUP($D560,'P4 Destination'!$C$21:$M$176,4,0))*BC560</f>
        <v>0</v>
      </c>
      <c r="BE560" s="172">
        <f t="shared" si="243"/>
        <v>10</v>
      </c>
      <c r="BF560" s="171">
        <f>(VLOOKUP($D560,'P4 Destination'!$C$21:$M$176,5,0))*BE560</f>
        <v>0</v>
      </c>
      <c r="BG560" s="172">
        <f t="shared" si="244"/>
        <v>0</v>
      </c>
      <c r="BH560" s="171">
        <f>(VLOOKUP($D560,'P4 Destination'!$C$21:$M$176,6,0))*BG560</f>
        <v>0</v>
      </c>
      <c r="BI560" s="172">
        <f t="shared" si="245"/>
        <v>0</v>
      </c>
      <c r="BJ560" s="171">
        <f>(VLOOKUP($D560,'P4 Destination'!$C$21:$M$176,7,0))*BI560</f>
        <v>0</v>
      </c>
      <c r="BK560" s="172">
        <f t="shared" si="246"/>
        <v>0</v>
      </c>
      <c r="BL560" s="171">
        <f>(VLOOKUP($D560,'P4 Destination'!$C$21:$M$176,8,0))*BK560</f>
        <v>0</v>
      </c>
      <c r="BM560" s="172">
        <f t="shared" si="247"/>
        <v>0</v>
      </c>
      <c r="BN560" s="171">
        <f>(VLOOKUP($D560,'P4 Destination'!$C$21:$M$176,9,0))*BM560</f>
        <v>0</v>
      </c>
      <c r="BO560" s="154">
        <f t="shared" si="248"/>
        <v>1</v>
      </c>
      <c r="BP560" s="171">
        <f>(VLOOKUP(D560,'P4 Destination'!$C$21:$M$176,10,0))*K560</f>
        <v>0</v>
      </c>
      <c r="BQ560" s="171">
        <f>(VLOOKUP(D560,'P4 Destination'!$C$21:$M$176,11,0))*J560</f>
        <v>0</v>
      </c>
      <c r="BR560" s="173">
        <f t="shared" si="249"/>
        <v>0</v>
      </c>
      <c r="BS560" s="173">
        <f>(AV560*2500)*'P6 Verzekering'!$E$11</f>
        <v>0</v>
      </c>
      <c r="BT560" s="173">
        <f>(AW560*2500)*'P6 Verzekering'!$E$12</f>
        <v>0</v>
      </c>
      <c r="BU560" s="173">
        <f>(L560*2500)*'P6 Verzekering'!$E$13</f>
        <v>0</v>
      </c>
      <c r="BV560" s="173">
        <f t="shared" si="250"/>
        <v>0</v>
      </c>
      <c r="BW560"/>
      <c r="BX560"/>
    </row>
    <row r="561" spans="1:76">
      <c r="A561" s="152" t="s">
        <v>2021</v>
      </c>
      <c r="B561" s="152" t="s">
        <v>219</v>
      </c>
      <c r="C561" s="152" t="s">
        <v>219</v>
      </c>
      <c r="D561" s="152" t="s">
        <v>281</v>
      </c>
      <c r="E561" s="152" t="s">
        <v>538</v>
      </c>
      <c r="F561" s="153">
        <f t="shared" si="224"/>
        <v>28</v>
      </c>
      <c r="G561" s="154">
        <v>1</v>
      </c>
      <c r="H561" s="154">
        <f>IFERROR(VLOOKUP(B561,'P2 Origin'!$C$21:$Q$176,15,FALSE),0)</f>
        <v>0</v>
      </c>
      <c r="I561" s="154">
        <f>IFERROR(VLOOKUP(D561,'P4 Destination'!$C$21:$Q$176,15,FALSE),0)</f>
        <v>0</v>
      </c>
      <c r="J561" s="155">
        <v>1</v>
      </c>
      <c r="K561" s="155"/>
      <c r="L561" s="156">
        <v>0</v>
      </c>
      <c r="M561" s="155">
        <v>0</v>
      </c>
      <c r="N561" s="155">
        <v>0</v>
      </c>
      <c r="O561" s="157">
        <f t="shared" si="225"/>
        <v>0</v>
      </c>
      <c r="P561" s="158">
        <f t="shared" si="226"/>
        <v>0</v>
      </c>
      <c r="Q561" s="159">
        <f>IFERROR(VLOOKUP(N561,'P1 Intra-Europees'!$A$15:$H$25,3,0),0)*P561</f>
        <v>0</v>
      </c>
      <c r="R561" s="160">
        <f t="shared" si="227"/>
        <v>0</v>
      </c>
      <c r="S561" s="159">
        <f>IFERROR(VLOOKUP(N561,'P1 Intra-Europees'!$A$15:$H$25,4,0),0)*R561</f>
        <v>0</v>
      </c>
      <c r="T561" s="160">
        <f t="shared" si="228"/>
        <v>0</v>
      </c>
      <c r="U561" s="159">
        <f>IFERROR(VLOOKUP(N561,'P1 Intra-Europees'!$A$15:$H$25,5,0),0)*T561</f>
        <v>0</v>
      </c>
      <c r="V561" s="160">
        <f t="shared" si="229"/>
        <v>0</v>
      </c>
      <c r="W561" s="159">
        <f>IFERROR(VLOOKUP(N561,'P1 Intra-Europees'!$A$15:$H$25,6,0),0)*V561</f>
        <v>0</v>
      </c>
      <c r="X561" s="160">
        <f t="shared" si="230"/>
        <v>0</v>
      </c>
      <c r="Y561" s="159">
        <f>IFERROR(VLOOKUP(N561,'P1 Intra-Europees'!$A$15:$H$25,7,0),0)*X561</f>
        <v>0</v>
      </c>
      <c r="Z561" s="161">
        <f t="shared" si="231"/>
        <v>0</v>
      </c>
      <c r="AA561" s="162">
        <f>IFERROR(VLOOKUP(N561,'P1 Intra-Europees'!$A$15:$H$25,8,0),0)*Z561</f>
        <v>0</v>
      </c>
      <c r="AB561" s="163">
        <f t="shared" si="232"/>
        <v>0</v>
      </c>
      <c r="AC561" s="157" t="str">
        <f>VLOOKUP(B561,'P2 Origin'!$C$21:$O$176,13,0)</f>
        <v>EUR</v>
      </c>
      <c r="AD561" s="164">
        <f t="shared" si="233"/>
        <v>0</v>
      </c>
      <c r="AE561" s="165">
        <f>IF(AU561&gt;0.1,VLOOKUP(B561,'P2 Origin'!$C$21:$M$176,3,0)*H561,0)</f>
        <v>0</v>
      </c>
      <c r="AF561" s="166">
        <f t="shared" si="234"/>
        <v>0</v>
      </c>
      <c r="AG561" s="165">
        <f>(VLOOKUP(B561,'P2 Origin'!$C$21:$M$176,4,0))*AF561</f>
        <v>0</v>
      </c>
      <c r="AH561" s="166">
        <f t="shared" si="235"/>
        <v>0</v>
      </c>
      <c r="AI561" s="165">
        <f>(VLOOKUP(B561,'P2 Origin'!$C$21:$M$176,5,0))*AH561</f>
        <v>0</v>
      </c>
      <c r="AJ561" s="166">
        <f t="shared" si="251"/>
        <v>0</v>
      </c>
      <c r="AK561" s="165">
        <f>(VLOOKUP(B561,'P2 Origin'!$C$21:$M$176,6,0))*AJ561</f>
        <v>0</v>
      </c>
      <c r="AL561" s="166">
        <f t="shared" si="236"/>
        <v>28</v>
      </c>
      <c r="AM561" s="165">
        <f>(VLOOKUP($B561,'P2 Origin'!$C$21:$M$176,7,0))*AL561</f>
        <v>0</v>
      </c>
      <c r="AN561" s="166">
        <f t="shared" si="237"/>
        <v>0</v>
      </c>
      <c r="AO561" s="165">
        <f>(VLOOKUP($B561,'P2 Origin'!$C$21:$M$176,8,0))*AN561</f>
        <v>0</v>
      </c>
      <c r="AP561" s="166">
        <f t="shared" si="238"/>
        <v>0</v>
      </c>
      <c r="AQ561" s="165">
        <f>(VLOOKUP($B561,'P2 Origin'!$C$21:$M$176,9,0))*AP561</f>
        <v>0</v>
      </c>
      <c r="AR561" s="155">
        <f t="shared" si="239"/>
        <v>1</v>
      </c>
      <c r="AS561" s="164">
        <f>(VLOOKUP(B561,'P2 Origin'!$C$21:$M$176,10,0))*K561</f>
        <v>0</v>
      </c>
      <c r="AT561" s="164">
        <f>(VLOOKUP(B561,'P2 Origin'!$C$21:$M$176,11,0))*J561</f>
        <v>0</v>
      </c>
      <c r="AU561" s="167">
        <v>28</v>
      </c>
      <c r="AV561" s="168">
        <v>28</v>
      </c>
      <c r="AW561" s="169">
        <v>0</v>
      </c>
      <c r="AX561" s="170">
        <f>IF(AU561&gt;=0.1,'P3 Bureaumarge zee- en luchtvr.'!$D$12,0)</f>
        <v>0</v>
      </c>
      <c r="AY561" s="163">
        <f t="shared" si="240"/>
        <v>0</v>
      </c>
      <c r="AZ561" s="157" t="str">
        <f>VLOOKUP(D561,'P4 Destination'!$C$21:$O$176,13,0)</f>
        <v>USD</v>
      </c>
      <c r="BA561" s="164">
        <f t="shared" si="241"/>
        <v>0</v>
      </c>
      <c r="BB561" s="171">
        <f>IF(AU561&gt;0.1,(VLOOKUP(D561,'P4 Destination'!$C$21:$M$176,3,0))*I561,0)</f>
        <v>0</v>
      </c>
      <c r="BC561" s="172">
        <f t="shared" si="242"/>
        <v>0</v>
      </c>
      <c r="BD561" s="171">
        <f>(VLOOKUP($D561,'P4 Destination'!$C$21:$M$176,4,0))*BC561</f>
        <v>0</v>
      </c>
      <c r="BE561" s="172">
        <f t="shared" si="243"/>
        <v>0</v>
      </c>
      <c r="BF561" s="171">
        <f>(VLOOKUP($D561,'P4 Destination'!$C$21:$M$176,5,0))*BE561</f>
        <v>0</v>
      </c>
      <c r="BG561" s="172">
        <f t="shared" si="244"/>
        <v>0</v>
      </c>
      <c r="BH561" s="171">
        <f>(VLOOKUP($D561,'P4 Destination'!$C$21:$M$176,6,0))*BG561</f>
        <v>0</v>
      </c>
      <c r="BI561" s="172">
        <f t="shared" si="245"/>
        <v>28</v>
      </c>
      <c r="BJ561" s="171">
        <f>(VLOOKUP($D561,'P4 Destination'!$C$21:$M$176,7,0))*BI561</f>
        <v>0</v>
      </c>
      <c r="BK561" s="172">
        <f t="shared" si="246"/>
        <v>0</v>
      </c>
      <c r="BL561" s="171">
        <f>(VLOOKUP($D561,'P4 Destination'!$C$21:$M$176,8,0))*BK561</f>
        <v>0</v>
      </c>
      <c r="BM561" s="172">
        <f t="shared" si="247"/>
        <v>0</v>
      </c>
      <c r="BN561" s="171">
        <f>(VLOOKUP($D561,'P4 Destination'!$C$21:$M$176,9,0))*BM561</f>
        <v>0</v>
      </c>
      <c r="BO561" s="154">
        <f t="shared" si="248"/>
        <v>1</v>
      </c>
      <c r="BP561" s="171">
        <f>(VLOOKUP(D561,'P4 Destination'!$C$21:$M$176,10,0))*K561</f>
        <v>0</v>
      </c>
      <c r="BQ561" s="171">
        <f>(VLOOKUP(D561,'P4 Destination'!$C$21:$M$176,11,0))*J561</f>
        <v>0</v>
      </c>
      <c r="BR561" s="173">
        <f t="shared" si="249"/>
        <v>0</v>
      </c>
      <c r="BS561" s="173">
        <f>(AV561*2500)*'P6 Verzekering'!$E$11</f>
        <v>0</v>
      </c>
      <c r="BT561" s="173">
        <f>(AW561*2500)*'P6 Verzekering'!$E$12</f>
        <v>0</v>
      </c>
      <c r="BU561" s="173">
        <f>(L561*2500)*'P6 Verzekering'!$E$13</f>
        <v>0</v>
      </c>
      <c r="BV561" s="173">
        <f t="shared" si="250"/>
        <v>0</v>
      </c>
      <c r="BW561"/>
      <c r="BX561"/>
    </row>
    <row r="562" spans="1:76">
      <c r="A562" s="152" t="s">
        <v>2022</v>
      </c>
      <c r="B562" s="152" t="s">
        <v>219</v>
      </c>
      <c r="C562" s="152" t="s">
        <v>219</v>
      </c>
      <c r="D562" s="152" t="s">
        <v>281</v>
      </c>
      <c r="E562" s="152" t="s">
        <v>538</v>
      </c>
      <c r="F562" s="153">
        <f t="shared" si="224"/>
        <v>7</v>
      </c>
      <c r="G562" s="154">
        <v>1</v>
      </c>
      <c r="H562" s="154">
        <f>IFERROR(VLOOKUP(B562,'P2 Origin'!$C$21:$Q$176,15,FALSE),0)</f>
        <v>0</v>
      </c>
      <c r="I562" s="154">
        <f>IFERROR(VLOOKUP(D562,'P4 Destination'!$C$21:$Q$176,15,FALSE),0)</f>
        <v>0</v>
      </c>
      <c r="J562" s="155">
        <v>1</v>
      </c>
      <c r="K562" s="155"/>
      <c r="L562" s="156">
        <v>0</v>
      </c>
      <c r="M562" s="155">
        <v>0</v>
      </c>
      <c r="N562" s="155">
        <v>0</v>
      </c>
      <c r="O562" s="157">
        <f t="shared" si="225"/>
        <v>0</v>
      </c>
      <c r="P562" s="158">
        <f t="shared" si="226"/>
        <v>0</v>
      </c>
      <c r="Q562" s="159">
        <f>IFERROR(VLOOKUP(N562,'P1 Intra-Europees'!$A$15:$H$25,3,0),0)*P562</f>
        <v>0</v>
      </c>
      <c r="R562" s="160">
        <f t="shared" si="227"/>
        <v>0</v>
      </c>
      <c r="S562" s="159">
        <f>IFERROR(VLOOKUP(N562,'P1 Intra-Europees'!$A$15:$H$25,4,0),0)*R562</f>
        <v>0</v>
      </c>
      <c r="T562" s="160">
        <f t="shared" si="228"/>
        <v>0</v>
      </c>
      <c r="U562" s="159">
        <f>IFERROR(VLOOKUP(N562,'P1 Intra-Europees'!$A$15:$H$25,5,0),0)*T562</f>
        <v>0</v>
      </c>
      <c r="V562" s="160">
        <f t="shared" si="229"/>
        <v>0</v>
      </c>
      <c r="W562" s="159">
        <f>IFERROR(VLOOKUP(N562,'P1 Intra-Europees'!$A$15:$H$25,6,0),0)*V562</f>
        <v>0</v>
      </c>
      <c r="X562" s="160">
        <f t="shared" si="230"/>
        <v>0</v>
      </c>
      <c r="Y562" s="159">
        <f>IFERROR(VLOOKUP(N562,'P1 Intra-Europees'!$A$15:$H$25,7,0),0)*X562</f>
        <v>0</v>
      </c>
      <c r="Z562" s="161">
        <f t="shared" si="231"/>
        <v>0</v>
      </c>
      <c r="AA562" s="162">
        <f>IFERROR(VLOOKUP(N562,'P1 Intra-Europees'!$A$15:$H$25,8,0),0)*Z562</f>
        <v>0</v>
      </c>
      <c r="AB562" s="163">
        <f t="shared" si="232"/>
        <v>0</v>
      </c>
      <c r="AC562" s="157" t="str">
        <f>VLOOKUP(B562,'P2 Origin'!$C$21:$O$176,13,0)</f>
        <v>EUR</v>
      </c>
      <c r="AD562" s="164">
        <f t="shared" si="233"/>
        <v>0</v>
      </c>
      <c r="AE562" s="165">
        <f>IF(AU562&gt;0.1,VLOOKUP(B562,'P2 Origin'!$C$21:$M$176,3,0)*H562,0)</f>
        <v>0</v>
      </c>
      <c r="AF562" s="166">
        <f t="shared" si="234"/>
        <v>0</v>
      </c>
      <c r="AG562" s="165">
        <f>(VLOOKUP(B562,'P2 Origin'!$C$21:$M$176,4,0))*AF562</f>
        <v>0</v>
      </c>
      <c r="AH562" s="166">
        <f t="shared" si="235"/>
        <v>7</v>
      </c>
      <c r="AI562" s="165">
        <f>(VLOOKUP(B562,'P2 Origin'!$C$21:$M$176,5,0))*AH562</f>
        <v>0</v>
      </c>
      <c r="AJ562" s="166">
        <f t="shared" si="251"/>
        <v>0</v>
      </c>
      <c r="AK562" s="165">
        <f>(VLOOKUP(B562,'P2 Origin'!$C$21:$M$176,6,0))*AJ562</f>
        <v>0</v>
      </c>
      <c r="AL562" s="166">
        <f t="shared" si="236"/>
        <v>0</v>
      </c>
      <c r="AM562" s="165">
        <f>(VLOOKUP($B562,'P2 Origin'!$C$21:$M$176,7,0))*AL562</f>
        <v>0</v>
      </c>
      <c r="AN562" s="166">
        <f t="shared" si="237"/>
        <v>0</v>
      </c>
      <c r="AO562" s="165">
        <f>(VLOOKUP($B562,'P2 Origin'!$C$21:$M$176,8,0))*AN562</f>
        <v>0</v>
      </c>
      <c r="AP562" s="166">
        <f t="shared" si="238"/>
        <v>0</v>
      </c>
      <c r="AQ562" s="165">
        <f>(VLOOKUP($B562,'P2 Origin'!$C$21:$M$176,9,0))*AP562</f>
        <v>0</v>
      </c>
      <c r="AR562" s="155">
        <f t="shared" si="239"/>
        <v>1</v>
      </c>
      <c r="AS562" s="164">
        <f>(VLOOKUP(B562,'P2 Origin'!$C$21:$M$176,10,0))*K562</f>
        <v>0</v>
      </c>
      <c r="AT562" s="164">
        <f>(VLOOKUP(B562,'P2 Origin'!$C$21:$M$176,11,0))*J562</f>
        <v>0</v>
      </c>
      <c r="AU562" s="167">
        <v>7</v>
      </c>
      <c r="AV562" s="168">
        <v>7</v>
      </c>
      <c r="AW562" s="169">
        <v>0</v>
      </c>
      <c r="AX562" s="170">
        <f>IF(AU562&gt;=0.1,'P3 Bureaumarge zee- en luchtvr.'!$D$12,0)</f>
        <v>0</v>
      </c>
      <c r="AY562" s="163">
        <f t="shared" si="240"/>
        <v>0</v>
      </c>
      <c r="AZ562" s="157" t="str">
        <f>VLOOKUP(D562,'P4 Destination'!$C$21:$O$176,13,0)</f>
        <v>USD</v>
      </c>
      <c r="BA562" s="164">
        <f t="shared" si="241"/>
        <v>0</v>
      </c>
      <c r="BB562" s="171">
        <f>IF(AU562&gt;0.1,(VLOOKUP(D562,'P4 Destination'!$C$21:$M$176,3,0))*I562,0)</f>
        <v>0</v>
      </c>
      <c r="BC562" s="172">
        <f t="shared" si="242"/>
        <v>0</v>
      </c>
      <c r="BD562" s="171">
        <f>(VLOOKUP($D562,'P4 Destination'!$C$21:$M$176,4,0))*BC562</f>
        <v>0</v>
      </c>
      <c r="BE562" s="172">
        <f t="shared" si="243"/>
        <v>7</v>
      </c>
      <c r="BF562" s="171">
        <f>(VLOOKUP($D562,'P4 Destination'!$C$21:$M$176,5,0))*BE562</f>
        <v>0</v>
      </c>
      <c r="BG562" s="172">
        <f t="shared" si="244"/>
        <v>0</v>
      </c>
      <c r="BH562" s="171">
        <f>(VLOOKUP($D562,'P4 Destination'!$C$21:$M$176,6,0))*BG562</f>
        <v>0</v>
      </c>
      <c r="BI562" s="172">
        <f t="shared" si="245"/>
        <v>0</v>
      </c>
      <c r="BJ562" s="171">
        <f>(VLOOKUP($D562,'P4 Destination'!$C$21:$M$176,7,0))*BI562</f>
        <v>0</v>
      </c>
      <c r="BK562" s="172">
        <f t="shared" si="246"/>
        <v>0</v>
      </c>
      <c r="BL562" s="171">
        <f>(VLOOKUP($D562,'P4 Destination'!$C$21:$M$176,8,0))*BK562</f>
        <v>0</v>
      </c>
      <c r="BM562" s="172">
        <f t="shared" si="247"/>
        <v>0</v>
      </c>
      <c r="BN562" s="171">
        <f>(VLOOKUP($D562,'P4 Destination'!$C$21:$M$176,9,0))*BM562</f>
        <v>0</v>
      </c>
      <c r="BO562" s="154">
        <f t="shared" si="248"/>
        <v>1</v>
      </c>
      <c r="BP562" s="171">
        <f>(VLOOKUP(D562,'P4 Destination'!$C$21:$M$176,10,0))*K562</f>
        <v>0</v>
      </c>
      <c r="BQ562" s="171">
        <f>(VLOOKUP(D562,'P4 Destination'!$C$21:$M$176,11,0))*J562</f>
        <v>0</v>
      </c>
      <c r="BR562" s="173">
        <f t="shared" si="249"/>
        <v>0</v>
      </c>
      <c r="BS562" s="173">
        <f>(AV562*2500)*'P6 Verzekering'!$E$11</f>
        <v>0</v>
      </c>
      <c r="BT562" s="173">
        <f>(AW562*2500)*'P6 Verzekering'!$E$12</f>
        <v>0</v>
      </c>
      <c r="BU562" s="173">
        <f>(L562*2500)*'P6 Verzekering'!$E$13</f>
        <v>0</v>
      </c>
      <c r="BV562" s="173">
        <f t="shared" si="250"/>
        <v>0</v>
      </c>
      <c r="BW562"/>
      <c r="BX562"/>
    </row>
    <row r="563" spans="1:76">
      <c r="A563" s="152" t="s">
        <v>2024</v>
      </c>
      <c r="B563" s="152" t="s">
        <v>219</v>
      </c>
      <c r="C563" s="152" t="s">
        <v>219</v>
      </c>
      <c r="D563" s="152" t="s">
        <v>281</v>
      </c>
      <c r="E563" s="152" t="s">
        <v>538</v>
      </c>
      <c r="F563" s="153">
        <f t="shared" si="224"/>
        <v>20</v>
      </c>
      <c r="G563" s="154">
        <v>1</v>
      </c>
      <c r="H563" s="154">
        <f>IFERROR(VLOOKUP(B563,'P2 Origin'!$C$21:$Q$176,15,FALSE),0)</f>
        <v>0</v>
      </c>
      <c r="I563" s="154">
        <f>IFERROR(VLOOKUP(D563,'P4 Destination'!$C$21:$Q$176,15,FALSE),0)</f>
        <v>0</v>
      </c>
      <c r="J563" s="155">
        <v>1</v>
      </c>
      <c r="K563" s="155"/>
      <c r="L563" s="156">
        <v>0</v>
      </c>
      <c r="M563" s="155">
        <v>0</v>
      </c>
      <c r="N563" s="155">
        <v>0</v>
      </c>
      <c r="O563" s="157">
        <f t="shared" si="225"/>
        <v>0</v>
      </c>
      <c r="P563" s="158">
        <f t="shared" si="226"/>
        <v>0</v>
      </c>
      <c r="Q563" s="159">
        <f>IFERROR(VLOOKUP(N563,'P1 Intra-Europees'!$A$15:$H$25,3,0),0)*P563</f>
        <v>0</v>
      </c>
      <c r="R563" s="160">
        <f t="shared" si="227"/>
        <v>0</v>
      </c>
      <c r="S563" s="159">
        <f>IFERROR(VLOOKUP(N563,'P1 Intra-Europees'!$A$15:$H$25,4,0),0)*R563</f>
        <v>0</v>
      </c>
      <c r="T563" s="160">
        <f t="shared" si="228"/>
        <v>0</v>
      </c>
      <c r="U563" s="159">
        <f>IFERROR(VLOOKUP(N563,'P1 Intra-Europees'!$A$15:$H$25,5,0),0)*T563</f>
        <v>0</v>
      </c>
      <c r="V563" s="160">
        <f t="shared" si="229"/>
        <v>0</v>
      </c>
      <c r="W563" s="159">
        <f>IFERROR(VLOOKUP(N563,'P1 Intra-Europees'!$A$15:$H$25,6,0),0)*V563</f>
        <v>0</v>
      </c>
      <c r="X563" s="160">
        <f t="shared" si="230"/>
        <v>0</v>
      </c>
      <c r="Y563" s="159">
        <f>IFERROR(VLOOKUP(N563,'P1 Intra-Europees'!$A$15:$H$25,7,0),0)*X563</f>
        <v>0</v>
      </c>
      <c r="Z563" s="161">
        <f t="shared" si="231"/>
        <v>0</v>
      </c>
      <c r="AA563" s="162">
        <f>IFERROR(VLOOKUP(N563,'P1 Intra-Europees'!$A$15:$H$25,8,0),0)*Z563</f>
        <v>0</v>
      </c>
      <c r="AB563" s="163">
        <f t="shared" si="232"/>
        <v>0</v>
      </c>
      <c r="AC563" s="157" t="str">
        <f>VLOOKUP(B563,'P2 Origin'!$C$21:$O$176,13,0)</f>
        <v>EUR</v>
      </c>
      <c r="AD563" s="164">
        <f t="shared" si="233"/>
        <v>0</v>
      </c>
      <c r="AE563" s="165">
        <f>IF(AU563&gt;0.1,VLOOKUP(B563,'P2 Origin'!$C$21:$M$176,3,0)*H563,0)</f>
        <v>0</v>
      </c>
      <c r="AF563" s="166">
        <f t="shared" si="234"/>
        <v>0</v>
      </c>
      <c r="AG563" s="165">
        <f>(VLOOKUP(B563,'P2 Origin'!$C$21:$M$176,4,0))*AF563</f>
        <v>0</v>
      </c>
      <c r="AH563" s="166">
        <f t="shared" si="235"/>
        <v>0</v>
      </c>
      <c r="AI563" s="165">
        <f>(VLOOKUP(B563,'P2 Origin'!$C$21:$M$176,5,0))*AH563</f>
        <v>0</v>
      </c>
      <c r="AJ563" s="166">
        <f t="shared" si="251"/>
        <v>20</v>
      </c>
      <c r="AK563" s="165">
        <f>(VLOOKUP(B563,'P2 Origin'!$C$21:$M$176,6,0))*AJ563</f>
        <v>0</v>
      </c>
      <c r="AL563" s="166">
        <f t="shared" si="236"/>
        <v>0</v>
      </c>
      <c r="AM563" s="165">
        <f>(VLOOKUP($B563,'P2 Origin'!$C$21:$M$176,7,0))*AL563</f>
        <v>0</v>
      </c>
      <c r="AN563" s="166">
        <f t="shared" si="237"/>
        <v>0</v>
      </c>
      <c r="AO563" s="165">
        <f>(VLOOKUP($B563,'P2 Origin'!$C$21:$M$176,8,0))*AN563</f>
        <v>0</v>
      </c>
      <c r="AP563" s="166">
        <f t="shared" si="238"/>
        <v>0</v>
      </c>
      <c r="AQ563" s="165">
        <f>(VLOOKUP($B563,'P2 Origin'!$C$21:$M$176,9,0))*AP563</f>
        <v>0</v>
      </c>
      <c r="AR563" s="155">
        <f t="shared" si="239"/>
        <v>1</v>
      </c>
      <c r="AS563" s="164">
        <f>(VLOOKUP(B563,'P2 Origin'!$C$21:$M$176,10,0))*K563</f>
        <v>0</v>
      </c>
      <c r="AT563" s="164">
        <f>(VLOOKUP(B563,'P2 Origin'!$C$21:$M$176,11,0))*J563</f>
        <v>0</v>
      </c>
      <c r="AU563" s="167">
        <v>20</v>
      </c>
      <c r="AV563" s="168">
        <v>20</v>
      </c>
      <c r="AW563" s="169">
        <v>0</v>
      </c>
      <c r="AX563" s="170">
        <f>IF(AU563&gt;=0.1,'P3 Bureaumarge zee- en luchtvr.'!$D$12,0)</f>
        <v>0</v>
      </c>
      <c r="AY563" s="163">
        <f t="shared" si="240"/>
        <v>0</v>
      </c>
      <c r="AZ563" s="157" t="str">
        <f>VLOOKUP(D563,'P4 Destination'!$C$21:$O$176,13,0)</f>
        <v>USD</v>
      </c>
      <c r="BA563" s="164">
        <f t="shared" si="241"/>
        <v>0</v>
      </c>
      <c r="BB563" s="171">
        <f>IF(AU563&gt;0.1,(VLOOKUP(D563,'P4 Destination'!$C$21:$M$176,3,0))*I563,0)</f>
        <v>0</v>
      </c>
      <c r="BC563" s="172">
        <f t="shared" si="242"/>
        <v>0</v>
      </c>
      <c r="BD563" s="171">
        <f>(VLOOKUP($D563,'P4 Destination'!$C$21:$M$176,4,0))*BC563</f>
        <v>0</v>
      </c>
      <c r="BE563" s="172">
        <f t="shared" si="243"/>
        <v>0</v>
      </c>
      <c r="BF563" s="171">
        <f>(VLOOKUP($D563,'P4 Destination'!$C$21:$M$176,5,0))*BE563</f>
        <v>0</v>
      </c>
      <c r="BG563" s="172">
        <f t="shared" si="244"/>
        <v>20</v>
      </c>
      <c r="BH563" s="171">
        <f>(VLOOKUP($D563,'P4 Destination'!$C$21:$M$176,6,0))*BG563</f>
        <v>0</v>
      </c>
      <c r="BI563" s="172">
        <f t="shared" si="245"/>
        <v>0</v>
      </c>
      <c r="BJ563" s="171">
        <f>(VLOOKUP($D563,'P4 Destination'!$C$21:$M$176,7,0))*BI563</f>
        <v>0</v>
      </c>
      <c r="BK563" s="172">
        <f t="shared" si="246"/>
        <v>0</v>
      </c>
      <c r="BL563" s="171">
        <f>(VLOOKUP($D563,'P4 Destination'!$C$21:$M$176,8,0))*BK563</f>
        <v>0</v>
      </c>
      <c r="BM563" s="172">
        <f t="shared" si="247"/>
        <v>0</v>
      </c>
      <c r="BN563" s="171">
        <f>(VLOOKUP($D563,'P4 Destination'!$C$21:$M$176,9,0))*BM563</f>
        <v>0</v>
      </c>
      <c r="BO563" s="154">
        <f t="shared" si="248"/>
        <v>1</v>
      </c>
      <c r="BP563" s="171">
        <f>(VLOOKUP(D563,'P4 Destination'!$C$21:$M$176,10,0))*K563</f>
        <v>0</v>
      </c>
      <c r="BQ563" s="171">
        <f>(VLOOKUP(D563,'P4 Destination'!$C$21:$M$176,11,0))*J563</f>
        <v>0</v>
      </c>
      <c r="BR563" s="173">
        <f t="shared" si="249"/>
        <v>0</v>
      </c>
      <c r="BS563" s="173">
        <f>(AV563*2500)*'P6 Verzekering'!$E$11</f>
        <v>0</v>
      </c>
      <c r="BT563" s="173">
        <f>(AW563*2500)*'P6 Verzekering'!$E$12</f>
        <v>0</v>
      </c>
      <c r="BU563" s="173">
        <f>(L563*2500)*'P6 Verzekering'!$E$13</f>
        <v>0</v>
      </c>
      <c r="BV563" s="173">
        <f t="shared" si="250"/>
        <v>0</v>
      </c>
      <c r="BW563"/>
      <c r="BX563"/>
    </row>
    <row r="564" spans="1:76">
      <c r="A564" s="152" t="s">
        <v>2026</v>
      </c>
      <c r="B564" s="152" t="s">
        <v>219</v>
      </c>
      <c r="C564" s="152" t="s">
        <v>219</v>
      </c>
      <c r="D564" s="152" t="s">
        <v>281</v>
      </c>
      <c r="E564" s="152" t="s">
        <v>538</v>
      </c>
      <c r="F564" s="153">
        <f t="shared" si="224"/>
        <v>15</v>
      </c>
      <c r="G564" s="154">
        <v>1</v>
      </c>
      <c r="H564" s="154">
        <f>IFERROR(VLOOKUP(B564,'P2 Origin'!$C$21:$Q$176,15,FALSE),0)</f>
        <v>0</v>
      </c>
      <c r="I564" s="154">
        <f>IFERROR(VLOOKUP(D564,'P4 Destination'!$C$21:$Q$176,15,FALSE),0)</f>
        <v>0</v>
      </c>
      <c r="J564" s="155">
        <v>1</v>
      </c>
      <c r="K564" s="155"/>
      <c r="L564" s="156">
        <v>0</v>
      </c>
      <c r="M564" s="155">
        <v>0</v>
      </c>
      <c r="N564" s="155">
        <v>0</v>
      </c>
      <c r="O564" s="157">
        <f t="shared" si="225"/>
        <v>0</v>
      </c>
      <c r="P564" s="158">
        <f t="shared" si="226"/>
        <v>0</v>
      </c>
      <c r="Q564" s="159">
        <f>IFERROR(VLOOKUP(N564,'P1 Intra-Europees'!$A$15:$H$25,3,0),0)*P564</f>
        <v>0</v>
      </c>
      <c r="R564" s="160">
        <f t="shared" si="227"/>
        <v>0</v>
      </c>
      <c r="S564" s="159">
        <f>IFERROR(VLOOKUP(N564,'P1 Intra-Europees'!$A$15:$H$25,4,0),0)*R564</f>
        <v>0</v>
      </c>
      <c r="T564" s="160">
        <f t="shared" si="228"/>
        <v>0</v>
      </c>
      <c r="U564" s="159">
        <f>IFERROR(VLOOKUP(N564,'P1 Intra-Europees'!$A$15:$H$25,5,0),0)*T564</f>
        <v>0</v>
      </c>
      <c r="V564" s="160">
        <f t="shared" si="229"/>
        <v>0</v>
      </c>
      <c r="W564" s="159">
        <f>IFERROR(VLOOKUP(N564,'P1 Intra-Europees'!$A$15:$H$25,6,0),0)*V564</f>
        <v>0</v>
      </c>
      <c r="X564" s="160">
        <f t="shared" si="230"/>
        <v>0</v>
      </c>
      <c r="Y564" s="159">
        <f>IFERROR(VLOOKUP(N564,'P1 Intra-Europees'!$A$15:$H$25,7,0),0)*X564</f>
        <v>0</v>
      </c>
      <c r="Z564" s="161">
        <f t="shared" si="231"/>
        <v>0</v>
      </c>
      <c r="AA564" s="162">
        <f>IFERROR(VLOOKUP(N564,'P1 Intra-Europees'!$A$15:$H$25,8,0),0)*Z564</f>
        <v>0</v>
      </c>
      <c r="AB564" s="163">
        <f t="shared" si="232"/>
        <v>0</v>
      </c>
      <c r="AC564" s="157" t="str">
        <f>VLOOKUP(B564,'P2 Origin'!$C$21:$O$176,13,0)</f>
        <v>EUR</v>
      </c>
      <c r="AD564" s="164">
        <f t="shared" si="233"/>
        <v>0</v>
      </c>
      <c r="AE564" s="165">
        <f>IF(AU564&gt;0.1,VLOOKUP(B564,'P2 Origin'!$C$21:$M$176,3,0)*H564,0)</f>
        <v>0</v>
      </c>
      <c r="AF564" s="166">
        <f t="shared" si="234"/>
        <v>0</v>
      </c>
      <c r="AG564" s="165">
        <f>(VLOOKUP(B564,'P2 Origin'!$C$21:$M$176,4,0))*AF564</f>
        <v>0</v>
      </c>
      <c r="AH564" s="166">
        <f t="shared" si="235"/>
        <v>15</v>
      </c>
      <c r="AI564" s="165">
        <f>(VLOOKUP(B564,'P2 Origin'!$C$21:$M$176,5,0))*AH564</f>
        <v>0</v>
      </c>
      <c r="AJ564" s="166">
        <f t="shared" si="251"/>
        <v>0</v>
      </c>
      <c r="AK564" s="165">
        <f>(VLOOKUP(B564,'P2 Origin'!$C$21:$M$176,6,0))*AJ564</f>
        <v>0</v>
      </c>
      <c r="AL564" s="166">
        <f t="shared" si="236"/>
        <v>0</v>
      </c>
      <c r="AM564" s="165">
        <f>(VLOOKUP($B564,'P2 Origin'!$C$21:$M$176,7,0))*AL564</f>
        <v>0</v>
      </c>
      <c r="AN564" s="166">
        <f t="shared" si="237"/>
        <v>0</v>
      </c>
      <c r="AO564" s="165">
        <f>(VLOOKUP($B564,'P2 Origin'!$C$21:$M$176,8,0))*AN564</f>
        <v>0</v>
      </c>
      <c r="AP564" s="166">
        <f t="shared" si="238"/>
        <v>0</v>
      </c>
      <c r="AQ564" s="165">
        <f>(VLOOKUP($B564,'P2 Origin'!$C$21:$M$176,9,0))*AP564</f>
        <v>0</v>
      </c>
      <c r="AR564" s="155">
        <f t="shared" si="239"/>
        <v>1</v>
      </c>
      <c r="AS564" s="164">
        <f>(VLOOKUP(B564,'P2 Origin'!$C$21:$M$176,10,0))*K564</f>
        <v>0</v>
      </c>
      <c r="AT564" s="164">
        <f>(VLOOKUP(B564,'P2 Origin'!$C$21:$M$176,11,0))*J564</f>
        <v>0</v>
      </c>
      <c r="AU564" s="167">
        <v>15</v>
      </c>
      <c r="AV564" s="168">
        <v>15</v>
      </c>
      <c r="AW564" s="169">
        <v>0</v>
      </c>
      <c r="AX564" s="170">
        <f>IF(AU564&gt;=0.1,'P3 Bureaumarge zee- en luchtvr.'!$D$12,0)</f>
        <v>0</v>
      </c>
      <c r="AY564" s="163">
        <f t="shared" si="240"/>
        <v>0</v>
      </c>
      <c r="AZ564" s="157" t="str">
        <f>VLOOKUP(D564,'P4 Destination'!$C$21:$O$176,13,0)</f>
        <v>USD</v>
      </c>
      <c r="BA564" s="164">
        <f t="shared" si="241"/>
        <v>0</v>
      </c>
      <c r="BB564" s="171">
        <f>IF(AU564&gt;0.1,(VLOOKUP(D564,'P4 Destination'!$C$21:$M$176,3,0))*I564,0)</f>
        <v>0</v>
      </c>
      <c r="BC564" s="172">
        <f t="shared" si="242"/>
        <v>0</v>
      </c>
      <c r="BD564" s="171">
        <f>(VLOOKUP($D564,'P4 Destination'!$C$21:$M$176,4,0))*BC564</f>
        <v>0</v>
      </c>
      <c r="BE564" s="172">
        <f t="shared" si="243"/>
        <v>15</v>
      </c>
      <c r="BF564" s="171">
        <f>(VLOOKUP($D564,'P4 Destination'!$C$21:$M$176,5,0))*BE564</f>
        <v>0</v>
      </c>
      <c r="BG564" s="172">
        <f t="shared" si="244"/>
        <v>0</v>
      </c>
      <c r="BH564" s="171">
        <f>(VLOOKUP($D564,'P4 Destination'!$C$21:$M$176,6,0))*BG564</f>
        <v>0</v>
      </c>
      <c r="BI564" s="172">
        <f t="shared" si="245"/>
        <v>0</v>
      </c>
      <c r="BJ564" s="171">
        <f>(VLOOKUP($D564,'P4 Destination'!$C$21:$M$176,7,0))*BI564</f>
        <v>0</v>
      </c>
      <c r="BK564" s="172">
        <f t="shared" si="246"/>
        <v>0</v>
      </c>
      <c r="BL564" s="171">
        <f>(VLOOKUP($D564,'P4 Destination'!$C$21:$M$176,8,0))*BK564</f>
        <v>0</v>
      </c>
      <c r="BM564" s="172">
        <f t="shared" si="247"/>
        <v>0</v>
      </c>
      <c r="BN564" s="171">
        <f>(VLOOKUP($D564,'P4 Destination'!$C$21:$M$176,9,0))*BM564</f>
        <v>0</v>
      </c>
      <c r="BO564" s="154">
        <f t="shared" si="248"/>
        <v>1</v>
      </c>
      <c r="BP564" s="171">
        <f>(VLOOKUP(D564,'P4 Destination'!$C$21:$M$176,10,0))*K564</f>
        <v>0</v>
      </c>
      <c r="BQ564" s="171">
        <f>(VLOOKUP(D564,'P4 Destination'!$C$21:$M$176,11,0))*J564</f>
        <v>0</v>
      </c>
      <c r="BR564" s="173">
        <f t="shared" si="249"/>
        <v>0</v>
      </c>
      <c r="BS564" s="173">
        <f>(AV564*2500)*'P6 Verzekering'!$E$11</f>
        <v>0</v>
      </c>
      <c r="BT564" s="173">
        <f>(AW564*2500)*'P6 Verzekering'!$E$12</f>
        <v>0</v>
      </c>
      <c r="BU564" s="173">
        <f>(L564*2500)*'P6 Verzekering'!$E$13</f>
        <v>0</v>
      </c>
      <c r="BV564" s="173">
        <f t="shared" si="250"/>
        <v>0</v>
      </c>
      <c r="BW564"/>
      <c r="BX564"/>
    </row>
    <row r="565" spans="1:76">
      <c r="A565" s="152" t="s">
        <v>2028</v>
      </c>
      <c r="B565" s="152" t="s">
        <v>219</v>
      </c>
      <c r="C565" s="152" t="s">
        <v>219</v>
      </c>
      <c r="D565" s="152" t="s">
        <v>281</v>
      </c>
      <c r="E565" s="152" t="s">
        <v>538</v>
      </c>
      <c r="F565" s="153">
        <f t="shared" si="224"/>
        <v>22</v>
      </c>
      <c r="G565" s="154">
        <v>1</v>
      </c>
      <c r="H565" s="154">
        <f>IFERROR(VLOOKUP(B565,'P2 Origin'!$C$21:$Q$176,15,FALSE),0)</f>
        <v>0</v>
      </c>
      <c r="I565" s="154">
        <f>IFERROR(VLOOKUP(D565,'P4 Destination'!$C$21:$Q$176,15,FALSE),0)</f>
        <v>0</v>
      </c>
      <c r="J565" s="155">
        <v>1</v>
      </c>
      <c r="K565" s="155"/>
      <c r="L565" s="156">
        <v>0</v>
      </c>
      <c r="M565" s="155">
        <v>0</v>
      </c>
      <c r="N565" s="155">
        <v>0</v>
      </c>
      <c r="O565" s="157">
        <f t="shared" si="225"/>
        <v>0</v>
      </c>
      <c r="P565" s="158">
        <f t="shared" si="226"/>
        <v>0</v>
      </c>
      <c r="Q565" s="159">
        <f>IFERROR(VLOOKUP(N565,'P1 Intra-Europees'!$A$15:$H$25,3,0),0)*P565</f>
        <v>0</v>
      </c>
      <c r="R565" s="160">
        <f t="shared" si="227"/>
        <v>0</v>
      </c>
      <c r="S565" s="159">
        <f>IFERROR(VLOOKUP(N565,'P1 Intra-Europees'!$A$15:$H$25,4,0),0)*R565</f>
        <v>0</v>
      </c>
      <c r="T565" s="160">
        <f t="shared" si="228"/>
        <v>0</v>
      </c>
      <c r="U565" s="159">
        <f>IFERROR(VLOOKUP(N565,'P1 Intra-Europees'!$A$15:$H$25,5,0),0)*T565</f>
        <v>0</v>
      </c>
      <c r="V565" s="160">
        <f t="shared" si="229"/>
        <v>0</v>
      </c>
      <c r="W565" s="159">
        <f>IFERROR(VLOOKUP(N565,'P1 Intra-Europees'!$A$15:$H$25,6,0),0)*V565</f>
        <v>0</v>
      </c>
      <c r="X565" s="160">
        <f t="shared" si="230"/>
        <v>0</v>
      </c>
      <c r="Y565" s="159">
        <f>IFERROR(VLOOKUP(N565,'P1 Intra-Europees'!$A$15:$H$25,7,0),0)*X565</f>
        <v>0</v>
      </c>
      <c r="Z565" s="161">
        <f t="shared" si="231"/>
        <v>0</v>
      </c>
      <c r="AA565" s="162">
        <f>IFERROR(VLOOKUP(N565,'P1 Intra-Europees'!$A$15:$H$25,8,0),0)*Z565</f>
        <v>0</v>
      </c>
      <c r="AB565" s="163">
        <f t="shared" si="232"/>
        <v>0</v>
      </c>
      <c r="AC565" s="157" t="str">
        <f>VLOOKUP(B565,'P2 Origin'!$C$21:$O$176,13,0)</f>
        <v>EUR</v>
      </c>
      <c r="AD565" s="164">
        <f t="shared" si="233"/>
        <v>0</v>
      </c>
      <c r="AE565" s="165">
        <f>IF(AU565&gt;0.1,VLOOKUP(B565,'P2 Origin'!$C$21:$M$176,3,0)*H565,0)</f>
        <v>0</v>
      </c>
      <c r="AF565" s="166">
        <f t="shared" si="234"/>
        <v>0</v>
      </c>
      <c r="AG565" s="165">
        <f>(VLOOKUP(B565,'P2 Origin'!$C$21:$M$176,4,0))*AF565</f>
        <v>0</v>
      </c>
      <c r="AH565" s="166">
        <f t="shared" si="235"/>
        <v>0</v>
      </c>
      <c r="AI565" s="165">
        <f>(VLOOKUP(B565,'P2 Origin'!$C$21:$M$176,5,0))*AH565</f>
        <v>0</v>
      </c>
      <c r="AJ565" s="166">
        <f t="shared" si="251"/>
        <v>22</v>
      </c>
      <c r="AK565" s="165">
        <f>(VLOOKUP(B565,'P2 Origin'!$C$21:$M$176,6,0))*AJ565</f>
        <v>0</v>
      </c>
      <c r="AL565" s="166">
        <f t="shared" si="236"/>
        <v>0</v>
      </c>
      <c r="AM565" s="165">
        <f>(VLOOKUP($B565,'P2 Origin'!$C$21:$M$176,7,0))*AL565</f>
        <v>0</v>
      </c>
      <c r="AN565" s="166">
        <f t="shared" si="237"/>
        <v>0</v>
      </c>
      <c r="AO565" s="165">
        <f>(VLOOKUP($B565,'P2 Origin'!$C$21:$M$176,8,0))*AN565</f>
        <v>0</v>
      </c>
      <c r="AP565" s="166">
        <f t="shared" si="238"/>
        <v>0</v>
      </c>
      <c r="AQ565" s="165">
        <f>(VLOOKUP($B565,'P2 Origin'!$C$21:$M$176,9,0))*AP565</f>
        <v>0</v>
      </c>
      <c r="AR565" s="155">
        <f t="shared" si="239"/>
        <v>1</v>
      </c>
      <c r="AS565" s="164">
        <f>(VLOOKUP(B565,'P2 Origin'!$C$21:$M$176,10,0))*K565</f>
        <v>0</v>
      </c>
      <c r="AT565" s="164">
        <f>(VLOOKUP(B565,'P2 Origin'!$C$21:$M$176,11,0))*J565</f>
        <v>0</v>
      </c>
      <c r="AU565" s="167">
        <v>22</v>
      </c>
      <c r="AV565" s="168">
        <v>22</v>
      </c>
      <c r="AW565" s="169">
        <v>0</v>
      </c>
      <c r="AX565" s="170">
        <f>IF(AU565&gt;=0.1,'P3 Bureaumarge zee- en luchtvr.'!$D$12,0)</f>
        <v>0</v>
      </c>
      <c r="AY565" s="163">
        <f t="shared" si="240"/>
        <v>0</v>
      </c>
      <c r="AZ565" s="157" t="str">
        <f>VLOOKUP(D565,'P4 Destination'!$C$21:$O$176,13,0)</f>
        <v>USD</v>
      </c>
      <c r="BA565" s="164">
        <f t="shared" si="241"/>
        <v>0</v>
      </c>
      <c r="BB565" s="171">
        <f>IF(AU565&gt;0.1,(VLOOKUP(D565,'P4 Destination'!$C$21:$M$176,3,0))*I565,0)</f>
        <v>0</v>
      </c>
      <c r="BC565" s="172">
        <f t="shared" si="242"/>
        <v>0</v>
      </c>
      <c r="BD565" s="171">
        <f>(VLOOKUP($D565,'P4 Destination'!$C$21:$M$176,4,0))*BC565</f>
        <v>0</v>
      </c>
      <c r="BE565" s="172">
        <f t="shared" si="243"/>
        <v>0</v>
      </c>
      <c r="BF565" s="171">
        <f>(VLOOKUP($D565,'P4 Destination'!$C$21:$M$176,5,0))*BE565</f>
        <v>0</v>
      </c>
      <c r="BG565" s="172">
        <f t="shared" si="244"/>
        <v>22</v>
      </c>
      <c r="BH565" s="171">
        <f>(VLOOKUP($D565,'P4 Destination'!$C$21:$M$176,6,0))*BG565</f>
        <v>0</v>
      </c>
      <c r="BI565" s="172">
        <f t="shared" si="245"/>
        <v>0</v>
      </c>
      <c r="BJ565" s="171">
        <f>(VLOOKUP($D565,'P4 Destination'!$C$21:$M$176,7,0))*BI565</f>
        <v>0</v>
      </c>
      <c r="BK565" s="172">
        <f t="shared" si="246"/>
        <v>0</v>
      </c>
      <c r="BL565" s="171">
        <f>(VLOOKUP($D565,'P4 Destination'!$C$21:$M$176,8,0))*BK565</f>
        <v>0</v>
      </c>
      <c r="BM565" s="172">
        <f t="shared" si="247"/>
        <v>0</v>
      </c>
      <c r="BN565" s="171">
        <f>(VLOOKUP($D565,'P4 Destination'!$C$21:$M$176,9,0))*BM565</f>
        <v>0</v>
      </c>
      <c r="BO565" s="154">
        <f t="shared" si="248"/>
        <v>1</v>
      </c>
      <c r="BP565" s="171">
        <f>(VLOOKUP(D565,'P4 Destination'!$C$21:$M$176,10,0))*K565</f>
        <v>0</v>
      </c>
      <c r="BQ565" s="171">
        <f>(VLOOKUP(D565,'P4 Destination'!$C$21:$M$176,11,0))*J565</f>
        <v>0</v>
      </c>
      <c r="BR565" s="173">
        <f t="shared" si="249"/>
        <v>0</v>
      </c>
      <c r="BS565" s="173">
        <f>(AV565*2500)*'P6 Verzekering'!$E$11</f>
        <v>0</v>
      </c>
      <c r="BT565" s="173">
        <f>(AW565*2500)*'P6 Verzekering'!$E$12</f>
        <v>0</v>
      </c>
      <c r="BU565" s="173">
        <f>(L565*2500)*'P6 Verzekering'!$E$13</f>
        <v>0</v>
      </c>
      <c r="BV565" s="173">
        <f t="shared" si="250"/>
        <v>0</v>
      </c>
      <c r="BW565"/>
      <c r="BX565"/>
    </row>
    <row r="566" spans="1:76">
      <c r="A566" s="152" t="s">
        <v>2030</v>
      </c>
      <c r="B566" s="152" t="s">
        <v>219</v>
      </c>
      <c r="C566" s="152" t="s">
        <v>219</v>
      </c>
      <c r="D566" s="152" t="s">
        <v>281</v>
      </c>
      <c r="E566" s="152" t="s">
        <v>538</v>
      </c>
      <c r="F566" s="153">
        <f t="shared" si="224"/>
        <v>6</v>
      </c>
      <c r="G566" s="154">
        <v>1</v>
      </c>
      <c r="H566" s="154">
        <f>IFERROR(VLOOKUP(B566,'P2 Origin'!$C$21:$Q$176,15,FALSE),0)</f>
        <v>0</v>
      </c>
      <c r="I566" s="154">
        <f>IFERROR(VLOOKUP(D566,'P4 Destination'!$C$21:$Q$176,15,FALSE),0)</f>
        <v>0</v>
      </c>
      <c r="J566" s="155">
        <v>1</v>
      </c>
      <c r="K566" s="155"/>
      <c r="L566" s="156">
        <v>0</v>
      </c>
      <c r="M566" s="155">
        <v>0</v>
      </c>
      <c r="N566" s="155">
        <v>0</v>
      </c>
      <c r="O566" s="157">
        <f t="shared" si="225"/>
        <v>0</v>
      </c>
      <c r="P566" s="158">
        <f t="shared" si="226"/>
        <v>0</v>
      </c>
      <c r="Q566" s="159">
        <f>IFERROR(VLOOKUP(N566,'P1 Intra-Europees'!$A$15:$H$25,3,0),0)*P566</f>
        <v>0</v>
      </c>
      <c r="R566" s="160">
        <f t="shared" si="227"/>
        <v>0</v>
      </c>
      <c r="S566" s="159">
        <f>IFERROR(VLOOKUP(N566,'P1 Intra-Europees'!$A$15:$H$25,4,0),0)*R566</f>
        <v>0</v>
      </c>
      <c r="T566" s="160">
        <f t="shared" si="228"/>
        <v>0</v>
      </c>
      <c r="U566" s="159">
        <f>IFERROR(VLOOKUP(N566,'P1 Intra-Europees'!$A$15:$H$25,5,0),0)*T566</f>
        <v>0</v>
      </c>
      <c r="V566" s="160">
        <f t="shared" si="229"/>
        <v>0</v>
      </c>
      <c r="W566" s="159">
        <f>IFERROR(VLOOKUP(N566,'P1 Intra-Europees'!$A$15:$H$25,6,0),0)*V566</f>
        <v>0</v>
      </c>
      <c r="X566" s="160">
        <f t="shared" si="230"/>
        <v>0</v>
      </c>
      <c r="Y566" s="159">
        <f>IFERROR(VLOOKUP(N566,'P1 Intra-Europees'!$A$15:$H$25,7,0),0)*X566</f>
        <v>0</v>
      </c>
      <c r="Z566" s="161">
        <f t="shared" si="231"/>
        <v>0</v>
      </c>
      <c r="AA566" s="162">
        <f>IFERROR(VLOOKUP(N566,'P1 Intra-Europees'!$A$15:$H$25,8,0),0)*Z566</f>
        <v>0</v>
      </c>
      <c r="AB566" s="163">
        <f t="shared" si="232"/>
        <v>0</v>
      </c>
      <c r="AC566" s="157" t="str">
        <f>VLOOKUP(B566,'P2 Origin'!$C$21:$O$176,13,0)</f>
        <v>EUR</v>
      </c>
      <c r="AD566" s="164">
        <f t="shared" si="233"/>
        <v>0</v>
      </c>
      <c r="AE566" s="165">
        <f>IF(AU566&gt;0.1,VLOOKUP(B566,'P2 Origin'!$C$21:$M$176,3,0)*H566,0)</f>
        <v>0</v>
      </c>
      <c r="AF566" s="166">
        <f t="shared" si="234"/>
        <v>0</v>
      </c>
      <c r="AG566" s="165">
        <f>(VLOOKUP(B566,'P2 Origin'!$C$21:$M$176,4,0))*AF566</f>
        <v>0</v>
      </c>
      <c r="AH566" s="166">
        <f t="shared" si="235"/>
        <v>6</v>
      </c>
      <c r="AI566" s="165">
        <f>(VLOOKUP(B566,'P2 Origin'!$C$21:$M$176,5,0))*AH566</f>
        <v>0</v>
      </c>
      <c r="AJ566" s="166">
        <f t="shared" si="251"/>
        <v>0</v>
      </c>
      <c r="AK566" s="165">
        <f>(VLOOKUP(B566,'P2 Origin'!$C$21:$M$176,6,0))*AJ566</f>
        <v>0</v>
      </c>
      <c r="AL566" s="166">
        <f t="shared" si="236"/>
        <v>0</v>
      </c>
      <c r="AM566" s="165">
        <f>(VLOOKUP($B566,'P2 Origin'!$C$21:$M$176,7,0))*AL566</f>
        <v>0</v>
      </c>
      <c r="AN566" s="166">
        <f t="shared" si="237"/>
        <v>0</v>
      </c>
      <c r="AO566" s="165">
        <f>(VLOOKUP($B566,'P2 Origin'!$C$21:$M$176,8,0))*AN566</f>
        <v>0</v>
      </c>
      <c r="AP566" s="166">
        <f t="shared" si="238"/>
        <v>0</v>
      </c>
      <c r="AQ566" s="165">
        <f>(VLOOKUP($B566,'P2 Origin'!$C$21:$M$176,9,0))*AP566</f>
        <v>0</v>
      </c>
      <c r="AR566" s="155">
        <f t="shared" si="239"/>
        <v>1</v>
      </c>
      <c r="AS566" s="164">
        <f>(VLOOKUP(B566,'P2 Origin'!$C$21:$M$176,10,0))*K566</f>
        <v>0</v>
      </c>
      <c r="AT566" s="164">
        <f>(VLOOKUP(B566,'P2 Origin'!$C$21:$M$176,11,0))*J566</f>
        <v>0</v>
      </c>
      <c r="AU566" s="167">
        <v>6</v>
      </c>
      <c r="AV566" s="168">
        <v>6</v>
      </c>
      <c r="AW566" s="169">
        <v>0</v>
      </c>
      <c r="AX566" s="170">
        <f>IF(AU566&gt;=0.1,'P3 Bureaumarge zee- en luchtvr.'!$D$12,0)</f>
        <v>0</v>
      </c>
      <c r="AY566" s="163">
        <f t="shared" si="240"/>
        <v>0</v>
      </c>
      <c r="AZ566" s="157" t="str">
        <f>VLOOKUP(D566,'P4 Destination'!$C$21:$O$176,13,0)</f>
        <v>USD</v>
      </c>
      <c r="BA566" s="164">
        <f t="shared" si="241"/>
        <v>0</v>
      </c>
      <c r="BB566" s="171">
        <f>IF(AU566&gt;0.1,(VLOOKUP(D566,'P4 Destination'!$C$21:$M$176,3,0))*I566,0)</f>
        <v>0</v>
      </c>
      <c r="BC566" s="172">
        <f t="shared" si="242"/>
        <v>0</v>
      </c>
      <c r="BD566" s="171">
        <f>(VLOOKUP($D566,'P4 Destination'!$C$21:$M$176,4,0))*BC566</f>
        <v>0</v>
      </c>
      <c r="BE566" s="172">
        <f t="shared" si="243"/>
        <v>6</v>
      </c>
      <c r="BF566" s="171">
        <f>(VLOOKUP($D566,'P4 Destination'!$C$21:$M$176,5,0))*BE566</f>
        <v>0</v>
      </c>
      <c r="BG566" s="172">
        <f t="shared" si="244"/>
        <v>0</v>
      </c>
      <c r="BH566" s="171">
        <f>(VLOOKUP($D566,'P4 Destination'!$C$21:$M$176,6,0))*BG566</f>
        <v>0</v>
      </c>
      <c r="BI566" s="172">
        <f t="shared" si="245"/>
        <v>0</v>
      </c>
      <c r="BJ566" s="171">
        <f>(VLOOKUP($D566,'P4 Destination'!$C$21:$M$176,7,0))*BI566</f>
        <v>0</v>
      </c>
      <c r="BK566" s="172">
        <f t="shared" si="246"/>
        <v>0</v>
      </c>
      <c r="BL566" s="171">
        <f>(VLOOKUP($D566,'P4 Destination'!$C$21:$M$176,8,0))*BK566</f>
        <v>0</v>
      </c>
      <c r="BM566" s="172">
        <f t="shared" si="247"/>
        <v>0</v>
      </c>
      <c r="BN566" s="171">
        <f>(VLOOKUP($D566,'P4 Destination'!$C$21:$M$176,9,0))*BM566</f>
        <v>0</v>
      </c>
      <c r="BO566" s="154">
        <f t="shared" si="248"/>
        <v>1</v>
      </c>
      <c r="BP566" s="171">
        <f>(VLOOKUP(D566,'P4 Destination'!$C$21:$M$176,10,0))*K566</f>
        <v>0</v>
      </c>
      <c r="BQ566" s="171">
        <f>(VLOOKUP(D566,'P4 Destination'!$C$21:$M$176,11,0))*J566</f>
        <v>0</v>
      </c>
      <c r="BR566" s="173">
        <f t="shared" si="249"/>
        <v>0</v>
      </c>
      <c r="BS566" s="173">
        <f>(AV566*2500)*'P6 Verzekering'!$E$11</f>
        <v>0</v>
      </c>
      <c r="BT566" s="173">
        <f>(AW566*2500)*'P6 Verzekering'!$E$12</f>
        <v>0</v>
      </c>
      <c r="BU566" s="173">
        <f>(L566*2500)*'P6 Verzekering'!$E$13</f>
        <v>0</v>
      </c>
      <c r="BV566" s="173">
        <f t="shared" si="250"/>
        <v>0</v>
      </c>
      <c r="BW566"/>
      <c r="BX566"/>
    </row>
    <row r="567" spans="1:76">
      <c r="A567" s="152" t="s">
        <v>2032</v>
      </c>
      <c r="B567" s="152" t="s">
        <v>219</v>
      </c>
      <c r="C567" s="152" t="s">
        <v>219</v>
      </c>
      <c r="D567" s="152" t="s">
        <v>281</v>
      </c>
      <c r="E567" s="152" t="s">
        <v>538</v>
      </c>
      <c r="F567" s="153">
        <f t="shared" si="224"/>
        <v>22</v>
      </c>
      <c r="G567" s="154">
        <v>1</v>
      </c>
      <c r="H567" s="154">
        <f>IFERROR(VLOOKUP(B567,'P2 Origin'!$C$21:$Q$176,15,FALSE),0)</f>
        <v>0</v>
      </c>
      <c r="I567" s="154">
        <f>IFERROR(VLOOKUP(D567,'P4 Destination'!$C$21:$Q$176,15,FALSE),0)</f>
        <v>0</v>
      </c>
      <c r="J567" s="155">
        <v>1</v>
      </c>
      <c r="K567" s="155"/>
      <c r="L567" s="156">
        <v>0</v>
      </c>
      <c r="M567" s="155">
        <v>0</v>
      </c>
      <c r="N567" s="155">
        <v>0</v>
      </c>
      <c r="O567" s="157">
        <f t="shared" si="225"/>
        <v>0</v>
      </c>
      <c r="P567" s="158">
        <f t="shared" si="226"/>
        <v>0</v>
      </c>
      <c r="Q567" s="159">
        <f>IFERROR(VLOOKUP(N567,'P1 Intra-Europees'!$A$15:$H$25,3,0),0)*P567</f>
        <v>0</v>
      </c>
      <c r="R567" s="160">
        <f t="shared" si="227"/>
        <v>0</v>
      </c>
      <c r="S567" s="159">
        <f>IFERROR(VLOOKUP(N567,'P1 Intra-Europees'!$A$15:$H$25,4,0),0)*R567</f>
        <v>0</v>
      </c>
      <c r="T567" s="160">
        <f t="shared" si="228"/>
        <v>0</v>
      </c>
      <c r="U567" s="159">
        <f>IFERROR(VLOOKUP(N567,'P1 Intra-Europees'!$A$15:$H$25,5,0),0)*T567</f>
        <v>0</v>
      </c>
      <c r="V567" s="160">
        <f t="shared" si="229"/>
        <v>0</v>
      </c>
      <c r="W567" s="159">
        <f>IFERROR(VLOOKUP(N567,'P1 Intra-Europees'!$A$15:$H$25,6,0),0)*V567</f>
        <v>0</v>
      </c>
      <c r="X567" s="160">
        <f t="shared" si="230"/>
        <v>0</v>
      </c>
      <c r="Y567" s="159">
        <f>IFERROR(VLOOKUP(N567,'P1 Intra-Europees'!$A$15:$H$25,7,0),0)*X567</f>
        <v>0</v>
      </c>
      <c r="Z567" s="161">
        <f t="shared" si="231"/>
        <v>0</v>
      </c>
      <c r="AA567" s="162">
        <f>IFERROR(VLOOKUP(N567,'P1 Intra-Europees'!$A$15:$H$25,8,0),0)*Z567</f>
        <v>0</v>
      </c>
      <c r="AB567" s="163">
        <f t="shared" si="232"/>
        <v>0</v>
      </c>
      <c r="AC567" s="157" t="str">
        <f>VLOOKUP(B567,'P2 Origin'!$C$21:$O$176,13,0)</f>
        <v>EUR</v>
      </c>
      <c r="AD567" s="164">
        <f t="shared" si="233"/>
        <v>0</v>
      </c>
      <c r="AE567" s="165">
        <f>IF(AU567&gt;0.1,VLOOKUP(B567,'P2 Origin'!$C$21:$M$176,3,0)*H567,0)</f>
        <v>0</v>
      </c>
      <c r="AF567" s="166">
        <f t="shared" si="234"/>
        <v>0</v>
      </c>
      <c r="AG567" s="165">
        <f>(VLOOKUP(B567,'P2 Origin'!$C$21:$M$176,4,0))*AF567</f>
        <v>0</v>
      </c>
      <c r="AH567" s="166">
        <f t="shared" si="235"/>
        <v>0</v>
      </c>
      <c r="AI567" s="165">
        <f>(VLOOKUP(B567,'P2 Origin'!$C$21:$M$176,5,0))*AH567</f>
        <v>0</v>
      </c>
      <c r="AJ567" s="166">
        <f t="shared" si="251"/>
        <v>22</v>
      </c>
      <c r="AK567" s="165">
        <f>(VLOOKUP(B567,'P2 Origin'!$C$21:$M$176,6,0))*AJ567</f>
        <v>0</v>
      </c>
      <c r="AL567" s="166">
        <f t="shared" si="236"/>
        <v>0</v>
      </c>
      <c r="AM567" s="165">
        <f>(VLOOKUP($B567,'P2 Origin'!$C$21:$M$176,7,0))*AL567</f>
        <v>0</v>
      </c>
      <c r="AN567" s="166">
        <f t="shared" si="237"/>
        <v>0</v>
      </c>
      <c r="AO567" s="165">
        <f>(VLOOKUP($B567,'P2 Origin'!$C$21:$M$176,8,0))*AN567</f>
        <v>0</v>
      </c>
      <c r="AP567" s="166">
        <f t="shared" si="238"/>
        <v>0</v>
      </c>
      <c r="AQ567" s="165">
        <f>(VLOOKUP($B567,'P2 Origin'!$C$21:$M$176,9,0))*AP567</f>
        <v>0</v>
      </c>
      <c r="AR567" s="155">
        <f t="shared" si="239"/>
        <v>1</v>
      </c>
      <c r="AS567" s="164">
        <f>(VLOOKUP(B567,'P2 Origin'!$C$21:$M$176,10,0))*K567</f>
        <v>0</v>
      </c>
      <c r="AT567" s="164">
        <f>(VLOOKUP(B567,'P2 Origin'!$C$21:$M$176,11,0))*J567</f>
        <v>0</v>
      </c>
      <c r="AU567" s="167">
        <v>22</v>
      </c>
      <c r="AV567" s="168">
        <v>22</v>
      </c>
      <c r="AW567" s="169">
        <v>0</v>
      </c>
      <c r="AX567" s="170">
        <f>IF(AU567&gt;=0.1,'P3 Bureaumarge zee- en luchtvr.'!$D$12,0)</f>
        <v>0</v>
      </c>
      <c r="AY567" s="163">
        <f t="shared" si="240"/>
        <v>0</v>
      </c>
      <c r="AZ567" s="157" t="str">
        <f>VLOOKUP(D567,'P4 Destination'!$C$21:$O$176,13,0)</f>
        <v>USD</v>
      </c>
      <c r="BA567" s="164">
        <f t="shared" si="241"/>
        <v>0</v>
      </c>
      <c r="BB567" s="171">
        <f>IF(AU567&gt;0.1,(VLOOKUP(D567,'P4 Destination'!$C$21:$M$176,3,0))*I567,0)</f>
        <v>0</v>
      </c>
      <c r="BC567" s="172">
        <f t="shared" si="242"/>
        <v>0</v>
      </c>
      <c r="BD567" s="171">
        <f>(VLOOKUP($D567,'P4 Destination'!$C$21:$M$176,4,0))*BC567</f>
        <v>0</v>
      </c>
      <c r="BE567" s="172">
        <f t="shared" si="243"/>
        <v>0</v>
      </c>
      <c r="BF567" s="171">
        <f>(VLOOKUP($D567,'P4 Destination'!$C$21:$M$176,5,0))*BE567</f>
        <v>0</v>
      </c>
      <c r="BG567" s="172">
        <f t="shared" si="244"/>
        <v>22</v>
      </c>
      <c r="BH567" s="171">
        <f>(VLOOKUP($D567,'P4 Destination'!$C$21:$M$176,6,0))*BG567</f>
        <v>0</v>
      </c>
      <c r="BI567" s="172">
        <f t="shared" si="245"/>
        <v>0</v>
      </c>
      <c r="BJ567" s="171">
        <f>(VLOOKUP($D567,'P4 Destination'!$C$21:$M$176,7,0))*BI567</f>
        <v>0</v>
      </c>
      <c r="BK567" s="172">
        <f t="shared" si="246"/>
        <v>0</v>
      </c>
      <c r="BL567" s="171">
        <f>(VLOOKUP($D567,'P4 Destination'!$C$21:$M$176,8,0))*BK567</f>
        <v>0</v>
      </c>
      <c r="BM567" s="172">
        <f t="shared" si="247"/>
        <v>0</v>
      </c>
      <c r="BN567" s="171">
        <f>(VLOOKUP($D567,'P4 Destination'!$C$21:$M$176,9,0))*BM567</f>
        <v>0</v>
      </c>
      <c r="BO567" s="154">
        <f t="shared" si="248"/>
        <v>1</v>
      </c>
      <c r="BP567" s="171">
        <f>(VLOOKUP(D567,'P4 Destination'!$C$21:$M$176,10,0))*K567</f>
        <v>0</v>
      </c>
      <c r="BQ567" s="171">
        <f>(VLOOKUP(D567,'P4 Destination'!$C$21:$M$176,11,0))*J567</f>
        <v>0</v>
      </c>
      <c r="BR567" s="173">
        <f t="shared" si="249"/>
        <v>0</v>
      </c>
      <c r="BS567" s="173">
        <f>(AV567*2500)*'P6 Verzekering'!$E$11</f>
        <v>0</v>
      </c>
      <c r="BT567" s="173">
        <f>(AW567*2500)*'P6 Verzekering'!$E$12</f>
        <v>0</v>
      </c>
      <c r="BU567" s="173">
        <f>(L567*2500)*'P6 Verzekering'!$E$13</f>
        <v>0</v>
      </c>
      <c r="BV567" s="173">
        <f t="shared" si="250"/>
        <v>0</v>
      </c>
      <c r="BW567"/>
      <c r="BX567"/>
    </row>
    <row r="568" spans="1:76">
      <c r="A568" s="152" t="s">
        <v>2033</v>
      </c>
      <c r="B568" s="152" t="s">
        <v>219</v>
      </c>
      <c r="C568" s="152" t="s">
        <v>219</v>
      </c>
      <c r="D568" s="152" t="s">
        <v>281</v>
      </c>
      <c r="E568" s="152" t="s">
        <v>538</v>
      </c>
      <c r="F568" s="153">
        <f t="shared" si="224"/>
        <v>20</v>
      </c>
      <c r="G568" s="154">
        <v>1</v>
      </c>
      <c r="H568" s="154">
        <f>IFERROR(VLOOKUP(B568,'P2 Origin'!$C$21:$Q$176,15,FALSE),0)</f>
        <v>0</v>
      </c>
      <c r="I568" s="154">
        <f>IFERROR(VLOOKUP(D568,'P4 Destination'!$C$21:$Q$176,15,FALSE),0)</f>
        <v>0</v>
      </c>
      <c r="J568" s="155">
        <v>1</v>
      </c>
      <c r="K568" s="155"/>
      <c r="L568" s="156">
        <v>0</v>
      </c>
      <c r="M568" s="155">
        <v>0</v>
      </c>
      <c r="N568" s="155">
        <v>0</v>
      </c>
      <c r="O568" s="157">
        <f t="shared" si="225"/>
        <v>0</v>
      </c>
      <c r="P568" s="158">
        <f t="shared" si="226"/>
        <v>0</v>
      </c>
      <c r="Q568" s="159">
        <f>IFERROR(VLOOKUP(N568,'P1 Intra-Europees'!$A$15:$H$25,3,0),0)*P568</f>
        <v>0</v>
      </c>
      <c r="R568" s="160">
        <f t="shared" si="227"/>
        <v>0</v>
      </c>
      <c r="S568" s="159">
        <f>IFERROR(VLOOKUP(N568,'P1 Intra-Europees'!$A$15:$H$25,4,0),0)*R568</f>
        <v>0</v>
      </c>
      <c r="T568" s="160">
        <f t="shared" si="228"/>
        <v>0</v>
      </c>
      <c r="U568" s="159">
        <f>IFERROR(VLOOKUP(N568,'P1 Intra-Europees'!$A$15:$H$25,5,0),0)*T568</f>
        <v>0</v>
      </c>
      <c r="V568" s="160">
        <f t="shared" si="229"/>
        <v>0</v>
      </c>
      <c r="W568" s="159">
        <f>IFERROR(VLOOKUP(N568,'P1 Intra-Europees'!$A$15:$H$25,6,0),0)*V568</f>
        <v>0</v>
      </c>
      <c r="X568" s="160">
        <f t="shared" si="230"/>
        <v>0</v>
      </c>
      <c r="Y568" s="159">
        <f>IFERROR(VLOOKUP(N568,'P1 Intra-Europees'!$A$15:$H$25,7,0),0)*X568</f>
        <v>0</v>
      </c>
      <c r="Z568" s="161">
        <f t="shared" si="231"/>
        <v>0</v>
      </c>
      <c r="AA568" s="162">
        <f>IFERROR(VLOOKUP(N568,'P1 Intra-Europees'!$A$15:$H$25,8,0),0)*Z568</f>
        <v>0</v>
      </c>
      <c r="AB568" s="163">
        <f t="shared" si="232"/>
        <v>0</v>
      </c>
      <c r="AC568" s="157" t="str">
        <f>VLOOKUP(B568,'P2 Origin'!$C$21:$O$176,13,0)</f>
        <v>EUR</v>
      </c>
      <c r="AD568" s="164">
        <f t="shared" si="233"/>
        <v>0</v>
      </c>
      <c r="AE568" s="165">
        <f>IF(AU568&gt;0.1,VLOOKUP(B568,'P2 Origin'!$C$21:$M$176,3,0)*H568,0)</f>
        <v>0</v>
      </c>
      <c r="AF568" s="166">
        <f t="shared" si="234"/>
        <v>0</v>
      </c>
      <c r="AG568" s="165">
        <f>(VLOOKUP(B568,'P2 Origin'!$C$21:$M$176,4,0))*AF568</f>
        <v>0</v>
      </c>
      <c r="AH568" s="166">
        <f t="shared" si="235"/>
        <v>0</v>
      </c>
      <c r="AI568" s="165">
        <f>(VLOOKUP(B568,'P2 Origin'!$C$21:$M$176,5,0))*AH568</f>
        <v>0</v>
      </c>
      <c r="AJ568" s="166">
        <f t="shared" si="251"/>
        <v>20</v>
      </c>
      <c r="AK568" s="165">
        <f>(VLOOKUP(B568,'P2 Origin'!$C$21:$M$176,6,0))*AJ568</f>
        <v>0</v>
      </c>
      <c r="AL568" s="166">
        <f t="shared" si="236"/>
        <v>0</v>
      </c>
      <c r="AM568" s="165">
        <f>(VLOOKUP($B568,'P2 Origin'!$C$21:$M$176,7,0))*AL568</f>
        <v>0</v>
      </c>
      <c r="AN568" s="166">
        <f t="shared" si="237"/>
        <v>0</v>
      </c>
      <c r="AO568" s="165">
        <f>(VLOOKUP($B568,'P2 Origin'!$C$21:$M$176,8,0))*AN568</f>
        <v>0</v>
      </c>
      <c r="AP568" s="166">
        <f t="shared" si="238"/>
        <v>0</v>
      </c>
      <c r="AQ568" s="165">
        <f>(VLOOKUP($B568,'P2 Origin'!$C$21:$M$176,9,0))*AP568</f>
        <v>0</v>
      </c>
      <c r="AR568" s="155">
        <f t="shared" si="239"/>
        <v>1</v>
      </c>
      <c r="AS568" s="164">
        <f>(VLOOKUP(B568,'P2 Origin'!$C$21:$M$176,10,0))*K568</f>
        <v>0</v>
      </c>
      <c r="AT568" s="164">
        <f>(VLOOKUP(B568,'P2 Origin'!$C$21:$M$176,11,0))*J568</f>
        <v>0</v>
      </c>
      <c r="AU568" s="167">
        <v>20</v>
      </c>
      <c r="AV568" s="168">
        <v>20</v>
      </c>
      <c r="AW568" s="169">
        <v>0</v>
      </c>
      <c r="AX568" s="170">
        <f>IF(AU568&gt;=0.1,'P3 Bureaumarge zee- en luchtvr.'!$D$12,0)</f>
        <v>0</v>
      </c>
      <c r="AY568" s="163">
        <f t="shared" si="240"/>
        <v>0</v>
      </c>
      <c r="AZ568" s="157" t="str">
        <f>VLOOKUP(D568,'P4 Destination'!$C$21:$O$176,13,0)</f>
        <v>USD</v>
      </c>
      <c r="BA568" s="164">
        <f t="shared" si="241"/>
        <v>0</v>
      </c>
      <c r="BB568" s="171">
        <f>IF(AU568&gt;0.1,(VLOOKUP(D568,'P4 Destination'!$C$21:$M$176,3,0))*I568,0)</f>
        <v>0</v>
      </c>
      <c r="BC568" s="172">
        <f t="shared" si="242"/>
        <v>0</v>
      </c>
      <c r="BD568" s="171">
        <f>(VLOOKUP($D568,'P4 Destination'!$C$21:$M$176,4,0))*BC568</f>
        <v>0</v>
      </c>
      <c r="BE568" s="172">
        <f t="shared" si="243"/>
        <v>0</v>
      </c>
      <c r="BF568" s="171">
        <f>(VLOOKUP($D568,'P4 Destination'!$C$21:$M$176,5,0))*BE568</f>
        <v>0</v>
      </c>
      <c r="BG568" s="172">
        <f t="shared" si="244"/>
        <v>20</v>
      </c>
      <c r="BH568" s="171">
        <f>(VLOOKUP($D568,'P4 Destination'!$C$21:$M$176,6,0))*BG568</f>
        <v>0</v>
      </c>
      <c r="BI568" s="172">
        <f t="shared" si="245"/>
        <v>0</v>
      </c>
      <c r="BJ568" s="171">
        <f>(VLOOKUP($D568,'P4 Destination'!$C$21:$M$176,7,0))*BI568</f>
        <v>0</v>
      </c>
      <c r="BK568" s="172">
        <f t="shared" si="246"/>
        <v>0</v>
      </c>
      <c r="BL568" s="171">
        <f>(VLOOKUP($D568,'P4 Destination'!$C$21:$M$176,8,0))*BK568</f>
        <v>0</v>
      </c>
      <c r="BM568" s="172">
        <f t="shared" si="247"/>
        <v>0</v>
      </c>
      <c r="BN568" s="171">
        <f>(VLOOKUP($D568,'P4 Destination'!$C$21:$M$176,9,0))*BM568</f>
        <v>0</v>
      </c>
      <c r="BO568" s="154">
        <f t="shared" si="248"/>
        <v>1</v>
      </c>
      <c r="BP568" s="171">
        <f>(VLOOKUP(D568,'P4 Destination'!$C$21:$M$176,10,0))*K568</f>
        <v>0</v>
      </c>
      <c r="BQ568" s="171">
        <f>(VLOOKUP(D568,'P4 Destination'!$C$21:$M$176,11,0))*J568</f>
        <v>0</v>
      </c>
      <c r="BR568" s="173">
        <f t="shared" si="249"/>
        <v>0</v>
      </c>
      <c r="BS568" s="173">
        <f>(AV568*2500)*'P6 Verzekering'!$E$11</f>
        <v>0</v>
      </c>
      <c r="BT568" s="173">
        <f>(AW568*2500)*'P6 Verzekering'!$E$12</f>
        <v>0</v>
      </c>
      <c r="BU568" s="173">
        <f>(L568*2500)*'P6 Verzekering'!$E$13</f>
        <v>0</v>
      </c>
      <c r="BV568" s="173">
        <f t="shared" si="250"/>
        <v>0</v>
      </c>
      <c r="BW568"/>
      <c r="BX568"/>
    </row>
    <row r="569" spans="1:76" ht="14.45" customHeight="1">
      <c r="A569" s="152" t="s">
        <v>2035</v>
      </c>
      <c r="B569" s="152" t="s">
        <v>219</v>
      </c>
      <c r="C569" s="152" t="s">
        <v>219</v>
      </c>
      <c r="D569" s="152" t="s">
        <v>281</v>
      </c>
      <c r="E569" s="152" t="s">
        <v>538</v>
      </c>
      <c r="F569" s="153">
        <f t="shared" si="224"/>
        <v>38</v>
      </c>
      <c r="G569" s="154">
        <v>1</v>
      </c>
      <c r="H569" s="154">
        <f>IFERROR(VLOOKUP(B569,'P2 Origin'!$C$21:$Q$176,15,FALSE),0)</f>
        <v>0</v>
      </c>
      <c r="I569" s="154">
        <f>IFERROR(VLOOKUP(D569,'P4 Destination'!$C$21:$Q$176,15,FALSE),0)</f>
        <v>0</v>
      </c>
      <c r="J569" s="155"/>
      <c r="K569" s="155">
        <v>1</v>
      </c>
      <c r="L569" s="156">
        <v>0</v>
      </c>
      <c r="M569" s="155">
        <v>0</v>
      </c>
      <c r="N569" s="155">
        <v>0</v>
      </c>
      <c r="O569" s="157">
        <f t="shared" si="225"/>
        <v>0</v>
      </c>
      <c r="P569" s="158">
        <f t="shared" si="226"/>
        <v>0</v>
      </c>
      <c r="Q569" s="159">
        <f>IFERROR(VLOOKUP(N569,'P1 Intra-Europees'!$A$15:$H$25,3,0),0)*P569</f>
        <v>0</v>
      </c>
      <c r="R569" s="160">
        <f t="shared" si="227"/>
        <v>0</v>
      </c>
      <c r="S569" s="159">
        <f>IFERROR(VLOOKUP(N569,'P1 Intra-Europees'!$A$15:$H$25,4,0),0)*R569</f>
        <v>0</v>
      </c>
      <c r="T569" s="160">
        <f t="shared" si="228"/>
        <v>0</v>
      </c>
      <c r="U569" s="159">
        <f>IFERROR(VLOOKUP(N569,'P1 Intra-Europees'!$A$15:$H$25,5,0),0)*T569</f>
        <v>0</v>
      </c>
      <c r="V569" s="160">
        <f t="shared" si="229"/>
        <v>0</v>
      </c>
      <c r="W569" s="159">
        <f>IFERROR(VLOOKUP(N569,'P1 Intra-Europees'!$A$15:$H$25,6,0),0)*V569</f>
        <v>0</v>
      </c>
      <c r="X569" s="160">
        <f t="shared" si="230"/>
        <v>0</v>
      </c>
      <c r="Y569" s="159">
        <f>IFERROR(VLOOKUP(N569,'P1 Intra-Europees'!$A$15:$H$25,7,0),0)*X569</f>
        <v>0</v>
      </c>
      <c r="Z569" s="161">
        <f t="shared" si="231"/>
        <v>0</v>
      </c>
      <c r="AA569" s="162">
        <f>IFERROR(VLOOKUP(N569,'P1 Intra-Europees'!$A$15:$H$25,8,0),0)*Z569</f>
        <v>0</v>
      </c>
      <c r="AB569" s="163">
        <f t="shared" si="232"/>
        <v>0</v>
      </c>
      <c r="AC569" s="157" t="str">
        <f>VLOOKUP(B569,'P2 Origin'!$C$21:$O$176,13,0)</f>
        <v>EUR</v>
      </c>
      <c r="AD569" s="164">
        <f t="shared" si="233"/>
        <v>0</v>
      </c>
      <c r="AE569" s="165">
        <f>IF(AU569&gt;0.1,VLOOKUP(B569,'P2 Origin'!$C$21:$M$176,3,0)*H569,0)</f>
        <v>0</v>
      </c>
      <c r="AF569" s="166">
        <f t="shared" si="234"/>
        <v>0</v>
      </c>
      <c r="AG569" s="165">
        <f>(VLOOKUP(B569,'P2 Origin'!$C$21:$M$176,4,0))*AF569</f>
        <v>0</v>
      </c>
      <c r="AH569" s="166">
        <f t="shared" si="235"/>
        <v>0</v>
      </c>
      <c r="AI569" s="165">
        <f>(VLOOKUP(B569,'P2 Origin'!$C$21:$M$176,5,0))*AH569</f>
        <v>0</v>
      </c>
      <c r="AJ569" s="166">
        <f t="shared" si="251"/>
        <v>0</v>
      </c>
      <c r="AK569" s="165">
        <f>(VLOOKUP(B569,'P2 Origin'!$C$21:$M$176,6,0))*AJ569</f>
        <v>0</v>
      </c>
      <c r="AL569" s="166">
        <f t="shared" si="236"/>
        <v>0</v>
      </c>
      <c r="AM569" s="165">
        <f>(VLOOKUP($B569,'P2 Origin'!$C$21:$M$176,7,0))*AL569</f>
        <v>0</v>
      </c>
      <c r="AN569" s="166">
        <f t="shared" si="237"/>
        <v>38</v>
      </c>
      <c r="AO569" s="165">
        <f>(VLOOKUP($B569,'P2 Origin'!$C$21:$M$176,8,0))*AN569</f>
        <v>0</v>
      </c>
      <c r="AP569" s="166">
        <f t="shared" si="238"/>
        <v>0</v>
      </c>
      <c r="AQ569" s="165">
        <f>(VLOOKUP($B569,'P2 Origin'!$C$21:$M$176,9,0))*AP569</f>
        <v>0</v>
      </c>
      <c r="AR569" s="155">
        <f t="shared" si="239"/>
        <v>1</v>
      </c>
      <c r="AS569" s="164">
        <f>(VLOOKUP(B569,'P2 Origin'!$C$21:$M$176,10,0))*K569</f>
        <v>0</v>
      </c>
      <c r="AT569" s="164">
        <f>(VLOOKUP(B569,'P2 Origin'!$C$21:$M$176,11,0))*J569</f>
        <v>0</v>
      </c>
      <c r="AU569" s="167">
        <v>38</v>
      </c>
      <c r="AV569" s="168">
        <v>38</v>
      </c>
      <c r="AW569" s="169">
        <v>0</v>
      </c>
      <c r="AX569" s="170">
        <f>IF(AU569&gt;=0.1,'P3 Bureaumarge zee- en luchtvr.'!$D$12,0)</f>
        <v>0</v>
      </c>
      <c r="AY569" s="163">
        <f t="shared" si="240"/>
        <v>0</v>
      </c>
      <c r="AZ569" s="157" t="str">
        <f>VLOOKUP(D569,'P4 Destination'!$C$21:$O$176,13,0)</f>
        <v>USD</v>
      </c>
      <c r="BA569" s="164">
        <f t="shared" si="241"/>
        <v>0</v>
      </c>
      <c r="BB569" s="171">
        <f>IF(AU569&gt;0.1,(VLOOKUP(D569,'P4 Destination'!$C$21:$M$176,3,0))*I569,0)</f>
        <v>0</v>
      </c>
      <c r="BC569" s="172">
        <f t="shared" si="242"/>
        <v>0</v>
      </c>
      <c r="BD569" s="171">
        <f>(VLOOKUP($D569,'P4 Destination'!$C$21:$M$176,4,0))*BC569</f>
        <v>0</v>
      </c>
      <c r="BE569" s="172">
        <f t="shared" si="243"/>
        <v>0</v>
      </c>
      <c r="BF569" s="171">
        <f>(VLOOKUP($D569,'P4 Destination'!$C$21:$M$176,5,0))*BE569</f>
        <v>0</v>
      </c>
      <c r="BG569" s="172">
        <f t="shared" si="244"/>
        <v>0</v>
      </c>
      <c r="BH569" s="171">
        <f>(VLOOKUP($D569,'P4 Destination'!$C$21:$M$176,6,0))*BG569</f>
        <v>0</v>
      </c>
      <c r="BI569" s="172">
        <f t="shared" si="245"/>
        <v>0</v>
      </c>
      <c r="BJ569" s="171">
        <f>(VLOOKUP($D569,'P4 Destination'!$C$21:$M$176,7,0))*BI569</f>
        <v>0</v>
      </c>
      <c r="BK569" s="172">
        <f t="shared" si="246"/>
        <v>38</v>
      </c>
      <c r="BL569" s="171">
        <f>(VLOOKUP($D569,'P4 Destination'!$C$21:$M$176,8,0))*BK569</f>
        <v>0</v>
      </c>
      <c r="BM569" s="172">
        <f t="shared" si="247"/>
        <v>0</v>
      </c>
      <c r="BN569" s="171">
        <f>(VLOOKUP($D569,'P4 Destination'!$C$21:$M$176,9,0))*BM569</f>
        <v>0</v>
      </c>
      <c r="BO569" s="154">
        <f t="shared" si="248"/>
        <v>1</v>
      </c>
      <c r="BP569" s="171">
        <f>(VLOOKUP(D569,'P4 Destination'!$C$21:$M$176,10,0))*K569</f>
        <v>0</v>
      </c>
      <c r="BQ569" s="171">
        <f>(VLOOKUP(D569,'P4 Destination'!$C$21:$M$176,11,0))*J569</f>
        <v>0</v>
      </c>
      <c r="BR569" s="173">
        <f t="shared" si="249"/>
        <v>0</v>
      </c>
      <c r="BS569" s="173">
        <f>(AV569*2500)*'P6 Verzekering'!$E$11</f>
        <v>0</v>
      </c>
      <c r="BT569" s="173">
        <f>(AW569*2500)*'P6 Verzekering'!$E$12</f>
        <v>0</v>
      </c>
      <c r="BU569" s="173">
        <f>(L569*2500)*'P6 Verzekering'!$E$13</f>
        <v>0</v>
      </c>
      <c r="BV569" s="173">
        <f t="shared" si="250"/>
        <v>0</v>
      </c>
      <c r="BW569"/>
      <c r="BX569"/>
    </row>
    <row r="570" spans="1:76">
      <c r="A570" s="152" t="s">
        <v>2036</v>
      </c>
      <c r="B570" s="152" t="s">
        <v>219</v>
      </c>
      <c r="C570" s="152" t="s">
        <v>219</v>
      </c>
      <c r="D570" s="152" t="s">
        <v>368</v>
      </c>
      <c r="E570" s="152" t="s">
        <v>367</v>
      </c>
      <c r="F570" s="153">
        <f t="shared" si="224"/>
        <v>25</v>
      </c>
      <c r="G570" s="154">
        <v>1</v>
      </c>
      <c r="H570" s="154">
        <f>IFERROR(VLOOKUP(B570,'P2 Origin'!$C$21:$Q$176,15,FALSE),0)</f>
        <v>0</v>
      </c>
      <c r="I570" s="154">
        <f>IFERROR(VLOOKUP(D570,'P4 Destination'!$C$21:$Q$176,15,FALSE),0)</f>
        <v>1</v>
      </c>
      <c r="J570" s="155">
        <v>1</v>
      </c>
      <c r="K570" s="155"/>
      <c r="L570" s="156">
        <v>0</v>
      </c>
      <c r="M570" s="155">
        <v>0</v>
      </c>
      <c r="N570" s="155">
        <v>0</v>
      </c>
      <c r="O570" s="157">
        <f t="shared" si="225"/>
        <v>0</v>
      </c>
      <c r="P570" s="158">
        <f t="shared" si="226"/>
        <v>0</v>
      </c>
      <c r="Q570" s="159">
        <f>IFERROR(VLOOKUP(N570,'P1 Intra-Europees'!$A$15:$H$25,3,0),0)*P570</f>
        <v>0</v>
      </c>
      <c r="R570" s="160">
        <f t="shared" si="227"/>
        <v>0</v>
      </c>
      <c r="S570" s="159">
        <f>IFERROR(VLOOKUP(N570,'P1 Intra-Europees'!$A$15:$H$25,4,0),0)*R570</f>
        <v>0</v>
      </c>
      <c r="T570" s="160">
        <f t="shared" si="228"/>
        <v>0</v>
      </c>
      <c r="U570" s="159">
        <f>IFERROR(VLOOKUP(N570,'P1 Intra-Europees'!$A$15:$H$25,5,0),0)*T570</f>
        <v>0</v>
      </c>
      <c r="V570" s="160">
        <f t="shared" si="229"/>
        <v>0</v>
      </c>
      <c r="W570" s="159">
        <f>IFERROR(VLOOKUP(N570,'P1 Intra-Europees'!$A$15:$H$25,6,0),0)*V570</f>
        <v>0</v>
      </c>
      <c r="X570" s="160">
        <f t="shared" si="230"/>
        <v>0</v>
      </c>
      <c r="Y570" s="159">
        <f>IFERROR(VLOOKUP(N570,'P1 Intra-Europees'!$A$15:$H$25,7,0),0)*X570</f>
        <v>0</v>
      </c>
      <c r="Z570" s="161">
        <f t="shared" si="231"/>
        <v>0</v>
      </c>
      <c r="AA570" s="162">
        <f>IFERROR(VLOOKUP(N570,'P1 Intra-Europees'!$A$15:$H$25,8,0),0)*Z570</f>
        <v>0</v>
      </c>
      <c r="AB570" s="163">
        <f t="shared" si="232"/>
        <v>0</v>
      </c>
      <c r="AC570" s="157" t="str">
        <f>VLOOKUP(B570,'P2 Origin'!$C$21:$O$176,13,0)</f>
        <v>EUR</v>
      </c>
      <c r="AD570" s="164">
        <f t="shared" si="233"/>
        <v>0</v>
      </c>
      <c r="AE570" s="165">
        <f>IF(AU570&gt;0.1,VLOOKUP(B570,'P2 Origin'!$C$21:$M$176,3,0)*H570,0)</f>
        <v>0</v>
      </c>
      <c r="AF570" s="166">
        <f t="shared" si="234"/>
        <v>0</v>
      </c>
      <c r="AG570" s="165">
        <f>(VLOOKUP(B570,'P2 Origin'!$C$21:$M$176,4,0))*AF570</f>
        <v>0</v>
      </c>
      <c r="AH570" s="166">
        <f t="shared" si="235"/>
        <v>0</v>
      </c>
      <c r="AI570" s="165">
        <f>(VLOOKUP(B570,'P2 Origin'!$C$21:$M$176,5,0))*AH570</f>
        <v>0</v>
      </c>
      <c r="AJ570" s="166">
        <f t="shared" si="251"/>
        <v>25</v>
      </c>
      <c r="AK570" s="165">
        <f>(VLOOKUP(B570,'P2 Origin'!$C$21:$M$176,6,0))*AJ570</f>
        <v>0</v>
      </c>
      <c r="AL570" s="166">
        <f t="shared" si="236"/>
        <v>0</v>
      </c>
      <c r="AM570" s="165">
        <f>(VLOOKUP($B570,'P2 Origin'!$C$21:$M$176,7,0))*AL570</f>
        <v>0</v>
      </c>
      <c r="AN570" s="166">
        <f t="shared" si="237"/>
        <v>0</v>
      </c>
      <c r="AO570" s="165">
        <f>(VLOOKUP($B570,'P2 Origin'!$C$21:$M$176,8,0))*AN570</f>
        <v>0</v>
      </c>
      <c r="AP570" s="166">
        <f t="shared" si="238"/>
        <v>0</v>
      </c>
      <c r="AQ570" s="165">
        <f>(VLOOKUP($B570,'P2 Origin'!$C$21:$M$176,9,0))*AP570</f>
        <v>0</v>
      </c>
      <c r="AR570" s="155">
        <f t="shared" si="239"/>
        <v>1</v>
      </c>
      <c r="AS570" s="164">
        <f>(VLOOKUP(B570,'P2 Origin'!$C$21:$M$176,10,0))*K570</f>
        <v>0</v>
      </c>
      <c r="AT570" s="164">
        <f>(VLOOKUP(B570,'P2 Origin'!$C$21:$M$176,11,0))*J570</f>
        <v>0</v>
      </c>
      <c r="AU570" s="167">
        <v>25</v>
      </c>
      <c r="AV570" s="168">
        <v>25</v>
      </c>
      <c r="AW570" s="169">
        <v>0</v>
      </c>
      <c r="AX570" s="170">
        <f>IF(AU570&gt;=0.1,'P3 Bureaumarge zee- en luchtvr.'!$D$12,0)</f>
        <v>0</v>
      </c>
      <c r="AY570" s="163">
        <f t="shared" si="240"/>
        <v>0</v>
      </c>
      <c r="AZ570" s="157" t="str">
        <f>VLOOKUP(D570,'P4 Destination'!$C$21:$O$176,13,0)</f>
        <v>USD</v>
      </c>
      <c r="BA570" s="164">
        <f t="shared" si="241"/>
        <v>0</v>
      </c>
      <c r="BB570" s="171">
        <f>IF(AU570&gt;0.1,(VLOOKUP(D570,'P4 Destination'!$C$21:$M$176,3,0))*I570,0)</f>
        <v>0</v>
      </c>
      <c r="BC570" s="172">
        <f t="shared" si="242"/>
        <v>0</v>
      </c>
      <c r="BD570" s="171">
        <f>(VLOOKUP($D570,'P4 Destination'!$C$21:$M$176,4,0))*BC570</f>
        <v>0</v>
      </c>
      <c r="BE570" s="172">
        <f t="shared" si="243"/>
        <v>0</v>
      </c>
      <c r="BF570" s="171">
        <f>(VLOOKUP($D570,'P4 Destination'!$C$21:$M$176,5,0))*BE570</f>
        <v>0</v>
      </c>
      <c r="BG570" s="172">
        <f t="shared" si="244"/>
        <v>25</v>
      </c>
      <c r="BH570" s="171">
        <f>(VLOOKUP($D570,'P4 Destination'!$C$21:$M$176,6,0))*BG570</f>
        <v>0</v>
      </c>
      <c r="BI570" s="172">
        <f t="shared" si="245"/>
        <v>0</v>
      </c>
      <c r="BJ570" s="171">
        <f>(VLOOKUP($D570,'P4 Destination'!$C$21:$M$176,7,0))*BI570</f>
        <v>0</v>
      </c>
      <c r="BK570" s="172">
        <f t="shared" si="246"/>
        <v>0</v>
      </c>
      <c r="BL570" s="171">
        <f>(VLOOKUP($D570,'P4 Destination'!$C$21:$M$176,8,0))*BK570</f>
        <v>0</v>
      </c>
      <c r="BM570" s="172">
        <f t="shared" si="247"/>
        <v>0</v>
      </c>
      <c r="BN570" s="171">
        <f>(VLOOKUP($D570,'P4 Destination'!$C$21:$M$176,9,0))*BM570</f>
        <v>0</v>
      </c>
      <c r="BO570" s="154">
        <f t="shared" si="248"/>
        <v>1</v>
      </c>
      <c r="BP570" s="171">
        <f>(VLOOKUP(D570,'P4 Destination'!$C$21:$M$176,10,0))*K570</f>
        <v>0</v>
      </c>
      <c r="BQ570" s="171">
        <f>(VLOOKUP(D570,'P4 Destination'!$C$21:$M$176,11,0))*J570</f>
        <v>0</v>
      </c>
      <c r="BR570" s="173">
        <f t="shared" si="249"/>
        <v>0</v>
      </c>
      <c r="BS570" s="173">
        <f>(AV570*2500)*'P6 Verzekering'!$E$11</f>
        <v>0</v>
      </c>
      <c r="BT570" s="173">
        <f>(AW570*2500)*'P6 Verzekering'!$E$12</f>
        <v>0</v>
      </c>
      <c r="BU570" s="173">
        <f>(L570*2500)*'P6 Verzekering'!$E$13</f>
        <v>0</v>
      </c>
      <c r="BV570" s="173">
        <f t="shared" si="250"/>
        <v>0</v>
      </c>
      <c r="BW570"/>
      <c r="BX570"/>
    </row>
    <row r="571" spans="1:76">
      <c r="A571" s="152" t="s">
        <v>2037</v>
      </c>
      <c r="B571" s="152" t="s">
        <v>219</v>
      </c>
      <c r="C571" s="152" t="s">
        <v>219</v>
      </c>
      <c r="D571" s="152" t="s">
        <v>368</v>
      </c>
      <c r="E571" s="152" t="s">
        <v>367</v>
      </c>
      <c r="F571" s="153">
        <f t="shared" si="224"/>
        <v>9</v>
      </c>
      <c r="G571" s="154">
        <v>1</v>
      </c>
      <c r="H571" s="154">
        <f>IFERROR(VLOOKUP(B571,'P2 Origin'!$C$21:$Q$176,15,FALSE),0)</f>
        <v>0</v>
      </c>
      <c r="I571" s="154">
        <f>IFERROR(VLOOKUP(D571,'P4 Destination'!$C$21:$Q$176,15,FALSE),0)</f>
        <v>1</v>
      </c>
      <c r="J571" s="155">
        <v>1</v>
      </c>
      <c r="K571" s="155"/>
      <c r="L571" s="156">
        <v>0</v>
      </c>
      <c r="M571" s="155">
        <v>0</v>
      </c>
      <c r="N571" s="155">
        <v>0</v>
      </c>
      <c r="O571" s="157">
        <f t="shared" si="225"/>
        <v>0</v>
      </c>
      <c r="P571" s="158">
        <f t="shared" si="226"/>
        <v>0</v>
      </c>
      <c r="Q571" s="159">
        <f>IFERROR(VLOOKUP(N571,'P1 Intra-Europees'!$A$15:$H$25,3,0),0)*P571</f>
        <v>0</v>
      </c>
      <c r="R571" s="160">
        <f t="shared" si="227"/>
        <v>0</v>
      </c>
      <c r="S571" s="159">
        <f>IFERROR(VLOOKUP(N571,'P1 Intra-Europees'!$A$15:$H$25,4,0),0)*R571</f>
        <v>0</v>
      </c>
      <c r="T571" s="160">
        <f t="shared" si="228"/>
        <v>0</v>
      </c>
      <c r="U571" s="159">
        <f>IFERROR(VLOOKUP(N571,'P1 Intra-Europees'!$A$15:$H$25,5,0),0)*T571</f>
        <v>0</v>
      </c>
      <c r="V571" s="160">
        <f t="shared" si="229"/>
        <v>0</v>
      </c>
      <c r="W571" s="159">
        <f>IFERROR(VLOOKUP(N571,'P1 Intra-Europees'!$A$15:$H$25,6,0),0)*V571</f>
        <v>0</v>
      </c>
      <c r="X571" s="160">
        <f t="shared" si="230"/>
        <v>0</v>
      </c>
      <c r="Y571" s="159">
        <f>IFERROR(VLOOKUP(N571,'P1 Intra-Europees'!$A$15:$H$25,7,0),0)*X571</f>
        <v>0</v>
      </c>
      <c r="Z571" s="161">
        <f t="shared" si="231"/>
        <v>0</v>
      </c>
      <c r="AA571" s="162">
        <f>IFERROR(VLOOKUP(N571,'P1 Intra-Europees'!$A$15:$H$25,8,0),0)*Z571</f>
        <v>0</v>
      </c>
      <c r="AB571" s="163">
        <f t="shared" si="232"/>
        <v>0</v>
      </c>
      <c r="AC571" s="157" t="str">
        <f>VLOOKUP(B571,'P2 Origin'!$C$21:$O$176,13,0)</f>
        <v>EUR</v>
      </c>
      <c r="AD571" s="164">
        <f t="shared" si="233"/>
        <v>0</v>
      </c>
      <c r="AE571" s="165">
        <f>IF(AU571&gt;0.1,VLOOKUP(B571,'P2 Origin'!$C$21:$M$176,3,0)*H571,0)</f>
        <v>0</v>
      </c>
      <c r="AF571" s="166">
        <f t="shared" si="234"/>
        <v>0</v>
      </c>
      <c r="AG571" s="165">
        <f>(VLOOKUP(B571,'P2 Origin'!$C$21:$M$176,4,0))*AF571</f>
        <v>0</v>
      </c>
      <c r="AH571" s="166">
        <f t="shared" si="235"/>
        <v>9</v>
      </c>
      <c r="AI571" s="165">
        <f>(VLOOKUP(B571,'P2 Origin'!$C$21:$M$176,5,0))*AH571</f>
        <v>0</v>
      </c>
      <c r="AJ571" s="166">
        <f t="shared" si="251"/>
        <v>0</v>
      </c>
      <c r="AK571" s="165">
        <f>(VLOOKUP(B571,'P2 Origin'!$C$21:$M$176,6,0))*AJ571</f>
        <v>0</v>
      </c>
      <c r="AL571" s="166">
        <f t="shared" si="236"/>
        <v>0</v>
      </c>
      <c r="AM571" s="165">
        <f>(VLOOKUP($B571,'P2 Origin'!$C$21:$M$176,7,0))*AL571</f>
        <v>0</v>
      </c>
      <c r="AN571" s="166">
        <f t="shared" si="237"/>
        <v>0</v>
      </c>
      <c r="AO571" s="165">
        <f>(VLOOKUP($B571,'P2 Origin'!$C$21:$M$176,8,0))*AN571</f>
        <v>0</v>
      </c>
      <c r="AP571" s="166">
        <f t="shared" si="238"/>
        <v>0</v>
      </c>
      <c r="AQ571" s="165">
        <f>(VLOOKUP($B571,'P2 Origin'!$C$21:$M$176,9,0))*AP571</f>
        <v>0</v>
      </c>
      <c r="AR571" s="155">
        <f t="shared" si="239"/>
        <v>1</v>
      </c>
      <c r="AS571" s="164">
        <f>(VLOOKUP(B571,'P2 Origin'!$C$21:$M$176,10,0))*K571</f>
        <v>0</v>
      </c>
      <c r="AT571" s="164">
        <f>(VLOOKUP(B571,'P2 Origin'!$C$21:$M$176,11,0))*J571</f>
        <v>0</v>
      </c>
      <c r="AU571" s="167">
        <v>9</v>
      </c>
      <c r="AV571" s="168">
        <v>9</v>
      </c>
      <c r="AW571" s="169">
        <v>0</v>
      </c>
      <c r="AX571" s="170">
        <f>IF(AU571&gt;=0.1,'P3 Bureaumarge zee- en luchtvr.'!$D$12,0)</f>
        <v>0</v>
      </c>
      <c r="AY571" s="163">
        <f t="shared" si="240"/>
        <v>0</v>
      </c>
      <c r="AZ571" s="157" t="str">
        <f>VLOOKUP(D571,'P4 Destination'!$C$21:$O$176,13,0)</f>
        <v>USD</v>
      </c>
      <c r="BA571" s="164">
        <f t="shared" si="241"/>
        <v>0</v>
      </c>
      <c r="BB571" s="171">
        <f>IF(AU571&gt;0.1,(VLOOKUP(D571,'P4 Destination'!$C$21:$M$176,3,0))*I571,0)</f>
        <v>0</v>
      </c>
      <c r="BC571" s="172">
        <f t="shared" si="242"/>
        <v>0</v>
      </c>
      <c r="BD571" s="171">
        <f>(VLOOKUP($D571,'P4 Destination'!$C$21:$M$176,4,0))*BC571</f>
        <v>0</v>
      </c>
      <c r="BE571" s="172">
        <f t="shared" si="243"/>
        <v>9</v>
      </c>
      <c r="BF571" s="171">
        <f>(VLOOKUP($D571,'P4 Destination'!$C$21:$M$176,5,0))*BE571</f>
        <v>0</v>
      </c>
      <c r="BG571" s="172">
        <f t="shared" si="244"/>
        <v>0</v>
      </c>
      <c r="BH571" s="171">
        <f>(VLOOKUP($D571,'P4 Destination'!$C$21:$M$176,6,0))*BG571</f>
        <v>0</v>
      </c>
      <c r="BI571" s="172">
        <f t="shared" si="245"/>
        <v>0</v>
      </c>
      <c r="BJ571" s="171">
        <f>(VLOOKUP($D571,'P4 Destination'!$C$21:$M$176,7,0))*BI571</f>
        <v>0</v>
      </c>
      <c r="BK571" s="172">
        <f t="shared" si="246"/>
        <v>0</v>
      </c>
      <c r="BL571" s="171">
        <f>(VLOOKUP($D571,'P4 Destination'!$C$21:$M$176,8,0))*BK571</f>
        <v>0</v>
      </c>
      <c r="BM571" s="172">
        <f t="shared" si="247"/>
        <v>0</v>
      </c>
      <c r="BN571" s="171">
        <f>(VLOOKUP($D571,'P4 Destination'!$C$21:$M$176,9,0))*BM571</f>
        <v>0</v>
      </c>
      <c r="BO571" s="154">
        <f t="shared" si="248"/>
        <v>1</v>
      </c>
      <c r="BP571" s="171">
        <f>(VLOOKUP(D571,'P4 Destination'!$C$21:$M$176,10,0))*K571</f>
        <v>0</v>
      </c>
      <c r="BQ571" s="171">
        <f>(VLOOKUP(D571,'P4 Destination'!$C$21:$M$176,11,0))*J571</f>
        <v>0</v>
      </c>
      <c r="BR571" s="173">
        <f t="shared" si="249"/>
        <v>0</v>
      </c>
      <c r="BS571" s="173">
        <f>(AV571*2500)*'P6 Verzekering'!$E$11</f>
        <v>0</v>
      </c>
      <c r="BT571" s="173">
        <f>(AW571*2500)*'P6 Verzekering'!$E$12</f>
        <v>0</v>
      </c>
      <c r="BU571" s="173">
        <f>(L571*2500)*'P6 Verzekering'!$E$13</f>
        <v>0</v>
      </c>
      <c r="BV571" s="173">
        <f t="shared" si="250"/>
        <v>0</v>
      </c>
      <c r="BW571"/>
      <c r="BX571"/>
    </row>
    <row r="572" spans="1:76">
      <c r="A572" s="152" t="s">
        <v>2038</v>
      </c>
      <c r="B572" s="152" t="s">
        <v>219</v>
      </c>
      <c r="C572" s="152" t="s">
        <v>219</v>
      </c>
      <c r="D572" s="152" t="s">
        <v>368</v>
      </c>
      <c r="E572" s="152" t="s">
        <v>367</v>
      </c>
      <c r="F572" s="153">
        <f t="shared" si="224"/>
        <v>21</v>
      </c>
      <c r="G572" s="154">
        <v>1</v>
      </c>
      <c r="H572" s="154">
        <f>IFERROR(VLOOKUP(B572,'P2 Origin'!$C$21:$Q$176,15,FALSE),0)</f>
        <v>0</v>
      </c>
      <c r="I572" s="154">
        <f>IFERROR(VLOOKUP(D572,'P4 Destination'!$C$21:$Q$176,15,FALSE),0)</f>
        <v>1</v>
      </c>
      <c r="J572" s="155">
        <v>1</v>
      </c>
      <c r="K572" s="155"/>
      <c r="L572" s="156">
        <v>0</v>
      </c>
      <c r="M572" s="155">
        <v>0</v>
      </c>
      <c r="N572" s="155">
        <v>0</v>
      </c>
      <c r="O572" s="157">
        <f t="shared" si="225"/>
        <v>0</v>
      </c>
      <c r="P572" s="158">
        <f t="shared" si="226"/>
        <v>0</v>
      </c>
      <c r="Q572" s="159">
        <f>IFERROR(VLOOKUP(N572,'P1 Intra-Europees'!$A$15:$H$25,3,0),0)*P572</f>
        <v>0</v>
      </c>
      <c r="R572" s="160">
        <f t="shared" si="227"/>
        <v>0</v>
      </c>
      <c r="S572" s="159">
        <f>IFERROR(VLOOKUP(N572,'P1 Intra-Europees'!$A$15:$H$25,4,0),0)*R572</f>
        <v>0</v>
      </c>
      <c r="T572" s="160">
        <f t="shared" si="228"/>
        <v>0</v>
      </c>
      <c r="U572" s="159">
        <f>IFERROR(VLOOKUP(N572,'P1 Intra-Europees'!$A$15:$H$25,5,0),0)*T572</f>
        <v>0</v>
      </c>
      <c r="V572" s="160">
        <f t="shared" si="229"/>
        <v>0</v>
      </c>
      <c r="W572" s="159">
        <f>IFERROR(VLOOKUP(N572,'P1 Intra-Europees'!$A$15:$H$25,6,0),0)*V572</f>
        <v>0</v>
      </c>
      <c r="X572" s="160">
        <f t="shared" si="230"/>
        <v>0</v>
      </c>
      <c r="Y572" s="159">
        <f>IFERROR(VLOOKUP(N572,'P1 Intra-Europees'!$A$15:$H$25,7,0),0)*X572</f>
        <v>0</v>
      </c>
      <c r="Z572" s="161">
        <f t="shared" si="231"/>
        <v>0</v>
      </c>
      <c r="AA572" s="162">
        <f>IFERROR(VLOOKUP(N572,'P1 Intra-Europees'!$A$15:$H$25,8,0),0)*Z572</f>
        <v>0</v>
      </c>
      <c r="AB572" s="163">
        <f t="shared" si="232"/>
        <v>0</v>
      </c>
      <c r="AC572" s="157" t="str">
        <f>VLOOKUP(B572,'P2 Origin'!$C$21:$O$176,13,0)</f>
        <v>EUR</v>
      </c>
      <c r="AD572" s="164">
        <f t="shared" si="233"/>
        <v>0</v>
      </c>
      <c r="AE572" s="165">
        <f>IF(AU572&gt;0.1,VLOOKUP(B572,'P2 Origin'!$C$21:$M$176,3,0)*H572,0)</f>
        <v>0</v>
      </c>
      <c r="AF572" s="166">
        <f t="shared" si="234"/>
        <v>0</v>
      </c>
      <c r="AG572" s="165">
        <f>(VLOOKUP(B572,'P2 Origin'!$C$21:$M$176,4,0))*AF572</f>
        <v>0</v>
      </c>
      <c r="AH572" s="166">
        <f t="shared" si="235"/>
        <v>0</v>
      </c>
      <c r="AI572" s="165">
        <f>(VLOOKUP(B572,'P2 Origin'!$C$21:$M$176,5,0))*AH572</f>
        <v>0</v>
      </c>
      <c r="AJ572" s="166">
        <f t="shared" si="251"/>
        <v>21</v>
      </c>
      <c r="AK572" s="165">
        <f>(VLOOKUP(B572,'P2 Origin'!$C$21:$M$176,6,0))*AJ572</f>
        <v>0</v>
      </c>
      <c r="AL572" s="166">
        <f t="shared" si="236"/>
        <v>0</v>
      </c>
      <c r="AM572" s="165">
        <f>(VLOOKUP($B572,'P2 Origin'!$C$21:$M$176,7,0))*AL572</f>
        <v>0</v>
      </c>
      <c r="AN572" s="166">
        <f t="shared" si="237"/>
        <v>0</v>
      </c>
      <c r="AO572" s="165">
        <f>(VLOOKUP($B572,'P2 Origin'!$C$21:$M$176,8,0))*AN572</f>
        <v>0</v>
      </c>
      <c r="AP572" s="166">
        <f t="shared" si="238"/>
        <v>0</v>
      </c>
      <c r="AQ572" s="165">
        <f>(VLOOKUP($B572,'P2 Origin'!$C$21:$M$176,9,0))*AP572</f>
        <v>0</v>
      </c>
      <c r="AR572" s="155">
        <f t="shared" si="239"/>
        <v>1</v>
      </c>
      <c r="AS572" s="164">
        <f>(VLOOKUP(B572,'P2 Origin'!$C$21:$M$176,10,0))*K572</f>
        <v>0</v>
      </c>
      <c r="AT572" s="164">
        <f>(VLOOKUP(B572,'P2 Origin'!$C$21:$M$176,11,0))*J572</f>
        <v>0</v>
      </c>
      <c r="AU572" s="167">
        <v>21</v>
      </c>
      <c r="AV572" s="168">
        <v>21</v>
      </c>
      <c r="AW572" s="169">
        <v>0</v>
      </c>
      <c r="AX572" s="170">
        <f>IF(AU572&gt;=0.1,'P3 Bureaumarge zee- en luchtvr.'!$D$12,0)</f>
        <v>0</v>
      </c>
      <c r="AY572" s="163">
        <f t="shared" si="240"/>
        <v>0</v>
      </c>
      <c r="AZ572" s="157" t="str">
        <f>VLOOKUP(D572,'P4 Destination'!$C$21:$O$176,13,0)</f>
        <v>USD</v>
      </c>
      <c r="BA572" s="164">
        <f t="shared" si="241"/>
        <v>0</v>
      </c>
      <c r="BB572" s="171">
        <f>IF(AU572&gt;0.1,(VLOOKUP(D572,'P4 Destination'!$C$21:$M$176,3,0))*I572,0)</f>
        <v>0</v>
      </c>
      <c r="BC572" s="172">
        <f t="shared" si="242"/>
        <v>0</v>
      </c>
      <c r="BD572" s="171">
        <f>(VLOOKUP($D572,'P4 Destination'!$C$21:$M$176,4,0))*BC572</f>
        <v>0</v>
      </c>
      <c r="BE572" s="172">
        <f t="shared" si="243"/>
        <v>0</v>
      </c>
      <c r="BF572" s="171">
        <f>(VLOOKUP($D572,'P4 Destination'!$C$21:$M$176,5,0))*BE572</f>
        <v>0</v>
      </c>
      <c r="BG572" s="172">
        <f t="shared" si="244"/>
        <v>21</v>
      </c>
      <c r="BH572" s="171">
        <f>(VLOOKUP($D572,'P4 Destination'!$C$21:$M$176,6,0))*BG572</f>
        <v>0</v>
      </c>
      <c r="BI572" s="172">
        <f t="shared" si="245"/>
        <v>0</v>
      </c>
      <c r="BJ572" s="171">
        <f>(VLOOKUP($D572,'P4 Destination'!$C$21:$M$176,7,0))*BI572</f>
        <v>0</v>
      </c>
      <c r="BK572" s="172">
        <f t="shared" si="246"/>
        <v>0</v>
      </c>
      <c r="BL572" s="171">
        <f>(VLOOKUP($D572,'P4 Destination'!$C$21:$M$176,8,0))*BK572</f>
        <v>0</v>
      </c>
      <c r="BM572" s="172">
        <f t="shared" si="247"/>
        <v>0</v>
      </c>
      <c r="BN572" s="171">
        <f>(VLOOKUP($D572,'P4 Destination'!$C$21:$M$176,9,0))*BM572</f>
        <v>0</v>
      </c>
      <c r="BO572" s="154">
        <f t="shared" si="248"/>
        <v>1</v>
      </c>
      <c r="BP572" s="171">
        <f>(VLOOKUP(D572,'P4 Destination'!$C$21:$M$176,10,0))*K572</f>
        <v>0</v>
      </c>
      <c r="BQ572" s="171">
        <f>(VLOOKUP(D572,'P4 Destination'!$C$21:$M$176,11,0))*J572</f>
        <v>0</v>
      </c>
      <c r="BR572" s="173">
        <f t="shared" si="249"/>
        <v>0</v>
      </c>
      <c r="BS572" s="173">
        <f>(AV572*2500)*'P6 Verzekering'!$E$11</f>
        <v>0</v>
      </c>
      <c r="BT572" s="173">
        <f>(AW572*2500)*'P6 Verzekering'!$E$12</f>
        <v>0</v>
      </c>
      <c r="BU572" s="173">
        <f>(L572*2500)*'P6 Verzekering'!$E$13</f>
        <v>0</v>
      </c>
      <c r="BV572" s="173">
        <f t="shared" si="250"/>
        <v>0</v>
      </c>
      <c r="BW572"/>
      <c r="BX572"/>
    </row>
    <row r="573" spans="1:76">
      <c r="A573" s="152" t="s">
        <v>2039</v>
      </c>
      <c r="B573" s="152" t="s">
        <v>219</v>
      </c>
      <c r="C573" s="152" t="s">
        <v>219</v>
      </c>
      <c r="D573" s="152" t="s">
        <v>368</v>
      </c>
      <c r="E573" s="152" t="s">
        <v>367</v>
      </c>
      <c r="F573" s="153">
        <f t="shared" si="224"/>
        <v>36</v>
      </c>
      <c r="G573" s="154">
        <v>1</v>
      </c>
      <c r="H573" s="154">
        <f>IFERROR(VLOOKUP(B573,'P2 Origin'!$C$21:$Q$176,15,FALSE),0)</f>
        <v>0</v>
      </c>
      <c r="I573" s="154">
        <f>IFERROR(VLOOKUP(D573,'P4 Destination'!$C$21:$Q$176,15,FALSE),0)</f>
        <v>1</v>
      </c>
      <c r="J573" s="155"/>
      <c r="K573" s="155">
        <v>1</v>
      </c>
      <c r="L573" s="156">
        <v>0</v>
      </c>
      <c r="M573" s="155">
        <v>0</v>
      </c>
      <c r="N573" s="155">
        <v>0</v>
      </c>
      <c r="O573" s="157">
        <f t="shared" si="225"/>
        <v>0</v>
      </c>
      <c r="P573" s="158">
        <f t="shared" si="226"/>
        <v>0</v>
      </c>
      <c r="Q573" s="159">
        <f>IFERROR(VLOOKUP(N573,'P1 Intra-Europees'!$A$15:$H$25,3,0),0)*P573</f>
        <v>0</v>
      </c>
      <c r="R573" s="160">
        <f t="shared" si="227"/>
        <v>0</v>
      </c>
      <c r="S573" s="159">
        <f>IFERROR(VLOOKUP(N573,'P1 Intra-Europees'!$A$15:$H$25,4,0),0)*R573</f>
        <v>0</v>
      </c>
      <c r="T573" s="160">
        <f t="shared" si="228"/>
        <v>0</v>
      </c>
      <c r="U573" s="159">
        <f>IFERROR(VLOOKUP(N573,'P1 Intra-Europees'!$A$15:$H$25,5,0),0)*T573</f>
        <v>0</v>
      </c>
      <c r="V573" s="160">
        <f t="shared" si="229"/>
        <v>0</v>
      </c>
      <c r="W573" s="159">
        <f>IFERROR(VLOOKUP(N573,'P1 Intra-Europees'!$A$15:$H$25,6,0),0)*V573</f>
        <v>0</v>
      </c>
      <c r="X573" s="160">
        <f t="shared" si="230"/>
        <v>0</v>
      </c>
      <c r="Y573" s="159">
        <f>IFERROR(VLOOKUP(N573,'P1 Intra-Europees'!$A$15:$H$25,7,0),0)*X573</f>
        <v>0</v>
      </c>
      <c r="Z573" s="161">
        <f t="shared" si="231"/>
        <v>0</v>
      </c>
      <c r="AA573" s="162">
        <f>IFERROR(VLOOKUP(N573,'P1 Intra-Europees'!$A$15:$H$25,8,0),0)*Z573</f>
        <v>0</v>
      </c>
      <c r="AB573" s="163">
        <f t="shared" si="232"/>
        <v>0</v>
      </c>
      <c r="AC573" s="157" t="str">
        <f>VLOOKUP(B573,'P2 Origin'!$C$21:$O$176,13,0)</f>
        <v>EUR</v>
      </c>
      <c r="AD573" s="164">
        <f t="shared" si="233"/>
        <v>0</v>
      </c>
      <c r="AE573" s="165">
        <f>IF(AU573&gt;0.1,VLOOKUP(B573,'P2 Origin'!$C$21:$M$176,3,0)*H573,0)</f>
        <v>0</v>
      </c>
      <c r="AF573" s="166">
        <f t="shared" si="234"/>
        <v>0</v>
      </c>
      <c r="AG573" s="165">
        <f>(VLOOKUP(B573,'P2 Origin'!$C$21:$M$176,4,0))*AF573</f>
        <v>0</v>
      </c>
      <c r="AH573" s="166">
        <f t="shared" si="235"/>
        <v>0</v>
      </c>
      <c r="AI573" s="165">
        <f>(VLOOKUP(B573,'P2 Origin'!$C$21:$M$176,5,0))*AH573</f>
        <v>0</v>
      </c>
      <c r="AJ573" s="166">
        <f t="shared" si="251"/>
        <v>0</v>
      </c>
      <c r="AK573" s="165">
        <f>(VLOOKUP(B573,'P2 Origin'!$C$21:$M$176,6,0))*AJ573</f>
        <v>0</v>
      </c>
      <c r="AL573" s="166">
        <f t="shared" si="236"/>
        <v>0</v>
      </c>
      <c r="AM573" s="165">
        <f>(VLOOKUP($B573,'P2 Origin'!$C$21:$M$176,7,0))*AL573</f>
        <v>0</v>
      </c>
      <c r="AN573" s="166">
        <f t="shared" si="237"/>
        <v>36</v>
      </c>
      <c r="AO573" s="165">
        <f>(VLOOKUP($B573,'P2 Origin'!$C$21:$M$176,8,0))*AN573</f>
        <v>0</v>
      </c>
      <c r="AP573" s="166">
        <f t="shared" si="238"/>
        <v>0</v>
      </c>
      <c r="AQ573" s="165">
        <f>(VLOOKUP($B573,'P2 Origin'!$C$21:$M$176,9,0))*AP573</f>
        <v>0</v>
      </c>
      <c r="AR573" s="155">
        <f t="shared" si="239"/>
        <v>1</v>
      </c>
      <c r="AS573" s="164">
        <f>(VLOOKUP(B573,'P2 Origin'!$C$21:$M$176,10,0))*K573</f>
        <v>0</v>
      </c>
      <c r="AT573" s="164">
        <f>(VLOOKUP(B573,'P2 Origin'!$C$21:$M$176,11,0))*J573</f>
        <v>0</v>
      </c>
      <c r="AU573" s="167">
        <v>36</v>
      </c>
      <c r="AV573" s="168">
        <v>36</v>
      </c>
      <c r="AW573" s="169">
        <v>0</v>
      </c>
      <c r="AX573" s="170">
        <f>IF(AU573&gt;=0.1,'P3 Bureaumarge zee- en luchtvr.'!$D$12,0)</f>
        <v>0</v>
      </c>
      <c r="AY573" s="163">
        <f t="shared" si="240"/>
        <v>0</v>
      </c>
      <c r="AZ573" s="157" t="str">
        <f>VLOOKUP(D573,'P4 Destination'!$C$21:$O$176,13,0)</f>
        <v>USD</v>
      </c>
      <c r="BA573" s="164">
        <f t="shared" si="241"/>
        <v>0</v>
      </c>
      <c r="BB573" s="171">
        <f>IF(AU573&gt;0.1,(VLOOKUP(D573,'P4 Destination'!$C$21:$M$176,3,0))*I573,0)</f>
        <v>0</v>
      </c>
      <c r="BC573" s="172">
        <f t="shared" si="242"/>
        <v>0</v>
      </c>
      <c r="BD573" s="171">
        <f>(VLOOKUP($D573,'P4 Destination'!$C$21:$M$176,4,0))*BC573</f>
        <v>0</v>
      </c>
      <c r="BE573" s="172">
        <f t="shared" si="243"/>
        <v>0</v>
      </c>
      <c r="BF573" s="171">
        <f>(VLOOKUP($D573,'P4 Destination'!$C$21:$M$176,5,0))*BE573</f>
        <v>0</v>
      </c>
      <c r="BG573" s="172">
        <f t="shared" si="244"/>
        <v>0</v>
      </c>
      <c r="BH573" s="171">
        <f>(VLOOKUP($D573,'P4 Destination'!$C$21:$M$176,6,0))*BG573</f>
        <v>0</v>
      </c>
      <c r="BI573" s="172">
        <f t="shared" si="245"/>
        <v>0</v>
      </c>
      <c r="BJ573" s="171">
        <f>(VLOOKUP($D573,'P4 Destination'!$C$21:$M$176,7,0))*BI573</f>
        <v>0</v>
      </c>
      <c r="BK573" s="172">
        <f t="shared" si="246"/>
        <v>36</v>
      </c>
      <c r="BL573" s="171">
        <f>(VLOOKUP($D573,'P4 Destination'!$C$21:$M$176,8,0))*BK573</f>
        <v>0</v>
      </c>
      <c r="BM573" s="172">
        <f t="shared" si="247"/>
        <v>0</v>
      </c>
      <c r="BN573" s="171">
        <f>(VLOOKUP($D573,'P4 Destination'!$C$21:$M$176,9,0))*BM573</f>
        <v>0</v>
      </c>
      <c r="BO573" s="154">
        <f t="shared" si="248"/>
        <v>1</v>
      </c>
      <c r="BP573" s="171">
        <f>(VLOOKUP(D573,'P4 Destination'!$C$21:$M$176,10,0))*K573</f>
        <v>0</v>
      </c>
      <c r="BQ573" s="171">
        <f>(VLOOKUP(D573,'P4 Destination'!$C$21:$M$176,11,0))*J573</f>
        <v>0</v>
      </c>
      <c r="BR573" s="173">
        <f t="shared" si="249"/>
        <v>0</v>
      </c>
      <c r="BS573" s="173">
        <f>(AV573*2500)*'P6 Verzekering'!$E$11</f>
        <v>0</v>
      </c>
      <c r="BT573" s="173">
        <f>(AW573*2500)*'P6 Verzekering'!$E$12</f>
        <v>0</v>
      </c>
      <c r="BU573" s="173">
        <f>(L573*2500)*'P6 Verzekering'!$E$13</f>
        <v>0</v>
      </c>
      <c r="BV573" s="173">
        <f t="shared" si="250"/>
        <v>0</v>
      </c>
      <c r="BW573"/>
      <c r="BX573"/>
    </row>
    <row r="574" spans="1:76">
      <c r="A574" s="152" t="s">
        <v>2040</v>
      </c>
      <c r="B574" s="152" t="s">
        <v>219</v>
      </c>
      <c r="C574" s="152" t="s">
        <v>219</v>
      </c>
      <c r="D574" s="152" t="s">
        <v>368</v>
      </c>
      <c r="E574" s="152" t="s">
        <v>367</v>
      </c>
      <c r="F574" s="153">
        <f t="shared" si="224"/>
        <v>24</v>
      </c>
      <c r="G574" s="154">
        <v>1</v>
      </c>
      <c r="H574" s="154">
        <f>IFERROR(VLOOKUP(B574,'P2 Origin'!$C$21:$Q$176,15,FALSE),0)</f>
        <v>0</v>
      </c>
      <c r="I574" s="154">
        <f>IFERROR(VLOOKUP(D574,'P4 Destination'!$C$21:$Q$176,15,FALSE),0)</f>
        <v>1</v>
      </c>
      <c r="J574" s="155">
        <v>1</v>
      </c>
      <c r="K574" s="155"/>
      <c r="L574" s="156">
        <v>0</v>
      </c>
      <c r="M574" s="155">
        <v>0</v>
      </c>
      <c r="N574" s="155">
        <v>0</v>
      </c>
      <c r="O574" s="157">
        <f t="shared" si="225"/>
        <v>0</v>
      </c>
      <c r="P574" s="158">
        <f t="shared" si="226"/>
        <v>0</v>
      </c>
      <c r="Q574" s="159">
        <f>IFERROR(VLOOKUP(N574,'P1 Intra-Europees'!$A$15:$H$25,3,0),0)*P574</f>
        <v>0</v>
      </c>
      <c r="R574" s="160">
        <f t="shared" si="227"/>
        <v>0</v>
      </c>
      <c r="S574" s="159">
        <f>IFERROR(VLOOKUP(N574,'P1 Intra-Europees'!$A$15:$H$25,4,0),0)*R574</f>
        <v>0</v>
      </c>
      <c r="T574" s="160">
        <f t="shared" si="228"/>
        <v>0</v>
      </c>
      <c r="U574" s="159">
        <f>IFERROR(VLOOKUP(N574,'P1 Intra-Europees'!$A$15:$H$25,5,0),0)*T574</f>
        <v>0</v>
      </c>
      <c r="V574" s="160">
        <f t="shared" si="229"/>
        <v>0</v>
      </c>
      <c r="W574" s="159">
        <f>IFERROR(VLOOKUP(N574,'P1 Intra-Europees'!$A$15:$H$25,6,0),0)*V574</f>
        <v>0</v>
      </c>
      <c r="X574" s="160">
        <f t="shared" si="230"/>
        <v>0</v>
      </c>
      <c r="Y574" s="159">
        <f>IFERROR(VLOOKUP(N574,'P1 Intra-Europees'!$A$15:$H$25,7,0),0)*X574</f>
        <v>0</v>
      </c>
      <c r="Z574" s="161">
        <f t="shared" si="231"/>
        <v>0</v>
      </c>
      <c r="AA574" s="162">
        <f>IFERROR(VLOOKUP(N574,'P1 Intra-Europees'!$A$15:$H$25,8,0),0)*Z574</f>
        <v>0</v>
      </c>
      <c r="AB574" s="163">
        <f t="shared" si="232"/>
        <v>0</v>
      </c>
      <c r="AC574" s="157" t="str">
        <f>VLOOKUP(B574,'P2 Origin'!$C$21:$O$176,13,0)</f>
        <v>EUR</v>
      </c>
      <c r="AD574" s="164">
        <f t="shared" si="233"/>
        <v>0</v>
      </c>
      <c r="AE574" s="165">
        <f>IF(AU574&gt;0.1,VLOOKUP(B574,'P2 Origin'!$C$21:$M$176,3,0)*H574,0)</f>
        <v>0</v>
      </c>
      <c r="AF574" s="166">
        <f t="shared" si="234"/>
        <v>0</v>
      </c>
      <c r="AG574" s="165">
        <f>(VLOOKUP(B574,'P2 Origin'!$C$21:$M$176,4,0))*AF574</f>
        <v>0</v>
      </c>
      <c r="AH574" s="166">
        <f t="shared" si="235"/>
        <v>0</v>
      </c>
      <c r="AI574" s="165">
        <f>(VLOOKUP(B574,'P2 Origin'!$C$21:$M$176,5,0))*AH574</f>
        <v>0</v>
      </c>
      <c r="AJ574" s="166">
        <f t="shared" si="251"/>
        <v>24</v>
      </c>
      <c r="AK574" s="165">
        <f>(VLOOKUP(B574,'P2 Origin'!$C$21:$M$176,6,0))*AJ574</f>
        <v>0</v>
      </c>
      <c r="AL574" s="166">
        <f t="shared" si="236"/>
        <v>0</v>
      </c>
      <c r="AM574" s="165">
        <f>(VLOOKUP($B574,'P2 Origin'!$C$21:$M$176,7,0))*AL574</f>
        <v>0</v>
      </c>
      <c r="AN574" s="166">
        <f t="shared" si="237"/>
        <v>0</v>
      </c>
      <c r="AO574" s="165">
        <f>(VLOOKUP($B574,'P2 Origin'!$C$21:$M$176,8,0))*AN574</f>
        <v>0</v>
      </c>
      <c r="AP574" s="166">
        <f t="shared" si="238"/>
        <v>0</v>
      </c>
      <c r="AQ574" s="165">
        <f>(VLOOKUP($B574,'P2 Origin'!$C$21:$M$176,9,0))*AP574</f>
        <v>0</v>
      </c>
      <c r="AR574" s="155">
        <f t="shared" si="239"/>
        <v>1</v>
      </c>
      <c r="AS574" s="164">
        <f>(VLOOKUP(B574,'P2 Origin'!$C$21:$M$176,10,0))*K574</f>
        <v>0</v>
      </c>
      <c r="AT574" s="164">
        <f>(VLOOKUP(B574,'P2 Origin'!$C$21:$M$176,11,0))*J574</f>
        <v>0</v>
      </c>
      <c r="AU574" s="167">
        <v>24</v>
      </c>
      <c r="AV574" s="168">
        <v>24</v>
      </c>
      <c r="AW574" s="169">
        <v>0</v>
      </c>
      <c r="AX574" s="170">
        <f>IF(AU574&gt;=0.1,'P3 Bureaumarge zee- en luchtvr.'!$D$12,0)</f>
        <v>0</v>
      </c>
      <c r="AY574" s="163">
        <f t="shared" si="240"/>
        <v>0</v>
      </c>
      <c r="AZ574" s="157" t="str">
        <f>VLOOKUP(D574,'P4 Destination'!$C$21:$O$176,13,0)</f>
        <v>USD</v>
      </c>
      <c r="BA574" s="164">
        <f t="shared" si="241"/>
        <v>0</v>
      </c>
      <c r="BB574" s="171">
        <f>IF(AU574&gt;0.1,(VLOOKUP(D574,'P4 Destination'!$C$21:$M$176,3,0))*I574,0)</f>
        <v>0</v>
      </c>
      <c r="BC574" s="172">
        <f t="shared" si="242"/>
        <v>0</v>
      </c>
      <c r="BD574" s="171">
        <f>(VLOOKUP($D574,'P4 Destination'!$C$21:$M$176,4,0))*BC574</f>
        <v>0</v>
      </c>
      <c r="BE574" s="172">
        <f t="shared" si="243"/>
        <v>0</v>
      </c>
      <c r="BF574" s="171">
        <f>(VLOOKUP($D574,'P4 Destination'!$C$21:$M$176,5,0))*BE574</f>
        <v>0</v>
      </c>
      <c r="BG574" s="172">
        <f t="shared" si="244"/>
        <v>24</v>
      </c>
      <c r="BH574" s="171">
        <f>(VLOOKUP($D574,'P4 Destination'!$C$21:$M$176,6,0))*BG574</f>
        <v>0</v>
      </c>
      <c r="BI574" s="172">
        <f t="shared" si="245"/>
        <v>0</v>
      </c>
      <c r="BJ574" s="171">
        <f>(VLOOKUP($D574,'P4 Destination'!$C$21:$M$176,7,0))*BI574</f>
        <v>0</v>
      </c>
      <c r="BK574" s="172">
        <f t="shared" si="246"/>
        <v>0</v>
      </c>
      <c r="BL574" s="171">
        <f>(VLOOKUP($D574,'P4 Destination'!$C$21:$M$176,8,0))*BK574</f>
        <v>0</v>
      </c>
      <c r="BM574" s="172">
        <f t="shared" si="247"/>
        <v>0</v>
      </c>
      <c r="BN574" s="171">
        <f>(VLOOKUP($D574,'P4 Destination'!$C$21:$M$176,9,0))*BM574</f>
        <v>0</v>
      </c>
      <c r="BO574" s="154">
        <f t="shared" si="248"/>
        <v>1</v>
      </c>
      <c r="BP574" s="171">
        <f>(VLOOKUP(D574,'P4 Destination'!$C$21:$M$176,10,0))*K574</f>
        <v>0</v>
      </c>
      <c r="BQ574" s="171">
        <f>(VLOOKUP(D574,'P4 Destination'!$C$21:$M$176,11,0))*J574</f>
        <v>0</v>
      </c>
      <c r="BR574" s="173">
        <f t="shared" si="249"/>
        <v>0</v>
      </c>
      <c r="BS574" s="173">
        <f>(AV574*2500)*'P6 Verzekering'!$E$11</f>
        <v>0</v>
      </c>
      <c r="BT574" s="173">
        <f>(AW574*2500)*'P6 Verzekering'!$E$12</f>
        <v>0</v>
      </c>
      <c r="BU574" s="173">
        <f>(L574*2500)*'P6 Verzekering'!$E$13</f>
        <v>0</v>
      </c>
      <c r="BV574" s="173">
        <f t="shared" si="250"/>
        <v>0</v>
      </c>
      <c r="BW574"/>
      <c r="BX574"/>
    </row>
    <row r="575" spans="1:76">
      <c r="A575" s="152" t="s">
        <v>2041</v>
      </c>
      <c r="B575" s="152" t="s">
        <v>219</v>
      </c>
      <c r="C575" s="152" t="s">
        <v>219</v>
      </c>
      <c r="D575" s="152" t="s">
        <v>368</v>
      </c>
      <c r="E575" s="152" t="s">
        <v>367</v>
      </c>
      <c r="F575" s="153">
        <f t="shared" si="224"/>
        <v>27</v>
      </c>
      <c r="G575" s="154">
        <v>1</v>
      </c>
      <c r="H575" s="154">
        <f>IFERROR(VLOOKUP(B575,'P2 Origin'!$C$21:$Q$176,15,FALSE),0)</f>
        <v>0</v>
      </c>
      <c r="I575" s="154">
        <f>IFERROR(VLOOKUP(D575,'P4 Destination'!$C$21:$Q$176,15,FALSE),0)</f>
        <v>1</v>
      </c>
      <c r="J575" s="155">
        <v>1</v>
      </c>
      <c r="K575" s="155"/>
      <c r="L575" s="156">
        <v>0</v>
      </c>
      <c r="M575" s="155">
        <v>0</v>
      </c>
      <c r="N575" s="155">
        <v>0</v>
      </c>
      <c r="O575" s="157">
        <f t="shared" si="225"/>
        <v>0</v>
      </c>
      <c r="P575" s="158">
        <f t="shared" si="226"/>
        <v>0</v>
      </c>
      <c r="Q575" s="159">
        <f>IFERROR(VLOOKUP(N575,'P1 Intra-Europees'!$A$15:$H$25,3,0),0)*P575</f>
        <v>0</v>
      </c>
      <c r="R575" s="160">
        <f t="shared" si="227"/>
        <v>0</v>
      </c>
      <c r="S575" s="159">
        <f>IFERROR(VLOOKUP(N575,'P1 Intra-Europees'!$A$15:$H$25,4,0),0)*R575</f>
        <v>0</v>
      </c>
      <c r="T575" s="160">
        <f t="shared" si="228"/>
        <v>0</v>
      </c>
      <c r="U575" s="159">
        <f>IFERROR(VLOOKUP(N575,'P1 Intra-Europees'!$A$15:$H$25,5,0),0)*T575</f>
        <v>0</v>
      </c>
      <c r="V575" s="160">
        <f t="shared" si="229"/>
        <v>0</v>
      </c>
      <c r="W575" s="159">
        <f>IFERROR(VLOOKUP(N575,'P1 Intra-Europees'!$A$15:$H$25,6,0),0)*V575</f>
        <v>0</v>
      </c>
      <c r="X575" s="160">
        <f t="shared" si="230"/>
        <v>0</v>
      </c>
      <c r="Y575" s="159">
        <f>IFERROR(VLOOKUP(N575,'P1 Intra-Europees'!$A$15:$H$25,7,0),0)*X575</f>
        <v>0</v>
      </c>
      <c r="Z575" s="161">
        <f t="shared" si="231"/>
        <v>0</v>
      </c>
      <c r="AA575" s="162">
        <f>IFERROR(VLOOKUP(N575,'P1 Intra-Europees'!$A$15:$H$25,8,0),0)*Z575</f>
        <v>0</v>
      </c>
      <c r="AB575" s="163">
        <f t="shared" si="232"/>
        <v>0</v>
      </c>
      <c r="AC575" s="157" t="str">
        <f>VLOOKUP(B575,'P2 Origin'!$C$21:$O$176,13,0)</f>
        <v>EUR</v>
      </c>
      <c r="AD575" s="164">
        <f t="shared" si="233"/>
        <v>0</v>
      </c>
      <c r="AE575" s="165">
        <f>IF(AU575&gt;0.1,VLOOKUP(B575,'P2 Origin'!$C$21:$M$176,3,0)*H575,0)</f>
        <v>0</v>
      </c>
      <c r="AF575" s="166">
        <f t="shared" si="234"/>
        <v>0</v>
      </c>
      <c r="AG575" s="165">
        <f>(VLOOKUP(B575,'P2 Origin'!$C$21:$M$176,4,0))*AF575</f>
        <v>0</v>
      </c>
      <c r="AH575" s="166">
        <f t="shared" si="235"/>
        <v>0</v>
      </c>
      <c r="AI575" s="165">
        <f>(VLOOKUP(B575,'P2 Origin'!$C$21:$M$176,5,0))*AH575</f>
        <v>0</v>
      </c>
      <c r="AJ575" s="166">
        <f t="shared" si="251"/>
        <v>0</v>
      </c>
      <c r="AK575" s="165">
        <f>(VLOOKUP(B575,'P2 Origin'!$C$21:$M$176,6,0))*AJ575</f>
        <v>0</v>
      </c>
      <c r="AL575" s="166">
        <f t="shared" si="236"/>
        <v>27</v>
      </c>
      <c r="AM575" s="165">
        <f>(VLOOKUP($B575,'P2 Origin'!$C$21:$M$176,7,0))*AL575</f>
        <v>0</v>
      </c>
      <c r="AN575" s="166">
        <f t="shared" si="237"/>
        <v>0</v>
      </c>
      <c r="AO575" s="165">
        <f>(VLOOKUP($B575,'P2 Origin'!$C$21:$M$176,8,0))*AN575</f>
        <v>0</v>
      </c>
      <c r="AP575" s="166">
        <f t="shared" si="238"/>
        <v>0</v>
      </c>
      <c r="AQ575" s="165">
        <f>(VLOOKUP($B575,'P2 Origin'!$C$21:$M$176,9,0))*AP575</f>
        <v>0</v>
      </c>
      <c r="AR575" s="155">
        <f t="shared" si="239"/>
        <v>1</v>
      </c>
      <c r="AS575" s="164">
        <f>(VLOOKUP(B575,'P2 Origin'!$C$21:$M$176,10,0))*K575</f>
        <v>0</v>
      </c>
      <c r="AT575" s="164">
        <f>(VLOOKUP(B575,'P2 Origin'!$C$21:$M$176,11,0))*J575</f>
        <v>0</v>
      </c>
      <c r="AU575" s="167">
        <v>27</v>
      </c>
      <c r="AV575" s="168">
        <v>27</v>
      </c>
      <c r="AW575" s="169">
        <v>0</v>
      </c>
      <c r="AX575" s="170">
        <f>IF(AU575&gt;=0.1,'P3 Bureaumarge zee- en luchtvr.'!$D$12,0)</f>
        <v>0</v>
      </c>
      <c r="AY575" s="163">
        <f t="shared" si="240"/>
        <v>0</v>
      </c>
      <c r="AZ575" s="157" t="str">
        <f>VLOOKUP(D575,'P4 Destination'!$C$21:$O$176,13,0)</f>
        <v>USD</v>
      </c>
      <c r="BA575" s="164">
        <f t="shared" si="241"/>
        <v>0</v>
      </c>
      <c r="BB575" s="171">
        <f>IF(AU575&gt;0.1,(VLOOKUP(D575,'P4 Destination'!$C$21:$M$176,3,0))*I575,0)</f>
        <v>0</v>
      </c>
      <c r="BC575" s="172">
        <f t="shared" si="242"/>
        <v>0</v>
      </c>
      <c r="BD575" s="171">
        <f>(VLOOKUP($D575,'P4 Destination'!$C$21:$M$176,4,0))*BC575</f>
        <v>0</v>
      </c>
      <c r="BE575" s="172">
        <f t="shared" si="243"/>
        <v>0</v>
      </c>
      <c r="BF575" s="171">
        <f>(VLOOKUP($D575,'P4 Destination'!$C$21:$M$176,5,0))*BE575</f>
        <v>0</v>
      </c>
      <c r="BG575" s="172">
        <f t="shared" si="244"/>
        <v>0</v>
      </c>
      <c r="BH575" s="171">
        <f>(VLOOKUP($D575,'P4 Destination'!$C$21:$M$176,6,0))*BG575</f>
        <v>0</v>
      </c>
      <c r="BI575" s="172">
        <f t="shared" si="245"/>
        <v>27</v>
      </c>
      <c r="BJ575" s="171">
        <f>(VLOOKUP($D575,'P4 Destination'!$C$21:$M$176,7,0))*BI575</f>
        <v>0</v>
      </c>
      <c r="BK575" s="172">
        <f t="shared" si="246"/>
        <v>0</v>
      </c>
      <c r="BL575" s="171">
        <f>(VLOOKUP($D575,'P4 Destination'!$C$21:$M$176,8,0))*BK575</f>
        <v>0</v>
      </c>
      <c r="BM575" s="172">
        <f t="shared" si="247"/>
        <v>0</v>
      </c>
      <c r="BN575" s="171">
        <f>(VLOOKUP($D575,'P4 Destination'!$C$21:$M$176,9,0))*BM575</f>
        <v>0</v>
      </c>
      <c r="BO575" s="154">
        <f t="shared" si="248"/>
        <v>1</v>
      </c>
      <c r="BP575" s="171">
        <f>(VLOOKUP(D575,'P4 Destination'!$C$21:$M$176,10,0))*K575</f>
        <v>0</v>
      </c>
      <c r="BQ575" s="171">
        <f>(VLOOKUP(D575,'P4 Destination'!$C$21:$M$176,11,0))*J575</f>
        <v>0</v>
      </c>
      <c r="BR575" s="173">
        <f t="shared" si="249"/>
        <v>0</v>
      </c>
      <c r="BS575" s="173">
        <f>(AV575*2500)*'P6 Verzekering'!$E$11</f>
        <v>0</v>
      </c>
      <c r="BT575" s="173">
        <f>(AW575*2500)*'P6 Verzekering'!$E$12</f>
        <v>0</v>
      </c>
      <c r="BU575" s="173">
        <f>(L575*2500)*'P6 Verzekering'!$E$13</f>
        <v>0</v>
      </c>
      <c r="BV575" s="173">
        <f t="shared" si="250"/>
        <v>0</v>
      </c>
      <c r="BW575"/>
      <c r="BX575"/>
    </row>
    <row r="576" spans="1:76">
      <c r="A576" s="152" t="s">
        <v>2044</v>
      </c>
      <c r="B576" s="152" t="s">
        <v>219</v>
      </c>
      <c r="C576" s="152" t="s">
        <v>219</v>
      </c>
      <c r="D576" s="152" t="s">
        <v>401</v>
      </c>
      <c r="E576" s="152" t="s">
        <v>400</v>
      </c>
      <c r="F576" s="153">
        <f t="shared" si="224"/>
        <v>23</v>
      </c>
      <c r="G576" s="154">
        <v>1</v>
      </c>
      <c r="H576" s="154">
        <f>IFERROR(VLOOKUP(B576,'P2 Origin'!$C$21:$Q$176,15,FALSE),0)</f>
        <v>0</v>
      </c>
      <c r="I576" s="154">
        <f>IFERROR(VLOOKUP(D576,'P4 Destination'!$C$21:$Q$176,15,FALSE),0)</f>
        <v>0</v>
      </c>
      <c r="J576" s="155">
        <v>1</v>
      </c>
      <c r="K576" s="155"/>
      <c r="L576" s="156">
        <v>0</v>
      </c>
      <c r="M576" s="155">
        <v>0</v>
      </c>
      <c r="N576" s="155">
        <v>0</v>
      </c>
      <c r="O576" s="157">
        <f t="shared" si="225"/>
        <v>0</v>
      </c>
      <c r="P576" s="158">
        <f t="shared" si="226"/>
        <v>0</v>
      </c>
      <c r="Q576" s="159">
        <f>IFERROR(VLOOKUP(N576,'P1 Intra-Europees'!$A$15:$H$25,3,0),0)*P576</f>
        <v>0</v>
      </c>
      <c r="R576" s="160">
        <f t="shared" si="227"/>
        <v>0</v>
      </c>
      <c r="S576" s="159">
        <f>IFERROR(VLOOKUP(N576,'P1 Intra-Europees'!$A$15:$H$25,4,0),0)*R576</f>
        <v>0</v>
      </c>
      <c r="T576" s="160">
        <f t="shared" si="228"/>
        <v>0</v>
      </c>
      <c r="U576" s="159">
        <f>IFERROR(VLOOKUP(N576,'P1 Intra-Europees'!$A$15:$H$25,5,0),0)*T576</f>
        <v>0</v>
      </c>
      <c r="V576" s="160">
        <f t="shared" si="229"/>
        <v>0</v>
      </c>
      <c r="W576" s="159">
        <f>IFERROR(VLOOKUP(N576,'P1 Intra-Europees'!$A$15:$H$25,6,0),0)*V576</f>
        <v>0</v>
      </c>
      <c r="X576" s="160">
        <f t="shared" si="230"/>
        <v>0</v>
      </c>
      <c r="Y576" s="159">
        <f>IFERROR(VLOOKUP(N576,'P1 Intra-Europees'!$A$15:$H$25,7,0),0)*X576</f>
        <v>0</v>
      </c>
      <c r="Z576" s="161">
        <f t="shared" si="231"/>
        <v>0</v>
      </c>
      <c r="AA576" s="162">
        <f>IFERROR(VLOOKUP(N576,'P1 Intra-Europees'!$A$15:$H$25,8,0),0)*Z576</f>
        <v>0</v>
      </c>
      <c r="AB576" s="163">
        <f t="shared" si="232"/>
        <v>0</v>
      </c>
      <c r="AC576" s="157" t="str">
        <f>VLOOKUP(B576,'P2 Origin'!$C$21:$O$176,13,0)</f>
        <v>EUR</v>
      </c>
      <c r="AD576" s="164">
        <f t="shared" si="233"/>
        <v>0</v>
      </c>
      <c r="AE576" s="165">
        <f>IF(AU576&gt;0.1,VLOOKUP(B576,'P2 Origin'!$C$21:$M$176,3,0)*H576,0)</f>
        <v>0</v>
      </c>
      <c r="AF576" s="166">
        <f t="shared" si="234"/>
        <v>0</v>
      </c>
      <c r="AG576" s="165">
        <f>(VLOOKUP(B576,'P2 Origin'!$C$21:$M$176,4,0))*AF576</f>
        <v>0</v>
      </c>
      <c r="AH576" s="166">
        <f t="shared" si="235"/>
        <v>0</v>
      </c>
      <c r="AI576" s="165">
        <f>(VLOOKUP(B576,'P2 Origin'!$C$21:$M$176,5,0))*AH576</f>
        <v>0</v>
      </c>
      <c r="AJ576" s="166">
        <f t="shared" si="251"/>
        <v>23</v>
      </c>
      <c r="AK576" s="165">
        <f>(VLOOKUP(B576,'P2 Origin'!$C$21:$M$176,6,0))*AJ576</f>
        <v>0</v>
      </c>
      <c r="AL576" s="166">
        <f t="shared" si="236"/>
        <v>0</v>
      </c>
      <c r="AM576" s="165">
        <f>(VLOOKUP($B576,'P2 Origin'!$C$21:$M$176,7,0))*AL576</f>
        <v>0</v>
      </c>
      <c r="AN576" s="166">
        <f t="shared" si="237"/>
        <v>0</v>
      </c>
      <c r="AO576" s="165">
        <f>(VLOOKUP($B576,'P2 Origin'!$C$21:$M$176,8,0))*AN576</f>
        <v>0</v>
      </c>
      <c r="AP576" s="166">
        <f t="shared" si="238"/>
        <v>0</v>
      </c>
      <c r="AQ576" s="165">
        <f>(VLOOKUP($B576,'P2 Origin'!$C$21:$M$176,9,0))*AP576</f>
        <v>0</v>
      </c>
      <c r="AR576" s="155">
        <f t="shared" si="239"/>
        <v>1</v>
      </c>
      <c r="AS576" s="164">
        <f>(VLOOKUP(B576,'P2 Origin'!$C$21:$M$176,10,0))*K576</f>
        <v>0</v>
      </c>
      <c r="AT576" s="164">
        <f>(VLOOKUP(B576,'P2 Origin'!$C$21:$M$176,11,0))*J576</f>
        <v>0</v>
      </c>
      <c r="AU576" s="167">
        <v>23</v>
      </c>
      <c r="AV576" s="168">
        <v>23</v>
      </c>
      <c r="AW576" s="169">
        <v>0</v>
      </c>
      <c r="AX576" s="170">
        <f>IF(AU576&gt;=0.1,'P3 Bureaumarge zee- en luchtvr.'!$D$12,0)</f>
        <v>0</v>
      </c>
      <c r="AY576" s="163">
        <f t="shared" si="240"/>
        <v>0</v>
      </c>
      <c r="AZ576" s="157" t="str">
        <f>VLOOKUP(D576,'P4 Destination'!$C$21:$O$176,13,0)</f>
        <v>USD</v>
      </c>
      <c r="BA576" s="164">
        <f t="shared" si="241"/>
        <v>0</v>
      </c>
      <c r="BB576" s="171">
        <f>IF(AU576&gt;0.1,(VLOOKUP(D576,'P4 Destination'!$C$21:$M$176,3,0))*I576,0)</f>
        <v>0</v>
      </c>
      <c r="BC576" s="172">
        <f t="shared" si="242"/>
        <v>0</v>
      </c>
      <c r="BD576" s="171">
        <f>(VLOOKUP($D576,'P4 Destination'!$C$21:$M$176,4,0))*BC576</f>
        <v>0</v>
      </c>
      <c r="BE576" s="172">
        <f t="shared" si="243"/>
        <v>0</v>
      </c>
      <c r="BF576" s="171">
        <f>(VLOOKUP($D576,'P4 Destination'!$C$21:$M$176,5,0))*BE576</f>
        <v>0</v>
      </c>
      <c r="BG576" s="172">
        <f t="shared" si="244"/>
        <v>23</v>
      </c>
      <c r="BH576" s="171">
        <f>(VLOOKUP($D576,'P4 Destination'!$C$21:$M$176,6,0))*BG576</f>
        <v>0</v>
      </c>
      <c r="BI576" s="172">
        <f t="shared" si="245"/>
        <v>0</v>
      </c>
      <c r="BJ576" s="171">
        <f>(VLOOKUP($D576,'P4 Destination'!$C$21:$M$176,7,0))*BI576</f>
        <v>0</v>
      </c>
      <c r="BK576" s="172">
        <f t="shared" si="246"/>
        <v>0</v>
      </c>
      <c r="BL576" s="171">
        <f>(VLOOKUP($D576,'P4 Destination'!$C$21:$M$176,8,0))*BK576</f>
        <v>0</v>
      </c>
      <c r="BM576" s="172">
        <f t="shared" si="247"/>
        <v>0</v>
      </c>
      <c r="BN576" s="171">
        <f>(VLOOKUP($D576,'P4 Destination'!$C$21:$M$176,9,0))*BM576</f>
        <v>0</v>
      </c>
      <c r="BO576" s="154">
        <f t="shared" si="248"/>
        <v>1</v>
      </c>
      <c r="BP576" s="171">
        <f>(VLOOKUP(D576,'P4 Destination'!$C$21:$M$176,10,0))*K576</f>
        <v>0</v>
      </c>
      <c r="BQ576" s="171">
        <f>(VLOOKUP(D576,'P4 Destination'!$C$21:$M$176,11,0))*J576</f>
        <v>0</v>
      </c>
      <c r="BR576" s="173">
        <f t="shared" si="249"/>
        <v>0</v>
      </c>
      <c r="BS576" s="173">
        <f>(AV576*2500)*'P6 Verzekering'!$E$11</f>
        <v>0</v>
      </c>
      <c r="BT576" s="173">
        <f>(AW576*2500)*'P6 Verzekering'!$E$12</f>
        <v>0</v>
      </c>
      <c r="BU576" s="173">
        <f>(L576*2500)*'P6 Verzekering'!$E$13</f>
        <v>0</v>
      </c>
      <c r="BV576" s="173">
        <f t="shared" si="250"/>
        <v>0</v>
      </c>
      <c r="BW576"/>
      <c r="BX576"/>
    </row>
    <row r="577" spans="1:76">
      <c r="A577" s="152" t="s">
        <v>2079</v>
      </c>
      <c r="B577" s="152" t="s">
        <v>219</v>
      </c>
      <c r="C577" s="152" t="s">
        <v>219</v>
      </c>
      <c r="D577" s="152" t="s">
        <v>404</v>
      </c>
      <c r="E577" s="152" t="s">
        <v>403</v>
      </c>
      <c r="F577" s="153">
        <f t="shared" si="224"/>
        <v>26</v>
      </c>
      <c r="G577" s="154">
        <v>1</v>
      </c>
      <c r="H577" s="154">
        <f>IFERROR(VLOOKUP(B577,'P2 Origin'!$C$21:$Q$176,15,FALSE),0)</f>
        <v>0</v>
      </c>
      <c r="I577" s="154">
        <f>IFERROR(VLOOKUP(D577,'P4 Destination'!$C$21:$Q$176,15,FALSE),0)</f>
        <v>0</v>
      </c>
      <c r="J577" s="155">
        <v>1</v>
      </c>
      <c r="K577" s="155"/>
      <c r="L577" s="156">
        <v>0</v>
      </c>
      <c r="M577" s="155">
        <v>0</v>
      </c>
      <c r="N577" s="155">
        <v>0</v>
      </c>
      <c r="O577" s="157">
        <f t="shared" si="225"/>
        <v>0</v>
      </c>
      <c r="P577" s="158">
        <f t="shared" si="226"/>
        <v>0</v>
      </c>
      <c r="Q577" s="159">
        <f>IFERROR(VLOOKUP(N577,'P1 Intra-Europees'!$A$15:$H$25,3,0),0)*P577</f>
        <v>0</v>
      </c>
      <c r="R577" s="160">
        <f t="shared" si="227"/>
        <v>0</v>
      </c>
      <c r="S577" s="159">
        <f>IFERROR(VLOOKUP(N577,'P1 Intra-Europees'!$A$15:$H$25,4,0),0)*R577</f>
        <v>0</v>
      </c>
      <c r="T577" s="160">
        <f t="shared" si="228"/>
        <v>0</v>
      </c>
      <c r="U577" s="159">
        <f>IFERROR(VLOOKUP(N577,'P1 Intra-Europees'!$A$15:$H$25,5,0),0)*T577</f>
        <v>0</v>
      </c>
      <c r="V577" s="160">
        <f t="shared" si="229"/>
        <v>0</v>
      </c>
      <c r="W577" s="159">
        <f>IFERROR(VLOOKUP(N577,'P1 Intra-Europees'!$A$15:$H$25,6,0),0)*V577</f>
        <v>0</v>
      </c>
      <c r="X577" s="160">
        <f t="shared" si="230"/>
        <v>0</v>
      </c>
      <c r="Y577" s="159">
        <f>IFERROR(VLOOKUP(N577,'P1 Intra-Europees'!$A$15:$H$25,7,0),0)*X577</f>
        <v>0</v>
      </c>
      <c r="Z577" s="161">
        <f t="shared" si="231"/>
        <v>0</v>
      </c>
      <c r="AA577" s="162">
        <f>IFERROR(VLOOKUP(N577,'P1 Intra-Europees'!$A$15:$H$25,8,0),0)*Z577</f>
        <v>0</v>
      </c>
      <c r="AB577" s="163">
        <f t="shared" si="232"/>
        <v>0</v>
      </c>
      <c r="AC577" s="157" t="str">
        <f>VLOOKUP(B577,'P2 Origin'!$C$21:$O$176,13,0)</f>
        <v>EUR</v>
      </c>
      <c r="AD577" s="164">
        <f t="shared" si="233"/>
        <v>0</v>
      </c>
      <c r="AE577" s="165">
        <f>IF(AU577&gt;0.1,VLOOKUP(B577,'P2 Origin'!$C$21:$M$176,3,0)*H577,0)</f>
        <v>0</v>
      </c>
      <c r="AF577" s="166">
        <f t="shared" si="234"/>
        <v>0</v>
      </c>
      <c r="AG577" s="165">
        <f>(VLOOKUP(B577,'P2 Origin'!$C$21:$M$176,4,0))*AF577</f>
        <v>0</v>
      </c>
      <c r="AH577" s="166">
        <f t="shared" si="235"/>
        <v>0</v>
      </c>
      <c r="AI577" s="165">
        <f>(VLOOKUP(B577,'P2 Origin'!$C$21:$M$176,5,0))*AH577</f>
        <v>0</v>
      </c>
      <c r="AJ577" s="166">
        <f t="shared" si="251"/>
        <v>0</v>
      </c>
      <c r="AK577" s="165">
        <f>(VLOOKUP(B577,'P2 Origin'!$C$21:$M$176,6,0))*AJ577</f>
        <v>0</v>
      </c>
      <c r="AL577" s="166">
        <f t="shared" si="236"/>
        <v>26</v>
      </c>
      <c r="AM577" s="165">
        <f>(VLOOKUP($B577,'P2 Origin'!$C$21:$M$176,7,0))*AL577</f>
        <v>0</v>
      </c>
      <c r="AN577" s="166">
        <f t="shared" si="237"/>
        <v>0</v>
      </c>
      <c r="AO577" s="165">
        <f>(VLOOKUP($B577,'P2 Origin'!$C$21:$M$176,8,0))*AN577</f>
        <v>0</v>
      </c>
      <c r="AP577" s="166">
        <f t="shared" si="238"/>
        <v>0</v>
      </c>
      <c r="AQ577" s="165">
        <f>(VLOOKUP($B577,'P2 Origin'!$C$21:$M$176,9,0))*AP577</f>
        <v>0</v>
      </c>
      <c r="AR577" s="155">
        <f t="shared" si="239"/>
        <v>1</v>
      </c>
      <c r="AS577" s="164">
        <f>(VLOOKUP(B577,'P2 Origin'!$C$21:$M$176,10,0))*K577</f>
        <v>0</v>
      </c>
      <c r="AT577" s="164">
        <f>(VLOOKUP(B577,'P2 Origin'!$C$21:$M$176,11,0))*J577</f>
        <v>0</v>
      </c>
      <c r="AU577" s="167">
        <v>26</v>
      </c>
      <c r="AV577" s="168">
        <v>26</v>
      </c>
      <c r="AW577" s="169">
        <v>0</v>
      </c>
      <c r="AX577" s="170">
        <f>IF(AU577&gt;=0.1,'P3 Bureaumarge zee- en luchtvr.'!$D$12,0)</f>
        <v>0</v>
      </c>
      <c r="AY577" s="163">
        <f t="shared" si="240"/>
        <v>0</v>
      </c>
      <c r="AZ577" s="157" t="str">
        <f>VLOOKUP(D577,'P4 Destination'!$C$21:$O$176,13,0)</f>
        <v>USD</v>
      </c>
      <c r="BA577" s="164">
        <f t="shared" si="241"/>
        <v>0</v>
      </c>
      <c r="BB577" s="171">
        <f>IF(AU577&gt;0.1,(VLOOKUP(D577,'P4 Destination'!$C$21:$M$176,3,0))*I577,0)</f>
        <v>0</v>
      </c>
      <c r="BC577" s="172">
        <f t="shared" si="242"/>
        <v>0</v>
      </c>
      <c r="BD577" s="171">
        <f>(VLOOKUP($D577,'P4 Destination'!$C$21:$M$176,4,0))*BC577</f>
        <v>0</v>
      </c>
      <c r="BE577" s="172">
        <f t="shared" si="243"/>
        <v>0</v>
      </c>
      <c r="BF577" s="171">
        <f>(VLOOKUP($D577,'P4 Destination'!$C$21:$M$176,5,0))*BE577</f>
        <v>0</v>
      </c>
      <c r="BG577" s="172">
        <f t="shared" si="244"/>
        <v>0</v>
      </c>
      <c r="BH577" s="171">
        <f>(VLOOKUP($D577,'P4 Destination'!$C$21:$M$176,6,0))*BG577</f>
        <v>0</v>
      </c>
      <c r="BI577" s="172">
        <f t="shared" si="245"/>
        <v>26</v>
      </c>
      <c r="BJ577" s="171">
        <f>(VLOOKUP($D577,'P4 Destination'!$C$21:$M$176,7,0))*BI577</f>
        <v>0</v>
      </c>
      <c r="BK577" s="172">
        <f t="shared" si="246"/>
        <v>0</v>
      </c>
      <c r="BL577" s="171">
        <f>(VLOOKUP($D577,'P4 Destination'!$C$21:$M$176,8,0))*BK577</f>
        <v>0</v>
      </c>
      <c r="BM577" s="172">
        <f t="shared" si="247"/>
        <v>0</v>
      </c>
      <c r="BN577" s="171">
        <f>(VLOOKUP($D577,'P4 Destination'!$C$21:$M$176,9,0))*BM577</f>
        <v>0</v>
      </c>
      <c r="BO577" s="154">
        <f t="shared" si="248"/>
        <v>1</v>
      </c>
      <c r="BP577" s="171">
        <f>(VLOOKUP(D577,'P4 Destination'!$C$21:$M$176,10,0))*K577</f>
        <v>0</v>
      </c>
      <c r="BQ577" s="171">
        <f>(VLOOKUP(D577,'P4 Destination'!$C$21:$M$176,11,0))*J577</f>
        <v>0</v>
      </c>
      <c r="BR577" s="173">
        <f t="shared" si="249"/>
        <v>0</v>
      </c>
      <c r="BS577" s="173">
        <f>(AV577*2500)*'P6 Verzekering'!$E$11</f>
        <v>0</v>
      </c>
      <c r="BT577" s="173">
        <f>(AW577*2500)*'P6 Verzekering'!$E$12</f>
        <v>0</v>
      </c>
      <c r="BU577" s="173">
        <f>(L577*2500)*'P6 Verzekering'!$E$13</f>
        <v>0</v>
      </c>
      <c r="BV577" s="173">
        <f t="shared" si="250"/>
        <v>0</v>
      </c>
      <c r="BW577"/>
      <c r="BX577"/>
    </row>
    <row r="578" spans="1:76">
      <c r="A578" s="152" t="s">
        <v>2080</v>
      </c>
      <c r="B578" s="152" t="s">
        <v>219</v>
      </c>
      <c r="C578" s="152" t="s">
        <v>219</v>
      </c>
      <c r="D578" s="152" t="s">
        <v>404</v>
      </c>
      <c r="E578" s="152" t="s">
        <v>403</v>
      </c>
      <c r="F578" s="153">
        <f t="shared" si="224"/>
        <v>60</v>
      </c>
      <c r="G578" s="154">
        <v>1</v>
      </c>
      <c r="H578" s="154">
        <f>IFERROR(VLOOKUP(B578,'P2 Origin'!$C$21:$Q$176,15,FALSE),0)</f>
        <v>0</v>
      </c>
      <c r="I578" s="154">
        <f>IFERROR(VLOOKUP(D578,'P4 Destination'!$C$21:$Q$176,15,FALSE),0)</f>
        <v>0</v>
      </c>
      <c r="J578" s="155"/>
      <c r="K578" s="155">
        <v>1</v>
      </c>
      <c r="L578" s="156">
        <v>0</v>
      </c>
      <c r="M578" s="155">
        <v>0</v>
      </c>
      <c r="N578" s="155">
        <v>0</v>
      </c>
      <c r="O578" s="157">
        <f t="shared" si="225"/>
        <v>0</v>
      </c>
      <c r="P578" s="158">
        <f t="shared" si="226"/>
        <v>0</v>
      </c>
      <c r="Q578" s="159">
        <f>IFERROR(VLOOKUP(N578,'P1 Intra-Europees'!$A$15:$H$25,3,0),0)*P578</f>
        <v>0</v>
      </c>
      <c r="R578" s="160">
        <f t="shared" si="227"/>
        <v>0</v>
      </c>
      <c r="S578" s="159">
        <f>IFERROR(VLOOKUP(N578,'P1 Intra-Europees'!$A$15:$H$25,4,0),0)*R578</f>
        <v>0</v>
      </c>
      <c r="T578" s="160">
        <f t="shared" si="228"/>
        <v>0</v>
      </c>
      <c r="U578" s="159">
        <f>IFERROR(VLOOKUP(N578,'P1 Intra-Europees'!$A$15:$H$25,5,0),0)*T578</f>
        <v>0</v>
      </c>
      <c r="V578" s="160">
        <f t="shared" si="229"/>
        <v>0</v>
      </c>
      <c r="W578" s="159">
        <f>IFERROR(VLOOKUP(N578,'P1 Intra-Europees'!$A$15:$H$25,6,0),0)*V578</f>
        <v>0</v>
      </c>
      <c r="X578" s="160">
        <f t="shared" si="230"/>
        <v>0</v>
      </c>
      <c r="Y578" s="159">
        <f>IFERROR(VLOOKUP(N578,'P1 Intra-Europees'!$A$15:$H$25,7,0),0)*X578</f>
        <v>0</v>
      </c>
      <c r="Z578" s="161">
        <f t="shared" si="231"/>
        <v>0</v>
      </c>
      <c r="AA578" s="162">
        <f>IFERROR(VLOOKUP(N578,'P1 Intra-Europees'!$A$15:$H$25,8,0),0)*Z578</f>
        <v>0</v>
      </c>
      <c r="AB578" s="163">
        <f t="shared" si="232"/>
        <v>0</v>
      </c>
      <c r="AC578" s="157" t="str">
        <f>VLOOKUP(B578,'P2 Origin'!$C$21:$O$176,13,0)</f>
        <v>EUR</v>
      </c>
      <c r="AD578" s="164">
        <f t="shared" si="233"/>
        <v>0</v>
      </c>
      <c r="AE578" s="165">
        <f>IF(AU578&gt;0.1,VLOOKUP(B578,'P2 Origin'!$C$21:$M$176,3,0)*H578,0)</f>
        <v>0</v>
      </c>
      <c r="AF578" s="166">
        <f t="shared" si="234"/>
        <v>0</v>
      </c>
      <c r="AG578" s="165">
        <f>(VLOOKUP(B578,'P2 Origin'!$C$21:$M$176,4,0))*AF578</f>
        <v>0</v>
      </c>
      <c r="AH578" s="166">
        <f t="shared" si="235"/>
        <v>0</v>
      </c>
      <c r="AI578" s="165">
        <f>(VLOOKUP(B578,'P2 Origin'!$C$21:$M$176,5,0))*AH578</f>
        <v>0</v>
      </c>
      <c r="AJ578" s="166">
        <f t="shared" si="251"/>
        <v>0</v>
      </c>
      <c r="AK578" s="165">
        <f>(VLOOKUP(B578,'P2 Origin'!$C$21:$M$176,6,0))*AJ578</f>
        <v>0</v>
      </c>
      <c r="AL578" s="166">
        <f t="shared" si="236"/>
        <v>0</v>
      </c>
      <c r="AM578" s="165">
        <f>(VLOOKUP($B578,'P2 Origin'!$C$21:$M$176,7,0))*AL578</f>
        <v>0</v>
      </c>
      <c r="AN578" s="166">
        <f t="shared" si="237"/>
        <v>0</v>
      </c>
      <c r="AO578" s="165">
        <f>(VLOOKUP($B578,'P2 Origin'!$C$21:$M$176,8,0))*AN578</f>
        <v>0</v>
      </c>
      <c r="AP578" s="166">
        <f t="shared" si="238"/>
        <v>60</v>
      </c>
      <c r="AQ578" s="165">
        <f>(VLOOKUP($B578,'P2 Origin'!$C$21:$M$176,9,0))*AP578</f>
        <v>0</v>
      </c>
      <c r="AR578" s="155">
        <f t="shared" si="239"/>
        <v>1</v>
      </c>
      <c r="AS578" s="164">
        <f>(VLOOKUP(B578,'P2 Origin'!$C$21:$M$176,10,0))*K578</f>
        <v>0</v>
      </c>
      <c r="AT578" s="164">
        <f>(VLOOKUP(B578,'P2 Origin'!$C$21:$M$176,11,0))*J578</f>
        <v>0</v>
      </c>
      <c r="AU578" s="167">
        <v>60</v>
      </c>
      <c r="AV578" s="168">
        <v>60</v>
      </c>
      <c r="AW578" s="169">
        <v>0</v>
      </c>
      <c r="AX578" s="170">
        <f>IF(AU578&gt;=0.1,'P3 Bureaumarge zee- en luchtvr.'!$D$12,0)</f>
        <v>0</v>
      </c>
      <c r="AY578" s="163">
        <f t="shared" si="240"/>
        <v>0</v>
      </c>
      <c r="AZ578" s="157" t="str">
        <f>VLOOKUP(D578,'P4 Destination'!$C$21:$O$176,13,0)</f>
        <v>USD</v>
      </c>
      <c r="BA578" s="164">
        <f t="shared" si="241"/>
        <v>0</v>
      </c>
      <c r="BB578" s="171">
        <f>IF(AU578&gt;0.1,(VLOOKUP(D578,'P4 Destination'!$C$21:$M$176,3,0))*I578,0)</f>
        <v>0</v>
      </c>
      <c r="BC578" s="172">
        <f t="shared" si="242"/>
        <v>0</v>
      </c>
      <c r="BD578" s="171">
        <f>(VLOOKUP($D578,'P4 Destination'!$C$21:$M$176,4,0))*BC578</f>
        <v>0</v>
      </c>
      <c r="BE578" s="172">
        <f t="shared" si="243"/>
        <v>0</v>
      </c>
      <c r="BF578" s="171">
        <f>(VLOOKUP($D578,'P4 Destination'!$C$21:$M$176,5,0))*BE578</f>
        <v>0</v>
      </c>
      <c r="BG578" s="172">
        <f t="shared" si="244"/>
        <v>0</v>
      </c>
      <c r="BH578" s="171">
        <f>(VLOOKUP($D578,'P4 Destination'!$C$21:$M$176,6,0))*BG578</f>
        <v>0</v>
      </c>
      <c r="BI578" s="172">
        <f t="shared" si="245"/>
        <v>0</v>
      </c>
      <c r="BJ578" s="171">
        <f>(VLOOKUP($D578,'P4 Destination'!$C$21:$M$176,7,0))*BI578</f>
        <v>0</v>
      </c>
      <c r="BK578" s="172">
        <f t="shared" si="246"/>
        <v>0</v>
      </c>
      <c r="BL578" s="171">
        <f>(VLOOKUP($D578,'P4 Destination'!$C$21:$M$176,8,0))*BK578</f>
        <v>0</v>
      </c>
      <c r="BM578" s="172">
        <f t="shared" si="247"/>
        <v>60</v>
      </c>
      <c r="BN578" s="171">
        <f>(VLOOKUP($D578,'P4 Destination'!$C$21:$M$176,9,0))*BM578</f>
        <v>0</v>
      </c>
      <c r="BO578" s="154">
        <f t="shared" si="248"/>
        <v>1</v>
      </c>
      <c r="BP578" s="171">
        <f>(VLOOKUP(D578,'P4 Destination'!$C$21:$M$176,10,0))*K578</f>
        <v>0</v>
      </c>
      <c r="BQ578" s="171">
        <f>(VLOOKUP(D578,'P4 Destination'!$C$21:$M$176,11,0))*J578</f>
        <v>0</v>
      </c>
      <c r="BR578" s="173">
        <f t="shared" si="249"/>
        <v>0</v>
      </c>
      <c r="BS578" s="173">
        <f>(AV578*2500)*'P6 Verzekering'!$E$11</f>
        <v>0</v>
      </c>
      <c r="BT578" s="173">
        <f>(AW578*2500)*'P6 Verzekering'!$E$12</f>
        <v>0</v>
      </c>
      <c r="BU578" s="173">
        <f>(L578*2500)*'P6 Verzekering'!$E$13</f>
        <v>0</v>
      </c>
      <c r="BV578" s="173">
        <f t="shared" si="250"/>
        <v>0</v>
      </c>
      <c r="BW578"/>
      <c r="BX578"/>
    </row>
    <row r="579" spans="1:76">
      <c r="A579" s="152" t="s">
        <v>2082</v>
      </c>
      <c r="B579" s="152" t="s">
        <v>219</v>
      </c>
      <c r="C579" s="152" t="s">
        <v>219</v>
      </c>
      <c r="D579" s="152" t="s">
        <v>383</v>
      </c>
      <c r="E579" s="152" t="s">
        <v>382</v>
      </c>
      <c r="F579" s="153">
        <f t="shared" si="224"/>
        <v>55</v>
      </c>
      <c r="G579" s="154">
        <v>1</v>
      </c>
      <c r="H579" s="154">
        <f>IFERROR(VLOOKUP(B579,'P2 Origin'!$C$21:$Q$176,15,FALSE),0)</f>
        <v>0</v>
      </c>
      <c r="I579" s="154">
        <f>IFERROR(VLOOKUP(D579,'P4 Destination'!$C$21:$Q$176,15,FALSE),0)</f>
        <v>0</v>
      </c>
      <c r="J579" s="155"/>
      <c r="K579" s="155">
        <v>1</v>
      </c>
      <c r="L579" s="156">
        <v>0</v>
      </c>
      <c r="M579" s="155">
        <v>0</v>
      </c>
      <c r="N579" s="155">
        <v>0</v>
      </c>
      <c r="O579" s="157">
        <f t="shared" si="225"/>
        <v>0</v>
      </c>
      <c r="P579" s="158">
        <f t="shared" si="226"/>
        <v>0</v>
      </c>
      <c r="Q579" s="159">
        <f>IFERROR(VLOOKUP(N579,'P1 Intra-Europees'!$A$15:$H$25,3,0),0)*P579</f>
        <v>0</v>
      </c>
      <c r="R579" s="160">
        <f t="shared" si="227"/>
        <v>0</v>
      </c>
      <c r="S579" s="159">
        <f>IFERROR(VLOOKUP(N579,'P1 Intra-Europees'!$A$15:$H$25,4,0),0)*R579</f>
        <v>0</v>
      </c>
      <c r="T579" s="160">
        <f t="shared" si="228"/>
        <v>0</v>
      </c>
      <c r="U579" s="159">
        <f>IFERROR(VLOOKUP(N579,'P1 Intra-Europees'!$A$15:$H$25,5,0),0)*T579</f>
        <v>0</v>
      </c>
      <c r="V579" s="160">
        <f t="shared" si="229"/>
        <v>0</v>
      </c>
      <c r="W579" s="159">
        <f>IFERROR(VLOOKUP(N579,'P1 Intra-Europees'!$A$15:$H$25,6,0),0)*V579</f>
        <v>0</v>
      </c>
      <c r="X579" s="160">
        <f t="shared" si="230"/>
        <v>0</v>
      </c>
      <c r="Y579" s="159">
        <f>IFERROR(VLOOKUP(N579,'P1 Intra-Europees'!$A$15:$H$25,7,0),0)*X579</f>
        <v>0</v>
      </c>
      <c r="Z579" s="161">
        <f t="shared" si="231"/>
        <v>0</v>
      </c>
      <c r="AA579" s="162">
        <f>IFERROR(VLOOKUP(N579,'P1 Intra-Europees'!$A$15:$H$25,8,0),0)*Z579</f>
        <v>0</v>
      </c>
      <c r="AB579" s="163">
        <f t="shared" si="232"/>
        <v>0</v>
      </c>
      <c r="AC579" s="157" t="str">
        <f>VLOOKUP(B579,'P2 Origin'!$C$21:$O$176,13,0)</f>
        <v>EUR</v>
      </c>
      <c r="AD579" s="164">
        <f t="shared" si="233"/>
        <v>0</v>
      </c>
      <c r="AE579" s="165">
        <f>IF(AU579&gt;0.1,VLOOKUP(B579,'P2 Origin'!$C$21:$M$176,3,0)*H579,0)</f>
        <v>0</v>
      </c>
      <c r="AF579" s="166">
        <f t="shared" si="234"/>
        <v>0</v>
      </c>
      <c r="AG579" s="165">
        <f>(VLOOKUP(B579,'P2 Origin'!$C$21:$M$176,4,0))*AF579</f>
        <v>0</v>
      </c>
      <c r="AH579" s="166">
        <f t="shared" si="235"/>
        <v>0</v>
      </c>
      <c r="AI579" s="165">
        <f>(VLOOKUP(B579,'P2 Origin'!$C$21:$M$176,5,0))*AH579</f>
        <v>0</v>
      </c>
      <c r="AJ579" s="166">
        <f t="shared" si="251"/>
        <v>0</v>
      </c>
      <c r="AK579" s="165">
        <f>(VLOOKUP(B579,'P2 Origin'!$C$21:$M$176,6,0))*AJ579</f>
        <v>0</v>
      </c>
      <c r="AL579" s="166">
        <f t="shared" si="236"/>
        <v>0</v>
      </c>
      <c r="AM579" s="165">
        <f>(VLOOKUP($B579,'P2 Origin'!$C$21:$M$176,7,0))*AL579</f>
        <v>0</v>
      </c>
      <c r="AN579" s="166">
        <f t="shared" si="237"/>
        <v>0</v>
      </c>
      <c r="AO579" s="165">
        <f>(VLOOKUP($B579,'P2 Origin'!$C$21:$M$176,8,0))*AN579</f>
        <v>0</v>
      </c>
      <c r="AP579" s="166">
        <f t="shared" si="238"/>
        <v>55</v>
      </c>
      <c r="AQ579" s="165">
        <f>(VLOOKUP($B579,'P2 Origin'!$C$21:$M$176,9,0))*AP579</f>
        <v>0</v>
      </c>
      <c r="AR579" s="155">
        <f t="shared" si="239"/>
        <v>1</v>
      </c>
      <c r="AS579" s="164">
        <f>(VLOOKUP(B579,'P2 Origin'!$C$21:$M$176,10,0))*K579</f>
        <v>0</v>
      </c>
      <c r="AT579" s="164">
        <f>(VLOOKUP(B579,'P2 Origin'!$C$21:$M$176,11,0))*J579</f>
        <v>0</v>
      </c>
      <c r="AU579" s="167">
        <v>55</v>
      </c>
      <c r="AV579" s="168">
        <v>55</v>
      </c>
      <c r="AW579" s="169">
        <v>0</v>
      </c>
      <c r="AX579" s="170">
        <f>IF(AU579&gt;=0.1,'P3 Bureaumarge zee- en luchtvr.'!$D$12,0)</f>
        <v>0</v>
      </c>
      <c r="AY579" s="163">
        <f t="shared" si="240"/>
        <v>0</v>
      </c>
      <c r="AZ579" s="157" t="str">
        <f>VLOOKUP(D579,'P4 Destination'!$C$21:$O$176,13,0)</f>
        <v>USD</v>
      </c>
      <c r="BA579" s="164">
        <f t="shared" si="241"/>
        <v>0</v>
      </c>
      <c r="BB579" s="171">
        <f>IF(AU579&gt;0.1,(VLOOKUP(D579,'P4 Destination'!$C$21:$M$176,3,0))*I579,0)</f>
        <v>0</v>
      </c>
      <c r="BC579" s="172">
        <f t="shared" si="242"/>
        <v>0</v>
      </c>
      <c r="BD579" s="171">
        <f>(VLOOKUP($D579,'P4 Destination'!$C$21:$M$176,4,0))*BC579</f>
        <v>0</v>
      </c>
      <c r="BE579" s="172">
        <f t="shared" si="243"/>
        <v>0</v>
      </c>
      <c r="BF579" s="171">
        <f>(VLOOKUP($D579,'P4 Destination'!$C$21:$M$176,5,0))*BE579</f>
        <v>0</v>
      </c>
      <c r="BG579" s="172">
        <f t="shared" si="244"/>
        <v>0</v>
      </c>
      <c r="BH579" s="171">
        <f>(VLOOKUP($D579,'P4 Destination'!$C$21:$M$176,6,0))*BG579</f>
        <v>0</v>
      </c>
      <c r="BI579" s="172">
        <f t="shared" si="245"/>
        <v>0</v>
      </c>
      <c r="BJ579" s="171">
        <f>(VLOOKUP($D579,'P4 Destination'!$C$21:$M$176,7,0))*BI579</f>
        <v>0</v>
      </c>
      <c r="BK579" s="172">
        <f t="shared" si="246"/>
        <v>0</v>
      </c>
      <c r="BL579" s="171">
        <f>(VLOOKUP($D579,'P4 Destination'!$C$21:$M$176,8,0))*BK579</f>
        <v>0</v>
      </c>
      <c r="BM579" s="172">
        <f t="shared" si="247"/>
        <v>55</v>
      </c>
      <c r="BN579" s="171">
        <f>(VLOOKUP($D579,'P4 Destination'!$C$21:$M$176,9,0))*BM579</f>
        <v>0</v>
      </c>
      <c r="BO579" s="154">
        <f t="shared" si="248"/>
        <v>1</v>
      </c>
      <c r="BP579" s="171">
        <f>(VLOOKUP(D579,'P4 Destination'!$C$21:$M$176,10,0))*K579</f>
        <v>0</v>
      </c>
      <c r="BQ579" s="171">
        <f>(VLOOKUP(D579,'P4 Destination'!$C$21:$M$176,11,0))*J579</f>
        <v>0</v>
      </c>
      <c r="BR579" s="173">
        <f t="shared" si="249"/>
        <v>0</v>
      </c>
      <c r="BS579" s="173">
        <f>(AV579*2500)*'P6 Verzekering'!$E$11</f>
        <v>0</v>
      </c>
      <c r="BT579" s="173">
        <f>(AW579*2500)*'P6 Verzekering'!$E$12</f>
        <v>0</v>
      </c>
      <c r="BU579" s="173">
        <f>(L579*2500)*'P6 Verzekering'!$E$13</f>
        <v>0</v>
      </c>
      <c r="BV579" s="173">
        <f t="shared" si="250"/>
        <v>0</v>
      </c>
      <c r="BW579"/>
      <c r="BX579"/>
    </row>
    <row r="580" spans="1:76">
      <c r="A580" s="152" t="s">
        <v>2083</v>
      </c>
      <c r="B580" s="152" t="s">
        <v>219</v>
      </c>
      <c r="C580" s="152" t="s">
        <v>219</v>
      </c>
      <c r="D580" s="152" t="s">
        <v>383</v>
      </c>
      <c r="E580" s="152" t="s">
        <v>382</v>
      </c>
      <c r="F580" s="153">
        <f t="shared" si="224"/>
        <v>30</v>
      </c>
      <c r="G580" s="154">
        <v>1</v>
      </c>
      <c r="H580" s="154">
        <f>IFERROR(VLOOKUP(B580,'P2 Origin'!$C$21:$Q$176,15,FALSE),0)</f>
        <v>0</v>
      </c>
      <c r="I580" s="154">
        <f>IFERROR(VLOOKUP(D580,'P4 Destination'!$C$21:$Q$176,15,FALSE),0)</f>
        <v>0</v>
      </c>
      <c r="J580" s="155">
        <v>1</v>
      </c>
      <c r="K580" s="155"/>
      <c r="L580" s="156">
        <v>0</v>
      </c>
      <c r="M580" s="155">
        <v>0</v>
      </c>
      <c r="N580" s="155">
        <v>0</v>
      </c>
      <c r="O580" s="157">
        <f t="shared" si="225"/>
        <v>0</v>
      </c>
      <c r="P580" s="158">
        <f t="shared" si="226"/>
        <v>0</v>
      </c>
      <c r="Q580" s="159">
        <f>IFERROR(VLOOKUP(N580,'P1 Intra-Europees'!$A$15:$H$25,3,0),0)*P580</f>
        <v>0</v>
      </c>
      <c r="R580" s="160">
        <f t="shared" si="227"/>
        <v>0</v>
      </c>
      <c r="S580" s="159">
        <f>IFERROR(VLOOKUP(N580,'P1 Intra-Europees'!$A$15:$H$25,4,0),0)*R580</f>
        <v>0</v>
      </c>
      <c r="T580" s="160">
        <f t="shared" si="228"/>
        <v>0</v>
      </c>
      <c r="U580" s="159">
        <f>IFERROR(VLOOKUP(N580,'P1 Intra-Europees'!$A$15:$H$25,5,0),0)*T580</f>
        <v>0</v>
      </c>
      <c r="V580" s="160">
        <f t="shared" si="229"/>
        <v>0</v>
      </c>
      <c r="W580" s="159">
        <f>IFERROR(VLOOKUP(N580,'P1 Intra-Europees'!$A$15:$H$25,6,0),0)*V580</f>
        <v>0</v>
      </c>
      <c r="X580" s="160">
        <f t="shared" si="230"/>
        <v>0</v>
      </c>
      <c r="Y580" s="159">
        <f>IFERROR(VLOOKUP(N580,'P1 Intra-Europees'!$A$15:$H$25,7,0),0)*X580</f>
        <v>0</v>
      </c>
      <c r="Z580" s="161">
        <f t="shared" si="231"/>
        <v>0</v>
      </c>
      <c r="AA580" s="162">
        <f>IFERROR(VLOOKUP(N580,'P1 Intra-Europees'!$A$15:$H$25,8,0),0)*Z580</f>
        <v>0</v>
      </c>
      <c r="AB580" s="163">
        <f t="shared" si="232"/>
        <v>0</v>
      </c>
      <c r="AC580" s="157" t="str">
        <f>VLOOKUP(B580,'P2 Origin'!$C$21:$O$176,13,0)</f>
        <v>EUR</v>
      </c>
      <c r="AD580" s="164">
        <f t="shared" si="233"/>
        <v>0</v>
      </c>
      <c r="AE580" s="165">
        <f>IF(AU580&gt;0.1,VLOOKUP(B580,'P2 Origin'!$C$21:$M$176,3,0)*H580,0)</f>
        <v>0</v>
      </c>
      <c r="AF580" s="166">
        <f t="shared" si="234"/>
        <v>0</v>
      </c>
      <c r="AG580" s="165">
        <f>(VLOOKUP(B580,'P2 Origin'!$C$21:$M$176,4,0))*AF580</f>
        <v>0</v>
      </c>
      <c r="AH580" s="166">
        <f t="shared" si="235"/>
        <v>0</v>
      </c>
      <c r="AI580" s="165">
        <f>(VLOOKUP(B580,'P2 Origin'!$C$21:$M$176,5,0))*AH580</f>
        <v>0</v>
      </c>
      <c r="AJ580" s="166">
        <f t="shared" si="251"/>
        <v>0</v>
      </c>
      <c r="AK580" s="165">
        <f>(VLOOKUP(B580,'P2 Origin'!$C$21:$M$176,6,0))*AJ580</f>
        <v>0</v>
      </c>
      <c r="AL580" s="166">
        <f t="shared" si="236"/>
        <v>30</v>
      </c>
      <c r="AM580" s="165">
        <f>(VLOOKUP($B580,'P2 Origin'!$C$21:$M$176,7,0))*AL580</f>
        <v>0</v>
      </c>
      <c r="AN580" s="166">
        <f t="shared" si="237"/>
        <v>0</v>
      </c>
      <c r="AO580" s="165">
        <f>(VLOOKUP($B580,'P2 Origin'!$C$21:$M$176,8,0))*AN580</f>
        <v>0</v>
      </c>
      <c r="AP580" s="166">
        <f t="shared" si="238"/>
        <v>0</v>
      </c>
      <c r="AQ580" s="165">
        <f>(VLOOKUP($B580,'P2 Origin'!$C$21:$M$176,9,0))*AP580</f>
        <v>0</v>
      </c>
      <c r="AR580" s="155">
        <f t="shared" si="239"/>
        <v>1</v>
      </c>
      <c r="AS580" s="164">
        <f>(VLOOKUP(B580,'P2 Origin'!$C$21:$M$176,10,0))*K580</f>
        <v>0</v>
      </c>
      <c r="AT580" s="164">
        <f>(VLOOKUP(B580,'P2 Origin'!$C$21:$M$176,11,0))*J580</f>
        <v>0</v>
      </c>
      <c r="AU580" s="167">
        <v>30</v>
      </c>
      <c r="AV580" s="168">
        <v>30</v>
      </c>
      <c r="AW580" s="169">
        <v>0</v>
      </c>
      <c r="AX580" s="170">
        <f>IF(AU580&gt;=0.1,'P3 Bureaumarge zee- en luchtvr.'!$D$12,0)</f>
        <v>0</v>
      </c>
      <c r="AY580" s="163">
        <f t="shared" si="240"/>
        <v>0</v>
      </c>
      <c r="AZ580" s="157" t="str">
        <f>VLOOKUP(D580,'P4 Destination'!$C$21:$O$176,13,0)</f>
        <v>USD</v>
      </c>
      <c r="BA580" s="164">
        <f t="shared" si="241"/>
        <v>0</v>
      </c>
      <c r="BB580" s="171">
        <f>IF(AU580&gt;0.1,(VLOOKUP(D580,'P4 Destination'!$C$21:$M$176,3,0))*I580,0)</f>
        <v>0</v>
      </c>
      <c r="BC580" s="172">
        <f t="shared" si="242"/>
        <v>0</v>
      </c>
      <c r="BD580" s="171">
        <f>(VLOOKUP($D580,'P4 Destination'!$C$21:$M$176,4,0))*BC580</f>
        <v>0</v>
      </c>
      <c r="BE580" s="172">
        <f t="shared" si="243"/>
        <v>0</v>
      </c>
      <c r="BF580" s="171">
        <f>(VLOOKUP($D580,'P4 Destination'!$C$21:$M$176,5,0))*BE580</f>
        <v>0</v>
      </c>
      <c r="BG580" s="172">
        <f t="shared" si="244"/>
        <v>0</v>
      </c>
      <c r="BH580" s="171">
        <f>(VLOOKUP($D580,'P4 Destination'!$C$21:$M$176,6,0))*BG580</f>
        <v>0</v>
      </c>
      <c r="BI580" s="172">
        <f t="shared" si="245"/>
        <v>30</v>
      </c>
      <c r="BJ580" s="171">
        <f>(VLOOKUP($D580,'P4 Destination'!$C$21:$M$176,7,0))*BI580</f>
        <v>0</v>
      </c>
      <c r="BK580" s="172">
        <f t="shared" si="246"/>
        <v>0</v>
      </c>
      <c r="BL580" s="171">
        <f>(VLOOKUP($D580,'P4 Destination'!$C$21:$M$176,8,0))*BK580</f>
        <v>0</v>
      </c>
      <c r="BM580" s="172">
        <f t="shared" si="247"/>
        <v>0</v>
      </c>
      <c r="BN580" s="171">
        <f>(VLOOKUP($D580,'P4 Destination'!$C$21:$M$176,9,0))*BM580</f>
        <v>0</v>
      </c>
      <c r="BO580" s="154">
        <f t="shared" si="248"/>
        <v>1</v>
      </c>
      <c r="BP580" s="171">
        <f>(VLOOKUP(D580,'P4 Destination'!$C$21:$M$176,10,0))*K580</f>
        <v>0</v>
      </c>
      <c r="BQ580" s="171">
        <f>(VLOOKUP(D580,'P4 Destination'!$C$21:$M$176,11,0))*J580</f>
        <v>0</v>
      </c>
      <c r="BR580" s="173">
        <f t="shared" si="249"/>
        <v>0</v>
      </c>
      <c r="BS580" s="173">
        <f>(AV580*2500)*'P6 Verzekering'!$E$11</f>
        <v>0</v>
      </c>
      <c r="BT580" s="173">
        <f>(AW580*2500)*'P6 Verzekering'!$E$12</f>
        <v>0</v>
      </c>
      <c r="BU580" s="173">
        <f>(L580*2500)*'P6 Verzekering'!$E$13</f>
        <v>0</v>
      </c>
      <c r="BV580" s="173">
        <f t="shared" si="250"/>
        <v>0</v>
      </c>
      <c r="BW580"/>
      <c r="BX580"/>
    </row>
    <row r="581" spans="1:76">
      <c r="A581" s="152" t="s">
        <v>2084</v>
      </c>
      <c r="B581" s="152" t="s">
        <v>219</v>
      </c>
      <c r="C581" s="152" t="s">
        <v>219</v>
      </c>
      <c r="D581" s="152" t="s">
        <v>383</v>
      </c>
      <c r="E581" s="152" t="s">
        <v>382</v>
      </c>
      <c r="F581" s="153">
        <f t="shared" si="224"/>
        <v>22</v>
      </c>
      <c r="G581" s="154">
        <v>1</v>
      </c>
      <c r="H581" s="154">
        <f>IFERROR(VLOOKUP(B581,'P2 Origin'!$C$21:$Q$176,15,FALSE),0)</f>
        <v>0</v>
      </c>
      <c r="I581" s="154">
        <f>IFERROR(VLOOKUP(D581,'P4 Destination'!$C$21:$Q$176,15,FALSE),0)</f>
        <v>0</v>
      </c>
      <c r="J581" s="155">
        <v>1</v>
      </c>
      <c r="K581" s="155"/>
      <c r="L581" s="156">
        <v>0</v>
      </c>
      <c r="M581" s="155">
        <v>0</v>
      </c>
      <c r="N581" s="155">
        <v>0</v>
      </c>
      <c r="O581" s="157">
        <f t="shared" si="225"/>
        <v>0</v>
      </c>
      <c r="P581" s="158">
        <f t="shared" si="226"/>
        <v>0</v>
      </c>
      <c r="Q581" s="159">
        <f>IFERROR(VLOOKUP(N581,'P1 Intra-Europees'!$A$15:$H$25,3,0),0)*P581</f>
        <v>0</v>
      </c>
      <c r="R581" s="160">
        <f t="shared" si="227"/>
        <v>0</v>
      </c>
      <c r="S581" s="159">
        <f>IFERROR(VLOOKUP(N581,'P1 Intra-Europees'!$A$15:$H$25,4,0),0)*R581</f>
        <v>0</v>
      </c>
      <c r="T581" s="160">
        <f t="shared" si="228"/>
        <v>0</v>
      </c>
      <c r="U581" s="159">
        <f>IFERROR(VLOOKUP(N581,'P1 Intra-Europees'!$A$15:$H$25,5,0),0)*T581</f>
        <v>0</v>
      </c>
      <c r="V581" s="160">
        <f t="shared" si="229"/>
        <v>0</v>
      </c>
      <c r="W581" s="159">
        <f>IFERROR(VLOOKUP(N581,'P1 Intra-Europees'!$A$15:$H$25,6,0),0)*V581</f>
        <v>0</v>
      </c>
      <c r="X581" s="160">
        <f t="shared" si="230"/>
        <v>0</v>
      </c>
      <c r="Y581" s="159">
        <f>IFERROR(VLOOKUP(N581,'P1 Intra-Europees'!$A$15:$H$25,7,0),0)*X581</f>
        <v>0</v>
      </c>
      <c r="Z581" s="161">
        <f t="shared" si="231"/>
        <v>0</v>
      </c>
      <c r="AA581" s="162">
        <f>IFERROR(VLOOKUP(N581,'P1 Intra-Europees'!$A$15:$H$25,8,0),0)*Z581</f>
        <v>0</v>
      </c>
      <c r="AB581" s="163">
        <f t="shared" si="232"/>
        <v>0</v>
      </c>
      <c r="AC581" s="157" t="str">
        <f>VLOOKUP(B581,'P2 Origin'!$C$21:$O$176,13,0)</f>
        <v>EUR</v>
      </c>
      <c r="AD581" s="164">
        <f t="shared" si="233"/>
        <v>0</v>
      </c>
      <c r="AE581" s="165">
        <f>IF(AU581&gt;0.1,VLOOKUP(B581,'P2 Origin'!$C$21:$M$176,3,0)*H581,0)</f>
        <v>0</v>
      </c>
      <c r="AF581" s="166">
        <f t="shared" si="234"/>
        <v>0</v>
      </c>
      <c r="AG581" s="165">
        <f>(VLOOKUP(B581,'P2 Origin'!$C$21:$M$176,4,0))*AF581</f>
        <v>0</v>
      </c>
      <c r="AH581" s="166">
        <f t="shared" si="235"/>
        <v>0</v>
      </c>
      <c r="AI581" s="165">
        <f>(VLOOKUP(B581,'P2 Origin'!$C$21:$M$176,5,0))*AH581</f>
        <v>0</v>
      </c>
      <c r="AJ581" s="166">
        <f t="shared" si="251"/>
        <v>22</v>
      </c>
      <c r="AK581" s="165">
        <f>(VLOOKUP(B581,'P2 Origin'!$C$21:$M$176,6,0))*AJ581</f>
        <v>0</v>
      </c>
      <c r="AL581" s="166">
        <f t="shared" si="236"/>
        <v>0</v>
      </c>
      <c r="AM581" s="165">
        <f>(VLOOKUP($B581,'P2 Origin'!$C$21:$M$176,7,0))*AL581</f>
        <v>0</v>
      </c>
      <c r="AN581" s="166">
        <f t="shared" si="237"/>
        <v>0</v>
      </c>
      <c r="AO581" s="165">
        <f>(VLOOKUP($B581,'P2 Origin'!$C$21:$M$176,8,0))*AN581</f>
        <v>0</v>
      </c>
      <c r="AP581" s="166">
        <f t="shared" si="238"/>
        <v>0</v>
      </c>
      <c r="AQ581" s="165">
        <f>(VLOOKUP($B581,'P2 Origin'!$C$21:$M$176,9,0))*AP581</f>
        <v>0</v>
      </c>
      <c r="AR581" s="155">
        <f t="shared" si="239"/>
        <v>1</v>
      </c>
      <c r="AS581" s="164">
        <f>(VLOOKUP(B581,'P2 Origin'!$C$21:$M$176,10,0))*K581</f>
        <v>0</v>
      </c>
      <c r="AT581" s="164">
        <f>(VLOOKUP(B581,'P2 Origin'!$C$21:$M$176,11,0))*J581</f>
        <v>0</v>
      </c>
      <c r="AU581" s="167">
        <v>22</v>
      </c>
      <c r="AV581" s="168">
        <v>22</v>
      </c>
      <c r="AW581" s="169">
        <v>0</v>
      </c>
      <c r="AX581" s="170">
        <f>IF(AU581&gt;=0.1,'P3 Bureaumarge zee- en luchtvr.'!$D$12,0)</f>
        <v>0</v>
      </c>
      <c r="AY581" s="163">
        <f t="shared" si="240"/>
        <v>0</v>
      </c>
      <c r="AZ581" s="157" t="str">
        <f>VLOOKUP(D581,'P4 Destination'!$C$21:$O$176,13,0)</f>
        <v>USD</v>
      </c>
      <c r="BA581" s="164">
        <f t="shared" si="241"/>
        <v>0</v>
      </c>
      <c r="BB581" s="171">
        <f>IF(AU581&gt;0.1,(VLOOKUP(D581,'P4 Destination'!$C$21:$M$176,3,0))*I581,0)</f>
        <v>0</v>
      </c>
      <c r="BC581" s="172">
        <f t="shared" si="242"/>
        <v>0</v>
      </c>
      <c r="BD581" s="171">
        <f>(VLOOKUP($D581,'P4 Destination'!$C$21:$M$176,4,0))*BC581</f>
        <v>0</v>
      </c>
      <c r="BE581" s="172">
        <f t="shared" si="243"/>
        <v>0</v>
      </c>
      <c r="BF581" s="171">
        <f>(VLOOKUP($D581,'P4 Destination'!$C$21:$M$176,5,0))*BE581</f>
        <v>0</v>
      </c>
      <c r="BG581" s="172">
        <f t="shared" si="244"/>
        <v>22</v>
      </c>
      <c r="BH581" s="171">
        <f>(VLOOKUP($D581,'P4 Destination'!$C$21:$M$176,6,0))*BG581</f>
        <v>0</v>
      </c>
      <c r="BI581" s="172">
        <f t="shared" si="245"/>
        <v>0</v>
      </c>
      <c r="BJ581" s="171">
        <f>(VLOOKUP($D581,'P4 Destination'!$C$21:$M$176,7,0))*BI581</f>
        <v>0</v>
      </c>
      <c r="BK581" s="172">
        <f t="shared" si="246"/>
        <v>0</v>
      </c>
      <c r="BL581" s="171">
        <f>(VLOOKUP($D581,'P4 Destination'!$C$21:$M$176,8,0))*BK581</f>
        <v>0</v>
      </c>
      <c r="BM581" s="172">
        <f t="shared" si="247"/>
        <v>0</v>
      </c>
      <c r="BN581" s="171">
        <f>(VLOOKUP($D581,'P4 Destination'!$C$21:$M$176,9,0))*BM581</f>
        <v>0</v>
      </c>
      <c r="BO581" s="154">
        <f t="shared" si="248"/>
        <v>1</v>
      </c>
      <c r="BP581" s="171">
        <f>(VLOOKUP(D581,'P4 Destination'!$C$21:$M$176,10,0))*K581</f>
        <v>0</v>
      </c>
      <c r="BQ581" s="171">
        <f>(VLOOKUP(D581,'P4 Destination'!$C$21:$M$176,11,0))*J581</f>
        <v>0</v>
      </c>
      <c r="BR581" s="173">
        <f t="shared" si="249"/>
        <v>0</v>
      </c>
      <c r="BS581" s="173">
        <f>(AV581*2500)*'P6 Verzekering'!$E$11</f>
        <v>0</v>
      </c>
      <c r="BT581" s="173">
        <f>(AW581*2500)*'P6 Verzekering'!$E$12</f>
        <v>0</v>
      </c>
      <c r="BU581" s="173">
        <f>(L581*2500)*'P6 Verzekering'!$E$13</f>
        <v>0</v>
      </c>
      <c r="BV581" s="173">
        <f t="shared" si="250"/>
        <v>0</v>
      </c>
      <c r="BW581"/>
      <c r="BX581"/>
    </row>
    <row r="582" spans="1:76">
      <c r="A582" s="152" t="s">
        <v>2085</v>
      </c>
      <c r="B582" s="152" t="s">
        <v>219</v>
      </c>
      <c r="C582" s="152" t="s">
        <v>219</v>
      </c>
      <c r="D582" s="152" t="s">
        <v>383</v>
      </c>
      <c r="E582" s="152" t="s">
        <v>382</v>
      </c>
      <c r="F582" s="153">
        <f t="shared" si="224"/>
        <v>5</v>
      </c>
      <c r="G582" s="154">
        <v>1</v>
      </c>
      <c r="H582" s="154">
        <f>IFERROR(VLOOKUP(B582,'P2 Origin'!$C$21:$Q$176,15,FALSE),0)</f>
        <v>0</v>
      </c>
      <c r="I582" s="154">
        <f>IFERROR(VLOOKUP(D582,'P4 Destination'!$C$21:$Q$176,15,FALSE),0)</f>
        <v>0</v>
      </c>
      <c r="J582" s="155">
        <v>1</v>
      </c>
      <c r="K582" s="155"/>
      <c r="L582" s="156">
        <v>0</v>
      </c>
      <c r="M582" s="155">
        <v>0</v>
      </c>
      <c r="N582" s="155">
        <v>0</v>
      </c>
      <c r="O582" s="157">
        <f t="shared" si="225"/>
        <v>0</v>
      </c>
      <c r="P582" s="158">
        <f t="shared" si="226"/>
        <v>0</v>
      </c>
      <c r="Q582" s="159">
        <f>IFERROR(VLOOKUP(N582,'P1 Intra-Europees'!$A$15:$H$25,3,0),0)*P582</f>
        <v>0</v>
      </c>
      <c r="R582" s="160">
        <f t="shared" si="227"/>
        <v>0</v>
      </c>
      <c r="S582" s="159">
        <f>IFERROR(VLOOKUP(N582,'P1 Intra-Europees'!$A$15:$H$25,4,0),0)*R582</f>
        <v>0</v>
      </c>
      <c r="T582" s="160">
        <f t="shared" si="228"/>
        <v>0</v>
      </c>
      <c r="U582" s="159">
        <f>IFERROR(VLOOKUP(N582,'P1 Intra-Europees'!$A$15:$H$25,5,0),0)*T582</f>
        <v>0</v>
      </c>
      <c r="V582" s="160">
        <f t="shared" si="229"/>
        <v>0</v>
      </c>
      <c r="W582" s="159">
        <f>IFERROR(VLOOKUP(N582,'P1 Intra-Europees'!$A$15:$H$25,6,0),0)*V582</f>
        <v>0</v>
      </c>
      <c r="X582" s="160">
        <f t="shared" si="230"/>
        <v>0</v>
      </c>
      <c r="Y582" s="159">
        <f>IFERROR(VLOOKUP(N582,'P1 Intra-Europees'!$A$15:$H$25,7,0),0)*X582</f>
        <v>0</v>
      </c>
      <c r="Z582" s="161">
        <f t="shared" si="231"/>
        <v>0</v>
      </c>
      <c r="AA582" s="162">
        <f>IFERROR(VLOOKUP(N582,'P1 Intra-Europees'!$A$15:$H$25,8,0),0)*Z582</f>
        <v>0</v>
      </c>
      <c r="AB582" s="163">
        <f t="shared" si="232"/>
        <v>0</v>
      </c>
      <c r="AC582" s="157" t="str">
        <f>VLOOKUP(B582,'P2 Origin'!$C$21:$O$176,13,0)</f>
        <v>EUR</v>
      </c>
      <c r="AD582" s="164">
        <f t="shared" si="233"/>
        <v>0</v>
      </c>
      <c r="AE582" s="165">
        <f>IF(AU582&gt;0.1,VLOOKUP(B582,'P2 Origin'!$C$21:$M$176,3,0)*H582,0)</f>
        <v>0</v>
      </c>
      <c r="AF582" s="166">
        <f t="shared" si="234"/>
        <v>5</v>
      </c>
      <c r="AG582" s="165">
        <f>(VLOOKUP(B582,'P2 Origin'!$C$21:$M$176,4,0))*AF582</f>
        <v>0</v>
      </c>
      <c r="AH582" s="166">
        <f t="shared" si="235"/>
        <v>0</v>
      </c>
      <c r="AI582" s="165">
        <f>(VLOOKUP(B582,'P2 Origin'!$C$21:$M$176,5,0))*AH582</f>
        <v>0</v>
      </c>
      <c r="AJ582" s="166">
        <f t="shared" si="251"/>
        <v>0</v>
      </c>
      <c r="AK582" s="165">
        <f>(VLOOKUP(B582,'P2 Origin'!$C$21:$M$176,6,0))*AJ582</f>
        <v>0</v>
      </c>
      <c r="AL582" s="166">
        <f t="shared" si="236"/>
        <v>0</v>
      </c>
      <c r="AM582" s="165">
        <f>(VLOOKUP($B582,'P2 Origin'!$C$21:$M$176,7,0))*AL582</f>
        <v>0</v>
      </c>
      <c r="AN582" s="166">
        <f t="shared" si="237"/>
        <v>0</v>
      </c>
      <c r="AO582" s="165">
        <f>(VLOOKUP($B582,'P2 Origin'!$C$21:$M$176,8,0))*AN582</f>
        <v>0</v>
      </c>
      <c r="AP582" s="166">
        <f t="shared" si="238"/>
        <v>0</v>
      </c>
      <c r="AQ582" s="165">
        <f>(VLOOKUP($B582,'P2 Origin'!$C$21:$M$176,9,0))*AP582</f>
        <v>0</v>
      </c>
      <c r="AR582" s="155">
        <f t="shared" si="239"/>
        <v>1</v>
      </c>
      <c r="AS582" s="164">
        <f>(VLOOKUP(B582,'P2 Origin'!$C$21:$M$176,10,0))*K582</f>
        <v>0</v>
      </c>
      <c r="AT582" s="164">
        <f>(VLOOKUP(B582,'P2 Origin'!$C$21:$M$176,11,0))*J582</f>
        <v>0</v>
      </c>
      <c r="AU582" s="167">
        <v>5</v>
      </c>
      <c r="AV582" s="168">
        <v>5</v>
      </c>
      <c r="AW582" s="169">
        <v>0</v>
      </c>
      <c r="AX582" s="170">
        <f>IF(AU582&gt;=0.1,'P3 Bureaumarge zee- en luchtvr.'!$D$12,0)</f>
        <v>0</v>
      </c>
      <c r="AY582" s="163">
        <f t="shared" si="240"/>
        <v>0</v>
      </c>
      <c r="AZ582" s="157" t="str">
        <f>VLOOKUP(D582,'P4 Destination'!$C$21:$O$176,13,0)</f>
        <v>USD</v>
      </c>
      <c r="BA582" s="164">
        <f t="shared" si="241"/>
        <v>0</v>
      </c>
      <c r="BB582" s="171">
        <f>IF(AU582&gt;0.1,(VLOOKUP(D582,'P4 Destination'!$C$21:$M$176,3,0))*I582,0)</f>
        <v>0</v>
      </c>
      <c r="BC582" s="172">
        <f t="shared" si="242"/>
        <v>5</v>
      </c>
      <c r="BD582" s="171">
        <f>(VLOOKUP($D582,'P4 Destination'!$C$21:$M$176,4,0))*BC582</f>
        <v>0</v>
      </c>
      <c r="BE582" s="172">
        <f t="shared" si="243"/>
        <v>0</v>
      </c>
      <c r="BF582" s="171">
        <f>(VLOOKUP($D582,'P4 Destination'!$C$21:$M$176,5,0))*BE582</f>
        <v>0</v>
      </c>
      <c r="BG582" s="172">
        <f t="shared" si="244"/>
        <v>0</v>
      </c>
      <c r="BH582" s="171">
        <f>(VLOOKUP($D582,'P4 Destination'!$C$21:$M$176,6,0))*BG582</f>
        <v>0</v>
      </c>
      <c r="BI582" s="172">
        <f t="shared" si="245"/>
        <v>0</v>
      </c>
      <c r="BJ582" s="171">
        <f>(VLOOKUP($D582,'P4 Destination'!$C$21:$M$176,7,0))*BI582</f>
        <v>0</v>
      </c>
      <c r="BK582" s="172">
        <f t="shared" si="246"/>
        <v>0</v>
      </c>
      <c r="BL582" s="171">
        <f>(VLOOKUP($D582,'P4 Destination'!$C$21:$M$176,8,0))*BK582</f>
        <v>0</v>
      </c>
      <c r="BM582" s="172">
        <f t="shared" si="247"/>
        <v>0</v>
      </c>
      <c r="BN582" s="171">
        <f>(VLOOKUP($D582,'P4 Destination'!$C$21:$M$176,9,0))*BM582</f>
        <v>0</v>
      </c>
      <c r="BO582" s="154">
        <f t="shared" si="248"/>
        <v>1</v>
      </c>
      <c r="BP582" s="171">
        <f>(VLOOKUP(D582,'P4 Destination'!$C$21:$M$176,10,0))*K582</f>
        <v>0</v>
      </c>
      <c r="BQ582" s="171">
        <f>(VLOOKUP(D582,'P4 Destination'!$C$21:$M$176,11,0))*J582</f>
        <v>0</v>
      </c>
      <c r="BR582" s="173">
        <f t="shared" si="249"/>
        <v>0</v>
      </c>
      <c r="BS582" s="173">
        <f>(AV582*2500)*'P6 Verzekering'!$E$11</f>
        <v>0</v>
      </c>
      <c r="BT582" s="173">
        <f>(AW582*2500)*'P6 Verzekering'!$E$12</f>
        <v>0</v>
      </c>
      <c r="BU582" s="173">
        <f>(L582*2500)*'P6 Verzekering'!$E$13</f>
        <v>0</v>
      </c>
      <c r="BV582" s="173">
        <f t="shared" si="250"/>
        <v>0</v>
      </c>
      <c r="BW582"/>
      <c r="BX582"/>
    </row>
    <row r="583" spans="1:76">
      <c r="A583" s="152" t="s">
        <v>2086</v>
      </c>
      <c r="B583" s="152" t="s">
        <v>219</v>
      </c>
      <c r="C583" s="152" t="s">
        <v>219</v>
      </c>
      <c r="D583" s="152" t="s">
        <v>383</v>
      </c>
      <c r="E583" s="152" t="s">
        <v>382</v>
      </c>
      <c r="F583" s="153">
        <f t="shared" si="224"/>
        <v>18</v>
      </c>
      <c r="G583" s="154">
        <v>1</v>
      </c>
      <c r="H583" s="154">
        <f>IFERROR(VLOOKUP(B583,'P2 Origin'!$C$21:$Q$176,15,FALSE),0)</f>
        <v>0</v>
      </c>
      <c r="I583" s="154">
        <f>IFERROR(VLOOKUP(D583,'P4 Destination'!$C$21:$Q$176,15,FALSE),0)</f>
        <v>0</v>
      </c>
      <c r="J583" s="155">
        <v>1</v>
      </c>
      <c r="K583" s="155"/>
      <c r="L583" s="156">
        <v>0</v>
      </c>
      <c r="M583" s="155">
        <v>0</v>
      </c>
      <c r="N583" s="155">
        <v>0</v>
      </c>
      <c r="O583" s="157">
        <f t="shared" si="225"/>
        <v>0</v>
      </c>
      <c r="P583" s="158">
        <f t="shared" si="226"/>
        <v>0</v>
      </c>
      <c r="Q583" s="159">
        <f>IFERROR(VLOOKUP(N583,'P1 Intra-Europees'!$A$15:$H$25,3,0),0)*P583</f>
        <v>0</v>
      </c>
      <c r="R583" s="160">
        <f t="shared" si="227"/>
        <v>0</v>
      </c>
      <c r="S583" s="159">
        <f>IFERROR(VLOOKUP(N583,'P1 Intra-Europees'!$A$15:$H$25,4,0),0)*R583</f>
        <v>0</v>
      </c>
      <c r="T583" s="160">
        <f t="shared" si="228"/>
        <v>0</v>
      </c>
      <c r="U583" s="159">
        <f>IFERROR(VLOOKUP(N583,'P1 Intra-Europees'!$A$15:$H$25,5,0),0)*T583</f>
        <v>0</v>
      </c>
      <c r="V583" s="160">
        <f t="shared" si="229"/>
        <v>0</v>
      </c>
      <c r="W583" s="159">
        <f>IFERROR(VLOOKUP(N583,'P1 Intra-Europees'!$A$15:$H$25,6,0),0)*V583</f>
        <v>0</v>
      </c>
      <c r="X583" s="160">
        <f t="shared" si="230"/>
        <v>0</v>
      </c>
      <c r="Y583" s="159">
        <f>IFERROR(VLOOKUP(N583,'P1 Intra-Europees'!$A$15:$H$25,7,0),0)*X583</f>
        <v>0</v>
      </c>
      <c r="Z583" s="161">
        <f t="shared" si="231"/>
        <v>0</v>
      </c>
      <c r="AA583" s="162">
        <f>IFERROR(VLOOKUP(N583,'P1 Intra-Europees'!$A$15:$H$25,8,0),0)*Z583</f>
        <v>0</v>
      </c>
      <c r="AB583" s="163">
        <f t="shared" si="232"/>
        <v>0</v>
      </c>
      <c r="AC583" s="157" t="str">
        <f>VLOOKUP(B583,'P2 Origin'!$C$21:$O$176,13,0)</f>
        <v>EUR</v>
      </c>
      <c r="AD583" s="164">
        <f t="shared" si="233"/>
        <v>0</v>
      </c>
      <c r="AE583" s="165">
        <f>IF(AU583&gt;0.1,VLOOKUP(B583,'P2 Origin'!$C$21:$M$176,3,0)*H583,0)</f>
        <v>0</v>
      </c>
      <c r="AF583" s="166">
        <f t="shared" si="234"/>
        <v>0</v>
      </c>
      <c r="AG583" s="165">
        <f>(VLOOKUP(B583,'P2 Origin'!$C$21:$M$176,4,0))*AF583</f>
        <v>0</v>
      </c>
      <c r="AH583" s="166">
        <f t="shared" si="235"/>
        <v>0</v>
      </c>
      <c r="AI583" s="165">
        <f>(VLOOKUP(B583,'P2 Origin'!$C$21:$M$176,5,0))*AH583</f>
        <v>0</v>
      </c>
      <c r="AJ583" s="166">
        <f t="shared" si="251"/>
        <v>18</v>
      </c>
      <c r="AK583" s="165">
        <f>(VLOOKUP(B583,'P2 Origin'!$C$21:$M$176,6,0))*AJ583</f>
        <v>0</v>
      </c>
      <c r="AL583" s="166">
        <f t="shared" si="236"/>
        <v>0</v>
      </c>
      <c r="AM583" s="165">
        <f>(VLOOKUP($B583,'P2 Origin'!$C$21:$M$176,7,0))*AL583</f>
        <v>0</v>
      </c>
      <c r="AN583" s="166">
        <f t="shared" si="237"/>
        <v>0</v>
      </c>
      <c r="AO583" s="165">
        <f>(VLOOKUP($B583,'P2 Origin'!$C$21:$M$176,8,0))*AN583</f>
        <v>0</v>
      </c>
      <c r="AP583" s="166">
        <f t="shared" si="238"/>
        <v>0</v>
      </c>
      <c r="AQ583" s="165">
        <f>(VLOOKUP($B583,'P2 Origin'!$C$21:$M$176,9,0))*AP583</f>
        <v>0</v>
      </c>
      <c r="AR583" s="155">
        <f t="shared" si="239"/>
        <v>1</v>
      </c>
      <c r="AS583" s="164">
        <f>(VLOOKUP(B583,'P2 Origin'!$C$21:$M$176,10,0))*K583</f>
        <v>0</v>
      </c>
      <c r="AT583" s="164">
        <f>(VLOOKUP(B583,'P2 Origin'!$C$21:$M$176,11,0))*J583</f>
        <v>0</v>
      </c>
      <c r="AU583" s="167">
        <v>18</v>
      </c>
      <c r="AV583" s="168">
        <v>18</v>
      </c>
      <c r="AW583" s="169">
        <v>0</v>
      </c>
      <c r="AX583" s="170">
        <f>IF(AU583&gt;=0.1,'P3 Bureaumarge zee- en luchtvr.'!$D$12,0)</f>
        <v>0</v>
      </c>
      <c r="AY583" s="163">
        <f t="shared" si="240"/>
        <v>0</v>
      </c>
      <c r="AZ583" s="157" t="str">
        <f>VLOOKUP(D583,'P4 Destination'!$C$21:$O$176,13,0)</f>
        <v>USD</v>
      </c>
      <c r="BA583" s="164">
        <f t="shared" si="241"/>
        <v>0</v>
      </c>
      <c r="BB583" s="171">
        <f>IF(AU583&gt;0.1,(VLOOKUP(D583,'P4 Destination'!$C$21:$M$176,3,0))*I583,0)</f>
        <v>0</v>
      </c>
      <c r="BC583" s="172">
        <f t="shared" si="242"/>
        <v>0</v>
      </c>
      <c r="BD583" s="171">
        <f>(VLOOKUP($D583,'P4 Destination'!$C$21:$M$176,4,0))*BC583</f>
        <v>0</v>
      </c>
      <c r="BE583" s="172">
        <f t="shared" si="243"/>
        <v>0</v>
      </c>
      <c r="BF583" s="171">
        <f>(VLOOKUP($D583,'P4 Destination'!$C$21:$M$176,5,0))*BE583</f>
        <v>0</v>
      </c>
      <c r="BG583" s="172">
        <f t="shared" si="244"/>
        <v>18</v>
      </c>
      <c r="BH583" s="171">
        <f>(VLOOKUP($D583,'P4 Destination'!$C$21:$M$176,6,0))*BG583</f>
        <v>0</v>
      </c>
      <c r="BI583" s="172">
        <f t="shared" si="245"/>
        <v>0</v>
      </c>
      <c r="BJ583" s="171">
        <f>(VLOOKUP($D583,'P4 Destination'!$C$21:$M$176,7,0))*BI583</f>
        <v>0</v>
      </c>
      <c r="BK583" s="172">
        <f t="shared" si="246"/>
        <v>0</v>
      </c>
      <c r="BL583" s="171">
        <f>(VLOOKUP($D583,'P4 Destination'!$C$21:$M$176,8,0))*BK583</f>
        <v>0</v>
      </c>
      <c r="BM583" s="172">
        <f t="shared" si="247"/>
        <v>0</v>
      </c>
      <c r="BN583" s="171">
        <f>(VLOOKUP($D583,'P4 Destination'!$C$21:$M$176,9,0))*BM583</f>
        <v>0</v>
      </c>
      <c r="BO583" s="154">
        <f t="shared" si="248"/>
        <v>1</v>
      </c>
      <c r="BP583" s="171">
        <f>(VLOOKUP(D583,'P4 Destination'!$C$21:$M$176,10,0))*K583</f>
        <v>0</v>
      </c>
      <c r="BQ583" s="171">
        <f>(VLOOKUP(D583,'P4 Destination'!$C$21:$M$176,11,0))*J583</f>
        <v>0</v>
      </c>
      <c r="BR583" s="173">
        <f t="shared" si="249"/>
        <v>0</v>
      </c>
      <c r="BS583" s="173">
        <f>(AV583*2500)*'P6 Verzekering'!$E$11</f>
        <v>0</v>
      </c>
      <c r="BT583" s="173">
        <f>(AW583*2500)*'P6 Verzekering'!$E$12</f>
        <v>0</v>
      </c>
      <c r="BU583" s="173">
        <f>(L583*2500)*'P6 Verzekering'!$E$13</f>
        <v>0</v>
      </c>
      <c r="BV583" s="173">
        <f t="shared" si="250"/>
        <v>0</v>
      </c>
      <c r="BW583"/>
      <c r="BX583"/>
    </row>
    <row r="584" spans="1:76">
      <c r="A584" s="152" t="s">
        <v>2087</v>
      </c>
      <c r="B584" s="152" t="s">
        <v>219</v>
      </c>
      <c r="C584" s="152" t="s">
        <v>219</v>
      </c>
      <c r="D584" s="152" t="s">
        <v>383</v>
      </c>
      <c r="E584" s="152" t="s">
        <v>382</v>
      </c>
      <c r="F584" s="153">
        <f t="shared" si="224"/>
        <v>23</v>
      </c>
      <c r="G584" s="154">
        <v>1</v>
      </c>
      <c r="H584" s="154">
        <f>IFERROR(VLOOKUP(B584,'P2 Origin'!$C$21:$Q$176,15,FALSE),0)</f>
        <v>0</v>
      </c>
      <c r="I584" s="154">
        <f>IFERROR(VLOOKUP(D584,'P4 Destination'!$C$21:$Q$176,15,FALSE),0)</f>
        <v>0</v>
      </c>
      <c r="J584" s="155">
        <v>1</v>
      </c>
      <c r="K584" s="155"/>
      <c r="L584" s="156">
        <v>0</v>
      </c>
      <c r="M584" s="155">
        <v>0</v>
      </c>
      <c r="N584" s="155">
        <v>0</v>
      </c>
      <c r="O584" s="157">
        <f t="shared" si="225"/>
        <v>0</v>
      </c>
      <c r="P584" s="158">
        <f t="shared" si="226"/>
        <v>0</v>
      </c>
      <c r="Q584" s="159">
        <f>IFERROR(VLOOKUP(N584,'P1 Intra-Europees'!$A$15:$H$25,3,0),0)*P584</f>
        <v>0</v>
      </c>
      <c r="R584" s="160">
        <f t="shared" si="227"/>
        <v>0</v>
      </c>
      <c r="S584" s="159">
        <f>IFERROR(VLOOKUP(N584,'P1 Intra-Europees'!$A$15:$H$25,4,0),0)*R584</f>
        <v>0</v>
      </c>
      <c r="T584" s="160">
        <f t="shared" si="228"/>
        <v>0</v>
      </c>
      <c r="U584" s="159">
        <f>IFERROR(VLOOKUP(N584,'P1 Intra-Europees'!$A$15:$H$25,5,0),0)*T584</f>
        <v>0</v>
      </c>
      <c r="V584" s="160">
        <f t="shared" si="229"/>
        <v>0</v>
      </c>
      <c r="W584" s="159">
        <f>IFERROR(VLOOKUP(N584,'P1 Intra-Europees'!$A$15:$H$25,6,0),0)*V584</f>
        <v>0</v>
      </c>
      <c r="X584" s="160">
        <f t="shared" si="230"/>
        <v>0</v>
      </c>
      <c r="Y584" s="159">
        <f>IFERROR(VLOOKUP(N584,'P1 Intra-Europees'!$A$15:$H$25,7,0),0)*X584</f>
        <v>0</v>
      </c>
      <c r="Z584" s="161">
        <f t="shared" si="231"/>
        <v>0</v>
      </c>
      <c r="AA584" s="162">
        <f>IFERROR(VLOOKUP(N584,'P1 Intra-Europees'!$A$15:$H$25,8,0),0)*Z584</f>
        <v>0</v>
      </c>
      <c r="AB584" s="163">
        <f t="shared" si="232"/>
        <v>0</v>
      </c>
      <c r="AC584" s="157" t="str">
        <f>VLOOKUP(B584,'P2 Origin'!$C$21:$O$176,13,0)</f>
        <v>EUR</v>
      </c>
      <c r="AD584" s="164">
        <f t="shared" si="233"/>
        <v>0</v>
      </c>
      <c r="AE584" s="165">
        <f>IF(AU584&gt;0.1,VLOOKUP(B584,'P2 Origin'!$C$21:$M$176,3,0)*H584,0)</f>
        <v>0</v>
      </c>
      <c r="AF584" s="166">
        <f t="shared" si="234"/>
        <v>0</v>
      </c>
      <c r="AG584" s="165">
        <f>(VLOOKUP(B584,'P2 Origin'!$C$21:$M$176,4,0))*AF584</f>
        <v>0</v>
      </c>
      <c r="AH584" s="166">
        <f t="shared" si="235"/>
        <v>0</v>
      </c>
      <c r="AI584" s="165">
        <f>(VLOOKUP(B584,'P2 Origin'!$C$21:$M$176,5,0))*AH584</f>
        <v>0</v>
      </c>
      <c r="AJ584" s="166">
        <f t="shared" si="251"/>
        <v>23</v>
      </c>
      <c r="AK584" s="165">
        <f>(VLOOKUP(B584,'P2 Origin'!$C$21:$M$176,6,0))*AJ584</f>
        <v>0</v>
      </c>
      <c r="AL584" s="166">
        <f t="shared" si="236"/>
        <v>0</v>
      </c>
      <c r="AM584" s="165">
        <f>(VLOOKUP($B584,'P2 Origin'!$C$21:$M$176,7,0))*AL584</f>
        <v>0</v>
      </c>
      <c r="AN584" s="166">
        <f t="shared" si="237"/>
        <v>0</v>
      </c>
      <c r="AO584" s="165">
        <f>(VLOOKUP($B584,'P2 Origin'!$C$21:$M$176,8,0))*AN584</f>
        <v>0</v>
      </c>
      <c r="AP584" s="166">
        <f t="shared" si="238"/>
        <v>0</v>
      </c>
      <c r="AQ584" s="165">
        <f>(VLOOKUP($B584,'P2 Origin'!$C$21:$M$176,9,0))*AP584</f>
        <v>0</v>
      </c>
      <c r="AR584" s="155">
        <f t="shared" si="239"/>
        <v>1</v>
      </c>
      <c r="AS584" s="164">
        <f>(VLOOKUP(B584,'P2 Origin'!$C$21:$M$176,10,0))*K584</f>
        <v>0</v>
      </c>
      <c r="AT584" s="164">
        <f>(VLOOKUP(B584,'P2 Origin'!$C$21:$M$176,11,0))*J584</f>
        <v>0</v>
      </c>
      <c r="AU584" s="167">
        <v>23</v>
      </c>
      <c r="AV584" s="168">
        <v>23</v>
      </c>
      <c r="AW584" s="169">
        <v>0</v>
      </c>
      <c r="AX584" s="170">
        <f>IF(AU584&gt;=0.1,'P3 Bureaumarge zee- en luchtvr.'!$D$12,0)</f>
        <v>0</v>
      </c>
      <c r="AY584" s="163">
        <f t="shared" si="240"/>
        <v>0</v>
      </c>
      <c r="AZ584" s="157" t="str">
        <f>VLOOKUP(D584,'P4 Destination'!$C$21:$O$176,13,0)</f>
        <v>USD</v>
      </c>
      <c r="BA584" s="164">
        <f t="shared" si="241"/>
        <v>0</v>
      </c>
      <c r="BB584" s="171">
        <f>IF(AU584&gt;0.1,(VLOOKUP(D584,'P4 Destination'!$C$21:$M$176,3,0))*I584,0)</f>
        <v>0</v>
      </c>
      <c r="BC584" s="172">
        <f t="shared" si="242"/>
        <v>0</v>
      </c>
      <c r="BD584" s="171">
        <f>(VLOOKUP($D584,'P4 Destination'!$C$21:$M$176,4,0))*BC584</f>
        <v>0</v>
      </c>
      <c r="BE584" s="172">
        <f t="shared" si="243"/>
        <v>0</v>
      </c>
      <c r="BF584" s="171">
        <f>(VLOOKUP($D584,'P4 Destination'!$C$21:$M$176,5,0))*BE584</f>
        <v>0</v>
      </c>
      <c r="BG584" s="172">
        <f t="shared" si="244"/>
        <v>23</v>
      </c>
      <c r="BH584" s="171">
        <f>(VLOOKUP($D584,'P4 Destination'!$C$21:$M$176,6,0))*BG584</f>
        <v>0</v>
      </c>
      <c r="BI584" s="172">
        <f t="shared" si="245"/>
        <v>0</v>
      </c>
      <c r="BJ584" s="171">
        <f>(VLOOKUP($D584,'P4 Destination'!$C$21:$M$176,7,0))*BI584</f>
        <v>0</v>
      </c>
      <c r="BK584" s="172">
        <f t="shared" si="246"/>
        <v>0</v>
      </c>
      <c r="BL584" s="171">
        <f>(VLOOKUP($D584,'P4 Destination'!$C$21:$M$176,8,0))*BK584</f>
        <v>0</v>
      </c>
      <c r="BM584" s="172">
        <f t="shared" si="247"/>
        <v>0</v>
      </c>
      <c r="BN584" s="171">
        <f>(VLOOKUP($D584,'P4 Destination'!$C$21:$M$176,9,0))*BM584</f>
        <v>0</v>
      </c>
      <c r="BO584" s="154">
        <f t="shared" si="248"/>
        <v>1</v>
      </c>
      <c r="BP584" s="171">
        <f>(VLOOKUP(D584,'P4 Destination'!$C$21:$M$176,10,0))*K584</f>
        <v>0</v>
      </c>
      <c r="BQ584" s="171">
        <f>(VLOOKUP(D584,'P4 Destination'!$C$21:$M$176,11,0))*J584</f>
        <v>0</v>
      </c>
      <c r="BR584" s="173">
        <f t="shared" si="249"/>
        <v>0</v>
      </c>
      <c r="BS584" s="173">
        <f>(AV584*2500)*'P6 Verzekering'!$E$11</f>
        <v>0</v>
      </c>
      <c r="BT584" s="173">
        <f>(AW584*2500)*'P6 Verzekering'!$E$12</f>
        <v>0</v>
      </c>
      <c r="BU584" s="173">
        <f>(L584*2500)*'P6 Verzekering'!$E$13</f>
        <v>0</v>
      </c>
      <c r="BV584" s="173">
        <f t="shared" si="250"/>
        <v>0</v>
      </c>
      <c r="BW584"/>
      <c r="BX584"/>
    </row>
    <row r="585" spans="1:76">
      <c r="A585" s="152" t="s">
        <v>2089</v>
      </c>
      <c r="B585" s="152" t="s">
        <v>219</v>
      </c>
      <c r="C585" s="152" t="s">
        <v>219</v>
      </c>
      <c r="D585" s="152" t="s">
        <v>374</v>
      </c>
      <c r="E585" s="152" t="s">
        <v>373</v>
      </c>
      <c r="F585" s="153">
        <f t="shared" si="224"/>
        <v>26</v>
      </c>
      <c r="G585" s="154">
        <v>1</v>
      </c>
      <c r="H585" s="154">
        <f>IFERROR(VLOOKUP(B585,'P2 Origin'!$C$21:$Q$176,15,FALSE),0)</f>
        <v>0</v>
      </c>
      <c r="I585" s="154">
        <f>IFERROR(VLOOKUP(D585,'P4 Destination'!$C$21:$Q$176,15,FALSE),0)</f>
        <v>1</v>
      </c>
      <c r="J585" s="155">
        <v>1</v>
      </c>
      <c r="K585" s="155"/>
      <c r="L585" s="156">
        <v>0</v>
      </c>
      <c r="M585" s="155">
        <v>0</v>
      </c>
      <c r="N585" s="155">
        <v>0</v>
      </c>
      <c r="O585" s="157">
        <f t="shared" si="225"/>
        <v>0</v>
      </c>
      <c r="P585" s="158">
        <f t="shared" si="226"/>
        <v>0</v>
      </c>
      <c r="Q585" s="159">
        <f>IFERROR(VLOOKUP(N585,'P1 Intra-Europees'!$A$15:$H$25,3,0),0)*P585</f>
        <v>0</v>
      </c>
      <c r="R585" s="160">
        <f t="shared" si="227"/>
        <v>0</v>
      </c>
      <c r="S585" s="159">
        <f>IFERROR(VLOOKUP(N585,'P1 Intra-Europees'!$A$15:$H$25,4,0),0)*R585</f>
        <v>0</v>
      </c>
      <c r="T585" s="160">
        <f t="shared" si="228"/>
        <v>0</v>
      </c>
      <c r="U585" s="159">
        <f>IFERROR(VLOOKUP(N585,'P1 Intra-Europees'!$A$15:$H$25,5,0),0)*T585</f>
        <v>0</v>
      </c>
      <c r="V585" s="160">
        <f t="shared" si="229"/>
        <v>0</v>
      </c>
      <c r="W585" s="159">
        <f>IFERROR(VLOOKUP(N585,'P1 Intra-Europees'!$A$15:$H$25,6,0),0)*V585</f>
        <v>0</v>
      </c>
      <c r="X585" s="160">
        <f t="shared" si="230"/>
        <v>0</v>
      </c>
      <c r="Y585" s="159">
        <f>IFERROR(VLOOKUP(N585,'P1 Intra-Europees'!$A$15:$H$25,7,0),0)*X585</f>
        <v>0</v>
      </c>
      <c r="Z585" s="161">
        <f t="shared" si="231"/>
        <v>0</v>
      </c>
      <c r="AA585" s="162">
        <f>IFERROR(VLOOKUP(N585,'P1 Intra-Europees'!$A$15:$H$25,8,0),0)*Z585</f>
        <v>0</v>
      </c>
      <c r="AB585" s="163">
        <f t="shared" si="232"/>
        <v>0</v>
      </c>
      <c r="AC585" s="157" t="str">
        <f>VLOOKUP(B585,'P2 Origin'!$C$21:$O$176,13,0)</f>
        <v>EUR</v>
      </c>
      <c r="AD585" s="164">
        <f t="shared" si="233"/>
        <v>0</v>
      </c>
      <c r="AE585" s="165">
        <f>IF(AU585&gt;0.1,VLOOKUP(B585,'P2 Origin'!$C$21:$M$176,3,0)*H585,0)</f>
        <v>0</v>
      </c>
      <c r="AF585" s="166">
        <f t="shared" si="234"/>
        <v>0</v>
      </c>
      <c r="AG585" s="165">
        <f>(VLOOKUP(B585,'P2 Origin'!$C$21:$M$176,4,0))*AF585</f>
        <v>0</v>
      </c>
      <c r="AH585" s="166">
        <f t="shared" si="235"/>
        <v>0</v>
      </c>
      <c r="AI585" s="165">
        <f>(VLOOKUP(B585,'P2 Origin'!$C$21:$M$176,5,0))*AH585</f>
        <v>0</v>
      </c>
      <c r="AJ585" s="166">
        <f t="shared" si="251"/>
        <v>0</v>
      </c>
      <c r="AK585" s="165">
        <f>(VLOOKUP(B585,'P2 Origin'!$C$21:$M$176,6,0))*AJ585</f>
        <v>0</v>
      </c>
      <c r="AL585" s="166">
        <f t="shared" si="236"/>
        <v>26</v>
      </c>
      <c r="AM585" s="165">
        <f>(VLOOKUP($B585,'P2 Origin'!$C$21:$M$176,7,0))*AL585</f>
        <v>0</v>
      </c>
      <c r="AN585" s="166">
        <f t="shared" si="237"/>
        <v>0</v>
      </c>
      <c r="AO585" s="165">
        <f>(VLOOKUP($B585,'P2 Origin'!$C$21:$M$176,8,0))*AN585</f>
        <v>0</v>
      </c>
      <c r="AP585" s="166">
        <f t="shared" si="238"/>
        <v>0</v>
      </c>
      <c r="AQ585" s="165">
        <f>(VLOOKUP($B585,'P2 Origin'!$C$21:$M$176,9,0))*AP585</f>
        <v>0</v>
      </c>
      <c r="AR585" s="155">
        <f t="shared" si="239"/>
        <v>1</v>
      </c>
      <c r="AS585" s="164">
        <f>(VLOOKUP(B585,'P2 Origin'!$C$21:$M$176,10,0))*K585</f>
        <v>0</v>
      </c>
      <c r="AT585" s="164">
        <f>(VLOOKUP(B585,'P2 Origin'!$C$21:$M$176,11,0))*J585</f>
        <v>0</v>
      </c>
      <c r="AU585" s="167">
        <v>26</v>
      </c>
      <c r="AV585" s="168">
        <v>26</v>
      </c>
      <c r="AW585" s="169">
        <v>0</v>
      </c>
      <c r="AX585" s="170">
        <f>IF(AU585&gt;=0.1,'P3 Bureaumarge zee- en luchtvr.'!$D$12,0)</f>
        <v>0</v>
      </c>
      <c r="AY585" s="163">
        <f t="shared" si="240"/>
        <v>0</v>
      </c>
      <c r="AZ585" s="157" t="str">
        <f>VLOOKUP(D585,'P4 Destination'!$C$21:$O$176,13,0)</f>
        <v>USD</v>
      </c>
      <c r="BA585" s="164">
        <f t="shared" si="241"/>
        <v>0</v>
      </c>
      <c r="BB585" s="171">
        <f>IF(AU585&gt;0.1,(VLOOKUP(D585,'P4 Destination'!$C$21:$M$176,3,0))*I585,0)</f>
        <v>0</v>
      </c>
      <c r="BC585" s="172">
        <f t="shared" si="242"/>
        <v>0</v>
      </c>
      <c r="BD585" s="171">
        <f>(VLOOKUP($D585,'P4 Destination'!$C$21:$M$176,4,0))*BC585</f>
        <v>0</v>
      </c>
      <c r="BE585" s="172">
        <f t="shared" si="243"/>
        <v>0</v>
      </c>
      <c r="BF585" s="171">
        <f>(VLOOKUP($D585,'P4 Destination'!$C$21:$M$176,5,0))*BE585</f>
        <v>0</v>
      </c>
      <c r="BG585" s="172">
        <f t="shared" si="244"/>
        <v>0</v>
      </c>
      <c r="BH585" s="171">
        <f>(VLOOKUP($D585,'P4 Destination'!$C$21:$M$176,6,0))*BG585</f>
        <v>0</v>
      </c>
      <c r="BI585" s="172">
        <f t="shared" si="245"/>
        <v>26</v>
      </c>
      <c r="BJ585" s="171">
        <f>(VLOOKUP($D585,'P4 Destination'!$C$21:$M$176,7,0))*BI585</f>
        <v>0</v>
      </c>
      <c r="BK585" s="172">
        <f t="shared" si="246"/>
        <v>0</v>
      </c>
      <c r="BL585" s="171">
        <f>(VLOOKUP($D585,'P4 Destination'!$C$21:$M$176,8,0))*BK585</f>
        <v>0</v>
      </c>
      <c r="BM585" s="172">
        <f t="shared" si="247"/>
        <v>0</v>
      </c>
      <c r="BN585" s="171">
        <f>(VLOOKUP($D585,'P4 Destination'!$C$21:$M$176,9,0))*BM585</f>
        <v>0</v>
      </c>
      <c r="BO585" s="154">
        <f t="shared" si="248"/>
        <v>1</v>
      </c>
      <c r="BP585" s="171">
        <f>(VLOOKUP(D585,'P4 Destination'!$C$21:$M$176,10,0))*K585</f>
        <v>0</v>
      </c>
      <c r="BQ585" s="171">
        <f>(VLOOKUP(D585,'P4 Destination'!$C$21:$M$176,11,0))*J585</f>
        <v>0</v>
      </c>
      <c r="BR585" s="173">
        <f t="shared" si="249"/>
        <v>0</v>
      </c>
      <c r="BS585" s="173">
        <f>(AV585*2500)*'P6 Verzekering'!$E$11</f>
        <v>0</v>
      </c>
      <c r="BT585" s="173">
        <f>(AW585*2500)*'P6 Verzekering'!$E$12</f>
        <v>0</v>
      </c>
      <c r="BU585" s="173">
        <f>(L585*2500)*'P6 Verzekering'!$E$13</f>
        <v>0</v>
      </c>
      <c r="BV585" s="173">
        <f t="shared" si="250"/>
        <v>0</v>
      </c>
      <c r="BW585"/>
      <c r="BX585"/>
    </row>
    <row r="586" spans="1:76">
      <c r="A586" s="152" t="s">
        <v>2090</v>
      </c>
      <c r="B586" s="152" t="s">
        <v>219</v>
      </c>
      <c r="C586" s="152" t="s">
        <v>219</v>
      </c>
      <c r="D586" s="152" t="s">
        <v>374</v>
      </c>
      <c r="E586" s="152" t="s">
        <v>373</v>
      </c>
      <c r="F586" s="153">
        <f t="shared" si="224"/>
        <v>22</v>
      </c>
      <c r="G586" s="154">
        <v>1</v>
      </c>
      <c r="H586" s="154">
        <f>IFERROR(VLOOKUP(B586,'P2 Origin'!$C$21:$Q$176,15,FALSE),0)</f>
        <v>0</v>
      </c>
      <c r="I586" s="154">
        <f>IFERROR(VLOOKUP(D586,'P4 Destination'!$C$21:$Q$176,15,FALSE),0)</f>
        <v>1</v>
      </c>
      <c r="J586" s="155">
        <v>1</v>
      </c>
      <c r="K586" s="155"/>
      <c r="L586" s="156">
        <v>0</v>
      </c>
      <c r="M586" s="155">
        <v>0</v>
      </c>
      <c r="N586" s="155">
        <v>0</v>
      </c>
      <c r="O586" s="157">
        <f t="shared" si="225"/>
        <v>0</v>
      </c>
      <c r="P586" s="158">
        <f t="shared" si="226"/>
        <v>0</v>
      </c>
      <c r="Q586" s="159">
        <f>IFERROR(VLOOKUP(N586,'P1 Intra-Europees'!$A$15:$H$25,3,0),0)*P586</f>
        <v>0</v>
      </c>
      <c r="R586" s="160">
        <f t="shared" si="227"/>
        <v>0</v>
      </c>
      <c r="S586" s="159">
        <f>IFERROR(VLOOKUP(N586,'P1 Intra-Europees'!$A$15:$H$25,4,0),0)*R586</f>
        <v>0</v>
      </c>
      <c r="T586" s="160">
        <f t="shared" si="228"/>
        <v>0</v>
      </c>
      <c r="U586" s="159">
        <f>IFERROR(VLOOKUP(N586,'P1 Intra-Europees'!$A$15:$H$25,5,0),0)*T586</f>
        <v>0</v>
      </c>
      <c r="V586" s="160">
        <f t="shared" si="229"/>
        <v>0</v>
      </c>
      <c r="W586" s="159">
        <f>IFERROR(VLOOKUP(N586,'P1 Intra-Europees'!$A$15:$H$25,6,0),0)*V586</f>
        <v>0</v>
      </c>
      <c r="X586" s="160">
        <f t="shared" si="230"/>
        <v>0</v>
      </c>
      <c r="Y586" s="159">
        <f>IFERROR(VLOOKUP(N586,'P1 Intra-Europees'!$A$15:$H$25,7,0),0)*X586</f>
        <v>0</v>
      </c>
      <c r="Z586" s="161">
        <f t="shared" si="231"/>
        <v>0</v>
      </c>
      <c r="AA586" s="162">
        <f>IFERROR(VLOOKUP(N586,'P1 Intra-Europees'!$A$15:$H$25,8,0),0)*Z586</f>
        <v>0</v>
      </c>
      <c r="AB586" s="163">
        <f t="shared" si="232"/>
        <v>0</v>
      </c>
      <c r="AC586" s="157" t="str">
        <f>VLOOKUP(B586,'P2 Origin'!$C$21:$O$176,13,0)</f>
        <v>EUR</v>
      </c>
      <c r="AD586" s="164">
        <f t="shared" si="233"/>
        <v>0</v>
      </c>
      <c r="AE586" s="165">
        <f>IF(AU586&gt;0.1,VLOOKUP(B586,'P2 Origin'!$C$21:$M$176,3,0)*H586,0)</f>
        <v>0</v>
      </c>
      <c r="AF586" s="166">
        <f t="shared" si="234"/>
        <v>0</v>
      </c>
      <c r="AG586" s="165">
        <f>(VLOOKUP(B586,'P2 Origin'!$C$21:$M$176,4,0))*AF586</f>
        <v>0</v>
      </c>
      <c r="AH586" s="166">
        <f t="shared" si="235"/>
        <v>0</v>
      </c>
      <c r="AI586" s="165">
        <f>(VLOOKUP(B586,'P2 Origin'!$C$21:$M$176,5,0))*AH586</f>
        <v>0</v>
      </c>
      <c r="AJ586" s="166">
        <f t="shared" si="251"/>
        <v>22</v>
      </c>
      <c r="AK586" s="165">
        <f>(VLOOKUP(B586,'P2 Origin'!$C$21:$M$176,6,0))*AJ586</f>
        <v>0</v>
      </c>
      <c r="AL586" s="166">
        <f t="shared" si="236"/>
        <v>0</v>
      </c>
      <c r="AM586" s="165">
        <f>(VLOOKUP($B586,'P2 Origin'!$C$21:$M$176,7,0))*AL586</f>
        <v>0</v>
      </c>
      <c r="AN586" s="166">
        <f t="shared" si="237"/>
        <v>0</v>
      </c>
      <c r="AO586" s="165">
        <f>(VLOOKUP($B586,'P2 Origin'!$C$21:$M$176,8,0))*AN586</f>
        <v>0</v>
      </c>
      <c r="AP586" s="166">
        <f t="shared" si="238"/>
        <v>0</v>
      </c>
      <c r="AQ586" s="165">
        <f>(VLOOKUP($B586,'P2 Origin'!$C$21:$M$176,9,0))*AP586</f>
        <v>0</v>
      </c>
      <c r="AR586" s="155">
        <f t="shared" si="239"/>
        <v>1</v>
      </c>
      <c r="AS586" s="164">
        <f>(VLOOKUP(B586,'P2 Origin'!$C$21:$M$176,10,0))*K586</f>
        <v>0</v>
      </c>
      <c r="AT586" s="164">
        <f>(VLOOKUP(B586,'P2 Origin'!$C$21:$M$176,11,0))*J586</f>
        <v>0</v>
      </c>
      <c r="AU586" s="167">
        <v>22</v>
      </c>
      <c r="AV586" s="168">
        <v>22</v>
      </c>
      <c r="AW586" s="169">
        <v>0</v>
      </c>
      <c r="AX586" s="170">
        <f>IF(AU586&gt;=0.1,'P3 Bureaumarge zee- en luchtvr.'!$D$12,0)</f>
        <v>0</v>
      </c>
      <c r="AY586" s="163">
        <f t="shared" si="240"/>
        <v>0</v>
      </c>
      <c r="AZ586" s="157" t="str">
        <f>VLOOKUP(D586,'P4 Destination'!$C$21:$O$176,13,0)</f>
        <v>USD</v>
      </c>
      <c r="BA586" s="164">
        <f t="shared" si="241"/>
        <v>0</v>
      </c>
      <c r="BB586" s="171">
        <f>IF(AU586&gt;0.1,(VLOOKUP(D586,'P4 Destination'!$C$21:$M$176,3,0))*I586,0)</f>
        <v>0</v>
      </c>
      <c r="BC586" s="172">
        <f t="shared" si="242"/>
        <v>0</v>
      </c>
      <c r="BD586" s="171">
        <f>(VLOOKUP($D586,'P4 Destination'!$C$21:$M$176,4,0))*BC586</f>
        <v>0</v>
      </c>
      <c r="BE586" s="172">
        <f t="shared" si="243"/>
        <v>0</v>
      </c>
      <c r="BF586" s="171">
        <f>(VLOOKUP($D586,'P4 Destination'!$C$21:$M$176,5,0))*BE586</f>
        <v>0</v>
      </c>
      <c r="BG586" s="172">
        <f t="shared" si="244"/>
        <v>22</v>
      </c>
      <c r="BH586" s="171">
        <f>(VLOOKUP($D586,'P4 Destination'!$C$21:$M$176,6,0))*BG586</f>
        <v>0</v>
      </c>
      <c r="BI586" s="172">
        <f t="shared" si="245"/>
        <v>0</v>
      </c>
      <c r="BJ586" s="171">
        <f>(VLOOKUP($D586,'P4 Destination'!$C$21:$M$176,7,0))*BI586</f>
        <v>0</v>
      </c>
      <c r="BK586" s="172">
        <f t="shared" si="246"/>
        <v>0</v>
      </c>
      <c r="BL586" s="171">
        <f>(VLOOKUP($D586,'P4 Destination'!$C$21:$M$176,8,0))*BK586</f>
        <v>0</v>
      </c>
      <c r="BM586" s="172">
        <f t="shared" si="247"/>
        <v>0</v>
      </c>
      <c r="BN586" s="171">
        <f>(VLOOKUP($D586,'P4 Destination'!$C$21:$M$176,9,0))*BM586</f>
        <v>0</v>
      </c>
      <c r="BO586" s="154">
        <f t="shared" si="248"/>
        <v>1</v>
      </c>
      <c r="BP586" s="171">
        <f>(VLOOKUP(D586,'P4 Destination'!$C$21:$M$176,10,0))*K586</f>
        <v>0</v>
      </c>
      <c r="BQ586" s="171">
        <f>(VLOOKUP(D586,'P4 Destination'!$C$21:$M$176,11,0))*J586</f>
        <v>0</v>
      </c>
      <c r="BR586" s="173">
        <f t="shared" si="249"/>
        <v>0</v>
      </c>
      <c r="BS586" s="173">
        <f>(AV586*2500)*'P6 Verzekering'!$E$11</f>
        <v>0</v>
      </c>
      <c r="BT586" s="173">
        <f>(AW586*2500)*'P6 Verzekering'!$E$12</f>
        <v>0</v>
      </c>
      <c r="BU586" s="173">
        <f>(L586*2500)*'P6 Verzekering'!$E$13</f>
        <v>0</v>
      </c>
      <c r="BV586" s="173">
        <f t="shared" si="250"/>
        <v>0</v>
      </c>
      <c r="BW586"/>
      <c r="BX586"/>
    </row>
    <row r="587" spans="1:76">
      <c r="A587" s="152" t="s">
        <v>2092</v>
      </c>
      <c r="B587" s="152" t="s">
        <v>219</v>
      </c>
      <c r="C587" s="152" t="s">
        <v>219</v>
      </c>
      <c r="D587" s="152" t="s">
        <v>374</v>
      </c>
      <c r="E587" s="152" t="s">
        <v>373</v>
      </c>
      <c r="F587" s="153">
        <f t="shared" ref="F587:F650" si="252">SUM(L587,AU587)</f>
        <v>40</v>
      </c>
      <c r="G587" s="154">
        <v>1</v>
      </c>
      <c r="H587" s="154">
        <f>IFERROR(VLOOKUP(B587,'P2 Origin'!$C$21:$Q$176,15,FALSE),0)</f>
        <v>0</v>
      </c>
      <c r="I587" s="154">
        <f>IFERROR(VLOOKUP(D587,'P4 Destination'!$C$21:$Q$176,15,FALSE),0)</f>
        <v>1</v>
      </c>
      <c r="J587" s="155"/>
      <c r="K587" s="155">
        <v>1</v>
      </c>
      <c r="L587" s="156">
        <v>0</v>
      </c>
      <c r="M587" s="155">
        <v>0</v>
      </c>
      <c r="N587" s="155">
        <v>0</v>
      </c>
      <c r="O587" s="157">
        <f t="shared" ref="O587:O650" si="253">SUM(Q587,S587,U587,W587,Y587,AA587)</f>
        <v>0</v>
      </c>
      <c r="P587" s="158">
        <f t="shared" ref="P587:P650" si="254">IF(AND(L587&gt;=0.1,L587&lt;=15),L587,0)</f>
        <v>0</v>
      </c>
      <c r="Q587" s="159">
        <f>IFERROR(VLOOKUP(N587,'P1 Intra-Europees'!$A$15:$H$25,3,0),0)*P587</f>
        <v>0</v>
      </c>
      <c r="R587" s="160">
        <f t="shared" ref="R587:R650" si="255">(IF(AND(L587&gt;=15.1,L587&lt;=25),L587,0))</f>
        <v>0</v>
      </c>
      <c r="S587" s="159">
        <f>IFERROR(VLOOKUP(N587,'P1 Intra-Europees'!$A$15:$H$25,4,0),0)*R587</f>
        <v>0</v>
      </c>
      <c r="T587" s="160">
        <f t="shared" ref="T587:T650" si="256">IF(AND(L587&gt;=25.1,L587&lt;=35),L587,0)</f>
        <v>0</v>
      </c>
      <c r="U587" s="159">
        <f>IFERROR(VLOOKUP(N587,'P1 Intra-Europees'!$A$15:$H$25,5,0),0)*T587</f>
        <v>0</v>
      </c>
      <c r="V587" s="160">
        <f t="shared" ref="V587:V650" si="257">IF(AND(L587&gt;=35.1,L587&lt;=45),L587,0)</f>
        <v>0</v>
      </c>
      <c r="W587" s="159">
        <f>IFERROR(VLOOKUP(N587,'P1 Intra-Europees'!$A$15:$H$25,6,0),0)*V587</f>
        <v>0</v>
      </c>
      <c r="X587" s="160">
        <f t="shared" ref="X587:X650" si="258">IF(AND(L587&gt;=45.1,L587&lt;=150),L587,0)</f>
        <v>0</v>
      </c>
      <c r="Y587" s="159">
        <f>IFERROR(VLOOKUP(N587,'P1 Intra-Europees'!$A$15:$H$25,7,0),0)*X587</f>
        <v>0</v>
      </c>
      <c r="Z587" s="161">
        <f t="shared" ref="Z587:Z650" si="259">IF(L587&gt;=0.1,G587,0)</f>
        <v>0</v>
      </c>
      <c r="AA587" s="162">
        <f>IFERROR(VLOOKUP(N587,'P1 Intra-Europees'!$A$15:$H$25,8,0),0)*Z587</f>
        <v>0</v>
      </c>
      <c r="AB587" s="163">
        <f t="shared" ref="AB587:AB650" si="260">IF(AC587=$AC$8,0.95,1)*AD587</f>
        <v>0</v>
      </c>
      <c r="AC587" s="157" t="str">
        <f>VLOOKUP(B587,'P2 Origin'!$C$21:$O$176,13,0)</f>
        <v>EUR</v>
      </c>
      <c r="AD587" s="164">
        <f t="shared" ref="AD587:AD650" si="261">SUM(AE587,AG587,AI587,AK587,AS587,AT587,AM587,AO587,AQ587)</f>
        <v>0</v>
      </c>
      <c r="AE587" s="165">
        <f>IF(AU587&gt;0.1,VLOOKUP(B587,'P2 Origin'!$C$21:$M$176,3,0)*H587,0)</f>
        <v>0</v>
      </c>
      <c r="AF587" s="166">
        <f t="shared" ref="AF587:AF650" si="262">IF(AND(AU587&gt;=0.1,AU587&lt;=5.99),AU587,0)</f>
        <v>0</v>
      </c>
      <c r="AG587" s="165">
        <f>(VLOOKUP(B587,'P2 Origin'!$C$21:$M$176,4,0))*AF587</f>
        <v>0</v>
      </c>
      <c r="AH587" s="166">
        <f t="shared" ref="AH587:AH650" si="263">IF(AND(AU587&gt;=6,AU587&lt;=15.99),$AU587,0)</f>
        <v>0</v>
      </c>
      <c r="AI587" s="165">
        <f>(VLOOKUP(B587,'P2 Origin'!$C$21:$M$176,5,0))*AH587</f>
        <v>0</v>
      </c>
      <c r="AJ587" s="166">
        <f t="shared" si="251"/>
        <v>0</v>
      </c>
      <c r="AK587" s="165">
        <f>(VLOOKUP(B587,'P2 Origin'!$C$21:$M$176,6,0))*AJ587</f>
        <v>0</v>
      </c>
      <c r="AL587" s="166">
        <f t="shared" ref="AL587:AL650" si="264">IF(AND($AU587&gt;=26,$AU587&lt;=35.99),$AU587,0)</f>
        <v>0</v>
      </c>
      <c r="AM587" s="165">
        <f>(VLOOKUP($B587,'P2 Origin'!$C$21:$M$176,7,0))*AL587</f>
        <v>0</v>
      </c>
      <c r="AN587" s="166">
        <f t="shared" ref="AN587:AN650" si="265">IF(AND($AU587&gt;=36,$AU587&lt;=45.99),$AU587,0)</f>
        <v>40</v>
      </c>
      <c r="AO587" s="165">
        <f>(VLOOKUP($B587,'P2 Origin'!$C$21:$M$176,8,0))*AN587</f>
        <v>0</v>
      </c>
      <c r="AP587" s="166">
        <f t="shared" ref="AP587:AP650" si="266">IF(AND($AU587&gt;=46,$AU587&lt;=100),$AU587,0)</f>
        <v>0</v>
      </c>
      <c r="AQ587" s="165">
        <f>(VLOOKUP($B587,'P2 Origin'!$C$21:$M$176,9,0))*AP587</f>
        <v>0</v>
      </c>
      <c r="AR587" s="155">
        <f t="shared" ref="AR587:AR650" si="267">IF(AU587&gt;=0.1,G587,0)</f>
        <v>1</v>
      </c>
      <c r="AS587" s="164">
        <f>(VLOOKUP(B587,'P2 Origin'!$C$21:$M$176,10,0))*K587</f>
        <v>0</v>
      </c>
      <c r="AT587" s="164">
        <f>(VLOOKUP(B587,'P2 Origin'!$C$21:$M$176,11,0))*J587</f>
        <v>0</v>
      </c>
      <c r="AU587" s="167">
        <v>40</v>
      </c>
      <c r="AV587" s="168">
        <v>40</v>
      </c>
      <c r="AW587" s="169">
        <v>0</v>
      </c>
      <c r="AX587" s="170">
        <f>IF(AU587&gt;=0.1,'P3 Bureaumarge zee- en luchtvr.'!$D$12,0)</f>
        <v>0</v>
      </c>
      <c r="AY587" s="163">
        <f t="shared" ref="AY587:AY650" si="268">IF(AZ587=$AC$8,0.95,1)*BA587</f>
        <v>0</v>
      </c>
      <c r="AZ587" s="157" t="str">
        <f>VLOOKUP(D587,'P4 Destination'!$C$21:$O$176,13,0)</f>
        <v>USD</v>
      </c>
      <c r="BA587" s="164">
        <f t="shared" ref="BA587:BA650" si="269">SUM(BB587,BD587,BF587,BN587,BP587,BQ587,BH587,BJ587,BL587)</f>
        <v>0</v>
      </c>
      <c r="BB587" s="171">
        <f>IF(AU587&gt;0.1,(VLOOKUP(D587,'P4 Destination'!$C$21:$M$176,3,0))*I587,0)</f>
        <v>0</v>
      </c>
      <c r="BC587" s="172">
        <f t="shared" ref="BC587:BC650" si="270">IF(AND($AU587&gt;=0.1,$AU587&lt;=5),$AU587,0)</f>
        <v>0</v>
      </c>
      <c r="BD587" s="171">
        <f>(VLOOKUP($D587,'P4 Destination'!$C$21:$M$176,4,0))*BC587</f>
        <v>0</v>
      </c>
      <c r="BE587" s="172">
        <f t="shared" ref="BE587:BE650" si="271">IF(AND($AU587&gt;=6,$AU587&lt;=15.99),$AU587,0)</f>
        <v>0</v>
      </c>
      <c r="BF587" s="171">
        <f>(VLOOKUP($D587,'P4 Destination'!$C$21:$M$176,5,0))*BE587</f>
        <v>0</v>
      </c>
      <c r="BG587" s="172">
        <f t="shared" ref="BG587:BG650" si="272">IF(AND($AU587&gt;=16,$AU587&lt;=25.99),$AU587,0)</f>
        <v>0</v>
      </c>
      <c r="BH587" s="171">
        <f>(VLOOKUP($D587,'P4 Destination'!$C$21:$M$176,6,0))*BG587</f>
        <v>0</v>
      </c>
      <c r="BI587" s="172">
        <f t="shared" ref="BI587:BI650" si="273">IF(AND($AU587&gt;=26,$AU587&lt;=35.99),$AU587,0)</f>
        <v>0</v>
      </c>
      <c r="BJ587" s="171">
        <f>(VLOOKUP($D587,'P4 Destination'!$C$21:$M$176,7,0))*BI587</f>
        <v>0</v>
      </c>
      <c r="BK587" s="172">
        <f t="shared" ref="BK587:BK650" si="274">IF(AND($AU587&gt;=36,$AU587&lt;=45.99),$AU587,0)</f>
        <v>40</v>
      </c>
      <c r="BL587" s="171">
        <f>(VLOOKUP($D587,'P4 Destination'!$C$21:$M$176,8,0))*BK587</f>
        <v>0</v>
      </c>
      <c r="BM587" s="172">
        <f t="shared" ref="BM587:BM650" si="275">IF(AND($AU587&gt;=46,$AU587&lt;=100),$AU587,0)</f>
        <v>0</v>
      </c>
      <c r="BN587" s="171">
        <f>(VLOOKUP($D587,'P4 Destination'!$C$21:$M$176,9,0))*BM587</f>
        <v>0</v>
      </c>
      <c r="BO587" s="154">
        <f t="shared" ref="BO587:BO650" si="276">IF(AU587&gt;=0.1,G587,0)</f>
        <v>1</v>
      </c>
      <c r="BP587" s="171">
        <f>(VLOOKUP(D587,'P4 Destination'!$C$21:$M$176,10,0))*K587</f>
        <v>0</v>
      </c>
      <c r="BQ587" s="171">
        <f>(VLOOKUP(D587,'P4 Destination'!$C$21:$M$176,11,0))*J587</f>
        <v>0</v>
      </c>
      <c r="BR587" s="173">
        <f t="shared" ref="BR587:BR650" si="277">SUM(BS587:BU587)</f>
        <v>0</v>
      </c>
      <c r="BS587" s="173">
        <f>(AV587*2500)*'P6 Verzekering'!$E$11</f>
        <v>0</v>
      </c>
      <c r="BT587" s="173">
        <f>(AW587*2500)*'P6 Verzekering'!$E$12</f>
        <v>0</v>
      </c>
      <c r="BU587" s="173">
        <f>(L587*2500)*'P6 Verzekering'!$E$13</f>
        <v>0</v>
      </c>
      <c r="BV587" s="173">
        <f t="shared" ref="BV587:BV650" si="278">SUM(O587,AB587,AX587,AY587,BR587)</f>
        <v>0</v>
      </c>
      <c r="BW587"/>
      <c r="BX587"/>
    </row>
    <row r="588" spans="1:76">
      <c r="A588" s="152" t="s">
        <v>2093</v>
      </c>
      <c r="B588" s="152" t="s">
        <v>219</v>
      </c>
      <c r="C588" s="152" t="s">
        <v>219</v>
      </c>
      <c r="D588" s="152" t="s">
        <v>374</v>
      </c>
      <c r="E588" s="152" t="s">
        <v>373</v>
      </c>
      <c r="F588" s="153">
        <f t="shared" si="252"/>
        <v>58</v>
      </c>
      <c r="G588" s="154">
        <v>1</v>
      </c>
      <c r="H588" s="154">
        <f>IFERROR(VLOOKUP(B588,'P2 Origin'!$C$21:$Q$176,15,FALSE),0)</f>
        <v>0</v>
      </c>
      <c r="I588" s="154">
        <f>IFERROR(VLOOKUP(D588,'P4 Destination'!$C$21:$Q$176,15,FALSE),0)</f>
        <v>1</v>
      </c>
      <c r="J588" s="155"/>
      <c r="K588" s="155">
        <v>1</v>
      </c>
      <c r="L588" s="156">
        <v>0</v>
      </c>
      <c r="M588" s="155">
        <v>0</v>
      </c>
      <c r="N588" s="155">
        <v>0</v>
      </c>
      <c r="O588" s="157">
        <f t="shared" si="253"/>
        <v>0</v>
      </c>
      <c r="P588" s="158">
        <f t="shared" si="254"/>
        <v>0</v>
      </c>
      <c r="Q588" s="159">
        <f>IFERROR(VLOOKUP(N588,'P1 Intra-Europees'!$A$15:$H$25,3,0),0)*P588</f>
        <v>0</v>
      </c>
      <c r="R588" s="160">
        <f t="shared" si="255"/>
        <v>0</v>
      </c>
      <c r="S588" s="159">
        <f>IFERROR(VLOOKUP(N588,'P1 Intra-Europees'!$A$15:$H$25,4,0),0)*R588</f>
        <v>0</v>
      </c>
      <c r="T588" s="160">
        <f t="shared" si="256"/>
        <v>0</v>
      </c>
      <c r="U588" s="159">
        <f>IFERROR(VLOOKUP(N588,'P1 Intra-Europees'!$A$15:$H$25,5,0),0)*T588</f>
        <v>0</v>
      </c>
      <c r="V588" s="160">
        <f t="shared" si="257"/>
        <v>0</v>
      </c>
      <c r="W588" s="159">
        <f>IFERROR(VLOOKUP(N588,'P1 Intra-Europees'!$A$15:$H$25,6,0),0)*V588</f>
        <v>0</v>
      </c>
      <c r="X588" s="160">
        <f t="shared" si="258"/>
        <v>0</v>
      </c>
      <c r="Y588" s="159">
        <f>IFERROR(VLOOKUP(N588,'P1 Intra-Europees'!$A$15:$H$25,7,0),0)*X588</f>
        <v>0</v>
      </c>
      <c r="Z588" s="161">
        <f t="shared" si="259"/>
        <v>0</v>
      </c>
      <c r="AA588" s="162">
        <f>IFERROR(VLOOKUP(N588,'P1 Intra-Europees'!$A$15:$H$25,8,0),0)*Z588</f>
        <v>0</v>
      </c>
      <c r="AB588" s="163">
        <f t="shared" si="260"/>
        <v>0</v>
      </c>
      <c r="AC588" s="157" t="str">
        <f>VLOOKUP(B588,'P2 Origin'!$C$21:$O$176,13,0)</f>
        <v>EUR</v>
      </c>
      <c r="AD588" s="164">
        <f t="shared" si="261"/>
        <v>0</v>
      </c>
      <c r="AE588" s="165">
        <f>IF(AU588&gt;0.1,VLOOKUP(B588,'P2 Origin'!$C$21:$M$176,3,0)*H588,0)</f>
        <v>0</v>
      </c>
      <c r="AF588" s="166">
        <f t="shared" si="262"/>
        <v>0</v>
      </c>
      <c r="AG588" s="165">
        <f>(VLOOKUP(B588,'P2 Origin'!$C$21:$M$176,4,0))*AF588</f>
        <v>0</v>
      </c>
      <c r="AH588" s="166">
        <f t="shared" si="263"/>
        <v>0</v>
      </c>
      <c r="AI588" s="165">
        <f>(VLOOKUP(B588,'P2 Origin'!$C$21:$M$176,5,0))*AH588</f>
        <v>0</v>
      </c>
      <c r="AJ588" s="166">
        <f t="shared" si="251"/>
        <v>0</v>
      </c>
      <c r="AK588" s="165">
        <f>(VLOOKUP(B588,'P2 Origin'!$C$21:$M$176,6,0))*AJ588</f>
        <v>0</v>
      </c>
      <c r="AL588" s="166">
        <f t="shared" si="264"/>
        <v>0</v>
      </c>
      <c r="AM588" s="165">
        <f>(VLOOKUP($B588,'P2 Origin'!$C$21:$M$176,7,0))*AL588</f>
        <v>0</v>
      </c>
      <c r="AN588" s="166">
        <f t="shared" si="265"/>
        <v>0</v>
      </c>
      <c r="AO588" s="165">
        <f>(VLOOKUP($B588,'P2 Origin'!$C$21:$M$176,8,0))*AN588</f>
        <v>0</v>
      </c>
      <c r="AP588" s="166">
        <f t="shared" si="266"/>
        <v>58</v>
      </c>
      <c r="AQ588" s="165">
        <f>(VLOOKUP($B588,'P2 Origin'!$C$21:$M$176,9,0))*AP588</f>
        <v>0</v>
      </c>
      <c r="AR588" s="155">
        <f t="shared" si="267"/>
        <v>1</v>
      </c>
      <c r="AS588" s="164">
        <f>(VLOOKUP(B588,'P2 Origin'!$C$21:$M$176,10,0))*K588</f>
        <v>0</v>
      </c>
      <c r="AT588" s="164">
        <f>(VLOOKUP(B588,'P2 Origin'!$C$21:$M$176,11,0))*J588</f>
        <v>0</v>
      </c>
      <c r="AU588" s="167">
        <v>58</v>
      </c>
      <c r="AV588" s="168">
        <v>58</v>
      </c>
      <c r="AW588" s="169">
        <v>0</v>
      </c>
      <c r="AX588" s="170">
        <f>IF(AU588&gt;=0.1,'P3 Bureaumarge zee- en luchtvr.'!$D$12,0)</f>
        <v>0</v>
      </c>
      <c r="AY588" s="163">
        <f t="shared" si="268"/>
        <v>0</v>
      </c>
      <c r="AZ588" s="157" t="str">
        <f>VLOOKUP(D588,'P4 Destination'!$C$21:$O$176,13,0)</f>
        <v>USD</v>
      </c>
      <c r="BA588" s="164">
        <f t="shared" si="269"/>
        <v>0</v>
      </c>
      <c r="BB588" s="171">
        <f>IF(AU588&gt;0.1,(VLOOKUP(D588,'P4 Destination'!$C$21:$M$176,3,0))*I588,0)</f>
        <v>0</v>
      </c>
      <c r="BC588" s="172">
        <f t="shared" si="270"/>
        <v>0</v>
      </c>
      <c r="BD588" s="171">
        <f>(VLOOKUP($D588,'P4 Destination'!$C$21:$M$176,4,0))*BC588</f>
        <v>0</v>
      </c>
      <c r="BE588" s="172">
        <f t="shared" si="271"/>
        <v>0</v>
      </c>
      <c r="BF588" s="171">
        <f>(VLOOKUP($D588,'P4 Destination'!$C$21:$M$176,5,0))*BE588</f>
        <v>0</v>
      </c>
      <c r="BG588" s="172">
        <f t="shared" si="272"/>
        <v>0</v>
      </c>
      <c r="BH588" s="171">
        <f>(VLOOKUP($D588,'P4 Destination'!$C$21:$M$176,6,0))*BG588</f>
        <v>0</v>
      </c>
      <c r="BI588" s="172">
        <f t="shared" si="273"/>
        <v>0</v>
      </c>
      <c r="BJ588" s="171">
        <f>(VLOOKUP($D588,'P4 Destination'!$C$21:$M$176,7,0))*BI588</f>
        <v>0</v>
      </c>
      <c r="BK588" s="172">
        <f t="shared" si="274"/>
        <v>0</v>
      </c>
      <c r="BL588" s="171">
        <f>(VLOOKUP($D588,'P4 Destination'!$C$21:$M$176,8,0))*BK588</f>
        <v>0</v>
      </c>
      <c r="BM588" s="172">
        <f t="shared" si="275"/>
        <v>58</v>
      </c>
      <c r="BN588" s="171">
        <f>(VLOOKUP($D588,'P4 Destination'!$C$21:$M$176,9,0))*BM588</f>
        <v>0</v>
      </c>
      <c r="BO588" s="154">
        <f t="shared" si="276"/>
        <v>1</v>
      </c>
      <c r="BP588" s="171">
        <f>(VLOOKUP(D588,'P4 Destination'!$C$21:$M$176,10,0))*K588</f>
        <v>0</v>
      </c>
      <c r="BQ588" s="171">
        <f>(VLOOKUP(D588,'P4 Destination'!$C$21:$M$176,11,0))*J588</f>
        <v>0</v>
      </c>
      <c r="BR588" s="173">
        <f t="shared" si="277"/>
        <v>0</v>
      </c>
      <c r="BS588" s="173">
        <f>(AV588*2500)*'P6 Verzekering'!$E$11</f>
        <v>0</v>
      </c>
      <c r="BT588" s="173">
        <f>(AW588*2500)*'P6 Verzekering'!$E$12</f>
        <v>0</v>
      </c>
      <c r="BU588" s="173">
        <f>(L588*2500)*'P6 Verzekering'!$E$13</f>
        <v>0</v>
      </c>
      <c r="BV588" s="173">
        <f t="shared" si="278"/>
        <v>0</v>
      </c>
      <c r="BW588"/>
      <c r="BX588"/>
    </row>
    <row r="589" spans="1:76">
      <c r="A589" s="152" t="s">
        <v>2114</v>
      </c>
      <c r="B589" s="152" t="s">
        <v>219</v>
      </c>
      <c r="C589" s="152" t="s">
        <v>219</v>
      </c>
      <c r="D589" s="152" t="s">
        <v>338</v>
      </c>
      <c r="E589" s="152" t="s">
        <v>335</v>
      </c>
      <c r="F589" s="153">
        <f t="shared" si="252"/>
        <v>11</v>
      </c>
      <c r="G589" s="154">
        <v>1</v>
      </c>
      <c r="H589" s="154">
        <f>IFERROR(VLOOKUP(B589,'P2 Origin'!$C$21:$Q$176,15,FALSE),0)</f>
        <v>0</v>
      </c>
      <c r="I589" s="154">
        <f>IFERROR(VLOOKUP(D589,'P4 Destination'!$C$21:$Q$176,15,FALSE),0)</f>
        <v>0</v>
      </c>
      <c r="J589" s="155">
        <v>1</v>
      </c>
      <c r="K589" s="155"/>
      <c r="L589" s="156">
        <v>0</v>
      </c>
      <c r="M589" s="155">
        <v>0</v>
      </c>
      <c r="N589" s="155">
        <v>0</v>
      </c>
      <c r="O589" s="157">
        <f t="shared" si="253"/>
        <v>0</v>
      </c>
      <c r="P589" s="158">
        <f t="shared" si="254"/>
        <v>0</v>
      </c>
      <c r="Q589" s="159">
        <f>IFERROR(VLOOKUP(N589,'P1 Intra-Europees'!$A$15:$H$25,3,0),0)*P589</f>
        <v>0</v>
      </c>
      <c r="R589" s="160">
        <f t="shared" si="255"/>
        <v>0</v>
      </c>
      <c r="S589" s="159">
        <f>IFERROR(VLOOKUP(N589,'P1 Intra-Europees'!$A$15:$H$25,4,0),0)*R589</f>
        <v>0</v>
      </c>
      <c r="T589" s="160">
        <f t="shared" si="256"/>
        <v>0</v>
      </c>
      <c r="U589" s="159">
        <f>IFERROR(VLOOKUP(N589,'P1 Intra-Europees'!$A$15:$H$25,5,0),0)*T589</f>
        <v>0</v>
      </c>
      <c r="V589" s="160">
        <f t="shared" si="257"/>
        <v>0</v>
      </c>
      <c r="W589" s="159">
        <f>IFERROR(VLOOKUP(N589,'P1 Intra-Europees'!$A$15:$H$25,6,0),0)*V589</f>
        <v>0</v>
      </c>
      <c r="X589" s="160">
        <f t="shared" si="258"/>
        <v>0</v>
      </c>
      <c r="Y589" s="159">
        <f>IFERROR(VLOOKUP(N589,'P1 Intra-Europees'!$A$15:$H$25,7,0),0)*X589</f>
        <v>0</v>
      </c>
      <c r="Z589" s="161">
        <f t="shared" si="259"/>
        <v>0</v>
      </c>
      <c r="AA589" s="162">
        <f>IFERROR(VLOOKUP(N589,'P1 Intra-Europees'!$A$15:$H$25,8,0),0)*Z589</f>
        <v>0</v>
      </c>
      <c r="AB589" s="163">
        <f t="shared" si="260"/>
        <v>0</v>
      </c>
      <c r="AC589" s="157" t="str">
        <f>VLOOKUP(B589,'P2 Origin'!$C$21:$O$176,13,0)</f>
        <v>EUR</v>
      </c>
      <c r="AD589" s="164">
        <f t="shared" si="261"/>
        <v>0</v>
      </c>
      <c r="AE589" s="165">
        <f>IF(AU589&gt;0.1,VLOOKUP(B589,'P2 Origin'!$C$21:$M$176,3,0)*H589,0)</f>
        <v>0</v>
      </c>
      <c r="AF589" s="166">
        <f t="shared" si="262"/>
        <v>0</v>
      </c>
      <c r="AG589" s="165">
        <f>(VLOOKUP(B589,'P2 Origin'!$C$21:$M$176,4,0))*AF589</f>
        <v>0</v>
      </c>
      <c r="AH589" s="166">
        <f t="shared" si="263"/>
        <v>11</v>
      </c>
      <c r="AI589" s="165">
        <f>(VLOOKUP(B589,'P2 Origin'!$C$21:$M$176,5,0))*AH589</f>
        <v>0</v>
      </c>
      <c r="AJ589" s="166">
        <f t="shared" si="251"/>
        <v>0</v>
      </c>
      <c r="AK589" s="165">
        <f>(VLOOKUP(B589,'P2 Origin'!$C$21:$M$176,6,0))*AJ589</f>
        <v>0</v>
      </c>
      <c r="AL589" s="166">
        <f t="shared" si="264"/>
        <v>0</v>
      </c>
      <c r="AM589" s="165">
        <f>(VLOOKUP($B589,'P2 Origin'!$C$21:$M$176,7,0))*AL589</f>
        <v>0</v>
      </c>
      <c r="AN589" s="166">
        <f t="shared" si="265"/>
        <v>0</v>
      </c>
      <c r="AO589" s="165">
        <f>(VLOOKUP($B589,'P2 Origin'!$C$21:$M$176,8,0))*AN589</f>
        <v>0</v>
      </c>
      <c r="AP589" s="166">
        <f t="shared" si="266"/>
        <v>0</v>
      </c>
      <c r="AQ589" s="165">
        <f>(VLOOKUP($B589,'P2 Origin'!$C$21:$M$176,9,0))*AP589</f>
        <v>0</v>
      </c>
      <c r="AR589" s="155">
        <f t="shared" si="267"/>
        <v>1</v>
      </c>
      <c r="AS589" s="164">
        <f>(VLOOKUP(B589,'P2 Origin'!$C$21:$M$176,10,0))*K589</f>
        <v>0</v>
      </c>
      <c r="AT589" s="164">
        <f>(VLOOKUP(B589,'P2 Origin'!$C$21:$M$176,11,0))*J589</f>
        <v>0</v>
      </c>
      <c r="AU589" s="167">
        <v>11</v>
      </c>
      <c r="AV589" s="168">
        <v>11</v>
      </c>
      <c r="AW589" s="169">
        <v>0</v>
      </c>
      <c r="AX589" s="170">
        <f>IF(AU589&gt;=0.1,'P3 Bureaumarge zee- en luchtvr.'!$D$12,0)</f>
        <v>0</v>
      </c>
      <c r="AY589" s="163">
        <f t="shared" si="268"/>
        <v>0</v>
      </c>
      <c r="AZ589" s="157" t="str">
        <f>VLOOKUP(D589,'P4 Destination'!$C$21:$O$176,13,0)</f>
        <v>USD</v>
      </c>
      <c r="BA589" s="164">
        <f t="shared" si="269"/>
        <v>0</v>
      </c>
      <c r="BB589" s="171">
        <f>IF(AU589&gt;0.1,(VLOOKUP(D589,'P4 Destination'!$C$21:$M$176,3,0))*I589,0)</f>
        <v>0</v>
      </c>
      <c r="BC589" s="172">
        <f t="shared" si="270"/>
        <v>0</v>
      </c>
      <c r="BD589" s="171">
        <f>(VLOOKUP($D589,'P4 Destination'!$C$21:$M$176,4,0))*BC589</f>
        <v>0</v>
      </c>
      <c r="BE589" s="172">
        <f t="shared" si="271"/>
        <v>11</v>
      </c>
      <c r="BF589" s="171">
        <f>(VLOOKUP($D589,'P4 Destination'!$C$21:$M$176,5,0))*BE589</f>
        <v>0</v>
      </c>
      <c r="BG589" s="172">
        <f t="shared" si="272"/>
        <v>0</v>
      </c>
      <c r="BH589" s="171">
        <f>(VLOOKUP($D589,'P4 Destination'!$C$21:$M$176,6,0))*BG589</f>
        <v>0</v>
      </c>
      <c r="BI589" s="172">
        <f t="shared" si="273"/>
        <v>0</v>
      </c>
      <c r="BJ589" s="171">
        <f>(VLOOKUP($D589,'P4 Destination'!$C$21:$M$176,7,0))*BI589</f>
        <v>0</v>
      </c>
      <c r="BK589" s="172">
        <f t="shared" si="274"/>
        <v>0</v>
      </c>
      <c r="BL589" s="171">
        <f>(VLOOKUP($D589,'P4 Destination'!$C$21:$M$176,8,0))*BK589</f>
        <v>0</v>
      </c>
      <c r="BM589" s="172">
        <f t="shared" si="275"/>
        <v>0</v>
      </c>
      <c r="BN589" s="171">
        <f>(VLOOKUP($D589,'P4 Destination'!$C$21:$M$176,9,0))*BM589</f>
        <v>0</v>
      </c>
      <c r="BO589" s="154">
        <f t="shared" si="276"/>
        <v>1</v>
      </c>
      <c r="BP589" s="171">
        <f>(VLOOKUP(D589,'P4 Destination'!$C$21:$M$176,10,0))*K589</f>
        <v>0</v>
      </c>
      <c r="BQ589" s="171">
        <f>(VLOOKUP(D589,'P4 Destination'!$C$21:$M$176,11,0))*J589</f>
        <v>0</v>
      </c>
      <c r="BR589" s="173">
        <f t="shared" si="277"/>
        <v>0</v>
      </c>
      <c r="BS589" s="173">
        <f>(AV589*2500)*'P6 Verzekering'!$E$11</f>
        <v>0</v>
      </c>
      <c r="BT589" s="173">
        <f>(AW589*2500)*'P6 Verzekering'!$E$12</f>
        <v>0</v>
      </c>
      <c r="BU589" s="173">
        <f>(L589*2500)*'P6 Verzekering'!$E$13</f>
        <v>0</v>
      </c>
      <c r="BV589" s="173">
        <f t="shared" si="278"/>
        <v>0</v>
      </c>
      <c r="BW589"/>
      <c r="BX589"/>
    </row>
    <row r="590" spans="1:76">
      <c r="A590" s="152" t="s">
        <v>2115</v>
      </c>
      <c r="B590" s="152" t="s">
        <v>219</v>
      </c>
      <c r="C590" s="152" t="s">
        <v>219</v>
      </c>
      <c r="D590" s="152" t="s">
        <v>338</v>
      </c>
      <c r="E590" s="152" t="s">
        <v>335</v>
      </c>
      <c r="F590" s="153">
        <f t="shared" si="252"/>
        <v>35</v>
      </c>
      <c r="G590" s="154">
        <v>1</v>
      </c>
      <c r="H590" s="154">
        <f>IFERROR(VLOOKUP(B590,'P2 Origin'!$C$21:$Q$176,15,FALSE),0)</f>
        <v>0</v>
      </c>
      <c r="I590" s="154">
        <f>IFERROR(VLOOKUP(D590,'P4 Destination'!$C$21:$Q$176,15,FALSE),0)</f>
        <v>0</v>
      </c>
      <c r="J590" s="155"/>
      <c r="K590" s="155">
        <v>1</v>
      </c>
      <c r="L590" s="156">
        <v>0</v>
      </c>
      <c r="M590" s="155">
        <v>0</v>
      </c>
      <c r="N590" s="155">
        <v>0</v>
      </c>
      <c r="O590" s="157">
        <f t="shared" si="253"/>
        <v>0</v>
      </c>
      <c r="P590" s="158">
        <f t="shared" si="254"/>
        <v>0</v>
      </c>
      <c r="Q590" s="159">
        <f>IFERROR(VLOOKUP(N590,'P1 Intra-Europees'!$A$15:$H$25,3,0),0)*P590</f>
        <v>0</v>
      </c>
      <c r="R590" s="160">
        <f t="shared" si="255"/>
        <v>0</v>
      </c>
      <c r="S590" s="159">
        <f>IFERROR(VLOOKUP(N590,'P1 Intra-Europees'!$A$15:$H$25,4,0),0)*R590</f>
        <v>0</v>
      </c>
      <c r="T590" s="160">
        <f t="shared" si="256"/>
        <v>0</v>
      </c>
      <c r="U590" s="159">
        <f>IFERROR(VLOOKUP(N590,'P1 Intra-Europees'!$A$15:$H$25,5,0),0)*T590</f>
        <v>0</v>
      </c>
      <c r="V590" s="160">
        <f t="shared" si="257"/>
        <v>0</v>
      </c>
      <c r="W590" s="159">
        <f>IFERROR(VLOOKUP(N590,'P1 Intra-Europees'!$A$15:$H$25,6,0),0)*V590</f>
        <v>0</v>
      </c>
      <c r="X590" s="160">
        <f t="shared" si="258"/>
        <v>0</v>
      </c>
      <c r="Y590" s="159">
        <f>IFERROR(VLOOKUP(N590,'P1 Intra-Europees'!$A$15:$H$25,7,0),0)*X590</f>
        <v>0</v>
      </c>
      <c r="Z590" s="161">
        <f t="shared" si="259"/>
        <v>0</v>
      </c>
      <c r="AA590" s="162">
        <f>IFERROR(VLOOKUP(N590,'P1 Intra-Europees'!$A$15:$H$25,8,0),0)*Z590</f>
        <v>0</v>
      </c>
      <c r="AB590" s="163">
        <f t="shared" si="260"/>
        <v>0</v>
      </c>
      <c r="AC590" s="157" t="str">
        <f>VLOOKUP(B590,'P2 Origin'!$C$21:$O$176,13,0)</f>
        <v>EUR</v>
      </c>
      <c r="AD590" s="164">
        <f t="shared" si="261"/>
        <v>0</v>
      </c>
      <c r="AE590" s="165">
        <f>IF(AU590&gt;0.1,VLOOKUP(B590,'P2 Origin'!$C$21:$M$176,3,0)*H590,0)</f>
        <v>0</v>
      </c>
      <c r="AF590" s="166">
        <f t="shared" si="262"/>
        <v>0</v>
      </c>
      <c r="AG590" s="165">
        <f>(VLOOKUP(B590,'P2 Origin'!$C$21:$M$176,4,0))*AF590</f>
        <v>0</v>
      </c>
      <c r="AH590" s="166">
        <f t="shared" si="263"/>
        <v>0</v>
      </c>
      <c r="AI590" s="165">
        <f>(VLOOKUP(B590,'P2 Origin'!$C$21:$M$176,5,0))*AH590</f>
        <v>0</v>
      </c>
      <c r="AJ590" s="166">
        <f t="shared" si="251"/>
        <v>0</v>
      </c>
      <c r="AK590" s="165">
        <f>(VLOOKUP(B590,'P2 Origin'!$C$21:$M$176,6,0))*AJ590</f>
        <v>0</v>
      </c>
      <c r="AL590" s="166">
        <f t="shared" si="264"/>
        <v>35</v>
      </c>
      <c r="AM590" s="165">
        <f>(VLOOKUP($B590,'P2 Origin'!$C$21:$M$176,7,0))*AL590</f>
        <v>0</v>
      </c>
      <c r="AN590" s="166">
        <f t="shared" si="265"/>
        <v>0</v>
      </c>
      <c r="AO590" s="165">
        <f>(VLOOKUP($B590,'P2 Origin'!$C$21:$M$176,8,0))*AN590</f>
        <v>0</v>
      </c>
      <c r="AP590" s="166">
        <f t="shared" si="266"/>
        <v>0</v>
      </c>
      <c r="AQ590" s="165">
        <f>(VLOOKUP($B590,'P2 Origin'!$C$21:$M$176,9,0))*AP590</f>
        <v>0</v>
      </c>
      <c r="AR590" s="155">
        <f t="shared" si="267"/>
        <v>1</v>
      </c>
      <c r="AS590" s="164">
        <f>(VLOOKUP(B590,'P2 Origin'!$C$21:$M$176,10,0))*K590</f>
        <v>0</v>
      </c>
      <c r="AT590" s="164">
        <f>(VLOOKUP(B590,'P2 Origin'!$C$21:$M$176,11,0))*J590</f>
        <v>0</v>
      </c>
      <c r="AU590" s="167">
        <v>35</v>
      </c>
      <c r="AV590" s="168">
        <v>35</v>
      </c>
      <c r="AW590" s="169">
        <v>0</v>
      </c>
      <c r="AX590" s="170">
        <f>IF(AU590&gt;=0.1,'P3 Bureaumarge zee- en luchtvr.'!$D$12,0)</f>
        <v>0</v>
      </c>
      <c r="AY590" s="163">
        <f t="shared" si="268"/>
        <v>0</v>
      </c>
      <c r="AZ590" s="157" t="str">
        <f>VLOOKUP(D590,'P4 Destination'!$C$21:$O$176,13,0)</f>
        <v>USD</v>
      </c>
      <c r="BA590" s="164">
        <f t="shared" si="269"/>
        <v>0</v>
      </c>
      <c r="BB590" s="171">
        <f>IF(AU590&gt;0.1,(VLOOKUP(D590,'P4 Destination'!$C$21:$M$176,3,0))*I590,0)</f>
        <v>0</v>
      </c>
      <c r="BC590" s="172">
        <f t="shared" si="270"/>
        <v>0</v>
      </c>
      <c r="BD590" s="171">
        <f>(VLOOKUP($D590,'P4 Destination'!$C$21:$M$176,4,0))*BC590</f>
        <v>0</v>
      </c>
      <c r="BE590" s="172">
        <f t="shared" si="271"/>
        <v>0</v>
      </c>
      <c r="BF590" s="171">
        <f>(VLOOKUP($D590,'P4 Destination'!$C$21:$M$176,5,0))*BE590</f>
        <v>0</v>
      </c>
      <c r="BG590" s="172">
        <f t="shared" si="272"/>
        <v>0</v>
      </c>
      <c r="BH590" s="171">
        <f>(VLOOKUP($D590,'P4 Destination'!$C$21:$M$176,6,0))*BG590</f>
        <v>0</v>
      </c>
      <c r="BI590" s="172">
        <f t="shared" si="273"/>
        <v>35</v>
      </c>
      <c r="BJ590" s="171">
        <f>(VLOOKUP($D590,'P4 Destination'!$C$21:$M$176,7,0))*BI590</f>
        <v>0</v>
      </c>
      <c r="BK590" s="172">
        <f t="shared" si="274"/>
        <v>0</v>
      </c>
      <c r="BL590" s="171">
        <f>(VLOOKUP($D590,'P4 Destination'!$C$21:$M$176,8,0))*BK590</f>
        <v>0</v>
      </c>
      <c r="BM590" s="172">
        <f t="shared" si="275"/>
        <v>0</v>
      </c>
      <c r="BN590" s="171">
        <f>(VLOOKUP($D590,'P4 Destination'!$C$21:$M$176,9,0))*BM590</f>
        <v>0</v>
      </c>
      <c r="BO590" s="154">
        <f t="shared" si="276"/>
        <v>1</v>
      </c>
      <c r="BP590" s="171">
        <f>(VLOOKUP(D590,'P4 Destination'!$C$21:$M$176,10,0))*K590</f>
        <v>0</v>
      </c>
      <c r="BQ590" s="171">
        <f>(VLOOKUP(D590,'P4 Destination'!$C$21:$M$176,11,0))*J590</f>
        <v>0</v>
      </c>
      <c r="BR590" s="173">
        <f t="shared" si="277"/>
        <v>0</v>
      </c>
      <c r="BS590" s="173">
        <f>(AV590*2500)*'P6 Verzekering'!$E$11</f>
        <v>0</v>
      </c>
      <c r="BT590" s="173">
        <f>(AW590*2500)*'P6 Verzekering'!$E$12</f>
        <v>0</v>
      </c>
      <c r="BU590" s="173">
        <f>(L590*2500)*'P6 Verzekering'!$E$13</f>
        <v>0</v>
      </c>
      <c r="BV590" s="173">
        <f t="shared" si="278"/>
        <v>0</v>
      </c>
      <c r="BW590"/>
      <c r="BX590"/>
    </row>
    <row r="591" spans="1:76">
      <c r="A591" s="152" t="s">
        <v>2116</v>
      </c>
      <c r="B591" s="152" t="s">
        <v>219</v>
      </c>
      <c r="C591" s="152" t="s">
        <v>219</v>
      </c>
      <c r="D591" s="152" t="s">
        <v>395</v>
      </c>
      <c r="E591" s="152" t="s">
        <v>394</v>
      </c>
      <c r="F591" s="153">
        <f t="shared" si="252"/>
        <v>17</v>
      </c>
      <c r="G591" s="154">
        <v>1</v>
      </c>
      <c r="H591" s="154">
        <f>IFERROR(VLOOKUP(B591,'P2 Origin'!$C$21:$Q$176,15,FALSE),0)</f>
        <v>0</v>
      </c>
      <c r="I591" s="154">
        <f>IFERROR(VLOOKUP(D591,'P4 Destination'!$C$21:$Q$176,15,FALSE),0)</f>
        <v>0</v>
      </c>
      <c r="J591" s="155">
        <v>1</v>
      </c>
      <c r="K591" s="155"/>
      <c r="L591" s="156">
        <v>0</v>
      </c>
      <c r="M591" s="155">
        <v>0</v>
      </c>
      <c r="N591" s="155">
        <v>0</v>
      </c>
      <c r="O591" s="157">
        <f t="shared" si="253"/>
        <v>0</v>
      </c>
      <c r="P591" s="158">
        <f t="shared" si="254"/>
        <v>0</v>
      </c>
      <c r="Q591" s="159">
        <f>IFERROR(VLOOKUP(N591,'P1 Intra-Europees'!$A$15:$H$25,3,0),0)*P591</f>
        <v>0</v>
      </c>
      <c r="R591" s="160">
        <f t="shared" si="255"/>
        <v>0</v>
      </c>
      <c r="S591" s="159">
        <f>IFERROR(VLOOKUP(N591,'P1 Intra-Europees'!$A$15:$H$25,4,0),0)*R591</f>
        <v>0</v>
      </c>
      <c r="T591" s="160">
        <f t="shared" si="256"/>
        <v>0</v>
      </c>
      <c r="U591" s="159">
        <f>IFERROR(VLOOKUP(N591,'P1 Intra-Europees'!$A$15:$H$25,5,0),0)*T591</f>
        <v>0</v>
      </c>
      <c r="V591" s="160">
        <f t="shared" si="257"/>
        <v>0</v>
      </c>
      <c r="W591" s="159">
        <f>IFERROR(VLOOKUP(N591,'P1 Intra-Europees'!$A$15:$H$25,6,0),0)*V591</f>
        <v>0</v>
      </c>
      <c r="X591" s="160">
        <f t="shared" si="258"/>
        <v>0</v>
      </c>
      <c r="Y591" s="159">
        <f>IFERROR(VLOOKUP(N591,'P1 Intra-Europees'!$A$15:$H$25,7,0),0)*X591</f>
        <v>0</v>
      </c>
      <c r="Z591" s="161">
        <f t="shared" si="259"/>
        <v>0</v>
      </c>
      <c r="AA591" s="162">
        <f>IFERROR(VLOOKUP(N591,'P1 Intra-Europees'!$A$15:$H$25,8,0),0)*Z591</f>
        <v>0</v>
      </c>
      <c r="AB591" s="163">
        <f t="shared" si="260"/>
        <v>0</v>
      </c>
      <c r="AC591" s="157" t="str">
        <f>VLOOKUP(B591,'P2 Origin'!$C$21:$O$176,13,0)</f>
        <v>EUR</v>
      </c>
      <c r="AD591" s="164">
        <f t="shared" si="261"/>
        <v>0</v>
      </c>
      <c r="AE591" s="165">
        <f>IF(AU591&gt;0.1,VLOOKUP(B591,'P2 Origin'!$C$21:$M$176,3,0)*H591,0)</f>
        <v>0</v>
      </c>
      <c r="AF591" s="166">
        <f t="shared" si="262"/>
        <v>0</v>
      </c>
      <c r="AG591" s="165">
        <f>(VLOOKUP(B591,'P2 Origin'!$C$21:$M$176,4,0))*AF591</f>
        <v>0</v>
      </c>
      <c r="AH591" s="166">
        <f t="shared" si="263"/>
        <v>0</v>
      </c>
      <c r="AI591" s="165">
        <f>(VLOOKUP(B591,'P2 Origin'!$C$21:$M$176,5,0))*AH591</f>
        <v>0</v>
      </c>
      <c r="AJ591" s="166">
        <f t="shared" ref="AJ591:AJ654" si="279">IF(AND(AU591&gt;=16,AU591&lt;=25.99),$AU591,0)</f>
        <v>17</v>
      </c>
      <c r="AK591" s="165">
        <f>(VLOOKUP(B591,'P2 Origin'!$C$21:$M$176,6,0))*AJ591</f>
        <v>0</v>
      </c>
      <c r="AL591" s="166">
        <f t="shared" si="264"/>
        <v>0</v>
      </c>
      <c r="AM591" s="165">
        <f>(VLOOKUP($B591,'P2 Origin'!$C$21:$M$176,7,0))*AL591</f>
        <v>0</v>
      </c>
      <c r="AN591" s="166">
        <f t="shared" si="265"/>
        <v>0</v>
      </c>
      <c r="AO591" s="165">
        <f>(VLOOKUP($B591,'P2 Origin'!$C$21:$M$176,8,0))*AN591</f>
        <v>0</v>
      </c>
      <c r="AP591" s="166">
        <f t="shared" si="266"/>
        <v>0</v>
      </c>
      <c r="AQ591" s="165">
        <f>(VLOOKUP($B591,'P2 Origin'!$C$21:$M$176,9,0))*AP591</f>
        <v>0</v>
      </c>
      <c r="AR591" s="155">
        <f t="shared" si="267"/>
        <v>1</v>
      </c>
      <c r="AS591" s="164">
        <f>(VLOOKUP(B591,'P2 Origin'!$C$21:$M$176,10,0))*K591</f>
        <v>0</v>
      </c>
      <c r="AT591" s="164">
        <f>(VLOOKUP(B591,'P2 Origin'!$C$21:$M$176,11,0))*J591</f>
        <v>0</v>
      </c>
      <c r="AU591" s="167">
        <v>17</v>
      </c>
      <c r="AV591" s="168">
        <v>17</v>
      </c>
      <c r="AW591" s="169">
        <v>0</v>
      </c>
      <c r="AX591" s="170">
        <f>IF(AU591&gt;=0.1,'P3 Bureaumarge zee- en luchtvr.'!$D$12,0)</f>
        <v>0</v>
      </c>
      <c r="AY591" s="163">
        <f t="shared" si="268"/>
        <v>0</v>
      </c>
      <c r="AZ591" s="157" t="str">
        <f>VLOOKUP(D591,'P4 Destination'!$C$21:$O$176,13,0)</f>
        <v>USD</v>
      </c>
      <c r="BA591" s="164">
        <f t="shared" si="269"/>
        <v>0</v>
      </c>
      <c r="BB591" s="171">
        <f>IF(AU591&gt;0.1,(VLOOKUP(D591,'P4 Destination'!$C$21:$M$176,3,0))*I591,0)</f>
        <v>0</v>
      </c>
      <c r="BC591" s="172">
        <f t="shared" si="270"/>
        <v>0</v>
      </c>
      <c r="BD591" s="171">
        <f>(VLOOKUP($D591,'P4 Destination'!$C$21:$M$176,4,0))*BC591</f>
        <v>0</v>
      </c>
      <c r="BE591" s="172">
        <f t="shared" si="271"/>
        <v>0</v>
      </c>
      <c r="BF591" s="171">
        <f>(VLOOKUP($D591,'P4 Destination'!$C$21:$M$176,5,0))*BE591</f>
        <v>0</v>
      </c>
      <c r="BG591" s="172">
        <f t="shared" si="272"/>
        <v>17</v>
      </c>
      <c r="BH591" s="171">
        <f>(VLOOKUP($D591,'P4 Destination'!$C$21:$M$176,6,0))*BG591</f>
        <v>0</v>
      </c>
      <c r="BI591" s="172">
        <f t="shared" si="273"/>
        <v>0</v>
      </c>
      <c r="BJ591" s="171">
        <f>(VLOOKUP($D591,'P4 Destination'!$C$21:$M$176,7,0))*BI591</f>
        <v>0</v>
      </c>
      <c r="BK591" s="172">
        <f t="shared" si="274"/>
        <v>0</v>
      </c>
      <c r="BL591" s="171">
        <f>(VLOOKUP($D591,'P4 Destination'!$C$21:$M$176,8,0))*BK591</f>
        <v>0</v>
      </c>
      <c r="BM591" s="172">
        <f t="shared" si="275"/>
        <v>0</v>
      </c>
      <c r="BN591" s="171">
        <f>(VLOOKUP($D591,'P4 Destination'!$C$21:$M$176,9,0))*BM591</f>
        <v>0</v>
      </c>
      <c r="BO591" s="154">
        <f t="shared" si="276"/>
        <v>1</v>
      </c>
      <c r="BP591" s="171">
        <f>(VLOOKUP(D591,'P4 Destination'!$C$21:$M$176,10,0))*K591</f>
        <v>0</v>
      </c>
      <c r="BQ591" s="171">
        <f>(VLOOKUP(D591,'P4 Destination'!$C$21:$M$176,11,0))*J591</f>
        <v>0</v>
      </c>
      <c r="BR591" s="173">
        <f t="shared" si="277"/>
        <v>0</v>
      </c>
      <c r="BS591" s="173">
        <f>(AV591*2500)*'P6 Verzekering'!$E$11</f>
        <v>0</v>
      </c>
      <c r="BT591" s="173">
        <f>(AW591*2500)*'P6 Verzekering'!$E$12</f>
        <v>0</v>
      </c>
      <c r="BU591" s="173">
        <f>(L591*2500)*'P6 Verzekering'!$E$13</f>
        <v>0</v>
      </c>
      <c r="BV591" s="173">
        <f t="shared" si="278"/>
        <v>0</v>
      </c>
      <c r="BW591"/>
      <c r="BX591"/>
    </row>
    <row r="592" spans="1:76" ht="14.45" customHeight="1">
      <c r="A592" s="152" t="s">
        <v>2117</v>
      </c>
      <c r="B592" s="152" t="s">
        <v>219</v>
      </c>
      <c r="C592" s="152" t="s">
        <v>219</v>
      </c>
      <c r="D592" s="152" t="s">
        <v>361</v>
      </c>
      <c r="E592" s="152" t="s">
        <v>360</v>
      </c>
      <c r="F592" s="153">
        <f t="shared" si="252"/>
        <v>30</v>
      </c>
      <c r="G592" s="154">
        <v>1</v>
      </c>
      <c r="H592" s="154">
        <f>IFERROR(VLOOKUP(B592,'P2 Origin'!$C$21:$Q$176,15,FALSE),0)</f>
        <v>0</v>
      </c>
      <c r="I592" s="154">
        <f>IFERROR(VLOOKUP(D592,'P4 Destination'!$C$21:$Q$176,15,FALSE),0)</f>
        <v>1</v>
      </c>
      <c r="J592" s="155">
        <v>1</v>
      </c>
      <c r="K592" s="155"/>
      <c r="L592" s="156">
        <v>0</v>
      </c>
      <c r="M592" s="155">
        <v>0</v>
      </c>
      <c r="N592" s="155">
        <v>0</v>
      </c>
      <c r="O592" s="157">
        <f t="shared" si="253"/>
        <v>0</v>
      </c>
      <c r="P592" s="158">
        <f t="shared" si="254"/>
        <v>0</v>
      </c>
      <c r="Q592" s="159">
        <f>IFERROR(VLOOKUP(N592,'P1 Intra-Europees'!$A$15:$H$25,3,0),0)*P592</f>
        <v>0</v>
      </c>
      <c r="R592" s="160">
        <f t="shared" si="255"/>
        <v>0</v>
      </c>
      <c r="S592" s="159">
        <f>IFERROR(VLOOKUP(N592,'P1 Intra-Europees'!$A$15:$H$25,4,0),0)*R592</f>
        <v>0</v>
      </c>
      <c r="T592" s="160">
        <f t="shared" si="256"/>
        <v>0</v>
      </c>
      <c r="U592" s="159">
        <f>IFERROR(VLOOKUP(N592,'P1 Intra-Europees'!$A$15:$H$25,5,0),0)*T592</f>
        <v>0</v>
      </c>
      <c r="V592" s="160">
        <f t="shared" si="257"/>
        <v>0</v>
      </c>
      <c r="W592" s="159">
        <f>IFERROR(VLOOKUP(N592,'P1 Intra-Europees'!$A$15:$H$25,6,0),0)*V592</f>
        <v>0</v>
      </c>
      <c r="X592" s="160">
        <f t="shared" si="258"/>
        <v>0</v>
      </c>
      <c r="Y592" s="159">
        <f>IFERROR(VLOOKUP(N592,'P1 Intra-Europees'!$A$15:$H$25,7,0),0)*X592</f>
        <v>0</v>
      </c>
      <c r="Z592" s="161">
        <f t="shared" si="259"/>
        <v>0</v>
      </c>
      <c r="AA592" s="162">
        <f>IFERROR(VLOOKUP(N592,'P1 Intra-Europees'!$A$15:$H$25,8,0),0)*Z592</f>
        <v>0</v>
      </c>
      <c r="AB592" s="163">
        <f t="shared" si="260"/>
        <v>0</v>
      </c>
      <c r="AC592" s="157" t="str">
        <f>VLOOKUP(B592,'P2 Origin'!$C$21:$O$176,13,0)</f>
        <v>EUR</v>
      </c>
      <c r="AD592" s="164">
        <f t="shared" si="261"/>
        <v>0</v>
      </c>
      <c r="AE592" s="165">
        <f>IF(AU592&gt;0.1,VLOOKUP(B592,'P2 Origin'!$C$21:$M$176,3,0)*H592,0)</f>
        <v>0</v>
      </c>
      <c r="AF592" s="166">
        <f t="shared" si="262"/>
        <v>0</v>
      </c>
      <c r="AG592" s="165">
        <f>(VLOOKUP(B592,'P2 Origin'!$C$21:$M$176,4,0))*AF592</f>
        <v>0</v>
      </c>
      <c r="AH592" s="166">
        <f t="shared" si="263"/>
        <v>0</v>
      </c>
      <c r="AI592" s="165">
        <f>(VLOOKUP(B592,'P2 Origin'!$C$21:$M$176,5,0))*AH592</f>
        <v>0</v>
      </c>
      <c r="AJ592" s="166">
        <f t="shared" si="279"/>
        <v>0</v>
      </c>
      <c r="AK592" s="165">
        <f>(VLOOKUP(B592,'P2 Origin'!$C$21:$M$176,6,0))*AJ592</f>
        <v>0</v>
      </c>
      <c r="AL592" s="166">
        <f t="shared" si="264"/>
        <v>30</v>
      </c>
      <c r="AM592" s="165">
        <f>(VLOOKUP($B592,'P2 Origin'!$C$21:$M$176,7,0))*AL592</f>
        <v>0</v>
      </c>
      <c r="AN592" s="166">
        <f t="shared" si="265"/>
        <v>0</v>
      </c>
      <c r="AO592" s="165">
        <f>(VLOOKUP($B592,'P2 Origin'!$C$21:$M$176,8,0))*AN592</f>
        <v>0</v>
      </c>
      <c r="AP592" s="166">
        <f t="shared" si="266"/>
        <v>0</v>
      </c>
      <c r="AQ592" s="165">
        <f>(VLOOKUP($B592,'P2 Origin'!$C$21:$M$176,9,0))*AP592</f>
        <v>0</v>
      </c>
      <c r="AR592" s="155">
        <f t="shared" si="267"/>
        <v>1</v>
      </c>
      <c r="AS592" s="164">
        <f>(VLOOKUP(B592,'P2 Origin'!$C$21:$M$176,10,0))*K592</f>
        <v>0</v>
      </c>
      <c r="AT592" s="164">
        <f>(VLOOKUP(B592,'P2 Origin'!$C$21:$M$176,11,0))*J592</f>
        <v>0</v>
      </c>
      <c r="AU592" s="167">
        <v>30</v>
      </c>
      <c r="AV592" s="168">
        <v>30</v>
      </c>
      <c r="AW592" s="169">
        <v>0</v>
      </c>
      <c r="AX592" s="170">
        <f>IF(AU592&gt;=0.1,'P3 Bureaumarge zee- en luchtvr.'!$D$12,0)</f>
        <v>0</v>
      </c>
      <c r="AY592" s="163">
        <f t="shared" si="268"/>
        <v>0</v>
      </c>
      <c r="AZ592" s="157" t="str">
        <f>VLOOKUP(D592,'P4 Destination'!$C$21:$O$176,13,0)</f>
        <v>USD</v>
      </c>
      <c r="BA592" s="164">
        <f t="shared" si="269"/>
        <v>0</v>
      </c>
      <c r="BB592" s="171">
        <f>IF(AU592&gt;0.1,(VLOOKUP(D592,'P4 Destination'!$C$21:$M$176,3,0))*I592,0)</f>
        <v>0</v>
      </c>
      <c r="BC592" s="172">
        <f t="shared" si="270"/>
        <v>0</v>
      </c>
      <c r="BD592" s="171">
        <f>(VLOOKUP($D592,'P4 Destination'!$C$21:$M$176,4,0))*BC592</f>
        <v>0</v>
      </c>
      <c r="BE592" s="172">
        <f t="shared" si="271"/>
        <v>0</v>
      </c>
      <c r="BF592" s="171">
        <f>(VLOOKUP($D592,'P4 Destination'!$C$21:$M$176,5,0))*BE592</f>
        <v>0</v>
      </c>
      <c r="BG592" s="172">
        <f t="shared" si="272"/>
        <v>0</v>
      </c>
      <c r="BH592" s="171">
        <f>(VLOOKUP($D592,'P4 Destination'!$C$21:$M$176,6,0))*BG592</f>
        <v>0</v>
      </c>
      <c r="BI592" s="172">
        <f t="shared" si="273"/>
        <v>30</v>
      </c>
      <c r="BJ592" s="171">
        <f>(VLOOKUP($D592,'P4 Destination'!$C$21:$M$176,7,0))*BI592</f>
        <v>0</v>
      </c>
      <c r="BK592" s="172">
        <f t="shared" si="274"/>
        <v>0</v>
      </c>
      <c r="BL592" s="171">
        <f>(VLOOKUP($D592,'P4 Destination'!$C$21:$M$176,8,0))*BK592</f>
        <v>0</v>
      </c>
      <c r="BM592" s="172">
        <f t="shared" si="275"/>
        <v>0</v>
      </c>
      <c r="BN592" s="171">
        <f>(VLOOKUP($D592,'P4 Destination'!$C$21:$M$176,9,0))*BM592</f>
        <v>0</v>
      </c>
      <c r="BO592" s="154">
        <f t="shared" si="276"/>
        <v>1</v>
      </c>
      <c r="BP592" s="171">
        <f>(VLOOKUP(D592,'P4 Destination'!$C$21:$M$176,10,0))*K592</f>
        <v>0</v>
      </c>
      <c r="BQ592" s="171">
        <f>(VLOOKUP(D592,'P4 Destination'!$C$21:$M$176,11,0))*J592</f>
        <v>0</v>
      </c>
      <c r="BR592" s="173">
        <f t="shared" si="277"/>
        <v>0</v>
      </c>
      <c r="BS592" s="173">
        <f>(AV592*2500)*'P6 Verzekering'!$E$11</f>
        <v>0</v>
      </c>
      <c r="BT592" s="173">
        <f>(AW592*2500)*'P6 Verzekering'!$E$12</f>
        <v>0</v>
      </c>
      <c r="BU592" s="173">
        <f>(L592*2500)*'P6 Verzekering'!$E$13</f>
        <v>0</v>
      </c>
      <c r="BV592" s="173">
        <f t="shared" si="278"/>
        <v>0</v>
      </c>
      <c r="BW592"/>
      <c r="BX592"/>
    </row>
    <row r="593" spans="1:76" ht="14.45" customHeight="1">
      <c r="A593" s="152" t="s">
        <v>2118</v>
      </c>
      <c r="B593" s="152" t="s">
        <v>219</v>
      </c>
      <c r="C593" s="152" t="s">
        <v>219</v>
      </c>
      <c r="D593" s="152" t="s">
        <v>361</v>
      </c>
      <c r="E593" s="152" t="s">
        <v>360</v>
      </c>
      <c r="F593" s="153">
        <f t="shared" si="252"/>
        <v>60</v>
      </c>
      <c r="G593" s="154">
        <v>1</v>
      </c>
      <c r="H593" s="154">
        <f>IFERROR(VLOOKUP(B593,'P2 Origin'!$C$21:$Q$176,15,FALSE),0)</f>
        <v>0</v>
      </c>
      <c r="I593" s="154">
        <f>IFERROR(VLOOKUP(D593,'P4 Destination'!$C$21:$Q$176,15,FALSE),0)</f>
        <v>1</v>
      </c>
      <c r="J593" s="155"/>
      <c r="K593" s="155">
        <v>1</v>
      </c>
      <c r="L593" s="156">
        <v>0</v>
      </c>
      <c r="M593" s="155">
        <v>0</v>
      </c>
      <c r="N593" s="155">
        <v>0</v>
      </c>
      <c r="O593" s="157">
        <f t="shared" si="253"/>
        <v>0</v>
      </c>
      <c r="P593" s="158">
        <f t="shared" si="254"/>
        <v>0</v>
      </c>
      <c r="Q593" s="159">
        <f>IFERROR(VLOOKUP(N593,'P1 Intra-Europees'!$A$15:$H$25,3,0),0)*P593</f>
        <v>0</v>
      </c>
      <c r="R593" s="160">
        <f t="shared" si="255"/>
        <v>0</v>
      </c>
      <c r="S593" s="159">
        <f>IFERROR(VLOOKUP(N593,'P1 Intra-Europees'!$A$15:$H$25,4,0),0)*R593</f>
        <v>0</v>
      </c>
      <c r="T593" s="160">
        <f t="shared" si="256"/>
        <v>0</v>
      </c>
      <c r="U593" s="159">
        <f>IFERROR(VLOOKUP(N593,'P1 Intra-Europees'!$A$15:$H$25,5,0),0)*T593</f>
        <v>0</v>
      </c>
      <c r="V593" s="160">
        <f t="shared" si="257"/>
        <v>0</v>
      </c>
      <c r="W593" s="159">
        <f>IFERROR(VLOOKUP(N593,'P1 Intra-Europees'!$A$15:$H$25,6,0),0)*V593</f>
        <v>0</v>
      </c>
      <c r="X593" s="160">
        <f t="shared" si="258"/>
        <v>0</v>
      </c>
      <c r="Y593" s="159">
        <f>IFERROR(VLOOKUP(N593,'P1 Intra-Europees'!$A$15:$H$25,7,0),0)*X593</f>
        <v>0</v>
      </c>
      <c r="Z593" s="161">
        <f t="shared" si="259"/>
        <v>0</v>
      </c>
      <c r="AA593" s="162">
        <f>IFERROR(VLOOKUP(N593,'P1 Intra-Europees'!$A$15:$H$25,8,0),0)*Z593</f>
        <v>0</v>
      </c>
      <c r="AB593" s="163">
        <f t="shared" si="260"/>
        <v>0</v>
      </c>
      <c r="AC593" s="157" t="str">
        <f>VLOOKUP(B593,'P2 Origin'!$C$21:$O$176,13,0)</f>
        <v>EUR</v>
      </c>
      <c r="AD593" s="164">
        <f t="shared" si="261"/>
        <v>0</v>
      </c>
      <c r="AE593" s="165">
        <f>IF(AU593&gt;0.1,VLOOKUP(B593,'P2 Origin'!$C$21:$M$176,3,0)*H593,0)</f>
        <v>0</v>
      </c>
      <c r="AF593" s="166">
        <f t="shared" si="262"/>
        <v>0</v>
      </c>
      <c r="AG593" s="165">
        <f>(VLOOKUP(B593,'P2 Origin'!$C$21:$M$176,4,0))*AF593</f>
        <v>0</v>
      </c>
      <c r="AH593" s="166">
        <f t="shared" si="263"/>
        <v>0</v>
      </c>
      <c r="AI593" s="165">
        <f>(VLOOKUP(B593,'P2 Origin'!$C$21:$M$176,5,0))*AH593</f>
        <v>0</v>
      </c>
      <c r="AJ593" s="166">
        <f t="shared" si="279"/>
        <v>0</v>
      </c>
      <c r="AK593" s="165">
        <f>(VLOOKUP(B593,'P2 Origin'!$C$21:$M$176,6,0))*AJ593</f>
        <v>0</v>
      </c>
      <c r="AL593" s="166">
        <f t="shared" si="264"/>
        <v>0</v>
      </c>
      <c r="AM593" s="165">
        <f>(VLOOKUP($B593,'P2 Origin'!$C$21:$M$176,7,0))*AL593</f>
        <v>0</v>
      </c>
      <c r="AN593" s="166">
        <f t="shared" si="265"/>
        <v>0</v>
      </c>
      <c r="AO593" s="165">
        <f>(VLOOKUP($B593,'P2 Origin'!$C$21:$M$176,8,0))*AN593</f>
        <v>0</v>
      </c>
      <c r="AP593" s="166">
        <f t="shared" si="266"/>
        <v>60</v>
      </c>
      <c r="AQ593" s="165">
        <f>(VLOOKUP($B593,'P2 Origin'!$C$21:$M$176,9,0))*AP593</f>
        <v>0</v>
      </c>
      <c r="AR593" s="155">
        <f t="shared" si="267"/>
        <v>1</v>
      </c>
      <c r="AS593" s="164">
        <f>(VLOOKUP(B593,'P2 Origin'!$C$21:$M$176,10,0))*K593</f>
        <v>0</v>
      </c>
      <c r="AT593" s="164">
        <f>(VLOOKUP(B593,'P2 Origin'!$C$21:$M$176,11,0))*J593</f>
        <v>0</v>
      </c>
      <c r="AU593" s="167">
        <v>60</v>
      </c>
      <c r="AV593" s="168">
        <v>60</v>
      </c>
      <c r="AW593" s="169">
        <v>0</v>
      </c>
      <c r="AX593" s="170">
        <f>IF(AU593&gt;=0.1,'P3 Bureaumarge zee- en luchtvr.'!$D$12,0)</f>
        <v>0</v>
      </c>
      <c r="AY593" s="163">
        <f t="shared" si="268"/>
        <v>0</v>
      </c>
      <c r="AZ593" s="157" t="str">
        <f>VLOOKUP(D593,'P4 Destination'!$C$21:$O$176,13,0)</f>
        <v>USD</v>
      </c>
      <c r="BA593" s="164">
        <f t="shared" si="269"/>
        <v>0</v>
      </c>
      <c r="BB593" s="171">
        <f>IF(AU593&gt;0.1,(VLOOKUP(D593,'P4 Destination'!$C$21:$M$176,3,0))*I593,0)</f>
        <v>0</v>
      </c>
      <c r="BC593" s="172">
        <f t="shared" si="270"/>
        <v>0</v>
      </c>
      <c r="BD593" s="171">
        <f>(VLOOKUP($D593,'P4 Destination'!$C$21:$M$176,4,0))*BC593</f>
        <v>0</v>
      </c>
      <c r="BE593" s="172">
        <f t="shared" si="271"/>
        <v>0</v>
      </c>
      <c r="BF593" s="171">
        <f>(VLOOKUP($D593,'P4 Destination'!$C$21:$M$176,5,0))*BE593</f>
        <v>0</v>
      </c>
      <c r="BG593" s="172">
        <f t="shared" si="272"/>
        <v>0</v>
      </c>
      <c r="BH593" s="171">
        <f>(VLOOKUP($D593,'P4 Destination'!$C$21:$M$176,6,0))*BG593</f>
        <v>0</v>
      </c>
      <c r="BI593" s="172">
        <f t="shared" si="273"/>
        <v>0</v>
      </c>
      <c r="BJ593" s="171">
        <f>(VLOOKUP($D593,'P4 Destination'!$C$21:$M$176,7,0))*BI593</f>
        <v>0</v>
      </c>
      <c r="BK593" s="172">
        <f t="shared" si="274"/>
        <v>0</v>
      </c>
      <c r="BL593" s="171">
        <f>(VLOOKUP($D593,'P4 Destination'!$C$21:$M$176,8,0))*BK593</f>
        <v>0</v>
      </c>
      <c r="BM593" s="172">
        <f t="shared" si="275"/>
        <v>60</v>
      </c>
      <c r="BN593" s="171">
        <f>(VLOOKUP($D593,'P4 Destination'!$C$21:$M$176,9,0))*BM593</f>
        <v>0</v>
      </c>
      <c r="BO593" s="154">
        <f t="shared" si="276"/>
        <v>1</v>
      </c>
      <c r="BP593" s="171">
        <f>(VLOOKUP(D593,'P4 Destination'!$C$21:$M$176,10,0))*K593</f>
        <v>0</v>
      </c>
      <c r="BQ593" s="171">
        <f>(VLOOKUP(D593,'P4 Destination'!$C$21:$M$176,11,0))*J593</f>
        <v>0</v>
      </c>
      <c r="BR593" s="173">
        <f t="shared" si="277"/>
        <v>0</v>
      </c>
      <c r="BS593" s="173">
        <f>(AV593*2500)*'P6 Verzekering'!$E$11</f>
        <v>0</v>
      </c>
      <c r="BT593" s="173">
        <f>(AW593*2500)*'P6 Verzekering'!$E$12</f>
        <v>0</v>
      </c>
      <c r="BU593" s="173">
        <f>(L593*2500)*'P6 Verzekering'!$E$13</f>
        <v>0</v>
      </c>
      <c r="BV593" s="173">
        <f t="shared" si="278"/>
        <v>0</v>
      </c>
      <c r="BW593"/>
      <c r="BX593"/>
    </row>
    <row r="594" spans="1:76">
      <c r="A594" s="152" t="s">
        <v>2119</v>
      </c>
      <c r="B594" s="152" t="s">
        <v>219</v>
      </c>
      <c r="C594" s="152" t="s">
        <v>219</v>
      </c>
      <c r="D594" s="152" t="s">
        <v>361</v>
      </c>
      <c r="E594" s="152" t="s">
        <v>360</v>
      </c>
      <c r="F594" s="153">
        <f t="shared" si="252"/>
        <v>30</v>
      </c>
      <c r="G594" s="154">
        <v>1</v>
      </c>
      <c r="H594" s="154">
        <f>IFERROR(VLOOKUP(B594,'P2 Origin'!$C$21:$Q$176,15,FALSE),0)</f>
        <v>0</v>
      </c>
      <c r="I594" s="154">
        <f>IFERROR(VLOOKUP(D594,'P4 Destination'!$C$21:$Q$176,15,FALSE),0)</f>
        <v>1</v>
      </c>
      <c r="J594" s="155">
        <v>1</v>
      </c>
      <c r="K594" s="155"/>
      <c r="L594" s="156">
        <v>0</v>
      </c>
      <c r="M594" s="155">
        <v>0</v>
      </c>
      <c r="N594" s="155">
        <v>0</v>
      </c>
      <c r="O594" s="157">
        <f t="shared" si="253"/>
        <v>0</v>
      </c>
      <c r="P594" s="158">
        <f t="shared" si="254"/>
        <v>0</v>
      </c>
      <c r="Q594" s="159">
        <f>IFERROR(VLOOKUP(N594,'P1 Intra-Europees'!$A$15:$H$25,3,0),0)*P594</f>
        <v>0</v>
      </c>
      <c r="R594" s="160">
        <f t="shared" si="255"/>
        <v>0</v>
      </c>
      <c r="S594" s="159">
        <f>IFERROR(VLOOKUP(N594,'P1 Intra-Europees'!$A$15:$H$25,4,0),0)*R594</f>
        <v>0</v>
      </c>
      <c r="T594" s="160">
        <f t="shared" si="256"/>
        <v>0</v>
      </c>
      <c r="U594" s="159">
        <f>IFERROR(VLOOKUP(N594,'P1 Intra-Europees'!$A$15:$H$25,5,0),0)*T594</f>
        <v>0</v>
      </c>
      <c r="V594" s="160">
        <f t="shared" si="257"/>
        <v>0</v>
      </c>
      <c r="W594" s="159">
        <f>IFERROR(VLOOKUP(N594,'P1 Intra-Europees'!$A$15:$H$25,6,0),0)*V594</f>
        <v>0</v>
      </c>
      <c r="X594" s="160">
        <f t="shared" si="258"/>
        <v>0</v>
      </c>
      <c r="Y594" s="159">
        <f>IFERROR(VLOOKUP(N594,'P1 Intra-Europees'!$A$15:$H$25,7,0),0)*X594</f>
        <v>0</v>
      </c>
      <c r="Z594" s="161">
        <f t="shared" si="259"/>
        <v>0</v>
      </c>
      <c r="AA594" s="162">
        <f>IFERROR(VLOOKUP(N594,'P1 Intra-Europees'!$A$15:$H$25,8,0),0)*Z594</f>
        <v>0</v>
      </c>
      <c r="AB594" s="163">
        <f t="shared" si="260"/>
        <v>0</v>
      </c>
      <c r="AC594" s="157" t="str">
        <f>VLOOKUP(B594,'P2 Origin'!$C$21:$O$176,13,0)</f>
        <v>EUR</v>
      </c>
      <c r="AD594" s="164">
        <f t="shared" si="261"/>
        <v>0</v>
      </c>
      <c r="AE594" s="165">
        <f>IF(AU594&gt;0.1,VLOOKUP(B594,'P2 Origin'!$C$21:$M$176,3,0)*H594,0)</f>
        <v>0</v>
      </c>
      <c r="AF594" s="166">
        <f t="shared" si="262"/>
        <v>0</v>
      </c>
      <c r="AG594" s="165">
        <f>(VLOOKUP(B594,'P2 Origin'!$C$21:$M$176,4,0))*AF594</f>
        <v>0</v>
      </c>
      <c r="AH594" s="166">
        <f t="shared" si="263"/>
        <v>0</v>
      </c>
      <c r="AI594" s="165">
        <f>(VLOOKUP(B594,'P2 Origin'!$C$21:$M$176,5,0))*AH594</f>
        <v>0</v>
      </c>
      <c r="AJ594" s="166">
        <f t="shared" si="279"/>
        <v>0</v>
      </c>
      <c r="AK594" s="165">
        <f>(VLOOKUP(B594,'P2 Origin'!$C$21:$M$176,6,0))*AJ594</f>
        <v>0</v>
      </c>
      <c r="AL594" s="166">
        <f t="shared" si="264"/>
        <v>30</v>
      </c>
      <c r="AM594" s="165">
        <f>(VLOOKUP($B594,'P2 Origin'!$C$21:$M$176,7,0))*AL594</f>
        <v>0</v>
      </c>
      <c r="AN594" s="166">
        <f t="shared" si="265"/>
        <v>0</v>
      </c>
      <c r="AO594" s="165">
        <f>(VLOOKUP($B594,'P2 Origin'!$C$21:$M$176,8,0))*AN594</f>
        <v>0</v>
      </c>
      <c r="AP594" s="166">
        <f t="shared" si="266"/>
        <v>0</v>
      </c>
      <c r="AQ594" s="165">
        <f>(VLOOKUP($B594,'P2 Origin'!$C$21:$M$176,9,0))*AP594</f>
        <v>0</v>
      </c>
      <c r="AR594" s="155">
        <f t="shared" si="267"/>
        <v>1</v>
      </c>
      <c r="AS594" s="164">
        <f>(VLOOKUP(B594,'P2 Origin'!$C$21:$M$176,10,0))*K594</f>
        <v>0</v>
      </c>
      <c r="AT594" s="164">
        <f>(VLOOKUP(B594,'P2 Origin'!$C$21:$M$176,11,0))*J594</f>
        <v>0</v>
      </c>
      <c r="AU594" s="167">
        <v>30</v>
      </c>
      <c r="AV594" s="168">
        <v>30</v>
      </c>
      <c r="AW594" s="169">
        <v>0</v>
      </c>
      <c r="AX594" s="170">
        <f>IF(AU594&gt;=0.1,'P3 Bureaumarge zee- en luchtvr.'!$D$12,0)</f>
        <v>0</v>
      </c>
      <c r="AY594" s="163">
        <f t="shared" si="268"/>
        <v>0</v>
      </c>
      <c r="AZ594" s="157" t="str">
        <f>VLOOKUP(D594,'P4 Destination'!$C$21:$O$176,13,0)</f>
        <v>USD</v>
      </c>
      <c r="BA594" s="164">
        <f t="shared" si="269"/>
        <v>0</v>
      </c>
      <c r="BB594" s="171">
        <f>IF(AU594&gt;0.1,(VLOOKUP(D594,'P4 Destination'!$C$21:$M$176,3,0))*I594,0)</f>
        <v>0</v>
      </c>
      <c r="BC594" s="172">
        <f t="shared" si="270"/>
        <v>0</v>
      </c>
      <c r="BD594" s="171">
        <f>(VLOOKUP($D594,'P4 Destination'!$C$21:$M$176,4,0))*BC594</f>
        <v>0</v>
      </c>
      <c r="BE594" s="172">
        <f t="shared" si="271"/>
        <v>0</v>
      </c>
      <c r="BF594" s="171">
        <f>(VLOOKUP($D594,'P4 Destination'!$C$21:$M$176,5,0))*BE594</f>
        <v>0</v>
      </c>
      <c r="BG594" s="172">
        <f t="shared" si="272"/>
        <v>0</v>
      </c>
      <c r="BH594" s="171">
        <f>(VLOOKUP($D594,'P4 Destination'!$C$21:$M$176,6,0))*BG594</f>
        <v>0</v>
      </c>
      <c r="BI594" s="172">
        <f t="shared" si="273"/>
        <v>30</v>
      </c>
      <c r="BJ594" s="171">
        <f>(VLOOKUP($D594,'P4 Destination'!$C$21:$M$176,7,0))*BI594</f>
        <v>0</v>
      </c>
      <c r="BK594" s="172">
        <f t="shared" si="274"/>
        <v>0</v>
      </c>
      <c r="BL594" s="171">
        <f>(VLOOKUP($D594,'P4 Destination'!$C$21:$M$176,8,0))*BK594</f>
        <v>0</v>
      </c>
      <c r="BM594" s="172">
        <f t="shared" si="275"/>
        <v>0</v>
      </c>
      <c r="BN594" s="171">
        <f>(VLOOKUP($D594,'P4 Destination'!$C$21:$M$176,9,0))*BM594</f>
        <v>0</v>
      </c>
      <c r="BO594" s="154">
        <f t="shared" si="276"/>
        <v>1</v>
      </c>
      <c r="BP594" s="171">
        <f>(VLOOKUP(D594,'P4 Destination'!$C$21:$M$176,10,0))*K594</f>
        <v>0</v>
      </c>
      <c r="BQ594" s="171">
        <f>(VLOOKUP(D594,'P4 Destination'!$C$21:$M$176,11,0))*J594</f>
        <v>0</v>
      </c>
      <c r="BR594" s="173">
        <f t="shared" si="277"/>
        <v>0</v>
      </c>
      <c r="BS594" s="173">
        <f>(AV594*2500)*'P6 Verzekering'!$E$11</f>
        <v>0</v>
      </c>
      <c r="BT594" s="173">
        <f>(AW594*2500)*'P6 Verzekering'!$E$12</f>
        <v>0</v>
      </c>
      <c r="BU594" s="173">
        <f>(L594*2500)*'P6 Verzekering'!$E$13</f>
        <v>0</v>
      </c>
      <c r="BV594" s="173">
        <f t="shared" si="278"/>
        <v>0</v>
      </c>
      <c r="BW594"/>
      <c r="BX594"/>
    </row>
    <row r="595" spans="1:76">
      <c r="A595" s="152" t="s">
        <v>2120</v>
      </c>
      <c r="B595" s="152" t="s">
        <v>219</v>
      </c>
      <c r="C595" s="152" t="s">
        <v>219</v>
      </c>
      <c r="D595" s="152" t="s">
        <v>361</v>
      </c>
      <c r="E595" s="152" t="s">
        <v>360</v>
      </c>
      <c r="F595" s="153">
        <f t="shared" si="252"/>
        <v>32</v>
      </c>
      <c r="G595" s="154">
        <v>1</v>
      </c>
      <c r="H595" s="154">
        <f>IFERROR(VLOOKUP(B595,'P2 Origin'!$C$21:$Q$176,15,FALSE),0)</f>
        <v>0</v>
      </c>
      <c r="I595" s="154">
        <f>IFERROR(VLOOKUP(D595,'P4 Destination'!$C$21:$Q$176,15,FALSE),0)</f>
        <v>1</v>
      </c>
      <c r="J595" s="155"/>
      <c r="K595" s="155">
        <v>1</v>
      </c>
      <c r="L595" s="156">
        <v>0</v>
      </c>
      <c r="M595" s="155">
        <v>0</v>
      </c>
      <c r="N595" s="155">
        <v>0</v>
      </c>
      <c r="O595" s="157">
        <f t="shared" si="253"/>
        <v>0</v>
      </c>
      <c r="P595" s="158">
        <f t="shared" si="254"/>
        <v>0</v>
      </c>
      <c r="Q595" s="159">
        <f>IFERROR(VLOOKUP(N595,'P1 Intra-Europees'!$A$15:$H$25,3,0),0)*P595</f>
        <v>0</v>
      </c>
      <c r="R595" s="160">
        <f t="shared" si="255"/>
        <v>0</v>
      </c>
      <c r="S595" s="159">
        <f>IFERROR(VLOOKUP(N595,'P1 Intra-Europees'!$A$15:$H$25,4,0),0)*R595</f>
        <v>0</v>
      </c>
      <c r="T595" s="160">
        <f t="shared" si="256"/>
        <v>0</v>
      </c>
      <c r="U595" s="159">
        <f>IFERROR(VLOOKUP(N595,'P1 Intra-Europees'!$A$15:$H$25,5,0),0)*T595</f>
        <v>0</v>
      </c>
      <c r="V595" s="160">
        <f t="shared" si="257"/>
        <v>0</v>
      </c>
      <c r="W595" s="159">
        <f>IFERROR(VLOOKUP(N595,'P1 Intra-Europees'!$A$15:$H$25,6,0),0)*V595</f>
        <v>0</v>
      </c>
      <c r="X595" s="160">
        <f t="shared" si="258"/>
        <v>0</v>
      </c>
      <c r="Y595" s="159">
        <f>IFERROR(VLOOKUP(N595,'P1 Intra-Europees'!$A$15:$H$25,7,0),0)*X595</f>
        <v>0</v>
      </c>
      <c r="Z595" s="161">
        <f t="shared" si="259"/>
        <v>0</v>
      </c>
      <c r="AA595" s="162">
        <f>IFERROR(VLOOKUP(N595,'P1 Intra-Europees'!$A$15:$H$25,8,0),0)*Z595</f>
        <v>0</v>
      </c>
      <c r="AB595" s="163">
        <f t="shared" si="260"/>
        <v>0</v>
      </c>
      <c r="AC595" s="157" t="str">
        <f>VLOOKUP(B595,'P2 Origin'!$C$21:$O$176,13,0)</f>
        <v>EUR</v>
      </c>
      <c r="AD595" s="164">
        <f t="shared" si="261"/>
        <v>0</v>
      </c>
      <c r="AE595" s="165">
        <f>IF(AU595&gt;0.1,VLOOKUP(B595,'P2 Origin'!$C$21:$M$176,3,0)*H595,0)</f>
        <v>0</v>
      </c>
      <c r="AF595" s="166">
        <f t="shared" si="262"/>
        <v>0</v>
      </c>
      <c r="AG595" s="165">
        <f>(VLOOKUP(B595,'P2 Origin'!$C$21:$M$176,4,0))*AF595</f>
        <v>0</v>
      </c>
      <c r="AH595" s="166">
        <f t="shared" si="263"/>
        <v>0</v>
      </c>
      <c r="AI595" s="165">
        <f>(VLOOKUP(B595,'P2 Origin'!$C$21:$M$176,5,0))*AH595</f>
        <v>0</v>
      </c>
      <c r="AJ595" s="166">
        <f t="shared" si="279"/>
        <v>0</v>
      </c>
      <c r="AK595" s="165">
        <f>(VLOOKUP(B595,'P2 Origin'!$C$21:$M$176,6,0))*AJ595</f>
        <v>0</v>
      </c>
      <c r="AL595" s="166">
        <f t="shared" si="264"/>
        <v>32</v>
      </c>
      <c r="AM595" s="165">
        <f>(VLOOKUP($B595,'P2 Origin'!$C$21:$M$176,7,0))*AL595</f>
        <v>0</v>
      </c>
      <c r="AN595" s="166">
        <f t="shared" si="265"/>
        <v>0</v>
      </c>
      <c r="AO595" s="165">
        <f>(VLOOKUP($B595,'P2 Origin'!$C$21:$M$176,8,0))*AN595</f>
        <v>0</v>
      </c>
      <c r="AP595" s="166">
        <f t="shared" si="266"/>
        <v>0</v>
      </c>
      <c r="AQ595" s="165">
        <f>(VLOOKUP($B595,'P2 Origin'!$C$21:$M$176,9,0))*AP595</f>
        <v>0</v>
      </c>
      <c r="AR595" s="155">
        <f t="shared" si="267"/>
        <v>1</v>
      </c>
      <c r="AS595" s="164">
        <f>(VLOOKUP(B595,'P2 Origin'!$C$21:$M$176,10,0))*K595</f>
        <v>0</v>
      </c>
      <c r="AT595" s="164">
        <f>(VLOOKUP(B595,'P2 Origin'!$C$21:$M$176,11,0))*J595</f>
        <v>0</v>
      </c>
      <c r="AU595" s="167">
        <v>32</v>
      </c>
      <c r="AV595" s="168">
        <v>32</v>
      </c>
      <c r="AW595" s="169">
        <v>0</v>
      </c>
      <c r="AX595" s="170">
        <f>IF(AU595&gt;=0.1,'P3 Bureaumarge zee- en luchtvr.'!$D$12,0)</f>
        <v>0</v>
      </c>
      <c r="AY595" s="163">
        <f t="shared" si="268"/>
        <v>0</v>
      </c>
      <c r="AZ595" s="157" t="str">
        <f>VLOOKUP(D595,'P4 Destination'!$C$21:$O$176,13,0)</f>
        <v>USD</v>
      </c>
      <c r="BA595" s="164">
        <f t="shared" si="269"/>
        <v>0</v>
      </c>
      <c r="BB595" s="171">
        <f>IF(AU595&gt;0.1,(VLOOKUP(D595,'P4 Destination'!$C$21:$M$176,3,0))*I595,0)</f>
        <v>0</v>
      </c>
      <c r="BC595" s="172">
        <f t="shared" si="270"/>
        <v>0</v>
      </c>
      <c r="BD595" s="171">
        <f>(VLOOKUP($D595,'P4 Destination'!$C$21:$M$176,4,0))*BC595</f>
        <v>0</v>
      </c>
      <c r="BE595" s="172">
        <f t="shared" si="271"/>
        <v>0</v>
      </c>
      <c r="BF595" s="171">
        <f>(VLOOKUP($D595,'P4 Destination'!$C$21:$M$176,5,0))*BE595</f>
        <v>0</v>
      </c>
      <c r="BG595" s="172">
        <f t="shared" si="272"/>
        <v>0</v>
      </c>
      <c r="BH595" s="171">
        <f>(VLOOKUP($D595,'P4 Destination'!$C$21:$M$176,6,0))*BG595</f>
        <v>0</v>
      </c>
      <c r="BI595" s="172">
        <f t="shared" si="273"/>
        <v>32</v>
      </c>
      <c r="BJ595" s="171">
        <f>(VLOOKUP($D595,'P4 Destination'!$C$21:$M$176,7,0))*BI595</f>
        <v>0</v>
      </c>
      <c r="BK595" s="172">
        <f t="shared" si="274"/>
        <v>0</v>
      </c>
      <c r="BL595" s="171">
        <f>(VLOOKUP($D595,'P4 Destination'!$C$21:$M$176,8,0))*BK595</f>
        <v>0</v>
      </c>
      <c r="BM595" s="172">
        <f t="shared" si="275"/>
        <v>0</v>
      </c>
      <c r="BN595" s="171">
        <f>(VLOOKUP($D595,'P4 Destination'!$C$21:$M$176,9,0))*BM595</f>
        <v>0</v>
      </c>
      <c r="BO595" s="154">
        <f t="shared" si="276"/>
        <v>1</v>
      </c>
      <c r="BP595" s="171">
        <f>(VLOOKUP(D595,'P4 Destination'!$C$21:$M$176,10,0))*K595</f>
        <v>0</v>
      </c>
      <c r="BQ595" s="171">
        <f>(VLOOKUP(D595,'P4 Destination'!$C$21:$M$176,11,0))*J595</f>
        <v>0</v>
      </c>
      <c r="BR595" s="173">
        <f t="shared" si="277"/>
        <v>0</v>
      </c>
      <c r="BS595" s="173">
        <f>(AV595*2500)*'P6 Verzekering'!$E$11</f>
        <v>0</v>
      </c>
      <c r="BT595" s="173">
        <f>(AW595*2500)*'P6 Verzekering'!$E$12</f>
        <v>0</v>
      </c>
      <c r="BU595" s="173">
        <f>(L595*2500)*'P6 Verzekering'!$E$13</f>
        <v>0</v>
      </c>
      <c r="BV595" s="173">
        <f t="shared" si="278"/>
        <v>0</v>
      </c>
      <c r="BW595"/>
      <c r="BX595"/>
    </row>
    <row r="596" spans="1:76">
      <c r="A596" s="152" t="s">
        <v>2121</v>
      </c>
      <c r="B596" s="152" t="s">
        <v>219</v>
      </c>
      <c r="C596" s="152" t="s">
        <v>219</v>
      </c>
      <c r="D596" s="152" t="s">
        <v>361</v>
      </c>
      <c r="E596" s="152" t="s">
        <v>360</v>
      </c>
      <c r="F596" s="153">
        <f t="shared" si="252"/>
        <v>29</v>
      </c>
      <c r="G596" s="154">
        <v>1</v>
      </c>
      <c r="H596" s="154">
        <f>IFERROR(VLOOKUP(B596,'P2 Origin'!$C$21:$Q$176,15,FALSE),0)</f>
        <v>0</v>
      </c>
      <c r="I596" s="154">
        <f>IFERROR(VLOOKUP(D596,'P4 Destination'!$C$21:$Q$176,15,FALSE),0)</f>
        <v>1</v>
      </c>
      <c r="J596" s="155">
        <v>1</v>
      </c>
      <c r="K596" s="155"/>
      <c r="L596" s="156">
        <v>0</v>
      </c>
      <c r="M596" s="155">
        <v>0</v>
      </c>
      <c r="N596" s="155">
        <v>0</v>
      </c>
      <c r="O596" s="157">
        <f t="shared" si="253"/>
        <v>0</v>
      </c>
      <c r="P596" s="158">
        <f t="shared" si="254"/>
        <v>0</v>
      </c>
      <c r="Q596" s="159">
        <f>IFERROR(VLOOKUP(N596,'P1 Intra-Europees'!$A$15:$H$25,3,0),0)*P596</f>
        <v>0</v>
      </c>
      <c r="R596" s="160">
        <f t="shared" si="255"/>
        <v>0</v>
      </c>
      <c r="S596" s="159">
        <f>IFERROR(VLOOKUP(N596,'P1 Intra-Europees'!$A$15:$H$25,4,0),0)*R596</f>
        <v>0</v>
      </c>
      <c r="T596" s="160">
        <f t="shared" si="256"/>
        <v>0</v>
      </c>
      <c r="U596" s="159">
        <f>IFERROR(VLOOKUP(N596,'P1 Intra-Europees'!$A$15:$H$25,5,0),0)*T596</f>
        <v>0</v>
      </c>
      <c r="V596" s="160">
        <f t="shared" si="257"/>
        <v>0</v>
      </c>
      <c r="W596" s="159">
        <f>IFERROR(VLOOKUP(N596,'P1 Intra-Europees'!$A$15:$H$25,6,0),0)*V596</f>
        <v>0</v>
      </c>
      <c r="X596" s="160">
        <f t="shared" si="258"/>
        <v>0</v>
      </c>
      <c r="Y596" s="159">
        <f>IFERROR(VLOOKUP(N596,'P1 Intra-Europees'!$A$15:$H$25,7,0),0)*X596</f>
        <v>0</v>
      </c>
      <c r="Z596" s="161">
        <f t="shared" si="259"/>
        <v>0</v>
      </c>
      <c r="AA596" s="162">
        <f>IFERROR(VLOOKUP(N596,'P1 Intra-Europees'!$A$15:$H$25,8,0),0)*Z596</f>
        <v>0</v>
      </c>
      <c r="AB596" s="163">
        <f t="shared" si="260"/>
        <v>0</v>
      </c>
      <c r="AC596" s="157" t="str">
        <f>VLOOKUP(B596,'P2 Origin'!$C$21:$O$176,13,0)</f>
        <v>EUR</v>
      </c>
      <c r="AD596" s="164">
        <f t="shared" si="261"/>
        <v>0</v>
      </c>
      <c r="AE596" s="165">
        <f>IF(AU596&gt;0.1,VLOOKUP(B596,'P2 Origin'!$C$21:$M$176,3,0)*H596,0)</f>
        <v>0</v>
      </c>
      <c r="AF596" s="166">
        <f t="shared" si="262"/>
        <v>0</v>
      </c>
      <c r="AG596" s="165">
        <f>(VLOOKUP(B596,'P2 Origin'!$C$21:$M$176,4,0))*AF596</f>
        <v>0</v>
      </c>
      <c r="AH596" s="166">
        <f t="shared" si="263"/>
        <v>0</v>
      </c>
      <c r="AI596" s="165">
        <f>(VLOOKUP(B596,'P2 Origin'!$C$21:$M$176,5,0))*AH596</f>
        <v>0</v>
      </c>
      <c r="AJ596" s="166">
        <f t="shared" si="279"/>
        <v>0</v>
      </c>
      <c r="AK596" s="165">
        <f>(VLOOKUP(B596,'P2 Origin'!$C$21:$M$176,6,0))*AJ596</f>
        <v>0</v>
      </c>
      <c r="AL596" s="166">
        <f t="shared" si="264"/>
        <v>29</v>
      </c>
      <c r="AM596" s="165">
        <f>(VLOOKUP($B596,'P2 Origin'!$C$21:$M$176,7,0))*AL596</f>
        <v>0</v>
      </c>
      <c r="AN596" s="166">
        <f t="shared" si="265"/>
        <v>0</v>
      </c>
      <c r="AO596" s="165">
        <f>(VLOOKUP($B596,'P2 Origin'!$C$21:$M$176,8,0))*AN596</f>
        <v>0</v>
      </c>
      <c r="AP596" s="166">
        <f t="shared" si="266"/>
        <v>0</v>
      </c>
      <c r="AQ596" s="165">
        <f>(VLOOKUP($B596,'P2 Origin'!$C$21:$M$176,9,0))*AP596</f>
        <v>0</v>
      </c>
      <c r="AR596" s="155">
        <f t="shared" si="267"/>
        <v>1</v>
      </c>
      <c r="AS596" s="164">
        <f>(VLOOKUP(B596,'P2 Origin'!$C$21:$M$176,10,0))*K596</f>
        <v>0</v>
      </c>
      <c r="AT596" s="164">
        <f>(VLOOKUP(B596,'P2 Origin'!$C$21:$M$176,11,0))*J596</f>
        <v>0</v>
      </c>
      <c r="AU596" s="167">
        <v>29</v>
      </c>
      <c r="AV596" s="168">
        <v>29</v>
      </c>
      <c r="AW596" s="169">
        <v>0</v>
      </c>
      <c r="AX596" s="170">
        <f>IF(AU596&gt;=0.1,'P3 Bureaumarge zee- en luchtvr.'!$D$12,0)</f>
        <v>0</v>
      </c>
      <c r="AY596" s="163">
        <f t="shared" si="268"/>
        <v>0</v>
      </c>
      <c r="AZ596" s="157" t="str">
        <f>VLOOKUP(D596,'P4 Destination'!$C$21:$O$176,13,0)</f>
        <v>USD</v>
      </c>
      <c r="BA596" s="164">
        <f t="shared" si="269"/>
        <v>0</v>
      </c>
      <c r="BB596" s="171">
        <f>IF(AU596&gt;0.1,(VLOOKUP(D596,'P4 Destination'!$C$21:$M$176,3,0))*I596,0)</f>
        <v>0</v>
      </c>
      <c r="BC596" s="172">
        <f t="shared" si="270"/>
        <v>0</v>
      </c>
      <c r="BD596" s="171">
        <f>(VLOOKUP($D596,'P4 Destination'!$C$21:$M$176,4,0))*BC596</f>
        <v>0</v>
      </c>
      <c r="BE596" s="172">
        <f t="shared" si="271"/>
        <v>0</v>
      </c>
      <c r="BF596" s="171">
        <f>(VLOOKUP($D596,'P4 Destination'!$C$21:$M$176,5,0))*BE596</f>
        <v>0</v>
      </c>
      <c r="BG596" s="172">
        <f t="shared" si="272"/>
        <v>0</v>
      </c>
      <c r="BH596" s="171">
        <f>(VLOOKUP($D596,'P4 Destination'!$C$21:$M$176,6,0))*BG596</f>
        <v>0</v>
      </c>
      <c r="BI596" s="172">
        <f t="shared" si="273"/>
        <v>29</v>
      </c>
      <c r="BJ596" s="171">
        <f>(VLOOKUP($D596,'P4 Destination'!$C$21:$M$176,7,0))*BI596</f>
        <v>0</v>
      </c>
      <c r="BK596" s="172">
        <f t="shared" si="274"/>
        <v>0</v>
      </c>
      <c r="BL596" s="171">
        <f>(VLOOKUP($D596,'P4 Destination'!$C$21:$M$176,8,0))*BK596</f>
        <v>0</v>
      </c>
      <c r="BM596" s="172">
        <f t="shared" si="275"/>
        <v>0</v>
      </c>
      <c r="BN596" s="171">
        <f>(VLOOKUP($D596,'P4 Destination'!$C$21:$M$176,9,0))*BM596</f>
        <v>0</v>
      </c>
      <c r="BO596" s="154">
        <f t="shared" si="276"/>
        <v>1</v>
      </c>
      <c r="BP596" s="171">
        <f>(VLOOKUP(D596,'P4 Destination'!$C$21:$M$176,10,0))*K596</f>
        <v>0</v>
      </c>
      <c r="BQ596" s="171">
        <f>(VLOOKUP(D596,'P4 Destination'!$C$21:$M$176,11,0))*J596</f>
        <v>0</v>
      </c>
      <c r="BR596" s="173">
        <f t="shared" si="277"/>
        <v>0</v>
      </c>
      <c r="BS596" s="173">
        <f>(AV596*2500)*'P6 Verzekering'!$E$11</f>
        <v>0</v>
      </c>
      <c r="BT596" s="173">
        <f>(AW596*2500)*'P6 Verzekering'!$E$12</f>
        <v>0</v>
      </c>
      <c r="BU596" s="173">
        <f>(L596*2500)*'P6 Verzekering'!$E$13</f>
        <v>0</v>
      </c>
      <c r="BV596" s="173">
        <f t="shared" si="278"/>
        <v>0</v>
      </c>
      <c r="BW596"/>
      <c r="BX596"/>
    </row>
    <row r="597" spans="1:76">
      <c r="A597" s="152" t="s">
        <v>2122</v>
      </c>
      <c r="B597" s="152" t="s">
        <v>219</v>
      </c>
      <c r="C597" s="152" t="s">
        <v>219</v>
      </c>
      <c r="D597" s="152" t="s">
        <v>361</v>
      </c>
      <c r="E597" s="152" t="s">
        <v>360</v>
      </c>
      <c r="F597" s="153">
        <f t="shared" si="252"/>
        <v>55</v>
      </c>
      <c r="G597" s="154">
        <v>1</v>
      </c>
      <c r="H597" s="154">
        <f>IFERROR(VLOOKUP(B597,'P2 Origin'!$C$21:$Q$176,15,FALSE),0)</f>
        <v>0</v>
      </c>
      <c r="I597" s="154">
        <f>IFERROR(VLOOKUP(D597,'P4 Destination'!$C$21:$Q$176,15,FALSE),0)</f>
        <v>1</v>
      </c>
      <c r="J597" s="155"/>
      <c r="K597" s="155">
        <v>1</v>
      </c>
      <c r="L597" s="156">
        <v>0</v>
      </c>
      <c r="M597" s="155">
        <v>0</v>
      </c>
      <c r="N597" s="155">
        <v>0</v>
      </c>
      <c r="O597" s="157">
        <f t="shared" si="253"/>
        <v>0</v>
      </c>
      <c r="P597" s="158">
        <f t="shared" si="254"/>
        <v>0</v>
      </c>
      <c r="Q597" s="159">
        <f>IFERROR(VLOOKUP(N597,'P1 Intra-Europees'!$A$15:$H$25,3,0),0)*P597</f>
        <v>0</v>
      </c>
      <c r="R597" s="160">
        <f t="shared" si="255"/>
        <v>0</v>
      </c>
      <c r="S597" s="159">
        <f>IFERROR(VLOOKUP(N597,'P1 Intra-Europees'!$A$15:$H$25,4,0),0)*R597</f>
        <v>0</v>
      </c>
      <c r="T597" s="160">
        <f t="shared" si="256"/>
        <v>0</v>
      </c>
      <c r="U597" s="159">
        <f>IFERROR(VLOOKUP(N597,'P1 Intra-Europees'!$A$15:$H$25,5,0),0)*T597</f>
        <v>0</v>
      </c>
      <c r="V597" s="160">
        <f t="shared" si="257"/>
        <v>0</v>
      </c>
      <c r="W597" s="159">
        <f>IFERROR(VLOOKUP(N597,'P1 Intra-Europees'!$A$15:$H$25,6,0),0)*V597</f>
        <v>0</v>
      </c>
      <c r="X597" s="160">
        <f t="shared" si="258"/>
        <v>0</v>
      </c>
      <c r="Y597" s="159">
        <f>IFERROR(VLOOKUP(N597,'P1 Intra-Europees'!$A$15:$H$25,7,0),0)*X597</f>
        <v>0</v>
      </c>
      <c r="Z597" s="161">
        <f t="shared" si="259"/>
        <v>0</v>
      </c>
      <c r="AA597" s="162">
        <f>IFERROR(VLOOKUP(N597,'P1 Intra-Europees'!$A$15:$H$25,8,0),0)*Z597</f>
        <v>0</v>
      </c>
      <c r="AB597" s="163">
        <f t="shared" si="260"/>
        <v>0</v>
      </c>
      <c r="AC597" s="157" t="str">
        <f>VLOOKUP(B597,'P2 Origin'!$C$21:$O$176,13,0)</f>
        <v>EUR</v>
      </c>
      <c r="AD597" s="164">
        <f t="shared" si="261"/>
        <v>0</v>
      </c>
      <c r="AE597" s="165">
        <f>IF(AU597&gt;0.1,VLOOKUP(B597,'P2 Origin'!$C$21:$M$176,3,0)*H597,0)</f>
        <v>0</v>
      </c>
      <c r="AF597" s="166">
        <f t="shared" si="262"/>
        <v>0</v>
      </c>
      <c r="AG597" s="165">
        <f>(VLOOKUP(B597,'P2 Origin'!$C$21:$M$176,4,0))*AF597</f>
        <v>0</v>
      </c>
      <c r="AH597" s="166">
        <f t="shared" si="263"/>
        <v>0</v>
      </c>
      <c r="AI597" s="165">
        <f>(VLOOKUP(B597,'P2 Origin'!$C$21:$M$176,5,0))*AH597</f>
        <v>0</v>
      </c>
      <c r="AJ597" s="166">
        <f t="shared" si="279"/>
        <v>0</v>
      </c>
      <c r="AK597" s="165">
        <f>(VLOOKUP(B597,'P2 Origin'!$C$21:$M$176,6,0))*AJ597</f>
        <v>0</v>
      </c>
      <c r="AL597" s="166">
        <f t="shared" si="264"/>
        <v>0</v>
      </c>
      <c r="AM597" s="165">
        <f>(VLOOKUP($B597,'P2 Origin'!$C$21:$M$176,7,0))*AL597</f>
        <v>0</v>
      </c>
      <c r="AN597" s="166">
        <f t="shared" si="265"/>
        <v>0</v>
      </c>
      <c r="AO597" s="165">
        <f>(VLOOKUP($B597,'P2 Origin'!$C$21:$M$176,8,0))*AN597</f>
        <v>0</v>
      </c>
      <c r="AP597" s="166">
        <f t="shared" si="266"/>
        <v>55</v>
      </c>
      <c r="AQ597" s="165">
        <f>(VLOOKUP($B597,'P2 Origin'!$C$21:$M$176,9,0))*AP597</f>
        <v>0</v>
      </c>
      <c r="AR597" s="155">
        <f t="shared" si="267"/>
        <v>1</v>
      </c>
      <c r="AS597" s="164">
        <f>(VLOOKUP(B597,'P2 Origin'!$C$21:$M$176,10,0))*K597</f>
        <v>0</v>
      </c>
      <c r="AT597" s="164">
        <f>(VLOOKUP(B597,'P2 Origin'!$C$21:$M$176,11,0))*J597</f>
        <v>0</v>
      </c>
      <c r="AU597" s="167">
        <v>55</v>
      </c>
      <c r="AV597" s="168">
        <v>55</v>
      </c>
      <c r="AW597" s="169">
        <v>0</v>
      </c>
      <c r="AX597" s="170">
        <f>IF(AU597&gt;=0.1,'P3 Bureaumarge zee- en luchtvr.'!$D$12,0)</f>
        <v>0</v>
      </c>
      <c r="AY597" s="163">
        <f t="shared" si="268"/>
        <v>0</v>
      </c>
      <c r="AZ597" s="157" t="str">
        <f>VLOOKUP(D597,'P4 Destination'!$C$21:$O$176,13,0)</f>
        <v>USD</v>
      </c>
      <c r="BA597" s="164">
        <f t="shared" si="269"/>
        <v>0</v>
      </c>
      <c r="BB597" s="171">
        <f>IF(AU597&gt;0.1,(VLOOKUP(D597,'P4 Destination'!$C$21:$M$176,3,0))*I597,0)</f>
        <v>0</v>
      </c>
      <c r="BC597" s="172">
        <f t="shared" si="270"/>
        <v>0</v>
      </c>
      <c r="BD597" s="171">
        <f>(VLOOKUP($D597,'P4 Destination'!$C$21:$M$176,4,0))*BC597</f>
        <v>0</v>
      </c>
      <c r="BE597" s="172">
        <f t="shared" si="271"/>
        <v>0</v>
      </c>
      <c r="BF597" s="171">
        <f>(VLOOKUP($D597,'P4 Destination'!$C$21:$M$176,5,0))*BE597</f>
        <v>0</v>
      </c>
      <c r="BG597" s="172">
        <f t="shared" si="272"/>
        <v>0</v>
      </c>
      <c r="BH597" s="171">
        <f>(VLOOKUP($D597,'P4 Destination'!$C$21:$M$176,6,0))*BG597</f>
        <v>0</v>
      </c>
      <c r="BI597" s="172">
        <f t="shared" si="273"/>
        <v>0</v>
      </c>
      <c r="BJ597" s="171">
        <f>(VLOOKUP($D597,'P4 Destination'!$C$21:$M$176,7,0))*BI597</f>
        <v>0</v>
      </c>
      <c r="BK597" s="172">
        <f t="shared" si="274"/>
        <v>0</v>
      </c>
      <c r="BL597" s="171">
        <f>(VLOOKUP($D597,'P4 Destination'!$C$21:$M$176,8,0))*BK597</f>
        <v>0</v>
      </c>
      <c r="BM597" s="172">
        <f t="shared" si="275"/>
        <v>55</v>
      </c>
      <c r="BN597" s="171">
        <f>(VLOOKUP($D597,'P4 Destination'!$C$21:$M$176,9,0))*BM597</f>
        <v>0</v>
      </c>
      <c r="BO597" s="154">
        <f t="shared" si="276"/>
        <v>1</v>
      </c>
      <c r="BP597" s="171">
        <f>(VLOOKUP(D597,'P4 Destination'!$C$21:$M$176,10,0))*K597</f>
        <v>0</v>
      </c>
      <c r="BQ597" s="171">
        <f>(VLOOKUP(D597,'P4 Destination'!$C$21:$M$176,11,0))*J597</f>
        <v>0</v>
      </c>
      <c r="BR597" s="173">
        <f t="shared" si="277"/>
        <v>0</v>
      </c>
      <c r="BS597" s="173">
        <f>(AV597*2500)*'P6 Verzekering'!$E$11</f>
        <v>0</v>
      </c>
      <c r="BT597" s="173">
        <f>(AW597*2500)*'P6 Verzekering'!$E$12</f>
        <v>0</v>
      </c>
      <c r="BU597" s="173">
        <f>(L597*2500)*'P6 Verzekering'!$E$13</f>
        <v>0</v>
      </c>
      <c r="BV597" s="173">
        <f t="shared" si="278"/>
        <v>0</v>
      </c>
      <c r="BW597"/>
      <c r="BX597"/>
    </row>
    <row r="598" spans="1:76">
      <c r="A598" s="152" t="s">
        <v>2123</v>
      </c>
      <c r="B598" s="152" t="s">
        <v>219</v>
      </c>
      <c r="C598" s="152" t="s">
        <v>219</v>
      </c>
      <c r="D598" s="152" t="s">
        <v>361</v>
      </c>
      <c r="E598" s="152" t="s">
        <v>360</v>
      </c>
      <c r="F598" s="153">
        <f t="shared" si="252"/>
        <v>30</v>
      </c>
      <c r="G598" s="154">
        <v>1</v>
      </c>
      <c r="H598" s="154">
        <f>IFERROR(VLOOKUP(B598,'P2 Origin'!$C$21:$Q$176,15,FALSE),0)</f>
        <v>0</v>
      </c>
      <c r="I598" s="154">
        <f>IFERROR(VLOOKUP(D598,'P4 Destination'!$C$21:$Q$176,15,FALSE),0)</f>
        <v>1</v>
      </c>
      <c r="J598" s="155">
        <v>1</v>
      </c>
      <c r="K598" s="155"/>
      <c r="L598" s="156">
        <v>0</v>
      </c>
      <c r="M598" s="155">
        <v>0</v>
      </c>
      <c r="N598" s="155">
        <v>0</v>
      </c>
      <c r="O598" s="157">
        <f t="shared" si="253"/>
        <v>0</v>
      </c>
      <c r="P598" s="158">
        <f t="shared" si="254"/>
        <v>0</v>
      </c>
      <c r="Q598" s="159">
        <f>IFERROR(VLOOKUP(N598,'P1 Intra-Europees'!$A$15:$H$25,3,0),0)*P598</f>
        <v>0</v>
      </c>
      <c r="R598" s="160">
        <f t="shared" si="255"/>
        <v>0</v>
      </c>
      <c r="S598" s="159">
        <f>IFERROR(VLOOKUP(N598,'P1 Intra-Europees'!$A$15:$H$25,4,0),0)*R598</f>
        <v>0</v>
      </c>
      <c r="T598" s="160">
        <f t="shared" si="256"/>
        <v>0</v>
      </c>
      <c r="U598" s="159">
        <f>IFERROR(VLOOKUP(N598,'P1 Intra-Europees'!$A$15:$H$25,5,0),0)*T598</f>
        <v>0</v>
      </c>
      <c r="V598" s="160">
        <f t="shared" si="257"/>
        <v>0</v>
      </c>
      <c r="W598" s="159">
        <f>IFERROR(VLOOKUP(N598,'P1 Intra-Europees'!$A$15:$H$25,6,0),0)*V598</f>
        <v>0</v>
      </c>
      <c r="X598" s="160">
        <f t="shared" si="258"/>
        <v>0</v>
      </c>
      <c r="Y598" s="159">
        <f>IFERROR(VLOOKUP(N598,'P1 Intra-Europees'!$A$15:$H$25,7,0),0)*X598</f>
        <v>0</v>
      </c>
      <c r="Z598" s="161">
        <f t="shared" si="259"/>
        <v>0</v>
      </c>
      <c r="AA598" s="162">
        <f>IFERROR(VLOOKUP(N598,'P1 Intra-Europees'!$A$15:$H$25,8,0),0)*Z598</f>
        <v>0</v>
      </c>
      <c r="AB598" s="163">
        <f t="shared" si="260"/>
        <v>0</v>
      </c>
      <c r="AC598" s="157" t="str">
        <f>VLOOKUP(B598,'P2 Origin'!$C$21:$O$176,13,0)</f>
        <v>EUR</v>
      </c>
      <c r="AD598" s="164">
        <f t="shared" si="261"/>
        <v>0</v>
      </c>
      <c r="AE598" s="165">
        <f>IF(AU598&gt;0.1,VLOOKUP(B598,'P2 Origin'!$C$21:$M$176,3,0)*H598,0)</f>
        <v>0</v>
      </c>
      <c r="AF598" s="166">
        <f t="shared" si="262"/>
        <v>0</v>
      </c>
      <c r="AG598" s="165">
        <f>(VLOOKUP(B598,'P2 Origin'!$C$21:$M$176,4,0))*AF598</f>
        <v>0</v>
      </c>
      <c r="AH598" s="166">
        <f t="shared" si="263"/>
        <v>0</v>
      </c>
      <c r="AI598" s="165">
        <f>(VLOOKUP(B598,'P2 Origin'!$C$21:$M$176,5,0))*AH598</f>
        <v>0</v>
      </c>
      <c r="AJ598" s="166">
        <f t="shared" si="279"/>
        <v>0</v>
      </c>
      <c r="AK598" s="165">
        <f>(VLOOKUP(B598,'P2 Origin'!$C$21:$M$176,6,0))*AJ598</f>
        <v>0</v>
      </c>
      <c r="AL598" s="166">
        <f t="shared" si="264"/>
        <v>30</v>
      </c>
      <c r="AM598" s="165">
        <f>(VLOOKUP($B598,'P2 Origin'!$C$21:$M$176,7,0))*AL598</f>
        <v>0</v>
      </c>
      <c r="AN598" s="166">
        <f t="shared" si="265"/>
        <v>0</v>
      </c>
      <c r="AO598" s="165">
        <f>(VLOOKUP($B598,'P2 Origin'!$C$21:$M$176,8,0))*AN598</f>
        <v>0</v>
      </c>
      <c r="AP598" s="166">
        <f t="shared" si="266"/>
        <v>0</v>
      </c>
      <c r="AQ598" s="165">
        <f>(VLOOKUP($B598,'P2 Origin'!$C$21:$M$176,9,0))*AP598</f>
        <v>0</v>
      </c>
      <c r="AR598" s="155">
        <f t="shared" si="267"/>
        <v>1</v>
      </c>
      <c r="AS598" s="164">
        <f>(VLOOKUP(B598,'P2 Origin'!$C$21:$M$176,10,0))*K598</f>
        <v>0</v>
      </c>
      <c r="AT598" s="164">
        <f>(VLOOKUP(B598,'P2 Origin'!$C$21:$M$176,11,0))*J598</f>
        <v>0</v>
      </c>
      <c r="AU598" s="167">
        <v>30</v>
      </c>
      <c r="AV598" s="168">
        <v>30</v>
      </c>
      <c r="AW598" s="169">
        <v>0</v>
      </c>
      <c r="AX598" s="170">
        <f>IF(AU598&gt;=0.1,'P3 Bureaumarge zee- en luchtvr.'!$D$12,0)</f>
        <v>0</v>
      </c>
      <c r="AY598" s="163">
        <f t="shared" si="268"/>
        <v>0</v>
      </c>
      <c r="AZ598" s="157" t="str">
        <f>VLOOKUP(D598,'P4 Destination'!$C$21:$O$176,13,0)</f>
        <v>USD</v>
      </c>
      <c r="BA598" s="164">
        <f t="shared" si="269"/>
        <v>0</v>
      </c>
      <c r="BB598" s="171">
        <f>IF(AU598&gt;0.1,(VLOOKUP(D598,'P4 Destination'!$C$21:$M$176,3,0))*I598,0)</f>
        <v>0</v>
      </c>
      <c r="BC598" s="172">
        <f t="shared" si="270"/>
        <v>0</v>
      </c>
      <c r="BD598" s="171">
        <f>(VLOOKUP($D598,'P4 Destination'!$C$21:$M$176,4,0))*BC598</f>
        <v>0</v>
      </c>
      <c r="BE598" s="172">
        <f t="shared" si="271"/>
        <v>0</v>
      </c>
      <c r="BF598" s="171">
        <f>(VLOOKUP($D598,'P4 Destination'!$C$21:$M$176,5,0))*BE598</f>
        <v>0</v>
      </c>
      <c r="BG598" s="172">
        <f t="shared" si="272"/>
        <v>0</v>
      </c>
      <c r="BH598" s="171">
        <f>(VLOOKUP($D598,'P4 Destination'!$C$21:$M$176,6,0))*BG598</f>
        <v>0</v>
      </c>
      <c r="BI598" s="172">
        <f t="shared" si="273"/>
        <v>30</v>
      </c>
      <c r="BJ598" s="171">
        <f>(VLOOKUP($D598,'P4 Destination'!$C$21:$M$176,7,0))*BI598</f>
        <v>0</v>
      </c>
      <c r="BK598" s="172">
        <f t="shared" si="274"/>
        <v>0</v>
      </c>
      <c r="BL598" s="171">
        <f>(VLOOKUP($D598,'P4 Destination'!$C$21:$M$176,8,0))*BK598</f>
        <v>0</v>
      </c>
      <c r="BM598" s="172">
        <f t="shared" si="275"/>
        <v>0</v>
      </c>
      <c r="BN598" s="171">
        <f>(VLOOKUP($D598,'P4 Destination'!$C$21:$M$176,9,0))*BM598</f>
        <v>0</v>
      </c>
      <c r="BO598" s="154">
        <f t="shared" si="276"/>
        <v>1</v>
      </c>
      <c r="BP598" s="171">
        <f>(VLOOKUP(D598,'P4 Destination'!$C$21:$M$176,10,0))*K598</f>
        <v>0</v>
      </c>
      <c r="BQ598" s="171">
        <f>(VLOOKUP(D598,'P4 Destination'!$C$21:$M$176,11,0))*J598</f>
        <v>0</v>
      </c>
      <c r="BR598" s="173">
        <f t="shared" si="277"/>
        <v>0</v>
      </c>
      <c r="BS598" s="173">
        <f>(AV598*2500)*'P6 Verzekering'!$E$11</f>
        <v>0</v>
      </c>
      <c r="BT598" s="173">
        <f>(AW598*2500)*'P6 Verzekering'!$E$12</f>
        <v>0</v>
      </c>
      <c r="BU598" s="173">
        <f>(L598*2500)*'P6 Verzekering'!$E$13</f>
        <v>0</v>
      </c>
      <c r="BV598" s="173">
        <f t="shared" si="278"/>
        <v>0</v>
      </c>
      <c r="BW598"/>
      <c r="BX598"/>
    </row>
    <row r="599" spans="1:76">
      <c r="A599" s="152" t="s">
        <v>2124</v>
      </c>
      <c r="B599" s="152" t="s">
        <v>219</v>
      </c>
      <c r="C599" s="152" t="s">
        <v>219</v>
      </c>
      <c r="D599" s="152" t="s">
        <v>361</v>
      </c>
      <c r="E599" s="152" t="s">
        <v>360</v>
      </c>
      <c r="F599" s="153">
        <f t="shared" si="252"/>
        <v>50</v>
      </c>
      <c r="G599" s="154">
        <v>1</v>
      </c>
      <c r="H599" s="154">
        <f>IFERROR(VLOOKUP(B599,'P2 Origin'!$C$21:$Q$176,15,FALSE),0)</f>
        <v>0</v>
      </c>
      <c r="I599" s="154">
        <f>IFERROR(VLOOKUP(D599,'P4 Destination'!$C$21:$Q$176,15,FALSE),0)</f>
        <v>1</v>
      </c>
      <c r="J599" s="155"/>
      <c r="K599" s="155">
        <v>1</v>
      </c>
      <c r="L599" s="156">
        <v>0</v>
      </c>
      <c r="M599" s="155">
        <v>0</v>
      </c>
      <c r="N599" s="155">
        <v>0</v>
      </c>
      <c r="O599" s="157">
        <f t="shared" si="253"/>
        <v>0</v>
      </c>
      <c r="P599" s="158">
        <f t="shared" si="254"/>
        <v>0</v>
      </c>
      <c r="Q599" s="159">
        <f>IFERROR(VLOOKUP(N599,'P1 Intra-Europees'!$A$15:$H$25,3,0),0)*P599</f>
        <v>0</v>
      </c>
      <c r="R599" s="160">
        <f t="shared" si="255"/>
        <v>0</v>
      </c>
      <c r="S599" s="159">
        <f>IFERROR(VLOOKUP(N599,'P1 Intra-Europees'!$A$15:$H$25,4,0),0)*R599</f>
        <v>0</v>
      </c>
      <c r="T599" s="160">
        <f t="shared" si="256"/>
        <v>0</v>
      </c>
      <c r="U599" s="159">
        <f>IFERROR(VLOOKUP(N599,'P1 Intra-Europees'!$A$15:$H$25,5,0),0)*T599</f>
        <v>0</v>
      </c>
      <c r="V599" s="160">
        <f t="shared" si="257"/>
        <v>0</v>
      </c>
      <c r="W599" s="159">
        <f>IFERROR(VLOOKUP(N599,'P1 Intra-Europees'!$A$15:$H$25,6,0),0)*V599</f>
        <v>0</v>
      </c>
      <c r="X599" s="160">
        <f t="shared" si="258"/>
        <v>0</v>
      </c>
      <c r="Y599" s="159">
        <f>IFERROR(VLOOKUP(N599,'P1 Intra-Europees'!$A$15:$H$25,7,0),0)*X599</f>
        <v>0</v>
      </c>
      <c r="Z599" s="161">
        <f t="shared" si="259"/>
        <v>0</v>
      </c>
      <c r="AA599" s="162">
        <f>IFERROR(VLOOKUP(N599,'P1 Intra-Europees'!$A$15:$H$25,8,0),0)*Z599</f>
        <v>0</v>
      </c>
      <c r="AB599" s="163">
        <f t="shared" si="260"/>
        <v>0</v>
      </c>
      <c r="AC599" s="157" t="str">
        <f>VLOOKUP(B599,'P2 Origin'!$C$21:$O$176,13,0)</f>
        <v>EUR</v>
      </c>
      <c r="AD599" s="164">
        <f t="shared" si="261"/>
        <v>0</v>
      </c>
      <c r="AE599" s="165">
        <f>IF(AU599&gt;0.1,VLOOKUP(B599,'P2 Origin'!$C$21:$M$176,3,0)*H599,0)</f>
        <v>0</v>
      </c>
      <c r="AF599" s="166">
        <f t="shared" si="262"/>
        <v>0</v>
      </c>
      <c r="AG599" s="165">
        <f>(VLOOKUP(B599,'P2 Origin'!$C$21:$M$176,4,0))*AF599</f>
        <v>0</v>
      </c>
      <c r="AH599" s="166">
        <f t="shared" si="263"/>
        <v>0</v>
      </c>
      <c r="AI599" s="165">
        <f>(VLOOKUP(B599,'P2 Origin'!$C$21:$M$176,5,0))*AH599</f>
        <v>0</v>
      </c>
      <c r="AJ599" s="166">
        <f t="shared" si="279"/>
        <v>0</v>
      </c>
      <c r="AK599" s="165">
        <f>(VLOOKUP(B599,'P2 Origin'!$C$21:$M$176,6,0))*AJ599</f>
        <v>0</v>
      </c>
      <c r="AL599" s="166">
        <f t="shared" si="264"/>
        <v>0</v>
      </c>
      <c r="AM599" s="165">
        <f>(VLOOKUP($B599,'P2 Origin'!$C$21:$M$176,7,0))*AL599</f>
        <v>0</v>
      </c>
      <c r="AN599" s="166">
        <f t="shared" si="265"/>
        <v>0</v>
      </c>
      <c r="AO599" s="165">
        <f>(VLOOKUP($B599,'P2 Origin'!$C$21:$M$176,8,0))*AN599</f>
        <v>0</v>
      </c>
      <c r="AP599" s="166">
        <f t="shared" si="266"/>
        <v>50</v>
      </c>
      <c r="AQ599" s="165">
        <f>(VLOOKUP($B599,'P2 Origin'!$C$21:$M$176,9,0))*AP599</f>
        <v>0</v>
      </c>
      <c r="AR599" s="155">
        <f t="shared" si="267"/>
        <v>1</v>
      </c>
      <c r="AS599" s="164">
        <f>(VLOOKUP(B599,'P2 Origin'!$C$21:$M$176,10,0))*K599</f>
        <v>0</v>
      </c>
      <c r="AT599" s="164">
        <f>(VLOOKUP(B599,'P2 Origin'!$C$21:$M$176,11,0))*J599</f>
        <v>0</v>
      </c>
      <c r="AU599" s="167">
        <v>50</v>
      </c>
      <c r="AV599" s="168">
        <v>50</v>
      </c>
      <c r="AW599" s="169">
        <v>0</v>
      </c>
      <c r="AX599" s="170">
        <f>IF(AU599&gt;=0.1,'P3 Bureaumarge zee- en luchtvr.'!$D$12,0)</f>
        <v>0</v>
      </c>
      <c r="AY599" s="163">
        <f t="shared" si="268"/>
        <v>0</v>
      </c>
      <c r="AZ599" s="157" t="str">
        <f>VLOOKUP(D599,'P4 Destination'!$C$21:$O$176,13,0)</f>
        <v>USD</v>
      </c>
      <c r="BA599" s="164">
        <f t="shared" si="269"/>
        <v>0</v>
      </c>
      <c r="BB599" s="171">
        <f>IF(AU599&gt;0.1,(VLOOKUP(D599,'P4 Destination'!$C$21:$M$176,3,0))*I599,0)</f>
        <v>0</v>
      </c>
      <c r="BC599" s="172">
        <f t="shared" si="270"/>
        <v>0</v>
      </c>
      <c r="BD599" s="171">
        <f>(VLOOKUP($D599,'P4 Destination'!$C$21:$M$176,4,0))*BC599</f>
        <v>0</v>
      </c>
      <c r="BE599" s="172">
        <f t="shared" si="271"/>
        <v>0</v>
      </c>
      <c r="BF599" s="171">
        <f>(VLOOKUP($D599,'P4 Destination'!$C$21:$M$176,5,0))*BE599</f>
        <v>0</v>
      </c>
      <c r="BG599" s="172">
        <f t="shared" si="272"/>
        <v>0</v>
      </c>
      <c r="BH599" s="171">
        <f>(VLOOKUP($D599,'P4 Destination'!$C$21:$M$176,6,0))*BG599</f>
        <v>0</v>
      </c>
      <c r="BI599" s="172">
        <f t="shared" si="273"/>
        <v>0</v>
      </c>
      <c r="BJ599" s="171">
        <f>(VLOOKUP($D599,'P4 Destination'!$C$21:$M$176,7,0))*BI599</f>
        <v>0</v>
      </c>
      <c r="BK599" s="172">
        <f t="shared" si="274"/>
        <v>0</v>
      </c>
      <c r="BL599" s="171">
        <f>(VLOOKUP($D599,'P4 Destination'!$C$21:$M$176,8,0))*BK599</f>
        <v>0</v>
      </c>
      <c r="BM599" s="172">
        <f t="shared" si="275"/>
        <v>50</v>
      </c>
      <c r="BN599" s="171">
        <f>(VLOOKUP($D599,'P4 Destination'!$C$21:$M$176,9,0))*BM599</f>
        <v>0</v>
      </c>
      <c r="BO599" s="154">
        <f t="shared" si="276"/>
        <v>1</v>
      </c>
      <c r="BP599" s="171">
        <f>(VLOOKUP(D599,'P4 Destination'!$C$21:$M$176,10,0))*K599</f>
        <v>0</v>
      </c>
      <c r="BQ599" s="171">
        <f>(VLOOKUP(D599,'P4 Destination'!$C$21:$M$176,11,0))*J599</f>
        <v>0</v>
      </c>
      <c r="BR599" s="173">
        <f t="shared" si="277"/>
        <v>0</v>
      </c>
      <c r="BS599" s="173">
        <f>(AV599*2500)*'P6 Verzekering'!$E$11</f>
        <v>0</v>
      </c>
      <c r="BT599" s="173">
        <f>(AW599*2500)*'P6 Verzekering'!$E$12</f>
        <v>0</v>
      </c>
      <c r="BU599" s="173">
        <f>(L599*2500)*'P6 Verzekering'!$E$13</f>
        <v>0</v>
      </c>
      <c r="BV599" s="173">
        <f t="shared" si="278"/>
        <v>0</v>
      </c>
      <c r="BW599"/>
      <c r="BX599"/>
    </row>
    <row r="600" spans="1:76">
      <c r="A600" s="152" t="s">
        <v>2126</v>
      </c>
      <c r="B600" s="152" t="s">
        <v>219</v>
      </c>
      <c r="C600" s="152" t="s">
        <v>219</v>
      </c>
      <c r="D600" s="152" t="s">
        <v>361</v>
      </c>
      <c r="E600" s="152" t="s">
        <v>360</v>
      </c>
      <c r="F600" s="153">
        <f t="shared" si="252"/>
        <v>38</v>
      </c>
      <c r="G600" s="154">
        <v>1</v>
      </c>
      <c r="H600" s="154">
        <f>IFERROR(VLOOKUP(B600,'P2 Origin'!$C$21:$Q$176,15,FALSE),0)</f>
        <v>0</v>
      </c>
      <c r="I600" s="154">
        <f>IFERROR(VLOOKUP(D600,'P4 Destination'!$C$21:$Q$176,15,FALSE),0)</f>
        <v>1</v>
      </c>
      <c r="J600" s="155"/>
      <c r="K600" s="155">
        <v>1</v>
      </c>
      <c r="L600" s="156">
        <v>0</v>
      </c>
      <c r="M600" s="155">
        <v>0</v>
      </c>
      <c r="N600" s="155">
        <v>0</v>
      </c>
      <c r="O600" s="157">
        <f t="shared" si="253"/>
        <v>0</v>
      </c>
      <c r="P600" s="158">
        <f t="shared" si="254"/>
        <v>0</v>
      </c>
      <c r="Q600" s="159">
        <f>IFERROR(VLOOKUP(N600,'P1 Intra-Europees'!$A$15:$H$25,3,0),0)*P600</f>
        <v>0</v>
      </c>
      <c r="R600" s="160">
        <f t="shared" si="255"/>
        <v>0</v>
      </c>
      <c r="S600" s="159">
        <f>IFERROR(VLOOKUP(N600,'P1 Intra-Europees'!$A$15:$H$25,4,0),0)*R600</f>
        <v>0</v>
      </c>
      <c r="T600" s="160">
        <f t="shared" si="256"/>
        <v>0</v>
      </c>
      <c r="U600" s="159">
        <f>IFERROR(VLOOKUP(N600,'P1 Intra-Europees'!$A$15:$H$25,5,0),0)*T600</f>
        <v>0</v>
      </c>
      <c r="V600" s="160">
        <f t="shared" si="257"/>
        <v>0</v>
      </c>
      <c r="W600" s="159">
        <f>IFERROR(VLOOKUP(N600,'P1 Intra-Europees'!$A$15:$H$25,6,0),0)*V600</f>
        <v>0</v>
      </c>
      <c r="X600" s="160">
        <f t="shared" si="258"/>
        <v>0</v>
      </c>
      <c r="Y600" s="159">
        <f>IFERROR(VLOOKUP(N600,'P1 Intra-Europees'!$A$15:$H$25,7,0),0)*X600</f>
        <v>0</v>
      </c>
      <c r="Z600" s="161">
        <f t="shared" si="259"/>
        <v>0</v>
      </c>
      <c r="AA600" s="162">
        <f>IFERROR(VLOOKUP(N600,'P1 Intra-Europees'!$A$15:$H$25,8,0),0)*Z600</f>
        <v>0</v>
      </c>
      <c r="AB600" s="163">
        <f t="shared" si="260"/>
        <v>0</v>
      </c>
      <c r="AC600" s="157" t="str">
        <f>VLOOKUP(B600,'P2 Origin'!$C$21:$O$176,13,0)</f>
        <v>EUR</v>
      </c>
      <c r="AD600" s="164">
        <f t="shared" si="261"/>
        <v>0</v>
      </c>
      <c r="AE600" s="165">
        <f>IF(AU600&gt;0.1,VLOOKUP(B600,'P2 Origin'!$C$21:$M$176,3,0)*H600,0)</f>
        <v>0</v>
      </c>
      <c r="AF600" s="166">
        <f t="shared" si="262"/>
        <v>0</v>
      </c>
      <c r="AG600" s="165">
        <f>(VLOOKUP(B600,'P2 Origin'!$C$21:$M$176,4,0))*AF600</f>
        <v>0</v>
      </c>
      <c r="AH600" s="166">
        <f t="shared" si="263"/>
        <v>0</v>
      </c>
      <c r="AI600" s="165">
        <f>(VLOOKUP(B600,'P2 Origin'!$C$21:$M$176,5,0))*AH600</f>
        <v>0</v>
      </c>
      <c r="AJ600" s="166">
        <f t="shared" si="279"/>
        <v>0</v>
      </c>
      <c r="AK600" s="165">
        <f>(VLOOKUP(B600,'P2 Origin'!$C$21:$M$176,6,0))*AJ600</f>
        <v>0</v>
      </c>
      <c r="AL600" s="166">
        <f t="shared" si="264"/>
        <v>0</v>
      </c>
      <c r="AM600" s="165">
        <f>(VLOOKUP($B600,'P2 Origin'!$C$21:$M$176,7,0))*AL600</f>
        <v>0</v>
      </c>
      <c r="AN600" s="166">
        <f t="shared" si="265"/>
        <v>38</v>
      </c>
      <c r="AO600" s="165">
        <f>(VLOOKUP($B600,'P2 Origin'!$C$21:$M$176,8,0))*AN600</f>
        <v>0</v>
      </c>
      <c r="AP600" s="166">
        <f t="shared" si="266"/>
        <v>0</v>
      </c>
      <c r="AQ600" s="165">
        <f>(VLOOKUP($B600,'P2 Origin'!$C$21:$M$176,9,0))*AP600</f>
        <v>0</v>
      </c>
      <c r="AR600" s="155">
        <f t="shared" si="267"/>
        <v>1</v>
      </c>
      <c r="AS600" s="164">
        <f>(VLOOKUP(B600,'P2 Origin'!$C$21:$M$176,10,0))*K600</f>
        <v>0</v>
      </c>
      <c r="AT600" s="164">
        <f>(VLOOKUP(B600,'P2 Origin'!$C$21:$M$176,11,0))*J600</f>
        <v>0</v>
      </c>
      <c r="AU600" s="167">
        <v>38</v>
      </c>
      <c r="AV600" s="168">
        <v>38</v>
      </c>
      <c r="AW600" s="169">
        <v>0</v>
      </c>
      <c r="AX600" s="170">
        <f>IF(AU600&gt;=0.1,'P3 Bureaumarge zee- en luchtvr.'!$D$12,0)</f>
        <v>0</v>
      </c>
      <c r="AY600" s="163">
        <f t="shared" si="268"/>
        <v>0</v>
      </c>
      <c r="AZ600" s="157" t="str">
        <f>VLOOKUP(D600,'P4 Destination'!$C$21:$O$176,13,0)</f>
        <v>USD</v>
      </c>
      <c r="BA600" s="164">
        <f t="shared" si="269"/>
        <v>0</v>
      </c>
      <c r="BB600" s="171">
        <f>IF(AU600&gt;0.1,(VLOOKUP(D600,'P4 Destination'!$C$21:$M$176,3,0))*I600,0)</f>
        <v>0</v>
      </c>
      <c r="BC600" s="172">
        <f t="shared" si="270"/>
        <v>0</v>
      </c>
      <c r="BD600" s="171">
        <f>(VLOOKUP($D600,'P4 Destination'!$C$21:$M$176,4,0))*BC600</f>
        <v>0</v>
      </c>
      <c r="BE600" s="172">
        <f t="shared" si="271"/>
        <v>0</v>
      </c>
      <c r="BF600" s="171">
        <f>(VLOOKUP($D600,'P4 Destination'!$C$21:$M$176,5,0))*BE600</f>
        <v>0</v>
      </c>
      <c r="BG600" s="172">
        <f t="shared" si="272"/>
        <v>0</v>
      </c>
      <c r="BH600" s="171">
        <f>(VLOOKUP($D600,'P4 Destination'!$C$21:$M$176,6,0))*BG600</f>
        <v>0</v>
      </c>
      <c r="BI600" s="172">
        <f t="shared" si="273"/>
        <v>0</v>
      </c>
      <c r="BJ600" s="171">
        <f>(VLOOKUP($D600,'P4 Destination'!$C$21:$M$176,7,0))*BI600</f>
        <v>0</v>
      </c>
      <c r="BK600" s="172">
        <f t="shared" si="274"/>
        <v>38</v>
      </c>
      <c r="BL600" s="171">
        <f>(VLOOKUP($D600,'P4 Destination'!$C$21:$M$176,8,0))*BK600</f>
        <v>0</v>
      </c>
      <c r="BM600" s="172">
        <f t="shared" si="275"/>
        <v>0</v>
      </c>
      <c r="BN600" s="171">
        <f>(VLOOKUP($D600,'P4 Destination'!$C$21:$M$176,9,0))*BM600</f>
        <v>0</v>
      </c>
      <c r="BO600" s="154">
        <f t="shared" si="276"/>
        <v>1</v>
      </c>
      <c r="BP600" s="171">
        <f>(VLOOKUP(D600,'P4 Destination'!$C$21:$M$176,10,0))*K600</f>
        <v>0</v>
      </c>
      <c r="BQ600" s="171">
        <f>(VLOOKUP(D600,'P4 Destination'!$C$21:$M$176,11,0))*J600</f>
        <v>0</v>
      </c>
      <c r="BR600" s="173">
        <f t="shared" si="277"/>
        <v>0</v>
      </c>
      <c r="BS600" s="173">
        <f>(AV600*2500)*'P6 Verzekering'!$E$11</f>
        <v>0</v>
      </c>
      <c r="BT600" s="173">
        <f>(AW600*2500)*'P6 Verzekering'!$E$12</f>
        <v>0</v>
      </c>
      <c r="BU600" s="173">
        <f>(L600*2500)*'P6 Verzekering'!$E$13</f>
        <v>0</v>
      </c>
      <c r="BV600" s="173">
        <f t="shared" si="278"/>
        <v>0</v>
      </c>
      <c r="BW600"/>
      <c r="BX600"/>
    </row>
    <row r="601" spans="1:76">
      <c r="A601" s="152" t="s">
        <v>2127</v>
      </c>
      <c r="B601" s="152" t="s">
        <v>219</v>
      </c>
      <c r="C601" s="152" t="s">
        <v>219</v>
      </c>
      <c r="D601" s="152" t="s">
        <v>361</v>
      </c>
      <c r="E601" s="152" t="s">
        <v>360</v>
      </c>
      <c r="F601" s="153">
        <f t="shared" si="252"/>
        <v>13</v>
      </c>
      <c r="G601" s="154">
        <v>1</v>
      </c>
      <c r="H601" s="154">
        <f>IFERROR(VLOOKUP(B601,'P2 Origin'!$C$21:$Q$176,15,FALSE),0)</f>
        <v>0</v>
      </c>
      <c r="I601" s="154">
        <f>IFERROR(VLOOKUP(D601,'P4 Destination'!$C$21:$Q$176,15,FALSE),0)</f>
        <v>1</v>
      </c>
      <c r="J601" s="155">
        <v>1</v>
      </c>
      <c r="K601" s="155"/>
      <c r="L601" s="156">
        <v>0</v>
      </c>
      <c r="M601" s="155">
        <v>0</v>
      </c>
      <c r="N601" s="155">
        <v>0</v>
      </c>
      <c r="O601" s="157">
        <f t="shared" si="253"/>
        <v>0</v>
      </c>
      <c r="P601" s="158">
        <f t="shared" si="254"/>
        <v>0</v>
      </c>
      <c r="Q601" s="159">
        <f>IFERROR(VLOOKUP(N601,'P1 Intra-Europees'!$A$15:$H$25,3,0),0)*P601</f>
        <v>0</v>
      </c>
      <c r="R601" s="160">
        <f t="shared" si="255"/>
        <v>0</v>
      </c>
      <c r="S601" s="159">
        <f>IFERROR(VLOOKUP(N601,'P1 Intra-Europees'!$A$15:$H$25,4,0),0)*R601</f>
        <v>0</v>
      </c>
      <c r="T601" s="160">
        <f t="shared" si="256"/>
        <v>0</v>
      </c>
      <c r="U601" s="159">
        <f>IFERROR(VLOOKUP(N601,'P1 Intra-Europees'!$A$15:$H$25,5,0),0)*T601</f>
        <v>0</v>
      </c>
      <c r="V601" s="160">
        <f t="shared" si="257"/>
        <v>0</v>
      </c>
      <c r="W601" s="159">
        <f>IFERROR(VLOOKUP(N601,'P1 Intra-Europees'!$A$15:$H$25,6,0),0)*V601</f>
        <v>0</v>
      </c>
      <c r="X601" s="160">
        <f t="shared" si="258"/>
        <v>0</v>
      </c>
      <c r="Y601" s="159">
        <f>IFERROR(VLOOKUP(N601,'P1 Intra-Europees'!$A$15:$H$25,7,0),0)*X601</f>
        <v>0</v>
      </c>
      <c r="Z601" s="161">
        <f t="shared" si="259"/>
        <v>0</v>
      </c>
      <c r="AA601" s="162">
        <f>IFERROR(VLOOKUP(N601,'P1 Intra-Europees'!$A$15:$H$25,8,0),0)*Z601</f>
        <v>0</v>
      </c>
      <c r="AB601" s="163">
        <f t="shared" si="260"/>
        <v>0</v>
      </c>
      <c r="AC601" s="157" t="str">
        <f>VLOOKUP(B601,'P2 Origin'!$C$21:$O$176,13,0)</f>
        <v>EUR</v>
      </c>
      <c r="AD601" s="164">
        <f t="shared" si="261"/>
        <v>0</v>
      </c>
      <c r="AE601" s="165">
        <f>IF(AU601&gt;0.1,VLOOKUP(B601,'P2 Origin'!$C$21:$M$176,3,0)*H601,0)</f>
        <v>0</v>
      </c>
      <c r="AF601" s="166">
        <f t="shared" si="262"/>
        <v>0</v>
      </c>
      <c r="AG601" s="165">
        <f>(VLOOKUP(B601,'P2 Origin'!$C$21:$M$176,4,0))*AF601</f>
        <v>0</v>
      </c>
      <c r="AH601" s="166">
        <f t="shared" si="263"/>
        <v>13</v>
      </c>
      <c r="AI601" s="165">
        <f>(VLOOKUP(B601,'P2 Origin'!$C$21:$M$176,5,0))*AH601</f>
        <v>0</v>
      </c>
      <c r="AJ601" s="166">
        <f t="shared" si="279"/>
        <v>0</v>
      </c>
      <c r="AK601" s="165">
        <f>(VLOOKUP(B601,'P2 Origin'!$C$21:$M$176,6,0))*AJ601</f>
        <v>0</v>
      </c>
      <c r="AL601" s="166">
        <f t="shared" si="264"/>
        <v>0</v>
      </c>
      <c r="AM601" s="165">
        <f>(VLOOKUP($B601,'P2 Origin'!$C$21:$M$176,7,0))*AL601</f>
        <v>0</v>
      </c>
      <c r="AN601" s="166">
        <f t="shared" si="265"/>
        <v>0</v>
      </c>
      <c r="AO601" s="165">
        <f>(VLOOKUP($B601,'P2 Origin'!$C$21:$M$176,8,0))*AN601</f>
        <v>0</v>
      </c>
      <c r="AP601" s="166">
        <f t="shared" si="266"/>
        <v>0</v>
      </c>
      <c r="AQ601" s="165">
        <f>(VLOOKUP($B601,'P2 Origin'!$C$21:$M$176,9,0))*AP601</f>
        <v>0</v>
      </c>
      <c r="AR601" s="155">
        <f t="shared" si="267"/>
        <v>1</v>
      </c>
      <c r="AS601" s="164">
        <f>(VLOOKUP(B601,'P2 Origin'!$C$21:$M$176,10,0))*K601</f>
        <v>0</v>
      </c>
      <c r="AT601" s="164">
        <f>(VLOOKUP(B601,'P2 Origin'!$C$21:$M$176,11,0))*J601</f>
        <v>0</v>
      </c>
      <c r="AU601" s="167">
        <v>13</v>
      </c>
      <c r="AV601" s="168">
        <v>13</v>
      </c>
      <c r="AW601" s="169">
        <v>0</v>
      </c>
      <c r="AX601" s="170">
        <f>IF(AU601&gt;=0.1,'P3 Bureaumarge zee- en luchtvr.'!$D$12,0)</f>
        <v>0</v>
      </c>
      <c r="AY601" s="163">
        <f t="shared" si="268"/>
        <v>0</v>
      </c>
      <c r="AZ601" s="157" t="str">
        <f>VLOOKUP(D601,'P4 Destination'!$C$21:$O$176,13,0)</f>
        <v>USD</v>
      </c>
      <c r="BA601" s="164">
        <f t="shared" si="269"/>
        <v>0</v>
      </c>
      <c r="BB601" s="171">
        <f>IF(AU601&gt;0.1,(VLOOKUP(D601,'P4 Destination'!$C$21:$M$176,3,0))*I601,0)</f>
        <v>0</v>
      </c>
      <c r="BC601" s="172">
        <f t="shared" si="270"/>
        <v>0</v>
      </c>
      <c r="BD601" s="171">
        <f>(VLOOKUP($D601,'P4 Destination'!$C$21:$M$176,4,0))*BC601</f>
        <v>0</v>
      </c>
      <c r="BE601" s="172">
        <f t="shared" si="271"/>
        <v>13</v>
      </c>
      <c r="BF601" s="171">
        <f>(VLOOKUP($D601,'P4 Destination'!$C$21:$M$176,5,0))*BE601</f>
        <v>0</v>
      </c>
      <c r="BG601" s="172">
        <f t="shared" si="272"/>
        <v>0</v>
      </c>
      <c r="BH601" s="171">
        <f>(VLOOKUP($D601,'P4 Destination'!$C$21:$M$176,6,0))*BG601</f>
        <v>0</v>
      </c>
      <c r="BI601" s="172">
        <f t="shared" si="273"/>
        <v>0</v>
      </c>
      <c r="BJ601" s="171">
        <f>(VLOOKUP($D601,'P4 Destination'!$C$21:$M$176,7,0))*BI601</f>
        <v>0</v>
      </c>
      <c r="BK601" s="172">
        <f t="shared" si="274"/>
        <v>0</v>
      </c>
      <c r="BL601" s="171">
        <f>(VLOOKUP($D601,'P4 Destination'!$C$21:$M$176,8,0))*BK601</f>
        <v>0</v>
      </c>
      <c r="BM601" s="172">
        <f t="shared" si="275"/>
        <v>0</v>
      </c>
      <c r="BN601" s="171">
        <f>(VLOOKUP($D601,'P4 Destination'!$C$21:$M$176,9,0))*BM601</f>
        <v>0</v>
      </c>
      <c r="BO601" s="154">
        <f t="shared" si="276"/>
        <v>1</v>
      </c>
      <c r="BP601" s="171">
        <f>(VLOOKUP(D601,'P4 Destination'!$C$21:$M$176,10,0))*K601</f>
        <v>0</v>
      </c>
      <c r="BQ601" s="171">
        <f>(VLOOKUP(D601,'P4 Destination'!$C$21:$M$176,11,0))*J601</f>
        <v>0</v>
      </c>
      <c r="BR601" s="173">
        <f t="shared" si="277"/>
        <v>0</v>
      </c>
      <c r="BS601" s="173">
        <f>(AV601*2500)*'P6 Verzekering'!$E$11</f>
        <v>0</v>
      </c>
      <c r="BT601" s="173">
        <f>(AW601*2500)*'P6 Verzekering'!$E$12</f>
        <v>0</v>
      </c>
      <c r="BU601" s="173">
        <f>(L601*2500)*'P6 Verzekering'!$E$13</f>
        <v>0</v>
      </c>
      <c r="BV601" s="173">
        <f t="shared" si="278"/>
        <v>0</v>
      </c>
      <c r="BW601"/>
      <c r="BX601"/>
    </row>
    <row r="602" spans="1:76">
      <c r="A602" s="152" t="s">
        <v>2128</v>
      </c>
      <c r="B602" s="152" t="s">
        <v>219</v>
      </c>
      <c r="C602" s="152" t="s">
        <v>219</v>
      </c>
      <c r="D602" s="152" t="s">
        <v>361</v>
      </c>
      <c r="E602" s="152" t="s">
        <v>360</v>
      </c>
      <c r="F602" s="153">
        <f t="shared" si="252"/>
        <v>51</v>
      </c>
      <c r="G602" s="154">
        <v>1</v>
      </c>
      <c r="H602" s="154">
        <f>IFERROR(VLOOKUP(B602,'P2 Origin'!$C$21:$Q$176,15,FALSE),0)</f>
        <v>0</v>
      </c>
      <c r="I602" s="154">
        <f>IFERROR(VLOOKUP(D602,'P4 Destination'!$C$21:$Q$176,15,FALSE),0)</f>
        <v>1</v>
      </c>
      <c r="J602" s="155"/>
      <c r="K602" s="155">
        <v>1</v>
      </c>
      <c r="L602" s="156">
        <v>0</v>
      </c>
      <c r="M602" s="155">
        <v>0</v>
      </c>
      <c r="N602" s="155">
        <v>0</v>
      </c>
      <c r="O602" s="157">
        <f t="shared" si="253"/>
        <v>0</v>
      </c>
      <c r="P602" s="158">
        <f t="shared" si="254"/>
        <v>0</v>
      </c>
      <c r="Q602" s="159">
        <f>IFERROR(VLOOKUP(N602,'P1 Intra-Europees'!$A$15:$H$25,3,0),0)*P602</f>
        <v>0</v>
      </c>
      <c r="R602" s="160">
        <f t="shared" si="255"/>
        <v>0</v>
      </c>
      <c r="S602" s="159">
        <f>IFERROR(VLOOKUP(N602,'P1 Intra-Europees'!$A$15:$H$25,4,0),0)*R602</f>
        <v>0</v>
      </c>
      <c r="T602" s="160">
        <f t="shared" si="256"/>
        <v>0</v>
      </c>
      <c r="U602" s="159">
        <f>IFERROR(VLOOKUP(N602,'P1 Intra-Europees'!$A$15:$H$25,5,0),0)*T602</f>
        <v>0</v>
      </c>
      <c r="V602" s="160">
        <f t="shared" si="257"/>
        <v>0</v>
      </c>
      <c r="W602" s="159">
        <f>IFERROR(VLOOKUP(N602,'P1 Intra-Europees'!$A$15:$H$25,6,0),0)*V602</f>
        <v>0</v>
      </c>
      <c r="X602" s="160">
        <f t="shared" si="258"/>
        <v>0</v>
      </c>
      <c r="Y602" s="159">
        <f>IFERROR(VLOOKUP(N602,'P1 Intra-Europees'!$A$15:$H$25,7,0),0)*X602</f>
        <v>0</v>
      </c>
      <c r="Z602" s="161">
        <f t="shared" si="259"/>
        <v>0</v>
      </c>
      <c r="AA602" s="162">
        <f>IFERROR(VLOOKUP(N602,'P1 Intra-Europees'!$A$15:$H$25,8,0),0)*Z602</f>
        <v>0</v>
      </c>
      <c r="AB602" s="163">
        <f t="shared" si="260"/>
        <v>0</v>
      </c>
      <c r="AC602" s="157" t="str">
        <f>VLOOKUP(B602,'P2 Origin'!$C$21:$O$176,13,0)</f>
        <v>EUR</v>
      </c>
      <c r="AD602" s="164">
        <f t="shared" si="261"/>
        <v>0</v>
      </c>
      <c r="AE602" s="165">
        <f>IF(AU602&gt;0.1,VLOOKUP(B602,'P2 Origin'!$C$21:$M$176,3,0)*H602,0)</f>
        <v>0</v>
      </c>
      <c r="AF602" s="166">
        <f t="shared" si="262"/>
        <v>0</v>
      </c>
      <c r="AG602" s="165">
        <f>(VLOOKUP(B602,'P2 Origin'!$C$21:$M$176,4,0))*AF602</f>
        <v>0</v>
      </c>
      <c r="AH602" s="166">
        <f t="shared" si="263"/>
        <v>0</v>
      </c>
      <c r="AI602" s="165">
        <f>(VLOOKUP(B602,'P2 Origin'!$C$21:$M$176,5,0))*AH602</f>
        <v>0</v>
      </c>
      <c r="AJ602" s="166">
        <f t="shared" si="279"/>
        <v>0</v>
      </c>
      <c r="AK602" s="165">
        <f>(VLOOKUP(B602,'P2 Origin'!$C$21:$M$176,6,0))*AJ602</f>
        <v>0</v>
      </c>
      <c r="AL602" s="166">
        <f t="shared" si="264"/>
        <v>0</v>
      </c>
      <c r="AM602" s="165">
        <f>(VLOOKUP($B602,'P2 Origin'!$C$21:$M$176,7,0))*AL602</f>
        <v>0</v>
      </c>
      <c r="AN602" s="166">
        <f t="shared" si="265"/>
        <v>0</v>
      </c>
      <c r="AO602" s="165">
        <f>(VLOOKUP($B602,'P2 Origin'!$C$21:$M$176,8,0))*AN602</f>
        <v>0</v>
      </c>
      <c r="AP602" s="166">
        <f t="shared" si="266"/>
        <v>51</v>
      </c>
      <c r="AQ602" s="165">
        <f>(VLOOKUP($B602,'P2 Origin'!$C$21:$M$176,9,0))*AP602</f>
        <v>0</v>
      </c>
      <c r="AR602" s="155">
        <f t="shared" si="267"/>
        <v>1</v>
      </c>
      <c r="AS602" s="164">
        <f>(VLOOKUP(B602,'P2 Origin'!$C$21:$M$176,10,0))*K602</f>
        <v>0</v>
      </c>
      <c r="AT602" s="164">
        <f>(VLOOKUP(B602,'P2 Origin'!$C$21:$M$176,11,0))*J602</f>
        <v>0</v>
      </c>
      <c r="AU602" s="167">
        <v>51</v>
      </c>
      <c r="AV602" s="168">
        <v>51</v>
      </c>
      <c r="AW602" s="169">
        <v>0</v>
      </c>
      <c r="AX602" s="170">
        <f>IF(AU602&gt;=0.1,'P3 Bureaumarge zee- en luchtvr.'!$D$12,0)</f>
        <v>0</v>
      </c>
      <c r="AY602" s="163">
        <f t="shared" si="268"/>
        <v>0</v>
      </c>
      <c r="AZ602" s="157" t="str">
        <f>VLOOKUP(D602,'P4 Destination'!$C$21:$O$176,13,0)</f>
        <v>USD</v>
      </c>
      <c r="BA602" s="164">
        <f t="shared" si="269"/>
        <v>0</v>
      </c>
      <c r="BB602" s="171">
        <f>IF(AU602&gt;0.1,(VLOOKUP(D602,'P4 Destination'!$C$21:$M$176,3,0))*I602,0)</f>
        <v>0</v>
      </c>
      <c r="BC602" s="172">
        <f t="shared" si="270"/>
        <v>0</v>
      </c>
      <c r="BD602" s="171">
        <f>(VLOOKUP($D602,'P4 Destination'!$C$21:$M$176,4,0))*BC602</f>
        <v>0</v>
      </c>
      <c r="BE602" s="172">
        <f t="shared" si="271"/>
        <v>0</v>
      </c>
      <c r="BF602" s="171">
        <f>(VLOOKUP($D602,'P4 Destination'!$C$21:$M$176,5,0))*BE602</f>
        <v>0</v>
      </c>
      <c r="BG602" s="172">
        <f t="shared" si="272"/>
        <v>0</v>
      </c>
      <c r="BH602" s="171">
        <f>(VLOOKUP($D602,'P4 Destination'!$C$21:$M$176,6,0))*BG602</f>
        <v>0</v>
      </c>
      <c r="BI602" s="172">
        <f t="shared" si="273"/>
        <v>0</v>
      </c>
      <c r="BJ602" s="171">
        <f>(VLOOKUP($D602,'P4 Destination'!$C$21:$M$176,7,0))*BI602</f>
        <v>0</v>
      </c>
      <c r="BK602" s="172">
        <f t="shared" si="274"/>
        <v>0</v>
      </c>
      <c r="BL602" s="171">
        <f>(VLOOKUP($D602,'P4 Destination'!$C$21:$M$176,8,0))*BK602</f>
        <v>0</v>
      </c>
      <c r="BM602" s="172">
        <f t="shared" si="275"/>
        <v>51</v>
      </c>
      <c r="BN602" s="171">
        <f>(VLOOKUP($D602,'P4 Destination'!$C$21:$M$176,9,0))*BM602</f>
        <v>0</v>
      </c>
      <c r="BO602" s="154">
        <f t="shared" si="276"/>
        <v>1</v>
      </c>
      <c r="BP602" s="171">
        <f>(VLOOKUP(D602,'P4 Destination'!$C$21:$M$176,10,0))*K602</f>
        <v>0</v>
      </c>
      <c r="BQ602" s="171">
        <f>(VLOOKUP(D602,'P4 Destination'!$C$21:$M$176,11,0))*J602</f>
        <v>0</v>
      </c>
      <c r="BR602" s="173">
        <f t="shared" si="277"/>
        <v>0</v>
      </c>
      <c r="BS602" s="173">
        <f>(AV602*2500)*'P6 Verzekering'!$E$11</f>
        <v>0</v>
      </c>
      <c r="BT602" s="173">
        <f>(AW602*2500)*'P6 Verzekering'!$E$12</f>
        <v>0</v>
      </c>
      <c r="BU602" s="173">
        <f>(L602*2500)*'P6 Verzekering'!$E$13</f>
        <v>0</v>
      </c>
      <c r="BV602" s="173">
        <f t="shared" si="278"/>
        <v>0</v>
      </c>
      <c r="BW602"/>
      <c r="BX602"/>
    </row>
    <row r="603" spans="1:76">
      <c r="A603" s="152" t="s">
        <v>2129</v>
      </c>
      <c r="B603" s="152" t="s">
        <v>219</v>
      </c>
      <c r="C603" s="152" t="s">
        <v>219</v>
      </c>
      <c r="D603" s="152" t="s">
        <v>219</v>
      </c>
      <c r="E603" s="152" t="s">
        <v>219</v>
      </c>
      <c r="F603" s="153">
        <f t="shared" si="252"/>
        <v>24</v>
      </c>
      <c r="G603" s="154">
        <v>1</v>
      </c>
      <c r="H603" s="154">
        <f>IFERROR(VLOOKUP(B603,'P2 Origin'!$C$21:$Q$176,15,FALSE),0)</f>
        <v>0</v>
      </c>
      <c r="I603" s="154">
        <f>IFERROR(VLOOKUP(D603,'P4 Destination'!$C$21:$Q$176,15,FALSE),0)</f>
        <v>0</v>
      </c>
      <c r="J603" s="155">
        <v>1</v>
      </c>
      <c r="K603" s="155"/>
      <c r="L603" s="156">
        <v>0</v>
      </c>
      <c r="M603" s="155">
        <v>0</v>
      </c>
      <c r="N603" s="155">
        <v>0</v>
      </c>
      <c r="O603" s="157">
        <f t="shared" si="253"/>
        <v>0</v>
      </c>
      <c r="P603" s="158">
        <f t="shared" si="254"/>
        <v>0</v>
      </c>
      <c r="Q603" s="159">
        <f>IFERROR(VLOOKUP(N603,'P1 Intra-Europees'!$A$15:$H$25,3,0),0)*P603</f>
        <v>0</v>
      </c>
      <c r="R603" s="160">
        <f t="shared" si="255"/>
        <v>0</v>
      </c>
      <c r="S603" s="159">
        <f>IFERROR(VLOOKUP(N603,'P1 Intra-Europees'!$A$15:$H$25,4,0),0)*R603</f>
        <v>0</v>
      </c>
      <c r="T603" s="160">
        <f t="shared" si="256"/>
        <v>0</v>
      </c>
      <c r="U603" s="159">
        <f>IFERROR(VLOOKUP(N603,'P1 Intra-Europees'!$A$15:$H$25,5,0),0)*T603</f>
        <v>0</v>
      </c>
      <c r="V603" s="160">
        <f t="shared" si="257"/>
        <v>0</v>
      </c>
      <c r="W603" s="159">
        <f>IFERROR(VLOOKUP(N603,'P1 Intra-Europees'!$A$15:$H$25,6,0),0)*V603</f>
        <v>0</v>
      </c>
      <c r="X603" s="160">
        <f t="shared" si="258"/>
        <v>0</v>
      </c>
      <c r="Y603" s="159">
        <f>IFERROR(VLOOKUP(N603,'P1 Intra-Europees'!$A$15:$H$25,7,0),0)*X603</f>
        <v>0</v>
      </c>
      <c r="Z603" s="161">
        <f t="shared" si="259"/>
        <v>0</v>
      </c>
      <c r="AA603" s="162">
        <f>IFERROR(VLOOKUP(N603,'P1 Intra-Europees'!$A$15:$H$25,8,0),0)*Z603</f>
        <v>0</v>
      </c>
      <c r="AB603" s="163">
        <f t="shared" si="260"/>
        <v>0</v>
      </c>
      <c r="AC603" s="157" t="str">
        <f>VLOOKUP(B603,'P2 Origin'!$C$21:$O$176,13,0)</f>
        <v>EUR</v>
      </c>
      <c r="AD603" s="164">
        <f t="shared" si="261"/>
        <v>0</v>
      </c>
      <c r="AE603" s="165">
        <f>IF(AU603&gt;0.1,VLOOKUP(B603,'P2 Origin'!$C$21:$M$176,3,0)*H603,0)</f>
        <v>0</v>
      </c>
      <c r="AF603" s="166">
        <f t="shared" si="262"/>
        <v>0</v>
      </c>
      <c r="AG603" s="165">
        <f>(VLOOKUP(B603,'P2 Origin'!$C$21:$M$176,4,0))*AF603</f>
        <v>0</v>
      </c>
      <c r="AH603" s="166">
        <f t="shared" si="263"/>
        <v>0</v>
      </c>
      <c r="AI603" s="165">
        <f>(VLOOKUP(B603,'P2 Origin'!$C$21:$M$176,5,0))*AH603</f>
        <v>0</v>
      </c>
      <c r="AJ603" s="166">
        <f t="shared" si="279"/>
        <v>24</v>
      </c>
      <c r="AK603" s="165">
        <f>(VLOOKUP(B603,'P2 Origin'!$C$21:$M$176,6,0))*AJ603</f>
        <v>0</v>
      </c>
      <c r="AL603" s="166">
        <f t="shared" si="264"/>
        <v>0</v>
      </c>
      <c r="AM603" s="165">
        <f>(VLOOKUP($B603,'P2 Origin'!$C$21:$M$176,7,0))*AL603</f>
        <v>0</v>
      </c>
      <c r="AN603" s="166">
        <f t="shared" si="265"/>
        <v>0</v>
      </c>
      <c r="AO603" s="165">
        <f>(VLOOKUP($B603,'P2 Origin'!$C$21:$M$176,8,0))*AN603</f>
        <v>0</v>
      </c>
      <c r="AP603" s="166">
        <f t="shared" si="266"/>
        <v>0</v>
      </c>
      <c r="AQ603" s="165">
        <f>(VLOOKUP($B603,'P2 Origin'!$C$21:$M$176,9,0))*AP603</f>
        <v>0</v>
      </c>
      <c r="AR603" s="155">
        <f t="shared" si="267"/>
        <v>1</v>
      </c>
      <c r="AS603" s="164">
        <f>(VLOOKUP(B603,'P2 Origin'!$C$21:$M$176,10,0))*K603</f>
        <v>0</v>
      </c>
      <c r="AT603" s="164">
        <f>(VLOOKUP(B603,'P2 Origin'!$C$21:$M$176,11,0))*J603</f>
        <v>0</v>
      </c>
      <c r="AU603" s="167">
        <v>24</v>
      </c>
      <c r="AV603" s="168">
        <v>24</v>
      </c>
      <c r="AW603" s="169">
        <v>0</v>
      </c>
      <c r="AX603" s="170">
        <f>IF(AU603&gt;=0.1,'P3 Bureaumarge zee- en luchtvr.'!$D$12,0)</f>
        <v>0</v>
      </c>
      <c r="AY603" s="163">
        <f t="shared" si="268"/>
        <v>0</v>
      </c>
      <c r="AZ603" s="157" t="str">
        <f>VLOOKUP(D603,'P4 Destination'!$C$21:$O$176,13,0)</f>
        <v>EUR</v>
      </c>
      <c r="BA603" s="164">
        <f t="shared" si="269"/>
        <v>0</v>
      </c>
      <c r="BB603" s="171">
        <f>IF(AU603&gt;0.1,(VLOOKUP(D603,'P4 Destination'!$C$21:$M$176,3,0))*I603,0)</f>
        <v>0</v>
      </c>
      <c r="BC603" s="172">
        <f t="shared" si="270"/>
        <v>0</v>
      </c>
      <c r="BD603" s="171">
        <f>(VLOOKUP($D603,'P4 Destination'!$C$21:$M$176,4,0))*BC603</f>
        <v>0</v>
      </c>
      <c r="BE603" s="172">
        <f t="shared" si="271"/>
        <v>0</v>
      </c>
      <c r="BF603" s="171">
        <f>(VLOOKUP($D603,'P4 Destination'!$C$21:$M$176,5,0))*BE603</f>
        <v>0</v>
      </c>
      <c r="BG603" s="172">
        <f t="shared" si="272"/>
        <v>24</v>
      </c>
      <c r="BH603" s="171">
        <f>(VLOOKUP($D603,'P4 Destination'!$C$21:$M$176,6,0))*BG603</f>
        <v>0</v>
      </c>
      <c r="BI603" s="172">
        <f t="shared" si="273"/>
        <v>0</v>
      </c>
      <c r="BJ603" s="171">
        <f>(VLOOKUP($D603,'P4 Destination'!$C$21:$M$176,7,0))*BI603</f>
        <v>0</v>
      </c>
      <c r="BK603" s="172">
        <f t="shared" si="274"/>
        <v>0</v>
      </c>
      <c r="BL603" s="171">
        <f>(VLOOKUP($D603,'P4 Destination'!$C$21:$M$176,8,0))*BK603</f>
        <v>0</v>
      </c>
      <c r="BM603" s="172">
        <f t="shared" si="275"/>
        <v>0</v>
      </c>
      <c r="BN603" s="171">
        <f>(VLOOKUP($D603,'P4 Destination'!$C$21:$M$176,9,0))*BM603</f>
        <v>0</v>
      </c>
      <c r="BO603" s="154">
        <f t="shared" si="276"/>
        <v>1</v>
      </c>
      <c r="BP603" s="171">
        <f>(VLOOKUP(D603,'P4 Destination'!$C$21:$M$176,10,0))*K603</f>
        <v>0</v>
      </c>
      <c r="BQ603" s="171">
        <f>(VLOOKUP(D603,'P4 Destination'!$C$21:$M$176,11,0))*J603</f>
        <v>0</v>
      </c>
      <c r="BR603" s="173">
        <f t="shared" si="277"/>
        <v>0</v>
      </c>
      <c r="BS603" s="173">
        <f>(AV603*2500)*'P6 Verzekering'!$E$11</f>
        <v>0</v>
      </c>
      <c r="BT603" s="173">
        <f>(AW603*2500)*'P6 Verzekering'!$E$12</f>
        <v>0</v>
      </c>
      <c r="BU603" s="173">
        <f>(L603*2500)*'P6 Verzekering'!$E$13</f>
        <v>0</v>
      </c>
      <c r="BV603" s="173">
        <f t="shared" si="278"/>
        <v>0</v>
      </c>
      <c r="BW603"/>
      <c r="BX603"/>
    </row>
    <row r="604" spans="1:76">
      <c r="A604" s="152" t="s">
        <v>2137</v>
      </c>
      <c r="B604" s="152" t="s">
        <v>219</v>
      </c>
      <c r="C604" s="152" t="s">
        <v>219</v>
      </c>
      <c r="D604" s="152" t="s">
        <v>339</v>
      </c>
      <c r="E604" s="152" t="s">
        <v>335</v>
      </c>
      <c r="F604" s="153">
        <f t="shared" si="252"/>
        <v>9</v>
      </c>
      <c r="G604" s="154">
        <v>1</v>
      </c>
      <c r="H604" s="154">
        <f>IFERROR(VLOOKUP(B604,'P2 Origin'!$C$21:$Q$176,15,FALSE),0)</f>
        <v>0</v>
      </c>
      <c r="I604" s="154">
        <f>IFERROR(VLOOKUP(D604,'P4 Destination'!$C$21:$Q$176,15,FALSE),0)</f>
        <v>1</v>
      </c>
      <c r="J604" s="155">
        <v>1</v>
      </c>
      <c r="K604" s="155"/>
      <c r="L604" s="156">
        <v>0</v>
      </c>
      <c r="M604" s="155">
        <v>0</v>
      </c>
      <c r="N604" s="155">
        <v>0</v>
      </c>
      <c r="O604" s="157">
        <f t="shared" si="253"/>
        <v>0</v>
      </c>
      <c r="P604" s="158">
        <f t="shared" si="254"/>
        <v>0</v>
      </c>
      <c r="Q604" s="159">
        <f>IFERROR(VLOOKUP(N604,'P1 Intra-Europees'!$A$15:$H$25,3,0),0)*P604</f>
        <v>0</v>
      </c>
      <c r="R604" s="160">
        <f t="shared" si="255"/>
        <v>0</v>
      </c>
      <c r="S604" s="159">
        <f>IFERROR(VLOOKUP(N604,'P1 Intra-Europees'!$A$15:$H$25,4,0),0)*R604</f>
        <v>0</v>
      </c>
      <c r="T604" s="160">
        <f t="shared" si="256"/>
        <v>0</v>
      </c>
      <c r="U604" s="159">
        <f>IFERROR(VLOOKUP(N604,'P1 Intra-Europees'!$A$15:$H$25,5,0),0)*T604</f>
        <v>0</v>
      </c>
      <c r="V604" s="160">
        <f t="shared" si="257"/>
        <v>0</v>
      </c>
      <c r="W604" s="159">
        <f>IFERROR(VLOOKUP(N604,'P1 Intra-Europees'!$A$15:$H$25,6,0),0)*V604</f>
        <v>0</v>
      </c>
      <c r="X604" s="160">
        <f t="shared" si="258"/>
        <v>0</v>
      </c>
      <c r="Y604" s="159">
        <f>IFERROR(VLOOKUP(N604,'P1 Intra-Europees'!$A$15:$H$25,7,0),0)*X604</f>
        <v>0</v>
      </c>
      <c r="Z604" s="161">
        <f t="shared" si="259"/>
        <v>0</v>
      </c>
      <c r="AA604" s="162">
        <f>IFERROR(VLOOKUP(N604,'P1 Intra-Europees'!$A$15:$H$25,8,0),0)*Z604</f>
        <v>0</v>
      </c>
      <c r="AB604" s="163">
        <f t="shared" si="260"/>
        <v>0</v>
      </c>
      <c r="AC604" s="157" t="str">
        <f>VLOOKUP(B604,'P2 Origin'!$C$21:$O$176,13,0)</f>
        <v>EUR</v>
      </c>
      <c r="AD604" s="164">
        <f t="shared" si="261"/>
        <v>0</v>
      </c>
      <c r="AE604" s="165">
        <f>IF(AU604&gt;0.1,VLOOKUP(B604,'P2 Origin'!$C$21:$M$176,3,0)*H604,0)</f>
        <v>0</v>
      </c>
      <c r="AF604" s="166">
        <f t="shared" si="262"/>
        <v>0</v>
      </c>
      <c r="AG604" s="165">
        <f>(VLOOKUP(B604,'P2 Origin'!$C$21:$M$176,4,0))*AF604</f>
        <v>0</v>
      </c>
      <c r="AH604" s="166">
        <f t="shared" si="263"/>
        <v>9</v>
      </c>
      <c r="AI604" s="165">
        <f>(VLOOKUP(B604,'P2 Origin'!$C$21:$M$176,5,0))*AH604</f>
        <v>0</v>
      </c>
      <c r="AJ604" s="166">
        <f t="shared" si="279"/>
        <v>0</v>
      </c>
      <c r="AK604" s="165">
        <f>(VLOOKUP(B604,'P2 Origin'!$C$21:$M$176,6,0))*AJ604</f>
        <v>0</v>
      </c>
      <c r="AL604" s="166">
        <f t="shared" si="264"/>
        <v>0</v>
      </c>
      <c r="AM604" s="165">
        <f>(VLOOKUP($B604,'P2 Origin'!$C$21:$M$176,7,0))*AL604</f>
        <v>0</v>
      </c>
      <c r="AN604" s="166">
        <f t="shared" si="265"/>
        <v>0</v>
      </c>
      <c r="AO604" s="165">
        <f>(VLOOKUP($B604,'P2 Origin'!$C$21:$M$176,8,0))*AN604</f>
        <v>0</v>
      </c>
      <c r="AP604" s="166">
        <f t="shared" si="266"/>
        <v>0</v>
      </c>
      <c r="AQ604" s="165">
        <f>(VLOOKUP($B604,'P2 Origin'!$C$21:$M$176,9,0))*AP604</f>
        <v>0</v>
      </c>
      <c r="AR604" s="155">
        <f t="shared" si="267"/>
        <v>1</v>
      </c>
      <c r="AS604" s="164">
        <f>(VLOOKUP(B604,'P2 Origin'!$C$21:$M$176,10,0))*K604</f>
        <v>0</v>
      </c>
      <c r="AT604" s="164">
        <f>(VLOOKUP(B604,'P2 Origin'!$C$21:$M$176,11,0))*J604</f>
        <v>0</v>
      </c>
      <c r="AU604" s="167">
        <v>9</v>
      </c>
      <c r="AV604" s="168">
        <v>9</v>
      </c>
      <c r="AW604" s="169">
        <v>0</v>
      </c>
      <c r="AX604" s="170">
        <f>IF(AU604&gt;=0.1,'P3 Bureaumarge zee- en luchtvr.'!$D$12,0)</f>
        <v>0</v>
      </c>
      <c r="AY604" s="163">
        <f t="shared" si="268"/>
        <v>0</v>
      </c>
      <c r="AZ604" s="157" t="str">
        <f>VLOOKUP(D604,'P4 Destination'!$C$21:$O$176,13,0)</f>
        <v>USD</v>
      </c>
      <c r="BA604" s="164">
        <f t="shared" si="269"/>
        <v>0</v>
      </c>
      <c r="BB604" s="171">
        <f>IF(AU604&gt;0.1,(VLOOKUP(D604,'P4 Destination'!$C$21:$M$176,3,0))*I604,0)</f>
        <v>0</v>
      </c>
      <c r="BC604" s="172">
        <f t="shared" si="270"/>
        <v>0</v>
      </c>
      <c r="BD604" s="171">
        <f>(VLOOKUP($D604,'P4 Destination'!$C$21:$M$176,4,0))*BC604</f>
        <v>0</v>
      </c>
      <c r="BE604" s="172">
        <f t="shared" si="271"/>
        <v>9</v>
      </c>
      <c r="BF604" s="171">
        <f>(VLOOKUP($D604,'P4 Destination'!$C$21:$M$176,5,0))*BE604</f>
        <v>0</v>
      </c>
      <c r="BG604" s="172">
        <f t="shared" si="272"/>
        <v>0</v>
      </c>
      <c r="BH604" s="171">
        <f>(VLOOKUP($D604,'P4 Destination'!$C$21:$M$176,6,0))*BG604</f>
        <v>0</v>
      </c>
      <c r="BI604" s="172">
        <f t="shared" si="273"/>
        <v>0</v>
      </c>
      <c r="BJ604" s="171">
        <f>(VLOOKUP($D604,'P4 Destination'!$C$21:$M$176,7,0))*BI604</f>
        <v>0</v>
      </c>
      <c r="BK604" s="172">
        <f t="shared" si="274"/>
        <v>0</v>
      </c>
      <c r="BL604" s="171">
        <f>(VLOOKUP($D604,'P4 Destination'!$C$21:$M$176,8,0))*BK604</f>
        <v>0</v>
      </c>
      <c r="BM604" s="172">
        <f t="shared" si="275"/>
        <v>0</v>
      </c>
      <c r="BN604" s="171">
        <f>(VLOOKUP($D604,'P4 Destination'!$C$21:$M$176,9,0))*BM604</f>
        <v>0</v>
      </c>
      <c r="BO604" s="154">
        <f t="shared" si="276"/>
        <v>1</v>
      </c>
      <c r="BP604" s="171">
        <f>(VLOOKUP(D604,'P4 Destination'!$C$21:$M$176,10,0))*K604</f>
        <v>0</v>
      </c>
      <c r="BQ604" s="171">
        <f>(VLOOKUP(D604,'P4 Destination'!$C$21:$M$176,11,0))*J604</f>
        <v>0</v>
      </c>
      <c r="BR604" s="173">
        <f t="shared" si="277"/>
        <v>0</v>
      </c>
      <c r="BS604" s="173">
        <f>(AV604*2500)*'P6 Verzekering'!$E$11</f>
        <v>0</v>
      </c>
      <c r="BT604" s="173">
        <f>(AW604*2500)*'P6 Verzekering'!$E$12</f>
        <v>0</v>
      </c>
      <c r="BU604" s="173">
        <f>(L604*2500)*'P6 Verzekering'!$E$13</f>
        <v>0</v>
      </c>
      <c r="BV604" s="173">
        <f t="shared" si="278"/>
        <v>0</v>
      </c>
      <c r="BW604"/>
      <c r="BX604"/>
    </row>
    <row r="605" spans="1:76">
      <c r="A605" s="152" t="s">
        <v>2138</v>
      </c>
      <c r="B605" s="152" t="s">
        <v>219</v>
      </c>
      <c r="C605" s="152" t="s">
        <v>219</v>
      </c>
      <c r="D605" s="152" t="s">
        <v>339</v>
      </c>
      <c r="E605" s="152" t="s">
        <v>335</v>
      </c>
      <c r="F605" s="153">
        <f t="shared" si="252"/>
        <v>23</v>
      </c>
      <c r="G605" s="154">
        <v>1</v>
      </c>
      <c r="H605" s="154">
        <f>IFERROR(VLOOKUP(B605,'P2 Origin'!$C$21:$Q$176,15,FALSE),0)</f>
        <v>0</v>
      </c>
      <c r="I605" s="154">
        <f>IFERROR(VLOOKUP(D605,'P4 Destination'!$C$21:$Q$176,15,FALSE),0)</f>
        <v>1</v>
      </c>
      <c r="J605" s="155">
        <v>1</v>
      </c>
      <c r="K605" s="155"/>
      <c r="L605" s="156">
        <v>0</v>
      </c>
      <c r="M605" s="155">
        <v>0</v>
      </c>
      <c r="N605" s="155">
        <v>0</v>
      </c>
      <c r="O605" s="157">
        <f t="shared" si="253"/>
        <v>0</v>
      </c>
      <c r="P605" s="158">
        <f t="shared" si="254"/>
        <v>0</v>
      </c>
      <c r="Q605" s="159">
        <f>IFERROR(VLOOKUP(N605,'P1 Intra-Europees'!$A$15:$H$25,3,0),0)*P605</f>
        <v>0</v>
      </c>
      <c r="R605" s="160">
        <f t="shared" si="255"/>
        <v>0</v>
      </c>
      <c r="S605" s="159">
        <f>IFERROR(VLOOKUP(N605,'P1 Intra-Europees'!$A$15:$H$25,4,0),0)*R605</f>
        <v>0</v>
      </c>
      <c r="T605" s="160">
        <f t="shared" si="256"/>
        <v>0</v>
      </c>
      <c r="U605" s="159">
        <f>IFERROR(VLOOKUP(N605,'P1 Intra-Europees'!$A$15:$H$25,5,0),0)*T605</f>
        <v>0</v>
      </c>
      <c r="V605" s="160">
        <f t="shared" si="257"/>
        <v>0</v>
      </c>
      <c r="W605" s="159">
        <f>IFERROR(VLOOKUP(N605,'P1 Intra-Europees'!$A$15:$H$25,6,0),0)*V605</f>
        <v>0</v>
      </c>
      <c r="X605" s="160">
        <f t="shared" si="258"/>
        <v>0</v>
      </c>
      <c r="Y605" s="159">
        <f>IFERROR(VLOOKUP(N605,'P1 Intra-Europees'!$A$15:$H$25,7,0),0)*X605</f>
        <v>0</v>
      </c>
      <c r="Z605" s="161">
        <f t="shared" si="259"/>
        <v>0</v>
      </c>
      <c r="AA605" s="162">
        <f>IFERROR(VLOOKUP(N605,'P1 Intra-Europees'!$A$15:$H$25,8,0),0)*Z605</f>
        <v>0</v>
      </c>
      <c r="AB605" s="163">
        <f t="shared" si="260"/>
        <v>0</v>
      </c>
      <c r="AC605" s="157" t="str">
        <f>VLOOKUP(B605,'P2 Origin'!$C$21:$O$176,13,0)</f>
        <v>EUR</v>
      </c>
      <c r="AD605" s="164">
        <f t="shared" si="261"/>
        <v>0</v>
      </c>
      <c r="AE605" s="165">
        <f>IF(AU605&gt;0.1,VLOOKUP(B605,'P2 Origin'!$C$21:$M$176,3,0)*H605,0)</f>
        <v>0</v>
      </c>
      <c r="AF605" s="166">
        <f t="shared" si="262"/>
        <v>0</v>
      </c>
      <c r="AG605" s="165">
        <f>(VLOOKUP(B605,'P2 Origin'!$C$21:$M$176,4,0))*AF605</f>
        <v>0</v>
      </c>
      <c r="AH605" s="166">
        <f t="shared" si="263"/>
        <v>0</v>
      </c>
      <c r="AI605" s="165">
        <f>(VLOOKUP(B605,'P2 Origin'!$C$21:$M$176,5,0))*AH605</f>
        <v>0</v>
      </c>
      <c r="AJ605" s="166">
        <f t="shared" si="279"/>
        <v>23</v>
      </c>
      <c r="AK605" s="165">
        <f>(VLOOKUP(B605,'P2 Origin'!$C$21:$M$176,6,0))*AJ605</f>
        <v>0</v>
      </c>
      <c r="AL605" s="166">
        <f t="shared" si="264"/>
        <v>0</v>
      </c>
      <c r="AM605" s="165">
        <f>(VLOOKUP($B605,'P2 Origin'!$C$21:$M$176,7,0))*AL605</f>
        <v>0</v>
      </c>
      <c r="AN605" s="166">
        <f t="shared" si="265"/>
        <v>0</v>
      </c>
      <c r="AO605" s="165">
        <f>(VLOOKUP($B605,'P2 Origin'!$C$21:$M$176,8,0))*AN605</f>
        <v>0</v>
      </c>
      <c r="AP605" s="166">
        <f t="shared" si="266"/>
        <v>0</v>
      </c>
      <c r="AQ605" s="165">
        <f>(VLOOKUP($B605,'P2 Origin'!$C$21:$M$176,9,0))*AP605</f>
        <v>0</v>
      </c>
      <c r="AR605" s="155">
        <f t="shared" si="267"/>
        <v>1</v>
      </c>
      <c r="AS605" s="164">
        <f>(VLOOKUP(B605,'P2 Origin'!$C$21:$M$176,10,0))*K605</f>
        <v>0</v>
      </c>
      <c r="AT605" s="164">
        <f>(VLOOKUP(B605,'P2 Origin'!$C$21:$M$176,11,0))*J605</f>
        <v>0</v>
      </c>
      <c r="AU605" s="167">
        <v>23</v>
      </c>
      <c r="AV605" s="168">
        <v>23</v>
      </c>
      <c r="AW605" s="169">
        <v>0</v>
      </c>
      <c r="AX605" s="170">
        <f>IF(AU605&gt;=0.1,'P3 Bureaumarge zee- en luchtvr.'!$D$12,0)</f>
        <v>0</v>
      </c>
      <c r="AY605" s="163">
        <f t="shared" si="268"/>
        <v>0</v>
      </c>
      <c r="AZ605" s="157" t="str">
        <f>VLOOKUP(D605,'P4 Destination'!$C$21:$O$176,13,0)</f>
        <v>USD</v>
      </c>
      <c r="BA605" s="164">
        <f t="shared" si="269"/>
        <v>0</v>
      </c>
      <c r="BB605" s="171">
        <f>IF(AU605&gt;0.1,(VLOOKUP(D605,'P4 Destination'!$C$21:$M$176,3,0))*I605,0)</f>
        <v>0</v>
      </c>
      <c r="BC605" s="172">
        <f t="shared" si="270"/>
        <v>0</v>
      </c>
      <c r="BD605" s="171">
        <f>(VLOOKUP($D605,'P4 Destination'!$C$21:$M$176,4,0))*BC605</f>
        <v>0</v>
      </c>
      <c r="BE605" s="172">
        <f t="shared" si="271"/>
        <v>0</v>
      </c>
      <c r="BF605" s="171">
        <f>(VLOOKUP($D605,'P4 Destination'!$C$21:$M$176,5,0))*BE605</f>
        <v>0</v>
      </c>
      <c r="BG605" s="172">
        <f t="shared" si="272"/>
        <v>23</v>
      </c>
      <c r="BH605" s="171">
        <f>(VLOOKUP($D605,'P4 Destination'!$C$21:$M$176,6,0))*BG605</f>
        <v>0</v>
      </c>
      <c r="BI605" s="172">
        <f t="shared" si="273"/>
        <v>0</v>
      </c>
      <c r="BJ605" s="171">
        <f>(VLOOKUP($D605,'P4 Destination'!$C$21:$M$176,7,0))*BI605</f>
        <v>0</v>
      </c>
      <c r="BK605" s="172">
        <f t="shared" si="274"/>
        <v>0</v>
      </c>
      <c r="BL605" s="171">
        <f>(VLOOKUP($D605,'P4 Destination'!$C$21:$M$176,8,0))*BK605</f>
        <v>0</v>
      </c>
      <c r="BM605" s="172">
        <f t="shared" si="275"/>
        <v>0</v>
      </c>
      <c r="BN605" s="171">
        <f>(VLOOKUP($D605,'P4 Destination'!$C$21:$M$176,9,0))*BM605</f>
        <v>0</v>
      </c>
      <c r="BO605" s="154">
        <f t="shared" si="276"/>
        <v>1</v>
      </c>
      <c r="BP605" s="171">
        <f>(VLOOKUP(D605,'P4 Destination'!$C$21:$M$176,10,0))*K605</f>
        <v>0</v>
      </c>
      <c r="BQ605" s="171">
        <f>(VLOOKUP(D605,'P4 Destination'!$C$21:$M$176,11,0))*J605</f>
        <v>0</v>
      </c>
      <c r="BR605" s="173">
        <f t="shared" si="277"/>
        <v>0</v>
      </c>
      <c r="BS605" s="173">
        <f>(AV605*2500)*'P6 Verzekering'!$E$11</f>
        <v>0</v>
      </c>
      <c r="BT605" s="173">
        <f>(AW605*2500)*'P6 Verzekering'!$E$12</f>
        <v>0</v>
      </c>
      <c r="BU605" s="173">
        <f>(L605*2500)*'P6 Verzekering'!$E$13</f>
        <v>0</v>
      </c>
      <c r="BV605" s="173">
        <f t="shared" si="278"/>
        <v>0</v>
      </c>
      <c r="BW605"/>
      <c r="BX605"/>
    </row>
    <row r="606" spans="1:76">
      <c r="A606" s="152" t="s">
        <v>2139</v>
      </c>
      <c r="B606" s="152" t="s">
        <v>219</v>
      </c>
      <c r="C606" s="152" t="s">
        <v>219</v>
      </c>
      <c r="D606" s="152" t="s">
        <v>339</v>
      </c>
      <c r="E606" s="152" t="s">
        <v>335</v>
      </c>
      <c r="F606" s="153">
        <f t="shared" si="252"/>
        <v>35</v>
      </c>
      <c r="G606" s="154">
        <v>1</v>
      </c>
      <c r="H606" s="154">
        <f>IFERROR(VLOOKUP(B606,'P2 Origin'!$C$21:$Q$176,15,FALSE),0)</f>
        <v>0</v>
      </c>
      <c r="I606" s="154">
        <f>IFERROR(VLOOKUP(D606,'P4 Destination'!$C$21:$Q$176,15,FALSE),0)</f>
        <v>1</v>
      </c>
      <c r="J606" s="155"/>
      <c r="K606" s="155">
        <v>1</v>
      </c>
      <c r="L606" s="156">
        <v>0</v>
      </c>
      <c r="M606" s="155">
        <v>0</v>
      </c>
      <c r="N606" s="155">
        <v>0</v>
      </c>
      <c r="O606" s="157">
        <f t="shared" si="253"/>
        <v>0</v>
      </c>
      <c r="P606" s="158">
        <f t="shared" si="254"/>
        <v>0</v>
      </c>
      <c r="Q606" s="159">
        <f>IFERROR(VLOOKUP(N606,'P1 Intra-Europees'!$A$15:$H$25,3,0),0)*P606</f>
        <v>0</v>
      </c>
      <c r="R606" s="160">
        <f t="shared" si="255"/>
        <v>0</v>
      </c>
      <c r="S606" s="159">
        <f>IFERROR(VLOOKUP(N606,'P1 Intra-Europees'!$A$15:$H$25,4,0),0)*R606</f>
        <v>0</v>
      </c>
      <c r="T606" s="160">
        <f t="shared" si="256"/>
        <v>0</v>
      </c>
      <c r="U606" s="159">
        <f>IFERROR(VLOOKUP(N606,'P1 Intra-Europees'!$A$15:$H$25,5,0),0)*T606</f>
        <v>0</v>
      </c>
      <c r="V606" s="160">
        <f t="shared" si="257"/>
        <v>0</v>
      </c>
      <c r="W606" s="159">
        <f>IFERROR(VLOOKUP(N606,'P1 Intra-Europees'!$A$15:$H$25,6,0),0)*V606</f>
        <v>0</v>
      </c>
      <c r="X606" s="160">
        <f t="shared" si="258"/>
        <v>0</v>
      </c>
      <c r="Y606" s="159">
        <f>IFERROR(VLOOKUP(N606,'P1 Intra-Europees'!$A$15:$H$25,7,0),0)*X606</f>
        <v>0</v>
      </c>
      <c r="Z606" s="161">
        <f t="shared" si="259"/>
        <v>0</v>
      </c>
      <c r="AA606" s="162">
        <f>IFERROR(VLOOKUP(N606,'P1 Intra-Europees'!$A$15:$H$25,8,0),0)*Z606</f>
        <v>0</v>
      </c>
      <c r="AB606" s="163">
        <f t="shared" si="260"/>
        <v>0</v>
      </c>
      <c r="AC606" s="157" t="str">
        <f>VLOOKUP(B606,'P2 Origin'!$C$21:$O$176,13,0)</f>
        <v>EUR</v>
      </c>
      <c r="AD606" s="164">
        <f t="shared" si="261"/>
        <v>0</v>
      </c>
      <c r="AE606" s="165">
        <f>IF(AU606&gt;0.1,VLOOKUP(B606,'P2 Origin'!$C$21:$M$176,3,0)*H606,0)</f>
        <v>0</v>
      </c>
      <c r="AF606" s="166">
        <f t="shared" si="262"/>
        <v>0</v>
      </c>
      <c r="AG606" s="165">
        <f>(VLOOKUP(B606,'P2 Origin'!$C$21:$M$176,4,0))*AF606</f>
        <v>0</v>
      </c>
      <c r="AH606" s="166">
        <f t="shared" si="263"/>
        <v>0</v>
      </c>
      <c r="AI606" s="165">
        <f>(VLOOKUP(B606,'P2 Origin'!$C$21:$M$176,5,0))*AH606</f>
        <v>0</v>
      </c>
      <c r="AJ606" s="166">
        <f t="shared" si="279"/>
        <v>0</v>
      </c>
      <c r="AK606" s="165">
        <f>(VLOOKUP(B606,'P2 Origin'!$C$21:$M$176,6,0))*AJ606</f>
        <v>0</v>
      </c>
      <c r="AL606" s="166">
        <f t="shared" si="264"/>
        <v>35</v>
      </c>
      <c r="AM606" s="165">
        <f>(VLOOKUP($B606,'P2 Origin'!$C$21:$M$176,7,0))*AL606</f>
        <v>0</v>
      </c>
      <c r="AN606" s="166">
        <f t="shared" si="265"/>
        <v>0</v>
      </c>
      <c r="AO606" s="165">
        <f>(VLOOKUP($B606,'P2 Origin'!$C$21:$M$176,8,0))*AN606</f>
        <v>0</v>
      </c>
      <c r="AP606" s="166">
        <f t="shared" si="266"/>
        <v>0</v>
      </c>
      <c r="AQ606" s="165">
        <f>(VLOOKUP($B606,'P2 Origin'!$C$21:$M$176,9,0))*AP606</f>
        <v>0</v>
      </c>
      <c r="AR606" s="155">
        <f t="shared" si="267"/>
        <v>1</v>
      </c>
      <c r="AS606" s="164">
        <f>(VLOOKUP(B606,'P2 Origin'!$C$21:$M$176,10,0))*K606</f>
        <v>0</v>
      </c>
      <c r="AT606" s="164">
        <f>(VLOOKUP(B606,'P2 Origin'!$C$21:$M$176,11,0))*J606</f>
        <v>0</v>
      </c>
      <c r="AU606" s="167">
        <v>35</v>
      </c>
      <c r="AV606" s="168">
        <v>35</v>
      </c>
      <c r="AW606" s="169">
        <v>0</v>
      </c>
      <c r="AX606" s="170">
        <f>IF(AU606&gt;=0.1,'P3 Bureaumarge zee- en luchtvr.'!$D$12,0)</f>
        <v>0</v>
      </c>
      <c r="AY606" s="163">
        <f t="shared" si="268"/>
        <v>0</v>
      </c>
      <c r="AZ606" s="157" t="str">
        <f>VLOOKUP(D606,'P4 Destination'!$C$21:$O$176,13,0)</f>
        <v>USD</v>
      </c>
      <c r="BA606" s="164">
        <f t="shared" si="269"/>
        <v>0</v>
      </c>
      <c r="BB606" s="171">
        <f>IF(AU606&gt;0.1,(VLOOKUP(D606,'P4 Destination'!$C$21:$M$176,3,0))*I606,0)</f>
        <v>0</v>
      </c>
      <c r="BC606" s="172">
        <f t="shared" si="270"/>
        <v>0</v>
      </c>
      <c r="BD606" s="171">
        <f>(VLOOKUP($D606,'P4 Destination'!$C$21:$M$176,4,0))*BC606</f>
        <v>0</v>
      </c>
      <c r="BE606" s="172">
        <f t="shared" si="271"/>
        <v>0</v>
      </c>
      <c r="BF606" s="171">
        <f>(VLOOKUP($D606,'P4 Destination'!$C$21:$M$176,5,0))*BE606</f>
        <v>0</v>
      </c>
      <c r="BG606" s="172">
        <f t="shared" si="272"/>
        <v>0</v>
      </c>
      <c r="BH606" s="171">
        <f>(VLOOKUP($D606,'P4 Destination'!$C$21:$M$176,6,0))*BG606</f>
        <v>0</v>
      </c>
      <c r="BI606" s="172">
        <f t="shared" si="273"/>
        <v>35</v>
      </c>
      <c r="BJ606" s="171">
        <f>(VLOOKUP($D606,'P4 Destination'!$C$21:$M$176,7,0))*BI606</f>
        <v>0</v>
      </c>
      <c r="BK606" s="172">
        <f t="shared" si="274"/>
        <v>0</v>
      </c>
      <c r="BL606" s="171">
        <f>(VLOOKUP($D606,'P4 Destination'!$C$21:$M$176,8,0))*BK606</f>
        <v>0</v>
      </c>
      <c r="BM606" s="172">
        <f t="shared" si="275"/>
        <v>0</v>
      </c>
      <c r="BN606" s="171">
        <f>(VLOOKUP($D606,'P4 Destination'!$C$21:$M$176,9,0))*BM606</f>
        <v>0</v>
      </c>
      <c r="BO606" s="154">
        <f t="shared" si="276"/>
        <v>1</v>
      </c>
      <c r="BP606" s="171">
        <f>(VLOOKUP(D606,'P4 Destination'!$C$21:$M$176,10,0))*K606</f>
        <v>0</v>
      </c>
      <c r="BQ606" s="171">
        <f>(VLOOKUP(D606,'P4 Destination'!$C$21:$M$176,11,0))*J606</f>
        <v>0</v>
      </c>
      <c r="BR606" s="173">
        <f t="shared" si="277"/>
        <v>0</v>
      </c>
      <c r="BS606" s="173">
        <f>(AV606*2500)*'P6 Verzekering'!$E$11</f>
        <v>0</v>
      </c>
      <c r="BT606" s="173">
        <f>(AW606*2500)*'P6 Verzekering'!$E$12</f>
        <v>0</v>
      </c>
      <c r="BU606" s="173">
        <f>(L606*2500)*'P6 Verzekering'!$E$13</f>
        <v>0</v>
      </c>
      <c r="BV606" s="173">
        <f t="shared" si="278"/>
        <v>0</v>
      </c>
      <c r="BW606"/>
      <c r="BX606"/>
    </row>
    <row r="607" spans="1:76">
      <c r="A607" s="152" t="s">
        <v>2140</v>
      </c>
      <c r="B607" s="152" t="s">
        <v>219</v>
      </c>
      <c r="C607" s="152" t="s">
        <v>219</v>
      </c>
      <c r="D607" s="152" t="s">
        <v>339</v>
      </c>
      <c r="E607" s="152" t="s">
        <v>335</v>
      </c>
      <c r="F607" s="153">
        <f t="shared" si="252"/>
        <v>36</v>
      </c>
      <c r="G607" s="154">
        <v>1</v>
      </c>
      <c r="H607" s="154">
        <f>IFERROR(VLOOKUP(B607,'P2 Origin'!$C$21:$Q$176,15,FALSE),0)</f>
        <v>0</v>
      </c>
      <c r="I607" s="154">
        <f>IFERROR(VLOOKUP(D607,'P4 Destination'!$C$21:$Q$176,15,FALSE),0)</f>
        <v>1</v>
      </c>
      <c r="J607" s="155"/>
      <c r="K607" s="155">
        <v>1</v>
      </c>
      <c r="L607" s="156">
        <v>0</v>
      </c>
      <c r="M607" s="155">
        <v>0</v>
      </c>
      <c r="N607" s="155">
        <v>0</v>
      </c>
      <c r="O607" s="157">
        <f t="shared" si="253"/>
        <v>0</v>
      </c>
      <c r="P607" s="158">
        <f t="shared" si="254"/>
        <v>0</v>
      </c>
      <c r="Q607" s="159">
        <f>IFERROR(VLOOKUP(N607,'P1 Intra-Europees'!$A$15:$H$25,3,0),0)*P607</f>
        <v>0</v>
      </c>
      <c r="R607" s="160">
        <f t="shared" si="255"/>
        <v>0</v>
      </c>
      <c r="S607" s="159">
        <f>IFERROR(VLOOKUP(N607,'P1 Intra-Europees'!$A$15:$H$25,4,0),0)*R607</f>
        <v>0</v>
      </c>
      <c r="T607" s="160">
        <f t="shared" si="256"/>
        <v>0</v>
      </c>
      <c r="U607" s="159">
        <f>IFERROR(VLOOKUP(N607,'P1 Intra-Europees'!$A$15:$H$25,5,0),0)*T607</f>
        <v>0</v>
      </c>
      <c r="V607" s="160">
        <f t="shared" si="257"/>
        <v>0</v>
      </c>
      <c r="W607" s="159">
        <f>IFERROR(VLOOKUP(N607,'P1 Intra-Europees'!$A$15:$H$25,6,0),0)*V607</f>
        <v>0</v>
      </c>
      <c r="X607" s="160">
        <f t="shared" si="258"/>
        <v>0</v>
      </c>
      <c r="Y607" s="159">
        <f>IFERROR(VLOOKUP(N607,'P1 Intra-Europees'!$A$15:$H$25,7,0),0)*X607</f>
        <v>0</v>
      </c>
      <c r="Z607" s="161">
        <f t="shared" si="259"/>
        <v>0</v>
      </c>
      <c r="AA607" s="162">
        <f>IFERROR(VLOOKUP(N607,'P1 Intra-Europees'!$A$15:$H$25,8,0),0)*Z607</f>
        <v>0</v>
      </c>
      <c r="AB607" s="163">
        <f t="shared" si="260"/>
        <v>0</v>
      </c>
      <c r="AC607" s="157" t="str">
        <f>VLOOKUP(B607,'P2 Origin'!$C$21:$O$176,13,0)</f>
        <v>EUR</v>
      </c>
      <c r="AD607" s="164">
        <f t="shared" si="261"/>
        <v>0</v>
      </c>
      <c r="AE607" s="165">
        <f>IF(AU607&gt;0.1,VLOOKUP(B607,'P2 Origin'!$C$21:$M$176,3,0)*H607,0)</f>
        <v>0</v>
      </c>
      <c r="AF607" s="166">
        <f t="shared" si="262"/>
        <v>0</v>
      </c>
      <c r="AG607" s="165">
        <f>(VLOOKUP(B607,'P2 Origin'!$C$21:$M$176,4,0))*AF607</f>
        <v>0</v>
      </c>
      <c r="AH607" s="166">
        <f t="shared" si="263"/>
        <v>0</v>
      </c>
      <c r="AI607" s="165">
        <f>(VLOOKUP(B607,'P2 Origin'!$C$21:$M$176,5,0))*AH607</f>
        <v>0</v>
      </c>
      <c r="AJ607" s="166">
        <f t="shared" si="279"/>
        <v>0</v>
      </c>
      <c r="AK607" s="165">
        <f>(VLOOKUP(B607,'P2 Origin'!$C$21:$M$176,6,0))*AJ607</f>
        <v>0</v>
      </c>
      <c r="AL607" s="166">
        <f t="shared" si="264"/>
        <v>0</v>
      </c>
      <c r="AM607" s="165">
        <f>(VLOOKUP($B607,'P2 Origin'!$C$21:$M$176,7,0))*AL607</f>
        <v>0</v>
      </c>
      <c r="AN607" s="166">
        <f t="shared" si="265"/>
        <v>36</v>
      </c>
      <c r="AO607" s="165">
        <f>(VLOOKUP($B607,'P2 Origin'!$C$21:$M$176,8,0))*AN607</f>
        <v>0</v>
      </c>
      <c r="AP607" s="166">
        <f t="shared" si="266"/>
        <v>0</v>
      </c>
      <c r="AQ607" s="165">
        <f>(VLOOKUP($B607,'P2 Origin'!$C$21:$M$176,9,0))*AP607</f>
        <v>0</v>
      </c>
      <c r="AR607" s="155">
        <f t="shared" si="267"/>
        <v>1</v>
      </c>
      <c r="AS607" s="164">
        <f>(VLOOKUP(B607,'P2 Origin'!$C$21:$M$176,10,0))*K607</f>
        <v>0</v>
      </c>
      <c r="AT607" s="164">
        <f>(VLOOKUP(B607,'P2 Origin'!$C$21:$M$176,11,0))*J607</f>
        <v>0</v>
      </c>
      <c r="AU607" s="167">
        <v>36</v>
      </c>
      <c r="AV607" s="168">
        <v>36</v>
      </c>
      <c r="AW607" s="169">
        <v>0</v>
      </c>
      <c r="AX607" s="170">
        <f>IF(AU607&gt;=0.1,'P3 Bureaumarge zee- en luchtvr.'!$D$12,0)</f>
        <v>0</v>
      </c>
      <c r="AY607" s="163">
        <f t="shared" si="268"/>
        <v>0</v>
      </c>
      <c r="AZ607" s="157" t="str">
        <f>VLOOKUP(D607,'P4 Destination'!$C$21:$O$176,13,0)</f>
        <v>USD</v>
      </c>
      <c r="BA607" s="164">
        <f t="shared" si="269"/>
        <v>0</v>
      </c>
      <c r="BB607" s="171">
        <f>IF(AU607&gt;0.1,(VLOOKUP(D607,'P4 Destination'!$C$21:$M$176,3,0))*I607,0)</f>
        <v>0</v>
      </c>
      <c r="BC607" s="172">
        <f t="shared" si="270"/>
        <v>0</v>
      </c>
      <c r="BD607" s="171">
        <f>(VLOOKUP($D607,'P4 Destination'!$C$21:$M$176,4,0))*BC607</f>
        <v>0</v>
      </c>
      <c r="BE607" s="172">
        <f t="shared" si="271"/>
        <v>0</v>
      </c>
      <c r="BF607" s="171">
        <f>(VLOOKUP($D607,'P4 Destination'!$C$21:$M$176,5,0))*BE607</f>
        <v>0</v>
      </c>
      <c r="BG607" s="172">
        <f t="shared" si="272"/>
        <v>0</v>
      </c>
      <c r="BH607" s="171">
        <f>(VLOOKUP($D607,'P4 Destination'!$C$21:$M$176,6,0))*BG607</f>
        <v>0</v>
      </c>
      <c r="BI607" s="172">
        <f t="shared" si="273"/>
        <v>0</v>
      </c>
      <c r="BJ607" s="171">
        <f>(VLOOKUP($D607,'P4 Destination'!$C$21:$M$176,7,0))*BI607</f>
        <v>0</v>
      </c>
      <c r="BK607" s="172">
        <f t="shared" si="274"/>
        <v>36</v>
      </c>
      <c r="BL607" s="171">
        <f>(VLOOKUP($D607,'P4 Destination'!$C$21:$M$176,8,0))*BK607</f>
        <v>0</v>
      </c>
      <c r="BM607" s="172">
        <f t="shared" si="275"/>
        <v>0</v>
      </c>
      <c r="BN607" s="171">
        <f>(VLOOKUP($D607,'P4 Destination'!$C$21:$M$176,9,0))*BM607</f>
        <v>0</v>
      </c>
      <c r="BO607" s="154">
        <f t="shared" si="276"/>
        <v>1</v>
      </c>
      <c r="BP607" s="171">
        <f>(VLOOKUP(D607,'P4 Destination'!$C$21:$M$176,10,0))*K607</f>
        <v>0</v>
      </c>
      <c r="BQ607" s="171">
        <f>(VLOOKUP(D607,'P4 Destination'!$C$21:$M$176,11,0))*J607</f>
        <v>0</v>
      </c>
      <c r="BR607" s="173">
        <f t="shared" si="277"/>
        <v>0</v>
      </c>
      <c r="BS607" s="173">
        <f>(AV607*2500)*'P6 Verzekering'!$E$11</f>
        <v>0</v>
      </c>
      <c r="BT607" s="173">
        <f>(AW607*2500)*'P6 Verzekering'!$E$12</f>
        <v>0</v>
      </c>
      <c r="BU607" s="173">
        <f>(L607*2500)*'P6 Verzekering'!$E$13</f>
        <v>0</v>
      </c>
      <c r="BV607" s="173">
        <f t="shared" si="278"/>
        <v>0</v>
      </c>
      <c r="BW607"/>
      <c r="BX607"/>
    </row>
    <row r="608" spans="1:76">
      <c r="A608" s="152" t="s">
        <v>2141</v>
      </c>
      <c r="B608" s="152" t="s">
        <v>219</v>
      </c>
      <c r="C608" s="152" t="s">
        <v>219</v>
      </c>
      <c r="D608" s="152" t="s">
        <v>339</v>
      </c>
      <c r="E608" s="152" t="s">
        <v>335</v>
      </c>
      <c r="F608" s="153">
        <f t="shared" si="252"/>
        <v>35</v>
      </c>
      <c r="G608" s="154">
        <v>1</v>
      </c>
      <c r="H608" s="154">
        <f>IFERROR(VLOOKUP(B608,'P2 Origin'!$C$21:$Q$176,15,FALSE),0)</f>
        <v>0</v>
      </c>
      <c r="I608" s="154">
        <f>IFERROR(VLOOKUP(D608,'P4 Destination'!$C$21:$Q$176,15,FALSE),0)</f>
        <v>1</v>
      </c>
      <c r="J608" s="155"/>
      <c r="K608" s="155">
        <v>1</v>
      </c>
      <c r="L608" s="156">
        <v>0</v>
      </c>
      <c r="M608" s="155">
        <v>0</v>
      </c>
      <c r="N608" s="155">
        <v>0</v>
      </c>
      <c r="O608" s="157">
        <f t="shared" si="253"/>
        <v>0</v>
      </c>
      <c r="P608" s="158">
        <f t="shared" si="254"/>
        <v>0</v>
      </c>
      <c r="Q608" s="159">
        <f>IFERROR(VLOOKUP(N608,'P1 Intra-Europees'!$A$15:$H$25,3,0),0)*P608</f>
        <v>0</v>
      </c>
      <c r="R608" s="160">
        <f t="shared" si="255"/>
        <v>0</v>
      </c>
      <c r="S608" s="159">
        <f>IFERROR(VLOOKUP(N608,'P1 Intra-Europees'!$A$15:$H$25,4,0),0)*R608</f>
        <v>0</v>
      </c>
      <c r="T608" s="160">
        <f t="shared" si="256"/>
        <v>0</v>
      </c>
      <c r="U608" s="159">
        <f>IFERROR(VLOOKUP(N608,'P1 Intra-Europees'!$A$15:$H$25,5,0),0)*T608</f>
        <v>0</v>
      </c>
      <c r="V608" s="160">
        <f t="shared" si="257"/>
        <v>0</v>
      </c>
      <c r="W608" s="159">
        <f>IFERROR(VLOOKUP(N608,'P1 Intra-Europees'!$A$15:$H$25,6,0),0)*V608</f>
        <v>0</v>
      </c>
      <c r="X608" s="160">
        <f t="shared" si="258"/>
        <v>0</v>
      </c>
      <c r="Y608" s="159">
        <f>IFERROR(VLOOKUP(N608,'P1 Intra-Europees'!$A$15:$H$25,7,0),0)*X608</f>
        <v>0</v>
      </c>
      <c r="Z608" s="161">
        <f t="shared" si="259"/>
        <v>0</v>
      </c>
      <c r="AA608" s="162">
        <f>IFERROR(VLOOKUP(N608,'P1 Intra-Europees'!$A$15:$H$25,8,0),0)*Z608</f>
        <v>0</v>
      </c>
      <c r="AB608" s="163">
        <f t="shared" si="260"/>
        <v>0</v>
      </c>
      <c r="AC608" s="157" t="str">
        <f>VLOOKUP(B608,'P2 Origin'!$C$21:$O$176,13,0)</f>
        <v>EUR</v>
      </c>
      <c r="AD608" s="164">
        <f t="shared" si="261"/>
        <v>0</v>
      </c>
      <c r="AE608" s="165">
        <f>IF(AU608&gt;0.1,VLOOKUP(B608,'P2 Origin'!$C$21:$M$176,3,0)*H608,0)</f>
        <v>0</v>
      </c>
      <c r="AF608" s="166">
        <f t="shared" si="262"/>
        <v>0</v>
      </c>
      <c r="AG608" s="165">
        <f>(VLOOKUP(B608,'P2 Origin'!$C$21:$M$176,4,0))*AF608</f>
        <v>0</v>
      </c>
      <c r="AH608" s="166">
        <f t="shared" si="263"/>
        <v>0</v>
      </c>
      <c r="AI608" s="165">
        <f>(VLOOKUP(B608,'P2 Origin'!$C$21:$M$176,5,0))*AH608</f>
        <v>0</v>
      </c>
      <c r="AJ608" s="166">
        <f t="shared" si="279"/>
        <v>0</v>
      </c>
      <c r="AK608" s="165">
        <f>(VLOOKUP(B608,'P2 Origin'!$C$21:$M$176,6,0))*AJ608</f>
        <v>0</v>
      </c>
      <c r="AL608" s="166">
        <f t="shared" si="264"/>
        <v>35</v>
      </c>
      <c r="AM608" s="165">
        <f>(VLOOKUP($B608,'P2 Origin'!$C$21:$M$176,7,0))*AL608</f>
        <v>0</v>
      </c>
      <c r="AN608" s="166">
        <f t="shared" si="265"/>
        <v>0</v>
      </c>
      <c r="AO608" s="165">
        <f>(VLOOKUP($B608,'P2 Origin'!$C$21:$M$176,8,0))*AN608</f>
        <v>0</v>
      </c>
      <c r="AP608" s="166">
        <f t="shared" si="266"/>
        <v>0</v>
      </c>
      <c r="AQ608" s="165">
        <f>(VLOOKUP($B608,'P2 Origin'!$C$21:$M$176,9,0))*AP608</f>
        <v>0</v>
      </c>
      <c r="AR608" s="155">
        <f t="shared" si="267"/>
        <v>1</v>
      </c>
      <c r="AS608" s="164">
        <f>(VLOOKUP(B608,'P2 Origin'!$C$21:$M$176,10,0))*K608</f>
        <v>0</v>
      </c>
      <c r="AT608" s="164">
        <f>(VLOOKUP(B608,'P2 Origin'!$C$21:$M$176,11,0))*J608</f>
        <v>0</v>
      </c>
      <c r="AU608" s="167">
        <v>35</v>
      </c>
      <c r="AV608" s="168">
        <v>35</v>
      </c>
      <c r="AW608" s="169">
        <v>0</v>
      </c>
      <c r="AX608" s="170">
        <f>IF(AU608&gt;=0.1,'P3 Bureaumarge zee- en luchtvr.'!$D$12,0)</f>
        <v>0</v>
      </c>
      <c r="AY608" s="163">
        <f t="shared" si="268"/>
        <v>0</v>
      </c>
      <c r="AZ608" s="157" t="str">
        <f>VLOOKUP(D608,'P4 Destination'!$C$21:$O$176,13,0)</f>
        <v>USD</v>
      </c>
      <c r="BA608" s="164">
        <f t="shared" si="269"/>
        <v>0</v>
      </c>
      <c r="BB608" s="171">
        <f>IF(AU608&gt;0.1,(VLOOKUP(D608,'P4 Destination'!$C$21:$M$176,3,0))*I608,0)</f>
        <v>0</v>
      </c>
      <c r="BC608" s="172">
        <f t="shared" si="270"/>
        <v>0</v>
      </c>
      <c r="BD608" s="171">
        <f>(VLOOKUP($D608,'P4 Destination'!$C$21:$M$176,4,0))*BC608</f>
        <v>0</v>
      </c>
      <c r="BE608" s="172">
        <f t="shared" si="271"/>
        <v>0</v>
      </c>
      <c r="BF608" s="171">
        <f>(VLOOKUP($D608,'P4 Destination'!$C$21:$M$176,5,0))*BE608</f>
        <v>0</v>
      </c>
      <c r="BG608" s="172">
        <f t="shared" si="272"/>
        <v>0</v>
      </c>
      <c r="BH608" s="171">
        <f>(VLOOKUP($D608,'P4 Destination'!$C$21:$M$176,6,0))*BG608</f>
        <v>0</v>
      </c>
      <c r="BI608" s="172">
        <f t="shared" si="273"/>
        <v>35</v>
      </c>
      <c r="BJ608" s="171">
        <f>(VLOOKUP($D608,'P4 Destination'!$C$21:$M$176,7,0))*BI608</f>
        <v>0</v>
      </c>
      <c r="BK608" s="172">
        <f t="shared" si="274"/>
        <v>0</v>
      </c>
      <c r="BL608" s="171">
        <f>(VLOOKUP($D608,'P4 Destination'!$C$21:$M$176,8,0))*BK608</f>
        <v>0</v>
      </c>
      <c r="BM608" s="172">
        <f t="shared" si="275"/>
        <v>0</v>
      </c>
      <c r="BN608" s="171">
        <f>(VLOOKUP($D608,'P4 Destination'!$C$21:$M$176,9,0))*BM608</f>
        <v>0</v>
      </c>
      <c r="BO608" s="154">
        <f t="shared" si="276"/>
        <v>1</v>
      </c>
      <c r="BP608" s="171">
        <f>(VLOOKUP(D608,'P4 Destination'!$C$21:$M$176,10,0))*K608</f>
        <v>0</v>
      </c>
      <c r="BQ608" s="171">
        <f>(VLOOKUP(D608,'P4 Destination'!$C$21:$M$176,11,0))*J608</f>
        <v>0</v>
      </c>
      <c r="BR608" s="173">
        <f t="shared" si="277"/>
        <v>0</v>
      </c>
      <c r="BS608" s="173">
        <f>(AV608*2500)*'P6 Verzekering'!$E$11</f>
        <v>0</v>
      </c>
      <c r="BT608" s="173">
        <f>(AW608*2500)*'P6 Verzekering'!$E$12</f>
        <v>0</v>
      </c>
      <c r="BU608" s="173">
        <f>(L608*2500)*'P6 Verzekering'!$E$13</f>
        <v>0</v>
      </c>
      <c r="BV608" s="173">
        <f t="shared" si="278"/>
        <v>0</v>
      </c>
      <c r="BW608"/>
      <c r="BX608"/>
    </row>
    <row r="609" spans="1:76">
      <c r="A609" s="152" t="s">
        <v>2142</v>
      </c>
      <c r="B609" s="152" t="s">
        <v>219</v>
      </c>
      <c r="C609" s="152" t="s">
        <v>219</v>
      </c>
      <c r="D609" s="152" t="s">
        <v>339</v>
      </c>
      <c r="E609" s="152" t="s">
        <v>335</v>
      </c>
      <c r="F609" s="153">
        <f t="shared" si="252"/>
        <v>14</v>
      </c>
      <c r="G609" s="154">
        <v>1</v>
      </c>
      <c r="H609" s="154">
        <f>IFERROR(VLOOKUP(B609,'P2 Origin'!$C$21:$Q$176,15,FALSE),0)</f>
        <v>0</v>
      </c>
      <c r="I609" s="154">
        <f>IFERROR(VLOOKUP(D609,'P4 Destination'!$C$21:$Q$176,15,FALSE),0)</f>
        <v>1</v>
      </c>
      <c r="J609" s="155">
        <v>1</v>
      </c>
      <c r="K609" s="155"/>
      <c r="L609" s="156">
        <v>0</v>
      </c>
      <c r="M609" s="155">
        <v>0</v>
      </c>
      <c r="N609" s="155">
        <v>0</v>
      </c>
      <c r="O609" s="157">
        <f t="shared" si="253"/>
        <v>0</v>
      </c>
      <c r="P609" s="158">
        <f t="shared" si="254"/>
        <v>0</v>
      </c>
      <c r="Q609" s="159">
        <f>IFERROR(VLOOKUP(N609,'P1 Intra-Europees'!$A$15:$H$25,3,0),0)*P609</f>
        <v>0</v>
      </c>
      <c r="R609" s="160">
        <f t="shared" si="255"/>
        <v>0</v>
      </c>
      <c r="S609" s="159">
        <f>IFERROR(VLOOKUP(N609,'P1 Intra-Europees'!$A$15:$H$25,4,0),0)*R609</f>
        <v>0</v>
      </c>
      <c r="T609" s="160">
        <f t="shared" si="256"/>
        <v>0</v>
      </c>
      <c r="U609" s="159">
        <f>IFERROR(VLOOKUP(N609,'P1 Intra-Europees'!$A$15:$H$25,5,0),0)*T609</f>
        <v>0</v>
      </c>
      <c r="V609" s="160">
        <f t="shared" si="257"/>
        <v>0</v>
      </c>
      <c r="W609" s="159">
        <f>IFERROR(VLOOKUP(N609,'P1 Intra-Europees'!$A$15:$H$25,6,0),0)*V609</f>
        <v>0</v>
      </c>
      <c r="X609" s="160">
        <f t="shared" si="258"/>
        <v>0</v>
      </c>
      <c r="Y609" s="159">
        <f>IFERROR(VLOOKUP(N609,'P1 Intra-Europees'!$A$15:$H$25,7,0),0)*X609</f>
        <v>0</v>
      </c>
      <c r="Z609" s="161">
        <f t="shared" si="259"/>
        <v>0</v>
      </c>
      <c r="AA609" s="162">
        <f>IFERROR(VLOOKUP(N609,'P1 Intra-Europees'!$A$15:$H$25,8,0),0)*Z609</f>
        <v>0</v>
      </c>
      <c r="AB609" s="163">
        <f t="shared" si="260"/>
        <v>0</v>
      </c>
      <c r="AC609" s="157" t="str">
        <f>VLOOKUP(B609,'P2 Origin'!$C$21:$O$176,13,0)</f>
        <v>EUR</v>
      </c>
      <c r="AD609" s="164">
        <f t="shared" si="261"/>
        <v>0</v>
      </c>
      <c r="AE609" s="165">
        <f>IF(AU609&gt;0.1,VLOOKUP(B609,'P2 Origin'!$C$21:$M$176,3,0)*H609,0)</f>
        <v>0</v>
      </c>
      <c r="AF609" s="166">
        <f t="shared" si="262"/>
        <v>0</v>
      </c>
      <c r="AG609" s="165">
        <f>(VLOOKUP(B609,'P2 Origin'!$C$21:$M$176,4,0))*AF609</f>
        <v>0</v>
      </c>
      <c r="AH609" s="166">
        <f t="shared" si="263"/>
        <v>14</v>
      </c>
      <c r="AI609" s="165">
        <f>(VLOOKUP(B609,'P2 Origin'!$C$21:$M$176,5,0))*AH609</f>
        <v>0</v>
      </c>
      <c r="AJ609" s="166">
        <f t="shared" si="279"/>
        <v>0</v>
      </c>
      <c r="AK609" s="165">
        <f>(VLOOKUP(B609,'P2 Origin'!$C$21:$M$176,6,0))*AJ609</f>
        <v>0</v>
      </c>
      <c r="AL609" s="166">
        <f t="shared" si="264"/>
        <v>0</v>
      </c>
      <c r="AM609" s="165">
        <f>(VLOOKUP($B609,'P2 Origin'!$C$21:$M$176,7,0))*AL609</f>
        <v>0</v>
      </c>
      <c r="AN609" s="166">
        <f t="shared" si="265"/>
        <v>0</v>
      </c>
      <c r="AO609" s="165">
        <f>(VLOOKUP($B609,'P2 Origin'!$C$21:$M$176,8,0))*AN609</f>
        <v>0</v>
      </c>
      <c r="AP609" s="166">
        <f t="shared" si="266"/>
        <v>0</v>
      </c>
      <c r="AQ609" s="165">
        <f>(VLOOKUP($B609,'P2 Origin'!$C$21:$M$176,9,0))*AP609</f>
        <v>0</v>
      </c>
      <c r="AR609" s="155">
        <f t="shared" si="267"/>
        <v>1</v>
      </c>
      <c r="AS609" s="164">
        <f>(VLOOKUP(B609,'P2 Origin'!$C$21:$M$176,10,0))*K609</f>
        <v>0</v>
      </c>
      <c r="AT609" s="164">
        <f>(VLOOKUP(B609,'P2 Origin'!$C$21:$M$176,11,0))*J609</f>
        <v>0</v>
      </c>
      <c r="AU609" s="167">
        <v>14</v>
      </c>
      <c r="AV609" s="168">
        <v>14</v>
      </c>
      <c r="AW609" s="169">
        <v>0</v>
      </c>
      <c r="AX609" s="170">
        <f>IF(AU609&gt;=0.1,'P3 Bureaumarge zee- en luchtvr.'!$D$12,0)</f>
        <v>0</v>
      </c>
      <c r="AY609" s="163">
        <f t="shared" si="268"/>
        <v>0</v>
      </c>
      <c r="AZ609" s="157" t="str">
        <f>VLOOKUP(D609,'P4 Destination'!$C$21:$O$176,13,0)</f>
        <v>USD</v>
      </c>
      <c r="BA609" s="164">
        <f t="shared" si="269"/>
        <v>0</v>
      </c>
      <c r="BB609" s="171">
        <f>IF(AU609&gt;0.1,(VLOOKUP(D609,'P4 Destination'!$C$21:$M$176,3,0))*I609,0)</f>
        <v>0</v>
      </c>
      <c r="BC609" s="172">
        <f t="shared" si="270"/>
        <v>0</v>
      </c>
      <c r="BD609" s="171">
        <f>(VLOOKUP($D609,'P4 Destination'!$C$21:$M$176,4,0))*BC609</f>
        <v>0</v>
      </c>
      <c r="BE609" s="172">
        <f t="shared" si="271"/>
        <v>14</v>
      </c>
      <c r="BF609" s="171">
        <f>(VLOOKUP($D609,'P4 Destination'!$C$21:$M$176,5,0))*BE609</f>
        <v>0</v>
      </c>
      <c r="BG609" s="172">
        <f t="shared" si="272"/>
        <v>0</v>
      </c>
      <c r="BH609" s="171">
        <f>(VLOOKUP($D609,'P4 Destination'!$C$21:$M$176,6,0))*BG609</f>
        <v>0</v>
      </c>
      <c r="BI609" s="172">
        <f t="shared" si="273"/>
        <v>0</v>
      </c>
      <c r="BJ609" s="171">
        <f>(VLOOKUP($D609,'P4 Destination'!$C$21:$M$176,7,0))*BI609</f>
        <v>0</v>
      </c>
      <c r="BK609" s="172">
        <f t="shared" si="274"/>
        <v>0</v>
      </c>
      <c r="BL609" s="171">
        <f>(VLOOKUP($D609,'P4 Destination'!$C$21:$M$176,8,0))*BK609</f>
        <v>0</v>
      </c>
      <c r="BM609" s="172">
        <f t="shared" si="275"/>
        <v>0</v>
      </c>
      <c r="BN609" s="171">
        <f>(VLOOKUP($D609,'P4 Destination'!$C$21:$M$176,9,0))*BM609</f>
        <v>0</v>
      </c>
      <c r="BO609" s="154">
        <f t="shared" si="276"/>
        <v>1</v>
      </c>
      <c r="BP609" s="171">
        <f>(VLOOKUP(D609,'P4 Destination'!$C$21:$M$176,10,0))*K609</f>
        <v>0</v>
      </c>
      <c r="BQ609" s="171">
        <f>(VLOOKUP(D609,'P4 Destination'!$C$21:$M$176,11,0))*J609</f>
        <v>0</v>
      </c>
      <c r="BR609" s="173">
        <f t="shared" si="277"/>
        <v>0</v>
      </c>
      <c r="BS609" s="173">
        <f>(AV609*2500)*'P6 Verzekering'!$E$11</f>
        <v>0</v>
      </c>
      <c r="BT609" s="173">
        <f>(AW609*2500)*'P6 Verzekering'!$E$12</f>
        <v>0</v>
      </c>
      <c r="BU609" s="173">
        <f>(L609*2500)*'P6 Verzekering'!$E$13</f>
        <v>0</v>
      </c>
      <c r="BV609" s="173">
        <f t="shared" si="278"/>
        <v>0</v>
      </c>
      <c r="BW609"/>
      <c r="BX609"/>
    </row>
    <row r="610" spans="1:76">
      <c r="A610" s="152" t="s">
        <v>2143</v>
      </c>
      <c r="B610" s="152" t="s">
        <v>219</v>
      </c>
      <c r="C610" s="152" t="s">
        <v>219</v>
      </c>
      <c r="D610" s="152" t="s">
        <v>339</v>
      </c>
      <c r="E610" s="152" t="s">
        <v>335</v>
      </c>
      <c r="F610" s="153">
        <f t="shared" si="252"/>
        <v>57</v>
      </c>
      <c r="G610" s="154">
        <v>1</v>
      </c>
      <c r="H610" s="154">
        <f>IFERROR(VLOOKUP(B610,'P2 Origin'!$C$21:$Q$176,15,FALSE),0)</f>
        <v>0</v>
      </c>
      <c r="I610" s="154">
        <f>IFERROR(VLOOKUP(D610,'P4 Destination'!$C$21:$Q$176,15,FALSE),0)</f>
        <v>1</v>
      </c>
      <c r="J610" s="155"/>
      <c r="K610" s="155">
        <v>1</v>
      </c>
      <c r="L610" s="156">
        <v>0</v>
      </c>
      <c r="M610" s="155">
        <v>0</v>
      </c>
      <c r="N610" s="155">
        <v>0</v>
      </c>
      <c r="O610" s="157">
        <f t="shared" si="253"/>
        <v>0</v>
      </c>
      <c r="P610" s="158">
        <f t="shared" si="254"/>
        <v>0</v>
      </c>
      <c r="Q610" s="159">
        <f>IFERROR(VLOOKUP(N610,'P1 Intra-Europees'!$A$15:$H$25,3,0),0)*P610</f>
        <v>0</v>
      </c>
      <c r="R610" s="160">
        <f t="shared" si="255"/>
        <v>0</v>
      </c>
      <c r="S610" s="159">
        <f>IFERROR(VLOOKUP(N610,'P1 Intra-Europees'!$A$15:$H$25,4,0),0)*R610</f>
        <v>0</v>
      </c>
      <c r="T610" s="160">
        <f t="shared" si="256"/>
        <v>0</v>
      </c>
      <c r="U610" s="159">
        <f>IFERROR(VLOOKUP(N610,'P1 Intra-Europees'!$A$15:$H$25,5,0),0)*T610</f>
        <v>0</v>
      </c>
      <c r="V610" s="160">
        <f t="shared" si="257"/>
        <v>0</v>
      </c>
      <c r="W610" s="159">
        <f>IFERROR(VLOOKUP(N610,'P1 Intra-Europees'!$A$15:$H$25,6,0),0)*V610</f>
        <v>0</v>
      </c>
      <c r="X610" s="160">
        <f t="shared" si="258"/>
        <v>0</v>
      </c>
      <c r="Y610" s="159">
        <f>IFERROR(VLOOKUP(N610,'P1 Intra-Europees'!$A$15:$H$25,7,0),0)*X610</f>
        <v>0</v>
      </c>
      <c r="Z610" s="161">
        <f t="shared" si="259"/>
        <v>0</v>
      </c>
      <c r="AA610" s="162">
        <f>IFERROR(VLOOKUP(N610,'P1 Intra-Europees'!$A$15:$H$25,8,0),0)*Z610</f>
        <v>0</v>
      </c>
      <c r="AB610" s="163">
        <f t="shared" si="260"/>
        <v>0</v>
      </c>
      <c r="AC610" s="157" t="str">
        <f>VLOOKUP(B610,'P2 Origin'!$C$21:$O$176,13,0)</f>
        <v>EUR</v>
      </c>
      <c r="AD610" s="164">
        <f t="shared" si="261"/>
        <v>0</v>
      </c>
      <c r="AE610" s="165">
        <f>IF(AU610&gt;0.1,VLOOKUP(B610,'P2 Origin'!$C$21:$M$176,3,0)*H610,0)</f>
        <v>0</v>
      </c>
      <c r="AF610" s="166">
        <f t="shared" si="262"/>
        <v>0</v>
      </c>
      <c r="AG610" s="165">
        <f>(VLOOKUP(B610,'P2 Origin'!$C$21:$M$176,4,0))*AF610</f>
        <v>0</v>
      </c>
      <c r="AH610" s="166">
        <f t="shared" si="263"/>
        <v>0</v>
      </c>
      <c r="AI610" s="165">
        <f>(VLOOKUP(B610,'P2 Origin'!$C$21:$M$176,5,0))*AH610</f>
        <v>0</v>
      </c>
      <c r="AJ610" s="166">
        <f t="shared" si="279"/>
        <v>0</v>
      </c>
      <c r="AK610" s="165">
        <f>(VLOOKUP(B610,'P2 Origin'!$C$21:$M$176,6,0))*AJ610</f>
        <v>0</v>
      </c>
      <c r="AL610" s="166">
        <f t="shared" si="264"/>
        <v>0</v>
      </c>
      <c r="AM610" s="165">
        <f>(VLOOKUP($B610,'P2 Origin'!$C$21:$M$176,7,0))*AL610</f>
        <v>0</v>
      </c>
      <c r="AN610" s="166">
        <f t="shared" si="265"/>
        <v>0</v>
      </c>
      <c r="AO610" s="165">
        <f>(VLOOKUP($B610,'P2 Origin'!$C$21:$M$176,8,0))*AN610</f>
        <v>0</v>
      </c>
      <c r="AP610" s="166">
        <f t="shared" si="266"/>
        <v>57</v>
      </c>
      <c r="AQ610" s="165">
        <f>(VLOOKUP($B610,'P2 Origin'!$C$21:$M$176,9,0))*AP610</f>
        <v>0</v>
      </c>
      <c r="AR610" s="155">
        <f t="shared" si="267"/>
        <v>1</v>
      </c>
      <c r="AS610" s="164">
        <f>(VLOOKUP(B610,'P2 Origin'!$C$21:$M$176,10,0))*K610</f>
        <v>0</v>
      </c>
      <c r="AT610" s="164">
        <f>(VLOOKUP(B610,'P2 Origin'!$C$21:$M$176,11,0))*J610</f>
        <v>0</v>
      </c>
      <c r="AU610" s="167">
        <v>57</v>
      </c>
      <c r="AV610" s="168">
        <v>57</v>
      </c>
      <c r="AW610" s="169">
        <v>0</v>
      </c>
      <c r="AX610" s="170">
        <f>IF(AU610&gt;=0.1,'P3 Bureaumarge zee- en luchtvr.'!$D$12,0)</f>
        <v>0</v>
      </c>
      <c r="AY610" s="163">
        <f t="shared" si="268"/>
        <v>0</v>
      </c>
      <c r="AZ610" s="157" t="str">
        <f>VLOOKUP(D610,'P4 Destination'!$C$21:$O$176,13,0)</f>
        <v>USD</v>
      </c>
      <c r="BA610" s="164">
        <f t="shared" si="269"/>
        <v>0</v>
      </c>
      <c r="BB610" s="171">
        <f>IF(AU610&gt;0.1,(VLOOKUP(D610,'P4 Destination'!$C$21:$M$176,3,0))*I610,0)</f>
        <v>0</v>
      </c>
      <c r="BC610" s="172">
        <f t="shared" si="270"/>
        <v>0</v>
      </c>
      <c r="BD610" s="171">
        <f>(VLOOKUP($D610,'P4 Destination'!$C$21:$M$176,4,0))*BC610</f>
        <v>0</v>
      </c>
      <c r="BE610" s="172">
        <f t="shared" si="271"/>
        <v>0</v>
      </c>
      <c r="BF610" s="171">
        <f>(VLOOKUP($D610,'P4 Destination'!$C$21:$M$176,5,0))*BE610</f>
        <v>0</v>
      </c>
      <c r="BG610" s="172">
        <f t="shared" si="272"/>
        <v>0</v>
      </c>
      <c r="BH610" s="171">
        <f>(VLOOKUP($D610,'P4 Destination'!$C$21:$M$176,6,0))*BG610</f>
        <v>0</v>
      </c>
      <c r="BI610" s="172">
        <f t="shared" si="273"/>
        <v>0</v>
      </c>
      <c r="BJ610" s="171">
        <f>(VLOOKUP($D610,'P4 Destination'!$C$21:$M$176,7,0))*BI610</f>
        <v>0</v>
      </c>
      <c r="BK610" s="172">
        <f t="shared" si="274"/>
        <v>0</v>
      </c>
      <c r="BL610" s="171">
        <f>(VLOOKUP($D610,'P4 Destination'!$C$21:$M$176,8,0))*BK610</f>
        <v>0</v>
      </c>
      <c r="BM610" s="172">
        <f t="shared" si="275"/>
        <v>57</v>
      </c>
      <c r="BN610" s="171">
        <f>(VLOOKUP($D610,'P4 Destination'!$C$21:$M$176,9,0))*BM610</f>
        <v>0</v>
      </c>
      <c r="BO610" s="154">
        <f t="shared" si="276"/>
        <v>1</v>
      </c>
      <c r="BP610" s="171">
        <f>(VLOOKUP(D610,'P4 Destination'!$C$21:$M$176,10,0))*K610</f>
        <v>0</v>
      </c>
      <c r="BQ610" s="171">
        <f>(VLOOKUP(D610,'P4 Destination'!$C$21:$M$176,11,0))*J610</f>
        <v>0</v>
      </c>
      <c r="BR610" s="173">
        <f t="shared" si="277"/>
        <v>0</v>
      </c>
      <c r="BS610" s="173">
        <f>(AV610*2500)*'P6 Verzekering'!$E$11</f>
        <v>0</v>
      </c>
      <c r="BT610" s="173">
        <f>(AW610*2500)*'P6 Verzekering'!$E$12</f>
        <v>0</v>
      </c>
      <c r="BU610" s="173">
        <f>(L610*2500)*'P6 Verzekering'!$E$13</f>
        <v>0</v>
      </c>
      <c r="BV610" s="173">
        <f t="shared" si="278"/>
        <v>0</v>
      </c>
      <c r="BW610"/>
      <c r="BX610"/>
    </row>
    <row r="611" spans="1:76">
      <c r="A611" s="152" t="s">
        <v>2144</v>
      </c>
      <c r="B611" s="152" t="s">
        <v>219</v>
      </c>
      <c r="C611" s="152" t="s">
        <v>219</v>
      </c>
      <c r="D611" s="152" t="s">
        <v>339</v>
      </c>
      <c r="E611" s="152" t="s">
        <v>335</v>
      </c>
      <c r="F611" s="153">
        <f t="shared" si="252"/>
        <v>17</v>
      </c>
      <c r="G611" s="154">
        <v>1</v>
      </c>
      <c r="H611" s="154">
        <f>IFERROR(VLOOKUP(B611,'P2 Origin'!$C$21:$Q$176,15,FALSE),0)</f>
        <v>0</v>
      </c>
      <c r="I611" s="154">
        <f>IFERROR(VLOOKUP(D611,'P4 Destination'!$C$21:$Q$176,15,FALSE),0)</f>
        <v>1</v>
      </c>
      <c r="J611" s="155">
        <v>1</v>
      </c>
      <c r="K611" s="155"/>
      <c r="L611" s="156">
        <v>0</v>
      </c>
      <c r="M611" s="155">
        <v>0</v>
      </c>
      <c r="N611" s="155">
        <v>0</v>
      </c>
      <c r="O611" s="157">
        <f t="shared" si="253"/>
        <v>0</v>
      </c>
      <c r="P611" s="158">
        <f t="shared" si="254"/>
        <v>0</v>
      </c>
      <c r="Q611" s="159">
        <f>IFERROR(VLOOKUP(N611,'P1 Intra-Europees'!$A$15:$H$25,3,0),0)*P611</f>
        <v>0</v>
      </c>
      <c r="R611" s="160">
        <f t="shared" si="255"/>
        <v>0</v>
      </c>
      <c r="S611" s="159">
        <f>IFERROR(VLOOKUP(N611,'P1 Intra-Europees'!$A$15:$H$25,4,0),0)*R611</f>
        <v>0</v>
      </c>
      <c r="T611" s="160">
        <f t="shared" si="256"/>
        <v>0</v>
      </c>
      <c r="U611" s="159">
        <f>IFERROR(VLOOKUP(N611,'P1 Intra-Europees'!$A$15:$H$25,5,0),0)*T611</f>
        <v>0</v>
      </c>
      <c r="V611" s="160">
        <f t="shared" si="257"/>
        <v>0</v>
      </c>
      <c r="W611" s="159">
        <f>IFERROR(VLOOKUP(N611,'P1 Intra-Europees'!$A$15:$H$25,6,0),0)*V611</f>
        <v>0</v>
      </c>
      <c r="X611" s="160">
        <f t="shared" si="258"/>
        <v>0</v>
      </c>
      <c r="Y611" s="159">
        <f>IFERROR(VLOOKUP(N611,'P1 Intra-Europees'!$A$15:$H$25,7,0),0)*X611</f>
        <v>0</v>
      </c>
      <c r="Z611" s="161">
        <f t="shared" si="259"/>
        <v>0</v>
      </c>
      <c r="AA611" s="162">
        <f>IFERROR(VLOOKUP(N611,'P1 Intra-Europees'!$A$15:$H$25,8,0),0)*Z611</f>
        <v>0</v>
      </c>
      <c r="AB611" s="163">
        <f t="shared" si="260"/>
        <v>0</v>
      </c>
      <c r="AC611" s="157" t="str">
        <f>VLOOKUP(B611,'P2 Origin'!$C$21:$O$176,13,0)</f>
        <v>EUR</v>
      </c>
      <c r="AD611" s="164">
        <f t="shared" si="261"/>
        <v>0</v>
      </c>
      <c r="AE611" s="165">
        <f>IF(AU611&gt;0.1,VLOOKUP(B611,'P2 Origin'!$C$21:$M$176,3,0)*H611,0)</f>
        <v>0</v>
      </c>
      <c r="AF611" s="166">
        <f t="shared" si="262"/>
        <v>0</v>
      </c>
      <c r="AG611" s="165">
        <f>(VLOOKUP(B611,'P2 Origin'!$C$21:$M$176,4,0))*AF611</f>
        <v>0</v>
      </c>
      <c r="AH611" s="166">
        <f t="shared" si="263"/>
        <v>0</v>
      </c>
      <c r="AI611" s="165">
        <f>(VLOOKUP(B611,'P2 Origin'!$C$21:$M$176,5,0))*AH611</f>
        <v>0</v>
      </c>
      <c r="AJ611" s="166">
        <f t="shared" si="279"/>
        <v>17</v>
      </c>
      <c r="AK611" s="165">
        <f>(VLOOKUP(B611,'P2 Origin'!$C$21:$M$176,6,0))*AJ611</f>
        <v>0</v>
      </c>
      <c r="AL611" s="166">
        <f t="shared" si="264"/>
        <v>0</v>
      </c>
      <c r="AM611" s="165">
        <f>(VLOOKUP($B611,'P2 Origin'!$C$21:$M$176,7,0))*AL611</f>
        <v>0</v>
      </c>
      <c r="AN611" s="166">
        <f t="shared" si="265"/>
        <v>0</v>
      </c>
      <c r="AO611" s="165">
        <f>(VLOOKUP($B611,'P2 Origin'!$C$21:$M$176,8,0))*AN611</f>
        <v>0</v>
      </c>
      <c r="AP611" s="166">
        <f t="shared" si="266"/>
        <v>0</v>
      </c>
      <c r="AQ611" s="165">
        <f>(VLOOKUP($B611,'P2 Origin'!$C$21:$M$176,9,0))*AP611</f>
        <v>0</v>
      </c>
      <c r="AR611" s="155">
        <f t="shared" si="267"/>
        <v>1</v>
      </c>
      <c r="AS611" s="164">
        <f>(VLOOKUP(B611,'P2 Origin'!$C$21:$M$176,10,0))*K611</f>
        <v>0</v>
      </c>
      <c r="AT611" s="164">
        <f>(VLOOKUP(B611,'P2 Origin'!$C$21:$M$176,11,0))*J611</f>
        <v>0</v>
      </c>
      <c r="AU611" s="167">
        <v>17</v>
      </c>
      <c r="AV611" s="168">
        <v>17</v>
      </c>
      <c r="AW611" s="169">
        <v>0</v>
      </c>
      <c r="AX611" s="170">
        <f>IF(AU611&gt;=0.1,'P3 Bureaumarge zee- en luchtvr.'!$D$12,0)</f>
        <v>0</v>
      </c>
      <c r="AY611" s="163">
        <f t="shared" si="268"/>
        <v>0</v>
      </c>
      <c r="AZ611" s="157" t="str">
        <f>VLOOKUP(D611,'P4 Destination'!$C$21:$O$176,13,0)</f>
        <v>USD</v>
      </c>
      <c r="BA611" s="164">
        <f t="shared" si="269"/>
        <v>0</v>
      </c>
      <c r="BB611" s="171">
        <f>IF(AU611&gt;0.1,(VLOOKUP(D611,'P4 Destination'!$C$21:$M$176,3,0))*I611,0)</f>
        <v>0</v>
      </c>
      <c r="BC611" s="172">
        <f t="shared" si="270"/>
        <v>0</v>
      </c>
      <c r="BD611" s="171">
        <f>(VLOOKUP($D611,'P4 Destination'!$C$21:$M$176,4,0))*BC611</f>
        <v>0</v>
      </c>
      <c r="BE611" s="172">
        <f t="shared" si="271"/>
        <v>0</v>
      </c>
      <c r="BF611" s="171">
        <f>(VLOOKUP($D611,'P4 Destination'!$C$21:$M$176,5,0))*BE611</f>
        <v>0</v>
      </c>
      <c r="BG611" s="172">
        <f t="shared" si="272"/>
        <v>17</v>
      </c>
      <c r="BH611" s="171">
        <f>(VLOOKUP($D611,'P4 Destination'!$C$21:$M$176,6,0))*BG611</f>
        <v>0</v>
      </c>
      <c r="BI611" s="172">
        <f t="shared" si="273"/>
        <v>0</v>
      </c>
      <c r="BJ611" s="171">
        <f>(VLOOKUP($D611,'P4 Destination'!$C$21:$M$176,7,0))*BI611</f>
        <v>0</v>
      </c>
      <c r="BK611" s="172">
        <f t="shared" si="274"/>
        <v>0</v>
      </c>
      <c r="BL611" s="171">
        <f>(VLOOKUP($D611,'P4 Destination'!$C$21:$M$176,8,0))*BK611</f>
        <v>0</v>
      </c>
      <c r="BM611" s="172">
        <f t="shared" si="275"/>
        <v>0</v>
      </c>
      <c r="BN611" s="171">
        <f>(VLOOKUP($D611,'P4 Destination'!$C$21:$M$176,9,0))*BM611</f>
        <v>0</v>
      </c>
      <c r="BO611" s="154">
        <f t="shared" si="276"/>
        <v>1</v>
      </c>
      <c r="BP611" s="171">
        <f>(VLOOKUP(D611,'P4 Destination'!$C$21:$M$176,10,0))*K611</f>
        <v>0</v>
      </c>
      <c r="BQ611" s="171">
        <f>(VLOOKUP(D611,'P4 Destination'!$C$21:$M$176,11,0))*J611</f>
        <v>0</v>
      </c>
      <c r="BR611" s="173">
        <f t="shared" si="277"/>
        <v>0</v>
      </c>
      <c r="BS611" s="173">
        <f>(AV611*2500)*'P6 Verzekering'!$E$11</f>
        <v>0</v>
      </c>
      <c r="BT611" s="173">
        <f>(AW611*2500)*'P6 Verzekering'!$E$12</f>
        <v>0</v>
      </c>
      <c r="BU611" s="173">
        <f>(L611*2500)*'P6 Verzekering'!$E$13</f>
        <v>0</v>
      </c>
      <c r="BV611" s="173">
        <f t="shared" si="278"/>
        <v>0</v>
      </c>
      <c r="BW611"/>
      <c r="BX611"/>
    </row>
    <row r="612" spans="1:76">
      <c r="A612" s="152" t="s">
        <v>2145</v>
      </c>
      <c r="B612" s="152" t="s">
        <v>219</v>
      </c>
      <c r="C612" s="152" t="s">
        <v>219</v>
      </c>
      <c r="D612" s="152" t="s">
        <v>339</v>
      </c>
      <c r="E612" s="152" t="s">
        <v>335</v>
      </c>
      <c r="F612" s="153">
        <f t="shared" si="252"/>
        <v>30</v>
      </c>
      <c r="G612" s="154">
        <v>1</v>
      </c>
      <c r="H612" s="154">
        <f>IFERROR(VLOOKUP(B612,'P2 Origin'!$C$21:$Q$176,15,FALSE),0)</f>
        <v>0</v>
      </c>
      <c r="I612" s="154">
        <f>IFERROR(VLOOKUP(D612,'P4 Destination'!$C$21:$Q$176,15,FALSE),0)</f>
        <v>1</v>
      </c>
      <c r="J612" s="155">
        <v>1</v>
      </c>
      <c r="K612" s="155"/>
      <c r="L612" s="156">
        <v>0</v>
      </c>
      <c r="M612" s="155">
        <v>0</v>
      </c>
      <c r="N612" s="155">
        <v>0</v>
      </c>
      <c r="O612" s="157">
        <f t="shared" si="253"/>
        <v>0</v>
      </c>
      <c r="P612" s="158">
        <f t="shared" si="254"/>
        <v>0</v>
      </c>
      <c r="Q612" s="159">
        <f>IFERROR(VLOOKUP(N612,'P1 Intra-Europees'!$A$15:$H$25,3,0),0)*P612</f>
        <v>0</v>
      </c>
      <c r="R612" s="160">
        <f t="shared" si="255"/>
        <v>0</v>
      </c>
      <c r="S612" s="159">
        <f>IFERROR(VLOOKUP(N612,'P1 Intra-Europees'!$A$15:$H$25,4,0),0)*R612</f>
        <v>0</v>
      </c>
      <c r="T612" s="160">
        <f t="shared" si="256"/>
        <v>0</v>
      </c>
      <c r="U612" s="159">
        <f>IFERROR(VLOOKUP(N612,'P1 Intra-Europees'!$A$15:$H$25,5,0),0)*T612</f>
        <v>0</v>
      </c>
      <c r="V612" s="160">
        <f t="shared" si="257"/>
        <v>0</v>
      </c>
      <c r="W612" s="159">
        <f>IFERROR(VLOOKUP(N612,'P1 Intra-Europees'!$A$15:$H$25,6,0),0)*V612</f>
        <v>0</v>
      </c>
      <c r="X612" s="160">
        <f t="shared" si="258"/>
        <v>0</v>
      </c>
      <c r="Y612" s="159">
        <f>IFERROR(VLOOKUP(N612,'P1 Intra-Europees'!$A$15:$H$25,7,0),0)*X612</f>
        <v>0</v>
      </c>
      <c r="Z612" s="161">
        <f t="shared" si="259"/>
        <v>0</v>
      </c>
      <c r="AA612" s="162">
        <f>IFERROR(VLOOKUP(N612,'P1 Intra-Europees'!$A$15:$H$25,8,0),0)*Z612</f>
        <v>0</v>
      </c>
      <c r="AB612" s="163">
        <f t="shared" si="260"/>
        <v>0</v>
      </c>
      <c r="AC612" s="157" t="str">
        <f>VLOOKUP(B612,'P2 Origin'!$C$21:$O$176,13,0)</f>
        <v>EUR</v>
      </c>
      <c r="AD612" s="164">
        <f t="shared" si="261"/>
        <v>0</v>
      </c>
      <c r="AE612" s="165">
        <f>IF(AU612&gt;0.1,VLOOKUP(B612,'P2 Origin'!$C$21:$M$176,3,0)*H612,0)</f>
        <v>0</v>
      </c>
      <c r="AF612" s="166">
        <f t="shared" si="262"/>
        <v>0</v>
      </c>
      <c r="AG612" s="165">
        <f>(VLOOKUP(B612,'P2 Origin'!$C$21:$M$176,4,0))*AF612</f>
        <v>0</v>
      </c>
      <c r="AH612" s="166">
        <f t="shared" si="263"/>
        <v>0</v>
      </c>
      <c r="AI612" s="165">
        <f>(VLOOKUP(B612,'P2 Origin'!$C$21:$M$176,5,0))*AH612</f>
        <v>0</v>
      </c>
      <c r="AJ612" s="166">
        <f t="shared" si="279"/>
        <v>0</v>
      </c>
      <c r="AK612" s="165">
        <f>(VLOOKUP(B612,'P2 Origin'!$C$21:$M$176,6,0))*AJ612</f>
        <v>0</v>
      </c>
      <c r="AL612" s="166">
        <f t="shared" si="264"/>
        <v>30</v>
      </c>
      <c r="AM612" s="165">
        <f>(VLOOKUP($B612,'P2 Origin'!$C$21:$M$176,7,0))*AL612</f>
        <v>0</v>
      </c>
      <c r="AN612" s="166">
        <f t="shared" si="265"/>
        <v>0</v>
      </c>
      <c r="AO612" s="165">
        <f>(VLOOKUP($B612,'P2 Origin'!$C$21:$M$176,8,0))*AN612</f>
        <v>0</v>
      </c>
      <c r="AP612" s="166">
        <f t="shared" si="266"/>
        <v>0</v>
      </c>
      <c r="AQ612" s="165">
        <f>(VLOOKUP($B612,'P2 Origin'!$C$21:$M$176,9,0))*AP612</f>
        <v>0</v>
      </c>
      <c r="AR612" s="155">
        <f t="shared" si="267"/>
        <v>1</v>
      </c>
      <c r="AS612" s="164">
        <f>(VLOOKUP(B612,'P2 Origin'!$C$21:$M$176,10,0))*K612</f>
        <v>0</v>
      </c>
      <c r="AT612" s="164">
        <f>(VLOOKUP(B612,'P2 Origin'!$C$21:$M$176,11,0))*J612</f>
        <v>0</v>
      </c>
      <c r="AU612" s="167">
        <v>30</v>
      </c>
      <c r="AV612" s="168">
        <v>30</v>
      </c>
      <c r="AW612" s="169">
        <v>0</v>
      </c>
      <c r="AX612" s="170">
        <f>IF(AU612&gt;=0.1,'P3 Bureaumarge zee- en luchtvr.'!$D$12,0)</f>
        <v>0</v>
      </c>
      <c r="AY612" s="163">
        <f t="shared" si="268"/>
        <v>0</v>
      </c>
      <c r="AZ612" s="157" t="str">
        <f>VLOOKUP(D612,'P4 Destination'!$C$21:$O$176,13,0)</f>
        <v>USD</v>
      </c>
      <c r="BA612" s="164">
        <f t="shared" si="269"/>
        <v>0</v>
      </c>
      <c r="BB612" s="171">
        <f>IF(AU612&gt;0.1,(VLOOKUP(D612,'P4 Destination'!$C$21:$M$176,3,0))*I612,0)</f>
        <v>0</v>
      </c>
      <c r="BC612" s="172">
        <f t="shared" si="270"/>
        <v>0</v>
      </c>
      <c r="BD612" s="171">
        <f>(VLOOKUP($D612,'P4 Destination'!$C$21:$M$176,4,0))*BC612</f>
        <v>0</v>
      </c>
      <c r="BE612" s="172">
        <f t="shared" si="271"/>
        <v>0</v>
      </c>
      <c r="BF612" s="171">
        <f>(VLOOKUP($D612,'P4 Destination'!$C$21:$M$176,5,0))*BE612</f>
        <v>0</v>
      </c>
      <c r="BG612" s="172">
        <f t="shared" si="272"/>
        <v>0</v>
      </c>
      <c r="BH612" s="171">
        <f>(VLOOKUP($D612,'P4 Destination'!$C$21:$M$176,6,0))*BG612</f>
        <v>0</v>
      </c>
      <c r="BI612" s="172">
        <f t="shared" si="273"/>
        <v>30</v>
      </c>
      <c r="BJ612" s="171">
        <f>(VLOOKUP($D612,'P4 Destination'!$C$21:$M$176,7,0))*BI612</f>
        <v>0</v>
      </c>
      <c r="BK612" s="172">
        <f t="shared" si="274"/>
        <v>0</v>
      </c>
      <c r="BL612" s="171">
        <f>(VLOOKUP($D612,'P4 Destination'!$C$21:$M$176,8,0))*BK612</f>
        <v>0</v>
      </c>
      <c r="BM612" s="172">
        <f t="shared" si="275"/>
        <v>0</v>
      </c>
      <c r="BN612" s="171">
        <f>(VLOOKUP($D612,'P4 Destination'!$C$21:$M$176,9,0))*BM612</f>
        <v>0</v>
      </c>
      <c r="BO612" s="154">
        <f t="shared" si="276"/>
        <v>1</v>
      </c>
      <c r="BP612" s="171">
        <f>(VLOOKUP(D612,'P4 Destination'!$C$21:$M$176,10,0))*K612</f>
        <v>0</v>
      </c>
      <c r="BQ612" s="171">
        <f>(VLOOKUP(D612,'P4 Destination'!$C$21:$M$176,11,0))*J612</f>
        <v>0</v>
      </c>
      <c r="BR612" s="173">
        <f t="shared" si="277"/>
        <v>0</v>
      </c>
      <c r="BS612" s="173">
        <f>(AV612*2500)*'P6 Verzekering'!$E$11</f>
        <v>0</v>
      </c>
      <c r="BT612" s="173">
        <f>(AW612*2500)*'P6 Verzekering'!$E$12</f>
        <v>0</v>
      </c>
      <c r="BU612" s="173">
        <f>(L612*2500)*'P6 Verzekering'!$E$13</f>
        <v>0</v>
      </c>
      <c r="BV612" s="173">
        <f t="shared" si="278"/>
        <v>0</v>
      </c>
      <c r="BW612"/>
      <c r="BX612"/>
    </row>
    <row r="613" spans="1:76">
      <c r="A613" s="152" t="s">
        <v>2146</v>
      </c>
      <c r="B613" s="152" t="s">
        <v>219</v>
      </c>
      <c r="C613" s="152" t="s">
        <v>219</v>
      </c>
      <c r="D613" s="152" t="s">
        <v>339</v>
      </c>
      <c r="E613" s="152" t="s">
        <v>335</v>
      </c>
      <c r="F613" s="153">
        <f t="shared" si="252"/>
        <v>20</v>
      </c>
      <c r="G613" s="154">
        <v>1</v>
      </c>
      <c r="H613" s="154">
        <f>IFERROR(VLOOKUP(B613,'P2 Origin'!$C$21:$Q$176,15,FALSE),0)</f>
        <v>0</v>
      </c>
      <c r="I613" s="154">
        <f>IFERROR(VLOOKUP(D613,'P4 Destination'!$C$21:$Q$176,15,FALSE),0)</f>
        <v>1</v>
      </c>
      <c r="J613" s="155">
        <v>1</v>
      </c>
      <c r="K613" s="155"/>
      <c r="L613" s="156">
        <v>0</v>
      </c>
      <c r="M613" s="155">
        <v>0</v>
      </c>
      <c r="N613" s="155">
        <v>0</v>
      </c>
      <c r="O613" s="157">
        <f t="shared" si="253"/>
        <v>0</v>
      </c>
      <c r="P613" s="158">
        <f t="shared" si="254"/>
        <v>0</v>
      </c>
      <c r="Q613" s="159">
        <f>IFERROR(VLOOKUP(N613,'P1 Intra-Europees'!$A$15:$H$25,3,0),0)*P613</f>
        <v>0</v>
      </c>
      <c r="R613" s="160">
        <f t="shared" si="255"/>
        <v>0</v>
      </c>
      <c r="S613" s="159">
        <f>IFERROR(VLOOKUP(N613,'P1 Intra-Europees'!$A$15:$H$25,4,0),0)*R613</f>
        <v>0</v>
      </c>
      <c r="T613" s="160">
        <f t="shared" si="256"/>
        <v>0</v>
      </c>
      <c r="U613" s="159">
        <f>IFERROR(VLOOKUP(N613,'P1 Intra-Europees'!$A$15:$H$25,5,0),0)*T613</f>
        <v>0</v>
      </c>
      <c r="V613" s="160">
        <f t="shared" si="257"/>
        <v>0</v>
      </c>
      <c r="W613" s="159">
        <f>IFERROR(VLOOKUP(N613,'P1 Intra-Europees'!$A$15:$H$25,6,0),0)*V613</f>
        <v>0</v>
      </c>
      <c r="X613" s="160">
        <f t="shared" si="258"/>
        <v>0</v>
      </c>
      <c r="Y613" s="159">
        <f>IFERROR(VLOOKUP(N613,'P1 Intra-Europees'!$A$15:$H$25,7,0),0)*X613</f>
        <v>0</v>
      </c>
      <c r="Z613" s="161">
        <f t="shared" si="259"/>
        <v>0</v>
      </c>
      <c r="AA613" s="162">
        <f>IFERROR(VLOOKUP(N613,'P1 Intra-Europees'!$A$15:$H$25,8,0),0)*Z613</f>
        <v>0</v>
      </c>
      <c r="AB613" s="163">
        <f t="shared" si="260"/>
        <v>0</v>
      </c>
      <c r="AC613" s="157" t="str">
        <f>VLOOKUP(B613,'P2 Origin'!$C$21:$O$176,13,0)</f>
        <v>EUR</v>
      </c>
      <c r="AD613" s="164">
        <f t="shared" si="261"/>
        <v>0</v>
      </c>
      <c r="AE613" s="165">
        <f>IF(AU613&gt;0.1,VLOOKUP(B613,'P2 Origin'!$C$21:$M$176,3,0)*H613,0)</f>
        <v>0</v>
      </c>
      <c r="AF613" s="166">
        <f t="shared" si="262"/>
        <v>0</v>
      </c>
      <c r="AG613" s="165">
        <f>(VLOOKUP(B613,'P2 Origin'!$C$21:$M$176,4,0))*AF613</f>
        <v>0</v>
      </c>
      <c r="AH613" s="166">
        <f t="shared" si="263"/>
        <v>0</v>
      </c>
      <c r="AI613" s="165">
        <f>(VLOOKUP(B613,'P2 Origin'!$C$21:$M$176,5,0))*AH613</f>
        <v>0</v>
      </c>
      <c r="AJ613" s="166">
        <f t="shared" si="279"/>
        <v>20</v>
      </c>
      <c r="AK613" s="165">
        <f>(VLOOKUP(B613,'P2 Origin'!$C$21:$M$176,6,0))*AJ613</f>
        <v>0</v>
      </c>
      <c r="AL613" s="166">
        <f t="shared" si="264"/>
        <v>0</v>
      </c>
      <c r="AM613" s="165">
        <f>(VLOOKUP($B613,'P2 Origin'!$C$21:$M$176,7,0))*AL613</f>
        <v>0</v>
      </c>
      <c r="AN613" s="166">
        <f t="shared" si="265"/>
        <v>0</v>
      </c>
      <c r="AO613" s="165">
        <f>(VLOOKUP($B613,'P2 Origin'!$C$21:$M$176,8,0))*AN613</f>
        <v>0</v>
      </c>
      <c r="AP613" s="166">
        <f t="shared" si="266"/>
        <v>0</v>
      </c>
      <c r="AQ613" s="165">
        <f>(VLOOKUP($B613,'P2 Origin'!$C$21:$M$176,9,0))*AP613</f>
        <v>0</v>
      </c>
      <c r="AR613" s="155">
        <f t="shared" si="267"/>
        <v>1</v>
      </c>
      <c r="AS613" s="164">
        <f>(VLOOKUP(B613,'P2 Origin'!$C$21:$M$176,10,0))*K613</f>
        <v>0</v>
      </c>
      <c r="AT613" s="164">
        <f>(VLOOKUP(B613,'P2 Origin'!$C$21:$M$176,11,0))*J613</f>
        <v>0</v>
      </c>
      <c r="AU613" s="167">
        <v>20</v>
      </c>
      <c r="AV613" s="168">
        <v>20</v>
      </c>
      <c r="AW613" s="169">
        <v>0</v>
      </c>
      <c r="AX613" s="170">
        <f>IF(AU613&gt;=0.1,'P3 Bureaumarge zee- en luchtvr.'!$D$12,0)</f>
        <v>0</v>
      </c>
      <c r="AY613" s="163">
        <f t="shared" si="268"/>
        <v>0</v>
      </c>
      <c r="AZ613" s="157" t="str">
        <f>VLOOKUP(D613,'P4 Destination'!$C$21:$O$176,13,0)</f>
        <v>USD</v>
      </c>
      <c r="BA613" s="164">
        <f t="shared" si="269"/>
        <v>0</v>
      </c>
      <c r="BB613" s="171">
        <f>IF(AU613&gt;0.1,(VLOOKUP(D613,'P4 Destination'!$C$21:$M$176,3,0))*I613,0)</f>
        <v>0</v>
      </c>
      <c r="BC613" s="172">
        <f t="shared" si="270"/>
        <v>0</v>
      </c>
      <c r="BD613" s="171">
        <f>(VLOOKUP($D613,'P4 Destination'!$C$21:$M$176,4,0))*BC613</f>
        <v>0</v>
      </c>
      <c r="BE613" s="172">
        <f t="shared" si="271"/>
        <v>0</v>
      </c>
      <c r="BF613" s="171">
        <f>(VLOOKUP($D613,'P4 Destination'!$C$21:$M$176,5,0))*BE613</f>
        <v>0</v>
      </c>
      <c r="BG613" s="172">
        <f t="shared" si="272"/>
        <v>20</v>
      </c>
      <c r="BH613" s="171">
        <f>(VLOOKUP($D613,'P4 Destination'!$C$21:$M$176,6,0))*BG613</f>
        <v>0</v>
      </c>
      <c r="BI613" s="172">
        <f t="shared" si="273"/>
        <v>0</v>
      </c>
      <c r="BJ613" s="171">
        <f>(VLOOKUP($D613,'P4 Destination'!$C$21:$M$176,7,0))*BI613</f>
        <v>0</v>
      </c>
      <c r="BK613" s="172">
        <f t="shared" si="274"/>
        <v>0</v>
      </c>
      <c r="BL613" s="171">
        <f>(VLOOKUP($D613,'P4 Destination'!$C$21:$M$176,8,0))*BK613</f>
        <v>0</v>
      </c>
      <c r="BM613" s="172">
        <f t="shared" si="275"/>
        <v>0</v>
      </c>
      <c r="BN613" s="171">
        <f>(VLOOKUP($D613,'P4 Destination'!$C$21:$M$176,9,0))*BM613</f>
        <v>0</v>
      </c>
      <c r="BO613" s="154">
        <f t="shared" si="276"/>
        <v>1</v>
      </c>
      <c r="BP613" s="171">
        <f>(VLOOKUP(D613,'P4 Destination'!$C$21:$M$176,10,0))*K613</f>
        <v>0</v>
      </c>
      <c r="BQ613" s="171">
        <f>(VLOOKUP(D613,'P4 Destination'!$C$21:$M$176,11,0))*J613</f>
        <v>0</v>
      </c>
      <c r="BR613" s="173">
        <f t="shared" si="277"/>
        <v>0</v>
      </c>
      <c r="BS613" s="173">
        <f>(AV613*2500)*'P6 Verzekering'!$E$11</f>
        <v>0</v>
      </c>
      <c r="BT613" s="173">
        <f>(AW613*2500)*'P6 Verzekering'!$E$12</f>
        <v>0</v>
      </c>
      <c r="BU613" s="173">
        <f>(L613*2500)*'P6 Verzekering'!$E$13</f>
        <v>0</v>
      </c>
      <c r="BV613" s="173">
        <f t="shared" si="278"/>
        <v>0</v>
      </c>
      <c r="BW613"/>
      <c r="BX613"/>
    </row>
    <row r="614" spans="1:76">
      <c r="A614" s="152" t="s">
        <v>2147</v>
      </c>
      <c r="B614" s="152" t="s">
        <v>219</v>
      </c>
      <c r="C614" s="152" t="s">
        <v>219</v>
      </c>
      <c r="D614" s="152" t="s">
        <v>339</v>
      </c>
      <c r="E614" s="152" t="s">
        <v>335</v>
      </c>
      <c r="F614" s="153">
        <f t="shared" si="252"/>
        <v>28</v>
      </c>
      <c r="G614" s="154">
        <v>1</v>
      </c>
      <c r="H614" s="154">
        <f>IFERROR(VLOOKUP(B614,'P2 Origin'!$C$21:$Q$176,15,FALSE),0)</f>
        <v>0</v>
      </c>
      <c r="I614" s="154">
        <f>IFERROR(VLOOKUP(D614,'P4 Destination'!$C$21:$Q$176,15,FALSE),0)</f>
        <v>1</v>
      </c>
      <c r="J614" s="155">
        <v>1</v>
      </c>
      <c r="K614" s="155"/>
      <c r="L614" s="156">
        <v>0</v>
      </c>
      <c r="M614" s="155">
        <v>0</v>
      </c>
      <c r="N614" s="155">
        <v>0</v>
      </c>
      <c r="O614" s="157">
        <f t="shared" si="253"/>
        <v>0</v>
      </c>
      <c r="P614" s="158">
        <f t="shared" si="254"/>
        <v>0</v>
      </c>
      <c r="Q614" s="159">
        <f>IFERROR(VLOOKUP(N614,'P1 Intra-Europees'!$A$15:$H$25,3,0),0)*P614</f>
        <v>0</v>
      </c>
      <c r="R614" s="160">
        <f t="shared" si="255"/>
        <v>0</v>
      </c>
      <c r="S614" s="159">
        <f>IFERROR(VLOOKUP(N614,'P1 Intra-Europees'!$A$15:$H$25,4,0),0)*R614</f>
        <v>0</v>
      </c>
      <c r="T614" s="160">
        <f t="shared" si="256"/>
        <v>0</v>
      </c>
      <c r="U614" s="159">
        <f>IFERROR(VLOOKUP(N614,'P1 Intra-Europees'!$A$15:$H$25,5,0),0)*T614</f>
        <v>0</v>
      </c>
      <c r="V614" s="160">
        <f t="shared" si="257"/>
        <v>0</v>
      </c>
      <c r="W614" s="159">
        <f>IFERROR(VLOOKUP(N614,'P1 Intra-Europees'!$A$15:$H$25,6,0),0)*V614</f>
        <v>0</v>
      </c>
      <c r="X614" s="160">
        <f t="shared" si="258"/>
        <v>0</v>
      </c>
      <c r="Y614" s="159">
        <f>IFERROR(VLOOKUP(N614,'P1 Intra-Europees'!$A$15:$H$25,7,0),0)*X614</f>
        <v>0</v>
      </c>
      <c r="Z614" s="161">
        <f t="shared" si="259"/>
        <v>0</v>
      </c>
      <c r="AA614" s="162">
        <f>IFERROR(VLOOKUP(N614,'P1 Intra-Europees'!$A$15:$H$25,8,0),0)*Z614</f>
        <v>0</v>
      </c>
      <c r="AB614" s="163">
        <f t="shared" si="260"/>
        <v>0</v>
      </c>
      <c r="AC614" s="157" t="str">
        <f>VLOOKUP(B614,'P2 Origin'!$C$21:$O$176,13,0)</f>
        <v>EUR</v>
      </c>
      <c r="AD614" s="164">
        <f t="shared" si="261"/>
        <v>0</v>
      </c>
      <c r="AE614" s="165">
        <f>IF(AU614&gt;0.1,VLOOKUP(B614,'P2 Origin'!$C$21:$M$176,3,0)*H614,0)</f>
        <v>0</v>
      </c>
      <c r="AF614" s="166">
        <f t="shared" si="262"/>
        <v>0</v>
      </c>
      <c r="AG614" s="165">
        <f>(VLOOKUP(B614,'P2 Origin'!$C$21:$M$176,4,0))*AF614</f>
        <v>0</v>
      </c>
      <c r="AH614" s="166">
        <f t="shared" si="263"/>
        <v>0</v>
      </c>
      <c r="AI614" s="165">
        <f>(VLOOKUP(B614,'P2 Origin'!$C$21:$M$176,5,0))*AH614</f>
        <v>0</v>
      </c>
      <c r="AJ614" s="166">
        <f t="shared" si="279"/>
        <v>0</v>
      </c>
      <c r="AK614" s="165">
        <f>(VLOOKUP(B614,'P2 Origin'!$C$21:$M$176,6,0))*AJ614</f>
        <v>0</v>
      </c>
      <c r="AL614" s="166">
        <f t="shared" si="264"/>
        <v>28</v>
      </c>
      <c r="AM614" s="165">
        <f>(VLOOKUP($B614,'P2 Origin'!$C$21:$M$176,7,0))*AL614</f>
        <v>0</v>
      </c>
      <c r="AN614" s="166">
        <f t="shared" si="265"/>
        <v>0</v>
      </c>
      <c r="AO614" s="165">
        <f>(VLOOKUP($B614,'P2 Origin'!$C$21:$M$176,8,0))*AN614</f>
        <v>0</v>
      </c>
      <c r="AP614" s="166">
        <f t="shared" si="266"/>
        <v>0</v>
      </c>
      <c r="AQ614" s="165">
        <f>(VLOOKUP($B614,'P2 Origin'!$C$21:$M$176,9,0))*AP614</f>
        <v>0</v>
      </c>
      <c r="AR614" s="155">
        <f t="shared" si="267"/>
        <v>1</v>
      </c>
      <c r="AS614" s="164">
        <f>(VLOOKUP(B614,'P2 Origin'!$C$21:$M$176,10,0))*K614</f>
        <v>0</v>
      </c>
      <c r="AT614" s="164">
        <f>(VLOOKUP(B614,'P2 Origin'!$C$21:$M$176,11,0))*J614</f>
        <v>0</v>
      </c>
      <c r="AU614" s="167">
        <v>28</v>
      </c>
      <c r="AV614" s="168">
        <v>28</v>
      </c>
      <c r="AW614" s="169">
        <v>0</v>
      </c>
      <c r="AX614" s="170">
        <f>IF(AU614&gt;=0.1,'P3 Bureaumarge zee- en luchtvr.'!$D$12,0)</f>
        <v>0</v>
      </c>
      <c r="AY614" s="163">
        <f t="shared" si="268"/>
        <v>0</v>
      </c>
      <c r="AZ614" s="157" t="str">
        <f>VLOOKUP(D614,'P4 Destination'!$C$21:$O$176,13,0)</f>
        <v>USD</v>
      </c>
      <c r="BA614" s="164">
        <f t="shared" si="269"/>
        <v>0</v>
      </c>
      <c r="BB614" s="171">
        <f>IF(AU614&gt;0.1,(VLOOKUP(D614,'P4 Destination'!$C$21:$M$176,3,0))*I614,0)</f>
        <v>0</v>
      </c>
      <c r="BC614" s="172">
        <f t="shared" si="270"/>
        <v>0</v>
      </c>
      <c r="BD614" s="171">
        <f>(VLOOKUP($D614,'P4 Destination'!$C$21:$M$176,4,0))*BC614</f>
        <v>0</v>
      </c>
      <c r="BE614" s="172">
        <f t="shared" si="271"/>
        <v>0</v>
      </c>
      <c r="BF614" s="171">
        <f>(VLOOKUP($D614,'P4 Destination'!$C$21:$M$176,5,0))*BE614</f>
        <v>0</v>
      </c>
      <c r="BG614" s="172">
        <f t="shared" si="272"/>
        <v>0</v>
      </c>
      <c r="BH614" s="171">
        <f>(VLOOKUP($D614,'P4 Destination'!$C$21:$M$176,6,0))*BG614</f>
        <v>0</v>
      </c>
      <c r="BI614" s="172">
        <f t="shared" si="273"/>
        <v>28</v>
      </c>
      <c r="BJ614" s="171">
        <f>(VLOOKUP($D614,'P4 Destination'!$C$21:$M$176,7,0))*BI614</f>
        <v>0</v>
      </c>
      <c r="BK614" s="172">
        <f t="shared" si="274"/>
        <v>0</v>
      </c>
      <c r="BL614" s="171">
        <f>(VLOOKUP($D614,'P4 Destination'!$C$21:$M$176,8,0))*BK614</f>
        <v>0</v>
      </c>
      <c r="BM614" s="172">
        <f t="shared" si="275"/>
        <v>0</v>
      </c>
      <c r="BN614" s="171">
        <f>(VLOOKUP($D614,'P4 Destination'!$C$21:$M$176,9,0))*BM614</f>
        <v>0</v>
      </c>
      <c r="BO614" s="154">
        <f t="shared" si="276"/>
        <v>1</v>
      </c>
      <c r="BP614" s="171">
        <f>(VLOOKUP(D614,'P4 Destination'!$C$21:$M$176,10,0))*K614</f>
        <v>0</v>
      </c>
      <c r="BQ614" s="171">
        <f>(VLOOKUP(D614,'P4 Destination'!$C$21:$M$176,11,0))*J614</f>
        <v>0</v>
      </c>
      <c r="BR614" s="173">
        <f t="shared" si="277"/>
        <v>0</v>
      </c>
      <c r="BS614" s="173">
        <f>(AV614*2500)*'P6 Verzekering'!$E$11</f>
        <v>0</v>
      </c>
      <c r="BT614" s="173">
        <f>(AW614*2500)*'P6 Verzekering'!$E$12</f>
        <v>0</v>
      </c>
      <c r="BU614" s="173">
        <f>(L614*2500)*'P6 Verzekering'!$E$13</f>
        <v>0</v>
      </c>
      <c r="BV614" s="173">
        <f t="shared" si="278"/>
        <v>0</v>
      </c>
      <c r="BW614"/>
      <c r="BX614"/>
    </row>
    <row r="615" spans="1:76">
      <c r="A615" s="152" t="s">
        <v>2148</v>
      </c>
      <c r="B615" s="152" t="s">
        <v>219</v>
      </c>
      <c r="C615" s="152" t="s">
        <v>219</v>
      </c>
      <c r="D615" s="152" t="s">
        <v>339</v>
      </c>
      <c r="E615" s="152" t="s">
        <v>335</v>
      </c>
      <c r="F615" s="153">
        <f t="shared" si="252"/>
        <v>14</v>
      </c>
      <c r="G615" s="154">
        <v>1</v>
      </c>
      <c r="H615" s="154">
        <f>IFERROR(VLOOKUP(B615,'P2 Origin'!$C$21:$Q$176,15,FALSE),0)</f>
        <v>0</v>
      </c>
      <c r="I615" s="154">
        <f>IFERROR(VLOOKUP(D615,'P4 Destination'!$C$21:$Q$176,15,FALSE),0)</f>
        <v>1</v>
      </c>
      <c r="J615" s="155">
        <v>1</v>
      </c>
      <c r="K615" s="155"/>
      <c r="L615" s="156">
        <v>0</v>
      </c>
      <c r="M615" s="155">
        <v>0</v>
      </c>
      <c r="N615" s="155">
        <v>0</v>
      </c>
      <c r="O615" s="157">
        <f t="shared" si="253"/>
        <v>0</v>
      </c>
      <c r="P615" s="158">
        <f t="shared" si="254"/>
        <v>0</v>
      </c>
      <c r="Q615" s="159">
        <f>IFERROR(VLOOKUP(N615,'P1 Intra-Europees'!$A$15:$H$25,3,0),0)*P615</f>
        <v>0</v>
      </c>
      <c r="R615" s="160">
        <f t="shared" si="255"/>
        <v>0</v>
      </c>
      <c r="S615" s="159">
        <f>IFERROR(VLOOKUP(N615,'P1 Intra-Europees'!$A$15:$H$25,4,0),0)*R615</f>
        <v>0</v>
      </c>
      <c r="T615" s="160">
        <f t="shared" si="256"/>
        <v>0</v>
      </c>
      <c r="U615" s="159">
        <f>IFERROR(VLOOKUP(N615,'P1 Intra-Europees'!$A$15:$H$25,5,0),0)*T615</f>
        <v>0</v>
      </c>
      <c r="V615" s="160">
        <f t="shared" si="257"/>
        <v>0</v>
      </c>
      <c r="W615" s="159">
        <f>IFERROR(VLOOKUP(N615,'P1 Intra-Europees'!$A$15:$H$25,6,0),0)*V615</f>
        <v>0</v>
      </c>
      <c r="X615" s="160">
        <f t="shared" si="258"/>
        <v>0</v>
      </c>
      <c r="Y615" s="159">
        <f>IFERROR(VLOOKUP(N615,'P1 Intra-Europees'!$A$15:$H$25,7,0),0)*X615</f>
        <v>0</v>
      </c>
      <c r="Z615" s="161">
        <f t="shared" si="259"/>
        <v>0</v>
      </c>
      <c r="AA615" s="162">
        <f>IFERROR(VLOOKUP(N615,'P1 Intra-Europees'!$A$15:$H$25,8,0),0)*Z615</f>
        <v>0</v>
      </c>
      <c r="AB615" s="163">
        <f t="shared" si="260"/>
        <v>0</v>
      </c>
      <c r="AC615" s="157" t="str">
        <f>VLOOKUP(B615,'P2 Origin'!$C$21:$O$176,13,0)</f>
        <v>EUR</v>
      </c>
      <c r="AD615" s="164">
        <f t="shared" si="261"/>
        <v>0</v>
      </c>
      <c r="AE615" s="165">
        <f>IF(AU615&gt;0.1,VLOOKUP(B615,'P2 Origin'!$C$21:$M$176,3,0)*H615,0)</f>
        <v>0</v>
      </c>
      <c r="AF615" s="166">
        <f t="shared" si="262"/>
        <v>0</v>
      </c>
      <c r="AG615" s="165">
        <f>(VLOOKUP(B615,'P2 Origin'!$C$21:$M$176,4,0))*AF615</f>
        <v>0</v>
      </c>
      <c r="AH615" s="166">
        <f t="shared" si="263"/>
        <v>14</v>
      </c>
      <c r="AI615" s="165">
        <f>(VLOOKUP(B615,'P2 Origin'!$C$21:$M$176,5,0))*AH615</f>
        <v>0</v>
      </c>
      <c r="AJ615" s="166">
        <f t="shared" si="279"/>
        <v>0</v>
      </c>
      <c r="AK615" s="165">
        <f>(VLOOKUP(B615,'P2 Origin'!$C$21:$M$176,6,0))*AJ615</f>
        <v>0</v>
      </c>
      <c r="AL615" s="166">
        <f t="shared" si="264"/>
        <v>0</v>
      </c>
      <c r="AM615" s="165">
        <f>(VLOOKUP($B615,'P2 Origin'!$C$21:$M$176,7,0))*AL615</f>
        <v>0</v>
      </c>
      <c r="AN615" s="166">
        <f t="shared" si="265"/>
        <v>0</v>
      </c>
      <c r="AO615" s="165">
        <f>(VLOOKUP($B615,'P2 Origin'!$C$21:$M$176,8,0))*AN615</f>
        <v>0</v>
      </c>
      <c r="AP615" s="166">
        <f t="shared" si="266"/>
        <v>0</v>
      </c>
      <c r="AQ615" s="165">
        <f>(VLOOKUP($B615,'P2 Origin'!$C$21:$M$176,9,0))*AP615</f>
        <v>0</v>
      </c>
      <c r="AR615" s="155">
        <f t="shared" si="267"/>
        <v>1</v>
      </c>
      <c r="AS615" s="164">
        <f>(VLOOKUP(B615,'P2 Origin'!$C$21:$M$176,10,0))*K615</f>
        <v>0</v>
      </c>
      <c r="AT615" s="164">
        <f>(VLOOKUP(B615,'P2 Origin'!$C$21:$M$176,11,0))*J615</f>
        <v>0</v>
      </c>
      <c r="AU615" s="167">
        <v>14</v>
      </c>
      <c r="AV615" s="168">
        <v>14</v>
      </c>
      <c r="AW615" s="169">
        <v>0</v>
      </c>
      <c r="AX615" s="170">
        <f>IF(AU615&gt;=0.1,'P3 Bureaumarge zee- en luchtvr.'!$D$12,0)</f>
        <v>0</v>
      </c>
      <c r="AY615" s="163">
        <f t="shared" si="268"/>
        <v>0</v>
      </c>
      <c r="AZ615" s="157" t="str">
        <f>VLOOKUP(D615,'P4 Destination'!$C$21:$O$176,13,0)</f>
        <v>USD</v>
      </c>
      <c r="BA615" s="164">
        <f t="shared" si="269"/>
        <v>0</v>
      </c>
      <c r="BB615" s="171">
        <f>IF(AU615&gt;0.1,(VLOOKUP(D615,'P4 Destination'!$C$21:$M$176,3,0))*I615,0)</f>
        <v>0</v>
      </c>
      <c r="BC615" s="172">
        <f t="shared" si="270"/>
        <v>0</v>
      </c>
      <c r="BD615" s="171">
        <f>(VLOOKUP($D615,'P4 Destination'!$C$21:$M$176,4,0))*BC615</f>
        <v>0</v>
      </c>
      <c r="BE615" s="172">
        <f t="shared" si="271"/>
        <v>14</v>
      </c>
      <c r="BF615" s="171">
        <f>(VLOOKUP($D615,'P4 Destination'!$C$21:$M$176,5,0))*BE615</f>
        <v>0</v>
      </c>
      <c r="BG615" s="172">
        <f t="shared" si="272"/>
        <v>0</v>
      </c>
      <c r="BH615" s="171">
        <f>(VLOOKUP($D615,'P4 Destination'!$C$21:$M$176,6,0))*BG615</f>
        <v>0</v>
      </c>
      <c r="BI615" s="172">
        <f t="shared" si="273"/>
        <v>0</v>
      </c>
      <c r="BJ615" s="171">
        <f>(VLOOKUP($D615,'P4 Destination'!$C$21:$M$176,7,0))*BI615</f>
        <v>0</v>
      </c>
      <c r="BK615" s="172">
        <f t="shared" si="274"/>
        <v>0</v>
      </c>
      <c r="BL615" s="171">
        <f>(VLOOKUP($D615,'P4 Destination'!$C$21:$M$176,8,0))*BK615</f>
        <v>0</v>
      </c>
      <c r="BM615" s="172">
        <f t="shared" si="275"/>
        <v>0</v>
      </c>
      <c r="BN615" s="171">
        <f>(VLOOKUP($D615,'P4 Destination'!$C$21:$M$176,9,0))*BM615</f>
        <v>0</v>
      </c>
      <c r="BO615" s="154">
        <f t="shared" si="276"/>
        <v>1</v>
      </c>
      <c r="BP615" s="171">
        <f>(VLOOKUP(D615,'P4 Destination'!$C$21:$M$176,10,0))*K615</f>
        <v>0</v>
      </c>
      <c r="BQ615" s="171">
        <f>(VLOOKUP(D615,'P4 Destination'!$C$21:$M$176,11,0))*J615</f>
        <v>0</v>
      </c>
      <c r="BR615" s="173">
        <f t="shared" si="277"/>
        <v>0</v>
      </c>
      <c r="BS615" s="173">
        <f>(AV615*2500)*'P6 Verzekering'!$E$11</f>
        <v>0</v>
      </c>
      <c r="BT615" s="173">
        <f>(AW615*2500)*'P6 Verzekering'!$E$12</f>
        <v>0</v>
      </c>
      <c r="BU615" s="173">
        <f>(L615*2500)*'P6 Verzekering'!$E$13</f>
        <v>0</v>
      </c>
      <c r="BV615" s="173">
        <f t="shared" si="278"/>
        <v>0</v>
      </c>
      <c r="BW615"/>
      <c r="BX615"/>
    </row>
    <row r="616" spans="1:76">
      <c r="A616" s="152" t="s">
        <v>2149</v>
      </c>
      <c r="B616" s="152" t="s">
        <v>219</v>
      </c>
      <c r="C616" s="152" t="s">
        <v>219</v>
      </c>
      <c r="D616" s="152" t="s">
        <v>339</v>
      </c>
      <c r="E616" s="152" t="s">
        <v>335</v>
      </c>
      <c r="F616" s="153">
        <f t="shared" si="252"/>
        <v>39</v>
      </c>
      <c r="G616" s="154">
        <v>1</v>
      </c>
      <c r="H616" s="154">
        <f>IFERROR(VLOOKUP(B616,'P2 Origin'!$C$21:$Q$176,15,FALSE),0)</f>
        <v>0</v>
      </c>
      <c r="I616" s="154">
        <f>IFERROR(VLOOKUP(D616,'P4 Destination'!$C$21:$Q$176,15,FALSE),0)</f>
        <v>1</v>
      </c>
      <c r="J616" s="155"/>
      <c r="K616" s="155">
        <v>1</v>
      </c>
      <c r="L616" s="156">
        <v>0</v>
      </c>
      <c r="M616" s="155">
        <v>0</v>
      </c>
      <c r="N616" s="155">
        <v>0</v>
      </c>
      <c r="O616" s="157">
        <f t="shared" si="253"/>
        <v>0</v>
      </c>
      <c r="P616" s="158">
        <f t="shared" si="254"/>
        <v>0</v>
      </c>
      <c r="Q616" s="159">
        <f>IFERROR(VLOOKUP(N616,'P1 Intra-Europees'!$A$15:$H$25,3,0),0)*P616</f>
        <v>0</v>
      </c>
      <c r="R616" s="160">
        <f t="shared" si="255"/>
        <v>0</v>
      </c>
      <c r="S616" s="159">
        <f>IFERROR(VLOOKUP(N616,'P1 Intra-Europees'!$A$15:$H$25,4,0),0)*R616</f>
        <v>0</v>
      </c>
      <c r="T616" s="160">
        <f t="shared" si="256"/>
        <v>0</v>
      </c>
      <c r="U616" s="159">
        <f>IFERROR(VLOOKUP(N616,'P1 Intra-Europees'!$A$15:$H$25,5,0),0)*T616</f>
        <v>0</v>
      </c>
      <c r="V616" s="160">
        <f t="shared" si="257"/>
        <v>0</v>
      </c>
      <c r="W616" s="159">
        <f>IFERROR(VLOOKUP(N616,'P1 Intra-Europees'!$A$15:$H$25,6,0),0)*V616</f>
        <v>0</v>
      </c>
      <c r="X616" s="160">
        <f t="shared" si="258"/>
        <v>0</v>
      </c>
      <c r="Y616" s="159">
        <f>IFERROR(VLOOKUP(N616,'P1 Intra-Europees'!$A$15:$H$25,7,0),0)*X616</f>
        <v>0</v>
      </c>
      <c r="Z616" s="161">
        <f t="shared" si="259"/>
        <v>0</v>
      </c>
      <c r="AA616" s="162">
        <f>IFERROR(VLOOKUP(N616,'P1 Intra-Europees'!$A$15:$H$25,8,0),0)*Z616</f>
        <v>0</v>
      </c>
      <c r="AB616" s="163">
        <f t="shared" si="260"/>
        <v>0</v>
      </c>
      <c r="AC616" s="157" t="str">
        <f>VLOOKUP(B616,'P2 Origin'!$C$21:$O$176,13,0)</f>
        <v>EUR</v>
      </c>
      <c r="AD616" s="164">
        <f t="shared" si="261"/>
        <v>0</v>
      </c>
      <c r="AE616" s="165">
        <f>IF(AU616&gt;0.1,VLOOKUP(B616,'P2 Origin'!$C$21:$M$176,3,0)*H616,0)</f>
        <v>0</v>
      </c>
      <c r="AF616" s="166">
        <f t="shared" si="262"/>
        <v>0</v>
      </c>
      <c r="AG616" s="165">
        <f>(VLOOKUP(B616,'P2 Origin'!$C$21:$M$176,4,0))*AF616</f>
        <v>0</v>
      </c>
      <c r="AH616" s="166">
        <f t="shared" si="263"/>
        <v>0</v>
      </c>
      <c r="AI616" s="165">
        <f>(VLOOKUP(B616,'P2 Origin'!$C$21:$M$176,5,0))*AH616</f>
        <v>0</v>
      </c>
      <c r="AJ616" s="166">
        <f t="shared" si="279"/>
        <v>0</v>
      </c>
      <c r="AK616" s="165">
        <f>(VLOOKUP(B616,'P2 Origin'!$C$21:$M$176,6,0))*AJ616</f>
        <v>0</v>
      </c>
      <c r="AL616" s="166">
        <f t="shared" si="264"/>
        <v>0</v>
      </c>
      <c r="AM616" s="165">
        <f>(VLOOKUP($B616,'P2 Origin'!$C$21:$M$176,7,0))*AL616</f>
        <v>0</v>
      </c>
      <c r="AN616" s="166">
        <f t="shared" si="265"/>
        <v>39</v>
      </c>
      <c r="AO616" s="165">
        <f>(VLOOKUP($B616,'P2 Origin'!$C$21:$M$176,8,0))*AN616</f>
        <v>0</v>
      </c>
      <c r="AP616" s="166">
        <f t="shared" si="266"/>
        <v>0</v>
      </c>
      <c r="AQ616" s="165">
        <f>(VLOOKUP($B616,'P2 Origin'!$C$21:$M$176,9,0))*AP616</f>
        <v>0</v>
      </c>
      <c r="AR616" s="155">
        <f t="shared" si="267"/>
        <v>1</v>
      </c>
      <c r="AS616" s="164">
        <f>(VLOOKUP(B616,'P2 Origin'!$C$21:$M$176,10,0))*K616</f>
        <v>0</v>
      </c>
      <c r="AT616" s="164">
        <f>(VLOOKUP(B616,'P2 Origin'!$C$21:$M$176,11,0))*J616</f>
        <v>0</v>
      </c>
      <c r="AU616" s="167">
        <v>39</v>
      </c>
      <c r="AV616" s="168">
        <v>39</v>
      </c>
      <c r="AW616" s="169">
        <v>0</v>
      </c>
      <c r="AX616" s="170">
        <f>IF(AU616&gt;=0.1,'P3 Bureaumarge zee- en luchtvr.'!$D$12,0)</f>
        <v>0</v>
      </c>
      <c r="AY616" s="163">
        <f t="shared" si="268"/>
        <v>0</v>
      </c>
      <c r="AZ616" s="157" t="str">
        <f>VLOOKUP(D616,'P4 Destination'!$C$21:$O$176,13,0)</f>
        <v>USD</v>
      </c>
      <c r="BA616" s="164">
        <f t="shared" si="269"/>
        <v>0</v>
      </c>
      <c r="BB616" s="171">
        <f>IF(AU616&gt;0.1,(VLOOKUP(D616,'P4 Destination'!$C$21:$M$176,3,0))*I616,0)</f>
        <v>0</v>
      </c>
      <c r="BC616" s="172">
        <f t="shared" si="270"/>
        <v>0</v>
      </c>
      <c r="BD616" s="171">
        <f>(VLOOKUP($D616,'P4 Destination'!$C$21:$M$176,4,0))*BC616</f>
        <v>0</v>
      </c>
      <c r="BE616" s="172">
        <f t="shared" si="271"/>
        <v>0</v>
      </c>
      <c r="BF616" s="171">
        <f>(VLOOKUP($D616,'P4 Destination'!$C$21:$M$176,5,0))*BE616</f>
        <v>0</v>
      </c>
      <c r="BG616" s="172">
        <f t="shared" si="272"/>
        <v>0</v>
      </c>
      <c r="BH616" s="171">
        <f>(VLOOKUP($D616,'P4 Destination'!$C$21:$M$176,6,0))*BG616</f>
        <v>0</v>
      </c>
      <c r="BI616" s="172">
        <f t="shared" si="273"/>
        <v>0</v>
      </c>
      <c r="BJ616" s="171">
        <f>(VLOOKUP($D616,'P4 Destination'!$C$21:$M$176,7,0))*BI616</f>
        <v>0</v>
      </c>
      <c r="BK616" s="172">
        <f t="shared" si="274"/>
        <v>39</v>
      </c>
      <c r="BL616" s="171">
        <f>(VLOOKUP($D616,'P4 Destination'!$C$21:$M$176,8,0))*BK616</f>
        <v>0</v>
      </c>
      <c r="BM616" s="172">
        <f t="shared" si="275"/>
        <v>0</v>
      </c>
      <c r="BN616" s="171">
        <f>(VLOOKUP($D616,'P4 Destination'!$C$21:$M$176,9,0))*BM616</f>
        <v>0</v>
      </c>
      <c r="BO616" s="154">
        <f t="shared" si="276"/>
        <v>1</v>
      </c>
      <c r="BP616" s="171">
        <f>(VLOOKUP(D616,'P4 Destination'!$C$21:$M$176,10,0))*K616</f>
        <v>0</v>
      </c>
      <c r="BQ616" s="171">
        <f>(VLOOKUP(D616,'P4 Destination'!$C$21:$M$176,11,0))*J616</f>
        <v>0</v>
      </c>
      <c r="BR616" s="173">
        <f t="shared" si="277"/>
        <v>0</v>
      </c>
      <c r="BS616" s="173">
        <f>(AV616*2500)*'P6 Verzekering'!$E$11</f>
        <v>0</v>
      </c>
      <c r="BT616" s="173">
        <f>(AW616*2500)*'P6 Verzekering'!$E$12</f>
        <v>0</v>
      </c>
      <c r="BU616" s="173">
        <f>(L616*2500)*'P6 Verzekering'!$E$13</f>
        <v>0</v>
      </c>
      <c r="BV616" s="173">
        <f t="shared" si="278"/>
        <v>0</v>
      </c>
      <c r="BW616"/>
      <c r="BX616"/>
    </row>
    <row r="617" spans="1:76">
      <c r="A617" s="152" t="s">
        <v>2152</v>
      </c>
      <c r="B617" s="152" t="s">
        <v>219</v>
      </c>
      <c r="C617" s="152" t="s">
        <v>219</v>
      </c>
      <c r="D617" s="152" t="s">
        <v>460</v>
      </c>
      <c r="E617" s="152" t="s">
        <v>453</v>
      </c>
      <c r="F617" s="153">
        <f t="shared" si="252"/>
        <v>16</v>
      </c>
      <c r="G617" s="154">
        <v>1</v>
      </c>
      <c r="H617" s="154">
        <f>IFERROR(VLOOKUP(B617,'P2 Origin'!$C$21:$Q$176,15,FALSE),0)</f>
        <v>0</v>
      </c>
      <c r="I617" s="154">
        <f>IFERROR(VLOOKUP(D617,'P4 Destination'!$C$21:$Q$176,15,FALSE),0)</f>
        <v>0</v>
      </c>
      <c r="J617" s="155">
        <v>1</v>
      </c>
      <c r="K617" s="155"/>
      <c r="L617" s="156">
        <v>0</v>
      </c>
      <c r="M617" s="155">
        <v>0</v>
      </c>
      <c r="N617" s="155">
        <v>0</v>
      </c>
      <c r="O617" s="157">
        <f t="shared" si="253"/>
        <v>0</v>
      </c>
      <c r="P617" s="158">
        <f t="shared" si="254"/>
        <v>0</v>
      </c>
      <c r="Q617" s="159">
        <f>IFERROR(VLOOKUP(N617,'P1 Intra-Europees'!$A$15:$H$25,3,0),0)*P617</f>
        <v>0</v>
      </c>
      <c r="R617" s="160">
        <f t="shared" si="255"/>
        <v>0</v>
      </c>
      <c r="S617" s="159">
        <f>IFERROR(VLOOKUP(N617,'P1 Intra-Europees'!$A$15:$H$25,4,0),0)*R617</f>
        <v>0</v>
      </c>
      <c r="T617" s="160">
        <f t="shared" si="256"/>
        <v>0</v>
      </c>
      <c r="U617" s="159">
        <f>IFERROR(VLOOKUP(N617,'P1 Intra-Europees'!$A$15:$H$25,5,0),0)*T617</f>
        <v>0</v>
      </c>
      <c r="V617" s="160">
        <f t="shared" si="257"/>
        <v>0</v>
      </c>
      <c r="W617" s="159">
        <f>IFERROR(VLOOKUP(N617,'P1 Intra-Europees'!$A$15:$H$25,6,0),0)*V617</f>
        <v>0</v>
      </c>
      <c r="X617" s="160">
        <f t="shared" si="258"/>
        <v>0</v>
      </c>
      <c r="Y617" s="159">
        <f>IFERROR(VLOOKUP(N617,'P1 Intra-Europees'!$A$15:$H$25,7,0),0)*X617</f>
        <v>0</v>
      </c>
      <c r="Z617" s="161">
        <f t="shared" si="259"/>
        <v>0</v>
      </c>
      <c r="AA617" s="162">
        <f>IFERROR(VLOOKUP(N617,'P1 Intra-Europees'!$A$15:$H$25,8,0),0)*Z617</f>
        <v>0</v>
      </c>
      <c r="AB617" s="163">
        <f t="shared" si="260"/>
        <v>0</v>
      </c>
      <c r="AC617" s="157" t="str">
        <f>VLOOKUP(B617,'P2 Origin'!$C$21:$O$176,13,0)</f>
        <v>EUR</v>
      </c>
      <c r="AD617" s="164">
        <f t="shared" si="261"/>
        <v>0</v>
      </c>
      <c r="AE617" s="165">
        <f>IF(AU617&gt;0.1,VLOOKUP(B617,'P2 Origin'!$C$21:$M$176,3,0)*H617,0)</f>
        <v>0</v>
      </c>
      <c r="AF617" s="166">
        <f t="shared" si="262"/>
        <v>0</v>
      </c>
      <c r="AG617" s="165">
        <f>(VLOOKUP(B617,'P2 Origin'!$C$21:$M$176,4,0))*AF617</f>
        <v>0</v>
      </c>
      <c r="AH617" s="166">
        <f t="shared" si="263"/>
        <v>0</v>
      </c>
      <c r="AI617" s="165">
        <f>(VLOOKUP(B617,'P2 Origin'!$C$21:$M$176,5,0))*AH617</f>
        <v>0</v>
      </c>
      <c r="AJ617" s="166">
        <f t="shared" si="279"/>
        <v>16</v>
      </c>
      <c r="AK617" s="165">
        <f>(VLOOKUP(B617,'P2 Origin'!$C$21:$M$176,6,0))*AJ617</f>
        <v>0</v>
      </c>
      <c r="AL617" s="166">
        <f t="shared" si="264"/>
        <v>0</v>
      </c>
      <c r="AM617" s="165">
        <f>(VLOOKUP($B617,'P2 Origin'!$C$21:$M$176,7,0))*AL617</f>
        <v>0</v>
      </c>
      <c r="AN617" s="166">
        <f t="shared" si="265"/>
        <v>0</v>
      </c>
      <c r="AO617" s="165">
        <f>(VLOOKUP($B617,'P2 Origin'!$C$21:$M$176,8,0))*AN617</f>
        <v>0</v>
      </c>
      <c r="AP617" s="166">
        <f t="shared" si="266"/>
        <v>0</v>
      </c>
      <c r="AQ617" s="165">
        <f>(VLOOKUP($B617,'P2 Origin'!$C$21:$M$176,9,0))*AP617</f>
        <v>0</v>
      </c>
      <c r="AR617" s="155">
        <f t="shared" si="267"/>
        <v>1</v>
      </c>
      <c r="AS617" s="164">
        <f>(VLOOKUP(B617,'P2 Origin'!$C$21:$M$176,10,0))*K617</f>
        <v>0</v>
      </c>
      <c r="AT617" s="164">
        <f>(VLOOKUP(B617,'P2 Origin'!$C$21:$M$176,11,0))*J617</f>
        <v>0</v>
      </c>
      <c r="AU617" s="167">
        <v>16</v>
      </c>
      <c r="AV617" s="168">
        <v>16</v>
      </c>
      <c r="AW617" s="169">
        <v>0</v>
      </c>
      <c r="AX617" s="170">
        <f>IF(AU617&gt;=0.1,'P3 Bureaumarge zee- en luchtvr.'!$D$12,0)</f>
        <v>0</v>
      </c>
      <c r="AY617" s="163">
        <f t="shared" si="268"/>
        <v>0</v>
      </c>
      <c r="AZ617" s="157" t="str">
        <f>VLOOKUP(D617,'P4 Destination'!$C$21:$O$176,13,0)</f>
        <v>USD</v>
      </c>
      <c r="BA617" s="164">
        <f t="shared" si="269"/>
        <v>0</v>
      </c>
      <c r="BB617" s="171">
        <f>IF(AU617&gt;0.1,(VLOOKUP(D617,'P4 Destination'!$C$21:$M$176,3,0))*I617,0)</f>
        <v>0</v>
      </c>
      <c r="BC617" s="172">
        <f t="shared" si="270"/>
        <v>0</v>
      </c>
      <c r="BD617" s="171">
        <f>(VLOOKUP($D617,'P4 Destination'!$C$21:$M$176,4,0))*BC617</f>
        <v>0</v>
      </c>
      <c r="BE617" s="172">
        <f t="shared" si="271"/>
        <v>0</v>
      </c>
      <c r="BF617" s="171">
        <f>(VLOOKUP($D617,'P4 Destination'!$C$21:$M$176,5,0))*BE617</f>
        <v>0</v>
      </c>
      <c r="BG617" s="172">
        <f t="shared" si="272"/>
        <v>16</v>
      </c>
      <c r="BH617" s="171">
        <f>(VLOOKUP($D617,'P4 Destination'!$C$21:$M$176,6,0))*BG617</f>
        <v>0</v>
      </c>
      <c r="BI617" s="172">
        <f t="shared" si="273"/>
        <v>0</v>
      </c>
      <c r="BJ617" s="171">
        <f>(VLOOKUP($D617,'P4 Destination'!$C$21:$M$176,7,0))*BI617</f>
        <v>0</v>
      </c>
      <c r="BK617" s="172">
        <f t="shared" si="274"/>
        <v>0</v>
      </c>
      <c r="BL617" s="171">
        <f>(VLOOKUP($D617,'P4 Destination'!$C$21:$M$176,8,0))*BK617</f>
        <v>0</v>
      </c>
      <c r="BM617" s="172">
        <f t="shared" si="275"/>
        <v>0</v>
      </c>
      <c r="BN617" s="171">
        <f>(VLOOKUP($D617,'P4 Destination'!$C$21:$M$176,9,0))*BM617</f>
        <v>0</v>
      </c>
      <c r="BO617" s="154">
        <f t="shared" si="276"/>
        <v>1</v>
      </c>
      <c r="BP617" s="171">
        <f>(VLOOKUP(D617,'P4 Destination'!$C$21:$M$176,10,0))*K617</f>
        <v>0</v>
      </c>
      <c r="BQ617" s="171">
        <f>(VLOOKUP(D617,'P4 Destination'!$C$21:$M$176,11,0))*J617</f>
        <v>0</v>
      </c>
      <c r="BR617" s="173">
        <f t="shared" si="277"/>
        <v>0</v>
      </c>
      <c r="BS617" s="173">
        <f>(AV617*2500)*'P6 Verzekering'!$E$11</f>
        <v>0</v>
      </c>
      <c r="BT617" s="173">
        <f>(AW617*2500)*'P6 Verzekering'!$E$12</f>
        <v>0</v>
      </c>
      <c r="BU617" s="173">
        <f>(L617*2500)*'P6 Verzekering'!$E$13</f>
        <v>0</v>
      </c>
      <c r="BV617" s="173">
        <f t="shared" si="278"/>
        <v>0</v>
      </c>
      <c r="BW617"/>
      <c r="BX617"/>
    </row>
    <row r="618" spans="1:76">
      <c r="A618" s="175" t="s">
        <v>2153</v>
      </c>
      <c r="B618" s="152" t="s">
        <v>219</v>
      </c>
      <c r="C618" s="152" t="s">
        <v>219</v>
      </c>
      <c r="D618" s="152" t="s">
        <v>460</v>
      </c>
      <c r="E618" s="152" t="s">
        <v>453</v>
      </c>
      <c r="F618" s="153">
        <f t="shared" si="252"/>
        <v>34</v>
      </c>
      <c r="G618" s="154">
        <v>1</v>
      </c>
      <c r="H618" s="154">
        <f>IFERROR(VLOOKUP(B618,'P2 Origin'!$C$21:$Q$176,15,FALSE),0)</f>
        <v>0</v>
      </c>
      <c r="I618" s="154">
        <f>IFERROR(VLOOKUP(D618,'P4 Destination'!$C$21:$Q$176,15,FALSE),0)</f>
        <v>0</v>
      </c>
      <c r="J618" s="155"/>
      <c r="K618" s="155">
        <v>1</v>
      </c>
      <c r="L618" s="156">
        <v>0</v>
      </c>
      <c r="M618" s="155">
        <v>0</v>
      </c>
      <c r="N618" s="155">
        <v>0</v>
      </c>
      <c r="O618" s="157">
        <f t="shared" si="253"/>
        <v>0</v>
      </c>
      <c r="P618" s="158">
        <f t="shared" si="254"/>
        <v>0</v>
      </c>
      <c r="Q618" s="159">
        <f>IFERROR(VLOOKUP(N618,'P1 Intra-Europees'!$A$15:$H$25,3,0),0)*P618</f>
        <v>0</v>
      </c>
      <c r="R618" s="160">
        <f t="shared" si="255"/>
        <v>0</v>
      </c>
      <c r="S618" s="159">
        <f>IFERROR(VLOOKUP(N618,'P1 Intra-Europees'!$A$15:$H$25,4,0),0)*R618</f>
        <v>0</v>
      </c>
      <c r="T618" s="160">
        <f t="shared" si="256"/>
        <v>0</v>
      </c>
      <c r="U618" s="159">
        <f>IFERROR(VLOOKUP(N618,'P1 Intra-Europees'!$A$15:$H$25,5,0),0)*T618</f>
        <v>0</v>
      </c>
      <c r="V618" s="160">
        <f t="shared" si="257"/>
        <v>0</v>
      </c>
      <c r="W618" s="159">
        <f>IFERROR(VLOOKUP(N618,'P1 Intra-Europees'!$A$15:$H$25,6,0),0)*V618</f>
        <v>0</v>
      </c>
      <c r="X618" s="160">
        <f t="shared" si="258"/>
        <v>0</v>
      </c>
      <c r="Y618" s="159">
        <f>IFERROR(VLOOKUP(N618,'P1 Intra-Europees'!$A$15:$H$25,7,0),0)*X618</f>
        <v>0</v>
      </c>
      <c r="Z618" s="161">
        <f t="shared" si="259"/>
        <v>0</v>
      </c>
      <c r="AA618" s="162">
        <f>IFERROR(VLOOKUP(N618,'P1 Intra-Europees'!$A$15:$H$25,8,0),0)*Z618</f>
        <v>0</v>
      </c>
      <c r="AB618" s="163">
        <f t="shared" si="260"/>
        <v>0</v>
      </c>
      <c r="AC618" s="157" t="str">
        <f>VLOOKUP(B618,'P2 Origin'!$C$21:$O$176,13,0)</f>
        <v>EUR</v>
      </c>
      <c r="AD618" s="164">
        <f t="shared" si="261"/>
        <v>0</v>
      </c>
      <c r="AE618" s="165">
        <f>IF(AU618&gt;0.1,VLOOKUP(B618,'P2 Origin'!$C$21:$M$176,3,0)*H618,0)</f>
        <v>0</v>
      </c>
      <c r="AF618" s="166">
        <f t="shared" si="262"/>
        <v>0</v>
      </c>
      <c r="AG618" s="165">
        <f>(VLOOKUP(B618,'P2 Origin'!$C$21:$M$176,4,0))*AF618</f>
        <v>0</v>
      </c>
      <c r="AH618" s="166">
        <f t="shared" si="263"/>
        <v>0</v>
      </c>
      <c r="AI618" s="165">
        <f>(VLOOKUP(B618,'P2 Origin'!$C$21:$M$176,5,0))*AH618</f>
        <v>0</v>
      </c>
      <c r="AJ618" s="166">
        <f t="shared" si="279"/>
        <v>0</v>
      </c>
      <c r="AK618" s="165">
        <f>(VLOOKUP(B618,'P2 Origin'!$C$21:$M$176,6,0))*AJ618</f>
        <v>0</v>
      </c>
      <c r="AL618" s="166">
        <f t="shared" si="264"/>
        <v>34</v>
      </c>
      <c r="AM618" s="165">
        <f>(VLOOKUP($B618,'P2 Origin'!$C$21:$M$176,7,0))*AL618</f>
        <v>0</v>
      </c>
      <c r="AN618" s="166">
        <f t="shared" si="265"/>
        <v>0</v>
      </c>
      <c r="AO618" s="165">
        <f>(VLOOKUP($B618,'P2 Origin'!$C$21:$M$176,8,0))*AN618</f>
        <v>0</v>
      </c>
      <c r="AP618" s="166">
        <f t="shared" si="266"/>
        <v>0</v>
      </c>
      <c r="AQ618" s="165">
        <f>(VLOOKUP($B618,'P2 Origin'!$C$21:$M$176,9,0))*AP618</f>
        <v>0</v>
      </c>
      <c r="AR618" s="155">
        <f t="shared" si="267"/>
        <v>1</v>
      </c>
      <c r="AS618" s="164">
        <f>(VLOOKUP(B618,'P2 Origin'!$C$21:$M$176,10,0))*K618</f>
        <v>0</v>
      </c>
      <c r="AT618" s="164">
        <f>(VLOOKUP(B618,'P2 Origin'!$C$21:$M$176,11,0))*J618</f>
        <v>0</v>
      </c>
      <c r="AU618" s="167">
        <v>34</v>
      </c>
      <c r="AV618" s="168">
        <v>34</v>
      </c>
      <c r="AW618" s="169">
        <v>0</v>
      </c>
      <c r="AX618" s="170">
        <f>IF(AU618&gt;=0.1,'P3 Bureaumarge zee- en luchtvr.'!$D$12,0)</f>
        <v>0</v>
      </c>
      <c r="AY618" s="163">
        <f t="shared" si="268"/>
        <v>0</v>
      </c>
      <c r="AZ618" s="157" t="str">
        <f>VLOOKUP(D618,'P4 Destination'!$C$21:$O$176,13,0)</f>
        <v>USD</v>
      </c>
      <c r="BA618" s="164">
        <f t="shared" si="269"/>
        <v>0</v>
      </c>
      <c r="BB618" s="171">
        <f>IF(AU618&gt;0.1,(VLOOKUP(D618,'P4 Destination'!$C$21:$M$176,3,0))*I618,0)</f>
        <v>0</v>
      </c>
      <c r="BC618" s="172">
        <f t="shared" si="270"/>
        <v>0</v>
      </c>
      <c r="BD618" s="171">
        <f>(VLOOKUP($D618,'P4 Destination'!$C$21:$M$176,4,0))*BC618</f>
        <v>0</v>
      </c>
      <c r="BE618" s="172">
        <f t="shared" si="271"/>
        <v>0</v>
      </c>
      <c r="BF618" s="171">
        <f>(VLOOKUP($D618,'P4 Destination'!$C$21:$M$176,5,0))*BE618</f>
        <v>0</v>
      </c>
      <c r="BG618" s="172">
        <f t="shared" si="272"/>
        <v>0</v>
      </c>
      <c r="BH618" s="171">
        <f>(VLOOKUP($D618,'P4 Destination'!$C$21:$M$176,6,0))*BG618</f>
        <v>0</v>
      </c>
      <c r="BI618" s="172">
        <f t="shared" si="273"/>
        <v>34</v>
      </c>
      <c r="BJ618" s="171">
        <f>(VLOOKUP($D618,'P4 Destination'!$C$21:$M$176,7,0))*BI618</f>
        <v>0</v>
      </c>
      <c r="BK618" s="172">
        <f t="shared" si="274"/>
        <v>0</v>
      </c>
      <c r="BL618" s="171">
        <f>(VLOOKUP($D618,'P4 Destination'!$C$21:$M$176,8,0))*BK618</f>
        <v>0</v>
      </c>
      <c r="BM618" s="172">
        <f t="shared" si="275"/>
        <v>0</v>
      </c>
      <c r="BN618" s="171">
        <f>(VLOOKUP($D618,'P4 Destination'!$C$21:$M$176,9,0))*BM618</f>
        <v>0</v>
      </c>
      <c r="BO618" s="154">
        <f t="shared" si="276"/>
        <v>1</v>
      </c>
      <c r="BP618" s="171">
        <f>(VLOOKUP(D618,'P4 Destination'!$C$21:$M$176,10,0))*K618</f>
        <v>0</v>
      </c>
      <c r="BQ618" s="171">
        <f>(VLOOKUP(D618,'P4 Destination'!$C$21:$M$176,11,0))*J618</f>
        <v>0</v>
      </c>
      <c r="BR618" s="173">
        <f t="shared" si="277"/>
        <v>0</v>
      </c>
      <c r="BS618" s="173">
        <f>(AV618*2500)*'P6 Verzekering'!$E$11</f>
        <v>0</v>
      </c>
      <c r="BT618" s="173">
        <f>(AW618*2500)*'P6 Verzekering'!$E$12</f>
        <v>0</v>
      </c>
      <c r="BU618" s="173">
        <f>(L618*2500)*'P6 Verzekering'!$E$13</f>
        <v>0</v>
      </c>
      <c r="BV618" s="173">
        <f t="shared" si="278"/>
        <v>0</v>
      </c>
      <c r="BW618"/>
      <c r="BX618"/>
    </row>
    <row r="619" spans="1:76">
      <c r="A619" s="152" t="s">
        <v>2154</v>
      </c>
      <c r="B619" s="152" t="s">
        <v>219</v>
      </c>
      <c r="C619" s="152" t="s">
        <v>219</v>
      </c>
      <c r="D619" s="152" t="s">
        <v>460</v>
      </c>
      <c r="E619" s="152" t="s">
        <v>453</v>
      </c>
      <c r="F619" s="153">
        <f t="shared" si="252"/>
        <v>8</v>
      </c>
      <c r="G619" s="154">
        <v>1</v>
      </c>
      <c r="H619" s="154">
        <f>IFERROR(VLOOKUP(B619,'P2 Origin'!$C$21:$Q$176,15,FALSE),0)</f>
        <v>0</v>
      </c>
      <c r="I619" s="154">
        <f>IFERROR(VLOOKUP(D619,'P4 Destination'!$C$21:$Q$176,15,FALSE),0)</f>
        <v>0</v>
      </c>
      <c r="J619" s="155">
        <v>1</v>
      </c>
      <c r="K619" s="155"/>
      <c r="L619" s="156">
        <v>0</v>
      </c>
      <c r="M619" s="155">
        <v>0</v>
      </c>
      <c r="N619" s="155">
        <v>0</v>
      </c>
      <c r="O619" s="157">
        <f t="shared" si="253"/>
        <v>0</v>
      </c>
      <c r="P619" s="158">
        <f t="shared" si="254"/>
        <v>0</v>
      </c>
      <c r="Q619" s="159">
        <f>IFERROR(VLOOKUP(N619,'P1 Intra-Europees'!$A$15:$H$25,3,0),0)*P619</f>
        <v>0</v>
      </c>
      <c r="R619" s="160">
        <f t="shared" si="255"/>
        <v>0</v>
      </c>
      <c r="S619" s="159">
        <f>IFERROR(VLOOKUP(N619,'P1 Intra-Europees'!$A$15:$H$25,4,0),0)*R619</f>
        <v>0</v>
      </c>
      <c r="T619" s="160">
        <f t="shared" si="256"/>
        <v>0</v>
      </c>
      <c r="U619" s="159">
        <f>IFERROR(VLOOKUP(N619,'P1 Intra-Europees'!$A$15:$H$25,5,0),0)*T619</f>
        <v>0</v>
      </c>
      <c r="V619" s="160">
        <f t="shared" si="257"/>
        <v>0</v>
      </c>
      <c r="W619" s="159">
        <f>IFERROR(VLOOKUP(N619,'P1 Intra-Europees'!$A$15:$H$25,6,0),0)*V619</f>
        <v>0</v>
      </c>
      <c r="X619" s="160">
        <f t="shared" si="258"/>
        <v>0</v>
      </c>
      <c r="Y619" s="159">
        <f>IFERROR(VLOOKUP(N619,'P1 Intra-Europees'!$A$15:$H$25,7,0),0)*X619</f>
        <v>0</v>
      </c>
      <c r="Z619" s="161">
        <f t="shared" si="259"/>
        <v>0</v>
      </c>
      <c r="AA619" s="162">
        <f>IFERROR(VLOOKUP(N619,'P1 Intra-Europees'!$A$15:$H$25,8,0),0)*Z619</f>
        <v>0</v>
      </c>
      <c r="AB619" s="163">
        <f t="shared" si="260"/>
        <v>0</v>
      </c>
      <c r="AC619" s="157" t="str">
        <f>VLOOKUP(B619,'P2 Origin'!$C$21:$O$176,13,0)</f>
        <v>EUR</v>
      </c>
      <c r="AD619" s="164">
        <f t="shared" si="261"/>
        <v>0</v>
      </c>
      <c r="AE619" s="165">
        <f>IF(AU619&gt;0.1,VLOOKUP(B619,'P2 Origin'!$C$21:$M$176,3,0)*H619,0)</f>
        <v>0</v>
      </c>
      <c r="AF619" s="166">
        <f t="shared" si="262"/>
        <v>0</v>
      </c>
      <c r="AG619" s="165">
        <f>(VLOOKUP(B619,'P2 Origin'!$C$21:$M$176,4,0))*AF619</f>
        <v>0</v>
      </c>
      <c r="AH619" s="166">
        <f t="shared" si="263"/>
        <v>8</v>
      </c>
      <c r="AI619" s="165">
        <f>(VLOOKUP(B619,'P2 Origin'!$C$21:$M$176,5,0))*AH619</f>
        <v>0</v>
      </c>
      <c r="AJ619" s="166">
        <f t="shared" si="279"/>
        <v>0</v>
      </c>
      <c r="AK619" s="165">
        <f>(VLOOKUP(B619,'P2 Origin'!$C$21:$M$176,6,0))*AJ619</f>
        <v>0</v>
      </c>
      <c r="AL619" s="166">
        <f t="shared" si="264"/>
        <v>0</v>
      </c>
      <c r="AM619" s="165">
        <f>(VLOOKUP($B619,'P2 Origin'!$C$21:$M$176,7,0))*AL619</f>
        <v>0</v>
      </c>
      <c r="AN619" s="166">
        <f t="shared" si="265"/>
        <v>0</v>
      </c>
      <c r="AO619" s="165">
        <f>(VLOOKUP($B619,'P2 Origin'!$C$21:$M$176,8,0))*AN619</f>
        <v>0</v>
      </c>
      <c r="AP619" s="166">
        <f t="shared" si="266"/>
        <v>0</v>
      </c>
      <c r="AQ619" s="165">
        <f>(VLOOKUP($B619,'P2 Origin'!$C$21:$M$176,9,0))*AP619</f>
        <v>0</v>
      </c>
      <c r="AR619" s="155">
        <f t="shared" si="267"/>
        <v>1</v>
      </c>
      <c r="AS619" s="164">
        <f>(VLOOKUP(B619,'P2 Origin'!$C$21:$M$176,10,0))*K619</f>
        <v>0</v>
      </c>
      <c r="AT619" s="164">
        <f>(VLOOKUP(B619,'P2 Origin'!$C$21:$M$176,11,0))*J619</f>
        <v>0</v>
      </c>
      <c r="AU619" s="167">
        <v>8</v>
      </c>
      <c r="AV619" s="168">
        <v>8</v>
      </c>
      <c r="AW619" s="169">
        <v>0</v>
      </c>
      <c r="AX619" s="170">
        <f>IF(AU619&gt;=0.1,'P3 Bureaumarge zee- en luchtvr.'!$D$12,0)</f>
        <v>0</v>
      </c>
      <c r="AY619" s="163">
        <f t="shared" si="268"/>
        <v>0</v>
      </c>
      <c r="AZ619" s="157" t="str">
        <f>VLOOKUP(D619,'P4 Destination'!$C$21:$O$176,13,0)</f>
        <v>USD</v>
      </c>
      <c r="BA619" s="164">
        <f t="shared" si="269"/>
        <v>0</v>
      </c>
      <c r="BB619" s="171">
        <f>IF(AU619&gt;0.1,(VLOOKUP(D619,'P4 Destination'!$C$21:$M$176,3,0))*I619,0)</f>
        <v>0</v>
      </c>
      <c r="BC619" s="172">
        <f t="shared" si="270"/>
        <v>0</v>
      </c>
      <c r="BD619" s="171">
        <f>(VLOOKUP($D619,'P4 Destination'!$C$21:$M$176,4,0))*BC619</f>
        <v>0</v>
      </c>
      <c r="BE619" s="172">
        <f t="shared" si="271"/>
        <v>8</v>
      </c>
      <c r="BF619" s="171">
        <f>(VLOOKUP($D619,'P4 Destination'!$C$21:$M$176,5,0))*BE619</f>
        <v>0</v>
      </c>
      <c r="BG619" s="172">
        <f t="shared" si="272"/>
        <v>0</v>
      </c>
      <c r="BH619" s="171">
        <f>(VLOOKUP($D619,'P4 Destination'!$C$21:$M$176,6,0))*BG619</f>
        <v>0</v>
      </c>
      <c r="BI619" s="172">
        <f t="shared" si="273"/>
        <v>0</v>
      </c>
      <c r="BJ619" s="171">
        <f>(VLOOKUP($D619,'P4 Destination'!$C$21:$M$176,7,0))*BI619</f>
        <v>0</v>
      </c>
      <c r="BK619" s="172">
        <f t="shared" si="274"/>
        <v>0</v>
      </c>
      <c r="BL619" s="171">
        <f>(VLOOKUP($D619,'P4 Destination'!$C$21:$M$176,8,0))*BK619</f>
        <v>0</v>
      </c>
      <c r="BM619" s="172">
        <f t="shared" si="275"/>
        <v>0</v>
      </c>
      <c r="BN619" s="171">
        <f>(VLOOKUP($D619,'P4 Destination'!$C$21:$M$176,9,0))*BM619</f>
        <v>0</v>
      </c>
      <c r="BO619" s="154">
        <f t="shared" si="276"/>
        <v>1</v>
      </c>
      <c r="BP619" s="171">
        <f>(VLOOKUP(D619,'P4 Destination'!$C$21:$M$176,10,0))*K619</f>
        <v>0</v>
      </c>
      <c r="BQ619" s="171">
        <f>(VLOOKUP(D619,'P4 Destination'!$C$21:$M$176,11,0))*J619</f>
        <v>0</v>
      </c>
      <c r="BR619" s="173">
        <f t="shared" si="277"/>
        <v>0</v>
      </c>
      <c r="BS619" s="173">
        <f>(AV619*2500)*'P6 Verzekering'!$E$11</f>
        <v>0</v>
      </c>
      <c r="BT619" s="173">
        <f>(AW619*2500)*'P6 Verzekering'!$E$12</f>
        <v>0</v>
      </c>
      <c r="BU619" s="173">
        <f>(L619*2500)*'P6 Verzekering'!$E$13</f>
        <v>0</v>
      </c>
      <c r="BV619" s="173">
        <f t="shared" si="278"/>
        <v>0</v>
      </c>
      <c r="BW619"/>
      <c r="BX619"/>
    </row>
    <row r="620" spans="1:76">
      <c r="A620" s="152" t="s">
        <v>2155</v>
      </c>
      <c r="B620" s="152" t="s">
        <v>219</v>
      </c>
      <c r="C620" s="152" t="s">
        <v>219</v>
      </c>
      <c r="D620" s="152" t="s">
        <v>460</v>
      </c>
      <c r="E620" s="152" t="s">
        <v>453</v>
      </c>
      <c r="F620" s="153">
        <f t="shared" si="252"/>
        <v>35</v>
      </c>
      <c r="G620" s="154">
        <v>1</v>
      </c>
      <c r="H620" s="154">
        <f>IFERROR(VLOOKUP(B620,'P2 Origin'!$C$21:$Q$176,15,FALSE),0)</f>
        <v>0</v>
      </c>
      <c r="I620" s="154">
        <f>IFERROR(VLOOKUP(D620,'P4 Destination'!$C$21:$Q$176,15,FALSE),0)</f>
        <v>0</v>
      </c>
      <c r="J620" s="155"/>
      <c r="K620" s="155">
        <v>1</v>
      </c>
      <c r="L620" s="156">
        <v>0</v>
      </c>
      <c r="M620" s="155">
        <v>0</v>
      </c>
      <c r="N620" s="155">
        <v>0</v>
      </c>
      <c r="O620" s="157">
        <f t="shared" si="253"/>
        <v>0</v>
      </c>
      <c r="P620" s="158">
        <f t="shared" si="254"/>
        <v>0</v>
      </c>
      <c r="Q620" s="159">
        <f>IFERROR(VLOOKUP(N620,'P1 Intra-Europees'!$A$15:$H$25,3,0),0)*P620</f>
        <v>0</v>
      </c>
      <c r="R620" s="160">
        <f t="shared" si="255"/>
        <v>0</v>
      </c>
      <c r="S620" s="159">
        <f>IFERROR(VLOOKUP(N620,'P1 Intra-Europees'!$A$15:$H$25,4,0),0)*R620</f>
        <v>0</v>
      </c>
      <c r="T620" s="160">
        <f t="shared" si="256"/>
        <v>0</v>
      </c>
      <c r="U620" s="159">
        <f>IFERROR(VLOOKUP(N620,'P1 Intra-Europees'!$A$15:$H$25,5,0),0)*T620</f>
        <v>0</v>
      </c>
      <c r="V620" s="160">
        <f t="shared" si="257"/>
        <v>0</v>
      </c>
      <c r="W620" s="159">
        <f>IFERROR(VLOOKUP(N620,'P1 Intra-Europees'!$A$15:$H$25,6,0),0)*V620</f>
        <v>0</v>
      </c>
      <c r="X620" s="160">
        <f t="shared" si="258"/>
        <v>0</v>
      </c>
      <c r="Y620" s="159">
        <f>IFERROR(VLOOKUP(N620,'P1 Intra-Europees'!$A$15:$H$25,7,0),0)*X620</f>
        <v>0</v>
      </c>
      <c r="Z620" s="161">
        <f t="shared" si="259"/>
        <v>0</v>
      </c>
      <c r="AA620" s="162">
        <f>IFERROR(VLOOKUP(N620,'P1 Intra-Europees'!$A$15:$H$25,8,0),0)*Z620</f>
        <v>0</v>
      </c>
      <c r="AB620" s="163">
        <f t="shared" si="260"/>
        <v>0</v>
      </c>
      <c r="AC620" s="157" t="str">
        <f>VLOOKUP(B620,'P2 Origin'!$C$21:$O$176,13,0)</f>
        <v>EUR</v>
      </c>
      <c r="AD620" s="164">
        <f t="shared" si="261"/>
        <v>0</v>
      </c>
      <c r="AE620" s="165">
        <f>IF(AU620&gt;0.1,VLOOKUP(B620,'P2 Origin'!$C$21:$M$176,3,0)*H620,0)</f>
        <v>0</v>
      </c>
      <c r="AF620" s="166">
        <f t="shared" si="262"/>
        <v>0</v>
      </c>
      <c r="AG620" s="165">
        <f>(VLOOKUP(B620,'P2 Origin'!$C$21:$M$176,4,0))*AF620</f>
        <v>0</v>
      </c>
      <c r="AH620" s="166">
        <f t="shared" si="263"/>
        <v>0</v>
      </c>
      <c r="AI620" s="165">
        <f>(VLOOKUP(B620,'P2 Origin'!$C$21:$M$176,5,0))*AH620</f>
        <v>0</v>
      </c>
      <c r="AJ620" s="166">
        <f t="shared" si="279"/>
        <v>0</v>
      </c>
      <c r="AK620" s="165">
        <f>(VLOOKUP(B620,'P2 Origin'!$C$21:$M$176,6,0))*AJ620</f>
        <v>0</v>
      </c>
      <c r="AL620" s="166">
        <f t="shared" si="264"/>
        <v>35</v>
      </c>
      <c r="AM620" s="165">
        <f>(VLOOKUP($B620,'P2 Origin'!$C$21:$M$176,7,0))*AL620</f>
        <v>0</v>
      </c>
      <c r="AN620" s="166">
        <f t="shared" si="265"/>
        <v>0</v>
      </c>
      <c r="AO620" s="165">
        <f>(VLOOKUP($B620,'P2 Origin'!$C$21:$M$176,8,0))*AN620</f>
        <v>0</v>
      </c>
      <c r="AP620" s="166">
        <f t="shared" si="266"/>
        <v>0</v>
      </c>
      <c r="AQ620" s="165">
        <f>(VLOOKUP($B620,'P2 Origin'!$C$21:$M$176,9,0))*AP620</f>
        <v>0</v>
      </c>
      <c r="AR620" s="155">
        <f t="shared" si="267"/>
        <v>1</v>
      </c>
      <c r="AS620" s="164">
        <f>(VLOOKUP(B620,'P2 Origin'!$C$21:$M$176,10,0))*K620</f>
        <v>0</v>
      </c>
      <c r="AT620" s="164">
        <f>(VLOOKUP(B620,'P2 Origin'!$C$21:$M$176,11,0))*J620</f>
        <v>0</v>
      </c>
      <c r="AU620" s="167">
        <v>35</v>
      </c>
      <c r="AV620" s="168">
        <v>35</v>
      </c>
      <c r="AW620" s="169">
        <v>0</v>
      </c>
      <c r="AX620" s="170">
        <f>IF(AU620&gt;=0.1,'P3 Bureaumarge zee- en luchtvr.'!$D$12,0)</f>
        <v>0</v>
      </c>
      <c r="AY620" s="163">
        <f t="shared" si="268"/>
        <v>0</v>
      </c>
      <c r="AZ620" s="157" t="str">
        <f>VLOOKUP(D620,'P4 Destination'!$C$21:$O$176,13,0)</f>
        <v>USD</v>
      </c>
      <c r="BA620" s="164">
        <f t="shared" si="269"/>
        <v>0</v>
      </c>
      <c r="BB620" s="171">
        <f>IF(AU620&gt;0.1,(VLOOKUP(D620,'P4 Destination'!$C$21:$M$176,3,0))*I620,0)</f>
        <v>0</v>
      </c>
      <c r="BC620" s="172">
        <f t="shared" si="270"/>
        <v>0</v>
      </c>
      <c r="BD620" s="171">
        <f>(VLOOKUP($D620,'P4 Destination'!$C$21:$M$176,4,0))*BC620</f>
        <v>0</v>
      </c>
      <c r="BE620" s="172">
        <f t="shared" si="271"/>
        <v>0</v>
      </c>
      <c r="BF620" s="171">
        <f>(VLOOKUP($D620,'P4 Destination'!$C$21:$M$176,5,0))*BE620</f>
        <v>0</v>
      </c>
      <c r="BG620" s="172">
        <f t="shared" si="272"/>
        <v>0</v>
      </c>
      <c r="BH620" s="171">
        <f>(VLOOKUP($D620,'P4 Destination'!$C$21:$M$176,6,0))*BG620</f>
        <v>0</v>
      </c>
      <c r="BI620" s="172">
        <f t="shared" si="273"/>
        <v>35</v>
      </c>
      <c r="BJ620" s="171">
        <f>(VLOOKUP($D620,'P4 Destination'!$C$21:$M$176,7,0))*BI620</f>
        <v>0</v>
      </c>
      <c r="BK620" s="172">
        <f t="shared" si="274"/>
        <v>0</v>
      </c>
      <c r="BL620" s="171">
        <f>(VLOOKUP($D620,'P4 Destination'!$C$21:$M$176,8,0))*BK620</f>
        <v>0</v>
      </c>
      <c r="BM620" s="172">
        <f t="shared" si="275"/>
        <v>0</v>
      </c>
      <c r="BN620" s="171">
        <f>(VLOOKUP($D620,'P4 Destination'!$C$21:$M$176,9,0))*BM620</f>
        <v>0</v>
      </c>
      <c r="BO620" s="154">
        <f t="shared" si="276"/>
        <v>1</v>
      </c>
      <c r="BP620" s="171">
        <f>(VLOOKUP(D620,'P4 Destination'!$C$21:$M$176,10,0))*K620</f>
        <v>0</v>
      </c>
      <c r="BQ620" s="171">
        <f>(VLOOKUP(D620,'P4 Destination'!$C$21:$M$176,11,0))*J620</f>
        <v>0</v>
      </c>
      <c r="BR620" s="173">
        <f t="shared" si="277"/>
        <v>0</v>
      </c>
      <c r="BS620" s="173">
        <f>(AV620*2500)*'P6 Verzekering'!$E$11</f>
        <v>0</v>
      </c>
      <c r="BT620" s="173">
        <f>(AW620*2500)*'P6 Verzekering'!$E$12</f>
        <v>0</v>
      </c>
      <c r="BU620" s="173">
        <f>(L620*2500)*'P6 Verzekering'!$E$13</f>
        <v>0</v>
      </c>
      <c r="BV620" s="173">
        <f t="shared" si="278"/>
        <v>0</v>
      </c>
      <c r="BW620"/>
      <c r="BX620"/>
    </row>
    <row r="621" spans="1:76">
      <c r="A621" s="152" t="s">
        <v>2156</v>
      </c>
      <c r="B621" s="152" t="s">
        <v>219</v>
      </c>
      <c r="C621" s="152" t="s">
        <v>219</v>
      </c>
      <c r="D621" s="152" t="s">
        <v>460</v>
      </c>
      <c r="E621" s="152" t="s">
        <v>453</v>
      </c>
      <c r="F621" s="153">
        <f t="shared" si="252"/>
        <v>30</v>
      </c>
      <c r="G621" s="154">
        <v>1</v>
      </c>
      <c r="H621" s="154">
        <f>IFERROR(VLOOKUP(B621,'P2 Origin'!$C$21:$Q$176,15,FALSE),0)</f>
        <v>0</v>
      </c>
      <c r="I621" s="154">
        <f>IFERROR(VLOOKUP(D621,'P4 Destination'!$C$21:$Q$176,15,FALSE),0)</f>
        <v>0</v>
      </c>
      <c r="J621" s="155">
        <v>1</v>
      </c>
      <c r="K621" s="155"/>
      <c r="L621" s="156">
        <v>0</v>
      </c>
      <c r="M621" s="155">
        <v>0</v>
      </c>
      <c r="N621" s="155">
        <v>0</v>
      </c>
      <c r="O621" s="157">
        <f t="shared" si="253"/>
        <v>0</v>
      </c>
      <c r="P621" s="158">
        <f t="shared" si="254"/>
        <v>0</v>
      </c>
      <c r="Q621" s="159">
        <f>IFERROR(VLOOKUP(N621,'P1 Intra-Europees'!$A$15:$H$25,3,0),0)*P621</f>
        <v>0</v>
      </c>
      <c r="R621" s="160">
        <f t="shared" si="255"/>
        <v>0</v>
      </c>
      <c r="S621" s="159">
        <f>IFERROR(VLOOKUP(N621,'P1 Intra-Europees'!$A$15:$H$25,4,0),0)*R621</f>
        <v>0</v>
      </c>
      <c r="T621" s="160">
        <f t="shared" si="256"/>
        <v>0</v>
      </c>
      <c r="U621" s="159">
        <f>IFERROR(VLOOKUP(N621,'P1 Intra-Europees'!$A$15:$H$25,5,0),0)*T621</f>
        <v>0</v>
      </c>
      <c r="V621" s="160">
        <f t="shared" si="257"/>
        <v>0</v>
      </c>
      <c r="W621" s="159">
        <f>IFERROR(VLOOKUP(N621,'P1 Intra-Europees'!$A$15:$H$25,6,0),0)*V621</f>
        <v>0</v>
      </c>
      <c r="X621" s="160">
        <f t="shared" si="258"/>
        <v>0</v>
      </c>
      <c r="Y621" s="159">
        <f>IFERROR(VLOOKUP(N621,'P1 Intra-Europees'!$A$15:$H$25,7,0),0)*X621</f>
        <v>0</v>
      </c>
      <c r="Z621" s="161">
        <f t="shared" si="259"/>
        <v>0</v>
      </c>
      <c r="AA621" s="162">
        <f>IFERROR(VLOOKUP(N621,'P1 Intra-Europees'!$A$15:$H$25,8,0),0)*Z621</f>
        <v>0</v>
      </c>
      <c r="AB621" s="163">
        <f t="shared" si="260"/>
        <v>0</v>
      </c>
      <c r="AC621" s="157" t="str">
        <f>VLOOKUP(B621,'P2 Origin'!$C$21:$O$176,13,0)</f>
        <v>EUR</v>
      </c>
      <c r="AD621" s="164">
        <f t="shared" si="261"/>
        <v>0</v>
      </c>
      <c r="AE621" s="165">
        <f>IF(AU621&gt;0.1,VLOOKUP(B621,'P2 Origin'!$C$21:$M$176,3,0)*H621,0)</f>
        <v>0</v>
      </c>
      <c r="AF621" s="166">
        <f t="shared" si="262"/>
        <v>0</v>
      </c>
      <c r="AG621" s="165">
        <f>(VLOOKUP(B621,'P2 Origin'!$C$21:$M$176,4,0))*AF621</f>
        <v>0</v>
      </c>
      <c r="AH621" s="166">
        <f t="shared" si="263"/>
        <v>0</v>
      </c>
      <c r="AI621" s="165">
        <f>(VLOOKUP(B621,'P2 Origin'!$C$21:$M$176,5,0))*AH621</f>
        <v>0</v>
      </c>
      <c r="AJ621" s="166">
        <f t="shared" si="279"/>
        <v>0</v>
      </c>
      <c r="AK621" s="165">
        <f>(VLOOKUP(B621,'P2 Origin'!$C$21:$M$176,6,0))*AJ621</f>
        <v>0</v>
      </c>
      <c r="AL621" s="166">
        <f t="shared" si="264"/>
        <v>30</v>
      </c>
      <c r="AM621" s="165">
        <f>(VLOOKUP($B621,'P2 Origin'!$C$21:$M$176,7,0))*AL621</f>
        <v>0</v>
      </c>
      <c r="AN621" s="166">
        <f t="shared" si="265"/>
        <v>0</v>
      </c>
      <c r="AO621" s="165">
        <f>(VLOOKUP($B621,'P2 Origin'!$C$21:$M$176,8,0))*AN621</f>
        <v>0</v>
      </c>
      <c r="AP621" s="166">
        <f t="shared" si="266"/>
        <v>0</v>
      </c>
      <c r="AQ621" s="165">
        <f>(VLOOKUP($B621,'P2 Origin'!$C$21:$M$176,9,0))*AP621</f>
        <v>0</v>
      </c>
      <c r="AR621" s="155">
        <f t="shared" si="267"/>
        <v>1</v>
      </c>
      <c r="AS621" s="164">
        <f>(VLOOKUP(B621,'P2 Origin'!$C$21:$M$176,10,0))*K621</f>
        <v>0</v>
      </c>
      <c r="AT621" s="164">
        <f>(VLOOKUP(B621,'P2 Origin'!$C$21:$M$176,11,0))*J621</f>
        <v>0</v>
      </c>
      <c r="AU621" s="167">
        <v>30</v>
      </c>
      <c r="AV621" s="168">
        <v>30</v>
      </c>
      <c r="AW621" s="169">
        <v>0</v>
      </c>
      <c r="AX621" s="170">
        <f>IF(AU621&gt;=0.1,'P3 Bureaumarge zee- en luchtvr.'!$D$12,0)</f>
        <v>0</v>
      </c>
      <c r="AY621" s="163">
        <f t="shared" si="268"/>
        <v>0</v>
      </c>
      <c r="AZ621" s="157" t="str">
        <f>VLOOKUP(D621,'P4 Destination'!$C$21:$O$176,13,0)</f>
        <v>USD</v>
      </c>
      <c r="BA621" s="164">
        <f t="shared" si="269"/>
        <v>0</v>
      </c>
      <c r="BB621" s="171">
        <f>IF(AU621&gt;0.1,(VLOOKUP(D621,'P4 Destination'!$C$21:$M$176,3,0))*I621,0)</f>
        <v>0</v>
      </c>
      <c r="BC621" s="172">
        <f t="shared" si="270"/>
        <v>0</v>
      </c>
      <c r="BD621" s="171">
        <f>(VLOOKUP($D621,'P4 Destination'!$C$21:$M$176,4,0))*BC621</f>
        <v>0</v>
      </c>
      <c r="BE621" s="172">
        <f t="shared" si="271"/>
        <v>0</v>
      </c>
      <c r="BF621" s="171">
        <f>(VLOOKUP($D621,'P4 Destination'!$C$21:$M$176,5,0))*BE621</f>
        <v>0</v>
      </c>
      <c r="BG621" s="172">
        <f t="shared" si="272"/>
        <v>0</v>
      </c>
      <c r="BH621" s="171">
        <f>(VLOOKUP($D621,'P4 Destination'!$C$21:$M$176,6,0))*BG621</f>
        <v>0</v>
      </c>
      <c r="BI621" s="172">
        <f t="shared" si="273"/>
        <v>30</v>
      </c>
      <c r="BJ621" s="171">
        <f>(VLOOKUP($D621,'P4 Destination'!$C$21:$M$176,7,0))*BI621</f>
        <v>0</v>
      </c>
      <c r="BK621" s="172">
        <f t="shared" si="274"/>
        <v>0</v>
      </c>
      <c r="BL621" s="171">
        <f>(VLOOKUP($D621,'P4 Destination'!$C$21:$M$176,8,0))*BK621</f>
        <v>0</v>
      </c>
      <c r="BM621" s="172">
        <f t="shared" si="275"/>
        <v>0</v>
      </c>
      <c r="BN621" s="171">
        <f>(VLOOKUP($D621,'P4 Destination'!$C$21:$M$176,9,0))*BM621</f>
        <v>0</v>
      </c>
      <c r="BO621" s="154">
        <f t="shared" si="276"/>
        <v>1</v>
      </c>
      <c r="BP621" s="171">
        <f>(VLOOKUP(D621,'P4 Destination'!$C$21:$M$176,10,0))*K621</f>
        <v>0</v>
      </c>
      <c r="BQ621" s="171">
        <f>(VLOOKUP(D621,'P4 Destination'!$C$21:$M$176,11,0))*J621</f>
        <v>0</v>
      </c>
      <c r="BR621" s="173">
        <f t="shared" si="277"/>
        <v>0</v>
      </c>
      <c r="BS621" s="173">
        <f>(AV621*2500)*'P6 Verzekering'!$E$11</f>
        <v>0</v>
      </c>
      <c r="BT621" s="173">
        <f>(AW621*2500)*'P6 Verzekering'!$E$12</f>
        <v>0</v>
      </c>
      <c r="BU621" s="173">
        <f>(L621*2500)*'P6 Verzekering'!$E$13</f>
        <v>0</v>
      </c>
      <c r="BV621" s="173">
        <f t="shared" si="278"/>
        <v>0</v>
      </c>
      <c r="BW621"/>
      <c r="BX621"/>
    </row>
    <row r="622" spans="1:76">
      <c r="A622" s="152" t="s">
        <v>2157</v>
      </c>
      <c r="B622" s="152" t="s">
        <v>219</v>
      </c>
      <c r="C622" s="152" t="s">
        <v>219</v>
      </c>
      <c r="D622" s="152" t="s">
        <v>460</v>
      </c>
      <c r="E622" s="152" t="s">
        <v>453</v>
      </c>
      <c r="F622" s="153">
        <f t="shared" si="252"/>
        <v>6</v>
      </c>
      <c r="G622" s="154">
        <v>1</v>
      </c>
      <c r="H622" s="154">
        <f>IFERROR(VLOOKUP(B622,'P2 Origin'!$C$21:$Q$176,15,FALSE),0)</f>
        <v>0</v>
      </c>
      <c r="I622" s="154">
        <f>IFERROR(VLOOKUP(D622,'P4 Destination'!$C$21:$Q$176,15,FALSE),0)</f>
        <v>0</v>
      </c>
      <c r="J622" s="155">
        <v>1</v>
      </c>
      <c r="K622" s="155"/>
      <c r="L622" s="156">
        <v>0</v>
      </c>
      <c r="M622" s="155">
        <v>0</v>
      </c>
      <c r="N622" s="155">
        <v>0</v>
      </c>
      <c r="O622" s="157">
        <f t="shared" si="253"/>
        <v>0</v>
      </c>
      <c r="P622" s="158">
        <f t="shared" si="254"/>
        <v>0</v>
      </c>
      <c r="Q622" s="159">
        <f>IFERROR(VLOOKUP(N622,'P1 Intra-Europees'!$A$15:$H$25,3,0),0)*P622</f>
        <v>0</v>
      </c>
      <c r="R622" s="160">
        <f t="shared" si="255"/>
        <v>0</v>
      </c>
      <c r="S622" s="159">
        <f>IFERROR(VLOOKUP(N622,'P1 Intra-Europees'!$A$15:$H$25,4,0),0)*R622</f>
        <v>0</v>
      </c>
      <c r="T622" s="160">
        <f t="shared" si="256"/>
        <v>0</v>
      </c>
      <c r="U622" s="159">
        <f>IFERROR(VLOOKUP(N622,'P1 Intra-Europees'!$A$15:$H$25,5,0),0)*T622</f>
        <v>0</v>
      </c>
      <c r="V622" s="160">
        <f t="shared" si="257"/>
        <v>0</v>
      </c>
      <c r="W622" s="159">
        <f>IFERROR(VLOOKUP(N622,'P1 Intra-Europees'!$A$15:$H$25,6,0),0)*V622</f>
        <v>0</v>
      </c>
      <c r="X622" s="160">
        <f t="shared" si="258"/>
        <v>0</v>
      </c>
      <c r="Y622" s="159">
        <f>IFERROR(VLOOKUP(N622,'P1 Intra-Europees'!$A$15:$H$25,7,0),0)*X622</f>
        <v>0</v>
      </c>
      <c r="Z622" s="161">
        <f t="shared" si="259"/>
        <v>0</v>
      </c>
      <c r="AA622" s="162">
        <f>IFERROR(VLOOKUP(N622,'P1 Intra-Europees'!$A$15:$H$25,8,0),0)*Z622</f>
        <v>0</v>
      </c>
      <c r="AB622" s="163">
        <f t="shared" si="260"/>
        <v>0</v>
      </c>
      <c r="AC622" s="157" t="str">
        <f>VLOOKUP(B622,'P2 Origin'!$C$21:$O$176,13,0)</f>
        <v>EUR</v>
      </c>
      <c r="AD622" s="164">
        <f t="shared" si="261"/>
        <v>0</v>
      </c>
      <c r="AE622" s="165">
        <f>IF(AU622&gt;0.1,VLOOKUP(B622,'P2 Origin'!$C$21:$M$176,3,0)*H622,0)</f>
        <v>0</v>
      </c>
      <c r="AF622" s="166">
        <f t="shared" si="262"/>
        <v>0</v>
      </c>
      <c r="AG622" s="165">
        <f>(VLOOKUP(B622,'P2 Origin'!$C$21:$M$176,4,0))*AF622</f>
        <v>0</v>
      </c>
      <c r="AH622" s="166">
        <f t="shared" si="263"/>
        <v>6</v>
      </c>
      <c r="AI622" s="165">
        <f>(VLOOKUP(B622,'P2 Origin'!$C$21:$M$176,5,0))*AH622</f>
        <v>0</v>
      </c>
      <c r="AJ622" s="166">
        <f t="shared" si="279"/>
        <v>0</v>
      </c>
      <c r="AK622" s="165">
        <f>(VLOOKUP(B622,'P2 Origin'!$C$21:$M$176,6,0))*AJ622</f>
        <v>0</v>
      </c>
      <c r="AL622" s="166">
        <f t="shared" si="264"/>
        <v>0</v>
      </c>
      <c r="AM622" s="165">
        <f>(VLOOKUP($B622,'P2 Origin'!$C$21:$M$176,7,0))*AL622</f>
        <v>0</v>
      </c>
      <c r="AN622" s="166">
        <f t="shared" si="265"/>
        <v>0</v>
      </c>
      <c r="AO622" s="165">
        <f>(VLOOKUP($B622,'P2 Origin'!$C$21:$M$176,8,0))*AN622</f>
        <v>0</v>
      </c>
      <c r="AP622" s="166">
        <f t="shared" si="266"/>
        <v>0</v>
      </c>
      <c r="AQ622" s="165">
        <f>(VLOOKUP($B622,'P2 Origin'!$C$21:$M$176,9,0))*AP622</f>
        <v>0</v>
      </c>
      <c r="AR622" s="155">
        <f t="shared" si="267"/>
        <v>1</v>
      </c>
      <c r="AS622" s="164">
        <f>(VLOOKUP(B622,'P2 Origin'!$C$21:$M$176,10,0))*K622</f>
        <v>0</v>
      </c>
      <c r="AT622" s="164">
        <f>(VLOOKUP(B622,'P2 Origin'!$C$21:$M$176,11,0))*J622</f>
        <v>0</v>
      </c>
      <c r="AU622" s="167">
        <v>6</v>
      </c>
      <c r="AV622" s="168">
        <v>6</v>
      </c>
      <c r="AW622" s="169">
        <v>0</v>
      </c>
      <c r="AX622" s="170">
        <f>IF(AU622&gt;=0.1,'P3 Bureaumarge zee- en luchtvr.'!$D$12,0)</f>
        <v>0</v>
      </c>
      <c r="AY622" s="163">
        <f t="shared" si="268"/>
        <v>0</v>
      </c>
      <c r="AZ622" s="157" t="str">
        <f>VLOOKUP(D622,'P4 Destination'!$C$21:$O$176,13,0)</f>
        <v>USD</v>
      </c>
      <c r="BA622" s="164">
        <f t="shared" si="269"/>
        <v>0</v>
      </c>
      <c r="BB622" s="171">
        <f>IF(AU622&gt;0.1,(VLOOKUP(D622,'P4 Destination'!$C$21:$M$176,3,0))*I622,0)</f>
        <v>0</v>
      </c>
      <c r="BC622" s="172">
        <f t="shared" si="270"/>
        <v>0</v>
      </c>
      <c r="BD622" s="171">
        <f>(VLOOKUP($D622,'P4 Destination'!$C$21:$M$176,4,0))*BC622</f>
        <v>0</v>
      </c>
      <c r="BE622" s="172">
        <f t="shared" si="271"/>
        <v>6</v>
      </c>
      <c r="BF622" s="171">
        <f>(VLOOKUP($D622,'P4 Destination'!$C$21:$M$176,5,0))*BE622</f>
        <v>0</v>
      </c>
      <c r="BG622" s="172">
        <f t="shared" si="272"/>
        <v>0</v>
      </c>
      <c r="BH622" s="171">
        <f>(VLOOKUP($D622,'P4 Destination'!$C$21:$M$176,6,0))*BG622</f>
        <v>0</v>
      </c>
      <c r="BI622" s="172">
        <f t="shared" si="273"/>
        <v>0</v>
      </c>
      <c r="BJ622" s="171">
        <f>(VLOOKUP($D622,'P4 Destination'!$C$21:$M$176,7,0))*BI622</f>
        <v>0</v>
      </c>
      <c r="BK622" s="172">
        <f t="shared" si="274"/>
        <v>0</v>
      </c>
      <c r="BL622" s="171">
        <f>(VLOOKUP($D622,'P4 Destination'!$C$21:$M$176,8,0))*BK622</f>
        <v>0</v>
      </c>
      <c r="BM622" s="172">
        <f t="shared" si="275"/>
        <v>0</v>
      </c>
      <c r="BN622" s="171">
        <f>(VLOOKUP($D622,'P4 Destination'!$C$21:$M$176,9,0))*BM622</f>
        <v>0</v>
      </c>
      <c r="BO622" s="154">
        <f t="shared" si="276"/>
        <v>1</v>
      </c>
      <c r="BP622" s="171">
        <f>(VLOOKUP(D622,'P4 Destination'!$C$21:$M$176,10,0))*K622</f>
        <v>0</v>
      </c>
      <c r="BQ622" s="171">
        <f>(VLOOKUP(D622,'P4 Destination'!$C$21:$M$176,11,0))*J622</f>
        <v>0</v>
      </c>
      <c r="BR622" s="173">
        <f t="shared" si="277"/>
        <v>0</v>
      </c>
      <c r="BS622" s="173">
        <f>(AV622*2500)*'P6 Verzekering'!$E$11</f>
        <v>0</v>
      </c>
      <c r="BT622" s="173">
        <f>(AW622*2500)*'P6 Verzekering'!$E$12</f>
        <v>0</v>
      </c>
      <c r="BU622" s="173">
        <f>(L622*2500)*'P6 Verzekering'!$E$13</f>
        <v>0</v>
      </c>
      <c r="BV622" s="173">
        <f t="shared" si="278"/>
        <v>0</v>
      </c>
      <c r="BW622"/>
      <c r="BX622"/>
    </row>
    <row r="623" spans="1:76">
      <c r="A623" s="152" t="s">
        <v>2158</v>
      </c>
      <c r="B623" s="152" t="s">
        <v>219</v>
      </c>
      <c r="C623" s="152" t="s">
        <v>219</v>
      </c>
      <c r="D623" s="152" t="s">
        <v>460</v>
      </c>
      <c r="E623" s="152" t="s">
        <v>453</v>
      </c>
      <c r="F623" s="153">
        <f t="shared" si="252"/>
        <v>12</v>
      </c>
      <c r="G623" s="154">
        <v>1</v>
      </c>
      <c r="H623" s="154">
        <f>IFERROR(VLOOKUP(B623,'P2 Origin'!$C$21:$Q$176,15,FALSE),0)</f>
        <v>0</v>
      </c>
      <c r="I623" s="154">
        <f>IFERROR(VLOOKUP(D623,'P4 Destination'!$C$21:$Q$176,15,FALSE),0)</f>
        <v>0</v>
      </c>
      <c r="J623" s="155">
        <v>1</v>
      </c>
      <c r="K623" s="155"/>
      <c r="L623" s="156">
        <v>0</v>
      </c>
      <c r="M623" s="155">
        <v>0</v>
      </c>
      <c r="N623" s="155">
        <v>0</v>
      </c>
      <c r="O623" s="157">
        <f t="shared" si="253"/>
        <v>0</v>
      </c>
      <c r="P623" s="158">
        <f t="shared" si="254"/>
        <v>0</v>
      </c>
      <c r="Q623" s="159">
        <f>IFERROR(VLOOKUP(N623,'P1 Intra-Europees'!$A$15:$H$25,3,0),0)*P623</f>
        <v>0</v>
      </c>
      <c r="R623" s="160">
        <f t="shared" si="255"/>
        <v>0</v>
      </c>
      <c r="S623" s="159">
        <f>IFERROR(VLOOKUP(N623,'P1 Intra-Europees'!$A$15:$H$25,4,0),0)*R623</f>
        <v>0</v>
      </c>
      <c r="T623" s="160">
        <f t="shared" si="256"/>
        <v>0</v>
      </c>
      <c r="U623" s="159">
        <f>IFERROR(VLOOKUP(N623,'P1 Intra-Europees'!$A$15:$H$25,5,0),0)*T623</f>
        <v>0</v>
      </c>
      <c r="V623" s="160">
        <f t="shared" si="257"/>
        <v>0</v>
      </c>
      <c r="W623" s="159">
        <f>IFERROR(VLOOKUP(N623,'P1 Intra-Europees'!$A$15:$H$25,6,0),0)*V623</f>
        <v>0</v>
      </c>
      <c r="X623" s="160">
        <f t="shared" si="258"/>
        <v>0</v>
      </c>
      <c r="Y623" s="159">
        <f>IFERROR(VLOOKUP(N623,'P1 Intra-Europees'!$A$15:$H$25,7,0),0)*X623</f>
        <v>0</v>
      </c>
      <c r="Z623" s="161">
        <f t="shared" si="259"/>
        <v>0</v>
      </c>
      <c r="AA623" s="162">
        <f>IFERROR(VLOOKUP(N623,'P1 Intra-Europees'!$A$15:$H$25,8,0),0)*Z623</f>
        <v>0</v>
      </c>
      <c r="AB623" s="163">
        <f t="shared" si="260"/>
        <v>0</v>
      </c>
      <c r="AC623" s="157" t="str">
        <f>VLOOKUP(B623,'P2 Origin'!$C$21:$O$176,13,0)</f>
        <v>EUR</v>
      </c>
      <c r="AD623" s="164">
        <f t="shared" si="261"/>
        <v>0</v>
      </c>
      <c r="AE623" s="165">
        <f>IF(AU623&gt;0.1,VLOOKUP(B623,'P2 Origin'!$C$21:$M$176,3,0)*H623,0)</f>
        <v>0</v>
      </c>
      <c r="AF623" s="166">
        <f t="shared" si="262"/>
        <v>0</v>
      </c>
      <c r="AG623" s="165">
        <f>(VLOOKUP(B623,'P2 Origin'!$C$21:$M$176,4,0))*AF623</f>
        <v>0</v>
      </c>
      <c r="AH623" s="166">
        <f t="shared" si="263"/>
        <v>12</v>
      </c>
      <c r="AI623" s="165">
        <f>(VLOOKUP(B623,'P2 Origin'!$C$21:$M$176,5,0))*AH623</f>
        <v>0</v>
      </c>
      <c r="AJ623" s="166">
        <f t="shared" si="279"/>
        <v>0</v>
      </c>
      <c r="AK623" s="165">
        <f>(VLOOKUP(B623,'P2 Origin'!$C$21:$M$176,6,0))*AJ623</f>
        <v>0</v>
      </c>
      <c r="AL623" s="166">
        <f t="shared" si="264"/>
        <v>0</v>
      </c>
      <c r="AM623" s="165">
        <f>(VLOOKUP($B623,'P2 Origin'!$C$21:$M$176,7,0))*AL623</f>
        <v>0</v>
      </c>
      <c r="AN623" s="166">
        <f t="shared" si="265"/>
        <v>0</v>
      </c>
      <c r="AO623" s="165">
        <f>(VLOOKUP($B623,'P2 Origin'!$C$21:$M$176,8,0))*AN623</f>
        <v>0</v>
      </c>
      <c r="AP623" s="166">
        <f t="shared" si="266"/>
        <v>0</v>
      </c>
      <c r="AQ623" s="165">
        <f>(VLOOKUP($B623,'P2 Origin'!$C$21:$M$176,9,0))*AP623</f>
        <v>0</v>
      </c>
      <c r="AR623" s="155">
        <f t="shared" si="267"/>
        <v>1</v>
      </c>
      <c r="AS623" s="164">
        <f>(VLOOKUP(B623,'P2 Origin'!$C$21:$M$176,10,0))*K623</f>
        <v>0</v>
      </c>
      <c r="AT623" s="164">
        <f>(VLOOKUP(B623,'P2 Origin'!$C$21:$M$176,11,0))*J623</f>
        <v>0</v>
      </c>
      <c r="AU623" s="167">
        <v>12</v>
      </c>
      <c r="AV623" s="168">
        <v>12</v>
      </c>
      <c r="AW623" s="169">
        <v>0</v>
      </c>
      <c r="AX623" s="170">
        <f>IF(AU623&gt;=0.1,'P3 Bureaumarge zee- en luchtvr.'!$D$12,0)</f>
        <v>0</v>
      </c>
      <c r="AY623" s="163">
        <f t="shared" si="268"/>
        <v>0</v>
      </c>
      <c r="AZ623" s="157" t="str">
        <f>VLOOKUP(D623,'P4 Destination'!$C$21:$O$176,13,0)</f>
        <v>USD</v>
      </c>
      <c r="BA623" s="164">
        <f t="shared" si="269"/>
        <v>0</v>
      </c>
      <c r="BB623" s="171">
        <f>IF(AU623&gt;0.1,(VLOOKUP(D623,'P4 Destination'!$C$21:$M$176,3,0))*I623,0)</f>
        <v>0</v>
      </c>
      <c r="BC623" s="172">
        <f t="shared" si="270"/>
        <v>0</v>
      </c>
      <c r="BD623" s="171">
        <f>(VLOOKUP($D623,'P4 Destination'!$C$21:$M$176,4,0))*BC623</f>
        <v>0</v>
      </c>
      <c r="BE623" s="172">
        <f t="shared" si="271"/>
        <v>12</v>
      </c>
      <c r="BF623" s="171">
        <f>(VLOOKUP($D623,'P4 Destination'!$C$21:$M$176,5,0))*BE623</f>
        <v>0</v>
      </c>
      <c r="BG623" s="172">
        <f t="shared" si="272"/>
        <v>0</v>
      </c>
      <c r="BH623" s="171">
        <f>(VLOOKUP($D623,'P4 Destination'!$C$21:$M$176,6,0))*BG623</f>
        <v>0</v>
      </c>
      <c r="BI623" s="172">
        <f t="shared" si="273"/>
        <v>0</v>
      </c>
      <c r="BJ623" s="171">
        <f>(VLOOKUP($D623,'P4 Destination'!$C$21:$M$176,7,0))*BI623</f>
        <v>0</v>
      </c>
      <c r="BK623" s="172">
        <f t="shared" si="274"/>
        <v>0</v>
      </c>
      <c r="BL623" s="171">
        <f>(VLOOKUP($D623,'P4 Destination'!$C$21:$M$176,8,0))*BK623</f>
        <v>0</v>
      </c>
      <c r="BM623" s="172">
        <f t="shared" si="275"/>
        <v>0</v>
      </c>
      <c r="BN623" s="171">
        <f>(VLOOKUP($D623,'P4 Destination'!$C$21:$M$176,9,0))*BM623</f>
        <v>0</v>
      </c>
      <c r="BO623" s="154">
        <f t="shared" si="276"/>
        <v>1</v>
      </c>
      <c r="BP623" s="171">
        <f>(VLOOKUP(D623,'P4 Destination'!$C$21:$M$176,10,0))*K623</f>
        <v>0</v>
      </c>
      <c r="BQ623" s="171">
        <f>(VLOOKUP(D623,'P4 Destination'!$C$21:$M$176,11,0))*J623</f>
        <v>0</v>
      </c>
      <c r="BR623" s="173">
        <f t="shared" si="277"/>
        <v>0</v>
      </c>
      <c r="BS623" s="173">
        <f>(AV623*2500)*'P6 Verzekering'!$E$11</f>
        <v>0</v>
      </c>
      <c r="BT623" s="173">
        <f>(AW623*2500)*'P6 Verzekering'!$E$12</f>
        <v>0</v>
      </c>
      <c r="BU623" s="173">
        <f>(L623*2500)*'P6 Verzekering'!$E$13</f>
        <v>0</v>
      </c>
      <c r="BV623" s="173">
        <f t="shared" si="278"/>
        <v>0</v>
      </c>
      <c r="BW623"/>
      <c r="BX623"/>
    </row>
    <row r="624" spans="1:76">
      <c r="A624" s="152" t="s">
        <v>2159</v>
      </c>
      <c r="B624" s="152" t="s">
        <v>219</v>
      </c>
      <c r="C624" s="152" t="s">
        <v>219</v>
      </c>
      <c r="D624" s="152" t="s">
        <v>460</v>
      </c>
      <c r="E624" s="152" t="s">
        <v>453</v>
      </c>
      <c r="F624" s="153">
        <f t="shared" si="252"/>
        <v>29</v>
      </c>
      <c r="G624" s="154">
        <v>1</v>
      </c>
      <c r="H624" s="154">
        <f>IFERROR(VLOOKUP(B624,'P2 Origin'!$C$21:$Q$176,15,FALSE),0)</f>
        <v>0</v>
      </c>
      <c r="I624" s="154">
        <f>IFERROR(VLOOKUP(D624,'P4 Destination'!$C$21:$Q$176,15,FALSE),0)</f>
        <v>0</v>
      </c>
      <c r="J624" s="155">
        <v>1</v>
      </c>
      <c r="K624" s="155"/>
      <c r="L624" s="156">
        <v>0</v>
      </c>
      <c r="M624" s="155">
        <v>0</v>
      </c>
      <c r="N624" s="155">
        <v>0</v>
      </c>
      <c r="O624" s="157">
        <f t="shared" si="253"/>
        <v>0</v>
      </c>
      <c r="P624" s="158">
        <f t="shared" si="254"/>
        <v>0</v>
      </c>
      <c r="Q624" s="159">
        <f>IFERROR(VLOOKUP(N624,'P1 Intra-Europees'!$A$15:$H$25,3,0),0)*P624</f>
        <v>0</v>
      </c>
      <c r="R624" s="160">
        <f t="shared" si="255"/>
        <v>0</v>
      </c>
      <c r="S624" s="159">
        <f>IFERROR(VLOOKUP(N624,'P1 Intra-Europees'!$A$15:$H$25,4,0),0)*R624</f>
        <v>0</v>
      </c>
      <c r="T624" s="160">
        <f t="shared" si="256"/>
        <v>0</v>
      </c>
      <c r="U624" s="159">
        <f>IFERROR(VLOOKUP(N624,'P1 Intra-Europees'!$A$15:$H$25,5,0),0)*T624</f>
        <v>0</v>
      </c>
      <c r="V624" s="160">
        <f t="shared" si="257"/>
        <v>0</v>
      </c>
      <c r="W624" s="159">
        <f>IFERROR(VLOOKUP(N624,'P1 Intra-Europees'!$A$15:$H$25,6,0),0)*V624</f>
        <v>0</v>
      </c>
      <c r="X624" s="160">
        <f t="shared" si="258"/>
        <v>0</v>
      </c>
      <c r="Y624" s="159">
        <f>IFERROR(VLOOKUP(N624,'P1 Intra-Europees'!$A$15:$H$25,7,0),0)*X624</f>
        <v>0</v>
      </c>
      <c r="Z624" s="161">
        <f t="shared" si="259"/>
        <v>0</v>
      </c>
      <c r="AA624" s="162">
        <f>IFERROR(VLOOKUP(N624,'P1 Intra-Europees'!$A$15:$H$25,8,0),0)*Z624</f>
        <v>0</v>
      </c>
      <c r="AB624" s="163">
        <f t="shared" si="260"/>
        <v>0</v>
      </c>
      <c r="AC624" s="157" t="str">
        <f>VLOOKUP(B624,'P2 Origin'!$C$21:$O$176,13,0)</f>
        <v>EUR</v>
      </c>
      <c r="AD624" s="164">
        <f t="shared" si="261"/>
        <v>0</v>
      </c>
      <c r="AE624" s="165">
        <f>IF(AU624&gt;0.1,VLOOKUP(B624,'P2 Origin'!$C$21:$M$176,3,0)*H624,0)</f>
        <v>0</v>
      </c>
      <c r="AF624" s="166">
        <f t="shared" si="262"/>
        <v>0</v>
      </c>
      <c r="AG624" s="165">
        <f>(VLOOKUP(B624,'P2 Origin'!$C$21:$M$176,4,0))*AF624</f>
        <v>0</v>
      </c>
      <c r="AH624" s="166">
        <f t="shared" si="263"/>
        <v>0</v>
      </c>
      <c r="AI624" s="165">
        <f>(VLOOKUP(B624,'P2 Origin'!$C$21:$M$176,5,0))*AH624</f>
        <v>0</v>
      </c>
      <c r="AJ624" s="166">
        <f t="shared" si="279"/>
        <v>0</v>
      </c>
      <c r="AK624" s="165">
        <f>(VLOOKUP(B624,'P2 Origin'!$C$21:$M$176,6,0))*AJ624</f>
        <v>0</v>
      </c>
      <c r="AL624" s="166">
        <f t="shared" si="264"/>
        <v>29</v>
      </c>
      <c r="AM624" s="165">
        <f>(VLOOKUP($B624,'P2 Origin'!$C$21:$M$176,7,0))*AL624</f>
        <v>0</v>
      </c>
      <c r="AN624" s="166">
        <f t="shared" si="265"/>
        <v>0</v>
      </c>
      <c r="AO624" s="165">
        <f>(VLOOKUP($B624,'P2 Origin'!$C$21:$M$176,8,0))*AN624</f>
        <v>0</v>
      </c>
      <c r="AP624" s="166">
        <f t="shared" si="266"/>
        <v>0</v>
      </c>
      <c r="AQ624" s="165">
        <f>(VLOOKUP($B624,'P2 Origin'!$C$21:$M$176,9,0))*AP624</f>
        <v>0</v>
      </c>
      <c r="AR624" s="155">
        <f t="shared" si="267"/>
        <v>1</v>
      </c>
      <c r="AS624" s="164">
        <f>(VLOOKUP(B624,'P2 Origin'!$C$21:$M$176,10,0))*K624</f>
        <v>0</v>
      </c>
      <c r="AT624" s="164">
        <f>(VLOOKUP(B624,'P2 Origin'!$C$21:$M$176,11,0))*J624</f>
        <v>0</v>
      </c>
      <c r="AU624" s="167">
        <v>29</v>
      </c>
      <c r="AV624" s="168">
        <v>29</v>
      </c>
      <c r="AW624" s="169">
        <v>0</v>
      </c>
      <c r="AX624" s="170">
        <f>IF(AU624&gt;=0.1,'P3 Bureaumarge zee- en luchtvr.'!$D$12,0)</f>
        <v>0</v>
      </c>
      <c r="AY624" s="163">
        <f t="shared" si="268"/>
        <v>0</v>
      </c>
      <c r="AZ624" s="157" t="str">
        <f>VLOOKUP(D624,'P4 Destination'!$C$21:$O$176,13,0)</f>
        <v>USD</v>
      </c>
      <c r="BA624" s="164">
        <f t="shared" si="269"/>
        <v>0</v>
      </c>
      <c r="BB624" s="171">
        <f>IF(AU624&gt;0.1,(VLOOKUP(D624,'P4 Destination'!$C$21:$M$176,3,0))*I624,0)</f>
        <v>0</v>
      </c>
      <c r="BC624" s="172">
        <f t="shared" si="270"/>
        <v>0</v>
      </c>
      <c r="BD624" s="171">
        <f>(VLOOKUP($D624,'P4 Destination'!$C$21:$M$176,4,0))*BC624</f>
        <v>0</v>
      </c>
      <c r="BE624" s="172">
        <f t="shared" si="271"/>
        <v>0</v>
      </c>
      <c r="BF624" s="171">
        <f>(VLOOKUP($D624,'P4 Destination'!$C$21:$M$176,5,0))*BE624</f>
        <v>0</v>
      </c>
      <c r="BG624" s="172">
        <f t="shared" si="272"/>
        <v>0</v>
      </c>
      <c r="BH624" s="171">
        <f>(VLOOKUP($D624,'P4 Destination'!$C$21:$M$176,6,0))*BG624</f>
        <v>0</v>
      </c>
      <c r="BI624" s="172">
        <f t="shared" si="273"/>
        <v>29</v>
      </c>
      <c r="BJ624" s="171">
        <f>(VLOOKUP($D624,'P4 Destination'!$C$21:$M$176,7,0))*BI624</f>
        <v>0</v>
      </c>
      <c r="BK624" s="172">
        <f t="shared" si="274"/>
        <v>0</v>
      </c>
      <c r="BL624" s="171">
        <f>(VLOOKUP($D624,'P4 Destination'!$C$21:$M$176,8,0))*BK624</f>
        <v>0</v>
      </c>
      <c r="BM624" s="172">
        <f t="shared" si="275"/>
        <v>0</v>
      </c>
      <c r="BN624" s="171">
        <f>(VLOOKUP($D624,'P4 Destination'!$C$21:$M$176,9,0))*BM624</f>
        <v>0</v>
      </c>
      <c r="BO624" s="154">
        <f t="shared" si="276"/>
        <v>1</v>
      </c>
      <c r="BP624" s="171">
        <f>(VLOOKUP(D624,'P4 Destination'!$C$21:$M$176,10,0))*K624</f>
        <v>0</v>
      </c>
      <c r="BQ624" s="171">
        <f>(VLOOKUP(D624,'P4 Destination'!$C$21:$M$176,11,0))*J624</f>
        <v>0</v>
      </c>
      <c r="BR624" s="173">
        <f t="shared" si="277"/>
        <v>0</v>
      </c>
      <c r="BS624" s="173">
        <f>(AV624*2500)*'P6 Verzekering'!$E$11</f>
        <v>0</v>
      </c>
      <c r="BT624" s="173">
        <f>(AW624*2500)*'P6 Verzekering'!$E$12</f>
        <v>0</v>
      </c>
      <c r="BU624" s="173">
        <f>(L624*2500)*'P6 Verzekering'!$E$13</f>
        <v>0</v>
      </c>
      <c r="BV624" s="173">
        <f t="shared" si="278"/>
        <v>0</v>
      </c>
      <c r="BW624"/>
      <c r="BX624"/>
    </row>
    <row r="625" spans="1:76">
      <c r="A625" s="152" t="s">
        <v>2160</v>
      </c>
      <c r="B625" s="152" t="s">
        <v>219</v>
      </c>
      <c r="C625" s="152" t="s">
        <v>219</v>
      </c>
      <c r="D625" s="152" t="s">
        <v>460</v>
      </c>
      <c r="E625" s="152" t="s">
        <v>453</v>
      </c>
      <c r="F625" s="153">
        <f t="shared" si="252"/>
        <v>18</v>
      </c>
      <c r="G625" s="154">
        <v>1</v>
      </c>
      <c r="H625" s="154">
        <f>IFERROR(VLOOKUP(B625,'P2 Origin'!$C$21:$Q$176,15,FALSE),0)</f>
        <v>0</v>
      </c>
      <c r="I625" s="154">
        <f>IFERROR(VLOOKUP(D625,'P4 Destination'!$C$21:$Q$176,15,FALSE),0)</f>
        <v>0</v>
      </c>
      <c r="J625" s="155">
        <v>1</v>
      </c>
      <c r="K625" s="155"/>
      <c r="L625" s="156">
        <v>0</v>
      </c>
      <c r="M625" s="155">
        <v>0</v>
      </c>
      <c r="N625" s="155">
        <v>0</v>
      </c>
      <c r="O625" s="157">
        <f t="shared" si="253"/>
        <v>0</v>
      </c>
      <c r="P625" s="158">
        <f t="shared" si="254"/>
        <v>0</v>
      </c>
      <c r="Q625" s="159">
        <f>IFERROR(VLOOKUP(N625,'P1 Intra-Europees'!$A$15:$H$25,3,0),0)*P625</f>
        <v>0</v>
      </c>
      <c r="R625" s="160">
        <f t="shared" si="255"/>
        <v>0</v>
      </c>
      <c r="S625" s="159">
        <f>IFERROR(VLOOKUP(N625,'P1 Intra-Europees'!$A$15:$H$25,4,0),0)*R625</f>
        <v>0</v>
      </c>
      <c r="T625" s="160">
        <f t="shared" si="256"/>
        <v>0</v>
      </c>
      <c r="U625" s="159">
        <f>IFERROR(VLOOKUP(N625,'P1 Intra-Europees'!$A$15:$H$25,5,0),0)*T625</f>
        <v>0</v>
      </c>
      <c r="V625" s="160">
        <f t="shared" si="257"/>
        <v>0</v>
      </c>
      <c r="W625" s="159">
        <f>IFERROR(VLOOKUP(N625,'P1 Intra-Europees'!$A$15:$H$25,6,0),0)*V625</f>
        <v>0</v>
      </c>
      <c r="X625" s="160">
        <f t="shared" si="258"/>
        <v>0</v>
      </c>
      <c r="Y625" s="159">
        <f>IFERROR(VLOOKUP(N625,'P1 Intra-Europees'!$A$15:$H$25,7,0),0)*X625</f>
        <v>0</v>
      </c>
      <c r="Z625" s="161">
        <f t="shared" si="259"/>
        <v>0</v>
      </c>
      <c r="AA625" s="162">
        <f>IFERROR(VLOOKUP(N625,'P1 Intra-Europees'!$A$15:$H$25,8,0),0)*Z625</f>
        <v>0</v>
      </c>
      <c r="AB625" s="163">
        <f t="shared" si="260"/>
        <v>0</v>
      </c>
      <c r="AC625" s="157" t="str">
        <f>VLOOKUP(B625,'P2 Origin'!$C$21:$O$176,13,0)</f>
        <v>EUR</v>
      </c>
      <c r="AD625" s="164">
        <f t="shared" si="261"/>
        <v>0</v>
      </c>
      <c r="AE625" s="165">
        <f>IF(AU625&gt;0.1,VLOOKUP(B625,'P2 Origin'!$C$21:$M$176,3,0)*H625,0)</f>
        <v>0</v>
      </c>
      <c r="AF625" s="166">
        <f t="shared" si="262"/>
        <v>0</v>
      </c>
      <c r="AG625" s="165">
        <f>(VLOOKUP(B625,'P2 Origin'!$C$21:$M$176,4,0))*AF625</f>
        <v>0</v>
      </c>
      <c r="AH625" s="166">
        <f t="shared" si="263"/>
        <v>0</v>
      </c>
      <c r="AI625" s="165">
        <f>(VLOOKUP(B625,'P2 Origin'!$C$21:$M$176,5,0))*AH625</f>
        <v>0</v>
      </c>
      <c r="AJ625" s="166">
        <f t="shared" si="279"/>
        <v>18</v>
      </c>
      <c r="AK625" s="165">
        <f>(VLOOKUP(B625,'P2 Origin'!$C$21:$M$176,6,0))*AJ625</f>
        <v>0</v>
      </c>
      <c r="AL625" s="166">
        <f t="shared" si="264"/>
        <v>0</v>
      </c>
      <c r="AM625" s="165">
        <f>(VLOOKUP($B625,'P2 Origin'!$C$21:$M$176,7,0))*AL625</f>
        <v>0</v>
      </c>
      <c r="AN625" s="166">
        <f t="shared" si="265"/>
        <v>0</v>
      </c>
      <c r="AO625" s="165">
        <f>(VLOOKUP($B625,'P2 Origin'!$C$21:$M$176,8,0))*AN625</f>
        <v>0</v>
      </c>
      <c r="AP625" s="166">
        <f t="shared" si="266"/>
        <v>0</v>
      </c>
      <c r="AQ625" s="165">
        <f>(VLOOKUP($B625,'P2 Origin'!$C$21:$M$176,9,0))*AP625</f>
        <v>0</v>
      </c>
      <c r="AR625" s="155">
        <f t="shared" si="267"/>
        <v>1</v>
      </c>
      <c r="AS625" s="164">
        <f>(VLOOKUP(B625,'P2 Origin'!$C$21:$M$176,10,0))*K625</f>
        <v>0</v>
      </c>
      <c r="AT625" s="164">
        <f>(VLOOKUP(B625,'P2 Origin'!$C$21:$M$176,11,0))*J625</f>
        <v>0</v>
      </c>
      <c r="AU625" s="167">
        <v>18</v>
      </c>
      <c r="AV625" s="168">
        <v>18</v>
      </c>
      <c r="AW625" s="169">
        <v>0</v>
      </c>
      <c r="AX625" s="170">
        <f>IF(AU625&gt;=0.1,'P3 Bureaumarge zee- en luchtvr.'!$D$12,0)</f>
        <v>0</v>
      </c>
      <c r="AY625" s="163">
        <f t="shared" si="268"/>
        <v>0</v>
      </c>
      <c r="AZ625" s="157" t="str">
        <f>VLOOKUP(D625,'P4 Destination'!$C$21:$O$176,13,0)</f>
        <v>USD</v>
      </c>
      <c r="BA625" s="164">
        <f t="shared" si="269"/>
        <v>0</v>
      </c>
      <c r="BB625" s="171">
        <f>IF(AU625&gt;0.1,(VLOOKUP(D625,'P4 Destination'!$C$21:$M$176,3,0))*I625,0)</f>
        <v>0</v>
      </c>
      <c r="BC625" s="172">
        <f t="shared" si="270"/>
        <v>0</v>
      </c>
      <c r="BD625" s="171">
        <f>(VLOOKUP($D625,'P4 Destination'!$C$21:$M$176,4,0))*BC625</f>
        <v>0</v>
      </c>
      <c r="BE625" s="172">
        <f t="shared" si="271"/>
        <v>0</v>
      </c>
      <c r="BF625" s="171">
        <f>(VLOOKUP($D625,'P4 Destination'!$C$21:$M$176,5,0))*BE625</f>
        <v>0</v>
      </c>
      <c r="BG625" s="172">
        <f t="shared" si="272"/>
        <v>18</v>
      </c>
      <c r="BH625" s="171">
        <f>(VLOOKUP($D625,'P4 Destination'!$C$21:$M$176,6,0))*BG625</f>
        <v>0</v>
      </c>
      <c r="BI625" s="172">
        <f t="shared" si="273"/>
        <v>0</v>
      </c>
      <c r="BJ625" s="171">
        <f>(VLOOKUP($D625,'P4 Destination'!$C$21:$M$176,7,0))*BI625</f>
        <v>0</v>
      </c>
      <c r="BK625" s="172">
        <f t="shared" si="274"/>
        <v>0</v>
      </c>
      <c r="BL625" s="171">
        <f>(VLOOKUP($D625,'P4 Destination'!$C$21:$M$176,8,0))*BK625</f>
        <v>0</v>
      </c>
      <c r="BM625" s="172">
        <f t="shared" si="275"/>
        <v>0</v>
      </c>
      <c r="BN625" s="171">
        <f>(VLOOKUP($D625,'P4 Destination'!$C$21:$M$176,9,0))*BM625</f>
        <v>0</v>
      </c>
      <c r="BO625" s="154">
        <f t="shared" si="276"/>
        <v>1</v>
      </c>
      <c r="BP625" s="171">
        <f>(VLOOKUP(D625,'P4 Destination'!$C$21:$M$176,10,0))*K625</f>
        <v>0</v>
      </c>
      <c r="BQ625" s="171">
        <f>(VLOOKUP(D625,'P4 Destination'!$C$21:$M$176,11,0))*J625</f>
        <v>0</v>
      </c>
      <c r="BR625" s="173">
        <f t="shared" si="277"/>
        <v>0</v>
      </c>
      <c r="BS625" s="173">
        <f>(AV625*2500)*'P6 Verzekering'!$E$11</f>
        <v>0</v>
      </c>
      <c r="BT625" s="173">
        <f>(AW625*2500)*'P6 Verzekering'!$E$12</f>
        <v>0</v>
      </c>
      <c r="BU625" s="173">
        <f>(L625*2500)*'P6 Verzekering'!$E$13</f>
        <v>0</v>
      </c>
      <c r="BV625" s="173">
        <f t="shared" si="278"/>
        <v>0</v>
      </c>
      <c r="BW625"/>
      <c r="BX625"/>
    </row>
    <row r="626" spans="1:76">
      <c r="A626" s="152" t="s">
        <v>2161</v>
      </c>
      <c r="B626" s="152" t="s">
        <v>219</v>
      </c>
      <c r="C626" s="152" t="s">
        <v>219</v>
      </c>
      <c r="D626" s="152" t="s">
        <v>460</v>
      </c>
      <c r="E626" s="152" t="s">
        <v>453</v>
      </c>
      <c r="F626" s="153">
        <f t="shared" si="252"/>
        <v>18</v>
      </c>
      <c r="G626" s="154">
        <v>1</v>
      </c>
      <c r="H626" s="154">
        <f>IFERROR(VLOOKUP(B626,'P2 Origin'!$C$21:$Q$176,15,FALSE),0)</f>
        <v>0</v>
      </c>
      <c r="I626" s="154">
        <f>IFERROR(VLOOKUP(D626,'P4 Destination'!$C$21:$Q$176,15,FALSE),0)</f>
        <v>0</v>
      </c>
      <c r="J626" s="155">
        <v>1</v>
      </c>
      <c r="K626" s="155"/>
      <c r="L626" s="156">
        <v>0</v>
      </c>
      <c r="M626" s="155">
        <v>0</v>
      </c>
      <c r="N626" s="155">
        <v>0</v>
      </c>
      <c r="O626" s="157">
        <f t="shared" si="253"/>
        <v>0</v>
      </c>
      <c r="P626" s="158">
        <f t="shared" si="254"/>
        <v>0</v>
      </c>
      <c r="Q626" s="159">
        <f>IFERROR(VLOOKUP(N626,'P1 Intra-Europees'!$A$15:$H$25,3,0),0)*P626</f>
        <v>0</v>
      </c>
      <c r="R626" s="160">
        <f t="shared" si="255"/>
        <v>0</v>
      </c>
      <c r="S626" s="159">
        <f>IFERROR(VLOOKUP(N626,'P1 Intra-Europees'!$A$15:$H$25,4,0),0)*R626</f>
        <v>0</v>
      </c>
      <c r="T626" s="160">
        <f t="shared" si="256"/>
        <v>0</v>
      </c>
      <c r="U626" s="159">
        <f>IFERROR(VLOOKUP(N626,'P1 Intra-Europees'!$A$15:$H$25,5,0),0)*T626</f>
        <v>0</v>
      </c>
      <c r="V626" s="160">
        <f t="shared" si="257"/>
        <v>0</v>
      </c>
      <c r="W626" s="159">
        <f>IFERROR(VLOOKUP(N626,'P1 Intra-Europees'!$A$15:$H$25,6,0),0)*V626</f>
        <v>0</v>
      </c>
      <c r="X626" s="160">
        <f t="shared" si="258"/>
        <v>0</v>
      </c>
      <c r="Y626" s="159">
        <f>IFERROR(VLOOKUP(N626,'P1 Intra-Europees'!$A$15:$H$25,7,0),0)*X626</f>
        <v>0</v>
      </c>
      <c r="Z626" s="161">
        <f t="shared" si="259"/>
        <v>0</v>
      </c>
      <c r="AA626" s="162">
        <f>IFERROR(VLOOKUP(N626,'P1 Intra-Europees'!$A$15:$H$25,8,0),0)*Z626</f>
        <v>0</v>
      </c>
      <c r="AB626" s="163">
        <f t="shared" si="260"/>
        <v>0</v>
      </c>
      <c r="AC626" s="157" t="str">
        <f>VLOOKUP(B626,'P2 Origin'!$C$21:$O$176,13,0)</f>
        <v>EUR</v>
      </c>
      <c r="AD626" s="164">
        <f t="shared" si="261"/>
        <v>0</v>
      </c>
      <c r="AE626" s="165">
        <f>IF(AU626&gt;0.1,VLOOKUP(B626,'P2 Origin'!$C$21:$M$176,3,0)*H626,0)</f>
        <v>0</v>
      </c>
      <c r="AF626" s="166">
        <f t="shared" si="262"/>
        <v>0</v>
      </c>
      <c r="AG626" s="165">
        <f>(VLOOKUP(B626,'P2 Origin'!$C$21:$M$176,4,0))*AF626</f>
        <v>0</v>
      </c>
      <c r="AH626" s="166">
        <f t="shared" si="263"/>
        <v>0</v>
      </c>
      <c r="AI626" s="165">
        <f>(VLOOKUP(B626,'P2 Origin'!$C$21:$M$176,5,0))*AH626</f>
        <v>0</v>
      </c>
      <c r="AJ626" s="166">
        <f t="shared" si="279"/>
        <v>18</v>
      </c>
      <c r="AK626" s="165">
        <f>(VLOOKUP(B626,'P2 Origin'!$C$21:$M$176,6,0))*AJ626</f>
        <v>0</v>
      </c>
      <c r="AL626" s="166">
        <f t="shared" si="264"/>
        <v>0</v>
      </c>
      <c r="AM626" s="165">
        <f>(VLOOKUP($B626,'P2 Origin'!$C$21:$M$176,7,0))*AL626</f>
        <v>0</v>
      </c>
      <c r="AN626" s="166">
        <f t="shared" si="265"/>
        <v>0</v>
      </c>
      <c r="AO626" s="165">
        <f>(VLOOKUP($B626,'P2 Origin'!$C$21:$M$176,8,0))*AN626</f>
        <v>0</v>
      </c>
      <c r="AP626" s="166">
        <f t="shared" si="266"/>
        <v>0</v>
      </c>
      <c r="AQ626" s="165">
        <f>(VLOOKUP($B626,'P2 Origin'!$C$21:$M$176,9,0))*AP626</f>
        <v>0</v>
      </c>
      <c r="AR626" s="155">
        <f t="shared" si="267"/>
        <v>1</v>
      </c>
      <c r="AS626" s="164">
        <f>(VLOOKUP(B626,'P2 Origin'!$C$21:$M$176,10,0))*K626</f>
        <v>0</v>
      </c>
      <c r="AT626" s="164">
        <f>(VLOOKUP(B626,'P2 Origin'!$C$21:$M$176,11,0))*J626</f>
        <v>0</v>
      </c>
      <c r="AU626" s="167">
        <v>18</v>
      </c>
      <c r="AV626" s="168">
        <v>18</v>
      </c>
      <c r="AW626" s="169">
        <v>0</v>
      </c>
      <c r="AX626" s="170">
        <f>IF(AU626&gt;=0.1,'P3 Bureaumarge zee- en luchtvr.'!$D$12,0)</f>
        <v>0</v>
      </c>
      <c r="AY626" s="163">
        <f t="shared" si="268"/>
        <v>0</v>
      </c>
      <c r="AZ626" s="157" t="str">
        <f>VLOOKUP(D626,'P4 Destination'!$C$21:$O$176,13,0)</f>
        <v>USD</v>
      </c>
      <c r="BA626" s="164">
        <f t="shared" si="269"/>
        <v>0</v>
      </c>
      <c r="BB626" s="171">
        <f>IF(AU626&gt;0.1,(VLOOKUP(D626,'P4 Destination'!$C$21:$M$176,3,0))*I626,0)</f>
        <v>0</v>
      </c>
      <c r="BC626" s="172">
        <f t="shared" si="270"/>
        <v>0</v>
      </c>
      <c r="BD626" s="171">
        <f>(VLOOKUP($D626,'P4 Destination'!$C$21:$M$176,4,0))*BC626</f>
        <v>0</v>
      </c>
      <c r="BE626" s="172">
        <f t="shared" si="271"/>
        <v>0</v>
      </c>
      <c r="BF626" s="171">
        <f>(VLOOKUP($D626,'P4 Destination'!$C$21:$M$176,5,0))*BE626</f>
        <v>0</v>
      </c>
      <c r="BG626" s="172">
        <f t="shared" si="272"/>
        <v>18</v>
      </c>
      <c r="BH626" s="171">
        <f>(VLOOKUP($D626,'P4 Destination'!$C$21:$M$176,6,0))*BG626</f>
        <v>0</v>
      </c>
      <c r="BI626" s="172">
        <f t="shared" si="273"/>
        <v>0</v>
      </c>
      <c r="BJ626" s="171">
        <f>(VLOOKUP($D626,'P4 Destination'!$C$21:$M$176,7,0))*BI626</f>
        <v>0</v>
      </c>
      <c r="BK626" s="172">
        <f t="shared" si="274"/>
        <v>0</v>
      </c>
      <c r="BL626" s="171">
        <f>(VLOOKUP($D626,'P4 Destination'!$C$21:$M$176,8,0))*BK626</f>
        <v>0</v>
      </c>
      <c r="BM626" s="172">
        <f t="shared" si="275"/>
        <v>0</v>
      </c>
      <c r="BN626" s="171">
        <f>(VLOOKUP($D626,'P4 Destination'!$C$21:$M$176,9,0))*BM626</f>
        <v>0</v>
      </c>
      <c r="BO626" s="154">
        <f t="shared" si="276"/>
        <v>1</v>
      </c>
      <c r="BP626" s="171">
        <f>(VLOOKUP(D626,'P4 Destination'!$C$21:$M$176,10,0))*K626</f>
        <v>0</v>
      </c>
      <c r="BQ626" s="171">
        <f>(VLOOKUP(D626,'P4 Destination'!$C$21:$M$176,11,0))*J626</f>
        <v>0</v>
      </c>
      <c r="BR626" s="173">
        <f t="shared" si="277"/>
        <v>0</v>
      </c>
      <c r="BS626" s="173">
        <f>(AV626*2500)*'P6 Verzekering'!$E$11</f>
        <v>0</v>
      </c>
      <c r="BT626" s="173">
        <f>(AW626*2500)*'P6 Verzekering'!$E$12</f>
        <v>0</v>
      </c>
      <c r="BU626" s="173">
        <f>(L626*2500)*'P6 Verzekering'!$E$13</f>
        <v>0</v>
      </c>
      <c r="BV626" s="173">
        <f t="shared" si="278"/>
        <v>0</v>
      </c>
      <c r="BW626"/>
      <c r="BX626"/>
    </row>
    <row r="627" spans="1:76">
      <c r="A627" s="152" t="s">
        <v>2162</v>
      </c>
      <c r="B627" s="152" t="s">
        <v>219</v>
      </c>
      <c r="C627" s="152" t="s">
        <v>219</v>
      </c>
      <c r="D627" s="152" t="s">
        <v>460</v>
      </c>
      <c r="E627" s="152" t="s">
        <v>453</v>
      </c>
      <c r="F627" s="153">
        <f t="shared" si="252"/>
        <v>16</v>
      </c>
      <c r="G627" s="154">
        <v>1</v>
      </c>
      <c r="H627" s="154">
        <f>IFERROR(VLOOKUP(B627,'P2 Origin'!$C$21:$Q$176,15,FALSE),0)</f>
        <v>0</v>
      </c>
      <c r="I627" s="154">
        <f>IFERROR(VLOOKUP(D627,'P4 Destination'!$C$21:$Q$176,15,FALSE),0)</f>
        <v>0</v>
      </c>
      <c r="J627" s="155">
        <v>1</v>
      </c>
      <c r="K627" s="155"/>
      <c r="L627" s="156">
        <v>0</v>
      </c>
      <c r="M627" s="155">
        <v>0</v>
      </c>
      <c r="N627" s="155">
        <v>0</v>
      </c>
      <c r="O627" s="157">
        <f t="shared" si="253"/>
        <v>0</v>
      </c>
      <c r="P627" s="158">
        <f t="shared" si="254"/>
        <v>0</v>
      </c>
      <c r="Q627" s="159">
        <f>IFERROR(VLOOKUP(N627,'P1 Intra-Europees'!$A$15:$H$25,3,0),0)*P627</f>
        <v>0</v>
      </c>
      <c r="R627" s="160">
        <f t="shared" si="255"/>
        <v>0</v>
      </c>
      <c r="S627" s="159">
        <f>IFERROR(VLOOKUP(N627,'P1 Intra-Europees'!$A$15:$H$25,4,0),0)*R627</f>
        <v>0</v>
      </c>
      <c r="T627" s="160">
        <f t="shared" si="256"/>
        <v>0</v>
      </c>
      <c r="U627" s="159">
        <f>IFERROR(VLOOKUP(N627,'P1 Intra-Europees'!$A$15:$H$25,5,0),0)*T627</f>
        <v>0</v>
      </c>
      <c r="V627" s="160">
        <f t="shared" si="257"/>
        <v>0</v>
      </c>
      <c r="W627" s="159">
        <f>IFERROR(VLOOKUP(N627,'P1 Intra-Europees'!$A$15:$H$25,6,0),0)*V627</f>
        <v>0</v>
      </c>
      <c r="X627" s="160">
        <f t="shared" si="258"/>
        <v>0</v>
      </c>
      <c r="Y627" s="159">
        <f>IFERROR(VLOOKUP(N627,'P1 Intra-Europees'!$A$15:$H$25,7,0),0)*X627</f>
        <v>0</v>
      </c>
      <c r="Z627" s="161">
        <f t="shared" si="259"/>
        <v>0</v>
      </c>
      <c r="AA627" s="162">
        <f>IFERROR(VLOOKUP(N627,'P1 Intra-Europees'!$A$15:$H$25,8,0),0)*Z627</f>
        <v>0</v>
      </c>
      <c r="AB627" s="163">
        <f t="shared" si="260"/>
        <v>0</v>
      </c>
      <c r="AC627" s="157" t="str">
        <f>VLOOKUP(B627,'P2 Origin'!$C$21:$O$176,13,0)</f>
        <v>EUR</v>
      </c>
      <c r="AD627" s="164">
        <f t="shared" si="261"/>
        <v>0</v>
      </c>
      <c r="AE627" s="165">
        <f>IF(AU627&gt;0.1,VLOOKUP(B627,'P2 Origin'!$C$21:$M$176,3,0)*H627,0)</f>
        <v>0</v>
      </c>
      <c r="AF627" s="166">
        <f t="shared" si="262"/>
        <v>0</v>
      </c>
      <c r="AG627" s="165">
        <f>(VLOOKUP(B627,'P2 Origin'!$C$21:$M$176,4,0))*AF627</f>
        <v>0</v>
      </c>
      <c r="AH627" s="166">
        <f t="shared" si="263"/>
        <v>0</v>
      </c>
      <c r="AI627" s="165">
        <f>(VLOOKUP(B627,'P2 Origin'!$C$21:$M$176,5,0))*AH627</f>
        <v>0</v>
      </c>
      <c r="AJ627" s="166">
        <f t="shared" si="279"/>
        <v>16</v>
      </c>
      <c r="AK627" s="165">
        <f>(VLOOKUP(B627,'P2 Origin'!$C$21:$M$176,6,0))*AJ627</f>
        <v>0</v>
      </c>
      <c r="AL627" s="166">
        <f t="shared" si="264"/>
        <v>0</v>
      </c>
      <c r="AM627" s="165">
        <f>(VLOOKUP($B627,'P2 Origin'!$C$21:$M$176,7,0))*AL627</f>
        <v>0</v>
      </c>
      <c r="AN627" s="166">
        <f t="shared" si="265"/>
        <v>0</v>
      </c>
      <c r="AO627" s="165">
        <f>(VLOOKUP($B627,'P2 Origin'!$C$21:$M$176,8,0))*AN627</f>
        <v>0</v>
      </c>
      <c r="AP627" s="166">
        <f t="shared" si="266"/>
        <v>0</v>
      </c>
      <c r="AQ627" s="165">
        <f>(VLOOKUP($B627,'P2 Origin'!$C$21:$M$176,9,0))*AP627</f>
        <v>0</v>
      </c>
      <c r="AR627" s="155">
        <f t="shared" si="267"/>
        <v>1</v>
      </c>
      <c r="AS627" s="164">
        <f>(VLOOKUP(B627,'P2 Origin'!$C$21:$M$176,10,0))*K627</f>
        <v>0</v>
      </c>
      <c r="AT627" s="164">
        <f>(VLOOKUP(B627,'P2 Origin'!$C$21:$M$176,11,0))*J627</f>
        <v>0</v>
      </c>
      <c r="AU627" s="167">
        <v>16</v>
      </c>
      <c r="AV627" s="168">
        <v>16</v>
      </c>
      <c r="AW627" s="169">
        <v>0</v>
      </c>
      <c r="AX627" s="170">
        <f>IF(AU627&gt;=0.1,'P3 Bureaumarge zee- en luchtvr.'!$D$12,0)</f>
        <v>0</v>
      </c>
      <c r="AY627" s="163">
        <f t="shared" si="268"/>
        <v>0</v>
      </c>
      <c r="AZ627" s="157" t="str">
        <f>VLOOKUP(D627,'P4 Destination'!$C$21:$O$176,13,0)</f>
        <v>USD</v>
      </c>
      <c r="BA627" s="164">
        <f t="shared" si="269"/>
        <v>0</v>
      </c>
      <c r="BB627" s="171">
        <f>IF(AU627&gt;0.1,(VLOOKUP(D627,'P4 Destination'!$C$21:$M$176,3,0))*I627,0)</f>
        <v>0</v>
      </c>
      <c r="BC627" s="172">
        <f t="shared" si="270"/>
        <v>0</v>
      </c>
      <c r="BD627" s="171">
        <f>(VLOOKUP($D627,'P4 Destination'!$C$21:$M$176,4,0))*BC627</f>
        <v>0</v>
      </c>
      <c r="BE627" s="172">
        <f t="shared" si="271"/>
        <v>0</v>
      </c>
      <c r="BF627" s="171">
        <f>(VLOOKUP($D627,'P4 Destination'!$C$21:$M$176,5,0))*BE627</f>
        <v>0</v>
      </c>
      <c r="BG627" s="172">
        <f t="shared" si="272"/>
        <v>16</v>
      </c>
      <c r="BH627" s="171">
        <f>(VLOOKUP($D627,'P4 Destination'!$C$21:$M$176,6,0))*BG627</f>
        <v>0</v>
      </c>
      <c r="BI627" s="172">
        <f t="shared" si="273"/>
        <v>0</v>
      </c>
      <c r="BJ627" s="171">
        <f>(VLOOKUP($D627,'P4 Destination'!$C$21:$M$176,7,0))*BI627</f>
        <v>0</v>
      </c>
      <c r="BK627" s="172">
        <f t="shared" si="274"/>
        <v>0</v>
      </c>
      <c r="BL627" s="171">
        <f>(VLOOKUP($D627,'P4 Destination'!$C$21:$M$176,8,0))*BK627</f>
        <v>0</v>
      </c>
      <c r="BM627" s="172">
        <f t="shared" si="275"/>
        <v>0</v>
      </c>
      <c r="BN627" s="171">
        <f>(VLOOKUP($D627,'P4 Destination'!$C$21:$M$176,9,0))*BM627</f>
        <v>0</v>
      </c>
      <c r="BO627" s="154">
        <f t="shared" si="276"/>
        <v>1</v>
      </c>
      <c r="BP627" s="171">
        <f>(VLOOKUP(D627,'P4 Destination'!$C$21:$M$176,10,0))*K627</f>
        <v>0</v>
      </c>
      <c r="BQ627" s="171">
        <f>(VLOOKUP(D627,'P4 Destination'!$C$21:$M$176,11,0))*J627</f>
        <v>0</v>
      </c>
      <c r="BR627" s="173">
        <f t="shared" si="277"/>
        <v>0</v>
      </c>
      <c r="BS627" s="173">
        <f>(AV627*2500)*'P6 Verzekering'!$E$11</f>
        <v>0</v>
      </c>
      <c r="BT627" s="173">
        <f>(AW627*2500)*'P6 Verzekering'!$E$12</f>
        <v>0</v>
      </c>
      <c r="BU627" s="173">
        <f>(L627*2500)*'P6 Verzekering'!$E$13</f>
        <v>0</v>
      </c>
      <c r="BV627" s="173">
        <f t="shared" si="278"/>
        <v>0</v>
      </c>
      <c r="BW627"/>
      <c r="BX627"/>
    </row>
    <row r="628" spans="1:76">
      <c r="A628" s="152" t="s">
        <v>2163</v>
      </c>
      <c r="B628" s="152" t="s">
        <v>219</v>
      </c>
      <c r="C628" s="152" t="s">
        <v>219</v>
      </c>
      <c r="D628" s="152" t="s">
        <v>460</v>
      </c>
      <c r="E628" s="152" t="s">
        <v>453</v>
      </c>
      <c r="F628" s="153">
        <f t="shared" si="252"/>
        <v>18</v>
      </c>
      <c r="G628" s="154">
        <v>1</v>
      </c>
      <c r="H628" s="154">
        <f>IFERROR(VLOOKUP(B628,'P2 Origin'!$C$21:$Q$176,15,FALSE),0)</f>
        <v>0</v>
      </c>
      <c r="I628" s="154">
        <f>IFERROR(VLOOKUP(D628,'P4 Destination'!$C$21:$Q$176,15,FALSE),0)</f>
        <v>0</v>
      </c>
      <c r="J628" s="155">
        <v>1</v>
      </c>
      <c r="K628" s="155"/>
      <c r="L628" s="156">
        <v>0</v>
      </c>
      <c r="M628" s="155">
        <v>0</v>
      </c>
      <c r="N628" s="155">
        <v>0</v>
      </c>
      <c r="O628" s="157">
        <f t="shared" si="253"/>
        <v>0</v>
      </c>
      <c r="P628" s="158">
        <f t="shared" si="254"/>
        <v>0</v>
      </c>
      <c r="Q628" s="159">
        <f>IFERROR(VLOOKUP(N628,'P1 Intra-Europees'!$A$15:$H$25,3,0),0)*P628</f>
        <v>0</v>
      </c>
      <c r="R628" s="160">
        <f t="shared" si="255"/>
        <v>0</v>
      </c>
      <c r="S628" s="159">
        <f>IFERROR(VLOOKUP(N628,'P1 Intra-Europees'!$A$15:$H$25,4,0),0)*R628</f>
        <v>0</v>
      </c>
      <c r="T628" s="160">
        <f t="shared" si="256"/>
        <v>0</v>
      </c>
      <c r="U628" s="159">
        <f>IFERROR(VLOOKUP(N628,'P1 Intra-Europees'!$A$15:$H$25,5,0),0)*T628</f>
        <v>0</v>
      </c>
      <c r="V628" s="160">
        <f t="shared" si="257"/>
        <v>0</v>
      </c>
      <c r="W628" s="159">
        <f>IFERROR(VLOOKUP(N628,'P1 Intra-Europees'!$A$15:$H$25,6,0),0)*V628</f>
        <v>0</v>
      </c>
      <c r="X628" s="160">
        <f t="shared" si="258"/>
        <v>0</v>
      </c>
      <c r="Y628" s="159">
        <f>IFERROR(VLOOKUP(N628,'P1 Intra-Europees'!$A$15:$H$25,7,0),0)*X628</f>
        <v>0</v>
      </c>
      <c r="Z628" s="161">
        <f t="shared" si="259"/>
        <v>0</v>
      </c>
      <c r="AA628" s="162">
        <f>IFERROR(VLOOKUP(N628,'P1 Intra-Europees'!$A$15:$H$25,8,0),0)*Z628</f>
        <v>0</v>
      </c>
      <c r="AB628" s="163">
        <f t="shared" si="260"/>
        <v>0</v>
      </c>
      <c r="AC628" s="157" t="str">
        <f>VLOOKUP(B628,'P2 Origin'!$C$21:$O$176,13,0)</f>
        <v>EUR</v>
      </c>
      <c r="AD628" s="164">
        <f t="shared" si="261"/>
        <v>0</v>
      </c>
      <c r="AE628" s="165">
        <f>IF(AU628&gt;0.1,VLOOKUP(B628,'P2 Origin'!$C$21:$M$176,3,0)*H628,0)</f>
        <v>0</v>
      </c>
      <c r="AF628" s="166">
        <f t="shared" si="262"/>
        <v>0</v>
      </c>
      <c r="AG628" s="165">
        <f>(VLOOKUP(B628,'P2 Origin'!$C$21:$M$176,4,0))*AF628</f>
        <v>0</v>
      </c>
      <c r="AH628" s="166">
        <f t="shared" si="263"/>
        <v>0</v>
      </c>
      <c r="AI628" s="165">
        <f>(VLOOKUP(B628,'P2 Origin'!$C$21:$M$176,5,0))*AH628</f>
        <v>0</v>
      </c>
      <c r="AJ628" s="166">
        <f t="shared" si="279"/>
        <v>18</v>
      </c>
      <c r="AK628" s="165">
        <f>(VLOOKUP(B628,'P2 Origin'!$C$21:$M$176,6,0))*AJ628</f>
        <v>0</v>
      </c>
      <c r="AL628" s="166">
        <f t="shared" si="264"/>
        <v>0</v>
      </c>
      <c r="AM628" s="165">
        <f>(VLOOKUP($B628,'P2 Origin'!$C$21:$M$176,7,0))*AL628</f>
        <v>0</v>
      </c>
      <c r="AN628" s="166">
        <f t="shared" si="265"/>
        <v>0</v>
      </c>
      <c r="AO628" s="165">
        <f>(VLOOKUP($B628,'P2 Origin'!$C$21:$M$176,8,0))*AN628</f>
        <v>0</v>
      </c>
      <c r="AP628" s="166">
        <f t="shared" si="266"/>
        <v>0</v>
      </c>
      <c r="AQ628" s="165">
        <f>(VLOOKUP($B628,'P2 Origin'!$C$21:$M$176,9,0))*AP628</f>
        <v>0</v>
      </c>
      <c r="AR628" s="155">
        <f t="shared" si="267"/>
        <v>1</v>
      </c>
      <c r="AS628" s="164">
        <f>(VLOOKUP(B628,'P2 Origin'!$C$21:$M$176,10,0))*K628</f>
        <v>0</v>
      </c>
      <c r="AT628" s="164">
        <f>(VLOOKUP(B628,'P2 Origin'!$C$21:$M$176,11,0))*J628</f>
        <v>0</v>
      </c>
      <c r="AU628" s="167">
        <v>18</v>
      </c>
      <c r="AV628" s="168">
        <v>18</v>
      </c>
      <c r="AW628" s="169">
        <v>0</v>
      </c>
      <c r="AX628" s="170">
        <f>IF(AU628&gt;=0.1,'P3 Bureaumarge zee- en luchtvr.'!$D$12,0)</f>
        <v>0</v>
      </c>
      <c r="AY628" s="163">
        <f t="shared" si="268"/>
        <v>0</v>
      </c>
      <c r="AZ628" s="157" t="str">
        <f>VLOOKUP(D628,'P4 Destination'!$C$21:$O$176,13,0)</f>
        <v>USD</v>
      </c>
      <c r="BA628" s="164">
        <f t="shared" si="269"/>
        <v>0</v>
      </c>
      <c r="BB628" s="171">
        <f>IF(AU628&gt;0.1,(VLOOKUP(D628,'P4 Destination'!$C$21:$M$176,3,0))*I628,0)</f>
        <v>0</v>
      </c>
      <c r="BC628" s="172">
        <f t="shared" si="270"/>
        <v>0</v>
      </c>
      <c r="BD628" s="171">
        <f>(VLOOKUP($D628,'P4 Destination'!$C$21:$M$176,4,0))*BC628</f>
        <v>0</v>
      </c>
      <c r="BE628" s="172">
        <f t="shared" si="271"/>
        <v>0</v>
      </c>
      <c r="BF628" s="171">
        <f>(VLOOKUP($D628,'P4 Destination'!$C$21:$M$176,5,0))*BE628</f>
        <v>0</v>
      </c>
      <c r="BG628" s="172">
        <f t="shared" si="272"/>
        <v>18</v>
      </c>
      <c r="BH628" s="171">
        <f>(VLOOKUP($D628,'P4 Destination'!$C$21:$M$176,6,0))*BG628</f>
        <v>0</v>
      </c>
      <c r="BI628" s="172">
        <f t="shared" si="273"/>
        <v>0</v>
      </c>
      <c r="BJ628" s="171">
        <f>(VLOOKUP($D628,'P4 Destination'!$C$21:$M$176,7,0))*BI628</f>
        <v>0</v>
      </c>
      <c r="BK628" s="172">
        <f t="shared" si="274"/>
        <v>0</v>
      </c>
      <c r="BL628" s="171">
        <f>(VLOOKUP($D628,'P4 Destination'!$C$21:$M$176,8,0))*BK628</f>
        <v>0</v>
      </c>
      <c r="BM628" s="172">
        <f t="shared" si="275"/>
        <v>0</v>
      </c>
      <c r="BN628" s="171">
        <f>(VLOOKUP($D628,'P4 Destination'!$C$21:$M$176,9,0))*BM628</f>
        <v>0</v>
      </c>
      <c r="BO628" s="154">
        <f t="shared" si="276"/>
        <v>1</v>
      </c>
      <c r="BP628" s="171">
        <f>(VLOOKUP(D628,'P4 Destination'!$C$21:$M$176,10,0))*K628</f>
        <v>0</v>
      </c>
      <c r="BQ628" s="171">
        <f>(VLOOKUP(D628,'P4 Destination'!$C$21:$M$176,11,0))*J628</f>
        <v>0</v>
      </c>
      <c r="BR628" s="173">
        <f t="shared" si="277"/>
        <v>0</v>
      </c>
      <c r="BS628" s="173">
        <f>(AV628*2500)*'P6 Verzekering'!$E$11</f>
        <v>0</v>
      </c>
      <c r="BT628" s="173">
        <f>(AW628*2500)*'P6 Verzekering'!$E$12</f>
        <v>0</v>
      </c>
      <c r="BU628" s="173">
        <f>(L628*2500)*'P6 Verzekering'!$E$13</f>
        <v>0</v>
      </c>
      <c r="BV628" s="173">
        <f t="shared" si="278"/>
        <v>0</v>
      </c>
      <c r="BW628"/>
      <c r="BX628"/>
    </row>
    <row r="629" spans="1:76">
      <c r="A629" s="152" t="s">
        <v>2164</v>
      </c>
      <c r="B629" s="152" t="s">
        <v>219</v>
      </c>
      <c r="C629" s="152" t="s">
        <v>219</v>
      </c>
      <c r="D629" s="152" t="s">
        <v>460</v>
      </c>
      <c r="E629" s="152" t="s">
        <v>453</v>
      </c>
      <c r="F629" s="153">
        <f t="shared" si="252"/>
        <v>30</v>
      </c>
      <c r="G629" s="154">
        <v>1</v>
      </c>
      <c r="H629" s="154">
        <f>IFERROR(VLOOKUP(B629,'P2 Origin'!$C$21:$Q$176,15,FALSE),0)</f>
        <v>0</v>
      </c>
      <c r="I629" s="154">
        <f>IFERROR(VLOOKUP(D629,'P4 Destination'!$C$21:$Q$176,15,FALSE),0)</f>
        <v>0</v>
      </c>
      <c r="J629" s="155">
        <v>1</v>
      </c>
      <c r="K629" s="155"/>
      <c r="L629" s="156">
        <v>0</v>
      </c>
      <c r="M629" s="155">
        <v>0</v>
      </c>
      <c r="N629" s="155">
        <v>0</v>
      </c>
      <c r="O629" s="157">
        <f t="shared" si="253"/>
        <v>0</v>
      </c>
      <c r="P629" s="158">
        <f t="shared" si="254"/>
        <v>0</v>
      </c>
      <c r="Q629" s="159">
        <f>IFERROR(VLOOKUP(N629,'P1 Intra-Europees'!$A$15:$H$25,3,0),0)*P629</f>
        <v>0</v>
      </c>
      <c r="R629" s="160">
        <f t="shared" si="255"/>
        <v>0</v>
      </c>
      <c r="S629" s="159">
        <f>IFERROR(VLOOKUP(N629,'P1 Intra-Europees'!$A$15:$H$25,4,0),0)*R629</f>
        <v>0</v>
      </c>
      <c r="T629" s="160">
        <f t="shared" si="256"/>
        <v>0</v>
      </c>
      <c r="U629" s="159">
        <f>IFERROR(VLOOKUP(N629,'P1 Intra-Europees'!$A$15:$H$25,5,0),0)*T629</f>
        <v>0</v>
      </c>
      <c r="V629" s="160">
        <f t="shared" si="257"/>
        <v>0</v>
      </c>
      <c r="W629" s="159">
        <f>IFERROR(VLOOKUP(N629,'P1 Intra-Europees'!$A$15:$H$25,6,0),0)*V629</f>
        <v>0</v>
      </c>
      <c r="X629" s="160">
        <f t="shared" si="258"/>
        <v>0</v>
      </c>
      <c r="Y629" s="159">
        <f>IFERROR(VLOOKUP(N629,'P1 Intra-Europees'!$A$15:$H$25,7,0),0)*X629</f>
        <v>0</v>
      </c>
      <c r="Z629" s="161">
        <f t="shared" si="259"/>
        <v>0</v>
      </c>
      <c r="AA629" s="162">
        <f>IFERROR(VLOOKUP(N629,'P1 Intra-Europees'!$A$15:$H$25,8,0),0)*Z629</f>
        <v>0</v>
      </c>
      <c r="AB629" s="163">
        <f t="shared" si="260"/>
        <v>0</v>
      </c>
      <c r="AC629" s="157" t="str">
        <f>VLOOKUP(B629,'P2 Origin'!$C$21:$O$176,13,0)</f>
        <v>EUR</v>
      </c>
      <c r="AD629" s="164">
        <f t="shared" si="261"/>
        <v>0</v>
      </c>
      <c r="AE629" s="165">
        <f>IF(AU629&gt;0.1,VLOOKUP(B629,'P2 Origin'!$C$21:$M$176,3,0)*H629,0)</f>
        <v>0</v>
      </c>
      <c r="AF629" s="166">
        <f t="shared" si="262"/>
        <v>0</v>
      </c>
      <c r="AG629" s="165">
        <f>(VLOOKUP(B629,'P2 Origin'!$C$21:$M$176,4,0))*AF629</f>
        <v>0</v>
      </c>
      <c r="AH629" s="166">
        <f t="shared" si="263"/>
        <v>0</v>
      </c>
      <c r="AI629" s="165">
        <f>(VLOOKUP(B629,'P2 Origin'!$C$21:$M$176,5,0))*AH629</f>
        <v>0</v>
      </c>
      <c r="AJ629" s="166">
        <f t="shared" si="279"/>
        <v>0</v>
      </c>
      <c r="AK629" s="165">
        <f>(VLOOKUP(B629,'P2 Origin'!$C$21:$M$176,6,0))*AJ629</f>
        <v>0</v>
      </c>
      <c r="AL629" s="166">
        <f t="shared" si="264"/>
        <v>30</v>
      </c>
      <c r="AM629" s="165">
        <f>(VLOOKUP($B629,'P2 Origin'!$C$21:$M$176,7,0))*AL629</f>
        <v>0</v>
      </c>
      <c r="AN629" s="166">
        <f t="shared" si="265"/>
        <v>0</v>
      </c>
      <c r="AO629" s="165">
        <f>(VLOOKUP($B629,'P2 Origin'!$C$21:$M$176,8,0))*AN629</f>
        <v>0</v>
      </c>
      <c r="AP629" s="166">
        <f t="shared" si="266"/>
        <v>0</v>
      </c>
      <c r="AQ629" s="165">
        <f>(VLOOKUP($B629,'P2 Origin'!$C$21:$M$176,9,0))*AP629</f>
        <v>0</v>
      </c>
      <c r="AR629" s="155">
        <f t="shared" si="267"/>
        <v>1</v>
      </c>
      <c r="AS629" s="164">
        <f>(VLOOKUP(B629,'P2 Origin'!$C$21:$M$176,10,0))*K629</f>
        <v>0</v>
      </c>
      <c r="AT629" s="164">
        <f>(VLOOKUP(B629,'P2 Origin'!$C$21:$M$176,11,0))*J629</f>
        <v>0</v>
      </c>
      <c r="AU629" s="167">
        <v>30</v>
      </c>
      <c r="AV629" s="168">
        <v>30</v>
      </c>
      <c r="AW629" s="169">
        <v>0</v>
      </c>
      <c r="AX629" s="170">
        <f>IF(AU629&gt;=0.1,'P3 Bureaumarge zee- en luchtvr.'!$D$12,0)</f>
        <v>0</v>
      </c>
      <c r="AY629" s="163">
        <f t="shared" si="268"/>
        <v>0</v>
      </c>
      <c r="AZ629" s="157" t="str">
        <f>VLOOKUP(D629,'P4 Destination'!$C$21:$O$176,13,0)</f>
        <v>USD</v>
      </c>
      <c r="BA629" s="164">
        <f t="shared" si="269"/>
        <v>0</v>
      </c>
      <c r="BB629" s="171">
        <f>IF(AU629&gt;0.1,(VLOOKUP(D629,'P4 Destination'!$C$21:$M$176,3,0))*I629,0)</f>
        <v>0</v>
      </c>
      <c r="BC629" s="172">
        <f t="shared" si="270"/>
        <v>0</v>
      </c>
      <c r="BD629" s="171">
        <f>(VLOOKUP($D629,'P4 Destination'!$C$21:$M$176,4,0))*BC629</f>
        <v>0</v>
      </c>
      <c r="BE629" s="172">
        <f t="shared" si="271"/>
        <v>0</v>
      </c>
      <c r="BF629" s="171">
        <f>(VLOOKUP($D629,'P4 Destination'!$C$21:$M$176,5,0))*BE629</f>
        <v>0</v>
      </c>
      <c r="BG629" s="172">
        <f t="shared" si="272"/>
        <v>0</v>
      </c>
      <c r="BH629" s="171">
        <f>(VLOOKUP($D629,'P4 Destination'!$C$21:$M$176,6,0))*BG629</f>
        <v>0</v>
      </c>
      <c r="BI629" s="172">
        <f t="shared" si="273"/>
        <v>30</v>
      </c>
      <c r="BJ629" s="171">
        <f>(VLOOKUP($D629,'P4 Destination'!$C$21:$M$176,7,0))*BI629</f>
        <v>0</v>
      </c>
      <c r="BK629" s="172">
        <f t="shared" si="274"/>
        <v>0</v>
      </c>
      <c r="BL629" s="171">
        <f>(VLOOKUP($D629,'P4 Destination'!$C$21:$M$176,8,0))*BK629</f>
        <v>0</v>
      </c>
      <c r="BM629" s="172">
        <f t="shared" si="275"/>
        <v>0</v>
      </c>
      <c r="BN629" s="171">
        <f>(VLOOKUP($D629,'P4 Destination'!$C$21:$M$176,9,0))*BM629</f>
        <v>0</v>
      </c>
      <c r="BO629" s="154">
        <f t="shared" si="276"/>
        <v>1</v>
      </c>
      <c r="BP629" s="171">
        <f>(VLOOKUP(D629,'P4 Destination'!$C$21:$M$176,10,0))*K629</f>
        <v>0</v>
      </c>
      <c r="BQ629" s="171">
        <f>(VLOOKUP(D629,'P4 Destination'!$C$21:$M$176,11,0))*J629</f>
        <v>0</v>
      </c>
      <c r="BR629" s="173">
        <f t="shared" si="277"/>
        <v>0</v>
      </c>
      <c r="BS629" s="173">
        <f>(AV629*2500)*'P6 Verzekering'!$E$11</f>
        <v>0</v>
      </c>
      <c r="BT629" s="173">
        <f>(AW629*2500)*'P6 Verzekering'!$E$12</f>
        <v>0</v>
      </c>
      <c r="BU629" s="173">
        <f>(L629*2500)*'P6 Verzekering'!$E$13</f>
        <v>0</v>
      </c>
      <c r="BV629" s="173">
        <f t="shared" si="278"/>
        <v>0</v>
      </c>
      <c r="BW629"/>
      <c r="BX629"/>
    </row>
    <row r="630" spans="1:76">
      <c r="A630" s="152" t="s">
        <v>2166</v>
      </c>
      <c r="B630" s="152" t="s">
        <v>219</v>
      </c>
      <c r="C630" s="152" t="s">
        <v>219</v>
      </c>
      <c r="D630" s="152" t="s">
        <v>460</v>
      </c>
      <c r="E630" s="152" t="s">
        <v>453</v>
      </c>
      <c r="F630" s="153">
        <f t="shared" si="252"/>
        <v>41</v>
      </c>
      <c r="G630" s="154">
        <v>1</v>
      </c>
      <c r="H630" s="154">
        <f>IFERROR(VLOOKUP(B630,'P2 Origin'!$C$21:$Q$176,15,FALSE),0)</f>
        <v>0</v>
      </c>
      <c r="I630" s="154">
        <f>IFERROR(VLOOKUP(D630,'P4 Destination'!$C$21:$Q$176,15,FALSE),0)</f>
        <v>0</v>
      </c>
      <c r="J630" s="155"/>
      <c r="K630" s="155">
        <v>1</v>
      </c>
      <c r="L630" s="156">
        <v>0</v>
      </c>
      <c r="M630" s="155">
        <v>0</v>
      </c>
      <c r="N630" s="155">
        <v>0</v>
      </c>
      <c r="O630" s="157">
        <f t="shared" si="253"/>
        <v>0</v>
      </c>
      <c r="P630" s="158">
        <f t="shared" si="254"/>
        <v>0</v>
      </c>
      <c r="Q630" s="159">
        <f>IFERROR(VLOOKUP(N630,'P1 Intra-Europees'!$A$15:$H$25,3,0),0)*P630</f>
        <v>0</v>
      </c>
      <c r="R630" s="160">
        <f t="shared" si="255"/>
        <v>0</v>
      </c>
      <c r="S630" s="159">
        <f>IFERROR(VLOOKUP(N630,'P1 Intra-Europees'!$A$15:$H$25,4,0),0)*R630</f>
        <v>0</v>
      </c>
      <c r="T630" s="160">
        <f t="shared" si="256"/>
        <v>0</v>
      </c>
      <c r="U630" s="159">
        <f>IFERROR(VLOOKUP(N630,'P1 Intra-Europees'!$A$15:$H$25,5,0),0)*T630</f>
        <v>0</v>
      </c>
      <c r="V630" s="160">
        <f t="shared" si="257"/>
        <v>0</v>
      </c>
      <c r="W630" s="159">
        <f>IFERROR(VLOOKUP(N630,'P1 Intra-Europees'!$A$15:$H$25,6,0),0)*V630</f>
        <v>0</v>
      </c>
      <c r="X630" s="160">
        <f t="shared" si="258"/>
        <v>0</v>
      </c>
      <c r="Y630" s="159">
        <f>IFERROR(VLOOKUP(N630,'P1 Intra-Europees'!$A$15:$H$25,7,0),0)*X630</f>
        <v>0</v>
      </c>
      <c r="Z630" s="161">
        <f t="shared" si="259"/>
        <v>0</v>
      </c>
      <c r="AA630" s="162">
        <f>IFERROR(VLOOKUP(N630,'P1 Intra-Europees'!$A$15:$H$25,8,0),0)*Z630</f>
        <v>0</v>
      </c>
      <c r="AB630" s="163">
        <f t="shared" si="260"/>
        <v>0</v>
      </c>
      <c r="AC630" s="157" t="str">
        <f>VLOOKUP(B630,'P2 Origin'!$C$21:$O$176,13,0)</f>
        <v>EUR</v>
      </c>
      <c r="AD630" s="164">
        <f t="shared" si="261"/>
        <v>0</v>
      </c>
      <c r="AE630" s="165">
        <f>IF(AU630&gt;0.1,VLOOKUP(B630,'P2 Origin'!$C$21:$M$176,3,0)*H630,0)</f>
        <v>0</v>
      </c>
      <c r="AF630" s="166">
        <f t="shared" si="262"/>
        <v>0</v>
      </c>
      <c r="AG630" s="165">
        <f>(VLOOKUP(B630,'P2 Origin'!$C$21:$M$176,4,0))*AF630</f>
        <v>0</v>
      </c>
      <c r="AH630" s="166">
        <f t="shared" si="263"/>
        <v>0</v>
      </c>
      <c r="AI630" s="165">
        <f>(VLOOKUP(B630,'P2 Origin'!$C$21:$M$176,5,0))*AH630</f>
        <v>0</v>
      </c>
      <c r="AJ630" s="166">
        <f t="shared" si="279"/>
        <v>0</v>
      </c>
      <c r="AK630" s="165">
        <f>(VLOOKUP(B630,'P2 Origin'!$C$21:$M$176,6,0))*AJ630</f>
        <v>0</v>
      </c>
      <c r="AL630" s="166">
        <f t="shared" si="264"/>
        <v>0</v>
      </c>
      <c r="AM630" s="165">
        <f>(VLOOKUP($B630,'P2 Origin'!$C$21:$M$176,7,0))*AL630</f>
        <v>0</v>
      </c>
      <c r="AN630" s="166">
        <f t="shared" si="265"/>
        <v>41</v>
      </c>
      <c r="AO630" s="165">
        <f>(VLOOKUP($B630,'P2 Origin'!$C$21:$M$176,8,0))*AN630</f>
        <v>0</v>
      </c>
      <c r="AP630" s="166">
        <f t="shared" si="266"/>
        <v>0</v>
      </c>
      <c r="AQ630" s="165">
        <f>(VLOOKUP($B630,'P2 Origin'!$C$21:$M$176,9,0))*AP630</f>
        <v>0</v>
      </c>
      <c r="AR630" s="155">
        <f t="shared" si="267"/>
        <v>1</v>
      </c>
      <c r="AS630" s="164">
        <f>(VLOOKUP(B630,'P2 Origin'!$C$21:$M$176,10,0))*K630</f>
        <v>0</v>
      </c>
      <c r="AT630" s="164">
        <f>(VLOOKUP(B630,'P2 Origin'!$C$21:$M$176,11,0))*J630</f>
        <v>0</v>
      </c>
      <c r="AU630" s="167">
        <v>41</v>
      </c>
      <c r="AV630" s="168">
        <v>41</v>
      </c>
      <c r="AW630" s="169">
        <v>0</v>
      </c>
      <c r="AX630" s="170">
        <f>IF(AU630&gt;=0.1,'P3 Bureaumarge zee- en luchtvr.'!$D$12,0)</f>
        <v>0</v>
      </c>
      <c r="AY630" s="163">
        <f t="shared" si="268"/>
        <v>0</v>
      </c>
      <c r="AZ630" s="157" t="str">
        <f>VLOOKUP(D630,'P4 Destination'!$C$21:$O$176,13,0)</f>
        <v>USD</v>
      </c>
      <c r="BA630" s="164">
        <f t="shared" si="269"/>
        <v>0</v>
      </c>
      <c r="BB630" s="171">
        <f>IF(AU630&gt;0.1,(VLOOKUP(D630,'P4 Destination'!$C$21:$M$176,3,0))*I630,0)</f>
        <v>0</v>
      </c>
      <c r="BC630" s="172">
        <f t="shared" si="270"/>
        <v>0</v>
      </c>
      <c r="BD630" s="171">
        <f>(VLOOKUP($D630,'P4 Destination'!$C$21:$M$176,4,0))*BC630</f>
        <v>0</v>
      </c>
      <c r="BE630" s="172">
        <f t="shared" si="271"/>
        <v>0</v>
      </c>
      <c r="BF630" s="171">
        <f>(VLOOKUP($D630,'P4 Destination'!$C$21:$M$176,5,0))*BE630</f>
        <v>0</v>
      </c>
      <c r="BG630" s="172">
        <f t="shared" si="272"/>
        <v>0</v>
      </c>
      <c r="BH630" s="171">
        <f>(VLOOKUP($D630,'P4 Destination'!$C$21:$M$176,6,0))*BG630</f>
        <v>0</v>
      </c>
      <c r="BI630" s="172">
        <f t="shared" si="273"/>
        <v>0</v>
      </c>
      <c r="BJ630" s="171">
        <f>(VLOOKUP($D630,'P4 Destination'!$C$21:$M$176,7,0))*BI630</f>
        <v>0</v>
      </c>
      <c r="BK630" s="172">
        <f t="shared" si="274"/>
        <v>41</v>
      </c>
      <c r="BL630" s="171">
        <f>(VLOOKUP($D630,'P4 Destination'!$C$21:$M$176,8,0))*BK630</f>
        <v>0</v>
      </c>
      <c r="BM630" s="172">
        <f t="shared" si="275"/>
        <v>0</v>
      </c>
      <c r="BN630" s="171">
        <f>(VLOOKUP($D630,'P4 Destination'!$C$21:$M$176,9,0))*BM630</f>
        <v>0</v>
      </c>
      <c r="BO630" s="154">
        <f t="shared" si="276"/>
        <v>1</v>
      </c>
      <c r="BP630" s="171">
        <f>(VLOOKUP(D630,'P4 Destination'!$C$21:$M$176,10,0))*K630</f>
        <v>0</v>
      </c>
      <c r="BQ630" s="171">
        <f>(VLOOKUP(D630,'P4 Destination'!$C$21:$M$176,11,0))*J630</f>
        <v>0</v>
      </c>
      <c r="BR630" s="173">
        <f t="shared" si="277"/>
        <v>0</v>
      </c>
      <c r="BS630" s="173">
        <f>(AV630*2500)*'P6 Verzekering'!$E$11</f>
        <v>0</v>
      </c>
      <c r="BT630" s="173">
        <f>(AW630*2500)*'P6 Verzekering'!$E$12</f>
        <v>0</v>
      </c>
      <c r="BU630" s="173">
        <f>(L630*2500)*'P6 Verzekering'!$E$13</f>
        <v>0</v>
      </c>
      <c r="BV630" s="173">
        <f t="shared" si="278"/>
        <v>0</v>
      </c>
      <c r="BW630"/>
      <c r="BX630"/>
    </row>
    <row r="631" spans="1:76">
      <c r="A631" s="152" t="s">
        <v>2167</v>
      </c>
      <c r="B631" s="152" t="s">
        <v>219</v>
      </c>
      <c r="C631" s="152" t="s">
        <v>219</v>
      </c>
      <c r="D631" s="152" t="s">
        <v>460</v>
      </c>
      <c r="E631" s="152" t="s">
        <v>453</v>
      </c>
      <c r="F631" s="153">
        <f t="shared" si="252"/>
        <v>27</v>
      </c>
      <c r="G631" s="154">
        <v>1</v>
      </c>
      <c r="H631" s="154">
        <f>IFERROR(VLOOKUP(B631,'P2 Origin'!$C$21:$Q$176,15,FALSE),0)</f>
        <v>0</v>
      </c>
      <c r="I631" s="154">
        <f>IFERROR(VLOOKUP(D631,'P4 Destination'!$C$21:$Q$176,15,FALSE),0)</f>
        <v>0</v>
      </c>
      <c r="J631" s="155">
        <v>1</v>
      </c>
      <c r="K631" s="155"/>
      <c r="L631" s="156">
        <v>0</v>
      </c>
      <c r="M631" s="155">
        <v>0</v>
      </c>
      <c r="N631" s="155">
        <v>0</v>
      </c>
      <c r="O631" s="157">
        <f t="shared" si="253"/>
        <v>0</v>
      </c>
      <c r="P631" s="158">
        <f t="shared" si="254"/>
        <v>0</v>
      </c>
      <c r="Q631" s="159">
        <f>IFERROR(VLOOKUP(N631,'P1 Intra-Europees'!$A$15:$H$25,3,0),0)*P631</f>
        <v>0</v>
      </c>
      <c r="R631" s="160">
        <f t="shared" si="255"/>
        <v>0</v>
      </c>
      <c r="S631" s="159">
        <f>IFERROR(VLOOKUP(N631,'P1 Intra-Europees'!$A$15:$H$25,4,0),0)*R631</f>
        <v>0</v>
      </c>
      <c r="T631" s="160">
        <f t="shared" si="256"/>
        <v>0</v>
      </c>
      <c r="U631" s="159">
        <f>IFERROR(VLOOKUP(N631,'P1 Intra-Europees'!$A$15:$H$25,5,0),0)*T631</f>
        <v>0</v>
      </c>
      <c r="V631" s="160">
        <f t="shared" si="257"/>
        <v>0</v>
      </c>
      <c r="W631" s="159">
        <f>IFERROR(VLOOKUP(N631,'P1 Intra-Europees'!$A$15:$H$25,6,0),0)*V631</f>
        <v>0</v>
      </c>
      <c r="X631" s="160">
        <f t="shared" si="258"/>
        <v>0</v>
      </c>
      <c r="Y631" s="159">
        <f>IFERROR(VLOOKUP(N631,'P1 Intra-Europees'!$A$15:$H$25,7,0),0)*X631</f>
        <v>0</v>
      </c>
      <c r="Z631" s="161">
        <f t="shared" si="259"/>
        <v>0</v>
      </c>
      <c r="AA631" s="162">
        <f>IFERROR(VLOOKUP(N631,'P1 Intra-Europees'!$A$15:$H$25,8,0),0)*Z631</f>
        <v>0</v>
      </c>
      <c r="AB631" s="163">
        <f t="shared" si="260"/>
        <v>0</v>
      </c>
      <c r="AC631" s="157" t="str">
        <f>VLOOKUP(B631,'P2 Origin'!$C$21:$O$176,13,0)</f>
        <v>EUR</v>
      </c>
      <c r="AD631" s="164">
        <f t="shared" si="261"/>
        <v>0</v>
      </c>
      <c r="AE631" s="165">
        <f>IF(AU631&gt;0.1,VLOOKUP(B631,'P2 Origin'!$C$21:$M$176,3,0)*H631,0)</f>
        <v>0</v>
      </c>
      <c r="AF631" s="166">
        <f t="shared" si="262"/>
        <v>0</v>
      </c>
      <c r="AG631" s="165">
        <f>(VLOOKUP(B631,'P2 Origin'!$C$21:$M$176,4,0))*AF631</f>
        <v>0</v>
      </c>
      <c r="AH631" s="166">
        <f t="shared" si="263"/>
        <v>0</v>
      </c>
      <c r="AI631" s="165">
        <f>(VLOOKUP(B631,'P2 Origin'!$C$21:$M$176,5,0))*AH631</f>
        <v>0</v>
      </c>
      <c r="AJ631" s="166">
        <f t="shared" si="279"/>
        <v>0</v>
      </c>
      <c r="AK631" s="165">
        <f>(VLOOKUP(B631,'P2 Origin'!$C$21:$M$176,6,0))*AJ631</f>
        <v>0</v>
      </c>
      <c r="AL631" s="166">
        <f t="shared" si="264"/>
        <v>27</v>
      </c>
      <c r="AM631" s="165">
        <f>(VLOOKUP($B631,'P2 Origin'!$C$21:$M$176,7,0))*AL631</f>
        <v>0</v>
      </c>
      <c r="AN631" s="166">
        <f t="shared" si="265"/>
        <v>0</v>
      </c>
      <c r="AO631" s="165">
        <f>(VLOOKUP($B631,'P2 Origin'!$C$21:$M$176,8,0))*AN631</f>
        <v>0</v>
      </c>
      <c r="AP631" s="166">
        <f t="shared" si="266"/>
        <v>0</v>
      </c>
      <c r="AQ631" s="165">
        <f>(VLOOKUP($B631,'P2 Origin'!$C$21:$M$176,9,0))*AP631</f>
        <v>0</v>
      </c>
      <c r="AR631" s="155">
        <f t="shared" si="267"/>
        <v>1</v>
      </c>
      <c r="AS631" s="164">
        <f>(VLOOKUP(B631,'P2 Origin'!$C$21:$M$176,10,0))*K631</f>
        <v>0</v>
      </c>
      <c r="AT631" s="164">
        <f>(VLOOKUP(B631,'P2 Origin'!$C$21:$M$176,11,0))*J631</f>
        <v>0</v>
      </c>
      <c r="AU631" s="167">
        <v>27</v>
      </c>
      <c r="AV631" s="168">
        <v>27</v>
      </c>
      <c r="AW631" s="169">
        <v>0</v>
      </c>
      <c r="AX631" s="170">
        <f>IF(AU631&gt;=0.1,'P3 Bureaumarge zee- en luchtvr.'!$D$12,0)</f>
        <v>0</v>
      </c>
      <c r="AY631" s="163">
        <f t="shared" si="268"/>
        <v>0</v>
      </c>
      <c r="AZ631" s="157" t="str">
        <f>VLOOKUP(D631,'P4 Destination'!$C$21:$O$176,13,0)</f>
        <v>USD</v>
      </c>
      <c r="BA631" s="164">
        <f t="shared" si="269"/>
        <v>0</v>
      </c>
      <c r="BB631" s="171">
        <f>IF(AU631&gt;0.1,(VLOOKUP(D631,'P4 Destination'!$C$21:$M$176,3,0))*I631,0)</f>
        <v>0</v>
      </c>
      <c r="BC631" s="172">
        <f t="shared" si="270"/>
        <v>0</v>
      </c>
      <c r="BD631" s="171">
        <f>(VLOOKUP($D631,'P4 Destination'!$C$21:$M$176,4,0))*BC631</f>
        <v>0</v>
      </c>
      <c r="BE631" s="172">
        <f t="shared" si="271"/>
        <v>0</v>
      </c>
      <c r="BF631" s="171">
        <f>(VLOOKUP($D631,'P4 Destination'!$C$21:$M$176,5,0))*BE631</f>
        <v>0</v>
      </c>
      <c r="BG631" s="172">
        <f t="shared" si="272"/>
        <v>0</v>
      </c>
      <c r="BH631" s="171">
        <f>(VLOOKUP($D631,'P4 Destination'!$C$21:$M$176,6,0))*BG631</f>
        <v>0</v>
      </c>
      <c r="BI631" s="172">
        <f t="shared" si="273"/>
        <v>27</v>
      </c>
      <c r="BJ631" s="171">
        <f>(VLOOKUP($D631,'P4 Destination'!$C$21:$M$176,7,0))*BI631</f>
        <v>0</v>
      </c>
      <c r="BK631" s="172">
        <f t="shared" si="274"/>
        <v>0</v>
      </c>
      <c r="BL631" s="171">
        <f>(VLOOKUP($D631,'P4 Destination'!$C$21:$M$176,8,0))*BK631</f>
        <v>0</v>
      </c>
      <c r="BM631" s="172">
        <f t="shared" si="275"/>
        <v>0</v>
      </c>
      <c r="BN631" s="171">
        <f>(VLOOKUP($D631,'P4 Destination'!$C$21:$M$176,9,0))*BM631</f>
        <v>0</v>
      </c>
      <c r="BO631" s="154">
        <f t="shared" si="276"/>
        <v>1</v>
      </c>
      <c r="BP631" s="171">
        <f>(VLOOKUP(D631,'P4 Destination'!$C$21:$M$176,10,0))*K631</f>
        <v>0</v>
      </c>
      <c r="BQ631" s="171">
        <f>(VLOOKUP(D631,'P4 Destination'!$C$21:$M$176,11,0))*J631</f>
        <v>0</v>
      </c>
      <c r="BR631" s="173">
        <f t="shared" si="277"/>
        <v>0</v>
      </c>
      <c r="BS631" s="173">
        <f>(AV631*2500)*'P6 Verzekering'!$E$11</f>
        <v>0</v>
      </c>
      <c r="BT631" s="173">
        <f>(AW631*2500)*'P6 Verzekering'!$E$12</f>
        <v>0</v>
      </c>
      <c r="BU631" s="173">
        <f>(L631*2500)*'P6 Verzekering'!$E$13</f>
        <v>0</v>
      </c>
      <c r="BV631" s="173">
        <f t="shared" si="278"/>
        <v>0</v>
      </c>
      <c r="BW631"/>
      <c r="BX631"/>
    </row>
    <row r="632" spans="1:76">
      <c r="A632" s="152" t="s">
        <v>2169</v>
      </c>
      <c r="B632" s="152" t="s">
        <v>219</v>
      </c>
      <c r="C632" s="152" t="s">
        <v>219</v>
      </c>
      <c r="D632" s="152" t="s">
        <v>460</v>
      </c>
      <c r="E632" s="152" t="s">
        <v>453</v>
      </c>
      <c r="F632" s="153">
        <f t="shared" si="252"/>
        <v>13</v>
      </c>
      <c r="G632" s="154">
        <v>1</v>
      </c>
      <c r="H632" s="154">
        <f>IFERROR(VLOOKUP(B632,'P2 Origin'!$C$21:$Q$176,15,FALSE),0)</f>
        <v>0</v>
      </c>
      <c r="I632" s="154">
        <f>IFERROR(VLOOKUP(D632,'P4 Destination'!$C$21:$Q$176,15,FALSE),0)</f>
        <v>0</v>
      </c>
      <c r="J632" s="155">
        <v>1</v>
      </c>
      <c r="K632" s="155"/>
      <c r="L632" s="156">
        <v>0</v>
      </c>
      <c r="M632" s="155">
        <v>0</v>
      </c>
      <c r="N632" s="155">
        <v>0</v>
      </c>
      <c r="O632" s="157">
        <f t="shared" si="253"/>
        <v>0</v>
      </c>
      <c r="P632" s="158">
        <f t="shared" si="254"/>
        <v>0</v>
      </c>
      <c r="Q632" s="159">
        <f>IFERROR(VLOOKUP(N632,'P1 Intra-Europees'!$A$15:$H$25,3,0),0)*P632</f>
        <v>0</v>
      </c>
      <c r="R632" s="160">
        <f t="shared" si="255"/>
        <v>0</v>
      </c>
      <c r="S632" s="159">
        <f>IFERROR(VLOOKUP(N632,'P1 Intra-Europees'!$A$15:$H$25,4,0),0)*R632</f>
        <v>0</v>
      </c>
      <c r="T632" s="160">
        <f t="shared" si="256"/>
        <v>0</v>
      </c>
      <c r="U632" s="159">
        <f>IFERROR(VLOOKUP(N632,'P1 Intra-Europees'!$A$15:$H$25,5,0),0)*T632</f>
        <v>0</v>
      </c>
      <c r="V632" s="160">
        <f t="shared" si="257"/>
        <v>0</v>
      </c>
      <c r="W632" s="159">
        <f>IFERROR(VLOOKUP(N632,'P1 Intra-Europees'!$A$15:$H$25,6,0),0)*V632</f>
        <v>0</v>
      </c>
      <c r="X632" s="160">
        <f t="shared" si="258"/>
        <v>0</v>
      </c>
      <c r="Y632" s="159">
        <f>IFERROR(VLOOKUP(N632,'P1 Intra-Europees'!$A$15:$H$25,7,0),0)*X632</f>
        <v>0</v>
      </c>
      <c r="Z632" s="161">
        <f t="shared" si="259"/>
        <v>0</v>
      </c>
      <c r="AA632" s="162">
        <f>IFERROR(VLOOKUP(N632,'P1 Intra-Europees'!$A$15:$H$25,8,0),0)*Z632</f>
        <v>0</v>
      </c>
      <c r="AB632" s="163">
        <f t="shared" si="260"/>
        <v>0</v>
      </c>
      <c r="AC632" s="157" t="str">
        <f>VLOOKUP(B632,'P2 Origin'!$C$21:$O$176,13,0)</f>
        <v>EUR</v>
      </c>
      <c r="AD632" s="164">
        <f t="shared" si="261"/>
        <v>0</v>
      </c>
      <c r="AE632" s="165">
        <f>IF(AU632&gt;0.1,VLOOKUP(B632,'P2 Origin'!$C$21:$M$176,3,0)*H632,0)</f>
        <v>0</v>
      </c>
      <c r="AF632" s="166">
        <f t="shared" si="262"/>
        <v>0</v>
      </c>
      <c r="AG632" s="165">
        <f>(VLOOKUP(B632,'P2 Origin'!$C$21:$M$176,4,0))*AF632</f>
        <v>0</v>
      </c>
      <c r="AH632" s="166">
        <f t="shared" si="263"/>
        <v>13</v>
      </c>
      <c r="AI632" s="165">
        <f>(VLOOKUP(B632,'P2 Origin'!$C$21:$M$176,5,0))*AH632</f>
        <v>0</v>
      </c>
      <c r="AJ632" s="166">
        <f t="shared" si="279"/>
        <v>0</v>
      </c>
      <c r="AK632" s="165">
        <f>(VLOOKUP(B632,'P2 Origin'!$C$21:$M$176,6,0))*AJ632</f>
        <v>0</v>
      </c>
      <c r="AL632" s="166">
        <f t="shared" si="264"/>
        <v>0</v>
      </c>
      <c r="AM632" s="165">
        <f>(VLOOKUP($B632,'P2 Origin'!$C$21:$M$176,7,0))*AL632</f>
        <v>0</v>
      </c>
      <c r="AN632" s="166">
        <f t="shared" si="265"/>
        <v>0</v>
      </c>
      <c r="AO632" s="165">
        <f>(VLOOKUP($B632,'P2 Origin'!$C$21:$M$176,8,0))*AN632</f>
        <v>0</v>
      </c>
      <c r="AP632" s="166">
        <f t="shared" si="266"/>
        <v>0</v>
      </c>
      <c r="AQ632" s="165">
        <f>(VLOOKUP($B632,'P2 Origin'!$C$21:$M$176,9,0))*AP632</f>
        <v>0</v>
      </c>
      <c r="AR632" s="155">
        <f t="shared" si="267"/>
        <v>1</v>
      </c>
      <c r="AS632" s="164">
        <f>(VLOOKUP(B632,'P2 Origin'!$C$21:$M$176,10,0))*K632</f>
        <v>0</v>
      </c>
      <c r="AT632" s="164">
        <f>(VLOOKUP(B632,'P2 Origin'!$C$21:$M$176,11,0))*J632</f>
        <v>0</v>
      </c>
      <c r="AU632" s="167">
        <v>13</v>
      </c>
      <c r="AV632" s="168">
        <v>13</v>
      </c>
      <c r="AW632" s="169">
        <v>0</v>
      </c>
      <c r="AX632" s="170">
        <f>IF(AU632&gt;=0.1,'P3 Bureaumarge zee- en luchtvr.'!$D$12,0)</f>
        <v>0</v>
      </c>
      <c r="AY632" s="163">
        <f t="shared" si="268"/>
        <v>0</v>
      </c>
      <c r="AZ632" s="157" t="str">
        <f>VLOOKUP(D632,'P4 Destination'!$C$21:$O$176,13,0)</f>
        <v>USD</v>
      </c>
      <c r="BA632" s="164">
        <f t="shared" si="269"/>
        <v>0</v>
      </c>
      <c r="BB632" s="171">
        <f>IF(AU632&gt;0.1,(VLOOKUP(D632,'P4 Destination'!$C$21:$M$176,3,0))*I632,0)</f>
        <v>0</v>
      </c>
      <c r="BC632" s="172">
        <f t="shared" si="270"/>
        <v>0</v>
      </c>
      <c r="BD632" s="171">
        <f>(VLOOKUP($D632,'P4 Destination'!$C$21:$M$176,4,0))*BC632</f>
        <v>0</v>
      </c>
      <c r="BE632" s="172">
        <f t="shared" si="271"/>
        <v>13</v>
      </c>
      <c r="BF632" s="171">
        <f>(VLOOKUP($D632,'P4 Destination'!$C$21:$M$176,5,0))*BE632</f>
        <v>0</v>
      </c>
      <c r="BG632" s="172">
        <f t="shared" si="272"/>
        <v>0</v>
      </c>
      <c r="BH632" s="171">
        <f>(VLOOKUP($D632,'P4 Destination'!$C$21:$M$176,6,0))*BG632</f>
        <v>0</v>
      </c>
      <c r="BI632" s="172">
        <f t="shared" si="273"/>
        <v>0</v>
      </c>
      <c r="BJ632" s="171">
        <f>(VLOOKUP($D632,'P4 Destination'!$C$21:$M$176,7,0))*BI632</f>
        <v>0</v>
      </c>
      <c r="BK632" s="172">
        <f t="shared" si="274"/>
        <v>0</v>
      </c>
      <c r="BL632" s="171">
        <f>(VLOOKUP($D632,'P4 Destination'!$C$21:$M$176,8,0))*BK632</f>
        <v>0</v>
      </c>
      <c r="BM632" s="172">
        <f t="shared" si="275"/>
        <v>0</v>
      </c>
      <c r="BN632" s="171">
        <f>(VLOOKUP($D632,'P4 Destination'!$C$21:$M$176,9,0))*BM632</f>
        <v>0</v>
      </c>
      <c r="BO632" s="154">
        <f t="shared" si="276"/>
        <v>1</v>
      </c>
      <c r="BP632" s="171">
        <f>(VLOOKUP(D632,'P4 Destination'!$C$21:$M$176,10,0))*K632</f>
        <v>0</v>
      </c>
      <c r="BQ632" s="171">
        <f>(VLOOKUP(D632,'P4 Destination'!$C$21:$M$176,11,0))*J632</f>
        <v>0</v>
      </c>
      <c r="BR632" s="173">
        <f t="shared" si="277"/>
        <v>0</v>
      </c>
      <c r="BS632" s="173">
        <f>(AV632*2500)*'P6 Verzekering'!$E$11</f>
        <v>0</v>
      </c>
      <c r="BT632" s="173">
        <f>(AW632*2500)*'P6 Verzekering'!$E$12</f>
        <v>0</v>
      </c>
      <c r="BU632" s="173">
        <f>(L632*2500)*'P6 Verzekering'!$E$13</f>
        <v>0</v>
      </c>
      <c r="BV632" s="173">
        <f t="shared" si="278"/>
        <v>0</v>
      </c>
      <c r="BW632"/>
      <c r="BX632"/>
    </row>
    <row r="633" spans="1:76">
      <c r="A633" s="152" t="s">
        <v>2170</v>
      </c>
      <c r="B633" s="152" t="s">
        <v>219</v>
      </c>
      <c r="C633" s="152" t="s">
        <v>219</v>
      </c>
      <c r="D633" s="152" t="s">
        <v>460</v>
      </c>
      <c r="E633" s="152" t="s">
        <v>453</v>
      </c>
      <c r="F633" s="153">
        <f t="shared" si="252"/>
        <v>25</v>
      </c>
      <c r="G633" s="154">
        <v>1</v>
      </c>
      <c r="H633" s="154">
        <f>IFERROR(VLOOKUP(B633,'P2 Origin'!$C$21:$Q$176,15,FALSE),0)</f>
        <v>0</v>
      </c>
      <c r="I633" s="154">
        <f>IFERROR(VLOOKUP(D633,'P4 Destination'!$C$21:$Q$176,15,FALSE),0)</f>
        <v>0</v>
      </c>
      <c r="J633" s="155">
        <v>1</v>
      </c>
      <c r="K633" s="155"/>
      <c r="L633" s="156">
        <v>0</v>
      </c>
      <c r="M633" s="155">
        <v>0</v>
      </c>
      <c r="N633" s="155">
        <v>0</v>
      </c>
      <c r="O633" s="157">
        <f t="shared" si="253"/>
        <v>0</v>
      </c>
      <c r="P633" s="158">
        <f t="shared" si="254"/>
        <v>0</v>
      </c>
      <c r="Q633" s="159">
        <f>IFERROR(VLOOKUP(N633,'P1 Intra-Europees'!$A$15:$H$25,3,0),0)*P633</f>
        <v>0</v>
      </c>
      <c r="R633" s="160">
        <f t="shared" si="255"/>
        <v>0</v>
      </c>
      <c r="S633" s="159">
        <f>IFERROR(VLOOKUP(N633,'P1 Intra-Europees'!$A$15:$H$25,4,0),0)*R633</f>
        <v>0</v>
      </c>
      <c r="T633" s="160">
        <f t="shared" si="256"/>
        <v>0</v>
      </c>
      <c r="U633" s="159">
        <f>IFERROR(VLOOKUP(N633,'P1 Intra-Europees'!$A$15:$H$25,5,0),0)*T633</f>
        <v>0</v>
      </c>
      <c r="V633" s="160">
        <f t="shared" si="257"/>
        <v>0</v>
      </c>
      <c r="W633" s="159">
        <f>IFERROR(VLOOKUP(N633,'P1 Intra-Europees'!$A$15:$H$25,6,0),0)*V633</f>
        <v>0</v>
      </c>
      <c r="X633" s="160">
        <f t="shared" si="258"/>
        <v>0</v>
      </c>
      <c r="Y633" s="159">
        <f>IFERROR(VLOOKUP(N633,'P1 Intra-Europees'!$A$15:$H$25,7,0),0)*X633</f>
        <v>0</v>
      </c>
      <c r="Z633" s="161">
        <f t="shared" si="259"/>
        <v>0</v>
      </c>
      <c r="AA633" s="162">
        <f>IFERROR(VLOOKUP(N633,'P1 Intra-Europees'!$A$15:$H$25,8,0),0)*Z633</f>
        <v>0</v>
      </c>
      <c r="AB633" s="163">
        <f t="shared" si="260"/>
        <v>0</v>
      </c>
      <c r="AC633" s="157" t="str">
        <f>VLOOKUP(B633,'P2 Origin'!$C$21:$O$176,13,0)</f>
        <v>EUR</v>
      </c>
      <c r="AD633" s="164">
        <f t="shared" si="261"/>
        <v>0</v>
      </c>
      <c r="AE633" s="165">
        <f>IF(AU633&gt;0.1,VLOOKUP(B633,'P2 Origin'!$C$21:$M$176,3,0)*H633,0)</f>
        <v>0</v>
      </c>
      <c r="AF633" s="166">
        <f t="shared" si="262"/>
        <v>0</v>
      </c>
      <c r="AG633" s="165">
        <f>(VLOOKUP(B633,'P2 Origin'!$C$21:$M$176,4,0))*AF633</f>
        <v>0</v>
      </c>
      <c r="AH633" s="166">
        <f t="shared" si="263"/>
        <v>0</v>
      </c>
      <c r="AI633" s="165">
        <f>(VLOOKUP(B633,'P2 Origin'!$C$21:$M$176,5,0))*AH633</f>
        <v>0</v>
      </c>
      <c r="AJ633" s="166">
        <f t="shared" si="279"/>
        <v>25</v>
      </c>
      <c r="AK633" s="165">
        <f>(VLOOKUP(B633,'P2 Origin'!$C$21:$M$176,6,0))*AJ633</f>
        <v>0</v>
      </c>
      <c r="AL633" s="166">
        <f t="shared" si="264"/>
        <v>0</v>
      </c>
      <c r="AM633" s="165">
        <f>(VLOOKUP($B633,'P2 Origin'!$C$21:$M$176,7,0))*AL633</f>
        <v>0</v>
      </c>
      <c r="AN633" s="166">
        <f t="shared" si="265"/>
        <v>0</v>
      </c>
      <c r="AO633" s="165">
        <f>(VLOOKUP($B633,'P2 Origin'!$C$21:$M$176,8,0))*AN633</f>
        <v>0</v>
      </c>
      <c r="AP633" s="166">
        <f t="shared" si="266"/>
        <v>0</v>
      </c>
      <c r="AQ633" s="165">
        <f>(VLOOKUP($B633,'P2 Origin'!$C$21:$M$176,9,0))*AP633</f>
        <v>0</v>
      </c>
      <c r="AR633" s="155">
        <f t="shared" si="267"/>
        <v>1</v>
      </c>
      <c r="AS633" s="164">
        <f>(VLOOKUP(B633,'P2 Origin'!$C$21:$M$176,10,0))*K633</f>
        <v>0</v>
      </c>
      <c r="AT633" s="164">
        <f>(VLOOKUP(B633,'P2 Origin'!$C$21:$M$176,11,0))*J633</f>
        <v>0</v>
      </c>
      <c r="AU633" s="167">
        <v>25</v>
      </c>
      <c r="AV633" s="168">
        <v>25</v>
      </c>
      <c r="AW633" s="169">
        <v>0</v>
      </c>
      <c r="AX633" s="170">
        <f>IF(AU633&gt;=0.1,'P3 Bureaumarge zee- en luchtvr.'!$D$12,0)</f>
        <v>0</v>
      </c>
      <c r="AY633" s="163">
        <f t="shared" si="268"/>
        <v>0</v>
      </c>
      <c r="AZ633" s="157" t="str">
        <f>VLOOKUP(D633,'P4 Destination'!$C$21:$O$176,13,0)</f>
        <v>USD</v>
      </c>
      <c r="BA633" s="164">
        <f t="shared" si="269"/>
        <v>0</v>
      </c>
      <c r="BB633" s="171">
        <f>IF(AU633&gt;0.1,(VLOOKUP(D633,'P4 Destination'!$C$21:$M$176,3,0))*I633,0)</f>
        <v>0</v>
      </c>
      <c r="BC633" s="172">
        <f t="shared" si="270"/>
        <v>0</v>
      </c>
      <c r="BD633" s="171">
        <f>(VLOOKUP($D633,'P4 Destination'!$C$21:$M$176,4,0))*BC633</f>
        <v>0</v>
      </c>
      <c r="BE633" s="172">
        <f t="shared" si="271"/>
        <v>0</v>
      </c>
      <c r="BF633" s="171">
        <f>(VLOOKUP($D633,'P4 Destination'!$C$21:$M$176,5,0))*BE633</f>
        <v>0</v>
      </c>
      <c r="BG633" s="172">
        <f t="shared" si="272"/>
        <v>25</v>
      </c>
      <c r="BH633" s="171">
        <f>(VLOOKUP($D633,'P4 Destination'!$C$21:$M$176,6,0))*BG633</f>
        <v>0</v>
      </c>
      <c r="BI633" s="172">
        <f t="shared" si="273"/>
        <v>0</v>
      </c>
      <c r="BJ633" s="171">
        <f>(VLOOKUP($D633,'P4 Destination'!$C$21:$M$176,7,0))*BI633</f>
        <v>0</v>
      </c>
      <c r="BK633" s="172">
        <f t="shared" si="274"/>
        <v>0</v>
      </c>
      <c r="BL633" s="171">
        <f>(VLOOKUP($D633,'P4 Destination'!$C$21:$M$176,8,0))*BK633</f>
        <v>0</v>
      </c>
      <c r="BM633" s="172">
        <f t="shared" si="275"/>
        <v>0</v>
      </c>
      <c r="BN633" s="171">
        <f>(VLOOKUP($D633,'P4 Destination'!$C$21:$M$176,9,0))*BM633</f>
        <v>0</v>
      </c>
      <c r="BO633" s="154">
        <f t="shared" si="276"/>
        <v>1</v>
      </c>
      <c r="BP633" s="171">
        <f>(VLOOKUP(D633,'P4 Destination'!$C$21:$M$176,10,0))*K633</f>
        <v>0</v>
      </c>
      <c r="BQ633" s="171">
        <f>(VLOOKUP(D633,'P4 Destination'!$C$21:$M$176,11,0))*J633</f>
        <v>0</v>
      </c>
      <c r="BR633" s="173">
        <f t="shared" si="277"/>
        <v>0</v>
      </c>
      <c r="BS633" s="173">
        <f>(AV633*2500)*'P6 Verzekering'!$E$11</f>
        <v>0</v>
      </c>
      <c r="BT633" s="173">
        <f>(AW633*2500)*'P6 Verzekering'!$E$12</f>
        <v>0</v>
      </c>
      <c r="BU633" s="173">
        <f>(L633*2500)*'P6 Verzekering'!$E$13</f>
        <v>0</v>
      </c>
      <c r="BV633" s="173">
        <f t="shared" si="278"/>
        <v>0</v>
      </c>
      <c r="BW633"/>
      <c r="BX633"/>
    </row>
    <row r="634" spans="1:76">
      <c r="A634" s="152" t="s">
        <v>2171</v>
      </c>
      <c r="B634" s="152" t="s">
        <v>219</v>
      </c>
      <c r="C634" s="152" t="s">
        <v>219</v>
      </c>
      <c r="D634" s="152" t="s">
        <v>460</v>
      </c>
      <c r="E634" s="152" t="s">
        <v>453</v>
      </c>
      <c r="F634" s="153">
        <f t="shared" si="252"/>
        <v>13</v>
      </c>
      <c r="G634" s="154">
        <v>1</v>
      </c>
      <c r="H634" s="154">
        <f>IFERROR(VLOOKUP(B634,'P2 Origin'!$C$21:$Q$176,15,FALSE),0)</f>
        <v>0</v>
      </c>
      <c r="I634" s="154">
        <f>IFERROR(VLOOKUP(D634,'P4 Destination'!$C$21:$Q$176,15,FALSE),0)</f>
        <v>0</v>
      </c>
      <c r="J634" s="155">
        <v>1</v>
      </c>
      <c r="K634" s="155"/>
      <c r="L634" s="156">
        <v>0</v>
      </c>
      <c r="M634" s="155">
        <v>0</v>
      </c>
      <c r="N634" s="155">
        <v>0</v>
      </c>
      <c r="O634" s="157">
        <f t="shared" si="253"/>
        <v>0</v>
      </c>
      <c r="P634" s="158">
        <f t="shared" si="254"/>
        <v>0</v>
      </c>
      <c r="Q634" s="159">
        <f>IFERROR(VLOOKUP(N634,'P1 Intra-Europees'!$A$15:$H$25,3,0),0)*P634</f>
        <v>0</v>
      </c>
      <c r="R634" s="160">
        <f t="shared" si="255"/>
        <v>0</v>
      </c>
      <c r="S634" s="159">
        <f>IFERROR(VLOOKUP(N634,'P1 Intra-Europees'!$A$15:$H$25,4,0),0)*R634</f>
        <v>0</v>
      </c>
      <c r="T634" s="160">
        <f t="shared" si="256"/>
        <v>0</v>
      </c>
      <c r="U634" s="159">
        <f>IFERROR(VLOOKUP(N634,'P1 Intra-Europees'!$A$15:$H$25,5,0),0)*T634</f>
        <v>0</v>
      </c>
      <c r="V634" s="160">
        <f t="shared" si="257"/>
        <v>0</v>
      </c>
      <c r="W634" s="159">
        <f>IFERROR(VLOOKUP(N634,'P1 Intra-Europees'!$A$15:$H$25,6,0),0)*V634</f>
        <v>0</v>
      </c>
      <c r="X634" s="160">
        <f t="shared" si="258"/>
        <v>0</v>
      </c>
      <c r="Y634" s="159">
        <f>IFERROR(VLOOKUP(N634,'P1 Intra-Europees'!$A$15:$H$25,7,0),0)*X634</f>
        <v>0</v>
      </c>
      <c r="Z634" s="161">
        <f t="shared" si="259"/>
        <v>0</v>
      </c>
      <c r="AA634" s="162">
        <f>IFERROR(VLOOKUP(N634,'P1 Intra-Europees'!$A$15:$H$25,8,0),0)*Z634</f>
        <v>0</v>
      </c>
      <c r="AB634" s="163">
        <f t="shared" si="260"/>
        <v>0</v>
      </c>
      <c r="AC634" s="157" t="str">
        <f>VLOOKUP(B634,'P2 Origin'!$C$21:$O$176,13,0)</f>
        <v>EUR</v>
      </c>
      <c r="AD634" s="164">
        <f t="shared" si="261"/>
        <v>0</v>
      </c>
      <c r="AE634" s="165">
        <f>IF(AU634&gt;0.1,VLOOKUP(B634,'P2 Origin'!$C$21:$M$176,3,0)*H634,0)</f>
        <v>0</v>
      </c>
      <c r="AF634" s="166">
        <f t="shared" si="262"/>
        <v>0</v>
      </c>
      <c r="AG634" s="165">
        <f>(VLOOKUP(B634,'P2 Origin'!$C$21:$M$176,4,0))*AF634</f>
        <v>0</v>
      </c>
      <c r="AH634" s="166">
        <f t="shared" si="263"/>
        <v>13</v>
      </c>
      <c r="AI634" s="165">
        <f>(VLOOKUP(B634,'P2 Origin'!$C$21:$M$176,5,0))*AH634</f>
        <v>0</v>
      </c>
      <c r="AJ634" s="166">
        <f t="shared" si="279"/>
        <v>0</v>
      </c>
      <c r="AK634" s="165">
        <f>(VLOOKUP(B634,'P2 Origin'!$C$21:$M$176,6,0))*AJ634</f>
        <v>0</v>
      </c>
      <c r="AL634" s="166">
        <f t="shared" si="264"/>
        <v>0</v>
      </c>
      <c r="AM634" s="165">
        <f>(VLOOKUP($B634,'P2 Origin'!$C$21:$M$176,7,0))*AL634</f>
        <v>0</v>
      </c>
      <c r="AN634" s="166">
        <f t="shared" si="265"/>
        <v>0</v>
      </c>
      <c r="AO634" s="165">
        <f>(VLOOKUP($B634,'P2 Origin'!$C$21:$M$176,8,0))*AN634</f>
        <v>0</v>
      </c>
      <c r="AP634" s="166">
        <f t="shared" si="266"/>
        <v>0</v>
      </c>
      <c r="AQ634" s="165">
        <f>(VLOOKUP($B634,'P2 Origin'!$C$21:$M$176,9,0))*AP634</f>
        <v>0</v>
      </c>
      <c r="AR634" s="155">
        <f t="shared" si="267"/>
        <v>1</v>
      </c>
      <c r="AS634" s="164">
        <f>(VLOOKUP(B634,'P2 Origin'!$C$21:$M$176,10,0))*K634</f>
        <v>0</v>
      </c>
      <c r="AT634" s="164">
        <f>(VLOOKUP(B634,'P2 Origin'!$C$21:$M$176,11,0))*J634</f>
        <v>0</v>
      </c>
      <c r="AU634" s="167">
        <v>13</v>
      </c>
      <c r="AV634" s="168">
        <v>13</v>
      </c>
      <c r="AW634" s="169">
        <v>0</v>
      </c>
      <c r="AX634" s="170">
        <f>IF(AU634&gt;=0.1,'P3 Bureaumarge zee- en luchtvr.'!$D$12,0)</f>
        <v>0</v>
      </c>
      <c r="AY634" s="163">
        <f t="shared" si="268"/>
        <v>0</v>
      </c>
      <c r="AZ634" s="157" t="str">
        <f>VLOOKUP(D634,'P4 Destination'!$C$21:$O$176,13,0)</f>
        <v>USD</v>
      </c>
      <c r="BA634" s="164">
        <f t="shared" si="269"/>
        <v>0</v>
      </c>
      <c r="BB634" s="171">
        <f>IF(AU634&gt;0.1,(VLOOKUP(D634,'P4 Destination'!$C$21:$M$176,3,0))*I634,0)</f>
        <v>0</v>
      </c>
      <c r="BC634" s="172">
        <f t="shared" si="270"/>
        <v>0</v>
      </c>
      <c r="BD634" s="171">
        <f>(VLOOKUP($D634,'P4 Destination'!$C$21:$M$176,4,0))*BC634</f>
        <v>0</v>
      </c>
      <c r="BE634" s="172">
        <f t="shared" si="271"/>
        <v>13</v>
      </c>
      <c r="BF634" s="171">
        <f>(VLOOKUP($D634,'P4 Destination'!$C$21:$M$176,5,0))*BE634</f>
        <v>0</v>
      </c>
      <c r="BG634" s="172">
        <f t="shared" si="272"/>
        <v>0</v>
      </c>
      <c r="BH634" s="171">
        <f>(VLOOKUP($D634,'P4 Destination'!$C$21:$M$176,6,0))*BG634</f>
        <v>0</v>
      </c>
      <c r="BI634" s="172">
        <f t="shared" si="273"/>
        <v>0</v>
      </c>
      <c r="BJ634" s="171">
        <f>(VLOOKUP($D634,'P4 Destination'!$C$21:$M$176,7,0))*BI634</f>
        <v>0</v>
      </c>
      <c r="BK634" s="172">
        <f t="shared" si="274"/>
        <v>0</v>
      </c>
      <c r="BL634" s="171">
        <f>(VLOOKUP($D634,'P4 Destination'!$C$21:$M$176,8,0))*BK634</f>
        <v>0</v>
      </c>
      <c r="BM634" s="172">
        <f t="shared" si="275"/>
        <v>0</v>
      </c>
      <c r="BN634" s="171">
        <f>(VLOOKUP($D634,'P4 Destination'!$C$21:$M$176,9,0))*BM634</f>
        <v>0</v>
      </c>
      <c r="BO634" s="154">
        <f t="shared" si="276"/>
        <v>1</v>
      </c>
      <c r="BP634" s="171">
        <f>(VLOOKUP(D634,'P4 Destination'!$C$21:$M$176,10,0))*K634</f>
        <v>0</v>
      </c>
      <c r="BQ634" s="171">
        <f>(VLOOKUP(D634,'P4 Destination'!$C$21:$M$176,11,0))*J634</f>
        <v>0</v>
      </c>
      <c r="BR634" s="173">
        <f t="shared" si="277"/>
        <v>0</v>
      </c>
      <c r="BS634" s="173">
        <f>(AV634*2500)*'P6 Verzekering'!$E$11</f>
        <v>0</v>
      </c>
      <c r="BT634" s="173">
        <f>(AW634*2500)*'P6 Verzekering'!$E$12</f>
        <v>0</v>
      </c>
      <c r="BU634" s="173">
        <f>(L634*2500)*'P6 Verzekering'!$E$13</f>
        <v>0</v>
      </c>
      <c r="BV634" s="173">
        <f t="shared" si="278"/>
        <v>0</v>
      </c>
      <c r="BW634"/>
      <c r="BX634"/>
    </row>
    <row r="635" spans="1:76">
      <c r="A635" s="152" t="s">
        <v>2172</v>
      </c>
      <c r="B635" s="152" t="s">
        <v>219</v>
      </c>
      <c r="C635" s="152" t="s">
        <v>219</v>
      </c>
      <c r="D635" s="152" t="s">
        <v>460</v>
      </c>
      <c r="E635" s="152" t="s">
        <v>453</v>
      </c>
      <c r="F635" s="153">
        <f t="shared" si="252"/>
        <v>26</v>
      </c>
      <c r="G635" s="154">
        <v>1</v>
      </c>
      <c r="H635" s="154">
        <f>IFERROR(VLOOKUP(B635,'P2 Origin'!$C$21:$Q$176,15,FALSE),0)</f>
        <v>0</v>
      </c>
      <c r="I635" s="154">
        <f>IFERROR(VLOOKUP(D635,'P4 Destination'!$C$21:$Q$176,15,FALSE),0)</f>
        <v>0</v>
      </c>
      <c r="J635" s="155">
        <v>1</v>
      </c>
      <c r="K635" s="155"/>
      <c r="L635" s="156">
        <v>0</v>
      </c>
      <c r="M635" s="155">
        <v>0</v>
      </c>
      <c r="N635" s="155">
        <v>0</v>
      </c>
      <c r="O635" s="157">
        <f t="shared" si="253"/>
        <v>0</v>
      </c>
      <c r="P635" s="158">
        <f t="shared" si="254"/>
        <v>0</v>
      </c>
      <c r="Q635" s="159">
        <f>IFERROR(VLOOKUP(N635,'P1 Intra-Europees'!$A$15:$H$25,3,0),0)*P635</f>
        <v>0</v>
      </c>
      <c r="R635" s="160">
        <f t="shared" si="255"/>
        <v>0</v>
      </c>
      <c r="S635" s="159">
        <f>IFERROR(VLOOKUP(N635,'P1 Intra-Europees'!$A$15:$H$25,4,0),0)*R635</f>
        <v>0</v>
      </c>
      <c r="T635" s="160">
        <f t="shared" si="256"/>
        <v>0</v>
      </c>
      <c r="U635" s="159">
        <f>IFERROR(VLOOKUP(N635,'P1 Intra-Europees'!$A$15:$H$25,5,0),0)*T635</f>
        <v>0</v>
      </c>
      <c r="V635" s="160">
        <f t="shared" si="257"/>
        <v>0</v>
      </c>
      <c r="W635" s="159">
        <f>IFERROR(VLOOKUP(N635,'P1 Intra-Europees'!$A$15:$H$25,6,0),0)*V635</f>
        <v>0</v>
      </c>
      <c r="X635" s="160">
        <f t="shared" si="258"/>
        <v>0</v>
      </c>
      <c r="Y635" s="159">
        <f>IFERROR(VLOOKUP(N635,'P1 Intra-Europees'!$A$15:$H$25,7,0),0)*X635</f>
        <v>0</v>
      </c>
      <c r="Z635" s="161">
        <f t="shared" si="259"/>
        <v>0</v>
      </c>
      <c r="AA635" s="162">
        <f>IFERROR(VLOOKUP(N635,'P1 Intra-Europees'!$A$15:$H$25,8,0),0)*Z635</f>
        <v>0</v>
      </c>
      <c r="AB635" s="163">
        <f t="shared" si="260"/>
        <v>0</v>
      </c>
      <c r="AC635" s="157" t="str">
        <f>VLOOKUP(B635,'P2 Origin'!$C$21:$O$176,13,0)</f>
        <v>EUR</v>
      </c>
      <c r="AD635" s="164">
        <f t="shared" si="261"/>
        <v>0</v>
      </c>
      <c r="AE635" s="165">
        <f>IF(AU635&gt;0.1,VLOOKUP(B635,'P2 Origin'!$C$21:$M$176,3,0)*H635,0)</f>
        <v>0</v>
      </c>
      <c r="AF635" s="166">
        <f t="shared" si="262"/>
        <v>0</v>
      </c>
      <c r="AG635" s="165">
        <f>(VLOOKUP(B635,'P2 Origin'!$C$21:$M$176,4,0))*AF635</f>
        <v>0</v>
      </c>
      <c r="AH635" s="166">
        <f t="shared" si="263"/>
        <v>0</v>
      </c>
      <c r="AI635" s="165">
        <f>(VLOOKUP(B635,'P2 Origin'!$C$21:$M$176,5,0))*AH635</f>
        <v>0</v>
      </c>
      <c r="AJ635" s="166">
        <f t="shared" si="279"/>
        <v>0</v>
      </c>
      <c r="AK635" s="165">
        <f>(VLOOKUP(B635,'P2 Origin'!$C$21:$M$176,6,0))*AJ635</f>
        <v>0</v>
      </c>
      <c r="AL635" s="166">
        <f t="shared" si="264"/>
        <v>26</v>
      </c>
      <c r="AM635" s="165">
        <f>(VLOOKUP($B635,'P2 Origin'!$C$21:$M$176,7,0))*AL635</f>
        <v>0</v>
      </c>
      <c r="AN635" s="166">
        <f t="shared" si="265"/>
        <v>0</v>
      </c>
      <c r="AO635" s="165">
        <f>(VLOOKUP($B635,'P2 Origin'!$C$21:$M$176,8,0))*AN635</f>
        <v>0</v>
      </c>
      <c r="AP635" s="166">
        <f t="shared" si="266"/>
        <v>0</v>
      </c>
      <c r="AQ635" s="165">
        <f>(VLOOKUP($B635,'P2 Origin'!$C$21:$M$176,9,0))*AP635</f>
        <v>0</v>
      </c>
      <c r="AR635" s="155">
        <f t="shared" si="267"/>
        <v>1</v>
      </c>
      <c r="AS635" s="164">
        <f>(VLOOKUP(B635,'P2 Origin'!$C$21:$M$176,10,0))*K635</f>
        <v>0</v>
      </c>
      <c r="AT635" s="164">
        <f>(VLOOKUP(B635,'P2 Origin'!$C$21:$M$176,11,0))*J635</f>
        <v>0</v>
      </c>
      <c r="AU635" s="167">
        <v>26</v>
      </c>
      <c r="AV635" s="168">
        <v>26</v>
      </c>
      <c r="AW635" s="169">
        <v>0</v>
      </c>
      <c r="AX635" s="170">
        <f>IF(AU635&gt;=0.1,'P3 Bureaumarge zee- en luchtvr.'!$D$12,0)</f>
        <v>0</v>
      </c>
      <c r="AY635" s="163">
        <f t="shared" si="268"/>
        <v>0</v>
      </c>
      <c r="AZ635" s="157" t="str">
        <f>VLOOKUP(D635,'P4 Destination'!$C$21:$O$176,13,0)</f>
        <v>USD</v>
      </c>
      <c r="BA635" s="164">
        <f t="shared" si="269"/>
        <v>0</v>
      </c>
      <c r="BB635" s="171">
        <f>IF(AU635&gt;0.1,(VLOOKUP(D635,'P4 Destination'!$C$21:$M$176,3,0))*I635,0)</f>
        <v>0</v>
      </c>
      <c r="BC635" s="172">
        <f t="shared" si="270"/>
        <v>0</v>
      </c>
      <c r="BD635" s="171">
        <f>(VLOOKUP($D635,'P4 Destination'!$C$21:$M$176,4,0))*BC635</f>
        <v>0</v>
      </c>
      <c r="BE635" s="172">
        <f t="shared" si="271"/>
        <v>0</v>
      </c>
      <c r="BF635" s="171">
        <f>(VLOOKUP($D635,'P4 Destination'!$C$21:$M$176,5,0))*BE635</f>
        <v>0</v>
      </c>
      <c r="BG635" s="172">
        <f t="shared" si="272"/>
        <v>0</v>
      </c>
      <c r="BH635" s="171">
        <f>(VLOOKUP($D635,'P4 Destination'!$C$21:$M$176,6,0))*BG635</f>
        <v>0</v>
      </c>
      <c r="BI635" s="172">
        <f t="shared" si="273"/>
        <v>26</v>
      </c>
      <c r="BJ635" s="171">
        <f>(VLOOKUP($D635,'P4 Destination'!$C$21:$M$176,7,0))*BI635</f>
        <v>0</v>
      </c>
      <c r="BK635" s="172">
        <f t="shared" si="274"/>
        <v>0</v>
      </c>
      <c r="BL635" s="171">
        <f>(VLOOKUP($D635,'P4 Destination'!$C$21:$M$176,8,0))*BK635</f>
        <v>0</v>
      </c>
      <c r="BM635" s="172">
        <f t="shared" si="275"/>
        <v>0</v>
      </c>
      <c r="BN635" s="171">
        <f>(VLOOKUP($D635,'P4 Destination'!$C$21:$M$176,9,0))*BM635</f>
        <v>0</v>
      </c>
      <c r="BO635" s="154">
        <f t="shared" si="276"/>
        <v>1</v>
      </c>
      <c r="BP635" s="171">
        <f>(VLOOKUP(D635,'P4 Destination'!$C$21:$M$176,10,0))*K635</f>
        <v>0</v>
      </c>
      <c r="BQ635" s="171">
        <f>(VLOOKUP(D635,'P4 Destination'!$C$21:$M$176,11,0))*J635</f>
        <v>0</v>
      </c>
      <c r="BR635" s="173">
        <f t="shared" si="277"/>
        <v>0</v>
      </c>
      <c r="BS635" s="173">
        <f>(AV635*2500)*'P6 Verzekering'!$E$11</f>
        <v>0</v>
      </c>
      <c r="BT635" s="173">
        <f>(AW635*2500)*'P6 Verzekering'!$E$12</f>
        <v>0</v>
      </c>
      <c r="BU635" s="173">
        <f>(L635*2500)*'P6 Verzekering'!$E$13</f>
        <v>0</v>
      </c>
      <c r="BV635" s="173">
        <f t="shared" si="278"/>
        <v>0</v>
      </c>
      <c r="BW635"/>
      <c r="BX635"/>
    </row>
    <row r="636" spans="1:76">
      <c r="A636" s="152" t="s">
        <v>2173</v>
      </c>
      <c r="B636" s="152" t="s">
        <v>219</v>
      </c>
      <c r="C636" s="152" t="s">
        <v>219</v>
      </c>
      <c r="D636" s="152" t="s">
        <v>460</v>
      </c>
      <c r="E636" s="152" t="s">
        <v>453</v>
      </c>
      <c r="F636" s="153">
        <f t="shared" si="252"/>
        <v>15</v>
      </c>
      <c r="G636" s="154">
        <v>1</v>
      </c>
      <c r="H636" s="154">
        <f>IFERROR(VLOOKUP(B636,'P2 Origin'!$C$21:$Q$176,15,FALSE),0)</f>
        <v>0</v>
      </c>
      <c r="I636" s="154">
        <f>IFERROR(VLOOKUP(D636,'P4 Destination'!$C$21:$Q$176,15,FALSE),0)</f>
        <v>0</v>
      </c>
      <c r="J636" s="155">
        <v>1</v>
      </c>
      <c r="K636" s="155"/>
      <c r="L636" s="156">
        <v>0</v>
      </c>
      <c r="M636" s="155">
        <v>0</v>
      </c>
      <c r="N636" s="155">
        <v>0</v>
      </c>
      <c r="O636" s="157">
        <f t="shared" si="253"/>
        <v>0</v>
      </c>
      <c r="P636" s="158">
        <f t="shared" si="254"/>
        <v>0</v>
      </c>
      <c r="Q636" s="159">
        <f>IFERROR(VLOOKUP(N636,'P1 Intra-Europees'!$A$15:$H$25,3,0),0)*P636</f>
        <v>0</v>
      </c>
      <c r="R636" s="160">
        <f t="shared" si="255"/>
        <v>0</v>
      </c>
      <c r="S636" s="159">
        <f>IFERROR(VLOOKUP(N636,'P1 Intra-Europees'!$A$15:$H$25,4,0),0)*R636</f>
        <v>0</v>
      </c>
      <c r="T636" s="160">
        <f t="shared" si="256"/>
        <v>0</v>
      </c>
      <c r="U636" s="159">
        <f>IFERROR(VLOOKUP(N636,'P1 Intra-Europees'!$A$15:$H$25,5,0),0)*T636</f>
        <v>0</v>
      </c>
      <c r="V636" s="160">
        <f t="shared" si="257"/>
        <v>0</v>
      </c>
      <c r="W636" s="159">
        <f>IFERROR(VLOOKUP(N636,'P1 Intra-Europees'!$A$15:$H$25,6,0),0)*V636</f>
        <v>0</v>
      </c>
      <c r="X636" s="160">
        <f t="shared" si="258"/>
        <v>0</v>
      </c>
      <c r="Y636" s="159">
        <f>IFERROR(VLOOKUP(N636,'P1 Intra-Europees'!$A$15:$H$25,7,0),0)*X636</f>
        <v>0</v>
      </c>
      <c r="Z636" s="161">
        <f t="shared" si="259"/>
        <v>0</v>
      </c>
      <c r="AA636" s="162">
        <f>IFERROR(VLOOKUP(N636,'P1 Intra-Europees'!$A$15:$H$25,8,0),0)*Z636</f>
        <v>0</v>
      </c>
      <c r="AB636" s="163">
        <f t="shared" si="260"/>
        <v>0</v>
      </c>
      <c r="AC636" s="157" t="str">
        <f>VLOOKUP(B636,'P2 Origin'!$C$21:$O$176,13,0)</f>
        <v>EUR</v>
      </c>
      <c r="AD636" s="164">
        <f t="shared" si="261"/>
        <v>0</v>
      </c>
      <c r="AE636" s="165">
        <f>IF(AU636&gt;0.1,VLOOKUP(B636,'P2 Origin'!$C$21:$M$176,3,0)*H636,0)</f>
        <v>0</v>
      </c>
      <c r="AF636" s="166">
        <f t="shared" si="262"/>
        <v>0</v>
      </c>
      <c r="AG636" s="165">
        <f>(VLOOKUP(B636,'P2 Origin'!$C$21:$M$176,4,0))*AF636</f>
        <v>0</v>
      </c>
      <c r="AH636" s="166">
        <f t="shared" si="263"/>
        <v>15</v>
      </c>
      <c r="AI636" s="165">
        <f>(VLOOKUP(B636,'P2 Origin'!$C$21:$M$176,5,0))*AH636</f>
        <v>0</v>
      </c>
      <c r="AJ636" s="166">
        <f t="shared" si="279"/>
        <v>0</v>
      </c>
      <c r="AK636" s="165">
        <f>(VLOOKUP(B636,'P2 Origin'!$C$21:$M$176,6,0))*AJ636</f>
        <v>0</v>
      </c>
      <c r="AL636" s="166">
        <f t="shared" si="264"/>
        <v>0</v>
      </c>
      <c r="AM636" s="165">
        <f>(VLOOKUP($B636,'P2 Origin'!$C$21:$M$176,7,0))*AL636</f>
        <v>0</v>
      </c>
      <c r="AN636" s="166">
        <f t="shared" si="265"/>
        <v>0</v>
      </c>
      <c r="AO636" s="165">
        <f>(VLOOKUP($B636,'P2 Origin'!$C$21:$M$176,8,0))*AN636</f>
        <v>0</v>
      </c>
      <c r="AP636" s="166">
        <f t="shared" si="266"/>
        <v>0</v>
      </c>
      <c r="AQ636" s="165">
        <f>(VLOOKUP($B636,'P2 Origin'!$C$21:$M$176,9,0))*AP636</f>
        <v>0</v>
      </c>
      <c r="AR636" s="155">
        <f t="shared" si="267"/>
        <v>1</v>
      </c>
      <c r="AS636" s="164">
        <f>(VLOOKUP(B636,'P2 Origin'!$C$21:$M$176,10,0))*K636</f>
        <v>0</v>
      </c>
      <c r="AT636" s="164">
        <f>(VLOOKUP(B636,'P2 Origin'!$C$21:$M$176,11,0))*J636</f>
        <v>0</v>
      </c>
      <c r="AU636" s="167">
        <v>15</v>
      </c>
      <c r="AV636" s="168">
        <v>15</v>
      </c>
      <c r="AW636" s="169">
        <v>0</v>
      </c>
      <c r="AX636" s="170">
        <f>IF(AU636&gt;=0.1,'P3 Bureaumarge zee- en luchtvr.'!$D$12,0)</f>
        <v>0</v>
      </c>
      <c r="AY636" s="163">
        <f t="shared" si="268"/>
        <v>0</v>
      </c>
      <c r="AZ636" s="157" t="str">
        <f>VLOOKUP(D636,'P4 Destination'!$C$21:$O$176,13,0)</f>
        <v>USD</v>
      </c>
      <c r="BA636" s="164">
        <f t="shared" si="269"/>
        <v>0</v>
      </c>
      <c r="BB636" s="171">
        <f>IF(AU636&gt;0.1,(VLOOKUP(D636,'P4 Destination'!$C$21:$M$176,3,0))*I636,0)</f>
        <v>0</v>
      </c>
      <c r="BC636" s="172">
        <f t="shared" si="270"/>
        <v>0</v>
      </c>
      <c r="BD636" s="171">
        <f>(VLOOKUP($D636,'P4 Destination'!$C$21:$M$176,4,0))*BC636</f>
        <v>0</v>
      </c>
      <c r="BE636" s="172">
        <f t="shared" si="271"/>
        <v>15</v>
      </c>
      <c r="BF636" s="171">
        <f>(VLOOKUP($D636,'P4 Destination'!$C$21:$M$176,5,0))*BE636</f>
        <v>0</v>
      </c>
      <c r="BG636" s="172">
        <f t="shared" si="272"/>
        <v>0</v>
      </c>
      <c r="BH636" s="171">
        <f>(VLOOKUP($D636,'P4 Destination'!$C$21:$M$176,6,0))*BG636</f>
        <v>0</v>
      </c>
      <c r="BI636" s="172">
        <f t="shared" si="273"/>
        <v>0</v>
      </c>
      <c r="BJ636" s="171">
        <f>(VLOOKUP($D636,'P4 Destination'!$C$21:$M$176,7,0))*BI636</f>
        <v>0</v>
      </c>
      <c r="BK636" s="172">
        <f t="shared" si="274"/>
        <v>0</v>
      </c>
      <c r="BL636" s="171">
        <f>(VLOOKUP($D636,'P4 Destination'!$C$21:$M$176,8,0))*BK636</f>
        <v>0</v>
      </c>
      <c r="BM636" s="172">
        <f t="shared" si="275"/>
        <v>0</v>
      </c>
      <c r="BN636" s="171">
        <f>(VLOOKUP($D636,'P4 Destination'!$C$21:$M$176,9,0))*BM636</f>
        <v>0</v>
      </c>
      <c r="BO636" s="154">
        <f t="shared" si="276"/>
        <v>1</v>
      </c>
      <c r="BP636" s="171">
        <f>(VLOOKUP(D636,'P4 Destination'!$C$21:$M$176,10,0))*K636</f>
        <v>0</v>
      </c>
      <c r="BQ636" s="171">
        <f>(VLOOKUP(D636,'P4 Destination'!$C$21:$M$176,11,0))*J636</f>
        <v>0</v>
      </c>
      <c r="BR636" s="173">
        <f t="shared" si="277"/>
        <v>0</v>
      </c>
      <c r="BS636" s="173">
        <f>(AV636*2500)*'P6 Verzekering'!$E$11</f>
        <v>0</v>
      </c>
      <c r="BT636" s="173">
        <f>(AW636*2500)*'P6 Verzekering'!$E$12</f>
        <v>0</v>
      </c>
      <c r="BU636" s="173">
        <f>(L636*2500)*'P6 Verzekering'!$E$13</f>
        <v>0</v>
      </c>
      <c r="BV636" s="173">
        <f t="shared" si="278"/>
        <v>0</v>
      </c>
      <c r="BW636"/>
      <c r="BX636"/>
    </row>
    <row r="637" spans="1:76">
      <c r="A637" s="152" t="s">
        <v>2174</v>
      </c>
      <c r="B637" s="152" t="s">
        <v>219</v>
      </c>
      <c r="C637" s="152" t="s">
        <v>219</v>
      </c>
      <c r="D637" s="152" t="s">
        <v>460</v>
      </c>
      <c r="E637" s="152" t="s">
        <v>453</v>
      </c>
      <c r="F637" s="153">
        <f t="shared" si="252"/>
        <v>35</v>
      </c>
      <c r="G637" s="154">
        <v>1</v>
      </c>
      <c r="H637" s="154">
        <f>IFERROR(VLOOKUP(B637,'P2 Origin'!$C$21:$Q$176,15,FALSE),0)</f>
        <v>0</v>
      </c>
      <c r="I637" s="154">
        <f>IFERROR(VLOOKUP(D637,'P4 Destination'!$C$21:$Q$176,15,FALSE),0)</f>
        <v>0</v>
      </c>
      <c r="J637" s="155"/>
      <c r="K637" s="155">
        <v>1</v>
      </c>
      <c r="L637" s="156">
        <v>0</v>
      </c>
      <c r="M637" s="155">
        <v>0</v>
      </c>
      <c r="N637" s="155">
        <v>0</v>
      </c>
      <c r="O637" s="157">
        <f t="shared" si="253"/>
        <v>0</v>
      </c>
      <c r="P637" s="158">
        <f t="shared" si="254"/>
        <v>0</v>
      </c>
      <c r="Q637" s="159">
        <f>IFERROR(VLOOKUP(N637,'P1 Intra-Europees'!$A$15:$H$25,3,0),0)*P637</f>
        <v>0</v>
      </c>
      <c r="R637" s="160">
        <f t="shared" si="255"/>
        <v>0</v>
      </c>
      <c r="S637" s="159">
        <f>IFERROR(VLOOKUP(N637,'P1 Intra-Europees'!$A$15:$H$25,4,0),0)*R637</f>
        <v>0</v>
      </c>
      <c r="T637" s="160">
        <f t="shared" si="256"/>
        <v>0</v>
      </c>
      <c r="U637" s="159">
        <f>IFERROR(VLOOKUP(N637,'P1 Intra-Europees'!$A$15:$H$25,5,0),0)*T637</f>
        <v>0</v>
      </c>
      <c r="V637" s="160">
        <f t="shared" si="257"/>
        <v>0</v>
      </c>
      <c r="W637" s="159">
        <f>IFERROR(VLOOKUP(N637,'P1 Intra-Europees'!$A$15:$H$25,6,0),0)*V637</f>
        <v>0</v>
      </c>
      <c r="X637" s="160">
        <f t="shared" si="258"/>
        <v>0</v>
      </c>
      <c r="Y637" s="159">
        <f>IFERROR(VLOOKUP(N637,'P1 Intra-Europees'!$A$15:$H$25,7,0),0)*X637</f>
        <v>0</v>
      </c>
      <c r="Z637" s="161">
        <f t="shared" si="259"/>
        <v>0</v>
      </c>
      <c r="AA637" s="162">
        <f>IFERROR(VLOOKUP(N637,'P1 Intra-Europees'!$A$15:$H$25,8,0),0)*Z637</f>
        <v>0</v>
      </c>
      <c r="AB637" s="163">
        <f t="shared" si="260"/>
        <v>0</v>
      </c>
      <c r="AC637" s="157" t="str">
        <f>VLOOKUP(B637,'P2 Origin'!$C$21:$O$176,13,0)</f>
        <v>EUR</v>
      </c>
      <c r="AD637" s="164">
        <f t="shared" si="261"/>
        <v>0</v>
      </c>
      <c r="AE637" s="165">
        <f>IF(AU637&gt;0.1,VLOOKUP(B637,'P2 Origin'!$C$21:$M$176,3,0)*H637,0)</f>
        <v>0</v>
      </c>
      <c r="AF637" s="166">
        <f t="shared" si="262"/>
        <v>0</v>
      </c>
      <c r="AG637" s="165">
        <f>(VLOOKUP(B637,'P2 Origin'!$C$21:$M$176,4,0))*AF637</f>
        <v>0</v>
      </c>
      <c r="AH637" s="166">
        <f t="shared" si="263"/>
        <v>0</v>
      </c>
      <c r="AI637" s="165">
        <f>(VLOOKUP(B637,'P2 Origin'!$C$21:$M$176,5,0))*AH637</f>
        <v>0</v>
      </c>
      <c r="AJ637" s="166">
        <f t="shared" si="279"/>
        <v>0</v>
      </c>
      <c r="AK637" s="165">
        <f>(VLOOKUP(B637,'P2 Origin'!$C$21:$M$176,6,0))*AJ637</f>
        <v>0</v>
      </c>
      <c r="AL637" s="166">
        <f t="shared" si="264"/>
        <v>35</v>
      </c>
      <c r="AM637" s="165">
        <f>(VLOOKUP($B637,'P2 Origin'!$C$21:$M$176,7,0))*AL637</f>
        <v>0</v>
      </c>
      <c r="AN637" s="166">
        <f t="shared" si="265"/>
        <v>0</v>
      </c>
      <c r="AO637" s="165">
        <f>(VLOOKUP($B637,'P2 Origin'!$C$21:$M$176,8,0))*AN637</f>
        <v>0</v>
      </c>
      <c r="AP637" s="166">
        <f t="shared" si="266"/>
        <v>0</v>
      </c>
      <c r="AQ637" s="165">
        <f>(VLOOKUP($B637,'P2 Origin'!$C$21:$M$176,9,0))*AP637</f>
        <v>0</v>
      </c>
      <c r="AR637" s="155">
        <f t="shared" si="267"/>
        <v>1</v>
      </c>
      <c r="AS637" s="164">
        <f>(VLOOKUP(B637,'P2 Origin'!$C$21:$M$176,10,0))*K637</f>
        <v>0</v>
      </c>
      <c r="AT637" s="164">
        <f>(VLOOKUP(B637,'P2 Origin'!$C$21:$M$176,11,0))*J637</f>
        <v>0</v>
      </c>
      <c r="AU637" s="167">
        <v>35</v>
      </c>
      <c r="AV637" s="168">
        <v>35</v>
      </c>
      <c r="AW637" s="169">
        <v>0</v>
      </c>
      <c r="AX637" s="170">
        <f>IF(AU637&gt;=0.1,'P3 Bureaumarge zee- en luchtvr.'!$D$12,0)</f>
        <v>0</v>
      </c>
      <c r="AY637" s="163">
        <f t="shared" si="268"/>
        <v>0</v>
      </c>
      <c r="AZ637" s="157" t="str">
        <f>VLOOKUP(D637,'P4 Destination'!$C$21:$O$176,13,0)</f>
        <v>USD</v>
      </c>
      <c r="BA637" s="164">
        <f t="shared" si="269"/>
        <v>0</v>
      </c>
      <c r="BB637" s="171">
        <f>IF(AU637&gt;0.1,(VLOOKUP(D637,'P4 Destination'!$C$21:$M$176,3,0))*I637,0)</f>
        <v>0</v>
      </c>
      <c r="BC637" s="172">
        <f t="shared" si="270"/>
        <v>0</v>
      </c>
      <c r="BD637" s="171">
        <f>(VLOOKUP($D637,'P4 Destination'!$C$21:$M$176,4,0))*BC637</f>
        <v>0</v>
      </c>
      <c r="BE637" s="172">
        <f t="shared" si="271"/>
        <v>0</v>
      </c>
      <c r="BF637" s="171">
        <f>(VLOOKUP($D637,'P4 Destination'!$C$21:$M$176,5,0))*BE637</f>
        <v>0</v>
      </c>
      <c r="BG637" s="172">
        <f t="shared" si="272"/>
        <v>0</v>
      </c>
      <c r="BH637" s="171">
        <f>(VLOOKUP($D637,'P4 Destination'!$C$21:$M$176,6,0))*BG637</f>
        <v>0</v>
      </c>
      <c r="BI637" s="172">
        <f t="shared" si="273"/>
        <v>35</v>
      </c>
      <c r="BJ637" s="171">
        <f>(VLOOKUP($D637,'P4 Destination'!$C$21:$M$176,7,0))*BI637</f>
        <v>0</v>
      </c>
      <c r="BK637" s="172">
        <f t="shared" si="274"/>
        <v>0</v>
      </c>
      <c r="BL637" s="171">
        <f>(VLOOKUP($D637,'P4 Destination'!$C$21:$M$176,8,0))*BK637</f>
        <v>0</v>
      </c>
      <c r="BM637" s="172">
        <f t="shared" si="275"/>
        <v>0</v>
      </c>
      <c r="BN637" s="171">
        <f>(VLOOKUP($D637,'P4 Destination'!$C$21:$M$176,9,0))*BM637</f>
        <v>0</v>
      </c>
      <c r="BO637" s="154">
        <f t="shared" si="276"/>
        <v>1</v>
      </c>
      <c r="BP637" s="171">
        <f>(VLOOKUP(D637,'P4 Destination'!$C$21:$M$176,10,0))*K637</f>
        <v>0</v>
      </c>
      <c r="BQ637" s="171">
        <f>(VLOOKUP(D637,'P4 Destination'!$C$21:$M$176,11,0))*J637</f>
        <v>0</v>
      </c>
      <c r="BR637" s="173">
        <f t="shared" si="277"/>
        <v>0</v>
      </c>
      <c r="BS637" s="173">
        <f>(AV637*2500)*'P6 Verzekering'!$E$11</f>
        <v>0</v>
      </c>
      <c r="BT637" s="173">
        <f>(AW637*2500)*'P6 Verzekering'!$E$12</f>
        <v>0</v>
      </c>
      <c r="BU637" s="173">
        <f>(L637*2500)*'P6 Verzekering'!$E$13</f>
        <v>0</v>
      </c>
      <c r="BV637" s="173">
        <f t="shared" si="278"/>
        <v>0</v>
      </c>
      <c r="BW637"/>
      <c r="BX637"/>
    </row>
    <row r="638" spans="1:76">
      <c r="A638" s="152" t="s">
        <v>2175</v>
      </c>
      <c r="B638" s="152" t="s">
        <v>219</v>
      </c>
      <c r="C638" s="152" t="s">
        <v>219</v>
      </c>
      <c r="D638" s="152" t="s">
        <v>460</v>
      </c>
      <c r="E638" s="152" t="s">
        <v>453</v>
      </c>
      <c r="F638" s="153">
        <f t="shared" si="252"/>
        <v>6</v>
      </c>
      <c r="G638" s="154">
        <v>1</v>
      </c>
      <c r="H638" s="154">
        <f>IFERROR(VLOOKUP(B638,'P2 Origin'!$C$21:$Q$176,15,FALSE),0)</f>
        <v>0</v>
      </c>
      <c r="I638" s="154">
        <f>IFERROR(VLOOKUP(D638,'P4 Destination'!$C$21:$Q$176,15,FALSE),0)</f>
        <v>0</v>
      </c>
      <c r="J638" s="155">
        <v>1</v>
      </c>
      <c r="K638" s="155"/>
      <c r="L638" s="156">
        <v>0</v>
      </c>
      <c r="M638" s="155">
        <v>0</v>
      </c>
      <c r="N638" s="155">
        <v>0</v>
      </c>
      <c r="O638" s="157">
        <f t="shared" si="253"/>
        <v>0</v>
      </c>
      <c r="P638" s="158">
        <f t="shared" si="254"/>
        <v>0</v>
      </c>
      <c r="Q638" s="159">
        <f>IFERROR(VLOOKUP(N638,'P1 Intra-Europees'!$A$15:$H$25,3,0),0)*P638</f>
        <v>0</v>
      </c>
      <c r="R638" s="160">
        <f t="shared" si="255"/>
        <v>0</v>
      </c>
      <c r="S638" s="159">
        <f>IFERROR(VLOOKUP(N638,'P1 Intra-Europees'!$A$15:$H$25,4,0),0)*R638</f>
        <v>0</v>
      </c>
      <c r="T638" s="160">
        <f t="shared" si="256"/>
        <v>0</v>
      </c>
      <c r="U638" s="159">
        <f>IFERROR(VLOOKUP(N638,'P1 Intra-Europees'!$A$15:$H$25,5,0),0)*T638</f>
        <v>0</v>
      </c>
      <c r="V638" s="160">
        <f t="shared" si="257"/>
        <v>0</v>
      </c>
      <c r="W638" s="159">
        <f>IFERROR(VLOOKUP(N638,'P1 Intra-Europees'!$A$15:$H$25,6,0),0)*V638</f>
        <v>0</v>
      </c>
      <c r="X638" s="160">
        <f t="shared" si="258"/>
        <v>0</v>
      </c>
      <c r="Y638" s="159">
        <f>IFERROR(VLOOKUP(N638,'P1 Intra-Europees'!$A$15:$H$25,7,0),0)*X638</f>
        <v>0</v>
      </c>
      <c r="Z638" s="161">
        <f t="shared" si="259"/>
        <v>0</v>
      </c>
      <c r="AA638" s="162">
        <f>IFERROR(VLOOKUP(N638,'P1 Intra-Europees'!$A$15:$H$25,8,0),0)*Z638</f>
        <v>0</v>
      </c>
      <c r="AB638" s="163">
        <f t="shared" si="260"/>
        <v>0</v>
      </c>
      <c r="AC638" s="157" t="str">
        <f>VLOOKUP(B638,'P2 Origin'!$C$21:$O$176,13,0)</f>
        <v>EUR</v>
      </c>
      <c r="AD638" s="164">
        <f t="shared" si="261"/>
        <v>0</v>
      </c>
      <c r="AE638" s="165">
        <f>IF(AU638&gt;0.1,VLOOKUP(B638,'P2 Origin'!$C$21:$M$176,3,0)*H638,0)</f>
        <v>0</v>
      </c>
      <c r="AF638" s="166">
        <f t="shared" si="262"/>
        <v>0</v>
      </c>
      <c r="AG638" s="165">
        <f>(VLOOKUP(B638,'P2 Origin'!$C$21:$M$176,4,0))*AF638</f>
        <v>0</v>
      </c>
      <c r="AH638" s="166">
        <f t="shared" si="263"/>
        <v>6</v>
      </c>
      <c r="AI638" s="165">
        <f>(VLOOKUP(B638,'P2 Origin'!$C$21:$M$176,5,0))*AH638</f>
        <v>0</v>
      </c>
      <c r="AJ638" s="166">
        <f t="shared" si="279"/>
        <v>0</v>
      </c>
      <c r="AK638" s="165">
        <f>(VLOOKUP(B638,'P2 Origin'!$C$21:$M$176,6,0))*AJ638</f>
        <v>0</v>
      </c>
      <c r="AL638" s="166">
        <f t="shared" si="264"/>
        <v>0</v>
      </c>
      <c r="AM638" s="165">
        <f>(VLOOKUP($B638,'P2 Origin'!$C$21:$M$176,7,0))*AL638</f>
        <v>0</v>
      </c>
      <c r="AN638" s="166">
        <f t="shared" si="265"/>
        <v>0</v>
      </c>
      <c r="AO638" s="165">
        <f>(VLOOKUP($B638,'P2 Origin'!$C$21:$M$176,8,0))*AN638</f>
        <v>0</v>
      </c>
      <c r="AP638" s="166">
        <f t="shared" si="266"/>
        <v>0</v>
      </c>
      <c r="AQ638" s="165">
        <f>(VLOOKUP($B638,'P2 Origin'!$C$21:$M$176,9,0))*AP638</f>
        <v>0</v>
      </c>
      <c r="AR638" s="155">
        <f t="shared" si="267"/>
        <v>1</v>
      </c>
      <c r="AS638" s="164">
        <f>(VLOOKUP(B638,'P2 Origin'!$C$21:$M$176,10,0))*K638</f>
        <v>0</v>
      </c>
      <c r="AT638" s="164">
        <f>(VLOOKUP(B638,'P2 Origin'!$C$21:$M$176,11,0))*J638</f>
        <v>0</v>
      </c>
      <c r="AU638" s="167">
        <v>6</v>
      </c>
      <c r="AV638" s="168">
        <v>6</v>
      </c>
      <c r="AW638" s="169">
        <v>0</v>
      </c>
      <c r="AX638" s="170">
        <f>IF(AU638&gt;=0.1,'P3 Bureaumarge zee- en luchtvr.'!$D$12,0)</f>
        <v>0</v>
      </c>
      <c r="AY638" s="163">
        <f t="shared" si="268"/>
        <v>0</v>
      </c>
      <c r="AZ638" s="157" t="str">
        <f>VLOOKUP(D638,'P4 Destination'!$C$21:$O$176,13,0)</f>
        <v>USD</v>
      </c>
      <c r="BA638" s="164">
        <f t="shared" si="269"/>
        <v>0</v>
      </c>
      <c r="BB638" s="171">
        <f>IF(AU638&gt;0.1,(VLOOKUP(D638,'P4 Destination'!$C$21:$M$176,3,0))*I638,0)</f>
        <v>0</v>
      </c>
      <c r="BC638" s="172">
        <f t="shared" si="270"/>
        <v>0</v>
      </c>
      <c r="BD638" s="171">
        <f>(VLOOKUP($D638,'P4 Destination'!$C$21:$M$176,4,0))*BC638</f>
        <v>0</v>
      </c>
      <c r="BE638" s="172">
        <f t="shared" si="271"/>
        <v>6</v>
      </c>
      <c r="BF638" s="171">
        <f>(VLOOKUP($D638,'P4 Destination'!$C$21:$M$176,5,0))*BE638</f>
        <v>0</v>
      </c>
      <c r="BG638" s="172">
        <f t="shared" si="272"/>
        <v>0</v>
      </c>
      <c r="BH638" s="171">
        <f>(VLOOKUP($D638,'P4 Destination'!$C$21:$M$176,6,0))*BG638</f>
        <v>0</v>
      </c>
      <c r="BI638" s="172">
        <f t="shared" si="273"/>
        <v>0</v>
      </c>
      <c r="BJ638" s="171">
        <f>(VLOOKUP($D638,'P4 Destination'!$C$21:$M$176,7,0))*BI638</f>
        <v>0</v>
      </c>
      <c r="BK638" s="172">
        <f t="shared" si="274"/>
        <v>0</v>
      </c>
      <c r="BL638" s="171">
        <f>(VLOOKUP($D638,'P4 Destination'!$C$21:$M$176,8,0))*BK638</f>
        <v>0</v>
      </c>
      <c r="BM638" s="172">
        <f t="shared" si="275"/>
        <v>0</v>
      </c>
      <c r="BN638" s="171">
        <f>(VLOOKUP($D638,'P4 Destination'!$C$21:$M$176,9,0))*BM638</f>
        <v>0</v>
      </c>
      <c r="BO638" s="154">
        <f t="shared" si="276"/>
        <v>1</v>
      </c>
      <c r="BP638" s="171">
        <f>(VLOOKUP(D638,'P4 Destination'!$C$21:$M$176,10,0))*K638</f>
        <v>0</v>
      </c>
      <c r="BQ638" s="171">
        <f>(VLOOKUP(D638,'P4 Destination'!$C$21:$M$176,11,0))*J638</f>
        <v>0</v>
      </c>
      <c r="BR638" s="173">
        <f t="shared" si="277"/>
        <v>0</v>
      </c>
      <c r="BS638" s="173">
        <f>(AV638*2500)*'P6 Verzekering'!$E$11</f>
        <v>0</v>
      </c>
      <c r="BT638" s="173">
        <f>(AW638*2500)*'P6 Verzekering'!$E$12</f>
        <v>0</v>
      </c>
      <c r="BU638" s="173">
        <f>(L638*2500)*'P6 Verzekering'!$E$13</f>
        <v>0</v>
      </c>
      <c r="BV638" s="173">
        <f t="shared" si="278"/>
        <v>0</v>
      </c>
      <c r="BW638"/>
      <c r="BX638"/>
    </row>
    <row r="639" spans="1:76">
      <c r="A639" s="152" t="s">
        <v>2176</v>
      </c>
      <c r="B639" s="152" t="s">
        <v>219</v>
      </c>
      <c r="C639" s="152" t="s">
        <v>219</v>
      </c>
      <c r="D639" s="152" t="s">
        <v>460</v>
      </c>
      <c r="E639" s="152" t="s">
        <v>453</v>
      </c>
      <c r="F639" s="153">
        <f t="shared" si="252"/>
        <v>30</v>
      </c>
      <c r="G639" s="154">
        <v>1</v>
      </c>
      <c r="H639" s="154">
        <f>IFERROR(VLOOKUP(B639,'P2 Origin'!$C$21:$Q$176,15,FALSE),0)</f>
        <v>0</v>
      </c>
      <c r="I639" s="154">
        <f>IFERROR(VLOOKUP(D639,'P4 Destination'!$C$21:$Q$176,15,FALSE),0)</f>
        <v>0</v>
      </c>
      <c r="J639" s="155">
        <v>1</v>
      </c>
      <c r="K639" s="155"/>
      <c r="L639" s="156">
        <v>0</v>
      </c>
      <c r="M639" s="155">
        <v>0</v>
      </c>
      <c r="N639" s="155">
        <v>0</v>
      </c>
      <c r="O639" s="157">
        <f t="shared" si="253"/>
        <v>0</v>
      </c>
      <c r="P639" s="158">
        <f t="shared" si="254"/>
        <v>0</v>
      </c>
      <c r="Q639" s="159">
        <f>IFERROR(VLOOKUP(N639,'P1 Intra-Europees'!$A$15:$H$25,3,0),0)*P639</f>
        <v>0</v>
      </c>
      <c r="R639" s="160">
        <f t="shared" si="255"/>
        <v>0</v>
      </c>
      <c r="S639" s="159">
        <f>IFERROR(VLOOKUP(N639,'P1 Intra-Europees'!$A$15:$H$25,4,0),0)*R639</f>
        <v>0</v>
      </c>
      <c r="T639" s="160">
        <f t="shared" si="256"/>
        <v>0</v>
      </c>
      <c r="U639" s="159">
        <f>IFERROR(VLOOKUP(N639,'P1 Intra-Europees'!$A$15:$H$25,5,0),0)*T639</f>
        <v>0</v>
      </c>
      <c r="V639" s="160">
        <f t="shared" si="257"/>
        <v>0</v>
      </c>
      <c r="W639" s="159">
        <f>IFERROR(VLOOKUP(N639,'P1 Intra-Europees'!$A$15:$H$25,6,0),0)*V639</f>
        <v>0</v>
      </c>
      <c r="X639" s="160">
        <f t="shared" si="258"/>
        <v>0</v>
      </c>
      <c r="Y639" s="159">
        <f>IFERROR(VLOOKUP(N639,'P1 Intra-Europees'!$A$15:$H$25,7,0),0)*X639</f>
        <v>0</v>
      </c>
      <c r="Z639" s="161">
        <f t="shared" si="259"/>
        <v>0</v>
      </c>
      <c r="AA639" s="162">
        <f>IFERROR(VLOOKUP(N639,'P1 Intra-Europees'!$A$15:$H$25,8,0),0)*Z639</f>
        <v>0</v>
      </c>
      <c r="AB639" s="163">
        <f t="shared" si="260"/>
        <v>0</v>
      </c>
      <c r="AC639" s="157" t="str">
        <f>VLOOKUP(B639,'P2 Origin'!$C$21:$O$176,13,0)</f>
        <v>EUR</v>
      </c>
      <c r="AD639" s="164">
        <f t="shared" si="261"/>
        <v>0</v>
      </c>
      <c r="AE639" s="165">
        <f>IF(AU639&gt;0.1,VLOOKUP(B639,'P2 Origin'!$C$21:$M$176,3,0)*H639,0)</f>
        <v>0</v>
      </c>
      <c r="AF639" s="166">
        <f t="shared" si="262"/>
        <v>0</v>
      </c>
      <c r="AG639" s="165">
        <f>(VLOOKUP(B639,'P2 Origin'!$C$21:$M$176,4,0))*AF639</f>
        <v>0</v>
      </c>
      <c r="AH639" s="166">
        <f t="shared" si="263"/>
        <v>0</v>
      </c>
      <c r="AI639" s="165">
        <f>(VLOOKUP(B639,'P2 Origin'!$C$21:$M$176,5,0))*AH639</f>
        <v>0</v>
      </c>
      <c r="AJ639" s="166">
        <f t="shared" si="279"/>
        <v>0</v>
      </c>
      <c r="AK639" s="165">
        <f>(VLOOKUP(B639,'P2 Origin'!$C$21:$M$176,6,0))*AJ639</f>
        <v>0</v>
      </c>
      <c r="AL639" s="166">
        <f t="shared" si="264"/>
        <v>30</v>
      </c>
      <c r="AM639" s="165">
        <f>(VLOOKUP($B639,'P2 Origin'!$C$21:$M$176,7,0))*AL639</f>
        <v>0</v>
      </c>
      <c r="AN639" s="166">
        <f t="shared" si="265"/>
        <v>0</v>
      </c>
      <c r="AO639" s="165">
        <f>(VLOOKUP($B639,'P2 Origin'!$C$21:$M$176,8,0))*AN639</f>
        <v>0</v>
      </c>
      <c r="AP639" s="166">
        <f t="shared" si="266"/>
        <v>0</v>
      </c>
      <c r="AQ639" s="165">
        <f>(VLOOKUP($B639,'P2 Origin'!$C$21:$M$176,9,0))*AP639</f>
        <v>0</v>
      </c>
      <c r="AR639" s="155">
        <f t="shared" si="267"/>
        <v>1</v>
      </c>
      <c r="AS639" s="164">
        <f>(VLOOKUP(B639,'P2 Origin'!$C$21:$M$176,10,0))*K639</f>
        <v>0</v>
      </c>
      <c r="AT639" s="164">
        <f>(VLOOKUP(B639,'P2 Origin'!$C$21:$M$176,11,0))*J639</f>
        <v>0</v>
      </c>
      <c r="AU639" s="167">
        <v>30</v>
      </c>
      <c r="AV639" s="168">
        <v>30</v>
      </c>
      <c r="AW639" s="169">
        <v>0</v>
      </c>
      <c r="AX639" s="170">
        <f>IF(AU639&gt;=0.1,'P3 Bureaumarge zee- en luchtvr.'!$D$12,0)</f>
        <v>0</v>
      </c>
      <c r="AY639" s="163">
        <f t="shared" si="268"/>
        <v>0</v>
      </c>
      <c r="AZ639" s="157" t="str">
        <f>VLOOKUP(D639,'P4 Destination'!$C$21:$O$176,13,0)</f>
        <v>USD</v>
      </c>
      <c r="BA639" s="164">
        <f t="shared" si="269"/>
        <v>0</v>
      </c>
      <c r="BB639" s="171">
        <f>IF(AU639&gt;0.1,(VLOOKUP(D639,'P4 Destination'!$C$21:$M$176,3,0))*I639,0)</f>
        <v>0</v>
      </c>
      <c r="BC639" s="172">
        <f t="shared" si="270"/>
        <v>0</v>
      </c>
      <c r="BD639" s="171">
        <f>(VLOOKUP($D639,'P4 Destination'!$C$21:$M$176,4,0))*BC639</f>
        <v>0</v>
      </c>
      <c r="BE639" s="172">
        <f t="shared" si="271"/>
        <v>0</v>
      </c>
      <c r="BF639" s="171">
        <f>(VLOOKUP($D639,'P4 Destination'!$C$21:$M$176,5,0))*BE639</f>
        <v>0</v>
      </c>
      <c r="BG639" s="172">
        <f t="shared" si="272"/>
        <v>0</v>
      </c>
      <c r="BH639" s="171">
        <f>(VLOOKUP($D639,'P4 Destination'!$C$21:$M$176,6,0))*BG639</f>
        <v>0</v>
      </c>
      <c r="BI639" s="172">
        <f t="shared" si="273"/>
        <v>30</v>
      </c>
      <c r="BJ639" s="171">
        <f>(VLOOKUP($D639,'P4 Destination'!$C$21:$M$176,7,0))*BI639</f>
        <v>0</v>
      </c>
      <c r="BK639" s="172">
        <f t="shared" si="274"/>
        <v>0</v>
      </c>
      <c r="BL639" s="171">
        <f>(VLOOKUP($D639,'P4 Destination'!$C$21:$M$176,8,0))*BK639</f>
        <v>0</v>
      </c>
      <c r="BM639" s="172">
        <f t="shared" si="275"/>
        <v>0</v>
      </c>
      <c r="BN639" s="171">
        <f>(VLOOKUP($D639,'P4 Destination'!$C$21:$M$176,9,0))*BM639</f>
        <v>0</v>
      </c>
      <c r="BO639" s="154">
        <f t="shared" si="276"/>
        <v>1</v>
      </c>
      <c r="BP639" s="171">
        <f>(VLOOKUP(D639,'P4 Destination'!$C$21:$M$176,10,0))*K639</f>
        <v>0</v>
      </c>
      <c r="BQ639" s="171">
        <f>(VLOOKUP(D639,'P4 Destination'!$C$21:$M$176,11,0))*J639</f>
        <v>0</v>
      </c>
      <c r="BR639" s="173">
        <f t="shared" si="277"/>
        <v>0</v>
      </c>
      <c r="BS639" s="173">
        <f>(AV639*2500)*'P6 Verzekering'!$E$11</f>
        <v>0</v>
      </c>
      <c r="BT639" s="173">
        <f>(AW639*2500)*'P6 Verzekering'!$E$12</f>
        <v>0</v>
      </c>
      <c r="BU639" s="173">
        <f>(L639*2500)*'P6 Verzekering'!$E$13</f>
        <v>0</v>
      </c>
      <c r="BV639" s="173">
        <f t="shared" si="278"/>
        <v>0</v>
      </c>
      <c r="BW639"/>
      <c r="BX639"/>
    </row>
    <row r="640" spans="1:76">
      <c r="A640" s="152" t="s">
        <v>2177</v>
      </c>
      <c r="B640" s="152" t="s">
        <v>219</v>
      </c>
      <c r="C640" s="152" t="s">
        <v>219</v>
      </c>
      <c r="D640" s="152" t="s">
        <v>460</v>
      </c>
      <c r="E640" s="152" t="s">
        <v>453</v>
      </c>
      <c r="F640" s="153">
        <f t="shared" si="252"/>
        <v>34</v>
      </c>
      <c r="G640" s="154">
        <v>1</v>
      </c>
      <c r="H640" s="154">
        <f>IFERROR(VLOOKUP(B640,'P2 Origin'!$C$21:$Q$176,15,FALSE),0)</f>
        <v>0</v>
      </c>
      <c r="I640" s="154">
        <f>IFERROR(VLOOKUP(D640,'P4 Destination'!$C$21:$Q$176,15,FALSE),0)</f>
        <v>0</v>
      </c>
      <c r="J640" s="155"/>
      <c r="K640" s="155">
        <v>1</v>
      </c>
      <c r="L640" s="156">
        <v>0</v>
      </c>
      <c r="M640" s="155">
        <v>0</v>
      </c>
      <c r="N640" s="155">
        <v>0</v>
      </c>
      <c r="O640" s="157">
        <f t="shared" si="253"/>
        <v>0</v>
      </c>
      <c r="P640" s="158">
        <f t="shared" si="254"/>
        <v>0</v>
      </c>
      <c r="Q640" s="159">
        <f>IFERROR(VLOOKUP(N640,'P1 Intra-Europees'!$A$15:$H$25,3,0),0)*P640</f>
        <v>0</v>
      </c>
      <c r="R640" s="160">
        <f t="shared" si="255"/>
        <v>0</v>
      </c>
      <c r="S640" s="159">
        <f>IFERROR(VLOOKUP(N640,'P1 Intra-Europees'!$A$15:$H$25,4,0),0)*R640</f>
        <v>0</v>
      </c>
      <c r="T640" s="160">
        <f t="shared" si="256"/>
        <v>0</v>
      </c>
      <c r="U640" s="159">
        <f>IFERROR(VLOOKUP(N640,'P1 Intra-Europees'!$A$15:$H$25,5,0),0)*T640</f>
        <v>0</v>
      </c>
      <c r="V640" s="160">
        <f t="shared" si="257"/>
        <v>0</v>
      </c>
      <c r="W640" s="159">
        <f>IFERROR(VLOOKUP(N640,'P1 Intra-Europees'!$A$15:$H$25,6,0),0)*V640</f>
        <v>0</v>
      </c>
      <c r="X640" s="160">
        <f t="shared" si="258"/>
        <v>0</v>
      </c>
      <c r="Y640" s="159">
        <f>IFERROR(VLOOKUP(N640,'P1 Intra-Europees'!$A$15:$H$25,7,0),0)*X640</f>
        <v>0</v>
      </c>
      <c r="Z640" s="161">
        <f t="shared" si="259"/>
        <v>0</v>
      </c>
      <c r="AA640" s="162">
        <f>IFERROR(VLOOKUP(N640,'P1 Intra-Europees'!$A$15:$H$25,8,0),0)*Z640</f>
        <v>0</v>
      </c>
      <c r="AB640" s="163">
        <f t="shared" si="260"/>
        <v>0</v>
      </c>
      <c r="AC640" s="157" t="str">
        <f>VLOOKUP(B640,'P2 Origin'!$C$21:$O$176,13,0)</f>
        <v>EUR</v>
      </c>
      <c r="AD640" s="164">
        <f t="shared" si="261"/>
        <v>0</v>
      </c>
      <c r="AE640" s="165">
        <f>IF(AU640&gt;0.1,VLOOKUP(B640,'P2 Origin'!$C$21:$M$176,3,0)*H640,0)</f>
        <v>0</v>
      </c>
      <c r="AF640" s="166">
        <f t="shared" si="262"/>
        <v>0</v>
      </c>
      <c r="AG640" s="165">
        <f>(VLOOKUP(B640,'P2 Origin'!$C$21:$M$176,4,0))*AF640</f>
        <v>0</v>
      </c>
      <c r="AH640" s="166">
        <f t="shared" si="263"/>
        <v>0</v>
      </c>
      <c r="AI640" s="165">
        <f>(VLOOKUP(B640,'P2 Origin'!$C$21:$M$176,5,0))*AH640</f>
        <v>0</v>
      </c>
      <c r="AJ640" s="166">
        <f t="shared" si="279"/>
        <v>0</v>
      </c>
      <c r="AK640" s="165">
        <f>(VLOOKUP(B640,'P2 Origin'!$C$21:$M$176,6,0))*AJ640</f>
        <v>0</v>
      </c>
      <c r="AL640" s="166">
        <f t="shared" si="264"/>
        <v>34</v>
      </c>
      <c r="AM640" s="165">
        <f>(VLOOKUP($B640,'P2 Origin'!$C$21:$M$176,7,0))*AL640</f>
        <v>0</v>
      </c>
      <c r="AN640" s="166">
        <f t="shared" si="265"/>
        <v>0</v>
      </c>
      <c r="AO640" s="165">
        <f>(VLOOKUP($B640,'P2 Origin'!$C$21:$M$176,8,0))*AN640</f>
        <v>0</v>
      </c>
      <c r="AP640" s="166">
        <f t="shared" si="266"/>
        <v>0</v>
      </c>
      <c r="AQ640" s="165">
        <f>(VLOOKUP($B640,'P2 Origin'!$C$21:$M$176,9,0))*AP640</f>
        <v>0</v>
      </c>
      <c r="AR640" s="155">
        <f t="shared" si="267"/>
        <v>1</v>
      </c>
      <c r="AS640" s="164">
        <f>(VLOOKUP(B640,'P2 Origin'!$C$21:$M$176,10,0))*K640</f>
        <v>0</v>
      </c>
      <c r="AT640" s="164">
        <f>(VLOOKUP(B640,'P2 Origin'!$C$21:$M$176,11,0))*J640</f>
        <v>0</v>
      </c>
      <c r="AU640" s="167">
        <v>34</v>
      </c>
      <c r="AV640" s="168">
        <v>34</v>
      </c>
      <c r="AW640" s="169">
        <v>0</v>
      </c>
      <c r="AX640" s="170">
        <f>IF(AU640&gt;=0.1,'P3 Bureaumarge zee- en luchtvr.'!$D$12,0)</f>
        <v>0</v>
      </c>
      <c r="AY640" s="163">
        <f t="shared" si="268"/>
        <v>0</v>
      </c>
      <c r="AZ640" s="157" t="str">
        <f>VLOOKUP(D640,'P4 Destination'!$C$21:$O$176,13,0)</f>
        <v>USD</v>
      </c>
      <c r="BA640" s="164">
        <f t="shared" si="269"/>
        <v>0</v>
      </c>
      <c r="BB640" s="171">
        <f>IF(AU640&gt;0.1,(VLOOKUP(D640,'P4 Destination'!$C$21:$M$176,3,0))*I640,0)</f>
        <v>0</v>
      </c>
      <c r="BC640" s="172">
        <f t="shared" si="270"/>
        <v>0</v>
      </c>
      <c r="BD640" s="171">
        <f>(VLOOKUP($D640,'P4 Destination'!$C$21:$M$176,4,0))*BC640</f>
        <v>0</v>
      </c>
      <c r="BE640" s="172">
        <f t="shared" si="271"/>
        <v>0</v>
      </c>
      <c r="BF640" s="171">
        <f>(VLOOKUP($D640,'P4 Destination'!$C$21:$M$176,5,0))*BE640</f>
        <v>0</v>
      </c>
      <c r="BG640" s="172">
        <f t="shared" si="272"/>
        <v>0</v>
      </c>
      <c r="BH640" s="171">
        <f>(VLOOKUP($D640,'P4 Destination'!$C$21:$M$176,6,0))*BG640</f>
        <v>0</v>
      </c>
      <c r="BI640" s="172">
        <f t="shared" si="273"/>
        <v>34</v>
      </c>
      <c r="BJ640" s="171">
        <f>(VLOOKUP($D640,'P4 Destination'!$C$21:$M$176,7,0))*BI640</f>
        <v>0</v>
      </c>
      <c r="BK640" s="172">
        <f t="shared" si="274"/>
        <v>0</v>
      </c>
      <c r="BL640" s="171">
        <f>(VLOOKUP($D640,'P4 Destination'!$C$21:$M$176,8,0))*BK640</f>
        <v>0</v>
      </c>
      <c r="BM640" s="172">
        <f t="shared" si="275"/>
        <v>0</v>
      </c>
      <c r="BN640" s="171">
        <f>(VLOOKUP($D640,'P4 Destination'!$C$21:$M$176,9,0))*BM640</f>
        <v>0</v>
      </c>
      <c r="BO640" s="154">
        <f t="shared" si="276"/>
        <v>1</v>
      </c>
      <c r="BP640" s="171">
        <f>(VLOOKUP(D640,'P4 Destination'!$C$21:$M$176,10,0))*K640</f>
        <v>0</v>
      </c>
      <c r="BQ640" s="171">
        <f>(VLOOKUP(D640,'P4 Destination'!$C$21:$M$176,11,0))*J640</f>
        <v>0</v>
      </c>
      <c r="BR640" s="173">
        <f t="shared" si="277"/>
        <v>0</v>
      </c>
      <c r="BS640" s="173">
        <f>(AV640*2500)*'P6 Verzekering'!$E$11</f>
        <v>0</v>
      </c>
      <c r="BT640" s="173">
        <f>(AW640*2500)*'P6 Verzekering'!$E$12</f>
        <v>0</v>
      </c>
      <c r="BU640" s="173">
        <f>(L640*2500)*'P6 Verzekering'!$E$13</f>
        <v>0</v>
      </c>
      <c r="BV640" s="173">
        <f t="shared" si="278"/>
        <v>0</v>
      </c>
      <c r="BW640"/>
      <c r="BX640"/>
    </row>
    <row r="641" spans="1:76">
      <c r="A641" s="152" t="s">
        <v>2178</v>
      </c>
      <c r="B641" s="152" t="s">
        <v>219</v>
      </c>
      <c r="C641" s="152" t="s">
        <v>219</v>
      </c>
      <c r="D641" s="152" t="s">
        <v>460</v>
      </c>
      <c r="E641" s="152" t="s">
        <v>453</v>
      </c>
      <c r="F641" s="153">
        <f t="shared" si="252"/>
        <v>59</v>
      </c>
      <c r="G641" s="154">
        <v>1</v>
      </c>
      <c r="H641" s="154">
        <f>IFERROR(VLOOKUP(B641,'P2 Origin'!$C$21:$Q$176,15,FALSE),0)</f>
        <v>0</v>
      </c>
      <c r="I641" s="154">
        <f>IFERROR(VLOOKUP(D641,'P4 Destination'!$C$21:$Q$176,15,FALSE),0)</f>
        <v>0</v>
      </c>
      <c r="J641" s="155"/>
      <c r="K641" s="155">
        <v>1</v>
      </c>
      <c r="L641" s="156">
        <v>0</v>
      </c>
      <c r="M641" s="155">
        <v>0</v>
      </c>
      <c r="N641" s="155">
        <v>0</v>
      </c>
      <c r="O641" s="157">
        <f t="shared" si="253"/>
        <v>0</v>
      </c>
      <c r="P641" s="158">
        <f t="shared" si="254"/>
        <v>0</v>
      </c>
      <c r="Q641" s="159">
        <f>IFERROR(VLOOKUP(N641,'P1 Intra-Europees'!$A$15:$H$25,3,0),0)*P641</f>
        <v>0</v>
      </c>
      <c r="R641" s="160">
        <f t="shared" si="255"/>
        <v>0</v>
      </c>
      <c r="S641" s="159">
        <f>IFERROR(VLOOKUP(N641,'P1 Intra-Europees'!$A$15:$H$25,4,0),0)*R641</f>
        <v>0</v>
      </c>
      <c r="T641" s="160">
        <f t="shared" si="256"/>
        <v>0</v>
      </c>
      <c r="U641" s="159">
        <f>IFERROR(VLOOKUP(N641,'P1 Intra-Europees'!$A$15:$H$25,5,0),0)*T641</f>
        <v>0</v>
      </c>
      <c r="V641" s="160">
        <f t="shared" si="257"/>
        <v>0</v>
      </c>
      <c r="W641" s="159">
        <f>IFERROR(VLOOKUP(N641,'P1 Intra-Europees'!$A$15:$H$25,6,0),0)*V641</f>
        <v>0</v>
      </c>
      <c r="X641" s="160">
        <f t="shared" si="258"/>
        <v>0</v>
      </c>
      <c r="Y641" s="159">
        <f>IFERROR(VLOOKUP(N641,'P1 Intra-Europees'!$A$15:$H$25,7,0),0)*X641</f>
        <v>0</v>
      </c>
      <c r="Z641" s="161">
        <f t="shared" si="259"/>
        <v>0</v>
      </c>
      <c r="AA641" s="162">
        <f>IFERROR(VLOOKUP(N641,'P1 Intra-Europees'!$A$15:$H$25,8,0),0)*Z641</f>
        <v>0</v>
      </c>
      <c r="AB641" s="163">
        <f t="shared" si="260"/>
        <v>0</v>
      </c>
      <c r="AC641" s="157" t="str">
        <f>VLOOKUP(B641,'P2 Origin'!$C$21:$O$176,13,0)</f>
        <v>EUR</v>
      </c>
      <c r="AD641" s="164">
        <f t="shared" si="261"/>
        <v>0</v>
      </c>
      <c r="AE641" s="165">
        <f>IF(AU641&gt;0.1,VLOOKUP(B641,'P2 Origin'!$C$21:$M$176,3,0)*H641,0)</f>
        <v>0</v>
      </c>
      <c r="AF641" s="166">
        <f t="shared" si="262"/>
        <v>0</v>
      </c>
      <c r="AG641" s="165">
        <f>(VLOOKUP(B641,'P2 Origin'!$C$21:$M$176,4,0))*AF641</f>
        <v>0</v>
      </c>
      <c r="AH641" s="166">
        <f t="shared" si="263"/>
        <v>0</v>
      </c>
      <c r="AI641" s="165">
        <f>(VLOOKUP(B641,'P2 Origin'!$C$21:$M$176,5,0))*AH641</f>
        <v>0</v>
      </c>
      <c r="AJ641" s="166">
        <f t="shared" si="279"/>
        <v>0</v>
      </c>
      <c r="AK641" s="165">
        <f>(VLOOKUP(B641,'P2 Origin'!$C$21:$M$176,6,0))*AJ641</f>
        <v>0</v>
      </c>
      <c r="AL641" s="166">
        <f t="shared" si="264"/>
        <v>0</v>
      </c>
      <c r="AM641" s="165">
        <f>(VLOOKUP($B641,'P2 Origin'!$C$21:$M$176,7,0))*AL641</f>
        <v>0</v>
      </c>
      <c r="AN641" s="166">
        <f t="shared" si="265"/>
        <v>0</v>
      </c>
      <c r="AO641" s="165">
        <f>(VLOOKUP($B641,'P2 Origin'!$C$21:$M$176,8,0))*AN641</f>
        <v>0</v>
      </c>
      <c r="AP641" s="166">
        <f t="shared" si="266"/>
        <v>59</v>
      </c>
      <c r="AQ641" s="165">
        <f>(VLOOKUP($B641,'P2 Origin'!$C$21:$M$176,9,0))*AP641</f>
        <v>0</v>
      </c>
      <c r="AR641" s="155">
        <f t="shared" si="267"/>
        <v>1</v>
      </c>
      <c r="AS641" s="164">
        <f>(VLOOKUP(B641,'P2 Origin'!$C$21:$M$176,10,0))*K641</f>
        <v>0</v>
      </c>
      <c r="AT641" s="164">
        <f>(VLOOKUP(B641,'P2 Origin'!$C$21:$M$176,11,0))*J641</f>
        <v>0</v>
      </c>
      <c r="AU641" s="167">
        <v>59</v>
      </c>
      <c r="AV641" s="168">
        <v>59</v>
      </c>
      <c r="AW641" s="169">
        <v>0</v>
      </c>
      <c r="AX641" s="170">
        <f>IF(AU641&gt;=0.1,'P3 Bureaumarge zee- en luchtvr.'!$D$12,0)</f>
        <v>0</v>
      </c>
      <c r="AY641" s="163">
        <f t="shared" si="268"/>
        <v>0</v>
      </c>
      <c r="AZ641" s="157" t="str">
        <f>VLOOKUP(D641,'P4 Destination'!$C$21:$O$176,13,0)</f>
        <v>USD</v>
      </c>
      <c r="BA641" s="164">
        <f t="shared" si="269"/>
        <v>0</v>
      </c>
      <c r="BB641" s="171">
        <f>IF(AU641&gt;0.1,(VLOOKUP(D641,'P4 Destination'!$C$21:$M$176,3,0))*I641,0)</f>
        <v>0</v>
      </c>
      <c r="BC641" s="172">
        <f t="shared" si="270"/>
        <v>0</v>
      </c>
      <c r="BD641" s="171">
        <f>(VLOOKUP($D641,'P4 Destination'!$C$21:$M$176,4,0))*BC641</f>
        <v>0</v>
      </c>
      <c r="BE641" s="172">
        <f t="shared" si="271"/>
        <v>0</v>
      </c>
      <c r="BF641" s="171">
        <f>(VLOOKUP($D641,'P4 Destination'!$C$21:$M$176,5,0))*BE641</f>
        <v>0</v>
      </c>
      <c r="BG641" s="172">
        <f t="shared" si="272"/>
        <v>0</v>
      </c>
      <c r="BH641" s="171">
        <f>(VLOOKUP($D641,'P4 Destination'!$C$21:$M$176,6,0))*BG641</f>
        <v>0</v>
      </c>
      <c r="BI641" s="172">
        <f t="shared" si="273"/>
        <v>0</v>
      </c>
      <c r="BJ641" s="171">
        <f>(VLOOKUP($D641,'P4 Destination'!$C$21:$M$176,7,0))*BI641</f>
        <v>0</v>
      </c>
      <c r="BK641" s="172">
        <f t="shared" si="274"/>
        <v>0</v>
      </c>
      <c r="BL641" s="171">
        <f>(VLOOKUP($D641,'P4 Destination'!$C$21:$M$176,8,0))*BK641</f>
        <v>0</v>
      </c>
      <c r="BM641" s="172">
        <f t="shared" si="275"/>
        <v>59</v>
      </c>
      <c r="BN641" s="171">
        <f>(VLOOKUP($D641,'P4 Destination'!$C$21:$M$176,9,0))*BM641</f>
        <v>0</v>
      </c>
      <c r="BO641" s="154">
        <f t="shared" si="276"/>
        <v>1</v>
      </c>
      <c r="BP641" s="171">
        <f>(VLOOKUP(D641,'P4 Destination'!$C$21:$M$176,10,0))*K641</f>
        <v>0</v>
      </c>
      <c r="BQ641" s="171">
        <f>(VLOOKUP(D641,'P4 Destination'!$C$21:$M$176,11,0))*J641</f>
        <v>0</v>
      </c>
      <c r="BR641" s="173">
        <f t="shared" si="277"/>
        <v>0</v>
      </c>
      <c r="BS641" s="173">
        <f>(AV641*2500)*'P6 Verzekering'!$E$11</f>
        <v>0</v>
      </c>
      <c r="BT641" s="173">
        <f>(AW641*2500)*'P6 Verzekering'!$E$12</f>
        <v>0</v>
      </c>
      <c r="BU641" s="173">
        <f>(L641*2500)*'P6 Verzekering'!$E$13</f>
        <v>0</v>
      </c>
      <c r="BV641" s="173">
        <f t="shared" si="278"/>
        <v>0</v>
      </c>
      <c r="BW641"/>
      <c r="BX641"/>
    </row>
    <row r="642" spans="1:76">
      <c r="A642" s="152" t="s">
        <v>2179</v>
      </c>
      <c r="B642" s="152" t="s">
        <v>219</v>
      </c>
      <c r="C642" s="152" t="s">
        <v>219</v>
      </c>
      <c r="D642" s="152" t="s">
        <v>359</v>
      </c>
      <c r="E642" s="152" t="s">
        <v>358</v>
      </c>
      <c r="F642" s="153">
        <f t="shared" si="252"/>
        <v>42</v>
      </c>
      <c r="G642" s="154">
        <v>1</v>
      </c>
      <c r="H642" s="154">
        <f>IFERROR(VLOOKUP(B642,'P2 Origin'!$C$21:$Q$176,15,FALSE),0)</f>
        <v>0</v>
      </c>
      <c r="I642" s="154">
        <f>IFERROR(VLOOKUP(D642,'P4 Destination'!$C$21:$Q$176,15,FALSE),0)</f>
        <v>0</v>
      </c>
      <c r="J642" s="155"/>
      <c r="K642" s="155">
        <v>1</v>
      </c>
      <c r="L642" s="156">
        <v>0</v>
      </c>
      <c r="M642" s="155">
        <v>0</v>
      </c>
      <c r="N642" s="155">
        <v>0</v>
      </c>
      <c r="O642" s="157">
        <f t="shared" si="253"/>
        <v>0</v>
      </c>
      <c r="P642" s="158">
        <f t="shared" si="254"/>
        <v>0</v>
      </c>
      <c r="Q642" s="159">
        <f>IFERROR(VLOOKUP(N642,'P1 Intra-Europees'!$A$15:$H$25,3,0),0)*P642</f>
        <v>0</v>
      </c>
      <c r="R642" s="160">
        <f t="shared" si="255"/>
        <v>0</v>
      </c>
      <c r="S642" s="159">
        <f>IFERROR(VLOOKUP(N642,'P1 Intra-Europees'!$A$15:$H$25,4,0),0)*R642</f>
        <v>0</v>
      </c>
      <c r="T642" s="160">
        <f t="shared" si="256"/>
        <v>0</v>
      </c>
      <c r="U642" s="159">
        <f>IFERROR(VLOOKUP(N642,'P1 Intra-Europees'!$A$15:$H$25,5,0),0)*T642</f>
        <v>0</v>
      </c>
      <c r="V642" s="160">
        <f t="shared" si="257"/>
        <v>0</v>
      </c>
      <c r="W642" s="159">
        <f>IFERROR(VLOOKUP(N642,'P1 Intra-Europees'!$A$15:$H$25,6,0),0)*V642</f>
        <v>0</v>
      </c>
      <c r="X642" s="160">
        <f t="shared" si="258"/>
        <v>0</v>
      </c>
      <c r="Y642" s="159">
        <f>IFERROR(VLOOKUP(N642,'P1 Intra-Europees'!$A$15:$H$25,7,0),0)*X642</f>
        <v>0</v>
      </c>
      <c r="Z642" s="161">
        <f t="shared" si="259"/>
        <v>0</v>
      </c>
      <c r="AA642" s="162">
        <f>IFERROR(VLOOKUP(N642,'P1 Intra-Europees'!$A$15:$H$25,8,0),0)*Z642</f>
        <v>0</v>
      </c>
      <c r="AB642" s="163">
        <f t="shared" si="260"/>
        <v>0</v>
      </c>
      <c r="AC642" s="157" t="str">
        <f>VLOOKUP(B642,'P2 Origin'!$C$21:$O$176,13,0)</f>
        <v>EUR</v>
      </c>
      <c r="AD642" s="164">
        <f t="shared" si="261"/>
        <v>0</v>
      </c>
      <c r="AE642" s="165">
        <f>IF(AU642&gt;0.1,VLOOKUP(B642,'P2 Origin'!$C$21:$M$176,3,0)*H642,0)</f>
        <v>0</v>
      </c>
      <c r="AF642" s="166">
        <f t="shared" si="262"/>
        <v>0</v>
      </c>
      <c r="AG642" s="165">
        <f>(VLOOKUP(B642,'P2 Origin'!$C$21:$M$176,4,0))*AF642</f>
        <v>0</v>
      </c>
      <c r="AH642" s="166">
        <f t="shared" si="263"/>
        <v>0</v>
      </c>
      <c r="AI642" s="165">
        <f>(VLOOKUP(B642,'P2 Origin'!$C$21:$M$176,5,0))*AH642</f>
        <v>0</v>
      </c>
      <c r="AJ642" s="166">
        <f t="shared" si="279"/>
        <v>0</v>
      </c>
      <c r="AK642" s="165">
        <f>(VLOOKUP(B642,'P2 Origin'!$C$21:$M$176,6,0))*AJ642</f>
        <v>0</v>
      </c>
      <c r="AL642" s="166">
        <f t="shared" si="264"/>
        <v>0</v>
      </c>
      <c r="AM642" s="165">
        <f>(VLOOKUP($B642,'P2 Origin'!$C$21:$M$176,7,0))*AL642</f>
        <v>0</v>
      </c>
      <c r="AN642" s="166">
        <f t="shared" si="265"/>
        <v>42</v>
      </c>
      <c r="AO642" s="165">
        <f>(VLOOKUP($B642,'P2 Origin'!$C$21:$M$176,8,0))*AN642</f>
        <v>0</v>
      </c>
      <c r="AP642" s="166">
        <f t="shared" si="266"/>
        <v>0</v>
      </c>
      <c r="AQ642" s="165">
        <f>(VLOOKUP($B642,'P2 Origin'!$C$21:$M$176,9,0))*AP642</f>
        <v>0</v>
      </c>
      <c r="AR642" s="155">
        <f t="shared" si="267"/>
        <v>1</v>
      </c>
      <c r="AS642" s="164">
        <f>(VLOOKUP(B642,'P2 Origin'!$C$21:$M$176,10,0))*K642</f>
        <v>0</v>
      </c>
      <c r="AT642" s="164">
        <f>(VLOOKUP(B642,'P2 Origin'!$C$21:$M$176,11,0))*J642</f>
        <v>0</v>
      </c>
      <c r="AU642" s="167">
        <v>42</v>
      </c>
      <c r="AV642" s="168">
        <v>42</v>
      </c>
      <c r="AW642" s="169">
        <v>0</v>
      </c>
      <c r="AX642" s="170">
        <f>IF(AU642&gt;=0.1,'P3 Bureaumarge zee- en luchtvr.'!$D$12,0)</f>
        <v>0</v>
      </c>
      <c r="AY642" s="163">
        <f t="shared" si="268"/>
        <v>0</v>
      </c>
      <c r="AZ642" s="157" t="str">
        <f>VLOOKUP(D642,'P4 Destination'!$C$21:$O$176,13,0)</f>
        <v>USD</v>
      </c>
      <c r="BA642" s="164">
        <f t="shared" si="269"/>
        <v>0</v>
      </c>
      <c r="BB642" s="171">
        <f>IF(AU642&gt;0.1,(VLOOKUP(D642,'P4 Destination'!$C$21:$M$176,3,0))*I642,0)</f>
        <v>0</v>
      </c>
      <c r="BC642" s="172">
        <f t="shared" si="270"/>
        <v>0</v>
      </c>
      <c r="BD642" s="171">
        <f>(VLOOKUP($D642,'P4 Destination'!$C$21:$M$176,4,0))*BC642</f>
        <v>0</v>
      </c>
      <c r="BE642" s="172">
        <f t="shared" si="271"/>
        <v>0</v>
      </c>
      <c r="BF642" s="171">
        <f>(VLOOKUP($D642,'P4 Destination'!$C$21:$M$176,5,0))*BE642</f>
        <v>0</v>
      </c>
      <c r="BG642" s="172">
        <f t="shared" si="272"/>
        <v>0</v>
      </c>
      <c r="BH642" s="171">
        <f>(VLOOKUP($D642,'P4 Destination'!$C$21:$M$176,6,0))*BG642</f>
        <v>0</v>
      </c>
      <c r="BI642" s="172">
        <f t="shared" si="273"/>
        <v>0</v>
      </c>
      <c r="BJ642" s="171">
        <f>(VLOOKUP($D642,'P4 Destination'!$C$21:$M$176,7,0))*BI642</f>
        <v>0</v>
      </c>
      <c r="BK642" s="172">
        <f t="shared" si="274"/>
        <v>42</v>
      </c>
      <c r="BL642" s="171">
        <f>(VLOOKUP($D642,'P4 Destination'!$C$21:$M$176,8,0))*BK642</f>
        <v>0</v>
      </c>
      <c r="BM642" s="172">
        <f t="shared" si="275"/>
        <v>0</v>
      </c>
      <c r="BN642" s="171">
        <f>(VLOOKUP($D642,'P4 Destination'!$C$21:$M$176,9,0))*BM642</f>
        <v>0</v>
      </c>
      <c r="BO642" s="154">
        <f t="shared" si="276"/>
        <v>1</v>
      </c>
      <c r="BP642" s="171">
        <f>(VLOOKUP(D642,'P4 Destination'!$C$21:$M$176,10,0))*K642</f>
        <v>0</v>
      </c>
      <c r="BQ642" s="171">
        <f>(VLOOKUP(D642,'P4 Destination'!$C$21:$M$176,11,0))*J642</f>
        <v>0</v>
      </c>
      <c r="BR642" s="173">
        <f t="shared" si="277"/>
        <v>0</v>
      </c>
      <c r="BS642" s="173">
        <f>(AV642*2500)*'P6 Verzekering'!$E$11</f>
        <v>0</v>
      </c>
      <c r="BT642" s="173">
        <f>(AW642*2500)*'P6 Verzekering'!$E$12</f>
        <v>0</v>
      </c>
      <c r="BU642" s="173">
        <f>(L642*2500)*'P6 Verzekering'!$E$13</f>
        <v>0</v>
      </c>
      <c r="BV642" s="173">
        <f t="shared" si="278"/>
        <v>0</v>
      </c>
      <c r="BW642"/>
      <c r="BX642"/>
    </row>
    <row r="643" spans="1:76">
      <c r="A643" s="152" t="s">
        <v>2186</v>
      </c>
      <c r="B643" s="152" t="s">
        <v>219</v>
      </c>
      <c r="C643" s="152" t="s">
        <v>219</v>
      </c>
      <c r="D643" s="152" t="s">
        <v>271</v>
      </c>
      <c r="E643" s="152" t="s">
        <v>270</v>
      </c>
      <c r="F643" s="153">
        <f t="shared" si="252"/>
        <v>24</v>
      </c>
      <c r="G643" s="154">
        <v>1</v>
      </c>
      <c r="H643" s="154">
        <f>IFERROR(VLOOKUP(B643,'P2 Origin'!$C$21:$Q$176,15,FALSE),0)</f>
        <v>0</v>
      </c>
      <c r="I643" s="154">
        <f>IFERROR(VLOOKUP(D643,'P4 Destination'!$C$21:$Q$176,15,FALSE),0)</f>
        <v>0</v>
      </c>
      <c r="J643" s="155">
        <v>1</v>
      </c>
      <c r="K643" s="155"/>
      <c r="L643" s="156">
        <v>0</v>
      </c>
      <c r="M643" s="155">
        <v>0</v>
      </c>
      <c r="N643" s="155">
        <v>0</v>
      </c>
      <c r="O643" s="157">
        <f t="shared" si="253"/>
        <v>0</v>
      </c>
      <c r="P643" s="158">
        <f t="shared" si="254"/>
        <v>0</v>
      </c>
      <c r="Q643" s="159">
        <f>IFERROR(VLOOKUP(N643,'P1 Intra-Europees'!$A$15:$H$25,3,0),0)*P643</f>
        <v>0</v>
      </c>
      <c r="R643" s="160">
        <f t="shared" si="255"/>
        <v>0</v>
      </c>
      <c r="S643" s="159">
        <f>IFERROR(VLOOKUP(N643,'P1 Intra-Europees'!$A$15:$H$25,4,0),0)*R643</f>
        <v>0</v>
      </c>
      <c r="T643" s="160">
        <f t="shared" si="256"/>
        <v>0</v>
      </c>
      <c r="U643" s="159">
        <f>IFERROR(VLOOKUP(N643,'P1 Intra-Europees'!$A$15:$H$25,5,0),0)*T643</f>
        <v>0</v>
      </c>
      <c r="V643" s="160">
        <f t="shared" si="257"/>
        <v>0</v>
      </c>
      <c r="W643" s="159">
        <f>IFERROR(VLOOKUP(N643,'P1 Intra-Europees'!$A$15:$H$25,6,0),0)*V643</f>
        <v>0</v>
      </c>
      <c r="X643" s="160">
        <f t="shared" si="258"/>
        <v>0</v>
      </c>
      <c r="Y643" s="159">
        <f>IFERROR(VLOOKUP(N643,'P1 Intra-Europees'!$A$15:$H$25,7,0),0)*X643</f>
        <v>0</v>
      </c>
      <c r="Z643" s="161">
        <f t="shared" si="259"/>
        <v>0</v>
      </c>
      <c r="AA643" s="162">
        <f>IFERROR(VLOOKUP(N643,'P1 Intra-Europees'!$A$15:$H$25,8,0),0)*Z643</f>
        <v>0</v>
      </c>
      <c r="AB643" s="163">
        <f t="shared" si="260"/>
        <v>0</v>
      </c>
      <c r="AC643" s="157" t="str">
        <f>VLOOKUP(B643,'P2 Origin'!$C$21:$O$176,13,0)</f>
        <v>EUR</v>
      </c>
      <c r="AD643" s="164">
        <f t="shared" si="261"/>
        <v>0</v>
      </c>
      <c r="AE643" s="165">
        <f>IF(AU643&gt;0.1,VLOOKUP(B643,'P2 Origin'!$C$21:$M$176,3,0)*H643,0)</f>
        <v>0</v>
      </c>
      <c r="AF643" s="166">
        <f t="shared" si="262"/>
        <v>0</v>
      </c>
      <c r="AG643" s="165">
        <f>(VLOOKUP(B643,'P2 Origin'!$C$21:$M$176,4,0))*AF643</f>
        <v>0</v>
      </c>
      <c r="AH643" s="166">
        <f t="shared" si="263"/>
        <v>0</v>
      </c>
      <c r="AI643" s="165">
        <f>(VLOOKUP(B643,'P2 Origin'!$C$21:$M$176,5,0))*AH643</f>
        <v>0</v>
      </c>
      <c r="AJ643" s="166">
        <f t="shared" si="279"/>
        <v>24</v>
      </c>
      <c r="AK643" s="165">
        <f>(VLOOKUP(B643,'P2 Origin'!$C$21:$M$176,6,0))*AJ643</f>
        <v>0</v>
      </c>
      <c r="AL643" s="166">
        <f t="shared" si="264"/>
        <v>0</v>
      </c>
      <c r="AM643" s="165">
        <f>(VLOOKUP($B643,'P2 Origin'!$C$21:$M$176,7,0))*AL643</f>
        <v>0</v>
      </c>
      <c r="AN643" s="166">
        <f t="shared" si="265"/>
        <v>0</v>
      </c>
      <c r="AO643" s="165">
        <f>(VLOOKUP($B643,'P2 Origin'!$C$21:$M$176,8,0))*AN643</f>
        <v>0</v>
      </c>
      <c r="AP643" s="166">
        <f t="shared" si="266"/>
        <v>0</v>
      </c>
      <c r="AQ643" s="165">
        <f>(VLOOKUP($B643,'P2 Origin'!$C$21:$M$176,9,0))*AP643</f>
        <v>0</v>
      </c>
      <c r="AR643" s="155">
        <f t="shared" si="267"/>
        <v>1</v>
      </c>
      <c r="AS643" s="164">
        <f>(VLOOKUP(B643,'P2 Origin'!$C$21:$M$176,10,0))*K643</f>
        <v>0</v>
      </c>
      <c r="AT643" s="164">
        <f>(VLOOKUP(B643,'P2 Origin'!$C$21:$M$176,11,0))*J643</f>
        <v>0</v>
      </c>
      <c r="AU643" s="167">
        <v>24</v>
      </c>
      <c r="AV643" s="168">
        <v>24</v>
      </c>
      <c r="AW643" s="169">
        <v>0</v>
      </c>
      <c r="AX643" s="170">
        <f>IF(AU643&gt;=0.1,'P3 Bureaumarge zee- en luchtvr.'!$D$12,0)</f>
        <v>0</v>
      </c>
      <c r="AY643" s="163">
        <f t="shared" si="268"/>
        <v>0</v>
      </c>
      <c r="AZ643" s="157" t="str">
        <f>VLOOKUP(D643,'P4 Destination'!$C$21:$O$176,13,0)</f>
        <v>USD</v>
      </c>
      <c r="BA643" s="164">
        <f t="shared" si="269"/>
        <v>0</v>
      </c>
      <c r="BB643" s="171">
        <f>IF(AU643&gt;0.1,(VLOOKUP(D643,'P4 Destination'!$C$21:$M$176,3,0))*I643,0)</f>
        <v>0</v>
      </c>
      <c r="BC643" s="172">
        <f t="shared" si="270"/>
        <v>0</v>
      </c>
      <c r="BD643" s="171">
        <f>(VLOOKUP($D643,'P4 Destination'!$C$21:$M$176,4,0))*BC643</f>
        <v>0</v>
      </c>
      <c r="BE643" s="172">
        <f t="shared" si="271"/>
        <v>0</v>
      </c>
      <c r="BF643" s="171">
        <f>(VLOOKUP($D643,'P4 Destination'!$C$21:$M$176,5,0))*BE643</f>
        <v>0</v>
      </c>
      <c r="BG643" s="172">
        <f t="shared" si="272"/>
        <v>24</v>
      </c>
      <c r="BH643" s="171">
        <f>(VLOOKUP($D643,'P4 Destination'!$C$21:$M$176,6,0))*BG643</f>
        <v>0</v>
      </c>
      <c r="BI643" s="172">
        <f t="shared" si="273"/>
        <v>0</v>
      </c>
      <c r="BJ643" s="171">
        <f>(VLOOKUP($D643,'P4 Destination'!$C$21:$M$176,7,0))*BI643</f>
        <v>0</v>
      </c>
      <c r="BK643" s="172">
        <f t="shared" si="274"/>
        <v>0</v>
      </c>
      <c r="BL643" s="171">
        <f>(VLOOKUP($D643,'P4 Destination'!$C$21:$M$176,8,0))*BK643</f>
        <v>0</v>
      </c>
      <c r="BM643" s="172">
        <f t="shared" si="275"/>
        <v>0</v>
      </c>
      <c r="BN643" s="171">
        <f>(VLOOKUP($D643,'P4 Destination'!$C$21:$M$176,9,0))*BM643</f>
        <v>0</v>
      </c>
      <c r="BO643" s="154">
        <f t="shared" si="276"/>
        <v>1</v>
      </c>
      <c r="BP643" s="171">
        <f>(VLOOKUP(D643,'P4 Destination'!$C$21:$M$176,10,0))*K643</f>
        <v>0</v>
      </c>
      <c r="BQ643" s="171">
        <f>(VLOOKUP(D643,'P4 Destination'!$C$21:$M$176,11,0))*J643</f>
        <v>0</v>
      </c>
      <c r="BR643" s="173">
        <f t="shared" si="277"/>
        <v>0</v>
      </c>
      <c r="BS643" s="173">
        <f>(AV643*2500)*'P6 Verzekering'!$E$11</f>
        <v>0</v>
      </c>
      <c r="BT643" s="173">
        <f>(AW643*2500)*'P6 Verzekering'!$E$12</f>
        <v>0</v>
      </c>
      <c r="BU643" s="173">
        <f>(L643*2500)*'P6 Verzekering'!$E$13</f>
        <v>0</v>
      </c>
      <c r="BV643" s="173">
        <f t="shared" si="278"/>
        <v>0</v>
      </c>
      <c r="BW643"/>
      <c r="BX643"/>
    </row>
    <row r="644" spans="1:76">
      <c r="A644" s="152" t="s">
        <v>2188</v>
      </c>
      <c r="B644" s="152" t="s">
        <v>219</v>
      </c>
      <c r="C644" s="152" t="s">
        <v>219</v>
      </c>
      <c r="D644" s="152" t="s">
        <v>271</v>
      </c>
      <c r="E644" s="152" t="s">
        <v>270</v>
      </c>
      <c r="F644" s="153">
        <f t="shared" si="252"/>
        <v>11</v>
      </c>
      <c r="G644" s="154">
        <v>1</v>
      </c>
      <c r="H644" s="154">
        <f>IFERROR(VLOOKUP(B644,'P2 Origin'!$C$21:$Q$176,15,FALSE),0)</f>
        <v>0</v>
      </c>
      <c r="I644" s="154">
        <f>IFERROR(VLOOKUP(D644,'P4 Destination'!$C$21:$Q$176,15,FALSE),0)</f>
        <v>0</v>
      </c>
      <c r="J644" s="155">
        <v>1</v>
      </c>
      <c r="K644" s="155"/>
      <c r="L644" s="156">
        <v>0</v>
      </c>
      <c r="M644" s="155">
        <v>0</v>
      </c>
      <c r="N644" s="155">
        <v>0</v>
      </c>
      <c r="O644" s="157">
        <f t="shared" si="253"/>
        <v>0</v>
      </c>
      <c r="P644" s="158">
        <f t="shared" si="254"/>
        <v>0</v>
      </c>
      <c r="Q644" s="159">
        <f>IFERROR(VLOOKUP(N644,'P1 Intra-Europees'!$A$15:$H$25,3,0),0)*P644</f>
        <v>0</v>
      </c>
      <c r="R644" s="160">
        <f t="shared" si="255"/>
        <v>0</v>
      </c>
      <c r="S644" s="159">
        <f>IFERROR(VLOOKUP(N644,'P1 Intra-Europees'!$A$15:$H$25,4,0),0)*R644</f>
        <v>0</v>
      </c>
      <c r="T644" s="160">
        <f t="shared" si="256"/>
        <v>0</v>
      </c>
      <c r="U644" s="159">
        <f>IFERROR(VLOOKUP(N644,'P1 Intra-Europees'!$A$15:$H$25,5,0),0)*T644</f>
        <v>0</v>
      </c>
      <c r="V644" s="160">
        <f t="shared" si="257"/>
        <v>0</v>
      </c>
      <c r="W644" s="159">
        <f>IFERROR(VLOOKUP(N644,'P1 Intra-Europees'!$A$15:$H$25,6,0),0)*V644</f>
        <v>0</v>
      </c>
      <c r="X644" s="160">
        <f t="shared" si="258"/>
        <v>0</v>
      </c>
      <c r="Y644" s="159">
        <f>IFERROR(VLOOKUP(N644,'P1 Intra-Europees'!$A$15:$H$25,7,0),0)*X644</f>
        <v>0</v>
      </c>
      <c r="Z644" s="161">
        <f t="shared" si="259"/>
        <v>0</v>
      </c>
      <c r="AA644" s="162">
        <f>IFERROR(VLOOKUP(N644,'P1 Intra-Europees'!$A$15:$H$25,8,0),0)*Z644</f>
        <v>0</v>
      </c>
      <c r="AB644" s="163">
        <f t="shared" si="260"/>
        <v>0</v>
      </c>
      <c r="AC644" s="157" t="str">
        <f>VLOOKUP(B644,'P2 Origin'!$C$21:$O$176,13,0)</f>
        <v>EUR</v>
      </c>
      <c r="AD644" s="164">
        <f t="shared" si="261"/>
        <v>0</v>
      </c>
      <c r="AE644" s="165">
        <f>IF(AU644&gt;0.1,VLOOKUP(B644,'P2 Origin'!$C$21:$M$176,3,0)*H644,0)</f>
        <v>0</v>
      </c>
      <c r="AF644" s="166">
        <f t="shared" si="262"/>
        <v>0</v>
      </c>
      <c r="AG644" s="165">
        <f>(VLOOKUP(B644,'P2 Origin'!$C$21:$M$176,4,0))*AF644</f>
        <v>0</v>
      </c>
      <c r="AH644" s="166">
        <f t="shared" si="263"/>
        <v>11</v>
      </c>
      <c r="AI644" s="165">
        <f>(VLOOKUP(B644,'P2 Origin'!$C$21:$M$176,5,0))*AH644</f>
        <v>0</v>
      </c>
      <c r="AJ644" s="166">
        <f t="shared" si="279"/>
        <v>0</v>
      </c>
      <c r="AK644" s="165">
        <f>(VLOOKUP(B644,'P2 Origin'!$C$21:$M$176,6,0))*AJ644</f>
        <v>0</v>
      </c>
      <c r="AL644" s="166">
        <f t="shared" si="264"/>
        <v>0</v>
      </c>
      <c r="AM644" s="165">
        <f>(VLOOKUP($B644,'P2 Origin'!$C$21:$M$176,7,0))*AL644</f>
        <v>0</v>
      </c>
      <c r="AN644" s="166">
        <f t="shared" si="265"/>
        <v>0</v>
      </c>
      <c r="AO644" s="165">
        <f>(VLOOKUP($B644,'P2 Origin'!$C$21:$M$176,8,0))*AN644</f>
        <v>0</v>
      </c>
      <c r="AP644" s="166">
        <f t="shared" si="266"/>
        <v>0</v>
      </c>
      <c r="AQ644" s="165">
        <f>(VLOOKUP($B644,'P2 Origin'!$C$21:$M$176,9,0))*AP644</f>
        <v>0</v>
      </c>
      <c r="AR644" s="155">
        <f t="shared" si="267"/>
        <v>1</v>
      </c>
      <c r="AS644" s="164">
        <f>(VLOOKUP(B644,'P2 Origin'!$C$21:$M$176,10,0))*K644</f>
        <v>0</v>
      </c>
      <c r="AT644" s="164">
        <f>(VLOOKUP(B644,'P2 Origin'!$C$21:$M$176,11,0))*J644</f>
        <v>0</v>
      </c>
      <c r="AU644" s="167">
        <v>11</v>
      </c>
      <c r="AV644" s="168">
        <v>11</v>
      </c>
      <c r="AW644" s="169">
        <v>0</v>
      </c>
      <c r="AX644" s="170">
        <f>IF(AU644&gt;=0.1,'P3 Bureaumarge zee- en luchtvr.'!$D$12,0)</f>
        <v>0</v>
      </c>
      <c r="AY644" s="163">
        <f t="shared" si="268"/>
        <v>0</v>
      </c>
      <c r="AZ644" s="157" t="str">
        <f>VLOOKUP(D644,'P4 Destination'!$C$21:$O$176,13,0)</f>
        <v>USD</v>
      </c>
      <c r="BA644" s="164">
        <f t="shared" si="269"/>
        <v>0</v>
      </c>
      <c r="BB644" s="171">
        <f>IF(AU644&gt;0.1,(VLOOKUP(D644,'P4 Destination'!$C$21:$M$176,3,0))*I644,0)</f>
        <v>0</v>
      </c>
      <c r="BC644" s="172">
        <f t="shared" si="270"/>
        <v>0</v>
      </c>
      <c r="BD644" s="171">
        <f>(VLOOKUP($D644,'P4 Destination'!$C$21:$M$176,4,0))*BC644</f>
        <v>0</v>
      </c>
      <c r="BE644" s="172">
        <f t="shared" si="271"/>
        <v>11</v>
      </c>
      <c r="BF644" s="171">
        <f>(VLOOKUP($D644,'P4 Destination'!$C$21:$M$176,5,0))*BE644</f>
        <v>0</v>
      </c>
      <c r="BG644" s="172">
        <f t="shared" si="272"/>
        <v>0</v>
      </c>
      <c r="BH644" s="171">
        <f>(VLOOKUP($D644,'P4 Destination'!$C$21:$M$176,6,0))*BG644</f>
        <v>0</v>
      </c>
      <c r="BI644" s="172">
        <f t="shared" si="273"/>
        <v>0</v>
      </c>
      <c r="BJ644" s="171">
        <f>(VLOOKUP($D644,'P4 Destination'!$C$21:$M$176,7,0))*BI644</f>
        <v>0</v>
      </c>
      <c r="BK644" s="172">
        <f t="shared" si="274"/>
        <v>0</v>
      </c>
      <c r="BL644" s="171">
        <f>(VLOOKUP($D644,'P4 Destination'!$C$21:$M$176,8,0))*BK644</f>
        <v>0</v>
      </c>
      <c r="BM644" s="172">
        <f t="shared" si="275"/>
        <v>0</v>
      </c>
      <c r="BN644" s="171">
        <f>(VLOOKUP($D644,'P4 Destination'!$C$21:$M$176,9,0))*BM644</f>
        <v>0</v>
      </c>
      <c r="BO644" s="154">
        <f t="shared" si="276"/>
        <v>1</v>
      </c>
      <c r="BP644" s="171">
        <f>(VLOOKUP(D644,'P4 Destination'!$C$21:$M$176,10,0))*K644</f>
        <v>0</v>
      </c>
      <c r="BQ644" s="171">
        <f>(VLOOKUP(D644,'P4 Destination'!$C$21:$M$176,11,0))*J644</f>
        <v>0</v>
      </c>
      <c r="BR644" s="173">
        <f t="shared" si="277"/>
        <v>0</v>
      </c>
      <c r="BS644" s="173">
        <f>(AV644*2500)*'P6 Verzekering'!$E$11</f>
        <v>0</v>
      </c>
      <c r="BT644" s="173">
        <f>(AW644*2500)*'P6 Verzekering'!$E$12</f>
        <v>0</v>
      </c>
      <c r="BU644" s="173">
        <f>(L644*2500)*'P6 Verzekering'!$E$13</f>
        <v>0</v>
      </c>
      <c r="BV644" s="173">
        <f t="shared" si="278"/>
        <v>0</v>
      </c>
      <c r="BW644"/>
      <c r="BX644"/>
    </row>
    <row r="645" spans="1:76">
      <c r="A645" s="152" t="s">
        <v>2198</v>
      </c>
      <c r="B645" s="152" t="s">
        <v>219</v>
      </c>
      <c r="C645" s="152" t="s">
        <v>219</v>
      </c>
      <c r="D645" s="152" t="s">
        <v>271</v>
      </c>
      <c r="E645" s="152" t="s">
        <v>270</v>
      </c>
      <c r="F645" s="153">
        <f t="shared" si="252"/>
        <v>30</v>
      </c>
      <c r="G645" s="154">
        <v>1</v>
      </c>
      <c r="H645" s="154">
        <f>IFERROR(VLOOKUP(B645,'P2 Origin'!$C$21:$Q$176,15,FALSE),0)</f>
        <v>0</v>
      </c>
      <c r="I645" s="154">
        <f>IFERROR(VLOOKUP(D645,'P4 Destination'!$C$21:$Q$176,15,FALSE),0)</f>
        <v>0</v>
      </c>
      <c r="J645" s="155">
        <v>1</v>
      </c>
      <c r="K645" s="155"/>
      <c r="L645" s="156">
        <v>0</v>
      </c>
      <c r="M645" s="155">
        <v>0</v>
      </c>
      <c r="N645" s="155">
        <v>0</v>
      </c>
      <c r="O645" s="157">
        <f t="shared" si="253"/>
        <v>0</v>
      </c>
      <c r="P645" s="158">
        <f t="shared" si="254"/>
        <v>0</v>
      </c>
      <c r="Q645" s="159">
        <f>IFERROR(VLOOKUP(N645,'P1 Intra-Europees'!$A$15:$H$25,3,0),0)*P645</f>
        <v>0</v>
      </c>
      <c r="R645" s="160">
        <f t="shared" si="255"/>
        <v>0</v>
      </c>
      <c r="S645" s="159">
        <f>IFERROR(VLOOKUP(N645,'P1 Intra-Europees'!$A$15:$H$25,4,0),0)*R645</f>
        <v>0</v>
      </c>
      <c r="T645" s="160">
        <f t="shared" si="256"/>
        <v>0</v>
      </c>
      <c r="U645" s="159">
        <f>IFERROR(VLOOKUP(N645,'P1 Intra-Europees'!$A$15:$H$25,5,0),0)*T645</f>
        <v>0</v>
      </c>
      <c r="V645" s="160">
        <f t="shared" si="257"/>
        <v>0</v>
      </c>
      <c r="W645" s="159">
        <f>IFERROR(VLOOKUP(N645,'P1 Intra-Europees'!$A$15:$H$25,6,0),0)*V645</f>
        <v>0</v>
      </c>
      <c r="X645" s="160">
        <f t="shared" si="258"/>
        <v>0</v>
      </c>
      <c r="Y645" s="159">
        <f>IFERROR(VLOOKUP(N645,'P1 Intra-Europees'!$A$15:$H$25,7,0),0)*X645</f>
        <v>0</v>
      </c>
      <c r="Z645" s="161">
        <f t="shared" si="259"/>
        <v>0</v>
      </c>
      <c r="AA645" s="162">
        <f>IFERROR(VLOOKUP(N645,'P1 Intra-Europees'!$A$15:$H$25,8,0),0)*Z645</f>
        <v>0</v>
      </c>
      <c r="AB645" s="163">
        <f t="shared" si="260"/>
        <v>0</v>
      </c>
      <c r="AC645" s="157" t="str">
        <f>VLOOKUP(B645,'P2 Origin'!$C$21:$O$176,13,0)</f>
        <v>EUR</v>
      </c>
      <c r="AD645" s="164">
        <f t="shared" si="261"/>
        <v>0</v>
      </c>
      <c r="AE645" s="165">
        <f>IF(AU645&gt;0.1,VLOOKUP(B645,'P2 Origin'!$C$21:$M$176,3,0)*H645,0)</f>
        <v>0</v>
      </c>
      <c r="AF645" s="166">
        <f t="shared" si="262"/>
        <v>0</v>
      </c>
      <c r="AG645" s="165">
        <f>(VLOOKUP(B645,'P2 Origin'!$C$21:$M$176,4,0))*AF645</f>
        <v>0</v>
      </c>
      <c r="AH645" s="166">
        <f t="shared" si="263"/>
        <v>0</v>
      </c>
      <c r="AI645" s="165">
        <f>(VLOOKUP(B645,'P2 Origin'!$C$21:$M$176,5,0))*AH645</f>
        <v>0</v>
      </c>
      <c r="AJ645" s="166">
        <f t="shared" si="279"/>
        <v>0</v>
      </c>
      <c r="AK645" s="165">
        <f>(VLOOKUP(B645,'P2 Origin'!$C$21:$M$176,6,0))*AJ645</f>
        <v>0</v>
      </c>
      <c r="AL645" s="166">
        <f t="shared" si="264"/>
        <v>30</v>
      </c>
      <c r="AM645" s="165">
        <f>(VLOOKUP($B645,'P2 Origin'!$C$21:$M$176,7,0))*AL645</f>
        <v>0</v>
      </c>
      <c r="AN645" s="166">
        <f t="shared" si="265"/>
        <v>0</v>
      </c>
      <c r="AO645" s="165">
        <f>(VLOOKUP($B645,'P2 Origin'!$C$21:$M$176,8,0))*AN645</f>
        <v>0</v>
      </c>
      <c r="AP645" s="166">
        <f t="shared" si="266"/>
        <v>0</v>
      </c>
      <c r="AQ645" s="165">
        <f>(VLOOKUP($B645,'P2 Origin'!$C$21:$M$176,9,0))*AP645</f>
        <v>0</v>
      </c>
      <c r="AR645" s="155">
        <f t="shared" si="267"/>
        <v>1</v>
      </c>
      <c r="AS645" s="164">
        <f>(VLOOKUP(B645,'P2 Origin'!$C$21:$M$176,10,0))*K645</f>
        <v>0</v>
      </c>
      <c r="AT645" s="164">
        <f>(VLOOKUP(B645,'P2 Origin'!$C$21:$M$176,11,0))*J645</f>
        <v>0</v>
      </c>
      <c r="AU645" s="167">
        <v>30</v>
      </c>
      <c r="AV645" s="168">
        <v>30</v>
      </c>
      <c r="AW645" s="169">
        <v>0</v>
      </c>
      <c r="AX645" s="170">
        <f>IF(AU645&gt;=0.1,'P3 Bureaumarge zee- en luchtvr.'!$D$12,0)</f>
        <v>0</v>
      </c>
      <c r="AY645" s="163">
        <f t="shared" si="268"/>
        <v>0</v>
      </c>
      <c r="AZ645" s="157" t="str">
        <f>VLOOKUP(D645,'P4 Destination'!$C$21:$O$176,13,0)</f>
        <v>USD</v>
      </c>
      <c r="BA645" s="164">
        <f t="shared" si="269"/>
        <v>0</v>
      </c>
      <c r="BB645" s="171">
        <f>IF(AU645&gt;0.1,(VLOOKUP(D645,'P4 Destination'!$C$21:$M$176,3,0))*I645,0)</f>
        <v>0</v>
      </c>
      <c r="BC645" s="172">
        <f t="shared" si="270"/>
        <v>0</v>
      </c>
      <c r="BD645" s="171">
        <f>(VLOOKUP($D645,'P4 Destination'!$C$21:$M$176,4,0))*BC645</f>
        <v>0</v>
      </c>
      <c r="BE645" s="172">
        <f t="shared" si="271"/>
        <v>0</v>
      </c>
      <c r="BF645" s="171">
        <f>(VLOOKUP($D645,'P4 Destination'!$C$21:$M$176,5,0))*BE645</f>
        <v>0</v>
      </c>
      <c r="BG645" s="172">
        <f t="shared" si="272"/>
        <v>0</v>
      </c>
      <c r="BH645" s="171">
        <f>(VLOOKUP($D645,'P4 Destination'!$C$21:$M$176,6,0))*BG645</f>
        <v>0</v>
      </c>
      <c r="BI645" s="172">
        <f t="shared" si="273"/>
        <v>30</v>
      </c>
      <c r="BJ645" s="171">
        <f>(VLOOKUP($D645,'P4 Destination'!$C$21:$M$176,7,0))*BI645</f>
        <v>0</v>
      </c>
      <c r="BK645" s="172">
        <f t="shared" si="274"/>
        <v>0</v>
      </c>
      <c r="BL645" s="171">
        <f>(VLOOKUP($D645,'P4 Destination'!$C$21:$M$176,8,0))*BK645</f>
        <v>0</v>
      </c>
      <c r="BM645" s="172">
        <f t="shared" si="275"/>
        <v>0</v>
      </c>
      <c r="BN645" s="171">
        <f>(VLOOKUP($D645,'P4 Destination'!$C$21:$M$176,9,0))*BM645</f>
        <v>0</v>
      </c>
      <c r="BO645" s="154">
        <f t="shared" si="276"/>
        <v>1</v>
      </c>
      <c r="BP645" s="171">
        <f>(VLOOKUP(D645,'P4 Destination'!$C$21:$M$176,10,0))*K645</f>
        <v>0</v>
      </c>
      <c r="BQ645" s="171">
        <f>(VLOOKUP(D645,'P4 Destination'!$C$21:$M$176,11,0))*J645</f>
        <v>0</v>
      </c>
      <c r="BR645" s="173">
        <f t="shared" si="277"/>
        <v>0</v>
      </c>
      <c r="BS645" s="173">
        <f>(AV645*2500)*'P6 Verzekering'!$E$11</f>
        <v>0</v>
      </c>
      <c r="BT645" s="173">
        <f>(AW645*2500)*'P6 Verzekering'!$E$12</f>
        <v>0</v>
      </c>
      <c r="BU645" s="173">
        <f>(L645*2500)*'P6 Verzekering'!$E$13</f>
        <v>0</v>
      </c>
      <c r="BV645" s="173">
        <f t="shared" si="278"/>
        <v>0</v>
      </c>
      <c r="BW645"/>
      <c r="BX645"/>
    </row>
    <row r="646" spans="1:76">
      <c r="A646" s="152" t="s">
        <v>2209</v>
      </c>
      <c r="B646" s="152" t="s">
        <v>219</v>
      </c>
      <c r="C646" s="152" t="s">
        <v>219</v>
      </c>
      <c r="D646" s="152" t="s">
        <v>162</v>
      </c>
      <c r="E646" s="152" t="s">
        <v>161</v>
      </c>
      <c r="F646" s="153">
        <f t="shared" si="252"/>
        <v>48</v>
      </c>
      <c r="G646" s="154">
        <v>1</v>
      </c>
      <c r="H646" s="154">
        <f>IFERROR(VLOOKUP(B646,'P2 Origin'!$C$21:$Q$176,15,FALSE),0)</f>
        <v>0</v>
      </c>
      <c r="I646" s="154">
        <f>IFERROR(VLOOKUP(D646,'P4 Destination'!$C$21:$Q$176,15,FALSE),0)</f>
        <v>1</v>
      </c>
      <c r="J646" s="155"/>
      <c r="K646" s="155">
        <v>1</v>
      </c>
      <c r="L646" s="156">
        <v>0</v>
      </c>
      <c r="M646" s="155">
        <v>0</v>
      </c>
      <c r="N646" s="155">
        <v>0</v>
      </c>
      <c r="O646" s="157">
        <f t="shared" si="253"/>
        <v>0</v>
      </c>
      <c r="P646" s="158">
        <f t="shared" si="254"/>
        <v>0</v>
      </c>
      <c r="Q646" s="159">
        <f>IFERROR(VLOOKUP(N646,'P1 Intra-Europees'!$A$15:$H$25,3,0),0)*P646</f>
        <v>0</v>
      </c>
      <c r="R646" s="160">
        <f t="shared" si="255"/>
        <v>0</v>
      </c>
      <c r="S646" s="159">
        <f>IFERROR(VLOOKUP(N646,'P1 Intra-Europees'!$A$15:$H$25,4,0),0)*R646</f>
        <v>0</v>
      </c>
      <c r="T646" s="160">
        <f t="shared" si="256"/>
        <v>0</v>
      </c>
      <c r="U646" s="159">
        <f>IFERROR(VLOOKUP(N646,'P1 Intra-Europees'!$A$15:$H$25,5,0),0)*T646</f>
        <v>0</v>
      </c>
      <c r="V646" s="160">
        <f t="shared" si="257"/>
        <v>0</v>
      </c>
      <c r="W646" s="159">
        <f>IFERROR(VLOOKUP(N646,'P1 Intra-Europees'!$A$15:$H$25,6,0),0)*V646</f>
        <v>0</v>
      </c>
      <c r="X646" s="160">
        <f t="shared" si="258"/>
        <v>0</v>
      </c>
      <c r="Y646" s="159">
        <f>IFERROR(VLOOKUP(N646,'P1 Intra-Europees'!$A$15:$H$25,7,0),0)*X646</f>
        <v>0</v>
      </c>
      <c r="Z646" s="161">
        <f t="shared" si="259"/>
        <v>0</v>
      </c>
      <c r="AA646" s="162">
        <f>IFERROR(VLOOKUP(N646,'P1 Intra-Europees'!$A$15:$H$25,8,0),0)*Z646</f>
        <v>0</v>
      </c>
      <c r="AB646" s="163">
        <f t="shared" si="260"/>
        <v>0</v>
      </c>
      <c r="AC646" s="157" t="str">
        <f>VLOOKUP(B646,'P2 Origin'!$C$21:$O$176,13,0)</f>
        <v>EUR</v>
      </c>
      <c r="AD646" s="164">
        <f t="shared" si="261"/>
        <v>0</v>
      </c>
      <c r="AE646" s="165">
        <f>IF(AU646&gt;0.1,VLOOKUP(B646,'P2 Origin'!$C$21:$M$176,3,0)*H646,0)</f>
        <v>0</v>
      </c>
      <c r="AF646" s="166">
        <f t="shared" si="262"/>
        <v>0</v>
      </c>
      <c r="AG646" s="165">
        <f>(VLOOKUP(B646,'P2 Origin'!$C$21:$M$176,4,0))*AF646</f>
        <v>0</v>
      </c>
      <c r="AH646" s="166">
        <f t="shared" si="263"/>
        <v>0</v>
      </c>
      <c r="AI646" s="165">
        <f>(VLOOKUP(B646,'P2 Origin'!$C$21:$M$176,5,0))*AH646</f>
        <v>0</v>
      </c>
      <c r="AJ646" s="166">
        <f t="shared" si="279"/>
        <v>0</v>
      </c>
      <c r="AK646" s="165">
        <f>(VLOOKUP(B646,'P2 Origin'!$C$21:$M$176,6,0))*AJ646</f>
        <v>0</v>
      </c>
      <c r="AL646" s="166">
        <f t="shared" si="264"/>
        <v>0</v>
      </c>
      <c r="AM646" s="165">
        <f>(VLOOKUP($B646,'P2 Origin'!$C$21:$M$176,7,0))*AL646</f>
        <v>0</v>
      </c>
      <c r="AN646" s="166">
        <f t="shared" si="265"/>
        <v>0</v>
      </c>
      <c r="AO646" s="165">
        <f>(VLOOKUP($B646,'P2 Origin'!$C$21:$M$176,8,0))*AN646</f>
        <v>0</v>
      </c>
      <c r="AP646" s="166">
        <f t="shared" si="266"/>
        <v>48</v>
      </c>
      <c r="AQ646" s="165">
        <f>(VLOOKUP($B646,'P2 Origin'!$C$21:$M$176,9,0))*AP646</f>
        <v>0</v>
      </c>
      <c r="AR646" s="155">
        <f t="shared" si="267"/>
        <v>1</v>
      </c>
      <c r="AS646" s="164">
        <f>(VLOOKUP(B646,'P2 Origin'!$C$21:$M$176,10,0))*K646</f>
        <v>0</v>
      </c>
      <c r="AT646" s="164">
        <f>(VLOOKUP(B646,'P2 Origin'!$C$21:$M$176,11,0))*J646</f>
        <v>0</v>
      </c>
      <c r="AU646" s="167">
        <v>48</v>
      </c>
      <c r="AV646" s="168">
        <v>48</v>
      </c>
      <c r="AW646" s="169">
        <v>0</v>
      </c>
      <c r="AX646" s="170">
        <f>IF(AU646&gt;=0.1,'P3 Bureaumarge zee- en luchtvr.'!$D$12,0)</f>
        <v>0</v>
      </c>
      <c r="AY646" s="163">
        <f t="shared" si="268"/>
        <v>0</v>
      </c>
      <c r="AZ646" s="157" t="str">
        <f>VLOOKUP(D646,'P4 Destination'!$C$21:$O$176,13,0)</f>
        <v>EUR</v>
      </c>
      <c r="BA646" s="164">
        <f t="shared" si="269"/>
        <v>0</v>
      </c>
      <c r="BB646" s="171">
        <f>IF(AU646&gt;0.1,(VLOOKUP(D646,'P4 Destination'!$C$21:$M$176,3,0))*I646,0)</f>
        <v>0</v>
      </c>
      <c r="BC646" s="172">
        <f t="shared" si="270"/>
        <v>0</v>
      </c>
      <c r="BD646" s="171">
        <f>(VLOOKUP($D646,'P4 Destination'!$C$21:$M$176,4,0))*BC646</f>
        <v>0</v>
      </c>
      <c r="BE646" s="172">
        <f t="shared" si="271"/>
        <v>0</v>
      </c>
      <c r="BF646" s="171">
        <f>(VLOOKUP($D646,'P4 Destination'!$C$21:$M$176,5,0))*BE646</f>
        <v>0</v>
      </c>
      <c r="BG646" s="172">
        <f t="shared" si="272"/>
        <v>0</v>
      </c>
      <c r="BH646" s="171">
        <f>(VLOOKUP($D646,'P4 Destination'!$C$21:$M$176,6,0))*BG646</f>
        <v>0</v>
      </c>
      <c r="BI646" s="172">
        <f t="shared" si="273"/>
        <v>0</v>
      </c>
      <c r="BJ646" s="171">
        <f>(VLOOKUP($D646,'P4 Destination'!$C$21:$M$176,7,0))*BI646</f>
        <v>0</v>
      </c>
      <c r="BK646" s="172">
        <f t="shared" si="274"/>
        <v>0</v>
      </c>
      <c r="BL646" s="171">
        <f>(VLOOKUP($D646,'P4 Destination'!$C$21:$M$176,8,0))*BK646</f>
        <v>0</v>
      </c>
      <c r="BM646" s="172">
        <f t="shared" si="275"/>
        <v>48</v>
      </c>
      <c r="BN646" s="171">
        <f>(VLOOKUP($D646,'P4 Destination'!$C$21:$M$176,9,0))*BM646</f>
        <v>0</v>
      </c>
      <c r="BO646" s="154">
        <f t="shared" si="276"/>
        <v>1</v>
      </c>
      <c r="BP646" s="171">
        <f>(VLOOKUP(D646,'P4 Destination'!$C$21:$M$176,10,0))*K646</f>
        <v>0</v>
      </c>
      <c r="BQ646" s="171">
        <f>(VLOOKUP(D646,'P4 Destination'!$C$21:$M$176,11,0))*J646</f>
        <v>0</v>
      </c>
      <c r="BR646" s="173">
        <f t="shared" si="277"/>
        <v>0</v>
      </c>
      <c r="BS646" s="173">
        <f>(AV646*2500)*'P6 Verzekering'!$E$11</f>
        <v>0</v>
      </c>
      <c r="BT646" s="173">
        <f>(AW646*2500)*'P6 Verzekering'!$E$12</f>
        <v>0</v>
      </c>
      <c r="BU646" s="173">
        <f>(L646*2500)*'P6 Verzekering'!$E$13</f>
        <v>0</v>
      </c>
      <c r="BV646" s="173">
        <f t="shared" si="278"/>
        <v>0</v>
      </c>
      <c r="BW646"/>
      <c r="BX646"/>
    </row>
    <row r="647" spans="1:76">
      <c r="A647" s="152" t="s">
        <v>2210</v>
      </c>
      <c r="B647" s="152" t="s">
        <v>219</v>
      </c>
      <c r="C647" s="152" t="s">
        <v>219</v>
      </c>
      <c r="D647" s="152" t="s">
        <v>162</v>
      </c>
      <c r="E647" s="152" t="s">
        <v>161</v>
      </c>
      <c r="F647" s="153">
        <f t="shared" si="252"/>
        <v>47</v>
      </c>
      <c r="G647" s="154">
        <v>1</v>
      </c>
      <c r="H647" s="154">
        <f>IFERROR(VLOOKUP(B647,'P2 Origin'!$C$21:$Q$176,15,FALSE),0)</f>
        <v>0</v>
      </c>
      <c r="I647" s="154">
        <f>IFERROR(VLOOKUP(D647,'P4 Destination'!$C$21:$Q$176,15,FALSE),0)</f>
        <v>1</v>
      </c>
      <c r="J647" s="155"/>
      <c r="K647" s="155">
        <v>1</v>
      </c>
      <c r="L647" s="156">
        <v>0</v>
      </c>
      <c r="M647" s="155">
        <v>0</v>
      </c>
      <c r="N647" s="155">
        <v>0</v>
      </c>
      <c r="O647" s="157">
        <f t="shared" si="253"/>
        <v>0</v>
      </c>
      <c r="P647" s="158">
        <f t="shared" si="254"/>
        <v>0</v>
      </c>
      <c r="Q647" s="159">
        <f>IFERROR(VLOOKUP(N647,'P1 Intra-Europees'!$A$15:$H$25,3,0),0)*P647</f>
        <v>0</v>
      </c>
      <c r="R647" s="160">
        <f t="shared" si="255"/>
        <v>0</v>
      </c>
      <c r="S647" s="159">
        <f>IFERROR(VLOOKUP(N647,'P1 Intra-Europees'!$A$15:$H$25,4,0),0)*R647</f>
        <v>0</v>
      </c>
      <c r="T647" s="160">
        <f t="shared" si="256"/>
        <v>0</v>
      </c>
      <c r="U647" s="159">
        <f>IFERROR(VLOOKUP(N647,'P1 Intra-Europees'!$A$15:$H$25,5,0),0)*T647</f>
        <v>0</v>
      </c>
      <c r="V647" s="160">
        <f t="shared" si="257"/>
        <v>0</v>
      </c>
      <c r="W647" s="159">
        <f>IFERROR(VLOOKUP(N647,'P1 Intra-Europees'!$A$15:$H$25,6,0),0)*V647</f>
        <v>0</v>
      </c>
      <c r="X647" s="160">
        <f t="shared" si="258"/>
        <v>0</v>
      </c>
      <c r="Y647" s="159">
        <f>IFERROR(VLOOKUP(N647,'P1 Intra-Europees'!$A$15:$H$25,7,0),0)*X647</f>
        <v>0</v>
      </c>
      <c r="Z647" s="161">
        <f t="shared" si="259"/>
        <v>0</v>
      </c>
      <c r="AA647" s="162">
        <f>IFERROR(VLOOKUP(N647,'P1 Intra-Europees'!$A$15:$H$25,8,0),0)*Z647</f>
        <v>0</v>
      </c>
      <c r="AB647" s="163">
        <f t="shared" si="260"/>
        <v>0</v>
      </c>
      <c r="AC647" s="157" t="str">
        <f>VLOOKUP(B647,'P2 Origin'!$C$21:$O$176,13,0)</f>
        <v>EUR</v>
      </c>
      <c r="AD647" s="164">
        <f t="shared" si="261"/>
        <v>0</v>
      </c>
      <c r="AE647" s="165">
        <f>IF(AU647&gt;0.1,VLOOKUP(B647,'P2 Origin'!$C$21:$M$176,3,0)*H647,0)</f>
        <v>0</v>
      </c>
      <c r="AF647" s="166">
        <f t="shared" si="262"/>
        <v>0</v>
      </c>
      <c r="AG647" s="165">
        <f>(VLOOKUP(B647,'P2 Origin'!$C$21:$M$176,4,0))*AF647</f>
        <v>0</v>
      </c>
      <c r="AH647" s="166">
        <f t="shared" si="263"/>
        <v>0</v>
      </c>
      <c r="AI647" s="165">
        <f>(VLOOKUP(B647,'P2 Origin'!$C$21:$M$176,5,0))*AH647</f>
        <v>0</v>
      </c>
      <c r="AJ647" s="166">
        <f t="shared" si="279"/>
        <v>0</v>
      </c>
      <c r="AK647" s="165">
        <f>(VLOOKUP(B647,'P2 Origin'!$C$21:$M$176,6,0))*AJ647</f>
        <v>0</v>
      </c>
      <c r="AL647" s="166">
        <f t="shared" si="264"/>
        <v>0</v>
      </c>
      <c r="AM647" s="165">
        <f>(VLOOKUP($B647,'P2 Origin'!$C$21:$M$176,7,0))*AL647</f>
        <v>0</v>
      </c>
      <c r="AN647" s="166">
        <f t="shared" si="265"/>
        <v>0</v>
      </c>
      <c r="AO647" s="165">
        <f>(VLOOKUP($B647,'P2 Origin'!$C$21:$M$176,8,0))*AN647</f>
        <v>0</v>
      </c>
      <c r="AP647" s="166">
        <f t="shared" si="266"/>
        <v>47</v>
      </c>
      <c r="AQ647" s="165">
        <f>(VLOOKUP($B647,'P2 Origin'!$C$21:$M$176,9,0))*AP647</f>
        <v>0</v>
      </c>
      <c r="AR647" s="155">
        <f t="shared" si="267"/>
        <v>1</v>
      </c>
      <c r="AS647" s="164">
        <f>(VLOOKUP(B647,'P2 Origin'!$C$21:$M$176,10,0))*K647</f>
        <v>0</v>
      </c>
      <c r="AT647" s="164">
        <f>(VLOOKUP(B647,'P2 Origin'!$C$21:$M$176,11,0))*J647</f>
        <v>0</v>
      </c>
      <c r="AU647" s="167">
        <v>47</v>
      </c>
      <c r="AV647" s="168">
        <v>47</v>
      </c>
      <c r="AW647" s="169">
        <v>0</v>
      </c>
      <c r="AX647" s="170">
        <f>IF(AU647&gt;=0.1,'P3 Bureaumarge zee- en luchtvr.'!$D$12,0)</f>
        <v>0</v>
      </c>
      <c r="AY647" s="163">
        <f t="shared" si="268"/>
        <v>0</v>
      </c>
      <c r="AZ647" s="157" t="str">
        <f>VLOOKUP(D647,'P4 Destination'!$C$21:$O$176,13,0)</f>
        <v>EUR</v>
      </c>
      <c r="BA647" s="164">
        <f t="shared" si="269"/>
        <v>0</v>
      </c>
      <c r="BB647" s="171">
        <f>IF(AU647&gt;0.1,(VLOOKUP(D647,'P4 Destination'!$C$21:$M$176,3,0))*I647,0)</f>
        <v>0</v>
      </c>
      <c r="BC647" s="172">
        <f t="shared" si="270"/>
        <v>0</v>
      </c>
      <c r="BD647" s="171">
        <f>(VLOOKUP($D647,'P4 Destination'!$C$21:$M$176,4,0))*BC647</f>
        <v>0</v>
      </c>
      <c r="BE647" s="172">
        <f t="shared" si="271"/>
        <v>0</v>
      </c>
      <c r="BF647" s="171">
        <f>(VLOOKUP($D647,'P4 Destination'!$C$21:$M$176,5,0))*BE647</f>
        <v>0</v>
      </c>
      <c r="BG647" s="172">
        <f t="shared" si="272"/>
        <v>0</v>
      </c>
      <c r="BH647" s="171">
        <f>(VLOOKUP($D647,'P4 Destination'!$C$21:$M$176,6,0))*BG647</f>
        <v>0</v>
      </c>
      <c r="BI647" s="172">
        <f t="shared" si="273"/>
        <v>0</v>
      </c>
      <c r="BJ647" s="171">
        <f>(VLOOKUP($D647,'P4 Destination'!$C$21:$M$176,7,0))*BI647</f>
        <v>0</v>
      </c>
      <c r="BK647" s="172">
        <f t="shared" si="274"/>
        <v>0</v>
      </c>
      <c r="BL647" s="171">
        <f>(VLOOKUP($D647,'P4 Destination'!$C$21:$M$176,8,0))*BK647</f>
        <v>0</v>
      </c>
      <c r="BM647" s="172">
        <f t="shared" si="275"/>
        <v>47</v>
      </c>
      <c r="BN647" s="171">
        <f>(VLOOKUP($D647,'P4 Destination'!$C$21:$M$176,9,0))*BM647</f>
        <v>0</v>
      </c>
      <c r="BO647" s="154">
        <f t="shared" si="276"/>
        <v>1</v>
      </c>
      <c r="BP647" s="171">
        <f>(VLOOKUP(D647,'P4 Destination'!$C$21:$M$176,10,0))*K647</f>
        <v>0</v>
      </c>
      <c r="BQ647" s="171">
        <f>(VLOOKUP(D647,'P4 Destination'!$C$21:$M$176,11,0))*J647</f>
        <v>0</v>
      </c>
      <c r="BR647" s="173">
        <f t="shared" si="277"/>
        <v>0</v>
      </c>
      <c r="BS647" s="173">
        <f>(AV647*2500)*'P6 Verzekering'!$E$11</f>
        <v>0</v>
      </c>
      <c r="BT647" s="173">
        <f>(AW647*2500)*'P6 Verzekering'!$E$12</f>
        <v>0</v>
      </c>
      <c r="BU647" s="173">
        <f>(L647*2500)*'P6 Verzekering'!$E$13</f>
        <v>0</v>
      </c>
      <c r="BV647" s="173">
        <f t="shared" si="278"/>
        <v>0</v>
      </c>
      <c r="BW647"/>
      <c r="BX647"/>
    </row>
    <row r="648" spans="1:76" ht="14.45" customHeight="1">
      <c r="A648" s="152" t="s">
        <v>2212</v>
      </c>
      <c r="B648" s="152" t="s">
        <v>219</v>
      </c>
      <c r="C648" s="152" t="s">
        <v>219</v>
      </c>
      <c r="D648" s="152" t="s">
        <v>289</v>
      </c>
      <c r="E648" s="152" t="s">
        <v>288</v>
      </c>
      <c r="F648" s="153">
        <f t="shared" si="252"/>
        <v>16</v>
      </c>
      <c r="G648" s="154">
        <v>1</v>
      </c>
      <c r="H648" s="154">
        <f>IFERROR(VLOOKUP(B648,'P2 Origin'!$C$21:$Q$176,15,FALSE),0)</f>
        <v>0</v>
      </c>
      <c r="I648" s="154">
        <f>IFERROR(VLOOKUP(D648,'P4 Destination'!$C$21:$Q$176,15,FALSE),0)</f>
        <v>1</v>
      </c>
      <c r="J648" s="155">
        <v>1</v>
      </c>
      <c r="K648" s="155"/>
      <c r="L648" s="156">
        <v>0</v>
      </c>
      <c r="M648" s="155">
        <v>0</v>
      </c>
      <c r="N648" s="155">
        <v>0</v>
      </c>
      <c r="O648" s="157">
        <f t="shared" si="253"/>
        <v>0</v>
      </c>
      <c r="P648" s="158">
        <f t="shared" si="254"/>
        <v>0</v>
      </c>
      <c r="Q648" s="159">
        <f>IFERROR(VLOOKUP(N648,'P1 Intra-Europees'!$A$15:$H$25,3,0),0)*P648</f>
        <v>0</v>
      </c>
      <c r="R648" s="160">
        <f t="shared" si="255"/>
        <v>0</v>
      </c>
      <c r="S648" s="159">
        <f>IFERROR(VLOOKUP(N648,'P1 Intra-Europees'!$A$15:$H$25,4,0),0)*R648</f>
        <v>0</v>
      </c>
      <c r="T648" s="160">
        <f t="shared" si="256"/>
        <v>0</v>
      </c>
      <c r="U648" s="159">
        <f>IFERROR(VLOOKUP(N648,'P1 Intra-Europees'!$A$15:$H$25,5,0),0)*T648</f>
        <v>0</v>
      </c>
      <c r="V648" s="160">
        <f t="shared" si="257"/>
        <v>0</v>
      </c>
      <c r="W648" s="159">
        <f>IFERROR(VLOOKUP(N648,'P1 Intra-Europees'!$A$15:$H$25,6,0),0)*V648</f>
        <v>0</v>
      </c>
      <c r="X648" s="160">
        <f t="shared" si="258"/>
        <v>0</v>
      </c>
      <c r="Y648" s="159">
        <f>IFERROR(VLOOKUP(N648,'P1 Intra-Europees'!$A$15:$H$25,7,0),0)*X648</f>
        <v>0</v>
      </c>
      <c r="Z648" s="161">
        <f t="shared" si="259"/>
        <v>0</v>
      </c>
      <c r="AA648" s="162">
        <f>IFERROR(VLOOKUP(N648,'P1 Intra-Europees'!$A$15:$H$25,8,0),0)*Z648</f>
        <v>0</v>
      </c>
      <c r="AB648" s="163">
        <f t="shared" si="260"/>
        <v>0</v>
      </c>
      <c r="AC648" s="157" t="str">
        <f>VLOOKUP(B648,'P2 Origin'!$C$21:$O$176,13,0)</f>
        <v>EUR</v>
      </c>
      <c r="AD648" s="164">
        <f t="shared" si="261"/>
        <v>0</v>
      </c>
      <c r="AE648" s="165">
        <f>IF(AU648&gt;0.1,VLOOKUP(B648,'P2 Origin'!$C$21:$M$176,3,0)*H648,0)</f>
        <v>0</v>
      </c>
      <c r="AF648" s="166">
        <f t="shared" si="262"/>
        <v>0</v>
      </c>
      <c r="AG648" s="165">
        <f>(VLOOKUP(B648,'P2 Origin'!$C$21:$M$176,4,0))*AF648</f>
        <v>0</v>
      </c>
      <c r="AH648" s="166">
        <f t="shared" si="263"/>
        <v>0</v>
      </c>
      <c r="AI648" s="165">
        <f>(VLOOKUP(B648,'P2 Origin'!$C$21:$M$176,5,0))*AH648</f>
        <v>0</v>
      </c>
      <c r="AJ648" s="166">
        <f t="shared" si="279"/>
        <v>16</v>
      </c>
      <c r="AK648" s="165">
        <f>(VLOOKUP(B648,'P2 Origin'!$C$21:$M$176,6,0))*AJ648</f>
        <v>0</v>
      </c>
      <c r="AL648" s="166">
        <f t="shared" si="264"/>
        <v>0</v>
      </c>
      <c r="AM648" s="165">
        <f>(VLOOKUP($B648,'P2 Origin'!$C$21:$M$176,7,0))*AL648</f>
        <v>0</v>
      </c>
      <c r="AN648" s="166">
        <f t="shared" si="265"/>
        <v>0</v>
      </c>
      <c r="AO648" s="165">
        <f>(VLOOKUP($B648,'P2 Origin'!$C$21:$M$176,8,0))*AN648</f>
        <v>0</v>
      </c>
      <c r="AP648" s="166">
        <f t="shared" si="266"/>
        <v>0</v>
      </c>
      <c r="AQ648" s="165">
        <f>(VLOOKUP($B648,'P2 Origin'!$C$21:$M$176,9,0))*AP648</f>
        <v>0</v>
      </c>
      <c r="AR648" s="155">
        <f t="shared" si="267"/>
        <v>1</v>
      </c>
      <c r="AS648" s="164">
        <f>(VLOOKUP(B648,'P2 Origin'!$C$21:$M$176,10,0))*K648</f>
        <v>0</v>
      </c>
      <c r="AT648" s="164">
        <f>(VLOOKUP(B648,'P2 Origin'!$C$21:$M$176,11,0))*J648</f>
        <v>0</v>
      </c>
      <c r="AU648" s="167">
        <v>16</v>
      </c>
      <c r="AV648" s="168">
        <v>16</v>
      </c>
      <c r="AW648" s="169">
        <v>0</v>
      </c>
      <c r="AX648" s="170">
        <f>IF(AU648&gt;=0.1,'P3 Bureaumarge zee- en luchtvr.'!$D$12,0)</f>
        <v>0</v>
      </c>
      <c r="AY648" s="163">
        <f t="shared" si="268"/>
        <v>0</v>
      </c>
      <c r="AZ648" s="157" t="str">
        <f>VLOOKUP(D648,'P4 Destination'!$C$21:$O$176,13,0)</f>
        <v>USD</v>
      </c>
      <c r="BA648" s="164">
        <f t="shared" si="269"/>
        <v>0</v>
      </c>
      <c r="BB648" s="171">
        <f>IF(AU648&gt;0.1,(VLOOKUP(D648,'P4 Destination'!$C$21:$M$176,3,0))*I648,0)</f>
        <v>0</v>
      </c>
      <c r="BC648" s="172">
        <f t="shared" si="270"/>
        <v>0</v>
      </c>
      <c r="BD648" s="171">
        <f>(VLOOKUP($D648,'P4 Destination'!$C$21:$M$176,4,0))*BC648</f>
        <v>0</v>
      </c>
      <c r="BE648" s="172">
        <f t="shared" si="271"/>
        <v>0</v>
      </c>
      <c r="BF648" s="171">
        <f>(VLOOKUP($D648,'P4 Destination'!$C$21:$M$176,5,0))*BE648</f>
        <v>0</v>
      </c>
      <c r="BG648" s="172">
        <f t="shared" si="272"/>
        <v>16</v>
      </c>
      <c r="BH648" s="171">
        <f>(VLOOKUP($D648,'P4 Destination'!$C$21:$M$176,6,0))*BG648</f>
        <v>0</v>
      </c>
      <c r="BI648" s="172">
        <f t="shared" si="273"/>
        <v>0</v>
      </c>
      <c r="BJ648" s="171">
        <f>(VLOOKUP($D648,'P4 Destination'!$C$21:$M$176,7,0))*BI648</f>
        <v>0</v>
      </c>
      <c r="BK648" s="172">
        <f t="shared" si="274"/>
        <v>0</v>
      </c>
      <c r="BL648" s="171">
        <f>(VLOOKUP($D648,'P4 Destination'!$C$21:$M$176,8,0))*BK648</f>
        <v>0</v>
      </c>
      <c r="BM648" s="172">
        <f t="shared" si="275"/>
        <v>0</v>
      </c>
      <c r="BN648" s="171">
        <f>(VLOOKUP($D648,'P4 Destination'!$C$21:$M$176,9,0))*BM648</f>
        <v>0</v>
      </c>
      <c r="BO648" s="154">
        <f t="shared" si="276"/>
        <v>1</v>
      </c>
      <c r="BP648" s="171">
        <f>(VLOOKUP(D648,'P4 Destination'!$C$21:$M$176,10,0))*K648</f>
        <v>0</v>
      </c>
      <c r="BQ648" s="171">
        <f>(VLOOKUP(D648,'P4 Destination'!$C$21:$M$176,11,0))*J648</f>
        <v>0</v>
      </c>
      <c r="BR648" s="173">
        <f t="shared" si="277"/>
        <v>0</v>
      </c>
      <c r="BS648" s="173">
        <f>(AV648*2500)*'P6 Verzekering'!$E$11</f>
        <v>0</v>
      </c>
      <c r="BT648" s="173">
        <f>(AW648*2500)*'P6 Verzekering'!$E$12</f>
        <v>0</v>
      </c>
      <c r="BU648" s="173">
        <f>(L648*2500)*'P6 Verzekering'!$E$13</f>
        <v>0</v>
      </c>
      <c r="BV648" s="173">
        <f t="shared" si="278"/>
        <v>0</v>
      </c>
      <c r="BW648"/>
      <c r="BX648"/>
    </row>
    <row r="649" spans="1:76">
      <c r="A649" s="152" t="s">
        <v>2213</v>
      </c>
      <c r="B649" s="152" t="s">
        <v>219</v>
      </c>
      <c r="C649" s="152" t="s">
        <v>219</v>
      </c>
      <c r="D649" s="152" t="s">
        <v>399</v>
      </c>
      <c r="E649" s="152" t="s">
        <v>398</v>
      </c>
      <c r="F649" s="153">
        <f t="shared" si="252"/>
        <v>30</v>
      </c>
      <c r="G649" s="154">
        <v>1</v>
      </c>
      <c r="H649" s="154">
        <f>IFERROR(VLOOKUP(B649,'P2 Origin'!$C$21:$Q$176,15,FALSE),0)</f>
        <v>0</v>
      </c>
      <c r="I649" s="154">
        <f>IFERROR(VLOOKUP(D649,'P4 Destination'!$C$21:$Q$176,15,FALSE),0)</f>
        <v>0</v>
      </c>
      <c r="J649" s="155">
        <v>1</v>
      </c>
      <c r="K649" s="155"/>
      <c r="L649" s="156">
        <v>0</v>
      </c>
      <c r="M649" s="155">
        <v>0</v>
      </c>
      <c r="N649" s="155">
        <v>0</v>
      </c>
      <c r="O649" s="157">
        <f t="shared" si="253"/>
        <v>0</v>
      </c>
      <c r="P649" s="158">
        <f t="shared" si="254"/>
        <v>0</v>
      </c>
      <c r="Q649" s="159">
        <f>IFERROR(VLOOKUP(N649,'P1 Intra-Europees'!$A$15:$H$25,3,0),0)*P649</f>
        <v>0</v>
      </c>
      <c r="R649" s="160">
        <f t="shared" si="255"/>
        <v>0</v>
      </c>
      <c r="S649" s="159">
        <f>IFERROR(VLOOKUP(N649,'P1 Intra-Europees'!$A$15:$H$25,4,0),0)*R649</f>
        <v>0</v>
      </c>
      <c r="T649" s="160">
        <f t="shared" si="256"/>
        <v>0</v>
      </c>
      <c r="U649" s="159">
        <f>IFERROR(VLOOKUP(N649,'P1 Intra-Europees'!$A$15:$H$25,5,0),0)*T649</f>
        <v>0</v>
      </c>
      <c r="V649" s="160">
        <f t="shared" si="257"/>
        <v>0</v>
      </c>
      <c r="W649" s="159">
        <f>IFERROR(VLOOKUP(N649,'P1 Intra-Europees'!$A$15:$H$25,6,0),0)*V649</f>
        <v>0</v>
      </c>
      <c r="X649" s="160">
        <f t="shared" si="258"/>
        <v>0</v>
      </c>
      <c r="Y649" s="159">
        <f>IFERROR(VLOOKUP(N649,'P1 Intra-Europees'!$A$15:$H$25,7,0),0)*X649</f>
        <v>0</v>
      </c>
      <c r="Z649" s="161">
        <f t="shared" si="259"/>
        <v>0</v>
      </c>
      <c r="AA649" s="162">
        <f>IFERROR(VLOOKUP(N649,'P1 Intra-Europees'!$A$15:$H$25,8,0),0)*Z649</f>
        <v>0</v>
      </c>
      <c r="AB649" s="163">
        <f t="shared" si="260"/>
        <v>0</v>
      </c>
      <c r="AC649" s="157" t="str">
        <f>VLOOKUP(B649,'P2 Origin'!$C$21:$O$176,13,0)</f>
        <v>EUR</v>
      </c>
      <c r="AD649" s="164">
        <f t="shared" si="261"/>
        <v>0</v>
      </c>
      <c r="AE649" s="165">
        <f>IF(AU649&gt;0.1,VLOOKUP(B649,'P2 Origin'!$C$21:$M$176,3,0)*H649,0)</f>
        <v>0</v>
      </c>
      <c r="AF649" s="166">
        <f t="shared" si="262"/>
        <v>0</v>
      </c>
      <c r="AG649" s="165">
        <f>(VLOOKUP(B649,'P2 Origin'!$C$21:$M$176,4,0))*AF649</f>
        <v>0</v>
      </c>
      <c r="AH649" s="166">
        <f t="shared" si="263"/>
        <v>0</v>
      </c>
      <c r="AI649" s="165">
        <f>(VLOOKUP(B649,'P2 Origin'!$C$21:$M$176,5,0))*AH649</f>
        <v>0</v>
      </c>
      <c r="AJ649" s="166">
        <f t="shared" si="279"/>
        <v>0</v>
      </c>
      <c r="AK649" s="165">
        <f>(VLOOKUP(B649,'P2 Origin'!$C$21:$M$176,6,0))*AJ649</f>
        <v>0</v>
      </c>
      <c r="AL649" s="166">
        <f t="shared" si="264"/>
        <v>30</v>
      </c>
      <c r="AM649" s="165">
        <f>(VLOOKUP($B649,'P2 Origin'!$C$21:$M$176,7,0))*AL649</f>
        <v>0</v>
      </c>
      <c r="AN649" s="166">
        <f t="shared" si="265"/>
        <v>0</v>
      </c>
      <c r="AO649" s="165">
        <f>(VLOOKUP($B649,'P2 Origin'!$C$21:$M$176,8,0))*AN649</f>
        <v>0</v>
      </c>
      <c r="AP649" s="166">
        <f t="shared" si="266"/>
        <v>0</v>
      </c>
      <c r="AQ649" s="165">
        <f>(VLOOKUP($B649,'P2 Origin'!$C$21:$M$176,9,0))*AP649</f>
        <v>0</v>
      </c>
      <c r="AR649" s="155">
        <f t="shared" si="267"/>
        <v>1</v>
      </c>
      <c r="AS649" s="164">
        <f>(VLOOKUP(B649,'P2 Origin'!$C$21:$M$176,10,0))*K649</f>
        <v>0</v>
      </c>
      <c r="AT649" s="164">
        <f>(VLOOKUP(B649,'P2 Origin'!$C$21:$M$176,11,0))*J649</f>
        <v>0</v>
      </c>
      <c r="AU649" s="167">
        <v>30</v>
      </c>
      <c r="AV649" s="168">
        <v>30</v>
      </c>
      <c r="AW649" s="169">
        <v>0</v>
      </c>
      <c r="AX649" s="170">
        <f>IF(AU649&gt;=0.1,'P3 Bureaumarge zee- en luchtvr.'!$D$12,0)</f>
        <v>0</v>
      </c>
      <c r="AY649" s="163">
        <f t="shared" si="268"/>
        <v>0</v>
      </c>
      <c r="AZ649" s="157" t="str">
        <f>VLOOKUP(D649,'P4 Destination'!$C$21:$O$176,13,0)</f>
        <v>USD</v>
      </c>
      <c r="BA649" s="164">
        <f t="shared" si="269"/>
        <v>0</v>
      </c>
      <c r="BB649" s="171">
        <f>IF(AU649&gt;0.1,(VLOOKUP(D649,'P4 Destination'!$C$21:$M$176,3,0))*I649,0)</f>
        <v>0</v>
      </c>
      <c r="BC649" s="172">
        <f t="shared" si="270"/>
        <v>0</v>
      </c>
      <c r="BD649" s="171">
        <f>(VLOOKUP($D649,'P4 Destination'!$C$21:$M$176,4,0))*BC649</f>
        <v>0</v>
      </c>
      <c r="BE649" s="172">
        <f t="shared" si="271"/>
        <v>0</v>
      </c>
      <c r="BF649" s="171">
        <f>(VLOOKUP($D649,'P4 Destination'!$C$21:$M$176,5,0))*BE649</f>
        <v>0</v>
      </c>
      <c r="BG649" s="172">
        <f t="shared" si="272"/>
        <v>0</v>
      </c>
      <c r="BH649" s="171">
        <f>(VLOOKUP($D649,'P4 Destination'!$C$21:$M$176,6,0))*BG649</f>
        <v>0</v>
      </c>
      <c r="BI649" s="172">
        <f t="shared" si="273"/>
        <v>30</v>
      </c>
      <c r="BJ649" s="171">
        <f>(VLOOKUP($D649,'P4 Destination'!$C$21:$M$176,7,0))*BI649</f>
        <v>0</v>
      </c>
      <c r="BK649" s="172">
        <f t="shared" si="274"/>
        <v>0</v>
      </c>
      <c r="BL649" s="171">
        <f>(VLOOKUP($D649,'P4 Destination'!$C$21:$M$176,8,0))*BK649</f>
        <v>0</v>
      </c>
      <c r="BM649" s="172">
        <f t="shared" si="275"/>
        <v>0</v>
      </c>
      <c r="BN649" s="171">
        <f>(VLOOKUP($D649,'P4 Destination'!$C$21:$M$176,9,0))*BM649</f>
        <v>0</v>
      </c>
      <c r="BO649" s="154">
        <f t="shared" si="276"/>
        <v>1</v>
      </c>
      <c r="BP649" s="171">
        <f>(VLOOKUP(D649,'P4 Destination'!$C$21:$M$176,10,0))*K649</f>
        <v>0</v>
      </c>
      <c r="BQ649" s="171">
        <f>(VLOOKUP(D649,'P4 Destination'!$C$21:$M$176,11,0))*J649</f>
        <v>0</v>
      </c>
      <c r="BR649" s="173">
        <f t="shared" si="277"/>
        <v>0</v>
      </c>
      <c r="BS649" s="173">
        <f>(AV649*2500)*'P6 Verzekering'!$E$11</f>
        <v>0</v>
      </c>
      <c r="BT649" s="173">
        <f>(AW649*2500)*'P6 Verzekering'!$E$12</f>
        <v>0</v>
      </c>
      <c r="BU649" s="173">
        <f>(L649*2500)*'P6 Verzekering'!$E$13</f>
        <v>0</v>
      </c>
      <c r="BV649" s="173">
        <f t="shared" si="278"/>
        <v>0</v>
      </c>
      <c r="BW649"/>
      <c r="BX649"/>
    </row>
    <row r="650" spans="1:76">
      <c r="A650" s="152" t="s">
        <v>2214</v>
      </c>
      <c r="B650" s="152" t="s">
        <v>219</v>
      </c>
      <c r="C650" s="152" t="s">
        <v>219</v>
      </c>
      <c r="D650" s="152" t="s">
        <v>399</v>
      </c>
      <c r="E650" s="152" t="s">
        <v>398</v>
      </c>
      <c r="F650" s="153">
        <f t="shared" si="252"/>
        <v>27</v>
      </c>
      <c r="G650" s="154">
        <v>1</v>
      </c>
      <c r="H650" s="154">
        <f>IFERROR(VLOOKUP(B650,'P2 Origin'!$C$21:$Q$176,15,FALSE),0)</f>
        <v>0</v>
      </c>
      <c r="I650" s="154">
        <f>IFERROR(VLOOKUP(D650,'P4 Destination'!$C$21:$Q$176,15,FALSE),0)</f>
        <v>0</v>
      </c>
      <c r="J650" s="155">
        <v>1</v>
      </c>
      <c r="K650" s="155"/>
      <c r="L650" s="156">
        <v>0</v>
      </c>
      <c r="M650" s="155">
        <v>0</v>
      </c>
      <c r="N650" s="155">
        <v>0</v>
      </c>
      <c r="O650" s="157">
        <f t="shared" si="253"/>
        <v>0</v>
      </c>
      <c r="P650" s="158">
        <f t="shared" si="254"/>
        <v>0</v>
      </c>
      <c r="Q650" s="159">
        <f>IFERROR(VLOOKUP(N650,'P1 Intra-Europees'!$A$15:$H$25,3,0),0)*P650</f>
        <v>0</v>
      </c>
      <c r="R650" s="160">
        <f t="shared" si="255"/>
        <v>0</v>
      </c>
      <c r="S650" s="159">
        <f>IFERROR(VLOOKUP(N650,'P1 Intra-Europees'!$A$15:$H$25,4,0),0)*R650</f>
        <v>0</v>
      </c>
      <c r="T650" s="160">
        <f t="shared" si="256"/>
        <v>0</v>
      </c>
      <c r="U650" s="159">
        <f>IFERROR(VLOOKUP(N650,'P1 Intra-Europees'!$A$15:$H$25,5,0),0)*T650</f>
        <v>0</v>
      </c>
      <c r="V650" s="160">
        <f t="shared" si="257"/>
        <v>0</v>
      </c>
      <c r="W650" s="159">
        <f>IFERROR(VLOOKUP(N650,'P1 Intra-Europees'!$A$15:$H$25,6,0),0)*V650</f>
        <v>0</v>
      </c>
      <c r="X650" s="160">
        <f t="shared" si="258"/>
        <v>0</v>
      </c>
      <c r="Y650" s="159">
        <f>IFERROR(VLOOKUP(N650,'P1 Intra-Europees'!$A$15:$H$25,7,0),0)*X650</f>
        <v>0</v>
      </c>
      <c r="Z650" s="161">
        <f t="shared" si="259"/>
        <v>0</v>
      </c>
      <c r="AA650" s="162">
        <f>IFERROR(VLOOKUP(N650,'P1 Intra-Europees'!$A$15:$H$25,8,0),0)*Z650</f>
        <v>0</v>
      </c>
      <c r="AB650" s="163">
        <f t="shared" si="260"/>
        <v>0</v>
      </c>
      <c r="AC650" s="157" t="str">
        <f>VLOOKUP(B650,'P2 Origin'!$C$21:$O$176,13,0)</f>
        <v>EUR</v>
      </c>
      <c r="AD650" s="164">
        <f t="shared" si="261"/>
        <v>0</v>
      </c>
      <c r="AE650" s="165">
        <f>IF(AU650&gt;0.1,VLOOKUP(B650,'P2 Origin'!$C$21:$M$176,3,0)*H650,0)</f>
        <v>0</v>
      </c>
      <c r="AF650" s="166">
        <f t="shared" si="262"/>
        <v>0</v>
      </c>
      <c r="AG650" s="165">
        <f>(VLOOKUP(B650,'P2 Origin'!$C$21:$M$176,4,0))*AF650</f>
        <v>0</v>
      </c>
      <c r="AH650" s="166">
        <f t="shared" si="263"/>
        <v>0</v>
      </c>
      <c r="AI650" s="165">
        <f>(VLOOKUP(B650,'P2 Origin'!$C$21:$M$176,5,0))*AH650</f>
        <v>0</v>
      </c>
      <c r="AJ650" s="166">
        <f t="shared" si="279"/>
        <v>0</v>
      </c>
      <c r="AK650" s="165">
        <f>(VLOOKUP(B650,'P2 Origin'!$C$21:$M$176,6,0))*AJ650</f>
        <v>0</v>
      </c>
      <c r="AL650" s="166">
        <f t="shared" si="264"/>
        <v>27</v>
      </c>
      <c r="AM650" s="165">
        <f>(VLOOKUP($B650,'P2 Origin'!$C$21:$M$176,7,0))*AL650</f>
        <v>0</v>
      </c>
      <c r="AN650" s="166">
        <f t="shared" si="265"/>
        <v>0</v>
      </c>
      <c r="AO650" s="165">
        <f>(VLOOKUP($B650,'P2 Origin'!$C$21:$M$176,8,0))*AN650</f>
        <v>0</v>
      </c>
      <c r="AP650" s="166">
        <f t="shared" si="266"/>
        <v>0</v>
      </c>
      <c r="AQ650" s="165">
        <f>(VLOOKUP($B650,'P2 Origin'!$C$21:$M$176,9,0))*AP650</f>
        <v>0</v>
      </c>
      <c r="AR650" s="155">
        <f t="shared" si="267"/>
        <v>1</v>
      </c>
      <c r="AS650" s="164">
        <f>(VLOOKUP(B650,'P2 Origin'!$C$21:$M$176,10,0))*K650</f>
        <v>0</v>
      </c>
      <c r="AT650" s="164">
        <f>(VLOOKUP(B650,'P2 Origin'!$C$21:$M$176,11,0))*J650</f>
        <v>0</v>
      </c>
      <c r="AU650" s="167">
        <v>27</v>
      </c>
      <c r="AV650" s="168">
        <v>27</v>
      </c>
      <c r="AW650" s="169">
        <v>0</v>
      </c>
      <c r="AX650" s="170">
        <f>IF(AU650&gt;=0.1,'P3 Bureaumarge zee- en luchtvr.'!$D$12,0)</f>
        <v>0</v>
      </c>
      <c r="AY650" s="163">
        <f t="shared" si="268"/>
        <v>0</v>
      </c>
      <c r="AZ650" s="157" t="str">
        <f>VLOOKUP(D650,'P4 Destination'!$C$21:$O$176,13,0)</f>
        <v>USD</v>
      </c>
      <c r="BA650" s="164">
        <f t="shared" si="269"/>
        <v>0</v>
      </c>
      <c r="BB650" s="171">
        <f>IF(AU650&gt;0.1,(VLOOKUP(D650,'P4 Destination'!$C$21:$M$176,3,0))*I650,0)</f>
        <v>0</v>
      </c>
      <c r="BC650" s="172">
        <f t="shared" si="270"/>
        <v>0</v>
      </c>
      <c r="BD650" s="171">
        <f>(VLOOKUP($D650,'P4 Destination'!$C$21:$M$176,4,0))*BC650</f>
        <v>0</v>
      </c>
      <c r="BE650" s="172">
        <f t="shared" si="271"/>
        <v>0</v>
      </c>
      <c r="BF650" s="171">
        <f>(VLOOKUP($D650,'P4 Destination'!$C$21:$M$176,5,0))*BE650</f>
        <v>0</v>
      </c>
      <c r="BG650" s="172">
        <f t="shared" si="272"/>
        <v>0</v>
      </c>
      <c r="BH650" s="171">
        <f>(VLOOKUP($D650,'P4 Destination'!$C$21:$M$176,6,0))*BG650</f>
        <v>0</v>
      </c>
      <c r="BI650" s="172">
        <f t="shared" si="273"/>
        <v>27</v>
      </c>
      <c r="BJ650" s="171">
        <f>(VLOOKUP($D650,'P4 Destination'!$C$21:$M$176,7,0))*BI650</f>
        <v>0</v>
      </c>
      <c r="BK650" s="172">
        <f t="shared" si="274"/>
        <v>0</v>
      </c>
      <c r="BL650" s="171">
        <f>(VLOOKUP($D650,'P4 Destination'!$C$21:$M$176,8,0))*BK650</f>
        <v>0</v>
      </c>
      <c r="BM650" s="172">
        <f t="shared" si="275"/>
        <v>0</v>
      </c>
      <c r="BN650" s="171">
        <f>(VLOOKUP($D650,'P4 Destination'!$C$21:$M$176,9,0))*BM650</f>
        <v>0</v>
      </c>
      <c r="BO650" s="154">
        <f t="shared" si="276"/>
        <v>1</v>
      </c>
      <c r="BP650" s="171">
        <f>(VLOOKUP(D650,'P4 Destination'!$C$21:$M$176,10,0))*K650</f>
        <v>0</v>
      </c>
      <c r="BQ650" s="171">
        <f>(VLOOKUP(D650,'P4 Destination'!$C$21:$M$176,11,0))*J650</f>
        <v>0</v>
      </c>
      <c r="BR650" s="173">
        <f t="shared" si="277"/>
        <v>0</v>
      </c>
      <c r="BS650" s="173">
        <f>(AV650*2500)*'P6 Verzekering'!$E$11</f>
        <v>0</v>
      </c>
      <c r="BT650" s="173">
        <f>(AW650*2500)*'P6 Verzekering'!$E$12</f>
        <v>0</v>
      </c>
      <c r="BU650" s="173">
        <f>(L650*2500)*'P6 Verzekering'!$E$13</f>
        <v>0</v>
      </c>
      <c r="BV650" s="173">
        <f t="shared" si="278"/>
        <v>0</v>
      </c>
      <c r="BW650"/>
      <c r="BX650"/>
    </row>
    <row r="651" spans="1:76">
      <c r="A651" s="152" t="s">
        <v>2216</v>
      </c>
      <c r="B651" s="152" t="s">
        <v>219</v>
      </c>
      <c r="C651" s="152" t="s">
        <v>219</v>
      </c>
      <c r="D651" s="152" t="s">
        <v>399</v>
      </c>
      <c r="E651" s="152" t="s">
        <v>398</v>
      </c>
      <c r="F651" s="153">
        <f t="shared" ref="F651:F714" si="280">SUM(L651,AU651)</f>
        <v>23</v>
      </c>
      <c r="G651" s="154">
        <v>1</v>
      </c>
      <c r="H651" s="154">
        <f>IFERROR(VLOOKUP(B651,'P2 Origin'!$C$21:$Q$176,15,FALSE),0)</f>
        <v>0</v>
      </c>
      <c r="I651" s="154">
        <f>IFERROR(VLOOKUP(D651,'P4 Destination'!$C$21:$Q$176,15,FALSE),0)</f>
        <v>0</v>
      </c>
      <c r="J651" s="155">
        <v>1</v>
      </c>
      <c r="K651" s="155"/>
      <c r="L651" s="156">
        <v>0</v>
      </c>
      <c r="M651" s="155">
        <v>0</v>
      </c>
      <c r="N651" s="155">
        <v>0</v>
      </c>
      <c r="O651" s="157">
        <f t="shared" ref="O651:O714" si="281">SUM(Q651,S651,U651,W651,Y651,AA651)</f>
        <v>0</v>
      </c>
      <c r="P651" s="158">
        <f t="shared" ref="P651:P714" si="282">IF(AND(L651&gt;=0.1,L651&lt;=15),L651,0)</f>
        <v>0</v>
      </c>
      <c r="Q651" s="159">
        <f>IFERROR(VLOOKUP(N651,'P1 Intra-Europees'!$A$15:$H$25,3,0),0)*P651</f>
        <v>0</v>
      </c>
      <c r="R651" s="160">
        <f t="shared" ref="R651:R714" si="283">(IF(AND(L651&gt;=15.1,L651&lt;=25),L651,0))</f>
        <v>0</v>
      </c>
      <c r="S651" s="159">
        <f>IFERROR(VLOOKUP(N651,'P1 Intra-Europees'!$A$15:$H$25,4,0),0)*R651</f>
        <v>0</v>
      </c>
      <c r="T651" s="160">
        <f t="shared" ref="T651:T714" si="284">IF(AND(L651&gt;=25.1,L651&lt;=35),L651,0)</f>
        <v>0</v>
      </c>
      <c r="U651" s="159">
        <f>IFERROR(VLOOKUP(N651,'P1 Intra-Europees'!$A$15:$H$25,5,0),0)*T651</f>
        <v>0</v>
      </c>
      <c r="V651" s="160">
        <f t="shared" ref="V651:V714" si="285">IF(AND(L651&gt;=35.1,L651&lt;=45),L651,0)</f>
        <v>0</v>
      </c>
      <c r="W651" s="159">
        <f>IFERROR(VLOOKUP(N651,'P1 Intra-Europees'!$A$15:$H$25,6,0),0)*V651</f>
        <v>0</v>
      </c>
      <c r="X651" s="160">
        <f t="shared" ref="X651:X714" si="286">IF(AND(L651&gt;=45.1,L651&lt;=150),L651,0)</f>
        <v>0</v>
      </c>
      <c r="Y651" s="159">
        <f>IFERROR(VLOOKUP(N651,'P1 Intra-Europees'!$A$15:$H$25,7,0),0)*X651</f>
        <v>0</v>
      </c>
      <c r="Z651" s="161">
        <f t="shared" ref="Z651:Z714" si="287">IF(L651&gt;=0.1,G651,0)</f>
        <v>0</v>
      </c>
      <c r="AA651" s="162">
        <f>IFERROR(VLOOKUP(N651,'P1 Intra-Europees'!$A$15:$H$25,8,0),0)*Z651</f>
        <v>0</v>
      </c>
      <c r="AB651" s="163">
        <f t="shared" ref="AB651:AB714" si="288">IF(AC651=$AC$8,0.95,1)*AD651</f>
        <v>0</v>
      </c>
      <c r="AC651" s="157" t="str">
        <f>VLOOKUP(B651,'P2 Origin'!$C$21:$O$176,13,0)</f>
        <v>EUR</v>
      </c>
      <c r="AD651" s="164">
        <f t="shared" ref="AD651:AD714" si="289">SUM(AE651,AG651,AI651,AK651,AS651,AT651,AM651,AO651,AQ651)</f>
        <v>0</v>
      </c>
      <c r="AE651" s="165">
        <f>IF(AU651&gt;0.1,VLOOKUP(B651,'P2 Origin'!$C$21:$M$176,3,0)*H651,0)</f>
        <v>0</v>
      </c>
      <c r="AF651" s="166">
        <f t="shared" ref="AF651:AF714" si="290">IF(AND(AU651&gt;=0.1,AU651&lt;=5.99),AU651,0)</f>
        <v>0</v>
      </c>
      <c r="AG651" s="165">
        <f>(VLOOKUP(B651,'P2 Origin'!$C$21:$M$176,4,0))*AF651</f>
        <v>0</v>
      </c>
      <c r="AH651" s="166">
        <f t="shared" ref="AH651:AH714" si="291">IF(AND(AU651&gt;=6,AU651&lt;=15.99),$AU651,0)</f>
        <v>0</v>
      </c>
      <c r="AI651" s="165">
        <f>(VLOOKUP(B651,'P2 Origin'!$C$21:$M$176,5,0))*AH651</f>
        <v>0</v>
      </c>
      <c r="AJ651" s="166">
        <f t="shared" si="279"/>
        <v>23</v>
      </c>
      <c r="AK651" s="165">
        <f>(VLOOKUP(B651,'P2 Origin'!$C$21:$M$176,6,0))*AJ651</f>
        <v>0</v>
      </c>
      <c r="AL651" s="166">
        <f t="shared" ref="AL651:AL714" si="292">IF(AND($AU651&gt;=26,$AU651&lt;=35.99),$AU651,0)</f>
        <v>0</v>
      </c>
      <c r="AM651" s="165">
        <f>(VLOOKUP($B651,'P2 Origin'!$C$21:$M$176,7,0))*AL651</f>
        <v>0</v>
      </c>
      <c r="AN651" s="166">
        <f t="shared" ref="AN651:AN714" si="293">IF(AND($AU651&gt;=36,$AU651&lt;=45.99),$AU651,0)</f>
        <v>0</v>
      </c>
      <c r="AO651" s="165">
        <f>(VLOOKUP($B651,'P2 Origin'!$C$21:$M$176,8,0))*AN651</f>
        <v>0</v>
      </c>
      <c r="AP651" s="166">
        <f t="shared" ref="AP651:AP714" si="294">IF(AND($AU651&gt;=46,$AU651&lt;=100),$AU651,0)</f>
        <v>0</v>
      </c>
      <c r="AQ651" s="165">
        <f>(VLOOKUP($B651,'P2 Origin'!$C$21:$M$176,9,0))*AP651</f>
        <v>0</v>
      </c>
      <c r="AR651" s="155">
        <f t="shared" ref="AR651:AR714" si="295">IF(AU651&gt;=0.1,G651,0)</f>
        <v>1</v>
      </c>
      <c r="AS651" s="164">
        <f>(VLOOKUP(B651,'P2 Origin'!$C$21:$M$176,10,0))*K651</f>
        <v>0</v>
      </c>
      <c r="AT651" s="164">
        <f>(VLOOKUP(B651,'P2 Origin'!$C$21:$M$176,11,0))*J651</f>
        <v>0</v>
      </c>
      <c r="AU651" s="167">
        <v>23</v>
      </c>
      <c r="AV651" s="168">
        <v>23</v>
      </c>
      <c r="AW651" s="169">
        <v>0</v>
      </c>
      <c r="AX651" s="170">
        <f>IF(AU651&gt;=0.1,'P3 Bureaumarge zee- en luchtvr.'!$D$12,0)</f>
        <v>0</v>
      </c>
      <c r="AY651" s="163">
        <f t="shared" ref="AY651:AY714" si="296">IF(AZ651=$AC$8,0.95,1)*BA651</f>
        <v>0</v>
      </c>
      <c r="AZ651" s="157" t="str">
        <f>VLOOKUP(D651,'P4 Destination'!$C$21:$O$176,13,0)</f>
        <v>USD</v>
      </c>
      <c r="BA651" s="164">
        <f t="shared" ref="BA651:BA714" si="297">SUM(BB651,BD651,BF651,BN651,BP651,BQ651,BH651,BJ651,BL651)</f>
        <v>0</v>
      </c>
      <c r="BB651" s="171">
        <f>IF(AU651&gt;0.1,(VLOOKUP(D651,'P4 Destination'!$C$21:$M$176,3,0))*I651,0)</f>
        <v>0</v>
      </c>
      <c r="BC651" s="172">
        <f t="shared" ref="BC651:BC714" si="298">IF(AND($AU651&gt;=0.1,$AU651&lt;=5),$AU651,0)</f>
        <v>0</v>
      </c>
      <c r="BD651" s="171">
        <f>(VLOOKUP($D651,'P4 Destination'!$C$21:$M$176,4,0))*BC651</f>
        <v>0</v>
      </c>
      <c r="BE651" s="172">
        <f t="shared" ref="BE651:BE714" si="299">IF(AND($AU651&gt;=6,$AU651&lt;=15.99),$AU651,0)</f>
        <v>0</v>
      </c>
      <c r="BF651" s="171">
        <f>(VLOOKUP($D651,'P4 Destination'!$C$21:$M$176,5,0))*BE651</f>
        <v>0</v>
      </c>
      <c r="BG651" s="172">
        <f t="shared" ref="BG651:BG714" si="300">IF(AND($AU651&gt;=16,$AU651&lt;=25.99),$AU651,0)</f>
        <v>23</v>
      </c>
      <c r="BH651" s="171">
        <f>(VLOOKUP($D651,'P4 Destination'!$C$21:$M$176,6,0))*BG651</f>
        <v>0</v>
      </c>
      <c r="BI651" s="172">
        <f t="shared" ref="BI651:BI714" si="301">IF(AND($AU651&gt;=26,$AU651&lt;=35.99),$AU651,0)</f>
        <v>0</v>
      </c>
      <c r="BJ651" s="171">
        <f>(VLOOKUP($D651,'P4 Destination'!$C$21:$M$176,7,0))*BI651</f>
        <v>0</v>
      </c>
      <c r="BK651" s="172">
        <f t="shared" ref="BK651:BK714" si="302">IF(AND($AU651&gt;=36,$AU651&lt;=45.99),$AU651,0)</f>
        <v>0</v>
      </c>
      <c r="BL651" s="171">
        <f>(VLOOKUP($D651,'P4 Destination'!$C$21:$M$176,8,0))*BK651</f>
        <v>0</v>
      </c>
      <c r="BM651" s="172">
        <f t="shared" ref="BM651:BM714" si="303">IF(AND($AU651&gt;=46,$AU651&lt;=100),$AU651,0)</f>
        <v>0</v>
      </c>
      <c r="BN651" s="171">
        <f>(VLOOKUP($D651,'P4 Destination'!$C$21:$M$176,9,0))*BM651</f>
        <v>0</v>
      </c>
      <c r="BO651" s="154">
        <f t="shared" ref="BO651:BO714" si="304">IF(AU651&gt;=0.1,G651,0)</f>
        <v>1</v>
      </c>
      <c r="BP651" s="171">
        <f>(VLOOKUP(D651,'P4 Destination'!$C$21:$M$176,10,0))*K651</f>
        <v>0</v>
      </c>
      <c r="BQ651" s="171">
        <f>(VLOOKUP(D651,'P4 Destination'!$C$21:$M$176,11,0))*J651</f>
        <v>0</v>
      </c>
      <c r="BR651" s="173">
        <f t="shared" ref="BR651:BR714" si="305">SUM(BS651:BU651)</f>
        <v>0</v>
      </c>
      <c r="BS651" s="173">
        <f>(AV651*2500)*'P6 Verzekering'!$E$11</f>
        <v>0</v>
      </c>
      <c r="BT651" s="173">
        <f>(AW651*2500)*'P6 Verzekering'!$E$12</f>
        <v>0</v>
      </c>
      <c r="BU651" s="173">
        <f>(L651*2500)*'P6 Verzekering'!$E$13</f>
        <v>0</v>
      </c>
      <c r="BV651" s="173">
        <f t="shared" ref="BV651:BV714" si="306">SUM(O651,AB651,AX651,AY651,BR651)</f>
        <v>0</v>
      </c>
      <c r="BW651"/>
      <c r="BX651"/>
    </row>
    <row r="652" spans="1:76">
      <c r="A652" s="152" t="s">
        <v>2217</v>
      </c>
      <c r="B652" s="152" t="s">
        <v>219</v>
      </c>
      <c r="C652" s="152" t="s">
        <v>219</v>
      </c>
      <c r="D652" s="152" t="s">
        <v>433</v>
      </c>
      <c r="E652" s="152" t="s">
        <v>432</v>
      </c>
      <c r="F652" s="153">
        <f t="shared" si="280"/>
        <v>49</v>
      </c>
      <c r="G652" s="154">
        <v>1</v>
      </c>
      <c r="H652" s="154">
        <f>IFERROR(VLOOKUP(B652,'P2 Origin'!$C$21:$Q$176,15,FALSE),0)</f>
        <v>0</v>
      </c>
      <c r="I652" s="154">
        <f>IFERROR(VLOOKUP(D652,'P4 Destination'!$C$21:$Q$176,15,FALSE),0)</f>
        <v>0</v>
      </c>
      <c r="J652" s="155"/>
      <c r="K652" s="155">
        <v>1</v>
      </c>
      <c r="L652" s="156">
        <v>0</v>
      </c>
      <c r="M652" s="155">
        <v>0</v>
      </c>
      <c r="N652" s="155">
        <v>0</v>
      </c>
      <c r="O652" s="157">
        <f t="shared" si="281"/>
        <v>0</v>
      </c>
      <c r="P652" s="158">
        <f t="shared" si="282"/>
        <v>0</v>
      </c>
      <c r="Q652" s="159">
        <f>IFERROR(VLOOKUP(N652,'P1 Intra-Europees'!$A$15:$H$25,3,0),0)*P652</f>
        <v>0</v>
      </c>
      <c r="R652" s="160">
        <f t="shared" si="283"/>
        <v>0</v>
      </c>
      <c r="S652" s="159">
        <f>IFERROR(VLOOKUP(N652,'P1 Intra-Europees'!$A$15:$H$25,4,0),0)*R652</f>
        <v>0</v>
      </c>
      <c r="T652" s="160">
        <f t="shared" si="284"/>
        <v>0</v>
      </c>
      <c r="U652" s="159">
        <f>IFERROR(VLOOKUP(N652,'P1 Intra-Europees'!$A$15:$H$25,5,0),0)*T652</f>
        <v>0</v>
      </c>
      <c r="V652" s="160">
        <f t="shared" si="285"/>
        <v>0</v>
      </c>
      <c r="W652" s="159">
        <f>IFERROR(VLOOKUP(N652,'P1 Intra-Europees'!$A$15:$H$25,6,0),0)*V652</f>
        <v>0</v>
      </c>
      <c r="X652" s="160">
        <f t="shared" si="286"/>
        <v>0</v>
      </c>
      <c r="Y652" s="159">
        <f>IFERROR(VLOOKUP(N652,'P1 Intra-Europees'!$A$15:$H$25,7,0),0)*X652</f>
        <v>0</v>
      </c>
      <c r="Z652" s="161">
        <f t="shared" si="287"/>
        <v>0</v>
      </c>
      <c r="AA652" s="162">
        <f>IFERROR(VLOOKUP(N652,'P1 Intra-Europees'!$A$15:$H$25,8,0),0)*Z652</f>
        <v>0</v>
      </c>
      <c r="AB652" s="163">
        <f t="shared" si="288"/>
        <v>0</v>
      </c>
      <c r="AC652" s="157" t="str">
        <f>VLOOKUP(B652,'P2 Origin'!$C$21:$O$176,13,0)</f>
        <v>EUR</v>
      </c>
      <c r="AD652" s="164">
        <f t="shared" si="289"/>
        <v>0</v>
      </c>
      <c r="AE652" s="165">
        <f>IF(AU652&gt;0.1,VLOOKUP(B652,'P2 Origin'!$C$21:$M$176,3,0)*H652,0)</f>
        <v>0</v>
      </c>
      <c r="AF652" s="166">
        <f t="shared" si="290"/>
        <v>0</v>
      </c>
      <c r="AG652" s="165">
        <f>(VLOOKUP(B652,'P2 Origin'!$C$21:$M$176,4,0))*AF652</f>
        <v>0</v>
      </c>
      <c r="AH652" s="166">
        <f t="shared" si="291"/>
        <v>0</v>
      </c>
      <c r="AI652" s="165">
        <f>(VLOOKUP(B652,'P2 Origin'!$C$21:$M$176,5,0))*AH652</f>
        <v>0</v>
      </c>
      <c r="AJ652" s="166">
        <f t="shared" si="279"/>
        <v>0</v>
      </c>
      <c r="AK652" s="165">
        <f>(VLOOKUP(B652,'P2 Origin'!$C$21:$M$176,6,0))*AJ652</f>
        <v>0</v>
      </c>
      <c r="AL652" s="166">
        <f t="shared" si="292"/>
        <v>0</v>
      </c>
      <c r="AM652" s="165">
        <f>(VLOOKUP($B652,'P2 Origin'!$C$21:$M$176,7,0))*AL652</f>
        <v>0</v>
      </c>
      <c r="AN652" s="166">
        <f t="shared" si="293"/>
        <v>0</v>
      </c>
      <c r="AO652" s="165">
        <f>(VLOOKUP($B652,'P2 Origin'!$C$21:$M$176,8,0))*AN652</f>
        <v>0</v>
      </c>
      <c r="AP652" s="166">
        <f t="shared" si="294"/>
        <v>49</v>
      </c>
      <c r="AQ652" s="165">
        <f>(VLOOKUP($B652,'P2 Origin'!$C$21:$M$176,9,0))*AP652</f>
        <v>0</v>
      </c>
      <c r="AR652" s="155">
        <f t="shared" si="295"/>
        <v>1</v>
      </c>
      <c r="AS652" s="164">
        <f>(VLOOKUP(B652,'P2 Origin'!$C$21:$M$176,10,0))*K652</f>
        <v>0</v>
      </c>
      <c r="AT652" s="164">
        <f>(VLOOKUP(B652,'P2 Origin'!$C$21:$M$176,11,0))*J652</f>
        <v>0</v>
      </c>
      <c r="AU652" s="167">
        <v>49</v>
      </c>
      <c r="AV652" s="168">
        <v>49</v>
      </c>
      <c r="AW652" s="169">
        <v>0</v>
      </c>
      <c r="AX652" s="170">
        <f>IF(AU652&gt;=0.1,'P3 Bureaumarge zee- en luchtvr.'!$D$12,0)</f>
        <v>0</v>
      </c>
      <c r="AY652" s="163">
        <f t="shared" si="296"/>
        <v>0</v>
      </c>
      <c r="AZ652" s="157" t="str">
        <f>VLOOKUP(D652,'P4 Destination'!$C$21:$O$176,13,0)</f>
        <v>USD</v>
      </c>
      <c r="BA652" s="164">
        <f t="shared" si="297"/>
        <v>0</v>
      </c>
      <c r="BB652" s="171">
        <f>IF(AU652&gt;0.1,(VLOOKUP(D652,'P4 Destination'!$C$21:$M$176,3,0))*I652,0)</f>
        <v>0</v>
      </c>
      <c r="BC652" s="172">
        <f t="shared" si="298"/>
        <v>0</v>
      </c>
      <c r="BD652" s="171">
        <f>(VLOOKUP($D652,'P4 Destination'!$C$21:$M$176,4,0))*BC652</f>
        <v>0</v>
      </c>
      <c r="BE652" s="172">
        <f t="shared" si="299"/>
        <v>0</v>
      </c>
      <c r="BF652" s="171">
        <f>(VLOOKUP($D652,'P4 Destination'!$C$21:$M$176,5,0))*BE652</f>
        <v>0</v>
      </c>
      <c r="BG652" s="172">
        <f t="shared" si="300"/>
        <v>0</v>
      </c>
      <c r="BH652" s="171">
        <f>(VLOOKUP($D652,'P4 Destination'!$C$21:$M$176,6,0))*BG652</f>
        <v>0</v>
      </c>
      <c r="BI652" s="172">
        <f t="shared" si="301"/>
        <v>0</v>
      </c>
      <c r="BJ652" s="171">
        <f>(VLOOKUP($D652,'P4 Destination'!$C$21:$M$176,7,0))*BI652</f>
        <v>0</v>
      </c>
      <c r="BK652" s="172">
        <f t="shared" si="302"/>
        <v>0</v>
      </c>
      <c r="BL652" s="171">
        <f>(VLOOKUP($D652,'P4 Destination'!$C$21:$M$176,8,0))*BK652</f>
        <v>0</v>
      </c>
      <c r="BM652" s="172">
        <f t="shared" si="303"/>
        <v>49</v>
      </c>
      <c r="BN652" s="171">
        <f>(VLOOKUP($D652,'P4 Destination'!$C$21:$M$176,9,0))*BM652</f>
        <v>0</v>
      </c>
      <c r="BO652" s="154">
        <f t="shared" si="304"/>
        <v>1</v>
      </c>
      <c r="BP652" s="171">
        <f>(VLOOKUP(D652,'P4 Destination'!$C$21:$M$176,10,0))*K652</f>
        <v>0</v>
      </c>
      <c r="BQ652" s="171">
        <f>(VLOOKUP(D652,'P4 Destination'!$C$21:$M$176,11,0))*J652</f>
        <v>0</v>
      </c>
      <c r="BR652" s="173">
        <f t="shared" si="305"/>
        <v>0</v>
      </c>
      <c r="BS652" s="173">
        <f>(AV652*2500)*'P6 Verzekering'!$E$11</f>
        <v>0</v>
      </c>
      <c r="BT652" s="173">
        <f>(AW652*2500)*'P6 Verzekering'!$E$12</f>
        <v>0</v>
      </c>
      <c r="BU652" s="173">
        <f>(L652*2500)*'P6 Verzekering'!$E$13</f>
        <v>0</v>
      </c>
      <c r="BV652" s="173">
        <f t="shared" si="306"/>
        <v>0</v>
      </c>
      <c r="BW652"/>
      <c r="BX652"/>
    </row>
    <row r="653" spans="1:76">
      <c r="A653" s="152" t="s">
        <v>2219</v>
      </c>
      <c r="B653" s="152" t="s">
        <v>219</v>
      </c>
      <c r="C653" s="152" t="s">
        <v>219</v>
      </c>
      <c r="D653" s="152" t="s">
        <v>433</v>
      </c>
      <c r="E653" s="152" t="s">
        <v>432</v>
      </c>
      <c r="F653" s="153">
        <f t="shared" si="280"/>
        <v>26</v>
      </c>
      <c r="G653" s="154">
        <v>1</v>
      </c>
      <c r="H653" s="154">
        <f>IFERROR(VLOOKUP(B653,'P2 Origin'!$C$21:$Q$176,15,FALSE),0)</f>
        <v>0</v>
      </c>
      <c r="I653" s="154">
        <f>IFERROR(VLOOKUP(D653,'P4 Destination'!$C$21:$Q$176,15,FALSE),0)</f>
        <v>0</v>
      </c>
      <c r="J653" s="155">
        <v>1</v>
      </c>
      <c r="K653" s="155"/>
      <c r="L653" s="156">
        <v>0</v>
      </c>
      <c r="M653" s="155">
        <v>0</v>
      </c>
      <c r="N653" s="155">
        <v>0</v>
      </c>
      <c r="O653" s="157">
        <f t="shared" si="281"/>
        <v>0</v>
      </c>
      <c r="P653" s="158">
        <f t="shared" si="282"/>
        <v>0</v>
      </c>
      <c r="Q653" s="159">
        <f>IFERROR(VLOOKUP(N653,'P1 Intra-Europees'!$A$15:$H$25,3,0),0)*P653</f>
        <v>0</v>
      </c>
      <c r="R653" s="160">
        <f t="shared" si="283"/>
        <v>0</v>
      </c>
      <c r="S653" s="159">
        <f>IFERROR(VLOOKUP(N653,'P1 Intra-Europees'!$A$15:$H$25,4,0),0)*R653</f>
        <v>0</v>
      </c>
      <c r="T653" s="160">
        <f t="shared" si="284"/>
        <v>0</v>
      </c>
      <c r="U653" s="159">
        <f>IFERROR(VLOOKUP(N653,'P1 Intra-Europees'!$A$15:$H$25,5,0),0)*T653</f>
        <v>0</v>
      </c>
      <c r="V653" s="160">
        <f t="shared" si="285"/>
        <v>0</v>
      </c>
      <c r="W653" s="159">
        <f>IFERROR(VLOOKUP(N653,'P1 Intra-Europees'!$A$15:$H$25,6,0),0)*V653</f>
        <v>0</v>
      </c>
      <c r="X653" s="160">
        <f t="shared" si="286"/>
        <v>0</v>
      </c>
      <c r="Y653" s="159">
        <f>IFERROR(VLOOKUP(N653,'P1 Intra-Europees'!$A$15:$H$25,7,0),0)*X653</f>
        <v>0</v>
      </c>
      <c r="Z653" s="161">
        <f t="shared" si="287"/>
        <v>0</v>
      </c>
      <c r="AA653" s="162">
        <f>IFERROR(VLOOKUP(N653,'P1 Intra-Europees'!$A$15:$H$25,8,0),0)*Z653</f>
        <v>0</v>
      </c>
      <c r="AB653" s="163">
        <f t="shared" si="288"/>
        <v>0</v>
      </c>
      <c r="AC653" s="157" t="str">
        <f>VLOOKUP(B653,'P2 Origin'!$C$21:$O$176,13,0)</f>
        <v>EUR</v>
      </c>
      <c r="AD653" s="164">
        <f t="shared" si="289"/>
        <v>0</v>
      </c>
      <c r="AE653" s="165">
        <f>IF(AU653&gt;0.1,VLOOKUP(B653,'P2 Origin'!$C$21:$M$176,3,0)*H653,0)</f>
        <v>0</v>
      </c>
      <c r="AF653" s="166">
        <f t="shared" si="290"/>
        <v>0</v>
      </c>
      <c r="AG653" s="165">
        <f>(VLOOKUP(B653,'P2 Origin'!$C$21:$M$176,4,0))*AF653</f>
        <v>0</v>
      </c>
      <c r="AH653" s="166">
        <f t="shared" si="291"/>
        <v>0</v>
      </c>
      <c r="AI653" s="165">
        <f>(VLOOKUP(B653,'P2 Origin'!$C$21:$M$176,5,0))*AH653</f>
        <v>0</v>
      </c>
      <c r="AJ653" s="166">
        <f t="shared" si="279"/>
        <v>0</v>
      </c>
      <c r="AK653" s="165">
        <f>(VLOOKUP(B653,'P2 Origin'!$C$21:$M$176,6,0))*AJ653</f>
        <v>0</v>
      </c>
      <c r="AL653" s="166">
        <f t="shared" si="292"/>
        <v>26</v>
      </c>
      <c r="AM653" s="165">
        <f>(VLOOKUP($B653,'P2 Origin'!$C$21:$M$176,7,0))*AL653</f>
        <v>0</v>
      </c>
      <c r="AN653" s="166">
        <f t="shared" si="293"/>
        <v>0</v>
      </c>
      <c r="AO653" s="165">
        <f>(VLOOKUP($B653,'P2 Origin'!$C$21:$M$176,8,0))*AN653</f>
        <v>0</v>
      </c>
      <c r="AP653" s="166">
        <f t="shared" si="294"/>
        <v>0</v>
      </c>
      <c r="AQ653" s="165">
        <f>(VLOOKUP($B653,'P2 Origin'!$C$21:$M$176,9,0))*AP653</f>
        <v>0</v>
      </c>
      <c r="AR653" s="155">
        <f t="shared" si="295"/>
        <v>1</v>
      </c>
      <c r="AS653" s="164">
        <f>(VLOOKUP(B653,'P2 Origin'!$C$21:$M$176,10,0))*K653</f>
        <v>0</v>
      </c>
      <c r="AT653" s="164">
        <f>(VLOOKUP(B653,'P2 Origin'!$C$21:$M$176,11,0))*J653</f>
        <v>0</v>
      </c>
      <c r="AU653" s="167">
        <v>26</v>
      </c>
      <c r="AV653" s="168">
        <v>26</v>
      </c>
      <c r="AW653" s="169">
        <v>0</v>
      </c>
      <c r="AX653" s="170">
        <f>IF(AU653&gt;=0.1,'P3 Bureaumarge zee- en luchtvr.'!$D$12,0)</f>
        <v>0</v>
      </c>
      <c r="AY653" s="163">
        <f t="shared" si="296"/>
        <v>0</v>
      </c>
      <c r="AZ653" s="157" t="str">
        <f>VLOOKUP(D653,'P4 Destination'!$C$21:$O$176,13,0)</f>
        <v>USD</v>
      </c>
      <c r="BA653" s="164">
        <f t="shared" si="297"/>
        <v>0</v>
      </c>
      <c r="BB653" s="171">
        <f>IF(AU653&gt;0.1,(VLOOKUP(D653,'P4 Destination'!$C$21:$M$176,3,0))*I653,0)</f>
        <v>0</v>
      </c>
      <c r="BC653" s="172">
        <f t="shared" si="298"/>
        <v>0</v>
      </c>
      <c r="BD653" s="171">
        <f>(VLOOKUP($D653,'P4 Destination'!$C$21:$M$176,4,0))*BC653</f>
        <v>0</v>
      </c>
      <c r="BE653" s="172">
        <f t="shared" si="299"/>
        <v>0</v>
      </c>
      <c r="BF653" s="171">
        <f>(VLOOKUP($D653,'P4 Destination'!$C$21:$M$176,5,0))*BE653</f>
        <v>0</v>
      </c>
      <c r="BG653" s="172">
        <f t="shared" si="300"/>
        <v>0</v>
      </c>
      <c r="BH653" s="171">
        <f>(VLOOKUP($D653,'P4 Destination'!$C$21:$M$176,6,0))*BG653</f>
        <v>0</v>
      </c>
      <c r="BI653" s="172">
        <f t="shared" si="301"/>
        <v>26</v>
      </c>
      <c r="BJ653" s="171">
        <f>(VLOOKUP($D653,'P4 Destination'!$C$21:$M$176,7,0))*BI653</f>
        <v>0</v>
      </c>
      <c r="BK653" s="172">
        <f t="shared" si="302"/>
        <v>0</v>
      </c>
      <c r="BL653" s="171">
        <f>(VLOOKUP($D653,'P4 Destination'!$C$21:$M$176,8,0))*BK653</f>
        <v>0</v>
      </c>
      <c r="BM653" s="172">
        <f t="shared" si="303"/>
        <v>0</v>
      </c>
      <c r="BN653" s="171">
        <f>(VLOOKUP($D653,'P4 Destination'!$C$21:$M$176,9,0))*BM653</f>
        <v>0</v>
      </c>
      <c r="BO653" s="154">
        <f t="shared" si="304"/>
        <v>1</v>
      </c>
      <c r="BP653" s="171">
        <f>(VLOOKUP(D653,'P4 Destination'!$C$21:$M$176,10,0))*K653</f>
        <v>0</v>
      </c>
      <c r="BQ653" s="171">
        <f>(VLOOKUP(D653,'P4 Destination'!$C$21:$M$176,11,0))*J653</f>
        <v>0</v>
      </c>
      <c r="BR653" s="173">
        <f t="shared" si="305"/>
        <v>0</v>
      </c>
      <c r="BS653" s="173">
        <f>(AV653*2500)*'P6 Verzekering'!$E$11</f>
        <v>0</v>
      </c>
      <c r="BT653" s="173">
        <f>(AW653*2500)*'P6 Verzekering'!$E$12</f>
        <v>0</v>
      </c>
      <c r="BU653" s="173">
        <f>(L653*2500)*'P6 Verzekering'!$E$13</f>
        <v>0</v>
      </c>
      <c r="BV653" s="173">
        <f t="shared" si="306"/>
        <v>0</v>
      </c>
      <c r="BW653"/>
      <c r="BX653"/>
    </row>
    <row r="654" spans="1:76">
      <c r="A654" s="152" t="s">
        <v>2238</v>
      </c>
      <c r="B654" s="152" t="s">
        <v>219</v>
      </c>
      <c r="C654" s="152" t="s">
        <v>219</v>
      </c>
      <c r="D654" s="152" t="s">
        <v>416</v>
      </c>
      <c r="E654" s="152" t="s">
        <v>415</v>
      </c>
      <c r="F654" s="153">
        <f t="shared" si="280"/>
        <v>30</v>
      </c>
      <c r="G654" s="154">
        <v>1</v>
      </c>
      <c r="H654" s="154">
        <f>IFERROR(VLOOKUP(B654,'P2 Origin'!$C$21:$Q$176,15,FALSE),0)</f>
        <v>0</v>
      </c>
      <c r="I654" s="154">
        <f>IFERROR(VLOOKUP(D654,'P4 Destination'!$C$21:$Q$176,15,FALSE),0)</f>
        <v>0</v>
      </c>
      <c r="J654" s="155">
        <v>1</v>
      </c>
      <c r="K654" s="155"/>
      <c r="L654" s="156">
        <v>0</v>
      </c>
      <c r="M654" s="155">
        <v>0</v>
      </c>
      <c r="N654" s="155">
        <v>0</v>
      </c>
      <c r="O654" s="157">
        <f t="shared" si="281"/>
        <v>0</v>
      </c>
      <c r="P654" s="158">
        <f t="shared" si="282"/>
        <v>0</v>
      </c>
      <c r="Q654" s="159">
        <f>IFERROR(VLOOKUP(N654,'P1 Intra-Europees'!$A$15:$H$25,3,0),0)*P654</f>
        <v>0</v>
      </c>
      <c r="R654" s="160">
        <f t="shared" si="283"/>
        <v>0</v>
      </c>
      <c r="S654" s="159">
        <f>IFERROR(VLOOKUP(N654,'P1 Intra-Europees'!$A$15:$H$25,4,0),0)*R654</f>
        <v>0</v>
      </c>
      <c r="T654" s="160">
        <f t="shared" si="284"/>
        <v>0</v>
      </c>
      <c r="U654" s="159">
        <f>IFERROR(VLOOKUP(N654,'P1 Intra-Europees'!$A$15:$H$25,5,0),0)*T654</f>
        <v>0</v>
      </c>
      <c r="V654" s="160">
        <f t="shared" si="285"/>
        <v>0</v>
      </c>
      <c r="W654" s="159">
        <f>IFERROR(VLOOKUP(N654,'P1 Intra-Europees'!$A$15:$H$25,6,0),0)*V654</f>
        <v>0</v>
      </c>
      <c r="X654" s="160">
        <f t="shared" si="286"/>
        <v>0</v>
      </c>
      <c r="Y654" s="159">
        <f>IFERROR(VLOOKUP(N654,'P1 Intra-Europees'!$A$15:$H$25,7,0),0)*X654</f>
        <v>0</v>
      </c>
      <c r="Z654" s="161">
        <f t="shared" si="287"/>
        <v>0</v>
      </c>
      <c r="AA654" s="162">
        <f>IFERROR(VLOOKUP(N654,'P1 Intra-Europees'!$A$15:$H$25,8,0),0)*Z654</f>
        <v>0</v>
      </c>
      <c r="AB654" s="163">
        <f t="shared" si="288"/>
        <v>0</v>
      </c>
      <c r="AC654" s="157" t="str">
        <f>VLOOKUP(B654,'P2 Origin'!$C$21:$O$176,13,0)</f>
        <v>EUR</v>
      </c>
      <c r="AD654" s="164">
        <f t="shared" si="289"/>
        <v>0</v>
      </c>
      <c r="AE654" s="165">
        <f>IF(AU654&gt;0.1,VLOOKUP(B654,'P2 Origin'!$C$21:$M$176,3,0)*H654,0)</f>
        <v>0</v>
      </c>
      <c r="AF654" s="166">
        <f t="shared" si="290"/>
        <v>0</v>
      </c>
      <c r="AG654" s="165">
        <f>(VLOOKUP(B654,'P2 Origin'!$C$21:$M$176,4,0))*AF654</f>
        <v>0</v>
      </c>
      <c r="AH654" s="166">
        <f t="shared" si="291"/>
        <v>0</v>
      </c>
      <c r="AI654" s="165">
        <f>(VLOOKUP(B654,'P2 Origin'!$C$21:$M$176,5,0))*AH654</f>
        <v>0</v>
      </c>
      <c r="AJ654" s="166">
        <f t="shared" si="279"/>
        <v>0</v>
      </c>
      <c r="AK654" s="165">
        <f>(VLOOKUP(B654,'P2 Origin'!$C$21:$M$176,6,0))*AJ654</f>
        <v>0</v>
      </c>
      <c r="AL654" s="166">
        <f t="shared" si="292"/>
        <v>30</v>
      </c>
      <c r="AM654" s="165">
        <f>(VLOOKUP($B654,'P2 Origin'!$C$21:$M$176,7,0))*AL654</f>
        <v>0</v>
      </c>
      <c r="AN654" s="166">
        <f t="shared" si="293"/>
        <v>0</v>
      </c>
      <c r="AO654" s="165">
        <f>(VLOOKUP($B654,'P2 Origin'!$C$21:$M$176,8,0))*AN654</f>
        <v>0</v>
      </c>
      <c r="AP654" s="166">
        <f t="shared" si="294"/>
        <v>0</v>
      </c>
      <c r="AQ654" s="165">
        <f>(VLOOKUP($B654,'P2 Origin'!$C$21:$M$176,9,0))*AP654</f>
        <v>0</v>
      </c>
      <c r="AR654" s="155">
        <f t="shared" si="295"/>
        <v>1</v>
      </c>
      <c r="AS654" s="164">
        <f>(VLOOKUP(B654,'P2 Origin'!$C$21:$M$176,10,0))*K654</f>
        <v>0</v>
      </c>
      <c r="AT654" s="164">
        <f>(VLOOKUP(B654,'P2 Origin'!$C$21:$M$176,11,0))*J654</f>
        <v>0</v>
      </c>
      <c r="AU654" s="167">
        <v>30</v>
      </c>
      <c r="AV654" s="168">
        <v>30</v>
      </c>
      <c r="AW654" s="169">
        <v>0</v>
      </c>
      <c r="AX654" s="170">
        <f>IF(AU654&gt;=0.1,'P3 Bureaumarge zee- en luchtvr.'!$D$12,0)</f>
        <v>0</v>
      </c>
      <c r="AY654" s="163">
        <f t="shared" si="296"/>
        <v>0</v>
      </c>
      <c r="AZ654" s="157" t="str">
        <f>VLOOKUP(D654,'P4 Destination'!$C$21:$O$176,13,0)</f>
        <v>USD</v>
      </c>
      <c r="BA654" s="164">
        <f t="shared" si="297"/>
        <v>0</v>
      </c>
      <c r="BB654" s="171">
        <f>IF(AU654&gt;0.1,(VLOOKUP(D654,'P4 Destination'!$C$21:$M$176,3,0))*I654,0)</f>
        <v>0</v>
      </c>
      <c r="BC654" s="172">
        <f t="shared" si="298"/>
        <v>0</v>
      </c>
      <c r="BD654" s="171">
        <f>(VLOOKUP($D654,'P4 Destination'!$C$21:$M$176,4,0))*BC654</f>
        <v>0</v>
      </c>
      <c r="BE654" s="172">
        <f t="shared" si="299"/>
        <v>0</v>
      </c>
      <c r="BF654" s="171">
        <f>(VLOOKUP($D654,'P4 Destination'!$C$21:$M$176,5,0))*BE654</f>
        <v>0</v>
      </c>
      <c r="BG654" s="172">
        <f t="shared" si="300"/>
        <v>0</v>
      </c>
      <c r="BH654" s="171">
        <f>(VLOOKUP($D654,'P4 Destination'!$C$21:$M$176,6,0))*BG654</f>
        <v>0</v>
      </c>
      <c r="BI654" s="172">
        <f t="shared" si="301"/>
        <v>30</v>
      </c>
      <c r="BJ654" s="171">
        <f>(VLOOKUP($D654,'P4 Destination'!$C$21:$M$176,7,0))*BI654</f>
        <v>0</v>
      </c>
      <c r="BK654" s="172">
        <f t="shared" si="302"/>
        <v>0</v>
      </c>
      <c r="BL654" s="171">
        <f>(VLOOKUP($D654,'P4 Destination'!$C$21:$M$176,8,0))*BK654</f>
        <v>0</v>
      </c>
      <c r="BM654" s="172">
        <f t="shared" si="303"/>
        <v>0</v>
      </c>
      <c r="BN654" s="171">
        <f>(VLOOKUP($D654,'P4 Destination'!$C$21:$M$176,9,0))*BM654</f>
        <v>0</v>
      </c>
      <c r="BO654" s="154">
        <f t="shared" si="304"/>
        <v>1</v>
      </c>
      <c r="BP654" s="171">
        <f>(VLOOKUP(D654,'P4 Destination'!$C$21:$M$176,10,0))*K654</f>
        <v>0</v>
      </c>
      <c r="BQ654" s="171">
        <f>(VLOOKUP(D654,'P4 Destination'!$C$21:$M$176,11,0))*J654</f>
        <v>0</v>
      </c>
      <c r="BR654" s="173">
        <f t="shared" si="305"/>
        <v>0</v>
      </c>
      <c r="BS654" s="173">
        <f>(AV654*2500)*'P6 Verzekering'!$E$11</f>
        <v>0</v>
      </c>
      <c r="BT654" s="173">
        <f>(AW654*2500)*'P6 Verzekering'!$E$12</f>
        <v>0</v>
      </c>
      <c r="BU654" s="173">
        <f>(L654*2500)*'P6 Verzekering'!$E$13</f>
        <v>0</v>
      </c>
      <c r="BV654" s="173">
        <f t="shared" si="306"/>
        <v>0</v>
      </c>
      <c r="BW654"/>
      <c r="BX654"/>
    </row>
    <row r="655" spans="1:76">
      <c r="A655" s="152" t="s">
        <v>2243</v>
      </c>
      <c r="B655" s="152" t="s">
        <v>219</v>
      </c>
      <c r="C655" s="152" t="s">
        <v>219</v>
      </c>
      <c r="D655" s="152" t="s">
        <v>416</v>
      </c>
      <c r="E655" s="152" t="s">
        <v>415</v>
      </c>
      <c r="F655" s="153">
        <f t="shared" si="280"/>
        <v>3</v>
      </c>
      <c r="G655" s="154">
        <v>1</v>
      </c>
      <c r="H655" s="154">
        <f>IFERROR(VLOOKUP(B655,'P2 Origin'!$C$21:$Q$176,15,FALSE),0)</f>
        <v>0</v>
      </c>
      <c r="I655" s="154">
        <f>IFERROR(VLOOKUP(D655,'P4 Destination'!$C$21:$Q$176,15,FALSE),0)</f>
        <v>0</v>
      </c>
      <c r="J655" s="155">
        <v>1</v>
      </c>
      <c r="K655" s="155"/>
      <c r="L655" s="156">
        <v>0</v>
      </c>
      <c r="M655" s="155">
        <v>0</v>
      </c>
      <c r="N655" s="155">
        <v>0</v>
      </c>
      <c r="O655" s="157">
        <f t="shared" si="281"/>
        <v>0</v>
      </c>
      <c r="P655" s="158">
        <f t="shared" si="282"/>
        <v>0</v>
      </c>
      <c r="Q655" s="159">
        <f>IFERROR(VLOOKUP(N655,'P1 Intra-Europees'!$A$15:$H$25,3,0),0)*P655</f>
        <v>0</v>
      </c>
      <c r="R655" s="160">
        <f t="shared" si="283"/>
        <v>0</v>
      </c>
      <c r="S655" s="159">
        <f>IFERROR(VLOOKUP(N655,'P1 Intra-Europees'!$A$15:$H$25,4,0),0)*R655</f>
        <v>0</v>
      </c>
      <c r="T655" s="160">
        <f t="shared" si="284"/>
        <v>0</v>
      </c>
      <c r="U655" s="159">
        <f>IFERROR(VLOOKUP(N655,'P1 Intra-Europees'!$A$15:$H$25,5,0),0)*T655</f>
        <v>0</v>
      </c>
      <c r="V655" s="160">
        <f t="shared" si="285"/>
        <v>0</v>
      </c>
      <c r="W655" s="159">
        <f>IFERROR(VLOOKUP(N655,'P1 Intra-Europees'!$A$15:$H$25,6,0),0)*V655</f>
        <v>0</v>
      </c>
      <c r="X655" s="160">
        <f t="shared" si="286"/>
        <v>0</v>
      </c>
      <c r="Y655" s="159">
        <f>IFERROR(VLOOKUP(N655,'P1 Intra-Europees'!$A$15:$H$25,7,0),0)*X655</f>
        <v>0</v>
      </c>
      <c r="Z655" s="161">
        <f t="shared" si="287"/>
        <v>0</v>
      </c>
      <c r="AA655" s="162">
        <f>IFERROR(VLOOKUP(N655,'P1 Intra-Europees'!$A$15:$H$25,8,0),0)*Z655</f>
        <v>0</v>
      </c>
      <c r="AB655" s="163">
        <f t="shared" si="288"/>
        <v>0</v>
      </c>
      <c r="AC655" s="157" t="str">
        <f>VLOOKUP(B655,'P2 Origin'!$C$21:$O$176,13,0)</f>
        <v>EUR</v>
      </c>
      <c r="AD655" s="164">
        <f t="shared" si="289"/>
        <v>0</v>
      </c>
      <c r="AE655" s="165">
        <f>IF(AU655&gt;0.1,VLOOKUP(B655,'P2 Origin'!$C$21:$M$176,3,0)*H655,0)</f>
        <v>0</v>
      </c>
      <c r="AF655" s="166">
        <f t="shared" si="290"/>
        <v>3</v>
      </c>
      <c r="AG655" s="165">
        <f>(VLOOKUP(B655,'P2 Origin'!$C$21:$M$176,4,0))*AF655</f>
        <v>0</v>
      </c>
      <c r="AH655" s="166">
        <f t="shared" si="291"/>
        <v>0</v>
      </c>
      <c r="AI655" s="165">
        <f>(VLOOKUP(B655,'P2 Origin'!$C$21:$M$176,5,0))*AH655</f>
        <v>0</v>
      </c>
      <c r="AJ655" s="166">
        <f t="shared" ref="AJ655:AJ718" si="307">IF(AND(AU655&gt;=16,AU655&lt;=25.99),$AU655,0)</f>
        <v>0</v>
      </c>
      <c r="AK655" s="165">
        <f>(VLOOKUP(B655,'P2 Origin'!$C$21:$M$176,6,0))*AJ655</f>
        <v>0</v>
      </c>
      <c r="AL655" s="166">
        <f t="shared" si="292"/>
        <v>0</v>
      </c>
      <c r="AM655" s="165">
        <f>(VLOOKUP($B655,'P2 Origin'!$C$21:$M$176,7,0))*AL655</f>
        <v>0</v>
      </c>
      <c r="AN655" s="166">
        <f t="shared" si="293"/>
        <v>0</v>
      </c>
      <c r="AO655" s="165">
        <f>(VLOOKUP($B655,'P2 Origin'!$C$21:$M$176,8,0))*AN655</f>
        <v>0</v>
      </c>
      <c r="AP655" s="166">
        <f t="shared" si="294"/>
        <v>0</v>
      </c>
      <c r="AQ655" s="165">
        <f>(VLOOKUP($B655,'P2 Origin'!$C$21:$M$176,9,0))*AP655</f>
        <v>0</v>
      </c>
      <c r="AR655" s="155">
        <f t="shared" si="295"/>
        <v>1</v>
      </c>
      <c r="AS655" s="164">
        <f>(VLOOKUP(B655,'P2 Origin'!$C$21:$M$176,10,0))*K655</f>
        <v>0</v>
      </c>
      <c r="AT655" s="164">
        <f>(VLOOKUP(B655,'P2 Origin'!$C$21:$M$176,11,0))*J655</f>
        <v>0</v>
      </c>
      <c r="AU655" s="167">
        <v>3</v>
      </c>
      <c r="AV655" s="168">
        <v>3</v>
      </c>
      <c r="AW655" s="169">
        <v>0</v>
      </c>
      <c r="AX655" s="170">
        <f>IF(AU655&gt;=0.1,'P3 Bureaumarge zee- en luchtvr.'!$D$12,0)</f>
        <v>0</v>
      </c>
      <c r="AY655" s="163">
        <f t="shared" si="296"/>
        <v>0</v>
      </c>
      <c r="AZ655" s="157" t="str">
        <f>VLOOKUP(D655,'P4 Destination'!$C$21:$O$176,13,0)</f>
        <v>USD</v>
      </c>
      <c r="BA655" s="164">
        <f t="shared" si="297"/>
        <v>0</v>
      </c>
      <c r="BB655" s="171">
        <f>IF(AU655&gt;0.1,(VLOOKUP(D655,'P4 Destination'!$C$21:$M$176,3,0))*I655,0)</f>
        <v>0</v>
      </c>
      <c r="BC655" s="172">
        <f t="shared" si="298"/>
        <v>3</v>
      </c>
      <c r="BD655" s="171">
        <f>(VLOOKUP($D655,'P4 Destination'!$C$21:$M$176,4,0))*BC655</f>
        <v>0</v>
      </c>
      <c r="BE655" s="172">
        <f t="shared" si="299"/>
        <v>0</v>
      </c>
      <c r="BF655" s="171">
        <f>(VLOOKUP($D655,'P4 Destination'!$C$21:$M$176,5,0))*BE655</f>
        <v>0</v>
      </c>
      <c r="BG655" s="172">
        <f t="shared" si="300"/>
        <v>0</v>
      </c>
      <c r="BH655" s="171">
        <f>(VLOOKUP($D655,'P4 Destination'!$C$21:$M$176,6,0))*BG655</f>
        <v>0</v>
      </c>
      <c r="BI655" s="172">
        <f t="shared" si="301"/>
        <v>0</v>
      </c>
      <c r="BJ655" s="171">
        <f>(VLOOKUP($D655,'P4 Destination'!$C$21:$M$176,7,0))*BI655</f>
        <v>0</v>
      </c>
      <c r="BK655" s="172">
        <f t="shared" si="302"/>
        <v>0</v>
      </c>
      <c r="BL655" s="171">
        <f>(VLOOKUP($D655,'P4 Destination'!$C$21:$M$176,8,0))*BK655</f>
        <v>0</v>
      </c>
      <c r="BM655" s="172">
        <f t="shared" si="303"/>
        <v>0</v>
      </c>
      <c r="BN655" s="171">
        <f>(VLOOKUP($D655,'P4 Destination'!$C$21:$M$176,9,0))*BM655</f>
        <v>0</v>
      </c>
      <c r="BO655" s="154">
        <f t="shared" si="304"/>
        <v>1</v>
      </c>
      <c r="BP655" s="171">
        <f>(VLOOKUP(D655,'P4 Destination'!$C$21:$M$176,10,0))*K655</f>
        <v>0</v>
      </c>
      <c r="BQ655" s="171">
        <f>(VLOOKUP(D655,'P4 Destination'!$C$21:$M$176,11,0))*J655</f>
        <v>0</v>
      </c>
      <c r="BR655" s="173">
        <f t="shared" si="305"/>
        <v>0</v>
      </c>
      <c r="BS655" s="173">
        <f>(AV655*2500)*'P6 Verzekering'!$E$11</f>
        <v>0</v>
      </c>
      <c r="BT655" s="173">
        <f>(AW655*2500)*'P6 Verzekering'!$E$12</f>
        <v>0</v>
      </c>
      <c r="BU655" s="173">
        <f>(L655*2500)*'P6 Verzekering'!$E$13</f>
        <v>0</v>
      </c>
      <c r="BV655" s="173">
        <f t="shared" si="306"/>
        <v>0</v>
      </c>
      <c r="BW655"/>
      <c r="BX655"/>
    </row>
    <row r="656" spans="1:76">
      <c r="A656" s="152" t="s">
        <v>2248</v>
      </c>
      <c r="B656" s="152" t="s">
        <v>219</v>
      </c>
      <c r="C656" s="152" t="s">
        <v>219</v>
      </c>
      <c r="D656" s="152" t="s">
        <v>416</v>
      </c>
      <c r="E656" s="152" t="s">
        <v>415</v>
      </c>
      <c r="F656" s="153">
        <f t="shared" si="280"/>
        <v>38</v>
      </c>
      <c r="G656" s="154">
        <v>1</v>
      </c>
      <c r="H656" s="154">
        <f>IFERROR(VLOOKUP(B656,'P2 Origin'!$C$21:$Q$176,15,FALSE),0)</f>
        <v>0</v>
      </c>
      <c r="I656" s="154">
        <f>IFERROR(VLOOKUP(D656,'P4 Destination'!$C$21:$Q$176,15,FALSE),0)</f>
        <v>0</v>
      </c>
      <c r="J656" s="155">
        <v>1</v>
      </c>
      <c r="K656" s="155"/>
      <c r="L656" s="156">
        <v>0</v>
      </c>
      <c r="M656" s="155">
        <v>0</v>
      </c>
      <c r="N656" s="155">
        <v>0</v>
      </c>
      <c r="O656" s="157">
        <f t="shared" si="281"/>
        <v>0</v>
      </c>
      <c r="P656" s="158">
        <f t="shared" si="282"/>
        <v>0</v>
      </c>
      <c r="Q656" s="159">
        <f>IFERROR(VLOOKUP(N656,'P1 Intra-Europees'!$A$15:$H$25,3,0),0)*P656</f>
        <v>0</v>
      </c>
      <c r="R656" s="160">
        <f t="shared" si="283"/>
        <v>0</v>
      </c>
      <c r="S656" s="159">
        <f>IFERROR(VLOOKUP(N656,'P1 Intra-Europees'!$A$15:$H$25,4,0),0)*R656</f>
        <v>0</v>
      </c>
      <c r="T656" s="160">
        <f t="shared" si="284"/>
        <v>0</v>
      </c>
      <c r="U656" s="159">
        <f>IFERROR(VLOOKUP(N656,'P1 Intra-Europees'!$A$15:$H$25,5,0),0)*T656</f>
        <v>0</v>
      </c>
      <c r="V656" s="160">
        <f t="shared" si="285"/>
        <v>0</v>
      </c>
      <c r="W656" s="159">
        <f>IFERROR(VLOOKUP(N656,'P1 Intra-Europees'!$A$15:$H$25,6,0),0)*V656</f>
        <v>0</v>
      </c>
      <c r="X656" s="160">
        <f t="shared" si="286"/>
        <v>0</v>
      </c>
      <c r="Y656" s="159">
        <f>IFERROR(VLOOKUP(N656,'P1 Intra-Europees'!$A$15:$H$25,7,0),0)*X656</f>
        <v>0</v>
      </c>
      <c r="Z656" s="161">
        <f t="shared" si="287"/>
        <v>0</v>
      </c>
      <c r="AA656" s="162">
        <f>IFERROR(VLOOKUP(N656,'P1 Intra-Europees'!$A$15:$H$25,8,0),0)*Z656</f>
        <v>0</v>
      </c>
      <c r="AB656" s="163">
        <f t="shared" si="288"/>
        <v>0</v>
      </c>
      <c r="AC656" s="157" t="str">
        <f>VLOOKUP(B656,'P2 Origin'!$C$21:$O$176,13,0)</f>
        <v>EUR</v>
      </c>
      <c r="AD656" s="164">
        <f t="shared" si="289"/>
        <v>0</v>
      </c>
      <c r="AE656" s="165">
        <f>IF(AU656&gt;0.1,VLOOKUP(B656,'P2 Origin'!$C$21:$M$176,3,0)*H656,0)</f>
        <v>0</v>
      </c>
      <c r="AF656" s="166">
        <f t="shared" si="290"/>
        <v>0</v>
      </c>
      <c r="AG656" s="165">
        <f>(VLOOKUP(B656,'P2 Origin'!$C$21:$M$176,4,0))*AF656</f>
        <v>0</v>
      </c>
      <c r="AH656" s="166">
        <f t="shared" si="291"/>
        <v>0</v>
      </c>
      <c r="AI656" s="165">
        <f>(VLOOKUP(B656,'P2 Origin'!$C$21:$M$176,5,0))*AH656</f>
        <v>0</v>
      </c>
      <c r="AJ656" s="166">
        <f t="shared" si="307"/>
        <v>0</v>
      </c>
      <c r="AK656" s="165">
        <f>(VLOOKUP(B656,'P2 Origin'!$C$21:$M$176,6,0))*AJ656</f>
        <v>0</v>
      </c>
      <c r="AL656" s="166">
        <f t="shared" si="292"/>
        <v>0</v>
      </c>
      <c r="AM656" s="165">
        <f>(VLOOKUP($B656,'P2 Origin'!$C$21:$M$176,7,0))*AL656</f>
        <v>0</v>
      </c>
      <c r="AN656" s="166">
        <f t="shared" si="293"/>
        <v>38</v>
      </c>
      <c r="AO656" s="165">
        <f>(VLOOKUP($B656,'P2 Origin'!$C$21:$M$176,8,0))*AN656</f>
        <v>0</v>
      </c>
      <c r="AP656" s="166">
        <f t="shared" si="294"/>
        <v>0</v>
      </c>
      <c r="AQ656" s="165">
        <f>(VLOOKUP($B656,'P2 Origin'!$C$21:$M$176,9,0))*AP656</f>
        <v>0</v>
      </c>
      <c r="AR656" s="155">
        <f t="shared" si="295"/>
        <v>1</v>
      </c>
      <c r="AS656" s="164">
        <f>(VLOOKUP(B656,'P2 Origin'!$C$21:$M$176,10,0))*K656</f>
        <v>0</v>
      </c>
      <c r="AT656" s="164">
        <f>(VLOOKUP(B656,'P2 Origin'!$C$21:$M$176,11,0))*J656</f>
        <v>0</v>
      </c>
      <c r="AU656" s="167">
        <v>38</v>
      </c>
      <c r="AV656" s="168">
        <v>38</v>
      </c>
      <c r="AW656" s="169">
        <v>0</v>
      </c>
      <c r="AX656" s="170">
        <f>IF(AU656&gt;=0.1,'P3 Bureaumarge zee- en luchtvr.'!$D$12,0)</f>
        <v>0</v>
      </c>
      <c r="AY656" s="163">
        <f t="shared" si="296"/>
        <v>0</v>
      </c>
      <c r="AZ656" s="157" t="str">
        <f>VLOOKUP(D656,'P4 Destination'!$C$21:$O$176,13,0)</f>
        <v>USD</v>
      </c>
      <c r="BA656" s="164">
        <f t="shared" si="297"/>
        <v>0</v>
      </c>
      <c r="BB656" s="171">
        <f>IF(AU656&gt;0.1,(VLOOKUP(D656,'P4 Destination'!$C$21:$M$176,3,0))*I656,0)</f>
        <v>0</v>
      </c>
      <c r="BC656" s="172">
        <f t="shared" si="298"/>
        <v>0</v>
      </c>
      <c r="BD656" s="171">
        <f>(VLOOKUP($D656,'P4 Destination'!$C$21:$M$176,4,0))*BC656</f>
        <v>0</v>
      </c>
      <c r="BE656" s="172">
        <f t="shared" si="299"/>
        <v>0</v>
      </c>
      <c r="BF656" s="171">
        <f>(VLOOKUP($D656,'P4 Destination'!$C$21:$M$176,5,0))*BE656</f>
        <v>0</v>
      </c>
      <c r="BG656" s="172">
        <f t="shared" si="300"/>
        <v>0</v>
      </c>
      <c r="BH656" s="171">
        <f>(VLOOKUP($D656,'P4 Destination'!$C$21:$M$176,6,0))*BG656</f>
        <v>0</v>
      </c>
      <c r="BI656" s="172">
        <f t="shared" si="301"/>
        <v>0</v>
      </c>
      <c r="BJ656" s="171">
        <f>(VLOOKUP($D656,'P4 Destination'!$C$21:$M$176,7,0))*BI656</f>
        <v>0</v>
      </c>
      <c r="BK656" s="172">
        <f t="shared" si="302"/>
        <v>38</v>
      </c>
      <c r="BL656" s="171">
        <f>(VLOOKUP($D656,'P4 Destination'!$C$21:$M$176,8,0))*BK656</f>
        <v>0</v>
      </c>
      <c r="BM656" s="172">
        <f t="shared" si="303"/>
        <v>0</v>
      </c>
      <c r="BN656" s="171">
        <f>(VLOOKUP($D656,'P4 Destination'!$C$21:$M$176,9,0))*BM656</f>
        <v>0</v>
      </c>
      <c r="BO656" s="154">
        <f t="shared" si="304"/>
        <v>1</v>
      </c>
      <c r="BP656" s="171">
        <f>(VLOOKUP(D656,'P4 Destination'!$C$21:$M$176,10,0))*K656</f>
        <v>0</v>
      </c>
      <c r="BQ656" s="171">
        <f>(VLOOKUP(D656,'P4 Destination'!$C$21:$M$176,11,0))*J656</f>
        <v>0</v>
      </c>
      <c r="BR656" s="173">
        <f t="shared" si="305"/>
        <v>0</v>
      </c>
      <c r="BS656" s="173">
        <f>(AV656*2500)*'P6 Verzekering'!$E$11</f>
        <v>0</v>
      </c>
      <c r="BT656" s="173">
        <f>(AW656*2500)*'P6 Verzekering'!$E$12</f>
        <v>0</v>
      </c>
      <c r="BU656" s="173">
        <f>(L656*2500)*'P6 Verzekering'!$E$13</f>
        <v>0</v>
      </c>
      <c r="BV656" s="173">
        <f t="shared" si="306"/>
        <v>0</v>
      </c>
      <c r="BW656"/>
      <c r="BX656"/>
    </row>
    <row r="657" spans="1:76">
      <c r="A657" s="152" t="s">
        <v>2250</v>
      </c>
      <c r="B657" s="152" t="s">
        <v>219</v>
      </c>
      <c r="C657" s="152" t="s">
        <v>219</v>
      </c>
      <c r="D657" s="152" t="s">
        <v>416</v>
      </c>
      <c r="E657" s="152" t="s">
        <v>415</v>
      </c>
      <c r="F657" s="153">
        <f t="shared" si="280"/>
        <v>9</v>
      </c>
      <c r="G657" s="154">
        <v>1</v>
      </c>
      <c r="H657" s="154">
        <f>IFERROR(VLOOKUP(B657,'P2 Origin'!$C$21:$Q$176,15,FALSE),0)</f>
        <v>0</v>
      </c>
      <c r="I657" s="154">
        <f>IFERROR(VLOOKUP(D657,'P4 Destination'!$C$21:$Q$176,15,FALSE),0)</f>
        <v>0</v>
      </c>
      <c r="J657" s="155">
        <v>1</v>
      </c>
      <c r="K657" s="155"/>
      <c r="L657" s="156">
        <v>0</v>
      </c>
      <c r="M657" s="155">
        <v>0</v>
      </c>
      <c r="N657" s="155">
        <v>0</v>
      </c>
      <c r="O657" s="157">
        <f t="shared" si="281"/>
        <v>0</v>
      </c>
      <c r="P657" s="158">
        <f t="shared" si="282"/>
        <v>0</v>
      </c>
      <c r="Q657" s="159">
        <f>IFERROR(VLOOKUP(N657,'P1 Intra-Europees'!$A$15:$H$25,3,0),0)*P657</f>
        <v>0</v>
      </c>
      <c r="R657" s="160">
        <f t="shared" si="283"/>
        <v>0</v>
      </c>
      <c r="S657" s="159">
        <f>IFERROR(VLOOKUP(N657,'P1 Intra-Europees'!$A$15:$H$25,4,0),0)*R657</f>
        <v>0</v>
      </c>
      <c r="T657" s="160">
        <f t="shared" si="284"/>
        <v>0</v>
      </c>
      <c r="U657" s="159">
        <f>IFERROR(VLOOKUP(N657,'P1 Intra-Europees'!$A$15:$H$25,5,0),0)*T657</f>
        <v>0</v>
      </c>
      <c r="V657" s="160">
        <f t="shared" si="285"/>
        <v>0</v>
      </c>
      <c r="W657" s="159">
        <f>IFERROR(VLOOKUP(N657,'P1 Intra-Europees'!$A$15:$H$25,6,0),0)*V657</f>
        <v>0</v>
      </c>
      <c r="X657" s="160">
        <f t="shared" si="286"/>
        <v>0</v>
      </c>
      <c r="Y657" s="159">
        <f>IFERROR(VLOOKUP(N657,'P1 Intra-Europees'!$A$15:$H$25,7,0),0)*X657</f>
        <v>0</v>
      </c>
      <c r="Z657" s="161">
        <f t="shared" si="287"/>
        <v>0</v>
      </c>
      <c r="AA657" s="162">
        <f>IFERROR(VLOOKUP(N657,'P1 Intra-Europees'!$A$15:$H$25,8,0),0)*Z657</f>
        <v>0</v>
      </c>
      <c r="AB657" s="163">
        <f t="shared" si="288"/>
        <v>0</v>
      </c>
      <c r="AC657" s="157" t="str">
        <f>VLOOKUP(B657,'P2 Origin'!$C$21:$O$176,13,0)</f>
        <v>EUR</v>
      </c>
      <c r="AD657" s="164">
        <f t="shared" si="289"/>
        <v>0</v>
      </c>
      <c r="AE657" s="165">
        <f>IF(AU657&gt;0.1,VLOOKUP(B657,'P2 Origin'!$C$21:$M$176,3,0)*H657,0)</f>
        <v>0</v>
      </c>
      <c r="AF657" s="166">
        <f t="shared" si="290"/>
        <v>0</v>
      </c>
      <c r="AG657" s="165">
        <f>(VLOOKUP(B657,'P2 Origin'!$C$21:$M$176,4,0))*AF657</f>
        <v>0</v>
      </c>
      <c r="AH657" s="166">
        <f t="shared" si="291"/>
        <v>9</v>
      </c>
      <c r="AI657" s="165">
        <f>(VLOOKUP(B657,'P2 Origin'!$C$21:$M$176,5,0))*AH657</f>
        <v>0</v>
      </c>
      <c r="AJ657" s="166">
        <f t="shared" si="307"/>
        <v>0</v>
      </c>
      <c r="AK657" s="165">
        <f>(VLOOKUP(B657,'P2 Origin'!$C$21:$M$176,6,0))*AJ657</f>
        <v>0</v>
      </c>
      <c r="AL657" s="166">
        <f t="shared" si="292"/>
        <v>0</v>
      </c>
      <c r="AM657" s="165">
        <f>(VLOOKUP($B657,'P2 Origin'!$C$21:$M$176,7,0))*AL657</f>
        <v>0</v>
      </c>
      <c r="AN657" s="166">
        <f t="shared" si="293"/>
        <v>0</v>
      </c>
      <c r="AO657" s="165">
        <f>(VLOOKUP($B657,'P2 Origin'!$C$21:$M$176,8,0))*AN657</f>
        <v>0</v>
      </c>
      <c r="AP657" s="166">
        <f t="shared" si="294"/>
        <v>0</v>
      </c>
      <c r="AQ657" s="165">
        <f>(VLOOKUP($B657,'P2 Origin'!$C$21:$M$176,9,0))*AP657</f>
        <v>0</v>
      </c>
      <c r="AR657" s="155">
        <f t="shared" si="295"/>
        <v>1</v>
      </c>
      <c r="AS657" s="164">
        <f>(VLOOKUP(B657,'P2 Origin'!$C$21:$M$176,10,0))*K657</f>
        <v>0</v>
      </c>
      <c r="AT657" s="164">
        <f>(VLOOKUP(B657,'P2 Origin'!$C$21:$M$176,11,0))*J657</f>
        <v>0</v>
      </c>
      <c r="AU657" s="167">
        <v>9</v>
      </c>
      <c r="AV657" s="168">
        <v>9</v>
      </c>
      <c r="AW657" s="169">
        <v>0</v>
      </c>
      <c r="AX657" s="170">
        <f>IF(AU657&gt;=0.1,'P3 Bureaumarge zee- en luchtvr.'!$D$12,0)</f>
        <v>0</v>
      </c>
      <c r="AY657" s="163">
        <f t="shared" si="296"/>
        <v>0</v>
      </c>
      <c r="AZ657" s="157" t="str">
        <f>VLOOKUP(D657,'P4 Destination'!$C$21:$O$176,13,0)</f>
        <v>USD</v>
      </c>
      <c r="BA657" s="164">
        <f t="shared" si="297"/>
        <v>0</v>
      </c>
      <c r="BB657" s="171">
        <f>IF(AU657&gt;0.1,(VLOOKUP(D657,'P4 Destination'!$C$21:$M$176,3,0))*I657,0)</f>
        <v>0</v>
      </c>
      <c r="BC657" s="172">
        <f t="shared" si="298"/>
        <v>0</v>
      </c>
      <c r="BD657" s="171">
        <f>(VLOOKUP($D657,'P4 Destination'!$C$21:$M$176,4,0))*BC657</f>
        <v>0</v>
      </c>
      <c r="BE657" s="172">
        <f t="shared" si="299"/>
        <v>9</v>
      </c>
      <c r="BF657" s="171">
        <f>(VLOOKUP($D657,'P4 Destination'!$C$21:$M$176,5,0))*BE657</f>
        <v>0</v>
      </c>
      <c r="BG657" s="172">
        <f t="shared" si="300"/>
        <v>0</v>
      </c>
      <c r="BH657" s="171">
        <f>(VLOOKUP($D657,'P4 Destination'!$C$21:$M$176,6,0))*BG657</f>
        <v>0</v>
      </c>
      <c r="BI657" s="172">
        <f t="shared" si="301"/>
        <v>0</v>
      </c>
      <c r="BJ657" s="171">
        <f>(VLOOKUP($D657,'P4 Destination'!$C$21:$M$176,7,0))*BI657</f>
        <v>0</v>
      </c>
      <c r="BK657" s="172">
        <f t="shared" si="302"/>
        <v>0</v>
      </c>
      <c r="BL657" s="171">
        <f>(VLOOKUP($D657,'P4 Destination'!$C$21:$M$176,8,0))*BK657</f>
        <v>0</v>
      </c>
      <c r="BM657" s="172">
        <f t="shared" si="303"/>
        <v>0</v>
      </c>
      <c r="BN657" s="171">
        <f>(VLOOKUP($D657,'P4 Destination'!$C$21:$M$176,9,0))*BM657</f>
        <v>0</v>
      </c>
      <c r="BO657" s="154">
        <f t="shared" si="304"/>
        <v>1</v>
      </c>
      <c r="BP657" s="171">
        <f>(VLOOKUP(D657,'P4 Destination'!$C$21:$M$176,10,0))*K657</f>
        <v>0</v>
      </c>
      <c r="BQ657" s="171">
        <f>(VLOOKUP(D657,'P4 Destination'!$C$21:$M$176,11,0))*J657</f>
        <v>0</v>
      </c>
      <c r="BR657" s="173">
        <f t="shared" si="305"/>
        <v>0</v>
      </c>
      <c r="BS657" s="173">
        <f>(AV657*2500)*'P6 Verzekering'!$E$11</f>
        <v>0</v>
      </c>
      <c r="BT657" s="173">
        <f>(AW657*2500)*'P6 Verzekering'!$E$12</f>
        <v>0</v>
      </c>
      <c r="BU657" s="173">
        <f>(L657*2500)*'P6 Verzekering'!$E$13</f>
        <v>0</v>
      </c>
      <c r="BV657" s="173">
        <f t="shared" si="306"/>
        <v>0</v>
      </c>
      <c r="BW657"/>
      <c r="BX657"/>
    </row>
    <row r="658" spans="1:76">
      <c r="A658" s="152" t="s">
        <v>2251</v>
      </c>
      <c r="B658" s="152" t="s">
        <v>219</v>
      </c>
      <c r="C658" s="152" t="s">
        <v>219</v>
      </c>
      <c r="D658" s="152" t="s">
        <v>416</v>
      </c>
      <c r="E658" s="152" t="s">
        <v>415</v>
      </c>
      <c r="F658" s="153">
        <f t="shared" si="280"/>
        <v>30</v>
      </c>
      <c r="G658" s="154">
        <v>1</v>
      </c>
      <c r="H658" s="154">
        <f>IFERROR(VLOOKUP(B658,'P2 Origin'!$C$21:$Q$176,15,FALSE),0)</f>
        <v>0</v>
      </c>
      <c r="I658" s="154">
        <f>IFERROR(VLOOKUP(D658,'P4 Destination'!$C$21:$Q$176,15,FALSE),0)</f>
        <v>0</v>
      </c>
      <c r="J658" s="155">
        <v>1</v>
      </c>
      <c r="K658" s="155"/>
      <c r="L658" s="156">
        <v>0</v>
      </c>
      <c r="M658" s="155">
        <v>0</v>
      </c>
      <c r="N658" s="155">
        <v>0</v>
      </c>
      <c r="O658" s="157">
        <f t="shared" si="281"/>
        <v>0</v>
      </c>
      <c r="P658" s="158">
        <f t="shared" si="282"/>
        <v>0</v>
      </c>
      <c r="Q658" s="159">
        <f>IFERROR(VLOOKUP(N658,'P1 Intra-Europees'!$A$15:$H$25,3,0),0)*P658</f>
        <v>0</v>
      </c>
      <c r="R658" s="160">
        <f t="shared" si="283"/>
        <v>0</v>
      </c>
      <c r="S658" s="159">
        <f>IFERROR(VLOOKUP(N658,'P1 Intra-Europees'!$A$15:$H$25,4,0),0)*R658</f>
        <v>0</v>
      </c>
      <c r="T658" s="160">
        <f t="shared" si="284"/>
        <v>0</v>
      </c>
      <c r="U658" s="159">
        <f>IFERROR(VLOOKUP(N658,'P1 Intra-Europees'!$A$15:$H$25,5,0),0)*T658</f>
        <v>0</v>
      </c>
      <c r="V658" s="160">
        <f t="shared" si="285"/>
        <v>0</v>
      </c>
      <c r="W658" s="159">
        <f>IFERROR(VLOOKUP(N658,'P1 Intra-Europees'!$A$15:$H$25,6,0),0)*V658</f>
        <v>0</v>
      </c>
      <c r="X658" s="160">
        <f t="shared" si="286"/>
        <v>0</v>
      </c>
      <c r="Y658" s="159">
        <f>IFERROR(VLOOKUP(N658,'P1 Intra-Europees'!$A$15:$H$25,7,0),0)*X658</f>
        <v>0</v>
      </c>
      <c r="Z658" s="161">
        <f t="shared" si="287"/>
        <v>0</v>
      </c>
      <c r="AA658" s="162">
        <f>IFERROR(VLOOKUP(N658,'P1 Intra-Europees'!$A$15:$H$25,8,0),0)*Z658</f>
        <v>0</v>
      </c>
      <c r="AB658" s="163">
        <f t="shared" si="288"/>
        <v>0</v>
      </c>
      <c r="AC658" s="157" t="str">
        <f>VLOOKUP(B658,'P2 Origin'!$C$21:$O$176,13,0)</f>
        <v>EUR</v>
      </c>
      <c r="AD658" s="164">
        <f t="shared" si="289"/>
        <v>0</v>
      </c>
      <c r="AE658" s="165">
        <f>IF(AU658&gt;0.1,VLOOKUP(B658,'P2 Origin'!$C$21:$M$176,3,0)*H658,0)</f>
        <v>0</v>
      </c>
      <c r="AF658" s="166">
        <f t="shared" si="290"/>
        <v>0</v>
      </c>
      <c r="AG658" s="165">
        <f>(VLOOKUP(B658,'P2 Origin'!$C$21:$M$176,4,0))*AF658</f>
        <v>0</v>
      </c>
      <c r="AH658" s="166">
        <f t="shared" si="291"/>
        <v>0</v>
      </c>
      <c r="AI658" s="165">
        <f>(VLOOKUP(B658,'P2 Origin'!$C$21:$M$176,5,0))*AH658</f>
        <v>0</v>
      </c>
      <c r="AJ658" s="166">
        <f t="shared" si="307"/>
        <v>0</v>
      </c>
      <c r="AK658" s="165">
        <f>(VLOOKUP(B658,'P2 Origin'!$C$21:$M$176,6,0))*AJ658</f>
        <v>0</v>
      </c>
      <c r="AL658" s="166">
        <f t="shared" si="292"/>
        <v>30</v>
      </c>
      <c r="AM658" s="165">
        <f>(VLOOKUP($B658,'P2 Origin'!$C$21:$M$176,7,0))*AL658</f>
        <v>0</v>
      </c>
      <c r="AN658" s="166">
        <f t="shared" si="293"/>
        <v>0</v>
      </c>
      <c r="AO658" s="165">
        <f>(VLOOKUP($B658,'P2 Origin'!$C$21:$M$176,8,0))*AN658</f>
        <v>0</v>
      </c>
      <c r="AP658" s="166">
        <f t="shared" si="294"/>
        <v>0</v>
      </c>
      <c r="AQ658" s="165">
        <f>(VLOOKUP($B658,'P2 Origin'!$C$21:$M$176,9,0))*AP658</f>
        <v>0</v>
      </c>
      <c r="AR658" s="155">
        <f t="shared" si="295"/>
        <v>1</v>
      </c>
      <c r="AS658" s="164">
        <f>(VLOOKUP(B658,'P2 Origin'!$C$21:$M$176,10,0))*K658</f>
        <v>0</v>
      </c>
      <c r="AT658" s="164">
        <f>(VLOOKUP(B658,'P2 Origin'!$C$21:$M$176,11,0))*J658</f>
        <v>0</v>
      </c>
      <c r="AU658" s="167">
        <v>30</v>
      </c>
      <c r="AV658" s="168">
        <v>30</v>
      </c>
      <c r="AW658" s="169">
        <v>0</v>
      </c>
      <c r="AX658" s="170">
        <f>IF(AU658&gt;=0.1,'P3 Bureaumarge zee- en luchtvr.'!$D$12,0)</f>
        <v>0</v>
      </c>
      <c r="AY658" s="163">
        <f t="shared" si="296"/>
        <v>0</v>
      </c>
      <c r="AZ658" s="157" t="str">
        <f>VLOOKUP(D658,'P4 Destination'!$C$21:$O$176,13,0)</f>
        <v>USD</v>
      </c>
      <c r="BA658" s="164">
        <f t="shared" si="297"/>
        <v>0</v>
      </c>
      <c r="BB658" s="171">
        <f>IF(AU658&gt;0.1,(VLOOKUP(D658,'P4 Destination'!$C$21:$M$176,3,0))*I658,0)</f>
        <v>0</v>
      </c>
      <c r="BC658" s="172">
        <f t="shared" si="298"/>
        <v>0</v>
      </c>
      <c r="BD658" s="171">
        <f>(VLOOKUP($D658,'P4 Destination'!$C$21:$M$176,4,0))*BC658</f>
        <v>0</v>
      </c>
      <c r="BE658" s="172">
        <f t="shared" si="299"/>
        <v>0</v>
      </c>
      <c r="BF658" s="171">
        <f>(VLOOKUP($D658,'P4 Destination'!$C$21:$M$176,5,0))*BE658</f>
        <v>0</v>
      </c>
      <c r="BG658" s="172">
        <f t="shared" si="300"/>
        <v>0</v>
      </c>
      <c r="BH658" s="171">
        <f>(VLOOKUP($D658,'P4 Destination'!$C$21:$M$176,6,0))*BG658</f>
        <v>0</v>
      </c>
      <c r="BI658" s="172">
        <f t="shared" si="301"/>
        <v>30</v>
      </c>
      <c r="BJ658" s="171">
        <f>(VLOOKUP($D658,'P4 Destination'!$C$21:$M$176,7,0))*BI658</f>
        <v>0</v>
      </c>
      <c r="BK658" s="172">
        <f t="shared" si="302"/>
        <v>0</v>
      </c>
      <c r="BL658" s="171">
        <f>(VLOOKUP($D658,'P4 Destination'!$C$21:$M$176,8,0))*BK658</f>
        <v>0</v>
      </c>
      <c r="BM658" s="172">
        <f t="shared" si="303"/>
        <v>0</v>
      </c>
      <c r="BN658" s="171">
        <f>(VLOOKUP($D658,'P4 Destination'!$C$21:$M$176,9,0))*BM658</f>
        <v>0</v>
      </c>
      <c r="BO658" s="154">
        <f t="shared" si="304"/>
        <v>1</v>
      </c>
      <c r="BP658" s="171">
        <f>(VLOOKUP(D658,'P4 Destination'!$C$21:$M$176,10,0))*K658</f>
        <v>0</v>
      </c>
      <c r="BQ658" s="171">
        <f>(VLOOKUP(D658,'P4 Destination'!$C$21:$M$176,11,0))*J658</f>
        <v>0</v>
      </c>
      <c r="BR658" s="173">
        <f t="shared" si="305"/>
        <v>0</v>
      </c>
      <c r="BS658" s="173">
        <f>(AV658*2500)*'P6 Verzekering'!$E$11</f>
        <v>0</v>
      </c>
      <c r="BT658" s="173">
        <f>(AW658*2500)*'P6 Verzekering'!$E$12</f>
        <v>0</v>
      </c>
      <c r="BU658" s="173">
        <f>(L658*2500)*'P6 Verzekering'!$E$13</f>
        <v>0</v>
      </c>
      <c r="BV658" s="173">
        <f t="shared" si="306"/>
        <v>0</v>
      </c>
      <c r="BW658"/>
      <c r="BX658"/>
    </row>
    <row r="659" spans="1:76">
      <c r="A659" s="152" t="s">
        <v>2252</v>
      </c>
      <c r="B659" s="152" t="s">
        <v>219</v>
      </c>
      <c r="C659" s="152" t="s">
        <v>219</v>
      </c>
      <c r="D659" s="152" t="s">
        <v>416</v>
      </c>
      <c r="E659" s="152" t="s">
        <v>415</v>
      </c>
      <c r="F659" s="153">
        <f t="shared" si="280"/>
        <v>7</v>
      </c>
      <c r="G659" s="154">
        <v>1</v>
      </c>
      <c r="H659" s="154">
        <f>IFERROR(VLOOKUP(B659,'P2 Origin'!$C$21:$Q$176,15,FALSE),0)</f>
        <v>0</v>
      </c>
      <c r="I659" s="154">
        <f>IFERROR(VLOOKUP(D659,'P4 Destination'!$C$21:$Q$176,15,FALSE),0)</f>
        <v>0</v>
      </c>
      <c r="J659" s="155">
        <v>1</v>
      </c>
      <c r="K659" s="155"/>
      <c r="L659" s="156">
        <v>0</v>
      </c>
      <c r="M659" s="155">
        <v>0</v>
      </c>
      <c r="N659" s="155">
        <v>0</v>
      </c>
      <c r="O659" s="157">
        <f t="shared" si="281"/>
        <v>0</v>
      </c>
      <c r="P659" s="158">
        <f t="shared" si="282"/>
        <v>0</v>
      </c>
      <c r="Q659" s="159">
        <f>IFERROR(VLOOKUP(N659,'P1 Intra-Europees'!$A$15:$H$25,3,0),0)*P659</f>
        <v>0</v>
      </c>
      <c r="R659" s="160">
        <f t="shared" si="283"/>
        <v>0</v>
      </c>
      <c r="S659" s="159">
        <f>IFERROR(VLOOKUP(N659,'P1 Intra-Europees'!$A$15:$H$25,4,0),0)*R659</f>
        <v>0</v>
      </c>
      <c r="T659" s="160">
        <f t="shared" si="284"/>
        <v>0</v>
      </c>
      <c r="U659" s="159">
        <f>IFERROR(VLOOKUP(N659,'P1 Intra-Europees'!$A$15:$H$25,5,0),0)*T659</f>
        <v>0</v>
      </c>
      <c r="V659" s="160">
        <f t="shared" si="285"/>
        <v>0</v>
      </c>
      <c r="W659" s="159">
        <f>IFERROR(VLOOKUP(N659,'P1 Intra-Europees'!$A$15:$H$25,6,0),0)*V659</f>
        <v>0</v>
      </c>
      <c r="X659" s="160">
        <f t="shared" si="286"/>
        <v>0</v>
      </c>
      <c r="Y659" s="159">
        <f>IFERROR(VLOOKUP(N659,'P1 Intra-Europees'!$A$15:$H$25,7,0),0)*X659</f>
        <v>0</v>
      </c>
      <c r="Z659" s="161">
        <f t="shared" si="287"/>
        <v>0</v>
      </c>
      <c r="AA659" s="162">
        <f>IFERROR(VLOOKUP(N659,'P1 Intra-Europees'!$A$15:$H$25,8,0),0)*Z659</f>
        <v>0</v>
      </c>
      <c r="AB659" s="163">
        <f t="shared" si="288"/>
        <v>0</v>
      </c>
      <c r="AC659" s="157" t="str">
        <f>VLOOKUP(B659,'P2 Origin'!$C$21:$O$176,13,0)</f>
        <v>EUR</v>
      </c>
      <c r="AD659" s="164">
        <f t="shared" si="289"/>
        <v>0</v>
      </c>
      <c r="AE659" s="165">
        <f>IF(AU659&gt;0.1,VLOOKUP(B659,'P2 Origin'!$C$21:$M$176,3,0)*H659,0)</f>
        <v>0</v>
      </c>
      <c r="AF659" s="166">
        <f t="shared" si="290"/>
        <v>0</v>
      </c>
      <c r="AG659" s="165">
        <f>(VLOOKUP(B659,'P2 Origin'!$C$21:$M$176,4,0))*AF659</f>
        <v>0</v>
      </c>
      <c r="AH659" s="166">
        <f t="shared" si="291"/>
        <v>7</v>
      </c>
      <c r="AI659" s="165">
        <f>(VLOOKUP(B659,'P2 Origin'!$C$21:$M$176,5,0))*AH659</f>
        <v>0</v>
      </c>
      <c r="AJ659" s="166">
        <f t="shared" si="307"/>
        <v>0</v>
      </c>
      <c r="AK659" s="165">
        <f>(VLOOKUP(B659,'P2 Origin'!$C$21:$M$176,6,0))*AJ659</f>
        <v>0</v>
      </c>
      <c r="AL659" s="166">
        <f t="shared" si="292"/>
        <v>0</v>
      </c>
      <c r="AM659" s="165">
        <f>(VLOOKUP($B659,'P2 Origin'!$C$21:$M$176,7,0))*AL659</f>
        <v>0</v>
      </c>
      <c r="AN659" s="166">
        <f t="shared" si="293"/>
        <v>0</v>
      </c>
      <c r="AO659" s="165">
        <f>(VLOOKUP($B659,'P2 Origin'!$C$21:$M$176,8,0))*AN659</f>
        <v>0</v>
      </c>
      <c r="AP659" s="166">
        <f t="shared" si="294"/>
        <v>0</v>
      </c>
      <c r="AQ659" s="165">
        <f>(VLOOKUP($B659,'P2 Origin'!$C$21:$M$176,9,0))*AP659</f>
        <v>0</v>
      </c>
      <c r="AR659" s="155">
        <f t="shared" si="295"/>
        <v>1</v>
      </c>
      <c r="AS659" s="164">
        <f>(VLOOKUP(B659,'P2 Origin'!$C$21:$M$176,10,0))*K659</f>
        <v>0</v>
      </c>
      <c r="AT659" s="164">
        <f>(VLOOKUP(B659,'P2 Origin'!$C$21:$M$176,11,0))*J659</f>
        <v>0</v>
      </c>
      <c r="AU659" s="167">
        <v>7</v>
      </c>
      <c r="AV659" s="168">
        <v>7</v>
      </c>
      <c r="AW659" s="169">
        <v>0</v>
      </c>
      <c r="AX659" s="170">
        <f>IF(AU659&gt;=0.1,'P3 Bureaumarge zee- en luchtvr.'!$D$12,0)</f>
        <v>0</v>
      </c>
      <c r="AY659" s="163">
        <f t="shared" si="296"/>
        <v>0</v>
      </c>
      <c r="AZ659" s="157" t="str">
        <f>VLOOKUP(D659,'P4 Destination'!$C$21:$O$176,13,0)</f>
        <v>USD</v>
      </c>
      <c r="BA659" s="164">
        <f t="shared" si="297"/>
        <v>0</v>
      </c>
      <c r="BB659" s="171">
        <f>IF(AU659&gt;0.1,(VLOOKUP(D659,'P4 Destination'!$C$21:$M$176,3,0))*I659,0)</f>
        <v>0</v>
      </c>
      <c r="BC659" s="172">
        <f t="shared" si="298"/>
        <v>0</v>
      </c>
      <c r="BD659" s="171">
        <f>(VLOOKUP($D659,'P4 Destination'!$C$21:$M$176,4,0))*BC659</f>
        <v>0</v>
      </c>
      <c r="BE659" s="172">
        <f t="shared" si="299"/>
        <v>7</v>
      </c>
      <c r="BF659" s="171">
        <f>(VLOOKUP($D659,'P4 Destination'!$C$21:$M$176,5,0))*BE659</f>
        <v>0</v>
      </c>
      <c r="BG659" s="172">
        <f t="shared" si="300"/>
        <v>0</v>
      </c>
      <c r="BH659" s="171">
        <f>(VLOOKUP($D659,'P4 Destination'!$C$21:$M$176,6,0))*BG659</f>
        <v>0</v>
      </c>
      <c r="BI659" s="172">
        <f t="shared" si="301"/>
        <v>0</v>
      </c>
      <c r="BJ659" s="171">
        <f>(VLOOKUP($D659,'P4 Destination'!$C$21:$M$176,7,0))*BI659</f>
        <v>0</v>
      </c>
      <c r="BK659" s="172">
        <f t="shared" si="302"/>
        <v>0</v>
      </c>
      <c r="BL659" s="171">
        <f>(VLOOKUP($D659,'P4 Destination'!$C$21:$M$176,8,0))*BK659</f>
        <v>0</v>
      </c>
      <c r="BM659" s="172">
        <f t="shared" si="303"/>
        <v>0</v>
      </c>
      <c r="BN659" s="171">
        <f>(VLOOKUP($D659,'P4 Destination'!$C$21:$M$176,9,0))*BM659</f>
        <v>0</v>
      </c>
      <c r="BO659" s="154">
        <f t="shared" si="304"/>
        <v>1</v>
      </c>
      <c r="BP659" s="171">
        <f>(VLOOKUP(D659,'P4 Destination'!$C$21:$M$176,10,0))*K659</f>
        <v>0</v>
      </c>
      <c r="BQ659" s="171">
        <f>(VLOOKUP(D659,'P4 Destination'!$C$21:$M$176,11,0))*J659</f>
        <v>0</v>
      </c>
      <c r="BR659" s="173">
        <f t="shared" si="305"/>
        <v>0</v>
      </c>
      <c r="BS659" s="173">
        <f>(AV659*2500)*'P6 Verzekering'!$E$11</f>
        <v>0</v>
      </c>
      <c r="BT659" s="173">
        <f>(AW659*2500)*'P6 Verzekering'!$E$12</f>
        <v>0</v>
      </c>
      <c r="BU659" s="173">
        <f>(L659*2500)*'P6 Verzekering'!$E$13</f>
        <v>0</v>
      </c>
      <c r="BV659" s="173">
        <f t="shared" si="306"/>
        <v>0</v>
      </c>
      <c r="BW659"/>
      <c r="BX659"/>
    </row>
    <row r="660" spans="1:76">
      <c r="A660" s="152" t="s">
        <v>2255</v>
      </c>
      <c r="B660" s="152" t="s">
        <v>219</v>
      </c>
      <c r="C660" s="152" t="s">
        <v>219</v>
      </c>
      <c r="D660" s="152" t="s">
        <v>416</v>
      </c>
      <c r="E660" s="152" t="s">
        <v>415</v>
      </c>
      <c r="F660" s="153">
        <f t="shared" si="280"/>
        <v>13</v>
      </c>
      <c r="G660" s="154">
        <v>1</v>
      </c>
      <c r="H660" s="154">
        <f>IFERROR(VLOOKUP(B660,'P2 Origin'!$C$21:$Q$176,15,FALSE),0)</f>
        <v>0</v>
      </c>
      <c r="I660" s="154">
        <f>IFERROR(VLOOKUP(D660,'P4 Destination'!$C$21:$Q$176,15,FALSE),0)</f>
        <v>0</v>
      </c>
      <c r="J660" s="155">
        <v>1</v>
      </c>
      <c r="K660" s="155"/>
      <c r="L660" s="156">
        <v>0</v>
      </c>
      <c r="M660" s="155">
        <v>0</v>
      </c>
      <c r="N660" s="155">
        <v>0</v>
      </c>
      <c r="O660" s="157">
        <f t="shared" si="281"/>
        <v>0</v>
      </c>
      <c r="P660" s="158">
        <f t="shared" si="282"/>
        <v>0</v>
      </c>
      <c r="Q660" s="159">
        <f>IFERROR(VLOOKUP(N660,'P1 Intra-Europees'!$A$15:$H$25,3,0),0)*P660</f>
        <v>0</v>
      </c>
      <c r="R660" s="160">
        <f t="shared" si="283"/>
        <v>0</v>
      </c>
      <c r="S660" s="159">
        <f>IFERROR(VLOOKUP(N660,'P1 Intra-Europees'!$A$15:$H$25,4,0),0)*R660</f>
        <v>0</v>
      </c>
      <c r="T660" s="160">
        <f t="shared" si="284"/>
        <v>0</v>
      </c>
      <c r="U660" s="159">
        <f>IFERROR(VLOOKUP(N660,'P1 Intra-Europees'!$A$15:$H$25,5,0),0)*T660</f>
        <v>0</v>
      </c>
      <c r="V660" s="160">
        <f t="shared" si="285"/>
        <v>0</v>
      </c>
      <c r="W660" s="159">
        <f>IFERROR(VLOOKUP(N660,'P1 Intra-Europees'!$A$15:$H$25,6,0),0)*V660</f>
        <v>0</v>
      </c>
      <c r="X660" s="160">
        <f t="shared" si="286"/>
        <v>0</v>
      </c>
      <c r="Y660" s="159">
        <f>IFERROR(VLOOKUP(N660,'P1 Intra-Europees'!$A$15:$H$25,7,0),0)*X660</f>
        <v>0</v>
      </c>
      <c r="Z660" s="161">
        <f t="shared" si="287"/>
        <v>0</v>
      </c>
      <c r="AA660" s="162">
        <f>IFERROR(VLOOKUP(N660,'P1 Intra-Europees'!$A$15:$H$25,8,0),0)*Z660</f>
        <v>0</v>
      </c>
      <c r="AB660" s="163">
        <f t="shared" si="288"/>
        <v>0</v>
      </c>
      <c r="AC660" s="157" t="str">
        <f>VLOOKUP(B660,'P2 Origin'!$C$21:$O$176,13,0)</f>
        <v>EUR</v>
      </c>
      <c r="AD660" s="164">
        <f t="shared" si="289"/>
        <v>0</v>
      </c>
      <c r="AE660" s="165">
        <f>IF(AU660&gt;0.1,VLOOKUP(B660,'P2 Origin'!$C$21:$M$176,3,0)*H660,0)</f>
        <v>0</v>
      </c>
      <c r="AF660" s="166">
        <f t="shared" si="290"/>
        <v>0</v>
      </c>
      <c r="AG660" s="165">
        <f>(VLOOKUP(B660,'P2 Origin'!$C$21:$M$176,4,0))*AF660</f>
        <v>0</v>
      </c>
      <c r="AH660" s="166">
        <f t="shared" si="291"/>
        <v>13</v>
      </c>
      <c r="AI660" s="165">
        <f>(VLOOKUP(B660,'P2 Origin'!$C$21:$M$176,5,0))*AH660</f>
        <v>0</v>
      </c>
      <c r="AJ660" s="166">
        <f t="shared" si="307"/>
        <v>0</v>
      </c>
      <c r="AK660" s="165">
        <f>(VLOOKUP(B660,'P2 Origin'!$C$21:$M$176,6,0))*AJ660</f>
        <v>0</v>
      </c>
      <c r="AL660" s="166">
        <f t="shared" si="292"/>
        <v>0</v>
      </c>
      <c r="AM660" s="165">
        <f>(VLOOKUP($B660,'P2 Origin'!$C$21:$M$176,7,0))*AL660</f>
        <v>0</v>
      </c>
      <c r="AN660" s="166">
        <f t="shared" si="293"/>
        <v>0</v>
      </c>
      <c r="AO660" s="165">
        <f>(VLOOKUP($B660,'P2 Origin'!$C$21:$M$176,8,0))*AN660</f>
        <v>0</v>
      </c>
      <c r="AP660" s="166">
        <f t="shared" si="294"/>
        <v>0</v>
      </c>
      <c r="AQ660" s="165">
        <f>(VLOOKUP($B660,'P2 Origin'!$C$21:$M$176,9,0))*AP660</f>
        <v>0</v>
      </c>
      <c r="AR660" s="155">
        <f t="shared" si="295"/>
        <v>1</v>
      </c>
      <c r="AS660" s="164">
        <f>(VLOOKUP(B660,'P2 Origin'!$C$21:$M$176,10,0))*K660</f>
        <v>0</v>
      </c>
      <c r="AT660" s="164">
        <f>(VLOOKUP(B660,'P2 Origin'!$C$21:$M$176,11,0))*J660</f>
        <v>0</v>
      </c>
      <c r="AU660" s="167">
        <v>13</v>
      </c>
      <c r="AV660" s="168">
        <v>13</v>
      </c>
      <c r="AW660" s="169">
        <v>0</v>
      </c>
      <c r="AX660" s="170">
        <f>IF(AU660&gt;=0.1,'P3 Bureaumarge zee- en luchtvr.'!$D$12,0)</f>
        <v>0</v>
      </c>
      <c r="AY660" s="163">
        <f t="shared" si="296"/>
        <v>0</v>
      </c>
      <c r="AZ660" s="157" t="str">
        <f>VLOOKUP(D660,'P4 Destination'!$C$21:$O$176,13,0)</f>
        <v>USD</v>
      </c>
      <c r="BA660" s="164">
        <f t="shared" si="297"/>
        <v>0</v>
      </c>
      <c r="BB660" s="171">
        <f>IF(AU660&gt;0.1,(VLOOKUP(D660,'P4 Destination'!$C$21:$M$176,3,0))*I660,0)</f>
        <v>0</v>
      </c>
      <c r="BC660" s="172">
        <f t="shared" si="298"/>
        <v>0</v>
      </c>
      <c r="BD660" s="171">
        <f>(VLOOKUP($D660,'P4 Destination'!$C$21:$M$176,4,0))*BC660</f>
        <v>0</v>
      </c>
      <c r="BE660" s="172">
        <f t="shared" si="299"/>
        <v>13</v>
      </c>
      <c r="BF660" s="171">
        <f>(VLOOKUP($D660,'P4 Destination'!$C$21:$M$176,5,0))*BE660</f>
        <v>0</v>
      </c>
      <c r="BG660" s="172">
        <f t="shared" si="300"/>
        <v>0</v>
      </c>
      <c r="BH660" s="171">
        <f>(VLOOKUP($D660,'P4 Destination'!$C$21:$M$176,6,0))*BG660</f>
        <v>0</v>
      </c>
      <c r="BI660" s="172">
        <f t="shared" si="301"/>
        <v>0</v>
      </c>
      <c r="BJ660" s="171">
        <f>(VLOOKUP($D660,'P4 Destination'!$C$21:$M$176,7,0))*BI660</f>
        <v>0</v>
      </c>
      <c r="BK660" s="172">
        <f t="shared" si="302"/>
        <v>0</v>
      </c>
      <c r="BL660" s="171">
        <f>(VLOOKUP($D660,'P4 Destination'!$C$21:$M$176,8,0))*BK660</f>
        <v>0</v>
      </c>
      <c r="BM660" s="172">
        <f t="shared" si="303"/>
        <v>0</v>
      </c>
      <c r="BN660" s="171">
        <f>(VLOOKUP($D660,'P4 Destination'!$C$21:$M$176,9,0))*BM660</f>
        <v>0</v>
      </c>
      <c r="BO660" s="154">
        <f t="shared" si="304"/>
        <v>1</v>
      </c>
      <c r="BP660" s="171">
        <f>(VLOOKUP(D660,'P4 Destination'!$C$21:$M$176,10,0))*K660</f>
        <v>0</v>
      </c>
      <c r="BQ660" s="171">
        <f>(VLOOKUP(D660,'P4 Destination'!$C$21:$M$176,11,0))*J660</f>
        <v>0</v>
      </c>
      <c r="BR660" s="173">
        <f t="shared" si="305"/>
        <v>0</v>
      </c>
      <c r="BS660" s="173">
        <f>(AV660*2500)*'P6 Verzekering'!$E$11</f>
        <v>0</v>
      </c>
      <c r="BT660" s="173">
        <f>(AW660*2500)*'P6 Verzekering'!$E$12</f>
        <v>0</v>
      </c>
      <c r="BU660" s="173">
        <f>(L660*2500)*'P6 Verzekering'!$E$13</f>
        <v>0</v>
      </c>
      <c r="BV660" s="173">
        <f t="shared" si="306"/>
        <v>0</v>
      </c>
      <c r="BW660"/>
      <c r="BX660"/>
    </row>
    <row r="661" spans="1:76">
      <c r="A661" s="152" t="s">
        <v>2264</v>
      </c>
      <c r="B661" s="152" t="s">
        <v>219</v>
      </c>
      <c r="C661" s="152" t="s">
        <v>219</v>
      </c>
      <c r="D661" s="152" t="s">
        <v>420</v>
      </c>
      <c r="E661" s="152" t="s">
        <v>418</v>
      </c>
      <c r="F661" s="153">
        <f t="shared" si="280"/>
        <v>19</v>
      </c>
      <c r="G661" s="154">
        <v>1</v>
      </c>
      <c r="H661" s="154">
        <f>IFERROR(VLOOKUP(B661,'P2 Origin'!$C$21:$Q$176,15,FALSE),0)</f>
        <v>0</v>
      </c>
      <c r="I661" s="154">
        <f>IFERROR(VLOOKUP(D661,'P4 Destination'!$C$21:$Q$176,15,FALSE),0)</f>
        <v>0</v>
      </c>
      <c r="J661" s="155">
        <v>1</v>
      </c>
      <c r="K661" s="155"/>
      <c r="L661" s="156">
        <v>0</v>
      </c>
      <c r="M661" s="155">
        <v>0</v>
      </c>
      <c r="N661" s="155">
        <v>0</v>
      </c>
      <c r="O661" s="157">
        <f t="shared" si="281"/>
        <v>0</v>
      </c>
      <c r="P661" s="158">
        <f t="shared" si="282"/>
        <v>0</v>
      </c>
      <c r="Q661" s="159">
        <f>IFERROR(VLOOKUP(N661,'P1 Intra-Europees'!$A$15:$H$25,3,0),0)*P661</f>
        <v>0</v>
      </c>
      <c r="R661" s="160">
        <f t="shared" si="283"/>
        <v>0</v>
      </c>
      <c r="S661" s="159">
        <f>IFERROR(VLOOKUP(N661,'P1 Intra-Europees'!$A$15:$H$25,4,0),0)*R661</f>
        <v>0</v>
      </c>
      <c r="T661" s="160">
        <f t="shared" si="284"/>
        <v>0</v>
      </c>
      <c r="U661" s="159">
        <f>IFERROR(VLOOKUP(N661,'P1 Intra-Europees'!$A$15:$H$25,5,0),0)*T661</f>
        <v>0</v>
      </c>
      <c r="V661" s="160">
        <f t="shared" si="285"/>
        <v>0</v>
      </c>
      <c r="W661" s="159">
        <f>IFERROR(VLOOKUP(N661,'P1 Intra-Europees'!$A$15:$H$25,6,0),0)*V661</f>
        <v>0</v>
      </c>
      <c r="X661" s="160">
        <f t="shared" si="286"/>
        <v>0</v>
      </c>
      <c r="Y661" s="159">
        <f>IFERROR(VLOOKUP(N661,'P1 Intra-Europees'!$A$15:$H$25,7,0),0)*X661</f>
        <v>0</v>
      </c>
      <c r="Z661" s="161">
        <f t="shared" si="287"/>
        <v>0</v>
      </c>
      <c r="AA661" s="162">
        <f>IFERROR(VLOOKUP(N661,'P1 Intra-Europees'!$A$15:$H$25,8,0),0)*Z661</f>
        <v>0</v>
      </c>
      <c r="AB661" s="163">
        <f t="shared" si="288"/>
        <v>0</v>
      </c>
      <c r="AC661" s="157" t="str">
        <f>VLOOKUP(B661,'P2 Origin'!$C$21:$O$176,13,0)</f>
        <v>EUR</v>
      </c>
      <c r="AD661" s="164">
        <f t="shared" si="289"/>
        <v>0</v>
      </c>
      <c r="AE661" s="165">
        <f>IF(AU661&gt;0.1,VLOOKUP(B661,'P2 Origin'!$C$21:$M$176,3,0)*H661,0)</f>
        <v>0</v>
      </c>
      <c r="AF661" s="166">
        <f t="shared" si="290"/>
        <v>0</v>
      </c>
      <c r="AG661" s="165">
        <f>(VLOOKUP(B661,'P2 Origin'!$C$21:$M$176,4,0))*AF661</f>
        <v>0</v>
      </c>
      <c r="AH661" s="166">
        <f t="shared" si="291"/>
        <v>0</v>
      </c>
      <c r="AI661" s="165">
        <f>(VLOOKUP(B661,'P2 Origin'!$C$21:$M$176,5,0))*AH661</f>
        <v>0</v>
      </c>
      <c r="AJ661" s="166">
        <f t="shared" si="307"/>
        <v>19</v>
      </c>
      <c r="AK661" s="165">
        <f>(VLOOKUP(B661,'P2 Origin'!$C$21:$M$176,6,0))*AJ661</f>
        <v>0</v>
      </c>
      <c r="AL661" s="166">
        <f t="shared" si="292"/>
        <v>0</v>
      </c>
      <c r="AM661" s="165">
        <f>(VLOOKUP($B661,'P2 Origin'!$C$21:$M$176,7,0))*AL661</f>
        <v>0</v>
      </c>
      <c r="AN661" s="166">
        <f t="shared" si="293"/>
        <v>0</v>
      </c>
      <c r="AO661" s="165">
        <f>(VLOOKUP($B661,'P2 Origin'!$C$21:$M$176,8,0))*AN661</f>
        <v>0</v>
      </c>
      <c r="AP661" s="166">
        <f t="shared" si="294"/>
        <v>0</v>
      </c>
      <c r="AQ661" s="165">
        <f>(VLOOKUP($B661,'P2 Origin'!$C$21:$M$176,9,0))*AP661</f>
        <v>0</v>
      </c>
      <c r="AR661" s="155">
        <f t="shared" si="295"/>
        <v>1</v>
      </c>
      <c r="AS661" s="164">
        <f>(VLOOKUP(B661,'P2 Origin'!$C$21:$M$176,10,0))*K661</f>
        <v>0</v>
      </c>
      <c r="AT661" s="164">
        <f>(VLOOKUP(B661,'P2 Origin'!$C$21:$M$176,11,0))*J661</f>
        <v>0</v>
      </c>
      <c r="AU661" s="167">
        <v>19</v>
      </c>
      <c r="AV661" s="168">
        <v>19</v>
      </c>
      <c r="AW661" s="169">
        <v>0</v>
      </c>
      <c r="AX661" s="170">
        <f>IF(AU661&gt;=0.1,'P3 Bureaumarge zee- en luchtvr.'!$D$12,0)</f>
        <v>0</v>
      </c>
      <c r="AY661" s="163">
        <f t="shared" si="296"/>
        <v>0</v>
      </c>
      <c r="AZ661" s="157" t="str">
        <f>VLOOKUP(D661,'P4 Destination'!$C$21:$O$176,13,0)</f>
        <v>USD</v>
      </c>
      <c r="BA661" s="164">
        <f t="shared" si="297"/>
        <v>0</v>
      </c>
      <c r="BB661" s="171">
        <f>IF(AU661&gt;0.1,(VLOOKUP(D661,'P4 Destination'!$C$21:$M$176,3,0))*I661,0)</f>
        <v>0</v>
      </c>
      <c r="BC661" s="172">
        <f t="shared" si="298"/>
        <v>0</v>
      </c>
      <c r="BD661" s="171">
        <f>(VLOOKUP($D661,'P4 Destination'!$C$21:$M$176,4,0))*BC661</f>
        <v>0</v>
      </c>
      <c r="BE661" s="172">
        <f t="shared" si="299"/>
        <v>0</v>
      </c>
      <c r="BF661" s="171">
        <f>(VLOOKUP($D661,'P4 Destination'!$C$21:$M$176,5,0))*BE661</f>
        <v>0</v>
      </c>
      <c r="BG661" s="172">
        <f t="shared" si="300"/>
        <v>19</v>
      </c>
      <c r="BH661" s="171">
        <f>(VLOOKUP($D661,'P4 Destination'!$C$21:$M$176,6,0))*BG661</f>
        <v>0</v>
      </c>
      <c r="BI661" s="172">
        <f t="shared" si="301"/>
        <v>0</v>
      </c>
      <c r="BJ661" s="171">
        <f>(VLOOKUP($D661,'P4 Destination'!$C$21:$M$176,7,0))*BI661</f>
        <v>0</v>
      </c>
      <c r="BK661" s="172">
        <f t="shared" si="302"/>
        <v>0</v>
      </c>
      <c r="BL661" s="171">
        <f>(VLOOKUP($D661,'P4 Destination'!$C$21:$M$176,8,0))*BK661</f>
        <v>0</v>
      </c>
      <c r="BM661" s="172">
        <f t="shared" si="303"/>
        <v>0</v>
      </c>
      <c r="BN661" s="171">
        <f>(VLOOKUP($D661,'P4 Destination'!$C$21:$M$176,9,0))*BM661</f>
        <v>0</v>
      </c>
      <c r="BO661" s="154">
        <f t="shared" si="304"/>
        <v>1</v>
      </c>
      <c r="BP661" s="171">
        <f>(VLOOKUP(D661,'P4 Destination'!$C$21:$M$176,10,0))*K661</f>
        <v>0</v>
      </c>
      <c r="BQ661" s="171">
        <f>(VLOOKUP(D661,'P4 Destination'!$C$21:$M$176,11,0))*J661</f>
        <v>0</v>
      </c>
      <c r="BR661" s="173">
        <f t="shared" si="305"/>
        <v>0</v>
      </c>
      <c r="BS661" s="173">
        <f>(AV661*2500)*'P6 Verzekering'!$E$11</f>
        <v>0</v>
      </c>
      <c r="BT661" s="173">
        <f>(AW661*2500)*'P6 Verzekering'!$E$12</f>
        <v>0</v>
      </c>
      <c r="BU661" s="173">
        <f>(L661*2500)*'P6 Verzekering'!$E$13</f>
        <v>0</v>
      </c>
      <c r="BV661" s="173">
        <f t="shared" si="306"/>
        <v>0</v>
      </c>
      <c r="BW661"/>
      <c r="BX661"/>
    </row>
    <row r="662" spans="1:76">
      <c r="A662" s="152" t="s">
        <v>2266</v>
      </c>
      <c r="B662" s="152" t="s">
        <v>219</v>
      </c>
      <c r="C662" s="152" t="s">
        <v>219</v>
      </c>
      <c r="D662" s="152" t="s">
        <v>420</v>
      </c>
      <c r="E662" s="152" t="s">
        <v>418</v>
      </c>
      <c r="F662" s="153">
        <f t="shared" si="280"/>
        <v>24</v>
      </c>
      <c r="G662" s="154">
        <v>1</v>
      </c>
      <c r="H662" s="154">
        <f>IFERROR(VLOOKUP(B662,'P2 Origin'!$C$21:$Q$176,15,FALSE),0)</f>
        <v>0</v>
      </c>
      <c r="I662" s="154">
        <f>IFERROR(VLOOKUP(D662,'P4 Destination'!$C$21:$Q$176,15,FALSE),0)</f>
        <v>0</v>
      </c>
      <c r="J662" s="155">
        <v>1</v>
      </c>
      <c r="K662" s="155"/>
      <c r="L662" s="156">
        <v>0</v>
      </c>
      <c r="M662" s="155">
        <v>0</v>
      </c>
      <c r="N662" s="155">
        <v>0</v>
      </c>
      <c r="O662" s="157">
        <f t="shared" si="281"/>
        <v>0</v>
      </c>
      <c r="P662" s="158">
        <f t="shared" si="282"/>
        <v>0</v>
      </c>
      <c r="Q662" s="159">
        <f>IFERROR(VLOOKUP(N662,'P1 Intra-Europees'!$A$15:$H$25,3,0),0)*P662</f>
        <v>0</v>
      </c>
      <c r="R662" s="160">
        <f t="shared" si="283"/>
        <v>0</v>
      </c>
      <c r="S662" s="159">
        <f>IFERROR(VLOOKUP(N662,'P1 Intra-Europees'!$A$15:$H$25,4,0),0)*R662</f>
        <v>0</v>
      </c>
      <c r="T662" s="160">
        <f t="shared" si="284"/>
        <v>0</v>
      </c>
      <c r="U662" s="159">
        <f>IFERROR(VLOOKUP(N662,'P1 Intra-Europees'!$A$15:$H$25,5,0),0)*T662</f>
        <v>0</v>
      </c>
      <c r="V662" s="160">
        <f t="shared" si="285"/>
        <v>0</v>
      </c>
      <c r="W662" s="159">
        <f>IFERROR(VLOOKUP(N662,'P1 Intra-Europees'!$A$15:$H$25,6,0),0)*V662</f>
        <v>0</v>
      </c>
      <c r="X662" s="160">
        <f t="shared" si="286"/>
        <v>0</v>
      </c>
      <c r="Y662" s="159">
        <f>IFERROR(VLOOKUP(N662,'P1 Intra-Europees'!$A$15:$H$25,7,0),0)*X662</f>
        <v>0</v>
      </c>
      <c r="Z662" s="161">
        <f t="shared" si="287"/>
        <v>0</v>
      </c>
      <c r="AA662" s="162">
        <f>IFERROR(VLOOKUP(N662,'P1 Intra-Europees'!$A$15:$H$25,8,0),0)*Z662</f>
        <v>0</v>
      </c>
      <c r="AB662" s="163">
        <f t="shared" si="288"/>
        <v>0</v>
      </c>
      <c r="AC662" s="157" t="str">
        <f>VLOOKUP(B662,'P2 Origin'!$C$21:$O$176,13,0)</f>
        <v>EUR</v>
      </c>
      <c r="AD662" s="164">
        <f t="shared" si="289"/>
        <v>0</v>
      </c>
      <c r="AE662" s="165">
        <f>IF(AU662&gt;0.1,VLOOKUP(B662,'P2 Origin'!$C$21:$M$176,3,0)*H662,0)</f>
        <v>0</v>
      </c>
      <c r="AF662" s="166">
        <f t="shared" si="290"/>
        <v>0</v>
      </c>
      <c r="AG662" s="165">
        <f>(VLOOKUP(B662,'P2 Origin'!$C$21:$M$176,4,0))*AF662</f>
        <v>0</v>
      </c>
      <c r="AH662" s="166">
        <f t="shared" si="291"/>
        <v>0</v>
      </c>
      <c r="AI662" s="165">
        <f>(VLOOKUP(B662,'P2 Origin'!$C$21:$M$176,5,0))*AH662</f>
        <v>0</v>
      </c>
      <c r="AJ662" s="166">
        <f t="shared" si="307"/>
        <v>24</v>
      </c>
      <c r="AK662" s="165">
        <f>(VLOOKUP(B662,'P2 Origin'!$C$21:$M$176,6,0))*AJ662</f>
        <v>0</v>
      </c>
      <c r="AL662" s="166">
        <f t="shared" si="292"/>
        <v>0</v>
      </c>
      <c r="AM662" s="165">
        <f>(VLOOKUP($B662,'P2 Origin'!$C$21:$M$176,7,0))*AL662</f>
        <v>0</v>
      </c>
      <c r="AN662" s="166">
        <f t="shared" si="293"/>
        <v>0</v>
      </c>
      <c r="AO662" s="165">
        <f>(VLOOKUP($B662,'P2 Origin'!$C$21:$M$176,8,0))*AN662</f>
        <v>0</v>
      </c>
      <c r="AP662" s="166">
        <f t="shared" si="294"/>
        <v>0</v>
      </c>
      <c r="AQ662" s="165">
        <f>(VLOOKUP($B662,'P2 Origin'!$C$21:$M$176,9,0))*AP662</f>
        <v>0</v>
      </c>
      <c r="AR662" s="155">
        <f t="shared" si="295"/>
        <v>1</v>
      </c>
      <c r="AS662" s="164">
        <f>(VLOOKUP(B662,'P2 Origin'!$C$21:$M$176,10,0))*K662</f>
        <v>0</v>
      </c>
      <c r="AT662" s="164">
        <f>(VLOOKUP(B662,'P2 Origin'!$C$21:$M$176,11,0))*J662</f>
        <v>0</v>
      </c>
      <c r="AU662" s="167">
        <v>24</v>
      </c>
      <c r="AV662" s="168">
        <v>24</v>
      </c>
      <c r="AW662" s="169">
        <v>0</v>
      </c>
      <c r="AX662" s="170">
        <f>IF(AU662&gt;=0.1,'P3 Bureaumarge zee- en luchtvr.'!$D$12,0)</f>
        <v>0</v>
      </c>
      <c r="AY662" s="163">
        <f t="shared" si="296"/>
        <v>0</v>
      </c>
      <c r="AZ662" s="157" t="str">
        <f>VLOOKUP(D662,'P4 Destination'!$C$21:$O$176,13,0)</f>
        <v>USD</v>
      </c>
      <c r="BA662" s="164">
        <f t="shared" si="297"/>
        <v>0</v>
      </c>
      <c r="BB662" s="171">
        <f>IF(AU662&gt;0.1,(VLOOKUP(D662,'P4 Destination'!$C$21:$M$176,3,0))*I662,0)</f>
        <v>0</v>
      </c>
      <c r="BC662" s="172">
        <f t="shared" si="298"/>
        <v>0</v>
      </c>
      <c r="BD662" s="171">
        <f>(VLOOKUP($D662,'P4 Destination'!$C$21:$M$176,4,0))*BC662</f>
        <v>0</v>
      </c>
      <c r="BE662" s="172">
        <f t="shared" si="299"/>
        <v>0</v>
      </c>
      <c r="BF662" s="171">
        <f>(VLOOKUP($D662,'P4 Destination'!$C$21:$M$176,5,0))*BE662</f>
        <v>0</v>
      </c>
      <c r="BG662" s="172">
        <f t="shared" si="300"/>
        <v>24</v>
      </c>
      <c r="BH662" s="171">
        <f>(VLOOKUP($D662,'P4 Destination'!$C$21:$M$176,6,0))*BG662</f>
        <v>0</v>
      </c>
      <c r="BI662" s="172">
        <f t="shared" si="301"/>
        <v>0</v>
      </c>
      <c r="BJ662" s="171">
        <f>(VLOOKUP($D662,'P4 Destination'!$C$21:$M$176,7,0))*BI662</f>
        <v>0</v>
      </c>
      <c r="BK662" s="172">
        <f t="shared" si="302"/>
        <v>0</v>
      </c>
      <c r="BL662" s="171">
        <f>(VLOOKUP($D662,'P4 Destination'!$C$21:$M$176,8,0))*BK662</f>
        <v>0</v>
      </c>
      <c r="BM662" s="172">
        <f t="shared" si="303"/>
        <v>0</v>
      </c>
      <c r="BN662" s="171">
        <f>(VLOOKUP($D662,'P4 Destination'!$C$21:$M$176,9,0))*BM662</f>
        <v>0</v>
      </c>
      <c r="BO662" s="154">
        <f t="shared" si="304"/>
        <v>1</v>
      </c>
      <c r="BP662" s="171">
        <f>(VLOOKUP(D662,'P4 Destination'!$C$21:$M$176,10,0))*K662</f>
        <v>0</v>
      </c>
      <c r="BQ662" s="171">
        <f>(VLOOKUP(D662,'P4 Destination'!$C$21:$M$176,11,0))*J662</f>
        <v>0</v>
      </c>
      <c r="BR662" s="173">
        <f t="shared" si="305"/>
        <v>0</v>
      </c>
      <c r="BS662" s="173">
        <f>(AV662*2500)*'P6 Verzekering'!$E$11</f>
        <v>0</v>
      </c>
      <c r="BT662" s="173">
        <f>(AW662*2500)*'P6 Verzekering'!$E$12</f>
        <v>0</v>
      </c>
      <c r="BU662" s="173">
        <f>(L662*2500)*'P6 Verzekering'!$E$13</f>
        <v>0</v>
      </c>
      <c r="BV662" s="173">
        <f t="shared" si="306"/>
        <v>0</v>
      </c>
      <c r="BW662"/>
      <c r="BX662"/>
    </row>
    <row r="663" spans="1:76">
      <c r="A663" s="152" t="s">
        <v>2267</v>
      </c>
      <c r="B663" s="152" t="s">
        <v>219</v>
      </c>
      <c r="C663" s="152" t="s">
        <v>219</v>
      </c>
      <c r="D663" s="152" t="s">
        <v>420</v>
      </c>
      <c r="E663" s="152" t="s">
        <v>418</v>
      </c>
      <c r="F663" s="153">
        <f t="shared" si="280"/>
        <v>30</v>
      </c>
      <c r="G663" s="154">
        <v>1</v>
      </c>
      <c r="H663" s="154">
        <f>IFERROR(VLOOKUP(B663,'P2 Origin'!$C$21:$Q$176,15,FALSE),0)</f>
        <v>0</v>
      </c>
      <c r="I663" s="154">
        <f>IFERROR(VLOOKUP(D663,'P4 Destination'!$C$21:$Q$176,15,FALSE),0)</f>
        <v>0</v>
      </c>
      <c r="J663" s="155">
        <v>1</v>
      </c>
      <c r="K663" s="155"/>
      <c r="L663" s="156">
        <v>0</v>
      </c>
      <c r="M663" s="155">
        <v>0</v>
      </c>
      <c r="N663" s="155">
        <v>0</v>
      </c>
      <c r="O663" s="157">
        <f t="shared" si="281"/>
        <v>0</v>
      </c>
      <c r="P663" s="158">
        <f t="shared" si="282"/>
        <v>0</v>
      </c>
      <c r="Q663" s="159">
        <f>IFERROR(VLOOKUP(N663,'P1 Intra-Europees'!$A$15:$H$25,3,0),0)*P663</f>
        <v>0</v>
      </c>
      <c r="R663" s="160">
        <f t="shared" si="283"/>
        <v>0</v>
      </c>
      <c r="S663" s="159">
        <f>IFERROR(VLOOKUP(N663,'P1 Intra-Europees'!$A$15:$H$25,4,0),0)*R663</f>
        <v>0</v>
      </c>
      <c r="T663" s="160">
        <f t="shared" si="284"/>
        <v>0</v>
      </c>
      <c r="U663" s="159">
        <f>IFERROR(VLOOKUP(N663,'P1 Intra-Europees'!$A$15:$H$25,5,0),0)*T663</f>
        <v>0</v>
      </c>
      <c r="V663" s="160">
        <f t="shared" si="285"/>
        <v>0</v>
      </c>
      <c r="W663" s="159">
        <f>IFERROR(VLOOKUP(N663,'P1 Intra-Europees'!$A$15:$H$25,6,0),0)*V663</f>
        <v>0</v>
      </c>
      <c r="X663" s="160">
        <f t="shared" si="286"/>
        <v>0</v>
      </c>
      <c r="Y663" s="159">
        <f>IFERROR(VLOOKUP(N663,'P1 Intra-Europees'!$A$15:$H$25,7,0),0)*X663</f>
        <v>0</v>
      </c>
      <c r="Z663" s="161">
        <f t="shared" si="287"/>
        <v>0</v>
      </c>
      <c r="AA663" s="162">
        <f>IFERROR(VLOOKUP(N663,'P1 Intra-Europees'!$A$15:$H$25,8,0),0)*Z663</f>
        <v>0</v>
      </c>
      <c r="AB663" s="163">
        <f t="shared" si="288"/>
        <v>0</v>
      </c>
      <c r="AC663" s="157" t="str">
        <f>VLOOKUP(B663,'P2 Origin'!$C$21:$O$176,13,0)</f>
        <v>EUR</v>
      </c>
      <c r="AD663" s="164">
        <f t="shared" si="289"/>
        <v>0</v>
      </c>
      <c r="AE663" s="165">
        <f>IF(AU663&gt;0.1,VLOOKUP(B663,'P2 Origin'!$C$21:$M$176,3,0)*H663,0)</f>
        <v>0</v>
      </c>
      <c r="AF663" s="166">
        <f t="shared" si="290"/>
        <v>0</v>
      </c>
      <c r="AG663" s="165">
        <f>(VLOOKUP(B663,'P2 Origin'!$C$21:$M$176,4,0))*AF663</f>
        <v>0</v>
      </c>
      <c r="AH663" s="166">
        <f t="shared" si="291"/>
        <v>0</v>
      </c>
      <c r="AI663" s="165">
        <f>(VLOOKUP(B663,'P2 Origin'!$C$21:$M$176,5,0))*AH663</f>
        <v>0</v>
      </c>
      <c r="AJ663" s="166">
        <f t="shared" si="307"/>
        <v>0</v>
      </c>
      <c r="AK663" s="165">
        <f>(VLOOKUP(B663,'P2 Origin'!$C$21:$M$176,6,0))*AJ663</f>
        <v>0</v>
      </c>
      <c r="AL663" s="166">
        <f t="shared" si="292"/>
        <v>30</v>
      </c>
      <c r="AM663" s="165">
        <f>(VLOOKUP($B663,'P2 Origin'!$C$21:$M$176,7,0))*AL663</f>
        <v>0</v>
      </c>
      <c r="AN663" s="166">
        <f t="shared" si="293"/>
        <v>0</v>
      </c>
      <c r="AO663" s="165">
        <f>(VLOOKUP($B663,'P2 Origin'!$C$21:$M$176,8,0))*AN663</f>
        <v>0</v>
      </c>
      <c r="AP663" s="166">
        <f t="shared" si="294"/>
        <v>0</v>
      </c>
      <c r="AQ663" s="165">
        <f>(VLOOKUP($B663,'P2 Origin'!$C$21:$M$176,9,0))*AP663</f>
        <v>0</v>
      </c>
      <c r="AR663" s="155">
        <f t="shared" si="295"/>
        <v>1</v>
      </c>
      <c r="AS663" s="164">
        <f>(VLOOKUP(B663,'P2 Origin'!$C$21:$M$176,10,0))*K663</f>
        <v>0</v>
      </c>
      <c r="AT663" s="164">
        <f>(VLOOKUP(B663,'P2 Origin'!$C$21:$M$176,11,0))*J663</f>
        <v>0</v>
      </c>
      <c r="AU663" s="167">
        <v>30</v>
      </c>
      <c r="AV663" s="168">
        <v>30</v>
      </c>
      <c r="AW663" s="169">
        <v>0</v>
      </c>
      <c r="AX663" s="170">
        <f>IF(AU663&gt;=0.1,'P3 Bureaumarge zee- en luchtvr.'!$D$12,0)</f>
        <v>0</v>
      </c>
      <c r="AY663" s="163">
        <f t="shared" si="296"/>
        <v>0</v>
      </c>
      <c r="AZ663" s="157" t="str">
        <f>VLOOKUP(D663,'P4 Destination'!$C$21:$O$176,13,0)</f>
        <v>USD</v>
      </c>
      <c r="BA663" s="164">
        <f t="shared" si="297"/>
        <v>0</v>
      </c>
      <c r="BB663" s="171">
        <f>IF(AU663&gt;0.1,(VLOOKUP(D663,'P4 Destination'!$C$21:$M$176,3,0))*I663,0)</f>
        <v>0</v>
      </c>
      <c r="BC663" s="172">
        <f t="shared" si="298"/>
        <v>0</v>
      </c>
      <c r="BD663" s="171">
        <f>(VLOOKUP($D663,'P4 Destination'!$C$21:$M$176,4,0))*BC663</f>
        <v>0</v>
      </c>
      <c r="BE663" s="172">
        <f t="shared" si="299"/>
        <v>0</v>
      </c>
      <c r="BF663" s="171">
        <f>(VLOOKUP($D663,'P4 Destination'!$C$21:$M$176,5,0))*BE663</f>
        <v>0</v>
      </c>
      <c r="BG663" s="172">
        <f t="shared" si="300"/>
        <v>0</v>
      </c>
      <c r="BH663" s="171">
        <f>(VLOOKUP($D663,'P4 Destination'!$C$21:$M$176,6,0))*BG663</f>
        <v>0</v>
      </c>
      <c r="BI663" s="172">
        <f t="shared" si="301"/>
        <v>30</v>
      </c>
      <c r="BJ663" s="171">
        <f>(VLOOKUP($D663,'P4 Destination'!$C$21:$M$176,7,0))*BI663</f>
        <v>0</v>
      </c>
      <c r="BK663" s="172">
        <f t="shared" si="302"/>
        <v>0</v>
      </c>
      <c r="BL663" s="171">
        <f>(VLOOKUP($D663,'P4 Destination'!$C$21:$M$176,8,0))*BK663</f>
        <v>0</v>
      </c>
      <c r="BM663" s="172">
        <f t="shared" si="303"/>
        <v>0</v>
      </c>
      <c r="BN663" s="171">
        <f>(VLOOKUP($D663,'P4 Destination'!$C$21:$M$176,9,0))*BM663</f>
        <v>0</v>
      </c>
      <c r="BO663" s="154">
        <f t="shared" si="304"/>
        <v>1</v>
      </c>
      <c r="BP663" s="171">
        <f>(VLOOKUP(D663,'P4 Destination'!$C$21:$M$176,10,0))*K663</f>
        <v>0</v>
      </c>
      <c r="BQ663" s="171">
        <f>(VLOOKUP(D663,'P4 Destination'!$C$21:$M$176,11,0))*J663</f>
        <v>0</v>
      </c>
      <c r="BR663" s="173">
        <f t="shared" si="305"/>
        <v>0</v>
      </c>
      <c r="BS663" s="173">
        <f>(AV663*2500)*'P6 Verzekering'!$E$11</f>
        <v>0</v>
      </c>
      <c r="BT663" s="173">
        <f>(AW663*2500)*'P6 Verzekering'!$E$12</f>
        <v>0</v>
      </c>
      <c r="BU663" s="173">
        <f>(L663*2500)*'P6 Verzekering'!$E$13</f>
        <v>0</v>
      </c>
      <c r="BV663" s="173">
        <f t="shared" si="306"/>
        <v>0</v>
      </c>
      <c r="BW663"/>
      <c r="BX663"/>
    </row>
    <row r="664" spans="1:76">
      <c r="A664" s="152" t="s">
        <v>2268</v>
      </c>
      <c r="B664" s="152" t="s">
        <v>219</v>
      </c>
      <c r="C664" s="152" t="s">
        <v>219</v>
      </c>
      <c r="D664" s="152" t="s">
        <v>420</v>
      </c>
      <c r="E664" s="152" t="s">
        <v>418</v>
      </c>
      <c r="F664" s="153">
        <f t="shared" si="280"/>
        <v>1</v>
      </c>
      <c r="G664" s="154">
        <v>1</v>
      </c>
      <c r="H664" s="154">
        <f>IFERROR(VLOOKUP(B664,'P2 Origin'!$C$21:$Q$176,15,FALSE),0)</f>
        <v>0</v>
      </c>
      <c r="I664" s="154">
        <f>IFERROR(VLOOKUP(D664,'P4 Destination'!$C$21:$Q$176,15,FALSE),0)</f>
        <v>0</v>
      </c>
      <c r="J664" s="155">
        <v>1</v>
      </c>
      <c r="K664" s="155"/>
      <c r="L664" s="156">
        <v>0</v>
      </c>
      <c r="M664" s="155">
        <v>0</v>
      </c>
      <c r="N664" s="155">
        <v>0</v>
      </c>
      <c r="O664" s="157">
        <f t="shared" si="281"/>
        <v>0</v>
      </c>
      <c r="P664" s="158">
        <f t="shared" si="282"/>
        <v>0</v>
      </c>
      <c r="Q664" s="159">
        <f>IFERROR(VLOOKUP(N664,'P1 Intra-Europees'!$A$15:$H$25,3,0),0)*P664</f>
        <v>0</v>
      </c>
      <c r="R664" s="160">
        <f t="shared" si="283"/>
        <v>0</v>
      </c>
      <c r="S664" s="159">
        <f>IFERROR(VLOOKUP(N664,'P1 Intra-Europees'!$A$15:$H$25,4,0),0)*R664</f>
        <v>0</v>
      </c>
      <c r="T664" s="160">
        <f t="shared" si="284"/>
        <v>0</v>
      </c>
      <c r="U664" s="159">
        <f>IFERROR(VLOOKUP(N664,'P1 Intra-Europees'!$A$15:$H$25,5,0),0)*T664</f>
        <v>0</v>
      </c>
      <c r="V664" s="160">
        <f t="shared" si="285"/>
        <v>0</v>
      </c>
      <c r="W664" s="159">
        <f>IFERROR(VLOOKUP(N664,'P1 Intra-Europees'!$A$15:$H$25,6,0),0)*V664</f>
        <v>0</v>
      </c>
      <c r="X664" s="160">
        <f t="shared" si="286"/>
        <v>0</v>
      </c>
      <c r="Y664" s="159">
        <f>IFERROR(VLOOKUP(N664,'P1 Intra-Europees'!$A$15:$H$25,7,0),0)*X664</f>
        <v>0</v>
      </c>
      <c r="Z664" s="161">
        <f t="shared" si="287"/>
        <v>0</v>
      </c>
      <c r="AA664" s="162">
        <f>IFERROR(VLOOKUP(N664,'P1 Intra-Europees'!$A$15:$H$25,8,0),0)*Z664</f>
        <v>0</v>
      </c>
      <c r="AB664" s="163">
        <f t="shared" si="288"/>
        <v>0</v>
      </c>
      <c r="AC664" s="157" t="str">
        <f>VLOOKUP(B664,'P2 Origin'!$C$21:$O$176,13,0)</f>
        <v>EUR</v>
      </c>
      <c r="AD664" s="164">
        <f t="shared" si="289"/>
        <v>0</v>
      </c>
      <c r="AE664" s="165">
        <f>IF(AU664&gt;0.1,VLOOKUP(B664,'P2 Origin'!$C$21:$M$176,3,0)*H664,0)</f>
        <v>0</v>
      </c>
      <c r="AF664" s="166">
        <f t="shared" si="290"/>
        <v>1</v>
      </c>
      <c r="AG664" s="165">
        <f>(VLOOKUP(B664,'P2 Origin'!$C$21:$M$176,4,0))*AF664</f>
        <v>0</v>
      </c>
      <c r="AH664" s="166">
        <f t="shared" si="291"/>
        <v>0</v>
      </c>
      <c r="AI664" s="165">
        <f>(VLOOKUP(B664,'P2 Origin'!$C$21:$M$176,5,0))*AH664</f>
        <v>0</v>
      </c>
      <c r="AJ664" s="166">
        <f t="shared" si="307"/>
        <v>0</v>
      </c>
      <c r="AK664" s="165">
        <f>(VLOOKUP(B664,'P2 Origin'!$C$21:$M$176,6,0))*AJ664</f>
        <v>0</v>
      </c>
      <c r="AL664" s="166">
        <f t="shared" si="292"/>
        <v>0</v>
      </c>
      <c r="AM664" s="165">
        <f>(VLOOKUP($B664,'P2 Origin'!$C$21:$M$176,7,0))*AL664</f>
        <v>0</v>
      </c>
      <c r="AN664" s="166">
        <f t="shared" si="293"/>
        <v>0</v>
      </c>
      <c r="AO664" s="165">
        <f>(VLOOKUP($B664,'P2 Origin'!$C$21:$M$176,8,0))*AN664</f>
        <v>0</v>
      </c>
      <c r="AP664" s="166">
        <f t="shared" si="294"/>
        <v>0</v>
      </c>
      <c r="AQ664" s="165">
        <f>(VLOOKUP($B664,'P2 Origin'!$C$21:$M$176,9,0))*AP664</f>
        <v>0</v>
      </c>
      <c r="AR664" s="155">
        <f t="shared" si="295"/>
        <v>1</v>
      </c>
      <c r="AS664" s="164">
        <f>(VLOOKUP(B664,'P2 Origin'!$C$21:$M$176,10,0))*K664</f>
        <v>0</v>
      </c>
      <c r="AT664" s="164">
        <f>(VLOOKUP(B664,'P2 Origin'!$C$21:$M$176,11,0))*J664</f>
        <v>0</v>
      </c>
      <c r="AU664" s="167">
        <v>1</v>
      </c>
      <c r="AV664" s="168">
        <v>1</v>
      </c>
      <c r="AW664" s="169">
        <v>0</v>
      </c>
      <c r="AX664" s="170">
        <f>IF(AU664&gt;=0.1,'P3 Bureaumarge zee- en luchtvr.'!$D$12,0)</f>
        <v>0</v>
      </c>
      <c r="AY664" s="163">
        <f t="shared" si="296"/>
        <v>0</v>
      </c>
      <c r="AZ664" s="157" t="str">
        <f>VLOOKUP(D664,'P4 Destination'!$C$21:$O$176,13,0)</f>
        <v>USD</v>
      </c>
      <c r="BA664" s="164">
        <f t="shared" si="297"/>
        <v>0</v>
      </c>
      <c r="BB664" s="171">
        <f>IF(AU664&gt;0.1,(VLOOKUP(D664,'P4 Destination'!$C$21:$M$176,3,0))*I664,0)</f>
        <v>0</v>
      </c>
      <c r="BC664" s="172">
        <f t="shared" si="298"/>
        <v>1</v>
      </c>
      <c r="BD664" s="171">
        <f>(VLOOKUP($D664,'P4 Destination'!$C$21:$M$176,4,0))*BC664</f>
        <v>0</v>
      </c>
      <c r="BE664" s="172">
        <f t="shared" si="299"/>
        <v>0</v>
      </c>
      <c r="BF664" s="171">
        <f>(VLOOKUP($D664,'P4 Destination'!$C$21:$M$176,5,0))*BE664</f>
        <v>0</v>
      </c>
      <c r="BG664" s="172">
        <f t="shared" si="300"/>
        <v>0</v>
      </c>
      <c r="BH664" s="171">
        <f>(VLOOKUP($D664,'P4 Destination'!$C$21:$M$176,6,0))*BG664</f>
        <v>0</v>
      </c>
      <c r="BI664" s="172">
        <f t="shared" si="301"/>
        <v>0</v>
      </c>
      <c r="BJ664" s="171">
        <f>(VLOOKUP($D664,'P4 Destination'!$C$21:$M$176,7,0))*BI664</f>
        <v>0</v>
      </c>
      <c r="BK664" s="172">
        <f t="shared" si="302"/>
        <v>0</v>
      </c>
      <c r="BL664" s="171">
        <f>(VLOOKUP($D664,'P4 Destination'!$C$21:$M$176,8,0))*BK664</f>
        <v>0</v>
      </c>
      <c r="BM664" s="172">
        <f t="shared" si="303"/>
        <v>0</v>
      </c>
      <c r="BN664" s="171">
        <f>(VLOOKUP($D664,'P4 Destination'!$C$21:$M$176,9,0))*BM664</f>
        <v>0</v>
      </c>
      <c r="BO664" s="154">
        <f t="shared" si="304"/>
        <v>1</v>
      </c>
      <c r="BP664" s="171">
        <f>(VLOOKUP(D664,'P4 Destination'!$C$21:$M$176,10,0))*K664</f>
        <v>0</v>
      </c>
      <c r="BQ664" s="171">
        <f>(VLOOKUP(D664,'P4 Destination'!$C$21:$M$176,11,0))*J664</f>
        <v>0</v>
      </c>
      <c r="BR664" s="173">
        <f t="shared" si="305"/>
        <v>0</v>
      </c>
      <c r="BS664" s="173">
        <f>(AV664*2500)*'P6 Verzekering'!$E$11</f>
        <v>0</v>
      </c>
      <c r="BT664" s="173">
        <f>(AW664*2500)*'P6 Verzekering'!$E$12</f>
        <v>0</v>
      </c>
      <c r="BU664" s="173">
        <f>(L664*2500)*'P6 Verzekering'!$E$13</f>
        <v>0</v>
      </c>
      <c r="BV664" s="173">
        <f t="shared" si="306"/>
        <v>0</v>
      </c>
      <c r="BW664"/>
      <c r="BX664"/>
    </row>
    <row r="665" spans="1:76">
      <c r="A665" s="152" t="s">
        <v>2269</v>
      </c>
      <c r="B665" s="152" t="s">
        <v>219</v>
      </c>
      <c r="C665" s="152" t="s">
        <v>219</v>
      </c>
      <c r="D665" s="152" t="s">
        <v>420</v>
      </c>
      <c r="E665" s="152" t="s">
        <v>418</v>
      </c>
      <c r="F665" s="153">
        <f t="shared" si="280"/>
        <v>44</v>
      </c>
      <c r="G665" s="154">
        <v>1</v>
      </c>
      <c r="H665" s="154">
        <f>IFERROR(VLOOKUP(B665,'P2 Origin'!$C$21:$Q$176,15,FALSE),0)</f>
        <v>0</v>
      </c>
      <c r="I665" s="154">
        <f>IFERROR(VLOOKUP(D665,'P4 Destination'!$C$21:$Q$176,15,FALSE),0)</f>
        <v>0</v>
      </c>
      <c r="J665" s="155"/>
      <c r="K665" s="155">
        <v>1</v>
      </c>
      <c r="L665" s="156">
        <v>0</v>
      </c>
      <c r="M665" s="155">
        <v>0</v>
      </c>
      <c r="N665" s="155">
        <v>0</v>
      </c>
      <c r="O665" s="157">
        <f t="shared" si="281"/>
        <v>0</v>
      </c>
      <c r="P665" s="158">
        <f t="shared" si="282"/>
        <v>0</v>
      </c>
      <c r="Q665" s="159">
        <f>IFERROR(VLOOKUP(N665,'P1 Intra-Europees'!$A$15:$H$25,3,0),0)*P665</f>
        <v>0</v>
      </c>
      <c r="R665" s="160">
        <f t="shared" si="283"/>
        <v>0</v>
      </c>
      <c r="S665" s="159">
        <f>IFERROR(VLOOKUP(N665,'P1 Intra-Europees'!$A$15:$H$25,4,0),0)*R665</f>
        <v>0</v>
      </c>
      <c r="T665" s="160">
        <f t="shared" si="284"/>
        <v>0</v>
      </c>
      <c r="U665" s="159">
        <f>IFERROR(VLOOKUP(N665,'P1 Intra-Europees'!$A$15:$H$25,5,0),0)*T665</f>
        <v>0</v>
      </c>
      <c r="V665" s="160">
        <f t="shared" si="285"/>
        <v>0</v>
      </c>
      <c r="W665" s="159">
        <f>IFERROR(VLOOKUP(N665,'P1 Intra-Europees'!$A$15:$H$25,6,0),0)*V665</f>
        <v>0</v>
      </c>
      <c r="X665" s="160">
        <f t="shared" si="286"/>
        <v>0</v>
      </c>
      <c r="Y665" s="159">
        <f>IFERROR(VLOOKUP(N665,'P1 Intra-Europees'!$A$15:$H$25,7,0),0)*X665</f>
        <v>0</v>
      </c>
      <c r="Z665" s="161">
        <f t="shared" si="287"/>
        <v>0</v>
      </c>
      <c r="AA665" s="162">
        <f>IFERROR(VLOOKUP(N665,'P1 Intra-Europees'!$A$15:$H$25,8,0),0)*Z665</f>
        <v>0</v>
      </c>
      <c r="AB665" s="163">
        <f t="shared" si="288"/>
        <v>0</v>
      </c>
      <c r="AC665" s="157" t="str">
        <f>VLOOKUP(B665,'P2 Origin'!$C$21:$O$176,13,0)</f>
        <v>EUR</v>
      </c>
      <c r="AD665" s="164">
        <f t="shared" si="289"/>
        <v>0</v>
      </c>
      <c r="AE665" s="165">
        <f>IF(AU665&gt;0.1,VLOOKUP(B665,'P2 Origin'!$C$21:$M$176,3,0)*H665,0)</f>
        <v>0</v>
      </c>
      <c r="AF665" s="166">
        <f t="shared" si="290"/>
        <v>0</v>
      </c>
      <c r="AG665" s="165">
        <f>(VLOOKUP(B665,'P2 Origin'!$C$21:$M$176,4,0))*AF665</f>
        <v>0</v>
      </c>
      <c r="AH665" s="166">
        <f t="shared" si="291"/>
        <v>0</v>
      </c>
      <c r="AI665" s="165">
        <f>(VLOOKUP(B665,'P2 Origin'!$C$21:$M$176,5,0))*AH665</f>
        <v>0</v>
      </c>
      <c r="AJ665" s="166">
        <f t="shared" si="307"/>
        <v>0</v>
      </c>
      <c r="AK665" s="165">
        <f>(VLOOKUP(B665,'P2 Origin'!$C$21:$M$176,6,0))*AJ665</f>
        <v>0</v>
      </c>
      <c r="AL665" s="166">
        <f t="shared" si="292"/>
        <v>0</v>
      </c>
      <c r="AM665" s="165">
        <f>(VLOOKUP($B665,'P2 Origin'!$C$21:$M$176,7,0))*AL665</f>
        <v>0</v>
      </c>
      <c r="AN665" s="166">
        <f t="shared" si="293"/>
        <v>44</v>
      </c>
      <c r="AO665" s="165">
        <f>(VLOOKUP($B665,'P2 Origin'!$C$21:$M$176,8,0))*AN665</f>
        <v>0</v>
      </c>
      <c r="AP665" s="166">
        <f t="shared" si="294"/>
        <v>0</v>
      </c>
      <c r="AQ665" s="165">
        <f>(VLOOKUP($B665,'P2 Origin'!$C$21:$M$176,9,0))*AP665</f>
        <v>0</v>
      </c>
      <c r="AR665" s="155">
        <f t="shared" si="295"/>
        <v>1</v>
      </c>
      <c r="AS665" s="164">
        <f>(VLOOKUP(B665,'P2 Origin'!$C$21:$M$176,10,0))*K665</f>
        <v>0</v>
      </c>
      <c r="AT665" s="164">
        <f>(VLOOKUP(B665,'P2 Origin'!$C$21:$M$176,11,0))*J665</f>
        <v>0</v>
      </c>
      <c r="AU665" s="167">
        <v>44</v>
      </c>
      <c r="AV665" s="168">
        <v>44</v>
      </c>
      <c r="AW665" s="169">
        <v>0</v>
      </c>
      <c r="AX665" s="170">
        <f>IF(AU665&gt;=0.1,'P3 Bureaumarge zee- en luchtvr.'!$D$12,0)</f>
        <v>0</v>
      </c>
      <c r="AY665" s="163">
        <f t="shared" si="296"/>
        <v>0</v>
      </c>
      <c r="AZ665" s="157" t="str">
        <f>VLOOKUP(D665,'P4 Destination'!$C$21:$O$176,13,0)</f>
        <v>USD</v>
      </c>
      <c r="BA665" s="164">
        <f t="shared" si="297"/>
        <v>0</v>
      </c>
      <c r="BB665" s="171">
        <f>IF(AU665&gt;0.1,(VLOOKUP(D665,'P4 Destination'!$C$21:$M$176,3,0))*I665,0)</f>
        <v>0</v>
      </c>
      <c r="BC665" s="172">
        <f t="shared" si="298"/>
        <v>0</v>
      </c>
      <c r="BD665" s="171">
        <f>(VLOOKUP($D665,'P4 Destination'!$C$21:$M$176,4,0))*BC665</f>
        <v>0</v>
      </c>
      <c r="BE665" s="172">
        <f t="shared" si="299"/>
        <v>0</v>
      </c>
      <c r="BF665" s="171">
        <f>(VLOOKUP($D665,'P4 Destination'!$C$21:$M$176,5,0))*BE665</f>
        <v>0</v>
      </c>
      <c r="BG665" s="172">
        <f t="shared" si="300"/>
        <v>0</v>
      </c>
      <c r="BH665" s="171">
        <f>(VLOOKUP($D665,'P4 Destination'!$C$21:$M$176,6,0))*BG665</f>
        <v>0</v>
      </c>
      <c r="BI665" s="172">
        <f t="shared" si="301"/>
        <v>0</v>
      </c>
      <c r="BJ665" s="171">
        <f>(VLOOKUP($D665,'P4 Destination'!$C$21:$M$176,7,0))*BI665</f>
        <v>0</v>
      </c>
      <c r="BK665" s="172">
        <f t="shared" si="302"/>
        <v>44</v>
      </c>
      <c r="BL665" s="171">
        <f>(VLOOKUP($D665,'P4 Destination'!$C$21:$M$176,8,0))*BK665</f>
        <v>0</v>
      </c>
      <c r="BM665" s="172">
        <f t="shared" si="303"/>
        <v>0</v>
      </c>
      <c r="BN665" s="171">
        <f>(VLOOKUP($D665,'P4 Destination'!$C$21:$M$176,9,0))*BM665</f>
        <v>0</v>
      </c>
      <c r="BO665" s="154">
        <f t="shared" si="304"/>
        <v>1</v>
      </c>
      <c r="BP665" s="171">
        <f>(VLOOKUP(D665,'P4 Destination'!$C$21:$M$176,10,0))*K665</f>
        <v>0</v>
      </c>
      <c r="BQ665" s="171">
        <f>(VLOOKUP(D665,'P4 Destination'!$C$21:$M$176,11,0))*J665</f>
        <v>0</v>
      </c>
      <c r="BR665" s="173">
        <f t="shared" si="305"/>
        <v>0</v>
      </c>
      <c r="BS665" s="173">
        <f>(AV665*2500)*'P6 Verzekering'!$E$11</f>
        <v>0</v>
      </c>
      <c r="BT665" s="173">
        <f>(AW665*2500)*'P6 Verzekering'!$E$12</f>
        <v>0</v>
      </c>
      <c r="BU665" s="173">
        <f>(L665*2500)*'P6 Verzekering'!$E$13</f>
        <v>0</v>
      </c>
      <c r="BV665" s="173">
        <f t="shared" si="306"/>
        <v>0</v>
      </c>
      <c r="BW665"/>
      <c r="BX665"/>
    </row>
    <row r="666" spans="1:76">
      <c r="A666" s="152" t="s">
        <v>2270</v>
      </c>
      <c r="B666" s="152" t="s">
        <v>219</v>
      </c>
      <c r="C666" s="152" t="s">
        <v>219</v>
      </c>
      <c r="D666" s="152" t="s">
        <v>420</v>
      </c>
      <c r="E666" s="152" t="s">
        <v>418</v>
      </c>
      <c r="F666" s="153">
        <f t="shared" si="280"/>
        <v>21</v>
      </c>
      <c r="G666" s="154">
        <v>1</v>
      </c>
      <c r="H666" s="154">
        <f>IFERROR(VLOOKUP(B666,'P2 Origin'!$C$21:$Q$176,15,FALSE),0)</f>
        <v>0</v>
      </c>
      <c r="I666" s="154">
        <f>IFERROR(VLOOKUP(D666,'P4 Destination'!$C$21:$Q$176,15,FALSE),0)</f>
        <v>0</v>
      </c>
      <c r="J666" s="155">
        <v>1</v>
      </c>
      <c r="K666" s="155"/>
      <c r="L666" s="156">
        <v>0</v>
      </c>
      <c r="M666" s="155">
        <v>0</v>
      </c>
      <c r="N666" s="155">
        <v>0</v>
      </c>
      <c r="O666" s="157">
        <f t="shared" si="281"/>
        <v>0</v>
      </c>
      <c r="P666" s="158">
        <f t="shared" si="282"/>
        <v>0</v>
      </c>
      <c r="Q666" s="159">
        <f>IFERROR(VLOOKUP(N666,'P1 Intra-Europees'!$A$15:$H$25,3,0),0)*P666</f>
        <v>0</v>
      </c>
      <c r="R666" s="160">
        <f t="shared" si="283"/>
        <v>0</v>
      </c>
      <c r="S666" s="159">
        <f>IFERROR(VLOOKUP(N666,'P1 Intra-Europees'!$A$15:$H$25,4,0),0)*R666</f>
        <v>0</v>
      </c>
      <c r="T666" s="160">
        <f t="shared" si="284"/>
        <v>0</v>
      </c>
      <c r="U666" s="159">
        <f>IFERROR(VLOOKUP(N666,'P1 Intra-Europees'!$A$15:$H$25,5,0),0)*T666</f>
        <v>0</v>
      </c>
      <c r="V666" s="160">
        <f t="shared" si="285"/>
        <v>0</v>
      </c>
      <c r="W666" s="159">
        <f>IFERROR(VLOOKUP(N666,'P1 Intra-Europees'!$A$15:$H$25,6,0),0)*V666</f>
        <v>0</v>
      </c>
      <c r="X666" s="160">
        <f t="shared" si="286"/>
        <v>0</v>
      </c>
      <c r="Y666" s="159">
        <f>IFERROR(VLOOKUP(N666,'P1 Intra-Europees'!$A$15:$H$25,7,0),0)*X666</f>
        <v>0</v>
      </c>
      <c r="Z666" s="161">
        <f t="shared" si="287"/>
        <v>0</v>
      </c>
      <c r="AA666" s="162">
        <f>IFERROR(VLOOKUP(N666,'P1 Intra-Europees'!$A$15:$H$25,8,0),0)*Z666</f>
        <v>0</v>
      </c>
      <c r="AB666" s="163">
        <f t="shared" si="288"/>
        <v>0</v>
      </c>
      <c r="AC666" s="157" t="str">
        <f>VLOOKUP(B666,'P2 Origin'!$C$21:$O$176,13,0)</f>
        <v>EUR</v>
      </c>
      <c r="AD666" s="164">
        <f t="shared" si="289"/>
        <v>0</v>
      </c>
      <c r="AE666" s="165">
        <f>IF(AU666&gt;0.1,VLOOKUP(B666,'P2 Origin'!$C$21:$M$176,3,0)*H666,0)</f>
        <v>0</v>
      </c>
      <c r="AF666" s="166">
        <f t="shared" si="290"/>
        <v>0</v>
      </c>
      <c r="AG666" s="165">
        <f>(VLOOKUP(B666,'P2 Origin'!$C$21:$M$176,4,0))*AF666</f>
        <v>0</v>
      </c>
      <c r="AH666" s="166">
        <f t="shared" si="291"/>
        <v>0</v>
      </c>
      <c r="AI666" s="165">
        <f>(VLOOKUP(B666,'P2 Origin'!$C$21:$M$176,5,0))*AH666</f>
        <v>0</v>
      </c>
      <c r="AJ666" s="166">
        <f t="shared" si="307"/>
        <v>21</v>
      </c>
      <c r="AK666" s="165">
        <f>(VLOOKUP(B666,'P2 Origin'!$C$21:$M$176,6,0))*AJ666</f>
        <v>0</v>
      </c>
      <c r="AL666" s="166">
        <f t="shared" si="292"/>
        <v>0</v>
      </c>
      <c r="AM666" s="165">
        <f>(VLOOKUP($B666,'P2 Origin'!$C$21:$M$176,7,0))*AL666</f>
        <v>0</v>
      </c>
      <c r="AN666" s="166">
        <f t="shared" si="293"/>
        <v>0</v>
      </c>
      <c r="AO666" s="165">
        <f>(VLOOKUP($B666,'P2 Origin'!$C$21:$M$176,8,0))*AN666</f>
        <v>0</v>
      </c>
      <c r="AP666" s="166">
        <f t="shared" si="294"/>
        <v>0</v>
      </c>
      <c r="AQ666" s="165">
        <f>(VLOOKUP($B666,'P2 Origin'!$C$21:$M$176,9,0))*AP666</f>
        <v>0</v>
      </c>
      <c r="AR666" s="155">
        <f t="shared" si="295"/>
        <v>1</v>
      </c>
      <c r="AS666" s="164">
        <f>(VLOOKUP(B666,'P2 Origin'!$C$21:$M$176,10,0))*K666</f>
        <v>0</v>
      </c>
      <c r="AT666" s="164">
        <f>(VLOOKUP(B666,'P2 Origin'!$C$21:$M$176,11,0))*J666</f>
        <v>0</v>
      </c>
      <c r="AU666" s="167">
        <v>21</v>
      </c>
      <c r="AV666" s="168">
        <v>21</v>
      </c>
      <c r="AW666" s="169">
        <v>0</v>
      </c>
      <c r="AX666" s="170">
        <f>IF(AU666&gt;=0.1,'P3 Bureaumarge zee- en luchtvr.'!$D$12,0)</f>
        <v>0</v>
      </c>
      <c r="AY666" s="163">
        <f t="shared" si="296"/>
        <v>0</v>
      </c>
      <c r="AZ666" s="157" t="str">
        <f>VLOOKUP(D666,'P4 Destination'!$C$21:$O$176,13,0)</f>
        <v>USD</v>
      </c>
      <c r="BA666" s="164">
        <f t="shared" si="297"/>
        <v>0</v>
      </c>
      <c r="BB666" s="171">
        <f>IF(AU666&gt;0.1,(VLOOKUP(D666,'P4 Destination'!$C$21:$M$176,3,0))*I666,0)</f>
        <v>0</v>
      </c>
      <c r="BC666" s="172">
        <f t="shared" si="298"/>
        <v>0</v>
      </c>
      <c r="BD666" s="171">
        <f>(VLOOKUP($D666,'P4 Destination'!$C$21:$M$176,4,0))*BC666</f>
        <v>0</v>
      </c>
      <c r="BE666" s="172">
        <f t="shared" si="299"/>
        <v>0</v>
      </c>
      <c r="BF666" s="171">
        <f>(VLOOKUP($D666,'P4 Destination'!$C$21:$M$176,5,0))*BE666</f>
        <v>0</v>
      </c>
      <c r="BG666" s="172">
        <f t="shared" si="300"/>
        <v>21</v>
      </c>
      <c r="BH666" s="171">
        <f>(VLOOKUP($D666,'P4 Destination'!$C$21:$M$176,6,0))*BG666</f>
        <v>0</v>
      </c>
      <c r="BI666" s="172">
        <f t="shared" si="301"/>
        <v>0</v>
      </c>
      <c r="BJ666" s="171">
        <f>(VLOOKUP($D666,'P4 Destination'!$C$21:$M$176,7,0))*BI666</f>
        <v>0</v>
      </c>
      <c r="BK666" s="172">
        <f t="shared" si="302"/>
        <v>0</v>
      </c>
      <c r="BL666" s="171">
        <f>(VLOOKUP($D666,'P4 Destination'!$C$21:$M$176,8,0))*BK666</f>
        <v>0</v>
      </c>
      <c r="BM666" s="172">
        <f t="shared" si="303"/>
        <v>0</v>
      </c>
      <c r="BN666" s="171">
        <f>(VLOOKUP($D666,'P4 Destination'!$C$21:$M$176,9,0))*BM666</f>
        <v>0</v>
      </c>
      <c r="BO666" s="154">
        <f t="shared" si="304"/>
        <v>1</v>
      </c>
      <c r="BP666" s="171">
        <f>(VLOOKUP(D666,'P4 Destination'!$C$21:$M$176,10,0))*K666</f>
        <v>0</v>
      </c>
      <c r="BQ666" s="171">
        <f>(VLOOKUP(D666,'P4 Destination'!$C$21:$M$176,11,0))*J666</f>
        <v>0</v>
      </c>
      <c r="BR666" s="173">
        <f t="shared" si="305"/>
        <v>0</v>
      </c>
      <c r="BS666" s="173">
        <f>(AV666*2500)*'P6 Verzekering'!$E$11</f>
        <v>0</v>
      </c>
      <c r="BT666" s="173">
        <f>(AW666*2500)*'P6 Verzekering'!$E$12</f>
        <v>0</v>
      </c>
      <c r="BU666" s="173">
        <f>(L666*2500)*'P6 Verzekering'!$E$13</f>
        <v>0</v>
      </c>
      <c r="BV666" s="173">
        <f t="shared" si="306"/>
        <v>0</v>
      </c>
      <c r="BW666"/>
      <c r="BX666"/>
    </row>
    <row r="667" spans="1:76">
      <c r="A667" s="152" t="s">
        <v>2274</v>
      </c>
      <c r="B667" s="152" t="s">
        <v>219</v>
      </c>
      <c r="C667" s="152" t="s">
        <v>219</v>
      </c>
      <c r="D667" s="152" t="s">
        <v>380</v>
      </c>
      <c r="E667" s="152" t="s">
        <v>379</v>
      </c>
      <c r="F667" s="153">
        <f t="shared" si="280"/>
        <v>53</v>
      </c>
      <c r="G667" s="154">
        <v>1</v>
      </c>
      <c r="H667" s="154">
        <f>IFERROR(VLOOKUP(B667,'P2 Origin'!$C$21:$Q$176,15,FALSE),0)</f>
        <v>0</v>
      </c>
      <c r="I667" s="154">
        <f>IFERROR(VLOOKUP(D667,'P4 Destination'!$C$21:$Q$176,15,FALSE),0)</f>
        <v>1</v>
      </c>
      <c r="J667" s="155"/>
      <c r="K667" s="155">
        <v>1</v>
      </c>
      <c r="L667" s="156">
        <v>0</v>
      </c>
      <c r="M667" s="155">
        <v>0</v>
      </c>
      <c r="N667" s="155">
        <v>0</v>
      </c>
      <c r="O667" s="157">
        <f t="shared" si="281"/>
        <v>0</v>
      </c>
      <c r="P667" s="158">
        <f t="shared" si="282"/>
        <v>0</v>
      </c>
      <c r="Q667" s="159">
        <f>IFERROR(VLOOKUP(N667,'P1 Intra-Europees'!$A$15:$H$25,3,0),0)*P667</f>
        <v>0</v>
      </c>
      <c r="R667" s="160">
        <f t="shared" si="283"/>
        <v>0</v>
      </c>
      <c r="S667" s="159">
        <f>IFERROR(VLOOKUP(N667,'P1 Intra-Europees'!$A$15:$H$25,4,0),0)*R667</f>
        <v>0</v>
      </c>
      <c r="T667" s="160">
        <f t="shared" si="284"/>
        <v>0</v>
      </c>
      <c r="U667" s="159">
        <f>IFERROR(VLOOKUP(N667,'P1 Intra-Europees'!$A$15:$H$25,5,0),0)*T667</f>
        <v>0</v>
      </c>
      <c r="V667" s="160">
        <f t="shared" si="285"/>
        <v>0</v>
      </c>
      <c r="W667" s="159">
        <f>IFERROR(VLOOKUP(N667,'P1 Intra-Europees'!$A$15:$H$25,6,0),0)*V667</f>
        <v>0</v>
      </c>
      <c r="X667" s="160">
        <f t="shared" si="286"/>
        <v>0</v>
      </c>
      <c r="Y667" s="159">
        <f>IFERROR(VLOOKUP(N667,'P1 Intra-Europees'!$A$15:$H$25,7,0),0)*X667</f>
        <v>0</v>
      </c>
      <c r="Z667" s="161">
        <f t="shared" si="287"/>
        <v>0</v>
      </c>
      <c r="AA667" s="162">
        <f>IFERROR(VLOOKUP(N667,'P1 Intra-Europees'!$A$15:$H$25,8,0),0)*Z667</f>
        <v>0</v>
      </c>
      <c r="AB667" s="163">
        <f t="shared" si="288"/>
        <v>0</v>
      </c>
      <c r="AC667" s="157" t="str">
        <f>VLOOKUP(B667,'P2 Origin'!$C$21:$O$176,13,0)</f>
        <v>EUR</v>
      </c>
      <c r="AD667" s="164">
        <f t="shared" si="289"/>
        <v>0</v>
      </c>
      <c r="AE667" s="165">
        <f>IF(AU667&gt;0.1,VLOOKUP(B667,'P2 Origin'!$C$21:$M$176,3,0)*H667,0)</f>
        <v>0</v>
      </c>
      <c r="AF667" s="166">
        <f t="shared" si="290"/>
        <v>0</v>
      </c>
      <c r="AG667" s="165">
        <f>(VLOOKUP(B667,'P2 Origin'!$C$21:$M$176,4,0))*AF667</f>
        <v>0</v>
      </c>
      <c r="AH667" s="166">
        <f t="shared" si="291"/>
        <v>0</v>
      </c>
      <c r="AI667" s="165">
        <f>(VLOOKUP(B667,'P2 Origin'!$C$21:$M$176,5,0))*AH667</f>
        <v>0</v>
      </c>
      <c r="AJ667" s="166">
        <f t="shared" si="307"/>
        <v>0</v>
      </c>
      <c r="AK667" s="165">
        <f>(VLOOKUP(B667,'P2 Origin'!$C$21:$M$176,6,0))*AJ667</f>
        <v>0</v>
      </c>
      <c r="AL667" s="166">
        <f t="shared" si="292"/>
        <v>0</v>
      </c>
      <c r="AM667" s="165">
        <f>(VLOOKUP($B667,'P2 Origin'!$C$21:$M$176,7,0))*AL667</f>
        <v>0</v>
      </c>
      <c r="AN667" s="166">
        <f t="shared" si="293"/>
        <v>0</v>
      </c>
      <c r="AO667" s="165">
        <f>(VLOOKUP($B667,'P2 Origin'!$C$21:$M$176,8,0))*AN667</f>
        <v>0</v>
      </c>
      <c r="AP667" s="166">
        <f t="shared" si="294"/>
        <v>53</v>
      </c>
      <c r="AQ667" s="165">
        <f>(VLOOKUP($B667,'P2 Origin'!$C$21:$M$176,9,0))*AP667</f>
        <v>0</v>
      </c>
      <c r="AR667" s="155">
        <f t="shared" si="295"/>
        <v>1</v>
      </c>
      <c r="AS667" s="164">
        <f>(VLOOKUP(B667,'P2 Origin'!$C$21:$M$176,10,0))*K667</f>
        <v>0</v>
      </c>
      <c r="AT667" s="164">
        <f>(VLOOKUP(B667,'P2 Origin'!$C$21:$M$176,11,0))*J667</f>
        <v>0</v>
      </c>
      <c r="AU667" s="167">
        <v>53</v>
      </c>
      <c r="AV667" s="168">
        <v>53</v>
      </c>
      <c r="AW667" s="169">
        <v>0</v>
      </c>
      <c r="AX667" s="170">
        <f>IF(AU667&gt;=0.1,'P3 Bureaumarge zee- en luchtvr.'!$D$12,0)</f>
        <v>0</v>
      </c>
      <c r="AY667" s="163">
        <f t="shared" si="296"/>
        <v>0</v>
      </c>
      <c r="AZ667" s="157" t="str">
        <f>VLOOKUP(D667,'P4 Destination'!$C$21:$O$176,13,0)</f>
        <v>USD</v>
      </c>
      <c r="BA667" s="164">
        <f t="shared" si="297"/>
        <v>0</v>
      </c>
      <c r="BB667" s="171">
        <f>IF(AU667&gt;0.1,(VLOOKUP(D667,'P4 Destination'!$C$21:$M$176,3,0))*I667,0)</f>
        <v>0</v>
      </c>
      <c r="BC667" s="172">
        <f t="shared" si="298"/>
        <v>0</v>
      </c>
      <c r="BD667" s="171">
        <f>(VLOOKUP($D667,'P4 Destination'!$C$21:$M$176,4,0))*BC667</f>
        <v>0</v>
      </c>
      <c r="BE667" s="172">
        <f t="shared" si="299"/>
        <v>0</v>
      </c>
      <c r="BF667" s="171">
        <f>(VLOOKUP($D667,'P4 Destination'!$C$21:$M$176,5,0))*BE667</f>
        <v>0</v>
      </c>
      <c r="BG667" s="172">
        <f t="shared" si="300"/>
        <v>0</v>
      </c>
      <c r="BH667" s="171">
        <f>(VLOOKUP($D667,'P4 Destination'!$C$21:$M$176,6,0))*BG667</f>
        <v>0</v>
      </c>
      <c r="BI667" s="172">
        <f t="shared" si="301"/>
        <v>0</v>
      </c>
      <c r="BJ667" s="171">
        <f>(VLOOKUP($D667,'P4 Destination'!$C$21:$M$176,7,0))*BI667</f>
        <v>0</v>
      </c>
      <c r="BK667" s="172">
        <f t="shared" si="302"/>
        <v>0</v>
      </c>
      <c r="BL667" s="171">
        <f>(VLOOKUP($D667,'P4 Destination'!$C$21:$M$176,8,0))*BK667</f>
        <v>0</v>
      </c>
      <c r="BM667" s="172">
        <f t="shared" si="303"/>
        <v>53</v>
      </c>
      <c r="BN667" s="171">
        <f>(VLOOKUP($D667,'P4 Destination'!$C$21:$M$176,9,0))*BM667</f>
        <v>0</v>
      </c>
      <c r="BO667" s="154">
        <f t="shared" si="304"/>
        <v>1</v>
      </c>
      <c r="BP667" s="171">
        <f>(VLOOKUP(D667,'P4 Destination'!$C$21:$M$176,10,0))*K667</f>
        <v>0</v>
      </c>
      <c r="BQ667" s="171">
        <f>(VLOOKUP(D667,'P4 Destination'!$C$21:$M$176,11,0))*J667</f>
        <v>0</v>
      </c>
      <c r="BR667" s="173">
        <f t="shared" si="305"/>
        <v>0</v>
      </c>
      <c r="BS667" s="173">
        <f>(AV667*2500)*'P6 Verzekering'!$E$11</f>
        <v>0</v>
      </c>
      <c r="BT667" s="173">
        <f>(AW667*2500)*'P6 Verzekering'!$E$12</f>
        <v>0</v>
      </c>
      <c r="BU667" s="173">
        <f>(L667*2500)*'P6 Verzekering'!$E$13</f>
        <v>0</v>
      </c>
      <c r="BV667" s="173">
        <f t="shared" si="306"/>
        <v>0</v>
      </c>
      <c r="BW667"/>
      <c r="BX667"/>
    </row>
    <row r="668" spans="1:76">
      <c r="A668" s="152" t="s">
        <v>2275</v>
      </c>
      <c r="B668" s="152" t="s">
        <v>219</v>
      </c>
      <c r="C668" s="152" t="s">
        <v>219</v>
      </c>
      <c r="D668" s="152" t="s">
        <v>380</v>
      </c>
      <c r="E668" s="152" t="s">
        <v>379</v>
      </c>
      <c r="F668" s="153">
        <f t="shared" si="280"/>
        <v>11</v>
      </c>
      <c r="G668" s="154">
        <v>1</v>
      </c>
      <c r="H668" s="154">
        <f>IFERROR(VLOOKUP(B668,'P2 Origin'!$C$21:$Q$176,15,FALSE),0)</f>
        <v>0</v>
      </c>
      <c r="I668" s="154">
        <f>IFERROR(VLOOKUP(D668,'P4 Destination'!$C$21:$Q$176,15,FALSE),0)</f>
        <v>1</v>
      </c>
      <c r="J668" s="155">
        <v>1</v>
      </c>
      <c r="K668" s="155"/>
      <c r="L668" s="156">
        <v>0</v>
      </c>
      <c r="M668" s="155">
        <v>0</v>
      </c>
      <c r="N668" s="155">
        <v>0</v>
      </c>
      <c r="O668" s="157">
        <f t="shared" si="281"/>
        <v>0</v>
      </c>
      <c r="P668" s="158">
        <f t="shared" si="282"/>
        <v>0</v>
      </c>
      <c r="Q668" s="159">
        <f>IFERROR(VLOOKUP(N668,'P1 Intra-Europees'!$A$15:$H$25,3,0),0)*P668</f>
        <v>0</v>
      </c>
      <c r="R668" s="160">
        <f t="shared" si="283"/>
        <v>0</v>
      </c>
      <c r="S668" s="159">
        <f>IFERROR(VLOOKUP(N668,'P1 Intra-Europees'!$A$15:$H$25,4,0),0)*R668</f>
        <v>0</v>
      </c>
      <c r="T668" s="160">
        <f t="shared" si="284"/>
        <v>0</v>
      </c>
      <c r="U668" s="159">
        <f>IFERROR(VLOOKUP(N668,'P1 Intra-Europees'!$A$15:$H$25,5,0),0)*T668</f>
        <v>0</v>
      </c>
      <c r="V668" s="160">
        <f t="shared" si="285"/>
        <v>0</v>
      </c>
      <c r="W668" s="159">
        <f>IFERROR(VLOOKUP(N668,'P1 Intra-Europees'!$A$15:$H$25,6,0),0)*V668</f>
        <v>0</v>
      </c>
      <c r="X668" s="160">
        <f t="shared" si="286"/>
        <v>0</v>
      </c>
      <c r="Y668" s="159">
        <f>IFERROR(VLOOKUP(N668,'P1 Intra-Europees'!$A$15:$H$25,7,0),0)*X668</f>
        <v>0</v>
      </c>
      <c r="Z668" s="161">
        <f t="shared" si="287"/>
        <v>0</v>
      </c>
      <c r="AA668" s="162">
        <f>IFERROR(VLOOKUP(N668,'P1 Intra-Europees'!$A$15:$H$25,8,0),0)*Z668</f>
        <v>0</v>
      </c>
      <c r="AB668" s="163">
        <f t="shared" si="288"/>
        <v>0</v>
      </c>
      <c r="AC668" s="157" t="str">
        <f>VLOOKUP(B668,'P2 Origin'!$C$21:$O$176,13,0)</f>
        <v>EUR</v>
      </c>
      <c r="AD668" s="164">
        <f t="shared" si="289"/>
        <v>0</v>
      </c>
      <c r="AE668" s="165">
        <f>IF(AU668&gt;0.1,VLOOKUP(B668,'P2 Origin'!$C$21:$M$176,3,0)*H668,0)</f>
        <v>0</v>
      </c>
      <c r="AF668" s="166">
        <f t="shared" si="290"/>
        <v>0</v>
      </c>
      <c r="AG668" s="165">
        <f>(VLOOKUP(B668,'P2 Origin'!$C$21:$M$176,4,0))*AF668</f>
        <v>0</v>
      </c>
      <c r="AH668" s="166">
        <f t="shared" si="291"/>
        <v>11</v>
      </c>
      <c r="AI668" s="165">
        <f>(VLOOKUP(B668,'P2 Origin'!$C$21:$M$176,5,0))*AH668</f>
        <v>0</v>
      </c>
      <c r="AJ668" s="166">
        <f t="shared" si="307"/>
        <v>0</v>
      </c>
      <c r="AK668" s="165">
        <f>(VLOOKUP(B668,'P2 Origin'!$C$21:$M$176,6,0))*AJ668</f>
        <v>0</v>
      </c>
      <c r="AL668" s="166">
        <f t="shared" si="292"/>
        <v>0</v>
      </c>
      <c r="AM668" s="165">
        <f>(VLOOKUP($B668,'P2 Origin'!$C$21:$M$176,7,0))*AL668</f>
        <v>0</v>
      </c>
      <c r="AN668" s="166">
        <f t="shared" si="293"/>
        <v>0</v>
      </c>
      <c r="AO668" s="165">
        <f>(VLOOKUP($B668,'P2 Origin'!$C$21:$M$176,8,0))*AN668</f>
        <v>0</v>
      </c>
      <c r="AP668" s="166">
        <f t="shared" si="294"/>
        <v>0</v>
      </c>
      <c r="AQ668" s="165">
        <f>(VLOOKUP($B668,'P2 Origin'!$C$21:$M$176,9,0))*AP668</f>
        <v>0</v>
      </c>
      <c r="AR668" s="155">
        <f t="shared" si="295"/>
        <v>1</v>
      </c>
      <c r="AS668" s="164">
        <f>(VLOOKUP(B668,'P2 Origin'!$C$21:$M$176,10,0))*K668</f>
        <v>0</v>
      </c>
      <c r="AT668" s="164">
        <f>(VLOOKUP(B668,'P2 Origin'!$C$21:$M$176,11,0))*J668</f>
        <v>0</v>
      </c>
      <c r="AU668" s="167">
        <v>11</v>
      </c>
      <c r="AV668" s="168">
        <v>11</v>
      </c>
      <c r="AW668" s="169">
        <v>0</v>
      </c>
      <c r="AX668" s="170">
        <f>IF(AU668&gt;=0.1,'P3 Bureaumarge zee- en luchtvr.'!$D$12,0)</f>
        <v>0</v>
      </c>
      <c r="AY668" s="163">
        <f t="shared" si="296"/>
        <v>0</v>
      </c>
      <c r="AZ668" s="157" t="str">
        <f>VLOOKUP(D668,'P4 Destination'!$C$21:$O$176,13,0)</f>
        <v>USD</v>
      </c>
      <c r="BA668" s="164">
        <f t="shared" si="297"/>
        <v>0</v>
      </c>
      <c r="BB668" s="171">
        <f>IF(AU668&gt;0.1,(VLOOKUP(D668,'P4 Destination'!$C$21:$M$176,3,0))*I668,0)</f>
        <v>0</v>
      </c>
      <c r="BC668" s="172">
        <f t="shared" si="298"/>
        <v>0</v>
      </c>
      <c r="BD668" s="171">
        <f>(VLOOKUP($D668,'P4 Destination'!$C$21:$M$176,4,0))*BC668</f>
        <v>0</v>
      </c>
      <c r="BE668" s="172">
        <f t="shared" si="299"/>
        <v>11</v>
      </c>
      <c r="BF668" s="171">
        <f>(VLOOKUP($D668,'P4 Destination'!$C$21:$M$176,5,0))*BE668</f>
        <v>0</v>
      </c>
      <c r="BG668" s="172">
        <f t="shared" si="300"/>
        <v>0</v>
      </c>
      <c r="BH668" s="171">
        <f>(VLOOKUP($D668,'P4 Destination'!$C$21:$M$176,6,0))*BG668</f>
        <v>0</v>
      </c>
      <c r="BI668" s="172">
        <f t="shared" si="301"/>
        <v>0</v>
      </c>
      <c r="BJ668" s="171">
        <f>(VLOOKUP($D668,'P4 Destination'!$C$21:$M$176,7,0))*BI668</f>
        <v>0</v>
      </c>
      <c r="BK668" s="172">
        <f t="shared" si="302"/>
        <v>0</v>
      </c>
      <c r="BL668" s="171">
        <f>(VLOOKUP($D668,'P4 Destination'!$C$21:$M$176,8,0))*BK668</f>
        <v>0</v>
      </c>
      <c r="BM668" s="172">
        <f t="shared" si="303"/>
        <v>0</v>
      </c>
      <c r="BN668" s="171">
        <f>(VLOOKUP($D668,'P4 Destination'!$C$21:$M$176,9,0))*BM668</f>
        <v>0</v>
      </c>
      <c r="BO668" s="154">
        <f t="shared" si="304"/>
        <v>1</v>
      </c>
      <c r="BP668" s="171">
        <f>(VLOOKUP(D668,'P4 Destination'!$C$21:$M$176,10,0))*K668</f>
        <v>0</v>
      </c>
      <c r="BQ668" s="171">
        <f>(VLOOKUP(D668,'P4 Destination'!$C$21:$M$176,11,0))*J668</f>
        <v>0</v>
      </c>
      <c r="BR668" s="173">
        <f t="shared" si="305"/>
        <v>0</v>
      </c>
      <c r="BS668" s="173">
        <f>(AV668*2500)*'P6 Verzekering'!$E$11</f>
        <v>0</v>
      </c>
      <c r="BT668" s="173">
        <f>(AW668*2500)*'P6 Verzekering'!$E$12</f>
        <v>0</v>
      </c>
      <c r="BU668" s="173">
        <f>(L668*2500)*'P6 Verzekering'!$E$13</f>
        <v>0</v>
      </c>
      <c r="BV668" s="173">
        <f t="shared" si="306"/>
        <v>0</v>
      </c>
      <c r="BW668"/>
      <c r="BX668"/>
    </row>
    <row r="669" spans="1:76">
      <c r="A669" s="152" t="s">
        <v>2276</v>
      </c>
      <c r="B669" s="152" t="s">
        <v>219</v>
      </c>
      <c r="C669" s="152" t="s">
        <v>219</v>
      </c>
      <c r="D669" s="152" t="s">
        <v>380</v>
      </c>
      <c r="E669" s="152" t="s">
        <v>379</v>
      </c>
      <c r="F669" s="153">
        <f t="shared" si="280"/>
        <v>45</v>
      </c>
      <c r="G669" s="154">
        <v>1</v>
      </c>
      <c r="H669" s="154">
        <f>IFERROR(VLOOKUP(B669,'P2 Origin'!$C$21:$Q$176,15,FALSE),0)</f>
        <v>0</v>
      </c>
      <c r="I669" s="154">
        <f>IFERROR(VLOOKUP(D669,'P4 Destination'!$C$21:$Q$176,15,FALSE),0)</f>
        <v>1</v>
      </c>
      <c r="J669" s="155"/>
      <c r="K669" s="155">
        <v>1</v>
      </c>
      <c r="L669" s="156">
        <v>0</v>
      </c>
      <c r="M669" s="155">
        <v>0</v>
      </c>
      <c r="N669" s="155">
        <v>0</v>
      </c>
      <c r="O669" s="157">
        <f t="shared" si="281"/>
        <v>0</v>
      </c>
      <c r="P669" s="158">
        <f t="shared" si="282"/>
        <v>0</v>
      </c>
      <c r="Q669" s="159">
        <f>IFERROR(VLOOKUP(N669,'P1 Intra-Europees'!$A$15:$H$25,3,0),0)*P669</f>
        <v>0</v>
      </c>
      <c r="R669" s="160">
        <f t="shared" si="283"/>
        <v>0</v>
      </c>
      <c r="S669" s="159">
        <f>IFERROR(VLOOKUP(N669,'P1 Intra-Europees'!$A$15:$H$25,4,0),0)*R669</f>
        <v>0</v>
      </c>
      <c r="T669" s="160">
        <f t="shared" si="284"/>
        <v>0</v>
      </c>
      <c r="U669" s="159">
        <f>IFERROR(VLOOKUP(N669,'P1 Intra-Europees'!$A$15:$H$25,5,0),0)*T669</f>
        <v>0</v>
      </c>
      <c r="V669" s="160">
        <f t="shared" si="285"/>
        <v>0</v>
      </c>
      <c r="W669" s="159">
        <f>IFERROR(VLOOKUP(N669,'P1 Intra-Europees'!$A$15:$H$25,6,0),0)*V669</f>
        <v>0</v>
      </c>
      <c r="X669" s="160">
        <f t="shared" si="286"/>
        <v>0</v>
      </c>
      <c r="Y669" s="159">
        <f>IFERROR(VLOOKUP(N669,'P1 Intra-Europees'!$A$15:$H$25,7,0),0)*X669</f>
        <v>0</v>
      </c>
      <c r="Z669" s="161">
        <f t="shared" si="287"/>
        <v>0</v>
      </c>
      <c r="AA669" s="162">
        <f>IFERROR(VLOOKUP(N669,'P1 Intra-Europees'!$A$15:$H$25,8,0),0)*Z669</f>
        <v>0</v>
      </c>
      <c r="AB669" s="163">
        <f t="shared" si="288"/>
        <v>0</v>
      </c>
      <c r="AC669" s="157" t="str">
        <f>VLOOKUP(B669,'P2 Origin'!$C$21:$O$176,13,0)</f>
        <v>EUR</v>
      </c>
      <c r="AD669" s="164">
        <f t="shared" si="289"/>
        <v>0</v>
      </c>
      <c r="AE669" s="165">
        <f>IF(AU669&gt;0.1,VLOOKUP(B669,'P2 Origin'!$C$21:$M$176,3,0)*H669,0)</f>
        <v>0</v>
      </c>
      <c r="AF669" s="166">
        <f t="shared" si="290"/>
        <v>0</v>
      </c>
      <c r="AG669" s="165">
        <f>(VLOOKUP(B669,'P2 Origin'!$C$21:$M$176,4,0))*AF669</f>
        <v>0</v>
      </c>
      <c r="AH669" s="166">
        <f t="shared" si="291"/>
        <v>0</v>
      </c>
      <c r="AI669" s="165">
        <f>(VLOOKUP(B669,'P2 Origin'!$C$21:$M$176,5,0))*AH669</f>
        <v>0</v>
      </c>
      <c r="AJ669" s="166">
        <f t="shared" si="307"/>
        <v>0</v>
      </c>
      <c r="AK669" s="165">
        <f>(VLOOKUP(B669,'P2 Origin'!$C$21:$M$176,6,0))*AJ669</f>
        <v>0</v>
      </c>
      <c r="AL669" s="166">
        <f t="shared" si="292"/>
        <v>0</v>
      </c>
      <c r="AM669" s="165">
        <f>(VLOOKUP($B669,'P2 Origin'!$C$21:$M$176,7,0))*AL669</f>
        <v>0</v>
      </c>
      <c r="AN669" s="166">
        <f t="shared" si="293"/>
        <v>45</v>
      </c>
      <c r="AO669" s="165">
        <f>(VLOOKUP($B669,'P2 Origin'!$C$21:$M$176,8,0))*AN669</f>
        <v>0</v>
      </c>
      <c r="AP669" s="166">
        <f t="shared" si="294"/>
        <v>0</v>
      </c>
      <c r="AQ669" s="165">
        <f>(VLOOKUP($B669,'P2 Origin'!$C$21:$M$176,9,0))*AP669</f>
        <v>0</v>
      </c>
      <c r="AR669" s="155">
        <f t="shared" si="295"/>
        <v>1</v>
      </c>
      <c r="AS669" s="164">
        <f>(VLOOKUP(B669,'P2 Origin'!$C$21:$M$176,10,0))*K669</f>
        <v>0</v>
      </c>
      <c r="AT669" s="164">
        <f>(VLOOKUP(B669,'P2 Origin'!$C$21:$M$176,11,0))*J669</f>
        <v>0</v>
      </c>
      <c r="AU669" s="167">
        <v>45</v>
      </c>
      <c r="AV669" s="168">
        <v>45</v>
      </c>
      <c r="AW669" s="169">
        <v>0</v>
      </c>
      <c r="AX669" s="170">
        <f>IF(AU669&gt;=0.1,'P3 Bureaumarge zee- en luchtvr.'!$D$12,0)</f>
        <v>0</v>
      </c>
      <c r="AY669" s="163">
        <f t="shared" si="296"/>
        <v>0</v>
      </c>
      <c r="AZ669" s="157" t="str">
        <f>VLOOKUP(D669,'P4 Destination'!$C$21:$O$176,13,0)</f>
        <v>USD</v>
      </c>
      <c r="BA669" s="164">
        <f t="shared" si="297"/>
        <v>0</v>
      </c>
      <c r="BB669" s="171">
        <f>IF(AU669&gt;0.1,(VLOOKUP(D669,'P4 Destination'!$C$21:$M$176,3,0))*I669,0)</f>
        <v>0</v>
      </c>
      <c r="BC669" s="172">
        <f t="shared" si="298"/>
        <v>0</v>
      </c>
      <c r="BD669" s="171">
        <f>(VLOOKUP($D669,'P4 Destination'!$C$21:$M$176,4,0))*BC669</f>
        <v>0</v>
      </c>
      <c r="BE669" s="172">
        <f t="shared" si="299"/>
        <v>0</v>
      </c>
      <c r="BF669" s="171">
        <f>(VLOOKUP($D669,'P4 Destination'!$C$21:$M$176,5,0))*BE669</f>
        <v>0</v>
      </c>
      <c r="BG669" s="172">
        <f t="shared" si="300"/>
        <v>0</v>
      </c>
      <c r="BH669" s="171">
        <f>(VLOOKUP($D669,'P4 Destination'!$C$21:$M$176,6,0))*BG669</f>
        <v>0</v>
      </c>
      <c r="BI669" s="172">
        <f t="shared" si="301"/>
        <v>0</v>
      </c>
      <c r="BJ669" s="171">
        <f>(VLOOKUP($D669,'P4 Destination'!$C$21:$M$176,7,0))*BI669</f>
        <v>0</v>
      </c>
      <c r="BK669" s="172">
        <f t="shared" si="302"/>
        <v>45</v>
      </c>
      <c r="BL669" s="171">
        <f>(VLOOKUP($D669,'P4 Destination'!$C$21:$M$176,8,0))*BK669</f>
        <v>0</v>
      </c>
      <c r="BM669" s="172">
        <f t="shared" si="303"/>
        <v>0</v>
      </c>
      <c r="BN669" s="171">
        <f>(VLOOKUP($D669,'P4 Destination'!$C$21:$M$176,9,0))*BM669</f>
        <v>0</v>
      </c>
      <c r="BO669" s="154">
        <f t="shared" si="304"/>
        <v>1</v>
      </c>
      <c r="BP669" s="171">
        <f>(VLOOKUP(D669,'P4 Destination'!$C$21:$M$176,10,0))*K669</f>
        <v>0</v>
      </c>
      <c r="BQ669" s="171">
        <f>(VLOOKUP(D669,'P4 Destination'!$C$21:$M$176,11,0))*J669</f>
        <v>0</v>
      </c>
      <c r="BR669" s="173">
        <f t="shared" si="305"/>
        <v>0</v>
      </c>
      <c r="BS669" s="173">
        <f>(AV669*2500)*'P6 Verzekering'!$E$11</f>
        <v>0</v>
      </c>
      <c r="BT669" s="173">
        <f>(AW669*2500)*'P6 Verzekering'!$E$12</f>
        <v>0</v>
      </c>
      <c r="BU669" s="173">
        <f>(L669*2500)*'P6 Verzekering'!$E$13</f>
        <v>0</v>
      </c>
      <c r="BV669" s="173">
        <f t="shared" si="306"/>
        <v>0</v>
      </c>
      <c r="BW669"/>
      <c r="BX669"/>
    </row>
    <row r="670" spans="1:76">
      <c r="A670" s="152" t="s">
        <v>2278</v>
      </c>
      <c r="B670" s="152" t="s">
        <v>219</v>
      </c>
      <c r="C670" s="152" t="s">
        <v>219</v>
      </c>
      <c r="D670" s="152" t="s">
        <v>380</v>
      </c>
      <c r="E670" s="152" t="s">
        <v>379</v>
      </c>
      <c r="F670" s="153">
        <f t="shared" si="280"/>
        <v>30</v>
      </c>
      <c r="G670" s="154">
        <v>1</v>
      </c>
      <c r="H670" s="154">
        <f>IFERROR(VLOOKUP(B670,'P2 Origin'!$C$21:$Q$176,15,FALSE),0)</f>
        <v>0</v>
      </c>
      <c r="I670" s="154">
        <f>IFERROR(VLOOKUP(D670,'P4 Destination'!$C$21:$Q$176,15,FALSE),0)</f>
        <v>1</v>
      </c>
      <c r="J670" s="155">
        <v>1</v>
      </c>
      <c r="K670" s="155"/>
      <c r="L670" s="156">
        <v>0</v>
      </c>
      <c r="M670" s="155">
        <v>0</v>
      </c>
      <c r="N670" s="155">
        <v>0</v>
      </c>
      <c r="O670" s="157">
        <f t="shared" si="281"/>
        <v>0</v>
      </c>
      <c r="P670" s="158">
        <f t="shared" si="282"/>
        <v>0</v>
      </c>
      <c r="Q670" s="159">
        <f>IFERROR(VLOOKUP(N670,'P1 Intra-Europees'!$A$15:$H$25,3,0),0)*P670</f>
        <v>0</v>
      </c>
      <c r="R670" s="160">
        <f t="shared" si="283"/>
        <v>0</v>
      </c>
      <c r="S670" s="159">
        <f>IFERROR(VLOOKUP(N670,'P1 Intra-Europees'!$A$15:$H$25,4,0),0)*R670</f>
        <v>0</v>
      </c>
      <c r="T670" s="160">
        <f t="shared" si="284"/>
        <v>0</v>
      </c>
      <c r="U670" s="159">
        <f>IFERROR(VLOOKUP(N670,'P1 Intra-Europees'!$A$15:$H$25,5,0),0)*T670</f>
        <v>0</v>
      </c>
      <c r="V670" s="160">
        <f t="shared" si="285"/>
        <v>0</v>
      </c>
      <c r="W670" s="159">
        <f>IFERROR(VLOOKUP(N670,'P1 Intra-Europees'!$A$15:$H$25,6,0),0)*V670</f>
        <v>0</v>
      </c>
      <c r="X670" s="160">
        <f t="shared" si="286"/>
        <v>0</v>
      </c>
      <c r="Y670" s="159">
        <f>IFERROR(VLOOKUP(N670,'P1 Intra-Europees'!$A$15:$H$25,7,0),0)*X670</f>
        <v>0</v>
      </c>
      <c r="Z670" s="161">
        <f t="shared" si="287"/>
        <v>0</v>
      </c>
      <c r="AA670" s="162">
        <f>IFERROR(VLOOKUP(N670,'P1 Intra-Europees'!$A$15:$H$25,8,0),0)*Z670</f>
        <v>0</v>
      </c>
      <c r="AB670" s="163">
        <f t="shared" si="288"/>
        <v>0</v>
      </c>
      <c r="AC670" s="157" t="str">
        <f>VLOOKUP(B670,'P2 Origin'!$C$21:$O$176,13,0)</f>
        <v>EUR</v>
      </c>
      <c r="AD670" s="164">
        <f t="shared" si="289"/>
        <v>0</v>
      </c>
      <c r="AE670" s="165">
        <f>IF(AU670&gt;0.1,VLOOKUP(B670,'P2 Origin'!$C$21:$M$176,3,0)*H670,0)</f>
        <v>0</v>
      </c>
      <c r="AF670" s="166">
        <f t="shared" si="290"/>
        <v>0</v>
      </c>
      <c r="AG670" s="165">
        <f>(VLOOKUP(B670,'P2 Origin'!$C$21:$M$176,4,0))*AF670</f>
        <v>0</v>
      </c>
      <c r="AH670" s="166">
        <f t="shared" si="291"/>
        <v>0</v>
      </c>
      <c r="AI670" s="165">
        <f>(VLOOKUP(B670,'P2 Origin'!$C$21:$M$176,5,0))*AH670</f>
        <v>0</v>
      </c>
      <c r="AJ670" s="166">
        <f t="shared" si="307"/>
        <v>0</v>
      </c>
      <c r="AK670" s="165">
        <f>(VLOOKUP(B670,'P2 Origin'!$C$21:$M$176,6,0))*AJ670</f>
        <v>0</v>
      </c>
      <c r="AL670" s="166">
        <f t="shared" si="292"/>
        <v>30</v>
      </c>
      <c r="AM670" s="165">
        <f>(VLOOKUP($B670,'P2 Origin'!$C$21:$M$176,7,0))*AL670</f>
        <v>0</v>
      </c>
      <c r="AN670" s="166">
        <f t="shared" si="293"/>
        <v>0</v>
      </c>
      <c r="AO670" s="165">
        <f>(VLOOKUP($B670,'P2 Origin'!$C$21:$M$176,8,0))*AN670</f>
        <v>0</v>
      </c>
      <c r="AP670" s="166">
        <f t="shared" si="294"/>
        <v>0</v>
      </c>
      <c r="AQ670" s="165">
        <f>(VLOOKUP($B670,'P2 Origin'!$C$21:$M$176,9,0))*AP670</f>
        <v>0</v>
      </c>
      <c r="AR670" s="155">
        <f t="shared" si="295"/>
        <v>1</v>
      </c>
      <c r="AS670" s="164">
        <f>(VLOOKUP(B670,'P2 Origin'!$C$21:$M$176,10,0))*K670</f>
        <v>0</v>
      </c>
      <c r="AT670" s="164">
        <f>(VLOOKUP(B670,'P2 Origin'!$C$21:$M$176,11,0))*J670</f>
        <v>0</v>
      </c>
      <c r="AU670" s="167">
        <v>30</v>
      </c>
      <c r="AV670" s="168">
        <v>30</v>
      </c>
      <c r="AW670" s="169">
        <v>0</v>
      </c>
      <c r="AX670" s="170">
        <f>IF(AU670&gt;=0.1,'P3 Bureaumarge zee- en luchtvr.'!$D$12,0)</f>
        <v>0</v>
      </c>
      <c r="AY670" s="163">
        <f t="shared" si="296"/>
        <v>0</v>
      </c>
      <c r="AZ670" s="157" t="str">
        <f>VLOOKUP(D670,'P4 Destination'!$C$21:$O$176,13,0)</f>
        <v>USD</v>
      </c>
      <c r="BA670" s="164">
        <f t="shared" si="297"/>
        <v>0</v>
      </c>
      <c r="BB670" s="171">
        <f>IF(AU670&gt;0.1,(VLOOKUP(D670,'P4 Destination'!$C$21:$M$176,3,0))*I670,0)</f>
        <v>0</v>
      </c>
      <c r="BC670" s="172">
        <f t="shared" si="298"/>
        <v>0</v>
      </c>
      <c r="BD670" s="171">
        <f>(VLOOKUP($D670,'P4 Destination'!$C$21:$M$176,4,0))*BC670</f>
        <v>0</v>
      </c>
      <c r="BE670" s="172">
        <f t="shared" si="299"/>
        <v>0</v>
      </c>
      <c r="BF670" s="171">
        <f>(VLOOKUP($D670,'P4 Destination'!$C$21:$M$176,5,0))*BE670</f>
        <v>0</v>
      </c>
      <c r="BG670" s="172">
        <f t="shared" si="300"/>
        <v>0</v>
      </c>
      <c r="BH670" s="171">
        <f>(VLOOKUP($D670,'P4 Destination'!$C$21:$M$176,6,0))*BG670</f>
        <v>0</v>
      </c>
      <c r="BI670" s="172">
        <f t="shared" si="301"/>
        <v>30</v>
      </c>
      <c r="BJ670" s="171">
        <f>(VLOOKUP($D670,'P4 Destination'!$C$21:$M$176,7,0))*BI670</f>
        <v>0</v>
      </c>
      <c r="BK670" s="172">
        <f t="shared" si="302"/>
        <v>0</v>
      </c>
      <c r="BL670" s="171">
        <f>(VLOOKUP($D670,'P4 Destination'!$C$21:$M$176,8,0))*BK670</f>
        <v>0</v>
      </c>
      <c r="BM670" s="172">
        <f t="shared" si="303"/>
        <v>0</v>
      </c>
      <c r="BN670" s="171">
        <f>(VLOOKUP($D670,'P4 Destination'!$C$21:$M$176,9,0))*BM670</f>
        <v>0</v>
      </c>
      <c r="BO670" s="154">
        <f t="shared" si="304"/>
        <v>1</v>
      </c>
      <c r="BP670" s="171">
        <f>(VLOOKUP(D670,'P4 Destination'!$C$21:$M$176,10,0))*K670</f>
        <v>0</v>
      </c>
      <c r="BQ670" s="171">
        <f>(VLOOKUP(D670,'P4 Destination'!$C$21:$M$176,11,0))*J670</f>
        <v>0</v>
      </c>
      <c r="BR670" s="173">
        <f t="shared" si="305"/>
        <v>0</v>
      </c>
      <c r="BS670" s="173">
        <f>(AV670*2500)*'P6 Verzekering'!$E$11</f>
        <v>0</v>
      </c>
      <c r="BT670" s="173">
        <f>(AW670*2500)*'P6 Verzekering'!$E$12</f>
        <v>0</v>
      </c>
      <c r="BU670" s="173">
        <f>(L670*2500)*'P6 Verzekering'!$E$13</f>
        <v>0</v>
      </c>
      <c r="BV670" s="173">
        <f t="shared" si="306"/>
        <v>0</v>
      </c>
      <c r="BW670"/>
      <c r="BX670"/>
    </row>
    <row r="671" spans="1:76">
      <c r="A671" s="152" t="s">
        <v>2279</v>
      </c>
      <c r="B671" s="152" t="s">
        <v>219</v>
      </c>
      <c r="C671" s="152" t="s">
        <v>219</v>
      </c>
      <c r="D671" s="152" t="s">
        <v>380</v>
      </c>
      <c r="E671" s="152" t="s">
        <v>379</v>
      </c>
      <c r="F671" s="153">
        <f t="shared" si="280"/>
        <v>22</v>
      </c>
      <c r="G671" s="154">
        <v>1</v>
      </c>
      <c r="H671" s="154">
        <f>IFERROR(VLOOKUP(B671,'P2 Origin'!$C$21:$Q$176,15,FALSE),0)</f>
        <v>0</v>
      </c>
      <c r="I671" s="154">
        <f>IFERROR(VLOOKUP(D671,'P4 Destination'!$C$21:$Q$176,15,FALSE),0)</f>
        <v>1</v>
      </c>
      <c r="J671" s="155"/>
      <c r="K671" s="155">
        <v>1</v>
      </c>
      <c r="L671" s="156">
        <v>0</v>
      </c>
      <c r="M671" s="155">
        <v>0</v>
      </c>
      <c r="N671" s="155">
        <v>0</v>
      </c>
      <c r="O671" s="157">
        <f t="shared" si="281"/>
        <v>0</v>
      </c>
      <c r="P671" s="158">
        <f t="shared" si="282"/>
        <v>0</v>
      </c>
      <c r="Q671" s="159">
        <f>IFERROR(VLOOKUP(N671,'P1 Intra-Europees'!$A$15:$H$25,3,0),0)*P671</f>
        <v>0</v>
      </c>
      <c r="R671" s="160">
        <f t="shared" si="283"/>
        <v>0</v>
      </c>
      <c r="S671" s="159">
        <f>IFERROR(VLOOKUP(N671,'P1 Intra-Europees'!$A$15:$H$25,4,0),0)*R671</f>
        <v>0</v>
      </c>
      <c r="T671" s="160">
        <f t="shared" si="284"/>
        <v>0</v>
      </c>
      <c r="U671" s="159">
        <f>IFERROR(VLOOKUP(N671,'P1 Intra-Europees'!$A$15:$H$25,5,0),0)*T671</f>
        <v>0</v>
      </c>
      <c r="V671" s="160">
        <f t="shared" si="285"/>
        <v>0</v>
      </c>
      <c r="W671" s="159">
        <f>IFERROR(VLOOKUP(N671,'P1 Intra-Europees'!$A$15:$H$25,6,0),0)*V671</f>
        <v>0</v>
      </c>
      <c r="X671" s="160">
        <f t="shared" si="286"/>
        <v>0</v>
      </c>
      <c r="Y671" s="159">
        <f>IFERROR(VLOOKUP(N671,'P1 Intra-Europees'!$A$15:$H$25,7,0),0)*X671</f>
        <v>0</v>
      </c>
      <c r="Z671" s="161">
        <f t="shared" si="287"/>
        <v>0</v>
      </c>
      <c r="AA671" s="162">
        <f>IFERROR(VLOOKUP(N671,'P1 Intra-Europees'!$A$15:$H$25,8,0),0)*Z671</f>
        <v>0</v>
      </c>
      <c r="AB671" s="163">
        <f t="shared" si="288"/>
        <v>0</v>
      </c>
      <c r="AC671" s="157" t="str">
        <f>VLOOKUP(B671,'P2 Origin'!$C$21:$O$176,13,0)</f>
        <v>EUR</v>
      </c>
      <c r="AD671" s="164">
        <f t="shared" si="289"/>
        <v>0</v>
      </c>
      <c r="AE671" s="165">
        <f>IF(AU671&gt;0.1,VLOOKUP(B671,'P2 Origin'!$C$21:$M$176,3,0)*H671,0)</f>
        <v>0</v>
      </c>
      <c r="AF671" s="166">
        <f t="shared" si="290"/>
        <v>0</v>
      </c>
      <c r="AG671" s="165">
        <f>(VLOOKUP(B671,'P2 Origin'!$C$21:$M$176,4,0))*AF671</f>
        <v>0</v>
      </c>
      <c r="AH671" s="166">
        <f t="shared" si="291"/>
        <v>0</v>
      </c>
      <c r="AI671" s="165">
        <f>(VLOOKUP(B671,'P2 Origin'!$C$21:$M$176,5,0))*AH671</f>
        <v>0</v>
      </c>
      <c r="AJ671" s="166">
        <f t="shared" si="307"/>
        <v>22</v>
      </c>
      <c r="AK671" s="165">
        <f>(VLOOKUP(B671,'P2 Origin'!$C$21:$M$176,6,0))*AJ671</f>
        <v>0</v>
      </c>
      <c r="AL671" s="166">
        <f t="shared" si="292"/>
        <v>0</v>
      </c>
      <c r="AM671" s="165">
        <f>(VLOOKUP($B671,'P2 Origin'!$C$21:$M$176,7,0))*AL671</f>
        <v>0</v>
      </c>
      <c r="AN671" s="166">
        <f t="shared" si="293"/>
        <v>0</v>
      </c>
      <c r="AO671" s="165">
        <f>(VLOOKUP($B671,'P2 Origin'!$C$21:$M$176,8,0))*AN671</f>
        <v>0</v>
      </c>
      <c r="AP671" s="166">
        <f t="shared" si="294"/>
        <v>0</v>
      </c>
      <c r="AQ671" s="165">
        <f>(VLOOKUP($B671,'P2 Origin'!$C$21:$M$176,9,0))*AP671</f>
        <v>0</v>
      </c>
      <c r="AR671" s="155">
        <f t="shared" si="295"/>
        <v>1</v>
      </c>
      <c r="AS671" s="164">
        <f>(VLOOKUP(B671,'P2 Origin'!$C$21:$M$176,10,0))*K671</f>
        <v>0</v>
      </c>
      <c r="AT671" s="164">
        <f>(VLOOKUP(B671,'P2 Origin'!$C$21:$M$176,11,0))*J671</f>
        <v>0</v>
      </c>
      <c r="AU671" s="167">
        <v>22</v>
      </c>
      <c r="AV671" s="168">
        <v>22</v>
      </c>
      <c r="AW671" s="169">
        <v>0</v>
      </c>
      <c r="AX671" s="170">
        <f>IF(AU671&gt;=0.1,'P3 Bureaumarge zee- en luchtvr.'!$D$12,0)</f>
        <v>0</v>
      </c>
      <c r="AY671" s="163">
        <f t="shared" si="296"/>
        <v>0</v>
      </c>
      <c r="AZ671" s="157" t="str">
        <f>VLOOKUP(D671,'P4 Destination'!$C$21:$O$176,13,0)</f>
        <v>USD</v>
      </c>
      <c r="BA671" s="164">
        <f t="shared" si="297"/>
        <v>0</v>
      </c>
      <c r="BB671" s="171">
        <f>IF(AU671&gt;0.1,(VLOOKUP(D671,'P4 Destination'!$C$21:$M$176,3,0))*I671,0)</f>
        <v>0</v>
      </c>
      <c r="BC671" s="172">
        <f t="shared" si="298"/>
        <v>0</v>
      </c>
      <c r="BD671" s="171">
        <f>(VLOOKUP($D671,'P4 Destination'!$C$21:$M$176,4,0))*BC671</f>
        <v>0</v>
      </c>
      <c r="BE671" s="172">
        <f t="shared" si="299"/>
        <v>0</v>
      </c>
      <c r="BF671" s="171">
        <f>(VLOOKUP($D671,'P4 Destination'!$C$21:$M$176,5,0))*BE671</f>
        <v>0</v>
      </c>
      <c r="BG671" s="172">
        <f t="shared" si="300"/>
        <v>22</v>
      </c>
      <c r="BH671" s="171">
        <f>(VLOOKUP($D671,'P4 Destination'!$C$21:$M$176,6,0))*BG671</f>
        <v>0</v>
      </c>
      <c r="BI671" s="172">
        <f t="shared" si="301"/>
        <v>0</v>
      </c>
      <c r="BJ671" s="171">
        <f>(VLOOKUP($D671,'P4 Destination'!$C$21:$M$176,7,0))*BI671</f>
        <v>0</v>
      </c>
      <c r="BK671" s="172">
        <f t="shared" si="302"/>
        <v>0</v>
      </c>
      <c r="BL671" s="171">
        <f>(VLOOKUP($D671,'P4 Destination'!$C$21:$M$176,8,0))*BK671</f>
        <v>0</v>
      </c>
      <c r="BM671" s="172">
        <f t="shared" si="303"/>
        <v>0</v>
      </c>
      <c r="BN671" s="171">
        <f>(VLOOKUP($D671,'P4 Destination'!$C$21:$M$176,9,0))*BM671</f>
        <v>0</v>
      </c>
      <c r="BO671" s="154">
        <f t="shared" si="304"/>
        <v>1</v>
      </c>
      <c r="BP671" s="171">
        <f>(VLOOKUP(D671,'P4 Destination'!$C$21:$M$176,10,0))*K671</f>
        <v>0</v>
      </c>
      <c r="BQ671" s="171">
        <f>(VLOOKUP(D671,'P4 Destination'!$C$21:$M$176,11,0))*J671</f>
        <v>0</v>
      </c>
      <c r="BR671" s="173">
        <f t="shared" si="305"/>
        <v>0</v>
      </c>
      <c r="BS671" s="173">
        <f>(AV671*2500)*'P6 Verzekering'!$E$11</f>
        <v>0</v>
      </c>
      <c r="BT671" s="173">
        <f>(AW671*2500)*'P6 Verzekering'!$E$12</f>
        <v>0</v>
      </c>
      <c r="BU671" s="173">
        <f>(L671*2500)*'P6 Verzekering'!$E$13</f>
        <v>0</v>
      </c>
      <c r="BV671" s="173">
        <f t="shared" si="306"/>
        <v>0</v>
      </c>
      <c r="BW671"/>
      <c r="BX671"/>
    </row>
    <row r="672" spans="1:76">
      <c r="A672" s="152" t="s">
        <v>2281</v>
      </c>
      <c r="B672" s="152" t="s">
        <v>219</v>
      </c>
      <c r="C672" s="152" t="s">
        <v>219</v>
      </c>
      <c r="D672" s="152" t="s">
        <v>380</v>
      </c>
      <c r="E672" s="152" t="s">
        <v>379</v>
      </c>
      <c r="F672" s="153">
        <f t="shared" si="280"/>
        <v>3.28</v>
      </c>
      <c r="G672" s="154">
        <v>1</v>
      </c>
      <c r="H672" s="154">
        <f>IFERROR(VLOOKUP(B672,'P2 Origin'!$C$21:$Q$176,15,FALSE),0)</f>
        <v>0</v>
      </c>
      <c r="I672" s="154">
        <f>IFERROR(VLOOKUP(D672,'P4 Destination'!$C$21:$Q$176,15,FALSE),0)</f>
        <v>1</v>
      </c>
      <c r="J672" s="155">
        <v>1</v>
      </c>
      <c r="K672" s="155"/>
      <c r="L672" s="156">
        <v>0</v>
      </c>
      <c r="M672" s="155">
        <v>0</v>
      </c>
      <c r="N672" s="155">
        <v>0</v>
      </c>
      <c r="O672" s="157">
        <f t="shared" si="281"/>
        <v>0</v>
      </c>
      <c r="P672" s="158">
        <f t="shared" si="282"/>
        <v>0</v>
      </c>
      <c r="Q672" s="159">
        <f>IFERROR(VLOOKUP(N672,'P1 Intra-Europees'!$A$15:$H$25,3,0),0)*P672</f>
        <v>0</v>
      </c>
      <c r="R672" s="160">
        <f t="shared" si="283"/>
        <v>0</v>
      </c>
      <c r="S672" s="159">
        <f>IFERROR(VLOOKUP(N672,'P1 Intra-Europees'!$A$15:$H$25,4,0),0)*R672</f>
        <v>0</v>
      </c>
      <c r="T672" s="160">
        <f t="shared" si="284"/>
        <v>0</v>
      </c>
      <c r="U672" s="159">
        <f>IFERROR(VLOOKUP(N672,'P1 Intra-Europees'!$A$15:$H$25,5,0),0)*T672</f>
        <v>0</v>
      </c>
      <c r="V672" s="160">
        <f t="shared" si="285"/>
        <v>0</v>
      </c>
      <c r="W672" s="159">
        <f>IFERROR(VLOOKUP(N672,'P1 Intra-Europees'!$A$15:$H$25,6,0),0)*V672</f>
        <v>0</v>
      </c>
      <c r="X672" s="160">
        <f t="shared" si="286"/>
        <v>0</v>
      </c>
      <c r="Y672" s="159">
        <f>IFERROR(VLOOKUP(N672,'P1 Intra-Europees'!$A$15:$H$25,7,0),0)*X672</f>
        <v>0</v>
      </c>
      <c r="Z672" s="161">
        <f t="shared" si="287"/>
        <v>0</v>
      </c>
      <c r="AA672" s="162">
        <f>IFERROR(VLOOKUP(N672,'P1 Intra-Europees'!$A$15:$H$25,8,0),0)*Z672</f>
        <v>0</v>
      </c>
      <c r="AB672" s="163">
        <f t="shared" si="288"/>
        <v>0</v>
      </c>
      <c r="AC672" s="157" t="str">
        <f>VLOOKUP(B672,'P2 Origin'!$C$21:$O$176,13,0)</f>
        <v>EUR</v>
      </c>
      <c r="AD672" s="164">
        <f t="shared" si="289"/>
        <v>0</v>
      </c>
      <c r="AE672" s="165">
        <f>IF(AU672&gt;0.1,VLOOKUP(B672,'P2 Origin'!$C$21:$M$176,3,0)*H672,0)</f>
        <v>0</v>
      </c>
      <c r="AF672" s="166">
        <f t="shared" si="290"/>
        <v>3.28</v>
      </c>
      <c r="AG672" s="165">
        <f>(VLOOKUP(B672,'P2 Origin'!$C$21:$M$176,4,0))*AF672</f>
        <v>0</v>
      </c>
      <c r="AH672" s="166">
        <f t="shared" si="291"/>
        <v>0</v>
      </c>
      <c r="AI672" s="165">
        <f>(VLOOKUP(B672,'P2 Origin'!$C$21:$M$176,5,0))*AH672</f>
        <v>0</v>
      </c>
      <c r="AJ672" s="166">
        <f t="shared" si="307"/>
        <v>0</v>
      </c>
      <c r="AK672" s="165">
        <f>(VLOOKUP(B672,'P2 Origin'!$C$21:$M$176,6,0))*AJ672</f>
        <v>0</v>
      </c>
      <c r="AL672" s="166">
        <f t="shared" si="292"/>
        <v>0</v>
      </c>
      <c r="AM672" s="165">
        <f>(VLOOKUP($B672,'P2 Origin'!$C$21:$M$176,7,0))*AL672</f>
        <v>0</v>
      </c>
      <c r="AN672" s="166">
        <f t="shared" si="293"/>
        <v>0</v>
      </c>
      <c r="AO672" s="165">
        <f>(VLOOKUP($B672,'P2 Origin'!$C$21:$M$176,8,0))*AN672</f>
        <v>0</v>
      </c>
      <c r="AP672" s="166">
        <f t="shared" si="294"/>
        <v>0</v>
      </c>
      <c r="AQ672" s="165">
        <f>(VLOOKUP($B672,'P2 Origin'!$C$21:$M$176,9,0))*AP672</f>
        <v>0</v>
      </c>
      <c r="AR672" s="155">
        <f t="shared" si="295"/>
        <v>1</v>
      </c>
      <c r="AS672" s="164">
        <f>(VLOOKUP(B672,'P2 Origin'!$C$21:$M$176,10,0))*K672</f>
        <v>0</v>
      </c>
      <c r="AT672" s="164">
        <f>(VLOOKUP(B672,'P2 Origin'!$C$21:$M$176,11,0))*J672</f>
        <v>0</v>
      </c>
      <c r="AU672" s="167">
        <v>3.28</v>
      </c>
      <c r="AV672" s="168">
        <v>3.28</v>
      </c>
      <c r="AW672" s="169">
        <v>0</v>
      </c>
      <c r="AX672" s="170">
        <f>IF(AU672&gt;=0.1,'P3 Bureaumarge zee- en luchtvr.'!$D$12,0)</f>
        <v>0</v>
      </c>
      <c r="AY672" s="163">
        <f t="shared" si="296"/>
        <v>0</v>
      </c>
      <c r="AZ672" s="157" t="str">
        <f>VLOOKUP(D672,'P4 Destination'!$C$21:$O$176,13,0)</f>
        <v>USD</v>
      </c>
      <c r="BA672" s="164">
        <f t="shared" si="297"/>
        <v>0</v>
      </c>
      <c r="BB672" s="171">
        <f>IF(AU672&gt;0.1,(VLOOKUP(D672,'P4 Destination'!$C$21:$M$176,3,0))*I672,0)</f>
        <v>0</v>
      </c>
      <c r="BC672" s="172">
        <f t="shared" si="298"/>
        <v>3.28</v>
      </c>
      <c r="BD672" s="171">
        <f>(VLOOKUP($D672,'P4 Destination'!$C$21:$M$176,4,0))*BC672</f>
        <v>0</v>
      </c>
      <c r="BE672" s="172">
        <f t="shared" si="299"/>
        <v>0</v>
      </c>
      <c r="BF672" s="171">
        <f>(VLOOKUP($D672,'P4 Destination'!$C$21:$M$176,5,0))*BE672</f>
        <v>0</v>
      </c>
      <c r="BG672" s="172">
        <f t="shared" si="300"/>
        <v>0</v>
      </c>
      <c r="BH672" s="171">
        <f>(VLOOKUP($D672,'P4 Destination'!$C$21:$M$176,6,0))*BG672</f>
        <v>0</v>
      </c>
      <c r="BI672" s="172">
        <f t="shared" si="301"/>
        <v>0</v>
      </c>
      <c r="BJ672" s="171">
        <f>(VLOOKUP($D672,'P4 Destination'!$C$21:$M$176,7,0))*BI672</f>
        <v>0</v>
      </c>
      <c r="BK672" s="172">
        <f t="shared" si="302"/>
        <v>0</v>
      </c>
      <c r="BL672" s="171">
        <f>(VLOOKUP($D672,'P4 Destination'!$C$21:$M$176,8,0))*BK672</f>
        <v>0</v>
      </c>
      <c r="BM672" s="172">
        <f t="shared" si="303"/>
        <v>0</v>
      </c>
      <c r="BN672" s="171">
        <f>(VLOOKUP($D672,'P4 Destination'!$C$21:$M$176,9,0))*BM672</f>
        <v>0</v>
      </c>
      <c r="BO672" s="154">
        <f t="shared" si="304"/>
        <v>1</v>
      </c>
      <c r="BP672" s="171">
        <f>(VLOOKUP(D672,'P4 Destination'!$C$21:$M$176,10,0))*K672</f>
        <v>0</v>
      </c>
      <c r="BQ672" s="171">
        <f>(VLOOKUP(D672,'P4 Destination'!$C$21:$M$176,11,0))*J672</f>
        <v>0</v>
      </c>
      <c r="BR672" s="173">
        <f t="shared" si="305"/>
        <v>0</v>
      </c>
      <c r="BS672" s="173">
        <f>(AV672*2500)*'P6 Verzekering'!$E$11</f>
        <v>0</v>
      </c>
      <c r="BT672" s="173">
        <f>(AW672*2500)*'P6 Verzekering'!$E$12</f>
        <v>0</v>
      </c>
      <c r="BU672" s="173">
        <f>(L672*2500)*'P6 Verzekering'!$E$13</f>
        <v>0</v>
      </c>
      <c r="BV672" s="173">
        <f t="shared" si="306"/>
        <v>0</v>
      </c>
      <c r="BW672"/>
      <c r="BX672"/>
    </row>
    <row r="673" spans="1:76">
      <c r="A673" s="152" t="s">
        <v>2285</v>
      </c>
      <c r="B673" s="152" t="s">
        <v>219</v>
      </c>
      <c r="C673" s="152" t="s">
        <v>219</v>
      </c>
      <c r="D673" s="152" t="s">
        <v>285</v>
      </c>
      <c r="E673" s="152" t="s">
        <v>282</v>
      </c>
      <c r="F673" s="153">
        <f t="shared" si="280"/>
        <v>60</v>
      </c>
      <c r="G673" s="154">
        <v>1</v>
      </c>
      <c r="H673" s="154">
        <f>IFERROR(VLOOKUP(B673,'P2 Origin'!$C$21:$Q$176,15,FALSE),0)</f>
        <v>0</v>
      </c>
      <c r="I673" s="154">
        <f>IFERROR(VLOOKUP(D673,'P4 Destination'!$C$21:$Q$176,15,FALSE),0)</f>
        <v>0</v>
      </c>
      <c r="J673" s="155"/>
      <c r="K673" s="155">
        <v>1</v>
      </c>
      <c r="L673" s="156">
        <v>0</v>
      </c>
      <c r="M673" s="155">
        <v>0</v>
      </c>
      <c r="N673" s="155">
        <v>0</v>
      </c>
      <c r="O673" s="157">
        <f t="shared" si="281"/>
        <v>0</v>
      </c>
      <c r="P673" s="158">
        <f t="shared" si="282"/>
        <v>0</v>
      </c>
      <c r="Q673" s="159">
        <f>IFERROR(VLOOKUP(N673,'P1 Intra-Europees'!$A$15:$H$25,3,0),0)*P673</f>
        <v>0</v>
      </c>
      <c r="R673" s="160">
        <f t="shared" si="283"/>
        <v>0</v>
      </c>
      <c r="S673" s="159">
        <f>IFERROR(VLOOKUP(N673,'P1 Intra-Europees'!$A$15:$H$25,4,0),0)*R673</f>
        <v>0</v>
      </c>
      <c r="T673" s="160">
        <f t="shared" si="284"/>
        <v>0</v>
      </c>
      <c r="U673" s="159">
        <f>IFERROR(VLOOKUP(N673,'P1 Intra-Europees'!$A$15:$H$25,5,0),0)*T673</f>
        <v>0</v>
      </c>
      <c r="V673" s="160">
        <f t="shared" si="285"/>
        <v>0</v>
      </c>
      <c r="W673" s="159">
        <f>IFERROR(VLOOKUP(N673,'P1 Intra-Europees'!$A$15:$H$25,6,0),0)*V673</f>
        <v>0</v>
      </c>
      <c r="X673" s="160">
        <f t="shared" si="286"/>
        <v>0</v>
      </c>
      <c r="Y673" s="159">
        <f>IFERROR(VLOOKUP(N673,'P1 Intra-Europees'!$A$15:$H$25,7,0),0)*X673</f>
        <v>0</v>
      </c>
      <c r="Z673" s="161">
        <f t="shared" si="287"/>
        <v>0</v>
      </c>
      <c r="AA673" s="162">
        <f>IFERROR(VLOOKUP(N673,'P1 Intra-Europees'!$A$15:$H$25,8,0),0)*Z673</f>
        <v>0</v>
      </c>
      <c r="AB673" s="163">
        <f t="shared" si="288"/>
        <v>0</v>
      </c>
      <c r="AC673" s="157" t="str">
        <f>VLOOKUP(B673,'P2 Origin'!$C$21:$O$176,13,0)</f>
        <v>EUR</v>
      </c>
      <c r="AD673" s="164">
        <f t="shared" si="289"/>
        <v>0</v>
      </c>
      <c r="AE673" s="165">
        <f>IF(AU673&gt;0.1,VLOOKUP(B673,'P2 Origin'!$C$21:$M$176,3,0)*H673,0)</f>
        <v>0</v>
      </c>
      <c r="AF673" s="166">
        <f t="shared" si="290"/>
        <v>0</v>
      </c>
      <c r="AG673" s="165">
        <f>(VLOOKUP(B673,'P2 Origin'!$C$21:$M$176,4,0))*AF673</f>
        <v>0</v>
      </c>
      <c r="AH673" s="166">
        <f t="shared" si="291"/>
        <v>0</v>
      </c>
      <c r="AI673" s="165">
        <f>(VLOOKUP(B673,'P2 Origin'!$C$21:$M$176,5,0))*AH673</f>
        <v>0</v>
      </c>
      <c r="AJ673" s="166">
        <f t="shared" si="307"/>
        <v>0</v>
      </c>
      <c r="AK673" s="165">
        <f>(VLOOKUP(B673,'P2 Origin'!$C$21:$M$176,6,0))*AJ673</f>
        <v>0</v>
      </c>
      <c r="AL673" s="166">
        <f t="shared" si="292"/>
        <v>0</v>
      </c>
      <c r="AM673" s="165">
        <f>(VLOOKUP($B673,'P2 Origin'!$C$21:$M$176,7,0))*AL673</f>
        <v>0</v>
      </c>
      <c r="AN673" s="166">
        <f t="shared" si="293"/>
        <v>0</v>
      </c>
      <c r="AO673" s="165">
        <f>(VLOOKUP($B673,'P2 Origin'!$C$21:$M$176,8,0))*AN673</f>
        <v>0</v>
      </c>
      <c r="AP673" s="166">
        <f t="shared" si="294"/>
        <v>60</v>
      </c>
      <c r="AQ673" s="165">
        <f>(VLOOKUP($B673,'P2 Origin'!$C$21:$M$176,9,0))*AP673</f>
        <v>0</v>
      </c>
      <c r="AR673" s="155">
        <f t="shared" si="295"/>
        <v>1</v>
      </c>
      <c r="AS673" s="164">
        <f>(VLOOKUP(B673,'P2 Origin'!$C$21:$M$176,10,0))*K673</f>
        <v>0</v>
      </c>
      <c r="AT673" s="164">
        <f>(VLOOKUP(B673,'P2 Origin'!$C$21:$M$176,11,0))*J673</f>
        <v>0</v>
      </c>
      <c r="AU673" s="167">
        <v>60</v>
      </c>
      <c r="AV673" s="168">
        <v>60</v>
      </c>
      <c r="AW673" s="169">
        <v>0</v>
      </c>
      <c r="AX673" s="170">
        <f>IF(AU673&gt;=0.1,'P3 Bureaumarge zee- en luchtvr.'!$D$12,0)</f>
        <v>0</v>
      </c>
      <c r="AY673" s="163">
        <f t="shared" si="296"/>
        <v>0</v>
      </c>
      <c r="AZ673" s="157" t="str">
        <f>VLOOKUP(D673,'P4 Destination'!$C$21:$O$176,13,0)</f>
        <v>USD</v>
      </c>
      <c r="BA673" s="164">
        <f t="shared" si="297"/>
        <v>0</v>
      </c>
      <c r="BB673" s="171">
        <f>IF(AU673&gt;0.1,(VLOOKUP(D673,'P4 Destination'!$C$21:$M$176,3,0))*I673,0)</f>
        <v>0</v>
      </c>
      <c r="BC673" s="172">
        <f t="shared" si="298"/>
        <v>0</v>
      </c>
      <c r="BD673" s="171">
        <f>(VLOOKUP($D673,'P4 Destination'!$C$21:$M$176,4,0))*BC673</f>
        <v>0</v>
      </c>
      <c r="BE673" s="172">
        <f t="shared" si="299"/>
        <v>0</v>
      </c>
      <c r="BF673" s="171">
        <f>(VLOOKUP($D673,'P4 Destination'!$C$21:$M$176,5,0))*BE673</f>
        <v>0</v>
      </c>
      <c r="BG673" s="172">
        <f t="shared" si="300"/>
        <v>0</v>
      </c>
      <c r="BH673" s="171">
        <f>(VLOOKUP($D673,'P4 Destination'!$C$21:$M$176,6,0))*BG673</f>
        <v>0</v>
      </c>
      <c r="BI673" s="172">
        <f t="shared" si="301"/>
        <v>0</v>
      </c>
      <c r="BJ673" s="171">
        <f>(VLOOKUP($D673,'P4 Destination'!$C$21:$M$176,7,0))*BI673</f>
        <v>0</v>
      </c>
      <c r="BK673" s="172">
        <f t="shared" si="302"/>
        <v>0</v>
      </c>
      <c r="BL673" s="171">
        <f>(VLOOKUP($D673,'P4 Destination'!$C$21:$M$176,8,0))*BK673</f>
        <v>0</v>
      </c>
      <c r="BM673" s="172">
        <f t="shared" si="303"/>
        <v>60</v>
      </c>
      <c r="BN673" s="171">
        <f>(VLOOKUP($D673,'P4 Destination'!$C$21:$M$176,9,0))*BM673</f>
        <v>0</v>
      </c>
      <c r="BO673" s="154">
        <f t="shared" si="304"/>
        <v>1</v>
      </c>
      <c r="BP673" s="171">
        <f>(VLOOKUP(D673,'P4 Destination'!$C$21:$M$176,10,0))*K673</f>
        <v>0</v>
      </c>
      <c r="BQ673" s="171">
        <f>(VLOOKUP(D673,'P4 Destination'!$C$21:$M$176,11,0))*J673</f>
        <v>0</v>
      </c>
      <c r="BR673" s="173">
        <f t="shared" si="305"/>
        <v>0</v>
      </c>
      <c r="BS673" s="173">
        <f>(AV673*2500)*'P6 Verzekering'!$E$11</f>
        <v>0</v>
      </c>
      <c r="BT673" s="173">
        <f>(AW673*2500)*'P6 Verzekering'!$E$12</f>
        <v>0</v>
      </c>
      <c r="BU673" s="173">
        <f>(L673*2500)*'P6 Verzekering'!$E$13</f>
        <v>0</v>
      </c>
      <c r="BV673" s="173">
        <f t="shared" si="306"/>
        <v>0</v>
      </c>
      <c r="BW673"/>
      <c r="BX673"/>
    </row>
    <row r="674" spans="1:76">
      <c r="A674" s="152" t="s">
        <v>2287</v>
      </c>
      <c r="B674" s="152" t="s">
        <v>219</v>
      </c>
      <c r="C674" s="152" t="s">
        <v>219</v>
      </c>
      <c r="D674" s="152" t="s">
        <v>411</v>
      </c>
      <c r="E674" s="152" t="s">
        <v>410</v>
      </c>
      <c r="F674" s="153">
        <f t="shared" si="280"/>
        <v>22</v>
      </c>
      <c r="G674" s="154">
        <v>1</v>
      </c>
      <c r="H674" s="154">
        <f>IFERROR(VLOOKUP(B674,'P2 Origin'!$C$21:$Q$176,15,FALSE),0)</f>
        <v>0</v>
      </c>
      <c r="I674" s="154">
        <f>IFERROR(VLOOKUP(D674,'P4 Destination'!$C$21:$Q$176,15,FALSE),0)</f>
        <v>0</v>
      </c>
      <c r="J674" s="155">
        <v>1</v>
      </c>
      <c r="K674" s="155"/>
      <c r="L674" s="156">
        <v>0</v>
      </c>
      <c r="M674" s="155">
        <v>0</v>
      </c>
      <c r="N674" s="155">
        <v>0</v>
      </c>
      <c r="O674" s="157">
        <f t="shared" si="281"/>
        <v>0</v>
      </c>
      <c r="P674" s="158">
        <f t="shared" si="282"/>
        <v>0</v>
      </c>
      <c r="Q674" s="159">
        <f>IFERROR(VLOOKUP(N674,'P1 Intra-Europees'!$A$15:$H$25,3,0),0)*P674</f>
        <v>0</v>
      </c>
      <c r="R674" s="160">
        <f t="shared" si="283"/>
        <v>0</v>
      </c>
      <c r="S674" s="159">
        <f>IFERROR(VLOOKUP(N674,'P1 Intra-Europees'!$A$15:$H$25,4,0),0)*R674</f>
        <v>0</v>
      </c>
      <c r="T674" s="160">
        <f t="shared" si="284"/>
        <v>0</v>
      </c>
      <c r="U674" s="159">
        <f>IFERROR(VLOOKUP(N674,'P1 Intra-Europees'!$A$15:$H$25,5,0),0)*T674</f>
        <v>0</v>
      </c>
      <c r="V674" s="160">
        <f t="shared" si="285"/>
        <v>0</v>
      </c>
      <c r="W674" s="159">
        <f>IFERROR(VLOOKUP(N674,'P1 Intra-Europees'!$A$15:$H$25,6,0),0)*V674</f>
        <v>0</v>
      </c>
      <c r="X674" s="160">
        <f t="shared" si="286"/>
        <v>0</v>
      </c>
      <c r="Y674" s="159">
        <f>IFERROR(VLOOKUP(N674,'P1 Intra-Europees'!$A$15:$H$25,7,0),0)*X674</f>
        <v>0</v>
      </c>
      <c r="Z674" s="161">
        <f t="shared" si="287"/>
        <v>0</v>
      </c>
      <c r="AA674" s="162">
        <f>IFERROR(VLOOKUP(N674,'P1 Intra-Europees'!$A$15:$H$25,8,0),0)*Z674</f>
        <v>0</v>
      </c>
      <c r="AB674" s="163">
        <f t="shared" si="288"/>
        <v>0</v>
      </c>
      <c r="AC674" s="157" t="str">
        <f>VLOOKUP(B674,'P2 Origin'!$C$21:$O$176,13,0)</f>
        <v>EUR</v>
      </c>
      <c r="AD674" s="164">
        <f t="shared" si="289"/>
        <v>0</v>
      </c>
      <c r="AE674" s="165">
        <f>IF(AU674&gt;0.1,VLOOKUP(B674,'P2 Origin'!$C$21:$M$176,3,0)*H674,0)</f>
        <v>0</v>
      </c>
      <c r="AF674" s="166">
        <f t="shared" si="290"/>
        <v>0</v>
      </c>
      <c r="AG674" s="165">
        <f>(VLOOKUP(B674,'P2 Origin'!$C$21:$M$176,4,0))*AF674</f>
        <v>0</v>
      </c>
      <c r="AH674" s="166">
        <f t="shared" si="291"/>
        <v>0</v>
      </c>
      <c r="AI674" s="165">
        <f>(VLOOKUP(B674,'P2 Origin'!$C$21:$M$176,5,0))*AH674</f>
        <v>0</v>
      </c>
      <c r="AJ674" s="166">
        <f t="shared" si="307"/>
        <v>22</v>
      </c>
      <c r="AK674" s="165">
        <f>(VLOOKUP(B674,'P2 Origin'!$C$21:$M$176,6,0))*AJ674</f>
        <v>0</v>
      </c>
      <c r="AL674" s="166">
        <f t="shared" si="292"/>
        <v>0</v>
      </c>
      <c r="AM674" s="165">
        <f>(VLOOKUP($B674,'P2 Origin'!$C$21:$M$176,7,0))*AL674</f>
        <v>0</v>
      </c>
      <c r="AN674" s="166">
        <f t="shared" si="293"/>
        <v>0</v>
      </c>
      <c r="AO674" s="165">
        <f>(VLOOKUP($B674,'P2 Origin'!$C$21:$M$176,8,0))*AN674</f>
        <v>0</v>
      </c>
      <c r="AP674" s="166">
        <f t="shared" si="294"/>
        <v>0</v>
      </c>
      <c r="AQ674" s="165">
        <f>(VLOOKUP($B674,'P2 Origin'!$C$21:$M$176,9,0))*AP674</f>
        <v>0</v>
      </c>
      <c r="AR674" s="155">
        <f t="shared" si="295"/>
        <v>1</v>
      </c>
      <c r="AS674" s="164">
        <f>(VLOOKUP(B674,'P2 Origin'!$C$21:$M$176,10,0))*K674</f>
        <v>0</v>
      </c>
      <c r="AT674" s="164">
        <f>(VLOOKUP(B674,'P2 Origin'!$C$21:$M$176,11,0))*J674</f>
        <v>0</v>
      </c>
      <c r="AU674" s="167">
        <v>22</v>
      </c>
      <c r="AV674" s="168">
        <v>22</v>
      </c>
      <c r="AW674" s="169">
        <v>0</v>
      </c>
      <c r="AX674" s="170">
        <f>IF(AU674&gt;=0.1,'P3 Bureaumarge zee- en luchtvr.'!$D$12,0)</f>
        <v>0</v>
      </c>
      <c r="AY674" s="163">
        <f t="shared" si="296"/>
        <v>0</v>
      </c>
      <c r="AZ674" s="157" t="str">
        <f>VLOOKUP(D674,'P4 Destination'!$C$21:$O$176,13,0)</f>
        <v>USD</v>
      </c>
      <c r="BA674" s="164">
        <f t="shared" si="297"/>
        <v>0</v>
      </c>
      <c r="BB674" s="171">
        <f>IF(AU674&gt;0.1,(VLOOKUP(D674,'P4 Destination'!$C$21:$M$176,3,0))*I674,0)</f>
        <v>0</v>
      </c>
      <c r="BC674" s="172">
        <f t="shared" si="298"/>
        <v>0</v>
      </c>
      <c r="BD674" s="171">
        <f>(VLOOKUP($D674,'P4 Destination'!$C$21:$M$176,4,0))*BC674</f>
        <v>0</v>
      </c>
      <c r="BE674" s="172">
        <f t="shared" si="299"/>
        <v>0</v>
      </c>
      <c r="BF674" s="171">
        <f>(VLOOKUP($D674,'P4 Destination'!$C$21:$M$176,5,0))*BE674</f>
        <v>0</v>
      </c>
      <c r="BG674" s="172">
        <f t="shared" si="300"/>
        <v>22</v>
      </c>
      <c r="BH674" s="171">
        <f>(VLOOKUP($D674,'P4 Destination'!$C$21:$M$176,6,0))*BG674</f>
        <v>0</v>
      </c>
      <c r="BI674" s="172">
        <f t="shared" si="301"/>
        <v>0</v>
      </c>
      <c r="BJ674" s="171">
        <f>(VLOOKUP($D674,'P4 Destination'!$C$21:$M$176,7,0))*BI674</f>
        <v>0</v>
      </c>
      <c r="BK674" s="172">
        <f t="shared" si="302"/>
        <v>0</v>
      </c>
      <c r="BL674" s="171">
        <f>(VLOOKUP($D674,'P4 Destination'!$C$21:$M$176,8,0))*BK674</f>
        <v>0</v>
      </c>
      <c r="BM674" s="172">
        <f t="shared" si="303"/>
        <v>0</v>
      </c>
      <c r="BN674" s="171">
        <f>(VLOOKUP($D674,'P4 Destination'!$C$21:$M$176,9,0))*BM674</f>
        <v>0</v>
      </c>
      <c r="BO674" s="154">
        <f t="shared" si="304"/>
        <v>1</v>
      </c>
      <c r="BP674" s="171">
        <f>(VLOOKUP(D674,'P4 Destination'!$C$21:$M$176,10,0))*K674</f>
        <v>0</v>
      </c>
      <c r="BQ674" s="171">
        <f>(VLOOKUP(D674,'P4 Destination'!$C$21:$M$176,11,0))*J674</f>
        <v>0</v>
      </c>
      <c r="BR674" s="173">
        <f t="shared" si="305"/>
        <v>0</v>
      </c>
      <c r="BS674" s="173">
        <f>(AV674*2500)*'P6 Verzekering'!$E$11</f>
        <v>0</v>
      </c>
      <c r="BT674" s="173">
        <f>(AW674*2500)*'P6 Verzekering'!$E$12</f>
        <v>0</v>
      </c>
      <c r="BU674" s="173">
        <f>(L674*2500)*'P6 Verzekering'!$E$13</f>
        <v>0</v>
      </c>
      <c r="BV674" s="173">
        <f t="shared" si="306"/>
        <v>0</v>
      </c>
      <c r="BW674"/>
      <c r="BX674"/>
    </row>
    <row r="675" spans="1:76">
      <c r="A675" s="152" t="s">
        <v>2288</v>
      </c>
      <c r="B675" s="152" t="s">
        <v>219</v>
      </c>
      <c r="C675" s="152" t="s">
        <v>219</v>
      </c>
      <c r="D675" s="152" t="s">
        <v>411</v>
      </c>
      <c r="E675" s="152" t="s">
        <v>410</v>
      </c>
      <c r="F675" s="153">
        <f t="shared" si="280"/>
        <v>17</v>
      </c>
      <c r="G675" s="154">
        <v>1</v>
      </c>
      <c r="H675" s="154">
        <f>IFERROR(VLOOKUP(B675,'P2 Origin'!$C$21:$Q$176,15,FALSE),0)</f>
        <v>0</v>
      </c>
      <c r="I675" s="154">
        <f>IFERROR(VLOOKUP(D675,'P4 Destination'!$C$21:$Q$176,15,FALSE),0)</f>
        <v>0</v>
      </c>
      <c r="J675" s="155">
        <v>1</v>
      </c>
      <c r="K675" s="155"/>
      <c r="L675" s="156">
        <v>0</v>
      </c>
      <c r="M675" s="155">
        <v>0</v>
      </c>
      <c r="N675" s="155">
        <v>0</v>
      </c>
      <c r="O675" s="157">
        <f t="shared" si="281"/>
        <v>0</v>
      </c>
      <c r="P675" s="158">
        <f t="shared" si="282"/>
        <v>0</v>
      </c>
      <c r="Q675" s="159">
        <f>IFERROR(VLOOKUP(N675,'P1 Intra-Europees'!$A$15:$H$25,3,0),0)*P675</f>
        <v>0</v>
      </c>
      <c r="R675" s="160">
        <f t="shared" si="283"/>
        <v>0</v>
      </c>
      <c r="S675" s="159">
        <f>IFERROR(VLOOKUP(N675,'P1 Intra-Europees'!$A$15:$H$25,4,0),0)*R675</f>
        <v>0</v>
      </c>
      <c r="T675" s="160">
        <f t="shared" si="284"/>
        <v>0</v>
      </c>
      <c r="U675" s="159">
        <f>IFERROR(VLOOKUP(N675,'P1 Intra-Europees'!$A$15:$H$25,5,0),0)*T675</f>
        <v>0</v>
      </c>
      <c r="V675" s="160">
        <f t="shared" si="285"/>
        <v>0</v>
      </c>
      <c r="W675" s="159">
        <f>IFERROR(VLOOKUP(N675,'P1 Intra-Europees'!$A$15:$H$25,6,0),0)*V675</f>
        <v>0</v>
      </c>
      <c r="X675" s="160">
        <f t="shared" si="286"/>
        <v>0</v>
      </c>
      <c r="Y675" s="159">
        <f>IFERROR(VLOOKUP(N675,'P1 Intra-Europees'!$A$15:$H$25,7,0),0)*X675</f>
        <v>0</v>
      </c>
      <c r="Z675" s="161">
        <f t="shared" si="287"/>
        <v>0</v>
      </c>
      <c r="AA675" s="162">
        <f>IFERROR(VLOOKUP(N675,'P1 Intra-Europees'!$A$15:$H$25,8,0),0)*Z675</f>
        <v>0</v>
      </c>
      <c r="AB675" s="163">
        <f t="shared" si="288"/>
        <v>0</v>
      </c>
      <c r="AC675" s="157" t="str">
        <f>VLOOKUP(B675,'P2 Origin'!$C$21:$O$176,13,0)</f>
        <v>EUR</v>
      </c>
      <c r="AD675" s="164">
        <f t="shared" si="289"/>
        <v>0</v>
      </c>
      <c r="AE675" s="165">
        <f>IF(AU675&gt;0.1,VLOOKUP(B675,'P2 Origin'!$C$21:$M$176,3,0)*H675,0)</f>
        <v>0</v>
      </c>
      <c r="AF675" s="166">
        <f t="shared" si="290"/>
        <v>0</v>
      </c>
      <c r="AG675" s="165">
        <f>(VLOOKUP(B675,'P2 Origin'!$C$21:$M$176,4,0))*AF675</f>
        <v>0</v>
      </c>
      <c r="AH675" s="166">
        <f t="shared" si="291"/>
        <v>0</v>
      </c>
      <c r="AI675" s="165">
        <f>(VLOOKUP(B675,'P2 Origin'!$C$21:$M$176,5,0))*AH675</f>
        <v>0</v>
      </c>
      <c r="AJ675" s="166">
        <f t="shared" si="307"/>
        <v>17</v>
      </c>
      <c r="AK675" s="165">
        <f>(VLOOKUP(B675,'P2 Origin'!$C$21:$M$176,6,0))*AJ675</f>
        <v>0</v>
      </c>
      <c r="AL675" s="166">
        <f t="shared" si="292"/>
        <v>0</v>
      </c>
      <c r="AM675" s="165">
        <f>(VLOOKUP($B675,'P2 Origin'!$C$21:$M$176,7,0))*AL675</f>
        <v>0</v>
      </c>
      <c r="AN675" s="166">
        <f t="shared" si="293"/>
        <v>0</v>
      </c>
      <c r="AO675" s="165">
        <f>(VLOOKUP($B675,'P2 Origin'!$C$21:$M$176,8,0))*AN675</f>
        <v>0</v>
      </c>
      <c r="AP675" s="166">
        <f t="shared" si="294"/>
        <v>0</v>
      </c>
      <c r="AQ675" s="165">
        <f>(VLOOKUP($B675,'P2 Origin'!$C$21:$M$176,9,0))*AP675</f>
        <v>0</v>
      </c>
      <c r="AR675" s="155">
        <f t="shared" si="295"/>
        <v>1</v>
      </c>
      <c r="AS675" s="164">
        <f>(VLOOKUP(B675,'P2 Origin'!$C$21:$M$176,10,0))*K675</f>
        <v>0</v>
      </c>
      <c r="AT675" s="164">
        <f>(VLOOKUP(B675,'P2 Origin'!$C$21:$M$176,11,0))*J675</f>
        <v>0</v>
      </c>
      <c r="AU675" s="167">
        <v>17</v>
      </c>
      <c r="AV675" s="168">
        <v>17</v>
      </c>
      <c r="AW675" s="169">
        <v>0</v>
      </c>
      <c r="AX675" s="170">
        <f>IF(AU675&gt;=0.1,'P3 Bureaumarge zee- en luchtvr.'!$D$12,0)</f>
        <v>0</v>
      </c>
      <c r="AY675" s="163">
        <f t="shared" si="296"/>
        <v>0</v>
      </c>
      <c r="AZ675" s="157" t="str">
        <f>VLOOKUP(D675,'P4 Destination'!$C$21:$O$176,13,0)</f>
        <v>USD</v>
      </c>
      <c r="BA675" s="164">
        <f t="shared" si="297"/>
        <v>0</v>
      </c>
      <c r="BB675" s="171">
        <f>IF(AU675&gt;0.1,(VLOOKUP(D675,'P4 Destination'!$C$21:$M$176,3,0))*I675,0)</f>
        <v>0</v>
      </c>
      <c r="BC675" s="172">
        <f t="shared" si="298"/>
        <v>0</v>
      </c>
      <c r="BD675" s="171">
        <f>(VLOOKUP($D675,'P4 Destination'!$C$21:$M$176,4,0))*BC675</f>
        <v>0</v>
      </c>
      <c r="BE675" s="172">
        <f t="shared" si="299"/>
        <v>0</v>
      </c>
      <c r="BF675" s="171">
        <f>(VLOOKUP($D675,'P4 Destination'!$C$21:$M$176,5,0))*BE675</f>
        <v>0</v>
      </c>
      <c r="BG675" s="172">
        <f t="shared" si="300"/>
        <v>17</v>
      </c>
      <c r="BH675" s="171">
        <f>(VLOOKUP($D675,'P4 Destination'!$C$21:$M$176,6,0))*BG675</f>
        <v>0</v>
      </c>
      <c r="BI675" s="172">
        <f t="shared" si="301"/>
        <v>0</v>
      </c>
      <c r="BJ675" s="171">
        <f>(VLOOKUP($D675,'P4 Destination'!$C$21:$M$176,7,0))*BI675</f>
        <v>0</v>
      </c>
      <c r="BK675" s="172">
        <f t="shared" si="302"/>
        <v>0</v>
      </c>
      <c r="BL675" s="171">
        <f>(VLOOKUP($D675,'P4 Destination'!$C$21:$M$176,8,0))*BK675</f>
        <v>0</v>
      </c>
      <c r="BM675" s="172">
        <f t="shared" si="303"/>
        <v>0</v>
      </c>
      <c r="BN675" s="171">
        <f>(VLOOKUP($D675,'P4 Destination'!$C$21:$M$176,9,0))*BM675</f>
        <v>0</v>
      </c>
      <c r="BO675" s="154">
        <f t="shared" si="304"/>
        <v>1</v>
      </c>
      <c r="BP675" s="171">
        <f>(VLOOKUP(D675,'P4 Destination'!$C$21:$M$176,10,0))*K675</f>
        <v>0</v>
      </c>
      <c r="BQ675" s="171">
        <f>(VLOOKUP(D675,'P4 Destination'!$C$21:$M$176,11,0))*J675</f>
        <v>0</v>
      </c>
      <c r="BR675" s="173">
        <f t="shared" si="305"/>
        <v>0</v>
      </c>
      <c r="BS675" s="173">
        <f>(AV675*2500)*'P6 Verzekering'!$E$11</f>
        <v>0</v>
      </c>
      <c r="BT675" s="173">
        <f>(AW675*2500)*'P6 Verzekering'!$E$12</f>
        <v>0</v>
      </c>
      <c r="BU675" s="173">
        <f>(L675*2500)*'P6 Verzekering'!$E$13</f>
        <v>0</v>
      </c>
      <c r="BV675" s="173">
        <f t="shared" si="306"/>
        <v>0</v>
      </c>
      <c r="BW675"/>
      <c r="BX675"/>
    </row>
    <row r="676" spans="1:76">
      <c r="A676" s="152" t="s">
        <v>2289</v>
      </c>
      <c r="B676" s="152" t="s">
        <v>219</v>
      </c>
      <c r="C676" s="152" t="s">
        <v>219</v>
      </c>
      <c r="D676" s="152" t="s">
        <v>411</v>
      </c>
      <c r="E676" s="152" t="s">
        <v>410</v>
      </c>
      <c r="F676" s="153">
        <f t="shared" si="280"/>
        <v>25</v>
      </c>
      <c r="G676" s="154">
        <v>1</v>
      </c>
      <c r="H676" s="154">
        <f>IFERROR(VLOOKUP(B676,'P2 Origin'!$C$21:$Q$176,15,FALSE),0)</f>
        <v>0</v>
      </c>
      <c r="I676" s="154">
        <f>IFERROR(VLOOKUP(D676,'P4 Destination'!$C$21:$Q$176,15,FALSE),0)</f>
        <v>0</v>
      </c>
      <c r="J676" s="155">
        <v>1</v>
      </c>
      <c r="K676" s="155"/>
      <c r="L676" s="156">
        <v>0</v>
      </c>
      <c r="M676" s="155">
        <v>0</v>
      </c>
      <c r="N676" s="155">
        <v>0</v>
      </c>
      <c r="O676" s="157">
        <f t="shared" si="281"/>
        <v>0</v>
      </c>
      <c r="P676" s="158">
        <f t="shared" si="282"/>
        <v>0</v>
      </c>
      <c r="Q676" s="159">
        <f>IFERROR(VLOOKUP(N676,'P1 Intra-Europees'!$A$15:$H$25,3,0),0)*P676</f>
        <v>0</v>
      </c>
      <c r="R676" s="160">
        <f t="shared" si="283"/>
        <v>0</v>
      </c>
      <c r="S676" s="159">
        <f>IFERROR(VLOOKUP(N676,'P1 Intra-Europees'!$A$15:$H$25,4,0),0)*R676</f>
        <v>0</v>
      </c>
      <c r="T676" s="160">
        <f t="shared" si="284"/>
        <v>0</v>
      </c>
      <c r="U676" s="159">
        <f>IFERROR(VLOOKUP(N676,'P1 Intra-Europees'!$A$15:$H$25,5,0),0)*T676</f>
        <v>0</v>
      </c>
      <c r="V676" s="160">
        <f t="shared" si="285"/>
        <v>0</v>
      </c>
      <c r="W676" s="159">
        <f>IFERROR(VLOOKUP(N676,'P1 Intra-Europees'!$A$15:$H$25,6,0),0)*V676</f>
        <v>0</v>
      </c>
      <c r="X676" s="160">
        <f t="shared" si="286"/>
        <v>0</v>
      </c>
      <c r="Y676" s="159">
        <f>IFERROR(VLOOKUP(N676,'P1 Intra-Europees'!$A$15:$H$25,7,0),0)*X676</f>
        <v>0</v>
      </c>
      <c r="Z676" s="161">
        <f t="shared" si="287"/>
        <v>0</v>
      </c>
      <c r="AA676" s="162">
        <f>IFERROR(VLOOKUP(N676,'P1 Intra-Europees'!$A$15:$H$25,8,0),0)*Z676</f>
        <v>0</v>
      </c>
      <c r="AB676" s="163">
        <f t="shared" si="288"/>
        <v>0</v>
      </c>
      <c r="AC676" s="157" t="str">
        <f>VLOOKUP(B676,'P2 Origin'!$C$21:$O$176,13,0)</f>
        <v>EUR</v>
      </c>
      <c r="AD676" s="164">
        <f t="shared" si="289"/>
        <v>0</v>
      </c>
      <c r="AE676" s="165">
        <f>IF(AU676&gt;0.1,VLOOKUP(B676,'P2 Origin'!$C$21:$M$176,3,0)*H676,0)</f>
        <v>0</v>
      </c>
      <c r="AF676" s="166">
        <f t="shared" si="290"/>
        <v>0</v>
      </c>
      <c r="AG676" s="165">
        <f>(VLOOKUP(B676,'P2 Origin'!$C$21:$M$176,4,0))*AF676</f>
        <v>0</v>
      </c>
      <c r="AH676" s="166">
        <f t="shared" si="291"/>
        <v>0</v>
      </c>
      <c r="AI676" s="165">
        <f>(VLOOKUP(B676,'P2 Origin'!$C$21:$M$176,5,0))*AH676</f>
        <v>0</v>
      </c>
      <c r="AJ676" s="166">
        <f t="shared" si="307"/>
        <v>25</v>
      </c>
      <c r="AK676" s="165">
        <f>(VLOOKUP(B676,'P2 Origin'!$C$21:$M$176,6,0))*AJ676</f>
        <v>0</v>
      </c>
      <c r="AL676" s="166">
        <f t="shared" si="292"/>
        <v>0</v>
      </c>
      <c r="AM676" s="165">
        <f>(VLOOKUP($B676,'P2 Origin'!$C$21:$M$176,7,0))*AL676</f>
        <v>0</v>
      </c>
      <c r="AN676" s="166">
        <f t="shared" si="293"/>
        <v>0</v>
      </c>
      <c r="AO676" s="165">
        <f>(VLOOKUP($B676,'P2 Origin'!$C$21:$M$176,8,0))*AN676</f>
        <v>0</v>
      </c>
      <c r="AP676" s="166">
        <f t="shared" si="294"/>
        <v>0</v>
      </c>
      <c r="AQ676" s="165">
        <f>(VLOOKUP($B676,'P2 Origin'!$C$21:$M$176,9,0))*AP676</f>
        <v>0</v>
      </c>
      <c r="AR676" s="155">
        <f t="shared" si="295"/>
        <v>1</v>
      </c>
      <c r="AS676" s="164">
        <f>(VLOOKUP(B676,'P2 Origin'!$C$21:$M$176,10,0))*K676</f>
        <v>0</v>
      </c>
      <c r="AT676" s="164">
        <f>(VLOOKUP(B676,'P2 Origin'!$C$21:$M$176,11,0))*J676</f>
        <v>0</v>
      </c>
      <c r="AU676" s="167">
        <v>25</v>
      </c>
      <c r="AV676" s="168">
        <v>25</v>
      </c>
      <c r="AW676" s="169">
        <v>0</v>
      </c>
      <c r="AX676" s="170">
        <f>IF(AU676&gt;=0.1,'P3 Bureaumarge zee- en luchtvr.'!$D$12,0)</f>
        <v>0</v>
      </c>
      <c r="AY676" s="163">
        <f t="shared" si="296"/>
        <v>0</v>
      </c>
      <c r="AZ676" s="157" t="str">
        <f>VLOOKUP(D676,'P4 Destination'!$C$21:$O$176,13,0)</f>
        <v>USD</v>
      </c>
      <c r="BA676" s="164">
        <f t="shared" si="297"/>
        <v>0</v>
      </c>
      <c r="BB676" s="171">
        <f>IF(AU676&gt;0.1,(VLOOKUP(D676,'P4 Destination'!$C$21:$M$176,3,0))*I676,0)</f>
        <v>0</v>
      </c>
      <c r="BC676" s="172">
        <f t="shared" si="298"/>
        <v>0</v>
      </c>
      <c r="BD676" s="171">
        <f>(VLOOKUP($D676,'P4 Destination'!$C$21:$M$176,4,0))*BC676</f>
        <v>0</v>
      </c>
      <c r="BE676" s="172">
        <f t="shared" si="299"/>
        <v>0</v>
      </c>
      <c r="BF676" s="171">
        <f>(VLOOKUP($D676,'P4 Destination'!$C$21:$M$176,5,0))*BE676</f>
        <v>0</v>
      </c>
      <c r="BG676" s="172">
        <f t="shared" si="300"/>
        <v>25</v>
      </c>
      <c r="BH676" s="171">
        <f>(VLOOKUP($D676,'P4 Destination'!$C$21:$M$176,6,0))*BG676</f>
        <v>0</v>
      </c>
      <c r="BI676" s="172">
        <f t="shared" si="301"/>
        <v>0</v>
      </c>
      <c r="BJ676" s="171">
        <f>(VLOOKUP($D676,'P4 Destination'!$C$21:$M$176,7,0))*BI676</f>
        <v>0</v>
      </c>
      <c r="BK676" s="172">
        <f t="shared" si="302"/>
        <v>0</v>
      </c>
      <c r="BL676" s="171">
        <f>(VLOOKUP($D676,'P4 Destination'!$C$21:$M$176,8,0))*BK676</f>
        <v>0</v>
      </c>
      <c r="BM676" s="172">
        <f t="shared" si="303"/>
        <v>0</v>
      </c>
      <c r="BN676" s="171">
        <f>(VLOOKUP($D676,'P4 Destination'!$C$21:$M$176,9,0))*BM676</f>
        <v>0</v>
      </c>
      <c r="BO676" s="154">
        <f t="shared" si="304"/>
        <v>1</v>
      </c>
      <c r="BP676" s="171">
        <f>(VLOOKUP(D676,'P4 Destination'!$C$21:$M$176,10,0))*K676</f>
        <v>0</v>
      </c>
      <c r="BQ676" s="171">
        <f>(VLOOKUP(D676,'P4 Destination'!$C$21:$M$176,11,0))*J676</f>
        <v>0</v>
      </c>
      <c r="BR676" s="173">
        <f t="shared" si="305"/>
        <v>0</v>
      </c>
      <c r="BS676" s="173">
        <f>(AV676*2500)*'P6 Verzekering'!$E$11</f>
        <v>0</v>
      </c>
      <c r="BT676" s="173">
        <f>(AW676*2500)*'P6 Verzekering'!$E$12</f>
        <v>0</v>
      </c>
      <c r="BU676" s="173">
        <f>(L676*2500)*'P6 Verzekering'!$E$13</f>
        <v>0</v>
      </c>
      <c r="BV676" s="173">
        <f t="shared" si="306"/>
        <v>0</v>
      </c>
      <c r="BW676"/>
      <c r="BX676"/>
    </row>
    <row r="677" spans="1:76">
      <c r="A677" s="152" t="s">
        <v>2302</v>
      </c>
      <c r="B677" s="152" t="s">
        <v>219</v>
      </c>
      <c r="C677" s="152" t="s">
        <v>219</v>
      </c>
      <c r="D677" s="152" t="s">
        <v>461</v>
      </c>
      <c r="E677" s="152" t="s">
        <v>453</v>
      </c>
      <c r="F677" s="153">
        <f t="shared" si="280"/>
        <v>35</v>
      </c>
      <c r="G677" s="154">
        <v>1</v>
      </c>
      <c r="H677" s="154">
        <f>IFERROR(VLOOKUP(B677,'P2 Origin'!$C$21:$Q$176,15,FALSE),0)</f>
        <v>0</v>
      </c>
      <c r="I677" s="154">
        <f>IFERROR(VLOOKUP(D677,'P4 Destination'!$C$21:$Q$176,15,FALSE),0)</f>
        <v>0</v>
      </c>
      <c r="J677" s="155"/>
      <c r="K677" s="155">
        <v>1</v>
      </c>
      <c r="L677" s="156">
        <v>0</v>
      </c>
      <c r="M677" s="155">
        <v>0</v>
      </c>
      <c r="N677" s="155">
        <v>0</v>
      </c>
      <c r="O677" s="157">
        <f t="shared" si="281"/>
        <v>0</v>
      </c>
      <c r="P677" s="158">
        <f t="shared" si="282"/>
        <v>0</v>
      </c>
      <c r="Q677" s="159">
        <f>IFERROR(VLOOKUP(N677,'P1 Intra-Europees'!$A$15:$H$25,3,0),0)*P677</f>
        <v>0</v>
      </c>
      <c r="R677" s="160">
        <f t="shared" si="283"/>
        <v>0</v>
      </c>
      <c r="S677" s="159">
        <f>IFERROR(VLOOKUP(N677,'P1 Intra-Europees'!$A$15:$H$25,4,0),0)*R677</f>
        <v>0</v>
      </c>
      <c r="T677" s="160">
        <f t="shared" si="284"/>
        <v>0</v>
      </c>
      <c r="U677" s="159">
        <f>IFERROR(VLOOKUP(N677,'P1 Intra-Europees'!$A$15:$H$25,5,0),0)*T677</f>
        <v>0</v>
      </c>
      <c r="V677" s="160">
        <f t="shared" si="285"/>
        <v>0</v>
      </c>
      <c r="W677" s="159">
        <f>IFERROR(VLOOKUP(N677,'P1 Intra-Europees'!$A$15:$H$25,6,0),0)*V677</f>
        <v>0</v>
      </c>
      <c r="X677" s="160">
        <f t="shared" si="286"/>
        <v>0</v>
      </c>
      <c r="Y677" s="159">
        <f>IFERROR(VLOOKUP(N677,'P1 Intra-Europees'!$A$15:$H$25,7,0),0)*X677</f>
        <v>0</v>
      </c>
      <c r="Z677" s="161">
        <f t="shared" si="287"/>
        <v>0</v>
      </c>
      <c r="AA677" s="162">
        <f>IFERROR(VLOOKUP(N677,'P1 Intra-Europees'!$A$15:$H$25,8,0),0)*Z677</f>
        <v>0</v>
      </c>
      <c r="AB677" s="163">
        <f t="shared" si="288"/>
        <v>0</v>
      </c>
      <c r="AC677" s="157" t="str">
        <f>VLOOKUP(B677,'P2 Origin'!$C$21:$O$176,13,0)</f>
        <v>EUR</v>
      </c>
      <c r="AD677" s="164">
        <f t="shared" si="289"/>
        <v>0</v>
      </c>
      <c r="AE677" s="165">
        <f>IF(AU677&gt;0.1,VLOOKUP(B677,'P2 Origin'!$C$21:$M$176,3,0)*H677,0)</f>
        <v>0</v>
      </c>
      <c r="AF677" s="166">
        <f t="shared" si="290"/>
        <v>0</v>
      </c>
      <c r="AG677" s="165">
        <f>(VLOOKUP(B677,'P2 Origin'!$C$21:$M$176,4,0))*AF677</f>
        <v>0</v>
      </c>
      <c r="AH677" s="166">
        <f t="shared" si="291"/>
        <v>0</v>
      </c>
      <c r="AI677" s="165">
        <f>(VLOOKUP(B677,'P2 Origin'!$C$21:$M$176,5,0))*AH677</f>
        <v>0</v>
      </c>
      <c r="AJ677" s="166">
        <f t="shared" si="307"/>
        <v>0</v>
      </c>
      <c r="AK677" s="165">
        <f>(VLOOKUP(B677,'P2 Origin'!$C$21:$M$176,6,0))*AJ677</f>
        <v>0</v>
      </c>
      <c r="AL677" s="166">
        <f t="shared" si="292"/>
        <v>35</v>
      </c>
      <c r="AM677" s="165">
        <f>(VLOOKUP($B677,'P2 Origin'!$C$21:$M$176,7,0))*AL677</f>
        <v>0</v>
      </c>
      <c r="AN677" s="166">
        <f t="shared" si="293"/>
        <v>0</v>
      </c>
      <c r="AO677" s="165">
        <f>(VLOOKUP($B677,'P2 Origin'!$C$21:$M$176,8,0))*AN677</f>
        <v>0</v>
      </c>
      <c r="AP677" s="166">
        <f t="shared" si="294"/>
        <v>0</v>
      </c>
      <c r="AQ677" s="165">
        <f>(VLOOKUP($B677,'P2 Origin'!$C$21:$M$176,9,0))*AP677</f>
        <v>0</v>
      </c>
      <c r="AR677" s="155">
        <f t="shared" si="295"/>
        <v>1</v>
      </c>
      <c r="AS677" s="164">
        <f>(VLOOKUP(B677,'P2 Origin'!$C$21:$M$176,10,0))*K677</f>
        <v>0</v>
      </c>
      <c r="AT677" s="164">
        <f>(VLOOKUP(B677,'P2 Origin'!$C$21:$M$176,11,0))*J677</f>
        <v>0</v>
      </c>
      <c r="AU677" s="167">
        <v>35</v>
      </c>
      <c r="AV677" s="168">
        <v>35</v>
      </c>
      <c r="AW677" s="169">
        <v>0</v>
      </c>
      <c r="AX677" s="170">
        <f>IF(AU677&gt;=0.1,'P3 Bureaumarge zee- en luchtvr.'!$D$12,0)</f>
        <v>0</v>
      </c>
      <c r="AY677" s="163">
        <f t="shared" si="296"/>
        <v>0</v>
      </c>
      <c r="AZ677" s="157" t="str">
        <f>VLOOKUP(D677,'P4 Destination'!$C$21:$O$176,13,0)</f>
        <v>USD</v>
      </c>
      <c r="BA677" s="164">
        <f t="shared" si="297"/>
        <v>0</v>
      </c>
      <c r="BB677" s="171">
        <f>IF(AU677&gt;0.1,(VLOOKUP(D677,'P4 Destination'!$C$21:$M$176,3,0))*I677,0)</f>
        <v>0</v>
      </c>
      <c r="BC677" s="172">
        <f t="shared" si="298"/>
        <v>0</v>
      </c>
      <c r="BD677" s="171">
        <f>(VLOOKUP($D677,'P4 Destination'!$C$21:$M$176,4,0))*BC677</f>
        <v>0</v>
      </c>
      <c r="BE677" s="172">
        <f t="shared" si="299"/>
        <v>0</v>
      </c>
      <c r="BF677" s="171">
        <f>(VLOOKUP($D677,'P4 Destination'!$C$21:$M$176,5,0))*BE677</f>
        <v>0</v>
      </c>
      <c r="BG677" s="172">
        <f t="shared" si="300"/>
        <v>0</v>
      </c>
      <c r="BH677" s="171">
        <f>(VLOOKUP($D677,'P4 Destination'!$C$21:$M$176,6,0))*BG677</f>
        <v>0</v>
      </c>
      <c r="BI677" s="172">
        <f t="shared" si="301"/>
        <v>35</v>
      </c>
      <c r="BJ677" s="171">
        <f>(VLOOKUP($D677,'P4 Destination'!$C$21:$M$176,7,0))*BI677</f>
        <v>0</v>
      </c>
      <c r="BK677" s="172">
        <f t="shared" si="302"/>
        <v>0</v>
      </c>
      <c r="BL677" s="171">
        <f>(VLOOKUP($D677,'P4 Destination'!$C$21:$M$176,8,0))*BK677</f>
        <v>0</v>
      </c>
      <c r="BM677" s="172">
        <f t="shared" si="303"/>
        <v>0</v>
      </c>
      <c r="BN677" s="171">
        <f>(VLOOKUP($D677,'P4 Destination'!$C$21:$M$176,9,0))*BM677</f>
        <v>0</v>
      </c>
      <c r="BO677" s="154">
        <f t="shared" si="304"/>
        <v>1</v>
      </c>
      <c r="BP677" s="171">
        <f>(VLOOKUP(D677,'P4 Destination'!$C$21:$M$176,10,0))*K677</f>
        <v>0</v>
      </c>
      <c r="BQ677" s="171">
        <f>(VLOOKUP(D677,'P4 Destination'!$C$21:$M$176,11,0))*J677</f>
        <v>0</v>
      </c>
      <c r="BR677" s="173">
        <f t="shared" si="305"/>
        <v>0</v>
      </c>
      <c r="BS677" s="173">
        <f>(AV677*2500)*'P6 Verzekering'!$E$11</f>
        <v>0</v>
      </c>
      <c r="BT677" s="173">
        <f>(AW677*2500)*'P6 Verzekering'!$E$12</f>
        <v>0</v>
      </c>
      <c r="BU677" s="173">
        <f>(L677*2500)*'P6 Verzekering'!$E$13</f>
        <v>0</v>
      </c>
      <c r="BV677" s="173">
        <f t="shared" si="306"/>
        <v>0</v>
      </c>
      <c r="BW677"/>
      <c r="BX677"/>
    </row>
    <row r="678" spans="1:76">
      <c r="A678" s="152" t="s">
        <v>2304</v>
      </c>
      <c r="B678" s="152" t="s">
        <v>219</v>
      </c>
      <c r="C678" s="152" t="s">
        <v>219</v>
      </c>
      <c r="D678" s="152" t="s">
        <v>461</v>
      </c>
      <c r="E678" s="152" t="s">
        <v>453</v>
      </c>
      <c r="F678" s="153">
        <f t="shared" si="280"/>
        <v>28</v>
      </c>
      <c r="G678" s="154">
        <v>1</v>
      </c>
      <c r="H678" s="154">
        <f>IFERROR(VLOOKUP(B678,'P2 Origin'!$C$21:$Q$176,15,FALSE),0)</f>
        <v>0</v>
      </c>
      <c r="I678" s="154">
        <f>IFERROR(VLOOKUP(D678,'P4 Destination'!$C$21:$Q$176,15,FALSE),0)</f>
        <v>0</v>
      </c>
      <c r="J678" s="155">
        <v>1</v>
      </c>
      <c r="K678" s="155"/>
      <c r="L678" s="156">
        <v>0</v>
      </c>
      <c r="M678" s="155">
        <v>0</v>
      </c>
      <c r="N678" s="155">
        <v>0</v>
      </c>
      <c r="O678" s="157">
        <f t="shared" si="281"/>
        <v>0</v>
      </c>
      <c r="P678" s="158">
        <f t="shared" si="282"/>
        <v>0</v>
      </c>
      <c r="Q678" s="159">
        <f>IFERROR(VLOOKUP(N678,'P1 Intra-Europees'!$A$15:$H$25,3,0),0)*P678</f>
        <v>0</v>
      </c>
      <c r="R678" s="160">
        <f t="shared" si="283"/>
        <v>0</v>
      </c>
      <c r="S678" s="159">
        <f>IFERROR(VLOOKUP(N678,'P1 Intra-Europees'!$A$15:$H$25,4,0),0)*R678</f>
        <v>0</v>
      </c>
      <c r="T678" s="160">
        <f t="shared" si="284"/>
        <v>0</v>
      </c>
      <c r="U678" s="159">
        <f>IFERROR(VLOOKUP(N678,'P1 Intra-Europees'!$A$15:$H$25,5,0),0)*T678</f>
        <v>0</v>
      </c>
      <c r="V678" s="160">
        <f t="shared" si="285"/>
        <v>0</v>
      </c>
      <c r="W678" s="159">
        <f>IFERROR(VLOOKUP(N678,'P1 Intra-Europees'!$A$15:$H$25,6,0),0)*V678</f>
        <v>0</v>
      </c>
      <c r="X678" s="160">
        <f t="shared" si="286"/>
        <v>0</v>
      </c>
      <c r="Y678" s="159">
        <f>IFERROR(VLOOKUP(N678,'P1 Intra-Europees'!$A$15:$H$25,7,0),0)*X678</f>
        <v>0</v>
      </c>
      <c r="Z678" s="161">
        <f t="shared" si="287"/>
        <v>0</v>
      </c>
      <c r="AA678" s="162">
        <f>IFERROR(VLOOKUP(N678,'P1 Intra-Europees'!$A$15:$H$25,8,0),0)*Z678</f>
        <v>0</v>
      </c>
      <c r="AB678" s="163">
        <f t="shared" si="288"/>
        <v>0</v>
      </c>
      <c r="AC678" s="157" t="str">
        <f>VLOOKUP(B678,'P2 Origin'!$C$21:$O$176,13,0)</f>
        <v>EUR</v>
      </c>
      <c r="AD678" s="164">
        <f t="shared" si="289"/>
        <v>0</v>
      </c>
      <c r="AE678" s="165">
        <f>IF(AU678&gt;0.1,VLOOKUP(B678,'P2 Origin'!$C$21:$M$176,3,0)*H678,0)</f>
        <v>0</v>
      </c>
      <c r="AF678" s="166">
        <f t="shared" si="290"/>
        <v>0</v>
      </c>
      <c r="AG678" s="165">
        <f>(VLOOKUP(B678,'P2 Origin'!$C$21:$M$176,4,0))*AF678</f>
        <v>0</v>
      </c>
      <c r="AH678" s="166">
        <f t="shared" si="291"/>
        <v>0</v>
      </c>
      <c r="AI678" s="165">
        <f>(VLOOKUP(B678,'P2 Origin'!$C$21:$M$176,5,0))*AH678</f>
        <v>0</v>
      </c>
      <c r="AJ678" s="166">
        <f t="shared" si="307"/>
        <v>0</v>
      </c>
      <c r="AK678" s="165">
        <f>(VLOOKUP(B678,'P2 Origin'!$C$21:$M$176,6,0))*AJ678</f>
        <v>0</v>
      </c>
      <c r="AL678" s="166">
        <f t="shared" si="292"/>
        <v>28</v>
      </c>
      <c r="AM678" s="165">
        <f>(VLOOKUP($B678,'P2 Origin'!$C$21:$M$176,7,0))*AL678</f>
        <v>0</v>
      </c>
      <c r="AN678" s="166">
        <f t="shared" si="293"/>
        <v>0</v>
      </c>
      <c r="AO678" s="165">
        <f>(VLOOKUP($B678,'P2 Origin'!$C$21:$M$176,8,0))*AN678</f>
        <v>0</v>
      </c>
      <c r="AP678" s="166">
        <f t="shared" si="294"/>
        <v>0</v>
      </c>
      <c r="AQ678" s="165">
        <f>(VLOOKUP($B678,'P2 Origin'!$C$21:$M$176,9,0))*AP678</f>
        <v>0</v>
      </c>
      <c r="AR678" s="155">
        <f t="shared" si="295"/>
        <v>1</v>
      </c>
      <c r="AS678" s="164">
        <f>(VLOOKUP(B678,'P2 Origin'!$C$21:$M$176,10,0))*K678</f>
        <v>0</v>
      </c>
      <c r="AT678" s="164">
        <f>(VLOOKUP(B678,'P2 Origin'!$C$21:$M$176,11,0))*J678</f>
        <v>0</v>
      </c>
      <c r="AU678" s="167">
        <v>28</v>
      </c>
      <c r="AV678" s="168">
        <v>28</v>
      </c>
      <c r="AW678" s="169">
        <v>0</v>
      </c>
      <c r="AX678" s="170">
        <f>IF(AU678&gt;=0.1,'P3 Bureaumarge zee- en luchtvr.'!$D$12,0)</f>
        <v>0</v>
      </c>
      <c r="AY678" s="163">
        <f t="shared" si="296"/>
        <v>0</v>
      </c>
      <c r="AZ678" s="157" t="str">
        <f>VLOOKUP(D678,'P4 Destination'!$C$21:$O$176,13,0)</f>
        <v>USD</v>
      </c>
      <c r="BA678" s="164">
        <f t="shared" si="297"/>
        <v>0</v>
      </c>
      <c r="BB678" s="171">
        <f>IF(AU678&gt;0.1,(VLOOKUP(D678,'P4 Destination'!$C$21:$M$176,3,0))*I678,0)</f>
        <v>0</v>
      </c>
      <c r="BC678" s="172">
        <f t="shared" si="298"/>
        <v>0</v>
      </c>
      <c r="BD678" s="171">
        <f>(VLOOKUP($D678,'P4 Destination'!$C$21:$M$176,4,0))*BC678</f>
        <v>0</v>
      </c>
      <c r="BE678" s="172">
        <f t="shared" si="299"/>
        <v>0</v>
      </c>
      <c r="BF678" s="171">
        <f>(VLOOKUP($D678,'P4 Destination'!$C$21:$M$176,5,0))*BE678</f>
        <v>0</v>
      </c>
      <c r="BG678" s="172">
        <f t="shared" si="300"/>
        <v>0</v>
      </c>
      <c r="BH678" s="171">
        <f>(VLOOKUP($D678,'P4 Destination'!$C$21:$M$176,6,0))*BG678</f>
        <v>0</v>
      </c>
      <c r="BI678" s="172">
        <f t="shared" si="301"/>
        <v>28</v>
      </c>
      <c r="BJ678" s="171">
        <f>(VLOOKUP($D678,'P4 Destination'!$C$21:$M$176,7,0))*BI678</f>
        <v>0</v>
      </c>
      <c r="BK678" s="172">
        <f t="shared" si="302"/>
        <v>0</v>
      </c>
      <c r="BL678" s="171">
        <f>(VLOOKUP($D678,'P4 Destination'!$C$21:$M$176,8,0))*BK678</f>
        <v>0</v>
      </c>
      <c r="BM678" s="172">
        <f t="shared" si="303"/>
        <v>0</v>
      </c>
      <c r="BN678" s="171">
        <f>(VLOOKUP($D678,'P4 Destination'!$C$21:$M$176,9,0))*BM678</f>
        <v>0</v>
      </c>
      <c r="BO678" s="154">
        <f t="shared" si="304"/>
        <v>1</v>
      </c>
      <c r="BP678" s="171">
        <f>(VLOOKUP(D678,'P4 Destination'!$C$21:$M$176,10,0))*K678</f>
        <v>0</v>
      </c>
      <c r="BQ678" s="171">
        <f>(VLOOKUP(D678,'P4 Destination'!$C$21:$M$176,11,0))*J678</f>
        <v>0</v>
      </c>
      <c r="BR678" s="173">
        <f t="shared" si="305"/>
        <v>0</v>
      </c>
      <c r="BS678" s="173">
        <f>(AV678*2500)*'P6 Verzekering'!$E$11</f>
        <v>0</v>
      </c>
      <c r="BT678" s="173">
        <f>(AW678*2500)*'P6 Verzekering'!$E$12</f>
        <v>0</v>
      </c>
      <c r="BU678" s="173">
        <f>(L678*2500)*'P6 Verzekering'!$E$13</f>
        <v>0</v>
      </c>
      <c r="BV678" s="173">
        <f t="shared" si="306"/>
        <v>0</v>
      </c>
      <c r="BW678"/>
      <c r="BX678"/>
    </row>
    <row r="679" spans="1:76">
      <c r="A679" s="152" t="s">
        <v>2308</v>
      </c>
      <c r="B679" s="152" t="s">
        <v>219</v>
      </c>
      <c r="C679" s="152" t="s">
        <v>219</v>
      </c>
      <c r="D679" s="152" t="s">
        <v>322</v>
      </c>
      <c r="E679" s="152" t="s">
        <v>321</v>
      </c>
      <c r="F679" s="153">
        <f t="shared" si="280"/>
        <v>20</v>
      </c>
      <c r="G679" s="154">
        <v>1</v>
      </c>
      <c r="H679" s="154">
        <f>IFERROR(VLOOKUP(B679,'P2 Origin'!$C$21:$Q$176,15,FALSE),0)</f>
        <v>0</v>
      </c>
      <c r="I679" s="154">
        <f>IFERROR(VLOOKUP(D679,'P4 Destination'!$C$21:$Q$176,15,FALSE),0)</f>
        <v>0</v>
      </c>
      <c r="J679" s="155">
        <v>1</v>
      </c>
      <c r="K679" s="155"/>
      <c r="L679" s="156">
        <v>0</v>
      </c>
      <c r="M679" s="155">
        <v>0</v>
      </c>
      <c r="N679" s="155">
        <v>0</v>
      </c>
      <c r="O679" s="157">
        <f t="shared" si="281"/>
        <v>0</v>
      </c>
      <c r="P679" s="158">
        <f t="shared" si="282"/>
        <v>0</v>
      </c>
      <c r="Q679" s="159">
        <f>IFERROR(VLOOKUP(N679,'P1 Intra-Europees'!$A$15:$H$25,3,0),0)*P679</f>
        <v>0</v>
      </c>
      <c r="R679" s="160">
        <f t="shared" si="283"/>
        <v>0</v>
      </c>
      <c r="S679" s="159">
        <f>IFERROR(VLOOKUP(N679,'P1 Intra-Europees'!$A$15:$H$25,4,0),0)*R679</f>
        <v>0</v>
      </c>
      <c r="T679" s="160">
        <f t="shared" si="284"/>
        <v>0</v>
      </c>
      <c r="U679" s="159">
        <f>IFERROR(VLOOKUP(N679,'P1 Intra-Europees'!$A$15:$H$25,5,0),0)*T679</f>
        <v>0</v>
      </c>
      <c r="V679" s="160">
        <f t="shared" si="285"/>
        <v>0</v>
      </c>
      <c r="W679" s="159">
        <f>IFERROR(VLOOKUP(N679,'P1 Intra-Europees'!$A$15:$H$25,6,0),0)*V679</f>
        <v>0</v>
      </c>
      <c r="X679" s="160">
        <f t="shared" si="286"/>
        <v>0</v>
      </c>
      <c r="Y679" s="159">
        <f>IFERROR(VLOOKUP(N679,'P1 Intra-Europees'!$A$15:$H$25,7,0),0)*X679</f>
        <v>0</v>
      </c>
      <c r="Z679" s="161">
        <f t="shared" si="287"/>
        <v>0</v>
      </c>
      <c r="AA679" s="162">
        <f>IFERROR(VLOOKUP(N679,'P1 Intra-Europees'!$A$15:$H$25,8,0),0)*Z679</f>
        <v>0</v>
      </c>
      <c r="AB679" s="163">
        <f t="shared" si="288"/>
        <v>0</v>
      </c>
      <c r="AC679" s="157" t="str">
        <f>VLOOKUP(B679,'P2 Origin'!$C$21:$O$176,13,0)</f>
        <v>EUR</v>
      </c>
      <c r="AD679" s="164">
        <f t="shared" si="289"/>
        <v>0</v>
      </c>
      <c r="AE679" s="165">
        <f>IF(AU679&gt;0.1,VLOOKUP(B679,'P2 Origin'!$C$21:$M$176,3,0)*H679,0)</f>
        <v>0</v>
      </c>
      <c r="AF679" s="166">
        <f t="shared" si="290"/>
        <v>0</v>
      </c>
      <c r="AG679" s="165">
        <f>(VLOOKUP(B679,'P2 Origin'!$C$21:$M$176,4,0))*AF679</f>
        <v>0</v>
      </c>
      <c r="AH679" s="166">
        <f t="shared" si="291"/>
        <v>0</v>
      </c>
      <c r="AI679" s="165">
        <f>(VLOOKUP(B679,'P2 Origin'!$C$21:$M$176,5,0))*AH679</f>
        <v>0</v>
      </c>
      <c r="AJ679" s="166">
        <f t="shared" si="307"/>
        <v>20</v>
      </c>
      <c r="AK679" s="165">
        <f>(VLOOKUP(B679,'P2 Origin'!$C$21:$M$176,6,0))*AJ679</f>
        <v>0</v>
      </c>
      <c r="AL679" s="166">
        <f t="shared" si="292"/>
        <v>0</v>
      </c>
      <c r="AM679" s="165">
        <f>(VLOOKUP($B679,'P2 Origin'!$C$21:$M$176,7,0))*AL679</f>
        <v>0</v>
      </c>
      <c r="AN679" s="166">
        <f t="shared" si="293"/>
        <v>0</v>
      </c>
      <c r="AO679" s="165">
        <f>(VLOOKUP($B679,'P2 Origin'!$C$21:$M$176,8,0))*AN679</f>
        <v>0</v>
      </c>
      <c r="AP679" s="166">
        <f t="shared" si="294"/>
        <v>0</v>
      </c>
      <c r="AQ679" s="165">
        <f>(VLOOKUP($B679,'P2 Origin'!$C$21:$M$176,9,0))*AP679</f>
        <v>0</v>
      </c>
      <c r="AR679" s="155">
        <f t="shared" si="295"/>
        <v>1</v>
      </c>
      <c r="AS679" s="164">
        <f>(VLOOKUP(B679,'P2 Origin'!$C$21:$M$176,10,0))*K679</f>
        <v>0</v>
      </c>
      <c r="AT679" s="164">
        <f>(VLOOKUP(B679,'P2 Origin'!$C$21:$M$176,11,0))*J679</f>
        <v>0</v>
      </c>
      <c r="AU679" s="167">
        <v>20</v>
      </c>
      <c r="AV679" s="168">
        <v>20</v>
      </c>
      <c r="AW679" s="169">
        <v>0</v>
      </c>
      <c r="AX679" s="170">
        <f>IF(AU679&gt;=0.1,'P3 Bureaumarge zee- en luchtvr.'!$D$12,0)</f>
        <v>0</v>
      </c>
      <c r="AY679" s="163">
        <f t="shared" si="296"/>
        <v>0</v>
      </c>
      <c r="AZ679" s="157" t="str">
        <f>VLOOKUP(D679,'P4 Destination'!$C$21:$O$176,13,0)</f>
        <v>USD</v>
      </c>
      <c r="BA679" s="164">
        <f t="shared" si="297"/>
        <v>0</v>
      </c>
      <c r="BB679" s="171">
        <f>IF(AU679&gt;0.1,(VLOOKUP(D679,'P4 Destination'!$C$21:$M$176,3,0))*I679,0)</f>
        <v>0</v>
      </c>
      <c r="BC679" s="172">
        <f t="shared" si="298"/>
        <v>0</v>
      </c>
      <c r="BD679" s="171">
        <f>(VLOOKUP($D679,'P4 Destination'!$C$21:$M$176,4,0))*BC679</f>
        <v>0</v>
      </c>
      <c r="BE679" s="172">
        <f t="shared" si="299"/>
        <v>0</v>
      </c>
      <c r="BF679" s="171">
        <f>(VLOOKUP($D679,'P4 Destination'!$C$21:$M$176,5,0))*BE679</f>
        <v>0</v>
      </c>
      <c r="BG679" s="172">
        <f t="shared" si="300"/>
        <v>20</v>
      </c>
      <c r="BH679" s="171">
        <f>(VLOOKUP($D679,'P4 Destination'!$C$21:$M$176,6,0))*BG679</f>
        <v>0</v>
      </c>
      <c r="BI679" s="172">
        <f t="shared" si="301"/>
        <v>0</v>
      </c>
      <c r="BJ679" s="171">
        <f>(VLOOKUP($D679,'P4 Destination'!$C$21:$M$176,7,0))*BI679</f>
        <v>0</v>
      </c>
      <c r="BK679" s="172">
        <f t="shared" si="302"/>
        <v>0</v>
      </c>
      <c r="BL679" s="171">
        <f>(VLOOKUP($D679,'P4 Destination'!$C$21:$M$176,8,0))*BK679</f>
        <v>0</v>
      </c>
      <c r="BM679" s="172">
        <f t="shared" si="303"/>
        <v>0</v>
      </c>
      <c r="BN679" s="171">
        <f>(VLOOKUP($D679,'P4 Destination'!$C$21:$M$176,9,0))*BM679</f>
        <v>0</v>
      </c>
      <c r="BO679" s="154">
        <f t="shared" si="304"/>
        <v>1</v>
      </c>
      <c r="BP679" s="171">
        <f>(VLOOKUP(D679,'P4 Destination'!$C$21:$M$176,10,0))*K679</f>
        <v>0</v>
      </c>
      <c r="BQ679" s="171">
        <f>(VLOOKUP(D679,'P4 Destination'!$C$21:$M$176,11,0))*J679</f>
        <v>0</v>
      </c>
      <c r="BR679" s="173">
        <f t="shared" si="305"/>
        <v>0</v>
      </c>
      <c r="BS679" s="173">
        <f>(AV679*2500)*'P6 Verzekering'!$E$11</f>
        <v>0</v>
      </c>
      <c r="BT679" s="173">
        <f>(AW679*2500)*'P6 Verzekering'!$E$12</f>
        <v>0</v>
      </c>
      <c r="BU679" s="173">
        <f>(L679*2500)*'P6 Verzekering'!$E$13</f>
        <v>0</v>
      </c>
      <c r="BV679" s="173">
        <f t="shared" si="306"/>
        <v>0</v>
      </c>
      <c r="BW679"/>
      <c r="BX679"/>
    </row>
    <row r="680" spans="1:76">
      <c r="A680" s="152" t="s">
        <v>2310</v>
      </c>
      <c r="B680" s="152" t="s">
        <v>219</v>
      </c>
      <c r="C680" s="152" t="s">
        <v>219</v>
      </c>
      <c r="D680" s="152" t="s">
        <v>295</v>
      </c>
      <c r="E680" s="152" t="s">
        <v>294</v>
      </c>
      <c r="F680" s="153">
        <f t="shared" si="280"/>
        <v>34</v>
      </c>
      <c r="G680" s="154">
        <v>1</v>
      </c>
      <c r="H680" s="154">
        <f>IFERROR(VLOOKUP(B680,'P2 Origin'!$C$21:$Q$176,15,FALSE),0)</f>
        <v>0</v>
      </c>
      <c r="I680" s="154">
        <f>IFERROR(VLOOKUP(D680,'P4 Destination'!$C$21:$Q$176,15,FALSE),0)</f>
        <v>1</v>
      </c>
      <c r="J680" s="155"/>
      <c r="K680" s="155">
        <v>1</v>
      </c>
      <c r="L680" s="156">
        <v>0</v>
      </c>
      <c r="M680" s="155">
        <v>0</v>
      </c>
      <c r="N680" s="155">
        <v>0</v>
      </c>
      <c r="O680" s="157">
        <f t="shared" si="281"/>
        <v>0</v>
      </c>
      <c r="P680" s="158">
        <f t="shared" si="282"/>
        <v>0</v>
      </c>
      <c r="Q680" s="159">
        <f>IFERROR(VLOOKUP(N680,'P1 Intra-Europees'!$A$15:$H$25,3,0),0)*P680</f>
        <v>0</v>
      </c>
      <c r="R680" s="160">
        <f t="shared" si="283"/>
        <v>0</v>
      </c>
      <c r="S680" s="159">
        <f>IFERROR(VLOOKUP(N680,'P1 Intra-Europees'!$A$15:$H$25,4,0),0)*R680</f>
        <v>0</v>
      </c>
      <c r="T680" s="160">
        <f t="shared" si="284"/>
        <v>0</v>
      </c>
      <c r="U680" s="159">
        <f>IFERROR(VLOOKUP(N680,'P1 Intra-Europees'!$A$15:$H$25,5,0),0)*T680</f>
        <v>0</v>
      </c>
      <c r="V680" s="160">
        <f t="shared" si="285"/>
        <v>0</v>
      </c>
      <c r="W680" s="159">
        <f>IFERROR(VLOOKUP(N680,'P1 Intra-Europees'!$A$15:$H$25,6,0),0)*V680</f>
        <v>0</v>
      </c>
      <c r="X680" s="160">
        <f t="shared" si="286"/>
        <v>0</v>
      </c>
      <c r="Y680" s="159">
        <f>IFERROR(VLOOKUP(N680,'P1 Intra-Europees'!$A$15:$H$25,7,0),0)*X680</f>
        <v>0</v>
      </c>
      <c r="Z680" s="161">
        <f t="shared" si="287"/>
        <v>0</v>
      </c>
      <c r="AA680" s="162">
        <f>IFERROR(VLOOKUP(N680,'P1 Intra-Europees'!$A$15:$H$25,8,0),0)*Z680</f>
        <v>0</v>
      </c>
      <c r="AB680" s="163">
        <f t="shared" si="288"/>
        <v>0</v>
      </c>
      <c r="AC680" s="157" t="str">
        <f>VLOOKUP(B680,'P2 Origin'!$C$21:$O$176,13,0)</f>
        <v>EUR</v>
      </c>
      <c r="AD680" s="164">
        <f t="shared" si="289"/>
        <v>0</v>
      </c>
      <c r="AE680" s="165">
        <f>IF(AU680&gt;0.1,VLOOKUP(B680,'P2 Origin'!$C$21:$M$176,3,0)*H680,0)</f>
        <v>0</v>
      </c>
      <c r="AF680" s="166">
        <f t="shared" si="290"/>
        <v>0</v>
      </c>
      <c r="AG680" s="165">
        <f>(VLOOKUP(B680,'P2 Origin'!$C$21:$M$176,4,0))*AF680</f>
        <v>0</v>
      </c>
      <c r="AH680" s="166">
        <f t="shared" si="291"/>
        <v>0</v>
      </c>
      <c r="AI680" s="165">
        <f>(VLOOKUP(B680,'P2 Origin'!$C$21:$M$176,5,0))*AH680</f>
        <v>0</v>
      </c>
      <c r="AJ680" s="166">
        <f t="shared" si="307"/>
        <v>0</v>
      </c>
      <c r="AK680" s="165">
        <f>(VLOOKUP(B680,'P2 Origin'!$C$21:$M$176,6,0))*AJ680</f>
        <v>0</v>
      </c>
      <c r="AL680" s="166">
        <f t="shared" si="292"/>
        <v>34</v>
      </c>
      <c r="AM680" s="165">
        <f>(VLOOKUP($B680,'P2 Origin'!$C$21:$M$176,7,0))*AL680</f>
        <v>0</v>
      </c>
      <c r="AN680" s="166">
        <f t="shared" si="293"/>
        <v>0</v>
      </c>
      <c r="AO680" s="165">
        <f>(VLOOKUP($B680,'P2 Origin'!$C$21:$M$176,8,0))*AN680</f>
        <v>0</v>
      </c>
      <c r="AP680" s="166">
        <f t="shared" si="294"/>
        <v>0</v>
      </c>
      <c r="AQ680" s="165">
        <f>(VLOOKUP($B680,'P2 Origin'!$C$21:$M$176,9,0))*AP680</f>
        <v>0</v>
      </c>
      <c r="AR680" s="155">
        <f t="shared" si="295"/>
        <v>1</v>
      </c>
      <c r="AS680" s="164">
        <f>(VLOOKUP(B680,'P2 Origin'!$C$21:$M$176,10,0))*K680</f>
        <v>0</v>
      </c>
      <c r="AT680" s="164">
        <f>(VLOOKUP(B680,'P2 Origin'!$C$21:$M$176,11,0))*J680</f>
        <v>0</v>
      </c>
      <c r="AU680" s="167">
        <v>34</v>
      </c>
      <c r="AV680" s="168">
        <v>34</v>
      </c>
      <c r="AW680" s="169">
        <v>0</v>
      </c>
      <c r="AX680" s="170">
        <f>IF(AU680&gt;=0.1,'P3 Bureaumarge zee- en luchtvr.'!$D$12,0)</f>
        <v>0</v>
      </c>
      <c r="AY680" s="163">
        <f t="shared" si="296"/>
        <v>0</v>
      </c>
      <c r="AZ680" s="157" t="str">
        <f>VLOOKUP(D680,'P4 Destination'!$C$21:$O$176,13,0)</f>
        <v>USD</v>
      </c>
      <c r="BA680" s="164">
        <f t="shared" si="297"/>
        <v>0</v>
      </c>
      <c r="BB680" s="171">
        <f>IF(AU680&gt;0.1,(VLOOKUP(D680,'P4 Destination'!$C$21:$M$176,3,0))*I680,0)</f>
        <v>0</v>
      </c>
      <c r="BC680" s="172">
        <f t="shared" si="298"/>
        <v>0</v>
      </c>
      <c r="BD680" s="171">
        <f>(VLOOKUP($D680,'P4 Destination'!$C$21:$M$176,4,0))*BC680</f>
        <v>0</v>
      </c>
      <c r="BE680" s="172">
        <f t="shared" si="299"/>
        <v>0</v>
      </c>
      <c r="BF680" s="171">
        <f>(VLOOKUP($D680,'P4 Destination'!$C$21:$M$176,5,0))*BE680</f>
        <v>0</v>
      </c>
      <c r="BG680" s="172">
        <f t="shared" si="300"/>
        <v>0</v>
      </c>
      <c r="BH680" s="171">
        <f>(VLOOKUP($D680,'P4 Destination'!$C$21:$M$176,6,0))*BG680</f>
        <v>0</v>
      </c>
      <c r="BI680" s="172">
        <f t="shared" si="301"/>
        <v>34</v>
      </c>
      <c r="BJ680" s="171">
        <f>(VLOOKUP($D680,'P4 Destination'!$C$21:$M$176,7,0))*BI680</f>
        <v>0</v>
      </c>
      <c r="BK680" s="172">
        <f t="shared" si="302"/>
        <v>0</v>
      </c>
      <c r="BL680" s="171">
        <f>(VLOOKUP($D680,'P4 Destination'!$C$21:$M$176,8,0))*BK680</f>
        <v>0</v>
      </c>
      <c r="BM680" s="172">
        <f t="shared" si="303"/>
        <v>0</v>
      </c>
      <c r="BN680" s="171">
        <f>(VLOOKUP($D680,'P4 Destination'!$C$21:$M$176,9,0))*BM680</f>
        <v>0</v>
      </c>
      <c r="BO680" s="154">
        <f t="shared" si="304"/>
        <v>1</v>
      </c>
      <c r="BP680" s="171">
        <f>(VLOOKUP(D680,'P4 Destination'!$C$21:$M$176,10,0))*K680</f>
        <v>0</v>
      </c>
      <c r="BQ680" s="171">
        <f>(VLOOKUP(D680,'P4 Destination'!$C$21:$M$176,11,0))*J680</f>
        <v>0</v>
      </c>
      <c r="BR680" s="173">
        <f t="shared" si="305"/>
        <v>0</v>
      </c>
      <c r="BS680" s="173">
        <f>(AV680*2500)*'P6 Verzekering'!$E$11</f>
        <v>0</v>
      </c>
      <c r="BT680" s="173">
        <f>(AW680*2500)*'P6 Verzekering'!$E$12</f>
        <v>0</v>
      </c>
      <c r="BU680" s="173">
        <f>(L680*2500)*'P6 Verzekering'!$E$13</f>
        <v>0</v>
      </c>
      <c r="BV680" s="173">
        <f t="shared" si="306"/>
        <v>0</v>
      </c>
      <c r="BW680"/>
      <c r="BX680"/>
    </row>
    <row r="681" spans="1:76">
      <c r="A681" s="152" t="s">
        <v>2312</v>
      </c>
      <c r="B681" s="152" t="s">
        <v>219</v>
      </c>
      <c r="C681" s="152" t="s">
        <v>219</v>
      </c>
      <c r="D681" s="152" t="s">
        <v>286</v>
      </c>
      <c r="E681" s="152" t="s">
        <v>282</v>
      </c>
      <c r="F681" s="153">
        <f t="shared" si="280"/>
        <v>23</v>
      </c>
      <c r="G681" s="154">
        <v>1</v>
      </c>
      <c r="H681" s="154">
        <f>IFERROR(VLOOKUP(B681,'P2 Origin'!$C$21:$Q$176,15,FALSE),0)</f>
        <v>0</v>
      </c>
      <c r="I681" s="154">
        <f>IFERROR(VLOOKUP(D681,'P4 Destination'!$C$21:$Q$176,15,FALSE),0)</f>
        <v>1</v>
      </c>
      <c r="J681" s="155">
        <v>1</v>
      </c>
      <c r="K681" s="155"/>
      <c r="L681" s="156">
        <v>0</v>
      </c>
      <c r="M681" s="155">
        <v>0</v>
      </c>
      <c r="N681" s="155">
        <v>0</v>
      </c>
      <c r="O681" s="157">
        <f t="shared" si="281"/>
        <v>0</v>
      </c>
      <c r="P681" s="158">
        <f t="shared" si="282"/>
        <v>0</v>
      </c>
      <c r="Q681" s="159">
        <f>IFERROR(VLOOKUP(N681,'P1 Intra-Europees'!$A$15:$H$25,3,0),0)*P681</f>
        <v>0</v>
      </c>
      <c r="R681" s="160">
        <f t="shared" si="283"/>
        <v>0</v>
      </c>
      <c r="S681" s="159">
        <f>IFERROR(VLOOKUP(N681,'P1 Intra-Europees'!$A$15:$H$25,4,0),0)*R681</f>
        <v>0</v>
      </c>
      <c r="T681" s="160">
        <f t="shared" si="284"/>
        <v>0</v>
      </c>
      <c r="U681" s="159">
        <f>IFERROR(VLOOKUP(N681,'P1 Intra-Europees'!$A$15:$H$25,5,0),0)*T681</f>
        <v>0</v>
      </c>
      <c r="V681" s="160">
        <f t="shared" si="285"/>
        <v>0</v>
      </c>
      <c r="W681" s="159">
        <f>IFERROR(VLOOKUP(N681,'P1 Intra-Europees'!$A$15:$H$25,6,0),0)*V681</f>
        <v>0</v>
      </c>
      <c r="X681" s="160">
        <f t="shared" si="286"/>
        <v>0</v>
      </c>
      <c r="Y681" s="159">
        <f>IFERROR(VLOOKUP(N681,'P1 Intra-Europees'!$A$15:$H$25,7,0),0)*X681</f>
        <v>0</v>
      </c>
      <c r="Z681" s="161">
        <f t="shared" si="287"/>
        <v>0</v>
      </c>
      <c r="AA681" s="162">
        <f>IFERROR(VLOOKUP(N681,'P1 Intra-Europees'!$A$15:$H$25,8,0),0)*Z681</f>
        <v>0</v>
      </c>
      <c r="AB681" s="163">
        <f t="shared" si="288"/>
        <v>0</v>
      </c>
      <c r="AC681" s="157" t="str">
        <f>VLOOKUP(B681,'P2 Origin'!$C$21:$O$176,13,0)</f>
        <v>EUR</v>
      </c>
      <c r="AD681" s="164">
        <f t="shared" si="289"/>
        <v>0</v>
      </c>
      <c r="AE681" s="165">
        <f>IF(AU681&gt;0.1,VLOOKUP(B681,'P2 Origin'!$C$21:$M$176,3,0)*H681,0)</f>
        <v>0</v>
      </c>
      <c r="AF681" s="166">
        <f t="shared" si="290"/>
        <v>0</v>
      </c>
      <c r="AG681" s="165">
        <f>(VLOOKUP(B681,'P2 Origin'!$C$21:$M$176,4,0))*AF681</f>
        <v>0</v>
      </c>
      <c r="AH681" s="166">
        <f t="shared" si="291"/>
        <v>0</v>
      </c>
      <c r="AI681" s="165">
        <f>(VLOOKUP(B681,'P2 Origin'!$C$21:$M$176,5,0))*AH681</f>
        <v>0</v>
      </c>
      <c r="AJ681" s="166">
        <f t="shared" si="307"/>
        <v>23</v>
      </c>
      <c r="AK681" s="165">
        <f>(VLOOKUP(B681,'P2 Origin'!$C$21:$M$176,6,0))*AJ681</f>
        <v>0</v>
      </c>
      <c r="AL681" s="166">
        <f t="shared" si="292"/>
        <v>0</v>
      </c>
      <c r="AM681" s="165">
        <f>(VLOOKUP($B681,'P2 Origin'!$C$21:$M$176,7,0))*AL681</f>
        <v>0</v>
      </c>
      <c r="AN681" s="166">
        <f t="shared" si="293"/>
        <v>0</v>
      </c>
      <c r="AO681" s="165">
        <f>(VLOOKUP($B681,'P2 Origin'!$C$21:$M$176,8,0))*AN681</f>
        <v>0</v>
      </c>
      <c r="AP681" s="166">
        <f t="shared" si="294"/>
        <v>0</v>
      </c>
      <c r="AQ681" s="165">
        <f>(VLOOKUP($B681,'P2 Origin'!$C$21:$M$176,9,0))*AP681</f>
        <v>0</v>
      </c>
      <c r="AR681" s="155">
        <f t="shared" si="295"/>
        <v>1</v>
      </c>
      <c r="AS681" s="164">
        <f>(VLOOKUP(B681,'P2 Origin'!$C$21:$M$176,10,0))*K681</f>
        <v>0</v>
      </c>
      <c r="AT681" s="164">
        <f>(VLOOKUP(B681,'P2 Origin'!$C$21:$M$176,11,0))*J681</f>
        <v>0</v>
      </c>
      <c r="AU681" s="167">
        <v>23</v>
      </c>
      <c r="AV681" s="168">
        <v>23</v>
      </c>
      <c r="AW681" s="169">
        <v>0</v>
      </c>
      <c r="AX681" s="170">
        <f>IF(AU681&gt;=0.1,'P3 Bureaumarge zee- en luchtvr.'!$D$12,0)</f>
        <v>0</v>
      </c>
      <c r="AY681" s="163">
        <f t="shared" si="296"/>
        <v>0</v>
      </c>
      <c r="AZ681" s="157" t="str">
        <f>VLOOKUP(D681,'P4 Destination'!$C$21:$O$176,13,0)</f>
        <v>USD</v>
      </c>
      <c r="BA681" s="164">
        <f t="shared" si="297"/>
        <v>0</v>
      </c>
      <c r="BB681" s="171">
        <f>IF(AU681&gt;0.1,(VLOOKUP(D681,'P4 Destination'!$C$21:$M$176,3,0))*I681,0)</f>
        <v>0</v>
      </c>
      <c r="BC681" s="172">
        <f t="shared" si="298"/>
        <v>0</v>
      </c>
      <c r="BD681" s="171">
        <f>(VLOOKUP($D681,'P4 Destination'!$C$21:$M$176,4,0))*BC681</f>
        <v>0</v>
      </c>
      <c r="BE681" s="172">
        <f t="shared" si="299"/>
        <v>0</v>
      </c>
      <c r="BF681" s="171">
        <f>(VLOOKUP($D681,'P4 Destination'!$C$21:$M$176,5,0))*BE681</f>
        <v>0</v>
      </c>
      <c r="BG681" s="172">
        <f t="shared" si="300"/>
        <v>23</v>
      </c>
      <c r="BH681" s="171">
        <f>(VLOOKUP($D681,'P4 Destination'!$C$21:$M$176,6,0))*BG681</f>
        <v>0</v>
      </c>
      <c r="BI681" s="172">
        <f t="shared" si="301"/>
        <v>0</v>
      </c>
      <c r="BJ681" s="171">
        <f>(VLOOKUP($D681,'P4 Destination'!$C$21:$M$176,7,0))*BI681</f>
        <v>0</v>
      </c>
      <c r="BK681" s="172">
        <f t="shared" si="302"/>
        <v>0</v>
      </c>
      <c r="BL681" s="171">
        <f>(VLOOKUP($D681,'P4 Destination'!$C$21:$M$176,8,0))*BK681</f>
        <v>0</v>
      </c>
      <c r="BM681" s="172">
        <f t="shared" si="303"/>
        <v>0</v>
      </c>
      <c r="BN681" s="171">
        <f>(VLOOKUP($D681,'P4 Destination'!$C$21:$M$176,9,0))*BM681</f>
        <v>0</v>
      </c>
      <c r="BO681" s="154">
        <f t="shared" si="304"/>
        <v>1</v>
      </c>
      <c r="BP681" s="171">
        <f>(VLOOKUP(D681,'P4 Destination'!$C$21:$M$176,10,0))*K681</f>
        <v>0</v>
      </c>
      <c r="BQ681" s="171">
        <f>(VLOOKUP(D681,'P4 Destination'!$C$21:$M$176,11,0))*J681</f>
        <v>0</v>
      </c>
      <c r="BR681" s="173">
        <f t="shared" si="305"/>
        <v>0</v>
      </c>
      <c r="BS681" s="173">
        <f>(AV681*2500)*'P6 Verzekering'!$E$11</f>
        <v>0</v>
      </c>
      <c r="BT681" s="173">
        <f>(AW681*2500)*'P6 Verzekering'!$E$12</f>
        <v>0</v>
      </c>
      <c r="BU681" s="173">
        <f>(L681*2500)*'P6 Verzekering'!$E$13</f>
        <v>0</v>
      </c>
      <c r="BV681" s="173">
        <f t="shared" si="306"/>
        <v>0</v>
      </c>
      <c r="BW681"/>
      <c r="BX681"/>
    </row>
    <row r="682" spans="1:76">
      <c r="A682" s="152" t="s">
        <v>2313</v>
      </c>
      <c r="B682" s="152" t="s">
        <v>219</v>
      </c>
      <c r="C682" s="152" t="s">
        <v>219</v>
      </c>
      <c r="D682" s="152" t="s">
        <v>286</v>
      </c>
      <c r="E682" s="152" t="s">
        <v>282</v>
      </c>
      <c r="F682" s="153">
        <f t="shared" si="280"/>
        <v>12</v>
      </c>
      <c r="G682" s="154">
        <v>1</v>
      </c>
      <c r="H682" s="154">
        <f>IFERROR(VLOOKUP(B682,'P2 Origin'!$C$21:$Q$176,15,FALSE),0)</f>
        <v>0</v>
      </c>
      <c r="I682" s="154">
        <f>IFERROR(VLOOKUP(D682,'P4 Destination'!$C$21:$Q$176,15,FALSE),0)</f>
        <v>1</v>
      </c>
      <c r="J682" s="155">
        <v>1</v>
      </c>
      <c r="K682" s="155"/>
      <c r="L682" s="156">
        <v>0</v>
      </c>
      <c r="M682" s="155">
        <v>0</v>
      </c>
      <c r="N682" s="155">
        <v>0</v>
      </c>
      <c r="O682" s="157">
        <f t="shared" si="281"/>
        <v>0</v>
      </c>
      <c r="P682" s="158">
        <f t="shared" si="282"/>
        <v>0</v>
      </c>
      <c r="Q682" s="159">
        <f>IFERROR(VLOOKUP(N682,'P1 Intra-Europees'!$A$15:$H$25,3,0),0)*P682</f>
        <v>0</v>
      </c>
      <c r="R682" s="160">
        <f t="shared" si="283"/>
        <v>0</v>
      </c>
      <c r="S682" s="159">
        <f>IFERROR(VLOOKUP(N682,'P1 Intra-Europees'!$A$15:$H$25,4,0),0)*R682</f>
        <v>0</v>
      </c>
      <c r="T682" s="160">
        <f t="shared" si="284"/>
        <v>0</v>
      </c>
      <c r="U682" s="159">
        <f>IFERROR(VLOOKUP(N682,'P1 Intra-Europees'!$A$15:$H$25,5,0),0)*T682</f>
        <v>0</v>
      </c>
      <c r="V682" s="160">
        <f t="shared" si="285"/>
        <v>0</v>
      </c>
      <c r="W682" s="159">
        <f>IFERROR(VLOOKUP(N682,'P1 Intra-Europees'!$A$15:$H$25,6,0),0)*V682</f>
        <v>0</v>
      </c>
      <c r="X682" s="160">
        <f t="shared" si="286"/>
        <v>0</v>
      </c>
      <c r="Y682" s="159">
        <f>IFERROR(VLOOKUP(N682,'P1 Intra-Europees'!$A$15:$H$25,7,0),0)*X682</f>
        <v>0</v>
      </c>
      <c r="Z682" s="161">
        <f t="shared" si="287"/>
        <v>0</v>
      </c>
      <c r="AA682" s="162">
        <f>IFERROR(VLOOKUP(N682,'P1 Intra-Europees'!$A$15:$H$25,8,0),0)*Z682</f>
        <v>0</v>
      </c>
      <c r="AB682" s="163">
        <f t="shared" si="288"/>
        <v>0</v>
      </c>
      <c r="AC682" s="157" t="str">
        <f>VLOOKUP(B682,'P2 Origin'!$C$21:$O$176,13,0)</f>
        <v>EUR</v>
      </c>
      <c r="AD682" s="164">
        <f t="shared" si="289"/>
        <v>0</v>
      </c>
      <c r="AE682" s="165">
        <f>IF(AU682&gt;0.1,VLOOKUP(B682,'P2 Origin'!$C$21:$M$176,3,0)*H682,0)</f>
        <v>0</v>
      </c>
      <c r="AF682" s="166">
        <f t="shared" si="290"/>
        <v>0</v>
      </c>
      <c r="AG682" s="165">
        <f>(VLOOKUP(B682,'P2 Origin'!$C$21:$M$176,4,0))*AF682</f>
        <v>0</v>
      </c>
      <c r="AH682" s="166">
        <f t="shared" si="291"/>
        <v>12</v>
      </c>
      <c r="AI682" s="165">
        <f>(VLOOKUP(B682,'P2 Origin'!$C$21:$M$176,5,0))*AH682</f>
        <v>0</v>
      </c>
      <c r="AJ682" s="166">
        <f t="shared" si="307"/>
        <v>0</v>
      </c>
      <c r="AK682" s="165">
        <f>(VLOOKUP(B682,'P2 Origin'!$C$21:$M$176,6,0))*AJ682</f>
        <v>0</v>
      </c>
      <c r="AL682" s="166">
        <f t="shared" si="292"/>
        <v>0</v>
      </c>
      <c r="AM682" s="165">
        <f>(VLOOKUP($B682,'P2 Origin'!$C$21:$M$176,7,0))*AL682</f>
        <v>0</v>
      </c>
      <c r="AN682" s="166">
        <f t="shared" si="293"/>
        <v>0</v>
      </c>
      <c r="AO682" s="165">
        <f>(VLOOKUP($B682,'P2 Origin'!$C$21:$M$176,8,0))*AN682</f>
        <v>0</v>
      </c>
      <c r="AP682" s="166">
        <f t="shared" si="294"/>
        <v>0</v>
      </c>
      <c r="AQ682" s="165">
        <f>(VLOOKUP($B682,'P2 Origin'!$C$21:$M$176,9,0))*AP682</f>
        <v>0</v>
      </c>
      <c r="AR682" s="155">
        <f t="shared" si="295"/>
        <v>1</v>
      </c>
      <c r="AS682" s="164">
        <f>(VLOOKUP(B682,'P2 Origin'!$C$21:$M$176,10,0))*K682</f>
        <v>0</v>
      </c>
      <c r="AT682" s="164">
        <f>(VLOOKUP(B682,'P2 Origin'!$C$21:$M$176,11,0))*J682</f>
        <v>0</v>
      </c>
      <c r="AU682" s="167">
        <v>12</v>
      </c>
      <c r="AV682" s="168">
        <v>12</v>
      </c>
      <c r="AW682" s="169">
        <v>0</v>
      </c>
      <c r="AX682" s="170">
        <f>IF(AU682&gt;=0.1,'P3 Bureaumarge zee- en luchtvr.'!$D$12,0)</f>
        <v>0</v>
      </c>
      <c r="AY682" s="163">
        <f t="shared" si="296"/>
        <v>0</v>
      </c>
      <c r="AZ682" s="157" t="str">
        <f>VLOOKUP(D682,'P4 Destination'!$C$21:$O$176,13,0)</f>
        <v>USD</v>
      </c>
      <c r="BA682" s="164">
        <f t="shared" si="297"/>
        <v>0</v>
      </c>
      <c r="BB682" s="171">
        <f>IF(AU682&gt;0.1,(VLOOKUP(D682,'P4 Destination'!$C$21:$M$176,3,0))*I682,0)</f>
        <v>0</v>
      </c>
      <c r="BC682" s="172">
        <f t="shared" si="298"/>
        <v>0</v>
      </c>
      <c r="BD682" s="171">
        <f>(VLOOKUP($D682,'P4 Destination'!$C$21:$M$176,4,0))*BC682</f>
        <v>0</v>
      </c>
      <c r="BE682" s="172">
        <f t="shared" si="299"/>
        <v>12</v>
      </c>
      <c r="BF682" s="171">
        <f>(VLOOKUP($D682,'P4 Destination'!$C$21:$M$176,5,0))*BE682</f>
        <v>0</v>
      </c>
      <c r="BG682" s="172">
        <f t="shared" si="300"/>
        <v>0</v>
      </c>
      <c r="BH682" s="171">
        <f>(VLOOKUP($D682,'P4 Destination'!$C$21:$M$176,6,0))*BG682</f>
        <v>0</v>
      </c>
      <c r="BI682" s="172">
        <f t="shared" si="301"/>
        <v>0</v>
      </c>
      <c r="BJ682" s="171">
        <f>(VLOOKUP($D682,'P4 Destination'!$C$21:$M$176,7,0))*BI682</f>
        <v>0</v>
      </c>
      <c r="BK682" s="172">
        <f t="shared" si="302"/>
        <v>0</v>
      </c>
      <c r="BL682" s="171">
        <f>(VLOOKUP($D682,'P4 Destination'!$C$21:$M$176,8,0))*BK682</f>
        <v>0</v>
      </c>
      <c r="BM682" s="172">
        <f t="shared" si="303"/>
        <v>0</v>
      </c>
      <c r="BN682" s="171">
        <f>(VLOOKUP($D682,'P4 Destination'!$C$21:$M$176,9,0))*BM682</f>
        <v>0</v>
      </c>
      <c r="BO682" s="154">
        <f t="shared" si="304"/>
        <v>1</v>
      </c>
      <c r="BP682" s="171">
        <f>(VLOOKUP(D682,'P4 Destination'!$C$21:$M$176,10,0))*K682</f>
        <v>0</v>
      </c>
      <c r="BQ682" s="171">
        <f>(VLOOKUP(D682,'P4 Destination'!$C$21:$M$176,11,0))*J682</f>
        <v>0</v>
      </c>
      <c r="BR682" s="173">
        <f t="shared" si="305"/>
        <v>0</v>
      </c>
      <c r="BS682" s="173">
        <f>(AV682*2500)*'P6 Verzekering'!$E$11</f>
        <v>0</v>
      </c>
      <c r="BT682" s="173">
        <f>(AW682*2500)*'P6 Verzekering'!$E$12</f>
        <v>0</v>
      </c>
      <c r="BU682" s="173">
        <f>(L682*2500)*'P6 Verzekering'!$E$13</f>
        <v>0</v>
      </c>
      <c r="BV682" s="173">
        <f t="shared" si="306"/>
        <v>0</v>
      </c>
      <c r="BW682"/>
      <c r="BX682"/>
    </row>
    <row r="683" spans="1:76">
      <c r="A683" s="152" t="s">
        <v>2319</v>
      </c>
      <c r="B683" s="152" t="s">
        <v>219</v>
      </c>
      <c r="C683" s="152" t="s">
        <v>219</v>
      </c>
      <c r="D683" s="152" t="s">
        <v>423</v>
      </c>
      <c r="E683" s="152" t="s">
        <v>422</v>
      </c>
      <c r="F683" s="153">
        <f t="shared" si="280"/>
        <v>55</v>
      </c>
      <c r="G683" s="154">
        <v>1</v>
      </c>
      <c r="H683" s="154">
        <f>IFERROR(VLOOKUP(B683,'P2 Origin'!$C$21:$Q$176,15,FALSE),0)</f>
        <v>0</v>
      </c>
      <c r="I683" s="154">
        <f>IFERROR(VLOOKUP(D683,'P4 Destination'!$C$21:$Q$176,15,FALSE),0)</f>
        <v>1</v>
      </c>
      <c r="J683" s="155"/>
      <c r="K683" s="155">
        <v>1</v>
      </c>
      <c r="L683" s="156">
        <v>0</v>
      </c>
      <c r="M683" s="155">
        <v>0</v>
      </c>
      <c r="N683" s="155">
        <v>0</v>
      </c>
      <c r="O683" s="157">
        <f t="shared" si="281"/>
        <v>0</v>
      </c>
      <c r="P683" s="158">
        <f t="shared" si="282"/>
        <v>0</v>
      </c>
      <c r="Q683" s="159">
        <f>IFERROR(VLOOKUP(N683,'P1 Intra-Europees'!$A$15:$H$25,3,0),0)*P683</f>
        <v>0</v>
      </c>
      <c r="R683" s="160">
        <f t="shared" si="283"/>
        <v>0</v>
      </c>
      <c r="S683" s="159">
        <f>IFERROR(VLOOKUP(N683,'P1 Intra-Europees'!$A$15:$H$25,4,0),0)*R683</f>
        <v>0</v>
      </c>
      <c r="T683" s="160">
        <f t="shared" si="284"/>
        <v>0</v>
      </c>
      <c r="U683" s="159">
        <f>IFERROR(VLOOKUP(N683,'P1 Intra-Europees'!$A$15:$H$25,5,0),0)*T683</f>
        <v>0</v>
      </c>
      <c r="V683" s="160">
        <f t="shared" si="285"/>
        <v>0</v>
      </c>
      <c r="W683" s="159">
        <f>IFERROR(VLOOKUP(N683,'P1 Intra-Europees'!$A$15:$H$25,6,0),0)*V683</f>
        <v>0</v>
      </c>
      <c r="X683" s="160">
        <f t="shared" si="286"/>
        <v>0</v>
      </c>
      <c r="Y683" s="159">
        <f>IFERROR(VLOOKUP(N683,'P1 Intra-Europees'!$A$15:$H$25,7,0),0)*X683</f>
        <v>0</v>
      </c>
      <c r="Z683" s="161">
        <f t="shared" si="287"/>
        <v>0</v>
      </c>
      <c r="AA683" s="162">
        <f>IFERROR(VLOOKUP(N683,'P1 Intra-Europees'!$A$15:$H$25,8,0),0)*Z683</f>
        <v>0</v>
      </c>
      <c r="AB683" s="163">
        <f t="shared" si="288"/>
        <v>0</v>
      </c>
      <c r="AC683" s="157" t="str">
        <f>VLOOKUP(B683,'P2 Origin'!$C$21:$O$176,13,0)</f>
        <v>EUR</v>
      </c>
      <c r="AD683" s="164">
        <f t="shared" si="289"/>
        <v>0</v>
      </c>
      <c r="AE683" s="165">
        <f>IF(AU683&gt;0.1,VLOOKUP(B683,'P2 Origin'!$C$21:$M$176,3,0)*H683,0)</f>
        <v>0</v>
      </c>
      <c r="AF683" s="166">
        <f t="shared" si="290"/>
        <v>0</v>
      </c>
      <c r="AG683" s="165">
        <f>(VLOOKUP(B683,'P2 Origin'!$C$21:$M$176,4,0))*AF683</f>
        <v>0</v>
      </c>
      <c r="AH683" s="166">
        <f t="shared" si="291"/>
        <v>0</v>
      </c>
      <c r="AI683" s="165">
        <f>(VLOOKUP(B683,'P2 Origin'!$C$21:$M$176,5,0))*AH683</f>
        <v>0</v>
      </c>
      <c r="AJ683" s="166">
        <f t="shared" si="307"/>
        <v>0</v>
      </c>
      <c r="AK683" s="165">
        <f>(VLOOKUP(B683,'P2 Origin'!$C$21:$M$176,6,0))*AJ683</f>
        <v>0</v>
      </c>
      <c r="AL683" s="166">
        <f t="shared" si="292"/>
        <v>0</v>
      </c>
      <c r="AM683" s="165">
        <f>(VLOOKUP($B683,'P2 Origin'!$C$21:$M$176,7,0))*AL683</f>
        <v>0</v>
      </c>
      <c r="AN683" s="166">
        <f t="shared" si="293"/>
        <v>0</v>
      </c>
      <c r="AO683" s="165">
        <f>(VLOOKUP($B683,'P2 Origin'!$C$21:$M$176,8,0))*AN683</f>
        <v>0</v>
      </c>
      <c r="AP683" s="166">
        <f t="shared" si="294"/>
        <v>55</v>
      </c>
      <c r="AQ683" s="165">
        <f>(VLOOKUP($B683,'P2 Origin'!$C$21:$M$176,9,0))*AP683</f>
        <v>0</v>
      </c>
      <c r="AR683" s="155">
        <f t="shared" si="295"/>
        <v>1</v>
      </c>
      <c r="AS683" s="164">
        <f>(VLOOKUP(B683,'P2 Origin'!$C$21:$M$176,10,0))*K683</f>
        <v>0</v>
      </c>
      <c r="AT683" s="164">
        <f>(VLOOKUP(B683,'P2 Origin'!$C$21:$M$176,11,0))*J683</f>
        <v>0</v>
      </c>
      <c r="AU683" s="167">
        <v>55</v>
      </c>
      <c r="AV683" s="168">
        <v>55</v>
      </c>
      <c r="AW683" s="169">
        <v>0</v>
      </c>
      <c r="AX683" s="170">
        <f>IF(AU683&gt;=0.1,'P3 Bureaumarge zee- en luchtvr.'!$D$12,0)</f>
        <v>0</v>
      </c>
      <c r="AY683" s="163">
        <f t="shared" si="296"/>
        <v>0</v>
      </c>
      <c r="AZ683" s="157" t="str">
        <f>VLOOKUP(D683,'P4 Destination'!$C$21:$O$176,13,0)</f>
        <v>USD</v>
      </c>
      <c r="BA683" s="164">
        <f t="shared" si="297"/>
        <v>0</v>
      </c>
      <c r="BB683" s="171">
        <f>IF(AU683&gt;0.1,(VLOOKUP(D683,'P4 Destination'!$C$21:$M$176,3,0))*I683,0)</f>
        <v>0</v>
      </c>
      <c r="BC683" s="172">
        <f t="shared" si="298"/>
        <v>0</v>
      </c>
      <c r="BD683" s="171">
        <f>(VLOOKUP($D683,'P4 Destination'!$C$21:$M$176,4,0))*BC683</f>
        <v>0</v>
      </c>
      <c r="BE683" s="172">
        <f t="shared" si="299"/>
        <v>0</v>
      </c>
      <c r="BF683" s="171">
        <f>(VLOOKUP($D683,'P4 Destination'!$C$21:$M$176,5,0))*BE683</f>
        <v>0</v>
      </c>
      <c r="BG683" s="172">
        <f t="shared" si="300"/>
        <v>0</v>
      </c>
      <c r="BH683" s="171">
        <f>(VLOOKUP($D683,'P4 Destination'!$C$21:$M$176,6,0))*BG683</f>
        <v>0</v>
      </c>
      <c r="BI683" s="172">
        <f t="shared" si="301"/>
        <v>0</v>
      </c>
      <c r="BJ683" s="171">
        <f>(VLOOKUP($D683,'P4 Destination'!$C$21:$M$176,7,0))*BI683</f>
        <v>0</v>
      </c>
      <c r="BK683" s="172">
        <f t="shared" si="302"/>
        <v>0</v>
      </c>
      <c r="BL683" s="171">
        <f>(VLOOKUP($D683,'P4 Destination'!$C$21:$M$176,8,0))*BK683</f>
        <v>0</v>
      </c>
      <c r="BM683" s="172">
        <f t="shared" si="303"/>
        <v>55</v>
      </c>
      <c r="BN683" s="171">
        <f>(VLOOKUP($D683,'P4 Destination'!$C$21:$M$176,9,0))*BM683</f>
        <v>0</v>
      </c>
      <c r="BO683" s="154">
        <f t="shared" si="304"/>
        <v>1</v>
      </c>
      <c r="BP683" s="171">
        <f>(VLOOKUP(D683,'P4 Destination'!$C$21:$M$176,10,0))*K683</f>
        <v>0</v>
      </c>
      <c r="BQ683" s="171">
        <f>(VLOOKUP(D683,'P4 Destination'!$C$21:$M$176,11,0))*J683</f>
        <v>0</v>
      </c>
      <c r="BR683" s="173">
        <f t="shared" si="305"/>
        <v>0</v>
      </c>
      <c r="BS683" s="173">
        <f>(AV683*2500)*'P6 Verzekering'!$E$11</f>
        <v>0</v>
      </c>
      <c r="BT683" s="173">
        <f>(AW683*2500)*'P6 Verzekering'!$E$12</f>
        <v>0</v>
      </c>
      <c r="BU683" s="173">
        <f>(L683*2500)*'P6 Verzekering'!$E$13</f>
        <v>0</v>
      </c>
      <c r="BV683" s="173">
        <f t="shared" si="306"/>
        <v>0</v>
      </c>
      <c r="BW683"/>
      <c r="BX683"/>
    </row>
    <row r="684" spans="1:76">
      <c r="A684" s="152" t="s">
        <v>2320</v>
      </c>
      <c r="B684" s="152" t="s">
        <v>219</v>
      </c>
      <c r="C684" s="152" t="s">
        <v>219</v>
      </c>
      <c r="D684" s="152" t="s">
        <v>423</v>
      </c>
      <c r="E684" s="152" t="s">
        <v>422</v>
      </c>
      <c r="F684" s="153">
        <f t="shared" si="280"/>
        <v>54</v>
      </c>
      <c r="G684" s="154">
        <v>1</v>
      </c>
      <c r="H684" s="154">
        <f>IFERROR(VLOOKUP(B684,'P2 Origin'!$C$21:$Q$176,15,FALSE),0)</f>
        <v>0</v>
      </c>
      <c r="I684" s="154">
        <f>IFERROR(VLOOKUP(D684,'P4 Destination'!$C$21:$Q$176,15,FALSE),0)</f>
        <v>1</v>
      </c>
      <c r="J684" s="155"/>
      <c r="K684" s="155">
        <v>1</v>
      </c>
      <c r="L684" s="156">
        <v>0</v>
      </c>
      <c r="M684" s="155">
        <v>0</v>
      </c>
      <c r="N684" s="155">
        <v>0</v>
      </c>
      <c r="O684" s="157">
        <f t="shared" si="281"/>
        <v>0</v>
      </c>
      <c r="P684" s="158">
        <f t="shared" si="282"/>
        <v>0</v>
      </c>
      <c r="Q684" s="159">
        <f>IFERROR(VLOOKUP(N684,'P1 Intra-Europees'!$A$15:$H$25,3,0),0)*P684</f>
        <v>0</v>
      </c>
      <c r="R684" s="160">
        <f t="shared" si="283"/>
        <v>0</v>
      </c>
      <c r="S684" s="159">
        <f>IFERROR(VLOOKUP(N684,'P1 Intra-Europees'!$A$15:$H$25,4,0),0)*R684</f>
        <v>0</v>
      </c>
      <c r="T684" s="160">
        <f t="shared" si="284"/>
        <v>0</v>
      </c>
      <c r="U684" s="159">
        <f>IFERROR(VLOOKUP(N684,'P1 Intra-Europees'!$A$15:$H$25,5,0),0)*T684</f>
        <v>0</v>
      </c>
      <c r="V684" s="160">
        <f t="shared" si="285"/>
        <v>0</v>
      </c>
      <c r="W684" s="159">
        <f>IFERROR(VLOOKUP(N684,'P1 Intra-Europees'!$A$15:$H$25,6,0),0)*V684</f>
        <v>0</v>
      </c>
      <c r="X684" s="160">
        <f t="shared" si="286"/>
        <v>0</v>
      </c>
      <c r="Y684" s="159">
        <f>IFERROR(VLOOKUP(N684,'P1 Intra-Europees'!$A$15:$H$25,7,0),0)*X684</f>
        <v>0</v>
      </c>
      <c r="Z684" s="161">
        <f t="shared" si="287"/>
        <v>0</v>
      </c>
      <c r="AA684" s="162">
        <f>IFERROR(VLOOKUP(N684,'P1 Intra-Europees'!$A$15:$H$25,8,0),0)*Z684</f>
        <v>0</v>
      </c>
      <c r="AB684" s="163">
        <f t="shared" si="288"/>
        <v>0</v>
      </c>
      <c r="AC684" s="157" t="str">
        <f>VLOOKUP(B684,'P2 Origin'!$C$21:$O$176,13,0)</f>
        <v>EUR</v>
      </c>
      <c r="AD684" s="164">
        <f t="shared" si="289"/>
        <v>0</v>
      </c>
      <c r="AE684" s="165">
        <f>IF(AU684&gt;0.1,VLOOKUP(B684,'P2 Origin'!$C$21:$M$176,3,0)*H684,0)</f>
        <v>0</v>
      </c>
      <c r="AF684" s="166">
        <f t="shared" si="290"/>
        <v>0</v>
      </c>
      <c r="AG684" s="165">
        <f>(VLOOKUP(B684,'P2 Origin'!$C$21:$M$176,4,0))*AF684</f>
        <v>0</v>
      </c>
      <c r="AH684" s="166">
        <f t="shared" si="291"/>
        <v>0</v>
      </c>
      <c r="AI684" s="165">
        <f>(VLOOKUP(B684,'P2 Origin'!$C$21:$M$176,5,0))*AH684</f>
        <v>0</v>
      </c>
      <c r="AJ684" s="166">
        <f t="shared" si="307"/>
        <v>0</v>
      </c>
      <c r="AK684" s="165">
        <f>(VLOOKUP(B684,'P2 Origin'!$C$21:$M$176,6,0))*AJ684</f>
        <v>0</v>
      </c>
      <c r="AL684" s="166">
        <f t="shared" si="292"/>
        <v>0</v>
      </c>
      <c r="AM684" s="165">
        <f>(VLOOKUP($B684,'P2 Origin'!$C$21:$M$176,7,0))*AL684</f>
        <v>0</v>
      </c>
      <c r="AN684" s="166">
        <f t="shared" si="293"/>
        <v>0</v>
      </c>
      <c r="AO684" s="165">
        <f>(VLOOKUP($B684,'P2 Origin'!$C$21:$M$176,8,0))*AN684</f>
        <v>0</v>
      </c>
      <c r="AP684" s="166">
        <f t="shared" si="294"/>
        <v>54</v>
      </c>
      <c r="AQ684" s="165">
        <f>(VLOOKUP($B684,'P2 Origin'!$C$21:$M$176,9,0))*AP684</f>
        <v>0</v>
      </c>
      <c r="AR684" s="155">
        <f t="shared" si="295"/>
        <v>1</v>
      </c>
      <c r="AS684" s="164">
        <f>(VLOOKUP(B684,'P2 Origin'!$C$21:$M$176,10,0))*K684</f>
        <v>0</v>
      </c>
      <c r="AT684" s="164">
        <f>(VLOOKUP(B684,'P2 Origin'!$C$21:$M$176,11,0))*J684</f>
        <v>0</v>
      </c>
      <c r="AU684" s="167">
        <v>54</v>
      </c>
      <c r="AV684" s="168">
        <v>54</v>
      </c>
      <c r="AW684" s="169">
        <v>0</v>
      </c>
      <c r="AX684" s="170">
        <f>IF(AU684&gt;=0.1,'P3 Bureaumarge zee- en luchtvr.'!$D$12,0)</f>
        <v>0</v>
      </c>
      <c r="AY684" s="163">
        <f t="shared" si="296"/>
        <v>0</v>
      </c>
      <c r="AZ684" s="157" t="str">
        <f>VLOOKUP(D684,'P4 Destination'!$C$21:$O$176,13,0)</f>
        <v>USD</v>
      </c>
      <c r="BA684" s="164">
        <f t="shared" si="297"/>
        <v>0</v>
      </c>
      <c r="BB684" s="171">
        <f>IF(AU684&gt;0.1,(VLOOKUP(D684,'P4 Destination'!$C$21:$M$176,3,0))*I684,0)</f>
        <v>0</v>
      </c>
      <c r="BC684" s="172">
        <f t="shared" si="298"/>
        <v>0</v>
      </c>
      <c r="BD684" s="171">
        <f>(VLOOKUP($D684,'P4 Destination'!$C$21:$M$176,4,0))*BC684</f>
        <v>0</v>
      </c>
      <c r="BE684" s="172">
        <f t="shared" si="299"/>
        <v>0</v>
      </c>
      <c r="BF684" s="171">
        <f>(VLOOKUP($D684,'P4 Destination'!$C$21:$M$176,5,0))*BE684</f>
        <v>0</v>
      </c>
      <c r="BG684" s="172">
        <f t="shared" si="300"/>
        <v>0</v>
      </c>
      <c r="BH684" s="171">
        <f>(VLOOKUP($D684,'P4 Destination'!$C$21:$M$176,6,0))*BG684</f>
        <v>0</v>
      </c>
      <c r="BI684" s="172">
        <f t="shared" si="301"/>
        <v>0</v>
      </c>
      <c r="BJ684" s="171">
        <f>(VLOOKUP($D684,'P4 Destination'!$C$21:$M$176,7,0))*BI684</f>
        <v>0</v>
      </c>
      <c r="BK684" s="172">
        <f t="shared" si="302"/>
        <v>0</v>
      </c>
      <c r="BL684" s="171">
        <f>(VLOOKUP($D684,'P4 Destination'!$C$21:$M$176,8,0))*BK684</f>
        <v>0</v>
      </c>
      <c r="BM684" s="172">
        <f t="shared" si="303"/>
        <v>54</v>
      </c>
      <c r="BN684" s="171">
        <f>(VLOOKUP($D684,'P4 Destination'!$C$21:$M$176,9,0))*BM684</f>
        <v>0</v>
      </c>
      <c r="BO684" s="154">
        <f t="shared" si="304"/>
        <v>1</v>
      </c>
      <c r="BP684" s="171">
        <f>(VLOOKUP(D684,'P4 Destination'!$C$21:$M$176,10,0))*K684</f>
        <v>0</v>
      </c>
      <c r="BQ684" s="171">
        <f>(VLOOKUP(D684,'P4 Destination'!$C$21:$M$176,11,0))*J684</f>
        <v>0</v>
      </c>
      <c r="BR684" s="173">
        <f t="shared" si="305"/>
        <v>0</v>
      </c>
      <c r="BS684" s="173">
        <f>(AV684*2500)*'P6 Verzekering'!$E$11</f>
        <v>0</v>
      </c>
      <c r="BT684" s="173">
        <f>(AW684*2500)*'P6 Verzekering'!$E$12</f>
        <v>0</v>
      </c>
      <c r="BU684" s="173">
        <f>(L684*2500)*'P6 Verzekering'!$E$13</f>
        <v>0</v>
      </c>
      <c r="BV684" s="173">
        <f t="shared" si="306"/>
        <v>0</v>
      </c>
      <c r="BW684"/>
      <c r="BX684"/>
    </row>
    <row r="685" spans="1:76">
      <c r="A685" s="152" t="s">
        <v>2321</v>
      </c>
      <c r="B685" s="152" t="s">
        <v>219</v>
      </c>
      <c r="C685" s="152" t="s">
        <v>219</v>
      </c>
      <c r="D685" s="152" t="s">
        <v>423</v>
      </c>
      <c r="E685" s="152" t="s">
        <v>422</v>
      </c>
      <c r="F685" s="153">
        <f t="shared" si="280"/>
        <v>13</v>
      </c>
      <c r="G685" s="154">
        <v>1</v>
      </c>
      <c r="H685" s="154">
        <f>IFERROR(VLOOKUP(B685,'P2 Origin'!$C$21:$Q$176,15,FALSE),0)</f>
        <v>0</v>
      </c>
      <c r="I685" s="154">
        <f>IFERROR(VLOOKUP(D685,'P4 Destination'!$C$21:$Q$176,15,FALSE),0)</f>
        <v>1</v>
      </c>
      <c r="J685" s="155">
        <v>1</v>
      </c>
      <c r="K685" s="155"/>
      <c r="L685" s="156">
        <v>0</v>
      </c>
      <c r="M685" s="155">
        <v>0</v>
      </c>
      <c r="N685" s="155">
        <v>0</v>
      </c>
      <c r="O685" s="157">
        <f t="shared" si="281"/>
        <v>0</v>
      </c>
      <c r="P685" s="158">
        <f t="shared" si="282"/>
        <v>0</v>
      </c>
      <c r="Q685" s="159">
        <f>IFERROR(VLOOKUP(N685,'P1 Intra-Europees'!$A$15:$H$25,3,0),0)*P685</f>
        <v>0</v>
      </c>
      <c r="R685" s="160">
        <f t="shared" si="283"/>
        <v>0</v>
      </c>
      <c r="S685" s="159">
        <f>IFERROR(VLOOKUP(N685,'P1 Intra-Europees'!$A$15:$H$25,4,0),0)*R685</f>
        <v>0</v>
      </c>
      <c r="T685" s="160">
        <f t="shared" si="284"/>
        <v>0</v>
      </c>
      <c r="U685" s="159">
        <f>IFERROR(VLOOKUP(N685,'P1 Intra-Europees'!$A$15:$H$25,5,0),0)*T685</f>
        <v>0</v>
      </c>
      <c r="V685" s="160">
        <f t="shared" si="285"/>
        <v>0</v>
      </c>
      <c r="W685" s="159">
        <f>IFERROR(VLOOKUP(N685,'P1 Intra-Europees'!$A$15:$H$25,6,0),0)*V685</f>
        <v>0</v>
      </c>
      <c r="X685" s="160">
        <f t="shared" si="286"/>
        <v>0</v>
      </c>
      <c r="Y685" s="159">
        <f>IFERROR(VLOOKUP(N685,'P1 Intra-Europees'!$A$15:$H$25,7,0),0)*X685</f>
        <v>0</v>
      </c>
      <c r="Z685" s="161">
        <f t="shared" si="287"/>
        <v>0</v>
      </c>
      <c r="AA685" s="162">
        <f>IFERROR(VLOOKUP(N685,'P1 Intra-Europees'!$A$15:$H$25,8,0),0)*Z685</f>
        <v>0</v>
      </c>
      <c r="AB685" s="163">
        <f t="shared" si="288"/>
        <v>0</v>
      </c>
      <c r="AC685" s="157" t="str">
        <f>VLOOKUP(B685,'P2 Origin'!$C$21:$O$176,13,0)</f>
        <v>EUR</v>
      </c>
      <c r="AD685" s="164">
        <f t="shared" si="289"/>
        <v>0</v>
      </c>
      <c r="AE685" s="165">
        <f>IF(AU685&gt;0.1,VLOOKUP(B685,'P2 Origin'!$C$21:$M$176,3,0)*H685,0)</f>
        <v>0</v>
      </c>
      <c r="AF685" s="166">
        <f t="shared" si="290"/>
        <v>0</v>
      </c>
      <c r="AG685" s="165">
        <f>(VLOOKUP(B685,'P2 Origin'!$C$21:$M$176,4,0))*AF685</f>
        <v>0</v>
      </c>
      <c r="AH685" s="166">
        <f t="shared" si="291"/>
        <v>13</v>
      </c>
      <c r="AI685" s="165">
        <f>(VLOOKUP(B685,'P2 Origin'!$C$21:$M$176,5,0))*AH685</f>
        <v>0</v>
      </c>
      <c r="AJ685" s="166">
        <f t="shared" si="307"/>
        <v>0</v>
      </c>
      <c r="AK685" s="165">
        <f>(VLOOKUP(B685,'P2 Origin'!$C$21:$M$176,6,0))*AJ685</f>
        <v>0</v>
      </c>
      <c r="AL685" s="166">
        <f t="shared" si="292"/>
        <v>0</v>
      </c>
      <c r="AM685" s="165">
        <f>(VLOOKUP($B685,'P2 Origin'!$C$21:$M$176,7,0))*AL685</f>
        <v>0</v>
      </c>
      <c r="AN685" s="166">
        <f t="shared" si="293"/>
        <v>0</v>
      </c>
      <c r="AO685" s="165">
        <f>(VLOOKUP($B685,'P2 Origin'!$C$21:$M$176,8,0))*AN685</f>
        <v>0</v>
      </c>
      <c r="AP685" s="166">
        <f t="shared" si="294"/>
        <v>0</v>
      </c>
      <c r="AQ685" s="165">
        <f>(VLOOKUP($B685,'P2 Origin'!$C$21:$M$176,9,0))*AP685</f>
        <v>0</v>
      </c>
      <c r="AR685" s="155">
        <f t="shared" si="295"/>
        <v>1</v>
      </c>
      <c r="AS685" s="164">
        <f>(VLOOKUP(B685,'P2 Origin'!$C$21:$M$176,10,0))*K685</f>
        <v>0</v>
      </c>
      <c r="AT685" s="164">
        <f>(VLOOKUP(B685,'P2 Origin'!$C$21:$M$176,11,0))*J685</f>
        <v>0</v>
      </c>
      <c r="AU685" s="167">
        <v>13</v>
      </c>
      <c r="AV685" s="168">
        <v>13</v>
      </c>
      <c r="AW685" s="169">
        <v>0</v>
      </c>
      <c r="AX685" s="170">
        <f>IF(AU685&gt;=0.1,'P3 Bureaumarge zee- en luchtvr.'!$D$12,0)</f>
        <v>0</v>
      </c>
      <c r="AY685" s="163">
        <f t="shared" si="296"/>
        <v>0</v>
      </c>
      <c r="AZ685" s="157" t="str">
        <f>VLOOKUP(D685,'P4 Destination'!$C$21:$O$176,13,0)</f>
        <v>USD</v>
      </c>
      <c r="BA685" s="164">
        <f t="shared" si="297"/>
        <v>0</v>
      </c>
      <c r="BB685" s="171">
        <f>IF(AU685&gt;0.1,(VLOOKUP(D685,'P4 Destination'!$C$21:$M$176,3,0))*I685,0)</f>
        <v>0</v>
      </c>
      <c r="BC685" s="172">
        <f t="shared" si="298"/>
        <v>0</v>
      </c>
      <c r="BD685" s="171">
        <f>(VLOOKUP($D685,'P4 Destination'!$C$21:$M$176,4,0))*BC685</f>
        <v>0</v>
      </c>
      <c r="BE685" s="172">
        <f t="shared" si="299"/>
        <v>13</v>
      </c>
      <c r="BF685" s="171">
        <f>(VLOOKUP($D685,'P4 Destination'!$C$21:$M$176,5,0))*BE685</f>
        <v>0</v>
      </c>
      <c r="BG685" s="172">
        <f t="shared" si="300"/>
        <v>0</v>
      </c>
      <c r="BH685" s="171">
        <f>(VLOOKUP($D685,'P4 Destination'!$C$21:$M$176,6,0))*BG685</f>
        <v>0</v>
      </c>
      <c r="BI685" s="172">
        <f t="shared" si="301"/>
        <v>0</v>
      </c>
      <c r="BJ685" s="171">
        <f>(VLOOKUP($D685,'P4 Destination'!$C$21:$M$176,7,0))*BI685</f>
        <v>0</v>
      </c>
      <c r="BK685" s="172">
        <f t="shared" si="302"/>
        <v>0</v>
      </c>
      <c r="BL685" s="171">
        <f>(VLOOKUP($D685,'P4 Destination'!$C$21:$M$176,8,0))*BK685</f>
        <v>0</v>
      </c>
      <c r="BM685" s="172">
        <f t="shared" si="303"/>
        <v>0</v>
      </c>
      <c r="BN685" s="171">
        <f>(VLOOKUP($D685,'P4 Destination'!$C$21:$M$176,9,0))*BM685</f>
        <v>0</v>
      </c>
      <c r="BO685" s="154">
        <f t="shared" si="304"/>
        <v>1</v>
      </c>
      <c r="BP685" s="171">
        <f>(VLOOKUP(D685,'P4 Destination'!$C$21:$M$176,10,0))*K685</f>
        <v>0</v>
      </c>
      <c r="BQ685" s="171">
        <f>(VLOOKUP(D685,'P4 Destination'!$C$21:$M$176,11,0))*J685</f>
        <v>0</v>
      </c>
      <c r="BR685" s="173">
        <f t="shared" si="305"/>
        <v>0</v>
      </c>
      <c r="BS685" s="173">
        <f>(AV685*2500)*'P6 Verzekering'!$E$11</f>
        <v>0</v>
      </c>
      <c r="BT685" s="173">
        <f>(AW685*2500)*'P6 Verzekering'!$E$12</f>
        <v>0</v>
      </c>
      <c r="BU685" s="173">
        <f>(L685*2500)*'P6 Verzekering'!$E$13</f>
        <v>0</v>
      </c>
      <c r="BV685" s="173">
        <f t="shared" si="306"/>
        <v>0</v>
      </c>
      <c r="BW685"/>
      <c r="BX685"/>
    </row>
    <row r="686" spans="1:76">
      <c r="A686" s="152" t="s">
        <v>2323</v>
      </c>
      <c r="B686" s="152" t="s">
        <v>219</v>
      </c>
      <c r="C686" s="152" t="s">
        <v>219</v>
      </c>
      <c r="D686" s="152" t="s">
        <v>303</v>
      </c>
      <c r="E686" s="152" t="s">
        <v>297</v>
      </c>
      <c r="F686" s="153">
        <f t="shared" si="280"/>
        <v>45</v>
      </c>
      <c r="G686" s="154">
        <v>1</v>
      </c>
      <c r="H686" s="154">
        <f>IFERROR(VLOOKUP(B686,'P2 Origin'!$C$21:$Q$176,15,FALSE),0)</f>
        <v>0</v>
      </c>
      <c r="I686" s="154">
        <f>IFERROR(VLOOKUP(D686,'P4 Destination'!$C$21:$Q$176,15,FALSE),0)</f>
        <v>0</v>
      </c>
      <c r="J686" s="155"/>
      <c r="K686" s="155">
        <v>1</v>
      </c>
      <c r="L686" s="156">
        <v>0</v>
      </c>
      <c r="M686" s="155">
        <v>0</v>
      </c>
      <c r="N686" s="155">
        <v>0</v>
      </c>
      <c r="O686" s="157">
        <f t="shared" si="281"/>
        <v>0</v>
      </c>
      <c r="P686" s="158">
        <f t="shared" si="282"/>
        <v>0</v>
      </c>
      <c r="Q686" s="159">
        <f>IFERROR(VLOOKUP(N686,'P1 Intra-Europees'!$A$15:$H$25,3,0),0)*P686</f>
        <v>0</v>
      </c>
      <c r="R686" s="160">
        <f t="shared" si="283"/>
        <v>0</v>
      </c>
      <c r="S686" s="159">
        <f>IFERROR(VLOOKUP(N686,'P1 Intra-Europees'!$A$15:$H$25,4,0),0)*R686</f>
        <v>0</v>
      </c>
      <c r="T686" s="160">
        <f t="shared" si="284"/>
        <v>0</v>
      </c>
      <c r="U686" s="159">
        <f>IFERROR(VLOOKUP(N686,'P1 Intra-Europees'!$A$15:$H$25,5,0),0)*T686</f>
        <v>0</v>
      </c>
      <c r="V686" s="160">
        <f t="shared" si="285"/>
        <v>0</v>
      </c>
      <c r="W686" s="159">
        <f>IFERROR(VLOOKUP(N686,'P1 Intra-Europees'!$A$15:$H$25,6,0),0)*V686</f>
        <v>0</v>
      </c>
      <c r="X686" s="160">
        <f t="shared" si="286"/>
        <v>0</v>
      </c>
      <c r="Y686" s="159">
        <f>IFERROR(VLOOKUP(N686,'P1 Intra-Europees'!$A$15:$H$25,7,0),0)*X686</f>
        <v>0</v>
      </c>
      <c r="Z686" s="161">
        <f t="shared" si="287"/>
        <v>0</v>
      </c>
      <c r="AA686" s="162">
        <f>IFERROR(VLOOKUP(N686,'P1 Intra-Europees'!$A$15:$H$25,8,0),0)*Z686</f>
        <v>0</v>
      </c>
      <c r="AB686" s="163">
        <f t="shared" si="288"/>
        <v>0</v>
      </c>
      <c r="AC686" s="157" t="str">
        <f>VLOOKUP(B686,'P2 Origin'!$C$21:$O$176,13,0)</f>
        <v>EUR</v>
      </c>
      <c r="AD686" s="164">
        <f t="shared" si="289"/>
        <v>0</v>
      </c>
      <c r="AE686" s="165">
        <f>IF(AU686&gt;0.1,VLOOKUP(B686,'P2 Origin'!$C$21:$M$176,3,0)*H686,0)</f>
        <v>0</v>
      </c>
      <c r="AF686" s="166">
        <f t="shared" si="290"/>
        <v>0</v>
      </c>
      <c r="AG686" s="165">
        <f>(VLOOKUP(B686,'P2 Origin'!$C$21:$M$176,4,0))*AF686</f>
        <v>0</v>
      </c>
      <c r="AH686" s="166">
        <f t="shared" si="291"/>
        <v>0</v>
      </c>
      <c r="AI686" s="165">
        <f>(VLOOKUP(B686,'P2 Origin'!$C$21:$M$176,5,0))*AH686</f>
        <v>0</v>
      </c>
      <c r="AJ686" s="166">
        <f t="shared" si="307"/>
        <v>0</v>
      </c>
      <c r="AK686" s="165">
        <f>(VLOOKUP(B686,'P2 Origin'!$C$21:$M$176,6,0))*AJ686</f>
        <v>0</v>
      </c>
      <c r="AL686" s="166">
        <f t="shared" si="292"/>
        <v>0</v>
      </c>
      <c r="AM686" s="165">
        <f>(VLOOKUP($B686,'P2 Origin'!$C$21:$M$176,7,0))*AL686</f>
        <v>0</v>
      </c>
      <c r="AN686" s="166">
        <f t="shared" si="293"/>
        <v>45</v>
      </c>
      <c r="AO686" s="165">
        <f>(VLOOKUP($B686,'P2 Origin'!$C$21:$M$176,8,0))*AN686</f>
        <v>0</v>
      </c>
      <c r="AP686" s="166">
        <f t="shared" si="294"/>
        <v>0</v>
      </c>
      <c r="AQ686" s="165">
        <f>(VLOOKUP($B686,'P2 Origin'!$C$21:$M$176,9,0))*AP686</f>
        <v>0</v>
      </c>
      <c r="AR686" s="155">
        <f t="shared" si="295"/>
        <v>1</v>
      </c>
      <c r="AS686" s="164">
        <f>(VLOOKUP(B686,'P2 Origin'!$C$21:$M$176,10,0))*K686</f>
        <v>0</v>
      </c>
      <c r="AT686" s="164">
        <f>(VLOOKUP(B686,'P2 Origin'!$C$21:$M$176,11,0))*J686</f>
        <v>0</v>
      </c>
      <c r="AU686" s="167">
        <v>45</v>
      </c>
      <c r="AV686" s="168">
        <v>45</v>
      </c>
      <c r="AW686" s="169">
        <v>0</v>
      </c>
      <c r="AX686" s="170">
        <f>IF(AU686&gt;=0.1,'P3 Bureaumarge zee- en luchtvr.'!$D$12,0)</f>
        <v>0</v>
      </c>
      <c r="AY686" s="163">
        <f t="shared" si="296"/>
        <v>0</v>
      </c>
      <c r="AZ686" s="157" t="str">
        <f>VLOOKUP(D686,'P4 Destination'!$C$21:$O$176,13,0)</f>
        <v>USD</v>
      </c>
      <c r="BA686" s="164">
        <f t="shared" si="297"/>
        <v>0</v>
      </c>
      <c r="BB686" s="171">
        <f>IF(AU686&gt;0.1,(VLOOKUP(D686,'P4 Destination'!$C$21:$M$176,3,0))*I686,0)</f>
        <v>0</v>
      </c>
      <c r="BC686" s="172">
        <f t="shared" si="298"/>
        <v>0</v>
      </c>
      <c r="BD686" s="171">
        <f>(VLOOKUP($D686,'P4 Destination'!$C$21:$M$176,4,0))*BC686</f>
        <v>0</v>
      </c>
      <c r="BE686" s="172">
        <f t="shared" si="299"/>
        <v>0</v>
      </c>
      <c r="BF686" s="171">
        <f>(VLOOKUP($D686,'P4 Destination'!$C$21:$M$176,5,0))*BE686</f>
        <v>0</v>
      </c>
      <c r="BG686" s="172">
        <f t="shared" si="300"/>
        <v>0</v>
      </c>
      <c r="BH686" s="171">
        <f>(VLOOKUP($D686,'P4 Destination'!$C$21:$M$176,6,0))*BG686</f>
        <v>0</v>
      </c>
      <c r="BI686" s="172">
        <f t="shared" si="301"/>
        <v>0</v>
      </c>
      <c r="BJ686" s="171">
        <f>(VLOOKUP($D686,'P4 Destination'!$C$21:$M$176,7,0))*BI686</f>
        <v>0</v>
      </c>
      <c r="BK686" s="172">
        <f t="shared" si="302"/>
        <v>45</v>
      </c>
      <c r="BL686" s="171">
        <f>(VLOOKUP($D686,'P4 Destination'!$C$21:$M$176,8,0))*BK686</f>
        <v>0</v>
      </c>
      <c r="BM686" s="172">
        <f t="shared" si="303"/>
        <v>0</v>
      </c>
      <c r="BN686" s="171">
        <f>(VLOOKUP($D686,'P4 Destination'!$C$21:$M$176,9,0))*BM686</f>
        <v>0</v>
      </c>
      <c r="BO686" s="154">
        <f t="shared" si="304"/>
        <v>1</v>
      </c>
      <c r="BP686" s="171">
        <f>(VLOOKUP(D686,'P4 Destination'!$C$21:$M$176,10,0))*K686</f>
        <v>0</v>
      </c>
      <c r="BQ686" s="171">
        <f>(VLOOKUP(D686,'P4 Destination'!$C$21:$M$176,11,0))*J686</f>
        <v>0</v>
      </c>
      <c r="BR686" s="173">
        <f t="shared" si="305"/>
        <v>0</v>
      </c>
      <c r="BS686" s="173">
        <f>(AV686*2500)*'P6 Verzekering'!$E$11</f>
        <v>0</v>
      </c>
      <c r="BT686" s="173">
        <f>(AW686*2500)*'P6 Verzekering'!$E$12</f>
        <v>0</v>
      </c>
      <c r="BU686" s="173">
        <f>(L686*2500)*'P6 Verzekering'!$E$13</f>
        <v>0</v>
      </c>
      <c r="BV686" s="173">
        <f t="shared" si="306"/>
        <v>0</v>
      </c>
      <c r="BW686"/>
      <c r="BX686"/>
    </row>
    <row r="687" spans="1:76">
      <c r="A687" s="152" t="s">
        <v>2324</v>
      </c>
      <c r="B687" s="152" t="s">
        <v>219</v>
      </c>
      <c r="C687" s="152" t="s">
        <v>219</v>
      </c>
      <c r="D687" s="152" t="s">
        <v>303</v>
      </c>
      <c r="E687" s="152" t="s">
        <v>297</v>
      </c>
      <c r="F687" s="153">
        <f t="shared" si="280"/>
        <v>29</v>
      </c>
      <c r="G687" s="154">
        <v>1</v>
      </c>
      <c r="H687" s="154">
        <f>IFERROR(VLOOKUP(B687,'P2 Origin'!$C$21:$Q$176,15,FALSE),0)</f>
        <v>0</v>
      </c>
      <c r="I687" s="154">
        <f>IFERROR(VLOOKUP(D687,'P4 Destination'!$C$21:$Q$176,15,FALSE),0)</f>
        <v>0</v>
      </c>
      <c r="J687" s="155">
        <v>1</v>
      </c>
      <c r="K687" s="155"/>
      <c r="L687" s="156">
        <v>0</v>
      </c>
      <c r="M687" s="155">
        <v>0</v>
      </c>
      <c r="N687" s="155">
        <v>0</v>
      </c>
      <c r="O687" s="157">
        <f t="shared" si="281"/>
        <v>0</v>
      </c>
      <c r="P687" s="158">
        <f t="shared" si="282"/>
        <v>0</v>
      </c>
      <c r="Q687" s="159">
        <f>IFERROR(VLOOKUP(N687,'P1 Intra-Europees'!$A$15:$H$25,3,0),0)*P687</f>
        <v>0</v>
      </c>
      <c r="R687" s="160">
        <f t="shared" si="283"/>
        <v>0</v>
      </c>
      <c r="S687" s="159">
        <f>IFERROR(VLOOKUP(N687,'P1 Intra-Europees'!$A$15:$H$25,4,0),0)*R687</f>
        <v>0</v>
      </c>
      <c r="T687" s="160">
        <f t="shared" si="284"/>
        <v>0</v>
      </c>
      <c r="U687" s="159">
        <f>IFERROR(VLOOKUP(N687,'P1 Intra-Europees'!$A$15:$H$25,5,0),0)*T687</f>
        <v>0</v>
      </c>
      <c r="V687" s="160">
        <f t="shared" si="285"/>
        <v>0</v>
      </c>
      <c r="W687" s="159">
        <f>IFERROR(VLOOKUP(N687,'P1 Intra-Europees'!$A$15:$H$25,6,0),0)*V687</f>
        <v>0</v>
      </c>
      <c r="X687" s="160">
        <f t="shared" si="286"/>
        <v>0</v>
      </c>
      <c r="Y687" s="159">
        <f>IFERROR(VLOOKUP(N687,'P1 Intra-Europees'!$A$15:$H$25,7,0),0)*X687</f>
        <v>0</v>
      </c>
      <c r="Z687" s="161">
        <f t="shared" si="287"/>
        <v>0</v>
      </c>
      <c r="AA687" s="162">
        <f>IFERROR(VLOOKUP(N687,'P1 Intra-Europees'!$A$15:$H$25,8,0),0)*Z687</f>
        <v>0</v>
      </c>
      <c r="AB687" s="163">
        <f t="shared" si="288"/>
        <v>0</v>
      </c>
      <c r="AC687" s="157" t="str">
        <f>VLOOKUP(B687,'P2 Origin'!$C$21:$O$176,13,0)</f>
        <v>EUR</v>
      </c>
      <c r="AD687" s="164">
        <f t="shared" si="289"/>
        <v>0</v>
      </c>
      <c r="AE687" s="165">
        <f>IF(AU687&gt;0.1,VLOOKUP(B687,'P2 Origin'!$C$21:$M$176,3,0)*H687,0)</f>
        <v>0</v>
      </c>
      <c r="AF687" s="166">
        <f t="shared" si="290"/>
        <v>0</v>
      </c>
      <c r="AG687" s="165">
        <f>(VLOOKUP(B687,'P2 Origin'!$C$21:$M$176,4,0))*AF687</f>
        <v>0</v>
      </c>
      <c r="AH687" s="166">
        <f t="shared" si="291"/>
        <v>0</v>
      </c>
      <c r="AI687" s="165">
        <f>(VLOOKUP(B687,'P2 Origin'!$C$21:$M$176,5,0))*AH687</f>
        <v>0</v>
      </c>
      <c r="AJ687" s="166">
        <f t="shared" si="307"/>
        <v>0</v>
      </c>
      <c r="AK687" s="165">
        <f>(VLOOKUP(B687,'P2 Origin'!$C$21:$M$176,6,0))*AJ687</f>
        <v>0</v>
      </c>
      <c r="AL687" s="166">
        <f t="shared" si="292"/>
        <v>29</v>
      </c>
      <c r="AM687" s="165">
        <f>(VLOOKUP($B687,'P2 Origin'!$C$21:$M$176,7,0))*AL687</f>
        <v>0</v>
      </c>
      <c r="AN687" s="166">
        <f t="shared" si="293"/>
        <v>0</v>
      </c>
      <c r="AO687" s="165">
        <f>(VLOOKUP($B687,'P2 Origin'!$C$21:$M$176,8,0))*AN687</f>
        <v>0</v>
      </c>
      <c r="AP687" s="166">
        <f t="shared" si="294"/>
        <v>0</v>
      </c>
      <c r="AQ687" s="165">
        <f>(VLOOKUP($B687,'P2 Origin'!$C$21:$M$176,9,0))*AP687</f>
        <v>0</v>
      </c>
      <c r="AR687" s="155">
        <f t="shared" si="295"/>
        <v>1</v>
      </c>
      <c r="AS687" s="164">
        <f>(VLOOKUP(B687,'P2 Origin'!$C$21:$M$176,10,0))*K687</f>
        <v>0</v>
      </c>
      <c r="AT687" s="164">
        <f>(VLOOKUP(B687,'P2 Origin'!$C$21:$M$176,11,0))*J687</f>
        <v>0</v>
      </c>
      <c r="AU687" s="167">
        <v>29</v>
      </c>
      <c r="AV687" s="168">
        <v>29</v>
      </c>
      <c r="AW687" s="169">
        <v>0</v>
      </c>
      <c r="AX687" s="170">
        <f>IF(AU687&gt;=0.1,'P3 Bureaumarge zee- en luchtvr.'!$D$12,0)</f>
        <v>0</v>
      </c>
      <c r="AY687" s="163">
        <f t="shared" si="296"/>
        <v>0</v>
      </c>
      <c r="AZ687" s="157" t="str">
        <f>VLOOKUP(D687,'P4 Destination'!$C$21:$O$176,13,0)</f>
        <v>USD</v>
      </c>
      <c r="BA687" s="164">
        <f t="shared" si="297"/>
        <v>0</v>
      </c>
      <c r="BB687" s="171">
        <f>IF(AU687&gt;0.1,(VLOOKUP(D687,'P4 Destination'!$C$21:$M$176,3,0))*I687,0)</f>
        <v>0</v>
      </c>
      <c r="BC687" s="172">
        <f t="shared" si="298"/>
        <v>0</v>
      </c>
      <c r="BD687" s="171">
        <f>(VLOOKUP($D687,'P4 Destination'!$C$21:$M$176,4,0))*BC687</f>
        <v>0</v>
      </c>
      <c r="BE687" s="172">
        <f t="shared" si="299"/>
        <v>0</v>
      </c>
      <c r="BF687" s="171">
        <f>(VLOOKUP($D687,'P4 Destination'!$C$21:$M$176,5,0))*BE687</f>
        <v>0</v>
      </c>
      <c r="BG687" s="172">
        <f t="shared" si="300"/>
        <v>0</v>
      </c>
      <c r="BH687" s="171">
        <f>(VLOOKUP($D687,'P4 Destination'!$C$21:$M$176,6,0))*BG687</f>
        <v>0</v>
      </c>
      <c r="BI687" s="172">
        <f t="shared" si="301"/>
        <v>29</v>
      </c>
      <c r="BJ687" s="171">
        <f>(VLOOKUP($D687,'P4 Destination'!$C$21:$M$176,7,0))*BI687</f>
        <v>0</v>
      </c>
      <c r="BK687" s="172">
        <f t="shared" si="302"/>
        <v>0</v>
      </c>
      <c r="BL687" s="171">
        <f>(VLOOKUP($D687,'P4 Destination'!$C$21:$M$176,8,0))*BK687</f>
        <v>0</v>
      </c>
      <c r="BM687" s="172">
        <f t="shared" si="303"/>
        <v>0</v>
      </c>
      <c r="BN687" s="171">
        <f>(VLOOKUP($D687,'P4 Destination'!$C$21:$M$176,9,0))*BM687</f>
        <v>0</v>
      </c>
      <c r="BO687" s="154">
        <f t="shared" si="304"/>
        <v>1</v>
      </c>
      <c r="BP687" s="171">
        <f>(VLOOKUP(D687,'P4 Destination'!$C$21:$M$176,10,0))*K687</f>
        <v>0</v>
      </c>
      <c r="BQ687" s="171">
        <f>(VLOOKUP(D687,'P4 Destination'!$C$21:$M$176,11,0))*J687</f>
        <v>0</v>
      </c>
      <c r="BR687" s="173">
        <f t="shared" si="305"/>
        <v>0</v>
      </c>
      <c r="BS687" s="173">
        <f>(AV687*2500)*'P6 Verzekering'!$E$11</f>
        <v>0</v>
      </c>
      <c r="BT687" s="173">
        <f>(AW687*2500)*'P6 Verzekering'!$E$12</f>
        <v>0</v>
      </c>
      <c r="BU687" s="173">
        <f>(L687*2500)*'P6 Verzekering'!$E$13</f>
        <v>0</v>
      </c>
      <c r="BV687" s="173">
        <f t="shared" si="306"/>
        <v>0</v>
      </c>
      <c r="BW687"/>
      <c r="BX687"/>
    </row>
    <row r="688" spans="1:76">
      <c r="A688" s="152" t="s">
        <v>2325</v>
      </c>
      <c r="B688" s="152" t="s">
        <v>219</v>
      </c>
      <c r="C688" s="152" t="s">
        <v>219</v>
      </c>
      <c r="D688" s="152" t="s">
        <v>303</v>
      </c>
      <c r="E688" s="152" t="s">
        <v>297</v>
      </c>
      <c r="F688" s="153">
        <f t="shared" si="280"/>
        <v>3</v>
      </c>
      <c r="G688" s="154">
        <v>1</v>
      </c>
      <c r="H688" s="154">
        <f>IFERROR(VLOOKUP(B688,'P2 Origin'!$C$21:$Q$176,15,FALSE),0)</f>
        <v>0</v>
      </c>
      <c r="I688" s="154">
        <f>IFERROR(VLOOKUP(D688,'P4 Destination'!$C$21:$Q$176,15,FALSE),0)</f>
        <v>0</v>
      </c>
      <c r="J688" s="155">
        <v>1</v>
      </c>
      <c r="K688" s="155"/>
      <c r="L688" s="156">
        <v>0</v>
      </c>
      <c r="M688" s="155">
        <v>0</v>
      </c>
      <c r="N688" s="155">
        <v>0</v>
      </c>
      <c r="O688" s="157">
        <f t="shared" si="281"/>
        <v>0</v>
      </c>
      <c r="P688" s="158">
        <f t="shared" si="282"/>
        <v>0</v>
      </c>
      <c r="Q688" s="159">
        <f>IFERROR(VLOOKUP(N688,'P1 Intra-Europees'!$A$15:$H$25,3,0),0)*P688</f>
        <v>0</v>
      </c>
      <c r="R688" s="160">
        <f t="shared" si="283"/>
        <v>0</v>
      </c>
      <c r="S688" s="159">
        <f>IFERROR(VLOOKUP(N688,'P1 Intra-Europees'!$A$15:$H$25,4,0),0)*R688</f>
        <v>0</v>
      </c>
      <c r="T688" s="160">
        <f t="shared" si="284"/>
        <v>0</v>
      </c>
      <c r="U688" s="159">
        <f>IFERROR(VLOOKUP(N688,'P1 Intra-Europees'!$A$15:$H$25,5,0),0)*T688</f>
        <v>0</v>
      </c>
      <c r="V688" s="160">
        <f t="shared" si="285"/>
        <v>0</v>
      </c>
      <c r="W688" s="159">
        <f>IFERROR(VLOOKUP(N688,'P1 Intra-Europees'!$A$15:$H$25,6,0),0)*V688</f>
        <v>0</v>
      </c>
      <c r="X688" s="160">
        <f t="shared" si="286"/>
        <v>0</v>
      </c>
      <c r="Y688" s="159">
        <f>IFERROR(VLOOKUP(N688,'P1 Intra-Europees'!$A$15:$H$25,7,0),0)*X688</f>
        <v>0</v>
      </c>
      <c r="Z688" s="161">
        <f t="shared" si="287"/>
        <v>0</v>
      </c>
      <c r="AA688" s="162">
        <f>IFERROR(VLOOKUP(N688,'P1 Intra-Europees'!$A$15:$H$25,8,0),0)*Z688</f>
        <v>0</v>
      </c>
      <c r="AB688" s="163">
        <f t="shared" si="288"/>
        <v>0</v>
      </c>
      <c r="AC688" s="157" t="str">
        <f>VLOOKUP(B688,'P2 Origin'!$C$21:$O$176,13,0)</f>
        <v>EUR</v>
      </c>
      <c r="AD688" s="164">
        <f t="shared" si="289"/>
        <v>0</v>
      </c>
      <c r="AE688" s="165">
        <f>IF(AU688&gt;0.1,VLOOKUP(B688,'P2 Origin'!$C$21:$M$176,3,0)*H688,0)</f>
        <v>0</v>
      </c>
      <c r="AF688" s="166">
        <f t="shared" si="290"/>
        <v>3</v>
      </c>
      <c r="AG688" s="165">
        <f>(VLOOKUP(B688,'P2 Origin'!$C$21:$M$176,4,0))*AF688</f>
        <v>0</v>
      </c>
      <c r="AH688" s="166">
        <f t="shared" si="291"/>
        <v>0</v>
      </c>
      <c r="AI688" s="165">
        <f>(VLOOKUP(B688,'P2 Origin'!$C$21:$M$176,5,0))*AH688</f>
        <v>0</v>
      </c>
      <c r="AJ688" s="166">
        <f t="shared" si="307"/>
        <v>0</v>
      </c>
      <c r="AK688" s="165">
        <f>(VLOOKUP(B688,'P2 Origin'!$C$21:$M$176,6,0))*AJ688</f>
        <v>0</v>
      </c>
      <c r="AL688" s="166">
        <f t="shared" si="292"/>
        <v>0</v>
      </c>
      <c r="AM688" s="165">
        <f>(VLOOKUP($B688,'P2 Origin'!$C$21:$M$176,7,0))*AL688</f>
        <v>0</v>
      </c>
      <c r="AN688" s="166">
        <f t="shared" si="293"/>
        <v>0</v>
      </c>
      <c r="AO688" s="165">
        <f>(VLOOKUP($B688,'P2 Origin'!$C$21:$M$176,8,0))*AN688</f>
        <v>0</v>
      </c>
      <c r="AP688" s="166">
        <f t="shared" si="294"/>
        <v>0</v>
      </c>
      <c r="AQ688" s="165">
        <f>(VLOOKUP($B688,'P2 Origin'!$C$21:$M$176,9,0))*AP688</f>
        <v>0</v>
      </c>
      <c r="AR688" s="155">
        <f t="shared" si="295"/>
        <v>1</v>
      </c>
      <c r="AS688" s="164">
        <f>(VLOOKUP(B688,'P2 Origin'!$C$21:$M$176,10,0))*K688</f>
        <v>0</v>
      </c>
      <c r="AT688" s="164">
        <f>(VLOOKUP(B688,'P2 Origin'!$C$21:$M$176,11,0))*J688</f>
        <v>0</v>
      </c>
      <c r="AU688" s="167">
        <v>3</v>
      </c>
      <c r="AV688" s="168">
        <v>3</v>
      </c>
      <c r="AW688" s="169">
        <v>0</v>
      </c>
      <c r="AX688" s="170">
        <f>IF(AU688&gt;=0.1,'P3 Bureaumarge zee- en luchtvr.'!$D$12,0)</f>
        <v>0</v>
      </c>
      <c r="AY688" s="163">
        <f t="shared" si="296"/>
        <v>0</v>
      </c>
      <c r="AZ688" s="157" t="str">
        <f>VLOOKUP(D688,'P4 Destination'!$C$21:$O$176,13,0)</f>
        <v>USD</v>
      </c>
      <c r="BA688" s="164">
        <f t="shared" si="297"/>
        <v>0</v>
      </c>
      <c r="BB688" s="171">
        <f>IF(AU688&gt;0.1,(VLOOKUP(D688,'P4 Destination'!$C$21:$M$176,3,0))*I688,0)</f>
        <v>0</v>
      </c>
      <c r="BC688" s="172">
        <f t="shared" si="298"/>
        <v>3</v>
      </c>
      <c r="BD688" s="171">
        <f>(VLOOKUP($D688,'P4 Destination'!$C$21:$M$176,4,0))*BC688</f>
        <v>0</v>
      </c>
      <c r="BE688" s="172">
        <f t="shared" si="299"/>
        <v>0</v>
      </c>
      <c r="BF688" s="171">
        <f>(VLOOKUP($D688,'P4 Destination'!$C$21:$M$176,5,0))*BE688</f>
        <v>0</v>
      </c>
      <c r="BG688" s="172">
        <f t="shared" si="300"/>
        <v>0</v>
      </c>
      <c r="BH688" s="171">
        <f>(VLOOKUP($D688,'P4 Destination'!$C$21:$M$176,6,0))*BG688</f>
        <v>0</v>
      </c>
      <c r="BI688" s="172">
        <f t="shared" si="301"/>
        <v>0</v>
      </c>
      <c r="BJ688" s="171">
        <f>(VLOOKUP($D688,'P4 Destination'!$C$21:$M$176,7,0))*BI688</f>
        <v>0</v>
      </c>
      <c r="BK688" s="172">
        <f t="shared" si="302"/>
        <v>0</v>
      </c>
      <c r="BL688" s="171">
        <f>(VLOOKUP($D688,'P4 Destination'!$C$21:$M$176,8,0))*BK688</f>
        <v>0</v>
      </c>
      <c r="BM688" s="172">
        <f t="shared" si="303"/>
        <v>0</v>
      </c>
      <c r="BN688" s="171">
        <f>(VLOOKUP($D688,'P4 Destination'!$C$21:$M$176,9,0))*BM688</f>
        <v>0</v>
      </c>
      <c r="BO688" s="154">
        <f t="shared" si="304"/>
        <v>1</v>
      </c>
      <c r="BP688" s="171">
        <f>(VLOOKUP(D688,'P4 Destination'!$C$21:$M$176,10,0))*K688</f>
        <v>0</v>
      </c>
      <c r="BQ688" s="171">
        <f>(VLOOKUP(D688,'P4 Destination'!$C$21:$M$176,11,0))*J688</f>
        <v>0</v>
      </c>
      <c r="BR688" s="173">
        <f t="shared" si="305"/>
        <v>0</v>
      </c>
      <c r="BS688" s="173">
        <f>(AV688*2500)*'P6 Verzekering'!$E$11</f>
        <v>0</v>
      </c>
      <c r="BT688" s="173">
        <f>(AW688*2500)*'P6 Verzekering'!$E$12</f>
        <v>0</v>
      </c>
      <c r="BU688" s="173">
        <f>(L688*2500)*'P6 Verzekering'!$E$13</f>
        <v>0</v>
      </c>
      <c r="BV688" s="173">
        <f t="shared" si="306"/>
        <v>0</v>
      </c>
      <c r="BW688"/>
      <c r="BX688"/>
    </row>
    <row r="689" spans="1:76">
      <c r="A689" s="152" t="s">
        <v>2326</v>
      </c>
      <c r="B689" s="152" t="s">
        <v>219</v>
      </c>
      <c r="C689" s="152" t="s">
        <v>219</v>
      </c>
      <c r="D689" s="152" t="s">
        <v>303</v>
      </c>
      <c r="E689" s="152" t="s">
        <v>297</v>
      </c>
      <c r="F689" s="153">
        <f t="shared" si="280"/>
        <v>19</v>
      </c>
      <c r="G689" s="154">
        <v>1</v>
      </c>
      <c r="H689" s="154">
        <f>IFERROR(VLOOKUP(B689,'P2 Origin'!$C$21:$Q$176,15,FALSE),0)</f>
        <v>0</v>
      </c>
      <c r="I689" s="154">
        <f>IFERROR(VLOOKUP(D689,'P4 Destination'!$C$21:$Q$176,15,FALSE),0)</f>
        <v>0</v>
      </c>
      <c r="J689" s="155">
        <v>1</v>
      </c>
      <c r="K689" s="155"/>
      <c r="L689" s="156">
        <v>0</v>
      </c>
      <c r="M689" s="155">
        <v>0</v>
      </c>
      <c r="N689" s="155">
        <v>0</v>
      </c>
      <c r="O689" s="157">
        <f t="shared" si="281"/>
        <v>0</v>
      </c>
      <c r="P689" s="158">
        <f t="shared" si="282"/>
        <v>0</v>
      </c>
      <c r="Q689" s="159">
        <f>IFERROR(VLOOKUP(N689,'P1 Intra-Europees'!$A$15:$H$25,3,0),0)*P689</f>
        <v>0</v>
      </c>
      <c r="R689" s="160">
        <f t="shared" si="283"/>
        <v>0</v>
      </c>
      <c r="S689" s="159">
        <f>IFERROR(VLOOKUP(N689,'P1 Intra-Europees'!$A$15:$H$25,4,0),0)*R689</f>
        <v>0</v>
      </c>
      <c r="T689" s="160">
        <f t="shared" si="284"/>
        <v>0</v>
      </c>
      <c r="U689" s="159">
        <f>IFERROR(VLOOKUP(N689,'P1 Intra-Europees'!$A$15:$H$25,5,0),0)*T689</f>
        <v>0</v>
      </c>
      <c r="V689" s="160">
        <f t="shared" si="285"/>
        <v>0</v>
      </c>
      <c r="W689" s="159">
        <f>IFERROR(VLOOKUP(N689,'P1 Intra-Europees'!$A$15:$H$25,6,0),0)*V689</f>
        <v>0</v>
      </c>
      <c r="X689" s="160">
        <f t="shared" si="286"/>
        <v>0</v>
      </c>
      <c r="Y689" s="159">
        <f>IFERROR(VLOOKUP(N689,'P1 Intra-Europees'!$A$15:$H$25,7,0),0)*X689</f>
        <v>0</v>
      </c>
      <c r="Z689" s="161">
        <f t="shared" si="287"/>
        <v>0</v>
      </c>
      <c r="AA689" s="162">
        <f>IFERROR(VLOOKUP(N689,'P1 Intra-Europees'!$A$15:$H$25,8,0),0)*Z689</f>
        <v>0</v>
      </c>
      <c r="AB689" s="163">
        <f t="shared" si="288"/>
        <v>0</v>
      </c>
      <c r="AC689" s="157" t="str">
        <f>VLOOKUP(B689,'P2 Origin'!$C$21:$O$176,13,0)</f>
        <v>EUR</v>
      </c>
      <c r="AD689" s="164">
        <f t="shared" si="289"/>
        <v>0</v>
      </c>
      <c r="AE689" s="165">
        <f>IF(AU689&gt;0.1,VLOOKUP(B689,'P2 Origin'!$C$21:$M$176,3,0)*H689,0)</f>
        <v>0</v>
      </c>
      <c r="AF689" s="166">
        <f t="shared" si="290"/>
        <v>0</v>
      </c>
      <c r="AG689" s="165">
        <f>(VLOOKUP(B689,'P2 Origin'!$C$21:$M$176,4,0))*AF689</f>
        <v>0</v>
      </c>
      <c r="AH689" s="166">
        <f t="shared" si="291"/>
        <v>0</v>
      </c>
      <c r="AI689" s="165">
        <f>(VLOOKUP(B689,'P2 Origin'!$C$21:$M$176,5,0))*AH689</f>
        <v>0</v>
      </c>
      <c r="AJ689" s="166">
        <f t="shared" si="307"/>
        <v>19</v>
      </c>
      <c r="AK689" s="165">
        <f>(VLOOKUP(B689,'P2 Origin'!$C$21:$M$176,6,0))*AJ689</f>
        <v>0</v>
      </c>
      <c r="AL689" s="166">
        <f t="shared" si="292"/>
        <v>0</v>
      </c>
      <c r="AM689" s="165">
        <f>(VLOOKUP($B689,'P2 Origin'!$C$21:$M$176,7,0))*AL689</f>
        <v>0</v>
      </c>
      <c r="AN689" s="166">
        <f t="shared" si="293"/>
        <v>0</v>
      </c>
      <c r="AO689" s="165">
        <f>(VLOOKUP($B689,'P2 Origin'!$C$21:$M$176,8,0))*AN689</f>
        <v>0</v>
      </c>
      <c r="AP689" s="166">
        <f t="shared" si="294"/>
        <v>0</v>
      </c>
      <c r="AQ689" s="165">
        <f>(VLOOKUP($B689,'P2 Origin'!$C$21:$M$176,9,0))*AP689</f>
        <v>0</v>
      </c>
      <c r="AR689" s="155">
        <f t="shared" si="295"/>
        <v>1</v>
      </c>
      <c r="AS689" s="164">
        <f>(VLOOKUP(B689,'P2 Origin'!$C$21:$M$176,10,0))*K689</f>
        <v>0</v>
      </c>
      <c r="AT689" s="164">
        <f>(VLOOKUP(B689,'P2 Origin'!$C$21:$M$176,11,0))*J689</f>
        <v>0</v>
      </c>
      <c r="AU689" s="167">
        <v>19</v>
      </c>
      <c r="AV689" s="168">
        <v>19</v>
      </c>
      <c r="AW689" s="169">
        <v>0</v>
      </c>
      <c r="AX689" s="170">
        <f>IF(AU689&gt;=0.1,'P3 Bureaumarge zee- en luchtvr.'!$D$12,0)</f>
        <v>0</v>
      </c>
      <c r="AY689" s="163">
        <f t="shared" si="296"/>
        <v>0</v>
      </c>
      <c r="AZ689" s="157" t="str">
        <f>VLOOKUP(D689,'P4 Destination'!$C$21:$O$176,13,0)</f>
        <v>USD</v>
      </c>
      <c r="BA689" s="164">
        <f t="shared" si="297"/>
        <v>0</v>
      </c>
      <c r="BB689" s="171">
        <f>IF(AU689&gt;0.1,(VLOOKUP(D689,'P4 Destination'!$C$21:$M$176,3,0))*I689,0)</f>
        <v>0</v>
      </c>
      <c r="BC689" s="172">
        <f t="shared" si="298"/>
        <v>0</v>
      </c>
      <c r="BD689" s="171">
        <f>(VLOOKUP($D689,'P4 Destination'!$C$21:$M$176,4,0))*BC689</f>
        <v>0</v>
      </c>
      <c r="BE689" s="172">
        <f t="shared" si="299"/>
        <v>0</v>
      </c>
      <c r="BF689" s="171">
        <f>(VLOOKUP($D689,'P4 Destination'!$C$21:$M$176,5,0))*BE689</f>
        <v>0</v>
      </c>
      <c r="BG689" s="172">
        <f t="shared" si="300"/>
        <v>19</v>
      </c>
      <c r="BH689" s="171">
        <f>(VLOOKUP($D689,'P4 Destination'!$C$21:$M$176,6,0))*BG689</f>
        <v>0</v>
      </c>
      <c r="BI689" s="172">
        <f t="shared" si="301"/>
        <v>0</v>
      </c>
      <c r="BJ689" s="171">
        <f>(VLOOKUP($D689,'P4 Destination'!$C$21:$M$176,7,0))*BI689</f>
        <v>0</v>
      </c>
      <c r="BK689" s="172">
        <f t="shared" si="302"/>
        <v>0</v>
      </c>
      <c r="BL689" s="171">
        <f>(VLOOKUP($D689,'P4 Destination'!$C$21:$M$176,8,0))*BK689</f>
        <v>0</v>
      </c>
      <c r="BM689" s="172">
        <f t="shared" si="303"/>
        <v>0</v>
      </c>
      <c r="BN689" s="171">
        <f>(VLOOKUP($D689,'P4 Destination'!$C$21:$M$176,9,0))*BM689</f>
        <v>0</v>
      </c>
      <c r="BO689" s="154">
        <f t="shared" si="304"/>
        <v>1</v>
      </c>
      <c r="BP689" s="171">
        <f>(VLOOKUP(D689,'P4 Destination'!$C$21:$M$176,10,0))*K689</f>
        <v>0</v>
      </c>
      <c r="BQ689" s="171">
        <f>(VLOOKUP(D689,'P4 Destination'!$C$21:$M$176,11,0))*J689</f>
        <v>0</v>
      </c>
      <c r="BR689" s="173">
        <f t="shared" si="305"/>
        <v>0</v>
      </c>
      <c r="BS689" s="173">
        <f>(AV689*2500)*'P6 Verzekering'!$E$11</f>
        <v>0</v>
      </c>
      <c r="BT689" s="173">
        <f>(AW689*2500)*'P6 Verzekering'!$E$12</f>
        <v>0</v>
      </c>
      <c r="BU689" s="173">
        <f>(L689*2500)*'P6 Verzekering'!$E$13</f>
        <v>0</v>
      </c>
      <c r="BV689" s="173">
        <f t="shared" si="306"/>
        <v>0</v>
      </c>
      <c r="BW689"/>
      <c r="BX689"/>
    </row>
    <row r="690" spans="1:76">
      <c r="A690" s="152" t="s">
        <v>2327</v>
      </c>
      <c r="B690" s="152" t="s">
        <v>219</v>
      </c>
      <c r="C690" s="152" t="s">
        <v>219</v>
      </c>
      <c r="D690" s="152" t="s">
        <v>303</v>
      </c>
      <c r="E690" s="152" t="s">
        <v>297</v>
      </c>
      <c r="F690" s="153">
        <f t="shared" si="280"/>
        <v>10</v>
      </c>
      <c r="G690" s="154">
        <v>1</v>
      </c>
      <c r="H690" s="154">
        <f>IFERROR(VLOOKUP(B690,'P2 Origin'!$C$21:$Q$176,15,FALSE),0)</f>
        <v>0</v>
      </c>
      <c r="I690" s="154">
        <f>IFERROR(VLOOKUP(D690,'P4 Destination'!$C$21:$Q$176,15,FALSE),0)</f>
        <v>0</v>
      </c>
      <c r="J690" s="155">
        <v>1</v>
      </c>
      <c r="K690" s="155"/>
      <c r="L690" s="156">
        <v>0</v>
      </c>
      <c r="M690" s="155">
        <v>0</v>
      </c>
      <c r="N690" s="155">
        <v>0</v>
      </c>
      <c r="O690" s="157">
        <f t="shared" si="281"/>
        <v>0</v>
      </c>
      <c r="P690" s="158">
        <f t="shared" si="282"/>
        <v>0</v>
      </c>
      <c r="Q690" s="159">
        <f>IFERROR(VLOOKUP(N690,'P1 Intra-Europees'!$A$15:$H$25,3,0),0)*P690</f>
        <v>0</v>
      </c>
      <c r="R690" s="160">
        <f t="shared" si="283"/>
        <v>0</v>
      </c>
      <c r="S690" s="159">
        <f>IFERROR(VLOOKUP(N690,'P1 Intra-Europees'!$A$15:$H$25,4,0),0)*R690</f>
        <v>0</v>
      </c>
      <c r="T690" s="160">
        <f t="shared" si="284"/>
        <v>0</v>
      </c>
      <c r="U690" s="159">
        <f>IFERROR(VLOOKUP(N690,'P1 Intra-Europees'!$A$15:$H$25,5,0),0)*T690</f>
        <v>0</v>
      </c>
      <c r="V690" s="160">
        <f t="shared" si="285"/>
        <v>0</v>
      </c>
      <c r="W690" s="159">
        <f>IFERROR(VLOOKUP(N690,'P1 Intra-Europees'!$A$15:$H$25,6,0),0)*V690</f>
        <v>0</v>
      </c>
      <c r="X690" s="160">
        <f t="shared" si="286"/>
        <v>0</v>
      </c>
      <c r="Y690" s="159">
        <f>IFERROR(VLOOKUP(N690,'P1 Intra-Europees'!$A$15:$H$25,7,0),0)*X690</f>
        <v>0</v>
      </c>
      <c r="Z690" s="161">
        <f t="shared" si="287"/>
        <v>0</v>
      </c>
      <c r="AA690" s="162">
        <f>IFERROR(VLOOKUP(N690,'P1 Intra-Europees'!$A$15:$H$25,8,0),0)*Z690</f>
        <v>0</v>
      </c>
      <c r="AB690" s="163">
        <f t="shared" si="288"/>
        <v>0</v>
      </c>
      <c r="AC690" s="157" t="str">
        <f>VLOOKUP(B690,'P2 Origin'!$C$21:$O$176,13,0)</f>
        <v>EUR</v>
      </c>
      <c r="AD690" s="164">
        <f t="shared" si="289"/>
        <v>0</v>
      </c>
      <c r="AE690" s="165">
        <f>IF(AU690&gt;0.1,VLOOKUP(B690,'P2 Origin'!$C$21:$M$176,3,0)*H690,0)</f>
        <v>0</v>
      </c>
      <c r="AF690" s="166">
        <f t="shared" si="290"/>
        <v>0</v>
      </c>
      <c r="AG690" s="165">
        <f>(VLOOKUP(B690,'P2 Origin'!$C$21:$M$176,4,0))*AF690</f>
        <v>0</v>
      </c>
      <c r="AH690" s="166">
        <f t="shared" si="291"/>
        <v>10</v>
      </c>
      <c r="AI690" s="165">
        <f>(VLOOKUP(B690,'P2 Origin'!$C$21:$M$176,5,0))*AH690</f>
        <v>0</v>
      </c>
      <c r="AJ690" s="166">
        <f t="shared" si="307"/>
        <v>0</v>
      </c>
      <c r="AK690" s="165">
        <f>(VLOOKUP(B690,'P2 Origin'!$C$21:$M$176,6,0))*AJ690</f>
        <v>0</v>
      </c>
      <c r="AL690" s="166">
        <f t="shared" si="292"/>
        <v>0</v>
      </c>
      <c r="AM690" s="165">
        <f>(VLOOKUP($B690,'P2 Origin'!$C$21:$M$176,7,0))*AL690</f>
        <v>0</v>
      </c>
      <c r="AN690" s="166">
        <f t="shared" si="293"/>
        <v>0</v>
      </c>
      <c r="AO690" s="165">
        <f>(VLOOKUP($B690,'P2 Origin'!$C$21:$M$176,8,0))*AN690</f>
        <v>0</v>
      </c>
      <c r="AP690" s="166">
        <f t="shared" si="294"/>
        <v>0</v>
      </c>
      <c r="AQ690" s="165">
        <f>(VLOOKUP($B690,'P2 Origin'!$C$21:$M$176,9,0))*AP690</f>
        <v>0</v>
      </c>
      <c r="AR690" s="155">
        <f t="shared" si="295"/>
        <v>1</v>
      </c>
      <c r="AS690" s="164">
        <f>(VLOOKUP(B690,'P2 Origin'!$C$21:$M$176,10,0))*K690</f>
        <v>0</v>
      </c>
      <c r="AT690" s="164">
        <f>(VLOOKUP(B690,'P2 Origin'!$C$21:$M$176,11,0))*J690</f>
        <v>0</v>
      </c>
      <c r="AU690" s="167">
        <v>10</v>
      </c>
      <c r="AV690" s="168">
        <v>10</v>
      </c>
      <c r="AW690" s="169">
        <v>0</v>
      </c>
      <c r="AX690" s="170">
        <f>IF(AU690&gt;=0.1,'P3 Bureaumarge zee- en luchtvr.'!$D$12,0)</f>
        <v>0</v>
      </c>
      <c r="AY690" s="163">
        <f t="shared" si="296"/>
        <v>0</v>
      </c>
      <c r="AZ690" s="157" t="str">
        <f>VLOOKUP(D690,'P4 Destination'!$C$21:$O$176,13,0)</f>
        <v>USD</v>
      </c>
      <c r="BA690" s="164">
        <f t="shared" si="297"/>
        <v>0</v>
      </c>
      <c r="BB690" s="171">
        <f>IF(AU690&gt;0.1,(VLOOKUP(D690,'P4 Destination'!$C$21:$M$176,3,0))*I690,0)</f>
        <v>0</v>
      </c>
      <c r="BC690" s="172">
        <f t="shared" si="298"/>
        <v>0</v>
      </c>
      <c r="BD690" s="171">
        <f>(VLOOKUP($D690,'P4 Destination'!$C$21:$M$176,4,0))*BC690</f>
        <v>0</v>
      </c>
      <c r="BE690" s="172">
        <f t="shared" si="299"/>
        <v>10</v>
      </c>
      <c r="BF690" s="171">
        <f>(VLOOKUP($D690,'P4 Destination'!$C$21:$M$176,5,0))*BE690</f>
        <v>0</v>
      </c>
      <c r="BG690" s="172">
        <f t="shared" si="300"/>
        <v>0</v>
      </c>
      <c r="BH690" s="171">
        <f>(VLOOKUP($D690,'P4 Destination'!$C$21:$M$176,6,0))*BG690</f>
        <v>0</v>
      </c>
      <c r="BI690" s="172">
        <f t="shared" si="301"/>
        <v>0</v>
      </c>
      <c r="BJ690" s="171">
        <f>(VLOOKUP($D690,'P4 Destination'!$C$21:$M$176,7,0))*BI690</f>
        <v>0</v>
      </c>
      <c r="BK690" s="172">
        <f t="shared" si="302"/>
        <v>0</v>
      </c>
      <c r="BL690" s="171">
        <f>(VLOOKUP($D690,'P4 Destination'!$C$21:$M$176,8,0))*BK690</f>
        <v>0</v>
      </c>
      <c r="BM690" s="172">
        <f t="shared" si="303"/>
        <v>0</v>
      </c>
      <c r="BN690" s="171">
        <f>(VLOOKUP($D690,'P4 Destination'!$C$21:$M$176,9,0))*BM690</f>
        <v>0</v>
      </c>
      <c r="BO690" s="154">
        <f t="shared" si="304"/>
        <v>1</v>
      </c>
      <c r="BP690" s="171">
        <f>(VLOOKUP(D690,'P4 Destination'!$C$21:$M$176,10,0))*K690</f>
        <v>0</v>
      </c>
      <c r="BQ690" s="171">
        <f>(VLOOKUP(D690,'P4 Destination'!$C$21:$M$176,11,0))*J690</f>
        <v>0</v>
      </c>
      <c r="BR690" s="173">
        <f t="shared" si="305"/>
        <v>0</v>
      </c>
      <c r="BS690" s="173">
        <f>(AV690*2500)*'P6 Verzekering'!$E$11</f>
        <v>0</v>
      </c>
      <c r="BT690" s="173">
        <f>(AW690*2500)*'P6 Verzekering'!$E$12</f>
        <v>0</v>
      </c>
      <c r="BU690" s="173">
        <f>(L690*2500)*'P6 Verzekering'!$E$13</f>
        <v>0</v>
      </c>
      <c r="BV690" s="173">
        <f t="shared" si="306"/>
        <v>0</v>
      </c>
      <c r="BW690"/>
      <c r="BX690"/>
    </row>
    <row r="691" spans="1:76">
      <c r="A691" s="152" t="s">
        <v>2328</v>
      </c>
      <c r="B691" s="152" t="s">
        <v>219</v>
      </c>
      <c r="C691" s="152" t="s">
        <v>219</v>
      </c>
      <c r="D691" s="152" t="s">
        <v>303</v>
      </c>
      <c r="E691" s="152" t="s">
        <v>297</v>
      </c>
      <c r="F691" s="153">
        <f t="shared" si="280"/>
        <v>17</v>
      </c>
      <c r="G691" s="154">
        <v>1</v>
      </c>
      <c r="H691" s="154">
        <f>IFERROR(VLOOKUP(B691,'P2 Origin'!$C$21:$Q$176,15,FALSE),0)</f>
        <v>0</v>
      </c>
      <c r="I691" s="154">
        <f>IFERROR(VLOOKUP(D691,'P4 Destination'!$C$21:$Q$176,15,FALSE),0)</f>
        <v>0</v>
      </c>
      <c r="J691" s="155">
        <v>1</v>
      </c>
      <c r="K691" s="155"/>
      <c r="L691" s="156">
        <v>0</v>
      </c>
      <c r="M691" s="155">
        <v>0</v>
      </c>
      <c r="N691" s="155">
        <v>0</v>
      </c>
      <c r="O691" s="157">
        <f t="shared" si="281"/>
        <v>0</v>
      </c>
      <c r="P691" s="158">
        <f t="shared" si="282"/>
        <v>0</v>
      </c>
      <c r="Q691" s="159">
        <f>IFERROR(VLOOKUP(N691,'P1 Intra-Europees'!$A$15:$H$25,3,0),0)*P691</f>
        <v>0</v>
      </c>
      <c r="R691" s="160">
        <f t="shared" si="283"/>
        <v>0</v>
      </c>
      <c r="S691" s="159">
        <f>IFERROR(VLOOKUP(N691,'P1 Intra-Europees'!$A$15:$H$25,4,0),0)*R691</f>
        <v>0</v>
      </c>
      <c r="T691" s="160">
        <f t="shared" si="284"/>
        <v>0</v>
      </c>
      <c r="U691" s="159">
        <f>IFERROR(VLOOKUP(N691,'P1 Intra-Europees'!$A$15:$H$25,5,0),0)*T691</f>
        <v>0</v>
      </c>
      <c r="V691" s="160">
        <f t="shared" si="285"/>
        <v>0</v>
      </c>
      <c r="W691" s="159">
        <f>IFERROR(VLOOKUP(N691,'P1 Intra-Europees'!$A$15:$H$25,6,0),0)*V691</f>
        <v>0</v>
      </c>
      <c r="X691" s="160">
        <f t="shared" si="286"/>
        <v>0</v>
      </c>
      <c r="Y691" s="159">
        <f>IFERROR(VLOOKUP(N691,'P1 Intra-Europees'!$A$15:$H$25,7,0),0)*X691</f>
        <v>0</v>
      </c>
      <c r="Z691" s="161">
        <f t="shared" si="287"/>
        <v>0</v>
      </c>
      <c r="AA691" s="162">
        <f>IFERROR(VLOOKUP(N691,'P1 Intra-Europees'!$A$15:$H$25,8,0),0)*Z691</f>
        <v>0</v>
      </c>
      <c r="AB691" s="163">
        <f t="shared" si="288"/>
        <v>0</v>
      </c>
      <c r="AC691" s="157" t="str">
        <f>VLOOKUP(B691,'P2 Origin'!$C$21:$O$176,13,0)</f>
        <v>EUR</v>
      </c>
      <c r="AD691" s="164">
        <f t="shared" si="289"/>
        <v>0</v>
      </c>
      <c r="AE691" s="165">
        <f>IF(AU691&gt;0.1,VLOOKUP(B691,'P2 Origin'!$C$21:$M$176,3,0)*H691,0)</f>
        <v>0</v>
      </c>
      <c r="AF691" s="166">
        <f t="shared" si="290"/>
        <v>0</v>
      </c>
      <c r="AG691" s="165">
        <f>(VLOOKUP(B691,'P2 Origin'!$C$21:$M$176,4,0))*AF691</f>
        <v>0</v>
      </c>
      <c r="AH691" s="166">
        <f t="shared" si="291"/>
        <v>0</v>
      </c>
      <c r="AI691" s="165">
        <f>(VLOOKUP(B691,'P2 Origin'!$C$21:$M$176,5,0))*AH691</f>
        <v>0</v>
      </c>
      <c r="AJ691" s="166">
        <f t="shared" si="307"/>
        <v>17</v>
      </c>
      <c r="AK691" s="165">
        <f>(VLOOKUP(B691,'P2 Origin'!$C$21:$M$176,6,0))*AJ691</f>
        <v>0</v>
      </c>
      <c r="AL691" s="166">
        <f t="shared" si="292"/>
        <v>0</v>
      </c>
      <c r="AM691" s="165">
        <f>(VLOOKUP($B691,'P2 Origin'!$C$21:$M$176,7,0))*AL691</f>
        <v>0</v>
      </c>
      <c r="AN691" s="166">
        <f t="shared" si="293"/>
        <v>0</v>
      </c>
      <c r="AO691" s="165">
        <f>(VLOOKUP($B691,'P2 Origin'!$C$21:$M$176,8,0))*AN691</f>
        <v>0</v>
      </c>
      <c r="AP691" s="166">
        <f t="shared" si="294"/>
        <v>0</v>
      </c>
      <c r="AQ691" s="165">
        <f>(VLOOKUP($B691,'P2 Origin'!$C$21:$M$176,9,0))*AP691</f>
        <v>0</v>
      </c>
      <c r="AR691" s="155">
        <f t="shared" si="295"/>
        <v>1</v>
      </c>
      <c r="AS691" s="164">
        <f>(VLOOKUP(B691,'P2 Origin'!$C$21:$M$176,10,0))*K691</f>
        <v>0</v>
      </c>
      <c r="AT691" s="164">
        <f>(VLOOKUP(B691,'P2 Origin'!$C$21:$M$176,11,0))*J691</f>
        <v>0</v>
      </c>
      <c r="AU691" s="167">
        <v>17</v>
      </c>
      <c r="AV691" s="168">
        <v>17</v>
      </c>
      <c r="AW691" s="169">
        <v>0</v>
      </c>
      <c r="AX691" s="170">
        <f>IF(AU691&gt;=0.1,'P3 Bureaumarge zee- en luchtvr.'!$D$12,0)</f>
        <v>0</v>
      </c>
      <c r="AY691" s="163">
        <f t="shared" si="296"/>
        <v>0</v>
      </c>
      <c r="AZ691" s="157" t="str">
        <f>VLOOKUP(D691,'P4 Destination'!$C$21:$O$176,13,0)</f>
        <v>USD</v>
      </c>
      <c r="BA691" s="164">
        <f t="shared" si="297"/>
        <v>0</v>
      </c>
      <c r="BB691" s="171">
        <f>IF(AU691&gt;0.1,(VLOOKUP(D691,'P4 Destination'!$C$21:$M$176,3,0))*I691,0)</f>
        <v>0</v>
      </c>
      <c r="BC691" s="172">
        <f t="shared" si="298"/>
        <v>0</v>
      </c>
      <c r="BD691" s="171">
        <f>(VLOOKUP($D691,'P4 Destination'!$C$21:$M$176,4,0))*BC691</f>
        <v>0</v>
      </c>
      <c r="BE691" s="172">
        <f t="shared" si="299"/>
        <v>0</v>
      </c>
      <c r="BF691" s="171">
        <f>(VLOOKUP($D691,'P4 Destination'!$C$21:$M$176,5,0))*BE691</f>
        <v>0</v>
      </c>
      <c r="BG691" s="172">
        <f t="shared" si="300"/>
        <v>17</v>
      </c>
      <c r="BH691" s="171">
        <f>(VLOOKUP($D691,'P4 Destination'!$C$21:$M$176,6,0))*BG691</f>
        <v>0</v>
      </c>
      <c r="BI691" s="172">
        <f t="shared" si="301"/>
        <v>0</v>
      </c>
      <c r="BJ691" s="171">
        <f>(VLOOKUP($D691,'P4 Destination'!$C$21:$M$176,7,0))*BI691</f>
        <v>0</v>
      </c>
      <c r="BK691" s="172">
        <f t="shared" si="302"/>
        <v>0</v>
      </c>
      <c r="BL691" s="171">
        <f>(VLOOKUP($D691,'P4 Destination'!$C$21:$M$176,8,0))*BK691</f>
        <v>0</v>
      </c>
      <c r="BM691" s="172">
        <f t="shared" si="303"/>
        <v>0</v>
      </c>
      <c r="BN691" s="171">
        <f>(VLOOKUP($D691,'P4 Destination'!$C$21:$M$176,9,0))*BM691</f>
        <v>0</v>
      </c>
      <c r="BO691" s="154">
        <f t="shared" si="304"/>
        <v>1</v>
      </c>
      <c r="BP691" s="171">
        <f>(VLOOKUP(D691,'P4 Destination'!$C$21:$M$176,10,0))*K691</f>
        <v>0</v>
      </c>
      <c r="BQ691" s="171">
        <f>(VLOOKUP(D691,'P4 Destination'!$C$21:$M$176,11,0))*J691</f>
        <v>0</v>
      </c>
      <c r="BR691" s="173">
        <f t="shared" si="305"/>
        <v>0</v>
      </c>
      <c r="BS691" s="173">
        <f>(AV691*2500)*'P6 Verzekering'!$E$11</f>
        <v>0</v>
      </c>
      <c r="BT691" s="173">
        <f>(AW691*2500)*'P6 Verzekering'!$E$12</f>
        <v>0</v>
      </c>
      <c r="BU691" s="173">
        <f>(L691*2500)*'P6 Verzekering'!$E$13</f>
        <v>0</v>
      </c>
      <c r="BV691" s="173">
        <f t="shared" si="306"/>
        <v>0</v>
      </c>
      <c r="BW691"/>
      <c r="BX691"/>
    </row>
    <row r="692" spans="1:76">
      <c r="A692" s="152" t="s">
        <v>2330</v>
      </c>
      <c r="B692" s="152" t="s">
        <v>219</v>
      </c>
      <c r="C692" s="152" t="s">
        <v>219</v>
      </c>
      <c r="D692" s="152" t="s">
        <v>238</v>
      </c>
      <c r="E692" s="152" t="s">
        <v>238</v>
      </c>
      <c r="F692" s="153">
        <f t="shared" si="280"/>
        <v>15</v>
      </c>
      <c r="G692" s="154">
        <v>1</v>
      </c>
      <c r="H692" s="154">
        <f>IFERROR(VLOOKUP(B692,'P2 Origin'!$C$21:$Q$176,15,FALSE),0)</f>
        <v>0</v>
      </c>
      <c r="I692" s="154">
        <f>IFERROR(VLOOKUP(D692,'P4 Destination'!$C$21:$Q$176,15,FALSE),0)</f>
        <v>0</v>
      </c>
      <c r="J692" s="155">
        <v>1</v>
      </c>
      <c r="K692" s="155"/>
      <c r="L692" s="156">
        <v>0</v>
      </c>
      <c r="M692" s="155">
        <v>0</v>
      </c>
      <c r="N692" s="155">
        <v>0</v>
      </c>
      <c r="O692" s="157">
        <f t="shared" si="281"/>
        <v>0</v>
      </c>
      <c r="P692" s="158">
        <f t="shared" si="282"/>
        <v>0</v>
      </c>
      <c r="Q692" s="159">
        <f>IFERROR(VLOOKUP(N692,'P1 Intra-Europees'!$A$15:$H$25,3,0),0)*P692</f>
        <v>0</v>
      </c>
      <c r="R692" s="160">
        <f t="shared" si="283"/>
        <v>0</v>
      </c>
      <c r="S692" s="159">
        <f>IFERROR(VLOOKUP(N692,'P1 Intra-Europees'!$A$15:$H$25,4,0),0)*R692</f>
        <v>0</v>
      </c>
      <c r="T692" s="160">
        <f t="shared" si="284"/>
        <v>0</v>
      </c>
      <c r="U692" s="159">
        <f>IFERROR(VLOOKUP(N692,'P1 Intra-Europees'!$A$15:$H$25,5,0),0)*T692</f>
        <v>0</v>
      </c>
      <c r="V692" s="160">
        <f t="shared" si="285"/>
        <v>0</v>
      </c>
      <c r="W692" s="159">
        <f>IFERROR(VLOOKUP(N692,'P1 Intra-Europees'!$A$15:$H$25,6,0),0)*V692</f>
        <v>0</v>
      </c>
      <c r="X692" s="160">
        <f t="shared" si="286"/>
        <v>0</v>
      </c>
      <c r="Y692" s="159">
        <f>IFERROR(VLOOKUP(N692,'P1 Intra-Europees'!$A$15:$H$25,7,0),0)*X692</f>
        <v>0</v>
      </c>
      <c r="Z692" s="161">
        <f t="shared" si="287"/>
        <v>0</v>
      </c>
      <c r="AA692" s="162">
        <f>IFERROR(VLOOKUP(N692,'P1 Intra-Europees'!$A$15:$H$25,8,0),0)*Z692</f>
        <v>0</v>
      </c>
      <c r="AB692" s="163">
        <f t="shared" si="288"/>
        <v>0</v>
      </c>
      <c r="AC692" s="157" t="str">
        <f>VLOOKUP(B692,'P2 Origin'!$C$21:$O$176,13,0)</f>
        <v>EUR</v>
      </c>
      <c r="AD692" s="164">
        <f t="shared" si="289"/>
        <v>0</v>
      </c>
      <c r="AE692" s="165">
        <f>IF(AU692&gt;0.1,VLOOKUP(B692,'P2 Origin'!$C$21:$M$176,3,0)*H692,0)</f>
        <v>0</v>
      </c>
      <c r="AF692" s="166">
        <f t="shared" si="290"/>
        <v>0</v>
      </c>
      <c r="AG692" s="165">
        <f>(VLOOKUP(B692,'P2 Origin'!$C$21:$M$176,4,0))*AF692</f>
        <v>0</v>
      </c>
      <c r="AH692" s="166">
        <f t="shared" si="291"/>
        <v>15</v>
      </c>
      <c r="AI692" s="165">
        <f>(VLOOKUP(B692,'P2 Origin'!$C$21:$M$176,5,0))*AH692</f>
        <v>0</v>
      </c>
      <c r="AJ692" s="166">
        <f t="shared" si="307"/>
        <v>0</v>
      </c>
      <c r="AK692" s="165">
        <f>(VLOOKUP(B692,'P2 Origin'!$C$21:$M$176,6,0))*AJ692</f>
        <v>0</v>
      </c>
      <c r="AL692" s="166">
        <f t="shared" si="292"/>
        <v>0</v>
      </c>
      <c r="AM692" s="165">
        <f>(VLOOKUP($B692,'P2 Origin'!$C$21:$M$176,7,0))*AL692</f>
        <v>0</v>
      </c>
      <c r="AN692" s="166">
        <f t="shared" si="293"/>
        <v>0</v>
      </c>
      <c r="AO692" s="165">
        <f>(VLOOKUP($B692,'P2 Origin'!$C$21:$M$176,8,0))*AN692</f>
        <v>0</v>
      </c>
      <c r="AP692" s="166">
        <f t="shared" si="294"/>
        <v>0</v>
      </c>
      <c r="AQ692" s="165">
        <f>(VLOOKUP($B692,'P2 Origin'!$C$21:$M$176,9,0))*AP692</f>
        <v>0</v>
      </c>
      <c r="AR692" s="155">
        <f t="shared" si="295"/>
        <v>1</v>
      </c>
      <c r="AS692" s="164">
        <f>(VLOOKUP(B692,'P2 Origin'!$C$21:$M$176,10,0))*K692</f>
        <v>0</v>
      </c>
      <c r="AT692" s="164">
        <f>(VLOOKUP(B692,'P2 Origin'!$C$21:$M$176,11,0))*J692</f>
        <v>0</v>
      </c>
      <c r="AU692" s="167">
        <v>15</v>
      </c>
      <c r="AV692" s="168">
        <v>15</v>
      </c>
      <c r="AW692" s="169">
        <v>0</v>
      </c>
      <c r="AX692" s="170">
        <f>IF(AU692&gt;=0.1,'P3 Bureaumarge zee- en luchtvr.'!$D$12,0)</f>
        <v>0</v>
      </c>
      <c r="AY692" s="163">
        <f t="shared" si="296"/>
        <v>0</v>
      </c>
      <c r="AZ692" s="157" t="str">
        <f>VLOOKUP(D692,'P4 Destination'!$C$21:$O$176,13,0)</f>
        <v>EUR</v>
      </c>
      <c r="BA692" s="164">
        <f t="shared" si="297"/>
        <v>0</v>
      </c>
      <c r="BB692" s="171">
        <f>IF(AU692&gt;0.1,(VLOOKUP(D692,'P4 Destination'!$C$21:$M$176,3,0))*I692,0)</f>
        <v>0</v>
      </c>
      <c r="BC692" s="172">
        <f t="shared" si="298"/>
        <v>0</v>
      </c>
      <c r="BD692" s="171">
        <f>(VLOOKUP($D692,'P4 Destination'!$C$21:$M$176,4,0))*BC692</f>
        <v>0</v>
      </c>
      <c r="BE692" s="172">
        <f t="shared" si="299"/>
        <v>15</v>
      </c>
      <c r="BF692" s="171">
        <f>(VLOOKUP($D692,'P4 Destination'!$C$21:$M$176,5,0))*BE692</f>
        <v>0</v>
      </c>
      <c r="BG692" s="172">
        <f t="shared" si="300"/>
        <v>0</v>
      </c>
      <c r="BH692" s="171">
        <f>(VLOOKUP($D692,'P4 Destination'!$C$21:$M$176,6,0))*BG692</f>
        <v>0</v>
      </c>
      <c r="BI692" s="172">
        <f t="shared" si="301"/>
        <v>0</v>
      </c>
      <c r="BJ692" s="171">
        <f>(VLOOKUP($D692,'P4 Destination'!$C$21:$M$176,7,0))*BI692</f>
        <v>0</v>
      </c>
      <c r="BK692" s="172">
        <f t="shared" si="302"/>
        <v>0</v>
      </c>
      <c r="BL692" s="171">
        <f>(VLOOKUP($D692,'P4 Destination'!$C$21:$M$176,8,0))*BK692</f>
        <v>0</v>
      </c>
      <c r="BM692" s="172">
        <f t="shared" si="303"/>
        <v>0</v>
      </c>
      <c r="BN692" s="171">
        <f>(VLOOKUP($D692,'P4 Destination'!$C$21:$M$176,9,0))*BM692</f>
        <v>0</v>
      </c>
      <c r="BO692" s="154">
        <f t="shared" si="304"/>
        <v>1</v>
      </c>
      <c r="BP692" s="171">
        <f>(VLOOKUP(D692,'P4 Destination'!$C$21:$M$176,10,0))*K692</f>
        <v>0</v>
      </c>
      <c r="BQ692" s="171">
        <f>(VLOOKUP(D692,'P4 Destination'!$C$21:$M$176,11,0))*J692</f>
        <v>0</v>
      </c>
      <c r="BR692" s="173">
        <f t="shared" si="305"/>
        <v>0</v>
      </c>
      <c r="BS692" s="173">
        <f>(AV692*2500)*'P6 Verzekering'!$E$11</f>
        <v>0</v>
      </c>
      <c r="BT692" s="173">
        <f>(AW692*2500)*'P6 Verzekering'!$E$12</f>
        <v>0</v>
      </c>
      <c r="BU692" s="173">
        <f>(L692*2500)*'P6 Verzekering'!$E$13</f>
        <v>0</v>
      </c>
      <c r="BV692" s="173">
        <f t="shared" si="306"/>
        <v>0</v>
      </c>
      <c r="BW692"/>
      <c r="BX692"/>
    </row>
    <row r="693" spans="1:76">
      <c r="A693" s="152" t="s">
        <v>2333</v>
      </c>
      <c r="B693" s="152" t="s">
        <v>219</v>
      </c>
      <c r="C693" s="152" t="s">
        <v>219</v>
      </c>
      <c r="D693" s="152" t="s">
        <v>238</v>
      </c>
      <c r="E693" s="152" t="s">
        <v>238</v>
      </c>
      <c r="F693" s="153">
        <f t="shared" si="280"/>
        <v>25</v>
      </c>
      <c r="G693" s="154">
        <v>1</v>
      </c>
      <c r="H693" s="154">
        <f>IFERROR(VLOOKUP(B693,'P2 Origin'!$C$21:$Q$176,15,FALSE),0)</f>
        <v>0</v>
      </c>
      <c r="I693" s="154">
        <f>IFERROR(VLOOKUP(D693,'P4 Destination'!$C$21:$Q$176,15,FALSE),0)</f>
        <v>0</v>
      </c>
      <c r="J693" s="155">
        <v>1</v>
      </c>
      <c r="K693" s="155"/>
      <c r="L693" s="156">
        <v>0</v>
      </c>
      <c r="M693" s="155">
        <v>0</v>
      </c>
      <c r="N693" s="155">
        <v>0</v>
      </c>
      <c r="O693" s="157">
        <f t="shared" si="281"/>
        <v>0</v>
      </c>
      <c r="P693" s="158">
        <f t="shared" si="282"/>
        <v>0</v>
      </c>
      <c r="Q693" s="159">
        <f>IFERROR(VLOOKUP(N693,'P1 Intra-Europees'!$A$15:$H$25,3,0),0)*P693</f>
        <v>0</v>
      </c>
      <c r="R693" s="160">
        <f t="shared" si="283"/>
        <v>0</v>
      </c>
      <c r="S693" s="159">
        <f>IFERROR(VLOOKUP(N693,'P1 Intra-Europees'!$A$15:$H$25,4,0),0)*R693</f>
        <v>0</v>
      </c>
      <c r="T693" s="160">
        <f t="shared" si="284"/>
        <v>0</v>
      </c>
      <c r="U693" s="159">
        <f>IFERROR(VLOOKUP(N693,'P1 Intra-Europees'!$A$15:$H$25,5,0),0)*T693</f>
        <v>0</v>
      </c>
      <c r="V693" s="160">
        <f t="shared" si="285"/>
        <v>0</v>
      </c>
      <c r="W693" s="159">
        <f>IFERROR(VLOOKUP(N693,'P1 Intra-Europees'!$A$15:$H$25,6,0),0)*V693</f>
        <v>0</v>
      </c>
      <c r="X693" s="160">
        <f t="shared" si="286"/>
        <v>0</v>
      </c>
      <c r="Y693" s="159">
        <f>IFERROR(VLOOKUP(N693,'P1 Intra-Europees'!$A$15:$H$25,7,0),0)*X693</f>
        <v>0</v>
      </c>
      <c r="Z693" s="161">
        <f t="shared" si="287"/>
        <v>0</v>
      </c>
      <c r="AA693" s="162">
        <f>IFERROR(VLOOKUP(N693,'P1 Intra-Europees'!$A$15:$H$25,8,0),0)*Z693</f>
        <v>0</v>
      </c>
      <c r="AB693" s="163">
        <f t="shared" si="288"/>
        <v>0</v>
      </c>
      <c r="AC693" s="157" t="str">
        <f>VLOOKUP(B693,'P2 Origin'!$C$21:$O$176,13,0)</f>
        <v>EUR</v>
      </c>
      <c r="AD693" s="164">
        <f t="shared" si="289"/>
        <v>0</v>
      </c>
      <c r="AE693" s="165">
        <f>IF(AU693&gt;0.1,VLOOKUP(B693,'P2 Origin'!$C$21:$M$176,3,0)*H693,0)</f>
        <v>0</v>
      </c>
      <c r="AF693" s="166">
        <f t="shared" si="290"/>
        <v>0</v>
      </c>
      <c r="AG693" s="165">
        <f>(VLOOKUP(B693,'P2 Origin'!$C$21:$M$176,4,0))*AF693</f>
        <v>0</v>
      </c>
      <c r="AH693" s="166">
        <f t="shared" si="291"/>
        <v>0</v>
      </c>
      <c r="AI693" s="165">
        <f>(VLOOKUP(B693,'P2 Origin'!$C$21:$M$176,5,0))*AH693</f>
        <v>0</v>
      </c>
      <c r="AJ693" s="166">
        <f t="shared" si="307"/>
        <v>25</v>
      </c>
      <c r="AK693" s="165">
        <f>(VLOOKUP(B693,'P2 Origin'!$C$21:$M$176,6,0))*AJ693</f>
        <v>0</v>
      </c>
      <c r="AL693" s="166">
        <f t="shared" si="292"/>
        <v>0</v>
      </c>
      <c r="AM693" s="165">
        <f>(VLOOKUP($B693,'P2 Origin'!$C$21:$M$176,7,0))*AL693</f>
        <v>0</v>
      </c>
      <c r="AN693" s="166">
        <f t="shared" si="293"/>
        <v>0</v>
      </c>
      <c r="AO693" s="165">
        <f>(VLOOKUP($B693,'P2 Origin'!$C$21:$M$176,8,0))*AN693</f>
        <v>0</v>
      </c>
      <c r="AP693" s="166">
        <f t="shared" si="294"/>
        <v>0</v>
      </c>
      <c r="AQ693" s="165">
        <f>(VLOOKUP($B693,'P2 Origin'!$C$21:$M$176,9,0))*AP693</f>
        <v>0</v>
      </c>
      <c r="AR693" s="155">
        <f t="shared" si="295"/>
        <v>1</v>
      </c>
      <c r="AS693" s="164">
        <f>(VLOOKUP(B693,'P2 Origin'!$C$21:$M$176,10,0))*K693</f>
        <v>0</v>
      </c>
      <c r="AT693" s="164">
        <f>(VLOOKUP(B693,'P2 Origin'!$C$21:$M$176,11,0))*J693</f>
        <v>0</v>
      </c>
      <c r="AU693" s="167">
        <v>25</v>
      </c>
      <c r="AV693" s="168">
        <v>25</v>
      </c>
      <c r="AW693" s="169">
        <v>0</v>
      </c>
      <c r="AX693" s="170">
        <f>IF(AU693&gt;=0.1,'P3 Bureaumarge zee- en luchtvr.'!$D$12,0)</f>
        <v>0</v>
      </c>
      <c r="AY693" s="163">
        <f t="shared" si="296"/>
        <v>0</v>
      </c>
      <c r="AZ693" s="157" t="str">
        <f>VLOOKUP(D693,'P4 Destination'!$C$21:$O$176,13,0)</f>
        <v>EUR</v>
      </c>
      <c r="BA693" s="164">
        <f t="shared" si="297"/>
        <v>0</v>
      </c>
      <c r="BB693" s="171">
        <f>IF(AU693&gt;0.1,(VLOOKUP(D693,'P4 Destination'!$C$21:$M$176,3,0))*I693,0)</f>
        <v>0</v>
      </c>
      <c r="BC693" s="172">
        <f t="shared" si="298"/>
        <v>0</v>
      </c>
      <c r="BD693" s="171">
        <f>(VLOOKUP($D693,'P4 Destination'!$C$21:$M$176,4,0))*BC693</f>
        <v>0</v>
      </c>
      <c r="BE693" s="172">
        <f t="shared" si="299"/>
        <v>0</v>
      </c>
      <c r="BF693" s="171">
        <f>(VLOOKUP($D693,'P4 Destination'!$C$21:$M$176,5,0))*BE693</f>
        <v>0</v>
      </c>
      <c r="BG693" s="172">
        <f t="shared" si="300"/>
        <v>25</v>
      </c>
      <c r="BH693" s="171">
        <f>(VLOOKUP($D693,'P4 Destination'!$C$21:$M$176,6,0))*BG693</f>
        <v>0</v>
      </c>
      <c r="BI693" s="172">
        <f t="shared" si="301"/>
        <v>0</v>
      </c>
      <c r="BJ693" s="171">
        <f>(VLOOKUP($D693,'P4 Destination'!$C$21:$M$176,7,0))*BI693</f>
        <v>0</v>
      </c>
      <c r="BK693" s="172">
        <f t="shared" si="302"/>
        <v>0</v>
      </c>
      <c r="BL693" s="171">
        <f>(VLOOKUP($D693,'P4 Destination'!$C$21:$M$176,8,0))*BK693</f>
        <v>0</v>
      </c>
      <c r="BM693" s="172">
        <f t="shared" si="303"/>
        <v>0</v>
      </c>
      <c r="BN693" s="171">
        <f>(VLOOKUP($D693,'P4 Destination'!$C$21:$M$176,9,0))*BM693</f>
        <v>0</v>
      </c>
      <c r="BO693" s="154">
        <f t="shared" si="304"/>
        <v>1</v>
      </c>
      <c r="BP693" s="171">
        <f>(VLOOKUP(D693,'P4 Destination'!$C$21:$M$176,10,0))*K693</f>
        <v>0</v>
      </c>
      <c r="BQ693" s="171">
        <f>(VLOOKUP(D693,'P4 Destination'!$C$21:$M$176,11,0))*J693</f>
        <v>0</v>
      </c>
      <c r="BR693" s="173">
        <f t="shared" si="305"/>
        <v>0</v>
      </c>
      <c r="BS693" s="173">
        <f>(AV693*2500)*'P6 Verzekering'!$E$11</f>
        <v>0</v>
      </c>
      <c r="BT693" s="173">
        <f>(AW693*2500)*'P6 Verzekering'!$E$12</f>
        <v>0</v>
      </c>
      <c r="BU693" s="173">
        <f>(L693*2500)*'P6 Verzekering'!$E$13</f>
        <v>0</v>
      </c>
      <c r="BV693" s="173">
        <f t="shared" si="306"/>
        <v>0</v>
      </c>
      <c r="BW693"/>
      <c r="BX693"/>
    </row>
    <row r="694" spans="1:76">
      <c r="A694" s="152" t="s">
        <v>2334</v>
      </c>
      <c r="B694" s="152" t="s">
        <v>219</v>
      </c>
      <c r="C694" s="152" t="s">
        <v>219</v>
      </c>
      <c r="D694" s="152" t="s">
        <v>238</v>
      </c>
      <c r="E694" s="152" t="s">
        <v>238</v>
      </c>
      <c r="F694" s="153">
        <f t="shared" si="280"/>
        <v>22</v>
      </c>
      <c r="G694" s="154">
        <v>1</v>
      </c>
      <c r="H694" s="154">
        <f>IFERROR(VLOOKUP(B694,'P2 Origin'!$C$21:$Q$176,15,FALSE),0)</f>
        <v>0</v>
      </c>
      <c r="I694" s="154">
        <f>IFERROR(VLOOKUP(D694,'P4 Destination'!$C$21:$Q$176,15,FALSE),0)</f>
        <v>0</v>
      </c>
      <c r="J694" s="155">
        <v>1</v>
      </c>
      <c r="K694" s="155"/>
      <c r="L694" s="156">
        <v>0</v>
      </c>
      <c r="M694" s="155">
        <v>0</v>
      </c>
      <c r="N694" s="155">
        <v>0</v>
      </c>
      <c r="O694" s="157">
        <f t="shared" si="281"/>
        <v>0</v>
      </c>
      <c r="P694" s="158">
        <f t="shared" si="282"/>
        <v>0</v>
      </c>
      <c r="Q694" s="159">
        <f>IFERROR(VLOOKUP(N694,'P1 Intra-Europees'!$A$15:$H$25,3,0),0)*P694</f>
        <v>0</v>
      </c>
      <c r="R694" s="160">
        <f t="shared" si="283"/>
        <v>0</v>
      </c>
      <c r="S694" s="159">
        <f>IFERROR(VLOOKUP(N694,'P1 Intra-Europees'!$A$15:$H$25,4,0),0)*R694</f>
        <v>0</v>
      </c>
      <c r="T694" s="160">
        <f t="shared" si="284"/>
        <v>0</v>
      </c>
      <c r="U694" s="159">
        <f>IFERROR(VLOOKUP(N694,'P1 Intra-Europees'!$A$15:$H$25,5,0),0)*T694</f>
        <v>0</v>
      </c>
      <c r="V694" s="160">
        <f t="shared" si="285"/>
        <v>0</v>
      </c>
      <c r="W694" s="159">
        <f>IFERROR(VLOOKUP(N694,'P1 Intra-Europees'!$A$15:$H$25,6,0),0)*V694</f>
        <v>0</v>
      </c>
      <c r="X694" s="160">
        <f t="shared" si="286"/>
        <v>0</v>
      </c>
      <c r="Y694" s="159">
        <f>IFERROR(VLOOKUP(N694,'P1 Intra-Europees'!$A$15:$H$25,7,0),0)*X694</f>
        <v>0</v>
      </c>
      <c r="Z694" s="161">
        <f t="shared" si="287"/>
        <v>0</v>
      </c>
      <c r="AA694" s="162">
        <f>IFERROR(VLOOKUP(N694,'P1 Intra-Europees'!$A$15:$H$25,8,0),0)*Z694</f>
        <v>0</v>
      </c>
      <c r="AB694" s="163">
        <f t="shared" si="288"/>
        <v>0</v>
      </c>
      <c r="AC694" s="157" t="str">
        <f>VLOOKUP(B694,'P2 Origin'!$C$21:$O$176,13,0)</f>
        <v>EUR</v>
      </c>
      <c r="AD694" s="164">
        <f t="shared" si="289"/>
        <v>0</v>
      </c>
      <c r="AE694" s="165">
        <f>IF(AU694&gt;0.1,VLOOKUP(B694,'P2 Origin'!$C$21:$M$176,3,0)*H694,0)</f>
        <v>0</v>
      </c>
      <c r="AF694" s="166">
        <f t="shared" si="290"/>
        <v>0</v>
      </c>
      <c r="AG694" s="165">
        <f>(VLOOKUP(B694,'P2 Origin'!$C$21:$M$176,4,0))*AF694</f>
        <v>0</v>
      </c>
      <c r="AH694" s="166">
        <f t="shared" si="291"/>
        <v>0</v>
      </c>
      <c r="AI694" s="165">
        <f>(VLOOKUP(B694,'P2 Origin'!$C$21:$M$176,5,0))*AH694</f>
        <v>0</v>
      </c>
      <c r="AJ694" s="166">
        <f t="shared" si="307"/>
        <v>22</v>
      </c>
      <c r="AK694" s="165">
        <f>(VLOOKUP(B694,'P2 Origin'!$C$21:$M$176,6,0))*AJ694</f>
        <v>0</v>
      </c>
      <c r="AL694" s="166">
        <f t="shared" si="292"/>
        <v>0</v>
      </c>
      <c r="AM694" s="165">
        <f>(VLOOKUP($B694,'P2 Origin'!$C$21:$M$176,7,0))*AL694</f>
        <v>0</v>
      </c>
      <c r="AN694" s="166">
        <f t="shared" si="293"/>
        <v>0</v>
      </c>
      <c r="AO694" s="165">
        <f>(VLOOKUP($B694,'P2 Origin'!$C$21:$M$176,8,0))*AN694</f>
        <v>0</v>
      </c>
      <c r="AP694" s="166">
        <f t="shared" si="294"/>
        <v>0</v>
      </c>
      <c r="AQ694" s="165">
        <f>(VLOOKUP($B694,'P2 Origin'!$C$21:$M$176,9,0))*AP694</f>
        <v>0</v>
      </c>
      <c r="AR694" s="155">
        <f t="shared" si="295"/>
        <v>1</v>
      </c>
      <c r="AS694" s="164">
        <f>(VLOOKUP(B694,'P2 Origin'!$C$21:$M$176,10,0))*K694</f>
        <v>0</v>
      </c>
      <c r="AT694" s="164">
        <f>(VLOOKUP(B694,'P2 Origin'!$C$21:$M$176,11,0))*J694</f>
        <v>0</v>
      </c>
      <c r="AU694" s="167">
        <v>22</v>
      </c>
      <c r="AV694" s="168">
        <v>22</v>
      </c>
      <c r="AW694" s="169">
        <v>0</v>
      </c>
      <c r="AX694" s="170">
        <f>IF(AU694&gt;=0.1,'P3 Bureaumarge zee- en luchtvr.'!$D$12,0)</f>
        <v>0</v>
      </c>
      <c r="AY694" s="163">
        <f t="shared" si="296"/>
        <v>0</v>
      </c>
      <c r="AZ694" s="157" t="str">
        <f>VLOOKUP(D694,'P4 Destination'!$C$21:$O$176,13,0)</f>
        <v>EUR</v>
      </c>
      <c r="BA694" s="164">
        <f t="shared" si="297"/>
        <v>0</v>
      </c>
      <c r="BB694" s="171">
        <f>IF(AU694&gt;0.1,(VLOOKUP(D694,'P4 Destination'!$C$21:$M$176,3,0))*I694,0)</f>
        <v>0</v>
      </c>
      <c r="BC694" s="172">
        <f t="shared" si="298"/>
        <v>0</v>
      </c>
      <c r="BD694" s="171">
        <f>(VLOOKUP($D694,'P4 Destination'!$C$21:$M$176,4,0))*BC694</f>
        <v>0</v>
      </c>
      <c r="BE694" s="172">
        <f t="shared" si="299"/>
        <v>0</v>
      </c>
      <c r="BF694" s="171">
        <f>(VLOOKUP($D694,'P4 Destination'!$C$21:$M$176,5,0))*BE694</f>
        <v>0</v>
      </c>
      <c r="BG694" s="172">
        <f t="shared" si="300"/>
        <v>22</v>
      </c>
      <c r="BH694" s="171">
        <f>(VLOOKUP($D694,'P4 Destination'!$C$21:$M$176,6,0))*BG694</f>
        <v>0</v>
      </c>
      <c r="BI694" s="172">
        <f t="shared" si="301"/>
        <v>0</v>
      </c>
      <c r="BJ694" s="171">
        <f>(VLOOKUP($D694,'P4 Destination'!$C$21:$M$176,7,0))*BI694</f>
        <v>0</v>
      </c>
      <c r="BK694" s="172">
        <f t="shared" si="302"/>
        <v>0</v>
      </c>
      <c r="BL694" s="171">
        <f>(VLOOKUP($D694,'P4 Destination'!$C$21:$M$176,8,0))*BK694</f>
        <v>0</v>
      </c>
      <c r="BM694" s="172">
        <f t="shared" si="303"/>
        <v>0</v>
      </c>
      <c r="BN694" s="171">
        <f>(VLOOKUP($D694,'P4 Destination'!$C$21:$M$176,9,0))*BM694</f>
        <v>0</v>
      </c>
      <c r="BO694" s="154">
        <f t="shared" si="304"/>
        <v>1</v>
      </c>
      <c r="BP694" s="171">
        <f>(VLOOKUP(D694,'P4 Destination'!$C$21:$M$176,10,0))*K694</f>
        <v>0</v>
      </c>
      <c r="BQ694" s="171">
        <f>(VLOOKUP(D694,'P4 Destination'!$C$21:$M$176,11,0))*J694</f>
        <v>0</v>
      </c>
      <c r="BR694" s="173">
        <f t="shared" si="305"/>
        <v>0</v>
      </c>
      <c r="BS694" s="173">
        <f>(AV694*2500)*'P6 Verzekering'!$E$11</f>
        <v>0</v>
      </c>
      <c r="BT694" s="173">
        <f>(AW694*2500)*'P6 Verzekering'!$E$12</f>
        <v>0</v>
      </c>
      <c r="BU694" s="173">
        <f>(L694*2500)*'P6 Verzekering'!$E$13</f>
        <v>0</v>
      </c>
      <c r="BV694" s="173">
        <f t="shared" si="306"/>
        <v>0</v>
      </c>
      <c r="BW694"/>
      <c r="BX694"/>
    </row>
    <row r="695" spans="1:76">
      <c r="A695" s="152" t="s">
        <v>2335</v>
      </c>
      <c r="B695" s="152" t="s">
        <v>219</v>
      </c>
      <c r="C695" s="152" t="s">
        <v>219</v>
      </c>
      <c r="D695" s="152" t="s">
        <v>238</v>
      </c>
      <c r="E695" s="152" t="s">
        <v>238</v>
      </c>
      <c r="F695" s="153">
        <f t="shared" si="280"/>
        <v>35</v>
      </c>
      <c r="G695" s="154">
        <v>1</v>
      </c>
      <c r="H695" s="154">
        <f>IFERROR(VLOOKUP(B695,'P2 Origin'!$C$21:$Q$176,15,FALSE),0)</f>
        <v>0</v>
      </c>
      <c r="I695" s="154">
        <f>IFERROR(VLOOKUP(D695,'P4 Destination'!$C$21:$Q$176,15,FALSE),0)</f>
        <v>0</v>
      </c>
      <c r="J695" s="155">
        <v>1</v>
      </c>
      <c r="K695" s="155"/>
      <c r="L695" s="156">
        <v>0</v>
      </c>
      <c r="M695" s="155">
        <v>0</v>
      </c>
      <c r="N695" s="155">
        <v>0</v>
      </c>
      <c r="O695" s="157">
        <f t="shared" si="281"/>
        <v>0</v>
      </c>
      <c r="P695" s="158">
        <f t="shared" si="282"/>
        <v>0</v>
      </c>
      <c r="Q695" s="159">
        <f>IFERROR(VLOOKUP(N695,'P1 Intra-Europees'!$A$15:$H$25,3,0),0)*P695</f>
        <v>0</v>
      </c>
      <c r="R695" s="160">
        <f t="shared" si="283"/>
        <v>0</v>
      </c>
      <c r="S695" s="159">
        <f>IFERROR(VLOOKUP(N695,'P1 Intra-Europees'!$A$15:$H$25,4,0),0)*R695</f>
        <v>0</v>
      </c>
      <c r="T695" s="160">
        <f t="shared" si="284"/>
        <v>0</v>
      </c>
      <c r="U695" s="159">
        <f>IFERROR(VLOOKUP(N695,'P1 Intra-Europees'!$A$15:$H$25,5,0),0)*T695</f>
        <v>0</v>
      </c>
      <c r="V695" s="160">
        <f t="shared" si="285"/>
        <v>0</v>
      </c>
      <c r="W695" s="159">
        <f>IFERROR(VLOOKUP(N695,'P1 Intra-Europees'!$A$15:$H$25,6,0),0)*V695</f>
        <v>0</v>
      </c>
      <c r="X695" s="160">
        <f t="shared" si="286"/>
        <v>0</v>
      </c>
      <c r="Y695" s="159">
        <f>IFERROR(VLOOKUP(N695,'P1 Intra-Europees'!$A$15:$H$25,7,0),0)*X695</f>
        <v>0</v>
      </c>
      <c r="Z695" s="161">
        <f t="shared" si="287"/>
        <v>0</v>
      </c>
      <c r="AA695" s="162">
        <f>IFERROR(VLOOKUP(N695,'P1 Intra-Europees'!$A$15:$H$25,8,0),0)*Z695</f>
        <v>0</v>
      </c>
      <c r="AB695" s="163">
        <f t="shared" si="288"/>
        <v>0</v>
      </c>
      <c r="AC695" s="157" t="str">
        <f>VLOOKUP(B695,'P2 Origin'!$C$21:$O$176,13,0)</f>
        <v>EUR</v>
      </c>
      <c r="AD695" s="164">
        <f t="shared" si="289"/>
        <v>0</v>
      </c>
      <c r="AE695" s="165">
        <f>IF(AU695&gt;0.1,VLOOKUP(B695,'P2 Origin'!$C$21:$M$176,3,0)*H695,0)</f>
        <v>0</v>
      </c>
      <c r="AF695" s="166">
        <f t="shared" si="290"/>
        <v>0</v>
      </c>
      <c r="AG695" s="165">
        <f>(VLOOKUP(B695,'P2 Origin'!$C$21:$M$176,4,0))*AF695</f>
        <v>0</v>
      </c>
      <c r="AH695" s="166">
        <f t="shared" si="291"/>
        <v>0</v>
      </c>
      <c r="AI695" s="165">
        <f>(VLOOKUP(B695,'P2 Origin'!$C$21:$M$176,5,0))*AH695</f>
        <v>0</v>
      </c>
      <c r="AJ695" s="166">
        <f t="shared" si="307"/>
        <v>0</v>
      </c>
      <c r="AK695" s="165">
        <f>(VLOOKUP(B695,'P2 Origin'!$C$21:$M$176,6,0))*AJ695</f>
        <v>0</v>
      </c>
      <c r="AL695" s="166">
        <f t="shared" si="292"/>
        <v>35</v>
      </c>
      <c r="AM695" s="165">
        <f>(VLOOKUP($B695,'P2 Origin'!$C$21:$M$176,7,0))*AL695</f>
        <v>0</v>
      </c>
      <c r="AN695" s="166">
        <f t="shared" si="293"/>
        <v>0</v>
      </c>
      <c r="AO695" s="165">
        <f>(VLOOKUP($B695,'P2 Origin'!$C$21:$M$176,8,0))*AN695</f>
        <v>0</v>
      </c>
      <c r="AP695" s="166">
        <f t="shared" si="294"/>
        <v>0</v>
      </c>
      <c r="AQ695" s="165">
        <f>(VLOOKUP($B695,'P2 Origin'!$C$21:$M$176,9,0))*AP695</f>
        <v>0</v>
      </c>
      <c r="AR695" s="155">
        <f t="shared" si="295"/>
        <v>1</v>
      </c>
      <c r="AS695" s="164">
        <f>(VLOOKUP(B695,'P2 Origin'!$C$21:$M$176,10,0))*K695</f>
        <v>0</v>
      </c>
      <c r="AT695" s="164">
        <f>(VLOOKUP(B695,'P2 Origin'!$C$21:$M$176,11,0))*J695</f>
        <v>0</v>
      </c>
      <c r="AU695" s="167">
        <v>35</v>
      </c>
      <c r="AV695" s="168">
        <v>35</v>
      </c>
      <c r="AW695" s="169">
        <v>0</v>
      </c>
      <c r="AX695" s="170">
        <f>IF(AU695&gt;=0.1,'P3 Bureaumarge zee- en luchtvr.'!$D$12,0)</f>
        <v>0</v>
      </c>
      <c r="AY695" s="163">
        <f t="shared" si="296"/>
        <v>0</v>
      </c>
      <c r="AZ695" s="157" t="str">
        <f>VLOOKUP(D695,'P4 Destination'!$C$21:$O$176,13,0)</f>
        <v>EUR</v>
      </c>
      <c r="BA695" s="164">
        <f t="shared" si="297"/>
        <v>0</v>
      </c>
      <c r="BB695" s="171">
        <f>IF(AU695&gt;0.1,(VLOOKUP(D695,'P4 Destination'!$C$21:$M$176,3,0))*I695,0)</f>
        <v>0</v>
      </c>
      <c r="BC695" s="172">
        <f t="shared" si="298"/>
        <v>0</v>
      </c>
      <c r="BD695" s="171">
        <f>(VLOOKUP($D695,'P4 Destination'!$C$21:$M$176,4,0))*BC695</f>
        <v>0</v>
      </c>
      <c r="BE695" s="172">
        <f t="shared" si="299"/>
        <v>0</v>
      </c>
      <c r="BF695" s="171">
        <f>(VLOOKUP($D695,'P4 Destination'!$C$21:$M$176,5,0))*BE695</f>
        <v>0</v>
      </c>
      <c r="BG695" s="172">
        <f t="shared" si="300"/>
        <v>0</v>
      </c>
      <c r="BH695" s="171">
        <f>(VLOOKUP($D695,'P4 Destination'!$C$21:$M$176,6,0))*BG695</f>
        <v>0</v>
      </c>
      <c r="BI695" s="172">
        <f t="shared" si="301"/>
        <v>35</v>
      </c>
      <c r="BJ695" s="171">
        <f>(VLOOKUP($D695,'P4 Destination'!$C$21:$M$176,7,0))*BI695</f>
        <v>0</v>
      </c>
      <c r="BK695" s="172">
        <f t="shared" si="302"/>
        <v>0</v>
      </c>
      <c r="BL695" s="171">
        <f>(VLOOKUP($D695,'P4 Destination'!$C$21:$M$176,8,0))*BK695</f>
        <v>0</v>
      </c>
      <c r="BM695" s="172">
        <f t="shared" si="303"/>
        <v>0</v>
      </c>
      <c r="BN695" s="171">
        <f>(VLOOKUP($D695,'P4 Destination'!$C$21:$M$176,9,0))*BM695</f>
        <v>0</v>
      </c>
      <c r="BO695" s="154">
        <f t="shared" si="304"/>
        <v>1</v>
      </c>
      <c r="BP695" s="171">
        <f>(VLOOKUP(D695,'P4 Destination'!$C$21:$M$176,10,0))*K695</f>
        <v>0</v>
      </c>
      <c r="BQ695" s="171">
        <f>(VLOOKUP(D695,'P4 Destination'!$C$21:$M$176,11,0))*J695</f>
        <v>0</v>
      </c>
      <c r="BR695" s="173">
        <f t="shared" si="305"/>
        <v>0</v>
      </c>
      <c r="BS695" s="173">
        <f>(AV695*2500)*'P6 Verzekering'!$E$11</f>
        <v>0</v>
      </c>
      <c r="BT695" s="173">
        <f>(AW695*2500)*'P6 Verzekering'!$E$12</f>
        <v>0</v>
      </c>
      <c r="BU695" s="173">
        <f>(L695*2500)*'P6 Verzekering'!$E$13</f>
        <v>0</v>
      </c>
      <c r="BV695" s="173">
        <f t="shared" si="306"/>
        <v>0</v>
      </c>
      <c r="BW695"/>
      <c r="BX695"/>
    </row>
    <row r="696" spans="1:76">
      <c r="A696" s="152" t="s">
        <v>2336</v>
      </c>
      <c r="B696" s="152" t="s">
        <v>219</v>
      </c>
      <c r="C696" s="152" t="s">
        <v>219</v>
      </c>
      <c r="D696" s="152" t="s">
        <v>238</v>
      </c>
      <c r="E696" s="152" t="s">
        <v>238</v>
      </c>
      <c r="F696" s="153">
        <f t="shared" si="280"/>
        <v>33</v>
      </c>
      <c r="G696" s="154">
        <v>1</v>
      </c>
      <c r="H696" s="154">
        <f>IFERROR(VLOOKUP(B696,'P2 Origin'!$C$21:$Q$176,15,FALSE),0)</f>
        <v>0</v>
      </c>
      <c r="I696" s="154">
        <f>IFERROR(VLOOKUP(D696,'P4 Destination'!$C$21:$Q$176,15,FALSE),0)</f>
        <v>0</v>
      </c>
      <c r="J696" s="155"/>
      <c r="K696" s="155">
        <v>1</v>
      </c>
      <c r="L696" s="156">
        <v>0</v>
      </c>
      <c r="M696" s="155">
        <v>0</v>
      </c>
      <c r="N696" s="155">
        <v>0</v>
      </c>
      <c r="O696" s="157">
        <f t="shared" si="281"/>
        <v>0</v>
      </c>
      <c r="P696" s="158">
        <f t="shared" si="282"/>
        <v>0</v>
      </c>
      <c r="Q696" s="159">
        <f>IFERROR(VLOOKUP(N696,'P1 Intra-Europees'!$A$15:$H$25,3,0),0)*P696</f>
        <v>0</v>
      </c>
      <c r="R696" s="160">
        <f t="shared" si="283"/>
        <v>0</v>
      </c>
      <c r="S696" s="159">
        <f>IFERROR(VLOOKUP(N696,'P1 Intra-Europees'!$A$15:$H$25,4,0),0)*R696</f>
        <v>0</v>
      </c>
      <c r="T696" s="160">
        <f t="shared" si="284"/>
        <v>0</v>
      </c>
      <c r="U696" s="159">
        <f>IFERROR(VLOOKUP(N696,'P1 Intra-Europees'!$A$15:$H$25,5,0),0)*T696</f>
        <v>0</v>
      </c>
      <c r="V696" s="160">
        <f t="shared" si="285"/>
        <v>0</v>
      </c>
      <c r="W696" s="159">
        <f>IFERROR(VLOOKUP(N696,'P1 Intra-Europees'!$A$15:$H$25,6,0),0)*V696</f>
        <v>0</v>
      </c>
      <c r="X696" s="160">
        <f t="shared" si="286"/>
        <v>0</v>
      </c>
      <c r="Y696" s="159">
        <f>IFERROR(VLOOKUP(N696,'P1 Intra-Europees'!$A$15:$H$25,7,0),0)*X696</f>
        <v>0</v>
      </c>
      <c r="Z696" s="161">
        <f t="shared" si="287"/>
        <v>0</v>
      </c>
      <c r="AA696" s="162">
        <f>IFERROR(VLOOKUP(N696,'P1 Intra-Europees'!$A$15:$H$25,8,0),0)*Z696</f>
        <v>0</v>
      </c>
      <c r="AB696" s="163">
        <f t="shared" si="288"/>
        <v>0</v>
      </c>
      <c r="AC696" s="157" t="str">
        <f>VLOOKUP(B696,'P2 Origin'!$C$21:$O$176,13,0)</f>
        <v>EUR</v>
      </c>
      <c r="AD696" s="164">
        <f t="shared" si="289"/>
        <v>0</v>
      </c>
      <c r="AE696" s="165">
        <f>IF(AU696&gt;0.1,VLOOKUP(B696,'P2 Origin'!$C$21:$M$176,3,0)*H696,0)</f>
        <v>0</v>
      </c>
      <c r="AF696" s="166">
        <f t="shared" si="290"/>
        <v>0</v>
      </c>
      <c r="AG696" s="165">
        <f>(VLOOKUP(B696,'P2 Origin'!$C$21:$M$176,4,0))*AF696</f>
        <v>0</v>
      </c>
      <c r="AH696" s="166">
        <f t="shared" si="291"/>
        <v>0</v>
      </c>
      <c r="AI696" s="165">
        <f>(VLOOKUP(B696,'P2 Origin'!$C$21:$M$176,5,0))*AH696</f>
        <v>0</v>
      </c>
      <c r="AJ696" s="166">
        <f t="shared" si="307"/>
        <v>0</v>
      </c>
      <c r="AK696" s="165">
        <f>(VLOOKUP(B696,'P2 Origin'!$C$21:$M$176,6,0))*AJ696</f>
        <v>0</v>
      </c>
      <c r="AL696" s="166">
        <f t="shared" si="292"/>
        <v>33</v>
      </c>
      <c r="AM696" s="165">
        <f>(VLOOKUP($B696,'P2 Origin'!$C$21:$M$176,7,0))*AL696</f>
        <v>0</v>
      </c>
      <c r="AN696" s="166">
        <f t="shared" si="293"/>
        <v>0</v>
      </c>
      <c r="AO696" s="165">
        <f>(VLOOKUP($B696,'P2 Origin'!$C$21:$M$176,8,0))*AN696</f>
        <v>0</v>
      </c>
      <c r="AP696" s="166">
        <f t="shared" si="294"/>
        <v>0</v>
      </c>
      <c r="AQ696" s="165">
        <f>(VLOOKUP($B696,'P2 Origin'!$C$21:$M$176,9,0))*AP696</f>
        <v>0</v>
      </c>
      <c r="AR696" s="155">
        <f t="shared" si="295"/>
        <v>1</v>
      </c>
      <c r="AS696" s="164">
        <f>(VLOOKUP(B696,'P2 Origin'!$C$21:$M$176,10,0))*K696</f>
        <v>0</v>
      </c>
      <c r="AT696" s="164">
        <f>(VLOOKUP(B696,'P2 Origin'!$C$21:$M$176,11,0))*J696</f>
        <v>0</v>
      </c>
      <c r="AU696" s="167">
        <v>33</v>
      </c>
      <c r="AV696" s="168">
        <v>33</v>
      </c>
      <c r="AW696" s="169">
        <v>0</v>
      </c>
      <c r="AX696" s="170">
        <f>IF(AU696&gt;=0.1,'P3 Bureaumarge zee- en luchtvr.'!$D$12,0)</f>
        <v>0</v>
      </c>
      <c r="AY696" s="163">
        <f t="shared" si="296"/>
        <v>0</v>
      </c>
      <c r="AZ696" s="157" t="str">
        <f>VLOOKUP(D696,'P4 Destination'!$C$21:$O$176,13,0)</f>
        <v>EUR</v>
      </c>
      <c r="BA696" s="164">
        <f t="shared" si="297"/>
        <v>0</v>
      </c>
      <c r="BB696" s="171">
        <f>IF(AU696&gt;0.1,(VLOOKUP(D696,'P4 Destination'!$C$21:$M$176,3,0))*I696,0)</f>
        <v>0</v>
      </c>
      <c r="BC696" s="172">
        <f t="shared" si="298"/>
        <v>0</v>
      </c>
      <c r="BD696" s="171">
        <f>(VLOOKUP($D696,'P4 Destination'!$C$21:$M$176,4,0))*BC696</f>
        <v>0</v>
      </c>
      <c r="BE696" s="172">
        <f t="shared" si="299"/>
        <v>0</v>
      </c>
      <c r="BF696" s="171">
        <f>(VLOOKUP($D696,'P4 Destination'!$C$21:$M$176,5,0))*BE696</f>
        <v>0</v>
      </c>
      <c r="BG696" s="172">
        <f t="shared" si="300"/>
        <v>0</v>
      </c>
      <c r="BH696" s="171">
        <f>(VLOOKUP($D696,'P4 Destination'!$C$21:$M$176,6,0))*BG696</f>
        <v>0</v>
      </c>
      <c r="BI696" s="172">
        <f t="shared" si="301"/>
        <v>33</v>
      </c>
      <c r="BJ696" s="171">
        <f>(VLOOKUP($D696,'P4 Destination'!$C$21:$M$176,7,0))*BI696</f>
        <v>0</v>
      </c>
      <c r="BK696" s="172">
        <f t="shared" si="302"/>
        <v>0</v>
      </c>
      <c r="BL696" s="171">
        <f>(VLOOKUP($D696,'P4 Destination'!$C$21:$M$176,8,0))*BK696</f>
        <v>0</v>
      </c>
      <c r="BM696" s="172">
        <f t="shared" si="303"/>
        <v>0</v>
      </c>
      <c r="BN696" s="171">
        <f>(VLOOKUP($D696,'P4 Destination'!$C$21:$M$176,9,0))*BM696</f>
        <v>0</v>
      </c>
      <c r="BO696" s="154">
        <f t="shared" si="304"/>
        <v>1</v>
      </c>
      <c r="BP696" s="171">
        <f>(VLOOKUP(D696,'P4 Destination'!$C$21:$M$176,10,0))*K696</f>
        <v>0</v>
      </c>
      <c r="BQ696" s="171">
        <f>(VLOOKUP(D696,'P4 Destination'!$C$21:$M$176,11,0))*J696</f>
        <v>0</v>
      </c>
      <c r="BR696" s="173">
        <f t="shared" si="305"/>
        <v>0</v>
      </c>
      <c r="BS696" s="173">
        <f>(AV696*2500)*'P6 Verzekering'!$E$11</f>
        <v>0</v>
      </c>
      <c r="BT696" s="173">
        <f>(AW696*2500)*'P6 Verzekering'!$E$12</f>
        <v>0</v>
      </c>
      <c r="BU696" s="173">
        <f>(L696*2500)*'P6 Verzekering'!$E$13</f>
        <v>0</v>
      </c>
      <c r="BV696" s="173">
        <f t="shared" si="306"/>
        <v>0</v>
      </c>
      <c r="BW696"/>
      <c r="BX696"/>
    </row>
    <row r="697" spans="1:76">
      <c r="A697" s="152" t="s">
        <v>2347</v>
      </c>
      <c r="B697" s="152" t="s">
        <v>219</v>
      </c>
      <c r="C697" s="152" t="s">
        <v>219</v>
      </c>
      <c r="D697" s="152" t="s">
        <v>145</v>
      </c>
      <c r="E697" s="152" t="s">
        <v>143</v>
      </c>
      <c r="F697" s="153">
        <f t="shared" si="280"/>
        <v>13</v>
      </c>
      <c r="G697" s="154">
        <v>1</v>
      </c>
      <c r="H697" s="154">
        <f>IFERROR(VLOOKUP(B697,'P2 Origin'!$C$21:$Q$176,15,FALSE),0)</f>
        <v>0</v>
      </c>
      <c r="I697" s="154">
        <f>IFERROR(VLOOKUP(D697,'P4 Destination'!$C$21:$Q$176,15,FALSE),0)</f>
        <v>0</v>
      </c>
      <c r="J697" s="155">
        <v>1</v>
      </c>
      <c r="K697" s="155"/>
      <c r="L697" s="156">
        <v>0</v>
      </c>
      <c r="M697" s="155">
        <v>0</v>
      </c>
      <c r="N697" s="155">
        <v>0</v>
      </c>
      <c r="O697" s="157">
        <f t="shared" si="281"/>
        <v>0</v>
      </c>
      <c r="P697" s="158">
        <f t="shared" si="282"/>
        <v>0</v>
      </c>
      <c r="Q697" s="159">
        <f>IFERROR(VLOOKUP(N697,'P1 Intra-Europees'!$A$15:$H$25,3,0),0)*P697</f>
        <v>0</v>
      </c>
      <c r="R697" s="160">
        <f t="shared" si="283"/>
        <v>0</v>
      </c>
      <c r="S697" s="159">
        <f>IFERROR(VLOOKUP(N697,'P1 Intra-Europees'!$A$15:$H$25,4,0),0)*R697</f>
        <v>0</v>
      </c>
      <c r="T697" s="160">
        <f t="shared" si="284"/>
        <v>0</v>
      </c>
      <c r="U697" s="159">
        <f>IFERROR(VLOOKUP(N697,'P1 Intra-Europees'!$A$15:$H$25,5,0),0)*T697</f>
        <v>0</v>
      </c>
      <c r="V697" s="160">
        <f t="shared" si="285"/>
        <v>0</v>
      </c>
      <c r="W697" s="159">
        <f>IFERROR(VLOOKUP(N697,'P1 Intra-Europees'!$A$15:$H$25,6,0),0)*V697</f>
        <v>0</v>
      </c>
      <c r="X697" s="160">
        <f t="shared" si="286"/>
        <v>0</v>
      </c>
      <c r="Y697" s="159">
        <f>IFERROR(VLOOKUP(N697,'P1 Intra-Europees'!$A$15:$H$25,7,0),0)*X697</f>
        <v>0</v>
      </c>
      <c r="Z697" s="161">
        <f t="shared" si="287"/>
        <v>0</v>
      </c>
      <c r="AA697" s="162">
        <f>IFERROR(VLOOKUP(N697,'P1 Intra-Europees'!$A$15:$H$25,8,0),0)*Z697</f>
        <v>0</v>
      </c>
      <c r="AB697" s="163">
        <f t="shared" si="288"/>
        <v>0</v>
      </c>
      <c r="AC697" s="157" t="str">
        <f>VLOOKUP(B697,'P2 Origin'!$C$21:$O$176,13,0)</f>
        <v>EUR</v>
      </c>
      <c r="AD697" s="164">
        <f t="shared" si="289"/>
        <v>0</v>
      </c>
      <c r="AE697" s="165">
        <f>IF(AU697&gt;0.1,VLOOKUP(B697,'P2 Origin'!$C$21:$M$176,3,0)*H697,0)</f>
        <v>0</v>
      </c>
      <c r="AF697" s="166">
        <f t="shared" si="290"/>
        <v>0</v>
      </c>
      <c r="AG697" s="165">
        <f>(VLOOKUP(B697,'P2 Origin'!$C$21:$M$176,4,0))*AF697</f>
        <v>0</v>
      </c>
      <c r="AH697" s="166">
        <f t="shared" si="291"/>
        <v>13</v>
      </c>
      <c r="AI697" s="165">
        <f>(VLOOKUP(B697,'P2 Origin'!$C$21:$M$176,5,0))*AH697</f>
        <v>0</v>
      </c>
      <c r="AJ697" s="166">
        <f t="shared" si="307"/>
        <v>0</v>
      </c>
      <c r="AK697" s="165">
        <f>(VLOOKUP(B697,'P2 Origin'!$C$21:$M$176,6,0))*AJ697</f>
        <v>0</v>
      </c>
      <c r="AL697" s="166">
        <f t="shared" si="292"/>
        <v>0</v>
      </c>
      <c r="AM697" s="165">
        <f>(VLOOKUP($B697,'P2 Origin'!$C$21:$M$176,7,0))*AL697</f>
        <v>0</v>
      </c>
      <c r="AN697" s="166">
        <f t="shared" si="293"/>
        <v>0</v>
      </c>
      <c r="AO697" s="165">
        <f>(VLOOKUP($B697,'P2 Origin'!$C$21:$M$176,8,0))*AN697</f>
        <v>0</v>
      </c>
      <c r="AP697" s="166">
        <f t="shared" si="294"/>
        <v>0</v>
      </c>
      <c r="AQ697" s="165">
        <f>(VLOOKUP($B697,'P2 Origin'!$C$21:$M$176,9,0))*AP697</f>
        <v>0</v>
      </c>
      <c r="AR697" s="155">
        <f t="shared" si="295"/>
        <v>1</v>
      </c>
      <c r="AS697" s="164">
        <f>(VLOOKUP(B697,'P2 Origin'!$C$21:$M$176,10,0))*K697</f>
        <v>0</v>
      </c>
      <c r="AT697" s="164">
        <f>(VLOOKUP(B697,'P2 Origin'!$C$21:$M$176,11,0))*J697</f>
        <v>0</v>
      </c>
      <c r="AU697" s="167">
        <v>13</v>
      </c>
      <c r="AV697" s="168">
        <v>13</v>
      </c>
      <c r="AW697" s="169">
        <v>0</v>
      </c>
      <c r="AX697" s="170">
        <f>IF(AU697&gt;=0.1,'P3 Bureaumarge zee- en luchtvr.'!$D$12,0)</f>
        <v>0</v>
      </c>
      <c r="AY697" s="163">
        <f t="shared" si="296"/>
        <v>0</v>
      </c>
      <c r="AZ697" s="157" t="str">
        <f>VLOOKUP(D697,'P4 Destination'!$C$21:$O$176,13,0)</f>
        <v>EUR</v>
      </c>
      <c r="BA697" s="164">
        <f t="shared" si="297"/>
        <v>0</v>
      </c>
      <c r="BB697" s="171">
        <f>IF(AU697&gt;0.1,(VLOOKUP(D697,'P4 Destination'!$C$21:$M$176,3,0))*I697,0)</f>
        <v>0</v>
      </c>
      <c r="BC697" s="172">
        <f t="shared" si="298"/>
        <v>0</v>
      </c>
      <c r="BD697" s="171">
        <f>(VLOOKUP($D697,'P4 Destination'!$C$21:$M$176,4,0))*BC697</f>
        <v>0</v>
      </c>
      <c r="BE697" s="172">
        <f t="shared" si="299"/>
        <v>13</v>
      </c>
      <c r="BF697" s="171">
        <f>(VLOOKUP($D697,'P4 Destination'!$C$21:$M$176,5,0))*BE697</f>
        <v>0</v>
      </c>
      <c r="BG697" s="172">
        <f t="shared" si="300"/>
        <v>0</v>
      </c>
      <c r="BH697" s="171">
        <f>(VLOOKUP($D697,'P4 Destination'!$C$21:$M$176,6,0))*BG697</f>
        <v>0</v>
      </c>
      <c r="BI697" s="172">
        <f t="shared" si="301"/>
        <v>0</v>
      </c>
      <c r="BJ697" s="171">
        <f>(VLOOKUP($D697,'P4 Destination'!$C$21:$M$176,7,0))*BI697</f>
        <v>0</v>
      </c>
      <c r="BK697" s="172">
        <f t="shared" si="302"/>
        <v>0</v>
      </c>
      <c r="BL697" s="171">
        <f>(VLOOKUP($D697,'P4 Destination'!$C$21:$M$176,8,0))*BK697</f>
        <v>0</v>
      </c>
      <c r="BM697" s="172">
        <f t="shared" si="303"/>
        <v>0</v>
      </c>
      <c r="BN697" s="171">
        <f>(VLOOKUP($D697,'P4 Destination'!$C$21:$M$176,9,0))*BM697</f>
        <v>0</v>
      </c>
      <c r="BO697" s="154">
        <f t="shared" si="304"/>
        <v>1</v>
      </c>
      <c r="BP697" s="171">
        <f>(VLOOKUP(D697,'P4 Destination'!$C$21:$M$176,10,0))*K697</f>
        <v>0</v>
      </c>
      <c r="BQ697" s="171">
        <f>(VLOOKUP(D697,'P4 Destination'!$C$21:$M$176,11,0))*J697</f>
        <v>0</v>
      </c>
      <c r="BR697" s="173">
        <f t="shared" si="305"/>
        <v>0</v>
      </c>
      <c r="BS697" s="173">
        <f>(AV697*2500)*'P6 Verzekering'!$E$11</f>
        <v>0</v>
      </c>
      <c r="BT697" s="173">
        <f>(AW697*2500)*'P6 Verzekering'!$E$12</f>
        <v>0</v>
      </c>
      <c r="BU697" s="173">
        <f>(L697*2500)*'P6 Verzekering'!$E$13</f>
        <v>0</v>
      </c>
      <c r="BV697" s="173">
        <f t="shared" si="306"/>
        <v>0</v>
      </c>
      <c r="BW697"/>
      <c r="BX697"/>
    </row>
    <row r="698" spans="1:76">
      <c r="A698" s="152" t="s">
        <v>2349</v>
      </c>
      <c r="B698" s="152" t="s">
        <v>219</v>
      </c>
      <c r="C698" s="152" t="s">
        <v>219</v>
      </c>
      <c r="D698" s="152" t="s">
        <v>435</v>
      </c>
      <c r="E698" s="152" t="s">
        <v>434</v>
      </c>
      <c r="F698" s="153">
        <f t="shared" si="280"/>
        <v>21</v>
      </c>
      <c r="G698" s="154">
        <v>1</v>
      </c>
      <c r="H698" s="154">
        <f>IFERROR(VLOOKUP(B698,'P2 Origin'!$C$21:$Q$176,15,FALSE),0)</f>
        <v>0</v>
      </c>
      <c r="I698" s="154">
        <f>IFERROR(VLOOKUP(D698,'P4 Destination'!$C$21:$Q$176,15,FALSE),0)</f>
        <v>0</v>
      </c>
      <c r="J698" s="155">
        <v>1</v>
      </c>
      <c r="K698" s="155"/>
      <c r="L698" s="156">
        <v>0</v>
      </c>
      <c r="M698" s="155">
        <v>0</v>
      </c>
      <c r="N698" s="155">
        <v>0</v>
      </c>
      <c r="O698" s="157">
        <f t="shared" si="281"/>
        <v>0</v>
      </c>
      <c r="P698" s="158">
        <f t="shared" si="282"/>
        <v>0</v>
      </c>
      <c r="Q698" s="159">
        <f>IFERROR(VLOOKUP(N698,'P1 Intra-Europees'!$A$15:$H$25,3,0),0)*P698</f>
        <v>0</v>
      </c>
      <c r="R698" s="160">
        <f t="shared" si="283"/>
        <v>0</v>
      </c>
      <c r="S698" s="159">
        <f>IFERROR(VLOOKUP(N698,'P1 Intra-Europees'!$A$15:$H$25,4,0),0)*R698</f>
        <v>0</v>
      </c>
      <c r="T698" s="160">
        <f t="shared" si="284"/>
        <v>0</v>
      </c>
      <c r="U698" s="159">
        <f>IFERROR(VLOOKUP(N698,'P1 Intra-Europees'!$A$15:$H$25,5,0),0)*T698</f>
        <v>0</v>
      </c>
      <c r="V698" s="160">
        <f t="shared" si="285"/>
        <v>0</v>
      </c>
      <c r="W698" s="159">
        <f>IFERROR(VLOOKUP(N698,'P1 Intra-Europees'!$A$15:$H$25,6,0),0)*V698</f>
        <v>0</v>
      </c>
      <c r="X698" s="160">
        <f t="shared" si="286"/>
        <v>0</v>
      </c>
      <c r="Y698" s="159">
        <f>IFERROR(VLOOKUP(N698,'P1 Intra-Europees'!$A$15:$H$25,7,0),0)*X698</f>
        <v>0</v>
      </c>
      <c r="Z698" s="161">
        <f t="shared" si="287"/>
        <v>0</v>
      </c>
      <c r="AA698" s="162">
        <f>IFERROR(VLOOKUP(N698,'P1 Intra-Europees'!$A$15:$H$25,8,0),0)*Z698</f>
        <v>0</v>
      </c>
      <c r="AB698" s="163">
        <f t="shared" si="288"/>
        <v>0</v>
      </c>
      <c r="AC698" s="157" t="str">
        <f>VLOOKUP(B698,'P2 Origin'!$C$21:$O$176,13,0)</f>
        <v>EUR</v>
      </c>
      <c r="AD698" s="164">
        <f t="shared" si="289"/>
        <v>0</v>
      </c>
      <c r="AE698" s="165">
        <f>IF(AU698&gt;0.1,VLOOKUP(B698,'P2 Origin'!$C$21:$M$176,3,0)*H698,0)</f>
        <v>0</v>
      </c>
      <c r="AF698" s="166">
        <f t="shared" si="290"/>
        <v>0</v>
      </c>
      <c r="AG698" s="165">
        <f>(VLOOKUP(B698,'P2 Origin'!$C$21:$M$176,4,0))*AF698</f>
        <v>0</v>
      </c>
      <c r="AH698" s="166">
        <f t="shared" si="291"/>
        <v>0</v>
      </c>
      <c r="AI698" s="165">
        <f>(VLOOKUP(B698,'P2 Origin'!$C$21:$M$176,5,0))*AH698</f>
        <v>0</v>
      </c>
      <c r="AJ698" s="166">
        <f t="shared" si="307"/>
        <v>21</v>
      </c>
      <c r="AK698" s="165">
        <f>(VLOOKUP(B698,'P2 Origin'!$C$21:$M$176,6,0))*AJ698</f>
        <v>0</v>
      </c>
      <c r="AL698" s="166">
        <f t="shared" si="292"/>
        <v>0</v>
      </c>
      <c r="AM698" s="165">
        <f>(VLOOKUP($B698,'P2 Origin'!$C$21:$M$176,7,0))*AL698</f>
        <v>0</v>
      </c>
      <c r="AN698" s="166">
        <f t="shared" si="293"/>
        <v>0</v>
      </c>
      <c r="AO698" s="165">
        <f>(VLOOKUP($B698,'P2 Origin'!$C$21:$M$176,8,0))*AN698</f>
        <v>0</v>
      </c>
      <c r="AP698" s="166">
        <f t="shared" si="294"/>
        <v>0</v>
      </c>
      <c r="AQ698" s="165">
        <f>(VLOOKUP($B698,'P2 Origin'!$C$21:$M$176,9,0))*AP698</f>
        <v>0</v>
      </c>
      <c r="AR698" s="155">
        <f t="shared" si="295"/>
        <v>1</v>
      </c>
      <c r="AS698" s="164">
        <f>(VLOOKUP(B698,'P2 Origin'!$C$21:$M$176,10,0))*K698</f>
        <v>0</v>
      </c>
      <c r="AT698" s="164">
        <f>(VLOOKUP(B698,'P2 Origin'!$C$21:$M$176,11,0))*J698</f>
        <v>0</v>
      </c>
      <c r="AU698" s="167">
        <v>21</v>
      </c>
      <c r="AV698" s="168">
        <v>21</v>
      </c>
      <c r="AW698" s="169">
        <v>0</v>
      </c>
      <c r="AX698" s="170">
        <f>IF(AU698&gt;=0.1,'P3 Bureaumarge zee- en luchtvr.'!$D$12,0)</f>
        <v>0</v>
      </c>
      <c r="AY698" s="163">
        <f t="shared" si="296"/>
        <v>0</v>
      </c>
      <c r="AZ698" s="157" t="str">
        <f>VLOOKUP(D698,'P4 Destination'!$C$21:$O$176,13,0)</f>
        <v>USD</v>
      </c>
      <c r="BA698" s="164">
        <f t="shared" si="297"/>
        <v>0</v>
      </c>
      <c r="BB698" s="171">
        <f>IF(AU698&gt;0.1,(VLOOKUP(D698,'P4 Destination'!$C$21:$M$176,3,0))*I698,0)</f>
        <v>0</v>
      </c>
      <c r="BC698" s="172">
        <f t="shared" si="298"/>
        <v>0</v>
      </c>
      <c r="BD698" s="171">
        <f>(VLOOKUP($D698,'P4 Destination'!$C$21:$M$176,4,0))*BC698</f>
        <v>0</v>
      </c>
      <c r="BE698" s="172">
        <f t="shared" si="299"/>
        <v>0</v>
      </c>
      <c r="BF698" s="171">
        <f>(VLOOKUP($D698,'P4 Destination'!$C$21:$M$176,5,0))*BE698</f>
        <v>0</v>
      </c>
      <c r="BG698" s="172">
        <f t="shared" si="300"/>
        <v>21</v>
      </c>
      <c r="BH698" s="171">
        <f>(VLOOKUP($D698,'P4 Destination'!$C$21:$M$176,6,0))*BG698</f>
        <v>0</v>
      </c>
      <c r="BI698" s="172">
        <f t="shared" si="301"/>
        <v>0</v>
      </c>
      <c r="BJ698" s="171">
        <f>(VLOOKUP($D698,'P4 Destination'!$C$21:$M$176,7,0))*BI698</f>
        <v>0</v>
      </c>
      <c r="BK698" s="172">
        <f t="shared" si="302"/>
        <v>0</v>
      </c>
      <c r="BL698" s="171">
        <f>(VLOOKUP($D698,'P4 Destination'!$C$21:$M$176,8,0))*BK698</f>
        <v>0</v>
      </c>
      <c r="BM698" s="172">
        <f t="shared" si="303"/>
        <v>0</v>
      </c>
      <c r="BN698" s="171">
        <f>(VLOOKUP($D698,'P4 Destination'!$C$21:$M$176,9,0))*BM698</f>
        <v>0</v>
      </c>
      <c r="BO698" s="154">
        <f t="shared" si="304"/>
        <v>1</v>
      </c>
      <c r="BP698" s="171">
        <f>(VLOOKUP(D698,'P4 Destination'!$C$21:$M$176,10,0))*K698</f>
        <v>0</v>
      </c>
      <c r="BQ698" s="171">
        <f>(VLOOKUP(D698,'P4 Destination'!$C$21:$M$176,11,0))*J698</f>
        <v>0</v>
      </c>
      <c r="BR698" s="173">
        <f t="shared" si="305"/>
        <v>0</v>
      </c>
      <c r="BS698" s="173">
        <f>(AV698*2500)*'P6 Verzekering'!$E$11</f>
        <v>0</v>
      </c>
      <c r="BT698" s="173">
        <f>(AW698*2500)*'P6 Verzekering'!$E$12</f>
        <v>0</v>
      </c>
      <c r="BU698" s="173">
        <f>(L698*2500)*'P6 Verzekering'!$E$13</f>
        <v>0</v>
      </c>
      <c r="BV698" s="173">
        <f t="shared" si="306"/>
        <v>0</v>
      </c>
      <c r="BW698"/>
      <c r="BX698"/>
    </row>
    <row r="699" spans="1:76">
      <c r="A699" s="152" t="s">
        <v>2354</v>
      </c>
      <c r="B699" s="152" t="s">
        <v>219</v>
      </c>
      <c r="C699" s="152" t="s">
        <v>219</v>
      </c>
      <c r="D699" s="152" t="s">
        <v>344</v>
      </c>
      <c r="E699" s="152" t="s">
        <v>343</v>
      </c>
      <c r="F699" s="153">
        <f t="shared" si="280"/>
        <v>30</v>
      </c>
      <c r="G699" s="154">
        <v>1</v>
      </c>
      <c r="H699" s="154">
        <f>IFERROR(VLOOKUP(B699,'P2 Origin'!$C$21:$Q$176,15,FALSE),0)</f>
        <v>0</v>
      </c>
      <c r="I699" s="154">
        <f>IFERROR(VLOOKUP(D699,'P4 Destination'!$C$21:$Q$176,15,FALSE),0)</f>
        <v>1</v>
      </c>
      <c r="J699" s="155">
        <v>1</v>
      </c>
      <c r="K699" s="155"/>
      <c r="L699" s="156">
        <v>0</v>
      </c>
      <c r="M699" s="155">
        <v>0</v>
      </c>
      <c r="N699" s="155">
        <v>0</v>
      </c>
      <c r="O699" s="157">
        <f t="shared" si="281"/>
        <v>0</v>
      </c>
      <c r="P699" s="158">
        <f t="shared" si="282"/>
        <v>0</v>
      </c>
      <c r="Q699" s="159">
        <f>IFERROR(VLOOKUP(N699,'P1 Intra-Europees'!$A$15:$H$25,3,0),0)*P699</f>
        <v>0</v>
      </c>
      <c r="R699" s="160">
        <f t="shared" si="283"/>
        <v>0</v>
      </c>
      <c r="S699" s="159">
        <f>IFERROR(VLOOKUP(N699,'P1 Intra-Europees'!$A$15:$H$25,4,0),0)*R699</f>
        <v>0</v>
      </c>
      <c r="T699" s="160">
        <f t="shared" si="284"/>
        <v>0</v>
      </c>
      <c r="U699" s="159">
        <f>IFERROR(VLOOKUP(N699,'P1 Intra-Europees'!$A$15:$H$25,5,0),0)*T699</f>
        <v>0</v>
      </c>
      <c r="V699" s="160">
        <f t="shared" si="285"/>
        <v>0</v>
      </c>
      <c r="W699" s="159">
        <f>IFERROR(VLOOKUP(N699,'P1 Intra-Europees'!$A$15:$H$25,6,0),0)*V699</f>
        <v>0</v>
      </c>
      <c r="X699" s="160">
        <f t="shared" si="286"/>
        <v>0</v>
      </c>
      <c r="Y699" s="159">
        <f>IFERROR(VLOOKUP(N699,'P1 Intra-Europees'!$A$15:$H$25,7,0),0)*X699</f>
        <v>0</v>
      </c>
      <c r="Z699" s="161">
        <f t="shared" si="287"/>
        <v>0</v>
      </c>
      <c r="AA699" s="162">
        <f>IFERROR(VLOOKUP(N699,'P1 Intra-Europees'!$A$15:$H$25,8,0),0)*Z699</f>
        <v>0</v>
      </c>
      <c r="AB699" s="163">
        <f t="shared" si="288"/>
        <v>0</v>
      </c>
      <c r="AC699" s="157" t="str">
        <f>VLOOKUP(B699,'P2 Origin'!$C$21:$O$176,13,0)</f>
        <v>EUR</v>
      </c>
      <c r="AD699" s="164">
        <f t="shared" si="289"/>
        <v>0</v>
      </c>
      <c r="AE699" s="165">
        <f>IF(AU699&gt;0.1,VLOOKUP(B699,'P2 Origin'!$C$21:$M$176,3,0)*H699,0)</f>
        <v>0</v>
      </c>
      <c r="AF699" s="166">
        <f t="shared" si="290"/>
        <v>0</v>
      </c>
      <c r="AG699" s="165">
        <f>(VLOOKUP(B699,'P2 Origin'!$C$21:$M$176,4,0))*AF699</f>
        <v>0</v>
      </c>
      <c r="AH699" s="166">
        <f t="shared" si="291"/>
        <v>0</v>
      </c>
      <c r="AI699" s="165">
        <f>(VLOOKUP(B699,'P2 Origin'!$C$21:$M$176,5,0))*AH699</f>
        <v>0</v>
      </c>
      <c r="AJ699" s="166">
        <f t="shared" si="307"/>
        <v>0</v>
      </c>
      <c r="AK699" s="165">
        <f>(VLOOKUP(B699,'P2 Origin'!$C$21:$M$176,6,0))*AJ699</f>
        <v>0</v>
      </c>
      <c r="AL699" s="166">
        <f t="shared" si="292"/>
        <v>30</v>
      </c>
      <c r="AM699" s="165">
        <f>(VLOOKUP($B699,'P2 Origin'!$C$21:$M$176,7,0))*AL699</f>
        <v>0</v>
      </c>
      <c r="AN699" s="166">
        <f t="shared" si="293"/>
        <v>0</v>
      </c>
      <c r="AO699" s="165">
        <f>(VLOOKUP($B699,'P2 Origin'!$C$21:$M$176,8,0))*AN699</f>
        <v>0</v>
      </c>
      <c r="AP699" s="166">
        <f t="shared" si="294"/>
        <v>0</v>
      </c>
      <c r="AQ699" s="165">
        <f>(VLOOKUP($B699,'P2 Origin'!$C$21:$M$176,9,0))*AP699</f>
        <v>0</v>
      </c>
      <c r="AR699" s="155">
        <f t="shared" si="295"/>
        <v>1</v>
      </c>
      <c r="AS699" s="164">
        <f>(VLOOKUP(B699,'P2 Origin'!$C$21:$M$176,10,0))*K699</f>
        <v>0</v>
      </c>
      <c r="AT699" s="164">
        <f>(VLOOKUP(B699,'P2 Origin'!$C$21:$M$176,11,0))*J699</f>
        <v>0</v>
      </c>
      <c r="AU699" s="167">
        <v>30</v>
      </c>
      <c r="AV699" s="168">
        <v>30</v>
      </c>
      <c r="AW699" s="169">
        <v>0</v>
      </c>
      <c r="AX699" s="170">
        <f>IF(AU699&gt;=0.1,'P3 Bureaumarge zee- en luchtvr.'!$D$12,0)</f>
        <v>0</v>
      </c>
      <c r="AY699" s="163">
        <f t="shared" si="296"/>
        <v>0</v>
      </c>
      <c r="AZ699" s="157" t="str">
        <f>VLOOKUP(D699,'P4 Destination'!$C$21:$O$176,13,0)</f>
        <v>USD</v>
      </c>
      <c r="BA699" s="164">
        <f t="shared" si="297"/>
        <v>0</v>
      </c>
      <c r="BB699" s="171">
        <f>IF(AU699&gt;0.1,(VLOOKUP(D699,'P4 Destination'!$C$21:$M$176,3,0))*I699,0)</f>
        <v>0</v>
      </c>
      <c r="BC699" s="172">
        <f t="shared" si="298"/>
        <v>0</v>
      </c>
      <c r="BD699" s="171">
        <f>(VLOOKUP($D699,'P4 Destination'!$C$21:$M$176,4,0))*BC699</f>
        <v>0</v>
      </c>
      <c r="BE699" s="172">
        <f t="shared" si="299"/>
        <v>0</v>
      </c>
      <c r="BF699" s="171">
        <f>(VLOOKUP($D699,'P4 Destination'!$C$21:$M$176,5,0))*BE699</f>
        <v>0</v>
      </c>
      <c r="BG699" s="172">
        <f t="shared" si="300"/>
        <v>0</v>
      </c>
      <c r="BH699" s="171">
        <f>(VLOOKUP($D699,'P4 Destination'!$C$21:$M$176,6,0))*BG699</f>
        <v>0</v>
      </c>
      <c r="BI699" s="172">
        <f t="shared" si="301"/>
        <v>30</v>
      </c>
      <c r="BJ699" s="171">
        <f>(VLOOKUP($D699,'P4 Destination'!$C$21:$M$176,7,0))*BI699</f>
        <v>0</v>
      </c>
      <c r="BK699" s="172">
        <f t="shared" si="302"/>
        <v>0</v>
      </c>
      <c r="BL699" s="171">
        <f>(VLOOKUP($D699,'P4 Destination'!$C$21:$M$176,8,0))*BK699</f>
        <v>0</v>
      </c>
      <c r="BM699" s="172">
        <f t="shared" si="303"/>
        <v>0</v>
      </c>
      <c r="BN699" s="171">
        <f>(VLOOKUP($D699,'P4 Destination'!$C$21:$M$176,9,0))*BM699</f>
        <v>0</v>
      </c>
      <c r="BO699" s="154">
        <f t="shared" si="304"/>
        <v>1</v>
      </c>
      <c r="BP699" s="171">
        <f>(VLOOKUP(D699,'P4 Destination'!$C$21:$M$176,10,0))*K699</f>
        <v>0</v>
      </c>
      <c r="BQ699" s="171">
        <f>(VLOOKUP(D699,'P4 Destination'!$C$21:$M$176,11,0))*J699</f>
        <v>0</v>
      </c>
      <c r="BR699" s="173">
        <f t="shared" si="305"/>
        <v>0</v>
      </c>
      <c r="BS699" s="173">
        <f>(AV699*2500)*'P6 Verzekering'!$E$11</f>
        <v>0</v>
      </c>
      <c r="BT699" s="173">
        <f>(AW699*2500)*'P6 Verzekering'!$E$12</f>
        <v>0</v>
      </c>
      <c r="BU699" s="173">
        <f>(L699*2500)*'P6 Verzekering'!$E$13</f>
        <v>0</v>
      </c>
      <c r="BV699" s="173">
        <f t="shared" si="306"/>
        <v>0</v>
      </c>
      <c r="BW699"/>
      <c r="BX699"/>
    </row>
    <row r="700" spans="1:76">
      <c r="A700" s="152" t="s">
        <v>2357</v>
      </c>
      <c r="B700" s="152" t="s">
        <v>219</v>
      </c>
      <c r="C700" s="152" t="s">
        <v>219</v>
      </c>
      <c r="D700" s="152" t="s">
        <v>354</v>
      </c>
      <c r="E700" s="152" t="s">
        <v>351</v>
      </c>
      <c r="F700" s="153">
        <f t="shared" si="280"/>
        <v>24</v>
      </c>
      <c r="G700" s="154">
        <v>1</v>
      </c>
      <c r="H700" s="154">
        <f>IFERROR(VLOOKUP(B700,'P2 Origin'!$C$21:$Q$176,15,FALSE),0)</f>
        <v>0</v>
      </c>
      <c r="I700" s="154">
        <f>IFERROR(VLOOKUP(D700,'P4 Destination'!$C$21:$Q$176,15,FALSE),0)</f>
        <v>1</v>
      </c>
      <c r="J700" s="155">
        <v>1</v>
      </c>
      <c r="K700" s="155"/>
      <c r="L700" s="156">
        <v>0</v>
      </c>
      <c r="M700" s="155">
        <v>0</v>
      </c>
      <c r="N700" s="155">
        <v>0</v>
      </c>
      <c r="O700" s="157">
        <f t="shared" si="281"/>
        <v>0</v>
      </c>
      <c r="P700" s="158">
        <f t="shared" si="282"/>
        <v>0</v>
      </c>
      <c r="Q700" s="159">
        <f>IFERROR(VLOOKUP(N700,'P1 Intra-Europees'!$A$15:$H$25,3,0),0)*P700</f>
        <v>0</v>
      </c>
      <c r="R700" s="160">
        <f t="shared" si="283"/>
        <v>0</v>
      </c>
      <c r="S700" s="159">
        <f>IFERROR(VLOOKUP(N700,'P1 Intra-Europees'!$A$15:$H$25,4,0),0)*R700</f>
        <v>0</v>
      </c>
      <c r="T700" s="160">
        <f t="shared" si="284"/>
        <v>0</v>
      </c>
      <c r="U700" s="159">
        <f>IFERROR(VLOOKUP(N700,'P1 Intra-Europees'!$A$15:$H$25,5,0),0)*T700</f>
        <v>0</v>
      </c>
      <c r="V700" s="160">
        <f t="shared" si="285"/>
        <v>0</v>
      </c>
      <c r="W700" s="159">
        <f>IFERROR(VLOOKUP(N700,'P1 Intra-Europees'!$A$15:$H$25,6,0),0)*V700</f>
        <v>0</v>
      </c>
      <c r="X700" s="160">
        <f t="shared" si="286"/>
        <v>0</v>
      </c>
      <c r="Y700" s="159">
        <f>IFERROR(VLOOKUP(N700,'P1 Intra-Europees'!$A$15:$H$25,7,0),0)*X700</f>
        <v>0</v>
      </c>
      <c r="Z700" s="161">
        <f t="shared" si="287"/>
        <v>0</v>
      </c>
      <c r="AA700" s="162">
        <f>IFERROR(VLOOKUP(N700,'P1 Intra-Europees'!$A$15:$H$25,8,0),0)*Z700</f>
        <v>0</v>
      </c>
      <c r="AB700" s="163">
        <f t="shared" si="288"/>
        <v>0</v>
      </c>
      <c r="AC700" s="157" t="str">
        <f>VLOOKUP(B700,'P2 Origin'!$C$21:$O$176,13,0)</f>
        <v>EUR</v>
      </c>
      <c r="AD700" s="164">
        <f t="shared" si="289"/>
        <v>0</v>
      </c>
      <c r="AE700" s="165">
        <f>IF(AU700&gt;0.1,VLOOKUP(B700,'P2 Origin'!$C$21:$M$176,3,0)*H700,0)</f>
        <v>0</v>
      </c>
      <c r="AF700" s="166">
        <f t="shared" si="290"/>
        <v>0</v>
      </c>
      <c r="AG700" s="165">
        <f>(VLOOKUP(B700,'P2 Origin'!$C$21:$M$176,4,0))*AF700</f>
        <v>0</v>
      </c>
      <c r="AH700" s="166">
        <f t="shared" si="291"/>
        <v>0</v>
      </c>
      <c r="AI700" s="165">
        <f>(VLOOKUP(B700,'P2 Origin'!$C$21:$M$176,5,0))*AH700</f>
        <v>0</v>
      </c>
      <c r="AJ700" s="166">
        <f t="shared" si="307"/>
        <v>24</v>
      </c>
      <c r="AK700" s="165">
        <f>(VLOOKUP(B700,'P2 Origin'!$C$21:$M$176,6,0))*AJ700</f>
        <v>0</v>
      </c>
      <c r="AL700" s="166">
        <f t="shared" si="292"/>
        <v>0</v>
      </c>
      <c r="AM700" s="165">
        <f>(VLOOKUP($B700,'P2 Origin'!$C$21:$M$176,7,0))*AL700</f>
        <v>0</v>
      </c>
      <c r="AN700" s="166">
        <f t="shared" si="293"/>
        <v>0</v>
      </c>
      <c r="AO700" s="165">
        <f>(VLOOKUP($B700,'P2 Origin'!$C$21:$M$176,8,0))*AN700</f>
        <v>0</v>
      </c>
      <c r="AP700" s="166">
        <f t="shared" si="294"/>
        <v>0</v>
      </c>
      <c r="AQ700" s="165">
        <f>(VLOOKUP($B700,'P2 Origin'!$C$21:$M$176,9,0))*AP700</f>
        <v>0</v>
      </c>
      <c r="AR700" s="155">
        <f t="shared" si="295"/>
        <v>1</v>
      </c>
      <c r="AS700" s="164">
        <f>(VLOOKUP(B700,'P2 Origin'!$C$21:$M$176,10,0))*K700</f>
        <v>0</v>
      </c>
      <c r="AT700" s="164">
        <f>(VLOOKUP(B700,'P2 Origin'!$C$21:$M$176,11,0))*J700</f>
        <v>0</v>
      </c>
      <c r="AU700" s="167">
        <v>24</v>
      </c>
      <c r="AV700" s="168">
        <v>24</v>
      </c>
      <c r="AW700" s="169">
        <v>0</v>
      </c>
      <c r="AX700" s="170">
        <f>IF(AU700&gt;=0.1,'P3 Bureaumarge zee- en luchtvr.'!$D$12,0)</f>
        <v>0</v>
      </c>
      <c r="AY700" s="163">
        <f t="shared" si="296"/>
        <v>0</v>
      </c>
      <c r="AZ700" s="157" t="str">
        <f>VLOOKUP(D700,'P4 Destination'!$C$21:$O$176,13,0)</f>
        <v>USD</v>
      </c>
      <c r="BA700" s="164">
        <f t="shared" si="297"/>
        <v>0</v>
      </c>
      <c r="BB700" s="171">
        <f>IF(AU700&gt;0.1,(VLOOKUP(D700,'P4 Destination'!$C$21:$M$176,3,0))*I700,0)</f>
        <v>0</v>
      </c>
      <c r="BC700" s="172">
        <f t="shared" si="298"/>
        <v>0</v>
      </c>
      <c r="BD700" s="171">
        <f>(VLOOKUP($D700,'P4 Destination'!$C$21:$M$176,4,0))*BC700</f>
        <v>0</v>
      </c>
      <c r="BE700" s="172">
        <f t="shared" si="299"/>
        <v>0</v>
      </c>
      <c r="BF700" s="171">
        <f>(VLOOKUP($D700,'P4 Destination'!$C$21:$M$176,5,0))*BE700</f>
        <v>0</v>
      </c>
      <c r="BG700" s="172">
        <f t="shared" si="300"/>
        <v>24</v>
      </c>
      <c r="BH700" s="171">
        <f>(VLOOKUP($D700,'P4 Destination'!$C$21:$M$176,6,0))*BG700</f>
        <v>0</v>
      </c>
      <c r="BI700" s="172">
        <f t="shared" si="301"/>
        <v>0</v>
      </c>
      <c r="BJ700" s="171">
        <f>(VLOOKUP($D700,'P4 Destination'!$C$21:$M$176,7,0))*BI700</f>
        <v>0</v>
      </c>
      <c r="BK700" s="172">
        <f t="shared" si="302"/>
        <v>0</v>
      </c>
      <c r="BL700" s="171">
        <f>(VLOOKUP($D700,'P4 Destination'!$C$21:$M$176,8,0))*BK700</f>
        <v>0</v>
      </c>
      <c r="BM700" s="172">
        <f t="shared" si="303"/>
        <v>0</v>
      </c>
      <c r="BN700" s="171">
        <f>(VLOOKUP($D700,'P4 Destination'!$C$21:$M$176,9,0))*BM700</f>
        <v>0</v>
      </c>
      <c r="BO700" s="154">
        <f t="shared" si="304"/>
        <v>1</v>
      </c>
      <c r="BP700" s="171">
        <f>(VLOOKUP(D700,'P4 Destination'!$C$21:$M$176,10,0))*K700</f>
        <v>0</v>
      </c>
      <c r="BQ700" s="171">
        <f>(VLOOKUP(D700,'P4 Destination'!$C$21:$M$176,11,0))*J700</f>
        <v>0</v>
      </c>
      <c r="BR700" s="173">
        <f t="shared" si="305"/>
        <v>0</v>
      </c>
      <c r="BS700" s="173">
        <f>(AV700*2500)*'P6 Verzekering'!$E$11</f>
        <v>0</v>
      </c>
      <c r="BT700" s="173">
        <f>(AW700*2500)*'P6 Verzekering'!$E$12</f>
        <v>0</v>
      </c>
      <c r="BU700" s="173">
        <f>(L700*2500)*'P6 Verzekering'!$E$13</f>
        <v>0</v>
      </c>
      <c r="BV700" s="173">
        <f t="shared" si="306"/>
        <v>0</v>
      </c>
      <c r="BW700"/>
      <c r="BX700"/>
    </row>
    <row r="701" spans="1:76">
      <c r="A701" s="152" t="s">
        <v>2358</v>
      </c>
      <c r="B701" s="152" t="s">
        <v>219</v>
      </c>
      <c r="C701" s="152" t="s">
        <v>219</v>
      </c>
      <c r="D701" s="152" t="s">
        <v>354</v>
      </c>
      <c r="E701" s="152" t="s">
        <v>351</v>
      </c>
      <c r="F701" s="153">
        <f t="shared" si="280"/>
        <v>26</v>
      </c>
      <c r="G701" s="154">
        <v>1</v>
      </c>
      <c r="H701" s="154">
        <f>IFERROR(VLOOKUP(B701,'P2 Origin'!$C$21:$Q$176,15,FALSE),0)</f>
        <v>0</v>
      </c>
      <c r="I701" s="154">
        <f>IFERROR(VLOOKUP(D701,'P4 Destination'!$C$21:$Q$176,15,FALSE),0)</f>
        <v>1</v>
      </c>
      <c r="J701" s="155">
        <v>1</v>
      </c>
      <c r="K701" s="155"/>
      <c r="L701" s="156">
        <v>0</v>
      </c>
      <c r="M701" s="155">
        <v>0</v>
      </c>
      <c r="N701" s="155">
        <v>0</v>
      </c>
      <c r="O701" s="157">
        <f t="shared" si="281"/>
        <v>0</v>
      </c>
      <c r="P701" s="158">
        <f t="shared" si="282"/>
        <v>0</v>
      </c>
      <c r="Q701" s="159">
        <f>IFERROR(VLOOKUP(N701,'P1 Intra-Europees'!$A$15:$H$25,3,0),0)*P701</f>
        <v>0</v>
      </c>
      <c r="R701" s="160">
        <f t="shared" si="283"/>
        <v>0</v>
      </c>
      <c r="S701" s="159">
        <f>IFERROR(VLOOKUP(N701,'P1 Intra-Europees'!$A$15:$H$25,4,0),0)*R701</f>
        <v>0</v>
      </c>
      <c r="T701" s="160">
        <f t="shared" si="284"/>
        <v>0</v>
      </c>
      <c r="U701" s="159">
        <f>IFERROR(VLOOKUP(N701,'P1 Intra-Europees'!$A$15:$H$25,5,0),0)*T701</f>
        <v>0</v>
      </c>
      <c r="V701" s="160">
        <f t="shared" si="285"/>
        <v>0</v>
      </c>
      <c r="W701" s="159">
        <f>IFERROR(VLOOKUP(N701,'P1 Intra-Europees'!$A$15:$H$25,6,0),0)*V701</f>
        <v>0</v>
      </c>
      <c r="X701" s="160">
        <f t="shared" si="286"/>
        <v>0</v>
      </c>
      <c r="Y701" s="159">
        <f>IFERROR(VLOOKUP(N701,'P1 Intra-Europees'!$A$15:$H$25,7,0),0)*X701</f>
        <v>0</v>
      </c>
      <c r="Z701" s="161">
        <f t="shared" si="287"/>
        <v>0</v>
      </c>
      <c r="AA701" s="162">
        <f>IFERROR(VLOOKUP(N701,'P1 Intra-Europees'!$A$15:$H$25,8,0),0)*Z701</f>
        <v>0</v>
      </c>
      <c r="AB701" s="163">
        <f t="shared" si="288"/>
        <v>0</v>
      </c>
      <c r="AC701" s="157" t="str">
        <f>VLOOKUP(B701,'P2 Origin'!$C$21:$O$176,13,0)</f>
        <v>EUR</v>
      </c>
      <c r="AD701" s="164">
        <f t="shared" si="289"/>
        <v>0</v>
      </c>
      <c r="AE701" s="165">
        <f>IF(AU701&gt;0.1,VLOOKUP(B701,'P2 Origin'!$C$21:$M$176,3,0)*H701,0)</f>
        <v>0</v>
      </c>
      <c r="AF701" s="166">
        <f t="shared" si="290"/>
        <v>0</v>
      </c>
      <c r="AG701" s="165">
        <f>(VLOOKUP(B701,'P2 Origin'!$C$21:$M$176,4,0))*AF701</f>
        <v>0</v>
      </c>
      <c r="AH701" s="166">
        <f t="shared" si="291"/>
        <v>0</v>
      </c>
      <c r="AI701" s="165">
        <f>(VLOOKUP(B701,'P2 Origin'!$C$21:$M$176,5,0))*AH701</f>
        <v>0</v>
      </c>
      <c r="AJ701" s="166">
        <f t="shared" si="307"/>
        <v>0</v>
      </c>
      <c r="AK701" s="165">
        <f>(VLOOKUP(B701,'P2 Origin'!$C$21:$M$176,6,0))*AJ701</f>
        <v>0</v>
      </c>
      <c r="AL701" s="166">
        <f t="shared" si="292"/>
        <v>26</v>
      </c>
      <c r="AM701" s="165">
        <f>(VLOOKUP($B701,'P2 Origin'!$C$21:$M$176,7,0))*AL701</f>
        <v>0</v>
      </c>
      <c r="AN701" s="166">
        <f t="shared" si="293"/>
        <v>0</v>
      </c>
      <c r="AO701" s="165">
        <f>(VLOOKUP($B701,'P2 Origin'!$C$21:$M$176,8,0))*AN701</f>
        <v>0</v>
      </c>
      <c r="AP701" s="166">
        <f t="shared" si="294"/>
        <v>0</v>
      </c>
      <c r="AQ701" s="165">
        <f>(VLOOKUP($B701,'P2 Origin'!$C$21:$M$176,9,0))*AP701</f>
        <v>0</v>
      </c>
      <c r="AR701" s="155">
        <f t="shared" si="295"/>
        <v>1</v>
      </c>
      <c r="AS701" s="164">
        <f>(VLOOKUP(B701,'P2 Origin'!$C$21:$M$176,10,0))*K701</f>
        <v>0</v>
      </c>
      <c r="AT701" s="164">
        <f>(VLOOKUP(B701,'P2 Origin'!$C$21:$M$176,11,0))*J701</f>
        <v>0</v>
      </c>
      <c r="AU701" s="167">
        <v>26</v>
      </c>
      <c r="AV701" s="168">
        <v>26</v>
      </c>
      <c r="AW701" s="169">
        <v>0</v>
      </c>
      <c r="AX701" s="170">
        <f>IF(AU701&gt;=0.1,'P3 Bureaumarge zee- en luchtvr.'!$D$12,0)</f>
        <v>0</v>
      </c>
      <c r="AY701" s="163">
        <f t="shared" si="296"/>
        <v>0</v>
      </c>
      <c r="AZ701" s="157" t="str">
        <f>VLOOKUP(D701,'P4 Destination'!$C$21:$O$176,13,0)</f>
        <v>USD</v>
      </c>
      <c r="BA701" s="164">
        <f t="shared" si="297"/>
        <v>0</v>
      </c>
      <c r="BB701" s="171">
        <f>IF(AU701&gt;0.1,(VLOOKUP(D701,'P4 Destination'!$C$21:$M$176,3,0))*I701,0)</f>
        <v>0</v>
      </c>
      <c r="BC701" s="172">
        <f t="shared" si="298"/>
        <v>0</v>
      </c>
      <c r="BD701" s="171">
        <f>(VLOOKUP($D701,'P4 Destination'!$C$21:$M$176,4,0))*BC701</f>
        <v>0</v>
      </c>
      <c r="BE701" s="172">
        <f t="shared" si="299"/>
        <v>0</v>
      </c>
      <c r="BF701" s="171">
        <f>(VLOOKUP($D701,'P4 Destination'!$C$21:$M$176,5,0))*BE701</f>
        <v>0</v>
      </c>
      <c r="BG701" s="172">
        <f t="shared" si="300"/>
        <v>0</v>
      </c>
      <c r="BH701" s="171">
        <f>(VLOOKUP($D701,'P4 Destination'!$C$21:$M$176,6,0))*BG701</f>
        <v>0</v>
      </c>
      <c r="BI701" s="172">
        <f t="shared" si="301"/>
        <v>26</v>
      </c>
      <c r="BJ701" s="171">
        <f>(VLOOKUP($D701,'P4 Destination'!$C$21:$M$176,7,0))*BI701</f>
        <v>0</v>
      </c>
      <c r="BK701" s="172">
        <f t="shared" si="302"/>
        <v>0</v>
      </c>
      <c r="BL701" s="171">
        <f>(VLOOKUP($D701,'P4 Destination'!$C$21:$M$176,8,0))*BK701</f>
        <v>0</v>
      </c>
      <c r="BM701" s="172">
        <f t="shared" si="303"/>
        <v>0</v>
      </c>
      <c r="BN701" s="171">
        <f>(VLOOKUP($D701,'P4 Destination'!$C$21:$M$176,9,0))*BM701</f>
        <v>0</v>
      </c>
      <c r="BO701" s="154">
        <f t="shared" si="304"/>
        <v>1</v>
      </c>
      <c r="BP701" s="171">
        <f>(VLOOKUP(D701,'P4 Destination'!$C$21:$M$176,10,0))*K701</f>
        <v>0</v>
      </c>
      <c r="BQ701" s="171">
        <f>(VLOOKUP(D701,'P4 Destination'!$C$21:$M$176,11,0))*J701</f>
        <v>0</v>
      </c>
      <c r="BR701" s="173">
        <f t="shared" si="305"/>
        <v>0</v>
      </c>
      <c r="BS701" s="173">
        <f>(AV701*2500)*'P6 Verzekering'!$E$11</f>
        <v>0</v>
      </c>
      <c r="BT701" s="173">
        <f>(AW701*2500)*'P6 Verzekering'!$E$12</f>
        <v>0</v>
      </c>
      <c r="BU701" s="173">
        <f>(L701*2500)*'P6 Verzekering'!$E$13</f>
        <v>0</v>
      </c>
      <c r="BV701" s="173">
        <f t="shared" si="306"/>
        <v>0</v>
      </c>
      <c r="BW701"/>
      <c r="BX701"/>
    </row>
    <row r="702" spans="1:76">
      <c r="A702" s="152" t="s">
        <v>2361</v>
      </c>
      <c r="B702" s="152" t="s">
        <v>219</v>
      </c>
      <c r="C702" s="152" t="s">
        <v>219</v>
      </c>
      <c r="D702" s="152" t="s">
        <v>354</v>
      </c>
      <c r="E702" s="152" t="s">
        <v>351</v>
      </c>
      <c r="F702" s="153">
        <f t="shared" si="280"/>
        <v>14</v>
      </c>
      <c r="G702" s="154">
        <v>1</v>
      </c>
      <c r="H702" s="154">
        <f>IFERROR(VLOOKUP(B702,'P2 Origin'!$C$21:$Q$176,15,FALSE),0)</f>
        <v>0</v>
      </c>
      <c r="I702" s="154">
        <f>IFERROR(VLOOKUP(D702,'P4 Destination'!$C$21:$Q$176,15,FALSE),0)</f>
        <v>1</v>
      </c>
      <c r="J702" s="155">
        <v>1</v>
      </c>
      <c r="K702" s="155"/>
      <c r="L702" s="156">
        <v>0</v>
      </c>
      <c r="M702" s="155">
        <v>0</v>
      </c>
      <c r="N702" s="155">
        <v>0</v>
      </c>
      <c r="O702" s="157">
        <f t="shared" si="281"/>
        <v>0</v>
      </c>
      <c r="P702" s="158">
        <f t="shared" si="282"/>
        <v>0</v>
      </c>
      <c r="Q702" s="159">
        <f>IFERROR(VLOOKUP(N702,'P1 Intra-Europees'!$A$15:$H$25,3,0),0)*P702</f>
        <v>0</v>
      </c>
      <c r="R702" s="160">
        <f t="shared" si="283"/>
        <v>0</v>
      </c>
      <c r="S702" s="159">
        <f>IFERROR(VLOOKUP(N702,'P1 Intra-Europees'!$A$15:$H$25,4,0),0)*R702</f>
        <v>0</v>
      </c>
      <c r="T702" s="160">
        <f t="shared" si="284"/>
        <v>0</v>
      </c>
      <c r="U702" s="159">
        <f>IFERROR(VLOOKUP(N702,'P1 Intra-Europees'!$A$15:$H$25,5,0),0)*T702</f>
        <v>0</v>
      </c>
      <c r="V702" s="160">
        <f t="shared" si="285"/>
        <v>0</v>
      </c>
      <c r="W702" s="159">
        <f>IFERROR(VLOOKUP(N702,'P1 Intra-Europees'!$A$15:$H$25,6,0),0)*V702</f>
        <v>0</v>
      </c>
      <c r="X702" s="160">
        <f t="shared" si="286"/>
        <v>0</v>
      </c>
      <c r="Y702" s="159">
        <f>IFERROR(VLOOKUP(N702,'P1 Intra-Europees'!$A$15:$H$25,7,0),0)*X702</f>
        <v>0</v>
      </c>
      <c r="Z702" s="161">
        <f t="shared" si="287"/>
        <v>0</v>
      </c>
      <c r="AA702" s="162">
        <f>IFERROR(VLOOKUP(N702,'P1 Intra-Europees'!$A$15:$H$25,8,0),0)*Z702</f>
        <v>0</v>
      </c>
      <c r="AB702" s="163">
        <f t="shared" si="288"/>
        <v>0</v>
      </c>
      <c r="AC702" s="157" t="str">
        <f>VLOOKUP(B702,'P2 Origin'!$C$21:$O$176,13,0)</f>
        <v>EUR</v>
      </c>
      <c r="AD702" s="164">
        <f t="shared" si="289"/>
        <v>0</v>
      </c>
      <c r="AE702" s="165">
        <f>IF(AU702&gt;0.1,VLOOKUP(B702,'P2 Origin'!$C$21:$M$176,3,0)*H702,0)</f>
        <v>0</v>
      </c>
      <c r="AF702" s="166">
        <f t="shared" si="290"/>
        <v>0</v>
      </c>
      <c r="AG702" s="165">
        <f>(VLOOKUP(B702,'P2 Origin'!$C$21:$M$176,4,0))*AF702</f>
        <v>0</v>
      </c>
      <c r="AH702" s="166">
        <f t="shared" si="291"/>
        <v>14</v>
      </c>
      <c r="AI702" s="165">
        <f>(VLOOKUP(B702,'P2 Origin'!$C$21:$M$176,5,0))*AH702</f>
        <v>0</v>
      </c>
      <c r="AJ702" s="166">
        <f t="shared" si="307"/>
        <v>0</v>
      </c>
      <c r="AK702" s="165">
        <f>(VLOOKUP(B702,'P2 Origin'!$C$21:$M$176,6,0))*AJ702</f>
        <v>0</v>
      </c>
      <c r="AL702" s="166">
        <f t="shared" si="292"/>
        <v>0</v>
      </c>
      <c r="AM702" s="165">
        <f>(VLOOKUP($B702,'P2 Origin'!$C$21:$M$176,7,0))*AL702</f>
        <v>0</v>
      </c>
      <c r="AN702" s="166">
        <f t="shared" si="293"/>
        <v>0</v>
      </c>
      <c r="AO702" s="165">
        <f>(VLOOKUP($B702,'P2 Origin'!$C$21:$M$176,8,0))*AN702</f>
        <v>0</v>
      </c>
      <c r="AP702" s="166">
        <f t="shared" si="294"/>
        <v>0</v>
      </c>
      <c r="AQ702" s="165">
        <f>(VLOOKUP($B702,'P2 Origin'!$C$21:$M$176,9,0))*AP702</f>
        <v>0</v>
      </c>
      <c r="AR702" s="155">
        <f t="shared" si="295"/>
        <v>1</v>
      </c>
      <c r="AS702" s="164">
        <f>(VLOOKUP(B702,'P2 Origin'!$C$21:$M$176,10,0))*K702</f>
        <v>0</v>
      </c>
      <c r="AT702" s="164">
        <f>(VLOOKUP(B702,'P2 Origin'!$C$21:$M$176,11,0))*J702</f>
        <v>0</v>
      </c>
      <c r="AU702" s="167">
        <v>14</v>
      </c>
      <c r="AV702" s="168">
        <v>14</v>
      </c>
      <c r="AW702" s="169">
        <v>0</v>
      </c>
      <c r="AX702" s="170">
        <f>IF(AU702&gt;=0.1,'P3 Bureaumarge zee- en luchtvr.'!$D$12,0)</f>
        <v>0</v>
      </c>
      <c r="AY702" s="163">
        <f t="shared" si="296"/>
        <v>0</v>
      </c>
      <c r="AZ702" s="157" t="str">
        <f>VLOOKUP(D702,'P4 Destination'!$C$21:$O$176,13,0)</f>
        <v>USD</v>
      </c>
      <c r="BA702" s="164">
        <f t="shared" si="297"/>
        <v>0</v>
      </c>
      <c r="BB702" s="171">
        <f>IF(AU702&gt;0.1,(VLOOKUP(D702,'P4 Destination'!$C$21:$M$176,3,0))*I702,0)</f>
        <v>0</v>
      </c>
      <c r="BC702" s="172">
        <f t="shared" si="298"/>
        <v>0</v>
      </c>
      <c r="BD702" s="171">
        <f>(VLOOKUP($D702,'P4 Destination'!$C$21:$M$176,4,0))*BC702</f>
        <v>0</v>
      </c>
      <c r="BE702" s="172">
        <f t="shared" si="299"/>
        <v>14</v>
      </c>
      <c r="BF702" s="171">
        <f>(VLOOKUP($D702,'P4 Destination'!$C$21:$M$176,5,0))*BE702</f>
        <v>0</v>
      </c>
      <c r="BG702" s="172">
        <f t="shared" si="300"/>
        <v>0</v>
      </c>
      <c r="BH702" s="171">
        <f>(VLOOKUP($D702,'P4 Destination'!$C$21:$M$176,6,0))*BG702</f>
        <v>0</v>
      </c>
      <c r="BI702" s="172">
        <f t="shared" si="301"/>
        <v>0</v>
      </c>
      <c r="BJ702" s="171">
        <f>(VLOOKUP($D702,'P4 Destination'!$C$21:$M$176,7,0))*BI702</f>
        <v>0</v>
      </c>
      <c r="BK702" s="172">
        <f t="shared" si="302"/>
        <v>0</v>
      </c>
      <c r="BL702" s="171">
        <f>(VLOOKUP($D702,'P4 Destination'!$C$21:$M$176,8,0))*BK702</f>
        <v>0</v>
      </c>
      <c r="BM702" s="172">
        <f t="shared" si="303"/>
        <v>0</v>
      </c>
      <c r="BN702" s="171">
        <f>(VLOOKUP($D702,'P4 Destination'!$C$21:$M$176,9,0))*BM702</f>
        <v>0</v>
      </c>
      <c r="BO702" s="154">
        <f t="shared" si="304"/>
        <v>1</v>
      </c>
      <c r="BP702" s="171">
        <f>(VLOOKUP(D702,'P4 Destination'!$C$21:$M$176,10,0))*K702</f>
        <v>0</v>
      </c>
      <c r="BQ702" s="171">
        <f>(VLOOKUP(D702,'P4 Destination'!$C$21:$M$176,11,0))*J702</f>
        <v>0</v>
      </c>
      <c r="BR702" s="173">
        <f t="shared" si="305"/>
        <v>0</v>
      </c>
      <c r="BS702" s="173">
        <f>(AV702*2500)*'P6 Verzekering'!$E$11</f>
        <v>0</v>
      </c>
      <c r="BT702" s="173">
        <f>(AW702*2500)*'P6 Verzekering'!$E$12</f>
        <v>0</v>
      </c>
      <c r="BU702" s="173">
        <f>(L702*2500)*'P6 Verzekering'!$E$13</f>
        <v>0</v>
      </c>
      <c r="BV702" s="173">
        <f t="shared" si="306"/>
        <v>0</v>
      </c>
      <c r="BW702"/>
      <c r="BX702"/>
    </row>
    <row r="703" spans="1:76">
      <c r="A703" s="152" t="s">
        <v>2365</v>
      </c>
      <c r="B703" s="152" t="s">
        <v>219</v>
      </c>
      <c r="C703" s="152" t="s">
        <v>219</v>
      </c>
      <c r="D703" s="152" t="s">
        <v>203</v>
      </c>
      <c r="E703" s="152" t="s">
        <v>200</v>
      </c>
      <c r="F703" s="153">
        <f t="shared" si="280"/>
        <v>30</v>
      </c>
      <c r="G703" s="154">
        <v>1</v>
      </c>
      <c r="H703" s="154">
        <f>IFERROR(VLOOKUP(B703,'P2 Origin'!$C$21:$Q$176,15,FALSE),0)</f>
        <v>0</v>
      </c>
      <c r="I703" s="154">
        <f>IFERROR(VLOOKUP(D703,'P4 Destination'!$C$21:$Q$176,15,FALSE),0)</f>
        <v>1</v>
      </c>
      <c r="J703" s="155">
        <v>1</v>
      </c>
      <c r="K703" s="155"/>
      <c r="L703" s="156">
        <v>0</v>
      </c>
      <c r="M703" s="155">
        <v>0</v>
      </c>
      <c r="N703" s="155">
        <v>0</v>
      </c>
      <c r="O703" s="157">
        <f t="shared" si="281"/>
        <v>0</v>
      </c>
      <c r="P703" s="158">
        <f t="shared" si="282"/>
        <v>0</v>
      </c>
      <c r="Q703" s="159">
        <f>IFERROR(VLOOKUP(N703,'P1 Intra-Europees'!$A$15:$H$25,3,0),0)*P703</f>
        <v>0</v>
      </c>
      <c r="R703" s="160">
        <f t="shared" si="283"/>
        <v>0</v>
      </c>
      <c r="S703" s="159">
        <f>IFERROR(VLOOKUP(N703,'P1 Intra-Europees'!$A$15:$H$25,4,0),0)*R703</f>
        <v>0</v>
      </c>
      <c r="T703" s="160">
        <f t="shared" si="284"/>
        <v>0</v>
      </c>
      <c r="U703" s="159">
        <f>IFERROR(VLOOKUP(N703,'P1 Intra-Europees'!$A$15:$H$25,5,0),0)*T703</f>
        <v>0</v>
      </c>
      <c r="V703" s="160">
        <f t="shared" si="285"/>
        <v>0</v>
      </c>
      <c r="W703" s="159">
        <f>IFERROR(VLOOKUP(N703,'P1 Intra-Europees'!$A$15:$H$25,6,0),0)*V703</f>
        <v>0</v>
      </c>
      <c r="X703" s="160">
        <f t="shared" si="286"/>
        <v>0</v>
      </c>
      <c r="Y703" s="159">
        <f>IFERROR(VLOOKUP(N703,'P1 Intra-Europees'!$A$15:$H$25,7,0),0)*X703</f>
        <v>0</v>
      </c>
      <c r="Z703" s="161">
        <f t="shared" si="287"/>
        <v>0</v>
      </c>
      <c r="AA703" s="162">
        <f>IFERROR(VLOOKUP(N703,'P1 Intra-Europees'!$A$15:$H$25,8,0),0)*Z703</f>
        <v>0</v>
      </c>
      <c r="AB703" s="163">
        <f t="shared" si="288"/>
        <v>0</v>
      </c>
      <c r="AC703" s="157" t="str">
        <f>VLOOKUP(B703,'P2 Origin'!$C$21:$O$176,13,0)</f>
        <v>EUR</v>
      </c>
      <c r="AD703" s="164">
        <f t="shared" si="289"/>
        <v>0</v>
      </c>
      <c r="AE703" s="165">
        <f>IF(AU703&gt;0.1,VLOOKUP(B703,'P2 Origin'!$C$21:$M$176,3,0)*H703,0)</f>
        <v>0</v>
      </c>
      <c r="AF703" s="166">
        <f t="shared" si="290"/>
        <v>0</v>
      </c>
      <c r="AG703" s="165">
        <f>(VLOOKUP(B703,'P2 Origin'!$C$21:$M$176,4,0))*AF703</f>
        <v>0</v>
      </c>
      <c r="AH703" s="166">
        <f t="shared" si="291"/>
        <v>0</v>
      </c>
      <c r="AI703" s="165">
        <f>(VLOOKUP(B703,'P2 Origin'!$C$21:$M$176,5,0))*AH703</f>
        <v>0</v>
      </c>
      <c r="AJ703" s="166">
        <f t="shared" si="307"/>
        <v>0</v>
      </c>
      <c r="AK703" s="165">
        <f>(VLOOKUP(B703,'P2 Origin'!$C$21:$M$176,6,0))*AJ703</f>
        <v>0</v>
      </c>
      <c r="AL703" s="166">
        <f t="shared" si="292"/>
        <v>30</v>
      </c>
      <c r="AM703" s="165">
        <f>(VLOOKUP($B703,'P2 Origin'!$C$21:$M$176,7,0))*AL703</f>
        <v>0</v>
      </c>
      <c r="AN703" s="166">
        <f t="shared" si="293"/>
        <v>0</v>
      </c>
      <c r="AO703" s="165">
        <f>(VLOOKUP($B703,'P2 Origin'!$C$21:$M$176,8,0))*AN703</f>
        <v>0</v>
      </c>
      <c r="AP703" s="166">
        <f t="shared" si="294"/>
        <v>0</v>
      </c>
      <c r="AQ703" s="165">
        <f>(VLOOKUP($B703,'P2 Origin'!$C$21:$M$176,9,0))*AP703</f>
        <v>0</v>
      </c>
      <c r="AR703" s="155">
        <f t="shared" si="295"/>
        <v>1</v>
      </c>
      <c r="AS703" s="164">
        <f>(VLOOKUP(B703,'P2 Origin'!$C$21:$M$176,10,0))*K703</f>
        <v>0</v>
      </c>
      <c r="AT703" s="164">
        <f>(VLOOKUP(B703,'P2 Origin'!$C$21:$M$176,11,0))*J703</f>
        <v>0</v>
      </c>
      <c r="AU703" s="167">
        <v>30</v>
      </c>
      <c r="AV703" s="168">
        <v>30</v>
      </c>
      <c r="AW703" s="169">
        <v>0</v>
      </c>
      <c r="AX703" s="170">
        <f>IF(AU703&gt;=0.1,'P3 Bureaumarge zee- en luchtvr.'!$D$12,0)</f>
        <v>0</v>
      </c>
      <c r="AY703" s="163">
        <f t="shared" si="296"/>
        <v>0</v>
      </c>
      <c r="AZ703" s="157" t="str">
        <f>VLOOKUP(D703,'P4 Destination'!$C$21:$O$176,13,0)</f>
        <v>EUR</v>
      </c>
      <c r="BA703" s="164">
        <f t="shared" si="297"/>
        <v>0</v>
      </c>
      <c r="BB703" s="171">
        <f>IF(AU703&gt;0.1,(VLOOKUP(D703,'P4 Destination'!$C$21:$M$176,3,0))*I703,0)</f>
        <v>0</v>
      </c>
      <c r="BC703" s="172">
        <f t="shared" si="298"/>
        <v>0</v>
      </c>
      <c r="BD703" s="171">
        <f>(VLOOKUP($D703,'P4 Destination'!$C$21:$M$176,4,0))*BC703</f>
        <v>0</v>
      </c>
      <c r="BE703" s="172">
        <f t="shared" si="299"/>
        <v>0</v>
      </c>
      <c r="BF703" s="171">
        <f>(VLOOKUP($D703,'P4 Destination'!$C$21:$M$176,5,0))*BE703</f>
        <v>0</v>
      </c>
      <c r="BG703" s="172">
        <f t="shared" si="300"/>
        <v>0</v>
      </c>
      <c r="BH703" s="171">
        <f>(VLOOKUP($D703,'P4 Destination'!$C$21:$M$176,6,0))*BG703</f>
        <v>0</v>
      </c>
      <c r="BI703" s="172">
        <f t="shared" si="301"/>
        <v>30</v>
      </c>
      <c r="BJ703" s="171">
        <f>(VLOOKUP($D703,'P4 Destination'!$C$21:$M$176,7,0))*BI703</f>
        <v>0</v>
      </c>
      <c r="BK703" s="172">
        <f t="shared" si="302"/>
        <v>0</v>
      </c>
      <c r="BL703" s="171">
        <f>(VLOOKUP($D703,'P4 Destination'!$C$21:$M$176,8,0))*BK703</f>
        <v>0</v>
      </c>
      <c r="BM703" s="172">
        <f t="shared" si="303"/>
        <v>0</v>
      </c>
      <c r="BN703" s="171">
        <f>(VLOOKUP($D703,'P4 Destination'!$C$21:$M$176,9,0))*BM703</f>
        <v>0</v>
      </c>
      <c r="BO703" s="154">
        <f t="shared" si="304"/>
        <v>1</v>
      </c>
      <c r="BP703" s="171">
        <f>(VLOOKUP(D703,'P4 Destination'!$C$21:$M$176,10,0))*K703</f>
        <v>0</v>
      </c>
      <c r="BQ703" s="171">
        <f>(VLOOKUP(D703,'P4 Destination'!$C$21:$M$176,11,0))*J703</f>
        <v>0</v>
      </c>
      <c r="BR703" s="173">
        <f t="shared" si="305"/>
        <v>0</v>
      </c>
      <c r="BS703" s="173">
        <f>(AV703*2500)*'P6 Verzekering'!$E$11</f>
        <v>0</v>
      </c>
      <c r="BT703" s="173">
        <f>(AW703*2500)*'P6 Verzekering'!$E$12</f>
        <v>0</v>
      </c>
      <c r="BU703" s="173">
        <f>(L703*2500)*'P6 Verzekering'!$E$13</f>
        <v>0</v>
      </c>
      <c r="BV703" s="173">
        <f t="shared" si="306"/>
        <v>0</v>
      </c>
      <c r="BW703"/>
      <c r="BX703"/>
    </row>
    <row r="704" spans="1:76">
      <c r="A704" s="152" t="s">
        <v>2366</v>
      </c>
      <c r="B704" s="152" t="s">
        <v>219</v>
      </c>
      <c r="C704" s="152" t="s">
        <v>219</v>
      </c>
      <c r="D704" s="152" t="s">
        <v>203</v>
      </c>
      <c r="E704" s="152" t="s">
        <v>200</v>
      </c>
      <c r="F704" s="153">
        <f t="shared" si="280"/>
        <v>43</v>
      </c>
      <c r="G704" s="154">
        <v>1</v>
      </c>
      <c r="H704" s="154">
        <f>IFERROR(VLOOKUP(B704,'P2 Origin'!$C$21:$Q$176,15,FALSE),0)</f>
        <v>0</v>
      </c>
      <c r="I704" s="154">
        <f>IFERROR(VLOOKUP(D704,'P4 Destination'!$C$21:$Q$176,15,FALSE),0)</f>
        <v>1</v>
      </c>
      <c r="J704" s="155"/>
      <c r="K704" s="155">
        <v>1</v>
      </c>
      <c r="L704" s="156">
        <v>0</v>
      </c>
      <c r="M704" s="155">
        <v>0</v>
      </c>
      <c r="N704" s="155">
        <v>0</v>
      </c>
      <c r="O704" s="157">
        <f t="shared" si="281"/>
        <v>0</v>
      </c>
      <c r="P704" s="158">
        <f t="shared" si="282"/>
        <v>0</v>
      </c>
      <c r="Q704" s="159">
        <f>IFERROR(VLOOKUP(N704,'P1 Intra-Europees'!$A$15:$H$25,3,0),0)*P704</f>
        <v>0</v>
      </c>
      <c r="R704" s="160">
        <f t="shared" si="283"/>
        <v>0</v>
      </c>
      <c r="S704" s="159">
        <f>IFERROR(VLOOKUP(N704,'P1 Intra-Europees'!$A$15:$H$25,4,0),0)*R704</f>
        <v>0</v>
      </c>
      <c r="T704" s="160">
        <f t="shared" si="284"/>
        <v>0</v>
      </c>
      <c r="U704" s="159">
        <f>IFERROR(VLOOKUP(N704,'P1 Intra-Europees'!$A$15:$H$25,5,0),0)*T704</f>
        <v>0</v>
      </c>
      <c r="V704" s="160">
        <f t="shared" si="285"/>
        <v>0</v>
      </c>
      <c r="W704" s="159">
        <f>IFERROR(VLOOKUP(N704,'P1 Intra-Europees'!$A$15:$H$25,6,0),0)*V704</f>
        <v>0</v>
      </c>
      <c r="X704" s="160">
        <f t="shared" si="286"/>
        <v>0</v>
      </c>
      <c r="Y704" s="159">
        <f>IFERROR(VLOOKUP(N704,'P1 Intra-Europees'!$A$15:$H$25,7,0),0)*X704</f>
        <v>0</v>
      </c>
      <c r="Z704" s="161">
        <f t="shared" si="287"/>
        <v>0</v>
      </c>
      <c r="AA704" s="162">
        <f>IFERROR(VLOOKUP(N704,'P1 Intra-Europees'!$A$15:$H$25,8,0),0)*Z704</f>
        <v>0</v>
      </c>
      <c r="AB704" s="163">
        <f t="shared" si="288"/>
        <v>0</v>
      </c>
      <c r="AC704" s="157" t="str">
        <f>VLOOKUP(B704,'P2 Origin'!$C$21:$O$176,13,0)</f>
        <v>EUR</v>
      </c>
      <c r="AD704" s="164">
        <f t="shared" si="289"/>
        <v>0</v>
      </c>
      <c r="AE704" s="165">
        <f>IF(AU704&gt;0.1,VLOOKUP(B704,'P2 Origin'!$C$21:$M$176,3,0)*H704,0)</f>
        <v>0</v>
      </c>
      <c r="AF704" s="166">
        <f t="shared" si="290"/>
        <v>0</v>
      </c>
      <c r="AG704" s="165">
        <f>(VLOOKUP(B704,'P2 Origin'!$C$21:$M$176,4,0))*AF704</f>
        <v>0</v>
      </c>
      <c r="AH704" s="166">
        <f t="shared" si="291"/>
        <v>0</v>
      </c>
      <c r="AI704" s="165">
        <f>(VLOOKUP(B704,'P2 Origin'!$C$21:$M$176,5,0))*AH704</f>
        <v>0</v>
      </c>
      <c r="AJ704" s="166">
        <f t="shared" si="307"/>
        <v>0</v>
      </c>
      <c r="AK704" s="165">
        <f>(VLOOKUP(B704,'P2 Origin'!$C$21:$M$176,6,0))*AJ704</f>
        <v>0</v>
      </c>
      <c r="AL704" s="166">
        <f t="shared" si="292"/>
        <v>0</v>
      </c>
      <c r="AM704" s="165">
        <f>(VLOOKUP($B704,'P2 Origin'!$C$21:$M$176,7,0))*AL704</f>
        <v>0</v>
      </c>
      <c r="AN704" s="166">
        <f t="shared" si="293"/>
        <v>43</v>
      </c>
      <c r="AO704" s="165">
        <f>(VLOOKUP($B704,'P2 Origin'!$C$21:$M$176,8,0))*AN704</f>
        <v>0</v>
      </c>
      <c r="AP704" s="166">
        <f t="shared" si="294"/>
        <v>0</v>
      </c>
      <c r="AQ704" s="165">
        <f>(VLOOKUP($B704,'P2 Origin'!$C$21:$M$176,9,0))*AP704</f>
        <v>0</v>
      </c>
      <c r="AR704" s="155">
        <f t="shared" si="295"/>
        <v>1</v>
      </c>
      <c r="AS704" s="164">
        <f>(VLOOKUP(B704,'P2 Origin'!$C$21:$M$176,10,0))*K704</f>
        <v>0</v>
      </c>
      <c r="AT704" s="164">
        <f>(VLOOKUP(B704,'P2 Origin'!$C$21:$M$176,11,0))*J704</f>
        <v>0</v>
      </c>
      <c r="AU704" s="167">
        <v>43</v>
      </c>
      <c r="AV704" s="168">
        <v>43</v>
      </c>
      <c r="AW704" s="169">
        <v>0</v>
      </c>
      <c r="AX704" s="170">
        <f>IF(AU704&gt;=0.1,'P3 Bureaumarge zee- en luchtvr.'!$D$12,0)</f>
        <v>0</v>
      </c>
      <c r="AY704" s="163">
        <f t="shared" si="296"/>
        <v>0</v>
      </c>
      <c r="AZ704" s="157" t="str">
        <f>VLOOKUP(D704,'P4 Destination'!$C$21:$O$176,13,0)</f>
        <v>EUR</v>
      </c>
      <c r="BA704" s="164">
        <f t="shared" si="297"/>
        <v>0</v>
      </c>
      <c r="BB704" s="171">
        <f>IF(AU704&gt;0.1,(VLOOKUP(D704,'P4 Destination'!$C$21:$M$176,3,0))*I704,0)</f>
        <v>0</v>
      </c>
      <c r="BC704" s="172">
        <f t="shared" si="298"/>
        <v>0</v>
      </c>
      <c r="BD704" s="171">
        <f>(VLOOKUP($D704,'P4 Destination'!$C$21:$M$176,4,0))*BC704</f>
        <v>0</v>
      </c>
      <c r="BE704" s="172">
        <f t="shared" si="299"/>
        <v>0</v>
      </c>
      <c r="BF704" s="171">
        <f>(VLOOKUP($D704,'P4 Destination'!$C$21:$M$176,5,0))*BE704</f>
        <v>0</v>
      </c>
      <c r="BG704" s="172">
        <f t="shared" si="300"/>
        <v>0</v>
      </c>
      <c r="BH704" s="171">
        <f>(VLOOKUP($D704,'P4 Destination'!$C$21:$M$176,6,0))*BG704</f>
        <v>0</v>
      </c>
      <c r="BI704" s="172">
        <f t="shared" si="301"/>
        <v>0</v>
      </c>
      <c r="BJ704" s="171">
        <f>(VLOOKUP($D704,'P4 Destination'!$C$21:$M$176,7,0))*BI704</f>
        <v>0</v>
      </c>
      <c r="BK704" s="172">
        <f t="shared" si="302"/>
        <v>43</v>
      </c>
      <c r="BL704" s="171">
        <f>(VLOOKUP($D704,'P4 Destination'!$C$21:$M$176,8,0))*BK704</f>
        <v>0</v>
      </c>
      <c r="BM704" s="172">
        <f t="shared" si="303"/>
        <v>0</v>
      </c>
      <c r="BN704" s="171">
        <f>(VLOOKUP($D704,'P4 Destination'!$C$21:$M$176,9,0))*BM704</f>
        <v>0</v>
      </c>
      <c r="BO704" s="154">
        <f t="shared" si="304"/>
        <v>1</v>
      </c>
      <c r="BP704" s="171">
        <f>(VLOOKUP(D704,'P4 Destination'!$C$21:$M$176,10,0))*K704</f>
        <v>0</v>
      </c>
      <c r="BQ704" s="171">
        <f>(VLOOKUP(D704,'P4 Destination'!$C$21:$M$176,11,0))*J704</f>
        <v>0</v>
      </c>
      <c r="BR704" s="173">
        <f t="shared" si="305"/>
        <v>0</v>
      </c>
      <c r="BS704" s="173">
        <f>(AV704*2500)*'P6 Verzekering'!$E$11</f>
        <v>0</v>
      </c>
      <c r="BT704" s="173">
        <f>(AW704*2500)*'P6 Verzekering'!$E$12</f>
        <v>0</v>
      </c>
      <c r="BU704" s="173">
        <f>(L704*2500)*'P6 Verzekering'!$E$13</f>
        <v>0</v>
      </c>
      <c r="BV704" s="173">
        <f t="shared" si="306"/>
        <v>0</v>
      </c>
      <c r="BW704"/>
      <c r="BX704"/>
    </row>
    <row r="705" spans="1:76">
      <c r="A705" s="152" t="s">
        <v>2367</v>
      </c>
      <c r="B705" s="152" t="s">
        <v>219</v>
      </c>
      <c r="C705" s="152" t="s">
        <v>219</v>
      </c>
      <c r="D705" s="152" t="s">
        <v>203</v>
      </c>
      <c r="E705" s="152" t="s">
        <v>200</v>
      </c>
      <c r="F705" s="153">
        <f t="shared" si="280"/>
        <v>30</v>
      </c>
      <c r="G705" s="154">
        <v>1</v>
      </c>
      <c r="H705" s="154">
        <f>IFERROR(VLOOKUP(B705,'P2 Origin'!$C$21:$Q$176,15,FALSE),0)</f>
        <v>0</v>
      </c>
      <c r="I705" s="154">
        <f>IFERROR(VLOOKUP(D705,'P4 Destination'!$C$21:$Q$176,15,FALSE),0)</f>
        <v>1</v>
      </c>
      <c r="J705" s="155">
        <v>1</v>
      </c>
      <c r="K705" s="155"/>
      <c r="L705" s="156">
        <v>0</v>
      </c>
      <c r="M705" s="155">
        <v>0</v>
      </c>
      <c r="N705" s="155">
        <v>0</v>
      </c>
      <c r="O705" s="157">
        <f t="shared" si="281"/>
        <v>0</v>
      </c>
      <c r="P705" s="158">
        <f t="shared" si="282"/>
        <v>0</v>
      </c>
      <c r="Q705" s="159">
        <f>IFERROR(VLOOKUP(N705,'P1 Intra-Europees'!$A$15:$H$25,3,0),0)*P705</f>
        <v>0</v>
      </c>
      <c r="R705" s="160">
        <f t="shared" si="283"/>
        <v>0</v>
      </c>
      <c r="S705" s="159">
        <f>IFERROR(VLOOKUP(N705,'P1 Intra-Europees'!$A$15:$H$25,4,0),0)*R705</f>
        <v>0</v>
      </c>
      <c r="T705" s="160">
        <f t="shared" si="284"/>
        <v>0</v>
      </c>
      <c r="U705" s="159">
        <f>IFERROR(VLOOKUP(N705,'P1 Intra-Europees'!$A$15:$H$25,5,0),0)*T705</f>
        <v>0</v>
      </c>
      <c r="V705" s="160">
        <f t="shared" si="285"/>
        <v>0</v>
      </c>
      <c r="W705" s="159">
        <f>IFERROR(VLOOKUP(N705,'P1 Intra-Europees'!$A$15:$H$25,6,0),0)*V705</f>
        <v>0</v>
      </c>
      <c r="X705" s="160">
        <f t="shared" si="286"/>
        <v>0</v>
      </c>
      <c r="Y705" s="159">
        <f>IFERROR(VLOOKUP(N705,'P1 Intra-Europees'!$A$15:$H$25,7,0),0)*X705</f>
        <v>0</v>
      </c>
      <c r="Z705" s="161">
        <f t="shared" si="287"/>
        <v>0</v>
      </c>
      <c r="AA705" s="162">
        <f>IFERROR(VLOOKUP(N705,'P1 Intra-Europees'!$A$15:$H$25,8,0),0)*Z705</f>
        <v>0</v>
      </c>
      <c r="AB705" s="163">
        <f t="shared" si="288"/>
        <v>0</v>
      </c>
      <c r="AC705" s="157" t="str">
        <f>VLOOKUP(B705,'P2 Origin'!$C$21:$O$176,13,0)</f>
        <v>EUR</v>
      </c>
      <c r="AD705" s="164">
        <f t="shared" si="289"/>
        <v>0</v>
      </c>
      <c r="AE705" s="165">
        <f>IF(AU705&gt;0.1,VLOOKUP(B705,'P2 Origin'!$C$21:$M$176,3,0)*H705,0)</f>
        <v>0</v>
      </c>
      <c r="AF705" s="166">
        <f t="shared" si="290"/>
        <v>0</v>
      </c>
      <c r="AG705" s="165">
        <f>(VLOOKUP(B705,'P2 Origin'!$C$21:$M$176,4,0))*AF705</f>
        <v>0</v>
      </c>
      <c r="AH705" s="166">
        <f t="shared" si="291"/>
        <v>0</v>
      </c>
      <c r="AI705" s="165">
        <f>(VLOOKUP(B705,'P2 Origin'!$C$21:$M$176,5,0))*AH705</f>
        <v>0</v>
      </c>
      <c r="AJ705" s="166">
        <f t="shared" si="307"/>
        <v>0</v>
      </c>
      <c r="AK705" s="165">
        <f>(VLOOKUP(B705,'P2 Origin'!$C$21:$M$176,6,0))*AJ705</f>
        <v>0</v>
      </c>
      <c r="AL705" s="166">
        <f t="shared" si="292"/>
        <v>30</v>
      </c>
      <c r="AM705" s="165">
        <f>(VLOOKUP($B705,'P2 Origin'!$C$21:$M$176,7,0))*AL705</f>
        <v>0</v>
      </c>
      <c r="AN705" s="166">
        <f t="shared" si="293"/>
        <v>0</v>
      </c>
      <c r="AO705" s="165">
        <f>(VLOOKUP($B705,'P2 Origin'!$C$21:$M$176,8,0))*AN705</f>
        <v>0</v>
      </c>
      <c r="AP705" s="166">
        <f t="shared" si="294"/>
        <v>0</v>
      </c>
      <c r="AQ705" s="165">
        <f>(VLOOKUP($B705,'P2 Origin'!$C$21:$M$176,9,0))*AP705</f>
        <v>0</v>
      </c>
      <c r="AR705" s="155">
        <f t="shared" si="295"/>
        <v>1</v>
      </c>
      <c r="AS705" s="164">
        <f>(VLOOKUP(B705,'P2 Origin'!$C$21:$M$176,10,0))*K705</f>
        <v>0</v>
      </c>
      <c r="AT705" s="164">
        <f>(VLOOKUP(B705,'P2 Origin'!$C$21:$M$176,11,0))*J705</f>
        <v>0</v>
      </c>
      <c r="AU705" s="167">
        <v>30</v>
      </c>
      <c r="AV705" s="168">
        <v>30</v>
      </c>
      <c r="AW705" s="169">
        <v>0</v>
      </c>
      <c r="AX705" s="170">
        <f>IF(AU705&gt;=0.1,'P3 Bureaumarge zee- en luchtvr.'!$D$12,0)</f>
        <v>0</v>
      </c>
      <c r="AY705" s="163">
        <f t="shared" si="296"/>
        <v>0</v>
      </c>
      <c r="AZ705" s="157" t="str">
        <f>VLOOKUP(D705,'P4 Destination'!$C$21:$O$176,13,0)</f>
        <v>EUR</v>
      </c>
      <c r="BA705" s="164">
        <f t="shared" si="297"/>
        <v>0</v>
      </c>
      <c r="BB705" s="171">
        <f>IF(AU705&gt;0.1,(VLOOKUP(D705,'P4 Destination'!$C$21:$M$176,3,0))*I705,0)</f>
        <v>0</v>
      </c>
      <c r="BC705" s="172">
        <f t="shared" si="298"/>
        <v>0</v>
      </c>
      <c r="BD705" s="171">
        <f>(VLOOKUP($D705,'P4 Destination'!$C$21:$M$176,4,0))*BC705</f>
        <v>0</v>
      </c>
      <c r="BE705" s="172">
        <f t="shared" si="299"/>
        <v>0</v>
      </c>
      <c r="BF705" s="171">
        <f>(VLOOKUP($D705,'P4 Destination'!$C$21:$M$176,5,0))*BE705</f>
        <v>0</v>
      </c>
      <c r="BG705" s="172">
        <f t="shared" si="300"/>
        <v>0</v>
      </c>
      <c r="BH705" s="171">
        <f>(VLOOKUP($D705,'P4 Destination'!$C$21:$M$176,6,0))*BG705</f>
        <v>0</v>
      </c>
      <c r="BI705" s="172">
        <f t="shared" si="301"/>
        <v>30</v>
      </c>
      <c r="BJ705" s="171">
        <f>(VLOOKUP($D705,'P4 Destination'!$C$21:$M$176,7,0))*BI705</f>
        <v>0</v>
      </c>
      <c r="BK705" s="172">
        <f t="shared" si="302"/>
        <v>0</v>
      </c>
      <c r="BL705" s="171">
        <f>(VLOOKUP($D705,'P4 Destination'!$C$21:$M$176,8,0))*BK705</f>
        <v>0</v>
      </c>
      <c r="BM705" s="172">
        <f t="shared" si="303"/>
        <v>0</v>
      </c>
      <c r="BN705" s="171">
        <f>(VLOOKUP($D705,'P4 Destination'!$C$21:$M$176,9,0))*BM705</f>
        <v>0</v>
      </c>
      <c r="BO705" s="154">
        <f t="shared" si="304"/>
        <v>1</v>
      </c>
      <c r="BP705" s="171">
        <f>(VLOOKUP(D705,'P4 Destination'!$C$21:$M$176,10,0))*K705</f>
        <v>0</v>
      </c>
      <c r="BQ705" s="171">
        <f>(VLOOKUP(D705,'P4 Destination'!$C$21:$M$176,11,0))*J705</f>
        <v>0</v>
      </c>
      <c r="BR705" s="173">
        <f t="shared" si="305"/>
        <v>0</v>
      </c>
      <c r="BS705" s="173">
        <f>(AV705*2500)*'P6 Verzekering'!$E$11</f>
        <v>0</v>
      </c>
      <c r="BT705" s="173">
        <f>(AW705*2500)*'P6 Verzekering'!$E$12</f>
        <v>0</v>
      </c>
      <c r="BU705" s="173">
        <f>(L705*2500)*'P6 Verzekering'!$E$13</f>
        <v>0</v>
      </c>
      <c r="BV705" s="173">
        <f t="shared" si="306"/>
        <v>0</v>
      </c>
      <c r="BW705"/>
      <c r="BX705"/>
    </row>
    <row r="706" spans="1:76">
      <c r="A706" s="152" t="s">
        <v>2368</v>
      </c>
      <c r="B706" s="152" t="s">
        <v>219</v>
      </c>
      <c r="C706" s="152" t="s">
        <v>219</v>
      </c>
      <c r="D706" s="152" t="s">
        <v>203</v>
      </c>
      <c r="E706" s="152" t="s">
        <v>200</v>
      </c>
      <c r="F706" s="153">
        <f t="shared" si="280"/>
        <v>60</v>
      </c>
      <c r="G706" s="154">
        <v>1</v>
      </c>
      <c r="H706" s="154">
        <f>IFERROR(VLOOKUP(B706,'P2 Origin'!$C$21:$Q$176,15,FALSE),0)</f>
        <v>0</v>
      </c>
      <c r="I706" s="154">
        <f>IFERROR(VLOOKUP(D706,'P4 Destination'!$C$21:$Q$176,15,FALSE),0)</f>
        <v>1</v>
      </c>
      <c r="J706" s="155"/>
      <c r="K706" s="155">
        <v>1</v>
      </c>
      <c r="L706" s="156">
        <v>0</v>
      </c>
      <c r="M706" s="155">
        <v>0</v>
      </c>
      <c r="N706" s="155">
        <v>0</v>
      </c>
      <c r="O706" s="157">
        <f t="shared" si="281"/>
        <v>0</v>
      </c>
      <c r="P706" s="158">
        <f t="shared" si="282"/>
        <v>0</v>
      </c>
      <c r="Q706" s="159">
        <f>IFERROR(VLOOKUP(N706,'P1 Intra-Europees'!$A$15:$H$25,3,0),0)*P706</f>
        <v>0</v>
      </c>
      <c r="R706" s="160">
        <f t="shared" si="283"/>
        <v>0</v>
      </c>
      <c r="S706" s="159">
        <f>IFERROR(VLOOKUP(N706,'P1 Intra-Europees'!$A$15:$H$25,4,0),0)*R706</f>
        <v>0</v>
      </c>
      <c r="T706" s="160">
        <f t="shared" si="284"/>
        <v>0</v>
      </c>
      <c r="U706" s="159">
        <f>IFERROR(VLOOKUP(N706,'P1 Intra-Europees'!$A$15:$H$25,5,0),0)*T706</f>
        <v>0</v>
      </c>
      <c r="V706" s="160">
        <f t="shared" si="285"/>
        <v>0</v>
      </c>
      <c r="W706" s="159">
        <f>IFERROR(VLOOKUP(N706,'P1 Intra-Europees'!$A$15:$H$25,6,0),0)*V706</f>
        <v>0</v>
      </c>
      <c r="X706" s="160">
        <f t="shared" si="286"/>
        <v>0</v>
      </c>
      <c r="Y706" s="159">
        <f>IFERROR(VLOOKUP(N706,'P1 Intra-Europees'!$A$15:$H$25,7,0),0)*X706</f>
        <v>0</v>
      </c>
      <c r="Z706" s="161">
        <f t="shared" si="287"/>
        <v>0</v>
      </c>
      <c r="AA706" s="162">
        <f>IFERROR(VLOOKUP(N706,'P1 Intra-Europees'!$A$15:$H$25,8,0),0)*Z706</f>
        <v>0</v>
      </c>
      <c r="AB706" s="163">
        <f t="shared" si="288"/>
        <v>0</v>
      </c>
      <c r="AC706" s="157" t="str">
        <f>VLOOKUP(B706,'P2 Origin'!$C$21:$O$176,13,0)</f>
        <v>EUR</v>
      </c>
      <c r="AD706" s="164">
        <f t="shared" si="289"/>
        <v>0</v>
      </c>
      <c r="AE706" s="165">
        <f>IF(AU706&gt;0.1,VLOOKUP(B706,'P2 Origin'!$C$21:$M$176,3,0)*H706,0)</f>
        <v>0</v>
      </c>
      <c r="AF706" s="166">
        <f t="shared" si="290"/>
        <v>0</v>
      </c>
      <c r="AG706" s="165">
        <f>(VLOOKUP(B706,'P2 Origin'!$C$21:$M$176,4,0))*AF706</f>
        <v>0</v>
      </c>
      <c r="AH706" s="166">
        <f t="shared" si="291"/>
        <v>0</v>
      </c>
      <c r="AI706" s="165">
        <f>(VLOOKUP(B706,'P2 Origin'!$C$21:$M$176,5,0))*AH706</f>
        <v>0</v>
      </c>
      <c r="AJ706" s="166">
        <f t="shared" si="307"/>
        <v>0</v>
      </c>
      <c r="AK706" s="165">
        <f>(VLOOKUP(B706,'P2 Origin'!$C$21:$M$176,6,0))*AJ706</f>
        <v>0</v>
      </c>
      <c r="AL706" s="166">
        <f t="shared" si="292"/>
        <v>0</v>
      </c>
      <c r="AM706" s="165">
        <f>(VLOOKUP($B706,'P2 Origin'!$C$21:$M$176,7,0))*AL706</f>
        <v>0</v>
      </c>
      <c r="AN706" s="166">
        <f t="shared" si="293"/>
        <v>0</v>
      </c>
      <c r="AO706" s="165">
        <f>(VLOOKUP($B706,'P2 Origin'!$C$21:$M$176,8,0))*AN706</f>
        <v>0</v>
      </c>
      <c r="AP706" s="166">
        <f t="shared" si="294"/>
        <v>60</v>
      </c>
      <c r="AQ706" s="165">
        <f>(VLOOKUP($B706,'P2 Origin'!$C$21:$M$176,9,0))*AP706</f>
        <v>0</v>
      </c>
      <c r="AR706" s="155">
        <f t="shared" si="295"/>
        <v>1</v>
      </c>
      <c r="AS706" s="164">
        <f>(VLOOKUP(B706,'P2 Origin'!$C$21:$M$176,10,0))*K706</f>
        <v>0</v>
      </c>
      <c r="AT706" s="164">
        <f>(VLOOKUP(B706,'P2 Origin'!$C$21:$M$176,11,0))*J706</f>
        <v>0</v>
      </c>
      <c r="AU706" s="167">
        <v>60</v>
      </c>
      <c r="AV706" s="168">
        <v>60</v>
      </c>
      <c r="AW706" s="169">
        <v>0</v>
      </c>
      <c r="AX706" s="170">
        <f>IF(AU706&gt;=0.1,'P3 Bureaumarge zee- en luchtvr.'!$D$12,0)</f>
        <v>0</v>
      </c>
      <c r="AY706" s="163">
        <f t="shared" si="296"/>
        <v>0</v>
      </c>
      <c r="AZ706" s="157" t="str">
        <f>VLOOKUP(D706,'P4 Destination'!$C$21:$O$176,13,0)</f>
        <v>EUR</v>
      </c>
      <c r="BA706" s="164">
        <f t="shared" si="297"/>
        <v>0</v>
      </c>
      <c r="BB706" s="171">
        <f>IF(AU706&gt;0.1,(VLOOKUP(D706,'P4 Destination'!$C$21:$M$176,3,0))*I706,0)</f>
        <v>0</v>
      </c>
      <c r="BC706" s="172">
        <f t="shared" si="298"/>
        <v>0</v>
      </c>
      <c r="BD706" s="171">
        <f>(VLOOKUP($D706,'P4 Destination'!$C$21:$M$176,4,0))*BC706</f>
        <v>0</v>
      </c>
      <c r="BE706" s="172">
        <f t="shared" si="299"/>
        <v>0</v>
      </c>
      <c r="BF706" s="171">
        <f>(VLOOKUP($D706,'P4 Destination'!$C$21:$M$176,5,0))*BE706</f>
        <v>0</v>
      </c>
      <c r="BG706" s="172">
        <f t="shared" si="300"/>
        <v>0</v>
      </c>
      <c r="BH706" s="171">
        <f>(VLOOKUP($D706,'P4 Destination'!$C$21:$M$176,6,0))*BG706</f>
        <v>0</v>
      </c>
      <c r="BI706" s="172">
        <f t="shared" si="301"/>
        <v>0</v>
      </c>
      <c r="BJ706" s="171">
        <f>(VLOOKUP($D706,'P4 Destination'!$C$21:$M$176,7,0))*BI706</f>
        <v>0</v>
      </c>
      <c r="BK706" s="172">
        <f t="shared" si="302"/>
        <v>0</v>
      </c>
      <c r="BL706" s="171">
        <f>(VLOOKUP($D706,'P4 Destination'!$C$21:$M$176,8,0))*BK706</f>
        <v>0</v>
      </c>
      <c r="BM706" s="172">
        <f t="shared" si="303"/>
        <v>60</v>
      </c>
      <c r="BN706" s="171">
        <f>(VLOOKUP($D706,'P4 Destination'!$C$21:$M$176,9,0))*BM706</f>
        <v>0</v>
      </c>
      <c r="BO706" s="154">
        <f t="shared" si="304"/>
        <v>1</v>
      </c>
      <c r="BP706" s="171">
        <f>(VLOOKUP(D706,'P4 Destination'!$C$21:$M$176,10,0))*K706</f>
        <v>0</v>
      </c>
      <c r="BQ706" s="171">
        <f>(VLOOKUP(D706,'P4 Destination'!$C$21:$M$176,11,0))*J706</f>
        <v>0</v>
      </c>
      <c r="BR706" s="173">
        <f t="shared" si="305"/>
        <v>0</v>
      </c>
      <c r="BS706" s="173">
        <f>(AV706*2500)*'P6 Verzekering'!$E$11</f>
        <v>0</v>
      </c>
      <c r="BT706" s="173">
        <f>(AW706*2500)*'P6 Verzekering'!$E$12</f>
        <v>0</v>
      </c>
      <c r="BU706" s="173">
        <f>(L706*2500)*'P6 Verzekering'!$E$13</f>
        <v>0</v>
      </c>
      <c r="BV706" s="173">
        <f t="shared" si="306"/>
        <v>0</v>
      </c>
      <c r="BW706"/>
      <c r="BX706"/>
    </row>
    <row r="707" spans="1:76">
      <c r="A707" s="152" t="s">
        <v>2369</v>
      </c>
      <c r="B707" s="152" t="s">
        <v>219</v>
      </c>
      <c r="C707" s="152" t="s">
        <v>219</v>
      </c>
      <c r="D707" s="152" t="s">
        <v>203</v>
      </c>
      <c r="E707" s="152" t="s">
        <v>200</v>
      </c>
      <c r="F707" s="153">
        <f t="shared" si="280"/>
        <v>34</v>
      </c>
      <c r="G707" s="154">
        <v>1</v>
      </c>
      <c r="H707" s="154">
        <f>IFERROR(VLOOKUP(B707,'P2 Origin'!$C$21:$Q$176,15,FALSE),0)</f>
        <v>0</v>
      </c>
      <c r="I707" s="154">
        <f>IFERROR(VLOOKUP(D707,'P4 Destination'!$C$21:$Q$176,15,FALSE),0)</f>
        <v>1</v>
      </c>
      <c r="J707" s="155">
        <v>1</v>
      </c>
      <c r="K707" s="155"/>
      <c r="L707" s="156">
        <v>0</v>
      </c>
      <c r="M707" s="155">
        <v>0</v>
      </c>
      <c r="N707" s="155">
        <v>0</v>
      </c>
      <c r="O707" s="157">
        <f t="shared" si="281"/>
        <v>0</v>
      </c>
      <c r="P707" s="158">
        <f t="shared" si="282"/>
        <v>0</v>
      </c>
      <c r="Q707" s="159">
        <f>IFERROR(VLOOKUP(N707,'P1 Intra-Europees'!$A$15:$H$25,3,0),0)*P707</f>
        <v>0</v>
      </c>
      <c r="R707" s="160">
        <f t="shared" si="283"/>
        <v>0</v>
      </c>
      <c r="S707" s="159">
        <f>IFERROR(VLOOKUP(N707,'P1 Intra-Europees'!$A$15:$H$25,4,0),0)*R707</f>
        <v>0</v>
      </c>
      <c r="T707" s="160">
        <f t="shared" si="284"/>
        <v>0</v>
      </c>
      <c r="U707" s="159">
        <f>IFERROR(VLOOKUP(N707,'P1 Intra-Europees'!$A$15:$H$25,5,0),0)*T707</f>
        <v>0</v>
      </c>
      <c r="V707" s="160">
        <f t="shared" si="285"/>
        <v>0</v>
      </c>
      <c r="W707" s="159">
        <f>IFERROR(VLOOKUP(N707,'P1 Intra-Europees'!$A$15:$H$25,6,0),0)*V707</f>
        <v>0</v>
      </c>
      <c r="X707" s="160">
        <f t="shared" si="286"/>
        <v>0</v>
      </c>
      <c r="Y707" s="159">
        <f>IFERROR(VLOOKUP(N707,'P1 Intra-Europees'!$A$15:$H$25,7,0),0)*X707</f>
        <v>0</v>
      </c>
      <c r="Z707" s="161">
        <f t="shared" si="287"/>
        <v>0</v>
      </c>
      <c r="AA707" s="162">
        <f>IFERROR(VLOOKUP(N707,'P1 Intra-Europees'!$A$15:$H$25,8,0),0)*Z707</f>
        <v>0</v>
      </c>
      <c r="AB707" s="163">
        <f t="shared" si="288"/>
        <v>0</v>
      </c>
      <c r="AC707" s="157" t="str">
        <f>VLOOKUP(B707,'P2 Origin'!$C$21:$O$176,13,0)</f>
        <v>EUR</v>
      </c>
      <c r="AD707" s="164">
        <f t="shared" si="289"/>
        <v>0</v>
      </c>
      <c r="AE707" s="165">
        <f>IF(AU707&gt;0.1,VLOOKUP(B707,'P2 Origin'!$C$21:$M$176,3,0)*H707,0)</f>
        <v>0</v>
      </c>
      <c r="AF707" s="166">
        <f t="shared" si="290"/>
        <v>0</v>
      </c>
      <c r="AG707" s="165">
        <f>(VLOOKUP(B707,'P2 Origin'!$C$21:$M$176,4,0))*AF707</f>
        <v>0</v>
      </c>
      <c r="AH707" s="166">
        <f t="shared" si="291"/>
        <v>0</v>
      </c>
      <c r="AI707" s="165">
        <f>(VLOOKUP(B707,'P2 Origin'!$C$21:$M$176,5,0))*AH707</f>
        <v>0</v>
      </c>
      <c r="AJ707" s="166">
        <f t="shared" si="307"/>
        <v>0</v>
      </c>
      <c r="AK707" s="165">
        <f>(VLOOKUP(B707,'P2 Origin'!$C$21:$M$176,6,0))*AJ707</f>
        <v>0</v>
      </c>
      <c r="AL707" s="166">
        <f t="shared" si="292"/>
        <v>34</v>
      </c>
      <c r="AM707" s="165">
        <f>(VLOOKUP($B707,'P2 Origin'!$C$21:$M$176,7,0))*AL707</f>
        <v>0</v>
      </c>
      <c r="AN707" s="166">
        <f t="shared" si="293"/>
        <v>0</v>
      </c>
      <c r="AO707" s="165">
        <f>(VLOOKUP($B707,'P2 Origin'!$C$21:$M$176,8,0))*AN707</f>
        <v>0</v>
      </c>
      <c r="AP707" s="166">
        <f t="shared" si="294"/>
        <v>0</v>
      </c>
      <c r="AQ707" s="165">
        <f>(VLOOKUP($B707,'P2 Origin'!$C$21:$M$176,9,0))*AP707</f>
        <v>0</v>
      </c>
      <c r="AR707" s="155">
        <f t="shared" si="295"/>
        <v>1</v>
      </c>
      <c r="AS707" s="164">
        <f>(VLOOKUP(B707,'P2 Origin'!$C$21:$M$176,10,0))*K707</f>
        <v>0</v>
      </c>
      <c r="AT707" s="164">
        <f>(VLOOKUP(B707,'P2 Origin'!$C$21:$M$176,11,0))*J707</f>
        <v>0</v>
      </c>
      <c r="AU707" s="167">
        <v>34</v>
      </c>
      <c r="AV707" s="168">
        <v>34</v>
      </c>
      <c r="AW707" s="169">
        <v>0</v>
      </c>
      <c r="AX707" s="170">
        <f>IF(AU707&gt;=0.1,'P3 Bureaumarge zee- en luchtvr.'!$D$12,0)</f>
        <v>0</v>
      </c>
      <c r="AY707" s="163">
        <f t="shared" si="296"/>
        <v>0</v>
      </c>
      <c r="AZ707" s="157" t="str">
        <f>VLOOKUP(D707,'P4 Destination'!$C$21:$O$176,13,0)</f>
        <v>EUR</v>
      </c>
      <c r="BA707" s="164">
        <f t="shared" si="297"/>
        <v>0</v>
      </c>
      <c r="BB707" s="171">
        <f>IF(AU707&gt;0.1,(VLOOKUP(D707,'P4 Destination'!$C$21:$M$176,3,0))*I707,0)</f>
        <v>0</v>
      </c>
      <c r="BC707" s="172">
        <f t="shared" si="298"/>
        <v>0</v>
      </c>
      <c r="BD707" s="171">
        <f>(VLOOKUP($D707,'P4 Destination'!$C$21:$M$176,4,0))*BC707</f>
        <v>0</v>
      </c>
      <c r="BE707" s="172">
        <f t="shared" si="299"/>
        <v>0</v>
      </c>
      <c r="BF707" s="171">
        <f>(VLOOKUP($D707,'P4 Destination'!$C$21:$M$176,5,0))*BE707</f>
        <v>0</v>
      </c>
      <c r="BG707" s="172">
        <f t="shared" si="300"/>
        <v>0</v>
      </c>
      <c r="BH707" s="171">
        <f>(VLOOKUP($D707,'P4 Destination'!$C$21:$M$176,6,0))*BG707</f>
        <v>0</v>
      </c>
      <c r="BI707" s="172">
        <f t="shared" si="301"/>
        <v>34</v>
      </c>
      <c r="BJ707" s="171">
        <f>(VLOOKUP($D707,'P4 Destination'!$C$21:$M$176,7,0))*BI707</f>
        <v>0</v>
      </c>
      <c r="BK707" s="172">
        <f t="shared" si="302"/>
        <v>0</v>
      </c>
      <c r="BL707" s="171">
        <f>(VLOOKUP($D707,'P4 Destination'!$C$21:$M$176,8,0))*BK707</f>
        <v>0</v>
      </c>
      <c r="BM707" s="172">
        <f t="shared" si="303"/>
        <v>0</v>
      </c>
      <c r="BN707" s="171">
        <f>(VLOOKUP($D707,'P4 Destination'!$C$21:$M$176,9,0))*BM707</f>
        <v>0</v>
      </c>
      <c r="BO707" s="154">
        <f t="shared" si="304"/>
        <v>1</v>
      </c>
      <c r="BP707" s="171">
        <f>(VLOOKUP(D707,'P4 Destination'!$C$21:$M$176,10,0))*K707</f>
        <v>0</v>
      </c>
      <c r="BQ707" s="171">
        <f>(VLOOKUP(D707,'P4 Destination'!$C$21:$M$176,11,0))*J707</f>
        <v>0</v>
      </c>
      <c r="BR707" s="173">
        <f t="shared" si="305"/>
        <v>0</v>
      </c>
      <c r="BS707" s="173">
        <f>(AV707*2500)*'P6 Verzekering'!$E$11</f>
        <v>0</v>
      </c>
      <c r="BT707" s="173">
        <f>(AW707*2500)*'P6 Verzekering'!$E$12</f>
        <v>0</v>
      </c>
      <c r="BU707" s="173">
        <f>(L707*2500)*'P6 Verzekering'!$E$13</f>
        <v>0</v>
      </c>
      <c r="BV707" s="173">
        <f t="shared" si="306"/>
        <v>0</v>
      </c>
      <c r="BW707"/>
      <c r="BX707"/>
    </row>
    <row r="708" spans="1:76">
      <c r="A708" s="152" t="s">
        <v>2370</v>
      </c>
      <c r="B708" s="152" t="s">
        <v>219</v>
      </c>
      <c r="C708" s="152" t="s">
        <v>219</v>
      </c>
      <c r="D708" s="152" t="s">
        <v>203</v>
      </c>
      <c r="E708" s="152" t="s">
        <v>200</v>
      </c>
      <c r="F708" s="153">
        <f t="shared" si="280"/>
        <v>23</v>
      </c>
      <c r="G708" s="154">
        <v>1</v>
      </c>
      <c r="H708" s="154">
        <f>IFERROR(VLOOKUP(B708,'P2 Origin'!$C$21:$Q$176,15,FALSE),0)</f>
        <v>0</v>
      </c>
      <c r="I708" s="154">
        <f>IFERROR(VLOOKUP(D708,'P4 Destination'!$C$21:$Q$176,15,FALSE),0)</f>
        <v>1</v>
      </c>
      <c r="J708" s="155">
        <v>1</v>
      </c>
      <c r="K708" s="155"/>
      <c r="L708" s="156">
        <v>0</v>
      </c>
      <c r="M708" s="155">
        <v>0</v>
      </c>
      <c r="N708" s="155">
        <v>0</v>
      </c>
      <c r="O708" s="157">
        <f t="shared" si="281"/>
        <v>0</v>
      </c>
      <c r="P708" s="158">
        <f t="shared" si="282"/>
        <v>0</v>
      </c>
      <c r="Q708" s="159">
        <f>IFERROR(VLOOKUP(N708,'P1 Intra-Europees'!$A$15:$H$25,3,0),0)*P708</f>
        <v>0</v>
      </c>
      <c r="R708" s="160">
        <f t="shared" si="283"/>
        <v>0</v>
      </c>
      <c r="S708" s="159">
        <f>IFERROR(VLOOKUP(N708,'P1 Intra-Europees'!$A$15:$H$25,4,0),0)*R708</f>
        <v>0</v>
      </c>
      <c r="T708" s="160">
        <f t="shared" si="284"/>
        <v>0</v>
      </c>
      <c r="U708" s="159">
        <f>IFERROR(VLOOKUP(N708,'P1 Intra-Europees'!$A$15:$H$25,5,0),0)*T708</f>
        <v>0</v>
      </c>
      <c r="V708" s="160">
        <f t="shared" si="285"/>
        <v>0</v>
      </c>
      <c r="W708" s="159">
        <f>IFERROR(VLOOKUP(N708,'P1 Intra-Europees'!$A$15:$H$25,6,0),0)*V708</f>
        <v>0</v>
      </c>
      <c r="X708" s="160">
        <f t="shared" si="286"/>
        <v>0</v>
      </c>
      <c r="Y708" s="159">
        <f>IFERROR(VLOOKUP(N708,'P1 Intra-Europees'!$A$15:$H$25,7,0),0)*X708</f>
        <v>0</v>
      </c>
      <c r="Z708" s="161">
        <f t="shared" si="287"/>
        <v>0</v>
      </c>
      <c r="AA708" s="162">
        <f>IFERROR(VLOOKUP(N708,'P1 Intra-Europees'!$A$15:$H$25,8,0),0)*Z708</f>
        <v>0</v>
      </c>
      <c r="AB708" s="163">
        <f t="shared" si="288"/>
        <v>0</v>
      </c>
      <c r="AC708" s="157" t="str">
        <f>VLOOKUP(B708,'P2 Origin'!$C$21:$O$176,13,0)</f>
        <v>EUR</v>
      </c>
      <c r="AD708" s="164">
        <f t="shared" si="289"/>
        <v>0</v>
      </c>
      <c r="AE708" s="165">
        <f>IF(AU708&gt;0.1,VLOOKUP(B708,'P2 Origin'!$C$21:$M$176,3,0)*H708,0)</f>
        <v>0</v>
      </c>
      <c r="AF708" s="166">
        <f t="shared" si="290"/>
        <v>0</v>
      </c>
      <c r="AG708" s="165">
        <f>(VLOOKUP(B708,'P2 Origin'!$C$21:$M$176,4,0))*AF708</f>
        <v>0</v>
      </c>
      <c r="AH708" s="166">
        <f t="shared" si="291"/>
        <v>0</v>
      </c>
      <c r="AI708" s="165">
        <f>(VLOOKUP(B708,'P2 Origin'!$C$21:$M$176,5,0))*AH708</f>
        <v>0</v>
      </c>
      <c r="AJ708" s="166">
        <f t="shared" si="307"/>
        <v>23</v>
      </c>
      <c r="AK708" s="165">
        <f>(VLOOKUP(B708,'P2 Origin'!$C$21:$M$176,6,0))*AJ708</f>
        <v>0</v>
      </c>
      <c r="AL708" s="166">
        <f t="shared" si="292"/>
        <v>0</v>
      </c>
      <c r="AM708" s="165">
        <f>(VLOOKUP($B708,'P2 Origin'!$C$21:$M$176,7,0))*AL708</f>
        <v>0</v>
      </c>
      <c r="AN708" s="166">
        <f t="shared" si="293"/>
        <v>0</v>
      </c>
      <c r="AO708" s="165">
        <f>(VLOOKUP($B708,'P2 Origin'!$C$21:$M$176,8,0))*AN708</f>
        <v>0</v>
      </c>
      <c r="AP708" s="166">
        <f t="shared" si="294"/>
        <v>0</v>
      </c>
      <c r="AQ708" s="165">
        <f>(VLOOKUP($B708,'P2 Origin'!$C$21:$M$176,9,0))*AP708</f>
        <v>0</v>
      </c>
      <c r="AR708" s="155">
        <f t="shared" si="295"/>
        <v>1</v>
      </c>
      <c r="AS708" s="164">
        <f>(VLOOKUP(B708,'P2 Origin'!$C$21:$M$176,10,0))*K708</f>
        <v>0</v>
      </c>
      <c r="AT708" s="164">
        <f>(VLOOKUP(B708,'P2 Origin'!$C$21:$M$176,11,0))*J708</f>
        <v>0</v>
      </c>
      <c r="AU708" s="167">
        <v>23</v>
      </c>
      <c r="AV708" s="168">
        <v>23</v>
      </c>
      <c r="AW708" s="169">
        <v>0</v>
      </c>
      <c r="AX708" s="170">
        <f>IF(AU708&gt;=0.1,'P3 Bureaumarge zee- en luchtvr.'!$D$12,0)</f>
        <v>0</v>
      </c>
      <c r="AY708" s="163">
        <f t="shared" si="296"/>
        <v>0</v>
      </c>
      <c r="AZ708" s="157" t="str">
        <f>VLOOKUP(D708,'P4 Destination'!$C$21:$O$176,13,0)</f>
        <v>EUR</v>
      </c>
      <c r="BA708" s="164">
        <f t="shared" si="297"/>
        <v>0</v>
      </c>
      <c r="BB708" s="171">
        <f>IF(AU708&gt;0.1,(VLOOKUP(D708,'P4 Destination'!$C$21:$M$176,3,0))*I708,0)</f>
        <v>0</v>
      </c>
      <c r="BC708" s="172">
        <f t="shared" si="298"/>
        <v>0</v>
      </c>
      <c r="BD708" s="171">
        <f>(VLOOKUP($D708,'P4 Destination'!$C$21:$M$176,4,0))*BC708</f>
        <v>0</v>
      </c>
      <c r="BE708" s="172">
        <f t="shared" si="299"/>
        <v>0</v>
      </c>
      <c r="BF708" s="171">
        <f>(VLOOKUP($D708,'P4 Destination'!$C$21:$M$176,5,0))*BE708</f>
        <v>0</v>
      </c>
      <c r="BG708" s="172">
        <f t="shared" si="300"/>
        <v>23</v>
      </c>
      <c r="BH708" s="171">
        <f>(VLOOKUP($D708,'P4 Destination'!$C$21:$M$176,6,0))*BG708</f>
        <v>0</v>
      </c>
      <c r="BI708" s="172">
        <f t="shared" si="301"/>
        <v>0</v>
      </c>
      <c r="BJ708" s="171">
        <f>(VLOOKUP($D708,'P4 Destination'!$C$21:$M$176,7,0))*BI708</f>
        <v>0</v>
      </c>
      <c r="BK708" s="172">
        <f t="shared" si="302"/>
        <v>0</v>
      </c>
      <c r="BL708" s="171">
        <f>(VLOOKUP($D708,'P4 Destination'!$C$21:$M$176,8,0))*BK708</f>
        <v>0</v>
      </c>
      <c r="BM708" s="172">
        <f t="shared" si="303"/>
        <v>0</v>
      </c>
      <c r="BN708" s="171">
        <f>(VLOOKUP($D708,'P4 Destination'!$C$21:$M$176,9,0))*BM708</f>
        <v>0</v>
      </c>
      <c r="BO708" s="154">
        <f t="shared" si="304"/>
        <v>1</v>
      </c>
      <c r="BP708" s="171">
        <f>(VLOOKUP(D708,'P4 Destination'!$C$21:$M$176,10,0))*K708</f>
        <v>0</v>
      </c>
      <c r="BQ708" s="171">
        <f>(VLOOKUP(D708,'P4 Destination'!$C$21:$M$176,11,0))*J708</f>
        <v>0</v>
      </c>
      <c r="BR708" s="173">
        <f t="shared" si="305"/>
        <v>0</v>
      </c>
      <c r="BS708" s="173">
        <f>(AV708*2500)*'P6 Verzekering'!$E$11</f>
        <v>0</v>
      </c>
      <c r="BT708" s="173">
        <f>(AW708*2500)*'P6 Verzekering'!$E$12</f>
        <v>0</v>
      </c>
      <c r="BU708" s="173">
        <f>(L708*2500)*'P6 Verzekering'!$E$13</f>
        <v>0</v>
      </c>
      <c r="BV708" s="173">
        <f t="shared" si="306"/>
        <v>0</v>
      </c>
      <c r="BW708"/>
      <c r="BX708"/>
    </row>
    <row r="709" spans="1:76">
      <c r="A709" s="152" t="s">
        <v>2371</v>
      </c>
      <c r="B709" s="152" t="s">
        <v>219</v>
      </c>
      <c r="C709" s="152" t="s">
        <v>219</v>
      </c>
      <c r="D709" s="152" t="s">
        <v>203</v>
      </c>
      <c r="E709" s="152" t="s">
        <v>200</v>
      </c>
      <c r="F709" s="153">
        <f t="shared" si="280"/>
        <v>19</v>
      </c>
      <c r="G709" s="154">
        <v>1</v>
      </c>
      <c r="H709" s="154">
        <f>IFERROR(VLOOKUP(B709,'P2 Origin'!$C$21:$Q$176,15,FALSE),0)</f>
        <v>0</v>
      </c>
      <c r="I709" s="154">
        <f>IFERROR(VLOOKUP(D709,'P4 Destination'!$C$21:$Q$176,15,FALSE),0)</f>
        <v>1</v>
      </c>
      <c r="J709" s="155">
        <v>1</v>
      </c>
      <c r="K709" s="155"/>
      <c r="L709" s="156">
        <v>0</v>
      </c>
      <c r="M709" s="155">
        <v>0</v>
      </c>
      <c r="N709" s="155">
        <v>0</v>
      </c>
      <c r="O709" s="157">
        <f t="shared" si="281"/>
        <v>0</v>
      </c>
      <c r="P709" s="158">
        <f t="shared" si="282"/>
        <v>0</v>
      </c>
      <c r="Q709" s="159">
        <f>IFERROR(VLOOKUP(N709,'P1 Intra-Europees'!$A$15:$H$25,3,0),0)*P709</f>
        <v>0</v>
      </c>
      <c r="R709" s="160">
        <f t="shared" si="283"/>
        <v>0</v>
      </c>
      <c r="S709" s="159">
        <f>IFERROR(VLOOKUP(N709,'P1 Intra-Europees'!$A$15:$H$25,4,0),0)*R709</f>
        <v>0</v>
      </c>
      <c r="T709" s="160">
        <f t="shared" si="284"/>
        <v>0</v>
      </c>
      <c r="U709" s="159">
        <f>IFERROR(VLOOKUP(N709,'P1 Intra-Europees'!$A$15:$H$25,5,0),0)*T709</f>
        <v>0</v>
      </c>
      <c r="V709" s="160">
        <f t="shared" si="285"/>
        <v>0</v>
      </c>
      <c r="W709" s="159">
        <f>IFERROR(VLOOKUP(N709,'P1 Intra-Europees'!$A$15:$H$25,6,0),0)*V709</f>
        <v>0</v>
      </c>
      <c r="X709" s="160">
        <f t="shared" si="286"/>
        <v>0</v>
      </c>
      <c r="Y709" s="159">
        <f>IFERROR(VLOOKUP(N709,'P1 Intra-Europees'!$A$15:$H$25,7,0),0)*X709</f>
        <v>0</v>
      </c>
      <c r="Z709" s="161">
        <f t="shared" si="287"/>
        <v>0</v>
      </c>
      <c r="AA709" s="162">
        <f>IFERROR(VLOOKUP(N709,'P1 Intra-Europees'!$A$15:$H$25,8,0),0)*Z709</f>
        <v>0</v>
      </c>
      <c r="AB709" s="163">
        <f t="shared" si="288"/>
        <v>0</v>
      </c>
      <c r="AC709" s="157" t="str">
        <f>VLOOKUP(B709,'P2 Origin'!$C$21:$O$176,13,0)</f>
        <v>EUR</v>
      </c>
      <c r="AD709" s="164">
        <f t="shared" si="289"/>
        <v>0</v>
      </c>
      <c r="AE709" s="165">
        <f>IF(AU709&gt;0.1,VLOOKUP(B709,'P2 Origin'!$C$21:$M$176,3,0)*H709,0)</f>
        <v>0</v>
      </c>
      <c r="AF709" s="166">
        <f t="shared" si="290"/>
        <v>0</v>
      </c>
      <c r="AG709" s="165">
        <f>(VLOOKUP(B709,'P2 Origin'!$C$21:$M$176,4,0))*AF709</f>
        <v>0</v>
      </c>
      <c r="AH709" s="166">
        <f t="shared" si="291"/>
        <v>0</v>
      </c>
      <c r="AI709" s="165">
        <f>(VLOOKUP(B709,'P2 Origin'!$C$21:$M$176,5,0))*AH709</f>
        <v>0</v>
      </c>
      <c r="AJ709" s="166">
        <f t="shared" si="307"/>
        <v>19</v>
      </c>
      <c r="AK709" s="165">
        <f>(VLOOKUP(B709,'P2 Origin'!$C$21:$M$176,6,0))*AJ709</f>
        <v>0</v>
      </c>
      <c r="AL709" s="166">
        <f t="shared" si="292"/>
        <v>0</v>
      </c>
      <c r="AM709" s="165">
        <f>(VLOOKUP($B709,'P2 Origin'!$C$21:$M$176,7,0))*AL709</f>
        <v>0</v>
      </c>
      <c r="AN709" s="166">
        <f t="shared" si="293"/>
        <v>0</v>
      </c>
      <c r="AO709" s="165">
        <f>(VLOOKUP($B709,'P2 Origin'!$C$21:$M$176,8,0))*AN709</f>
        <v>0</v>
      </c>
      <c r="AP709" s="166">
        <f t="shared" si="294"/>
        <v>0</v>
      </c>
      <c r="AQ709" s="165">
        <f>(VLOOKUP($B709,'P2 Origin'!$C$21:$M$176,9,0))*AP709</f>
        <v>0</v>
      </c>
      <c r="AR709" s="155">
        <f t="shared" si="295"/>
        <v>1</v>
      </c>
      <c r="AS709" s="164">
        <f>(VLOOKUP(B709,'P2 Origin'!$C$21:$M$176,10,0))*K709</f>
        <v>0</v>
      </c>
      <c r="AT709" s="164">
        <f>(VLOOKUP(B709,'P2 Origin'!$C$21:$M$176,11,0))*J709</f>
        <v>0</v>
      </c>
      <c r="AU709" s="167">
        <v>19</v>
      </c>
      <c r="AV709" s="168">
        <v>19</v>
      </c>
      <c r="AW709" s="169">
        <v>0</v>
      </c>
      <c r="AX709" s="170">
        <f>IF(AU709&gt;=0.1,'P3 Bureaumarge zee- en luchtvr.'!$D$12,0)</f>
        <v>0</v>
      </c>
      <c r="AY709" s="163">
        <f t="shared" si="296"/>
        <v>0</v>
      </c>
      <c r="AZ709" s="157" t="str">
        <f>VLOOKUP(D709,'P4 Destination'!$C$21:$O$176,13,0)</f>
        <v>EUR</v>
      </c>
      <c r="BA709" s="164">
        <f t="shared" si="297"/>
        <v>0</v>
      </c>
      <c r="BB709" s="171">
        <f>IF(AU709&gt;0.1,(VLOOKUP(D709,'P4 Destination'!$C$21:$M$176,3,0))*I709,0)</f>
        <v>0</v>
      </c>
      <c r="BC709" s="172">
        <f t="shared" si="298"/>
        <v>0</v>
      </c>
      <c r="BD709" s="171">
        <f>(VLOOKUP($D709,'P4 Destination'!$C$21:$M$176,4,0))*BC709</f>
        <v>0</v>
      </c>
      <c r="BE709" s="172">
        <f t="shared" si="299"/>
        <v>0</v>
      </c>
      <c r="BF709" s="171">
        <f>(VLOOKUP($D709,'P4 Destination'!$C$21:$M$176,5,0))*BE709</f>
        <v>0</v>
      </c>
      <c r="BG709" s="172">
        <f t="shared" si="300"/>
        <v>19</v>
      </c>
      <c r="BH709" s="171">
        <f>(VLOOKUP($D709,'P4 Destination'!$C$21:$M$176,6,0))*BG709</f>
        <v>0</v>
      </c>
      <c r="BI709" s="172">
        <f t="shared" si="301"/>
        <v>0</v>
      </c>
      <c r="BJ709" s="171">
        <f>(VLOOKUP($D709,'P4 Destination'!$C$21:$M$176,7,0))*BI709</f>
        <v>0</v>
      </c>
      <c r="BK709" s="172">
        <f t="shared" si="302"/>
        <v>0</v>
      </c>
      <c r="BL709" s="171">
        <f>(VLOOKUP($D709,'P4 Destination'!$C$21:$M$176,8,0))*BK709</f>
        <v>0</v>
      </c>
      <c r="BM709" s="172">
        <f t="shared" si="303"/>
        <v>0</v>
      </c>
      <c r="BN709" s="171">
        <f>(VLOOKUP($D709,'P4 Destination'!$C$21:$M$176,9,0))*BM709</f>
        <v>0</v>
      </c>
      <c r="BO709" s="154">
        <f t="shared" si="304"/>
        <v>1</v>
      </c>
      <c r="BP709" s="171">
        <f>(VLOOKUP(D709,'P4 Destination'!$C$21:$M$176,10,0))*K709</f>
        <v>0</v>
      </c>
      <c r="BQ709" s="171">
        <f>(VLOOKUP(D709,'P4 Destination'!$C$21:$M$176,11,0))*J709</f>
        <v>0</v>
      </c>
      <c r="BR709" s="173">
        <f t="shared" si="305"/>
        <v>0</v>
      </c>
      <c r="BS709" s="173">
        <f>(AV709*2500)*'P6 Verzekering'!$E$11</f>
        <v>0</v>
      </c>
      <c r="BT709" s="173">
        <f>(AW709*2500)*'P6 Verzekering'!$E$12</f>
        <v>0</v>
      </c>
      <c r="BU709" s="173">
        <f>(L709*2500)*'P6 Verzekering'!$E$13</f>
        <v>0</v>
      </c>
      <c r="BV709" s="173">
        <f t="shared" si="306"/>
        <v>0</v>
      </c>
      <c r="BW709"/>
      <c r="BX709"/>
    </row>
    <row r="710" spans="1:76">
      <c r="A710" s="152" t="s">
        <v>2372</v>
      </c>
      <c r="B710" s="152" t="s">
        <v>219</v>
      </c>
      <c r="C710" s="152" t="s">
        <v>219</v>
      </c>
      <c r="D710" s="152" t="s">
        <v>164</v>
      </c>
      <c r="E710" s="152" t="s">
        <v>161</v>
      </c>
      <c r="F710" s="153">
        <f t="shared" si="280"/>
        <v>51</v>
      </c>
      <c r="G710" s="154">
        <v>1</v>
      </c>
      <c r="H710" s="154">
        <f>IFERROR(VLOOKUP(B710,'P2 Origin'!$C$21:$Q$176,15,FALSE),0)</f>
        <v>0</v>
      </c>
      <c r="I710" s="154">
        <f>IFERROR(VLOOKUP(D710,'P4 Destination'!$C$21:$Q$176,15,FALSE),0)</f>
        <v>0</v>
      </c>
      <c r="J710" s="155"/>
      <c r="K710" s="155">
        <v>1</v>
      </c>
      <c r="L710" s="156">
        <v>0</v>
      </c>
      <c r="M710" s="155">
        <v>0</v>
      </c>
      <c r="N710" s="155">
        <v>0</v>
      </c>
      <c r="O710" s="157">
        <f t="shared" si="281"/>
        <v>0</v>
      </c>
      <c r="P710" s="158">
        <f t="shared" si="282"/>
        <v>0</v>
      </c>
      <c r="Q710" s="159">
        <f>IFERROR(VLOOKUP(N710,'P1 Intra-Europees'!$A$15:$H$25,3,0),0)*P710</f>
        <v>0</v>
      </c>
      <c r="R710" s="160">
        <f t="shared" si="283"/>
        <v>0</v>
      </c>
      <c r="S710" s="159">
        <f>IFERROR(VLOOKUP(N710,'P1 Intra-Europees'!$A$15:$H$25,4,0),0)*R710</f>
        <v>0</v>
      </c>
      <c r="T710" s="160">
        <f t="shared" si="284"/>
        <v>0</v>
      </c>
      <c r="U710" s="159">
        <f>IFERROR(VLOOKUP(N710,'P1 Intra-Europees'!$A$15:$H$25,5,0),0)*T710</f>
        <v>0</v>
      </c>
      <c r="V710" s="160">
        <f t="shared" si="285"/>
        <v>0</v>
      </c>
      <c r="W710" s="159">
        <f>IFERROR(VLOOKUP(N710,'P1 Intra-Europees'!$A$15:$H$25,6,0),0)*V710</f>
        <v>0</v>
      </c>
      <c r="X710" s="160">
        <f t="shared" si="286"/>
        <v>0</v>
      </c>
      <c r="Y710" s="159">
        <f>IFERROR(VLOOKUP(N710,'P1 Intra-Europees'!$A$15:$H$25,7,0),0)*X710</f>
        <v>0</v>
      </c>
      <c r="Z710" s="161">
        <f t="shared" si="287"/>
        <v>0</v>
      </c>
      <c r="AA710" s="162">
        <f>IFERROR(VLOOKUP(N710,'P1 Intra-Europees'!$A$15:$H$25,8,0),0)*Z710</f>
        <v>0</v>
      </c>
      <c r="AB710" s="163">
        <f t="shared" si="288"/>
        <v>0</v>
      </c>
      <c r="AC710" s="157" t="str">
        <f>VLOOKUP(B710,'P2 Origin'!$C$21:$O$176,13,0)</f>
        <v>EUR</v>
      </c>
      <c r="AD710" s="164">
        <f t="shared" si="289"/>
        <v>0</v>
      </c>
      <c r="AE710" s="165">
        <f>IF(AU710&gt;0.1,VLOOKUP(B710,'P2 Origin'!$C$21:$M$176,3,0)*H710,0)</f>
        <v>0</v>
      </c>
      <c r="AF710" s="166">
        <f t="shared" si="290"/>
        <v>0</v>
      </c>
      <c r="AG710" s="165">
        <f>(VLOOKUP(B710,'P2 Origin'!$C$21:$M$176,4,0))*AF710</f>
        <v>0</v>
      </c>
      <c r="AH710" s="166">
        <f t="shared" si="291"/>
        <v>0</v>
      </c>
      <c r="AI710" s="165">
        <f>(VLOOKUP(B710,'P2 Origin'!$C$21:$M$176,5,0))*AH710</f>
        <v>0</v>
      </c>
      <c r="AJ710" s="166">
        <f t="shared" si="307"/>
        <v>0</v>
      </c>
      <c r="AK710" s="165">
        <f>(VLOOKUP(B710,'P2 Origin'!$C$21:$M$176,6,0))*AJ710</f>
        <v>0</v>
      </c>
      <c r="AL710" s="166">
        <f t="shared" si="292"/>
        <v>0</v>
      </c>
      <c r="AM710" s="165">
        <f>(VLOOKUP($B710,'P2 Origin'!$C$21:$M$176,7,0))*AL710</f>
        <v>0</v>
      </c>
      <c r="AN710" s="166">
        <f t="shared" si="293"/>
        <v>0</v>
      </c>
      <c r="AO710" s="165">
        <f>(VLOOKUP($B710,'P2 Origin'!$C$21:$M$176,8,0))*AN710</f>
        <v>0</v>
      </c>
      <c r="AP710" s="166">
        <f t="shared" si="294"/>
        <v>51</v>
      </c>
      <c r="AQ710" s="165">
        <f>(VLOOKUP($B710,'P2 Origin'!$C$21:$M$176,9,0))*AP710</f>
        <v>0</v>
      </c>
      <c r="AR710" s="155">
        <f t="shared" si="295"/>
        <v>1</v>
      </c>
      <c r="AS710" s="164">
        <f>(VLOOKUP(B710,'P2 Origin'!$C$21:$M$176,10,0))*K710</f>
        <v>0</v>
      </c>
      <c r="AT710" s="164">
        <f>(VLOOKUP(B710,'P2 Origin'!$C$21:$M$176,11,0))*J710</f>
        <v>0</v>
      </c>
      <c r="AU710" s="167">
        <v>51</v>
      </c>
      <c r="AV710" s="168">
        <v>51</v>
      </c>
      <c r="AW710" s="169">
        <v>0</v>
      </c>
      <c r="AX710" s="170">
        <f>IF(AU710&gt;=0.1,'P3 Bureaumarge zee- en luchtvr.'!$D$12,0)</f>
        <v>0</v>
      </c>
      <c r="AY710" s="163">
        <f t="shared" si="296"/>
        <v>0</v>
      </c>
      <c r="AZ710" s="157" t="str">
        <f>VLOOKUP(D710,'P4 Destination'!$C$21:$O$176,13,0)</f>
        <v>EUR</v>
      </c>
      <c r="BA710" s="164">
        <f t="shared" si="297"/>
        <v>0</v>
      </c>
      <c r="BB710" s="171">
        <f>IF(AU710&gt;0.1,(VLOOKUP(D710,'P4 Destination'!$C$21:$M$176,3,0))*I710,0)</f>
        <v>0</v>
      </c>
      <c r="BC710" s="172">
        <f t="shared" si="298"/>
        <v>0</v>
      </c>
      <c r="BD710" s="171">
        <f>(VLOOKUP($D710,'P4 Destination'!$C$21:$M$176,4,0))*BC710</f>
        <v>0</v>
      </c>
      <c r="BE710" s="172">
        <f t="shared" si="299"/>
        <v>0</v>
      </c>
      <c r="BF710" s="171">
        <f>(VLOOKUP($D710,'P4 Destination'!$C$21:$M$176,5,0))*BE710</f>
        <v>0</v>
      </c>
      <c r="BG710" s="172">
        <f t="shared" si="300"/>
        <v>0</v>
      </c>
      <c r="BH710" s="171">
        <f>(VLOOKUP($D710,'P4 Destination'!$C$21:$M$176,6,0))*BG710</f>
        <v>0</v>
      </c>
      <c r="BI710" s="172">
        <f t="shared" si="301"/>
        <v>0</v>
      </c>
      <c r="BJ710" s="171">
        <f>(VLOOKUP($D710,'P4 Destination'!$C$21:$M$176,7,0))*BI710</f>
        <v>0</v>
      </c>
      <c r="BK710" s="172">
        <f t="shared" si="302"/>
        <v>0</v>
      </c>
      <c r="BL710" s="171">
        <f>(VLOOKUP($D710,'P4 Destination'!$C$21:$M$176,8,0))*BK710</f>
        <v>0</v>
      </c>
      <c r="BM710" s="172">
        <f t="shared" si="303"/>
        <v>51</v>
      </c>
      <c r="BN710" s="171">
        <f>(VLOOKUP($D710,'P4 Destination'!$C$21:$M$176,9,0))*BM710</f>
        <v>0</v>
      </c>
      <c r="BO710" s="154">
        <f t="shared" si="304"/>
        <v>1</v>
      </c>
      <c r="BP710" s="171">
        <f>(VLOOKUP(D710,'P4 Destination'!$C$21:$M$176,10,0))*K710</f>
        <v>0</v>
      </c>
      <c r="BQ710" s="171">
        <f>(VLOOKUP(D710,'P4 Destination'!$C$21:$M$176,11,0))*J710</f>
        <v>0</v>
      </c>
      <c r="BR710" s="173">
        <f t="shared" si="305"/>
        <v>0</v>
      </c>
      <c r="BS710" s="173">
        <f>(AV710*2500)*'P6 Verzekering'!$E$11</f>
        <v>0</v>
      </c>
      <c r="BT710" s="173">
        <f>(AW710*2500)*'P6 Verzekering'!$E$12</f>
        <v>0</v>
      </c>
      <c r="BU710" s="173">
        <f>(L710*2500)*'P6 Verzekering'!$E$13</f>
        <v>0</v>
      </c>
      <c r="BV710" s="173">
        <f t="shared" si="306"/>
        <v>0</v>
      </c>
      <c r="BW710"/>
      <c r="BX710"/>
    </row>
    <row r="711" spans="1:76">
      <c r="A711" s="152" t="s">
        <v>2377</v>
      </c>
      <c r="B711" s="152" t="s">
        <v>219</v>
      </c>
      <c r="C711" s="152" t="s">
        <v>219</v>
      </c>
      <c r="D711" s="152" t="s">
        <v>447</v>
      </c>
      <c r="E711" s="152" t="s">
        <v>446</v>
      </c>
      <c r="F711" s="153">
        <f t="shared" si="280"/>
        <v>18</v>
      </c>
      <c r="G711" s="154">
        <v>1</v>
      </c>
      <c r="H711" s="154">
        <f>IFERROR(VLOOKUP(B711,'P2 Origin'!$C$21:$Q$176,15,FALSE),0)</f>
        <v>0</v>
      </c>
      <c r="I711" s="154">
        <f>IFERROR(VLOOKUP(D711,'P4 Destination'!$C$21:$Q$176,15,FALSE),0)</f>
        <v>0</v>
      </c>
      <c r="J711" s="155">
        <v>1</v>
      </c>
      <c r="K711" s="155"/>
      <c r="L711" s="156">
        <v>0</v>
      </c>
      <c r="M711" s="155">
        <v>0</v>
      </c>
      <c r="N711" s="155">
        <v>0</v>
      </c>
      <c r="O711" s="157">
        <f t="shared" si="281"/>
        <v>0</v>
      </c>
      <c r="P711" s="158">
        <f t="shared" si="282"/>
        <v>0</v>
      </c>
      <c r="Q711" s="159">
        <f>IFERROR(VLOOKUP(N711,'P1 Intra-Europees'!$A$15:$H$25,3,0),0)*P711</f>
        <v>0</v>
      </c>
      <c r="R711" s="160">
        <f t="shared" si="283"/>
        <v>0</v>
      </c>
      <c r="S711" s="159">
        <f>IFERROR(VLOOKUP(N711,'P1 Intra-Europees'!$A$15:$H$25,4,0),0)*R711</f>
        <v>0</v>
      </c>
      <c r="T711" s="160">
        <f t="shared" si="284"/>
        <v>0</v>
      </c>
      <c r="U711" s="159">
        <f>IFERROR(VLOOKUP(N711,'P1 Intra-Europees'!$A$15:$H$25,5,0),0)*T711</f>
        <v>0</v>
      </c>
      <c r="V711" s="160">
        <f t="shared" si="285"/>
        <v>0</v>
      </c>
      <c r="W711" s="159">
        <f>IFERROR(VLOOKUP(N711,'P1 Intra-Europees'!$A$15:$H$25,6,0),0)*V711</f>
        <v>0</v>
      </c>
      <c r="X711" s="160">
        <f t="shared" si="286"/>
        <v>0</v>
      </c>
      <c r="Y711" s="159">
        <f>IFERROR(VLOOKUP(N711,'P1 Intra-Europees'!$A$15:$H$25,7,0),0)*X711</f>
        <v>0</v>
      </c>
      <c r="Z711" s="161">
        <f t="shared" si="287"/>
        <v>0</v>
      </c>
      <c r="AA711" s="162">
        <f>IFERROR(VLOOKUP(N711,'P1 Intra-Europees'!$A$15:$H$25,8,0),0)*Z711</f>
        <v>0</v>
      </c>
      <c r="AB711" s="163">
        <f t="shared" si="288"/>
        <v>0</v>
      </c>
      <c r="AC711" s="157" t="str">
        <f>VLOOKUP(B711,'P2 Origin'!$C$21:$O$176,13,0)</f>
        <v>EUR</v>
      </c>
      <c r="AD711" s="164">
        <f t="shared" si="289"/>
        <v>0</v>
      </c>
      <c r="AE711" s="165">
        <f>IF(AU711&gt;0.1,VLOOKUP(B711,'P2 Origin'!$C$21:$M$176,3,0)*H711,0)</f>
        <v>0</v>
      </c>
      <c r="AF711" s="166">
        <f t="shared" si="290"/>
        <v>0</v>
      </c>
      <c r="AG711" s="165">
        <f>(VLOOKUP(B711,'P2 Origin'!$C$21:$M$176,4,0))*AF711</f>
        <v>0</v>
      </c>
      <c r="AH711" s="166">
        <f t="shared" si="291"/>
        <v>0</v>
      </c>
      <c r="AI711" s="165">
        <f>(VLOOKUP(B711,'P2 Origin'!$C$21:$M$176,5,0))*AH711</f>
        <v>0</v>
      </c>
      <c r="AJ711" s="166">
        <f t="shared" si="307"/>
        <v>18</v>
      </c>
      <c r="AK711" s="165">
        <f>(VLOOKUP(B711,'P2 Origin'!$C$21:$M$176,6,0))*AJ711</f>
        <v>0</v>
      </c>
      <c r="AL711" s="166">
        <f t="shared" si="292"/>
        <v>0</v>
      </c>
      <c r="AM711" s="165">
        <f>(VLOOKUP($B711,'P2 Origin'!$C$21:$M$176,7,0))*AL711</f>
        <v>0</v>
      </c>
      <c r="AN711" s="166">
        <f t="shared" si="293"/>
        <v>0</v>
      </c>
      <c r="AO711" s="165">
        <f>(VLOOKUP($B711,'P2 Origin'!$C$21:$M$176,8,0))*AN711</f>
        <v>0</v>
      </c>
      <c r="AP711" s="166">
        <f t="shared" si="294"/>
        <v>0</v>
      </c>
      <c r="AQ711" s="165">
        <f>(VLOOKUP($B711,'P2 Origin'!$C$21:$M$176,9,0))*AP711</f>
        <v>0</v>
      </c>
      <c r="AR711" s="155">
        <f t="shared" si="295"/>
        <v>1</v>
      </c>
      <c r="AS711" s="164">
        <f>(VLOOKUP(B711,'P2 Origin'!$C$21:$M$176,10,0))*K711</f>
        <v>0</v>
      </c>
      <c r="AT711" s="164">
        <f>(VLOOKUP(B711,'P2 Origin'!$C$21:$M$176,11,0))*J711</f>
        <v>0</v>
      </c>
      <c r="AU711" s="167">
        <v>18</v>
      </c>
      <c r="AV711" s="168">
        <v>18</v>
      </c>
      <c r="AW711" s="169">
        <v>0</v>
      </c>
      <c r="AX711" s="170">
        <f>IF(AU711&gt;=0.1,'P3 Bureaumarge zee- en luchtvr.'!$D$12,0)</f>
        <v>0</v>
      </c>
      <c r="AY711" s="163">
        <f t="shared" si="296"/>
        <v>0</v>
      </c>
      <c r="AZ711" s="157" t="str">
        <f>VLOOKUP(D711,'P4 Destination'!$C$21:$O$176,13,0)</f>
        <v>USD</v>
      </c>
      <c r="BA711" s="164">
        <f t="shared" si="297"/>
        <v>0</v>
      </c>
      <c r="BB711" s="171">
        <f>IF(AU711&gt;0.1,(VLOOKUP(D711,'P4 Destination'!$C$21:$M$176,3,0))*I711,0)</f>
        <v>0</v>
      </c>
      <c r="BC711" s="172">
        <f t="shared" si="298"/>
        <v>0</v>
      </c>
      <c r="BD711" s="171">
        <f>(VLOOKUP($D711,'P4 Destination'!$C$21:$M$176,4,0))*BC711</f>
        <v>0</v>
      </c>
      <c r="BE711" s="172">
        <f t="shared" si="299"/>
        <v>0</v>
      </c>
      <c r="BF711" s="171">
        <f>(VLOOKUP($D711,'P4 Destination'!$C$21:$M$176,5,0))*BE711</f>
        <v>0</v>
      </c>
      <c r="BG711" s="172">
        <f t="shared" si="300"/>
        <v>18</v>
      </c>
      <c r="BH711" s="171">
        <f>(VLOOKUP($D711,'P4 Destination'!$C$21:$M$176,6,0))*BG711</f>
        <v>0</v>
      </c>
      <c r="BI711" s="172">
        <f t="shared" si="301"/>
        <v>0</v>
      </c>
      <c r="BJ711" s="171">
        <f>(VLOOKUP($D711,'P4 Destination'!$C$21:$M$176,7,0))*BI711</f>
        <v>0</v>
      </c>
      <c r="BK711" s="172">
        <f t="shared" si="302"/>
        <v>0</v>
      </c>
      <c r="BL711" s="171">
        <f>(VLOOKUP($D711,'P4 Destination'!$C$21:$M$176,8,0))*BK711</f>
        <v>0</v>
      </c>
      <c r="BM711" s="172">
        <f t="shared" si="303"/>
        <v>0</v>
      </c>
      <c r="BN711" s="171">
        <f>(VLOOKUP($D711,'P4 Destination'!$C$21:$M$176,9,0))*BM711</f>
        <v>0</v>
      </c>
      <c r="BO711" s="154">
        <f t="shared" si="304"/>
        <v>1</v>
      </c>
      <c r="BP711" s="171">
        <f>(VLOOKUP(D711,'P4 Destination'!$C$21:$M$176,10,0))*K711</f>
        <v>0</v>
      </c>
      <c r="BQ711" s="171">
        <f>(VLOOKUP(D711,'P4 Destination'!$C$21:$M$176,11,0))*J711</f>
        <v>0</v>
      </c>
      <c r="BR711" s="173">
        <f t="shared" si="305"/>
        <v>0</v>
      </c>
      <c r="BS711" s="173">
        <f>(AV711*2500)*'P6 Verzekering'!$E$11</f>
        <v>0</v>
      </c>
      <c r="BT711" s="173">
        <f>(AW711*2500)*'P6 Verzekering'!$E$12</f>
        <v>0</v>
      </c>
      <c r="BU711" s="173">
        <f>(L711*2500)*'P6 Verzekering'!$E$13</f>
        <v>0</v>
      </c>
      <c r="BV711" s="173">
        <f t="shared" si="306"/>
        <v>0</v>
      </c>
      <c r="BW711"/>
      <c r="BX711"/>
    </row>
    <row r="712" spans="1:76">
      <c r="A712" s="152" t="s">
        <v>2380</v>
      </c>
      <c r="B712" s="152" t="s">
        <v>219</v>
      </c>
      <c r="C712" s="152" t="s">
        <v>219</v>
      </c>
      <c r="D712" s="152" t="s">
        <v>447</v>
      </c>
      <c r="E712" s="152" t="s">
        <v>446</v>
      </c>
      <c r="F712" s="153">
        <f t="shared" si="280"/>
        <v>9</v>
      </c>
      <c r="G712" s="154">
        <v>1</v>
      </c>
      <c r="H712" s="154">
        <f>IFERROR(VLOOKUP(B712,'P2 Origin'!$C$21:$Q$176,15,FALSE),0)</f>
        <v>0</v>
      </c>
      <c r="I712" s="154">
        <f>IFERROR(VLOOKUP(D712,'P4 Destination'!$C$21:$Q$176,15,FALSE),0)</f>
        <v>0</v>
      </c>
      <c r="J712" s="155">
        <v>1</v>
      </c>
      <c r="K712" s="155"/>
      <c r="L712" s="156">
        <v>0</v>
      </c>
      <c r="M712" s="155">
        <v>0</v>
      </c>
      <c r="N712" s="155">
        <v>0</v>
      </c>
      <c r="O712" s="157">
        <f t="shared" si="281"/>
        <v>0</v>
      </c>
      <c r="P712" s="158">
        <f t="shared" si="282"/>
        <v>0</v>
      </c>
      <c r="Q712" s="159">
        <f>IFERROR(VLOOKUP(N712,'P1 Intra-Europees'!$A$15:$H$25,3,0),0)*P712</f>
        <v>0</v>
      </c>
      <c r="R712" s="160">
        <f t="shared" si="283"/>
        <v>0</v>
      </c>
      <c r="S712" s="159">
        <f>IFERROR(VLOOKUP(N712,'P1 Intra-Europees'!$A$15:$H$25,4,0),0)*R712</f>
        <v>0</v>
      </c>
      <c r="T712" s="160">
        <f t="shared" si="284"/>
        <v>0</v>
      </c>
      <c r="U712" s="159">
        <f>IFERROR(VLOOKUP(N712,'P1 Intra-Europees'!$A$15:$H$25,5,0),0)*T712</f>
        <v>0</v>
      </c>
      <c r="V712" s="160">
        <f t="shared" si="285"/>
        <v>0</v>
      </c>
      <c r="W712" s="159">
        <f>IFERROR(VLOOKUP(N712,'P1 Intra-Europees'!$A$15:$H$25,6,0),0)*V712</f>
        <v>0</v>
      </c>
      <c r="X712" s="160">
        <f t="shared" si="286"/>
        <v>0</v>
      </c>
      <c r="Y712" s="159">
        <f>IFERROR(VLOOKUP(N712,'P1 Intra-Europees'!$A$15:$H$25,7,0),0)*X712</f>
        <v>0</v>
      </c>
      <c r="Z712" s="161">
        <f t="shared" si="287"/>
        <v>0</v>
      </c>
      <c r="AA712" s="162">
        <f>IFERROR(VLOOKUP(N712,'P1 Intra-Europees'!$A$15:$H$25,8,0),0)*Z712</f>
        <v>0</v>
      </c>
      <c r="AB712" s="163">
        <f t="shared" si="288"/>
        <v>0</v>
      </c>
      <c r="AC712" s="157" t="str">
        <f>VLOOKUP(B712,'P2 Origin'!$C$21:$O$176,13,0)</f>
        <v>EUR</v>
      </c>
      <c r="AD712" s="164">
        <f t="shared" si="289"/>
        <v>0</v>
      </c>
      <c r="AE712" s="165">
        <f>IF(AU712&gt;0.1,VLOOKUP(B712,'P2 Origin'!$C$21:$M$176,3,0)*H712,0)</f>
        <v>0</v>
      </c>
      <c r="AF712" s="166">
        <f t="shared" si="290"/>
        <v>0</v>
      </c>
      <c r="AG712" s="165">
        <f>(VLOOKUP(B712,'P2 Origin'!$C$21:$M$176,4,0))*AF712</f>
        <v>0</v>
      </c>
      <c r="AH712" s="166">
        <f t="shared" si="291"/>
        <v>9</v>
      </c>
      <c r="AI712" s="165">
        <f>(VLOOKUP(B712,'P2 Origin'!$C$21:$M$176,5,0))*AH712</f>
        <v>0</v>
      </c>
      <c r="AJ712" s="166">
        <f t="shared" si="307"/>
        <v>0</v>
      </c>
      <c r="AK712" s="165">
        <f>(VLOOKUP(B712,'P2 Origin'!$C$21:$M$176,6,0))*AJ712</f>
        <v>0</v>
      </c>
      <c r="AL712" s="166">
        <f t="shared" si="292"/>
        <v>0</v>
      </c>
      <c r="AM712" s="165">
        <f>(VLOOKUP($B712,'P2 Origin'!$C$21:$M$176,7,0))*AL712</f>
        <v>0</v>
      </c>
      <c r="AN712" s="166">
        <f t="shared" si="293"/>
        <v>0</v>
      </c>
      <c r="AO712" s="165">
        <f>(VLOOKUP($B712,'P2 Origin'!$C$21:$M$176,8,0))*AN712</f>
        <v>0</v>
      </c>
      <c r="AP712" s="166">
        <f t="shared" si="294"/>
        <v>0</v>
      </c>
      <c r="AQ712" s="165">
        <f>(VLOOKUP($B712,'P2 Origin'!$C$21:$M$176,9,0))*AP712</f>
        <v>0</v>
      </c>
      <c r="AR712" s="155">
        <f t="shared" si="295"/>
        <v>1</v>
      </c>
      <c r="AS712" s="164">
        <f>(VLOOKUP(B712,'P2 Origin'!$C$21:$M$176,10,0))*K712</f>
        <v>0</v>
      </c>
      <c r="AT712" s="164">
        <f>(VLOOKUP(B712,'P2 Origin'!$C$21:$M$176,11,0))*J712</f>
        <v>0</v>
      </c>
      <c r="AU712" s="167">
        <v>9</v>
      </c>
      <c r="AV712" s="168">
        <v>9</v>
      </c>
      <c r="AW712" s="169">
        <v>0</v>
      </c>
      <c r="AX712" s="170">
        <f>IF(AU712&gt;=0.1,'P3 Bureaumarge zee- en luchtvr.'!$D$12,0)</f>
        <v>0</v>
      </c>
      <c r="AY712" s="163">
        <f t="shared" si="296"/>
        <v>0</v>
      </c>
      <c r="AZ712" s="157" t="str">
        <f>VLOOKUP(D712,'P4 Destination'!$C$21:$O$176,13,0)</f>
        <v>USD</v>
      </c>
      <c r="BA712" s="164">
        <f t="shared" si="297"/>
        <v>0</v>
      </c>
      <c r="BB712" s="171">
        <f>IF(AU712&gt;0.1,(VLOOKUP(D712,'P4 Destination'!$C$21:$M$176,3,0))*I712,0)</f>
        <v>0</v>
      </c>
      <c r="BC712" s="172">
        <f t="shared" si="298"/>
        <v>0</v>
      </c>
      <c r="BD712" s="171">
        <f>(VLOOKUP($D712,'P4 Destination'!$C$21:$M$176,4,0))*BC712</f>
        <v>0</v>
      </c>
      <c r="BE712" s="172">
        <f t="shared" si="299"/>
        <v>9</v>
      </c>
      <c r="BF712" s="171">
        <f>(VLOOKUP($D712,'P4 Destination'!$C$21:$M$176,5,0))*BE712</f>
        <v>0</v>
      </c>
      <c r="BG712" s="172">
        <f t="shared" si="300"/>
        <v>0</v>
      </c>
      <c r="BH712" s="171">
        <f>(VLOOKUP($D712,'P4 Destination'!$C$21:$M$176,6,0))*BG712</f>
        <v>0</v>
      </c>
      <c r="BI712" s="172">
        <f t="shared" si="301"/>
        <v>0</v>
      </c>
      <c r="BJ712" s="171">
        <f>(VLOOKUP($D712,'P4 Destination'!$C$21:$M$176,7,0))*BI712</f>
        <v>0</v>
      </c>
      <c r="BK712" s="172">
        <f t="shared" si="302"/>
        <v>0</v>
      </c>
      <c r="BL712" s="171">
        <f>(VLOOKUP($D712,'P4 Destination'!$C$21:$M$176,8,0))*BK712</f>
        <v>0</v>
      </c>
      <c r="BM712" s="172">
        <f t="shared" si="303"/>
        <v>0</v>
      </c>
      <c r="BN712" s="171">
        <f>(VLOOKUP($D712,'P4 Destination'!$C$21:$M$176,9,0))*BM712</f>
        <v>0</v>
      </c>
      <c r="BO712" s="154">
        <f t="shared" si="304"/>
        <v>1</v>
      </c>
      <c r="BP712" s="171">
        <f>(VLOOKUP(D712,'P4 Destination'!$C$21:$M$176,10,0))*K712</f>
        <v>0</v>
      </c>
      <c r="BQ712" s="171">
        <f>(VLOOKUP(D712,'P4 Destination'!$C$21:$M$176,11,0))*J712</f>
        <v>0</v>
      </c>
      <c r="BR712" s="173">
        <f t="shared" si="305"/>
        <v>0</v>
      </c>
      <c r="BS712" s="173">
        <f>(AV712*2500)*'P6 Verzekering'!$E$11</f>
        <v>0</v>
      </c>
      <c r="BT712" s="173">
        <f>(AW712*2500)*'P6 Verzekering'!$E$12</f>
        <v>0</v>
      </c>
      <c r="BU712" s="173">
        <f>(L712*2500)*'P6 Verzekering'!$E$13</f>
        <v>0</v>
      </c>
      <c r="BV712" s="173">
        <f t="shared" si="306"/>
        <v>0</v>
      </c>
      <c r="BW712"/>
      <c r="BX712"/>
    </row>
    <row r="713" spans="1:76">
      <c r="A713" s="152" t="s">
        <v>2386</v>
      </c>
      <c r="B713" s="152" t="s">
        <v>219</v>
      </c>
      <c r="C713" s="152" t="s">
        <v>219</v>
      </c>
      <c r="D713" s="152" t="s">
        <v>447</v>
      </c>
      <c r="E713" s="152" t="s">
        <v>446</v>
      </c>
      <c r="F713" s="153">
        <f t="shared" si="280"/>
        <v>37</v>
      </c>
      <c r="G713" s="154">
        <v>1</v>
      </c>
      <c r="H713" s="154">
        <f>IFERROR(VLOOKUP(B713,'P2 Origin'!$C$21:$Q$176,15,FALSE),0)</f>
        <v>0</v>
      </c>
      <c r="I713" s="154">
        <f>IFERROR(VLOOKUP(D713,'P4 Destination'!$C$21:$Q$176,15,FALSE),0)</f>
        <v>0</v>
      </c>
      <c r="J713" s="155"/>
      <c r="K713" s="155">
        <v>1</v>
      </c>
      <c r="L713" s="156">
        <v>0</v>
      </c>
      <c r="M713" s="155">
        <v>0</v>
      </c>
      <c r="N713" s="155">
        <v>0</v>
      </c>
      <c r="O713" s="157">
        <f t="shared" si="281"/>
        <v>0</v>
      </c>
      <c r="P713" s="158">
        <f t="shared" si="282"/>
        <v>0</v>
      </c>
      <c r="Q713" s="159">
        <f>IFERROR(VLOOKUP(N713,'P1 Intra-Europees'!$A$15:$H$25,3,0),0)*P713</f>
        <v>0</v>
      </c>
      <c r="R713" s="160">
        <f t="shared" si="283"/>
        <v>0</v>
      </c>
      <c r="S713" s="159">
        <f>IFERROR(VLOOKUP(N713,'P1 Intra-Europees'!$A$15:$H$25,4,0),0)*R713</f>
        <v>0</v>
      </c>
      <c r="T713" s="160">
        <f t="shared" si="284"/>
        <v>0</v>
      </c>
      <c r="U713" s="159">
        <f>IFERROR(VLOOKUP(N713,'P1 Intra-Europees'!$A$15:$H$25,5,0),0)*T713</f>
        <v>0</v>
      </c>
      <c r="V713" s="160">
        <f t="shared" si="285"/>
        <v>0</v>
      </c>
      <c r="W713" s="159">
        <f>IFERROR(VLOOKUP(N713,'P1 Intra-Europees'!$A$15:$H$25,6,0),0)*V713</f>
        <v>0</v>
      </c>
      <c r="X713" s="160">
        <f t="shared" si="286"/>
        <v>0</v>
      </c>
      <c r="Y713" s="159">
        <f>IFERROR(VLOOKUP(N713,'P1 Intra-Europees'!$A$15:$H$25,7,0),0)*X713</f>
        <v>0</v>
      </c>
      <c r="Z713" s="161">
        <f t="shared" si="287"/>
        <v>0</v>
      </c>
      <c r="AA713" s="162">
        <f>IFERROR(VLOOKUP(N713,'P1 Intra-Europees'!$A$15:$H$25,8,0),0)*Z713</f>
        <v>0</v>
      </c>
      <c r="AB713" s="163">
        <f t="shared" si="288"/>
        <v>0</v>
      </c>
      <c r="AC713" s="157" t="str">
        <f>VLOOKUP(B713,'P2 Origin'!$C$21:$O$176,13,0)</f>
        <v>EUR</v>
      </c>
      <c r="AD713" s="164">
        <f t="shared" si="289"/>
        <v>0</v>
      </c>
      <c r="AE713" s="165">
        <f>IF(AU713&gt;0.1,VLOOKUP(B713,'P2 Origin'!$C$21:$M$176,3,0)*H713,0)</f>
        <v>0</v>
      </c>
      <c r="AF713" s="166">
        <f t="shared" si="290"/>
        <v>0</v>
      </c>
      <c r="AG713" s="165">
        <f>(VLOOKUP(B713,'P2 Origin'!$C$21:$M$176,4,0))*AF713</f>
        <v>0</v>
      </c>
      <c r="AH713" s="166">
        <f t="shared" si="291"/>
        <v>0</v>
      </c>
      <c r="AI713" s="165">
        <f>(VLOOKUP(B713,'P2 Origin'!$C$21:$M$176,5,0))*AH713</f>
        <v>0</v>
      </c>
      <c r="AJ713" s="166">
        <f t="shared" si="307"/>
        <v>0</v>
      </c>
      <c r="AK713" s="165">
        <f>(VLOOKUP(B713,'P2 Origin'!$C$21:$M$176,6,0))*AJ713</f>
        <v>0</v>
      </c>
      <c r="AL713" s="166">
        <f t="shared" si="292"/>
        <v>0</v>
      </c>
      <c r="AM713" s="165">
        <f>(VLOOKUP($B713,'P2 Origin'!$C$21:$M$176,7,0))*AL713</f>
        <v>0</v>
      </c>
      <c r="AN713" s="166">
        <f t="shared" si="293"/>
        <v>37</v>
      </c>
      <c r="AO713" s="165">
        <f>(VLOOKUP($B713,'P2 Origin'!$C$21:$M$176,8,0))*AN713</f>
        <v>0</v>
      </c>
      <c r="AP713" s="166">
        <f t="shared" si="294"/>
        <v>0</v>
      </c>
      <c r="AQ713" s="165">
        <f>(VLOOKUP($B713,'P2 Origin'!$C$21:$M$176,9,0))*AP713</f>
        <v>0</v>
      </c>
      <c r="AR713" s="155">
        <f t="shared" si="295"/>
        <v>1</v>
      </c>
      <c r="AS713" s="164">
        <f>(VLOOKUP(B713,'P2 Origin'!$C$21:$M$176,10,0))*K713</f>
        <v>0</v>
      </c>
      <c r="AT713" s="164">
        <f>(VLOOKUP(B713,'P2 Origin'!$C$21:$M$176,11,0))*J713</f>
        <v>0</v>
      </c>
      <c r="AU713" s="167">
        <v>37</v>
      </c>
      <c r="AV713" s="168">
        <v>37</v>
      </c>
      <c r="AW713" s="169">
        <v>0</v>
      </c>
      <c r="AX713" s="170">
        <f>IF(AU713&gt;=0.1,'P3 Bureaumarge zee- en luchtvr.'!$D$12,0)</f>
        <v>0</v>
      </c>
      <c r="AY713" s="163">
        <f t="shared" si="296"/>
        <v>0</v>
      </c>
      <c r="AZ713" s="157" t="str">
        <f>VLOOKUP(D713,'P4 Destination'!$C$21:$O$176,13,0)</f>
        <v>USD</v>
      </c>
      <c r="BA713" s="164">
        <f t="shared" si="297"/>
        <v>0</v>
      </c>
      <c r="BB713" s="171">
        <f>IF(AU713&gt;0.1,(VLOOKUP(D713,'P4 Destination'!$C$21:$M$176,3,0))*I713,0)</f>
        <v>0</v>
      </c>
      <c r="BC713" s="172">
        <f t="shared" si="298"/>
        <v>0</v>
      </c>
      <c r="BD713" s="171">
        <f>(VLOOKUP($D713,'P4 Destination'!$C$21:$M$176,4,0))*BC713</f>
        <v>0</v>
      </c>
      <c r="BE713" s="172">
        <f t="shared" si="299"/>
        <v>0</v>
      </c>
      <c r="BF713" s="171">
        <f>(VLOOKUP($D713,'P4 Destination'!$C$21:$M$176,5,0))*BE713</f>
        <v>0</v>
      </c>
      <c r="BG713" s="172">
        <f t="shared" si="300"/>
        <v>0</v>
      </c>
      <c r="BH713" s="171">
        <f>(VLOOKUP($D713,'P4 Destination'!$C$21:$M$176,6,0))*BG713</f>
        <v>0</v>
      </c>
      <c r="BI713" s="172">
        <f t="shared" si="301"/>
        <v>0</v>
      </c>
      <c r="BJ713" s="171">
        <f>(VLOOKUP($D713,'P4 Destination'!$C$21:$M$176,7,0))*BI713</f>
        <v>0</v>
      </c>
      <c r="BK713" s="172">
        <f t="shared" si="302"/>
        <v>37</v>
      </c>
      <c r="BL713" s="171">
        <f>(VLOOKUP($D713,'P4 Destination'!$C$21:$M$176,8,0))*BK713</f>
        <v>0</v>
      </c>
      <c r="BM713" s="172">
        <f t="shared" si="303"/>
        <v>0</v>
      </c>
      <c r="BN713" s="171">
        <f>(VLOOKUP($D713,'P4 Destination'!$C$21:$M$176,9,0))*BM713</f>
        <v>0</v>
      </c>
      <c r="BO713" s="154">
        <f t="shared" si="304"/>
        <v>1</v>
      </c>
      <c r="BP713" s="171">
        <f>(VLOOKUP(D713,'P4 Destination'!$C$21:$M$176,10,0))*K713</f>
        <v>0</v>
      </c>
      <c r="BQ713" s="171">
        <f>(VLOOKUP(D713,'P4 Destination'!$C$21:$M$176,11,0))*J713</f>
        <v>0</v>
      </c>
      <c r="BR713" s="173">
        <f t="shared" si="305"/>
        <v>0</v>
      </c>
      <c r="BS713" s="173">
        <f>(AV713*2500)*'P6 Verzekering'!$E$11</f>
        <v>0</v>
      </c>
      <c r="BT713" s="173">
        <f>(AW713*2500)*'P6 Verzekering'!$E$12</f>
        <v>0</v>
      </c>
      <c r="BU713" s="173">
        <f>(L713*2500)*'P6 Verzekering'!$E$13</f>
        <v>0</v>
      </c>
      <c r="BV713" s="173">
        <f t="shared" si="306"/>
        <v>0</v>
      </c>
      <c r="BW713"/>
      <c r="BX713"/>
    </row>
    <row r="714" spans="1:76">
      <c r="A714" s="152" t="s">
        <v>2387</v>
      </c>
      <c r="B714" s="152" t="s">
        <v>219</v>
      </c>
      <c r="C714" s="152" t="s">
        <v>219</v>
      </c>
      <c r="D714" s="152" t="s">
        <v>217</v>
      </c>
      <c r="E714" s="152" t="s">
        <v>216</v>
      </c>
      <c r="F714" s="153">
        <f t="shared" si="280"/>
        <v>50</v>
      </c>
      <c r="G714" s="154">
        <v>1</v>
      </c>
      <c r="H714" s="154">
        <f>IFERROR(VLOOKUP(B714,'P2 Origin'!$C$21:$Q$176,15,FALSE),0)</f>
        <v>0</v>
      </c>
      <c r="I714" s="154">
        <f>IFERROR(VLOOKUP(D714,'P4 Destination'!$C$21:$Q$176,15,FALSE),0)</f>
        <v>0</v>
      </c>
      <c r="J714" s="155"/>
      <c r="K714" s="155">
        <v>1</v>
      </c>
      <c r="L714" s="156">
        <v>0</v>
      </c>
      <c r="M714" s="155">
        <v>0</v>
      </c>
      <c r="N714" s="155">
        <v>0</v>
      </c>
      <c r="O714" s="157">
        <f t="shared" si="281"/>
        <v>0</v>
      </c>
      <c r="P714" s="158">
        <f t="shared" si="282"/>
        <v>0</v>
      </c>
      <c r="Q714" s="159">
        <f>IFERROR(VLOOKUP(N714,'P1 Intra-Europees'!$A$15:$H$25,3,0),0)*P714</f>
        <v>0</v>
      </c>
      <c r="R714" s="160">
        <f t="shared" si="283"/>
        <v>0</v>
      </c>
      <c r="S714" s="159">
        <f>IFERROR(VLOOKUP(N714,'P1 Intra-Europees'!$A$15:$H$25,4,0),0)*R714</f>
        <v>0</v>
      </c>
      <c r="T714" s="160">
        <f t="shared" si="284"/>
        <v>0</v>
      </c>
      <c r="U714" s="159">
        <f>IFERROR(VLOOKUP(N714,'P1 Intra-Europees'!$A$15:$H$25,5,0),0)*T714</f>
        <v>0</v>
      </c>
      <c r="V714" s="160">
        <f t="shared" si="285"/>
        <v>0</v>
      </c>
      <c r="W714" s="159">
        <f>IFERROR(VLOOKUP(N714,'P1 Intra-Europees'!$A$15:$H$25,6,0),0)*V714</f>
        <v>0</v>
      </c>
      <c r="X714" s="160">
        <f t="shared" si="286"/>
        <v>0</v>
      </c>
      <c r="Y714" s="159">
        <f>IFERROR(VLOOKUP(N714,'P1 Intra-Europees'!$A$15:$H$25,7,0),0)*X714</f>
        <v>0</v>
      </c>
      <c r="Z714" s="161">
        <f t="shared" si="287"/>
        <v>0</v>
      </c>
      <c r="AA714" s="162">
        <f>IFERROR(VLOOKUP(N714,'P1 Intra-Europees'!$A$15:$H$25,8,0),0)*Z714</f>
        <v>0</v>
      </c>
      <c r="AB714" s="163">
        <f t="shared" si="288"/>
        <v>0</v>
      </c>
      <c r="AC714" s="157" t="str">
        <f>VLOOKUP(B714,'P2 Origin'!$C$21:$O$176,13,0)</f>
        <v>EUR</v>
      </c>
      <c r="AD714" s="164">
        <f t="shared" si="289"/>
        <v>0</v>
      </c>
      <c r="AE714" s="165">
        <f>IF(AU714&gt;0.1,VLOOKUP(B714,'P2 Origin'!$C$21:$M$176,3,0)*H714,0)</f>
        <v>0</v>
      </c>
      <c r="AF714" s="166">
        <f t="shared" si="290"/>
        <v>0</v>
      </c>
      <c r="AG714" s="165">
        <f>(VLOOKUP(B714,'P2 Origin'!$C$21:$M$176,4,0))*AF714</f>
        <v>0</v>
      </c>
      <c r="AH714" s="166">
        <f t="shared" si="291"/>
        <v>0</v>
      </c>
      <c r="AI714" s="165">
        <f>(VLOOKUP(B714,'P2 Origin'!$C$21:$M$176,5,0))*AH714</f>
        <v>0</v>
      </c>
      <c r="AJ714" s="166">
        <f t="shared" si="307"/>
        <v>0</v>
      </c>
      <c r="AK714" s="165">
        <f>(VLOOKUP(B714,'P2 Origin'!$C$21:$M$176,6,0))*AJ714</f>
        <v>0</v>
      </c>
      <c r="AL714" s="166">
        <f t="shared" si="292"/>
        <v>0</v>
      </c>
      <c r="AM714" s="165">
        <f>(VLOOKUP($B714,'P2 Origin'!$C$21:$M$176,7,0))*AL714</f>
        <v>0</v>
      </c>
      <c r="AN714" s="166">
        <f t="shared" si="293"/>
        <v>0</v>
      </c>
      <c r="AO714" s="165">
        <f>(VLOOKUP($B714,'P2 Origin'!$C$21:$M$176,8,0))*AN714</f>
        <v>0</v>
      </c>
      <c r="AP714" s="166">
        <f t="shared" si="294"/>
        <v>50</v>
      </c>
      <c r="AQ714" s="165">
        <f>(VLOOKUP($B714,'P2 Origin'!$C$21:$M$176,9,0))*AP714</f>
        <v>0</v>
      </c>
      <c r="AR714" s="155">
        <f t="shared" si="295"/>
        <v>1</v>
      </c>
      <c r="AS714" s="164">
        <f>(VLOOKUP(B714,'P2 Origin'!$C$21:$M$176,10,0))*K714</f>
        <v>0</v>
      </c>
      <c r="AT714" s="164">
        <f>(VLOOKUP(B714,'P2 Origin'!$C$21:$M$176,11,0))*J714</f>
        <v>0</v>
      </c>
      <c r="AU714" s="167">
        <v>50</v>
      </c>
      <c r="AV714" s="168">
        <v>50</v>
      </c>
      <c r="AW714" s="169">
        <v>0</v>
      </c>
      <c r="AX714" s="170">
        <f>IF(AU714&gt;=0.1,'P3 Bureaumarge zee- en luchtvr.'!$D$12,0)</f>
        <v>0</v>
      </c>
      <c r="AY714" s="163">
        <f t="shared" si="296"/>
        <v>0</v>
      </c>
      <c r="AZ714" s="157" t="str">
        <f>VLOOKUP(D714,'P4 Destination'!$C$21:$O$176,13,0)</f>
        <v>EUR</v>
      </c>
      <c r="BA714" s="164">
        <f t="shared" si="297"/>
        <v>0</v>
      </c>
      <c r="BB714" s="171">
        <f>IF(AU714&gt;0.1,(VLOOKUP(D714,'P4 Destination'!$C$21:$M$176,3,0))*I714,0)</f>
        <v>0</v>
      </c>
      <c r="BC714" s="172">
        <f t="shared" si="298"/>
        <v>0</v>
      </c>
      <c r="BD714" s="171">
        <f>(VLOOKUP($D714,'P4 Destination'!$C$21:$M$176,4,0))*BC714</f>
        <v>0</v>
      </c>
      <c r="BE714" s="172">
        <f t="shared" si="299"/>
        <v>0</v>
      </c>
      <c r="BF714" s="171">
        <f>(VLOOKUP($D714,'P4 Destination'!$C$21:$M$176,5,0))*BE714</f>
        <v>0</v>
      </c>
      <c r="BG714" s="172">
        <f t="shared" si="300"/>
        <v>0</v>
      </c>
      <c r="BH714" s="171">
        <f>(VLOOKUP($D714,'P4 Destination'!$C$21:$M$176,6,0))*BG714</f>
        <v>0</v>
      </c>
      <c r="BI714" s="172">
        <f t="shared" si="301"/>
        <v>0</v>
      </c>
      <c r="BJ714" s="171">
        <f>(VLOOKUP($D714,'P4 Destination'!$C$21:$M$176,7,0))*BI714</f>
        <v>0</v>
      </c>
      <c r="BK714" s="172">
        <f t="shared" si="302"/>
        <v>0</v>
      </c>
      <c r="BL714" s="171">
        <f>(VLOOKUP($D714,'P4 Destination'!$C$21:$M$176,8,0))*BK714</f>
        <v>0</v>
      </c>
      <c r="BM714" s="172">
        <f t="shared" si="303"/>
        <v>50</v>
      </c>
      <c r="BN714" s="171">
        <f>(VLOOKUP($D714,'P4 Destination'!$C$21:$M$176,9,0))*BM714</f>
        <v>0</v>
      </c>
      <c r="BO714" s="154">
        <f t="shared" si="304"/>
        <v>1</v>
      </c>
      <c r="BP714" s="171">
        <f>(VLOOKUP(D714,'P4 Destination'!$C$21:$M$176,10,0))*K714</f>
        <v>0</v>
      </c>
      <c r="BQ714" s="171">
        <f>(VLOOKUP(D714,'P4 Destination'!$C$21:$M$176,11,0))*J714</f>
        <v>0</v>
      </c>
      <c r="BR714" s="173">
        <f t="shared" si="305"/>
        <v>0</v>
      </c>
      <c r="BS714" s="173">
        <f>(AV714*2500)*'P6 Verzekering'!$E$11</f>
        <v>0</v>
      </c>
      <c r="BT714" s="173">
        <f>(AW714*2500)*'P6 Verzekering'!$E$12</f>
        <v>0</v>
      </c>
      <c r="BU714" s="173">
        <f>(L714*2500)*'P6 Verzekering'!$E$13</f>
        <v>0</v>
      </c>
      <c r="BV714" s="173">
        <f t="shared" si="306"/>
        <v>0</v>
      </c>
      <c r="BW714"/>
      <c r="BX714"/>
    </row>
    <row r="715" spans="1:76">
      <c r="A715" s="152" t="s">
        <v>2388</v>
      </c>
      <c r="B715" s="152" t="s">
        <v>219</v>
      </c>
      <c r="C715" s="152" t="s">
        <v>219</v>
      </c>
      <c r="D715" s="152" t="s">
        <v>165</v>
      </c>
      <c r="E715" s="152" t="s">
        <v>161</v>
      </c>
      <c r="F715" s="153">
        <f t="shared" ref="F715:F778" si="308">SUM(L715,AU715)</f>
        <v>23</v>
      </c>
      <c r="G715" s="154">
        <v>1</v>
      </c>
      <c r="H715" s="154">
        <f>IFERROR(VLOOKUP(B715,'P2 Origin'!$C$21:$Q$176,15,FALSE),0)</f>
        <v>0</v>
      </c>
      <c r="I715" s="154">
        <f>IFERROR(VLOOKUP(D715,'P4 Destination'!$C$21:$Q$176,15,FALSE),0)</f>
        <v>0</v>
      </c>
      <c r="J715" s="155">
        <v>1</v>
      </c>
      <c r="K715" s="155"/>
      <c r="L715" s="156">
        <v>0</v>
      </c>
      <c r="M715" s="155">
        <v>0</v>
      </c>
      <c r="N715" s="155">
        <v>0</v>
      </c>
      <c r="O715" s="157">
        <f t="shared" ref="O715:O778" si="309">SUM(Q715,S715,U715,W715,Y715,AA715)</f>
        <v>0</v>
      </c>
      <c r="P715" s="158">
        <f t="shared" ref="P715:P778" si="310">IF(AND(L715&gt;=0.1,L715&lt;=15),L715,0)</f>
        <v>0</v>
      </c>
      <c r="Q715" s="159">
        <f>IFERROR(VLOOKUP(N715,'P1 Intra-Europees'!$A$15:$H$25,3,0),0)*P715</f>
        <v>0</v>
      </c>
      <c r="R715" s="160">
        <f t="shared" ref="R715:R778" si="311">(IF(AND(L715&gt;=15.1,L715&lt;=25),L715,0))</f>
        <v>0</v>
      </c>
      <c r="S715" s="159">
        <f>IFERROR(VLOOKUP(N715,'P1 Intra-Europees'!$A$15:$H$25,4,0),0)*R715</f>
        <v>0</v>
      </c>
      <c r="T715" s="160">
        <f t="shared" ref="T715:T778" si="312">IF(AND(L715&gt;=25.1,L715&lt;=35),L715,0)</f>
        <v>0</v>
      </c>
      <c r="U715" s="159">
        <f>IFERROR(VLOOKUP(N715,'P1 Intra-Europees'!$A$15:$H$25,5,0),0)*T715</f>
        <v>0</v>
      </c>
      <c r="V715" s="160">
        <f t="shared" ref="V715:V778" si="313">IF(AND(L715&gt;=35.1,L715&lt;=45),L715,0)</f>
        <v>0</v>
      </c>
      <c r="W715" s="159">
        <f>IFERROR(VLOOKUP(N715,'P1 Intra-Europees'!$A$15:$H$25,6,0),0)*V715</f>
        <v>0</v>
      </c>
      <c r="X715" s="160">
        <f t="shared" ref="X715:X778" si="314">IF(AND(L715&gt;=45.1,L715&lt;=150),L715,0)</f>
        <v>0</v>
      </c>
      <c r="Y715" s="159">
        <f>IFERROR(VLOOKUP(N715,'P1 Intra-Europees'!$A$15:$H$25,7,0),0)*X715</f>
        <v>0</v>
      </c>
      <c r="Z715" s="161">
        <f t="shared" ref="Z715:Z778" si="315">IF(L715&gt;=0.1,G715,0)</f>
        <v>0</v>
      </c>
      <c r="AA715" s="162">
        <f>IFERROR(VLOOKUP(N715,'P1 Intra-Europees'!$A$15:$H$25,8,0),0)*Z715</f>
        <v>0</v>
      </c>
      <c r="AB715" s="163">
        <f t="shared" ref="AB715:AB778" si="316">IF(AC715=$AC$8,0.95,1)*AD715</f>
        <v>0</v>
      </c>
      <c r="AC715" s="157" t="str">
        <f>VLOOKUP(B715,'P2 Origin'!$C$21:$O$176,13,0)</f>
        <v>EUR</v>
      </c>
      <c r="AD715" s="164">
        <f t="shared" ref="AD715:AD778" si="317">SUM(AE715,AG715,AI715,AK715,AS715,AT715,AM715,AO715,AQ715)</f>
        <v>0</v>
      </c>
      <c r="AE715" s="165">
        <f>IF(AU715&gt;0.1,VLOOKUP(B715,'P2 Origin'!$C$21:$M$176,3,0)*H715,0)</f>
        <v>0</v>
      </c>
      <c r="AF715" s="166">
        <f t="shared" ref="AF715:AF778" si="318">IF(AND(AU715&gt;=0.1,AU715&lt;=5.99),AU715,0)</f>
        <v>0</v>
      </c>
      <c r="AG715" s="165">
        <f>(VLOOKUP(B715,'P2 Origin'!$C$21:$M$176,4,0))*AF715</f>
        <v>0</v>
      </c>
      <c r="AH715" s="166">
        <f t="shared" ref="AH715:AH778" si="319">IF(AND(AU715&gt;=6,AU715&lt;=15.99),$AU715,0)</f>
        <v>0</v>
      </c>
      <c r="AI715" s="165">
        <f>(VLOOKUP(B715,'P2 Origin'!$C$21:$M$176,5,0))*AH715</f>
        <v>0</v>
      </c>
      <c r="AJ715" s="166">
        <f t="shared" si="307"/>
        <v>23</v>
      </c>
      <c r="AK715" s="165">
        <f>(VLOOKUP(B715,'P2 Origin'!$C$21:$M$176,6,0))*AJ715</f>
        <v>0</v>
      </c>
      <c r="AL715" s="166">
        <f t="shared" ref="AL715:AL778" si="320">IF(AND($AU715&gt;=26,$AU715&lt;=35.99),$AU715,0)</f>
        <v>0</v>
      </c>
      <c r="AM715" s="165">
        <f>(VLOOKUP($B715,'P2 Origin'!$C$21:$M$176,7,0))*AL715</f>
        <v>0</v>
      </c>
      <c r="AN715" s="166">
        <f t="shared" ref="AN715:AN778" si="321">IF(AND($AU715&gt;=36,$AU715&lt;=45.99),$AU715,0)</f>
        <v>0</v>
      </c>
      <c r="AO715" s="165">
        <f>(VLOOKUP($B715,'P2 Origin'!$C$21:$M$176,8,0))*AN715</f>
        <v>0</v>
      </c>
      <c r="AP715" s="166">
        <f t="shared" ref="AP715:AP778" si="322">IF(AND($AU715&gt;=46,$AU715&lt;=100),$AU715,0)</f>
        <v>0</v>
      </c>
      <c r="AQ715" s="165">
        <f>(VLOOKUP($B715,'P2 Origin'!$C$21:$M$176,9,0))*AP715</f>
        <v>0</v>
      </c>
      <c r="AR715" s="155">
        <f t="shared" ref="AR715:AR778" si="323">IF(AU715&gt;=0.1,G715,0)</f>
        <v>1</v>
      </c>
      <c r="AS715" s="164">
        <f>(VLOOKUP(B715,'P2 Origin'!$C$21:$M$176,10,0))*K715</f>
        <v>0</v>
      </c>
      <c r="AT715" s="164">
        <f>(VLOOKUP(B715,'P2 Origin'!$C$21:$M$176,11,0))*J715</f>
        <v>0</v>
      </c>
      <c r="AU715" s="167">
        <v>23</v>
      </c>
      <c r="AV715" s="168">
        <v>23</v>
      </c>
      <c r="AW715" s="169">
        <v>0</v>
      </c>
      <c r="AX715" s="170">
        <f>IF(AU715&gt;=0.1,'P3 Bureaumarge zee- en luchtvr.'!$D$12,0)</f>
        <v>0</v>
      </c>
      <c r="AY715" s="163">
        <f t="shared" ref="AY715:AY778" si="324">IF(AZ715=$AC$8,0.95,1)*BA715</f>
        <v>0</v>
      </c>
      <c r="AZ715" s="157" t="str">
        <f>VLOOKUP(D715,'P4 Destination'!$C$21:$O$176,13,0)</f>
        <v>EUR</v>
      </c>
      <c r="BA715" s="164">
        <f t="shared" ref="BA715:BA778" si="325">SUM(BB715,BD715,BF715,BN715,BP715,BQ715,BH715,BJ715,BL715)</f>
        <v>0</v>
      </c>
      <c r="BB715" s="171">
        <f>IF(AU715&gt;0.1,(VLOOKUP(D715,'P4 Destination'!$C$21:$M$176,3,0))*I715,0)</f>
        <v>0</v>
      </c>
      <c r="BC715" s="172">
        <f t="shared" ref="BC715:BC778" si="326">IF(AND($AU715&gt;=0.1,$AU715&lt;=5),$AU715,0)</f>
        <v>0</v>
      </c>
      <c r="BD715" s="171">
        <f>(VLOOKUP($D715,'P4 Destination'!$C$21:$M$176,4,0))*BC715</f>
        <v>0</v>
      </c>
      <c r="BE715" s="172">
        <f t="shared" ref="BE715:BE778" si="327">IF(AND($AU715&gt;=6,$AU715&lt;=15.99),$AU715,0)</f>
        <v>0</v>
      </c>
      <c r="BF715" s="171">
        <f>(VLOOKUP($D715,'P4 Destination'!$C$21:$M$176,5,0))*BE715</f>
        <v>0</v>
      </c>
      <c r="BG715" s="172">
        <f t="shared" ref="BG715:BG778" si="328">IF(AND($AU715&gt;=16,$AU715&lt;=25.99),$AU715,0)</f>
        <v>23</v>
      </c>
      <c r="BH715" s="171">
        <f>(VLOOKUP($D715,'P4 Destination'!$C$21:$M$176,6,0))*BG715</f>
        <v>0</v>
      </c>
      <c r="BI715" s="172">
        <f t="shared" ref="BI715:BI778" si="329">IF(AND($AU715&gt;=26,$AU715&lt;=35.99),$AU715,0)</f>
        <v>0</v>
      </c>
      <c r="BJ715" s="171">
        <f>(VLOOKUP($D715,'P4 Destination'!$C$21:$M$176,7,0))*BI715</f>
        <v>0</v>
      </c>
      <c r="BK715" s="172">
        <f t="shared" ref="BK715:BK778" si="330">IF(AND($AU715&gt;=36,$AU715&lt;=45.99),$AU715,0)</f>
        <v>0</v>
      </c>
      <c r="BL715" s="171">
        <f>(VLOOKUP($D715,'P4 Destination'!$C$21:$M$176,8,0))*BK715</f>
        <v>0</v>
      </c>
      <c r="BM715" s="172">
        <f t="shared" ref="BM715:BM778" si="331">IF(AND($AU715&gt;=46,$AU715&lt;=100),$AU715,0)</f>
        <v>0</v>
      </c>
      <c r="BN715" s="171">
        <f>(VLOOKUP($D715,'P4 Destination'!$C$21:$M$176,9,0))*BM715</f>
        <v>0</v>
      </c>
      <c r="BO715" s="154">
        <f t="shared" ref="BO715:BO778" si="332">IF(AU715&gt;=0.1,G715,0)</f>
        <v>1</v>
      </c>
      <c r="BP715" s="171">
        <f>(VLOOKUP(D715,'P4 Destination'!$C$21:$M$176,10,0))*K715</f>
        <v>0</v>
      </c>
      <c r="BQ715" s="171">
        <f>(VLOOKUP(D715,'P4 Destination'!$C$21:$M$176,11,0))*J715</f>
        <v>0</v>
      </c>
      <c r="BR715" s="173">
        <f t="shared" ref="BR715:BR778" si="333">SUM(BS715:BU715)</f>
        <v>0</v>
      </c>
      <c r="BS715" s="173">
        <f>(AV715*2500)*'P6 Verzekering'!$E$11</f>
        <v>0</v>
      </c>
      <c r="BT715" s="173">
        <f>(AW715*2500)*'P6 Verzekering'!$E$12</f>
        <v>0</v>
      </c>
      <c r="BU715" s="173">
        <f>(L715*2500)*'P6 Verzekering'!$E$13</f>
        <v>0</v>
      </c>
      <c r="BV715" s="173">
        <f t="shared" ref="BV715:BV778" si="334">SUM(O715,AB715,AX715,AY715,BR715)</f>
        <v>0</v>
      </c>
      <c r="BW715"/>
      <c r="BX715"/>
    </row>
    <row r="716" spans="1:76">
      <c r="A716" s="152" t="s">
        <v>2401</v>
      </c>
      <c r="B716" s="152" t="s">
        <v>219</v>
      </c>
      <c r="C716" s="152" t="s">
        <v>219</v>
      </c>
      <c r="D716" s="152" t="s">
        <v>462</v>
      </c>
      <c r="E716" s="152" t="s">
        <v>453</v>
      </c>
      <c r="F716" s="153">
        <f t="shared" si="308"/>
        <v>17</v>
      </c>
      <c r="G716" s="154">
        <v>1</v>
      </c>
      <c r="H716" s="154">
        <f>IFERROR(VLOOKUP(B716,'P2 Origin'!$C$21:$Q$176,15,FALSE),0)</f>
        <v>0</v>
      </c>
      <c r="I716" s="154">
        <f>IFERROR(VLOOKUP(D716,'P4 Destination'!$C$21:$Q$176,15,FALSE),0)</f>
        <v>1</v>
      </c>
      <c r="J716" s="155">
        <v>1</v>
      </c>
      <c r="K716" s="155"/>
      <c r="L716" s="156">
        <v>0</v>
      </c>
      <c r="M716" s="155">
        <v>0</v>
      </c>
      <c r="N716" s="155">
        <v>0</v>
      </c>
      <c r="O716" s="157">
        <f t="shared" si="309"/>
        <v>0</v>
      </c>
      <c r="P716" s="158">
        <f t="shared" si="310"/>
        <v>0</v>
      </c>
      <c r="Q716" s="159">
        <f>IFERROR(VLOOKUP(N716,'P1 Intra-Europees'!$A$15:$H$25,3,0),0)*P716</f>
        <v>0</v>
      </c>
      <c r="R716" s="160">
        <f t="shared" si="311"/>
        <v>0</v>
      </c>
      <c r="S716" s="159">
        <f>IFERROR(VLOOKUP(N716,'P1 Intra-Europees'!$A$15:$H$25,4,0),0)*R716</f>
        <v>0</v>
      </c>
      <c r="T716" s="160">
        <f t="shared" si="312"/>
        <v>0</v>
      </c>
      <c r="U716" s="159">
        <f>IFERROR(VLOOKUP(N716,'P1 Intra-Europees'!$A$15:$H$25,5,0),0)*T716</f>
        <v>0</v>
      </c>
      <c r="V716" s="160">
        <f t="shared" si="313"/>
        <v>0</v>
      </c>
      <c r="W716" s="159">
        <f>IFERROR(VLOOKUP(N716,'P1 Intra-Europees'!$A$15:$H$25,6,0),0)*V716</f>
        <v>0</v>
      </c>
      <c r="X716" s="160">
        <f t="shared" si="314"/>
        <v>0</v>
      </c>
      <c r="Y716" s="159">
        <f>IFERROR(VLOOKUP(N716,'P1 Intra-Europees'!$A$15:$H$25,7,0),0)*X716</f>
        <v>0</v>
      </c>
      <c r="Z716" s="161">
        <f t="shared" si="315"/>
        <v>0</v>
      </c>
      <c r="AA716" s="162">
        <f>IFERROR(VLOOKUP(N716,'P1 Intra-Europees'!$A$15:$H$25,8,0),0)*Z716</f>
        <v>0</v>
      </c>
      <c r="AB716" s="163">
        <f t="shared" si="316"/>
        <v>0</v>
      </c>
      <c r="AC716" s="157" t="str">
        <f>VLOOKUP(B716,'P2 Origin'!$C$21:$O$176,13,0)</f>
        <v>EUR</v>
      </c>
      <c r="AD716" s="164">
        <f t="shared" si="317"/>
        <v>0</v>
      </c>
      <c r="AE716" s="165">
        <f>IF(AU716&gt;0.1,VLOOKUP(B716,'P2 Origin'!$C$21:$M$176,3,0)*H716,0)</f>
        <v>0</v>
      </c>
      <c r="AF716" s="166">
        <f t="shared" si="318"/>
        <v>0</v>
      </c>
      <c r="AG716" s="165">
        <f>(VLOOKUP(B716,'P2 Origin'!$C$21:$M$176,4,0))*AF716</f>
        <v>0</v>
      </c>
      <c r="AH716" s="166">
        <f t="shared" si="319"/>
        <v>0</v>
      </c>
      <c r="AI716" s="165">
        <f>(VLOOKUP(B716,'P2 Origin'!$C$21:$M$176,5,0))*AH716</f>
        <v>0</v>
      </c>
      <c r="AJ716" s="166">
        <f t="shared" si="307"/>
        <v>17</v>
      </c>
      <c r="AK716" s="165">
        <f>(VLOOKUP(B716,'P2 Origin'!$C$21:$M$176,6,0))*AJ716</f>
        <v>0</v>
      </c>
      <c r="AL716" s="166">
        <f t="shared" si="320"/>
        <v>0</v>
      </c>
      <c r="AM716" s="165">
        <f>(VLOOKUP($B716,'P2 Origin'!$C$21:$M$176,7,0))*AL716</f>
        <v>0</v>
      </c>
      <c r="AN716" s="166">
        <f t="shared" si="321"/>
        <v>0</v>
      </c>
      <c r="AO716" s="165">
        <f>(VLOOKUP($B716,'P2 Origin'!$C$21:$M$176,8,0))*AN716</f>
        <v>0</v>
      </c>
      <c r="AP716" s="166">
        <f t="shared" si="322"/>
        <v>0</v>
      </c>
      <c r="AQ716" s="165">
        <f>(VLOOKUP($B716,'P2 Origin'!$C$21:$M$176,9,0))*AP716</f>
        <v>0</v>
      </c>
      <c r="AR716" s="155">
        <f t="shared" si="323"/>
        <v>1</v>
      </c>
      <c r="AS716" s="164">
        <f>(VLOOKUP(B716,'P2 Origin'!$C$21:$M$176,10,0))*K716</f>
        <v>0</v>
      </c>
      <c r="AT716" s="164">
        <f>(VLOOKUP(B716,'P2 Origin'!$C$21:$M$176,11,0))*J716</f>
        <v>0</v>
      </c>
      <c r="AU716" s="167">
        <v>17</v>
      </c>
      <c r="AV716" s="168">
        <v>17</v>
      </c>
      <c r="AW716" s="169">
        <v>0</v>
      </c>
      <c r="AX716" s="170">
        <f>IF(AU716&gt;=0.1,'P3 Bureaumarge zee- en luchtvr.'!$D$12,0)</f>
        <v>0</v>
      </c>
      <c r="AY716" s="163">
        <f t="shared" si="324"/>
        <v>0</v>
      </c>
      <c r="AZ716" s="157" t="str">
        <f>VLOOKUP(D716,'P4 Destination'!$C$21:$O$176,13,0)</f>
        <v>USD</v>
      </c>
      <c r="BA716" s="164">
        <f t="shared" si="325"/>
        <v>0</v>
      </c>
      <c r="BB716" s="171">
        <f>IF(AU716&gt;0.1,(VLOOKUP(D716,'P4 Destination'!$C$21:$M$176,3,0))*I716,0)</f>
        <v>0</v>
      </c>
      <c r="BC716" s="172">
        <f t="shared" si="326"/>
        <v>0</v>
      </c>
      <c r="BD716" s="171">
        <f>(VLOOKUP($D716,'P4 Destination'!$C$21:$M$176,4,0))*BC716</f>
        <v>0</v>
      </c>
      <c r="BE716" s="172">
        <f t="shared" si="327"/>
        <v>0</v>
      </c>
      <c r="BF716" s="171">
        <f>(VLOOKUP($D716,'P4 Destination'!$C$21:$M$176,5,0))*BE716</f>
        <v>0</v>
      </c>
      <c r="BG716" s="172">
        <f t="shared" si="328"/>
        <v>17</v>
      </c>
      <c r="BH716" s="171">
        <f>(VLOOKUP($D716,'P4 Destination'!$C$21:$M$176,6,0))*BG716</f>
        <v>0</v>
      </c>
      <c r="BI716" s="172">
        <f t="shared" si="329"/>
        <v>0</v>
      </c>
      <c r="BJ716" s="171">
        <f>(VLOOKUP($D716,'P4 Destination'!$C$21:$M$176,7,0))*BI716</f>
        <v>0</v>
      </c>
      <c r="BK716" s="172">
        <f t="shared" si="330"/>
        <v>0</v>
      </c>
      <c r="BL716" s="171">
        <f>(VLOOKUP($D716,'P4 Destination'!$C$21:$M$176,8,0))*BK716</f>
        <v>0</v>
      </c>
      <c r="BM716" s="172">
        <f t="shared" si="331"/>
        <v>0</v>
      </c>
      <c r="BN716" s="171">
        <f>(VLOOKUP($D716,'P4 Destination'!$C$21:$M$176,9,0))*BM716</f>
        <v>0</v>
      </c>
      <c r="BO716" s="154">
        <f t="shared" si="332"/>
        <v>1</v>
      </c>
      <c r="BP716" s="171">
        <f>(VLOOKUP(D716,'P4 Destination'!$C$21:$M$176,10,0))*K716</f>
        <v>0</v>
      </c>
      <c r="BQ716" s="171">
        <f>(VLOOKUP(D716,'P4 Destination'!$C$21:$M$176,11,0))*J716</f>
        <v>0</v>
      </c>
      <c r="BR716" s="173">
        <f t="shared" si="333"/>
        <v>0</v>
      </c>
      <c r="BS716" s="173">
        <f>(AV716*2500)*'P6 Verzekering'!$E$11</f>
        <v>0</v>
      </c>
      <c r="BT716" s="173">
        <f>(AW716*2500)*'P6 Verzekering'!$E$12</f>
        <v>0</v>
      </c>
      <c r="BU716" s="173">
        <f>(L716*2500)*'P6 Verzekering'!$E$13</f>
        <v>0</v>
      </c>
      <c r="BV716" s="173">
        <f t="shared" si="334"/>
        <v>0</v>
      </c>
      <c r="BW716"/>
      <c r="BX716"/>
    </row>
    <row r="717" spans="1:76">
      <c r="A717" s="152" t="s">
        <v>2402</v>
      </c>
      <c r="B717" s="152" t="s">
        <v>219</v>
      </c>
      <c r="C717" s="152" t="s">
        <v>219</v>
      </c>
      <c r="D717" s="152" t="s">
        <v>462</v>
      </c>
      <c r="E717" s="152" t="s">
        <v>453</v>
      </c>
      <c r="F717" s="153">
        <f t="shared" si="308"/>
        <v>28</v>
      </c>
      <c r="G717" s="154">
        <v>1</v>
      </c>
      <c r="H717" s="154">
        <f>IFERROR(VLOOKUP(B717,'P2 Origin'!$C$21:$Q$176,15,FALSE),0)</f>
        <v>0</v>
      </c>
      <c r="I717" s="154">
        <f>IFERROR(VLOOKUP(D717,'P4 Destination'!$C$21:$Q$176,15,FALSE),0)</f>
        <v>1</v>
      </c>
      <c r="J717" s="155">
        <v>1</v>
      </c>
      <c r="K717" s="155"/>
      <c r="L717" s="156">
        <v>0</v>
      </c>
      <c r="M717" s="155">
        <v>0</v>
      </c>
      <c r="N717" s="155">
        <v>0</v>
      </c>
      <c r="O717" s="157">
        <f t="shared" si="309"/>
        <v>0</v>
      </c>
      <c r="P717" s="158">
        <f t="shared" si="310"/>
        <v>0</v>
      </c>
      <c r="Q717" s="159">
        <f>IFERROR(VLOOKUP(N717,'P1 Intra-Europees'!$A$15:$H$25,3,0),0)*P717</f>
        <v>0</v>
      </c>
      <c r="R717" s="160">
        <f t="shared" si="311"/>
        <v>0</v>
      </c>
      <c r="S717" s="159">
        <f>IFERROR(VLOOKUP(N717,'P1 Intra-Europees'!$A$15:$H$25,4,0),0)*R717</f>
        <v>0</v>
      </c>
      <c r="T717" s="160">
        <f t="shared" si="312"/>
        <v>0</v>
      </c>
      <c r="U717" s="159">
        <f>IFERROR(VLOOKUP(N717,'P1 Intra-Europees'!$A$15:$H$25,5,0),0)*T717</f>
        <v>0</v>
      </c>
      <c r="V717" s="160">
        <f t="shared" si="313"/>
        <v>0</v>
      </c>
      <c r="W717" s="159">
        <f>IFERROR(VLOOKUP(N717,'P1 Intra-Europees'!$A$15:$H$25,6,0),0)*V717</f>
        <v>0</v>
      </c>
      <c r="X717" s="160">
        <f t="shared" si="314"/>
        <v>0</v>
      </c>
      <c r="Y717" s="159">
        <f>IFERROR(VLOOKUP(N717,'P1 Intra-Europees'!$A$15:$H$25,7,0),0)*X717</f>
        <v>0</v>
      </c>
      <c r="Z717" s="161">
        <f t="shared" si="315"/>
        <v>0</v>
      </c>
      <c r="AA717" s="162">
        <f>IFERROR(VLOOKUP(N717,'P1 Intra-Europees'!$A$15:$H$25,8,0),0)*Z717</f>
        <v>0</v>
      </c>
      <c r="AB717" s="163">
        <f t="shared" si="316"/>
        <v>0</v>
      </c>
      <c r="AC717" s="157" t="str">
        <f>VLOOKUP(B717,'P2 Origin'!$C$21:$O$176,13,0)</f>
        <v>EUR</v>
      </c>
      <c r="AD717" s="164">
        <f t="shared" si="317"/>
        <v>0</v>
      </c>
      <c r="AE717" s="165">
        <f>IF(AU717&gt;0.1,VLOOKUP(B717,'P2 Origin'!$C$21:$M$176,3,0)*H717,0)</f>
        <v>0</v>
      </c>
      <c r="AF717" s="166">
        <f t="shared" si="318"/>
        <v>0</v>
      </c>
      <c r="AG717" s="165">
        <f>(VLOOKUP(B717,'P2 Origin'!$C$21:$M$176,4,0))*AF717</f>
        <v>0</v>
      </c>
      <c r="AH717" s="166">
        <f t="shared" si="319"/>
        <v>0</v>
      </c>
      <c r="AI717" s="165">
        <f>(VLOOKUP(B717,'P2 Origin'!$C$21:$M$176,5,0))*AH717</f>
        <v>0</v>
      </c>
      <c r="AJ717" s="166">
        <f t="shared" si="307"/>
        <v>0</v>
      </c>
      <c r="AK717" s="165">
        <f>(VLOOKUP(B717,'P2 Origin'!$C$21:$M$176,6,0))*AJ717</f>
        <v>0</v>
      </c>
      <c r="AL717" s="166">
        <f t="shared" si="320"/>
        <v>28</v>
      </c>
      <c r="AM717" s="165">
        <f>(VLOOKUP($B717,'P2 Origin'!$C$21:$M$176,7,0))*AL717</f>
        <v>0</v>
      </c>
      <c r="AN717" s="166">
        <f t="shared" si="321"/>
        <v>0</v>
      </c>
      <c r="AO717" s="165">
        <f>(VLOOKUP($B717,'P2 Origin'!$C$21:$M$176,8,0))*AN717</f>
        <v>0</v>
      </c>
      <c r="AP717" s="166">
        <f t="shared" si="322"/>
        <v>0</v>
      </c>
      <c r="AQ717" s="165">
        <f>(VLOOKUP($B717,'P2 Origin'!$C$21:$M$176,9,0))*AP717</f>
        <v>0</v>
      </c>
      <c r="AR717" s="155">
        <f t="shared" si="323"/>
        <v>1</v>
      </c>
      <c r="AS717" s="164">
        <f>(VLOOKUP(B717,'P2 Origin'!$C$21:$M$176,10,0))*K717</f>
        <v>0</v>
      </c>
      <c r="AT717" s="164">
        <f>(VLOOKUP(B717,'P2 Origin'!$C$21:$M$176,11,0))*J717</f>
        <v>0</v>
      </c>
      <c r="AU717" s="167">
        <v>28</v>
      </c>
      <c r="AV717" s="168">
        <v>28</v>
      </c>
      <c r="AW717" s="169">
        <v>0</v>
      </c>
      <c r="AX717" s="170">
        <f>IF(AU717&gt;=0.1,'P3 Bureaumarge zee- en luchtvr.'!$D$12,0)</f>
        <v>0</v>
      </c>
      <c r="AY717" s="163">
        <f t="shared" si="324"/>
        <v>0</v>
      </c>
      <c r="AZ717" s="157" t="str">
        <f>VLOOKUP(D717,'P4 Destination'!$C$21:$O$176,13,0)</f>
        <v>USD</v>
      </c>
      <c r="BA717" s="164">
        <f t="shared" si="325"/>
        <v>0</v>
      </c>
      <c r="BB717" s="171">
        <f>IF(AU717&gt;0.1,(VLOOKUP(D717,'P4 Destination'!$C$21:$M$176,3,0))*I717,0)</f>
        <v>0</v>
      </c>
      <c r="BC717" s="172">
        <f t="shared" si="326"/>
        <v>0</v>
      </c>
      <c r="BD717" s="171">
        <f>(VLOOKUP($D717,'P4 Destination'!$C$21:$M$176,4,0))*BC717</f>
        <v>0</v>
      </c>
      <c r="BE717" s="172">
        <f t="shared" si="327"/>
        <v>0</v>
      </c>
      <c r="BF717" s="171">
        <f>(VLOOKUP($D717,'P4 Destination'!$C$21:$M$176,5,0))*BE717</f>
        <v>0</v>
      </c>
      <c r="BG717" s="172">
        <f t="shared" si="328"/>
        <v>0</v>
      </c>
      <c r="BH717" s="171">
        <f>(VLOOKUP($D717,'P4 Destination'!$C$21:$M$176,6,0))*BG717</f>
        <v>0</v>
      </c>
      <c r="BI717" s="172">
        <f t="shared" si="329"/>
        <v>28</v>
      </c>
      <c r="BJ717" s="171">
        <f>(VLOOKUP($D717,'P4 Destination'!$C$21:$M$176,7,0))*BI717</f>
        <v>0</v>
      </c>
      <c r="BK717" s="172">
        <f t="shared" si="330"/>
        <v>0</v>
      </c>
      <c r="BL717" s="171">
        <f>(VLOOKUP($D717,'P4 Destination'!$C$21:$M$176,8,0))*BK717</f>
        <v>0</v>
      </c>
      <c r="BM717" s="172">
        <f t="shared" si="331"/>
        <v>0</v>
      </c>
      <c r="BN717" s="171">
        <f>(VLOOKUP($D717,'P4 Destination'!$C$21:$M$176,9,0))*BM717</f>
        <v>0</v>
      </c>
      <c r="BO717" s="154">
        <f t="shared" si="332"/>
        <v>1</v>
      </c>
      <c r="BP717" s="171">
        <f>(VLOOKUP(D717,'P4 Destination'!$C$21:$M$176,10,0))*K717</f>
        <v>0</v>
      </c>
      <c r="BQ717" s="171">
        <f>(VLOOKUP(D717,'P4 Destination'!$C$21:$M$176,11,0))*J717</f>
        <v>0</v>
      </c>
      <c r="BR717" s="173">
        <f t="shared" si="333"/>
        <v>0</v>
      </c>
      <c r="BS717" s="173">
        <f>(AV717*2500)*'P6 Verzekering'!$E$11</f>
        <v>0</v>
      </c>
      <c r="BT717" s="173">
        <f>(AW717*2500)*'P6 Verzekering'!$E$12</f>
        <v>0</v>
      </c>
      <c r="BU717" s="173">
        <f>(L717*2500)*'P6 Verzekering'!$E$13</f>
        <v>0</v>
      </c>
      <c r="BV717" s="173">
        <f t="shared" si="334"/>
        <v>0</v>
      </c>
      <c r="BW717"/>
      <c r="BX717"/>
    </row>
    <row r="718" spans="1:76">
      <c r="A718" s="152" t="s">
        <v>2403</v>
      </c>
      <c r="B718" s="152" t="s">
        <v>219</v>
      </c>
      <c r="C718" s="152" t="s">
        <v>219</v>
      </c>
      <c r="D718" s="152" t="s">
        <v>462</v>
      </c>
      <c r="E718" s="152" t="s">
        <v>453</v>
      </c>
      <c r="F718" s="153">
        <f t="shared" si="308"/>
        <v>18</v>
      </c>
      <c r="G718" s="154">
        <v>1</v>
      </c>
      <c r="H718" s="154">
        <f>IFERROR(VLOOKUP(B718,'P2 Origin'!$C$21:$Q$176,15,FALSE),0)</f>
        <v>0</v>
      </c>
      <c r="I718" s="154">
        <f>IFERROR(VLOOKUP(D718,'P4 Destination'!$C$21:$Q$176,15,FALSE),0)</f>
        <v>1</v>
      </c>
      <c r="J718" s="155">
        <v>1</v>
      </c>
      <c r="K718" s="155"/>
      <c r="L718" s="156">
        <v>0</v>
      </c>
      <c r="M718" s="155">
        <v>0</v>
      </c>
      <c r="N718" s="155">
        <v>0</v>
      </c>
      <c r="O718" s="157">
        <f t="shared" si="309"/>
        <v>0</v>
      </c>
      <c r="P718" s="158">
        <f t="shared" si="310"/>
        <v>0</v>
      </c>
      <c r="Q718" s="159">
        <f>IFERROR(VLOOKUP(N718,'P1 Intra-Europees'!$A$15:$H$25,3,0),0)*P718</f>
        <v>0</v>
      </c>
      <c r="R718" s="160">
        <f t="shared" si="311"/>
        <v>0</v>
      </c>
      <c r="S718" s="159">
        <f>IFERROR(VLOOKUP(N718,'P1 Intra-Europees'!$A$15:$H$25,4,0),0)*R718</f>
        <v>0</v>
      </c>
      <c r="T718" s="160">
        <f t="shared" si="312"/>
        <v>0</v>
      </c>
      <c r="U718" s="159">
        <f>IFERROR(VLOOKUP(N718,'P1 Intra-Europees'!$A$15:$H$25,5,0),0)*T718</f>
        <v>0</v>
      </c>
      <c r="V718" s="160">
        <f t="shared" si="313"/>
        <v>0</v>
      </c>
      <c r="W718" s="159">
        <f>IFERROR(VLOOKUP(N718,'P1 Intra-Europees'!$A$15:$H$25,6,0),0)*V718</f>
        <v>0</v>
      </c>
      <c r="X718" s="160">
        <f t="shared" si="314"/>
        <v>0</v>
      </c>
      <c r="Y718" s="159">
        <f>IFERROR(VLOOKUP(N718,'P1 Intra-Europees'!$A$15:$H$25,7,0),0)*X718</f>
        <v>0</v>
      </c>
      <c r="Z718" s="161">
        <f t="shared" si="315"/>
        <v>0</v>
      </c>
      <c r="AA718" s="162">
        <f>IFERROR(VLOOKUP(N718,'P1 Intra-Europees'!$A$15:$H$25,8,0),0)*Z718</f>
        <v>0</v>
      </c>
      <c r="AB718" s="163">
        <f t="shared" si="316"/>
        <v>0</v>
      </c>
      <c r="AC718" s="157" t="str">
        <f>VLOOKUP(B718,'P2 Origin'!$C$21:$O$176,13,0)</f>
        <v>EUR</v>
      </c>
      <c r="AD718" s="164">
        <f t="shared" si="317"/>
        <v>0</v>
      </c>
      <c r="AE718" s="165">
        <f>IF(AU718&gt;0.1,VLOOKUP(B718,'P2 Origin'!$C$21:$M$176,3,0)*H718,0)</f>
        <v>0</v>
      </c>
      <c r="AF718" s="166">
        <f t="shared" si="318"/>
        <v>0</v>
      </c>
      <c r="AG718" s="165">
        <f>(VLOOKUP(B718,'P2 Origin'!$C$21:$M$176,4,0))*AF718</f>
        <v>0</v>
      </c>
      <c r="AH718" s="166">
        <f t="shared" si="319"/>
        <v>0</v>
      </c>
      <c r="AI718" s="165">
        <f>(VLOOKUP(B718,'P2 Origin'!$C$21:$M$176,5,0))*AH718</f>
        <v>0</v>
      </c>
      <c r="AJ718" s="166">
        <f t="shared" si="307"/>
        <v>18</v>
      </c>
      <c r="AK718" s="165">
        <f>(VLOOKUP(B718,'P2 Origin'!$C$21:$M$176,6,0))*AJ718</f>
        <v>0</v>
      </c>
      <c r="AL718" s="166">
        <f t="shared" si="320"/>
        <v>0</v>
      </c>
      <c r="AM718" s="165">
        <f>(VLOOKUP($B718,'P2 Origin'!$C$21:$M$176,7,0))*AL718</f>
        <v>0</v>
      </c>
      <c r="AN718" s="166">
        <f t="shared" si="321"/>
        <v>0</v>
      </c>
      <c r="AO718" s="165">
        <f>(VLOOKUP($B718,'P2 Origin'!$C$21:$M$176,8,0))*AN718</f>
        <v>0</v>
      </c>
      <c r="AP718" s="166">
        <f t="shared" si="322"/>
        <v>0</v>
      </c>
      <c r="AQ718" s="165">
        <f>(VLOOKUP($B718,'P2 Origin'!$C$21:$M$176,9,0))*AP718</f>
        <v>0</v>
      </c>
      <c r="AR718" s="155">
        <f t="shared" si="323"/>
        <v>1</v>
      </c>
      <c r="AS718" s="164">
        <f>(VLOOKUP(B718,'P2 Origin'!$C$21:$M$176,10,0))*K718</f>
        <v>0</v>
      </c>
      <c r="AT718" s="164">
        <f>(VLOOKUP(B718,'P2 Origin'!$C$21:$M$176,11,0))*J718</f>
        <v>0</v>
      </c>
      <c r="AU718" s="167">
        <v>18</v>
      </c>
      <c r="AV718" s="168">
        <v>18</v>
      </c>
      <c r="AW718" s="169">
        <v>0</v>
      </c>
      <c r="AX718" s="170">
        <f>IF(AU718&gt;=0.1,'P3 Bureaumarge zee- en luchtvr.'!$D$12,0)</f>
        <v>0</v>
      </c>
      <c r="AY718" s="163">
        <f t="shared" si="324"/>
        <v>0</v>
      </c>
      <c r="AZ718" s="157" t="str">
        <f>VLOOKUP(D718,'P4 Destination'!$C$21:$O$176,13,0)</f>
        <v>USD</v>
      </c>
      <c r="BA718" s="164">
        <f t="shared" si="325"/>
        <v>0</v>
      </c>
      <c r="BB718" s="171">
        <f>IF(AU718&gt;0.1,(VLOOKUP(D718,'P4 Destination'!$C$21:$M$176,3,0))*I718,0)</f>
        <v>0</v>
      </c>
      <c r="BC718" s="172">
        <f t="shared" si="326"/>
        <v>0</v>
      </c>
      <c r="BD718" s="171">
        <f>(VLOOKUP($D718,'P4 Destination'!$C$21:$M$176,4,0))*BC718</f>
        <v>0</v>
      </c>
      <c r="BE718" s="172">
        <f t="shared" si="327"/>
        <v>0</v>
      </c>
      <c r="BF718" s="171">
        <f>(VLOOKUP($D718,'P4 Destination'!$C$21:$M$176,5,0))*BE718</f>
        <v>0</v>
      </c>
      <c r="BG718" s="172">
        <f t="shared" si="328"/>
        <v>18</v>
      </c>
      <c r="BH718" s="171">
        <f>(VLOOKUP($D718,'P4 Destination'!$C$21:$M$176,6,0))*BG718</f>
        <v>0</v>
      </c>
      <c r="BI718" s="172">
        <f t="shared" si="329"/>
        <v>0</v>
      </c>
      <c r="BJ718" s="171">
        <f>(VLOOKUP($D718,'P4 Destination'!$C$21:$M$176,7,0))*BI718</f>
        <v>0</v>
      </c>
      <c r="BK718" s="172">
        <f t="shared" si="330"/>
        <v>0</v>
      </c>
      <c r="BL718" s="171">
        <f>(VLOOKUP($D718,'P4 Destination'!$C$21:$M$176,8,0))*BK718</f>
        <v>0</v>
      </c>
      <c r="BM718" s="172">
        <f t="shared" si="331"/>
        <v>0</v>
      </c>
      <c r="BN718" s="171">
        <f>(VLOOKUP($D718,'P4 Destination'!$C$21:$M$176,9,0))*BM718</f>
        <v>0</v>
      </c>
      <c r="BO718" s="154">
        <f t="shared" si="332"/>
        <v>1</v>
      </c>
      <c r="BP718" s="171">
        <f>(VLOOKUP(D718,'P4 Destination'!$C$21:$M$176,10,0))*K718</f>
        <v>0</v>
      </c>
      <c r="BQ718" s="171">
        <f>(VLOOKUP(D718,'P4 Destination'!$C$21:$M$176,11,0))*J718</f>
        <v>0</v>
      </c>
      <c r="BR718" s="173">
        <f t="shared" si="333"/>
        <v>0</v>
      </c>
      <c r="BS718" s="173">
        <f>(AV718*2500)*'P6 Verzekering'!$E$11</f>
        <v>0</v>
      </c>
      <c r="BT718" s="173">
        <f>(AW718*2500)*'P6 Verzekering'!$E$12</f>
        <v>0</v>
      </c>
      <c r="BU718" s="173">
        <f>(L718*2500)*'P6 Verzekering'!$E$13</f>
        <v>0</v>
      </c>
      <c r="BV718" s="173">
        <f t="shared" si="334"/>
        <v>0</v>
      </c>
      <c r="BW718"/>
      <c r="BX718"/>
    </row>
    <row r="719" spans="1:76">
      <c r="A719" s="152" t="s">
        <v>2404</v>
      </c>
      <c r="B719" s="152" t="s">
        <v>219</v>
      </c>
      <c r="C719" s="152" t="s">
        <v>219</v>
      </c>
      <c r="D719" s="152" t="s">
        <v>462</v>
      </c>
      <c r="E719" s="152" t="s">
        <v>453</v>
      </c>
      <c r="F719" s="153">
        <f t="shared" si="308"/>
        <v>30</v>
      </c>
      <c r="G719" s="154">
        <v>1</v>
      </c>
      <c r="H719" s="154">
        <f>IFERROR(VLOOKUP(B719,'P2 Origin'!$C$21:$Q$176,15,FALSE),0)</f>
        <v>0</v>
      </c>
      <c r="I719" s="154">
        <f>IFERROR(VLOOKUP(D719,'P4 Destination'!$C$21:$Q$176,15,FALSE),0)</f>
        <v>1</v>
      </c>
      <c r="J719" s="155">
        <v>1</v>
      </c>
      <c r="K719" s="155"/>
      <c r="L719" s="156">
        <v>0</v>
      </c>
      <c r="M719" s="155">
        <v>0</v>
      </c>
      <c r="N719" s="155">
        <v>0</v>
      </c>
      <c r="O719" s="157">
        <f t="shared" si="309"/>
        <v>0</v>
      </c>
      <c r="P719" s="158">
        <f t="shared" si="310"/>
        <v>0</v>
      </c>
      <c r="Q719" s="159">
        <f>IFERROR(VLOOKUP(N719,'P1 Intra-Europees'!$A$15:$H$25,3,0),0)*P719</f>
        <v>0</v>
      </c>
      <c r="R719" s="160">
        <f t="shared" si="311"/>
        <v>0</v>
      </c>
      <c r="S719" s="159">
        <f>IFERROR(VLOOKUP(N719,'P1 Intra-Europees'!$A$15:$H$25,4,0),0)*R719</f>
        <v>0</v>
      </c>
      <c r="T719" s="160">
        <f t="shared" si="312"/>
        <v>0</v>
      </c>
      <c r="U719" s="159">
        <f>IFERROR(VLOOKUP(N719,'P1 Intra-Europees'!$A$15:$H$25,5,0),0)*T719</f>
        <v>0</v>
      </c>
      <c r="V719" s="160">
        <f t="shared" si="313"/>
        <v>0</v>
      </c>
      <c r="W719" s="159">
        <f>IFERROR(VLOOKUP(N719,'P1 Intra-Europees'!$A$15:$H$25,6,0),0)*V719</f>
        <v>0</v>
      </c>
      <c r="X719" s="160">
        <f t="shared" si="314"/>
        <v>0</v>
      </c>
      <c r="Y719" s="159">
        <f>IFERROR(VLOOKUP(N719,'P1 Intra-Europees'!$A$15:$H$25,7,0),0)*X719</f>
        <v>0</v>
      </c>
      <c r="Z719" s="161">
        <f t="shared" si="315"/>
        <v>0</v>
      </c>
      <c r="AA719" s="162">
        <f>IFERROR(VLOOKUP(N719,'P1 Intra-Europees'!$A$15:$H$25,8,0),0)*Z719</f>
        <v>0</v>
      </c>
      <c r="AB719" s="163">
        <f t="shared" si="316"/>
        <v>0</v>
      </c>
      <c r="AC719" s="157" t="str">
        <f>VLOOKUP(B719,'P2 Origin'!$C$21:$O$176,13,0)</f>
        <v>EUR</v>
      </c>
      <c r="AD719" s="164">
        <f t="shared" si="317"/>
        <v>0</v>
      </c>
      <c r="AE719" s="165">
        <f>IF(AU719&gt;0.1,VLOOKUP(B719,'P2 Origin'!$C$21:$M$176,3,0)*H719,0)</f>
        <v>0</v>
      </c>
      <c r="AF719" s="166">
        <f t="shared" si="318"/>
        <v>0</v>
      </c>
      <c r="AG719" s="165">
        <f>(VLOOKUP(B719,'P2 Origin'!$C$21:$M$176,4,0))*AF719</f>
        <v>0</v>
      </c>
      <c r="AH719" s="166">
        <f t="shared" si="319"/>
        <v>0</v>
      </c>
      <c r="AI719" s="165">
        <f>(VLOOKUP(B719,'P2 Origin'!$C$21:$M$176,5,0))*AH719</f>
        <v>0</v>
      </c>
      <c r="AJ719" s="166">
        <f t="shared" ref="AJ719:AJ782" si="335">IF(AND(AU719&gt;=16,AU719&lt;=25.99),$AU719,0)</f>
        <v>0</v>
      </c>
      <c r="AK719" s="165">
        <f>(VLOOKUP(B719,'P2 Origin'!$C$21:$M$176,6,0))*AJ719</f>
        <v>0</v>
      </c>
      <c r="AL719" s="166">
        <f t="shared" si="320"/>
        <v>30</v>
      </c>
      <c r="AM719" s="165">
        <f>(VLOOKUP($B719,'P2 Origin'!$C$21:$M$176,7,0))*AL719</f>
        <v>0</v>
      </c>
      <c r="AN719" s="166">
        <f t="shared" si="321"/>
        <v>0</v>
      </c>
      <c r="AO719" s="165">
        <f>(VLOOKUP($B719,'P2 Origin'!$C$21:$M$176,8,0))*AN719</f>
        <v>0</v>
      </c>
      <c r="AP719" s="166">
        <f t="shared" si="322"/>
        <v>0</v>
      </c>
      <c r="AQ719" s="165">
        <f>(VLOOKUP($B719,'P2 Origin'!$C$21:$M$176,9,0))*AP719</f>
        <v>0</v>
      </c>
      <c r="AR719" s="155">
        <f t="shared" si="323"/>
        <v>1</v>
      </c>
      <c r="AS719" s="164">
        <f>(VLOOKUP(B719,'P2 Origin'!$C$21:$M$176,10,0))*K719</f>
        <v>0</v>
      </c>
      <c r="AT719" s="164">
        <f>(VLOOKUP(B719,'P2 Origin'!$C$21:$M$176,11,0))*J719</f>
        <v>0</v>
      </c>
      <c r="AU719" s="167">
        <v>30</v>
      </c>
      <c r="AV719" s="168">
        <v>30</v>
      </c>
      <c r="AW719" s="169">
        <v>0</v>
      </c>
      <c r="AX719" s="170">
        <f>IF(AU719&gt;=0.1,'P3 Bureaumarge zee- en luchtvr.'!$D$12,0)</f>
        <v>0</v>
      </c>
      <c r="AY719" s="163">
        <f t="shared" si="324"/>
        <v>0</v>
      </c>
      <c r="AZ719" s="157" t="str">
        <f>VLOOKUP(D719,'P4 Destination'!$C$21:$O$176,13,0)</f>
        <v>USD</v>
      </c>
      <c r="BA719" s="164">
        <f t="shared" si="325"/>
        <v>0</v>
      </c>
      <c r="BB719" s="171">
        <f>IF(AU719&gt;0.1,(VLOOKUP(D719,'P4 Destination'!$C$21:$M$176,3,0))*I719,0)</f>
        <v>0</v>
      </c>
      <c r="BC719" s="172">
        <f t="shared" si="326"/>
        <v>0</v>
      </c>
      <c r="BD719" s="171">
        <f>(VLOOKUP($D719,'P4 Destination'!$C$21:$M$176,4,0))*BC719</f>
        <v>0</v>
      </c>
      <c r="BE719" s="172">
        <f t="shared" si="327"/>
        <v>0</v>
      </c>
      <c r="BF719" s="171">
        <f>(VLOOKUP($D719,'P4 Destination'!$C$21:$M$176,5,0))*BE719</f>
        <v>0</v>
      </c>
      <c r="BG719" s="172">
        <f t="shared" si="328"/>
        <v>0</v>
      </c>
      <c r="BH719" s="171">
        <f>(VLOOKUP($D719,'P4 Destination'!$C$21:$M$176,6,0))*BG719</f>
        <v>0</v>
      </c>
      <c r="BI719" s="172">
        <f t="shared" si="329"/>
        <v>30</v>
      </c>
      <c r="BJ719" s="171">
        <f>(VLOOKUP($D719,'P4 Destination'!$C$21:$M$176,7,0))*BI719</f>
        <v>0</v>
      </c>
      <c r="BK719" s="172">
        <f t="shared" si="330"/>
        <v>0</v>
      </c>
      <c r="BL719" s="171">
        <f>(VLOOKUP($D719,'P4 Destination'!$C$21:$M$176,8,0))*BK719</f>
        <v>0</v>
      </c>
      <c r="BM719" s="172">
        <f t="shared" si="331"/>
        <v>0</v>
      </c>
      <c r="BN719" s="171">
        <f>(VLOOKUP($D719,'P4 Destination'!$C$21:$M$176,9,0))*BM719</f>
        <v>0</v>
      </c>
      <c r="BO719" s="154">
        <f t="shared" si="332"/>
        <v>1</v>
      </c>
      <c r="BP719" s="171">
        <f>(VLOOKUP(D719,'P4 Destination'!$C$21:$M$176,10,0))*K719</f>
        <v>0</v>
      </c>
      <c r="BQ719" s="171">
        <f>(VLOOKUP(D719,'P4 Destination'!$C$21:$M$176,11,0))*J719</f>
        <v>0</v>
      </c>
      <c r="BR719" s="173">
        <f t="shared" si="333"/>
        <v>0</v>
      </c>
      <c r="BS719" s="173">
        <f>(AV719*2500)*'P6 Verzekering'!$E$11</f>
        <v>0</v>
      </c>
      <c r="BT719" s="173">
        <f>(AW719*2500)*'P6 Verzekering'!$E$12</f>
        <v>0</v>
      </c>
      <c r="BU719" s="173">
        <f>(L719*2500)*'P6 Verzekering'!$E$13</f>
        <v>0</v>
      </c>
      <c r="BV719" s="173">
        <f t="shared" si="334"/>
        <v>0</v>
      </c>
      <c r="BW719"/>
      <c r="BX719"/>
    </row>
    <row r="720" spans="1:76">
      <c r="A720" s="152" t="s">
        <v>2405</v>
      </c>
      <c r="B720" s="152" t="s">
        <v>219</v>
      </c>
      <c r="C720" s="152" t="s">
        <v>219</v>
      </c>
      <c r="D720" s="152" t="s">
        <v>462</v>
      </c>
      <c r="E720" s="152" t="s">
        <v>453</v>
      </c>
      <c r="F720" s="153">
        <f t="shared" si="308"/>
        <v>27</v>
      </c>
      <c r="G720" s="154">
        <v>1</v>
      </c>
      <c r="H720" s="154">
        <f>IFERROR(VLOOKUP(B720,'P2 Origin'!$C$21:$Q$176,15,FALSE),0)</f>
        <v>0</v>
      </c>
      <c r="I720" s="154">
        <f>IFERROR(VLOOKUP(D720,'P4 Destination'!$C$21:$Q$176,15,FALSE),0)</f>
        <v>1</v>
      </c>
      <c r="J720" s="155">
        <v>1</v>
      </c>
      <c r="K720" s="155"/>
      <c r="L720" s="156">
        <v>0</v>
      </c>
      <c r="M720" s="155">
        <v>0</v>
      </c>
      <c r="N720" s="155">
        <v>0</v>
      </c>
      <c r="O720" s="157">
        <f t="shared" si="309"/>
        <v>0</v>
      </c>
      <c r="P720" s="158">
        <f t="shared" si="310"/>
        <v>0</v>
      </c>
      <c r="Q720" s="159">
        <f>IFERROR(VLOOKUP(N720,'P1 Intra-Europees'!$A$15:$H$25,3,0),0)*P720</f>
        <v>0</v>
      </c>
      <c r="R720" s="160">
        <f t="shared" si="311"/>
        <v>0</v>
      </c>
      <c r="S720" s="159">
        <f>IFERROR(VLOOKUP(N720,'P1 Intra-Europees'!$A$15:$H$25,4,0),0)*R720</f>
        <v>0</v>
      </c>
      <c r="T720" s="160">
        <f t="shared" si="312"/>
        <v>0</v>
      </c>
      <c r="U720" s="159">
        <f>IFERROR(VLOOKUP(N720,'P1 Intra-Europees'!$A$15:$H$25,5,0),0)*T720</f>
        <v>0</v>
      </c>
      <c r="V720" s="160">
        <f t="shared" si="313"/>
        <v>0</v>
      </c>
      <c r="W720" s="159">
        <f>IFERROR(VLOOKUP(N720,'P1 Intra-Europees'!$A$15:$H$25,6,0),0)*V720</f>
        <v>0</v>
      </c>
      <c r="X720" s="160">
        <f t="shared" si="314"/>
        <v>0</v>
      </c>
      <c r="Y720" s="159">
        <f>IFERROR(VLOOKUP(N720,'P1 Intra-Europees'!$A$15:$H$25,7,0),0)*X720</f>
        <v>0</v>
      </c>
      <c r="Z720" s="161">
        <f t="shared" si="315"/>
        <v>0</v>
      </c>
      <c r="AA720" s="162">
        <f>IFERROR(VLOOKUP(N720,'P1 Intra-Europees'!$A$15:$H$25,8,0),0)*Z720</f>
        <v>0</v>
      </c>
      <c r="AB720" s="163">
        <f t="shared" si="316"/>
        <v>0</v>
      </c>
      <c r="AC720" s="157" t="str">
        <f>VLOOKUP(B720,'P2 Origin'!$C$21:$O$176,13,0)</f>
        <v>EUR</v>
      </c>
      <c r="AD720" s="164">
        <f t="shared" si="317"/>
        <v>0</v>
      </c>
      <c r="AE720" s="165">
        <f>IF(AU720&gt;0.1,VLOOKUP(B720,'P2 Origin'!$C$21:$M$176,3,0)*H720,0)</f>
        <v>0</v>
      </c>
      <c r="AF720" s="166">
        <f t="shared" si="318"/>
        <v>0</v>
      </c>
      <c r="AG720" s="165">
        <f>(VLOOKUP(B720,'P2 Origin'!$C$21:$M$176,4,0))*AF720</f>
        <v>0</v>
      </c>
      <c r="AH720" s="166">
        <f t="shared" si="319"/>
        <v>0</v>
      </c>
      <c r="AI720" s="165">
        <f>(VLOOKUP(B720,'P2 Origin'!$C$21:$M$176,5,0))*AH720</f>
        <v>0</v>
      </c>
      <c r="AJ720" s="166">
        <f t="shared" si="335"/>
        <v>0</v>
      </c>
      <c r="AK720" s="165">
        <f>(VLOOKUP(B720,'P2 Origin'!$C$21:$M$176,6,0))*AJ720</f>
        <v>0</v>
      </c>
      <c r="AL720" s="166">
        <f t="shared" si="320"/>
        <v>27</v>
      </c>
      <c r="AM720" s="165">
        <f>(VLOOKUP($B720,'P2 Origin'!$C$21:$M$176,7,0))*AL720</f>
        <v>0</v>
      </c>
      <c r="AN720" s="166">
        <f t="shared" si="321"/>
        <v>0</v>
      </c>
      <c r="AO720" s="165">
        <f>(VLOOKUP($B720,'P2 Origin'!$C$21:$M$176,8,0))*AN720</f>
        <v>0</v>
      </c>
      <c r="AP720" s="166">
        <f t="shared" si="322"/>
        <v>0</v>
      </c>
      <c r="AQ720" s="165">
        <f>(VLOOKUP($B720,'P2 Origin'!$C$21:$M$176,9,0))*AP720</f>
        <v>0</v>
      </c>
      <c r="AR720" s="155">
        <f t="shared" si="323"/>
        <v>1</v>
      </c>
      <c r="AS720" s="164">
        <f>(VLOOKUP(B720,'P2 Origin'!$C$21:$M$176,10,0))*K720</f>
        <v>0</v>
      </c>
      <c r="AT720" s="164">
        <f>(VLOOKUP(B720,'P2 Origin'!$C$21:$M$176,11,0))*J720</f>
        <v>0</v>
      </c>
      <c r="AU720" s="167">
        <v>27</v>
      </c>
      <c r="AV720" s="168">
        <v>27</v>
      </c>
      <c r="AW720" s="169">
        <v>0</v>
      </c>
      <c r="AX720" s="170">
        <f>IF(AU720&gt;=0.1,'P3 Bureaumarge zee- en luchtvr.'!$D$12,0)</f>
        <v>0</v>
      </c>
      <c r="AY720" s="163">
        <f t="shared" si="324"/>
        <v>0</v>
      </c>
      <c r="AZ720" s="157" t="str">
        <f>VLOOKUP(D720,'P4 Destination'!$C$21:$O$176,13,0)</f>
        <v>USD</v>
      </c>
      <c r="BA720" s="164">
        <f t="shared" si="325"/>
        <v>0</v>
      </c>
      <c r="BB720" s="171">
        <f>IF(AU720&gt;0.1,(VLOOKUP(D720,'P4 Destination'!$C$21:$M$176,3,0))*I720,0)</f>
        <v>0</v>
      </c>
      <c r="BC720" s="172">
        <f t="shared" si="326"/>
        <v>0</v>
      </c>
      <c r="BD720" s="171">
        <f>(VLOOKUP($D720,'P4 Destination'!$C$21:$M$176,4,0))*BC720</f>
        <v>0</v>
      </c>
      <c r="BE720" s="172">
        <f t="shared" si="327"/>
        <v>0</v>
      </c>
      <c r="BF720" s="171">
        <f>(VLOOKUP($D720,'P4 Destination'!$C$21:$M$176,5,0))*BE720</f>
        <v>0</v>
      </c>
      <c r="BG720" s="172">
        <f t="shared" si="328"/>
        <v>0</v>
      </c>
      <c r="BH720" s="171">
        <f>(VLOOKUP($D720,'P4 Destination'!$C$21:$M$176,6,0))*BG720</f>
        <v>0</v>
      </c>
      <c r="BI720" s="172">
        <f t="shared" si="329"/>
        <v>27</v>
      </c>
      <c r="BJ720" s="171">
        <f>(VLOOKUP($D720,'P4 Destination'!$C$21:$M$176,7,0))*BI720</f>
        <v>0</v>
      </c>
      <c r="BK720" s="172">
        <f t="shared" si="330"/>
        <v>0</v>
      </c>
      <c r="BL720" s="171">
        <f>(VLOOKUP($D720,'P4 Destination'!$C$21:$M$176,8,0))*BK720</f>
        <v>0</v>
      </c>
      <c r="BM720" s="172">
        <f t="shared" si="331"/>
        <v>0</v>
      </c>
      <c r="BN720" s="171">
        <f>(VLOOKUP($D720,'P4 Destination'!$C$21:$M$176,9,0))*BM720</f>
        <v>0</v>
      </c>
      <c r="BO720" s="154">
        <f t="shared" si="332"/>
        <v>1</v>
      </c>
      <c r="BP720" s="171">
        <f>(VLOOKUP(D720,'P4 Destination'!$C$21:$M$176,10,0))*K720</f>
        <v>0</v>
      </c>
      <c r="BQ720" s="171">
        <f>(VLOOKUP(D720,'P4 Destination'!$C$21:$M$176,11,0))*J720</f>
        <v>0</v>
      </c>
      <c r="BR720" s="173">
        <f t="shared" si="333"/>
        <v>0</v>
      </c>
      <c r="BS720" s="173">
        <f>(AV720*2500)*'P6 Verzekering'!$E$11</f>
        <v>0</v>
      </c>
      <c r="BT720" s="173">
        <f>(AW720*2500)*'P6 Verzekering'!$E$12</f>
        <v>0</v>
      </c>
      <c r="BU720" s="173">
        <f>(L720*2500)*'P6 Verzekering'!$E$13</f>
        <v>0</v>
      </c>
      <c r="BV720" s="173">
        <f t="shared" si="334"/>
        <v>0</v>
      </c>
      <c r="BW720"/>
      <c r="BX720"/>
    </row>
    <row r="721" spans="1:76">
      <c r="A721" s="152" t="s">
        <v>2406</v>
      </c>
      <c r="B721" s="152" t="s">
        <v>219</v>
      </c>
      <c r="C721" s="152" t="s">
        <v>219</v>
      </c>
      <c r="D721" s="152" t="s">
        <v>462</v>
      </c>
      <c r="E721" s="152" t="s">
        <v>453</v>
      </c>
      <c r="F721" s="153">
        <f t="shared" si="308"/>
        <v>60</v>
      </c>
      <c r="G721" s="154">
        <v>1</v>
      </c>
      <c r="H721" s="154">
        <f>IFERROR(VLOOKUP(B721,'P2 Origin'!$C$21:$Q$176,15,FALSE),0)</f>
        <v>0</v>
      </c>
      <c r="I721" s="154">
        <f>IFERROR(VLOOKUP(D721,'P4 Destination'!$C$21:$Q$176,15,FALSE),0)</f>
        <v>1</v>
      </c>
      <c r="J721" s="155"/>
      <c r="K721" s="155">
        <v>1</v>
      </c>
      <c r="L721" s="156">
        <v>0</v>
      </c>
      <c r="M721" s="155">
        <v>0</v>
      </c>
      <c r="N721" s="155">
        <v>0</v>
      </c>
      <c r="O721" s="157">
        <f t="shared" si="309"/>
        <v>0</v>
      </c>
      <c r="P721" s="158">
        <f t="shared" si="310"/>
        <v>0</v>
      </c>
      <c r="Q721" s="159">
        <f>IFERROR(VLOOKUP(N721,'P1 Intra-Europees'!$A$15:$H$25,3,0),0)*P721</f>
        <v>0</v>
      </c>
      <c r="R721" s="160">
        <f t="shared" si="311"/>
        <v>0</v>
      </c>
      <c r="S721" s="159">
        <f>IFERROR(VLOOKUP(N721,'P1 Intra-Europees'!$A$15:$H$25,4,0),0)*R721</f>
        <v>0</v>
      </c>
      <c r="T721" s="160">
        <f t="shared" si="312"/>
        <v>0</v>
      </c>
      <c r="U721" s="159">
        <f>IFERROR(VLOOKUP(N721,'P1 Intra-Europees'!$A$15:$H$25,5,0),0)*T721</f>
        <v>0</v>
      </c>
      <c r="V721" s="160">
        <f t="shared" si="313"/>
        <v>0</v>
      </c>
      <c r="W721" s="159">
        <f>IFERROR(VLOOKUP(N721,'P1 Intra-Europees'!$A$15:$H$25,6,0),0)*V721</f>
        <v>0</v>
      </c>
      <c r="X721" s="160">
        <f t="shared" si="314"/>
        <v>0</v>
      </c>
      <c r="Y721" s="159">
        <f>IFERROR(VLOOKUP(N721,'P1 Intra-Europees'!$A$15:$H$25,7,0),0)*X721</f>
        <v>0</v>
      </c>
      <c r="Z721" s="161">
        <f t="shared" si="315"/>
        <v>0</v>
      </c>
      <c r="AA721" s="162">
        <f>IFERROR(VLOOKUP(N721,'P1 Intra-Europees'!$A$15:$H$25,8,0),0)*Z721</f>
        <v>0</v>
      </c>
      <c r="AB721" s="163">
        <f t="shared" si="316"/>
        <v>0</v>
      </c>
      <c r="AC721" s="157" t="str">
        <f>VLOOKUP(B721,'P2 Origin'!$C$21:$O$176,13,0)</f>
        <v>EUR</v>
      </c>
      <c r="AD721" s="164">
        <f t="shared" si="317"/>
        <v>0</v>
      </c>
      <c r="AE721" s="165">
        <f>IF(AU721&gt;0.1,VLOOKUP(B721,'P2 Origin'!$C$21:$M$176,3,0)*H721,0)</f>
        <v>0</v>
      </c>
      <c r="AF721" s="166">
        <f t="shared" si="318"/>
        <v>0</v>
      </c>
      <c r="AG721" s="165">
        <f>(VLOOKUP(B721,'P2 Origin'!$C$21:$M$176,4,0))*AF721</f>
        <v>0</v>
      </c>
      <c r="AH721" s="166">
        <f t="shared" si="319"/>
        <v>0</v>
      </c>
      <c r="AI721" s="165">
        <f>(VLOOKUP(B721,'P2 Origin'!$C$21:$M$176,5,0))*AH721</f>
        <v>0</v>
      </c>
      <c r="AJ721" s="166">
        <f t="shared" si="335"/>
        <v>0</v>
      </c>
      <c r="AK721" s="165">
        <f>(VLOOKUP(B721,'P2 Origin'!$C$21:$M$176,6,0))*AJ721</f>
        <v>0</v>
      </c>
      <c r="AL721" s="166">
        <f t="shared" si="320"/>
        <v>0</v>
      </c>
      <c r="AM721" s="165">
        <f>(VLOOKUP($B721,'P2 Origin'!$C$21:$M$176,7,0))*AL721</f>
        <v>0</v>
      </c>
      <c r="AN721" s="166">
        <f t="shared" si="321"/>
        <v>0</v>
      </c>
      <c r="AO721" s="165">
        <f>(VLOOKUP($B721,'P2 Origin'!$C$21:$M$176,8,0))*AN721</f>
        <v>0</v>
      </c>
      <c r="AP721" s="166">
        <f t="shared" si="322"/>
        <v>60</v>
      </c>
      <c r="AQ721" s="165">
        <f>(VLOOKUP($B721,'P2 Origin'!$C$21:$M$176,9,0))*AP721</f>
        <v>0</v>
      </c>
      <c r="AR721" s="155">
        <f t="shared" si="323"/>
        <v>1</v>
      </c>
      <c r="AS721" s="164">
        <f>(VLOOKUP(B721,'P2 Origin'!$C$21:$M$176,10,0))*K721</f>
        <v>0</v>
      </c>
      <c r="AT721" s="164">
        <f>(VLOOKUP(B721,'P2 Origin'!$C$21:$M$176,11,0))*J721</f>
        <v>0</v>
      </c>
      <c r="AU721" s="167">
        <v>60</v>
      </c>
      <c r="AV721" s="168">
        <v>60</v>
      </c>
      <c r="AW721" s="169">
        <v>0</v>
      </c>
      <c r="AX721" s="170">
        <f>IF(AU721&gt;=0.1,'P3 Bureaumarge zee- en luchtvr.'!$D$12,0)</f>
        <v>0</v>
      </c>
      <c r="AY721" s="163">
        <f t="shared" si="324"/>
        <v>0</v>
      </c>
      <c r="AZ721" s="157" t="str">
        <f>VLOOKUP(D721,'P4 Destination'!$C$21:$O$176,13,0)</f>
        <v>USD</v>
      </c>
      <c r="BA721" s="164">
        <f t="shared" si="325"/>
        <v>0</v>
      </c>
      <c r="BB721" s="171">
        <f>IF(AU721&gt;0.1,(VLOOKUP(D721,'P4 Destination'!$C$21:$M$176,3,0))*I721,0)</f>
        <v>0</v>
      </c>
      <c r="BC721" s="172">
        <f t="shared" si="326"/>
        <v>0</v>
      </c>
      <c r="BD721" s="171">
        <f>(VLOOKUP($D721,'P4 Destination'!$C$21:$M$176,4,0))*BC721</f>
        <v>0</v>
      </c>
      <c r="BE721" s="172">
        <f t="shared" si="327"/>
        <v>0</v>
      </c>
      <c r="BF721" s="171">
        <f>(VLOOKUP($D721,'P4 Destination'!$C$21:$M$176,5,0))*BE721</f>
        <v>0</v>
      </c>
      <c r="BG721" s="172">
        <f t="shared" si="328"/>
        <v>0</v>
      </c>
      <c r="BH721" s="171">
        <f>(VLOOKUP($D721,'P4 Destination'!$C$21:$M$176,6,0))*BG721</f>
        <v>0</v>
      </c>
      <c r="BI721" s="172">
        <f t="shared" si="329"/>
        <v>0</v>
      </c>
      <c r="BJ721" s="171">
        <f>(VLOOKUP($D721,'P4 Destination'!$C$21:$M$176,7,0))*BI721</f>
        <v>0</v>
      </c>
      <c r="BK721" s="172">
        <f t="shared" si="330"/>
        <v>0</v>
      </c>
      <c r="BL721" s="171">
        <f>(VLOOKUP($D721,'P4 Destination'!$C$21:$M$176,8,0))*BK721</f>
        <v>0</v>
      </c>
      <c r="BM721" s="172">
        <f t="shared" si="331"/>
        <v>60</v>
      </c>
      <c r="BN721" s="171">
        <f>(VLOOKUP($D721,'P4 Destination'!$C$21:$M$176,9,0))*BM721</f>
        <v>0</v>
      </c>
      <c r="BO721" s="154">
        <f t="shared" si="332"/>
        <v>1</v>
      </c>
      <c r="BP721" s="171">
        <f>(VLOOKUP(D721,'P4 Destination'!$C$21:$M$176,10,0))*K721</f>
        <v>0</v>
      </c>
      <c r="BQ721" s="171">
        <f>(VLOOKUP(D721,'P4 Destination'!$C$21:$M$176,11,0))*J721</f>
        <v>0</v>
      </c>
      <c r="BR721" s="173">
        <f t="shared" si="333"/>
        <v>0</v>
      </c>
      <c r="BS721" s="173">
        <f>(AV721*2500)*'P6 Verzekering'!$E$11</f>
        <v>0</v>
      </c>
      <c r="BT721" s="173">
        <f>(AW721*2500)*'P6 Verzekering'!$E$12</f>
        <v>0</v>
      </c>
      <c r="BU721" s="173">
        <f>(L721*2500)*'P6 Verzekering'!$E$13</f>
        <v>0</v>
      </c>
      <c r="BV721" s="173">
        <f t="shared" si="334"/>
        <v>0</v>
      </c>
      <c r="BW721"/>
      <c r="BX721"/>
    </row>
    <row r="722" spans="1:76">
      <c r="A722" s="152" t="s">
        <v>2407</v>
      </c>
      <c r="B722" s="152" t="s">
        <v>219</v>
      </c>
      <c r="C722" s="152" t="s">
        <v>219</v>
      </c>
      <c r="D722" s="152" t="s">
        <v>462</v>
      </c>
      <c r="E722" s="152" t="s">
        <v>453</v>
      </c>
      <c r="F722" s="153">
        <f t="shared" si="308"/>
        <v>52</v>
      </c>
      <c r="G722" s="154">
        <v>1</v>
      </c>
      <c r="H722" s="154">
        <f>IFERROR(VLOOKUP(B722,'P2 Origin'!$C$21:$Q$176,15,FALSE),0)</f>
        <v>0</v>
      </c>
      <c r="I722" s="154">
        <f>IFERROR(VLOOKUP(D722,'P4 Destination'!$C$21:$Q$176,15,FALSE),0)</f>
        <v>1</v>
      </c>
      <c r="J722" s="155"/>
      <c r="K722" s="155">
        <v>1</v>
      </c>
      <c r="L722" s="156">
        <v>0</v>
      </c>
      <c r="M722" s="155">
        <v>0</v>
      </c>
      <c r="N722" s="155">
        <v>0</v>
      </c>
      <c r="O722" s="157">
        <f t="shared" si="309"/>
        <v>0</v>
      </c>
      <c r="P722" s="158">
        <f t="shared" si="310"/>
        <v>0</v>
      </c>
      <c r="Q722" s="159">
        <f>IFERROR(VLOOKUP(N722,'P1 Intra-Europees'!$A$15:$H$25,3,0),0)*P722</f>
        <v>0</v>
      </c>
      <c r="R722" s="160">
        <f t="shared" si="311"/>
        <v>0</v>
      </c>
      <c r="S722" s="159">
        <f>IFERROR(VLOOKUP(N722,'P1 Intra-Europees'!$A$15:$H$25,4,0),0)*R722</f>
        <v>0</v>
      </c>
      <c r="T722" s="160">
        <f t="shared" si="312"/>
        <v>0</v>
      </c>
      <c r="U722" s="159">
        <f>IFERROR(VLOOKUP(N722,'P1 Intra-Europees'!$A$15:$H$25,5,0),0)*T722</f>
        <v>0</v>
      </c>
      <c r="V722" s="160">
        <f t="shared" si="313"/>
        <v>0</v>
      </c>
      <c r="W722" s="159">
        <f>IFERROR(VLOOKUP(N722,'P1 Intra-Europees'!$A$15:$H$25,6,0),0)*V722</f>
        <v>0</v>
      </c>
      <c r="X722" s="160">
        <f t="shared" si="314"/>
        <v>0</v>
      </c>
      <c r="Y722" s="159">
        <f>IFERROR(VLOOKUP(N722,'P1 Intra-Europees'!$A$15:$H$25,7,0),0)*X722</f>
        <v>0</v>
      </c>
      <c r="Z722" s="161">
        <f t="shared" si="315"/>
        <v>0</v>
      </c>
      <c r="AA722" s="162">
        <f>IFERROR(VLOOKUP(N722,'P1 Intra-Europees'!$A$15:$H$25,8,0),0)*Z722</f>
        <v>0</v>
      </c>
      <c r="AB722" s="163">
        <f t="shared" si="316"/>
        <v>0</v>
      </c>
      <c r="AC722" s="157" t="str">
        <f>VLOOKUP(B722,'P2 Origin'!$C$21:$O$176,13,0)</f>
        <v>EUR</v>
      </c>
      <c r="AD722" s="164">
        <f t="shared" si="317"/>
        <v>0</v>
      </c>
      <c r="AE722" s="165">
        <f>IF(AU722&gt;0.1,VLOOKUP(B722,'P2 Origin'!$C$21:$M$176,3,0)*H722,0)</f>
        <v>0</v>
      </c>
      <c r="AF722" s="166">
        <f t="shared" si="318"/>
        <v>0</v>
      </c>
      <c r="AG722" s="165">
        <f>(VLOOKUP(B722,'P2 Origin'!$C$21:$M$176,4,0))*AF722</f>
        <v>0</v>
      </c>
      <c r="AH722" s="166">
        <f t="shared" si="319"/>
        <v>0</v>
      </c>
      <c r="AI722" s="165">
        <f>(VLOOKUP(B722,'P2 Origin'!$C$21:$M$176,5,0))*AH722</f>
        <v>0</v>
      </c>
      <c r="AJ722" s="166">
        <f t="shared" si="335"/>
        <v>0</v>
      </c>
      <c r="AK722" s="165">
        <f>(VLOOKUP(B722,'P2 Origin'!$C$21:$M$176,6,0))*AJ722</f>
        <v>0</v>
      </c>
      <c r="AL722" s="166">
        <f t="shared" si="320"/>
        <v>0</v>
      </c>
      <c r="AM722" s="165">
        <f>(VLOOKUP($B722,'P2 Origin'!$C$21:$M$176,7,0))*AL722</f>
        <v>0</v>
      </c>
      <c r="AN722" s="166">
        <f t="shared" si="321"/>
        <v>0</v>
      </c>
      <c r="AO722" s="165">
        <f>(VLOOKUP($B722,'P2 Origin'!$C$21:$M$176,8,0))*AN722</f>
        <v>0</v>
      </c>
      <c r="AP722" s="166">
        <f t="shared" si="322"/>
        <v>52</v>
      </c>
      <c r="AQ722" s="165">
        <f>(VLOOKUP($B722,'P2 Origin'!$C$21:$M$176,9,0))*AP722</f>
        <v>0</v>
      </c>
      <c r="AR722" s="155">
        <f t="shared" si="323"/>
        <v>1</v>
      </c>
      <c r="AS722" s="164">
        <f>(VLOOKUP(B722,'P2 Origin'!$C$21:$M$176,10,0))*K722</f>
        <v>0</v>
      </c>
      <c r="AT722" s="164">
        <f>(VLOOKUP(B722,'P2 Origin'!$C$21:$M$176,11,0))*J722</f>
        <v>0</v>
      </c>
      <c r="AU722" s="167">
        <v>52</v>
      </c>
      <c r="AV722" s="168">
        <v>52</v>
      </c>
      <c r="AW722" s="169">
        <v>0</v>
      </c>
      <c r="AX722" s="170">
        <f>IF(AU722&gt;=0.1,'P3 Bureaumarge zee- en luchtvr.'!$D$12,0)</f>
        <v>0</v>
      </c>
      <c r="AY722" s="163">
        <f t="shared" si="324"/>
        <v>0</v>
      </c>
      <c r="AZ722" s="157" t="str">
        <f>VLOOKUP(D722,'P4 Destination'!$C$21:$O$176,13,0)</f>
        <v>USD</v>
      </c>
      <c r="BA722" s="164">
        <f t="shared" si="325"/>
        <v>0</v>
      </c>
      <c r="BB722" s="171">
        <f>IF(AU722&gt;0.1,(VLOOKUP(D722,'P4 Destination'!$C$21:$M$176,3,0))*I722,0)</f>
        <v>0</v>
      </c>
      <c r="BC722" s="172">
        <f t="shared" si="326"/>
        <v>0</v>
      </c>
      <c r="BD722" s="171">
        <f>(VLOOKUP($D722,'P4 Destination'!$C$21:$M$176,4,0))*BC722</f>
        <v>0</v>
      </c>
      <c r="BE722" s="172">
        <f t="shared" si="327"/>
        <v>0</v>
      </c>
      <c r="BF722" s="171">
        <f>(VLOOKUP($D722,'P4 Destination'!$C$21:$M$176,5,0))*BE722</f>
        <v>0</v>
      </c>
      <c r="BG722" s="172">
        <f t="shared" si="328"/>
        <v>0</v>
      </c>
      <c r="BH722" s="171">
        <f>(VLOOKUP($D722,'P4 Destination'!$C$21:$M$176,6,0))*BG722</f>
        <v>0</v>
      </c>
      <c r="BI722" s="172">
        <f t="shared" si="329"/>
        <v>0</v>
      </c>
      <c r="BJ722" s="171">
        <f>(VLOOKUP($D722,'P4 Destination'!$C$21:$M$176,7,0))*BI722</f>
        <v>0</v>
      </c>
      <c r="BK722" s="172">
        <f t="shared" si="330"/>
        <v>0</v>
      </c>
      <c r="BL722" s="171">
        <f>(VLOOKUP($D722,'P4 Destination'!$C$21:$M$176,8,0))*BK722</f>
        <v>0</v>
      </c>
      <c r="BM722" s="172">
        <f t="shared" si="331"/>
        <v>52</v>
      </c>
      <c r="BN722" s="171">
        <f>(VLOOKUP($D722,'P4 Destination'!$C$21:$M$176,9,0))*BM722</f>
        <v>0</v>
      </c>
      <c r="BO722" s="154">
        <f t="shared" si="332"/>
        <v>1</v>
      </c>
      <c r="BP722" s="171">
        <f>(VLOOKUP(D722,'P4 Destination'!$C$21:$M$176,10,0))*K722</f>
        <v>0</v>
      </c>
      <c r="BQ722" s="171">
        <f>(VLOOKUP(D722,'P4 Destination'!$C$21:$M$176,11,0))*J722</f>
        <v>0</v>
      </c>
      <c r="BR722" s="173">
        <f t="shared" si="333"/>
        <v>0</v>
      </c>
      <c r="BS722" s="173">
        <f>(AV722*2500)*'P6 Verzekering'!$E$11</f>
        <v>0</v>
      </c>
      <c r="BT722" s="173">
        <f>(AW722*2500)*'P6 Verzekering'!$E$12</f>
        <v>0</v>
      </c>
      <c r="BU722" s="173">
        <f>(L722*2500)*'P6 Verzekering'!$E$13</f>
        <v>0</v>
      </c>
      <c r="BV722" s="173">
        <f t="shared" si="334"/>
        <v>0</v>
      </c>
      <c r="BW722"/>
      <c r="BX722"/>
    </row>
    <row r="723" spans="1:76">
      <c r="A723" s="152" t="s">
        <v>2408</v>
      </c>
      <c r="B723" s="152" t="s">
        <v>219</v>
      </c>
      <c r="C723" s="152" t="s">
        <v>219</v>
      </c>
      <c r="D723" s="152" t="s">
        <v>462</v>
      </c>
      <c r="E723" s="152" t="s">
        <v>453</v>
      </c>
      <c r="F723" s="153">
        <f t="shared" si="308"/>
        <v>60</v>
      </c>
      <c r="G723" s="154">
        <v>1</v>
      </c>
      <c r="H723" s="154">
        <f>IFERROR(VLOOKUP(B723,'P2 Origin'!$C$21:$Q$176,15,FALSE),0)</f>
        <v>0</v>
      </c>
      <c r="I723" s="154">
        <f>IFERROR(VLOOKUP(D723,'P4 Destination'!$C$21:$Q$176,15,FALSE),0)</f>
        <v>1</v>
      </c>
      <c r="J723" s="155"/>
      <c r="K723" s="155">
        <v>1</v>
      </c>
      <c r="L723" s="156">
        <v>0</v>
      </c>
      <c r="M723" s="155">
        <v>0</v>
      </c>
      <c r="N723" s="155">
        <v>0</v>
      </c>
      <c r="O723" s="157">
        <f t="shared" si="309"/>
        <v>0</v>
      </c>
      <c r="P723" s="158">
        <f t="shared" si="310"/>
        <v>0</v>
      </c>
      <c r="Q723" s="159">
        <f>IFERROR(VLOOKUP(N723,'P1 Intra-Europees'!$A$15:$H$25,3,0),0)*P723</f>
        <v>0</v>
      </c>
      <c r="R723" s="160">
        <f t="shared" si="311"/>
        <v>0</v>
      </c>
      <c r="S723" s="159">
        <f>IFERROR(VLOOKUP(N723,'P1 Intra-Europees'!$A$15:$H$25,4,0),0)*R723</f>
        <v>0</v>
      </c>
      <c r="T723" s="160">
        <f t="shared" si="312"/>
        <v>0</v>
      </c>
      <c r="U723" s="159">
        <f>IFERROR(VLOOKUP(N723,'P1 Intra-Europees'!$A$15:$H$25,5,0),0)*T723</f>
        <v>0</v>
      </c>
      <c r="V723" s="160">
        <f t="shared" si="313"/>
        <v>0</v>
      </c>
      <c r="W723" s="159">
        <f>IFERROR(VLOOKUP(N723,'P1 Intra-Europees'!$A$15:$H$25,6,0),0)*V723</f>
        <v>0</v>
      </c>
      <c r="X723" s="160">
        <f t="shared" si="314"/>
        <v>0</v>
      </c>
      <c r="Y723" s="159">
        <f>IFERROR(VLOOKUP(N723,'P1 Intra-Europees'!$A$15:$H$25,7,0),0)*X723</f>
        <v>0</v>
      </c>
      <c r="Z723" s="161">
        <f t="shared" si="315"/>
        <v>0</v>
      </c>
      <c r="AA723" s="162">
        <f>IFERROR(VLOOKUP(N723,'P1 Intra-Europees'!$A$15:$H$25,8,0),0)*Z723</f>
        <v>0</v>
      </c>
      <c r="AB723" s="163">
        <f t="shared" si="316"/>
        <v>0</v>
      </c>
      <c r="AC723" s="157" t="str">
        <f>VLOOKUP(B723,'P2 Origin'!$C$21:$O$176,13,0)</f>
        <v>EUR</v>
      </c>
      <c r="AD723" s="164">
        <f t="shared" si="317"/>
        <v>0</v>
      </c>
      <c r="AE723" s="165">
        <f>IF(AU723&gt;0.1,VLOOKUP(B723,'P2 Origin'!$C$21:$M$176,3,0)*H723,0)</f>
        <v>0</v>
      </c>
      <c r="AF723" s="166">
        <f t="shared" si="318"/>
        <v>0</v>
      </c>
      <c r="AG723" s="165">
        <f>(VLOOKUP(B723,'P2 Origin'!$C$21:$M$176,4,0))*AF723</f>
        <v>0</v>
      </c>
      <c r="AH723" s="166">
        <f t="shared" si="319"/>
        <v>0</v>
      </c>
      <c r="AI723" s="165">
        <f>(VLOOKUP(B723,'P2 Origin'!$C$21:$M$176,5,0))*AH723</f>
        <v>0</v>
      </c>
      <c r="AJ723" s="166">
        <f t="shared" si="335"/>
        <v>0</v>
      </c>
      <c r="AK723" s="165">
        <f>(VLOOKUP(B723,'P2 Origin'!$C$21:$M$176,6,0))*AJ723</f>
        <v>0</v>
      </c>
      <c r="AL723" s="166">
        <f t="shared" si="320"/>
        <v>0</v>
      </c>
      <c r="AM723" s="165">
        <f>(VLOOKUP($B723,'P2 Origin'!$C$21:$M$176,7,0))*AL723</f>
        <v>0</v>
      </c>
      <c r="AN723" s="166">
        <f t="shared" si="321"/>
        <v>0</v>
      </c>
      <c r="AO723" s="165">
        <f>(VLOOKUP($B723,'P2 Origin'!$C$21:$M$176,8,0))*AN723</f>
        <v>0</v>
      </c>
      <c r="AP723" s="166">
        <f t="shared" si="322"/>
        <v>60</v>
      </c>
      <c r="AQ723" s="165">
        <f>(VLOOKUP($B723,'P2 Origin'!$C$21:$M$176,9,0))*AP723</f>
        <v>0</v>
      </c>
      <c r="AR723" s="155">
        <f t="shared" si="323"/>
        <v>1</v>
      </c>
      <c r="AS723" s="164">
        <f>(VLOOKUP(B723,'P2 Origin'!$C$21:$M$176,10,0))*K723</f>
        <v>0</v>
      </c>
      <c r="AT723" s="164">
        <f>(VLOOKUP(B723,'P2 Origin'!$C$21:$M$176,11,0))*J723</f>
        <v>0</v>
      </c>
      <c r="AU723" s="167">
        <v>60</v>
      </c>
      <c r="AV723" s="168">
        <v>60</v>
      </c>
      <c r="AW723" s="169">
        <v>0</v>
      </c>
      <c r="AX723" s="170">
        <f>IF(AU723&gt;=0.1,'P3 Bureaumarge zee- en luchtvr.'!$D$12,0)</f>
        <v>0</v>
      </c>
      <c r="AY723" s="163">
        <f t="shared" si="324"/>
        <v>0</v>
      </c>
      <c r="AZ723" s="157" t="str">
        <f>VLOOKUP(D723,'P4 Destination'!$C$21:$O$176,13,0)</f>
        <v>USD</v>
      </c>
      <c r="BA723" s="164">
        <f t="shared" si="325"/>
        <v>0</v>
      </c>
      <c r="BB723" s="171">
        <f>IF(AU723&gt;0.1,(VLOOKUP(D723,'P4 Destination'!$C$21:$M$176,3,0))*I723,0)</f>
        <v>0</v>
      </c>
      <c r="BC723" s="172">
        <f t="shared" si="326"/>
        <v>0</v>
      </c>
      <c r="BD723" s="171">
        <f>(VLOOKUP($D723,'P4 Destination'!$C$21:$M$176,4,0))*BC723</f>
        <v>0</v>
      </c>
      <c r="BE723" s="172">
        <f t="shared" si="327"/>
        <v>0</v>
      </c>
      <c r="BF723" s="171">
        <f>(VLOOKUP($D723,'P4 Destination'!$C$21:$M$176,5,0))*BE723</f>
        <v>0</v>
      </c>
      <c r="BG723" s="172">
        <f t="shared" si="328"/>
        <v>0</v>
      </c>
      <c r="BH723" s="171">
        <f>(VLOOKUP($D723,'P4 Destination'!$C$21:$M$176,6,0))*BG723</f>
        <v>0</v>
      </c>
      <c r="BI723" s="172">
        <f t="shared" si="329"/>
        <v>0</v>
      </c>
      <c r="BJ723" s="171">
        <f>(VLOOKUP($D723,'P4 Destination'!$C$21:$M$176,7,0))*BI723</f>
        <v>0</v>
      </c>
      <c r="BK723" s="172">
        <f t="shared" si="330"/>
        <v>0</v>
      </c>
      <c r="BL723" s="171">
        <f>(VLOOKUP($D723,'P4 Destination'!$C$21:$M$176,8,0))*BK723</f>
        <v>0</v>
      </c>
      <c r="BM723" s="172">
        <f t="shared" si="331"/>
        <v>60</v>
      </c>
      <c r="BN723" s="171">
        <f>(VLOOKUP($D723,'P4 Destination'!$C$21:$M$176,9,0))*BM723</f>
        <v>0</v>
      </c>
      <c r="BO723" s="154">
        <f t="shared" si="332"/>
        <v>1</v>
      </c>
      <c r="BP723" s="171">
        <f>(VLOOKUP(D723,'P4 Destination'!$C$21:$M$176,10,0))*K723</f>
        <v>0</v>
      </c>
      <c r="BQ723" s="171">
        <f>(VLOOKUP(D723,'P4 Destination'!$C$21:$M$176,11,0))*J723</f>
        <v>0</v>
      </c>
      <c r="BR723" s="173">
        <f t="shared" si="333"/>
        <v>0</v>
      </c>
      <c r="BS723" s="173">
        <f>(AV723*2500)*'P6 Verzekering'!$E$11</f>
        <v>0</v>
      </c>
      <c r="BT723" s="173">
        <f>(AW723*2500)*'P6 Verzekering'!$E$12</f>
        <v>0</v>
      </c>
      <c r="BU723" s="173">
        <f>(L723*2500)*'P6 Verzekering'!$E$13</f>
        <v>0</v>
      </c>
      <c r="BV723" s="173">
        <f t="shared" si="334"/>
        <v>0</v>
      </c>
      <c r="BW723"/>
      <c r="BX723"/>
    </row>
    <row r="724" spans="1:76">
      <c r="A724" s="152" t="s">
        <v>2409</v>
      </c>
      <c r="B724" s="152" t="s">
        <v>219</v>
      </c>
      <c r="C724" s="152" t="s">
        <v>219</v>
      </c>
      <c r="D724" s="152" t="s">
        <v>462</v>
      </c>
      <c r="E724" s="152" t="s">
        <v>453</v>
      </c>
      <c r="F724" s="153">
        <f t="shared" si="308"/>
        <v>59</v>
      </c>
      <c r="G724" s="154">
        <v>1</v>
      </c>
      <c r="H724" s="154">
        <f>IFERROR(VLOOKUP(B724,'P2 Origin'!$C$21:$Q$176,15,FALSE),0)</f>
        <v>0</v>
      </c>
      <c r="I724" s="154">
        <f>IFERROR(VLOOKUP(D724,'P4 Destination'!$C$21:$Q$176,15,FALSE),0)</f>
        <v>1</v>
      </c>
      <c r="J724" s="155"/>
      <c r="K724" s="155">
        <v>1</v>
      </c>
      <c r="L724" s="156">
        <v>0</v>
      </c>
      <c r="M724" s="155">
        <v>0</v>
      </c>
      <c r="N724" s="155">
        <v>0</v>
      </c>
      <c r="O724" s="157">
        <f t="shared" si="309"/>
        <v>0</v>
      </c>
      <c r="P724" s="158">
        <f t="shared" si="310"/>
        <v>0</v>
      </c>
      <c r="Q724" s="159">
        <f>IFERROR(VLOOKUP(N724,'P1 Intra-Europees'!$A$15:$H$25,3,0),0)*P724</f>
        <v>0</v>
      </c>
      <c r="R724" s="160">
        <f t="shared" si="311"/>
        <v>0</v>
      </c>
      <c r="S724" s="159">
        <f>IFERROR(VLOOKUP(N724,'P1 Intra-Europees'!$A$15:$H$25,4,0),0)*R724</f>
        <v>0</v>
      </c>
      <c r="T724" s="160">
        <f t="shared" si="312"/>
        <v>0</v>
      </c>
      <c r="U724" s="159">
        <f>IFERROR(VLOOKUP(N724,'P1 Intra-Europees'!$A$15:$H$25,5,0),0)*T724</f>
        <v>0</v>
      </c>
      <c r="V724" s="160">
        <f t="shared" si="313"/>
        <v>0</v>
      </c>
      <c r="W724" s="159">
        <f>IFERROR(VLOOKUP(N724,'P1 Intra-Europees'!$A$15:$H$25,6,0),0)*V724</f>
        <v>0</v>
      </c>
      <c r="X724" s="160">
        <f t="shared" si="314"/>
        <v>0</v>
      </c>
      <c r="Y724" s="159">
        <f>IFERROR(VLOOKUP(N724,'P1 Intra-Europees'!$A$15:$H$25,7,0),0)*X724</f>
        <v>0</v>
      </c>
      <c r="Z724" s="161">
        <f t="shared" si="315"/>
        <v>0</v>
      </c>
      <c r="AA724" s="162">
        <f>IFERROR(VLOOKUP(N724,'P1 Intra-Europees'!$A$15:$H$25,8,0),0)*Z724</f>
        <v>0</v>
      </c>
      <c r="AB724" s="163">
        <f t="shared" si="316"/>
        <v>0</v>
      </c>
      <c r="AC724" s="157" t="str">
        <f>VLOOKUP(B724,'P2 Origin'!$C$21:$O$176,13,0)</f>
        <v>EUR</v>
      </c>
      <c r="AD724" s="164">
        <f t="shared" si="317"/>
        <v>0</v>
      </c>
      <c r="AE724" s="165">
        <f>IF(AU724&gt;0.1,VLOOKUP(B724,'P2 Origin'!$C$21:$M$176,3,0)*H724,0)</f>
        <v>0</v>
      </c>
      <c r="AF724" s="166">
        <f t="shared" si="318"/>
        <v>0</v>
      </c>
      <c r="AG724" s="165">
        <f>(VLOOKUP(B724,'P2 Origin'!$C$21:$M$176,4,0))*AF724</f>
        <v>0</v>
      </c>
      <c r="AH724" s="166">
        <f t="shared" si="319"/>
        <v>0</v>
      </c>
      <c r="AI724" s="165">
        <f>(VLOOKUP(B724,'P2 Origin'!$C$21:$M$176,5,0))*AH724</f>
        <v>0</v>
      </c>
      <c r="AJ724" s="166">
        <f t="shared" si="335"/>
        <v>0</v>
      </c>
      <c r="AK724" s="165">
        <f>(VLOOKUP(B724,'P2 Origin'!$C$21:$M$176,6,0))*AJ724</f>
        <v>0</v>
      </c>
      <c r="AL724" s="166">
        <f t="shared" si="320"/>
        <v>0</v>
      </c>
      <c r="AM724" s="165">
        <f>(VLOOKUP($B724,'P2 Origin'!$C$21:$M$176,7,0))*AL724</f>
        <v>0</v>
      </c>
      <c r="AN724" s="166">
        <f t="shared" si="321"/>
        <v>0</v>
      </c>
      <c r="AO724" s="165">
        <f>(VLOOKUP($B724,'P2 Origin'!$C$21:$M$176,8,0))*AN724</f>
        <v>0</v>
      </c>
      <c r="AP724" s="166">
        <f t="shared" si="322"/>
        <v>59</v>
      </c>
      <c r="AQ724" s="165">
        <f>(VLOOKUP($B724,'P2 Origin'!$C$21:$M$176,9,0))*AP724</f>
        <v>0</v>
      </c>
      <c r="AR724" s="155">
        <f t="shared" si="323"/>
        <v>1</v>
      </c>
      <c r="AS724" s="164">
        <f>(VLOOKUP(B724,'P2 Origin'!$C$21:$M$176,10,0))*K724</f>
        <v>0</v>
      </c>
      <c r="AT724" s="164">
        <f>(VLOOKUP(B724,'P2 Origin'!$C$21:$M$176,11,0))*J724</f>
        <v>0</v>
      </c>
      <c r="AU724" s="167">
        <v>59</v>
      </c>
      <c r="AV724" s="168">
        <v>59</v>
      </c>
      <c r="AW724" s="169">
        <v>0</v>
      </c>
      <c r="AX724" s="170">
        <f>IF(AU724&gt;=0.1,'P3 Bureaumarge zee- en luchtvr.'!$D$12,0)</f>
        <v>0</v>
      </c>
      <c r="AY724" s="163">
        <f t="shared" si="324"/>
        <v>0</v>
      </c>
      <c r="AZ724" s="157" t="str">
        <f>VLOOKUP(D724,'P4 Destination'!$C$21:$O$176,13,0)</f>
        <v>USD</v>
      </c>
      <c r="BA724" s="164">
        <f t="shared" si="325"/>
        <v>0</v>
      </c>
      <c r="BB724" s="171">
        <f>IF(AU724&gt;0.1,(VLOOKUP(D724,'P4 Destination'!$C$21:$M$176,3,0))*I724,0)</f>
        <v>0</v>
      </c>
      <c r="BC724" s="172">
        <f t="shared" si="326"/>
        <v>0</v>
      </c>
      <c r="BD724" s="171">
        <f>(VLOOKUP($D724,'P4 Destination'!$C$21:$M$176,4,0))*BC724</f>
        <v>0</v>
      </c>
      <c r="BE724" s="172">
        <f t="shared" si="327"/>
        <v>0</v>
      </c>
      <c r="BF724" s="171">
        <f>(VLOOKUP($D724,'P4 Destination'!$C$21:$M$176,5,0))*BE724</f>
        <v>0</v>
      </c>
      <c r="BG724" s="172">
        <f t="shared" si="328"/>
        <v>0</v>
      </c>
      <c r="BH724" s="171">
        <f>(VLOOKUP($D724,'P4 Destination'!$C$21:$M$176,6,0))*BG724</f>
        <v>0</v>
      </c>
      <c r="BI724" s="172">
        <f t="shared" si="329"/>
        <v>0</v>
      </c>
      <c r="BJ724" s="171">
        <f>(VLOOKUP($D724,'P4 Destination'!$C$21:$M$176,7,0))*BI724</f>
        <v>0</v>
      </c>
      <c r="BK724" s="172">
        <f t="shared" si="330"/>
        <v>0</v>
      </c>
      <c r="BL724" s="171">
        <f>(VLOOKUP($D724,'P4 Destination'!$C$21:$M$176,8,0))*BK724</f>
        <v>0</v>
      </c>
      <c r="BM724" s="172">
        <f t="shared" si="331"/>
        <v>59</v>
      </c>
      <c r="BN724" s="171">
        <f>(VLOOKUP($D724,'P4 Destination'!$C$21:$M$176,9,0))*BM724</f>
        <v>0</v>
      </c>
      <c r="BO724" s="154">
        <f t="shared" si="332"/>
        <v>1</v>
      </c>
      <c r="BP724" s="171">
        <f>(VLOOKUP(D724,'P4 Destination'!$C$21:$M$176,10,0))*K724</f>
        <v>0</v>
      </c>
      <c r="BQ724" s="171">
        <f>(VLOOKUP(D724,'P4 Destination'!$C$21:$M$176,11,0))*J724</f>
        <v>0</v>
      </c>
      <c r="BR724" s="173">
        <f t="shared" si="333"/>
        <v>0</v>
      </c>
      <c r="BS724" s="173">
        <f>(AV724*2500)*'P6 Verzekering'!$E$11</f>
        <v>0</v>
      </c>
      <c r="BT724" s="173">
        <f>(AW724*2500)*'P6 Verzekering'!$E$12</f>
        <v>0</v>
      </c>
      <c r="BU724" s="173">
        <f>(L724*2500)*'P6 Verzekering'!$E$13</f>
        <v>0</v>
      </c>
      <c r="BV724" s="173">
        <f t="shared" si="334"/>
        <v>0</v>
      </c>
      <c r="BW724"/>
      <c r="BX724"/>
    </row>
    <row r="725" spans="1:76">
      <c r="A725" s="152" t="s">
        <v>2410</v>
      </c>
      <c r="B725" s="152" t="s">
        <v>219</v>
      </c>
      <c r="C725" s="152" t="s">
        <v>219</v>
      </c>
      <c r="D725" s="152" t="s">
        <v>462</v>
      </c>
      <c r="E725" s="152" t="s">
        <v>453</v>
      </c>
      <c r="F725" s="153">
        <f t="shared" si="308"/>
        <v>13</v>
      </c>
      <c r="G725" s="154">
        <v>1</v>
      </c>
      <c r="H725" s="154">
        <f>IFERROR(VLOOKUP(B725,'P2 Origin'!$C$21:$Q$176,15,FALSE),0)</f>
        <v>0</v>
      </c>
      <c r="I725" s="154">
        <f>IFERROR(VLOOKUP(D725,'P4 Destination'!$C$21:$Q$176,15,FALSE),0)</f>
        <v>1</v>
      </c>
      <c r="J725" s="155">
        <v>1</v>
      </c>
      <c r="K725" s="155"/>
      <c r="L725" s="156">
        <v>0</v>
      </c>
      <c r="M725" s="155">
        <v>0</v>
      </c>
      <c r="N725" s="155">
        <v>0</v>
      </c>
      <c r="O725" s="157">
        <f t="shared" si="309"/>
        <v>0</v>
      </c>
      <c r="P725" s="158">
        <f t="shared" si="310"/>
        <v>0</v>
      </c>
      <c r="Q725" s="159">
        <f>IFERROR(VLOOKUP(N725,'P1 Intra-Europees'!$A$15:$H$25,3,0),0)*P725</f>
        <v>0</v>
      </c>
      <c r="R725" s="160">
        <f t="shared" si="311"/>
        <v>0</v>
      </c>
      <c r="S725" s="159">
        <f>IFERROR(VLOOKUP(N725,'P1 Intra-Europees'!$A$15:$H$25,4,0),0)*R725</f>
        <v>0</v>
      </c>
      <c r="T725" s="160">
        <f t="shared" si="312"/>
        <v>0</v>
      </c>
      <c r="U725" s="159">
        <f>IFERROR(VLOOKUP(N725,'P1 Intra-Europees'!$A$15:$H$25,5,0),0)*T725</f>
        <v>0</v>
      </c>
      <c r="V725" s="160">
        <f t="shared" si="313"/>
        <v>0</v>
      </c>
      <c r="W725" s="159">
        <f>IFERROR(VLOOKUP(N725,'P1 Intra-Europees'!$A$15:$H$25,6,0),0)*V725</f>
        <v>0</v>
      </c>
      <c r="X725" s="160">
        <f t="shared" si="314"/>
        <v>0</v>
      </c>
      <c r="Y725" s="159">
        <f>IFERROR(VLOOKUP(N725,'P1 Intra-Europees'!$A$15:$H$25,7,0),0)*X725</f>
        <v>0</v>
      </c>
      <c r="Z725" s="161">
        <f t="shared" si="315"/>
        <v>0</v>
      </c>
      <c r="AA725" s="162">
        <f>IFERROR(VLOOKUP(N725,'P1 Intra-Europees'!$A$15:$H$25,8,0),0)*Z725</f>
        <v>0</v>
      </c>
      <c r="AB725" s="163">
        <f t="shared" si="316"/>
        <v>0</v>
      </c>
      <c r="AC725" s="157" t="str">
        <f>VLOOKUP(B725,'P2 Origin'!$C$21:$O$176,13,0)</f>
        <v>EUR</v>
      </c>
      <c r="AD725" s="164">
        <f t="shared" si="317"/>
        <v>0</v>
      </c>
      <c r="AE725" s="165">
        <f>IF(AU725&gt;0.1,VLOOKUP(B725,'P2 Origin'!$C$21:$M$176,3,0)*H725,0)</f>
        <v>0</v>
      </c>
      <c r="AF725" s="166">
        <f t="shared" si="318"/>
        <v>0</v>
      </c>
      <c r="AG725" s="165">
        <f>(VLOOKUP(B725,'P2 Origin'!$C$21:$M$176,4,0))*AF725</f>
        <v>0</v>
      </c>
      <c r="AH725" s="166">
        <f t="shared" si="319"/>
        <v>13</v>
      </c>
      <c r="AI725" s="165">
        <f>(VLOOKUP(B725,'P2 Origin'!$C$21:$M$176,5,0))*AH725</f>
        <v>0</v>
      </c>
      <c r="AJ725" s="166">
        <f t="shared" si="335"/>
        <v>0</v>
      </c>
      <c r="AK725" s="165">
        <f>(VLOOKUP(B725,'P2 Origin'!$C$21:$M$176,6,0))*AJ725</f>
        <v>0</v>
      </c>
      <c r="AL725" s="166">
        <f t="shared" si="320"/>
        <v>0</v>
      </c>
      <c r="AM725" s="165">
        <f>(VLOOKUP($B725,'P2 Origin'!$C$21:$M$176,7,0))*AL725</f>
        <v>0</v>
      </c>
      <c r="AN725" s="166">
        <f t="shared" si="321"/>
        <v>0</v>
      </c>
      <c r="AO725" s="165">
        <f>(VLOOKUP($B725,'P2 Origin'!$C$21:$M$176,8,0))*AN725</f>
        <v>0</v>
      </c>
      <c r="AP725" s="166">
        <f t="shared" si="322"/>
        <v>0</v>
      </c>
      <c r="AQ725" s="165">
        <f>(VLOOKUP($B725,'P2 Origin'!$C$21:$M$176,9,0))*AP725</f>
        <v>0</v>
      </c>
      <c r="AR725" s="155">
        <f t="shared" si="323"/>
        <v>1</v>
      </c>
      <c r="AS725" s="164">
        <f>(VLOOKUP(B725,'P2 Origin'!$C$21:$M$176,10,0))*K725</f>
        <v>0</v>
      </c>
      <c r="AT725" s="164">
        <f>(VLOOKUP(B725,'P2 Origin'!$C$21:$M$176,11,0))*J725</f>
        <v>0</v>
      </c>
      <c r="AU725" s="167">
        <v>13</v>
      </c>
      <c r="AV725" s="168">
        <v>13</v>
      </c>
      <c r="AW725" s="169">
        <v>0</v>
      </c>
      <c r="AX725" s="170">
        <f>IF(AU725&gt;=0.1,'P3 Bureaumarge zee- en luchtvr.'!$D$12,0)</f>
        <v>0</v>
      </c>
      <c r="AY725" s="163">
        <f t="shared" si="324"/>
        <v>0</v>
      </c>
      <c r="AZ725" s="157" t="str">
        <f>VLOOKUP(D725,'P4 Destination'!$C$21:$O$176,13,0)</f>
        <v>USD</v>
      </c>
      <c r="BA725" s="164">
        <f t="shared" si="325"/>
        <v>0</v>
      </c>
      <c r="BB725" s="171">
        <f>IF(AU725&gt;0.1,(VLOOKUP(D725,'P4 Destination'!$C$21:$M$176,3,0))*I725,0)</f>
        <v>0</v>
      </c>
      <c r="BC725" s="172">
        <f t="shared" si="326"/>
        <v>0</v>
      </c>
      <c r="BD725" s="171">
        <f>(VLOOKUP($D725,'P4 Destination'!$C$21:$M$176,4,0))*BC725</f>
        <v>0</v>
      </c>
      <c r="BE725" s="172">
        <f t="shared" si="327"/>
        <v>13</v>
      </c>
      <c r="BF725" s="171">
        <f>(VLOOKUP($D725,'P4 Destination'!$C$21:$M$176,5,0))*BE725</f>
        <v>0</v>
      </c>
      <c r="BG725" s="172">
        <f t="shared" si="328"/>
        <v>0</v>
      </c>
      <c r="BH725" s="171">
        <f>(VLOOKUP($D725,'P4 Destination'!$C$21:$M$176,6,0))*BG725</f>
        <v>0</v>
      </c>
      <c r="BI725" s="172">
        <f t="shared" si="329"/>
        <v>0</v>
      </c>
      <c r="BJ725" s="171">
        <f>(VLOOKUP($D725,'P4 Destination'!$C$21:$M$176,7,0))*BI725</f>
        <v>0</v>
      </c>
      <c r="BK725" s="172">
        <f t="shared" si="330"/>
        <v>0</v>
      </c>
      <c r="BL725" s="171">
        <f>(VLOOKUP($D725,'P4 Destination'!$C$21:$M$176,8,0))*BK725</f>
        <v>0</v>
      </c>
      <c r="BM725" s="172">
        <f t="shared" si="331"/>
        <v>0</v>
      </c>
      <c r="BN725" s="171">
        <f>(VLOOKUP($D725,'P4 Destination'!$C$21:$M$176,9,0))*BM725</f>
        <v>0</v>
      </c>
      <c r="BO725" s="154">
        <f t="shared" si="332"/>
        <v>1</v>
      </c>
      <c r="BP725" s="171">
        <f>(VLOOKUP(D725,'P4 Destination'!$C$21:$M$176,10,0))*K725</f>
        <v>0</v>
      </c>
      <c r="BQ725" s="171">
        <f>(VLOOKUP(D725,'P4 Destination'!$C$21:$M$176,11,0))*J725</f>
        <v>0</v>
      </c>
      <c r="BR725" s="173">
        <f t="shared" si="333"/>
        <v>0</v>
      </c>
      <c r="BS725" s="173">
        <f>(AV725*2500)*'P6 Verzekering'!$E$11</f>
        <v>0</v>
      </c>
      <c r="BT725" s="173">
        <f>(AW725*2500)*'P6 Verzekering'!$E$12</f>
        <v>0</v>
      </c>
      <c r="BU725" s="173">
        <f>(L725*2500)*'P6 Verzekering'!$E$13</f>
        <v>0</v>
      </c>
      <c r="BV725" s="173">
        <f t="shared" si="334"/>
        <v>0</v>
      </c>
      <c r="BW725"/>
      <c r="BX725"/>
    </row>
    <row r="726" spans="1:76">
      <c r="A726" s="152" t="s">
        <v>2411</v>
      </c>
      <c r="B726" s="152" t="s">
        <v>219</v>
      </c>
      <c r="C726" s="152" t="s">
        <v>219</v>
      </c>
      <c r="D726" s="152" t="s">
        <v>462</v>
      </c>
      <c r="E726" s="152" t="s">
        <v>453</v>
      </c>
      <c r="F726" s="153">
        <f t="shared" si="308"/>
        <v>52</v>
      </c>
      <c r="G726" s="154">
        <v>1</v>
      </c>
      <c r="H726" s="154">
        <f>IFERROR(VLOOKUP(B726,'P2 Origin'!$C$21:$Q$176,15,FALSE),0)</f>
        <v>0</v>
      </c>
      <c r="I726" s="154">
        <f>IFERROR(VLOOKUP(D726,'P4 Destination'!$C$21:$Q$176,15,FALSE),0)</f>
        <v>1</v>
      </c>
      <c r="J726" s="155"/>
      <c r="K726" s="155">
        <v>1</v>
      </c>
      <c r="L726" s="156">
        <v>0</v>
      </c>
      <c r="M726" s="155">
        <v>0</v>
      </c>
      <c r="N726" s="155">
        <v>0</v>
      </c>
      <c r="O726" s="157">
        <f t="shared" si="309"/>
        <v>0</v>
      </c>
      <c r="P726" s="158">
        <f t="shared" si="310"/>
        <v>0</v>
      </c>
      <c r="Q726" s="159">
        <f>IFERROR(VLOOKUP(N726,'P1 Intra-Europees'!$A$15:$H$25,3,0),0)*P726</f>
        <v>0</v>
      </c>
      <c r="R726" s="160">
        <f t="shared" si="311"/>
        <v>0</v>
      </c>
      <c r="S726" s="159">
        <f>IFERROR(VLOOKUP(N726,'P1 Intra-Europees'!$A$15:$H$25,4,0),0)*R726</f>
        <v>0</v>
      </c>
      <c r="T726" s="160">
        <f t="shared" si="312"/>
        <v>0</v>
      </c>
      <c r="U726" s="159">
        <f>IFERROR(VLOOKUP(N726,'P1 Intra-Europees'!$A$15:$H$25,5,0),0)*T726</f>
        <v>0</v>
      </c>
      <c r="V726" s="160">
        <f t="shared" si="313"/>
        <v>0</v>
      </c>
      <c r="W726" s="159">
        <f>IFERROR(VLOOKUP(N726,'P1 Intra-Europees'!$A$15:$H$25,6,0),0)*V726</f>
        <v>0</v>
      </c>
      <c r="X726" s="160">
        <f t="shared" si="314"/>
        <v>0</v>
      </c>
      <c r="Y726" s="159">
        <f>IFERROR(VLOOKUP(N726,'P1 Intra-Europees'!$A$15:$H$25,7,0),0)*X726</f>
        <v>0</v>
      </c>
      <c r="Z726" s="161">
        <f t="shared" si="315"/>
        <v>0</v>
      </c>
      <c r="AA726" s="162">
        <f>IFERROR(VLOOKUP(N726,'P1 Intra-Europees'!$A$15:$H$25,8,0),0)*Z726</f>
        <v>0</v>
      </c>
      <c r="AB726" s="163">
        <f t="shared" si="316"/>
        <v>0</v>
      </c>
      <c r="AC726" s="157" t="str">
        <f>VLOOKUP(B726,'P2 Origin'!$C$21:$O$176,13,0)</f>
        <v>EUR</v>
      </c>
      <c r="AD726" s="164">
        <f t="shared" si="317"/>
        <v>0</v>
      </c>
      <c r="AE726" s="165">
        <f>IF(AU726&gt;0.1,VLOOKUP(B726,'P2 Origin'!$C$21:$M$176,3,0)*H726,0)</f>
        <v>0</v>
      </c>
      <c r="AF726" s="166">
        <f t="shared" si="318"/>
        <v>0</v>
      </c>
      <c r="AG726" s="165">
        <f>(VLOOKUP(B726,'P2 Origin'!$C$21:$M$176,4,0))*AF726</f>
        <v>0</v>
      </c>
      <c r="AH726" s="166">
        <f t="shared" si="319"/>
        <v>0</v>
      </c>
      <c r="AI726" s="165">
        <f>(VLOOKUP(B726,'P2 Origin'!$C$21:$M$176,5,0))*AH726</f>
        <v>0</v>
      </c>
      <c r="AJ726" s="166">
        <f t="shared" si="335"/>
        <v>0</v>
      </c>
      <c r="AK726" s="165">
        <f>(VLOOKUP(B726,'P2 Origin'!$C$21:$M$176,6,0))*AJ726</f>
        <v>0</v>
      </c>
      <c r="AL726" s="166">
        <f t="shared" si="320"/>
        <v>0</v>
      </c>
      <c r="AM726" s="165">
        <f>(VLOOKUP($B726,'P2 Origin'!$C$21:$M$176,7,0))*AL726</f>
        <v>0</v>
      </c>
      <c r="AN726" s="166">
        <f t="shared" si="321"/>
        <v>0</v>
      </c>
      <c r="AO726" s="165">
        <f>(VLOOKUP($B726,'P2 Origin'!$C$21:$M$176,8,0))*AN726</f>
        <v>0</v>
      </c>
      <c r="AP726" s="166">
        <f t="shared" si="322"/>
        <v>52</v>
      </c>
      <c r="AQ726" s="165">
        <f>(VLOOKUP($B726,'P2 Origin'!$C$21:$M$176,9,0))*AP726</f>
        <v>0</v>
      </c>
      <c r="AR726" s="155">
        <f t="shared" si="323"/>
        <v>1</v>
      </c>
      <c r="AS726" s="164">
        <f>(VLOOKUP(B726,'P2 Origin'!$C$21:$M$176,10,0))*K726</f>
        <v>0</v>
      </c>
      <c r="AT726" s="164">
        <f>(VLOOKUP(B726,'P2 Origin'!$C$21:$M$176,11,0))*J726</f>
        <v>0</v>
      </c>
      <c r="AU726" s="167">
        <v>52</v>
      </c>
      <c r="AV726" s="168">
        <v>52</v>
      </c>
      <c r="AW726" s="169">
        <v>0</v>
      </c>
      <c r="AX726" s="170">
        <f>IF(AU726&gt;=0.1,'P3 Bureaumarge zee- en luchtvr.'!$D$12,0)</f>
        <v>0</v>
      </c>
      <c r="AY726" s="163">
        <f t="shared" si="324"/>
        <v>0</v>
      </c>
      <c r="AZ726" s="157" t="str">
        <f>VLOOKUP(D726,'P4 Destination'!$C$21:$O$176,13,0)</f>
        <v>USD</v>
      </c>
      <c r="BA726" s="164">
        <f t="shared" si="325"/>
        <v>0</v>
      </c>
      <c r="BB726" s="171">
        <f>IF(AU726&gt;0.1,(VLOOKUP(D726,'P4 Destination'!$C$21:$M$176,3,0))*I726,0)</f>
        <v>0</v>
      </c>
      <c r="BC726" s="172">
        <f t="shared" si="326"/>
        <v>0</v>
      </c>
      <c r="BD726" s="171">
        <f>(VLOOKUP($D726,'P4 Destination'!$C$21:$M$176,4,0))*BC726</f>
        <v>0</v>
      </c>
      <c r="BE726" s="172">
        <f t="shared" si="327"/>
        <v>0</v>
      </c>
      <c r="BF726" s="171">
        <f>(VLOOKUP($D726,'P4 Destination'!$C$21:$M$176,5,0))*BE726</f>
        <v>0</v>
      </c>
      <c r="BG726" s="172">
        <f t="shared" si="328"/>
        <v>0</v>
      </c>
      <c r="BH726" s="171">
        <f>(VLOOKUP($D726,'P4 Destination'!$C$21:$M$176,6,0))*BG726</f>
        <v>0</v>
      </c>
      <c r="BI726" s="172">
        <f t="shared" si="329"/>
        <v>0</v>
      </c>
      <c r="BJ726" s="171">
        <f>(VLOOKUP($D726,'P4 Destination'!$C$21:$M$176,7,0))*BI726</f>
        <v>0</v>
      </c>
      <c r="BK726" s="172">
        <f t="shared" si="330"/>
        <v>0</v>
      </c>
      <c r="BL726" s="171">
        <f>(VLOOKUP($D726,'P4 Destination'!$C$21:$M$176,8,0))*BK726</f>
        <v>0</v>
      </c>
      <c r="BM726" s="172">
        <f t="shared" si="331"/>
        <v>52</v>
      </c>
      <c r="BN726" s="171">
        <f>(VLOOKUP($D726,'P4 Destination'!$C$21:$M$176,9,0))*BM726</f>
        <v>0</v>
      </c>
      <c r="BO726" s="154">
        <f t="shared" si="332"/>
        <v>1</v>
      </c>
      <c r="BP726" s="171">
        <f>(VLOOKUP(D726,'P4 Destination'!$C$21:$M$176,10,0))*K726</f>
        <v>0</v>
      </c>
      <c r="BQ726" s="171">
        <f>(VLOOKUP(D726,'P4 Destination'!$C$21:$M$176,11,0))*J726</f>
        <v>0</v>
      </c>
      <c r="BR726" s="173">
        <f t="shared" si="333"/>
        <v>0</v>
      </c>
      <c r="BS726" s="173">
        <f>(AV726*2500)*'P6 Verzekering'!$E$11</f>
        <v>0</v>
      </c>
      <c r="BT726" s="173">
        <f>(AW726*2500)*'P6 Verzekering'!$E$12</f>
        <v>0</v>
      </c>
      <c r="BU726" s="173">
        <f>(L726*2500)*'P6 Verzekering'!$E$13</f>
        <v>0</v>
      </c>
      <c r="BV726" s="173">
        <f t="shared" si="334"/>
        <v>0</v>
      </c>
      <c r="BW726"/>
      <c r="BX726"/>
    </row>
    <row r="727" spans="1:76">
      <c r="A727" s="152" t="s">
        <v>2412</v>
      </c>
      <c r="B727" s="152" t="s">
        <v>219</v>
      </c>
      <c r="C727" s="152" t="s">
        <v>219</v>
      </c>
      <c r="D727" s="152" t="s">
        <v>462</v>
      </c>
      <c r="E727" s="152" t="s">
        <v>453</v>
      </c>
      <c r="F727" s="153">
        <f t="shared" si="308"/>
        <v>13</v>
      </c>
      <c r="G727" s="154">
        <v>1</v>
      </c>
      <c r="H727" s="154">
        <f>IFERROR(VLOOKUP(B727,'P2 Origin'!$C$21:$Q$176,15,FALSE),0)</f>
        <v>0</v>
      </c>
      <c r="I727" s="154">
        <f>IFERROR(VLOOKUP(D727,'P4 Destination'!$C$21:$Q$176,15,FALSE),0)</f>
        <v>1</v>
      </c>
      <c r="J727" s="155">
        <v>1</v>
      </c>
      <c r="K727" s="155"/>
      <c r="L727" s="156">
        <v>0</v>
      </c>
      <c r="M727" s="155">
        <v>0</v>
      </c>
      <c r="N727" s="155">
        <v>0</v>
      </c>
      <c r="O727" s="157">
        <f t="shared" si="309"/>
        <v>0</v>
      </c>
      <c r="P727" s="158">
        <f t="shared" si="310"/>
        <v>0</v>
      </c>
      <c r="Q727" s="159">
        <f>IFERROR(VLOOKUP(N727,'P1 Intra-Europees'!$A$15:$H$25,3,0),0)*P727</f>
        <v>0</v>
      </c>
      <c r="R727" s="160">
        <f t="shared" si="311"/>
        <v>0</v>
      </c>
      <c r="S727" s="159">
        <f>IFERROR(VLOOKUP(N727,'P1 Intra-Europees'!$A$15:$H$25,4,0),0)*R727</f>
        <v>0</v>
      </c>
      <c r="T727" s="160">
        <f t="shared" si="312"/>
        <v>0</v>
      </c>
      <c r="U727" s="159">
        <f>IFERROR(VLOOKUP(N727,'P1 Intra-Europees'!$A$15:$H$25,5,0),0)*T727</f>
        <v>0</v>
      </c>
      <c r="V727" s="160">
        <f t="shared" si="313"/>
        <v>0</v>
      </c>
      <c r="W727" s="159">
        <f>IFERROR(VLOOKUP(N727,'P1 Intra-Europees'!$A$15:$H$25,6,0),0)*V727</f>
        <v>0</v>
      </c>
      <c r="X727" s="160">
        <f t="shared" si="314"/>
        <v>0</v>
      </c>
      <c r="Y727" s="159">
        <f>IFERROR(VLOOKUP(N727,'P1 Intra-Europees'!$A$15:$H$25,7,0),0)*X727</f>
        <v>0</v>
      </c>
      <c r="Z727" s="161">
        <f t="shared" si="315"/>
        <v>0</v>
      </c>
      <c r="AA727" s="162">
        <f>IFERROR(VLOOKUP(N727,'P1 Intra-Europees'!$A$15:$H$25,8,0),0)*Z727</f>
        <v>0</v>
      </c>
      <c r="AB727" s="163">
        <f t="shared" si="316"/>
        <v>0</v>
      </c>
      <c r="AC727" s="157" t="str">
        <f>VLOOKUP(B727,'P2 Origin'!$C$21:$O$176,13,0)</f>
        <v>EUR</v>
      </c>
      <c r="AD727" s="164">
        <f t="shared" si="317"/>
        <v>0</v>
      </c>
      <c r="AE727" s="165">
        <f>IF(AU727&gt;0.1,VLOOKUP(B727,'P2 Origin'!$C$21:$M$176,3,0)*H727,0)</f>
        <v>0</v>
      </c>
      <c r="AF727" s="166">
        <f t="shared" si="318"/>
        <v>0</v>
      </c>
      <c r="AG727" s="165">
        <f>(VLOOKUP(B727,'P2 Origin'!$C$21:$M$176,4,0))*AF727</f>
        <v>0</v>
      </c>
      <c r="AH727" s="166">
        <f t="shared" si="319"/>
        <v>13</v>
      </c>
      <c r="AI727" s="165">
        <f>(VLOOKUP(B727,'P2 Origin'!$C$21:$M$176,5,0))*AH727</f>
        <v>0</v>
      </c>
      <c r="AJ727" s="166">
        <f t="shared" si="335"/>
        <v>0</v>
      </c>
      <c r="AK727" s="165">
        <f>(VLOOKUP(B727,'P2 Origin'!$C$21:$M$176,6,0))*AJ727</f>
        <v>0</v>
      </c>
      <c r="AL727" s="166">
        <f t="shared" si="320"/>
        <v>0</v>
      </c>
      <c r="AM727" s="165">
        <f>(VLOOKUP($B727,'P2 Origin'!$C$21:$M$176,7,0))*AL727</f>
        <v>0</v>
      </c>
      <c r="AN727" s="166">
        <f t="shared" si="321"/>
        <v>0</v>
      </c>
      <c r="AO727" s="165">
        <f>(VLOOKUP($B727,'P2 Origin'!$C$21:$M$176,8,0))*AN727</f>
        <v>0</v>
      </c>
      <c r="AP727" s="166">
        <f t="shared" si="322"/>
        <v>0</v>
      </c>
      <c r="AQ727" s="165">
        <f>(VLOOKUP($B727,'P2 Origin'!$C$21:$M$176,9,0))*AP727</f>
        <v>0</v>
      </c>
      <c r="AR727" s="155">
        <f t="shared" si="323"/>
        <v>1</v>
      </c>
      <c r="AS727" s="164">
        <f>(VLOOKUP(B727,'P2 Origin'!$C$21:$M$176,10,0))*K727</f>
        <v>0</v>
      </c>
      <c r="AT727" s="164">
        <f>(VLOOKUP(B727,'P2 Origin'!$C$21:$M$176,11,0))*J727</f>
        <v>0</v>
      </c>
      <c r="AU727" s="167">
        <v>13</v>
      </c>
      <c r="AV727" s="168">
        <v>13</v>
      </c>
      <c r="AW727" s="169">
        <v>0</v>
      </c>
      <c r="AX727" s="170">
        <f>IF(AU727&gt;=0.1,'P3 Bureaumarge zee- en luchtvr.'!$D$12,0)</f>
        <v>0</v>
      </c>
      <c r="AY727" s="163">
        <f t="shared" si="324"/>
        <v>0</v>
      </c>
      <c r="AZ727" s="157" t="str">
        <f>VLOOKUP(D727,'P4 Destination'!$C$21:$O$176,13,0)</f>
        <v>USD</v>
      </c>
      <c r="BA727" s="164">
        <f t="shared" si="325"/>
        <v>0</v>
      </c>
      <c r="BB727" s="171">
        <f>IF(AU727&gt;0.1,(VLOOKUP(D727,'P4 Destination'!$C$21:$M$176,3,0))*I727,0)</f>
        <v>0</v>
      </c>
      <c r="BC727" s="172">
        <f t="shared" si="326"/>
        <v>0</v>
      </c>
      <c r="BD727" s="171">
        <f>(VLOOKUP($D727,'P4 Destination'!$C$21:$M$176,4,0))*BC727</f>
        <v>0</v>
      </c>
      <c r="BE727" s="172">
        <f t="shared" si="327"/>
        <v>13</v>
      </c>
      <c r="BF727" s="171">
        <f>(VLOOKUP($D727,'P4 Destination'!$C$21:$M$176,5,0))*BE727</f>
        <v>0</v>
      </c>
      <c r="BG727" s="172">
        <f t="shared" si="328"/>
        <v>0</v>
      </c>
      <c r="BH727" s="171">
        <f>(VLOOKUP($D727,'P4 Destination'!$C$21:$M$176,6,0))*BG727</f>
        <v>0</v>
      </c>
      <c r="BI727" s="172">
        <f t="shared" si="329"/>
        <v>0</v>
      </c>
      <c r="BJ727" s="171">
        <f>(VLOOKUP($D727,'P4 Destination'!$C$21:$M$176,7,0))*BI727</f>
        <v>0</v>
      </c>
      <c r="BK727" s="172">
        <f t="shared" si="330"/>
        <v>0</v>
      </c>
      <c r="BL727" s="171">
        <f>(VLOOKUP($D727,'P4 Destination'!$C$21:$M$176,8,0))*BK727</f>
        <v>0</v>
      </c>
      <c r="BM727" s="172">
        <f t="shared" si="331"/>
        <v>0</v>
      </c>
      <c r="BN727" s="171">
        <f>(VLOOKUP($D727,'P4 Destination'!$C$21:$M$176,9,0))*BM727</f>
        <v>0</v>
      </c>
      <c r="BO727" s="154">
        <f t="shared" si="332"/>
        <v>1</v>
      </c>
      <c r="BP727" s="171">
        <f>(VLOOKUP(D727,'P4 Destination'!$C$21:$M$176,10,0))*K727</f>
        <v>0</v>
      </c>
      <c r="BQ727" s="171">
        <f>(VLOOKUP(D727,'P4 Destination'!$C$21:$M$176,11,0))*J727</f>
        <v>0</v>
      </c>
      <c r="BR727" s="173">
        <f t="shared" si="333"/>
        <v>0</v>
      </c>
      <c r="BS727" s="173">
        <f>(AV727*2500)*'P6 Verzekering'!$E$11</f>
        <v>0</v>
      </c>
      <c r="BT727" s="173">
        <f>(AW727*2500)*'P6 Verzekering'!$E$12</f>
        <v>0</v>
      </c>
      <c r="BU727" s="173">
        <f>(L727*2500)*'P6 Verzekering'!$E$13</f>
        <v>0</v>
      </c>
      <c r="BV727" s="173">
        <f t="shared" si="334"/>
        <v>0</v>
      </c>
      <c r="BW727"/>
      <c r="BX727"/>
    </row>
    <row r="728" spans="1:76">
      <c r="A728" s="152" t="s">
        <v>2413</v>
      </c>
      <c r="B728" s="152" t="s">
        <v>219</v>
      </c>
      <c r="C728" s="152" t="s">
        <v>219</v>
      </c>
      <c r="D728" s="152" t="s">
        <v>462</v>
      </c>
      <c r="E728" s="152" t="s">
        <v>453</v>
      </c>
      <c r="F728" s="153">
        <f t="shared" si="308"/>
        <v>26</v>
      </c>
      <c r="G728" s="154">
        <v>1</v>
      </c>
      <c r="H728" s="154">
        <f>IFERROR(VLOOKUP(B728,'P2 Origin'!$C$21:$Q$176,15,FALSE),0)</f>
        <v>0</v>
      </c>
      <c r="I728" s="154">
        <f>IFERROR(VLOOKUP(D728,'P4 Destination'!$C$21:$Q$176,15,FALSE),0)</f>
        <v>1</v>
      </c>
      <c r="J728" s="155">
        <v>1</v>
      </c>
      <c r="K728" s="155"/>
      <c r="L728" s="156">
        <v>0</v>
      </c>
      <c r="M728" s="155">
        <v>0</v>
      </c>
      <c r="N728" s="155">
        <v>0</v>
      </c>
      <c r="O728" s="157">
        <f t="shared" si="309"/>
        <v>0</v>
      </c>
      <c r="P728" s="158">
        <f t="shared" si="310"/>
        <v>0</v>
      </c>
      <c r="Q728" s="159">
        <f>IFERROR(VLOOKUP(N728,'P1 Intra-Europees'!$A$15:$H$25,3,0),0)*P728</f>
        <v>0</v>
      </c>
      <c r="R728" s="160">
        <f t="shared" si="311"/>
        <v>0</v>
      </c>
      <c r="S728" s="159">
        <f>IFERROR(VLOOKUP(N728,'P1 Intra-Europees'!$A$15:$H$25,4,0),0)*R728</f>
        <v>0</v>
      </c>
      <c r="T728" s="160">
        <f t="shared" si="312"/>
        <v>0</v>
      </c>
      <c r="U728" s="159">
        <f>IFERROR(VLOOKUP(N728,'P1 Intra-Europees'!$A$15:$H$25,5,0),0)*T728</f>
        <v>0</v>
      </c>
      <c r="V728" s="160">
        <f t="shared" si="313"/>
        <v>0</v>
      </c>
      <c r="W728" s="159">
        <f>IFERROR(VLOOKUP(N728,'P1 Intra-Europees'!$A$15:$H$25,6,0),0)*V728</f>
        <v>0</v>
      </c>
      <c r="X728" s="160">
        <f t="shared" si="314"/>
        <v>0</v>
      </c>
      <c r="Y728" s="159">
        <f>IFERROR(VLOOKUP(N728,'P1 Intra-Europees'!$A$15:$H$25,7,0),0)*X728</f>
        <v>0</v>
      </c>
      <c r="Z728" s="161">
        <f t="shared" si="315"/>
        <v>0</v>
      </c>
      <c r="AA728" s="162">
        <f>IFERROR(VLOOKUP(N728,'P1 Intra-Europees'!$A$15:$H$25,8,0),0)*Z728</f>
        <v>0</v>
      </c>
      <c r="AB728" s="163">
        <f t="shared" si="316"/>
        <v>0</v>
      </c>
      <c r="AC728" s="157" t="str">
        <f>VLOOKUP(B728,'P2 Origin'!$C$21:$O$176,13,0)</f>
        <v>EUR</v>
      </c>
      <c r="AD728" s="164">
        <f t="shared" si="317"/>
        <v>0</v>
      </c>
      <c r="AE728" s="165">
        <f>IF(AU728&gt;0.1,VLOOKUP(B728,'P2 Origin'!$C$21:$M$176,3,0)*H728,0)</f>
        <v>0</v>
      </c>
      <c r="AF728" s="166">
        <f t="shared" si="318"/>
        <v>0</v>
      </c>
      <c r="AG728" s="165">
        <f>(VLOOKUP(B728,'P2 Origin'!$C$21:$M$176,4,0))*AF728</f>
        <v>0</v>
      </c>
      <c r="AH728" s="166">
        <f t="shared" si="319"/>
        <v>0</v>
      </c>
      <c r="AI728" s="165">
        <f>(VLOOKUP(B728,'P2 Origin'!$C$21:$M$176,5,0))*AH728</f>
        <v>0</v>
      </c>
      <c r="AJ728" s="166">
        <f t="shared" si="335"/>
        <v>0</v>
      </c>
      <c r="AK728" s="165">
        <f>(VLOOKUP(B728,'P2 Origin'!$C$21:$M$176,6,0))*AJ728</f>
        <v>0</v>
      </c>
      <c r="AL728" s="166">
        <f t="shared" si="320"/>
        <v>26</v>
      </c>
      <c r="AM728" s="165">
        <f>(VLOOKUP($B728,'P2 Origin'!$C$21:$M$176,7,0))*AL728</f>
        <v>0</v>
      </c>
      <c r="AN728" s="166">
        <f t="shared" si="321"/>
        <v>0</v>
      </c>
      <c r="AO728" s="165">
        <f>(VLOOKUP($B728,'P2 Origin'!$C$21:$M$176,8,0))*AN728</f>
        <v>0</v>
      </c>
      <c r="AP728" s="166">
        <f t="shared" si="322"/>
        <v>0</v>
      </c>
      <c r="AQ728" s="165">
        <f>(VLOOKUP($B728,'P2 Origin'!$C$21:$M$176,9,0))*AP728</f>
        <v>0</v>
      </c>
      <c r="AR728" s="155">
        <f t="shared" si="323"/>
        <v>1</v>
      </c>
      <c r="AS728" s="164">
        <f>(VLOOKUP(B728,'P2 Origin'!$C$21:$M$176,10,0))*K728</f>
        <v>0</v>
      </c>
      <c r="AT728" s="164">
        <f>(VLOOKUP(B728,'P2 Origin'!$C$21:$M$176,11,0))*J728</f>
        <v>0</v>
      </c>
      <c r="AU728" s="167">
        <v>26</v>
      </c>
      <c r="AV728" s="168">
        <v>26</v>
      </c>
      <c r="AW728" s="169">
        <v>0</v>
      </c>
      <c r="AX728" s="170">
        <f>IF(AU728&gt;=0.1,'P3 Bureaumarge zee- en luchtvr.'!$D$12,0)</f>
        <v>0</v>
      </c>
      <c r="AY728" s="163">
        <f t="shared" si="324"/>
        <v>0</v>
      </c>
      <c r="AZ728" s="157" t="str">
        <f>VLOOKUP(D728,'P4 Destination'!$C$21:$O$176,13,0)</f>
        <v>USD</v>
      </c>
      <c r="BA728" s="164">
        <f t="shared" si="325"/>
        <v>0</v>
      </c>
      <c r="BB728" s="171">
        <f>IF(AU728&gt;0.1,(VLOOKUP(D728,'P4 Destination'!$C$21:$M$176,3,0))*I728,0)</f>
        <v>0</v>
      </c>
      <c r="BC728" s="172">
        <f t="shared" si="326"/>
        <v>0</v>
      </c>
      <c r="BD728" s="171">
        <f>(VLOOKUP($D728,'P4 Destination'!$C$21:$M$176,4,0))*BC728</f>
        <v>0</v>
      </c>
      <c r="BE728" s="172">
        <f t="shared" si="327"/>
        <v>0</v>
      </c>
      <c r="BF728" s="171">
        <f>(VLOOKUP($D728,'P4 Destination'!$C$21:$M$176,5,0))*BE728</f>
        <v>0</v>
      </c>
      <c r="BG728" s="172">
        <f t="shared" si="328"/>
        <v>0</v>
      </c>
      <c r="BH728" s="171">
        <f>(VLOOKUP($D728,'P4 Destination'!$C$21:$M$176,6,0))*BG728</f>
        <v>0</v>
      </c>
      <c r="BI728" s="172">
        <f t="shared" si="329"/>
        <v>26</v>
      </c>
      <c r="BJ728" s="171">
        <f>(VLOOKUP($D728,'P4 Destination'!$C$21:$M$176,7,0))*BI728</f>
        <v>0</v>
      </c>
      <c r="BK728" s="172">
        <f t="shared" si="330"/>
        <v>0</v>
      </c>
      <c r="BL728" s="171">
        <f>(VLOOKUP($D728,'P4 Destination'!$C$21:$M$176,8,0))*BK728</f>
        <v>0</v>
      </c>
      <c r="BM728" s="172">
        <f t="shared" si="331"/>
        <v>0</v>
      </c>
      <c r="BN728" s="171">
        <f>(VLOOKUP($D728,'P4 Destination'!$C$21:$M$176,9,0))*BM728</f>
        <v>0</v>
      </c>
      <c r="BO728" s="154">
        <f t="shared" si="332"/>
        <v>1</v>
      </c>
      <c r="BP728" s="171">
        <f>(VLOOKUP(D728,'P4 Destination'!$C$21:$M$176,10,0))*K728</f>
        <v>0</v>
      </c>
      <c r="BQ728" s="171">
        <f>(VLOOKUP(D728,'P4 Destination'!$C$21:$M$176,11,0))*J728</f>
        <v>0</v>
      </c>
      <c r="BR728" s="173">
        <f t="shared" si="333"/>
        <v>0</v>
      </c>
      <c r="BS728" s="173">
        <f>(AV728*2500)*'P6 Verzekering'!$E$11</f>
        <v>0</v>
      </c>
      <c r="BT728" s="173">
        <f>(AW728*2500)*'P6 Verzekering'!$E$12</f>
        <v>0</v>
      </c>
      <c r="BU728" s="173">
        <f>(L728*2500)*'P6 Verzekering'!$E$13</f>
        <v>0</v>
      </c>
      <c r="BV728" s="173">
        <f t="shared" si="334"/>
        <v>0</v>
      </c>
      <c r="BW728"/>
      <c r="BX728"/>
    </row>
    <row r="729" spans="1:76">
      <c r="A729" s="152" t="s">
        <v>2414</v>
      </c>
      <c r="B729" s="152" t="s">
        <v>219</v>
      </c>
      <c r="C729" s="152" t="s">
        <v>219</v>
      </c>
      <c r="D729" s="152" t="s">
        <v>462</v>
      </c>
      <c r="E729" s="152" t="s">
        <v>453</v>
      </c>
      <c r="F729" s="153">
        <f t="shared" si="308"/>
        <v>33</v>
      </c>
      <c r="G729" s="154">
        <v>1</v>
      </c>
      <c r="H729" s="154">
        <f>IFERROR(VLOOKUP(B729,'P2 Origin'!$C$21:$Q$176,15,FALSE),0)</f>
        <v>0</v>
      </c>
      <c r="I729" s="154">
        <f>IFERROR(VLOOKUP(D729,'P4 Destination'!$C$21:$Q$176,15,FALSE),0)</f>
        <v>1</v>
      </c>
      <c r="J729" s="155"/>
      <c r="K729" s="155">
        <v>1</v>
      </c>
      <c r="L729" s="156">
        <v>0</v>
      </c>
      <c r="M729" s="155">
        <v>0</v>
      </c>
      <c r="N729" s="155">
        <v>0</v>
      </c>
      <c r="O729" s="157">
        <f t="shared" si="309"/>
        <v>0</v>
      </c>
      <c r="P729" s="158">
        <f t="shared" si="310"/>
        <v>0</v>
      </c>
      <c r="Q729" s="159">
        <f>IFERROR(VLOOKUP(N729,'P1 Intra-Europees'!$A$15:$H$25,3,0),0)*P729</f>
        <v>0</v>
      </c>
      <c r="R729" s="160">
        <f t="shared" si="311"/>
        <v>0</v>
      </c>
      <c r="S729" s="159">
        <f>IFERROR(VLOOKUP(N729,'P1 Intra-Europees'!$A$15:$H$25,4,0),0)*R729</f>
        <v>0</v>
      </c>
      <c r="T729" s="160">
        <f t="shared" si="312"/>
        <v>0</v>
      </c>
      <c r="U729" s="159">
        <f>IFERROR(VLOOKUP(N729,'P1 Intra-Europees'!$A$15:$H$25,5,0),0)*T729</f>
        <v>0</v>
      </c>
      <c r="V729" s="160">
        <f t="shared" si="313"/>
        <v>0</v>
      </c>
      <c r="W729" s="159">
        <f>IFERROR(VLOOKUP(N729,'P1 Intra-Europees'!$A$15:$H$25,6,0),0)*V729</f>
        <v>0</v>
      </c>
      <c r="X729" s="160">
        <f t="shared" si="314"/>
        <v>0</v>
      </c>
      <c r="Y729" s="159">
        <f>IFERROR(VLOOKUP(N729,'P1 Intra-Europees'!$A$15:$H$25,7,0),0)*X729</f>
        <v>0</v>
      </c>
      <c r="Z729" s="161">
        <f t="shared" si="315"/>
        <v>0</v>
      </c>
      <c r="AA729" s="162">
        <f>IFERROR(VLOOKUP(N729,'P1 Intra-Europees'!$A$15:$H$25,8,0),0)*Z729</f>
        <v>0</v>
      </c>
      <c r="AB729" s="163">
        <f t="shared" si="316"/>
        <v>0</v>
      </c>
      <c r="AC729" s="157" t="str">
        <f>VLOOKUP(B729,'P2 Origin'!$C$21:$O$176,13,0)</f>
        <v>EUR</v>
      </c>
      <c r="AD729" s="164">
        <f t="shared" si="317"/>
        <v>0</v>
      </c>
      <c r="AE729" s="165">
        <f>IF(AU729&gt;0.1,VLOOKUP(B729,'P2 Origin'!$C$21:$M$176,3,0)*H729,0)</f>
        <v>0</v>
      </c>
      <c r="AF729" s="166">
        <f t="shared" si="318"/>
        <v>0</v>
      </c>
      <c r="AG729" s="165">
        <f>(VLOOKUP(B729,'P2 Origin'!$C$21:$M$176,4,0))*AF729</f>
        <v>0</v>
      </c>
      <c r="AH729" s="166">
        <f t="shared" si="319"/>
        <v>0</v>
      </c>
      <c r="AI729" s="165">
        <f>(VLOOKUP(B729,'P2 Origin'!$C$21:$M$176,5,0))*AH729</f>
        <v>0</v>
      </c>
      <c r="AJ729" s="166">
        <f t="shared" si="335"/>
        <v>0</v>
      </c>
      <c r="AK729" s="165">
        <f>(VLOOKUP(B729,'P2 Origin'!$C$21:$M$176,6,0))*AJ729</f>
        <v>0</v>
      </c>
      <c r="AL729" s="166">
        <f t="shared" si="320"/>
        <v>33</v>
      </c>
      <c r="AM729" s="165">
        <f>(VLOOKUP($B729,'P2 Origin'!$C$21:$M$176,7,0))*AL729</f>
        <v>0</v>
      </c>
      <c r="AN729" s="166">
        <f t="shared" si="321"/>
        <v>0</v>
      </c>
      <c r="AO729" s="165">
        <f>(VLOOKUP($B729,'P2 Origin'!$C$21:$M$176,8,0))*AN729</f>
        <v>0</v>
      </c>
      <c r="AP729" s="166">
        <f t="shared" si="322"/>
        <v>0</v>
      </c>
      <c r="AQ729" s="165">
        <f>(VLOOKUP($B729,'P2 Origin'!$C$21:$M$176,9,0))*AP729</f>
        <v>0</v>
      </c>
      <c r="AR729" s="155">
        <f t="shared" si="323"/>
        <v>1</v>
      </c>
      <c r="AS729" s="164">
        <f>(VLOOKUP(B729,'P2 Origin'!$C$21:$M$176,10,0))*K729</f>
        <v>0</v>
      </c>
      <c r="AT729" s="164">
        <f>(VLOOKUP(B729,'P2 Origin'!$C$21:$M$176,11,0))*J729</f>
        <v>0</v>
      </c>
      <c r="AU729" s="167">
        <v>33</v>
      </c>
      <c r="AV729" s="168">
        <v>33</v>
      </c>
      <c r="AW729" s="169">
        <v>0</v>
      </c>
      <c r="AX729" s="170">
        <f>IF(AU729&gt;=0.1,'P3 Bureaumarge zee- en luchtvr.'!$D$12,0)</f>
        <v>0</v>
      </c>
      <c r="AY729" s="163">
        <f t="shared" si="324"/>
        <v>0</v>
      </c>
      <c r="AZ729" s="157" t="str">
        <f>VLOOKUP(D729,'P4 Destination'!$C$21:$O$176,13,0)</f>
        <v>USD</v>
      </c>
      <c r="BA729" s="164">
        <f t="shared" si="325"/>
        <v>0</v>
      </c>
      <c r="BB729" s="171">
        <f>IF(AU729&gt;0.1,(VLOOKUP(D729,'P4 Destination'!$C$21:$M$176,3,0))*I729,0)</f>
        <v>0</v>
      </c>
      <c r="BC729" s="172">
        <f t="shared" si="326"/>
        <v>0</v>
      </c>
      <c r="BD729" s="171">
        <f>(VLOOKUP($D729,'P4 Destination'!$C$21:$M$176,4,0))*BC729</f>
        <v>0</v>
      </c>
      <c r="BE729" s="172">
        <f t="shared" si="327"/>
        <v>0</v>
      </c>
      <c r="BF729" s="171">
        <f>(VLOOKUP($D729,'P4 Destination'!$C$21:$M$176,5,0))*BE729</f>
        <v>0</v>
      </c>
      <c r="BG729" s="172">
        <f t="shared" si="328"/>
        <v>0</v>
      </c>
      <c r="BH729" s="171">
        <f>(VLOOKUP($D729,'P4 Destination'!$C$21:$M$176,6,0))*BG729</f>
        <v>0</v>
      </c>
      <c r="BI729" s="172">
        <f t="shared" si="329"/>
        <v>33</v>
      </c>
      <c r="BJ729" s="171">
        <f>(VLOOKUP($D729,'P4 Destination'!$C$21:$M$176,7,0))*BI729</f>
        <v>0</v>
      </c>
      <c r="BK729" s="172">
        <f t="shared" si="330"/>
        <v>0</v>
      </c>
      <c r="BL729" s="171">
        <f>(VLOOKUP($D729,'P4 Destination'!$C$21:$M$176,8,0))*BK729</f>
        <v>0</v>
      </c>
      <c r="BM729" s="172">
        <f t="shared" si="331"/>
        <v>0</v>
      </c>
      <c r="BN729" s="171">
        <f>(VLOOKUP($D729,'P4 Destination'!$C$21:$M$176,9,0))*BM729</f>
        <v>0</v>
      </c>
      <c r="BO729" s="154">
        <f t="shared" si="332"/>
        <v>1</v>
      </c>
      <c r="BP729" s="171">
        <f>(VLOOKUP(D729,'P4 Destination'!$C$21:$M$176,10,0))*K729</f>
        <v>0</v>
      </c>
      <c r="BQ729" s="171">
        <f>(VLOOKUP(D729,'P4 Destination'!$C$21:$M$176,11,0))*J729</f>
        <v>0</v>
      </c>
      <c r="BR729" s="173">
        <f t="shared" si="333"/>
        <v>0</v>
      </c>
      <c r="BS729" s="173">
        <f>(AV729*2500)*'P6 Verzekering'!$E$11</f>
        <v>0</v>
      </c>
      <c r="BT729" s="173">
        <f>(AW729*2500)*'P6 Verzekering'!$E$12</f>
        <v>0</v>
      </c>
      <c r="BU729" s="173">
        <f>(L729*2500)*'P6 Verzekering'!$E$13</f>
        <v>0</v>
      </c>
      <c r="BV729" s="173">
        <f t="shared" si="334"/>
        <v>0</v>
      </c>
      <c r="BW729"/>
      <c r="BX729"/>
    </row>
    <row r="730" spans="1:76">
      <c r="A730" s="152" t="s">
        <v>2415</v>
      </c>
      <c r="B730" s="152" t="s">
        <v>219</v>
      </c>
      <c r="C730" s="152" t="s">
        <v>219</v>
      </c>
      <c r="D730" s="152" t="s">
        <v>462</v>
      </c>
      <c r="E730" s="152" t="s">
        <v>453</v>
      </c>
      <c r="F730" s="153">
        <f t="shared" si="308"/>
        <v>11</v>
      </c>
      <c r="G730" s="154">
        <v>1</v>
      </c>
      <c r="H730" s="154">
        <f>IFERROR(VLOOKUP(B730,'P2 Origin'!$C$21:$Q$176,15,FALSE),0)</f>
        <v>0</v>
      </c>
      <c r="I730" s="154">
        <f>IFERROR(VLOOKUP(D730,'P4 Destination'!$C$21:$Q$176,15,FALSE),0)</f>
        <v>1</v>
      </c>
      <c r="J730" s="155">
        <v>1</v>
      </c>
      <c r="K730" s="155"/>
      <c r="L730" s="156">
        <v>0</v>
      </c>
      <c r="M730" s="155">
        <v>0</v>
      </c>
      <c r="N730" s="155">
        <v>0</v>
      </c>
      <c r="O730" s="157">
        <f t="shared" si="309"/>
        <v>0</v>
      </c>
      <c r="P730" s="158">
        <f t="shared" si="310"/>
        <v>0</v>
      </c>
      <c r="Q730" s="159">
        <f>IFERROR(VLOOKUP(N730,'P1 Intra-Europees'!$A$15:$H$25,3,0),0)*P730</f>
        <v>0</v>
      </c>
      <c r="R730" s="160">
        <f t="shared" si="311"/>
        <v>0</v>
      </c>
      <c r="S730" s="159">
        <f>IFERROR(VLOOKUP(N730,'P1 Intra-Europees'!$A$15:$H$25,4,0),0)*R730</f>
        <v>0</v>
      </c>
      <c r="T730" s="160">
        <f t="shared" si="312"/>
        <v>0</v>
      </c>
      <c r="U730" s="159">
        <f>IFERROR(VLOOKUP(N730,'P1 Intra-Europees'!$A$15:$H$25,5,0),0)*T730</f>
        <v>0</v>
      </c>
      <c r="V730" s="160">
        <f t="shared" si="313"/>
        <v>0</v>
      </c>
      <c r="W730" s="159">
        <f>IFERROR(VLOOKUP(N730,'P1 Intra-Europees'!$A$15:$H$25,6,0),0)*V730</f>
        <v>0</v>
      </c>
      <c r="X730" s="160">
        <f t="shared" si="314"/>
        <v>0</v>
      </c>
      <c r="Y730" s="159">
        <f>IFERROR(VLOOKUP(N730,'P1 Intra-Europees'!$A$15:$H$25,7,0),0)*X730</f>
        <v>0</v>
      </c>
      <c r="Z730" s="161">
        <f t="shared" si="315"/>
        <v>0</v>
      </c>
      <c r="AA730" s="162">
        <f>IFERROR(VLOOKUP(N730,'P1 Intra-Europees'!$A$15:$H$25,8,0),0)*Z730</f>
        <v>0</v>
      </c>
      <c r="AB730" s="163">
        <f t="shared" si="316"/>
        <v>0</v>
      </c>
      <c r="AC730" s="157" t="str">
        <f>VLOOKUP(B730,'P2 Origin'!$C$21:$O$176,13,0)</f>
        <v>EUR</v>
      </c>
      <c r="AD730" s="164">
        <f t="shared" si="317"/>
        <v>0</v>
      </c>
      <c r="AE730" s="165">
        <f>IF(AU730&gt;0.1,VLOOKUP(B730,'P2 Origin'!$C$21:$M$176,3,0)*H730,0)</f>
        <v>0</v>
      </c>
      <c r="AF730" s="166">
        <f t="shared" si="318"/>
        <v>0</v>
      </c>
      <c r="AG730" s="165">
        <f>(VLOOKUP(B730,'P2 Origin'!$C$21:$M$176,4,0))*AF730</f>
        <v>0</v>
      </c>
      <c r="AH730" s="166">
        <f t="shared" si="319"/>
        <v>11</v>
      </c>
      <c r="AI730" s="165">
        <f>(VLOOKUP(B730,'P2 Origin'!$C$21:$M$176,5,0))*AH730</f>
        <v>0</v>
      </c>
      <c r="AJ730" s="166">
        <f t="shared" si="335"/>
        <v>0</v>
      </c>
      <c r="AK730" s="165">
        <f>(VLOOKUP(B730,'P2 Origin'!$C$21:$M$176,6,0))*AJ730</f>
        <v>0</v>
      </c>
      <c r="AL730" s="166">
        <f t="shared" si="320"/>
        <v>0</v>
      </c>
      <c r="AM730" s="165">
        <f>(VLOOKUP($B730,'P2 Origin'!$C$21:$M$176,7,0))*AL730</f>
        <v>0</v>
      </c>
      <c r="AN730" s="166">
        <f t="shared" si="321"/>
        <v>0</v>
      </c>
      <c r="AO730" s="165">
        <f>(VLOOKUP($B730,'P2 Origin'!$C$21:$M$176,8,0))*AN730</f>
        <v>0</v>
      </c>
      <c r="AP730" s="166">
        <f t="shared" si="322"/>
        <v>0</v>
      </c>
      <c r="AQ730" s="165">
        <f>(VLOOKUP($B730,'P2 Origin'!$C$21:$M$176,9,0))*AP730</f>
        <v>0</v>
      </c>
      <c r="AR730" s="155">
        <f t="shared" si="323"/>
        <v>1</v>
      </c>
      <c r="AS730" s="164">
        <f>(VLOOKUP(B730,'P2 Origin'!$C$21:$M$176,10,0))*K730</f>
        <v>0</v>
      </c>
      <c r="AT730" s="164">
        <f>(VLOOKUP(B730,'P2 Origin'!$C$21:$M$176,11,0))*J730</f>
        <v>0</v>
      </c>
      <c r="AU730" s="167">
        <v>11</v>
      </c>
      <c r="AV730" s="168">
        <v>11</v>
      </c>
      <c r="AW730" s="169">
        <v>0</v>
      </c>
      <c r="AX730" s="170">
        <f>IF(AU730&gt;=0.1,'P3 Bureaumarge zee- en luchtvr.'!$D$12,0)</f>
        <v>0</v>
      </c>
      <c r="AY730" s="163">
        <f t="shared" si="324"/>
        <v>0</v>
      </c>
      <c r="AZ730" s="157" t="str">
        <f>VLOOKUP(D730,'P4 Destination'!$C$21:$O$176,13,0)</f>
        <v>USD</v>
      </c>
      <c r="BA730" s="164">
        <f t="shared" si="325"/>
        <v>0</v>
      </c>
      <c r="BB730" s="171">
        <f>IF(AU730&gt;0.1,(VLOOKUP(D730,'P4 Destination'!$C$21:$M$176,3,0))*I730,0)</f>
        <v>0</v>
      </c>
      <c r="BC730" s="172">
        <f t="shared" si="326"/>
        <v>0</v>
      </c>
      <c r="BD730" s="171">
        <f>(VLOOKUP($D730,'P4 Destination'!$C$21:$M$176,4,0))*BC730</f>
        <v>0</v>
      </c>
      <c r="BE730" s="172">
        <f t="shared" si="327"/>
        <v>11</v>
      </c>
      <c r="BF730" s="171">
        <f>(VLOOKUP($D730,'P4 Destination'!$C$21:$M$176,5,0))*BE730</f>
        <v>0</v>
      </c>
      <c r="BG730" s="172">
        <f t="shared" si="328"/>
        <v>0</v>
      </c>
      <c r="BH730" s="171">
        <f>(VLOOKUP($D730,'P4 Destination'!$C$21:$M$176,6,0))*BG730</f>
        <v>0</v>
      </c>
      <c r="BI730" s="172">
        <f t="shared" si="329"/>
        <v>0</v>
      </c>
      <c r="BJ730" s="171">
        <f>(VLOOKUP($D730,'P4 Destination'!$C$21:$M$176,7,0))*BI730</f>
        <v>0</v>
      </c>
      <c r="BK730" s="172">
        <f t="shared" si="330"/>
        <v>0</v>
      </c>
      <c r="BL730" s="171">
        <f>(VLOOKUP($D730,'P4 Destination'!$C$21:$M$176,8,0))*BK730</f>
        <v>0</v>
      </c>
      <c r="BM730" s="172">
        <f t="shared" si="331"/>
        <v>0</v>
      </c>
      <c r="BN730" s="171">
        <f>(VLOOKUP($D730,'P4 Destination'!$C$21:$M$176,9,0))*BM730</f>
        <v>0</v>
      </c>
      <c r="BO730" s="154">
        <f t="shared" si="332"/>
        <v>1</v>
      </c>
      <c r="BP730" s="171">
        <f>(VLOOKUP(D730,'P4 Destination'!$C$21:$M$176,10,0))*K730</f>
        <v>0</v>
      </c>
      <c r="BQ730" s="171">
        <f>(VLOOKUP(D730,'P4 Destination'!$C$21:$M$176,11,0))*J730</f>
        <v>0</v>
      </c>
      <c r="BR730" s="173">
        <f t="shared" si="333"/>
        <v>0</v>
      </c>
      <c r="BS730" s="173">
        <f>(AV730*2500)*'P6 Verzekering'!$E$11</f>
        <v>0</v>
      </c>
      <c r="BT730" s="173">
        <f>(AW730*2500)*'P6 Verzekering'!$E$12</f>
        <v>0</v>
      </c>
      <c r="BU730" s="173">
        <f>(L730*2500)*'P6 Verzekering'!$E$13</f>
        <v>0</v>
      </c>
      <c r="BV730" s="173">
        <f t="shared" si="334"/>
        <v>0</v>
      </c>
      <c r="BW730"/>
      <c r="BX730"/>
    </row>
    <row r="731" spans="1:76">
      <c r="A731" s="152" t="s">
        <v>2416</v>
      </c>
      <c r="B731" s="152" t="s">
        <v>219</v>
      </c>
      <c r="C731" s="152" t="s">
        <v>219</v>
      </c>
      <c r="D731" s="152" t="s">
        <v>462</v>
      </c>
      <c r="E731" s="152" t="s">
        <v>453</v>
      </c>
      <c r="F731" s="153">
        <f t="shared" si="308"/>
        <v>15</v>
      </c>
      <c r="G731" s="154">
        <v>1</v>
      </c>
      <c r="H731" s="154">
        <f>IFERROR(VLOOKUP(B731,'P2 Origin'!$C$21:$Q$176,15,FALSE),0)</f>
        <v>0</v>
      </c>
      <c r="I731" s="154">
        <f>IFERROR(VLOOKUP(D731,'P4 Destination'!$C$21:$Q$176,15,FALSE),0)</f>
        <v>1</v>
      </c>
      <c r="J731" s="155">
        <v>1</v>
      </c>
      <c r="K731" s="155"/>
      <c r="L731" s="156">
        <v>0</v>
      </c>
      <c r="M731" s="155">
        <v>0</v>
      </c>
      <c r="N731" s="155">
        <v>0</v>
      </c>
      <c r="O731" s="157">
        <f t="shared" si="309"/>
        <v>0</v>
      </c>
      <c r="P731" s="158">
        <f t="shared" si="310"/>
        <v>0</v>
      </c>
      <c r="Q731" s="159">
        <f>IFERROR(VLOOKUP(N731,'P1 Intra-Europees'!$A$15:$H$25,3,0),0)*P731</f>
        <v>0</v>
      </c>
      <c r="R731" s="160">
        <f t="shared" si="311"/>
        <v>0</v>
      </c>
      <c r="S731" s="159">
        <f>IFERROR(VLOOKUP(N731,'P1 Intra-Europees'!$A$15:$H$25,4,0),0)*R731</f>
        <v>0</v>
      </c>
      <c r="T731" s="160">
        <f t="shared" si="312"/>
        <v>0</v>
      </c>
      <c r="U731" s="159">
        <f>IFERROR(VLOOKUP(N731,'P1 Intra-Europees'!$A$15:$H$25,5,0),0)*T731</f>
        <v>0</v>
      </c>
      <c r="V731" s="160">
        <f t="shared" si="313"/>
        <v>0</v>
      </c>
      <c r="W731" s="159">
        <f>IFERROR(VLOOKUP(N731,'P1 Intra-Europees'!$A$15:$H$25,6,0),0)*V731</f>
        <v>0</v>
      </c>
      <c r="X731" s="160">
        <f t="shared" si="314"/>
        <v>0</v>
      </c>
      <c r="Y731" s="159">
        <f>IFERROR(VLOOKUP(N731,'P1 Intra-Europees'!$A$15:$H$25,7,0),0)*X731</f>
        <v>0</v>
      </c>
      <c r="Z731" s="161">
        <f t="shared" si="315"/>
        <v>0</v>
      </c>
      <c r="AA731" s="162">
        <f>IFERROR(VLOOKUP(N731,'P1 Intra-Europees'!$A$15:$H$25,8,0),0)*Z731</f>
        <v>0</v>
      </c>
      <c r="AB731" s="163">
        <f t="shared" si="316"/>
        <v>0</v>
      </c>
      <c r="AC731" s="157" t="str">
        <f>VLOOKUP(B731,'P2 Origin'!$C$21:$O$176,13,0)</f>
        <v>EUR</v>
      </c>
      <c r="AD731" s="164">
        <f t="shared" si="317"/>
        <v>0</v>
      </c>
      <c r="AE731" s="165">
        <f>IF(AU731&gt;0.1,VLOOKUP(B731,'P2 Origin'!$C$21:$M$176,3,0)*H731,0)</f>
        <v>0</v>
      </c>
      <c r="AF731" s="166">
        <f t="shared" si="318"/>
        <v>0</v>
      </c>
      <c r="AG731" s="165">
        <f>(VLOOKUP(B731,'P2 Origin'!$C$21:$M$176,4,0))*AF731</f>
        <v>0</v>
      </c>
      <c r="AH731" s="166">
        <f t="shared" si="319"/>
        <v>15</v>
      </c>
      <c r="AI731" s="165">
        <f>(VLOOKUP(B731,'P2 Origin'!$C$21:$M$176,5,0))*AH731</f>
        <v>0</v>
      </c>
      <c r="AJ731" s="166">
        <f t="shared" si="335"/>
        <v>0</v>
      </c>
      <c r="AK731" s="165">
        <f>(VLOOKUP(B731,'P2 Origin'!$C$21:$M$176,6,0))*AJ731</f>
        <v>0</v>
      </c>
      <c r="AL731" s="166">
        <f t="shared" si="320"/>
        <v>0</v>
      </c>
      <c r="AM731" s="165">
        <f>(VLOOKUP($B731,'P2 Origin'!$C$21:$M$176,7,0))*AL731</f>
        <v>0</v>
      </c>
      <c r="AN731" s="166">
        <f t="shared" si="321"/>
        <v>0</v>
      </c>
      <c r="AO731" s="165">
        <f>(VLOOKUP($B731,'P2 Origin'!$C$21:$M$176,8,0))*AN731</f>
        <v>0</v>
      </c>
      <c r="AP731" s="166">
        <f t="shared" si="322"/>
        <v>0</v>
      </c>
      <c r="AQ731" s="165">
        <f>(VLOOKUP($B731,'P2 Origin'!$C$21:$M$176,9,0))*AP731</f>
        <v>0</v>
      </c>
      <c r="AR731" s="155">
        <f t="shared" si="323"/>
        <v>1</v>
      </c>
      <c r="AS731" s="164">
        <f>(VLOOKUP(B731,'P2 Origin'!$C$21:$M$176,10,0))*K731</f>
        <v>0</v>
      </c>
      <c r="AT731" s="164">
        <f>(VLOOKUP(B731,'P2 Origin'!$C$21:$M$176,11,0))*J731</f>
        <v>0</v>
      </c>
      <c r="AU731" s="167">
        <v>15</v>
      </c>
      <c r="AV731" s="168">
        <v>15</v>
      </c>
      <c r="AW731" s="169">
        <v>0</v>
      </c>
      <c r="AX731" s="170">
        <f>IF(AU731&gt;=0.1,'P3 Bureaumarge zee- en luchtvr.'!$D$12,0)</f>
        <v>0</v>
      </c>
      <c r="AY731" s="163">
        <f t="shared" si="324"/>
        <v>0</v>
      </c>
      <c r="AZ731" s="157" t="str">
        <f>VLOOKUP(D731,'P4 Destination'!$C$21:$O$176,13,0)</f>
        <v>USD</v>
      </c>
      <c r="BA731" s="164">
        <f t="shared" si="325"/>
        <v>0</v>
      </c>
      <c r="BB731" s="171">
        <f>IF(AU731&gt;0.1,(VLOOKUP(D731,'P4 Destination'!$C$21:$M$176,3,0))*I731,0)</f>
        <v>0</v>
      </c>
      <c r="BC731" s="172">
        <f t="shared" si="326"/>
        <v>0</v>
      </c>
      <c r="BD731" s="171">
        <f>(VLOOKUP($D731,'P4 Destination'!$C$21:$M$176,4,0))*BC731</f>
        <v>0</v>
      </c>
      <c r="BE731" s="172">
        <f t="shared" si="327"/>
        <v>15</v>
      </c>
      <c r="BF731" s="171">
        <f>(VLOOKUP($D731,'P4 Destination'!$C$21:$M$176,5,0))*BE731</f>
        <v>0</v>
      </c>
      <c r="BG731" s="172">
        <f t="shared" si="328"/>
        <v>0</v>
      </c>
      <c r="BH731" s="171">
        <f>(VLOOKUP($D731,'P4 Destination'!$C$21:$M$176,6,0))*BG731</f>
        <v>0</v>
      </c>
      <c r="BI731" s="172">
        <f t="shared" si="329"/>
        <v>0</v>
      </c>
      <c r="BJ731" s="171">
        <f>(VLOOKUP($D731,'P4 Destination'!$C$21:$M$176,7,0))*BI731</f>
        <v>0</v>
      </c>
      <c r="BK731" s="172">
        <f t="shared" si="330"/>
        <v>0</v>
      </c>
      <c r="BL731" s="171">
        <f>(VLOOKUP($D731,'P4 Destination'!$C$21:$M$176,8,0))*BK731</f>
        <v>0</v>
      </c>
      <c r="BM731" s="172">
        <f t="shared" si="331"/>
        <v>0</v>
      </c>
      <c r="BN731" s="171">
        <f>(VLOOKUP($D731,'P4 Destination'!$C$21:$M$176,9,0))*BM731</f>
        <v>0</v>
      </c>
      <c r="BO731" s="154">
        <f t="shared" si="332"/>
        <v>1</v>
      </c>
      <c r="BP731" s="171">
        <f>(VLOOKUP(D731,'P4 Destination'!$C$21:$M$176,10,0))*K731</f>
        <v>0</v>
      </c>
      <c r="BQ731" s="171">
        <f>(VLOOKUP(D731,'P4 Destination'!$C$21:$M$176,11,0))*J731</f>
        <v>0</v>
      </c>
      <c r="BR731" s="173">
        <f t="shared" si="333"/>
        <v>0</v>
      </c>
      <c r="BS731" s="173">
        <f>(AV731*2500)*'P6 Verzekering'!$E$11</f>
        <v>0</v>
      </c>
      <c r="BT731" s="173">
        <f>(AW731*2500)*'P6 Verzekering'!$E$12</f>
        <v>0</v>
      </c>
      <c r="BU731" s="173">
        <f>(L731*2500)*'P6 Verzekering'!$E$13</f>
        <v>0</v>
      </c>
      <c r="BV731" s="173">
        <f t="shared" si="334"/>
        <v>0</v>
      </c>
      <c r="BW731"/>
      <c r="BX731"/>
    </row>
    <row r="732" spans="1:76">
      <c r="A732" s="152" t="s">
        <v>2417</v>
      </c>
      <c r="B732" s="152" t="s">
        <v>219</v>
      </c>
      <c r="C732" s="152" t="s">
        <v>219</v>
      </c>
      <c r="D732" s="152" t="s">
        <v>462</v>
      </c>
      <c r="E732" s="152" t="s">
        <v>453</v>
      </c>
      <c r="F732" s="153">
        <f t="shared" si="308"/>
        <v>47</v>
      </c>
      <c r="G732" s="154">
        <v>1</v>
      </c>
      <c r="H732" s="154">
        <f>IFERROR(VLOOKUP(B732,'P2 Origin'!$C$21:$Q$176,15,FALSE),0)</f>
        <v>0</v>
      </c>
      <c r="I732" s="154">
        <f>IFERROR(VLOOKUP(D732,'P4 Destination'!$C$21:$Q$176,15,FALSE),0)</f>
        <v>1</v>
      </c>
      <c r="J732" s="155"/>
      <c r="K732" s="155">
        <v>1</v>
      </c>
      <c r="L732" s="156">
        <v>0</v>
      </c>
      <c r="M732" s="155">
        <v>0</v>
      </c>
      <c r="N732" s="155">
        <v>0</v>
      </c>
      <c r="O732" s="157">
        <f t="shared" si="309"/>
        <v>0</v>
      </c>
      <c r="P732" s="158">
        <f t="shared" si="310"/>
        <v>0</v>
      </c>
      <c r="Q732" s="159">
        <f>IFERROR(VLOOKUP(N732,'P1 Intra-Europees'!$A$15:$H$25,3,0),0)*P732</f>
        <v>0</v>
      </c>
      <c r="R732" s="160">
        <f t="shared" si="311"/>
        <v>0</v>
      </c>
      <c r="S732" s="159">
        <f>IFERROR(VLOOKUP(N732,'P1 Intra-Europees'!$A$15:$H$25,4,0),0)*R732</f>
        <v>0</v>
      </c>
      <c r="T732" s="160">
        <f t="shared" si="312"/>
        <v>0</v>
      </c>
      <c r="U732" s="159">
        <f>IFERROR(VLOOKUP(N732,'P1 Intra-Europees'!$A$15:$H$25,5,0),0)*T732</f>
        <v>0</v>
      </c>
      <c r="V732" s="160">
        <f t="shared" si="313"/>
        <v>0</v>
      </c>
      <c r="W732" s="159">
        <f>IFERROR(VLOOKUP(N732,'P1 Intra-Europees'!$A$15:$H$25,6,0),0)*V732</f>
        <v>0</v>
      </c>
      <c r="X732" s="160">
        <f t="shared" si="314"/>
        <v>0</v>
      </c>
      <c r="Y732" s="159">
        <f>IFERROR(VLOOKUP(N732,'P1 Intra-Europees'!$A$15:$H$25,7,0),0)*X732</f>
        <v>0</v>
      </c>
      <c r="Z732" s="161">
        <f t="shared" si="315"/>
        <v>0</v>
      </c>
      <c r="AA732" s="162">
        <f>IFERROR(VLOOKUP(N732,'P1 Intra-Europees'!$A$15:$H$25,8,0),0)*Z732</f>
        <v>0</v>
      </c>
      <c r="AB732" s="163">
        <f t="shared" si="316"/>
        <v>0</v>
      </c>
      <c r="AC732" s="157" t="str">
        <f>VLOOKUP(B732,'P2 Origin'!$C$21:$O$176,13,0)</f>
        <v>EUR</v>
      </c>
      <c r="AD732" s="164">
        <f t="shared" si="317"/>
        <v>0</v>
      </c>
      <c r="AE732" s="165">
        <f>IF(AU732&gt;0.1,VLOOKUP(B732,'P2 Origin'!$C$21:$M$176,3,0)*H732,0)</f>
        <v>0</v>
      </c>
      <c r="AF732" s="166">
        <f t="shared" si="318"/>
        <v>0</v>
      </c>
      <c r="AG732" s="165">
        <f>(VLOOKUP(B732,'P2 Origin'!$C$21:$M$176,4,0))*AF732</f>
        <v>0</v>
      </c>
      <c r="AH732" s="166">
        <f t="shared" si="319"/>
        <v>0</v>
      </c>
      <c r="AI732" s="165">
        <f>(VLOOKUP(B732,'P2 Origin'!$C$21:$M$176,5,0))*AH732</f>
        <v>0</v>
      </c>
      <c r="AJ732" s="166">
        <f t="shared" si="335"/>
        <v>0</v>
      </c>
      <c r="AK732" s="165">
        <f>(VLOOKUP(B732,'P2 Origin'!$C$21:$M$176,6,0))*AJ732</f>
        <v>0</v>
      </c>
      <c r="AL732" s="166">
        <f t="shared" si="320"/>
        <v>0</v>
      </c>
      <c r="AM732" s="165">
        <f>(VLOOKUP($B732,'P2 Origin'!$C$21:$M$176,7,0))*AL732</f>
        <v>0</v>
      </c>
      <c r="AN732" s="166">
        <f t="shared" si="321"/>
        <v>0</v>
      </c>
      <c r="AO732" s="165">
        <f>(VLOOKUP($B732,'P2 Origin'!$C$21:$M$176,8,0))*AN732</f>
        <v>0</v>
      </c>
      <c r="AP732" s="166">
        <f t="shared" si="322"/>
        <v>47</v>
      </c>
      <c r="AQ732" s="165">
        <f>(VLOOKUP($B732,'P2 Origin'!$C$21:$M$176,9,0))*AP732</f>
        <v>0</v>
      </c>
      <c r="AR732" s="155">
        <f t="shared" si="323"/>
        <v>1</v>
      </c>
      <c r="AS732" s="164">
        <f>(VLOOKUP(B732,'P2 Origin'!$C$21:$M$176,10,0))*K732</f>
        <v>0</v>
      </c>
      <c r="AT732" s="164">
        <f>(VLOOKUP(B732,'P2 Origin'!$C$21:$M$176,11,0))*J732</f>
        <v>0</v>
      </c>
      <c r="AU732" s="167">
        <v>47</v>
      </c>
      <c r="AV732" s="168">
        <v>47</v>
      </c>
      <c r="AW732" s="169">
        <v>0</v>
      </c>
      <c r="AX732" s="170">
        <f>IF(AU732&gt;=0.1,'P3 Bureaumarge zee- en luchtvr.'!$D$12,0)</f>
        <v>0</v>
      </c>
      <c r="AY732" s="163">
        <f t="shared" si="324"/>
        <v>0</v>
      </c>
      <c r="AZ732" s="157" t="str">
        <f>VLOOKUP(D732,'P4 Destination'!$C$21:$O$176,13,0)</f>
        <v>USD</v>
      </c>
      <c r="BA732" s="164">
        <f t="shared" si="325"/>
        <v>0</v>
      </c>
      <c r="BB732" s="171">
        <f>IF(AU732&gt;0.1,(VLOOKUP(D732,'P4 Destination'!$C$21:$M$176,3,0))*I732,0)</f>
        <v>0</v>
      </c>
      <c r="BC732" s="172">
        <f t="shared" si="326"/>
        <v>0</v>
      </c>
      <c r="BD732" s="171">
        <f>(VLOOKUP($D732,'P4 Destination'!$C$21:$M$176,4,0))*BC732</f>
        <v>0</v>
      </c>
      <c r="BE732" s="172">
        <f t="shared" si="327"/>
        <v>0</v>
      </c>
      <c r="BF732" s="171">
        <f>(VLOOKUP($D732,'P4 Destination'!$C$21:$M$176,5,0))*BE732</f>
        <v>0</v>
      </c>
      <c r="BG732" s="172">
        <f t="shared" si="328"/>
        <v>0</v>
      </c>
      <c r="BH732" s="171">
        <f>(VLOOKUP($D732,'P4 Destination'!$C$21:$M$176,6,0))*BG732</f>
        <v>0</v>
      </c>
      <c r="BI732" s="172">
        <f t="shared" si="329"/>
        <v>0</v>
      </c>
      <c r="BJ732" s="171">
        <f>(VLOOKUP($D732,'P4 Destination'!$C$21:$M$176,7,0))*BI732</f>
        <v>0</v>
      </c>
      <c r="BK732" s="172">
        <f t="shared" si="330"/>
        <v>0</v>
      </c>
      <c r="BL732" s="171">
        <f>(VLOOKUP($D732,'P4 Destination'!$C$21:$M$176,8,0))*BK732</f>
        <v>0</v>
      </c>
      <c r="BM732" s="172">
        <f t="shared" si="331"/>
        <v>47</v>
      </c>
      <c r="BN732" s="171">
        <f>(VLOOKUP($D732,'P4 Destination'!$C$21:$M$176,9,0))*BM732</f>
        <v>0</v>
      </c>
      <c r="BO732" s="154">
        <f t="shared" si="332"/>
        <v>1</v>
      </c>
      <c r="BP732" s="171">
        <f>(VLOOKUP(D732,'P4 Destination'!$C$21:$M$176,10,0))*K732</f>
        <v>0</v>
      </c>
      <c r="BQ732" s="171">
        <f>(VLOOKUP(D732,'P4 Destination'!$C$21:$M$176,11,0))*J732</f>
        <v>0</v>
      </c>
      <c r="BR732" s="173">
        <f t="shared" si="333"/>
        <v>0</v>
      </c>
      <c r="BS732" s="173">
        <f>(AV732*2500)*'P6 Verzekering'!$E$11</f>
        <v>0</v>
      </c>
      <c r="BT732" s="173">
        <f>(AW732*2500)*'P6 Verzekering'!$E$12</f>
        <v>0</v>
      </c>
      <c r="BU732" s="173">
        <f>(L732*2500)*'P6 Verzekering'!$E$13</f>
        <v>0</v>
      </c>
      <c r="BV732" s="173">
        <f t="shared" si="334"/>
        <v>0</v>
      </c>
      <c r="BW732"/>
      <c r="BX732"/>
    </row>
    <row r="733" spans="1:76">
      <c r="A733" s="152" t="s">
        <v>2419</v>
      </c>
      <c r="B733" s="152" t="s">
        <v>219</v>
      </c>
      <c r="C733" s="152" t="s">
        <v>219</v>
      </c>
      <c r="D733" s="152" t="s">
        <v>462</v>
      </c>
      <c r="E733" s="152" t="s">
        <v>453</v>
      </c>
      <c r="F733" s="153">
        <f t="shared" si="308"/>
        <v>6</v>
      </c>
      <c r="G733" s="154">
        <v>1</v>
      </c>
      <c r="H733" s="154">
        <f>IFERROR(VLOOKUP(B733,'P2 Origin'!$C$21:$Q$176,15,FALSE),0)</f>
        <v>0</v>
      </c>
      <c r="I733" s="154">
        <f>IFERROR(VLOOKUP(D733,'P4 Destination'!$C$21:$Q$176,15,FALSE),0)</f>
        <v>1</v>
      </c>
      <c r="J733" s="155">
        <v>1</v>
      </c>
      <c r="K733" s="155"/>
      <c r="L733" s="156">
        <v>0</v>
      </c>
      <c r="M733" s="155">
        <v>0</v>
      </c>
      <c r="N733" s="155">
        <v>0</v>
      </c>
      <c r="O733" s="157">
        <f t="shared" si="309"/>
        <v>0</v>
      </c>
      <c r="P733" s="158">
        <f t="shared" si="310"/>
        <v>0</v>
      </c>
      <c r="Q733" s="159">
        <f>IFERROR(VLOOKUP(N733,'P1 Intra-Europees'!$A$15:$H$25,3,0),0)*P733</f>
        <v>0</v>
      </c>
      <c r="R733" s="160">
        <f t="shared" si="311"/>
        <v>0</v>
      </c>
      <c r="S733" s="159">
        <f>IFERROR(VLOOKUP(N733,'P1 Intra-Europees'!$A$15:$H$25,4,0),0)*R733</f>
        <v>0</v>
      </c>
      <c r="T733" s="160">
        <f t="shared" si="312"/>
        <v>0</v>
      </c>
      <c r="U733" s="159">
        <f>IFERROR(VLOOKUP(N733,'P1 Intra-Europees'!$A$15:$H$25,5,0),0)*T733</f>
        <v>0</v>
      </c>
      <c r="V733" s="160">
        <f t="shared" si="313"/>
        <v>0</v>
      </c>
      <c r="W733" s="159">
        <f>IFERROR(VLOOKUP(N733,'P1 Intra-Europees'!$A$15:$H$25,6,0),0)*V733</f>
        <v>0</v>
      </c>
      <c r="X733" s="160">
        <f t="shared" si="314"/>
        <v>0</v>
      </c>
      <c r="Y733" s="159">
        <f>IFERROR(VLOOKUP(N733,'P1 Intra-Europees'!$A$15:$H$25,7,0),0)*X733</f>
        <v>0</v>
      </c>
      <c r="Z733" s="161">
        <f t="shared" si="315"/>
        <v>0</v>
      </c>
      <c r="AA733" s="162">
        <f>IFERROR(VLOOKUP(N733,'P1 Intra-Europees'!$A$15:$H$25,8,0),0)*Z733</f>
        <v>0</v>
      </c>
      <c r="AB733" s="163">
        <f t="shared" si="316"/>
        <v>0</v>
      </c>
      <c r="AC733" s="157" t="str">
        <f>VLOOKUP(B733,'P2 Origin'!$C$21:$O$176,13,0)</f>
        <v>EUR</v>
      </c>
      <c r="AD733" s="164">
        <f t="shared" si="317"/>
        <v>0</v>
      </c>
      <c r="AE733" s="165">
        <f>IF(AU733&gt;0.1,VLOOKUP(B733,'P2 Origin'!$C$21:$M$176,3,0)*H733,0)</f>
        <v>0</v>
      </c>
      <c r="AF733" s="166">
        <f t="shared" si="318"/>
        <v>0</v>
      </c>
      <c r="AG733" s="165">
        <f>(VLOOKUP(B733,'P2 Origin'!$C$21:$M$176,4,0))*AF733</f>
        <v>0</v>
      </c>
      <c r="AH733" s="166">
        <f t="shared" si="319"/>
        <v>6</v>
      </c>
      <c r="AI733" s="165">
        <f>(VLOOKUP(B733,'P2 Origin'!$C$21:$M$176,5,0))*AH733</f>
        <v>0</v>
      </c>
      <c r="AJ733" s="166">
        <f t="shared" si="335"/>
        <v>0</v>
      </c>
      <c r="AK733" s="165">
        <f>(VLOOKUP(B733,'P2 Origin'!$C$21:$M$176,6,0))*AJ733</f>
        <v>0</v>
      </c>
      <c r="AL733" s="166">
        <f t="shared" si="320"/>
        <v>0</v>
      </c>
      <c r="AM733" s="165">
        <f>(VLOOKUP($B733,'P2 Origin'!$C$21:$M$176,7,0))*AL733</f>
        <v>0</v>
      </c>
      <c r="AN733" s="166">
        <f t="shared" si="321"/>
        <v>0</v>
      </c>
      <c r="AO733" s="165">
        <f>(VLOOKUP($B733,'P2 Origin'!$C$21:$M$176,8,0))*AN733</f>
        <v>0</v>
      </c>
      <c r="AP733" s="166">
        <f t="shared" si="322"/>
        <v>0</v>
      </c>
      <c r="AQ733" s="165">
        <f>(VLOOKUP($B733,'P2 Origin'!$C$21:$M$176,9,0))*AP733</f>
        <v>0</v>
      </c>
      <c r="AR733" s="155">
        <f t="shared" si="323"/>
        <v>1</v>
      </c>
      <c r="AS733" s="164">
        <f>(VLOOKUP(B733,'P2 Origin'!$C$21:$M$176,10,0))*K733</f>
        <v>0</v>
      </c>
      <c r="AT733" s="164">
        <f>(VLOOKUP(B733,'P2 Origin'!$C$21:$M$176,11,0))*J733</f>
        <v>0</v>
      </c>
      <c r="AU733" s="167">
        <v>6</v>
      </c>
      <c r="AV733" s="168">
        <v>6</v>
      </c>
      <c r="AW733" s="169">
        <v>0</v>
      </c>
      <c r="AX733" s="170">
        <f>IF(AU733&gt;=0.1,'P3 Bureaumarge zee- en luchtvr.'!$D$12,0)</f>
        <v>0</v>
      </c>
      <c r="AY733" s="163">
        <f t="shared" si="324"/>
        <v>0</v>
      </c>
      <c r="AZ733" s="157" t="str">
        <f>VLOOKUP(D733,'P4 Destination'!$C$21:$O$176,13,0)</f>
        <v>USD</v>
      </c>
      <c r="BA733" s="164">
        <f t="shared" si="325"/>
        <v>0</v>
      </c>
      <c r="BB733" s="171">
        <f>IF(AU733&gt;0.1,(VLOOKUP(D733,'P4 Destination'!$C$21:$M$176,3,0))*I733,0)</f>
        <v>0</v>
      </c>
      <c r="BC733" s="172">
        <f t="shared" si="326"/>
        <v>0</v>
      </c>
      <c r="BD733" s="171">
        <f>(VLOOKUP($D733,'P4 Destination'!$C$21:$M$176,4,0))*BC733</f>
        <v>0</v>
      </c>
      <c r="BE733" s="172">
        <f t="shared" si="327"/>
        <v>6</v>
      </c>
      <c r="BF733" s="171">
        <f>(VLOOKUP($D733,'P4 Destination'!$C$21:$M$176,5,0))*BE733</f>
        <v>0</v>
      </c>
      <c r="BG733" s="172">
        <f t="shared" si="328"/>
        <v>0</v>
      </c>
      <c r="BH733" s="171">
        <f>(VLOOKUP($D733,'P4 Destination'!$C$21:$M$176,6,0))*BG733</f>
        <v>0</v>
      </c>
      <c r="BI733" s="172">
        <f t="shared" si="329"/>
        <v>0</v>
      </c>
      <c r="BJ733" s="171">
        <f>(VLOOKUP($D733,'P4 Destination'!$C$21:$M$176,7,0))*BI733</f>
        <v>0</v>
      </c>
      <c r="BK733" s="172">
        <f t="shared" si="330"/>
        <v>0</v>
      </c>
      <c r="BL733" s="171">
        <f>(VLOOKUP($D733,'P4 Destination'!$C$21:$M$176,8,0))*BK733</f>
        <v>0</v>
      </c>
      <c r="BM733" s="172">
        <f t="shared" si="331"/>
        <v>0</v>
      </c>
      <c r="BN733" s="171">
        <f>(VLOOKUP($D733,'P4 Destination'!$C$21:$M$176,9,0))*BM733</f>
        <v>0</v>
      </c>
      <c r="BO733" s="154">
        <f t="shared" si="332"/>
        <v>1</v>
      </c>
      <c r="BP733" s="171">
        <f>(VLOOKUP(D733,'P4 Destination'!$C$21:$M$176,10,0))*K733</f>
        <v>0</v>
      </c>
      <c r="BQ733" s="171">
        <f>(VLOOKUP(D733,'P4 Destination'!$C$21:$M$176,11,0))*J733</f>
        <v>0</v>
      </c>
      <c r="BR733" s="173">
        <f t="shared" si="333"/>
        <v>0</v>
      </c>
      <c r="BS733" s="173">
        <f>(AV733*2500)*'P6 Verzekering'!$E$11</f>
        <v>0</v>
      </c>
      <c r="BT733" s="173">
        <f>(AW733*2500)*'P6 Verzekering'!$E$12</f>
        <v>0</v>
      </c>
      <c r="BU733" s="173">
        <f>(L733*2500)*'P6 Verzekering'!$E$13</f>
        <v>0</v>
      </c>
      <c r="BV733" s="173">
        <f t="shared" si="334"/>
        <v>0</v>
      </c>
      <c r="BW733"/>
      <c r="BX733"/>
    </row>
    <row r="734" spans="1:76">
      <c r="A734" s="152" t="s">
        <v>2420</v>
      </c>
      <c r="B734" s="152" t="s">
        <v>219</v>
      </c>
      <c r="C734" s="152" t="s">
        <v>219</v>
      </c>
      <c r="D734" s="152" t="s">
        <v>462</v>
      </c>
      <c r="E734" s="152" t="s">
        <v>453</v>
      </c>
      <c r="F734" s="153">
        <f t="shared" si="308"/>
        <v>47</v>
      </c>
      <c r="G734" s="154">
        <v>1</v>
      </c>
      <c r="H734" s="154">
        <f>IFERROR(VLOOKUP(B734,'P2 Origin'!$C$21:$Q$176,15,FALSE),0)</f>
        <v>0</v>
      </c>
      <c r="I734" s="154">
        <f>IFERROR(VLOOKUP(D734,'P4 Destination'!$C$21:$Q$176,15,FALSE),0)</f>
        <v>1</v>
      </c>
      <c r="J734" s="155"/>
      <c r="K734" s="155">
        <v>1</v>
      </c>
      <c r="L734" s="156">
        <v>0</v>
      </c>
      <c r="M734" s="155">
        <v>0</v>
      </c>
      <c r="N734" s="155">
        <v>0</v>
      </c>
      <c r="O734" s="157">
        <f t="shared" si="309"/>
        <v>0</v>
      </c>
      <c r="P734" s="158">
        <f t="shared" si="310"/>
        <v>0</v>
      </c>
      <c r="Q734" s="159">
        <f>IFERROR(VLOOKUP(N734,'P1 Intra-Europees'!$A$15:$H$25,3,0),0)*P734</f>
        <v>0</v>
      </c>
      <c r="R734" s="160">
        <f t="shared" si="311"/>
        <v>0</v>
      </c>
      <c r="S734" s="159">
        <f>IFERROR(VLOOKUP(N734,'P1 Intra-Europees'!$A$15:$H$25,4,0),0)*R734</f>
        <v>0</v>
      </c>
      <c r="T734" s="160">
        <f t="shared" si="312"/>
        <v>0</v>
      </c>
      <c r="U734" s="159">
        <f>IFERROR(VLOOKUP(N734,'P1 Intra-Europees'!$A$15:$H$25,5,0),0)*T734</f>
        <v>0</v>
      </c>
      <c r="V734" s="160">
        <f t="shared" si="313"/>
        <v>0</v>
      </c>
      <c r="W734" s="159">
        <f>IFERROR(VLOOKUP(N734,'P1 Intra-Europees'!$A$15:$H$25,6,0),0)*V734</f>
        <v>0</v>
      </c>
      <c r="X734" s="160">
        <f t="shared" si="314"/>
        <v>0</v>
      </c>
      <c r="Y734" s="159">
        <f>IFERROR(VLOOKUP(N734,'P1 Intra-Europees'!$A$15:$H$25,7,0),0)*X734</f>
        <v>0</v>
      </c>
      <c r="Z734" s="161">
        <f t="shared" si="315"/>
        <v>0</v>
      </c>
      <c r="AA734" s="162">
        <f>IFERROR(VLOOKUP(N734,'P1 Intra-Europees'!$A$15:$H$25,8,0),0)*Z734</f>
        <v>0</v>
      </c>
      <c r="AB734" s="163">
        <f t="shared" si="316"/>
        <v>0</v>
      </c>
      <c r="AC734" s="157" t="str">
        <f>VLOOKUP(B734,'P2 Origin'!$C$21:$O$176,13,0)</f>
        <v>EUR</v>
      </c>
      <c r="AD734" s="164">
        <f t="shared" si="317"/>
        <v>0</v>
      </c>
      <c r="AE734" s="165">
        <f>IF(AU734&gt;0.1,VLOOKUP(B734,'P2 Origin'!$C$21:$M$176,3,0)*H734,0)</f>
        <v>0</v>
      </c>
      <c r="AF734" s="166">
        <f t="shared" si="318"/>
        <v>0</v>
      </c>
      <c r="AG734" s="165">
        <f>(VLOOKUP(B734,'P2 Origin'!$C$21:$M$176,4,0))*AF734</f>
        <v>0</v>
      </c>
      <c r="AH734" s="166">
        <f t="shared" si="319"/>
        <v>0</v>
      </c>
      <c r="AI734" s="165">
        <f>(VLOOKUP(B734,'P2 Origin'!$C$21:$M$176,5,0))*AH734</f>
        <v>0</v>
      </c>
      <c r="AJ734" s="166">
        <f t="shared" si="335"/>
        <v>0</v>
      </c>
      <c r="AK734" s="165">
        <f>(VLOOKUP(B734,'P2 Origin'!$C$21:$M$176,6,0))*AJ734</f>
        <v>0</v>
      </c>
      <c r="AL734" s="166">
        <f t="shared" si="320"/>
        <v>0</v>
      </c>
      <c r="AM734" s="165">
        <f>(VLOOKUP($B734,'P2 Origin'!$C$21:$M$176,7,0))*AL734</f>
        <v>0</v>
      </c>
      <c r="AN734" s="166">
        <f t="shared" si="321"/>
        <v>0</v>
      </c>
      <c r="AO734" s="165">
        <f>(VLOOKUP($B734,'P2 Origin'!$C$21:$M$176,8,0))*AN734</f>
        <v>0</v>
      </c>
      <c r="AP734" s="166">
        <f t="shared" si="322"/>
        <v>47</v>
      </c>
      <c r="AQ734" s="165">
        <f>(VLOOKUP($B734,'P2 Origin'!$C$21:$M$176,9,0))*AP734</f>
        <v>0</v>
      </c>
      <c r="AR734" s="155">
        <f t="shared" si="323"/>
        <v>1</v>
      </c>
      <c r="AS734" s="164">
        <f>(VLOOKUP(B734,'P2 Origin'!$C$21:$M$176,10,0))*K734</f>
        <v>0</v>
      </c>
      <c r="AT734" s="164">
        <f>(VLOOKUP(B734,'P2 Origin'!$C$21:$M$176,11,0))*J734</f>
        <v>0</v>
      </c>
      <c r="AU734" s="167">
        <v>47</v>
      </c>
      <c r="AV734" s="168">
        <v>47</v>
      </c>
      <c r="AW734" s="169">
        <v>0</v>
      </c>
      <c r="AX734" s="170">
        <f>IF(AU734&gt;=0.1,'P3 Bureaumarge zee- en luchtvr.'!$D$12,0)</f>
        <v>0</v>
      </c>
      <c r="AY734" s="163">
        <f t="shared" si="324"/>
        <v>0</v>
      </c>
      <c r="AZ734" s="157" t="str">
        <f>VLOOKUP(D734,'P4 Destination'!$C$21:$O$176,13,0)</f>
        <v>USD</v>
      </c>
      <c r="BA734" s="164">
        <f t="shared" si="325"/>
        <v>0</v>
      </c>
      <c r="BB734" s="171">
        <f>IF(AU734&gt;0.1,(VLOOKUP(D734,'P4 Destination'!$C$21:$M$176,3,0))*I734,0)</f>
        <v>0</v>
      </c>
      <c r="BC734" s="172">
        <f t="shared" si="326"/>
        <v>0</v>
      </c>
      <c r="BD734" s="171">
        <f>(VLOOKUP($D734,'P4 Destination'!$C$21:$M$176,4,0))*BC734</f>
        <v>0</v>
      </c>
      <c r="BE734" s="172">
        <f t="shared" si="327"/>
        <v>0</v>
      </c>
      <c r="BF734" s="171">
        <f>(VLOOKUP($D734,'P4 Destination'!$C$21:$M$176,5,0))*BE734</f>
        <v>0</v>
      </c>
      <c r="BG734" s="172">
        <f t="shared" si="328"/>
        <v>0</v>
      </c>
      <c r="BH734" s="171">
        <f>(VLOOKUP($D734,'P4 Destination'!$C$21:$M$176,6,0))*BG734</f>
        <v>0</v>
      </c>
      <c r="BI734" s="172">
        <f t="shared" si="329"/>
        <v>0</v>
      </c>
      <c r="BJ734" s="171">
        <f>(VLOOKUP($D734,'P4 Destination'!$C$21:$M$176,7,0))*BI734</f>
        <v>0</v>
      </c>
      <c r="BK734" s="172">
        <f t="shared" si="330"/>
        <v>0</v>
      </c>
      <c r="BL734" s="171">
        <f>(VLOOKUP($D734,'P4 Destination'!$C$21:$M$176,8,0))*BK734</f>
        <v>0</v>
      </c>
      <c r="BM734" s="172">
        <f t="shared" si="331"/>
        <v>47</v>
      </c>
      <c r="BN734" s="171">
        <f>(VLOOKUP($D734,'P4 Destination'!$C$21:$M$176,9,0))*BM734</f>
        <v>0</v>
      </c>
      <c r="BO734" s="154">
        <f t="shared" si="332"/>
        <v>1</v>
      </c>
      <c r="BP734" s="171">
        <f>(VLOOKUP(D734,'P4 Destination'!$C$21:$M$176,10,0))*K734</f>
        <v>0</v>
      </c>
      <c r="BQ734" s="171">
        <f>(VLOOKUP(D734,'P4 Destination'!$C$21:$M$176,11,0))*J734</f>
        <v>0</v>
      </c>
      <c r="BR734" s="173">
        <f t="shared" si="333"/>
        <v>0</v>
      </c>
      <c r="BS734" s="173">
        <f>(AV734*2500)*'P6 Verzekering'!$E$11</f>
        <v>0</v>
      </c>
      <c r="BT734" s="173">
        <f>(AW734*2500)*'P6 Verzekering'!$E$12</f>
        <v>0</v>
      </c>
      <c r="BU734" s="173">
        <f>(L734*2500)*'P6 Verzekering'!$E$13</f>
        <v>0</v>
      </c>
      <c r="BV734" s="173">
        <f t="shared" si="334"/>
        <v>0</v>
      </c>
      <c r="BW734"/>
      <c r="BX734"/>
    </row>
    <row r="735" spans="1:76">
      <c r="A735" s="152" t="s">
        <v>2422</v>
      </c>
      <c r="B735" s="152" t="s">
        <v>219</v>
      </c>
      <c r="C735" s="152" t="s">
        <v>219</v>
      </c>
      <c r="D735" s="152" t="s">
        <v>462</v>
      </c>
      <c r="E735" s="152" t="s">
        <v>453</v>
      </c>
      <c r="F735" s="153">
        <f t="shared" si="308"/>
        <v>10</v>
      </c>
      <c r="G735" s="154">
        <v>1</v>
      </c>
      <c r="H735" s="154">
        <f>IFERROR(VLOOKUP(B735,'P2 Origin'!$C$21:$Q$176,15,FALSE),0)</f>
        <v>0</v>
      </c>
      <c r="I735" s="154">
        <f>IFERROR(VLOOKUP(D735,'P4 Destination'!$C$21:$Q$176,15,FALSE),0)</f>
        <v>1</v>
      </c>
      <c r="J735" s="155">
        <v>1</v>
      </c>
      <c r="K735" s="155"/>
      <c r="L735" s="156">
        <v>0</v>
      </c>
      <c r="M735" s="155">
        <v>0</v>
      </c>
      <c r="N735" s="155">
        <v>0</v>
      </c>
      <c r="O735" s="157">
        <f t="shared" si="309"/>
        <v>0</v>
      </c>
      <c r="P735" s="158">
        <f t="shared" si="310"/>
        <v>0</v>
      </c>
      <c r="Q735" s="159">
        <f>IFERROR(VLOOKUP(N735,'P1 Intra-Europees'!$A$15:$H$25,3,0),0)*P735</f>
        <v>0</v>
      </c>
      <c r="R735" s="160">
        <f t="shared" si="311"/>
        <v>0</v>
      </c>
      <c r="S735" s="159">
        <f>IFERROR(VLOOKUP(N735,'P1 Intra-Europees'!$A$15:$H$25,4,0),0)*R735</f>
        <v>0</v>
      </c>
      <c r="T735" s="160">
        <f t="shared" si="312"/>
        <v>0</v>
      </c>
      <c r="U735" s="159">
        <f>IFERROR(VLOOKUP(N735,'P1 Intra-Europees'!$A$15:$H$25,5,0),0)*T735</f>
        <v>0</v>
      </c>
      <c r="V735" s="160">
        <f t="shared" si="313"/>
        <v>0</v>
      </c>
      <c r="W735" s="159">
        <f>IFERROR(VLOOKUP(N735,'P1 Intra-Europees'!$A$15:$H$25,6,0),0)*V735</f>
        <v>0</v>
      </c>
      <c r="X735" s="160">
        <f t="shared" si="314"/>
        <v>0</v>
      </c>
      <c r="Y735" s="159">
        <f>IFERROR(VLOOKUP(N735,'P1 Intra-Europees'!$A$15:$H$25,7,0),0)*X735</f>
        <v>0</v>
      </c>
      <c r="Z735" s="161">
        <f t="shared" si="315"/>
        <v>0</v>
      </c>
      <c r="AA735" s="162">
        <f>IFERROR(VLOOKUP(N735,'P1 Intra-Europees'!$A$15:$H$25,8,0),0)*Z735</f>
        <v>0</v>
      </c>
      <c r="AB735" s="163">
        <f t="shared" si="316"/>
        <v>0</v>
      </c>
      <c r="AC735" s="157" t="str">
        <f>VLOOKUP(B735,'P2 Origin'!$C$21:$O$176,13,0)</f>
        <v>EUR</v>
      </c>
      <c r="AD735" s="164">
        <f t="shared" si="317"/>
        <v>0</v>
      </c>
      <c r="AE735" s="165">
        <f>IF(AU735&gt;0.1,VLOOKUP(B735,'P2 Origin'!$C$21:$M$176,3,0)*H735,0)</f>
        <v>0</v>
      </c>
      <c r="AF735" s="166">
        <f t="shared" si="318"/>
        <v>0</v>
      </c>
      <c r="AG735" s="165">
        <f>(VLOOKUP(B735,'P2 Origin'!$C$21:$M$176,4,0))*AF735</f>
        <v>0</v>
      </c>
      <c r="AH735" s="166">
        <f t="shared" si="319"/>
        <v>10</v>
      </c>
      <c r="AI735" s="165">
        <f>(VLOOKUP(B735,'P2 Origin'!$C$21:$M$176,5,0))*AH735</f>
        <v>0</v>
      </c>
      <c r="AJ735" s="166">
        <f t="shared" si="335"/>
        <v>0</v>
      </c>
      <c r="AK735" s="165">
        <f>(VLOOKUP(B735,'P2 Origin'!$C$21:$M$176,6,0))*AJ735</f>
        <v>0</v>
      </c>
      <c r="AL735" s="166">
        <f t="shared" si="320"/>
        <v>0</v>
      </c>
      <c r="AM735" s="165">
        <f>(VLOOKUP($B735,'P2 Origin'!$C$21:$M$176,7,0))*AL735</f>
        <v>0</v>
      </c>
      <c r="AN735" s="166">
        <f t="shared" si="321"/>
        <v>0</v>
      </c>
      <c r="AO735" s="165">
        <f>(VLOOKUP($B735,'P2 Origin'!$C$21:$M$176,8,0))*AN735</f>
        <v>0</v>
      </c>
      <c r="AP735" s="166">
        <f t="shared" si="322"/>
        <v>0</v>
      </c>
      <c r="AQ735" s="165">
        <f>(VLOOKUP($B735,'P2 Origin'!$C$21:$M$176,9,0))*AP735</f>
        <v>0</v>
      </c>
      <c r="AR735" s="155">
        <f t="shared" si="323"/>
        <v>1</v>
      </c>
      <c r="AS735" s="164">
        <f>(VLOOKUP(B735,'P2 Origin'!$C$21:$M$176,10,0))*K735</f>
        <v>0</v>
      </c>
      <c r="AT735" s="164">
        <f>(VLOOKUP(B735,'P2 Origin'!$C$21:$M$176,11,0))*J735</f>
        <v>0</v>
      </c>
      <c r="AU735" s="167">
        <v>10</v>
      </c>
      <c r="AV735" s="168">
        <v>10</v>
      </c>
      <c r="AW735" s="169">
        <v>0</v>
      </c>
      <c r="AX735" s="170">
        <f>IF(AU735&gt;=0.1,'P3 Bureaumarge zee- en luchtvr.'!$D$12,0)</f>
        <v>0</v>
      </c>
      <c r="AY735" s="163">
        <f t="shared" si="324"/>
        <v>0</v>
      </c>
      <c r="AZ735" s="157" t="str">
        <f>VLOOKUP(D735,'P4 Destination'!$C$21:$O$176,13,0)</f>
        <v>USD</v>
      </c>
      <c r="BA735" s="164">
        <f t="shared" si="325"/>
        <v>0</v>
      </c>
      <c r="BB735" s="171">
        <f>IF(AU735&gt;0.1,(VLOOKUP(D735,'P4 Destination'!$C$21:$M$176,3,0))*I735,0)</f>
        <v>0</v>
      </c>
      <c r="BC735" s="172">
        <f t="shared" si="326"/>
        <v>0</v>
      </c>
      <c r="BD735" s="171">
        <f>(VLOOKUP($D735,'P4 Destination'!$C$21:$M$176,4,0))*BC735</f>
        <v>0</v>
      </c>
      <c r="BE735" s="172">
        <f t="shared" si="327"/>
        <v>10</v>
      </c>
      <c r="BF735" s="171">
        <f>(VLOOKUP($D735,'P4 Destination'!$C$21:$M$176,5,0))*BE735</f>
        <v>0</v>
      </c>
      <c r="BG735" s="172">
        <f t="shared" si="328"/>
        <v>0</v>
      </c>
      <c r="BH735" s="171">
        <f>(VLOOKUP($D735,'P4 Destination'!$C$21:$M$176,6,0))*BG735</f>
        <v>0</v>
      </c>
      <c r="BI735" s="172">
        <f t="shared" si="329"/>
        <v>0</v>
      </c>
      <c r="BJ735" s="171">
        <f>(VLOOKUP($D735,'P4 Destination'!$C$21:$M$176,7,0))*BI735</f>
        <v>0</v>
      </c>
      <c r="BK735" s="172">
        <f t="shared" si="330"/>
        <v>0</v>
      </c>
      <c r="BL735" s="171">
        <f>(VLOOKUP($D735,'P4 Destination'!$C$21:$M$176,8,0))*BK735</f>
        <v>0</v>
      </c>
      <c r="BM735" s="172">
        <f t="shared" si="331"/>
        <v>0</v>
      </c>
      <c r="BN735" s="171">
        <f>(VLOOKUP($D735,'P4 Destination'!$C$21:$M$176,9,0))*BM735</f>
        <v>0</v>
      </c>
      <c r="BO735" s="154">
        <f t="shared" si="332"/>
        <v>1</v>
      </c>
      <c r="BP735" s="171">
        <f>(VLOOKUP(D735,'P4 Destination'!$C$21:$M$176,10,0))*K735</f>
        <v>0</v>
      </c>
      <c r="BQ735" s="171">
        <f>(VLOOKUP(D735,'P4 Destination'!$C$21:$M$176,11,0))*J735</f>
        <v>0</v>
      </c>
      <c r="BR735" s="173">
        <f t="shared" si="333"/>
        <v>0</v>
      </c>
      <c r="BS735" s="173">
        <f>(AV735*2500)*'P6 Verzekering'!$E$11</f>
        <v>0</v>
      </c>
      <c r="BT735" s="173">
        <f>(AW735*2500)*'P6 Verzekering'!$E$12</f>
        <v>0</v>
      </c>
      <c r="BU735" s="173">
        <f>(L735*2500)*'P6 Verzekering'!$E$13</f>
        <v>0</v>
      </c>
      <c r="BV735" s="173">
        <f t="shared" si="334"/>
        <v>0</v>
      </c>
      <c r="BW735"/>
      <c r="BX735"/>
    </row>
    <row r="736" spans="1:76" ht="14.45" customHeight="1">
      <c r="A736" s="152" t="s">
        <v>2423</v>
      </c>
      <c r="B736" s="152" t="s">
        <v>219</v>
      </c>
      <c r="C736" s="152" t="s">
        <v>219</v>
      </c>
      <c r="D736" s="152" t="s">
        <v>462</v>
      </c>
      <c r="E736" s="152" t="s">
        <v>453</v>
      </c>
      <c r="F736" s="153">
        <f t="shared" si="308"/>
        <v>60</v>
      </c>
      <c r="G736" s="154">
        <v>1</v>
      </c>
      <c r="H736" s="154">
        <f>IFERROR(VLOOKUP(B736,'P2 Origin'!$C$21:$Q$176,15,FALSE),0)</f>
        <v>0</v>
      </c>
      <c r="I736" s="154">
        <f>IFERROR(VLOOKUP(D736,'P4 Destination'!$C$21:$Q$176,15,FALSE),0)</f>
        <v>1</v>
      </c>
      <c r="J736" s="155"/>
      <c r="K736" s="155">
        <v>1</v>
      </c>
      <c r="L736" s="156">
        <v>0</v>
      </c>
      <c r="M736" s="155">
        <v>0</v>
      </c>
      <c r="N736" s="155">
        <v>0</v>
      </c>
      <c r="O736" s="157">
        <f t="shared" si="309"/>
        <v>0</v>
      </c>
      <c r="P736" s="158">
        <f t="shared" si="310"/>
        <v>0</v>
      </c>
      <c r="Q736" s="159">
        <f>IFERROR(VLOOKUP(N736,'P1 Intra-Europees'!$A$15:$H$25,3,0),0)*P736</f>
        <v>0</v>
      </c>
      <c r="R736" s="160">
        <f t="shared" si="311"/>
        <v>0</v>
      </c>
      <c r="S736" s="159">
        <f>IFERROR(VLOOKUP(N736,'P1 Intra-Europees'!$A$15:$H$25,4,0),0)*R736</f>
        <v>0</v>
      </c>
      <c r="T736" s="160">
        <f t="shared" si="312"/>
        <v>0</v>
      </c>
      <c r="U736" s="159">
        <f>IFERROR(VLOOKUP(N736,'P1 Intra-Europees'!$A$15:$H$25,5,0),0)*T736</f>
        <v>0</v>
      </c>
      <c r="V736" s="160">
        <f t="shared" si="313"/>
        <v>0</v>
      </c>
      <c r="W736" s="159">
        <f>IFERROR(VLOOKUP(N736,'P1 Intra-Europees'!$A$15:$H$25,6,0),0)*V736</f>
        <v>0</v>
      </c>
      <c r="X736" s="160">
        <f t="shared" si="314"/>
        <v>0</v>
      </c>
      <c r="Y736" s="159">
        <f>IFERROR(VLOOKUP(N736,'P1 Intra-Europees'!$A$15:$H$25,7,0),0)*X736</f>
        <v>0</v>
      </c>
      <c r="Z736" s="161">
        <f t="shared" si="315"/>
        <v>0</v>
      </c>
      <c r="AA736" s="162">
        <f>IFERROR(VLOOKUP(N736,'P1 Intra-Europees'!$A$15:$H$25,8,0),0)*Z736</f>
        <v>0</v>
      </c>
      <c r="AB736" s="163">
        <f t="shared" si="316"/>
        <v>0</v>
      </c>
      <c r="AC736" s="157" t="str">
        <f>VLOOKUP(B736,'P2 Origin'!$C$21:$O$176,13,0)</f>
        <v>EUR</v>
      </c>
      <c r="AD736" s="164">
        <f t="shared" si="317"/>
        <v>0</v>
      </c>
      <c r="AE736" s="165">
        <f>IF(AU736&gt;0.1,VLOOKUP(B736,'P2 Origin'!$C$21:$M$176,3,0)*H736,0)</f>
        <v>0</v>
      </c>
      <c r="AF736" s="166">
        <f t="shared" si="318"/>
        <v>0</v>
      </c>
      <c r="AG736" s="165">
        <f>(VLOOKUP(B736,'P2 Origin'!$C$21:$M$176,4,0))*AF736</f>
        <v>0</v>
      </c>
      <c r="AH736" s="166">
        <f t="shared" si="319"/>
        <v>0</v>
      </c>
      <c r="AI736" s="165">
        <f>(VLOOKUP(B736,'P2 Origin'!$C$21:$M$176,5,0))*AH736</f>
        <v>0</v>
      </c>
      <c r="AJ736" s="166">
        <f t="shared" si="335"/>
        <v>0</v>
      </c>
      <c r="AK736" s="165">
        <f>(VLOOKUP(B736,'P2 Origin'!$C$21:$M$176,6,0))*AJ736</f>
        <v>0</v>
      </c>
      <c r="AL736" s="166">
        <f t="shared" si="320"/>
        <v>0</v>
      </c>
      <c r="AM736" s="165">
        <f>(VLOOKUP($B736,'P2 Origin'!$C$21:$M$176,7,0))*AL736</f>
        <v>0</v>
      </c>
      <c r="AN736" s="166">
        <f t="shared" si="321"/>
        <v>0</v>
      </c>
      <c r="AO736" s="165">
        <f>(VLOOKUP($B736,'P2 Origin'!$C$21:$M$176,8,0))*AN736</f>
        <v>0</v>
      </c>
      <c r="AP736" s="166">
        <f t="shared" si="322"/>
        <v>60</v>
      </c>
      <c r="AQ736" s="165">
        <f>(VLOOKUP($B736,'P2 Origin'!$C$21:$M$176,9,0))*AP736</f>
        <v>0</v>
      </c>
      <c r="AR736" s="155">
        <f t="shared" si="323"/>
        <v>1</v>
      </c>
      <c r="AS736" s="164">
        <f>(VLOOKUP(B736,'P2 Origin'!$C$21:$M$176,10,0))*K736</f>
        <v>0</v>
      </c>
      <c r="AT736" s="164">
        <f>(VLOOKUP(B736,'P2 Origin'!$C$21:$M$176,11,0))*J736</f>
        <v>0</v>
      </c>
      <c r="AU736" s="167">
        <v>60</v>
      </c>
      <c r="AV736" s="168">
        <v>60</v>
      </c>
      <c r="AW736" s="169">
        <v>0</v>
      </c>
      <c r="AX736" s="170">
        <f>IF(AU736&gt;=0.1,'P3 Bureaumarge zee- en luchtvr.'!$D$12,0)</f>
        <v>0</v>
      </c>
      <c r="AY736" s="163">
        <f t="shared" si="324"/>
        <v>0</v>
      </c>
      <c r="AZ736" s="157" t="str">
        <f>VLOOKUP(D736,'P4 Destination'!$C$21:$O$176,13,0)</f>
        <v>USD</v>
      </c>
      <c r="BA736" s="164">
        <f t="shared" si="325"/>
        <v>0</v>
      </c>
      <c r="BB736" s="171">
        <f>IF(AU736&gt;0.1,(VLOOKUP(D736,'P4 Destination'!$C$21:$M$176,3,0))*I736,0)</f>
        <v>0</v>
      </c>
      <c r="BC736" s="172">
        <f t="shared" si="326"/>
        <v>0</v>
      </c>
      <c r="BD736" s="171">
        <f>(VLOOKUP($D736,'P4 Destination'!$C$21:$M$176,4,0))*BC736</f>
        <v>0</v>
      </c>
      <c r="BE736" s="172">
        <f t="shared" si="327"/>
        <v>0</v>
      </c>
      <c r="BF736" s="171">
        <f>(VLOOKUP($D736,'P4 Destination'!$C$21:$M$176,5,0))*BE736</f>
        <v>0</v>
      </c>
      <c r="BG736" s="172">
        <f t="shared" si="328"/>
        <v>0</v>
      </c>
      <c r="BH736" s="171">
        <f>(VLOOKUP($D736,'P4 Destination'!$C$21:$M$176,6,0))*BG736</f>
        <v>0</v>
      </c>
      <c r="BI736" s="172">
        <f t="shared" si="329"/>
        <v>0</v>
      </c>
      <c r="BJ736" s="171">
        <f>(VLOOKUP($D736,'P4 Destination'!$C$21:$M$176,7,0))*BI736</f>
        <v>0</v>
      </c>
      <c r="BK736" s="172">
        <f t="shared" si="330"/>
        <v>0</v>
      </c>
      <c r="BL736" s="171">
        <f>(VLOOKUP($D736,'P4 Destination'!$C$21:$M$176,8,0))*BK736</f>
        <v>0</v>
      </c>
      <c r="BM736" s="172">
        <f t="shared" si="331"/>
        <v>60</v>
      </c>
      <c r="BN736" s="171">
        <f>(VLOOKUP($D736,'P4 Destination'!$C$21:$M$176,9,0))*BM736</f>
        <v>0</v>
      </c>
      <c r="BO736" s="154">
        <f t="shared" si="332"/>
        <v>1</v>
      </c>
      <c r="BP736" s="171">
        <f>(VLOOKUP(D736,'P4 Destination'!$C$21:$M$176,10,0))*K736</f>
        <v>0</v>
      </c>
      <c r="BQ736" s="171">
        <f>(VLOOKUP(D736,'P4 Destination'!$C$21:$M$176,11,0))*J736</f>
        <v>0</v>
      </c>
      <c r="BR736" s="173">
        <f t="shared" si="333"/>
        <v>0</v>
      </c>
      <c r="BS736" s="173">
        <f>(AV736*2500)*'P6 Verzekering'!$E$11</f>
        <v>0</v>
      </c>
      <c r="BT736" s="173">
        <f>(AW736*2500)*'P6 Verzekering'!$E$12</f>
        <v>0</v>
      </c>
      <c r="BU736" s="173">
        <f>(L736*2500)*'P6 Verzekering'!$E$13</f>
        <v>0</v>
      </c>
      <c r="BV736" s="173">
        <f t="shared" si="334"/>
        <v>0</v>
      </c>
      <c r="BW736"/>
      <c r="BX736"/>
    </row>
    <row r="737" spans="1:76" ht="14.45" customHeight="1">
      <c r="A737" s="152" t="s">
        <v>2425</v>
      </c>
      <c r="B737" s="152" t="s">
        <v>219</v>
      </c>
      <c r="C737" s="152" t="s">
        <v>219</v>
      </c>
      <c r="D737" s="152" t="s">
        <v>462</v>
      </c>
      <c r="E737" s="152" t="s">
        <v>453</v>
      </c>
      <c r="F737" s="153">
        <f t="shared" si="308"/>
        <v>51</v>
      </c>
      <c r="G737" s="154">
        <v>1</v>
      </c>
      <c r="H737" s="154">
        <f>IFERROR(VLOOKUP(B737,'P2 Origin'!$C$21:$Q$176,15,FALSE),0)</f>
        <v>0</v>
      </c>
      <c r="I737" s="154">
        <f>IFERROR(VLOOKUP(D737,'P4 Destination'!$C$21:$Q$176,15,FALSE),0)</f>
        <v>1</v>
      </c>
      <c r="J737" s="155"/>
      <c r="K737" s="155">
        <v>1</v>
      </c>
      <c r="L737" s="156">
        <v>0</v>
      </c>
      <c r="M737" s="155">
        <v>0</v>
      </c>
      <c r="N737" s="155">
        <v>0</v>
      </c>
      <c r="O737" s="157">
        <f t="shared" si="309"/>
        <v>0</v>
      </c>
      <c r="P737" s="158">
        <f t="shared" si="310"/>
        <v>0</v>
      </c>
      <c r="Q737" s="159">
        <f>IFERROR(VLOOKUP(N737,'P1 Intra-Europees'!$A$15:$H$25,3,0),0)*P737</f>
        <v>0</v>
      </c>
      <c r="R737" s="160">
        <f t="shared" si="311"/>
        <v>0</v>
      </c>
      <c r="S737" s="159">
        <f>IFERROR(VLOOKUP(N737,'P1 Intra-Europees'!$A$15:$H$25,4,0),0)*R737</f>
        <v>0</v>
      </c>
      <c r="T737" s="160">
        <f t="shared" si="312"/>
        <v>0</v>
      </c>
      <c r="U737" s="159">
        <f>IFERROR(VLOOKUP(N737,'P1 Intra-Europees'!$A$15:$H$25,5,0),0)*T737</f>
        <v>0</v>
      </c>
      <c r="V737" s="160">
        <f t="shared" si="313"/>
        <v>0</v>
      </c>
      <c r="W737" s="159">
        <f>IFERROR(VLOOKUP(N737,'P1 Intra-Europees'!$A$15:$H$25,6,0),0)*V737</f>
        <v>0</v>
      </c>
      <c r="X737" s="160">
        <f t="shared" si="314"/>
        <v>0</v>
      </c>
      <c r="Y737" s="159">
        <f>IFERROR(VLOOKUP(N737,'P1 Intra-Europees'!$A$15:$H$25,7,0),0)*X737</f>
        <v>0</v>
      </c>
      <c r="Z737" s="161">
        <f t="shared" si="315"/>
        <v>0</v>
      </c>
      <c r="AA737" s="162">
        <f>IFERROR(VLOOKUP(N737,'P1 Intra-Europees'!$A$15:$H$25,8,0),0)*Z737</f>
        <v>0</v>
      </c>
      <c r="AB737" s="163">
        <f t="shared" si="316"/>
        <v>0</v>
      </c>
      <c r="AC737" s="157" t="str">
        <f>VLOOKUP(B737,'P2 Origin'!$C$21:$O$176,13,0)</f>
        <v>EUR</v>
      </c>
      <c r="AD737" s="164">
        <f t="shared" si="317"/>
        <v>0</v>
      </c>
      <c r="AE737" s="165">
        <f>IF(AU737&gt;0.1,VLOOKUP(B737,'P2 Origin'!$C$21:$M$176,3,0)*H737,0)</f>
        <v>0</v>
      </c>
      <c r="AF737" s="166">
        <f t="shared" si="318"/>
        <v>0</v>
      </c>
      <c r="AG737" s="165">
        <f>(VLOOKUP(B737,'P2 Origin'!$C$21:$M$176,4,0))*AF737</f>
        <v>0</v>
      </c>
      <c r="AH737" s="166">
        <f t="shared" si="319"/>
        <v>0</v>
      </c>
      <c r="AI737" s="165">
        <f>(VLOOKUP(B737,'P2 Origin'!$C$21:$M$176,5,0))*AH737</f>
        <v>0</v>
      </c>
      <c r="AJ737" s="166">
        <f t="shared" si="335"/>
        <v>0</v>
      </c>
      <c r="AK737" s="165">
        <f>(VLOOKUP(B737,'P2 Origin'!$C$21:$M$176,6,0))*AJ737</f>
        <v>0</v>
      </c>
      <c r="AL737" s="166">
        <f t="shared" si="320"/>
        <v>0</v>
      </c>
      <c r="AM737" s="165">
        <f>(VLOOKUP($B737,'P2 Origin'!$C$21:$M$176,7,0))*AL737</f>
        <v>0</v>
      </c>
      <c r="AN737" s="166">
        <f t="shared" si="321"/>
        <v>0</v>
      </c>
      <c r="AO737" s="165">
        <f>(VLOOKUP($B737,'P2 Origin'!$C$21:$M$176,8,0))*AN737</f>
        <v>0</v>
      </c>
      <c r="AP737" s="166">
        <f t="shared" si="322"/>
        <v>51</v>
      </c>
      <c r="AQ737" s="165">
        <f>(VLOOKUP($B737,'P2 Origin'!$C$21:$M$176,9,0))*AP737</f>
        <v>0</v>
      </c>
      <c r="AR737" s="155">
        <f t="shared" si="323"/>
        <v>1</v>
      </c>
      <c r="AS737" s="164">
        <f>(VLOOKUP(B737,'P2 Origin'!$C$21:$M$176,10,0))*K737</f>
        <v>0</v>
      </c>
      <c r="AT737" s="164">
        <f>(VLOOKUP(B737,'P2 Origin'!$C$21:$M$176,11,0))*J737</f>
        <v>0</v>
      </c>
      <c r="AU737" s="167">
        <v>51</v>
      </c>
      <c r="AV737" s="168">
        <v>51</v>
      </c>
      <c r="AW737" s="169">
        <v>0</v>
      </c>
      <c r="AX737" s="170">
        <f>IF(AU737&gt;=0.1,'P3 Bureaumarge zee- en luchtvr.'!$D$12,0)</f>
        <v>0</v>
      </c>
      <c r="AY737" s="163">
        <f t="shared" si="324"/>
        <v>0</v>
      </c>
      <c r="AZ737" s="157" t="str">
        <f>VLOOKUP(D737,'P4 Destination'!$C$21:$O$176,13,0)</f>
        <v>USD</v>
      </c>
      <c r="BA737" s="164">
        <f t="shared" si="325"/>
        <v>0</v>
      </c>
      <c r="BB737" s="171">
        <f>IF(AU737&gt;0.1,(VLOOKUP(D737,'P4 Destination'!$C$21:$M$176,3,0))*I737,0)</f>
        <v>0</v>
      </c>
      <c r="BC737" s="172">
        <f t="shared" si="326"/>
        <v>0</v>
      </c>
      <c r="BD737" s="171">
        <f>(VLOOKUP($D737,'P4 Destination'!$C$21:$M$176,4,0))*BC737</f>
        <v>0</v>
      </c>
      <c r="BE737" s="172">
        <f t="shared" si="327"/>
        <v>0</v>
      </c>
      <c r="BF737" s="171">
        <f>(VLOOKUP($D737,'P4 Destination'!$C$21:$M$176,5,0))*BE737</f>
        <v>0</v>
      </c>
      <c r="BG737" s="172">
        <f t="shared" si="328"/>
        <v>0</v>
      </c>
      <c r="BH737" s="171">
        <f>(VLOOKUP($D737,'P4 Destination'!$C$21:$M$176,6,0))*BG737</f>
        <v>0</v>
      </c>
      <c r="BI737" s="172">
        <f t="shared" si="329"/>
        <v>0</v>
      </c>
      <c r="BJ737" s="171">
        <f>(VLOOKUP($D737,'P4 Destination'!$C$21:$M$176,7,0))*BI737</f>
        <v>0</v>
      </c>
      <c r="BK737" s="172">
        <f t="shared" si="330"/>
        <v>0</v>
      </c>
      <c r="BL737" s="171">
        <f>(VLOOKUP($D737,'P4 Destination'!$C$21:$M$176,8,0))*BK737</f>
        <v>0</v>
      </c>
      <c r="BM737" s="172">
        <f t="shared" si="331"/>
        <v>51</v>
      </c>
      <c r="BN737" s="171">
        <f>(VLOOKUP($D737,'P4 Destination'!$C$21:$M$176,9,0))*BM737</f>
        <v>0</v>
      </c>
      <c r="BO737" s="154">
        <f t="shared" si="332"/>
        <v>1</v>
      </c>
      <c r="BP737" s="171">
        <f>(VLOOKUP(D737,'P4 Destination'!$C$21:$M$176,10,0))*K737</f>
        <v>0</v>
      </c>
      <c r="BQ737" s="171">
        <f>(VLOOKUP(D737,'P4 Destination'!$C$21:$M$176,11,0))*J737</f>
        <v>0</v>
      </c>
      <c r="BR737" s="173">
        <f t="shared" si="333"/>
        <v>0</v>
      </c>
      <c r="BS737" s="173">
        <f>(AV737*2500)*'P6 Verzekering'!$E$11</f>
        <v>0</v>
      </c>
      <c r="BT737" s="173">
        <f>(AW737*2500)*'P6 Verzekering'!$E$12</f>
        <v>0</v>
      </c>
      <c r="BU737" s="173">
        <f>(L737*2500)*'P6 Verzekering'!$E$13</f>
        <v>0</v>
      </c>
      <c r="BV737" s="173">
        <f t="shared" si="334"/>
        <v>0</v>
      </c>
      <c r="BW737"/>
      <c r="BX737"/>
    </row>
    <row r="738" spans="1:76">
      <c r="A738" s="152" t="s">
        <v>2426</v>
      </c>
      <c r="B738" s="152" t="s">
        <v>219</v>
      </c>
      <c r="C738" s="152" t="s">
        <v>219</v>
      </c>
      <c r="D738" s="152" t="s">
        <v>221</v>
      </c>
      <c r="E738" s="152" t="s">
        <v>220</v>
      </c>
      <c r="F738" s="153">
        <f t="shared" si="308"/>
        <v>36</v>
      </c>
      <c r="G738" s="154">
        <v>1</v>
      </c>
      <c r="H738" s="154">
        <f>IFERROR(VLOOKUP(B738,'P2 Origin'!$C$21:$Q$176,15,FALSE),0)</f>
        <v>0</v>
      </c>
      <c r="I738" s="154">
        <f>IFERROR(VLOOKUP(D738,'P4 Destination'!$C$21:$Q$176,15,FALSE),0)</f>
        <v>0</v>
      </c>
      <c r="J738" s="155"/>
      <c r="K738" s="155">
        <v>1</v>
      </c>
      <c r="L738" s="156">
        <v>0</v>
      </c>
      <c r="M738" s="155">
        <v>0</v>
      </c>
      <c r="N738" s="155">
        <v>0</v>
      </c>
      <c r="O738" s="157">
        <f t="shared" si="309"/>
        <v>0</v>
      </c>
      <c r="P738" s="158">
        <f t="shared" si="310"/>
        <v>0</v>
      </c>
      <c r="Q738" s="159">
        <f>IFERROR(VLOOKUP(N738,'P1 Intra-Europees'!$A$15:$H$25,3,0),0)*P738</f>
        <v>0</v>
      </c>
      <c r="R738" s="160">
        <f t="shared" si="311"/>
        <v>0</v>
      </c>
      <c r="S738" s="159">
        <f>IFERROR(VLOOKUP(N738,'P1 Intra-Europees'!$A$15:$H$25,4,0),0)*R738</f>
        <v>0</v>
      </c>
      <c r="T738" s="160">
        <f t="shared" si="312"/>
        <v>0</v>
      </c>
      <c r="U738" s="159">
        <f>IFERROR(VLOOKUP(N738,'P1 Intra-Europees'!$A$15:$H$25,5,0),0)*T738</f>
        <v>0</v>
      </c>
      <c r="V738" s="160">
        <f t="shared" si="313"/>
        <v>0</v>
      </c>
      <c r="W738" s="159">
        <f>IFERROR(VLOOKUP(N738,'P1 Intra-Europees'!$A$15:$H$25,6,0),0)*V738</f>
        <v>0</v>
      </c>
      <c r="X738" s="160">
        <f t="shared" si="314"/>
        <v>0</v>
      </c>
      <c r="Y738" s="159">
        <f>IFERROR(VLOOKUP(N738,'P1 Intra-Europees'!$A$15:$H$25,7,0),0)*X738</f>
        <v>0</v>
      </c>
      <c r="Z738" s="161">
        <f t="shared" si="315"/>
        <v>0</v>
      </c>
      <c r="AA738" s="162">
        <f>IFERROR(VLOOKUP(N738,'P1 Intra-Europees'!$A$15:$H$25,8,0),0)*Z738</f>
        <v>0</v>
      </c>
      <c r="AB738" s="163">
        <f t="shared" si="316"/>
        <v>0</v>
      </c>
      <c r="AC738" s="157" t="str">
        <f>VLOOKUP(B738,'P2 Origin'!$C$21:$O$176,13,0)</f>
        <v>EUR</v>
      </c>
      <c r="AD738" s="164">
        <f t="shared" si="317"/>
        <v>0</v>
      </c>
      <c r="AE738" s="165">
        <f>IF(AU738&gt;0.1,VLOOKUP(B738,'P2 Origin'!$C$21:$M$176,3,0)*H738,0)</f>
        <v>0</v>
      </c>
      <c r="AF738" s="166">
        <f t="shared" si="318"/>
        <v>0</v>
      </c>
      <c r="AG738" s="165">
        <f>(VLOOKUP(B738,'P2 Origin'!$C$21:$M$176,4,0))*AF738</f>
        <v>0</v>
      </c>
      <c r="AH738" s="166">
        <f t="shared" si="319"/>
        <v>0</v>
      </c>
      <c r="AI738" s="165">
        <f>(VLOOKUP(B738,'P2 Origin'!$C$21:$M$176,5,0))*AH738</f>
        <v>0</v>
      </c>
      <c r="AJ738" s="166">
        <f t="shared" si="335"/>
        <v>0</v>
      </c>
      <c r="AK738" s="165">
        <f>(VLOOKUP(B738,'P2 Origin'!$C$21:$M$176,6,0))*AJ738</f>
        <v>0</v>
      </c>
      <c r="AL738" s="166">
        <f t="shared" si="320"/>
        <v>0</v>
      </c>
      <c r="AM738" s="165">
        <f>(VLOOKUP($B738,'P2 Origin'!$C$21:$M$176,7,0))*AL738</f>
        <v>0</v>
      </c>
      <c r="AN738" s="166">
        <f t="shared" si="321"/>
        <v>36</v>
      </c>
      <c r="AO738" s="165">
        <f>(VLOOKUP($B738,'P2 Origin'!$C$21:$M$176,8,0))*AN738</f>
        <v>0</v>
      </c>
      <c r="AP738" s="166">
        <f t="shared" si="322"/>
        <v>0</v>
      </c>
      <c r="AQ738" s="165">
        <f>(VLOOKUP($B738,'P2 Origin'!$C$21:$M$176,9,0))*AP738</f>
        <v>0</v>
      </c>
      <c r="AR738" s="155">
        <f t="shared" si="323"/>
        <v>1</v>
      </c>
      <c r="AS738" s="164">
        <f>(VLOOKUP(B738,'P2 Origin'!$C$21:$M$176,10,0))*K738</f>
        <v>0</v>
      </c>
      <c r="AT738" s="164">
        <f>(VLOOKUP(B738,'P2 Origin'!$C$21:$M$176,11,0))*J738</f>
        <v>0</v>
      </c>
      <c r="AU738" s="167">
        <v>36</v>
      </c>
      <c r="AV738" s="168">
        <v>36</v>
      </c>
      <c r="AW738" s="169">
        <v>0</v>
      </c>
      <c r="AX738" s="170">
        <f>IF(AU738&gt;=0.1,'P3 Bureaumarge zee- en luchtvr.'!$D$12,0)</f>
        <v>0</v>
      </c>
      <c r="AY738" s="163">
        <f t="shared" si="324"/>
        <v>0</v>
      </c>
      <c r="AZ738" s="157" t="str">
        <f>VLOOKUP(D738,'P4 Destination'!$C$21:$O$176,13,0)</f>
        <v>EUR</v>
      </c>
      <c r="BA738" s="164">
        <f t="shared" si="325"/>
        <v>0</v>
      </c>
      <c r="BB738" s="171">
        <f>IF(AU738&gt;0.1,(VLOOKUP(D738,'P4 Destination'!$C$21:$M$176,3,0))*I738,0)</f>
        <v>0</v>
      </c>
      <c r="BC738" s="172">
        <f t="shared" si="326"/>
        <v>0</v>
      </c>
      <c r="BD738" s="171">
        <f>(VLOOKUP($D738,'P4 Destination'!$C$21:$M$176,4,0))*BC738</f>
        <v>0</v>
      </c>
      <c r="BE738" s="172">
        <f t="shared" si="327"/>
        <v>0</v>
      </c>
      <c r="BF738" s="171">
        <f>(VLOOKUP($D738,'P4 Destination'!$C$21:$M$176,5,0))*BE738</f>
        <v>0</v>
      </c>
      <c r="BG738" s="172">
        <f t="shared" si="328"/>
        <v>0</v>
      </c>
      <c r="BH738" s="171">
        <f>(VLOOKUP($D738,'P4 Destination'!$C$21:$M$176,6,0))*BG738</f>
        <v>0</v>
      </c>
      <c r="BI738" s="172">
        <f t="shared" si="329"/>
        <v>0</v>
      </c>
      <c r="BJ738" s="171">
        <f>(VLOOKUP($D738,'P4 Destination'!$C$21:$M$176,7,0))*BI738</f>
        <v>0</v>
      </c>
      <c r="BK738" s="172">
        <f t="shared" si="330"/>
        <v>36</v>
      </c>
      <c r="BL738" s="171">
        <f>(VLOOKUP($D738,'P4 Destination'!$C$21:$M$176,8,0))*BK738</f>
        <v>0</v>
      </c>
      <c r="BM738" s="172">
        <f t="shared" si="331"/>
        <v>0</v>
      </c>
      <c r="BN738" s="171">
        <f>(VLOOKUP($D738,'P4 Destination'!$C$21:$M$176,9,0))*BM738</f>
        <v>0</v>
      </c>
      <c r="BO738" s="154">
        <f t="shared" si="332"/>
        <v>1</v>
      </c>
      <c r="BP738" s="171">
        <f>(VLOOKUP(D738,'P4 Destination'!$C$21:$M$176,10,0))*K738</f>
        <v>0</v>
      </c>
      <c r="BQ738" s="171">
        <f>(VLOOKUP(D738,'P4 Destination'!$C$21:$M$176,11,0))*J738</f>
        <v>0</v>
      </c>
      <c r="BR738" s="173">
        <f t="shared" si="333"/>
        <v>0</v>
      </c>
      <c r="BS738" s="173">
        <f>(AV738*2500)*'P6 Verzekering'!$E$11</f>
        <v>0</v>
      </c>
      <c r="BT738" s="173">
        <f>(AW738*2500)*'P6 Verzekering'!$E$12</f>
        <v>0</v>
      </c>
      <c r="BU738" s="173">
        <f>(L738*2500)*'P6 Verzekering'!$E$13</f>
        <v>0</v>
      </c>
      <c r="BV738" s="173">
        <f t="shared" si="334"/>
        <v>0</v>
      </c>
      <c r="BW738"/>
      <c r="BX738"/>
    </row>
    <row r="739" spans="1:76" ht="14.45" customHeight="1">
      <c r="A739" s="152" t="s">
        <v>2427</v>
      </c>
      <c r="B739" s="152" t="s">
        <v>219</v>
      </c>
      <c r="C739" s="152" t="s">
        <v>219</v>
      </c>
      <c r="D739" s="152" t="s">
        <v>221</v>
      </c>
      <c r="E739" s="152" t="s">
        <v>220</v>
      </c>
      <c r="F739" s="153">
        <f t="shared" si="308"/>
        <v>27</v>
      </c>
      <c r="G739" s="154">
        <v>1</v>
      </c>
      <c r="H739" s="154">
        <f>IFERROR(VLOOKUP(B739,'P2 Origin'!$C$21:$Q$176,15,FALSE),0)</f>
        <v>0</v>
      </c>
      <c r="I739" s="154">
        <f>IFERROR(VLOOKUP(D739,'P4 Destination'!$C$21:$Q$176,15,FALSE),0)</f>
        <v>0</v>
      </c>
      <c r="J739" s="155">
        <v>1</v>
      </c>
      <c r="K739" s="155"/>
      <c r="L739" s="156">
        <v>0</v>
      </c>
      <c r="M739" s="155">
        <v>0</v>
      </c>
      <c r="N739" s="155">
        <v>0</v>
      </c>
      <c r="O739" s="157">
        <f t="shared" si="309"/>
        <v>0</v>
      </c>
      <c r="P739" s="158">
        <f t="shared" si="310"/>
        <v>0</v>
      </c>
      <c r="Q739" s="159">
        <f>IFERROR(VLOOKUP(N739,'P1 Intra-Europees'!$A$15:$H$25,3,0),0)*P739</f>
        <v>0</v>
      </c>
      <c r="R739" s="160">
        <f t="shared" si="311"/>
        <v>0</v>
      </c>
      <c r="S739" s="159">
        <f>IFERROR(VLOOKUP(N739,'P1 Intra-Europees'!$A$15:$H$25,4,0),0)*R739</f>
        <v>0</v>
      </c>
      <c r="T739" s="160">
        <f t="shared" si="312"/>
        <v>0</v>
      </c>
      <c r="U739" s="159">
        <f>IFERROR(VLOOKUP(N739,'P1 Intra-Europees'!$A$15:$H$25,5,0),0)*T739</f>
        <v>0</v>
      </c>
      <c r="V739" s="160">
        <f t="shared" si="313"/>
        <v>0</v>
      </c>
      <c r="W739" s="159">
        <f>IFERROR(VLOOKUP(N739,'P1 Intra-Europees'!$A$15:$H$25,6,0),0)*V739</f>
        <v>0</v>
      </c>
      <c r="X739" s="160">
        <f t="shared" si="314"/>
        <v>0</v>
      </c>
      <c r="Y739" s="159">
        <f>IFERROR(VLOOKUP(N739,'P1 Intra-Europees'!$A$15:$H$25,7,0),0)*X739</f>
        <v>0</v>
      </c>
      <c r="Z739" s="161">
        <f t="shared" si="315"/>
        <v>0</v>
      </c>
      <c r="AA739" s="162">
        <f>IFERROR(VLOOKUP(N739,'P1 Intra-Europees'!$A$15:$H$25,8,0),0)*Z739</f>
        <v>0</v>
      </c>
      <c r="AB739" s="163">
        <f t="shared" si="316"/>
        <v>0</v>
      </c>
      <c r="AC739" s="157" t="str">
        <f>VLOOKUP(B739,'P2 Origin'!$C$21:$O$176,13,0)</f>
        <v>EUR</v>
      </c>
      <c r="AD739" s="164">
        <f t="shared" si="317"/>
        <v>0</v>
      </c>
      <c r="AE739" s="165">
        <f>IF(AU739&gt;0.1,VLOOKUP(B739,'P2 Origin'!$C$21:$M$176,3,0)*H739,0)</f>
        <v>0</v>
      </c>
      <c r="AF739" s="166">
        <f t="shared" si="318"/>
        <v>0</v>
      </c>
      <c r="AG739" s="165">
        <f>(VLOOKUP(B739,'P2 Origin'!$C$21:$M$176,4,0))*AF739</f>
        <v>0</v>
      </c>
      <c r="AH739" s="166">
        <f t="shared" si="319"/>
        <v>0</v>
      </c>
      <c r="AI739" s="165">
        <f>(VLOOKUP(B739,'P2 Origin'!$C$21:$M$176,5,0))*AH739</f>
        <v>0</v>
      </c>
      <c r="AJ739" s="166">
        <f t="shared" si="335"/>
        <v>0</v>
      </c>
      <c r="AK739" s="165">
        <f>(VLOOKUP(B739,'P2 Origin'!$C$21:$M$176,6,0))*AJ739</f>
        <v>0</v>
      </c>
      <c r="AL739" s="166">
        <f t="shared" si="320"/>
        <v>27</v>
      </c>
      <c r="AM739" s="165">
        <f>(VLOOKUP($B739,'P2 Origin'!$C$21:$M$176,7,0))*AL739</f>
        <v>0</v>
      </c>
      <c r="AN739" s="166">
        <f t="shared" si="321"/>
        <v>0</v>
      </c>
      <c r="AO739" s="165">
        <f>(VLOOKUP($B739,'P2 Origin'!$C$21:$M$176,8,0))*AN739</f>
        <v>0</v>
      </c>
      <c r="AP739" s="166">
        <f t="shared" si="322"/>
        <v>0</v>
      </c>
      <c r="AQ739" s="165">
        <f>(VLOOKUP($B739,'P2 Origin'!$C$21:$M$176,9,0))*AP739</f>
        <v>0</v>
      </c>
      <c r="AR739" s="155">
        <f t="shared" si="323"/>
        <v>1</v>
      </c>
      <c r="AS739" s="164">
        <f>(VLOOKUP(B739,'P2 Origin'!$C$21:$M$176,10,0))*K739</f>
        <v>0</v>
      </c>
      <c r="AT739" s="164">
        <f>(VLOOKUP(B739,'P2 Origin'!$C$21:$M$176,11,0))*J739</f>
        <v>0</v>
      </c>
      <c r="AU739" s="167">
        <v>27</v>
      </c>
      <c r="AV739" s="168">
        <v>27</v>
      </c>
      <c r="AW739" s="169">
        <v>0</v>
      </c>
      <c r="AX739" s="170">
        <f>IF(AU739&gt;=0.1,'P3 Bureaumarge zee- en luchtvr.'!$D$12,0)</f>
        <v>0</v>
      </c>
      <c r="AY739" s="163">
        <f t="shared" si="324"/>
        <v>0</v>
      </c>
      <c r="AZ739" s="157" t="str">
        <f>VLOOKUP(D739,'P4 Destination'!$C$21:$O$176,13,0)</f>
        <v>EUR</v>
      </c>
      <c r="BA739" s="164">
        <f t="shared" si="325"/>
        <v>0</v>
      </c>
      <c r="BB739" s="171">
        <f>IF(AU739&gt;0.1,(VLOOKUP(D739,'P4 Destination'!$C$21:$M$176,3,0))*I739,0)</f>
        <v>0</v>
      </c>
      <c r="BC739" s="172">
        <f t="shared" si="326"/>
        <v>0</v>
      </c>
      <c r="BD739" s="171">
        <f>(VLOOKUP($D739,'P4 Destination'!$C$21:$M$176,4,0))*BC739</f>
        <v>0</v>
      </c>
      <c r="BE739" s="172">
        <f t="shared" si="327"/>
        <v>0</v>
      </c>
      <c r="BF739" s="171">
        <f>(VLOOKUP($D739,'P4 Destination'!$C$21:$M$176,5,0))*BE739</f>
        <v>0</v>
      </c>
      <c r="BG739" s="172">
        <f t="shared" si="328"/>
        <v>0</v>
      </c>
      <c r="BH739" s="171">
        <f>(VLOOKUP($D739,'P4 Destination'!$C$21:$M$176,6,0))*BG739</f>
        <v>0</v>
      </c>
      <c r="BI739" s="172">
        <f t="shared" si="329"/>
        <v>27</v>
      </c>
      <c r="BJ739" s="171">
        <f>(VLOOKUP($D739,'P4 Destination'!$C$21:$M$176,7,0))*BI739</f>
        <v>0</v>
      </c>
      <c r="BK739" s="172">
        <f t="shared" si="330"/>
        <v>0</v>
      </c>
      <c r="BL739" s="171">
        <f>(VLOOKUP($D739,'P4 Destination'!$C$21:$M$176,8,0))*BK739</f>
        <v>0</v>
      </c>
      <c r="BM739" s="172">
        <f t="shared" si="331"/>
        <v>0</v>
      </c>
      <c r="BN739" s="171">
        <f>(VLOOKUP($D739,'P4 Destination'!$C$21:$M$176,9,0))*BM739</f>
        <v>0</v>
      </c>
      <c r="BO739" s="154">
        <f t="shared" si="332"/>
        <v>1</v>
      </c>
      <c r="BP739" s="171">
        <f>(VLOOKUP(D739,'P4 Destination'!$C$21:$M$176,10,0))*K739</f>
        <v>0</v>
      </c>
      <c r="BQ739" s="171">
        <f>(VLOOKUP(D739,'P4 Destination'!$C$21:$M$176,11,0))*J739</f>
        <v>0</v>
      </c>
      <c r="BR739" s="173">
        <f t="shared" si="333"/>
        <v>0</v>
      </c>
      <c r="BS739" s="173">
        <f>(AV739*2500)*'P6 Verzekering'!$E$11</f>
        <v>0</v>
      </c>
      <c r="BT739" s="173">
        <f>(AW739*2500)*'P6 Verzekering'!$E$12</f>
        <v>0</v>
      </c>
      <c r="BU739" s="173">
        <f>(L739*2500)*'P6 Verzekering'!$E$13</f>
        <v>0</v>
      </c>
      <c r="BV739" s="173">
        <f t="shared" si="334"/>
        <v>0</v>
      </c>
      <c r="BW739"/>
      <c r="BX739"/>
    </row>
    <row r="740" spans="1:76">
      <c r="A740" s="152" t="s">
        <v>2439</v>
      </c>
      <c r="B740" s="152" t="s">
        <v>219</v>
      </c>
      <c r="C740" s="152" t="s">
        <v>219</v>
      </c>
      <c r="D740" s="152" t="s">
        <v>320</v>
      </c>
      <c r="E740" s="152" t="s">
        <v>319</v>
      </c>
      <c r="F740" s="153">
        <f t="shared" si="308"/>
        <v>30</v>
      </c>
      <c r="G740" s="154">
        <v>1</v>
      </c>
      <c r="H740" s="154">
        <f>IFERROR(VLOOKUP(B740,'P2 Origin'!$C$21:$Q$176,15,FALSE),0)</f>
        <v>0</v>
      </c>
      <c r="I740" s="154">
        <f>IFERROR(VLOOKUP(D740,'P4 Destination'!$C$21:$Q$176,15,FALSE),0)</f>
        <v>0</v>
      </c>
      <c r="J740" s="155">
        <v>1</v>
      </c>
      <c r="K740" s="155"/>
      <c r="L740" s="156">
        <v>0</v>
      </c>
      <c r="M740" s="155">
        <v>0</v>
      </c>
      <c r="N740" s="155">
        <v>0</v>
      </c>
      <c r="O740" s="157">
        <f t="shared" si="309"/>
        <v>0</v>
      </c>
      <c r="P740" s="158">
        <f t="shared" si="310"/>
        <v>0</v>
      </c>
      <c r="Q740" s="159">
        <f>IFERROR(VLOOKUP(N740,'P1 Intra-Europees'!$A$15:$H$25,3,0),0)*P740</f>
        <v>0</v>
      </c>
      <c r="R740" s="160">
        <f t="shared" si="311"/>
        <v>0</v>
      </c>
      <c r="S740" s="159">
        <f>IFERROR(VLOOKUP(N740,'P1 Intra-Europees'!$A$15:$H$25,4,0),0)*R740</f>
        <v>0</v>
      </c>
      <c r="T740" s="160">
        <f t="shared" si="312"/>
        <v>0</v>
      </c>
      <c r="U740" s="159">
        <f>IFERROR(VLOOKUP(N740,'P1 Intra-Europees'!$A$15:$H$25,5,0),0)*T740</f>
        <v>0</v>
      </c>
      <c r="V740" s="160">
        <f t="shared" si="313"/>
        <v>0</v>
      </c>
      <c r="W740" s="159">
        <f>IFERROR(VLOOKUP(N740,'P1 Intra-Europees'!$A$15:$H$25,6,0),0)*V740</f>
        <v>0</v>
      </c>
      <c r="X740" s="160">
        <f t="shared" si="314"/>
        <v>0</v>
      </c>
      <c r="Y740" s="159">
        <f>IFERROR(VLOOKUP(N740,'P1 Intra-Europees'!$A$15:$H$25,7,0),0)*X740</f>
        <v>0</v>
      </c>
      <c r="Z740" s="161">
        <f t="shared" si="315"/>
        <v>0</v>
      </c>
      <c r="AA740" s="162">
        <f>IFERROR(VLOOKUP(N740,'P1 Intra-Europees'!$A$15:$H$25,8,0),0)*Z740</f>
        <v>0</v>
      </c>
      <c r="AB740" s="163">
        <f t="shared" si="316"/>
        <v>0</v>
      </c>
      <c r="AC740" s="157" t="str">
        <f>VLOOKUP(B740,'P2 Origin'!$C$21:$O$176,13,0)</f>
        <v>EUR</v>
      </c>
      <c r="AD740" s="164">
        <f t="shared" si="317"/>
        <v>0</v>
      </c>
      <c r="AE740" s="165">
        <f>IF(AU740&gt;0.1,VLOOKUP(B740,'P2 Origin'!$C$21:$M$176,3,0)*H740,0)</f>
        <v>0</v>
      </c>
      <c r="AF740" s="166">
        <f t="shared" si="318"/>
        <v>0</v>
      </c>
      <c r="AG740" s="165">
        <f>(VLOOKUP(B740,'P2 Origin'!$C$21:$M$176,4,0))*AF740</f>
        <v>0</v>
      </c>
      <c r="AH740" s="166">
        <f t="shared" si="319"/>
        <v>0</v>
      </c>
      <c r="AI740" s="165">
        <f>(VLOOKUP(B740,'P2 Origin'!$C$21:$M$176,5,0))*AH740</f>
        <v>0</v>
      </c>
      <c r="AJ740" s="166">
        <f t="shared" si="335"/>
        <v>0</v>
      </c>
      <c r="AK740" s="165">
        <f>(VLOOKUP(B740,'P2 Origin'!$C$21:$M$176,6,0))*AJ740</f>
        <v>0</v>
      </c>
      <c r="AL740" s="166">
        <f t="shared" si="320"/>
        <v>30</v>
      </c>
      <c r="AM740" s="165">
        <f>(VLOOKUP($B740,'P2 Origin'!$C$21:$M$176,7,0))*AL740</f>
        <v>0</v>
      </c>
      <c r="AN740" s="166">
        <f t="shared" si="321"/>
        <v>0</v>
      </c>
      <c r="AO740" s="165">
        <f>(VLOOKUP($B740,'P2 Origin'!$C$21:$M$176,8,0))*AN740</f>
        <v>0</v>
      </c>
      <c r="AP740" s="166">
        <f t="shared" si="322"/>
        <v>0</v>
      </c>
      <c r="AQ740" s="165">
        <f>(VLOOKUP($B740,'P2 Origin'!$C$21:$M$176,9,0))*AP740</f>
        <v>0</v>
      </c>
      <c r="AR740" s="155">
        <f t="shared" si="323"/>
        <v>1</v>
      </c>
      <c r="AS740" s="164">
        <f>(VLOOKUP(B740,'P2 Origin'!$C$21:$M$176,10,0))*K740</f>
        <v>0</v>
      </c>
      <c r="AT740" s="164">
        <f>(VLOOKUP(B740,'P2 Origin'!$C$21:$M$176,11,0))*J740</f>
        <v>0</v>
      </c>
      <c r="AU740" s="167">
        <v>30</v>
      </c>
      <c r="AV740" s="168">
        <v>30</v>
      </c>
      <c r="AW740" s="169">
        <v>0</v>
      </c>
      <c r="AX740" s="170">
        <f>IF(AU740&gt;=0.1,'P3 Bureaumarge zee- en luchtvr.'!$D$12,0)</f>
        <v>0</v>
      </c>
      <c r="AY740" s="163">
        <f t="shared" si="324"/>
        <v>0</v>
      </c>
      <c r="AZ740" s="157" t="str">
        <f>VLOOKUP(D740,'P4 Destination'!$C$21:$O$176,13,0)</f>
        <v>USD</v>
      </c>
      <c r="BA740" s="164">
        <f t="shared" si="325"/>
        <v>0</v>
      </c>
      <c r="BB740" s="171">
        <f>IF(AU740&gt;0.1,(VLOOKUP(D740,'P4 Destination'!$C$21:$M$176,3,0))*I740,0)</f>
        <v>0</v>
      </c>
      <c r="BC740" s="172">
        <f t="shared" si="326"/>
        <v>0</v>
      </c>
      <c r="BD740" s="171">
        <f>(VLOOKUP($D740,'P4 Destination'!$C$21:$M$176,4,0))*BC740</f>
        <v>0</v>
      </c>
      <c r="BE740" s="172">
        <f t="shared" si="327"/>
        <v>0</v>
      </c>
      <c r="BF740" s="171">
        <f>(VLOOKUP($D740,'P4 Destination'!$C$21:$M$176,5,0))*BE740</f>
        <v>0</v>
      </c>
      <c r="BG740" s="172">
        <f t="shared" si="328"/>
        <v>0</v>
      </c>
      <c r="BH740" s="171">
        <f>(VLOOKUP($D740,'P4 Destination'!$C$21:$M$176,6,0))*BG740</f>
        <v>0</v>
      </c>
      <c r="BI740" s="172">
        <f t="shared" si="329"/>
        <v>30</v>
      </c>
      <c r="BJ740" s="171">
        <f>(VLOOKUP($D740,'P4 Destination'!$C$21:$M$176,7,0))*BI740</f>
        <v>0</v>
      </c>
      <c r="BK740" s="172">
        <f t="shared" si="330"/>
        <v>0</v>
      </c>
      <c r="BL740" s="171">
        <f>(VLOOKUP($D740,'P4 Destination'!$C$21:$M$176,8,0))*BK740</f>
        <v>0</v>
      </c>
      <c r="BM740" s="172">
        <f t="shared" si="331"/>
        <v>0</v>
      </c>
      <c r="BN740" s="171">
        <f>(VLOOKUP($D740,'P4 Destination'!$C$21:$M$176,9,0))*BM740</f>
        <v>0</v>
      </c>
      <c r="BO740" s="154">
        <f t="shared" si="332"/>
        <v>1</v>
      </c>
      <c r="BP740" s="171">
        <f>(VLOOKUP(D740,'P4 Destination'!$C$21:$M$176,10,0))*K740</f>
        <v>0</v>
      </c>
      <c r="BQ740" s="171">
        <f>(VLOOKUP(D740,'P4 Destination'!$C$21:$M$176,11,0))*J740</f>
        <v>0</v>
      </c>
      <c r="BR740" s="173">
        <f t="shared" si="333"/>
        <v>0</v>
      </c>
      <c r="BS740" s="173">
        <f>(AV740*2500)*'P6 Verzekering'!$E$11</f>
        <v>0</v>
      </c>
      <c r="BT740" s="173">
        <f>(AW740*2500)*'P6 Verzekering'!$E$12</f>
        <v>0</v>
      </c>
      <c r="BU740" s="173">
        <f>(L740*2500)*'P6 Verzekering'!$E$13</f>
        <v>0</v>
      </c>
      <c r="BV740" s="173">
        <f t="shared" si="334"/>
        <v>0</v>
      </c>
      <c r="BW740"/>
      <c r="BX740"/>
    </row>
    <row r="741" spans="1:76">
      <c r="A741" s="152" t="s">
        <v>2440</v>
      </c>
      <c r="B741" s="152" t="s">
        <v>219</v>
      </c>
      <c r="C741" s="152" t="s">
        <v>219</v>
      </c>
      <c r="D741" s="152" t="s">
        <v>320</v>
      </c>
      <c r="E741" s="152" t="s">
        <v>319</v>
      </c>
      <c r="F741" s="153">
        <f t="shared" si="308"/>
        <v>38</v>
      </c>
      <c r="G741" s="154">
        <v>1</v>
      </c>
      <c r="H741" s="154">
        <f>IFERROR(VLOOKUP(B741,'P2 Origin'!$C$21:$Q$176,15,FALSE),0)</f>
        <v>0</v>
      </c>
      <c r="I741" s="154">
        <f>IFERROR(VLOOKUP(D741,'P4 Destination'!$C$21:$Q$176,15,FALSE),0)</f>
        <v>0</v>
      </c>
      <c r="J741" s="155">
        <v>1</v>
      </c>
      <c r="K741" s="155"/>
      <c r="L741" s="156">
        <v>0</v>
      </c>
      <c r="M741" s="155">
        <v>0</v>
      </c>
      <c r="N741" s="155">
        <v>0</v>
      </c>
      <c r="O741" s="157">
        <f t="shared" si="309"/>
        <v>0</v>
      </c>
      <c r="P741" s="158">
        <f t="shared" si="310"/>
        <v>0</v>
      </c>
      <c r="Q741" s="159">
        <f>IFERROR(VLOOKUP(N741,'P1 Intra-Europees'!$A$15:$H$25,3,0),0)*P741</f>
        <v>0</v>
      </c>
      <c r="R741" s="160">
        <f t="shared" si="311"/>
        <v>0</v>
      </c>
      <c r="S741" s="159">
        <f>IFERROR(VLOOKUP(N741,'P1 Intra-Europees'!$A$15:$H$25,4,0),0)*R741</f>
        <v>0</v>
      </c>
      <c r="T741" s="160">
        <f t="shared" si="312"/>
        <v>0</v>
      </c>
      <c r="U741" s="159">
        <f>IFERROR(VLOOKUP(N741,'P1 Intra-Europees'!$A$15:$H$25,5,0),0)*T741</f>
        <v>0</v>
      </c>
      <c r="V741" s="160">
        <f t="shared" si="313"/>
        <v>0</v>
      </c>
      <c r="W741" s="159">
        <f>IFERROR(VLOOKUP(N741,'P1 Intra-Europees'!$A$15:$H$25,6,0),0)*V741</f>
        <v>0</v>
      </c>
      <c r="X741" s="160">
        <f t="shared" si="314"/>
        <v>0</v>
      </c>
      <c r="Y741" s="159">
        <f>IFERROR(VLOOKUP(N741,'P1 Intra-Europees'!$A$15:$H$25,7,0),0)*X741</f>
        <v>0</v>
      </c>
      <c r="Z741" s="161">
        <f t="shared" si="315"/>
        <v>0</v>
      </c>
      <c r="AA741" s="162">
        <f>IFERROR(VLOOKUP(N741,'P1 Intra-Europees'!$A$15:$H$25,8,0),0)*Z741</f>
        <v>0</v>
      </c>
      <c r="AB741" s="163">
        <f t="shared" si="316"/>
        <v>0</v>
      </c>
      <c r="AC741" s="157" t="str">
        <f>VLOOKUP(B741,'P2 Origin'!$C$21:$O$176,13,0)</f>
        <v>EUR</v>
      </c>
      <c r="AD741" s="164">
        <f t="shared" si="317"/>
        <v>0</v>
      </c>
      <c r="AE741" s="165">
        <f>IF(AU741&gt;0.1,VLOOKUP(B741,'P2 Origin'!$C$21:$M$176,3,0)*H741,0)</f>
        <v>0</v>
      </c>
      <c r="AF741" s="166">
        <f t="shared" si="318"/>
        <v>0</v>
      </c>
      <c r="AG741" s="165">
        <f>(VLOOKUP(B741,'P2 Origin'!$C$21:$M$176,4,0))*AF741</f>
        <v>0</v>
      </c>
      <c r="AH741" s="166">
        <f t="shared" si="319"/>
        <v>0</v>
      </c>
      <c r="AI741" s="165">
        <f>(VLOOKUP(B741,'P2 Origin'!$C$21:$M$176,5,0))*AH741</f>
        <v>0</v>
      </c>
      <c r="AJ741" s="166">
        <f t="shared" si="335"/>
        <v>0</v>
      </c>
      <c r="AK741" s="165">
        <f>(VLOOKUP(B741,'P2 Origin'!$C$21:$M$176,6,0))*AJ741</f>
        <v>0</v>
      </c>
      <c r="AL741" s="166">
        <f t="shared" si="320"/>
        <v>0</v>
      </c>
      <c r="AM741" s="165">
        <f>(VLOOKUP($B741,'P2 Origin'!$C$21:$M$176,7,0))*AL741</f>
        <v>0</v>
      </c>
      <c r="AN741" s="166">
        <f t="shared" si="321"/>
        <v>38</v>
      </c>
      <c r="AO741" s="165">
        <f>(VLOOKUP($B741,'P2 Origin'!$C$21:$M$176,8,0))*AN741</f>
        <v>0</v>
      </c>
      <c r="AP741" s="166">
        <f t="shared" si="322"/>
        <v>0</v>
      </c>
      <c r="AQ741" s="165">
        <f>(VLOOKUP($B741,'P2 Origin'!$C$21:$M$176,9,0))*AP741</f>
        <v>0</v>
      </c>
      <c r="AR741" s="155">
        <f t="shared" si="323"/>
        <v>1</v>
      </c>
      <c r="AS741" s="164">
        <f>(VLOOKUP(B741,'P2 Origin'!$C$21:$M$176,10,0))*K741</f>
        <v>0</v>
      </c>
      <c r="AT741" s="164">
        <f>(VLOOKUP(B741,'P2 Origin'!$C$21:$M$176,11,0))*J741</f>
        <v>0</v>
      </c>
      <c r="AU741" s="167">
        <v>38</v>
      </c>
      <c r="AV741" s="168">
        <v>38</v>
      </c>
      <c r="AW741" s="169">
        <v>0</v>
      </c>
      <c r="AX741" s="170">
        <f>IF(AU741&gt;=0.1,'P3 Bureaumarge zee- en luchtvr.'!$D$12,0)</f>
        <v>0</v>
      </c>
      <c r="AY741" s="163">
        <f t="shared" si="324"/>
        <v>0</v>
      </c>
      <c r="AZ741" s="157" t="str">
        <f>VLOOKUP(D741,'P4 Destination'!$C$21:$O$176,13,0)</f>
        <v>USD</v>
      </c>
      <c r="BA741" s="164">
        <f t="shared" si="325"/>
        <v>0</v>
      </c>
      <c r="BB741" s="171">
        <f>IF(AU741&gt;0.1,(VLOOKUP(D741,'P4 Destination'!$C$21:$M$176,3,0))*I741,0)</f>
        <v>0</v>
      </c>
      <c r="BC741" s="172">
        <f t="shared" si="326"/>
        <v>0</v>
      </c>
      <c r="BD741" s="171">
        <f>(VLOOKUP($D741,'P4 Destination'!$C$21:$M$176,4,0))*BC741</f>
        <v>0</v>
      </c>
      <c r="BE741" s="172">
        <f t="shared" si="327"/>
        <v>0</v>
      </c>
      <c r="BF741" s="171">
        <f>(VLOOKUP($D741,'P4 Destination'!$C$21:$M$176,5,0))*BE741</f>
        <v>0</v>
      </c>
      <c r="BG741" s="172">
        <f t="shared" si="328"/>
        <v>0</v>
      </c>
      <c r="BH741" s="171">
        <f>(VLOOKUP($D741,'P4 Destination'!$C$21:$M$176,6,0))*BG741</f>
        <v>0</v>
      </c>
      <c r="BI741" s="172">
        <f t="shared" si="329"/>
        <v>0</v>
      </c>
      <c r="BJ741" s="171">
        <f>(VLOOKUP($D741,'P4 Destination'!$C$21:$M$176,7,0))*BI741</f>
        <v>0</v>
      </c>
      <c r="BK741" s="172">
        <f t="shared" si="330"/>
        <v>38</v>
      </c>
      <c r="BL741" s="171">
        <f>(VLOOKUP($D741,'P4 Destination'!$C$21:$M$176,8,0))*BK741</f>
        <v>0</v>
      </c>
      <c r="BM741" s="172">
        <f t="shared" si="331"/>
        <v>0</v>
      </c>
      <c r="BN741" s="171">
        <f>(VLOOKUP($D741,'P4 Destination'!$C$21:$M$176,9,0))*BM741</f>
        <v>0</v>
      </c>
      <c r="BO741" s="154">
        <f t="shared" si="332"/>
        <v>1</v>
      </c>
      <c r="BP741" s="171">
        <f>(VLOOKUP(D741,'P4 Destination'!$C$21:$M$176,10,0))*K741</f>
        <v>0</v>
      </c>
      <c r="BQ741" s="171">
        <f>(VLOOKUP(D741,'P4 Destination'!$C$21:$M$176,11,0))*J741</f>
        <v>0</v>
      </c>
      <c r="BR741" s="173">
        <f t="shared" si="333"/>
        <v>0</v>
      </c>
      <c r="BS741" s="173">
        <f>(AV741*2500)*'P6 Verzekering'!$E$11</f>
        <v>0</v>
      </c>
      <c r="BT741" s="173">
        <f>(AW741*2500)*'P6 Verzekering'!$E$12</f>
        <v>0</v>
      </c>
      <c r="BU741" s="173">
        <f>(L741*2500)*'P6 Verzekering'!$E$13</f>
        <v>0</v>
      </c>
      <c r="BV741" s="173">
        <f t="shared" si="334"/>
        <v>0</v>
      </c>
      <c r="BW741"/>
      <c r="BX741"/>
    </row>
    <row r="742" spans="1:76">
      <c r="A742" s="152" t="s">
        <v>2441</v>
      </c>
      <c r="B742" s="152" t="s">
        <v>219</v>
      </c>
      <c r="C742" s="152" t="s">
        <v>219</v>
      </c>
      <c r="D742" s="152" t="s">
        <v>320</v>
      </c>
      <c r="E742" s="152" t="s">
        <v>319</v>
      </c>
      <c r="F742" s="153">
        <f t="shared" si="308"/>
        <v>33</v>
      </c>
      <c r="G742" s="154">
        <v>1</v>
      </c>
      <c r="H742" s="154">
        <f>IFERROR(VLOOKUP(B742,'P2 Origin'!$C$21:$Q$176,15,FALSE),0)</f>
        <v>0</v>
      </c>
      <c r="I742" s="154">
        <f>IFERROR(VLOOKUP(D742,'P4 Destination'!$C$21:$Q$176,15,FALSE),0)</f>
        <v>0</v>
      </c>
      <c r="J742" s="155">
        <v>1</v>
      </c>
      <c r="K742" s="155"/>
      <c r="L742" s="156">
        <v>0</v>
      </c>
      <c r="M742" s="155">
        <v>0</v>
      </c>
      <c r="N742" s="155">
        <v>0</v>
      </c>
      <c r="O742" s="157">
        <f t="shared" si="309"/>
        <v>0</v>
      </c>
      <c r="P742" s="158">
        <f t="shared" si="310"/>
        <v>0</v>
      </c>
      <c r="Q742" s="159">
        <f>IFERROR(VLOOKUP(N742,'P1 Intra-Europees'!$A$15:$H$25,3,0),0)*P742</f>
        <v>0</v>
      </c>
      <c r="R742" s="160">
        <f t="shared" si="311"/>
        <v>0</v>
      </c>
      <c r="S742" s="159">
        <f>IFERROR(VLOOKUP(N742,'P1 Intra-Europees'!$A$15:$H$25,4,0),0)*R742</f>
        <v>0</v>
      </c>
      <c r="T742" s="160">
        <f t="shared" si="312"/>
        <v>0</v>
      </c>
      <c r="U742" s="159">
        <f>IFERROR(VLOOKUP(N742,'P1 Intra-Europees'!$A$15:$H$25,5,0),0)*T742</f>
        <v>0</v>
      </c>
      <c r="V742" s="160">
        <f t="shared" si="313"/>
        <v>0</v>
      </c>
      <c r="W742" s="159">
        <f>IFERROR(VLOOKUP(N742,'P1 Intra-Europees'!$A$15:$H$25,6,0),0)*V742</f>
        <v>0</v>
      </c>
      <c r="X742" s="160">
        <f t="shared" si="314"/>
        <v>0</v>
      </c>
      <c r="Y742" s="159">
        <f>IFERROR(VLOOKUP(N742,'P1 Intra-Europees'!$A$15:$H$25,7,0),0)*X742</f>
        <v>0</v>
      </c>
      <c r="Z742" s="161">
        <f t="shared" si="315"/>
        <v>0</v>
      </c>
      <c r="AA742" s="162">
        <f>IFERROR(VLOOKUP(N742,'P1 Intra-Europees'!$A$15:$H$25,8,0),0)*Z742</f>
        <v>0</v>
      </c>
      <c r="AB742" s="163">
        <f t="shared" si="316"/>
        <v>0</v>
      </c>
      <c r="AC742" s="157" t="str">
        <f>VLOOKUP(B742,'P2 Origin'!$C$21:$O$176,13,0)</f>
        <v>EUR</v>
      </c>
      <c r="AD742" s="164">
        <f t="shared" si="317"/>
        <v>0</v>
      </c>
      <c r="AE742" s="165">
        <f>IF(AU742&gt;0.1,VLOOKUP(B742,'P2 Origin'!$C$21:$M$176,3,0)*H742,0)</f>
        <v>0</v>
      </c>
      <c r="AF742" s="166">
        <f t="shared" si="318"/>
        <v>0</v>
      </c>
      <c r="AG742" s="165">
        <f>(VLOOKUP(B742,'P2 Origin'!$C$21:$M$176,4,0))*AF742</f>
        <v>0</v>
      </c>
      <c r="AH742" s="166">
        <f t="shared" si="319"/>
        <v>0</v>
      </c>
      <c r="AI742" s="165">
        <f>(VLOOKUP(B742,'P2 Origin'!$C$21:$M$176,5,0))*AH742</f>
        <v>0</v>
      </c>
      <c r="AJ742" s="166">
        <f t="shared" si="335"/>
        <v>0</v>
      </c>
      <c r="AK742" s="165">
        <f>(VLOOKUP(B742,'P2 Origin'!$C$21:$M$176,6,0))*AJ742</f>
        <v>0</v>
      </c>
      <c r="AL742" s="166">
        <f t="shared" si="320"/>
        <v>33</v>
      </c>
      <c r="AM742" s="165">
        <f>(VLOOKUP($B742,'P2 Origin'!$C$21:$M$176,7,0))*AL742</f>
        <v>0</v>
      </c>
      <c r="AN742" s="166">
        <f t="shared" si="321"/>
        <v>0</v>
      </c>
      <c r="AO742" s="165">
        <f>(VLOOKUP($B742,'P2 Origin'!$C$21:$M$176,8,0))*AN742</f>
        <v>0</v>
      </c>
      <c r="AP742" s="166">
        <f t="shared" si="322"/>
        <v>0</v>
      </c>
      <c r="AQ742" s="165">
        <f>(VLOOKUP($B742,'P2 Origin'!$C$21:$M$176,9,0))*AP742</f>
        <v>0</v>
      </c>
      <c r="AR742" s="155">
        <f t="shared" si="323"/>
        <v>1</v>
      </c>
      <c r="AS742" s="164">
        <f>(VLOOKUP(B742,'P2 Origin'!$C$21:$M$176,10,0))*K742</f>
        <v>0</v>
      </c>
      <c r="AT742" s="164">
        <f>(VLOOKUP(B742,'P2 Origin'!$C$21:$M$176,11,0))*J742</f>
        <v>0</v>
      </c>
      <c r="AU742" s="167">
        <v>33</v>
      </c>
      <c r="AV742" s="168">
        <v>33</v>
      </c>
      <c r="AW742" s="169">
        <v>0</v>
      </c>
      <c r="AX742" s="170">
        <f>IF(AU742&gt;=0.1,'P3 Bureaumarge zee- en luchtvr.'!$D$12,0)</f>
        <v>0</v>
      </c>
      <c r="AY742" s="163">
        <f t="shared" si="324"/>
        <v>0</v>
      </c>
      <c r="AZ742" s="157" t="str">
        <f>VLOOKUP(D742,'P4 Destination'!$C$21:$O$176,13,0)</f>
        <v>USD</v>
      </c>
      <c r="BA742" s="164">
        <f t="shared" si="325"/>
        <v>0</v>
      </c>
      <c r="BB742" s="171">
        <f>IF(AU742&gt;0.1,(VLOOKUP(D742,'P4 Destination'!$C$21:$M$176,3,0))*I742,0)</f>
        <v>0</v>
      </c>
      <c r="BC742" s="172">
        <f t="shared" si="326"/>
        <v>0</v>
      </c>
      <c r="BD742" s="171">
        <f>(VLOOKUP($D742,'P4 Destination'!$C$21:$M$176,4,0))*BC742</f>
        <v>0</v>
      </c>
      <c r="BE742" s="172">
        <f t="shared" si="327"/>
        <v>0</v>
      </c>
      <c r="BF742" s="171">
        <f>(VLOOKUP($D742,'P4 Destination'!$C$21:$M$176,5,0))*BE742</f>
        <v>0</v>
      </c>
      <c r="BG742" s="172">
        <f t="shared" si="328"/>
        <v>0</v>
      </c>
      <c r="BH742" s="171">
        <f>(VLOOKUP($D742,'P4 Destination'!$C$21:$M$176,6,0))*BG742</f>
        <v>0</v>
      </c>
      <c r="BI742" s="172">
        <f t="shared" si="329"/>
        <v>33</v>
      </c>
      <c r="BJ742" s="171">
        <f>(VLOOKUP($D742,'P4 Destination'!$C$21:$M$176,7,0))*BI742</f>
        <v>0</v>
      </c>
      <c r="BK742" s="172">
        <f t="shared" si="330"/>
        <v>0</v>
      </c>
      <c r="BL742" s="171">
        <f>(VLOOKUP($D742,'P4 Destination'!$C$21:$M$176,8,0))*BK742</f>
        <v>0</v>
      </c>
      <c r="BM742" s="172">
        <f t="shared" si="331"/>
        <v>0</v>
      </c>
      <c r="BN742" s="171">
        <f>(VLOOKUP($D742,'P4 Destination'!$C$21:$M$176,9,0))*BM742</f>
        <v>0</v>
      </c>
      <c r="BO742" s="154">
        <f t="shared" si="332"/>
        <v>1</v>
      </c>
      <c r="BP742" s="171">
        <f>(VLOOKUP(D742,'P4 Destination'!$C$21:$M$176,10,0))*K742</f>
        <v>0</v>
      </c>
      <c r="BQ742" s="171">
        <f>(VLOOKUP(D742,'P4 Destination'!$C$21:$M$176,11,0))*J742</f>
        <v>0</v>
      </c>
      <c r="BR742" s="173">
        <f t="shared" si="333"/>
        <v>0</v>
      </c>
      <c r="BS742" s="173">
        <f>(AV742*2500)*'P6 Verzekering'!$E$11</f>
        <v>0</v>
      </c>
      <c r="BT742" s="173">
        <f>(AW742*2500)*'P6 Verzekering'!$E$12</f>
        <v>0</v>
      </c>
      <c r="BU742" s="173">
        <f>(L742*2500)*'P6 Verzekering'!$E$13</f>
        <v>0</v>
      </c>
      <c r="BV742" s="173">
        <f t="shared" si="334"/>
        <v>0</v>
      </c>
      <c r="BW742"/>
      <c r="BX742"/>
    </row>
    <row r="743" spans="1:76">
      <c r="A743" s="152" t="s">
        <v>2443</v>
      </c>
      <c r="B743" s="152" t="s">
        <v>219</v>
      </c>
      <c r="C743" s="152" t="s">
        <v>219</v>
      </c>
      <c r="D743" s="152" t="s">
        <v>320</v>
      </c>
      <c r="E743" s="152" t="s">
        <v>319</v>
      </c>
      <c r="F743" s="153">
        <f t="shared" si="308"/>
        <v>27</v>
      </c>
      <c r="G743" s="154">
        <v>1</v>
      </c>
      <c r="H743" s="154">
        <f>IFERROR(VLOOKUP(B743,'P2 Origin'!$C$21:$Q$176,15,FALSE),0)</f>
        <v>0</v>
      </c>
      <c r="I743" s="154">
        <f>IFERROR(VLOOKUP(D743,'P4 Destination'!$C$21:$Q$176,15,FALSE),0)</f>
        <v>0</v>
      </c>
      <c r="J743" s="155">
        <v>1</v>
      </c>
      <c r="K743" s="155"/>
      <c r="L743" s="156">
        <v>0</v>
      </c>
      <c r="M743" s="155">
        <v>0</v>
      </c>
      <c r="N743" s="155">
        <v>0</v>
      </c>
      <c r="O743" s="157">
        <f t="shared" si="309"/>
        <v>0</v>
      </c>
      <c r="P743" s="158">
        <f t="shared" si="310"/>
        <v>0</v>
      </c>
      <c r="Q743" s="159">
        <f>IFERROR(VLOOKUP(N743,'P1 Intra-Europees'!$A$15:$H$25,3,0),0)*P743</f>
        <v>0</v>
      </c>
      <c r="R743" s="160">
        <f t="shared" si="311"/>
        <v>0</v>
      </c>
      <c r="S743" s="159">
        <f>IFERROR(VLOOKUP(N743,'P1 Intra-Europees'!$A$15:$H$25,4,0),0)*R743</f>
        <v>0</v>
      </c>
      <c r="T743" s="160">
        <f t="shared" si="312"/>
        <v>0</v>
      </c>
      <c r="U743" s="159">
        <f>IFERROR(VLOOKUP(N743,'P1 Intra-Europees'!$A$15:$H$25,5,0),0)*T743</f>
        <v>0</v>
      </c>
      <c r="V743" s="160">
        <f t="shared" si="313"/>
        <v>0</v>
      </c>
      <c r="W743" s="159">
        <f>IFERROR(VLOOKUP(N743,'P1 Intra-Europees'!$A$15:$H$25,6,0),0)*V743</f>
        <v>0</v>
      </c>
      <c r="X743" s="160">
        <f t="shared" si="314"/>
        <v>0</v>
      </c>
      <c r="Y743" s="159">
        <f>IFERROR(VLOOKUP(N743,'P1 Intra-Europees'!$A$15:$H$25,7,0),0)*X743</f>
        <v>0</v>
      </c>
      <c r="Z743" s="161">
        <f t="shared" si="315"/>
        <v>0</v>
      </c>
      <c r="AA743" s="162">
        <f>IFERROR(VLOOKUP(N743,'P1 Intra-Europees'!$A$15:$H$25,8,0),0)*Z743</f>
        <v>0</v>
      </c>
      <c r="AB743" s="163">
        <f t="shared" si="316"/>
        <v>0</v>
      </c>
      <c r="AC743" s="157" t="str">
        <f>VLOOKUP(B743,'P2 Origin'!$C$21:$O$176,13,0)</f>
        <v>EUR</v>
      </c>
      <c r="AD743" s="164">
        <f t="shared" si="317"/>
        <v>0</v>
      </c>
      <c r="AE743" s="165">
        <f>IF(AU743&gt;0.1,VLOOKUP(B743,'P2 Origin'!$C$21:$M$176,3,0)*H743,0)</f>
        <v>0</v>
      </c>
      <c r="AF743" s="166">
        <f t="shared" si="318"/>
        <v>0</v>
      </c>
      <c r="AG743" s="165">
        <f>(VLOOKUP(B743,'P2 Origin'!$C$21:$M$176,4,0))*AF743</f>
        <v>0</v>
      </c>
      <c r="AH743" s="166">
        <f t="shared" si="319"/>
        <v>0</v>
      </c>
      <c r="AI743" s="165">
        <f>(VLOOKUP(B743,'P2 Origin'!$C$21:$M$176,5,0))*AH743</f>
        <v>0</v>
      </c>
      <c r="AJ743" s="166">
        <f t="shared" si="335"/>
        <v>0</v>
      </c>
      <c r="AK743" s="165">
        <f>(VLOOKUP(B743,'P2 Origin'!$C$21:$M$176,6,0))*AJ743</f>
        <v>0</v>
      </c>
      <c r="AL743" s="166">
        <f t="shared" si="320"/>
        <v>27</v>
      </c>
      <c r="AM743" s="165">
        <f>(VLOOKUP($B743,'P2 Origin'!$C$21:$M$176,7,0))*AL743</f>
        <v>0</v>
      </c>
      <c r="AN743" s="166">
        <f t="shared" si="321"/>
        <v>0</v>
      </c>
      <c r="AO743" s="165">
        <f>(VLOOKUP($B743,'P2 Origin'!$C$21:$M$176,8,0))*AN743</f>
        <v>0</v>
      </c>
      <c r="AP743" s="166">
        <f t="shared" si="322"/>
        <v>0</v>
      </c>
      <c r="AQ743" s="165">
        <f>(VLOOKUP($B743,'P2 Origin'!$C$21:$M$176,9,0))*AP743</f>
        <v>0</v>
      </c>
      <c r="AR743" s="155">
        <f t="shared" si="323"/>
        <v>1</v>
      </c>
      <c r="AS743" s="164">
        <f>(VLOOKUP(B743,'P2 Origin'!$C$21:$M$176,10,0))*K743</f>
        <v>0</v>
      </c>
      <c r="AT743" s="164">
        <f>(VLOOKUP(B743,'P2 Origin'!$C$21:$M$176,11,0))*J743</f>
        <v>0</v>
      </c>
      <c r="AU743" s="167">
        <v>27</v>
      </c>
      <c r="AV743" s="168">
        <v>27</v>
      </c>
      <c r="AW743" s="169">
        <v>0</v>
      </c>
      <c r="AX743" s="170">
        <f>IF(AU743&gt;=0.1,'P3 Bureaumarge zee- en luchtvr.'!$D$12,0)</f>
        <v>0</v>
      </c>
      <c r="AY743" s="163">
        <f t="shared" si="324"/>
        <v>0</v>
      </c>
      <c r="AZ743" s="157" t="str">
        <f>VLOOKUP(D743,'P4 Destination'!$C$21:$O$176,13,0)</f>
        <v>USD</v>
      </c>
      <c r="BA743" s="164">
        <f t="shared" si="325"/>
        <v>0</v>
      </c>
      <c r="BB743" s="171">
        <f>IF(AU743&gt;0.1,(VLOOKUP(D743,'P4 Destination'!$C$21:$M$176,3,0))*I743,0)</f>
        <v>0</v>
      </c>
      <c r="BC743" s="172">
        <f t="shared" si="326"/>
        <v>0</v>
      </c>
      <c r="BD743" s="171">
        <f>(VLOOKUP($D743,'P4 Destination'!$C$21:$M$176,4,0))*BC743</f>
        <v>0</v>
      </c>
      <c r="BE743" s="172">
        <f t="shared" si="327"/>
        <v>0</v>
      </c>
      <c r="BF743" s="171">
        <f>(VLOOKUP($D743,'P4 Destination'!$C$21:$M$176,5,0))*BE743</f>
        <v>0</v>
      </c>
      <c r="BG743" s="172">
        <f t="shared" si="328"/>
        <v>0</v>
      </c>
      <c r="BH743" s="171">
        <f>(VLOOKUP($D743,'P4 Destination'!$C$21:$M$176,6,0))*BG743</f>
        <v>0</v>
      </c>
      <c r="BI743" s="172">
        <f t="shared" si="329"/>
        <v>27</v>
      </c>
      <c r="BJ743" s="171">
        <f>(VLOOKUP($D743,'P4 Destination'!$C$21:$M$176,7,0))*BI743</f>
        <v>0</v>
      </c>
      <c r="BK743" s="172">
        <f t="shared" si="330"/>
        <v>0</v>
      </c>
      <c r="BL743" s="171">
        <f>(VLOOKUP($D743,'P4 Destination'!$C$21:$M$176,8,0))*BK743</f>
        <v>0</v>
      </c>
      <c r="BM743" s="172">
        <f t="shared" si="331"/>
        <v>0</v>
      </c>
      <c r="BN743" s="171">
        <f>(VLOOKUP($D743,'P4 Destination'!$C$21:$M$176,9,0))*BM743</f>
        <v>0</v>
      </c>
      <c r="BO743" s="154">
        <f t="shared" si="332"/>
        <v>1</v>
      </c>
      <c r="BP743" s="171">
        <f>(VLOOKUP(D743,'P4 Destination'!$C$21:$M$176,10,0))*K743</f>
        <v>0</v>
      </c>
      <c r="BQ743" s="171">
        <f>(VLOOKUP(D743,'P4 Destination'!$C$21:$M$176,11,0))*J743</f>
        <v>0</v>
      </c>
      <c r="BR743" s="173">
        <f t="shared" si="333"/>
        <v>0</v>
      </c>
      <c r="BS743" s="173">
        <f>(AV743*2500)*'P6 Verzekering'!$E$11</f>
        <v>0</v>
      </c>
      <c r="BT743" s="173">
        <f>(AW743*2500)*'P6 Verzekering'!$E$12</f>
        <v>0</v>
      </c>
      <c r="BU743" s="173">
        <f>(L743*2500)*'P6 Verzekering'!$E$13</f>
        <v>0</v>
      </c>
      <c r="BV743" s="173">
        <f t="shared" si="334"/>
        <v>0</v>
      </c>
      <c r="BW743"/>
      <c r="BX743"/>
    </row>
    <row r="744" spans="1:76">
      <c r="A744" s="152" t="s">
        <v>2444</v>
      </c>
      <c r="B744" s="152" t="s">
        <v>219</v>
      </c>
      <c r="C744" s="152" t="s">
        <v>219</v>
      </c>
      <c r="D744" s="152" t="s">
        <v>320</v>
      </c>
      <c r="E744" s="152" t="s">
        <v>319</v>
      </c>
      <c r="F744" s="153">
        <f t="shared" si="308"/>
        <v>30</v>
      </c>
      <c r="G744" s="154">
        <v>1</v>
      </c>
      <c r="H744" s="154">
        <f>IFERROR(VLOOKUP(B744,'P2 Origin'!$C$21:$Q$176,15,FALSE),0)</f>
        <v>0</v>
      </c>
      <c r="I744" s="154">
        <f>IFERROR(VLOOKUP(D744,'P4 Destination'!$C$21:$Q$176,15,FALSE),0)</f>
        <v>0</v>
      </c>
      <c r="J744" s="155">
        <v>1</v>
      </c>
      <c r="K744" s="155"/>
      <c r="L744" s="156">
        <v>0</v>
      </c>
      <c r="M744" s="155">
        <v>0</v>
      </c>
      <c r="N744" s="155">
        <v>0</v>
      </c>
      <c r="O744" s="157">
        <f t="shared" si="309"/>
        <v>0</v>
      </c>
      <c r="P744" s="158">
        <f t="shared" si="310"/>
        <v>0</v>
      </c>
      <c r="Q744" s="159">
        <f>IFERROR(VLOOKUP(N744,'P1 Intra-Europees'!$A$15:$H$25,3,0),0)*P744</f>
        <v>0</v>
      </c>
      <c r="R744" s="160">
        <f t="shared" si="311"/>
        <v>0</v>
      </c>
      <c r="S744" s="159">
        <f>IFERROR(VLOOKUP(N744,'P1 Intra-Europees'!$A$15:$H$25,4,0),0)*R744</f>
        <v>0</v>
      </c>
      <c r="T744" s="160">
        <f t="shared" si="312"/>
        <v>0</v>
      </c>
      <c r="U744" s="159">
        <f>IFERROR(VLOOKUP(N744,'P1 Intra-Europees'!$A$15:$H$25,5,0),0)*T744</f>
        <v>0</v>
      </c>
      <c r="V744" s="160">
        <f t="shared" si="313"/>
        <v>0</v>
      </c>
      <c r="W744" s="159">
        <f>IFERROR(VLOOKUP(N744,'P1 Intra-Europees'!$A$15:$H$25,6,0),0)*V744</f>
        <v>0</v>
      </c>
      <c r="X744" s="160">
        <f t="shared" si="314"/>
        <v>0</v>
      </c>
      <c r="Y744" s="159">
        <f>IFERROR(VLOOKUP(N744,'P1 Intra-Europees'!$A$15:$H$25,7,0),0)*X744</f>
        <v>0</v>
      </c>
      <c r="Z744" s="161">
        <f t="shared" si="315"/>
        <v>0</v>
      </c>
      <c r="AA744" s="162">
        <f>IFERROR(VLOOKUP(N744,'P1 Intra-Europees'!$A$15:$H$25,8,0),0)*Z744</f>
        <v>0</v>
      </c>
      <c r="AB744" s="163">
        <f t="shared" si="316"/>
        <v>0</v>
      </c>
      <c r="AC744" s="157" t="str">
        <f>VLOOKUP(B744,'P2 Origin'!$C$21:$O$176,13,0)</f>
        <v>EUR</v>
      </c>
      <c r="AD744" s="164">
        <f t="shared" si="317"/>
        <v>0</v>
      </c>
      <c r="AE744" s="165">
        <f>IF(AU744&gt;0.1,VLOOKUP(B744,'P2 Origin'!$C$21:$M$176,3,0)*H744,0)</f>
        <v>0</v>
      </c>
      <c r="AF744" s="166">
        <f t="shared" si="318"/>
        <v>0</v>
      </c>
      <c r="AG744" s="165">
        <f>(VLOOKUP(B744,'P2 Origin'!$C$21:$M$176,4,0))*AF744</f>
        <v>0</v>
      </c>
      <c r="AH744" s="166">
        <f t="shared" si="319"/>
        <v>0</v>
      </c>
      <c r="AI744" s="165">
        <f>(VLOOKUP(B744,'P2 Origin'!$C$21:$M$176,5,0))*AH744</f>
        <v>0</v>
      </c>
      <c r="AJ744" s="166">
        <f t="shared" si="335"/>
        <v>0</v>
      </c>
      <c r="AK744" s="165">
        <f>(VLOOKUP(B744,'P2 Origin'!$C$21:$M$176,6,0))*AJ744</f>
        <v>0</v>
      </c>
      <c r="AL744" s="166">
        <f t="shared" si="320"/>
        <v>30</v>
      </c>
      <c r="AM744" s="165">
        <f>(VLOOKUP($B744,'P2 Origin'!$C$21:$M$176,7,0))*AL744</f>
        <v>0</v>
      </c>
      <c r="AN744" s="166">
        <f t="shared" si="321"/>
        <v>0</v>
      </c>
      <c r="AO744" s="165">
        <f>(VLOOKUP($B744,'P2 Origin'!$C$21:$M$176,8,0))*AN744</f>
        <v>0</v>
      </c>
      <c r="AP744" s="166">
        <f t="shared" si="322"/>
        <v>0</v>
      </c>
      <c r="AQ744" s="165">
        <f>(VLOOKUP($B744,'P2 Origin'!$C$21:$M$176,9,0))*AP744</f>
        <v>0</v>
      </c>
      <c r="AR744" s="155">
        <f t="shared" si="323"/>
        <v>1</v>
      </c>
      <c r="AS744" s="164">
        <f>(VLOOKUP(B744,'P2 Origin'!$C$21:$M$176,10,0))*K744</f>
        <v>0</v>
      </c>
      <c r="AT744" s="164">
        <f>(VLOOKUP(B744,'P2 Origin'!$C$21:$M$176,11,0))*J744</f>
        <v>0</v>
      </c>
      <c r="AU744" s="167">
        <v>30</v>
      </c>
      <c r="AV744" s="168">
        <v>30</v>
      </c>
      <c r="AW744" s="169">
        <v>0</v>
      </c>
      <c r="AX744" s="170">
        <f>IF(AU744&gt;=0.1,'P3 Bureaumarge zee- en luchtvr.'!$D$12,0)</f>
        <v>0</v>
      </c>
      <c r="AY744" s="163">
        <f t="shared" si="324"/>
        <v>0</v>
      </c>
      <c r="AZ744" s="157" t="str">
        <f>VLOOKUP(D744,'P4 Destination'!$C$21:$O$176,13,0)</f>
        <v>USD</v>
      </c>
      <c r="BA744" s="164">
        <f t="shared" si="325"/>
        <v>0</v>
      </c>
      <c r="BB744" s="171">
        <f>IF(AU744&gt;0.1,(VLOOKUP(D744,'P4 Destination'!$C$21:$M$176,3,0))*I744,0)</f>
        <v>0</v>
      </c>
      <c r="BC744" s="172">
        <f t="shared" si="326"/>
        <v>0</v>
      </c>
      <c r="BD744" s="171">
        <f>(VLOOKUP($D744,'P4 Destination'!$C$21:$M$176,4,0))*BC744</f>
        <v>0</v>
      </c>
      <c r="BE744" s="172">
        <f t="shared" si="327"/>
        <v>0</v>
      </c>
      <c r="BF744" s="171">
        <f>(VLOOKUP($D744,'P4 Destination'!$C$21:$M$176,5,0))*BE744</f>
        <v>0</v>
      </c>
      <c r="BG744" s="172">
        <f t="shared" si="328"/>
        <v>0</v>
      </c>
      <c r="BH744" s="171">
        <f>(VLOOKUP($D744,'P4 Destination'!$C$21:$M$176,6,0))*BG744</f>
        <v>0</v>
      </c>
      <c r="BI744" s="172">
        <f t="shared" si="329"/>
        <v>30</v>
      </c>
      <c r="BJ744" s="171">
        <f>(VLOOKUP($D744,'P4 Destination'!$C$21:$M$176,7,0))*BI744</f>
        <v>0</v>
      </c>
      <c r="BK744" s="172">
        <f t="shared" si="330"/>
        <v>0</v>
      </c>
      <c r="BL744" s="171">
        <f>(VLOOKUP($D744,'P4 Destination'!$C$21:$M$176,8,0))*BK744</f>
        <v>0</v>
      </c>
      <c r="BM744" s="172">
        <f t="shared" si="331"/>
        <v>0</v>
      </c>
      <c r="BN744" s="171">
        <f>(VLOOKUP($D744,'P4 Destination'!$C$21:$M$176,9,0))*BM744</f>
        <v>0</v>
      </c>
      <c r="BO744" s="154">
        <f t="shared" si="332"/>
        <v>1</v>
      </c>
      <c r="BP744" s="171">
        <f>(VLOOKUP(D744,'P4 Destination'!$C$21:$M$176,10,0))*K744</f>
        <v>0</v>
      </c>
      <c r="BQ744" s="171">
        <f>(VLOOKUP(D744,'P4 Destination'!$C$21:$M$176,11,0))*J744</f>
        <v>0</v>
      </c>
      <c r="BR744" s="173">
        <f t="shared" si="333"/>
        <v>0</v>
      </c>
      <c r="BS744" s="173">
        <f>(AV744*2500)*'P6 Verzekering'!$E$11</f>
        <v>0</v>
      </c>
      <c r="BT744" s="173">
        <f>(AW744*2500)*'P6 Verzekering'!$E$12</f>
        <v>0</v>
      </c>
      <c r="BU744" s="173">
        <f>(L744*2500)*'P6 Verzekering'!$E$13</f>
        <v>0</v>
      </c>
      <c r="BV744" s="173">
        <f t="shared" si="334"/>
        <v>0</v>
      </c>
      <c r="BW744"/>
      <c r="BX744"/>
    </row>
    <row r="745" spans="1:76">
      <c r="A745" s="152" t="s">
        <v>2449</v>
      </c>
      <c r="B745" s="152" t="s">
        <v>219</v>
      </c>
      <c r="C745" s="152" t="s">
        <v>219</v>
      </c>
      <c r="D745" s="152" t="s">
        <v>320</v>
      </c>
      <c r="E745" s="152" t="s">
        <v>319</v>
      </c>
      <c r="F745" s="153">
        <f t="shared" si="308"/>
        <v>12</v>
      </c>
      <c r="G745" s="154">
        <v>1</v>
      </c>
      <c r="H745" s="154">
        <f>IFERROR(VLOOKUP(B745,'P2 Origin'!$C$21:$Q$176,15,FALSE),0)</f>
        <v>0</v>
      </c>
      <c r="I745" s="154">
        <f>IFERROR(VLOOKUP(D745,'P4 Destination'!$C$21:$Q$176,15,FALSE),0)</f>
        <v>0</v>
      </c>
      <c r="J745" s="155">
        <v>1</v>
      </c>
      <c r="K745" s="155"/>
      <c r="L745" s="156">
        <v>0</v>
      </c>
      <c r="M745" s="155">
        <v>0</v>
      </c>
      <c r="N745" s="155">
        <v>0</v>
      </c>
      <c r="O745" s="157">
        <f t="shared" si="309"/>
        <v>0</v>
      </c>
      <c r="P745" s="158">
        <f t="shared" si="310"/>
        <v>0</v>
      </c>
      <c r="Q745" s="159">
        <f>IFERROR(VLOOKUP(N745,'P1 Intra-Europees'!$A$15:$H$25,3,0),0)*P745</f>
        <v>0</v>
      </c>
      <c r="R745" s="160">
        <f t="shared" si="311"/>
        <v>0</v>
      </c>
      <c r="S745" s="159">
        <f>IFERROR(VLOOKUP(N745,'P1 Intra-Europees'!$A$15:$H$25,4,0),0)*R745</f>
        <v>0</v>
      </c>
      <c r="T745" s="160">
        <f t="shared" si="312"/>
        <v>0</v>
      </c>
      <c r="U745" s="159">
        <f>IFERROR(VLOOKUP(N745,'P1 Intra-Europees'!$A$15:$H$25,5,0),0)*T745</f>
        <v>0</v>
      </c>
      <c r="V745" s="160">
        <f t="shared" si="313"/>
        <v>0</v>
      </c>
      <c r="W745" s="159">
        <f>IFERROR(VLOOKUP(N745,'P1 Intra-Europees'!$A$15:$H$25,6,0),0)*V745</f>
        <v>0</v>
      </c>
      <c r="X745" s="160">
        <f t="shared" si="314"/>
        <v>0</v>
      </c>
      <c r="Y745" s="159">
        <f>IFERROR(VLOOKUP(N745,'P1 Intra-Europees'!$A$15:$H$25,7,0),0)*X745</f>
        <v>0</v>
      </c>
      <c r="Z745" s="161">
        <f t="shared" si="315"/>
        <v>0</v>
      </c>
      <c r="AA745" s="162">
        <f>IFERROR(VLOOKUP(N745,'P1 Intra-Europees'!$A$15:$H$25,8,0),0)*Z745</f>
        <v>0</v>
      </c>
      <c r="AB745" s="163">
        <f t="shared" si="316"/>
        <v>0</v>
      </c>
      <c r="AC745" s="157" t="str">
        <f>VLOOKUP(B745,'P2 Origin'!$C$21:$O$176,13,0)</f>
        <v>EUR</v>
      </c>
      <c r="AD745" s="164">
        <f t="shared" si="317"/>
        <v>0</v>
      </c>
      <c r="AE745" s="165">
        <f>IF(AU745&gt;0.1,VLOOKUP(B745,'P2 Origin'!$C$21:$M$176,3,0)*H745,0)</f>
        <v>0</v>
      </c>
      <c r="AF745" s="166">
        <f t="shared" si="318"/>
        <v>0</v>
      </c>
      <c r="AG745" s="165">
        <f>(VLOOKUP(B745,'P2 Origin'!$C$21:$M$176,4,0))*AF745</f>
        <v>0</v>
      </c>
      <c r="AH745" s="166">
        <f t="shared" si="319"/>
        <v>12</v>
      </c>
      <c r="AI745" s="165">
        <f>(VLOOKUP(B745,'P2 Origin'!$C$21:$M$176,5,0))*AH745</f>
        <v>0</v>
      </c>
      <c r="AJ745" s="166">
        <f t="shared" si="335"/>
        <v>0</v>
      </c>
      <c r="AK745" s="165">
        <f>(VLOOKUP(B745,'P2 Origin'!$C$21:$M$176,6,0))*AJ745</f>
        <v>0</v>
      </c>
      <c r="AL745" s="166">
        <f t="shared" si="320"/>
        <v>0</v>
      </c>
      <c r="AM745" s="165">
        <f>(VLOOKUP($B745,'P2 Origin'!$C$21:$M$176,7,0))*AL745</f>
        <v>0</v>
      </c>
      <c r="AN745" s="166">
        <f t="shared" si="321"/>
        <v>0</v>
      </c>
      <c r="AO745" s="165">
        <f>(VLOOKUP($B745,'P2 Origin'!$C$21:$M$176,8,0))*AN745</f>
        <v>0</v>
      </c>
      <c r="AP745" s="166">
        <f t="shared" si="322"/>
        <v>0</v>
      </c>
      <c r="AQ745" s="165">
        <f>(VLOOKUP($B745,'P2 Origin'!$C$21:$M$176,9,0))*AP745</f>
        <v>0</v>
      </c>
      <c r="AR745" s="155">
        <f t="shared" si="323"/>
        <v>1</v>
      </c>
      <c r="AS745" s="164">
        <f>(VLOOKUP(B745,'P2 Origin'!$C$21:$M$176,10,0))*K745</f>
        <v>0</v>
      </c>
      <c r="AT745" s="164">
        <f>(VLOOKUP(B745,'P2 Origin'!$C$21:$M$176,11,0))*J745</f>
        <v>0</v>
      </c>
      <c r="AU745" s="167">
        <v>12</v>
      </c>
      <c r="AV745" s="168">
        <v>12</v>
      </c>
      <c r="AW745" s="169">
        <v>0</v>
      </c>
      <c r="AX745" s="170">
        <f>IF(AU745&gt;=0.1,'P3 Bureaumarge zee- en luchtvr.'!$D$12,0)</f>
        <v>0</v>
      </c>
      <c r="AY745" s="163">
        <f t="shared" si="324"/>
        <v>0</v>
      </c>
      <c r="AZ745" s="157" t="str">
        <f>VLOOKUP(D745,'P4 Destination'!$C$21:$O$176,13,0)</f>
        <v>USD</v>
      </c>
      <c r="BA745" s="164">
        <f t="shared" si="325"/>
        <v>0</v>
      </c>
      <c r="BB745" s="171">
        <f>IF(AU745&gt;0.1,(VLOOKUP(D745,'P4 Destination'!$C$21:$M$176,3,0))*I745,0)</f>
        <v>0</v>
      </c>
      <c r="BC745" s="172">
        <f t="shared" si="326"/>
        <v>0</v>
      </c>
      <c r="BD745" s="171">
        <f>(VLOOKUP($D745,'P4 Destination'!$C$21:$M$176,4,0))*BC745</f>
        <v>0</v>
      </c>
      <c r="BE745" s="172">
        <f t="shared" si="327"/>
        <v>12</v>
      </c>
      <c r="BF745" s="171">
        <f>(VLOOKUP($D745,'P4 Destination'!$C$21:$M$176,5,0))*BE745</f>
        <v>0</v>
      </c>
      <c r="BG745" s="172">
        <f t="shared" si="328"/>
        <v>0</v>
      </c>
      <c r="BH745" s="171">
        <f>(VLOOKUP($D745,'P4 Destination'!$C$21:$M$176,6,0))*BG745</f>
        <v>0</v>
      </c>
      <c r="BI745" s="172">
        <f t="shared" si="329"/>
        <v>0</v>
      </c>
      <c r="BJ745" s="171">
        <f>(VLOOKUP($D745,'P4 Destination'!$C$21:$M$176,7,0))*BI745</f>
        <v>0</v>
      </c>
      <c r="BK745" s="172">
        <f t="shared" si="330"/>
        <v>0</v>
      </c>
      <c r="BL745" s="171">
        <f>(VLOOKUP($D745,'P4 Destination'!$C$21:$M$176,8,0))*BK745</f>
        <v>0</v>
      </c>
      <c r="BM745" s="172">
        <f t="shared" si="331"/>
        <v>0</v>
      </c>
      <c r="BN745" s="171">
        <f>(VLOOKUP($D745,'P4 Destination'!$C$21:$M$176,9,0))*BM745</f>
        <v>0</v>
      </c>
      <c r="BO745" s="154">
        <f t="shared" si="332"/>
        <v>1</v>
      </c>
      <c r="BP745" s="171">
        <f>(VLOOKUP(D745,'P4 Destination'!$C$21:$M$176,10,0))*K745</f>
        <v>0</v>
      </c>
      <c r="BQ745" s="171">
        <f>(VLOOKUP(D745,'P4 Destination'!$C$21:$M$176,11,0))*J745</f>
        <v>0</v>
      </c>
      <c r="BR745" s="173">
        <f t="shared" si="333"/>
        <v>0</v>
      </c>
      <c r="BS745" s="173">
        <f>(AV745*2500)*'P6 Verzekering'!$E$11</f>
        <v>0</v>
      </c>
      <c r="BT745" s="173">
        <f>(AW745*2500)*'P6 Verzekering'!$E$12</f>
        <v>0</v>
      </c>
      <c r="BU745" s="173">
        <f>(L745*2500)*'P6 Verzekering'!$E$13</f>
        <v>0</v>
      </c>
      <c r="BV745" s="173">
        <f t="shared" si="334"/>
        <v>0</v>
      </c>
      <c r="BW745"/>
      <c r="BX745"/>
    </row>
    <row r="746" spans="1:76">
      <c r="A746" s="152" t="s">
        <v>2451</v>
      </c>
      <c r="B746" s="152" t="s">
        <v>219</v>
      </c>
      <c r="C746" s="152" t="s">
        <v>219</v>
      </c>
      <c r="D746" s="152" t="s">
        <v>320</v>
      </c>
      <c r="E746" s="152" t="s">
        <v>319</v>
      </c>
      <c r="F746" s="153">
        <f t="shared" si="308"/>
        <v>27</v>
      </c>
      <c r="G746" s="154">
        <v>1</v>
      </c>
      <c r="H746" s="154">
        <f>IFERROR(VLOOKUP(B746,'P2 Origin'!$C$21:$Q$176,15,FALSE),0)</f>
        <v>0</v>
      </c>
      <c r="I746" s="154">
        <f>IFERROR(VLOOKUP(D746,'P4 Destination'!$C$21:$Q$176,15,FALSE),0)</f>
        <v>0</v>
      </c>
      <c r="J746" s="155">
        <v>1</v>
      </c>
      <c r="K746" s="155"/>
      <c r="L746" s="156">
        <v>0</v>
      </c>
      <c r="M746" s="155">
        <v>0</v>
      </c>
      <c r="N746" s="155">
        <v>0</v>
      </c>
      <c r="O746" s="157">
        <f t="shared" si="309"/>
        <v>0</v>
      </c>
      <c r="P746" s="158">
        <f t="shared" si="310"/>
        <v>0</v>
      </c>
      <c r="Q746" s="159">
        <f>IFERROR(VLOOKUP(N746,'P1 Intra-Europees'!$A$15:$H$25,3,0),0)*P746</f>
        <v>0</v>
      </c>
      <c r="R746" s="160">
        <f t="shared" si="311"/>
        <v>0</v>
      </c>
      <c r="S746" s="159">
        <f>IFERROR(VLOOKUP(N746,'P1 Intra-Europees'!$A$15:$H$25,4,0),0)*R746</f>
        <v>0</v>
      </c>
      <c r="T746" s="160">
        <f t="shared" si="312"/>
        <v>0</v>
      </c>
      <c r="U746" s="159">
        <f>IFERROR(VLOOKUP(N746,'P1 Intra-Europees'!$A$15:$H$25,5,0),0)*T746</f>
        <v>0</v>
      </c>
      <c r="V746" s="160">
        <f t="shared" si="313"/>
        <v>0</v>
      </c>
      <c r="W746" s="159">
        <f>IFERROR(VLOOKUP(N746,'P1 Intra-Europees'!$A$15:$H$25,6,0),0)*V746</f>
        <v>0</v>
      </c>
      <c r="X746" s="160">
        <f t="shared" si="314"/>
        <v>0</v>
      </c>
      <c r="Y746" s="159">
        <f>IFERROR(VLOOKUP(N746,'P1 Intra-Europees'!$A$15:$H$25,7,0),0)*X746</f>
        <v>0</v>
      </c>
      <c r="Z746" s="161">
        <f t="shared" si="315"/>
        <v>0</v>
      </c>
      <c r="AA746" s="162">
        <f>IFERROR(VLOOKUP(N746,'P1 Intra-Europees'!$A$15:$H$25,8,0),0)*Z746</f>
        <v>0</v>
      </c>
      <c r="AB746" s="163">
        <f t="shared" si="316"/>
        <v>0</v>
      </c>
      <c r="AC746" s="157" t="str">
        <f>VLOOKUP(B746,'P2 Origin'!$C$21:$O$176,13,0)</f>
        <v>EUR</v>
      </c>
      <c r="AD746" s="164">
        <f t="shared" si="317"/>
        <v>0</v>
      </c>
      <c r="AE746" s="165">
        <f>IF(AU746&gt;0.1,VLOOKUP(B746,'P2 Origin'!$C$21:$M$176,3,0)*H746,0)</f>
        <v>0</v>
      </c>
      <c r="AF746" s="166">
        <f t="shared" si="318"/>
        <v>0</v>
      </c>
      <c r="AG746" s="165">
        <f>(VLOOKUP(B746,'P2 Origin'!$C$21:$M$176,4,0))*AF746</f>
        <v>0</v>
      </c>
      <c r="AH746" s="166">
        <f t="shared" si="319"/>
        <v>0</v>
      </c>
      <c r="AI746" s="165">
        <f>(VLOOKUP(B746,'P2 Origin'!$C$21:$M$176,5,0))*AH746</f>
        <v>0</v>
      </c>
      <c r="AJ746" s="166">
        <f t="shared" si="335"/>
        <v>0</v>
      </c>
      <c r="AK746" s="165">
        <f>(VLOOKUP(B746,'P2 Origin'!$C$21:$M$176,6,0))*AJ746</f>
        <v>0</v>
      </c>
      <c r="AL746" s="166">
        <f t="shared" si="320"/>
        <v>27</v>
      </c>
      <c r="AM746" s="165">
        <f>(VLOOKUP($B746,'P2 Origin'!$C$21:$M$176,7,0))*AL746</f>
        <v>0</v>
      </c>
      <c r="AN746" s="166">
        <f t="shared" si="321"/>
        <v>0</v>
      </c>
      <c r="AO746" s="165">
        <f>(VLOOKUP($B746,'P2 Origin'!$C$21:$M$176,8,0))*AN746</f>
        <v>0</v>
      </c>
      <c r="AP746" s="166">
        <f t="shared" si="322"/>
        <v>0</v>
      </c>
      <c r="AQ746" s="165">
        <f>(VLOOKUP($B746,'P2 Origin'!$C$21:$M$176,9,0))*AP746</f>
        <v>0</v>
      </c>
      <c r="AR746" s="155">
        <f t="shared" si="323"/>
        <v>1</v>
      </c>
      <c r="AS746" s="164">
        <f>(VLOOKUP(B746,'P2 Origin'!$C$21:$M$176,10,0))*K746</f>
        <v>0</v>
      </c>
      <c r="AT746" s="164">
        <f>(VLOOKUP(B746,'P2 Origin'!$C$21:$M$176,11,0))*J746</f>
        <v>0</v>
      </c>
      <c r="AU746" s="167">
        <v>27</v>
      </c>
      <c r="AV746" s="168">
        <v>27</v>
      </c>
      <c r="AW746" s="169">
        <v>0</v>
      </c>
      <c r="AX746" s="170">
        <f>IF(AU746&gt;=0.1,'P3 Bureaumarge zee- en luchtvr.'!$D$12,0)</f>
        <v>0</v>
      </c>
      <c r="AY746" s="163">
        <f t="shared" si="324"/>
        <v>0</v>
      </c>
      <c r="AZ746" s="157" t="str">
        <f>VLOOKUP(D746,'P4 Destination'!$C$21:$O$176,13,0)</f>
        <v>USD</v>
      </c>
      <c r="BA746" s="164">
        <f t="shared" si="325"/>
        <v>0</v>
      </c>
      <c r="BB746" s="171">
        <f>IF(AU746&gt;0.1,(VLOOKUP(D746,'P4 Destination'!$C$21:$M$176,3,0))*I746,0)</f>
        <v>0</v>
      </c>
      <c r="BC746" s="172">
        <f t="shared" si="326"/>
        <v>0</v>
      </c>
      <c r="BD746" s="171">
        <f>(VLOOKUP($D746,'P4 Destination'!$C$21:$M$176,4,0))*BC746</f>
        <v>0</v>
      </c>
      <c r="BE746" s="172">
        <f t="shared" si="327"/>
        <v>0</v>
      </c>
      <c r="BF746" s="171">
        <f>(VLOOKUP($D746,'P4 Destination'!$C$21:$M$176,5,0))*BE746</f>
        <v>0</v>
      </c>
      <c r="BG746" s="172">
        <f t="shared" si="328"/>
        <v>0</v>
      </c>
      <c r="BH746" s="171">
        <f>(VLOOKUP($D746,'P4 Destination'!$C$21:$M$176,6,0))*BG746</f>
        <v>0</v>
      </c>
      <c r="BI746" s="172">
        <f t="shared" si="329"/>
        <v>27</v>
      </c>
      <c r="BJ746" s="171">
        <f>(VLOOKUP($D746,'P4 Destination'!$C$21:$M$176,7,0))*BI746</f>
        <v>0</v>
      </c>
      <c r="BK746" s="172">
        <f t="shared" si="330"/>
        <v>0</v>
      </c>
      <c r="BL746" s="171">
        <f>(VLOOKUP($D746,'P4 Destination'!$C$21:$M$176,8,0))*BK746</f>
        <v>0</v>
      </c>
      <c r="BM746" s="172">
        <f t="shared" si="331"/>
        <v>0</v>
      </c>
      <c r="BN746" s="171">
        <f>(VLOOKUP($D746,'P4 Destination'!$C$21:$M$176,9,0))*BM746</f>
        <v>0</v>
      </c>
      <c r="BO746" s="154">
        <f t="shared" si="332"/>
        <v>1</v>
      </c>
      <c r="BP746" s="171">
        <f>(VLOOKUP(D746,'P4 Destination'!$C$21:$M$176,10,0))*K746</f>
        <v>0</v>
      </c>
      <c r="BQ746" s="171">
        <f>(VLOOKUP(D746,'P4 Destination'!$C$21:$M$176,11,0))*J746</f>
        <v>0</v>
      </c>
      <c r="BR746" s="173">
        <f t="shared" si="333"/>
        <v>0</v>
      </c>
      <c r="BS746" s="173">
        <f>(AV746*2500)*'P6 Verzekering'!$E$11</f>
        <v>0</v>
      </c>
      <c r="BT746" s="173">
        <f>(AW746*2500)*'P6 Verzekering'!$E$12</f>
        <v>0</v>
      </c>
      <c r="BU746" s="173">
        <f>(L746*2500)*'P6 Verzekering'!$E$13</f>
        <v>0</v>
      </c>
      <c r="BV746" s="173">
        <f t="shared" si="334"/>
        <v>0</v>
      </c>
      <c r="BW746"/>
      <c r="BX746"/>
    </row>
    <row r="747" spans="1:76">
      <c r="A747" s="152" t="s">
        <v>2454</v>
      </c>
      <c r="B747" s="152" t="s">
        <v>219</v>
      </c>
      <c r="C747" s="152" t="s">
        <v>219</v>
      </c>
      <c r="D747" s="152" t="s">
        <v>320</v>
      </c>
      <c r="E747" s="152" t="s">
        <v>319</v>
      </c>
      <c r="F747" s="153">
        <f t="shared" si="308"/>
        <v>30</v>
      </c>
      <c r="G747" s="154">
        <v>1</v>
      </c>
      <c r="H747" s="154">
        <f>IFERROR(VLOOKUP(B747,'P2 Origin'!$C$21:$Q$176,15,FALSE),0)</f>
        <v>0</v>
      </c>
      <c r="I747" s="154">
        <f>IFERROR(VLOOKUP(D747,'P4 Destination'!$C$21:$Q$176,15,FALSE),0)</f>
        <v>0</v>
      </c>
      <c r="J747" s="155">
        <v>1</v>
      </c>
      <c r="K747" s="155"/>
      <c r="L747" s="156">
        <v>0</v>
      </c>
      <c r="M747" s="155">
        <v>0</v>
      </c>
      <c r="N747" s="155">
        <v>0</v>
      </c>
      <c r="O747" s="157">
        <f t="shared" si="309"/>
        <v>0</v>
      </c>
      <c r="P747" s="158">
        <f t="shared" si="310"/>
        <v>0</v>
      </c>
      <c r="Q747" s="159">
        <f>IFERROR(VLOOKUP(N747,'P1 Intra-Europees'!$A$15:$H$25,3,0),0)*P747</f>
        <v>0</v>
      </c>
      <c r="R747" s="160">
        <f t="shared" si="311"/>
        <v>0</v>
      </c>
      <c r="S747" s="159">
        <f>IFERROR(VLOOKUP(N747,'P1 Intra-Europees'!$A$15:$H$25,4,0),0)*R747</f>
        <v>0</v>
      </c>
      <c r="T747" s="160">
        <f t="shared" si="312"/>
        <v>0</v>
      </c>
      <c r="U747" s="159">
        <f>IFERROR(VLOOKUP(N747,'P1 Intra-Europees'!$A$15:$H$25,5,0),0)*T747</f>
        <v>0</v>
      </c>
      <c r="V747" s="160">
        <f t="shared" si="313"/>
        <v>0</v>
      </c>
      <c r="W747" s="159">
        <f>IFERROR(VLOOKUP(N747,'P1 Intra-Europees'!$A$15:$H$25,6,0),0)*V747</f>
        <v>0</v>
      </c>
      <c r="X747" s="160">
        <f t="shared" si="314"/>
        <v>0</v>
      </c>
      <c r="Y747" s="159">
        <f>IFERROR(VLOOKUP(N747,'P1 Intra-Europees'!$A$15:$H$25,7,0),0)*X747</f>
        <v>0</v>
      </c>
      <c r="Z747" s="161">
        <f t="shared" si="315"/>
        <v>0</v>
      </c>
      <c r="AA747" s="162">
        <f>IFERROR(VLOOKUP(N747,'P1 Intra-Europees'!$A$15:$H$25,8,0),0)*Z747</f>
        <v>0</v>
      </c>
      <c r="AB747" s="163">
        <f t="shared" si="316"/>
        <v>0</v>
      </c>
      <c r="AC747" s="157" t="str">
        <f>VLOOKUP(B747,'P2 Origin'!$C$21:$O$176,13,0)</f>
        <v>EUR</v>
      </c>
      <c r="AD747" s="164">
        <f t="shared" si="317"/>
        <v>0</v>
      </c>
      <c r="AE747" s="165">
        <f>IF(AU747&gt;0.1,VLOOKUP(B747,'P2 Origin'!$C$21:$M$176,3,0)*H747,0)</f>
        <v>0</v>
      </c>
      <c r="AF747" s="166">
        <f t="shared" si="318"/>
        <v>0</v>
      </c>
      <c r="AG747" s="165">
        <f>(VLOOKUP(B747,'P2 Origin'!$C$21:$M$176,4,0))*AF747</f>
        <v>0</v>
      </c>
      <c r="AH747" s="166">
        <f t="shared" si="319"/>
        <v>0</v>
      </c>
      <c r="AI747" s="165">
        <f>(VLOOKUP(B747,'P2 Origin'!$C$21:$M$176,5,0))*AH747</f>
        <v>0</v>
      </c>
      <c r="AJ747" s="166">
        <f t="shared" si="335"/>
        <v>0</v>
      </c>
      <c r="AK747" s="165">
        <f>(VLOOKUP(B747,'P2 Origin'!$C$21:$M$176,6,0))*AJ747</f>
        <v>0</v>
      </c>
      <c r="AL747" s="166">
        <f t="shared" si="320"/>
        <v>30</v>
      </c>
      <c r="AM747" s="165">
        <f>(VLOOKUP($B747,'P2 Origin'!$C$21:$M$176,7,0))*AL747</f>
        <v>0</v>
      </c>
      <c r="AN747" s="166">
        <f t="shared" si="321"/>
        <v>0</v>
      </c>
      <c r="AO747" s="165">
        <f>(VLOOKUP($B747,'P2 Origin'!$C$21:$M$176,8,0))*AN747</f>
        <v>0</v>
      </c>
      <c r="AP747" s="166">
        <f t="shared" si="322"/>
        <v>0</v>
      </c>
      <c r="AQ747" s="165">
        <f>(VLOOKUP($B747,'P2 Origin'!$C$21:$M$176,9,0))*AP747</f>
        <v>0</v>
      </c>
      <c r="AR747" s="155">
        <f t="shared" si="323"/>
        <v>1</v>
      </c>
      <c r="AS747" s="164">
        <f>(VLOOKUP(B747,'P2 Origin'!$C$21:$M$176,10,0))*K747</f>
        <v>0</v>
      </c>
      <c r="AT747" s="164">
        <f>(VLOOKUP(B747,'P2 Origin'!$C$21:$M$176,11,0))*J747</f>
        <v>0</v>
      </c>
      <c r="AU747" s="167">
        <v>30</v>
      </c>
      <c r="AV747" s="168">
        <v>30</v>
      </c>
      <c r="AW747" s="169">
        <v>0</v>
      </c>
      <c r="AX747" s="170">
        <f>IF(AU747&gt;=0.1,'P3 Bureaumarge zee- en luchtvr.'!$D$12,0)</f>
        <v>0</v>
      </c>
      <c r="AY747" s="163">
        <f t="shared" si="324"/>
        <v>0</v>
      </c>
      <c r="AZ747" s="157" t="str">
        <f>VLOOKUP(D747,'P4 Destination'!$C$21:$O$176,13,0)</f>
        <v>USD</v>
      </c>
      <c r="BA747" s="164">
        <f t="shared" si="325"/>
        <v>0</v>
      </c>
      <c r="BB747" s="171">
        <f>IF(AU747&gt;0.1,(VLOOKUP(D747,'P4 Destination'!$C$21:$M$176,3,0))*I747,0)</f>
        <v>0</v>
      </c>
      <c r="BC747" s="172">
        <f t="shared" si="326"/>
        <v>0</v>
      </c>
      <c r="BD747" s="171">
        <f>(VLOOKUP($D747,'P4 Destination'!$C$21:$M$176,4,0))*BC747</f>
        <v>0</v>
      </c>
      <c r="BE747" s="172">
        <f t="shared" si="327"/>
        <v>0</v>
      </c>
      <c r="BF747" s="171">
        <f>(VLOOKUP($D747,'P4 Destination'!$C$21:$M$176,5,0))*BE747</f>
        <v>0</v>
      </c>
      <c r="BG747" s="172">
        <f t="shared" si="328"/>
        <v>0</v>
      </c>
      <c r="BH747" s="171">
        <f>(VLOOKUP($D747,'P4 Destination'!$C$21:$M$176,6,0))*BG747</f>
        <v>0</v>
      </c>
      <c r="BI747" s="172">
        <f t="shared" si="329"/>
        <v>30</v>
      </c>
      <c r="BJ747" s="171">
        <f>(VLOOKUP($D747,'P4 Destination'!$C$21:$M$176,7,0))*BI747</f>
        <v>0</v>
      </c>
      <c r="BK747" s="172">
        <f t="shared" si="330"/>
        <v>0</v>
      </c>
      <c r="BL747" s="171">
        <f>(VLOOKUP($D747,'P4 Destination'!$C$21:$M$176,8,0))*BK747</f>
        <v>0</v>
      </c>
      <c r="BM747" s="172">
        <f t="shared" si="331"/>
        <v>0</v>
      </c>
      <c r="BN747" s="171">
        <f>(VLOOKUP($D747,'P4 Destination'!$C$21:$M$176,9,0))*BM747</f>
        <v>0</v>
      </c>
      <c r="BO747" s="154">
        <f t="shared" si="332"/>
        <v>1</v>
      </c>
      <c r="BP747" s="171">
        <f>(VLOOKUP(D747,'P4 Destination'!$C$21:$M$176,10,0))*K747</f>
        <v>0</v>
      </c>
      <c r="BQ747" s="171">
        <f>(VLOOKUP(D747,'P4 Destination'!$C$21:$M$176,11,0))*J747</f>
        <v>0</v>
      </c>
      <c r="BR747" s="173">
        <f t="shared" si="333"/>
        <v>0</v>
      </c>
      <c r="BS747" s="173">
        <f>(AV747*2500)*'P6 Verzekering'!$E$11</f>
        <v>0</v>
      </c>
      <c r="BT747" s="173">
        <f>(AW747*2500)*'P6 Verzekering'!$E$12</f>
        <v>0</v>
      </c>
      <c r="BU747" s="173">
        <f>(L747*2500)*'P6 Verzekering'!$E$13</f>
        <v>0</v>
      </c>
      <c r="BV747" s="173">
        <f t="shared" si="334"/>
        <v>0</v>
      </c>
      <c r="BW747"/>
      <c r="BX747"/>
    </row>
    <row r="748" spans="1:76">
      <c r="A748" s="152" t="s">
        <v>2455</v>
      </c>
      <c r="B748" s="152" t="s">
        <v>219</v>
      </c>
      <c r="C748" s="152" t="s">
        <v>219</v>
      </c>
      <c r="D748" s="152" t="s">
        <v>320</v>
      </c>
      <c r="E748" s="152" t="s">
        <v>319</v>
      </c>
      <c r="F748" s="153">
        <f t="shared" si="308"/>
        <v>30</v>
      </c>
      <c r="G748" s="154">
        <v>1</v>
      </c>
      <c r="H748" s="154">
        <f>IFERROR(VLOOKUP(B748,'P2 Origin'!$C$21:$Q$176,15,FALSE),0)</f>
        <v>0</v>
      </c>
      <c r="I748" s="154">
        <f>IFERROR(VLOOKUP(D748,'P4 Destination'!$C$21:$Q$176,15,FALSE),0)</f>
        <v>0</v>
      </c>
      <c r="J748" s="155">
        <v>1</v>
      </c>
      <c r="K748" s="155"/>
      <c r="L748" s="156">
        <v>0</v>
      </c>
      <c r="M748" s="155">
        <v>0</v>
      </c>
      <c r="N748" s="155">
        <v>0</v>
      </c>
      <c r="O748" s="157">
        <f t="shared" si="309"/>
        <v>0</v>
      </c>
      <c r="P748" s="158">
        <f t="shared" si="310"/>
        <v>0</v>
      </c>
      <c r="Q748" s="159">
        <f>IFERROR(VLOOKUP(N748,'P1 Intra-Europees'!$A$15:$H$25,3,0),0)*P748</f>
        <v>0</v>
      </c>
      <c r="R748" s="160">
        <f t="shared" si="311"/>
        <v>0</v>
      </c>
      <c r="S748" s="159">
        <f>IFERROR(VLOOKUP(N748,'P1 Intra-Europees'!$A$15:$H$25,4,0),0)*R748</f>
        <v>0</v>
      </c>
      <c r="T748" s="160">
        <f t="shared" si="312"/>
        <v>0</v>
      </c>
      <c r="U748" s="159">
        <f>IFERROR(VLOOKUP(N748,'P1 Intra-Europees'!$A$15:$H$25,5,0),0)*T748</f>
        <v>0</v>
      </c>
      <c r="V748" s="160">
        <f t="shared" si="313"/>
        <v>0</v>
      </c>
      <c r="W748" s="159">
        <f>IFERROR(VLOOKUP(N748,'P1 Intra-Europees'!$A$15:$H$25,6,0),0)*V748</f>
        <v>0</v>
      </c>
      <c r="X748" s="160">
        <f t="shared" si="314"/>
        <v>0</v>
      </c>
      <c r="Y748" s="159">
        <f>IFERROR(VLOOKUP(N748,'P1 Intra-Europees'!$A$15:$H$25,7,0),0)*X748</f>
        <v>0</v>
      </c>
      <c r="Z748" s="161">
        <f t="shared" si="315"/>
        <v>0</v>
      </c>
      <c r="AA748" s="162">
        <f>IFERROR(VLOOKUP(N748,'P1 Intra-Europees'!$A$15:$H$25,8,0),0)*Z748</f>
        <v>0</v>
      </c>
      <c r="AB748" s="163">
        <f t="shared" si="316"/>
        <v>0</v>
      </c>
      <c r="AC748" s="157" t="str">
        <f>VLOOKUP(B748,'P2 Origin'!$C$21:$O$176,13,0)</f>
        <v>EUR</v>
      </c>
      <c r="AD748" s="164">
        <f t="shared" si="317"/>
        <v>0</v>
      </c>
      <c r="AE748" s="165">
        <f>IF(AU748&gt;0.1,VLOOKUP(B748,'P2 Origin'!$C$21:$M$176,3,0)*H748,0)</f>
        <v>0</v>
      </c>
      <c r="AF748" s="166">
        <f t="shared" si="318"/>
        <v>0</v>
      </c>
      <c r="AG748" s="165">
        <f>(VLOOKUP(B748,'P2 Origin'!$C$21:$M$176,4,0))*AF748</f>
        <v>0</v>
      </c>
      <c r="AH748" s="166">
        <f t="shared" si="319"/>
        <v>0</v>
      </c>
      <c r="AI748" s="165">
        <f>(VLOOKUP(B748,'P2 Origin'!$C$21:$M$176,5,0))*AH748</f>
        <v>0</v>
      </c>
      <c r="AJ748" s="166">
        <f t="shared" si="335"/>
        <v>0</v>
      </c>
      <c r="AK748" s="165">
        <f>(VLOOKUP(B748,'P2 Origin'!$C$21:$M$176,6,0))*AJ748</f>
        <v>0</v>
      </c>
      <c r="AL748" s="166">
        <f t="shared" si="320"/>
        <v>30</v>
      </c>
      <c r="AM748" s="165">
        <f>(VLOOKUP($B748,'P2 Origin'!$C$21:$M$176,7,0))*AL748</f>
        <v>0</v>
      </c>
      <c r="AN748" s="166">
        <f t="shared" si="321"/>
        <v>0</v>
      </c>
      <c r="AO748" s="165">
        <f>(VLOOKUP($B748,'P2 Origin'!$C$21:$M$176,8,0))*AN748</f>
        <v>0</v>
      </c>
      <c r="AP748" s="166">
        <f t="shared" si="322"/>
        <v>0</v>
      </c>
      <c r="AQ748" s="165">
        <f>(VLOOKUP($B748,'P2 Origin'!$C$21:$M$176,9,0))*AP748</f>
        <v>0</v>
      </c>
      <c r="AR748" s="155">
        <f t="shared" si="323"/>
        <v>1</v>
      </c>
      <c r="AS748" s="164">
        <f>(VLOOKUP(B748,'P2 Origin'!$C$21:$M$176,10,0))*K748</f>
        <v>0</v>
      </c>
      <c r="AT748" s="164">
        <f>(VLOOKUP(B748,'P2 Origin'!$C$21:$M$176,11,0))*J748</f>
        <v>0</v>
      </c>
      <c r="AU748" s="167">
        <v>30</v>
      </c>
      <c r="AV748" s="168">
        <v>30</v>
      </c>
      <c r="AW748" s="169">
        <v>0</v>
      </c>
      <c r="AX748" s="170">
        <f>IF(AU748&gt;=0.1,'P3 Bureaumarge zee- en luchtvr.'!$D$12,0)</f>
        <v>0</v>
      </c>
      <c r="AY748" s="163">
        <f t="shared" si="324"/>
        <v>0</v>
      </c>
      <c r="AZ748" s="157" t="str">
        <f>VLOOKUP(D748,'P4 Destination'!$C$21:$O$176,13,0)</f>
        <v>USD</v>
      </c>
      <c r="BA748" s="164">
        <f t="shared" si="325"/>
        <v>0</v>
      </c>
      <c r="BB748" s="171">
        <f>IF(AU748&gt;0.1,(VLOOKUP(D748,'P4 Destination'!$C$21:$M$176,3,0))*I748,0)</f>
        <v>0</v>
      </c>
      <c r="BC748" s="172">
        <f t="shared" si="326"/>
        <v>0</v>
      </c>
      <c r="BD748" s="171">
        <f>(VLOOKUP($D748,'P4 Destination'!$C$21:$M$176,4,0))*BC748</f>
        <v>0</v>
      </c>
      <c r="BE748" s="172">
        <f t="shared" si="327"/>
        <v>0</v>
      </c>
      <c r="BF748" s="171">
        <f>(VLOOKUP($D748,'P4 Destination'!$C$21:$M$176,5,0))*BE748</f>
        <v>0</v>
      </c>
      <c r="BG748" s="172">
        <f t="shared" si="328"/>
        <v>0</v>
      </c>
      <c r="BH748" s="171">
        <f>(VLOOKUP($D748,'P4 Destination'!$C$21:$M$176,6,0))*BG748</f>
        <v>0</v>
      </c>
      <c r="BI748" s="172">
        <f t="shared" si="329"/>
        <v>30</v>
      </c>
      <c r="BJ748" s="171">
        <f>(VLOOKUP($D748,'P4 Destination'!$C$21:$M$176,7,0))*BI748</f>
        <v>0</v>
      </c>
      <c r="BK748" s="172">
        <f t="shared" si="330"/>
        <v>0</v>
      </c>
      <c r="BL748" s="171">
        <f>(VLOOKUP($D748,'P4 Destination'!$C$21:$M$176,8,0))*BK748</f>
        <v>0</v>
      </c>
      <c r="BM748" s="172">
        <f t="shared" si="331"/>
        <v>0</v>
      </c>
      <c r="BN748" s="171">
        <f>(VLOOKUP($D748,'P4 Destination'!$C$21:$M$176,9,0))*BM748</f>
        <v>0</v>
      </c>
      <c r="BO748" s="154">
        <f t="shared" si="332"/>
        <v>1</v>
      </c>
      <c r="BP748" s="171">
        <f>(VLOOKUP(D748,'P4 Destination'!$C$21:$M$176,10,0))*K748</f>
        <v>0</v>
      </c>
      <c r="BQ748" s="171">
        <f>(VLOOKUP(D748,'P4 Destination'!$C$21:$M$176,11,0))*J748</f>
        <v>0</v>
      </c>
      <c r="BR748" s="173">
        <f t="shared" si="333"/>
        <v>0</v>
      </c>
      <c r="BS748" s="173">
        <f>(AV748*2500)*'P6 Verzekering'!$E$11</f>
        <v>0</v>
      </c>
      <c r="BT748" s="173">
        <f>(AW748*2500)*'P6 Verzekering'!$E$12</f>
        <v>0</v>
      </c>
      <c r="BU748" s="173">
        <f>(L748*2500)*'P6 Verzekering'!$E$13</f>
        <v>0</v>
      </c>
      <c r="BV748" s="173">
        <f t="shared" si="334"/>
        <v>0</v>
      </c>
      <c r="BW748"/>
      <c r="BX748"/>
    </row>
    <row r="749" spans="1:76">
      <c r="A749" s="152" t="s">
        <v>2456</v>
      </c>
      <c r="B749" s="152" t="s">
        <v>219</v>
      </c>
      <c r="C749" s="152" t="s">
        <v>219</v>
      </c>
      <c r="D749" s="152" t="s">
        <v>320</v>
      </c>
      <c r="E749" s="152" t="s">
        <v>319</v>
      </c>
      <c r="F749" s="153">
        <f t="shared" si="308"/>
        <v>35</v>
      </c>
      <c r="G749" s="154">
        <v>1</v>
      </c>
      <c r="H749" s="154">
        <f>IFERROR(VLOOKUP(B749,'P2 Origin'!$C$21:$Q$176,15,FALSE),0)</f>
        <v>0</v>
      </c>
      <c r="I749" s="154">
        <f>IFERROR(VLOOKUP(D749,'P4 Destination'!$C$21:$Q$176,15,FALSE),0)</f>
        <v>0</v>
      </c>
      <c r="J749" s="155"/>
      <c r="K749" s="155">
        <v>1</v>
      </c>
      <c r="L749" s="156">
        <v>0</v>
      </c>
      <c r="M749" s="155">
        <v>0</v>
      </c>
      <c r="N749" s="155">
        <v>0</v>
      </c>
      <c r="O749" s="157">
        <f t="shared" si="309"/>
        <v>0</v>
      </c>
      <c r="P749" s="158">
        <f t="shared" si="310"/>
        <v>0</v>
      </c>
      <c r="Q749" s="159">
        <f>IFERROR(VLOOKUP(N749,'P1 Intra-Europees'!$A$15:$H$25,3,0),0)*P749</f>
        <v>0</v>
      </c>
      <c r="R749" s="160">
        <f t="shared" si="311"/>
        <v>0</v>
      </c>
      <c r="S749" s="159">
        <f>IFERROR(VLOOKUP(N749,'P1 Intra-Europees'!$A$15:$H$25,4,0),0)*R749</f>
        <v>0</v>
      </c>
      <c r="T749" s="160">
        <f t="shared" si="312"/>
        <v>0</v>
      </c>
      <c r="U749" s="159">
        <f>IFERROR(VLOOKUP(N749,'P1 Intra-Europees'!$A$15:$H$25,5,0),0)*T749</f>
        <v>0</v>
      </c>
      <c r="V749" s="160">
        <f t="shared" si="313"/>
        <v>0</v>
      </c>
      <c r="W749" s="159">
        <f>IFERROR(VLOOKUP(N749,'P1 Intra-Europees'!$A$15:$H$25,6,0),0)*V749</f>
        <v>0</v>
      </c>
      <c r="X749" s="160">
        <f t="shared" si="314"/>
        <v>0</v>
      </c>
      <c r="Y749" s="159">
        <f>IFERROR(VLOOKUP(N749,'P1 Intra-Europees'!$A$15:$H$25,7,0),0)*X749</f>
        <v>0</v>
      </c>
      <c r="Z749" s="161">
        <f t="shared" si="315"/>
        <v>0</v>
      </c>
      <c r="AA749" s="162">
        <f>IFERROR(VLOOKUP(N749,'P1 Intra-Europees'!$A$15:$H$25,8,0),0)*Z749</f>
        <v>0</v>
      </c>
      <c r="AB749" s="163">
        <f t="shared" si="316"/>
        <v>0</v>
      </c>
      <c r="AC749" s="157" t="str">
        <f>VLOOKUP(B749,'P2 Origin'!$C$21:$O$176,13,0)</f>
        <v>EUR</v>
      </c>
      <c r="AD749" s="164">
        <f t="shared" si="317"/>
        <v>0</v>
      </c>
      <c r="AE749" s="165">
        <f>IF(AU749&gt;0.1,VLOOKUP(B749,'P2 Origin'!$C$21:$M$176,3,0)*H749,0)</f>
        <v>0</v>
      </c>
      <c r="AF749" s="166">
        <f t="shared" si="318"/>
        <v>0</v>
      </c>
      <c r="AG749" s="165">
        <f>(VLOOKUP(B749,'P2 Origin'!$C$21:$M$176,4,0))*AF749</f>
        <v>0</v>
      </c>
      <c r="AH749" s="166">
        <f t="shared" si="319"/>
        <v>0</v>
      </c>
      <c r="AI749" s="165">
        <f>(VLOOKUP(B749,'P2 Origin'!$C$21:$M$176,5,0))*AH749</f>
        <v>0</v>
      </c>
      <c r="AJ749" s="166">
        <f t="shared" si="335"/>
        <v>0</v>
      </c>
      <c r="AK749" s="165">
        <f>(VLOOKUP(B749,'P2 Origin'!$C$21:$M$176,6,0))*AJ749</f>
        <v>0</v>
      </c>
      <c r="AL749" s="166">
        <f t="shared" si="320"/>
        <v>35</v>
      </c>
      <c r="AM749" s="165">
        <f>(VLOOKUP($B749,'P2 Origin'!$C$21:$M$176,7,0))*AL749</f>
        <v>0</v>
      </c>
      <c r="AN749" s="166">
        <f t="shared" si="321"/>
        <v>0</v>
      </c>
      <c r="AO749" s="165">
        <f>(VLOOKUP($B749,'P2 Origin'!$C$21:$M$176,8,0))*AN749</f>
        <v>0</v>
      </c>
      <c r="AP749" s="166">
        <f t="shared" si="322"/>
        <v>0</v>
      </c>
      <c r="AQ749" s="165">
        <f>(VLOOKUP($B749,'P2 Origin'!$C$21:$M$176,9,0))*AP749</f>
        <v>0</v>
      </c>
      <c r="AR749" s="155">
        <f t="shared" si="323"/>
        <v>1</v>
      </c>
      <c r="AS749" s="164">
        <f>(VLOOKUP(B749,'P2 Origin'!$C$21:$M$176,10,0))*K749</f>
        <v>0</v>
      </c>
      <c r="AT749" s="164">
        <f>(VLOOKUP(B749,'P2 Origin'!$C$21:$M$176,11,0))*J749</f>
        <v>0</v>
      </c>
      <c r="AU749" s="167">
        <v>35</v>
      </c>
      <c r="AV749" s="168">
        <v>35</v>
      </c>
      <c r="AW749" s="169">
        <v>0</v>
      </c>
      <c r="AX749" s="170">
        <f>IF(AU749&gt;=0.1,'P3 Bureaumarge zee- en luchtvr.'!$D$12,0)</f>
        <v>0</v>
      </c>
      <c r="AY749" s="163">
        <f t="shared" si="324"/>
        <v>0</v>
      </c>
      <c r="AZ749" s="157" t="str">
        <f>VLOOKUP(D749,'P4 Destination'!$C$21:$O$176,13,0)</f>
        <v>USD</v>
      </c>
      <c r="BA749" s="164">
        <f t="shared" si="325"/>
        <v>0</v>
      </c>
      <c r="BB749" s="171">
        <f>IF(AU749&gt;0.1,(VLOOKUP(D749,'P4 Destination'!$C$21:$M$176,3,0))*I749,0)</f>
        <v>0</v>
      </c>
      <c r="BC749" s="172">
        <f t="shared" si="326"/>
        <v>0</v>
      </c>
      <c r="BD749" s="171">
        <f>(VLOOKUP($D749,'P4 Destination'!$C$21:$M$176,4,0))*BC749</f>
        <v>0</v>
      </c>
      <c r="BE749" s="172">
        <f t="shared" si="327"/>
        <v>0</v>
      </c>
      <c r="BF749" s="171">
        <f>(VLOOKUP($D749,'P4 Destination'!$C$21:$M$176,5,0))*BE749</f>
        <v>0</v>
      </c>
      <c r="BG749" s="172">
        <f t="shared" si="328"/>
        <v>0</v>
      </c>
      <c r="BH749" s="171">
        <f>(VLOOKUP($D749,'P4 Destination'!$C$21:$M$176,6,0))*BG749</f>
        <v>0</v>
      </c>
      <c r="BI749" s="172">
        <f t="shared" si="329"/>
        <v>35</v>
      </c>
      <c r="BJ749" s="171">
        <f>(VLOOKUP($D749,'P4 Destination'!$C$21:$M$176,7,0))*BI749</f>
        <v>0</v>
      </c>
      <c r="BK749" s="172">
        <f t="shared" si="330"/>
        <v>0</v>
      </c>
      <c r="BL749" s="171">
        <f>(VLOOKUP($D749,'P4 Destination'!$C$21:$M$176,8,0))*BK749</f>
        <v>0</v>
      </c>
      <c r="BM749" s="172">
        <f t="shared" si="331"/>
        <v>0</v>
      </c>
      <c r="BN749" s="171">
        <f>(VLOOKUP($D749,'P4 Destination'!$C$21:$M$176,9,0))*BM749</f>
        <v>0</v>
      </c>
      <c r="BO749" s="154">
        <f t="shared" si="332"/>
        <v>1</v>
      </c>
      <c r="BP749" s="171">
        <f>(VLOOKUP(D749,'P4 Destination'!$C$21:$M$176,10,0))*K749</f>
        <v>0</v>
      </c>
      <c r="BQ749" s="171">
        <f>(VLOOKUP(D749,'P4 Destination'!$C$21:$M$176,11,0))*J749</f>
        <v>0</v>
      </c>
      <c r="BR749" s="173">
        <f t="shared" si="333"/>
        <v>0</v>
      </c>
      <c r="BS749" s="173">
        <f>(AV749*2500)*'P6 Verzekering'!$E$11</f>
        <v>0</v>
      </c>
      <c r="BT749" s="173">
        <f>(AW749*2500)*'P6 Verzekering'!$E$12</f>
        <v>0</v>
      </c>
      <c r="BU749" s="173">
        <f>(L749*2500)*'P6 Verzekering'!$E$13</f>
        <v>0</v>
      </c>
      <c r="BV749" s="173">
        <f t="shared" si="334"/>
        <v>0</v>
      </c>
      <c r="BW749"/>
      <c r="BX749"/>
    </row>
    <row r="750" spans="1:76">
      <c r="A750" s="152" t="s">
        <v>2462</v>
      </c>
      <c r="B750" s="152" t="s">
        <v>219</v>
      </c>
      <c r="C750" s="152" t="s">
        <v>219</v>
      </c>
      <c r="D750" s="152" t="s">
        <v>320</v>
      </c>
      <c r="E750" s="152" t="s">
        <v>319</v>
      </c>
      <c r="F750" s="153">
        <f t="shared" si="308"/>
        <v>12</v>
      </c>
      <c r="G750" s="154">
        <v>1</v>
      </c>
      <c r="H750" s="154">
        <f>IFERROR(VLOOKUP(B750,'P2 Origin'!$C$21:$Q$176,15,FALSE),0)</f>
        <v>0</v>
      </c>
      <c r="I750" s="154">
        <f>IFERROR(VLOOKUP(D750,'P4 Destination'!$C$21:$Q$176,15,FALSE),0)</f>
        <v>0</v>
      </c>
      <c r="J750" s="155">
        <v>1</v>
      </c>
      <c r="K750" s="155"/>
      <c r="L750" s="156">
        <v>0</v>
      </c>
      <c r="M750" s="155">
        <v>0</v>
      </c>
      <c r="N750" s="155">
        <v>0</v>
      </c>
      <c r="O750" s="157">
        <f t="shared" si="309"/>
        <v>0</v>
      </c>
      <c r="P750" s="158">
        <f t="shared" si="310"/>
        <v>0</v>
      </c>
      <c r="Q750" s="159">
        <f>IFERROR(VLOOKUP(N750,'P1 Intra-Europees'!$A$15:$H$25,3,0),0)*P750</f>
        <v>0</v>
      </c>
      <c r="R750" s="160">
        <f t="shared" si="311"/>
        <v>0</v>
      </c>
      <c r="S750" s="159">
        <f>IFERROR(VLOOKUP(N750,'P1 Intra-Europees'!$A$15:$H$25,4,0),0)*R750</f>
        <v>0</v>
      </c>
      <c r="T750" s="160">
        <f t="shared" si="312"/>
        <v>0</v>
      </c>
      <c r="U750" s="159">
        <f>IFERROR(VLOOKUP(N750,'P1 Intra-Europees'!$A$15:$H$25,5,0),0)*T750</f>
        <v>0</v>
      </c>
      <c r="V750" s="160">
        <f t="shared" si="313"/>
        <v>0</v>
      </c>
      <c r="W750" s="159">
        <f>IFERROR(VLOOKUP(N750,'P1 Intra-Europees'!$A$15:$H$25,6,0),0)*V750</f>
        <v>0</v>
      </c>
      <c r="X750" s="160">
        <f t="shared" si="314"/>
        <v>0</v>
      </c>
      <c r="Y750" s="159">
        <f>IFERROR(VLOOKUP(N750,'P1 Intra-Europees'!$A$15:$H$25,7,0),0)*X750</f>
        <v>0</v>
      </c>
      <c r="Z750" s="161">
        <f t="shared" si="315"/>
        <v>0</v>
      </c>
      <c r="AA750" s="162">
        <f>IFERROR(VLOOKUP(N750,'P1 Intra-Europees'!$A$15:$H$25,8,0),0)*Z750</f>
        <v>0</v>
      </c>
      <c r="AB750" s="163">
        <f t="shared" si="316"/>
        <v>0</v>
      </c>
      <c r="AC750" s="157" t="str">
        <f>VLOOKUP(B750,'P2 Origin'!$C$21:$O$176,13,0)</f>
        <v>EUR</v>
      </c>
      <c r="AD750" s="164">
        <f t="shared" si="317"/>
        <v>0</v>
      </c>
      <c r="AE750" s="165">
        <f>IF(AU750&gt;0.1,VLOOKUP(B750,'P2 Origin'!$C$21:$M$176,3,0)*H750,0)</f>
        <v>0</v>
      </c>
      <c r="AF750" s="166">
        <f t="shared" si="318"/>
        <v>0</v>
      </c>
      <c r="AG750" s="165">
        <f>(VLOOKUP(B750,'P2 Origin'!$C$21:$M$176,4,0))*AF750</f>
        <v>0</v>
      </c>
      <c r="AH750" s="166">
        <f t="shared" si="319"/>
        <v>12</v>
      </c>
      <c r="AI750" s="165">
        <f>(VLOOKUP(B750,'P2 Origin'!$C$21:$M$176,5,0))*AH750</f>
        <v>0</v>
      </c>
      <c r="AJ750" s="166">
        <f t="shared" si="335"/>
        <v>0</v>
      </c>
      <c r="AK750" s="165">
        <f>(VLOOKUP(B750,'P2 Origin'!$C$21:$M$176,6,0))*AJ750</f>
        <v>0</v>
      </c>
      <c r="AL750" s="166">
        <f t="shared" si="320"/>
        <v>0</v>
      </c>
      <c r="AM750" s="165">
        <f>(VLOOKUP($B750,'P2 Origin'!$C$21:$M$176,7,0))*AL750</f>
        <v>0</v>
      </c>
      <c r="AN750" s="166">
        <f t="shared" si="321"/>
        <v>0</v>
      </c>
      <c r="AO750" s="165">
        <f>(VLOOKUP($B750,'P2 Origin'!$C$21:$M$176,8,0))*AN750</f>
        <v>0</v>
      </c>
      <c r="AP750" s="166">
        <f t="shared" si="322"/>
        <v>0</v>
      </c>
      <c r="AQ750" s="165">
        <f>(VLOOKUP($B750,'P2 Origin'!$C$21:$M$176,9,0))*AP750</f>
        <v>0</v>
      </c>
      <c r="AR750" s="155">
        <f t="shared" si="323"/>
        <v>1</v>
      </c>
      <c r="AS750" s="164">
        <f>(VLOOKUP(B750,'P2 Origin'!$C$21:$M$176,10,0))*K750</f>
        <v>0</v>
      </c>
      <c r="AT750" s="164">
        <f>(VLOOKUP(B750,'P2 Origin'!$C$21:$M$176,11,0))*J750</f>
        <v>0</v>
      </c>
      <c r="AU750" s="167">
        <v>12</v>
      </c>
      <c r="AV750" s="168">
        <v>12</v>
      </c>
      <c r="AW750" s="169">
        <v>0</v>
      </c>
      <c r="AX750" s="170">
        <f>IF(AU750&gt;=0.1,'P3 Bureaumarge zee- en luchtvr.'!$D$12,0)</f>
        <v>0</v>
      </c>
      <c r="AY750" s="163">
        <f t="shared" si="324"/>
        <v>0</v>
      </c>
      <c r="AZ750" s="157" t="str">
        <f>VLOOKUP(D750,'P4 Destination'!$C$21:$O$176,13,0)</f>
        <v>USD</v>
      </c>
      <c r="BA750" s="164">
        <f t="shared" si="325"/>
        <v>0</v>
      </c>
      <c r="BB750" s="171">
        <f>IF(AU750&gt;0.1,(VLOOKUP(D750,'P4 Destination'!$C$21:$M$176,3,0))*I750,0)</f>
        <v>0</v>
      </c>
      <c r="BC750" s="172">
        <f t="shared" si="326"/>
        <v>0</v>
      </c>
      <c r="BD750" s="171">
        <f>(VLOOKUP($D750,'P4 Destination'!$C$21:$M$176,4,0))*BC750</f>
        <v>0</v>
      </c>
      <c r="BE750" s="172">
        <f t="shared" si="327"/>
        <v>12</v>
      </c>
      <c r="BF750" s="171">
        <f>(VLOOKUP($D750,'P4 Destination'!$C$21:$M$176,5,0))*BE750</f>
        <v>0</v>
      </c>
      <c r="BG750" s="172">
        <f t="shared" si="328"/>
        <v>0</v>
      </c>
      <c r="BH750" s="171">
        <f>(VLOOKUP($D750,'P4 Destination'!$C$21:$M$176,6,0))*BG750</f>
        <v>0</v>
      </c>
      <c r="BI750" s="172">
        <f t="shared" si="329"/>
        <v>0</v>
      </c>
      <c r="BJ750" s="171">
        <f>(VLOOKUP($D750,'P4 Destination'!$C$21:$M$176,7,0))*BI750</f>
        <v>0</v>
      </c>
      <c r="BK750" s="172">
        <f t="shared" si="330"/>
        <v>0</v>
      </c>
      <c r="BL750" s="171">
        <f>(VLOOKUP($D750,'P4 Destination'!$C$21:$M$176,8,0))*BK750</f>
        <v>0</v>
      </c>
      <c r="BM750" s="172">
        <f t="shared" si="331"/>
        <v>0</v>
      </c>
      <c r="BN750" s="171">
        <f>(VLOOKUP($D750,'P4 Destination'!$C$21:$M$176,9,0))*BM750</f>
        <v>0</v>
      </c>
      <c r="BO750" s="154">
        <f t="shared" si="332"/>
        <v>1</v>
      </c>
      <c r="BP750" s="171">
        <f>(VLOOKUP(D750,'P4 Destination'!$C$21:$M$176,10,0))*K750</f>
        <v>0</v>
      </c>
      <c r="BQ750" s="171">
        <f>(VLOOKUP(D750,'P4 Destination'!$C$21:$M$176,11,0))*J750</f>
        <v>0</v>
      </c>
      <c r="BR750" s="173">
        <f t="shared" si="333"/>
        <v>0</v>
      </c>
      <c r="BS750" s="173">
        <f>(AV750*2500)*'P6 Verzekering'!$E$11</f>
        <v>0</v>
      </c>
      <c r="BT750" s="173">
        <f>(AW750*2500)*'P6 Verzekering'!$E$12</f>
        <v>0</v>
      </c>
      <c r="BU750" s="173">
        <f>(L750*2500)*'P6 Verzekering'!$E$13</f>
        <v>0</v>
      </c>
      <c r="BV750" s="173">
        <f t="shared" si="334"/>
        <v>0</v>
      </c>
      <c r="BW750"/>
      <c r="BX750"/>
    </row>
    <row r="751" spans="1:76">
      <c r="A751" s="152" t="s">
        <v>2464</v>
      </c>
      <c r="B751" s="152" t="s">
        <v>219</v>
      </c>
      <c r="C751" s="152" t="s">
        <v>219</v>
      </c>
      <c r="D751" s="152" t="s">
        <v>320</v>
      </c>
      <c r="E751" s="152" t="s">
        <v>319</v>
      </c>
      <c r="F751" s="153">
        <f t="shared" si="308"/>
        <v>23</v>
      </c>
      <c r="G751" s="154">
        <v>1</v>
      </c>
      <c r="H751" s="154">
        <f>IFERROR(VLOOKUP(B751,'P2 Origin'!$C$21:$Q$176,15,FALSE),0)</f>
        <v>0</v>
      </c>
      <c r="I751" s="154">
        <f>IFERROR(VLOOKUP(D751,'P4 Destination'!$C$21:$Q$176,15,FALSE),0)</f>
        <v>0</v>
      </c>
      <c r="J751" s="155">
        <v>1</v>
      </c>
      <c r="K751" s="155"/>
      <c r="L751" s="156">
        <v>0</v>
      </c>
      <c r="M751" s="155">
        <v>0</v>
      </c>
      <c r="N751" s="155">
        <v>0</v>
      </c>
      <c r="O751" s="157">
        <f t="shared" si="309"/>
        <v>0</v>
      </c>
      <c r="P751" s="158">
        <f t="shared" si="310"/>
        <v>0</v>
      </c>
      <c r="Q751" s="159">
        <f>IFERROR(VLOOKUP(N751,'P1 Intra-Europees'!$A$15:$H$25,3,0),0)*P751</f>
        <v>0</v>
      </c>
      <c r="R751" s="160">
        <f t="shared" si="311"/>
        <v>0</v>
      </c>
      <c r="S751" s="159">
        <f>IFERROR(VLOOKUP(N751,'P1 Intra-Europees'!$A$15:$H$25,4,0),0)*R751</f>
        <v>0</v>
      </c>
      <c r="T751" s="160">
        <f t="shared" si="312"/>
        <v>0</v>
      </c>
      <c r="U751" s="159">
        <f>IFERROR(VLOOKUP(N751,'P1 Intra-Europees'!$A$15:$H$25,5,0),0)*T751</f>
        <v>0</v>
      </c>
      <c r="V751" s="160">
        <f t="shared" si="313"/>
        <v>0</v>
      </c>
      <c r="W751" s="159">
        <f>IFERROR(VLOOKUP(N751,'P1 Intra-Europees'!$A$15:$H$25,6,0),0)*V751</f>
        <v>0</v>
      </c>
      <c r="X751" s="160">
        <f t="shared" si="314"/>
        <v>0</v>
      </c>
      <c r="Y751" s="159">
        <f>IFERROR(VLOOKUP(N751,'P1 Intra-Europees'!$A$15:$H$25,7,0),0)*X751</f>
        <v>0</v>
      </c>
      <c r="Z751" s="161">
        <f t="shared" si="315"/>
        <v>0</v>
      </c>
      <c r="AA751" s="162">
        <f>IFERROR(VLOOKUP(N751,'P1 Intra-Europees'!$A$15:$H$25,8,0),0)*Z751</f>
        <v>0</v>
      </c>
      <c r="AB751" s="163">
        <f t="shared" si="316"/>
        <v>0</v>
      </c>
      <c r="AC751" s="157" t="str">
        <f>VLOOKUP(B751,'P2 Origin'!$C$21:$O$176,13,0)</f>
        <v>EUR</v>
      </c>
      <c r="AD751" s="164">
        <f t="shared" si="317"/>
        <v>0</v>
      </c>
      <c r="AE751" s="165">
        <f>IF(AU751&gt;0.1,VLOOKUP(B751,'P2 Origin'!$C$21:$M$176,3,0)*H751,0)</f>
        <v>0</v>
      </c>
      <c r="AF751" s="166">
        <f t="shared" si="318"/>
        <v>0</v>
      </c>
      <c r="AG751" s="165">
        <f>(VLOOKUP(B751,'P2 Origin'!$C$21:$M$176,4,0))*AF751</f>
        <v>0</v>
      </c>
      <c r="AH751" s="166">
        <f t="shared" si="319"/>
        <v>0</v>
      </c>
      <c r="AI751" s="165">
        <f>(VLOOKUP(B751,'P2 Origin'!$C$21:$M$176,5,0))*AH751</f>
        <v>0</v>
      </c>
      <c r="AJ751" s="166">
        <f t="shared" si="335"/>
        <v>23</v>
      </c>
      <c r="AK751" s="165">
        <f>(VLOOKUP(B751,'P2 Origin'!$C$21:$M$176,6,0))*AJ751</f>
        <v>0</v>
      </c>
      <c r="AL751" s="166">
        <f t="shared" si="320"/>
        <v>0</v>
      </c>
      <c r="AM751" s="165">
        <f>(VLOOKUP($B751,'P2 Origin'!$C$21:$M$176,7,0))*AL751</f>
        <v>0</v>
      </c>
      <c r="AN751" s="166">
        <f t="shared" si="321"/>
        <v>0</v>
      </c>
      <c r="AO751" s="165">
        <f>(VLOOKUP($B751,'P2 Origin'!$C$21:$M$176,8,0))*AN751</f>
        <v>0</v>
      </c>
      <c r="AP751" s="166">
        <f t="shared" si="322"/>
        <v>0</v>
      </c>
      <c r="AQ751" s="165">
        <f>(VLOOKUP($B751,'P2 Origin'!$C$21:$M$176,9,0))*AP751</f>
        <v>0</v>
      </c>
      <c r="AR751" s="155">
        <f t="shared" si="323"/>
        <v>1</v>
      </c>
      <c r="AS751" s="164">
        <f>(VLOOKUP(B751,'P2 Origin'!$C$21:$M$176,10,0))*K751</f>
        <v>0</v>
      </c>
      <c r="AT751" s="164">
        <f>(VLOOKUP(B751,'P2 Origin'!$C$21:$M$176,11,0))*J751</f>
        <v>0</v>
      </c>
      <c r="AU751" s="167">
        <v>23</v>
      </c>
      <c r="AV751" s="168">
        <v>23</v>
      </c>
      <c r="AW751" s="169">
        <v>0</v>
      </c>
      <c r="AX751" s="170">
        <f>IF(AU751&gt;=0.1,'P3 Bureaumarge zee- en luchtvr.'!$D$12,0)</f>
        <v>0</v>
      </c>
      <c r="AY751" s="163">
        <f t="shared" si="324"/>
        <v>0</v>
      </c>
      <c r="AZ751" s="157" t="str">
        <f>VLOOKUP(D751,'P4 Destination'!$C$21:$O$176,13,0)</f>
        <v>USD</v>
      </c>
      <c r="BA751" s="164">
        <f t="shared" si="325"/>
        <v>0</v>
      </c>
      <c r="BB751" s="171">
        <f>IF(AU751&gt;0.1,(VLOOKUP(D751,'P4 Destination'!$C$21:$M$176,3,0))*I751,0)</f>
        <v>0</v>
      </c>
      <c r="BC751" s="172">
        <f t="shared" si="326"/>
        <v>0</v>
      </c>
      <c r="BD751" s="171">
        <f>(VLOOKUP($D751,'P4 Destination'!$C$21:$M$176,4,0))*BC751</f>
        <v>0</v>
      </c>
      <c r="BE751" s="172">
        <f t="shared" si="327"/>
        <v>0</v>
      </c>
      <c r="BF751" s="171">
        <f>(VLOOKUP($D751,'P4 Destination'!$C$21:$M$176,5,0))*BE751</f>
        <v>0</v>
      </c>
      <c r="BG751" s="172">
        <f t="shared" si="328"/>
        <v>23</v>
      </c>
      <c r="BH751" s="171">
        <f>(VLOOKUP($D751,'P4 Destination'!$C$21:$M$176,6,0))*BG751</f>
        <v>0</v>
      </c>
      <c r="BI751" s="172">
        <f t="shared" si="329"/>
        <v>0</v>
      </c>
      <c r="BJ751" s="171">
        <f>(VLOOKUP($D751,'P4 Destination'!$C$21:$M$176,7,0))*BI751</f>
        <v>0</v>
      </c>
      <c r="BK751" s="172">
        <f t="shared" si="330"/>
        <v>0</v>
      </c>
      <c r="BL751" s="171">
        <f>(VLOOKUP($D751,'P4 Destination'!$C$21:$M$176,8,0))*BK751</f>
        <v>0</v>
      </c>
      <c r="BM751" s="172">
        <f t="shared" si="331"/>
        <v>0</v>
      </c>
      <c r="BN751" s="171">
        <f>(VLOOKUP($D751,'P4 Destination'!$C$21:$M$176,9,0))*BM751</f>
        <v>0</v>
      </c>
      <c r="BO751" s="154">
        <f t="shared" si="332"/>
        <v>1</v>
      </c>
      <c r="BP751" s="171">
        <f>(VLOOKUP(D751,'P4 Destination'!$C$21:$M$176,10,0))*K751</f>
        <v>0</v>
      </c>
      <c r="BQ751" s="171">
        <f>(VLOOKUP(D751,'P4 Destination'!$C$21:$M$176,11,0))*J751</f>
        <v>0</v>
      </c>
      <c r="BR751" s="173">
        <f t="shared" si="333"/>
        <v>0</v>
      </c>
      <c r="BS751" s="173">
        <f>(AV751*2500)*'P6 Verzekering'!$E$11</f>
        <v>0</v>
      </c>
      <c r="BT751" s="173">
        <f>(AW751*2500)*'P6 Verzekering'!$E$12</f>
        <v>0</v>
      </c>
      <c r="BU751" s="173">
        <f>(L751*2500)*'P6 Verzekering'!$E$13</f>
        <v>0</v>
      </c>
      <c r="BV751" s="173">
        <f t="shared" si="334"/>
        <v>0</v>
      </c>
      <c r="BW751"/>
      <c r="BX751"/>
    </row>
    <row r="752" spans="1:76">
      <c r="A752" s="152" t="s">
        <v>2466</v>
      </c>
      <c r="B752" s="152" t="s">
        <v>219</v>
      </c>
      <c r="C752" s="152" t="s">
        <v>219</v>
      </c>
      <c r="D752" s="152" t="s">
        <v>320</v>
      </c>
      <c r="E752" s="152" t="s">
        <v>319</v>
      </c>
      <c r="F752" s="153">
        <f t="shared" si="308"/>
        <v>33</v>
      </c>
      <c r="G752" s="154">
        <v>1</v>
      </c>
      <c r="H752" s="154">
        <f>IFERROR(VLOOKUP(B752,'P2 Origin'!$C$21:$Q$176,15,FALSE),0)</f>
        <v>0</v>
      </c>
      <c r="I752" s="154">
        <f>IFERROR(VLOOKUP(D752,'P4 Destination'!$C$21:$Q$176,15,FALSE),0)</f>
        <v>0</v>
      </c>
      <c r="J752" s="155">
        <v>1</v>
      </c>
      <c r="K752" s="155"/>
      <c r="L752" s="156">
        <v>0</v>
      </c>
      <c r="M752" s="155">
        <v>0</v>
      </c>
      <c r="N752" s="155">
        <v>0</v>
      </c>
      <c r="O752" s="157">
        <f t="shared" si="309"/>
        <v>0</v>
      </c>
      <c r="P752" s="158">
        <f t="shared" si="310"/>
        <v>0</v>
      </c>
      <c r="Q752" s="159">
        <f>IFERROR(VLOOKUP(N752,'P1 Intra-Europees'!$A$15:$H$25,3,0),0)*P752</f>
        <v>0</v>
      </c>
      <c r="R752" s="160">
        <f t="shared" si="311"/>
        <v>0</v>
      </c>
      <c r="S752" s="159">
        <f>IFERROR(VLOOKUP(N752,'P1 Intra-Europees'!$A$15:$H$25,4,0),0)*R752</f>
        <v>0</v>
      </c>
      <c r="T752" s="160">
        <f t="shared" si="312"/>
        <v>0</v>
      </c>
      <c r="U752" s="159">
        <f>IFERROR(VLOOKUP(N752,'P1 Intra-Europees'!$A$15:$H$25,5,0),0)*T752</f>
        <v>0</v>
      </c>
      <c r="V752" s="160">
        <f t="shared" si="313"/>
        <v>0</v>
      </c>
      <c r="W752" s="159">
        <f>IFERROR(VLOOKUP(N752,'P1 Intra-Europees'!$A$15:$H$25,6,0),0)*V752</f>
        <v>0</v>
      </c>
      <c r="X752" s="160">
        <f t="shared" si="314"/>
        <v>0</v>
      </c>
      <c r="Y752" s="159">
        <f>IFERROR(VLOOKUP(N752,'P1 Intra-Europees'!$A$15:$H$25,7,0),0)*X752</f>
        <v>0</v>
      </c>
      <c r="Z752" s="161">
        <f t="shared" si="315"/>
        <v>0</v>
      </c>
      <c r="AA752" s="162">
        <f>IFERROR(VLOOKUP(N752,'P1 Intra-Europees'!$A$15:$H$25,8,0),0)*Z752</f>
        <v>0</v>
      </c>
      <c r="AB752" s="163">
        <f t="shared" si="316"/>
        <v>0</v>
      </c>
      <c r="AC752" s="157" t="str">
        <f>VLOOKUP(B752,'P2 Origin'!$C$21:$O$176,13,0)</f>
        <v>EUR</v>
      </c>
      <c r="AD752" s="164">
        <f t="shared" si="317"/>
        <v>0</v>
      </c>
      <c r="AE752" s="165">
        <f>IF(AU752&gt;0.1,VLOOKUP(B752,'P2 Origin'!$C$21:$M$176,3,0)*H752,0)</f>
        <v>0</v>
      </c>
      <c r="AF752" s="166">
        <f t="shared" si="318"/>
        <v>0</v>
      </c>
      <c r="AG752" s="165">
        <f>(VLOOKUP(B752,'P2 Origin'!$C$21:$M$176,4,0))*AF752</f>
        <v>0</v>
      </c>
      <c r="AH752" s="166">
        <f t="shared" si="319"/>
        <v>0</v>
      </c>
      <c r="AI752" s="165">
        <f>(VLOOKUP(B752,'P2 Origin'!$C$21:$M$176,5,0))*AH752</f>
        <v>0</v>
      </c>
      <c r="AJ752" s="166">
        <f t="shared" si="335"/>
        <v>0</v>
      </c>
      <c r="AK752" s="165">
        <f>(VLOOKUP(B752,'P2 Origin'!$C$21:$M$176,6,0))*AJ752</f>
        <v>0</v>
      </c>
      <c r="AL752" s="166">
        <f t="shared" si="320"/>
        <v>33</v>
      </c>
      <c r="AM752" s="165">
        <f>(VLOOKUP($B752,'P2 Origin'!$C$21:$M$176,7,0))*AL752</f>
        <v>0</v>
      </c>
      <c r="AN752" s="166">
        <f t="shared" si="321"/>
        <v>0</v>
      </c>
      <c r="AO752" s="165">
        <f>(VLOOKUP($B752,'P2 Origin'!$C$21:$M$176,8,0))*AN752</f>
        <v>0</v>
      </c>
      <c r="AP752" s="166">
        <f t="shared" si="322"/>
        <v>0</v>
      </c>
      <c r="AQ752" s="165">
        <f>(VLOOKUP($B752,'P2 Origin'!$C$21:$M$176,9,0))*AP752</f>
        <v>0</v>
      </c>
      <c r="AR752" s="155">
        <f t="shared" si="323"/>
        <v>1</v>
      </c>
      <c r="AS752" s="164">
        <f>(VLOOKUP(B752,'P2 Origin'!$C$21:$M$176,10,0))*K752</f>
        <v>0</v>
      </c>
      <c r="AT752" s="164">
        <f>(VLOOKUP(B752,'P2 Origin'!$C$21:$M$176,11,0))*J752</f>
        <v>0</v>
      </c>
      <c r="AU752" s="167">
        <v>33</v>
      </c>
      <c r="AV752" s="168">
        <v>33</v>
      </c>
      <c r="AW752" s="169">
        <v>0</v>
      </c>
      <c r="AX752" s="170">
        <f>IF(AU752&gt;=0.1,'P3 Bureaumarge zee- en luchtvr.'!$D$12,0)</f>
        <v>0</v>
      </c>
      <c r="AY752" s="163">
        <f t="shared" si="324"/>
        <v>0</v>
      </c>
      <c r="AZ752" s="157" t="str">
        <f>VLOOKUP(D752,'P4 Destination'!$C$21:$O$176,13,0)</f>
        <v>USD</v>
      </c>
      <c r="BA752" s="164">
        <f t="shared" si="325"/>
        <v>0</v>
      </c>
      <c r="BB752" s="171">
        <f>IF(AU752&gt;0.1,(VLOOKUP(D752,'P4 Destination'!$C$21:$M$176,3,0))*I752,0)</f>
        <v>0</v>
      </c>
      <c r="BC752" s="172">
        <f t="shared" si="326"/>
        <v>0</v>
      </c>
      <c r="BD752" s="171">
        <f>(VLOOKUP($D752,'P4 Destination'!$C$21:$M$176,4,0))*BC752</f>
        <v>0</v>
      </c>
      <c r="BE752" s="172">
        <f t="shared" si="327"/>
        <v>0</v>
      </c>
      <c r="BF752" s="171">
        <f>(VLOOKUP($D752,'P4 Destination'!$C$21:$M$176,5,0))*BE752</f>
        <v>0</v>
      </c>
      <c r="BG752" s="172">
        <f t="shared" si="328"/>
        <v>0</v>
      </c>
      <c r="BH752" s="171">
        <f>(VLOOKUP($D752,'P4 Destination'!$C$21:$M$176,6,0))*BG752</f>
        <v>0</v>
      </c>
      <c r="BI752" s="172">
        <f t="shared" si="329"/>
        <v>33</v>
      </c>
      <c r="BJ752" s="171">
        <f>(VLOOKUP($D752,'P4 Destination'!$C$21:$M$176,7,0))*BI752</f>
        <v>0</v>
      </c>
      <c r="BK752" s="172">
        <f t="shared" si="330"/>
        <v>0</v>
      </c>
      <c r="BL752" s="171">
        <f>(VLOOKUP($D752,'P4 Destination'!$C$21:$M$176,8,0))*BK752</f>
        <v>0</v>
      </c>
      <c r="BM752" s="172">
        <f t="shared" si="331"/>
        <v>0</v>
      </c>
      <c r="BN752" s="171">
        <f>(VLOOKUP($D752,'P4 Destination'!$C$21:$M$176,9,0))*BM752</f>
        <v>0</v>
      </c>
      <c r="BO752" s="154">
        <f t="shared" si="332"/>
        <v>1</v>
      </c>
      <c r="BP752" s="171">
        <f>(VLOOKUP(D752,'P4 Destination'!$C$21:$M$176,10,0))*K752</f>
        <v>0</v>
      </c>
      <c r="BQ752" s="171">
        <f>(VLOOKUP(D752,'P4 Destination'!$C$21:$M$176,11,0))*J752</f>
        <v>0</v>
      </c>
      <c r="BR752" s="173">
        <f t="shared" si="333"/>
        <v>0</v>
      </c>
      <c r="BS752" s="173">
        <f>(AV752*2500)*'P6 Verzekering'!$E$11</f>
        <v>0</v>
      </c>
      <c r="BT752" s="173">
        <f>(AW752*2500)*'P6 Verzekering'!$E$12</f>
        <v>0</v>
      </c>
      <c r="BU752" s="173">
        <f>(L752*2500)*'P6 Verzekering'!$E$13</f>
        <v>0</v>
      </c>
      <c r="BV752" s="173">
        <f t="shared" si="334"/>
        <v>0</v>
      </c>
      <c r="BW752"/>
      <c r="BX752"/>
    </row>
    <row r="753" spans="1:76">
      <c r="A753" s="152" t="s">
        <v>2468</v>
      </c>
      <c r="B753" s="152" t="s">
        <v>219</v>
      </c>
      <c r="C753" s="152" t="s">
        <v>219</v>
      </c>
      <c r="D753" s="152" t="s">
        <v>320</v>
      </c>
      <c r="E753" s="152" t="s">
        <v>319</v>
      </c>
      <c r="F753" s="153">
        <f t="shared" si="308"/>
        <v>17</v>
      </c>
      <c r="G753" s="154">
        <v>1</v>
      </c>
      <c r="H753" s="154">
        <f>IFERROR(VLOOKUP(B753,'P2 Origin'!$C$21:$Q$176,15,FALSE),0)</f>
        <v>0</v>
      </c>
      <c r="I753" s="154">
        <f>IFERROR(VLOOKUP(D753,'P4 Destination'!$C$21:$Q$176,15,FALSE),0)</f>
        <v>0</v>
      </c>
      <c r="J753" s="155">
        <v>1</v>
      </c>
      <c r="K753" s="155"/>
      <c r="L753" s="156">
        <v>0</v>
      </c>
      <c r="M753" s="155">
        <v>0</v>
      </c>
      <c r="N753" s="155">
        <v>0</v>
      </c>
      <c r="O753" s="157">
        <f t="shared" si="309"/>
        <v>0</v>
      </c>
      <c r="P753" s="158">
        <f t="shared" si="310"/>
        <v>0</v>
      </c>
      <c r="Q753" s="159">
        <f>IFERROR(VLOOKUP(N753,'P1 Intra-Europees'!$A$15:$H$25,3,0),0)*P753</f>
        <v>0</v>
      </c>
      <c r="R753" s="160">
        <f t="shared" si="311"/>
        <v>0</v>
      </c>
      <c r="S753" s="159">
        <f>IFERROR(VLOOKUP(N753,'P1 Intra-Europees'!$A$15:$H$25,4,0),0)*R753</f>
        <v>0</v>
      </c>
      <c r="T753" s="160">
        <f t="shared" si="312"/>
        <v>0</v>
      </c>
      <c r="U753" s="159">
        <f>IFERROR(VLOOKUP(N753,'P1 Intra-Europees'!$A$15:$H$25,5,0),0)*T753</f>
        <v>0</v>
      </c>
      <c r="V753" s="160">
        <f t="shared" si="313"/>
        <v>0</v>
      </c>
      <c r="W753" s="159">
        <f>IFERROR(VLOOKUP(N753,'P1 Intra-Europees'!$A$15:$H$25,6,0),0)*V753</f>
        <v>0</v>
      </c>
      <c r="X753" s="160">
        <f t="shared" si="314"/>
        <v>0</v>
      </c>
      <c r="Y753" s="159">
        <f>IFERROR(VLOOKUP(N753,'P1 Intra-Europees'!$A$15:$H$25,7,0),0)*X753</f>
        <v>0</v>
      </c>
      <c r="Z753" s="161">
        <f t="shared" si="315"/>
        <v>0</v>
      </c>
      <c r="AA753" s="162">
        <f>IFERROR(VLOOKUP(N753,'P1 Intra-Europees'!$A$15:$H$25,8,0),0)*Z753</f>
        <v>0</v>
      </c>
      <c r="AB753" s="163">
        <f t="shared" si="316"/>
        <v>0</v>
      </c>
      <c r="AC753" s="157" t="str">
        <f>VLOOKUP(B753,'P2 Origin'!$C$21:$O$176,13,0)</f>
        <v>EUR</v>
      </c>
      <c r="AD753" s="164">
        <f t="shared" si="317"/>
        <v>0</v>
      </c>
      <c r="AE753" s="165">
        <f>IF(AU753&gt;0.1,VLOOKUP(B753,'P2 Origin'!$C$21:$M$176,3,0)*H753,0)</f>
        <v>0</v>
      </c>
      <c r="AF753" s="166">
        <f t="shared" si="318"/>
        <v>0</v>
      </c>
      <c r="AG753" s="165">
        <f>(VLOOKUP(B753,'P2 Origin'!$C$21:$M$176,4,0))*AF753</f>
        <v>0</v>
      </c>
      <c r="AH753" s="166">
        <f t="shared" si="319"/>
        <v>0</v>
      </c>
      <c r="AI753" s="165">
        <f>(VLOOKUP(B753,'P2 Origin'!$C$21:$M$176,5,0))*AH753</f>
        <v>0</v>
      </c>
      <c r="AJ753" s="166">
        <f t="shared" si="335"/>
        <v>17</v>
      </c>
      <c r="AK753" s="165">
        <f>(VLOOKUP(B753,'P2 Origin'!$C$21:$M$176,6,0))*AJ753</f>
        <v>0</v>
      </c>
      <c r="AL753" s="166">
        <f t="shared" si="320"/>
        <v>0</v>
      </c>
      <c r="AM753" s="165">
        <f>(VLOOKUP($B753,'P2 Origin'!$C$21:$M$176,7,0))*AL753</f>
        <v>0</v>
      </c>
      <c r="AN753" s="166">
        <f t="shared" si="321"/>
        <v>0</v>
      </c>
      <c r="AO753" s="165">
        <f>(VLOOKUP($B753,'P2 Origin'!$C$21:$M$176,8,0))*AN753</f>
        <v>0</v>
      </c>
      <c r="AP753" s="166">
        <f t="shared" si="322"/>
        <v>0</v>
      </c>
      <c r="AQ753" s="165">
        <f>(VLOOKUP($B753,'P2 Origin'!$C$21:$M$176,9,0))*AP753</f>
        <v>0</v>
      </c>
      <c r="AR753" s="155">
        <f t="shared" si="323"/>
        <v>1</v>
      </c>
      <c r="AS753" s="164">
        <f>(VLOOKUP(B753,'P2 Origin'!$C$21:$M$176,10,0))*K753</f>
        <v>0</v>
      </c>
      <c r="AT753" s="164">
        <f>(VLOOKUP(B753,'P2 Origin'!$C$21:$M$176,11,0))*J753</f>
        <v>0</v>
      </c>
      <c r="AU753" s="167">
        <v>17</v>
      </c>
      <c r="AV753" s="168">
        <v>17</v>
      </c>
      <c r="AW753" s="169">
        <v>0</v>
      </c>
      <c r="AX753" s="170">
        <f>IF(AU753&gt;=0.1,'P3 Bureaumarge zee- en luchtvr.'!$D$12,0)</f>
        <v>0</v>
      </c>
      <c r="AY753" s="163">
        <f t="shared" si="324"/>
        <v>0</v>
      </c>
      <c r="AZ753" s="157" t="str">
        <f>VLOOKUP(D753,'P4 Destination'!$C$21:$O$176,13,0)</f>
        <v>USD</v>
      </c>
      <c r="BA753" s="164">
        <f t="shared" si="325"/>
        <v>0</v>
      </c>
      <c r="BB753" s="171">
        <f>IF(AU753&gt;0.1,(VLOOKUP(D753,'P4 Destination'!$C$21:$M$176,3,0))*I753,0)</f>
        <v>0</v>
      </c>
      <c r="BC753" s="172">
        <f t="shared" si="326"/>
        <v>0</v>
      </c>
      <c r="BD753" s="171">
        <f>(VLOOKUP($D753,'P4 Destination'!$C$21:$M$176,4,0))*BC753</f>
        <v>0</v>
      </c>
      <c r="BE753" s="172">
        <f t="shared" si="327"/>
        <v>0</v>
      </c>
      <c r="BF753" s="171">
        <f>(VLOOKUP($D753,'P4 Destination'!$C$21:$M$176,5,0))*BE753</f>
        <v>0</v>
      </c>
      <c r="BG753" s="172">
        <f t="shared" si="328"/>
        <v>17</v>
      </c>
      <c r="BH753" s="171">
        <f>(VLOOKUP($D753,'P4 Destination'!$C$21:$M$176,6,0))*BG753</f>
        <v>0</v>
      </c>
      <c r="BI753" s="172">
        <f t="shared" si="329"/>
        <v>0</v>
      </c>
      <c r="BJ753" s="171">
        <f>(VLOOKUP($D753,'P4 Destination'!$C$21:$M$176,7,0))*BI753</f>
        <v>0</v>
      </c>
      <c r="BK753" s="172">
        <f t="shared" si="330"/>
        <v>0</v>
      </c>
      <c r="BL753" s="171">
        <f>(VLOOKUP($D753,'P4 Destination'!$C$21:$M$176,8,0))*BK753</f>
        <v>0</v>
      </c>
      <c r="BM753" s="172">
        <f t="shared" si="331"/>
        <v>0</v>
      </c>
      <c r="BN753" s="171">
        <f>(VLOOKUP($D753,'P4 Destination'!$C$21:$M$176,9,0))*BM753</f>
        <v>0</v>
      </c>
      <c r="BO753" s="154">
        <f t="shared" si="332"/>
        <v>1</v>
      </c>
      <c r="BP753" s="171">
        <f>(VLOOKUP(D753,'P4 Destination'!$C$21:$M$176,10,0))*K753</f>
        <v>0</v>
      </c>
      <c r="BQ753" s="171">
        <f>(VLOOKUP(D753,'P4 Destination'!$C$21:$M$176,11,0))*J753</f>
        <v>0</v>
      </c>
      <c r="BR753" s="173">
        <f t="shared" si="333"/>
        <v>0</v>
      </c>
      <c r="BS753" s="173">
        <f>(AV753*2500)*'P6 Verzekering'!$E$11</f>
        <v>0</v>
      </c>
      <c r="BT753" s="173">
        <f>(AW753*2500)*'P6 Verzekering'!$E$12</f>
        <v>0</v>
      </c>
      <c r="BU753" s="173">
        <f>(L753*2500)*'P6 Verzekering'!$E$13</f>
        <v>0</v>
      </c>
      <c r="BV753" s="173">
        <f t="shared" si="334"/>
        <v>0</v>
      </c>
      <c r="BW753"/>
      <c r="BX753"/>
    </row>
    <row r="754" spans="1:76">
      <c r="A754" s="152" t="s">
        <v>2470</v>
      </c>
      <c r="B754" s="152" t="s">
        <v>219</v>
      </c>
      <c r="C754" s="152" t="s">
        <v>219</v>
      </c>
      <c r="D754" s="152" t="s">
        <v>320</v>
      </c>
      <c r="E754" s="152" t="s">
        <v>319</v>
      </c>
      <c r="F754" s="153">
        <f t="shared" si="308"/>
        <v>6</v>
      </c>
      <c r="G754" s="154">
        <v>1</v>
      </c>
      <c r="H754" s="154">
        <f>IFERROR(VLOOKUP(B754,'P2 Origin'!$C$21:$Q$176,15,FALSE),0)</f>
        <v>0</v>
      </c>
      <c r="I754" s="154">
        <f>IFERROR(VLOOKUP(D754,'P4 Destination'!$C$21:$Q$176,15,FALSE),0)</f>
        <v>0</v>
      </c>
      <c r="J754" s="155">
        <v>1</v>
      </c>
      <c r="K754" s="155"/>
      <c r="L754" s="156">
        <v>0</v>
      </c>
      <c r="M754" s="155">
        <v>0</v>
      </c>
      <c r="N754" s="155">
        <v>0</v>
      </c>
      <c r="O754" s="157">
        <f t="shared" si="309"/>
        <v>0</v>
      </c>
      <c r="P754" s="158">
        <f t="shared" si="310"/>
        <v>0</v>
      </c>
      <c r="Q754" s="159">
        <f>IFERROR(VLOOKUP(N754,'P1 Intra-Europees'!$A$15:$H$25,3,0),0)*P754</f>
        <v>0</v>
      </c>
      <c r="R754" s="160">
        <f t="shared" si="311"/>
        <v>0</v>
      </c>
      <c r="S754" s="159">
        <f>IFERROR(VLOOKUP(N754,'P1 Intra-Europees'!$A$15:$H$25,4,0),0)*R754</f>
        <v>0</v>
      </c>
      <c r="T754" s="160">
        <f t="shared" si="312"/>
        <v>0</v>
      </c>
      <c r="U754" s="159">
        <f>IFERROR(VLOOKUP(N754,'P1 Intra-Europees'!$A$15:$H$25,5,0),0)*T754</f>
        <v>0</v>
      </c>
      <c r="V754" s="160">
        <f t="shared" si="313"/>
        <v>0</v>
      </c>
      <c r="W754" s="159">
        <f>IFERROR(VLOOKUP(N754,'P1 Intra-Europees'!$A$15:$H$25,6,0),0)*V754</f>
        <v>0</v>
      </c>
      <c r="X754" s="160">
        <f t="shared" si="314"/>
        <v>0</v>
      </c>
      <c r="Y754" s="159">
        <f>IFERROR(VLOOKUP(N754,'P1 Intra-Europees'!$A$15:$H$25,7,0),0)*X754</f>
        <v>0</v>
      </c>
      <c r="Z754" s="161">
        <f t="shared" si="315"/>
        <v>0</v>
      </c>
      <c r="AA754" s="162">
        <f>IFERROR(VLOOKUP(N754,'P1 Intra-Europees'!$A$15:$H$25,8,0),0)*Z754</f>
        <v>0</v>
      </c>
      <c r="AB754" s="163">
        <f t="shared" si="316"/>
        <v>0</v>
      </c>
      <c r="AC754" s="157" t="str">
        <f>VLOOKUP(B754,'P2 Origin'!$C$21:$O$176,13,0)</f>
        <v>EUR</v>
      </c>
      <c r="AD754" s="164">
        <f t="shared" si="317"/>
        <v>0</v>
      </c>
      <c r="AE754" s="165">
        <f>IF(AU754&gt;0.1,VLOOKUP(B754,'P2 Origin'!$C$21:$M$176,3,0)*H754,0)</f>
        <v>0</v>
      </c>
      <c r="AF754" s="166">
        <f t="shared" si="318"/>
        <v>0</v>
      </c>
      <c r="AG754" s="165">
        <f>(VLOOKUP(B754,'P2 Origin'!$C$21:$M$176,4,0))*AF754</f>
        <v>0</v>
      </c>
      <c r="AH754" s="166">
        <f t="shared" si="319"/>
        <v>6</v>
      </c>
      <c r="AI754" s="165">
        <f>(VLOOKUP(B754,'P2 Origin'!$C$21:$M$176,5,0))*AH754</f>
        <v>0</v>
      </c>
      <c r="AJ754" s="166">
        <f t="shared" si="335"/>
        <v>0</v>
      </c>
      <c r="AK754" s="165">
        <f>(VLOOKUP(B754,'P2 Origin'!$C$21:$M$176,6,0))*AJ754</f>
        <v>0</v>
      </c>
      <c r="AL754" s="166">
        <f t="shared" si="320"/>
        <v>0</v>
      </c>
      <c r="AM754" s="165">
        <f>(VLOOKUP($B754,'P2 Origin'!$C$21:$M$176,7,0))*AL754</f>
        <v>0</v>
      </c>
      <c r="AN754" s="166">
        <f t="shared" si="321"/>
        <v>0</v>
      </c>
      <c r="AO754" s="165">
        <f>(VLOOKUP($B754,'P2 Origin'!$C$21:$M$176,8,0))*AN754</f>
        <v>0</v>
      </c>
      <c r="AP754" s="166">
        <f t="shared" si="322"/>
        <v>0</v>
      </c>
      <c r="AQ754" s="165">
        <f>(VLOOKUP($B754,'P2 Origin'!$C$21:$M$176,9,0))*AP754</f>
        <v>0</v>
      </c>
      <c r="AR754" s="155">
        <f t="shared" si="323"/>
        <v>1</v>
      </c>
      <c r="AS754" s="164">
        <f>(VLOOKUP(B754,'P2 Origin'!$C$21:$M$176,10,0))*K754</f>
        <v>0</v>
      </c>
      <c r="AT754" s="164">
        <f>(VLOOKUP(B754,'P2 Origin'!$C$21:$M$176,11,0))*J754</f>
        <v>0</v>
      </c>
      <c r="AU754" s="167">
        <v>6</v>
      </c>
      <c r="AV754" s="168">
        <v>6</v>
      </c>
      <c r="AW754" s="169">
        <v>0</v>
      </c>
      <c r="AX754" s="170">
        <f>IF(AU754&gt;=0.1,'P3 Bureaumarge zee- en luchtvr.'!$D$12,0)</f>
        <v>0</v>
      </c>
      <c r="AY754" s="163">
        <f t="shared" si="324"/>
        <v>0</v>
      </c>
      <c r="AZ754" s="157" t="str">
        <f>VLOOKUP(D754,'P4 Destination'!$C$21:$O$176,13,0)</f>
        <v>USD</v>
      </c>
      <c r="BA754" s="164">
        <f t="shared" si="325"/>
        <v>0</v>
      </c>
      <c r="BB754" s="171">
        <f>IF(AU754&gt;0.1,(VLOOKUP(D754,'P4 Destination'!$C$21:$M$176,3,0))*I754,0)</f>
        <v>0</v>
      </c>
      <c r="BC754" s="172">
        <f t="shared" si="326"/>
        <v>0</v>
      </c>
      <c r="BD754" s="171">
        <f>(VLOOKUP($D754,'P4 Destination'!$C$21:$M$176,4,0))*BC754</f>
        <v>0</v>
      </c>
      <c r="BE754" s="172">
        <f t="shared" si="327"/>
        <v>6</v>
      </c>
      <c r="BF754" s="171">
        <f>(VLOOKUP($D754,'P4 Destination'!$C$21:$M$176,5,0))*BE754</f>
        <v>0</v>
      </c>
      <c r="BG754" s="172">
        <f t="shared" si="328"/>
        <v>0</v>
      </c>
      <c r="BH754" s="171">
        <f>(VLOOKUP($D754,'P4 Destination'!$C$21:$M$176,6,0))*BG754</f>
        <v>0</v>
      </c>
      <c r="BI754" s="172">
        <f t="shared" si="329"/>
        <v>0</v>
      </c>
      <c r="BJ754" s="171">
        <f>(VLOOKUP($D754,'P4 Destination'!$C$21:$M$176,7,0))*BI754</f>
        <v>0</v>
      </c>
      <c r="BK754" s="172">
        <f t="shared" si="330"/>
        <v>0</v>
      </c>
      <c r="BL754" s="171">
        <f>(VLOOKUP($D754,'P4 Destination'!$C$21:$M$176,8,0))*BK754</f>
        <v>0</v>
      </c>
      <c r="BM754" s="172">
        <f t="shared" si="331"/>
        <v>0</v>
      </c>
      <c r="BN754" s="171">
        <f>(VLOOKUP($D754,'P4 Destination'!$C$21:$M$176,9,0))*BM754</f>
        <v>0</v>
      </c>
      <c r="BO754" s="154">
        <f t="shared" si="332"/>
        <v>1</v>
      </c>
      <c r="BP754" s="171">
        <f>(VLOOKUP(D754,'P4 Destination'!$C$21:$M$176,10,0))*K754</f>
        <v>0</v>
      </c>
      <c r="BQ754" s="171">
        <f>(VLOOKUP(D754,'P4 Destination'!$C$21:$M$176,11,0))*J754</f>
        <v>0</v>
      </c>
      <c r="BR754" s="173">
        <f t="shared" si="333"/>
        <v>0</v>
      </c>
      <c r="BS754" s="173">
        <f>(AV754*2500)*'P6 Verzekering'!$E$11</f>
        <v>0</v>
      </c>
      <c r="BT754" s="173">
        <f>(AW754*2500)*'P6 Verzekering'!$E$12</f>
        <v>0</v>
      </c>
      <c r="BU754" s="173">
        <f>(L754*2500)*'P6 Verzekering'!$E$13</f>
        <v>0</v>
      </c>
      <c r="BV754" s="173">
        <f t="shared" si="334"/>
        <v>0</v>
      </c>
      <c r="BW754"/>
      <c r="BX754"/>
    </row>
    <row r="755" spans="1:76">
      <c r="A755" s="152" t="s">
        <v>2471</v>
      </c>
      <c r="B755" s="152" t="s">
        <v>219</v>
      </c>
      <c r="C755" s="152" t="s">
        <v>219</v>
      </c>
      <c r="D755" s="152" t="s">
        <v>320</v>
      </c>
      <c r="E755" s="152" t="s">
        <v>319</v>
      </c>
      <c r="F755" s="153">
        <f t="shared" si="308"/>
        <v>20</v>
      </c>
      <c r="G755" s="154">
        <v>1</v>
      </c>
      <c r="H755" s="154">
        <f>IFERROR(VLOOKUP(B755,'P2 Origin'!$C$21:$Q$176,15,FALSE),0)</f>
        <v>0</v>
      </c>
      <c r="I755" s="154">
        <f>IFERROR(VLOOKUP(D755,'P4 Destination'!$C$21:$Q$176,15,FALSE),0)</f>
        <v>0</v>
      </c>
      <c r="J755" s="155">
        <v>1</v>
      </c>
      <c r="K755" s="155"/>
      <c r="L755" s="156">
        <v>0</v>
      </c>
      <c r="M755" s="155">
        <v>0</v>
      </c>
      <c r="N755" s="155">
        <v>0</v>
      </c>
      <c r="O755" s="157">
        <f t="shared" si="309"/>
        <v>0</v>
      </c>
      <c r="P755" s="158">
        <f t="shared" si="310"/>
        <v>0</v>
      </c>
      <c r="Q755" s="159">
        <f>IFERROR(VLOOKUP(N755,'P1 Intra-Europees'!$A$15:$H$25,3,0),0)*P755</f>
        <v>0</v>
      </c>
      <c r="R755" s="160">
        <f t="shared" si="311"/>
        <v>0</v>
      </c>
      <c r="S755" s="159">
        <f>IFERROR(VLOOKUP(N755,'P1 Intra-Europees'!$A$15:$H$25,4,0),0)*R755</f>
        <v>0</v>
      </c>
      <c r="T755" s="160">
        <f t="shared" si="312"/>
        <v>0</v>
      </c>
      <c r="U755" s="159">
        <f>IFERROR(VLOOKUP(N755,'P1 Intra-Europees'!$A$15:$H$25,5,0),0)*T755</f>
        <v>0</v>
      </c>
      <c r="V755" s="160">
        <f t="shared" si="313"/>
        <v>0</v>
      </c>
      <c r="W755" s="159">
        <f>IFERROR(VLOOKUP(N755,'P1 Intra-Europees'!$A$15:$H$25,6,0),0)*V755</f>
        <v>0</v>
      </c>
      <c r="X755" s="160">
        <f t="shared" si="314"/>
        <v>0</v>
      </c>
      <c r="Y755" s="159">
        <f>IFERROR(VLOOKUP(N755,'P1 Intra-Europees'!$A$15:$H$25,7,0),0)*X755</f>
        <v>0</v>
      </c>
      <c r="Z755" s="161">
        <f t="shared" si="315"/>
        <v>0</v>
      </c>
      <c r="AA755" s="162">
        <f>IFERROR(VLOOKUP(N755,'P1 Intra-Europees'!$A$15:$H$25,8,0),0)*Z755</f>
        <v>0</v>
      </c>
      <c r="AB755" s="163">
        <f t="shared" si="316"/>
        <v>0</v>
      </c>
      <c r="AC755" s="157" t="str">
        <f>VLOOKUP(B755,'P2 Origin'!$C$21:$O$176,13,0)</f>
        <v>EUR</v>
      </c>
      <c r="AD755" s="164">
        <f t="shared" si="317"/>
        <v>0</v>
      </c>
      <c r="AE755" s="165">
        <f>IF(AU755&gt;0.1,VLOOKUP(B755,'P2 Origin'!$C$21:$M$176,3,0)*H755,0)</f>
        <v>0</v>
      </c>
      <c r="AF755" s="166">
        <f t="shared" si="318"/>
        <v>0</v>
      </c>
      <c r="AG755" s="165">
        <f>(VLOOKUP(B755,'P2 Origin'!$C$21:$M$176,4,0))*AF755</f>
        <v>0</v>
      </c>
      <c r="AH755" s="166">
        <f t="shared" si="319"/>
        <v>0</v>
      </c>
      <c r="AI755" s="165">
        <f>(VLOOKUP(B755,'P2 Origin'!$C$21:$M$176,5,0))*AH755</f>
        <v>0</v>
      </c>
      <c r="AJ755" s="166">
        <f t="shared" si="335"/>
        <v>20</v>
      </c>
      <c r="AK755" s="165">
        <f>(VLOOKUP(B755,'P2 Origin'!$C$21:$M$176,6,0))*AJ755</f>
        <v>0</v>
      </c>
      <c r="AL755" s="166">
        <f t="shared" si="320"/>
        <v>0</v>
      </c>
      <c r="AM755" s="165">
        <f>(VLOOKUP($B755,'P2 Origin'!$C$21:$M$176,7,0))*AL755</f>
        <v>0</v>
      </c>
      <c r="AN755" s="166">
        <f t="shared" si="321"/>
        <v>0</v>
      </c>
      <c r="AO755" s="165">
        <f>(VLOOKUP($B755,'P2 Origin'!$C$21:$M$176,8,0))*AN755</f>
        <v>0</v>
      </c>
      <c r="AP755" s="166">
        <f t="shared" si="322"/>
        <v>0</v>
      </c>
      <c r="AQ755" s="165">
        <f>(VLOOKUP($B755,'P2 Origin'!$C$21:$M$176,9,0))*AP755</f>
        <v>0</v>
      </c>
      <c r="AR755" s="155">
        <f t="shared" si="323"/>
        <v>1</v>
      </c>
      <c r="AS755" s="164">
        <f>(VLOOKUP(B755,'P2 Origin'!$C$21:$M$176,10,0))*K755</f>
        <v>0</v>
      </c>
      <c r="AT755" s="164">
        <f>(VLOOKUP(B755,'P2 Origin'!$C$21:$M$176,11,0))*J755</f>
        <v>0</v>
      </c>
      <c r="AU755" s="167">
        <v>20</v>
      </c>
      <c r="AV755" s="168">
        <v>20</v>
      </c>
      <c r="AW755" s="169">
        <v>0</v>
      </c>
      <c r="AX755" s="170">
        <f>IF(AU755&gt;=0.1,'P3 Bureaumarge zee- en luchtvr.'!$D$12,0)</f>
        <v>0</v>
      </c>
      <c r="AY755" s="163">
        <f t="shared" si="324"/>
        <v>0</v>
      </c>
      <c r="AZ755" s="157" t="str">
        <f>VLOOKUP(D755,'P4 Destination'!$C$21:$O$176,13,0)</f>
        <v>USD</v>
      </c>
      <c r="BA755" s="164">
        <f t="shared" si="325"/>
        <v>0</v>
      </c>
      <c r="BB755" s="171">
        <f>IF(AU755&gt;0.1,(VLOOKUP(D755,'P4 Destination'!$C$21:$M$176,3,0))*I755,0)</f>
        <v>0</v>
      </c>
      <c r="BC755" s="172">
        <f t="shared" si="326"/>
        <v>0</v>
      </c>
      <c r="BD755" s="171">
        <f>(VLOOKUP($D755,'P4 Destination'!$C$21:$M$176,4,0))*BC755</f>
        <v>0</v>
      </c>
      <c r="BE755" s="172">
        <f t="shared" si="327"/>
        <v>0</v>
      </c>
      <c r="BF755" s="171">
        <f>(VLOOKUP($D755,'P4 Destination'!$C$21:$M$176,5,0))*BE755</f>
        <v>0</v>
      </c>
      <c r="BG755" s="172">
        <f t="shared" si="328"/>
        <v>20</v>
      </c>
      <c r="BH755" s="171">
        <f>(VLOOKUP($D755,'P4 Destination'!$C$21:$M$176,6,0))*BG755</f>
        <v>0</v>
      </c>
      <c r="BI755" s="172">
        <f t="shared" si="329"/>
        <v>0</v>
      </c>
      <c r="BJ755" s="171">
        <f>(VLOOKUP($D755,'P4 Destination'!$C$21:$M$176,7,0))*BI755</f>
        <v>0</v>
      </c>
      <c r="BK755" s="172">
        <f t="shared" si="330"/>
        <v>0</v>
      </c>
      <c r="BL755" s="171">
        <f>(VLOOKUP($D755,'P4 Destination'!$C$21:$M$176,8,0))*BK755</f>
        <v>0</v>
      </c>
      <c r="BM755" s="172">
        <f t="shared" si="331"/>
        <v>0</v>
      </c>
      <c r="BN755" s="171">
        <f>(VLOOKUP($D755,'P4 Destination'!$C$21:$M$176,9,0))*BM755</f>
        <v>0</v>
      </c>
      <c r="BO755" s="154">
        <f t="shared" si="332"/>
        <v>1</v>
      </c>
      <c r="BP755" s="171">
        <f>(VLOOKUP(D755,'P4 Destination'!$C$21:$M$176,10,0))*K755</f>
        <v>0</v>
      </c>
      <c r="BQ755" s="171">
        <f>(VLOOKUP(D755,'P4 Destination'!$C$21:$M$176,11,0))*J755</f>
        <v>0</v>
      </c>
      <c r="BR755" s="173">
        <f t="shared" si="333"/>
        <v>0</v>
      </c>
      <c r="BS755" s="173">
        <f>(AV755*2500)*'P6 Verzekering'!$E$11</f>
        <v>0</v>
      </c>
      <c r="BT755" s="173">
        <f>(AW755*2500)*'P6 Verzekering'!$E$12</f>
        <v>0</v>
      </c>
      <c r="BU755" s="173">
        <f>(L755*2500)*'P6 Verzekering'!$E$13</f>
        <v>0</v>
      </c>
      <c r="BV755" s="173">
        <f t="shared" si="334"/>
        <v>0</v>
      </c>
      <c r="BW755"/>
      <c r="BX755"/>
    </row>
    <row r="756" spans="1:76">
      <c r="A756" s="152" t="s">
        <v>2472</v>
      </c>
      <c r="B756" s="152" t="s">
        <v>219</v>
      </c>
      <c r="C756" s="152" t="s">
        <v>219</v>
      </c>
      <c r="D756" s="152" t="s">
        <v>320</v>
      </c>
      <c r="E756" s="152" t="s">
        <v>319</v>
      </c>
      <c r="F756" s="153">
        <f t="shared" si="308"/>
        <v>30</v>
      </c>
      <c r="G756" s="154">
        <v>1</v>
      </c>
      <c r="H756" s="154">
        <f>IFERROR(VLOOKUP(B756,'P2 Origin'!$C$21:$Q$176,15,FALSE),0)</f>
        <v>0</v>
      </c>
      <c r="I756" s="154">
        <f>IFERROR(VLOOKUP(D756,'P4 Destination'!$C$21:$Q$176,15,FALSE),0)</f>
        <v>0</v>
      </c>
      <c r="J756" s="155">
        <v>1</v>
      </c>
      <c r="K756" s="155"/>
      <c r="L756" s="156">
        <v>0</v>
      </c>
      <c r="M756" s="155">
        <v>0</v>
      </c>
      <c r="N756" s="155">
        <v>0</v>
      </c>
      <c r="O756" s="157">
        <f t="shared" si="309"/>
        <v>0</v>
      </c>
      <c r="P756" s="158">
        <f t="shared" si="310"/>
        <v>0</v>
      </c>
      <c r="Q756" s="159">
        <f>IFERROR(VLOOKUP(N756,'P1 Intra-Europees'!$A$15:$H$25,3,0),0)*P756</f>
        <v>0</v>
      </c>
      <c r="R756" s="160">
        <f t="shared" si="311"/>
        <v>0</v>
      </c>
      <c r="S756" s="159">
        <f>IFERROR(VLOOKUP(N756,'P1 Intra-Europees'!$A$15:$H$25,4,0),0)*R756</f>
        <v>0</v>
      </c>
      <c r="T756" s="160">
        <f t="shared" si="312"/>
        <v>0</v>
      </c>
      <c r="U756" s="159">
        <f>IFERROR(VLOOKUP(N756,'P1 Intra-Europees'!$A$15:$H$25,5,0),0)*T756</f>
        <v>0</v>
      </c>
      <c r="V756" s="160">
        <f t="shared" si="313"/>
        <v>0</v>
      </c>
      <c r="W756" s="159">
        <f>IFERROR(VLOOKUP(N756,'P1 Intra-Europees'!$A$15:$H$25,6,0),0)*V756</f>
        <v>0</v>
      </c>
      <c r="X756" s="160">
        <f t="shared" si="314"/>
        <v>0</v>
      </c>
      <c r="Y756" s="159">
        <f>IFERROR(VLOOKUP(N756,'P1 Intra-Europees'!$A$15:$H$25,7,0),0)*X756</f>
        <v>0</v>
      </c>
      <c r="Z756" s="161">
        <f t="shared" si="315"/>
        <v>0</v>
      </c>
      <c r="AA756" s="162">
        <f>IFERROR(VLOOKUP(N756,'P1 Intra-Europees'!$A$15:$H$25,8,0),0)*Z756</f>
        <v>0</v>
      </c>
      <c r="AB756" s="163">
        <f t="shared" si="316"/>
        <v>0</v>
      </c>
      <c r="AC756" s="157" t="str">
        <f>VLOOKUP(B756,'P2 Origin'!$C$21:$O$176,13,0)</f>
        <v>EUR</v>
      </c>
      <c r="AD756" s="164">
        <f t="shared" si="317"/>
        <v>0</v>
      </c>
      <c r="AE756" s="165">
        <f>IF(AU756&gt;0.1,VLOOKUP(B756,'P2 Origin'!$C$21:$M$176,3,0)*H756,0)</f>
        <v>0</v>
      </c>
      <c r="AF756" s="166">
        <f t="shared" si="318"/>
        <v>0</v>
      </c>
      <c r="AG756" s="165">
        <f>(VLOOKUP(B756,'P2 Origin'!$C$21:$M$176,4,0))*AF756</f>
        <v>0</v>
      </c>
      <c r="AH756" s="166">
        <f t="shared" si="319"/>
        <v>0</v>
      </c>
      <c r="AI756" s="165">
        <f>(VLOOKUP(B756,'P2 Origin'!$C$21:$M$176,5,0))*AH756</f>
        <v>0</v>
      </c>
      <c r="AJ756" s="166">
        <f t="shared" si="335"/>
        <v>0</v>
      </c>
      <c r="AK756" s="165">
        <f>(VLOOKUP(B756,'P2 Origin'!$C$21:$M$176,6,0))*AJ756</f>
        <v>0</v>
      </c>
      <c r="AL756" s="166">
        <f t="shared" si="320"/>
        <v>30</v>
      </c>
      <c r="AM756" s="165">
        <f>(VLOOKUP($B756,'P2 Origin'!$C$21:$M$176,7,0))*AL756</f>
        <v>0</v>
      </c>
      <c r="AN756" s="166">
        <f t="shared" si="321"/>
        <v>0</v>
      </c>
      <c r="AO756" s="165">
        <f>(VLOOKUP($B756,'P2 Origin'!$C$21:$M$176,8,0))*AN756</f>
        <v>0</v>
      </c>
      <c r="AP756" s="166">
        <f t="shared" si="322"/>
        <v>0</v>
      </c>
      <c r="AQ756" s="165">
        <f>(VLOOKUP($B756,'P2 Origin'!$C$21:$M$176,9,0))*AP756</f>
        <v>0</v>
      </c>
      <c r="AR756" s="155">
        <f t="shared" si="323"/>
        <v>1</v>
      </c>
      <c r="AS756" s="164">
        <f>(VLOOKUP(B756,'P2 Origin'!$C$21:$M$176,10,0))*K756</f>
        <v>0</v>
      </c>
      <c r="AT756" s="164">
        <f>(VLOOKUP(B756,'P2 Origin'!$C$21:$M$176,11,0))*J756</f>
        <v>0</v>
      </c>
      <c r="AU756" s="167">
        <v>30</v>
      </c>
      <c r="AV756" s="168">
        <v>30</v>
      </c>
      <c r="AW756" s="169">
        <v>0</v>
      </c>
      <c r="AX756" s="170">
        <f>IF(AU756&gt;=0.1,'P3 Bureaumarge zee- en luchtvr.'!$D$12,0)</f>
        <v>0</v>
      </c>
      <c r="AY756" s="163">
        <f t="shared" si="324"/>
        <v>0</v>
      </c>
      <c r="AZ756" s="157" t="str">
        <f>VLOOKUP(D756,'P4 Destination'!$C$21:$O$176,13,0)</f>
        <v>USD</v>
      </c>
      <c r="BA756" s="164">
        <f t="shared" si="325"/>
        <v>0</v>
      </c>
      <c r="BB756" s="171">
        <f>IF(AU756&gt;0.1,(VLOOKUP(D756,'P4 Destination'!$C$21:$M$176,3,0))*I756,0)</f>
        <v>0</v>
      </c>
      <c r="BC756" s="172">
        <f t="shared" si="326"/>
        <v>0</v>
      </c>
      <c r="BD756" s="171">
        <f>(VLOOKUP($D756,'P4 Destination'!$C$21:$M$176,4,0))*BC756</f>
        <v>0</v>
      </c>
      <c r="BE756" s="172">
        <f t="shared" si="327"/>
        <v>0</v>
      </c>
      <c r="BF756" s="171">
        <f>(VLOOKUP($D756,'P4 Destination'!$C$21:$M$176,5,0))*BE756</f>
        <v>0</v>
      </c>
      <c r="BG756" s="172">
        <f t="shared" si="328"/>
        <v>0</v>
      </c>
      <c r="BH756" s="171">
        <f>(VLOOKUP($D756,'P4 Destination'!$C$21:$M$176,6,0))*BG756</f>
        <v>0</v>
      </c>
      <c r="BI756" s="172">
        <f t="shared" si="329"/>
        <v>30</v>
      </c>
      <c r="BJ756" s="171">
        <f>(VLOOKUP($D756,'P4 Destination'!$C$21:$M$176,7,0))*BI756</f>
        <v>0</v>
      </c>
      <c r="BK756" s="172">
        <f t="shared" si="330"/>
        <v>0</v>
      </c>
      <c r="BL756" s="171">
        <f>(VLOOKUP($D756,'P4 Destination'!$C$21:$M$176,8,0))*BK756</f>
        <v>0</v>
      </c>
      <c r="BM756" s="172">
        <f t="shared" si="331"/>
        <v>0</v>
      </c>
      <c r="BN756" s="171">
        <f>(VLOOKUP($D756,'P4 Destination'!$C$21:$M$176,9,0))*BM756</f>
        <v>0</v>
      </c>
      <c r="BO756" s="154">
        <f t="shared" si="332"/>
        <v>1</v>
      </c>
      <c r="BP756" s="171">
        <f>(VLOOKUP(D756,'P4 Destination'!$C$21:$M$176,10,0))*K756</f>
        <v>0</v>
      </c>
      <c r="BQ756" s="171">
        <f>(VLOOKUP(D756,'P4 Destination'!$C$21:$M$176,11,0))*J756</f>
        <v>0</v>
      </c>
      <c r="BR756" s="173">
        <f t="shared" si="333"/>
        <v>0</v>
      </c>
      <c r="BS756" s="173">
        <f>(AV756*2500)*'P6 Verzekering'!$E$11</f>
        <v>0</v>
      </c>
      <c r="BT756" s="173">
        <f>(AW756*2500)*'P6 Verzekering'!$E$12</f>
        <v>0</v>
      </c>
      <c r="BU756" s="173">
        <f>(L756*2500)*'P6 Verzekering'!$E$13</f>
        <v>0</v>
      </c>
      <c r="BV756" s="173">
        <f t="shared" si="334"/>
        <v>0</v>
      </c>
      <c r="BW756"/>
      <c r="BX756"/>
    </row>
    <row r="757" spans="1:76">
      <c r="A757" s="152" t="s">
        <v>2475</v>
      </c>
      <c r="B757" s="152" t="s">
        <v>219</v>
      </c>
      <c r="C757" s="152" t="s">
        <v>219</v>
      </c>
      <c r="D757" s="152" t="s">
        <v>320</v>
      </c>
      <c r="E757" s="152" t="s">
        <v>319</v>
      </c>
      <c r="F757" s="153">
        <f t="shared" si="308"/>
        <v>7</v>
      </c>
      <c r="G757" s="154">
        <v>1</v>
      </c>
      <c r="H757" s="154">
        <f>IFERROR(VLOOKUP(B757,'P2 Origin'!$C$21:$Q$176,15,FALSE),0)</f>
        <v>0</v>
      </c>
      <c r="I757" s="154">
        <f>IFERROR(VLOOKUP(D757,'P4 Destination'!$C$21:$Q$176,15,FALSE),0)</f>
        <v>0</v>
      </c>
      <c r="J757" s="155">
        <v>1</v>
      </c>
      <c r="K757" s="155"/>
      <c r="L757" s="156">
        <v>0</v>
      </c>
      <c r="M757" s="155">
        <v>0</v>
      </c>
      <c r="N757" s="155">
        <v>0</v>
      </c>
      <c r="O757" s="157">
        <f t="shared" si="309"/>
        <v>0</v>
      </c>
      <c r="P757" s="158">
        <f t="shared" si="310"/>
        <v>0</v>
      </c>
      <c r="Q757" s="159">
        <f>IFERROR(VLOOKUP(N757,'P1 Intra-Europees'!$A$15:$H$25,3,0),0)*P757</f>
        <v>0</v>
      </c>
      <c r="R757" s="160">
        <f t="shared" si="311"/>
        <v>0</v>
      </c>
      <c r="S757" s="159">
        <f>IFERROR(VLOOKUP(N757,'P1 Intra-Europees'!$A$15:$H$25,4,0),0)*R757</f>
        <v>0</v>
      </c>
      <c r="T757" s="160">
        <f t="shared" si="312"/>
        <v>0</v>
      </c>
      <c r="U757" s="159">
        <f>IFERROR(VLOOKUP(N757,'P1 Intra-Europees'!$A$15:$H$25,5,0),0)*T757</f>
        <v>0</v>
      </c>
      <c r="V757" s="160">
        <f t="shared" si="313"/>
        <v>0</v>
      </c>
      <c r="W757" s="159">
        <f>IFERROR(VLOOKUP(N757,'P1 Intra-Europees'!$A$15:$H$25,6,0),0)*V757</f>
        <v>0</v>
      </c>
      <c r="X757" s="160">
        <f t="shared" si="314"/>
        <v>0</v>
      </c>
      <c r="Y757" s="159">
        <f>IFERROR(VLOOKUP(N757,'P1 Intra-Europees'!$A$15:$H$25,7,0),0)*X757</f>
        <v>0</v>
      </c>
      <c r="Z757" s="161">
        <f t="shared" si="315"/>
        <v>0</v>
      </c>
      <c r="AA757" s="162">
        <f>IFERROR(VLOOKUP(N757,'P1 Intra-Europees'!$A$15:$H$25,8,0),0)*Z757</f>
        <v>0</v>
      </c>
      <c r="AB757" s="163">
        <f t="shared" si="316"/>
        <v>0</v>
      </c>
      <c r="AC757" s="157" t="str">
        <f>VLOOKUP(B757,'P2 Origin'!$C$21:$O$176,13,0)</f>
        <v>EUR</v>
      </c>
      <c r="AD757" s="164">
        <f t="shared" si="317"/>
        <v>0</v>
      </c>
      <c r="AE757" s="165">
        <f>IF(AU757&gt;0.1,VLOOKUP(B757,'P2 Origin'!$C$21:$M$176,3,0)*H757,0)</f>
        <v>0</v>
      </c>
      <c r="AF757" s="166">
        <f t="shared" si="318"/>
        <v>0</v>
      </c>
      <c r="AG757" s="165">
        <f>(VLOOKUP(B757,'P2 Origin'!$C$21:$M$176,4,0))*AF757</f>
        <v>0</v>
      </c>
      <c r="AH757" s="166">
        <f t="shared" si="319"/>
        <v>7</v>
      </c>
      <c r="AI757" s="165">
        <f>(VLOOKUP(B757,'P2 Origin'!$C$21:$M$176,5,0))*AH757</f>
        <v>0</v>
      </c>
      <c r="AJ757" s="166">
        <f t="shared" si="335"/>
        <v>0</v>
      </c>
      <c r="AK757" s="165">
        <f>(VLOOKUP(B757,'P2 Origin'!$C$21:$M$176,6,0))*AJ757</f>
        <v>0</v>
      </c>
      <c r="AL757" s="166">
        <f t="shared" si="320"/>
        <v>0</v>
      </c>
      <c r="AM757" s="165">
        <f>(VLOOKUP($B757,'P2 Origin'!$C$21:$M$176,7,0))*AL757</f>
        <v>0</v>
      </c>
      <c r="AN757" s="166">
        <f t="shared" si="321"/>
        <v>0</v>
      </c>
      <c r="AO757" s="165">
        <f>(VLOOKUP($B757,'P2 Origin'!$C$21:$M$176,8,0))*AN757</f>
        <v>0</v>
      </c>
      <c r="AP757" s="166">
        <f t="shared" si="322"/>
        <v>0</v>
      </c>
      <c r="AQ757" s="165">
        <f>(VLOOKUP($B757,'P2 Origin'!$C$21:$M$176,9,0))*AP757</f>
        <v>0</v>
      </c>
      <c r="AR757" s="155">
        <f t="shared" si="323"/>
        <v>1</v>
      </c>
      <c r="AS757" s="164">
        <f>(VLOOKUP(B757,'P2 Origin'!$C$21:$M$176,10,0))*K757</f>
        <v>0</v>
      </c>
      <c r="AT757" s="164">
        <f>(VLOOKUP(B757,'P2 Origin'!$C$21:$M$176,11,0))*J757</f>
        <v>0</v>
      </c>
      <c r="AU757" s="167">
        <v>7</v>
      </c>
      <c r="AV757" s="168">
        <v>7</v>
      </c>
      <c r="AW757" s="169">
        <v>0</v>
      </c>
      <c r="AX757" s="170">
        <f>IF(AU757&gt;=0.1,'P3 Bureaumarge zee- en luchtvr.'!$D$12,0)</f>
        <v>0</v>
      </c>
      <c r="AY757" s="163">
        <f t="shared" si="324"/>
        <v>0</v>
      </c>
      <c r="AZ757" s="157" t="str">
        <f>VLOOKUP(D757,'P4 Destination'!$C$21:$O$176,13,0)</f>
        <v>USD</v>
      </c>
      <c r="BA757" s="164">
        <f t="shared" si="325"/>
        <v>0</v>
      </c>
      <c r="BB757" s="171">
        <f>IF(AU757&gt;0.1,(VLOOKUP(D757,'P4 Destination'!$C$21:$M$176,3,0))*I757,0)</f>
        <v>0</v>
      </c>
      <c r="BC757" s="172">
        <f t="shared" si="326"/>
        <v>0</v>
      </c>
      <c r="BD757" s="171">
        <f>(VLOOKUP($D757,'P4 Destination'!$C$21:$M$176,4,0))*BC757</f>
        <v>0</v>
      </c>
      <c r="BE757" s="172">
        <f t="shared" si="327"/>
        <v>7</v>
      </c>
      <c r="BF757" s="171">
        <f>(VLOOKUP($D757,'P4 Destination'!$C$21:$M$176,5,0))*BE757</f>
        <v>0</v>
      </c>
      <c r="BG757" s="172">
        <f t="shared" si="328"/>
        <v>0</v>
      </c>
      <c r="BH757" s="171">
        <f>(VLOOKUP($D757,'P4 Destination'!$C$21:$M$176,6,0))*BG757</f>
        <v>0</v>
      </c>
      <c r="BI757" s="172">
        <f t="shared" si="329"/>
        <v>0</v>
      </c>
      <c r="BJ757" s="171">
        <f>(VLOOKUP($D757,'P4 Destination'!$C$21:$M$176,7,0))*BI757</f>
        <v>0</v>
      </c>
      <c r="BK757" s="172">
        <f t="shared" si="330"/>
        <v>0</v>
      </c>
      <c r="BL757" s="171">
        <f>(VLOOKUP($D757,'P4 Destination'!$C$21:$M$176,8,0))*BK757</f>
        <v>0</v>
      </c>
      <c r="BM757" s="172">
        <f t="shared" si="331"/>
        <v>0</v>
      </c>
      <c r="BN757" s="171">
        <f>(VLOOKUP($D757,'P4 Destination'!$C$21:$M$176,9,0))*BM757</f>
        <v>0</v>
      </c>
      <c r="BO757" s="154">
        <f t="shared" si="332"/>
        <v>1</v>
      </c>
      <c r="BP757" s="171">
        <f>(VLOOKUP(D757,'P4 Destination'!$C$21:$M$176,10,0))*K757</f>
        <v>0</v>
      </c>
      <c r="BQ757" s="171">
        <f>(VLOOKUP(D757,'P4 Destination'!$C$21:$M$176,11,0))*J757</f>
        <v>0</v>
      </c>
      <c r="BR757" s="173">
        <f t="shared" si="333"/>
        <v>0</v>
      </c>
      <c r="BS757" s="173">
        <f>(AV757*2500)*'P6 Verzekering'!$E$11</f>
        <v>0</v>
      </c>
      <c r="BT757" s="173">
        <f>(AW757*2500)*'P6 Verzekering'!$E$12</f>
        <v>0</v>
      </c>
      <c r="BU757" s="173">
        <f>(L757*2500)*'P6 Verzekering'!$E$13</f>
        <v>0</v>
      </c>
      <c r="BV757" s="173">
        <f t="shared" si="334"/>
        <v>0</v>
      </c>
      <c r="BW757"/>
      <c r="BX757"/>
    </row>
    <row r="758" spans="1:76">
      <c r="A758" s="152" t="s">
        <v>2481</v>
      </c>
      <c r="B758" s="152" t="s">
        <v>219</v>
      </c>
      <c r="C758" s="152" t="s">
        <v>219</v>
      </c>
      <c r="D758" s="152" t="s">
        <v>320</v>
      </c>
      <c r="E758" s="152" t="s">
        <v>319</v>
      </c>
      <c r="F758" s="153">
        <f t="shared" si="308"/>
        <v>24</v>
      </c>
      <c r="G758" s="154">
        <v>1</v>
      </c>
      <c r="H758" s="154">
        <f>IFERROR(VLOOKUP(B758,'P2 Origin'!$C$21:$Q$176,15,FALSE),0)</f>
        <v>0</v>
      </c>
      <c r="I758" s="154">
        <f>IFERROR(VLOOKUP(D758,'P4 Destination'!$C$21:$Q$176,15,FALSE),0)</f>
        <v>0</v>
      </c>
      <c r="J758" s="155">
        <v>1</v>
      </c>
      <c r="K758" s="155"/>
      <c r="L758" s="156">
        <v>0</v>
      </c>
      <c r="M758" s="155">
        <v>0</v>
      </c>
      <c r="N758" s="155">
        <v>0</v>
      </c>
      <c r="O758" s="157">
        <f t="shared" si="309"/>
        <v>0</v>
      </c>
      <c r="P758" s="158">
        <f t="shared" si="310"/>
        <v>0</v>
      </c>
      <c r="Q758" s="159">
        <f>IFERROR(VLOOKUP(N758,'P1 Intra-Europees'!$A$15:$H$25,3,0),0)*P758</f>
        <v>0</v>
      </c>
      <c r="R758" s="160">
        <f t="shared" si="311"/>
        <v>0</v>
      </c>
      <c r="S758" s="159">
        <f>IFERROR(VLOOKUP(N758,'P1 Intra-Europees'!$A$15:$H$25,4,0),0)*R758</f>
        <v>0</v>
      </c>
      <c r="T758" s="160">
        <f t="shared" si="312"/>
        <v>0</v>
      </c>
      <c r="U758" s="159">
        <f>IFERROR(VLOOKUP(N758,'P1 Intra-Europees'!$A$15:$H$25,5,0),0)*T758</f>
        <v>0</v>
      </c>
      <c r="V758" s="160">
        <f t="shared" si="313"/>
        <v>0</v>
      </c>
      <c r="W758" s="159">
        <f>IFERROR(VLOOKUP(N758,'P1 Intra-Europees'!$A$15:$H$25,6,0),0)*V758</f>
        <v>0</v>
      </c>
      <c r="X758" s="160">
        <f t="shared" si="314"/>
        <v>0</v>
      </c>
      <c r="Y758" s="159">
        <f>IFERROR(VLOOKUP(N758,'P1 Intra-Europees'!$A$15:$H$25,7,0),0)*X758</f>
        <v>0</v>
      </c>
      <c r="Z758" s="161">
        <f t="shared" si="315"/>
        <v>0</v>
      </c>
      <c r="AA758" s="162">
        <f>IFERROR(VLOOKUP(N758,'P1 Intra-Europees'!$A$15:$H$25,8,0),0)*Z758</f>
        <v>0</v>
      </c>
      <c r="AB758" s="163">
        <f t="shared" si="316"/>
        <v>0</v>
      </c>
      <c r="AC758" s="157" t="str">
        <f>VLOOKUP(B758,'P2 Origin'!$C$21:$O$176,13,0)</f>
        <v>EUR</v>
      </c>
      <c r="AD758" s="164">
        <f t="shared" si="317"/>
        <v>0</v>
      </c>
      <c r="AE758" s="165">
        <f>IF(AU758&gt;0.1,VLOOKUP(B758,'P2 Origin'!$C$21:$M$176,3,0)*H758,0)</f>
        <v>0</v>
      </c>
      <c r="AF758" s="166">
        <f t="shared" si="318"/>
        <v>0</v>
      </c>
      <c r="AG758" s="165">
        <f>(VLOOKUP(B758,'P2 Origin'!$C$21:$M$176,4,0))*AF758</f>
        <v>0</v>
      </c>
      <c r="AH758" s="166">
        <f t="shared" si="319"/>
        <v>0</v>
      </c>
      <c r="AI758" s="165">
        <f>(VLOOKUP(B758,'P2 Origin'!$C$21:$M$176,5,0))*AH758</f>
        <v>0</v>
      </c>
      <c r="AJ758" s="166">
        <f t="shared" si="335"/>
        <v>24</v>
      </c>
      <c r="AK758" s="165">
        <f>(VLOOKUP(B758,'P2 Origin'!$C$21:$M$176,6,0))*AJ758</f>
        <v>0</v>
      </c>
      <c r="AL758" s="166">
        <f t="shared" si="320"/>
        <v>0</v>
      </c>
      <c r="AM758" s="165">
        <f>(VLOOKUP($B758,'P2 Origin'!$C$21:$M$176,7,0))*AL758</f>
        <v>0</v>
      </c>
      <c r="AN758" s="166">
        <f t="shared" si="321"/>
        <v>0</v>
      </c>
      <c r="AO758" s="165">
        <f>(VLOOKUP($B758,'P2 Origin'!$C$21:$M$176,8,0))*AN758</f>
        <v>0</v>
      </c>
      <c r="AP758" s="166">
        <f t="shared" si="322"/>
        <v>0</v>
      </c>
      <c r="AQ758" s="165">
        <f>(VLOOKUP($B758,'P2 Origin'!$C$21:$M$176,9,0))*AP758</f>
        <v>0</v>
      </c>
      <c r="AR758" s="155">
        <f t="shared" si="323"/>
        <v>1</v>
      </c>
      <c r="AS758" s="164">
        <f>(VLOOKUP(B758,'P2 Origin'!$C$21:$M$176,10,0))*K758</f>
        <v>0</v>
      </c>
      <c r="AT758" s="164">
        <f>(VLOOKUP(B758,'P2 Origin'!$C$21:$M$176,11,0))*J758</f>
        <v>0</v>
      </c>
      <c r="AU758" s="167">
        <v>24</v>
      </c>
      <c r="AV758" s="168">
        <v>24</v>
      </c>
      <c r="AW758" s="169">
        <v>0</v>
      </c>
      <c r="AX758" s="170">
        <f>IF(AU758&gt;=0.1,'P3 Bureaumarge zee- en luchtvr.'!$D$12,0)</f>
        <v>0</v>
      </c>
      <c r="AY758" s="163">
        <f t="shared" si="324"/>
        <v>0</v>
      </c>
      <c r="AZ758" s="157" t="str">
        <f>VLOOKUP(D758,'P4 Destination'!$C$21:$O$176,13,0)</f>
        <v>USD</v>
      </c>
      <c r="BA758" s="164">
        <f t="shared" si="325"/>
        <v>0</v>
      </c>
      <c r="BB758" s="171">
        <f>IF(AU758&gt;0.1,(VLOOKUP(D758,'P4 Destination'!$C$21:$M$176,3,0))*I758,0)</f>
        <v>0</v>
      </c>
      <c r="BC758" s="172">
        <f t="shared" si="326"/>
        <v>0</v>
      </c>
      <c r="BD758" s="171">
        <f>(VLOOKUP($D758,'P4 Destination'!$C$21:$M$176,4,0))*BC758</f>
        <v>0</v>
      </c>
      <c r="BE758" s="172">
        <f t="shared" si="327"/>
        <v>0</v>
      </c>
      <c r="BF758" s="171">
        <f>(VLOOKUP($D758,'P4 Destination'!$C$21:$M$176,5,0))*BE758</f>
        <v>0</v>
      </c>
      <c r="BG758" s="172">
        <f t="shared" si="328"/>
        <v>24</v>
      </c>
      <c r="BH758" s="171">
        <f>(VLOOKUP($D758,'P4 Destination'!$C$21:$M$176,6,0))*BG758</f>
        <v>0</v>
      </c>
      <c r="BI758" s="172">
        <f t="shared" si="329"/>
        <v>0</v>
      </c>
      <c r="BJ758" s="171">
        <f>(VLOOKUP($D758,'P4 Destination'!$C$21:$M$176,7,0))*BI758</f>
        <v>0</v>
      </c>
      <c r="BK758" s="172">
        <f t="shared" si="330"/>
        <v>0</v>
      </c>
      <c r="BL758" s="171">
        <f>(VLOOKUP($D758,'P4 Destination'!$C$21:$M$176,8,0))*BK758</f>
        <v>0</v>
      </c>
      <c r="BM758" s="172">
        <f t="shared" si="331"/>
        <v>0</v>
      </c>
      <c r="BN758" s="171">
        <f>(VLOOKUP($D758,'P4 Destination'!$C$21:$M$176,9,0))*BM758</f>
        <v>0</v>
      </c>
      <c r="BO758" s="154">
        <f t="shared" si="332"/>
        <v>1</v>
      </c>
      <c r="BP758" s="171">
        <f>(VLOOKUP(D758,'P4 Destination'!$C$21:$M$176,10,0))*K758</f>
        <v>0</v>
      </c>
      <c r="BQ758" s="171">
        <f>(VLOOKUP(D758,'P4 Destination'!$C$21:$M$176,11,0))*J758</f>
        <v>0</v>
      </c>
      <c r="BR758" s="173">
        <f t="shared" si="333"/>
        <v>0</v>
      </c>
      <c r="BS758" s="173">
        <f>(AV758*2500)*'P6 Verzekering'!$E$11</f>
        <v>0</v>
      </c>
      <c r="BT758" s="173">
        <f>(AW758*2500)*'P6 Verzekering'!$E$12</f>
        <v>0</v>
      </c>
      <c r="BU758" s="173">
        <f>(L758*2500)*'P6 Verzekering'!$E$13</f>
        <v>0</v>
      </c>
      <c r="BV758" s="173">
        <f t="shared" si="334"/>
        <v>0</v>
      </c>
      <c r="BW758"/>
      <c r="BX758"/>
    </row>
    <row r="759" spans="1:76">
      <c r="A759" s="152" t="s">
        <v>2483</v>
      </c>
      <c r="B759" s="152" t="s">
        <v>219</v>
      </c>
      <c r="C759" s="152" t="s">
        <v>219</v>
      </c>
      <c r="D759" s="152" t="s">
        <v>320</v>
      </c>
      <c r="E759" s="152" t="s">
        <v>319</v>
      </c>
      <c r="F759" s="153">
        <f t="shared" si="308"/>
        <v>6</v>
      </c>
      <c r="G759" s="154">
        <v>1</v>
      </c>
      <c r="H759" s="154">
        <f>IFERROR(VLOOKUP(B759,'P2 Origin'!$C$21:$Q$176,15,FALSE),0)</f>
        <v>0</v>
      </c>
      <c r="I759" s="154">
        <f>IFERROR(VLOOKUP(D759,'P4 Destination'!$C$21:$Q$176,15,FALSE),0)</f>
        <v>0</v>
      </c>
      <c r="J759" s="155">
        <v>1</v>
      </c>
      <c r="K759" s="155"/>
      <c r="L759" s="156">
        <v>0</v>
      </c>
      <c r="M759" s="155">
        <v>0</v>
      </c>
      <c r="N759" s="155">
        <v>0</v>
      </c>
      <c r="O759" s="157">
        <f t="shared" si="309"/>
        <v>0</v>
      </c>
      <c r="P759" s="158">
        <f t="shared" si="310"/>
        <v>0</v>
      </c>
      <c r="Q759" s="159">
        <f>IFERROR(VLOOKUP(N759,'P1 Intra-Europees'!$A$15:$H$25,3,0),0)*P759</f>
        <v>0</v>
      </c>
      <c r="R759" s="160">
        <f t="shared" si="311"/>
        <v>0</v>
      </c>
      <c r="S759" s="159">
        <f>IFERROR(VLOOKUP(N759,'P1 Intra-Europees'!$A$15:$H$25,4,0),0)*R759</f>
        <v>0</v>
      </c>
      <c r="T759" s="160">
        <f t="shared" si="312"/>
        <v>0</v>
      </c>
      <c r="U759" s="159">
        <f>IFERROR(VLOOKUP(N759,'P1 Intra-Europees'!$A$15:$H$25,5,0),0)*T759</f>
        <v>0</v>
      </c>
      <c r="V759" s="160">
        <f t="shared" si="313"/>
        <v>0</v>
      </c>
      <c r="W759" s="159">
        <f>IFERROR(VLOOKUP(N759,'P1 Intra-Europees'!$A$15:$H$25,6,0),0)*V759</f>
        <v>0</v>
      </c>
      <c r="X759" s="160">
        <f t="shared" si="314"/>
        <v>0</v>
      </c>
      <c r="Y759" s="159">
        <f>IFERROR(VLOOKUP(N759,'P1 Intra-Europees'!$A$15:$H$25,7,0),0)*X759</f>
        <v>0</v>
      </c>
      <c r="Z759" s="161">
        <f t="shared" si="315"/>
        <v>0</v>
      </c>
      <c r="AA759" s="162">
        <f>IFERROR(VLOOKUP(N759,'P1 Intra-Europees'!$A$15:$H$25,8,0),0)*Z759</f>
        <v>0</v>
      </c>
      <c r="AB759" s="163">
        <f t="shared" si="316"/>
        <v>0</v>
      </c>
      <c r="AC759" s="157" t="str">
        <f>VLOOKUP(B759,'P2 Origin'!$C$21:$O$176,13,0)</f>
        <v>EUR</v>
      </c>
      <c r="AD759" s="164">
        <f t="shared" si="317"/>
        <v>0</v>
      </c>
      <c r="AE759" s="165">
        <f>IF(AU759&gt;0.1,VLOOKUP(B759,'P2 Origin'!$C$21:$M$176,3,0)*H759,0)</f>
        <v>0</v>
      </c>
      <c r="AF759" s="166">
        <f t="shared" si="318"/>
        <v>0</v>
      </c>
      <c r="AG759" s="165">
        <f>(VLOOKUP(B759,'P2 Origin'!$C$21:$M$176,4,0))*AF759</f>
        <v>0</v>
      </c>
      <c r="AH759" s="166">
        <f t="shared" si="319"/>
        <v>6</v>
      </c>
      <c r="AI759" s="165">
        <f>(VLOOKUP(B759,'P2 Origin'!$C$21:$M$176,5,0))*AH759</f>
        <v>0</v>
      </c>
      <c r="AJ759" s="166">
        <f t="shared" si="335"/>
        <v>0</v>
      </c>
      <c r="AK759" s="165">
        <f>(VLOOKUP(B759,'P2 Origin'!$C$21:$M$176,6,0))*AJ759</f>
        <v>0</v>
      </c>
      <c r="AL759" s="166">
        <f t="shared" si="320"/>
        <v>0</v>
      </c>
      <c r="AM759" s="165">
        <f>(VLOOKUP($B759,'P2 Origin'!$C$21:$M$176,7,0))*AL759</f>
        <v>0</v>
      </c>
      <c r="AN759" s="166">
        <f t="shared" si="321"/>
        <v>0</v>
      </c>
      <c r="AO759" s="165">
        <f>(VLOOKUP($B759,'P2 Origin'!$C$21:$M$176,8,0))*AN759</f>
        <v>0</v>
      </c>
      <c r="AP759" s="166">
        <f t="shared" si="322"/>
        <v>0</v>
      </c>
      <c r="AQ759" s="165">
        <f>(VLOOKUP($B759,'P2 Origin'!$C$21:$M$176,9,0))*AP759</f>
        <v>0</v>
      </c>
      <c r="AR759" s="155">
        <f t="shared" si="323"/>
        <v>1</v>
      </c>
      <c r="AS759" s="164">
        <f>(VLOOKUP(B759,'P2 Origin'!$C$21:$M$176,10,0))*K759</f>
        <v>0</v>
      </c>
      <c r="AT759" s="164">
        <f>(VLOOKUP(B759,'P2 Origin'!$C$21:$M$176,11,0))*J759</f>
        <v>0</v>
      </c>
      <c r="AU759" s="167">
        <v>6</v>
      </c>
      <c r="AV759" s="168">
        <v>6</v>
      </c>
      <c r="AW759" s="169">
        <v>0</v>
      </c>
      <c r="AX759" s="170">
        <f>IF(AU759&gt;=0.1,'P3 Bureaumarge zee- en luchtvr.'!$D$12,0)</f>
        <v>0</v>
      </c>
      <c r="AY759" s="163">
        <f t="shared" si="324"/>
        <v>0</v>
      </c>
      <c r="AZ759" s="157" t="str">
        <f>VLOOKUP(D759,'P4 Destination'!$C$21:$O$176,13,0)</f>
        <v>USD</v>
      </c>
      <c r="BA759" s="164">
        <f t="shared" si="325"/>
        <v>0</v>
      </c>
      <c r="BB759" s="171">
        <f>IF(AU759&gt;0.1,(VLOOKUP(D759,'P4 Destination'!$C$21:$M$176,3,0))*I759,0)</f>
        <v>0</v>
      </c>
      <c r="BC759" s="172">
        <f t="shared" si="326"/>
        <v>0</v>
      </c>
      <c r="BD759" s="171">
        <f>(VLOOKUP($D759,'P4 Destination'!$C$21:$M$176,4,0))*BC759</f>
        <v>0</v>
      </c>
      <c r="BE759" s="172">
        <f t="shared" si="327"/>
        <v>6</v>
      </c>
      <c r="BF759" s="171">
        <f>(VLOOKUP($D759,'P4 Destination'!$C$21:$M$176,5,0))*BE759</f>
        <v>0</v>
      </c>
      <c r="BG759" s="172">
        <f t="shared" si="328"/>
        <v>0</v>
      </c>
      <c r="BH759" s="171">
        <f>(VLOOKUP($D759,'P4 Destination'!$C$21:$M$176,6,0))*BG759</f>
        <v>0</v>
      </c>
      <c r="BI759" s="172">
        <f t="shared" si="329"/>
        <v>0</v>
      </c>
      <c r="BJ759" s="171">
        <f>(VLOOKUP($D759,'P4 Destination'!$C$21:$M$176,7,0))*BI759</f>
        <v>0</v>
      </c>
      <c r="BK759" s="172">
        <f t="shared" si="330"/>
        <v>0</v>
      </c>
      <c r="BL759" s="171">
        <f>(VLOOKUP($D759,'P4 Destination'!$C$21:$M$176,8,0))*BK759</f>
        <v>0</v>
      </c>
      <c r="BM759" s="172">
        <f t="shared" si="331"/>
        <v>0</v>
      </c>
      <c r="BN759" s="171">
        <f>(VLOOKUP($D759,'P4 Destination'!$C$21:$M$176,9,0))*BM759</f>
        <v>0</v>
      </c>
      <c r="BO759" s="154">
        <f t="shared" si="332"/>
        <v>1</v>
      </c>
      <c r="BP759" s="171">
        <f>(VLOOKUP(D759,'P4 Destination'!$C$21:$M$176,10,0))*K759</f>
        <v>0</v>
      </c>
      <c r="BQ759" s="171">
        <f>(VLOOKUP(D759,'P4 Destination'!$C$21:$M$176,11,0))*J759</f>
        <v>0</v>
      </c>
      <c r="BR759" s="173">
        <f t="shared" si="333"/>
        <v>0</v>
      </c>
      <c r="BS759" s="173">
        <f>(AV759*2500)*'P6 Verzekering'!$E$11</f>
        <v>0</v>
      </c>
      <c r="BT759" s="173">
        <f>(AW759*2500)*'P6 Verzekering'!$E$12</f>
        <v>0</v>
      </c>
      <c r="BU759" s="173">
        <f>(L759*2500)*'P6 Verzekering'!$E$13</f>
        <v>0</v>
      </c>
      <c r="BV759" s="173">
        <f t="shared" si="334"/>
        <v>0</v>
      </c>
      <c r="BW759"/>
      <c r="BX759"/>
    </row>
    <row r="760" spans="1:76">
      <c r="A760" s="152" t="s">
        <v>2485</v>
      </c>
      <c r="B760" s="152" t="s">
        <v>219</v>
      </c>
      <c r="C760" s="152" t="s">
        <v>219</v>
      </c>
      <c r="D760" s="152" t="s">
        <v>320</v>
      </c>
      <c r="E760" s="152" t="s">
        <v>319</v>
      </c>
      <c r="F760" s="153">
        <f t="shared" si="308"/>
        <v>27</v>
      </c>
      <c r="G760" s="154">
        <v>1</v>
      </c>
      <c r="H760" s="154">
        <f>IFERROR(VLOOKUP(B760,'P2 Origin'!$C$21:$Q$176,15,FALSE),0)</f>
        <v>0</v>
      </c>
      <c r="I760" s="154">
        <f>IFERROR(VLOOKUP(D760,'P4 Destination'!$C$21:$Q$176,15,FALSE),0)</f>
        <v>0</v>
      </c>
      <c r="J760" s="155">
        <v>1</v>
      </c>
      <c r="K760" s="155"/>
      <c r="L760" s="156">
        <v>0</v>
      </c>
      <c r="M760" s="155">
        <v>0</v>
      </c>
      <c r="N760" s="155">
        <v>0</v>
      </c>
      <c r="O760" s="157">
        <f t="shared" si="309"/>
        <v>0</v>
      </c>
      <c r="P760" s="158">
        <f t="shared" si="310"/>
        <v>0</v>
      </c>
      <c r="Q760" s="159">
        <f>IFERROR(VLOOKUP(N760,'P1 Intra-Europees'!$A$15:$H$25,3,0),0)*P760</f>
        <v>0</v>
      </c>
      <c r="R760" s="160">
        <f t="shared" si="311"/>
        <v>0</v>
      </c>
      <c r="S760" s="159">
        <f>IFERROR(VLOOKUP(N760,'P1 Intra-Europees'!$A$15:$H$25,4,0),0)*R760</f>
        <v>0</v>
      </c>
      <c r="T760" s="160">
        <f t="shared" si="312"/>
        <v>0</v>
      </c>
      <c r="U760" s="159">
        <f>IFERROR(VLOOKUP(N760,'P1 Intra-Europees'!$A$15:$H$25,5,0),0)*T760</f>
        <v>0</v>
      </c>
      <c r="V760" s="160">
        <f t="shared" si="313"/>
        <v>0</v>
      </c>
      <c r="W760" s="159">
        <f>IFERROR(VLOOKUP(N760,'P1 Intra-Europees'!$A$15:$H$25,6,0),0)*V760</f>
        <v>0</v>
      </c>
      <c r="X760" s="160">
        <f t="shared" si="314"/>
        <v>0</v>
      </c>
      <c r="Y760" s="159">
        <f>IFERROR(VLOOKUP(N760,'P1 Intra-Europees'!$A$15:$H$25,7,0),0)*X760</f>
        <v>0</v>
      </c>
      <c r="Z760" s="161">
        <f t="shared" si="315"/>
        <v>0</v>
      </c>
      <c r="AA760" s="162">
        <f>IFERROR(VLOOKUP(N760,'P1 Intra-Europees'!$A$15:$H$25,8,0),0)*Z760</f>
        <v>0</v>
      </c>
      <c r="AB760" s="163">
        <f t="shared" si="316"/>
        <v>0</v>
      </c>
      <c r="AC760" s="157" t="str">
        <f>VLOOKUP(B760,'P2 Origin'!$C$21:$O$176,13,0)</f>
        <v>EUR</v>
      </c>
      <c r="AD760" s="164">
        <f t="shared" si="317"/>
        <v>0</v>
      </c>
      <c r="AE760" s="165">
        <f>IF(AU760&gt;0.1,VLOOKUP(B760,'P2 Origin'!$C$21:$M$176,3,0)*H760,0)</f>
        <v>0</v>
      </c>
      <c r="AF760" s="166">
        <f t="shared" si="318"/>
        <v>0</v>
      </c>
      <c r="AG760" s="165">
        <f>(VLOOKUP(B760,'P2 Origin'!$C$21:$M$176,4,0))*AF760</f>
        <v>0</v>
      </c>
      <c r="AH760" s="166">
        <f t="shared" si="319"/>
        <v>0</v>
      </c>
      <c r="AI760" s="165">
        <f>(VLOOKUP(B760,'P2 Origin'!$C$21:$M$176,5,0))*AH760</f>
        <v>0</v>
      </c>
      <c r="AJ760" s="166">
        <f t="shared" si="335"/>
        <v>0</v>
      </c>
      <c r="AK760" s="165">
        <f>(VLOOKUP(B760,'P2 Origin'!$C$21:$M$176,6,0))*AJ760</f>
        <v>0</v>
      </c>
      <c r="AL760" s="166">
        <f t="shared" si="320"/>
        <v>27</v>
      </c>
      <c r="AM760" s="165">
        <f>(VLOOKUP($B760,'P2 Origin'!$C$21:$M$176,7,0))*AL760</f>
        <v>0</v>
      </c>
      <c r="AN760" s="166">
        <f t="shared" si="321"/>
        <v>0</v>
      </c>
      <c r="AO760" s="165">
        <f>(VLOOKUP($B760,'P2 Origin'!$C$21:$M$176,8,0))*AN760</f>
        <v>0</v>
      </c>
      <c r="AP760" s="166">
        <f t="shared" si="322"/>
        <v>0</v>
      </c>
      <c r="AQ760" s="165">
        <f>(VLOOKUP($B760,'P2 Origin'!$C$21:$M$176,9,0))*AP760</f>
        <v>0</v>
      </c>
      <c r="AR760" s="155">
        <f t="shared" si="323"/>
        <v>1</v>
      </c>
      <c r="AS760" s="164">
        <f>(VLOOKUP(B760,'P2 Origin'!$C$21:$M$176,10,0))*K760</f>
        <v>0</v>
      </c>
      <c r="AT760" s="164">
        <f>(VLOOKUP(B760,'P2 Origin'!$C$21:$M$176,11,0))*J760</f>
        <v>0</v>
      </c>
      <c r="AU760" s="167">
        <v>27</v>
      </c>
      <c r="AV760" s="168">
        <v>27</v>
      </c>
      <c r="AW760" s="169">
        <v>0</v>
      </c>
      <c r="AX760" s="170">
        <f>IF(AU760&gt;=0.1,'P3 Bureaumarge zee- en luchtvr.'!$D$12,0)</f>
        <v>0</v>
      </c>
      <c r="AY760" s="163">
        <f t="shared" si="324"/>
        <v>0</v>
      </c>
      <c r="AZ760" s="157" t="str">
        <f>VLOOKUP(D760,'P4 Destination'!$C$21:$O$176,13,0)</f>
        <v>USD</v>
      </c>
      <c r="BA760" s="164">
        <f t="shared" si="325"/>
        <v>0</v>
      </c>
      <c r="BB760" s="171">
        <f>IF(AU760&gt;0.1,(VLOOKUP(D760,'P4 Destination'!$C$21:$M$176,3,0))*I760,0)</f>
        <v>0</v>
      </c>
      <c r="BC760" s="172">
        <f t="shared" si="326"/>
        <v>0</v>
      </c>
      <c r="BD760" s="171">
        <f>(VLOOKUP($D760,'P4 Destination'!$C$21:$M$176,4,0))*BC760</f>
        <v>0</v>
      </c>
      <c r="BE760" s="172">
        <f t="shared" si="327"/>
        <v>0</v>
      </c>
      <c r="BF760" s="171">
        <f>(VLOOKUP($D760,'P4 Destination'!$C$21:$M$176,5,0))*BE760</f>
        <v>0</v>
      </c>
      <c r="BG760" s="172">
        <f t="shared" si="328"/>
        <v>0</v>
      </c>
      <c r="BH760" s="171">
        <f>(VLOOKUP($D760,'P4 Destination'!$C$21:$M$176,6,0))*BG760</f>
        <v>0</v>
      </c>
      <c r="BI760" s="172">
        <f t="shared" si="329"/>
        <v>27</v>
      </c>
      <c r="BJ760" s="171">
        <f>(VLOOKUP($D760,'P4 Destination'!$C$21:$M$176,7,0))*BI760</f>
        <v>0</v>
      </c>
      <c r="BK760" s="172">
        <f t="shared" si="330"/>
        <v>0</v>
      </c>
      <c r="BL760" s="171">
        <f>(VLOOKUP($D760,'P4 Destination'!$C$21:$M$176,8,0))*BK760</f>
        <v>0</v>
      </c>
      <c r="BM760" s="172">
        <f t="shared" si="331"/>
        <v>0</v>
      </c>
      <c r="BN760" s="171">
        <f>(VLOOKUP($D760,'P4 Destination'!$C$21:$M$176,9,0))*BM760</f>
        <v>0</v>
      </c>
      <c r="BO760" s="154">
        <f t="shared" si="332"/>
        <v>1</v>
      </c>
      <c r="BP760" s="171">
        <f>(VLOOKUP(D760,'P4 Destination'!$C$21:$M$176,10,0))*K760</f>
        <v>0</v>
      </c>
      <c r="BQ760" s="171">
        <f>(VLOOKUP(D760,'P4 Destination'!$C$21:$M$176,11,0))*J760</f>
        <v>0</v>
      </c>
      <c r="BR760" s="173">
        <f t="shared" si="333"/>
        <v>0</v>
      </c>
      <c r="BS760" s="173">
        <f>(AV760*2500)*'P6 Verzekering'!$E$11</f>
        <v>0</v>
      </c>
      <c r="BT760" s="173">
        <f>(AW760*2500)*'P6 Verzekering'!$E$12</f>
        <v>0</v>
      </c>
      <c r="BU760" s="173">
        <f>(L760*2500)*'P6 Verzekering'!$E$13</f>
        <v>0</v>
      </c>
      <c r="BV760" s="173">
        <f t="shared" si="334"/>
        <v>0</v>
      </c>
      <c r="BW760"/>
      <c r="BX760"/>
    </row>
    <row r="761" spans="1:76">
      <c r="A761" s="152" t="s">
        <v>2486</v>
      </c>
      <c r="B761" s="152" t="s">
        <v>219</v>
      </c>
      <c r="C761" s="152" t="s">
        <v>219</v>
      </c>
      <c r="D761" s="152" t="s">
        <v>320</v>
      </c>
      <c r="E761" s="152" t="s">
        <v>319</v>
      </c>
      <c r="F761" s="153">
        <f t="shared" si="308"/>
        <v>21</v>
      </c>
      <c r="G761" s="154">
        <v>1</v>
      </c>
      <c r="H761" s="154">
        <f>IFERROR(VLOOKUP(B761,'P2 Origin'!$C$21:$Q$176,15,FALSE),0)</f>
        <v>0</v>
      </c>
      <c r="I761" s="154">
        <f>IFERROR(VLOOKUP(D761,'P4 Destination'!$C$21:$Q$176,15,FALSE),0)</f>
        <v>0</v>
      </c>
      <c r="J761" s="155">
        <v>1</v>
      </c>
      <c r="K761" s="155"/>
      <c r="L761" s="156">
        <v>0</v>
      </c>
      <c r="M761" s="155">
        <v>0</v>
      </c>
      <c r="N761" s="155">
        <v>0</v>
      </c>
      <c r="O761" s="157">
        <f t="shared" si="309"/>
        <v>0</v>
      </c>
      <c r="P761" s="158">
        <f t="shared" si="310"/>
        <v>0</v>
      </c>
      <c r="Q761" s="159">
        <f>IFERROR(VLOOKUP(N761,'P1 Intra-Europees'!$A$15:$H$25,3,0),0)*P761</f>
        <v>0</v>
      </c>
      <c r="R761" s="160">
        <f t="shared" si="311"/>
        <v>0</v>
      </c>
      <c r="S761" s="159">
        <f>IFERROR(VLOOKUP(N761,'P1 Intra-Europees'!$A$15:$H$25,4,0),0)*R761</f>
        <v>0</v>
      </c>
      <c r="T761" s="160">
        <f t="shared" si="312"/>
        <v>0</v>
      </c>
      <c r="U761" s="159">
        <f>IFERROR(VLOOKUP(N761,'P1 Intra-Europees'!$A$15:$H$25,5,0),0)*T761</f>
        <v>0</v>
      </c>
      <c r="V761" s="160">
        <f t="shared" si="313"/>
        <v>0</v>
      </c>
      <c r="W761" s="159">
        <f>IFERROR(VLOOKUP(N761,'P1 Intra-Europees'!$A$15:$H$25,6,0),0)*V761</f>
        <v>0</v>
      </c>
      <c r="X761" s="160">
        <f t="shared" si="314"/>
        <v>0</v>
      </c>
      <c r="Y761" s="159">
        <f>IFERROR(VLOOKUP(N761,'P1 Intra-Europees'!$A$15:$H$25,7,0),0)*X761</f>
        <v>0</v>
      </c>
      <c r="Z761" s="161">
        <f t="shared" si="315"/>
        <v>0</v>
      </c>
      <c r="AA761" s="162">
        <f>IFERROR(VLOOKUP(N761,'P1 Intra-Europees'!$A$15:$H$25,8,0),0)*Z761</f>
        <v>0</v>
      </c>
      <c r="AB761" s="163">
        <f t="shared" si="316"/>
        <v>0</v>
      </c>
      <c r="AC761" s="157" t="str">
        <f>VLOOKUP(B761,'P2 Origin'!$C$21:$O$176,13,0)</f>
        <v>EUR</v>
      </c>
      <c r="AD761" s="164">
        <f t="shared" si="317"/>
        <v>0</v>
      </c>
      <c r="AE761" s="165">
        <f>IF(AU761&gt;0.1,VLOOKUP(B761,'P2 Origin'!$C$21:$M$176,3,0)*H761,0)</f>
        <v>0</v>
      </c>
      <c r="AF761" s="166">
        <f t="shared" si="318"/>
        <v>0</v>
      </c>
      <c r="AG761" s="165">
        <f>(VLOOKUP(B761,'P2 Origin'!$C$21:$M$176,4,0))*AF761</f>
        <v>0</v>
      </c>
      <c r="AH761" s="166">
        <f t="shared" si="319"/>
        <v>0</v>
      </c>
      <c r="AI761" s="165">
        <f>(VLOOKUP(B761,'P2 Origin'!$C$21:$M$176,5,0))*AH761</f>
        <v>0</v>
      </c>
      <c r="AJ761" s="166">
        <f t="shared" si="335"/>
        <v>21</v>
      </c>
      <c r="AK761" s="165">
        <f>(VLOOKUP(B761,'P2 Origin'!$C$21:$M$176,6,0))*AJ761</f>
        <v>0</v>
      </c>
      <c r="AL761" s="166">
        <f t="shared" si="320"/>
        <v>0</v>
      </c>
      <c r="AM761" s="165">
        <f>(VLOOKUP($B761,'P2 Origin'!$C$21:$M$176,7,0))*AL761</f>
        <v>0</v>
      </c>
      <c r="AN761" s="166">
        <f t="shared" si="321"/>
        <v>0</v>
      </c>
      <c r="AO761" s="165">
        <f>(VLOOKUP($B761,'P2 Origin'!$C$21:$M$176,8,0))*AN761</f>
        <v>0</v>
      </c>
      <c r="AP761" s="166">
        <f t="shared" si="322"/>
        <v>0</v>
      </c>
      <c r="AQ761" s="165">
        <f>(VLOOKUP($B761,'P2 Origin'!$C$21:$M$176,9,0))*AP761</f>
        <v>0</v>
      </c>
      <c r="AR761" s="155">
        <f t="shared" si="323"/>
        <v>1</v>
      </c>
      <c r="AS761" s="164">
        <f>(VLOOKUP(B761,'P2 Origin'!$C$21:$M$176,10,0))*K761</f>
        <v>0</v>
      </c>
      <c r="AT761" s="164">
        <f>(VLOOKUP(B761,'P2 Origin'!$C$21:$M$176,11,0))*J761</f>
        <v>0</v>
      </c>
      <c r="AU761" s="167">
        <v>21</v>
      </c>
      <c r="AV761" s="168">
        <v>21</v>
      </c>
      <c r="AW761" s="169">
        <v>0</v>
      </c>
      <c r="AX761" s="170">
        <f>IF(AU761&gt;=0.1,'P3 Bureaumarge zee- en luchtvr.'!$D$12,0)</f>
        <v>0</v>
      </c>
      <c r="AY761" s="163">
        <f t="shared" si="324"/>
        <v>0</v>
      </c>
      <c r="AZ761" s="157" t="str">
        <f>VLOOKUP(D761,'P4 Destination'!$C$21:$O$176,13,0)</f>
        <v>USD</v>
      </c>
      <c r="BA761" s="164">
        <f t="shared" si="325"/>
        <v>0</v>
      </c>
      <c r="BB761" s="171">
        <f>IF(AU761&gt;0.1,(VLOOKUP(D761,'P4 Destination'!$C$21:$M$176,3,0))*I761,0)</f>
        <v>0</v>
      </c>
      <c r="BC761" s="172">
        <f t="shared" si="326"/>
        <v>0</v>
      </c>
      <c r="BD761" s="171">
        <f>(VLOOKUP($D761,'P4 Destination'!$C$21:$M$176,4,0))*BC761</f>
        <v>0</v>
      </c>
      <c r="BE761" s="172">
        <f t="shared" si="327"/>
        <v>0</v>
      </c>
      <c r="BF761" s="171">
        <f>(VLOOKUP($D761,'P4 Destination'!$C$21:$M$176,5,0))*BE761</f>
        <v>0</v>
      </c>
      <c r="BG761" s="172">
        <f t="shared" si="328"/>
        <v>21</v>
      </c>
      <c r="BH761" s="171">
        <f>(VLOOKUP($D761,'P4 Destination'!$C$21:$M$176,6,0))*BG761</f>
        <v>0</v>
      </c>
      <c r="BI761" s="172">
        <f t="shared" si="329"/>
        <v>0</v>
      </c>
      <c r="BJ761" s="171">
        <f>(VLOOKUP($D761,'P4 Destination'!$C$21:$M$176,7,0))*BI761</f>
        <v>0</v>
      </c>
      <c r="BK761" s="172">
        <f t="shared" si="330"/>
        <v>0</v>
      </c>
      <c r="BL761" s="171">
        <f>(VLOOKUP($D761,'P4 Destination'!$C$21:$M$176,8,0))*BK761</f>
        <v>0</v>
      </c>
      <c r="BM761" s="172">
        <f t="shared" si="331"/>
        <v>0</v>
      </c>
      <c r="BN761" s="171">
        <f>(VLOOKUP($D761,'P4 Destination'!$C$21:$M$176,9,0))*BM761</f>
        <v>0</v>
      </c>
      <c r="BO761" s="154">
        <f t="shared" si="332"/>
        <v>1</v>
      </c>
      <c r="BP761" s="171">
        <f>(VLOOKUP(D761,'P4 Destination'!$C$21:$M$176,10,0))*K761</f>
        <v>0</v>
      </c>
      <c r="BQ761" s="171">
        <f>(VLOOKUP(D761,'P4 Destination'!$C$21:$M$176,11,0))*J761</f>
        <v>0</v>
      </c>
      <c r="BR761" s="173">
        <f t="shared" si="333"/>
        <v>0</v>
      </c>
      <c r="BS761" s="173">
        <f>(AV761*2500)*'P6 Verzekering'!$E$11</f>
        <v>0</v>
      </c>
      <c r="BT761" s="173">
        <f>(AW761*2500)*'P6 Verzekering'!$E$12</f>
        <v>0</v>
      </c>
      <c r="BU761" s="173">
        <f>(L761*2500)*'P6 Verzekering'!$E$13</f>
        <v>0</v>
      </c>
      <c r="BV761" s="173">
        <f t="shared" si="334"/>
        <v>0</v>
      </c>
      <c r="BW761"/>
      <c r="BX761"/>
    </row>
    <row r="762" spans="1:76">
      <c r="A762" s="152" t="s">
        <v>2487</v>
      </c>
      <c r="B762" s="152" t="s">
        <v>219</v>
      </c>
      <c r="C762" s="152" t="s">
        <v>219</v>
      </c>
      <c r="D762" s="152" t="s">
        <v>320</v>
      </c>
      <c r="E762" s="152" t="s">
        <v>319</v>
      </c>
      <c r="F762" s="153">
        <f t="shared" si="308"/>
        <v>23</v>
      </c>
      <c r="G762" s="154">
        <v>1</v>
      </c>
      <c r="H762" s="154">
        <f>IFERROR(VLOOKUP(B762,'P2 Origin'!$C$21:$Q$176,15,FALSE),0)</f>
        <v>0</v>
      </c>
      <c r="I762" s="154">
        <f>IFERROR(VLOOKUP(D762,'P4 Destination'!$C$21:$Q$176,15,FALSE),0)</f>
        <v>0</v>
      </c>
      <c r="J762" s="155">
        <v>1</v>
      </c>
      <c r="K762" s="155"/>
      <c r="L762" s="156">
        <v>0</v>
      </c>
      <c r="M762" s="155">
        <v>0</v>
      </c>
      <c r="N762" s="155">
        <v>0</v>
      </c>
      <c r="O762" s="157">
        <f t="shared" si="309"/>
        <v>0</v>
      </c>
      <c r="P762" s="158">
        <f t="shared" si="310"/>
        <v>0</v>
      </c>
      <c r="Q762" s="159">
        <f>IFERROR(VLOOKUP(N762,'P1 Intra-Europees'!$A$15:$H$25,3,0),0)*P762</f>
        <v>0</v>
      </c>
      <c r="R762" s="160">
        <f t="shared" si="311"/>
        <v>0</v>
      </c>
      <c r="S762" s="159">
        <f>IFERROR(VLOOKUP(N762,'P1 Intra-Europees'!$A$15:$H$25,4,0),0)*R762</f>
        <v>0</v>
      </c>
      <c r="T762" s="160">
        <f t="shared" si="312"/>
        <v>0</v>
      </c>
      <c r="U762" s="159">
        <f>IFERROR(VLOOKUP(N762,'P1 Intra-Europees'!$A$15:$H$25,5,0),0)*T762</f>
        <v>0</v>
      </c>
      <c r="V762" s="160">
        <f t="shared" si="313"/>
        <v>0</v>
      </c>
      <c r="W762" s="159">
        <f>IFERROR(VLOOKUP(N762,'P1 Intra-Europees'!$A$15:$H$25,6,0),0)*V762</f>
        <v>0</v>
      </c>
      <c r="X762" s="160">
        <f t="shared" si="314"/>
        <v>0</v>
      </c>
      <c r="Y762" s="159">
        <f>IFERROR(VLOOKUP(N762,'P1 Intra-Europees'!$A$15:$H$25,7,0),0)*X762</f>
        <v>0</v>
      </c>
      <c r="Z762" s="161">
        <f t="shared" si="315"/>
        <v>0</v>
      </c>
      <c r="AA762" s="162">
        <f>IFERROR(VLOOKUP(N762,'P1 Intra-Europees'!$A$15:$H$25,8,0),0)*Z762</f>
        <v>0</v>
      </c>
      <c r="AB762" s="163">
        <f t="shared" si="316"/>
        <v>0</v>
      </c>
      <c r="AC762" s="157" t="str">
        <f>VLOOKUP(B762,'P2 Origin'!$C$21:$O$176,13,0)</f>
        <v>EUR</v>
      </c>
      <c r="AD762" s="164">
        <f t="shared" si="317"/>
        <v>0</v>
      </c>
      <c r="AE762" s="165">
        <f>IF(AU762&gt;0.1,VLOOKUP(B762,'P2 Origin'!$C$21:$M$176,3,0)*H762,0)</f>
        <v>0</v>
      </c>
      <c r="AF762" s="166">
        <f t="shared" si="318"/>
        <v>0</v>
      </c>
      <c r="AG762" s="165">
        <f>(VLOOKUP(B762,'P2 Origin'!$C$21:$M$176,4,0))*AF762</f>
        <v>0</v>
      </c>
      <c r="AH762" s="166">
        <f t="shared" si="319"/>
        <v>0</v>
      </c>
      <c r="AI762" s="165">
        <f>(VLOOKUP(B762,'P2 Origin'!$C$21:$M$176,5,0))*AH762</f>
        <v>0</v>
      </c>
      <c r="AJ762" s="166">
        <f t="shared" si="335"/>
        <v>23</v>
      </c>
      <c r="AK762" s="165">
        <f>(VLOOKUP(B762,'P2 Origin'!$C$21:$M$176,6,0))*AJ762</f>
        <v>0</v>
      </c>
      <c r="AL762" s="166">
        <f t="shared" si="320"/>
        <v>0</v>
      </c>
      <c r="AM762" s="165">
        <f>(VLOOKUP($B762,'P2 Origin'!$C$21:$M$176,7,0))*AL762</f>
        <v>0</v>
      </c>
      <c r="AN762" s="166">
        <f t="shared" si="321"/>
        <v>0</v>
      </c>
      <c r="AO762" s="165">
        <f>(VLOOKUP($B762,'P2 Origin'!$C$21:$M$176,8,0))*AN762</f>
        <v>0</v>
      </c>
      <c r="AP762" s="166">
        <f t="shared" si="322"/>
        <v>0</v>
      </c>
      <c r="AQ762" s="165">
        <f>(VLOOKUP($B762,'P2 Origin'!$C$21:$M$176,9,0))*AP762</f>
        <v>0</v>
      </c>
      <c r="AR762" s="155">
        <f t="shared" si="323"/>
        <v>1</v>
      </c>
      <c r="AS762" s="164">
        <f>(VLOOKUP(B762,'P2 Origin'!$C$21:$M$176,10,0))*K762</f>
        <v>0</v>
      </c>
      <c r="AT762" s="164">
        <f>(VLOOKUP(B762,'P2 Origin'!$C$21:$M$176,11,0))*J762</f>
        <v>0</v>
      </c>
      <c r="AU762" s="167">
        <v>23</v>
      </c>
      <c r="AV762" s="168">
        <v>23</v>
      </c>
      <c r="AW762" s="169">
        <v>0</v>
      </c>
      <c r="AX762" s="170">
        <f>IF(AU762&gt;=0.1,'P3 Bureaumarge zee- en luchtvr.'!$D$12,0)</f>
        <v>0</v>
      </c>
      <c r="AY762" s="163">
        <f t="shared" si="324"/>
        <v>0</v>
      </c>
      <c r="AZ762" s="157" t="str">
        <f>VLOOKUP(D762,'P4 Destination'!$C$21:$O$176,13,0)</f>
        <v>USD</v>
      </c>
      <c r="BA762" s="164">
        <f t="shared" si="325"/>
        <v>0</v>
      </c>
      <c r="BB762" s="171">
        <f>IF(AU762&gt;0.1,(VLOOKUP(D762,'P4 Destination'!$C$21:$M$176,3,0))*I762,0)</f>
        <v>0</v>
      </c>
      <c r="BC762" s="172">
        <f t="shared" si="326"/>
        <v>0</v>
      </c>
      <c r="BD762" s="171">
        <f>(VLOOKUP($D762,'P4 Destination'!$C$21:$M$176,4,0))*BC762</f>
        <v>0</v>
      </c>
      <c r="BE762" s="172">
        <f t="shared" si="327"/>
        <v>0</v>
      </c>
      <c r="BF762" s="171">
        <f>(VLOOKUP($D762,'P4 Destination'!$C$21:$M$176,5,0))*BE762</f>
        <v>0</v>
      </c>
      <c r="BG762" s="172">
        <f t="shared" si="328"/>
        <v>23</v>
      </c>
      <c r="BH762" s="171">
        <f>(VLOOKUP($D762,'P4 Destination'!$C$21:$M$176,6,0))*BG762</f>
        <v>0</v>
      </c>
      <c r="BI762" s="172">
        <f t="shared" si="329"/>
        <v>0</v>
      </c>
      <c r="BJ762" s="171">
        <f>(VLOOKUP($D762,'P4 Destination'!$C$21:$M$176,7,0))*BI762</f>
        <v>0</v>
      </c>
      <c r="BK762" s="172">
        <f t="shared" si="330"/>
        <v>0</v>
      </c>
      <c r="BL762" s="171">
        <f>(VLOOKUP($D762,'P4 Destination'!$C$21:$M$176,8,0))*BK762</f>
        <v>0</v>
      </c>
      <c r="BM762" s="172">
        <f t="shared" si="331"/>
        <v>0</v>
      </c>
      <c r="BN762" s="171">
        <f>(VLOOKUP($D762,'P4 Destination'!$C$21:$M$176,9,0))*BM762</f>
        <v>0</v>
      </c>
      <c r="BO762" s="154">
        <f t="shared" si="332"/>
        <v>1</v>
      </c>
      <c r="BP762" s="171">
        <f>(VLOOKUP(D762,'P4 Destination'!$C$21:$M$176,10,0))*K762</f>
        <v>0</v>
      </c>
      <c r="BQ762" s="171">
        <f>(VLOOKUP(D762,'P4 Destination'!$C$21:$M$176,11,0))*J762</f>
        <v>0</v>
      </c>
      <c r="BR762" s="173">
        <f t="shared" si="333"/>
        <v>0</v>
      </c>
      <c r="BS762" s="173">
        <f>(AV762*2500)*'P6 Verzekering'!$E$11</f>
        <v>0</v>
      </c>
      <c r="BT762" s="173">
        <f>(AW762*2500)*'P6 Verzekering'!$E$12</f>
        <v>0</v>
      </c>
      <c r="BU762" s="173">
        <f>(L762*2500)*'P6 Verzekering'!$E$13</f>
        <v>0</v>
      </c>
      <c r="BV762" s="173">
        <f t="shared" si="334"/>
        <v>0</v>
      </c>
      <c r="BW762"/>
      <c r="BX762"/>
    </row>
    <row r="763" spans="1:76">
      <c r="A763" s="152" t="s">
        <v>2490</v>
      </c>
      <c r="B763" s="152" t="s">
        <v>219</v>
      </c>
      <c r="C763" s="152" t="s">
        <v>219</v>
      </c>
      <c r="D763" s="152" t="s">
        <v>320</v>
      </c>
      <c r="E763" s="152" t="s">
        <v>319</v>
      </c>
      <c r="F763" s="153">
        <f t="shared" si="308"/>
        <v>14</v>
      </c>
      <c r="G763" s="154">
        <v>1</v>
      </c>
      <c r="H763" s="154">
        <f>IFERROR(VLOOKUP(B763,'P2 Origin'!$C$21:$Q$176,15,FALSE),0)</f>
        <v>0</v>
      </c>
      <c r="I763" s="154">
        <f>IFERROR(VLOOKUP(D763,'P4 Destination'!$C$21:$Q$176,15,FALSE),0)</f>
        <v>0</v>
      </c>
      <c r="J763" s="155">
        <v>1</v>
      </c>
      <c r="K763" s="155"/>
      <c r="L763" s="156">
        <v>0</v>
      </c>
      <c r="M763" s="155">
        <v>0</v>
      </c>
      <c r="N763" s="155">
        <v>0</v>
      </c>
      <c r="O763" s="157">
        <f t="shared" si="309"/>
        <v>0</v>
      </c>
      <c r="P763" s="158">
        <f t="shared" si="310"/>
        <v>0</v>
      </c>
      <c r="Q763" s="159">
        <f>IFERROR(VLOOKUP(N763,'P1 Intra-Europees'!$A$15:$H$25,3,0),0)*P763</f>
        <v>0</v>
      </c>
      <c r="R763" s="160">
        <f t="shared" si="311"/>
        <v>0</v>
      </c>
      <c r="S763" s="159">
        <f>IFERROR(VLOOKUP(N763,'P1 Intra-Europees'!$A$15:$H$25,4,0),0)*R763</f>
        <v>0</v>
      </c>
      <c r="T763" s="160">
        <f t="shared" si="312"/>
        <v>0</v>
      </c>
      <c r="U763" s="159">
        <f>IFERROR(VLOOKUP(N763,'P1 Intra-Europees'!$A$15:$H$25,5,0),0)*T763</f>
        <v>0</v>
      </c>
      <c r="V763" s="160">
        <f t="shared" si="313"/>
        <v>0</v>
      </c>
      <c r="W763" s="159">
        <f>IFERROR(VLOOKUP(N763,'P1 Intra-Europees'!$A$15:$H$25,6,0),0)*V763</f>
        <v>0</v>
      </c>
      <c r="X763" s="160">
        <f t="shared" si="314"/>
        <v>0</v>
      </c>
      <c r="Y763" s="159">
        <f>IFERROR(VLOOKUP(N763,'P1 Intra-Europees'!$A$15:$H$25,7,0),0)*X763</f>
        <v>0</v>
      </c>
      <c r="Z763" s="161">
        <f t="shared" si="315"/>
        <v>0</v>
      </c>
      <c r="AA763" s="162">
        <f>IFERROR(VLOOKUP(N763,'P1 Intra-Europees'!$A$15:$H$25,8,0),0)*Z763</f>
        <v>0</v>
      </c>
      <c r="AB763" s="163">
        <f t="shared" si="316"/>
        <v>0</v>
      </c>
      <c r="AC763" s="157" t="str">
        <f>VLOOKUP(B763,'P2 Origin'!$C$21:$O$176,13,0)</f>
        <v>EUR</v>
      </c>
      <c r="AD763" s="164">
        <f t="shared" si="317"/>
        <v>0</v>
      </c>
      <c r="AE763" s="165">
        <f>IF(AU763&gt;0.1,VLOOKUP(B763,'P2 Origin'!$C$21:$M$176,3,0)*H763,0)</f>
        <v>0</v>
      </c>
      <c r="AF763" s="166">
        <f t="shared" si="318"/>
        <v>0</v>
      </c>
      <c r="AG763" s="165">
        <f>(VLOOKUP(B763,'P2 Origin'!$C$21:$M$176,4,0))*AF763</f>
        <v>0</v>
      </c>
      <c r="AH763" s="166">
        <f t="shared" si="319"/>
        <v>14</v>
      </c>
      <c r="AI763" s="165">
        <f>(VLOOKUP(B763,'P2 Origin'!$C$21:$M$176,5,0))*AH763</f>
        <v>0</v>
      </c>
      <c r="AJ763" s="166">
        <f t="shared" si="335"/>
        <v>0</v>
      </c>
      <c r="AK763" s="165">
        <f>(VLOOKUP(B763,'P2 Origin'!$C$21:$M$176,6,0))*AJ763</f>
        <v>0</v>
      </c>
      <c r="AL763" s="166">
        <f t="shared" si="320"/>
        <v>0</v>
      </c>
      <c r="AM763" s="165">
        <f>(VLOOKUP($B763,'P2 Origin'!$C$21:$M$176,7,0))*AL763</f>
        <v>0</v>
      </c>
      <c r="AN763" s="166">
        <f t="shared" si="321"/>
        <v>0</v>
      </c>
      <c r="AO763" s="165">
        <f>(VLOOKUP($B763,'P2 Origin'!$C$21:$M$176,8,0))*AN763</f>
        <v>0</v>
      </c>
      <c r="AP763" s="166">
        <f t="shared" si="322"/>
        <v>0</v>
      </c>
      <c r="AQ763" s="165">
        <f>(VLOOKUP($B763,'P2 Origin'!$C$21:$M$176,9,0))*AP763</f>
        <v>0</v>
      </c>
      <c r="AR763" s="155">
        <f t="shared" si="323"/>
        <v>1</v>
      </c>
      <c r="AS763" s="164">
        <f>(VLOOKUP(B763,'P2 Origin'!$C$21:$M$176,10,0))*K763</f>
        <v>0</v>
      </c>
      <c r="AT763" s="164">
        <f>(VLOOKUP(B763,'P2 Origin'!$C$21:$M$176,11,0))*J763</f>
        <v>0</v>
      </c>
      <c r="AU763" s="167">
        <v>14</v>
      </c>
      <c r="AV763" s="168">
        <v>14</v>
      </c>
      <c r="AW763" s="169">
        <v>0</v>
      </c>
      <c r="AX763" s="170">
        <f>IF(AU763&gt;=0.1,'P3 Bureaumarge zee- en luchtvr.'!$D$12,0)</f>
        <v>0</v>
      </c>
      <c r="AY763" s="163">
        <f t="shared" si="324"/>
        <v>0</v>
      </c>
      <c r="AZ763" s="157" t="str">
        <f>VLOOKUP(D763,'P4 Destination'!$C$21:$O$176,13,0)</f>
        <v>USD</v>
      </c>
      <c r="BA763" s="164">
        <f t="shared" si="325"/>
        <v>0</v>
      </c>
      <c r="BB763" s="171">
        <f>IF(AU763&gt;0.1,(VLOOKUP(D763,'P4 Destination'!$C$21:$M$176,3,0))*I763,0)</f>
        <v>0</v>
      </c>
      <c r="BC763" s="172">
        <f t="shared" si="326"/>
        <v>0</v>
      </c>
      <c r="BD763" s="171">
        <f>(VLOOKUP($D763,'P4 Destination'!$C$21:$M$176,4,0))*BC763</f>
        <v>0</v>
      </c>
      <c r="BE763" s="172">
        <f t="shared" si="327"/>
        <v>14</v>
      </c>
      <c r="BF763" s="171">
        <f>(VLOOKUP($D763,'P4 Destination'!$C$21:$M$176,5,0))*BE763</f>
        <v>0</v>
      </c>
      <c r="BG763" s="172">
        <f t="shared" si="328"/>
        <v>0</v>
      </c>
      <c r="BH763" s="171">
        <f>(VLOOKUP($D763,'P4 Destination'!$C$21:$M$176,6,0))*BG763</f>
        <v>0</v>
      </c>
      <c r="BI763" s="172">
        <f t="shared" si="329"/>
        <v>0</v>
      </c>
      <c r="BJ763" s="171">
        <f>(VLOOKUP($D763,'P4 Destination'!$C$21:$M$176,7,0))*BI763</f>
        <v>0</v>
      </c>
      <c r="BK763" s="172">
        <f t="shared" si="330"/>
        <v>0</v>
      </c>
      <c r="BL763" s="171">
        <f>(VLOOKUP($D763,'P4 Destination'!$C$21:$M$176,8,0))*BK763</f>
        <v>0</v>
      </c>
      <c r="BM763" s="172">
        <f t="shared" si="331"/>
        <v>0</v>
      </c>
      <c r="BN763" s="171">
        <f>(VLOOKUP($D763,'P4 Destination'!$C$21:$M$176,9,0))*BM763</f>
        <v>0</v>
      </c>
      <c r="BO763" s="154">
        <f t="shared" si="332"/>
        <v>1</v>
      </c>
      <c r="BP763" s="171">
        <f>(VLOOKUP(D763,'P4 Destination'!$C$21:$M$176,10,0))*K763</f>
        <v>0</v>
      </c>
      <c r="BQ763" s="171">
        <f>(VLOOKUP(D763,'P4 Destination'!$C$21:$M$176,11,0))*J763</f>
        <v>0</v>
      </c>
      <c r="BR763" s="173">
        <f t="shared" si="333"/>
        <v>0</v>
      </c>
      <c r="BS763" s="173">
        <f>(AV763*2500)*'P6 Verzekering'!$E$11</f>
        <v>0</v>
      </c>
      <c r="BT763" s="173">
        <f>(AW763*2500)*'P6 Verzekering'!$E$12</f>
        <v>0</v>
      </c>
      <c r="BU763" s="173">
        <f>(L763*2500)*'P6 Verzekering'!$E$13</f>
        <v>0</v>
      </c>
      <c r="BV763" s="173">
        <f t="shared" si="334"/>
        <v>0</v>
      </c>
      <c r="BW763"/>
      <c r="BX763"/>
    </row>
    <row r="764" spans="1:76">
      <c r="A764" s="152" t="s">
        <v>2491</v>
      </c>
      <c r="B764" s="152" t="s">
        <v>219</v>
      </c>
      <c r="C764" s="152" t="s">
        <v>219</v>
      </c>
      <c r="D764" s="152" t="s">
        <v>320</v>
      </c>
      <c r="E764" s="152" t="s">
        <v>319</v>
      </c>
      <c r="F764" s="153">
        <f t="shared" si="308"/>
        <v>25</v>
      </c>
      <c r="G764" s="154">
        <v>1</v>
      </c>
      <c r="H764" s="154">
        <f>IFERROR(VLOOKUP(B764,'P2 Origin'!$C$21:$Q$176,15,FALSE),0)</f>
        <v>0</v>
      </c>
      <c r="I764" s="154">
        <f>IFERROR(VLOOKUP(D764,'P4 Destination'!$C$21:$Q$176,15,FALSE),0)</f>
        <v>0</v>
      </c>
      <c r="J764" s="155">
        <v>1</v>
      </c>
      <c r="K764" s="155"/>
      <c r="L764" s="156">
        <v>0</v>
      </c>
      <c r="M764" s="155">
        <v>0</v>
      </c>
      <c r="N764" s="155">
        <v>0</v>
      </c>
      <c r="O764" s="157">
        <f t="shared" si="309"/>
        <v>0</v>
      </c>
      <c r="P764" s="158">
        <f t="shared" si="310"/>
        <v>0</v>
      </c>
      <c r="Q764" s="159">
        <f>IFERROR(VLOOKUP(N764,'P1 Intra-Europees'!$A$15:$H$25,3,0),0)*P764</f>
        <v>0</v>
      </c>
      <c r="R764" s="160">
        <f t="shared" si="311"/>
        <v>0</v>
      </c>
      <c r="S764" s="159">
        <f>IFERROR(VLOOKUP(N764,'P1 Intra-Europees'!$A$15:$H$25,4,0),0)*R764</f>
        <v>0</v>
      </c>
      <c r="T764" s="160">
        <f t="shared" si="312"/>
        <v>0</v>
      </c>
      <c r="U764" s="159">
        <f>IFERROR(VLOOKUP(N764,'P1 Intra-Europees'!$A$15:$H$25,5,0),0)*T764</f>
        <v>0</v>
      </c>
      <c r="V764" s="160">
        <f t="shared" si="313"/>
        <v>0</v>
      </c>
      <c r="W764" s="159">
        <f>IFERROR(VLOOKUP(N764,'P1 Intra-Europees'!$A$15:$H$25,6,0),0)*V764</f>
        <v>0</v>
      </c>
      <c r="X764" s="160">
        <f t="shared" si="314"/>
        <v>0</v>
      </c>
      <c r="Y764" s="159">
        <f>IFERROR(VLOOKUP(N764,'P1 Intra-Europees'!$A$15:$H$25,7,0),0)*X764</f>
        <v>0</v>
      </c>
      <c r="Z764" s="161">
        <f t="shared" si="315"/>
        <v>0</v>
      </c>
      <c r="AA764" s="162">
        <f>IFERROR(VLOOKUP(N764,'P1 Intra-Europees'!$A$15:$H$25,8,0),0)*Z764</f>
        <v>0</v>
      </c>
      <c r="AB764" s="163">
        <f t="shared" si="316"/>
        <v>0</v>
      </c>
      <c r="AC764" s="157" t="str">
        <f>VLOOKUP(B764,'P2 Origin'!$C$21:$O$176,13,0)</f>
        <v>EUR</v>
      </c>
      <c r="AD764" s="164">
        <f t="shared" si="317"/>
        <v>0</v>
      </c>
      <c r="AE764" s="165">
        <f>IF(AU764&gt;0.1,VLOOKUP(B764,'P2 Origin'!$C$21:$M$176,3,0)*H764,0)</f>
        <v>0</v>
      </c>
      <c r="AF764" s="166">
        <f t="shared" si="318"/>
        <v>0</v>
      </c>
      <c r="AG764" s="165">
        <f>(VLOOKUP(B764,'P2 Origin'!$C$21:$M$176,4,0))*AF764</f>
        <v>0</v>
      </c>
      <c r="AH764" s="166">
        <f t="shared" si="319"/>
        <v>0</v>
      </c>
      <c r="AI764" s="165">
        <f>(VLOOKUP(B764,'P2 Origin'!$C$21:$M$176,5,0))*AH764</f>
        <v>0</v>
      </c>
      <c r="AJ764" s="166">
        <f t="shared" si="335"/>
        <v>25</v>
      </c>
      <c r="AK764" s="165">
        <f>(VLOOKUP(B764,'P2 Origin'!$C$21:$M$176,6,0))*AJ764</f>
        <v>0</v>
      </c>
      <c r="AL764" s="166">
        <f t="shared" si="320"/>
        <v>0</v>
      </c>
      <c r="AM764" s="165">
        <f>(VLOOKUP($B764,'P2 Origin'!$C$21:$M$176,7,0))*AL764</f>
        <v>0</v>
      </c>
      <c r="AN764" s="166">
        <f t="shared" si="321"/>
        <v>0</v>
      </c>
      <c r="AO764" s="165">
        <f>(VLOOKUP($B764,'P2 Origin'!$C$21:$M$176,8,0))*AN764</f>
        <v>0</v>
      </c>
      <c r="AP764" s="166">
        <f t="shared" si="322"/>
        <v>0</v>
      </c>
      <c r="AQ764" s="165">
        <f>(VLOOKUP($B764,'P2 Origin'!$C$21:$M$176,9,0))*AP764</f>
        <v>0</v>
      </c>
      <c r="AR764" s="155">
        <f t="shared" si="323"/>
        <v>1</v>
      </c>
      <c r="AS764" s="164">
        <f>(VLOOKUP(B764,'P2 Origin'!$C$21:$M$176,10,0))*K764</f>
        <v>0</v>
      </c>
      <c r="AT764" s="164">
        <f>(VLOOKUP(B764,'P2 Origin'!$C$21:$M$176,11,0))*J764</f>
        <v>0</v>
      </c>
      <c r="AU764" s="167">
        <v>25</v>
      </c>
      <c r="AV764" s="168">
        <v>25</v>
      </c>
      <c r="AW764" s="169">
        <v>0</v>
      </c>
      <c r="AX764" s="170">
        <f>IF(AU764&gt;=0.1,'P3 Bureaumarge zee- en luchtvr.'!$D$12,0)</f>
        <v>0</v>
      </c>
      <c r="AY764" s="163">
        <f t="shared" si="324"/>
        <v>0</v>
      </c>
      <c r="AZ764" s="157" t="str">
        <f>VLOOKUP(D764,'P4 Destination'!$C$21:$O$176,13,0)</f>
        <v>USD</v>
      </c>
      <c r="BA764" s="164">
        <f t="shared" si="325"/>
        <v>0</v>
      </c>
      <c r="BB764" s="171">
        <f>IF(AU764&gt;0.1,(VLOOKUP(D764,'P4 Destination'!$C$21:$M$176,3,0))*I764,0)</f>
        <v>0</v>
      </c>
      <c r="BC764" s="172">
        <f t="shared" si="326"/>
        <v>0</v>
      </c>
      <c r="BD764" s="171">
        <f>(VLOOKUP($D764,'P4 Destination'!$C$21:$M$176,4,0))*BC764</f>
        <v>0</v>
      </c>
      <c r="BE764" s="172">
        <f t="shared" si="327"/>
        <v>0</v>
      </c>
      <c r="BF764" s="171">
        <f>(VLOOKUP($D764,'P4 Destination'!$C$21:$M$176,5,0))*BE764</f>
        <v>0</v>
      </c>
      <c r="BG764" s="172">
        <f t="shared" si="328"/>
        <v>25</v>
      </c>
      <c r="BH764" s="171">
        <f>(VLOOKUP($D764,'P4 Destination'!$C$21:$M$176,6,0))*BG764</f>
        <v>0</v>
      </c>
      <c r="BI764" s="172">
        <f t="shared" si="329"/>
        <v>0</v>
      </c>
      <c r="BJ764" s="171">
        <f>(VLOOKUP($D764,'P4 Destination'!$C$21:$M$176,7,0))*BI764</f>
        <v>0</v>
      </c>
      <c r="BK764" s="172">
        <f t="shared" si="330"/>
        <v>0</v>
      </c>
      <c r="BL764" s="171">
        <f>(VLOOKUP($D764,'P4 Destination'!$C$21:$M$176,8,0))*BK764</f>
        <v>0</v>
      </c>
      <c r="BM764" s="172">
        <f t="shared" si="331"/>
        <v>0</v>
      </c>
      <c r="BN764" s="171">
        <f>(VLOOKUP($D764,'P4 Destination'!$C$21:$M$176,9,0))*BM764</f>
        <v>0</v>
      </c>
      <c r="BO764" s="154">
        <f t="shared" si="332"/>
        <v>1</v>
      </c>
      <c r="BP764" s="171">
        <f>(VLOOKUP(D764,'P4 Destination'!$C$21:$M$176,10,0))*K764</f>
        <v>0</v>
      </c>
      <c r="BQ764" s="171">
        <f>(VLOOKUP(D764,'P4 Destination'!$C$21:$M$176,11,0))*J764</f>
        <v>0</v>
      </c>
      <c r="BR764" s="173">
        <f t="shared" si="333"/>
        <v>0</v>
      </c>
      <c r="BS764" s="173">
        <f>(AV764*2500)*'P6 Verzekering'!$E$11</f>
        <v>0</v>
      </c>
      <c r="BT764" s="173">
        <f>(AW764*2500)*'P6 Verzekering'!$E$12</f>
        <v>0</v>
      </c>
      <c r="BU764" s="173">
        <f>(L764*2500)*'P6 Verzekering'!$E$13</f>
        <v>0</v>
      </c>
      <c r="BV764" s="173">
        <f t="shared" si="334"/>
        <v>0</v>
      </c>
      <c r="BW764"/>
      <c r="BX764"/>
    </row>
    <row r="765" spans="1:76">
      <c r="A765" s="152" t="s">
        <v>2494</v>
      </c>
      <c r="B765" s="152" t="s">
        <v>219</v>
      </c>
      <c r="C765" s="152" t="s">
        <v>219</v>
      </c>
      <c r="D765" s="152" t="s">
        <v>320</v>
      </c>
      <c r="E765" s="152" t="s">
        <v>319</v>
      </c>
      <c r="F765" s="153">
        <f t="shared" si="308"/>
        <v>30</v>
      </c>
      <c r="G765" s="154">
        <v>1</v>
      </c>
      <c r="H765" s="154">
        <f>IFERROR(VLOOKUP(B765,'P2 Origin'!$C$21:$Q$176,15,FALSE),0)</f>
        <v>0</v>
      </c>
      <c r="I765" s="154">
        <f>IFERROR(VLOOKUP(D765,'P4 Destination'!$C$21:$Q$176,15,FALSE),0)</f>
        <v>0</v>
      </c>
      <c r="J765" s="155">
        <v>1</v>
      </c>
      <c r="K765" s="155"/>
      <c r="L765" s="156">
        <v>0</v>
      </c>
      <c r="M765" s="155">
        <v>0</v>
      </c>
      <c r="N765" s="155">
        <v>0</v>
      </c>
      <c r="O765" s="157">
        <f t="shared" si="309"/>
        <v>0</v>
      </c>
      <c r="P765" s="158">
        <f t="shared" si="310"/>
        <v>0</v>
      </c>
      <c r="Q765" s="159">
        <f>IFERROR(VLOOKUP(N765,'P1 Intra-Europees'!$A$15:$H$25,3,0),0)*P765</f>
        <v>0</v>
      </c>
      <c r="R765" s="160">
        <f t="shared" si="311"/>
        <v>0</v>
      </c>
      <c r="S765" s="159">
        <f>IFERROR(VLOOKUP(N765,'P1 Intra-Europees'!$A$15:$H$25,4,0),0)*R765</f>
        <v>0</v>
      </c>
      <c r="T765" s="160">
        <f t="shared" si="312"/>
        <v>0</v>
      </c>
      <c r="U765" s="159">
        <f>IFERROR(VLOOKUP(N765,'P1 Intra-Europees'!$A$15:$H$25,5,0),0)*T765</f>
        <v>0</v>
      </c>
      <c r="V765" s="160">
        <f t="shared" si="313"/>
        <v>0</v>
      </c>
      <c r="W765" s="159">
        <f>IFERROR(VLOOKUP(N765,'P1 Intra-Europees'!$A$15:$H$25,6,0),0)*V765</f>
        <v>0</v>
      </c>
      <c r="X765" s="160">
        <f t="shared" si="314"/>
        <v>0</v>
      </c>
      <c r="Y765" s="159">
        <f>IFERROR(VLOOKUP(N765,'P1 Intra-Europees'!$A$15:$H$25,7,0),0)*X765</f>
        <v>0</v>
      </c>
      <c r="Z765" s="161">
        <f t="shared" si="315"/>
        <v>0</v>
      </c>
      <c r="AA765" s="162">
        <f>IFERROR(VLOOKUP(N765,'P1 Intra-Europees'!$A$15:$H$25,8,0),0)*Z765</f>
        <v>0</v>
      </c>
      <c r="AB765" s="163">
        <f t="shared" si="316"/>
        <v>0</v>
      </c>
      <c r="AC765" s="157" t="str">
        <f>VLOOKUP(B765,'P2 Origin'!$C$21:$O$176,13,0)</f>
        <v>EUR</v>
      </c>
      <c r="AD765" s="164">
        <f t="shared" si="317"/>
        <v>0</v>
      </c>
      <c r="AE765" s="165">
        <f>IF(AU765&gt;0.1,VLOOKUP(B765,'P2 Origin'!$C$21:$M$176,3,0)*H765,0)</f>
        <v>0</v>
      </c>
      <c r="AF765" s="166">
        <f t="shared" si="318"/>
        <v>0</v>
      </c>
      <c r="AG765" s="165">
        <f>(VLOOKUP(B765,'P2 Origin'!$C$21:$M$176,4,0))*AF765</f>
        <v>0</v>
      </c>
      <c r="AH765" s="166">
        <f t="shared" si="319"/>
        <v>0</v>
      </c>
      <c r="AI765" s="165">
        <f>(VLOOKUP(B765,'P2 Origin'!$C$21:$M$176,5,0))*AH765</f>
        <v>0</v>
      </c>
      <c r="AJ765" s="166">
        <f t="shared" si="335"/>
        <v>0</v>
      </c>
      <c r="AK765" s="165">
        <f>(VLOOKUP(B765,'P2 Origin'!$C$21:$M$176,6,0))*AJ765</f>
        <v>0</v>
      </c>
      <c r="AL765" s="166">
        <f t="shared" si="320"/>
        <v>30</v>
      </c>
      <c r="AM765" s="165">
        <f>(VLOOKUP($B765,'P2 Origin'!$C$21:$M$176,7,0))*AL765</f>
        <v>0</v>
      </c>
      <c r="AN765" s="166">
        <f t="shared" si="321"/>
        <v>0</v>
      </c>
      <c r="AO765" s="165">
        <f>(VLOOKUP($B765,'P2 Origin'!$C$21:$M$176,8,0))*AN765</f>
        <v>0</v>
      </c>
      <c r="AP765" s="166">
        <f t="shared" si="322"/>
        <v>0</v>
      </c>
      <c r="AQ765" s="165">
        <f>(VLOOKUP($B765,'P2 Origin'!$C$21:$M$176,9,0))*AP765</f>
        <v>0</v>
      </c>
      <c r="AR765" s="155">
        <f t="shared" si="323"/>
        <v>1</v>
      </c>
      <c r="AS765" s="164">
        <f>(VLOOKUP(B765,'P2 Origin'!$C$21:$M$176,10,0))*K765</f>
        <v>0</v>
      </c>
      <c r="AT765" s="164">
        <f>(VLOOKUP(B765,'P2 Origin'!$C$21:$M$176,11,0))*J765</f>
        <v>0</v>
      </c>
      <c r="AU765" s="167">
        <v>30</v>
      </c>
      <c r="AV765" s="168">
        <v>30</v>
      </c>
      <c r="AW765" s="169">
        <v>0</v>
      </c>
      <c r="AX765" s="170">
        <f>IF(AU765&gt;=0.1,'P3 Bureaumarge zee- en luchtvr.'!$D$12,0)</f>
        <v>0</v>
      </c>
      <c r="AY765" s="163">
        <f t="shared" si="324"/>
        <v>0</v>
      </c>
      <c r="AZ765" s="157" t="str">
        <f>VLOOKUP(D765,'P4 Destination'!$C$21:$O$176,13,0)</f>
        <v>USD</v>
      </c>
      <c r="BA765" s="164">
        <f t="shared" si="325"/>
        <v>0</v>
      </c>
      <c r="BB765" s="171">
        <f>IF(AU765&gt;0.1,(VLOOKUP(D765,'P4 Destination'!$C$21:$M$176,3,0))*I765,0)</f>
        <v>0</v>
      </c>
      <c r="BC765" s="172">
        <f t="shared" si="326"/>
        <v>0</v>
      </c>
      <c r="BD765" s="171">
        <f>(VLOOKUP($D765,'P4 Destination'!$C$21:$M$176,4,0))*BC765</f>
        <v>0</v>
      </c>
      <c r="BE765" s="172">
        <f t="shared" si="327"/>
        <v>0</v>
      </c>
      <c r="BF765" s="171">
        <f>(VLOOKUP($D765,'P4 Destination'!$C$21:$M$176,5,0))*BE765</f>
        <v>0</v>
      </c>
      <c r="BG765" s="172">
        <f t="shared" si="328"/>
        <v>0</v>
      </c>
      <c r="BH765" s="171">
        <f>(VLOOKUP($D765,'P4 Destination'!$C$21:$M$176,6,0))*BG765</f>
        <v>0</v>
      </c>
      <c r="BI765" s="172">
        <f t="shared" si="329"/>
        <v>30</v>
      </c>
      <c r="BJ765" s="171">
        <f>(VLOOKUP($D765,'P4 Destination'!$C$21:$M$176,7,0))*BI765</f>
        <v>0</v>
      </c>
      <c r="BK765" s="172">
        <f t="shared" si="330"/>
        <v>0</v>
      </c>
      <c r="BL765" s="171">
        <f>(VLOOKUP($D765,'P4 Destination'!$C$21:$M$176,8,0))*BK765</f>
        <v>0</v>
      </c>
      <c r="BM765" s="172">
        <f t="shared" si="331"/>
        <v>0</v>
      </c>
      <c r="BN765" s="171">
        <f>(VLOOKUP($D765,'P4 Destination'!$C$21:$M$176,9,0))*BM765</f>
        <v>0</v>
      </c>
      <c r="BO765" s="154">
        <f t="shared" si="332"/>
        <v>1</v>
      </c>
      <c r="BP765" s="171">
        <f>(VLOOKUP(D765,'P4 Destination'!$C$21:$M$176,10,0))*K765</f>
        <v>0</v>
      </c>
      <c r="BQ765" s="171">
        <f>(VLOOKUP(D765,'P4 Destination'!$C$21:$M$176,11,0))*J765</f>
        <v>0</v>
      </c>
      <c r="BR765" s="173">
        <f t="shared" si="333"/>
        <v>0</v>
      </c>
      <c r="BS765" s="173">
        <f>(AV765*2500)*'P6 Verzekering'!$E$11</f>
        <v>0</v>
      </c>
      <c r="BT765" s="173">
        <f>(AW765*2500)*'P6 Verzekering'!$E$12</f>
        <v>0</v>
      </c>
      <c r="BU765" s="173">
        <f>(L765*2500)*'P6 Verzekering'!$E$13</f>
        <v>0</v>
      </c>
      <c r="BV765" s="173">
        <f t="shared" si="334"/>
        <v>0</v>
      </c>
      <c r="BW765"/>
      <c r="BX765"/>
    </row>
    <row r="766" spans="1:76">
      <c r="A766" s="152" t="s">
        <v>2498</v>
      </c>
      <c r="B766" s="152" t="s">
        <v>219</v>
      </c>
      <c r="C766" s="152" t="s">
        <v>219</v>
      </c>
      <c r="D766" s="152" t="s">
        <v>320</v>
      </c>
      <c r="E766" s="152" t="s">
        <v>319</v>
      </c>
      <c r="F766" s="153">
        <f t="shared" si="308"/>
        <v>30</v>
      </c>
      <c r="G766" s="154">
        <v>1</v>
      </c>
      <c r="H766" s="154">
        <f>IFERROR(VLOOKUP(B766,'P2 Origin'!$C$21:$Q$176,15,FALSE),0)</f>
        <v>0</v>
      </c>
      <c r="I766" s="154">
        <f>IFERROR(VLOOKUP(D766,'P4 Destination'!$C$21:$Q$176,15,FALSE),0)</f>
        <v>0</v>
      </c>
      <c r="J766" s="155">
        <v>1</v>
      </c>
      <c r="K766" s="155"/>
      <c r="L766" s="156">
        <v>0</v>
      </c>
      <c r="M766" s="155">
        <v>0</v>
      </c>
      <c r="N766" s="155">
        <v>0</v>
      </c>
      <c r="O766" s="157">
        <f t="shared" si="309"/>
        <v>0</v>
      </c>
      <c r="P766" s="158">
        <f t="shared" si="310"/>
        <v>0</v>
      </c>
      <c r="Q766" s="159">
        <f>IFERROR(VLOOKUP(N766,'P1 Intra-Europees'!$A$15:$H$25,3,0),0)*P766</f>
        <v>0</v>
      </c>
      <c r="R766" s="160">
        <f t="shared" si="311"/>
        <v>0</v>
      </c>
      <c r="S766" s="159">
        <f>IFERROR(VLOOKUP(N766,'P1 Intra-Europees'!$A$15:$H$25,4,0),0)*R766</f>
        <v>0</v>
      </c>
      <c r="T766" s="160">
        <f t="shared" si="312"/>
        <v>0</v>
      </c>
      <c r="U766" s="159">
        <f>IFERROR(VLOOKUP(N766,'P1 Intra-Europees'!$A$15:$H$25,5,0),0)*T766</f>
        <v>0</v>
      </c>
      <c r="V766" s="160">
        <f t="shared" si="313"/>
        <v>0</v>
      </c>
      <c r="W766" s="159">
        <f>IFERROR(VLOOKUP(N766,'P1 Intra-Europees'!$A$15:$H$25,6,0),0)*V766</f>
        <v>0</v>
      </c>
      <c r="X766" s="160">
        <f t="shared" si="314"/>
        <v>0</v>
      </c>
      <c r="Y766" s="159">
        <f>IFERROR(VLOOKUP(N766,'P1 Intra-Europees'!$A$15:$H$25,7,0),0)*X766</f>
        <v>0</v>
      </c>
      <c r="Z766" s="161">
        <f t="shared" si="315"/>
        <v>0</v>
      </c>
      <c r="AA766" s="162">
        <f>IFERROR(VLOOKUP(N766,'P1 Intra-Europees'!$A$15:$H$25,8,0),0)*Z766</f>
        <v>0</v>
      </c>
      <c r="AB766" s="163">
        <f t="shared" si="316"/>
        <v>0</v>
      </c>
      <c r="AC766" s="157" t="str">
        <f>VLOOKUP(B766,'P2 Origin'!$C$21:$O$176,13,0)</f>
        <v>EUR</v>
      </c>
      <c r="AD766" s="164">
        <f t="shared" si="317"/>
        <v>0</v>
      </c>
      <c r="AE766" s="165">
        <f>IF(AU766&gt;0.1,VLOOKUP(B766,'P2 Origin'!$C$21:$M$176,3,0)*H766,0)</f>
        <v>0</v>
      </c>
      <c r="AF766" s="166">
        <f t="shared" si="318"/>
        <v>0</v>
      </c>
      <c r="AG766" s="165">
        <f>(VLOOKUP(B766,'P2 Origin'!$C$21:$M$176,4,0))*AF766</f>
        <v>0</v>
      </c>
      <c r="AH766" s="166">
        <f t="shared" si="319"/>
        <v>0</v>
      </c>
      <c r="AI766" s="165">
        <f>(VLOOKUP(B766,'P2 Origin'!$C$21:$M$176,5,0))*AH766</f>
        <v>0</v>
      </c>
      <c r="AJ766" s="166">
        <f t="shared" si="335"/>
        <v>0</v>
      </c>
      <c r="AK766" s="165">
        <f>(VLOOKUP(B766,'P2 Origin'!$C$21:$M$176,6,0))*AJ766</f>
        <v>0</v>
      </c>
      <c r="AL766" s="166">
        <f t="shared" si="320"/>
        <v>30</v>
      </c>
      <c r="AM766" s="165">
        <f>(VLOOKUP($B766,'P2 Origin'!$C$21:$M$176,7,0))*AL766</f>
        <v>0</v>
      </c>
      <c r="AN766" s="166">
        <f t="shared" si="321"/>
        <v>0</v>
      </c>
      <c r="AO766" s="165">
        <f>(VLOOKUP($B766,'P2 Origin'!$C$21:$M$176,8,0))*AN766</f>
        <v>0</v>
      </c>
      <c r="AP766" s="166">
        <f t="shared" si="322"/>
        <v>0</v>
      </c>
      <c r="AQ766" s="165">
        <f>(VLOOKUP($B766,'P2 Origin'!$C$21:$M$176,9,0))*AP766</f>
        <v>0</v>
      </c>
      <c r="AR766" s="155">
        <f t="shared" si="323"/>
        <v>1</v>
      </c>
      <c r="AS766" s="164">
        <f>(VLOOKUP(B766,'P2 Origin'!$C$21:$M$176,10,0))*K766</f>
        <v>0</v>
      </c>
      <c r="AT766" s="164">
        <f>(VLOOKUP(B766,'P2 Origin'!$C$21:$M$176,11,0))*J766</f>
        <v>0</v>
      </c>
      <c r="AU766" s="167">
        <v>30</v>
      </c>
      <c r="AV766" s="168">
        <v>30</v>
      </c>
      <c r="AW766" s="169">
        <v>0</v>
      </c>
      <c r="AX766" s="170">
        <f>IF(AU766&gt;=0.1,'P3 Bureaumarge zee- en luchtvr.'!$D$12,0)</f>
        <v>0</v>
      </c>
      <c r="AY766" s="163">
        <f t="shared" si="324"/>
        <v>0</v>
      </c>
      <c r="AZ766" s="157" t="str">
        <f>VLOOKUP(D766,'P4 Destination'!$C$21:$O$176,13,0)</f>
        <v>USD</v>
      </c>
      <c r="BA766" s="164">
        <f t="shared" si="325"/>
        <v>0</v>
      </c>
      <c r="BB766" s="171">
        <f>IF(AU766&gt;0.1,(VLOOKUP(D766,'P4 Destination'!$C$21:$M$176,3,0))*I766,0)</f>
        <v>0</v>
      </c>
      <c r="BC766" s="172">
        <f t="shared" si="326"/>
        <v>0</v>
      </c>
      <c r="BD766" s="171">
        <f>(VLOOKUP($D766,'P4 Destination'!$C$21:$M$176,4,0))*BC766</f>
        <v>0</v>
      </c>
      <c r="BE766" s="172">
        <f t="shared" si="327"/>
        <v>0</v>
      </c>
      <c r="BF766" s="171">
        <f>(VLOOKUP($D766,'P4 Destination'!$C$21:$M$176,5,0))*BE766</f>
        <v>0</v>
      </c>
      <c r="BG766" s="172">
        <f t="shared" si="328"/>
        <v>0</v>
      </c>
      <c r="BH766" s="171">
        <f>(VLOOKUP($D766,'P4 Destination'!$C$21:$M$176,6,0))*BG766</f>
        <v>0</v>
      </c>
      <c r="BI766" s="172">
        <f t="shared" si="329"/>
        <v>30</v>
      </c>
      <c r="BJ766" s="171">
        <f>(VLOOKUP($D766,'P4 Destination'!$C$21:$M$176,7,0))*BI766</f>
        <v>0</v>
      </c>
      <c r="BK766" s="172">
        <f t="shared" si="330"/>
        <v>0</v>
      </c>
      <c r="BL766" s="171">
        <f>(VLOOKUP($D766,'P4 Destination'!$C$21:$M$176,8,0))*BK766</f>
        <v>0</v>
      </c>
      <c r="BM766" s="172">
        <f t="shared" si="331"/>
        <v>0</v>
      </c>
      <c r="BN766" s="171">
        <f>(VLOOKUP($D766,'P4 Destination'!$C$21:$M$176,9,0))*BM766</f>
        <v>0</v>
      </c>
      <c r="BO766" s="154">
        <f t="shared" si="332"/>
        <v>1</v>
      </c>
      <c r="BP766" s="171">
        <f>(VLOOKUP(D766,'P4 Destination'!$C$21:$M$176,10,0))*K766</f>
        <v>0</v>
      </c>
      <c r="BQ766" s="171">
        <f>(VLOOKUP(D766,'P4 Destination'!$C$21:$M$176,11,0))*J766</f>
        <v>0</v>
      </c>
      <c r="BR766" s="173">
        <f t="shared" si="333"/>
        <v>0</v>
      </c>
      <c r="BS766" s="173">
        <f>(AV766*2500)*'P6 Verzekering'!$E$11</f>
        <v>0</v>
      </c>
      <c r="BT766" s="173">
        <f>(AW766*2500)*'P6 Verzekering'!$E$12</f>
        <v>0</v>
      </c>
      <c r="BU766" s="173">
        <f>(L766*2500)*'P6 Verzekering'!$E$13</f>
        <v>0</v>
      </c>
      <c r="BV766" s="173">
        <f t="shared" si="334"/>
        <v>0</v>
      </c>
      <c r="BW766"/>
      <c r="BX766"/>
    </row>
    <row r="767" spans="1:76">
      <c r="A767" s="152" t="s">
        <v>2499</v>
      </c>
      <c r="B767" s="152" t="s">
        <v>219</v>
      </c>
      <c r="C767" s="152" t="s">
        <v>219</v>
      </c>
      <c r="D767" s="152" t="s">
        <v>320</v>
      </c>
      <c r="E767" s="152" t="s">
        <v>319</v>
      </c>
      <c r="F767" s="153">
        <f t="shared" si="308"/>
        <v>60</v>
      </c>
      <c r="G767" s="154">
        <v>1</v>
      </c>
      <c r="H767" s="154">
        <f>IFERROR(VLOOKUP(B767,'P2 Origin'!$C$21:$Q$176,15,FALSE),0)</f>
        <v>0</v>
      </c>
      <c r="I767" s="154">
        <f>IFERROR(VLOOKUP(D767,'P4 Destination'!$C$21:$Q$176,15,FALSE),0)</f>
        <v>0</v>
      </c>
      <c r="J767" s="155"/>
      <c r="K767" s="155">
        <v>1</v>
      </c>
      <c r="L767" s="156">
        <v>0</v>
      </c>
      <c r="M767" s="155">
        <v>0</v>
      </c>
      <c r="N767" s="155">
        <v>0</v>
      </c>
      <c r="O767" s="157">
        <f t="shared" si="309"/>
        <v>0</v>
      </c>
      <c r="P767" s="158">
        <f t="shared" si="310"/>
        <v>0</v>
      </c>
      <c r="Q767" s="159">
        <f>IFERROR(VLOOKUP(N767,'P1 Intra-Europees'!$A$15:$H$25,3,0),0)*P767</f>
        <v>0</v>
      </c>
      <c r="R767" s="160">
        <f t="shared" si="311"/>
        <v>0</v>
      </c>
      <c r="S767" s="159">
        <f>IFERROR(VLOOKUP(N767,'P1 Intra-Europees'!$A$15:$H$25,4,0),0)*R767</f>
        <v>0</v>
      </c>
      <c r="T767" s="160">
        <f t="shared" si="312"/>
        <v>0</v>
      </c>
      <c r="U767" s="159">
        <f>IFERROR(VLOOKUP(N767,'P1 Intra-Europees'!$A$15:$H$25,5,0),0)*T767</f>
        <v>0</v>
      </c>
      <c r="V767" s="160">
        <f t="shared" si="313"/>
        <v>0</v>
      </c>
      <c r="W767" s="159">
        <f>IFERROR(VLOOKUP(N767,'P1 Intra-Europees'!$A$15:$H$25,6,0),0)*V767</f>
        <v>0</v>
      </c>
      <c r="X767" s="160">
        <f t="shared" si="314"/>
        <v>0</v>
      </c>
      <c r="Y767" s="159">
        <f>IFERROR(VLOOKUP(N767,'P1 Intra-Europees'!$A$15:$H$25,7,0),0)*X767</f>
        <v>0</v>
      </c>
      <c r="Z767" s="161">
        <f t="shared" si="315"/>
        <v>0</v>
      </c>
      <c r="AA767" s="162">
        <f>IFERROR(VLOOKUP(N767,'P1 Intra-Europees'!$A$15:$H$25,8,0),0)*Z767</f>
        <v>0</v>
      </c>
      <c r="AB767" s="163">
        <f t="shared" si="316"/>
        <v>0</v>
      </c>
      <c r="AC767" s="157" t="str">
        <f>VLOOKUP(B767,'P2 Origin'!$C$21:$O$176,13,0)</f>
        <v>EUR</v>
      </c>
      <c r="AD767" s="164">
        <f t="shared" si="317"/>
        <v>0</v>
      </c>
      <c r="AE767" s="165">
        <f>IF(AU767&gt;0.1,VLOOKUP(B767,'P2 Origin'!$C$21:$M$176,3,0)*H767,0)</f>
        <v>0</v>
      </c>
      <c r="AF767" s="166">
        <f t="shared" si="318"/>
        <v>0</v>
      </c>
      <c r="AG767" s="165">
        <f>(VLOOKUP(B767,'P2 Origin'!$C$21:$M$176,4,0))*AF767</f>
        <v>0</v>
      </c>
      <c r="AH767" s="166">
        <f t="shared" si="319"/>
        <v>0</v>
      </c>
      <c r="AI767" s="165">
        <f>(VLOOKUP(B767,'P2 Origin'!$C$21:$M$176,5,0))*AH767</f>
        <v>0</v>
      </c>
      <c r="AJ767" s="166">
        <f t="shared" si="335"/>
        <v>0</v>
      </c>
      <c r="AK767" s="165">
        <f>(VLOOKUP(B767,'P2 Origin'!$C$21:$M$176,6,0))*AJ767</f>
        <v>0</v>
      </c>
      <c r="AL767" s="166">
        <f t="shared" si="320"/>
        <v>0</v>
      </c>
      <c r="AM767" s="165">
        <f>(VLOOKUP($B767,'P2 Origin'!$C$21:$M$176,7,0))*AL767</f>
        <v>0</v>
      </c>
      <c r="AN767" s="166">
        <f t="shared" si="321"/>
        <v>0</v>
      </c>
      <c r="AO767" s="165">
        <f>(VLOOKUP($B767,'P2 Origin'!$C$21:$M$176,8,0))*AN767</f>
        <v>0</v>
      </c>
      <c r="AP767" s="166">
        <f t="shared" si="322"/>
        <v>60</v>
      </c>
      <c r="AQ767" s="165">
        <f>(VLOOKUP($B767,'P2 Origin'!$C$21:$M$176,9,0))*AP767</f>
        <v>0</v>
      </c>
      <c r="AR767" s="155">
        <f t="shared" si="323"/>
        <v>1</v>
      </c>
      <c r="AS767" s="164">
        <f>(VLOOKUP(B767,'P2 Origin'!$C$21:$M$176,10,0))*K767</f>
        <v>0</v>
      </c>
      <c r="AT767" s="164">
        <f>(VLOOKUP(B767,'P2 Origin'!$C$21:$M$176,11,0))*J767</f>
        <v>0</v>
      </c>
      <c r="AU767" s="167">
        <v>60</v>
      </c>
      <c r="AV767" s="168">
        <v>60</v>
      </c>
      <c r="AW767" s="169">
        <v>0</v>
      </c>
      <c r="AX767" s="170">
        <f>IF(AU767&gt;=0.1,'P3 Bureaumarge zee- en luchtvr.'!$D$12,0)</f>
        <v>0</v>
      </c>
      <c r="AY767" s="163">
        <f t="shared" si="324"/>
        <v>0</v>
      </c>
      <c r="AZ767" s="157" t="str">
        <f>VLOOKUP(D767,'P4 Destination'!$C$21:$O$176,13,0)</f>
        <v>USD</v>
      </c>
      <c r="BA767" s="164">
        <f t="shared" si="325"/>
        <v>0</v>
      </c>
      <c r="BB767" s="171">
        <f>IF(AU767&gt;0.1,(VLOOKUP(D767,'P4 Destination'!$C$21:$M$176,3,0))*I767,0)</f>
        <v>0</v>
      </c>
      <c r="BC767" s="172">
        <f t="shared" si="326"/>
        <v>0</v>
      </c>
      <c r="BD767" s="171">
        <f>(VLOOKUP($D767,'P4 Destination'!$C$21:$M$176,4,0))*BC767</f>
        <v>0</v>
      </c>
      <c r="BE767" s="172">
        <f t="shared" si="327"/>
        <v>0</v>
      </c>
      <c r="BF767" s="171">
        <f>(VLOOKUP($D767,'P4 Destination'!$C$21:$M$176,5,0))*BE767</f>
        <v>0</v>
      </c>
      <c r="BG767" s="172">
        <f t="shared" si="328"/>
        <v>0</v>
      </c>
      <c r="BH767" s="171">
        <f>(VLOOKUP($D767,'P4 Destination'!$C$21:$M$176,6,0))*BG767</f>
        <v>0</v>
      </c>
      <c r="BI767" s="172">
        <f t="shared" si="329"/>
        <v>0</v>
      </c>
      <c r="BJ767" s="171">
        <f>(VLOOKUP($D767,'P4 Destination'!$C$21:$M$176,7,0))*BI767</f>
        <v>0</v>
      </c>
      <c r="BK767" s="172">
        <f t="shared" si="330"/>
        <v>0</v>
      </c>
      <c r="BL767" s="171">
        <f>(VLOOKUP($D767,'P4 Destination'!$C$21:$M$176,8,0))*BK767</f>
        <v>0</v>
      </c>
      <c r="BM767" s="172">
        <f t="shared" si="331"/>
        <v>60</v>
      </c>
      <c r="BN767" s="171">
        <f>(VLOOKUP($D767,'P4 Destination'!$C$21:$M$176,9,0))*BM767</f>
        <v>0</v>
      </c>
      <c r="BO767" s="154">
        <f t="shared" si="332"/>
        <v>1</v>
      </c>
      <c r="BP767" s="171">
        <f>(VLOOKUP(D767,'P4 Destination'!$C$21:$M$176,10,0))*K767</f>
        <v>0</v>
      </c>
      <c r="BQ767" s="171">
        <f>(VLOOKUP(D767,'P4 Destination'!$C$21:$M$176,11,0))*J767</f>
        <v>0</v>
      </c>
      <c r="BR767" s="173">
        <f t="shared" si="333"/>
        <v>0</v>
      </c>
      <c r="BS767" s="173">
        <f>(AV767*2500)*'P6 Verzekering'!$E$11</f>
        <v>0</v>
      </c>
      <c r="BT767" s="173">
        <f>(AW767*2500)*'P6 Verzekering'!$E$12</f>
        <v>0</v>
      </c>
      <c r="BU767" s="173">
        <f>(L767*2500)*'P6 Verzekering'!$E$13</f>
        <v>0</v>
      </c>
      <c r="BV767" s="173">
        <f t="shared" si="334"/>
        <v>0</v>
      </c>
      <c r="BW767"/>
      <c r="BX767"/>
    </row>
    <row r="768" spans="1:76" ht="14.45" customHeight="1">
      <c r="A768" s="152" t="s">
        <v>2502</v>
      </c>
      <c r="B768" s="152" t="s">
        <v>219</v>
      </c>
      <c r="C768" s="152" t="s">
        <v>219</v>
      </c>
      <c r="D768" s="152" t="s">
        <v>320</v>
      </c>
      <c r="E768" s="152" t="s">
        <v>319</v>
      </c>
      <c r="F768" s="153">
        <f t="shared" si="308"/>
        <v>30</v>
      </c>
      <c r="G768" s="154">
        <v>1</v>
      </c>
      <c r="H768" s="154">
        <f>IFERROR(VLOOKUP(B768,'P2 Origin'!$C$21:$Q$176,15,FALSE),0)</f>
        <v>0</v>
      </c>
      <c r="I768" s="154">
        <f>IFERROR(VLOOKUP(D768,'P4 Destination'!$C$21:$Q$176,15,FALSE),0)</f>
        <v>0</v>
      </c>
      <c r="J768" s="155">
        <v>1</v>
      </c>
      <c r="K768" s="155"/>
      <c r="L768" s="156">
        <v>0</v>
      </c>
      <c r="M768" s="155">
        <v>0</v>
      </c>
      <c r="N768" s="155">
        <v>0</v>
      </c>
      <c r="O768" s="157">
        <f t="shared" si="309"/>
        <v>0</v>
      </c>
      <c r="P768" s="158">
        <f t="shared" si="310"/>
        <v>0</v>
      </c>
      <c r="Q768" s="159">
        <f>IFERROR(VLOOKUP(N768,'P1 Intra-Europees'!$A$15:$H$25,3,0),0)*P768</f>
        <v>0</v>
      </c>
      <c r="R768" s="160">
        <f t="shared" si="311"/>
        <v>0</v>
      </c>
      <c r="S768" s="159">
        <f>IFERROR(VLOOKUP(N768,'P1 Intra-Europees'!$A$15:$H$25,4,0),0)*R768</f>
        <v>0</v>
      </c>
      <c r="T768" s="160">
        <f t="shared" si="312"/>
        <v>0</v>
      </c>
      <c r="U768" s="159">
        <f>IFERROR(VLOOKUP(N768,'P1 Intra-Europees'!$A$15:$H$25,5,0),0)*T768</f>
        <v>0</v>
      </c>
      <c r="V768" s="160">
        <f t="shared" si="313"/>
        <v>0</v>
      </c>
      <c r="W768" s="159">
        <f>IFERROR(VLOOKUP(N768,'P1 Intra-Europees'!$A$15:$H$25,6,0),0)*V768</f>
        <v>0</v>
      </c>
      <c r="X768" s="160">
        <f t="shared" si="314"/>
        <v>0</v>
      </c>
      <c r="Y768" s="159">
        <f>IFERROR(VLOOKUP(N768,'P1 Intra-Europees'!$A$15:$H$25,7,0),0)*X768</f>
        <v>0</v>
      </c>
      <c r="Z768" s="161">
        <f t="shared" si="315"/>
        <v>0</v>
      </c>
      <c r="AA768" s="162">
        <f>IFERROR(VLOOKUP(N768,'P1 Intra-Europees'!$A$15:$H$25,8,0),0)*Z768</f>
        <v>0</v>
      </c>
      <c r="AB768" s="163">
        <f t="shared" si="316"/>
        <v>0</v>
      </c>
      <c r="AC768" s="157" t="str">
        <f>VLOOKUP(B768,'P2 Origin'!$C$21:$O$176,13,0)</f>
        <v>EUR</v>
      </c>
      <c r="AD768" s="164">
        <f t="shared" si="317"/>
        <v>0</v>
      </c>
      <c r="AE768" s="165">
        <f>IF(AU768&gt;0.1,VLOOKUP(B768,'P2 Origin'!$C$21:$M$176,3,0)*H768,0)</f>
        <v>0</v>
      </c>
      <c r="AF768" s="166">
        <f t="shared" si="318"/>
        <v>0</v>
      </c>
      <c r="AG768" s="165">
        <f>(VLOOKUP(B768,'P2 Origin'!$C$21:$M$176,4,0))*AF768</f>
        <v>0</v>
      </c>
      <c r="AH768" s="166">
        <f t="shared" si="319"/>
        <v>0</v>
      </c>
      <c r="AI768" s="165">
        <f>(VLOOKUP(B768,'P2 Origin'!$C$21:$M$176,5,0))*AH768</f>
        <v>0</v>
      </c>
      <c r="AJ768" s="166">
        <f t="shared" si="335"/>
        <v>0</v>
      </c>
      <c r="AK768" s="165">
        <f>(VLOOKUP(B768,'P2 Origin'!$C$21:$M$176,6,0))*AJ768</f>
        <v>0</v>
      </c>
      <c r="AL768" s="166">
        <f t="shared" si="320"/>
        <v>30</v>
      </c>
      <c r="AM768" s="165">
        <f>(VLOOKUP($B768,'P2 Origin'!$C$21:$M$176,7,0))*AL768</f>
        <v>0</v>
      </c>
      <c r="AN768" s="166">
        <f t="shared" si="321"/>
        <v>0</v>
      </c>
      <c r="AO768" s="165">
        <f>(VLOOKUP($B768,'P2 Origin'!$C$21:$M$176,8,0))*AN768</f>
        <v>0</v>
      </c>
      <c r="AP768" s="166">
        <f t="shared" si="322"/>
        <v>0</v>
      </c>
      <c r="AQ768" s="165">
        <f>(VLOOKUP($B768,'P2 Origin'!$C$21:$M$176,9,0))*AP768</f>
        <v>0</v>
      </c>
      <c r="AR768" s="155">
        <f t="shared" si="323"/>
        <v>1</v>
      </c>
      <c r="AS768" s="164">
        <f>(VLOOKUP(B768,'P2 Origin'!$C$21:$M$176,10,0))*K768</f>
        <v>0</v>
      </c>
      <c r="AT768" s="164">
        <f>(VLOOKUP(B768,'P2 Origin'!$C$21:$M$176,11,0))*J768</f>
        <v>0</v>
      </c>
      <c r="AU768" s="167">
        <v>30</v>
      </c>
      <c r="AV768" s="168">
        <v>30</v>
      </c>
      <c r="AW768" s="169">
        <v>0</v>
      </c>
      <c r="AX768" s="170">
        <f>IF(AU768&gt;=0.1,'P3 Bureaumarge zee- en luchtvr.'!$D$12,0)</f>
        <v>0</v>
      </c>
      <c r="AY768" s="163">
        <f t="shared" si="324"/>
        <v>0</v>
      </c>
      <c r="AZ768" s="157" t="str">
        <f>VLOOKUP(D768,'P4 Destination'!$C$21:$O$176,13,0)</f>
        <v>USD</v>
      </c>
      <c r="BA768" s="164">
        <f t="shared" si="325"/>
        <v>0</v>
      </c>
      <c r="BB768" s="171">
        <f>IF(AU768&gt;0.1,(VLOOKUP(D768,'P4 Destination'!$C$21:$M$176,3,0))*I768,0)</f>
        <v>0</v>
      </c>
      <c r="BC768" s="172">
        <f t="shared" si="326"/>
        <v>0</v>
      </c>
      <c r="BD768" s="171">
        <f>(VLOOKUP($D768,'P4 Destination'!$C$21:$M$176,4,0))*BC768</f>
        <v>0</v>
      </c>
      <c r="BE768" s="172">
        <f t="shared" si="327"/>
        <v>0</v>
      </c>
      <c r="BF768" s="171">
        <f>(VLOOKUP($D768,'P4 Destination'!$C$21:$M$176,5,0))*BE768</f>
        <v>0</v>
      </c>
      <c r="BG768" s="172">
        <f t="shared" si="328"/>
        <v>0</v>
      </c>
      <c r="BH768" s="171">
        <f>(VLOOKUP($D768,'P4 Destination'!$C$21:$M$176,6,0))*BG768</f>
        <v>0</v>
      </c>
      <c r="BI768" s="172">
        <f t="shared" si="329"/>
        <v>30</v>
      </c>
      <c r="BJ768" s="171">
        <f>(VLOOKUP($D768,'P4 Destination'!$C$21:$M$176,7,0))*BI768</f>
        <v>0</v>
      </c>
      <c r="BK768" s="172">
        <f t="shared" si="330"/>
        <v>0</v>
      </c>
      <c r="BL768" s="171">
        <f>(VLOOKUP($D768,'P4 Destination'!$C$21:$M$176,8,0))*BK768</f>
        <v>0</v>
      </c>
      <c r="BM768" s="172">
        <f t="shared" si="331"/>
        <v>0</v>
      </c>
      <c r="BN768" s="171">
        <f>(VLOOKUP($D768,'P4 Destination'!$C$21:$M$176,9,0))*BM768</f>
        <v>0</v>
      </c>
      <c r="BO768" s="154">
        <f t="shared" si="332"/>
        <v>1</v>
      </c>
      <c r="BP768" s="171">
        <f>(VLOOKUP(D768,'P4 Destination'!$C$21:$M$176,10,0))*K768</f>
        <v>0</v>
      </c>
      <c r="BQ768" s="171">
        <f>(VLOOKUP(D768,'P4 Destination'!$C$21:$M$176,11,0))*J768</f>
        <v>0</v>
      </c>
      <c r="BR768" s="173">
        <f t="shared" si="333"/>
        <v>0</v>
      </c>
      <c r="BS768" s="173">
        <f>(AV768*2500)*'P6 Verzekering'!$E$11</f>
        <v>0</v>
      </c>
      <c r="BT768" s="173">
        <f>(AW768*2500)*'P6 Verzekering'!$E$12</f>
        <v>0</v>
      </c>
      <c r="BU768" s="173">
        <f>(L768*2500)*'P6 Verzekering'!$E$13</f>
        <v>0</v>
      </c>
      <c r="BV768" s="173">
        <f t="shared" si="334"/>
        <v>0</v>
      </c>
      <c r="BW768"/>
      <c r="BX768"/>
    </row>
    <row r="769" spans="1:76" ht="14.45" customHeight="1">
      <c r="A769" s="152" t="s">
        <v>2505</v>
      </c>
      <c r="B769" s="152" t="s">
        <v>219</v>
      </c>
      <c r="C769" s="152" t="s">
        <v>219</v>
      </c>
      <c r="D769" s="152" t="s">
        <v>320</v>
      </c>
      <c r="E769" s="152" t="s">
        <v>319</v>
      </c>
      <c r="F769" s="153">
        <f t="shared" si="308"/>
        <v>27</v>
      </c>
      <c r="G769" s="154">
        <v>1</v>
      </c>
      <c r="H769" s="154">
        <f>IFERROR(VLOOKUP(B769,'P2 Origin'!$C$21:$Q$176,15,FALSE),0)</f>
        <v>0</v>
      </c>
      <c r="I769" s="154">
        <f>IFERROR(VLOOKUP(D769,'P4 Destination'!$C$21:$Q$176,15,FALSE),0)</f>
        <v>0</v>
      </c>
      <c r="J769" s="155">
        <v>1</v>
      </c>
      <c r="K769" s="155"/>
      <c r="L769" s="156">
        <v>0</v>
      </c>
      <c r="M769" s="155">
        <v>0</v>
      </c>
      <c r="N769" s="155">
        <v>0</v>
      </c>
      <c r="O769" s="157">
        <f t="shared" si="309"/>
        <v>0</v>
      </c>
      <c r="P769" s="158">
        <f t="shared" si="310"/>
        <v>0</v>
      </c>
      <c r="Q769" s="159">
        <f>IFERROR(VLOOKUP(N769,'P1 Intra-Europees'!$A$15:$H$25,3,0),0)*P769</f>
        <v>0</v>
      </c>
      <c r="R769" s="160">
        <f t="shared" si="311"/>
        <v>0</v>
      </c>
      <c r="S769" s="159">
        <f>IFERROR(VLOOKUP(N769,'P1 Intra-Europees'!$A$15:$H$25,4,0),0)*R769</f>
        <v>0</v>
      </c>
      <c r="T769" s="160">
        <f t="shared" si="312"/>
        <v>0</v>
      </c>
      <c r="U769" s="159">
        <f>IFERROR(VLOOKUP(N769,'P1 Intra-Europees'!$A$15:$H$25,5,0),0)*T769</f>
        <v>0</v>
      </c>
      <c r="V769" s="160">
        <f t="shared" si="313"/>
        <v>0</v>
      </c>
      <c r="W769" s="159">
        <f>IFERROR(VLOOKUP(N769,'P1 Intra-Europees'!$A$15:$H$25,6,0),0)*V769</f>
        <v>0</v>
      </c>
      <c r="X769" s="160">
        <f t="shared" si="314"/>
        <v>0</v>
      </c>
      <c r="Y769" s="159">
        <f>IFERROR(VLOOKUP(N769,'P1 Intra-Europees'!$A$15:$H$25,7,0),0)*X769</f>
        <v>0</v>
      </c>
      <c r="Z769" s="161">
        <f t="shared" si="315"/>
        <v>0</v>
      </c>
      <c r="AA769" s="162">
        <f>IFERROR(VLOOKUP(N769,'P1 Intra-Europees'!$A$15:$H$25,8,0),0)*Z769</f>
        <v>0</v>
      </c>
      <c r="AB769" s="163">
        <f t="shared" si="316"/>
        <v>0</v>
      </c>
      <c r="AC769" s="157" t="str">
        <f>VLOOKUP(B769,'P2 Origin'!$C$21:$O$176,13,0)</f>
        <v>EUR</v>
      </c>
      <c r="AD769" s="164">
        <f t="shared" si="317"/>
        <v>0</v>
      </c>
      <c r="AE769" s="165">
        <f>IF(AU769&gt;0.1,VLOOKUP(B769,'P2 Origin'!$C$21:$M$176,3,0)*H769,0)</f>
        <v>0</v>
      </c>
      <c r="AF769" s="166">
        <f t="shared" si="318"/>
        <v>0</v>
      </c>
      <c r="AG769" s="165">
        <f>(VLOOKUP(B769,'P2 Origin'!$C$21:$M$176,4,0))*AF769</f>
        <v>0</v>
      </c>
      <c r="AH769" s="166">
        <f t="shared" si="319"/>
        <v>0</v>
      </c>
      <c r="AI769" s="165">
        <f>(VLOOKUP(B769,'P2 Origin'!$C$21:$M$176,5,0))*AH769</f>
        <v>0</v>
      </c>
      <c r="AJ769" s="166">
        <f t="shared" si="335"/>
        <v>0</v>
      </c>
      <c r="AK769" s="165">
        <f>(VLOOKUP(B769,'P2 Origin'!$C$21:$M$176,6,0))*AJ769</f>
        <v>0</v>
      </c>
      <c r="AL769" s="166">
        <f t="shared" si="320"/>
        <v>27</v>
      </c>
      <c r="AM769" s="165">
        <f>(VLOOKUP($B769,'P2 Origin'!$C$21:$M$176,7,0))*AL769</f>
        <v>0</v>
      </c>
      <c r="AN769" s="166">
        <f t="shared" si="321"/>
        <v>0</v>
      </c>
      <c r="AO769" s="165">
        <f>(VLOOKUP($B769,'P2 Origin'!$C$21:$M$176,8,0))*AN769</f>
        <v>0</v>
      </c>
      <c r="AP769" s="166">
        <f t="shared" si="322"/>
        <v>0</v>
      </c>
      <c r="AQ769" s="165">
        <f>(VLOOKUP($B769,'P2 Origin'!$C$21:$M$176,9,0))*AP769</f>
        <v>0</v>
      </c>
      <c r="AR769" s="155">
        <f t="shared" si="323"/>
        <v>1</v>
      </c>
      <c r="AS769" s="164">
        <f>(VLOOKUP(B769,'P2 Origin'!$C$21:$M$176,10,0))*K769</f>
        <v>0</v>
      </c>
      <c r="AT769" s="164">
        <f>(VLOOKUP(B769,'P2 Origin'!$C$21:$M$176,11,0))*J769</f>
        <v>0</v>
      </c>
      <c r="AU769" s="167">
        <v>27</v>
      </c>
      <c r="AV769" s="168">
        <v>27</v>
      </c>
      <c r="AW769" s="169">
        <v>0</v>
      </c>
      <c r="AX769" s="170">
        <f>IF(AU769&gt;=0.1,'P3 Bureaumarge zee- en luchtvr.'!$D$12,0)</f>
        <v>0</v>
      </c>
      <c r="AY769" s="163">
        <f t="shared" si="324"/>
        <v>0</v>
      </c>
      <c r="AZ769" s="157" t="str">
        <f>VLOOKUP(D769,'P4 Destination'!$C$21:$O$176,13,0)</f>
        <v>USD</v>
      </c>
      <c r="BA769" s="164">
        <f t="shared" si="325"/>
        <v>0</v>
      </c>
      <c r="BB769" s="171">
        <f>IF(AU769&gt;0.1,(VLOOKUP(D769,'P4 Destination'!$C$21:$M$176,3,0))*I769,0)</f>
        <v>0</v>
      </c>
      <c r="BC769" s="172">
        <f t="shared" si="326"/>
        <v>0</v>
      </c>
      <c r="BD769" s="171">
        <f>(VLOOKUP($D769,'P4 Destination'!$C$21:$M$176,4,0))*BC769</f>
        <v>0</v>
      </c>
      <c r="BE769" s="172">
        <f t="shared" si="327"/>
        <v>0</v>
      </c>
      <c r="BF769" s="171">
        <f>(VLOOKUP($D769,'P4 Destination'!$C$21:$M$176,5,0))*BE769</f>
        <v>0</v>
      </c>
      <c r="BG769" s="172">
        <f t="shared" si="328"/>
        <v>0</v>
      </c>
      <c r="BH769" s="171">
        <f>(VLOOKUP($D769,'P4 Destination'!$C$21:$M$176,6,0))*BG769</f>
        <v>0</v>
      </c>
      <c r="BI769" s="172">
        <f t="shared" si="329"/>
        <v>27</v>
      </c>
      <c r="BJ769" s="171">
        <f>(VLOOKUP($D769,'P4 Destination'!$C$21:$M$176,7,0))*BI769</f>
        <v>0</v>
      </c>
      <c r="BK769" s="172">
        <f t="shared" si="330"/>
        <v>0</v>
      </c>
      <c r="BL769" s="171">
        <f>(VLOOKUP($D769,'P4 Destination'!$C$21:$M$176,8,0))*BK769</f>
        <v>0</v>
      </c>
      <c r="BM769" s="172">
        <f t="shared" si="331"/>
        <v>0</v>
      </c>
      <c r="BN769" s="171">
        <f>(VLOOKUP($D769,'P4 Destination'!$C$21:$M$176,9,0))*BM769</f>
        <v>0</v>
      </c>
      <c r="BO769" s="154">
        <f t="shared" si="332"/>
        <v>1</v>
      </c>
      <c r="BP769" s="171">
        <f>(VLOOKUP(D769,'P4 Destination'!$C$21:$M$176,10,0))*K769</f>
        <v>0</v>
      </c>
      <c r="BQ769" s="171">
        <f>(VLOOKUP(D769,'P4 Destination'!$C$21:$M$176,11,0))*J769</f>
        <v>0</v>
      </c>
      <c r="BR769" s="173">
        <f t="shared" si="333"/>
        <v>0</v>
      </c>
      <c r="BS769" s="173">
        <f>(AV769*2500)*'P6 Verzekering'!$E$11</f>
        <v>0</v>
      </c>
      <c r="BT769" s="173">
        <f>(AW769*2500)*'P6 Verzekering'!$E$12</f>
        <v>0</v>
      </c>
      <c r="BU769" s="173">
        <f>(L769*2500)*'P6 Verzekering'!$E$13</f>
        <v>0</v>
      </c>
      <c r="BV769" s="173">
        <f t="shared" si="334"/>
        <v>0</v>
      </c>
      <c r="BW769"/>
      <c r="BX769"/>
    </row>
    <row r="770" spans="1:76">
      <c r="A770" s="152" t="s">
        <v>2506</v>
      </c>
      <c r="B770" s="152" t="s">
        <v>219</v>
      </c>
      <c r="C770" s="152" t="s">
        <v>219</v>
      </c>
      <c r="D770" s="152" t="s">
        <v>320</v>
      </c>
      <c r="E770" s="152" t="s">
        <v>319</v>
      </c>
      <c r="F770" s="153">
        <f t="shared" si="308"/>
        <v>30</v>
      </c>
      <c r="G770" s="154">
        <v>1</v>
      </c>
      <c r="H770" s="154">
        <f>IFERROR(VLOOKUP(B770,'P2 Origin'!$C$21:$Q$176,15,FALSE),0)</f>
        <v>0</v>
      </c>
      <c r="I770" s="154">
        <f>IFERROR(VLOOKUP(D770,'P4 Destination'!$C$21:$Q$176,15,FALSE),0)</f>
        <v>0</v>
      </c>
      <c r="J770" s="155">
        <v>1</v>
      </c>
      <c r="K770" s="155"/>
      <c r="L770" s="156">
        <v>0</v>
      </c>
      <c r="M770" s="155">
        <v>0</v>
      </c>
      <c r="N770" s="155">
        <v>0</v>
      </c>
      <c r="O770" s="157">
        <f t="shared" si="309"/>
        <v>0</v>
      </c>
      <c r="P770" s="158">
        <f t="shared" si="310"/>
        <v>0</v>
      </c>
      <c r="Q770" s="159">
        <f>IFERROR(VLOOKUP(N770,'P1 Intra-Europees'!$A$15:$H$25,3,0),0)*P770</f>
        <v>0</v>
      </c>
      <c r="R770" s="160">
        <f t="shared" si="311"/>
        <v>0</v>
      </c>
      <c r="S770" s="159">
        <f>IFERROR(VLOOKUP(N770,'P1 Intra-Europees'!$A$15:$H$25,4,0),0)*R770</f>
        <v>0</v>
      </c>
      <c r="T770" s="160">
        <f t="shared" si="312"/>
        <v>0</v>
      </c>
      <c r="U770" s="159">
        <f>IFERROR(VLOOKUP(N770,'P1 Intra-Europees'!$A$15:$H$25,5,0),0)*T770</f>
        <v>0</v>
      </c>
      <c r="V770" s="160">
        <f t="shared" si="313"/>
        <v>0</v>
      </c>
      <c r="W770" s="159">
        <f>IFERROR(VLOOKUP(N770,'P1 Intra-Europees'!$A$15:$H$25,6,0),0)*V770</f>
        <v>0</v>
      </c>
      <c r="X770" s="160">
        <f t="shared" si="314"/>
        <v>0</v>
      </c>
      <c r="Y770" s="159">
        <f>IFERROR(VLOOKUP(N770,'P1 Intra-Europees'!$A$15:$H$25,7,0),0)*X770</f>
        <v>0</v>
      </c>
      <c r="Z770" s="161">
        <f t="shared" si="315"/>
        <v>0</v>
      </c>
      <c r="AA770" s="162">
        <f>IFERROR(VLOOKUP(N770,'P1 Intra-Europees'!$A$15:$H$25,8,0),0)*Z770</f>
        <v>0</v>
      </c>
      <c r="AB770" s="163">
        <f t="shared" si="316"/>
        <v>0</v>
      </c>
      <c r="AC770" s="157" t="str">
        <f>VLOOKUP(B770,'P2 Origin'!$C$21:$O$176,13,0)</f>
        <v>EUR</v>
      </c>
      <c r="AD770" s="164">
        <f t="shared" si="317"/>
        <v>0</v>
      </c>
      <c r="AE770" s="165">
        <f>IF(AU770&gt;0.1,VLOOKUP(B770,'P2 Origin'!$C$21:$M$176,3,0)*H770,0)</f>
        <v>0</v>
      </c>
      <c r="AF770" s="166">
        <f t="shared" si="318"/>
        <v>0</v>
      </c>
      <c r="AG770" s="165">
        <f>(VLOOKUP(B770,'P2 Origin'!$C$21:$M$176,4,0))*AF770</f>
        <v>0</v>
      </c>
      <c r="AH770" s="166">
        <f t="shared" si="319"/>
        <v>0</v>
      </c>
      <c r="AI770" s="165">
        <f>(VLOOKUP(B770,'P2 Origin'!$C$21:$M$176,5,0))*AH770</f>
        <v>0</v>
      </c>
      <c r="AJ770" s="166">
        <f t="shared" si="335"/>
        <v>0</v>
      </c>
      <c r="AK770" s="165">
        <f>(VLOOKUP(B770,'P2 Origin'!$C$21:$M$176,6,0))*AJ770</f>
        <v>0</v>
      </c>
      <c r="AL770" s="166">
        <f t="shared" si="320"/>
        <v>30</v>
      </c>
      <c r="AM770" s="165">
        <f>(VLOOKUP($B770,'P2 Origin'!$C$21:$M$176,7,0))*AL770</f>
        <v>0</v>
      </c>
      <c r="AN770" s="166">
        <f t="shared" si="321"/>
        <v>0</v>
      </c>
      <c r="AO770" s="165">
        <f>(VLOOKUP($B770,'P2 Origin'!$C$21:$M$176,8,0))*AN770</f>
        <v>0</v>
      </c>
      <c r="AP770" s="166">
        <f t="shared" si="322"/>
        <v>0</v>
      </c>
      <c r="AQ770" s="165">
        <f>(VLOOKUP($B770,'P2 Origin'!$C$21:$M$176,9,0))*AP770</f>
        <v>0</v>
      </c>
      <c r="AR770" s="155">
        <f t="shared" si="323"/>
        <v>1</v>
      </c>
      <c r="AS770" s="164">
        <f>(VLOOKUP(B770,'P2 Origin'!$C$21:$M$176,10,0))*K770</f>
        <v>0</v>
      </c>
      <c r="AT770" s="164">
        <f>(VLOOKUP(B770,'P2 Origin'!$C$21:$M$176,11,0))*J770</f>
        <v>0</v>
      </c>
      <c r="AU770" s="167">
        <v>30</v>
      </c>
      <c r="AV770" s="168">
        <v>30</v>
      </c>
      <c r="AW770" s="169">
        <v>0</v>
      </c>
      <c r="AX770" s="170">
        <f>IF(AU770&gt;=0.1,'P3 Bureaumarge zee- en luchtvr.'!$D$12,0)</f>
        <v>0</v>
      </c>
      <c r="AY770" s="163">
        <f t="shared" si="324"/>
        <v>0</v>
      </c>
      <c r="AZ770" s="157" t="str">
        <f>VLOOKUP(D770,'P4 Destination'!$C$21:$O$176,13,0)</f>
        <v>USD</v>
      </c>
      <c r="BA770" s="164">
        <f t="shared" si="325"/>
        <v>0</v>
      </c>
      <c r="BB770" s="171">
        <f>IF(AU770&gt;0.1,(VLOOKUP(D770,'P4 Destination'!$C$21:$M$176,3,0))*I770,0)</f>
        <v>0</v>
      </c>
      <c r="BC770" s="172">
        <f t="shared" si="326"/>
        <v>0</v>
      </c>
      <c r="BD770" s="171">
        <f>(VLOOKUP($D770,'P4 Destination'!$C$21:$M$176,4,0))*BC770</f>
        <v>0</v>
      </c>
      <c r="BE770" s="172">
        <f t="shared" si="327"/>
        <v>0</v>
      </c>
      <c r="BF770" s="171">
        <f>(VLOOKUP($D770,'P4 Destination'!$C$21:$M$176,5,0))*BE770</f>
        <v>0</v>
      </c>
      <c r="BG770" s="172">
        <f t="shared" si="328"/>
        <v>0</v>
      </c>
      <c r="BH770" s="171">
        <f>(VLOOKUP($D770,'P4 Destination'!$C$21:$M$176,6,0))*BG770</f>
        <v>0</v>
      </c>
      <c r="BI770" s="172">
        <f t="shared" si="329"/>
        <v>30</v>
      </c>
      <c r="BJ770" s="171">
        <f>(VLOOKUP($D770,'P4 Destination'!$C$21:$M$176,7,0))*BI770</f>
        <v>0</v>
      </c>
      <c r="BK770" s="172">
        <f t="shared" si="330"/>
        <v>0</v>
      </c>
      <c r="BL770" s="171">
        <f>(VLOOKUP($D770,'P4 Destination'!$C$21:$M$176,8,0))*BK770</f>
        <v>0</v>
      </c>
      <c r="BM770" s="172">
        <f t="shared" si="331"/>
        <v>0</v>
      </c>
      <c r="BN770" s="171">
        <f>(VLOOKUP($D770,'P4 Destination'!$C$21:$M$176,9,0))*BM770</f>
        <v>0</v>
      </c>
      <c r="BO770" s="154">
        <f t="shared" si="332"/>
        <v>1</v>
      </c>
      <c r="BP770" s="171">
        <f>(VLOOKUP(D770,'P4 Destination'!$C$21:$M$176,10,0))*K770</f>
        <v>0</v>
      </c>
      <c r="BQ770" s="171">
        <f>(VLOOKUP(D770,'P4 Destination'!$C$21:$M$176,11,0))*J770</f>
        <v>0</v>
      </c>
      <c r="BR770" s="173">
        <f t="shared" si="333"/>
        <v>0</v>
      </c>
      <c r="BS770" s="173">
        <f>(AV770*2500)*'P6 Verzekering'!$E$11</f>
        <v>0</v>
      </c>
      <c r="BT770" s="173">
        <f>(AW770*2500)*'P6 Verzekering'!$E$12</f>
        <v>0</v>
      </c>
      <c r="BU770" s="173">
        <f>(L770*2500)*'P6 Verzekering'!$E$13</f>
        <v>0</v>
      </c>
      <c r="BV770" s="173">
        <f t="shared" si="334"/>
        <v>0</v>
      </c>
      <c r="BW770"/>
      <c r="BX770"/>
    </row>
    <row r="771" spans="1:76">
      <c r="A771" s="152" t="s">
        <v>2509</v>
      </c>
      <c r="B771" s="152" t="s">
        <v>219</v>
      </c>
      <c r="C771" s="152" t="s">
        <v>219</v>
      </c>
      <c r="D771" s="152" t="s">
        <v>320</v>
      </c>
      <c r="E771" s="152" t="s">
        <v>319</v>
      </c>
      <c r="F771" s="153">
        <f t="shared" si="308"/>
        <v>30</v>
      </c>
      <c r="G771" s="154">
        <v>1</v>
      </c>
      <c r="H771" s="154">
        <f>IFERROR(VLOOKUP(B771,'P2 Origin'!$C$21:$Q$176,15,FALSE),0)</f>
        <v>0</v>
      </c>
      <c r="I771" s="154">
        <f>IFERROR(VLOOKUP(D771,'P4 Destination'!$C$21:$Q$176,15,FALSE),0)</f>
        <v>0</v>
      </c>
      <c r="J771" s="155">
        <v>1</v>
      </c>
      <c r="K771" s="155"/>
      <c r="L771" s="156">
        <v>0</v>
      </c>
      <c r="M771" s="155">
        <v>0</v>
      </c>
      <c r="N771" s="155">
        <v>0</v>
      </c>
      <c r="O771" s="157">
        <f t="shared" si="309"/>
        <v>0</v>
      </c>
      <c r="P771" s="158">
        <f t="shared" si="310"/>
        <v>0</v>
      </c>
      <c r="Q771" s="159">
        <f>IFERROR(VLOOKUP(N771,'P1 Intra-Europees'!$A$15:$H$25,3,0),0)*P771</f>
        <v>0</v>
      </c>
      <c r="R771" s="160">
        <f t="shared" si="311"/>
        <v>0</v>
      </c>
      <c r="S771" s="159">
        <f>IFERROR(VLOOKUP(N771,'P1 Intra-Europees'!$A$15:$H$25,4,0),0)*R771</f>
        <v>0</v>
      </c>
      <c r="T771" s="160">
        <f t="shared" si="312"/>
        <v>0</v>
      </c>
      <c r="U771" s="159">
        <f>IFERROR(VLOOKUP(N771,'P1 Intra-Europees'!$A$15:$H$25,5,0),0)*T771</f>
        <v>0</v>
      </c>
      <c r="V771" s="160">
        <f t="shared" si="313"/>
        <v>0</v>
      </c>
      <c r="W771" s="159">
        <f>IFERROR(VLOOKUP(N771,'P1 Intra-Europees'!$A$15:$H$25,6,0),0)*V771</f>
        <v>0</v>
      </c>
      <c r="X771" s="160">
        <f t="shared" si="314"/>
        <v>0</v>
      </c>
      <c r="Y771" s="159">
        <f>IFERROR(VLOOKUP(N771,'P1 Intra-Europees'!$A$15:$H$25,7,0),0)*X771</f>
        <v>0</v>
      </c>
      <c r="Z771" s="161">
        <f t="shared" si="315"/>
        <v>0</v>
      </c>
      <c r="AA771" s="162">
        <f>IFERROR(VLOOKUP(N771,'P1 Intra-Europees'!$A$15:$H$25,8,0),0)*Z771</f>
        <v>0</v>
      </c>
      <c r="AB771" s="163">
        <f t="shared" si="316"/>
        <v>0</v>
      </c>
      <c r="AC771" s="157" t="str">
        <f>VLOOKUP(B771,'P2 Origin'!$C$21:$O$176,13,0)</f>
        <v>EUR</v>
      </c>
      <c r="AD771" s="164">
        <f t="shared" si="317"/>
        <v>0</v>
      </c>
      <c r="AE771" s="165">
        <f>IF(AU771&gt;0.1,VLOOKUP(B771,'P2 Origin'!$C$21:$M$176,3,0)*H771,0)</f>
        <v>0</v>
      </c>
      <c r="AF771" s="166">
        <f t="shared" si="318"/>
        <v>0</v>
      </c>
      <c r="AG771" s="165">
        <f>(VLOOKUP(B771,'P2 Origin'!$C$21:$M$176,4,0))*AF771</f>
        <v>0</v>
      </c>
      <c r="AH771" s="166">
        <f t="shared" si="319"/>
        <v>0</v>
      </c>
      <c r="AI771" s="165">
        <f>(VLOOKUP(B771,'P2 Origin'!$C$21:$M$176,5,0))*AH771</f>
        <v>0</v>
      </c>
      <c r="AJ771" s="166">
        <f t="shared" si="335"/>
        <v>0</v>
      </c>
      <c r="AK771" s="165">
        <f>(VLOOKUP(B771,'P2 Origin'!$C$21:$M$176,6,0))*AJ771</f>
        <v>0</v>
      </c>
      <c r="AL771" s="166">
        <f t="shared" si="320"/>
        <v>30</v>
      </c>
      <c r="AM771" s="165">
        <f>(VLOOKUP($B771,'P2 Origin'!$C$21:$M$176,7,0))*AL771</f>
        <v>0</v>
      </c>
      <c r="AN771" s="166">
        <f t="shared" si="321"/>
        <v>0</v>
      </c>
      <c r="AO771" s="165">
        <f>(VLOOKUP($B771,'P2 Origin'!$C$21:$M$176,8,0))*AN771</f>
        <v>0</v>
      </c>
      <c r="AP771" s="166">
        <f t="shared" si="322"/>
        <v>0</v>
      </c>
      <c r="AQ771" s="165">
        <f>(VLOOKUP($B771,'P2 Origin'!$C$21:$M$176,9,0))*AP771</f>
        <v>0</v>
      </c>
      <c r="AR771" s="155">
        <f t="shared" si="323"/>
        <v>1</v>
      </c>
      <c r="AS771" s="164">
        <f>(VLOOKUP(B771,'P2 Origin'!$C$21:$M$176,10,0))*K771</f>
        <v>0</v>
      </c>
      <c r="AT771" s="164">
        <f>(VLOOKUP(B771,'P2 Origin'!$C$21:$M$176,11,0))*J771</f>
        <v>0</v>
      </c>
      <c r="AU771" s="167">
        <v>30</v>
      </c>
      <c r="AV771" s="168">
        <v>30</v>
      </c>
      <c r="AW771" s="169">
        <v>0</v>
      </c>
      <c r="AX771" s="170">
        <f>IF(AU771&gt;=0.1,'P3 Bureaumarge zee- en luchtvr.'!$D$12,0)</f>
        <v>0</v>
      </c>
      <c r="AY771" s="163">
        <f t="shared" si="324"/>
        <v>0</v>
      </c>
      <c r="AZ771" s="157" t="str">
        <f>VLOOKUP(D771,'P4 Destination'!$C$21:$O$176,13,0)</f>
        <v>USD</v>
      </c>
      <c r="BA771" s="164">
        <f t="shared" si="325"/>
        <v>0</v>
      </c>
      <c r="BB771" s="171">
        <f>IF(AU771&gt;0.1,(VLOOKUP(D771,'P4 Destination'!$C$21:$M$176,3,0))*I771,0)</f>
        <v>0</v>
      </c>
      <c r="BC771" s="172">
        <f t="shared" si="326"/>
        <v>0</v>
      </c>
      <c r="BD771" s="171">
        <f>(VLOOKUP($D771,'P4 Destination'!$C$21:$M$176,4,0))*BC771</f>
        <v>0</v>
      </c>
      <c r="BE771" s="172">
        <f t="shared" si="327"/>
        <v>0</v>
      </c>
      <c r="BF771" s="171">
        <f>(VLOOKUP($D771,'P4 Destination'!$C$21:$M$176,5,0))*BE771</f>
        <v>0</v>
      </c>
      <c r="BG771" s="172">
        <f t="shared" si="328"/>
        <v>0</v>
      </c>
      <c r="BH771" s="171">
        <f>(VLOOKUP($D771,'P4 Destination'!$C$21:$M$176,6,0))*BG771</f>
        <v>0</v>
      </c>
      <c r="BI771" s="172">
        <f t="shared" si="329"/>
        <v>30</v>
      </c>
      <c r="BJ771" s="171">
        <f>(VLOOKUP($D771,'P4 Destination'!$C$21:$M$176,7,0))*BI771</f>
        <v>0</v>
      </c>
      <c r="BK771" s="172">
        <f t="shared" si="330"/>
        <v>0</v>
      </c>
      <c r="BL771" s="171">
        <f>(VLOOKUP($D771,'P4 Destination'!$C$21:$M$176,8,0))*BK771</f>
        <v>0</v>
      </c>
      <c r="BM771" s="172">
        <f t="shared" si="331"/>
        <v>0</v>
      </c>
      <c r="BN771" s="171">
        <f>(VLOOKUP($D771,'P4 Destination'!$C$21:$M$176,9,0))*BM771</f>
        <v>0</v>
      </c>
      <c r="BO771" s="154">
        <f t="shared" si="332"/>
        <v>1</v>
      </c>
      <c r="BP771" s="171">
        <f>(VLOOKUP(D771,'P4 Destination'!$C$21:$M$176,10,0))*K771</f>
        <v>0</v>
      </c>
      <c r="BQ771" s="171">
        <f>(VLOOKUP(D771,'P4 Destination'!$C$21:$M$176,11,0))*J771</f>
        <v>0</v>
      </c>
      <c r="BR771" s="173">
        <f t="shared" si="333"/>
        <v>0</v>
      </c>
      <c r="BS771" s="173">
        <f>(AV771*2500)*'P6 Verzekering'!$E$11</f>
        <v>0</v>
      </c>
      <c r="BT771" s="173">
        <f>(AW771*2500)*'P6 Verzekering'!$E$12</f>
        <v>0</v>
      </c>
      <c r="BU771" s="173">
        <f>(L771*2500)*'P6 Verzekering'!$E$13</f>
        <v>0</v>
      </c>
      <c r="BV771" s="173">
        <f t="shared" si="334"/>
        <v>0</v>
      </c>
      <c r="BW771"/>
      <c r="BX771"/>
    </row>
    <row r="772" spans="1:76">
      <c r="A772" s="152" t="s">
        <v>2510</v>
      </c>
      <c r="B772" s="152" t="s">
        <v>219</v>
      </c>
      <c r="C772" s="152" t="s">
        <v>219</v>
      </c>
      <c r="D772" s="152" t="s">
        <v>320</v>
      </c>
      <c r="E772" s="152" t="s">
        <v>319</v>
      </c>
      <c r="F772" s="153">
        <f t="shared" si="308"/>
        <v>24</v>
      </c>
      <c r="G772" s="154">
        <v>1</v>
      </c>
      <c r="H772" s="154">
        <f>IFERROR(VLOOKUP(B772,'P2 Origin'!$C$21:$Q$176,15,FALSE),0)</f>
        <v>0</v>
      </c>
      <c r="I772" s="154">
        <f>IFERROR(VLOOKUP(D772,'P4 Destination'!$C$21:$Q$176,15,FALSE),0)</f>
        <v>0</v>
      </c>
      <c r="J772" s="155">
        <v>1</v>
      </c>
      <c r="K772" s="155"/>
      <c r="L772" s="156">
        <v>0</v>
      </c>
      <c r="M772" s="155">
        <v>0</v>
      </c>
      <c r="N772" s="155">
        <v>0</v>
      </c>
      <c r="O772" s="157">
        <f t="shared" si="309"/>
        <v>0</v>
      </c>
      <c r="P772" s="158">
        <f t="shared" si="310"/>
        <v>0</v>
      </c>
      <c r="Q772" s="159">
        <f>IFERROR(VLOOKUP(N772,'P1 Intra-Europees'!$A$15:$H$25,3,0),0)*P772</f>
        <v>0</v>
      </c>
      <c r="R772" s="160">
        <f t="shared" si="311"/>
        <v>0</v>
      </c>
      <c r="S772" s="159">
        <f>IFERROR(VLOOKUP(N772,'P1 Intra-Europees'!$A$15:$H$25,4,0),0)*R772</f>
        <v>0</v>
      </c>
      <c r="T772" s="160">
        <f t="shared" si="312"/>
        <v>0</v>
      </c>
      <c r="U772" s="159">
        <f>IFERROR(VLOOKUP(N772,'P1 Intra-Europees'!$A$15:$H$25,5,0),0)*T772</f>
        <v>0</v>
      </c>
      <c r="V772" s="160">
        <f t="shared" si="313"/>
        <v>0</v>
      </c>
      <c r="W772" s="159">
        <f>IFERROR(VLOOKUP(N772,'P1 Intra-Europees'!$A$15:$H$25,6,0),0)*V772</f>
        <v>0</v>
      </c>
      <c r="X772" s="160">
        <f t="shared" si="314"/>
        <v>0</v>
      </c>
      <c r="Y772" s="159">
        <f>IFERROR(VLOOKUP(N772,'P1 Intra-Europees'!$A$15:$H$25,7,0),0)*X772</f>
        <v>0</v>
      </c>
      <c r="Z772" s="161">
        <f t="shared" si="315"/>
        <v>0</v>
      </c>
      <c r="AA772" s="162">
        <f>IFERROR(VLOOKUP(N772,'P1 Intra-Europees'!$A$15:$H$25,8,0),0)*Z772</f>
        <v>0</v>
      </c>
      <c r="AB772" s="163">
        <f t="shared" si="316"/>
        <v>0</v>
      </c>
      <c r="AC772" s="157" t="str">
        <f>VLOOKUP(B772,'P2 Origin'!$C$21:$O$176,13,0)</f>
        <v>EUR</v>
      </c>
      <c r="AD772" s="164">
        <f t="shared" si="317"/>
        <v>0</v>
      </c>
      <c r="AE772" s="165">
        <f>IF(AU772&gt;0.1,VLOOKUP(B772,'P2 Origin'!$C$21:$M$176,3,0)*H772,0)</f>
        <v>0</v>
      </c>
      <c r="AF772" s="166">
        <f t="shared" si="318"/>
        <v>0</v>
      </c>
      <c r="AG772" s="165">
        <f>(VLOOKUP(B772,'P2 Origin'!$C$21:$M$176,4,0))*AF772</f>
        <v>0</v>
      </c>
      <c r="AH772" s="166">
        <f t="shared" si="319"/>
        <v>0</v>
      </c>
      <c r="AI772" s="165">
        <f>(VLOOKUP(B772,'P2 Origin'!$C$21:$M$176,5,0))*AH772</f>
        <v>0</v>
      </c>
      <c r="AJ772" s="166">
        <f t="shared" si="335"/>
        <v>24</v>
      </c>
      <c r="AK772" s="165">
        <f>(VLOOKUP(B772,'P2 Origin'!$C$21:$M$176,6,0))*AJ772</f>
        <v>0</v>
      </c>
      <c r="AL772" s="166">
        <f t="shared" si="320"/>
        <v>0</v>
      </c>
      <c r="AM772" s="165">
        <f>(VLOOKUP($B772,'P2 Origin'!$C$21:$M$176,7,0))*AL772</f>
        <v>0</v>
      </c>
      <c r="AN772" s="166">
        <f t="shared" si="321"/>
        <v>0</v>
      </c>
      <c r="AO772" s="165">
        <f>(VLOOKUP($B772,'P2 Origin'!$C$21:$M$176,8,0))*AN772</f>
        <v>0</v>
      </c>
      <c r="AP772" s="166">
        <f t="shared" si="322"/>
        <v>0</v>
      </c>
      <c r="AQ772" s="165">
        <f>(VLOOKUP($B772,'P2 Origin'!$C$21:$M$176,9,0))*AP772</f>
        <v>0</v>
      </c>
      <c r="AR772" s="155">
        <f t="shared" si="323"/>
        <v>1</v>
      </c>
      <c r="AS772" s="164">
        <f>(VLOOKUP(B772,'P2 Origin'!$C$21:$M$176,10,0))*K772</f>
        <v>0</v>
      </c>
      <c r="AT772" s="164">
        <f>(VLOOKUP(B772,'P2 Origin'!$C$21:$M$176,11,0))*J772</f>
        <v>0</v>
      </c>
      <c r="AU772" s="167">
        <v>24</v>
      </c>
      <c r="AV772" s="168">
        <v>24</v>
      </c>
      <c r="AW772" s="169">
        <v>0</v>
      </c>
      <c r="AX772" s="170">
        <f>IF(AU772&gt;=0.1,'P3 Bureaumarge zee- en luchtvr.'!$D$12,0)</f>
        <v>0</v>
      </c>
      <c r="AY772" s="163">
        <f t="shared" si="324"/>
        <v>0</v>
      </c>
      <c r="AZ772" s="157" t="str">
        <f>VLOOKUP(D772,'P4 Destination'!$C$21:$O$176,13,0)</f>
        <v>USD</v>
      </c>
      <c r="BA772" s="164">
        <f t="shared" si="325"/>
        <v>0</v>
      </c>
      <c r="BB772" s="171">
        <f>IF(AU772&gt;0.1,(VLOOKUP(D772,'P4 Destination'!$C$21:$M$176,3,0))*I772,0)</f>
        <v>0</v>
      </c>
      <c r="BC772" s="172">
        <f t="shared" si="326"/>
        <v>0</v>
      </c>
      <c r="BD772" s="171">
        <f>(VLOOKUP($D772,'P4 Destination'!$C$21:$M$176,4,0))*BC772</f>
        <v>0</v>
      </c>
      <c r="BE772" s="172">
        <f t="shared" si="327"/>
        <v>0</v>
      </c>
      <c r="BF772" s="171">
        <f>(VLOOKUP($D772,'P4 Destination'!$C$21:$M$176,5,0))*BE772</f>
        <v>0</v>
      </c>
      <c r="BG772" s="172">
        <f t="shared" si="328"/>
        <v>24</v>
      </c>
      <c r="BH772" s="171">
        <f>(VLOOKUP($D772,'P4 Destination'!$C$21:$M$176,6,0))*BG772</f>
        <v>0</v>
      </c>
      <c r="BI772" s="172">
        <f t="shared" si="329"/>
        <v>0</v>
      </c>
      <c r="BJ772" s="171">
        <f>(VLOOKUP($D772,'P4 Destination'!$C$21:$M$176,7,0))*BI772</f>
        <v>0</v>
      </c>
      <c r="BK772" s="172">
        <f t="shared" si="330"/>
        <v>0</v>
      </c>
      <c r="BL772" s="171">
        <f>(VLOOKUP($D772,'P4 Destination'!$C$21:$M$176,8,0))*BK772</f>
        <v>0</v>
      </c>
      <c r="BM772" s="172">
        <f t="shared" si="331"/>
        <v>0</v>
      </c>
      <c r="BN772" s="171">
        <f>(VLOOKUP($D772,'P4 Destination'!$C$21:$M$176,9,0))*BM772</f>
        <v>0</v>
      </c>
      <c r="BO772" s="154">
        <f t="shared" si="332"/>
        <v>1</v>
      </c>
      <c r="BP772" s="171">
        <f>(VLOOKUP(D772,'P4 Destination'!$C$21:$M$176,10,0))*K772</f>
        <v>0</v>
      </c>
      <c r="BQ772" s="171">
        <f>(VLOOKUP(D772,'P4 Destination'!$C$21:$M$176,11,0))*J772</f>
        <v>0</v>
      </c>
      <c r="BR772" s="173">
        <f t="shared" si="333"/>
        <v>0</v>
      </c>
      <c r="BS772" s="173">
        <f>(AV772*2500)*'P6 Verzekering'!$E$11</f>
        <v>0</v>
      </c>
      <c r="BT772" s="173">
        <f>(AW772*2500)*'P6 Verzekering'!$E$12</f>
        <v>0</v>
      </c>
      <c r="BU772" s="173">
        <f>(L772*2500)*'P6 Verzekering'!$E$13</f>
        <v>0</v>
      </c>
      <c r="BV772" s="173">
        <f t="shared" si="334"/>
        <v>0</v>
      </c>
      <c r="BW772"/>
      <c r="BX772"/>
    </row>
    <row r="773" spans="1:76">
      <c r="A773" s="152" t="s">
        <v>2513</v>
      </c>
      <c r="B773" s="152" t="s">
        <v>219</v>
      </c>
      <c r="C773" s="152" t="s">
        <v>219</v>
      </c>
      <c r="D773" s="152" t="s">
        <v>320</v>
      </c>
      <c r="E773" s="152" t="s">
        <v>319</v>
      </c>
      <c r="F773" s="153">
        <f t="shared" si="308"/>
        <v>30</v>
      </c>
      <c r="G773" s="154">
        <v>1</v>
      </c>
      <c r="H773" s="154">
        <f>IFERROR(VLOOKUP(B773,'P2 Origin'!$C$21:$Q$176,15,FALSE),0)</f>
        <v>0</v>
      </c>
      <c r="I773" s="154">
        <f>IFERROR(VLOOKUP(D773,'P4 Destination'!$C$21:$Q$176,15,FALSE),0)</f>
        <v>0</v>
      </c>
      <c r="J773" s="155">
        <v>1</v>
      </c>
      <c r="K773" s="155"/>
      <c r="L773" s="156">
        <v>0</v>
      </c>
      <c r="M773" s="155">
        <v>0</v>
      </c>
      <c r="N773" s="155">
        <v>0</v>
      </c>
      <c r="O773" s="157">
        <f t="shared" si="309"/>
        <v>0</v>
      </c>
      <c r="P773" s="158">
        <f t="shared" si="310"/>
        <v>0</v>
      </c>
      <c r="Q773" s="159">
        <f>IFERROR(VLOOKUP(N773,'P1 Intra-Europees'!$A$15:$H$25,3,0),0)*P773</f>
        <v>0</v>
      </c>
      <c r="R773" s="160">
        <f t="shared" si="311"/>
        <v>0</v>
      </c>
      <c r="S773" s="159">
        <f>IFERROR(VLOOKUP(N773,'P1 Intra-Europees'!$A$15:$H$25,4,0),0)*R773</f>
        <v>0</v>
      </c>
      <c r="T773" s="160">
        <f t="shared" si="312"/>
        <v>0</v>
      </c>
      <c r="U773" s="159">
        <f>IFERROR(VLOOKUP(N773,'P1 Intra-Europees'!$A$15:$H$25,5,0),0)*T773</f>
        <v>0</v>
      </c>
      <c r="V773" s="160">
        <f t="shared" si="313"/>
        <v>0</v>
      </c>
      <c r="W773" s="159">
        <f>IFERROR(VLOOKUP(N773,'P1 Intra-Europees'!$A$15:$H$25,6,0),0)*V773</f>
        <v>0</v>
      </c>
      <c r="X773" s="160">
        <f t="shared" si="314"/>
        <v>0</v>
      </c>
      <c r="Y773" s="159">
        <f>IFERROR(VLOOKUP(N773,'P1 Intra-Europees'!$A$15:$H$25,7,0),0)*X773</f>
        <v>0</v>
      </c>
      <c r="Z773" s="161">
        <f t="shared" si="315"/>
        <v>0</v>
      </c>
      <c r="AA773" s="162">
        <f>IFERROR(VLOOKUP(N773,'P1 Intra-Europees'!$A$15:$H$25,8,0),0)*Z773</f>
        <v>0</v>
      </c>
      <c r="AB773" s="163">
        <f t="shared" si="316"/>
        <v>0</v>
      </c>
      <c r="AC773" s="157" t="str">
        <f>VLOOKUP(B773,'P2 Origin'!$C$21:$O$176,13,0)</f>
        <v>EUR</v>
      </c>
      <c r="AD773" s="164">
        <f t="shared" si="317"/>
        <v>0</v>
      </c>
      <c r="AE773" s="165">
        <f>IF(AU773&gt;0.1,VLOOKUP(B773,'P2 Origin'!$C$21:$M$176,3,0)*H773,0)</f>
        <v>0</v>
      </c>
      <c r="AF773" s="166">
        <f t="shared" si="318"/>
        <v>0</v>
      </c>
      <c r="AG773" s="165">
        <f>(VLOOKUP(B773,'P2 Origin'!$C$21:$M$176,4,0))*AF773</f>
        <v>0</v>
      </c>
      <c r="AH773" s="166">
        <f t="shared" si="319"/>
        <v>0</v>
      </c>
      <c r="AI773" s="165">
        <f>(VLOOKUP(B773,'P2 Origin'!$C$21:$M$176,5,0))*AH773</f>
        <v>0</v>
      </c>
      <c r="AJ773" s="166">
        <f t="shared" si="335"/>
        <v>0</v>
      </c>
      <c r="AK773" s="165">
        <f>(VLOOKUP(B773,'P2 Origin'!$C$21:$M$176,6,0))*AJ773</f>
        <v>0</v>
      </c>
      <c r="AL773" s="166">
        <f t="shared" si="320"/>
        <v>30</v>
      </c>
      <c r="AM773" s="165">
        <f>(VLOOKUP($B773,'P2 Origin'!$C$21:$M$176,7,0))*AL773</f>
        <v>0</v>
      </c>
      <c r="AN773" s="166">
        <f t="shared" si="321"/>
        <v>0</v>
      </c>
      <c r="AO773" s="165">
        <f>(VLOOKUP($B773,'P2 Origin'!$C$21:$M$176,8,0))*AN773</f>
        <v>0</v>
      </c>
      <c r="AP773" s="166">
        <f t="shared" si="322"/>
        <v>0</v>
      </c>
      <c r="AQ773" s="165">
        <f>(VLOOKUP($B773,'P2 Origin'!$C$21:$M$176,9,0))*AP773</f>
        <v>0</v>
      </c>
      <c r="AR773" s="155">
        <f t="shared" si="323"/>
        <v>1</v>
      </c>
      <c r="AS773" s="164">
        <f>(VLOOKUP(B773,'P2 Origin'!$C$21:$M$176,10,0))*K773</f>
        <v>0</v>
      </c>
      <c r="AT773" s="164">
        <f>(VLOOKUP(B773,'P2 Origin'!$C$21:$M$176,11,0))*J773</f>
        <v>0</v>
      </c>
      <c r="AU773" s="167">
        <v>30</v>
      </c>
      <c r="AV773" s="168">
        <v>30</v>
      </c>
      <c r="AW773" s="169">
        <v>0</v>
      </c>
      <c r="AX773" s="170">
        <f>IF(AU773&gt;=0.1,'P3 Bureaumarge zee- en luchtvr.'!$D$12,0)</f>
        <v>0</v>
      </c>
      <c r="AY773" s="163">
        <f t="shared" si="324"/>
        <v>0</v>
      </c>
      <c r="AZ773" s="157" t="str">
        <f>VLOOKUP(D773,'P4 Destination'!$C$21:$O$176,13,0)</f>
        <v>USD</v>
      </c>
      <c r="BA773" s="164">
        <f t="shared" si="325"/>
        <v>0</v>
      </c>
      <c r="BB773" s="171">
        <f>IF(AU773&gt;0.1,(VLOOKUP(D773,'P4 Destination'!$C$21:$M$176,3,0))*I773,0)</f>
        <v>0</v>
      </c>
      <c r="BC773" s="172">
        <f t="shared" si="326"/>
        <v>0</v>
      </c>
      <c r="BD773" s="171">
        <f>(VLOOKUP($D773,'P4 Destination'!$C$21:$M$176,4,0))*BC773</f>
        <v>0</v>
      </c>
      <c r="BE773" s="172">
        <f t="shared" si="327"/>
        <v>0</v>
      </c>
      <c r="BF773" s="171">
        <f>(VLOOKUP($D773,'P4 Destination'!$C$21:$M$176,5,0))*BE773</f>
        <v>0</v>
      </c>
      <c r="BG773" s="172">
        <f t="shared" si="328"/>
        <v>0</v>
      </c>
      <c r="BH773" s="171">
        <f>(VLOOKUP($D773,'P4 Destination'!$C$21:$M$176,6,0))*BG773</f>
        <v>0</v>
      </c>
      <c r="BI773" s="172">
        <f t="shared" si="329"/>
        <v>30</v>
      </c>
      <c r="BJ773" s="171">
        <f>(VLOOKUP($D773,'P4 Destination'!$C$21:$M$176,7,0))*BI773</f>
        <v>0</v>
      </c>
      <c r="BK773" s="172">
        <f t="shared" si="330"/>
        <v>0</v>
      </c>
      <c r="BL773" s="171">
        <f>(VLOOKUP($D773,'P4 Destination'!$C$21:$M$176,8,0))*BK773</f>
        <v>0</v>
      </c>
      <c r="BM773" s="172">
        <f t="shared" si="331"/>
        <v>0</v>
      </c>
      <c r="BN773" s="171">
        <f>(VLOOKUP($D773,'P4 Destination'!$C$21:$M$176,9,0))*BM773</f>
        <v>0</v>
      </c>
      <c r="BO773" s="154">
        <f t="shared" si="332"/>
        <v>1</v>
      </c>
      <c r="BP773" s="171">
        <f>(VLOOKUP(D773,'P4 Destination'!$C$21:$M$176,10,0))*K773</f>
        <v>0</v>
      </c>
      <c r="BQ773" s="171">
        <f>(VLOOKUP(D773,'P4 Destination'!$C$21:$M$176,11,0))*J773</f>
        <v>0</v>
      </c>
      <c r="BR773" s="173">
        <f t="shared" si="333"/>
        <v>0</v>
      </c>
      <c r="BS773" s="173">
        <f>(AV773*2500)*'P6 Verzekering'!$E$11</f>
        <v>0</v>
      </c>
      <c r="BT773" s="173">
        <f>(AW773*2500)*'P6 Verzekering'!$E$12</f>
        <v>0</v>
      </c>
      <c r="BU773" s="173">
        <f>(L773*2500)*'P6 Verzekering'!$E$13</f>
        <v>0</v>
      </c>
      <c r="BV773" s="173">
        <f t="shared" si="334"/>
        <v>0</v>
      </c>
      <c r="BW773"/>
      <c r="BX773"/>
    </row>
    <row r="774" spans="1:76">
      <c r="A774" s="152" t="s">
        <v>2515</v>
      </c>
      <c r="B774" s="152" t="s">
        <v>219</v>
      </c>
      <c r="C774" s="152" t="s">
        <v>219</v>
      </c>
      <c r="D774" s="152" t="s">
        <v>320</v>
      </c>
      <c r="E774" s="152" t="s">
        <v>319</v>
      </c>
      <c r="F774" s="153">
        <f t="shared" si="308"/>
        <v>3</v>
      </c>
      <c r="G774" s="154">
        <v>1</v>
      </c>
      <c r="H774" s="154">
        <f>IFERROR(VLOOKUP(B774,'P2 Origin'!$C$21:$Q$176,15,FALSE),0)</f>
        <v>0</v>
      </c>
      <c r="I774" s="154">
        <f>IFERROR(VLOOKUP(D774,'P4 Destination'!$C$21:$Q$176,15,FALSE),0)</f>
        <v>0</v>
      </c>
      <c r="J774" s="155">
        <v>1</v>
      </c>
      <c r="K774" s="155"/>
      <c r="L774" s="156">
        <v>0</v>
      </c>
      <c r="M774" s="155">
        <v>0</v>
      </c>
      <c r="N774" s="155">
        <v>0</v>
      </c>
      <c r="O774" s="157">
        <f t="shared" si="309"/>
        <v>0</v>
      </c>
      <c r="P774" s="158">
        <f t="shared" si="310"/>
        <v>0</v>
      </c>
      <c r="Q774" s="159">
        <f>IFERROR(VLOOKUP(N774,'P1 Intra-Europees'!$A$15:$H$25,3,0),0)*P774</f>
        <v>0</v>
      </c>
      <c r="R774" s="160">
        <f t="shared" si="311"/>
        <v>0</v>
      </c>
      <c r="S774" s="159">
        <f>IFERROR(VLOOKUP(N774,'P1 Intra-Europees'!$A$15:$H$25,4,0),0)*R774</f>
        <v>0</v>
      </c>
      <c r="T774" s="160">
        <f t="shared" si="312"/>
        <v>0</v>
      </c>
      <c r="U774" s="159">
        <f>IFERROR(VLOOKUP(N774,'P1 Intra-Europees'!$A$15:$H$25,5,0),0)*T774</f>
        <v>0</v>
      </c>
      <c r="V774" s="160">
        <f t="shared" si="313"/>
        <v>0</v>
      </c>
      <c r="W774" s="159">
        <f>IFERROR(VLOOKUP(N774,'P1 Intra-Europees'!$A$15:$H$25,6,0),0)*V774</f>
        <v>0</v>
      </c>
      <c r="X774" s="160">
        <f t="shared" si="314"/>
        <v>0</v>
      </c>
      <c r="Y774" s="159">
        <f>IFERROR(VLOOKUP(N774,'P1 Intra-Europees'!$A$15:$H$25,7,0),0)*X774</f>
        <v>0</v>
      </c>
      <c r="Z774" s="161">
        <f t="shared" si="315"/>
        <v>0</v>
      </c>
      <c r="AA774" s="162">
        <f>IFERROR(VLOOKUP(N774,'P1 Intra-Europees'!$A$15:$H$25,8,0),0)*Z774</f>
        <v>0</v>
      </c>
      <c r="AB774" s="163">
        <f t="shared" si="316"/>
        <v>0</v>
      </c>
      <c r="AC774" s="157" t="str">
        <f>VLOOKUP(B774,'P2 Origin'!$C$21:$O$176,13,0)</f>
        <v>EUR</v>
      </c>
      <c r="AD774" s="164">
        <f t="shared" si="317"/>
        <v>0</v>
      </c>
      <c r="AE774" s="165">
        <f>IF(AU774&gt;0.1,VLOOKUP(B774,'P2 Origin'!$C$21:$M$176,3,0)*H774,0)</f>
        <v>0</v>
      </c>
      <c r="AF774" s="166">
        <f t="shared" si="318"/>
        <v>3</v>
      </c>
      <c r="AG774" s="165">
        <f>(VLOOKUP(B774,'P2 Origin'!$C$21:$M$176,4,0))*AF774</f>
        <v>0</v>
      </c>
      <c r="AH774" s="166">
        <f t="shared" si="319"/>
        <v>0</v>
      </c>
      <c r="AI774" s="165">
        <f>(VLOOKUP(B774,'P2 Origin'!$C$21:$M$176,5,0))*AH774</f>
        <v>0</v>
      </c>
      <c r="AJ774" s="166">
        <f t="shared" si="335"/>
        <v>0</v>
      </c>
      <c r="AK774" s="165">
        <f>(VLOOKUP(B774,'P2 Origin'!$C$21:$M$176,6,0))*AJ774</f>
        <v>0</v>
      </c>
      <c r="AL774" s="166">
        <f t="shared" si="320"/>
        <v>0</v>
      </c>
      <c r="AM774" s="165">
        <f>(VLOOKUP($B774,'P2 Origin'!$C$21:$M$176,7,0))*AL774</f>
        <v>0</v>
      </c>
      <c r="AN774" s="166">
        <f t="shared" si="321"/>
        <v>0</v>
      </c>
      <c r="AO774" s="165">
        <f>(VLOOKUP($B774,'P2 Origin'!$C$21:$M$176,8,0))*AN774</f>
        <v>0</v>
      </c>
      <c r="AP774" s="166">
        <f t="shared" si="322"/>
        <v>0</v>
      </c>
      <c r="AQ774" s="165">
        <f>(VLOOKUP($B774,'P2 Origin'!$C$21:$M$176,9,0))*AP774</f>
        <v>0</v>
      </c>
      <c r="AR774" s="155">
        <f t="shared" si="323"/>
        <v>1</v>
      </c>
      <c r="AS774" s="164">
        <f>(VLOOKUP(B774,'P2 Origin'!$C$21:$M$176,10,0))*K774</f>
        <v>0</v>
      </c>
      <c r="AT774" s="164">
        <f>(VLOOKUP(B774,'P2 Origin'!$C$21:$M$176,11,0))*J774</f>
        <v>0</v>
      </c>
      <c r="AU774" s="167">
        <v>3</v>
      </c>
      <c r="AV774" s="168">
        <v>3</v>
      </c>
      <c r="AW774" s="169">
        <v>0</v>
      </c>
      <c r="AX774" s="170">
        <f>IF(AU774&gt;=0.1,'P3 Bureaumarge zee- en luchtvr.'!$D$12,0)</f>
        <v>0</v>
      </c>
      <c r="AY774" s="163">
        <f t="shared" si="324"/>
        <v>0</v>
      </c>
      <c r="AZ774" s="157" t="str">
        <f>VLOOKUP(D774,'P4 Destination'!$C$21:$O$176,13,0)</f>
        <v>USD</v>
      </c>
      <c r="BA774" s="164">
        <f t="shared" si="325"/>
        <v>0</v>
      </c>
      <c r="BB774" s="171">
        <f>IF(AU774&gt;0.1,(VLOOKUP(D774,'P4 Destination'!$C$21:$M$176,3,0))*I774,0)</f>
        <v>0</v>
      </c>
      <c r="BC774" s="172">
        <f t="shared" si="326"/>
        <v>3</v>
      </c>
      <c r="BD774" s="171">
        <f>(VLOOKUP($D774,'P4 Destination'!$C$21:$M$176,4,0))*BC774</f>
        <v>0</v>
      </c>
      <c r="BE774" s="172">
        <f t="shared" si="327"/>
        <v>0</v>
      </c>
      <c r="BF774" s="171">
        <f>(VLOOKUP($D774,'P4 Destination'!$C$21:$M$176,5,0))*BE774</f>
        <v>0</v>
      </c>
      <c r="BG774" s="172">
        <f t="shared" si="328"/>
        <v>0</v>
      </c>
      <c r="BH774" s="171">
        <f>(VLOOKUP($D774,'P4 Destination'!$C$21:$M$176,6,0))*BG774</f>
        <v>0</v>
      </c>
      <c r="BI774" s="172">
        <f t="shared" si="329"/>
        <v>0</v>
      </c>
      <c r="BJ774" s="171">
        <f>(VLOOKUP($D774,'P4 Destination'!$C$21:$M$176,7,0))*BI774</f>
        <v>0</v>
      </c>
      <c r="BK774" s="172">
        <f t="shared" si="330"/>
        <v>0</v>
      </c>
      <c r="BL774" s="171">
        <f>(VLOOKUP($D774,'P4 Destination'!$C$21:$M$176,8,0))*BK774</f>
        <v>0</v>
      </c>
      <c r="BM774" s="172">
        <f t="shared" si="331"/>
        <v>0</v>
      </c>
      <c r="BN774" s="171">
        <f>(VLOOKUP($D774,'P4 Destination'!$C$21:$M$176,9,0))*BM774</f>
        <v>0</v>
      </c>
      <c r="BO774" s="154">
        <f t="shared" si="332"/>
        <v>1</v>
      </c>
      <c r="BP774" s="171">
        <f>(VLOOKUP(D774,'P4 Destination'!$C$21:$M$176,10,0))*K774</f>
        <v>0</v>
      </c>
      <c r="BQ774" s="171">
        <f>(VLOOKUP(D774,'P4 Destination'!$C$21:$M$176,11,0))*J774</f>
        <v>0</v>
      </c>
      <c r="BR774" s="173">
        <f t="shared" si="333"/>
        <v>0</v>
      </c>
      <c r="BS774" s="173">
        <f>(AV774*2500)*'P6 Verzekering'!$E$11</f>
        <v>0</v>
      </c>
      <c r="BT774" s="173">
        <f>(AW774*2500)*'P6 Verzekering'!$E$12</f>
        <v>0</v>
      </c>
      <c r="BU774" s="173">
        <f>(L774*2500)*'P6 Verzekering'!$E$13</f>
        <v>0</v>
      </c>
      <c r="BV774" s="173">
        <f t="shared" si="334"/>
        <v>0</v>
      </c>
      <c r="BW774"/>
      <c r="BX774"/>
    </row>
    <row r="775" spans="1:76">
      <c r="A775" s="152" t="s">
        <v>2520</v>
      </c>
      <c r="B775" s="152" t="s">
        <v>219</v>
      </c>
      <c r="C775" s="152" t="s">
        <v>219</v>
      </c>
      <c r="D775" s="152" t="s">
        <v>320</v>
      </c>
      <c r="E775" s="152" t="s">
        <v>319</v>
      </c>
      <c r="F775" s="153">
        <f t="shared" si="308"/>
        <v>30</v>
      </c>
      <c r="G775" s="154">
        <v>1</v>
      </c>
      <c r="H775" s="154">
        <f>IFERROR(VLOOKUP(B775,'P2 Origin'!$C$21:$Q$176,15,FALSE),0)</f>
        <v>0</v>
      </c>
      <c r="I775" s="154">
        <f>IFERROR(VLOOKUP(D775,'P4 Destination'!$C$21:$Q$176,15,FALSE),0)</f>
        <v>0</v>
      </c>
      <c r="J775" s="155">
        <v>1</v>
      </c>
      <c r="K775" s="155"/>
      <c r="L775" s="156">
        <v>0</v>
      </c>
      <c r="M775" s="155">
        <v>0</v>
      </c>
      <c r="N775" s="155">
        <v>0</v>
      </c>
      <c r="O775" s="157">
        <f t="shared" si="309"/>
        <v>0</v>
      </c>
      <c r="P775" s="158">
        <f t="shared" si="310"/>
        <v>0</v>
      </c>
      <c r="Q775" s="159">
        <f>IFERROR(VLOOKUP(N775,'P1 Intra-Europees'!$A$15:$H$25,3,0),0)*P775</f>
        <v>0</v>
      </c>
      <c r="R775" s="160">
        <f t="shared" si="311"/>
        <v>0</v>
      </c>
      <c r="S775" s="159">
        <f>IFERROR(VLOOKUP(N775,'P1 Intra-Europees'!$A$15:$H$25,4,0),0)*R775</f>
        <v>0</v>
      </c>
      <c r="T775" s="160">
        <f t="shared" si="312"/>
        <v>0</v>
      </c>
      <c r="U775" s="159">
        <f>IFERROR(VLOOKUP(N775,'P1 Intra-Europees'!$A$15:$H$25,5,0),0)*T775</f>
        <v>0</v>
      </c>
      <c r="V775" s="160">
        <f t="shared" si="313"/>
        <v>0</v>
      </c>
      <c r="W775" s="159">
        <f>IFERROR(VLOOKUP(N775,'P1 Intra-Europees'!$A$15:$H$25,6,0),0)*V775</f>
        <v>0</v>
      </c>
      <c r="X775" s="160">
        <f t="shared" si="314"/>
        <v>0</v>
      </c>
      <c r="Y775" s="159">
        <f>IFERROR(VLOOKUP(N775,'P1 Intra-Europees'!$A$15:$H$25,7,0),0)*X775</f>
        <v>0</v>
      </c>
      <c r="Z775" s="161">
        <f t="shared" si="315"/>
        <v>0</v>
      </c>
      <c r="AA775" s="162">
        <f>IFERROR(VLOOKUP(N775,'P1 Intra-Europees'!$A$15:$H$25,8,0),0)*Z775</f>
        <v>0</v>
      </c>
      <c r="AB775" s="163">
        <f t="shared" si="316"/>
        <v>0</v>
      </c>
      <c r="AC775" s="157" t="str">
        <f>VLOOKUP(B775,'P2 Origin'!$C$21:$O$176,13,0)</f>
        <v>EUR</v>
      </c>
      <c r="AD775" s="164">
        <f t="shared" si="317"/>
        <v>0</v>
      </c>
      <c r="AE775" s="165">
        <f>IF(AU775&gt;0.1,VLOOKUP(B775,'P2 Origin'!$C$21:$M$176,3,0)*H775,0)</f>
        <v>0</v>
      </c>
      <c r="AF775" s="166">
        <f t="shared" si="318"/>
        <v>0</v>
      </c>
      <c r="AG775" s="165">
        <f>(VLOOKUP(B775,'P2 Origin'!$C$21:$M$176,4,0))*AF775</f>
        <v>0</v>
      </c>
      <c r="AH775" s="166">
        <f t="shared" si="319"/>
        <v>0</v>
      </c>
      <c r="AI775" s="165">
        <f>(VLOOKUP(B775,'P2 Origin'!$C$21:$M$176,5,0))*AH775</f>
        <v>0</v>
      </c>
      <c r="AJ775" s="166">
        <f t="shared" si="335"/>
        <v>0</v>
      </c>
      <c r="AK775" s="165">
        <f>(VLOOKUP(B775,'P2 Origin'!$C$21:$M$176,6,0))*AJ775</f>
        <v>0</v>
      </c>
      <c r="AL775" s="166">
        <f t="shared" si="320"/>
        <v>30</v>
      </c>
      <c r="AM775" s="165">
        <f>(VLOOKUP($B775,'P2 Origin'!$C$21:$M$176,7,0))*AL775</f>
        <v>0</v>
      </c>
      <c r="AN775" s="166">
        <f t="shared" si="321"/>
        <v>0</v>
      </c>
      <c r="AO775" s="165">
        <f>(VLOOKUP($B775,'P2 Origin'!$C$21:$M$176,8,0))*AN775</f>
        <v>0</v>
      </c>
      <c r="AP775" s="166">
        <f t="shared" si="322"/>
        <v>0</v>
      </c>
      <c r="AQ775" s="165">
        <f>(VLOOKUP($B775,'P2 Origin'!$C$21:$M$176,9,0))*AP775</f>
        <v>0</v>
      </c>
      <c r="AR775" s="155">
        <f t="shared" si="323"/>
        <v>1</v>
      </c>
      <c r="AS775" s="164">
        <f>(VLOOKUP(B775,'P2 Origin'!$C$21:$M$176,10,0))*K775</f>
        <v>0</v>
      </c>
      <c r="AT775" s="164">
        <f>(VLOOKUP(B775,'P2 Origin'!$C$21:$M$176,11,0))*J775</f>
        <v>0</v>
      </c>
      <c r="AU775" s="167">
        <v>30</v>
      </c>
      <c r="AV775" s="168">
        <v>30</v>
      </c>
      <c r="AW775" s="169">
        <v>0</v>
      </c>
      <c r="AX775" s="170">
        <f>IF(AU775&gt;=0.1,'P3 Bureaumarge zee- en luchtvr.'!$D$12,0)</f>
        <v>0</v>
      </c>
      <c r="AY775" s="163">
        <f t="shared" si="324"/>
        <v>0</v>
      </c>
      <c r="AZ775" s="157" t="str">
        <f>VLOOKUP(D775,'P4 Destination'!$C$21:$O$176,13,0)</f>
        <v>USD</v>
      </c>
      <c r="BA775" s="164">
        <f t="shared" si="325"/>
        <v>0</v>
      </c>
      <c r="BB775" s="171">
        <f>IF(AU775&gt;0.1,(VLOOKUP(D775,'P4 Destination'!$C$21:$M$176,3,0))*I775,0)</f>
        <v>0</v>
      </c>
      <c r="BC775" s="172">
        <f t="shared" si="326"/>
        <v>0</v>
      </c>
      <c r="BD775" s="171">
        <f>(VLOOKUP($D775,'P4 Destination'!$C$21:$M$176,4,0))*BC775</f>
        <v>0</v>
      </c>
      <c r="BE775" s="172">
        <f t="shared" si="327"/>
        <v>0</v>
      </c>
      <c r="BF775" s="171">
        <f>(VLOOKUP($D775,'P4 Destination'!$C$21:$M$176,5,0))*BE775</f>
        <v>0</v>
      </c>
      <c r="BG775" s="172">
        <f t="shared" si="328"/>
        <v>0</v>
      </c>
      <c r="BH775" s="171">
        <f>(VLOOKUP($D775,'P4 Destination'!$C$21:$M$176,6,0))*BG775</f>
        <v>0</v>
      </c>
      <c r="BI775" s="172">
        <f t="shared" si="329"/>
        <v>30</v>
      </c>
      <c r="BJ775" s="171">
        <f>(VLOOKUP($D775,'P4 Destination'!$C$21:$M$176,7,0))*BI775</f>
        <v>0</v>
      </c>
      <c r="BK775" s="172">
        <f t="shared" si="330"/>
        <v>0</v>
      </c>
      <c r="BL775" s="171">
        <f>(VLOOKUP($D775,'P4 Destination'!$C$21:$M$176,8,0))*BK775</f>
        <v>0</v>
      </c>
      <c r="BM775" s="172">
        <f t="shared" si="331"/>
        <v>0</v>
      </c>
      <c r="BN775" s="171">
        <f>(VLOOKUP($D775,'P4 Destination'!$C$21:$M$176,9,0))*BM775</f>
        <v>0</v>
      </c>
      <c r="BO775" s="154">
        <f t="shared" si="332"/>
        <v>1</v>
      </c>
      <c r="BP775" s="171">
        <f>(VLOOKUP(D775,'P4 Destination'!$C$21:$M$176,10,0))*K775</f>
        <v>0</v>
      </c>
      <c r="BQ775" s="171">
        <f>(VLOOKUP(D775,'P4 Destination'!$C$21:$M$176,11,0))*J775</f>
        <v>0</v>
      </c>
      <c r="BR775" s="173">
        <f t="shared" si="333"/>
        <v>0</v>
      </c>
      <c r="BS775" s="173">
        <f>(AV775*2500)*'P6 Verzekering'!$E$11</f>
        <v>0</v>
      </c>
      <c r="BT775" s="173">
        <f>(AW775*2500)*'P6 Verzekering'!$E$12</f>
        <v>0</v>
      </c>
      <c r="BU775" s="173">
        <f>(L775*2500)*'P6 Verzekering'!$E$13</f>
        <v>0</v>
      </c>
      <c r="BV775" s="173">
        <f t="shared" si="334"/>
        <v>0</v>
      </c>
      <c r="BW775"/>
      <c r="BX775"/>
    </row>
    <row r="776" spans="1:76">
      <c r="A776" s="152" t="s">
        <v>2522</v>
      </c>
      <c r="B776" s="152" t="s">
        <v>219</v>
      </c>
      <c r="C776" s="152" t="s">
        <v>219</v>
      </c>
      <c r="D776" s="152" t="s">
        <v>320</v>
      </c>
      <c r="E776" s="152" t="s">
        <v>319</v>
      </c>
      <c r="F776" s="153">
        <f t="shared" si="308"/>
        <v>32</v>
      </c>
      <c r="G776" s="154">
        <v>1</v>
      </c>
      <c r="H776" s="154">
        <f>IFERROR(VLOOKUP(B776,'P2 Origin'!$C$21:$Q$176,15,FALSE),0)</f>
        <v>0</v>
      </c>
      <c r="I776" s="154">
        <f>IFERROR(VLOOKUP(D776,'P4 Destination'!$C$21:$Q$176,15,FALSE),0)</f>
        <v>0</v>
      </c>
      <c r="J776" s="155"/>
      <c r="K776" s="155">
        <v>1</v>
      </c>
      <c r="L776" s="156">
        <v>0</v>
      </c>
      <c r="M776" s="155">
        <v>0</v>
      </c>
      <c r="N776" s="155">
        <v>0</v>
      </c>
      <c r="O776" s="157">
        <f t="shared" si="309"/>
        <v>0</v>
      </c>
      <c r="P776" s="158">
        <f t="shared" si="310"/>
        <v>0</v>
      </c>
      <c r="Q776" s="159">
        <f>IFERROR(VLOOKUP(N776,'P1 Intra-Europees'!$A$15:$H$25,3,0),0)*P776</f>
        <v>0</v>
      </c>
      <c r="R776" s="160">
        <f t="shared" si="311"/>
        <v>0</v>
      </c>
      <c r="S776" s="159">
        <f>IFERROR(VLOOKUP(N776,'P1 Intra-Europees'!$A$15:$H$25,4,0),0)*R776</f>
        <v>0</v>
      </c>
      <c r="T776" s="160">
        <f t="shared" si="312"/>
        <v>0</v>
      </c>
      <c r="U776" s="159">
        <f>IFERROR(VLOOKUP(N776,'P1 Intra-Europees'!$A$15:$H$25,5,0),0)*T776</f>
        <v>0</v>
      </c>
      <c r="V776" s="160">
        <f t="shared" si="313"/>
        <v>0</v>
      </c>
      <c r="W776" s="159">
        <f>IFERROR(VLOOKUP(N776,'P1 Intra-Europees'!$A$15:$H$25,6,0),0)*V776</f>
        <v>0</v>
      </c>
      <c r="X776" s="160">
        <f t="shared" si="314"/>
        <v>0</v>
      </c>
      <c r="Y776" s="159">
        <f>IFERROR(VLOOKUP(N776,'P1 Intra-Europees'!$A$15:$H$25,7,0),0)*X776</f>
        <v>0</v>
      </c>
      <c r="Z776" s="161">
        <f t="shared" si="315"/>
        <v>0</v>
      </c>
      <c r="AA776" s="162">
        <f>IFERROR(VLOOKUP(N776,'P1 Intra-Europees'!$A$15:$H$25,8,0),0)*Z776</f>
        <v>0</v>
      </c>
      <c r="AB776" s="163">
        <f t="shared" si="316"/>
        <v>0</v>
      </c>
      <c r="AC776" s="157" t="str">
        <f>VLOOKUP(B776,'P2 Origin'!$C$21:$O$176,13,0)</f>
        <v>EUR</v>
      </c>
      <c r="AD776" s="164">
        <f t="shared" si="317"/>
        <v>0</v>
      </c>
      <c r="AE776" s="165">
        <f>IF(AU776&gt;0.1,VLOOKUP(B776,'P2 Origin'!$C$21:$M$176,3,0)*H776,0)</f>
        <v>0</v>
      </c>
      <c r="AF776" s="166">
        <f t="shared" si="318"/>
        <v>0</v>
      </c>
      <c r="AG776" s="165">
        <f>(VLOOKUP(B776,'P2 Origin'!$C$21:$M$176,4,0))*AF776</f>
        <v>0</v>
      </c>
      <c r="AH776" s="166">
        <f t="shared" si="319"/>
        <v>0</v>
      </c>
      <c r="AI776" s="165">
        <f>(VLOOKUP(B776,'P2 Origin'!$C$21:$M$176,5,0))*AH776</f>
        <v>0</v>
      </c>
      <c r="AJ776" s="166">
        <f t="shared" si="335"/>
        <v>0</v>
      </c>
      <c r="AK776" s="165">
        <f>(VLOOKUP(B776,'P2 Origin'!$C$21:$M$176,6,0))*AJ776</f>
        <v>0</v>
      </c>
      <c r="AL776" s="166">
        <f t="shared" si="320"/>
        <v>32</v>
      </c>
      <c r="AM776" s="165">
        <f>(VLOOKUP($B776,'P2 Origin'!$C$21:$M$176,7,0))*AL776</f>
        <v>0</v>
      </c>
      <c r="AN776" s="166">
        <f t="shared" si="321"/>
        <v>0</v>
      </c>
      <c r="AO776" s="165">
        <f>(VLOOKUP($B776,'P2 Origin'!$C$21:$M$176,8,0))*AN776</f>
        <v>0</v>
      </c>
      <c r="AP776" s="166">
        <f t="shared" si="322"/>
        <v>0</v>
      </c>
      <c r="AQ776" s="165">
        <f>(VLOOKUP($B776,'P2 Origin'!$C$21:$M$176,9,0))*AP776</f>
        <v>0</v>
      </c>
      <c r="AR776" s="155">
        <f t="shared" si="323"/>
        <v>1</v>
      </c>
      <c r="AS776" s="164">
        <f>(VLOOKUP(B776,'P2 Origin'!$C$21:$M$176,10,0))*K776</f>
        <v>0</v>
      </c>
      <c r="AT776" s="164">
        <f>(VLOOKUP(B776,'P2 Origin'!$C$21:$M$176,11,0))*J776</f>
        <v>0</v>
      </c>
      <c r="AU776" s="167">
        <v>32</v>
      </c>
      <c r="AV776" s="168">
        <v>32</v>
      </c>
      <c r="AW776" s="169">
        <v>0</v>
      </c>
      <c r="AX776" s="170">
        <f>IF(AU776&gt;=0.1,'P3 Bureaumarge zee- en luchtvr.'!$D$12,0)</f>
        <v>0</v>
      </c>
      <c r="AY776" s="163">
        <f t="shared" si="324"/>
        <v>0</v>
      </c>
      <c r="AZ776" s="157" t="str">
        <f>VLOOKUP(D776,'P4 Destination'!$C$21:$O$176,13,0)</f>
        <v>USD</v>
      </c>
      <c r="BA776" s="164">
        <f t="shared" si="325"/>
        <v>0</v>
      </c>
      <c r="BB776" s="171">
        <f>IF(AU776&gt;0.1,(VLOOKUP(D776,'P4 Destination'!$C$21:$M$176,3,0))*I776,0)</f>
        <v>0</v>
      </c>
      <c r="BC776" s="172">
        <f t="shared" si="326"/>
        <v>0</v>
      </c>
      <c r="BD776" s="171">
        <f>(VLOOKUP($D776,'P4 Destination'!$C$21:$M$176,4,0))*BC776</f>
        <v>0</v>
      </c>
      <c r="BE776" s="172">
        <f t="shared" si="327"/>
        <v>0</v>
      </c>
      <c r="BF776" s="171">
        <f>(VLOOKUP($D776,'P4 Destination'!$C$21:$M$176,5,0))*BE776</f>
        <v>0</v>
      </c>
      <c r="BG776" s="172">
        <f t="shared" si="328"/>
        <v>0</v>
      </c>
      <c r="BH776" s="171">
        <f>(VLOOKUP($D776,'P4 Destination'!$C$21:$M$176,6,0))*BG776</f>
        <v>0</v>
      </c>
      <c r="BI776" s="172">
        <f t="shared" si="329"/>
        <v>32</v>
      </c>
      <c r="BJ776" s="171">
        <f>(VLOOKUP($D776,'P4 Destination'!$C$21:$M$176,7,0))*BI776</f>
        <v>0</v>
      </c>
      <c r="BK776" s="172">
        <f t="shared" si="330"/>
        <v>0</v>
      </c>
      <c r="BL776" s="171">
        <f>(VLOOKUP($D776,'P4 Destination'!$C$21:$M$176,8,0))*BK776</f>
        <v>0</v>
      </c>
      <c r="BM776" s="172">
        <f t="shared" si="331"/>
        <v>0</v>
      </c>
      <c r="BN776" s="171">
        <f>(VLOOKUP($D776,'P4 Destination'!$C$21:$M$176,9,0))*BM776</f>
        <v>0</v>
      </c>
      <c r="BO776" s="154">
        <f t="shared" si="332"/>
        <v>1</v>
      </c>
      <c r="BP776" s="171">
        <f>(VLOOKUP(D776,'P4 Destination'!$C$21:$M$176,10,0))*K776</f>
        <v>0</v>
      </c>
      <c r="BQ776" s="171">
        <f>(VLOOKUP(D776,'P4 Destination'!$C$21:$M$176,11,0))*J776</f>
        <v>0</v>
      </c>
      <c r="BR776" s="173">
        <f t="shared" si="333"/>
        <v>0</v>
      </c>
      <c r="BS776" s="173">
        <f>(AV776*2500)*'P6 Verzekering'!$E$11</f>
        <v>0</v>
      </c>
      <c r="BT776" s="173">
        <f>(AW776*2500)*'P6 Verzekering'!$E$12</f>
        <v>0</v>
      </c>
      <c r="BU776" s="173">
        <f>(L776*2500)*'P6 Verzekering'!$E$13</f>
        <v>0</v>
      </c>
      <c r="BV776" s="173">
        <f t="shared" si="334"/>
        <v>0</v>
      </c>
      <c r="BW776"/>
      <c r="BX776"/>
    </row>
    <row r="777" spans="1:76">
      <c r="A777" s="152" t="s">
        <v>2523</v>
      </c>
      <c r="B777" s="152" t="s">
        <v>219</v>
      </c>
      <c r="C777" s="152" t="s">
        <v>219</v>
      </c>
      <c r="D777" s="152" t="s">
        <v>320</v>
      </c>
      <c r="E777" s="152" t="s">
        <v>319</v>
      </c>
      <c r="F777" s="153">
        <f t="shared" si="308"/>
        <v>38</v>
      </c>
      <c r="G777" s="154">
        <v>1</v>
      </c>
      <c r="H777" s="154">
        <f>IFERROR(VLOOKUP(B777,'P2 Origin'!$C$21:$Q$176,15,FALSE),0)</f>
        <v>0</v>
      </c>
      <c r="I777" s="154">
        <f>IFERROR(VLOOKUP(D777,'P4 Destination'!$C$21:$Q$176,15,FALSE),0)</f>
        <v>0</v>
      </c>
      <c r="J777" s="155"/>
      <c r="K777" s="155">
        <v>1</v>
      </c>
      <c r="L777" s="156">
        <v>0</v>
      </c>
      <c r="M777" s="155">
        <v>0</v>
      </c>
      <c r="N777" s="155">
        <v>0</v>
      </c>
      <c r="O777" s="157">
        <f t="shared" si="309"/>
        <v>0</v>
      </c>
      <c r="P777" s="158">
        <f t="shared" si="310"/>
        <v>0</v>
      </c>
      <c r="Q777" s="159">
        <f>IFERROR(VLOOKUP(N777,'P1 Intra-Europees'!$A$15:$H$25,3,0),0)*P777</f>
        <v>0</v>
      </c>
      <c r="R777" s="160">
        <f t="shared" si="311"/>
        <v>0</v>
      </c>
      <c r="S777" s="159">
        <f>IFERROR(VLOOKUP(N777,'P1 Intra-Europees'!$A$15:$H$25,4,0),0)*R777</f>
        <v>0</v>
      </c>
      <c r="T777" s="160">
        <f t="shared" si="312"/>
        <v>0</v>
      </c>
      <c r="U777" s="159">
        <f>IFERROR(VLOOKUP(N777,'P1 Intra-Europees'!$A$15:$H$25,5,0),0)*T777</f>
        <v>0</v>
      </c>
      <c r="V777" s="160">
        <f t="shared" si="313"/>
        <v>0</v>
      </c>
      <c r="W777" s="159">
        <f>IFERROR(VLOOKUP(N777,'P1 Intra-Europees'!$A$15:$H$25,6,0),0)*V777</f>
        <v>0</v>
      </c>
      <c r="X777" s="160">
        <f t="shared" si="314"/>
        <v>0</v>
      </c>
      <c r="Y777" s="159">
        <f>IFERROR(VLOOKUP(N777,'P1 Intra-Europees'!$A$15:$H$25,7,0),0)*X777</f>
        <v>0</v>
      </c>
      <c r="Z777" s="161">
        <f t="shared" si="315"/>
        <v>0</v>
      </c>
      <c r="AA777" s="162">
        <f>IFERROR(VLOOKUP(N777,'P1 Intra-Europees'!$A$15:$H$25,8,0),0)*Z777</f>
        <v>0</v>
      </c>
      <c r="AB777" s="163">
        <f t="shared" si="316"/>
        <v>0</v>
      </c>
      <c r="AC777" s="157" t="str">
        <f>VLOOKUP(B777,'P2 Origin'!$C$21:$O$176,13,0)</f>
        <v>EUR</v>
      </c>
      <c r="AD777" s="164">
        <f t="shared" si="317"/>
        <v>0</v>
      </c>
      <c r="AE777" s="165">
        <f>IF(AU777&gt;0.1,VLOOKUP(B777,'P2 Origin'!$C$21:$M$176,3,0)*H777,0)</f>
        <v>0</v>
      </c>
      <c r="AF777" s="166">
        <f t="shared" si="318"/>
        <v>0</v>
      </c>
      <c r="AG777" s="165">
        <f>(VLOOKUP(B777,'P2 Origin'!$C$21:$M$176,4,0))*AF777</f>
        <v>0</v>
      </c>
      <c r="AH777" s="166">
        <f t="shared" si="319"/>
        <v>0</v>
      </c>
      <c r="AI777" s="165">
        <f>(VLOOKUP(B777,'P2 Origin'!$C$21:$M$176,5,0))*AH777</f>
        <v>0</v>
      </c>
      <c r="AJ777" s="166">
        <f t="shared" si="335"/>
        <v>0</v>
      </c>
      <c r="AK777" s="165">
        <f>(VLOOKUP(B777,'P2 Origin'!$C$21:$M$176,6,0))*AJ777</f>
        <v>0</v>
      </c>
      <c r="AL777" s="166">
        <f t="shared" si="320"/>
        <v>0</v>
      </c>
      <c r="AM777" s="165">
        <f>(VLOOKUP($B777,'P2 Origin'!$C$21:$M$176,7,0))*AL777</f>
        <v>0</v>
      </c>
      <c r="AN777" s="166">
        <f t="shared" si="321"/>
        <v>38</v>
      </c>
      <c r="AO777" s="165">
        <f>(VLOOKUP($B777,'P2 Origin'!$C$21:$M$176,8,0))*AN777</f>
        <v>0</v>
      </c>
      <c r="AP777" s="166">
        <f t="shared" si="322"/>
        <v>0</v>
      </c>
      <c r="AQ777" s="165">
        <f>(VLOOKUP($B777,'P2 Origin'!$C$21:$M$176,9,0))*AP777</f>
        <v>0</v>
      </c>
      <c r="AR777" s="155">
        <f t="shared" si="323"/>
        <v>1</v>
      </c>
      <c r="AS777" s="164">
        <f>(VLOOKUP(B777,'P2 Origin'!$C$21:$M$176,10,0))*K777</f>
        <v>0</v>
      </c>
      <c r="AT777" s="164">
        <f>(VLOOKUP(B777,'P2 Origin'!$C$21:$M$176,11,0))*J777</f>
        <v>0</v>
      </c>
      <c r="AU777" s="167">
        <v>38</v>
      </c>
      <c r="AV777" s="168">
        <v>38</v>
      </c>
      <c r="AW777" s="169">
        <v>0</v>
      </c>
      <c r="AX777" s="170">
        <f>IF(AU777&gt;=0.1,'P3 Bureaumarge zee- en luchtvr.'!$D$12,0)</f>
        <v>0</v>
      </c>
      <c r="AY777" s="163">
        <f t="shared" si="324"/>
        <v>0</v>
      </c>
      <c r="AZ777" s="157" t="str">
        <f>VLOOKUP(D777,'P4 Destination'!$C$21:$O$176,13,0)</f>
        <v>USD</v>
      </c>
      <c r="BA777" s="164">
        <f t="shared" si="325"/>
        <v>0</v>
      </c>
      <c r="BB777" s="171">
        <f>IF(AU777&gt;0.1,(VLOOKUP(D777,'P4 Destination'!$C$21:$M$176,3,0))*I777,0)</f>
        <v>0</v>
      </c>
      <c r="BC777" s="172">
        <f t="shared" si="326"/>
        <v>0</v>
      </c>
      <c r="BD777" s="171">
        <f>(VLOOKUP($D777,'P4 Destination'!$C$21:$M$176,4,0))*BC777</f>
        <v>0</v>
      </c>
      <c r="BE777" s="172">
        <f t="shared" si="327"/>
        <v>0</v>
      </c>
      <c r="BF777" s="171">
        <f>(VLOOKUP($D777,'P4 Destination'!$C$21:$M$176,5,0))*BE777</f>
        <v>0</v>
      </c>
      <c r="BG777" s="172">
        <f t="shared" si="328"/>
        <v>0</v>
      </c>
      <c r="BH777" s="171">
        <f>(VLOOKUP($D777,'P4 Destination'!$C$21:$M$176,6,0))*BG777</f>
        <v>0</v>
      </c>
      <c r="BI777" s="172">
        <f t="shared" si="329"/>
        <v>0</v>
      </c>
      <c r="BJ777" s="171">
        <f>(VLOOKUP($D777,'P4 Destination'!$C$21:$M$176,7,0))*BI777</f>
        <v>0</v>
      </c>
      <c r="BK777" s="172">
        <f t="shared" si="330"/>
        <v>38</v>
      </c>
      <c r="BL777" s="171">
        <f>(VLOOKUP($D777,'P4 Destination'!$C$21:$M$176,8,0))*BK777</f>
        <v>0</v>
      </c>
      <c r="BM777" s="172">
        <f t="shared" si="331"/>
        <v>0</v>
      </c>
      <c r="BN777" s="171">
        <f>(VLOOKUP($D777,'P4 Destination'!$C$21:$M$176,9,0))*BM777</f>
        <v>0</v>
      </c>
      <c r="BO777" s="154">
        <f t="shared" si="332"/>
        <v>1</v>
      </c>
      <c r="BP777" s="171">
        <f>(VLOOKUP(D777,'P4 Destination'!$C$21:$M$176,10,0))*K777</f>
        <v>0</v>
      </c>
      <c r="BQ777" s="171">
        <f>(VLOOKUP(D777,'P4 Destination'!$C$21:$M$176,11,0))*J777</f>
        <v>0</v>
      </c>
      <c r="BR777" s="173">
        <f t="shared" si="333"/>
        <v>0</v>
      </c>
      <c r="BS777" s="173">
        <f>(AV777*2500)*'P6 Verzekering'!$E$11</f>
        <v>0</v>
      </c>
      <c r="BT777" s="173">
        <f>(AW777*2500)*'P6 Verzekering'!$E$12</f>
        <v>0</v>
      </c>
      <c r="BU777" s="173">
        <f>(L777*2500)*'P6 Verzekering'!$E$13</f>
        <v>0</v>
      </c>
      <c r="BV777" s="173">
        <f t="shared" si="334"/>
        <v>0</v>
      </c>
      <c r="BW777"/>
      <c r="BX777"/>
    </row>
    <row r="778" spans="1:76">
      <c r="A778" s="152" t="s">
        <v>2524</v>
      </c>
      <c r="B778" s="152" t="s">
        <v>219</v>
      </c>
      <c r="C778" s="152" t="s">
        <v>219</v>
      </c>
      <c r="D778" s="152" t="s">
        <v>320</v>
      </c>
      <c r="E778" s="152" t="s">
        <v>319</v>
      </c>
      <c r="F778" s="153">
        <f t="shared" si="308"/>
        <v>30</v>
      </c>
      <c r="G778" s="154">
        <v>1</v>
      </c>
      <c r="H778" s="154">
        <f>IFERROR(VLOOKUP(B778,'P2 Origin'!$C$21:$Q$176,15,FALSE),0)</f>
        <v>0</v>
      </c>
      <c r="I778" s="154">
        <f>IFERROR(VLOOKUP(D778,'P4 Destination'!$C$21:$Q$176,15,FALSE),0)</f>
        <v>0</v>
      </c>
      <c r="J778" s="155"/>
      <c r="K778" s="155">
        <v>1</v>
      </c>
      <c r="L778" s="156">
        <v>0</v>
      </c>
      <c r="M778" s="155">
        <v>0</v>
      </c>
      <c r="N778" s="155">
        <v>0</v>
      </c>
      <c r="O778" s="157">
        <f t="shared" si="309"/>
        <v>0</v>
      </c>
      <c r="P778" s="158">
        <f t="shared" si="310"/>
        <v>0</v>
      </c>
      <c r="Q778" s="159">
        <f>IFERROR(VLOOKUP(N778,'P1 Intra-Europees'!$A$15:$H$25,3,0),0)*P778</f>
        <v>0</v>
      </c>
      <c r="R778" s="160">
        <f t="shared" si="311"/>
        <v>0</v>
      </c>
      <c r="S778" s="159">
        <f>IFERROR(VLOOKUP(N778,'P1 Intra-Europees'!$A$15:$H$25,4,0),0)*R778</f>
        <v>0</v>
      </c>
      <c r="T778" s="160">
        <f t="shared" si="312"/>
        <v>0</v>
      </c>
      <c r="U778" s="159">
        <f>IFERROR(VLOOKUP(N778,'P1 Intra-Europees'!$A$15:$H$25,5,0),0)*T778</f>
        <v>0</v>
      </c>
      <c r="V778" s="160">
        <f t="shared" si="313"/>
        <v>0</v>
      </c>
      <c r="W778" s="159">
        <f>IFERROR(VLOOKUP(N778,'P1 Intra-Europees'!$A$15:$H$25,6,0),0)*V778</f>
        <v>0</v>
      </c>
      <c r="X778" s="160">
        <f t="shared" si="314"/>
        <v>0</v>
      </c>
      <c r="Y778" s="159">
        <f>IFERROR(VLOOKUP(N778,'P1 Intra-Europees'!$A$15:$H$25,7,0),0)*X778</f>
        <v>0</v>
      </c>
      <c r="Z778" s="161">
        <f t="shared" si="315"/>
        <v>0</v>
      </c>
      <c r="AA778" s="162">
        <f>IFERROR(VLOOKUP(N778,'P1 Intra-Europees'!$A$15:$H$25,8,0),0)*Z778</f>
        <v>0</v>
      </c>
      <c r="AB778" s="163">
        <f t="shared" si="316"/>
        <v>0</v>
      </c>
      <c r="AC778" s="157" t="str">
        <f>VLOOKUP(B778,'P2 Origin'!$C$21:$O$176,13,0)</f>
        <v>EUR</v>
      </c>
      <c r="AD778" s="164">
        <f t="shared" si="317"/>
        <v>0</v>
      </c>
      <c r="AE778" s="165">
        <f>IF(AU778&gt;0.1,VLOOKUP(B778,'P2 Origin'!$C$21:$M$176,3,0)*H778,0)</f>
        <v>0</v>
      </c>
      <c r="AF778" s="166">
        <f t="shared" si="318"/>
        <v>0</v>
      </c>
      <c r="AG778" s="165">
        <f>(VLOOKUP(B778,'P2 Origin'!$C$21:$M$176,4,0))*AF778</f>
        <v>0</v>
      </c>
      <c r="AH778" s="166">
        <f t="shared" si="319"/>
        <v>0</v>
      </c>
      <c r="AI778" s="165">
        <f>(VLOOKUP(B778,'P2 Origin'!$C$21:$M$176,5,0))*AH778</f>
        <v>0</v>
      </c>
      <c r="AJ778" s="166">
        <f t="shared" si="335"/>
        <v>0</v>
      </c>
      <c r="AK778" s="165">
        <f>(VLOOKUP(B778,'P2 Origin'!$C$21:$M$176,6,0))*AJ778</f>
        <v>0</v>
      </c>
      <c r="AL778" s="166">
        <f t="shared" si="320"/>
        <v>30</v>
      </c>
      <c r="AM778" s="165">
        <f>(VLOOKUP($B778,'P2 Origin'!$C$21:$M$176,7,0))*AL778</f>
        <v>0</v>
      </c>
      <c r="AN778" s="166">
        <f t="shared" si="321"/>
        <v>0</v>
      </c>
      <c r="AO778" s="165">
        <f>(VLOOKUP($B778,'P2 Origin'!$C$21:$M$176,8,0))*AN778</f>
        <v>0</v>
      </c>
      <c r="AP778" s="166">
        <f t="shared" si="322"/>
        <v>0</v>
      </c>
      <c r="AQ778" s="165">
        <f>(VLOOKUP($B778,'P2 Origin'!$C$21:$M$176,9,0))*AP778</f>
        <v>0</v>
      </c>
      <c r="AR778" s="155">
        <f t="shared" si="323"/>
        <v>1</v>
      </c>
      <c r="AS778" s="164">
        <f>(VLOOKUP(B778,'P2 Origin'!$C$21:$M$176,10,0))*K778</f>
        <v>0</v>
      </c>
      <c r="AT778" s="164">
        <f>(VLOOKUP(B778,'P2 Origin'!$C$21:$M$176,11,0))*J778</f>
        <v>0</v>
      </c>
      <c r="AU778" s="167">
        <v>30</v>
      </c>
      <c r="AV778" s="168">
        <v>30</v>
      </c>
      <c r="AW778" s="169">
        <v>0</v>
      </c>
      <c r="AX778" s="170">
        <f>IF(AU778&gt;=0.1,'P3 Bureaumarge zee- en luchtvr.'!$D$12,0)</f>
        <v>0</v>
      </c>
      <c r="AY778" s="163">
        <f t="shared" si="324"/>
        <v>0</v>
      </c>
      <c r="AZ778" s="157" t="str">
        <f>VLOOKUP(D778,'P4 Destination'!$C$21:$O$176,13,0)</f>
        <v>USD</v>
      </c>
      <c r="BA778" s="164">
        <f t="shared" si="325"/>
        <v>0</v>
      </c>
      <c r="BB778" s="171">
        <f>IF(AU778&gt;0.1,(VLOOKUP(D778,'P4 Destination'!$C$21:$M$176,3,0))*I778,0)</f>
        <v>0</v>
      </c>
      <c r="BC778" s="172">
        <f t="shared" si="326"/>
        <v>0</v>
      </c>
      <c r="BD778" s="171">
        <f>(VLOOKUP($D778,'P4 Destination'!$C$21:$M$176,4,0))*BC778</f>
        <v>0</v>
      </c>
      <c r="BE778" s="172">
        <f t="shared" si="327"/>
        <v>0</v>
      </c>
      <c r="BF778" s="171">
        <f>(VLOOKUP($D778,'P4 Destination'!$C$21:$M$176,5,0))*BE778</f>
        <v>0</v>
      </c>
      <c r="BG778" s="172">
        <f t="shared" si="328"/>
        <v>0</v>
      </c>
      <c r="BH778" s="171">
        <f>(VLOOKUP($D778,'P4 Destination'!$C$21:$M$176,6,0))*BG778</f>
        <v>0</v>
      </c>
      <c r="BI778" s="172">
        <f t="shared" si="329"/>
        <v>30</v>
      </c>
      <c r="BJ778" s="171">
        <f>(VLOOKUP($D778,'P4 Destination'!$C$21:$M$176,7,0))*BI778</f>
        <v>0</v>
      </c>
      <c r="BK778" s="172">
        <f t="shared" si="330"/>
        <v>0</v>
      </c>
      <c r="BL778" s="171">
        <f>(VLOOKUP($D778,'P4 Destination'!$C$21:$M$176,8,0))*BK778</f>
        <v>0</v>
      </c>
      <c r="BM778" s="172">
        <f t="shared" si="331"/>
        <v>0</v>
      </c>
      <c r="BN778" s="171">
        <f>(VLOOKUP($D778,'P4 Destination'!$C$21:$M$176,9,0))*BM778</f>
        <v>0</v>
      </c>
      <c r="BO778" s="154">
        <f t="shared" si="332"/>
        <v>1</v>
      </c>
      <c r="BP778" s="171">
        <f>(VLOOKUP(D778,'P4 Destination'!$C$21:$M$176,10,0))*K778</f>
        <v>0</v>
      </c>
      <c r="BQ778" s="171">
        <f>(VLOOKUP(D778,'P4 Destination'!$C$21:$M$176,11,0))*J778</f>
        <v>0</v>
      </c>
      <c r="BR778" s="173">
        <f t="shared" si="333"/>
        <v>0</v>
      </c>
      <c r="BS778" s="173">
        <f>(AV778*2500)*'P6 Verzekering'!$E$11</f>
        <v>0</v>
      </c>
      <c r="BT778" s="173">
        <f>(AW778*2500)*'P6 Verzekering'!$E$12</f>
        <v>0</v>
      </c>
      <c r="BU778" s="173">
        <f>(L778*2500)*'P6 Verzekering'!$E$13</f>
        <v>0</v>
      </c>
      <c r="BV778" s="173">
        <f t="shared" si="334"/>
        <v>0</v>
      </c>
      <c r="BW778"/>
      <c r="BX778"/>
    </row>
    <row r="779" spans="1:76">
      <c r="A779" s="152" t="s">
        <v>2525</v>
      </c>
      <c r="B779" s="152" t="s">
        <v>219</v>
      </c>
      <c r="C779" s="152" t="s">
        <v>219</v>
      </c>
      <c r="D779" s="152" t="s">
        <v>320</v>
      </c>
      <c r="E779" s="152" t="s">
        <v>319</v>
      </c>
      <c r="F779" s="153">
        <f t="shared" ref="F779:F842" si="336">SUM(L779,AU779)</f>
        <v>15</v>
      </c>
      <c r="G779" s="154">
        <v>1</v>
      </c>
      <c r="H779" s="154">
        <f>IFERROR(VLOOKUP(B779,'P2 Origin'!$C$21:$Q$176,15,FALSE),0)</f>
        <v>0</v>
      </c>
      <c r="I779" s="154">
        <f>IFERROR(VLOOKUP(D779,'P4 Destination'!$C$21:$Q$176,15,FALSE),0)</f>
        <v>0</v>
      </c>
      <c r="J779" s="155">
        <v>1</v>
      </c>
      <c r="K779" s="155"/>
      <c r="L779" s="156">
        <v>0</v>
      </c>
      <c r="M779" s="155">
        <v>0</v>
      </c>
      <c r="N779" s="155">
        <v>0</v>
      </c>
      <c r="O779" s="157">
        <f t="shared" ref="O779:O842" si="337">SUM(Q779,S779,U779,W779,Y779,AA779)</f>
        <v>0</v>
      </c>
      <c r="P779" s="158">
        <f t="shared" ref="P779:P842" si="338">IF(AND(L779&gt;=0.1,L779&lt;=15),L779,0)</f>
        <v>0</v>
      </c>
      <c r="Q779" s="159">
        <f>IFERROR(VLOOKUP(N779,'P1 Intra-Europees'!$A$15:$H$25,3,0),0)*P779</f>
        <v>0</v>
      </c>
      <c r="R779" s="160">
        <f t="shared" ref="R779:R842" si="339">(IF(AND(L779&gt;=15.1,L779&lt;=25),L779,0))</f>
        <v>0</v>
      </c>
      <c r="S779" s="159">
        <f>IFERROR(VLOOKUP(N779,'P1 Intra-Europees'!$A$15:$H$25,4,0),0)*R779</f>
        <v>0</v>
      </c>
      <c r="T779" s="160">
        <f t="shared" ref="T779:T842" si="340">IF(AND(L779&gt;=25.1,L779&lt;=35),L779,0)</f>
        <v>0</v>
      </c>
      <c r="U779" s="159">
        <f>IFERROR(VLOOKUP(N779,'P1 Intra-Europees'!$A$15:$H$25,5,0),0)*T779</f>
        <v>0</v>
      </c>
      <c r="V779" s="160">
        <f t="shared" ref="V779:V842" si="341">IF(AND(L779&gt;=35.1,L779&lt;=45),L779,0)</f>
        <v>0</v>
      </c>
      <c r="W779" s="159">
        <f>IFERROR(VLOOKUP(N779,'P1 Intra-Europees'!$A$15:$H$25,6,0),0)*V779</f>
        <v>0</v>
      </c>
      <c r="X779" s="160">
        <f t="shared" ref="X779:X842" si="342">IF(AND(L779&gt;=45.1,L779&lt;=150),L779,0)</f>
        <v>0</v>
      </c>
      <c r="Y779" s="159">
        <f>IFERROR(VLOOKUP(N779,'P1 Intra-Europees'!$A$15:$H$25,7,0),0)*X779</f>
        <v>0</v>
      </c>
      <c r="Z779" s="161">
        <f t="shared" ref="Z779:Z842" si="343">IF(L779&gt;=0.1,G779,0)</f>
        <v>0</v>
      </c>
      <c r="AA779" s="162">
        <f>IFERROR(VLOOKUP(N779,'P1 Intra-Europees'!$A$15:$H$25,8,0),0)*Z779</f>
        <v>0</v>
      </c>
      <c r="AB779" s="163">
        <f t="shared" ref="AB779:AB842" si="344">IF(AC779=$AC$8,0.95,1)*AD779</f>
        <v>0</v>
      </c>
      <c r="AC779" s="157" t="str">
        <f>VLOOKUP(B779,'P2 Origin'!$C$21:$O$176,13,0)</f>
        <v>EUR</v>
      </c>
      <c r="AD779" s="164">
        <f t="shared" ref="AD779:AD842" si="345">SUM(AE779,AG779,AI779,AK779,AS779,AT779,AM779,AO779,AQ779)</f>
        <v>0</v>
      </c>
      <c r="AE779" s="165">
        <f>IF(AU779&gt;0.1,VLOOKUP(B779,'P2 Origin'!$C$21:$M$176,3,0)*H779,0)</f>
        <v>0</v>
      </c>
      <c r="AF779" s="166">
        <f t="shared" ref="AF779:AF842" si="346">IF(AND(AU779&gt;=0.1,AU779&lt;=5.99),AU779,0)</f>
        <v>0</v>
      </c>
      <c r="AG779" s="165">
        <f>(VLOOKUP(B779,'P2 Origin'!$C$21:$M$176,4,0))*AF779</f>
        <v>0</v>
      </c>
      <c r="AH779" s="166">
        <f t="shared" ref="AH779:AH842" si="347">IF(AND(AU779&gt;=6,AU779&lt;=15.99),$AU779,0)</f>
        <v>15</v>
      </c>
      <c r="AI779" s="165">
        <f>(VLOOKUP(B779,'P2 Origin'!$C$21:$M$176,5,0))*AH779</f>
        <v>0</v>
      </c>
      <c r="AJ779" s="166">
        <f t="shared" si="335"/>
        <v>0</v>
      </c>
      <c r="AK779" s="165">
        <f>(VLOOKUP(B779,'P2 Origin'!$C$21:$M$176,6,0))*AJ779</f>
        <v>0</v>
      </c>
      <c r="AL779" s="166">
        <f t="shared" ref="AL779:AL842" si="348">IF(AND($AU779&gt;=26,$AU779&lt;=35.99),$AU779,0)</f>
        <v>0</v>
      </c>
      <c r="AM779" s="165">
        <f>(VLOOKUP($B779,'P2 Origin'!$C$21:$M$176,7,0))*AL779</f>
        <v>0</v>
      </c>
      <c r="AN779" s="166">
        <f t="shared" ref="AN779:AN842" si="349">IF(AND($AU779&gt;=36,$AU779&lt;=45.99),$AU779,0)</f>
        <v>0</v>
      </c>
      <c r="AO779" s="165">
        <f>(VLOOKUP($B779,'P2 Origin'!$C$21:$M$176,8,0))*AN779</f>
        <v>0</v>
      </c>
      <c r="AP779" s="166">
        <f t="shared" ref="AP779:AP842" si="350">IF(AND($AU779&gt;=46,$AU779&lt;=100),$AU779,0)</f>
        <v>0</v>
      </c>
      <c r="AQ779" s="165">
        <f>(VLOOKUP($B779,'P2 Origin'!$C$21:$M$176,9,0))*AP779</f>
        <v>0</v>
      </c>
      <c r="AR779" s="155">
        <f t="shared" ref="AR779:AR842" si="351">IF(AU779&gt;=0.1,G779,0)</f>
        <v>1</v>
      </c>
      <c r="AS779" s="164">
        <f>(VLOOKUP(B779,'P2 Origin'!$C$21:$M$176,10,0))*K779</f>
        <v>0</v>
      </c>
      <c r="AT779" s="164">
        <f>(VLOOKUP(B779,'P2 Origin'!$C$21:$M$176,11,0))*J779</f>
        <v>0</v>
      </c>
      <c r="AU779" s="167">
        <v>15</v>
      </c>
      <c r="AV779" s="168">
        <v>15</v>
      </c>
      <c r="AW779" s="169">
        <v>0</v>
      </c>
      <c r="AX779" s="170">
        <f>IF(AU779&gt;=0.1,'P3 Bureaumarge zee- en luchtvr.'!$D$12,0)</f>
        <v>0</v>
      </c>
      <c r="AY779" s="163">
        <f t="shared" ref="AY779:AY842" si="352">IF(AZ779=$AC$8,0.95,1)*BA779</f>
        <v>0</v>
      </c>
      <c r="AZ779" s="157" t="str">
        <f>VLOOKUP(D779,'P4 Destination'!$C$21:$O$176,13,0)</f>
        <v>USD</v>
      </c>
      <c r="BA779" s="164">
        <f t="shared" ref="BA779:BA842" si="353">SUM(BB779,BD779,BF779,BN779,BP779,BQ779,BH779,BJ779,BL779)</f>
        <v>0</v>
      </c>
      <c r="BB779" s="171">
        <f>IF(AU779&gt;0.1,(VLOOKUP(D779,'P4 Destination'!$C$21:$M$176,3,0))*I779,0)</f>
        <v>0</v>
      </c>
      <c r="BC779" s="172">
        <f t="shared" ref="BC779:BC842" si="354">IF(AND($AU779&gt;=0.1,$AU779&lt;=5),$AU779,0)</f>
        <v>0</v>
      </c>
      <c r="BD779" s="171">
        <f>(VLOOKUP($D779,'P4 Destination'!$C$21:$M$176,4,0))*BC779</f>
        <v>0</v>
      </c>
      <c r="BE779" s="172">
        <f t="shared" ref="BE779:BE842" si="355">IF(AND($AU779&gt;=6,$AU779&lt;=15.99),$AU779,0)</f>
        <v>15</v>
      </c>
      <c r="BF779" s="171">
        <f>(VLOOKUP($D779,'P4 Destination'!$C$21:$M$176,5,0))*BE779</f>
        <v>0</v>
      </c>
      <c r="BG779" s="172">
        <f t="shared" ref="BG779:BG842" si="356">IF(AND($AU779&gt;=16,$AU779&lt;=25.99),$AU779,0)</f>
        <v>0</v>
      </c>
      <c r="BH779" s="171">
        <f>(VLOOKUP($D779,'P4 Destination'!$C$21:$M$176,6,0))*BG779</f>
        <v>0</v>
      </c>
      <c r="BI779" s="172">
        <f t="shared" ref="BI779:BI842" si="357">IF(AND($AU779&gt;=26,$AU779&lt;=35.99),$AU779,0)</f>
        <v>0</v>
      </c>
      <c r="BJ779" s="171">
        <f>(VLOOKUP($D779,'P4 Destination'!$C$21:$M$176,7,0))*BI779</f>
        <v>0</v>
      </c>
      <c r="BK779" s="172">
        <f t="shared" ref="BK779:BK842" si="358">IF(AND($AU779&gt;=36,$AU779&lt;=45.99),$AU779,0)</f>
        <v>0</v>
      </c>
      <c r="BL779" s="171">
        <f>(VLOOKUP($D779,'P4 Destination'!$C$21:$M$176,8,0))*BK779</f>
        <v>0</v>
      </c>
      <c r="BM779" s="172">
        <f t="shared" ref="BM779:BM842" si="359">IF(AND($AU779&gt;=46,$AU779&lt;=100),$AU779,0)</f>
        <v>0</v>
      </c>
      <c r="BN779" s="171">
        <f>(VLOOKUP($D779,'P4 Destination'!$C$21:$M$176,9,0))*BM779</f>
        <v>0</v>
      </c>
      <c r="BO779" s="154">
        <f t="shared" ref="BO779:BO842" si="360">IF(AU779&gt;=0.1,G779,0)</f>
        <v>1</v>
      </c>
      <c r="BP779" s="171">
        <f>(VLOOKUP(D779,'P4 Destination'!$C$21:$M$176,10,0))*K779</f>
        <v>0</v>
      </c>
      <c r="BQ779" s="171">
        <f>(VLOOKUP(D779,'P4 Destination'!$C$21:$M$176,11,0))*J779</f>
        <v>0</v>
      </c>
      <c r="BR779" s="173">
        <f t="shared" ref="BR779:BR842" si="361">SUM(BS779:BU779)</f>
        <v>0</v>
      </c>
      <c r="BS779" s="173">
        <f>(AV779*2500)*'P6 Verzekering'!$E$11</f>
        <v>0</v>
      </c>
      <c r="BT779" s="173">
        <f>(AW779*2500)*'P6 Verzekering'!$E$12</f>
        <v>0</v>
      </c>
      <c r="BU779" s="173">
        <f>(L779*2500)*'P6 Verzekering'!$E$13</f>
        <v>0</v>
      </c>
      <c r="BV779" s="173">
        <f t="shared" ref="BV779:BV842" si="362">SUM(O779,AB779,AX779,AY779,BR779)</f>
        <v>0</v>
      </c>
      <c r="BW779"/>
      <c r="BX779"/>
    </row>
    <row r="780" spans="1:76">
      <c r="A780" s="152" t="s">
        <v>2528</v>
      </c>
      <c r="B780" s="152" t="s">
        <v>219</v>
      </c>
      <c r="C780" s="152" t="s">
        <v>219</v>
      </c>
      <c r="D780" s="152" t="s">
        <v>320</v>
      </c>
      <c r="E780" s="152" t="s">
        <v>319</v>
      </c>
      <c r="F780" s="153">
        <f t="shared" si="336"/>
        <v>22</v>
      </c>
      <c r="G780" s="154">
        <v>1</v>
      </c>
      <c r="H780" s="154">
        <f>IFERROR(VLOOKUP(B780,'P2 Origin'!$C$21:$Q$176,15,FALSE),0)</f>
        <v>0</v>
      </c>
      <c r="I780" s="154">
        <f>IFERROR(VLOOKUP(D780,'P4 Destination'!$C$21:$Q$176,15,FALSE),0)</f>
        <v>0</v>
      </c>
      <c r="J780" s="155">
        <v>1</v>
      </c>
      <c r="K780" s="155"/>
      <c r="L780" s="156">
        <v>0</v>
      </c>
      <c r="M780" s="155">
        <v>0</v>
      </c>
      <c r="N780" s="155">
        <v>0</v>
      </c>
      <c r="O780" s="157">
        <f t="shared" si="337"/>
        <v>0</v>
      </c>
      <c r="P780" s="158">
        <f t="shared" si="338"/>
        <v>0</v>
      </c>
      <c r="Q780" s="159">
        <f>IFERROR(VLOOKUP(N780,'P1 Intra-Europees'!$A$15:$H$25,3,0),0)*P780</f>
        <v>0</v>
      </c>
      <c r="R780" s="160">
        <f t="shared" si="339"/>
        <v>0</v>
      </c>
      <c r="S780" s="159">
        <f>IFERROR(VLOOKUP(N780,'P1 Intra-Europees'!$A$15:$H$25,4,0),0)*R780</f>
        <v>0</v>
      </c>
      <c r="T780" s="160">
        <f t="shared" si="340"/>
        <v>0</v>
      </c>
      <c r="U780" s="159">
        <f>IFERROR(VLOOKUP(N780,'P1 Intra-Europees'!$A$15:$H$25,5,0),0)*T780</f>
        <v>0</v>
      </c>
      <c r="V780" s="160">
        <f t="shared" si="341"/>
        <v>0</v>
      </c>
      <c r="W780" s="159">
        <f>IFERROR(VLOOKUP(N780,'P1 Intra-Europees'!$A$15:$H$25,6,0),0)*V780</f>
        <v>0</v>
      </c>
      <c r="X780" s="160">
        <f t="shared" si="342"/>
        <v>0</v>
      </c>
      <c r="Y780" s="159">
        <f>IFERROR(VLOOKUP(N780,'P1 Intra-Europees'!$A$15:$H$25,7,0),0)*X780</f>
        <v>0</v>
      </c>
      <c r="Z780" s="161">
        <f t="shared" si="343"/>
        <v>0</v>
      </c>
      <c r="AA780" s="162">
        <f>IFERROR(VLOOKUP(N780,'P1 Intra-Europees'!$A$15:$H$25,8,0),0)*Z780</f>
        <v>0</v>
      </c>
      <c r="AB780" s="163">
        <f t="shared" si="344"/>
        <v>0</v>
      </c>
      <c r="AC780" s="157" t="str">
        <f>VLOOKUP(B780,'P2 Origin'!$C$21:$O$176,13,0)</f>
        <v>EUR</v>
      </c>
      <c r="AD780" s="164">
        <f t="shared" si="345"/>
        <v>0</v>
      </c>
      <c r="AE780" s="165">
        <f>IF(AU780&gt;0.1,VLOOKUP(B780,'P2 Origin'!$C$21:$M$176,3,0)*H780,0)</f>
        <v>0</v>
      </c>
      <c r="AF780" s="166">
        <f t="shared" si="346"/>
        <v>0</v>
      </c>
      <c r="AG780" s="165">
        <f>(VLOOKUP(B780,'P2 Origin'!$C$21:$M$176,4,0))*AF780</f>
        <v>0</v>
      </c>
      <c r="AH780" s="166">
        <f t="shared" si="347"/>
        <v>0</v>
      </c>
      <c r="AI780" s="165">
        <f>(VLOOKUP(B780,'P2 Origin'!$C$21:$M$176,5,0))*AH780</f>
        <v>0</v>
      </c>
      <c r="AJ780" s="166">
        <f t="shared" si="335"/>
        <v>22</v>
      </c>
      <c r="AK780" s="165">
        <f>(VLOOKUP(B780,'P2 Origin'!$C$21:$M$176,6,0))*AJ780</f>
        <v>0</v>
      </c>
      <c r="AL780" s="166">
        <f t="shared" si="348"/>
        <v>0</v>
      </c>
      <c r="AM780" s="165">
        <f>(VLOOKUP($B780,'P2 Origin'!$C$21:$M$176,7,0))*AL780</f>
        <v>0</v>
      </c>
      <c r="AN780" s="166">
        <f t="shared" si="349"/>
        <v>0</v>
      </c>
      <c r="AO780" s="165">
        <f>(VLOOKUP($B780,'P2 Origin'!$C$21:$M$176,8,0))*AN780</f>
        <v>0</v>
      </c>
      <c r="AP780" s="166">
        <f t="shared" si="350"/>
        <v>0</v>
      </c>
      <c r="AQ780" s="165">
        <f>(VLOOKUP($B780,'P2 Origin'!$C$21:$M$176,9,0))*AP780</f>
        <v>0</v>
      </c>
      <c r="AR780" s="155">
        <f t="shared" si="351"/>
        <v>1</v>
      </c>
      <c r="AS780" s="164">
        <f>(VLOOKUP(B780,'P2 Origin'!$C$21:$M$176,10,0))*K780</f>
        <v>0</v>
      </c>
      <c r="AT780" s="164">
        <f>(VLOOKUP(B780,'P2 Origin'!$C$21:$M$176,11,0))*J780</f>
        <v>0</v>
      </c>
      <c r="AU780" s="167">
        <v>22</v>
      </c>
      <c r="AV780" s="168">
        <v>22</v>
      </c>
      <c r="AW780" s="169">
        <v>0</v>
      </c>
      <c r="AX780" s="170">
        <f>IF(AU780&gt;=0.1,'P3 Bureaumarge zee- en luchtvr.'!$D$12,0)</f>
        <v>0</v>
      </c>
      <c r="AY780" s="163">
        <f t="shared" si="352"/>
        <v>0</v>
      </c>
      <c r="AZ780" s="157" t="str">
        <f>VLOOKUP(D780,'P4 Destination'!$C$21:$O$176,13,0)</f>
        <v>USD</v>
      </c>
      <c r="BA780" s="164">
        <f t="shared" si="353"/>
        <v>0</v>
      </c>
      <c r="BB780" s="171">
        <f>IF(AU780&gt;0.1,(VLOOKUP(D780,'P4 Destination'!$C$21:$M$176,3,0))*I780,0)</f>
        <v>0</v>
      </c>
      <c r="BC780" s="172">
        <f t="shared" si="354"/>
        <v>0</v>
      </c>
      <c r="BD780" s="171">
        <f>(VLOOKUP($D780,'P4 Destination'!$C$21:$M$176,4,0))*BC780</f>
        <v>0</v>
      </c>
      <c r="BE780" s="172">
        <f t="shared" si="355"/>
        <v>0</v>
      </c>
      <c r="BF780" s="171">
        <f>(VLOOKUP($D780,'P4 Destination'!$C$21:$M$176,5,0))*BE780</f>
        <v>0</v>
      </c>
      <c r="BG780" s="172">
        <f t="shared" si="356"/>
        <v>22</v>
      </c>
      <c r="BH780" s="171">
        <f>(VLOOKUP($D780,'P4 Destination'!$C$21:$M$176,6,0))*BG780</f>
        <v>0</v>
      </c>
      <c r="BI780" s="172">
        <f t="shared" si="357"/>
        <v>0</v>
      </c>
      <c r="BJ780" s="171">
        <f>(VLOOKUP($D780,'P4 Destination'!$C$21:$M$176,7,0))*BI780</f>
        <v>0</v>
      </c>
      <c r="BK780" s="172">
        <f t="shared" si="358"/>
        <v>0</v>
      </c>
      <c r="BL780" s="171">
        <f>(VLOOKUP($D780,'P4 Destination'!$C$21:$M$176,8,0))*BK780</f>
        <v>0</v>
      </c>
      <c r="BM780" s="172">
        <f t="shared" si="359"/>
        <v>0</v>
      </c>
      <c r="BN780" s="171">
        <f>(VLOOKUP($D780,'P4 Destination'!$C$21:$M$176,9,0))*BM780</f>
        <v>0</v>
      </c>
      <c r="BO780" s="154">
        <f t="shared" si="360"/>
        <v>1</v>
      </c>
      <c r="BP780" s="171">
        <f>(VLOOKUP(D780,'P4 Destination'!$C$21:$M$176,10,0))*K780</f>
        <v>0</v>
      </c>
      <c r="BQ780" s="171">
        <f>(VLOOKUP(D780,'P4 Destination'!$C$21:$M$176,11,0))*J780</f>
        <v>0</v>
      </c>
      <c r="BR780" s="173">
        <f t="shared" si="361"/>
        <v>0</v>
      </c>
      <c r="BS780" s="173">
        <f>(AV780*2500)*'P6 Verzekering'!$E$11</f>
        <v>0</v>
      </c>
      <c r="BT780" s="173">
        <f>(AW780*2500)*'P6 Verzekering'!$E$12</f>
        <v>0</v>
      </c>
      <c r="BU780" s="173">
        <f>(L780*2500)*'P6 Verzekering'!$E$13</f>
        <v>0</v>
      </c>
      <c r="BV780" s="173">
        <f t="shared" si="362"/>
        <v>0</v>
      </c>
      <c r="BW780"/>
      <c r="BX780"/>
    </row>
    <row r="781" spans="1:76">
      <c r="A781" s="152" t="s">
        <v>2530</v>
      </c>
      <c r="B781" s="152" t="s">
        <v>219</v>
      </c>
      <c r="C781" s="152" t="s">
        <v>219</v>
      </c>
      <c r="D781" s="152" t="s">
        <v>320</v>
      </c>
      <c r="E781" s="152" t="s">
        <v>319</v>
      </c>
      <c r="F781" s="153">
        <f t="shared" si="336"/>
        <v>27</v>
      </c>
      <c r="G781" s="154">
        <v>1</v>
      </c>
      <c r="H781" s="154">
        <f>IFERROR(VLOOKUP(B781,'P2 Origin'!$C$21:$Q$176,15,FALSE),0)</f>
        <v>0</v>
      </c>
      <c r="I781" s="154">
        <f>IFERROR(VLOOKUP(D781,'P4 Destination'!$C$21:$Q$176,15,FALSE),0)</f>
        <v>0</v>
      </c>
      <c r="J781" s="155">
        <v>1</v>
      </c>
      <c r="K781" s="155"/>
      <c r="L781" s="156">
        <v>0</v>
      </c>
      <c r="M781" s="155">
        <v>0</v>
      </c>
      <c r="N781" s="155">
        <v>0</v>
      </c>
      <c r="O781" s="157">
        <f t="shared" si="337"/>
        <v>0</v>
      </c>
      <c r="P781" s="158">
        <f t="shared" si="338"/>
        <v>0</v>
      </c>
      <c r="Q781" s="159">
        <f>IFERROR(VLOOKUP(N781,'P1 Intra-Europees'!$A$15:$H$25,3,0),0)*P781</f>
        <v>0</v>
      </c>
      <c r="R781" s="160">
        <f t="shared" si="339"/>
        <v>0</v>
      </c>
      <c r="S781" s="159">
        <f>IFERROR(VLOOKUP(N781,'P1 Intra-Europees'!$A$15:$H$25,4,0),0)*R781</f>
        <v>0</v>
      </c>
      <c r="T781" s="160">
        <f t="shared" si="340"/>
        <v>0</v>
      </c>
      <c r="U781" s="159">
        <f>IFERROR(VLOOKUP(N781,'P1 Intra-Europees'!$A$15:$H$25,5,0),0)*T781</f>
        <v>0</v>
      </c>
      <c r="V781" s="160">
        <f t="shared" si="341"/>
        <v>0</v>
      </c>
      <c r="W781" s="159">
        <f>IFERROR(VLOOKUP(N781,'P1 Intra-Europees'!$A$15:$H$25,6,0),0)*V781</f>
        <v>0</v>
      </c>
      <c r="X781" s="160">
        <f t="shared" si="342"/>
        <v>0</v>
      </c>
      <c r="Y781" s="159">
        <f>IFERROR(VLOOKUP(N781,'P1 Intra-Europees'!$A$15:$H$25,7,0),0)*X781</f>
        <v>0</v>
      </c>
      <c r="Z781" s="161">
        <f t="shared" si="343"/>
        <v>0</v>
      </c>
      <c r="AA781" s="162">
        <f>IFERROR(VLOOKUP(N781,'P1 Intra-Europees'!$A$15:$H$25,8,0),0)*Z781</f>
        <v>0</v>
      </c>
      <c r="AB781" s="163">
        <f t="shared" si="344"/>
        <v>0</v>
      </c>
      <c r="AC781" s="157" t="str">
        <f>VLOOKUP(B781,'P2 Origin'!$C$21:$O$176,13,0)</f>
        <v>EUR</v>
      </c>
      <c r="AD781" s="164">
        <f t="shared" si="345"/>
        <v>0</v>
      </c>
      <c r="AE781" s="165">
        <f>IF(AU781&gt;0.1,VLOOKUP(B781,'P2 Origin'!$C$21:$M$176,3,0)*H781,0)</f>
        <v>0</v>
      </c>
      <c r="AF781" s="166">
        <f t="shared" si="346"/>
        <v>0</v>
      </c>
      <c r="AG781" s="165">
        <f>(VLOOKUP(B781,'P2 Origin'!$C$21:$M$176,4,0))*AF781</f>
        <v>0</v>
      </c>
      <c r="AH781" s="166">
        <f t="shared" si="347"/>
        <v>0</v>
      </c>
      <c r="AI781" s="165">
        <f>(VLOOKUP(B781,'P2 Origin'!$C$21:$M$176,5,0))*AH781</f>
        <v>0</v>
      </c>
      <c r="AJ781" s="166">
        <f t="shared" si="335"/>
        <v>0</v>
      </c>
      <c r="AK781" s="165">
        <f>(VLOOKUP(B781,'P2 Origin'!$C$21:$M$176,6,0))*AJ781</f>
        <v>0</v>
      </c>
      <c r="AL781" s="166">
        <f t="shared" si="348"/>
        <v>27</v>
      </c>
      <c r="AM781" s="165">
        <f>(VLOOKUP($B781,'P2 Origin'!$C$21:$M$176,7,0))*AL781</f>
        <v>0</v>
      </c>
      <c r="AN781" s="166">
        <f t="shared" si="349"/>
        <v>0</v>
      </c>
      <c r="AO781" s="165">
        <f>(VLOOKUP($B781,'P2 Origin'!$C$21:$M$176,8,0))*AN781</f>
        <v>0</v>
      </c>
      <c r="AP781" s="166">
        <f t="shared" si="350"/>
        <v>0</v>
      </c>
      <c r="AQ781" s="165">
        <f>(VLOOKUP($B781,'P2 Origin'!$C$21:$M$176,9,0))*AP781</f>
        <v>0</v>
      </c>
      <c r="AR781" s="155">
        <f t="shared" si="351"/>
        <v>1</v>
      </c>
      <c r="AS781" s="164">
        <f>(VLOOKUP(B781,'P2 Origin'!$C$21:$M$176,10,0))*K781</f>
        <v>0</v>
      </c>
      <c r="AT781" s="164">
        <f>(VLOOKUP(B781,'P2 Origin'!$C$21:$M$176,11,0))*J781</f>
        <v>0</v>
      </c>
      <c r="AU781" s="167">
        <v>27</v>
      </c>
      <c r="AV781" s="168">
        <v>27</v>
      </c>
      <c r="AW781" s="169">
        <v>0</v>
      </c>
      <c r="AX781" s="170">
        <f>IF(AU781&gt;=0.1,'P3 Bureaumarge zee- en luchtvr.'!$D$12,0)</f>
        <v>0</v>
      </c>
      <c r="AY781" s="163">
        <f t="shared" si="352"/>
        <v>0</v>
      </c>
      <c r="AZ781" s="157" t="str">
        <f>VLOOKUP(D781,'P4 Destination'!$C$21:$O$176,13,0)</f>
        <v>USD</v>
      </c>
      <c r="BA781" s="164">
        <f t="shared" si="353"/>
        <v>0</v>
      </c>
      <c r="BB781" s="171">
        <f>IF(AU781&gt;0.1,(VLOOKUP(D781,'P4 Destination'!$C$21:$M$176,3,0))*I781,0)</f>
        <v>0</v>
      </c>
      <c r="BC781" s="172">
        <f t="shared" si="354"/>
        <v>0</v>
      </c>
      <c r="BD781" s="171">
        <f>(VLOOKUP($D781,'P4 Destination'!$C$21:$M$176,4,0))*BC781</f>
        <v>0</v>
      </c>
      <c r="BE781" s="172">
        <f t="shared" si="355"/>
        <v>0</v>
      </c>
      <c r="BF781" s="171">
        <f>(VLOOKUP($D781,'P4 Destination'!$C$21:$M$176,5,0))*BE781</f>
        <v>0</v>
      </c>
      <c r="BG781" s="172">
        <f t="shared" si="356"/>
        <v>0</v>
      </c>
      <c r="BH781" s="171">
        <f>(VLOOKUP($D781,'P4 Destination'!$C$21:$M$176,6,0))*BG781</f>
        <v>0</v>
      </c>
      <c r="BI781" s="172">
        <f t="shared" si="357"/>
        <v>27</v>
      </c>
      <c r="BJ781" s="171">
        <f>(VLOOKUP($D781,'P4 Destination'!$C$21:$M$176,7,0))*BI781</f>
        <v>0</v>
      </c>
      <c r="BK781" s="172">
        <f t="shared" si="358"/>
        <v>0</v>
      </c>
      <c r="BL781" s="171">
        <f>(VLOOKUP($D781,'P4 Destination'!$C$21:$M$176,8,0))*BK781</f>
        <v>0</v>
      </c>
      <c r="BM781" s="172">
        <f t="shared" si="359"/>
        <v>0</v>
      </c>
      <c r="BN781" s="171">
        <f>(VLOOKUP($D781,'P4 Destination'!$C$21:$M$176,9,0))*BM781</f>
        <v>0</v>
      </c>
      <c r="BO781" s="154">
        <f t="shared" si="360"/>
        <v>1</v>
      </c>
      <c r="BP781" s="171">
        <f>(VLOOKUP(D781,'P4 Destination'!$C$21:$M$176,10,0))*K781</f>
        <v>0</v>
      </c>
      <c r="BQ781" s="171">
        <f>(VLOOKUP(D781,'P4 Destination'!$C$21:$M$176,11,0))*J781</f>
        <v>0</v>
      </c>
      <c r="BR781" s="173">
        <f t="shared" si="361"/>
        <v>0</v>
      </c>
      <c r="BS781" s="173">
        <f>(AV781*2500)*'P6 Verzekering'!$E$11</f>
        <v>0</v>
      </c>
      <c r="BT781" s="173">
        <f>(AW781*2500)*'P6 Verzekering'!$E$12</f>
        <v>0</v>
      </c>
      <c r="BU781" s="173">
        <f>(L781*2500)*'P6 Verzekering'!$E$13</f>
        <v>0</v>
      </c>
      <c r="BV781" s="173">
        <f t="shared" si="362"/>
        <v>0</v>
      </c>
      <c r="BW781"/>
      <c r="BX781"/>
    </row>
    <row r="782" spans="1:76">
      <c r="A782" s="152" t="s">
        <v>2531</v>
      </c>
      <c r="B782" s="152" t="s">
        <v>219</v>
      </c>
      <c r="C782" s="152" t="s">
        <v>219</v>
      </c>
      <c r="D782" s="152" t="s">
        <v>320</v>
      </c>
      <c r="E782" s="152" t="s">
        <v>319</v>
      </c>
      <c r="F782" s="153">
        <f t="shared" si="336"/>
        <v>12</v>
      </c>
      <c r="G782" s="154">
        <v>1</v>
      </c>
      <c r="H782" s="154">
        <f>IFERROR(VLOOKUP(B782,'P2 Origin'!$C$21:$Q$176,15,FALSE),0)</f>
        <v>0</v>
      </c>
      <c r="I782" s="154">
        <f>IFERROR(VLOOKUP(D782,'P4 Destination'!$C$21:$Q$176,15,FALSE),0)</f>
        <v>0</v>
      </c>
      <c r="J782" s="155">
        <v>1</v>
      </c>
      <c r="K782" s="155"/>
      <c r="L782" s="156">
        <v>0</v>
      </c>
      <c r="M782" s="155">
        <v>0</v>
      </c>
      <c r="N782" s="155">
        <v>0</v>
      </c>
      <c r="O782" s="157">
        <f t="shared" si="337"/>
        <v>0</v>
      </c>
      <c r="P782" s="158">
        <f t="shared" si="338"/>
        <v>0</v>
      </c>
      <c r="Q782" s="159">
        <f>IFERROR(VLOOKUP(N782,'P1 Intra-Europees'!$A$15:$H$25,3,0),0)*P782</f>
        <v>0</v>
      </c>
      <c r="R782" s="160">
        <f t="shared" si="339"/>
        <v>0</v>
      </c>
      <c r="S782" s="159">
        <f>IFERROR(VLOOKUP(N782,'P1 Intra-Europees'!$A$15:$H$25,4,0),0)*R782</f>
        <v>0</v>
      </c>
      <c r="T782" s="160">
        <f t="shared" si="340"/>
        <v>0</v>
      </c>
      <c r="U782" s="159">
        <f>IFERROR(VLOOKUP(N782,'P1 Intra-Europees'!$A$15:$H$25,5,0),0)*T782</f>
        <v>0</v>
      </c>
      <c r="V782" s="160">
        <f t="shared" si="341"/>
        <v>0</v>
      </c>
      <c r="W782" s="159">
        <f>IFERROR(VLOOKUP(N782,'P1 Intra-Europees'!$A$15:$H$25,6,0),0)*V782</f>
        <v>0</v>
      </c>
      <c r="X782" s="160">
        <f t="shared" si="342"/>
        <v>0</v>
      </c>
      <c r="Y782" s="159">
        <f>IFERROR(VLOOKUP(N782,'P1 Intra-Europees'!$A$15:$H$25,7,0),0)*X782</f>
        <v>0</v>
      </c>
      <c r="Z782" s="161">
        <f t="shared" si="343"/>
        <v>0</v>
      </c>
      <c r="AA782" s="162">
        <f>IFERROR(VLOOKUP(N782,'P1 Intra-Europees'!$A$15:$H$25,8,0),0)*Z782</f>
        <v>0</v>
      </c>
      <c r="AB782" s="163">
        <f t="shared" si="344"/>
        <v>0</v>
      </c>
      <c r="AC782" s="157" t="str">
        <f>VLOOKUP(B782,'P2 Origin'!$C$21:$O$176,13,0)</f>
        <v>EUR</v>
      </c>
      <c r="AD782" s="164">
        <f t="shared" si="345"/>
        <v>0</v>
      </c>
      <c r="AE782" s="165">
        <f>IF(AU782&gt;0.1,VLOOKUP(B782,'P2 Origin'!$C$21:$M$176,3,0)*H782,0)</f>
        <v>0</v>
      </c>
      <c r="AF782" s="166">
        <f t="shared" si="346"/>
        <v>0</v>
      </c>
      <c r="AG782" s="165">
        <f>(VLOOKUP(B782,'P2 Origin'!$C$21:$M$176,4,0))*AF782</f>
        <v>0</v>
      </c>
      <c r="AH782" s="166">
        <f t="shared" si="347"/>
        <v>12</v>
      </c>
      <c r="AI782" s="165">
        <f>(VLOOKUP(B782,'P2 Origin'!$C$21:$M$176,5,0))*AH782</f>
        <v>0</v>
      </c>
      <c r="AJ782" s="166">
        <f t="shared" si="335"/>
        <v>0</v>
      </c>
      <c r="AK782" s="165">
        <f>(VLOOKUP(B782,'P2 Origin'!$C$21:$M$176,6,0))*AJ782</f>
        <v>0</v>
      </c>
      <c r="AL782" s="166">
        <f t="shared" si="348"/>
        <v>0</v>
      </c>
      <c r="AM782" s="165">
        <f>(VLOOKUP($B782,'P2 Origin'!$C$21:$M$176,7,0))*AL782</f>
        <v>0</v>
      </c>
      <c r="AN782" s="166">
        <f t="shared" si="349"/>
        <v>0</v>
      </c>
      <c r="AO782" s="165">
        <f>(VLOOKUP($B782,'P2 Origin'!$C$21:$M$176,8,0))*AN782</f>
        <v>0</v>
      </c>
      <c r="AP782" s="166">
        <f t="shared" si="350"/>
        <v>0</v>
      </c>
      <c r="AQ782" s="165">
        <f>(VLOOKUP($B782,'P2 Origin'!$C$21:$M$176,9,0))*AP782</f>
        <v>0</v>
      </c>
      <c r="AR782" s="155">
        <f t="shared" si="351"/>
        <v>1</v>
      </c>
      <c r="AS782" s="164">
        <f>(VLOOKUP(B782,'P2 Origin'!$C$21:$M$176,10,0))*K782</f>
        <v>0</v>
      </c>
      <c r="AT782" s="164">
        <f>(VLOOKUP(B782,'P2 Origin'!$C$21:$M$176,11,0))*J782</f>
        <v>0</v>
      </c>
      <c r="AU782" s="167">
        <v>12</v>
      </c>
      <c r="AV782" s="168">
        <v>12</v>
      </c>
      <c r="AW782" s="169">
        <v>0</v>
      </c>
      <c r="AX782" s="170">
        <f>IF(AU782&gt;=0.1,'P3 Bureaumarge zee- en luchtvr.'!$D$12,0)</f>
        <v>0</v>
      </c>
      <c r="AY782" s="163">
        <f t="shared" si="352"/>
        <v>0</v>
      </c>
      <c r="AZ782" s="157" t="str">
        <f>VLOOKUP(D782,'P4 Destination'!$C$21:$O$176,13,0)</f>
        <v>USD</v>
      </c>
      <c r="BA782" s="164">
        <f t="shared" si="353"/>
        <v>0</v>
      </c>
      <c r="BB782" s="171">
        <f>IF(AU782&gt;0.1,(VLOOKUP(D782,'P4 Destination'!$C$21:$M$176,3,0))*I782,0)</f>
        <v>0</v>
      </c>
      <c r="BC782" s="172">
        <f t="shared" si="354"/>
        <v>0</v>
      </c>
      <c r="BD782" s="171">
        <f>(VLOOKUP($D782,'P4 Destination'!$C$21:$M$176,4,0))*BC782</f>
        <v>0</v>
      </c>
      <c r="BE782" s="172">
        <f t="shared" si="355"/>
        <v>12</v>
      </c>
      <c r="BF782" s="171">
        <f>(VLOOKUP($D782,'P4 Destination'!$C$21:$M$176,5,0))*BE782</f>
        <v>0</v>
      </c>
      <c r="BG782" s="172">
        <f t="shared" si="356"/>
        <v>0</v>
      </c>
      <c r="BH782" s="171">
        <f>(VLOOKUP($D782,'P4 Destination'!$C$21:$M$176,6,0))*BG782</f>
        <v>0</v>
      </c>
      <c r="BI782" s="172">
        <f t="shared" si="357"/>
        <v>0</v>
      </c>
      <c r="BJ782" s="171">
        <f>(VLOOKUP($D782,'P4 Destination'!$C$21:$M$176,7,0))*BI782</f>
        <v>0</v>
      </c>
      <c r="BK782" s="172">
        <f t="shared" si="358"/>
        <v>0</v>
      </c>
      <c r="BL782" s="171">
        <f>(VLOOKUP($D782,'P4 Destination'!$C$21:$M$176,8,0))*BK782</f>
        <v>0</v>
      </c>
      <c r="BM782" s="172">
        <f t="shared" si="359"/>
        <v>0</v>
      </c>
      <c r="BN782" s="171">
        <f>(VLOOKUP($D782,'P4 Destination'!$C$21:$M$176,9,0))*BM782</f>
        <v>0</v>
      </c>
      <c r="BO782" s="154">
        <f t="shared" si="360"/>
        <v>1</v>
      </c>
      <c r="BP782" s="171">
        <f>(VLOOKUP(D782,'P4 Destination'!$C$21:$M$176,10,0))*K782</f>
        <v>0</v>
      </c>
      <c r="BQ782" s="171">
        <f>(VLOOKUP(D782,'P4 Destination'!$C$21:$M$176,11,0))*J782</f>
        <v>0</v>
      </c>
      <c r="BR782" s="173">
        <f t="shared" si="361"/>
        <v>0</v>
      </c>
      <c r="BS782" s="173">
        <f>(AV782*2500)*'P6 Verzekering'!$E$11</f>
        <v>0</v>
      </c>
      <c r="BT782" s="173">
        <f>(AW782*2500)*'P6 Verzekering'!$E$12</f>
        <v>0</v>
      </c>
      <c r="BU782" s="173">
        <f>(L782*2500)*'P6 Verzekering'!$E$13</f>
        <v>0</v>
      </c>
      <c r="BV782" s="173">
        <f t="shared" si="362"/>
        <v>0</v>
      </c>
      <c r="BW782"/>
      <c r="BX782"/>
    </row>
    <row r="783" spans="1:76">
      <c r="A783" s="152" t="s">
        <v>2532</v>
      </c>
      <c r="B783" s="152" t="s">
        <v>219</v>
      </c>
      <c r="C783" s="152" t="s">
        <v>219</v>
      </c>
      <c r="D783" s="152" t="s">
        <v>320</v>
      </c>
      <c r="E783" s="152" t="s">
        <v>319</v>
      </c>
      <c r="F783" s="153">
        <f t="shared" si="336"/>
        <v>27</v>
      </c>
      <c r="G783" s="154">
        <v>1</v>
      </c>
      <c r="H783" s="154">
        <f>IFERROR(VLOOKUP(B783,'P2 Origin'!$C$21:$Q$176,15,FALSE),0)</f>
        <v>0</v>
      </c>
      <c r="I783" s="154">
        <f>IFERROR(VLOOKUP(D783,'P4 Destination'!$C$21:$Q$176,15,FALSE),0)</f>
        <v>0</v>
      </c>
      <c r="J783" s="155">
        <v>1</v>
      </c>
      <c r="K783" s="155"/>
      <c r="L783" s="156">
        <v>0</v>
      </c>
      <c r="M783" s="155">
        <v>0</v>
      </c>
      <c r="N783" s="155">
        <v>0</v>
      </c>
      <c r="O783" s="157">
        <f t="shared" si="337"/>
        <v>0</v>
      </c>
      <c r="P783" s="158">
        <f t="shared" si="338"/>
        <v>0</v>
      </c>
      <c r="Q783" s="159">
        <f>IFERROR(VLOOKUP(N783,'P1 Intra-Europees'!$A$15:$H$25,3,0),0)*P783</f>
        <v>0</v>
      </c>
      <c r="R783" s="160">
        <f t="shared" si="339"/>
        <v>0</v>
      </c>
      <c r="S783" s="159">
        <f>IFERROR(VLOOKUP(N783,'P1 Intra-Europees'!$A$15:$H$25,4,0),0)*R783</f>
        <v>0</v>
      </c>
      <c r="T783" s="160">
        <f t="shared" si="340"/>
        <v>0</v>
      </c>
      <c r="U783" s="159">
        <f>IFERROR(VLOOKUP(N783,'P1 Intra-Europees'!$A$15:$H$25,5,0),0)*T783</f>
        <v>0</v>
      </c>
      <c r="V783" s="160">
        <f t="shared" si="341"/>
        <v>0</v>
      </c>
      <c r="W783" s="159">
        <f>IFERROR(VLOOKUP(N783,'P1 Intra-Europees'!$A$15:$H$25,6,0),0)*V783</f>
        <v>0</v>
      </c>
      <c r="X783" s="160">
        <f t="shared" si="342"/>
        <v>0</v>
      </c>
      <c r="Y783" s="159">
        <f>IFERROR(VLOOKUP(N783,'P1 Intra-Europees'!$A$15:$H$25,7,0),0)*X783</f>
        <v>0</v>
      </c>
      <c r="Z783" s="161">
        <f t="shared" si="343"/>
        <v>0</v>
      </c>
      <c r="AA783" s="162">
        <f>IFERROR(VLOOKUP(N783,'P1 Intra-Europees'!$A$15:$H$25,8,0),0)*Z783</f>
        <v>0</v>
      </c>
      <c r="AB783" s="163">
        <f t="shared" si="344"/>
        <v>0</v>
      </c>
      <c r="AC783" s="157" t="str">
        <f>VLOOKUP(B783,'P2 Origin'!$C$21:$O$176,13,0)</f>
        <v>EUR</v>
      </c>
      <c r="AD783" s="164">
        <f t="shared" si="345"/>
        <v>0</v>
      </c>
      <c r="AE783" s="165">
        <f>IF(AU783&gt;0.1,VLOOKUP(B783,'P2 Origin'!$C$21:$M$176,3,0)*H783,0)</f>
        <v>0</v>
      </c>
      <c r="AF783" s="166">
        <f t="shared" si="346"/>
        <v>0</v>
      </c>
      <c r="AG783" s="165">
        <f>(VLOOKUP(B783,'P2 Origin'!$C$21:$M$176,4,0))*AF783</f>
        <v>0</v>
      </c>
      <c r="AH783" s="166">
        <f t="shared" si="347"/>
        <v>0</v>
      </c>
      <c r="AI783" s="165">
        <f>(VLOOKUP(B783,'P2 Origin'!$C$21:$M$176,5,0))*AH783</f>
        <v>0</v>
      </c>
      <c r="AJ783" s="166">
        <f t="shared" ref="AJ783:AJ846" si="363">IF(AND(AU783&gt;=16,AU783&lt;=25.99),$AU783,0)</f>
        <v>0</v>
      </c>
      <c r="AK783" s="165">
        <f>(VLOOKUP(B783,'P2 Origin'!$C$21:$M$176,6,0))*AJ783</f>
        <v>0</v>
      </c>
      <c r="AL783" s="166">
        <f t="shared" si="348"/>
        <v>27</v>
      </c>
      <c r="AM783" s="165">
        <f>(VLOOKUP($B783,'P2 Origin'!$C$21:$M$176,7,0))*AL783</f>
        <v>0</v>
      </c>
      <c r="AN783" s="166">
        <f t="shared" si="349"/>
        <v>0</v>
      </c>
      <c r="AO783" s="165">
        <f>(VLOOKUP($B783,'P2 Origin'!$C$21:$M$176,8,0))*AN783</f>
        <v>0</v>
      </c>
      <c r="AP783" s="166">
        <f t="shared" si="350"/>
        <v>0</v>
      </c>
      <c r="AQ783" s="165">
        <f>(VLOOKUP($B783,'P2 Origin'!$C$21:$M$176,9,0))*AP783</f>
        <v>0</v>
      </c>
      <c r="AR783" s="155">
        <f t="shared" si="351"/>
        <v>1</v>
      </c>
      <c r="AS783" s="164">
        <f>(VLOOKUP(B783,'P2 Origin'!$C$21:$M$176,10,0))*K783</f>
        <v>0</v>
      </c>
      <c r="AT783" s="164">
        <f>(VLOOKUP(B783,'P2 Origin'!$C$21:$M$176,11,0))*J783</f>
        <v>0</v>
      </c>
      <c r="AU783" s="167">
        <v>27</v>
      </c>
      <c r="AV783" s="168">
        <v>27</v>
      </c>
      <c r="AW783" s="169">
        <v>0</v>
      </c>
      <c r="AX783" s="170">
        <f>IF(AU783&gt;=0.1,'P3 Bureaumarge zee- en luchtvr.'!$D$12,0)</f>
        <v>0</v>
      </c>
      <c r="AY783" s="163">
        <f t="shared" si="352"/>
        <v>0</v>
      </c>
      <c r="AZ783" s="157" t="str">
        <f>VLOOKUP(D783,'P4 Destination'!$C$21:$O$176,13,0)</f>
        <v>USD</v>
      </c>
      <c r="BA783" s="164">
        <f t="shared" si="353"/>
        <v>0</v>
      </c>
      <c r="BB783" s="171">
        <f>IF(AU783&gt;0.1,(VLOOKUP(D783,'P4 Destination'!$C$21:$M$176,3,0))*I783,0)</f>
        <v>0</v>
      </c>
      <c r="BC783" s="172">
        <f t="shared" si="354"/>
        <v>0</v>
      </c>
      <c r="BD783" s="171">
        <f>(VLOOKUP($D783,'P4 Destination'!$C$21:$M$176,4,0))*BC783</f>
        <v>0</v>
      </c>
      <c r="BE783" s="172">
        <f t="shared" si="355"/>
        <v>0</v>
      </c>
      <c r="BF783" s="171">
        <f>(VLOOKUP($D783,'P4 Destination'!$C$21:$M$176,5,0))*BE783</f>
        <v>0</v>
      </c>
      <c r="BG783" s="172">
        <f t="shared" si="356"/>
        <v>0</v>
      </c>
      <c r="BH783" s="171">
        <f>(VLOOKUP($D783,'P4 Destination'!$C$21:$M$176,6,0))*BG783</f>
        <v>0</v>
      </c>
      <c r="BI783" s="172">
        <f t="shared" si="357"/>
        <v>27</v>
      </c>
      <c r="BJ783" s="171">
        <f>(VLOOKUP($D783,'P4 Destination'!$C$21:$M$176,7,0))*BI783</f>
        <v>0</v>
      </c>
      <c r="BK783" s="172">
        <f t="shared" si="358"/>
        <v>0</v>
      </c>
      <c r="BL783" s="171">
        <f>(VLOOKUP($D783,'P4 Destination'!$C$21:$M$176,8,0))*BK783</f>
        <v>0</v>
      </c>
      <c r="BM783" s="172">
        <f t="shared" si="359"/>
        <v>0</v>
      </c>
      <c r="BN783" s="171">
        <f>(VLOOKUP($D783,'P4 Destination'!$C$21:$M$176,9,0))*BM783</f>
        <v>0</v>
      </c>
      <c r="BO783" s="154">
        <f t="shared" si="360"/>
        <v>1</v>
      </c>
      <c r="BP783" s="171">
        <f>(VLOOKUP(D783,'P4 Destination'!$C$21:$M$176,10,0))*K783</f>
        <v>0</v>
      </c>
      <c r="BQ783" s="171">
        <f>(VLOOKUP(D783,'P4 Destination'!$C$21:$M$176,11,0))*J783</f>
        <v>0</v>
      </c>
      <c r="BR783" s="173">
        <f t="shared" si="361"/>
        <v>0</v>
      </c>
      <c r="BS783" s="173">
        <f>(AV783*2500)*'P6 Verzekering'!$E$11</f>
        <v>0</v>
      </c>
      <c r="BT783" s="173">
        <f>(AW783*2500)*'P6 Verzekering'!$E$12</f>
        <v>0</v>
      </c>
      <c r="BU783" s="173">
        <f>(L783*2500)*'P6 Verzekering'!$E$13</f>
        <v>0</v>
      </c>
      <c r="BV783" s="173">
        <f t="shared" si="362"/>
        <v>0</v>
      </c>
      <c r="BW783"/>
      <c r="BX783"/>
    </row>
    <row r="784" spans="1:76">
      <c r="A784" s="152" t="s">
        <v>2533</v>
      </c>
      <c r="B784" s="152" t="s">
        <v>219</v>
      </c>
      <c r="C784" s="152" t="s">
        <v>219</v>
      </c>
      <c r="D784" s="152" t="s">
        <v>320</v>
      </c>
      <c r="E784" s="152" t="s">
        <v>319</v>
      </c>
      <c r="F784" s="153">
        <f t="shared" si="336"/>
        <v>20</v>
      </c>
      <c r="G784" s="154">
        <v>1</v>
      </c>
      <c r="H784" s="154">
        <f>IFERROR(VLOOKUP(B784,'P2 Origin'!$C$21:$Q$176,15,FALSE),0)</f>
        <v>0</v>
      </c>
      <c r="I784" s="154">
        <f>IFERROR(VLOOKUP(D784,'P4 Destination'!$C$21:$Q$176,15,FALSE),0)</f>
        <v>0</v>
      </c>
      <c r="J784" s="155">
        <v>1</v>
      </c>
      <c r="K784" s="155"/>
      <c r="L784" s="156">
        <v>0</v>
      </c>
      <c r="M784" s="155">
        <v>0</v>
      </c>
      <c r="N784" s="155">
        <v>0</v>
      </c>
      <c r="O784" s="157">
        <f t="shared" si="337"/>
        <v>0</v>
      </c>
      <c r="P784" s="158">
        <f t="shared" si="338"/>
        <v>0</v>
      </c>
      <c r="Q784" s="159">
        <f>IFERROR(VLOOKUP(N784,'P1 Intra-Europees'!$A$15:$H$25,3,0),0)*P784</f>
        <v>0</v>
      </c>
      <c r="R784" s="160">
        <f t="shared" si="339"/>
        <v>0</v>
      </c>
      <c r="S784" s="159">
        <f>IFERROR(VLOOKUP(N784,'P1 Intra-Europees'!$A$15:$H$25,4,0),0)*R784</f>
        <v>0</v>
      </c>
      <c r="T784" s="160">
        <f t="shared" si="340"/>
        <v>0</v>
      </c>
      <c r="U784" s="159">
        <f>IFERROR(VLOOKUP(N784,'P1 Intra-Europees'!$A$15:$H$25,5,0),0)*T784</f>
        <v>0</v>
      </c>
      <c r="V784" s="160">
        <f t="shared" si="341"/>
        <v>0</v>
      </c>
      <c r="W784" s="159">
        <f>IFERROR(VLOOKUP(N784,'P1 Intra-Europees'!$A$15:$H$25,6,0),0)*V784</f>
        <v>0</v>
      </c>
      <c r="X784" s="160">
        <f t="shared" si="342"/>
        <v>0</v>
      </c>
      <c r="Y784" s="159">
        <f>IFERROR(VLOOKUP(N784,'P1 Intra-Europees'!$A$15:$H$25,7,0),0)*X784</f>
        <v>0</v>
      </c>
      <c r="Z784" s="161">
        <f t="shared" si="343"/>
        <v>0</v>
      </c>
      <c r="AA784" s="162">
        <f>IFERROR(VLOOKUP(N784,'P1 Intra-Europees'!$A$15:$H$25,8,0),0)*Z784</f>
        <v>0</v>
      </c>
      <c r="AB784" s="163">
        <f t="shared" si="344"/>
        <v>0</v>
      </c>
      <c r="AC784" s="157" t="str">
        <f>VLOOKUP(B784,'P2 Origin'!$C$21:$O$176,13,0)</f>
        <v>EUR</v>
      </c>
      <c r="AD784" s="164">
        <f t="shared" si="345"/>
        <v>0</v>
      </c>
      <c r="AE784" s="165">
        <f>IF(AU784&gt;0.1,VLOOKUP(B784,'P2 Origin'!$C$21:$M$176,3,0)*H784,0)</f>
        <v>0</v>
      </c>
      <c r="AF784" s="166">
        <f t="shared" si="346"/>
        <v>0</v>
      </c>
      <c r="AG784" s="165">
        <f>(VLOOKUP(B784,'P2 Origin'!$C$21:$M$176,4,0))*AF784</f>
        <v>0</v>
      </c>
      <c r="AH784" s="166">
        <f t="shared" si="347"/>
        <v>0</v>
      </c>
      <c r="AI784" s="165">
        <f>(VLOOKUP(B784,'P2 Origin'!$C$21:$M$176,5,0))*AH784</f>
        <v>0</v>
      </c>
      <c r="AJ784" s="166">
        <f t="shared" si="363"/>
        <v>20</v>
      </c>
      <c r="AK784" s="165">
        <f>(VLOOKUP(B784,'P2 Origin'!$C$21:$M$176,6,0))*AJ784</f>
        <v>0</v>
      </c>
      <c r="AL784" s="166">
        <f t="shared" si="348"/>
        <v>0</v>
      </c>
      <c r="AM784" s="165">
        <f>(VLOOKUP($B784,'P2 Origin'!$C$21:$M$176,7,0))*AL784</f>
        <v>0</v>
      </c>
      <c r="AN784" s="166">
        <f t="shared" si="349"/>
        <v>0</v>
      </c>
      <c r="AO784" s="165">
        <f>(VLOOKUP($B784,'P2 Origin'!$C$21:$M$176,8,0))*AN784</f>
        <v>0</v>
      </c>
      <c r="AP784" s="166">
        <f t="shared" si="350"/>
        <v>0</v>
      </c>
      <c r="AQ784" s="165">
        <f>(VLOOKUP($B784,'P2 Origin'!$C$21:$M$176,9,0))*AP784</f>
        <v>0</v>
      </c>
      <c r="AR784" s="155">
        <f t="shared" si="351"/>
        <v>1</v>
      </c>
      <c r="AS784" s="164">
        <f>(VLOOKUP(B784,'P2 Origin'!$C$21:$M$176,10,0))*K784</f>
        <v>0</v>
      </c>
      <c r="AT784" s="164">
        <f>(VLOOKUP(B784,'P2 Origin'!$C$21:$M$176,11,0))*J784</f>
        <v>0</v>
      </c>
      <c r="AU784" s="167">
        <v>20</v>
      </c>
      <c r="AV784" s="168">
        <v>20</v>
      </c>
      <c r="AW784" s="169">
        <v>0</v>
      </c>
      <c r="AX784" s="170">
        <f>IF(AU784&gt;=0.1,'P3 Bureaumarge zee- en luchtvr.'!$D$12,0)</f>
        <v>0</v>
      </c>
      <c r="AY784" s="163">
        <f t="shared" si="352"/>
        <v>0</v>
      </c>
      <c r="AZ784" s="157" t="str">
        <f>VLOOKUP(D784,'P4 Destination'!$C$21:$O$176,13,0)</f>
        <v>USD</v>
      </c>
      <c r="BA784" s="164">
        <f t="shared" si="353"/>
        <v>0</v>
      </c>
      <c r="BB784" s="171">
        <f>IF(AU784&gt;0.1,(VLOOKUP(D784,'P4 Destination'!$C$21:$M$176,3,0))*I784,0)</f>
        <v>0</v>
      </c>
      <c r="BC784" s="172">
        <f t="shared" si="354"/>
        <v>0</v>
      </c>
      <c r="BD784" s="171">
        <f>(VLOOKUP($D784,'P4 Destination'!$C$21:$M$176,4,0))*BC784</f>
        <v>0</v>
      </c>
      <c r="BE784" s="172">
        <f t="shared" si="355"/>
        <v>0</v>
      </c>
      <c r="BF784" s="171">
        <f>(VLOOKUP($D784,'P4 Destination'!$C$21:$M$176,5,0))*BE784</f>
        <v>0</v>
      </c>
      <c r="BG784" s="172">
        <f t="shared" si="356"/>
        <v>20</v>
      </c>
      <c r="BH784" s="171">
        <f>(VLOOKUP($D784,'P4 Destination'!$C$21:$M$176,6,0))*BG784</f>
        <v>0</v>
      </c>
      <c r="BI784" s="172">
        <f t="shared" si="357"/>
        <v>0</v>
      </c>
      <c r="BJ784" s="171">
        <f>(VLOOKUP($D784,'P4 Destination'!$C$21:$M$176,7,0))*BI784</f>
        <v>0</v>
      </c>
      <c r="BK784" s="172">
        <f t="shared" si="358"/>
        <v>0</v>
      </c>
      <c r="BL784" s="171">
        <f>(VLOOKUP($D784,'P4 Destination'!$C$21:$M$176,8,0))*BK784</f>
        <v>0</v>
      </c>
      <c r="BM784" s="172">
        <f t="shared" si="359"/>
        <v>0</v>
      </c>
      <c r="BN784" s="171">
        <f>(VLOOKUP($D784,'P4 Destination'!$C$21:$M$176,9,0))*BM784</f>
        <v>0</v>
      </c>
      <c r="BO784" s="154">
        <f t="shared" si="360"/>
        <v>1</v>
      </c>
      <c r="BP784" s="171">
        <f>(VLOOKUP(D784,'P4 Destination'!$C$21:$M$176,10,0))*K784</f>
        <v>0</v>
      </c>
      <c r="BQ784" s="171">
        <f>(VLOOKUP(D784,'P4 Destination'!$C$21:$M$176,11,0))*J784</f>
        <v>0</v>
      </c>
      <c r="BR784" s="173">
        <f t="shared" si="361"/>
        <v>0</v>
      </c>
      <c r="BS784" s="173">
        <f>(AV784*2500)*'P6 Verzekering'!$E$11</f>
        <v>0</v>
      </c>
      <c r="BT784" s="173">
        <f>(AW784*2500)*'P6 Verzekering'!$E$12</f>
        <v>0</v>
      </c>
      <c r="BU784" s="173">
        <f>(L784*2500)*'P6 Verzekering'!$E$13</f>
        <v>0</v>
      </c>
      <c r="BV784" s="173">
        <f t="shared" si="362"/>
        <v>0</v>
      </c>
      <c r="BW784"/>
      <c r="BX784"/>
    </row>
    <row r="785" spans="1:76">
      <c r="A785" s="152" t="s">
        <v>2534</v>
      </c>
      <c r="B785" s="152" t="s">
        <v>219</v>
      </c>
      <c r="C785" s="152" t="s">
        <v>219</v>
      </c>
      <c r="D785" s="152" t="s">
        <v>320</v>
      </c>
      <c r="E785" s="152" t="s">
        <v>319</v>
      </c>
      <c r="F785" s="153">
        <f t="shared" si="336"/>
        <v>30</v>
      </c>
      <c r="G785" s="154">
        <v>1</v>
      </c>
      <c r="H785" s="154">
        <f>IFERROR(VLOOKUP(B785,'P2 Origin'!$C$21:$Q$176,15,FALSE),0)</f>
        <v>0</v>
      </c>
      <c r="I785" s="154">
        <f>IFERROR(VLOOKUP(D785,'P4 Destination'!$C$21:$Q$176,15,FALSE),0)</f>
        <v>0</v>
      </c>
      <c r="J785" s="155">
        <v>1</v>
      </c>
      <c r="K785" s="155"/>
      <c r="L785" s="156">
        <v>0</v>
      </c>
      <c r="M785" s="155">
        <v>0</v>
      </c>
      <c r="N785" s="155">
        <v>0</v>
      </c>
      <c r="O785" s="157">
        <f t="shared" si="337"/>
        <v>0</v>
      </c>
      <c r="P785" s="158">
        <f t="shared" si="338"/>
        <v>0</v>
      </c>
      <c r="Q785" s="159">
        <f>IFERROR(VLOOKUP(N785,'P1 Intra-Europees'!$A$15:$H$25,3,0),0)*P785</f>
        <v>0</v>
      </c>
      <c r="R785" s="160">
        <f t="shared" si="339"/>
        <v>0</v>
      </c>
      <c r="S785" s="159">
        <f>IFERROR(VLOOKUP(N785,'P1 Intra-Europees'!$A$15:$H$25,4,0),0)*R785</f>
        <v>0</v>
      </c>
      <c r="T785" s="160">
        <f t="shared" si="340"/>
        <v>0</v>
      </c>
      <c r="U785" s="159">
        <f>IFERROR(VLOOKUP(N785,'P1 Intra-Europees'!$A$15:$H$25,5,0),0)*T785</f>
        <v>0</v>
      </c>
      <c r="V785" s="160">
        <f t="shared" si="341"/>
        <v>0</v>
      </c>
      <c r="W785" s="159">
        <f>IFERROR(VLOOKUP(N785,'P1 Intra-Europees'!$A$15:$H$25,6,0),0)*V785</f>
        <v>0</v>
      </c>
      <c r="X785" s="160">
        <f t="shared" si="342"/>
        <v>0</v>
      </c>
      <c r="Y785" s="159">
        <f>IFERROR(VLOOKUP(N785,'P1 Intra-Europees'!$A$15:$H$25,7,0),0)*X785</f>
        <v>0</v>
      </c>
      <c r="Z785" s="161">
        <f t="shared" si="343"/>
        <v>0</v>
      </c>
      <c r="AA785" s="162">
        <f>IFERROR(VLOOKUP(N785,'P1 Intra-Europees'!$A$15:$H$25,8,0),0)*Z785</f>
        <v>0</v>
      </c>
      <c r="AB785" s="163">
        <f t="shared" si="344"/>
        <v>0</v>
      </c>
      <c r="AC785" s="157" t="str">
        <f>VLOOKUP(B785,'P2 Origin'!$C$21:$O$176,13,0)</f>
        <v>EUR</v>
      </c>
      <c r="AD785" s="164">
        <f t="shared" si="345"/>
        <v>0</v>
      </c>
      <c r="AE785" s="165">
        <f>IF(AU785&gt;0.1,VLOOKUP(B785,'P2 Origin'!$C$21:$M$176,3,0)*H785,0)</f>
        <v>0</v>
      </c>
      <c r="AF785" s="166">
        <f t="shared" si="346"/>
        <v>0</v>
      </c>
      <c r="AG785" s="165">
        <f>(VLOOKUP(B785,'P2 Origin'!$C$21:$M$176,4,0))*AF785</f>
        <v>0</v>
      </c>
      <c r="AH785" s="166">
        <f t="shared" si="347"/>
        <v>0</v>
      </c>
      <c r="AI785" s="165">
        <f>(VLOOKUP(B785,'P2 Origin'!$C$21:$M$176,5,0))*AH785</f>
        <v>0</v>
      </c>
      <c r="AJ785" s="166">
        <f t="shared" si="363"/>
        <v>0</v>
      </c>
      <c r="AK785" s="165">
        <f>(VLOOKUP(B785,'P2 Origin'!$C$21:$M$176,6,0))*AJ785</f>
        <v>0</v>
      </c>
      <c r="AL785" s="166">
        <f t="shared" si="348"/>
        <v>30</v>
      </c>
      <c r="AM785" s="165">
        <f>(VLOOKUP($B785,'P2 Origin'!$C$21:$M$176,7,0))*AL785</f>
        <v>0</v>
      </c>
      <c r="AN785" s="166">
        <f t="shared" si="349"/>
        <v>0</v>
      </c>
      <c r="AO785" s="165">
        <f>(VLOOKUP($B785,'P2 Origin'!$C$21:$M$176,8,0))*AN785</f>
        <v>0</v>
      </c>
      <c r="AP785" s="166">
        <f t="shared" si="350"/>
        <v>0</v>
      </c>
      <c r="AQ785" s="165">
        <f>(VLOOKUP($B785,'P2 Origin'!$C$21:$M$176,9,0))*AP785</f>
        <v>0</v>
      </c>
      <c r="AR785" s="155">
        <f t="shared" si="351"/>
        <v>1</v>
      </c>
      <c r="AS785" s="164">
        <f>(VLOOKUP(B785,'P2 Origin'!$C$21:$M$176,10,0))*K785</f>
        <v>0</v>
      </c>
      <c r="AT785" s="164">
        <f>(VLOOKUP(B785,'P2 Origin'!$C$21:$M$176,11,0))*J785</f>
        <v>0</v>
      </c>
      <c r="AU785" s="167">
        <v>30</v>
      </c>
      <c r="AV785" s="168">
        <v>30</v>
      </c>
      <c r="AW785" s="169">
        <v>0</v>
      </c>
      <c r="AX785" s="170">
        <f>IF(AU785&gt;=0.1,'P3 Bureaumarge zee- en luchtvr.'!$D$12,0)</f>
        <v>0</v>
      </c>
      <c r="AY785" s="163">
        <f t="shared" si="352"/>
        <v>0</v>
      </c>
      <c r="AZ785" s="157" t="str">
        <f>VLOOKUP(D785,'P4 Destination'!$C$21:$O$176,13,0)</f>
        <v>USD</v>
      </c>
      <c r="BA785" s="164">
        <f t="shared" si="353"/>
        <v>0</v>
      </c>
      <c r="BB785" s="171">
        <f>IF(AU785&gt;0.1,(VLOOKUP(D785,'P4 Destination'!$C$21:$M$176,3,0))*I785,0)</f>
        <v>0</v>
      </c>
      <c r="BC785" s="172">
        <f t="shared" si="354"/>
        <v>0</v>
      </c>
      <c r="BD785" s="171">
        <f>(VLOOKUP($D785,'P4 Destination'!$C$21:$M$176,4,0))*BC785</f>
        <v>0</v>
      </c>
      <c r="BE785" s="172">
        <f t="shared" si="355"/>
        <v>0</v>
      </c>
      <c r="BF785" s="171">
        <f>(VLOOKUP($D785,'P4 Destination'!$C$21:$M$176,5,0))*BE785</f>
        <v>0</v>
      </c>
      <c r="BG785" s="172">
        <f t="shared" si="356"/>
        <v>0</v>
      </c>
      <c r="BH785" s="171">
        <f>(VLOOKUP($D785,'P4 Destination'!$C$21:$M$176,6,0))*BG785</f>
        <v>0</v>
      </c>
      <c r="BI785" s="172">
        <f t="shared" si="357"/>
        <v>30</v>
      </c>
      <c r="BJ785" s="171">
        <f>(VLOOKUP($D785,'P4 Destination'!$C$21:$M$176,7,0))*BI785</f>
        <v>0</v>
      </c>
      <c r="BK785" s="172">
        <f t="shared" si="358"/>
        <v>0</v>
      </c>
      <c r="BL785" s="171">
        <f>(VLOOKUP($D785,'P4 Destination'!$C$21:$M$176,8,0))*BK785</f>
        <v>0</v>
      </c>
      <c r="BM785" s="172">
        <f t="shared" si="359"/>
        <v>0</v>
      </c>
      <c r="BN785" s="171">
        <f>(VLOOKUP($D785,'P4 Destination'!$C$21:$M$176,9,0))*BM785</f>
        <v>0</v>
      </c>
      <c r="BO785" s="154">
        <f t="shared" si="360"/>
        <v>1</v>
      </c>
      <c r="BP785" s="171">
        <f>(VLOOKUP(D785,'P4 Destination'!$C$21:$M$176,10,0))*K785</f>
        <v>0</v>
      </c>
      <c r="BQ785" s="171">
        <f>(VLOOKUP(D785,'P4 Destination'!$C$21:$M$176,11,0))*J785</f>
        <v>0</v>
      </c>
      <c r="BR785" s="173">
        <f t="shared" si="361"/>
        <v>0</v>
      </c>
      <c r="BS785" s="173">
        <f>(AV785*2500)*'P6 Verzekering'!$E$11</f>
        <v>0</v>
      </c>
      <c r="BT785" s="173">
        <f>(AW785*2500)*'P6 Verzekering'!$E$12</f>
        <v>0</v>
      </c>
      <c r="BU785" s="173">
        <f>(L785*2500)*'P6 Verzekering'!$E$13</f>
        <v>0</v>
      </c>
      <c r="BV785" s="173">
        <f t="shared" si="362"/>
        <v>0</v>
      </c>
      <c r="BW785"/>
      <c r="BX785"/>
    </row>
    <row r="786" spans="1:76">
      <c r="A786" s="152" t="s">
        <v>2535</v>
      </c>
      <c r="B786" s="152" t="s">
        <v>219</v>
      </c>
      <c r="C786" s="152" t="s">
        <v>219</v>
      </c>
      <c r="D786" s="152" t="s">
        <v>320</v>
      </c>
      <c r="E786" s="152" t="s">
        <v>319</v>
      </c>
      <c r="F786" s="153">
        <f t="shared" si="336"/>
        <v>27</v>
      </c>
      <c r="G786" s="154">
        <v>1</v>
      </c>
      <c r="H786" s="154">
        <f>IFERROR(VLOOKUP(B786,'P2 Origin'!$C$21:$Q$176,15,FALSE),0)</f>
        <v>0</v>
      </c>
      <c r="I786" s="154">
        <f>IFERROR(VLOOKUP(D786,'P4 Destination'!$C$21:$Q$176,15,FALSE),0)</f>
        <v>0</v>
      </c>
      <c r="J786" s="155"/>
      <c r="K786" s="155">
        <v>1</v>
      </c>
      <c r="L786" s="156">
        <v>0</v>
      </c>
      <c r="M786" s="155">
        <v>0</v>
      </c>
      <c r="N786" s="155">
        <v>0</v>
      </c>
      <c r="O786" s="157">
        <f t="shared" si="337"/>
        <v>0</v>
      </c>
      <c r="P786" s="158">
        <f t="shared" si="338"/>
        <v>0</v>
      </c>
      <c r="Q786" s="159">
        <f>IFERROR(VLOOKUP(N786,'P1 Intra-Europees'!$A$15:$H$25,3,0),0)*P786</f>
        <v>0</v>
      </c>
      <c r="R786" s="160">
        <f t="shared" si="339"/>
        <v>0</v>
      </c>
      <c r="S786" s="159">
        <f>IFERROR(VLOOKUP(N786,'P1 Intra-Europees'!$A$15:$H$25,4,0),0)*R786</f>
        <v>0</v>
      </c>
      <c r="T786" s="160">
        <f t="shared" si="340"/>
        <v>0</v>
      </c>
      <c r="U786" s="159">
        <f>IFERROR(VLOOKUP(N786,'P1 Intra-Europees'!$A$15:$H$25,5,0),0)*T786</f>
        <v>0</v>
      </c>
      <c r="V786" s="160">
        <f t="shared" si="341"/>
        <v>0</v>
      </c>
      <c r="W786" s="159">
        <f>IFERROR(VLOOKUP(N786,'P1 Intra-Europees'!$A$15:$H$25,6,0),0)*V786</f>
        <v>0</v>
      </c>
      <c r="X786" s="160">
        <f t="shared" si="342"/>
        <v>0</v>
      </c>
      <c r="Y786" s="159">
        <f>IFERROR(VLOOKUP(N786,'P1 Intra-Europees'!$A$15:$H$25,7,0),0)*X786</f>
        <v>0</v>
      </c>
      <c r="Z786" s="161">
        <f t="shared" si="343"/>
        <v>0</v>
      </c>
      <c r="AA786" s="162">
        <f>IFERROR(VLOOKUP(N786,'P1 Intra-Europees'!$A$15:$H$25,8,0),0)*Z786</f>
        <v>0</v>
      </c>
      <c r="AB786" s="163">
        <f t="shared" si="344"/>
        <v>0</v>
      </c>
      <c r="AC786" s="157" t="str">
        <f>VLOOKUP(B786,'P2 Origin'!$C$21:$O$176,13,0)</f>
        <v>EUR</v>
      </c>
      <c r="AD786" s="164">
        <f t="shared" si="345"/>
        <v>0</v>
      </c>
      <c r="AE786" s="165">
        <f>IF(AU786&gt;0.1,VLOOKUP(B786,'P2 Origin'!$C$21:$M$176,3,0)*H786,0)</f>
        <v>0</v>
      </c>
      <c r="AF786" s="166">
        <f t="shared" si="346"/>
        <v>0</v>
      </c>
      <c r="AG786" s="165">
        <f>(VLOOKUP(B786,'P2 Origin'!$C$21:$M$176,4,0))*AF786</f>
        <v>0</v>
      </c>
      <c r="AH786" s="166">
        <f t="shared" si="347"/>
        <v>0</v>
      </c>
      <c r="AI786" s="165">
        <f>(VLOOKUP(B786,'P2 Origin'!$C$21:$M$176,5,0))*AH786</f>
        <v>0</v>
      </c>
      <c r="AJ786" s="166">
        <f t="shared" si="363"/>
        <v>0</v>
      </c>
      <c r="AK786" s="165">
        <f>(VLOOKUP(B786,'P2 Origin'!$C$21:$M$176,6,0))*AJ786</f>
        <v>0</v>
      </c>
      <c r="AL786" s="166">
        <f t="shared" si="348"/>
        <v>27</v>
      </c>
      <c r="AM786" s="165">
        <f>(VLOOKUP($B786,'P2 Origin'!$C$21:$M$176,7,0))*AL786</f>
        <v>0</v>
      </c>
      <c r="AN786" s="166">
        <f t="shared" si="349"/>
        <v>0</v>
      </c>
      <c r="AO786" s="165">
        <f>(VLOOKUP($B786,'P2 Origin'!$C$21:$M$176,8,0))*AN786</f>
        <v>0</v>
      </c>
      <c r="AP786" s="166">
        <f t="shared" si="350"/>
        <v>0</v>
      </c>
      <c r="AQ786" s="165">
        <f>(VLOOKUP($B786,'P2 Origin'!$C$21:$M$176,9,0))*AP786</f>
        <v>0</v>
      </c>
      <c r="AR786" s="155">
        <f t="shared" si="351"/>
        <v>1</v>
      </c>
      <c r="AS786" s="164">
        <f>(VLOOKUP(B786,'P2 Origin'!$C$21:$M$176,10,0))*K786</f>
        <v>0</v>
      </c>
      <c r="AT786" s="164">
        <f>(VLOOKUP(B786,'P2 Origin'!$C$21:$M$176,11,0))*J786</f>
        <v>0</v>
      </c>
      <c r="AU786" s="167">
        <v>27</v>
      </c>
      <c r="AV786" s="168">
        <v>27</v>
      </c>
      <c r="AW786" s="169">
        <v>0</v>
      </c>
      <c r="AX786" s="170">
        <f>IF(AU786&gt;=0.1,'P3 Bureaumarge zee- en luchtvr.'!$D$12,0)</f>
        <v>0</v>
      </c>
      <c r="AY786" s="163">
        <f t="shared" si="352"/>
        <v>0</v>
      </c>
      <c r="AZ786" s="157" t="str">
        <f>VLOOKUP(D786,'P4 Destination'!$C$21:$O$176,13,0)</f>
        <v>USD</v>
      </c>
      <c r="BA786" s="164">
        <f t="shared" si="353"/>
        <v>0</v>
      </c>
      <c r="BB786" s="171">
        <f>IF(AU786&gt;0.1,(VLOOKUP(D786,'P4 Destination'!$C$21:$M$176,3,0))*I786,0)</f>
        <v>0</v>
      </c>
      <c r="BC786" s="172">
        <f t="shared" si="354"/>
        <v>0</v>
      </c>
      <c r="BD786" s="171">
        <f>(VLOOKUP($D786,'P4 Destination'!$C$21:$M$176,4,0))*BC786</f>
        <v>0</v>
      </c>
      <c r="BE786" s="172">
        <f t="shared" si="355"/>
        <v>0</v>
      </c>
      <c r="BF786" s="171">
        <f>(VLOOKUP($D786,'P4 Destination'!$C$21:$M$176,5,0))*BE786</f>
        <v>0</v>
      </c>
      <c r="BG786" s="172">
        <f t="shared" si="356"/>
        <v>0</v>
      </c>
      <c r="BH786" s="171">
        <f>(VLOOKUP($D786,'P4 Destination'!$C$21:$M$176,6,0))*BG786</f>
        <v>0</v>
      </c>
      <c r="BI786" s="172">
        <f t="shared" si="357"/>
        <v>27</v>
      </c>
      <c r="BJ786" s="171">
        <f>(VLOOKUP($D786,'P4 Destination'!$C$21:$M$176,7,0))*BI786</f>
        <v>0</v>
      </c>
      <c r="BK786" s="172">
        <f t="shared" si="358"/>
        <v>0</v>
      </c>
      <c r="BL786" s="171">
        <f>(VLOOKUP($D786,'P4 Destination'!$C$21:$M$176,8,0))*BK786</f>
        <v>0</v>
      </c>
      <c r="BM786" s="172">
        <f t="shared" si="359"/>
        <v>0</v>
      </c>
      <c r="BN786" s="171">
        <f>(VLOOKUP($D786,'P4 Destination'!$C$21:$M$176,9,0))*BM786</f>
        <v>0</v>
      </c>
      <c r="BO786" s="154">
        <f t="shared" si="360"/>
        <v>1</v>
      </c>
      <c r="BP786" s="171">
        <f>(VLOOKUP(D786,'P4 Destination'!$C$21:$M$176,10,0))*K786</f>
        <v>0</v>
      </c>
      <c r="BQ786" s="171">
        <f>(VLOOKUP(D786,'P4 Destination'!$C$21:$M$176,11,0))*J786</f>
        <v>0</v>
      </c>
      <c r="BR786" s="173">
        <f t="shared" si="361"/>
        <v>0</v>
      </c>
      <c r="BS786" s="173">
        <f>(AV786*2500)*'P6 Verzekering'!$E$11</f>
        <v>0</v>
      </c>
      <c r="BT786" s="173">
        <f>(AW786*2500)*'P6 Verzekering'!$E$12</f>
        <v>0</v>
      </c>
      <c r="BU786" s="173">
        <f>(L786*2500)*'P6 Verzekering'!$E$13</f>
        <v>0</v>
      </c>
      <c r="BV786" s="173">
        <f t="shared" si="362"/>
        <v>0</v>
      </c>
      <c r="BW786"/>
      <c r="BX786"/>
    </row>
    <row r="787" spans="1:76">
      <c r="A787" s="152" t="s">
        <v>2536</v>
      </c>
      <c r="B787" s="152" t="s">
        <v>219</v>
      </c>
      <c r="C787" s="152" t="s">
        <v>219</v>
      </c>
      <c r="D787" s="152" t="s">
        <v>320</v>
      </c>
      <c r="E787" s="152" t="s">
        <v>319</v>
      </c>
      <c r="F787" s="153">
        <f t="shared" si="336"/>
        <v>27</v>
      </c>
      <c r="G787" s="154">
        <v>1</v>
      </c>
      <c r="H787" s="154">
        <f>IFERROR(VLOOKUP(B787,'P2 Origin'!$C$21:$Q$176,15,FALSE),0)</f>
        <v>0</v>
      </c>
      <c r="I787" s="154">
        <f>IFERROR(VLOOKUP(D787,'P4 Destination'!$C$21:$Q$176,15,FALSE),0)</f>
        <v>0</v>
      </c>
      <c r="J787" s="155">
        <v>1</v>
      </c>
      <c r="K787" s="155"/>
      <c r="L787" s="156">
        <v>0</v>
      </c>
      <c r="M787" s="155">
        <v>0</v>
      </c>
      <c r="N787" s="155">
        <v>0</v>
      </c>
      <c r="O787" s="157">
        <f t="shared" si="337"/>
        <v>0</v>
      </c>
      <c r="P787" s="158">
        <f t="shared" si="338"/>
        <v>0</v>
      </c>
      <c r="Q787" s="159">
        <f>IFERROR(VLOOKUP(N787,'P1 Intra-Europees'!$A$15:$H$25,3,0),0)*P787</f>
        <v>0</v>
      </c>
      <c r="R787" s="160">
        <f t="shared" si="339"/>
        <v>0</v>
      </c>
      <c r="S787" s="159">
        <f>IFERROR(VLOOKUP(N787,'P1 Intra-Europees'!$A$15:$H$25,4,0),0)*R787</f>
        <v>0</v>
      </c>
      <c r="T787" s="160">
        <f t="shared" si="340"/>
        <v>0</v>
      </c>
      <c r="U787" s="159">
        <f>IFERROR(VLOOKUP(N787,'P1 Intra-Europees'!$A$15:$H$25,5,0),0)*T787</f>
        <v>0</v>
      </c>
      <c r="V787" s="160">
        <f t="shared" si="341"/>
        <v>0</v>
      </c>
      <c r="W787" s="159">
        <f>IFERROR(VLOOKUP(N787,'P1 Intra-Europees'!$A$15:$H$25,6,0),0)*V787</f>
        <v>0</v>
      </c>
      <c r="X787" s="160">
        <f t="shared" si="342"/>
        <v>0</v>
      </c>
      <c r="Y787" s="159">
        <f>IFERROR(VLOOKUP(N787,'P1 Intra-Europees'!$A$15:$H$25,7,0),0)*X787</f>
        <v>0</v>
      </c>
      <c r="Z787" s="161">
        <f t="shared" si="343"/>
        <v>0</v>
      </c>
      <c r="AA787" s="162">
        <f>IFERROR(VLOOKUP(N787,'P1 Intra-Europees'!$A$15:$H$25,8,0),0)*Z787</f>
        <v>0</v>
      </c>
      <c r="AB787" s="163">
        <f t="shared" si="344"/>
        <v>0</v>
      </c>
      <c r="AC787" s="157" t="str">
        <f>VLOOKUP(B787,'P2 Origin'!$C$21:$O$176,13,0)</f>
        <v>EUR</v>
      </c>
      <c r="AD787" s="164">
        <f t="shared" si="345"/>
        <v>0</v>
      </c>
      <c r="AE787" s="165">
        <f>IF(AU787&gt;0.1,VLOOKUP(B787,'P2 Origin'!$C$21:$M$176,3,0)*H787,0)</f>
        <v>0</v>
      </c>
      <c r="AF787" s="166">
        <f t="shared" si="346"/>
        <v>0</v>
      </c>
      <c r="AG787" s="165">
        <f>(VLOOKUP(B787,'P2 Origin'!$C$21:$M$176,4,0))*AF787</f>
        <v>0</v>
      </c>
      <c r="AH787" s="166">
        <f t="shared" si="347"/>
        <v>0</v>
      </c>
      <c r="AI787" s="165">
        <f>(VLOOKUP(B787,'P2 Origin'!$C$21:$M$176,5,0))*AH787</f>
        <v>0</v>
      </c>
      <c r="AJ787" s="166">
        <f t="shared" si="363"/>
        <v>0</v>
      </c>
      <c r="AK787" s="165">
        <f>(VLOOKUP(B787,'P2 Origin'!$C$21:$M$176,6,0))*AJ787</f>
        <v>0</v>
      </c>
      <c r="AL787" s="166">
        <f t="shared" si="348"/>
        <v>27</v>
      </c>
      <c r="AM787" s="165">
        <f>(VLOOKUP($B787,'P2 Origin'!$C$21:$M$176,7,0))*AL787</f>
        <v>0</v>
      </c>
      <c r="AN787" s="166">
        <f t="shared" si="349"/>
        <v>0</v>
      </c>
      <c r="AO787" s="165">
        <f>(VLOOKUP($B787,'P2 Origin'!$C$21:$M$176,8,0))*AN787</f>
        <v>0</v>
      </c>
      <c r="AP787" s="166">
        <f t="shared" si="350"/>
        <v>0</v>
      </c>
      <c r="AQ787" s="165">
        <f>(VLOOKUP($B787,'P2 Origin'!$C$21:$M$176,9,0))*AP787</f>
        <v>0</v>
      </c>
      <c r="AR787" s="155">
        <f t="shared" si="351"/>
        <v>1</v>
      </c>
      <c r="AS787" s="164">
        <f>(VLOOKUP(B787,'P2 Origin'!$C$21:$M$176,10,0))*K787</f>
        <v>0</v>
      </c>
      <c r="AT787" s="164">
        <f>(VLOOKUP(B787,'P2 Origin'!$C$21:$M$176,11,0))*J787</f>
        <v>0</v>
      </c>
      <c r="AU787" s="167">
        <v>27</v>
      </c>
      <c r="AV787" s="168">
        <v>27</v>
      </c>
      <c r="AW787" s="169">
        <v>0</v>
      </c>
      <c r="AX787" s="170">
        <f>IF(AU787&gt;=0.1,'P3 Bureaumarge zee- en luchtvr.'!$D$12,0)</f>
        <v>0</v>
      </c>
      <c r="AY787" s="163">
        <f t="shared" si="352"/>
        <v>0</v>
      </c>
      <c r="AZ787" s="157" t="str">
        <f>VLOOKUP(D787,'P4 Destination'!$C$21:$O$176,13,0)</f>
        <v>USD</v>
      </c>
      <c r="BA787" s="164">
        <f t="shared" si="353"/>
        <v>0</v>
      </c>
      <c r="BB787" s="171">
        <f>IF(AU787&gt;0.1,(VLOOKUP(D787,'P4 Destination'!$C$21:$M$176,3,0))*I787,0)</f>
        <v>0</v>
      </c>
      <c r="BC787" s="172">
        <f t="shared" si="354"/>
        <v>0</v>
      </c>
      <c r="BD787" s="171">
        <f>(VLOOKUP($D787,'P4 Destination'!$C$21:$M$176,4,0))*BC787</f>
        <v>0</v>
      </c>
      <c r="BE787" s="172">
        <f t="shared" si="355"/>
        <v>0</v>
      </c>
      <c r="BF787" s="171">
        <f>(VLOOKUP($D787,'P4 Destination'!$C$21:$M$176,5,0))*BE787</f>
        <v>0</v>
      </c>
      <c r="BG787" s="172">
        <f t="shared" si="356"/>
        <v>0</v>
      </c>
      <c r="BH787" s="171">
        <f>(VLOOKUP($D787,'P4 Destination'!$C$21:$M$176,6,0))*BG787</f>
        <v>0</v>
      </c>
      <c r="BI787" s="172">
        <f t="shared" si="357"/>
        <v>27</v>
      </c>
      <c r="BJ787" s="171">
        <f>(VLOOKUP($D787,'P4 Destination'!$C$21:$M$176,7,0))*BI787</f>
        <v>0</v>
      </c>
      <c r="BK787" s="172">
        <f t="shared" si="358"/>
        <v>0</v>
      </c>
      <c r="BL787" s="171">
        <f>(VLOOKUP($D787,'P4 Destination'!$C$21:$M$176,8,0))*BK787</f>
        <v>0</v>
      </c>
      <c r="BM787" s="172">
        <f t="shared" si="359"/>
        <v>0</v>
      </c>
      <c r="BN787" s="171">
        <f>(VLOOKUP($D787,'P4 Destination'!$C$21:$M$176,9,0))*BM787</f>
        <v>0</v>
      </c>
      <c r="BO787" s="154">
        <f t="shared" si="360"/>
        <v>1</v>
      </c>
      <c r="BP787" s="171">
        <f>(VLOOKUP(D787,'P4 Destination'!$C$21:$M$176,10,0))*K787</f>
        <v>0</v>
      </c>
      <c r="BQ787" s="171">
        <f>(VLOOKUP(D787,'P4 Destination'!$C$21:$M$176,11,0))*J787</f>
        <v>0</v>
      </c>
      <c r="BR787" s="173">
        <f t="shared" si="361"/>
        <v>0</v>
      </c>
      <c r="BS787" s="173">
        <f>(AV787*2500)*'P6 Verzekering'!$E$11</f>
        <v>0</v>
      </c>
      <c r="BT787" s="173">
        <f>(AW787*2500)*'P6 Verzekering'!$E$12</f>
        <v>0</v>
      </c>
      <c r="BU787" s="173">
        <f>(L787*2500)*'P6 Verzekering'!$E$13</f>
        <v>0</v>
      </c>
      <c r="BV787" s="173">
        <f t="shared" si="362"/>
        <v>0</v>
      </c>
      <c r="BW787"/>
      <c r="BX787"/>
    </row>
    <row r="788" spans="1:76">
      <c r="A788" s="152" t="s">
        <v>2537</v>
      </c>
      <c r="B788" s="152" t="s">
        <v>219</v>
      </c>
      <c r="C788" s="152" t="s">
        <v>219</v>
      </c>
      <c r="D788" s="152" t="s">
        <v>320</v>
      </c>
      <c r="E788" s="152" t="s">
        <v>319</v>
      </c>
      <c r="F788" s="153">
        <f t="shared" si="336"/>
        <v>25</v>
      </c>
      <c r="G788" s="154">
        <v>1</v>
      </c>
      <c r="H788" s="154">
        <f>IFERROR(VLOOKUP(B788,'P2 Origin'!$C$21:$Q$176,15,FALSE),0)</f>
        <v>0</v>
      </c>
      <c r="I788" s="154">
        <f>IFERROR(VLOOKUP(D788,'P4 Destination'!$C$21:$Q$176,15,FALSE),0)</f>
        <v>0</v>
      </c>
      <c r="J788" s="155">
        <v>1</v>
      </c>
      <c r="K788" s="155"/>
      <c r="L788" s="156">
        <v>0</v>
      </c>
      <c r="M788" s="155">
        <v>0</v>
      </c>
      <c r="N788" s="155">
        <v>0</v>
      </c>
      <c r="O788" s="157">
        <f t="shared" si="337"/>
        <v>0</v>
      </c>
      <c r="P788" s="158">
        <f t="shared" si="338"/>
        <v>0</v>
      </c>
      <c r="Q788" s="159">
        <f>IFERROR(VLOOKUP(N788,'P1 Intra-Europees'!$A$15:$H$25,3,0),0)*P788</f>
        <v>0</v>
      </c>
      <c r="R788" s="160">
        <f t="shared" si="339"/>
        <v>0</v>
      </c>
      <c r="S788" s="159">
        <f>IFERROR(VLOOKUP(N788,'P1 Intra-Europees'!$A$15:$H$25,4,0),0)*R788</f>
        <v>0</v>
      </c>
      <c r="T788" s="160">
        <f t="shared" si="340"/>
        <v>0</v>
      </c>
      <c r="U788" s="159">
        <f>IFERROR(VLOOKUP(N788,'P1 Intra-Europees'!$A$15:$H$25,5,0),0)*T788</f>
        <v>0</v>
      </c>
      <c r="V788" s="160">
        <f t="shared" si="341"/>
        <v>0</v>
      </c>
      <c r="W788" s="159">
        <f>IFERROR(VLOOKUP(N788,'P1 Intra-Europees'!$A$15:$H$25,6,0),0)*V788</f>
        <v>0</v>
      </c>
      <c r="X788" s="160">
        <f t="shared" si="342"/>
        <v>0</v>
      </c>
      <c r="Y788" s="159">
        <f>IFERROR(VLOOKUP(N788,'P1 Intra-Europees'!$A$15:$H$25,7,0),0)*X788</f>
        <v>0</v>
      </c>
      <c r="Z788" s="161">
        <f t="shared" si="343"/>
        <v>0</v>
      </c>
      <c r="AA788" s="162">
        <f>IFERROR(VLOOKUP(N788,'P1 Intra-Europees'!$A$15:$H$25,8,0),0)*Z788</f>
        <v>0</v>
      </c>
      <c r="AB788" s="163">
        <f t="shared" si="344"/>
        <v>0</v>
      </c>
      <c r="AC788" s="157" t="str">
        <f>VLOOKUP(B788,'P2 Origin'!$C$21:$O$176,13,0)</f>
        <v>EUR</v>
      </c>
      <c r="AD788" s="164">
        <f t="shared" si="345"/>
        <v>0</v>
      </c>
      <c r="AE788" s="165">
        <f>IF(AU788&gt;0.1,VLOOKUP(B788,'P2 Origin'!$C$21:$M$176,3,0)*H788,0)</f>
        <v>0</v>
      </c>
      <c r="AF788" s="166">
        <f t="shared" si="346"/>
        <v>0</v>
      </c>
      <c r="AG788" s="165">
        <f>(VLOOKUP(B788,'P2 Origin'!$C$21:$M$176,4,0))*AF788</f>
        <v>0</v>
      </c>
      <c r="AH788" s="166">
        <f t="shared" si="347"/>
        <v>0</v>
      </c>
      <c r="AI788" s="165">
        <f>(VLOOKUP(B788,'P2 Origin'!$C$21:$M$176,5,0))*AH788</f>
        <v>0</v>
      </c>
      <c r="AJ788" s="166">
        <f t="shared" si="363"/>
        <v>25</v>
      </c>
      <c r="AK788" s="165">
        <f>(VLOOKUP(B788,'P2 Origin'!$C$21:$M$176,6,0))*AJ788</f>
        <v>0</v>
      </c>
      <c r="AL788" s="166">
        <f t="shared" si="348"/>
        <v>0</v>
      </c>
      <c r="AM788" s="165">
        <f>(VLOOKUP($B788,'P2 Origin'!$C$21:$M$176,7,0))*AL788</f>
        <v>0</v>
      </c>
      <c r="AN788" s="166">
        <f t="shared" si="349"/>
        <v>0</v>
      </c>
      <c r="AO788" s="165">
        <f>(VLOOKUP($B788,'P2 Origin'!$C$21:$M$176,8,0))*AN788</f>
        <v>0</v>
      </c>
      <c r="AP788" s="166">
        <f t="shared" si="350"/>
        <v>0</v>
      </c>
      <c r="AQ788" s="165">
        <f>(VLOOKUP($B788,'P2 Origin'!$C$21:$M$176,9,0))*AP788</f>
        <v>0</v>
      </c>
      <c r="AR788" s="155">
        <f t="shared" si="351"/>
        <v>1</v>
      </c>
      <c r="AS788" s="164">
        <f>(VLOOKUP(B788,'P2 Origin'!$C$21:$M$176,10,0))*K788</f>
        <v>0</v>
      </c>
      <c r="AT788" s="164">
        <f>(VLOOKUP(B788,'P2 Origin'!$C$21:$M$176,11,0))*J788</f>
        <v>0</v>
      </c>
      <c r="AU788" s="167">
        <v>25</v>
      </c>
      <c r="AV788" s="168">
        <v>25</v>
      </c>
      <c r="AW788" s="169">
        <v>0</v>
      </c>
      <c r="AX788" s="170">
        <f>IF(AU788&gt;=0.1,'P3 Bureaumarge zee- en luchtvr.'!$D$12,0)</f>
        <v>0</v>
      </c>
      <c r="AY788" s="163">
        <f t="shared" si="352"/>
        <v>0</v>
      </c>
      <c r="AZ788" s="157" t="str">
        <f>VLOOKUP(D788,'P4 Destination'!$C$21:$O$176,13,0)</f>
        <v>USD</v>
      </c>
      <c r="BA788" s="164">
        <f t="shared" si="353"/>
        <v>0</v>
      </c>
      <c r="BB788" s="171">
        <f>IF(AU788&gt;0.1,(VLOOKUP(D788,'P4 Destination'!$C$21:$M$176,3,0))*I788,0)</f>
        <v>0</v>
      </c>
      <c r="BC788" s="172">
        <f t="shared" si="354"/>
        <v>0</v>
      </c>
      <c r="BD788" s="171">
        <f>(VLOOKUP($D788,'P4 Destination'!$C$21:$M$176,4,0))*BC788</f>
        <v>0</v>
      </c>
      <c r="BE788" s="172">
        <f t="shared" si="355"/>
        <v>0</v>
      </c>
      <c r="BF788" s="171">
        <f>(VLOOKUP($D788,'P4 Destination'!$C$21:$M$176,5,0))*BE788</f>
        <v>0</v>
      </c>
      <c r="BG788" s="172">
        <f t="shared" si="356"/>
        <v>25</v>
      </c>
      <c r="BH788" s="171">
        <f>(VLOOKUP($D788,'P4 Destination'!$C$21:$M$176,6,0))*BG788</f>
        <v>0</v>
      </c>
      <c r="BI788" s="172">
        <f t="shared" si="357"/>
        <v>0</v>
      </c>
      <c r="BJ788" s="171">
        <f>(VLOOKUP($D788,'P4 Destination'!$C$21:$M$176,7,0))*BI788</f>
        <v>0</v>
      </c>
      <c r="BK788" s="172">
        <f t="shared" si="358"/>
        <v>0</v>
      </c>
      <c r="BL788" s="171">
        <f>(VLOOKUP($D788,'P4 Destination'!$C$21:$M$176,8,0))*BK788</f>
        <v>0</v>
      </c>
      <c r="BM788" s="172">
        <f t="shared" si="359"/>
        <v>0</v>
      </c>
      <c r="BN788" s="171">
        <f>(VLOOKUP($D788,'P4 Destination'!$C$21:$M$176,9,0))*BM788</f>
        <v>0</v>
      </c>
      <c r="BO788" s="154">
        <f t="shared" si="360"/>
        <v>1</v>
      </c>
      <c r="BP788" s="171">
        <f>(VLOOKUP(D788,'P4 Destination'!$C$21:$M$176,10,0))*K788</f>
        <v>0</v>
      </c>
      <c r="BQ788" s="171">
        <f>(VLOOKUP(D788,'P4 Destination'!$C$21:$M$176,11,0))*J788</f>
        <v>0</v>
      </c>
      <c r="BR788" s="173">
        <f t="shared" si="361"/>
        <v>0</v>
      </c>
      <c r="BS788" s="173">
        <f>(AV788*2500)*'P6 Verzekering'!$E$11</f>
        <v>0</v>
      </c>
      <c r="BT788" s="173">
        <f>(AW788*2500)*'P6 Verzekering'!$E$12</f>
        <v>0</v>
      </c>
      <c r="BU788" s="173">
        <f>(L788*2500)*'P6 Verzekering'!$E$13</f>
        <v>0</v>
      </c>
      <c r="BV788" s="173">
        <f t="shared" si="362"/>
        <v>0</v>
      </c>
      <c r="BW788"/>
      <c r="BX788"/>
    </row>
    <row r="789" spans="1:76">
      <c r="A789" s="152" t="s">
        <v>2538</v>
      </c>
      <c r="B789" s="152" t="s">
        <v>219</v>
      </c>
      <c r="C789" s="152" t="s">
        <v>219</v>
      </c>
      <c r="D789" s="152" t="s">
        <v>320</v>
      </c>
      <c r="E789" s="152" t="s">
        <v>319</v>
      </c>
      <c r="F789" s="153">
        <f t="shared" si="336"/>
        <v>25</v>
      </c>
      <c r="G789" s="154">
        <v>1</v>
      </c>
      <c r="H789" s="154">
        <f>IFERROR(VLOOKUP(B789,'P2 Origin'!$C$21:$Q$176,15,FALSE),0)</f>
        <v>0</v>
      </c>
      <c r="I789" s="154">
        <f>IFERROR(VLOOKUP(D789,'P4 Destination'!$C$21:$Q$176,15,FALSE),0)</f>
        <v>0</v>
      </c>
      <c r="J789" s="155">
        <v>1</v>
      </c>
      <c r="K789" s="155"/>
      <c r="L789" s="156">
        <v>0</v>
      </c>
      <c r="M789" s="155">
        <v>0</v>
      </c>
      <c r="N789" s="155">
        <v>0</v>
      </c>
      <c r="O789" s="157">
        <f t="shared" si="337"/>
        <v>0</v>
      </c>
      <c r="P789" s="158">
        <f t="shared" si="338"/>
        <v>0</v>
      </c>
      <c r="Q789" s="159">
        <f>IFERROR(VLOOKUP(N789,'P1 Intra-Europees'!$A$15:$H$25,3,0),0)*P789</f>
        <v>0</v>
      </c>
      <c r="R789" s="160">
        <f t="shared" si="339"/>
        <v>0</v>
      </c>
      <c r="S789" s="159">
        <f>IFERROR(VLOOKUP(N789,'P1 Intra-Europees'!$A$15:$H$25,4,0),0)*R789</f>
        <v>0</v>
      </c>
      <c r="T789" s="160">
        <f t="shared" si="340"/>
        <v>0</v>
      </c>
      <c r="U789" s="159">
        <f>IFERROR(VLOOKUP(N789,'P1 Intra-Europees'!$A$15:$H$25,5,0),0)*T789</f>
        <v>0</v>
      </c>
      <c r="V789" s="160">
        <f t="shared" si="341"/>
        <v>0</v>
      </c>
      <c r="W789" s="159">
        <f>IFERROR(VLOOKUP(N789,'P1 Intra-Europees'!$A$15:$H$25,6,0),0)*V789</f>
        <v>0</v>
      </c>
      <c r="X789" s="160">
        <f t="shared" si="342"/>
        <v>0</v>
      </c>
      <c r="Y789" s="159">
        <f>IFERROR(VLOOKUP(N789,'P1 Intra-Europees'!$A$15:$H$25,7,0),0)*X789</f>
        <v>0</v>
      </c>
      <c r="Z789" s="161">
        <f t="shared" si="343"/>
        <v>0</v>
      </c>
      <c r="AA789" s="162">
        <f>IFERROR(VLOOKUP(N789,'P1 Intra-Europees'!$A$15:$H$25,8,0),0)*Z789</f>
        <v>0</v>
      </c>
      <c r="AB789" s="163">
        <f t="shared" si="344"/>
        <v>0</v>
      </c>
      <c r="AC789" s="157" t="str">
        <f>VLOOKUP(B789,'P2 Origin'!$C$21:$O$176,13,0)</f>
        <v>EUR</v>
      </c>
      <c r="AD789" s="164">
        <f t="shared" si="345"/>
        <v>0</v>
      </c>
      <c r="AE789" s="165">
        <f>IF(AU789&gt;0.1,VLOOKUP(B789,'P2 Origin'!$C$21:$M$176,3,0)*H789,0)</f>
        <v>0</v>
      </c>
      <c r="AF789" s="166">
        <f t="shared" si="346"/>
        <v>0</v>
      </c>
      <c r="AG789" s="165">
        <f>(VLOOKUP(B789,'P2 Origin'!$C$21:$M$176,4,0))*AF789</f>
        <v>0</v>
      </c>
      <c r="AH789" s="166">
        <f t="shared" si="347"/>
        <v>0</v>
      </c>
      <c r="AI789" s="165">
        <f>(VLOOKUP(B789,'P2 Origin'!$C$21:$M$176,5,0))*AH789</f>
        <v>0</v>
      </c>
      <c r="AJ789" s="166">
        <f t="shared" si="363"/>
        <v>25</v>
      </c>
      <c r="AK789" s="165">
        <f>(VLOOKUP(B789,'P2 Origin'!$C$21:$M$176,6,0))*AJ789</f>
        <v>0</v>
      </c>
      <c r="AL789" s="166">
        <f t="shared" si="348"/>
        <v>0</v>
      </c>
      <c r="AM789" s="165">
        <f>(VLOOKUP($B789,'P2 Origin'!$C$21:$M$176,7,0))*AL789</f>
        <v>0</v>
      </c>
      <c r="AN789" s="166">
        <f t="shared" si="349"/>
        <v>0</v>
      </c>
      <c r="AO789" s="165">
        <f>(VLOOKUP($B789,'P2 Origin'!$C$21:$M$176,8,0))*AN789</f>
        <v>0</v>
      </c>
      <c r="AP789" s="166">
        <f t="shared" si="350"/>
        <v>0</v>
      </c>
      <c r="AQ789" s="165">
        <f>(VLOOKUP($B789,'P2 Origin'!$C$21:$M$176,9,0))*AP789</f>
        <v>0</v>
      </c>
      <c r="AR789" s="155">
        <f t="shared" si="351"/>
        <v>1</v>
      </c>
      <c r="AS789" s="164">
        <f>(VLOOKUP(B789,'P2 Origin'!$C$21:$M$176,10,0))*K789</f>
        <v>0</v>
      </c>
      <c r="AT789" s="164">
        <f>(VLOOKUP(B789,'P2 Origin'!$C$21:$M$176,11,0))*J789</f>
        <v>0</v>
      </c>
      <c r="AU789" s="167">
        <v>25</v>
      </c>
      <c r="AV789" s="168">
        <v>25</v>
      </c>
      <c r="AW789" s="169">
        <v>0</v>
      </c>
      <c r="AX789" s="170">
        <f>IF(AU789&gt;=0.1,'P3 Bureaumarge zee- en luchtvr.'!$D$12,0)</f>
        <v>0</v>
      </c>
      <c r="AY789" s="163">
        <f t="shared" si="352"/>
        <v>0</v>
      </c>
      <c r="AZ789" s="157" t="str">
        <f>VLOOKUP(D789,'P4 Destination'!$C$21:$O$176,13,0)</f>
        <v>USD</v>
      </c>
      <c r="BA789" s="164">
        <f t="shared" si="353"/>
        <v>0</v>
      </c>
      <c r="BB789" s="171">
        <f>IF(AU789&gt;0.1,(VLOOKUP(D789,'P4 Destination'!$C$21:$M$176,3,0))*I789,0)</f>
        <v>0</v>
      </c>
      <c r="BC789" s="172">
        <f t="shared" si="354"/>
        <v>0</v>
      </c>
      <c r="BD789" s="171">
        <f>(VLOOKUP($D789,'P4 Destination'!$C$21:$M$176,4,0))*BC789</f>
        <v>0</v>
      </c>
      <c r="BE789" s="172">
        <f t="shared" si="355"/>
        <v>0</v>
      </c>
      <c r="BF789" s="171">
        <f>(VLOOKUP($D789,'P4 Destination'!$C$21:$M$176,5,0))*BE789</f>
        <v>0</v>
      </c>
      <c r="BG789" s="172">
        <f t="shared" si="356"/>
        <v>25</v>
      </c>
      <c r="BH789" s="171">
        <f>(VLOOKUP($D789,'P4 Destination'!$C$21:$M$176,6,0))*BG789</f>
        <v>0</v>
      </c>
      <c r="BI789" s="172">
        <f t="shared" si="357"/>
        <v>0</v>
      </c>
      <c r="BJ789" s="171">
        <f>(VLOOKUP($D789,'P4 Destination'!$C$21:$M$176,7,0))*BI789</f>
        <v>0</v>
      </c>
      <c r="BK789" s="172">
        <f t="shared" si="358"/>
        <v>0</v>
      </c>
      <c r="BL789" s="171">
        <f>(VLOOKUP($D789,'P4 Destination'!$C$21:$M$176,8,0))*BK789</f>
        <v>0</v>
      </c>
      <c r="BM789" s="172">
        <f t="shared" si="359"/>
        <v>0</v>
      </c>
      <c r="BN789" s="171">
        <f>(VLOOKUP($D789,'P4 Destination'!$C$21:$M$176,9,0))*BM789</f>
        <v>0</v>
      </c>
      <c r="BO789" s="154">
        <f t="shared" si="360"/>
        <v>1</v>
      </c>
      <c r="BP789" s="171">
        <f>(VLOOKUP(D789,'P4 Destination'!$C$21:$M$176,10,0))*K789</f>
        <v>0</v>
      </c>
      <c r="BQ789" s="171">
        <f>(VLOOKUP(D789,'P4 Destination'!$C$21:$M$176,11,0))*J789</f>
        <v>0</v>
      </c>
      <c r="BR789" s="173">
        <f t="shared" si="361"/>
        <v>0</v>
      </c>
      <c r="BS789" s="173">
        <f>(AV789*2500)*'P6 Verzekering'!$E$11</f>
        <v>0</v>
      </c>
      <c r="BT789" s="173">
        <f>(AW789*2500)*'P6 Verzekering'!$E$12</f>
        <v>0</v>
      </c>
      <c r="BU789" s="173">
        <f>(L789*2500)*'P6 Verzekering'!$E$13</f>
        <v>0</v>
      </c>
      <c r="BV789" s="173">
        <f t="shared" si="362"/>
        <v>0</v>
      </c>
      <c r="BW789"/>
      <c r="BX789"/>
    </row>
    <row r="790" spans="1:76">
      <c r="A790" s="152" t="s">
        <v>2540</v>
      </c>
      <c r="B790" s="152" t="s">
        <v>219</v>
      </c>
      <c r="C790" s="152" t="s">
        <v>219</v>
      </c>
      <c r="D790" s="152" t="s">
        <v>320</v>
      </c>
      <c r="E790" s="152" t="s">
        <v>319</v>
      </c>
      <c r="F790" s="153">
        <f t="shared" si="336"/>
        <v>30</v>
      </c>
      <c r="G790" s="154">
        <v>1</v>
      </c>
      <c r="H790" s="154">
        <f>IFERROR(VLOOKUP(B790,'P2 Origin'!$C$21:$Q$176,15,FALSE),0)</f>
        <v>0</v>
      </c>
      <c r="I790" s="154">
        <f>IFERROR(VLOOKUP(D790,'P4 Destination'!$C$21:$Q$176,15,FALSE),0)</f>
        <v>0</v>
      </c>
      <c r="J790" s="155">
        <v>1</v>
      </c>
      <c r="K790" s="155"/>
      <c r="L790" s="156">
        <v>0</v>
      </c>
      <c r="M790" s="155">
        <v>0</v>
      </c>
      <c r="N790" s="155">
        <v>0</v>
      </c>
      <c r="O790" s="157">
        <f t="shared" si="337"/>
        <v>0</v>
      </c>
      <c r="P790" s="158">
        <f t="shared" si="338"/>
        <v>0</v>
      </c>
      <c r="Q790" s="159">
        <f>IFERROR(VLOOKUP(N790,'P1 Intra-Europees'!$A$15:$H$25,3,0),0)*P790</f>
        <v>0</v>
      </c>
      <c r="R790" s="160">
        <f t="shared" si="339"/>
        <v>0</v>
      </c>
      <c r="S790" s="159">
        <f>IFERROR(VLOOKUP(N790,'P1 Intra-Europees'!$A$15:$H$25,4,0),0)*R790</f>
        <v>0</v>
      </c>
      <c r="T790" s="160">
        <f t="shared" si="340"/>
        <v>0</v>
      </c>
      <c r="U790" s="159">
        <f>IFERROR(VLOOKUP(N790,'P1 Intra-Europees'!$A$15:$H$25,5,0),0)*T790</f>
        <v>0</v>
      </c>
      <c r="V790" s="160">
        <f t="shared" si="341"/>
        <v>0</v>
      </c>
      <c r="W790" s="159">
        <f>IFERROR(VLOOKUP(N790,'P1 Intra-Europees'!$A$15:$H$25,6,0),0)*V790</f>
        <v>0</v>
      </c>
      <c r="X790" s="160">
        <f t="shared" si="342"/>
        <v>0</v>
      </c>
      <c r="Y790" s="159">
        <f>IFERROR(VLOOKUP(N790,'P1 Intra-Europees'!$A$15:$H$25,7,0),0)*X790</f>
        <v>0</v>
      </c>
      <c r="Z790" s="161">
        <f t="shared" si="343"/>
        <v>0</v>
      </c>
      <c r="AA790" s="162">
        <f>IFERROR(VLOOKUP(N790,'P1 Intra-Europees'!$A$15:$H$25,8,0),0)*Z790</f>
        <v>0</v>
      </c>
      <c r="AB790" s="163">
        <f t="shared" si="344"/>
        <v>0</v>
      </c>
      <c r="AC790" s="157" t="str">
        <f>VLOOKUP(B790,'P2 Origin'!$C$21:$O$176,13,0)</f>
        <v>EUR</v>
      </c>
      <c r="AD790" s="164">
        <f t="shared" si="345"/>
        <v>0</v>
      </c>
      <c r="AE790" s="165">
        <f>IF(AU790&gt;0.1,VLOOKUP(B790,'P2 Origin'!$C$21:$M$176,3,0)*H790,0)</f>
        <v>0</v>
      </c>
      <c r="AF790" s="166">
        <f t="shared" si="346"/>
        <v>0</v>
      </c>
      <c r="AG790" s="165">
        <f>(VLOOKUP(B790,'P2 Origin'!$C$21:$M$176,4,0))*AF790</f>
        <v>0</v>
      </c>
      <c r="AH790" s="166">
        <f t="shared" si="347"/>
        <v>0</v>
      </c>
      <c r="AI790" s="165">
        <f>(VLOOKUP(B790,'P2 Origin'!$C$21:$M$176,5,0))*AH790</f>
        <v>0</v>
      </c>
      <c r="AJ790" s="166">
        <f t="shared" si="363"/>
        <v>0</v>
      </c>
      <c r="AK790" s="165">
        <f>(VLOOKUP(B790,'P2 Origin'!$C$21:$M$176,6,0))*AJ790</f>
        <v>0</v>
      </c>
      <c r="AL790" s="166">
        <f t="shared" si="348"/>
        <v>30</v>
      </c>
      <c r="AM790" s="165">
        <f>(VLOOKUP($B790,'P2 Origin'!$C$21:$M$176,7,0))*AL790</f>
        <v>0</v>
      </c>
      <c r="AN790" s="166">
        <f t="shared" si="349"/>
        <v>0</v>
      </c>
      <c r="AO790" s="165">
        <f>(VLOOKUP($B790,'P2 Origin'!$C$21:$M$176,8,0))*AN790</f>
        <v>0</v>
      </c>
      <c r="AP790" s="166">
        <f t="shared" si="350"/>
        <v>0</v>
      </c>
      <c r="AQ790" s="165">
        <f>(VLOOKUP($B790,'P2 Origin'!$C$21:$M$176,9,0))*AP790</f>
        <v>0</v>
      </c>
      <c r="AR790" s="155">
        <f t="shared" si="351"/>
        <v>1</v>
      </c>
      <c r="AS790" s="164">
        <f>(VLOOKUP(B790,'P2 Origin'!$C$21:$M$176,10,0))*K790</f>
        <v>0</v>
      </c>
      <c r="AT790" s="164">
        <f>(VLOOKUP(B790,'P2 Origin'!$C$21:$M$176,11,0))*J790</f>
        <v>0</v>
      </c>
      <c r="AU790" s="167">
        <v>30</v>
      </c>
      <c r="AV790" s="168">
        <v>30</v>
      </c>
      <c r="AW790" s="169">
        <v>0</v>
      </c>
      <c r="AX790" s="170">
        <f>IF(AU790&gt;=0.1,'P3 Bureaumarge zee- en luchtvr.'!$D$12,0)</f>
        <v>0</v>
      </c>
      <c r="AY790" s="163">
        <f t="shared" si="352"/>
        <v>0</v>
      </c>
      <c r="AZ790" s="157" t="str">
        <f>VLOOKUP(D790,'P4 Destination'!$C$21:$O$176,13,0)</f>
        <v>USD</v>
      </c>
      <c r="BA790" s="164">
        <f t="shared" si="353"/>
        <v>0</v>
      </c>
      <c r="BB790" s="171">
        <f>IF(AU790&gt;0.1,(VLOOKUP(D790,'P4 Destination'!$C$21:$M$176,3,0))*I790,0)</f>
        <v>0</v>
      </c>
      <c r="BC790" s="172">
        <f t="shared" si="354"/>
        <v>0</v>
      </c>
      <c r="BD790" s="171">
        <f>(VLOOKUP($D790,'P4 Destination'!$C$21:$M$176,4,0))*BC790</f>
        <v>0</v>
      </c>
      <c r="BE790" s="172">
        <f t="shared" si="355"/>
        <v>0</v>
      </c>
      <c r="BF790" s="171">
        <f>(VLOOKUP($D790,'P4 Destination'!$C$21:$M$176,5,0))*BE790</f>
        <v>0</v>
      </c>
      <c r="BG790" s="172">
        <f t="shared" si="356"/>
        <v>0</v>
      </c>
      <c r="BH790" s="171">
        <f>(VLOOKUP($D790,'P4 Destination'!$C$21:$M$176,6,0))*BG790</f>
        <v>0</v>
      </c>
      <c r="BI790" s="172">
        <f t="shared" si="357"/>
        <v>30</v>
      </c>
      <c r="BJ790" s="171">
        <f>(VLOOKUP($D790,'P4 Destination'!$C$21:$M$176,7,0))*BI790</f>
        <v>0</v>
      </c>
      <c r="BK790" s="172">
        <f t="shared" si="358"/>
        <v>0</v>
      </c>
      <c r="BL790" s="171">
        <f>(VLOOKUP($D790,'P4 Destination'!$C$21:$M$176,8,0))*BK790</f>
        <v>0</v>
      </c>
      <c r="BM790" s="172">
        <f t="shared" si="359"/>
        <v>0</v>
      </c>
      <c r="BN790" s="171">
        <f>(VLOOKUP($D790,'P4 Destination'!$C$21:$M$176,9,0))*BM790</f>
        <v>0</v>
      </c>
      <c r="BO790" s="154">
        <f t="shared" si="360"/>
        <v>1</v>
      </c>
      <c r="BP790" s="171">
        <f>(VLOOKUP(D790,'P4 Destination'!$C$21:$M$176,10,0))*K790</f>
        <v>0</v>
      </c>
      <c r="BQ790" s="171">
        <f>(VLOOKUP(D790,'P4 Destination'!$C$21:$M$176,11,0))*J790</f>
        <v>0</v>
      </c>
      <c r="BR790" s="173">
        <f t="shared" si="361"/>
        <v>0</v>
      </c>
      <c r="BS790" s="173">
        <f>(AV790*2500)*'P6 Verzekering'!$E$11</f>
        <v>0</v>
      </c>
      <c r="BT790" s="173">
        <f>(AW790*2500)*'P6 Verzekering'!$E$12</f>
        <v>0</v>
      </c>
      <c r="BU790" s="173">
        <f>(L790*2500)*'P6 Verzekering'!$E$13</f>
        <v>0</v>
      </c>
      <c r="BV790" s="173">
        <f t="shared" si="362"/>
        <v>0</v>
      </c>
      <c r="BW790"/>
      <c r="BX790"/>
    </row>
    <row r="791" spans="1:76">
      <c r="A791" s="152" t="s">
        <v>2543</v>
      </c>
      <c r="B791" s="152" t="s">
        <v>219</v>
      </c>
      <c r="C791" s="152" t="s">
        <v>219</v>
      </c>
      <c r="D791" s="152" t="s">
        <v>320</v>
      </c>
      <c r="E791" s="152" t="s">
        <v>319</v>
      </c>
      <c r="F791" s="153">
        <f t="shared" si="336"/>
        <v>34</v>
      </c>
      <c r="G791" s="154">
        <v>1</v>
      </c>
      <c r="H791" s="154">
        <f>IFERROR(VLOOKUP(B791,'P2 Origin'!$C$21:$Q$176,15,FALSE),0)</f>
        <v>0</v>
      </c>
      <c r="I791" s="154">
        <f>IFERROR(VLOOKUP(D791,'P4 Destination'!$C$21:$Q$176,15,FALSE),0)</f>
        <v>0</v>
      </c>
      <c r="J791" s="155"/>
      <c r="K791" s="155">
        <v>1</v>
      </c>
      <c r="L791" s="156">
        <v>0</v>
      </c>
      <c r="M791" s="155">
        <v>0</v>
      </c>
      <c r="N791" s="155">
        <v>0</v>
      </c>
      <c r="O791" s="157">
        <f t="shared" si="337"/>
        <v>0</v>
      </c>
      <c r="P791" s="158">
        <f t="shared" si="338"/>
        <v>0</v>
      </c>
      <c r="Q791" s="159">
        <f>IFERROR(VLOOKUP(N791,'P1 Intra-Europees'!$A$15:$H$25,3,0),0)*P791</f>
        <v>0</v>
      </c>
      <c r="R791" s="160">
        <f t="shared" si="339"/>
        <v>0</v>
      </c>
      <c r="S791" s="159">
        <f>IFERROR(VLOOKUP(N791,'P1 Intra-Europees'!$A$15:$H$25,4,0),0)*R791</f>
        <v>0</v>
      </c>
      <c r="T791" s="160">
        <f t="shared" si="340"/>
        <v>0</v>
      </c>
      <c r="U791" s="159">
        <f>IFERROR(VLOOKUP(N791,'P1 Intra-Europees'!$A$15:$H$25,5,0),0)*T791</f>
        <v>0</v>
      </c>
      <c r="V791" s="160">
        <f t="shared" si="341"/>
        <v>0</v>
      </c>
      <c r="W791" s="159">
        <f>IFERROR(VLOOKUP(N791,'P1 Intra-Europees'!$A$15:$H$25,6,0),0)*V791</f>
        <v>0</v>
      </c>
      <c r="X791" s="160">
        <f t="shared" si="342"/>
        <v>0</v>
      </c>
      <c r="Y791" s="159">
        <f>IFERROR(VLOOKUP(N791,'P1 Intra-Europees'!$A$15:$H$25,7,0),0)*X791</f>
        <v>0</v>
      </c>
      <c r="Z791" s="161">
        <f t="shared" si="343"/>
        <v>0</v>
      </c>
      <c r="AA791" s="162">
        <f>IFERROR(VLOOKUP(N791,'P1 Intra-Europees'!$A$15:$H$25,8,0),0)*Z791</f>
        <v>0</v>
      </c>
      <c r="AB791" s="163">
        <f t="shared" si="344"/>
        <v>0</v>
      </c>
      <c r="AC791" s="157" t="str">
        <f>VLOOKUP(B791,'P2 Origin'!$C$21:$O$176,13,0)</f>
        <v>EUR</v>
      </c>
      <c r="AD791" s="164">
        <f t="shared" si="345"/>
        <v>0</v>
      </c>
      <c r="AE791" s="165">
        <f>IF(AU791&gt;0.1,VLOOKUP(B791,'P2 Origin'!$C$21:$M$176,3,0)*H791,0)</f>
        <v>0</v>
      </c>
      <c r="AF791" s="166">
        <f t="shared" si="346"/>
        <v>0</v>
      </c>
      <c r="AG791" s="165">
        <f>(VLOOKUP(B791,'P2 Origin'!$C$21:$M$176,4,0))*AF791</f>
        <v>0</v>
      </c>
      <c r="AH791" s="166">
        <f t="shared" si="347"/>
        <v>0</v>
      </c>
      <c r="AI791" s="165">
        <f>(VLOOKUP(B791,'P2 Origin'!$C$21:$M$176,5,0))*AH791</f>
        <v>0</v>
      </c>
      <c r="AJ791" s="166">
        <f t="shared" si="363"/>
        <v>0</v>
      </c>
      <c r="AK791" s="165">
        <f>(VLOOKUP(B791,'P2 Origin'!$C$21:$M$176,6,0))*AJ791</f>
        <v>0</v>
      </c>
      <c r="AL791" s="166">
        <f t="shared" si="348"/>
        <v>34</v>
      </c>
      <c r="AM791" s="165">
        <f>(VLOOKUP($B791,'P2 Origin'!$C$21:$M$176,7,0))*AL791</f>
        <v>0</v>
      </c>
      <c r="AN791" s="166">
        <f t="shared" si="349"/>
        <v>0</v>
      </c>
      <c r="AO791" s="165">
        <f>(VLOOKUP($B791,'P2 Origin'!$C$21:$M$176,8,0))*AN791</f>
        <v>0</v>
      </c>
      <c r="AP791" s="166">
        <f t="shared" si="350"/>
        <v>0</v>
      </c>
      <c r="AQ791" s="165">
        <f>(VLOOKUP($B791,'P2 Origin'!$C$21:$M$176,9,0))*AP791</f>
        <v>0</v>
      </c>
      <c r="AR791" s="155">
        <f t="shared" si="351"/>
        <v>1</v>
      </c>
      <c r="AS791" s="164">
        <f>(VLOOKUP(B791,'P2 Origin'!$C$21:$M$176,10,0))*K791</f>
        <v>0</v>
      </c>
      <c r="AT791" s="164">
        <f>(VLOOKUP(B791,'P2 Origin'!$C$21:$M$176,11,0))*J791</f>
        <v>0</v>
      </c>
      <c r="AU791" s="167">
        <v>34</v>
      </c>
      <c r="AV791" s="168">
        <v>34</v>
      </c>
      <c r="AW791" s="169">
        <v>0</v>
      </c>
      <c r="AX791" s="170">
        <f>IF(AU791&gt;=0.1,'P3 Bureaumarge zee- en luchtvr.'!$D$12,0)</f>
        <v>0</v>
      </c>
      <c r="AY791" s="163">
        <f t="shared" si="352"/>
        <v>0</v>
      </c>
      <c r="AZ791" s="157" t="str">
        <f>VLOOKUP(D791,'P4 Destination'!$C$21:$O$176,13,0)</f>
        <v>USD</v>
      </c>
      <c r="BA791" s="164">
        <f t="shared" si="353"/>
        <v>0</v>
      </c>
      <c r="BB791" s="171">
        <f>IF(AU791&gt;0.1,(VLOOKUP(D791,'P4 Destination'!$C$21:$M$176,3,0))*I791,0)</f>
        <v>0</v>
      </c>
      <c r="BC791" s="172">
        <f t="shared" si="354"/>
        <v>0</v>
      </c>
      <c r="BD791" s="171">
        <f>(VLOOKUP($D791,'P4 Destination'!$C$21:$M$176,4,0))*BC791</f>
        <v>0</v>
      </c>
      <c r="BE791" s="172">
        <f t="shared" si="355"/>
        <v>0</v>
      </c>
      <c r="BF791" s="171">
        <f>(VLOOKUP($D791,'P4 Destination'!$C$21:$M$176,5,0))*BE791</f>
        <v>0</v>
      </c>
      <c r="BG791" s="172">
        <f t="shared" si="356"/>
        <v>0</v>
      </c>
      <c r="BH791" s="171">
        <f>(VLOOKUP($D791,'P4 Destination'!$C$21:$M$176,6,0))*BG791</f>
        <v>0</v>
      </c>
      <c r="BI791" s="172">
        <f t="shared" si="357"/>
        <v>34</v>
      </c>
      <c r="BJ791" s="171">
        <f>(VLOOKUP($D791,'P4 Destination'!$C$21:$M$176,7,0))*BI791</f>
        <v>0</v>
      </c>
      <c r="BK791" s="172">
        <f t="shared" si="358"/>
        <v>0</v>
      </c>
      <c r="BL791" s="171">
        <f>(VLOOKUP($D791,'P4 Destination'!$C$21:$M$176,8,0))*BK791</f>
        <v>0</v>
      </c>
      <c r="BM791" s="172">
        <f t="shared" si="359"/>
        <v>0</v>
      </c>
      <c r="BN791" s="171">
        <f>(VLOOKUP($D791,'P4 Destination'!$C$21:$M$176,9,0))*BM791</f>
        <v>0</v>
      </c>
      <c r="BO791" s="154">
        <f t="shared" si="360"/>
        <v>1</v>
      </c>
      <c r="BP791" s="171">
        <f>(VLOOKUP(D791,'P4 Destination'!$C$21:$M$176,10,0))*K791</f>
        <v>0</v>
      </c>
      <c r="BQ791" s="171">
        <f>(VLOOKUP(D791,'P4 Destination'!$C$21:$M$176,11,0))*J791</f>
        <v>0</v>
      </c>
      <c r="BR791" s="173">
        <f t="shared" si="361"/>
        <v>0</v>
      </c>
      <c r="BS791" s="173">
        <f>(AV791*2500)*'P6 Verzekering'!$E$11</f>
        <v>0</v>
      </c>
      <c r="BT791" s="173">
        <f>(AW791*2500)*'P6 Verzekering'!$E$12</f>
        <v>0</v>
      </c>
      <c r="BU791" s="173">
        <f>(L791*2500)*'P6 Verzekering'!$E$13</f>
        <v>0</v>
      </c>
      <c r="BV791" s="173">
        <f t="shared" si="362"/>
        <v>0</v>
      </c>
      <c r="BW791"/>
      <c r="BX791"/>
    </row>
    <row r="792" spans="1:76">
      <c r="A792" s="152" t="s">
        <v>2544</v>
      </c>
      <c r="B792" s="152" t="s">
        <v>219</v>
      </c>
      <c r="C792" s="152" t="s">
        <v>219</v>
      </c>
      <c r="D792" s="152" t="s">
        <v>320</v>
      </c>
      <c r="E792" s="152" t="s">
        <v>319</v>
      </c>
      <c r="F792" s="153">
        <f t="shared" si="336"/>
        <v>26</v>
      </c>
      <c r="G792" s="154">
        <v>1</v>
      </c>
      <c r="H792" s="154">
        <f>IFERROR(VLOOKUP(B792,'P2 Origin'!$C$21:$Q$176,15,FALSE),0)</f>
        <v>0</v>
      </c>
      <c r="I792" s="154">
        <f>IFERROR(VLOOKUP(D792,'P4 Destination'!$C$21:$Q$176,15,FALSE),0)</f>
        <v>0</v>
      </c>
      <c r="J792" s="155">
        <v>1</v>
      </c>
      <c r="K792" s="155"/>
      <c r="L792" s="156">
        <v>0</v>
      </c>
      <c r="M792" s="155">
        <v>0</v>
      </c>
      <c r="N792" s="155">
        <v>0</v>
      </c>
      <c r="O792" s="157">
        <f t="shared" si="337"/>
        <v>0</v>
      </c>
      <c r="P792" s="158">
        <f t="shared" si="338"/>
        <v>0</v>
      </c>
      <c r="Q792" s="159">
        <f>IFERROR(VLOOKUP(N792,'P1 Intra-Europees'!$A$15:$H$25,3,0),0)*P792</f>
        <v>0</v>
      </c>
      <c r="R792" s="160">
        <f t="shared" si="339"/>
        <v>0</v>
      </c>
      <c r="S792" s="159">
        <f>IFERROR(VLOOKUP(N792,'P1 Intra-Europees'!$A$15:$H$25,4,0),0)*R792</f>
        <v>0</v>
      </c>
      <c r="T792" s="160">
        <f t="shared" si="340"/>
        <v>0</v>
      </c>
      <c r="U792" s="159">
        <f>IFERROR(VLOOKUP(N792,'P1 Intra-Europees'!$A$15:$H$25,5,0),0)*T792</f>
        <v>0</v>
      </c>
      <c r="V792" s="160">
        <f t="shared" si="341"/>
        <v>0</v>
      </c>
      <c r="W792" s="159">
        <f>IFERROR(VLOOKUP(N792,'P1 Intra-Europees'!$A$15:$H$25,6,0),0)*V792</f>
        <v>0</v>
      </c>
      <c r="X792" s="160">
        <f t="shared" si="342"/>
        <v>0</v>
      </c>
      <c r="Y792" s="159">
        <f>IFERROR(VLOOKUP(N792,'P1 Intra-Europees'!$A$15:$H$25,7,0),0)*X792</f>
        <v>0</v>
      </c>
      <c r="Z792" s="161">
        <f t="shared" si="343"/>
        <v>0</v>
      </c>
      <c r="AA792" s="162">
        <f>IFERROR(VLOOKUP(N792,'P1 Intra-Europees'!$A$15:$H$25,8,0),0)*Z792</f>
        <v>0</v>
      </c>
      <c r="AB792" s="163">
        <f t="shared" si="344"/>
        <v>0</v>
      </c>
      <c r="AC792" s="157" t="str">
        <f>VLOOKUP(B792,'P2 Origin'!$C$21:$O$176,13,0)</f>
        <v>EUR</v>
      </c>
      <c r="AD792" s="164">
        <f t="shared" si="345"/>
        <v>0</v>
      </c>
      <c r="AE792" s="165">
        <f>IF(AU792&gt;0.1,VLOOKUP(B792,'P2 Origin'!$C$21:$M$176,3,0)*H792,0)</f>
        <v>0</v>
      </c>
      <c r="AF792" s="166">
        <f t="shared" si="346"/>
        <v>0</v>
      </c>
      <c r="AG792" s="165">
        <f>(VLOOKUP(B792,'P2 Origin'!$C$21:$M$176,4,0))*AF792</f>
        <v>0</v>
      </c>
      <c r="AH792" s="166">
        <f t="shared" si="347"/>
        <v>0</v>
      </c>
      <c r="AI792" s="165">
        <f>(VLOOKUP(B792,'P2 Origin'!$C$21:$M$176,5,0))*AH792</f>
        <v>0</v>
      </c>
      <c r="AJ792" s="166">
        <f t="shared" si="363"/>
        <v>0</v>
      </c>
      <c r="AK792" s="165">
        <f>(VLOOKUP(B792,'P2 Origin'!$C$21:$M$176,6,0))*AJ792</f>
        <v>0</v>
      </c>
      <c r="AL792" s="166">
        <f t="shared" si="348"/>
        <v>26</v>
      </c>
      <c r="AM792" s="165">
        <f>(VLOOKUP($B792,'P2 Origin'!$C$21:$M$176,7,0))*AL792</f>
        <v>0</v>
      </c>
      <c r="AN792" s="166">
        <f t="shared" si="349"/>
        <v>0</v>
      </c>
      <c r="AO792" s="165">
        <f>(VLOOKUP($B792,'P2 Origin'!$C$21:$M$176,8,0))*AN792</f>
        <v>0</v>
      </c>
      <c r="AP792" s="166">
        <f t="shared" si="350"/>
        <v>0</v>
      </c>
      <c r="AQ792" s="165">
        <f>(VLOOKUP($B792,'P2 Origin'!$C$21:$M$176,9,0))*AP792</f>
        <v>0</v>
      </c>
      <c r="AR792" s="155">
        <f t="shared" si="351"/>
        <v>1</v>
      </c>
      <c r="AS792" s="164">
        <f>(VLOOKUP(B792,'P2 Origin'!$C$21:$M$176,10,0))*K792</f>
        <v>0</v>
      </c>
      <c r="AT792" s="164">
        <f>(VLOOKUP(B792,'P2 Origin'!$C$21:$M$176,11,0))*J792</f>
        <v>0</v>
      </c>
      <c r="AU792" s="167">
        <v>26</v>
      </c>
      <c r="AV792" s="168">
        <v>26</v>
      </c>
      <c r="AW792" s="169">
        <v>0</v>
      </c>
      <c r="AX792" s="170">
        <f>IF(AU792&gt;=0.1,'P3 Bureaumarge zee- en luchtvr.'!$D$12,0)</f>
        <v>0</v>
      </c>
      <c r="AY792" s="163">
        <f t="shared" si="352"/>
        <v>0</v>
      </c>
      <c r="AZ792" s="157" t="str">
        <f>VLOOKUP(D792,'P4 Destination'!$C$21:$O$176,13,0)</f>
        <v>USD</v>
      </c>
      <c r="BA792" s="164">
        <f t="shared" si="353"/>
        <v>0</v>
      </c>
      <c r="BB792" s="171">
        <f>IF(AU792&gt;0.1,(VLOOKUP(D792,'P4 Destination'!$C$21:$M$176,3,0))*I792,0)</f>
        <v>0</v>
      </c>
      <c r="BC792" s="172">
        <f t="shared" si="354"/>
        <v>0</v>
      </c>
      <c r="BD792" s="171">
        <f>(VLOOKUP($D792,'P4 Destination'!$C$21:$M$176,4,0))*BC792</f>
        <v>0</v>
      </c>
      <c r="BE792" s="172">
        <f t="shared" si="355"/>
        <v>0</v>
      </c>
      <c r="BF792" s="171">
        <f>(VLOOKUP($D792,'P4 Destination'!$C$21:$M$176,5,0))*BE792</f>
        <v>0</v>
      </c>
      <c r="BG792" s="172">
        <f t="shared" si="356"/>
        <v>0</v>
      </c>
      <c r="BH792" s="171">
        <f>(VLOOKUP($D792,'P4 Destination'!$C$21:$M$176,6,0))*BG792</f>
        <v>0</v>
      </c>
      <c r="BI792" s="172">
        <f t="shared" si="357"/>
        <v>26</v>
      </c>
      <c r="BJ792" s="171">
        <f>(VLOOKUP($D792,'P4 Destination'!$C$21:$M$176,7,0))*BI792</f>
        <v>0</v>
      </c>
      <c r="BK792" s="172">
        <f t="shared" si="358"/>
        <v>0</v>
      </c>
      <c r="BL792" s="171">
        <f>(VLOOKUP($D792,'P4 Destination'!$C$21:$M$176,8,0))*BK792</f>
        <v>0</v>
      </c>
      <c r="BM792" s="172">
        <f t="shared" si="359"/>
        <v>0</v>
      </c>
      <c r="BN792" s="171">
        <f>(VLOOKUP($D792,'P4 Destination'!$C$21:$M$176,9,0))*BM792</f>
        <v>0</v>
      </c>
      <c r="BO792" s="154">
        <f t="shared" si="360"/>
        <v>1</v>
      </c>
      <c r="BP792" s="171">
        <f>(VLOOKUP(D792,'P4 Destination'!$C$21:$M$176,10,0))*K792</f>
        <v>0</v>
      </c>
      <c r="BQ792" s="171">
        <f>(VLOOKUP(D792,'P4 Destination'!$C$21:$M$176,11,0))*J792</f>
        <v>0</v>
      </c>
      <c r="BR792" s="173">
        <f t="shared" si="361"/>
        <v>0</v>
      </c>
      <c r="BS792" s="173">
        <f>(AV792*2500)*'P6 Verzekering'!$E$11</f>
        <v>0</v>
      </c>
      <c r="BT792" s="173">
        <f>(AW792*2500)*'P6 Verzekering'!$E$12</f>
        <v>0</v>
      </c>
      <c r="BU792" s="173">
        <f>(L792*2500)*'P6 Verzekering'!$E$13</f>
        <v>0</v>
      </c>
      <c r="BV792" s="173">
        <f t="shared" si="362"/>
        <v>0</v>
      </c>
      <c r="BW792"/>
      <c r="BX792"/>
    </row>
    <row r="793" spans="1:76" ht="14.45" customHeight="1">
      <c r="A793" s="152" t="s">
        <v>2547</v>
      </c>
      <c r="B793" s="152" t="s">
        <v>219</v>
      </c>
      <c r="C793" s="152" t="s">
        <v>219</v>
      </c>
      <c r="D793" s="152" t="s">
        <v>320</v>
      </c>
      <c r="E793" s="152" t="s">
        <v>319</v>
      </c>
      <c r="F793" s="153">
        <f t="shared" si="336"/>
        <v>28</v>
      </c>
      <c r="G793" s="154">
        <v>1</v>
      </c>
      <c r="H793" s="154">
        <f>IFERROR(VLOOKUP(B793,'P2 Origin'!$C$21:$Q$176,15,FALSE),0)</f>
        <v>0</v>
      </c>
      <c r="I793" s="154">
        <f>IFERROR(VLOOKUP(D793,'P4 Destination'!$C$21:$Q$176,15,FALSE),0)</f>
        <v>0</v>
      </c>
      <c r="J793" s="155">
        <v>1</v>
      </c>
      <c r="K793" s="155"/>
      <c r="L793" s="156">
        <v>0</v>
      </c>
      <c r="M793" s="155">
        <v>0</v>
      </c>
      <c r="N793" s="155">
        <v>0</v>
      </c>
      <c r="O793" s="157">
        <f t="shared" si="337"/>
        <v>0</v>
      </c>
      <c r="P793" s="158">
        <f t="shared" si="338"/>
        <v>0</v>
      </c>
      <c r="Q793" s="159">
        <f>IFERROR(VLOOKUP(N793,'P1 Intra-Europees'!$A$15:$H$25,3,0),0)*P793</f>
        <v>0</v>
      </c>
      <c r="R793" s="160">
        <f t="shared" si="339"/>
        <v>0</v>
      </c>
      <c r="S793" s="159">
        <f>IFERROR(VLOOKUP(N793,'P1 Intra-Europees'!$A$15:$H$25,4,0),0)*R793</f>
        <v>0</v>
      </c>
      <c r="T793" s="160">
        <f t="shared" si="340"/>
        <v>0</v>
      </c>
      <c r="U793" s="159">
        <f>IFERROR(VLOOKUP(N793,'P1 Intra-Europees'!$A$15:$H$25,5,0),0)*T793</f>
        <v>0</v>
      </c>
      <c r="V793" s="160">
        <f t="shared" si="341"/>
        <v>0</v>
      </c>
      <c r="W793" s="159">
        <f>IFERROR(VLOOKUP(N793,'P1 Intra-Europees'!$A$15:$H$25,6,0),0)*V793</f>
        <v>0</v>
      </c>
      <c r="X793" s="160">
        <f t="shared" si="342"/>
        <v>0</v>
      </c>
      <c r="Y793" s="159">
        <f>IFERROR(VLOOKUP(N793,'P1 Intra-Europees'!$A$15:$H$25,7,0),0)*X793</f>
        <v>0</v>
      </c>
      <c r="Z793" s="161">
        <f t="shared" si="343"/>
        <v>0</v>
      </c>
      <c r="AA793" s="162">
        <f>IFERROR(VLOOKUP(N793,'P1 Intra-Europees'!$A$15:$H$25,8,0),0)*Z793</f>
        <v>0</v>
      </c>
      <c r="AB793" s="163">
        <f t="shared" si="344"/>
        <v>0</v>
      </c>
      <c r="AC793" s="157" t="str">
        <f>VLOOKUP(B793,'P2 Origin'!$C$21:$O$176,13,0)</f>
        <v>EUR</v>
      </c>
      <c r="AD793" s="164">
        <f t="shared" si="345"/>
        <v>0</v>
      </c>
      <c r="AE793" s="165">
        <f>IF(AU793&gt;0.1,VLOOKUP(B793,'P2 Origin'!$C$21:$M$176,3,0)*H793,0)</f>
        <v>0</v>
      </c>
      <c r="AF793" s="166">
        <f t="shared" si="346"/>
        <v>0</v>
      </c>
      <c r="AG793" s="165">
        <f>(VLOOKUP(B793,'P2 Origin'!$C$21:$M$176,4,0))*AF793</f>
        <v>0</v>
      </c>
      <c r="AH793" s="166">
        <f t="shared" si="347"/>
        <v>0</v>
      </c>
      <c r="AI793" s="165">
        <f>(VLOOKUP(B793,'P2 Origin'!$C$21:$M$176,5,0))*AH793</f>
        <v>0</v>
      </c>
      <c r="AJ793" s="166">
        <f t="shared" si="363"/>
        <v>0</v>
      </c>
      <c r="AK793" s="165">
        <f>(VLOOKUP(B793,'P2 Origin'!$C$21:$M$176,6,0))*AJ793</f>
        <v>0</v>
      </c>
      <c r="AL793" s="166">
        <f t="shared" si="348"/>
        <v>28</v>
      </c>
      <c r="AM793" s="165">
        <f>(VLOOKUP($B793,'P2 Origin'!$C$21:$M$176,7,0))*AL793</f>
        <v>0</v>
      </c>
      <c r="AN793" s="166">
        <f t="shared" si="349"/>
        <v>0</v>
      </c>
      <c r="AO793" s="165">
        <f>(VLOOKUP($B793,'P2 Origin'!$C$21:$M$176,8,0))*AN793</f>
        <v>0</v>
      </c>
      <c r="AP793" s="166">
        <f t="shared" si="350"/>
        <v>0</v>
      </c>
      <c r="AQ793" s="165">
        <f>(VLOOKUP($B793,'P2 Origin'!$C$21:$M$176,9,0))*AP793</f>
        <v>0</v>
      </c>
      <c r="AR793" s="155">
        <f t="shared" si="351"/>
        <v>1</v>
      </c>
      <c r="AS793" s="164">
        <f>(VLOOKUP(B793,'P2 Origin'!$C$21:$M$176,10,0))*K793</f>
        <v>0</v>
      </c>
      <c r="AT793" s="164">
        <f>(VLOOKUP(B793,'P2 Origin'!$C$21:$M$176,11,0))*J793</f>
        <v>0</v>
      </c>
      <c r="AU793" s="167">
        <v>28</v>
      </c>
      <c r="AV793" s="168">
        <v>28</v>
      </c>
      <c r="AW793" s="169">
        <v>0</v>
      </c>
      <c r="AX793" s="170">
        <f>IF(AU793&gt;=0.1,'P3 Bureaumarge zee- en luchtvr.'!$D$12,0)</f>
        <v>0</v>
      </c>
      <c r="AY793" s="163">
        <f t="shared" si="352"/>
        <v>0</v>
      </c>
      <c r="AZ793" s="157" t="str">
        <f>VLOOKUP(D793,'P4 Destination'!$C$21:$O$176,13,0)</f>
        <v>USD</v>
      </c>
      <c r="BA793" s="164">
        <f t="shared" si="353"/>
        <v>0</v>
      </c>
      <c r="BB793" s="171">
        <f>IF(AU793&gt;0.1,(VLOOKUP(D793,'P4 Destination'!$C$21:$M$176,3,0))*I793,0)</f>
        <v>0</v>
      </c>
      <c r="BC793" s="172">
        <f t="shared" si="354"/>
        <v>0</v>
      </c>
      <c r="BD793" s="171">
        <f>(VLOOKUP($D793,'P4 Destination'!$C$21:$M$176,4,0))*BC793</f>
        <v>0</v>
      </c>
      <c r="BE793" s="172">
        <f t="shared" si="355"/>
        <v>0</v>
      </c>
      <c r="BF793" s="171">
        <f>(VLOOKUP($D793,'P4 Destination'!$C$21:$M$176,5,0))*BE793</f>
        <v>0</v>
      </c>
      <c r="BG793" s="172">
        <f t="shared" si="356"/>
        <v>0</v>
      </c>
      <c r="BH793" s="171">
        <f>(VLOOKUP($D793,'P4 Destination'!$C$21:$M$176,6,0))*BG793</f>
        <v>0</v>
      </c>
      <c r="BI793" s="172">
        <f t="shared" si="357"/>
        <v>28</v>
      </c>
      <c r="BJ793" s="171">
        <f>(VLOOKUP($D793,'P4 Destination'!$C$21:$M$176,7,0))*BI793</f>
        <v>0</v>
      </c>
      <c r="BK793" s="172">
        <f t="shared" si="358"/>
        <v>0</v>
      </c>
      <c r="BL793" s="171">
        <f>(VLOOKUP($D793,'P4 Destination'!$C$21:$M$176,8,0))*BK793</f>
        <v>0</v>
      </c>
      <c r="BM793" s="172">
        <f t="shared" si="359"/>
        <v>0</v>
      </c>
      <c r="BN793" s="171">
        <f>(VLOOKUP($D793,'P4 Destination'!$C$21:$M$176,9,0))*BM793</f>
        <v>0</v>
      </c>
      <c r="BO793" s="154">
        <f t="shared" si="360"/>
        <v>1</v>
      </c>
      <c r="BP793" s="171">
        <f>(VLOOKUP(D793,'P4 Destination'!$C$21:$M$176,10,0))*K793</f>
        <v>0</v>
      </c>
      <c r="BQ793" s="171">
        <f>(VLOOKUP(D793,'P4 Destination'!$C$21:$M$176,11,0))*J793</f>
        <v>0</v>
      </c>
      <c r="BR793" s="173">
        <f t="shared" si="361"/>
        <v>0</v>
      </c>
      <c r="BS793" s="173">
        <f>(AV793*2500)*'P6 Verzekering'!$E$11</f>
        <v>0</v>
      </c>
      <c r="BT793" s="173">
        <f>(AW793*2500)*'P6 Verzekering'!$E$12</f>
        <v>0</v>
      </c>
      <c r="BU793" s="173">
        <f>(L793*2500)*'P6 Verzekering'!$E$13</f>
        <v>0</v>
      </c>
      <c r="BV793" s="173">
        <f t="shared" si="362"/>
        <v>0</v>
      </c>
      <c r="BW793"/>
      <c r="BX793"/>
    </row>
    <row r="794" spans="1:76" ht="14.45" customHeight="1">
      <c r="A794" s="152" t="s">
        <v>2551</v>
      </c>
      <c r="B794" s="152" t="s">
        <v>219</v>
      </c>
      <c r="C794" s="152" t="s">
        <v>219</v>
      </c>
      <c r="D794" s="152" t="s">
        <v>320</v>
      </c>
      <c r="E794" s="152" t="s">
        <v>319</v>
      </c>
      <c r="F794" s="153">
        <f t="shared" si="336"/>
        <v>30</v>
      </c>
      <c r="G794" s="154">
        <v>1</v>
      </c>
      <c r="H794" s="154">
        <f>IFERROR(VLOOKUP(B794,'P2 Origin'!$C$21:$Q$176,15,FALSE),0)</f>
        <v>0</v>
      </c>
      <c r="I794" s="154">
        <f>IFERROR(VLOOKUP(D794,'P4 Destination'!$C$21:$Q$176,15,FALSE),0)</f>
        <v>0</v>
      </c>
      <c r="J794" s="155">
        <v>1</v>
      </c>
      <c r="K794" s="155"/>
      <c r="L794" s="156">
        <v>0</v>
      </c>
      <c r="M794" s="155">
        <v>0</v>
      </c>
      <c r="N794" s="155">
        <v>0</v>
      </c>
      <c r="O794" s="157">
        <f t="shared" si="337"/>
        <v>0</v>
      </c>
      <c r="P794" s="158">
        <f t="shared" si="338"/>
        <v>0</v>
      </c>
      <c r="Q794" s="159">
        <f>IFERROR(VLOOKUP(N794,'P1 Intra-Europees'!$A$15:$H$25,3,0),0)*P794</f>
        <v>0</v>
      </c>
      <c r="R794" s="160">
        <f t="shared" si="339"/>
        <v>0</v>
      </c>
      <c r="S794" s="159">
        <f>IFERROR(VLOOKUP(N794,'P1 Intra-Europees'!$A$15:$H$25,4,0),0)*R794</f>
        <v>0</v>
      </c>
      <c r="T794" s="160">
        <f t="shared" si="340"/>
        <v>0</v>
      </c>
      <c r="U794" s="159">
        <f>IFERROR(VLOOKUP(N794,'P1 Intra-Europees'!$A$15:$H$25,5,0),0)*T794</f>
        <v>0</v>
      </c>
      <c r="V794" s="160">
        <f t="shared" si="341"/>
        <v>0</v>
      </c>
      <c r="W794" s="159">
        <f>IFERROR(VLOOKUP(N794,'P1 Intra-Europees'!$A$15:$H$25,6,0),0)*V794</f>
        <v>0</v>
      </c>
      <c r="X794" s="160">
        <f t="shared" si="342"/>
        <v>0</v>
      </c>
      <c r="Y794" s="159">
        <f>IFERROR(VLOOKUP(N794,'P1 Intra-Europees'!$A$15:$H$25,7,0),0)*X794</f>
        <v>0</v>
      </c>
      <c r="Z794" s="161">
        <f t="shared" si="343"/>
        <v>0</v>
      </c>
      <c r="AA794" s="162">
        <f>IFERROR(VLOOKUP(N794,'P1 Intra-Europees'!$A$15:$H$25,8,0),0)*Z794</f>
        <v>0</v>
      </c>
      <c r="AB794" s="163">
        <f t="shared" si="344"/>
        <v>0</v>
      </c>
      <c r="AC794" s="157" t="str">
        <f>VLOOKUP(B794,'P2 Origin'!$C$21:$O$176,13,0)</f>
        <v>EUR</v>
      </c>
      <c r="AD794" s="164">
        <f t="shared" si="345"/>
        <v>0</v>
      </c>
      <c r="AE794" s="165">
        <f>IF(AU794&gt;0.1,VLOOKUP(B794,'P2 Origin'!$C$21:$M$176,3,0)*H794,0)</f>
        <v>0</v>
      </c>
      <c r="AF794" s="166">
        <f t="shared" si="346"/>
        <v>0</v>
      </c>
      <c r="AG794" s="165">
        <f>(VLOOKUP(B794,'P2 Origin'!$C$21:$M$176,4,0))*AF794</f>
        <v>0</v>
      </c>
      <c r="AH794" s="166">
        <f t="shared" si="347"/>
        <v>0</v>
      </c>
      <c r="AI794" s="165">
        <f>(VLOOKUP(B794,'P2 Origin'!$C$21:$M$176,5,0))*AH794</f>
        <v>0</v>
      </c>
      <c r="AJ794" s="166">
        <f t="shared" si="363"/>
        <v>0</v>
      </c>
      <c r="AK794" s="165">
        <f>(VLOOKUP(B794,'P2 Origin'!$C$21:$M$176,6,0))*AJ794</f>
        <v>0</v>
      </c>
      <c r="AL794" s="166">
        <f t="shared" si="348"/>
        <v>30</v>
      </c>
      <c r="AM794" s="165">
        <f>(VLOOKUP($B794,'P2 Origin'!$C$21:$M$176,7,0))*AL794</f>
        <v>0</v>
      </c>
      <c r="AN794" s="166">
        <f t="shared" si="349"/>
        <v>0</v>
      </c>
      <c r="AO794" s="165">
        <f>(VLOOKUP($B794,'P2 Origin'!$C$21:$M$176,8,0))*AN794</f>
        <v>0</v>
      </c>
      <c r="AP794" s="166">
        <f t="shared" si="350"/>
        <v>0</v>
      </c>
      <c r="AQ794" s="165">
        <f>(VLOOKUP($B794,'P2 Origin'!$C$21:$M$176,9,0))*AP794</f>
        <v>0</v>
      </c>
      <c r="AR794" s="155">
        <f t="shared" si="351"/>
        <v>1</v>
      </c>
      <c r="AS794" s="164">
        <f>(VLOOKUP(B794,'P2 Origin'!$C$21:$M$176,10,0))*K794</f>
        <v>0</v>
      </c>
      <c r="AT794" s="164">
        <f>(VLOOKUP(B794,'P2 Origin'!$C$21:$M$176,11,0))*J794</f>
        <v>0</v>
      </c>
      <c r="AU794" s="167">
        <v>30</v>
      </c>
      <c r="AV794" s="168">
        <v>30</v>
      </c>
      <c r="AW794" s="169">
        <v>0</v>
      </c>
      <c r="AX794" s="170">
        <f>IF(AU794&gt;=0.1,'P3 Bureaumarge zee- en luchtvr.'!$D$12,0)</f>
        <v>0</v>
      </c>
      <c r="AY794" s="163">
        <f t="shared" si="352"/>
        <v>0</v>
      </c>
      <c r="AZ794" s="157" t="str">
        <f>VLOOKUP(D794,'P4 Destination'!$C$21:$O$176,13,0)</f>
        <v>USD</v>
      </c>
      <c r="BA794" s="164">
        <f t="shared" si="353"/>
        <v>0</v>
      </c>
      <c r="BB794" s="171">
        <f>IF(AU794&gt;0.1,(VLOOKUP(D794,'P4 Destination'!$C$21:$M$176,3,0))*I794,0)</f>
        <v>0</v>
      </c>
      <c r="BC794" s="172">
        <f t="shared" si="354"/>
        <v>0</v>
      </c>
      <c r="BD794" s="171">
        <f>(VLOOKUP($D794,'P4 Destination'!$C$21:$M$176,4,0))*BC794</f>
        <v>0</v>
      </c>
      <c r="BE794" s="172">
        <f t="shared" si="355"/>
        <v>0</v>
      </c>
      <c r="BF794" s="171">
        <f>(VLOOKUP($D794,'P4 Destination'!$C$21:$M$176,5,0))*BE794</f>
        <v>0</v>
      </c>
      <c r="BG794" s="172">
        <f t="shared" si="356"/>
        <v>0</v>
      </c>
      <c r="BH794" s="171">
        <f>(VLOOKUP($D794,'P4 Destination'!$C$21:$M$176,6,0))*BG794</f>
        <v>0</v>
      </c>
      <c r="BI794" s="172">
        <f t="shared" si="357"/>
        <v>30</v>
      </c>
      <c r="BJ794" s="171">
        <f>(VLOOKUP($D794,'P4 Destination'!$C$21:$M$176,7,0))*BI794</f>
        <v>0</v>
      </c>
      <c r="BK794" s="172">
        <f t="shared" si="358"/>
        <v>0</v>
      </c>
      <c r="BL794" s="171">
        <f>(VLOOKUP($D794,'P4 Destination'!$C$21:$M$176,8,0))*BK794</f>
        <v>0</v>
      </c>
      <c r="BM794" s="172">
        <f t="shared" si="359"/>
        <v>0</v>
      </c>
      <c r="BN794" s="171">
        <f>(VLOOKUP($D794,'P4 Destination'!$C$21:$M$176,9,0))*BM794</f>
        <v>0</v>
      </c>
      <c r="BO794" s="154">
        <f t="shared" si="360"/>
        <v>1</v>
      </c>
      <c r="BP794" s="171">
        <f>(VLOOKUP(D794,'P4 Destination'!$C$21:$M$176,10,0))*K794</f>
        <v>0</v>
      </c>
      <c r="BQ794" s="171">
        <f>(VLOOKUP(D794,'P4 Destination'!$C$21:$M$176,11,0))*J794</f>
        <v>0</v>
      </c>
      <c r="BR794" s="173">
        <f t="shared" si="361"/>
        <v>0</v>
      </c>
      <c r="BS794" s="173">
        <f>(AV794*2500)*'P6 Verzekering'!$E$11</f>
        <v>0</v>
      </c>
      <c r="BT794" s="173">
        <f>(AW794*2500)*'P6 Verzekering'!$E$12</f>
        <v>0</v>
      </c>
      <c r="BU794" s="173">
        <f>(L794*2500)*'P6 Verzekering'!$E$13</f>
        <v>0</v>
      </c>
      <c r="BV794" s="173">
        <f t="shared" si="362"/>
        <v>0</v>
      </c>
      <c r="BW794"/>
      <c r="BX794"/>
    </row>
    <row r="795" spans="1:76">
      <c r="A795" s="152" t="s">
        <v>2552</v>
      </c>
      <c r="B795" s="152" t="s">
        <v>219</v>
      </c>
      <c r="C795" s="152" t="s">
        <v>219</v>
      </c>
      <c r="D795" s="152" t="s">
        <v>320</v>
      </c>
      <c r="E795" s="152" t="s">
        <v>319</v>
      </c>
      <c r="F795" s="153">
        <f t="shared" si="336"/>
        <v>22</v>
      </c>
      <c r="G795" s="154">
        <v>1</v>
      </c>
      <c r="H795" s="154">
        <f>IFERROR(VLOOKUP(B795,'P2 Origin'!$C$21:$Q$176,15,FALSE),0)</f>
        <v>0</v>
      </c>
      <c r="I795" s="154">
        <f>IFERROR(VLOOKUP(D795,'P4 Destination'!$C$21:$Q$176,15,FALSE),0)</f>
        <v>0</v>
      </c>
      <c r="J795" s="155">
        <v>1</v>
      </c>
      <c r="K795" s="155"/>
      <c r="L795" s="156">
        <v>0</v>
      </c>
      <c r="M795" s="155">
        <v>0</v>
      </c>
      <c r="N795" s="155">
        <v>0</v>
      </c>
      <c r="O795" s="157">
        <f t="shared" si="337"/>
        <v>0</v>
      </c>
      <c r="P795" s="158">
        <f t="shared" si="338"/>
        <v>0</v>
      </c>
      <c r="Q795" s="159">
        <f>IFERROR(VLOOKUP(N795,'P1 Intra-Europees'!$A$15:$H$25,3,0),0)*P795</f>
        <v>0</v>
      </c>
      <c r="R795" s="160">
        <f t="shared" si="339"/>
        <v>0</v>
      </c>
      <c r="S795" s="159">
        <f>IFERROR(VLOOKUP(N795,'P1 Intra-Europees'!$A$15:$H$25,4,0),0)*R795</f>
        <v>0</v>
      </c>
      <c r="T795" s="160">
        <f t="shared" si="340"/>
        <v>0</v>
      </c>
      <c r="U795" s="159">
        <f>IFERROR(VLOOKUP(N795,'P1 Intra-Europees'!$A$15:$H$25,5,0),0)*T795</f>
        <v>0</v>
      </c>
      <c r="V795" s="160">
        <f t="shared" si="341"/>
        <v>0</v>
      </c>
      <c r="W795" s="159">
        <f>IFERROR(VLOOKUP(N795,'P1 Intra-Europees'!$A$15:$H$25,6,0),0)*V795</f>
        <v>0</v>
      </c>
      <c r="X795" s="160">
        <f t="shared" si="342"/>
        <v>0</v>
      </c>
      <c r="Y795" s="159">
        <f>IFERROR(VLOOKUP(N795,'P1 Intra-Europees'!$A$15:$H$25,7,0),0)*X795</f>
        <v>0</v>
      </c>
      <c r="Z795" s="161">
        <f t="shared" si="343"/>
        <v>0</v>
      </c>
      <c r="AA795" s="162">
        <f>IFERROR(VLOOKUP(N795,'P1 Intra-Europees'!$A$15:$H$25,8,0),0)*Z795</f>
        <v>0</v>
      </c>
      <c r="AB795" s="163">
        <f t="shared" si="344"/>
        <v>0</v>
      </c>
      <c r="AC795" s="157" t="str">
        <f>VLOOKUP(B795,'P2 Origin'!$C$21:$O$176,13,0)</f>
        <v>EUR</v>
      </c>
      <c r="AD795" s="164">
        <f t="shared" si="345"/>
        <v>0</v>
      </c>
      <c r="AE795" s="165">
        <f>IF(AU795&gt;0.1,VLOOKUP(B795,'P2 Origin'!$C$21:$M$176,3,0)*H795,0)</f>
        <v>0</v>
      </c>
      <c r="AF795" s="166">
        <f t="shared" si="346"/>
        <v>0</v>
      </c>
      <c r="AG795" s="165">
        <f>(VLOOKUP(B795,'P2 Origin'!$C$21:$M$176,4,0))*AF795</f>
        <v>0</v>
      </c>
      <c r="AH795" s="166">
        <f t="shared" si="347"/>
        <v>0</v>
      </c>
      <c r="AI795" s="165">
        <f>(VLOOKUP(B795,'P2 Origin'!$C$21:$M$176,5,0))*AH795</f>
        <v>0</v>
      </c>
      <c r="AJ795" s="166">
        <f t="shared" si="363"/>
        <v>22</v>
      </c>
      <c r="AK795" s="165">
        <f>(VLOOKUP(B795,'P2 Origin'!$C$21:$M$176,6,0))*AJ795</f>
        <v>0</v>
      </c>
      <c r="AL795" s="166">
        <f t="shared" si="348"/>
        <v>0</v>
      </c>
      <c r="AM795" s="165">
        <f>(VLOOKUP($B795,'P2 Origin'!$C$21:$M$176,7,0))*AL795</f>
        <v>0</v>
      </c>
      <c r="AN795" s="166">
        <f t="shared" si="349"/>
        <v>0</v>
      </c>
      <c r="AO795" s="165">
        <f>(VLOOKUP($B795,'P2 Origin'!$C$21:$M$176,8,0))*AN795</f>
        <v>0</v>
      </c>
      <c r="AP795" s="166">
        <f t="shared" si="350"/>
        <v>0</v>
      </c>
      <c r="AQ795" s="165">
        <f>(VLOOKUP($B795,'P2 Origin'!$C$21:$M$176,9,0))*AP795</f>
        <v>0</v>
      </c>
      <c r="AR795" s="155">
        <f t="shared" si="351"/>
        <v>1</v>
      </c>
      <c r="AS795" s="164">
        <f>(VLOOKUP(B795,'P2 Origin'!$C$21:$M$176,10,0))*K795</f>
        <v>0</v>
      </c>
      <c r="AT795" s="164">
        <f>(VLOOKUP(B795,'P2 Origin'!$C$21:$M$176,11,0))*J795</f>
        <v>0</v>
      </c>
      <c r="AU795" s="167">
        <v>22</v>
      </c>
      <c r="AV795" s="168">
        <v>22</v>
      </c>
      <c r="AW795" s="169">
        <v>0</v>
      </c>
      <c r="AX795" s="170">
        <f>IF(AU795&gt;=0.1,'P3 Bureaumarge zee- en luchtvr.'!$D$12,0)</f>
        <v>0</v>
      </c>
      <c r="AY795" s="163">
        <f t="shared" si="352"/>
        <v>0</v>
      </c>
      <c r="AZ795" s="157" t="str">
        <f>VLOOKUP(D795,'P4 Destination'!$C$21:$O$176,13,0)</f>
        <v>USD</v>
      </c>
      <c r="BA795" s="164">
        <f t="shared" si="353"/>
        <v>0</v>
      </c>
      <c r="BB795" s="171">
        <f>IF(AU795&gt;0.1,(VLOOKUP(D795,'P4 Destination'!$C$21:$M$176,3,0))*I795,0)</f>
        <v>0</v>
      </c>
      <c r="BC795" s="172">
        <f t="shared" si="354"/>
        <v>0</v>
      </c>
      <c r="BD795" s="171">
        <f>(VLOOKUP($D795,'P4 Destination'!$C$21:$M$176,4,0))*BC795</f>
        <v>0</v>
      </c>
      <c r="BE795" s="172">
        <f t="shared" si="355"/>
        <v>0</v>
      </c>
      <c r="BF795" s="171">
        <f>(VLOOKUP($D795,'P4 Destination'!$C$21:$M$176,5,0))*BE795</f>
        <v>0</v>
      </c>
      <c r="BG795" s="172">
        <f t="shared" si="356"/>
        <v>22</v>
      </c>
      <c r="BH795" s="171">
        <f>(VLOOKUP($D795,'P4 Destination'!$C$21:$M$176,6,0))*BG795</f>
        <v>0</v>
      </c>
      <c r="BI795" s="172">
        <f t="shared" si="357"/>
        <v>0</v>
      </c>
      <c r="BJ795" s="171">
        <f>(VLOOKUP($D795,'P4 Destination'!$C$21:$M$176,7,0))*BI795</f>
        <v>0</v>
      </c>
      <c r="BK795" s="172">
        <f t="shared" si="358"/>
        <v>0</v>
      </c>
      <c r="BL795" s="171">
        <f>(VLOOKUP($D795,'P4 Destination'!$C$21:$M$176,8,0))*BK795</f>
        <v>0</v>
      </c>
      <c r="BM795" s="172">
        <f t="shared" si="359"/>
        <v>0</v>
      </c>
      <c r="BN795" s="171">
        <f>(VLOOKUP($D795,'P4 Destination'!$C$21:$M$176,9,0))*BM795</f>
        <v>0</v>
      </c>
      <c r="BO795" s="154">
        <f t="shared" si="360"/>
        <v>1</v>
      </c>
      <c r="BP795" s="171">
        <f>(VLOOKUP(D795,'P4 Destination'!$C$21:$M$176,10,0))*K795</f>
        <v>0</v>
      </c>
      <c r="BQ795" s="171">
        <f>(VLOOKUP(D795,'P4 Destination'!$C$21:$M$176,11,0))*J795</f>
        <v>0</v>
      </c>
      <c r="BR795" s="173">
        <f t="shared" si="361"/>
        <v>0</v>
      </c>
      <c r="BS795" s="173">
        <f>(AV795*2500)*'P6 Verzekering'!$E$11</f>
        <v>0</v>
      </c>
      <c r="BT795" s="173">
        <f>(AW795*2500)*'P6 Verzekering'!$E$12</f>
        <v>0</v>
      </c>
      <c r="BU795" s="173">
        <f>(L795*2500)*'P6 Verzekering'!$E$13</f>
        <v>0</v>
      </c>
      <c r="BV795" s="173">
        <f t="shared" si="362"/>
        <v>0</v>
      </c>
      <c r="BW795"/>
      <c r="BX795"/>
    </row>
    <row r="796" spans="1:76">
      <c r="A796" s="152" t="s">
        <v>2554</v>
      </c>
      <c r="B796" s="152" t="s">
        <v>219</v>
      </c>
      <c r="C796" s="152" t="s">
        <v>219</v>
      </c>
      <c r="D796" s="152" t="s">
        <v>320</v>
      </c>
      <c r="E796" s="152" t="s">
        <v>319</v>
      </c>
      <c r="F796" s="153">
        <f t="shared" si="336"/>
        <v>30</v>
      </c>
      <c r="G796" s="154">
        <v>1</v>
      </c>
      <c r="H796" s="154">
        <f>IFERROR(VLOOKUP(B796,'P2 Origin'!$C$21:$Q$176,15,FALSE),0)</f>
        <v>0</v>
      </c>
      <c r="I796" s="154">
        <f>IFERROR(VLOOKUP(D796,'P4 Destination'!$C$21:$Q$176,15,FALSE),0)</f>
        <v>0</v>
      </c>
      <c r="J796" s="155">
        <v>1</v>
      </c>
      <c r="K796" s="155"/>
      <c r="L796" s="156">
        <v>0</v>
      </c>
      <c r="M796" s="155">
        <v>0</v>
      </c>
      <c r="N796" s="155">
        <v>0</v>
      </c>
      <c r="O796" s="157">
        <f t="shared" si="337"/>
        <v>0</v>
      </c>
      <c r="P796" s="158">
        <f t="shared" si="338"/>
        <v>0</v>
      </c>
      <c r="Q796" s="159">
        <f>IFERROR(VLOOKUP(N796,'P1 Intra-Europees'!$A$15:$H$25,3,0),0)*P796</f>
        <v>0</v>
      </c>
      <c r="R796" s="160">
        <f t="shared" si="339"/>
        <v>0</v>
      </c>
      <c r="S796" s="159">
        <f>IFERROR(VLOOKUP(N796,'P1 Intra-Europees'!$A$15:$H$25,4,0),0)*R796</f>
        <v>0</v>
      </c>
      <c r="T796" s="160">
        <f t="shared" si="340"/>
        <v>0</v>
      </c>
      <c r="U796" s="159">
        <f>IFERROR(VLOOKUP(N796,'P1 Intra-Europees'!$A$15:$H$25,5,0),0)*T796</f>
        <v>0</v>
      </c>
      <c r="V796" s="160">
        <f t="shared" si="341"/>
        <v>0</v>
      </c>
      <c r="W796" s="159">
        <f>IFERROR(VLOOKUP(N796,'P1 Intra-Europees'!$A$15:$H$25,6,0),0)*V796</f>
        <v>0</v>
      </c>
      <c r="X796" s="160">
        <f t="shared" si="342"/>
        <v>0</v>
      </c>
      <c r="Y796" s="159">
        <f>IFERROR(VLOOKUP(N796,'P1 Intra-Europees'!$A$15:$H$25,7,0),0)*X796</f>
        <v>0</v>
      </c>
      <c r="Z796" s="161">
        <f t="shared" si="343"/>
        <v>0</v>
      </c>
      <c r="AA796" s="162">
        <f>IFERROR(VLOOKUP(N796,'P1 Intra-Europees'!$A$15:$H$25,8,0),0)*Z796</f>
        <v>0</v>
      </c>
      <c r="AB796" s="163">
        <f t="shared" si="344"/>
        <v>0</v>
      </c>
      <c r="AC796" s="157" t="str">
        <f>VLOOKUP(B796,'P2 Origin'!$C$21:$O$176,13,0)</f>
        <v>EUR</v>
      </c>
      <c r="AD796" s="164">
        <f t="shared" si="345"/>
        <v>0</v>
      </c>
      <c r="AE796" s="165">
        <f>IF(AU796&gt;0.1,VLOOKUP(B796,'P2 Origin'!$C$21:$M$176,3,0)*H796,0)</f>
        <v>0</v>
      </c>
      <c r="AF796" s="166">
        <f t="shared" si="346"/>
        <v>0</v>
      </c>
      <c r="AG796" s="165">
        <f>(VLOOKUP(B796,'P2 Origin'!$C$21:$M$176,4,0))*AF796</f>
        <v>0</v>
      </c>
      <c r="AH796" s="166">
        <f t="shared" si="347"/>
        <v>0</v>
      </c>
      <c r="AI796" s="165">
        <f>(VLOOKUP(B796,'P2 Origin'!$C$21:$M$176,5,0))*AH796</f>
        <v>0</v>
      </c>
      <c r="AJ796" s="166">
        <f t="shared" si="363"/>
        <v>0</v>
      </c>
      <c r="AK796" s="165">
        <f>(VLOOKUP(B796,'P2 Origin'!$C$21:$M$176,6,0))*AJ796</f>
        <v>0</v>
      </c>
      <c r="AL796" s="166">
        <f t="shared" si="348"/>
        <v>30</v>
      </c>
      <c r="AM796" s="165">
        <f>(VLOOKUP($B796,'P2 Origin'!$C$21:$M$176,7,0))*AL796</f>
        <v>0</v>
      </c>
      <c r="AN796" s="166">
        <f t="shared" si="349"/>
        <v>0</v>
      </c>
      <c r="AO796" s="165">
        <f>(VLOOKUP($B796,'P2 Origin'!$C$21:$M$176,8,0))*AN796</f>
        <v>0</v>
      </c>
      <c r="AP796" s="166">
        <f t="shared" si="350"/>
        <v>0</v>
      </c>
      <c r="AQ796" s="165">
        <f>(VLOOKUP($B796,'P2 Origin'!$C$21:$M$176,9,0))*AP796</f>
        <v>0</v>
      </c>
      <c r="AR796" s="155">
        <f t="shared" si="351"/>
        <v>1</v>
      </c>
      <c r="AS796" s="164">
        <f>(VLOOKUP(B796,'P2 Origin'!$C$21:$M$176,10,0))*K796</f>
        <v>0</v>
      </c>
      <c r="AT796" s="164">
        <f>(VLOOKUP(B796,'P2 Origin'!$C$21:$M$176,11,0))*J796</f>
        <v>0</v>
      </c>
      <c r="AU796" s="167">
        <v>30</v>
      </c>
      <c r="AV796" s="168">
        <v>30</v>
      </c>
      <c r="AW796" s="169">
        <v>0</v>
      </c>
      <c r="AX796" s="170">
        <f>IF(AU796&gt;=0.1,'P3 Bureaumarge zee- en luchtvr.'!$D$12,0)</f>
        <v>0</v>
      </c>
      <c r="AY796" s="163">
        <f t="shared" si="352"/>
        <v>0</v>
      </c>
      <c r="AZ796" s="157" t="str">
        <f>VLOOKUP(D796,'P4 Destination'!$C$21:$O$176,13,0)</f>
        <v>USD</v>
      </c>
      <c r="BA796" s="164">
        <f t="shared" si="353"/>
        <v>0</v>
      </c>
      <c r="BB796" s="171">
        <f>IF(AU796&gt;0.1,(VLOOKUP(D796,'P4 Destination'!$C$21:$M$176,3,0))*I796,0)</f>
        <v>0</v>
      </c>
      <c r="BC796" s="172">
        <f t="shared" si="354"/>
        <v>0</v>
      </c>
      <c r="BD796" s="171">
        <f>(VLOOKUP($D796,'P4 Destination'!$C$21:$M$176,4,0))*BC796</f>
        <v>0</v>
      </c>
      <c r="BE796" s="172">
        <f t="shared" si="355"/>
        <v>0</v>
      </c>
      <c r="BF796" s="171">
        <f>(VLOOKUP($D796,'P4 Destination'!$C$21:$M$176,5,0))*BE796</f>
        <v>0</v>
      </c>
      <c r="BG796" s="172">
        <f t="shared" si="356"/>
        <v>0</v>
      </c>
      <c r="BH796" s="171">
        <f>(VLOOKUP($D796,'P4 Destination'!$C$21:$M$176,6,0))*BG796</f>
        <v>0</v>
      </c>
      <c r="BI796" s="172">
        <f t="shared" si="357"/>
        <v>30</v>
      </c>
      <c r="BJ796" s="171">
        <f>(VLOOKUP($D796,'P4 Destination'!$C$21:$M$176,7,0))*BI796</f>
        <v>0</v>
      </c>
      <c r="BK796" s="172">
        <f t="shared" si="358"/>
        <v>0</v>
      </c>
      <c r="BL796" s="171">
        <f>(VLOOKUP($D796,'P4 Destination'!$C$21:$M$176,8,0))*BK796</f>
        <v>0</v>
      </c>
      <c r="BM796" s="172">
        <f t="shared" si="359"/>
        <v>0</v>
      </c>
      <c r="BN796" s="171">
        <f>(VLOOKUP($D796,'P4 Destination'!$C$21:$M$176,9,0))*BM796</f>
        <v>0</v>
      </c>
      <c r="BO796" s="154">
        <f t="shared" si="360"/>
        <v>1</v>
      </c>
      <c r="BP796" s="171">
        <f>(VLOOKUP(D796,'P4 Destination'!$C$21:$M$176,10,0))*K796</f>
        <v>0</v>
      </c>
      <c r="BQ796" s="171">
        <f>(VLOOKUP(D796,'P4 Destination'!$C$21:$M$176,11,0))*J796</f>
        <v>0</v>
      </c>
      <c r="BR796" s="173">
        <f t="shared" si="361"/>
        <v>0</v>
      </c>
      <c r="BS796" s="173">
        <f>(AV796*2500)*'P6 Verzekering'!$E$11</f>
        <v>0</v>
      </c>
      <c r="BT796" s="173">
        <f>(AW796*2500)*'P6 Verzekering'!$E$12</f>
        <v>0</v>
      </c>
      <c r="BU796" s="173">
        <f>(L796*2500)*'P6 Verzekering'!$E$13</f>
        <v>0</v>
      </c>
      <c r="BV796" s="173">
        <f t="shared" si="362"/>
        <v>0</v>
      </c>
      <c r="BW796"/>
      <c r="BX796"/>
    </row>
    <row r="797" spans="1:76">
      <c r="A797" s="152" t="s">
        <v>2556</v>
      </c>
      <c r="B797" s="152" t="s">
        <v>219</v>
      </c>
      <c r="C797" s="152" t="s">
        <v>219</v>
      </c>
      <c r="D797" s="152" t="s">
        <v>320</v>
      </c>
      <c r="E797" s="152" t="s">
        <v>319</v>
      </c>
      <c r="F797" s="153">
        <f t="shared" si="336"/>
        <v>40</v>
      </c>
      <c r="G797" s="154">
        <v>1</v>
      </c>
      <c r="H797" s="154">
        <f>IFERROR(VLOOKUP(B797,'P2 Origin'!$C$21:$Q$176,15,FALSE),0)</f>
        <v>0</v>
      </c>
      <c r="I797" s="154">
        <f>IFERROR(VLOOKUP(D797,'P4 Destination'!$C$21:$Q$176,15,FALSE),0)</f>
        <v>0</v>
      </c>
      <c r="J797" s="155"/>
      <c r="K797" s="155">
        <v>1</v>
      </c>
      <c r="L797" s="156">
        <v>0</v>
      </c>
      <c r="M797" s="155">
        <v>0</v>
      </c>
      <c r="N797" s="155">
        <v>0</v>
      </c>
      <c r="O797" s="157">
        <f t="shared" si="337"/>
        <v>0</v>
      </c>
      <c r="P797" s="158">
        <f t="shared" si="338"/>
        <v>0</v>
      </c>
      <c r="Q797" s="159">
        <f>IFERROR(VLOOKUP(N797,'P1 Intra-Europees'!$A$15:$H$25,3,0),0)*P797</f>
        <v>0</v>
      </c>
      <c r="R797" s="160">
        <f t="shared" si="339"/>
        <v>0</v>
      </c>
      <c r="S797" s="159">
        <f>IFERROR(VLOOKUP(N797,'P1 Intra-Europees'!$A$15:$H$25,4,0),0)*R797</f>
        <v>0</v>
      </c>
      <c r="T797" s="160">
        <f t="shared" si="340"/>
        <v>0</v>
      </c>
      <c r="U797" s="159">
        <f>IFERROR(VLOOKUP(N797,'P1 Intra-Europees'!$A$15:$H$25,5,0),0)*T797</f>
        <v>0</v>
      </c>
      <c r="V797" s="160">
        <f t="shared" si="341"/>
        <v>0</v>
      </c>
      <c r="W797" s="159">
        <f>IFERROR(VLOOKUP(N797,'P1 Intra-Europees'!$A$15:$H$25,6,0),0)*V797</f>
        <v>0</v>
      </c>
      <c r="X797" s="160">
        <f t="shared" si="342"/>
        <v>0</v>
      </c>
      <c r="Y797" s="159">
        <f>IFERROR(VLOOKUP(N797,'P1 Intra-Europees'!$A$15:$H$25,7,0),0)*X797</f>
        <v>0</v>
      </c>
      <c r="Z797" s="161">
        <f t="shared" si="343"/>
        <v>0</v>
      </c>
      <c r="AA797" s="162">
        <f>IFERROR(VLOOKUP(N797,'P1 Intra-Europees'!$A$15:$H$25,8,0),0)*Z797</f>
        <v>0</v>
      </c>
      <c r="AB797" s="163">
        <f t="shared" si="344"/>
        <v>0</v>
      </c>
      <c r="AC797" s="157" t="str">
        <f>VLOOKUP(B797,'P2 Origin'!$C$21:$O$176,13,0)</f>
        <v>EUR</v>
      </c>
      <c r="AD797" s="164">
        <f t="shared" si="345"/>
        <v>0</v>
      </c>
      <c r="AE797" s="165">
        <f>IF(AU797&gt;0.1,VLOOKUP(B797,'P2 Origin'!$C$21:$M$176,3,0)*H797,0)</f>
        <v>0</v>
      </c>
      <c r="AF797" s="166">
        <f t="shared" si="346"/>
        <v>0</v>
      </c>
      <c r="AG797" s="165">
        <f>(VLOOKUP(B797,'P2 Origin'!$C$21:$M$176,4,0))*AF797</f>
        <v>0</v>
      </c>
      <c r="AH797" s="166">
        <f t="shared" si="347"/>
        <v>0</v>
      </c>
      <c r="AI797" s="165">
        <f>(VLOOKUP(B797,'P2 Origin'!$C$21:$M$176,5,0))*AH797</f>
        <v>0</v>
      </c>
      <c r="AJ797" s="166">
        <f t="shared" si="363"/>
        <v>0</v>
      </c>
      <c r="AK797" s="165">
        <f>(VLOOKUP(B797,'P2 Origin'!$C$21:$M$176,6,0))*AJ797</f>
        <v>0</v>
      </c>
      <c r="AL797" s="166">
        <f t="shared" si="348"/>
        <v>0</v>
      </c>
      <c r="AM797" s="165">
        <f>(VLOOKUP($B797,'P2 Origin'!$C$21:$M$176,7,0))*AL797</f>
        <v>0</v>
      </c>
      <c r="AN797" s="166">
        <f t="shared" si="349"/>
        <v>40</v>
      </c>
      <c r="AO797" s="165">
        <f>(VLOOKUP($B797,'P2 Origin'!$C$21:$M$176,8,0))*AN797</f>
        <v>0</v>
      </c>
      <c r="AP797" s="166">
        <f t="shared" si="350"/>
        <v>0</v>
      </c>
      <c r="AQ797" s="165">
        <f>(VLOOKUP($B797,'P2 Origin'!$C$21:$M$176,9,0))*AP797</f>
        <v>0</v>
      </c>
      <c r="AR797" s="155">
        <f t="shared" si="351"/>
        <v>1</v>
      </c>
      <c r="AS797" s="164">
        <f>(VLOOKUP(B797,'P2 Origin'!$C$21:$M$176,10,0))*K797</f>
        <v>0</v>
      </c>
      <c r="AT797" s="164">
        <f>(VLOOKUP(B797,'P2 Origin'!$C$21:$M$176,11,0))*J797</f>
        <v>0</v>
      </c>
      <c r="AU797" s="167">
        <v>40</v>
      </c>
      <c r="AV797" s="168">
        <v>40</v>
      </c>
      <c r="AW797" s="169">
        <v>0</v>
      </c>
      <c r="AX797" s="170">
        <f>IF(AU797&gt;=0.1,'P3 Bureaumarge zee- en luchtvr.'!$D$12,0)</f>
        <v>0</v>
      </c>
      <c r="AY797" s="163">
        <f t="shared" si="352"/>
        <v>0</v>
      </c>
      <c r="AZ797" s="157" t="str">
        <f>VLOOKUP(D797,'P4 Destination'!$C$21:$O$176,13,0)</f>
        <v>USD</v>
      </c>
      <c r="BA797" s="164">
        <f t="shared" si="353"/>
        <v>0</v>
      </c>
      <c r="BB797" s="171">
        <f>IF(AU797&gt;0.1,(VLOOKUP(D797,'P4 Destination'!$C$21:$M$176,3,0))*I797,0)</f>
        <v>0</v>
      </c>
      <c r="BC797" s="172">
        <f t="shared" si="354"/>
        <v>0</v>
      </c>
      <c r="BD797" s="171">
        <f>(VLOOKUP($D797,'P4 Destination'!$C$21:$M$176,4,0))*BC797</f>
        <v>0</v>
      </c>
      <c r="BE797" s="172">
        <f t="shared" si="355"/>
        <v>0</v>
      </c>
      <c r="BF797" s="171">
        <f>(VLOOKUP($D797,'P4 Destination'!$C$21:$M$176,5,0))*BE797</f>
        <v>0</v>
      </c>
      <c r="BG797" s="172">
        <f t="shared" si="356"/>
        <v>0</v>
      </c>
      <c r="BH797" s="171">
        <f>(VLOOKUP($D797,'P4 Destination'!$C$21:$M$176,6,0))*BG797</f>
        <v>0</v>
      </c>
      <c r="BI797" s="172">
        <f t="shared" si="357"/>
        <v>0</v>
      </c>
      <c r="BJ797" s="171">
        <f>(VLOOKUP($D797,'P4 Destination'!$C$21:$M$176,7,0))*BI797</f>
        <v>0</v>
      </c>
      <c r="BK797" s="172">
        <f t="shared" si="358"/>
        <v>40</v>
      </c>
      <c r="BL797" s="171">
        <f>(VLOOKUP($D797,'P4 Destination'!$C$21:$M$176,8,0))*BK797</f>
        <v>0</v>
      </c>
      <c r="BM797" s="172">
        <f t="shared" si="359"/>
        <v>0</v>
      </c>
      <c r="BN797" s="171">
        <f>(VLOOKUP($D797,'P4 Destination'!$C$21:$M$176,9,0))*BM797</f>
        <v>0</v>
      </c>
      <c r="BO797" s="154">
        <f t="shared" si="360"/>
        <v>1</v>
      </c>
      <c r="BP797" s="171">
        <f>(VLOOKUP(D797,'P4 Destination'!$C$21:$M$176,10,0))*K797</f>
        <v>0</v>
      </c>
      <c r="BQ797" s="171">
        <f>(VLOOKUP(D797,'P4 Destination'!$C$21:$M$176,11,0))*J797</f>
        <v>0</v>
      </c>
      <c r="BR797" s="173">
        <f t="shared" si="361"/>
        <v>0</v>
      </c>
      <c r="BS797" s="173">
        <f>(AV797*2500)*'P6 Verzekering'!$E$11</f>
        <v>0</v>
      </c>
      <c r="BT797" s="173">
        <f>(AW797*2500)*'P6 Verzekering'!$E$12</f>
        <v>0</v>
      </c>
      <c r="BU797" s="173">
        <f>(L797*2500)*'P6 Verzekering'!$E$13</f>
        <v>0</v>
      </c>
      <c r="BV797" s="173">
        <f t="shared" si="362"/>
        <v>0</v>
      </c>
      <c r="BW797"/>
      <c r="BX797"/>
    </row>
    <row r="798" spans="1:76">
      <c r="A798" s="152" t="s">
        <v>2558</v>
      </c>
      <c r="B798" s="152" t="s">
        <v>219</v>
      </c>
      <c r="C798" s="152" t="s">
        <v>219</v>
      </c>
      <c r="D798" s="152" t="s">
        <v>320</v>
      </c>
      <c r="E798" s="152" t="s">
        <v>319</v>
      </c>
      <c r="F798" s="153">
        <f t="shared" si="336"/>
        <v>30</v>
      </c>
      <c r="G798" s="154">
        <v>1</v>
      </c>
      <c r="H798" s="154">
        <f>IFERROR(VLOOKUP(B798,'P2 Origin'!$C$21:$Q$176,15,FALSE),0)</f>
        <v>0</v>
      </c>
      <c r="I798" s="154">
        <f>IFERROR(VLOOKUP(D798,'P4 Destination'!$C$21:$Q$176,15,FALSE),0)</f>
        <v>0</v>
      </c>
      <c r="J798" s="155"/>
      <c r="K798" s="155">
        <v>1</v>
      </c>
      <c r="L798" s="156">
        <v>0</v>
      </c>
      <c r="M798" s="155">
        <v>0</v>
      </c>
      <c r="N798" s="155">
        <v>0</v>
      </c>
      <c r="O798" s="157">
        <f t="shared" si="337"/>
        <v>0</v>
      </c>
      <c r="P798" s="158">
        <f t="shared" si="338"/>
        <v>0</v>
      </c>
      <c r="Q798" s="159">
        <f>IFERROR(VLOOKUP(N798,'P1 Intra-Europees'!$A$15:$H$25,3,0),0)*P798</f>
        <v>0</v>
      </c>
      <c r="R798" s="160">
        <f t="shared" si="339"/>
        <v>0</v>
      </c>
      <c r="S798" s="159">
        <f>IFERROR(VLOOKUP(N798,'P1 Intra-Europees'!$A$15:$H$25,4,0),0)*R798</f>
        <v>0</v>
      </c>
      <c r="T798" s="160">
        <f t="shared" si="340"/>
        <v>0</v>
      </c>
      <c r="U798" s="159">
        <f>IFERROR(VLOOKUP(N798,'P1 Intra-Europees'!$A$15:$H$25,5,0),0)*T798</f>
        <v>0</v>
      </c>
      <c r="V798" s="160">
        <f t="shared" si="341"/>
        <v>0</v>
      </c>
      <c r="W798" s="159">
        <f>IFERROR(VLOOKUP(N798,'P1 Intra-Europees'!$A$15:$H$25,6,0),0)*V798</f>
        <v>0</v>
      </c>
      <c r="X798" s="160">
        <f t="shared" si="342"/>
        <v>0</v>
      </c>
      <c r="Y798" s="159">
        <f>IFERROR(VLOOKUP(N798,'P1 Intra-Europees'!$A$15:$H$25,7,0),0)*X798</f>
        <v>0</v>
      </c>
      <c r="Z798" s="161">
        <f t="shared" si="343"/>
        <v>0</v>
      </c>
      <c r="AA798" s="162">
        <f>IFERROR(VLOOKUP(N798,'P1 Intra-Europees'!$A$15:$H$25,8,0),0)*Z798</f>
        <v>0</v>
      </c>
      <c r="AB798" s="163">
        <f t="shared" si="344"/>
        <v>0</v>
      </c>
      <c r="AC798" s="157" t="str">
        <f>VLOOKUP(B798,'P2 Origin'!$C$21:$O$176,13,0)</f>
        <v>EUR</v>
      </c>
      <c r="AD798" s="164">
        <f t="shared" si="345"/>
        <v>0</v>
      </c>
      <c r="AE798" s="165">
        <f>IF(AU798&gt;0.1,VLOOKUP(B798,'P2 Origin'!$C$21:$M$176,3,0)*H798,0)</f>
        <v>0</v>
      </c>
      <c r="AF798" s="166">
        <f t="shared" si="346"/>
        <v>0</v>
      </c>
      <c r="AG798" s="165">
        <f>(VLOOKUP(B798,'P2 Origin'!$C$21:$M$176,4,0))*AF798</f>
        <v>0</v>
      </c>
      <c r="AH798" s="166">
        <f t="shared" si="347"/>
        <v>0</v>
      </c>
      <c r="AI798" s="165">
        <f>(VLOOKUP(B798,'P2 Origin'!$C$21:$M$176,5,0))*AH798</f>
        <v>0</v>
      </c>
      <c r="AJ798" s="166">
        <f t="shared" si="363"/>
        <v>0</v>
      </c>
      <c r="AK798" s="165">
        <f>(VLOOKUP(B798,'P2 Origin'!$C$21:$M$176,6,0))*AJ798</f>
        <v>0</v>
      </c>
      <c r="AL798" s="166">
        <f t="shared" si="348"/>
        <v>30</v>
      </c>
      <c r="AM798" s="165">
        <f>(VLOOKUP($B798,'P2 Origin'!$C$21:$M$176,7,0))*AL798</f>
        <v>0</v>
      </c>
      <c r="AN798" s="166">
        <f t="shared" si="349"/>
        <v>0</v>
      </c>
      <c r="AO798" s="165">
        <f>(VLOOKUP($B798,'P2 Origin'!$C$21:$M$176,8,0))*AN798</f>
        <v>0</v>
      </c>
      <c r="AP798" s="166">
        <f t="shared" si="350"/>
        <v>0</v>
      </c>
      <c r="AQ798" s="165">
        <f>(VLOOKUP($B798,'P2 Origin'!$C$21:$M$176,9,0))*AP798</f>
        <v>0</v>
      </c>
      <c r="AR798" s="155">
        <f t="shared" si="351"/>
        <v>1</v>
      </c>
      <c r="AS798" s="164">
        <f>(VLOOKUP(B798,'P2 Origin'!$C$21:$M$176,10,0))*K798</f>
        <v>0</v>
      </c>
      <c r="AT798" s="164">
        <f>(VLOOKUP(B798,'P2 Origin'!$C$21:$M$176,11,0))*J798</f>
        <v>0</v>
      </c>
      <c r="AU798" s="167">
        <v>30</v>
      </c>
      <c r="AV798" s="168">
        <v>30</v>
      </c>
      <c r="AW798" s="169">
        <v>0</v>
      </c>
      <c r="AX798" s="170">
        <f>IF(AU798&gt;=0.1,'P3 Bureaumarge zee- en luchtvr.'!$D$12,0)</f>
        <v>0</v>
      </c>
      <c r="AY798" s="163">
        <f t="shared" si="352"/>
        <v>0</v>
      </c>
      <c r="AZ798" s="157" t="str">
        <f>VLOOKUP(D798,'P4 Destination'!$C$21:$O$176,13,0)</f>
        <v>USD</v>
      </c>
      <c r="BA798" s="164">
        <f t="shared" si="353"/>
        <v>0</v>
      </c>
      <c r="BB798" s="171">
        <f>IF(AU798&gt;0.1,(VLOOKUP(D798,'P4 Destination'!$C$21:$M$176,3,0))*I798,0)</f>
        <v>0</v>
      </c>
      <c r="BC798" s="172">
        <f t="shared" si="354"/>
        <v>0</v>
      </c>
      <c r="BD798" s="171">
        <f>(VLOOKUP($D798,'P4 Destination'!$C$21:$M$176,4,0))*BC798</f>
        <v>0</v>
      </c>
      <c r="BE798" s="172">
        <f t="shared" si="355"/>
        <v>0</v>
      </c>
      <c r="BF798" s="171">
        <f>(VLOOKUP($D798,'P4 Destination'!$C$21:$M$176,5,0))*BE798</f>
        <v>0</v>
      </c>
      <c r="BG798" s="172">
        <f t="shared" si="356"/>
        <v>0</v>
      </c>
      <c r="BH798" s="171">
        <f>(VLOOKUP($D798,'P4 Destination'!$C$21:$M$176,6,0))*BG798</f>
        <v>0</v>
      </c>
      <c r="BI798" s="172">
        <f t="shared" si="357"/>
        <v>30</v>
      </c>
      <c r="BJ798" s="171">
        <f>(VLOOKUP($D798,'P4 Destination'!$C$21:$M$176,7,0))*BI798</f>
        <v>0</v>
      </c>
      <c r="BK798" s="172">
        <f t="shared" si="358"/>
        <v>0</v>
      </c>
      <c r="BL798" s="171">
        <f>(VLOOKUP($D798,'P4 Destination'!$C$21:$M$176,8,0))*BK798</f>
        <v>0</v>
      </c>
      <c r="BM798" s="172">
        <f t="shared" si="359"/>
        <v>0</v>
      </c>
      <c r="BN798" s="171">
        <f>(VLOOKUP($D798,'P4 Destination'!$C$21:$M$176,9,0))*BM798</f>
        <v>0</v>
      </c>
      <c r="BO798" s="154">
        <f t="shared" si="360"/>
        <v>1</v>
      </c>
      <c r="BP798" s="171">
        <f>(VLOOKUP(D798,'P4 Destination'!$C$21:$M$176,10,0))*K798</f>
        <v>0</v>
      </c>
      <c r="BQ798" s="171">
        <f>(VLOOKUP(D798,'P4 Destination'!$C$21:$M$176,11,0))*J798</f>
        <v>0</v>
      </c>
      <c r="BR798" s="173">
        <f t="shared" si="361"/>
        <v>0</v>
      </c>
      <c r="BS798" s="173">
        <f>(AV798*2500)*'P6 Verzekering'!$E$11</f>
        <v>0</v>
      </c>
      <c r="BT798" s="173">
        <f>(AW798*2500)*'P6 Verzekering'!$E$12</f>
        <v>0</v>
      </c>
      <c r="BU798" s="173">
        <f>(L798*2500)*'P6 Verzekering'!$E$13</f>
        <v>0</v>
      </c>
      <c r="BV798" s="173">
        <f t="shared" si="362"/>
        <v>0</v>
      </c>
      <c r="BW798"/>
      <c r="BX798"/>
    </row>
    <row r="799" spans="1:76">
      <c r="A799" s="152" t="s">
        <v>2563</v>
      </c>
      <c r="B799" s="152" t="s">
        <v>219</v>
      </c>
      <c r="C799" s="152" t="s">
        <v>219</v>
      </c>
      <c r="D799" s="152" t="s">
        <v>320</v>
      </c>
      <c r="E799" s="152" t="s">
        <v>319</v>
      </c>
      <c r="F799" s="153">
        <f t="shared" si="336"/>
        <v>30</v>
      </c>
      <c r="G799" s="154">
        <v>1</v>
      </c>
      <c r="H799" s="154">
        <f>IFERROR(VLOOKUP(B799,'P2 Origin'!$C$21:$Q$176,15,FALSE),0)</f>
        <v>0</v>
      </c>
      <c r="I799" s="154">
        <f>IFERROR(VLOOKUP(D799,'P4 Destination'!$C$21:$Q$176,15,FALSE),0)</f>
        <v>0</v>
      </c>
      <c r="J799" s="155">
        <v>1</v>
      </c>
      <c r="K799" s="155"/>
      <c r="L799" s="156">
        <v>0</v>
      </c>
      <c r="M799" s="155">
        <v>0</v>
      </c>
      <c r="N799" s="155">
        <v>0</v>
      </c>
      <c r="O799" s="157">
        <f t="shared" si="337"/>
        <v>0</v>
      </c>
      <c r="P799" s="158">
        <f t="shared" si="338"/>
        <v>0</v>
      </c>
      <c r="Q799" s="159">
        <f>IFERROR(VLOOKUP(N799,'P1 Intra-Europees'!$A$15:$H$25,3,0),0)*P799</f>
        <v>0</v>
      </c>
      <c r="R799" s="160">
        <f t="shared" si="339"/>
        <v>0</v>
      </c>
      <c r="S799" s="159">
        <f>IFERROR(VLOOKUP(N799,'P1 Intra-Europees'!$A$15:$H$25,4,0),0)*R799</f>
        <v>0</v>
      </c>
      <c r="T799" s="160">
        <f t="shared" si="340"/>
        <v>0</v>
      </c>
      <c r="U799" s="159">
        <f>IFERROR(VLOOKUP(N799,'P1 Intra-Europees'!$A$15:$H$25,5,0),0)*T799</f>
        <v>0</v>
      </c>
      <c r="V799" s="160">
        <f t="shared" si="341"/>
        <v>0</v>
      </c>
      <c r="W799" s="159">
        <f>IFERROR(VLOOKUP(N799,'P1 Intra-Europees'!$A$15:$H$25,6,0),0)*V799</f>
        <v>0</v>
      </c>
      <c r="X799" s="160">
        <f t="shared" si="342"/>
        <v>0</v>
      </c>
      <c r="Y799" s="159">
        <f>IFERROR(VLOOKUP(N799,'P1 Intra-Europees'!$A$15:$H$25,7,0),0)*X799</f>
        <v>0</v>
      </c>
      <c r="Z799" s="161">
        <f t="shared" si="343"/>
        <v>0</v>
      </c>
      <c r="AA799" s="162">
        <f>IFERROR(VLOOKUP(N799,'P1 Intra-Europees'!$A$15:$H$25,8,0),0)*Z799</f>
        <v>0</v>
      </c>
      <c r="AB799" s="163">
        <f t="shared" si="344"/>
        <v>0</v>
      </c>
      <c r="AC799" s="157" t="str">
        <f>VLOOKUP(B799,'P2 Origin'!$C$21:$O$176,13,0)</f>
        <v>EUR</v>
      </c>
      <c r="AD799" s="164">
        <f t="shared" si="345"/>
        <v>0</v>
      </c>
      <c r="AE799" s="165">
        <f>IF(AU799&gt;0.1,VLOOKUP(B799,'P2 Origin'!$C$21:$M$176,3,0)*H799,0)</f>
        <v>0</v>
      </c>
      <c r="AF799" s="166">
        <f t="shared" si="346"/>
        <v>0</v>
      </c>
      <c r="AG799" s="165">
        <f>(VLOOKUP(B799,'P2 Origin'!$C$21:$M$176,4,0))*AF799</f>
        <v>0</v>
      </c>
      <c r="AH799" s="166">
        <f t="shared" si="347"/>
        <v>0</v>
      </c>
      <c r="AI799" s="165">
        <f>(VLOOKUP(B799,'P2 Origin'!$C$21:$M$176,5,0))*AH799</f>
        <v>0</v>
      </c>
      <c r="AJ799" s="166">
        <f t="shared" si="363"/>
        <v>0</v>
      </c>
      <c r="AK799" s="165">
        <f>(VLOOKUP(B799,'P2 Origin'!$C$21:$M$176,6,0))*AJ799</f>
        <v>0</v>
      </c>
      <c r="AL799" s="166">
        <f t="shared" si="348"/>
        <v>30</v>
      </c>
      <c r="AM799" s="165">
        <f>(VLOOKUP($B799,'P2 Origin'!$C$21:$M$176,7,0))*AL799</f>
        <v>0</v>
      </c>
      <c r="AN799" s="166">
        <f t="shared" si="349"/>
        <v>0</v>
      </c>
      <c r="AO799" s="165">
        <f>(VLOOKUP($B799,'P2 Origin'!$C$21:$M$176,8,0))*AN799</f>
        <v>0</v>
      </c>
      <c r="AP799" s="166">
        <f t="shared" si="350"/>
        <v>0</v>
      </c>
      <c r="AQ799" s="165">
        <f>(VLOOKUP($B799,'P2 Origin'!$C$21:$M$176,9,0))*AP799</f>
        <v>0</v>
      </c>
      <c r="AR799" s="155">
        <f t="shared" si="351"/>
        <v>1</v>
      </c>
      <c r="AS799" s="164">
        <f>(VLOOKUP(B799,'P2 Origin'!$C$21:$M$176,10,0))*K799</f>
        <v>0</v>
      </c>
      <c r="AT799" s="164">
        <f>(VLOOKUP(B799,'P2 Origin'!$C$21:$M$176,11,0))*J799</f>
        <v>0</v>
      </c>
      <c r="AU799" s="167">
        <v>30</v>
      </c>
      <c r="AV799" s="168">
        <v>30</v>
      </c>
      <c r="AW799" s="169">
        <v>0</v>
      </c>
      <c r="AX799" s="170">
        <f>IF(AU799&gt;=0.1,'P3 Bureaumarge zee- en luchtvr.'!$D$12,0)</f>
        <v>0</v>
      </c>
      <c r="AY799" s="163">
        <f t="shared" si="352"/>
        <v>0</v>
      </c>
      <c r="AZ799" s="157" t="str">
        <f>VLOOKUP(D799,'P4 Destination'!$C$21:$O$176,13,0)</f>
        <v>USD</v>
      </c>
      <c r="BA799" s="164">
        <f t="shared" si="353"/>
        <v>0</v>
      </c>
      <c r="BB799" s="171">
        <f>IF(AU799&gt;0.1,(VLOOKUP(D799,'P4 Destination'!$C$21:$M$176,3,0))*I799,0)</f>
        <v>0</v>
      </c>
      <c r="BC799" s="172">
        <f t="shared" si="354"/>
        <v>0</v>
      </c>
      <c r="BD799" s="171">
        <f>(VLOOKUP($D799,'P4 Destination'!$C$21:$M$176,4,0))*BC799</f>
        <v>0</v>
      </c>
      <c r="BE799" s="172">
        <f t="shared" si="355"/>
        <v>0</v>
      </c>
      <c r="BF799" s="171">
        <f>(VLOOKUP($D799,'P4 Destination'!$C$21:$M$176,5,0))*BE799</f>
        <v>0</v>
      </c>
      <c r="BG799" s="172">
        <f t="shared" si="356"/>
        <v>0</v>
      </c>
      <c r="BH799" s="171">
        <f>(VLOOKUP($D799,'P4 Destination'!$C$21:$M$176,6,0))*BG799</f>
        <v>0</v>
      </c>
      <c r="BI799" s="172">
        <f t="shared" si="357"/>
        <v>30</v>
      </c>
      <c r="BJ799" s="171">
        <f>(VLOOKUP($D799,'P4 Destination'!$C$21:$M$176,7,0))*BI799</f>
        <v>0</v>
      </c>
      <c r="BK799" s="172">
        <f t="shared" si="358"/>
        <v>0</v>
      </c>
      <c r="BL799" s="171">
        <f>(VLOOKUP($D799,'P4 Destination'!$C$21:$M$176,8,0))*BK799</f>
        <v>0</v>
      </c>
      <c r="BM799" s="172">
        <f t="shared" si="359"/>
        <v>0</v>
      </c>
      <c r="BN799" s="171">
        <f>(VLOOKUP($D799,'P4 Destination'!$C$21:$M$176,9,0))*BM799</f>
        <v>0</v>
      </c>
      <c r="BO799" s="154">
        <f t="shared" si="360"/>
        <v>1</v>
      </c>
      <c r="BP799" s="171">
        <f>(VLOOKUP(D799,'P4 Destination'!$C$21:$M$176,10,0))*K799</f>
        <v>0</v>
      </c>
      <c r="BQ799" s="171">
        <f>(VLOOKUP(D799,'P4 Destination'!$C$21:$M$176,11,0))*J799</f>
        <v>0</v>
      </c>
      <c r="BR799" s="173">
        <f t="shared" si="361"/>
        <v>0</v>
      </c>
      <c r="BS799" s="173">
        <f>(AV799*2500)*'P6 Verzekering'!$E$11</f>
        <v>0</v>
      </c>
      <c r="BT799" s="173">
        <f>(AW799*2500)*'P6 Verzekering'!$E$12</f>
        <v>0</v>
      </c>
      <c r="BU799" s="173">
        <f>(L799*2500)*'P6 Verzekering'!$E$13</f>
        <v>0</v>
      </c>
      <c r="BV799" s="173">
        <f t="shared" si="362"/>
        <v>0</v>
      </c>
      <c r="BW799"/>
      <c r="BX799"/>
    </row>
    <row r="800" spans="1:76">
      <c r="A800" s="152" t="s">
        <v>2564</v>
      </c>
      <c r="B800" s="152" t="s">
        <v>219</v>
      </c>
      <c r="C800" s="152" t="s">
        <v>219</v>
      </c>
      <c r="D800" s="152" t="s">
        <v>320</v>
      </c>
      <c r="E800" s="152" t="s">
        <v>319</v>
      </c>
      <c r="F800" s="153">
        <f t="shared" si="336"/>
        <v>39</v>
      </c>
      <c r="G800" s="154">
        <v>1</v>
      </c>
      <c r="H800" s="154">
        <f>IFERROR(VLOOKUP(B800,'P2 Origin'!$C$21:$Q$176,15,FALSE),0)</f>
        <v>0</v>
      </c>
      <c r="I800" s="154">
        <f>IFERROR(VLOOKUP(D800,'P4 Destination'!$C$21:$Q$176,15,FALSE),0)</f>
        <v>0</v>
      </c>
      <c r="J800" s="155">
        <v>1</v>
      </c>
      <c r="K800" s="155"/>
      <c r="L800" s="156">
        <v>0</v>
      </c>
      <c r="M800" s="155">
        <v>0</v>
      </c>
      <c r="N800" s="155">
        <v>0</v>
      </c>
      <c r="O800" s="157">
        <f t="shared" si="337"/>
        <v>0</v>
      </c>
      <c r="P800" s="158">
        <f t="shared" si="338"/>
        <v>0</v>
      </c>
      <c r="Q800" s="159">
        <f>IFERROR(VLOOKUP(N800,'P1 Intra-Europees'!$A$15:$H$25,3,0),0)*P800</f>
        <v>0</v>
      </c>
      <c r="R800" s="160">
        <f t="shared" si="339"/>
        <v>0</v>
      </c>
      <c r="S800" s="159">
        <f>IFERROR(VLOOKUP(N800,'P1 Intra-Europees'!$A$15:$H$25,4,0),0)*R800</f>
        <v>0</v>
      </c>
      <c r="T800" s="160">
        <f t="shared" si="340"/>
        <v>0</v>
      </c>
      <c r="U800" s="159">
        <f>IFERROR(VLOOKUP(N800,'P1 Intra-Europees'!$A$15:$H$25,5,0),0)*T800</f>
        <v>0</v>
      </c>
      <c r="V800" s="160">
        <f t="shared" si="341"/>
        <v>0</v>
      </c>
      <c r="W800" s="159">
        <f>IFERROR(VLOOKUP(N800,'P1 Intra-Europees'!$A$15:$H$25,6,0),0)*V800</f>
        <v>0</v>
      </c>
      <c r="X800" s="160">
        <f t="shared" si="342"/>
        <v>0</v>
      </c>
      <c r="Y800" s="159">
        <f>IFERROR(VLOOKUP(N800,'P1 Intra-Europees'!$A$15:$H$25,7,0),0)*X800</f>
        <v>0</v>
      </c>
      <c r="Z800" s="161">
        <f t="shared" si="343"/>
        <v>0</v>
      </c>
      <c r="AA800" s="162">
        <f>IFERROR(VLOOKUP(N800,'P1 Intra-Europees'!$A$15:$H$25,8,0),0)*Z800</f>
        <v>0</v>
      </c>
      <c r="AB800" s="163">
        <f t="shared" si="344"/>
        <v>0</v>
      </c>
      <c r="AC800" s="157" t="str">
        <f>VLOOKUP(B800,'P2 Origin'!$C$21:$O$176,13,0)</f>
        <v>EUR</v>
      </c>
      <c r="AD800" s="164">
        <f t="shared" si="345"/>
        <v>0</v>
      </c>
      <c r="AE800" s="165">
        <f>IF(AU800&gt;0.1,VLOOKUP(B800,'P2 Origin'!$C$21:$M$176,3,0)*H800,0)</f>
        <v>0</v>
      </c>
      <c r="AF800" s="166">
        <f t="shared" si="346"/>
        <v>0</v>
      </c>
      <c r="AG800" s="165">
        <f>(VLOOKUP(B800,'P2 Origin'!$C$21:$M$176,4,0))*AF800</f>
        <v>0</v>
      </c>
      <c r="AH800" s="166">
        <f t="shared" si="347"/>
        <v>0</v>
      </c>
      <c r="AI800" s="165">
        <f>(VLOOKUP(B800,'P2 Origin'!$C$21:$M$176,5,0))*AH800</f>
        <v>0</v>
      </c>
      <c r="AJ800" s="166">
        <f t="shared" si="363"/>
        <v>0</v>
      </c>
      <c r="AK800" s="165">
        <f>(VLOOKUP(B800,'P2 Origin'!$C$21:$M$176,6,0))*AJ800</f>
        <v>0</v>
      </c>
      <c r="AL800" s="166">
        <f t="shared" si="348"/>
        <v>0</v>
      </c>
      <c r="AM800" s="165">
        <f>(VLOOKUP($B800,'P2 Origin'!$C$21:$M$176,7,0))*AL800</f>
        <v>0</v>
      </c>
      <c r="AN800" s="166">
        <f t="shared" si="349"/>
        <v>39</v>
      </c>
      <c r="AO800" s="165">
        <f>(VLOOKUP($B800,'P2 Origin'!$C$21:$M$176,8,0))*AN800</f>
        <v>0</v>
      </c>
      <c r="AP800" s="166">
        <f t="shared" si="350"/>
        <v>0</v>
      </c>
      <c r="AQ800" s="165">
        <f>(VLOOKUP($B800,'P2 Origin'!$C$21:$M$176,9,0))*AP800</f>
        <v>0</v>
      </c>
      <c r="AR800" s="155">
        <f t="shared" si="351"/>
        <v>1</v>
      </c>
      <c r="AS800" s="164">
        <f>(VLOOKUP(B800,'P2 Origin'!$C$21:$M$176,10,0))*K800</f>
        <v>0</v>
      </c>
      <c r="AT800" s="164">
        <f>(VLOOKUP(B800,'P2 Origin'!$C$21:$M$176,11,0))*J800</f>
        <v>0</v>
      </c>
      <c r="AU800" s="167">
        <v>39</v>
      </c>
      <c r="AV800" s="168">
        <v>39</v>
      </c>
      <c r="AW800" s="169">
        <v>0</v>
      </c>
      <c r="AX800" s="170">
        <f>IF(AU800&gt;=0.1,'P3 Bureaumarge zee- en luchtvr.'!$D$12,0)</f>
        <v>0</v>
      </c>
      <c r="AY800" s="163">
        <f t="shared" si="352"/>
        <v>0</v>
      </c>
      <c r="AZ800" s="157" t="str">
        <f>VLOOKUP(D800,'P4 Destination'!$C$21:$O$176,13,0)</f>
        <v>USD</v>
      </c>
      <c r="BA800" s="164">
        <f t="shared" si="353"/>
        <v>0</v>
      </c>
      <c r="BB800" s="171">
        <f>IF(AU800&gt;0.1,(VLOOKUP(D800,'P4 Destination'!$C$21:$M$176,3,0))*I800,0)</f>
        <v>0</v>
      </c>
      <c r="BC800" s="172">
        <f t="shared" si="354"/>
        <v>0</v>
      </c>
      <c r="BD800" s="171">
        <f>(VLOOKUP($D800,'P4 Destination'!$C$21:$M$176,4,0))*BC800</f>
        <v>0</v>
      </c>
      <c r="BE800" s="172">
        <f t="shared" si="355"/>
        <v>0</v>
      </c>
      <c r="BF800" s="171">
        <f>(VLOOKUP($D800,'P4 Destination'!$C$21:$M$176,5,0))*BE800</f>
        <v>0</v>
      </c>
      <c r="BG800" s="172">
        <f t="shared" si="356"/>
        <v>0</v>
      </c>
      <c r="BH800" s="171">
        <f>(VLOOKUP($D800,'P4 Destination'!$C$21:$M$176,6,0))*BG800</f>
        <v>0</v>
      </c>
      <c r="BI800" s="172">
        <f t="shared" si="357"/>
        <v>0</v>
      </c>
      <c r="BJ800" s="171">
        <f>(VLOOKUP($D800,'P4 Destination'!$C$21:$M$176,7,0))*BI800</f>
        <v>0</v>
      </c>
      <c r="BK800" s="172">
        <f t="shared" si="358"/>
        <v>39</v>
      </c>
      <c r="BL800" s="171">
        <f>(VLOOKUP($D800,'P4 Destination'!$C$21:$M$176,8,0))*BK800</f>
        <v>0</v>
      </c>
      <c r="BM800" s="172">
        <f t="shared" si="359"/>
        <v>0</v>
      </c>
      <c r="BN800" s="171">
        <f>(VLOOKUP($D800,'P4 Destination'!$C$21:$M$176,9,0))*BM800</f>
        <v>0</v>
      </c>
      <c r="BO800" s="154">
        <f t="shared" si="360"/>
        <v>1</v>
      </c>
      <c r="BP800" s="171">
        <f>(VLOOKUP(D800,'P4 Destination'!$C$21:$M$176,10,0))*K800</f>
        <v>0</v>
      </c>
      <c r="BQ800" s="171">
        <f>(VLOOKUP(D800,'P4 Destination'!$C$21:$M$176,11,0))*J800</f>
        <v>0</v>
      </c>
      <c r="BR800" s="173">
        <f t="shared" si="361"/>
        <v>0</v>
      </c>
      <c r="BS800" s="173">
        <f>(AV800*2500)*'P6 Verzekering'!$E$11</f>
        <v>0</v>
      </c>
      <c r="BT800" s="173">
        <f>(AW800*2500)*'P6 Verzekering'!$E$12</f>
        <v>0</v>
      </c>
      <c r="BU800" s="173">
        <f>(L800*2500)*'P6 Verzekering'!$E$13</f>
        <v>0</v>
      </c>
      <c r="BV800" s="173">
        <f t="shared" si="362"/>
        <v>0</v>
      </c>
      <c r="BW800"/>
      <c r="BX800"/>
    </row>
    <row r="801" spans="1:76">
      <c r="A801" s="152" t="s">
        <v>2565</v>
      </c>
      <c r="B801" s="152" t="s">
        <v>219</v>
      </c>
      <c r="C801" s="152" t="s">
        <v>219</v>
      </c>
      <c r="D801" s="152" t="s">
        <v>320</v>
      </c>
      <c r="E801" s="152" t="s">
        <v>319</v>
      </c>
      <c r="F801" s="153">
        <f t="shared" si="336"/>
        <v>28</v>
      </c>
      <c r="G801" s="154">
        <v>1</v>
      </c>
      <c r="H801" s="154">
        <f>IFERROR(VLOOKUP(B801,'P2 Origin'!$C$21:$Q$176,15,FALSE),0)</f>
        <v>0</v>
      </c>
      <c r="I801" s="154">
        <f>IFERROR(VLOOKUP(D801,'P4 Destination'!$C$21:$Q$176,15,FALSE),0)</f>
        <v>0</v>
      </c>
      <c r="J801" s="155">
        <v>1</v>
      </c>
      <c r="K801" s="155"/>
      <c r="L801" s="156">
        <v>0</v>
      </c>
      <c r="M801" s="155">
        <v>0</v>
      </c>
      <c r="N801" s="155">
        <v>0</v>
      </c>
      <c r="O801" s="157">
        <f t="shared" si="337"/>
        <v>0</v>
      </c>
      <c r="P801" s="158">
        <f t="shared" si="338"/>
        <v>0</v>
      </c>
      <c r="Q801" s="159">
        <f>IFERROR(VLOOKUP(N801,'P1 Intra-Europees'!$A$15:$H$25,3,0),0)*P801</f>
        <v>0</v>
      </c>
      <c r="R801" s="160">
        <f t="shared" si="339"/>
        <v>0</v>
      </c>
      <c r="S801" s="159">
        <f>IFERROR(VLOOKUP(N801,'P1 Intra-Europees'!$A$15:$H$25,4,0),0)*R801</f>
        <v>0</v>
      </c>
      <c r="T801" s="160">
        <f t="shared" si="340"/>
        <v>0</v>
      </c>
      <c r="U801" s="159">
        <f>IFERROR(VLOOKUP(N801,'P1 Intra-Europees'!$A$15:$H$25,5,0),0)*T801</f>
        <v>0</v>
      </c>
      <c r="V801" s="160">
        <f t="shared" si="341"/>
        <v>0</v>
      </c>
      <c r="W801" s="159">
        <f>IFERROR(VLOOKUP(N801,'P1 Intra-Europees'!$A$15:$H$25,6,0),0)*V801</f>
        <v>0</v>
      </c>
      <c r="X801" s="160">
        <f t="shared" si="342"/>
        <v>0</v>
      </c>
      <c r="Y801" s="159">
        <f>IFERROR(VLOOKUP(N801,'P1 Intra-Europees'!$A$15:$H$25,7,0),0)*X801</f>
        <v>0</v>
      </c>
      <c r="Z801" s="161">
        <f t="shared" si="343"/>
        <v>0</v>
      </c>
      <c r="AA801" s="162">
        <f>IFERROR(VLOOKUP(N801,'P1 Intra-Europees'!$A$15:$H$25,8,0),0)*Z801</f>
        <v>0</v>
      </c>
      <c r="AB801" s="163">
        <f t="shared" si="344"/>
        <v>0</v>
      </c>
      <c r="AC801" s="157" t="str">
        <f>VLOOKUP(B801,'P2 Origin'!$C$21:$O$176,13,0)</f>
        <v>EUR</v>
      </c>
      <c r="AD801" s="164">
        <f t="shared" si="345"/>
        <v>0</v>
      </c>
      <c r="AE801" s="165">
        <f>IF(AU801&gt;0.1,VLOOKUP(B801,'P2 Origin'!$C$21:$M$176,3,0)*H801,0)</f>
        <v>0</v>
      </c>
      <c r="AF801" s="166">
        <f t="shared" si="346"/>
        <v>0</v>
      </c>
      <c r="AG801" s="165">
        <f>(VLOOKUP(B801,'P2 Origin'!$C$21:$M$176,4,0))*AF801</f>
        <v>0</v>
      </c>
      <c r="AH801" s="166">
        <f t="shared" si="347"/>
        <v>0</v>
      </c>
      <c r="AI801" s="165">
        <f>(VLOOKUP(B801,'P2 Origin'!$C$21:$M$176,5,0))*AH801</f>
        <v>0</v>
      </c>
      <c r="AJ801" s="166">
        <f t="shared" si="363"/>
        <v>0</v>
      </c>
      <c r="AK801" s="165">
        <f>(VLOOKUP(B801,'P2 Origin'!$C$21:$M$176,6,0))*AJ801</f>
        <v>0</v>
      </c>
      <c r="AL801" s="166">
        <f t="shared" si="348"/>
        <v>28</v>
      </c>
      <c r="AM801" s="165">
        <f>(VLOOKUP($B801,'P2 Origin'!$C$21:$M$176,7,0))*AL801</f>
        <v>0</v>
      </c>
      <c r="AN801" s="166">
        <f t="shared" si="349"/>
        <v>0</v>
      </c>
      <c r="AO801" s="165">
        <f>(VLOOKUP($B801,'P2 Origin'!$C$21:$M$176,8,0))*AN801</f>
        <v>0</v>
      </c>
      <c r="AP801" s="166">
        <f t="shared" si="350"/>
        <v>0</v>
      </c>
      <c r="AQ801" s="165">
        <f>(VLOOKUP($B801,'P2 Origin'!$C$21:$M$176,9,0))*AP801</f>
        <v>0</v>
      </c>
      <c r="AR801" s="155">
        <f t="shared" si="351"/>
        <v>1</v>
      </c>
      <c r="AS801" s="164">
        <f>(VLOOKUP(B801,'P2 Origin'!$C$21:$M$176,10,0))*K801</f>
        <v>0</v>
      </c>
      <c r="AT801" s="164">
        <f>(VLOOKUP(B801,'P2 Origin'!$C$21:$M$176,11,0))*J801</f>
        <v>0</v>
      </c>
      <c r="AU801" s="167">
        <v>28</v>
      </c>
      <c r="AV801" s="168">
        <v>28</v>
      </c>
      <c r="AW801" s="169">
        <v>0</v>
      </c>
      <c r="AX801" s="170">
        <f>IF(AU801&gt;=0.1,'P3 Bureaumarge zee- en luchtvr.'!$D$12,0)</f>
        <v>0</v>
      </c>
      <c r="AY801" s="163">
        <f t="shared" si="352"/>
        <v>0</v>
      </c>
      <c r="AZ801" s="157" t="str">
        <f>VLOOKUP(D801,'P4 Destination'!$C$21:$O$176,13,0)</f>
        <v>USD</v>
      </c>
      <c r="BA801" s="164">
        <f t="shared" si="353"/>
        <v>0</v>
      </c>
      <c r="BB801" s="171">
        <f>IF(AU801&gt;0.1,(VLOOKUP(D801,'P4 Destination'!$C$21:$M$176,3,0))*I801,0)</f>
        <v>0</v>
      </c>
      <c r="BC801" s="172">
        <f t="shared" si="354"/>
        <v>0</v>
      </c>
      <c r="BD801" s="171">
        <f>(VLOOKUP($D801,'P4 Destination'!$C$21:$M$176,4,0))*BC801</f>
        <v>0</v>
      </c>
      <c r="BE801" s="172">
        <f t="shared" si="355"/>
        <v>0</v>
      </c>
      <c r="BF801" s="171">
        <f>(VLOOKUP($D801,'P4 Destination'!$C$21:$M$176,5,0))*BE801</f>
        <v>0</v>
      </c>
      <c r="BG801" s="172">
        <f t="shared" si="356"/>
        <v>0</v>
      </c>
      <c r="BH801" s="171">
        <f>(VLOOKUP($D801,'P4 Destination'!$C$21:$M$176,6,0))*BG801</f>
        <v>0</v>
      </c>
      <c r="BI801" s="172">
        <f t="shared" si="357"/>
        <v>28</v>
      </c>
      <c r="BJ801" s="171">
        <f>(VLOOKUP($D801,'P4 Destination'!$C$21:$M$176,7,0))*BI801</f>
        <v>0</v>
      </c>
      <c r="BK801" s="172">
        <f t="shared" si="358"/>
        <v>0</v>
      </c>
      <c r="BL801" s="171">
        <f>(VLOOKUP($D801,'P4 Destination'!$C$21:$M$176,8,0))*BK801</f>
        <v>0</v>
      </c>
      <c r="BM801" s="172">
        <f t="shared" si="359"/>
        <v>0</v>
      </c>
      <c r="BN801" s="171">
        <f>(VLOOKUP($D801,'P4 Destination'!$C$21:$M$176,9,0))*BM801</f>
        <v>0</v>
      </c>
      <c r="BO801" s="154">
        <f t="shared" si="360"/>
        <v>1</v>
      </c>
      <c r="BP801" s="171">
        <f>(VLOOKUP(D801,'P4 Destination'!$C$21:$M$176,10,0))*K801</f>
        <v>0</v>
      </c>
      <c r="BQ801" s="171">
        <f>(VLOOKUP(D801,'P4 Destination'!$C$21:$M$176,11,0))*J801</f>
        <v>0</v>
      </c>
      <c r="BR801" s="173">
        <f t="shared" si="361"/>
        <v>0</v>
      </c>
      <c r="BS801" s="173">
        <f>(AV801*2500)*'P6 Verzekering'!$E$11</f>
        <v>0</v>
      </c>
      <c r="BT801" s="173">
        <f>(AW801*2500)*'P6 Verzekering'!$E$12</f>
        <v>0</v>
      </c>
      <c r="BU801" s="173">
        <f>(L801*2500)*'P6 Verzekering'!$E$13</f>
        <v>0</v>
      </c>
      <c r="BV801" s="173">
        <f t="shared" si="362"/>
        <v>0</v>
      </c>
      <c r="BW801"/>
      <c r="BX801"/>
    </row>
    <row r="802" spans="1:76">
      <c r="A802" s="152" t="s">
        <v>2568</v>
      </c>
      <c r="B802" s="152" t="s">
        <v>219</v>
      </c>
      <c r="C802" s="152" t="s">
        <v>219</v>
      </c>
      <c r="D802" s="152" t="s">
        <v>320</v>
      </c>
      <c r="E802" s="152" t="s">
        <v>319</v>
      </c>
      <c r="F802" s="153">
        <f t="shared" si="336"/>
        <v>29</v>
      </c>
      <c r="G802" s="154">
        <v>1</v>
      </c>
      <c r="H802" s="154">
        <f>IFERROR(VLOOKUP(B802,'P2 Origin'!$C$21:$Q$176,15,FALSE),0)</f>
        <v>0</v>
      </c>
      <c r="I802" s="154">
        <f>IFERROR(VLOOKUP(D802,'P4 Destination'!$C$21:$Q$176,15,FALSE),0)</f>
        <v>0</v>
      </c>
      <c r="J802" s="155">
        <v>1</v>
      </c>
      <c r="K802" s="155"/>
      <c r="L802" s="156">
        <v>0</v>
      </c>
      <c r="M802" s="155">
        <v>0</v>
      </c>
      <c r="N802" s="155">
        <v>0</v>
      </c>
      <c r="O802" s="157">
        <f t="shared" si="337"/>
        <v>0</v>
      </c>
      <c r="P802" s="158">
        <f t="shared" si="338"/>
        <v>0</v>
      </c>
      <c r="Q802" s="159">
        <f>IFERROR(VLOOKUP(N802,'P1 Intra-Europees'!$A$15:$H$25,3,0),0)*P802</f>
        <v>0</v>
      </c>
      <c r="R802" s="160">
        <f t="shared" si="339"/>
        <v>0</v>
      </c>
      <c r="S802" s="159">
        <f>IFERROR(VLOOKUP(N802,'P1 Intra-Europees'!$A$15:$H$25,4,0),0)*R802</f>
        <v>0</v>
      </c>
      <c r="T802" s="160">
        <f t="shared" si="340"/>
        <v>0</v>
      </c>
      <c r="U802" s="159">
        <f>IFERROR(VLOOKUP(N802,'P1 Intra-Europees'!$A$15:$H$25,5,0),0)*T802</f>
        <v>0</v>
      </c>
      <c r="V802" s="160">
        <f t="shared" si="341"/>
        <v>0</v>
      </c>
      <c r="W802" s="159">
        <f>IFERROR(VLOOKUP(N802,'P1 Intra-Europees'!$A$15:$H$25,6,0),0)*V802</f>
        <v>0</v>
      </c>
      <c r="X802" s="160">
        <f t="shared" si="342"/>
        <v>0</v>
      </c>
      <c r="Y802" s="159">
        <f>IFERROR(VLOOKUP(N802,'P1 Intra-Europees'!$A$15:$H$25,7,0),0)*X802</f>
        <v>0</v>
      </c>
      <c r="Z802" s="161">
        <f t="shared" si="343"/>
        <v>0</v>
      </c>
      <c r="AA802" s="162">
        <f>IFERROR(VLOOKUP(N802,'P1 Intra-Europees'!$A$15:$H$25,8,0),0)*Z802</f>
        <v>0</v>
      </c>
      <c r="AB802" s="163">
        <f t="shared" si="344"/>
        <v>0</v>
      </c>
      <c r="AC802" s="157" t="str">
        <f>VLOOKUP(B802,'P2 Origin'!$C$21:$O$176,13,0)</f>
        <v>EUR</v>
      </c>
      <c r="AD802" s="164">
        <f t="shared" si="345"/>
        <v>0</v>
      </c>
      <c r="AE802" s="165">
        <f>IF(AU802&gt;0.1,VLOOKUP(B802,'P2 Origin'!$C$21:$M$176,3,0)*H802,0)</f>
        <v>0</v>
      </c>
      <c r="AF802" s="166">
        <f t="shared" si="346"/>
        <v>0</v>
      </c>
      <c r="AG802" s="165">
        <f>(VLOOKUP(B802,'P2 Origin'!$C$21:$M$176,4,0))*AF802</f>
        <v>0</v>
      </c>
      <c r="AH802" s="166">
        <f t="shared" si="347"/>
        <v>0</v>
      </c>
      <c r="AI802" s="165">
        <f>(VLOOKUP(B802,'P2 Origin'!$C$21:$M$176,5,0))*AH802</f>
        <v>0</v>
      </c>
      <c r="AJ802" s="166">
        <f t="shared" si="363"/>
        <v>0</v>
      </c>
      <c r="AK802" s="165">
        <f>(VLOOKUP(B802,'P2 Origin'!$C$21:$M$176,6,0))*AJ802</f>
        <v>0</v>
      </c>
      <c r="AL802" s="166">
        <f t="shared" si="348"/>
        <v>29</v>
      </c>
      <c r="AM802" s="165">
        <f>(VLOOKUP($B802,'P2 Origin'!$C$21:$M$176,7,0))*AL802</f>
        <v>0</v>
      </c>
      <c r="AN802" s="166">
        <f t="shared" si="349"/>
        <v>0</v>
      </c>
      <c r="AO802" s="165">
        <f>(VLOOKUP($B802,'P2 Origin'!$C$21:$M$176,8,0))*AN802</f>
        <v>0</v>
      </c>
      <c r="AP802" s="166">
        <f t="shared" si="350"/>
        <v>0</v>
      </c>
      <c r="AQ802" s="165">
        <f>(VLOOKUP($B802,'P2 Origin'!$C$21:$M$176,9,0))*AP802</f>
        <v>0</v>
      </c>
      <c r="AR802" s="155">
        <f t="shared" si="351"/>
        <v>1</v>
      </c>
      <c r="AS802" s="164">
        <f>(VLOOKUP(B802,'P2 Origin'!$C$21:$M$176,10,0))*K802</f>
        <v>0</v>
      </c>
      <c r="AT802" s="164">
        <f>(VLOOKUP(B802,'P2 Origin'!$C$21:$M$176,11,0))*J802</f>
        <v>0</v>
      </c>
      <c r="AU802" s="167">
        <v>29</v>
      </c>
      <c r="AV802" s="168">
        <v>29</v>
      </c>
      <c r="AW802" s="169">
        <v>0</v>
      </c>
      <c r="AX802" s="170">
        <f>IF(AU802&gt;=0.1,'P3 Bureaumarge zee- en luchtvr.'!$D$12,0)</f>
        <v>0</v>
      </c>
      <c r="AY802" s="163">
        <f t="shared" si="352"/>
        <v>0</v>
      </c>
      <c r="AZ802" s="157" t="str">
        <f>VLOOKUP(D802,'P4 Destination'!$C$21:$O$176,13,0)</f>
        <v>USD</v>
      </c>
      <c r="BA802" s="164">
        <f t="shared" si="353"/>
        <v>0</v>
      </c>
      <c r="BB802" s="171">
        <f>IF(AU802&gt;0.1,(VLOOKUP(D802,'P4 Destination'!$C$21:$M$176,3,0))*I802,0)</f>
        <v>0</v>
      </c>
      <c r="BC802" s="172">
        <f t="shared" si="354"/>
        <v>0</v>
      </c>
      <c r="BD802" s="171">
        <f>(VLOOKUP($D802,'P4 Destination'!$C$21:$M$176,4,0))*BC802</f>
        <v>0</v>
      </c>
      <c r="BE802" s="172">
        <f t="shared" si="355"/>
        <v>0</v>
      </c>
      <c r="BF802" s="171">
        <f>(VLOOKUP($D802,'P4 Destination'!$C$21:$M$176,5,0))*BE802</f>
        <v>0</v>
      </c>
      <c r="BG802" s="172">
        <f t="shared" si="356"/>
        <v>0</v>
      </c>
      <c r="BH802" s="171">
        <f>(VLOOKUP($D802,'P4 Destination'!$C$21:$M$176,6,0))*BG802</f>
        <v>0</v>
      </c>
      <c r="BI802" s="172">
        <f t="shared" si="357"/>
        <v>29</v>
      </c>
      <c r="BJ802" s="171">
        <f>(VLOOKUP($D802,'P4 Destination'!$C$21:$M$176,7,0))*BI802</f>
        <v>0</v>
      </c>
      <c r="BK802" s="172">
        <f t="shared" si="358"/>
        <v>0</v>
      </c>
      <c r="BL802" s="171">
        <f>(VLOOKUP($D802,'P4 Destination'!$C$21:$M$176,8,0))*BK802</f>
        <v>0</v>
      </c>
      <c r="BM802" s="172">
        <f t="shared" si="359"/>
        <v>0</v>
      </c>
      <c r="BN802" s="171">
        <f>(VLOOKUP($D802,'P4 Destination'!$C$21:$M$176,9,0))*BM802</f>
        <v>0</v>
      </c>
      <c r="BO802" s="154">
        <f t="shared" si="360"/>
        <v>1</v>
      </c>
      <c r="BP802" s="171">
        <f>(VLOOKUP(D802,'P4 Destination'!$C$21:$M$176,10,0))*K802</f>
        <v>0</v>
      </c>
      <c r="BQ802" s="171">
        <f>(VLOOKUP(D802,'P4 Destination'!$C$21:$M$176,11,0))*J802</f>
        <v>0</v>
      </c>
      <c r="BR802" s="173">
        <f t="shared" si="361"/>
        <v>0</v>
      </c>
      <c r="BS802" s="173">
        <f>(AV802*2500)*'P6 Verzekering'!$E$11</f>
        <v>0</v>
      </c>
      <c r="BT802" s="173">
        <f>(AW802*2500)*'P6 Verzekering'!$E$12</f>
        <v>0</v>
      </c>
      <c r="BU802" s="173">
        <f>(L802*2500)*'P6 Verzekering'!$E$13</f>
        <v>0</v>
      </c>
      <c r="BV802" s="173">
        <f t="shared" si="362"/>
        <v>0</v>
      </c>
      <c r="BW802"/>
      <c r="BX802"/>
    </row>
    <row r="803" spans="1:76" ht="14.45" customHeight="1">
      <c r="A803" s="152" t="s">
        <v>2569</v>
      </c>
      <c r="B803" s="152" t="s">
        <v>219</v>
      </c>
      <c r="C803" s="152" t="s">
        <v>219</v>
      </c>
      <c r="D803" s="152" t="s">
        <v>320</v>
      </c>
      <c r="E803" s="152" t="s">
        <v>319</v>
      </c>
      <c r="F803" s="153">
        <f t="shared" si="336"/>
        <v>30</v>
      </c>
      <c r="G803" s="154">
        <v>1</v>
      </c>
      <c r="H803" s="154">
        <f>IFERROR(VLOOKUP(B803,'P2 Origin'!$C$21:$Q$176,15,FALSE),0)</f>
        <v>0</v>
      </c>
      <c r="I803" s="154">
        <f>IFERROR(VLOOKUP(D803,'P4 Destination'!$C$21:$Q$176,15,FALSE),0)</f>
        <v>0</v>
      </c>
      <c r="J803" s="155">
        <v>1</v>
      </c>
      <c r="K803" s="155"/>
      <c r="L803" s="156">
        <v>0</v>
      </c>
      <c r="M803" s="155">
        <v>0</v>
      </c>
      <c r="N803" s="155">
        <v>0</v>
      </c>
      <c r="O803" s="157">
        <f t="shared" si="337"/>
        <v>0</v>
      </c>
      <c r="P803" s="158">
        <f t="shared" si="338"/>
        <v>0</v>
      </c>
      <c r="Q803" s="159">
        <f>IFERROR(VLOOKUP(N803,'P1 Intra-Europees'!$A$15:$H$25,3,0),0)*P803</f>
        <v>0</v>
      </c>
      <c r="R803" s="160">
        <f t="shared" si="339"/>
        <v>0</v>
      </c>
      <c r="S803" s="159">
        <f>IFERROR(VLOOKUP(N803,'P1 Intra-Europees'!$A$15:$H$25,4,0),0)*R803</f>
        <v>0</v>
      </c>
      <c r="T803" s="160">
        <f t="shared" si="340"/>
        <v>0</v>
      </c>
      <c r="U803" s="159">
        <f>IFERROR(VLOOKUP(N803,'P1 Intra-Europees'!$A$15:$H$25,5,0),0)*T803</f>
        <v>0</v>
      </c>
      <c r="V803" s="160">
        <f t="shared" si="341"/>
        <v>0</v>
      </c>
      <c r="W803" s="159">
        <f>IFERROR(VLOOKUP(N803,'P1 Intra-Europees'!$A$15:$H$25,6,0),0)*V803</f>
        <v>0</v>
      </c>
      <c r="X803" s="160">
        <f t="shared" si="342"/>
        <v>0</v>
      </c>
      <c r="Y803" s="159">
        <f>IFERROR(VLOOKUP(N803,'P1 Intra-Europees'!$A$15:$H$25,7,0),0)*X803</f>
        <v>0</v>
      </c>
      <c r="Z803" s="161">
        <f t="shared" si="343"/>
        <v>0</v>
      </c>
      <c r="AA803" s="162">
        <f>IFERROR(VLOOKUP(N803,'P1 Intra-Europees'!$A$15:$H$25,8,0),0)*Z803</f>
        <v>0</v>
      </c>
      <c r="AB803" s="163">
        <f t="shared" si="344"/>
        <v>0</v>
      </c>
      <c r="AC803" s="157" t="str">
        <f>VLOOKUP(B803,'P2 Origin'!$C$21:$O$176,13,0)</f>
        <v>EUR</v>
      </c>
      <c r="AD803" s="164">
        <f t="shared" si="345"/>
        <v>0</v>
      </c>
      <c r="AE803" s="165">
        <f>IF(AU803&gt;0.1,VLOOKUP(B803,'P2 Origin'!$C$21:$M$176,3,0)*H803,0)</f>
        <v>0</v>
      </c>
      <c r="AF803" s="166">
        <f t="shared" si="346"/>
        <v>0</v>
      </c>
      <c r="AG803" s="165">
        <f>(VLOOKUP(B803,'P2 Origin'!$C$21:$M$176,4,0))*AF803</f>
        <v>0</v>
      </c>
      <c r="AH803" s="166">
        <f t="shared" si="347"/>
        <v>0</v>
      </c>
      <c r="AI803" s="165">
        <f>(VLOOKUP(B803,'P2 Origin'!$C$21:$M$176,5,0))*AH803</f>
        <v>0</v>
      </c>
      <c r="AJ803" s="166">
        <f t="shared" si="363"/>
        <v>0</v>
      </c>
      <c r="AK803" s="165">
        <f>(VLOOKUP(B803,'P2 Origin'!$C$21:$M$176,6,0))*AJ803</f>
        <v>0</v>
      </c>
      <c r="AL803" s="166">
        <f t="shared" si="348"/>
        <v>30</v>
      </c>
      <c r="AM803" s="165">
        <f>(VLOOKUP($B803,'P2 Origin'!$C$21:$M$176,7,0))*AL803</f>
        <v>0</v>
      </c>
      <c r="AN803" s="166">
        <f t="shared" si="349"/>
        <v>0</v>
      </c>
      <c r="AO803" s="165">
        <f>(VLOOKUP($B803,'P2 Origin'!$C$21:$M$176,8,0))*AN803</f>
        <v>0</v>
      </c>
      <c r="AP803" s="166">
        <f t="shared" si="350"/>
        <v>0</v>
      </c>
      <c r="AQ803" s="165">
        <f>(VLOOKUP($B803,'P2 Origin'!$C$21:$M$176,9,0))*AP803</f>
        <v>0</v>
      </c>
      <c r="AR803" s="155">
        <f t="shared" si="351"/>
        <v>1</v>
      </c>
      <c r="AS803" s="164">
        <f>(VLOOKUP(B803,'P2 Origin'!$C$21:$M$176,10,0))*K803</f>
        <v>0</v>
      </c>
      <c r="AT803" s="164">
        <f>(VLOOKUP(B803,'P2 Origin'!$C$21:$M$176,11,0))*J803</f>
        <v>0</v>
      </c>
      <c r="AU803" s="167">
        <v>30</v>
      </c>
      <c r="AV803" s="168">
        <v>30</v>
      </c>
      <c r="AW803" s="169">
        <v>0</v>
      </c>
      <c r="AX803" s="170">
        <f>IF(AU803&gt;=0.1,'P3 Bureaumarge zee- en luchtvr.'!$D$12,0)</f>
        <v>0</v>
      </c>
      <c r="AY803" s="163">
        <f t="shared" si="352"/>
        <v>0</v>
      </c>
      <c r="AZ803" s="157" t="str">
        <f>VLOOKUP(D803,'P4 Destination'!$C$21:$O$176,13,0)</f>
        <v>USD</v>
      </c>
      <c r="BA803" s="164">
        <f t="shared" si="353"/>
        <v>0</v>
      </c>
      <c r="BB803" s="171">
        <f>IF(AU803&gt;0.1,(VLOOKUP(D803,'P4 Destination'!$C$21:$M$176,3,0))*I803,0)</f>
        <v>0</v>
      </c>
      <c r="BC803" s="172">
        <f t="shared" si="354"/>
        <v>0</v>
      </c>
      <c r="BD803" s="171">
        <f>(VLOOKUP($D803,'P4 Destination'!$C$21:$M$176,4,0))*BC803</f>
        <v>0</v>
      </c>
      <c r="BE803" s="172">
        <f t="shared" si="355"/>
        <v>0</v>
      </c>
      <c r="BF803" s="171">
        <f>(VLOOKUP($D803,'P4 Destination'!$C$21:$M$176,5,0))*BE803</f>
        <v>0</v>
      </c>
      <c r="BG803" s="172">
        <f t="shared" si="356"/>
        <v>0</v>
      </c>
      <c r="BH803" s="171">
        <f>(VLOOKUP($D803,'P4 Destination'!$C$21:$M$176,6,0))*BG803</f>
        <v>0</v>
      </c>
      <c r="BI803" s="172">
        <f t="shared" si="357"/>
        <v>30</v>
      </c>
      <c r="BJ803" s="171">
        <f>(VLOOKUP($D803,'P4 Destination'!$C$21:$M$176,7,0))*BI803</f>
        <v>0</v>
      </c>
      <c r="BK803" s="172">
        <f t="shared" si="358"/>
        <v>0</v>
      </c>
      <c r="BL803" s="171">
        <f>(VLOOKUP($D803,'P4 Destination'!$C$21:$M$176,8,0))*BK803</f>
        <v>0</v>
      </c>
      <c r="BM803" s="172">
        <f t="shared" si="359"/>
        <v>0</v>
      </c>
      <c r="BN803" s="171">
        <f>(VLOOKUP($D803,'P4 Destination'!$C$21:$M$176,9,0))*BM803</f>
        <v>0</v>
      </c>
      <c r="BO803" s="154">
        <f t="shared" si="360"/>
        <v>1</v>
      </c>
      <c r="BP803" s="171">
        <f>(VLOOKUP(D803,'P4 Destination'!$C$21:$M$176,10,0))*K803</f>
        <v>0</v>
      </c>
      <c r="BQ803" s="171">
        <f>(VLOOKUP(D803,'P4 Destination'!$C$21:$M$176,11,0))*J803</f>
        <v>0</v>
      </c>
      <c r="BR803" s="173">
        <f t="shared" si="361"/>
        <v>0</v>
      </c>
      <c r="BS803" s="173">
        <f>(AV803*2500)*'P6 Verzekering'!$E$11</f>
        <v>0</v>
      </c>
      <c r="BT803" s="173">
        <f>(AW803*2500)*'P6 Verzekering'!$E$12</f>
        <v>0</v>
      </c>
      <c r="BU803" s="173">
        <f>(L803*2500)*'P6 Verzekering'!$E$13</f>
        <v>0</v>
      </c>
      <c r="BV803" s="173">
        <f t="shared" si="362"/>
        <v>0</v>
      </c>
      <c r="BW803"/>
      <c r="BX803"/>
    </row>
    <row r="804" spans="1:76">
      <c r="A804" s="152" t="s">
        <v>2570</v>
      </c>
      <c r="B804" s="152" t="s">
        <v>219</v>
      </c>
      <c r="C804" s="152" t="s">
        <v>219</v>
      </c>
      <c r="D804" s="152" t="s">
        <v>320</v>
      </c>
      <c r="E804" s="152" t="s">
        <v>319</v>
      </c>
      <c r="F804" s="153">
        <f t="shared" si="336"/>
        <v>30</v>
      </c>
      <c r="G804" s="154">
        <v>1</v>
      </c>
      <c r="H804" s="154">
        <f>IFERROR(VLOOKUP(B804,'P2 Origin'!$C$21:$Q$176,15,FALSE),0)</f>
        <v>0</v>
      </c>
      <c r="I804" s="154">
        <f>IFERROR(VLOOKUP(D804,'P4 Destination'!$C$21:$Q$176,15,FALSE),0)</f>
        <v>0</v>
      </c>
      <c r="J804" s="155">
        <v>1</v>
      </c>
      <c r="K804" s="155"/>
      <c r="L804" s="156">
        <v>0</v>
      </c>
      <c r="M804" s="155">
        <v>0</v>
      </c>
      <c r="N804" s="155">
        <v>0</v>
      </c>
      <c r="O804" s="157">
        <f t="shared" si="337"/>
        <v>0</v>
      </c>
      <c r="P804" s="158">
        <f t="shared" si="338"/>
        <v>0</v>
      </c>
      <c r="Q804" s="159">
        <f>IFERROR(VLOOKUP(N804,'P1 Intra-Europees'!$A$15:$H$25,3,0),0)*P804</f>
        <v>0</v>
      </c>
      <c r="R804" s="160">
        <f t="shared" si="339"/>
        <v>0</v>
      </c>
      <c r="S804" s="159">
        <f>IFERROR(VLOOKUP(N804,'P1 Intra-Europees'!$A$15:$H$25,4,0),0)*R804</f>
        <v>0</v>
      </c>
      <c r="T804" s="160">
        <f t="shared" si="340"/>
        <v>0</v>
      </c>
      <c r="U804" s="159">
        <f>IFERROR(VLOOKUP(N804,'P1 Intra-Europees'!$A$15:$H$25,5,0),0)*T804</f>
        <v>0</v>
      </c>
      <c r="V804" s="160">
        <f t="shared" si="341"/>
        <v>0</v>
      </c>
      <c r="W804" s="159">
        <f>IFERROR(VLOOKUP(N804,'P1 Intra-Europees'!$A$15:$H$25,6,0),0)*V804</f>
        <v>0</v>
      </c>
      <c r="X804" s="160">
        <f t="shared" si="342"/>
        <v>0</v>
      </c>
      <c r="Y804" s="159">
        <f>IFERROR(VLOOKUP(N804,'P1 Intra-Europees'!$A$15:$H$25,7,0),0)*X804</f>
        <v>0</v>
      </c>
      <c r="Z804" s="161">
        <f t="shared" si="343"/>
        <v>0</v>
      </c>
      <c r="AA804" s="162">
        <f>IFERROR(VLOOKUP(N804,'P1 Intra-Europees'!$A$15:$H$25,8,0),0)*Z804</f>
        <v>0</v>
      </c>
      <c r="AB804" s="163">
        <f t="shared" si="344"/>
        <v>0</v>
      </c>
      <c r="AC804" s="157" t="str">
        <f>VLOOKUP(B804,'P2 Origin'!$C$21:$O$176,13,0)</f>
        <v>EUR</v>
      </c>
      <c r="AD804" s="164">
        <f t="shared" si="345"/>
        <v>0</v>
      </c>
      <c r="AE804" s="165">
        <f>IF(AU804&gt;0.1,VLOOKUP(B804,'P2 Origin'!$C$21:$M$176,3,0)*H804,0)</f>
        <v>0</v>
      </c>
      <c r="AF804" s="166">
        <f t="shared" si="346"/>
        <v>0</v>
      </c>
      <c r="AG804" s="165">
        <f>(VLOOKUP(B804,'P2 Origin'!$C$21:$M$176,4,0))*AF804</f>
        <v>0</v>
      </c>
      <c r="AH804" s="166">
        <f t="shared" si="347"/>
        <v>0</v>
      </c>
      <c r="AI804" s="165">
        <f>(VLOOKUP(B804,'P2 Origin'!$C$21:$M$176,5,0))*AH804</f>
        <v>0</v>
      </c>
      <c r="AJ804" s="166">
        <f t="shared" si="363"/>
        <v>0</v>
      </c>
      <c r="AK804" s="165">
        <f>(VLOOKUP(B804,'P2 Origin'!$C$21:$M$176,6,0))*AJ804</f>
        <v>0</v>
      </c>
      <c r="AL804" s="166">
        <f t="shared" si="348"/>
        <v>30</v>
      </c>
      <c r="AM804" s="165">
        <f>(VLOOKUP($B804,'P2 Origin'!$C$21:$M$176,7,0))*AL804</f>
        <v>0</v>
      </c>
      <c r="AN804" s="166">
        <f t="shared" si="349"/>
        <v>0</v>
      </c>
      <c r="AO804" s="165">
        <f>(VLOOKUP($B804,'P2 Origin'!$C$21:$M$176,8,0))*AN804</f>
        <v>0</v>
      </c>
      <c r="AP804" s="166">
        <f t="shared" si="350"/>
        <v>0</v>
      </c>
      <c r="AQ804" s="165">
        <f>(VLOOKUP($B804,'P2 Origin'!$C$21:$M$176,9,0))*AP804</f>
        <v>0</v>
      </c>
      <c r="AR804" s="155">
        <f t="shared" si="351"/>
        <v>1</v>
      </c>
      <c r="AS804" s="164">
        <f>(VLOOKUP(B804,'P2 Origin'!$C$21:$M$176,10,0))*K804</f>
        <v>0</v>
      </c>
      <c r="AT804" s="164">
        <f>(VLOOKUP(B804,'P2 Origin'!$C$21:$M$176,11,0))*J804</f>
        <v>0</v>
      </c>
      <c r="AU804" s="167">
        <v>30</v>
      </c>
      <c r="AV804" s="168">
        <v>30</v>
      </c>
      <c r="AW804" s="169">
        <v>0</v>
      </c>
      <c r="AX804" s="170">
        <f>IF(AU804&gt;=0.1,'P3 Bureaumarge zee- en luchtvr.'!$D$12,0)</f>
        <v>0</v>
      </c>
      <c r="AY804" s="163">
        <f t="shared" si="352"/>
        <v>0</v>
      </c>
      <c r="AZ804" s="157" t="str">
        <f>VLOOKUP(D804,'P4 Destination'!$C$21:$O$176,13,0)</f>
        <v>USD</v>
      </c>
      <c r="BA804" s="164">
        <f t="shared" si="353"/>
        <v>0</v>
      </c>
      <c r="BB804" s="171">
        <f>IF(AU804&gt;0.1,(VLOOKUP(D804,'P4 Destination'!$C$21:$M$176,3,0))*I804,0)</f>
        <v>0</v>
      </c>
      <c r="BC804" s="172">
        <f t="shared" si="354"/>
        <v>0</v>
      </c>
      <c r="BD804" s="171">
        <f>(VLOOKUP($D804,'P4 Destination'!$C$21:$M$176,4,0))*BC804</f>
        <v>0</v>
      </c>
      <c r="BE804" s="172">
        <f t="shared" si="355"/>
        <v>0</v>
      </c>
      <c r="BF804" s="171">
        <f>(VLOOKUP($D804,'P4 Destination'!$C$21:$M$176,5,0))*BE804</f>
        <v>0</v>
      </c>
      <c r="BG804" s="172">
        <f t="shared" si="356"/>
        <v>0</v>
      </c>
      <c r="BH804" s="171">
        <f>(VLOOKUP($D804,'P4 Destination'!$C$21:$M$176,6,0))*BG804</f>
        <v>0</v>
      </c>
      <c r="BI804" s="172">
        <f t="shared" si="357"/>
        <v>30</v>
      </c>
      <c r="BJ804" s="171">
        <f>(VLOOKUP($D804,'P4 Destination'!$C$21:$M$176,7,0))*BI804</f>
        <v>0</v>
      </c>
      <c r="BK804" s="172">
        <f t="shared" si="358"/>
        <v>0</v>
      </c>
      <c r="BL804" s="171">
        <f>(VLOOKUP($D804,'P4 Destination'!$C$21:$M$176,8,0))*BK804</f>
        <v>0</v>
      </c>
      <c r="BM804" s="172">
        <f t="shared" si="359"/>
        <v>0</v>
      </c>
      <c r="BN804" s="171">
        <f>(VLOOKUP($D804,'P4 Destination'!$C$21:$M$176,9,0))*BM804</f>
        <v>0</v>
      </c>
      <c r="BO804" s="154">
        <f t="shared" si="360"/>
        <v>1</v>
      </c>
      <c r="BP804" s="171">
        <f>(VLOOKUP(D804,'P4 Destination'!$C$21:$M$176,10,0))*K804</f>
        <v>0</v>
      </c>
      <c r="BQ804" s="171">
        <f>(VLOOKUP(D804,'P4 Destination'!$C$21:$M$176,11,0))*J804</f>
        <v>0</v>
      </c>
      <c r="BR804" s="173">
        <f t="shared" si="361"/>
        <v>0</v>
      </c>
      <c r="BS804" s="173">
        <f>(AV804*2500)*'P6 Verzekering'!$E$11</f>
        <v>0</v>
      </c>
      <c r="BT804" s="173">
        <f>(AW804*2500)*'P6 Verzekering'!$E$12</f>
        <v>0</v>
      </c>
      <c r="BU804" s="173">
        <f>(L804*2500)*'P6 Verzekering'!$E$13</f>
        <v>0</v>
      </c>
      <c r="BV804" s="173">
        <f t="shared" si="362"/>
        <v>0</v>
      </c>
      <c r="BW804"/>
      <c r="BX804"/>
    </row>
    <row r="805" spans="1:76">
      <c r="A805" s="152" t="s">
        <v>2574</v>
      </c>
      <c r="B805" s="152" t="s">
        <v>219</v>
      </c>
      <c r="C805" s="152" t="s">
        <v>219</v>
      </c>
      <c r="D805" s="152" t="s">
        <v>320</v>
      </c>
      <c r="E805" s="152" t="s">
        <v>319</v>
      </c>
      <c r="F805" s="153">
        <f t="shared" si="336"/>
        <v>27</v>
      </c>
      <c r="G805" s="154">
        <v>1</v>
      </c>
      <c r="H805" s="154">
        <f>IFERROR(VLOOKUP(B805,'P2 Origin'!$C$21:$Q$176,15,FALSE),0)</f>
        <v>0</v>
      </c>
      <c r="I805" s="154">
        <f>IFERROR(VLOOKUP(D805,'P4 Destination'!$C$21:$Q$176,15,FALSE),0)</f>
        <v>0</v>
      </c>
      <c r="J805" s="155">
        <v>1</v>
      </c>
      <c r="K805" s="155"/>
      <c r="L805" s="156">
        <v>0</v>
      </c>
      <c r="M805" s="155">
        <v>0</v>
      </c>
      <c r="N805" s="155">
        <v>0</v>
      </c>
      <c r="O805" s="157">
        <f t="shared" si="337"/>
        <v>0</v>
      </c>
      <c r="P805" s="158">
        <f t="shared" si="338"/>
        <v>0</v>
      </c>
      <c r="Q805" s="159">
        <f>IFERROR(VLOOKUP(N805,'P1 Intra-Europees'!$A$15:$H$25,3,0),0)*P805</f>
        <v>0</v>
      </c>
      <c r="R805" s="160">
        <f t="shared" si="339"/>
        <v>0</v>
      </c>
      <c r="S805" s="159">
        <f>IFERROR(VLOOKUP(N805,'P1 Intra-Europees'!$A$15:$H$25,4,0),0)*R805</f>
        <v>0</v>
      </c>
      <c r="T805" s="160">
        <f t="shared" si="340"/>
        <v>0</v>
      </c>
      <c r="U805" s="159">
        <f>IFERROR(VLOOKUP(N805,'P1 Intra-Europees'!$A$15:$H$25,5,0),0)*T805</f>
        <v>0</v>
      </c>
      <c r="V805" s="160">
        <f t="shared" si="341"/>
        <v>0</v>
      </c>
      <c r="W805" s="159">
        <f>IFERROR(VLOOKUP(N805,'P1 Intra-Europees'!$A$15:$H$25,6,0),0)*V805</f>
        <v>0</v>
      </c>
      <c r="X805" s="160">
        <f t="shared" si="342"/>
        <v>0</v>
      </c>
      <c r="Y805" s="159">
        <f>IFERROR(VLOOKUP(N805,'P1 Intra-Europees'!$A$15:$H$25,7,0),0)*X805</f>
        <v>0</v>
      </c>
      <c r="Z805" s="161">
        <f t="shared" si="343"/>
        <v>0</v>
      </c>
      <c r="AA805" s="162">
        <f>IFERROR(VLOOKUP(N805,'P1 Intra-Europees'!$A$15:$H$25,8,0),0)*Z805</f>
        <v>0</v>
      </c>
      <c r="AB805" s="163">
        <f t="shared" si="344"/>
        <v>0</v>
      </c>
      <c r="AC805" s="157" t="str">
        <f>VLOOKUP(B805,'P2 Origin'!$C$21:$O$176,13,0)</f>
        <v>EUR</v>
      </c>
      <c r="AD805" s="164">
        <f t="shared" si="345"/>
        <v>0</v>
      </c>
      <c r="AE805" s="165">
        <f>IF(AU805&gt;0.1,VLOOKUP(B805,'P2 Origin'!$C$21:$M$176,3,0)*H805,0)</f>
        <v>0</v>
      </c>
      <c r="AF805" s="166">
        <f t="shared" si="346"/>
        <v>0</v>
      </c>
      <c r="AG805" s="165">
        <f>(VLOOKUP(B805,'P2 Origin'!$C$21:$M$176,4,0))*AF805</f>
        <v>0</v>
      </c>
      <c r="AH805" s="166">
        <f t="shared" si="347"/>
        <v>0</v>
      </c>
      <c r="AI805" s="165">
        <f>(VLOOKUP(B805,'P2 Origin'!$C$21:$M$176,5,0))*AH805</f>
        <v>0</v>
      </c>
      <c r="AJ805" s="166">
        <f t="shared" si="363"/>
        <v>0</v>
      </c>
      <c r="AK805" s="165">
        <f>(VLOOKUP(B805,'P2 Origin'!$C$21:$M$176,6,0))*AJ805</f>
        <v>0</v>
      </c>
      <c r="AL805" s="166">
        <f t="shared" si="348"/>
        <v>27</v>
      </c>
      <c r="AM805" s="165">
        <f>(VLOOKUP($B805,'P2 Origin'!$C$21:$M$176,7,0))*AL805</f>
        <v>0</v>
      </c>
      <c r="AN805" s="166">
        <f t="shared" si="349"/>
        <v>0</v>
      </c>
      <c r="AO805" s="165">
        <f>(VLOOKUP($B805,'P2 Origin'!$C$21:$M$176,8,0))*AN805</f>
        <v>0</v>
      </c>
      <c r="AP805" s="166">
        <f t="shared" si="350"/>
        <v>0</v>
      </c>
      <c r="AQ805" s="165">
        <f>(VLOOKUP($B805,'P2 Origin'!$C$21:$M$176,9,0))*AP805</f>
        <v>0</v>
      </c>
      <c r="AR805" s="155">
        <f t="shared" si="351"/>
        <v>1</v>
      </c>
      <c r="AS805" s="164">
        <f>(VLOOKUP(B805,'P2 Origin'!$C$21:$M$176,10,0))*K805</f>
        <v>0</v>
      </c>
      <c r="AT805" s="164">
        <f>(VLOOKUP(B805,'P2 Origin'!$C$21:$M$176,11,0))*J805</f>
        <v>0</v>
      </c>
      <c r="AU805" s="167">
        <v>27</v>
      </c>
      <c r="AV805" s="168">
        <v>27</v>
      </c>
      <c r="AW805" s="169">
        <v>0</v>
      </c>
      <c r="AX805" s="170">
        <f>IF(AU805&gt;=0.1,'P3 Bureaumarge zee- en luchtvr.'!$D$12,0)</f>
        <v>0</v>
      </c>
      <c r="AY805" s="163">
        <f t="shared" si="352"/>
        <v>0</v>
      </c>
      <c r="AZ805" s="157" t="str">
        <f>VLOOKUP(D805,'P4 Destination'!$C$21:$O$176,13,0)</f>
        <v>USD</v>
      </c>
      <c r="BA805" s="164">
        <f t="shared" si="353"/>
        <v>0</v>
      </c>
      <c r="BB805" s="171">
        <f>IF(AU805&gt;0.1,(VLOOKUP(D805,'P4 Destination'!$C$21:$M$176,3,0))*I805,0)</f>
        <v>0</v>
      </c>
      <c r="BC805" s="172">
        <f t="shared" si="354"/>
        <v>0</v>
      </c>
      <c r="BD805" s="171">
        <f>(VLOOKUP($D805,'P4 Destination'!$C$21:$M$176,4,0))*BC805</f>
        <v>0</v>
      </c>
      <c r="BE805" s="172">
        <f t="shared" si="355"/>
        <v>0</v>
      </c>
      <c r="BF805" s="171">
        <f>(VLOOKUP($D805,'P4 Destination'!$C$21:$M$176,5,0))*BE805</f>
        <v>0</v>
      </c>
      <c r="BG805" s="172">
        <f t="shared" si="356"/>
        <v>0</v>
      </c>
      <c r="BH805" s="171">
        <f>(VLOOKUP($D805,'P4 Destination'!$C$21:$M$176,6,0))*BG805</f>
        <v>0</v>
      </c>
      <c r="BI805" s="172">
        <f t="shared" si="357"/>
        <v>27</v>
      </c>
      <c r="BJ805" s="171">
        <f>(VLOOKUP($D805,'P4 Destination'!$C$21:$M$176,7,0))*BI805</f>
        <v>0</v>
      </c>
      <c r="BK805" s="172">
        <f t="shared" si="358"/>
        <v>0</v>
      </c>
      <c r="BL805" s="171">
        <f>(VLOOKUP($D805,'P4 Destination'!$C$21:$M$176,8,0))*BK805</f>
        <v>0</v>
      </c>
      <c r="BM805" s="172">
        <f t="shared" si="359"/>
        <v>0</v>
      </c>
      <c r="BN805" s="171">
        <f>(VLOOKUP($D805,'P4 Destination'!$C$21:$M$176,9,0))*BM805</f>
        <v>0</v>
      </c>
      <c r="BO805" s="154">
        <f t="shared" si="360"/>
        <v>1</v>
      </c>
      <c r="BP805" s="171">
        <f>(VLOOKUP(D805,'P4 Destination'!$C$21:$M$176,10,0))*K805</f>
        <v>0</v>
      </c>
      <c r="BQ805" s="171">
        <f>(VLOOKUP(D805,'P4 Destination'!$C$21:$M$176,11,0))*J805</f>
        <v>0</v>
      </c>
      <c r="BR805" s="173">
        <f t="shared" si="361"/>
        <v>0</v>
      </c>
      <c r="BS805" s="173">
        <f>(AV805*2500)*'P6 Verzekering'!$E$11</f>
        <v>0</v>
      </c>
      <c r="BT805" s="173">
        <f>(AW805*2500)*'P6 Verzekering'!$E$12</f>
        <v>0</v>
      </c>
      <c r="BU805" s="173">
        <f>(L805*2500)*'P6 Verzekering'!$E$13</f>
        <v>0</v>
      </c>
      <c r="BV805" s="173">
        <f t="shared" si="362"/>
        <v>0</v>
      </c>
      <c r="BW805"/>
      <c r="BX805"/>
    </row>
    <row r="806" spans="1:76">
      <c r="A806" s="152" t="s">
        <v>2579</v>
      </c>
      <c r="B806" s="152" t="s">
        <v>219</v>
      </c>
      <c r="C806" s="152" t="s">
        <v>219</v>
      </c>
      <c r="D806" s="152" t="s">
        <v>385</v>
      </c>
      <c r="E806" s="152" t="s">
        <v>384</v>
      </c>
      <c r="F806" s="153">
        <f t="shared" si="336"/>
        <v>21</v>
      </c>
      <c r="G806" s="154">
        <v>1</v>
      </c>
      <c r="H806" s="154">
        <f>IFERROR(VLOOKUP(B806,'P2 Origin'!$C$21:$Q$176,15,FALSE),0)</f>
        <v>0</v>
      </c>
      <c r="I806" s="154">
        <f>IFERROR(VLOOKUP(D806,'P4 Destination'!$C$21:$Q$176,15,FALSE),0)</f>
        <v>1</v>
      </c>
      <c r="J806" s="155">
        <v>1</v>
      </c>
      <c r="K806" s="155"/>
      <c r="L806" s="156">
        <v>0</v>
      </c>
      <c r="M806" s="155">
        <v>0</v>
      </c>
      <c r="N806" s="155">
        <v>0</v>
      </c>
      <c r="O806" s="157">
        <f t="shared" si="337"/>
        <v>0</v>
      </c>
      <c r="P806" s="158">
        <f t="shared" si="338"/>
        <v>0</v>
      </c>
      <c r="Q806" s="159">
        <f>IFERROR(VLOOKUP(N806,'P1 Intra-Europees'!$A$15:$H$25,3,0),0)*P806</f>
        <v>0</v>
      </c>
      <c r="R806" s="160">
        <f t="shared" si="339"/>
        <v>0</v>
      </c>
      <c r="S806" s="159">
        <f>IFERROR(VLOOKUP(N806,'P1 Intra-Europees'!$A$15:$H$25,4,0),0)*R806</f>
        <v>0</v>
      </c>
      <c r="T806" s="160">
        <f t="shared" si="340"/>
        <v>0</v>
      </c>
      <c r="U806" s="159">
        <f>IFERROR(VLOOKUP(N806,'P1 Intra-Europees'!$A$15:$H$25,5,0),0)*T806</f>
        <v>0</v>
      </c>
      <c r="V806" s="160">
        <f t="shared" si="341"/>
        <v>0</v>
      </c>
      <c r="W806" s="159">
        <f>IFERROR(VLOOKUP(N806,'P1 Intra-Europees'!$A$15:$H$25,6,0),0)*V806</f>
        <v>0</v>
      </c>
      <c r="X806" s="160">
        <f t="shared" si="342"/>
        <v>0</v>
      </c>
      <c r="Y806" s="159">
        <f>IFERROR(VLOOKUP(N806,'P1 Intra-Europees'!$A$15:$H$25,7,0),0)*X806</f>
        <v>0</v>
      </c>
      <c r="Z806" s="161">
        <f t="shared" si="343"/>
        <v>0</v>
      </c>
      <c r="AA806" s="162">
        <f>IFERROR(VLOOKUP(N806,'P1 Intra-Europees'!$A$15:$H$25,8,0),0)*Z806</f>
        <v>0</v>
      </c>
      <c r="AB806" s="163">
        <f t="shared" si="344"/>
        <v>0</v>
      </c>
      <c r="AC806" s="157" t="str">
        <f>VLOOKUP(B806,'P2 Origin'!$C$21:$O$176,13,0)</f>
        <v>EUR</v>
      </c>
      <c r="AD806" s="164">
        <f t="shared" si="345"/>
        <v>0</v>
      </c>
      <c r="AE806" s="165">
        <f>IF(AU806&gt;0.1,VLOOKUP(B806,'P2 Origin'!$C$21:$M$176,3,0)*H806,0)</f>
        <v>0</v>
      </c>
      <c r="AF806" s="166">
        <f t="shared" si="346"/>
        <v>0</v>
      </c>
      <c r="AG806" s="165">
        <f>(VLOOKUP(B806,'P2 Origin'!$C$21:$M$176,4,0))*AF806</f>
        <v>0</v>
      </c>
      <c r="AH806" s="166">
        <f t="shared" si="347"/>
        <v>0</v>
      </c>
      <c r="AI806" s="165">
        <f>(VLOOKUP(B806,'P2 Origin'!$C$21:$M$176,5,0))*AH806</f>
        <v>0</v>
      </c>
      <c r="AJ806" s="166">
        <f t="shared" si="363"/>
        <v>21</v>
      </c>
      <c r="AK806" s="165">
        <f>(VLOOKUP(B806,'P2 Origin'!$C$21:$M$176,6,0))*AJ806</f>
        <v>0</v>
      </c>
      <c r="AL806" s="166">
        <f t="shared" si="348"/>
        <v>0</v>
      </c>
      <c r="AM806" s="165">
        <f>(VLOOKUP($B806,'P2 Origin'!$C$21:$M$176,7,0))*AL806</f>
        <v>0</v>
      </c>
      <c r="AN806" s="166">
        <f t="shared" si="349"/>
        <v>0</v>
      </c>
      <c r="AO806" s="165">
        <f>(VLOOKUP($B806,'P2 Origin'!$C$21:$M$176,8,0))*AN806</f>
        <v>0</v>
      </c>
      <c r="AP806" s="166">
        <f t="shared" si="350"/>
        <v>0</v>
      </c>
      <c r="AQ806" s="165">
        <f>(VLOOKUP($B806,'P2 Origin'!$C$21:$M$176,9,0))*AP806</f>
        <v>0</v>
      </c>
      <c r="AR806" s="155">
        <f t="shared" si="351"/>
        <v>1</v>
      </c>
      <c r="AS806" s="164">
        <f>(VLOOKUP(B806,'P2 Origin'!$C$21:$M$176,10,0))*K806</f>
        <v>0</v>
      </c>
      <c r="AT806" s="164">
        <f>(VLOOKUP(B806,'P2 Origin'!$C$21:$M$176,11,0))*J806</f>
        <v>0</v>
      </c>
      <c r="AU806" s="167">
        <v>21</v>
      </c>
      <c r="AV806" s="168">
        <v>21</v>
      </c>
      <c r="AW806" s="169">
        <v>0</v>
      </c>
      <c r="AX806" s="170">
        <f>IF(AU806&gt;=0.1,'P3 Bureaumarge zee- en luchtvr.'!$D$12,0)</f>
        <v>0</v>
      </c>
      <c r="AY806" s="163">
        <f t="shared" si="352"/>
        <v>0</v>
      </c>
      <c r="AZ806" s="157" t="str">
        <f>VLOOKUP(D806,'P4 Destination'!$C$21:$O$176,13,0)</f>
        <v>USD</v>
      </c>
      <c r="BA806" s="164">
        <f t="shared" si="353"/>
        <v>0</v>
      </c>
      <c r="BB806" s="171">
        <f>IF(AU806&gt;0.1,(VLOOKUP(D806,'P4 Destination'!$C$21:$M$176,3,0))*I806,0)</f>
        <v>0</v>
      </c>
      <c r="BC806" s="172">
        <f t="shared" si="354"/>
        <v>0</v>
      </c>
      <c r="BD806" s="171">
        <f>(VLOOKUP($D806,'P4 Destination'!$C$21:$M$176,4,0))*BC806</f>
        <v>0</v>
      </c>
      <c r="BE806" s="172">
        <f t="shared" si="355"/>
        <v>0</v>
      </c>
      <c r="BF806" s="171">
        <f>(VLOOKUP($D806,'P4 Destination'!$C$21:$M$176,5,0))*BE806</f>
        <v>0</v>
      </c>
      <c r="BG806" s="172">
        <f t="shared" si="356"/>
        <v>21</v>
      </c>
      <c r="BH806" s="171">
        <f>(VLOOKUP($D806,'P4 Destination'!$C$21:$M$176,6,0))*BG806</f>
        <v>0</v>
      </c>
      <c r="BI806" s="172">
        <f t="shared" si="357"/>
        <v>0</v>
      </c>
      <c r="BJ806" s="171">
        <f>(VLOOKUP($D806,'P4 Destination'!$C$21:$M$176,7,0))*BI806</f>
        <v>0</v>
      </c>
      <c r="BK806" s="172">
        <f t="shared" si="358"/>
        <v>0</v>
      </c>
      <c r="BL806" s="171">
        <f>(VLOOKUP($D806,'P4 Destination'!$C$21:$M$176,8,0))*BK806</f>
        <v>0</v>
      </c>
      <c r="BM806" s="172">
        <f t="shared" si="359"/>
        <v>0</v>
      </c>
      <c r="BN806" s="171">
        <f>(VLOOKUP($D806,'P4 Destination'!$C$21:$M$176,9,0))*BM806</f>
        <v>0</v>
      </c>
      <c r="BO806" s="154">
        <f t="shared" si="360"/>
        <v>1</v>
      </c>
      <c r="BP806" s="171">
        <f>(VLOOKUP(D806,'P4 Destination'!$C$21:$M$176,10,0))*K806</f>
        <v>0</v>
      </c>
      <c r="BQ806" s="171">
        <f>(VLOOKUP(D806,'P4 Destination'!$C$21:$M$176,11,0))*J806</f>
        <v>0</v>
      </c>
      <c r="BR806" s="173">
        <f t="shared" si="361"/>
        <v>0</v>
      </c>
      <c r="BS806" s="173">
        <f>(AV806*2500)*'P6 Verzekering'!$E$11</f>
        <v>0</v>
      </c>
      <c r="BT806" s="173">
        <f>(AW806*2500)*'P6 Verzekering'!$E$12</f>
        <v>0</v>
      </c>
      <c r="BU806" s="173">
        <f>(L806*2500)*'P6 Verzekering'!$E$13</f>
        <v>0</v>
      </c>
      <c r="BV806" s="173">
        <f t="shared" si="362"/>
        <v>0</v>
      </c>
      <c r="BW806"/>
      <c r="BX806"/>
    </row>
    <row r="807" spans="1:76">
      <c r="A807" s="152" t="s">
        <v>2580</v>
      </c>
      <c r="B807" s="152" t="s">
        <v>219</v>
      </c>
      <c r="C807" s="152" t="s">
        <v>219</v>
      </c>
      <c r="D807" s="152" t="s">
        <v>385</v>
      </c>
      <c r="E807" s="152" t="s">
        <v>384</v>
      </c>
      <c r="F807" s="153">
        <f t="shared" si="336"/>
        <v>25</v>
      </c>
      <c r="G807" s="154">
        <v>1</v>
      </c>
      <c r="H807" s="154">
        <f>IFERROR(VLOOKUP(B807,'P2 Origin'!$C$21:$Q$176,15,FALSE),0)</f>
        <v>0</v>
      </c>
      <c r="I807" s="154">
        <f>IFERROR(VLOOKUP(D807,'P4 Destination'!$C$21:$Q$176,15,FALSE),0)</f>
        <v>1</v>
      </c>
      <c r="J807" s="155">
        <v>1</v>
      </c>
      <c r="K807" s="155"/>
      <c r="L807" s="156">
        <v>0</v>
      </c>
      <c r="M807" s="155">
        <v>0</v>
      </c>
      <c r="N807" s="155">
        <v>0</v>
      </c>
      <c r="O807" s="157">
        <f t="shared" si="337"/>
        <v>0</v>
      </c>
      <c r="P807" s="158">
        <f t="shared" si="338"/>
        <v>0</v>
      </c>
      <c r="Q807" s="159">
        <f>IFERROR(VLOOKUP(N807,'P1 Intra-Europees'!$A$15:$H$25,3,0),0)*P807</f>
        <v>0</v>
      </c>
      <c r="R807" s="160">
        <f t="shared" si="339"/>
        <v>0</v>
      </c>
      <c r="S807" s="159">
        <f>IFERROR(VLOOKUP(N807,'P1 Intra-Europees'!$A$15:$H$25,4,0),0)*R807</f>
        <v>0</v>
      </c>
      <c r="T807" s="160">
        <f t="shared" si="340"/>
        <v>0</v>
      </c>
      <c r="U807" s="159">
        <f>IFERROR(VLOOKUP(N807,'P1 Intra-Europees'!$A$15:$H$25,5,0),0)*T807</f>
        <v>0</v>
      </c>
      <c r="V807" s="160">
        <f t="shared" si="341"/>
        <v>0</v>
      </c>
      <c r="W807" s="159">
        <f>IFERROR(VLOOKUP(N807,'P1 Intra-Europees'!$A$15:$H$25,6,0),0)*V807</f>
        <v>0</v>
      </c>
      <c r="X807" s="160">
        <f t="shared" si="342"/>
        <v>0</v>
      </c>
      <c r="Y807" s="159">
        <f>IFERROR(VLOOKUP(N807,'P1 Intra-Europees'!$A$15:$H$25,7,0),0)*X807</f>
        <v>0</v>
      </c>
      <c r="Z807" s="161">
        <f t="shared" si="343"/>
        <v>0</v>
      </c>
      <c r="AA807" s="162">
        <f>IFERROR(VLOOKUP(N807,'P1 Intra-Europees'!$A$15:$H$25,8,0),0)*Z807</f>
        <v>0</v>
      </c>
      <c r="AB807" s="163">
        <f t="shared" si="344"/>
        <v>0</v>
      </c>
      <c r="AC807" s="157" t="str">
        <f>VLOOKUP(B807,'P2 Origin'!$C$21:$O$176,13,0)</f>
        <v>EUR</v>
      </c>
      <c r="AD807" s="164">
        <f t="shared" si="345"/>
        <v>0</v>
      </c>
      <c r="AE807" s="165">
        <f>IF(AU807&gt;0.1,VLOOKUP(B807,'P2 Origin'!$C$21:$M$176,3,0)*H807,0)</f>
        <v>0</v>
      </c>
      <c r="AF807" s="166">
        <f t="shared" si="346"/>
        <v>0</v>
      </c>
      <c r="AG807" s="165">
        <f>(VLOOKUP(B807,'P2 Origin'!$C$21:$M$176,4,0))*AF807</f>
        <v>0</v>
      </c>
      <c r="AH807" s="166">
        <f t="shared" si="347"/>
        <v>0</v>
      </c>
      <c r="AI807" s="165">
        <f>(VLOOKUP(B807,'P2 Origin'!$C$21:$M$176,5,0))*AH807</f>
        <v>0</v>
      </c>
      <c r="AJ807" s="166">
        <f t="shared" si="363"/>
        <v>25</v>
      </c>
      <c r="AK807" s="165">
        <f>(VLOOKUP(B807,'P2 Origin'!$C$21:$M$176,6,0))*AJ807</f>
        <v>0</v>
      </c>
      <c r="AL807" s="166">
        <f t="shared" si="348"/>
        <v>0</v>
      </c>
      <c r="AM807" s="165">
        <f>(VLOOKUP($B807,'P2 Origin'!$C$21:$M$176,7,0))*AL807</f>
        <v>0</v>
      </c>
      <c r="AN807" s="166">
        <f t="shared" si="349"/>
        <v>0</v>
      </c>
      <c r="AO807" s="165">
        <f>(VLOOKUP($B807,'P2 Origin'!$C$21:$M$176,8,0))*AN807</f>
        <v>0</v>
      </c>
      <c r="AP807" s="166">
        <f t="shared" si="350"/>
        <v>0</v>
      </c>
      <c r="AQ807" s="165">
        <f>(VLOOKUP($B807,'P2 Origin'!$C$21:$M$176,9,0))*AP807</f>
        <v>0</v>
      </c>
      <c r="AR807" s="155">
        <f t="shared" si="351"/>
        <v>1</v>
      </c>
      <c r="AS807" s="164">
        <f>(VLOOKUP(B807,'P2 Origin'!$C$21:$M$176,10,0))*K807</f>
        <v>0</v>
      </c>
      <c r="AT807" s="164">
        <f>(VLOOKUP(B807,'P2 Origin'!$C$21:$M$176,11,0))*J807</f>
        <v>0</v>
      </c>
      <c r="AU807" s="167">
        <v>25</v>
      </c>
      <c r="AV807" s="168">
        <v>25</v>
      </c>
      <c r="AW807" s="169">
        <v>0</v>
      </c>
      <c r="AX807" s="170">
        <f>IF(AU807&gt;=0.1,'P3 Bureaumarge zee- en luchtvr.'!$D$12,0)</f>
        <v>0</v>
      </c>
      <c r="AY807" s="163">
        <f t="shared" si="352"/>
        <v>0</v>
      </c>
      <c r="AZ807" s="157" t="str">
        <f>VLOOKUP(D807,'P4 Destination'!$C$21:$O$176,13,0)</f>
        <v>USD</v>
      </c>
      <c r="BA807" s="164">
        <f t="shared" si="353"/>
        <v>0</v>
      </c>
      <c r="BB807" s="171">
        <f>IF(AU807&gt;0.1,(VLOOKUP(D807,'P4 Destination'!$C$21:$M$176,3,0))*I807,0)</f>
        <v>0</v>
      </c>
      <c r="BC807" s="172">
        <f t="shared" si="354"/>
        <v>0</v>
      </c>
      <c r="BD807" s="171">
        <f>(VLOOKUP($D807,'P4 Destination'!$C$21:$M$176,4,0))*BC807</f>
        <v>0</v>
      </c>
      <c r="BE807" s="172">
        <f t="shared" si="355"/>
        <v>0</v>
      </c>
      <c r="BF807" s="171">
        <f>(VLOOKUP($D807,'P4 Destination'!$C$21:$M$176,5,0))*BE807</f>
        <v>0</v>
      </c>
      <c r="BG807" s="172">
        <f t="shared" si="356"/>
        <v>25</v>
      </c>
      <c r="BH807" s="171">
        <f>(VLOOKUP($D807,'P4 Destination'!$C$21:$M$176,6,0))*BG807</f>
        <v>0</v>
      </c>
      <c r="BI807" s="172">
        <f t="shared" si="357"/>
        <v>0</v>
      </c>
      <c r="BJ807" s="171">
        <f>(VLOOKUP($D807,'P4 Destination'!$C$21:$M$176,7,0))*BI807</f>
        <v>0</v>
      </c>
      <c r="BK807" s="172">
        <f t="shared" si="358"/>
        <v>0</v>
      </c>
      <c r="BL807" s="171">
        <f>(VLOOKUP($D807,'P4 Destination'!$C$21:$M$176,8,0))*BK807</f>
        <v>0</v>
      </c>
      <c r="BM807" s="172">
        <f t="shared" si="359"/>
        <v>0</v>
      </c>
      <c r="BN807" s="171">
        <f>(VLOOKUP($D807,'P4 Destination'!$C$21:$M$176,9,0))*BM807</f>
        <v>0</v>
      </c>
      <c r="BO807" s="154">
        <f t="shared" si="360"/>
        <v>1</v>
      </c>
      <c r="BP807" s="171">
        <f>(VLOOKUP(D807,'P4 Destination'!$C$21:$M$176,10,0))*K807</f>
        <v>0</v>
      </c>
      <c r="BQ807" s="171">
        <f>(VLOOKUP(D807,'P4 Destination'!$C$21:$M$176,11,0))*J807</f>
        <v>0</v>
      </c>
      <c r="BR807" s="173">
        <f t="shared" si="361"/>
        <v>0</v>
      </c>
      <c r="BS807" s="173">
        <f>(AV807*2500)*'P6 Verzekering'!$E$11</f>
        <v>0</v>
      </c>
      <c r="BT807" s="173">
        <f>(AW807*2500)*'P6 Verzekering'!$E$12</f>
        <v>0</v>
      </c>
      <c r="BU807" s="173">
        <f>(L807*2500)*'P6 Verzekering'!$E$13</f>
        <v>0</v>
      </c>
      <c r="BV807" s="173">
        <f t="shared" si="362"/>
        <v>0</v>
      </c>
      <c r="BW807"/>
      <c r="BX807"/>
    </row>
    <row r="808" spans="1:76">
      <c r="A808" s="152" t="s">
        <v>2585</v>
      </c>
      <c r="B808" s="152" t="s">
        <v>339</v>
      </c>
      <c r="C808" s="152" t="s">
        <v>335</v>
      </c>
      <c r="D808" s="152" t="s">
        <v>298</v>
      </c>
      <c r="E808" s="152" t="s">
        <v>297</v>
      </c>
      <c r="F808" s="153">
        <f t="shared" si="336"/>
        <v>35</v>
      </c>
      <c r="G808" s="154">
        <v>1</v>
      </c>
      <c r="H808" s="154">
        <f>IFERROR(VLOOKUP(B808,'P2 Origin'!$C$21:$Q$176,15,FALSE),0)</f>
        <v>1</v>
      </c>
      <c r="I808" s="154">
        <f>IFERROR(VLOOKUP(D808,'P4 Destination'!$C$21:$Q$176,15,FALSE),0)</f>
        <v>1</v>
      </c>
      <c r="J808" s="155"/>
      <c r="K808" s="155">
        <v>1</v>
      </c>
      <c r="L808" s="156">
        <v>0</v>
      </c>
      <c r="M808" s="155">
        <v>0</v>
      </c>
      <c r="N808" s="155">
        <v>0</v>
      </c>
      <c r="O808" s="157">
        <f t="shared" si="337"/>
        <v>0</v>
      </c>
      <c r="P808" s="158">
        <f t="shared" si="338"/>
        <v>0</v>
      </c>
      <c r="Q808" s="159">
        <f>IFERROR(VLOOKUP(N808,'P1 Intra-Europees'!$A$15:$H$25,3,0),0)*P808</f>
        <v>0</v>
      </c>
      <c r="R808" s="160">
        <f t="shared" si="339"/>
        <v>0</v>
      </c>
      <c r="S808" s="159">
        <f>IFERROR(VLOOKUP(N808,'P1 Intra-Europees'!$A$15:$H$25,4,0),0)*R808</f>
        <v>0</v>
      </c>
      <c r="T808" s="160">
        <f t="shared" si="340"/>
        <v>0</v>
      </c>
      <c r="U808" s="159">
        <f>IFERROR(VLOOKUP(N808,'P1 Intra-Europees'!$A$15:$H$25,5,0),0)*T808</f>
        <v>0</v>
      </c>
      <c r="V808" s="160">
        <f t="shared" si="341"/>
        <v>0</v>
      </c>
      <c r="W808" s="159">
        <f>IFERROR(VLOOKUP(N808,'P1 Intra-Europees'!$A$15:$H$25,6,0),0)*V808</f>
        <v>0</v>
      </c>
      <c r="X808" s="160">
        <f t="shared" si="342"/>
        <v>0</v>
      </c>
      <c r="Y808" s="159">
        <f>IFERROR(VLOOKUP(N808,'P1 Intra-Europees'!$A$15:$H$25,7,0),0)*X808</f>
        <v>0</v>
      </c>
      <c r="Z808" s="161">
        <f t="shared" si="343"/>
        <v>0</v>
      </c>
      <c r="AA808" s="162">
        <f>IFERROR(VLOOKUP(N808,'P1 Intra-Europees'!$A$15:$H$25,8,0),0)*Z808</f>
        <v>0</v>
      </c>
      <c r="AB808" s="163">
        <f t="shared" si="344"/>
        <v>0</v>
      </c>
      <c r="AC808" s="157" t="str">
        <f>VLOOKUP(B808,'P2 Origin'!$C$21:$O$176,13,0)</f>
        <v>USD</v>
      </c>
      <c r="AD808" s="164">
        <f t="shared" si="345"/>
        <v>0</v>
      </c>
      <c r="AE808" s="165">
        <f>IF(AU808&gt;0.1,VLOOKUP(B808,'P2 Origin'!$C$21:$M$176,3,0)*H808,0)</f>
        <v>0</v>
      </c>
      <c r="AF808" s="166">
        <f t="shared" si="346"/>
        <v>0</v>
      </c>
      <c r="AG808" s="165">
        <f>(VLOOKUP(B808,'P2 Origin'!$C$21:$M$176,4,0))*AF808</f>
        <v>0</v>
      </c>
      <c r="AH808" s="166">
        <f t="shared" si="347"/>
        <v>0</v>
      </c>
      <c r="AI808" s="165">
        <f>(VLOOKUP(B808,'P2 Origin'!$C$21:$M$176,5,0))*AH808</f>
        <v>0</v>
      </c>
      <c r="AJ808" s="166">
        <f t="shared" si="363"/>
        <v>0</v>
      </c>
      <c r="AK808" s="165">
        <f>(VLOOKUP(B808,'P2 Origin'!$C$21:$M$176,6,0))*AJ808</f>
        <v>0</v>
      </c>
      <c r="AL808" s="166">
        <f t="shared" si="348"/>
        <v>35</v>
      </c>
      <c r="AM808" s="165">
        <f>(VLOOKUP($B808,'P2 Origin'!$C$21:$M$176,7,0))*AL808</f>
        <v>0</v>
      </c>
      <c r="AN808" s="166">
        <f t="shared" si="349"/>
        <v>0</v>
      </c>
      <c r="AO808" s="165">
        <f>(VLOOKUP($B808,'P2 Origin'!$C$21:$M$176,8,0))*AN808</f>
        <v>0</v>
      </c>
      <c r="AP808" s="166">
        <f t="shared" si="350"/>
        <v>0</v>
      </c>
      <c r="AQ808" s="165">
        <f>(VLOOKUP($B808,'P2 Origin'!$C$21:$M$176,9,0))*AP808</f>
        <v>0</v>
      </c>
      <c r="AR808" s="155">
        <f t="shared" si="351"/>
        <v>1</v>
      </c>
      <c r="AS808" s="164">
        <f>(VLOOKUP(B808,'P2 Origin'!$C$21:$M$176,10,0))*K808</f>
        <v>0</v>
      </c>
      <c r="AT808" s="164">
        <f>(VLOOKUP(B808,'P2 Origin'!$C$21:$M$176,11,0))*J808</f>
        <v>0</v>
      </c>
      <c r="AU808" s="167">
        <v>35</v>
      </c>
      <c r="AV808" s="168">
        <v>35</v>
      </c>
      <c r="AW808" s="169">
        <v>0</v>
      </c>
      <c r="AX808" s="170">
        <f>IF(AU808&gt;=0.1,'P3 Bureaumarge zee- en luchtvr.'!$D$12,0)</f>
        <v>0</v>
      </c>
      <c r="AY808" s="163">
        <f t="shared" si="352"/>
        <v>0</v>
      </c>
      <c r="AZ808" s="157" t="str">
        <f>VLOOKUP(D808,'P4 Destination'!$C$21:$O$176,13,0)</f>
        <v>USD</v>
      </c>
      <c r="BA808" s="164">
        <f t="shared" si="353"/>
        <v>0</v>
      </c>
      <c r="BB808" s="171">
        <f>IF(AU808&gt;0.1,(VLOOKUP(D808,'P4 Destination'!$C$21:$M$176,3,0))*I808,0)</f>
        <v>0</v>
      </c>
      <c r="BC808" s="172">
        <f t="shared" si="354"/>
        <v>0</v>
      </c>
      <c r="BD808" s="171">
        <f>(VLOOKUP($D808,'P4 Destination'!$C$21:$M$176,4,0))*BC808</f>
        <v>0</v>
      </c>
      <c r="BE808" s="172">
        <f t="shared" si="355"/>
        <v>0</v>
      </c>
      <c r="BF808" s="171">
        <f>(VLOOKUP($D808,'P4 Destination'!$C$21:$M$176,5,0))*BE808</f>
        <v>0</v>
      </c>
      <c r="BG808" s="172">
        <f t="shared" si="356"/>
        <v>0</v>
      </c>
      <c r="BH808" s="171">
        <f>(VLOOKUP($D808,'P4 Destination'!$C$21:$M$176,6,0))*BG808</f>
        <v>0</v>
      </c>
      <c r="BI808" s="172">
        <f t="shared" si="357"/>
        <v>35</v>
      </c>
      <c r="BJ808" s="171">
        <f>(VLOOKUP($D808,'P4 Destination'!$C$21:$M$176,7,0))*BI808</f>
        <v>0</v>
      </c>
      <c r="BK808" s="172">
        <f t="shared" si="358"/>
        <v>0</v>
      </c>
      <c r="BL808" s="171">
        <f>(VLOOKUP($D808,'P4 Destination'!$C$21:$M$176,8,0))*BK808</f>
        <v>0</v>
      </c>
      <c r="BM808" s="172">
        <f t="shared" si="359"/>
        <v>0</v>
      </c>
      <c r="BN808" s="171">
        <f>(VLOOKUP($D808,'P4 Destination'!$C$21:$M$176,9,0))*BM808</f>
        <v>0</v>
      </c>
      <c r="BO808" s="154">
        <f t="shared" si="360"/>
        <v>1</v>
      </c>
      <c r="BP808" s="171">
        <f>(VLOOKUP(D808,'P4 Destination'!$C$21:$M$176,10,0))*K808</f>
        <v>0</v>
      </c>
      <c r="BQ808" s="171">
        <f>(VLOOKUP(D808,'P4 Destination'!$C$21:$M$176,11,0))*J808</f>
        <v>0</v>
      </c>
      <c r="BR808" s="173">
        <f t="shared" si="361"/>
        <v>0</v>
      </c>
      <c r="BS808" s="173">
        <f>(AV808*2500)*'P6 Verzekering'!$E$11</f>
        <v>0</v>
      </c>
      <c r="BT808" s="173">
        <f>(AW808*2500)*'P6 Verzekering'!$E$12</f>
        <v>0</v>
      </c>
      <c r="BU808" s="173">
        <f>(L808*2500)*'P6 Verzekering'!$E$13</f>
        <v>0</v>
      </c>
      <c r="BV808" s="173">
        <f t="shared" si="362"/>
        <v>0</v>
      </c>
      <c r="BW808"/>
      <c r="BX808"/>
    </row>
    <row r="809" spans="1:76">
      <c r="A809" s="152" t="s">
        <v>2586</v>
      </c>
      <c r="B809" s="152" t="s">
        <v>339</v>
      </c>
      <c r="C809" s="152" t="s">
        <v>335</v>
      </c>
      <c r="D809" s="152" t="s">
        <v>302</v>
      </c>
      <c r="E809" s="152" t="s">
        <v>297</v>
      </c>
      <c r="F809" s="153">
        <f t="shared" si="336"/>
        <v>26</v>
      </c>
      <c r="G809" s="154">
        <v>1</v>
      </c>
      <c r="H809" s="154">
        <f>IFERROR(VLOOKUP(B809,'P2 Origin'!$C$21:$Q$176,15,FALSE),0)</f>
        <v>1</v>
      </c>
      <c r="I809" s="154">
        <f>IFERROR(VLOOKUP(D809,'P4 Destination'!$C$21:$Q$176,15,FALSE),0)</f>
        <v>0</v>
      </c>
      <c r="J809" s="155">
        <v>1</v>
      </c>
      <c r="K809" s="155"/>
      <c r="L809" s="156">
        <v>0</v>
      </c>
      <c r="M809" s="155">
        <v>0</v>
      </c>
      <c r="N809" s="155">
        <v>0</v>
      </c>
      <c r="O809" s="157">
        <f t="shared" si="337"/>
        <v>0</v>
      </c>
      <c r="P809" s="158">
        <f t="shared" si="338"/>
        <v>0</v>
      </c>
      <c r="Q809" s="159">
        <f>IFERROR(VLOOKUP(N809,'P1 Intra-Europees'!$A$15:$H$25,3,0),0)*P809</f>
        <v>0</v>
      </c>
      <c r="R809" s="160">
        <f t="shared" si="339"/>
        <v>0</v>
      </c>
      <c r="S809" s="159">
        <f>IFERROR(VLOOKUP(N809,'P1 Intra-Europees'!$A$15:$H$25,4,0),0)*R809</f>
        <v>0</v>
      </c>
      <c r="T809" s="160">
        <f t="shared" si="340"/>
        <v>0</v>
      </c>
      <c r="U809" s="159">
        <f>IFERROR(VLOOKUP(N809,'P1 Intra-Europees'!$A$15:$H$25,5,0),0)*T809</f>
        <v>0</v>
      </c>
      <c r="V809" s="160">
        <f t="shared" si="341"/>
        <v>0</v>
      </c>
      <c r="W809" s="159">
        <f>IFERROR(VLOOKUP(N809,'P1 Intra-Europees'!$A$15:$H$25,6,0),0)*V809</f>
        <v>0</v>
      </c>
      <c r="X809" s="160">
        <f t="shared" si="342"/>
        <v>0</v>
      </c>
      <c r="Y809" s="159">
        <f>IFERROR(VLOOKUP(N809,'P1 Intra-Europees'!$A$15:$H$25,7,0),0)*X809</f>
        <v>0</v>
      </c>
      <c r="Z809" s="161">
        <f t="shared" si="343"/>
        <v>0</v>
      </c>
      <c r="AA809" s="162">
        <f>IFERROR(VLOOKUP(N809,'P1 Intra-Europees'!$A$15:$H$25,8,0),0)*Z809</f>
        <v>0</v>
      </c>
      <c r="AB809" s="163">
        <f t="shared" si="344"/>
        <v>0</v>
      </c>
      <c r="AC809" s="157" t="str">
        <f>VLOOKUP(B809,'P2 Origin'!$C$21:$O$176,13,0)</f>
        <v>USD</v>
      </c>
      <c r="AD809" s="164">
        <f t="shared" si="345"/>
        <v>0</v>
      </c>
      <c r="AE809" s="165">
        <f>IF(AU809&gt;0.1,VLOOKUP(B809,'P2 Origin'!$C$21:$M$176,3,0)*H809,0)</f>
        <v>0</v>
      </c>
      <c r="AF809" s="166">
        <f t="shared" si="346"/>
        <v>0</v>
      </c>
      <c r="AG809" s="165">
        <f>(VLOOKUP(B809,'P2 Origin'!$C$21:$M$176,4,0))*AF809</f>
        <v>0</v>
      </c>
      <c r="AH809" s="166">
        <f t="shared" si="347"/>
        <v>0</v>
      </c>
      <c r="AI809" s="165">
        <f>(VLOOKUP(B809,'P2 Origin'!$C$21:$M$176,5,0))*AH809</f>
        <v>0</v>
      </c>
      <c r="AJ809" s="166">
        <f t="shared" si="363"/>
        <v>0</v>
      </c>
      <c r="AK809" s="165">
        <f>(VLOOKUP(B809,'P2 Origin'!$C$21:$M$176,6,0))*AJ809</f>
        <v>0</v>
      </c>
      <c r="AL809" s="166">
        <f t="shared" si="348"/>
        <v>26</v>
      </c>
      <c r="AM809" s="165">
        <f>(VLOOKUP($B809,'P2 Origin'!$C$21:$M$176,7,0))*AL809</f>
        <v>0</v>
      </c>
      <c r="AN809" s="166">
        <f t="shared" si="349"/>
        <v>0</v>
      </c>
      <c r="AO809" s="165">
        <f>(VLOOKUP($B809,'P2 Origin'!$C$21:$M$176,8,0))*AN809</f>
        <v>0</v>
      </c>
      <c r="AP809" s="166">
        <f t="shared" si="350"/>
        <v>0</v>
      </c>
      <c r="AQ809" s="165">
        <f>(VLOOKUP($B809,'P2 Origin'!$C$21:$M$176,9,0))*AP809</f>
        <v>0</v>
      </c>
      <c r="AR809" s="155">
        <f t="shared" si="351"/>
        <v>1</v>
      </c>
      <c r="AS809" s="164">
        <f>(VLOOKUP(B809,'P2 Origin'!$C$21:$M$176,10,0))*K809</f>
        <v>0</v>
      </c>
      <c r="AT809" s="164">
        <f>(VLOOKUP(B809,'P2 Origin'!$C$21:$M$176,11,0))*J809</f>
        <v>0</v>
      </c>
      <c r="AU809" s="167">
        <v>26</v>
      </c>
      <c r="AV809" s="168">
        <v>26</v>
      </c>
      <c r="AW809" s="169">
        <v>0</v>
      </c>
      <c r="AX809" s="170">
        <f>IF(AU809&gt;=0.1,'P3 Bureaumarge zee- en luchtvr.'!$D$12,0)</f>
        <v>0</v>
      </c>
      <c r="AY809" s="163">
        <f t="shared" si="352"/>
        <v>0</v>
      </c>
      <c r="AZ809" s="157" t="str">
        <f>VLOOKUP(D809,'P4 Destination'!$C$21:$O$176,13,0)</f>
        <v>USD</v>
      </c>
      <c r="BA809" s="164">
        <f t="shared" si="353"/>
        <v>0</v>
      </c>
      <c r="BB809" s="171">
        <f>IF(AU809&gt;0.1,(VLOOKUP(D809,'P4 Destination'!$C$21:$M$176,3,0))*I809,0)</f>
        <v>0</v>
      </c>
      <c r="BC809" s="172">
        <f t="shared" si="354"/>
        <v>0</v>
      </c>
      <c r="BD809" s="171">
        <f>(VLOOKUP($D809,'P4 Destination'!$C$21:$M$176,4,0))*BC809</f>
        <v>0</v>
      </c>
      <c r="BE809" s="172">
        <f t="shared" si="355"/>
        <v>0</v>
      </c>
      <c r="BF809" s="171">
        <f>(VLOOKUP($D809,'P4 Destination'!$C$21:$M$176,5,0))*BE809</f>
        <v>0</v>
      </c>
      <c r="BG809" s="172">
        <f t="shared" si="356"/>
        <v>0</v>
      </c>
      <c r="BH809" s="171">
        <f>(VLOOKUP($D809,'P4 Destination'!$C$21:$M$176,6,0))*BG809</f>
        <v>0</v>
      </c>
      <c r="BI809" s="172">
        <f t="shared" si="357"/>
        <v>26</v>
      </c>
      <c r="BJ809" s="171">
        <f>(VLOOKUP($D809,'P4 Destination'!$C$21:$M$176,7,0))*BI809</f>
        <v>0</v>
      </c>
      <c r="BK809" s="172">
        <f t="shared" si="358"/>
        <v>0</v>
      </c>
      <c r="BL809" s="171">
        <f>(VLOOKUP($D809,'P4 Destination'!$C$21:$M$176,8,0))*BK809</f>
        <v>0</v>
      </c>
      <c r="BM809" s="172">
        <f t="shared" si="359"/>
        <v>0</v>
      </c>
      <c r="BN809" s="171">
        <f>(VLOOKUP($D809,'P4 Destination'!$C$21:$M$176,9,0))*BM809</f>
        <v>0</v>
      </c>
      <c r="BO809" s="154">
        <f t="shared" si="360"/>
        <v>1</v>
      </c>
      <c r="BP809" s="171">
        <f>(VLOOKUP(D809,'P4 Destination'!$C$21:$M$176,10,0))*K809</f>
        <v>0</v>
      </c>
      <c r="BQ809" s="171">
        <f>(VLOOKUP(D809,'P4 Destination'!$C$21:$M$176,11,0))*J809</f>
        <v>0</v>
      </c>
      <c r="BR809" s="173">
        <f t="shared" si="361"/>
        <v>0</v>
      </c>
      <c r="BS809" s="173">
        <f>(AV809*2500)*'P6 Verzekering'!$E$11</f>
        <v>0</v>
      </c>
      <c r="BT809" s="173">
        <f>(AW809*2500)*'P6 Verzekering'!$E$12</f>
        <v>0</v>
      </c>
      <c r="BU809" s="173">
        <f>(L809*2500)*'P6 Verzekering'!$E$13</f>
        <v>0</v>
      </c>
      <c r="BV809" s="173">
        <f t="shared" si="362"/>
        <v>0</v>
      </c>
      <c r="BW809"/>
      <c r="BX809"/>
    </row>
    <row r="810" spans="1:76">
      <c r="A810" s="152" t="s">
        <v>2587</v>
      </c>
      <c r="B810" s="152" t="s">
        <v>339</v>
      </c>
      <c r="C810" s="152" t="s">
        <v>335</v>
      </c>
      <c r="D810" s="152" t="s">
        <v>258</v>
      </c>
      <c r="E810" s="152" t="s">
        <v>257</v>
      </c>
      <c r="F810" s="153">
        <f t="shared" si="336"/>
        <v>20</v>
      </c>
      <c r="G810" s="154">
        <v>1</v>
      </c>
      <c r="H810" s="154">
        <f>IFERROR(VLOOKUP(B810,'P2 Origin'!$C$21:$Q$176,15,FALSE),0)</f>
        <v>1</v>
      </c>
      <c r="I810" s="154">
        <f>IFERROR(VLOOKUP(D810,'P4 Destination'!$C$21:$Q$176,15,FALSE),0)</f>
        <v>1</v>
      </c>
      <c r="J810" s="155">
        <v>1</v>
      </c>
      <c r="K810" s="155"/>
      <c r="L810" s="156">
        <v>0</v>
      </c>
      <c r="M810" s="155">
        <v>0</v>
      </c>
      <c r="N810" s="155">
        <v>0</v>
      </c>
      <c r="O810" s="157">
        <f t="shared" si="337"/>
        <v>0</v>
      </c>
      <c r="P810" s="158">
        <f t="shared" si="338"/>
        <v>0</v>
      </c>
      <c r="Q810" s="159">
        <f>IFERROR(VLOOKUP(N810,'P1 Intra-Europees'!$A$15:$H$25,3,0),0)*P810</f>
        <v>0</v>
      </c>
      <c r="R810" s="160">
        <f t="shared" si="339"/>
        <v>0</v>
      </c>
      <c r="S810" s="159">
        <f>IFERROR(VLOOKUP(N810,'P1 Intra-Europees'!$A$15:$H$25,4,0),0)*R810</f>
        <v>0</v>
      </c>
      <c r="T810" s="160">
        <f t="shared" si="340"/>
        <v>0</v>
      </c>
      <c r="U810" s="159">
        <f>IFERROR(VLOOKUP(N810,'P1 Intra-Europees'!$A$15:$H$25,5,0),0)*T810</f>
        <v>0</v>
      </c>
      <c r="V810" s="160">
        <f t="shared" si="341"/>
        <v>0</v>
      </c>
      <c r="W810" s="159">
        <f>IFERROR(VLOOKUP(N810,'P1 Intra-Europees'!$A$15:$H$25,6,0),0)*V810</f>
        <v>0</v>
      </c>
      <c r="X810" s="160">
        <f t="shared" si="342"/>
        <v>0</v>
      </c>
      <c r="Y810" s="159">
        <f>IFERROR(VLOOKUP(N810,'P1 Intra-Europees'!$A$15:$H$25,7,0),0)*X810</f>
        <v>0</v>
      </c>
      <c r="Z810" s="161">
        <f t="shared" si="343"/>
        <v>0</v>
      </c>
      <c r="AA810" s="162">
        <f>IFERROR(VLOOKUP(N810,'P1 Intra-Europees'!$A$15:$H$25,8,0),0)*Z810</f>
        <v>0</v>
      </c>
      <c r="AB810" s="163">
        <f t="shared" si="344"/>
        <v>0</v>
      </c>
      <c r="AC810" s="157" t="str">
        <f>VLOOKUP(B810,'P2 Origin'!$C$21:$O$176,13,0)</f>
        <v>USD</v>
      </c>
      <c r="AD810" s="164">
        <f t="shared" si="345"/>
        <v>0</v>
      </c>
      <c r="AE810" s="165">
        <f>IF(AU810&gt;0.1,VLOOKUP(B810,'P2 Origin'!$C$21:$M$176,3,0)*H810,0)</f>
        <v>0</v>
      </c>
      <c r="AF810" s="166">
        <f t="shared" si="346"/>
        <v>0</v>
      </c>
      <c r="AG810" s="165">
        <f>(VLOOKUP(B810,'P2 Origin'!$C$21:$M$176,4,0))*AF810</f>
        <v>0</v>
      </c>
      <c r="AH810" s="166">
        <f t="shared" si="347"/>
        <v>0</v>
      </c>
      <c r="AI810" s="165">
        <f>(VLOOKUP(B810,'P2 Origin'!$C$21:$M$176,5,0))*AH810</f>
        <v>0</v>
      </c>
      <c r="AJ810" s="166">
        <f t="shared" si="363"/>
        <v>20</v>
      </c>
      <c r="AK810" s="165">
        <f>(VLOOKUP(B810,'P2 Origin'!$C$21:$M$176,6,0))*AJ810</f>
        <v>0</v>
      </c>
      <c r="AL810" s="166">
        <f t="shared" si="348"/>
        <v>0</v>
      </c>
      <c r="AM810" s="165">
        <f>(VLOOKUP($B810,'P2 Origin'!$C$21:$M$176,7,0))*AL810</f>
        <v>0</v>
      </c>
      <c r="AN810" s="166">
        <f t="shared" si="349"/>
        <v>0</v>
      </c>
      <c r="AO810" s="165">
        <f>(VLOOKUP($B810,'P2 Origin'!$C$21:$M$176,8,0))*AN810</f>
        <v>0</v>
      </c>
      <c r="AP810" s="166">
        <f t="shared" si="350"/>
        <v>0</v>
      </c>
      <c r="AQ810" s="165">
        <f>(VLOOKUP($B810,'P2 Origin'!$C$21:$M$176,9,0))*AP810</f>
        <v>0</v>
      </c>
      <c r="AR810" s="155">
        <f t="shared" si="351"/>
        <v>1</v>
      </c>
      <c r="AS810" s="164">
        <f>(VLOOKUP(B810,'P2 Origin'!$C$21:$M$176,10,0))*K810</f>
        <v>0</v>
      </c>
      <c r="AT810" s="164">
        <f>(VLOOKUP(B810,'P2 Origin'!$C$21:$M$176,11,0))*J810</f>
        <v>0</v>
      </c>
      <c r="AU810" s="167">
        <v>20</v>
      </c>
      <c r="AV810" s="168">
        <v>20</v>
      </c>
      <c r="AW810" s="169">
        <v>0</v>
      </c>
      <c r="AX810" s="170">
        <f>IF(AU810&gt;=0.1,'P3 Bureaumarge zee- en luchtvr.'!$D$12,0)</f>
        <v>0</v>
      </c>
      <c r="AY810" s="163">
        <f t="shared" si="352"/>
        <v>0</v>
      </c>
      <c r="AZ810" s="157" t="str">
        <f>VLOOKUP(D810,'P4 Destination'!$C$21:$O$176,13,0)</f>
        <v>EUR</v>
      </c>
      <c r="BA810" s="164">
        <f t="shared" si="353"/>
        <v>0</v>
      </c>
      <c r="BB810" s="171">
        <f>IF(AU810&gt;0.1,(VLOOKUP(D810,'P4 Destination'!$C$21:$M$176,3,0))*I810,0)</f>
        <v>0</v>
      </c>
      <c r="BC810" s="172">
        <f t="shared" si="354"/>
        <v>0</v>
      </c>
      <c r="BD810" s="171">
        <f>(VLOOKUP($D810,'P4 Destination'!$C$21:$M$176,4,0))*BC810</f>
        <v>0</v>
      </c>
      <c r="BE810" s="172">
        <f t="shared" si="355"/>
        <v>0</v>
      </c>
      <c r="BF810" s="171">
        <f>(VLOOKUP($D810,'P4 Destination'!$C$21:$M$176,5,0))*BE810</f>
        <v>0</v>
      </c>
      <c r="BG810" s="172">
        <f t="shared" si="356"/>
        <v>20</v>
      </c>
      <c r="BH810" s="171">
        <f>(VLOOKUP($D810,'P4 Destination'!$C$21:$M$176,6,0))*BG810</f>
        <v>0</v>
      </c>
      <c r="BI810" s="172">
        <f t="shared" si="357"/>
        <v>0</v>
      </c>
      <c r="BJ810" s="171">
        <f>(VLOOKUP($D810,'P4 Destination'!$C$21:$M$176,7,0))*BI810</f>
        <v>0</v>
      </c>
      <c r="BK810" s="172">
        <f t="shared" si="358"/>
        <v>0</v>
      </c>
      <c r="BL810" s="171">
        <f>(VLOOKUP($D810,'P4 Destination'!$C$21:$M$176,8,0))*BK810</f>
        <v>0</v>
      </c>
      <c r="BM810" s="172">
        <f t="shared" si="359"/>
        <v>0</v>
      </c>
      <c r="BN810" s="171">
        <f>(VLOOKUP($D810,'P4 Destination'!$C$21:$M$176,9,0))*BM810</f>
        <v>0</v>
      </c>
      <c r="BO810" s="154">
        <f t="shared" si="360"/>
        <v>1</v>
      </c>
      <c r="BP810" s="171">
        <f>(VLOOKUP(D810,'P4 Destination'!$C$21:$M$176,10,0))*K810</f>
        <v>0</v>
      </c>
      <c r="BQ810" s="171">
        <f>(VLOOKUP(D810,'P4 Destination'!$C$21:$M$176,11,0))*J810</f>
        <v>0</v>
      </c>
      <c r="BR810" s="173">
        <f t="shared" si="361"/>
        <v>0</v>
      </c>
      <c r="BS810" s="173">
        <f>(AV810*2500)*'P6 Verzekering'!$E$11</f>
        <v>0</v>
      </c>
      <c r="BT810" s="173">
        <f>(AW810*2500)*'P6 Verzekering'!$E$12</f>
        <v>0</v>
      </c>
      <c r="BU810" s="173">
        <f>(L810*2500)*'P6 Verzekering'!$E$13</f>
        <v>0</v>
      </c>
      <c r="BV810" s="173">
        <f t="shared" si="362"/>
        <v>0</v>
      </c>
      <c r="BW810"/>
      <c r="BX810"/>
    </row>
    <row r="811" spans="1:76">
      <c r="A811" s="152" t="s">
        <v>2588</v>
      </c>
      <c r="B811" s="152" t="s">
        <v>339</v>
      </c>
      <c r="C811" s="152" t="s">
        <v>335</v>
      </c>
      <c r="D811" s="152" t="s">
        <v>234</v>
      </c>
      <c r="E811" s="152" t="s">
        <v>233</v>
      </c>
      <c r="F811" s="153">
        <f t="shared" si="336"/>
        <v>58</v>
      </c>
      <c r="G811" s="154">
        <v>1</v>
      </c>
      <c r="H811" s="154">
        <f>IFERROR(VLOOKUP(B811,'P2 Origin'!$C$21:$Q$176,15,FALSE),0)</f>
        <v>1</v>
      </c>
      <c r="I811" s="154">
        <f>IFERROR(VLOOKUP(D811,'P4 Destination'!$C$21:$Q$176,15,FALSE),0)</f>
        <v>1</v>
      </c>
      <c r="J811" s="155"/>
      <c r="K811" s="155">
        <v>1</v>
      </c>
      <c r="L811" s="156">
        <v>0</v>
      </c>
      <c r="M811" s="155">
        <v>0</v>
      </c>
      <c r="N811" s="155">
        <v>0</v>
      </c>
      <c r="O811" s="157">
        <f t="shared" si="337"/>
        <v>0</v>
      </c>
      <c r="P811" s="158">
        <f t="shared" si="338"/>
        <v>0</v>
      </c>
      <c r="Q811" s="159">
        <f>IFERROR(VLOOKUP(N811,'P1 Intra-Europees'!$A$15:$H$25,3,0),0)*P811</f>
        <v>0</v>
      </c>
      <c r="R811" s="160">
        <f t="shared" si="339"/>
        <v>0</v>
      </c>
      <c r="S811" s="159">
        <f>IFERROR(VLOOKUP(N811,'P1 Intra-Europees'!$A$15:$H$25,4,0),0)*R811</f>
        <v>0</v>
      </c>
      <c r="T811" s="160">
        <f t="shared" si="340"/>
        <v>0</v>
      </c>
      <c r="U811" s="159">
        <f>IFERROR(VLOOKUP(N811,'P1 Intra-Europees'!$A$15:$H$25,5,0),0)*T811</f>
        <v>0</v>
      </c>
      <c r="V811" s="160">
        <f t="shared" si="341"/>
        <v>0</v>
      </c>
      <c r="W811" s="159">
        <f>IFERROR(VLOOKUP(N811,'P1 Intra-Europees'!$A$15:$H$25,6,0),0)*V811</f>
        <v>0</v>
      </c>
      <c r="X811" s="160">
        <f t="shared" si="342"/>
        <v>0</v>
      </c>
      <c r="Y811" s="159">
        <f>IFERROR(VLOOKUP(N811,'P1 Intra-Europees'!$A$15:$H$25,7,0),0)*X811</f>
        <v>0</v>
      </c>
      <c r="Z811" s="161">
        <f t="shared" si="343"/>
        <v>0</v>
      </c>
      <c r="AA811" s="162">
        <f>IFERROR(VLOOKUP(N811,'P1 Intra-Europees'!$A$15:$H$25,8,0),0)*Z811</f>
        <v>0</v>
      </c>
      <c r="AB811" s="163">
        <f t="shared" si="344"/>
        <v>0</v>
      </c>
      <c r="AC811" s="157" t="str">
        <f>VLOOKUP(B811,'P2 Origin'!$C$21:$O$176,13,0)</f>
        <v>USD</v>
      </c>
      <c r="AD811" s="164">
        <f t="shared" si="345"/>
        <v>0</v>
      </c>
      <c r="AE811" s="165">
        <f>IF(AU811&gt;0.1,VLOOKUP(B811,'P2 Origin'!$C$21:$M$176,3,0)*H811,0)</f>
        <v>0</v>
      </c>
      <c r="AF811" s="166">
        <f t="shared" si="346"/>
        <v>0</v>
      </c>
      <c r="AG811" s="165">
        <f>(VLOOKUP(B811,'P2 Origin'!$C$21:$M$176,4,0))*AF811</f>
        <v>0</v>
      </c>
      <c r="AH811" s="166">
        <f t="shared" si="347"/>
        <v>0</v>
      </c>
      <c r="AI811" s="165">
        <f>(VLOOKUP(B811,'P2 Origin'!$C$21:$M$176,5,0))*AH811</f>
        <v>0</v>
      </c>
      <c r="AJ811" s="166">
        <f t="shared" si="363"/>
        <v>0</v>
      </c>
      <c r="AK811" s="165">
        <f>(VLOOKUP(B811,'P2 Origin'!$C$21:$M$176,6,0))*AJ811</f>
        <v>0</v>
      </c>
      <c r="AL811" s="166">
        <f t="shared" si="348"/>
        <v>0</v>
      </c>
      <c r="AM811" s="165">
        <f>(VLOOKUP($B811,'P2 Origin'!$C$21:$M$176,7,0))*AL811</f>
        <v>0</v>
      </c>
      <c r="AN811" s="166">
        <f t="shared" si="349"/>
        <v>0</v>
      </c>
      <c r="AO811" s="165">
        <f>(VLOOKUP($B811,'P2 Origin'!$C$21:$M$176,8,0))*AN811</f>
        <v>0</v>
      </c>
      <c r="AP811" s="166">
        <f t="shared" si="350"/>
        <v>58</v>
      </c>
      <c r="AQ811" s="165">
        <f>(VLOOKUP($B811,'P2 Origin'!$C$21:$M$176,9,0))*AP811</f>
        <v>0</v>
      </c>
      <c r="AR811" s="155">
        <f t="shared" si="351"/>
        <v>1</v>
      </c>
      <c r="AS811" s="164">
        <f>(VLOOKUP(B811,'P2 Origin'!$C$21:$M$176,10,0))*K811</f>
        <v>0</v>
      </c>
      <c r="AT811" s="164">
        <f>(VLOOKUP(B811,'P2 Origin'!$C$21:$M$176,11,0))*J811</f>
        <v>0</v>
      </c>
      <c r="AU811" s="167">
        <v>58</v>
      </c>
      <c r="AV811" s="168">
        <v>58</v>
      </c>
      <c r="AW811" s="169">
        <v>0</v>
      </c>
      <c r="AX811" s="170">
        <f>IF(AU811&gt;=0.1,'P3 Bureaumarge zee- en luchtvr.'!$D$12,0)</f>
        <v>0</v>
      </c>
      <c r="AY811" s="163">
        <f t="shared" si="352"/>
        <v>0</v>
      </c>
      <c r="AZ811" s="157" t="str">
        <f>VLOOKUP(D811,'P4 Destination'!$C$21:$O$176,13,0)</f>
        <v>EUR</v>
      </c>
      <c r="BA811" s="164">
        <f t="shared" si="353"/>
        <v>0</v>
      </c>
      <c r="BB811" s="171">
        <f>IF(AU811&gt;0.1,(VLOOKUP(D811,'P4 Destination'!$C$21:$M$176,3,0))*I811,0)</f>
        <v>0</v>
      </c>
      <c r="BC811" s="172">
        <f t="shared" si="354"/>
        <v>0</v>
      </c>
      <c r="BD811" s="171">
        <f>(VLOOKUP($D811,'P4 Destination'!$C$21:$M$176,4,0))*BC811</f>
        <v>0</v>
      </c>
      <c r="BE811" s="172">
        <f t="shared" si="355"/>
        <v>0</v>
      </c>
      <c r="BF811" s="171">
        <f>(VLOOKUP($D811,'P4 Destination'!$C$21:$M$176,5,0))*BE811</f>
        <v>0</v>
      </c>
      <c r="BG811" s="172">
        <f t="shared" si="356"/>
        <v>0</v>
      </c>
      <c r="BH811" s="171">
        <f>(VLOOKUP($D811,'P4 Destination'!$C$21:$M$176,6,0))*BG811</f>
        <v>0</v>
      </c>
      <c r="BI811" s="172">
        <f t="shared" si="357"/>
        <v>0</v>
      </c>
      <c r="BJ811" s="171">
        <f>(VLOOKUP($D811,'P4 Destination'!$C$21:$M$176,7,0))*BI811</f>
        <v>0</v>
      </c>
      <c r="BK811" s="172">
        <f t="shared" si="358"/>
        <v>0</v>
      </c>
      <c r="BL811" s="171">
        <f>(VLOOKUP($D811,'P4 Destination'!$C$21:$M$176,8,0))*BK811</f>
        <v>0</v>
      </c>
      <c r="BM811" s="172">
        <f t="shared" si="359"/>
        <v>58</v>
      </c>
      <c r="BN811" s="171">
        <f>(VLOOKUP($D811,'P4 Destination'!$C$21:$M$176,9,0))*BM811</f>
        <v>0</v>
      </c>
      <c r="BO811" s="154">
        <f t="shared" si="360"/>
        <v>1</v>
      </c>
      <c r="BP811" s="171">
        <f>(VLOOKUP(D811,'P4 Destination'!$C$21:$M$176,10,0))*K811</f>
        <v>0</v>
      </c>
      <c r="BQ811" s="171">
        <f>(VLOOKUP(D811,'P4 Destination'!$C$21:$M$176,11,0))*J811</f>
        <v>0</v>
      </c>
      <c r="BR811" s="173">
        <f t="shared" si="361"/>
        <v>0</v>
      </c>
      <c r="BS811" s="173">
        <f>(AV811*2500)*'P6 Verzekering'!$E$11</f>
        <v>0</v>
      </c>
      <c r="BT811" s="173">
        <f>(AW811*2500)*'P6 Verzekering'!$E$12</f>
        <v>0</v>
      </c>
      <c r="BU811" s="173">
        <f>(L811*2500)*'P6 Verzekering'!$E$13</f>
        <v>0</v>
      </c>
      <c r="BV811" s="173">
        <f t="shared" si="362"/>
        <v>0</v>
      </c>
      <c r="BW811"/>
      <c r="BX811"/>
    </row>
    <row r="812" spans="1:76">
      <c r="A812" s="152" t="s">
        <v>2589</v>
      </c>
      <c r="B812" s="152" t="s">
        <v>339</v>
      </c>
      <c r="C812" s="152" t="s">
        <v>335</v>
      </c>
      <c r="D812" s="152" t="s">
        <v>219</v>
      </c>
      <c r="E812" s="152" t="s">
        <v>219</v>
      </c>
      <c r="F812" s="153">
        <f t="shared" si="336"/>
        <v>40</v>
      </c>
      <c r="G812" s="154">
        <v>1</v>
      </c>
      <c r="H812" s="154">
        <f>IFERROR(VLOOKUP(B812,'P2 Origin'!$C$21:$Q$176,15,FALSE),0)</f>
        <v>1</v>
      </c>
      <c r="I812" s="154">
        <f>IFERROR(VLOOKUP(D812,'P4 Destination'!$C$21:$Q$176,15,FALSE),0)</f>
        <v>0</v>
      </c>
      <c r="J812" s="155"/>
      <c r="K812" s="155">
        <v>1</v>
      </c>
      <c r="L812" s="156">
        <v>0</v>
      </c>
      <c r="M812" s="155">
        <v>0</v>
      </c>
      <c r="N812" s="155">
        <v>0</v>
      </c>
      <c r="O812" s="157">
        <f t="shared" si="337"/>
        <v>0</v>
      </c>
      <c r="P812" s="158">
        <f t="shared" si="338"/>
        <v>0</v>
      </c>
      <c r="Q812" s="159">
        <f>IFERROR(VLOOKUP(N812,'P1 Intra-Europees'!$A$15:$H$25,3,0),0)*P812</f>
        <v>0</v>
      </c>
      <c r="R812" s="160">
        <f t="shared" si="339"/>
        <v>0</v>
      </c>
      <c r="S812" s="159">
        <f>IFERROR(VLOOKUP(N812,'P1 Intra-Europees'!$A$15:$H$25,4,0),0)*R812</f>
        <v>0</v>
      </c>
      <c r="T812" s="160">
        <f t="shared" si="340"/>
        <v>0</v>
      </c>
      <c r="U812" s="159">
        <f>IFERROR(VLOOKUP(N812,'P1 Intra-Europees'!$A$15:$H$25,5,0),0)*T812</f>
        <v>0</v>
      </c>
      <c r="V812" s="160">
        <f t="shared" si="341"/>
        <v>0</v>
      </c>
      <c r="W812" s="159">
        <f>IFERROR(VLOOKUP(N812,'P1 Intra-Europees'!$A$15:$H$25,6,0),0)*V812</f>
        <v>0</v>
      </c>
      <c r="X812" s="160">
        <f t="shared" si="342"/>
        <v>0</v>
      </c>
      <c r="Y812" s="159">
        <f>IFERROR(VLOOKUP(N812,'P1 Intra-Europees'!$A$15:$H$25,7,0),0)*X812</f>
        <v>0</v>
      </c>
      <c r="Z812" s="161">
        <f t="shared" si="343"/>
        <v>0</v>
      </c>
      <c r="AA812" s="162">
        <f>IFERROR(VLOOKUP(N812,'P1 Intra-Europees'!$A$15:$H$25,8,0),0)*Z812</f>
        <v>0</v>
      </c>
      <c r="AB812" s="163">
        <f t="shared" si="344"/>
        <v>0</v>
      </c>
      <c r="AC812" s="157" t="str">
        <f>VLOOKUP(B812,'P2 Origin'!$C$21:$O$176,13,0)</f>
        <v>USD</v>
      </c>
      <c r="AD812" s="164">
        <f t="shared" si="345"/>
        <v>0</v>
      </c>
      <c r="AE812" s="165">
        <f>IF(AU812&gt;0.1,VLOOKUP(B812,'P2 Origin'!$C$21:$M$176,3,0)*H812,0)</f>
        <v>0</v>
      </c>
      <c r="AF812" s="166">
        <f t="shared" si="346"/>
        <v>0</v>
      </c>
      <c r="AG812" s="165">
        <f>(VLOOKUP(B812,'P2 Origin'!$C$21:$M$176,4,0))*AF812</f>
        <v>0</v>
      </c>
      <c r="AH812" s="166">
        <f t="shared" si="347"/>
        <v>0</v>
      </c>
      <c r="AI812" s="165">
        <f>(VLOOKUP(B812,'P2 Origin'!$C$21:$M$176,5,0))*AH812</f>
        <v>0</v>
      </c>
      <c r="AJ812" s="166">
        <f t="shared" si="363"/>
        <v>0</v>
      </c>
      <c r="AK812" s="165">
        <f>(VLOOKUP(B812,'P2 Origin'!$C$21:$M$176,6,0))*AJ812</f>
        <v>0</v>
      </c>
      <c r="AL812" s="166">
        <f t="shared" si="348"/>
        <v>0</v>
      </c>
      <c r="AM812" s="165">
        <f>(VLOOKUP($B812,'P2 Origin'!$C$21:$M$176,7,0))*AL812</f>
        <v>0</v>
      </c>
      <c r="AN812" s="166">
        <f t="shared" si="349"/>
        <v>40</v>
      </c>
      <c r="AO812" s="165">
        <f>(VLOOKUP($B812,'P2 Origin'!$C$21:$M$176,8,0))*AN812</f>
        <v>0</v>
      </c>
      <c r="AP812" s="166">
        <f t="shared" si="350"/>
        <v>0</v>
      </c>
      <c r="AQ812" s="165">
        <f>(VLOOKUP($B812,'P2 Origin'!$C$21:$M$176,9,0))*AP812</f>
        <v>0</v>
      </c>
      <c r="AR812" s="155">
        <f t="shared" si="351"/>
        <v>1</v>
      </c>
      <c r="AS812" s="164">
        <f>(VLOOKUP(B812,'P2 Origin'!$C$21:$M$176,10,0))*K812</f>
        <v>0</v>
      </c>
      <c r="AT812" s="164">
        <f>(VLOOKUP(B812,'P2 Origin'!$C$21:$M$176,11,0))*J812</f>
        <v>0</v>
      </c>
      <c r="AU812" s="167">
        <v>40</v>
      </c>
      <c r="AV812" s="168">
        <v>40</v>
      </c>
      <c r="AW812" s="169">
        <v>0</v>
      </c>
      <c r="AX812" s="170">
        <f>IF(AU812&gt;=0.1,'P3 Bureaumarge zee- en luchtvr.'!$D$12,0)</f>
        <v>0</v>
      </c>
      <c r="AY812" s="163">
        <f t="shared" si="352"/>
        <v>0</v>
      </c>
      <c r="AZ812" s="157" t="str">
        <f>VLOOKUP(D812,'P4 Destination'!$C$21:$O$176,13,0)</f>
        <v>EUR</v>
      </c>
      <c r="BA812" s="164">
        <f t="shared" si="353"/>
        <v>0</v>
      </c>
      <c r="BB812" s="171">
        <f>IF(AU812&gt;0.1,(VLOOKUP(D812,'P4 Destination'!$C$21:$M$176,3,0))*I812,0)</f>
        <v>0</v>
      </c>
      <c r="BC812" s="172">
        <f t="shared" si="354"/>
        <v>0</v>
      </c>
      <c r="BD812" s="171">
        <f>(VLOOKUP($D812,'P4 Destination'!$C$21:$M$176,4,0))*BC812</f>
        <v>0</v>
      </c>
      <c r="BE812" s="172">
        <f t="shared" si="355"/>
        <v>0</v>
      </c>
      <c r="BF812" s="171">
        <f>(VLOOKUP($D812,'P4 Destination'!$C$21:$M$176,5,0))*BE812</f>
        <v>0</v>
      </c>
      <c r="BG812" s="172">
        <f t="shared" si="356"/>
        <v>0</v>
      </c>
      <c r="BH812" s="171">
        <f>(VLOOKUP($D812,'P4 Destination'!$C$21:$M$176,6,0))*BG812</f>
        <v>0</v>
      </c>
      <c r="BI812" s="172">
        <f t="shared" si="357"/>
        <v>0</v>
      </c>
      <c r="BJ812" s="171">
        <f>(VLOOKUP($D812,'P4 Destination'!$C$21:$M$176,7,0))*BI812</f>
        <v>0</v>
      </c>
      <c r="BK812" s="172">
        <f t="shared" si="358"/>
        <v>40</v>
      </c>
      <c r="BL812" s="171">
        <f>(VLOOKUP($D812,'P4 Destination'!$C$21:$M$176,8,0))*BK812</f>
        <v>0</v>
      </c>
      <c r="BM812" s="172">
        <f t="shared" si="359"/>
        <v>0</v>
      </c>
      <c r="BN812" s="171">
        <f>(VLOOKUP($D812,'P4 Destination'!$C$21:$M$176,9,0))*BM812</f>
        <v>0</v>
      </c>
      <c r="BO812" s="154">
        <f t="shared" si="360"/>
        <v>1</v>
      </c>
      <c r="BP812" s="171">
        <f>(VLOOKUP(D812,'P4 Destination'!$C$21:$M$176,10,0))*K812</f>
        <v>0</v>
      </c>
      <c r="BQ812" s="171">
        <f>(VLOOKUP(D812,'P4 Destination'!$C$21:$M$176,11,0))*J812</f>
        <v>0</v>
      </c>
      <c r="BR812" s="173">
        <f t="shared" si="361"/>
        <v>0</v>
      </c>
      <c r="BS812" s="173">
        <f>(AV812*2500)*'P6 Verzekering'!$E$11</f>
        <v>0</v>
      </c>
      <c r="BT812" s="173">
        <f>(AW812*2500)*'P6 Verzekering'!$E$12</f>
        <v>0</v>
      </c>
      <c r="BU812" s="173">
        <f>(L812*2500)*'P6 Verzekering'!$E$13</f>
        <v>0</v>
      </c>
      <c r="BV812" s="173">
        <f t="shared" si="362"/>
        <v>0</v>
      </c>
      <c r="BW812"/>
      <c r="BX812"/>
    </row>
    <row r="813" spans="1:76">
      <c r="A813" s="152" t="s">
        <v>2590</v>
      </c>
      <c r="B813" s="176" t="s">
        <v>339</v>
      </c>
      <c r="C813" s="152" t="s">
        <v>335</v>
      </c>
      <c r="D813" s="152" t="s">
        <v>219</v>
      </c>
      <c r="E813" s="152" t="s">
        <v>219</v>
      </c>
      <c r="F813" s="153">
        <f t="shared" si="336"/>
        <v>45</v>
      </c>
      <c r="G813" s="154">
        <v>1</v>
      </c>
      <c r="H813" s="154">
        <f>IFERROR(VLOOKUP(B813,'P2 Origin'!$C$21:$Q$176,15,FALSE),0)</f>
        <v>1</v>
      </c>
      <c r="I813" s="154">
        <f>IFERROR(VLOOKUP(D813,'P4 Destination'!$C$21:$Q$176,15,FALSE),0)</f>
        <v>0</v>
      </c>
      <c r="J813" s="155"/>
      <c r="K813" s="155">
        <v>1</v>
      </c>
      <c r="L813" s="156">
        <v>0</v>
      </c>
      <c r="M813" s="155">
        <v>0</v>
      </c>
      <c r="N813" s="155">
        <v>0</v>
      </c>
      <c r="O813" s="157">
        <f t="shared" si="337"/>
        <v>0</v>
      </c>
      <c r="P813" s="158">
        <f t="shared" si="338"/>
        <v>0</v>
      </c>
      <c r="Q813" s="159">
        <f>IFERROR(VLOOKUP(N813,'P1 Intra-Europees'!$A$15:$H$25,3,0),0)*P813</f>
        <v>0</v>
      </c>
      <c r="R813" s="160">
        <f t="shared" si="339"/>
        <v>0</v>
      </c>
      <c r="S813" s="159">
        <f>IFERROR(VLOOKUP(N813,'P1 Intra-Europees'!$A$15:$H$25,4,0),0)*R813</f>
        <v>0</v>
      </c>
      <c r="T813" s="160">
        <f t="shared" si="340"/>
        <v>0</v>
      </c>
      <c r="U813" s="159">
        <f>IFERROR(VLOOKUP(N813,'P1 Intra-Europees'!$A$15:$H$25,5,0),0)*T813</f>
        <v>0</v>
      </c>
      <c r="V813" s="160">
        <f t="shared" si="341"/>
        <v>0</v>
      </c>
      <c r="W813" s="159">
        <f>IFERROR(VLOOKUP(N813,'P1 Intra-Europees'!$A$15:$H$25,6,0),0)*V813</f>
        <v>0</v>
      </c>
      <c r="X813" s="160">
        <f t="shared" si="342"/>
        <v>0</v>
      </c>
      <c r="Y813" s="159">
        <f>IFERROR(VLOOKUP(N813,'P1 Intra-Europees'!$A$15:$H$25,7,0),0)*X813</f>
        <v>0</v>
      </c>
      <c r="Z813" s="161">
        <f t="shared" si="343"/>
        <v>0</v>
      </c>
      <c r="AA813" s="162">
        <f>IFERROR(VLOOKUP(N813,'P1 Intra-Europees'!$A$15:$H$25,8,0),0)*Z813</f>
        <v>0</v>
      </c>
      <c r="AB813" s="163">
        <f t="shared" si="344"/>
        <v>0</v>
      </c>
      <c r="AC813" s="157" t="str">
        <f>VLOOKUP(B813,'P2 Origin'!$C$21:$O$176,13,0)</f>
        <v>USD</v>
      </c>
      <c r="AD813" s="164">
        <f t="shared" si="345"/>
        <v>0</v>
      </c>
      <c r="AE813" s="165">
        <f>IF(AU813&gt;0.1,VLOOKUP(B813,'P2 Origin'!$C$21:$M$176,3,0)*H813,0)</f>
        <v>0</v>
      </c>
      <c r="AF813" s="166">
        <f t="shared" si="346"/>
        <v>0</v>
      </c>
      <c r="AG813" s="165">
        <f>(VLOOKUP(B813,'P2 Origin'!$C$21:$M$176,4,0))*AF813</f>
        <v>0</v>
      </c>
      <c r="AH813" s="166">
        <f t="shared" si="347"/>
        <v>0</v>
      </c>
      <c r="AI813" s="165">
        <f>(VLOOKUP(B813,'P2 Origin'!$C$21:$M$176,5,0))*AH813</f>
        <v>0</v>
      </c>
      <c r="AJ813" s="166">
        <f t="shared" si="363"/>
        <v>0</v>
      </c>
      <c r="AK813" s="165">
        <f>(VLOOKUP(B813,'P2 Origin'!$C$21:$M$176,6,0))*AJ813</f>
        <v>0</v>
      </c>
      <c r="AL813" s="166">
        <f t="shared" si="348"/>
        <v>0</v>
      </c>
      <c r="AM813" s="165">
        <f>(VLOOKUP($B813,'P2 Origin'!$C$21:$M$176,7,0))*AL813</f>
        <v>0</v>
      </c>
      <c r="AN813" s="166">
        <f t="shared" si="349"/>
        <v>45</v>
      </c>
      <c r="AO813" s="165">
        <f>(VLOOKUP($B813,'P2 Origin'!$C$21:$M$176,8,0))*AN813</f>
        <v>0</v>
      </c>
      <c r="AP813" s="166">
        <f t="shared" si="350"/>
        <v>0</v>
      </c>
      <c r="AQ813" s="165">
        <f>(VLOOKUP($B813,'P2 Origin'!$C$21:$M$176,9,0))*AP813</f>
        <v>0</v>
      </c>
      <c r="AR813" s="155">
        <f t="shared" si="351"/>
        <v>1</v>
      </c>
      <c r="AS813" s="164">
        <f>(VLOOKUP(B813,'P2 Origin'!$C$21:$M$176,10,0))*K813</f>
        <v>0</v>
      </c>
      <c r="AT813" s="164">
        <f>(VLOOKUP(B813,'P2 Origin'!$C$21:$M$176,11,0))*J813</f>
        <v>0</v>
      </c>
      <c r="AU813" s="167">
        <v>45</v>
      </c>
      <c r="AV813" s="168">
        <v>45</v>
      </c>
      <c r="AW813" s="169">
        <v>0</v>
      </c>
      <c r="AX813" s="170">
        <f>IF(AU813&gt;=0.1,'P3 Bureaumarge zee- en luchtvr.'!$D$12,0)</f>
        <v>0</v>
      </c>
      <c r="AY813" s="163">
        <f t="shared" si="352"/>
        <v>0</v>
      </c>
      <c r="AZ813" s="157" t="str">
        <f>VLOOKUP(D813,'P4 Destination'!$C$21:$O$176,13,0)</f>
        <v>EUR</v>
      </c>
      <c r="BA813" s="164">
        <f t="shared" si="353"/>
        <v>0</v>
      </c>
      <c r="BB813" s="171">
        <f>IF(AU813&gt;0.1,(VLOOKUP(D813,'P4 Destination'!$C$21:$M$176,3,0))*I813,0)</f>
        <v>0</v>
      </c>
      <c r="BC813" s="172">
        <f t="shared" si="354"/>
        <v>0</v>
      </c>
      <c r="BD813" s="171">
        <f>(VLOOKUP($D813,'P4 Destination'!$C$21:$M$176,4,0))*BC813</f>
        <v>0</v>
      </c>
      <c r="BE813" s="172">
        <f t="shared" si="355"/>
        <v>0</v>
      </c>
      <c r="BF813" s="171">
        <f>(VLOOKUP($D813,'P4 Destination'!$C$21:$M$176,5,0))*BE813</f>
        <v>0</v>
      </c>
      <c r="BG813" s="172">
        <f t="shared" si="356"/>
        <v>0</v>
      </c>
      <c r="BH813" s="171">
        <f>(VLOOKUP($D813,'P4 Destination'!$C$21:$M$176,6,0))*BG813</f>
        <v>0</v>
      </c>
      <c r="BI813" s="172">
        <f t="shared" si="357"/>
        <v>0</v>
      </c>
      <c r="BJ813" s="171">
        <f>(VLOOKUP($D813,'P4 Destination'!$C$21:$M$176,7,0))*BI813</f>
        <v>0</v>
      </c>
      <c r="BK813" s="172">
        <f t="shared" si="358"/>
        <v>45</v>
      </c>
      <c r="BL813" s="171">
        <f>(VLOOKUP($D813,'P4 Destination'!$C$21:$M$176,8,0))*BK813</f>
        <v>0</v>
      </c>
      <c r="BM813" s="172">
        <f t="shared" si="359"/>
        <v>0</v>
      </c>
      <c r="BN813" s="171">
        <f>(VLOOKUP($D813,'P4 Destination'!$C$21:$M$176,9,0))*BM813</f>
        <v>0</v>
      </c>
      <c r="BO813" s="154">
        <f t="shared" si="360"/>
        <v>1</v>
      </c>
      <c r="BP813" s="171">
        <f>(VLOOKUP(D813,'P4 Destination'!$C$21:$M$176,10,0))*K813</f>
        <v>0</v>
      </c>
      <c r="BQ813" s="171">
        <f>(VLOOKUP(D813,'P4 Destination'!$C$21:$M$176,11,0))*J813</f>
        <v>0</v>
      </c>
      <c r="BR813" s="173">
        <f t="shared" si="361"/>
        <v>0</v>
      </c>
      <c r="BS813" s="173">
        <f>(AV813*2500)*'P6 Verzekering'!$E$11</f>
        <v>0</v>
      </c>
      <c r="BT813" s="173">
        <f>(AW813*2500)*'P6 Verzekering'!$E$12</f>
        <v>0</v>
      </c>
      <c r="BU813" s="173">
        <f>(L813*2500)*'P6 Verzekering'!$E$13</f>
        <v>0</v>
      </c>
      <c r="BV813" s="173">
        <f t="shared" si="362"/>
        <v>0</v>
      </c>
      <c r="BW813"/>
      <c r="BX813"/>
    </row>
    <row r="814" spans="1:76" ht="14.45" customHeight="1">
      <c r="A814" s="152" t="s">
        <v>2592</v>
      </c>
      <c r="B814" s="152" t="s">
        <v>339</v>
      </c>
      <c r="C814" s="152" t="s">
        <v>335</v>
      </c>
      <c r="D814" s="152" t="s">
        <v>219</v>
      </c>
      <c r="E814" s="152" t="s">
        <v>219</v>
      </c>
      <c r="F814" s="153">
        <f t="shared" si="336"/>
        <v>44</v>
      </c>
      <c r="G814" s="154">
        <v>1</v>
      </c>
      <c r="H814" s="154">
        <f>IFERROR(VLOOKUP(B814,'P2 Origin'!$C$21:$Q$176,15,FALSE),0)</f>
        <v>1</v>
      </c>
      <c r="I814" s="154">
        <f>IFERROR(VLOOKUP(D814,'P4 Destination'!$C$21:$Q$176,15,FALSE),0)</f>
        <v>0</v>
      </c>
      <c r="J814" s="155"/>
      <c r="K814" s="155">
        <v>1</v>
      </c>
      <c r="L814" s="156">
        <v>0</v>
      </c>
      <c r="M814" s="155">
        <v>0</v>
      </c>
      <c r="N814" s="155">
        <v>0</v>
      </c>
      <c r="O814" s="157">
        <f t="shared" si="337"/>
        <v>0</v>
      </c>
      <c r="P814" s="158">
        <f t="shared" si="338"/>
        <v>0</v>
      </c>
      <c r="Q814" s="159">
        <f>IFERROR(VLOOKUP(N814,'P1 Intra-Europees'!$A$15:$H$25,3,0),0)*P814</f>
        <v>0</v>
      </c>
      <c r="R814" s="160">
        <f t="shared" si="339"/>
        <v>0</v>
      </c>
      <c r="S814" s="159">
        <f>IFERROR(VLOOKUP(N814,'P1 Intra-Europees'!$A$15:$H$25,4,0),0)*R814</f>
        <v>0</v>
      </c>
      <c r="T814" s="160">
        <f t="shared" si="340"/>
        <v>0</v>
      </c>
      <c r="U814" s="159">
        <f>IFERROR(VLOOKUP(N814,'P1 Intra-Europees'!$A$15:$H$25,5,0),0)*T814</f>
        <v>0</v>
      </c>
      <c r="V814" s="160">
        <f t="shared" si="341"/>
        <v>0</v>
      </c>
      <c r="W814" s="159">
        <f>IFERROR(VLOOKUP(N814,'P1 Intra-Europees'!$A$15:$H$25,6,0),0)*V814</f>
        <v>0</v>
      </c>
      <c r="X814" s="160">
        <f t="shared" si="342"/>
        <v>0</v>
      </c>
      <c r="Y814" s="159">
        <f>IFERROR(VLOOKUP(N814,'P1 Intra-Europees'!$A$15:$H$25,7,0),0)*X814</f>
        <v>0</v>
      </c>
      <c r="Z814" s="161">
        <f t="shared" si="343"/>
        <v>0</v>
      </c>
      <c r="AA814" s="162">
        <f>IFERROR(VLOOKUP(N814,'P1 Intra-Europees'!$A$15:$H$25,8,0),0)*Z814</f>
        <v>0</v>
      </c>
      <c r="AB814" s="163">
        <f t="shared" si="344"/>
        <v>0</v>
      </c>
      <c r="AC814" s="157" t="str">
        <f>VLOOKUP(B814,'P2 Origin'!$C$21:$O$176,13,0)</f>
        <v>USD</v>
      </c>
      <c r="AD814" s="164">
        <f t="shared" si="345"/>
        <v>0</v>
      </c>
      <c r="AE814" s="165">
        <f>IF(AU814&gt;0.1,VLOOKUP(B814,'P2 Origin'!$C$21:$M$176,3,0)*H814,0)</f>
        <v>0</v>
      </c>
      <c r="AF814" s="166">
        <f t="shared" si="346"/>
        <v>0</v>
      </c>
      <c r="AG814" s="165">
        <f>(VLOOKUP(B814,'P2 Origin'!$C$21:$M$176,4,0))*AF814</f>
        <v>0</v>
      </c>
      <c r="AH814" s="166">
        <f t="shared" si="347"/>
        <v>0</v>
      </c>
      <c r="AI814" s="165">
        <f>(VLOOKUP(B814,'P2 Origin'!$C$21:$M$176,5,0))*AH814</f>
        <v>0</v>
      </c>
      <c r="AJ814" s="166">
        <f t="shared" si="363"/>
        <v>0</v>
      </c>
      <c r="AK814" s="165">
        <f>(VLOOKUP(B814,'P2 Origin'!$C$21:$M$176,6,0))*AJ814</f>
        <v>0</v>
      </c>
      <c r="AL814" s="166">
        <f t="shared" si="348"/>
        <v>0</v>
      </c>
      <c r="AM814" s="165">
        <f>(VLOOKUP($B814,'P2 Origin'!$C$21:$M$176,7,0))*AL814</f>
        <v>0</v>
      </c>
      <c r="AN814" s="166">
        <f t="shared" si="349"/>
        <v>44</v>
      </c>
      <c r="AO814" s="165">
        <f>(VLOOKUP($B814,'P2 Origin'!$C$21:$M$176,8,0))*AN814</f>
        <v>0</v>
      </c>
      <c r="AP814" s="166">
        <f t="shared" si="350"/>
        <v>0</v>
      </c>
      <c r="AQ814" s="165">
        <f>(VLOOKUP($B814,'P2 Origin'!$C$21:$M$176,9,0))*AP814</f>
        <v>0</v>
      </c>
      <c r="AR814" s="155">
        <f t="shared" si="351"/>
        <v>1</v>
      </c>
      <c r="AS814" s="164">
        <f>(VLOOKUP(B814,'P2 Origin'!$C$21:$M$176,10,0))*K814</f>
        <v>0</v>
      </c>
      <c r="AT814" s="164">
        <f>(VLOOKUP(B814,'P2 Origin'!$C$21:$M$176,11,0))*J814</f>
        <v>0</v>
      </c>
      <c r="AU814" s="167">
        <v>44</v>
      </c>
      <c r="AV814" s="168">
        <v>44</v>
      </c>
      <c r="AW814" s="169">
        <v>0</v>
      </c>
      <c r="AX814" s="170">
        <f>IF(AU814&gt;=0.1,'P3 Bureaumarge zee- en luchtvr.'!$D$12,0)</f>
        <v>0</v>
      </c>
      <c r="AY814" s="163">
        <f t="shared" si="352"/>
        <v>0</v>
      </c>
      <c r="AZ814" s="157" t="str">
        <f>VLOOKUP(D814,'P4 Destination'!$C$21:$O$176,13,0)</f>
        <v>EUR</v>
      </c>
      <c r="BA814" s="164">
        <f t="shared" si="353"/>
        <v>0</v>
      </c>
      <c r="BB814" s="171">
        <f>IF(AU814&gt;0.1,(VLOOKUP(D814,'P4 Destination'!$C$21:$M$176,3,0))*I814,0)</f>
        <v>0</v>
      </c>
      <c r="BC814" s="172">
        <f t="shared" si="354"/>
        <v>0</v>
      </c>
      <c r="BD814" s="171">
        <f>(VLOOKUP($D814,'P4 Destination'!$C$21:$M$176,4,0))*BC814</f>
        <v>0</v>
      </c>
      <c r="BE814" s="172">
        <f t="shared" si="355"/>
        <v>0</v>
      </c>
      <c r="BF814" s="171">
        <f>(VLOOKUP($D814,'P4 Destination'!$C$21:$M$176,5,0))*BE814</f>
        <v>0</v>
      </c>
      <c r="BG814" s="172">
        <f t="shared" si="356"/>
        <v>0</v>
      </c>
      <c r="BH814" s="171">
        <f>(VLOOKUP($D814,'P4 Destination'!$C$21:$M$176,6,0))*BG814</f>
        <v>0</v>
      </c>
      <c r="BI814" s="172">
        <f t="shared" si="357"/>
        <v>0</v>
      </c>
      <c r="BJ814" s="171">
        <f>(VLOOKUP($D814,'P4 Destination'!$C$21:$M$176,7,0))*BI814</f>
        <v>0</v>
      </c>
      <c r="BK814" s="172">
        <f t="shared" si="358"/>
        <v>44</v>
      </c>
      <c r="BL814" s="171">
        <f>(VLOOKUP($D814,'P4 Destination'!$C$21:$M$176,8,0))*BK814</f>
        <v>0</v>
      </c>
      <c r="BM814" s="172">
        <f t="shared" si="359"/>
        <v>0</v>
      </c>
      <c r="BN814" s="171">
        <f>(VLOOKUP($D814,'P4 Destination'!$C$21:$M$176,9,0))*BM814</f>
        <v>0</v>
      </c>
      <c r="BO814" s="154">
        <f t="shared" si="360"/>
        <v>1</v>
      </c>
      <c r="BP814" s="171">
        <f>(VLOOKUP(D814,'P4 Destination'!$C$21:$M$176,10,0))*K814</f>
        <v>0</v>
      </c>
      <c r="BQ814" s="171">
        <f>(VLOOKUP(D814,'P4 Destination'!$C$21:$M$176,11,0))*J814</f>
        <v>0</v>
      </c>
      <c r="BR814" s="173">
        <f t="shared" si="361"/>
        <v>0</v>
      </c>
      <c r="BS814" s="173">
        <f>(AV814*2500)*'P6 Verzekering'!$E$11</f>
        <v>0</v>
      </c>
      <c r="BT814" s="173">
        <f>(AW814*2500)*'P6 Verzekering'!$E$12</f>
        <v>0</v>
      </c>
      <c r="BU814" s="173">
        <f>(L814*2500)*'P6 Verzekering'!$E$13</f>
        <v>0</v>
      </c>
      <c r="BV814" s="173">
        <f t="shared" si="362"/>
        <v>0</v>
      </c>
      <c r="BW814"/>
      <c r="BX814"/>
    </row>
    <row r="815" spans="1:76">
      <c r="A815" s="152" t="s">
        <v>2593</v>
      </c>
      <c r="B815" s="152" t="s">
        <v>339</v>
      </c>
      <c r="C815" s="152" t="s">
        <v>335</v>
      </c>
      <c r="D815" s="152" t="s">
        <v>219</v>
      </c>
      <c r="E815" s="152" t="s">
        <v>219</v>
      </c>
      <c r="F815" s="153">
        <f t="shared" si="336"/>
        <v>33</v>
      </c>
      <c r="G815" s="154">
        <v>1</v>
      </c>
      <c r="H815" s="154">
        <f>IFERROR(VLOOKUP(B815,'P2 Origin'!$C$21:$Q$176,15,FALSE),0)</f>
        <v>1</v>
      </c>
      <c r="I815" s="154">
        <f>IFERROR(VLOOKUP(D815,'P4 Destination'!$C$21:$Q$176,15,FALSE),0)</f>
        <v>0</v>
      </c>
      <c r="J815" s="155"/>
      <c r="K815" s="155">
        <v>1</v>
      </c>
      <c r="L815" s="156">
        <v>0</v>
      </c>
      <c r="M815" s="155">
        <v>0</v>
      </c>
      <c r="N815" s="155">
        <v>0</v>
      </c>
      <c r="O815" s="157">
        <f t="shared" si="337"/>
        <v>0</v>
      </c>
      <c r="P815" s="158">
        <f t="shared" si="338"/>
        <v>0</v>
      </c>
      <c r="Q815" s="159">
        <f>IFERROR(VLOOKUP(N815,'P1 Intra-Europees'!$A$15:$H$25,3,0),0)*P815</f>
        <v>0</v>
      </c>
      <c r="R815" s="160">
        <f t="shared" si="339"/>
        <v>0</v>
      </c>
      <c r="S815" s="159">
        <f>IFERROR(VLOOKUP(N815,'P1 Intra-Europees'!$A$15:$H$25,4,0),0)*R815</f>
        <v>0</v>
      </c>
      <c r="T815" s="160">
        <f t="shared" si="340"/>
        <v>0</v>
      </c>
      <c r="U815" s="159">
        <f>IFERROR(VLOOKUP(N815,'P1 Intra-Europees'!$A$15:$H$25,5,0),0)*T815</f>
        <v>0</v>
      </c>
      <c r="V815" s="160">
        <f t="shared" si="341"/>
        <v>0</v>
      </c>
      <c r="W815" s="159">
        <f>IFERROR(VLOOKUP(N815,'P1 Intra-Europees'!$A$15:$H$25,6,0),0)*V815</f>
        <v>0</v>
      </c>
      <c r="X815" s="160">
        <f t="shared" si="342"/>
        <v>0</v>
      </c>
      <c r="Y815" s="159">
        <f>IFERROR(VLOOKUP(N815,'P1 Intra-Europees'!$A$15:$H$25,7,0),0)*X815</f>
        <v>0</v>
      </c>
      <c r="Z815" s="161">
        <f t="shared" si="343"/>
        <v>0</v>
      </c>
      <c r="AA815" s="162">
        <f>IFERROR(VLOOKUP(N815,'P1 Intra-Europees'!$A$15:$H$25,8,0),0)*Z815</f>
        <v>0</v>
      </c>
      <c r="AB815" s="163">
        <f t="shared" si="344"/>
        <v>0</v>
      </c>
      <c r="AC815" s="157" t="str">
        <f>VLOOKUP(B815,'P2 Origin'!$C$21:$O$176,13,0)</f>
        <v>USD</v>
      </c>
      <c r="AD815" s="164">
        <f t="shared" si="345"/>
        <v>0</v>
      </c>
      <c r="AE815" s="165">
        <f>IF(AU815&gt;0.1,VLOOKUP(B815,'P2 Origin'!$C$21:$M$176,3,0)*H815,0)</f>
        <v>0</v>
      </c>
      <c r="AF815" s="166">
        <f t="shared" si="346"/>
        <v>0</v>
      </c>
      <c r="AG815" s="165">
        <f>(VLOOKUP(B815,'P2 Origin'!$C$21:$M$176,4,0))*AF815</f>
        <v>0</v>
      </c>
      <c r="AH815" s="166">
        <f t="shared" si="347"/>
        <v>0</v>
      </c>
      <c r="AI815" s="165">
        <f>(VLOOKUP(B815,'P2 Origin'!$C$21:$M$176,5,0))*AH815</f>
        <v>0</v>
      </c>
      <c r="AJ815" s="166">
        <f t="shared" si="363"/>
        <v>0</v>
      </c>
      <c r="AK815" s="165">
        <f>(VLOOKUP(B815,'P2 Origin'!$C$21:$M$176,6,0))*AJ815</f>
        <v>0</v>
      </c>
      <c r="AL815" s="166">
        <f t="shared" si="348"/>
        <v>33</v>
      </c>
      <c r="AM815" s="165">
        <f>(VLOOKUP($B815,'P2 Origin'!$C$21:$M$176,7,0))*AL815</f>
        <v>0</v>
      </c>
      <c r="AN815" s="166">
        <f t="shared" si="349"/>
        <v>0</v>
      </c>
      <c r="AO815" s="165">
        <f>(VLOOKUP($B815,'P2 Origin'!$C$21:$M$176,8,0))*AN815</f>
        <v>0</v>
      </c>
      <c r="AP815" s="166">
        <f t="shared" si="350"/>
        <v>0</v>
      </c>
      <c r="AQ815" s="165">
        <f>(VLOOKUP($B815,'P2 Origin'!$C$21:$M$176,9,0))*AP815</f>
        <v>0</v>
      </c>
      <c r="AR815" s="155">
        <f t="shared" si="351"/>
        <v>1</v>
      </c>
      <c r="AS815" s="164">
        <f>(VLOOKUP(B815,'P2 Origin'!$C$21:$M$176,10,0))*K815</f>
        <v>0</v>
      </c>
      <c r="AT815" s="164">
        <f>(VLOOKUP(B815,'P2 Origin'!$C$21:$M$176,11,0))*J815</f>
        <v>0</v>
      </c>
      <c r="AU815" s="167">
        <v>33</v>
      </c>
      <c r="AV815" s="168">
        <v>33</v>
      </c>
      <c r="AW815" s="169">
        <v>0</v>
      </c>
      <c r="AX815" s="170">
        <f>IF(AU815&gt;=0.1,'P3 Bureaumarge zee- en luchtvr.'!$D$12,0)</f>
        <v>0</v>
      </c>
      <c r="AY815" s="163">
        <f t="shared" si="352"/>
        <v>0</v>
      </c>
      <c r="AZ815" s="157" t="str">
        <f>VLOOKUP(D815,'P4 Destination'!$C$21:$O$176,13,0)</f>
        <v>EUR</v>
      </c>
      <c r="BA815" s="164">
        <f t="shared" si="353"/>
        <v>0</v>
      </c>
      <c r="BB815" s="171">
        <f>IF(AU815&gt;0.1,(VLOOKUP(D815,'P4 Destination'!$C$21:$M$176,3,0))*I815,0)</f>
        <v>0</v>
      </c>
      <c r="BC815" s="172">
        <f t="shared" si="354"/>
        <v>0</v>
      </c>
      <c r="BD815" s="171">
        <f>(VLOOKUP($D815,'P4 Destination'!$C$21:$M$176,4,0))*BC815</f>
        <v>0</v>
      </c>
      <c r="BE815" s="172">
        <f t="shared" si="355"/>
        <v>0</v>
      </c>
      <c r="BF815" s="171">
        <f>(VLOOKUP($D815,'P4 Destination'!$C$21:$M$176,5,0))*BE815</f>
        <v>0</v>
      </c>
      <c r="BG815" s="172">
        <f t="shared" si="356"/>
        <v>0</v>
      </c>
      <c r="BH815" s="171">
        <f>(VLOOKUP($D815,'P4 Destination'!$C$21:$M$176,6,0))*BG815</f>
        <v>0</v>
      </c>
      <c r="BI815" s="172">
        <f t="shared" si="357"/>
        <v>33</v>
      </c>
      <c r="BJ815" s="171">
        <f>(VLOOKUP($D815,'P4 Destination'!$C$21:$M$176,7,0))*BI815</f>
        <v>0</v>
      </c>
      <c r="BK815" s="172">
        <f t="shared" si="358"/>
        <v>0</v>
      </c>
      <c r="BL815" s="171">
        <f>(VLOOKUP($D815,'P4 Destination'!$C$21:$M$176,8,0))*BK815</f>
        <v>0</v>
      </c>
      <c r="BM815" s="172">
        <f t="shared" si="359"/>
        <v>0</v>
      </c>
      <c r="BN815" s="171">
        <f>(VLOOKUP($D815,'P4 Destination'!$C$21:$M$176,9,0))*BM815</f>
        <v>0</v>
      </c>
      <c r="BO815" s="154">
        <f t="shared" si="360"/>
        <v>1</v>
      </c>
      <c r="BP815" s="171">
        <f>(VLOOKUP(D815,'P4 Destination'!$C$21:$M$176,10,0))*K815</f>
        <v>0</v>
      </c>
      <c r="BQ815" s="171">
        <f>(VLOOKUP(D815,'P4 Destination'!$C$21:$M$176,11,0))*J815</f>
        <v>0</v>
      </c>
      <c r="BR815" s="173">
        <f t="shared" si="361"/>
        <v>0</v>
      </c>
      <c r="BS815" s="173">
        <f>(AV815*2500)*'P6 Verzekering'!$E$11</f>
        <v>0</v>
      </c>
      <c r="BT815" s="173">
        <f>(AW815*2500)*'P6 Verzekering'!$E$12</f>
        <v>0</v>
      </c>
      <c r="BU815" s="173">
        <f>(L815*2500)*'P6 Verzekering'!$E$13</f>
        <v>0</v>
      </c>
      <c r="BV815" s="173">
        <f t="shared" si="362"/>
        <v>0</v>
      </c>
      <c r="BW815"/>
      <c r="BX815"/>
    </row>
    <row r="816" spans="1:76">
      <c r="A816" s="152" t="s">
        <v>2595</v>
      </c>
      <c r="B816" s="152" t="s">
        <v>339</v>
      </c>
      <c r="C816" s="152" t="s">
        <v>335</v>
      </c>
      <c r="D816" s="152" t="s">
        <v>219</v>
      </c>
      <c r="E816" s="152" t="s">
        <v>219</v>
      </c>
      <c r="F816" s="153">
        <f t="shared" si="336"/>
        <v>28</v>
      </c>
      <c r="G816" s="154">
        <v>1</v>
      </c>
      <c r="H816" s="154">
        <f>IFERROR(VLOOKUP(B816,'P2 Origin'!$C$21:$Q$176,15,FALSE),0)</f>
        <v>1</v>
      </c>
      <c r="I816" s="154">
        <f>IFERROR(VLOOKUP(D816,'P4 Destination'!$C$21:$Q$176,15,FALSE),0)</f>
        <v>0</v>
      </c>
      <c r="J816" s="155">
        <v>1</v>
      </c>
      <c r="K816" s="155"/>
      <c r="L816" s="156">
        <v>0</v>
      </c>
      <c r="M816" s="155">
        <v>0</v>
      </c>
      <c r="N816" s="155">
        <v>0</v>
      </c>
      <c r="O816" s="157">
        <f t="shared" si="337"/>
        <v>0</v>
      </c>
      <c r="P816" s="158">
        <f t="shared" si="338"/>
        <v>0</v>
      </c>
      <c r="Q816" s="159">
        <f>IFERROR(VLOOKUP(N816,'P1 Intra-Europees'!$A$15:$H$25,3,0),0)*P816</f>
        <v>0</v>
      </c>
      <c r="R816" s="160">
        <f t="shared" si="339"/>
        <v>0</v>
      </c>
      <c r="S816" s="159">
        <f>IFERROR(VLOOKUP(N816,'P1 Intra-Europees'!$A$15:$H$25,4,0),0)*R816</f>
        <v>0</v>
      </c>
      <c r="T816" s="160">
        <f t="shared" si="340"/>
        <v>0</v>
      </c>
      <c r="U816" s="159">
        <f>IFERROR(VLOOKUP(N816,'P1 Intra-Europees'!$A$15:$H$25,5,0),0)*T816</f>
        <v>0</v>
      </c>
      <c r="V816" s="160">
        <f t="shared" si="341"/>
        <v>0</v>
      </c>
      <c r="W816" s="159">
        <f>IFERROR(VLOOKUP(N816,'P1 Intra-Europees'!$A$15:$H$25,6,0),0)*V816</f>
        <v>0</v>
      </c>
      <c r="X816" s="160">
        <f t="shared" si="342"/>
        <v>0</v>
      </c>
      <c r="Y816" s="159">
        <f>IFERROR(VLOOKUP(N816,'P1 Intra-Europees'!$A$15:$H$25,7,0),0)*X816</f>
        <v>0</v>
      </c>
      <c r="Z816" s="161">
        <f t="shared" si="343"/>
        <v>0</v>
      </c>
      <c r="AA816" s="162">
        <f>IFERROR(VLOOKUP(N816,'P1 Intra-Europees'!$A$15:$H$25,8,0),0)*Z816</f>
        <v>0</v>
      </c>
      <c r="AB816" s="163">
        <f t="shared" si="344"/>
        <v>0</v>
      </c>
      <c r="AC816" s="157" t="str">
        <f>VLOOKUP(B816,'P2 Origin'!$C$21:$O$176,13,0)</f>
        <v>USD</v>
      </c>
      <c r="AD816" s="164">
        <f t="shared" si="345"/>
        <v>0</v>
      </c>
      <c r="AE816" s="165">
        <f>IF(AU816&gt;0.1,VLOOKUP(B816,'P2 Origin'!$C$21:$M$176,3,0)*H816,0)</f>
        <v>0</v>
      </c>
      <c r="AF816" s="166">
        <f t="shared" si="346"/>
        <v>0</v>
      </c>
      <c r="AG816" s="165">
        <f>(VLOOKUP(B816,'P2 Origin'!$C$21:$M$176,4,0))*AF816</f>
        <v>0</v>
      </c>
      <c r="AH816" s="166">
        <f t="shared" si="347"/>
        <v>0</v>
      </c>
      <c r="AI816" s="165">
        <f>(VLOOKUP(B816,'P2 Origin'!$C$21:$M$176,5,0))*AH816</f>
        <v>0</v>
      </c>
      <c r="AJ816" s="166">
        <f t="shared" si="363"/>
        <v>0</v>
      </c>
      <c r="AK816" s="165">
        <f>(VLOOKUP(B816,'P2 Origin'!$C$21:$M$176,6,0))*AJ816</f>
        <v>0</v>
      </c>
      <c r="AL816" s="166">
        <f t="shared" si="348"/>
        <v>28</v>
      </c>
      <c r="AM816" s="165">
        <f>(VLOOKUP($B816,'P2 Origin'!$C$21:$M$176,7,0))*AL816</f>
        <v>0</v>
      </c>
      <c r="AN816" s="166">
        <f t="shared" si="349"/>
        <v>0</v>
      </c>
      <c r="AO816" s="165">
        <f>(VLOOKUP($B816,'P2 Origin'!$C$21:$M$176,8,0))*AN816</f>
        <v>0</v>
      </c>
      <c r="AP816" s="166">
        <f t="shared" si="350"/>
        <v>0</v>
      </c>
      <c r="AQ816" s="165">
        <f>(VLOOKUP($B816,'P2 Origin'!$C$21:$M$176,9,0))*AP816</f>
        <v>0</v>
      </c>
      <c r="AR816" s="155">
        <f t="shared" si="351"/>
        <v>1</v>
      </c>
      <c r="AS816" s="164">
        <f>(VLOOKUP(B816,'P2 Origin'!$C$21:$M$176,10,0))*K816</f>
        <v>0</v>
      </c>
      <c r="AT816" s="164">
        <f>(VLOOKUP(B816,'P2 Origin'!$C$21:$M$176,11,0))*J816</f>
        <v>0</v>
      </c>
      <c r="AU816" s="167">
        <v>28</v>
      </c>
      <c r="AV816" s="168">
        <v>28</v>
      </c>
      <c r="AW816" s="169">
        <v>0</v>
      </c>
      <c r="AX816" s="170">
        <f>IF(AU816&gt;=0.1,'P3 Bureaumarge zee- en luchtvr.'!$D$12,0)</f>
        <v>0</v>
      </c>
      <c r="AY816" s="163">
        <f t="shared" si="352"/>
        <v>0</v>
      </c>
      <c r="AZ816" s="157" t="str">
        <f>VLOOKUP(D816,'P4 Destination'!$C$21:$O$176,13,0)</f>
        <v>EUR</v>
      </c>
      <c r="BA816" s="164">
        <f t="shared" si="353"/>
        <v>0</v>
      </c>
      <c r="BB816" s="171">
        <f>IF(AU816&gt;0.1,(VLOOKUP(D816,'P4 Destination'!$C$21:$M$176,3,0))*I816,0)</f>
        <v>0</v>
      </c>
      <c r="BC816" s="172">
        <f t="shared" si="354"/>
        <v>0</v>
      </c>
      <c r="BD816" s="171">
        <f>(VLOOKUP($D816,'P4 Destination'!$C$21:$M$176,4,0))*BC816</f>
        <v>0</v>
      </c>
      <c r="BE816" s="172">
        <f t="shared" si="355"/>
        <v>0</v>
      </c>
      <c r="BF816" s="171">
        <f>(VLOOKUP($D816,'P4 Destination'!$C$21:$M$176,5,0))*BE816</f>
        <v>0</v>
      </c>
      <c r="BG816" s="172">
        <f t="shared" si="356"/>
        <v>0</v>
      </c>
      <c r="BH816" s="171">
        <f>(VLOOKUP($D816,'P4 Destination'!$C$21:$M$176,6,0))*BG816</f>
        <v>0</v>
      </c>
      <c r="BI816" s="172">
        <f t="shared" si="357"/>
        <v>28</v>
      </c>
      <c r="BJ816" s="171">
        <f>(VLOOKUP($D816,'P4 Destination'!$C$21:$M$176,7,0))*BI816</f>
        <v>0</v>
      </c>
      <c r="BK816" s="172">
        <f t="shared" si="358"/>
        <v>0</v>
      </c>
      <c r="BL816" s="171">
        <f>(VLOOKUP($D816,'P4 Destination'!$C$21:$M$176,8,0))*BK816</f>
        <v>0</v>
      </c>
      <c r="BM816" s="172">
        <f t="shared" si="359"/>
        <v>0</v>
      </c>
      <c r="BN816" s="171">
        <f>(VLOOKUP($D816,'P4 Destination'!$C$21:$M$176,9,0))*BM816</f>
        <v>0</v>
      </c>
      <c r="BO816" s="154">
        <f t="shared" si="360"/>
        <v>1</v>
      </c>
      <c r="BP816" s="171">
        <f>(VLOOKUP(D816,'P4 Destination'!$C$21:$M$176,10,0))*K816</f>
        <v>0</v>
      </c>
      <c r="BQ816" s="171">
        <f>(VLOOKUP(D816,'P4 Destination'!$C$21:$M$176,11,0))*J816</f>
        <v>0</v>
      </c>
      <c r="BR816" s="173">
        <f t="shared" si="361"/>
        <v>0</v>
      </c>
      <c r="BS816" s="173">
        <f>(AV816*2500)*'P6 Verzekering'!$E$11</f>
        <v>0</v>
      </c>
      <c r="BT816" s="173">
        <f>(AW816*2500)*'P6 Verzekering'!$E$12</f>
        <v>0</v>
      </c>
      <c r="BU816" s="173">
        <f>(L816*2500)*'P6 Verzekering'!$E$13</f>
        <v>0</v>
      </c>
      <c r="BV816" s="173">
        <f t="shared" si="362"/>
        <v>0</v>
      </c>
      <c r="BW816"/>
      <c r="BX816"/>
    </row>
    <row r="817" spans="1:76">
      <c r="A817" s="152" t="s">
        <v>2596</v>
      </c>
      <c r="B817" s="152" t="s">
        <v>339</v>
      </c>
      <c r="C817" s="152" t="s">
        <v>335</v>
      </c>
      <c r="D817" s="152" t="s">
        <v>219</v>
      </c>
      <c r="E817" s="152" t="s">
        <v>219</v>
      </c>
      <c r="F817" s="153">
        <f t="shared" si="336"/>
        <v>58</v>
      </c>
      <c r="G817" s="154">
        <v>1</v>
      </c>
      <c r="H817" s="154">
        <f>IFERROR(VLOOKUP(B817,'P2 Origin'!$C$21:$Q$176,15,FALSE),0)</f>
        <v>1</v>
      </c>
      <c r="I817" s="154">
        <f>IFERROR(VLOOKUP(D817,'P4 Destination'!$C$21:$Q$176,15,FALSE),0)</f>
        <v>0</v>
      </c>
      <c r="J817" s="155"/>
      <c r="K817" s="155">
        <v>1</v>
      </c>
      <c r="L817" s="156">
        <v>0</v>
      </c>
      <c r="M817" s="155">
        <v>0</v>
      </c>
      <c r="N817" s="155">
        <v>0</v>
      </c>
      <c r="O817" s="157">
        <f t="shared" si="337"/>
        <v>0</v>
      </c>
      <c r="P817" s="158">
        <f t="shared" si="338"/>
        <v>0</v>
      </c>
      <c r="Q817" s="159">
        <f>IFERROR(VLOOKUP(N817,'P1 Intra-Europees'!$A$15:$H$25,3,0),0)*P817</f>
        <v>0</v>
      </c>
      <c r="R817" s="160">
        <f t="shared" si="339"/>
        <v>0</v>
      </c>
      <c r="S817" s="159">
        <f>IFERROR(VLOOKUP(N817,'P1 Intra-Europees'!$A$15:$H$25,4,0),0)*R817</f>
        <v>0</v>
      </c>
      <c r="T817" s="160">
        <f t="shared" si="340"/>
        <v>0</v>
      </c>
      <c r="U817" s="159">
        <f>IFERROR(VLOOKUP(N817,'P1 Intra-Europees'!$A$15:$H$25,5,0),0)*T817</f>
        <v>0</v>
      </c>
      <c r="V817" s="160">
        <f t="shared" si="341"/>
        <v>0</v>
      </c>
      <c r="W817" s="159">
        <f>IFERROR(VLOOKUP(N817,'P1 Intra-Europees'!$A$15:$H$25,6,0),0)*V817</f>
        <v>0</v>
      </c>
      <c r="X817" s="160">
        <f t="shared" si="342"/>
        <v>0</v>
      </c>
      <c r="Y817" s="159">
        <f>IFERROR(VLOOKUP(N817,'P1 Intra-Europees'!$A$15:$H$25,7,0),0)*X817</f>
        <v>0</v>
      </c>
      <c r="Z817" s="161">
        <f t="shared" si="343"/>
        <v>0</v>
      </c>
      <c r="AA817" s="162">
        <f>IFERROR(VLOOKUP(N817,'P1 Intra-Europees'!$A$15:$H$25,8,0),0)*Z817</f>
        <v>0</v>
      </c>
      <c r="AB817" s="163">
        <f t="shared" si="344"/>
        <v>0</v>
      </c>
      <c r="AC817" s="157" t="str">
        <f>VLOOKUP(B817,'P2 Origin'!$C$21:$O$176,13,0)</f>
        <v>USD</v>
      </c>
      <c r="AD817" s="164">
        <f t="shared" si="345"/>
        <v>0</v>
      </c>
      <c r="AE817" s="165">
        <f>IF(AU817&gt;0.1,VLOOKUP(B817,'P2 Origin'!$C$21:$M$176,3,0)*H817,0)</f>
        <v>0</v>
      </c>
      <c r="AF817" s="166">
        <f t="shared" si="346"/>
        <v>0</v>
      </c>
      <c r="AG817" s="165">
        <f>(VLOOKUP(B817,'P2 Origin'!$C$21:$M$176,4,0))*AF817</f>
        <v>0</v>
      </c>
      <c r="AH817" s="166">
        <f t="shared" si="347"/>
        <v>0</v>
      </c>
      <c r="AI817" s="165">
        <f>(VLOOKUP(B817,'P2 Origin'!$C$21:$M$176,5,0))*AH817</f>
        <v>0</v>
      </c>
      <c r="AJ817" s="166">
        <f t="shared" si="363"/>
        <v>0</v>
      </c>
      <c r="AK817" s="165">
        <f>(VLOOKUP(B817,'P2 Origin'!$C$21:$M$176,6,0))*AJ817</f>
        <v>0</v>
      </c>
      <c r="AL817" s="166">
        <f t="shared" si="348"/>
        <v>0</v>
      </c>
      <c r="AM817" s="165">
        <f>(VLOOKUP($B817,'P2 Origin'!$C$21:$M$176,7,0))*AL817</f>
        <v>0</v>
      </c>
      <c r="AN817" s="166">
        <f t="shared" si="349"/>
        <v>0</v>
      </c>
      <c r="AO817" s="165">
        <f>(VLOOKUP($B817,'P2 Origin'!$C$21:$M$176,8,0))*AN817</f>
        <v>0</v>
      </c>
      <c r="AP817" s="166">
        <f t="shared" si="350"/>
        <v>58</v>
      </c>
      <c r="AQ817" s="165">
        <f>(VLOOKUP($B817,'P2 Origin'!$C$21:$M$176,9,0))*AP817</f>
        <v>0</v>
      </c>
      <c r="AR817" s="155">
        <f t="shared" si="351"/>
        <v>1</v>
      </c>
      <c r="AS817" s="164">
        <f>(VLOOKUP(B817,'P2 Origin'!$C$21:$M$176,10,0))*K817</f>
        <v>0</v>
      </c>
      <c r="AT817" s="164">
        <f>(VLOOKUP(B817,'P2 Origin'!$C$21:$M$176,11,0))*J817</f>
        <v>0</v>
      </c>
      <c r="AU817" s="167">
        <v>58</v>
      </c>
      <c r="AV817" s="168">
        <v>58</v>
      </c>
      <c r="AW817" s="169">
        <v>0</v>
      </c>
      <c r="AX817" s="170">
        <f>IF(AU817&gt;=0.1,'P3 Bureaumarge zee- en luchtvr.'!$D$12,0)</f>
        <v>0</v>
      </c>
      <c r="AY817" s="163">
        <f t="shared" si="352"/>
        <v>0</v>
      </c>
      <c r="AZ817" s="157" t="str">
        <f>VLOOKUP(D817,'P4 Destination'!$C$21:$O$176,13,0)</f>
        <v>EUR</v>
      </c>
      <c r="BA817" s="164">
        <f t="shared" si="353"/>
        <v>0</v>
      </c>
      <c r="BB817" s="171">
        <f>IF(AU817&gt;0.1,(VLOOKUP(D817,'P4 Destination'!$C$21:$M$176,3,0))*I817,0)</f>
        <v>0</v>
      </c>
      <c r="BC817" s="172">
        <f t="shared" si="354"/>
        <v>0</v>
      </c>
      <c r="BD817" s="171">
        <f>(VLOOKUP($D817,'P4 Destination'!$C$21:$M$176,4,0))*BC817</f>
        <v>0</v>
      </c>
      <c r="BE817" s="172">
        <f t="shared" si="355"/>
        <v>0</v>
      </c>
      <c r="BF817" s="171">
        <f>(VLOOKUP($D817,'P4 Destination'!$C$21:$M$176,5,0))*BE817</f>
        <v>0</v>
      </c>
      <c r="BG817" s="172">
        <f t="shared" si="356"/>
        <v>0</v>
      </c>
      <c r="BH817" s="171">
        <f>(VLOOKUP($D817,'P4 Destination'!$C$21:$M$176,6,0))*BG817</f>
        <v>0</v>
      </c>
      <c r="BI817" s="172">
        <f t="shared" si="357"/>
        <v>0</v>
      </c>
      <c r="BJ817" s="171">
        <f>(VLOOKUP($D817,'P4 Destination'!$C$21:$M$176,7,0))*BI817</f>
        <v>0</v>
      </c>
      <c r="BK817" s="172">
        <f t="shared" si="358"/>
        <v>0</v>
      </c>
      <c r="BL817" s="171">
        <f>(VLOOKUP($D817,'P4 Destination'!$C$21:$M$176,8,0))*BK817</f>
        <v>0</v>
      </c>
      <c r="BM817" s="172">
        <f t="shared" si="359"/>
        <v>58</v>
      </c>
      <c r="BN817" s="171">
        <f>(VLOOKUP($D817,'P4 Destination'!$C$21:$M$176,9,0))*BM817</f>
        <v>0</v>
      </c>
      <c r="BO817" s="154">
        <f t="shared" si="360"/>
        <v>1</v>
      </c>
      <c r="BP817" s="171">
        <f>(VLOOKUP(D817,'P4 Destination'!$C$21:$M$176,10,0))*K817</f>
        <v>0</v>
      </c>
      <c r="BQ817" s="171">
        <f>(VLOOKUP(D817,'P4 Destination'!$C$21:$M$176,11,0))*J817</f>
        <v>0</v>
      </c>
      <c r="BR817" s="173">
        <f t="shared" si="361"/>
        <v>0</v>
      </c>
      <c r="BS817" s="173">
        <f>(AV817*2500)*'P6 Verzekering'!$E$11</f>
        <v>0</v>
      </c>
      <c r="BT817" s="173">
        <f>(AW817*2500)*'P6 Verzekering'!$E$12</f>
        <v>0</v>
      </c>
      <c r="BU817" s="173">
        <f>(L817*2500)*'P6 Verzekering'!$E$13</f>
        <v>0</v>
      </c>
      <c r="BV817" s="173">
        <f t="shared" si="362"/>
        <v>0</v>
      </c>
      <c r="BW817"/>
      <c r="BX817"/>
    </row>
    <row r="818" spans="1:76">
      <c r="A818" s="152" t="s">
        <v>2597</v>
      </c>
      <c r="B818" s="152" t="s">
        <v>339</v>
      </c>
      <c r="C818" s="152" t="s">
        <v>335</v>
      </c>
      <c r="D818" s="152" t="s">
        <v>219</v>
      </c>
      <c r="E818" s="152" t="s">
        <v>219</v>
      </c>
      <c r="F818" s="153">
        <f t="shared" si="336"/>
        <v>30</v>
      </c>
      <c r="G818" s="154">
        <v>1</v>
      </c>
      <c r="H818" s="154">
        <f>IFERROR(VLOOKUP(B818,'P2 Origin'!$C$21:$Q$176,15,FALSE),0)</f>
        <v>1</v>
      </c>
      <c r="I818" s="154">
        <f>IFERROR(VLOOKUP(D818,'P4 Destination'!$C$21:$Q$176,15,FALSE),0)</f>
        <v>0</v>
      </c>
      <c r="J818" s="155">
        <v>1</v>
      </c>
      <c r="K818" s="155"/>
      <c r="L818" s="156">
        <v>0</v>
      </c>
      <c r="M818" s="155">
        <v>0</v>
      </c>
      <c r="N818" s="155">
        <v>0</v>
      </c>
      <c r="O818" s="157">
        <f t="shared" si="337"/>
        <v>0</v>
      </c>
      <c r="P818" s="158">
        <f t="shared" si="338"/>
        <v>0</v>
      </c>
      <c r="Q818" s="159">
        <f>IFERROR(VLOOKUP(N818,'P1 Intra-Europees'!$A$15:$H$25,3,0),0)*P818</f>
        <v>0</v>
      </c>
      <c r="R818" s="160">
        <f t="shared" si="339"/>
        <v>0</v>
      </c>
      <c r="S818" s="159">
        <f>IFERROR(VLOOKUP(N818,'P1 Intra-Europees'!$A$15:$H$25,4,0),0)*R818</f>
        <v>0</v>
      </c>
      <c r="T818" s="160">
        <f t="shared" si="340"/>
        <v>0</v>
      </c>
      <c r="U818" s="159">
        <f>IFERROR(VLOOKUP(N818,'P1 Intra-Europees'!$A$15:$H$25,5,0),0)*T818</f>
        <v>0</v>
      </c>
      <c r="V818" s="160">
        <f t="shared" si="341"/>
        <v>0</v>
      </c>
      <c r="W818" s="159">
        <f>IFERROR(VLOOKUP(N818,'P1 Intra-Europees'!$A$15:$H$25,6,0),0)*V818</f>
        <v>0</v>
      </c>
      <c r="X818" s="160">
        <f t="shared" si="342"/>
        <v>0</v>
      </c>
      <c r="Y818" s="159">
        <f>IFERROR(VLOOKUP(N818,'P1 Intra-Europees'!$A$15:$H$25,7,0),0)*X818</f>
        <v>0</v>
      </c>
      <c r="Z818" s="161">
        <f t="shared" si="343"/>
        <v>0</v>
      </c>
      <c r="AA818" s="162">
        <f>IFERROR(VLOOKUP(N818,'P1 Intra-Europees'!$A$15:$H$25,8,0),0)*Z818</f>
        <v>0</v>
      </c>
      <c r="AB818" s="163">
        <f t="shared" si="344"/>
        <v>0</v>
      </c>
      <c r="AC818" s="157" t="str">
        <f>VLOOKUP(B818,'P2 Origin'!$C$21:$O$176,13,0)</f>
        <v>USD</v>
      </c>
      <c r="AD818" s="164">
        <f t="shared" si="345"/>
        <v>0</v>
      </c>
      <c r="AE818" s="165">
        <f>IF(AU818&gt;0.1,VLOOKUP(B818,'P2 Origin'!$C$21:$M$176,3,0)*H818,0)</f>
        <v>0</v>
      </c>
      <c r="AF818" s="166">
        <f t="shared" si="346"/>
        <v>0</v>
      </c>
      <c r="AG818" s="165">
        <f>(VLOOKUP(B818,'P2 Origin'!$C$21:$M$176,4,0))*AF818</f>
        <v>0</v>
      </c>
      <c r="AH818" s="166">
        <f t="shared" si="347"/>
        <v>0</v>
      </c>
      <c r="AI818" s="165">
        <f>(VLOOKUP(B818,'P2 Origin'!$C$21:$M$176,5,0))*AH818</f>
        <v>0</v>
      </c>
      <c r="AJ818" s="166">
        <f t="shared" si="363"/>
        <v>0</v>
      </c>
      <c r="AK818" s="165">
        <f>(VLOOKUP(B818,'P2 Origin'!$C$21:$M$176,6,0))*AJ818</f>
        <v>0</v>
      </c>
      <c r="AL818" s="166">
        <f t="shared" si="348"/>
        <v>30</v>
      </c>
      <c r="AM818" s="165">
        <f>(VLOOKUP($B818,'P2 Origin'!$C$21:$M$176,7,0))*AL818</f>
        <v>0</v>
      </c>
      <c r="AN818" s="166">
        <f t="shared" si="349"/>
        <v>0</v>
      </c>
      <c r="AO818" s="165">
        <f>(VLOOKUP($B818,'P2 Origin'!$C$21:$M$176,8,0))*AN818</f>
        <v>0</v>
      </c>
      <c r="AP818" s="166">
        <f t="shared" si="350"/>
        <v>0</v>
      </c>
      <c r="AQ818" s="165">
        <f>(VLOOKUP($B818,'P2 Origin'!$C$21:$M$176,9,0))*AP818</f>
        <v>0</v>
      </c>
      <c r="AR818" s="155">
        <f t="shared" si="351"/>
        <v>1</v>
      </c>
      <c r="AS818" s="164">
        <f>(VLOOKUP(B818,'P2 Origin'!$C$21:$M$176,10,0))*K818</f>
        <v>0</v>
      </c>
      <c r="AT818" s="164">
        <f>(VLOOKUP(B818,'P2 Origin'!$C$21:$M$176,11,0))*J818</f>
        <v>0</v>
      </c>
      <c r="AU818" s="167">
        <v>30</v>
      </c>
      <c r="AV818" s="168">
        <v>30</v>
      </c>
      <c r="AW818" s="169">
        <v>0</v>
      </c>
      <c r="AX818" s="170">
        <f>IF(AU818&gt;=0.1,'P3 Bureaumarge zee- en luchtvr.'!$D$12,0)</f>
        <v>0</v>
      </c>
      <c r="AY818" s="163">
        <f t="shared" si="352"/>
        <v>0</v>
      </c>
      <c r="AZ818" s="157" t="str">
        <f>VLOOKUP(D818,'P4 Destination'!$C$21:$O$176,13,0)</f>
        <v>EUR</v>
      </c>
      <c r="BA818" s="164">
        <f t="shared" si="353"/>
        <v>0</v>
      </c>
      <c r="BB818" s="171">
        <f>IF(AU818&gt;0.1,(VLOOKUP(D818,'P4 Destination'!$C$21:$M$176,3,0))*I818,0)</f>
        <v>0</v>
      </c>
      <c r="BC818" s="172">
        <f t="shared" si="354"/>
        <v>0</v>
      </c>
      <c r="BD818" s="171">
        <f>(VLOOKUP($D818,'P4 Destination'!$C$21:$M$176,4,0))*BC818</f>
        <v>0</v>
      </c>
      <c r="BE818" s="172">
        <f t="shared" si="355"/>
        <v>0</v>
      </c>
      <c r="BF818" s="171">
        <f>(VLOOKUP($D818,'P4 Destination'!$C$21:$M$176,5,0))*BE818</f>
        <v>0</v>
      </c>
      <c r="BG818" s="172">
        <f t="shared" si="356"/>
        <v>0</v>
      </c>
      <c r="BH818" s="171">
        <f>(VLOOKUP($D818,'P4 Destination'!$C$21:$M$176,6,0))*BG818</f>
        <v>0</v>
      </c>
      <c r="BI818" s="172">
        <f t="shared" si="357"/>
        <v>30</v>
      </c>
      <c r="BJ818" s="171">
        <f>(VLOOKUP($D818,'P4 Destination'!$C$21:$M$176,7,0))*BI818</f>
        <v>0</v>
      </c>
      <c r="BK818" s="172">
        <f t="shared" si="358"/>
        <v>0</v>
      </c>
      <c r="BL818" s="171">
        <f>(VLOOKUP($D818,'P4 Destination'!$C$21:$M$176,8,0))*BK818</f>
        <v>0</v>
      </c>
      <c r="BM818" s="172">
        <f t="shared" si="359"/>
        <v>0</v>
      </c>
      <c r="BN818" s="171">
        <f>(VLOOKUP($D818,'P4 Destination'!$C$21:$M$176,9,0))*BM818</f>
        <v>0</v>
      </c>
      <c r="BO818" s="154">
        <f t="shared" si="360"/>
        <v>1</v>
      </c>
      <c r="BP818" s="171">
        <f>(VLOOKUP(D818,'P4 Destination'!$C$21:$M$176,10,0))*K818</f>
        <v>0</v>
      </c>
      <c r="BQ818" s="171">
        <f>(VLOOKUP(D818,'P4 Destination'!$C$21:$M$176,11,0))*J818</f>
        <v>0</v>
      </c>
      <c r="BR818" s="173">
        <f t="shared" si="361"/>
        <v>0</v>
      </c>
      <c r="BS818" s="173">
        <f>(AV818*2500)*'P6 Verzekering'!$E$11</f>
        <v>0</v>
      </c>
      <c r="BT818" s="173">
        <f>(AW818*2500)*'P6 Verzekering'!$E$12</f>
        <v>0</v>
      </c>
      <c r="BU818" s="173">
        <f>(L818*2500)*'P6 Verzekering'!$E$13</f>
        <v>0</v>
      </c>
      <c r="BV818" s="173">
        <f t="shared" si="362"/>
        <v>0</v>
      </c>
      <c r="BW818"/>
      <c r="BX818"/>
    </row>
    <row r="819" spans="1:76">
      <c r="A819" s="152" t="s">
        <v>2598</v>
      </c>
      <c r="B819" s="176" t="s">
        <v>339</v>
      </c>
      <c r="C819" s="152" t="s">
        <v>335</v>
      </c>
      <c r="D819" s="152" t="s">
        <v>219</v>
      </c>
      <c r="E819" s="152" t="s">
        <v>219</v>
      </c>
      <c r="F819" s="153">
        <f t="shared" si="336"/>
        <v>56</v>
      </c>
      <c r="G819" s="154">
        <v>1</v>
      </c>
      <c r="H819" s="154">
        <f>IFERROR(VLOOKUP(B819,'P2 Origin'!$C$21:$Q$176,15,FALSE),0)</f>
        <v>1</v>
      </c>
      <c r="I819" s="154">
        <f>IFERROR(VLOOKUP(D819,'P4 Destination'!$C$21:$Q$176,15,FALSE),0)</f>
        <v>0</v>
      </c>
      <c r="J819" s="155"/>
      <c r="K819" s="155">
        <v>1</v>
      </c>
      <c r="L819" s="156">
        <v>0</v>
      </c>
      <c r="M819" s="155">
        <v>0</v>
      </c>
      <c r="N819" s="155">
        <v>0</v>
      </c>
      <c r="O819" s="157">
        <f t="shared" si="337"/>
        <v>0</v>
      </c>
      <c r="P819" s="158">
        <f t="shared" si="338"/>
        <v>0</v>
      </c>
      <c r="Q819" s="159">
        <f>IFERROR(VLOOKUP(N819,'P1 Intra-Europees'!$A$15:$H$25,3,0),0)*P819</f>
        <v>0</v>
      </c>
      <c r="R819" s="160">
        <f t="shared" si="339"/>
        <v>0</v>
      </c>
      <c r="S819" s="159">
        <f>IFERROR(VLOOKUP(N819,'P1 Intra-Europees'!$A$15:$H$25,4,0),0)*R819</f>
        <v>0</v>
      </c>
      <c r="T819" s="160">
        <f t="shared" si="340"/>
        <v>0</v>
      </c>
      <c r="U819" s="159">
        <f>IFERROR(VLOOKUP(N819,'P1 Intra-Europees'!$A$15:$H$25,5,0),0)*T819</f>
        <v>0</v>
      </c>
      <c r="V819" s="160">
        <f t="shared" si="341"/>
        <v>0</v>
      </c>
      <c r="W819" s="159">
        <f>IFERROR(VLOOKUP(N819,'P1 Intra-Europees'!$A$15:$H$25,6,0),0)*V819</f>
        <v>0</v>
      </c>
      <c r="X819" s="160">
        <f t="shared" si="342"/>
        <v>0</v>
      </c>
      <c r="Y819" s="159">
        <f>IFERROR(VLOOKUP(N819,'P1 Intra-Europees'!$A$15:$H$25,7,0),0)*X819</f>
        <v>0</v>
      </c>
      <c r="Z819" s="161">
        <f t="shared" si="343"/>
        <v>0</v>
      </c>
      <c r="AA819" s="162">
        <f>IFERROR(VLOOKUP(N819,'P1 Intra-Europees'!$A$15:$H$25,8,0),0)*Z819</f>
        <v>0</v>
      </c>
      <c r="AB819" s="163">
        <f t="shared" si="344"/>
        <v>0</v>
      </c>
      <c r="AC819" s="157" t="str">
        <f>VLOOKUP(B819,'P2 Origin'!$C$21:$O$176,13,0)</f>
        <v>USD</v>
      </c>
      <c r="AD819" s="164">
        <f t="shared" si="345"/>
        <v>0</v>
      </c>
      <c r="AE819" s="165">
        <f>IF(AU819&gt;0.1,VLOOKUP(B819,'P2 Origin'!$C$21:$M$176,3,0)*H819,0)</f>
        <v>0</v>
      </c>
      <c r="AF819" s="166">
        <f t="shared" si="346"/>
        <v>0</v>
      </c>
      <c r="AG819" s="165">
        <f>(VLOOKUP(B819,'P2 Origin'!$C$21:$M$176,4,0))*AF819</f>
        <v>0</v>
      </c>
      <c r="AH819" s="166">
        <f t="shared" si="347"/>
        <v>0</v>
      </c>
      <c r="AI819" s="165">
        <f>(VLOOKUP(B819,'P2 Origin'!$C$21:$M$176,5,0))*AH819</f>
        <v>0</v>
      </c>
      <c r="AJ819" s="166">
        <f t="shared" si="363"/>
        <v>0</v>
      </c>
      <c r="AK819" s="165">
        <f>(VLOOKUP(B819,'P2 Origin'!$C$21:$M$176,6,0))*AJ819</f>
        <v>0</v>
      </c>
      <c r="AL819" s="166">
        <f t="shared" si="348"/>
        <v>0</v>
      </c>
      <c r="AM819" s="165">
        <f>(VLOOKUP($B819,'P2 Origin'!$C$21:$M$176,7,0))*AL819</f>
        <v>0</v>
      </c>
      <c r="AN819" s="166">
        <f t="shared" si="349"/>
        <v>0</v>
      </c>
      <c r="AO819" s="165">
        <f>(VLOOKUP($B819,'P2 Origin'!$C$21:$M$176,8,0))*AN819</f>
        <v>0</v>
      </c>
      <c r="AP819" s="166">
        <f t="shared" si="350"/>
        <v>56</v>
      </c>
      <c r="AQ819" s="165">
        <f>(VLOOKUP($B819,'P2 Origin'!$C$21:$M$176,9,0))*AP819</f>
        <v>0</v>
      </c>
      <c r="AR819" s="155">
        <f t="shared" si="351"/>
        <v>1</v>
      </c>
      <c r="AS819" s="164">
        <f>(VLOOKUP(B819,'P2 Origin'!$C$21:$M$176,10,0))*K819</f>
        <v>0</v>
      </c>
      <c r="AT819" s="164">
        <f>(VLOOKUP(B819,'P2 Origin'!$C$21:$M$176,11,0))*J819</f>
        <v>0</v>
      </c>
      <c r="AU819" s="167">
        <v>56</v>
      </c>
      <c r="AV819" s="168">
        <v>56</v>
      </c>
      <c r="AW819" s="169">
        <v>0</v>
      </c>
      <c r="AX819" s="170">
        <f>IF(AU819&gt;=0.1,'P3 Bureaumarge zee- en luchtvr.'!$D$12,0)</f>
        <v>0</v>
      </c>
      <c r="AY819" s="163">
        <f t="shared" si="352"/>
        <v>0</v>
      </c>
      <c r="AZ819" s="157" t="str">
        <f>VLOOKUP(D819,'P4 Destination'!$C$21:$O$176,13,0)</f>
        <v>EUR</v>
      </c>
      <c r="BA819" s="164">
        <f t="shared" si="353"/>
        <v>0</v>
      </c>
      <c r="BB819" s="171">
        <f>IF(AU819&gt;0.1,(VLOOKUP(D819,'P4 Destination'!$C$21:$M$176,3,0))*I819,0)</f>
        <v>0</v>
      </c>
      <c r="BC819" s="172">
        <f t="shared" si="354"/>
        <v>0</v>
      </c>
      <c r="BD819" s="171">
        <f>(VLOOKUP($D819,'P4 Destination'!$C$21:$M$176,4,0))*BC819</f>
        <v>0</v>
      </c>
      <c r="BE819" s="172">
        <f t="shared" si="355"/>
        <v>0</v>
      </c>
      <c r="BF819" s="171">
        <f>(VLOOKUP($D819,'P4 Destination'!$C$21:$M$176,5,0))*BE819</f>
        <v>0</v>
      </c>
      <c r="BG819" s="172">
        <f t="shared" si="356"/>
        <v>0</v>
      </c>
      <c r="BH819" s="171">
        <f>(VLOOKUP($D819,'P4 Destination'!$C$21:$M$176,6,0))*BG819</f>
        <v>0</v>
      </c>
      <c r="BI819" s="172">
        <f t="shared" si="357"/>
        <v>0</v>
      </c>
      <c r="BJ819" s="171">
        <f>(VLOOKUP($D819,'P4 Destination'!$C$21:$M$176,7,0))*BI819</f>
        <v>0</v>
      </c>
      <c r="BK819" s="172">
        <f t="shared" si="358"/>
        <v>0</v>
      </c>
      <c r="BL819" s="171">
        <f>(VLOOKUP($D819,'P4 Destination'!$C$21:$M$176,8,0))*BK819</f>
        <v>0</v>
      </c>
      <c r="BM819" s="172">
        <f t="shared" si="359"/>
        <v>56</v>
      </c>
      <c r="BN819" s="171">
        <f>(VLOOKUP($D819,'P4 Destination'!$C$21:$M$176,9,0))*BM819</f>
        <v>0</v>
      </c>
      <c r="BO819" s="154">
        <f t="shared" si="360"/>
        <v>1</v>
      </c>
      <c r="BP819" s="171">
        <f>(VLOOKUP(D819,'P4 Destination'!$C$21:$M$176,10,0))*K819</f>
        <v>0</v>
      </c>
      <c r="BQ819" s="171">
        <f>(VLOOKUP(D819,'P4 Destination'!$C$21:$M$176,11,0))*J819</f>
        <v>0</v>
      </c>
      <c r="BR819" s="173">
        <f t="shared" si="361"/>
        <v>0</v>
      </c>
      <c r="BS819" s="173">
        <f>(AV819*2500)*'P6 Verzekering'!$E$11</f>
        <v>0</v>
      </c>
      <c r="BT819" s="173">
        <f>(AW819*2500)*'P6 Verzekering'!$E$12</f>
        <v>0</v>
      </c>
      <c r="BU819" s="173">
        <f>(L819*2500)*'P6 Verzekering'!$E$13</f>
        <v>0</v>
      </c>
      <c r="BV819" s="173">
        <f t="shared" si="362"/>
        <v>0</v>
      </c>
      <c r="BW819"/>
      <c r="BX819"/>
    </row>
    <row r="820" spans="1:76">
      <c r="A820" s="152" t="s">
        <v>2599</v>
      </c>
      <c r="B820" s="152" t="s">
        <v>339</v>
      </c>
      <c r="C820" s="152" t="s">
        <v>335</v>
      </c>
      <c r="D820" s="152" t="s">
        <v>219</v>
      </c>
      <c r="E820" s="152" t="s">
        <v>219</v>
      </c>
      <c r="F820" s="153">
        <f t="shared" si="336"/>
        <v>9</v>
      </c>
      <c r="G820" s="154">
        <v>1</v>
      </c>
      <c r="H820" s="154">
        <f>IFERROR(VLOOKUP(B820,'P2 Origin'!$C$21:$Q$176,15,FALSE),0)</f>
        <v>1</v>
      </c>
      <c r="I820" s="154">
        <f>IFERROR(VLOOKUP(D820,'P4 Destination'!$C$21:$Q$176,15,FALSE),0)</f>
        <v>0</v>
      </c>
      <c r="J820" s="155">
        <v>1</v>
      </c>
      <c r="K820" s="155"/>
      <c r="L820" s="156">
        <v>0</v>
      </c>
      <c r="M820" s="155">
        <v>0</v>
      </c>
      <c r="N820" s="155">
        <v>0</v>
      </c>
      <c r="O820" s="157">
        <f t="shared" si="337"/>
        <v>0</v>
      </c>
      <c r="P820" s="158">
        <f t="shared" si="338"/>
        <v>0</v>
      </c>
      <c r="Q820" s="159">
        <f>IFERROR(VLOOKUP(N820,'P1 Intra-Europees'!$A$15:$H$25,3,0),0)*P820</f>
        <v>0</v>
      </c>
      <c r="R820" s="160">
        <f t="shared" si="339"/>
        <v>0</v>
      </c>
      <c r="S820" s="159">
        <f>IFERROR(VLOOKUP(N820,'P1 Intra-Europees'!$A$15:$H$25,4,0),0)*R820</f>
        <v>0</v>
      </c>
      <c r="T820" s="160">
        <f t="shared" si="340"/>
        <v>0</v>
      </c>
      <c r="U820" s="159">
        <f>IFERROR(VLOOKUP(N820,'P1 Intra-Europees'!$A$15:$H$25,5,0),0)*T820</f>
        <v>0</v>
      </c>
      <c r="V820" s="160">
        <f t="shared" si="341"/>
        <v>0</v>
      </c>
      <c r="W820" s="159">
        <f>IFERROR(VLOOKUP(N820,'P1 Intra-Europees'!$A$15:$H$25,6,0),0)*V820</f>
        <v>0</v>
      </c>
      <c r="X820" s="160">
        <f t="shared" si="342"/>
        <v>0</v>
      </c>
      <c r="Y820" s="159">
        <f>IFERROR(VLOOKUP(N820,'P1 Intra-Europees'!$A$15:$H$25,7,0),0)*X820</f>
        <v>0</v>
      </c>
      <c r="Z820" s="161">
        <f t="shared" si="343"/>
        <v>0</v>
      </c>
      <c r="AA820" s="162">
        <f>IFERROR(VLOOKUP(N820,'P1 Intra-Europees'!$A$15:$H$25,8,0),0)*Z820</f>
        <v>0</v>
      </c>
      <c r="AB820" s="163">
        <f t="shared" si="344"/>
        <v>0</v>
      </c>
      <c r="AC820" s="157" t="str">
        <f>VLOOKUP(B820,'P2 Origin'!$C$21:$O$176,13,0)</f>
        <v>USD</v>
      </c>
      <c r="AD820" s="164">
        <f t="shared" si="345"/>
        <v>0</v>
      </c>
      <c r="AE820" s="165">
        <f>IF(AU820&gt;0.1,VLOOKUP(B820,'P2 Origin'!$C$21:$M$176,3,0)*H820,0)</f>
        <v>0</v>
      </c>
      <c r="AF820" s="166">
        <f t="shared" si="346"/>
        <v>0</v>
      </c>
      <c r="AG820" s="165">
        <f>(VLOOKUP(B820,'P2 Origin'!$C$21:$M$176,4,0))*AF820</f>
        <v>0</v>
      </c>
      <c r="AH820" s="166">
        <f t="shared" si="347"/>
        <v>9</v>
      </c>
      <c r="AI820" s="165">
        <f>(VLOOKUP(B820,'P2 Origin'!$C$21:$M$176,5,0))*AH820</f>
        <v>0</v>
      </c>
      <c r="AJ820" s="166">
        <f t="shared" si="363"/>
        <v>0</v>
      </c>
      <c r="AK820" s="165">
        <f>(VLOOKUP(B820,'P2 Origin'!$C$21:$M$176,6,0))*AJ820</f>
        <v>0</v>
      </c>
      <c r="AL820" s="166">
        <f t="shared" si="348"/>
        <v>0</v>
      </c>
      <c r="AM820" s="165">
        <f>(VLOOKUP($B820,'P2 Origin'!$C$21:$M$176,7,0))*AL820</f>
        <v>0</v>
      </c>
      <c r="AN820" s="166">
        <f t="shared" si="349"/>
        <v>0</v>
      </c>
      <c r="AO820" s="165">
        <f>(VLOOKUP($B820,'P2 Origin'!$C$21:$M$176,8,0))*AN820</f>
        <v>0</v>
      </c>
      <c r="AP820" s="166">
        <f t="shared" si="350"/>
        <v>0</v>
      </c>
      <c r="AQ820" s="165">
        <f>(VLOOKUP($B820,'P2 Origin'!$C$21:$M$176,9,0))*AP820</f>
        <v>0</v>
      </c>
      <c r="AR820" s="155">
        <f t="shared" si="351"/>
        <v>1</v>
      </c>
      <c r="AS820" s="164">
        <f>(VLOOKUP(B820,'P2 Origin'!$C$21:$M$176,10,0))*K820</f>
        <v>0</v>
      </c>
      <c r="AT820" s="164">
        <f>(VLOOKUP(B820,'P2 Origin'!$C$21:$M$176,11,0))*J820</f>
        <v>0</v>
      </c>
      <c r="AU820" s="167">
        <v>9</v>
      </c>
      <c r="AV820" s="168">
        <v>9</v>
      </c>
      <c r="AW820" s="169">
        <v>0</v>
      </c>
      <c r="AX820" s="170">
        <f>IF(AU820&gt;=0.1,'P3 Bureaumarge zee- en luchtvr.'!$D$12,0)</f>
        <v>0</v>
      </c>
      <c r="AY820" s="163">
        <f t="shared" si="352"/>
        <v>0</v>
      </c>
      <c r="AZ820" s="157" t="str">
        <f>VLOOKUP(D820,'P4 Destination'!$C$21:$O$176,13,0)</f>
        <v>EUR</v>
      </c>
      <c r="BA820" s="164">
        <f t="shared" si="353"/>
        <v>0</v>
      </c>
      <c r="BB820" s="171">
        <f>IF(AU820&gt;0.1,(VLOOKUP(D820,'P4 Destination'!$C$21:$M$176,3,0))*I820,0)</f>
        <v>0</v>
      </c>
      <c r="BC820" s="172">
        <f t="shared" si="354"/>
        <v>0</v>
      </c>
      <c r="BD820" s="171">
        <f>(VLOOKUP($D820,'P4 Destination'!$C$21:$M$176,4,0))*BC820</f>
        <v>0</v>
      </c>
      <c r="BE820" s="172">
        <f t="shared" si="355"/>
        <v>9</v>
      </c>
      <c r="BF820" s="171">
        <f>(VLOOKUP($D820,'P4 Destination'!$C$21:$M$176,5,0))*BE820</f>
        <v>0</v>
      </c>
      <c r="BG820" s="172">
        <f t="shared" si="356"/>
        <v>0</v>
      </c>
      <c r="BH820" s="171">
        <f>(VLOOKUP($D820,'P4 Destination'!$C$21:$M$176,6,0))*BG820</f>
        <v>0</v>
      </c>
      <c r="BI820" s="172">
        <f t="shared" si="357"/>
        <v>0</v>
      </c>
      <c r="BJ820" s="171">
        <f>(VLOOKUP($D820,'P4 Destination'!$C$21:$M$176,7,0))*BI820</f>
        <v>0</v>
      </c>
      <c r="BK820" s="172">
        <f t="shared" si="358"/>
        <v>0</v>
      </c>
      <c r="BL820" s="171">
        <f>(VLOOKUP($D820,'P4 Destination'!$C$21:$M$176,8,0))*BK820</f>
        <v>0</v>
      </c>
      <c r="BM820" s="172">
        <f t="shared" si="359"/>
        <v>0</v>
      </c>
      <c r="BN820" s="171">
        <f>(VLOOKUP($D820,'P4 Destination'!$C$21:$M$176,9,0))*BM820</f>
        <v>0</v>
      </c>
      <c r="BO820" s="154">
        <f t="shared" si="360"/>
        <v>1</v>
      </c>
      <c r="BP820" s="171">
        <f>(VLOOKUP(D820,'P4 Destination'!$C$21:$M$176,10,0))*K820</f>
        <v>0</v>
      </c>
      <c r="BQ820" s="171">
        <f>(VLOOKUP(D820,'P4 Destination'!$C$21:$M$176,11,0))*J820</f>
        <v>0</v>
      </c>
      <c r="BR820" s="173">
        <f t="shared" si="361"/>
        <v>0</v>
      </c>
      <c r="BS820" s="173">
        <f>(AV820*2500)*'P6 Verzekering'!$E$11</f>
        <v>0</v>
      </c>
      <c r="BT820" s="173">
        <f>(AW820*2500)*'P6 Verzekering'!$E$12</f>
        <v>0</v>
      </c>
      <c r="BU820" s="173">
        <f>(L820*2500)*'P6 Verzekering'!$E$13</f>
        <v>0</v>
      </c>
      <c r="BV820" s="173">
        <f t="shared" si="362"/>
        <v>0</v>
      </c>
      <c r="BW820"/>
      <c r="BX820"/>
    </row>
    <row r="821" spans="1:76">
      <c r="A821" s="152" t="s">
        <v>2600</v>
      </c>
      <c r="B821" s="176" t="s">
        <v>339</v>
      </c>
      <c r="C821" s="152" t="s">
        <v>335</v>
      </c>
      <c r="D821" s="152" t="s">
        <v>219</v>
      </c>
      <c r="E821" s="152" t="s">
        <v>219</v>
      </c>
      <c r="F821" s="153">
        <f t="shared" si="336"/>
        <v>29</v>
      </c>
      <c r="G821" s="154">
        <v>1</v>
      </c>
      <c r="H821" s="154">
        <f>IFERROR(VLOOKUP(B821,'P2 Origin'!$C$21:$Q$176,15,FALSE),0)</f>
        <v>1</v>
      </c>
      <c r="I821" s="154">
        <f>IFERROR(VLOOKUP(D821,'P4 Destination'!$C$21:$Q$176,15,FALSE),0)</f>
        <v>0</v>
      </c>
      <c r="J821" s="155">
        <v>1</v>
      </c>
      <c r="K821" s="155"/>
      <c r="L821" s="156">
        <v>0</v>
      </c>
      <c r="M821" s="155">
        <v>0</v>
      </c>
      <c r="N821" s="155">
        <v>0</v>
      </c>
      <c r="O821" s="157">
        <f t="shared" si="337"/>
        <v>0</v>
      </c>
      <c r="P821" s="158">
        <f t="shared" si="338"/>
        <v>0</v>
      </c>
      <c r="Q821" s="159">
        <f>IFERROR(VLOOKUP(N821,'P1 Intra-Europees'!$A$15:$H$25,3,0),0)*P821</f>
        <v>0</v>
      </c>
      <c r="R821" s="160">
        <f t="shared" si="339"/>
        <v>0</v>
      </c>
      <c r="S821" s="159">
        <f>IFERROR(VLOOKUP(N821,'P1 Intra-Europees'!$A$15:$H$25,4,0),0)*R821</f>
        <v>0</v>
      </c>
      <c r="T821" s="160">
        <f t="shared" si="340"/>
        <v>0</v>
      </c>
      <c r="U821" s="159">
        <f>IFERROR(VLOOKUP(N821,'P1 Intra-Europees'!$A$15:$H$25,5,0),0)*T821</f>
        <v>0</v>
      </c>
      <c r="V821" s="160">
        <f t="shared" si="341"/>
        <v>0</v>
      </c>
      <c r="W821" s="159">
        <f>IFERROR(VLOOKUP(N821,'P1 Intra-Europees'!$A$15:$H$25,6,0),0)*V821</f>
        <v>0</v>
      </c>
      <c r="X821" s="160">
        <f t="shared" si="342"/>
        <v>0</v>
      </c>
      <c r="Y821" s="159">
        <f>IFERROR(VLOOKUP(N821,'P1 Intra-Europees'!$A$15:$H$25,7,0),0)*X821</f>
        <v>0</v>
      </c>
      <c r="Z821" s="161">
        <f t="shared" si="343"/>
        <v>0</v>
      </c>
      <c r="AA821" s="162">
        <f>IFERROR(VLOOKUP(N821,'P1 Intra-Europees'!$A$15:$H$25,8,0),0)*Z821</f>
        <v>0</v>
      </c>
      <c r="AB821" s="163">
        <f t="shared" si="344"/>
        <v>0</v>
      </c>
      <c r="AC821" s="157" t="str">
        <f>VLOOKUP(B821,'P2 Origin'!$C$21:$O$176,13,0)</f>
        <v>USD</v>
      </c>
      <c r="AD821" s="164">
        <f t="shared" si="345"/>
        <v>0</v>
      </c>
      <c r="AE821" s="165">
        <f>IF(AU821&gt;0.1,VLOOKUP(B821,'P2 Origin'!$C$21:$M$176,3,0)*H821,0)</f>
        <v>0</v>
      </c>
      <c r="AF821" s="166">
        <f t="shared" si="346"/>
        <v>0</v>
      </c>
      <c r="AG821" s="165">
        <f>(VLOOKUP(B821,'P2 Origin'!$C$21:$M$176,4,0))*AF821</f>
        <v>0</v>
      </c>
      <c r="AH821" s="166">
        <f t="shared" si="347"/>
        <v>0</v>
      </c>
      <c r="AI821" s="165">
        <f>(VLOOKUP(B821,'P2 Origin'!$C$21:$M$176,5,0))*AH821</f>
        <v>0</v>
      </c>
      <c r="AJ821" s="166">
        <f t="shared" si="363"/>
        <v>0</v>
      </c>
      <c r="AK821" s="165">
        <f>(VLOOKUP(B821,'P2 Origin'!$C$21:$M$176,6,0))*AJ821</f>
        <v>0</v>
      </c>
      <c r="AL821" s="166">
        <f t="shared" si="348"/>
        <v>29</v>
      </c>
      <c r="AM821" s="165">
        <f>(VLOOKUP($B821,'P2 Origin'!$C$21:$M$176,7,0))*AL821</f>
        <v>0</v>
      </c>
      <c r="AN821" s="166">
        <f t="shared" si="349"/>
        <v>0</v>
      </c>
      <c r="AO821" s="165">
        <f>(VLOOKUP($B821,'P2 Origin'!$C$21:$M$176,8,0))*AN821</f>
        <v>0</v>
      </c>
      <c r="AP821" s="166">
        <f t="shared" si="350"/>
        <v>0</v>
      </c>
      <c r="AQ821" s="165">
        <f>(VLOOKUP($B821,'P2 Origin'!$C$21:$M$176,9,0))*AP821</f>
        <v>0</v>
      </c>
      <c r="AR821" s="155">
        <f t="shared" si="351"/>
        <v>1</v>
      </c>
      <c r="AS821" s="164">
        <f>(VLOOKUP(B821,'P2 Origin'!$C$21:$M$176,10,0))*K821</f>
        <v>0</v>
      </c>
      <c r="AT821" s="164">
        <f>(VLOOKUP(B821,'P2 Origin'!$C$21:$M$176,11,0))*J821</f>
        <v>0</v>
      </c>
      <c r="AU821" s="167">
        <v>29</v>
      </c>
      <c r="AV821" s="168">
        <v>29</v>
      </c>
      <c r="AW821" s="169">
        <v>0</v>
      </c>
      <c r="AX821" s="170">
        <f>IF(AU821&gt;=0.1,'P3 Bureaumarge zee- en luchtvr.'!$D$12,0)</f>
        <v>0</v>
      </c>
      <c r="AY821" s="163">
        <f t="shared" si="352"/>
        <v>0</v>
      </c>
      <c r="AZ821" s="157" t="str">
        <f>VLOOKUP(D821,'P4 Destination'!$C$21:$O$176,13,0)</f>
        <v>EUR</v>
      </c>
      <c r="BA821" s="164">
        <f t="shared" si="353"/>
        <v>0</v>
      </c>
      <c r="BB821" s="171">
        <f>IF(AU821&gt;0.1,(VLOOKUP(D821,'P4 Destination'!$C$21:$M$176,3,0))*I821,0)</f>
        <v>0</v>
      </c>
      <c r="BC821" s="172">
        <f t="shared" si="354"/>
        <v>0</v>
      </c>
      <c r="BD821" s="171">
        <f>(VLOOKUP($D821,'P4 Destination'!$C$21:$M$176,4,0))*BC821</f>
        <v>0</v>
      </c>
      <c r="BE821" s="172">
        <f t="shared" si="355"/>
        <v>0</v>
      </c>
      <c r="BF821" s="171">
        <f>(VLOOKUP($D821,'P4 Destination'!$C$21:$M$176,5,0))*BE821</f>
        <v>0</v>
      </c>
      <c r="BG821" s="172">
        <f t="shared" si="356"/>
        <v>0</v>
      </c>
      <c r="BH821" s="171">
        <f>(VLOOKUP($D821,'P4 Destination'!$C$21:$M$176,6,0))*BG821</f>
        <v>0</v>
      </c>
      <c r="BI821" s="172">
        <f t="shared" si="357"/>
        <v>29</v>
      </c>
      <c r="BJ821" s="171">
        <f>(VLOOKUP($D821,'P4 Destination'!$C$21:$M$176,7,0))*BI821</f>
        <v>0</v>
      </c>
      <c r="BK821" s="172">
        <f t="shared" si="358"/>
        <v>0</v>
      </c>
      <c r="BL821" s="171">
        <f>(VLOOKUP($D821,'P4 Destination'!$C$21:$M$176,8,0))*BK821</f>
        <v>0</v>
      </c>
      <c r="BM821" s="172">
        <f t="shared" si="359"/>
        <v>0</v>
      </c>
      <c r="BN821" s="171">
        <f>(VLOOKUP($D821,'P4 Destination'!$C$21:$M$176,9,0))*BM821</f>
        <v>0</v>
      </c>
      <c r="BO821" s="154">
        <f t="shared" si="360"/>
        <v>1</v>
      </c>
      <c r="BP821" s="171">
        <f>(VLOOKUP(D821,'P4 Destination'!$C$21:$M$176,10,0))*K821</f>
        <v>0</v>
      </c>
      <c r="BQ821" s="171">
        <f>(VLOOKUP(D821,'P4 Destination'!$C$21:$M$176,11,0))*J821</f>
        <v>0</v>
      </c>
      <c r="BR821" s="173">
        <f t="shared" si="361"/>
        <v>0</v>
      </c>
      <c r="BS821" s="173">
        <f>(AV821*2500)*'P6 Verzekering'!$E$11</f>
        <v>0</v>
      </c>
      <c r="BT821" s="173">
        <f>(AW821*2500)*'P6 Verzekering'!$E$12</f>
        <v>0</v>
      </c>
      <c r="BU821" s="173">
        <f>(L821*2500)*'P6 Verzekering'!$E$13</f>
        <v>0</v>
      </c>
      <c r="BV821" s="173">
        <f t="shared" si="362"/>
        <v>0</v>
      </c>
      <c r="BW821"/>
      <c r="BX821"/>
    </row>
    <row r="822" spans="1:76">
      <c r="A822" s="152" t="s">
        <v>2601</v>
      </c>
      <c r="B822" s="152" t="s">
        <v>339</v>
      </c>
      <c r="C822" s="152" t="s">
        <v>335</v>
      </c>
      <c r="D822" s="152" t="s">
        <v>219</v>
      </c>
      <c r="E822" s="152" t="s">
        <v>219</v>
      </c>
      <c r="F822" s="153">
        <f t="shared" si="336"/>
        <v>68</v>
      </c>
      <c r="G822" s="154">
        <v>1</v>
      </c>
      <c r="H822" s="154">
        <f>IFERROR(VLOOKUP(B822,'P2 Origin'!$C$21:$Q$176,15,FALSE),0)</f>
        <v>1</v>
      </c>
      <c r="I822" s="154">
        <f>IFERROR(VLOOKUP(D822,'P4 Destination'!$C$21:$Q$176,15,FALSE),0)</f>
        <v>0</v>
      </c>
      <c r="J822" s="155">
        <v>1</v>
      </c>
      <c r="K822" s="155"/>
      <c r="L822" s="156">
        <v>0</v>
      </c>
      <c r="M822" s="155">
        <v>0</v>
      </c>
      <c r="N822" s="155">
        <v>0</v>
      </c>
      <c r="O822" s="157">
        <f t="shared" si="337"/>
        <v>0</v>
      </c>
      <c r="P822" s="158">
        <f t="shared" si="338"/>
        <v>0</v>
      </c>
      <c r="Q822" s="159">
        <f>IFERROR(VLOOKUP(N822,'P1 Intra-Europees'!$A$15:$H$25,3,0),0)*P822</f>
        <v>0</v>
      </c>
      <c r="R822" s="160">
        <f t="shared" si="339"/>
        <v>0</v>
      </c>
      <c r="S822" s="159">
        <f>IFERROR(VLOOKUP(N822,'P1 Intra-Europees'!$A$15:$H$25,4,0),0)*R822</f>
        <v>0</v>
      </c>
      <c r="T822" s="160">
        <f t="shared" si="340"/>
        <v>0</v>
      </c>
      <c r="U822" s="159">
        <f>IFERROR(VLOOKUP(N822,'P1 Intra-Europees'!$A$15:$H$25,5,0),0)*T822</f>
        <v>0</v>
      </c>
      <c r="V822" s="160">
        <f t="shared" si="341"/>
        <v>0</v>
      </c>
      <c r="W822" s="159">
        <f>IFERROR(VLOOKUP(N822,'P1 Intra-Europees'!$A$15:$H$25,6,0),0)*V822</f>
        <v>0</v>
      </c>
      <c r="X822" s="160">
        <f t="shared" si="342"/>
        <v>0</v>
      </c>
      <c r="Y822" s="159">
        <f>IFERROR(VLOOKUP(N822,'P1 Intra-Europees'!$A$15:$H$25,7,0),0)*X822</f>
        <v>0</v>
      </c>
      <c r="Z822" s="161">
        <f t="shared" si="343"/>
        <v>0</v>
      </c>
      <c r="AA822" s="162">
        <f>IFERROR(VLOOKUP(N822,'P1 Intra-Europees'!$A$15:$H$25,8,0),0)*Z822</f>
        <v>0</v>
      </c>
      <c r="AB822" s="163">
        <f t="shared" si="344"/>
        <v>0</v>
      </c>
      <c r="AC822" s="157" t="str">
        <f>VLOOKUP(B822,'P2 Origin'!$C$21:$O$176,13,0)</f>
        <v>USD</v>
      </c>
      <c r="AD822" s="164">
        <f t="shared" si="345"/>
        <v>0</v>
      </c>
      <c r="AE822" s="165">
        <f>IF(AU822&gt;0.1,VLOOKUP(B822,'P2 Origin'!$C$21:$M$176,3,0)*H822,0)</f>
        <v>0</v>
      </c>
      <c r="AF822" s="166">
        <f t="shared" si="346"/>
        <v>0</v>
      </c>
      <c r="AG822" s="165">
        <f>(VLOOKUP(B822,'P2 Origin'!$C$21:$M$176,4,0))*AF822</f>
        <v>0</v>
      </c>
      <c r="AH822" s="166">
        <f t="shared" si="347"/>
        <v>0</v>
      </c>
      <c r="AI822" s="165">
        <f>(VLOOKUP(B822,'P2 Origin'!$C$21:$M$176,5,0))*AH822</f>
        <v>0</v>
      </c>
      <c r="AJ822" s="166">
        <f t="shared" si="363"/>
        <v>0</v>
      </c>
      <c r="AK822" s="165">
        <f>(VLOOKUP(B822,'P2 Origin'!$C$21:$M$176,6,0))*AJ822</f>
        <v>0</v>
      </c>
      <c r="AL822" s="166">
        <f t="shared" si="348"/>
        <v>0</v>
      </c>
      <c r="AM822" s="165">
        <f>(VLOOKUP($B822,'P2 Origin'!$C$21:$M$176,7,0))*AL822</f>
        <v>0</v>
      </c>
      <c r="AN822" s="166">
        <f t="shared" si="349"/>
        <v>0</v>
      </c>
      <c r="AO822" s="165">
        <f>(VLOOKUP($B822,'P2 Origin'!$C$21:$M$176,8,0))*AN822</f>
        <v>0</v>
      </c>
      <c r="AP822" s="166">
        <f t="shared" si="350"/>
        <v>68</v>
      </c>
      <c r="AQ822" s="165">
        <f>(VLOOKUP($B822,'P2 Origin'!$C$21:$M$176,9,0))*AP822</f>
        <v>0</v>
      </c>
      <c r="AR822" s="155">
        <f t="shared" si="351"/>
        <v>1</v>
      </c>
      <c r="AS822" s="164">
        <f>(VLOOKUP(B822,'P2 Origin'!$C$21:$M$176,10,0))*K822</f>
        <v>0</v>
      </c>
      <c r="AT822" s="164">
        <f>(VLOOKUP(B822,'P2 Origin'!$C$21:$M$176,11,0))*J822</f>
        <v>0</v>
      </c>
      <c r="AU822" s="167">
        <v>68</v>
      </c>
      <c r="AV822" s="168">
        <v>68</v>
      </c>
      <c r="AW822" s="169">
        <v>0</v>
      </c>
      <c r="AX822" s="170">
        <f>IF(AU822&gt;=0.1,'P3 Bureaumarge zee- en luchtvr.'!$D$12,0)</f>
        <v>0</v>
      </c>
      <c r="AY822" s="163">
        <f t="shared" si="352"/>
        <v>0</v>
      </c>
      <c r="AZ822" s="157" t="str">
        <f>VLOOKUP(D822,'P4 Destination'!$C$21:$O$176,13,0)</f>
        <v>EUR</v>
      </c>
      <c r="BA822" s="164">
        <f t="shared" si="353"/>
        <v>0</v>
      </c>
      <c r="BB822" s="171">
        <f>IF(AU822&gt;0.1,(VLOOKUP(D822,'P4 Destination'!$C$21:$M$176,3,0))*I822,0)</f>
        <v>0</v>
      </c>
      <c r="BC822" s="172">
        <f t="shared" si="354"/>
        <v>0</v>
      </c>
      <c r="BD822" s="171">
        <f>(VLOOKUP($D822,'P4 Destination'!$C$21:$M$176,4,0))*BC822</f>
        <v>0</v>
      </c>
      <c r="BE822" s="172">
        <f t="shared" si="355"/>
        <v>0</v>
      </c>
      <c r="BF822" s="171">
        <f>(VLOOKUP($D822,'P4 Destination'!$C$21:$M$176,5,0))*BE822</f>
        <v>0</v>
      </c>
      <c r="BG822" s="172">
        <f t="shared" si="356"/>
        <v>0</v>
      </c>
      <c r="BH822" s="171">
        <f>(VLOOKUP($D822,'P4 Destination'!$C$21:$M$176,6,0))*BG822</f>
        <v>0</v>
      </c>
      <c r="BI822" s="172">
        <f t="shared" si="357"/>
        <v>0</v>
      </c>
      <c r="BJ822" s="171">
        <f>(VLOOKUP($D822,'P4 Destination'!$C$21:$M$176,7,0))*BI822</f>
        <v>0</v>
      </c>
      <c r="BK822" s="172">
        <f t="shared" si="358"/>
        <v>0</v>
      </c>
      <c r="BL822" s="171">
        <f>(VLOOKUP($D822,'P4 Destination'!$C$21:$M$176,8,0))*BK822</f>
        <v>0</v>
      </c>
      <c r="BM822" s="172">
        <f t="shared" si="359"/>
        <v>68</v>
      </c>
      <c r="BN822" s="171">
        <f>(VLOOKUP($D822,'P4 Destination'!$C$21:$M$176,9,0))*BM822</f>
        <v>0</v>
      </c>
      <c r="BO822" s="154">
        <f t="shared" si="360"/>
        <v>1</v>
      </c>
      <c r="BP822" s="171">
        <f>(VLOOKUP(D822,'P4 Destination'!$C$21:$M$176,10,0))*K822</f>
        <v>0</v>
      </c>
      <c r="BQ822" s="171">
        <f>(VLOOKUP(D822,'P4 Destination'!$C$21:$M$176,11,0))*J822</f>
        <v>0</v>
      </c>
      <c r="BR822" s="173">
        <f t="shared" si="361"/>
        <v>0</v>
      </c>
      <c r="BS822" s="173">
        <f>(AV822*2500)*'P6 Verzekering'!$E$11</f>
        <v>0</v>
      </c>
      <c r="BT822" s="173">
        <f>(AW822*2500)*'P6 Verzekering'!$E$12</f>
        <v>0</v>
      </c>
      <c r="BU822" s="173">
        <f>(L822*2500)*'P6 Verzekering'!$E$13</f>
        <v>0</v>
      </c>
      <c r="BV822" s="173">
        <f t="shared" si="362"/>
        <v>0</v>
      </c>
      <c r="BW822"/>
      <c r="BX822"/>
    </row>
    <row r="823" spans="1:76">
      <c r="A823" s="152" t="s">
        <v>2602</v>
      </c>
      <c r="B823" s="152" t="s">
        <v>339</v>
      </c>
      <c r="C823" s="152" t="s">
        <v>335</v>
      </c>
      <c r="D823" s="152" t="s">
        <v>411</v>
      </c>
      <c r="E823" s="152" t="s">
        <v>410</v>
      </c>
      <c r="F823" s="153">
        <f t="shared" si="336"/>
        <v>75</v>
      </c>
      <c r="G823" s="154">
        <v>1</v>
      </c>
      <c r="H823" s="154">
        <f>IFERROR(VLOOKUP(B823,'P2 Origin'!$C$21:$Q$176,15,FALSE),0)</f>
        <v>1</v>
      </c>
      <c r="I823" s="154">
        <f>IFERROR(VLOOKUP(D823,'P4 Destination'!$C$21:$Q$176,15,FALSE),0)</f>
        <v>0</v>
      </c>
      <c r="J823" s="155"/>
      <c r="K823" s="155">
        <v>1</v>
      </c>
      <c r="L823" s="156">
        <v>0</v>
      </c>
      <c r="M823" s="155">
        <v>0</v>
      </c>
      <c r="N823" s="155">
        <v>0</v>
      </c>
      <c r="O823" s="157">
        <f t="shared" si="337"/>
        <v>0</v>
      </c>
      <c r="P823" s="158">
        <f t="shared" si="338"/>
        <v>0</v>
      </c>
      <c r="Q823" s="159">
        <f>IFERROR(VLOOKUP(N823,'P1 Intra-Europees'!$A$15:$H$25,3,0),0)*P823</f>
        <v>0</v>
      </c>
      <c r="R823" s="160">
        <f t="shared" si="339"/>
        <v>0</v>
      </c>
      <c r="S823" s="159">
        <f>IFERROR(VLOOKUP(N823,'P1 Intra-Europees'!$A$15:$H$25,4,0),0)*R823</f>
        <v>0</v>
      </c>
      <c r="T823" s="160">
        <f t="shared" si="340"/>
        <v>0</v>
      </c>
      <c r="U823" s="159">
        <f>IFERROR(VLOOKUP(N823,'P1 Intra-Europees'!$A$15:$H$25,5,0),0)*T823</f>
        <v>0</v>
      </c>
      <c r="V823" s="160">
        <f t="shared" si="341"/>
        <v>0</v>
      </c>
      <c r="W823" s="159">
        <f>IFERROR(VLOOKUP(N823,'P1 Intra-Europees'!$A$15:$H$25,6,0),0)*V823</f>
        <v>0</v>
      </c>
      <c r="X823" s="160">
        <f t="shared" si="342"/>
        <v>0</v>
      </c>
      <c r="Y823" s="159">
        <f>IFERROR(VLOOKUP(N823,'P1 Intra-Europees'!$A$15:$H$25,7,0),0)*X823</f>
        <v>0</v>
      </c>
      <c r="Z823" s="161">
        <f t="shared" si="343"/>
        <v>0</v>
      </c>
      <c r="AA823" s="162">
        <f>IFERROR(VLOOKUP(N823,'P1 Intra-Europees'!$A$15:$H$25,8,0),0)*Z823</f>
        <v>0</v>
      </c>
      <c r="AB823" s="163">
        <f t="shared" si="344"/>
        <v>0</v>
      </c>
      <c r="AC823" s="157" t="str">
        <f>VLOOKUP(B823,'P2 Origin'!$C$21:$O$176,13,0)</f>
        <v>USD</v>
      </c>
      <c r="AD823" s="164">
        <f t="shared" si="345"/>
        <v>0</v>
      </c>
      <c r="AE823" s="165">
        <f>IF(AU823&gt;0.1,VLOOKUP(B823,'P2 Origin'!$C$21:$M$176,3,0)*H823,0)</f>
        <v>0</v>
      </c>
      <c r="AF823" s="166">
        <f t="shared" si="346"/>
        <v>0</v>
      </c>
      <c r="AG823" s="165">
        <f>(VLOOKUP(B823,'P2 Origin'!$C$21:$M$176,4,0))*AF823</f>
        <v>0</v>
      </c>
      <c r="AH823" s="166">
        <f t="shared" si="347"/>
        <v>0</v>
      </c>
      <c r="AI823" s="165">
        <f>(VLOOKUP(B823,'P2 Origin'!$C$21:$M$176,5,0))*AH823</f>
        <v>0</v>
      </c>
      <c r="AJ823" s="166">
        <f t="shared" si="363"/>
        <v>0</v>
      </c>
      <c r="AK823" s="165">
        <f>(VLOOKUP(B823,'P2 Origin'!$C$21:$M$176,6,0))*AJ823</f>
        <v>0</v>
      </c>
      <c r="AL823" s="166">
        <f t="shared" si="348"/>
        <v>0</v>
      </c>
      <c r="AM823" s="165">
        <f>(VLOOKUP($B823,'P2 Origin'!$C$21:$M$176,7,0))*AL823</f>
        <v>0</v>
      </c>
      <c r="AN823" s="166">
        <f t="shared" si="349"/>
        <v>0</v>
      </c>
      <c r="AO823" s="165">
        <f>(VLOOKUP($B823,'P2 Origin'!$C$21:$M$176,8,0))*AN823</f>
        <v>0</v>
      </c>
      <c r="AP823" s="166">
        <f t="shared" si="350"/>
        <v>75</v>
      </c>
      <c r="AQ823" s="165">
        <f>(VLOOKUP($B823,'P2 Origin'!$C$21:$M$176,9,0))*AP823</f>
        <v>0</v>
      </c>
      <c r="AR823" s="155">
        <f t="shared" si="351"/>
        <v>1</v>
      </c>
      <c r="AS823" s="164">
        <f>(VLOOKUP(B823,'P2 Origin'!$C$21:$M$176,10,0))*K823</f>
        <v>0</v>
      </c>
      <c r="AT823" s="164">
        <f>(VLOOKUP(B823,'P2 Origin'!$C$21:$M$176,11,0))*J823</f>
        <v>0</v>
      </c>
      <c r="AU823" s="167">
        <v>75</v>
      </c>
      <c r="AV823" s="168">
        <v>75</v>
      </c>
      <c r="AW823" s="169">
        <v>0</v>
      </c>
      <c r="AX823" s="170">
        <f>IF(AU823&gt;=0.1,'P3 Bureaumarge zee- en luchtvr.'!$D$12,0)</f>
        <v>0</v>
      </c>
      <c r="AY823" s="163">
        <f t="shared" si="352"/>
        <v>0</v>
      </c>
      <c r="AZ823" s="157" t="str">
        <f>VLOOKUP(D823,'P4 Destination'!$C$21:$O$176,13,0)</f>
        <v>USD</v>
      </c>
      <c r="BA823" s="164">
        <f t="shared" si="353"/>
        <v>0</v>
      </c>
      <c r="BB823" s="171">
        <f>IF(AU823&gt;0.1,(VLOOKUP(D823,'P4 Destination'!$C$21:$M$176,3,0))*I823,0)</f>
        <v>0</v>
      </c>
      <c r="BC823" s="172">
        <f t="shared" si="354"/>
        <v>0</v>
      </c>
      <c r="BD823" s="171">
        <f>(VLOOKUP($D823,'P4 Destination'!$C$21:$M$176,4,0))*BC823</f>
        <v>0</v>
      </c>
      <c r="BE823" s="172">
        <f t="shared" si="355"/>
        <v>0</v>
      </c>
      <c r="BF823" s="171">
        <f>(VLOOKUP($D823,'P4 Destination'!$C$21:$M$176,5,0))*BE823</f>
        <v>0</v>
      </c>
      <c r="BG823" s="172">
        <f t="shared" si="356"/>
        <v>0</v>
      </c>
      <c r="BH823" s="171">
        <f>(VLOOKUP($D823,'P4 Destination'!$C$21:$M$176,6,0))*BG823</f>
        <v>0</v>
      </c>
      <c r="BI823" s="172">
        <f t="shared" si="357"/>
        <v>0</v>
      </c>
      <c r="BJ823" s="171">
        <f>(VLOOKUP($D823,'P4 Destination'!$C$21:$M$176,7,0))*BI823</f>
        <v>0</v>
      </c>
      <c r="BK823" s="172">
        <f t="shared" si="358"/>
        <v>0</v>
      </c>
      <c r="BL823" s="171">
        <f>(VLOOKUP($D823,'P4 Destination'!$C$21:$M$176,8,0))*BK823</f>
        <v>0</v>
      </c>
      <c r="BM823" s="172">
        <f t="shared" si="359"/>
        <v>75</v>
      </c>
      <c r="BN823" s="171">
        <f>(VLOOKUP($D823,'P4 Destination'!$C$21:$M$176,9,0))*BM823</f>
        <v>0</v>
      </c>
      <c r="BO823" s="154">
        <f t="shared" si="360"/>
        <v>1</v>
      </c>
      <c r="BP823" s="171">
        <f>(VLOOKUP(D823,'P4 Destination'!$C$21:$M$176,10,0))*K823</f>
        <v>0</v>
      </c>
      <c r="BQ823" s="171">
        <f>(VLOOKUP(D823,'P4 Destination'!$C$21:$M$176,11,0))*J823</f>
        <v>0</v>
      </c>
      <c r="BR823" s="173">
        <f t="shared" si="361"/>
        <v>0</v>
      </c>
      <c r="BS823" s="173">
        <f>(AV823*2500)*'P6 Verzekering'!$E$11</f>
        <v>0</v>
      </c>
      <c r="BT823" s="173">
        <f>(AW823*2500)*'P6 Verzekering'!$E$12</f>
        <v>0</v>
      </c>
      <c r="BU823" s="173">
        <f>(L823*2500)*'P6 Verzekering'!$E$13</f>
        <v>0</v>
      </c>
      <c r="BV823" s="173">
        <f t="shared" si="362"/>
        <v>0</v>
      </c>
      <c r="BW823"/>
      <c r="BX823"/>
    </row>
    <row r="824" spans="1:76">
      <c r="A824" s="152" t="s">
        <v>2603</v>
      </c>
      <c r="B824" s="152" t="s">
        <v>339</v>
      </c>
      <c r="C824" s="152" t="s">
        <v>335</v>
      </c>
      <c r="D824" s="152" t="s">
        <v>385</v>
      </c>
      <c r="E824" s="152" t="s">
        <v>384</v>
      </c>
      <c r="F824" s="153">
        <f t="shared" si="336"/>
        <v>67</v>
      </c>
      <c r="G824" s="154">
        <v>1</v>
      </c>
      <c r="H824" s="154">
        <f>IFERROR(VLOOKUP(B824,'P2 Origin'!$C$21:$Q$176,15,FALSE),0)</f>
        <v>1</v>
      </c>
      <c r="I824" s="154">
        <f>IFERROR(VLOOKUP(D824,'P4 Destination'!$C$21:$Q$176,15,FALSE),0)</f>
        <v>1</v>
      </c>
      <c r="J824" s="155"/>
      <c r="K824" s="155">
        <v>1</v>
      </c>
      <c r="L824" s="156">
        <v>0</v>
      </c>
      <c r="M824" s="155">
        <v>0</v>
      </c>
      <c r="N824" s="155">
        <v>0</v>
      </c>
      <c r="O824" s="157">
        <f t="shared" si="337"/>
        <v>0</v>
      </c>
      <c r="P824" s="158">
        <f t="shared" si="338"/>
        <v>0</v>
      </c>
      <c r="Q824" s="159">
        <f>IFERROR(VLOOKUP(N824,'P1 Intra-Europees'!$A$15:$H$25,3,0),0)*P824</f>
        <v>0</v>
      </c>
      <c r="R824" s="160">
        <f t="shared" si="339"/>
        <v>0</v>
      </c>
      <c r="S824" s="159">
        <f>IFERROR(VLOOKUP(N824,'P1 Intra-Europees'!$A$15:$H$25,4,0),0)*R824</f>
        <v>0</v>
      </c>
      <c r="T824" s="160">
        <f t="shared" si="340"/>
        <v>0</v>
      </c>
      <c r="U824" s="159">
        <f>IFERROR(VLOOKUP(N824,'P1 Intra-Europees'!$A$15:$H$25,5,0),0)*T824</f>
        <v>0</v>
      </c>
      <c r="V824" s="160">
        <f t="shared" si="341"/>
        <v>0</v>
      </c>
      <c r="W824" s="159">
        <f>IFERROR(VLOOKUP(N824,'P1 Intra-Europees'!$A$15:$H$25,6,0),0)*V824</f>
        <v>0</v>
      </c>
      <c r="X824" s="160">
        <f t="shared" si="342"/>
        <v>0</v>
      </c>
      <c r="Y824" s="159">
        <f>IFERROR(VLOOKUP(N824,'P1 Intra-Europees'!$A$15:$H$25,7,0),0)*X824</f>
        <v>0</v>
      </c>
      <c r="Z824" s="161">
        <f t="shared" si="343"/>
        <v>0</v>
      </c>
      <c r="AA824" s="162">
        <f>IFERROR(VLOOKUP(N824,'P1 Intra-Europees'!$A$15:$H$25,8,0),0)*Z824</f>
        <v>0</v>
      </c>
      <c r="AB824" s="163">
        <f t="shared" si="344"/>
        <v>0</v>
      </c>
      <c r="AC824" s="157" t="str">
        <f>VLOOKUP(B824,'P2 Origin'!$C$21:$O$176,13,0)</f>
        <v>USD</v>
      </c>
      <c r="AD824" s="164">
        <f t="shared" si="345"/>
        <v>0</v>
      </c>
      <c r="AE824" s="165">
        <f>IF(AU824&gt;0.1,VLOOKUP(B824,'P2 Origin'!$C$21:$M$176,3,0)*H824,0)</f>
        <v>0</v>
      </c>
      <c r="AF824" s="166">
        <f t="shared" si="346"/>
        <v>0</v>
      </c>
      <c r="AG824" s="165">
        <f>(VLOOKUP(B824,'P2 Origin'!$C$21:$M$176,4,0))*AF824</f>
        <v>0</v>
      </c>
      <c r="AH824" s="166">
        <f t="shared" si="347"/>
        <v>0</v>
      </c>
      <c r="AI824" s="165">
        <f>(VLOOKUP(B824,'P2 Origin'!$C$21:$M$176,5,0))*AH824</f>
        <v>0</v>
      </c>
      <c r="AJ824" s="166">
        <f t="shared" si="363"/>
        <v>0</v>
      </c>
      <c r="AK824" s="165">
        <f>(VLOOKUP(B824,'P2 Origin'!$C$21:$M$176,6,0))*AJ824</f>
        <v>0</v>
      </c>
      <c r="AL824" s="166">
        <f t="shared" si="348"/>
        <v>0</v>
      </c>
      <c r="AM824" s="165">
        <f>(VLOOKUP($B824,'P2 Origin'!$C$21:$M$176,7,0))*AL824</f>
        <v>0</v>
      </c>
      <c r="AN824" s="166">
        <f t="shared" si="349"/>
        <v>0</v>
      </c>
      <c r="AO824" s="165">
        <f>(VLOOKUP($B824,'P2 Origin'!$C$21:$M$176,8,0))*AN824</f>
        <v>0</v>
      </c>
      <c r="AP824" s="166">
        <f t="shared" si="350"/>
        <v>67</v>
      </c>
      <c r="AQ824" s="165">
        <f>(VLOOKUP($B824,'P2 Origin'!$C$21:$M$176,9,0))*AP824</f>
        <v>0</v>
      </c>
      <c r="AR824" s="155">
        <f t="shared" si="351"/>
        <v>1</v>
      </c>
      <c r="AS824" s="164">
        <f>(VLOOKUP(B824,'P2 Origin'!$C$21:$M$176,10,0))*K824</f>
        <v>0</v>
      </c>
      <c r="AT824" s="164">
        <f>(VLOOKUP(B824,'P2 Origin'!$C$21:$M$176,11,0))*J824</f>
        <v>0</v>
      </c>
      <c r="AU824" s="167">
        <v>67</v>
      </c>
      <c r="AV824" s="168">
        <v>67</v>
      </c>
      <c r="AW824" s="169">
        <v>0</v>
      </c>
      <c r="AX824" s="170">
        <f>IF(AU824&gt;=0.1,'P3 Bureaumarge zee- en luchtvr.'!$D$12,0)</f>
        <v>0</v>
      </c>
      <c r="AY824" s="163">
        <f t="shared" si="352"/>
        <v>0</v>
      </c>
      <c r="AZ824" s="157" t="str">
        <f>VLOOKUP(D824,'P4 Destination'!$C$21:$O$176,13,0)</f>
        <v>USD</v>
      </c>
      <c r="BA824" s="164">
        <f t="shared" si="353"/>
        <v>0</v>
      </c>
      <c r="BB824" s="171">
        <f>IF(AU824&gt;0.1,(VLOOKUP(D824,'P4 Destination'!$C$21:$M$176,3,0))*I824,0)</f>
        <v>0</v>
      </c>
      <c r="BC824" s="172">
        <f t="shared" si="354"/>
        <v>0</v>
      </c>
      <c r="BD824" s="171">
        <f>(VLOOKUP($D824,'P4 Destination'!$C$21:$M$176,4,0))*BC824</f>
        <v>0</v>
      </c>
      <c r="BE824" s="172">
        <f t="shared" si="355"/>
        <v>0</v>
      </c>
      <c r="BF824" s="171">
        <f>(VLOOKUP($D824,'P4 Destination'!$C$21:$M$176,5,0))*BE824</f>
        <v>0</v>
      </c>
      <c r="BG824" s="172">
        <f t="shared" si="356"/>
        <v>0</v>
      </c>
      <c r="BH824" s="171">
        <f>(VLOOKUP($D824,'P4 Destination'!$C$21:$M$176,6,0))*BG824</f>
        <v>0</v>
      </c>
      <c r="BI824" s="172">
        <f t="shared" si="357"/>
        <v>0</v>
      </c>
      <c r="BJ824" s="171">
        <f>(VLOOKUP($D824,'P4 Destination'!$C$21:$M$176,7,0))*BI824</f>
        <v>0</v>
      </c>
      <c r="BK824" s="172">
        <f t="shared" si="358"/>
        <v>0</v>
      </c>
      <c r="BL824" s="171">
        <f>(VLOOKUP($D824,'P4 Destination'!$C$21:$M$176,8,0))*BK824</f>
        <v>0</v>
      </c>
      <c r="BM824" s="172">
        <f t="shared" si="359"/>
        <v>67</v>
      </c>
      <c r="BN824" s="171">
        <f>(VLOOKUP($D824,'P4 Destination'!$C$21:$M$176,9,0))*BM824</f>
        <v>0</v>
      </c>
      <c r="BO824" s="154">
        <f t="shared" si="360"/>
        <v>1</v>
      </c>
      <c r="BP824" s="171">
        <f>(VLOOKUP(D824,'P4 Destination'!$C$21:$M$176,10,0))*K824</f>
        <v>0</v>
      </c>
      <c r="BQ824" s="171">
        <f>(VLOOKUP(D824,'P4 Destination'!$C$21:$M$176,11,0))*J824</f>
        <v>0</v>
      </c>
      <c r="BR824" s="173">
        <f t="shared" si="361"/>
        <v>0</v>
      </c>
      <c r="BS824" s="173">
        <f>(AV824*2500)*'P6 Verzekering'!$E$11</f>
        <v>0</v>
      </c>
      <c r="BT824" s="173">
        <f>(AW824*2500)*'P6 Verzekering'!$E$12</f>
        <v>0</v>
      </c>
      <c r="BU824" s="173">
        <f>(L824*2500)*'P6 Verzekering'!$E$13</f>
        <v>0</v>
      </c>
      <c r="BV824" s="173">
        <f t="shared" si="362"/>
        <v>0</v>
      </c>
      <c r="BW824"/>
      <c r="BX824"/>
    </row>
    <row r="825" spans="1:76">
      <c r="A825" s="152" t="s">
        <v>2604</v>
      </c>
      <c r="B825" s="152" t="s">
        <v>460</v>
      </c>
      <c r="C825" s="152" t="s">
        <v>453</v>
      </c>
      <c r="D825" s="152" t="s">
        <v>151</v>
      </c>
      <c r="E825" s="152" t="s">
        <v>149</v>
      </c>
      <c r="F825" s="153">
        <f t="shared" si="336"/>
        <v>30</v>
      </c>
      <c r="G825" s="154">
        <v>1</v>
      </c>
      <c r="H825" s="154">
        <f>IFERROR(VLOOKUP(B825,'P2 Origin'!$C$21:$Q$176,15,FALSE),0)</f>
        <v>0</v>
      </c>
      <c r="I825" s="154">
        <f>IFERROR(VLOOKUP(D825,'P4 Destination'!$C$21:$Q$176,15,FALSE),0)</f>
        <v>0</v>
      </c>
      <c r="J825" s="155">
        <v>1</v>
      </c>
      <c r="K825" s="155"/>
      <c r="L825" s="156">
        <v>0</v>
      </c>
      <c r="M825" s="155">
        <v>0</v>
      </c>
      <c r="N825" s="155">
        <v>0</v>
      </c>
      <c r="O825" s="157">
        <f t="shared" si="337"/>
        <v>0</v>
      </c>
      <c r="P825" s="158">
        <f t="shared" si="338"/>
        <v>0</v>
      </c>
      <c r="Q825" s="159">
        <f>IFERROR(VLOOKUP(N825,'P1 Intra-Europees'!$A$15:$H$25,3,0),0)*P825</f>
        <v>0</v>
      </c>
      <c r="R825" s="160">
        <f t="shared" si="339"/>
        <v>0</v>
      </c>
      <c r="S825" s="159">
        <f>IFERROR(VLOOKUP(N825,'P1 Intra-Europees'!$A$15:$H$25,4,0),0)*R825</f>
        <v>0</v>
      </c>
      <c r="T825" s="160">
        <f t="shared" si="340"/>
        <v>0</v>
      </c>
      <c r="U825" s="159">
        <f>IFERROR(VLOOKUP(N825,'P1 Intra-Europees'!$A$15:$H$25,5,0),0)*T825</f>
        <v>0</v>
      </c>
      <c r="V825" s="160">
        <f t="shared" si="341"/>
        <v>0</v>
      </c>
      <c r="W825" s="159">
        <f>IFERROR(VLOOKUP(N825,'P1 Intra-Europees'!$A$15:$H$25,6,0),0)*V825</f>
        <v>0</v>
      </c>
      <c r="X825" s="160">
        <f t="shared" si="342"/>
        <v>0</v>
      </c>
      <c r="Y825" s="159">
        <f>IFERROR(VLOOKUP(N825,'P1 Intra-Europees'!$A$15:$H$25,7,0),0)*X825</f>
        <v>0</v>
      </c>
      <c r="Z825" s="161">
        <f t="shared" si="343"/>
        <v>0</v>
      </c>
      <c r="AA825" s="162">
        <f>IFERROR(VLOOKUP(N825,'P1 Intra-Europees'!$A$15:$H$25,8,0),0)*Z825</f>
        <v>0</v>
      </c>
      <c r="AB825" s="163">
        <f t="shared" si="344"/>
        <v>0</v>
      </c>
      <c r="AC825" s="157" t="str">
        <f>VLOOKUP(B825,'P2 Origin'!$C$21:$O$176,13,0)</f>
        <v>USD</v>
      </c>
      <c r="AD825" s="164">
        <f t="shared" si="345"/>
        <v>0</v>
      </c>
      <c r="AE825" s="165">
        <f>IF(AU825&gt;0.1,VLOOKUP(B825,'P2 Origin'!$C$21:$M$176,3,0)*H825,0)</f>
        <v>0</v>
      </c>
      <c r="AF825" s="166">
        <f t="shared" si="346"/>
        <v>0</v>
      </c>
      <c r="AG825" s="165">
        <f>(VLOOKUP(B825,'P2 Origin'!$C$21:$M$176,4,0))*AF825</f>
        <v>0</v>
      </c>
      <c r="AH825" s="166">
        <f t="shared" si="347"/>
        <v>0</v>
      </c>
      <c r="AI825" s="165">
        <f>(VLOOKUP(B825,'P2 Origin'!$C$21:$M$176,5,0))*AH825</f>
        <v>0</v>
      </c>
      <c r="AJ825" s="166">
        <f t="shared" si="363"/>
        <v>0</v>
      </c>
      <c r="AK825" s="165">
        <f>(VLOOKUP(B825,'P2 Origin'!$C$21:$M$176,6,0))*AJ825</f>
        <v>0</v>
      </c>
      <c r="AL825" s="166">
        <f t="shared" si="348"/>
        <v>30</v>
      </c>
      <c r="AM825" s="165">
        <f>(VLOOKUP($B825,'P2 Origin'!$C$21:$M$176,7,0))*AL825</f>
        <v>0</v>
      </c>
      <c r="AN825" s="166">
        <f t="shared" si="349"/>
        <v>0</v>
      </c>
      <c r="AO825" s="165">
        <f>(VLOOKUP($B825,'P2 Origin'!$C$21:$M$176,8,0))*AN825</f>
        <v>0</v>
      </c>
      <c r="AP825" s="166">
        <f t="shared" si="350"/>
        <v>0</v>
      </c>
      <c r="AQ825" s="165">
        <f>(VLOOKUP($B825,'P2 Origin'!$C$21:$M$176,9,0))*AP825</f>
        <v>0</v>
      </c>
      <c r="AR825" s="155">
        <f t="shared" si="351"/>
        <v>1</v>
      </c>
      <c r="AS825" s="164">
        <f>(VLOOKUP(B825,'P2 Origin'!$C$21:$M$176,10,0))*K825</f>
        <v>0</v>
      </c>
      <c r="AT825" s="164">
        <f>(VLOOKUP(B825,'P2 Origin'!$C$21:$M$176,11,0))*J825</f>
        <v>0</v>
      </c>
      <c r="AU825" s="167">
        <v>30</v>
      </c>
      <c r="AV825" s="168">
        <v>30</v>
      </c>
      <c r="AW825" s="169">
        <v>0</v>
      </c>
      <c r="AX825" s="170">
        <f>IF(AU825&gt;=0.1,'P3 Bureaumarge zee- en luchtvr.'!$D$12,0)</f>
        <v>0</v>
      </c>
      <c r="AY825" s="163">
        <f t="shared" si="352"/>
        <v>0</v>
      </c>
      <c r="AZ825" s="157" t="str">
        <f>VLOOKUP(D825,'P4 Destination'!$C$21:$O$176,13,0)</f>
        <v>EUR</v>
      </c>
      <c r="BA825" s="164">
        <f t="shared" si="353"/>
        <v>0</v>
      </c>
      <c r="BB825" s="171">
        <f>IF(AU825&gt;0.1,(VLOOKUP(D825,'P4 Destination'!$C$21:$M$176,3,0))*I825,0)</f>
        <v>0</v>
      </c>
      <c r="BC825" s="172">
        <f t="shared" si="354"/>
        <v>0</v>
      </c>
      <c r="BD825" s="171">
        <f>(VLOOKUP($D825,'P4 Destination'!$C$21:$M$176,4,0))*BC825</f>
        <v>0</v>
      </c>
      <c r="BE825" s="172">
        <f t="shared" si="355"/>
        <v>0</v>
      </c>
      <c r="BF825" s="171">
        <f>(VLOOKUP($D825,'P4 Destination'!$C$21:$M$176,5,0))*BE825</f>
        <v>0</v>
      </c>
      <c r="BG825" s="172">
        <f t="shared" si="356"/>
        <v>0</v>
      </c>
      <c r="BH825" s="171">
        <f>(VLOOKUP($D825,'P4 Destination'!$C$21:$M$176,6,0))*BG825</f>
        <v>0</v>
      </c>
      <c r="BI825" s="172">
        <f t="shared" si="357"/>
        <v>30</v>
      </c>
      <c r="BJ825" s="171">
        <f>(VLOOKUP($D825,'P4 Destination'!$C$21:$M$176,7,0))*BI825</f>
        <v>0</v>
      </c>
      <c r="BK825" s="172">
        <f t="shared" si="358"/>
        <v>0</v>
      </c>
      <c r="BL825" s="171">
        <f>(VLOOKUP($D825,'P4 Destination'!$C$21:$M$176,8,0))*BK825</f>
        <v>0</v>
      </c>
      <c r="BM825" s="172">
        <f t="shared" si="359"/>
        <v>0</v>
      </c>
      <c r="BN825" s="171">
        <f>(VLOOKUP($D825,'P4 Destination'!$C$21:$M$176,9,0))*BM825</f>
        <v>0</v>
      </c>
      <c r="BO825" s="154">
        <f t="shared" si="360"/>
        <v>1</v>
      </c>
      <c r="BP825" s="171">
        <f>(VLOOKUP(D825,'P4 Destination'!$C$21:$M$176,10,0))*K825</f>
        <v>0</v>
      </c>
      <c r="BQ825" s="171">
        <f>(VLOOKUP(D825,'P4 Destination'!$C$21:$M$176,11,0))*J825</f>
        <v>0</v>
      </c>
      <c r="BR825" s="173">
        <f t="shared" si="361"/>
        <v>0</v>
      </c>
      <c r="BS825" s="173">
        <f>(AV825*2500)*'P6 Verzekering'!$E$11</f>
        <v>0</v>
      </c>
      <c r="BT825" s="173">
        <f>(AW825*2500)*'P6 Verzekering'!$E$12</f>
        <v>0</v>
      </c>
      <c r="BU825" s="173">
        <f>(L825*2500)*'P6 Verzekering'!$E$13</f>
        <v>0</v>
      </c>
      <c r="BV825" s="173">
        <f t="shared" si="362"/>
        <v>0</v>
      </c>
      <c r="BW825"/>
      <c r="BX825"/>
    </row>
    <row r="826" spans="1:76">
      <c r="A826" s="152" t="s">
        <v>2605</v>
      </c>
      <c r="B826" s="152" t="s">
        <v>460</v>
      </c>
      <c r="C826" s="152" t="s">
        <v>453</v>
      </c>
      <c r="D826" s="152" t="s">
        <v>194</v>
      </c>
      <c r="E826" s="152" t="s">
        <v>193</v>
      </c>
      <c r="F826" s="153">
        <f t="shared" si="336"/>
        <v>31</v>
      </c>
      <c r="G826" s="154">
        <v>1</v>
      </c>
      <c r="H826" s="154">
        <f>IFERROR(VLOOKUP(B826,'P2 Origin'!$C$21:$Q$176,15,FALSE),0)</f>
        <v>0</v>
      </c>
      <c r="I826" s="154">
        <f>IFERROR(VLOOKUP(D826,'P4 Destination'!$C$21:$Q$176,15,FALSE),0)</f>
        <v>0</v>
      </c>
      <c r="J826" s="155"/>
      <c r="K826" s="155">
        <v>1</v>
      </c>
      <c r="L826" s="156">
        <v>0</v>
      </c>
      <c r="M826" s="155">
        <v>0</v>
      </c>
      <c r="N826" s="155">
        <v>0</v>
      </c>
      <c r="O826" s="157">
        <f t="shared" si="337"/>
        <v>0</v>
      </c>
      <c r="P826" s="158">
        <f t="shared" si="338"/>
        <v>0</v>
      </c>
      <c r="Q826" s="159">
        <f>IFERROR(VLOOKUP(N826,'P1 Intra-Europees'!$A$15:$H$25,3,0),0)*P826</f>
        <v>0</v>
      </c>
      <c r="R826" s="160">
        <f t="shared" si="339"/>
        <v>0</v>
      </c>
      <c r="S826" s="159">
        <f>IFERROR(VLOOKUP(N826,'P1 Intra-Europees'!$A$15:$H$25,4,0),0)*R826</f>
        <v>0</v>
      </c>
      <c r="T826" s="160">
        <f t="shared" si="340"/>
        <v>0</v>
      </c>
      <c r="U826" s="159">
        <f>IFERROR(VLOOKUP(N826,'P1 Intra-Europees'!$A$15:$H$25,5,0),0)*T826</f>
        <v>0</v>
      </c>
      <c r="V826" s="160">
        <f t="shared" si="341"/>
        <v>0</v>
      </c>
      <c r="W826" s="159">
        <f>IFERROR(VLOOKUP(N826,'P1 Intra-Europees'!$A$15:$H$25,6,0),0)*V826</f>
        <v>0</v>
      </c>
      <c r="X826" s="160">
        <f t="shared" si="342"/>
        <v>0</v>
      </c>
      <c r="Y826" s="159">
        <f>IFERROR(VLOOKUP(N826,'P1 Intra-Europees'!$A$15:$H$25,7,0),0)*X826</f>
        <v>0</v>
      </c>
      <c r="Z826" s="161">
        <f t="shared" si="343"/>
        <v>0</v>
      </c>
      <c r="AA826" s="162">
        <f>IFERROR(VLOOKUP(N826,'P1 Intra-Europees'!$A$15:$H$25,8,0),0)*Z826</f>
        <v>0</v>
      </c>
      <c r="AB826" s="163">
        <f t="shared" si="344"/>
        <v>0</v>
      </c>
      <c r="AC826" s="157" t="str">
        <f>VLOOKUP(B826,'P2 Origin'!$C$21:$O$176,13,0)</f>
        <v>USD</v>
      </c>
      <c r="AD826" s="164">
        <f t="shared" si="345"/>
        <v>0</v>
      </c>
      <c r="AE826" s="165">
        <f>IF(AU826&gt;0.1,VLOOKUP(B826,'P2 Origin'!$C$21:$M$176,3,0)*H826,0)</f>
        <v>0</v>
      </c>
      <c r="AF826" s="166">
        <f t="shared" si="346"/>
        <v>0</v>
      </c>
      <c r="AG826" s="165">
        <f>(VLOOKUP(B826,'P2 Origin'!$C$21:$M$176,4,0))*AF826</f>
        <v>0</v>
      </c>
      <c r="AH826" s="166">
        <f t="shared" si="347"/>
        <v>0</v>
      </c>
      <c r="AI826" s="165">
        <f>(VLOOKUP(B826,'P2 Origin'!$C$21:$M$176,5,0))*AH826</f>
        <v>0</v>
      </c>
      <c r="AJ826" s="166">
        <f t="shared" si="363"/>
        <v>0</v>
      </c>
      <c r="AK826" s="165">
        <f>(VLOOKUP(B826,'P2 Origin'!$C$21:$M$176,6,0))*AJ826</f>
        <v>0</v>
      </c>
      <c r="AL826" s="166">
        <f t="shared" si="348"/>
        <v>31</v>
      </c>
      <c r="AM826" s="165">
        <f>(VLOOKUP($B826,'P2 Origin'!$C$21:$M$176,7,0))*AL826</f>
        <v>0</v>
      </c>
      <c r="AN826" s="166">
        <f t="shared" si="349"/>
        <v>0</v>
      </c>
      <c r="AO826" s="165">
        <f>(VLOOKUP($B826,'P2 Origin'!$C$21:$M$176,8,0))*AN826</f>
        <v>0</v>
      </c>
      <c r="AP826" s="166">
        <f t="shared" si="350"/>
        <v>0</v>
      </c>
      <c r="AQ826" s="165">
        <f>(VLOOKUP($B826,'P2 Origin'!$C$21:$M$176,9,0))*AP826</f>
        <v>0</v>
      </c>
      <c r="AR826" s="155">
        <f t="shared" si="351"/>
        <v>1</v>
      </c>
      <c r="AS826" s="164">
        <f>(VLOOKUP(B826,'P2 Origin'!$C$21:$M$176,10,0))*K826</f>
        <v>0</v>
      </c>
      <c r="AT826" s="164">
        <f>(VLOOKUP(B826,'P2 Origin'!$C$21:$M$176,11,0))*J826</f>
        <v>0</v>
      </c>
      <c r="AU826" s="167">
        <v>31</v>
      </c>
      <c r="AV826" s="168">
        <v>31</v>
      </c>
      <c r="AW826" s="169">
        <v>0</v>
      </c>
      <c r="AX826" s="170">
        <f>IF(AU826&gt;=0.1,'P3 Bureaumarge zee- en luchtvr.'!$D$12,0)</f>
        <v>0</v>
      </c>
      <c r="AY826" s="163">
        <f t="shared" si="352"/>
        <v>0</v>
      </c>
      <c r="AZ826" s="157" t="str">
        <f>VLOOKUP(D826,'P4 Destination'!$C$21:$O$176,13,0)</f>
        <v>EUR</v>
      </c>
      <c r="BA826" s="164">
        <f t="shared" si="353"/>
        <v>0</v>
      </c>
      <c r="BB826" s="171">
        <f>IF(AU826&gt;0.1,(VLOOKUP(D826,'P4 Destination'!$C$21:$M$176,3,0))*I826,0)</f>
        <v>0</v>
      </c>
      <c r="BC826" s="172">
        <f t="shared" si="354"/>
        <v>0</v>
      </c>
      <c r="BD826" s="171">
        <f>(VLOOKUP($D826,'P4 Destination'!$C$21:$M$176,4,0))*BC826</f>
        <v>0</v>
      </c>
      <c r="BE826" s="172">
        <f t="shared" si="355"/>
        <v>0</v>
      </c>
      <c r="BF826" s="171">
        <f>(VLOOKUP($D826,'P4 Destination'!$C$21:$M$176,5,0))*BE826</f>
        <v>0</v>
      </c>
      <c r="BG826" s="172">
        <f t="shared" si="356"/>
        <v>0</v>
      </c>
      <c r="BH826" s="171">
        <f>(VLOOKUP($D826,'P4 Destination'!$C$21:$M$176,6,0))*BG826</f>
        <v>0</v>
      </c>
      <c r="BI826" s="172">
        <f t="shared" si="357"/>
        <v>31</v>
      </c>
      <c r="BJ826" s="171">
        <f>(VLOOKUP($D826,'P4 Destination'!$C$21:$M$176,7,0))*BI826</f>
        <v>0</v>
      </c>
      <c r="BK826" s="172">
        <f t="shared" si="358"/>
        <v>0</v>
      </c>
      <c r="BL826" s="171">
        <f>(VLOOKUP($D826,'P4 Destination'!$C$21:$M$176,8,0))*BK826</f>
        <v>0</v>
      </c>
      <c r="BM826" s="172">
        <f t="shared" si="359"/>
        <v>0</v>
      </c>
      <c r="BN826" s="171">
        <f>(VLOOKUP($D826,'P4 Destination'!$C$21:$M$176,9,0))*BM826</f>
        <v>0</v>
      </c>
      <c r="BO826" s="154">
        <f t="shared" si="360"/>
        <v>1</v>
      </c>
      <c r="BP826" s="171">
        <f>(VLOOKUP(D826,'P4 Destination'!$C$21:$M$176,10,0))*K826</f>
        <v>0</v>
      </c>
      <c r="BQ826" s="171">
        <f>(VLOOKUP(D826,'P4 Destination'!$C$21:$M$176,11,0))*J826</f>
        <v>0</v>
      </c>
      <c r="BR826" s="173">
        <f t="shared" si="361"/>
        <v>0</v>
      </c>
      <c r="BS826" s="173">
        <f>(AV826*2500)*'P6 Verzekering'!$E$11</f>
        <v>0</v>
      </c>
      <c r="BT826" s="173">
        <f>(AW826*2500)*'P6 Verzekering'!$E$12</f>
        <v>0</v>
      </c>
      <c r="BU826" s="173">
        <f>(L826*2500)*'P6 Verzekering'!$E$13</f>
        <v>0</v>
      </c>
      <c r="BV826" s="173">
        <f t="shared" si="362"/>
        <v>0</v>
      </c>
      <c r="BW826"/>
      <c r="BX826"/>
    </row>
    <row r="827" spans="1:76">
      <c r="A827" s="152" t="s">
        <v>2606</v>
      </c>
      <c r="B827" s="152" t="s">
        <v>460</v>
      </c>
      <c r="C827" s="152" t="s">
        <v>453</v>
      </c>
      <c r="D827" s="152" t="s">
        <v>317</v>
      </c>
      <c r="E827" s="152" t="s">
        <v>316</v>
      </c>
      <c r="F827" s="153">
        <f t="shared" si="336"/>
        <v>46</v>
      </c>
      <c r="G827" s="154">
        <v>1</v>
      </c>
      <c r="H827" s="154">
        <f>IFERROR(VLOOKUP(B827,'P2 Origin'!$C$21:$Q$176,15,FALSE),0)</f>
        <v>0</v>
      </c>
      <c r="I827" s="154">
        <f>IFERROR(VLOOKUP(D827,'P4 Destination'!$C$21:$Q$176,15,FALSE),0)</f>
        <v>0</v>
      </c>
      <c r="J827" s="155"/>
      <c r="K827" s="155">
        <v>1</v>
      </c>
      <c r="L827" s="156">
        <v>0</v>
      </c>
      <c r="M827" s="155">
        <v>0</v>
      </c>
      <c r="N827" s="155">
        <v>0</v>
      </c>
      <c r="O827" s="157">
        <f t="shared" si="337"/>
        <v>0</v>
      </c>
      <c r="P827" s="158">
        <f t="shared" si="338"/>
        <v>0</v>
      </c>
      <c r="Q827" s="159">
        <f>IFERROR(VLOOKUP(N827,'P1 Intra-Europees'!$A$15:$H$25,3,0),0)*P827</f>
        <v>0</v>
      </c>
      <c r="R827" s="160">
        <f t="shared" si="339"/>
        <v>0</v>
      </c>
      <c r="S827" s="159">
        <f>IFERROR(VLOOKUP(N827,'P1 Intra-Europees'!$A$15:$H$25,4,0),0)*R827</f>
        <v>0</v>
      </c>
      <c r="T827" s="160">
        <f t="shared" si="340"/>
        <v>0</v>
      </c>
      <c r="U827" s="159">
        <f>IFERROR(VLOOKUP(N827,'P1 Intra-Europees'!$A$15:$H$25,5,0),0)*T827</f>
        <v>0</v>
      </c>
      <c r="V827" s="160">
        <f t="shared" si="341"/>
        <v>0</v>
      </c>
      <c r="W827" s="159">
        <f>IFERROR(VLOOKUP(N827,'P1 Intra-Europees'!$A$15:$H$25,6,0),0)*V827</f>
        <v>0</v>
      </c>
      <c r="X827" s="160">
        <f t="shared" si="342"/>
        <v>0</v>
      </c>
      <c r="Y827" s="159">
        <f>IFERROR(VLOOKUP(N827,'P1 Intra-Europees'!$A$15:$H$25,7,0),0)*X827</f>
        <v>0</v>
      </c>
      <c r="Z827" s="161">
        <f t="shared" si="343"/>
        <v>0</v>
      </c>
      <c r="AA827" s="162">
        <f>IFERROR(VLOOKUP(N827,'P1 Intra-Europees'!$A$15:$H$25,8,0),0)*Z827</f>
        <v>0</v>
      </c>
      <c r="AB827" s="163">
        <f t="shared" si="344"/>
        <v>0</v>
      </c>
      <c r="AC827" s="157" t="str">
        <f>VLOOKUP(B827,'P2 Origin'!$C$21:$O$176,13,0)</f>
        <v>USD</v>
      </c>
      <c r="AD827" s="164">
        <f t="shared" si="345"/>
        <v>0</v>
      </c>
      <c r="AE827" s="165">
        <f>IF(AU827&gt;0.1,VLOOKUP(B827,'P2 Origin'!$C$21:$M$176,3,0)*H827,0)</f>
        <v>0</v>
      </c>
      <c r="AF827" s="166">
        <f t="shared" si="346"/>
        <v>0</v>
      </c>
      <c r="AG827" s="165">
        <f>(VLOOKUP(B827,'P2 Origin'!$C$21:$M$176,4,0))*AF827</f>
        <v>0</v>
      </c>
      <c r="AH827" s="166">
        <f t="shared" si="347"/>
        <v>0</v>
      </c>
      <c r="AI827" s="165">
        <f>(VLOOKUP(B827,'P2 Origin'!$C$21:$M$176,5,0))*AH827</f>
        <v>0</v>
      </c>
      <c r="AJ827" s="166">
        <f t="shared" si="363"/>
        <v>0</v>
      </c>
      <c r="AK827" s="165">
        <f>(VLOOKUP(B827,'P2 Origin'!$C$21:$M$176,6,0))*AJ827</f>
        <v>0</v>
      </c>
      <c r="AL827" s="166">
        <f t="shared" si="348"/>
        <v>0</v>
      </c>
      <c r="AM827" s="165">
        <f>(VLOOKUP($B827,'P2 Origin'!$C$21:$M$176,7,0))*AL827</f>
        <v>0</v>
      </c>
      <c r="AN827" s="166">
        <f t="shared" si="349"/>
        <v>0</v>
      </c>
      <c r="AO827" s="165">
        <f>(VLOOKUP($B827,'P2 Origin'!$C$21:$M$176,8,0))*AN827</f>
        <v>0</v>
      </c>
      <c r="AP827" s="166">
        <f t="shared" si="350"/>
        <v>46</v>
      </c>
      <c r="AQ827" s="165">
        <f>(VLOOKUP($B827,'P2 Origin'!$C$21:$M$176,9,0))*AP827</f>
        <v>0</v>
      </c>
      <c r="AR827" s="155">
        <f t="shared" si="351"/>
        <v>1</v>
      </c>
      <c r="AS827" s="164">
        <f>(VLOOKUP(B827,'P2 Origin'!$C$21:$M$176,10,0))*K827</f>
        <v>0</v>
      </c>
      <c r="AT827" s="164">
        <f>(VLOOKUP(B827,'P2 Origin'!$C$21:$M$176,11,0))*J827</f>
        <v>0</v>
      </c>
      <c r="AU827" s="167">
        <v>46</v>
      </c>
      <c r="AV827" s="168">
        <v>46</v>
      </c>
      <c r="AW827" s="169">
        <v>0</v>
      </c>
      <c r="AX827" s="170">
        <f>IF(AU827&gt;=0.1,'P3 Bureaumarge zee- en luchtvr.'!$D$12,0)</f>
        <v>0</v>
      </c>
      <c r="AY827" s="163">
        <f t="shared" si="352"/>
        <v>0</v>
      </c>
      <c r="AZ827" s="157" t="str">
        <f>VLOOKUP(D827,'P4 Destination'!$C$21:$O$176,13,0)</f>
        <v>USD</v>
      </c>
      <c r="BA827" s="164">
        <f t="shared" si="353"/>
        <v>0</v>
      </c>
      <c r="BB827" s="171">
        <f>IF(AU827&gt;0.1,(VLOOKUP(D827,'P4 Destination'!$C$21:$M$176,3,0))*I827,0)</f>
        <v>0</v>
      </c>
      <c r="BC827" s="172">
        <f t="shared" si="354"/>
        <v>0</v>
      </c>
      <c r="BD827" s="171">
        <f>(VLOOKUP($D827,'P4 Destination'!$C$21:$M$176,4,0))*BC827</f>
        <v>0</v>
      </c>
      <c r="BE827" s="172">
        <f t="shared" si="355"/>
        <v>0</v>
      </c>
      <c r="BF827" s="171">
        <f>(VLOOKUP($D827,'P4 Destination'!$C$21:$M$176,5,0))*BE827</f>
        <v>0</v>
      </c>
      <c r="BG827" s="172">
        <f t="shared" si="356"/>
        <v>0</v>
      </c>
      <c r="BH827" s="171">
        <f>(VLOOKUP($D827,'P4 Destination'!$C$21:$M$176,6,0))*BG827</f>
        <v>0</v>
      </c>
      <c r="BI827" s="172">
        <f t="shared" si="357"/>
        <v>0</v>
      </c>
      <c r="BJ827" s="171">
        <f>(VLOOKUP($D827,'P4 Destination'!$C$21:$M$176,7,0))*BI827</f>
        <v>0</v>
      </c>
      <c r="BK827" s="172">
        <f t="shared" si="358"/>
        <v>0</v>
      </c>
      <c r="BL827" s="171">
        <f>(VLOOKUP($D827,'P4 Destination'!$C$21:$M$176,8,0))*BK827</f>
        <v>0</v>
      </c>
      <c r="BM827" s="172">
        <f t="shared" si="359"/>
        <v>46</v>
      </c>
      <c r="BN827" s="171">
        <f>(VLOOKUP($D827,'P4 Destination'!$C$21:$M$176,9,0))*BM827</f>
        <v>0</v>
      </c>
      <c r="BO827" s="154">
        <f t="shared" si="360"/>
        <v>1</v>
      </c>
      <c r="BP827" s="171">
        <f>(VLOOKUP(D827,'P4 Destination'!$C$21:$M$176,10,0))*K827</f>
        <v>0</v>
      </c>
      <c r="BQ827" s="171">
        <f>(VLOOKUP(D827,'P4 Destination'!$C$21:$M$176,11,0))*J827</f>
        <v>0</v>
      </c>
      <c r="BR827" s="173">
        <f t="shared" si="361"/>
        <v>0</v>
      </c>
      <c r="BS827" s="173">
        <f>(AV827*2500)*'P6 Verzekering'!$E$11</f>
        <v>0</v>
      </c>
      <c r="BT827" s="173">
        <f>(AW827*2500)*'P6 Verzekering'!$E$12</f>
        <v>0</v>
      </c>
      <c r="BU827" s="173">
        <f>(L827*2500)*'P6 Verzekering'!$E$13</f>
        <v>0</v>
      </c>
      <c r="BV827" s="173">
        <f t="shared" si="362"/>
        <v>0</v>
      </c>
      <c r="BW827"/>
      <c r="BX827"/>
    </row>
    <row r="828" spans="1:76">
      <c r="A828" s="152" t="s">
        <v>2607</v>
      </c>
      <c r="B828" s="152" t="s">
        <v>460</v>
      </c>
      <c r="C828" s="152" t="s">
        <v>453</v>
      </c>
      <c r="D828" s="152" t="s">
        <v>354</v>
      </c>
      <c r="E828" s="152" t="s">
        <v>351</v>
      </c>
      <c r="F828" s="153">
        <f t="shared" si="336"/>
        <v>24</v>
      </c>
      <c r="G828" s="154">
        <v>1</v>
      </c>
      <c r="H828" s="154">
        <f>IFERROR(VLOOKUP(B828,'P2 Origin'!$C$21:$Q$176,15,FALSE),0)</f>
        <v>0</v>
      </c>
      <c r="I828" s="154">
        <f>IFERROR(VLOOKUP(D828,'P4 Destination'!$C$21:$Q$176,15,FALSE),0)</f>
        <v>1</v>
      </c>
      <c r="J828" s="155">
        <v>1</v>
      </c>
      <c r="K828" s="155"/>
      <c r="L828" s="156">
        <v>0</v>
      </c>
      <c r="M828" s="155">
        <v>0</v>
      </c>
      <c r="N828" s="155">
        <v>0</v>
      </c>
      <c r="O828" s="157">
        <f t="shared" si="337"/>
        <v>0</v>
      </c>
      <c r="P828" s="158">
        <f t="shared" si="338"/>
        <v>0</v>
      </c>
      <c r="Q828" s="159">
        <f>IFERROR(VLOOKUP(N828,'P1 Intra-Europees'!$A$15:$H$25,3,0),0)*P828</f>
        <v>0</v>
      </c>
      <c r="R828" s="160">
        <f t="shared" si="339"/>
        <v>0</v>
      </c>
      <c r="S828" s="159">
        <f>IFERROR(VLOOKUP(N828,'P1 Intra-Europees'!$A$15:$H$25,4,0),0)*R828</f>
        <v>0</v>
      </c>
      <c r="T828" s="160">
        <f t="shared" si="340"/>
        <v>0</v>
      </c>
      <c r="U828" s="159">
        <f>IFERROR(VLOOKUP(N828,'P1 Intra-Europees'!$A$15:$H$25,5,0),0)*T828</f>
        <v>0</v>
      </c>
      <c r="V828" s="160">
        <f t="shared" si="341"/>
        <v>0</v>
      </c>
      <c r="W828" s="159">
        <f>IFERROR(VLOOKUP(N828,'P1 Intra-Europees'!$A$15:$H$25,6,0),0)*V828</f>
        <v>0</v>
      </c>
      <c r="X828" s="160">
        <f t="shared" si="342"/>
        <v>0</v>
      </c>
      <c r="Y828" s="159">
        <f>IFERROR(VLOOKUP(N828,'P1 Intra-Europees'!$A$15:$H$25,7,0),0)*X828</f>
        <v>0</v>
      </c>
      <c r="Z828" s="161">
        <f t="shared" si="343"/>
        <v>0</v>
      </c>
      <c r="AA828" s="162">
        <f>IFERROR(VLOOKUP(N828,'P1 Intra-Europees'!$A$15:$H$25,8,0),0)*Z828</f>
        <v>0</v>
      </c>
      <c r="AB828" s="163">
        <f t="shared" si="344"/>
        <v>0</v>
      </c>
      <c r="AC828" s="157" t="str">
        <f>VLOOKUP(B828,'P2 Origin'!$C$21:$O$176,13,0)</f>
        <v>USD</v>
      </c>
      <c r="AD828" s="164">
        <f t="shared" si="345"/>
        <v>0</v>
      </c>
      <c r="AE828" s="165">
        <f>IF(AU828&gt;0.1,VLOOKUP(B828,'P2 Origin'!$C$21:$M$176,3,0)*H828,0)</f>
        <v>0</v>
      </c>
      <c r="AF828" s="166">
        <f t="shared" si="346"/>
        <v>0</v>
      </c>
      <c r="AG828" s="165">
        <f>(VLOOKUP(B828,'P2 Origin'!$C$21:$M$176,4,0))*AF828</f>
        <v>0</v>
      </c>
      <c r="AH828" s="166">
        <f t="shared" si="347"/>
        <v>0</v>
      </c>
      <c r="AI828" s="165">
        <f>(VLOOKUP(B828,'P2 Origin'!$C$21:$M$176,5,0))*AH828</f>
        <v>0</v>
      </c>
      <c r="AJ828" s="166">
        <f t="shared" si="363"/>
        <v>24</v>
      </c>
      <c r="AK828" s="165">
        <f>(VLOOKUP(B828,'P2 Origin'!$C$21:$M$176,6,0))*AJ828</f>
        <v>0</v>
      </c>
      <c r="AL828" s="166">
        <f t="shared" si="348"/>
        <v>0</v>
      </c>
      <c r="AM828" s="165">
        <f>(VLOOKUP($B828,'P2 Origin'!$C$21:$M$176,7,0))*AL828</f>
        <v>0</v>
      </c>
      <c r="AN828" s="166">
        <f t="shared" si="349"/>
        <v>0</v>
      </c>
      <c r="AO828" s="165">
        <f>(VLOOKUP($B828,'P2 Origin'!$C$21:$M$176,8,0))*AN828</f>
        <v>0</v>
      </c>
      <c r="AP828" s="166">
        <f t="shared" si="350"/>
        <v>0</v>
      </c>
      <c r="AQ828" s="165">
        <f>(VLOOKUP($B828,'P2 Origin'!$C$21:$M$176,9,0))*AP828</f>
        <v>0</v>
      </c>
      <c r="AR828" s="155">
        <f t="shared" si="351"/>
        <v>1</v>
      </c>
      <c r="AS828" s="164">
        <f>(VLOOKUP(B828,'P2 Origin'!$C$21:$M$176,10,0))*K828</f>
        <v>0</v>
      </c>
      <c r="AT828" s="164">
        <f>(VLOOKUP(B828,'P2 Origin'!$C$21:$M$176,11,0))*J828</f>
        <v>0</v>
      </c>
      <c r="AU828" s="167">
        <v>24</v>
      </c>
      <c r="AV828" s="168">
        <v>24</v>
      </c>
      <c r="AW828" s="169">
        <v>0</v>
      </c>
      <c r="AX828" s="170">
        <f>IF(AU828&gt;=0.1,'P3 Bureaumarge zee- en luchtvr.'!$D$12,0)</f>
        <v>0</v>
      </c>
      <c r="AY828" s="163">
        <f t="shared" si="352"/>
        <v>0</v>
      </c>
      <c r="AZ828" s="157" t="str">
        <f>VLOOKUP(D828,'P4 Destination'!$C$21:$O$176,13,0)</f>
        <v>USD</v>
      </c>
      <c r="BA828" s="164">
        <f t="shared" si="353"/>
        <v>0</v>
      </c>
      <c r="BB828" s="171">
        <f>IF(AU828&gt;0.1,(VLOOKUP(D828,'P4 Destination'!$C$21:$M$176,3,0))*I828,0)</f>
        <v>0</v>
      </c>
      <c r="BC828" s="172">
        <f t="shared" si="354"/>
        <v>0</v>
      </c>
      <c r="BD828" s="171">
        <f>(VLOOKUP($D828,'P4 Destination'!$C$21:$M$176,4,0))*BC828</f>
        <v>0</v>
      </c>
      <c r="BE828" s="172">
        <f t="shared" si="355"/>
        <v>0</v>
      </c>
      <c r="BF828" s="171">
        <f>(VLOOKUP($D828,'P4 Destination'!$C$21:$M$176,5,0))*BE828</f>
        <v>0</v>
      </c>
      <c r="BG828" s="172">
        <f t="shared" si="356"/>
        <v>24</v>
      </c>
      <c r="BH828" s="171">
        <f>(VLOOKUP($D828,'P4 Destination'!$C$21:$M$176,6,0))*BG828</f>
        <v>0</v>
      </c>
      <c r="BI828" s="172">
        <f t="shared" si="357"/>
        <v>0</v>
      </c>
      <c r="BJ828" s="171">
        <f>(VLOOKUP($D828,'P4 Destination'!$C$21:$M$176,7,0))*BI828</f>
        <v>0</v>
      </c>
      <c r="BK828" s="172">
        <f t="shared" si="358"/>
        <v>0</v>
      </c>
      <c r="BL828" s="171">
        <f>(VLOOKUP($D828,'P4 Destination'!$C$21:$M$176,8,0))*BK828</f>
        <v>0</v>
      </c>
      <c r="BM828" s="172">
        <f t="shared" si="359"/>
        <v>0</v>
      </c>
      <c r="BN828" s="171">
        <f>(VLOOKUP($D828,'P4 Destination'!$C$21:$M$176,9,0))*BM828</f>
        <v>0</v>
      </c>
      <c r="BO828" s="154">
        <f t="shared" si="360"/>
        <v>1</v>
      </c>
      <c r="BP828" s="171">
        <f>(VLOOKUP(D828,'P4 Destination'!$C$21:$M$176,10,0))*K828</f>
        <v>0</v>
      </c>
      <c r="BQ828" s="171">
        <f>(VLOOKUP(D828,'P4 Destination'!$C$21:$M$176,11,0))*J828</f>
        <v>0</v>
      </c>
      <c r="BR828" s="173">
        <f t="shared" si="361"/>
        <v>0</v>
      </c>
      <c r="BS828" s="173">
        <f>(AV828*2500)*'P6 Verzekering'!$E$11</f>
        <v>0</v>
      </c>
      <c r="BT828" s="173">
        <f>(AW828*2500)*'P6 Verzekering'!$E$12</f>
        <v>0</v>
      </c>
      <c r="BU828" s="173">
        <f>(L828*2500)*'P6 Verzekering'!$E$13</f>
        <v>0</v>
      </c>
      <c r="BV828" s="173">
        <f t="shared" si="362"/>
        <v>0</v>
      </c>
      <c r="BW828"/>
      <c r="BX828"/>
    </row>
    <row r="829" spans="1:76">
      <c r="A829" s="152" t="s">
        <v>2608</v>
      </c>
      <c r="B829" s="152" t="s">
        <v>460</v>
      </c>
      <c r="C829" s="152" t="s">
        <v>453</v>
      </c>
      <c r="D829" s="152" t="s">
        <v>258</v>
      </c>
      <c r="E829" s="152" t="s">
        <v>257</v>
      </c>
      <c r="F829" s="153">
        <f t="shared" si="336"/>
        <v>38</v>
      </c>
      <c r="G829" s="154">
        <v>1</v>
      </c>
      <c r="H829" s="154">
        <f>IFERROR(VLOOKUP(B829,'P2 Origin'!$C$21:$Q$176,15,FALSE),0)</f>
        <v>0</v>
      </c>
      <c r="I829" s="154">
        <f>IFERROR(VLOOKUP(D829,'P4 Destination'!$C$21:$Q$176,15,FALSE),0)</f>
        <v>1</v>
      </c>
      <c r="J829" s="155"/>
      <c r="K829" s="155">
        <v>1</v>
      </c>
      <c r="L829" s="156">
        <v>0</v>
      </c>
      <c r="M829" s="155">
        <v>0</v>
      </c>
      <c r="N829" s="155">
        <v>0</v>
      </c>
      <c r="O829" s="157">
        <f t="shared" si="337"/>
        <v>0</v>
      </c>
      <c r="P829" s="158">
        <f t="shared" si="338"/>
        <v>0</v>
      </c>
      <c r="Q829" s="159">
        <f>IFERROR(VLOOKUP(N829,'P1 Intra-Europees'!$A$15:$H$25,3,0),0)*P829</f>
        <v>0</v>
      </c>
      <c r="R829" s="160">
        <f t="shared" si="339"/>
        <v>0</v>
      </c>
      <c r="S829" s="159">
        <f>IFERROR(VLOOKUP(N829,'P1 Intra-Europees'!$A$15:$H$25,4,0),0)*R829</f>
        <v>0</v>
      </c>
      <c r="T829" s="160">
        <f t="shared" si="340"/>
        <v>0</v>
      </c>
      <c r="U829" s="159">
        <f>IFERROR(VLOOKUP(N829,'P1 Intra-Europees'!$A$15:$H$25,5,0),0)*T829</f>
        <v>0</v>
      </c>
      <c r="V829" s="160">
        <f t="shared" si="341"/>
        <v>0</v>
      </c>
      <c r="W829" s="159">
        <f>IFERROR(VLOOKUP(N829,'P1 Intra-Europees'!$A$15:$H$25,6,0),0)*V829</f>
        <v>0</v>
      </c>
      <c r="X829" s="160">
        <f t="shared" si="342"/>
        <v>0</v>
      </c>
      <c r="Y829" s="159">
        <f>IFERROR(VLOOKUP(N829,'P1 Intra-Europees'!$A$15:$H$25,7,0),0)*X829</f>
        <v>0</v>
      </c>
      <c r="Z829" s="161">
        <f t="shared" si="343"/>
        <v>0</v>
      </c>
      <c r="AA829" s="162">
        <f>IFERROR(VLOOKUP(N829,'P1 Intra-Europees'!$A$15:$H$25,8,0),0)*Z829</f>
        <v>0</v>
      </c>
      <c r="AB829" s="163">
        <f t="shared" si="344"/>
        <v>0</v>
      </c>
      <c r="AC829" s="157" t="str">
        <f>VLOOKUP(B829,'P2 Origin'!$C$21:$O$176,13,0)</f>
        <v>USD</v>
      </c>
      <c r="AD829" s="164">
        <f t="shared" si="345"/>
        <v>0</v>
      </c>
      <c r="AE829" s="165">
        <f>IF(AU829&gt;0.1,VLOOKUP(B829,'P2 Origin'!$C$21:$M$176,3,0)*H829,0)</f>
        <v>0</v>
      </c>
      <c r="AF829" s="166">
        <f t="shared" si="346"/>
        <v>0</v>
      </c>
      <c r="AG829" s="165">
        <f>(VLOOKUP(B829,'P2 Origin'!$C$21:$M$176,4,0))*AF829</f>
        <v>0</v>
      </c>
      <c r="AH829" s="166">
        <f t="shared" si="347"/>
        <v>0</v>
      </c>
      <c r="AI829" s="165">
        <f>(VLOOKUP(B829,'P2 Origin'!$C$21:$M$176,5,0))*AH829</f>
        <v>0</v>
      </c>
      <c r="AJ829" s="166">
        <f t="shared" si="363"/>
        <v>0</v>
      </c>
      <c r="AK829" s="165">
        <f>(VLOOKUP(B829,'P2 Origin'!$C$21:$M$176,6,0))*AJ829</f>
        <v>0</v>
      </c>
      <c r="AL829" s="166">
        <f t="shared" si="348"/>
        <v>0</v>
      </c>
      <c r="AM829" s="165">
        <f>(VLOOKUP($B829,'P2 Origin'!$C$21:$M$176,7,0))*AL829</f>
        <v>0</v>
      </c>
      <c r="AN829" s="166">
        <f t="shared" si="349"/>
        <v>38</v>
      </c>
      <c r="AO829" s="165">
        <f>(VLOOKUP($B829,'P2 Origin'!$C$21:$M$176,8,0))*AN829</f>
        <v>0</v>
      </c>
      <c r="AP829" s="166">
        <f t="shared" si="350"/>
        <v>0</v>
      </c>
      <c r="AQ829" s="165">
        <f>(VLOOKUP($B829,'P2 Origin'!$C$21:$M$176,9,0))*AP829</f>
        <v>0</v>
      </c>
      <c r="AR829" s="155">
        <f t="shared" si="351"/>
        <v>1</v>
      </c>
      <c r="AS829" s="164">
        <f>(VLOOKUP(B829,'P2 Origin'!$C$21:$M$176,10,0))*K829</f>
        <v>0</v>
      </c>
      <c r="AT829" s="164">
        <f>(VLOOKUP(B829,'P2 Origin'!$C$21:$M$176,11,0))*J829</f>
        <v>0</v>
      </c>
      <c r="AU829" s="167">
        <v>38</v>
      </c>
      <c r="AV829" s="168">
        <v>38</v>
      </c>
      <c r="AW829" s="169">
        <v>0</v>
      </c>
      <c r="AX829" s="170">
        <f>IF(AU829&gt;=0.1,'P3 Bureaumarge zee- en luchtvr.'!$D$12,0)</f>
        <v>0</v>
      </c>
      <c r="AY829" s="163">
        <f t="shared" si="352"/>
        <v>0</v>
      </c>
      <c r="AZ829" s="157" t="str">
        <f>VLOOKUP(D829,'P4 Destination'!$C$21:$O$176,13,0)</f>
        <v>EUR</v>
      </c>
      <c r="BA829" s="164">
        <f t="shared" si="353"/>
        <v>0</v>
      </c>
      <c r="BB829" s="171">
        <f>IF(AU829&gt;0.1,(VLOOKUP(D829,'P4 Destination'!$C$21:$M$176,3,0))*I829,0)</f>
        <v>0</v>
      </c>
      <c r="BC829" s="172">
        <f t="shared" si="354"/>
        <v>0</v>
      </c>
      <c r="BD829" s="171">
        <f>(VLOOKUP($D829,'P4 Destination'!$C$21:$M$176,4,0))*BC829</f>
        <v>0</v>
      </c>
      <c r="BE829" s="172">
        <f t="shared" si="355"/>
        <v>0</v>
      </c>
      <c r="BF829" s="171">
        <f>(VLOOKUP($D829,'P4 Destination'!$C$21:$M$176,5,0))*BE829</f>
        <v>0</v>
      </c>
      <c r="BG829" s="172">
        <f t="shared" si="356"/>
        <v>0</v>
      </c>
      <c r="BH829" s="171">
        <f>(VLOOKUP($D829,'P4 Destination'!$C$21:$M$176,6,0))*BG829</f>
        <v>0</v>
      </c>
      <c r="BI829" s="172">
        <f t="shared" si="357"/>
        <v>0</v>
      </c>
      <c r="BJ829" s="171">
        <f>(VLOOKUP($D829,'P4 Destination'!$C$21:$M$176,7,0))*BI829</f>
        <v>0</v>
      </c>
      <c r="BK829" s="172">
        <f t="shared" si="358"/>
        <v>38</v>
      </c>
      <c r="BL829" s="171">
        <f>(VLOOKUP($D829,'P4 Destination'!$C$21:$M$176,8,0))*BK829</f>
        <v>0</v>
      </c>
      <c r="BM829" s="172">
        <f t="shared" si="359"/>
        <v>0</v>
      </c>
      <c r="BN829" s="171">
        <f>(VLOOKUP($D829,'P4 Destination'!$C$21:$M$176,9,0))*BM829</f>
        <v>0</v>
      </c>
      <c r="BO829" s="154">
        <f t="shared" si="360"/>
        <v>1</v>
      </c>
      <c r="BP829" s="171">
        <f>(VLOOKUP(D829,'P4 Destination'!$C$21:$M$176,10,0))*K829</f>
        <v>0</v>
      </c>
      <c r="BQ829" s="171">
        <f>(VLOOKUP(D829,'P4 Destination'!$C$21:$M$176,11,0))*J829</f>
        <v>0</v>
      </c>
      <c r="BR829" s="173">
        <f t="shared" si="361"/>
        <v>0</v>
      </c>
      <c r="BS829" s="173">
        <f>(AV829*2500)*'P6 Verzekering'!$E$11</f>
        <v>0</v>
      </c>
      <c r="BT829" s="173">
        <f>(AW829*2500)*'P6 Verzekering'!$E$12</f>
        <v>0</v>
      </c>
      <c r="BU829" s="173">
        <f>(L829*2500)*'P6 Verzekering'!$E$13</f>
        <v>0</v>
      </c>
      <c r="BV829" s="173">
        <f t="shared" si="362"/>
        <v>0</v>
      </c>
      <c r="BW829"/>
      <c r="BX829"/>
    </row>
    <row r="830" spans="1:76">
      <c r="A830" s="152" t="s">
        <v>2610</v>
      </c>
      <c r="B830" s="152" t="s">
        <v>460</v>
      </c>
      <c r="C830" s="152" t="s">
        <v>453</v>
      </c>
      <c r="D830" s="152" t="s">
        <v>219</v>
      </c>
      <c r="E830" s="152" t="s">
        <v>219</v>
      </c>
      <c r="F830" s="153">
        <f t="shared" si="336"/>
        <v>26</v>
      </c>
      <c r="G830" s="154">
        <v>1</v>
      </c>
      <c r="H830" s="154">
        <f>IFERROR(VLOOKUP(B830,'P2 Origin'!$C$21:$Q$176,15,FALSE),0)</f>
        <v>0</v>
      </c>
      <c r="I830" s="154">
        <f>IFERROR(VLOOKUP(D830,'P4 Destination'!$C$21:$Q$176,15,FALSE),0)</f>
        <v>0</v>
      </c>
      <c r="J830" s="155">
        <v>1</v>
      </c>
      <c r="K830" s="155"/>
      <c r="L830" s="156">
        <v>0</v>
      </c>
      <c r="M830" s="155">
        <v>0</v>
      </c>
      <c r="N830" s="155">
        <v>0</v>
      </c>
      <c r="O830" s="157">
        <f t="shared" si="337"/>
        <v>0</v>
      </c>
      <c r="P830" s="158">
        <f t="shared" si="338"/>
        <v>0</v>
      </c>
      <c r="Q830" s="159">
        <f>IFERROR(VLOOKUP(N830,'P1 Intra-Europees'!$A$15:$H$25,3,0),0)*P830</f>
        <v>0</v>
      </c>
      <c r="R830" s="160">
        <f t="shared" si="339"/>
        <v>0</v>
      </c>
      <c r="S830" s="159">
        <f>IFERROR(VLOOKUP(N830,'P1 Intra-Europees'!$A$15:$H$25,4,0),0)*R830</f>
        <v>0</v>
      </c>
      <c r="T830" s="160">
        <f t="shared" si="340"/>
        <v>0</v>
      </c>
      <c r="U830" s="159">
        <f>IFERROR(VLOOKUP(N830,'P1 Intra-Europees'!$A$15:$H$25,5,0),0)*T830</f>
        <v>0</v>
      </c>
      <c r="V830" s="160">
        <f t="shared" si="341"/>
        <v>0</v>
      </c>
      <c r="W830" s="159">
        <f>IFERROR(VLOOKUP(N830,'P1 Intra-Europees'!$A$15:$H$25,6,0),0)*V830</f>
        <v>0</v>
      </c>
      <c r="X830" s="160">
        <f t="shared" si="342"/>
        <v>0</v>
      </c>
      <c r="Y830" s="159">
        <f>IFERROR(VLOOKUP(N830,'P1 Intra-Europees'!$A$15:$H$25,7,0),0)*X830</f>
        <v>0</v>
      </c>
      <c r="Z830" s="161">
        <f t="shared" si="343"/>
        <v>0</v>
      </c>
      <c r="AA830" s="162">
        <f>IFERROR(VLOOKUP(N830,'P1 Intra-Europees'!$A$15:$H$25,8,0),0)*Z830</f>
        <v>0</v>
      </c>
      <c r="AB830" s="163">
        <f t="shared" si="344"/>
        <v>0</v>
      </c>
      <c r="AC830" s="157" t="str">
        <f>VLOOKUP(B830,'P2 Origin'!$C$21:$O$176,13,0)</f>
        <v>USD</v>
      </c>
      <c r="AD830" s="164">
        <f t="shared" si="345"/>
        <v>0</v>
      </c>
      <c r="AE830" s="165">
        <f>IF(AU830&gt;0.1,VLOOKUP(B830,'P2 Origin'!$C$21:$M$176,3,0)*H830,0)</f>
        <v>0</v>
      </c>
      <c r="AF830" s="166">
        <f t="shared" si="346"/>
        <v>0</v>
      </c>
      <c r="AG830" s="165">
        <f>(VLOOKUP(B830,'P2 Origin'!$C$21:$M$176,4,0))*AF830</f>
        <v>0</v>
      </c>
      <c r="AH830" s="166">
        <f t="shared" si="347"/>
        <v>0</v>
      </c>
      <c r="AI830" s="165">
        <f>(VLOOKUP(B830,'P2 Origin'!$C$21:$M$176,5,0))*AH830</f>
        <v>0</v>
      </c>
      <c r="AJ830" s="166">
        <f t="shared" si="363"/>
        <v>0</v>
      </c>
      <c r="AK830" s="165">
        <f>(VLOOKUP(B830,'P2 Origin'!$C$21:$M$176,6,0))*AJ830</f>
        <v>0</v>
      </c>
      <c r="AL830" s="166">
        <f t="shared" si="348"/>
        <v>26</v>
      </c>
      <c r="AM830" s="165">
        <f>(VLOOKUP($B830,'P2 Origin'!$C$21:$M$176,7,0))*AL830</f>
        <v>0</v>
      </c>
      <c r="AN830" s="166">
        <f t="shared" si="349"/>
        <v>0</v>
      </c>
      <c r="AO830" s="165">
        <f>(VLOOKUP($B830,'P2 Origin'!$C$21:$M$176,8,0))*AN830</f>
        <v>0</v>
      </c>
      <c r="AP830" s="166">
        <f t="shared" si="350"/>
        <v>0</v>
      </c>
      <c r="AQ830" s="165">
        <f>(VLOOKUP($B830,'P2 Origin'!$C$21:$M$176,9,0))*AP830</f>
        <v>0</v>
      </c>
      <c r="AR830" s="155">
        <f t="shared" si="351"/>
        <v>1</v>
      </c>
      <c r="AS830" s="164">
        <f>(VLOOKUP(B830,'P2 Origin'!$C$21:$M$176,10,0))*K830</f>
        <v>0</v>
      </c>
      <c r="AT830" s="164">
        <f>(VLOOKUP(B830,'P2 Origin'!$C$21:$M$176,11,0))*J830</f>
        <v>0</v>
      </c>
      <c r="AU830" s="167">
        <v>26</v>
      </c>
      <c r="AV830" s="168">
        <v>26</v>
      </c>
      <c r="AW830" s="169">
        <v>0</v>
      </c>
      <c r="AX830" s="170">
        <f>IF(AU830&gt;=0.1,'P3 Bureaumarge zee- en luchtvr.'!$D$12,0)</f>
        <v>0</v>
      </c>
      <c r="AY830" s="163">
        <f t="shared" si="352"/>
        <v>0</v>
      </c>
      <c r="AZ830" s="157" t="str">
        <f>VLOOKUP(D830,'P4 Destination'!$C$21:$O$176,13,0)</f>
        <v>EUR</v>
      </c>
      <c r="BA830" s="164">
        <f t="shared" si="353"/>
        <v>0</v>
      </c>
      <c r="BB830" s="171">
        <f>IF(AU830&gt;0.1,(VLOOKUP(D830,'P4 Destination'!$C$21:$M$176,3,0))*I830,0)</f>
        <v>0</v>
      </c>
      <c r="BC830" s="172">
        <f t="shared" si="354"/>
        <v>0</v>
      </c>
      <c r="BD830" s="171">
        <f>(VLOOKUP($D830,'P4 Destination'!$C$21:$M$176,4,0))*BC830</f>
        <v>0</v>
      </c>
      <c r="BE830" s="172">
        <f t="shared" si="355"/>
        <v>0</v>
      </c>
      <c r="BF830" s="171">
        <f>(VLOOKUP($D830,'P4 Destination'!$C$21:$M$176,5,0))*BE830</f>
        <v>0</v>
      </c>
      <c r="BG830" s="172">
        <f t="shared" si="356"/>
        <v>0</v>
      </c>
      <c r="BH830" s="171">
        <f>(VLOOKUP($D830,'P4 Destination'!$C$21:$M$176,6,0))*BG830</f>
        <v>0</v>
      </c>
      <c r="BI830" s="172">
        <f t="shared" si="357"/>
        <v>26</v>
      </c>
      <c r="BJ830" s="171">
        <f>(VLOOKUP($D830,'P4 Destination'!$C$21:$M$176,7,0))*BI830</f>
        <v>0</v>
      </c>
      <c r="BK830" s="172">
        <f t="shared" si="358"/>
        <v>0</v>
      </c>
      <c r="BL830" s="171">
        <f>(VLOOKUP($D830,'P4 Destination'!$C$21:$M$176,8,0))*BK830</f>
        <v>0</v>
      </c>
      <c r="BM830" s="172">
        <f t="shared" si="359"/>
        <v>0</v>
      </c>
      <c r="BN830" s="171">
        <f>(VLOOKUP($D830,'P4 Destination'!$C$21:$M$176,9,0))*BM830</f>
        <v>0</v>
      </c>
      <c r="BO830" s="154">
        <f t="shared" si="360"/>
        <v>1</v>
      </c>
      <c r="BP830" s="171">
        <f>(VLOOKUP(D830,'P4 Destination'!$C$21:$M$176,10,0))*K830</f>
        <v>0</v>
      </c>
      <c r="BQ830" s="171">
        <f>(VLOOKUP(D830,'P4 Destination'!$C$21:$M$176,11,0))*J830</f>
        <v>0</v>
      </c>
      <c r="BR830" s="173">
        <f t="shared" si="361"/>
        <v>0</v>
      </c>
      <c r="BS830" s="173">
        <f>(AV830*2500)*'P6 Verzekering'!$E$11</f>
        <v>0</v>
      </c>
      <c r="BT830" s="173">
        <f>(AW830*2500)*'P6 Verzekering'!$E$12</f>
        <v>0</v>
      </c>
      <c r="BU830" s="173">
        <f>(L830*2500)*'P6 Verzekering'!$E$13</f>
        <v>0</v>
      </c>
      <c r="BV830" s="173">
        <f t="shared" si="362"/>
        <v>0</v>
      </c>
      <c r="BW830"/>
      <c r="BX830"/>
    </row>
    <row r="831" spans="1:76">
      <c r="A831" s="152" t="s">
        <v>2611</v>
      </c>
      <c r="B831" s="152" t="s">
        <v>460</v>
      </c>
      <c r="C831" s="152" t="s">
        <v>453</v>
      </c>
      <c r="D831" s="152" t="s">
        <v>219</v>
      </c>
      <c r="E831" s="152" t="s">
        <v>219</v>
      </c>
      <c r="F831" s="153">
        <f t="shared" si="336"/>
        <v>30</v>
      </c>
      <c r="G831" s="154">
        <v>1</v>
      </c>
      <c r="H831" s="154">
        <f>IFERROR(VLOOKUP(B831,'P2 Origin'!$C$21:$Q$176,15,FALSE),0)</f>
        <v>0</v>
      </c>
      <c r="I831" s="154">
        <f>IFERROR(VLOOKUP(D831,'P4 Destination'!$C$21:$Q$176,15,FALSE),0)</f>
        <v>0</v>
      </c>
      <c r="J831" s="155">
        <v>1</v>
      </c>
      <c r="K831" s="155"/>
      <c r="L831" s="156">
        <v>0</v>
      </c>
      <c r="M831" s="155">
        <v>0</v>
      </c>
      <c r="N831" s="155">
        <v>0</v>
      </c>
      <c r="O831" s="157">
        <f t="shared" si="337"/>
        <v>0</v>
      </c>
      <c r="P831" s="158">
        <f t="shared" si="338"/>
        <v>0</v>
      </c>
      <c r="Q831" s="159">
        <f>IFERROR(VLOOKUP(N831,'P1 Intra-Europees'!$A$15:$H$25,3,0),0)*P831</f>
        <v>0</v>
      </c>
      <c r="R831" s="160">
        <f t="shared" si="339"/>
        <v>0</v>
      </c>
      <c r="S831" s="159">
        <f>IFERROR(VLOOKUP(N831,'P1 Intra-Europees'!$A$15:$H$25,4,0),0)*R831</f>
        <v>0</v>
      </c>
      <c r="T831" s="160">
        <f t="shared" si="340"/>
        <v>0</v>
      </c>
      <c r="U831" s="159">
        <f>IFERROR(VLOOKUP(N831,'P1 Intra-Europees'!$A$15:$H$25,5,0),0)*T831</f>
        <v>0</v>
      </c>
      <c r="V831" s="160">
        <f t="shared" si="341"/>
        <v>0</v>
      </c>
      <c r="W831" s="159">
        <f>IFERROR(VLOOKUP(N831,'P1 Intra-Europees'!$A$15:$H$25,6,0),0)*V831</f>
        <v>0</v>
      </c>
      <c r="X831" s="160">
        <f t="shared" si="342"/>
        <v>0</v>
      </c>
      <c r="Y831" s="159">
        <f>IFERROR(VLOOKUP(N831,'P1 Intra-Europees'!$A$15:$H$25,7,0),0)*X831</f>
        <v>0</v>
      </c>
      <c r="Z831" s="161">
        <f t="shared" si="343"/>
        <v>0</v>
      </c>
      <c r="AA831" s="162">
        <f>IFERROR(VLOOKUP(N831,'P1 Intra-Europees'!$A$15:$H$25,8,0),0)*Z831</f>
        <v>0</v>
      </c>
      <c r="AB831" s="163">
        <f t="shared" si="344"/>
        <v>0</v>
      </c>
      <c r="AC831" s="157" t="str">
        <f>VLOOKUP(B831,'P2 Origin'!$C$21:$O$176,13,0)</f>
        <v>USD</v>
      </c>
      <c r="AD831" s="164">
        <f t="shared" si="345"/>
        <v>0</v>
      </c>
      <c r="AE831" s="165">
        <f>IF(AU831&gt;0.1,VLOOKUP(B831,'P2 Origin'!$C$21:$M$176,3,0)*H831,0)</f>
        <v>0</v>
      </c>
      <c r="AF831" s="166">
        <f t="shared" si="346"/>
        <v>0</v>
      </c>
      <c r="AG831" s="165">
        <f>(VLOOKUP(B831,'P2 Origin'!$C$21:$M$176,4,0))*AF831</f>
        <v>0</v>
      </c>
      <c r="AH831" s="166">
        <f t="shared" si="347"/>
        <v>0</v>
      </c>
      <c r="AI831" s="165">
        <f>(VLOOKUP(B831,'P2 Origin'!$C$21:$M$176,5,0))*AH831</f>
        <v>0</v>
      </c>
      <c r="AJ831" s="166">
        <f t="shared" si="363"/>
        <v>0</v>
      </c>
      <c r="AK831" s="165">
        <f>(VLOOKUP(B831,'P2 Origin'!$C$21:$M$176,6,0))*AJ831</f>
        <v>0</v>
      </c>
      <c r="AL831" s="166">
        <f t="shared" si="348"/>
        <v>30</v>
      </c>
      <c r="AM831" s="165">
        <f>(VLOOKUP($B831,'P2 Origin'!$C$21:$M$176,7,0))*AL831</f>
        <v>0</v>
      </c>
      <c r="AN831" s="166">
        <f t="shared" si="349"/>
        <v>0</v>
      </c>
      <c r="AO831" s="165">
        <f>(VLOOKUP($B831,'P2 Origin'!$C$21:$M$176,8,0))*AN831</f>
        <v>0</v>
      </c>
      <c r="AP831" s="166">
        <f t="shared" si="350"/>
        <v>0</v>
      </c>
      <c r="AQ831" s="165">
        <f>(VLOOKUP($B831,'P2 Origin'!$C$21:$M$176,9,0))*AP831</f>
        <v>0</v>
      </c>
      <c r="AR831" s="155">
        <f t="shared" si="351"/>
        <v>1</v>
      </c>
      <c r="AS831" s="164">
        <f>(VLOOKUP(B831,'P2 Origin'!$C$21:$M$176,10,0))*K831</f>
        <v>0</v>
      </c>
      <c r="AT831" s="164">
        <f>(VLOOKUP(B831,'P2 Origin'!$C$21:$M$176,11,0))*J831</f>
        <v>0</v>
      </c>
      <c r="AU831" s="167">
        <v>30</v>
      </c>
      <c r="AV831" s="168">
        <v>30</v>
      </c>
      <c r="AW831" s="169">
        <v>0</v>
      </c>
      <c r="AX831" s="170">
        <f>IF(AU831&gt;=0.1,'P3 Bureaumarge zee- en luchtvr.'!$D$12,0)</f>
        <v>0</v>
      </c>
      <c r="AY831" s="163">
        <f t="shared" si="352"/>
        <v>0</v>
      </c>
      <c r="AZ831" s="157" t="str">
        <f>VLOOKUP(D831,'P4 Destination'!$C$21:$O$176,13,0)</f>
        <v>EUR</v>
      </c>
      <c r="BA831" s="164">
        <f t="shared" si="353"/>
        <v>0</v>
      </c>
      <c r="BB831" s="171">
        <f>IF(AU831&gt;0.1,(VLOOKUP(D831,'P4 Destination'!$C$21:$M$176,3,0))*I831,0)</f>
        <v>0</v>
      </c>
      <c r="BC831" s="172">
        <f t="shared" si="354"/>
        <v>0</v>
      </c>
      <c r="BD831" s="171">
        <f>(VLOOKUP($D831,'P4 Destination'!$C$21:$M$176,4,0))*BC831</f>
        <v>0</v>
      </c>
      <c r="BE831" s="172">
        <f t="shared" si="355"/>
        <v>0</v>
      </c>
      <c r="BF831" s="171">
        <f>(VLOOKUP($D831,'P4 Destination'!$C$21:$M$176,5,0))*BE831</f>
        <v>0</v>
      </c>
      <c r="BG831" s="172">
        <f t="shared" si="356"/>
        <v>0</v>
      </c>
      <c r="BH831" s="171">
        <f>(VLOOKUP($D831,'P4 Destination'!$C$21:$M$176,6,0))*BG831</f>
        <v>0</v>
      </c>
      <c r="BI831" s="172">
        <f t="shared" si="357"/>
        <v>30</v>
      </c>
      <c r="BJ831" s="171">
        <f>(VLOOKUP($D831,'P4 Destination'!$C$21:$M$176,7,0))*BI831</f>
        <v>0</v>
      </c>
      <c r="BK831" s="172">
        <f t="shared" si="358"/>
        <v>0</v>
      </c>
      <c r="BL831" s="171">
        <f>(VLOOKUP($D831,'P4 Destination'!$C$21:$M$176,8,0))*BK831</f>
        <v>0</v>
      </c>
      <c r="BM831" s="172">
        <f t="shared" si="359"/>
        <v>0</v>
      </c>
      <c r="BN831" s="171">
        <f>(VLOOKUP($D831,'P4 Destination'!$C$21:$M$176,9,0))*BM831</f>
        <v>0</v>
      </c>
      <c r="BO831" s="154">
        <f t="shared" si="360"/>
        <v>1</v>
      </c>
      <c r="BP831" s="171">
        <f>(VLOOKUP(D831,'P4 Destination'!$C$21:$M$176,10,0))*K831</f>
        <v>0</v>
      </c>
      <c r="BQ831" s="171">
        <f>(VLOOKUP(D831,'P4 Destination'!$C$21:$M$176,11,0))*J831</f>
        <v>0</v>
      </c>
      <c r="BR831" s="173">
        <f t="shared" si="361"/>
        <v>0</v>
      </c>
      <c r="BS831" s="173">
        <f>(AV831*2500)*'P6 Verzekering'!$E$11</f>
        <v>0</v>
      </c>
      <c r="BT831" s="173">
        <f>(AW831*2500)*'P6 Verzekering'!$E$12</f>
        <v>0</v>
      </c>
      <c r="BU831" s="173">
        <f>(L831*2500)*'P6 Verzekering'!$E$13</f>
        <v>0</v>
      </c>
      <c r="BV831" s="173">
        <f t="shared" si="362"/>
        <v>0</v>
      </c>
      <c r="BW831"/>
      <c r="BX831"/>
    </row>
    <row r="832" spans="1:76">
      <c r="A832" s="152" t="s">
        <v>2612</v>
      </c>
      <c r="B832" s="152" t="s">
        <v>460</v>
      </c>
      <c r="C832" s="152" t="s">
        <v>453</v>
      </c>
      <c r="D832" s="152" t="s">
        <v>219</v>
      </c>
      <c r="E832" s="152" t="s">
        <v>219</v>
      </c>
      <c r="F832" s="153">
        <f t="shared" si="336"/>
        <v>15</v>
      </c>
      <c r="G832" s="154">
        <v>1</v>
      </c>
      <c r="H832" s="154">
        <f>IFERROR(VLOOKUP(B832,'P2 Origin'!$C$21:$Q$176,15,FALSE),0)</f>
        <v>0</v>
      </c>
      <c r="I832" s="154">
        <f>IFERROR(VLOOKUP(D832,'P4 Destination'!$C$21:$Q$176,15,FALSE),0)</f>
        <v>0</v>
      </c>
      <c r="J832" s="155">
        <v>1</v>
      </c>
      <c r="K832" s="155"/>
      <c r="L832" s="156">
        <v>0</v>
      </c>
      <c r="M832" s="155">
        <v>0</v>
      </c>
      <c r="N832" s="155">
        <v>0</v>
      </c>
      <c r="O832" s="157">
        <f t="shared" si="337"/>
        <v>0</v>
      </c>
      <c r="P832" s="158">
        <f t="shared" si="338"/>
        <v>0</v>
      </c>
      <c r="Q832" s="159">
        <f>IFERROR(VLOOKUP(N832,'P1 Intra-Europees'!$A$15:$H$25,3,0),0)*P832</f>
        <v>0</v>
      </c>
      <c r="R832" s="160">
        <f t="shared" si="339"/>
        <v>0</v>
      </c>
      <c r="S832" s="159">
        <f>IFERROR(VLOOKUP(N832,'P1 Intra-Europees'!$A$15:$H$25,4,0),0)*R832</f>
        <v>0</v>
      </c>
      <c r="T832" s="160">
        <f t="shared" si="340"/>
        <v>0</v>
      </c>
      <c r="U832" s="159">
        <f>IFERROR(VLOOKUP(N832,'P1 Intra-Europees'!$A$15:$H$25,5,0),0)*T832</f>
        <v>0</v>
      </c>
      <c r="V832" s="160">
        <f t="shared" si="341"/>
        <v>0</v>
      </c>
      <c r="W832" s="159">
        <f>IFERROR(VLOOKUP(N832,'P1 Intra-Europees'!$A$15:$H$25,6,0),0)*V832</f>
        <v>0</v>
      </c>
      <c r="X832" s="160">
        <f t="shared" si="342"/>
        <v>0</v>
      </c>
      <c r="Y832" s="159">
        <f>IFERROR(VLOOKUP(N832,'P1 Intra-Europees'!$A$15:$H$25,7,0),0)*X832</f>
        <v>0</v>
      </c>
      <c r="Z832" s="161">
        <f t="shared" si="343"/>
        <v>0</v>
      </c>
      <c r="AA832" s="162">
        <f>IFERROR(VLOOKUP(N832,'P1 Intra-Europees'!$A$15:$H$25,8,0),0)*Z832</f>
        <v>0</v>
      </c>
      <c r="AB832" s="163">
        <f t="shared" si="344"/>
        <v>0</v>
      </c>
      <c r="AC832" s="157" t="str">
        <f>VLOOKUP(B832,'P2 Origin'!$C$21:$O$176,13,0)</f>
        <v>USD</v>
      </c>
      <c r="AD832" s="164">
        <f t="shared" si="345"/>
        <v>0</v>
      </c>
      <c r="AE832" s="165">
        <f>IF(AU832&gt;0.1,VLOOKUP(B832,'P2 Origin'!$C$21:$M$176,3,0)*H832,0)</f>
        <v>0</v>
      </c>
      <c r="AF832" s="166">
        <f t="shared" si="346"/>
        <v>0</v>
      </c>
      <c r="AG832" s="165">
        <f>(VLOOKUP(B832,'P2 Origin'!$C$21:$M$176,4,0))*AF832</f>
        <v>0</v>
      </c>
      <c r="AH832" s="166">
        <f t="shared" si="347"/>
        <v>15</v>
      </c>
      <c r="AI832" s="165">
        <f>(VLOOKUP(B832,'P2 Origin'!$C$21:$M$176,5,0))*AH832</f>
        <v>0</v>
      </c>
      <c r="AJ832" s="166">
        <f t="shared" si="363"/>
        <v>0</v>
      </c>
      <c r="AK832" s="165">
        <f>(VLOOKUP(B832,'P2 Origin'!$C$21:$M$176,6,0))*AJ832</f>
        <v>0</v>
      </c>
      <c r="AL832" s="166">
        <f t="shared" si="348"/>
        <v>0</v>
      </c>
      <c r="AM832" s="165">
        <f>(VLOOKUP($B832,'P2 Origin'!$C$21:$M$176,7,0))*AL832</f>
        <v>0</v>
      </c>
      <c r="AN832" s="166">
        <f t="shared" si="349"/>
        <v>0</v>
      </c>
      <c r="AO832" s="165">
        <f>(VLOOKUP($B832,'P2 Origin'!$C$21:$M$176,8,0))*AN832</f>
        <v>0</v>
      </c>
      <c r="AP832" s="166">
        <f t="shared" si="350"/>
        <v>0</v>
      </c>
      <c r="AQ832" s="165">
        <f>(VLOOKUP($B832,'P2 Origin'!$C$21:$M$176,9,0))*AP832</f>
        <v>0</v>
      </c>
      <c r="AR832" s="155">
        <f t="shared" si="351"/>
        <v>1</v>
      </c>
      <c r="AS832" s="164">
        <f>(VLOOKUP(B832,'P2 Origin'!$C$21:$M$176,10,0))*K832</f>
        <v>0</v>
      </c>
      <c r="AT832" s="164">
        <f>(VLOOKUP(B832,'P2 Origin'!$C$21:$M$176,11,0))*J832</f>
        <v>0</v>
      </c>
      <c r="AU832" s="167">
        <v>15</v>
      </c>
      <c r="AV832" s="168">
        <v>15</v>
      </c>
      <c r="AW832" s="169">
        <v>0</v>
      </c>
      <c r="AX832" s="170">
        <f>IF(AU832&gt;=0.1,'P3 Bureaumarge zee- en luchtvr.'!$D$12,0)</f>
        <v>0</v>
      </c>
      <c r="AY832" s="163">
        <f t="shared" si="352"/>
        <v>0</v>
      </c>
      <c r="AZ832" s="157" t="str">
        <f>VLOOKUP(D832,'P4 Destination'!$C$21:$O$176,13,0)</f>
        <v>EUR</v>
      </c>
      <c r="BA832" s="164">
        <f t="shared" si="353"/>
        <v>0</v>
      </c>
      <c r="BB832" s="171">
        <f>IF(AU832&gt;0.1,(VLOOKUP(D832,'P4 Destination'!$C$21:$M$176,3,0))*I832,0)</f>
        <v>0</v>
      </c>
      <c r="BC832" s="172">
        <f t="shared" si="354"/>
        <v>0</v>
      </c>
      <c r="BD832" s="171">
        <f>(VLOOKUP($D832,'P4 Destination'!$C$21:$M$176,4,0))*BC832</f>
        <v>0</v>
      </c>
      <c r="BE832" s="172">
        <f t="shared" si="355"/>
        <v>15</v>
      </c>
      <c r="BF832" s="171">
        <f>(VLOOKUP($D832,'P4 Destination'!$C$21:$M$176,5,0))*BE832</f>
        <v>0</v>
      </c>
      <c r="BG832" s="172">
        <f t="shared" si="356"/>
        <v>0</v>
      </c>
      <c r="BH832" s="171">
        <f>(VLOOKUP($D832,'P4 Destination'!$C$21:$M$176,6,0))*BG832</f>
        <v>0</v>
      </c>
      <c r="BI832" s="172">
        <f t="shared" si="357"/>
        <v>0</v>
      </c>
      <c r="BJ832" s="171">
        <f>(VLOOKUP($D832,'P4 Destination'!$C$21:$M$176,7,0))*BI832</f>
        <v>0</v>
      </c>
      <c r="BK832" s="172">
        <f t="shared" si="358"/>
        <v>0</v>
      </c>
      <c r="BL832" s="171">
        <f>(VLOOKUP($D832,'P4 Destination'!$C$21:$M$176,8,0))*BK832</f>
        <v>0</v>
      </c>
      <c r="BM832" s="172">
        <f t="shared" si="359"/>
        <v>0</v>
      </c>
      <c r="BN832" s="171">
        <f>(VLOOKUP($D832,'P4 Destination'!$C$21:$M$176,9,0))*BM832</f>
        <v>0</v>
      </c>
      <c r="BO832" s="154">
        <f t="shared" si="360"/>
        <v>1</v>
      </c>
      <c r="BP832" s="171">
        <f>(VLOOKUP(D832,'P4 Destination'!$C$21:$M$176,10,0))*K832</f>
        <v>0</v>
      </c>
      <c r="BQ832" s="171">
        <f>(VLOOKUP(D832,'P4 Destination'!$C$21:$M$176,11,0))*J832</f>
        <v>0</v>
      </c>
      <c r="BR832" s="173">
        <f t="shared" si="361"/>
        <v>0</v>
      </c>
      <c r="BS832" s="173">
        <f>(AV832*2500)*'P6 Verzekering'!$E$11</f>
        <v>0</v>
      </c>
      <c r="BT832" s="173">
        <f>(AW832*2500)*'P6 Verzekering'!$E$12</f>
        <v>0</v>
      </c>
      <c r="BU832" s="173">
        <f>(L832*2500)*'P6 Verzekering'!$E$13</f>
        <v>0</v>
      </c>
      <c r="BV832" s="173">
        <f t="shared" si="362"/>
        <v>0</v>
      </c>
      <c r="BW832"/>
      <c r="BX832"/>
    </row>
    <row r="833" spans="1:76">
      <c r="A833" s="152" t="s">
        <v>2614</v>
      </c>
      <c r="B833" s="152" t="s">
        <v>460</v>
      </c>
      <c r="C833" s="152" t="s">
        <v>453</v>
      </c>
      <c r="D833" s="152" t="s">
        <v>219</v>
      </c>
      <c r="E833" s="152" t="s">
        <v>219</v>
      </c>
      <c r="F833" s="153">
        <f t="shared" si="336"/>
        <v>25</v>
      </c>
      <c r="G833" s="154">
        <v>1</v>
      </c>
      <c r="H833" s="154">
        <f>IFERROR(VLOOKUP(B833,'P2 Origin'!$C$21:$Q$176,15,FALSE),0)</f>
        <v>0</v>
      </c>
      <c r="I833" s="154">
        <f>IFERROR(VLOOKUP(D833,'P4 Destination'!$C$21:$Q$176,15,FALSE),0)</f>
        <v>0</v>
      </c>
      <c r="J833" s="155">
        <v>1</v>
      </c>
      <c r="K833" s="155"/>
      <c r="L833" s="156">
        <v>0</v>
      </c>
      <c r="M833" s="155">
        <v>0</v>
      </c>
      <c r="N833" s="155">
        <v>0</v>
      </c>
      <c r="O833" s="157">
        <f t="shared" si="337"/>
        <v>0</v>
      </c>
      <c r="P833" s="158">
        <f t="shared" si="338"/>
        <v>0</v>
      </c>
      <c r="Q833" s="159">
        <f>IFERROR(VLOOKUP(N833,'P1 Intra-Europees'!$A$15:$H$25,3,0),0)*P833</f>
        <v>0</v>
      </c>
      <c r="R833" s="160">
        <f t="shared" si="339"/>
        <v>0</v>
      </c>
      <c r="S833" s="159">
        <f>IFERROR(VLOOKUP(N833,'P1 Intra-Europees'!$A$15:$H$25,4,0),0)*R833</f>
        <v>0</v>
      </c>
      <c r="T833" s="160">
        <f t="shared" si="340"/>
        <v>0</v>
      </c>
      <c r="U833" s="159">
        <f>IFERROR(VLOOKUP(N833,'P1 Intra-Europees'!$A$15:$H$25,5,0),0)*T833</f>
        <v>0</v>
      </c>
      <c r="V833" s="160">
        <f t="shared" si="341"/>
        <v>0</v>
      </c>
      <c r="W833" s="159">
        <f>IFERROR(VLOOKUP(N833,'P1 Intra-Europees'!$A$15:$H$25,6,0),0)*V833</f>
        <v>0</v>
      </c>
      <c r="X833" s="160">
        <f t="shared" si="342"/>
        <v>0</v>
      </c>
      <c r="Y833" s="159">
        <f>IFERROR(VLOOKUP(N833,'P1 Intra-Europees'!$A$15:$H$25,7,0),0)*X833</f>
        <v>0</v>
      </c>
      <c r="Z833" s="161">
        <f t="shared" si="343"/>
        <v>0</v>
      </c>
      <c r="AA833" s="162">
        <f>IFERROR(VLOOKUP(N833,'P1 Intra-Europees'!$A$15:$H$25,8,0),0)*Z833</f>
        <v>0</v>
      </c>
      <c r="AB833" s="163">
        <f t="shared" si="344"/>
        <v>0</v>
      </c>
      <c r="AC833" s="157" t="str">
        <f>VLOOKUP(B833,'P2 Origin'!$C$21:$O$176,13,0)</f>
        <v>USD</v>
      </c>
      <c r="AD833" s="164">
        <f t="shared" si="345"/>
        <v>0</v>
      </c>
      <c r="AE833" s="165">
        <f>IF(AU833&gt;0.1,VLOOKUP(B833,'P2 Origin'!$C$21:$M$176,3,0)*H833,0)</f>
        <v>0</v>
      </c>
      <c r="AF833" s="166">
        <f t="shared" si="346"/>
        <v>0</v>
      </c>
      <c r="AG833" s="165">
        <f>(VLOOKUP(B833,'P2 Origin'!$C$21:$M$176,4,0))*AF833</f>
        <v>0</v>
      </c>
      <c r="AH833" s="166">
        <f t="shared" si="347"/>
        <v>0</v>
      </c>
      <c r="AI833" s="165">
        <f>(VLOOKUP(B833,'P2 Origin'!$C$21:$M$176,5,0))*AH833</f>
        <v>0</v>
      </c>
      <c r="AJ833" s="166">
        <f t="shared" si="363"/>
        <v>25</v>
      </c>
      <c r="AK833" s="165">
        <f>(VLOOKUP(B833,'P2 Origin'!$C$21:$M$176,6,0))*AJ833</f>
        <v>0</v>
      </c>
      <c r="AL833" s="166">
        <f t="shared" si="348"/>
        <v>0</v>
      </c>
      <c r="AM833" s="165">
        <f>(VLOOKUP($B833,'P2 Origin'!$C$21:$M$176,7,0))*AL833</f>
        <v>0</v>
      </c>
      <c r="AN833" s="166">
        <f t="shared" si="349"/>
        <v>0</v>
      </c>
      <c r="AO833" s="165">
        <f>(VLOOKUP($B833,'P2 Origin'!$C$21:$M$176,8,0))*AN833</f>
        <v>0</v>
      </c>
      <c r="AP833" s="166">
        <f t="shared" si="350"/>
        <v>0</v>
      </c>
      <c r="AQ833" s="165">
        <f>(VLOOKUP($B833,'P2 Origin'!$C$21:$M$176,9,0))*AP833</f>
        <v>0</v>
      </c>
      <c r="AR833" s="155">
        <f t="shared" si="351"/>
        <v>1</v>
      </c>
      <c r="AS833" s="164">
        <f>(VLOOKUP(B833,'P2 Origin'!$C$21:$M$176,10,0))*K833</f>
        <v>0</v>
      </c>
      <c r="AT833" s="164">
        <f>(VLOOKUP(B833,'P2 Origin'!$C$21:$M$176,11,0))*J833</f>
        <v>0</v>
      </c>
      <c r="AU833" s="167">
        <v>25</v>
      </c>
      <c r="AV833" s="168">
        <v>25</v>
      </c>
      <c r="AW833" s="169">
        <v>0</v>
      </c>
      <c r="AX833" s="170">
        <f>IF(AU833&gt;=0.1,'P3 Bureaumarge zee- en luchtvr.'!$D$12,0)</f>
        <v>0</v>
      </c>
      <c r="AY833" s="163">
        <f t="shared" si="352"/>
        <v>0</v>
      </c>
      <c r="AZ833" s="157" t="str">
        <f>VLOOKUP(D833,'P4 Destination'!$C$21:$O$176,13,0)</f>
        <v>EUR</v>
      </c>
      <c r="BA833" s="164">
        <f t="shared" si="353"/>
        <v>0</v>
      </c>
      <c r="BB833" s="171">
        <f>IF(AU833&gt;0.1,(VLOOKUP(D833,'P4 Destination'!$C$21:$M$176,3,0))*I833,0)</f>
        <v>0</v>
      </c>
      <c r="BC833" s="172">
        <f t="shared" si="354"/>
        <v>0</v>
      </c>
      <c r="BD833" s="171">
        <f>(VLOOKUP($D833,'P4 Destination'!$C$21:$M$176,4,0))*BC833</f>
        <v>0</v>
      </c>
      <c r="BE833" s="172">
        <f t="shared" si="355"/>
        <v>0</v>
      </c>
      <c r="BF833" s="171">
        <f>(VLOOKUP($D833,'P4 Destination'!$C$21:$M$176,5,0))*BE833</f>
        <v>0</v>
      </c>
      <c r="BG833" s="172">
        <f t="shared" si="356"/>
        <v>25</v>
      </c>
      <c r="BH833" s="171">
        <f>(VLOOKUP($D833,'P4 Destination'!$C$21:$M$176,6,0))*BG833</f>
        <v>0</v>
      </c>
      <c r="BI833" s="172">
        <f t="shared" si="357"/>
        <v>0</v>
      </c>
      <c r="BJ833" s="171">
        <f>(VLOOKUP($D833,'P4 Destination'!$C$21:$M$176,7,0))*BI833</f>
        <v>0</v>
      </c>
      <c r="BK833" s="172">
        <f t="shared" si="358"/>
        <v>0</v>
      </c>
      <c r="BL833" s="171">
        <f>(VLOOKUP($D833,'P4 Destination'!$C$21:$M$176,8,0))*BK833</f>
        <v>0</v>
      </c>
      <c r="BM833" s="172">
        <f t="shared" si="359"/>
        <v>0</v>
      </c>
      <c r="BN833" s="171">
        <f>(VLOOKUP($D833,'P4 Destination'!$C$21:$M$176,9,0))*BM833</f>
        <v>0</v>
      </c>
      <c r="BO833" s="154">
        <f t="shared" si="360"/>
        <v>1</v>
      </c>
      <c r="BP833" s="171">
        <f>(VLOOKUP(D833,'P4 Destination'!$C$21:$M$176,10,0))*K833</f>
        <v>0</v>
      </c>
      <c r="BQ833" s="171">
        <f>(VLOOKUP(D833,'P4 Destination'!$C$21:$M$176,11,0))*J833</f>
        <v>0</v>
      </c>
      <c r="BR833" s="173">
        <f t="shared" si="361"/>
        <v>0</v>
      </c>
      <c r="BS833" s="173">
        <f>(AV833*2500)*'P6 Verzekering'!$E$11</f>
        <v>0</v>
      </c>
      <c r="BT833" s="173">
        <f>(AW833*2500)*'P6 Verzekering'!$E$12</f>
        <v>0</v>
      </c>
      <c r="BU833" s="173">
        <f>(L833*2500)*'P6 Verzekering'!$E$13</f>
        <v>0</v>
      </c>
      <c r="BV833" s="173">
        <f t="shared" si="362"/>
        <v>0</v>
      </c>
      <c r="BW833"/>
      <c r="BX833"/>
    </row>
    <row r="834" spans="1:76">
      <c r="A834" s="152" t="s">
        <v>2615</v>
      </c>
      <c r="B834" s="152" t="s">
        <v>460</v>
      </c>
      <c r="C834" s="152" t="s">
        <v>453</v>
      </c>
      <c r="D834" s="152" t="s">
        <v>219</v>
      </c>
      <c r="E834" s="152" t="s">
        <v>219</v>
      </c>
      <c r="F834" s="153">
        <f t="shared" si="336"/>
        <v>21</v>
      </c>
      <c r="G834" s="154">
        <v>1</v>
      </c>
      <c r="H834" s="154">
        <f>IFERROR(VLOOKUP(B834,'P2 Origin'!$C$21:$Q$176,15,FALSE),0)</f>
        <v>0</v>
      </c>
      <c r="I834" s="154">
        <f>IFERROR(VLOOKUP(D834,'P4 Destination'!$C$21:$Q$176,15,FALSE),0)</f>
        <v>0</v>
      </c>
      <c r="J834" s="155">
        <v>1</v>
      </c>
      <c r="K834" s="155"/>
      <c r="L834" s="156">
        <v>0</v>
      </c>
      <c r="M834" s="155">
        <v>0</v>
      </c>
      <c r="N834" s="155">
        <v>0</v>
      </c>
      <c r="O834" s="157">
        <f t="shared" si="337"/>
        <v>0</v>
      </c>
      <c r="P834" s="158">
        <f t="shared" si="338"/>
        <v>0</v>
      </c>
      <c r="Q834" s="159">
        <f>IFERROR(VLOOKUP(N834,'P1 Intra-Europees'!$A$15:$H$25,3,0),0)*P834</f>
        <v>0</v>
      </c>
      <c r="R834" s="160">
        <f t="shared" si="339"/>
        <v>0</v>
      </c>
      <c r="S834" s="159">
        <f>IFERROR(VLOOKUP(N834,'P1 Intra-Europees'!$A$15:$H$25,4,0),0)*R834</f>
        <v>0</v>
      </c>
      <c r="T834" s="160">
        <f t="shared" si="340"/>
        <v>0</v>
      </c>
      <c r="U834" s="159">
        <f>IFERROR(VLOOKUP(N834,'P1 Intra-Europees'!$A$15:$H$25,5,0),0)*T834</f>
        <v>0</v>
      </c>
      <c r="V834" s="160">
        <f t="shared" si="341"/>
        <v>0</v>
      </c>
      <c r="W834" s="159">
        <f>IFERROR(VLOOKUP(N834,'P1 Intra-Europees'!$A$15:$H$25,6,0),0)*V834</f>
        <v>0</v>
      </c>
      <c r="X834" s="160">
        <f t="shared" si="342"/>
        <v>0</v>
      </c>
      <c r="Y834" s="159">
        <f>IFERROR(VLOOKUP(N834,'P1 Intra-Europees'!$A$15:$H$25,7,0),0)*X834</f>
        <v>0</v>
      </c>
      <c r="Z834" s="161">
        <f t="shared" si="343"/>
        <v>0</v>
      </c>
      <c r="AA834" s="162">
        <f>IFERROR(VLOOKUP(N834,'P1 Intra-Europees'!$A$15:$H$25,8,0),0)*Z834</f>
        <v>0</v>
      </c>
      <c r="AB834" s="163">
        <f t="shared" si="344"/>
        <v>0</v>
      </c>
      <c r="AC834" s="157" t="str">
        <f>VLOOKUP(B834,'P2 Origin'!$C$21:$O$176,13,0)</f>
        <v>USD</v>
      </c>
      <c r="AD834" s="164">
        <f t="shared" si="345"/>
        <v>0</v>
      </c>
      <c r="AE834" s="165">
        <f>IF(AU834&gt;0.1,VLOOKUP(B834,'P2 Origin'!$C$21:$M$176,3,0)*H834,0)</f>
        <v>0</v>
      </c>
      <c r="AF834" s="166">
        <f t="shared" si="346"/>
        <v>0</v>
      </c>
      <c r="AG834" s="165">
        <f>(VLOOKUP(B834,'P2 Origin'!$C$21:$M$176,4,0))*AF834</f>
        <v>0</v>
      </c>
      <c r="AH834" s="166">
        <f t="shared" si="347"/>
        <v>0</v>
      </c>
      <c r="AI834" s="165">
        <f>(VLOOKUP(B834,'P2 Origin'!$C$21:$M$176,5,0))*AH834</f>
        <v>0</v>
      </c>
      <c r="AJ834" s="166">
        <f t="shared" si="363"/>
        <v>21</v>
      </c>
      <c r="AK834" s="165">
        <f>(VLOOKUP(B834,'P2 Origin'!$C$21:$M$176,6,0))*AJ834</f>
        <v>0</v>
      </c>
      <c r="AL834" s="166">
        <f t="shared" si="348"/>
        <v>0</v>
      </c>
      <c r="AM834" s="165">
        <f>(VLOOKUP($B834,'P2 Origin'!$C$21:$M$176,7,0))*AL834</f>
        <v>0</v>
      </c>
      <c r="AN834" s="166">
        <f t="shared" si="349"/>
        <v>0</v>
      </c>
      <c r="AO834" s="165">
        <f>(VLOOKUP($B834,'P2 Origin'!$C$21:$M$176,8,0))*AN834</f>
        <v>0</v>
      </c>
      <c r="AP834" s="166">
        <f t="shared" si="350"/>
        <v>0</v>
      </c>
      <c r="AQ834" s="165">
        <f>(VLOOKUP($B834,'P2 Origin'!$C$21:$M$176,9,0))*AP834</f>
        <v>0</v>
      </c>
      <c r="AR834" s="155">
        <f t="shared" si="351"/>
        <v>1</v>
      </c>
      <c r="AS834" s="164">
        <f>(VLOOKUP(B834,'P2 Origin'!$C$21:$M$176,10,0))*K834</f>
        <v>0</v>
      </c>
      <c r="AT834" s="164">
        <f>(VLOOKUP(B834,'P2 Origin'!$C$21:$M$176,11,0))*J834</f>
        <v>0</v>
      </c>
      <c r="AU834" s="167">
        <v>21</v>
      </c>
      <c r="AV834" s="168">
        <v>21</v>
      </c>
      <c r="AW834" s="169">
        <v>0</v>
      </c>
      <c r="AX834" s="170">
        <f>IF(AU834&gt;=0.1,'P3 Bureaumarge zee- en luchtvr.'!$D$12,0)</f>
        <v>0</v>
      </c>
      <c r="AY834" s="163">
        <f t="shared" si="352"/>
        <v>0</v>
      </c>
      <c r="AZ834" s="157" t="str">
        <f>VLOOKUP(D834,'P4 Destination'!$C$21:$O$176,13,0)</f>
        <v>EUR</v>
      </c>
      <c r="BA834" s="164">
        <f t="shared" si="353"/>
        <v>0</v>
      </c>
      <c r="BB834" s="171">
        <f>IF(AU834&gt;0.1,(VLOOKUP(D834,'P4 Destination'!$C$21:$M$176,3,0))*I834,0)</f>
        <v>0</v>
      </c>
      <c r="BC834" s="172">
        <f t="shared" si="354"/>
        <v>0</v>
      </c>
      <c r="BD834" s="171">
        <f>(VLOOKUP($D834,'P4 Destination'!$C$21:$M$176,4,0))*BC834</f>
        <v>0</v>
      </c>
      <c r="BE834" s="172">
        <f t="shared" si="355"/>
        <v>0</v>
      </c>
      <c r="BF834" s="171">
        <f>(VLOOKUP($D834,'P4 Destination'!$C$21:$M$176,5,0))*BE834</f>
        <v>0</v>
      </c>
      <c r="BG834" s="172">
        <f t="shared" si="356"/>
        <v>21</v>
      </c>
      <c r="BH834" s="171">
        <f>(VLOOKUP($D834,'P4 Destination'!$C$21:$M$176,6,0))*BG834</f>
        <v>0</v>
      </c>
      <c r="BI834" s="172">
        <f t="shared" si="357"/>
        <v>0</v>
      </c>
      <c r="BJ834" s="171">
        <f>(VLOOKUP($D834,'P4 Destination'!$C$21:$M$176,7,0))*BI834</f>
        <v>0</v>
      </c>
      <c r="BK834" s="172">
        <f t="shared" si="358"/>
        <v>0</v>
      </c>
      <c r="BL834" s="171">
        <f>(VLOOKUP($D834,'P4 Destination'!$C$21:$M$176,8,0))*BK834</f>
        <v>0</v>
      </c>
      <c r="BM834" s="172">
        <f t="shared" si="359"/>
        <v>0</v>
      </c>
      <c r="BN834" s="171">
        <f>(VLOOKUP($D834,'P4 Destination'!$C$21:$M$176,9,0))*BM834</f>
        <v>0</v>
      </c>
      <c r="BO834" s="154">
        <f t="shared" si="360"/>
        <v>1</v>
      </c>
      <c r="BP834" s="171">
        <f>(VLOOKUP(D834,'P4 Destination'!$C$21:$M$176,10,0))*K834</f>
        <v>0</v>
      </c>
      <c r="BQ834" s="171">
        <f>(VLOOKUP(D834,'P4 Destination'!$C$21:$M$176,11,0))*J834</f>
        <v>0</v>
      </c>
      <c r="BR834" s="173">
        <f t="shared" si="361"/>
        <v>0</v>
      </c>
      <c r="BS834" s="173">
        <f>(AV834*2500)*'P6 Verzekering'!$E$11</f>
        <v>0</v>
      </c>
      <c r="BT834" s="173">
        <f>(AW834*2500)*'P6 Verzekering'!$E$12</f>
        <v>0</v>
      </c>
      <c r="BU834" s="173">
        <f>(L834*2500)*'P6 Verzekering'!$E$13</f>
        <v>0</v>
      </c>
      <c r="BV834" s="173">
        <f t="shared" si="362"/>
        <v>0</v>
      </c>
      <c r="BW834"/>
      <c r="BX834"/>
    </row>
    <row r="835" spans="1:76">
      <c r="A835" s="152" t="s">
        <v>2621</v>
      </c>
      <c r="B835" s="152" t="s">
        <v>460</v>
      </c>
      <c r="C835" s="152" t="s">
        <v>453</v>
      </c>
      <c r="D835" s="152" t="s">
        <v>219</v>
      </c>
      <c r="E835" s="152" t="s">
        <v>219</v>
      </c>
      <c r="F835" s="153">
        <f t="shared" si="336"/>
        <v>27</v>
      </c>
      <c r="G835" s="154">
        <v>1</v>
      </c>
      <c r="H835" s="154">
        <f>IFERROR(VLOOKUP(B835,'P2 Origin'!$C$21:$Q$176,15,FALSE),0)</f>
        <v>0</v>
      </c>
      <c r="I835" s="154">
        <f>IFERROR(VLOOKUP(D835,'P4 Destination'!$C$21:$Q$176,15,FALSE),0)</f>
        <v>0</v>
      </c>
      <c r="J835" s="155">
        <v>1</v>
      </c>
      <c r="K835" s="155"/>
      <c r="L835" s="156">
        <v>0</v>
      </c>
      <c r="M835" s="155">
        <v>0</v>
      </c>
      <c r="N835" s="155">
        <v>0</v>
      </c>
      <c r="O835" s="157">
        <f t="shared" si="337"/>
        <v>0</v>
      </c>
      <c r="P835" s="158">
        <f t="shared" si="338"/>
        <v>0</v>
      </c>
      <c r="Q835" s="159">
        <f>IFERROR(VLOOKUP(N835,'P1 Intra-Europees'!$A$15:$H$25,3,0),0)*P835</f>
        <v>0</v>
      </c>
      <c r="R835" s="160">
        <f t="shared" si="339"/>
        <v>0</v>
      </c>
      <c r="S835" s="159">
        <f>IFERROR(VLOOKUP(N835,'P1 Intra-Europees'!$A$15:$H$25,4,0),0)*R835</f>
        <v>0</v>
      </c>
      <c r="T835" s="160">
        <f t="shared" si="340"/>
        <v>0</v>
      </c>
      <c r="U835" s="159">
        <f>IFERROR(VLOOKUP(N835,'P1 Intra-Europees'!$A$15:$H$25,5,0),0)*T835</f>
        <v>0</v>
      </c>
      <c r="V835" s="160">
        <f t="shared" si="341"/>
        <v>0</v>
      </c>
      <c r="W835" s="159">
        <f>IFERROR(VLOOKUP(N835,'P1 Intra-Europees'!$A$15:$H$25,6,0),0)*V835</f>
        <v>0</v>
      </c>
      <c r="X835" s="160">
        <f t="shared" si="342"/>
        <v>0</v>
      </c>
      <c r="Y835" s="159">
        <f>IFERROR(VLOOKUP(N835,'P1 Intra-Europees'!$A$15:$H$25,7,0),0)*X835</f>
        <v>0</v>
      </c>
      <c r="Z835" s="161">
        <f t="shared" si="343"/>
        <v>0</v>
      </c>
      <c r="AA835" s="162">
        <f>IFERROR(VLOOKUP(N835,'P1 Intra-Europees'!$A$15:$H$25,8,0),0)*Z835</f>
        <v>0</v>
      </c>
      <c r="AB835" s="163">
        <f t="shared" si="344"/>
        <v>0</v>
      </c>
      <c r="AC835" s="157" t="str">
        <f>VLOOKUP(B835,'P2 Origin'!$C$21:$O$176,13,0)</f>
        <v>USD</v>
      </c>
      <c r="AD835" s="164">
        <f t="shared" si="345"/>
        <v>0</v>
      </c>
      <c r="AE835" s="165">
        <f>IF(AU835&gt;0.1,VLOOKUP(B835,'P2 Origin'!$C$21:$M$176,3,0)*H835,0)</f>
        <v>0</v>
      </c>
      <c r="AF835" s="166">
        <f t="shared" si="346"/>
        <v>0</v>
      </c>
      <c r="AG835" s="165">
        <f>(VLOOKUP(B835,'P2 Origin'!$C$21:$M$176,4,0))*AF835</f>
        <v>0</v>
      </c>
      <c r="AH835" s="166">
        <f t="shared" si="347"/>
        <v>0</v>
      </c>
      <c r="AI835" s="165">
        <f>(VLOOKUP(B835,'P2 Origin'!$C$21:$M$176,5,0))*AH835</f>
        <v>0</v>
      </c>
      <c r="AJ835" s="166">
        <f t="shared" si="363"/>
        <v>0</v>
      </c>
      <c r="AK835" s="165">
        <f>(VLOOKUP(B835,'P2 Origin'!$C$21:$M$176,6,0))*AJ835</f>
        <v>0</v>
      </c>
      <c r="AL835" s="166">
        <f t="shared" si="348"/>
        <v>27</v>
      </c>
      <c r="AM835" s="165">
        <f>(VLOOKUP($B835,'P2 Origin'!$C$21:$M$176,7,0))*AL835</f>
        <v>0</v>
      </c>
      <c r="AN835" s="166">
        <f t="shared" si="349"/>
        <v>0</v>
      </c>
      <c r="AO835" s="165">
        <f>(VLOOKUP($B835,'P2 Origin'!$C$21:$M$176,8,0))*AN835</f>
        <v>0</v>
      </c>
      <c r="AP835" s="166">
        <f t="shared" si="350"/>
        <v>0</v>
      </c>
      <c r="AQ835" s="165">
        <f>(VLOOKUP($B835,'P2 Origin'!$C$21:$M$176,9,0))*AP835</f>
        <v>0</v>
      </c>
      <c r="AR835" s="155">
        <f t="shared" si="351"/>
        <v>1</v>
      </c>
      <c r="AS835" s="164">
        <f>(VLOOKUP(B835,'P2 Origin'!$C$21:$M$176,10,0))*K835</f>
        <v>0</v>
      </c>
      <c r="AT835" s="164">
        <f>(VLOOKUP(B835,'P2 Origin'!$C$21:$M$176,11,0))*J835</f>
        <v>0</v>
      </c>
      <c r="AU835" s="167">
        <v>27</v>
      </c>
      <c r="AV835" s="168">
        <v>27</v>
      </c>
      <c r="AW835" s="169">
        <v>0</v>
      </c>
      <c r="AX835" s="170">
        <f>IF(AU835&gt;=0.1,'P3 Bureaumarge zee- en luchtvr.'!$D$12,0)</f>
        <v>0</v>
      </c>
      <c r="AY835" s="163">
        <f t="shared" si="352"/>
        <v>0</v>
      </c>
      <c r="AZ835" s="157" t="str">
        <f>VLOOKUP(D835,'P4 Destination'!$C$21:$O$176,13,0)</f>
        <v>EUR</v>
      </c>
      <c r="BA835" s="164">
        <f t="shared" si="353"/>
        <v>0</v>
      </c>
      <c r="BB835" s="171">
        <f>IF(AU835&gt;0.1,(VLOOKUP(D835,'P4 Destination'!$C$21:$M$176,3,0))*I835,0)</f>
        <v>0</v>
      </c>
      <c r="BC835" s="172">
        <f t="shared" si="354"/>
        <v>0</v>
      </c>
      <c r="BD835" s="171">
        <f>(VLOOKUP($D835,'P4 Destination'!$C$21:$M$176,4,0))*BC835</f>
        <v>0</v>
      </c>
      <c r="BE835" s="172">
        <f t="shared" si="355"/>
        <v>0</v>
      </c>
      <c r="BF835" s="171">
        <f>(VLOOKUP($D835,'P4 Destination'!$C$21:$M$176,5,0))*BE835</f>
        <v>0</v>
      </c>
      <c r="BG835" s="172">
        <f t="shared" si="356"/>
        <v>0</v>
      </c>
      <c r="BH835" s="171">
        <f>(VLOOKUP($D835,'P4 Destination'!$C$21:$M$176,6,0))*BG835</f>
        <v>0</v>
      </c>
      <c r="BI835" s="172">
        <f t="shared" si="357"/>
        <v>27</v>
      </c>
      <c r="BJ835" s="171">
        <f>(VLOOKUP($D835,'P4 Destination'!$C$21:$M$176,7,0))*BI835</f>
        <v>0</v>
      </c>
      <c r="BK835" s="172">
        <f t="shared" si="358"/>
        <v>0</v>
      </c>
      <c r="BL835" s="171">
        <f>(VLOOKUP($D835,'P4 Destination'!$C$21:$M$176,8,0))*BK835</f>
        <v>0</v>
      </c>
      <c r="BM835" s="172">
        <f t="shared" si="359"/>
        <v>0</v>
      </c>
      <c r="BN835" s="171">
        <f>(VLOOKUP($D835,'P4 Destination'!$C$21:$M$176,9,0))*BM835</f>
        <v>0</v>
      </c>
      <c r="BO835" s="154">
        <f t="shared" si="360"/>
        <v>1</v>
      </c>
      <c r="BP835" s="171">
        <f>(VLOOKUP(D835,'P4 Destination'!$C$21:$M$176,10,0))*K835</f>
        <v>0</v>
      </c>
      <c r="BQ835" s="171">
        <f>(VLOOKUP(D835,'P4 Destination'!$C$21:$M$176,11,0))*J835</f>
        <v>0</v>
      </c>
      <c r="BR835" s="173">
        <f t="shared" si="361"/>
        <v>0</v>
      </c>
      <c r="BS835" s="173">
        <f>(AV835*2500)*'P6 Verzekering'!$E$11</f>
        <v>0</v>
      </c>
      <c r="BT835" s="173">
        <f>(AW835*2500)*'P6 Verzekering'!$E$12</f>
        <v>0</v>
      </c>
      <c r="BU835" s="173">
        <f>(L835*2500)*'P6 Verzekering'!$E$13</f>
        <v>0</v>
      </c>
      <c r="BV835" s="173">
        <f t="shared" si="362"/>
        <v>0</v>
      </c>
      <c r="BW835"/>
      <c r="BX835"/>
    </row>
    <row r="836" spans="1:76">
      <c r="A836" s="152" t="s">
        <v>2622</v>
      </c>
      <c r="B836" s="152" t="s">
        <v>460</v>
      </c>
      <c r="C836" s="152" t="s">
        <v>453</v>
      </c>
      <c r="D836" s="152" t="s">
        <v>219</v>
      </c>
      <c r="E836" s="152" t="s">
        <v>219</v>
      </c>
      <c r="F836" s="153">
        <f t="shared" si="336"/>
        <v>12</v>
      </c>
      <c r="G836" s="154">
        <v>1</v>
      </c>
      <c r="H836" s="154">
        <f>IFERROR(VLOOKUP(B836,'P2 Origin'!$C$21:$Q$176,15,FALSE),0)</f>
        <v>0</v>
      </c>
      <c r="I836" s="154">
        <f>IFERROR(VLOOKUP(D836,'P4 Destination'!$C$21:$Q$176,15,FALSE),0)</f>
        <v>0</v>
      </c>
      <c r="J836" s="155">
        <v>1</v>
      </c>
      <c r="K836" s="155"/>
      <c r="L836" s="156">
        <v>0</v>
      </c>
      <c r="M836" s="155">
        <v>0</v>
      </c>
      <c r="N836" s="155">
        <v>0</v>
      </c>
      <c r="O836" s="157">
        <f t="shared" si="337"/>
        <v>0</v>
      </c>
      <c r="P836" s="158">
        <f t="shared" si="338"/>
        <v>0</v>
      </c>
      <c r="Q836" s="159">
        <f>IFERROR(VLOOKUP(N836,'P1 Intra-Europees'!$A$15:$H$25,3,0),0)*P836</f>
        <v>0</v>
      </c>
      <c r="R836" s="160">
        <f t="shared" si="339"/>
        <v>0</v>
      </c>
      <c r="S836" s="159">
        <f>IFERROR(VLOOKUP(N836,'P1 Intra-Europees'!$A$15:$H$25,4,0),0)*R836</f>
        <v>0</v>
      </c>
      <c r="T836" s="160">
        <f t="shared" si="340"/>
        <v>0</v>
      </c>
      <c r="U836" s="159">
        <f>IFERROR(VLOOKUP(N836,'P1 Intra-Europees'!$A$15:$H$25,5,0),0)*T836</f>
        <v>0</v>
      </c>
      <c r="V836" s="160">
        <f t="shared" si="341"/>
        <v>0</v>
      </c>
      <c r="W836" s="159">
        <f>IFERROR(VLOOKUP(N836,'P1 Intra-Europees'!$A$15:$H$25,6,0),0)*V836</f>
        <v>0</v>
      </c>
      <c r="X836" s="160">
        <f t="shared" si="342"/>
        <v>0</v>
      </c>
      <c r="Y836" s="159">
        <f>IFERROR(VLOOKUP(N836,'P1 Intra-Europees'!$A$15:$H$25,7,0),0)*X836</f>
        <v>0</v>
      </c>
      <c r="Z836" s="161">
        <f t="shared" si="343"/>
        <v>0</v>
      </c>
      <c r="AA836" s="162">
        <f>IFERROR(VLOOKUP(N836,'P1 Intra-Europees'!$A$15:$H$25,8,0),0)*Z836</f>
        <v>0</v>
      </c>
      <c r="AB836" s="163">
        <f t="shared" si="344"/>
        <v>0</v>
      </c>
      <c r="AC836" s="157" t="str">
        <f>VLOOKUP(B836,'P2 Origin'!$C$21:$O$176,13,0)</f>
        <v>USD</v>
      </c>
      <c r="AD836" s="164">
        <f t="shared" si="345"/>
        <v>0</v>
      </c>
      <c r="AE836" s="165">
        <f>IF(AU836&gt;0.1,VLOOKUP(B836,'P2 Origin'!$C$21:$M$176,3,0)*H836,0)</f>
        <v>0</v>
      </c>
      <c r="AF836" s="166">
        <f t="shared" si="346"/>
        <v>0</v>
      </c>
      <c r="AG836" s="165">
        <f>(VLOOKUP(B836,'P2 Origin'!$C$21:$M$176,4,0))*AF836</f>
        <v>0</v>
      </c>
      <c r="AH836" s="166">
        <f t="shared" si="347"/>
        <v>12</v>
      </c>
      <c r="AI836" s="165">
        <f>(VLOOKUP(B836,'P2 Origin'!$C$21:$M$176,5,0))*AH836</f>
        <v>0</v>
      </c>
      <c r="AJ836" s="166">
        <f t="shared" si="363"/>
        <v>0</v>
      </c>
      <c r="AK836" s="165">
        <f>(VLOOKUP(B836,'P2 Origin'!$C$21:$M$176,6,0))*AJ836</f>
        <v>0</v>
      </c>
      <c r="AL836" s="166">
        <f t="shared" si="348"/>
        <v>0</v>
      </c>
      <c r="AM836" s="165">
        <f>(VLOOKUP($B836,'P2 Origin'!$C$21:$M$176,7,0))*AL836</f>
        <v>0</v>
      </c>
      <c r="AN836" s="166">
        <f t="shared" si="349"/>
        <v>0</v>
      </c>
      <c r="AO836" s="165">
        <f>(VLOOKUP($B836,'P2 Origin'!$C$21:$M$176,8,0))*AN836</f>
        <v>0</v>
      </c>
      <c r="AP836" s="166">
        <f t="shared" si="350"/>
        <v>0</v>
      </c>
      <c r="AQ836" s="165">
        <f>(VLOOKUP($B836,'P2 Origin'!$C$21:$M$176,9,0))*AP836</f>
        <v>0</v>
      </c>
      <c r="AR836" s="155">
        <f t="shared" si="351"/>
        <v>1</v>
      </c>
      <c r="AS836" s="164">
        <f>(VLOOKUP(B836,'P2 Origin'!$C$21:$M$176,10,0))*K836</f>
        <v>0</v>
      </c>
      <c r="AT836" s="164">
        <f>(VLOOKUP(B836,'P2 Origin'!$C$21:$M$176,11,0))*J836</f>
        <v>0</v>
      </c>
      <c r="AU836" s="167">
        <v>12</v>
      </c>
      <c r="AV836" s="168">
        <v>12</v>
      </c>
      <c r="AW836" s="169">
        <v>0</v>
      </c>
      <c r="AX836" s="170">
        <f>IF(AU836&gt;=0.1,'P3 Bureaumarge zee- en luchtvr.'!$D$12,0)</f>
        <v>0</v>
      </c>
      <c r="AY836" s="163">
        <f t="shared" si="352"/>
        <v>0</v>
      </c>
      <c r="AZ836" s="157" t="str">
        <f>VLOOKUP(D836,'P4 Destination'!$C$21:$O$176,13,0)</f>
        <v>EUR</v>
      </c>
      <c r="BA836" s="164">
        <f t="shared" si="353"/>
        <v>0</v>
      </c>
      <c r="BB836" s="171">
        <f>IF(AU836&gt;0.1,(VLOOKUP(D836,'P4 Destination'!$C$21:$M$176,3,0))*I836,0)</f>
        <v>0</v>
      </c>
      <c r="BC836" s="172">
        <f t="shared" si="354"/>
        <v>0</v>
      </c>
      <c r="BD836" s="171">
        <f>(VLOOKUP($D836,'P4 Destination'!$C$21:$M$176,4,0))*BC836</f>
        <v>0</v>
      </c>
      <c r="BE836" s="172">
        <f t="shared" si="355"/>
        <v>12</v>
      </c>
      <c r="BF836" s="171">
        <f>(VLOOKUP($D836,'P4 Destination'!$C$21:$M$176,5,0))*BE836</f>
        <v>0</v>
      </c>
      <c r="BG836" s="172">
        <f t="shared" si="356"/>
        <v>0</v>
      </c>
      <c r="BH836" s="171">
        <f>(VLOOKUP($D836,'P4 Destination'!$C$21:$M$176,6,0))*BG836</f>
        <v>0</v>
      </c>
      <c r="BI836" s="172">
        <f t="shared" si="357"/>
        <v>0</v>
      </c>
      <c r="BJ836" s="171">
        <f>(VLOOKUP($D836,'P4 Destination'!$C$21:$M$176,7,0))*BI836</f>
        <v>0</v>
      </c>
      <c r="BK836" s="172">
        <f t="shared" si="358"/>
        <v>0</v>
      </c>
      <c r="BL836" s="171">
        <f>(VLOOKUP($D836,'P4 Destination'!$C$21:$M$176,8,0))*BK836</f>
        <v>0</v>
      </c>
      <c r="BM836" s="172">
        <f t="shared" si="359"/>
        <v>0</v>
      </c>
      <c r="BN836" s="171">
        <f>(VLOOKUP($D836,'P4 Destination'!$C$21:$M$176,9,0))*BM836</f>
        <v>0</v>
      </c>
      <c r="BO836" s="154">
        <f t="shared" si="360"/>
        <v>1</v>
      </c>
      <c r="BP836" s="171">
        <f>(VLOOKUP(D836,'P4 Destination'!$C$21:$M$176,10,0))*K836</f>
        <v>0</v>
      </c>
      <c r="BQ836" s="171">
        <f>(VLOOKUP(D836,'P4 Destination'!$C$21:$M$176,11,0))*J836</f>
        <v>0</v>
      </c>
      <c r="BR836" s="173">
        <f t="shared" si="361"/>
        <v>0</v>
      </c>
      <c r="BS836" s="173">
        <f>(AV836*2500)*'P6 Verzekering'!$E$11</f>
        <v>0</v>
      </c>
      <c r="BT836" s="173">
        <f>(AW836*2500)*'P6 Verzekering'!$E$12</f>
        <v>0</v>
      </c>
      <c r="BU836" s="173">
        <f>(L836*2500)*'P6 Verzekering'!$E$13</f>
        <v>0</v>
      </c>
      <c r="BV836" s="173">
        <f t="shared" si="362"/>
        <v>0</v>
      </c>
      <c r="BW836"/>
      <c r="BX836"/>
    </row>
    <row r="837" spans="1:76">
      <c r="A837" s="152" t="s">
        <v>2624</v>
      </c>
      <c r="B837" s="152" t="s">
        <v>460</v>
      </c>
      <c r="C837" s="152" t="s">
        <v>453</v>
      </c>
      <c r="D837" s="152" t="s">
        <v>219</v>
      </c>
      <c r="E837" s="152" t="s">
        <v>219</v>
      </c>
      <c r="F837" s="153">
        <f t="shared" si="336"/>
        <v>27</v>
      </c>
      <c r="G837" s="154">
        <v>1</v>
      </c>
      <c r="H837" s="154">
        <f>IFERROR(VLOOKUP(B837,'P2 Origin'!$C$21:$Q$176,15,FALSE),0)</f>
        <v>0</v>
      </c>
      <c r="I837" s="154">
        <f>IFERROR(VLOOKUP(D837,'P4 Destination'!$C$21:$Q$176,15,FALSE),0)</f>
        <v>0</v>
      </c>
      <c r="J837" s="155">
        <v>1</v>
      </c>
      <c r="K837" s="155"/>
      <c r="L837" s="156">
        <v>0</v>
      </c>
      <c r="M837" s="155">
        <v>0</v>
      </c>
      <c r="N837" s="155">
        <v>0</v>
      </c>
      <c r="O837" s="157">
        <f t="shared" si="337"/>
        <v>0</v>
      </c>
      <c r="P837" s="158">
        <f t="shared" si="338"/>
        <v>0</v>
      </c>
      <c r="Q837" s="159">
        <f>IFERROR(VLOOKUP(N837,'P1 Intra-Europees'!$A$15:$H$25,3,0),0)*P837</f>
        <v>0</v>
      </c>
      <c r="R837" s="160">
        <f t="shared" si="339"/>
        <v>0</v>
      </c>
      <c r="S837" s="159">
        <f>IFERROR(VLOOKUP(N837,'P1 Intra-Europees'!$A$15:$H$25,4,0),0)*R837</f>
        <v>0</v>
      </c>
      <c r="T837" s="160">
        <f t="shared" si="340"/>
        <v>0</v>
      </c>
      <c r="U837" s="159">
        <f>IFERROR(VLOOKUP(N837,'P1 Intra-Europees'!$A$15:$H$25,5,0),0)*T837</f>
        <v>0</v>
      </c>
      <c r="V837" s="160">
        <f t="shared" si="341"/>
        <v>0</v>
      </c>
      <c r="W837" s="159">
        <f>IFERROR(VLOOKUP(N837,'P1 Intra-Europees'!$A$15:$H$25,6,0),0)*V837</f>
        <v>0</v>
      </c>
      <c r="X837" s="160">
        <f t="shared" si="342"/>
        <v>0</v>
      </c>
      <c r="Y837" s="159">
        <f>IFERROR(VLOOKUP(N837,'P1 Intra-Europees'!$A$15:$H$25,7,0),0)*X837</f>
        <v>0</v>
      </c>
      <c r="Z837" s="161">
        <f t="shared" si="343"/>
        <v>0</v>
      </c>
      <c r="AA837" s="162">
        <f>IFERROR(VLOOKUP(N837,'P1 Intra-Europees'!$A$15:$H$25,8,0),0)*Z837</f>
        <v>0</v>
      </c>
      <c r="AB837" s="163">
        <f t="shared" si="344"/>
        <v>0</v>
      </c>
      <c r="AC837" s="157" t="str">
        <f>VLOOKUP(B837,'P2 Origin'!$C$21:$O$176,13,0)</f>
        <v>USD</v>
      </c>
      <c r="AD837" s="164">
        <f t="shared" si="345"/>
        <v>0</v>
      </c>
      <c r="AE837" s="165">
        <f>IF(AU837&gt;0.1,VLOOKUP(B837,'P2 Origin'!$C$21:$M$176,3,0)*H837,0)</f>
        <v>0</v>
      </c>
      <c r="AF837" s="166">
        <f t="shared" si="346"/>
        <v>0</v>
      </c>
      <c r="AG837" s="165">
        <f>(VLOOKUP(B837,'P2 Origin'!$C$21:$M$176,4,0))*AF837</f>
        <v>0</v>
      </c>
      <c r="AH837" s="166">
        <f t="shared" si="347"/>
        <v>0</v>
      </c>
      <c r="AI837" s="165">
        <f>(VLOOKUP(B837,'P2 Origin'!$C$21:$M$176,5,0))*AH837</f>
        <v>0</v>
      </c>
      <c r="AJ837" s="166">
        <f t="shared" si="363"/>
        <v>0</v>
      </c>
      <c r="AK837" s="165">
        <f>(VLOOKUP(B837,'P2 Origin'!$C$21:$M$176,6,0))*AJ837</f>
        <v>0</v>
      </c>
      <c r="AL837" s="166">
        <f t="shared" si="348"/>
        <v>27</v>
      </c>
      <c r="AM837" s="165">
        <f>(VLOOKUP($B837,'P2 Origin'!$C$21:$M$176,7,0))*AL837</f>
        <v>0</v>
      </c>
      <c r="AN837" s="166">
        <f t="shared" si="349"/>
        <v>0</v>
      </c>
      <c r="AO837" s="165">
        <f>(VLOOKUP($B837,'P2 Origin'!$C$21:$M$176,8,0))*AN837</f>
        <v>0</v>
      </c>
      <c r="AP837" s="166">
        <f t="shared" si="350"/>
        <v>0</v>
      </c>
      <c r="AQ837" s="165">
        <f>(VLOOKUP($B837,'P2 Origin'!$C$21:$M$176,9,0))*AP837</f>
        <v>0</v>
      </c>
      <c r="AR837" s="155">
        <f t="shared" si="351"/>
        <v>1</v>
      </c>
      <c r="AS837" s="164">
        <f>(VLOOKUP(B837,'P2 Origin'!$C$21:$M$176,10,0))*K837</f>
        <v>0</v>
      </c>
      <c r="AT837" s="164">
        <f>(VLOOKUP(B837,'P2 Origin'!$C$21:$M$176,11,0))*J837</f>
        <v>0</v>
      </c>
      <c r="AU837" s="167">
        <v>27</v>
      </c>
      <c r="AV837" s="168">
        <v>27</v>
      </c>
      <c r="AW837" s="169">
        <v>0</v>
      </c>
      <c r="AX837" s="170">
        <f>IF(AU837&gt;=0.1,'P3 Bureaumarge zee- en luchtvr.'!$D$12,0)</f>
        <v>0</v>
      </c>
      <c r="AY837" s="163">
        <f t="shared" si="352"/>
        <v>0</v>
      </c>
      <c r="AZ837" s="157" t="str">
        <f>VLOOKUP(D837,'P4 Destination'!$C$21:$O$176,13,0)</f>
        <v>EUR</v>
      </c>
      <c r="BA837" s="164">
        <f t="shared" si="353"/>
        <v>0</v>
      </c>
      <c r="BB837" s="171">
        <f>IF(AU837&gt;0.1,(VLOOKUP(D837,'P4 Destination'!$C$21:$M$176,3,0))*I837,0)</f>
        <v>0</v>
      </c>
      <c r="BC837" s="172">
        <f t="shared" si="354"/>
        <v>0</v>
      </c>
      <c r="BD837" s="171">
        <f>(VLOOKUP($D837,'P4 Destination'!$C$21:$M$176,4,0))*BC837</f>
        <v>0</v>
      </c>
      <c r="BE837" s="172">
        <f t="shared" si="355"/>
        <v>0</v>
      </c>
      <c r="BF837" s="171">
        <f>(VLOOKUP($D837,'P4 Destination'!$C$21:$M$176,5,0))*BE837</f>
        <v>0</v>
      </c>
      <c r="BG837" s="172">
        <f t="shared" si="356"/>
        <v>0</v>
      </c>
      <c r="BH837" s="171">
        <f>(VLOOKUP($D837,'P4 Destination'!$C$21:$M$176,6,0))*BG837</f>
        <v>0</v>
      </c>
      <c r="BI837" s="172">
        <f t="shared" si="357"/>
        <v>27</v>
      </c>
      <c r="BJ837" s="171">
        <f>(VLOOKUP($D837,'P4 Destination'!$C$21:$M$176,7,0))*BI837</f>
        <v>0</v>
      </c>
      <c r="BK837" s="172">
        <f t="shared" si="358"/>
        <v>0</v>
      </c>
      <c r="BL837" s="171">
        <f>(VLOOKUP($D837,'P4 Destination'!$C$21:$M$176,8,0))*BK837</f>
        <v>0</v>
      </c>
      <c r="BM837" s="172">
        <f t="shared" si="359"/>
        <v>0</v>
      </c>
      <c r="BN837" s="171">
        <f>(VLOOKUP($D837,'P4 Destination'!$C$21:$M$176,9,0))*BM837</f>
        <v>0</v>
      </c>
      <c r="BO837" s="154">
        <f t="shared" si="360"/>
        <v>1</v>
      </c>
      <c r="BP837" s="171">
        <f>(VLOOKUP(D837,'P4 Destination'!$C$21:$M$176,10,0))*K837</f>
        <v>0</v>
      </c>
      <c r="BQ837" s="171">
        <f>(VLOOKUP(D837,'P4 Destination'!$C$21:$M$176,11,0))*J837</f>
        <v>0</v>
      </c>
      <c r="BR837" s="173">
        <f t="shared" si="361"/>
        <v>0</v>
      </c>
      <c r="BS837" s="173">
        <f>(AV837*2500)*'P6 Verzekering'!$E$11</f>
        <v>0</v>
      </c>
      <c r="BT837" s="173">
        <f>(AW837*2500)*'P6 Verzekering'!$E$12</f>
        <v>0</v>
      </c>
      <c r="BU837" s="173">
        <f>(L837*2500)*'P6 Verzekering'!$E$13</f>
        <v>0</v>
      </c>
      <c r="BV837" s="173">
        <f t="shared" si="362"/>
        <v>0</v>
      </c>
      <c r="BW837"/>
      <c r="BX837"/>
    </row>
    <row r="838" spans="1:76">
      <c r="A838" s="152" t="s">
        <v>2625</v>
      </c>
      <c r="B838" s="152" t="s">
        <v>460</v>
      </c>
      <c r="C838" s="152" t="s">
        <v>453</v>
      </c>
      <c r="D838" s="152" t="s">
        <v>219</v>
      </c>
      <c r="E838" s="152" t="s">
        <v>219</v>
      </c>
      <c r="F838" s="153">
        <f t="shared" si="336"/>
        <v>27</v>
      </c>
      <c r="G838" s="154">
        <v>1</v>
      </c>
      <c r="H838" s="154">
        <f>IFERROR(VLOOKUP(B838,'P2 Origin'!$C$21:$Q$176,15,FALSE),0)</f>
        <v>0</v>
      </c>
      <c r="I838" s="154">
        <f>IFERROR(VLOOKUP(D838,'P4 Destination'!$C$21:$Q$176,15,FALSE),0)</f>
        <v>0</v>
      </c>
      <c r="J838" s="155">
        <v>1</v>
      </c>
      <c r="K838" s="155"/>
      <c r="L838" s="156">
        <v>0</v>
      </c>
      <c r="M838" s="155">
        <v>0</v>
      </c>
      <c r="N838" s="155">
        <v>0</v>
      </c>
      <c r="O838" s="157">
        <f t="shared" si="337"/>
        <v>0</v>
      </c>
      <c r="P838" s="158">
        <f t="shared" si="338"/>
        <v>0</v>
      </c>
      <c r="Q838" s="159">
        <f>IFERROR(VLOOKUP(N838,'P1 Intra-Europees'!$A$15:$H$25,3,0),0)*P838</f>
        <v>0</v>
      </c>
      <c r="R838" s="160">
        <f t="shared" si="339"/>
        <v>0</v>
      </c>
      <c r="S838" s="159">
        <f>IFERROR(VLOOKUP(N838,'P1 Intra-Europees'!$A$15:$H$25,4,0),0)*R838</f>
        <v>0</v>
      </c>
      <c r="T838" s="160">
        <f t="shared" si="340"/>
        <v>0</v>
      </c>
      <c r="U838" s="159">
        <f>IFERROR(VLOOKUP(N838,'P1 Intra-Europees'!$A$15:$H$25,5,0),0)*T838</f>
        <v>0</v>
      </c>
      <c r="V838" s="160">
        <f t="shared" si="341"/>
        <v>0</v>
      </c>
      <c r="W838" s="159">
        <f>IFERROR(VLOOKUP(N838,'P1 Intra-Europees'!$A$15:$H$25,6,0),0)*V838</f>
        <v>0</v>
      </c>
      <c r="X838" s="160">
        <f t="shared" si="342"/>
        <v>0</v>
      </c>
      <c r="Y838" s="159">
        <f>IFERROR(VLOOKUP(N838,'P1 Intra-Europees'!$A$15:$H$25,7,0),0)*X838</f>
        <v>0</v>
      </c>
      <c r="Z838" s="161">
        <f t="shared" si="343"/>
        <v>0</v>
      </c>
      <c r="AA838" s="162">
        <f>IFERROR(VLOOKUP(N838,'P1 Intra-Europees'!$A$15:$H$25,8,0),0)*Z838</f>
        <v>0</v>
      </c>
      <c r="AB838" s="163">
        <f t="shared" si="344"/>
        <v>0</v>
      </c>
      <c r="AC838" s="157" t="str">
        <f>VLOOKUP(B838,'P2 Origin'!$C$21:$O$176,13,0)</f>
        <v>USD</v>
      </c>
      <c r="AD838" s="164">
        <f t="shared" si="345"/>
        <v>0</v>
      </c>
      <c r="AE838" s="165">
        <f>IF(AU838&gt;0.1,VLOOKUP(B838,'P2 Origin'!$C$21:$M$176,3,0)*H838,0)</f>
        <v>0</v>
      </c>
      <c r="AF838" s="166">
        <f t="shared" si="346"/>
        <v>0</v>
      </c>
      <c r="AG838" s="165">
        <f>(VLOOKUP(B838,'P2 Origin'!$C$21:$M$176,4,0))*AF838</f>
        <v>0</v>
      </c>
      <c r="AH838" s="166">
        <f t="shared" si="347"/>
        <v>0</v>
      </c>
      <c r="AI838" s="165">
        <f>(VLOOKUP(B838,'P2 Origin'!$C$21:$M$176,5,0))*AH838</f>
        <v>0</v>
      </c>
      <c r="AJ838" s="166">
        <f t="shared" si="363"/>
        <v>0</v>
      </c>
      <c r="AK838" s="165">
        <f>(VLOOKUP(B838,'P2 Origin'!$C$21:$M$176,6,0))*AJ838</f>
        <v>0</v>
      </c>
      <c r="AL838" s="166">
        <f t="shared" si="348"/>
        <v>27</v>
      </c>
      <c r="AM838" s="165">
        <f>(VLOOKUP($B838,'P2 Origin'!$C$21:$M$176,7,0))*AL838</f>
        <v>0</v>
      </c>
      <c r="AN838" s="166">
        <f t="shared" si="349"/>
        <v>0</v>
      </c>
      <c r="AO838" s="165">
        <f>(VLOOKUP($B838,'P2 Origin'!$C$21:$M$176,8,0))*AN838</f>
        <v>0</v>
      </c>
      <c r="AP838" s="166">
        <f t="shared" si="350"/>
        <v>0</v>
      </c>
      <c r="AQ838" s="165">
        <f>(VLOOKUP($B838,'P2 Origin'!$C$21:$M$176,9,0))*AP838</f>
        <v>0</v>
      </c>
      <c r="AR838" s="155">
        <f t="shared" si="351"/>
        <v>1</v>
      </c>
      <c r="AS838" s="164">
        <f>(VLOOKUP(B838,'P2 Origin'!$C$21:$M$176,10,0))*K838</f>
        <v>0</v>
      </c>
      <c r="AT838" s="164">
        <f>(VLOOKUP(B838,'P2 Origin'!$C$21:$M$176,11,0))*J838</f>
        <v>0</v>
      </c>
      <c r="AU838" s="167">
        <v>27</v>
      </c>
      <c r="AV838" s="168">
        <v>27</v>
      </c>
      <c r="AW838" s="169">
        <v>0</v>
      </c>
      <c r="AX838" s="170">
        <f>IF(AU838&gt;=0.1,'P3 Bureaumarge zee- en luchtvr.'!$D$12,0)</f>
        <v>0</v>
      </c>
      <c r="AY838" s="163">
        <f t="shared" si="352"/>
        <v>0</v>
      </c>
      <c r="AZ838" s="157" t="str">
        <f>VLOOKUP(D838,'P4 Destination'!$C$21:$O$176,13,0)</f>
        <v>EUR</v>
      </c>
      <c r="BA838" s="164">
        <f t="shared" si="353"/>
        <v>0</v>
      </c>
      <c r="BB838" s="171">
        <f>IF(AU838&gt;0.1,(VLOOKUP(D838,'P4 Destination'!$C$21:$M$176,3,0))*I838,0)</f>
        <v>0</v>
      </c>
      <c r="BC838" s="172">
        <f t="shared" si="354"/>
        <v>0</v>
      </c>
      <c r="BD838" s="171">
        <f>(VLOOKUP($D838,'P4 Destination'!$C$21:$M$176,4,0))*BC838</f>
        <v>0</v>
      </c>
      <c r="BE838" s="172">
        <f t="shared" si="355"/>
        <v>0</v>
      </c>
      <c r="BF838" s="171">
        <f>(VLOOKUP($D838,'P4 Destination'!$C$21:$M$176,5,0))*BE838</f>
        <v>0</v>
      </c>
      <c r="BG838" s="172">
        <f t="shared" si="356"/>
        <v>0</v>
      </c>
      <c r="BH838" s="171">
        <f>(VLOOKUP($D838,'P4 Destination'!$C$21:$M$176,6,0))*BG838</f>
        <v>0</v>
      </c>
      <c r="BI838" s="172">
        <f t="shared" si="357"/>
        <v>27</v>
      </c>
      <c r="BJ838" s="171">
        <f>(VLOOKUP($D838,'P4 Destination'!$C$21:$M$176,7,0))*BI838</f>
        <v>0</v>
      </c>
      <c r="BK838" s="172">
        <f t="shared" si="358"/>
        <v>0</v>
      </c>
      <c r="BL838" s="171">
        <f>(VLOOKUP($D838,'P4 Destination'!$C$21:$M$176,8,0))*BK838</f>
        <v>0</v>
      </c>
      <c r="BM838" s="172">
        <f t="shared" si="359"/>
        <v>0</v>
      </c>
      <c r="BN838" s="171">
        <f>(VLOOKUP($D838,'P4 Destination'!$C$21:$M$176,9,0))*BM838</f>
        <v>0</v>
      </c>
      <c r="BO838" s="154">
        <f t="shared" si="360"/>
        <v>1</v>
      </c>
      <c r="BP838" s="171">
        <f>(VLOOKUP(D838,'P4 Destination'!$C$21:$M$176,10,0))*K838</f>
        <v>0</v>
      </c>
      <c r="BQ838" s="171">
        <f>(VLOOKUP(D838,'P4 Destination'!$C$21:$M$176,11,0))*J838</f>
        <v>0</v>
      </c>
      <c r="BR838" s="173">
        <f t="shared" si="361"/>
        <v>0</v>
      </c>
      <c r="BS838" s="173">
        <f>(AV838*2500)*'P6 Verzekering'!$E$11</f>
        <v>0</v>
      </c>
      <c r="BT838" s="173">
        <f>(AW838*2500)*'P6 Verzekering'!$E$12</f>
        <v>0</v>
      </c>
      <c r="BU838" s="173">
        <f>(L838*2500)*'P6 Verzekering'!$E$13</f>
        <v>0</v>
      </c>
      <c r="BV838" s="173">
        <f t="shared" si="362"/>
        <v>0</v>
      </c>
      <c r="BW838"/>
      <c r="BX838"/>
    </row>
    <row r="839" spans="1:76">
      <c r="A839" s="152" t="s">
        <v>2628</v>
      </c>
      <c r="B839" s="152" t="s">
        <v>460</v>
      </c>
      <c r="C839" s="152" t="s">
        <v>453</v>
      </c>
      <c r="D839" s="152" t="s">
        <v>219</v>
      </c>
      <c r="E839" s="152" t="s">
        <v>219</v>
      </c>
      <c r="F839" s="153">
        <f t="shared" si="336"/>
        <v>28</v>
      </c>
      <c r="G839" s="154">
        <v>1</v>
      </c>
      <c r="H839" s="154">
        <f>IFERROR(VLOOKUP(B839,'P2 Origin'!$C$21:$Q$176,15,FALSE),0)</f>
        <v>0</v>
      </c>
      <c r="I839" s="154">
        <f>IFERROR(VLOOKUP(D839,'P4 Destination'!$C$21:$Q$176,15,FALSE),0)</f>
        <v>0</v>
      </c>
      <c r="J839" s="155">
        <v>1</v>
      </c>
      <c r="K839" s="155"/>
      <c r="L839" s="156">
        <v>0</v>
      </c>
      <c r="M839" s="155">
        <v>0</v>
      </c>
      <c r="N839" s="155">
        <v>0</v>
      </c>
      <c r="O839" s="157">
        <f t="shared" si="337"/>
        <v>0</v>
      </c>
      <c r="P839" s="158">
        <f t="shared" si="338"/>
        <v>0</v>
      </c>
      <c r="Q839" s="159">
        <f>IFERROR(VLOOKUP(N839,'P1 Intra-Europees'!$A$15:$H$25,3,0),0)*P839</f>
        <v>0</v>
      </c>
      <c r="R839" s="160">
        <f t="shared" si="339"/>
        <v>0</v>
      </c>
      <c r="S839" s="159">
        <f>IFERROR(VLOOKUP(N839,'P1 Intra-Europees'!$A$15:$H$25,4,0),0)*R839</f>
        <v>0</v>
      </c>
      <c r="T839" s="160">
        <f t="shared" si="340"/>
        <v>0</v>
      </c>
      <c r="U839" s="159">
        <f>IFERROR(VLOOKUP(N839,'P1 Intra-Europees'!$A$15:$H$25,5,0),0)*T839</f>
        <v>0</v>
      </c>
      <c r="V839" s="160">
        <f t="shared" si="341"/>
        <v>0</v>
      </c>
      <c r="W839" s="159">
        <f>IFERROR(VLOOKUP(N839,'P1 Intra-Europees'!$A$15:$H$25,6,0),0)*V839</f>
        <v>0</v>
      </c>
      <c r="X839" s="160">
        <f t="shared" si="342"/>
        <v>0</v>
      </c>
      <c r="Y839" s="159">
        <f>IFERROR(VLOOKUP(N839,'P1 Intra-Europees'!$A$15:$H$25,7,0),0)*X839</f>
        <v>0</v>
      </c>
      <c r="Z839" s="161">
        <f t="shared" si="343"/>
        <v>0</v>
      </c>
      <c r="AA839" s="162">
        <f>IFERROR(VLOOKUP(N839,'P1 Intra-Europees'!$A$15:$H$25,8,0),0)*Z839</f>
        <v>0</v>
      </c>
      <c r="AB839" s="163">
        <f t="shared" si="344"/>
        <v>0</v>
      </c>
      <c r="AC839" s="157" t="str">
        <f>VLOOKUP(B839,'P2 Origin'!$C$21:$O$176,13,0)</f>
        <v>USD</v>
      </c>
      <c r="AD839" s="164">
        <f t="shared" si="345"/>
        <v>0</v>
      </c>
      <c r="AE839" s="165">
        <f>IF(AU839&gt;0.1,VLOOKUP(B839,'P2 Origin'!$C$21:$M$176,3,0)*H839,0)</f>
        <v>0</v>
      </c>
      <c r="AF839" s="166">
        <f t="shared" si="346"/>
        <v>0</v>
      </c>
      <c r="AG839" s="165">
        <f>(VLOOKUP(B839,'P2 Origin'!$C$21:$M$176,4,0))*AF839</f>
        <v>0</v>
      </c>
      <c r="AH839" s="166">
        <f t="shared" si="347"/>
        <v>0</v>
      </c>
      <c r="AI839" s="165">
        <f>(VLOOKUP(B839,'P2 Origin'!$C$21:$M$176,5,0))*AH839</f>
        <v>0</v>
      </c>
      <c r="AJ839" s="166">
        <f t="shared" si="363"/>
        <v>0</v>
      </c>
      <c r="AK839" s="165">
        <f>(VLOOKUP(B839,'P2 Origin'!$C$21:$M$176,6,0))*AJ839</f>
        <v>0</v>
      </c>
      <c r="AL839" s="166">
        <f t="shared" si="348"/>
        <v>28</v>
      </c>
      <c r="AM839" s="165">
        <f>(VLOOKUP($B839,'P2 Origin'!$C$21:$M$176,7,0))*AL839</f>
        <v>0</v>
      </c>
      <c r="AN839" s="166">
        <f t="shared" si="349"/>
        <v>0</v>
      </c>
      <c r="AO839" s="165">
        <f>(VLOOKUP($B839,'P2 Origin'!$C$21:$M$176,8,0))*AN839</f>
        <v>0</v>
      </c>
      <c r="AP839" s="166">
        <f t="shared" si="350"/>
        <v>0</v>
      </c>
      <c r="AQ839" s="165">
        <f>(VLOOKUP($B839,'P2 Origin'!$C$21:$M$176,9,0))*AP839</f>
        <v>0</v>
      </c>
      <c r="AR839" s="155">
        <f t="shared" si="351"/>
        <v>1</v>
      </c>
      <c r="AS839" s="164">
        <f>(VLOOKUP(B839,'P2 Origin'!$C$21:$M$176,10,0))*K839</f>
        <v>0</v>
      </c>
      <c r="AT839" s="164">
        <f>(VLOOKUP(B839,'P2 Origin'!$C$21:$M$176,11,0))*J839</f>
        <v>0</v>
      </c>
      <c r="AU839" s="167">
        <v>28</v>
      </c>
      <c r="AV839" s="168">
        <v>28</v>
      </c>
      <c r="AW839" s="169">
        <v>0</v>
      </c>
      <c r="AX839" s="170">
        <f>IF(AU839&gt;=0.1,'P3 Bureaumarge zee- en luchtvr.'!$D$12,0)</f>
        <v>0</v>
      </c>
      <c r="AY839" s="163">
        <f t="shared" si="352"/>
        <v>0</v>
      </c>
      <c r="AZ839" s="157" t="str">
        <f>VLOOKUP(D839,'P4 Destination'!$C$21:$O$176,13,0)</f>
        <v>EUR</v>
      </c>
      <c r="BA839" s="164">
        <f t="shared" si="353"/>
        <v>0</v>
      </c>
      <c r="BB839" s="171">
        <f>IF(AU839&gt;0.1,(VLOOKUP(D839,'P4 Destination'!$C$21:$M$176,3,0))*I839,0)</f>
        <v>0</v>
      </c>
      <c r="BC839" s="172">
        <f t="shared" si="354"/>
        <v>0</v>
      </c>
      <c r="BD839" s="171">
        <f>(VLOOKUP($D839,'P4 Destination'!$C$21:$M$176,4,0))*BC839</f>
        <v>0</v>
      </c>
      <c r="BE839" s="172">
        <f t="shared" si="355"/>
        <v>0</v>
      </c>
      <c r="BF839" s="171">
        <f>(VLOOKUP($D839,'P4 Destination'!$C$21:$M$176,5,0))*BE839</f>
        <v>0</v>
      </c>
      <c r="BG839" s="172">
        <f t="shared" si="356"/>
        <v>0</v>
      </c>
      <c r="BH839" s="171">
        <f>(VLOOKUP($D839,'P4 Destination'!$C$21:$M$176,6,0))*BG839</f>
        <v>0</v>
      </c>
      <c r="BI839" s="172">
        <f t="shared" si="357"/>
        <v>28</v>
      </c>
      <c r="BJ839" s="171">
        <f>(VLOOKUP($D839,'P4 Destination'!$C$21:$M$176,7,0))*BI839</f>
        <v>0</v>
      </c>
      <c r="BK839" s="172">
        <f t="shared" si="358"/>
        <v>0</v>
      </c>
      <c r="BL839" s="171">
        <f>(VLOOKUP($D839,'P4 Destination'!$C$21:$M$176,8,0))*BK839</f>
        <v>0</v>
      </c>
      <c r="BM839" s="172">
        <f t="shared" si="359"/>
        <v>0</v>
      </c>
      <c r="BN839" s="171">
        <f>(VLOOKUP($D839,'P4 Destination'!$C$21:$M$176,9,0))*BM839</f>
        <v>0</v>
      </c>
      <c r="BO839" s="154">
        <f t="shared" si="360"/>
        <v>1</v>
      </c>
      <c r="BP839" s="171">
        <f>(VLOOKUP(D839,'P4 Destination'!$C$21:$M$176,10,0))*K839</f>
        <v>0</v>
      </c>
      <c r="BQ839" s="171">
        <f>(VLOOKUP(D839,'P4 Destination'!$C$21:$M$176,11,0))*J839</f>
        <v>0</v>
      </c>
      <c r="BR839" s="173">
        <f t="shared" si="361"/>
        <v>0</v>
      </c>
      <c r="BS839" s="173">
        <f>(AV839*2500)*'P6 Verzekering'!$E$11</f>
        <v>0</v>
      </c>
      <c r="BT839" s="173">
        <f>(AW839*2500)*'P6 Verzekering'!$E$12</f>
        <v>0</v>
      </c>
      <c r="BU839" s="173">
        <f>(L839*2500)*'P6 Verzekering'!$E$13</f>
        <v>0</v>
      </c>
      <c r="BV839" s="173">
        <f t="shared" si="362"/>
        <v>0</v>
      </c>
      <c r="BW839"/>
      <c r="BX839"/>
    </row>
    <row r="840" spans="1:76">
      <c r="A840" s="152" t="s">
        <v>2629</v>
      </c>
      <c r="B840" s="152" t="s">
        <v>460</v>
      </c>
      <c r="C840" s="152" t="s">
        <v>453</v>
      </c>
      <c r="D840" s="152" t="s">
        <v>219</v>
      </c>
      <c r="E840" s="152" t="s">
        <v>219</v>
      </c>
      <c r="F840" s="153">
        <f t="shared" si="336"/>
        <v>53</v>
      </c>
      <c r="G840" s="154">
        <v>1</v>
      </c>
      <c r="H840" s="154">
        <f>IFERROR(VLOOKUP(B840,'P2 Origin'!$C$21:$Q$176,15,FALSE),0)</f>
        <v>0</v>
      </c>
      <c r="I840" s="154">
        <f>IFERROR(VLOOKUP(D840,'P4 Destination'!$C$21:$Q$176,15,FALSE),0)</f>
        <v>0</v>
      </c>
      <c r="J840" s="155"/>
      <c r="K840" s="155">
        <v>1</v>
      </c>
      <c r="L840" s="156">
        <v>0</v>
      </c>
      <c r="M840" s="155">
        <v>0</v>
      </c>
      <c r="N840" s="155">
        <v>0</v>
      </c>
      <c r="O840" s="157">
        <f t="shared" si="337"/>
        <v>0</v>
      </c>
      <c r="P840" s="158">
        <f t="shared" si="338"/>
        <v>0</v>
      </c>
      <c r="Q840" s="159">
        <f>IFERROR(VLOOKUP(N840,'P1 Intra-Europees'!$A$15:$H$25,3,0),0)*P840</f>
        <v>0</v>
      </c>
      <c r="R840" s="160">
        <f t="shared" si="339"/>
        <v>0</v>
      </c>
      <c r="S840" s="159">
        <f>IFERROR(VLOOKUP(N840,'P1 Intra-Europees'!$A$15:$H$25,4,0),0)*R840</f>
        <v>0</v>
      </c>
      <c r="T840" s="160">
        <f t="shared" si="340"/>
        <v>0</v>
      </c>
      <c r="U840" s="159">
        <f>IFERROR(VLOOKUP(N840,'P1 Intra-Europees'!$A$15:$H$25,5,0),0)*T840</f>
        <v>0</v>
      </c>
      <c r="V840" s="160">
        <f t="shared" si="341"/>
        <v>0</v>
      </c>
      <c r="W840" s="159">
        <f>IFERROR(VLOOKUP(N840,'P1 Intra-Europees'!$A$15:$H$25,6,0),0)*V840</f>
        <v>0</v>
      </c>
      <c r="X840" s="160">
        <f t="shared" si="342"/>
        <v>0</v>
      </c>
      <c r="Y840" s="159">
        <f>IFERROR(VLOOKUP(N840,'P1 Intra-Europees'!$A$15:$H$25,7,0),0)*X840</f>
        <v>0</v>
      </c>
      <c r="Z840" s="161">
        <f t="shared" si="343"/>
        <v>0</v>
      </c>
      <c r="AA840" s="162">
        <f>IFERROR(VLOOKUP(N840,'P1 Intra-Europees'!$A$15:$H$25,8,0),0)*Z840</f>
        <v>0</v>
      </c>
      <c r="AB840" s="163">
        <f t="shared" si="344"/>
        <v>0</v>
      </c>
      <c r="AC840" s="157" t="str">
        <f>VLOOKUP(B840,'P2 Origin'!$C$21:$O$176,13,0)</f>
        <v>USD</v>
      </c>
      <c r="AD840" s="164">
        <f t="shared" si="345"/>
        <v>0</v>
      </c>
      <c r="AE840" s="165">
        <f>IF(AU840&gt;0.1,VLOOKUP(B840,'P2 Origin'!$C$21:$M$176,3,0)*H840,0)</f>
        <v>0</v>
      </c>
      <c r="AF840" s="166">
        <f t="shared" si="346"/>
        <v>0</v>
      </c>
      <c r="AG840" s="165">
        <f>(VLOOKUP(B840,'P2 Origin'!$C$21:$M$176,4,0))*AF840</f>
        <v>0</v>
      </c>
      <c r="AH840" s="166">
        <f t="shared" si="347"/>
        <v>0</v>
      </c>
      <c r="AI840" s="165">
        <f>(VLOOKUP(B840,'P2 Origin'!$C$21:$M$176,5,0))*AH840</f>
        <v>0</v>
      </c>
      <c r="AJ840" s="166">
        <f t="shared" si="363"/>
        <v>0</v>
      </c>
      <c r="AK840" s="165">
        <f>(VLOOKUP(B840,'P2 Origin'!$C$21:$M$176,6,0))*AJ840</f>
        <v>0</v>
      </c>
      <c r="AL840" s="166">
        <f t="shared" si="348"/>
        <v>0</v>
      </c>
      <c r="AM840" s="165">
        <f>(VLOOKUP($B840,'P2 Origin'!$C$21:$M$176,7,0))*AL840</f>
        <v>0</v>
      </c>
      <c r="AN840" s="166">
        <f t="shared" si="349"/>
        <v>0</v>
      </c>
      <c r="AO840" s="165">
        <f>(VLOOKUP($B840,'P2 Origin'!$C$21:$M$176,8,0))*AN840</f>
        <v>0</v>
      </c>
      <c r="AP840" s="166">
        <f t="shared" si="350"/>
        <v>53</v>
      </c>
      <c r="AQ840" s="165">
        <f>(VLOOKUP($B840,'P2 Origin'!$C$21:$M$176,9,0))*AP840</f>
        <v>0</v>
      </c>
      <c r="AR840" s="155">
        <f t="shared" si="351"/>
        <v>1</v>
      </c>
      <c r="AS840" s="164">
        <f>(VLOOKUP(B840,'P2 Origin'!$C$21:$M$176,10,0))*K840</f>
        <v>0</v>
      </c>
      <c r="AT840" s="164">
        <f>(VLOOKUP(B840,'P2 Origin'!$C$21:$M$176,11,0))*J840</f>
        <v>0</v>
      </c>
      <c r="AU840" s="167">
        <v>53</v>
      </c>
      <c r="AV840" s="168">
        <v>53</v>
      </c>
      <c r="AW840" s="169">
        <v>0</v>
      </c>
      <c r="AX840" s="170">
        <f>IF(AU840&gt;=0.1,'P3 Bureaumarge zee- en luchtvr.'!$D$12,0)</f>
        <v>0</v>
      </c>
      <c r="AY840" s="163">
        <f t="shared" si="352"/>
        <v>0</v>
      </c>
      <c r="AZ840" s="157" t="str">
        <f>VLOOKUP(D840,'P4 Destination'!$C$21:$O$176,13,0)</f>
        <v>EUR</v>
      </c>
      <c r="BA840" s="164">
        <f t="shared" si="353"/>
        <v>0</v>
      </c>
      <c r="BB840" s="171">
        <f>IF(AU840&gt;0.1,(VLOOKUP(D840,'P4 Destination'!$C$21:$M$176,3,0))*I840,0)</f>
        <v>0</v>
      </c>
      <c r="BC840" s="172">
        <f t="shared" si="354"/>
        <v>0</v>
      </c>
      <c r="BD840" s="171">
        <f>(VLOOKUP($D840,'P4 Destination'!$C$21:$M$176,4,0))*BC840</f>
        <v>0</v>
      </c>
      <c r="BE840" s="172">
        <f t="shared" si="355"/>
        <v>0</v>
      </c>
      <c r="BF840" s="171">
        <f>(VLOOKUP($D840,'P4 Destination'!$C$21:$M$176,5,0))*BE840</f>
        <v>0</v>
      </c>
      <c r="BG840" s="172">
        <f t="shared" si="356"/>
        <v>0</v>
      </c>
      <c r="BH840" s="171">
        <f>(VLOOKUP($D840,'P4 Destination'!$C$21:$M$176,6,0))*BG840</f>
        <v>0</v>
      </c>
      <c r="BI840" s="172">
        <f t="shared" si="357"/>
        <v>0</v>
      </c>
      <c r="BJ840" s="171">
        <f>(VLOOKUP($D840,'P4 Destination'!$C$21:$M$176,7,0))*BI840</f>
        <v>0</v>
      </c>
      <c r="BK840" s="172">
        <f t="shared" si="358"/>
        <v>0</v>
      </c>
      <c r="BL840" s="171">
        <f>(VLOOKUP($D840,'P4 Destination'!$C$21:$M$176,8,0))*BK840</f>
        <v>0</v>
      </c>
      <c r="BM840" s="172">
        <f t="shared" si="359"/>
        <v>53</v>
      </c>
      <c r="BN840" s="171">
        <f>(VLOOKUP($D840,'P4 Destination'!$C$21:$M$176,9,0))*BM840</f>
        <v>0</v>
      </c>
      <c r="BO840" s="154">
        <f t="shared" si="360"/>
        <v>1</v>
      </c>
      <c r="BP840" s="171">
        <f>(VLOOKUP(D840,'P4 Destination'!$C$21:$M$176,10,0))*K840</f>
        <v>0</v>
      </c>
      <c r="BQ840" s="171">
        <f>(VLOOKUP(D840,'P4 Destination'!$C$21:$M$176,11,0))*J840</f>
        <v>0</v>
      </c>
      <c r="BR840" s="173">
        <f t="shared" si="361"/>
        <v>0</v>
      </c>
      <c r="BS840" s="173">
        <f>(AV840*2500)*'P6 Verzekering'!$E$11</f>
        <v>0</v>
      </c>
      <c r="BT840" s="173">
        <f>(AW840*2500)*'P6 Verzekering'!$E$12</f>
        <v>0</v>
      </c>
      <c r="BU840" s="173">
        <f>(L840*2500)*'P6 Verzekering'!$E$13</f>
        <v>0</v>
      </c>
      <c r="BV840" s="173">
        <f t="shared" si="362"/>
        <v>0</v>
      </c>
      <c r="BW840"/>
      <c r="BX840"/>
    </row>
    <row r="841" spans="1:76">
      <c r="A841" s="152" t="s">
        <v>2631</v>
      </c>
      <c r="B841" s="152" t="s">
        <v>460</v>
      </c>
      <c r="C841" s="152" t="s">
        <v>453</v>
      </c>
      <c r="D841" s="152" t="s">
        <v>219</v>
      </c>
      <c r="E841" s="152" t="s">
        <v>219</v>
      </c>
      <c r="F841" s="153">
        <f t="shared" si="336"/>
        <v>46</v>
      </c>
      <c r="G841" s="154">
        <v>1</v>
      </c>
      <c r="H841" s="154">
        <f>IFERROR(VLOOKUP(B841,'P2 Origin'!$C$21:$Q$176,15,FALSE),0)</f>
        <v>0</v>
      </c>
      <c r="I841" s="154">
        <f>IFERROR(VLOOKUP(D841,'P4 Destination'!$C$21:$Q$176,15,FALSE),0)</f>
        <v>0</v>
      </c>
      <c r="J841" s="155"/>
      <c r="K841" s="155">
        <v>1</v>
      </c>
      <c r="L841" s="156">
        <v>0</v>
      </c>
      <c r="M841" s="155">
        <v>0</v>
      </c>
      <c r="N841" s="155">
        <v>0</v>
      </c>
      <c r="O841" s="157">
        <f t="shared" si="337"/>
        <v>0</v>
      </c>
      <c r="P841" s="158">
        <f t="shared" si="338"/>
        <v>0</v>
      </c>
      <c r="Q841" s="159">
        <f>IFERROR(VLOOKUP(N841,'P1 Intra-Europees'!$A$15:$H$25,3,0),0)*P841</f>
        <v>0</v>
      </c>
      <c r="R841" s="160">
        <f t="shared" si="339"/>
        <v>0</v>
      </c>
      <c r="S841" s="159">
        <f>IFERROR(VLOOKUP(N841,'P1 Intra-Europees'!$A$15:$H$25,4,0),0)*R841</f>
        <v>0</v>
      </c>
      <c r="T841" s="160">
        <f t="shared" si="340"/>
        <v>0</v>
      </c>
      <c r="U841" s="159">
        <f>IFERROR(VLOOKUP(N841,'P1 Intra-Europees'!$A$15:$H$25,5,0),0)*T841</f>
        <v>0</v>
      </c>
      <c r="V841" s="160">
        <f t="shared" si="341"/>
        <v>0</v>
      </c>
      <c r="W841" s="159">
        <f>IFERROR(VLOOKUP(N841,'P1 Intra-Europees'!$A$15:$H$25,6,0),0)*V841</f>
        <v>0</v>
      </c>
      <c r="X841" s="160">
        <f t="shared" si="342"/>
        <v>0</v>
      </c>
      <c r="Y841" s="159">
        <f>IFERROR(VLOOKUP(N841,'P1 Intra-Europees'!$A$15:$H$25,7,0),0)*X841</f>
        <v>0</v>
      </c>
      <c r="Z841" s="161">
        <f t="shared" si="343"/>
        <v>0</v>
      </c>
      <c r="AA841" s="162">
        <f>IFERROR(VLOOKUP(N841,'P1 Intra-Europees'!$A$15:$H$25,8,0),0)*Z841</f>
        <v>0</v>
      </c>
      <c r="AB841" s="163">
        <f t="shared" si="344"/>
        <v>0</v>
      </c>
      <c r="AC841" s="157" t="str">
        <f>VLOOKUP(B841,'P2 Origin'!$C$21:$O$176,13,0)</f>
        <v>USD</v>
      </c>
      <c r="AD841" s="164">
        <f t="shared" si="345"/>
        <v>0</v>
      </c>
      <c r="AE841" s="165">
        <f>IF(AU841&gt;0.1,VLOOKUP(B841,'P2 Origin'!$C$21:$M$176,3,0)*H841,0)</f>
        <v>0</v>
      </c>
      <c r="AF841" s="166">
        <f t="shared" si="346"/>
        <v>0</v>
      </c>
      <c r="AG841" s="165">
        <f>(VLOOKUP(B841,'P2 Origin'!$C$21:$M$176,4,0))*AF841</f>
        <v>0</v>
      </c>
      <c r="AH841" s="166">
        <f t="shared" si="347"/>
        <v>0</v>
      </c>
      <c r="AI841" s="165">
        <f>(VLOOKUP(B841,'P2 Origin'!$C$21:$M$176,5,0))*AH841</f>
        <v>0</v>
      </c>
      <c r="AJ841" s="166">
        <f t="shared" si="363"/>
        <v>0</v>
      </c>
      <c r="AK841" s="165">
        <f>(VLOOKUP(B841,'P2 Origin'!$C$21:$M$176,6,0))*AJ841</f>
        <v>0</v>
      </c>
      <c r="AL841" s="166">
        <f t="shared" si="348"/>
        <v>0</v>
      </c>
      <c r="AM841" s="165">
        <f>(VLOOKUP($B841,'P2 Origin'!$C$21:$M$176,7,0))*AL841</f>
        <v>0</v>
      </c>
      <c r="AN841" s="166">
        <f t="shared" si="349"/>
        <v>0</v>
      </c>
      <c r="AO841" s="165">
        <f>(VLOOKUP($B841,'P2 Origin'!$C$21:$M$176,8,0))*AN841</f>
        <v>0</v>
      </c>
      <c r="AP841" s="166">
        <f t="shared" si="350"/>
        <v>46</v>
      </c>
      <c r="AQ841" s="165">
        <f>(VLOOKUP($B841,'P2 Origin'!$C$21:$M$176,9,0))*AP841</f>
        <v>0</v>
      </c>
      <c r="AR841" s="155">
        <f t="shared" si="351"/>
        <v>1</v>
      </c>
      <c r="AS841" s="164">
        <f>(VLOOKUP(B841,'P2 Origin'!$C$21:$M$176,10,0))*K841</f>
        <v>0</v>
      </c>
      <c r="AT841" s="164">
        <f>(VLOOKUP(B841,'P2 Origin'!$C$21:$M$176,11,0))*J841</f>
        <v>0</v>
      </c>
      <c r="AU841" s="167">
        <v>46</v>
      </c>
      <c r="AV841" s="168">
        <v>46</v>
      </c>
      <c r="AW841" s="169">
        <v>0</v>
      </c>
      <c r="AX841" s="170">
        <f>IF(AU841&gt;=0.1,'P3 Bureaumarge zee- en luchtvr.'!$D$12,0)</f>
        <v>0</v>
      </c>
      <c r="AY841" s="163">
        <f t="shared" si="352"/>
        <v>0</v>
      </c>
      <c r="AZ841" s="157" t="str">
        <f>VLOOKUP(D841,'P4 Destination'!$C$21:$O$176,13,0)</f>
        <v>EUR</v>
      </c>
      <c r="BA841" s="164">
        <f t="shared" si="353"/>
        <v>0</v>
      </c>
      <c r="BB841" s="171">
        <f>IF(AU841&gt;0.1,(VLOOKUP(D841,'P4 Destination'!$C$21:$M$176,3,0))*I841,0)</f>
        <v>0</v>
      </c>
      <c r="BC841" s="172">
        <f t="shared" si="354"/>
        <v>0</v>
      </c>
      <c r="BD841" s="171">
        <f>(VLOOKUP($D841,'P4 Destination'!$C$21:$M$176,4,0))*BC841</f>
        <v>0</v>
      </c>
      <c r="BE841" s="172">
        <f t="shared" si="355"/>
        <v>0</v>
      </c>
      <c r="BF841" s="171">
        <f>(VLOOKUP($D841,'P4 Destination'!$C$21:$M$176,5,0))*BE841</f>
        <v>0</v>
      </c>
      <c r="BG841" s="172">
        <f t="shared" si="356"/>
        <v>0</v>
      </c>
      <c r="BH841" s="171">
        <f>(VLOOKUP($D841,'P4 Destination'!$C$21:$M$176,6,0))*BG841</f>
        <v>0</v>
      </c>
      <c r="BI841" s="172">
        <f t="shared" si="357"/>
        <v>0</v>
      </c>
      <c r="BJ841" s="171">
        <f>(VLOOKUP($D841,'P4 Destination'!$C$21:$M$176,7,0))*BI841</f>
        <v>0</v>
      </c>
      <c r="BK841" s="172">
        <f t="shared" si="358"/>
        <v>0</v>
      </c>
      <c r="BL841" s="171">
        <f>(VLOOKUP($D841,'P4 Destination'!$C$21:$M$176,8,0))*BK841</f>
        <v>0</v>
      </c>
      <c r="BM841" s="172">
        <f t="shared" si="359"/>
        <v>46</v>
      </c>
      <c r="BN841" s="171">
        <f>(VLOOKUP($D841,'P4 Destination'!$C$21:$M$176,9,0))*BM841</f>
        <v>0</v>
      </c>
      <c r="BO841" s="154">
        <f t="shared" si="360"/>
        <v>1</v>
      </c>
      <c r="BP841" s="171">
        <f>(VLOOKUP(D841,'P4 Destination'!$C$21:$M$176,10,0))*K841</f>
        <v>0</v>
      </c>
      <c r="BQ841" s="171">
        <f>(VLOOKUP(D841,'P4 Destination'!$C$21:$M$176,11,0))*J841</f>
        <v>0</v>
      </c>
      <c r="BR841" s="173">
        <f t="shared" si="361"/>
        <v>0</v>
      </c>
      <c r="BS841" s="173">
        <f>(AV841*2500)*'P6 Verzekering'!$E$11</f>
        <v>0</v>
      </c>
      <c r="BT841" s="173">
        <f>(AW841*2500)*'P6 Verzekering'!$E$12</f>
        <v>0</v>
      </c>
      <c r="BU841" s="173">
        <f>(L841*2500)*'P6 Verzekering'!$E$13</f>
        <v>0</v>
      </c>
      <c r="BV841" s="173">
        <f t="shared" si="362"/>
        <v>0</v>
      </c>
      <c r="BW841"/>
      <c r="BX841"/>
    </row>
    <row r="842" spans="1:76">
      <c r="A842" s="152" t="s">
        <v>2633</v>
      </c>
      <c r="B842" s="152" t="s">
        <v>460</v>
      </c>
      <c r="C842" s="152" t="s">
        <v>453</v>
      </c>
      <c r="D842" s="152" t="s">
        <v>219</v>
      </c>
      <c r="E842" s="152" t="s">
        <v>219</v>
      </c>
      <c r="F842" s="153">
        <f t="shared" si="336"/>
        <v>23</v>
      </c>
      <c r="G842" s="154">
        <v>1</v>
      </c>
      <c r="H842" s="154">
        <f>IFERROR(VLOOKUP(B842,'P2 Origin'!$C$21:$Q$176,15,FALSE),0)</f>
        <v>0</v>
      </c>
      <c r="I842" s="154">
        <f>IFERROR(VLOOKUP(D842,'P4 Destination'!$C$21:$Q$176,15,FALSE),0)</f>
        <v>0</v>
      </c>
      <c r="J842" s="155">
        <v>1</v>
      </c>
      <c r="K842" s="155"/>
      <c r="L842" s="156">
        <v>0</v>
      </c>
      <c r="M842" s="155">
        <v>0</v>
      </c>
      <c r="N842" s="155">
        <v>0</v>
      </c>
      <c r="O842" s="157">
        <f t="shared" si="337"/>
        <v>0</v>
      </c>
      <c r="P842" s="158">
        <f t="shared" si="338"/>
        <v>0</v>
      </c>
      <c r="Q842" s="159">
        <f>IFERROR(VLOOKUP(N842,'P1 Intra-Europees'!$A$15:$H$25,3,0),0)*P842</f>
        <v>0</v>
      </c>
      <c r="R842" s="160">
        <f t="shared" si="339"/>
        <v>0</v>
      </c>
      <c r="S842" s="159">
        <f>IFERROR(VLOOKUP(N842,'P1 Intra-Europees'!$A$15:$H$25,4,0),0)*R842</f>
        <v>0</v>
      </c>
      <c r="T842" s="160">
        <f t="shared" si="340"/>
        <v>0</v>
      </c>
      <c r="U842" s="159">
        <f>IFERROR(VLOOKUP(N842,'P1 Intra-Europees'!$A$15:$H$25,5,0),0)*T842</f>
        <v>0</v>
      </c>
      <c r="V842" s="160">
        <f t="shared" si="341"/>
        <v>0</v>
      </c>
      <c r="W842" s="159">
        <f>IFERROR(VLOOKUP(N842,'P1 Intra-Europees'!$A$15:$H$25,6,0),0)*V842</f>
        <v>0</v>
      </c>
      <c r="X842" s="160">
        <f t="shared" si="342"/>
        <v>0</v>
      </c>
      <c r="Y842" s="159">
        <f>IFERROR(VLOOKUP(N842,'P1 Intra-Europees'!$A$15:$H$25,7,0),0)*X842</f>
        <v>0</v>
      </c>
      <c r="Z842" s="161">
        <f t="shared" si="343"/>
        <v>0</v>
      </c>
      <c r="AA842" s="162">
        <f>IFERROR(VLOOKUP(N842,'P1 Intra-Europees'!$A$15:$H$25,8,0),0)*Z842</f>
        <v>0</v>
      </c>
      <c r="AB842" s="163">
        <f t="shared" si="344"/>
        <v>0</v>
      </c>
      <c r="AC842" s="157" t="str">
        <f>VLOOKUP(B842,'P2 Origin'!$C$21:$O$176,13,0)</f>
        <v>USD</v>
      </c>
      <c r="AD842" s="164">
        <f t="shared" si="345"/>
        <v>0</v>
      </c>
      <c r="AE842" s="165">
        <f>IF(AU842&gt;0.1,VLOOKUP(B842,'P2 Origin'!$C$21:$M$176,3,0)*H842,0)</f>
        <v>0</v>
      </c>
      <c r="AF842" s="166">
        <f t="shared" si="346"/>
        <v>0</v>
      </c>
      <c r="AG842" s="165">
        <f>(VLOOKUP(B842,'P2 Origin'!$C$21:$M$176,4,0))*AF842</f>
        <v>0</v>
      </c>
      <c r="AH842" s="166">
        <f t="shared" si="347"/>
        <v>0</v>
      </c>
      <c r="AI842" s="165">
        <f>(VLOOKUP(B842,'P2 Origin'!$C$21:$M$176,5,0))*AH842</f>
        <v>0</v>
      </c>
      <c r="AJ842" s="166">
        <f t="shared" si="363"/>
        <v>23</v>
      </c>
      <c r="AK842" s="165">
        <f>(VLOOKUP(B842,'P2 Origin'!$C$21:$M$176,6,0))*AJ842</f>
        <v>0</v>
      </c>
      <c r="AL842" s="166">
        <f t="shared" si="348"/>
        <v>0</v>
      </c>
      <c r="AM842" s="165">
        <f>(VLOOKUP($B842,'P2 Origin'!$C$21:$M$176,7,0))*AL842</f>
        <v>0</v>
      </c>
      <c r="AN842" s="166">
        <f t="shared" si="349"/>
        <v>0</v>
      </c>
      <c r="AO842" s="165">
        <f>(VLOOKUP($B842,'P2 Origin'!$C$21:$M$176,8,0))*AN842</f>
        <v>0</v>
      </c>
      <c r="AP842" s="166">
        <f t="shared" si="350"/>
        <v>0</v>
      </c>
      <c r="AQ842" s="165">
        <f>(VLOOKUP($B842,'P2 Origin'!$C$21:$M$176,9,0))*AP842</f>
        <v>0</v>
      </c>
      <c r="AR842" s="155">
        <f t="shared" si="351"/>
        <v>1</v>
      </c>
      <c r="AS842" s="164">
        <f>(VLOOKUP(B842,'P2 Origin'!$C$21:$M$176,10,0))*K842</f>
        <v>0</v>
      </c>
      <c r="AT842" s="164">
        <f>(VLOOKUP(B842,'P2 Origin'!$C$21:$M$176,11,0))*J842</f>
        <v>0</v>
      </c>
      <c r="AU842" s="167">
        <v>23</v>
      </c>
      <c r="AV842" s="168">
        <v>23</v>
      </c>
      <c r="AW842" s="169">
        <v>0</v>
      </c>
      <c r="AX842" s="170">
        <f>IF(AU842&gt;=0.1,'P3 Bureaumarge zee- en luchtvr.'!$D$12,0)</f>
        <v>0</v>
      </c>
      <c r="AY842" s="163">
        <f t="shared" si="352"/>
        <v>0</v>
      </c>
      <c r="AZ842" s="157" t="str">
        <f>VLOOKUP(D842,'P4 Destination'!$C$21:$O$176,13,0)</f>
        <v>EUR</v>
      </c>
      <c r="BA842" s="164">
        <f t="shared" si="353"/>
        <v>0</v>
      </c>
      <c r="BB842" s="171">
        <f>IF(AU842&gt;0.1,(VLOOKUP(D842,'P4 Destination'!$C$21:$M$176,3,0))*I842,0)</f>
        <v>0</v>
      </c>
      <c r="BC842" s="172">
        <f t="shared" si="354"/>
        <v>0</v>
      </c>
      <c r="BD842" s="171">
        <f>(VLOOKUP($D842,'P4 Destination'!$C$21:$M$176,4,0))*BC842</f>
        <v>0</v>
      </c>
      <c r="BE842" s="172">
        <f t="shared" si="355"/>
        <v>0</v>
      </c>
      <c r="BF842" s="171">
        <f>(VLOOKUP($D842,'P4 Destination'!$C$21:$M$176,5,0))*BE842</f>
        <v>0</v>
      </c>
      <c r="BG842" s="172">
        <f t="shared" si="356"/>
        <v>23</v>
      </c>
      <c r="BH842" s="171">
        <f>(VLOOKUP($D842,'P4 Destination'!$C$21:$M$176,6,0))*BG842</f>
        <v>0</v>
      </c>
      <c r="BI842" s="172">
        <f t="shared" si="357"/>
        <v>0</v>
      </c>
      <c r="BJ842" s="171">
        <f>(VLOOKUP($D842,'P4 Destination'!$C$21:$M$176,7,0))*BI842</f>
        <v>0</v>
      </c>
      <c r="BK842" s="172">
        <f t="shared" si="358"/>
        <v>0</v>
      </c>
      <c r="BL842" s="171">
        <f>(VLOOKUP($D842,'P4 Destination'!$C$21:$M$176,8,0))*BK842</f>
        <v>0</v>
      </c>
      <c r="BM842" s="172">
        <f t="shared" si="359"/>
        <v>0</v>
      </c>
      <c r="BN842" s="171">
        <f>(VLOOKUP($D842,'P4 Destination'!$C$21:$M$176,9,0))*BM842</f>
        <v>0</v>
      </c>
      <c r="BO842" s="154">
        <f t="shared" si="360"/>
        <v>1</v>
      </c>
      <c r="BP842" s="171">
        <f>(VLOOKUP(D842,'P4 Destination'!$C$21:$M$176,10,0))*K842</f>
        <v>0</v>
      </c>
      <c r="BQ842" s="171">
        <f>(VLOOKUP(D842,'P4 Destination'!$C$21:$M$176,11,0))*J842</f>
        <v>0</v>
      </c>
      <c r="BR842" s="173">
        <f t="shared" si="361"/>
        <v>0</v>
      </c>
      <c r="BS842" s="173">
        <f>(AV842*2500)*'P6 Verzekering'!$E$11</f>
        <v>0</v>
      </c>
      <c r="BT842" s="173">
        <f>(AW842*2500)*'P6 Verzekering'!$E$12</f>
        <v>0</v>
      </c>
      <c r="BU842" s="173">
        <f>(L842*2500)*'P6 Verzekering'!$E$13</f>
        <v>0</v>
      </c>
      <c r="BV842" s="173">
        <f t="shared" si="362"/>
        <v>0</v>
      </c>
      <c r="BW842"/>
      <c r="BX842"/>
    </row>
    <row r="843" spans="1:76">
      <c r="A843" s="152" t="s">
        <v>2634</v>
      </c>
      <c r="B843" s="152" t="s">
        <v>460</v>
      </c>
      <c r="C843" s="152" t="s">
        <v>453</v>
      </c>
      <c r="D843" s="152" t="s">
        <v>219</v>
      </c>
      <c r="E843" s="152" t="s">
        <v>219</v>
      </c>
      <c r="F843" s="153">
        <f t="shared" ref="F843:F906" si="364">SUM(L843,AU843)</f>
        <v>42</v>
      </c>
      <c r="G843" s="154">
        <v>1</v>
      </c>
      <c r="H843" s="154">
        <f>IFERROR(VLOOKUP(B843,'P2 Origin'!$C$21:$Q$176,15,FALSE),0)</f>
        <v>0</v>
      </c>
      <c r="I843" s="154">
        <f>IFERROR(VLOOKUP(D843,'P4 Destination'!$C$21:$Q$176,15,FALSE),0)</f>
        <v>0</v>
      </c>
      <c r="J843" s="155"/>
      <c r="K843" s="155">
        <v>1</v>
      </c>
      <c r="L843" s="156">
        <v>0</v>
      </c>
      <c r="M843" s="155">
        <v>0</v>
      </c>
      <c r="N843" s="155">
        <v>0</v>
      </c>
      <c r="O843" s="157">
        <f t="shared" ref="O843:O906" si="365">SUM(Q843,S843,U843,W843,Y843,AA843)</f>
        <v>0</v>
      </c>
      <c r="P843" s="158">
        <f t="shared" ref="P843:P906" si="366">IF(AND(L843&gt;=0.1,L843&lt;=15),L843,0)</f>
        <v>0</v>
      </c>
      <c r="Q843" s="159">
        <f>IFERROR(VLOOKUP(N843,'P1 Intra-Europees'!$A$15:$H$25,3,0),0)*P843</f>
        <v>0</v>
      </c>
      <c r="R843" s="160">
        <f t="shared" ref="R843:R906" si="367">(IF(AND(L843&gt;=15.1,L843&lt;=25),L843,0))</f>
        <v>0</v>
      </c>
      <c r="S843" s="159">
        <f>IFERROR(VLOOKUP(N843,'P1 Intra-Europees'!$A$15:$H$25,4,0),0)*R843</f>
        <v>0</v>
      </c>
      <c r="T843" s="160">
        <f t="shared" ref="T843:T906" si="368">IF(AND(L843&gt;=25.1,L843&lt;=35),L843,0)</f>
        <v>0</v>
      </c>
      <c r="U843" s="159">
        <f>IFERROR(VLOOKUP(N843,'P1 Intra-Europees'!$A$15:$H$25,5,0),0)*T843</f>
        <v>0</v>
      </c>
      <c r="V843" s="160">
        <f t="shared" ref="V843:V906" si="369">IF(AND(L843&gt;=35.1,L843&lt;=45),L843,0)</f>
        <v>0</v>
      </c>
      <c r="W843" s="159">
        <f>IFERROR(VLOOKUP(N843,'P1 Intra-Europees'!$A$15:$H$25,6,0),0)*V843</f>
        <v>0</v>
      </c>
      <c r="X843" s="160">
        <f t="shared" ref="X843:X906" si="370">IF(AND(L843&gt;=45.1,L843&lt;=150),L843,0)</f>
        <v>0</v>
      </c>
      <c r="Y843" s="159">
        <f>IFERROR(VLOOKUP(N843,'P1 Intra-Europees'!$A$15:$H$25,7,0),0)*X843</f>
        <v>0</v>
      </c>
      <c r="Z843" s="161">
        <f t="shared" ref="Z843:Z906" si="371">IF(L843&gt;=0.1,G843,0)</f>
        <v>0</v>
      </c>
      <c r="AA843" s="162">
        <f>IFERROR(VLOOKUP(N843,'P1 Intra-Europees'!$A$15:$H$25,8,0),0)*Z843</f>
        <v>0</v>
      </c>
      <c r="AB843" s="163">
        <f t="shared" ref="AB843:AB906" si="372">IF(AC843=$AC$8,0.95,1)*AD843</f>
        <v>0</v>
      </c>
      <c r="AC843" s="157" t="str">
        <f>VLOOKUP(B843,'P2 Origin'!$C$21:$O$176,13,0)</f>
        <v>USD</v>
      </c>
      <c r="AD843" s="164">
        <f t="shared" ref="AD843:AD906" si="373">SUM(AE843,AG843,AI843,AK843,AS843,AT843,AM843,AO843,AQ843)</f>
        <v>0</v>
      </c>
      <c r="AE843" s="165">
        <f>IF(AU843&gt;0.1,VLOOKUP(B843,'P2 Origin'!$C$21:$M$176,3,0)*H843,0)</f>
        <v>0</v>
      </c>
      <c r="AF843" s="166">
        <f t="shared" ref="AF843:AF906" si="374">IF(AND(AU843&gt;=0.1,AU843&lt;=5.99),AU843,0)</f>
        <v>0</v>
      </c>
      <c r="AG843" s="165">
        <f>(VLOOKUP(B843,'P2 Origin'!$C$21:$M$176,4,0))*AF843</f>
        <v>0</v>
      </c>
      <c r="AH843" s="166">
        <f t="shared" ref="AH843:AH906" si="375">IF(AND(AU843&gt;=6,AU843&lt;=15.99),$AU843,0)</f>
        <v>0</v>
      </c>
      <c r="AI843" s="165">
        <f>(VLOOKUP(B843,'P2 Origin'!$C$21:$M$176,5,0))*AH843</f>
        <v>0</v>
      </c>
      <c r="AJ843" s="166">
        <f t="shared" si="363"/>
        <v>0</v>
      </c>
      <c r="AK843" s="165">
        <f>(VLOOKUP(B843,'P2 Origin'!$C$21:$M$176,6,0))*AJ843</f>
        <v>0</v>
      </c>
      <c r="AL843" s="166">
        <f t="shared" ref="AL843:AL906" si="376">IF(AND($AU843&gt;=26,$AU843&lt;=35.99),$AU843,0)</f>
        <v>0</v>
      </c>
      <c r="AM843" s="165">
        <f>(VLOOKUP($B843,'P2 Origin'!$C$21:$M$176,7,0))*AL843</f>
        <v>0</v>
      </c>
      <c r="AN843" s="166">
        <f t="shared" ref="AN843:AN906" si="377">IF(AND($AU843&gt;=36,$AU843&lt;=45.99),$AU843,0)</f>
        <v>42</v>
      </c>
      <c r="AO843" s="165">
        <f>(VLOOKUP($B843,'P2 Origin'!$C$21:$M$176,8,0))*AN843</f>
        <v>0</v>
      </c>
      <c r="AP843" s="166">
        <f t="shared" ref="AP843:AP906" si="378">IF(AND($AU843&gt;=46,$AU843&lt;=100),$AU843,0)</f>
        <v>0</v>
      </c>
      <c r="AQ843" s="165">
        <f>(VLOOKUP($B843,'P2 Origin'!$C$21:$M$176,9,0))*AP843</f>
        <v>0</v>
      </c>
      <c r="AR843" s="155">
        <f t="shared" ref="AR843:AR906" si="379">IF(AU843&gt;=0.1,G843,0)</f>
        <v>1</v>
      </c>
      <c r="AS843" s="164">
        <f>(VLOOKUP(B843,'P2 Origin'!$C$21:$M$176,10,0))*K843</f>
        <v>0</v>
      </c>
      <c r="AT843" s="164">
        <f>(VLOOKUP(B843,'P2 Origin'!$C$21:$M$176,11,0))*J843</f>
        <v>0</v>
      </c>
      <c r="AU843" s="167">
        <v>42</v>
      </c>
      <c r="AV843" s="168">
        <v>42</v>
      </c>
      <c r="AW843" s="169">
        <v>0</v>
      </c>
      <c r="AX843" s="170">
        <f>IF(AU843&gt;=0.1,'P3 Bureaumarge zee- en luchtvr.'!$D$12,0)</f>
        <v>0</v>
      </c>
      <c r="AY843" s="163">
        <f t="shared" ref="AY843:AY906" si="380">IF(AZ843=$AC$8,0.95,1)*BA843</f>
        <v>0</v>
      </c>
      <c r="AZ843" s="157" t="str">
        <f>VLOOKUP(D843,'P4 Destination'!$C$21:$O$176,13,0)</f>
        <v>EUR</v>
      </c>
      <c r="BA843" s="164">
        <f t="shared" ref="BA843:BA906" si="381">SUM(BB843,BD843,BF843,BN843,BP843,BQ843,BH843,BJ843,BL843)</f>
        <v>0</v>
      </c>
      <c r="BB843" s="171">
        <f>IF(AU843&gt;0.1,(VLOOKUP(D843,'P4 Destination'!$C$21:$M$176,3,0))*I843,0)</f>
        <v>0</v>
      </c>
      <c r="BC843" s="172">
        <f t="shared" ref="BC843:BC906" si="382">IF(AND($AU843&gt;=0.1,$AU843&lt;=5),$AU843,0)</f>
        <v>0</v>
      </c>
      <c r="BD843" s="171">
        <f>(VLOOKUP($D843,'P4 Destination'!$C$21:$M$176,4,0))*BC843</f>
        <v>0</v>
      </c>
      <c r="BE843" s="172">
        <f t="shared" ref="BE843:BE906" si="383">IF(AND($AU843&gt;=6,$AU843&lt;=15.99),$AU843,0)</f>
        <v>0</v>
      </c>
      <c r="BF843" s="171">
        <f>(VLOOKUP($D843,'P4 Destination'!$C$21:$M$176,5,0))*BE843</f>
        <v>0</v>
      </c>
      <c r="BG843" s="172">
        <f t="shared" ref="BG843:BG906" si="384">IF(AND($AU843&gt;=16,$AU843&lt;=25.99),$AU843,0)</f>
        <v>0</v>
      </c>
      <c r="BH843" s="171">
        <f>(VLOOKUP($D843,'P4 Destination'!$C$21:$M$176,6,0))*BG843</f>
        <v>0</v>
      </c>
      <c r="BI843" s="172">
        <f t="shared" ref="BI843:BI906" si="385">IF(AND($AU843&gt;=26,$AU843&lt;=35.99),$AU843,0)</f>
        <v>0</v>
      </c>
      <c r="BJ843" s="171">
        <f>(VLOOKUP($D843,'P4 Destination'!$C$21:$M$176,7,0))*BI843</f>
        <v>0</v>
      </c>
      <c r="BK843" s="172">
        <f t="shared" ref="BK843:BK906" si="386">IF(AND($AU843&gt;=36,$AU843&lt;=45.99),$AU843,0)</f>
        <v>42</v>
      </c>
      <c r="BL843" s="171">
        <f>(VLOOKUP($D843,'P4 Destination'!$C$21:$M$176,8,0))*BK843</f>
        <v>0</v>
      </c>
      <c r="BM843" s="172">
        <f t="shared" ref="BM843:BM906" si="387">IF(AND($AU843&gt;=46,$AU843&lt;=100),$AU843,0)</f>
        <v>0</v>
      </c>
      <c r="BN843" s="171">
        <f>(VLOOKUP($D843,'P4 Destination'!$C$21:$M$176,9,0))*BM843</f>
        <v>0</v>
      </c>
      <c r="BO843" s="154">
        <f t="shared" ref="BO843:BO906" si="388">IF(AU843&gt;=0.1,G843,0)</f>
        <v>1</v>
      </c>
      <c r="BP843" s="171">
        <f>(VLOOKUP(D843,'P4 Destination'!$C$21:$M$176,10,0))*K843</f>
        <v>0</v>
      </c>
      <c r="BQ843" s="171">
        <f>(VLOOKUP(D843,'P4 Destination'!$C$21:$M$176,11,0))*J843</f>
        <v>0</v>
      </c>
      <c r="BR843" s="173">
        <f t="shared" ref="BR843:BR906" si="389">SUM(BS843:BU843)</f>
        <v>0</v>
      </c>
      <c r="BS843" s="173">
        <f>(AV843*2500)*'P6 Verzekering'!$E$11</f>
        <v>0</v>
      </c>
      <c r="BT843" s="173">
        <f>(AW843*2500)*'P6 Verzekering'!$E$12</f>
        <v>0</v>
      </c>
      <c r="BU843" s="173">
        <f>(L843*2500)*'P6 Verzekering'!$E$13</f>
        <v>0</v>
      </c>
      <c r="BV843" s="173">
        <f t="shared" ref="BV843:BV906" si="390">SUM(O843,AB843,AX843,AY843,BR843)</f>
        <v>0</v>
      </c>
      <c r="BW843"/>
      <c r="BX843"/>
    </row>
    <row r="844" spans="1:76">
      <c r="A844" s="152" t="s">
        <v>2635</v>
      </c>
      <c r="B844" s="152" t="s">
        <v>460</v>
      </c>
      <c r="C844" s="152" t="s">
        <v>453</v>
      </c>
      <c r="D844" s="152" t="s">
        <v>219</v>
      </c>
      <c r="E844" s="152" t="s">
        <v>219</v>
      </c>
      <c r="F844" s="153">
        <f t="shared" si="364"/>
        <v>24</v>
      </c>
      <c r="G844" s="154">
        <v>1</v>
      </c>
      <c r="H844" s="154">
        <f>IFERROR(VLOOKUP(B844,'P2 Origin'!$C$21:$Q$176,15,FALSE),0)</f>
        <v>0</v>
      </c>
      <c r="I844" s="154">
        <f>IFERROR(VLOOKUP(D844,'P4 Destination'!$C$21:$Q$176,15,FALSE),0)</f>
        <v>0</v>
      </c>
      <c r="J844" s="155">
        <v>1</v>
      </c>
      <c r="K844" s="155"/>
      <c r="L844" s="156">
        <v>0</v>
      </c>
      <c r="M844" s="155">
        <v>0</v>
      </c>
      <c r="N844" s="155">
        <v>0</v>
      </c>
      <c r="O844" s="157">
        <f t="shared" si="365"/>
        <v>0</v>
      </c>
      <c r="P844" s="158">
        <f t="shared" si="366"/>
        <v>0</v>
      </c>
      <c r="Q844" s="159">
        <f>IFERROR(VLOOKUP(N844,'P1 Intra-Europees'!$A$15:$H$25,3,0),0)*P844</f>
        <v>0</v>
      </c>
      <c r="R844" s="160">
        <f t="shared" si="367"/>
        <v>0</v>
      </c>
      <c r="S844" s="159">
        <f>IFERROR(VLOOKUP(N844,'P1 Intra-Europees'!$A$15:$H$25,4,0),0)*R844</f>
        <v>0</v>
      </c>
      <c r="T844" s="160">
        <f t="shared" si="368"/>
        <v>0</v>
      </c>
      <c r="U844" s="159">
        <f>IFERROR(VLOOKUP(N844,'P1 Intra-Europees'!$A$15:$H$25,5,0),0)*T844</f>
        <v>0</v>
      </c>
      <c r="V844" s="160">
        <f t="shared" si="369"/>
        <v>0</v>
      </c>
      <c r="W844" s="159">
        <f>IFERROR(VLOOKUP(N844,'P1 Intra-Europees'!$A$15:$H$25,6,0),0)*V844</f>
        <v>0</v>
      </c>
      <c r="X844" s="160">
        <f t="shared" si="370"/>
        <v>0</v>
      </c>
      <c r="Y844" s="159">
        <f>IFERROR(VLOOKUP(N844,'P1 Intra-Europees'!$A$15:$H$25,7,0),0)*X844</f>
        <v>0</v>
      </c>
      <c r="Z844" s="161">
        <f t="shared" si="371"/>
        <v>0</v>
      </c>
      <c r="AA844" s="162">
        <f>IFERROR(VLOOKUP(N844,'P1 Intra-Europees'!$A$15:$H$25,8,0),0)*Z844</f>
        <v>0</v>
      </c>
      <c r="AB844" s="163">
        <f t="shared" si="372"/>
        <v>0</v>
      </c>
      <c r="AC844" s="157" t="str">
        <f>VLOOKUP(B844,'P2 Origin'!$C$21:$O$176,13,0)</f>
        <v>USD</v>
      </c>
      <c r="AD844" s="164">
        <f t="shared" si="373"/>
        <v>0</v>
      </c>
      <c r="AE844" s="165">
        <f>IF(AU844&gt;0.1,VLOOKUP(B844,'P2 Origin'!$C$21:$M$176,3,0)*H844,0)</f>
        <v>0</v>
      </c>
      <c r="AF844" s="166">
        <f t="shared" si="374"/>
        <v>0</v>
      </c>
      <c r="AG844" s="165">
        <f>(VLOOKUP(B844,'P2 Origin'!$C$21:$M$176,4,0))*AF844</f>
        <v>0</v>
      </c>
      <c r="AH844" s="166">
        <f t="shared" si="375"/>
        <v>0</v>
      </c>
      <c r="AI844" s="165">
        <f>(VLOOKUP(B844,'P2 Origin'!$C$21:$M$176,5,0))*AH844</f>
        <v>0</v>
      </c>
      <c r="AJ844" s="166">
        <f t="shared" si="363"/>
        <v>24</v>
      </c>
      <c r="AK844" s="165">
        <f>(VLOOKUP(B844,'P2 Origin'!$C$21:$M$176,6,0))*AJ844</f>
        <v>0</v>
      </c>
      <c r="AL844" s="166">
        <f t="shared" si="376"/>
        <v>0</v>
      </c>
      <c r="AM844" s="165">
        <f>(VLOOKUP($B844,'P2 Origin'!$C$21:$M$176,7,0))*AL844</f>
        <v>0</v>
      </c>
      <c r="AN844" s="166">
        <f t="shared" si="377"/>
        <v>0</v>
      </c>
      <c r="AO844" s="165">
        <f>(VLOOKUP($B844,'P2 Origin'!$C$21:$M$176,8,0))*AN844</f>
        <v>0</v>
      </c>
      <c r="AP844" s="166">
        <f t="shared" si="378"/>
        <v>0</v>
      </c>
      <c r="AQ844" s="165">
        <f>(VLOOKUP($B844,'P2 Origin'!$C$21:$M$176,9,0))*AP844</f>
        <v>0</v>
      </c>
      <c r="AR844" s="155">
        <f t="shared" si="379"/>
        <v>1</v>
      </c>
      <c r="AS844" s="164">
        <f>(VLOOKUP(B844,'P2 Origin'!$C$21:$M$176,10,0))*K844</f>
        <v>0</v>
      </c>
      <c r="AT844" s="164">
        <f>(VLOOKUP(B844,'P2 Origin'!$C$21:$M$176,11,0))*J844</f>
        <v>0</v>
      </c>
      <c r="AU844" s="167">
        <v>24</v>
      </c>
      <c r="AV844" s="168">
        <v>24</v>
      </c>
      <c r="AW844" s="169">
        <v>0</v>
      </c>
      <c r="AX844" s="170">
        <f>IF(AU844&gt;=0.1,'P3 Bureaumarge zee- en luchtvr.'!$D$12,0)</f>
        <v>0</v>
      </c>
      <c r="AY844" s="163">
        <f t="shared" si="380"/>
        <v>0</v>
      </c>
      <c r="AZ844" s="157" t="str">
        <f>VLOOKUP(D844,'P4 Destination'!$C$21:$O$176,13,0)</f>
        <v>EUR</v>
      </c>
      <c r="BA844" s="164">
        <f t="shared" si="381"/>
        <v>0</v>
      </c>
      <c r="BB844" s="171">
        <f>IF(AU844&gt;0.1,(VLOOKUP(D844,'P4 Destination'!$C$21:$M$176,3,0))*I844,0)</f>
        <v>0</v>
      </c>
      <c r="BC844" s="172">
        <f t="shared" si="382"/>
        <v>0</v>
      </c>
      <c r="BD844" s="171">
        <f>(VLOOKUP($D844,'P4 Destination'!$C$21:$M$176,4,0))*BC844</f>
        <v>0</v>
      </c>
      <c r="BE844" s="172">
        <f t="shared" si="383"/>
        <v>0</v>
      </c>
      <c r="BF844" s="171">
        <f>(VLOOKUP($D844,'P4 Destination'!$C$21:$M$176,5,0))*BE844</f>
        <v>0</v>
      </c>
      <c r="BG844" s="172">
        <f t="shared" si="384"/>
        <v>24</v>
      </c>
      <c r="BH844" s="171">
        <f>(VLOOKUP($D844,'P4 Destination'!$C$21:$M$176,6,0))*BG844</f>
        <v>0</v>
      </c>
      <c r="BI844" s="172">
        <f t="shared" si="385"/>
        <v>0</v>
      </c>
      <c r="BJ844" s="171">
        <f>(VLOOKUP($D844,'P4 Destination'!$C$21:$M$176,7,0))*BI844</f>
        <v>0</v>
      </c>
      <c r="BK844" s="172">
        <f t="shared" si="386"/>
        <v>0</v>
      </c>
      <c r="BL844" s="171">
        <f>(VLOOKUP($D844,'P4 Destination'!$C$21:$M$176,8,0))*BK844</f>
        <v>0</v>
      </c>
      <c r="BM844" s="172">
        <f t="shared" si="387"/>
        <v>0</v>
      </c>
      <c r="BN844" s="171">
        <f>(VLOOKUP($D844,'P4 Destination'!$C$21:$M$176,9,0))*BM844</f>
        <v>0</v>
      </c>
      <c r="BO844" s="154">
        <f t="shared" si="388"/>
        <v>1</v>
      </c>
      <c r="BP844" s="171">
        <f>(VLOOKUP(D844,'P4 Destination'!$C$21:$M$176,10,0))*K844</f>
        <v>0</v>
      </c>
      <c r="BQ844" s="171">
        <f>(VLOOKUP(D844,'P4 Destination'!$C$21:$M$176,11,0))*J844</f>
        <v>0</v>
      </c>
      <c r="BR844" s="173">
        <f t="shared" si="389"/>
        <v>0</v>
      </c>
      <c r="BS844" s="173">
        <f>(AV844*2500)*'P6 Verzekering'!$E$11</f>
        <v>0</v>
      </c>
      <c r="BT844" s="173">
        <f>(AW844*2500)*'P6 Verzekering'!$E$12</f>
        <v>0</v>
      </c>
      <c r="BU844" s="173">
        <f>(L844*2500)*'P6 Verzekering'!$E$13</f>
        <v>0</v>
      </c>
      <c r="BV844" s="173">
        <f t="shared" si="390"/>
        <v>0</v>
      </c>
      <c r="BW844"/>
      <c r="BX844"/>
    </row>
    <row r="845" spans="1:76">
      <c r="A845" s="152" t="s">
        <v>2638</v>
      </c>
      <c r="B845" s="152" t="s">
        <v>460</v>
      </c>
      <c r="C845" s="152" t="s">
        <v>453</v>
      </c>
      <c r="D845" s="152" t="s">
        <v>219</v>
      </c>
      <c r="E845" s="152" t="s">
        <v>219</v>
      </c>
      <c r="F845" s="153">
        <f t="shared" si="364"/>
        <v>22</v>
      </c>
      <c r="G845" s="154">
        <v>1</v>
      </c>
      <c r="H845" s="154">
        <f>IFERROR(VLOOKUP(B845,'P2 Origin'!$C$21:$Q$176,15,FALSE),0)</f>
        <v>0</v>
      </c>
      <c r="I845" s="154">
        <f>IFERROR(VLOOKUP(D845,'P4 Destination'!$C$21:$Q$176,15,FALSE),0)</f>
        <v>0</v>
      </c>
      <c r="J845" s="155">
        <v>1</v>
      </c>
      <c r="K845" s="155"/>
      <c r="L845" s="156">
        <v>0</v>
      </c>
      <c r="M845" s="155">
        <v>0</v>
      </c>
      <c r="N845" s="155">
        <v>0</v>
      </c>
      <c r="O845" s="157">
        <f t="shared" si="365"/>
        <v>0</v>
      </c>
      <c r="P845" s="158">
        <f t="shared" si="366"/>
        <v>0</v>
      </c>
      <c r="Q845" s="159">
        <f>IFERROR(VLOOKUP(N845,'P1 Intra-Europees'!$A$15:$H$25,3,0),0)*P845</f>
        <v>0</v>
      </c>
      <c r="R845" s="160">
        <f t="shared" si="367"/>
        <v>0</v>
      </c>
      <c r="S845" s="159">
        <f>IFERROR(VLOOKUP(N845,'P1 Intra-Europees'!$A$15:$H$25,4,0),0)*R845</f>
        <v>0</v>
      </c>
      <c r="T845" s="160">
        <f t="shared" si="368"/>
        <v>0</v>
      </c>
      <c r="U845" s="159">
        <f>IFERROR(VLOOKUP(N845,'P1 Intra-Europees'!$A$15:$H$25,5,0),0)*T845</f>
        <v>0</v>
      </c>
      <c r="V845" s="160">
        <f t="shared" si="369"/>
        <v>0</v>
      </c>
      <c r="W845" s="159">
        <f>IFERROR(VLOOKUP(N845,'P1 Intra-Europees'!$A$15:$H$25,6,0),0)*V845</f>
        <v>0</v>
      </c>
      <c r="X845" s="160">
        <f t="shared" si="370"/>
        <v>0</v>
      </c>
      <c r="Y845" s="159">
        <f>IFERROR(VLOOKUP(N845,'P1 Intra-Europees'!$A$15:$H$25,7,0),0)*X845</f>
        <v>0</v>
      </c>
      <c r="Z845" s="161">
        <f t="shared" si="371"/>
        <v>0</v>
      </c>
      <c r="AA845" s="162">
        <f>IFERROR(VLOOKUP(N845,'P1 Intra-Europees'!$A$15:$H$25,8,0),0)*Z845</f>
        <v>0</v>
      </c>
      <c r="AB845" s="163">
        <f t="shared" si="372"/>
        <v>0</v>
      </c>
      <c r="AC845" s="157" t="str">
        <f>VLOOKUP(B845,'P2 Origin'!$C$21:$O$176,13,0)</f>
        <v>USD</v>
      </c>
      <c r="AD845" s="164">
        <f t="shared" si="373"/>
        <v>0</v>
      </c>
      <c r="AE845" s="165">
        <f>IF(AU845&gt;0.1,VLOOKUP(B845,'P2 Origin'!$C$21:$M$176,3,0)*H845,0)</f>
        <v>0</v>
      </c>
      <c r="AF845" s="166">
        <f t="shared" si="374"/>
        <v>0</v>
      </c>
      <c r="AG845" s="165">
        <f>(VLOOKUP(B845,'P2 Origin'!$C$21:$M$176,4,0))*AF845</f>
        <v>0</v>
      </c>
      <c r="AH845" s="166">
        <f t="shared" si="375"/>
        <v>0</v>
      </c>
      <c r="AI845" s="165">
        <f>(VLOOKUP(B845,'P2 Origin'!$C$21:$M$176,5,0))*AH845</f>
        <v>0</v>
      </c>
      <c r="AJ845" s="166">
        <f t="shared" si="363"/>
        <v>22</v>
      </c>
      <c r="AK845" s="165">
        <f>(VLOOKUP(B845,'P2 Origin'!$C$21:$M$176,6,0))*AJ845</f>
        <v>0</v>
      </c>
      <c r="AL845" s="166">
        <f t="shared" si="376"/>
        <v>0</v>
      </c>
      <c r="AM845" s="165">
        <f>(VLOOKUP($B845,'P2 Origin'!$C$21:$M$176,7,0))*AL845</f>
        <v>0</v>
      </c>
      <c r="AN845" s="166">
        <f t="shared" si="377"/>
        <v>0</v>
      </c>
      <c r="AO845" s="165">
        <f>(VLOOKUP($B845,'P2 Origin'!$C$21:$M$176,8,0))*AN845</f>
        <v>0</v>
      </c>
      <c r="AP845" s="166">
        <f t="shared" si="378"/>
        <v>0</v>
      </c>
      <c r="AQ845" s="165">
        <f>(VLOOKUP($B845,'P2 Origin'!$C$21:$M$176,9,0))*AP845</f>
        <v>0</v>
      </c>
      <c r="AR845" s="155">
        <f t="shared" si="379"/>
        <v>1</v>
      </c>
      <c r="AS845" s="164">
        <f>(VLOOKUP(B845,'P2 Origin'!$C$21:$M$176,10,0))*K845</f>
        <v>0</v>
      </c>
      <c r="AT845" s="164">
        <f>(VLOOKUP(B845,'P2 Origin'!$C$21:$M$176,11,0))*J845</f>
        <v>0</v>
      </c>
      <c r="AU845" s="167">
        <v>22</v>
      </c>
      <c r="AV845" s="168">
        <v>22</v>
      </c>
      <c r="AW845" s="169">
        <v>0</v>
      </c>
      <c r="AX845" s="170">
        <f>IF(AU845&gt;=0.1,'P3 Bureaumarge zee- en luchtvr.'!$D$12,0)</f>
        <v>0</v>
      </c>
      <c r="AY845" s="163">
        <f t="shared" si="380"/>
        <v>0</v>
      </c>
      <c r="AZ845" s="157" t="str">
        <f>VLOOKUP(D845,'P4 Destination'!$C$21:$O$176,13,0)</f>
        <v>EUR</v>
      </c>
      <c r="BA845" s="164">
        <f t="shared" si="381"/>
        <v>0</v>
      </c>
      <c r="BB845" s="171">
        <f>IF(AU845&gt;0.1,(VLOOKUP(D845,'P4 Destination'!$C$21:$M$176,3,0))*I845,0)</f>
        <v>0</v>
      </c>
      <c r="BC845" s="172">
        <f t="shared" si="382"/>
        <v>0</v>
      </c>
      <c r="BD845" s="171">
        <f>(VLOOKUP($D845,'P4 Destination'!$C$21:$M$176,4,0))*BC845</f>
        <v>0</v>
      </c>
      <c r="BE845" s="172">
        <f t="shared" si="383"/>
        <v>0</v>
      </c>
      <c r="BF845" s="171">
        <f>(VLOOKUP($D845,'P4 Destination'!$C$21:$M$176,5,0))*BE845</f>
        <v>0</v>
      </c>
      <c r="BG845" s="172">
        <f t="shared" si="384"/>
        <v>22</v>
      </c>
      <c r="BH845" s="171">
        <f>(VLOOKUP($D845,'P4 Destination'!$C$21:$M$176,6,0))*BG845</f>
        <v>0</v>
      </c>
      <c r="BI845" s="172">
        <f t="shared" si="385"/>
        <v>0</v>
      </c>
      <c r="BJ845" s="171">
        <f>(VLOOKUP($D845,'P4 Destination'!$C$21:$M$176,7,0))*BI845</f>
        <v>0</v>
      </c>
      <c r="BK845" s="172">
        <f t="shared" si="386"/>
        <v>0</v>
      </c>
      <c r="BL845" s="171">
        <f>(VLOOKUP($D845,'P4 Destination'!$C$21:$M$176,8,0))*BK845</f>
        <v>0</v>
      </c>
      <c r="BM845" s="172">
        <f t="shared" si="387"/>
        <v>0</v>
      </c>
      <c r="BN845" s="171">
        <f>(VLOOKUP($D845,'P4 Destination'!$C$21:$M$176,9,0))*BM845</f>
        <v>0</v>
      </c>
      <c r="BO845" s="154">
        <f t="shared" si="388"/>
        <v>1</v>
      </c>
      <c r="BP845" s="171">
        <f>(VLOOKUP(D845,'P4 Destination'!$C$21:$M$176,10,0))*K845</f>
        <v>0</v>
      </c>
      <c r="BQ845" s="171">
        <f>(VLOOKUP(D845,'P4 Destination'!$C$21:$M$176,11,0))*J845</f>
        <v>0</v>
      </c>
      <c r="BR845" s="173">
        <f t="shared" si="389"/>
        <v>0</v>
      </c>
      <c r="BS845" s="173">
        <f>(AV845*2500)*'P6 Verzekering'!$E$11</f>
        <v>0</v>
      </c>
      <c r="BT845" s="173">
        <f>(AW845*2500)*'P6 Verzekering'!$E$12</f>
        <v>0</v>
      </c>
      <c r="BU845" s="173">
        <f>(L845*2500)*'P6 Verzekering'!$E$13</f>
        <v>0</v>
      </c>
      <c r="BV845" s="173">
        <f t="shared" si="390"/>
        <v>0</v>
      </c>
      <c r="BW845"/>
      <c r="BX845"/>
    </row>
    <row r="846" spans="1:76">
      <c r="A846" s="152" t="s">
        <v>2642</v>
      </c>
      <c r="B846" s="152" t="s">
        <v>387</v>
      </c>
      <c r="C846" s="152" t="s">
        <v>386</v>
      </c>
      <c r="D846" s="152" t="s">
        <v>219</v>
      </c>
      <c r="E846" s="152" t="s">
        <v>219</v>
      </c>
      <c r="F846" s="153">
        <f t="shared" si="364"/>
        <v>14</v>
      </c>
      <c r="G846" s="154">
        <v>1</v>
      </c>
      <c r="H846" s="154">
        <f>IFERROR(VLOOKUP(B846,'P2 Origin'!$C$21:$Q$176,15,FALSE),0)</f>
        <v>1</v>
      </c>
      <c r="I846" s="154">
        <f>IFERROR(VLOOKUP(D846,'P4 Destination'!$C$21:$Q$176,15,FALSE),0)</f>
        <v>0</v>
      </c>
      <c r="J846" s="155">
        <v>1</v>
      </c>
      <c r="K846" s="155"/>
      <c r="L846" s="156">
        <v>0</v>
      </c>
      <c r="M846" s="155">
        <v>0</v>
      </c>
      <c r="N846" s="155">
        <v>0</v>
      </c>
      <c r="O846" s="157">
        <f t="shared" si="365"/>
        <v>0</v>
      </c>
      <c r="P846" s="158">
        <f t="shared" si="366"/>
        <v>0</v>
      </c>
      <c r="Q846" s="159">
        <f>IFERROR(VLOOKUP(N846,'P1 Intra-Europees'!$A$15:$H$25,3,0),0)*P846</f>
        <v>0</v>
      </c>
      <c r="R846" s="160">
        <f t="shared" si="367"/>
        <v>0</v>
      </c>
      <c r="S846" s="159">
        <f>IFERROR(VLOOKUP(N846,'P1 Intra-Europees'!$A$15:$H$25,4,0),0)*R846</f>
        <v>0</v>
      </c>
      <c r="T846" s="160">
        <f t="shared" si="368"/>
        <v>0</v>
      </c>
      <c r="U846" s="159">
        <f>IFERROR(VLOOKUP(N846,'P1 Intra-Europees'!$A$15:$H$25,5,0),0)*T846</f>
        <v>0</v>
      </c>
      <c r="V846" s="160">
        <f t="shared" si="369"/>
        <v>0</v>
      </c>
      <c r="W846" s="159">
        <f>IFERROR(VLOOKUP(N846,'P1 Intra-Europees'!$A$15:$H$25,6,0),0)*V846</f>
        <v>0</v>
      </c>
      <c r="X846" s="160">
        <f t="shared" si="370"/>
        <v>0</v>
      </c>
      <c r="Y846" s="159">
        <f>IFERROR(VLOOKUP(N846,'P1 Intra-Europees'!$A$15:$H$25,7,0),0)*X846</f>
        <v>0</v>
      </c>
      <c r="Z846" s="161">
        <f t="shared" si="371"/>
        <v>0</v>
      </c>
      <c r="AA846" s="162">
        <f>IFERROR(VLOOKUP(N846,'P1 Intra-Europees'!$A$15:$H$25,8,0),0)*Z846</f>
        <v>0</v>
      </c>
      <c r="AB846" s="163">
        <f t="shared" si="372"/>
        <v>0</v>
      </c>
      <c r="AC846" s="157" t="str">
        <f>VLOOKUP(B846,'P2 Origin'!$C$21:$O$176,13,0)</f>
        <v>USD</v>
      </c>
      <c r="AD846" s="164">
        <f t="shared" si="373"/>
        <v>0</v>
      </c>
      <c r="AE846" s="165">
        <f>IF(AU846&gt;0.1,VLOOKUP(B846,'P2 Origin'!$C$21:$M$176,3,0)*H846,0)</f>
        <v>0</v>
      </c>
      <c r="AF846" s="166">
        <f t="shared" si="374"/>
        <v>0</v>
      </c>
      <c r="AG846" s="165">
        <f>(VLOOKUP(B846,'P2 Origin'!$C$21:$M$176,4,0))*AF846</f>
        <v>0</v>
      </c>
      <c r="AH846" s="166">
        <f t="shared" si="375"/>
        <v>14</v>
      </c>
      <c r="AI846" s="165">
        <f>(VLOOKUP(B846,'P2 Origin'!$C$21:$M$176,5,0))*AH846</f>
        <v>0</v>
      </c>
      <c r="AJ846" s="166">
        <f t="shared" si="363"/>
        <v>0</v>
      </c>
      <c r="AK846" s="165">
        <f>(VLOOKUP(B846,'P2 Origin'!$C$21:$M$176,6,0))*AJ846</f>
        <v>0</v>
      </c>
      <c r="AL846" s="166">
        <f t="shared" si="376"/>
        <v>0</v>
      </c>
      <c r="AM846" s="165">
        <f>(VLOOKUP($B846,'P2 Origin'!$C$21:$M$176,7,0))*AL846</f>
        <v>0</v>
      </c>
      <c r="AN846" s="166">
        <f t="shared" si="377"/>
        <v>0</v>
      </c>
      <c r="AO846" s="165">
        <f>(VLOOKUP($B846,'P2 Origin'!$C$21:$M$176,8,0))*AN846</f>
        <v>0</v>
      </c>
      <c r="AP846" s="166">
        <f t="shared" si="378"/>
        <v>0</v>
      </c>
      <c r="AQ846" s="165">
        <f>(VLOOKUP($B846,'P2 Origin'!$C$21:$M$176,9,0))*AP846</f>
        <v>0</v>
      </c>
      <c r="AR846" s="155">
        <f t="shared" si="379"/>
        <v>1</v>
      </c>
      <c r="AS846" s="164">
        <f>(VLOOKUP(B846,'P2 Origin'!$C$21:$M$176,10,0))*K846</f>
        <v>0</v>
      </c>
      <c r="AT846" s="164">
        <f>(VLOOKUP(B846,'P2 Origin'!$C$21:$M$176,11,0))*J846</f>
        <v>0</v>
      </c>
      <c r="AU846" s="167">
        <v>14</v>
      </c>
      <c r="AV846" s="168">
        <v>14</v>
      </c>
      <c r="AW846" s="169">
        <v>0</v>
      </c>
      <c r="AX846" s="170">
        <f>IF(AU846&gt;=0.1,'P3 Bureaumarge zee- en luchtvr.'!$D$12,0)</f>
        <v>0</v>
      </c>
      <c r="AY846" s="163">
        <f t="shared" si="380"/>
        <v>0</v>
      </c>
      <c r="AZ846" s="157" t="str">
        <f>VLOOKUP(D846,'P4 Destination'!$C$21:$O$176,13,0)</f>
        <v>EUR</v>
      </c>
      <c r="BA846" s="164">
        <f t="shared" si="381"/>
        <v>0</v>
      </c>
      <c r="BB846" s="171">
        <f>IF(AU846&gt;0.1,(VLOOKUP(D846,'P4 Destination'!$C$21:$M$176,3,0))*I846,0)</f>
        <v>0</v>
      </c>
      <c r="BC846" s="172">
        <f t="shared" si="382"/>
        <v>0</v>
      </c>
      <c r="BD846" s="171">
        <f>(VLOOKUP($D846,'P4 Destination'!$C$21:$M$176,4,0))*BC846</f>
        <v>0</v>
      </c>
      <c r="BE846" s="172">
        <f t="shared" si="383"/>
        <v>14</v>
      </c>
      <c r="BF846" s="171">
        <f>(VLOOKUP($D846,'P4 Destination'!$C$21:$M$176,5,0))*BE846</f>
        <v>0</v>
      </c>
      <c r="BG846" s="172">
        <f t="shared" si="384"/>
        <v>0</v>
      </c>
      <c r="BH846" s="171">
        <f>(VLOOKUP($D846,'P4 Destination'!$C$21:$M$176,6,0))*BG846</f>
        <v>0</v>
      </c>
      <c r="BI846" s="172">
        <f t="shared" si="385"/>
        <v>0</v>
      </c>
      <c r="BJ846" s="171">
        <f>(VLOOKUP($D846,'P4 Destination'!$C$21:$M$176,7,0))*BI846</f>
        <v>0</v>
      </c>
      <c r="BK846" s="172">
        <f t="shared" si="386"/>
        <v>0</v>
      </c>
      <c r="BL846" s="171">
        <f>(VLOOKUP($D846,'P4 Destination'!$C$21:$M$176,8,0))*BK846</f>
        <v>0</v>
      </c>
      <c r="BM846" s="172">
        <f t="shared" si="387"/>
        <v>0</v>
      </c>
      <c r="BN846" s="171">
        <f>(VLOOKUP($D846,'P4 Destination'!$C$21:$M$176,9,0))*BM846</f>
        <v>0</v>
      </c>
      <c r="BO846" s="154">
        <f t="shared" si="388"/>
        <v>1</v>
      </c>
      <c r="BP846" s="171">
        <f>(VLOOKUP(D846,'P4 Destination'!$C$21:$M$176,10,0))*K846</f>
        <v>0</v>
      </c>
      <c r="BQ846" s="171">
        <f>(VLOOKUP(D846,'P4 Destination'!$C$21:$M$176,11,0))*J846</f>
        <v>0</v>
      </c>
      <c r="BR846" s="173">
        <f t="shared" si="389"/>
        <v>0</v>
      </c>
      <c r="BS846" s="173">
        <f>(AV846*2500)*'P6 Verzekering'!$E$11</f>
        <v>0</v>
      </c>
      <c r="BT846" s="173">
        <f>(AW846*2500)*'P6 Verzekering'!$E$12</f>
        <v>0</v>
      </c>
      <c r="BU846" s="173">
        <f>(L846*2500)*'P6 Verzekering'!$E$13</f>
        <v>0</v>
      </c>
      <c r="BV846" s="173">
        <f t="shared" si="390"/>
        <v>0</v>
      </c>
      <c r="BW846"/>
      <c r="BX846"/>
    </row>
    <row r="847" spans="1:76">
      <c r="A847" s="152" t="s">
        <v>2643</v>
      </c>
      <c r="B847" s="152" t="s">
        <v>170</v>
      </c>
      <c r="C847" s="152" t="s">
        <v>169</v>
      </c>
      <c r="D847" s="152" t="s">
        <v>444</v>
      </c>
      <c r="E847" s="152" t="s">
        <v>443</v>
      </c>
      <c r="F847" s="153">
        <f t="shared" si="364"/>
        <v>31</v>
      </c>
      <c r="G847" s="154">
        <v>1</v>
      </c>
      <c r="H847" s="154">
        <f>IFERROR(VLOOKUP(B847,'P2 Origin'!$C$21:$Q$176,15,FALSE),0)</f>
        <v>1</v>
      </c>
      <c r="I847" s="154">
        <f>IFERROR(VLOOKUP(D847,'P4 Destination'!$C$21:$Q$176,15,FALSE),0)</f>
        <v>1</v>
      </c>
      <c r="J847" s="155"/>
      <c r="K847" s="155">
        <v>1</v>
      </c>
      <c r="L847" s="156">
        <v>0</v>
      </c>
      <c r="M847" s="155">
        <v>0</v>
      </c>
      <c r="N847" s="155">
        <v>0</v>
      </c>
      <c r="O847" s="157">
        <f t="shared" si="365"/>
        <v>0</v>
      </c>
      <c r="P847" s="158">
        <f t="shared" si="366"/>
        <v>0</v>
      </c>
      <c r="Q847" s="159">
        <f>IFERROR(VLOOKUP(N847,'P1 Intra-Europees'!$A$15:$H$25,3,0),0)*P847</f>
        <v>0</v>
      </c>
      <c r="R847" s="160">
        <f t="shared" si="367"/>
        <v>0</v>
      </c>
      <c r="S847" s="159">
        <f>IFERROR(VLOOKUP(N847,'P1 Intra-Europees'!$A$15:$H$25,4,0),0)*R847</f>
        <v>0</v>
      </c>
      <c r="T847" s="160">
        <f t="shared" si="368"/>
        <v>0</v>
      </c>
      <c r="U847" s="159">
        <f>IFERROR(VLOOKUP(N847,'P1 Intra-Europees'!$A$15:$H$25,5,0),0)*T847</f>
        <v>0</v>
      </c>
      <c r="V847" s="160">
        <f t="shared" si="369"/>
        <v>0</v>
      </c>
      <c r="W847" s="159">
        <f>IFERROR(VLOOKUP(N847,'P1 Intra-Europees'!$A$15:$H$25,6,0),0)*V847</f>
        <v>0</v>
      </c>
      <c r="X847" s="160">
        <f t="shared" si="370"/>
        <v>0</v>
      </c>
      <c r="Y847" s="159">
        <f>IFERROR(VLOOKUP(N847,'P1 Intra-Europees'!$A$15:$H$25,7,0),0)*X847</f>
        <v>0</v>
      </c>
      <c r="Z847" s="161">
        <f t="shared" si="371"/>
        <v>0</v>
      </c>
      <c r="AA847" s="162">
        <f>IFERROR(VLOOKUP(N847,'P1 Intra-Europees'!$A$15:$H$25,8,0),0)*Z847</f>
        <v>0</v>
      </c>
      <c r="AB847" s="163">
        <f t="shared" si="372"/>
        <v>0</v>
      </c>
      <c r="AC847" s="157" t="str">
        <f>VLOOKUP(B847,'P2 Origin'!$C$21:$O$176,13,0)</f>
        <v>EUR</v>
      </c>
      <c r="AD847" s="164">
        <f t="shared" si="373"/>
        <v>0</v>
      </c>
      <c r="AE847" s="165">
        <f>IF(AU847&gt;0.1,VLOOKUP(B847,'P2 Origin'!$C$21:$M$176,3,0)*H847,0)</f>
        <v>0</v>
      </c>
      <c r="AF847" s="166">
        <f t="shared" si="374"/>
        <v>0</v>
      </c>
      <c r="AG847" s="165">
        <f>(VLOOKUP(B847,'P2 Origin'!$C$21:$M$176,4,0))*AF847</f>
        <v>0</v>
      </c>
      <c r="AH847" s="166">
        <f t="shared" si="375"/>
        <v>0</v>
      </c>
      <c r="AI847" s="165">
        <f>(VLOOKUP(B847,'P2 Origin'!$C$21:$M$176,5,0))*AH847</f>
        <v>0</v>
      </c>
      <c r="AJ847" s="166">
        <f t="shared" ref="AJ847:AJ910" si="391">IF(AND(AU847&gt;=16,AU847&lt;=25.99),$AU847,0)</f>
        <v>0</v>
      </c>
      <c r="AK847" s="165">
        <f>(VLOOKUP(B847,'P2 Origin'!$C$21:$M$176,6,0))*AJ847</f>
        <v>0</v>
      </c>
      <c r="AL847" s="166">
        <f t="shared" si="376"/>
        <v>31</v>
      </c>
      <c r="AM847" s="165">
        <f>(VLOOKUP($B847,'P2 Origin'!$C$21:$M$176,7,0))*AL847</f>
        <v>0</v>
      </c>
      <c r="AN847" s="166">
        <f t="shared" si="377"/>
        <v>0</v>
      </c>
      <c r="AO847" s="165">
        <f>(VLOOKUP($B847,'P2 Origin'!$C$21:$M$176,8,0))*AN847</f>
        <v>0</v>
      </c>
      <c r="AP847" s="166">
        <f t="shared" si="378"/>
        <v>0</v>
      </c>
      <c r="AQ847" s="165">
        <f>(VLOOKUP($B847,'P2 Origin'!$C$21:$M$176,9,0))*AP847</f>
        <v>0</v>
      </c>
      <c r="AR847" s="155">
        <f t="shared" si="379"/>
        <v>1</v>
      </c>
      <c r="AS847" s="164">
        <f>(VLOOKUP(B847,'P2 Origin'!$C$21:$M$176,10,0))*K847</f>
        <v>0</v>
      </c>
      <c r="AT847" s="164">
        <f>(VLOOKUP(B847,'P2 Origin'!$C$21:$M$176,11,0))*J847</f>
        <v>0</v>
      </c>
      <c r="AU847" s="167">
        <v>31</v>
      </c>
      <c r="AV847" s="168">
        <v>31</v>
      </c>
      <c r="AW847" s="169">
        <v>0</v>
      </c>
      <c r="AX847" s="170">
        <f>IF(AU847&gt;=0.1,'P3 Bureaumarge zee- en luchtvr.'!$D$12,0)</f>
        <v>0</v>
      </c>
      <c r="AY847" s="163">
        <f t="shared" si="380"/>
        <v>0</v>
      </c>
      <c r="AZ847" s="157" t="str">
        <f>VLOOKUP(D847,'P4 Destination'!$C$21:$O$176,13,0)</f>
        <v>USD</v>
      </c>
      <c r="BA847" s="164">
        <f t="shared" si="381"/>
        <v>0</v>
      </c>
      <c r="BB847" s="171">
        <f>IF(AU847&gt;0.1,(VLOOKUP(D847,'P4 Destination'!$C$21:$M$176,3,0))*I847,0)</f>
        <v>0</v>
      </c>
      <c r="BC847" s="172">
        <f t="shared" si="382"/>
        <v>0</v>
      </c>
      <c r="BD847" s="171">
        <f>(VLOOKUP($D847,'P4 Destination'!$C$21:$M$176,4,0))*BC847</f>
        <v>0</v>
      </c>
      <c r="BE847" s="172">
        <f t="shared" si="383"/>
        <v>0</v>
      </c>
      <c r="BF847" s="171">
        <f>(VLOOKUP($D847,'P4 Destination'!$C$21:$M$176,5,0))*BE847</f>
        <v>0</v>
      </c>
      <c r="BG847" s="172">
        <f t="shared" si="384"/>
        <v>0</v>
      </c>
      <c r="BH847" s="171">
        <f>(VLOOKUP($D847,'P4 Destination'!$C$21:$M$176,6,0))*BG847</f>
        <v>0</v>
      </c>
      <c r="BI847" s="172">
        <f t="shared" si="385"/>
        <v>31</v>
      </c>
      <c r="BJ847" s="171">
        <f>(VLOOKUP($D847,'P4 Destination'!$C$21:$M$176,7,0))*BI847</f>
        <v>0</v>
      </c>
      <c r="BK847" s="172">
        <f t="shared" si="386"/>
        <v>0</v>
      </c>
      <c r="BL847" s="171">
        <f>(VLOOKUP($D847,'P4 Destination'!$C$21:$M$176,8,0))*BK847</f>
        <v>0</v>
      </c>
      <c r="BM847" s="172">
        <f t="shared" si="387"/>
        <v>0</v>
      </c>
      <c r="BN847" s="171">
        <f>(VLOOKUP($D847,'P4 Destination'!$C$21:$M$176,9,0))*BM847</f>
        <v>0</v>
      </c>
      <c r="BO847" s="154">
        <f t="shared" si="388"/>
        <v>1</v>
      </c>
      <c r="BP847" s="171">
        <f>(VLOOKUP(D847,'P4 Destination'!$C$21:$M$176,10,0))*K847</f>
        <v>0</v>
      </c>
      <c r="BQ847" s="171">
        <f>(VLOOKUP(D847,'P4 Destination'!$C$21:$M$176,11,0))*J847</f>
        <v>0</v>
      </c>
      <c r="BR847" s="173">
        <f t="shared" si="389"/>
        <v>0</v>
      </c>
      <c r="BS847" s="173">
        <f>(AV847*2500)*'P6 Verzekering'!$E$11</f>
        <v>0</v>
      </c>
      <c r="BT847" s="173">
        <f>(AW847*2500)*'P6 Verzekering'!$E$12</f>
        <v>0</v>
      </c>
      <c r="BU847" s="173">
        <f>(L847*2500)*'P6 Verzekering'!$E$13</f>
        <v>0</v>
      </c>
      <c r="BV847" s="173">
        <f t="shared" si="390"/>
        <v>0</v>
      </c>
      <c r="BW847"/>
      <c r="BX847"/>
    </row>
    <row r="848" spans="1:76">
      <c r="A848" s="152" t="s">
        <v>2650</v>
      </c>
      <c r="B848" s="152" t="s">
        <v>271</v>
      </c>
      <c r="C848" s="152" t="s">
        <v>270</v>
      </c>
      <c r="D848" s="152" t="s">
        <v>281</v>
      </c>
      <c r="E848" s="152" t="s">
        <v>538</v>
      </c>
      <c r="F848" s="153">
        <f t="shared" si="364"/>
        <v>2</v>
      </c>
      <c r="G848" s="154">
        <v>1</v>
      </c>
      <c r="H848" s="154">
        <f>IFERROR(VLOOKUP(B848,'P2 Origin'!$C$21:$Q$176,15,FALSE),0)</f>
        <v>0</v>
      </c>
      <c r="I848" s="154">
        <f>IFERROR(VLOOKUP(D848,'P4 Destination'!$C$21:$Q$176,15,FALSE),0)</f>
        <v>0</v>
      </c>
      <c r="J848" s="155">
        <v>1</v>
      </c>
      <c r="K848" s="155"/>
      <c r="L848" s="156">
        <v>0</v>
      </c>
      <c r="M848" s="155">
        <v>0</v>
      </c>
      <c r="N848" s="155">
        <v>0</v>
      </c>
      <c r="O848" s="157">
        <f t="shared" si="365"/>
        <v>0</v>
      </c>
      <c r="P848" s="158">
        <f t="shared" si="366"/>
        <v>0</v>
      </c>
      <c r="Q848" s="159">
        <f>IFERROR(VLOOKUP(N848,'P1 Intra-Europees'!$A$15:$H$25,3,0),0)*P848</f>
        <v>0</v>
      </c>
      <c r="R848" s="160">
        <f t="shared" si="367"/>
        <v>0</v>
      </c>
      <c r="S848" s="159">
        <f>IFERROR(VLOOKUP(N848,'P1 Intra-Europees'!$A$15:$H$25,4,0),0)*R848</f>
        <v>0</v>
      </c>
      <c r="T848" s="160">
        <f t="shared" si="368"/>
        <v>0</v>
      </c>
      <c r="U848" s="159">
        <f>IFERROR(VLOOKUP(N848,'P1 Intra-Europees'!$A$15:$H$25,5,0),0)*T848</f>
        <v>0</v>
      </c>
      <c r="V848" s="160">
        <f t="shared" si="369"/>
        <v>0</v>
      </c>
      <c r="W848" s="159">
        <f>IFERROR(VLOOKUP(N848,'P1 Intra-Europees'!$A$15:$H$25,6,0),0)*V848</f>
        <v>0</v>
      </c>
      <c r="X848" s="160">
        <f t="shared" si="370"/>
        <v>0</v>
      </c>
      <c r="Y848" s="159">
        <f>IFERROR(VLOOKUP(N848,'P1 Intra-Europees'!$A$15:$H$25,7,0),0)*X848</f>
        <v>0</v>
      </c>
      <c r="Z848" s="161">
        <f t="shared" si="371"/>
        <v>0</v>
      </c>
      <c r="AA848" s="162">
        <f>IFERROR(VLOOKUP(N848,'P1 Intra-Europees'!$A$15:$H$25,8,0),0)*Z848</f>
        <v>0</v>
      </c>
      <c r="AB848" s="163">
        <f t="shared" si="372"/>
        <v>0</v>
      </c>
      <c r="AC848" s="157" t="str">
        <f>VLOOKUP(B848,'P2 Origin'!$C$21:$O$176,13,0)</f>
        <v>USD</v>
      </c>
      <c r="AD848" s="164">
        <f t="shared" si="373"/>
        <v>0</v>
      </c>
      <c r="AE848" s="165">
        <f>IF(AU848&gt;0.1,VLOOKUP(B848,'P2 Origin'!$C$21:$M$176,3,0)*H848,0)</f>
        <v>0</v>
      </c>
      <c r="AF848" s="166">
        <f t="shared" si="374"/>
        <v>2</v>
      </c>
      <c r="AG848" s="165">
        <f>(VLOOKUP(B848,'P2 Origin'!$C$21:$M$176,4,0))*AF848</f>
        <v>0</v>
      </c>
      <c r="AH848" s="166">
        <f t="shared" si="375"/>
        <v>0</v>
      </c>
      <c r="AI848" s="165">
        <f>(VLOOKUP(B848,'P2 Origin'!$C$21:$M$176,5,0))*AH848</f>
        <v>0</v>
      </c>
      <c r="AJ848" s="166">
        <f t="shared" si="391"/>
        <v>0</v>
      </c>
      <c r="AK848" s="165">
        <f>(VLOOKUP(B848,'P2 Origin'!$C$21:$M$176,6,0))*AJ848</f>
        <v>0</v>
      </c>
      <c r="AL848" s="166">
        <f t="shared" si="376"/>
        <v>0</v>
      </c>
      <c r="AM848" s="165">
        <f>(VLOOKUP($B848,'P2 Origin'!$C$21:$M$176,7,0))*AL848</f>
        <v>0</v>
      </c>
      <c r="AN848" s="166">
        <f t="shared" si="377"/>
        <v>0</v>
      </c>
      <c r="AO848" s="165">
        <f>(VLOOKUP($B848,'P2 Origin'!$C$21:$M$176,8,0))*AN848</f>
        <v>0</v>
      </c>
      <c r="AP848" s="166">
        <f t="shared" si="378"/>
        <v>0</v>
      </c>
      <c r="AQ848" s="165">
        <f>(VLOOKUP($B848,'P2 Origin'!$C$21:$M$176,9,0))*AP848</f>
        <v>0</v>
      </c>
      <c r="AR848" s="155">
        <f t="shared" si="379"/>
        <v>1</v>
      </c>
      <c r="AS848" s="164">
        <f>(VLOOKUP(B848,'P2 Origin'!$C$21:$M$176,10,0))*K848</f>
        <v>0</v>
      </c>
      <c r="AT848" s="164">
        <f>(VLOOKUP(B848,'P2 Origin'!$C$21:$M$176,11,0))*J848</f>
        <v>0</v>
      </c>
      <c r="AU848" s="167">
        <v>2</v>
      </c>
      <c r="AV848" s="168">
        <v>2</v>
      </c>
      <c r="AW848" s="169">
        <v>0</v>
      </c>
      <c r="AX848" s="170">
        <f>IF(AU848&gt;=0.1,'P3 Bureaumarge zee- en luchtvr.'!$D$12,0)</f>
        <v>0</v>
      </c>
      <c r="AY848" s="163">
        <f t="shared" si="380"/>
        <v>0</v>
      </c>
      <c r="AZ848" s="157" t="str">
        <f>VLOOKUP(D848,'P4 Destination'!$C$21:$O$176,13,0)</f>
        <v>USD</v>
      </c>
      <c r="BA848" s="164">
        <f t="shared" si="381"/>
        <v>0</v>
      </c>
      <c r="BB848" s="171">
        <f>IF(AU848&gt;0.1,(VLOOKUP(D848,'P4 Destination'!$C$21:$M$176,3,0))*I848,0)</f>
        <v>0</v>
      </c>
      <c r="BC848" s="172">
        <f t="shared" si="382"/>
        <v>2</v>
      </c>
      <c r="BD848" s="171">
        <f>(VLOOKUP($D848,'P4 Destination'!$C$21:$M$176,4,0))*BC848</f>
        <v>0</v>
      </c>
      <c r="BE848" s="172">
        <f t="shared" si="383"/>
        <v>0</v>
      </c>
      <c r="BF848" s="171">
        <f>(VLOOKUP($D848,'P4 Destination'!$C$21:$M$176,5,0))*BE848</f>
        <v>0</v>
      </c>
      <c r="BG848" s="172">
        <f t="shared" si="384"/>
        <v>0</v>
      </c>
      <c r="BH848" s="171">
        <f>(VLOOKUP($D848,'P4 Destination'!$C$21:$M$176,6,0))*BG848</f>
        <v>0</v>
      </c>
      <c r="BI848" s="172">
        <f t="shared" si="385"/>
        <v>0</v>
      </c>
      <c r="BJ848" s="171">
        <f>(VLOOKUP($D848,'P4 Destination'!$C$21:$M$176,7,0))*BI848</f>
        <v>0</v>
      </c>
      <c r="BK848" s="172">
        <f t="shared" si="386"/>
        <v>0</v>
      </c>
      <c r="BL848" s="171">
        <f>(VLOOKUP($D848,'P4 Destination'!$C$21:$M$176,8,0))*BK848</f>
        <v>0</v>
      </c>
      <c r="BM848" s="172">
        <f t="shared" si="387"/>
        <v>0</v>
      </c>
      <c r="BN848" s="171">
        <f>(VLOOKUP($D848,'P4 Destination'!$C$21:$M$176,9,0))*BM848</f>
        <v>0</v>
      </c>
      <c r="BO848" s="154">
        <f t="shared" si="388"/>
        <v>1</v>
      </c>
      <c r="BP848" s="171">
        <f>(VLOOKUP(D848,'P4 Destination'!$C$21:$M$176,10,0))*K848</f>
        <v>0</v>
      </c>
      <c r="BQ848" s="171">
        <f>(VLOOKUP(D848,'P4 Destination'!$C$21:$M$176,11,0))*J848</f>
        <v>0</v>
      </c>
      <c r="BR848" s="173">
        <f t="shared" si="389"/>
        <v>0</v>
      </c>
      <c r="BS848" s="173">
        <f>(AV848*2500)*'P6 Verzekering'!$E$11</f>
        <v>0</v>
      </c>
      <c r="BT848" s="173">
        <f>(AW848*2500)*'P6 Verzekering'!$E$12</f>
        <v>0</v>
      </c>
      <c r="BU848" s="173">
        <f>(L848*2500)*'P6 Verzekering'!$E$13</f>
        <v>0</v>
      </c>
      <c r="BV848" s="173">
        <f t="shared" si="390"/>
        <v>0</v>
      </c>
      <c r="BW848"/>
      <c r="BX848"/>
    </row>
    <row r="849" spans="1:76" ht="14.45" customHeight="1">
      <c r="A849" s="152" t="s">
        <v>2653</v>
      </c>
      <c r="B849" s="152" t="s">
        <v>271</v>
      </c>
      <c r="C849" s="152" t="s">
        <v>270</v>
      </c>
      <c r="D849" s="152" t="s">
        <v>219</v>
      </c>
      <c r="E849" s="152" t="s">
        <v>219</v>
      </c>
      <c r="F849" s="153">
        <f t="shared" si="364"/>
        <v>28</v>
      </c>
      <c r="G849" s="154">
        <v>1</v>
      </c>
      <c r="H849" s="154">
        <f>IFERROR(VLOOKUP(B849,'P2 Origin'!$C$21:$Q$176,15,FALSE),0)</f>
        <v>0</v>
      </c>
      <c r="I849" s="154">
        <f>IFERROR(VLOOKUP(D849,'P4 Destination'!$C$21:$Q$176,15,FALSE),0)</f>
        <v>0</v>
      </c>
      <c r="J849" s="155">
        <v>1</v>
      </c>
      <c r="K849" s="155"/>
      <c r="L849" s="156">
        <v>0</v>
      </c>
      <c r="M849" s="155">
        <v>0</v>
      </c>
      <c r="N849" s="155">
        <v>0</v>
      </c>
      <c r="O849" s="157">
        <f t="shared" si="365"/>
        <v>0</v>
      </c>
      <c r="P849" s="158">
        <f t="shared" si="366"/>
        <v>0</v>
      </c>
      <c r="Q849" s="159">
        <f>IFERROR(VLOOKUP(N849,'P1 Intra-Europees'!$A$15:$H$25,3,0),0)*P849</f>
        <v>0</v>
      </c>
      <c r="R849" s="160">
        <f t="shared" si="367"/>
        <v>0</v>
      </c>
      <c r="S849" s="159">
        <f>IFERROR(VLOOKUP(N849,'P1 Intra-Europees'!$A$15:$H$25,4,0),0)*R849</f>
        <v>0</v>
      </c>
      <c r="T849" s="160">
        <f t="shared" si="368"/>
        <v>0</v>
      </c>
      <c r="U849" s="159">
        <f>IFERROR(VLOOKUP(N849,'P1 Intra-Europees'!$A$15:$H$25,5,0),0)*T849</f>
        <v>0</v>
      </c>
      <c r="V849" s="160">
        <f t="shared" si="369"/>
        <v>0</v>
      </c>
      <c r="W849" s="159">
        <f>IFERROR(VLOOKUP(N849,'P1 Intra-Europees'!$A$15:$H$25,6,0),0)*V849</f>
        <v>0</v>
      </c>
      <c r="X849" s="160">
        <f t="shared" si="370"/>
        <v>0</v>
      </c>
      <c r="Y849" s="159">
        <f>IFERROR(VLOOKUP(N849,'P1 Intra-Europees'!$A$15:$H$25,7,0),0)*X849</f>
        <v>0</v>
      </c>
      <c r="Z849" s="161">
        <f t="shared" si="371"/>
        <v>0</v>
      </c>
      <c r="AA849" s="162">
        <f>IFERROR(VLOOKUP(N849,'P1 Intra-Europees'!$A$15:$H$25,8,0),0)*Z849</f>
        <v>0</v>
      </c>
      <c r="AB849" s="163">
        <f t="shared" si="372"/>
        <v>0</v>
      </c>
      <c r="AC849" s="157" t="str">
        <f>VLOOKUP(B849,'P2 Origin'!$C$21:$O$176,13,0)</f>
        <v>USD</v>
      </c>
      <c r="AD849" s="164">
        <f t="shared" si="373"/>
        <v>0</v>
      </c>
      <c r="AE849" s="165">
        <f>IF(AU849&gt;0.1,VLOOKUP(B849,'P2 Origin'!$C$21:$M$176,3,0)*H849,0)</f>
        <v>0</v>
      </c>
      <c r="AF849" s="166">
        <f t="shared" si="374"/>
        <v>0</v>
      </c>
      <c r="AG849" s="165">
        <f>(VLOOKUP(B849,'P2 Origin'!$C$21:$M$176,4,0))*AF849</f>
        <v>0</v>
      </c>
      <c r="AH849" s="166">
        <f t="shared" si="375"/>
        <v>0</v>
      </c>
      <c r="AI849" s="165">
        <f>(VLOOKUP(B849,'P2 Origin'!$C$21:$M$176,5,0))*AH849</f>
        <v>0</v>
      </c>
      <c r="AJ849" s="166">
        <f t="shared" si="391"/>
        <v>0</v>
      </c>
      <c r="AK849" s="165">
        <f>(VLOOKUP(B849,'P2 Origin'!$C$21:$M$176,6,0))*AJ849</f>
        <v>0</v>
      </c>
      <c r="AL849" s="166">
        <f t="shared" si="376"/>
        <v>28</v>
      </c>
      <c r="AM849" s="165">
        <f>(VLOOKUP($B849,'P2 Origin'!$C$21:$M$176,7,0))*AL849</f>
        <v>0</v>
      </c>
      <c r="AN849" s="166">
        <f t="shared" si="377"/>
        <v>0</v>
      </c>
      <c r="AO849" s="165">
        <f>(VLOOKUP($B849,'P2 Origin'!$C$21:$M$176,8,0))*AN849</f>
        <v>0</v>
      </c>
      <c r="AP849" s="166">
        <f t="shared" si="378"/>
        <v>0</v>
      </c>
      <c r="AQ849" s="165">
        <f>(VLOOKUP($B849,'P2 Origin'!$C$21:$M$176,9,0))*AP849</f>
        <v>0</v>
      </c>
      <c r="AR849" s="155">
        <f t="shared" si="379"/>
        <v>1</v>
      </c>
      <c r="AS849" s="164">
        <f>(VLOOKUP(B849,'P2 Origin'!$C$21:$M$176,10,0))*K849</f>
        <v>0</v>
      </c>
      <c r="AT849" s="164">
        <f>(VLOOKUP(B849,'P2 Origin'!$C$21:$M$176,11,0))*J849</f>
        <v>0</v>
      </c>
      <c r="AU849" s="167">
        <v>28</v>
      </c>
      <c r="AV849" s="168">
        <v>28</v>
      </c>
      <c r="AW849" s="169">
        <v>0</v>
      </c>
      <c r="AX849" s="170">
        <f>IF(AU849&gt;=0.1,'P3 Bureaumarge zee- en luchtvr.'!$D$12,0)</f>
        <v>0</v>
      </c>
      <c r="AY849" s="163">
        <f t="shared" si="380"/>
        <v>0</v>
      </c>
      <c r="AZ849" s="157" t="str">
        <f>VLOOKUP(D849,'P4 Destination'!$C$21:$O$176,13,0)</f>
        <v>EUR</v>
      </c>
      <c r="BA849" s="164">
        <f t="shared" si="381"/>
        <v>0</v>
      </c>
      <c r="BB849" s="171">
        <f>IF(AU849&gt;0.1,(VLOOKUP(D849,'P4 Destination'!$C$21:$M$176,3,0))*I849,0)</f>
        <v>0</v>
      </c>
      <c r="BC849" s="172">
        <f t="shared" si="382"/>
        <v>0</v>
      </c>
      <c r="BD849" s="171">
        <f>(VLOOKUP($D849,'P4 Destination'!$C$21:$M$176,4,0))*BC849</f>
        <v>0</v>
      </c>
      <c r="BE849" s="172">
        <f t="shared" si="383"/>
        <v>0</v>
      </c>
      <c r="BF849" s="171">
        <f>(VLOOKUP($D849,'P4 Destination'!$C$21:$M$176,5,0))*BE849</f>
        <v>0</v>
      </c>
      <c r="BG849" s="172">
        <f t="shared" si="384"/>
        <v>0</v>
      </c>
      <c r="BH849" s="171">
        <f>(VLOOKUP($D849,'P4 Destination'!$C$21:$M$176,6,0))*BG849</f>
        <v>0</v>
      </c>
      <c r="BI849" s="172">
        <f t="shared" si="385"/>
        <v>28</v>
      </c>
      <c r="BJ849" s="171">
        <f>(VLOOKUP($D849,'P4 Destination'!$C$21:$M$176,7,0))*BI849</f>
        <v>0</v>
      </c>
      <c r="BK849" s="172">
        <f t="shared" si="386"/>
        <v>0</v>
      </c>
      <c r="BL849" s="171">
        <f>(VLOOKUP($D849,'P4 Destination'!$C$21:$M$176,8,0))*BK849</f>
        <v>0</v>
      </c>
      <c r="BM849" s="172">
        <f t="shared" si="387"/>
        <v>0</v>
      </c>
      <c r="BN849" s="171">
        <f>(VLOOKUP($D849,'P4 Destination'!$C$21:$M$176,9,0))*BM849</f>
        <v>0</v>
      </c>
      <c r="BO849" s="154">
        <f t="shared" si="388"/>
        <v>1</v>
      </c>
      <c r="BP849" s="171">
        <f>(VLOOKUP(D849,'P4 Destination'!$C$21:$M$176,10,0))*K849</f>
        <v>0</v>
      </c>
      <c r="BQ849" s="171">
        <f>(VLOOKUP(D849,'P4 Destination'!$C$21:$M$176,11,0))*J849</f>
        <v>0</v>
      </c>
      <c r="BR849" s="173">
        <f t="shared" si="389"/>
        <v>0</v>
      </c>
      <c r="BS849" s="173">
        <f>(AV849*2500)*'P6 Verzekering'!$E$11</f>
        <v>0</v>
      </c>
      <c r="BT849" s="173">
        <f>(AW849*2500)*'P6 Verzekering'!$E$12</f>
        <v>0</v>
      </c>
      <c r="BU849" s="173">
        <f>(L849*2500)*'P6 Verzekering'!$E$13</f>
        <v>0</v>
      </c>
      <c r="BV849" s="173">
        <f t="shared" si="390"/>
        <v>0</v>
      </c>
      <c r="BW849"/>
      <c r="BX849"/>
    </row>
    <row r="850" spans="1:76">
      <c r="A850" s="152" t="s">
        <v>2655</v>
      </c>
      <c r="B850" s="152" t="s">
        <v>271</v>
      </c>
      <c r="C850" s="152" t="s">
        <v>270</v>
      </c>
      <c r="D850" s="152" t="s">
        <v>219</v>
      </c>
      <c r="E850" s="152" t="s">
        <v>219</v>
      </c>
      <c r="F850" s="153">
        <f t="shared" si="364"/>
        <v>30</v>
      </c>
      <c r="G850" s="154">
        <v>1</v>
      </c>
      <c r="H850" s="154">
        <f>IFERROR(VLOOKUP(B850,'P2 Origin'!$C$21:$Q$176,15,FALSE),0)</f>
        <v>0</v>
      </c>
      <c r="I850" s="154">
        <f>IFERROR(VLOOKUP(D850,'P4 Destination'!$C$21:$Q$176,15,FALSE),0)</f>
        <v>0</v>
      </c>
      <c r="J850" s="155">
        <v>1</v>
      </c>
      <c r="K850" s="155"/>
      <c r="L850" s="156">
        <v>0</v>
      </c>
      <c r="M850" s="155">
        <v>0</v>
      </c>
      <c r="N850" s="155">
        <v>0</v>
      </c>
      <c r="O850" s="157">
        <f t="shared" si="365"/>
        <v>0</v>
      </c>
      <c r="P850" s="158">
        <f t="shared" si="366"/>
        <v>0</v>
      </c>
      <c r="Q850" s="159">
        <f>IFERROR(VLOOKUP(N850,'P1 Intra-Europees'!$A$15:$H$25,3,0),0)*P850</f>
        <v>0</v>
      </c>
      <c r="R850" s="160">
        <f t="shared" si="367"/>
        <v>0</v>
      </c>
      <c r="S850" s="159">
        <f>IFERROR(VLOOKUP(N850,'P1 Intra-Europees'!$A$15:$H$25,4,0),0)*R850</f>
        <v>0</v>
      </c>
      <c r="T850" s="160">
        <f t="shared" si="368"/>
        <v>0</v>
      </c>
      <c r="U850" s="159">
        <f>IFERROR(VLOOKUP(N850,'P1 Intra-Europees'!$A$15:$H$25,5,0),0)*T850</f>
        <v>0</v>
      </c>
      <c r="V850" s="160">
        <f t="shared" si="369"/>
        <v>0</v>
      </c>
      <c r="W850" s="159">
        <f>IFERROR(VLOOKUP(N850,'P1 Intra-Europees'!$A$15:$H$25,6,0),0)*V850</f>
        <v>0</v>
      </c>
      <c r="X850" s="160">
        <f t="shared" si="370"/>
        <v>0</v>
      </c>
      <c r="Y850" s="159">
        <f>IFERROR(VLOOKUP(N850,'P1 Intra-Europees'!$A$15:$H$25,7,0),0)*X850</f>
        <v>0</v>
      </c>
      <c r="Z850" s="161">
        <f t="shared" si="371"/>
        <v>0</v>
      </c>
      <c r="AA850" s="162">
        <f>IFERROR(VLOOKUP(N850,'P1 Intra-Europees'!$A$15:$H$25,8,0),0)*Z850</f>
        <v>0</v>
      </c>
      <c r="AB850" s="163">
        <f t="shared" si="372"/>
        <v>0</v>
      </c>
      <c r="AC850" s="157" t="str">
        <f>VLOOKUP(B850,'P2 Origin'!$C$21:$O$176,13,0)</f>
        <v>USD</v>
      </c>
      <c r="AD850" s="164">
        <f t="shared" si="373"/>
        <v>0</v>
      </c>
      <c r="AE850" s="165">
        <f>IF(AU850&gt;0.1,VLOOKUP(B850,'P2 Origin'!$C$21:$M$176,3,0)*H850,0)</f>
        <v>0</v>
      </c>
      <c r="AF850" s="166">
        <f t="shared" si="374"/>
        <v>0</v>
      </c>
      <c r="AG850" s="165">
        <f>(VLOOKUP(B850,'P2 Origin'!$C$21:$M$176,4,0))*AF850</f>
        <v>0</v>
      </c>
      <c r="AH850" s="166">
        <f t="shared" si="375"/>
        <v>0</v>
      </c>
      <c r="AI850" s="165">
        <f>(VLOOKUP(B850,'P2 Origin'!$C$21:$M$176,5,0))*AH850</f>
        <v>0</v>
      </c>
      <c r="AJ850" s="166">
        <f t="shared" si="391"/>
        <v>0</v>
      </c>
      <c r="AK850" s="165">
        <f>(VLOOKUP(B850,'P2 Origin'!$C$21:$M$176,6,0))*AJ850</f>
        <v>0</v>
      </c>
      <c r="AL850" s="166">
        <f t="shared" si="376"/>
        <v>30</v>
      </c>
      <c r="AM850" s="165">
        <f>(VLOOKUP($B850,'P2 Origin'!$C$21:$M$176,7,0))*AL850</f>
        <v>0</v>
      </c>
      <c r="AN850" s="166">
        <f t="shared" si="377"/>
        <v>0</v>
      </c>
      <c r="AO850" s="165">
        <f>(VLOOKUP($B850,'P2 Origin'!$C$21:$M$176,8,0))*AN850</f>
        <v>0</v>
      </c>
      <c r="AP850" s="166">
        <f t="shared" si="378"/>
        <v>0</v>
      </c>
      <c r="AQ850" s="165">
        <f>(VLOOKUP($B850,'P2 Origin'!$C$21:$M$176,9,0))*AP850</f>
        <v>0</v>
      </c>
      <c r="AR850" s="155">
        <f t="shared" si="379"/>
        <v>1</v>
      </c>
      <c r="AS850" s="164">
        <f>(VLOOKUP(B850,'P2 Origin'!$C$21:$M$176,10,0))*K850</f>
        <v>0</v>
      </c>
      <c r="AT850" s="164">
        <f>(VLOOKUP(B850,'P2 Origin'!$C$21:$M$176,11,0))*J850</f>
        <v>0</v>
      </c>
      <c r="AU850" s="167">
        <v>30</v>
      </c>
      <c r="AV850" s="168">
        <v>30</v>
      </c>
      <c r="AW850" s="169">
        <v>0</v>
      </c>
      <c r="AX850" s="170">
        <f>IF(AU850&gt;=0.1,'P3 Bureaumarge zee- en luchtvr.'!$D$12,0)</f>
        <v>0</v>
      </c>
      <c r="AY850" s="163">
        <f t="shared" si="380"/>
        <v>0</v>
      </c>
      <c r="AZ850" s="157" t="str">
        <f>VLOOKUP(D850,'P4 Destination'!$C$21:$O$176,13,0)</f>
        <v>EUR</v>
      </c>
      <c r="BA850" s="164">
        <f t="shared" si="381"/>
        <v>0</v>
      </c>
      <c r="BB850" s="171">
        <f>IF(AU850&gt;0.1,(VLOOKUP(D850,'P4 Destination'!$C$21:$M$176,3,0))*I850,0)</f>
        <v>0</v>
      </c>
      <c r="BC850" s="172">
        <f t="shared" si="382"/>
        <v>0</v>
      </c>
      <c r="BD850" s="171">
        <f>(VLOOKUP($D850,'P4 Destination'!$C$21:$M$176,4,0))*BC850</f>
        <v>0</v>
      </c>
      <c r="BE850" s="172">
        <f t="shared" si="383"/>
        <v>0</v>
      </c>
      <c r="BF850" s="171">
        <f>(VLOOKUP($D850,'P4 Destination'!$C$21:$M$176,5,0))*BE850</f>
        <v>0</v>
      </c>
      <c r="BG850" s="172">
        <f t="shared" si="384"/>
        <v>0</v>
      </c>
      <c r="BH850" s="171">
        <f>(VLOOKUP($D850,'P4 Destination'!$C$21:$M$176,6,0))*BG850</f>
        <v>0</v>
      </c>
      <c r="BI850" s="172">
        <f t="shared" si="385"/>
        <v>30</v>
      </c>
      <c r="BJ850" s="171">
        <f>(VLOOKUP($D850,'P4 Destination'!$C$21:$M$176,7,0))*BI850</f>
        <v>0</v>
      </c>
      <c r="BK850" s="172">
        <f t="shared" si="386"/>
        <v>0</v>
      </c>
      <c r="BL850" s="171">
        <f>(VLOOKUP($D850,'P4 Destination'!$C$21:$M$176,8,0))*BK850</f>
        <v>0</v>
      </c>
      <c r="BM850" s="172">
        <f t="shared" si="387"/>
        <v>0</v>
      </c>
      <c r="BN850" s="171">
        <f>(VLOOKUP($D850,'P4 Destination'!$C$21:$M$176,9,0))*BM850</f>
        <v>0</v>
      </c>
      <c r="BO850" s="154">
        <f t="shared" si="388"/>
        <v>1</v>
      </c>
      <c r="BP850" s="171">
        <f>(VLOOKUP(D850,'P4 Destination'!$C$21:$M$176,10,0))*K850</f>
        <v>0</v>
      </c>
      <c r="BQ850" s="171">
        <f>(VLOOKUP(D850,'P4 Destination'!$C$21:$M$176,11,0))*J850</f>
        <v>0</v>
      </c>
      <c r="BR850" s="173">
        <f t="shared" si="389"/>
        <v>0</v>
      </c>
      <c r="BS850" s="173">
        <f>(AV850*2500)*'P6 Verzekering'!$E$11</f>
        <v>0</v>
      </c>
      <c r="BT850" s="173">
        <f>(AW850*2500)*'P6 Verzekering'!$E$12</f>
        <v>0</v>
      </c>
      <c r="BU850" s="173">
        <f>(L850*2500)*'P6 Verzekering'!$E$13</f>
        <v>0</v>
      </c>
      <c r="BV850" s="173">
        <f t="shared" si="390"/>
        <v>0</v>
      </c>
      <c r="BW850"/>
      <c r="BX850"/>
    </row>
    <row r="851" spans="1:76">
      <c r="A851" s="152" t="s">
        <v>2656</v>
      </c>
      <c r="B851" s="152" t="s">
        <v>271</v>
      </c>
      <c r="C851" s="152" t="s">
        <v>270</v>
      </c>
      <c r="D851" s="152" t="s">
        <v>219</v>
      </c>
      <c r="E851" s="152" t="s">
        <v>219</v>
      </c>
      <c r="F851" s="153">
        <f t="shared" si="364"/>
        <v>27</v>
      </c>
      <c r="G851" s="154">
        <v>1</v>
      </c>
      <c r="H851" s="154">
        <f>IFERROR(VLOOKUP(B851,'P2 Origin'!$C$21:$Q$176,15,FALSE),0)</f>
        <v>0</v>
      </c>
      <c r="I851" s="154">
        <f>IFERROR(VLOOKUP(D851,'P4 Destination'!$C$21:$Q$176,15,FALSE),0)</f>
        <v>0</v>
      </c>
      <c r="J851" s="155">
        <v>1</v>
      </c>
      <c r="K851" s="155"/>
      <c r="L851" s="156">
        <v>0</v>
      </c>
      <c r="M851" s="155">
        <v>0</v>
      </c>
      <c r="N851" s="155">
        <v>0</v>
      </c>
      <c r="O851" s="157">
        <f t="shared" si="365"/>
        <v>0</v>
      </c>
      <c r="P851" s="158">
        <f t="shared" si="366"/>
        <v>0</v>
      </c>
      <c r="Q851" s="159">
        <f>IFERROR(VLOOKUP(N851,'P1 Intra-Europees'!$A$15:$H$25,3,0),0)*P851</f>
        <v>0</v>
      </c>
      <c r="R851" s="160">
        <f t="shared" si="367"/>
        <v>0</v>
      </c>
      <c r="S851" s="159">
        <f>IFERROR(VLOOKUP(N851,'P1 Intra-Europees'!$A$15:$H$25,4,0),0)*R851</f>
        <v>0</v>
      </c>
      <c r="T851" s="160">
        <f t="shared" si="368"/>
        <v>0</v>
      </c>
      <c r="U851" s="159">
        <f>IFERROR(VLOOKUP(N851,'P1 Intra-Europees'!$A$15:$H$25,5,0),0)*T851</f>
        <v>0</v>
      </c>
      <c r="V851" s="160">
        <f t="shared" si="369"/>
        <v>0</v>
      </c>
      <c r="W851" s="159">
        <f>IFERROR(VLOOKUP(N851,'P1 Intra-Europees'!$A$15:$H$25,6,0),0)*V851</f>
        <v>0</v>
      </c>
      <c r="X851" s="160">
        <f t="shared" si="370"/>
        <v>0</v>
      </c>
      <c r="Y851" s="159">
        <f>IFERROR(VLOOKUP(N851,'P1 Intra-Europees'!$A$15:$H$25,7,0),0)*X851</f>
        <v>0</v>
      </c>
      <c r="Z851" s="161">
        <f t="shared" si="371"/>
        <v>0</v>
      </c>
      <c r="AA851" s="162">
        <f>IFERROR(VLOOKUP(N851,'P1 Intra-Europees'!$A$15:$H$25,8,0),0)*Z851</f>
        <v>0</v>
      </c>
      <c r="AB851" s="163">
        <f t="shared" si="372"/>
        <v>0</v>
      </c>
      <c r="AC851" s="157" t="str">
        <f>VLOOKUP(B851,'P2 Origin'!$C$21:$O$176,13,0)</f>
        <v>USD</v>
      </c>
      <c r="AD851" s="164">
        <f t="shared" si="373"/>
        <v>0</v>
      </c>
      <c r="AE851" s="165">
        <f>IF(AU851&gt;0.1,VLOOKUP(B851,'P2 Origin'!$C$21:$M$176,3,0)*H851,0)</f>
        <v>0</v>
      </c>
      <c r="AF851" s="166">
        <f t="shared" si="374"/>
        <v>0</v>
      </c>
      <c r="AG851" s="165">
        <f>(VLOOKUP(B851,'P2 Origin'!$C$21:$M$176,4,0))*AF851</f>
        <v>0</v>
      </c>
      <c r="AH851" s="166">
        <f t="shared" si="375"/>
        <v>0</v>
      </c>
      <c r="AI851" s="165">
        <f>(VLOOKUP(B851,'P2 Origin'!$C$21:$M$176,5,0))*AH851</f>
        <v>0</v>
      </c>
      <c r="AJ851" s="166">
        <f t="shared" si="391"/>
        <v>0</v>
      </c>
      <c r="AK851" s="165">
        <f>(VLOOKUP(B851,'P2 Origin'!$C$21:$M$176,6,0))*AJ851</f>
        <v>0</v>
      </c>
      <c r="AL851" s="166">
        <f t="shared" si="376"/>
        <v>27</v>
      </c>
      <c r="AM851" s="165">
        <f>(VLOOKUP($B851,'P2 Origin'!$C$21:$M$176,7,0))*AL851</f>
        <v>0</v>
      </c>
      <c r="AN851" s="166">
        <f t="shared" si="377"/>
        <v>0</v>
      </c>
      <c r="AO851" s="165">
        <f>(VLOOKUP($B851,'P2 Origin'!$C$21:$M$176,8,0))*AN851</f>
        <v>0</v>
      </c>
      <c r="AP851" s="166">
        <f t="shared" si="378"/>
        <v>0</v>
      </c>
      <c r="AQ851" s="165">
        <f>(VLOOKUP($B851,'P2 Origin'!$C$21:$M$176,9,0))*AP851</f>
        <v>0</v>
      </c>
      <c r="AR851" s="155">
        <f t="shared" si="379"/>
        <v>1</v>
      </c>
      <c r="AS851" s="164">
        <f>(VLOOKUP(B851,'P2 Origin'!$C$21:$M$176,10,0))*K851</f>
        <v>0</v>
      </c>
      <c r="AT851" s="164">
        <f>(VLOOKUP(B851,'P2 Origin'!$C$21:$M$176,11,0))*J851</f>
        <v>0</v>
      </c>
      <c r="AU851" s="167">
        <v>27</v>
      </c>
      <c r="AV851" s="168">
        <v>27</v>
      </c>
      <c r="AW851" s="169">
        <v>0</v>
      </c>
      <c r="AX851" s="170">
        <f>IF(AU851&gt;=0.1,'P3 Bureaumarge zee- en luchtvr.'!$D$12,0)</f>
        <v>0</v>
      </c>
      <c r="AY851" s="163">
        <f t="shared" si="380"/>
        <v>0</v>
      </c>
      <c r="AZ851" s="157" t="str">
        <f>VLOOKUP(D851,'P4 Destination'!$C$21:$O$176,13,0)</f>
        <v>EUR</v>
      </c>
      <c r="BA851" s="164">
        <f t="shared" si="381"/>
        <v>0</v>
      </c>
      <c r="BB851" s="171">
        <f>IF(AU851&gt;0.1,(VLOOKUP(D851,'P4 Destination'!$C$21:$M$176,3,0))*I851,0)</f>
        <v>0</v>
      </c>
      <c r="BC851" s="172">
        <f t="shared" si="382"/>
        <v>0</v>
      </c>
      <c r="BD851" s="171">
        <f>(VLOOKUP($D851,'P4 Destination'!$C$21:$M$176,4,0))*BC851</f>
        <v>0</v>
      </c>
      <c r="BE851" s="172">
        <f t="shared" si="383"/>
        <v>0</v>
      </c>
      <c r="BF851" s="171">
        <f>(VLOOKUP($D851,'P4 Destination'!$C$21:$M$176,5,0))*BE851</f>
        <v>0</v>
      </c>
      <c r="BG851" s="172">
        <f t="shared" si="384"/>
        <v>0</v>
      </c>
      <c r="BH851" s="171">
        <f>(VLOOKUP($D851,'P4 Destination'!$C$21:$M$176,6,0))*BG851</f>
        <v>0</v>
      </c>
      <c r="BI851" s="172">
        <f t="shared" si="385"/>
        <v>27</v>
      </c>
      <c r="BJ851" s="171">
        <f>(VLOOKUP($D851,'P4 Destination'!$C$21:$M$176,7,0))*BI851</f>
        <v>0</v>
      </c>
      <c r="BK851" s="172">
        <f t="shared" si="386"/>
        <v>0</v>
      </c>
      <c r="BL851" s="171">
        <f>(VLOOKUP($D851,'P4 Destination'!$C$21:$M$176,8,0))*BK851</f>
        <v>0</v>
      </c>
      <c r="BM851" s="172">
        <f t="shared" si="387"/>
        <v>0</v>
      </c>
      <c r="BN851" s="171">
        <f>(VLOOKUP($D851,'P4 Destination'!$C$21:$M$176,9,0))*BM851</f>
        <v>0</v>
      </c>
      <c r="BO851" s="154">
        <f t="shared" si="388"/>
        <v>1</v>
      </c>
      <c r="BP851" s="171">
        <f>(VLOOKUP(D851,'P4 Destination'!$C$21:$M$176,10,0))*K851</f>
        <v>0</v>
      </c>
      <c r="BQ851" s="171">
        <f>(VLOOKUP(D851,'P4 Destination'!$C$21:$M$176,11,0))*J851</f>
        <v>0</v>
      </c>
      <c r="BR851" s="173">
        <f t="shared" si="389"/>
        <v>0</v>
      </c>
      <c r="BS851" s="173">
        <f>(AV851*2500)*'P6 Verzekering'!$E$11</f>
        <v>0</v>
      </c>
      <c r="BT851" s="173">
        <f>(AW851*2500)*'P6 Verzekering'!$E$12</f>
        <v>0</v>
      </c>
      <c r="BU851" s="173">
        <f>(L851*2500)*'P6 Verzekering'!$E$13</f>
        <v>0</v>
      </c>
      <c r="BV851" s="173">
        <f t="shared" si="390"/>
        <v>0</v>
      </c>
      <c r="BW851"/>
      <c r="BX851"/>
    </row>
    <row r="852" spans="1:76">
      <c r="A852" s="152" t="s">
        <v>2657</v>
      </c>
      <c r="B852" s="152" t="s">
        <v>271</v>
      </c>
      <c r="C852" s="152" t="s">
        <v>270</v>
      </c>
      <c r="D852" s="152" t="s">
        <v>219</v>
      </c>
      <c r="E852" s="152" t="s">
        <v>219</v>
      </c>
      <c r="F852" s="153">
        <f t="shared" si="364"/>
        <v>29</v>
      </c>
      <c r="G852" s="154">
        <v>1</v>
      </c>
      <c r="H852" s="154">
        <f>IFERROR(VLOOKUP(B852,'P2 Origin'!$C$21:$Q$176,15,FALSE),0)</f>
        <v>0</v>
      </c>
      <c r="I852" s="154">
        <f>IFERROR(VLOOKUP(D852,'P4 Destination'!$C$21:$Q$176,15,FALSE),0)</f>
        <v>0</v>
      </c>
      <c r="J852" s="155">
        <v>1</v>
      </c>
      <c r="K852" s="155"/>
      <c r="L852" s="156">
        <v>0</v>
      </c>
      <c r="M852" s="155">
        <v>0</v>
      </c>
      <c r="N852" s="155">
        <v>0</v>
      </c>
      <c r="O852" s="157">
        <f t="shared" si="365"/>
        <v>0</v>
      </c>
      <c r="P852" s="158">
        <f t="shared" si="366"/>
        <v>0</v>
      </c>
      <c r="Q852" s="159">
        <f>IFERROR(VLOOKUP(N852,'P1 Intra-Europees'!$A$15:$H$25,3,0),0)*P852</f>
        <v>0</v>
      </c>
      <c r="R852" s="160">
        <f t="shared" si="367"/>
        <v>0</v>
      </c>
      <c r="S852" s="159">
        <f>IFERROR(VLOOKUP(N852,'P1 Intra-Europees'!$A$15:$H$25,4,0),0)*R852</f>
        <v>0</v>
      </c>
      <c r="T852" s="160">
        <f t="shared" si="368"/>
        <v>0</v>
      </c>
      <c r="U852" s="159">
        <f>IFERROR(VLOOKUP(N852,'P1 Intra-Europees'!$A$15:$H$25,5,0),0)*T852</f>
        <v>0</v>
      </c>
      <c r="V852" s="160">
        <f t="shared" si="369"/>
        <v>0</v>
      </c>
      <c r="W852" s="159">
        <f>IFERROR(VLOOKUP(N852,'P1 Intra-Europees'!$A$15:$H$25,6,0),0)*V852</f>
        <v>0</v>
      </c>
      <c r="X852" s="160">
        <f t="shared" si="370"/>
        <v>0</v>
      </c>
      <c r="Y852" s="159">
        <f>IFERROR(VLOOKUP(N852,'P1 Intra-Europees'!$A$15:$H$25,7,0),0)*X852</f>
        <v>0</v>
      </c>
      <c r="Z852" s="161">
        <f t="shared" si="371"/>
        <v>0</v>
      </c>
      <c r="AA852" s="162">
        <f>IFERROR(VLOOKUP(N852,'P1 Intra-Europees'!$A$15:$H$25,8,0),0)*Z852</f>
        <v>0</v>
      </c>
      <c r="AB852" s="163">
        <f t="shared" si="372"/>
        <v>0</v>
      </c>
      <c r="AC852" s="157" t="str">
        <f>VLOOKUP(B852,'P2 Origin'!$C$21:$O$176,13,0)</f>
        <v>USD</v>
      </c>
      <c r="AD852" s="164">
        <f t="shared" si="373"/>
        <v>0</v>
      </c>
      <c r="AE852" s="165">
        <f>IF(AU852&gt;0.1,VLOOKUP(B852,'P2 Origin'!$C$21:$M$176,3,0)*H852,0)</f>
        <v>0</v>
      </c>
      <c r="AF852" s="166">
        <f t="shared" si="374"/>
        <v>0</v>
      </c>
      <c r="AG852" s="165">
        <f>(VLOOKUP(B852,'P2 Origin'!$C$21:$M$176,4,0))*AF852</f>
        <v>0</v>
      </c>
      <c r="AH852" s="166">
        <f t="shared" si="375"/>
        <v>0</v>
      </c>
      <c r="AI852" s="165">
        <f>(VLOOKUP(B852,'P2 Origin'!$C$21:$M$176,5,0))*AH852</f>
        <v>0</v>
      </c>
      <c r="AJ852" s="166">
        <f t="shared" si="391"/>
        <v>0</v>
      </c>
      <c r="AK852" s="165">
        <f>(VLOOKUP(B852,'P2 Origin'!$C$21:$M$176,6,0))*AJ852</f>
        <v>0</v>
      </c>
      <c r="AL852" s="166">
        <f t="shared" si="376"/>
        <v>29</v>
      </c>
      <c r="AM852" s="165">
        <f>(VLOOKUP($B852,'P2 Origin'!$C$21:$M$176,7,0))*AL852</f>
        <v>0</v>
      </c>
      <c r="AN852" s="166">
        <f t="shared" si="377"/>
        <v>0</v>
      </c>
      <c r="AO852" s="165">
        <f>(VLOOKUP($B852,'P2 Origin'!$C$21:$M$176,8,0))*AN852</f>
        <v>0</v>
      </c>
      <c r="AP852" s="166">
        <f t="shared" si="378"/>
        <v>0</v>
      </c>
      <c r="AQ852" s="165">
        <f>(VLOOKUP($B852,'P2 Origin'!$C$21:$M$176,9,0))*AP852</f>
        <v>0</v>
      </c>
      <c r="AR852" s="155">
        <f t="shared" si="379"/>
        <v>1</v>
      </c>
      <c r="AS852" s="164">
        <f>(VLOOKUP(B852,'P2 Origin'!$C$21:$M$176,10,0))*K852</f>
        <v>0</v>
      </c>
      <c r="AT852" s="164">
        <f>(VLOOKUP(B852,'P2 Origin'!$C$21:$M$176,11,0))*J852</f>
        <v>0</v>
      </c>
      <c r="AU852" s="167">
        <v>29</v>
      </c>
      <c r="AV852" s="168">
        <v>29</v>
      </c>
      <c r="AW852" s="169">
        <v>0</v>
      </c>
      <c r="AX852" s="170">
        <f>IF(AU852&gt;=0.1,'P3 Bureaumarge zee- en luchtvr.'!$D$12,0)</f>
        <v>0</v>
      </c>
      <c r="AY852" s="163">
        <f t="shared" si="380"/>
        <v>0</v>
      </c>
      <c r="AZ852" s="157" t="str">
        <f>VLOOKUP(D852,'P4 Destination'!$C$21:$O$176,13,0)</f>
        <v>EUR</v>
      </c>
      <c r="BA852" s="164">
        <f t="shared" si="381"/>
        <v>0</v>
      </c>
      <c r="BB852" s="171">
        <f>IF(AU852&gt;0.1,(VLOOKUP(D852,'P4 Destination'!$C$21:$M$176,3,0))*I852,0)</f>
        <v>0</v>
      </c>
      <c r="BC852" s="172">
        <f t="shared" si="382"/>
        <v>0</v>
      </c>
      <c r="BD852" s="171">
        <f>(VLOOKUP($D852,'P4 Destination'!$C$21:$M$176,4,0))*BC852</f>
        <v>0</v>
      </c>
      <c r="BE852" s="172">
        <f t="shared" si="383"/>
        <v>0</v>
      </c>
      <c r="BF852" s="171">
        <f>(VLOOKUP($D852,'P4 Destination'!$C$21:$M$176,5,0))*BE852</f>
        <v>0</v>
      </c>
      <c r="BG852" s="172">
        <f t="shared" si="384"/>
        <v>0</v>
      </c>
      <c r="BH852" s="171">
        <f>(VLOOKUP($D852,'P4 Destination'!$C$21:$M$176,6,0))*BG852</f>
        <v>0</v>
      </c>
      <c r="BI852" s="172">
        <f t="shared" si="385"/>
        <v>29</v>
      </c>
      <c r="BJ852" s="171">
        <f>(VLOOKUP($D852,'P4 Destination'!$C$21:$M$176,7,0))*BI852</f>
        <v>0</v>
      </c>
      <c r="BK852" s="172">
        <f t="shared" si="386"/>
        <v>0</v>
      </c>
      <c r="BL852" s="171">
        <f>(VLOOKUP($D852,'P4 Destination'!$C$21:$M$176,8,0))*BK852</f>
        <v>0</v>
      </c>
      <c r="BM852" s="172">
        <f t="shared" si="387"/>
        <v>0</v>
      </c>
      <c r="BN852" s="171">
        <f>(VLOOKUP($D852,'P4 Destination'!$C$21:$M$176,9,0))*BM852</f>
        <v>0</v>
      </c>
      <c r="BO852" s="154">
        <f t="shared" si="388"/>
        <v>1</v>
      </c>
      <c r="BP852" s="171">
        <f>(VLOOKUP(D852,'P4 Destination'!$C$21:$M$176,10,0))*K852</f>
        <v>0</v>
      </c>
      <c r="BQ852" s="171">
        <f>(VLOOKUP(D852,'P4 Destination'!$C$21:$M$176,11,0))*J852</f>
        <v>0</v>
      </c>
      <c r="BR852" s="173">
        <f t="shared" si="389"/>
        <v>0</v>
      </c>
      <c r="BS852" s="173">
        <f>(AV852*2500)*'P6 Verzekering'!$E$11</f>
        <v>0</v>
      </c>
      <c r="BT852" s="173">
        <f>(AW852*2500)*'P6 Verzekering'!$E$12</f>
        <v>0</v>
      </c>
      <c r="BU852" s="173">
        <f>(L852*2500)*'P6 Verzekering'!$E$13</f>
        <v>0</v>
      </c>
      <c r="BV852" s="173">
        <f t="shared" si="390"/>
        <v>0</v>
      </c>
      <c r="BW852"/>
      <c r="BX852"/>
    </row>
    <row r="853" spans="1:76">
      <c r="A853" s="152" t="s">
        <v>2661</v>
      </c>
      <c r="B853" s="152" t="s">
        <v>271</v>
      </c>
      <c r="C853" s="152" t="s">
        <v>270</v>
      </c>
      <c r="D853" s="152" t="s">
        <v>219</v>
      </c>
      <c r="E853" s="152" t="s">
        <v>219</v>
      </c>
      <c r="F853" s="153">
        <f t="shared" si="364"/>
        <v>26</v>
      </c>
      <c r="G853" s="154">
        <v>1</v>
      </c>
      <c r="H853" s="154">
        <f>IFERROR(VLOOKUP(B853,'P2 Origin'!$C$21:$Q$176,15,FALSE),0)</f>
        <v>0</v>
      </c>
      <c r="I853" s="154">
        <f>IFERROR(VLOOKUP(D853,'P4 Destination'!$C$21:$Q$176,15,FALSE),0)</f>
        <v>0</v>
      </c>
      <c r="J853" s="155">
        <v>1</v>
      </c>
      <c r="K853" s="155"/>
      <c r="L853" s="156">
        <v>0</v>
      </c>
      <c r="M853" s="155">
        <v>0</v>
      </c>
      <c r="N853" s="155">
        <v>0</v>
      </c>
      <c r="O853" s="157">
        <f t="shared" si="365"/>
        <v>0</v>
      </c>
      <c r="P853" s="158">
        <f t="shared" si="366"/>
        <v>0</v>
      </c>
      <c r="Q853" s="159">
        <f>IFERROR(VLOOKUP(N853,'P1 Intra-Europees'!$A$15:$H$25,3,0),0)*P853</f>
        <v>0</v>
      </c>
      <c r="R853" s="160">
        <f t="shared" si="367"/>
        <v>0</v>
      </c>
      <c r="S853" s="159">
        <f>IFERROR(VLOOKUP(N853,'P1 Intra-Europees'!$A$15:$H$25,4,0),0)*R853</f>
        <v>0</v>
      </c>
      <c r="T853" s="160">
        <f t="shared" si="368"/>
        <v>0</v>
      </c>
      <c r="U853" s="159">
        <f>IFERROR(VLOOKUP(N853,'P1 Intra-Europees'!$A$15:$H$25,5,0),0)*T853</f>
        <v>0</v>
      </c>
      <c r="V853" s="160">
        <f t="shared" si="369"/>
        <v>0</v>
      </c>
      <c r="W853" s="159">
        <f>IFERROR(VLOOKUP(N853,'P1 Intra-Europees'!$A$15:$H$25,6,0),0)*V853</f>
        <v>0</v>
      </c>
      <c r="X853" s="160">
        <f t="shared" si="370"/>
        <v>0</v>
      </c>
      <c r="Y853" s="159">
        <f>IFERROR(VLOOKUP(N853,'P1 Intra-Europees'!$A$15:$H$25,7,0),0)*X853</f>
        <v>0</v>
      </c>
      <c r="Z853" s="161">
        <f t="shared" si="371"/>
        <v>0</v>
      </c>
      <c r="AA853" s="162">
        <f>IFERROR(VLOOKUP(N853,'P1 Intra-Europees'!$A$15:$H$25,8,0),0)*Z853</f>
        <v>0</v>
      </c>
      <c r="AB853" s="163">
        <f t="shared" si="372"/>
        <v>0</v>
      </c>
      <c r="AC853" s="157" t="str">
        <f>VLOOKUP(B853,'P2 Origin'!$C$21:$O$176,13,0)</f>
        <v>USD</v>
      </c>
      <c r="AD853" s="164">
        <f t="shared" si="373"/>
        <v>0</v>
      </c>
      <c r="AE853" s="165">
        <f>IF(AU853&gt;0.1,VLOOKUP(B853,'P2 Origin'!$C$21:$M$176,3,0)*H853,0)</f>
        <v>0</v>
      </c>
      <c r="AF853" s="166">
        <f t="shared" si="374"/>
        <v>0</v>
      </c>
      <c r="AG853" s="165">
        <f>(VLOOKUP(B853,'P2 Origin'!$C$21:$M$176,4,0))*AF853</f>
        <v>0</v>
      </c>
      <c r="AH853" s="166">
        <f t="shared" si="375"/>
        <v>0</v>
      </c>
      <c r="AI853" s="165">
        <f>(VLOOKUP(B853,'P2 Origin'!$C$21:$M$176,5,0))*AH853</f>
        <v>0</v>
      </c>
      <c r="AJ853" s="166">
        <f t="shared" si="391"/>
        <v>0</v>
      </c>
      <c r="AK853" s="165">
        <f>(VLOOKUP(B853,'P2 Origin'!$C$21:$M$176,6,0))*AJ853</f>
        <v>0</v>
      </c>
      <c r="AL853" s="166">
        <f t="shared" si="376"/>
        <v>26</v>
      </c>
      <c r="AM853" s="165">
        <f>(VLOOKUP($B853,'P2 Origin'!$C$21:$M$176,7,0))*AL853</f>
        <v>0</v>
      </c>
      <c r="AN853" s="166">
        <f t="shared" si="377"/>
        <v>0</v>
      </c>
      <c r="AO853" s="165">
        <f>(VLOOKUP($B853,'P2 Origin'!$C$21:$M$176,8,0))*AN853</f>
        <v>0</v>
      </c>
      <c r="AP853" s="166">
        <f t="shared" si="378"/>
        <v>0</v>
      </c>
      <c r="AQ853" s="165">
        <f>(VLOOKUP($B853,'P2 Origin'!$C$21:$M$176,9,0))*AP853</f>
        <v>0</v>
      </c>
      <c r="AR853" s="155">
        <f t="shared" si="379"/>
        <v>1</v>
      </c>
      <c r="AS853" s="164">
        <f>(VLOOKUP(B853,'P2 Origin'!$C$21:$M$176,10,0))*K853</f>
        <v>0</v>
      </c>
      <c r="AT853" s="164">
        <f>(VLOOKUP(B853,'P2 Origin'!$C$21:$M$176,11,0))*J853</f>
        <v>0</v>
      </c>
      <c r="AU853" s="167">
        <v>26</v>
      </c>
      <c r="AV853" s="168">
        <v>26</v>
      </c>
      <c r="AW853" s="169">
        <v>0</v>
      </c>
      <c r="AX853" s="170">
        <f>IF(AU853&gt;=0.1,'P3 Bureaumarge zee- en luchtvr.'!$D$12,0)</f>
        <v>0</v>
      </c>
      <c r="AY853" s="163">
        <f t="shared" si="380"/>
        <v>0</v>
      </c>
      <c r="AZ853" s="157" t="str">
        <f>VLOOKUP(D853,'P4 Destination'!$C$21:$O$176,13,0)</f>
        <v>EUR</v>
      </c>
      <c r="BA853" s="164">
        <f t="shared" si="381"/>
        <v>0</v>
      </c>
      <c r="BB853" s="171">
        <f>IF(AU853&gt;0.1,(VLOOKUP(D853,'P4 Destination'!$C$21:$M$176,3,0))*I853,0)</f>
        <v>0</v>
      </c>
      <c r="BC853" s="172">
        <f t="shared" si="382"/>
        <v>0</v>
      </c>
      <c r="BD853" s="171">
        <f>(VLOOKUP($D853,'P4 Destination'!$C$21:$M$176,4,0))*BC853</f>
        <v>0</v>
      </c>
      <c r="BE853" s="172">
        <f t="shared" si="383"/>
        <v>0</v>
      </c>
      <c r="BF853" s="171">
        <f>(VLOOKUP($D853,'P4 Destination'!$C$21:$M$176,5,0))*BE853</f>
        <v>0</v>
      </c>
      <c r="BG853" s="172">
        <f t="shared" si="384"/>
        <v>0</v>
      </c>
      <c r="BH853" s="171">
        <f>(VLOOKUP($D853,'P4 Destination'!$C$21:$M$176,6,0))*BG853</f>
        <v>0</v>
      </c>
      <c r="BI853" s="172">
        <f t="shared" si="385"/>
        <v>26</v>
      </c>
      <c r="BJ853" s="171">
        <f>(VLOOKUP($D853,'P4 Destination'!$C$21:$M$176,7,0))*BI853</f>
        <v>0</v>
      </c>
      <c r="BK853" s="172">
        <f t="shared" si="386"/>
        <v>0</v>
      </c>
      <c r="BL853" s="171">
        <f>(VLOOKUP($D853,'P4 Destination'!$C$21:$M$176,8,0))*BK853</f>
        <v>0</v>
      </c>
      <c r="BM853" s="172">
        <f t="shared" si="387"/>
        <v>0</v>
      </c>
      <c r="BN853" s="171">
        <f>(VLOOKUP($D853,'P4 Destination'!$C$21:$M$176,9,0))*BM853</f>
        <v>0</v>
      </c>
      <c r="BO853" s="154">
        <f t="shared" si="388"/>
        <v>1</v>
      </c>
      <c r="BP853" s="171">
        <f>(VLOOKUP(D853,'P4 Destination'!$C$21:$M$176,10,0))*K853</f>
        <v>0</v>
      </c>
      <c r="BQ853" s="171">
        <f>(VLOOKUP(D853,'P4 Destination'!$C$21:$M$176,11,0))*J853</f>
        <v>0</v>
      </c>
      <c r="BR853" s="173">
        <f t="shared" si="389"/>
        <v>0</v>
      </c>
      <c r="BS853" s="173">
        <f>(AV853*2500)*'P6 Verzekering'!$E$11</f>
        <v>0</v>
      </c>
      <c r="BT853" s="173">
        <f>(AW853*2500)*'P6 Verzekering'!$E$12</f>
        <v>0</v>
      </c>
      <c r="BU853" s="173">
        <f>(L853*2500)*'P6 Verzekering'!$E$13</f>
        <v>0</v>
      </c>
      <c r="BV853" s="173">
        <f t="shared" si="390"/>
        <v>0</v>
      </c>
      <c r="BW853"/>
      <c r="BX853"/>
    </row>
    <row r="854" spans="1:76">
      <c r="A854" s="152" t="s">
        <v>2663</v>
      </c>
      <c r="B854" s="152" t="s">
        <v>271</v>
      </c>
      <c r="C854" s="152" t="s">
        <v>270</v>
      </c>
      <c r="D854" s="152" t="s">
        <v>219</v>
      </c>
      <c r="E854" s="152" t="s">
        <v>219</v>
      </c>
      <c r="F854" s="153">
        <f t="shared" si="364"/>
        <v>24</v>
      </c>
      <c r="G854" s="154">
        <v>1</v>
      </c>
      <c r="H854" s="154">
        <f>IFERROR(VLOOKUP(B854,'P2 Origin'!$C$21:$Q$176,15,FALSE),0)</f>
        <v>0</v>
      </c>
      <c r="I854" s="154">
        <f>IFERROR(VLOOKUP(D854,'P4 Destination'!$C$21:$Q$176,15,FALSE),0)</f>
        <v>0</v>
      </c>
      <c r="J854" s="155">
        <v>1</v>
      </c>
      <c r="K854" s="155"/>
      <c r="L854" s="156">
        <v>0</v>
      </c>
      <c r="M854" s="155">
        <v>0</v>
      </c>
      <c r="N854" s="155">
        <v>0</v>
      </c>
      <c r="O854" s="157">
        <f t="shared" si="365"/>
        <v>0</v>
      </c>
      <c r="P854" s="158">
        <f t="shared" si="366"/>
        <v>0</v>
      </c>
      <c r="Q854" s="159">
        <f>IFERROR(VLOOKUP(N854,'P1 Intra-Europees'!$A$15:$H$25,3,0),0)*P854</f>
        <v>0</v>
      </c>
      <c r="R854" s="160">
        <f t="shared" si="367"/>
        <v>0</v>
      </c>
      <c r="S854" s="159">
        <f>IFERROR(VLOOKUP(N854,'P1 Intra-Europees'!$A$15:$H$25,4,0),0)*R854</f>
        <v>0</v>
      </c>
      <c r="T854" s="160">
        <f t="shared" si="368"/>
        <v>0</v>
      </c>
      <c r="U854" s="159">
        <f>IFERROR(VLOOKUP(N854,'P1 Intra-Europees'!$A$15:$H$25,5,0),0)*T854</f>
        <v>0</v>
      </c>
      <c r="V854" s="160">
        <f t="shared" si="369"/>
        <v>0</v>
      </c>
      <c r="W854" s="159">
        <f>IFERROR(VLOOKUP(N854,'P1 Intra-Europees'!$A$15:$H$25,6,0),0)*V854</f>
        <v>0</v>
      </c>
      <c r="X854" s="160">
        <f t="shared" si="370"/>
        <v>0</v>
      </c>
      <c r="Y854" s="159">
        <f>IFERROR(VLOOKUP(N854,'P1 Intra-Europees'!$A$15:$H$25,7,0),0)*X854</f>
        <v>0</v>
      </c>
      <c r="Z854" s="161">
        <f t="shared" si="371"/>
        <v>0</v>
      </c>
      <c r="AA854" s="162">
        <f>IFERROR(VLOOKUP(N854,'P1 Intra-Europees'!$A$15:$H$25,8,0),0)*Z854</f>
        <v>0</v>
      </c>
      <c r="AB854" s="163">
        <f t="shared" si="372"/>
        <v>0</v>
      </c>
      <c r="AC854" s="157" t="str">
        <f>VLOOKUP(B854,'P2 Origin'!$C$21:$O$176,13,0)</f>
        <v>USD</v>
      </c>
      <c r="AD854" s="164">
        <f t="shared" si="373"/>
        <v>0</v>
      </c>
      <c r="AE854" s="165">
        <f>IF(AU854&gt;0.1,VLOOKUP(B854,'P2 Origin'!$C$21:$M$176,3,0)*H854,0)</f>
        <v>0</v>
      </c>
      <c r="AF854" s="166">
        <f t="shared" si="374"/>
        <v>0</v>
      </c>
      <c r="AG854" s="165">
        <f>(VLOOKUP(B854,'P2 Origin'!$C$21:$M$176,4,0))*AF854</f>
        <v>0</v>
      </c>
      <c r="AH854" s="166">
        <f t="shared" si="375"/>
        <v>0</v>
      </c>
      <c r="AI854" s="165">
        <f>(VLOOKUP(B854,'P2 Origin'!$C$21:$M$176,5,0))*AH854</f>
        <v>0</v>
      </c>
      <c r="AJ854" s="166">
        <f t="shared" si="391"/>
        <v>24</v>
      </c>
      <c r="AK854" s="165">
        <f>(VLOOKUP(B854,'P2 Origin'!$C$21:$M$176,6,0))*AJ854</f>
        <v>0</v>
      </c>
      <c r="AL854" s="166">
        <f t="shared" si="376"/>
        <v>0</v>
      </c>
      <c r="AM854" s="165">
        <f>(VLOOKUP($B854,'P2 Origin'!$C$21:$M$176,7,0))*AL854</f>
        <v>0</v>
      </c>
      <c r="AN854" s="166">
        <f t="shared" si="377"/>
        <v>0</v>
      </c>
      <c r="AO854" s="165">
        <f>(VLOOKUP($B854,'P2 Origin'!$C$21:$M$176,8,0))*AN854</f>
        <v>0</v>
      </c>
      <c r="AP854" s="166">
        <f t="shared" si="378"/>
        <v>0</v>
      </c>
      <c r="AQ854" s="165">
        <f>(VLOOKUP($B854,'P2 Origin'!$C$21:$M$176,9,0))*AP854</f>
        <v>0</v>
      </c>
      <c r="AR854" s="155">
        <f t="shared" si="379"/>
        <v>1</v>
      </c>
      <c r="AS854" s="164">
        <f>(VLOOKUP(B854,'P2 Origin'!$C$21:$M$176,10,0))*K854</f>
        <v>0</v>
      </c>
      <c r="AT854" s="164">
        <f>(VLOOKUP(B854,'P2 Origin'!$C$21:$M$176,11,0))*J854</f>
        <v>0</v>
      </c>
      <c r="AU854" s="167">
        <v>24</v>
      </c>
      <c r="AV854" s="168">
        <v>24</v>
      </c>
      <c r="AW854" s="169">
        <v>0</v>
      </c>
      <c r="AX854" s="170">
        <f>IF(AU854&gt;=0.1,'P3 Bureaumarge zee- en luchtvr.'!$D$12,0)</f>
        <v>0</v>
      </c>
      <c r="AY854" s="163">
        <f t="shared" si="380"/>
        <v>0</v>
      </c>
      <c r="AZ854" s="157" t="str">
        <f>VLOOKUP(D854,'P4 Destination'!$C$21:$O$176,13,0)</f>
        <v>EUR</v>
      </c>
      <c r="BA854" s="164">
        <f t="shared" si="381"/>
        <v>0</v>
      </c>
      <c r="BB854" s="171">
        <f>IF(AU854&gt;0.1,(VLOOKUP(D854,'P4 Destination'!$C$21:$M$176,3,0))*I854,0)</f>
        <v>0</v>
      </c>
      <c r="BC854" s="172">
        <f t="shared" si="382"/>
        <v>0</v>
      </c>
      <c r="BD854" s="171">
        <f>(VLOOKUP($D854,'P4 Destination'!$C$21:$M$176,4,0))*BC854</f>
        <v>0</v>
      </c>
      <c r="BE854" s="172">
        <f t="shared" si="383"/>
        <v>0</v>
      </c>
      <c r="BF854" s="171">
        <f>(VLOOKUP($D854,'P4 Destination'!$C$21:$M$176,5,0))*BE854</f>
        <v>0</v>
      </c>
      <c r="BG854" s="172">
        <f t="shared" si="384"/>
        <v>24</v>
      </c>
      <c r="BH854" s="171">
        <f>(VLOOKUP($D854,'P4 Destination'!$C$21:$M$176,6,0))*BG854</f>
        <v>0</v>
      </c>
      <c r="BI854" s="172">
        <f t="shared" si="385"/>
        <v>0</v>
      </c>
      <c r="BJ854" s="171">
        <f>(VLOOKUP($D854,'P4 Destination'!$C$21:$M$176,7,0))*BI854</f>
        <v>0</v>
      </c>
      <c r="BK854" s="172">
        <f t="shared" si="386"/>
        <v>0</v>
      </c>
      <c r="BL854" s="171">
        <f>(VLOOKUP($D854,'P4 Destination'!$C$21:$M$176,8,0))*BK854</f>
        <v>0</v>
      </c>
      <c r="BM854" s="172">
        <f t="shared" si="387"/>
        <v>0</v>
      </c>
      <c r="BN854" s="171">
        <f>(VLOOKUP($D854,'P4 Destination'!$C$21:$M$176,9,0))*BM854</f>
        <v>0</v>
      </c>
      <c r="BO854" s="154">
        <f t="shared" si="388"/>
        <v>1</v>
      </c>
      <c r="BP854" s="171">
        <f>(VLOOKUP(D854,'P4 Destination'!$C$21:$M$176,10,0))*K854</f>
        <v>0</v>
      </c>
      <c r="BQ854" s="171">
        <f>(VLOOKUP(D854,'P4 Destination'!$C$21:$M$176,11,0))*J854</f>
        <v>0</v>
      </c>
      <c r="BR854" s="173">
        <f t="shared" si="389"/>
        <v>0</v>
      </c>
      <c r="BS854" s="173">
        <f>(AV854*2500)*'P6 Verzekering'!$E$11</f>
        <v>0</v>
      </c>
      <c r="BT854" s="173">
        <f>(AW854*2500)*'P6 Verzekering'!$E$12</f>
        <v>0</v>
      </c>
      <c r="BU854" s="173">
        <f>(L854*2500)*'P6 Verzekering'!$E$13</f>
        <v>0</v>
      </c>
      <c r="BV854" s="173">
        <f t="shared" si="390"/>
        <v>0</v>
      </c>
      <c r="BW854"/>
      <c r="BX854"/>
    </row>
    <row r="855" spans="1:76">
      <c r="A855" s="152" t="s">
        <v>2664</v>
      </c>
      <c r="B855" s="152" t="s">
        <v>271</v>
      </c>
      <c r="C855" s="152" t="s">
        <v>270</v>
      </c>
      <c r="D855" s="152" t="s">
        <v>219</v>
      </c>
      <c r="E855" s="152" t="s">
        <v>219</v>
      </c>
      <c r="F855" s="153">
        <f t="shared" si="364"/>
        <v>30</v>
      </c>
      <c r="G855" s="154">
        <v>1</v>
      </c>
      <c r="H855" s="154">
        <f>IFERROR(VLOOKUP(B855,'P2 Origin'!$C$21:$Q$176,15,FALSE),0)</f>
        <v>0</v>
      </c>
      <c r="I855" s="154">
        <f>IFERROR(VLOOKUP(D855,'P4 Destination'!$C$21:$Q$176,15,FALSE),0)</f>
        <v>0</v>
      </c>
      <c r="J855" s="155">
        <v>1</v>
      </c>
      <c r="K855" s="155"/>
      <c r="L855" s="156">
        <v>0</v>
      </c>
      <c r="M855" s="155">
        <v>0</v>
      </c>
      <c r="N855" s="155">
        <v>0</v>
      </c>
      <c r="O855" s="157">
        <f t="shared" si="365"/>
        <v>0</v>
      </c>
      <c r="P855" s="158">
        <f t="shared" si="366"/>
        <v>0</v>
      </c>
      <c r="Q855" s="159">
        <f>IFERROR(VLOOKUP(N855,'P1 Intra-Europees'!$A$15:$H$25,3,0),0)*P855</f>
        <v>0</v>
      </c>
      <c r="R855" s="160">
        <f t="shared" si="367"/>
        <v>0</v>
      </c>
      <c r="S855" s="159">
        <f>IFERROR(VLOOKUP(N855,'P1 Intra-Europees'!$A$15:$H$25,4,0),0)*R855</f>
        <v>0</v>
      </c>
      <c r="T855" s="160">
        <f t="shared" si="368"/>
        <v>0</v>
      </c>
      <c r="U855" s="159">
        <f>IFERROR(VLOOKUP(N855,'P1 Intra-Europees'!$A$15:$H$25,5,0),0)*T855</f>
        <v>0</v>
      </c>
      <c r="V855" s="160">
        <f t="shared" si="369"/>
        <v>0</v>
      </c>
      <c r="W855" s="159">
        <f>IFERROR(VLOOKUP(N855,'P1 Intra-Europees'!$A$15:$H$25,6,0),0)*V855</f>
        <v>0</v>
      </c>
      <c r="X855" s="160">
        <f t="shared" si="370"/>
        <v>0</v>
      </c>
      <c r="Y855" s="159">
        <f>IFERROR(VLOOKUP(N855,'P1 Intra-Europees'!$A$15:$H$25,7,0),0)*X855</f>
        <v>0</v>
      </c>
      <c r="Z855" s="161">
        <f t="shared" si="371"/>
        <v>0</v>
      </c>
      <c r="AA855" s="162">
        <f>IFERROR(VLOOKUP(N855,'P1 Intra-Europees'!$A$15:$H$25,8,0),0)*Z855</f>
        <v>0</v>
      </c>
      <c r="AB855" s="163">
        <f t="shared" si="372"/>
        <v>0</v>
      </c>
      <c r="AC855" s="157" t="str">
        <f>VLOOKUP(B855,'P2 Origin'!$C$21:$O$176,13,0)</f>
        <v>USD</v>
      </c>
      <c r="AD855" s="164">
        <f t="shared" si="373"/>
        <v>0</v>
      </c>
      <c r="AE855" s="165">
        <f>IF(AU855&gt;0.1,VLOOKUP(B855,'P2 Origin'!$C$21:$M$176,3,0)*H855,0)</f>
        <v>0</v>
      </c>
      <c r="AF855" s="166">
        <f t="shared" si="374"/>
        <v>0</v>
      </c>
      <c r="AG855" s="165">
        <f>(VLOOKUP(B855,'P2 Origin'!$C$21:$M$176,4,0))*AF855</f>
        <v>0</v>
      </c>
      <c r="AH855" s="166">
        <f t="shared" si="375"/>
        <v>0</v>
      </c>
      <c r="AI855" s="165">
        <f>(VLOOKUP(B855,'P2 Origin'!$C$21:$M$176,5,0))*AH855</f>
        <v>0</v>
      </c>
      <c r="AJ855" s="166">
        <f t="shared" si="391"/>
        <v>0</v>
      </c>
      <c r="AK855" s="165">
        <f>(VLOOKUP(B855,'P2 Origin'!$C$21:$M$176,6,0))*AJ855</f>
        <v>0</v>
      </c>
      <c r="AL855" s="166">
        <f t="shared" si="376"/>
        <v>30</v>
      </c>
      <c r="AM855" s="165">
        <f>(VLOOKUP($B855,'P2 Origin'!$C$21:$M$176,7,0))*AL855</f>
        <v>0</v>
      </c>
      <c r="AN855" s="166">
        <f t="shared" si="377"/>
        <v>0</v>
      </c>
      <c r="AO855" s="165">
        <f>(VLOOKUP($B855,'P2 Origin'!$C$21:$M$176,8,0))*AN855</f>
        <v>0</v>
      </c>
      <c r="AP855" s="166">
        <f t="shared" si="378"/>
        <v>0</v>
      </c>
      <c r="AQ855" s="165">
        <f>(VLOOKUP($B855,'P2 Origin'!$C$21:$M$176,9,0))*AP855</f>
        <v>0</v>
      </c>
      <c r="AR855" s="155">
        <f t="shared" si="379"/>
        <v>1</v>
      </c>
      <c r="AS855" s="164">
        <f>(VLOOKUP(B855,'P2 Origin'!$C$21:$M$176,10,0))*K855</f>
        <v>0</v>
      </c>
      <c r="AT855" s="164">
        <f>(VLOOKUP(B855,'P2 Origin'!$C$21:$M$176,11,0))*J855</f>
        <v>0</v>
      </c>
      <c r="AU855" s="167">
        <v>30</v>
      </c>
      <c r="AV855" s="168">
        <v>30</v>
      </c>
      <c r="AW855" s="169">
        <v>0</v>
      </c>
      <c r="AX855" s="170">
        <f>IF(AU855&gt;=0.1,'P3 Bureaumarge zee- en luchtvr.'!$D$12,0)</f>
        <v>0</v>
      </c>
      <c r="AY855" s="163">
        <f t="shared" si="380"/>
        <v>0</v>
      </c>
      <c r="AZ855" s="157" t="str">
        <f>VLOOKUP(D855,'P4 Destination'!$C$21:$O$176,13,0)</f>
        <v>EUR</v>
      </c>
      <c r="BA855" s="164">
        <f t="shared" si="381"/>
        <v>0</v>
      </c>
      <c r="BB855" s="171">
        <f>IF(AU855&gt;0.1,(VLOOKUP(D855,'P4 Destination'!$C$21:$M$176,3,0))*I855,0)</f>
        <v>0</v>
      </c>
      <c r="BC855" s="172">
        <f t="shared" si="382"/>
        <v>0</v>
      </c>
      <c r="BD855" s="171">
        <f>(VLOOKUP($D855,'P4 Destination'!$C$21:$M$176,4,0))*BC855</f>
        <v>0</v>
      </c>
      <c r="BE855" s="172">
        <f t="shared" si="383"/>
        <v>0</v>
      </c>
      <c r="BF855" s="171">
        <f>(VLOOKUP($D855,'P4 Destination'!$C$21:$M$176,5,0))*BE855</f>
        <v>0</v>
      </c>
      <c r="BG855" s="172">
        <f t="shared" si="384"/>
        <v>0</v>
      </c>
      <c r="BH855" s="171">
        <f>(VLOOKUP($D855,'P4 Destination'!$C$21:$M$176,6,0))*BG855</f>
        <v>0</v>
      </c>
      <c r="BI855" s="172">
        <f t="shared" si="385"/>
        <v>30</v>
      </c>
      <c r="BJ855" s="171">
        <f>(VLOOKUP($D855,'P4 Destination'!$C$21:$M$176,7,0))*BI855</f>
        <v>0</v>
      </c>
      <c r="BK855" s="172">
        <f t="shared" si="386"/>
        <v>0</v>
      </c>
      <c r="BL855" s="171">
        <f>(VLOOKUP($D855,'P4 Destination'!$C$21:$M$176,8,0))*BK855</f>
        <v>0</v>
      </c>
      <c r="BM855" s="172">
        <f t="shared" si="387"/>
        <v>0</v>
      </c>
      <c r="BN855" s="171">
        <f>(VLOOKUP($D855,'P4 Destination'!$C$21:$M$176,9,0))*BM855</f>
        <v>0</v>
      </c>
      <c r="BO855" s="154">
        <f t="shared" si="388"/>
        <v>1</v>
      </c>
      <c r="BP855" s="171">
        <f>(VLOOKUP(D855,'P4 Destination'!$C$21:$M$176,10,0))*K855</f>
        <v>0</v>
      </c>
      <c r="BQ855" s="171">
        <f>(VLOOKUP(D855,'P4 Destination'!$C$21:$M$176,11,0))*J855</f>
        <v>0</v>
      </c>
      <c r="BR855" s="173">
        <f t="shared" si="389"/>
        <v>0</v>
      </c>
      <c r="BS855" s="173">
        <f>(AV855*2500)*'P6 Verzekering'!$E$11</f>
        <v>0</v>
      </c>
      <c r="BT855" s="173">
        <f>(AW855*2500)*'P6 Verzekering'!$E$12</f>
        <v>0</v>
      </c>
      <c r="BU855" s="173">
        <f>(L855*2500)*'P6 Verzekering'!$E$13</f>
        <v>0</v>
      </c>
      <c r="BV855" s="173">
        <f t="shared" si="390"/>
        <v>0</v>
      </c>
      <c r="BW855"/>
      <c r="BX855"/>
    </row>
    <row r="856" spans="1:76">
      <c r="A856" s="152" t="s">
        <v>2665</v>
      </c>
      <c r="B856" s="152" t="s">
        <v>271</v>
      </c>
      <c r="C856" s="152" t="s">
        <v>270</v>
      </c>
      <c r="D856" s="152" t="s">
        <v>219</v>
      </c>
      <c r="E856" s="152" t="s">
        <v>219</v>
      </c>
      <c r="F856" s="153">
        <f t="shared" si="364"/>
        <v>32</v>
      </c>
      <c r="G856" s="154">
        <v>1</v>
      </c>
      <c r="H856" s="154">
        <f>IFERROR(VLOOKUP(B856,'P2 Origin'!$C$21:$Q$176,15,FALSE),0)</f>
        <v>0</v>
      </c>
      <c r="I856" s="154">
        <f>IFERROR(VLOOKUP(D856,'P4 Destination'!$C$21:$Q$176,15,FALSE),0)</f>
        <v>0</v>
      </c>
      <c r="J856" s="155"/>
      <c r="K856" s="155">
        <v>1</v>
      </c>
      <c r="L856" s="156">
        <v>0</v>
      </c>
      <c r="M856" s="155">
        <v>0</v>
      </c>
      <c r="N856" s="155">
        <v>0</v>
      </c>
      <c r="O856" s="157">
        <f t="shared" si="365"/>
        <v>0</v>
      </c>
      <c r="P856" s="158">
        <f t="shared" si="366"/>
        <v>0</v>
      </c>
      <c r="Q856" s="159">
        <f>IFERROR(VLOOKUP(N856,'P1 Intra-Europees'!$A$15:$H$25,3,0),0)*P856</f>
        <v>0</v>
      </c>
      <c r="R856" s="160">
        <f t="shared" si="367"/>
        <v>0</v>
      </c>
      <c r="S856" s="159">
        <f>IFERROR(VLOOKUP(N856,'P1 Intra-Europees'!$A$15:$H$25,4,0),0)*R856</f>
        <v>0</v>
      </c>
      <c r="T856" s="160">
        <f t="shared" si="368"/>
        <v>0</v>
      </c>
      <c r="U856" s="159">
        <f>IFERROR(VLOOKUP(N856,'P1 Intra-Europees'!$A$15:$H$25,5,0),0)*T856</f>
        <v>0</v>
      </c>
      <c r="V856" s="160">
        <f t="shared" si="369"/>
        <v>0</v>
      </c>
      <c r="W856" s="159">
        <f>IFERROR(VLOOKUP(N856,'P1 Intra-Europees'!$A$15:$H$25,6,0),0)*V856</f>
        <v>0</v>
      </c>
      <c r="X856" s="160">
        <f t="shared" si="370"/>
        <v>0</v>
      </c>
      <c r="Y856" s="159">
        <f>IFERROR(VLOOKUP(N856,'P1 Intra-Europees'!$A$15:$H$25,7,0),0)*X856</f>
        <v>0</v>
      </c>
      <c r="Z856" s="161">
        <f t="shared" si="371"/>
        <v>0</v>
      </c>
      <c r="AA856" s="162">
        <f>IFERROR(VLOOKUP(N856,'P1 Intra-Europees'!$A$15:$H$25,8,0),0)*Z856</f>
        <v>0</v>
      </c>
      <c r="AB856" s="163">
        <f t="shared" si="372"/>
        <v>0</v>
      </c>
      <c r="AC856" s="157" t="str">
        <f>VLOOKUP(B856,'P2 Origin'!$C$21:$O$176,13,0)</f>
        <v>USD</v>
      </c>
      <c r="AD856" s="164">
        <f t="shared" si="373"/>
        <v>0</v>
      </c>
      <c r="AE856" s="165">
        <f>IF(AU856&gt;0.1,VLOOKUP(B856,'P2 Origin'!$C$21:$M$176,3,0)*H856,0)</f>
        <v>0</v>
      </c>
      <c r="AF856" s="166">
        <f t="shared" si="374"/>
        <v>0</v>
      </c>
      <c r="AG856" s="165">
        <f>(VLOOKUP(B856,'P2 Origin'!$C$21:$M$176,4,0))*AF856</f>
        <v>0</v>
      </c>
      <c r="AH856" s="166">
        <f t="shared" si="375"/>
        <v>0</v>
      </c>
      <c r="AI856" s="165">
        <f>(VLOOKUP(B856,'P2 Origin'!$C$21:$M$176,5,0))*AH856</f>
        <v>0</v>
      </c>
      <c r="AJ856" s="166">
        <f t="shared" si="391"/>
        <v>0</v>
      </c>
      <c r="AK856" s="165">
        <f>(VLOOKUP(B856,'P2 Origin'!$C$21:$M$176,6,0))*AJ856</f>
        <v>0</v>
      </c>
      <c r="AL856" s="166">
        <f t="shared" si="376"/>
        <v>32</v>
      </c>
      <c r="AM856" s="165">
        <f>(VLOOKUP($B856,'P2 Origin'!$C$21:$M$176,7,0))*AL856</f>
        <v>0</v>
      </c>
      <c r="AN856" s="166">
        <f t="shared" si="377"/>
        <v>0</v>
      </c>
      <c r="AO856" s="165">
        <f>(VLOOKUP($B856,'P2 Origin'!$C$21:$M$176,8,0))*AN856</f>
        <v>0</v>
      </c>
      <c r="AP856" s="166">
        <f t="shared" si="378"/>
        <v>0</v>
      </c>
      <c r="AQ856" s="165">
        <f>(VLOOKUP($B856,'P2 Origin'!$C$21:$M$176,9,0))*AP856</f>
        <v>0</v>
      </c>
      <c r="AR856" s="155">
        <f t="shared" si="379"/>
        <v>1</v>
      </c>
      <c r="AS856" s="164">
        <f>(VLOOKUP(B856,'P2 Origin'!$C$21:$M$176,10,0))*K856</f>
        <v>0</v>
      </c>
      <c r="AT856" s="164">
        <f>(VLOOKUP(B856,'P2 Origin'!$C$21:$M$176,11,0))*J856</f>
        <v>0</v>
      </c>
      <c r="AU856" s="167">
        <v>32</v>
      </c>
      <c r="AV856" s="168">
        <v>32</v>
      </c>
      <c r="AW856" s="169">
        <v>0</v>
      </c>
      <c r="AX856" s="170">
        <f>IF(AU856&gt;=0.1,'P3 Bureaumarge zee- en luchtvr.'!$D$12,0)</f>
        <v>0</v>
      </c>
      <c r="AY856" s="163">
        <f t="shared" si="380"/>
        <v>0</v>
      </c>
      <c r="AZ856" s="157" t="str">
        <f>VLOOKUP(D856,'P4 Destination'!$C$21:$O$176,13,0)</f>
        <v>EUR</v>
      </c>
      <c r="BA856" s="164">
        <f t="shared" si="381"/>
        <v>0</v>
      </c>
      <c r="BB856" s="171">
        <f>IF(AU856&gt;0.1,(VLOOKUP(D856,'P4 Destination'!$C$21:$M$176,3,0))*I856,0)</f>
        <v>0</v>
      </c>
      <c r="BC856" s="172">
        <f t="shared" si="382"/>
        <v>0</v>
      </c>
      <c r="BD856" s="171">
        <f>(VLOOKUP($D856,'P4 Destination'!$C$21:$M$176,4,0))*BC856</f>
        <v>0</v>
      </c>
      <c r="BE856" s="172">
        <f t="shared" si="383"/>
        <v>0</v>
      </c>
      <c r="BF856" s="171">
        <f>(VLOOKUP($D856,'P4 Destination'!$C$21:$M$176,5,0))*BE856</f>
        <v>0</v>
      </c>
      <c r="BG856" s="172">
        <f t="shared" si="384"/>
        <v>0</v>
      </c>
      <c r="BH856" s="171">
        <f>(VLOOKUP($D856,'P4 Destination'!$C$21:$M$176,6,0))*BG856</f>
        <v>0</v>
      </c>
      <c r="BI856" s="172">
        <f t="shared" si="385"/>
        <v>32</v>
      </c>
      <c r="BJ856" s="171">
        <f>(VLOOKUP($D856,'P4 Destination'!$C$21:$M$176,7,0))*BI856</f>
        <v>0</v>
      </c>
      <c r="BK856" s="172">
        <f t="shared" si="386"/>
        <v>0</v>
      </c>
      <c r="BL856" s="171">
        <f>(VLOOKUP($D856,'P4 Destination'!$C$21:$M$176,8,0))*BK856</f>
        <v>0</v>
      </c>
      <c r="BM856" s="172">
        <f t="shared" si="387"/>
        <v>0</v>
      </c>
      <c r="BN856" s="171">
        <f>(VLOOKUP($D856,'P4 Destination'!$C$21:$M$176,9,0))*BM856</f>
        <v>0</v>
      </c>
      <c r="BO856" s="154">
        <f t="shared" si="388"/>
        <v>1</v>
      </c>
      <c r="BP856" s="171">
        <f>(VLOOKUP(D856,'P4 Destination'!$C$21:$M$176,10,0))*K856</f>
        <v>0</v>
      </c>
      <c r="BQ856" s="171">
        <f>(VLOOKUP(D856,'P4 Destination'!$C$21:$M$176,11,0))*J856</f>
        <v>0</v>
      </c>
      <c r="BR856" s="173">
        <f t="shared" si="389"/>
        <v>0</v>
      </c>
      <c r="BS856" s="173">
        <f>(AV856*2500)*'P6 Verzekering'!$E$11</f>
        <v>0</v>
      </c>
      <c r="BT856" s="173">
        <f>(AW856*2500)*'P6 Verzekering'!$E$12</f>
        <v>0</v>
      </c>
      <c r="BU856" s="173">
        <f>(L856*2500)*'P6 Verzekering'!$E$13</f>
        <v>0</v>
      </c>
      <c r="BV856" s="173">
        <f t="shared" si="390"/>
        <v>0</v>
      </c>
      <c r="BW856"/>
      <c r="BX856"/>
    </row>
    <row r="857" spans="1:76">
      <c r="A857" s="152" t="s">
        <v>2666</v>
      </c>
      <c r="B857" s="152" t="s">
        <v>271</v>
      </c>
      <c r="C857" s="152" t="s">
        <v>270</v>
      </c>
      <c r="D857" s="152" t="s">
        <v>219</v>
      </c>
      <c r="E857" s="152" t="s">
        <v>219</v>
      </c>
      <c r="F857" s="153">
        <f t="shared" si="364"/>
        <v>12</v>
      </c>
      <c r="G857" s="154">
        <v>1</v>
      </c>
      <c r="H857" s="154">
        <f>IFERROR(VLOOKUP(B857,'P2 Origin'!$C$21:$Q$176,15,FALSE),0)</f>
        <v>0</v>
      </c>
      <c r="I857" s="154">
        <f>IFERROR(VLOOKUP(D857,'P4 Destination'!$C$21:$Q$176,15,FALSE),0)</f>
        <v>0</v>
      </c>
      <c r="J857" s="155">
        <v>1</v>
      </c>
      <c r="K857" s="155"/>
      <c r="L857" s="156">
        <v>0</v>
      </c>
      <c r="M857" s="155">
        <v>0</v>
      </c>
      <c r="N857" s="155">
        <v>0</v>
      </c>
      <c r="O857" s="157">
        <f t="shared" si="365"/>
        <v>0</v>
      </c>
      <c r="P857" s="158">
        <f t="shared" si="366"/>
        <v>0</v>
      </c>
      <c r="Q857" s="159">
        <f>IFERROR(VLOOKUP(N857,'P1 Intra-Europees'!$A$15:$H$25,3,0),0)*P857</f>
        <v>0</v>
      </c>
      <c r="R857" s="160">
        <f t="shared" si="367"/>
        <v>0</v>
      </c>
      <c r="S857" s="159">
        <f>IFERROR(VLOOKUP(N857,'P1 Intra-Europees'!$A$15:$H$25,4,0),0)*R857</f>
        <v>0</v>
      </c>
      <c r="T857" s="160">
        <f t="shared" si="368"/>
        <v>0</v>
      </c>
      <c r="U857" s="159">
        <f>IFERROR(VLOOKUP(N857,'P1 Intra-Europees'!$A$15:$H$25,5,0),0)*T857</f>
        <v>0</v>
      </c>
      <c r="V857" s="160">
        <f t="shared" si="369"/>
        <v>0</v>
      </c>
      <c r="W857" s="159">
        <f>IFERROR(VLOOKUP(N857,'P1 Intra-Europees'!$A$15:$H$25,6,0),0)*V857</f>
        <v>0</v>
      </c>
      <c r="X857" s="160">
        <f t="shared" si="370"/>
        <v>0</v>
      </c>
      <c r="Y857" s="159">
        <f>IFERROR(VLOOKUP(N857,'P1 Intra-Europees'!$A$15:$H$25,7,0),0)*X857</f>
        <v>0</v>
      </c>
      <c r="Z857" s="161">
        <f t="shared" si="371"/>
        <v>0</v>
      </c>
      <c r="AA857" s="162">
        <f>IFERROR(VLOOKUP(N857,'P1 Intra-Europees'!$A$15:$H$25,8,0),0)*Z857</f>
        <v>0</v>
      </c>
      <c r="AB857" s="163">
        <f t="shared" si="372"/>
        <v>0</v>
      </c>
      <c r="AC857" s="157" t="str">
        <f>VLOOKUP(B857,'P2 Origin'!$C$21:$O$176,13,0)</f>
        <v>USD</v>
      </c>
      <c r="AD857" s="164">
        <f t="shared" si="373"/>
        <v>0</v>
      </c>
      <c r="AE857" s="165">
        <f>IF(AU857&gt;0.1,VLOOKUP(B857,'P2 Origin'!$C$21:$M$176,3,0)*H857,0)</f>
        <v>0</v>
      </c>
      <c r="AF857" s="166">
        <f t="shared" si="374"/>
        <v>0</v>
      </c>
      <c r="AG857" s="165">
        <f>(VLOOKUP(B857,'P2 Origin'!$C$21:$M$176,4,0))*AF857</f>
        <v>0</v>
      </c>
      <c r="AH857" s="166">
        <f t="shared" si="375"/>
        <v>12</v>
      </c>
      <c r="AI857" s="165">
        <f>(VLOOKUP(B857,'P2 Origin'!$C$21:$M$176,5,0))*AH857</f>
        <v>0</v>
      </c>
      <c r="AJ857" s="166">
        <f t="shared" si="391"/>
        <v>0</v>
      </c>
      <c r="AK857" s="165">
        <f>(VLOOKUP(B857,'P2 Origin'!$C$21:$M$176,6,0))*AJ857</f>
        <v>0</v>
      </c>
      <c r="AL857" s="166">
        <f t="shared" si="376"/>
        <v>0</v>
      </c>
      <c r="AM857" s="165">
        <f>(VLOOKUP($B857,'P2 Origin'!$C$21:$M$176,7,0))*AL857</f>
        <v>0</v>
      </c>
      <c r="AN857" s="166">
        <f t="shared" si="377"/>
        <v>0</v>
      </c>
      <c r="AO857" s="165">
        <f>(VLOOKUP($B857,'P2 Origin'!$C$21:$M$176,8,0))*AN857</f>
        <v>0</v>
      </c>
      <c r="AP857" s="166">
        <f t="shared" si="378"/>
        <v>0</v>
      </c>
      <c r="AQ857" s="165">
        <f>(VLOOKUP($B857,'P2 Origin'!$C$21:$M$176,9,0))*AP857</f>
        <v>0</v>
      </c>
      <c r="AR857" s="155">
        <f t="shared" si="379"/>
        <v>1</v>
      </c>
      <c r="AS857" s="164">
        <f>(VLOOKUP(B857,'P2 Origin'!$C$21:$M$176,10,0))*K857</f>
        <v>0</v>
      </c>
      <c r="AT857" s="164">
        <f>(VLOOKUP(B857,'P2 Origin'!$C$21:$M$176,11,0))*J857</f>
        <v>0</v>
      </c>
      <c r="AU857" s="167">
        <v>12</v>
      </c>
      <c r="AV857" s="168">
        <v>12</v>
      </c>
      <c r="AW857" s="169">
        <v>0</v>
      </c>
      <c r="AX857" s="170">
        <f>IF(AU857&gt;=0.1,'P3 Bureaumarge zee- en luchtvr.'!$D$12,0)</f>
        <v>0</v>
      </c>
      <c r="AY857" s="163">
        <f t="shared" si="380"/>
        <v>0</v>
      </c>
      <c r="AZ857" s="157" t="str">
        <f>VLOOKUP(D857,'P4 Destination'!$C$21:$O$176,13,0)</f>
        <v>EUR</v>
      </c>
      <c r="BA857" s="164">
        <f t="shared" si="381"/>
        <v>0</v>
      </c>
      <c r="BB857" s="171">
        <f>IF(AU857&gt;0.1,(VLOOKUP(D857,'P4 Destination'!$C$21:$M$176,3,0))*I857,0)</f>
        <v>0</v>
      </c>
      <c r="BC857" s="172">
        <f t="shared" si="382"/>
        <v>0</v>
      </c>
      <c r="BD857" s="171">
        <f>(VLOOKUP($D857,'P4 Destination'!$C$21:$M$176,4,0))*BC857</f>
        <v>0</v>
      </c>
      <c r="BE857" s="172">
        <f t="shared" si="383"/>
        <v>12</v>
      </c>
      <c r="BF857" s="171">
        <f>(VLOOKUP($D857,'P4 Destination'!$C$21:$M$176,5,0))*BE857</f>
        <v>0</v>
      </c>
      <c r="BG857" s="172">
        <f t="shared" si="384"/>
        <v>0</v>
      </c>
      <c r="BH857" s="171">
        <f>(VLOOKUP($D857,'P4 Destination'!$C$21:$M$176,6,0))*BG857</f>
        <v>0</v>
      </c>
      <c r="BI857" s="172">
        <f t="shared" si="385"/>
        <v>0</v>
      </c>
      <c r="BJ857" s="171">
        <f>(VLOOKUP($D857,'P4 Destination'!$C$21:$M$176,7,0))*BI857</f>
        <v>0</v>
      </c>
      <c r="BK857" s="172">
        <f t="shared" si="386"/>
        <v>0</v>
      </c>
      <c r="BL857" s="171">
        <f>(VLOOKUP($D857,'P4 Destination'!$C$21:$M$176,8,0))*BK857</f>
        <v>0</v>
      </c>
      <c r="BM857" s="172">
        <f t="shared" si="387"/>
        <v>0</v>
      </c>
      <c r="BN857" s="171">
        <f>(VLOOKUP($D857,'P4 Destination'!$C$21:$M$176,9,0))*BM857</f>
        <v>0</v>
      </c>
      <c r="BO857" s="154">
        <f t="shared" si="388"/>
        <v>1</v>
      </c>
      <c r="BP857" s="171">
        <f>(VLOOKUP(D857,'P4 Destination'!$C$21:$M$176,10,0))*K857</f>
        <v>0</v>
      </c>
      <c r="BQ857" s="171">
        <f>(VLOOKUP(D857,'P4 Destination'!$C$21:$M$176,11,0))*J857</f>
        <v>0</v>
      </c>
      <c r="BR857" s="173">
        <f t="shared" si="389"/>
        <v>0</v>
      </c>
      <c r="BS857" s="173">
        <f>(AV857*2500)*'P6 Verzekering'!$E$11</f>
        <v>0</v>
      </c>
      <c r="BT857" s="173">
        <f>(AW857*2500)*'P6 Verzekering'!$E$12</f>
        <v>0</v>
      </c>
      <c r="BU857" s="173">
        <f>(L857*2500)*'P6 Verzekering'!$E$13</f>
        <v>0</v>
      </c>
      <c r="BV857" s="173">
        <f t="shared" si="390"/>
        <v>0</v>
      </c>
      <c r="BW857"/>
      <c r="BX857"/>
    </row>
    <row r="858" spans="1:76">
      <c r="A858" s="152" t="s">
        <v>2667</v>
      </c>
      <c r="B858" s="152" t="s">
        <v>271</v>
      </c>
      <c r="C858" s="152" t="s">
        <v>270</v>
      </c>
      <c r="D858" s="152" t="s">
        <v>219</v>
      </c>
      <c r="E858" s="152" t="s">
        <v>219</v>
      </c>
      <c r="F858" s="153">
        <f t="shared" si="364"/>
        <v>8</v>
      </c>
      <c r="G858" s="154">
        <v>1</v>
      </c>
      <c r="H858" s="154">
        <f>IFERROR(VLOOKUP(B858,'P2 Origin'!$C$21:$Q$176,15,FALSE),0)</f>
        <v>0</v>
      </c>
      <c r="I858" s="154">
        <f>IFERROR(VLOOKUP(D858,'P4 Destination'!$C$21:$Q$176,15,FALSE),0)</f>
        <v>0</v>
      </c>
      <c r="J858" s="155">
        <v>1</v>
      </c>
      <c r="K858" s="155"/>
      <c r="L858" s="156">
        <v>0</v>
      </c>
      <c r="M858" s="155">
        <v>0</v>
      </c>
      <c r="N858" s="155">
        <v>0</v>
      </c>
      <c r="O858" s="157">
        <f t="shared" si="365"/>
        <v>0</v>
      </c>
      <c r="P858" s="158">
        <f t="shared" si="366"/>
        <v>0</v>
      </c>
      <c r="Q858" s="159">
        <f>IFERROR(VLOOKUP(N858,'P1 Intra-Europees'!$A$15:$H$25,3,0),0)*P858</f>
        <v>0</v>
      </c>
      <c r="R858" s="160">
        <f t="shared" si="367"/>
        <v>0</v>
      </c>
      <c r="S858" s="159">
        <f>IFERROR(VLOOKUP(N858,'P1 Intra-Europees'!$A$15:$H$25,4,0),0)*R858</f>
        <v>0</v>
      </c>
      <c r="T858" s="160">
        <f t="shared" si="368"/>
        <v>0</v>
      </c>
      <c r="U858" s="159">
        <f>IFERROR(VLOOKUP(N858,'P1 Intra-Europees'!$A$15:$H$25,5,0),0)*T858</f>
        <v>0</v>
      </c>
      <c r="V858" s="160">
        <f t="shared" si="369"/>
        <v>0</v>
      </c>
      <c r="W858" s="159">
        <f>IFERROR(VLOOKUP(N858,'P1 Intra-Europees'!$A$15:$H$25,6,0),0)*V858</f>
        <v>0</v>
      </c>
      <c r="X858" s="160">
        <f t="shared" si="370"/>
        <v>0</v>
      </c>
      <c r="Y858" s="159">
        <f>IFERROR(VLOOKUP(N858,'P1 Intra-Europees'!$A$15:$H$25,7,0),0)*X858</f>
        <v>0</v>
      </c>
      <c r="Z858" s="161">
        <f t="shared" si="371"/>
        <v>0</v>
      </c>
      <c r="AA858" s="162">
        <f>IFERROR(VLOOKUP(N858,'P1 Intra-Europees'!$A$15:$H$25,8,0),0)*Z858</f>
        <v>0</v>
      </c>
      <c r="AB858" s="163">
        <f t="shared" si="372"/>
        <v>0</v>
      </c>
      <c r="AC858" s="157" t="str">
        <f>VLOOKUP(B858,'P2 Origin'!$C$21:$O$176,13,0)</f>
        <v>USD</v>
      </c>
      <c r="AD858" s="164">
        <f t="shared" si="373"/>
        <v>0</v>
      </c>
      <c r="AE858" s="165">
        <f>IF(AU858&gt;0.1,VLOOKUP(B858,'P2 Origin'!$C$21:$M$176,3,0)*H858,0)</f>
        <v>0</v>
      </c>
      <c r="AF858" s="166">
        <f t="shared" si="374"/>
        <v>0</v>
      </c>
      <c r="AG858" s="165">
        <f>(VLOOKUP(B858,'P2 Origin'!$C$21:$M$176,4,0))*AF858</f>
        <v>0</v>
      </c>
      <c r="AH858" s="166">
        <f t="shared" si="375"/>
        <v>8</v>
      </c>
      <c r="AI858" s="165">
        <f>(VLOOKUP(B858,'P2 Origin'!$C$21:$M$176,5,0))*AH858</f>
        <v>0</v>
      </c>
      <c r="AJ858" s="166">
        <f t="shared" si="391"/>
        <v>0</v>
      </c>
      <c r="AK858" s="165">
        <f>(VLOOKUP(B858,'P2 Origin'!$C$21:$M$176,6,0))*AJ858</f>
        <v>0</v>
      </c>
      <c r="AL858" s="166">
        <f t="shared" si="376"/>
        <v>0</v>
      </c>
      <c r="AM858" s="165">
        <f>(VLOOKUP($B858,'P2 Origin'!$C$21:$M$176,7,0))*AL858</f>
        <v>0</v>
      </c>
      <c r="AN858" s="166">
        <f t="shared" si="377"/>
        <v>0</v>
      </c>
      <c r="AO858" s="165">
        <f>(VLOOKUP($B858,'P2 Origin'!$C$21:$M$176,8,0))*AN858</f>
        <v>0</v>
      </c>
      <c r="AP858" s="166">
        <f t="shared" si="378"/>
        <v>0</v>
      </c>
      <c r="AQ858" s="165">
        <f>(VLOOKUP($B858,'P2 Origin'!$C$21:$M$176,9,0))*AP858</f>
        <v>0</v>
      </c>
      <c r="AR858" s="155">
        <f t="shared" si="379"/>
        <v>1</v>
      </c>
      <c r="AS858" s="164">
        <f>(VLOOKUP(B858,'P2 Origin'!$C$21:$M$176,10,0))*K858</f>
        <v>0</v>
      </c>
      <c r="AT858" s="164">
        <f>(VLOOKUP(B858,'P2 Origin'!$C$21:$M$176,11,0))*J858</f>
        <v>0</v>
      </c>
      <c r="AU858" s="167">
        <v>8</v>
      </c>
      <c r="AV858" s="168">
        <v>8</v>
      </c>
      <c r="AW858" s="169">
        <v>0</v>
      </c>
      <c r="AX858" s="170">
        <f>IF(AU858&gt;=0.1,'P3 Bureaumarge zee- en luchtvr.'!$D$12,0)</f>
        <v>0</v>
      </c>
      <c r="AY858" s="163">
        <f t="shared" si="380"/>
        <v>0</v>
      </c>
      <c r="AZ858" s="157" t="str">
        <f>VLOOKUP(D858,'P4 Destination'!$C$21:$O$176,13,0)</f>
        <v>EUR</v>
      </c>
      <c r="BA858" s="164">
        <f t="shared" si="381"/>
        <v>0</v>
      </c>
      <c r="BB858" s="171">
        <f>IF(AU858&gt;0.1,(VLOOKUP(D858,'P4 Destination'!$C$21:$M$176,3,0))*I858,0)</f>
        <v>0</v>
      </c>
      <c r="BC858" s="172">
        <f t="shared" si="382"/>
        <v>0</v>
      </c>
      <c r="BD858" s="171">
        <f>(VLOOKUP($D858,'P4 Destination'!$C$21:$M$176,4,0))*BC858</f>
        <v>0</v>
      </c>
      <c r="BE858" s="172">
        <f t="shared" si="383"/>
        <v>8</v>
      </c>
      <c r="BF858" s="171">
        <f>(VLOOKUP($D858,'P4 Destination'!$C$21:$M$176,5,0))*BE858</f>
        <v>0</v>
      </c>
      <c r="BG858" s="172">
        <f t="shared" si="384"/>
        <v>0</v>
      </c>
      <c r="BH858" s="171">
        <f>(VLOOKUP($D858,'P4 Destination'!$C$21:$M$176,6,0))*BG858</f>
        <v>0</v>
      </c>
      <c r="BI858" s="172">
        <f t="shared" si="385"/>
        <v>0</v>
      </c>
      <c r="BJ858" s="171">
        <f>(VLOOKUP($D858,'P4 Destination'!$C$21:$M$176,7,0))*BI858</f>
        <v>0</v>
      </c>
      <c r="BK858" s="172">
        <f t="shared" si="386"/>
        <v>0</v>
      </c>
      <c r="BL858" s="171">
        <f>(VLOOKUP($D858,'P4 Destination'!$C$21:$M$176,8,0))*BK858</f>
        <v>0</v>
      </c>
      <c r="BM858" s="172">
        <f t="shared" si="387"/>
        <v>0</v>
      </c>
      <c r="BN858" s="171">
        <f>(VLOOKUP($D858,'P4 Destination'!$C$21:$M$176,9,0))*BM858</f>
        <v>0</v>
      </c>
      <c r="BO858" s="154">
        <f t="shared" si="388"/>
        <v>1</v>
      </c>
      <c r="BP858" s="171">
        <f>(VLOOKUP(D858,'P4 Destination'!$C$21:$M$176,10,0))*K858</f>
        <v>0</v>
      </c>
      <c r="BQ858" s="171">
        <f>(VLOOKUP(D858,'P4 Destination'!$C$21:$M$176,11,0))*J858</f>
        <v>0</v>
      </c>
      <c r="BR858" s="173">
        <f t="shared" si="389"/>
        <v>0</v>
      </c>
      <c r="BS858" s="173">
        <f>(AV858*2500)*'P6 Verzekering'!$E$11</f>
        <v>0</v>
      </c>
      <c r="BT858" s="173">
        <f>(AW858*2500)*'P6 Verzekering'!$E$12</f>
        <v>0</v>
      </c>
      <c r="BU858" s="173">
        <f>(L858*2500)*'P6 Verzekering'!$E$13</f>
        <v>0</v>
      </c>
      <c r="BV858" s="173">
        <f t="shared" si="390"/>
        <v>0</v>
      </c>
      <c r="BW858"/>
      <c r="BX858"/>
    </row>
    <row r="859" spans="1:76">
      <c r="A859" s="152" t="s">
        <v>2669</v>
      </c>
      <c r="B859" s="152" t="s">
        <v>271</v>
      </c>
      <c r="C859" s="152" t="s">
        <v>270</v>
      </c>
      <c r="D859" s="152" t="s">
        <v>219</v>
      </c>
      <c r="E859" s="152" t="s">
        <v>219</v>
      </c>
      <c r="F859" s="153">
        <f t="shared" si="364"/>
        <v>13</v>
      </c>
      <c r="G859" s="154">
        <v>1</v>
      </c>
      <c r="H859" s="154">
        <f>IFERROR(VLOOKUP(B859,'P2 Origin'!$C$21:$Q$176,15,FALSE),0)</f>
        <v>0</v>
      </c>
      <c r="I859" s="154">
        <f>IFERROR(VLOOKUP(D859,'P4 Destination'!$C$21:$Q$176,15,FALSE),0)</f>
        <v>0</v>
      </c>
      <c r="J859" s="155">
        <v>1</v>
      </c>
      <c r="K859" s="155"/>
      <c r="L859" s="156">
        <v>0</v>
      </c>
      <c r="M859" s="155">
        <v>0</v>
      </c>
      <c r="N859" s="155">
        <v>0</v>
      </c>
      <c r="O859" s="157">
        <f t="shared" si="365"/>
        <v>0</v>
      </c>
      <c r="P859" s="158">
        <f t="shared" si="366"/>
        <v>0</v>
      </c>
      <c r="Q859" s="159">
        <f>IFERROR(VLOOKUP(N859,'P1 Intra-Europees'!$A$15:$H$25,3,0),0)*P859</f>
        <v>0</v>
      </c>
      <c r="R859" s="160">
        <f t="shared" si="367"/>
        <v>0</v>
      </c>
      <c r="S859" s="159">
        <f>IFERROR(VLOOKUP(N859,'P1 Intra-Europees'!$A$15:$H$25,4,0),0)*R859</f>
        <v>0</v>
      </c>
      <c r="T859" s="160">
        <f t="shared" si="368"/>
        <v>0</v>
      </c>
      <c r="U859" s="159">
        <f>IFERROR(VLOOKUP(N859,'P1 Intra-Europees'!$A$15:$H$25,5,0),0)*T859</f>
        <v>0</v>
      </c>
      <c r="V859" s="160">
        <f t="shared" si="369"/>
        <v>0</v>
      </c>
      <c r="W859" s="159">
        <f>IFERROR(VLOOKUP(N859,'P1 Intra-Europees'!$A$15:$H$25,6,0),0)*V859</f>
        <v>0</v>
      </c>
      <c r="X859" s="160">
        <f t="shared" si="370"/>
        <v>0</v>
      </c>
      <c r="Y859" s="159">
        <f>IFERROR(VLOOKUP(N859,'P1 Intra-Europees'!$A$15:$H$25,7,0),0)*X859</f>
        <v>0</v>
      </c>
      <c r="Z859" s="161">
        <f t="shared" si="371"/>
        <v>0</v>
      </c>
      <c r="AA859" s="162">
        <f>IFERROR(VLOOKUP(N859,'P1 Intra-Europees'!$A$15:$H$25,8,0),0)*Z859</f>
        <v>0</v>
      </c>
      <c r="AB859" s="163">
        <f t="shared" si="372"/>
        <v>0</v>
      </c>
      <c r="AC859" s="157" t="str">
        <f>VLOOKUP(B859,'P2 Origin'!$C$21:$O$176,13,0)</f>
        <v>USD</v>
      </c>
      <c r="AD859" s="164">
        <f t="shared" si="373"/>
        <v>0</v>
      </c>
      <c r="AE859" s="165">
        <f>IF(AU859&gt;0.1,VLOOKUP(B859,'P2 Origin'!$C$21:$M$176,3,0)*H859,0)</f>
        <v>0</v>
      </c>
      <c r="AF859" s="166">
        <f t="shared" si="374"/>
        <v>0</v>
      </c>
      <c r="AG859" s="165">
        <f>(VLOOKUP(B859,'P2 Origin'!$C$21:$M$176,4,0))*AF859</f>
        <v>0</v>
      </c>
      <c r="AH859" s="166">
        <f t="shared" si="375"/>
        <v>13</v>
      </c>
      <c r="AI859" s="165">
        <f>(VLOOKUP(B859,'P2 Origin'!$C$21:$M$176,5,0))*AH859</f>
        <v>0</v>
      </c>
      <c r="AJ859" s="166">
        <f t="shared" si="391"/>
        <v>0</v>
      </c>
      <c r="AK859" s="165">
        <f>(VLOOKUP(B859,'P2 Origin'!$C$21:$M$176,6,0))*AJ859</f>
        <v>0</v>
      </c>
      <c r="AL859" s="166">
        <f t="shared" si="376"/>
        <v>0</v>
      </c>
      <c r="AM859" s="165">
        <f>(VLOOKUP($B859,'P2 Origin'!$C$21:$M$176,7,0))*AL859</f>
        <v>0</v>
      </c>
      <c r="AN859" s="166">
        <f t="shared" si="377"/>
        <v>0</v>
      </c>
      <c r="AO859" s="165">
        <f>(VLOOKUP($B859,'P2 Origin'!$C$21:$M$176,8,0))*AN859</f>
        <v>0</v>
      </c>
      <c r="AP859" s="166">
        <f t="shared" si="378"/>
        <v>0</v>
      </c>
      <c r="AQ859" s="165">
        <f>(VLOOKUP($B859,'P2 Origin'!$C$21:$M$176,9,0))*AP859</f>
        <v>0</v>
      </c>
      <c r="AR859" s="155">
        <f t="shared" si="379"/>
        <v>1</v>
      </c>
      <c r="AS859" s="164">
        <f>(VLOOKUP(B859,'P2 Origin'!$C$21:$M$176,10,0))*K859</f>
        <v>0</v>
      </c>
      <c r="AT859" s="164">
        <f>(VLOOKUP(B859,'P2 Origin'!$C$21:$M$176,11,0))*J859</f>
        <v>0</v>
      </c>
      <c r="AU859" s="167">
        <v>13</v>
      </c>
      <c r="AV859" s="168">
        <v>13</v>
      </c>
      <c r="AW859" s="169">
        <v>0</v>
      </c>
      <c r="AX859" s="170">
        <f>IF(AU859&gt;=0.1,'P3 Bureaumarge zee- en luchtvr.'!$D$12,0)</f>
        <v>0</v>
      </c>
      <c r="AY859" s="163">
        <f t="shared" si="380"/>
        <v>0</v>
      </c>
      <c r="AZ859" s="157" t="str">
        <f>VLOOKUP(D859,'P4 Destination'!$C$21:$O$176,13,0)</f>
        <v>EUR</v>
      </c>
      <c r="BA859" s="164">
        <f t="shared" si="381"/>
        <v>0</v>
      </c>
      <c r="BB859" s="171">
        <f>IF(AU859&gt;0.1,(VLOOKUP(D859,'P4 Destination'!$C$21:$M$176,3,0))*I859,0)</f>
        <v>0</v>
      </c>
      <c r="BC859" s="172">
        <f t="shared" si="382"/>
        <v>0</v>
      </c>
      <c r="BD859" s="171">
        <f>(VLOOKUP($D859,'P4 Destination'!$C$21:$M$176,4,0))*BC859</f>
        <v>0</v>
      </c>
      <c r="BE859" s="172">
        <f t="shared" si="383"/>
        <v>13</v>
      </c>
      <c r="BF859" s="171">
        <f>(VLOOKUP($D859,'P4 Destination'!$C$21:$M$176,5,0))*BE859</f>
        <v>0</v>
      </c>
      <c r="BG859" s="172">
        <f t="shared" si="384"/>
        <v>0</v>
      </c>
      <c r="BH859" s="171">
        <f>(VLOOKUP($D859,'P4 Destination'!$C$21:$M$176,6,0))*BG859</f>
        <v>0</v>
      </c>
      <c r="BI859" s="172">
        <f t="shared" si="385"/>
        <v>0</v>
      </c>
      <c r="BJ859" s="171">
        <f>(VLOOKUP($D859,'P4 Destination'!$C$21:$M$176,7,0))*BI859</f>
        <v>0</v>
      </c>
      <c r="BK859" s="172">
        <f t="shared" si="386"/>
        <v>0</v>
      </c>
      <c r="BL859" s="171">
        <f>(VLOOKUP($D859,'P4 Destination'!$C$21:$M$176,8,0))*BK859</f>
        <v>0</v>
      </c>
      <c r="BM859" s="172">
        <f t="shared" si="387"/>
        <v>0</v>
      </c>
      <c r="BN859" s="171">
        <f>(VLOOKUP($D859,'P4 Destination'!$C$21:$M$176,9,0))*BM859</f>
        <v>0</v>
      </c>
      <c r="BO859" s="154">
        <f t="shared" si="388"/>
        <v>1</v>
      </c>
      <c r="BP859" s="171">
        <f>(VLOOKUP(D859,'P4 Destination'!$C$21:$M$176,10,0))*K859</f>
        <v>0</v>
      </c>
      <c r="BQ859" s="171">
        <f>(VLOOKUP(D859,'P4 Destination'!$C$21:$M$176,11,0))*J859</f>
        <v>0</v>
      </c>
      <c r="BR859" s="173">
        <f t="shared" si="389"/>
        <v>0</v>
      </c>
      <c r="BS859" s="173">
        <f>(AV859*2500)*'P6 Verzekering'!$E$11</f>
        <v>0</v>
      </c>
      <c r="BT859" s="173">
        <f>(AW859*2500)*'P6 Verzekering'!$E$12</f>
        <v>0</v>
      </c>
      <c r="BU859" s="173">
        <f>(L859*2500)*'P6 Verzekering'!$E$13</f>
        <v>0</v>
      </c>
      <c r="BV859" s="173">
        <f t="shared" si="390"/>
        <v>0</v>
      </c>
      <c r="BW859"/>
      <c r="BX859"/>
    </row>
    <row r="860" spans="1:76">
      <c r="A860" s="152" t="s">
        <v>2670</v>
      </c>
      <c r="B860" s="152" t="s">
        <v>271</v>
      </c>
      <c r="C860" s="152" t="s">
        <v>270</v>
      </c>
      <c r="D860" s="152" t="s">
        <v>219</v>
      </c>
      <c r="E860" s="152" t="s">
        <v>219</v>
      </c>
      <c r="F860" s="153">
        <f t="shared" si="364"/>
        <v>14</v>
      </c>
      <c r="G860" s="154">
        <v>1</v>
      </c>
      <c r="H860" s="154">
        <f>IFERROR(VLOOKUP(B860,'P2 Origin'!$C$21:$Q$176,15,FALSE),0)</f>
        <v>0</v>
      </c>
      <c r="I860" s="154">
        <f>IFERROR(VLOOKUP(D860,'P4 Destination'!$C$21:$Q$176,15,FALSE),0)</f>
        <v>0</v>
      </c>
      <c r="J860" s="155">
        <v>1</v>
      </c>
      <c r="K860" s="155"/>
      <c r="L860" s="156">
        <v>0</v>
      </c>
      <c r="M860" s="155">
        <v>0</v>
      </c>
      <c r="N860" s="155">
        <v>0</v>
      </c>
      <c r="O860" s="157">
        <f t="shared" si="365"/>
        <v>0</v>
      </c>
      <c r="P860" s="158">
        <f t="shared" si="366"/>
        <v>0</v>
      </c>
      <c r="Q860" s="159">
        <f>IFERROR(VLOOKUP(N860,'P1 Intra-Europees'!$A$15:$H$25,3,0),0)*P860</f>
        <v>0</v>
      </c>
      <c r="R860" s="160">
        <f t="shared" si="367"/>
        <v>0</v>
      </c>
      <c r="S860" s="159">
        <f>IFERROR(VLOOKUP(N860,'P1 Intra-Europees'!$A$15:$H$25,4,0),0)*R860</f>
        <v>0</v>
      </c>
      <c r="T860" s="160">
        <f t="shared" si="368"/>
        <v>0</v>
      </c>
      <c r="U860" s="159">
        <f>IFERROR(VLOOKUP(N860,'P1 Intra-Europees'!$A$15:$H$25,5,0),0)*T860</f>
        <v>0</v>
      </c>
      <c r="V860" s="160">
        <f t="shared" si="369"/>
        <v>0</v>
      </c>
      <c r="W860" s="159">
        <f>IFERROR(VLOOKUP(N860,'P1 Intra-Europees'!$A$15:$H$25,6,0),0)*V860</f>
        <v>0</v>
      </c>
      <c r="X860" s="160">
        <f t="shared" si="370"/>
        <v>0</v>
      </c>
      <c r="Y860" s="159">
        <f>IFERROR(VLOOKUP(N860,'P1 Intra-Europees'!$A$15:$H$25,7,0),0)*X860</f>
        <v>0</v>
      </c>
      <c r="Z860" s="161">
        <f t="shared" si="371"/>
        <v>0</v>
      </c>
      <c r="AA860" s="162">
        <f>IFERROR(VLOOKUP(N860,'P1 Intra-Europees'!$A$15:$H$25,8,0),0)*Z860</f>
        <v>0</v>
      </c>
      <c r="AB860" s="163">
        <f t="shared" si="372"/>
        <v>0</v>
      </c>
      <c r="AC860" s="157" t="str">
        <f>VLOOKUP(B860,'P2 Origin'!$C$21:$O$176,13,0)</f>
        <v>USD</v>
      </c>
      <c r="AD860" s="164">
        <f t="shared" si="373"/>
        <v>0</v>
      </c>
      <c r="AE860" s="165">
        <f>IF(AU860&gt;0.1,VLOOKUP(B860,'P2 Origin'!$C$21:$M$176,3,0)*H860,0)</f>
        <v>0</v>
      </c>
      <c r="AF860" s="166">
        <f t="shared" si="374"/>
        <v>0</v>
      </c>
      <c r="AG860" s="165">
        <f>(VLOOKUP(B860,'P2 Origin'!$C$21:$M$176,4,0))*AF860</f>
        <v>0</v>
      </c>
      <c r="AH860" s="166">
        <f t="shared" si="375"/>
        <v>14</v>
      </c>
      <c r="AI860" s="165">
        <f>(VLOOKUP(B860,'P2 Origin'!$C$21:$M$176,5,0))*AH860</f>
        <v>0</v>
      </c>
      <c r="AJ860" s="166">
        <f t="shared" si="391"/>
        <v>0</v>
      </c>
      <c r="AK860" s="165">
        <f>(VLOOKUP(B860,'P2 Origin'!$C$21:$M$176,6,0))*AJ860</f>
        <v>0</v>
      </c>
      <c r="AL860" s="166">
        <f t="shared" si="376"/>
        <v>0</v>
      </c>
      <c r="AM860" s="165">
        <f>(VLOOKUP($B860,'P2 Origin'!$C$21:$M$176,7,0))*AL860</f>
        <v>0</v>
      </c>
      <c r="AN860" s="166">
        <f t="shared" si="377"/>
        <v>0</v>
      </c>
      <c r="AO860" s="165">
        <f>(VLOOKUP($B860,'P2 Origin'!$C$21:$M$176,8,0))*AN860</f>
        <v>0</v>
      </c>
      <c r="AP860" s="166">
        <f t="shared" si="378"/>
        <v>0</v>
      </c>
      <c r="AQ860" s="165">
        <f>(VLOOKUP($B860,'P2 Origin'!$C$21:$M$176,9,0))*AP860</f>
        <v>0</v>
      </c>
      <c r="AR860" s="155">
        <f t="shared" si="379"/>
        <v>1</v>
      </c>
      <c r="AS860" s="164">
        <f>(VLOOKUP(B860,'P2 Origin'!$C$21:$M$176,10,0))*K860</f>
        <v>0</v>
      </c>
      <c r="AT860" s="164">
        <f>(VLOOKUP(B860,'P2 Origin'!$C$21:$M$176,11,0))*J860</f>
        <v>0</v>
      </c>
      <c r="AU860" s="167">
        <v>14</v>
      </c>
      <c r="AV860" s="168">
        <v>14</v>
      </c>
      <c r="AW860" s="169">
        <v>0</v>
      </c>
      <c r="AX860" s="170">
        <f>IF(AU860&gt;=0.1,'P3 Bureaumarge zee- en luchtvr.'!$D$12,0)</f>
        <v>0</v>
      </c>
      <c r="AY860" s="163">
        <f t="shared" si="380"/>
        <v>0</v>
      </c>
      <c r="AZ860" s="157" t="str">
        <f>VLOOKUP(D860,'P4 Destination'!$C$21:$O$176,13,0)</f>
        <v>EUR</v>
      </c>
      <c r="BA860" s="164">
        <f t="shared" si="381"/>
        <v>0</v>
      </c>
      <c r="BB860" s="171">
        <f>IF(AU860&gt;0.1,(VLOOKUP(D860,'P4 Destination'!$C$21:$M$176,3,0))*I860,0)</f>
        <v>0</v>
      </c>
      <c r="BC860" s="172">
        <f t="shared" si="382"/>
        <v>0</v>
      </c>
      <c r="BD860" s="171">
        <f>(VLOOKUP($D860,'P4 Destination'!$C$21:$M$176,4,0))*BC860</f>
        <v>0</v>
      </c>
      <c r="BE860" s="172">
        <f t="shared" si="383"/>
        <v>14</v>
      </c>
      <c r="BF860" s="171">
        <f>(VLOOKUP($D860,'P4 Destination'!$C$21:$M$176,5,0))*BE860</f>
        <v>0</v>
      </c>
      <c r="BG860" s="172">
        <f t="shared" si="384"/>
        <v>0</v>
      </c>
      <c r="BH860" s="171">
        <f>(VLOOKUP($D860,'P4 Destination'!$C$21:$M$176,6,0))*BG860</f>
        <v>0</v>
      </c>
      <c r="BI860" s="172">
        <f t="shared" si="385"/>
        <v>0</v>
      </c>
      <c r="BJ860" s="171">
        <f>(VLOOKUP($D860,'P4 Destination'!$C$21:$M$176,7,0))*BI860</f>
        <v>0</v>
      </c>
      <c r="BK860" s="172">
        <f t="shared" si="386"/>
        <v>0</v>
      </c>
      <c r="BL860" s="171">
        <f>(VLOOKUP($D860,'P4 Destination'!$C$21:$M$176,8,0))*BK860</f>
        <v>0</v>
      </c>
      <c r="BM860" s="172">
        <f t="shared" si="387"/>
        <v>0</v>
      </c>
      <c r="BN860" s="171">
        <f>(VLOOKUP($D860,'P4 Destination'!$C$21:$M$176,9,0))*BM860</f>
        <v>0</v>
      </c>
      <c r="BO860" s="154">
        <f t="shared" si="388"/>
        <v>1</v>
      </c>
      <c r="BP860" s="171">
        <f>(VLOOKUP(D860,'P4 Destination'!$C$21:$M$176,10,0))*K860</f>
        <v>0</v>
      </c>
      <c r="BQ860" s="171">
        <f>(VLOOKUP(D860,'P4 Destination'!$C$21:$M$176,11,0))*J860</f>
        <v>0</v>
      </c>
      <c r="BR860" s="173">
        <f t="shared" si="389"/>
        <v>0</v>
      </c>
      <c r="BS860" s="173">
        <f>(AV860*2500)*'P6 Verzekering'!$E$11</f>
        <v>0</v>
      </c>
      <c r="BT860" s="173">
        <f>(AW860*2500)*'P6 Verzekering'!$E$12</f>
        <v>0</v>
      </c>
      <c r="BU860" s="173">
        <f>(L860*2500)*'P6 Verzekering'!$E$13</f>
        <v>0</v>
      </c>
      <c r="BV860" s="173">
        <f t="shared" si="390"/>
        <v>0</v>
      </c>
      <c r="BW860"/>
      <c r="BX860"/>
    </row>
    <row r="861" spans="1:76">
      <c r="A861" s="152" t="s">
        <v>2671</v>
      </c>
      <c r="B861" s="152" t="s">
        <v>271</v>
      </c>
      <c r="C861" s="152" t="s">
        <v>270</v>
      </c>
      <c r="D861" s="152" t="s">
        <v>219</v>
      </c>
      <c r="E861" s="152" t="s">
        <v>219</v>
      </c>
      <c r="F861" s="153">
        <f t="shared" si="364"/>
        <v>26</v>
      </c>
      <c r="G861" s="154">
        <v>1</v>
      </c>
      <c r="H861" s="154">
        <f>IFERROR(VLOOKUP(B861,'P2 Origin'!$C$21:$Q$176,15,FALSE),0)</f>
        <v>0</v>
      </c>
      <c r="I861" s="154">
        <f>IFERROR(VLOOKUP(D861,'P4 Destination'!$C$21:$Q$176,15,FALSE),0)</f>
        <v>0</v>
      </c>
      <c r="J861" s="155">
        <v>1</v>
      </c>
      <c r="K861" s="155"/>
      <c r="L861" s="156">
        <v>0</v>
      </c>
      <c r="M861" s="155">
        <v>0</v>
      </c>
      <c r="N861" s="155">
        <v>0</v>
      </c>
      <c r="O861" s="157">
        <f t="shared" si="365"/>
        <v>0</v>
      </c>
      <c r="P861" s="158">
        <f t="shared" si="366"/>
        <v>0</v>
      </c>
      <c r="Q861" s="159">
        <f>IFERROR(VLOOKUP(N861,'P1 Intra-Europees'!$A$15:$H$25,3,0),0)*P861</f>
        <v>0</v>
      </c>
      <c r="R861" s="160">
        <f t="shared" si="367"/>
        <v>0</v>
      </c>
      <c r="S861" s="159">
        <f>IFERROR(VLOOKUP(N861,'P1 Intra-Europees'!$A$15:$H$25,4,0),0)*R861</f>
        <v>0</v>
      </c>
      <c r="T861" s="160">
        <f t="shared" si="368"/>
        <v>0</v>
      </c>
      <c r="U861" s="159">
        <f>IFERROR(VLOOKUP(N861,'P1 Intra-Europees'!$A$15:$H$25,5,0),0)*T861</f>
        <v>0</v>
      </c>
      <c r="V861" s="160">
        <f t="shared" si="369"/>
        <v>0</v>
      </c>
      <c r="W861" s="159">
        <f>IFERROR(VLOOKUP(N861,'P1 Intra-Europees'!$A$15:$H$25,6,0),0)*V861</f>
        <v>0</v>
      </c>
      <c r="X861" s="160">
        <f t="shared" si="370"/>
        <v>0</v>
      </c>
      <c r="Y861" s="159">
        <f>IFERROR(VLOOKUP(N861,'P1 Intra-Europees'!$A$15:$H$25,7,0),0)*X861</f>
        <v>0</v>
      </c>
      <c r="Z861" s="161">
        <f t="shared" si="371"/>
        <v>0</v>
      </c>
      <c r="AA861" s="162">
        <f>IFERROR(VLOOKUP(N861,'P1 Intra-Europees'!$A$15:$H$25,8,0),0)*Z861</f>
        <v>0</v>
      </c>
      <c r="AB861" s="163">
        <f t="shared" si="372"/>
        <v>0</v>
      </c>
      <c r="AC861" s="157" t="str">
        <f>VLOOKUP(B861,'P2 Origin'!$C$21:$O$176,13,0)</f>
        <v>USD</v>
      </c>
      <c r="AD861" s="164">
        <f t="shared" si="373"/>
        <v>0</v>
      </c>
      <c r="AE861" s="165">
        <f>IF(AU861&gt;0.1,VLOOKUP(B861,'P2 Origin'!$C$21:$M$176,3,0)*H861,0)</f>
        <v>0</v>
      </c>
      <c r="AF861" s="166">
        <f t="shared" si="374"/>
        <v>0</v>
      </c>
      <c r="AG861" s="165">
        <f>(VLOOKUP(B861,'P2 Origin'!$C$21:$M$176,4,0))*AF861</f>
        <v>0</v>
      </c>
      <c r="AH861" s="166">
        <f t="shared" si="375"/>
        <v>0</v>
      </c>
      <c r="AI861" s="165">
        <f>(VLOOKUP(B861,'P2 Origin'!$C$21:$M$176,5,0))*AH861</f>
        <v>0</v>
      </c>
      <c r="AJ861" s="166">
        <f t="shared" si="391"/>
        <v>0</v>
      </c>
      <c r="AK861" s="165">
        <f>(VLOOKUP(B861,'P2 Origin'!$C$21:$M$176,6,0))*AJ861</f>
        <v>0</v>
      </c>
      <c r="AL861" s="166">
        <f t="shared" si="376"/>
        <v>26</v>
      </c>
      <c r="AM861" s="165">
        <f>(VLOOKUP($B861,'P2 Origin'!$C$21:$M$176,7,0))*AL861</f>
        <v>0</v>
      </c>
      <c r="AN861" s="166">
        <f t="shared" si="377"/>
        <v>0</v>
      </c>
      <c r="AO861" s="165">
        <f>(VLOOKUP($B861,'P2 Origin'!$C$21:$M$176,8,0))*AN861</f>
        <v>0</v>
      </c>
      <c r="AP861" s="166">
        <f t="shared" si="378"/>
        <v>0</v>
      </c>
      <c r="AQ861" s="165">
        <f>(VLOOKUP($B861,'P2 Origin'!$C$21:$M$176,9,0))*AP861</f>
        <v>0</v>
      </c>
      <c r="AR861" s="155">
        <f t="shared" si="379"/>
        <v>1</v>
      </c>
      <c r="AS861" s="164">
        <f>(VLOOKUP(B861,'P2 Origin'!$C$21:$M$176,10,0))*K861</f>
        <v>0</v>
      </c>
      <c r="AT861" s="164">
        <f>(VLOOKUP(B861,'P2 Origin'!$C$21:$M$176,11,0))*J861</f>
        <v>0</v>
      </c>
      <c r="AU861" s="167">
        <v>26</v>
      </c>
      <c r="AV861" s="168">
        <v>26</v>
      </c>
      <c r="AW861" s="169">
        <v>0</v>
      </c>
      <c r="AX861" s="170">
        <f>IF(AU861&gt;=0.1,'P3 Bureaumarge zee- en luchtvr.'!$D$12,0)</f>
        <v>0</v>
      </c>
      <c r="AY861" s="163">
        <f t="shared" si="380"/>
        <v>0</v>
      </c>
      <c r="AZ861" s="157" t="str">
        <f>VLOOKUP(D861,'P4 Destination'!$C$21:$O$176,13,0)</f>
        <v>EUR</v>
      </c>
      <c r="BA861" s="164">
        <f t="shared" si="381"/>
        <v>0</v>
      </c>
      <c r="BB861" s="171">
        <f>IF(AU861&gt;0.1,(VLOOKUP(D861,'P4 Destination'!$C$21:$M$176,3,0))*I861,0)</f>
        <v>0</v>
      </c>
      <c r="BC861" s="172">
        <f t="shared" si="382"/>
        <v>0</v>
      </c>
      <c r="BD861" s="171">
        <f>(VLOOKUP($D861,'P4 Destination'!$C$21:$M$176,4,0))*BC861</f>
        <v>0</v>
      </c>
      <c r="BE861" s="172">
        <f t="shared" si="383"/>
        <v>0</v>
      </c>
      <c r="BF861" s="171">
        <f>(VLOOKUP($D861,'P4 Destination'!$C$21:$M$176,5,0))*BE861</f>
        <v>0</v>
      </c>
      <c r="BG861" s="172">
        <f t="shared" si="384"/>
        <v>0</v>
      </c>
      <c r="BH861" s="171">
        <f>(VLOOKUP($D861,'P4 Destination'!$C$21:$M$176,6,0))*BG861</f>
        <v>0</v>
      </c>
      <c r="BI861" s="172">
        <f t="shared" si="385"/>
        <v>26</v>
      </c>
      <c r="BJ861" s="171">
        <f>(VLOOKUP($D861,'P4 Destination'!$C$21:$M$176,7,0))*BI861</f>
        <v>0</v>
      </c>
      <c r="BK861" s="172">
        <f t="shared" si="386"/>
        <v>0</v>
      </c>
      <c r="BL861" s="171">
        <f>(VLOOKUP($D861,'P4 Destination'!$C$21:$M$176,8,0))*BK861</f>
        <v>0</v>
      </c>
      <c r="BM861" s="172">
        <f t="shared" si="387"/>
        <v>0</v>
      </c>
      <c r="BN861" s="171">
        <f>(VLOOKUP($D861,'P4 Destination'!$C$21:$M$176,9,0))*BM861</f>
        <v>0</v>
      </c>
      <c r="BO861" s="154">
        <f t="shared" si="388"/>
        <v>1</v>
      </c>
      <c r="BP861" s="171">
        <f>(VLOOKUP(D861,'P4 Destination'!$C$21:$M$176,10,0))*K861</f>
        <v>0</v>
      </c>
      <c r="BQ861" s="171">
        <f>(VLOOKUP(D861,'P4 Destination'!$C$21:$M$176,11,0))*J861</f>
        <v>0</v>
      </c>
      <c r="BR861" s="173">
        <f t="shared" si="389"/>
        <v>0</v>
      </c>
      <c r="BS861" s="173">
        <f>(AV861*2500)*'P6 Verzekering'!$E$11</f>
        <v>0</v>
      </c>
      <c r="BT861" s="173">
        <f>(AW861*2500)*'P6 Verzekering'!$E$12</f>
        <v>0</v>
      </c>
      <c r="BU861" s="173">
        <f>(L861*2500)*'P6 Verzekering'!$E$13</f>
        <v>0</v>
      </c>
      <c r="BV861" s="173">
        <f t="shared" si="390"/>
        <v>0</v>
      </c>
      <c r="BW861"/>
      <c r="BX861"/>
    </row>
    <row r="862" spans="1:76">
      <c r="A862" s="152" t="s">
        <v>2672</v>
      </c>
      <c r="B862" s="152" t="s">
        <v>271</v>
      </c>
      <c r="C862" s="152" t="s">
        <v>270</v>
      </c>
      <c r="D862" s="152" t="s">
        <v>219</v>
      </c>
      <c r="E862" s="152" t="s">
        <v>219</v>
      </c>
      <c r="F862" s="153">
        <f t="shared" si="364"/>
        <v>24</v>
      </c>
      <c r="G862" s="154">
        <v>1</v>
      </c>
      <c r="H862" s="154">
        <f>IFERROR(VLOOKUP(B862,'P2 Origin'!$C$21:$Q$176,15,FALSE),0)</f>
        <v>0</v>
      </c>
      <c r="I862" s="154">
        <f>IFERROR(VLOOKUP(D862,'P4 Destination'!$C$21:$Q$176,15,FALSE),0)</f>
        <v>0</v>
      </c>
      <c r="J862" s="155">
        <v>1</v>
      </c>
      <c r="K862" s="155"/>
      <c r="L862" s="156">
        <v>0</v>
      </c>
      <c r="M862" s="155">
        <v>0</v>
      </c>
      <c r="N862" s="155">
        <v>0</v>
      </c>
      <c r="O862" s="157">
        <f t="shared" si="365"/>
        <v>0</v>
      </c>
      <c r="P862" s="158">
        <f t="shared" si="366"/>
        <v>0</v>
      </c>
      <c r="Q862" s="159">
        <f>IFERROR(VLOOKUP(N862,'P1 Intra-Europees'!$A$15:$H$25,3,0),0)*P862</f>
        <v>0</v>
      </c>
      <c r="R862" s="160">
        <f t="shared" si="367"/>
        <v>0</v>
      </c>
      <c r="S862" s="159">
        <f>IFERROR(VLOOKUP(N862,'P1 Intra-Europees'!$A$15:$H$25,4,0),0)*R862</f>
        <v>0</v>
      </c>
      <c r="T862" s="160">
        <f t="shared" si="368"/>
        <v>0</v>
      </c>
      <c r="U862" s="159">
        <f>IFERROR(VLOOKUP(N862,'P1 Intra-Europees'!$A$15:$H$25,5,0),0)*T862</f>
        <v>0</v>
      </c>
      <c r="V862" s="160">
        <f t="shared" si="369"/>
        <v>0</v>
      </c>
      <c r="W862" s="159">
        <f>IFERROR(VLOOKUP(N862,'P1 Intra-Europees'!$A$15:$H$25,6,0),0)*V862</f>
        <v>0</v>
      </c>
      <c r="X862" s="160">
        <f t="shared" si="370"/>
        <v>0</v>
      </c>
      <c r="Y862" s="159">
        <f>IFERROR(VLOOKUP(N862,'P1 Intra-Europees'!$A$15:$H$25,7,0),0)*X862</f>
        <v>0</v>
      </c>
      <c r="Z862" s="161">
        <f t="shared" si="371"/>
        <v>0</v>
      </c>
      <c r="AA862" s="162">
        <f>IFERROR(VLOOKUP(N862,'P1 Intra-Europees'!$A$15:$H$25,8,0),0)*Z862</f>
        <v>0</v>
      </c>
      <c r="AB862" s="163">
        <f t="shared" si="372"/>
        <v>0</v>
      </c>
      <c r="AC862" s="157" t="str">
        <f>VLOOKUP(B862,'P2 Origin'!$C$21:$O$176,13,0)</f>
        <v>USD</v>
      </c>
      <c r="AD862" s="164">
        <f t="shared" si="373"/>
        <v>0</v>
      </c>
      <c r="AE862" s="165">
        <f>IF(AU862&gt;0.1,VLOOKUP(B862,'P2 Origin'!$C$21:$M$176,3,0)*H862,0)</f>
        <v>0</v>
      </c>
      <c r="AF862" s="166">
        <f t="shared" si="374"/>
        <v>0</v>
      </c>
      <c r="AG862" s="165">
        <f>(VLOOKUP(B862,'P2 Origin'!$C$21:$M$176,4,0))*AF862</f>
        <v>0</v>
      </c>
      <c r="AH862" s="166">
        <f t="shared" si="375"/>
        <v>0</v>
      </c>
      <c r="AI862" s="165">
        <f>(VLOOKUP(B862,'P2 Origin'!$C$21:$M$176,5,0))*AH862</f>
        <v>0</v>
      </c>
      <c r="AJ862" s="166">
        <f t="shared" si="391"/>
        <v>24</v>
      </c>
      <c r="AK862" s="165">
        <f>(VLOOKUP(B862,'P2 Origin'!$C$21:$M$176,6,0))*AJ862</f>
        <v>0</v>
      </c>
      <c r="AL862" s="166">
        <f t="shared" si="376"/>
        <v>0</v>
      </c>
      <c r="AM862" s="165">
        <f>(VLOOKUP($B862,'P2 Origin'!$C$21:$M$176,7,0))*AL862</f>
        <v>0</v>
      </c>
      <c r="AN862" s="166">
        <f t="shared" si="377"/>
        <v>0</v>
      </c>
      <c r="AO862" s="165">
        <f>(VLOOKUP($B862,'P2 Origin'!$C$21:$M$176,8,0))*AN862</f>
        <v>0</v>
      </c>
      <c r="AP862" s="166">
        <f t="shared" si="378"/>
        <v>0</v>
      </c>
      <c r="AQ862" s="165">
        <f>(VLOOKUP($B862,'P2 Origin'!$C$21:$M$176,9,0))*AP862</f>
        <v>0</v>
      </c>
      <c r="AR862" s="155">
        <f t="shared" si="379"/>
        <v>1</v>
      </c>
      <c r="AS862" s="164">
        <f>(VLOOKUP(B862,'P2 Origin'!$C$21:$M$176,10,0))*K862</f>
        <v>0</v>
      </c>
      <c r="AT862" s="164">
        <f>(VLOOKUP(B862,'P2 Origin'!$C$21:$M$176,11,0))*J862</f>
        <v>0</v>
      </c>
      <c r="AU862" s="167">
        <v>24</v>
      </c>
      <c r="AV862" s="168">
        <v>24</v>
      </c>
      <c r="AW862" s="169">
        <v>0</v>
      </c>
      <c r="AX862" s="170">
        <f>IF(AU862&gt;=0.1,'P3 Bureaumarge zee- en luchtvr.'!$D$12,0)</f>
        <v>0</v>
      </c>
      <c r="AY862" s="163">
        <f t="shared" si="380"/>
        <v>0</v>
      </c>
      <c r="AZ862" s="157" t="str">
        <f>VLOOKUP(D862,'P4 Destination'!$C$21:$O$176,13,0)</f>
        <v>EUR</v>
      </c>
      <c r="BA862" s="164">
        <f t="shared" si="381"/>
        <v>0</v>
      </c>
      <c r="BB862" s="171">
        <f>IF(AU862&gt;0.1,(VLOOKUP(D862,'P4 Destination'!$C$21:$M$176,3,0))*I862,0)</f>
        <v>0</v>
      </c>
      <c r="BC862" s="172">
        <f t="shared" si="382"/>
        <v>0</v>
      </c>
      <c r="BD862" s="171">
        <f>(VLOOKUP($D862,'P4 Destination'!$C$21:$M$176,4,0))*BC862</f>
        <v>0</v>
      </c>
      <c r="BE862" s="172">
        <f t="shared" si="383"/>
        <v>0</v>
      </c>
      <c r="BF862" s="171">
        <f>(VLOOKUP($D862,'P4 Destination'!$C$21:$M$176,5,0))*BE862</f>
        <v>0</v>
      </c>
      <c r="BG862" s="172">
        <f t="shared" si="384"/>
        <v>24</v>
      </c>
      <c r="BH862" s="171">
        <f>(VLOOKUP($D862,'P4 Destination'!$C$21:$M$176,6,0))*BG862</f>
        <v>0</v>
      </c>
      <c r="BI862" s="172">
        <f t="shared" si="385"/>
        <v>0</v>
      </c>
      <c r="BJ862" s="171">
        <f>(VLOOKUP($D862,'P4 Destination'!$C$21:$M$176,7,0))*BI862</f>
        <v>0</v>
      </c>
      <c r="BK862" s="172">
        <f t="shared" si="386"/>
        <v>0</v>
      </c>
      <c r="BL862" s="171">
        <f>(VLOOKUP($D862,'P4 Destination'!$C$21:$M$176,8,0))*BK862</f>
        <v>0</v>
      </c>
      <c r="BM862" s="172">
        <f t="shared" si="387"/>
        <v>0</v>
      </c>
      <c r="BN862" s="171">
        <f>(VLOOKUP($D862,'P4 Destination'!$C$21:$M$176,9,0))*BM862</f>
        <v>0</v>
      </c>
      <c r="BO862" s="154">
        <f t="shared" si="388"/>
        <v>1</v>
      </c>
      <c r="BP862" s="171">
        <f>(VLOOKUP(D862,'P4 Destination'!$C$21:$M$176,10,0))*K862</f>
        <v>0</v>
      </c>
      <c r="BQ862" s="171">
        <f>(VLOOKUP(D862,'P4 Destination'!$C$21:$M$176,11,0))*J862</f>
        <v>0</v>
      </c>
      <c r="BR862" s="173">
        <f t="shared" si="389"/>
        <v>0</v>
      </c>
      <c r="BS862" s="173">
        <f>(AV862*2500)*'P6 Verzekering'!$E$11</f>
        <v>0</v>
      </c>
      <c r="BT862" s="173">
        <f>(AW862*2500)*'P6 Verzekering'!$E$12</f>
        <v>0</v>
      </c>
      <c r="BU862" s="173">
        <f>(L862*2500)*'P6 Verzekering'!$E$13</f>
        <v>0</v>
      </c>
      <c r="BV862" s="173">
        <f t="shared" si="390"/>
        <v>0</v>
      </c>
      <c r="BW862"/>
      <c r="BX862"/>
    </row>
    <row r="863" spans="1:76">
      <c r="A863" s="152" t="s">
        <v>2675</v>
      </c>
      <c r="B863" s="152" t="s">
        <v>271</v>
      </c>
      <c r="C863" s="152" t="s">
        <v>270</v>
      </c>
      <c r="D863" s="152" t="s">
        <v>219</v>
      </c>
      <c r="E863" s="152" t="s">
        <v>219</v>
      </c>
      <c r="F863" s="153">
        <f t="shared" si="364"/>
        <v>38</v>
      </c>
      <c r="G863" s="154">
        <v>1</v>
      </c>
      <c r="H863" s="154">
        <f>IFERROR(VLOOKUP(B863,'P2 Origin'!$C$21:$Q$176,15,FALSE),0)</f>
        <v>0</v>
      </c>
      <c r="I863" s="154">
        <f>IFERROR(VLOOKUP(D863,'P4 Destination'!$C$21:$Q$176,15,FALSE),0)</f>
        <v>0</v>
      </c>
      <c r="J863" s="155"/>
      <c r="K863" s="155">
        <v>1</v>
      </c>
      <c r="L863" s="156">
        <v>0</v>
      </c>
      <c r="M863" s="155">
        <v>0</v>
      </c>
      <c r="N863" s="155">
        <v>0</v>
      </c>
      <c r="O863" s="157">
        <f t="shared" si="365"/>
        <v>0</v>
      </c>
      <c r="P863" s="158">
        <f t="shared" si="366"/>
        <v>0</v>
      </c>
      <c r="Q863" s="159">
        <f>IFERROR(VLOOKUP(N863,'P1 Intra-Europees'!$A$15:$H$25,3,0),0)*P863</f>
        <v>0</v>
      </c>
      <c r="R863" s="160">
        <f t="shared" si="367"/>
        <v>0</v>
      </c>
      <c r="S863" s="159">
        <f>IFERROR(VLOOKUP(N863,'P1 Intra-Europees'!$A$15:$H$25,4,0),0)*R863</f>
        <v>0</v>
      </c>
      <c r="T863" s="160">
        <f t="shared" si="368"/>
        <v>0</v>
      </c>
      <c r="U863" s="159">
        <f>IFERROR(VLOOKUP(N863,'P1 Intra-Europees'!$A$15:$H$25,5,0),0)*T863</f>
        <v>0</v>
      </c>
      <c r="V863" s="160">
        <f t="shared" si="369"/>
        <v>0</v>
      </c>
      <c r="W863" s="159">
        <f>IFERROR(VLOOKUP(N863,'P1 Intra-Europees'!$A$15:$H$25,6,0),0)*V863</f>
        <v>0</v>
      </c>
      <c r="X863" s="160">
        <f t="shared" si="370"/>
        <v>0</v>
      </c>
      <c r="Y863" s="159">
        <f>IFERROR(VLOOKUP(N863,'P1 Intra-Europees'!$A$15:$H$25,7,0),0)*X863</f>
        <v>0</v>
      </c>
      <c r="Z863" s="161">
        <f t="shared" si="371"/>
        <v>0</v>
      </c>
      <c r="AA863" s="162">
        <f>IFERROR(VLOOKUP(N863,'P1 Intra-Europees'!$A$15:$H$25,8,0),0)*Z863</f>
        <v>0</v>
      </c>
      <c r="AB863" s="163">
        <f t="shared" si="372"/>
        <v>0</v>
      </c>
      <c r="AC863" s="157" t="str">
        <f>VLOOKUP(B863,'P2 Origin'!$C$21:$O$176,13,0)</f>
        <v>USD</v>
      </c>
      <c r="AD863" s="164">
        <f t="shared" si="373"/>
        <v>0</v>
      </c>
      <c r="AE863" s="165">
        <f>IF(AU863&gt;0.1,VLOOKUP(B863,'P2 Origin'!$C$21:$M$176,3,0)*H863,0)</f>
        <v>0</v>
      </c>
      <c r="AF863" s="166">
        <f t="shared" si="374"/>
        <v>0</v>
      </c>
      <c r="AG863" s="165">
        <f>(VLOOKUP(B863,'P2 Origin'!$C$21:$M$176,4,0))*AF863</f>
        <v>0</v>
      </c>
      <c r="AH863" s="166">
        <f t="shared" si="375"/>
        <v>0</v>
      </c>
      <c r="AI863" s="165">
        <f>(VLOOKUP(B863,'P2 Origin'!$C$21:$M$176,5,0))*AH863</f>
        <v>0</v>
      </c>
      <c r="AJ863" s="166">
        <f t="shared" si="391"/>
        <v>0</v>
      </c>
      <c r="AK863" s="165">
        <f>(VLOOKUP(B863,'P2 Origin'!$C$21:$M$176,6,0))*AJ863</f>
        <v>0</v>
      </c>
      <c r="AL863" s="166">
        <f t="shared" si="376"/>
        <v>0</v>
      </c>
      <c r="AM863" s="165">
        <f>(VLOOKUP($B863,'P2 Origin'!$C$21:$M$176,7,0))*AL863</f>
        <v>0</v>
      </c>
      <c r="AN863" s="166">
        <f t="shared" si="377"/>
        <v>38</v>
      </c>
      <c r="AO863" s="165">
        <f>(VLOOKUP($B863,'P2 Origin'!$C$21:$M$176,8,0))*AN863</f>
        <v>0</v>
      </c>
      <c r="AP863" s="166">
        <f t="shared" si="378"/>
        <v>0</v>
      </c>
      <c r="AQ863" s="165">
        <f>(VLOOKUP($B863,'P2 Origin'!$C$21:$M$176,9,0))*AP863</f>
        <v>0</v>
      </c>
      <c r="AR863" s="155">
        <f t="shared" si="379"/>
        <v>1</v>
      </c>
      <c r="AS863" s="164">
        <f>(VLOOKUP(B863,'P2 Origin'!$C$21:$M$176,10,0))*K863</f>
        <v>0</v>
      </c>
      <c r="AT863" s="164">
        <f>(VLOOKUP(B863,'P2 Origin'!$C$21:$M$176,11,0))*J863</f>
        <v>0</v>
      </c>
      <c r="AU863" s="167">
        <v>38</v>
      </c>
      <c r="AV863" s="168">
        <v>38</v>
      </c>
      <c r="AW863" s="169">
        <v>0</v>
      </c>
      <c r="AX863" s="170">
        <f>IF(AU863&gt;=0.1,'P3 Bureaumarge zee- en luchtvr.'!$D$12,0)</f>
        <v>0</v>
      </c>
      <c r="AY863" s="163">
        <f t="shared" si="380"/>
        <v>0</v>
      </c>
      <c r="AZ863" s="157" t="str">
        <f>VLOOKUP(D863,'P4 Destination'!$C$21:$O$176,13,0)</f>
        <v>EUR</v>
      </c>
      <c r="BA863" s="164">
        <f t="shared" si="381"/>
        <v>0</v>
      </c>
      <c r="BB863" s="171">
        <f>IF(AU863&gt;0.1,(VLOOKUP(D863,'P4 Destination'!$C$21:$M$176,3,0))*I863,0)</f>
        <v>0</v>
      </c>
      <c r="BC863" s="172">
        <f t="shared" si="382"/>
        <v>0</v>
      </c>
      <c r="BD863" s="171">
        <f>(VLOOKUP($D863,'P4 Destination'!$C$21:$M$176,4,0))*BC863</f>
        <v>0</v>
      </c>
      <c r="BE863" s="172">
        <f t="shared" si="383"/>
        <v>0</v>
      </c>
      <c r="BF863" s="171">
        <f>(VLOOKUP($D863,'P4 Destination'!$C$21:$M$176,5,0))*BE863</f>
        <v>0</v>
      </c>
      <c r="BG863" s="172">
        <f t="shared" si="384"/>
        <v>0</v>
      </c>
      <c r="BH863" s="171">
        <f>(VLOOKUP($D863,'P4 Destination'!$C$21:$M$176,6,0))*BG863</f>
        <v>0</v>
      </c>
      <c r="BI863" s="172">
        <f t="shared" si="385"/>
        <v>0</v>
      </c>
      <c r="BJ863" s="171">
        <f>(VLOOKUP($D863,'P4 Destination'!$C$21:$M$176,7,0))*BI863</f>
        <v>0</v>
      </c>
      <c r="BK863" s="172">
        <f t="shared" si="386"/>
        <v>38</v>
      </c>
      <c r="BL863" s="171">
        <f>(VLOOKUP($D863,'P4 Destination'!$C$21:$M$176,8,0))*BK863</f>
        <v>0</v>
      </c>
      <c r="BM863" s="172">
        <f t="shared" si="387"/>
        <v>0</v>
      </c>
      <c r="BN863" s="171">
        <f>(VLOOKUP($D863,'P4 Destination'!$C$21:$M$176,9,0))*BM863</f>
        <v>0</v>
      </c>
      <c r="BO863" s="154">
        <f t="shared" si="388"/>
        <v>1</v>
      </c>
      <c r="BP863" s="171">
        <f>(VLOOKUP(D863,'P4 Destination'!$C$21:$M$176,10,0))*K863</f>
        <v>0</v>
      </c>
      <c r="BQ863" s="171">
        <f>(VLOOKUP(D863,'P4 Destination'!$C$21:$M$176,11,0))*J863</f>
        <v>0</v>
      </c>
      <c r="BR863" s="173">
        <f t="shared" si="389"/>
        <v>0</v>
      </c>
      <c r="BS863" s="173">
        <f>(AV863*2500)*'P6 Verzekering'!$E$11</f>
        <v>0</v>
      </c>
      <c r="BT863" s="173">
        <f>(AW863*2500)*'P6 Verzekering'!$E$12</f>
        <v>0</v>
      </c>
      <c r="BU863" s="173">
        <f>(L863*2500)*'P6 Verzekering'!$E$13</f>
        <v>0</v>
      </c>
      <c r="BV863" s="173">
        <f t="shared" si="390"/>
        <v>0</v>
      </c>
      <c r="BW863"/>
      <c r="BX863"/>
    </row>
    <row r="864" spans="1:76">
      <c r="A864" s="152" t="s">
        <v>2676</v>
      </c>
      <c r="B864" s="152" t="s">
        <v>271</v>
      </c>
      <c r="C864" s="152" t="s">
        <v>270</v>
      </c>
      <c r="D864" s="152" t="s">
        <v>219</v>
      </c>
      <c r="E864" s="152" t="s">
        <v>219</v>
      </c>
      <c r="F864" s="153">
        <f t="shared" si="364"/>
        <v>30</v>
      </c>
      <c r="G864" s="154">
        <v>1</v>
      </c>
      <c r="H864" s="154">
        <f>IFERROR(VLOOKUP(B864,'P2 Origin'!$C$21:$Q$176,15,FALSE),0)</f>
        <v>0</v>
      </c>
      <c r="I864" s="154">
        <f>IFERROR(VLOOKUP(D864,'P4 Destination'!$C$21:$Q$176,15,FALSE),0)</f>
        <v>0</v>
      </c>
      <c r="J864" s="155">
        <v>1</v>
      </c>
      <c r="K864" s="155"/>
      <c r="L864" s="156">
        <v>0</v>
      </c>
      <c r="M864" s="155">
        <v>0</v>
      </c>
      <c r="N864" s="155">
        <v>0</v>
      </c>
      <c r="O864" s="157">
        <f t="shared" si="365"/>
        <v>0</v>
      </c>
      <c r="P864" s="158">
        <f t="shared" si="366"/>
        <v>0</v>
      </c>
      <c r="Q864" s="159">
        <f>IFERROR(VLOOKUP(N864,'P1 Intra-Europees'!$A$15:$H$25,3,0),0)*P864</f>
        <v>0</v>
      </c>
      <c r="R864" s="160">
        <f t="shared" si="367"/>
        <v>0</v>
      </c>
      <c r="S864" s="159">
        <f>IFERROR(VLOOKUP(N864,'P1 Intra-Europees'!$A$15:$H$25,4,0),0)*R864</f>
        <v>0</v>
      </c>
      <c r="T864" s="160">
        <f t="shared" si="368"/>
        <v>0</v>
      </c>
      <c r="U864" s="159">
        <f>IFERROR(VLOOKUP(N864,'P1 Intra-Europees'!$A$15:$H$25,5,0),0)*T864</f>
        <v>0</v>
      </c>
      <c r="V864" s="160">
        <f t="shared" si="369"/>
        <v>0</v>
      </c>
      <c r="W864" s="159">
        <f>IFERROR(VLOOKUP(N864,'P1 Intra-Europees'!$A$15:$H$25,6,0),0)*V864</f>
        <v>0</v>
      </c>
      <c r="X864" s="160">
        <f t="shared" si="370"/>
        <v>0</v>
      </c>
      <c r="Y864" s="159">
        <f>IFERROR(VLOOKUP(N864,'P1 Intra-Europees'!$A$15:$H$25,7,0),0)*X864</f>
        <v>0</v>
      </c>
      <c r="Z864" s="161">
        <f t="shared" si="371"/>
        <v>0</v>
      </c>
      <c r="AA864" s="162">
        <f>IFERROR(VLOOKUP(N864,'P1 Intra-Europees'!$A$15:$H$25,8,0),0)*Z864</f>
        <v>0</v>
      </c>
      <c r="AB864" s="163">
        <f t="shared" si="372"/>
        <v>0</v>
      </c>
      <c r="AC864" s="157" t="str">
        <f>VLOOKUP(B864,'P2 Origin'!$C$21:$O$176,13,0)</f>
        <v>USD</v>
      </c>
      <c r="AD864" s="164">
        <f t="shared" si="373"/>
        <v>0</v>
      </c>
      <c r="AE864" s="165">
        <f>IF(AU864&gt;0.1,VLOOKUP(B864,'P2 Origin'!$C$21:$M$176,3,0)*H864,0)</f>
        <v>0</v>
      </c>
      <c r="AF864" s="166">
        <f t="shared" si="374"/>
        <v>0</v>
      </c>
      <c r="AG864" s="165">
        <f>(VLOOKUP(B864,'P2 Origin'!$C$21:$M$176,4,0))*AF864</f>
        <v>0</v>
      </c>
      <c r="AH864" s="166">
        <f t="shared" si="375"/>
        <v>0</v>
      </c>
      <c r="AI864" s="165">
        <f>(VLOOKUP(B864,'P2 Origin'!$C$21:$M$176,5,0))*AH864</f>
        <v>0</v>
      </c>
      <c r="AJ864" s="166">
        <f t="shared" si="391"/>
        <v>0</v>
      </c>
      <c r="AK864" s="165">
        <f>(VLOOKUP(B864,'P2 Origin'!$C$21:$M$176,6,0))*AJ864</f>
        <v>0</v>
      </c>
      <c r="AL864" s="166">
        <f t="shared" si="376"/>
        <v>30</v>
      </c>
      <c r="AM864" s="165">
        <f>(VLOOKUP($B864,'P2 Origin'!$C$21:$M$176,7,0))*AL864</f>
        <v>0</v>
      </c>
      <c r="AN864" s="166">
        <f t="shared" si="377"/>
        <v>0</v>
      </c>
      <c r="AO864" s="165">
        <f>(VLOOKUP($B864,'P2 Origin'!$C$21:$M$176,8,0))*AN864</f>
        <v>0</v>
      </c>
      <c r="AP864" s="166">
        <f t="shared" si="378"/>
        <v>0</v>
      </c>
      <c r="AQ864" s="165">
        <f>(VLOOKUP($B864,'P2 Origin'!$C$21:$M$176,9,0))*AP864</f>
        <v>0</v>
      </c>
      <c r="AR864" s="155">
        <f t="shared" si="379"/>
        <v>1</v>
      </c>
      <c r="AS864" s="164">
        <f>(VLOOKUP(B864,'P2 Origin'!$C$21:$M$176,10,0))*K864</f>
        <v>0</v>
      </c>
      <c r="AT864" s="164">
        <f>(VLOOKUP(B864,'P2 Origin'!$C$21:$M$176,11,0))*J864</f>
        <v>0</v>
      </c>
      <c r="AU864" s="167">
        <v>30</v>
      </c>
      <c r="AV864" s="168">
        <v>30</v>
      </c>
      <c r="AW864" s="169">
        <v>0</v>
      </c>
      <c r="AX864" s="170">
        <f>IF(AU864&gt;=0.1,'P3 Bureaumarge zee- en luchtvr.'!$D$12,0)</f>
        <v>0</v>
      </c>
      <c r="AY864" s="163">
        <f t="shared" si="380"/>
        <v>0</v>
      </c>
      <c r="AZ864" s="157" t="str">
        <f>VLOOKUP(D864,'P4 Destination'!$C$21:$O$176,13,0)</f>
        <v>EUR</v>
      </c>
      <c r="BA864" s="164">
        <f t="shared" si="381"/>
        <v>0</v>
      </c>
      <c r="BB864" s="171">
        <f>IF(AU864&gt;0.1,(VLOOKUP(D864,'P4 Destination'!$C$21:$M$176,3,0))*I864,0)</f>
        <v>0</v>
      </c>
      <c r="BC864" s="172">
        <f t="shared" si="382"/>
        <v>0</v>
      </c>
      <c r="BD864" s="171">
        <f>(VLOOKUP($D864,'P4 Destination'!$C$21:$M$176,4,0))*BC864</f>
        <v>0</v>
      </c>
      <c r="BE864" s="172">
        <f t="shared" si="383"/>
        <v>0</v>
      </c>
      <c r="BF864" s="171">
        <f>(VLOOKUP($D864,'P4 Destination'!$C$21:$M$176,5,0))*BE864</f>
        <v>0</v>
      </c>
      <c r="BG864" s="172">
        <f t="shared" si="384"/>
        <v>0</v>
      </c>
      <c r="BH864" s="171">
        <f>(VLOOKUP($D864,'P4 Destination'!$C$21:$M$176,6,0))*BG864</f>
        <v>0</v>
      </c>
      <c r="BI864" s="172">
        <f t="shared" si="385"/>
        <v>30</v>
      </c>
      <c r="BJ864" s="171">
        <f>(VLOOKUP($D864,'P4 Destination'!$C$21:$M$176,7,0))*BI864</f>
        <v>0</v>
      </c>
      <c r="BK864" s="172">
        <f t="shared" si="386"/>
        <v>0</v>
      </c>
      <c r="BL864" s="171">
        <f>(VLOOKUP($D864,'P4 Destination'!$C$21:$M$176,8,0))*BK864</f>
        <v>0</v>
      </c>
      <c r="BM864" s="172">
        <f t="shared" si="387"/>
        <v>0</v>
      </c>
      <c r="BN864" s="171">
        <f>(VLOOKUP($D864,'P4 Destination'!$C$21:$M$176,9,0))*BM864</f>
        <v>0</v>
      </c>
      <c r="BO864" s="154">
        <f t="shared" si="388"/>
        <v>1</v>
      </c>
      <c r="BP864" s="171">
        <f>(VLOOKUP(D864,'P4 Destination'!$C$21:$M$176,10,0))*K864</f>
        <v>0</v>
      </c>
      <c r="BQ864" s="171">
        <f>(VLOOKUP(D864,'P4 Destination'!$C$21:$M$176,11,0))*J864</f>
        <v>0</v>
      </c>
      <c r="BR864" s="173">
        <f t="shared" si="389"/>
        <v>0</v>
      </c>
      <c r="BS864" s="173">
        <f>(AV864*2500)*'P6 Verzekering'!$E$11</f>
        <v>0</v>
      </c>
      <c r="BT864" s="173">
        <f>(AW864*2500)*'P6 Verzekering'!$E$12</f>
        <v>0</v>
      </c>
      <c r="BU864" s="173">
        <f>(L864*2500)*'P6 Verzekering'!$E$13</f>
        <v>0</v>
      </c>
      <c r="BV864" s="173">
        <f t="shared" si="390"/>
        <v>0</v>
      </c>
      <c r="BW864"/>
      <c r="BX864"/>
    </row>
    <row r="865" spans="1:76">
      <c r="A865" s="152" t="s">
        <v>2677</v>
      </c>
      <c r="B865" s="152" t="s">
        <v>414</v>
      </c>
      <c r="C865" s="152" t="s">
        <v>413</v>
      </c>
      <c r="D865" s="152" t="s">
        <v>219</v>
      </c>
      <c r="E865" s="152" t="s">
        <v>219</v>
      </c>
      <c r="F865" s="153">
        <f t="shared" si="364"/>
        <v>3</v>
      </c>
      <c r="G865" s="154">
        <v>1</v>
      </c>
      <c r="H865" s="154">
        <f>IFERROR(VLOOKUP(B865,'P2 Origin'!$C$21:$Q$176,15,FALSE),0)</f>
        <v>0</v>
      </c>
      <c r="I865" s="154">
        <f>IFERROR(VLOOKUP(D865,'P4 Destination'!$C$21:$Q$176,15,FALSE),0)</f>
        <v>0</v>
      </c>
      <c r="J865" s="155">
        <v>1</v>
      </c>
      <c r="K865" s="155"/>
      <c r="L865" s="156">
        <v>0</v>
      </c>
      <c r="M865" s="155">
        <v>0</v>
      </c>
      <c r="N865" s="155">
        <v>0</v>
      </c>
      <c r="O865" s="157">
        <f t="shared" si="365"/>
        <v>0</v>
      </c>
      <c r="P865" s="158">
        <f t="shared" si="366"/>
        <v>0</v>
      </c>
      <c r="Q865" s="159">
        <f>IFERROR(VLOOKUP(N865,'P1 Intra-Europees'!$A$15:$H$25,3,0),0)*P865</f>
        <v>0</v>
      </c>
      <c r="R865" s="160">
        <f t="shared" si="367"/>
        <v>0</v>
      </c>
      <c r="S865" s="159">
        <f>IFERROR(VLOOKUP(N865,'P1 Intra-Europees'!$A$15:$H$25,4,0),0)*R865</f>
        <v>0</v>
      </c>
      <c r="T865" s="160">
        <f t="shared" si="368"/>
        <v>0</v>
      </c>
      <c r="U865" s="159">
        <f>IFERROR(VLOOKUP(N865,'P1 Intra-Europees'!$A$15:$H$25,5,0),0)*T865</f>
        <v>0</v>
      </c>
      <c r="V865" s="160">
        <f t="shared" si="369"/>
        <v>0</v>
      </c>
      <c r="W865" s="159">
        <f>IFERROR(VLOOKUP(N865,'P1 Intra-Europees'!$A$15:$H$25,6,0),0)*V865</f>
        <v>0</v>
      </c>
      <c r="X865" s="160">
        <f t="shared" si="370"/>
        <v>0</v>
      </c>
      <c r="Y865" s="159">
        <f>IFERROR(VLOOKUP(N865,'P1 Intra-Europees'!$A$15:$H$25,7,0),0)*X865</f>
        <v>0</v>
      </c>
      <c r="Z865" s="161">
        <f t="shared" si="371"/>
        <v>0</v>
      </c>
      <c r="AA865" s="162">
        <f>IFERROR(VLOOKUP(N865,'P1 Intra-Europees'!$A$15:$H$25,8,0),0)*Z865</f>
        <v>0</v>
      </c>
      <c r="AB865" s="163">
        <f t="shared" si="372"/>
        <v>0</v>
      </c>
      <c r="AC865" s="157" t="str">
        <f>VLOOKUP(B865,'P2 Origin'!$C$21:$O$176,13,0)</f>
        <v>USD</v>
      </c>
      <c r="AD865" s="164">
        <f t="shared" si="373"/>
        <v>0</v>
      </c>
      <c r="AE865" s="165">
        <f>IF(AU865&gt;0.1,VLOOKUP(B865,'P2 Origin'!$C$21:$M$176,3,0)*H865,0)</f>
        <v>0</v>
      </c>
      <c r="AF865" s="166">
        <f t="shared" si="374"/>
        <v>3</v>
      </c>
      <c r="AG865" s="165">
        <f>(VLOOKUP(B865,'P2 Origin'!$C$21:$M$176,4,0))*AF865</f>
        <v>0</v>
      </c>
      <c r="AH865" s="166">
        <f t="shared" si="375"/>
        <v>0</v>
      </c>
      <c r="AI865" s="165">
        <f>(VLOOKUP(B865,'P2 Origin'!$C$21:$M$176,5,0))*AH865</f>
        <v>0</v>
      </c>
      <c r="AJ865" s="166">
        <f t="shared" si="391"/>
        <v>0</v>
      </c>
      <c r="AK865" s="165">
        <f>(VLOOKUP(B865,'P2 Origin'!$C$21:$M$176,6,0))*AJ865</f>
        <v>0</v>
      </c>
      <c r="AL865" s="166">
        <f t="shared" si="376"/>
        <v>0</v>
      </c>
      <c r="AM865" s="165">
        <f>(VLOOKUP($B865,'P2 Origin'!$C$21:$M$176,7,0))*AL865</f>
        <v>0</v>
      </c>
      <c r="AN865" s="166">
        <f t="shared" si="377"/>
        <v>0</v>
      </c>
      <c r="AO865" s="165">
        <f>(VLOOKUP($B865,'P2 Origin'!$C$21:$M$176,8,0))*AN865</f>
        <v>0</v>
      </c>
      <c r="AP865" s="166">
        <f t="shared" si="378"/>
        <v>0</v>
      </c>
      <c r="AQ865" s="165">
        <f>(VLOOKUP($B865,'P2 Origin'!$C$21:$M$176,9,0))*AP865</f>
        <v>0</v>
      </c>
      <c r="AR865" s="155">
        <f t="shared" si="379"/>
        <v>1</v>
      </c>
      <c r="AS865" s="164">
        <f>(VLOOKUP(B865,'P2 Origin'!$C$21:$M$176,10,0))*K865</f>
        <v>0</v>
      </c>
      <c r="AT865" s="164">
        <f>(VLOOKUP(B865,'P2 Origin'!$C$21:$M$176,11,0))*J865</f>
        <v>0</v>
      </c>
      <c r="AU865" s="167">
        <v>3</v>
      </c>
      <c r="AV865" s="168">
        <v>3</v>
      </c>
      <c r="AW865" s="169">
        <v>0</v>
      </c>
      <c r="AX865" s="170">
        <f>IF(AU865&gt;=0.1,'P3 Bureaumarge zee- en luchtvr.'!$D$12,0)</f>
        <v>0</v>
      </c>
      <c r="AY865" s="163">
        <f t="shared" si="380"/>
        <v>0</v>
      </c>
      <c r="AZ865" s="157" t="str">
        <f>VLOOKUP(D865,'P4 Destination'!$C$21:$O$176,13,0)</f>
        <v>EUR</v>
      </c>
      <c r="BA865" s="164">
        <f t="shared" si="381"/>
        <v>0</v>
      </c>
      <c r="BB865" s="171">
        <f>IF(AU865&gt;0.1,(VLOOKUP(D865,'P4 Destination'!$C$21:$M$176,3,0))*I865,0)</f>
        <v>0</v>
      </c>
      <c r="BC865" s="172">
        <f t="shared" si="382"/>
        <v>3</v>
      </c>
      <c r="BD865" s="171">
        <f>(VLOOKUP($D865,'P4 Destination'!$C$21:$M$176,4,0))*BC865</f>
        <v>0</v>
      </c>
      <c r="BE865" s="172">
        <f t="shared" si="383"/>
        <v>0</v>
      </c>
      <c r="BF865" s="171">
        <f>(VLOOKUP($D865,'P4 Destination'!$C$21:$M$176,5,0))*BE865</f>
        <v>0</v>
      </c>
      <c r="BG865" s="172">
        <f t="shared" si="384"/>
        <v>0</v>
      </c>
      <c r="BH865" s="171">
        <f>(VLOOKUP($D865,'P4 Destination'!$C$21:$M$176,6,0))*BG865</f>
        <v>0</v>
      </c>
      <c r="BI865" s="172">
        <f t="shared" si="385"/>
        <v>0</v>
      </c>
      <c r="BJ865" s="171">
        <f>(VLOOKUP($D865,'P4 Destination'!$C$21:$M$176,7,0))*BI865</f>
        <v>0</v>
      </c>
      <c r="BK865" s="172">
        <f t="shared" si="386"/>
        <v>0</v>
      </c>
      <c r="BL865" s="171">
        <f>(VLOOKUP($D865,'P4 Destination'!$C$21:$M$176,8,0))*BK865</f>
        <v>0</v>
      </c>
      <c r="BM865" s="172">
        <f t="shared" si="387"/>
        <v>0</v>
      </c>
      <c r="BN865" s="171">
        <f>(VLOOKUP($D865,'P4 Destination'!$C$21:$M$176,9,0))*BM865</f>
        <v>0</v>
      </c>
      <c r="BO865" s="154">
        <f t="shared" si="388"/>
        <v>1</v>
      </c>
      <c r="BP865" s="171">
        <f>(VLOOKUP(D865,'P4 Destination'!$C$21:$M$176,10,0))*K865</f>
        <v>0</v>
      </c>
      <c r="BQ865" s="171">
        <f>(VLOOKUP(D865,'P4 Destination'!$C$21:$M$176,11,0))*J865</f>
        <v>0</v>
      </c>
      <c r="BR865" s="173">
        <f t="shared" si="389"/>
        <v>0</v>
      </c>
      <c r="BS865" s="173">
        <f>(AV865*2500)*'P6 Verzekering'!$E$11</f>
        <v>0</v>
      </c>
      <c r="BT865" s="173">
        <f>(AW865*2500)*'P6 Verzekering'!$E$12</f>
        <v>0</v>
      </c>
      <c r="BU865" s="173">
        <f>(L865*2500)*'P6 Verzekering'!$E$13</f>
        <v>0</v>
      </c>
      <c r="BV865" s="173">
        <f t="shared" si="390"/>
        <v>0</v>
      </c>
      <c r="BW865"/>
      <c r="BX865"/>
    </row>
    <row r="866" spans="1:76">
      <c r="A866" s="152" t="s">
        <v>2686</v>
      </c>
      <c r="B866" s="152" t="s">
        <v>162</v>
      </c>
      <c r="C866" s="152" t="s">
        <v>161</v>
      </c>
      <c r="D866" s="152" t="s">
        <v>219</v>
      </c>
      <c r="E866" s="152" t="s">
        <v>219</v>
      </c>
      <c r="F866" s="153">
        <f t="shared" si="364"/>
        <v>40</v>
      </c>
      <c r="G866" s="154">
        <v>1</v>
      </c>
      <c r="H866" s="154">
        <f>IFERROR(VLOOKUP(B866,'P2 Origin'!$C$21:$Q$176,15,FALSE),0)</f>
        <v>1</v>
      </c>
      <c r="I866" s="154">
        <f>IFERROR(VLOOKUP(D866,'P4 Destination'!$C$21:$Q$176,15,FALSE),0)</f>
        <v>0</v>
      </c>
      <c r="J866" s="155"/>
      <c r="K866" s="155">
        <v>1</v>
      </c>
      <c r="L866" s="156">
        <v>0</v>
      </c>
      <c r="M866" s="155">
        <v>0</v>
      </c>
      <c r="N866" s="155">
        <v>0</v>
      </c>
      <c r="O866" s="157">
        <f t="shared" si="365"/>
        <v>0</v>
      </c>
      <c r="P866" s="158">
        <f t="shared" si="366"/>
        <v>0</v>
      </c>
      <c r="Q866" s="159">
        <f>IFERROR(VLOOKUP(N866,'P1 Intra-Europees'!$A$15:$H$25,3,0),0)*P866</f>
        <v>0</v>
      </c>
      <c r="R866" s="160">
        <f t="shared" si="367"/>
        <v>0</v>
      </c>
      <c r="S866" s="159">
        <f>IFERROR(VLOOKUP(N866,'P1 Intra-Europees'!$A$15:$H$25,4,0),0)*R866</f>
        <v>0</v>
      </c>
      <c r="T866" s="160">
        <f t="shared" si="368"/>
        <v>0</v>
      </c>
      <c r="U866" s="159">
        <f>IFERROR(VLOOKUP(N866,'P1 Intra-Europees'!$A$15:$H$25,5,0),0)*T866</f>
        <v>0</v>
      </c>
      <c r="V866" s="160">
        <f t="shared" si="369"/>
        <v>0</v>
      </c>
      <c r="W866" s="159">
        <f>IFERROR(VLOOKUP(N866,'P1 Intra-Europees'!$A$15:$H$25,6,0),0)*V866</f>
        <v>0</v>
      </c>
      <c r="X866" s="160">
        <f t="shared" si="370"/>
        <v>0</v>
      </c>
      <c r="Y866" s="159">
        <f>IFERROR(VLOOKUP(N866,'P1 Intra-Europees'!$A$15:$H$25,7,0),0)*X866</f>
        <v>0</v>
      </c>
      <c r="Z866" s="161">
        <f t="shared" si="371"/>
        <v>0</v>
      </c>
      <c r="AA866" s="162">
        <f>IFERROR(VLOOKUP(N866,'P1 Intra-Europees'!$A$15:$H$25,8,0),0)*Z866</f>
        <v>0</v>
      </c>
      <c r="AB866" s="163">
        <f t="shared" si="372"/>
        <v>0</v>
      </c>
      <c r="AC866" s="157" t="str">
        <f>VLOOKUP(B866,'P2 Origin'!$C$21:$O$176,13,0)</f>
        <v>EUR</v>
      </c>
      <c r="AD866" s="164">
        <f t="shared" si="373"/>
        <v>0</v>
      </c>
      <c r="AE866" s="165">
        <f>IF(AU866&gt;0.1,VLOOKUP(B866,'P2 Origin'!$C$21:$M$176,3,0)*H866,0)</f>
        <v>0</v>
      </c>
      <c r="AF866" s="166">
        <f t="shared" si="374"/>
        <v>0</v>
      </c>
      <c r="AG866" s="165">
        <f>(VLOOKUP(B866,'P2 Origin'!$C$21:$M$176,4,0))*AF866</f>
        <v>0</v>
      </c>
      <c r="AH866" s="166">
        <f t="shared" si="375"/>
        <v>0</v>
      </c>
      <c r="AI866" s="165">
        <f>(VLOOKUP(B866,'P2 Origin'!$C$21:$M$176,5,0))*AH866</f>
        <v>0</v>
      </c>
      <c r="AJ866" s="166">
        <f t="shared" si="391"/>
        <v>0</v>
      </c>
      <c r="AK866" s="165">
        <f>(VLOOKUP(B866,'P2 Origin'!$C$21:$M$176,6,0))*AJ866</f>
        <v>0</v>
      </c>
      <c r="AL866" s="166">
        <f t="shared" si="376"/>
        <v>0</v>
      </c>
      <c r="AM866" s="165">
        <f>(VLOOKUP($B866,'P2 Origin'!$C$21:$M$176,7,0))*AL866</f>
        <v>0</v>
      </c>
      <c r="AN866" s="166">
        <f t="shared" si="377"/>
        <v>40</v>
      </c>
      <c r="AO866" s="165">
        <f>(VLOOKUP($B866,'P2 Origin'!$C$21:$M$176,8,0))*AN866</f>
        <v>0</v>
      </c>
      <c r="AP866" s="166">
        <f t="shared" si="378"/>
        <v>0</v>
      </c>
      <c r="AQ866" s="165">
        <f>(VLOOKUP($B866,'P2 Origin'!$C$21:$M$176,9,0))*AP866</f>
        <v>0</v>
      </c>
      <c r="AR866" s="155">
        <f t="shared" si="379"/>
        <v>1</v>
      </c>
      <c r="AS866" s="164">
        <f>(VLOOKUP(B866,'P2 Origin'!$C$21:$M$176,10,0))*K866</f>
        <v>0</v>
      </c>
      <c r="AT866" s="164">
        <f>(VLOOKUP(B866,'P2 Origin'!$C$21:$M$176,11,0))*J866</f>
        <v>0</v>
      </c>
      <c r="AU866" s="167">
        <v>40</v>
      </c>
      <c r="AV866" s="168">
        <v>40</v>
      </c>
      <c r="AW866" s="169">
        <v>0</v>
      </c>
      <c r="AX866" s="170">
        <f>IF(AU866&gt;=0.1,'P3 Bureaumarge zee- en luchtvr.'!$D$12,0)</f>
        <v>0</v>
      </c>
      <c r="AY866" s="163">
        <f t="shared" si="380"/>
        <v>0</v>
      </c>
      <c r="AZ866" s="157" t="str">
        <f>VLOOKUP(D866,'P4 Destination'!$C$21:$O$176,13,0)</f>
        <v>EUR</v>
      </c>
      <c r="BA866" s="164">
        <f t="shared" si="381"/>
        <v>0</v>
      </c>
      <c r="BB866" s="171">
        <f>IF(AU866&gt;0.1,(VLOOKUP(D866,'P4 Destination'!$C$21:$M$176,3,0))*I866,0)</f>
        <v>0</v>
      </c>
      <c r="BC866" s="172">
        <f t="shared" si="382"/>
        <v>0</v>
      </c>
      <c r="BD866" s="171">
        <f>(VLOOKUP($D866,'P4 Destination'!$C$21:$M$176,4,0))*BC866</f>
        <v>0</v>
      </c>
      <c r="BE866" s="172">
        <f t="shared" si="383"/>
        <v>0</v>
      </c>
      <c r="BF866" s="171">
        <f>(VLOOKUP($D866,'P4 Destination'!$C$21:$M$176,5,0))*BE866</f>
        <v>0</v>
      </c>
      <c r="BG866" s="172">
        <f t="shared" si="384"/>
        <v>0</v>
      </c>
      <c r="BH866" s="171">
        <f>(VLOOKUP($D866,'P4 Destination'!$C$21:$M$176,6,0))*BG866</f>
        <v>0</v>
      </c>
      <c r="BI866" s="172">
        <f t="shared" si="385"/>
        <v>0</v>
      </c>
      <c r="BJ866" s="171">
        <f>(VLOOKUP($D866,'P4 Destination'!$C$21:$M$176,7,0))*BI866</f>
        <v>0</v>
      </c>
      <c r="BK866" s="172">
        <f t="shared" si="386"/>
        <v>40</v>
      </c>
      <c r="BL866" s="171">
        <f>(VLOOKUP($D866,'P4 Destination'!$C$21:$M$176,8,0))*BK866</f>
        <v>0</v>
      </c>
      <c r="BM866" s="172">
        <f t="shared" si="387"/>
        <v>0</v>
      </c>
      <c r="BN866" s="171">
        <f>(VLOOKUP($D866,'P4 Destination'!$C$21:$M$176,9,0))*BM866</f>
        <v>0</v>
      </c>
      <c r="BO866" s="154">
        <f t="shared" si="388"/>
        <v>1</v>
      </c>
      <c r="BP866" s="171">
        <f>(VLOOKUP(D866,'P4 Destination'!$C$21:$M$176,10,0))*K866</f>
        <v>0</v>
      </c>
      <c r="BQ866" s="171">
        <f>(VLOOKUP(D866,'P4 Destination'!$C$21:$M$176,11,0))*J866</f>
        <v>0</v>
      </c>
      <c r="BR866" s="173">
        <f t="shared" si="389"/>
        <v>0</v>
      </c>
      <c r="BS866" s="173">
        <f>(AV866*2500)*'P6 Verzekering'!$E$11</f>
        <v>0</v>
      </c>
      <c r="BT866" s="173">
        <f>(AW866*2500)*'P6 Verzekering'!$E$12</f>
        <v>0</v>
      </c>
      <c r="BU866" s="173">
        <f>(L866*2500)*'P6 Verzekering'!$E$13</f>
        <v>0</v>
      </c>
      <c r="BV866" s="173">
        <f t="shared" si="390"/>
        <v>0</v>
      </c>
      <c r="BW866"/>
      <c r="BX866"/>
    </row>
    <row r="867" spans="1:76">
      <c r="A867" s="152" t="s">
        <v>2691</v>
      </c>
      <c r="B867" s="152" t="s">
        <v>399</v>
      </c>
      <c r="C867" s="152" t="s">
        <v>398</v>
      </c>
      <c r="D867" s="152" t="s">
        <v>298</v>
      </c>
      <c r="E867" s="152" t="s">
        <v>297</v>
      </c>
      <c r="F867" s="153">
        <f t="shared" si="364"/>
        <v>40</v>
      </c>
      <c r="G867" s="154">
        <v>1</v>
      </c>
      <c r="H867" s="154">
        <f>IFERROR(VLOOKUP(B867,'P2 Origin'!$C$21:$Q$176,15,FALSE),0)</f>
        <v>0</v>
      </c>
      <c r="I867" s="154">
        <f>IFERROR(VLOOKUP(D867,'P4 Destination'!$C$21:$Q$176,15,FALSE),0)</f>
        <v>1</v>
      </c>
      <c r="J867" s="155"/>
      <c r="K867" s="155">
        <v>1</v>
      </c>
      <c r="L867" s="156">
        <v>0</v>
      </c>
      <c r="M867" s="155">
        <v>0</v>
      </c>
      <c r="N867" s="155">
        <v>0</v>
      </c>
      <c r="O867" s="157">
        <f t="shared" si="365"/>
        <v>0</v>
      </c>
      <c r="P867" s="158">
        <f t="shared" si="366"/>
        <v>0</v>
      </c>
      <c r="Q867" s="159">
        <f>IFERROR(VLOOKUP(N867,'P1 Intra-Europees'!$A$15:$H$25,3,0),0)*P867</f>
        <v>0</v>
      </c>
      <c r="R867" s="160">
        <f t="shared" si="367"/>
        <v>0</v>
      </c>
      <c r="S867" s="159">
        <f>IFERROR(VLOOKUP(N867,'P1 Intra-Europees'!$A$15:$H$25,4,0),0)*R867</f>
        <v>0</v>
      </c>
      <c r="T867" s="160">
        <f t="shared" si="368"/>
        <v>0</v>
      </c>
      <c r="U867" s="159">
        <f>IFERROR(VLOOKUP(N867,'P1 Intra-Europees'!$A$15:$H$25,5,0),0)*T867</f>
        <v>0</v>
      </c>
      <c r="V867" s="160">
        <f t="shared" si="369"/>
        <v>0</v>
      </c>
      <c r="W867" s="159">
        <f>IFERROR(VLOOKUP(N867,'P1 Intra-Europees'!$A$15:$H$25,6,0),0)*V867</f>
        <v>0</v>
      </c>
      <c r="X867" s="160">
        <f t="shared" si="370"/>
        <v>0</v>
      </c>
      <c r="Y867" s="159">
        <f>IFERROR(VLOOKUP(N867,'P1 Intra-Europees'!$A$15:$H$25,7,0),0)*X867</f>
        <v>0</v>
      </c>
      <c r="Z867" s="161">
        <f t="shared" si="371"/>
        <v>0</v>
      </c>
      <c r="AA867" s="162">
        <f>IFERROR(VLOOKUP(N867,'P1 Intra-Europees'!$A$15:$H$25,8,0),0)*Z867</f>
        <v>0</v>
      </c>
      <c r="AB867" s="163">
        <f t="shared" si="372"/>
        <v>0</v>
      </c>
      <c r="AC867" s="157" t="str">
        <f>VLOOKUP(B867,'P2 Origin'!$C$21:$O$176,13,0)</f>
        <v>USD</v>
      </c>
      <c r="AD867" s="164">
        <f t="shared" si="373"/>
        <v>0</v>
      </c>
      <c r="AE867" s="165">
        <f>IF(AU867&gt;0.1,VLOOKUP(B867,'P2 Origin'!$C$21:$M$176,3,0)*H867,0)</f>
        <v>0</v>
      </c>
      <c r="AF867" s="166">
        <f t="shared" si="374"/>
        <v>0</v>
      </c>
      <c r="AG867" s="165">
        <f>(VLOOKUP(B867,'P2 Origin'!$C$21:$M$176,4,0))*AF867</f>
        <v>0</v>
      </c>
      <c r="AH867" s="166">
        <f t="shared" si="375"/>
        <v>0</v>
      </c>
      <c r="AI867" s="165">
        <f>(VLOOKUP(B867,'P2 Origin'!$C$21:$M$176,5,0))*AH867</f>
        <v>0</v>
      </c>
      <c r="AJ867" s="166">
        <f t="shared" si="391"/>
        <v>0</v>
      </c>
      <c r="AK867" s="165">
        <f>(VLOOKUP(B867,'P2 Origin'!$C$21:$M$176,6,0))*AJ867</f>
        <v>0</v>
      </c>
      <c r="AL867" s="166">
        <f t="shared" si="376"/>
        <v>0</v>
      </c>
      <c r="AM867" s="165">
        <f>(VLOOKUP($B867,'P2 Origin'!$C$21:$M$176,7,0))*AL867</f>
        <v>0</v>
      </c>
      <c r="AN867" s="166">
        <f t="shared" si="377"/>
        <v>40</v>
      </c>
      <c r="AO867" s="165">
        <f>(VLOOKUP($B867,'P2 Origin'!$C$21:$M$176,8,0))*AN867</f>
        <v>0</v>
      </c>
      <c r="AP867" s="166">
        <f t="shared" si="378"/>
        <v>0</v>
      </c>
      <c r="AQ867" s="165">
        <f>(VLOOKUP($B867,'P2 Origin'!$C$21:$M$176,9,0))*AP867</f>
        <v>0</v>
      </c>
      <c r="AR867" s="155">
        <f t="shared" si="379"/>
        <v>1</v>
      </c>
      <c r="AS867" s="164">
        <f>(VLOOKUP(B867,'P2 Origin'!$C$21:$M$176,10,0))*K867</f>
        <v>0</v>
      </c>
      <c r="AT867" s="164">
        <f>(VLOOKUP(B867,'P2 Origin'!$C$21:$M$176,11,0))*J867</f>
        <v>0</v>
      </c>
      <c r="AU867" s="167">
        <v>40</v>
      </c>
      <c r="AV867" s="168">
        <v>40</v>
      </c>
      <c r="AW867" s="169">
        <v>0</v>
      </c>
      <c r="AX867" s="170">
        <f>IF(AU867&gt;=0.1,'P3 Bureaumarge zee- en luchtvr.'!$D$12,0)</f>
        <v>0</v>
      </c>
      <c r="AY867" s="163">
        <f t="shared" si="380"/>
        <v>0</v>
      </c>
      <c r="AZ867" s="157" t="str">
        <f>VLOOKUP(D867,'P4 Destination'!$C$21:$O$176,13,0)</f>
        <v>USD</v>
      </c>
      <c r="BA867" s="164">
        <f t="shared" si="381"/>
        <v>0</v>
      </c>
      <c r="BB867" s="171">
        <f>IF(AU867&gt;0.1,(VLOOKUP(D867,'P4 Destination'!$C$21:$M$176,3,0))*I867,0)</f>
        <v>0</v>
      </c>
      <c r="BC867" s="172">
        <f t="shared" si="382"/>
        <v>0</v>
      </c>
      <c r="BD867" s="171">
        <f>(VLOOKUP($D867,'P4 Destination'!$C$21:$M$176,4,0))*BC867</f>
        <v>0</v>
      </c>
      <c r="BE867" s="172">
        <f t="shared" si="383"/>
        <v>0</v>
      </c>
      <c r="BF867" s="171">
        <f>(VLOOKUP($D867,'P4 Destination'!$C$21:$M$176,5,0))*BE867</f>
        <v>0</v>
      </c>
      <c r="BG867" s="172">
        <f t="shared" si="384"/>
        <v>0</v>
      </c>
      <c r="BH867" s="171">
        <f>(VLOOKUP($D867,'P4 Destination'!$C$21:$M$176,6,0))*BG867</f>
        <v>0</v>
      </c>
      <c r="BI867" s="172">
        <f t="shared" si="385"/>
        <v>0</v>
      </c>
      <c r="BJ867" s="171">
        <f>(VLOOKUP($D867,'P4 Destination'!$C$21:$M$176,7,0))*BI867</f>
        <v>0</v>
      </c>
      <c r="BK867" s="172">
        <f t="shared" si="386"/>
        <v>40</v>
      </c>
      <c r="BL867" s="171">
        <f>(VLOOKUP($D867,'P4 Destination'!$C$21:$M$176,8,0))*BK867</f>
        <v>0</v>
      </c>
      <c r="BM867" s="172">
        <f t="shared" si="387"/>
        <v>0</v>
      </c>
      <c r="BN867" s="171">
        <f>(VLOOKUP($D867,'P4 Destination'!$C$21:$M$176,9,0))*BM867</f>
        <v>0</v>
      </c>
      <c r="BO867" s="154">
        <f t="shared" si="388"/>
        <v>1</v>
      </c>
      <c r="BP867" s="171">
        <f>(VLOOKUP(D867,'P4 Destination'!$C$21:$M$176,10,0))*K867</f>
        <v>0</v>
      </c>
      <c r="BQ867" s="171">
        <f>(VLOOKUP(D867,'P4 Destination'!$C$21:$M$176,11,0))*J867</f>
        <v>0</v>
      </c>
      <c r="BR867" s="173">
        <f t="shared" si="389"/>
        <v>0</v>
      </c>
      <c r="BS867" s="173">
        <f>(AV867*2500)*'P6 Verzekering'!$E$11</f>
        <v>0</v>
      </c>
      <c r="BT867" s="173">
        <f>(AW867*2500)*'P6 Verzekering'!$E$12</f>
        <v>0</v>
      </c>
      <c r="BU867" s="173">
        <f>(L867*2500)*'P6 Verzekering'!$E$13</f>
        <v>0</v>
      </c>
      <c r="BV867" s="173">
        <f t="shared" si="390"/>
        <v>0</v>
      </c>
      <c r="BW867"/>
      <c r="BX867"/>
    </row>
    <row r="868" spans="1:76">
      <c r="A868" s="152" t="s">
        <v>2693</v>
      </c>
      <c r="B868" s="152" t="s">
        <v>399</v>
      </c>
      <c r="C868" s="152" t="s">
        <v>398</v>
      </c>
      <c r="D868" s="152" t="s">
        <v>219</v>
      </c>
      <c r="E868" s="152" t="s">
        <v>219</v>
      </c>
      <c r="F868" s="153">
        <f t="shared" si="364"/>
        <v>33</v>
      </c>
      <c r="G868" s="154">
        <v>1</v>
      </c>
      <c r="H868" s="154">
        <f>IFERROR(VLOOKUP(B868,'P2 Origin'!$C$21:$Q$176,15,FALSE),0)</f>
        <v>0</v>
      </c>
      <c r="I868" s="154">
        <f>IFERROR(VLOOKUP(D868,'P4 Destination'!$C$21:$Q$176,15,FALSE),0)</f>
        <v>0</v>
      </c>
      <c r="J868" s="155"/>
      <c r="K868" s="155">
        <v>1</v>
      </c>
      <c r="L868" s="156">
        <v>0</v>
      </c>
      <c r="M868" s="155">
        <v>0</v>
      </c>
      <c r="N868" s="155">
        <v>0</v>
      </c>
      <c r="O868" s="157">
        <f t="shared" si="365"/>
        <v>0</v>
      </c>
      <c r="P868" s="158">
        <f t="shared" si="366"/>
        <v>0</v>
      </c>
      <c r="Q868" s="159">
        <f>IFERROR(VLOOKUP(N868,'P1 Intra-Europees'!$A$15:$H$25,3,0),0)*P868</f>
        <v>0</v>
      </c>
      <c r="R868" s="160">
        <f t="shared" si="367"/>
        <v>0</v>
      </c>
      <c r="S868" s="159">
        <f>IFERROR(VLOOKUP(N868,'P1 Intra-Europees'!$A$15:$H$25,4,0),0)*R868</f>
        <v>0</v>
      </c>
      <c r="T868" s="160">
        <f t="shared" si="368"/>
        <v>0</v>
      </c>
      <c r="U868" s="159">
        <f>IFERROR(VLOOKUP(N868,'P1 Intra-Europees'!$A$15:$H$25,5,0),0)*T868</f>
        <v>0</v>
      </c>
      <c r="V868" s="160">
        <f t="shared" si="369"/>
        <v>0</v>
      </c>
      <c r="W868" s="159">
        <f>IFERROR(VLOOKUP(N868,'P1 Intra-Europees'!$A$15:$H$25,6,0),0)*V868</f>
        <v>0</v>
      </c>
      <c r="X868" s="160">
        <f t="shared" si="370"/>
        <v>0</v>
      </c>
      <c r="Y868" s="159">
        <f>IFERROR(VLOOKUP(N868,'P1 Intra-Europees'!$A$15:$H$25,7,0),0)*X868</f>
        <v>0</v>
      </c>
      <c r="Z868" s="161">
        <f t="shared" si="371"/>
        <v>0</v>
      </c>
      <c r="AA868" s="162">
        <f>IFERROR(VLOOKUP(N868,'P1 Intra-Europees'!$A$15:$H$25,8,0),0)*Z868</f>
        <v>0</v>
      </c>
      <c r="AB868" s="163">
        <f t="shared" si="372"/>
        <v>0</v>
      </c>
      <c r="AC868" s="157" t="str">
        <f>VLOOKUP(B868,'P2 Origin'!$C$21:$O$176,13,0)</f>
        <v>USD</v>
      </c>
      <c r="AD868" s="164">
        <f t="shared" si="373"/>
        <v>0</v>
      </c>
      <c r="AE868" s="165">
        <f>IF(AU868&gt;0.1,VLOOKUP(B868,'P2 Origin'!$C$21:$M$176,3,0)*H868,0)</f>
        <v>0</v>
      </c>
      <c r="AF868" s="166">
        <f t="shared" si="374"/>
        <v>0</v>
      </c>
      <c r="AG868" s="165">
        <f>(VLOOKUP(B868,'P2 Origin'!$C$21:$M$176,4,0))*AF868</f>
        <v>0</v>
      </c>
      <c r="AH868" s="166">
        <f t="shared" si="375"/>
        <v>0</v>
      </c>
      <c r="AI868" s="165">
        <f>(VLOOKUP(B868,'P2 Origin'!$C$21:$M$176,5,0))*AH868</f>
        <v>0</v>
      </c>
      <c r="AJ868" s="166">
        <f t="shared" si="391"/>
        <v>0</v>
      </c>
      <c r="AK868" s="165">
        <f>(VLOOKUP(B868,'P2 Origin'!$C$21:$M$176,6,0))*AJ868</f>
        <v>0</v>
      </c>
      <c r="AL868" s="166">
        <f t="shared" si="376"/>
        <v>33</v>
      </c>
      <c r="AM868" s="165">
        <f>(VLOOKUP($B868,'P2 Origin'!$C$21:$M$176,7,0))*AL868</f>
        <v>0</v>
      </c>
      <c r="AN868" s="166">
        <f t="shared" si="377"/>
        <v>0</v>
      </c>
      <c r="AO868" s="165">
        <f>(VLOOKUP($B868,'P2 Origin'!$C$21:$M$176,8,0))*AN868</f>
        <v>0</v>
      </c>
      <c r="AP868" s="166">
        <f t="shared" si="378"/>
        <v>0</v>
      </c>
      <c r="AQ868" s="165">
        <f>(VLOOKUP($B868,'P2 Origin'!$C$21:$M$176,9,0))*AP868</f>
        <v>0</v>
      </c>
      <c r="AR868" s="155">
        <f t="shared" si="379"/>
        <v>1</v>
      </c>
      <c r="AS868" s="164">
        <f>(VLOOKUP(B868,'P2 Origin'!$C$21:$M$176,10,0))*K868</f>
        <v>0</v>
      </c>
      <c r="AT868" s="164">
        <f>(VLOOKUP(B868,'P2 Origin'!$C$21:$M$176,11,0))*J868</f>
        <v>0</v>
      </c>
      <c r="AU868" s="167">
        <v>33</v>
      </c>
      <c r="AV868" s="168">
        <v>33</v>
      </c>
      <c r="AW868" s="169">
        <v>0</v>
      </c>
      <c r="AX868" s="170">
        <f>IF(AU868&gt;=0.1,'P3 Bureaumarge zee- en luchtvr.'!$D$12,0)</f>
        <v>0</v>
      </c>
      <c r="AY868" s="163">
        <f t="shared" si="380"/>
        <v>0</v>
      </c>
      <c r="AZ868" s="157" t="str">
        <f>VLOOKUP(D868,'P4 Destination'!$C$21:$O$176,13,0)</f>
        <v>EUR</v>
      </c>
      <c r="BA868" s="164">
        <f t="shared" si="381"/>
        <v>0</v>
      </c>
      <c r="BB868" s="171">
        <f>IF(AU868&gt;0.1,(VLOOKUP(D868,'P4 Destination'!$C$21:$M$176,3,0))*I868,0)</f>
        <v>0</v>
      </c>
      <c r="BC868" s="172">
        <f t="shared" si="382"/>
        <v>0</v>
      </c>
      <c r="BD868" s="171">
        <f>(VLOOKUP($D868,'P4 Destination'!$C$21:$M$176,4,0))*BC868</f>
        <v>0</v>
      </c>
      <c r="BE868" s="172">
        <f t="shared" si="383"/>
        <v>0</v>
      </c>
      <c r="BF868" s="171">
        <f>(VLOOKUP($D868,'P4 Destination'!$C$21:$M$176,5,0))*BE868</f>
        <v>0</v>
      </c>
      <c r="BG868" s="172">
        <f t="shared" si="384"/>
        <v>0</v>
      </c>
      <c r="BH868" s="171">
        <f>(VLOOKUP($D868,'P4 Destination'!$C$21:$M$176,6,0))*BG868</f>
        <v>0</v>
      </c>
      <c r="BI868" s="172">
        <f t="shared" si="385"/>
        <v>33</v>
      </c>
      <c r="BJ868" s="171">
        <f>(VLOOKUP($D868,'P4 Destination'!$C$21:$M$176,7,0))*BI868</f>
        <v>0</v>
      </c>
      <c r="BK868" s="172">
        <f t="shared" si="386"/>
        <v>0</v>
      </c>
      <c r="BL868" s="171">
        <f>(VLOOKUP($D868,'P4 Destination'!$C$21:$M$176,8,0))*BK868</f>
        <v>0</v>
      </c>
      <c r="BM868" s="172">
        <f t="shared" si="387"/>
        <v>0</v>
      </c>
      <c r="BN868" s="171">
        <f>(VLOOKUP($D868,'P4 Destination'!$C$21:$M$176,9,0))*BM868</f>
        <v>0</v>
      </c>
      <c r="BO868" s="154">
        <f t="shared" si="388"/>
        <v>1</v>
      </c>
      <c r="BP868" s="171">
        <f>(VLOOKUP(D868,'P4 Destination'!$C$21:$M$176,10,0))*K868</f>
        <v>0</v>
      </c>
      <c r="BQ868" s="171">
        <f>(VLOOKUP(D868,'P4 Destination'!$C$21:$M$176,11,0))*J868</f>
        <v>0</v>
      </c>
      <c r="BR868" s="173">
        <f t="shared" si="389"/>
        <v>0</v>
      </c>
      <c r="BS868" s="173">
        <f>(AV868*2500)*'P6 Verzekering'!$E$11</f>
        <v>0</v>
      </c>
      <c r="BT868" s="173">
        <f>(AW868*2500)*'P6 Verzekering'!$E$12</f>
        <v>0</v>
      </c>
      <c r="BU868" s="173">
        <f>(L868*2500)*'P6 Verzekering'!$E$13</f>
        <v>0</v>
      </c>
      <c r="BV868" s="173">
        <f t="shared" si="390"/>
        <v>0</v>
      </c>
      <c r="BW868"/>
      <c r="BX868"/>
    </row>
    <row r="869" spans="1:76">
      <c r="A869" s="152" t="s">
        <v>2694</v>
      </c>
      <c r="B869" s="152" t="s">
        <v>399</v>
      </c>
      <c r="C869" s="152" t="s">
        <v>398</v>
      </c>
      <c r="D869" s="152" t="s">
        <v>219</v>
      </c>
      <c r="E869" s="152" t="s">
        <v>219</v>
      </c>
      <c r="F869" s="153">
        <f t="shared" si="364"/>
        <v>20</v>
      </c>
      <c r="G869" s="154">
        <v>1</v>
      </c>
      <c r="H869" s="154">
        <f>IFERROR(VLOOKUP(B869,'P2 Origin'!$C$21:$Q$176,15,FALSE),0)</f>
        <v>0</v>
      </c>
      <c r="I869" s="154">
        <f>IFERROR(VLOOKUP(D869,'P4 Destination'!$C$21:$Q$176,15,FALSE),0)</f>
        <v>0</v>
      </c>
      <c r="J869" s="155">
        <v>1</v>
      </c>
      <c r="K869" s="155"/>
      <c r="L869" s="156">
        <v>0</v>
      </c>
      <c r="M869" s="155">
        <v>0</v>
      </c>
      <c r="N869" s="155">
        <v>0</v>
      </c>
      <c r="O869" s="157">
        <f t="shared" si="365"/>
        <v>0</v>
      </c>
      <c r="P869" s="158">
        <f t="shared" si="366"/>
        <v>0</v>
      </c>
      <c r="Q869" s="159">
        <f>IFERROR(VLOOKUP(N869,'P1 Intra-Europees'!$A$15:$H$25,3,0),0)*P869</f>
        <v>0</v>
      </c>
      <c r="R869" s="160">
        <f t="shared" si="367"/>
        <v>0</v>
      </c>
      <c r="S869" s="159">
        <f>IFERROR(VLOOKUP(N869,'P1 Intra-Europees'!$A$15:$H$25,4,0),0)*R869</f>
        <v>0</v>
      </c>
      <c r="T869" s="160">
        <f t="shared" si="368"/>
        <v>0</v>
      </c>
      <c r="U869" s="159">
        <f>IFERROR(VLOOKUP(N869,'P1 Intra-Europees'!$A$15:$H$25,5,0),0)*T869</f>
        <v>0</v>
      </c>
      <c r="V869" s="160">
        <f t="shared" si="369"/>
        <v>0</v>
      </c>
      <c r="W869" s="159">
        <f>IFERROR(VLOOKUP(N869,'P1 Intra-Europees'!$A$15:$H$25,6,0),0)*V869</f>
        <v>0</v>
      </c>
      <c r="X869" s="160">
        <f t="shared" si="370"/>
        <v>0</v>
      </c>
      <c r="Y869" s="159">
        <f>IFERROR(VLOOKUP(N869,'P1 Intra-Europees'!$A$15:$H$25,7,0),0)*X869</f>
        <v>0</v>
      </c>
      <c r="Z869" s="161">
        <f t="shared" si="371"/>
        <v>0</v>
      </c>
      <c r="AA869" s="162">
        <f>IFERROR(VLOOKUP(N869,'P1 Intra-Europees'!$A$15:$H$25,8,0),0)*Z869</f>
        <v>0</v>
      </c>
      <c r="AB869" s="163">
        <f t="shared" si="372"/>
        <v>0</v>
      </c>
      <c r="AC869" s="157" t="str">
        <f>VLOOKUP(B869,'P2 Origin'!$C$21:$O$176,13,0)</f>
        <v>USD</v>
      </c>
      <c r="AD869" s="164">
        <f t="shared" si="373"/>
        <v>0</v>
      </c>
      <c r="AE869" s="165">
        <f>IF(AU869&gt;0.1,VLOOKUP(B869,'P2 Origin'!$C$21:$M$176,3,0)*H869,0)</f>
        <v>0</v>
      </c>
      <c r="AF869" s="166">
        <f t="shared" si="374"/>
        <v>0</v>
      </c>
      <c r="AG869" s="165">
        <f>(VLOOKUP(B869,'P2 Origin'!$C$21:$M$176,4,0))*AF869</f>
        <v>0</v>
      </c>
      <c r="AH869" s="166">
        <f t="shared" si="375"/>
        <v>0</v>
      </c>
      <c r="AI869" s="165">
        <f>(VLOOKUP(B869,'P2 Origin'!$C$21:$M$176,5,0))*AH869</f>
        <v>0</v>
      </c>
      <c r="AJ869" s="166">
        <f t="shared" si="391"/>
        <v>20</v>
      </c>
      <c r="AK869" s="165">
        <f>(VLOOKUP(B869,'P2 Origin'!$C$21:$M$176,6,0))*AJ869</f>
        <v>0</v>
      </c>
      <c r="AL869" s="166">
        <f t="shared" si="376"/>
        <v>0</v>
      </c>
      <c r="AM869" s="165">
        <f>(VLOOKUP($B869,'P2 Origin'!$C$21:$M$176,7,0))*AL869</f>
        <v>0</v>
      </c>
      <c r="AN869" s="166">
        <f t="shared" si="377"/>
        <v>0</v>
      </c>
      <c r="AO869" s="165">
        <f>(VLOOKUP($B869,'P2 Origin'!$C$21:$M$176,8,0))*AN869</f>
        <v>0</v>
      </c>
      <c r="AP869" s="166">
        <f t="shared" si="378"/>
        <v>0</v>
      </c>
      <c r="AQ869" s="165">
        <f>(VLOOKUP($B869,'P2 Origin'!$C$21:$M$176,9,0))*AP869</f>
        <v>0</v>
      </c>
      <c r="AR869" s="155">
        <f t="shared" si="379"/>
        <v>1</v>
      </c>
      <c r="AS869" s="164">
        <f>(VLOOKUP(B869,'P2 Origin'!$C$21:$M$176,10,0))*K869</f>
        <v>0</v>
      </c>
      <c r="AT869" s="164">
        <f>(VLOOKUP(B869,'P2 Origin'!$C$21:$M$176,11,0))*J869</f>
        <v>0</v>
      </c>
      <c r="AU869" s="167">
        <v>20</v>
      </c>
      <c r="AV869" s="168">
        <v>20</v>
      </c>
      <c r="AW869" s="169">
        <v>0</v>
      </c>
      <c r="AX869" s="170">
        <f>IF(AU869&gt;=0.1,'P3 Bureaumarge zee- en luchtvr.'!$D$12,0)</f>
        <v>0</v>
      </c>
      <c r="AY869" s="163">
        <f t="shared" si="380"/>
        <v>0</v>
      </c>
      <c r="AZ869" s="157" t="str">
        <f>VLOOKUP(D869,'P4 Destination'!$C$21:$O$176,13,0)</f>
        <v>EUR</v>
      </c>
      <c r="BA869" s="164">
        <f t="shared" si="381"/>
        <v>0</v>
      </c>
      <c r="BB869" s="171">
        <f>IF(AU869&gt;0.1,(VLOOKUP(D869,'P4 Destination'!$C$21:$M$176,3,0))*I869,0)</f>
        <v>0</v>
      </c>
      <c r="BC869" s="172">
        <f t="shared" si="382"/>
        <v>0</v>
      </c>
      <c r="BD869" s="171">
        <f>(VLOOKUP($D869,'P4 Destination'!$C$21:$M$176,4,0))*BC869</f>
        <v>0</v>
      </c>
      <c r="BE869" s="172">
        <f t="shared" si="383"/>
        <v>0</v>
      </c>
      <c r="BF869" s="171">
        <f>(VLOOKUP($D869,'P4 Destination'!$C$21:$M$176,5,0))*BE869</f>
        <v>0</v>
      </c>
      <c r="BG869" s="172">
        <f t="shared" si="384"/>
        <v>20</v>
      </c>
      <c r="BH869" s="171">
        <f>(VLOOKUP($D869,'P4 Destination'!$C$21:$M$176,6,0))*BG869</f>
        <v>0</v>
      </c>
      <c r="BI869" s="172">
        <f t="shared" si="385"/>
        <v>0</v>
      </c>
      <c r="BJ869" s="171">
        <f>(VLOOKUP($D869,'P4 Destination'!$C$21:$M$176,7,0))*BI869</f>
        <v>0</v>
      </c>
      <c r="BK869" s="172">
        <f t="shared" si="386"/>
        <v>0</v>
      </c>
      <c r="BL869" s="171">
        <f>(VLOOKUP($D869,'P4 Destination'!$C$21:$M$176,8,0))*BK869</f>
        <v>0</v>
      </c>
      <c r="BM869" s="172">
        <f t="shared" si="387"/>
        <v>0</v>
      </c>
      <c r="BN869" s="171">
        <f>(VLOOKUP($D869,'P4 Destination'!$C$21:$M$176,9,0))*BM869</f>
        <v>0</v>
      </c>
      <c r="BO869" s="154">
        <f t="shared" si="388"/>
        <v>1</v>
      </c>
      <c r="BP869" s="171">
        <f>(VLOOKUP(D869,'P4 Destination'!$C$21:$M$176,10,0))*K869</f>
        <v>0</v>
      </c>
      <c r="BQ869" s="171">
        <f>(VLOOKUP(D869,'P4 Destination'!$C$21:$M$176,11,0))*J869</f>
        <v>0</v>
      </c>
      <c r="BR869" s="173">
        <f t="shared" si="389"/>
        <v>0</v>
      </c>
      <c r="BS869" s="173">
        <f>(AV869*2500)*'P6 Verzekering'!$E$11</f>
        <v>0</v>
      </c>
      <c r="BT869" s="173">
        <f>(AW869*2500)*'P6 Verzekering'!$E$12</f>
        <v>0</v>
      </c>
      <c r="BU869" s="173">
        <f>(L869*2500)*'P6 Verzekering'!$E$13</f>
        <v>0</v>
      </c>
      <c r="BV869" s="173">
        <f t="shared" si="390"/>
        <v>0</v>
      </c>
      <c r="BW869"/>
      <c r="BX869"/>
    </row>
    <row r="870" spans="1:76">
      <c r="A870" s="152" t="s">
        <v>2695</v>
      </c>
      <c r="B870" s="152" t="s">
        <v>399</v>
      </c>
      <c r="C870" s="152" t="s">
        <v>398</v>
      </c>
      <c r="D870" s="152" t="s">
        <v>219</v>
      </c>
      <c r="E870" s="152" t="s">
        <v>219</v>
      </c>
      <c r="F870" s="153">
        <f t="shared" si="364"/>
        <v>33</v>
      </c>
      <c r="G870" s="154">
        <v>1</v>
      </c>
      <c r="H870" s="154">
        <f>IFERROR(VLOOKUP(B870,'P2 Origin'!$C$21:$Q$176,15,FALSE),0)</f>
        <v>0</v>
      </c>
      <c r="I870" s="154">
        <f>IFERROR(VLOOKUP(D870,'P4 Destination'!$C$21:$Q$176,15,FALSE),0)</f>
        <v>0</v>
      </c>
      <c r="J870" s="155"/>
      <c r="K870" s="155">
        <v>1</v>
      </c>
      <c r="L870" s="156">
        <v>0</v>
      </c>
      <c r="M870" s="155">
        <v>0</v>
      </c>
      <c r="N870" s="155">
        <v>0</v>
      </c>
      <c r="O870" s="157">
        <f t="shared" si="365"/>
        <v>0</v>
      </c>
      <c r="P870" s="158">
        <f t="shared" si="366"/>
        <v>0</v>
      </c>
      <c r="Q870" s="159">
        <f>IFERROR(VLOOKUP(N870,'P1 Intra-Europees'!$A$15:$H$25,3,0),0)*P870</f>
        <v>0</v>
      </c>
      <c r="R870" s="160">
        <f t="shared" si="367"/>
        <v>0</v>
      </c>
      <c r="S870" s="159">
        <f>IFERROR(VLOOKUP(N870,'P1 Intra-Europees'!$A$15:$H$25,4,0),0)*R870</f>
        <v>0</v>
      </c>
      <c r="T870" s="160">
        <f t="shared" si="368"/>
        <v>0</v>
      </c>
      <c r="U870" s="159">
        <f>IFERROR(VLOOKUP(N870,'P1 Intra-Europees'!$A$15:$H$25,5,0),0)*T870</f>
        <v>0</v>
      </c>
      <c r="V870" s="160">
        <f t="shared" si="369"/>
        <v>0</v>
      </c>
      <c r="W870" s="159">
        <f>IFERROR(VLOOKUP(N870,'P1 Intra-Europees'!$A$15:$H$25,6,0),0)*V870</f>
        <v>0</v>
      </c>
      <c r="X870" s="160">
        <f t="shared" si="370"/>
        <v>0</v>
      </c>
      <c r="Y870" s="159">
        <f>IFERROR(VLOOKUP(N870,'P1 Intra-Europees'!$A$15:$H$25,7,0),0)*X870</f>
        <v>0</v>
      </c>
      <c r="Z870" s="161">
        <f t="shared" si="371"/>
        <v>0</v>
      </c>
      <c r="AA870" s="162">
        <f>IFERROR(VLOOKUP(N870,'P1 Intra-Europees'!$A$15:$H$25,8,0),0)*Z870</f>
        <v>0</v>
      </c>
      <c r="AB870" s="163">
        <f t="shared" si="372"/>
        <v>0</v>
      </c>
      <c r="AC870" s="157" t="str">
        <f>VLOOKUP(B870,'P2 Origin'!$C$21:$O$176,13,0)</f>
        <v>USD</v>
      </c>
      <c r="AD870" s="164">
        <f t="shared" si="373"/>
        <v>0</v>
      </c>
      <c r="AE870" s="165">
        <f>IF(AU870&gt;0.1,VLOOKUP(B870,'P2 Origin'!$C$21:$M$176,3,0)*H870,0)</f>
        <v>0</v>
      </c>
      <c r="AF870" s="166">
        <f t="shared" si="374"/>
        <v>0</v>
      </c>
      <c r="AG870" s="165">
        <f>(VLOOKUP(B870,'P2 Origin'!$C$21:$M$176,4,0))*AF870</f>
        <v>0</v>
      </c>
      <c r="AH870" s="166">
        <f t="shared" si="375"/>
        <v>0</v>
      </c>
      <c r="AI870" s="165">
        <f>(VLOOKUP(B870,'P2 Origin'!$C$21:$M$176,5,0))*AH870</f>
        <v>0</v>
      </c>
      <c r="AJ870" s="166">
        <f t="shared" si="391"/>
        <v>0</v>
      </c>
      <c r="AK870" s="165">
        <f>(VLOOKUP(B870,'P2 Origin'!$C$21:$M$176,6,0))*AJ870</f>
        <v>0</v>
      </c>
      <c r="AL870" s="166">
        <f t="shared" si="376"/>
        <v>33</v>
      </c>
      <c r="AM870" s="165">
        <f>(VLOOKUP($B870,'P2 Origin'!$C$21:$M$176,7,0))*AL870</f>
        <v>0</v>
      </c>
      <c r="AN870" s="166">
        <f t="shared" si="377"/>
        <v>0</v>
      </c>
      <c r="AO870" s="165">
        <f>(VLOOKUP($B870,'P2 Origin'!$C$21:$M$176,8,0))*AN870</f>
        <v>0</v>
      </c>
      <c r="AP870" s="166">
        <f t="shared" si="378"/>
        <v>0</v>
      </c>
      <c r="AQ870" s="165">
        <f>(VLOOKUP($B870,'P2 Origin'!$C$21:$M$176,9,0))*AP870</f>
        <v>0</v>
      </c>
      <c r="AR870" s="155">
        <f t="shared" si="379"/>
        <v>1</v>
      </c>
      <c r="AS870" s="164">
        <f>(VLOOKUP(B870,'P2 Origin'!$C$21:$M$176,10,0))*K870</f>
        <v>0</v>
      </c>
      <c r="AT870" s="164">
        <f>(VLOOKUP(B870,'P2 Origin'!$C$21:$M$176,11,0))*J870</f>
        <v>0</v>
      </c>
      <c r="AU870" s="167">
        <v>33</v>
      </c>
      <c r="AV870" s="168">
        <v>33</v>
      </c>
      <c r="AW870" s="169">
        <v>0</v>
      </c>
      <c r="AX870" s="170">
        <f>IF(AU870&gt;=0.1,'P3 Bureaumarge zee- en luchtvr.'!$D$12,0)</f>
        <v>0</v>
      </c>
      <c r="AY870" s="163">
        <f t="shared" si="380"/>
        <v>0</v>
      </c>
      <c r="AZ870" s="157" t="str">
        <f>VLOOKUP(D870,'P4 Destination'!$C$21:$O$176,13,0)</f>
        <v>EUR</v>
      </c>
      <c r="BA870" s="164">
        <f t="shared" si="381"/>
        <v>0</v>
      </c>
      <c r="BB870" s="171">
        <f>IF(AU870&gt;0.1,(VLOOKUP(D870,'P4 Destination'!$C$21:$M$176,3,0))*I870,0)</f>
        <v>0</v>
      </c>
      <c r="BC870" s="172">
        <f t="shared" si="382"/>
        <v>0</v>
      </c>
      <c r="BD870" s="171">
        <f>(VLOOKUP($D870,'P4 Destination'!$C$21:$M$176,4,0))*BC870</f>
        <v>0</v>
      </c>
      <c r="BE870" s="172">
        <f t="shared" si="383"/>
        <v>0</v>
      </c>
      <c r="BF870" s="171">
        <f>(VLOOKUP($D870,'P4 Destination'!$C$21:$M$176,5,0))*BE870</f>
        <v>0</v>
      </c>
      <c r="BG870" s="172">
        <f t="shared" si="384"/>
        <v>0</v>
      </c>
      <c r="BH870" s="171">
        <f>(VLOOKUP($D870,'P4 Destination'!$C$21:$M$176,6,0))*BG870</f>
        <v>0</v>
      </c>
      <c r="BI870" s="172">
        <f t="shared" si="385"/>
        <v>33</v>
      </c>
      <c r="BJ870" s="171">
        <f>(VLOOKUP($D870,'P4 Destination'!$C$21:$M$176,7,0))*BI870</f>
        <v>0</v>
      </c>
      <c r="BK870" s="172">
        <f t="shared" si="386"/>
        <v>0</v>
      </c>
      <c r="BL870" s="171">
        <f>(VLOOKUP($D870,'P4 Destination'!$C$21:$M$176,8,0))*BK870</f>
        <v>0</v>
      </c>
      <c r="BM870" s="172">
        <f t="shared" si="387"/>
        <v>0</v>
      </c>
      <c r="BN870" s="171">
        <f>(VLOOKUP($D870,'P4 Destination'!$C$21:$M$176,9,0))*BM870</f>
        <v>0</v>
      </c>
      <c r="BO870" s="154">
        <f t="shared" si="388"/>
        <v>1</v>
      </c>
      <c r="BP870" s="171">
        <f>(VLOOKUP(D870,'P4 Destination'!$C$21:$M$176,10,0))*K870</f>
        <v>0</v>
      </c>
      <c r="BQ870" s="171">
        <f>(VLOOKUP(D870,'P4 Destination'!$C$21:$M$176,11,0))*J870</f>
        <v>0</v>
      </c>
      <c r="BR870" s="173">
        <f t="shared" si="389"/>
        <v>0</v>
      </c>
      <c r="BS870" s="173">
        <f>(AV870*2500)*'P6 Verzekering'!$E$11</f>
        <v>0</v>
      </c>
      <c r="BT870" s="173">
        <f>(AW870*2500)*'P6 Verzekering'!$E$12</f>
        <v>0</v>
      </c>
      <c r="BU870" s="173">
        <f>(L870*2500)*'P6 Verzekering'!$E$13</f>
        <v>0</v>
      </c>
      <c r="BV870" s="173">
        <f t="shared" si="390"/>
        <v>0</v>
      </c>
      <c r="BW870"/>
      <c r="BX870"/>
    </row>
    <row r="871" spans="1:76">
      <c r="A871" s="152" t="s">
        <v>2697</v>
      </c>
      <c r="B871" s="152" t="s">
        <v>433</v>
      </c>
      <c r="C871" s="152" t="s">
        <v>432</v>
      </c>
      <c r="D871" s="152" t="s">
        <v>219</v>
      </c>
      <c r="E871" s="152" t="s">
        <v>219</v>
      </c>
      <c r="F871" s="153">
        <f t="shared" si="364"/>
        <v>30</v>
      </c>
      <c r="G871" s="154">
        <v>1</v>
      </c>
      <c r="H871" s="154">
        <f>IFERROR(VLOOKUP(B871,'P2 Origin'!$C$21:$Q$176,15,FALSE),0)</f>
        <v>0</v>
      </c>
      <c r="I871" s="154">
        <f>IFERROR(VLOOKUP(D871,'P4 Destination'!$C$21:$Q$176,15,FALSE),0)</f>
        <v>0</v>
      </c>
      <c r="J871" s="155">
        <v>1</v>
      </c>
      <c r="K871" s="155"/>
      <c r="L871" s="156">
        <v>0</v>
      </c>
      <c r="M871" s="155">
        <v>0</v>
      </c>
      <c r="N871" s="155">
        <v>0</v>
      </c>
      <c r="O871" s="157">
        <f t="shared" si="365"/>
        <v>0</v>
      </c>
      <c r="P871" s="158">
        <f t="shared" si="366"/>
        <v>0</v>
      </c>
      <c r="Q871" s="159">
        <f>IFERROR(VLOOKUP(N871,'P1 Intra-Europees'!$A$15:$H$25,3,0),0)*P871</f>
        <v>0</v>
      </c>
      <c r="R871" s="160">
        <f t="shared" si="367"/>
        <v>0</v>
      </c>
      <c r="S871" s="159">
        <f>IFERROR(VLOOKUP(N871,'P1 Intra-Europees'!$A$15:$H$25,4,0),0)*R871</f>
        <v>0</v>
      </c>
      <c r="T871" s="160">
        <f t="shared" si="368"/>
        <v>0</v>
      </c>
      <c r="U871" s="159">
        <f>IFERROR(VLOOKUP(N871,'P1 Intra-Europees'!$A$15:$H$25,5,0),0)*T871</f>
        <v>0</v>
      </c>
      <c r="V871" s="160">
        <f t="shared" si="369"/>
        <v>0</v>
      </c>
      <c r="W871" s="159">
        <f>IFERROR(VLOOKUP(N871,'P1 Intra-Europees'!$A$15:$H$25,6,0),0)*V871</f>
        <v>0</v>
      </c>
      <c r="X871" s="160">
        <f t="shared" si="370"/>
        <v>0</v>
      </c>
      <c r="Y871" s="159">
        <f>IFERROR(VLOOKUP(N871,'P1 Intra-Europees'!$A$15:$H$25,7,0),0)*X871</f>
        <v>0</v>
      </c>
      <c r="Z871" s="161">
        <f t="shared" si="371"/>
        <v>0</v>
      </c>
      <c r="AA871" s="162">
        <f>IFERROR(VLOOKUP(N871,'P1 Intra-Europees'!$A$15:$H$25,8,0),0)*Z871</f>
        <v>0</v>
      </c>
      <c r="AB871" s="163">
        <f t="shared" si="372"/>
        <v>0</v>
      </c>
      <c r="AC871" s="157" t="str">
        <f>VLOOKUP(B871,'P2 Origin'!$C$21:$O$176,13,0)</f>
        <v>USD</v>
      </c>
      <c r="AD871" s="164">
        <f t="shared" si="373"/>
        <v>0</v>
      </c>
      <c r="AE871" s="165">
        <f>IF(AU871&gt;0.1,VLOOKUP(B871,'P2 Origin'!$C$21:$M$176,3,0)*H871,0)</f>
        <v>0</v>
      </c>
      <c r="AF871" s="166">
        <f t="shared" si="374"/>
        <v>0</v>
      </c>
      <c r="AG871" s="165">
        <f>(VLOOKUP(B871,'P2 Origin'!$C$21:$M$176,4,0))*AF871</f>
        <v>0</v>
      </c>
      <c r="AH871" s="166">
        <f t="shared" si="375"/>
        <v>0</v>
      </c>
      <c r="AI871" s="165">
        <f>(VLOOKUP(B871,'P2 Origin'!$C$21:$M$176,5,0))*AH871</f>
        <v>0</v>
      </c>
      <c r="AJ871" s="166">
        <f t="shared" si="391"/>
        <v>0</v>
      </c>
      <c r="AK871" s="165">
        <f>(VLOOKUP(B871,'P2 Origin'!$C$21:$M$176,6,0))*AJ871</f>
        <v>0</v>
      </c>
      <c r="AL871" s="166">
        <f t="shared" si="376"/>
        <v>30</v>
      </c>
      <c r="AM871" s="165">
        <f>(VLOOKUP($B871,'P2 Origin'!$C$21:$M$176,7,0))*AL871</f>
        <v>0</v>
      </c>
      <c r="AN871" s="166">
        <f t="shared" si="377"/>
        <v>0</v>
      </c>
      <c r="AO871" s="165">
        <f>(VLOOKUP($B871,'P2 Origin'!$C$21:$M$176,8,0))*AN871</f>
        <v>0</v>
      </c>
      <c r="AP871" s="166">
        <f t="shared" si="378"/>
        <v>0</v>
      </c>
      <c r="AQ871" s="165">
        <f>(VLOOKUP($B871,'P2 Origin'!$C$21:$M$176,9,0))*AP871</f>
        <v>0</v>
      </c>
      <c r="AR871" s="155">
        <f t="shared" si="379"/>
        <v>1</v>
      </c>
      <c r="AS871" s="164">
        <f>(VLOOKUP(B871,'P2 Origin'!$C$21:$M$176,10,0))*K871</f>
        <v>0</v>
      </c>
      <c r="AT871" s="164">
        <f>(VLOOKUP(B871,'P2 Origin'!$C$21:$M$176,11,0))*J871</f>
        <v>0</v>
      </c>
      <c r="AU871" s="167">
        <v>30</v>
      </c>
      <c r="AV871" s="168">
        <v>30</v>
      </c>
      <c r="AW871" s="169">
        <v>0</v>
      </c>
      <c r="AX871" s="170">
        <f>IF(AU871&gt;=0.1,'P3 Bureaumarge zee- en luchtvr.'!$D$12,0)</f>
        <v>0</v>
      </c>
      <c r="AY871" s="163">
        <f t="shared" si="380"/>
        <v>0</v>
      </c>
      <c r="AZ871" s="157" t="str">
        <f>VLOOKUP(D871,'P4 Destination'!$C$21:$O$176,13,0)</f>
        <v>EUR</v>
      </c>
      <c r="BA871" s="164">
        <f t="shared" si="381"/>
        <v>0</v>
      </c>
      <c r="BB871" s="171">
        <f>IF(AU871&gt;0.1,(VLOOKUP(D871,'P4 Destination'!$C$21:$M$176,3,0))*I871,0)</f>
        <v>0</v>
      </c>
      <c r="BC871" s="172">
        <f t="shared" si="382"/>
        <v>0</v>
      </c>
      <c r="BD871" s="171">
        <f>(VLOOKUP($D871,'P4 Destination'!$C$21:$M$176,4,0))*BC871</f>
        <v>0</v>
      </c>
      <c r="BE871" s="172">
        <f t="shared" si="383"/>
        <v>0</v>
      </c>
      <c r="BF871" s="171">
        <f>(VLOOKUP($D871,'P4 Destination'!$C$21:$M$176,5,0))*BE871</f>
        <v>0</v>
      </c>
      <c r="BG871" s="172">
        <f t="shared" si="384"/>
        <v>0</v>
      </c>
      <c r="BH871" s="171">
        <f>(VLOOKUP($D871,'P4 Destination'!$C$21:$M$176,6,0))*BG871</f>
        <v>0</v>
      </c>
      <c r="BI871" s="172">
        <f t="shared" si="385"/>
        <v>30</v>
      </c>
      <c r="BJ871" s="171">
        <f>(VLOOKUP($D871,'P4 Destination'!$C$21:$M$176,7,0))*BI871</f>
        <v>0</v>
      </c>
      <c r="BK871" s="172">
        <f t="shared" si="386"/>
        <v>0</v>
      </c>
      <c r="BL871" s="171">
        <f>(VLOOKUP($D871,'P4 Destination'!$C$21:$M$176,8,0))*BK871</f>
        <v>0</v>
      </c>
      <c r="BM871" s="172">
        <f t="shared" si="387"/>
        <v>0</v>
      </c>
      <c r="BN871" s="171">
        <f>(VLOOKUP($D871,'P4 Destination'!$C$21:$M$176,9,0))*BM871</f>
        <v>0</v>
      </c>
      <c r="BO871" s="154">
        <f t="shared" si="388"/>
        <v>1</v>
      </c>
      <c r="BP871" s="171">
        <f>(VLOOKUP(D871,'P4 Destination'!$C$21:$M$176,10,0))*K871</f>
        <v>0</v>
      </c>
      <c r="BQ871" s="171">
        <f>(VLOOKUP(D871,'P4 Destination'!$C$21:$M$176,11,0))*J871</f>
        <v>0</v>
      </c>
      <c r="BR871" s="173">
        <f t="shared" si="389"/>
        <v>0</v>
      </c>
      <c r="BS871" s="173">
        <f>(AV871*2500)*'P6 Verzekering'!$E$11</f>
        <v>0</v>
      </c>
      <c r="BT871" s="173">
        <f>(AW871*2500)*'P6 Verzekering'!$E$12</f>
        <v>0</v>
      </c>
      <c r="BU871" s="173">
        <f>(L871*2500)*'P6 Verzekering'!$E$13</f>
        <v>0</v>
      </c>
      <c r="BV871" s="173">
        <f t="shared" si="390"/>
        <v>0</v>
      </c>
      <c r="BW871"/>
      <c r="BX871"/>
    </row>
    <row r="872" spans="1:76">
      <c r="A872" s="152" t="s">
        <v>2699</v>
      </c>
      <c r="B872" s="152" t="s">
        <v>433</v>
      </c>
      <c r="C872" s="152" t="s">
        <v>432</v>
      </c>
      <c r="D872" s="152" t="s">
        <v>219</v>
      </c>
      <c r="E872" s="152" t="s">
        <v>219</v>
      </c>
      <c r="F872" s="153">
        <f t="shared" si="364"/>
        <v>22</v>
      </c>
      <c r="G872" s="154">
        <v>1</v>
      </c>
      <c r="H872" s="154">
        <f>IFERROR(VLOOKUP(B872,'P2 Origin'!$C$21:$Q$176,15,FALSE),0)</f>
        <v>0</v>
      </c>
      <c r="I872" s="154">
        <f>IFERROR(VLOOKUP(D872,'P4 Destination'!$C$21:$Q$176,15,FALSE),0)</f>
        <v>0</v>
      </c>
      <c r="J872" s="155">
        <v>1</v>
      </c>
      <c r="K872" s="155"/>
      <c r="L872" s="156">
        <v>0</v>
      </c>
      <c r="M872" s="155">
        <v>0</v>
      </c>
      <c r="N872" s="155">
        <v>0</v>
      </c>
      <c r="O872" s="157">
        <f t="shared" si="365"/>
        <v>0</v>
      </c>
      <c r="P872" s="158">
        <f t="shared" si="366"/>
        <v>0</v>
      </c>
      <c r="Q872" s="159">
        <f>IFERROR(VLOOKUP(N872,'P1 Intra-Europees'!$A$15:$H$25,3,0),0)*P872</f>
        <v>0</v>
      </c>
      <c r="R872" s="160">
        <f t="shared" si="367"/>
        <v>0</v>
      </c>
      <c r="S872" s="159">
        <f>IFERROR(VLOOKUP(N872,'P1 Intra-Europees'!$A$15:$H$25,4,0),0)*R872</f>
        <v>0</v>
      </c>
      <c r="T872" s="160">
        <f t="shared" si="368"/>
        <v>0</v>
      </c>
      <c r="U872" s="159">
        <f>IFERROR(VLOOKUP(N872,'P1 Intra-Europees'!$A$15:$H$25,5,0),0)*T872</f>
        <v>0</v>
      </c>
      <c r="V872" s="160">
        <f t="shared" si="369"/>
        <v>0</v>
      </c>
      <c r="W872" s="159">
        <f>IFERROR(VLOOKUP(N872,'P1 Intra-Europees'!$A$15:$H$25,6,0),0)*V872</f>
        <v>0</v>
      </c>
      <c r="X872" s="160">
        <f t="shared" si="370"/>
        <v>0</v>
      </c>
      <c r="Y872" s="159">
        <f>IFERROR(VLOOKUP(N872,'P1 Intra-Europees'!$A$15:$H$25,7,0),0)*X872</f>
        <v>0</v>
      </c>
      <c r="Z872" s="161">
        <f t="shared" si="371"/>
        <v>0</v>
      </c>
      <c r="AA872" s="162">
        <f>IFERROR(VLOOKUP(N872,'P1 Intra-Europees'!$A$15:$H$25,8,0),0)*Z872</f>
        <v>0</v>
      </c>
      <c r="AB872" s="163">
        <f t="shared" si="372"/>
        <v>0</v>
      </c>
      <c r="AC872" s="157" t="str">
        <f>VLOOKUP(B872,'P2 Origin'!$C$21:$O$176,13,0)</f>
        <v>USD</v>
      </c>
      <c r="AD872" s="164">
        <f t="shared" si="373"/>
        <v>0</v>
      </c>
      <c r="AE872" s="165">
        <f>IF(AU872&gt;0.1,VLOOKUP(B872,'P2 Origin'!$C$21:$M$176,3,0)*H872,0)</f>
        <v>0</v>
      </c>
      <c r="AF872" s="166">
        <f t="shared" si="374"/>
        <v>0</v>
      </c>
      <c r="AG872" s="165">
        <f>(VLOOKUP(B872,'P2 Origin'!$C$21:$M$176,4,0))*AF872</f>
        <v>0</v>
      </c>
      <c r="AH872" s="166">
        <f t="shared" si="375"/>
        <v>0</v>
      </c>
      <c r="AI872" s="165">
        <f>(VLOOKUP(B872,'P2 Origin'!$C$21:$M$176,5,0))*AH872</f>
        <v>0</v>
      </c>
      <c r="AJ872" s="166">
        <f t="shared" si="391"/>
        <v>22</v>
      </c>
      <c r="AK872" s="165">
        <f>(VLOOKUP(B872,'P2 Origin'!$C$21:$M$176,6,0))*AJ872</f>
        <v>0</v>
      </c>
      <c r="AL872" s="166">
        <f t="shared" si="376"/>
        <v>0</v>
      </c>
      <c r="AM872" s="165">
        <f>(VLOOKUP($B872,'P2 Origin'!$C$21:$M$176,7,0))*AL872</f>
        <v>0</v>
      </c>
      <c r="AN872" s="166">
        <f t="shared" si="377"/>
        <v>0</v>
      </c>
      <c r="AO872" s="165">
        <f>(VLOOKUP($B872,'P2 Origin'!$C$21:$M$176,8,0))*AN872</f>
        <v>0</v>
      </c>
      <c r="AP872" s="166">
        <f t="shared" si="378"/>
        <v>0</v>
      </c>
      <c r="AQ872" s="165">
        <f>(VLOOKUP($B872,'P2 Origin'!$C$21:$M$176,9,0))*AP872</f>
        <v>0</v>
      </c>
      <c r="AR872" s="155">
        <f t="shared" si="379"/>
        <v>1</v>
      </c>
      <c r="AS872" s="164">
        <f>(VLOOKUP(B872,'P2 Origin'!$C$21:$M$176,10,0))*K872</f>
        <v>0</v>
      </c>
      <c r="AT872" s="164">
        <f>(VLOOKUP(B872,'P2 Origin'!$C$21:$M$176,11,0))*J872</f>
        <v>0</v>
      </c>
      <c r="AU872" s="167">
        <v>22</v>
      </c>
      <c r="AV872" s="168">
        <v>22</v>
      </c>
      <c r="AW872" s="169">
        <v>0</v>
      </c>
      <c r="AX872" s="170">
        <f>IF(AU872&gt;=0.1,'P3 Bureaumarge zee- en luchtvr.'!$D$12,0)</f>
        <v>0</v>
      </c>
      <c r="AY872" s="163">
        <f t="shared" si="380"/>
        <v>0</v>
      </c>
      <c r="AZ872" s="157" t="str">
        <f>VLOOKUP(D872,'P4 Destination'!$C$21:$O$176,13,0)</f>
        <v>EUR</v>
      </c>
      <c r="BA872" s="164">
        <f t="shared" si="381"/>
        <v>0</v>
      </c>
      <c r="BB872" s="171">
        <f>IF(AU872&gt;0.1,(VLOOKUP(D872,'P4 Destination'!$C$21:$M$176,3,0))*I872,0)</f>
        <v>0</v>
      </c>
      <c r="BC872" s="172">
        <f t="shared" si="382"/>
        <v>0</v>
      </c>
      <c r="BD872" s="171">
        <f>(VLOOKUP($D872,'P4 Destination'!$C$21:$M$176,4,0))*BC872</f>
        <v>0</v>
      </c>
      <c r="BE872" s="172">
        <f t="shared" si="383"/>
        <v>0</v>
      </c>
      <c r="BF872" s="171">
        <f>(VLOOKUP($D872,'P4 Destination'!$C$21:$M$176,5,0))*BE872</f>
        <v>0</v>
      </c>
      <c r="BG872" s="172">
        <f t="shared" si="384"/>
        <v>22</v>
      </c>
      <c r="BH872" s="171">
        <f>(VLOOKUP($D872,'P4 Destination'!$C$21:$M$176,6,0))*BG872</f>
        <v>0</v>
      </c>
      <c r="BI872" s="172">
        <f t="shared" si="385"/>
        <v>0</v>
      </c>
      <c r="BJ872" s="171">
        <f>(VLOOKUP($D872,'P4 Destination'!$C$21:$M$176,7,0))*BI872</f>
        <v>0</v>
      </c>
      <c r="BK872" s="172">
        <f t="shared" si="386"/>
        <v>0</v>
      </c>
      <c r="BL872" s="171">
        <f>(VLOOKUP($D872,'P4 Destination'!$C$21:$M$176,8,0))*BK872</f>
        <v>0</v>
      </c>
      <c r="BM872" s="172">
        <f t="shared" si="387"/>
        <v>0</v>
      </c>
      <c r="BN872" s="171">
        <f>(VLOOKUP($D872,'P4 Destination'!$C$21:$M$176,9,0))*BM872</f>
        <v>0</v>
      </c>
      <c r="BO872" s="154">
        <f t="shared" si="388"/>
        <v>1</v>
      </c>
      <c r="BP872" s="171">
        <f>(VLOOKUP(D872,'P4 Destination'!$C$21:$M$176,10,0))*K872</f>
        <v>0</v>
      </c>
      <c r="BQ872" s="171">
        <f>(VLOOKUP(D872,'P4 Destination'!$C$21:$M$176,11,0))*J872</f>
        <v>0</v>
      </c>
      <c r="BR872" s="173">
        <f t="shared" si="389"/>
        <v>0</v>
      </c>
      <c r="BS872" s="173">
        <f>(AV872*2500)*'P6 Verzekering'!$E$11</f>
        <v>0</v>
      </c>
      <c r="BT872" s="173">
        <f>(AW872*2500)*'P6 Verzekering'!$E$12</f>
        <v>0</v>
      </c>
      <c r="BU872" s="173">
        <f>(L872*2500)*'P6 Verzekering'!$E$13</f>
        <v>0</v>
      </c>
      <c r="BV872" s="173">
        <f t="shared" si="390"/>
        <v>0</v>
      </c>
      <c r="BW872"/>
      <c r="BX872"/>
    </row>
    <row r="873" spans="1:76">
      <c r="A873" s="152" t="s">
        <v>2700</v>
      </c>
      <c r="B873" s="152" t="s">
        <v>433</v>
      </c>
      <c r="C873" s="152" t="s">
        <v>432</v>
      </c>
      <c r="D873" s="152" t="s">
        <v>219</v>
      </c>
      <c r="E873" s="152" t="s">
        <v>219</v>
      </c>
      <c r="F873" s="153">
        <f t="shared" si="364"/>
        <v>28</v>
      </c>
      <c r="G873" s="154">
        <v>1</v>
      </c>
      <c r="H873" s="154">
        <f>IFERROR(VLOOKUP(B873,'P2 Origin'!$C$21:$Q$176,15,FALSE),0)</f>
        <v>0</v>
      </c>
      <c r="I873" s="154">
        <f>IFERROR(VLOOKUP(D873,'P4 Destination'!$C$21:$Q$176,15,FALSE),0)</f>
        <v>0</v>
      </c>
      <c r="J873" s="155">
        <v>1</v>
      </c>
      <c r="K873" s="155"/>
      <c r="L873" s="156">
        <v>0</v>
      </c>
      <c r="M873" s="155">
        <v>0</v>
      </c>
      <c r="N873" s="155">
        <v>0</v>
      </c>
      <c r="O873" s="157">
        <f t="shared" si="365"/>
        <v>0</v>
      </c>
      <c r="P873" s="158">
        <f t="shared" si="366"/>
        <v>0</v>
      </c>
      <c r="Q873" s="159">
        <f>IFERROR(VLOOKUP(N873,'P1 Intra-Europees'!$A$15:$H$25,3,0),0)*P873</f>
        <v>0</v>
      </c>
      <c r="R873" s="160">
        <f t="shared" si="367"/>
        <v>0</v>
      </c>
      <c r="S873" s="159">
        <f>IFERROR(VLOOKUP(N873,'P1 Intra-Europees'!$A$15:$H$25,4,0),0)*R873</f>
        <v>0</v>
      </c>
      <c r="T873" s="160">
        <f t="shared" si="368"/>
        <v>0</v>
      </c>
      <c r="U873" s="159">
        <f>IFERROR(VLOOKUP(N873,'P1 Intra-Europees'!$A$15:$H$25,5,0),0)*T873</f>
        <v>0</v>
      </c>
      <c r="V873" s="160">
        <f t="shared" si="369"/>
        <v>0</v>
      </c>
      <c r="W873" s="159">
        <f>IFERROR(VLOOKUP(N873,'P1 Intra-Europees'!$A$15:$H$25,6,0),0)*V873</f>
        <v>0</v>
      </c>
      <c r="X873" s="160">
        <f t="shared" si="370"/>
        <v>0</v>
      </c>
      <c r="Y873" s="159">
        <f>IFERROR(VLOOKUP(N873,'P1 Intra-Europees'!$A$15:$H$25,7,0),0)*X873</f>
        <v>0</v>
      </c>
      <c r="Z873" s="161">
        <f t="shared" si="371"/>
        <v>0</v>
      </c>
      <c r="AA873" s="162">
        <f>IFERROR(VLOOKUP(N873,'P1 Intra-Europees'!$A$15:$H$25,8,0),0)*Z873</f>
        <v>0</v>
      </c>
      <c r="AB873" s="163">
        <f t="shared" si="372"/>
        <v>0</v>
      </c>
      <c r="AC873" s="157" t="str">
        <f>VLOOKUP(B873,'P2 Origin'!$C$21:$O$176,13,0)</f>
        <v>USD</v>
      </c>
      <c r="AD873" s="164">
        <f t="shared" si="373"/>
        <v>0</v>
      </c>
      <c r="AE873" s="165">
        <f>IF(AU873&gt;0.1,VLOOKUP(B873,'P2 Origin'!$C$21:$M$176,3,0)*H873,0)</f>
        <v>0</v>
      </c>
      <c r="AF873" s="166">
        <f t="shared" si="374"/>
        <v>0</v>
      </c>
      <c r="AG873" s="165">
        <f>(VLOOKUP(B873,'P2 Origin'!$C$21:$M$176,4,0))*AF873</f>
        <v>0</v>
      </c>
      <c r="AH873" s="166">
        <f t="shared" si="375"/>
        <v>0</v>
      </c>
      <c r="AI873" s="165">
        <f>(VLOOKUP(B873,'P2 Origin'!$C$21:$M$176,5,0))*AH873</f>
        <v>0</v>
      </c>
      <c r="AJ873" s="166">
        <f t="shared" si="391"/>
        <v>0</v>
      </c>
      <c r="AK873" s="165">
        <f>(VLOOKUP(B873,'P2 Origin'!$C$21:$M$176,6,0))*AJ873</f>
        <v>0</v>
      </c>
      <c r="AL873" s="166">
        <f t="shared" si="376"/>
        <v>28</v>
      </c>
      <c r="AM873" s="165">
        <f>(VLOOKUP($B873,'P2 Origin'!$C$21:$M$176,7,0))*AL873</f>
        <v>0</v>
      </c>
      <c r="AN873" s="166">
        <f t="shared" si="377"/>
        <v>0</v>
      </c>
      <c r="AO873" s="165">
        <f>(VLOOKUP($B873,'P2 Origin'!$C$21:$M$176,8,0))*AN873</f>
        <v>0</v>
      </c>
      <c r="AP873" s="166">
        <f t="shared" si="378"/>
        <v>0</v>
      </c>
      <c r="AQ873" s="165">
        <f>(VLOOKUP($B873,'P2 Origin'!$C$21:$M$176,9,0))*AP873</f>
        <v>0</v>
      </c>
      <c r="AR873" s="155">
        <f t="shared" si="379"/>
        <v>1</v>
      </c>
      <c r="AS873" s="164">
        <f>(VLOOKUP(B873,'P2 Origin'!$C$21:$M$176,10,0))*K873</f>
        <v>0</v>
      </c>
      <c r="AT873" s="164">
        <f>(VLOOKUP(B873,'P2 Origin'!$C$21:$M$176,11,0))*J873</f>
        <v>0</v>
      </c>
      <c r="AU873" s="167">
        <v>28</v>
      </c>
      <c r="AV873" s="168">
        <v>28</v>
      </c>
      <c r="AW873" s="169">
        <v>0</v>
      </c>
      <c r="AX873" s="170">
        <f>IF(AU873&gt;=0.1,'P3 Bureaumarge zee- en luchtvr.'!$D$12,0)</f>
        <v>0</v>
      </c>
      <c r="AY873" s="163">
        <f t="shared" si="380"/>
        <v>0</v>
      </c>
      <c r="AZ873" s="157" t="str">
        <f>VLOOKUP(D873,'P4 Destination'!$C$21:$O$176,13,0)</f>
        <v>EUR</v>
      </c>
      <c r="BA873" s="164">
        <f t="shared" si="381"/>
        <v>0</v>
      </c>
      <c r="BB873" s="171">
        <f>IF(AU873&gt;0.1,(VLOOKUP(D873,'P4 Destination'!$C$21:$M$176,3,0))*I873,0)</f>
        <v>0</v>
      </c>
      <c r="BC873" s="172">
        <f t="shared" si="382"/>
        <v>0</v>
      </c>
      <c r="BD873" s="171">
        <f>(VLOOKUP($D873,'P4 Destination'!$C$21:$M$176,4,0))*BC873</f>
        <v>0</v>
      </c>
      <c r="BE873" s="172">
        <f t="shared" si="383"/>
        <v>0</v>
      </c>
      <c r="BF873" s="171">
        <f>(VLOOKUP($D873,'P4 Destination'!$C$21:$M$176,5,0))*BE873</f>
        <v>0</v>
      </c>
      <c r="BG873" s="172">
        <f t="shared" si="384"/>
        <v>0</v>
      </c>
      <c r="BH873" s="171">
        <f>(VLOOKUP($D873,'P4 Destination'!$C$21:$M$176,6,0))*BG873</f>
        <v>0</v>
      </c>
      <c r="BI873" s="172">
        <f t="shared" si="385"/>
        <v>28</v>
      </c>
      <c r="BJ873" s="171">
        <f>(VLOOKUP($D873,'P4 Destination'!$C$21:$M$176,7,0))*BI873</f>
        <v>0</v>
      </c>
      <c r="BK873" s="172">
        <f t="shared" si="386"/>
        <v>0</v>
      </c>
      <c r="BL873" s="171">
        <f>(VLOOKUP($D873,'P4 Destination'!$C$21:$M$176,8,0))*BK873</f>
        <v>0</v>
      </c>
      <c r="BM873" s="172">
        <f t="shared" si="387"/>
        <v>0</v>
      </c>
      <c r="BN873" s="171">
        <f>(VLOOKUP($D873,'P4 Destination'!$C$21:$M$176,9,0))*BM873</f>
        <v>0</v>
      </c>
      <c r="BO873" s="154">
        <f t="shared" si="388"/>
        <v>1</v>
      </c>
      <c r="BP873" s="171">
        <f>(VLOOKUP(D873,'P4 Destination'!$C$21:$M$176,10,0))*K873</f>
        <v>0</v>
      </c>
      <c r="BQ873" s="171">
        <f>(VLOOKUP(D873,'P4 Destination'!$C$21:$M$176,11,0))*J873</f>
        <v>0</v>
      </c>
      <c r="BR873" s="173">
        <f t="shared" si="389"/>
        <v>0</v>
      </c>
      <c r="BS873" s="173">
        <f>(AV873*2500)*'P6 Verzekering'!$E$11</f>
        <v>0</v>
      </c>
      <c r="BT873" s="173">
        <f>(AW873*2500)*'P6 Verzekering'!$E$12</f>
        <v>0</v>
      </c>
      <c r="BU873" s="173">
        <f>(L873*2500)*'P6 Verzekering'!$E$13</f>
        <v>0</v>
      </c>
      <c r="BV873" s="173">
        <f t="shared" si="390"/>
        <v>0</v>
      </c>
      <c r="BW873"/>
      <c r="BX873"/>
    </row>
    <row r="874" spans="1:76">
      <c r="A874" s="152" t="s">
        <v>2701</v>
      </c>
      <c r="B874" s="152" t="s">
        <v>433</v>
      </c>
      <c r="C874" s="152" t="s">
        <v>432</v>
      </c>
      <c r="D874" s="152" t="s">
        <v>219</v>
      </c>
      <c r="E874" s="152" t="s">
        <v>219</v>
      </c>
      <c r="F874" s="153">
        <f t="shared" si="364"/>
        <v>46</v>
      </c>
      <c r="G874" s="154">
        <v>1</v>
      </c>
      <c r="H874" s="154">
        <f>IFERROR(VLOOKUP(B874,'P2 Origin'!$C$21:$Q$176,15,FALSE),0)</f>
        <v>0</v>
      </c>
      <c r="I874" s="154">
        <f>IFERROR(VLOOKUP(D874,'P4 Destination'!$C$21:$Q$176,15,FALSE),0)</f>
        <v>0</v>
      </c>
      <c r="J874" s="155"/>
      <c r="K874" s="155">
        <v>1</v>
      </c>
      <c r="L874" s="156">
        <v>0</v>
      </c>
      <c r="M874" s="155">
        <v>0</v>
      </c>
      <c r="N874" s="155">
        <v>0</v>
      </c>
      <c r="O874" s="157">
        <f t="shared" si="365"/>
        <v>0</v>
      </c>
      <c r="P874" s="158">
        <f t="shared" si="366"/>
        <v>0</v>
      </c>
      <c r="Q874" s="159">
        <f>IFERROR(VLOOKUP(N874,'P1 Intra-Europees'!$A$15:$H$25,3,0),0)*P874</f>
        <v>0</v>
      </c>
      <c r="R874" s="160">
        <f t="shared" si="367"/>
        <v>0</v>
      </c>
      <c r="S874" s="159">
        <f>IFERROR(VLOOKUP(N874,'P1 Intra-Europees'!$A$15:$H$25,4,0),0)*R874</f>
        <v>0</v>
      </c>
      <c r="T874" s="160">
        <f t="shared" si="368"/>
        <v>0</v>
      </c>
      <c r="U874" s="159">
        <f>IFERROR(VLOOKUP(N874,'P1 Intra-Europees'!$A$15:$H$25,5,0),0)*T874</f>
        <v>0</v>
      </c>
      <c r="V874" s="160">
        <f t="shared" si="369"/>
        <v>0</v>
      </c>
      <c r="W874" s="159">
        <f>IFERROR(VLOOKUP(N874,'P1 Intra-Europees'!$A$15:$H$25,6,0),0)*V874</f>
        <v>0</v>
      </c>
      <c r="X874" s="160">
        <f t="shared" si="370"/>
        <v>0</v>
      </c>
      <c r="Y874" s="159">
        <f>IFERROR(VLOOKUP(N874,'P1 Intra-Europees'!$A$15:$H$25,7,0),0)*X874</f>
        <v>0</v>
      </c>
      <c r="Z874" s="161">
        <f t="shared" si="371"/>
        <v>0</v>
      </c>
      <c r="AA874" s="162">
        <f>IFERROR(VLOOKUP(N874,'P1 Intra-Europees'!$A$15:$H$25,8,0),0)*Z874</f>
        <v>0</v>
      </c>
      <c r="AB874" s="163">
        <f t="shared" si="372"/>
        <v>0</v>
      </c>
      <c r="AC874" s="157" t="str">
        <f>VLOOKUP(B874,'P2 Origin'!$C$21:$O$176,13,0)</f>
        <v>USD</v>
      </c>
      <c r="AD874" s="164">
        <f t="shared" si="373"/>
        <v>0</v>
      </c>
      <c r="AE874" s="165">
        <f>IF(AU874&gt;0.1,VLOOKUP(B874,'P2 Origin'!$C$21:$M$176,3,0)*H874,0)</f>
        <v>0</v>
      </c>
      <c r="AF874" s="166">
        <f t="shared" si="374"/>
        <v>0</v>
      </c>
      <c r="AG874" s="165">
        <f>(VLOOKUP(B874,'P2 Origin'!$C$21:$M$176,4,0))*AF874</f>
        <v>0</v>
      </c>
      <c r="AH874" s="166">
        <f t="shared" si="375"/>
        <v>0</v>
      </c>
      <c r="AI874" s="165">
        <f>(VLOOKUP(B874,'P2 Origin'!$C$21:$M$176,5,0))*AH874</f>
        <v>0</v>
      </c>
      <c r="AJ874" s="166">
        <f t="shared" si="391"/>
        <v>0</v>
      </c>
      <c r="AK874" s="165">
        <f>(VLOOKUP(B874,'P2 Origin'!$C$21:$M$176,6,0))*AJ874</f>
        <v>0</v>
      </c>
      <c r="AL874" s="166">
        <f t="shared" si="376"/>
        <v>0</v>
      </c>
      <c r="AM874" s="165">
        <f>(VLOOKUP($B874,'P2 Origin'!$C$21:$M$176,7,0))*AL874</f>
        <v>0</v>
      </c>
      <c r="AN874" s="166">
        <f t="shared" si="377"/>
        <v>0</v>
      </c>
      <c r="AO874" s="165">
        <f>(VLOOKUP($B874,'P2 Origin'!$C$21:$M$176,8,0))*AN874</f>
        <v>0</v>
      </c>
      <c r="AP874" s="166">
        <f t="shared" si="378"/>
        <v>46</v>
      </c>
      <c r="AQ874" s="165">
        <f>(VLOOKUP($B874,'P2 Origin'!$C$21:$M$176,9,0))*AP874</f>
        <v>0</v>
      </c>
      <c r="AR874" s="155">
        <f t="shared" si="379"/>
        <v>1</v>
      </c>
      <c r="AS874" s="164">
        <f>(VLOOKUP(B874,'P2 Origin'!$C$21:$M$176,10,0))*K874</f>
        <v>0</v>
      </c>
      <c r="AT874" s="164">
        <f>(VLOOKUP(B874,'P2 Origin'!$C$21:$M$176,11,0))*J874</f>
        <v>0</v>
      </c>
      <c r="AU874" s="167">
        <v>46</v>
      </c>
      <c r="AV874" s="168">
        <v>46</v>
      </c>
      <c r="AW874" s="169">
        <v>0</v>
      </c>
      <c r="AX874" s="170">
        <f>IF(AU874&gt;=0.1,'P3 Bureaumarge zee- en luchtvr.'!$D$12,0)</f>
        <v>0</v>
      </c>
      <c r="AY874" s="163">
        <f t="shared" si="380"/>
        <v>0</v>
      </c>
      <c r="AZ874" s="157" t="str">
        <f>VLOOKUP(D874,'P4 Destination'!$C$21:$O$176,13,0)</f>
        <v>EUR</v>
      </c>
      <c r="BA874" s="164">
        <f t="shared" si="381"/>
        <v>0</v>
      </c>
      <c r="BB874" s="171">
        <f>IF(AU874&gt;0.1,(VLOOKUP(D874,'P4 Destination'!$C$21:$M$176,3,0))*I874,0)</f>
        <v>0</v>
      </c>
      <c r="BC874" s="172">
        <f t="shared" si="382"/>
        <v>0</v>
      </c>
      <c r="BD874" s="171">
        <f>(VLOOKUP($D874,'P4 Destination'!$C$21:$M$176,4,0))*BC874</f>
        <v>0</v>
      </c>
      <c r="BE874" s="172">
        <f t="shared" si="383"/>
        <v>0</v>
      </c>
      <c r="BF874" s="171">
        <f>(VLOOKUP($D874,'P4 Destination'!$C$21:$M$176,5,0))*BE874</f>
        <v>0</v>
      </c>
      <c r="BG874" s="172">
        <f t="shared" si="384"/>
        <v>0</v>
      </c>
      <c r="BH874" s="171">
        <f>(VLOOKUP($D874,'P4 Destination'!$C$21:$M$176,6,0))*BG874</f>
        <v>0</v>
      </c>
      <c r="BI874" s="172">
        <f t="shared" si="385"/>
        <v>0</v>
      </c>
      <c r="BJ874" s="171">
        <f>(VLOOKUP($D874,'P4 Destination'!$C$21:$M$176,7,0))*BI874</f>
        <v>0</v>
      </c>
      <c r="BK874" s="172">
        <f t="shared" si="386"/>
        <v>0</v>
      </c>
      <c r="BL874" s="171">
        <f>(VLOOKUP($D874,'P4 Destination'!$C$21:$M$176,8,0))*BK874</f>
        <v>0</v>
      </c>
      <c r="BM874" s="172">
        <f t="shared" si="387"/>
        <v>46</v>
      </c>
      <c r="BN874" s="171">
        <f>(VLOOKUP($D874,'P4 Destination'!$C$21:$M$176,9,0))*BM874</f>
        <v>0</v>
      </c>
      <c r="BO874" s="154">
        <f t="shared" si="388"/>
        <v>1</v>
      </c>
      <c r="BP874" s="171">
        <f>(VLOOKUP(D874,'P4 Destination'!$C$21:$M$176,10,0))*K874</f>
        <v>0</v>
      </c>
      <c r="BQ874" s="171">
        <f>(VLOOKUP(D874,'P4 Destination'!$C$21:$M$176,11,0))*J874</f>
        <v>0</v>
      </c>
      <c r="BR874" s="173">
        <f t="shared" si="389"/>
        <v>0</v>
      </c>
      <c r="BS874" s="173">
        <f>(AV874*2500)*'P6 Verzekering'!$E$11</f>
        <v>0</v>
      </c>
      <c r="BT874" s="173">
        <f>(AW874*2500)*'P6 Verzekering'!$E$12</f>
        <v>0</v>
      </c>
      <c r="BU874" s="173">
        <f>(L874*2500)*'P6 Verzekering'!$E$13</f>
        <v>0</v>
      </c>
      <c r="BV874" s="173">
        <f t="shared" si="390"/>
        <v>0</v>
      </c>
      <c r="BW874"/>
      <c r="BX874"/>
    </row>
    <row r="875" spans="1:76">
      <c r="A875" s="152" t="s">
        <v>2702</v>
      </c>
      <c r="B875" s="152" t="s">
        <v>433</v>
      </c>
      <c r="C875" s="152" t="s">
        <v>432</v>
      </c>
      <c r="D875" s="152" t="s">
        <v>411</v>
      </c>
      <c r="E875" s="152" t="s">
        <v>410</v>
      </c>
      <c r="F875" s="153">
        <f t="shared" si="364"/>
        <v>53</v>
      </c>
      <c r="G875" s="154">
        <v>1</v>
      </c>
      <c r="H875" s="154">
        <f>IFERROR(VLOOKUP(B875,'P2 Origin'!$C$21:$Q$176,15,FALSE),0)</f>
        <v>0</v>
      </c>
      <c r="I875" s="154">
        <f>IFERROR(VLOOKUP(D875,'P4 Destination'!$C$21:$Q$176,15,FALSE),0)</f>
        <v>0</v>
      </c>
      <c r="J875" s="155"/>
      <c r="K875" s="155">
        <v>1</v>
      </c>
      <c r="L875" s="156">
        <v>0</v>
      </c>
      <c r="M875" s="155">
        <v>0</v>
      </c>
      <c r="N875" s="155">
        <v>0</v>
      </c>
      <c r="O875" s="157">
        <f t="shared" si="365"/>
        <v>0</v>
      </c>
      <c r="P875" s="158">
        <f t="shared" si="366"/>
        <v>0</v>
      </c>
      <c r="Q875" s="159">
        <f>IFERROR(VLOOKUP(N875,'P1 Intra-Europees'!$A$15:$H$25,3,0),0)*P875</f>
        <v>0</v>
      </c>
      <c r="R875" s="160">
        <f t="shared" si="367"/>
        <v>0</v>
      </c>
      <c r="S875" s="159">
        <f>IFERROR(VLOOKUP(N875,'P1 Intra-Europees'!$A$15:$H$25,4,0),0)*R875</f>
        <v>0</v>
      </c>
      <c r="T875" s="160">
        <f t="shared" si="368"/>
        <v>0</v>
      </c>
      <c r="U875" s="159">
        <f>IFERROR(VLOOKUP(N875,'P1 Intra-Europees'!$A$15:$H$25,5,0),0)*T875</f>
        <v>0</v>
      </c>
      <c r="V875" s="160">
        <f t="shared" si="369"/>
        <v>0</v>
      </c>
      <c r="W875" s="159">
        <f>IFERROR(VLOOKUP(N875,'P1 Intra-Europees'!$A$15:$H$25,6,0),0)*V875</f>
        <v>0</v>
      </c>
      <c r="X875" s="160">
        <f t="shared" si="370"/>
        <v>0</v>
      </c>
      <c r="Y875" s="159">
        <f>IFERROR(VLOOKUP(N875,'P1 Intra-Europees'!$A$15:$H$25,7,0),0)*X875</f>
        <v>0</v>
      </c>
      <c r="Z875" s="161">
        <f t="shared" si="371"/>
        <v>0</v>
      </c>
      <c r="AA875" s="162">
        <f>IFERROR(VLOOKUP(N875,'P1 Intra-Europees'!$A$15:$H$25,8,0),0)*Z875</f>
        <v>0</v>
      </c>
      <c r="AB875" s="163">
        <f t="shared" si="372"/>
        <v>0</v>
      </c>
      <c r="AC875" s="157" t="str">
        <f>VLOOKUP(B875,'P2 Origin'!$C$21:$O$176,13,0)</f>
        <v>USD</v>
      </c>
      <c r="AD875" s="164">
        <f t="shared" si="373"/>
        <v>0</v>
      </c>
      <c r="AE875" s="165">
        <f>IF(AU875&gt;0.1,VLOOKUP(B875,'P2 Origin'!$C$21:$M$176,3,0)*H875,0)</f>
        <v>0</v>
      </c>
      <c r="AF875" s="166">
        <f t="shared" si="374"/>
        <v>0</v>
      </c>
      <c r="AG875" s="165">
        <f>(VLOOKUP(B875,'P2 Origin'!$C$21:$M$176,4,0))*AF875</f>
        <v>0</v>
      </c>
      <c r="AH875" s="166">
        <f t="shared" si="375"/>
        <v>0</v>
      </c>
      <c r="AI875" s="165">
        <f>(VLOOKUP(B875,'P2 Origin'!$C$21:$M$176,5,0))*AH875</f>
        <v>0</v>
      </c>
      <c r="AJ875" s="166">
        <f t="shared" si="391"/>
        <v>0</v>
      </c>
      <c r="AK875" s="165">
        <f>(VLOOKUP(B875,'P2 Origin'!$C$21:$M$176,6,0))*AJ875</f>
        <v>0</v>
      </c>
      <c r="AL875" s="166">
        <f t="shared" si="376"/>
        <v>0</v>
      </c>
      <c r="AM875" s="165">
        <f>(VLOOKUP($B875,'P2 Origin'!$C$21:$M$176,7,0))*AL875</f>
        <v>0</v>
      </c>
      <c r="AN875" s="166">
        <f t="shared" si="377"/>
        <v>0</v>
      </c>
      <c r="AO875" s="165">
        <f>(VLOOKUP($B875,'P2 Origin'!$C$21:$M$176,8,0))*AN875</f>
        <v>0</v>
      </c>
      <c r="AP875" s="166">
        <f t="shared" si="378"/>
        <v>53</v>
      </c>
      <c r="AQ875" s="165">
        <f>(VLOOKUP($B875,'P2 Origin'!$C$21:$M$176,9,0))*AP875</f>
        <v>0</v>
      </c>
      <c r="AR875" s="155">
        <f t="shared" si="379"/>
        <v>1</v>
      </c>
      <c r="AS875" s="164">
        <f>(VLOOKUP(B875,'P2 Origin'!$C$21:$M$176,10,0))*K875</f>
        <v>0</v>
      </c>
      <c r="AT875" s="164">
        <f>(VLOOKUP(B875,'P2 Origin'!$C$21:$M$176,11,0))*J875</f>
        <v>0</v>
      </c>
      <c r="AU875" s="167">
        <v>53</v>
      </c>
      <c r="AV875" s="168">
        <v>53</v>
      </c>
      <c r="AW875" s="169">
        <v>0</v>
      </c>
      <c r="AX875" s="170">
        <f>IF(AU875&gt;=0.1,'P3 Bureaumarge zee- en luchtvr.'!$D$12,0)</f>
        <v>0</v>
      </c>
      <c r="AY875" s="163">
        <f t="shared" si="380"/>
        <v>0</v>
      </c>
      <c r="AZ875" s="157" t="str">
        <f>VLOOKUP(D875,'P4 Destination'!$C$21:$O$176,13,0)</f>
        <v>USD</v>
      </c>
      <c r="BA875" s="164">
        <f t="shared" si="381"/>
        <v>0</v>
      </c>
      <c r="BB875" s="171">
        <f>IF(AU875&gt;0.1,(VLOOKUP(D875,'P4 Destination'!$C$21:$M$176,3,0))*I875,0)</f>
        <v>0</v>
      </c>
      <c r="BC875" s="172">
        <f t="shared" si="382"/>
        <v>0</v>
      </c>
      <c r="BD875" s="171">
        <f>(VLOOKUP($D875,'P4 Destination'!$C$21:$M$176,4,0))*BC875</f>
        <v>0</v>
      </c>
      <c r="BE875" s="172">
        <f t="shared" si="383"/>
        <v>0</v>
      </c>
      <c r="BF875" s="171">
        <f>(VLOOKUP($D875,'P4 Destination'!$C$21:$M$176,5,0))*BE875</f>
        <v>0</v>
      </c>
      <c r="BG875" s="172">
        <f t="shared" si="384"/>
        <v>0</v>
      </c>
      <c r="BH875" s="171">
        <f>(VLOOKUP($D875,'P4 Destination'!$C$21:$M$176,6,0))*BG875</f>
        <v>0</v>
      </c>
      <c r="BI875" s="172">
        <f t="shared" si="385"/>
        <v>0</v>
      </c>
      <c r="BJ875" s="171">
        <f>(VLOOKUP($D875,'P4 Destination'!$C$21:$M$176,7,0))*BI875</f>
        <v>0</v>
      </c>
      <c r="BK875" s="172">
        <f t="shared" si="386"/>
        <v>0</v>
      </c>
      <c r="BL875" s="171">
        <f>(VLOOKUP($D875,'P4 Destination'!$C$21:$M$176,8,0))*BK875</f>
        <v>0</v>
      </c>
      <c r="BM875" s="172">
        <f t="shared" si="387"/>
        <v>53</v>
      </c>
      <c r="BN875" s="171">
        <f>(VLOOKUP($D875,'P4 Destination'!$C$21:$M$176,9,0))*BM875</f>
        <v>0</v>
      </c>
      <c r="BO875" s="154">
        <f t="shared" si="388"/>
        <v>1</v>
      </c>
      <c r="BP875" s="171">
        <f>(VLOOKUP(D875,'P4 Destination'!$C$21:$M$176,10,0))*K875</f>
        <v>0</v>
      </c>
      <c r="BQ875" s="171">
        <f>(VLOOKUP(D875,'P4 Destination'!$C$21:$M$176,11,0))*J875</f>
        <v>0</v>
      </c>
      <c r="BR875" s="173">
        <f t="shared" si="389"/>
        <v>0</v>
      </c>
      <c r="BS875" s="173">
        <f>(AV875*2500)*'P6 Verzekering'!$E$11</f>
        <v>0</v>
      </c>
      <c r="BT875" s="173">
        <f>(AW875*2500)*'P6 Verzekering'!$E$12</f>
        <v>0</v>
      </c>
      <c r="BU875" s="173">
        <f>(L875*2500)*'P6 Verzekering'!$E$13</f>
        <v>0</v>
      </c>
      <c r="BV875" s="173">
        <f t="shared" si="390"/>
        <v>0</v>
      </c>
      <c r="BW875"/>
      <c r="BX875"/>
    </row>
    <row r="876" spans="1:76">
      <c r="A876" s="152" t="s">
        <v>2703</v>
      </c>
      <c r="B876" s="152" t="s">
        <v>433</v>
      </c>
      <c r="C876" s="152" t="s">
        <v>432</v>
      </c>
      <c r="D876" s="152" t="s">
        <v>462</v>
      </c>
      <c r="E876" s="152" t="s">
        <v>453</v>
      </c>
      <c r="F876" s="153">
        <f t="shared" si="364"/>
        <v>60</v>
      </c>
      <c r="G876" s="154">
        <v>1</v>
      </c>
      <c r="H876" s="154">
        <f>IFERROR(VLOOKUP(B876,'P2 Origin'!$C$21:$Q$176,15,FALSE),0)</f>
        <v>0</v>
      </c>
      <c r="I876" s="154">
        <f>IFERROR(VLOOKUP(D876,'P4 Destination'!$C$21:$Q$176,15,FALSE),0)</f>
        <v>1</v>
      </c>
      <c r="J876" s="155"/>
      <c r="K876" s="155">
        <v>1</v>
      </c>
      <c r="L876" s="156">
        <v>0</v>
      </c>
      <c r="M876" s="155">
        <v>0</v>
      </c>
      <c r="N876" s="155">
        <v>0</v>
      </c>
      <c r="O876" s="157">
        <f t="shared" si="365"/>
        <v>0</v>
      </c>
      <c r="P876" s="158">
        <f t="shared" si="366"/>
        <v>0</v>
      </c>
      <c r="Q876" s="159">
        <f>IFERROR(VLOOKUP(N876,'P1 Intra-Europees'!$A$15:$H$25,3,0),0)*P876</f>
        <v>0</v>
      </c>
      <c r="R876" s="160">
        <f t="shared" si="367"/>
        <v>0</v>
      </c>
      <c r="S876" s="159">
        <f>IFERROR(VLOOKUP(N876,'P1 Intra-Europees'!$A$15:$H$25,4,0),0)*R876</f>
        <v>0</v>
      </c>
      <c r="T876" s="160">
        <f t="shared" si="368"/>
        <v>0</v>
      </c>
      <c r="U876" s="159">
        <f>IFERROR(VLOOKUP(N876,'P1 Intra-Europees'!$A$15:$H$25,5,0),0)*T876</f>
        <v>0</v>
      </c>
      <c r="V876" s="160">
        <f t="shared" si="369"/>
        <v>0</v>
      </c>
      <c r="W876" s="159">
        <f>IFERROR(VLOOKUP(N876,'P1 Intra-Europees'!$A$15:$H$25,6,0),0)*V876</f>
        <v>0</v>
      </c>
      <c r="X876" s="160">
        <f t="shared" si="370"/>
        <v>0</v>
      </c>
      <c r="Y876" s="159">
        <f>IFERROR(VLOOKUP(N876,'P1 Intra-Europees'!$A$15:$H$25,7,0),0)*X876</f>
        <v>0</v>
      </c>
      <c r="Z876" s="161">
        <f t="shared" si="371"/>
        <v>0</v>
      </c>
      <c r="AA876" s="162">
        <f>IFERROR(VLOOKUP(N876,'P1 Intra-Europees'!$A$15:$H$25,8,0),0)*Z876</f>
        <v>0</v>
      </c>
      <c r="AB876" s="163">
        <f t="shared" si="372"/>
        <v>0</v>
      </c>
      <c r="AC876" s="157" t="str">
        <f>VLOOKUP(B876,'P2 Origin'!$C$21:$O$176,13,0)</f>
        <v>USD</v>
      </c>
      <c r="AD876" s="164">
        <f t="shared" si="373"/>
        <v>0</v>
      </c>
      <c r="AE876" s="165">
        <f>IF(AU876&gt;0.1,VLOOKUP(B876,'P2 Origin'!$C$21:$M$176,3,0)*H876,0)</f>
        <v>0</v>
      </c>
      <c r="AF876" s="166">
        <f t="shared" si="374"/>
        <v>0</v>
      </c>
      <c r="AG876" s="165">
        <f>(VLOOKUP(B876,'P2 Origin'!$C$21:$M$176,4,0))*AF876</f>
        <v>0</v>
      </c>
      <c r="AH876" s="166">
        <f t="shared" si="375"/>
        <v>0</v>
      </c>
      <c r="AI876" s="165">
        <f>(VLOOKUP(B876,'P2 Origin'!$C$21:$M$176,5,0))*AH876</f>
        <v>0</v>
      </c>
      <c r="AJ876" s="166">
        <f t="shared" si="391"/>
        <v>0</v>
      </c>
      <c r="AK876" s="165">
        <f>(VLOOKUP(B876,'P2 Origin'!$C$21:$M$176,6,0))*AJ876</f>
        <v>0</v>
      </c>
      <c r="AL876" s="166">
        <f t="shared" si="376"/>
        <v>0</v>
      </c>
      <c r="AM876" s="165">
        <f>(VLOOKUP($B876,'P2 Origin'!$C$21:$M$176,7,0))*AL876</f>
        <v>0</v>
      </c>
      <c r="AN876" s="166">
        <f t="shared" si="377"/>
        <v>0</v>
      </c>
      <c r="AO876" s="165">
        <f>(VLOOKUP($B876,'P2 Origin'!$C$21:$M$176,8,0))*AN876</f>
        <v>0</v>
      </c>
      <c r="AP876" s="166">
        <f t="shared" si="378"/>
        <v>60</v>
      </c>
      <c r="AQ876" s="165">
        <f>(VLOOKUP($B876,'P2 Origin'!$C$21:$M$176,9,0))*AP876</f>
        <v>0</v>
      </c>
      <c r="AR876" s="155">
        <f t="shared" si="379"/>
        <v>1</v>
      </c>
      <c r="AS876" s="164">
        <f>(VLOOKUP(B876,'P2 Origin'!$C$21:$M$176,10,0))*K876</f>
        <v>0</v>
      </c>
      <c r="AT876" s="164">
        <f>(VLOOKUP(B876,'P2 Origin'!$C$21:$M$176,11,0))*J876</f>
        <v>0</v>
      </c>
      <c r="AU876" s="167">
        <v>60</v>
      </c>
      <c r="AV876" s="168">
        <v>60</v>
      </c>
      <c r="AW876" s="169">
        <v>0</v>
      </c>
      <c r="AX876" s="170">
        <f>IF(AU876&gt;=0.1,'P3 Bureaumarge zee- en luchtvr.'!$D$12,0)</f>
        <v>0</v>
      </c>
      <c r="AY876" s="163">
        <f t="shared" si="380"/>
        <v>0</v>
      </c>
      <c r="AZ876" s="157" t="str">
        <f>VLOOKUP(D876,'P4 Destination'!$C$21:$O$176,13,0)</f>
        <v>USD</v>
      </c>
      <c r="BA876" s="164">
        <f t="shared" si="381"/>
        <v>0</v>
      </c>
      <c r="BB876" s="171">
        <f>IF(AU876&gt;0.1,(VLOOKUP(D876,'P4 Destination'!$C$21:$M$176,3,0))*I876,0)</f>
        <v>0</v>
      </c>
      <c r="BC876" s="172">
        <f t="shared" si="382"/>
        <v>0</v>
      </c>
      <c r="BD876" s="171">
        <f>(VLOOKUP($D876,'P4 Destination'!$C$21:$M$176,4,0))*BC876</f>
        <v>0</v>
      </c>
      <c r="BE876" s="172">
        <f t="shared" si="383"/>
        <v>0</v>
      </c>
      <c r="BF876" s="171">
        <f>(VLOOKUP($D876,'P4 Destination'!$C$21:$M$176,5,0))*BE876</f>
        <v>0</v>
      </c>
      <c r="BG876" s="172">
        <f t="shared" si="384"/>
        <v>0</v>
      </c>
      <c r="BH876" s="171">
        <f>(VLOOKUP($D876,'P4 Destination'!$C$21:$M$176,6,0))*BG876</f>
        <v>0</v>
      </c>
      <c r="BI876" s="172">
        <f t="shared" si="385"/>
        <v>0</v>
      </c>
      <c r="BJ876" s="171">
        <f>(VLOOKUP($D876,'P4 Destination'!$C$21:$M$176,7,0))*BI876</f>
        <v>0</v>
      </c>
      <c r="BK876" s="172">
        <f t="shared" si="386"/>
        <v>0</v>
      </c>
      <c r="BL876" s="171">
        <f>(VLOOKUP($D876,'P4 Destination'!$C$21:$M$176,8,0))*BK876</f>
        <v>0</v>
      </c>
      <c r="BM876" s="172">
        <f t="shared" si="387"/>
        <v>60</v>
      </c>
      <c r="BN876" s="171">
        <f>(VLOOKUP($D876,'P4 Destination'!$C$21:$M$176,9,0))*BM876</f>
        <v>0</v>
      </c>
      <c r="BO876" s="154">
        <f t="shared" si="388"/>
        <v>1</v>
      </c>
      <c r="BP876" s="171">
        <f>(VLOOKUP(D876,'P4 Destination'!$C$21:$M$176,10,0))*K876</f>
        <v>0</v>
      </c>
      <c r="BQ876" s="171">
        <f>(VLOOKUP(D876,'P4 Destination'!$C$21:$M$176,11,0))*J876</f>
        <v>0</v>
      </c>
      <c r="BR876" s="173">
        <f t="shared" si="389"/>
        <v>0</v>
      </c>
      <c r="BS876" s="173">
        <f>(AV876*2500)*'P6 Verzekering'!$E$11</f>
        <v>0</v>
      </c>
      <c r="BT876" s="173">
        <f>(AW876*2500)*'P6 Verzekering'!$E$12</f>
        <v>0</v>
      </c>
      <c r="BU876" s="173">
        <f>(L876*2500)*'P6 Verzekering'!$E$13</f>
        <v>0</v>
      </c>
      <c r="BV876" s="173">
        <f t="shared" si="390"/>
        <v>0</v>
      </c>
      <c r="BW876"/>
      <c r="BX876"/>
    </row>
    <row r="877" spans="1:76">
      <c r="A877" s="152" t="s">
        <v>2704</v>
      </c>
      <c r="B877" s="152" t="s">
        <v>181</v>
      </c>
      <c r="C877" s="152" t="s">
        <v>153</v>
      </c>
      <c r="D877" s="152" t="s">
        <v>371</v>
      </c>
      <c r="E877" s="152" t="s">
        <v>370</v>
      </c>
      <c r="F877" s="153">
        <f t="shared" si="364"/>
        <v>7</v>
      </c>
      <c r="G877" s="154">
        <v>1</v>
      </c>
      <c r="H877" s="154">
        <f>IFERROR(VLOOKUP(B877,'P2 Origin'!$C$21:$Q$176,15,FALSE),0)</f>
        <v>1</v>
      </c>
      <c r="I877" s="154">
        <f>IFERROR(VLOOKUP(D877,'P4 Destination'!$C$21:$Q$176,15,FALSE),0)</f>
        <v>1</v>
      </c>
      <c r="J877" s="155">
        <v>1</v>
      </c>
      <c r="K877" s="155"/>
      <c r="L877" s="156">
        <v>0</v>
      </c>
      <c r="M877" s="155">
        <v>0</v>
      </c>
      <c r="N877" s="155">
        <v>0</v>
      </c>
      <c r="O877" s="157">
        <f t="shared" si="365"/>
        <v>0</v>
      </c>
      <c r="P877" s="158">
        <f t="shared" si="366"/>
        <v>0</v>
      </c>
      <c r="Q877" s="159">
        <f>IFERROR(VLOOKUP(N877,'P1 Intra-Europees'!$A$15:$H$25,3,0),0)*P877</f>
        <v>0</v>
      </c>
      <c r="R877" s="160">
        <f t="shared" si="367"/>
        <v>0</v>
      </c>
      <c r="S877" s="159">
        <f>IFERROR(VLOOKUP(N877,'P1 Intra-Europees'!$A$15:$H$25,4,0),0)*R877</f>
        <v>0</v>
      </c>
      <c r="T877" s="160">
        <f t="shared" si="368"/>
        <v>0</v>
      </c>
      <c r="U877" s="159">
        <f>IFERROR(VLOOKUP(N877,'P1 Intra-Europees'!$A$15:$H$25,5,0),0)*T877</f>
        <v>0</v>
      </c>
      <c r="V877" s="160">
        <f t="shared" si="369"/>
        <v>0</v>
      </c>
      <c r="W877" s="159">
        <f>IFERROR(VLOOKUP(N877,'P1 Intra-Europees'!$A$15:$H$25,6,0),0)*V877</f>
        <v>0</v>
      </c>
      <c r="X877" s="160">
        <f t="shared" si="370"/>
        <v>0</v>
      </c>
      <c r="Y877" s="159">
        <f>IFERROR(VLOOKUP(N877,'P1 Intra-Europees'!$A$15:$H$25,7,0),0)*X877</f>
        <v>0</v>
      </c>
      <c r="Z877" s="161">
        <f t="shared" si="371"/>
        <v>0</v>
      </c>
      <c r="AA877" s="162">
        <f>IFERROR(VLOOKUP(N877,'P1 Intra-Europees'!$A$15:$H$25,8,0),0)*Z877</f>
        <v>0</v>
      </c>
      <c r="AB877" s="163">
        <f t="shared" si="372"/>
        <v>0</v>
      </c>
      <c r="AC877" s="157" t="str">
        <f>VLOOKUP(B877,'P2 Origin'!$C$21:$O$176,13,0)</f>
        <v>EUR</v>
      </c>
      <c r="AD877" s="164">
        <f t="shared" si="373"/>
        <v>0</v>
      </c>
      <c r="AE877" s="165">
        <f>IF(AU877&gt;0.1,VLOOKUP(B877,'P2 Origin'!$C$21:$M$176,3,0)*H877,0)</f>
        <v>0</v>
      </c>
      <c r="AF877" s="166">
        <f t="shared" si="374"/>
        <v>0</v>
      </c>
      <c r="AG877" s="165">
        <f>(VLOOKUP(B877,'P2 Origin'!$C$21:$M$176,4,0))*AF877</f>
        <v>0</v>
      </c>
      <c r="AH877" s="166">
        <f t="shared" si="375"/>
        <v>7</v>
      </c>
      <c r="AI877" s="165">
        <f>(VLOOKUP(B877,'P2 Origin'!$C$21:$M$176,5,0))*AH877</f>
        <v>0</v>
      </c>
      <c r="AJ877" s="166">
        <f t="shared" si="391"/>
        <v>0</v>
      </c>
      <c r="AK877" s="165">
        <f>(VLOOKUP(B877,'P2 Origin'!$C$21:$M$176,6,0))*AJ877</f>
        <v>0</v>
      </c>
      <c r="AL877" s="166">
        <f t="shared" si="376"/>
        <v>0</v>
      </c>
      <c r="AM877" s="165">
        <f>(VLOOKUP($B877,'P2 Origin'!$C$21:$M$176,7,0))*AL877</f>
        <v>0</v>
      </c>
      <c r="AN877" s="166">
        <f t="shared" si="377"/>
        <v>0</v>
      </c>
      <c r="AO877" s="165">
        <f>(VLOOKUP($B877,'P2 Origin'!$C$21:$M$176,8,0))*AN877</f>
        <v>0</v>
      </c>
      <c r="AP877" s="166">
        <f t="shared" si="378"/>
        <v>0</v>
      </c>
      <c r="AQ877" s="165">
        <f>(VLOOKUP($B877,'P2 Origin'!$C$21:$M$176,9,0))*AP877</f>
        <v>0</v>
      </c>
      <c r="AR877" s="155">
        <f t="shared" si="379"/>
        <v>1</v>
      </c>
      <c r="AS877" s="164">
        <f>(VLOOKUP(B877,'P2 Origin'!$C$21:$M$176,10,0))*K877</f>
        <v>0</v>
      </c>
      <c r="AT877" s="164">
        <f>(VLOOKUP(B877,'P2 Origin'!$C$21:$M$176,11,0))*J877</f>
        <v>0</v>
      </c>
      <c r="AU877" s="167">
        <v>7</v>
      </c>
      <c r="AV877" s="168">
        <v>7</v>
      </c>
      <c r="AW877" s="169">
        <v>0</v>
      </c>
      <c r="AX877" s="170">
        <f>IF(AU877&gt;=0.1,'P3 Bureaumarge zee- en luchtvr.'!$D$12,0)</f>
        <v>0</v>
      </c>
      <c r="AY877" s="163">
        <f t="shared" si="380"/>
        <v>0</v>
      </c>
      <c r="AZ877" s="157" t="str">
        <f>VLOOKUP(D877,'P4 Destination'!$C$21:$O$176,13,0)</f>
        <v>USD</v>
      </c>
      <c r="BA877" s="164">
        <f t="shared" si="381"/>
        <v>0</v>
      </c>
      <c r="BB877" s="171">
        <f>IF(AU877&gt;0.1,(VLOOKUP(D877,'P4 Destination'!$C$21:$M$176,3,0))*I877,0)</f>
        <v>0</v>
      </c>
      <c r="BC877" s="172">
        <f t="shared" si="382"/>
        <v>0</v>
      </c>
      <c r="BD877" s="171">
        <f>(VLOOKUP($D877,'P4 Destination'!$C$21:$M$176,4,0))*BC877</f>
        <v>0</v>
      </c>
      <c r="BE877" s="172">
        <f t="shared" si="383"/>
        <v>7</v>
      </c>
      <c r="BF877" s="171">
        <f>(VLOOKUP($D877,'P4 Destination'!$C$21:$M$176,5,0))*BE877</f>
        <v>0</v>
      </c>
      <c r="BG877" s="172">
        <f t="shared" si="384"/>
        <v>0</v>
      </c>
      <c r="BH877" s="171">
        <f>(VLOOKUP($D877,'P4 Destination'!$C$21:$M$176,6,0))*BG877</f>
        <v>0</v>
      </c>
      <c r="BI877" s="172">
        <f t="shared" si="385"/>
        <v>0</v>
      </c>
      <c r="BJ877" s="171">
        <f>(VLOOKUP($D877,'P4 Destination'!$C$21:$M$176,7,0))*BI877</f>
        <v>0</v>
      </c>
      <c r="BK877" s="172">
        <f t="shared" si="386"/>
        <v>0</v>
      </c>
      <c r="BL877" s="171">
        <f>(VLOOKUP($D877,'P4 Destination'!$C$21:$M$176,8,0))*BK877</f>
        <v>0</v>
      </c>
      <c r="BM877" s="172">
        <f t="shared" si="387"/>
        <v>0</v>
      </c>
      <c r="BN877" s="171">
        <f>(VLOOKUP($D877,'P4 Destination'!$C$21:$M$176,9,0))*BM877</f>
        <v>0</v>
      </c>
      <c r="BO877" s="154">
        <f t="shared" si="388"/>
        <v>1</v>
      </c>
      <c r="BP877" s="171">
        <f>(VLOOKUP(D877,'P4 Destination'!$C$21:$M$176,10,0))*K877</f>
        <v>0</v>
      </c>
      <c r="BQ877" s="171">
        <f>(VLOOKUP(D877,'P4 Destination'!$C$21:$M$176,11,0))*J877</f>
        <v>0</v>
      </c>
      <c r="BR877" s="173">
        <f t="shared" si="389"/>
        <v>0</v>
      </c>
      <c r="BS877" s="173">
        <f>(AV877*2500)*'P6 Verzekering'!$E$11</f>
        <v>0</v>
      </c>
      <c r="BT877" s="173">
        <f>(AW877*2500)*'P6 Verzekering'!$E$12</f>
        <v>0</v>
      </c>
      <c r="BU877" s="173">
        <f>(L877*2500)*'P6 Verzekering'!$E$13</f>
        <v>0</v>
      </c>
      <c r="BV877" s="173">
        <f t="shared" si="390"/>
        <v>0</v>
      </c>
      <c r="BW877"/>
      <c r="BX877"/>
    </row>
    <row r="878" spans="1:76">
      <c r="A878" s="152" t="s">
        <v>2705</v>
      </c>
      <c r="B878" s="152" t="s">
        <v>181</v>
      </c>
      <c r="C878" s="152" t="s">
        <v>153</v>
      </c>
      <c r="D878" s="152" t="s">
        <v>298</v>
      </c>
      <c r="E878" s="152" t="s">
        <v>297</v>
      </c>
      <c r="F878" s="153">
        <f t="shared" si="364"/>
        <v>62</v>
      </c>
      <c r="G878" s="154">
        <v>1</v>
      </c>
      <c r="H878" s="154">
        <f>IFERROR(VLOOKUP(B878,'P2 Origin'!$C$21:$Q$176,15,FALSE),0)</f>
        <v>1</v>
      </c>
      <c r="I878" s="154">
        <f>IFERROR(VLOOKUP(D878,'P4 Destination'!$C$21:$Q$176,15,FALSE),0)</f>
        <v>1</v>
      </c>
      <c r="J878" s="155">
        <v>1</v>
      </c>
      <c r="K878" s="155"/>
      <c r="L878" s="156">
        <v>0</v>
      </c>
      <c r="M878" s="155">
        <v>0</v>
      </c>
      <c r="N878" s="155">
        <v>0</v>
      </c>
      <c r="O878" s="157">
        <f t="shared" si="365"/>
        <v>0</v>
      </c>
      <c r="P878" s="158">
        <f t="shared" si="366"/>
        <v>0</v>
      </c>
      <c r="Q878" s="159">
        <f>IFERROR(VLOOKUP(N878,'P1 Intra-Europees'!$A$15:$H$25,3,0),0)*P878</f>
        <v>0</v>
      </c>
      <c r="R878" s="160">
        <f t="shared" si="367"/>
        <v>0</v>
      </c>
      <c r="S878" s="159">
        <f>IFERROR(VLOOKUP(N878,'P1 Intra-Europees'!$A$15:$H$25,4,0),0)*R878</f>
        <v>0</v>
      </c>
      <c r="T878" s="160">
        <f t="shared" si="368"/>
        <v>0</v>
      </c>
      <c r="U878" s="159">
        <f>IFERROR(VLOOKUP(N878,'P1 Intra-Europees'!$A$15:$H$25,5,0),0)*T878</f>
        <v>0</v>
      </c>
      <c r="V878" s="160">
        <f t="shared" si="369"/>
        <v>0</v>
      </c>
      <c r="W878" s="159">
        <f>IFERROR(VLOOKUP(N878,'P1 Intra-Europees'!$A$15:$H$25,6,0),0)*V878</f>
        <v>0</v>
      </c>
      <c r="X878" s="160">
        <f t="shared" si="370"/>
        <v>0</v>
      </c>
      <c r="Y878" s="159">
        <f>IFERROR(VLOOKUP(N878,'P1 Intra-Europees'!$A$15:$H$25,7,0),0)*X878</f>
        <v>0</v>
      </c>
      <c r="Z878" s="161">
        <f t="shared" si="371"/>
        <v>0</v>
      </c>
      <c r="AA878" s="162">
        <f>IFERROR(VLOOKUP(N878,'P1 Intra-Europees'!$A$15:$H$25,8,0),0)*Z878</f>
        <v>0</v>
      </c>
      <c r="AB878" s="163">
        <f t="shared" si="372"/>
        <v>0</v>
      </c>
      <c r="AC878" s="157" t="str">
        <f>VLOOKUP(B878,'P2 Origin'!$C$21:$O$176,13,0)</f>
        <v>EUR</v>
      </c>
      <c r="AD878" s="164">
        <f t="shared" si="373"/>
        <v>0</v>
      </c>
      <c r="AE878" s="165">
        <f>IF(AU878&gt;0.1,VLOOKUP(B878,'P2 Origin'!$C$21:$M$176,3,0)*H878,0)</f>
        <v>0</v>
      </c>
      <c r="AF878" s="166">
        <f t="shared" si="374"/>
        <v>0</v>
      </c>
      <c r="AG878" s="165">
        <f>(VLOOKUP(B878,'P2 Origin'!$C$21:$M$176,4,0))*AF878</f>
        <v>0</v>
      </c>
      <c r="AH878" s="166">
        <f t="shared" si="375"/>
        <v>0</v>
      </c>
      <c r="AI878" s="165">
        <f>(VLOOKUP(B878,'P2 Origin'!$C$21:$M$176,5,0))*AH878</f>
        <v>0</v>
      </c>
      <c r="AJ878" s="166">
        <f t="shared" si="391"/>
        <v>0</v>
      </c>
      <c r="AK878" s="165">
        <f>(VLOOKUP(B878,'P2 Origin'!$C$21:$M$176,6,0))*AJ878</f>
        <v>0</v>
      </c>
      <c r="AL878" s="166">
        <f t="shared" si="376"/>
        <v>0</v>
      </c>
      <c r="AM878" s="165">
        <f>(VLOOKUP($B878,'P2 Origin'!$C$21:$M$176,7,0))*AL878</f>
        <v>0</v>
      </c>
      <c r="AN878" s="166">
        <f t="shared" si="377"/>
        <v>0</v>
      </c>
      <c r="AO878" s="165">
        <f>(VLOOKUP($B878,'P2 Origin'!$C$21:$M$176,8,0))*AN878</f>
        <v>0</v>
      </c>
      <c r="AP878" s="166">
        <f t="shared" si="378"/>
        <v>62</v>
      </c>
      <c r="AQ878" s="165">
        <f>(VLOOKUP($B878,'P2 Origin'!$C$21:$M$176,9,0))*AP878</f>
        <v>0</v>
      </c>
      <c r="AR878" s="155">
        <f t="shared" si="379"/>
        <v>1</v>
      </c>
      <c r="AS878" s="164">
        <f>(VLOOKUP(B878,'P2 Origin'!$C$21:$M$176,10,0))*K878</f>
        <v>0</v>
      </c>
      <c r="AT878" s="164">
        <f>(VLOOKUP(B878,'P2 Origin'!$C$21:$M$176,11,0))*J878</f>
        <v>0</v>
      </c>
      <c r="AU878" s="167">
        <v>62</v>
      </c>
      <c r="AV878" s="168">
        <v>62</v>
      </c>
      <c r="AW878" s="169">
        <v>0</v>
      </c>
      <c r="AX878" s="170">
        <f>IF(AU878&gt;=0.1,'P3 Bureaumarge zee- en luchtvr.'!$D$12,0)</f>
        <v>0</v>
      </c>
      <c r="AY878" s="163">
        <f t="shared" si="380"/>
        <v>0</v>
      </c>
      <c r="AZ878" s="157" t="str">
        <f>VLOOKUP(D878,'P4 Destination'!$C$21:$O$176,13,0)</f>
        <v>USD</v>
      </c>
      <c r="BA878" s="164">
        <f t="shared" si="381"/>
        <v>0</v>
      </c>
      <c r="BB878" s="171">
        <f>IF(AU878&gt;0.1,(VLOOKUP(D878,'P4 Destination'!$C$21:$M$176,3,0))*I878,0)</f>
        <v>0</v>
      </c>
      <c r="BC878" s="172">
        <f t="shared" si="382"/>
        <v>0</v>
      </c>
      <c r="BD878" s="171">
        <f>(VLOOKUP($D878,'P4 Destination'!$C$21:$M$176,4,0))*BC878</f>
        <v>0</v>
      </c>
      <c r="BE878" s="172">
        <f t="shared" si="383"/>
        <v>0</v>
      </c>
      <c r="BF878" s="171">
        <f>(VLOOKUP($D878,'P4 Destination'!$C$21:$M$176,5,0))*BE878</f>
        <v>0</v>
      </c>
      <c r="BG878" s="172">
        <f t="shared" si="384"/>
        <v>0</v>
      </c>
      <c r="BH878" s="171">
        <f>(VLOOKUP($D878,'P4 Destination'!$C$21:$M$176,6,0))*BG878</f>
        <v>0</v>
      </c>
      <c r="BI878" s="172">
        <f t="shared" si="385"/>
        <v>0</v>
      </c>
      <c r="BJ878" s="171">
        <f>(VLOOKUP($D878,'P4 Destination'!$C$21:$M$176,7,0))*BI878</f>
        <v>0</v>
      </c>
      <c r="BK878" s="172">
        <f t="shared" si="386"/>
        <v>0</v>
      </c>
      <c r="BL878" s="171">
        <f>(VLOOKUP($D878,'P4 Destination'!$C$21:$M$176,8,0))*BK878</f>
        <v>0</v>
      </c>
      <c r="BM878" s="172">
        <f t="shared" si="387"/>
        <v>62</v>
      </c>
      <c r="BN878" s="171">
        <f>(VLOOKUP($D878,'P4 Destination'!$C$21:$M$176,9,0))*BM878</f>
        <v>0</v>
      </c>
      <c r="BO878" s="154">
        <f t="shared" si="388"/>
        <v>1</v>
      </c>
      <c r="BP878" s="171">
        <f>(VLOOKUP(D878,'P4 Destination'!$C$21:$M$176,10,0))*K878</f>
        <v>0</v>
      </c>
      <c r="BQ878" s="171">
        <f>(VLOOKUP(D878,'P4 Destination'!$C$21:$M$176,11,0))*J878</f>
        <v>0</v>
      </c>
      <c r="BR878" s="173">
        <f t="shared" si="389"/>
        <v>0</v>
      </c>
      <c r="BS878" s="173">
        <f>(AV878*2500)*'P6 Verzekering'!$E$11</f>
        <v>0</v>
      </c>
      <c r="BT878" s="173">
        <f>(AW878*2500)*'P6 Verzekering'!$E$12</f>
        <v>0</v>
      </c>
      <c r="BU878" s="173">
        <f>(L878*2500)*'P6 Verzekering'!$E$13</f>
        <v>0</v>
      </c>
      <c r="BV878" s="173">
        <f t="shared" si="390"/>
        <v>0</v>
      </c>
      <c r="BW878"/>
      <c r="BX878"/>
    </row>
    <row r="879" spans="1:76">
      <c r="A879" s="152" t="s">
        <v>2735</v>
      </c>
      <c r="B879" s="152" t="s">
        <v>416</v>
      </c>
      <c r="C879" s="152" t="s">
        <v>415</v>
      </c>
      <c r="D879" s="152" t="s">
        <v>219</v>
      </c>
      <c r="E879" s="152" t="s">
        <v>219</v>
      </c>
      <c r="F879" s="153">
        <f t="shared" si="364"/>
        <v>12</v>
      </c>
      <c r="G879" s="154">
        <v>1</v>
      </c>
      <c r="H879" s="154">
        <f>IFERROR(VLOOKUP(B879,'P2 Origin'!$C$21:$Q$176,15,FALSE),0)</f>
        <v>0</v>
      </c>
      <c r="I879" s="154">
        <f>IFERROR(VLOOKUP(D879,'P4 Destination'!$C$21:$Q$176,15,FALSE),0)</f>
        <v>0</v>
      </c>
      <c r="J879" s="155">
        <v>1</v>
      </c>
      <c r="K879" s="155"/>
      <c r="L879" s="156">
        <v>0</v>
      </c>
      <c r="M879" s="155">
        <v>0</v>
      </c>
      <c r="N879" s="155">
        <v>0</v>
      </c>
      <c r="O879" s="157">
        <f t="shared" si="365"/>
        <v>0</v>
      </c>
      <c r="P879" s="158">
        <f t="shared" si="366"/>
        <v>0</v>
      </c>
      <c r="Q879" s="159">
        <f>IFERROR(VLOOKUP(N879,'P1 Intra-Europees'!$A$15:$H$25,3,0),0)*P879</f>
        <v>0</v>
      </c>
      <c r="R879" s="160">
        <f t="shared" si="367"/>
        <v>0</v>
      </c>
      <c r="S879" s="159">
        <f>IFERROR(VLOOKUP(N879,'P1 Intra-Europees'!$A$15:$H$25,4,0),0)*R879</f>
        <v>0</v>
      </c>
      <c r="T879" s="160">
        <f t="shared" si="368"/>
        <v>0</v>
      </c>
      <c r="U879" s="159">
        <f>IFERROR(VLOOKUP(N879,'P1 Intra-Europees'!$A$15:$H$25,5,0),0)*T879</f>
        <v>0</v>
      </c>
      <c r="V879" s="160">
        <f t="shared" si="369"/>
        <v>0</v>
      </c>
      <c r="W879" s="159">
        <f>IFERROR(VLOOKUP(N879,'P1 Intra-Europees'!$A$15:$H$25,6,0),0)*V879</f>
        <v>0</v>
      </c>
      <c r="X879" s="160">
        <f t="shared" si="370"/>
        <v>0</v>
      </c>
      <c r="Y879" s="159">
        <f>IFERROR(VLOOKUP(N879,'P1 Intra-Europees'!$A$15:$H$25,7,0),0)*X879</f>
        <v>0</v>
      </c>
      <c r="Z879" s="161">
        <f t="shared" si="371"/>
        <v>0</v>
      </c>
      <c r="AA879" s="162">
        <f>IFERROR(VLOOKUP(N879,'P1 Intra-Europees'!$A$15:$H$25,8,0),0)*Z879</f>
        <v>0</v>
      </c>
      <c r="AB879" s="163">
        <f t="shared" si="372"/>
        <v>0</v>
      </c>
      <c r="AC879" s="157" t="str">
        <f>VLOOKUP(B879,'P2 Origin'!$C$21:$O$176,13,0)</f>
        <v>USD</v>
      </c>
      <c r="AD879" s="164">
        <f t="shared" si="373"/>
        <v>0</v>
      </c>
      <c r="AE879" s="165">
        <f>IF(AU879&gt;0.1,VLOOKUP(B879,'P2 Origin'!$C$21:$M$176,3,0)*H879,0)</f>
        <v>0</v>
      </c>
      <c r="AF879" s="166">
        <f t="shared" si="374"/>
        <v>0</v>
      </c>
      <c r="AG879" s="165">
        <f>(VLOOKUP(B879,'P2 Origin'!$C$21:$M$176,4,0))*AF879</f>
        <v>0</v>
      </c>
      <c r="AH879" s="166">
        <f t="shared" si="375"/>
        <v>12</v>
      </c>
      <c r="AI879" s="165">
        <f>(VLOOKUP(B879,'P2 Origin'!$C$21:$M$176,5,0))*AH879</f>
        <v>0</v>
      </c>
      <c r="AJ879" s="166">
        <f t="shared" si="391"/>
        <v>0</v>
      </c>
      <c r="AK879" s="165">
        <f>(VLOOKUP(B879,'P2 Origin'!$C$21:$M$176,6,0))*AJ879</f>
        <v>0</v>
      </c>
      <c r="AL879" s="166">
        <f t="shared" si="376"/>
        <v>0</v>
      </c>
      <c r="AM879" s="165">
        <f>(VLOOKUP($B879,'P2 Origin'!$C$21:$M$176,7,0))*AL879</f>
        <v>0</v>
      </c>
      <c r="AN879" s="166">
        <f t="shared" si="377"/>
        <v>0</v>
      </c>
      <c r="AO879" s="165">
        <f>(VLOOKUP($B879,'P2 Origin'!$C$21:$M$176,8,0))*AN879</f>
        <v>0</v>
      </c>
      <c r="AP879" s="166">
        <f t="shared" si="378"/>
        <v>0</v>
      </c>
      <c r="AQ879" s="165">
        <f>(VLOOKUP($B879,'P2 Origin'!$C$21:$M$176,9,0))*AP879</f>
        <v>0</v>
      </c>
      <c r="AR879" s="155">
        <f t="shared" si="379"/>
        <v>1</v>
      </c>
      <c r="AS879" s="164">
        <f>(VLOOKUP(B879,'P2 Origin'!$C$21:$M$176,10,0))*K879</f>
        <v>0</v>
      </c>
      <c r="AT879" s="164">
        <f>(VLOOKUP(B879,'P2 Origin'!$C$21:$M$176,11,0))*J879</f>
        <v>0</v>
      </c>
      <c r="AU879" s="167">
        <v>12</v>
      </c>
      <c r="AV879" s="168">
        <v>12</v>
      </c>
      <c r="AW879" s="169">
        <v>0</v>
      </c>
      <c r="AX879" s="170">
        <f>IF(AU879&gt;=0.1,'P3 Bureaumarge zee- en luchtvr.'!$D$12,0)</f>
        <v>0</v>
      </c>
      <c r="AY879" s="163">
        <f t="shared" si="380"/>
        <v>0</v>
      </c>
      <c r="AZ879" s="157" t="str">
        <f>VLOOKUP(D879,'P4 Destination'!$C$21:$O$176,13,0)</f>
        <v>EUR</v>
      </c>
      <c r="BA879" s="164">
        <f t="shared" si="381"/>
        <v>0</v>
      </c>
      <c r="BB879" s="171">
        <f>IF(AU879&gt;0.1,(VLOOKUP(D879,'P4 Destination'!$C$21:$M$176,3,0))*I879,0)</f>
        <v>0</v>
      </c>
      <c r="BC879" s="172">
        <f t="shared" si="382"/>
        <v>0</v>
      </c>
      <c r="BD879" s="171">
        <f>(VLOOKUP($D879,'P4 Destination'!$C$21:$M$176,4,0))*BC879</f>
        <v>0</v>
      </c>
      <c r="BE879" s="172">
        <f t="shared" si="383"/>
        <v>12</v>
      </c>
      <c r="BF879" s="171">
        <f>(VLOOKUP($D879,'P4 Destination'!$C$21:$M$176,5,0))*BE879</f>
        <v>0</v>
      </c>
      <c r="BG879" s="172">
        <f t="shared" si="384"/>
        <v>0</v>
      </c>
      <c r="BH879" s="171">
        <f>(VLOOKUP($D879,'P4 Destination'!$C$21:$M$176,6,0))*BG879</f>
        <v>0</v>
      </c>
      <c r="BI879" s="172">
        <f t="shared" si="385"/>
        <v>0</v>
      </c>
      <c r="BJ879" s="171">
        <f>(VLOOKUP($D879,'P4 Destination'!$C$21:$M$176,7,0))*BI879</f>
        <v>0</v>
      </c>
      <c r="BK879" s="172">
        <f t="shared" si="386"/>
        <v>0</v>
      </c>
      <c r="BL879" s="171">
        <f>(VLOOKUP($D879,'P4 Destination'!$C$21:$M$176,8,0))*BK879</f>
        <v>0</v>
      </c>
      <c r="BM879" s="172">
        <f t="shared" si="387"/>
        <v>0</v>
      </c>
      <c r="BN879" s="171">
        <f>(VLOOKUP($D879,'P4 Destination'!$C$21:$M$176,9,0))*BM879</f>
        <v>0</v>
      </c>
      <c r="BO879" s="154">
        <f t="shared" si="388"/>
        <v>1</v>
      </c>
      <c r="BP879" s="171">
        <f>(VLOOKUP(D879,'P4 Destination'!$C$21:$M$176,10,0))*K879</f>
        <v>0</v>
      </c>
      <c r="BQ879" s="171">
        <f>(VLOOKUP(D879,'P4 Destination'!$C$21:$M$176,11,0))*J879</f>
        <v>0</v>
      </c>
      <c r="BR879" s="173">
        <f t="shared" si="389"/>
        <v>0</v>
      </c>
      <c r="BS879" s="173">
        <f>(AV879*2500)*'P6 Verzekering'!$E$11</f>
        <v>0</v>
      </c>
      <c r="BT879" s="173">
        <f>(AW879*2500)*'P6 Verzekering'!$E$12</f>
        <v>0</v>
      </c>
      <c r="BU879" s="173">
        <f>(L879*2500)*'P6 Verzekering'!$E$13</f>
        <v>0</v>
      </c>
      <c r="BV879" s="173">
        <f t="shared" si="390"/>
        <v>0</v>
      </c>
      <c r="BW879"/>
      <c r="BX879"/>
    </row>
    <row r="880" spans="1:76">
      <c r="A880" s="152" t="s">
        <v>2743</v>
      </c>
      <c r="B880" s="152" t="s">
        <v>416</v>
      </c>
      <c r="C880" s="152" t="s">
        <v>415</v>
      </c>
      <c r="D880" s="152" t="s">
        <v>219</v>
      </c>
      <c r="E880" s="152" t="s">
        <v>219</v>
      </c>
      <c r="F880" s="153">
        <f t="shared" si="364"/>
        <v>18</v>
      </c>
      <c r="G880" s="154">
        <v>1</v>
      </c>
      <c r="H880" s="154">
        <f>IFERROR(VLOOKUP(B880,'P2 Origin'!$C$21:$Q$176,15,FALSE),0)</f>
        <v>0</v>
      </c>
      <c r="I880" s="154">
        <f>IFERROR(VLOOKUP(D880,'P4 Destination'!$C$21:$Q$176,15,FALSE),0)</f>
        <v>0</v>
      </c>
      <c r="J880" s="155">
        <v>1</v>
      </c>
      <c r="K880" s="155"/>
      <c r="L880" s="156">
        <v>0</v>
      </c>
      <c r="M880" s="155">
        <v>0</v>
      </c>
      <c r="N880" s="155">
        <v>0</v>
      </c>
      <c r="O880" s="157">
        <f t="shared" si="365"/>
        <v>0</v>
      </c>
      <c r="P880" s="158">
        <f t="shared" si="366"/>
        <v>0</v>
      </c>
      <c r="Q880" s="159">
        <f>IFERROR(VLOOKUP(N880,'P1 Intra-Europees'!$A$15:$H$25,3,0),0)*P880</f>
        <v>0</v>
      </c>
      <c r="R880" s="160">
        <f t="shared" si="367"/>
        <v>0</v>
      </c>
      <c r="S880" s="159">
        <f>IFERROR(VLOOKUP(N880,'P1 Intra-Europees'!$A$15:$H$25,4,0),0)*R880</f>
        <v>0</v>
      </c>
      <c r="T880" s="160">
        <f t="shared" si="368"/>
        <v>0</v>
      </c>
      <c r="U880" s="159">
        <f>IFERROR(VLOOKUP(N880,'P1 Intra-Europees'!$A$15:$H$25,5,0),0)*T880</f>
        <v>0</v>
      </c>
      <c r="V880" s="160">
        <f t="shared" si="369"/>
        <v>0</v>
      </c>
      <c r="W880" s="159">
        <f>IFERROR(VLOOKUP(N880,'P1 Intra-Europees'!$A$15:$H$25,6,0),0)*V880</f>
        <v>0</v>
      </c>
      <c r="X880" s="160">
        <f t="shared" si="370"/>
        <v>0</v>
      </c>
      <c r="Y880" s="159">
        <f>IFERROR(VLOOKUP(N880,'P1 Intra-Europees'!$A$15:$H$25,7,0),0)*X880</f>
        <v>0</v>
      </c>
      <c r="Z880" s="161">
        <f t="shared" si="371"/>
        <v>0</v>
      </c>
      <c r="AA880" s="162">
        <f>IFERROR(VLOOKUP(N880,'P1 Intra-Europees'!$A$15:$H$25,8,0),0)*Z880</f>
        <v>0</v>
      </c>
      <c r="AB880" s="163">
        <f t="shared" si="372"/>
        <v>0</v>
      </c>
      <c r="AC880" s="157" t="str">
        <f>VLOOKUP(B880,'P2 Origin'!$C$21:$O$176,13,0)</f>
        <v>USD</v>
      </c>
      <c r="AD880" s="164">
        <f t="shared" si="373"/>
        <v>0</v>
      </c>
      <c r="AE880" s="165">
        <f>IF(AU880&gt;0.1,VLOOKUP(B880,'P2 Origin'!$C$21:$M$176,3,0)*H880,0)</f>
        <v>0</v>
      </c>
      <c r="AF880" s="166">
        <f t="shared" si="374"/>
        <v>0</v>
      </c>
      <c r="AG880" s="165">
        <f>(VLOOKUP(B880,'P2 Origin'!$C$21:$M$176,4,0))*AF880</f>
        <v>0</v>
      </c>
      <c r="AH880" s="166">
        <f t="shared" si="375"/>
        <v>0</v>
      </c>
      <c r="AI880" s="165">
        <f>(VLOOKUP(B880,'P2 Origin'!$C$21:$M$176,5,0))*AH880</f>
        <v>0</v>
      </c>
      <c r="AJ880" s="166">
        <f t="shared" si="391"/>
        <v>18</v>
      </c>
      <c r="AK880" s="165">
        <f>(VLOOKUP(B880,'P2 Origin'!$C$21:$M$176,6,0))*AJ880</f>
        <v>0</v>
      </c>
      <c r="AL880" s="166">
        <f t="shared" si="376"/>
        <v>0</v>
      </c>
      <c r="AM880" s="165">
        <f>(VLOOKUP($B880,'P2 Origin'!$C$21:$M$176,7,0))*AL880</f>
        <v>0</v>
      </c>
      <c r="AN880" s="166">
        <f t="shared" si="377"/>
        <v>0</v>
      </c>
      <c r="AO880" s="165">
        <f>(VLOOKUP($B880,'P2 Origin'!$C$21:$M$176,8,0))*AN880</f>
        <v>0</v>
      </c>
      <c r="AP880" s="166">
        <f t="shared" si="378"/>
        <v>0</v>
      </c>
      <c r="AQ880" s="165">
        <f>(VLOOKUP($B880,'P2 Origin'!$C$21:$M$176,9,0))*AP880</f>
        <v>0</v>
      </c>
      <c r="AR880" s="155">
        <f t="shared" si="379"/>
        <v>1</v>
      </c>
      <c r="AS880" s="164">
        <f>(VLOOKUP(B880,'P2 Origin'!$C$21:$M$176,10,0))*K880</f>
        <v>0</v>
      </c>
      <c r="AT880" s="164">
        <f>(VLOOKUP(B880,'P2 Origin'!$C$21:$M$176,11,0))*J880</f>
        <v>0</v>
      </c>
      <c r="AU880" s="167">
        <v>18</v>
      </c>
      <c r="AV880" s="168">
        <v>18</v>
      </c>
      <c r="AW880" s="169">
        <v>0</v>
      </c>
      <c r="AX880" s="170">
        <f>IF(AU880&gt;=0.1,'P3 Bureaumarge zee- en luchtvr.'!$D$12,0)</f>
        <v>0</v>
      </c>
      <c r="AY880" s="163">
        <f t="shared" si="380"/>
        <v>0</v>
      </c>
      <c r="AZ880" s="157" t="str">
        <f>VLOOKUP(D880,'P4 Destination'!$C$21:$O$176,13,0)</f>
        <v>EUR</v>
      </c>
      <c r="BA880" s="164">
        <f t="shared" si="381"/>
        <v>0</v>
      </c>
      <c r="BB880" s="171">
        <f>IF(AU880&gt;0.1,(VLOOKUP(D880,'P4 Destination'!$C$21:$M$176,3,0))*I880,0)</f>
        <v>0</v>
      </c>
      <c r="BC880" s="172">
        <f t="shared" si="382"/>
        <v>0</v>
      </c>
      <c r="BD880" s="171">
        <f>(VLOOKUP($D880,'P4 Destination'!$C$21:$M$176,4,0))*BC880</f>
        <v>0</v>
      </c>
      <c r="BE880" s="172">
        <f t="shared" si="383"/>
        <v>0</v>
      </c>
      <c r="BF880" s="171">
        <f>(VLOOKUP($D880,'P4 Destination'!$C$21:$M$176,5,0))*BE880</f>
        <v>0</v>
      </c>
      <c r="BG880" s="172">
        <f t="shared" si="384"/>
        <v>18</v>
      </c>
      <c r="BH880" s="171">
        <f>(VLOOKUP($D880,'P4 Destination'!$C$21:$M$176,6,0))*BG880</f>
        <v>0</v>
      </c>
      <c r="BI880" s="172">
        <f t="shared" si="385"/>
        <v>0</v>
      </c>
      <c r="BJ880" s="171">
        <f>(VLOOKUP($D880,'P4 Destination'!$C$21:$M$176,7,0))*BI880</f>
        <v>0</v>
      </c>
      <c r="BK880" s="172">
        <f t="shared" si="386"/>
        <v>0</v>
      </c>
      <c r="BL880" s="171">
        <f>(VLOOKUP($D880,'P4 Destination'!$C$21:$M$176,8,0))*BK880</f>
        <v>0</v>
      </c>
      <c r="BM880" s="172">
        <f t="shared" si="387"/>
        <v>0</v>
      </c>
      <c r="BN880" s="171">
        <f>(VLOOKUP($D880,'P4 Destination'!$C$21:$M$176,9,0))*BM880</f>
        <v>0</v>
      </c>
      <c r="BO880" s="154">
        <f t="shared" si="388"/>
        <v>1</v>
      </c>
      <c r="BP880" s="171">
        <f>(VLOOKUP(D880,'P4 Destination'!$C$21:$M$176,10,0))*K880</f>
        <v>0</v>
      </c>
      <c r="BQ880" s="171">
        <f>(VLOOKUP(D880,'P4 Destination'!$C$21:$M$176,11,0))*J880</f>
        <v>0</v>
      </c>
      <c r="BR880" s="173">
        <f t="shared" si="389"/>
        <v>0</v>
      </c>
      <c r="BS880" s="173">
        <f>(AV880*2500)*'P6 Verzekering'!$E$11</f>
        <v>0</v>
      </c>
      <c r="BT880" s="173">
        <f>(AW880*2500)*'P6 Verzekering'!$E$12</f>
        <v>0</v>
      </c>
      <c r="BU880" s="173">
        <f>(L880*2500)*'P6 Verzekering'!$E$13</f>
        <v>0</v>
      </c>
      <c r="BV880" s="173">
        <f t="shared" si="390"/>
        <v>0</v>
      </c>
      <c r="BW880"/>
      <c r="BX880"/>
    </row>
    <row r="881" spans="1:76">
      <c r="A881" s="152" t="s">
        <v>2744</v>
      </c>
      <c r="B881" s="152" t="s">
        <v>416</v>
      </c>
      <c r="C881" s="152" t="s">
        <v>415</v>
      </c>
      <c r="D881" s="152" t="s">
        <v>219</v>
      </c>
      <c r="E881" s="152" t="s">
        <v>219</v>
      </c>
      <c r="F881" s="153">
        <f t="shared" si="364"/>
        <v>18</v>
      </c>
      <c r="G881" s="154">
        <v>1</v>
      </c>
      <c r="H881" s="154">
        <f>IFERROR(VLOOKUP(B881,'P2 Origin'!$C$21:$Q$176,15,FALSE),0)</f>
        <v>0</v>
      </c>
      <c r="I881" s="154">
        <f>IFERROR(VLOOKUP(D881,'P4 Destination'!$C$21:$Q$176,15,FALSE),0)</f>
        <v>0</v>
      </c>
      <c r="J881" s="155">
        <v>1</v>
      </c>
      <c r="K881" s="155"/>
      <c r="L881" s="156">
        <v>0</v>
      </c>
      <c r="M881" s="155">
        <v>0</v>
      </c>
      <c r="N881" s="155">
        <v>0</v>
      </c>
      <c r="O881" s="157">
        <f t="shared" si="365"/>
        <v>0</v>
      </c>
      <c r="P881" s="158">
        <f t="shared" si="366"/>
        <v>0</v>
      </c>
      <c r="Q881" s="159">
        <f>IFERROR(VLOOKUP(N881,'P1 Intra-Europees'!$A$15:$H$25,3,0),0)*P881</f>
        <v>0</v>
      </c>
      <c r="R881" s="160">
        <f t="shared" si="367"/>
        <v>0</v>
      </c>
      <c r="S881" s="159">
        <f>IFERROR(VLOOKUP(N881,'P1 Intra-Europees'!$A$15:$H$25,4,0),0)*R881</f>
        <v>0</v>
      </c>
      <c r="T881" s="160">
        <f t="shared" si="368"/>
        <v>0</v>
      </c>
      <c r="U881" s="159">
        <f>IFERROR(VLOOKUP(N881,'P1 Intra-Europees'!$A$15:$H$25,5,0),0)*T881</f>
        <v>0</v>
      </c>
      <c r="V881" s="160">
        <f t="shared" si="369"/>
        <v>0</v>
      </c>
      <c r="W881" s="159">
        <f>IFERROR(VLOOKUP(N881,'P1 Intra-Europees'!$A$15:$H$25,6,0),0)*V881</f>
        <v>0</v>
      </c>
      <c r="X881" s="160">
        <f t="shared" si="370"/>
        <v>0</v>
      </c>
      <c r="Y881" s="159">
        <f>IFERROR(VLOOKUP(N881,'P1 Intra-Europees'!$A$15:$H$25,7,0),0)*X881</f>
        <v>0</v>
      </c>
      <c r="Z881" s="161">
        <f t="shared" si="371"/>
        <v>0</v>
      </c>
      <c r="AA881" s="162">
        <f>IFERROR(VLOOKUP(N881,'P1 Intra-Europees'!$A$15:$H$25,8,0),0)*Z881</f>
        <v>0</v>
      </c>
      <c r="AB881" s="163">
        <f t="shared" si="372"/>
        <v>0</v>
      </c>
      <c r="AC881" s="157" t="str">
        <f>VLOOKUP(B881,'P2 Origin'!$C$21:$O$176,13,0)</f>
        <v>USD</v>
      </c>
      <c r="AD881" s="164">
        <f t="shared" si="373"/>
        <v>0</v>
      </c>
      <c r="AE881" s="165">
        <f>IF(AU881&gt;0.1,VLOOKUP(B881,'P2 Origin'!$C$21:$M$176,3,0)*H881,0)</f>
        <v>0</v>
      </c>
      <c r="AF881" s="166">
        <f t="shared" si="374"/>
        <v>0</v>
      </c>
      <c r="AG881" s="165">
        <f>(VLOOKUP(B881,'P2 Origin'!$C$21:$M$176,4,0))*AF881</f>
        <v>0</v>
      </c>
      <c r="AH881" s="166">
        <f t="shared" si="375"/>
        <v>0</v>
      </c>
      <c r="AI881" s="165">
        <f>(VLOOKUP(B881,'P2 Origin'!$C$21:$M$176,5,0))*AH881</f>
        <v>0</v>
      </c>
      <c r="AJ881" s="166">
        <f t="shared" si="391"/>
        <v>18</v>
      </c>
      <c r="AK881" s="165">
        <f>(VLOOKUP(B881,'P2 Origin'!$C$21:$M$176,6,0))*AJ881</f>
        <v>0</v>
      </c>
      <c r="AL881" s="166">
        <f t="shared" si="376"/>
        <v>0</v>
      </c>
      <c r="AM881" s="165">
        <f>(VLOOKUP($B881,'P2 Origin'!$C$21:$M$176,7,0))*AL881</f>
        <v>0</v>
      </c>
      <c r="AN881" s="166">
        <f t="shared" si="377"/>
        <v>0</v>
      </c>
      <c r="AO881" s="165">
        <f>(VLOOKUP($B881,'P2 Origin'!$C$21:$M$176,8,0))*AN881</f>
        <v>0</v>
      </c>
      <c r="AP881" s="166">
        <f t="shared" si="378"/>
        <v>0</v>
      </c>
      <c r="AQ881" s="165">
        <f>(VLOOKUP($B881,'P2 Origin'!$C$21:$M$176,9,0))*AP881</f>
        <v>0</v>
      </c>
      <c r="AR881" s="155">
        <f t="shared" si="379"/>
        <v>1</v>
      </c>
      <c r="AS881" s="164">
        <f>(VLOOKUP(B881,'P2 Origin'!$C$21:$M$176,10,0))*K881</f>
        <v>0</v>
      </c>
      <c r="AT881" s="164">
        <f>(VLOOKUP(B881,'P2 Origin'!$C$21:$M$176,11,0))*J881</f>
        <v>0</v>
      </c>
      <c r="AU881" s="167">
        <v>18</v>
      </c>
      <c r="AV881" s="168">
        <v>18</v>
      </c>
      <c r="AW881" s="169">
        <v>0</v>
      </c>
      <c r="AX881" s="170">
        <f>IF(AU881&gt;=0.1,'P3 Bureaumarge zee- en luchtvr.'!$D$12,0)</f>
        <v>0</v>
      </c>
      <c r="AY881" s="163">
        <f t="shared" si="380"/>
        <v>0</v>
      </c>
      <c r="AZ881" s="157" t="str">
        <f>VLOOKUP(D881,'P4 Destination'!$C$21:$O$176,13,0)</f>
        <v>EUR</v>
      </c>
      <c r="BA881" s="164">
        <f t="shared" si="381"/>
        <v>0</v>
      </c>
      <c r="BB881" s="171">
        <f>IF(AU881&gt;0.1,(VLOOKUP(D881,'P4 Destination'!$C$21:$M$176,3,0))*I881,0)</f>
        <v>0</v>
      </c>
      <c r="BC881" s="172">
        <f t="shared" si="382"/>
        <v>0</v>
      </c>
      <c r="BD881" s="171">
        <f>(VLOOKUP($D881,'P4 Destination'!$C$21:$M$176,4,0))*BC881</f>
        <v>0</v>
      </c>
      <c r="BE881" s="172">
        <f t="shared" si="383"/>
        <v>0</v>
      </c>
      <c r="BF881" s="171">
        <f>(VLOOKUP($D881,'P4 Destination'!$C$21:$M$176,5,0))*BE881</f>
        <v>0</v>
      </c>
      <c r="BG881" s="172">
        <f t="shared" si="384"/>
        <v>18</v>
      </c>
      <c r="BH881" s="171">
        <f>(VLOOKUP($D881,'P4 Destination'!$C$21:$M$176,6,0))*BG881</f>
        <v>0</v>
      </c>
      <c r="BI881" s="172">
        <f t="shared" si="385"/>
        <v>0</v>
      </c>
      <c r="BJ881" s="171">
        <f>(VLOOKUP($D881,'P4 Destination'!$C$21:$M$176,7,0))*BI881</f>
        <v>0</v>
      </c>
      <c r="BK881" s="172">
        <f t="shared" si="386"/>
        <v>0</v>
      </c>
      <c r="BL881" s="171">
        <f>(VLOOKUP($D881,'P4 Destination'!$C$21:$M$176,8,0))*BK881</f>
        <v>0</v>
      </c>
      <c r="BM881" s="172">
        <f t="shared" si="387"/>
        <v>0</v>
      </c>
      <c r="BN881" s="171">
        <f>(VLOOKUP($D881,'P4 Destination'!$C$21:$M$176,9,0))*BM881</f>
        <v>0</v>
      </c>
      <c r="BO881" s="154">
        <f t="shared" si="388"/>
        <v>1</v>
      </c>
      <c r="BP881" s="171">
        <f>(VLOOKUP(D881,'P4 Destination'!$C$21:$M$176,10,0))*K881</f>
        <v>0</v>
      </c>
      <c r="BQ881" s="171">
        <f>(VLOOKUP(D881,'P4 Destination'!$C$21:$M$176,11,0))*J881</f>
        <v>0</v>
      </c>
      <c r="BR881" s="173">
        <f t="shared" si="389"/>
        <v>0</v>
      </c>
      <c r="BS881" s="173">
        <f>(AV881*2500)*'P6 Verzekering'!$E$11</f>
        <v>0</v>
      </c>
      <c r="BT881" s="173">
        <f>(AW881*2500)*'P6 Verzekering'!$E$12</f>
        <v>0</v>
      </c>
      <c r="BU881" s="173">
        <f>(L881*2500)*'P6 Verzekering'!$E$13</f>
        <v>0</v>
      </c>
      <c r="BV881" s="173">
        <f t="shared" si="390"/>
        <v>0</v>
      </c>
      <c r="BW881"/>
      <c r="BX881"/>
    </row>
    <row r="882" spans="1:76">
      <c r="A882" s="152" t="s">
        <v>2746</v>
      </c>
      <c r="B882" s="152" t="s">
        <v>416</v>
      </c>
      <c r="C882" s="152" t="s">
        <v>415</v>
      </c>
      <c r="D882" s="152" t="s">
        <v>219</v>
      </c>
      <c r="E882" s="152" t="s">
        <v>219</v>
      </c>
      <c r="F882" s="153">
        <f t="shared" si="364"/>
        <v>19</v>
      </c>
      <c r="G882" s="154">
        <v>1</v>
      </c>
      <c r="H882" s="154">
        <f>IFERROR(VLOOKUP(B882,'P2 Origin'!$C$21:$Q$176,15,FALSE),0)</f>
        <v>0</v>
      </c>
      <c r="I882" s="154">
        <f>IFERROR(VLOOKUP(D882,'P4 Destination'!$C$21:$Q$176,15,FALSE),0)</f>
        <v>0</v>
      </c>
      <c r="J882" s="155"/>
      <c r="K882" s="155">
        <v>1</v>
      </c>
      <c r="L882" s="156">
        <v>0</v>
      </c>
      <c r="M882" s="155">
        <v>0</v>
      </c>
      <c r="N882" s="155">
        <v>0</v>
      </c>
      <c r="O882" s="157">
        <f t="shared" si="365"/>
        <v>0</v>
      </c>
      <c r="P882" s="158">
        <f t="shared" si="366"/>
        <v>0</v>
      </c>
      <c r="Q882" s="159">
        <f>IFERROR(VLOOKUP(N882,'P1 Intra-Europees'!$A$15:$H$25,3,0),0)*P882</f>
        <v>0</v>
      </c>
      <c r="R882" s="160">
        <f t="shared" si="367"/>
        <v>0</v>
      </c>
      <c r="S882" s="159">
        <f>IFERROR(VLOOKUP(N882,'P1 Intra-Europees'!$A$15:$H$25,4,0),0)*R882</f>
        <v>0</v>
      </c>
      <c r="T882" s="160">
        <f t="shared" si="368"/>
        <v>0</v>
      </c>
      <c r="U882" s="159">
        <f>IFERROR(VLOOKUP(N882,'P1 Intra-Europees'!$A$15:$H$25,5,0),0)*T882</f>
        <v>0</v>
      </c>
      <c r="V882" s="160">
        <f t="shared" si="369"/>
        <v>0</v>
      </c>
      <c r="W882" s="159">
        <f>IFERROR(VLOOKUP(N882,'P1 Intra-Europees'!$A$15:$H$25,6,0),0)*V882</f>
        <v>0</v>
      </c>
      <c r="X882" s="160">
        <f t="shared" si="370"/>
        <v>0</v>
      </c>
      <c r="Y882" s="159">
        <f>IFERROR(VLOOKUP(N882,'P1 Intra-Europees'!$A$15:$H$25,7,0),0)*X882</f>
        <v>0</v>
      </c>
      <c r="Z882" s="161">
        <f t="shared" si="371"/>
        <v>0</v>
      </c>
      <c r="AA882" s="162">
        <f>IFERROR(VLOOKUP(N882,'P1 Intra-Europees'!$A$15:$H$25,8,0),0)*Z882</f>
        <v>0</v>
      </c>
      <c r="AB882" s="163">
        <f t="shared" si="372"/>
        <v>0</v>
      </c>
      <c r="AC882" s="157" t="str">
        <f>VLOOKUP(B882,'P2 Origin'!$C$21:$O$176,13,0)</f>
        <v>USD</v>
      </c>
      <c r="AD882" s="164">
        <f t="shared" si="373"/>
        <v>0</v>
      </c>
      <c r="AE882" s="165">
        <f>IF(AU882&gt;0.1,VLOOKUP(B882,'P2 Origin'!$C$21:$M$176,3,0)*H882,0)</f>
        <v>0</v>
      </c>
      <c r="AF882" s="166">
        <f t="shared" si="374"/>
        <v>0</v>
      </c>
      <c r="AG882" s="165">
        <f>(VLOOKUP(B882,'P2 Origin'!$C$21:$M$176,4,0))*AF882</f>
        <v>0</v>
      </c>
      <c r="AH882" s="166">
        <f t="shared" si="375"/>
        <v>0</v>
      </c>
      <c r="AI882" s="165">
        <f>(VLOOKUP(B882,'P2 Origin'!$C$21:$M$176,5,0))*AH882</f>
        <v>0</v>
      </c>
      <c r="AJ882" s="166">
        <f t="shared" si="391"/>
        <v>19</v>
      </c>
      <c r="AK882" s="165">
        <f>(VLOOKUP(B882,'P2 Origin'!$C$21:$M$176,6,0))*AJ882</f>
        <v>0</v>
      </c>
      <c r="AL882" s="166">
        <f t="shared" si="376"/>
        <v>0</v>
      </c>
      <c r="AM882" s="165">
        <f>(VLOOKUP($B882,'P2 Origin'!$C$21:$M$176,7,0))*AL882</f>
        <v>0</v>
      </c>
      <c r="AN882" s="166">
        <f t="shared" si="377"/>
        <v>0</v>
      </c>
      <c r="AO882" s="165">
        <f>(VLOOKUP($B882,'P2 Origin'!$C$21:$M$176,8,0))*AN882</f>
        <v>0</v>
      </c>
      <c r="AP882" s="166">
        <f t="shared" si="378"/>
        <v>0</v>
      </c>
      <c r="AQ882" s="165">
        <f>(VLOOKUP($B882,'P2 Origin'!$C$21:$M$176,9,0))*AP882</f>
        <v>0</v>
      </c>
      <c r="AR882" s="155">
        <f t="shared" si="379"/>
        <v>1</v>
      </c>
      <c r="AS882" s="164">
        <f>(VLOOKUP(B882,'P2 Origin'!$C$21:$M$176,10,0))*K882</f>
        <v>0</v>
      </c>
      <c r="AT882" s="164">
        <f>(VLOOKUP(B882,'P2 Origin'!$C$21:$M$176,11,0))*J882</f>
        <v>0</v>
      </c>
      <c r="AU882" s="167">
        <v>19</v>
      </c>
      <c r="AV882" s="168">
        <v>19</v>
      </c>
      <c r="AW882" s="169">
        <v>0</v>
      </c>
      <c r="AX882" s="170">
        <f>IF(AU882&gt;=0.1,'P3 Bureaumarge zee- en luchtvr.'!$D$12,0)</f>
        <v>0</v>
      </c>
      <c r="AY882" s="163">
        <f t="shared" si="380"/>
        <v>0</v>
      </c>
      <c r="AZ882" s="157" t="str">
        <f>VLOOKUP(D882,'P4 Destination'!$C$21:$O$176,13,0)</f>
        <v>EUR</v>
      </c>
      <c r="BA882" s="164">
        <f t="shared" si="381"/>
        <v>0</v>
      </c>
      <c r="BB882" s="171">
        <f>IF(AU882&gt;0.1,(VLOOKUP(D882,'P4 Destination'!$C$21:$M$176,3,0))*I882,0)</f>
        <v>0</v>
      </c>
      <c r="BC882" s="172">
        <f t="shared" si="382"/>
        <v>0</v>
      </c>
      <c r="BD882" s="171">
        <f>(VLOOKUP($D882,'P4 Destination'!$C$21:$M$176,4,0))*BC882</f>
        <v>0</v>
      </c>
      <c r="BE882" s="172">
        <f t="shared" si="383"/>
        <v>0</v>
      </c>
      <c r="BF882" s="171">
        <f>(VLOOKUP($D882,'P4 Destination'!$C$21:$M$176,5,0))*BE882</f>
        <v>0</v>
      </c>
      <c r="BG882" s="172">
        <f t="shared" si="384"/>
        <v>19</v>
      </c>
      <c r="BH882" s="171">
        <f>(VLOOKUP($D882,'P4 Destination'!$C$21:$M$176,6,0))*BG882</f>
        <v>0</v>
      </c>
      <c r="BI882" s="172">
        <f t="shared" si="385"/>
        <v>0</v>
      </c>
      <c r="BJ882" s="171">
        <f>(VLOOKUP($D882,'P4 Destination'!$C$21:$M$176,7,0))*BI882</f>
        <v>0</v>
      </c>
      <c r="BK882" s="172">
        <f t="shared" si="386"/>
        <v>0</v>
      </c>
      <c r="BL882" s="171">
        <f>(VLOOKUP($D882,'P4 Destination'!$C$21:$M$176,8,0))*BK882</f>
        <v>0</v>
      </c>
      <c r="BM882" s="172">
        <f t="shared" si="387"/>
        <v>0</v>
      </c>
      <c r="BN882" s="171">
        <f>(VLOOKUP($D882,'P4 Destination'!$C$21:$M$176,9,0))*BM882</f>
        <v>0</v>
      </c>
      <c r="BO882" s="154">
        <f t="shared" si="388"/>
        <v>1</v>
      </c>
      <c r="BP882" s="171">
        <f>(VLOOKUP(D882,'P4 Destination'!$C$21:$M$176,10,0))*K882</f>
        <v>0</v>
      </c>
      <c r="BQ882" s="171">
        <f>(VLOOKUP(D882,'P4 Destination'!$C$21:$M$176,11,0))*J882</f>
        <v>0</v>
      </c>
      <c r="BR882" s="173">
        <f t="shared" si="389"/>
        <v>0</v>
      </c>
      <c r="BS882" s="173">
        <f>(AV882*2500)*'P6 Verzekering'!$E$11</f>
        <v>0</v>
      </c>
      <c r="BT882" s="173">
        <f>(AW882*2500)*'P6 Verzekering'!$E$12</f>
        <v>0</v>
      </c>
      <c r="BU882" s="173">
        <f>(L882*2500)*'P6 Verzekering'!$E$13</f>
        <v>0</v>
      </c>
      <c r="BV882" s="173">
        <f t="shared" si="390"/>
        <v>0</v>
      </c>
      <c r="BW882"/>
      <c r="BX882"/>
    </row>
    <row r="883" spans="1:76">
      <c r="A883" s="152" t="s">
        <v>2747</v>
      </c>
      <c r="B883" s="152" t="s">
        <v>416</v>
      </c>
      <c r="C883" s="152" t="s">
        <v>415</v>
      </c>
      <c r="D883" s="152" t="s">
        <v>219</v>
      </c>
      <c r="E883" s="152" t="s">
        <v>219</v>
      </c>
      <c r="F883" s="153">
        <f t="shared" si="364"/>
        <v>10</v>
      </c>
      <c r="G883" s="154">
        <v>1</v>
      </c>
      <c r="H883" s="154">
        <f>IFERROR(VLOOKUP(B883,'P2 Origin'!$C$21:$Q$176,15,FALSE),0)</f>
        <v>0</v>
      </c>
      <c r="I883" s="154">
        <f>IFERROR(VLOOKUP(D883,'P4 Destination'!$C$21:$Q$176,15,FALSE),0)</f>
        <v>0</v>
      </c>
      <c r="J883" s="155">
        <v>1</v>
      </c>
      <c r="K883" s="155"/>
      <c r="L883" s="156">
        <v>0</v>
      </c>
      <c r="M883" s="155">
        <v>0</v>
      </c>
      <c r="N883" s="155">
        <v>0</v>
      </c>
      <c r="O883" s="157">
        <f t="shared" si="365"/>
        <v>0</v>
      </c>
      <c r="P883" s="158">
        <f t="shared" si="366"/>
        <v>0</v>
      </c>
      <c r="Q883" s="159">
        <f>IFERROR(VLOOKUP(N883,'P1 Intra-Europees'!$A$15:$H$25,3,0),0)*P883</f>
        <v>0</v>
      </c>
      <c r="R883" s="160">
        <f t="shared" si="367"/>
        <v>0</v>
      </c>
      <c r="S883" s="159">
        <f>IFERROR(VLOOKUP(N883,'P1 Intra-Europees'!$A$15:$H$25,4,0),0)*R883</f>
        <v>0</v>
      </c>
      <c r="T883" s="160">
        <f t="shared" si="368"/>
        <v>0</v>
      </c>
      <c r="U883" s="159">
        <f>IFERROR(VLOOKUP(N883,'P1 Intra-Europees'!$A$15:$H$25,5,0),0)*T883</f>
        <v>0</v>
      </c>
      <c r="V883" s="160">
        <f t="shared" si="369"/>
        <v>0</v>
      </c>
      <c r="W883" s="159">
        <f>IFERROR(VLOOKUP(N883,'P1 Intra-Europees'!$A$15:$H$25,6,0),0)*V883</f>
        <v>0</v>
      </c>
      <c r="X883" s="160">
        <f t="shared" si="370"/>
        <v>0</v>
      </c>
      <c r="Y883" s="159">
        <f>IFERROR(VLOOKUP(N883,'P1 Intra-Europees'!$A$15:$H$25,7,0),0)*X883</f>
        <v>0</v>
      </c>
      <c r="Z883" s="161">
        <f t="shared" si="371"/>
        <v>0</v>
      </c>
      <c r="AA883" s="162">
        <f>IFERROR(VLOOKUP(N883,'P1 Intra-Europees'!$A$15:$H$25,8,0),0)*Z883</f>
        <v>0</v>
      </c>
      <c r="AB883" s="163">
        <f t="shared" si="372"/>
        <v>0</v>
      </c>
      <c r="AC883" s="157" t="str">
        <f>VLOOKUP(B883,'P2 Origin'!$C$21:$O$176,13,0)</f>
        <v>USD</v>
      </c>
      <c r="AD883" s="164">
        <f t="shared" si="373"/>
        <v>0</v>
      </c>
      <c r="AE883" s="165">
        <f>IF(AU883&gt;0.1,VLOOKUP(B883,'P2 Origin'!$C$21:$M$176,3,0)*H883,0)</f>
        <v>0</v>
      </c>
      <c r="AF883" s="166">
        <f t="shared" si="374"/>
        <v>0</v>
      </c>
      <c r="AG883" s="165">
        <f>(VLOOKUP(B883,'P2 Origin'!$C$21:$M$176,4,0))*AF883</f>
        <v>0</v>
      </c>
      <c r="AH883" s="166">
        <f t="shared" si="375"/>
        <v>10</v>
      </c>
      <c r="AI883" s="165">
        <f>(VLOOKUP(B883,'P2 Origin'!$C$21:$M$176,5,0))*AH883</f>
        <v>0</v>
      </c>
      <c r="AJ883" s="166">
        <f t="shared" si="391"/>
        <v>0</v>
      </c>
      <c r="AK883" s="165">
        <f>(VLOOKUP(B883,'P2 Origin'!$C$21:$M$176,6,0))*AJ883</f>
        <v>0</v>
      </c>
      <c r="AL883" s="166">
        <f t="shared" si="376"/>
        <v>0</v>
      </c>
      <c r="AM883" s="165">
        <f>(VLOOKUP($B883,'P2 Origin'!$C$21:$M$176,7,0))*AL883</f>
        <v>0</v>
      </c>
      <c r="AN883" s="166">
        <f t="shared" si="377"/>
        <v>0</v>
      </c>
      <c r="AO883" s="165">
        <f>(VLOOKUP($B883,'P2 Origin'!$C$21:$M$176,8,0))*AN883</f>
        <v>0</v>
      </c>
      <c r="AP883" s="166">
        <f t="shared" si="378"/>
        <v>0</v>
      </c>
      <c r="AQ883" s="165">
        <f>(VLOOKUP($B883,'P2 Origin'!$C$21:$M$176,9,0))*AP883</f>
        <v>0</v>
      </c>
      <c r="AR883" s="155">
        <f t="shared" si="379"/>
        <v>1</v>
      </c>
      <c r="AS883" s="164">
        <f>(VLOOKUP(B883,'P2 Origin'!$C$21:$M$176,10,0))*K883</f>
        <v>0</v>
      </c>
      <c r="AT883" s="164">
        <f>(VLOOKUP(B883,'P2 Origin'!$C$21:$M$176,11,0))*J883</f>
        <v>0</v>
      </c>
      <c r="AU883" s="167">
        <v>10</v>
      </c>
      <c r="AV883" s="168">
        <v>10</v>
      </c>
      <c r="AW883" s="169">
        <v>0</v>
      </c>
      <c r="AX883" s="170">
        <f>IF(AU883&gt;=0.1,'P3 Bureaumarge zee- en luchtvr.'!$D$12,0)</f>
        <v>0</v>
      </c>
      <c r="AY883" s="163">
        <f t="shared" si="380"/>
        <v>0</v>
      </c>
      <c r="AZ883" s="157" t="str">
        <f>VLOOKUP(D883,'P4 Destination'!$C$21:$O$176,13,0)</f>
        <v>EUR</v>
      </c>
      <c r="BA883" s="164">
        <f t="shared" si="381"/>
        <v>0</v>
      </c>
      <c r="BB883" s="171">
        <f>IF(AU883&gt;0.1,(VLOOKUP(D883,'P4 Destination'!$C$21:$M$176,3,0))*I883,0)</f>
        <v>0</v>
      </c>
      <c r="BC883" s="172">
        <f t="shared" si="382"/>
        <v>0</v>
      </c>
      <c r="BD883" s="171">
        <f>(VLOOKUP($D883,'P4 Destination'!$C$21:$M$176,4,0))*BC883</f>
        <v>0</v>
      </c>
      <c r="BE883" s="172">
        <f t="shared" si="383"/>
        <v>10</v>
      </c>
      <c r="BF883" s="171">
        <f>(VLOOKUP($D883,'P4 Destination'!$C$21:$M$176,5,0))*BE883</f>
        <v>0</v>
      </c>
      <c r="BG883" s="172">
        <f t="shared" si="384"/>
        <v>0</v>
      </c>
      <c r="BH883" s="171">
        <f>(VLOOKUP($D883,'P4 Destination'!$C$21:$M$176,6,0))*BG883</f>
        <v>0</v>
      </c>
      <c r="BI883" s="172">
        <f t="shared" si="385"/>
        <v>0</v>
      </c>
      <c r="BJ883" s="171">
        <f>(VLOOKUP($D883,'P4 Destination'!$C$21:$M$176,7,0))*BI883</f>
        <v>0</v>
      </c>
      <c r="BK883" s="172">
        <f t="shared" si="386"/>
        <v>0</v>
      </c>
      <c r="BL883" s="171">
        <f>(VLOOKUP($D883,'P4 Destination'!$C$21:$M$176,8,0))*BK883</f>
        <v>0</v>
      </c>
      <c r="BM883" s="172">
        <f t="shared" si="387"/>
        <v>0</v>
      </c>
      <c r="BN883" s="171">
        <f>(VLOOKUP($D883,'P4 Destination'!$C$21:$M$176,9,0))*BM883</f>
        <v>0</v>
      </c>
      <c r="BO883" s="154">
        <f t="shared" si="388"/>
        <v>1</v>
      </c>
      <c r="BP883" s="171">
        <f>(VLOOKUP(D883,'P4 Destination'!$C$21:$M$176,10,0))*K883</f>
        <v>0</v>
      </c>
      <c r="BQ883" s="171">
        <f>(VLOOKUP(D883,'P4 Destination'!$C$21:$M$176,11,0))*J883</f>
        <v>0</v>
      </c>
      <c r="BR883" s="173">
        <f t="shared" si="389"/>
        <v>0</v>
      </c>
      <c r="BS883" s="173">
        <f>(AV883*2500)*'P6 Verzekering'!$E$11</f>
        <v>0</v>
      </c>
      <c r="BT883" s="173">
        <f>(AW883*2500)*'P6 Verzekering'!$E$12</f>
        <v>0</v>
      </c>
      <c r="BU883" s="173">
        <f>(L883*2500)*'P6 Verzekering'!$E$13</f>
        <v>0</v>
      </c>
      <c r="BV883" s="173">
        <f t="shared" si="390"/>
        <v>0</v>
      </c>
      <c r="BW883"/>
      <c r="BX883"/>
    </row>
    <row r="884" spans="1:76">
      <c r="A884" s="152" t="s">
        <v>2748</v>
      </c>
      <c r="B884" s="152" t="s">
        <v>416</v>
      </c>
      <c r="C884" s="152" t="s">
        <v>415</v>
      </c>
      <c r="D884" s="152" t="s">
        <v>219</v>
      </c>
      <c r="E884" s="152" t="s">
        <v>219</v>
      </c>
      <c r="F884" s="153">
        <f t="shared" si="364"/>
        <v>10</v>
      </c>
      <c r="G884" s="154">
        <v>1</v>
      </c>
      <c r="H884" s="154">
        <f>IFERROR(VLOOKUP(B884,'P2 Origin'!$C$21:$Q$176,15,FALSE),0)</f>
        <v>0</v>
      </c>
      <c r="I884" s="154">
        <f>IFERROR(VLOOKUP(D884,'P4 Destination'!$C$21:$Q$176,15,FALSE),0)</f>
        <v>0</v>
      </c>
      <c r="J884" s="155">
        <v>1</v>
      </c>
      <c r="K884" s="155"/>
      <c r="L884" s="156">
        <v>0</v>
      </c>
      <c r="M884" s="155">
        <v>0</v>
      </c>
      <c r="N884" s="155">
        <v>0</v>
      </c>
      <c r="O884" s="157">
        <f t="shared" si="365"/>
        <v>0</v>
      </c>
      <c r="P884" s="158">
        <f t="shared" si="366"/>
        <v>0</v>
      </c>
      <c r="Q884" s="159">
        <f>IFERROR(VLOOKUP(N884,'P1 Intra-Europees'!$A$15:$H$25,3,0),0)*P884</f>
        <v>0</v>
      </c>
      <c r="R884" s="160">
        <f t="shared" si="367"/>
        <v>0</v>
      </c>
      <c r="S884" s="159">
        <f>IFERROR(VLOOKUP(N884,'P1 Intra-Europees'!$A$15:$H$25,4,0),0)*R884</f>
        <v>0</v>
      </c>
      <c r="T884" s="160">
        <f t="shared" si="368"/>
        <v>0</v>
      </c>
      <c r="U884" s="159">
        <f>IFERROR(VLOOKUP(N884,'P1 Intra-Europees'!$A$15:$H$25,5,0),0)*T884</f>
        <v>0</v>
      </c>
      <c r="V884" s="160">
        <f t="shared" si="369"/>
        <v>0</v>
      </c>
      <c r="W884" s="159">
        <f>IFERROR(VLOOKUP(N884,'P1 Intra-Europees'!$A$15:$H$25,6,0),0)*V884</f>
        <v>0</v>
      </c>
      <c r="X884" s="160">
        <f t="shared" si="370"/>
        <v>0</v>
      </c>
      <c r="Y884" s="159">
        <f>IFERROR(VLOOKUP(N884,'P1 Intra-Europees'!$A$15:$H$25,7,0),0)*X884</f>
        <v>0</v>
      </c>
      <c r="Z884" s="161">
        <f t="shared" si="371"/>
        <v>0</v>
      </c>
      <c r="AA884" s="162">
        <f>IFERROR(VLOOKUP(N884,'P1 Intra-Europees'!$A$15:$H$25,8,0),0)*Z884</f>
        <v>0</v>
      </c>
      <c r="AB884" s="163">
        <f t="shared" si="372"/>
        <v>0</v>
      </c>
      <c r="AC884" s="157" t="str">
        <f>VLOOKUP(B884,'P2 Origin'!$C$21:$O$176,13,0)</f>
        <v>USD</v>
      </c>
      <c r="AD884" s="164">
        <f t="shared" si="373"/>
        <v>0</v>
      </c>
      <c r="AE884" s="165">
        <f>IF(AU884&gt;0.1,VLOOKUP(B884,'P2 Origin'!$C$21:$M$176,3,0)*H884,0)</f>
        <v>0</v>
      </c>
      <c r="AF884" s="166">
        <f t="shared" si="374"/>
        <v>0</v>
      </c>
      <c r="AG884" s="165">
        <f>(VLOOKUP(B884,'P2 Origin'!$C$21:$M$176,4,0))*AF884</f>
        <v>0</v>
      </c>
      <c r="AH884" s="166">
        <f t="shared" si="375"/>
        <v>10</v>
      </c>
      <c r="AI884" s="165">
        <f>(VLOOKUP(B884,'P2 Origin'!$C$21:$M$176,5,0))*AH884</f>
        <v>0</v>
      </c>
      <c r="AJ884" s="166">
        <f t="shared" si="391"/>
        <v>0</v>
      </c>
      <c r="AK884" s="165">
        <f>(VLOOKUP(B884,'P2 Origin'!$C$21:$M$176,6,0))*AJ884</f>
        <v>0</v>
      </c>
      <c r="AL884" s="166">
        <f t="shared" si="376"/>
        <v>0</v>
      </c>
      <c r="AM884" s="165">
        <f>(VLOOKUP($B884,'P2 Origin'!$C$21:$M$176,7,0))*AL884</f>
        <v>0</v>
      </c>
      <c r="AN884" s="166">
        <f t="shared" si="377"/>
        <v>0</v>
      </c>
      <c r="AO884" s="165">
        <f>(VLOOKUP($B884,'P2 Origin'!$C$21:$M$176,8,0))*AN884</f>
        <v>0</v>
      </c>
      <c r="AP884" s="166">
        <f t="shared" si="378"/>
        <v>0</v>
      </c>
      <c r="AQ884" s="165">
        <f>(VLOOKUP($B884,'P2 Origin'!$C$21:$M$176,9,0))*AP884</f>
        <v>0</v>
      </c>
      <c r="AR884" s="155">
        <f t="shared" si="379"/>
        <v>1</v>
      </c>
      <c r="AS884" s="164">
        <f>(VLOOKUP(B884,'P2 Origin'!$C$21:$M$176,10,0))*K884</f>
        <v>0</v>
      </c>
      <c r="AT884" s="164">
        <f>(VLOOKUP(B884,'P2 Origin'!$C$21:$M$176,11,0))*J884</f>
        <v>0</v>
      </c>
      <c r="AU884" s="167">
        <v>10</v>
      </c>
      <c r="AV884" s="168">
        <v>10</v>
      </c>
      <c r="AW884" s="169">
        <v>0</v>
      </c>
      <c r="AX884" s="170">
        <f>IF(AU884&gt;=0.1,'P3 Bureaumarge zee- en luchtvr.'!$D$12,0)</f>
        <v>0</v>
      </c>
      <c r="AY884" s="163">
        <f t="shared" si="380"/>
        <v>0</v>
      </c>
      <c r="AZ884" s="157" t="str">
        <f>VLOOKUP(D884,'P4 Destination'!$C$21:$O$176,13,0)</f>
        <v>EUR</v>
      </c>
      <c r="BA884" s="164">
        <f t="shared" si="381"/>
        <v>0</v>
      </c>
      <c r="BB884" s="171">
        <f>IF(AU884&gt;0.1,(VLOOKUP(D884,'P4 Destination'!$C$21:$M$176,3,0))*I884,0)</f>
        <v>0</v>
      </c>
      <c r="BC884" s="172">
        <f t="shared" si="382"/>
        <v>0</v>
      </c>
      <c r="BD884" s="171">
        <f>(VLOOKUP($D884,'P4 Destination'!$C$21:$M$176,4,0))*BC884</f>
        <v>0</v>
      </c>
      <c r="BE884" s="172">
        <f t="shared" si="383"/>
        <v>10</v>
      </c>
      <c r="BF884" s="171">
        <f>(VLOOKUP($D884,'P4 Destination'!$C$21:$M$176,5,0))*BE884</f>
        <v>0</v>
      </c>
      <c r="BG884" s="172">
        <f t="shared" si="384"/>
        <v>0</v>
      </c>
      <c r="BH884" s="171">
        <f>(VLOOKUP($D884,'P4 Destination'!$C$21:$M$176,6,0))*BG884</f>
        <v>0</v>
      </c>
      <c r="BI884" s="172">
        <f t="shared" si="385"/>
        <v>0</v>
      </c>
      <c r="BJ884" s="171">
        <f>(VLOOKUP($D884,'P4 Destination'!$C$21:$M$176,7,0))*BI884</f>
        <v>0</v>
      </c>
      <c r="BK884" s="172">
        <f t="shared" si="386"/>
        <v>0</v>
      </c>
      <c r="BL884" s="171">
        <f>(VLOOKUP($D884,'P4 Destination'!$C$21:$M$176,8,0))*BK884</f>
        <v>0</v>
      </c>
      <c r="BM884" s="172">
        <f t="shared" si="387"/>
        <v>0</v>
      </c>
      <c r="BN884" s="171">
        <f>(VLOOKUP($D884,'P4 Destination'!$C$21:$M$176,9,0))*BM884</f>
        <v>0</v>
      </c>
      <c r="BO884" s="154">
        <f t="shared" si="388"/>
        <v>1</v>
      </c>
      <c r="BP884" s="171">
        <f>(VLOOKUP(D884,'P4 Destination'!$C$21:$M$176,10,0))*K884</f>
        <v>0</v>
      </c>
      <c r="BQ884" s="171">
        <f>(VLOOKUP(D884,'P4 Destination'!$C$21:$M$176,11,0))*J884</f>
        <v>0</v>
      </c>
      <c r="BR884" s="173">
        <f t="shared" si="389"/>
        <v>0</v>
      </c>
      <c r="BS884" s="173">
        <f>(AV884*2500)*'P6 Verzekering'!$E$11</f>
        <v>0</v>
      </c>
      <c r="BT884" s="173">
        <f>(AW884*2500)*'P6 Verzekering'!$E$12</f>
        <v>0</v>
      </c>
      <c r="BU884" s="173">
        <f>(L884*2500)*'P6 Verzekering'!$E$13</f>
        <v>0</v>
      </c>
      <c r="BV884" s="173">
        <f t="shared" si="390"/>
        <v>0</v>
      </c>
      <c r="BW884"/>
      <c r="BX884"/>
    </row>
    <row r="885" spans="1:76">
      <c r="A885" s="152" t="s">
        <v>2754</v>
      </c>
      <c r="B885" s="152" t="s">
        <v>219</v>
      </c>
      <c r="C885" s="152" t="s">
        <v>219</v>
      </c>
      <c r="D885" s="152" t="s">
        <v>416</v>
      </c>
      <c r="E885" s="152" t="s">
        <v>415</v>
      </c>
      <c r="F885" s="153">
        <f t="shared" si="364"/>
        <v>21</v>
      </c>
      <c r="G885" s="154">
        <v>1</v>
      </c>
      <c r="H885" s="154">
        <f>IFERROR(VLOOKUP(B885,'P2 Origin'!$C$21:$Q$176,15,FALSE),0)</f>
        <v>0</v>
      </c>
      <c r="I885" s="154">
        <f>IFERROR(VLOOKUP(D885,'P4 Destination'!$C$21:$Q$176,15,FALSE),0)</f>
        <v>0</v>
      </c>
      <c r="J885" s="155">
        <v>1</v>
      </c>
      <c r="K885" s="155"/>
      <c r="L885" s="156">
        <v>0</v>
      </c>
      <c r="M885" s="155">
        <v>0</v>
      </c>
      <c r="N885" s="155">
        <v>0</v>
      </c>
      <c r="O885" s="157">
        <f t="shared" si="365"/>
        <v>0</v>
      </c>
      <c r="P885" s="158">
        <f t="shared" si="366"/>
        <v>0</v>
      </c>
      <c r="Q885" s="159">
        <f>IFERROR(VLOOKUP(N885,'P1 Intra-Europees'!$A$15:$H$25,3,0),0)*P885</f>
        <v>0</v>
      </c>
      <c r="R885" s="160">
        <f t="shared" si="367"/>
        <v>0</v>
      </c>
      <c r="S885" s="159">
        <f>IFERROR(VLOOKUP(N885,'P1 Intra-Europees'!$A$15:$H$25,4,0),0)*R885</f>
        <v>0</v>
      </c>
      <c r="T885" s="160">
        <f t="shared" si="368"/>
        <v>0</v>
      </c>
      <c r="U885" s="159">
        <f>IFERROR(VLOOKUP(N885,'P1 Intra-Europees'!$A$15:$H$25,5,0),0)*T885</f>
        <v>0</v>
      </c>
      <c r="V885" s="160">
        <f t="shared" si="369"/>
        <v>0</v>
      </c>
      <c r="W885" s="159">
        <f>IFERROR(VLOOKUP(N885,'P1 Intra-Europees'!$A$15:$H$25,6,0),0)*V885</f>
        <v>0</v>
      </c>
      <c r="X885" s="160">
        <f t="shared" si="370"/>
        <v>0</v>
      </c>
      <c r="Y885" s="159">
        <f>IFERROR(VLOOKUP(N885,'P1 Intra-Europees'!$A$15:$H$25,7,0),0)*X885</f>
        <v>0</v>
      </c>
      <c r="Z885" s="161">
        <f t="shared" si="371"/>
        <v>0</v>
      </c>
      <c r="AA885" s="162">
        <f>IFERROR(VLOOKUP(N885,'P1 Intra-Europees'!$A$15:$H$25,8,0),0)*Z885</f>
        <v>0</v>
      </c>
      <c r="AB885" s="163">
        <f t="shared" si="372"/>
        <v>0</v>
      </c>
      <c r="AC885" s="157" t="str">
        <f>VLOOKUP(B885,'P2 Origin'!$C$21:$O$176,13,0)</f>
        <v>EUR</v>
      </c>
      <c r="AD885" s="164">
        <f t="shared" si="373"/>
        <v>0</v>
      </c>
      <c r="AE885" s="165">
        <f>IF(AU885&gt;0.1,VLOOKUP(B885,'P2 Origin'!$C$21:$M$176,3,0)*H885,0)</f>
        <v>0</v>
      </c>
      <c r="AF885" s="166">
        <f t="shared" si="374"/>
        <v>0</v>
      </c>
      <c r="AG885" s="165">
        <f>(VLOOKUP(B885,'P2 Origin'!$C$21:$M$176,4,0))*AF885</f>
        <v>0</v>
      </c>
      <c r="AH885" s="166">
        <f t="shared" si="375"/>
        <v>0</v>
      </c>
      <c r="AI885" s="165">
        <f>(VLOOKUP(B885,'P2 Origin'!$C$21:$M$176,5,0))*AH885</f>
        <v>0</v>
      </c>
      <c r="AJ885" s="166">
        <f t="shared" si="391"/>
        <v>21</v>
      </c>
      <c r="AK885" s="165">
        <f>(VLOOKUP(B885,'P2 Origin'!$C$21:$M$176,6,0))*AJ885</f>
        <v>0</v>
      </c>
      <c r="AL885" s="166">
        <f t="shared" si="376"/>
        <v>0</v>
      </c>
      <c r="AM885" s="165">
        <f>(VLOOKUP($B885,'P2 Origin'!$C$21:$M$176,7,0))*AL885</f>
        <v>0</v>
      </c>
      <c r="AN885" s="166">
        <f t="shared" si="377"/>
        <v>0</v>
      </c>
      <c r="AO885" s="165">
        <f>(VLOOKUP($B885,'P2 Origin'!$C$21:$M$176,8,0))*AN885</f>
        <v>0</v>
      </c>
      <c r="AP885" s="166">
        <f t="shared" si="378"/>
        <v>0</v>
      </c>
      <c r="AQ885" s="165">
        <f>(VLOOKUP($B885,'P2 Origin'!$C$21:$M$176,9,0))*AP885</f>
        <v>0</v>
      </c>
      <c r="AR885" s="155">
        <f t="shared" si="379"/>
        <v>1</v>
      </c>
      <c r="AS885" s="164">
        <f>(VLOOKUP(B885,'P2 Origin'!$C$21:$M$176,10,0))*K885</f>
        <v>0</v>
      </c>
      <c r="AT885" s="164">
        <f>(VLOOKUP(B885,'P2 Origin'!$C$21:$M$176,11,0))*J885</f>
        <v>0</v>
      </c>
      <c r="AU885" s="167">
        <v>21</v>
      </c>
      <c r="AV885" s="168">
        <v>21</v>
      </c>
      <c r="AW885" s="169">
        <v>0</v>
      </c>
      <c r="AX885" s="170">
        <f>IF(AU885&gt;=0.1,'P3 Bureaumarge zee- en luchtvr.'!$D$12,0)</f>
        <v>0</v>
      </c>
      <c r="AY885" s="163">
        <f t="shared" si="380"/>
        <v>0</v>
      </c>
      <c r="AZ885" s="157" t="str">
        <f>VLOOKUP(D885,'P4 Destination'!$C$21:$O$176,13,0)</f>
        <v>USD</v>
      </c>
      <c r="BA885" s="164">
        <f t="shared" si="381"/>
        <v>0</v>
      </c>
      <c r="BB885" s="171">
        <f>IF(AU885&gt;0.1,(VLOOKUP(D885,'P4 Destination'!$C$21:$M$176,3,0))*I885,0)</f>
        <v>0</v>
      </c>
      <c r="BC885" s="172">
        <f t="shared" si="382"/>
        <v>0</v>
      </c>
      <c r="BD885" s="171">
        <f>(VLOOKUP($D885,'P4 Destination'!$C$21:$M$176,4,0))*BC885</f>
        <v>0</v>
      </c>
      <c r="BE885" s="172">
        <f t="shared" si="383"/>
        <v>0</v>
      </c>
      <c r="BF885" s="171">
        <f>(VLOOKUP($D885,'P4 Destination'!$C$21:$M$176,5,0))*BE885</f>
        <v>0</v>
      </c>
      <c r="BG885" s="172">
        <f t="shared" si="384"/>
        <v>21</v>
      </c>
      <c r="BH885" s="171">
        <f>(VLOOKUP($D885,'P4 Destination'!$C$21:$M$176,6,0))*BG885</f>
        <v>0</v>
      </c>
      <c r="BI885" s="172">
        <f t="shared" si="385"/>
        <v>0</v>
      </c>
      <c r="BJ885" s="171">
        <f>(VLOOKUP($D885,'P4 Destination'!$C$21:$M$176,7,0))*BI885</f>
        <v>0</v>
      </c>
      <c r="BK885" s="172">
        <f t="shared" si="386"/>
        <v>0</v>
      </c>
      <c r="BL885" s="171">
        <f>(VLOOKUP($D885,'P4 Destination'!$C$21:$M$176,8,0))*BK885</f>
        <v>0</v>
      </c>
      <c r="BM885" s="172">
        <f t="shared" si="387"/>
        <v>0</v>
      </c>
      <c r="BN885" s="171">
        <f>(VLOOKUP($D885,'P4 Destination'!$C$21:$M$176,9,0))*BM885</f>
        <v>0</v>
      </c>
      <c r="BO885" s="154">
        <f t="shared" si="388"/>
        <v>1</v>
      </c>
      <c r="BP885" s="171">
        <f>(VLOOKUP(D885,'P4 Destination'!$C$21:$M$176,10,0))*K885</f>
        <v>0</v>
      </c>
      <c r="BQ885" s="171">
        <f>(VLOOKUP(D885,'P4 Destination'!$C$21:$M$176,11,0))*J885</f>
        <v>0</v>
      </c>
      <c r="BR885" s="173">
        <f t="shared" si="389"/>
        <v>0</v>
      </c>
      <c r="BS885" s="173">
        <f>(AV885*2500)*'P6 Verzekering'!$E$11</f>
        <v>0</v>
      </c>
      <c r="BT885" s="173">
        <f>(AW885*2500)*'P6 Verzekering'!$E$12</f>
        <v>0</v>
      </c>
      <c r="BU885" s="173">
        <f>(L885*2500)*'P6 Verzekering'!$E$13</f>
        <v>0</v>
      </c>
      <c r="BV885" s="173">
        <f t="shared" si="390"/>
        <v>0</v>
      </c>
      <c r="BW885"/>
      <c r="BX885"/>
    </row>
    <row r="886" spans="1:76">
      <c r="A886" s="152" t="s">
        <v>2756</v>
      </c>
      <c r="B886" s="152" t="s">
        <v>416</v>
      </c>
      <c r="C886" s="152" t="s">
        <v>415</v>
      </c>
      <c r="D886" s="152" t="s">
        <v>320</v>
      </c>
      <c r="E886" s="152" t="s">
        <v>319</v>
      </c>
      <c r="F886" s="153">
        <f t="shared" si="364"/>
        <v>6</v>
      </c>
      <c r="G886" s="154">
        <v>1</v>
      </c>
      <c r="H886" s="154">
        <f>IFERROR(VLOOKUP(B886,'P2 Origin'!$C$21:$Q$176,15,FALSE),0)</f>
        <v>0</v>
      </c>
      <c r="I886" s="154">
        <f>IFERROR(VLOOKUP(D886,'P4 Destination'!$C$21:$Q$176,15,FALSE),0)</f>
        <v>0</v>
      </c>
      <c r="J886" s="155">
        <v>1</v>
      </c>
      <c r="K886" s="155"/>
      <c r="L886" s="156">
        <v>0</v>
      </c>
      <c r="M886" s="155">
        <v>0</v>
      </c>
      <c r="N886" s="155">
        <v>0</v>
      </c>
      <c r="O886" s="157">
        <f t="shared" si="365"/>
        <v>0</v>
      </c>
      <c r="P886" s="158">
        <f t="shared" si="366"/>
        <v>0</v>
      </c>
      <c r="Q886" s="159">
        <f>IFERROR(VLOOKUP(N886,'P1 Intra-Europees'!$A$15:$H$25,3,0),0)*P886</f>
        <v>0</v>
      </c>
      <c r="R886" s="160">
        <f t="shared" si="367"/>
        <v>0</v>
      </c>
      <c r="S886" s="159">
        <f>IFERROR(VLOOKUP(N886,'P1 Intra-Europees'!$A$15:$H$25,4,0),0)*R886</f>
        <v>0</v>
      </c>
      <c r="T886" s="160">
        <f t="shared" si="368"/>
        <v>0</v>
      </c>
      <c r="U886" s="159">
        <f>IFERROR(VLOOKUP(N886,'P1 Intra-Europees'!$A$15:$H$25,5,0),0)*T886</f>
        <v>0</v>
      </c>
      <c r="V886" s="160">
        <f t="shared" si="369"/>
        <v>0</v>
      </c>
      <c r="W886" s="159">
        <f>IFERROR(VLOOKUP(N886,'P1 Intra-Europees'!$A$15:$H$25,6,0),0)*V886</f>
        <v>0</v>
      </c>
      <c r="X886" s="160">
        <f t="shared" si="370"/>
        <v>0</v>
      </c>
      <c r="Y886" s="159">
        <f>IFERROR(VLOOKUP(N886,'P1 Intra-Europees'!$A$15:$H$25,7,0),0)*X886</f>
        <v>0</v>
      </c>
      <c r="Z886" s="161">
        <f t="shared" si="371"/>
        <v>0</v>
      </c>
      <c r="AA886" s="162">
        <f>IFERROR(VLOOKUP(N886,'P1 Intra-Europees'!$A$15:$H$25,8,0),0)*Z886</f>
        <v>0</v>
      </c>
      <c r="AB886" s="163">
        <f t="shared" si="372"/>
        <v>0</v>
      </c>
      <c r="AC886" s="157" t="str">
        <f>VLOOKUP(B886,'P2 Origin'!$C$21:$O$176,13,0)</f>
        <v>USD</v>
      </c>
      <c r="AD886" s="164">
        <f t="shared" si="373"/>
        <v>0</v>
      </c>
      <c r="AE886" s="165">
        <f>IF(AU886&gt;0.1,VLOOKUP(B886,'P2 Origin'!$C$21:$M$176,3,0)*H886,0)</f>
        <v>0</v>
      </c>
      <c r="AF886" s="166">
        <f t="shared" si="374"/>
        <v>0</v>
      </c>
      <c r="AG886" s="165">
        <f>(VLOOKUP(B886,'P2 Origin'!$C$21:$M$176,4,0))*AF886</f>
        <v>0</v>
      </c>
      <c r="AH886" s="166">
        <f t="shared" si="375"/>
        <v>6</v>
      </c>
      <c r="AI886" s="165">
        <f>(VLOOKUP(B886,'P2 Origin'!$C$21:$M$176,5,0))*AH886</f>
        <v>0</v>
      </c>
      <c r="AJ886" s="166">
        <f t="shared" si="391"/>
        <v>0</v>
      </c>
      <c r="AK886" s="165">
        <f>(VLOOKUP(B886,'P2 Origin'!$C$21:$M$176,6,0))*AJ886</f>
        <v>0</v>
      </c>
      <c r="AL886" s="166">
        <f t="shared" si="376"/>
        <v>0</v>
      </c>
      <c r="AM886" s="165">
        <f>(VLOOKUP($B886,'P2 Origin'!$C$21:$M$176,7,0))*AL886</f>
        <v>0</v>
      </c>
      <c r="AN886" s="166">
        <f t="shared" si="377"/>
        <v>0</v>
      </c>
      <c r="AO886" s="165">
        <f>(VLOOKUP($B886,'P2 Origin'!$C$21:$M$176,8,0))*AN886</f>
        <v>0</v>
      </c>
      <c r="AP886" s="166">
        <f t="shared" si="378"/>
        <v>0</v>
      </c>
      <c r="AQ886" s="165">
        <f>(VLOOKUP($B886,'P2 Origin'!$C$21:$M$176,9,0))*AP886</f>
        <v>0</v>
      </c>
      <c r="AR886" s="155">
        <f t="shared" si="379"/>
        <v>1</v>
      </c>
      <c r="AS886" s="164">
        <f>(VLOOKUP(B886,'P2 Origin'!$C$21:$M$176,10,0))*K886</f>
        <v>0</v>
      </c>
      <c r="AT886" s="164">
        <f>(VLOOKUP(B886,'P2 Origin'!$C$21:$M$176,11,0))*J886</f>
        <v>0</v>
      </c>
      <c r="AU886" s="167">
        <v>6</v>
      </c>
      <c r="AV886" s="168">
        <v>6</v>
      </c>
      <c r="AW886" s="169">
        <v>0</v>
      </c>
      <c r="AX886" s="170">
        <f>IF(AU886&gt;=0.1,'P3 Bureaumarge zee- en luchtvr.'!$D$12,0)</f>
        <v>0</v>
      </c>
      <c r="AY886" s="163">
        <f t="shared" si="380"/>
        <v>0</v>
      </c>
      <c r="AZ886" s="157" t="str">
        <f>VLOOKUP(D886,'P4 Destination'!$C$21:$O$176,13,0)</f>
        <v>USD</v>
      </c>
      <c r="BA886" s="164">
        <f t="shared" si="381"/>
        <v>0</v>
      </c>
      <c r="BB886" s="171">
        <f>IF(AU886&gt;0.1,(VLOOKUP(D886,'P4 Destination'!$C$21:$M$176,3,0))*I886,0)</f>
        <v>0</v>
      </c>
      <c r="BC886" s="172">
        <f t="shared" si="382"/>
        <v>0</v>
      </c>
      <c r="BD886" s="171">
        <f>(VLOOKUP($D886,'P4 Destination'!$C$21:$M$176,4,0))*BC886</f>
        <v>0</v>
      </c>
      <c r="BE886" s="172">
        <f t="shared" si="383"/>
        <v>6</v>
      </c>
      <c r="BF886" s="171">
        <f>(VLOOKUP($D886,'P4 Destination'!$C$21:$M$176,5,0))*BE886</f>
        <v>0</v>
      </c>
      <c r="BG886" s="172">
        <f t="shared" si="384"/>
        <v>0</v>
      </c>
      <c r="BH886" s="171">
        <f>(VLOOKUP($D886,'P4 Destination'!$C$21:$M$176,6,0))*BG886</f>
        <v>0</v>
      </c>
      <c r="BI886" s="172">
        <f t="shared" si="385"/>
        <v>0</v>
      </c>
      <c r="BJ886" s="171">
        <f>(VLOOKUP($D886,'P4 Destination'!$C$21:$M$176,7,0))*BI886</f>
        <v>0</v>
      </c>
      <c r="BK886" s="172">
        <f t="shared" si="386"/>
        <v>0</v>
      </c>
      <c r="BL886" s="171">
        <f>(VLOOKUP($D886,'P4 Destination'!$C$21:$M$176,8,0))*BK886</f>
        <v>0</v>
      </c>
      <c r="BM886" s="172">
        <f t="shared" si="387"/>
        <v>0</v>
      </c>
      <c r="BN886" s="171">
        <f>(VLOOKUP($D886,'P4 Destination'!$C$21:$M$176,9,0))*BM886</f>
        <v>0</v>
      </c>
      <c r="BO886" s="154">
        <f t="shared" si="388"/>
        <v>1</v>
      </c>
      <c r="BP886" s="171">
        <f>(VLOOKUP(D886,'P4 Destination'!$C$21:$M$176,10,0))*K886</f>
        <v>0</v>
      </c>
      <c r="BQ886" s="171">
        <f>(VLOOKUP(D886,'P4 Destination'!$C$21:$M$176,11,0))*J886</f>
        <v>0</v>
      </c>
      <c r="BR886" s="173">
        <f t="shared" si="389"/>
        <v>0</v>
      </c>
      <c r="BS886" s="173">
        <f>(AV886*2500)*'P6 Verzekering'!$E$11</f>
        <v>0</v>
      </c>
      <c r="BT886" s="173">
        <f>(AW886*2500)*'P6 Verzekering'!$E$12</f>
        <v>0</v>
      </c>
      <c r="BU886" s="173">
        <f>(L886*2500)*'P6 Verzekering'!$E$13</f>
        <v>0</v>
      </c>
      <c r="BV886" s="173">
        <f t="shared" si="390"/>
        <v>0</v>
      </c>
      <c r="BW886"/>
      <c r="BX886"/>
    </row>
    <row r="887" spans="1:76">
      <c r="A887" s="152" t="s">
        <v>2761</v>
      </c>
      <c r="B887" s="152" t="s">
        <v>416</v>
      </c>
      <c r="C887" s="152" t="s">
        <v>415</v>
      </c>
      <c r="D887" s="152" t="s">
        <v>320</v>
      </c>
      <c r="E887" s="152" t="s">
        <v>319</v>
      </c>
      <c r="F887" s="153">
        <f t="shared" si="364"/>
        <v>5</v>
      </c>
      <c r="G887" s="154">
        <v>1</v>
      </c>
      <c r="H887" s="154">
        <f>IFERROR(VLOOKUP(B887,'P2 Origin'!$C$21:$Q$176,15,FALSE),0)</f>
        <v>0</v>
      </c>
      <c r="I887" s="154">
        <f>IFERROR(VLOOKUP(D887,'P4 Destination'!$C$21:$Q$176,15,FALSE),0)</f>
        <v>0</v>
      </c>
      <c r="J887" s="155">
        <v>1</v>
      </c>
      <c r="K887" s="155"/>
      <c r="L887" s="156">
        <v>0</v>
      </c>
      <c r="M887" s="155">
        <v>0</v>
      </c>
      <c r="N887" s="155">
        <v>0</v>
      </c>
      <c r="O887" s="157">
        <f t="shared" si="365"/>
        <v>0</v>
      </c>
      <c r="P887" s="158">
        <f t="shared" si="366"/>
        <v>0</v>
      </c>
      <c r="Q887" s="159">
        <f>IFERROR(VLOOKUP(N887,'P1 Intra-Europees'!$A$15:$H$25,3,0),0)*P887</f>
        <v>0</v>
      </c>
      <c r="R887" s="160">
        <f t="shared" si="367"/>
        <v>0</v>
      </c>
      <c r="S887" s="159">
        <f>IFERROR(VLOOKUP(N887,'P1 Intra-Europees'!$A$15:$H$25,4,0),0)*R887</f>
        <v>0</v>
      </c>
      <c r="T887" s="160">
        <f t="shared" si="368"/>
        <v>0</v>
      </c>
      <c r="U887" s="159">
        <f>IFERROR(VLOOKUP(N887,'P1 Intra-Europees'!$A$15:$H$25,5,0),0)*T887</f>
        <v>0</v>
      </c>
      <c r="V887" s="160">
        <f t="shared" si="369"/>
        <v>0</v>
      </c>
      <c r="W887" s="159">
        <f>IFERROR(VLOOKUP(N887,'P1 Intra-Europees'!$A$15:$H$25,6,0),0)*V887</f>
        <v>0</v>
      </c>
      <c r="X887" s="160">
        <f t="shared" si="370"/>
        <v>0</v>
      </c>
      <c r="Y887" s="159">
        <f>IFERROR(VLOOKUP(N887,'P1 Intra-Europees'!$A$15:$H$25,7,0),0)*X887</f>
        <v>0</v>
      </c>
      <c r="Z887" s="161">
        <f t="shared" si="371"/>
        <v>0</v>
      </c>
      <c r="AA887" s="162">
        <f>IFERROR(VLOOKUP(N887,'P1 Intra-Europees'!$A$15:$H$25,8,0),0)*Z887</f>
        <v>0</v>
      </c>
      <c r="AB887" s="163">
        <f t="shared" si="372"/>
        <v>0</v>
      </c>
      <c r="AC887" s="157" t="str">
        <f>VLOOKUP(B887,'P2 Origin'!$C$21:$O$176,13,0)</f>
        <v>USD</v>
      </c>
      <c r="AD887" s="164">
        <f t="shared" si="373"/>
        <v>0</v>
      </c>
      <c r="AE887" s="165">
        <f>IF(AU887&gt;0.1,VLOOKUP(B887,'P2 Origin'!$C$21:$M$176,3,0)*H887,0)</f>
        <v>0</v>
      </c>
      <c r="AF887" s="166">
        <f t="shared" si="374"/>
        <v>5</v>
      </c>
      <c r="AG887" s="165">
        <f>(VLOOKUP(B887,'P2 Origin'!$C$21:$M$176,4,0))*AF887</f>
        <v>0</v>
      </c>
      <c r="AH887" s="166">
        <f t="shared" si="375"/>
        <v>0</v>
      </c>
      <c r="AI887" s="165">
        <f>(VLOOKUP(B887,'P2 Origin'!$C$21:$M$176,5,0))*AH887</f>
        <v>0</v>
      </c>
      <c r="AJ887" s="166">
        <f t="shared" si="391"/>
        <v>0</v>
      </c>
      <c r="AK887" s="165">
        <f>(VLOOKUP(B887,'P2 Origin'!$C$21:$M$176,6,0))*AJ887</f>
        <v>0</v>
      </c>
      <c r="AL887" s="166">
        <f t="shared" si="376"/>
        <v>0</v>
      </c>
      <c r="AM887" s="165">
        <f>(VLOOKUP($B887,'P2 Origin'!$C$21:$M$176,7,0))*AL887</f>
        <v>0</v>
      </c>
      <c r="AN887" s="166">
        <f t="shared" si="377"/>
        <v>0</v>
      </c>
      <c r="AO887" s="165">
        <f>(VLOOKUP($B887,'P2 Origin'!$C$21:$M$176,8,0))*AN887</f>
        <v>0</v>
      </c>
      <c r="AP887" s="166">
        <f t="shared" si="378"/>
        <v>0</v>
      </c>
      <c r="AQ887" s="165">
        <f>(VLOOKUP($B887,'P2 Origin'!$C$21:$M$176,9,0))*AP887</f>
        <v>0</v>
      </c>
      <c r="AR887" s="155">
        <f t="shared" si="379"/>
        <v>1</v>
      </c>
      <c r="AS887" s="164">
        <f>(VLOOKUP(B887,'P2 Origin'!$C$21:$M$176,10,0))*K887</f>
        <v>0</v>
      </c>
      <c r="AT887" s="164">
        <f>(VLOOKUP(B887,'P2 Origin'!$C$21:$M$176,11,0))*J887</f>
        <v>0</v>
      </c>
      <c r="AU887" s="167">
        <v>5</v>
      </c>
      <c r="AV887" s="168">
        <v>5</v>
      </c>
      <c r="AW887" s="169">
        <v>0</v>
      </c>
      <c r="AX887" s="170">
        <f>IF(AU887&gt;=0.1,'P3 Bureaumarge zee- en luchtvr.'!$D$12,0)</f>
        <v>0</v>
      </c>
      <c r="AY887" s="163">
        <f t="shared" si="380"/>
        <v>0</v>
      </c>
      <c r="AZ887" s="157" t="str">
        <f>VLOOKUP(D887,'P4 Destination'!$C$21:$O$176,13,0)</f>
        <v>USD</v>
      </c>
      <c r="BA887" s="164">
        <f t="shared" si="381"/>
        <v>0</v>
      </c>
      <c r="BB887" s="171">
        <f>IF(AU887&gt;0.1,(VLOOKUP(D887,'P4 Destination'!$C$21:$M$176,3,0))*I887,0)</f>
        <v>0</v>
      </c>
      <c r="BC887" s="172">
        <f t="shared" si="382"/>
        <v>5</v>
      </c>
      <c r="BD887" s="171">
        <f>(VLOOKUP($D887,'P4 Destination'!$C$21:$M$176,4,0))*BC887</f>
        <v>0</v>
      </c>
      <c r="BE887" s="172">
        <f t="shared" si="383"/>
        <v>0</v>
      </c>
      <c r="BF887" s="171">
        <f>(VLOOKUP($D887,'P4 Destination'!$C$21:$M$176,5,0))*BE887</f>
        <v>0</v>
      </c>
      <c r="BG887" s="172">
        <f t="shared" si="384"/>
        <v>0</v>
      </c>
      <c r="BH887" s="171">
        <f>(VLOOKUP($D887,'P4 Destination'!$C$21:$M$176,6,0))*BG887</f>
        <v>0</v>
      </c>
      <c r="BI887" s="172">
        <f t="shared" si="385"/>
        <v>0</v>
      </c>
      <c r="BJ887" s="171">
        <f>(VLOOKUP($D887,'P4 Destination'!$C$21:$M$176,7,0))*BI887</f>
        <v>0</v>
      </c>
      <c r="BK887" s="172">
        <f t="shared" si="386"/>
        <v>0</v>
      </c>
      <c r="BL887" s="171">
        <f>(VLOOKUP($D887,'P4 Destination'!$C$21:$M$176,8,0))*BK887</f>
        <v>0</v>
      </c>
      <c r="BM887" s="172">
        <f t="shared" si="387"/>
        <v>0</v>
      </c>
      <c r="BN887" s="171">
        <f>(VLOOKUP($D887,'P4 Destination'!$C$21:$M$176,9,0))*BM887</f>
        <v>0</v>
      </c>
      <c r="BO887" s="154">
        <f t="shared" si="388"/>
        <v>1</v>
      </c>
      <c r="BP887" s="171">
        <f>(VLOOKUP(D887,'P4 Destination'!$C$21:$M$176,10,0))*K887</f>
        <v>0</v>
      </c>
      <c r="BQ887" s="171">
        <f>(VLOOKUP(D887,'P4 Destination'!$C$21:$M$176,11,0))*J887</f>
        <v>0</v>
      </c>
      <c r="BR887" s="173">
        <f t="shared" si="389"/>
        <v>0</v>
      </c>
      <c r="BS887" s="173">
        <f>(AV887*2500)*'P6 Verzekering'!$E$11</f>
        <v>0</v>
      </c>
      <c r="BT887" s="173">
        <f>(AW887*2500)*'P6 Verzekering'!$E$12</f>
        <v>0</v>
      </c>
      <c r="BU887" s="173">
        <f>(L887*2500)*'P6 Verzekering'!$E$13</f>
        <v>0</v>
      </c>
      <c r="BV887" s="173">
        <f t="shared" si="390"/>
        <v>0</v>
      </c>
      <c r="BW887"/>
      <c r="BX887"/>
    </row>
    <row r="888" spans="1:76">
      <c r="A888" s="152" t="s">
        <v>2764</v>
      </c>
      <c r="B888" s="152" t="s">
        <v>416</v>
      </c>
      <c r="C888" s="152" t="s">
        <v>415</v>
      </c>
      <c r="D888" s="152" t="s">
        <v>320</v>
      </c>
      <c r="E888" s="152" t="s">
        <v>319</v>
      </c>
      <c r="F888" s="153">
        <f t="shared" si="364"/>
        <v>30</v>
      </c>
      <c r="G888" s="154">
        <v>1</v>
      </c>
      <c r="H888" s="154">
        <f>IFERROR(VLOOKUP(B888,'P2 Origin'!$C$21:$Q$176,15,FALSE),0)</f>
        <v>0</v>
      </c>
      <c r="I888" s="154">
        <f>IFERROR(VLOOKUP(D888,'P4 Destination'!$C$21:$Q$176,15,FALSE),0)</f>
        <v>0</v>
      </c>
      <c r="J888" s="155">
        <v>1</v>
      </c>
      <c r="K888" s="155"/>
      <c r="L888" s="156">
        <v>0</v>
      </c>
      <c r="M888" s="155">
        <v>0</v>
      </c>
      <c r="N888" s="155">
        <v>0</v>
      </c>
      <c r="O888" s="157">
        <f t="shared" si="365"/>
        <v>0</v>
      </c>
      <c r="P888" s="158">
        <f t="shared" si="366"/>
        <v>0</v>
      </c>
      <c r="Q888" s="159">
        <f>IFERROR(VLOOKUP(N888,'P1 Intra-Europees'!$A$15:$H$25,3,0),0)*P888</f>
        <v>0</v>
      </c>
      <c r="R888" s="160">
        <f t="shared" si="367"/>
        <v>0</v>
      </c>
      <c r="S888" s="159">
        <f>IFERROR(VLOOKUP(N888,'P1 Intra-Europees'!$A$15:$H$25,4,0),0)*R888</f>
        <v>0</v>
      </c>
      <c r="T888" s="160">
        <f t="shared" si="368"/>
        <v>0</v>
      </c>
      <c r="U888" s="159">
        <f>IFERROR(VLOOKUP(N888,'P1 Intra-Europees'!$A$15:$H$25,5,0),0)*T888</f>
        <v>0</v>
      </c>
      <c r="V888" s="160">
        <f t="shared" si="369"/>
        <v>0</v>
      </c>
      <c r="W888" s="159">
        <f>IFERROR(VLOOKUP(N888,'P1 Intra-Europees'!$A$15:$H$25,6,0),0)*V888</f>
        <v>0</v>
      </c>
      <c r="X888" s="160">
        <f t="shared" si="370"/>
        <v>0</v>
      </c>
      <c r="Y888" s="159">
        <f>IFERROR(VLOOKUP(N888,'P1 Intra-Europees'!$A$15:$H$25,7,0),0)*X888</f>
        <v>0</v>
      </c>
      <c r="Z888" s="161">
        <f t="shared" si="371"/>
        <v>0</v>
      </c>
      <c r="AA888" s="162">
        <f>IFERROR(VLOOKUP(N888,'P1 Intra-Europees'!$A$15:$H$25,8,0),0)*Z888</f>
        <v>0</v>
      </c>
      <c r="AB888" s="163">
        <f t="shared" si="372"/>
        <v>0</v>
      </c>
      <c r="AC888" s="157" t="str">
        <f>VLOOKUP(B888,'P2 Origin'!$C$21:$O$176,13,0)</f>
        <v>USD</v>
      </c>
      <c r="AD888" s="164">
        <f t="shared" si="373"/>
        <v>0</v>
      </c>
      <c r="AE888" s="165">
        <f>IF(AU888&gt;0.1,VLOOKUP(B888,'P2 Origin'!$C$21:$M$176,3,0)*H888,0)</f>
        <v>0</v>
      </c>
      <c r="AF888" s="166">
        <f t="shared" si="374"/>
        <v>0</v>
      </c>
      <c r="AG888" s="165">
        <f>(VLOOKUP(B888,'P2 Origin'!$C$21:$M$176,4,0))*AF888</f>
        <v>0</v>
      </c>
      <c r="AH888" s="166">
        <f t="shared" si="375"/>
        <v>0</v>
      </c>
      <c r="AI888" s="165">
        <f>(VLOOKUP(B888,'P2 Origin'!$C$21:$M$176,5,0))*AH888</f>
        <v>0</v>
      </c>
      <c r="AJ888" s="166">
        <f t="shared" si="391"/>
        <v>0</v>
      </c>
      <c r="AK888" s="165">
        <f>(VLOOKUP(B888,'P2 Origin'!$C$21:$M$176,6,0))*AJ888</f>
        <v>0</v>
      </c>
      <c r="AL888" s="166">
        <f t="shared" si="376"/>
        <v>30</v>
      </c>
      <c r="AM888" s="165">
        <f>(VLOOKUP($B888,'P2 Origin'!$C$21:$M$176,7,0))*AL888</f>
        <v>0</v>
      </c>
      <c r="AN888" s="166">
        <f t="shared" si="377"/>
        <v>0</v>
      </c>
      <c r="AO888" s="165">
        <f>(VLOOKUP($B888,'P2 Origin'!$C$21:$M$176,8,0))*AN888</f>
        <v>0</v>
      </c>
      <c r="AP888" s="166">
        <f t="shared" si="378"/>
        <v>0</v>
      </c>
      <c r="AQ888" s="165">
        <f>(VLOOKUP($B888,'P2 Origin'!$C$21:$M$176,9,0))*AP888</f>
        <v>0</v>
      </c>
      <c r="AR888" s="155">
        <f t="shared" si="379"/>
        <v>1</v>
      </c>
      <c r="AS888" s="164">
        <f>(VLOOKUP(B888,'P2 Origin'!$C$21:$M$176,10,0))*K888</f>
        <v>0</v>
      </c>
      <c r="AT888" s="164">
        <f>(VLOOKUP(B888,'P2 Origin'!$C$21:$M$176,11,0))*J888</f>
        <v>0</v>
      </c>
      <c r="AU888" s="167">
        <v>30</v>
      </c>
      <c r="AV888" s="168">
        <v>30</v>
      </c>
      <c r="AW888" s="169">
        <v>0</v>
      </c>
      <c r="AX888" s="170">
        <f>IF(AU888&gt;=0.1,'P3 Bureaumarge zee- en luchtvr.'!$D$12,0)</f>
        <v>0</v>
      </c>
      <c r="AY888" s="163">
        <f t="shared" si="380"/>
        <v>0</v>
      </c>
      <c r="AZ888" s="157" t="str">
        <f>VLOOKUP(D888,'P4 Destination'!$C$21:$O$176,13,0)</f>
        <v>USD</v>
      </c>
      <c r="BA888" s="164">
        <f t="shared" si="381"/>
        <v>0</v>
      </c>
      <c r="BB888" s="171">
        <f>IF(AU888&gt;0.1,(VLOOKUP(D888,'P4 Destination'!$C$21:$M$176,3,0))*I888,0)</f>
        <v>0</v>
      </c>
      <c r="BC888" s="172">
        <f t="shared" si="382"/>
        <v>0</v>
      </c>
      <c r="BD888" s="171">
        <f>(VLOOKUP($D888,'P4 Destination'!$C$21:$M$176,4,0))*BC888</f>
        <v>0</v>
      </c>
      <c r="BE888" s="172">
        <f t="shared" si="383"/>
        <v>0</v>
      </c>
      <c r="BF888" s="171">
        <f>(VLOOKUP($D888,'P4 Destination'!$C$21:$M$176,5,0))*BE888</f>
        <v>0</v>
      </c>
      <c r="BG888" s="172">
        <f t="shared" si="384"/>
        <v>0</v>
      </c>
      <c r="BH888" s="171">
        <f>(VLOOKUP($D888,'P4 Destination'!$C$21:$M$176,6,0))*BG888</f>
        <v>0</v>
      </c>
      <c r="BI888" s="172">
        <f t="shared" si="385"/>
        <v>30</v>
      </c>
      <c r="BJ888" s="171">
        <f>(VLOOKUP($D888,'P4 Destination'!$C$21:$M$176,7,0))*BI888</f>
        <v>0</v>
      </c>
      <c r="BK888" s="172">
        <f t="shared" si="386"/>
        <v>0</v>
      </c>
      <c r="BL888" s="171">
        <f>(VLOOKUP($D888,'P4 Destination'!$C$21:$M$176,8,0))*BK888</f>
        <v>0</v>
      </c>
      <c r="BM888" s="172">
        <f t="shared" si="387"/>
        <v>0</v>
      </c>
      <c r="BN888" s="171">
        <f>(VLOOKUP($D888,'P4 Destination'!$C$21:$M$176,9,0))*BM888</f>
        <v>0</v>
      </c>
      <c r="BO888" s="154">
        <f t="shared" si="388"/>
        <v>1</v>
      </c>
      <c r="BP888" s="171">
        <f>(VLOOKUP(D888,'P4 Destination'!$C$21:$M$176,10,0))*K888</f>
        <v>0</v>
      </c>
      <c r="BQ888" s="171">
        <f>(VLOOKUP(D888,'P4 Destination'!$C$21:$M$176,11,0))*J888</f>
        <v>0</v>
      </c>
      <c r="BR888" s="173">
        <f t="shared" si="389"/>
        <v>0</v>
      </c>
      <c r="BS888" s="173">
        <f>(AV888*2500)*'P6 Verzekering'!$E$11</f>
        <v>0</v>
      </c>
      <c r="BT888" s="173">
        <f>(AW888*2500)*'P6 Verzekering'!$E$12</f>
        <v>0</v>
      </c>
      <c r="BU888" s="173">
        <f>(L888*2500)*'P6 Verzekering'!$E$13</f>
        <v>0</v>
      </c>
      <c r="BV888" s="173">
        <f t="shared" si="390"/>
        <v>0</v>
      </c>
      <c r="BW888"/>
      <c r="BX888"/>
    </row>
    <row r="889" spans="1:76">
      <c r="A889" s="152" t="s">
        <v>2766</v>
      </c>
      <c r="B889" s="152" t="s">
        <v>416</v>
      </c>
      <c r="C889" s="152" t="s">
        <v>415</v>
      </c>
      <c r="D889" s="152" t="s">
        <v>320</v>
      </c>
      <c r="E889" s="152" t="s">
        <v>319</v>
      </c>
      <c r="F889" s="153">
        <f t="shared" si="364"/>
        <v>31</v>
      </c>
      <c r="G889" s="154">
        <v>1</v>
      </c>
      <c r="H889" s="154">
        <f>IFERROR(VLOOKUP(B889,'P2 Origin'!$C$21:$Q$176,15,FALSE),0)</f>
        <v>0</v>
      </c>
      <c r="I889" s="154">
        <f>IFERROR(VLOOKUP(D889,'P4 Destination'!$C$21:$Q$176,15,FALSE),0)</f>
        <v>0</v>
      </c>
      <c r="J889" s="155">
        <v>1</v>
      </c>
      <c r="K889" s="155"/>
      <c r="L889" s="156">
        <v>0</v>
      </c>
      <c r="M889" s="155">
        <v>0</v>
      </c>
      <c r="N889" s="155">
        <v>0</v>
      </c>
      <c r="O889" s="157">
        <f t="shared" si="365"/>
        <v>0</v>
      </c>
      <c r="P889" s="158">
        <f t="shared" si="366"/>
        <v>0</v>
      </c>
      <c r="Q889" s="159">
        <f>IFERROR(VLOOKUP(N889,'P1 Intra-Europees'!$A$15:$H$25,3,0),0)*P889</f>
        <v>0</v>
      </c>
      <c r="R889" s="160">
        <f t="shared" si="367"/>
        <v>0</v>
      </c>
      <c r="S889" s="159">
        <f>IFERROR(VLOOKUP(N889,'P1 Intra-Europees'!$A$15:$H$25,4,0),0)*R889</f>
        <v>0</v>
      </c>
      <c r="T889" s="160">
        <f t="shared" si="368"/>
        <v>0</v>
      </c>
      <c r="U889" s="159">
        <f>IFERROR(VLOOKUP(N889,'P1 Intra-Europees'!$A$15:$H$25,5,0),0)*T889</f>
        <v>0</v>
      </c>
      <c r="V889" s="160">
        <f t="shared" si="369"/>
        <v>0</v>
      </c>
      <c r="W889" s="159">
        <f>IFERROR(VLOOKUP(N889,'P1 Intra-Europees'!$A$15:$H$25,6,0),0)*V889</f>
        <v>0</v>
      </c>
      <c r="X889" s="160">
        <f t="shared" si="370"/>
        <v>0</v>
      </c>
      <c r="Y889" s="159">
        <f>IFERROR(VLOOKUP(N889,'P1 Intra-Europees'!$A$15:$H$25,7,0),0)*X889</f>
        <v>0</v>
      </c>
      <c r="Z889" s="161">
        <f t="shared" si="371"/>
        <v>0</v>
      </c>
      <c r="AA889" s="162">
        <f>IFERROR(VLOOKUP(N889,'P1 Intra-Europees'!$A$15:$H$25,8,0),0)*Z889</f>
        <v>0</v>
      </c>
      <c r="AB889" s="163">
        <f t="shared" si="372"/>
        <v>0</v>
      </c>
      <c r="AC889" s="157" t="str">
        <f>VLOOKUP(B889,'P2 Origin'!$C$21:$O$176,13,0)</f>
        <v>USD</v>
      </c>
      <c r="AD889" s="164">
        <f t="shared" si="373"/>
        <v>0</v>
      </c>
      <c r="AE889" s="165">
        <f>IF(AU889&gt;0.1,VLOOKUP(B889,'P2 Origin'!$C$21:$M$176,3,0)*H889,0)</f>
        <v>0</v>
      </c>
      <c r="AF889" s="166">
        <f t="shared" si="374"/>
        <v>0</v>
      </c>
      <c r="AG889" s="165">
        <f>(VLOOKUP(B889,'P2 Origin'!$C$21:$M$176,4,0))*AF889</f>
        <v>0</v>
      </c>
      <c r="AH889" s="166">
        <f t="shared" si="375"/>
        <v>0</v>
      </c>
      <c r="AI889" s="165">
        <f>(VLOOKUP(B889,'P2 Origin'!$C$21:$M$176,5,0))*AH889</f>
        <v>0</v>
      </c>
      <c r="AJ889" s="166">
        <f t="shared" si="391"/>
        <v>0</v>
      </c>
      <c r="AK889" s="165">
        <f>(VLOOKUP(B889,'P2 Origin'!$C$21:$M$176,6,0))*AJ889</f>
        <v>0</v>
      </c>
      <c r="AL889" s="166">
        <f t="shared" si="376"/>
        <v>31</v>
      </c>
      <c r="AM889" s="165">
        <f>(VLOOKUP($B889,'P2 Origin'!$C$21:$M$176,7,0))*AL889</f>
        <v>0</v>
      </c>
      <c r="AN889" s="166">
        <f t="shared" si="377"/>
        <v>0</v>
      </c>
      <c r="AO889" s="165">
        <f>(VLOOKUP($B889,'P2 Origin'!$C$21:$M$176,8,0))*AN889</f>
        <v>0</v>
      </c>
      <c r="AP889" s="166">
        <f t="shared" si="378"/>
        <v>0</v>
      </c>
      <c r="AQ889" s="165">
        <f>(VLOOKUP($B889,'P2 Origin'!$C$21:$M$176,9,0))*AP889</f>
        <v>0</v>
      </c>
      <c r="AR889" s="155">
        <f t="shared" si="379"/>
        <v>1</v>
      </c>
      <c r="AS889" s="164">
        <f>(VLOOKUP(B889,'P2 Origin'!$C$21:$M$176,10,0))*K889</f>
        <v>0</v>
      </c>
      <c r="AT889" s="164">
        <f>(VLOOKUP(B889,'P2 Origin'!$C$21:$M$176,11,0))*J889</f>
        <v>0</v>
      </c>
      <c r="AU889" s="167">
        <v>31</v>
      </c>
      <c r="AV889" s="168">
        <v>31</v>
      </c>
      <c r="AW889" s="169">
        <v>0</v>
      </c>
      <c r="AX889" s="170">
        <f>IF(AU889&gt;=0.1,'P3 Bureaumarge zee- en luchtvr.'!$D$12,0)</f>
        <v>0</v>
      </c>
      <c r="AY889" s="163">
        <f t="shared" si="380"/>
        <v>0</v>
      </c>
      <c r="AZ889" s="157" t="str">
        <f>VLOOKUP(D889,'P4 Destination'!$C$21:$O$176,13,0)</f>
        <v>USD</v>
      </c>
      <c r="BA889" s="164">
        <f t="shared" si="381"/>
        <v>0</v>
      </c>
      <c r="BB889" s="171">
        <f>IF(AU889&gt;0.1,(VLOOKUP(D889,'P4 Destination'!$C$21:$M$176,3,0))*I889,0)</f>
        <v>0</v>
      </c>
      <c r="BC889" s="172">
        <f t="shared" si="382"/>
        <v>0</v>
      </c>
      <c r="BD889" s="171">
        <f>(VLOOKUP($D889,'P4 Destination'!$C$21:$M$176,4,0))*BC889</f>
        <v>0</v>
      </c>
      <c r="BE889" s="172">
        <f t="shared" si="383"/>
        <v>0</v>
      </c>
      <c r="BF889" s="171">
        <f>(VLOOKUP($D889,'P4 Destination'!$C$21:$M$176,5,0))*BE889</f>
        <v>0</v>
      </c>
      <c r="BG889" s="172">
        <f t="shared" si="384"/>
        <v>0</v>
      </c>
      <c r="BH889" s="171">
        <f>(VLOOKUP($D889,'P4 Destination'!$C$21:$M$176,6,0))*BG889</f>
        <v>0</v>
      </c>
      <c r="BI889" s="172">
        <f t="shared" si="385"/>
        <v>31</v>
      </c>
      <c r="BJ889" s="171">
        <f>(VLOOKUP($D889,'P4 Destination'!$C$21:$M$176,7,0))*BI889</f>
        <v>0</v>
      </c>
      <c r="BK889" s="172">
        <f t="shared" si="386"/>
        <v>0</v>
      </c>
      <c r="BL889" s="171">
        <f>(VLOOKUP($D889,'P4 Destination'!$C$21:$M$176,8,0))*BK889</f>
        <v>0</v>
      </c>
      <c r="BM889" s="172">
        <f t="shared" si="387"/>
        <v>0</v>
      </c>
      <c r="BN889" s="171">
        <f>(VLOOKUP($D889,'P4 Destination'!$C$21:$M$176,9,0))*BM889</f>
        <v>0</v>
      </c>
      <c r="BO889" s="154">
        <f t="shared" si="388"/>
        <v>1</v>
      </c>
      <c r="BP889" s="171">
        <f>(VLOOKUP(D889,'P4 Destination'!$C$21:$M$176,10,0))*K889</f>
        <v>0</v>
      </c>
      <c r="BQ889" s="171">
        <f>(VLOOKUP(D889,'P4 Destination'!$C$21:$M$176,11,0))*J889</f>
        <v>0</v>
      </c>
      <c r="BR889" s="173">
        <f t="shared" si="389"/>
        <v>0</v>
      </c>
      <c r="BS889" s="173">
        <f>(AV889*2500)*'P6 Verzekering'!$E$11</f>
        <v>0</v>
      </c>
      <c r="BT889" s="173">
        <f>(AW889*2500)*'P6 Verzekering'!$E$12</f>
        <v>0</v>
      </c>
      <c r="BU889" s="173">
        <f>(L889*2500)*'P6 Verzekering'!$E$13</f>
        <v>0</v>
      </c>
      <c r="BV889" s="173">
        <f t="shared" si="390"/>
        <v>0</v>
      </c>
      <c r="BW889"/>
      <c r="BX889"/>
    </row>
    <row r="890" spans="1:76">
      <c r="A890" s="152" t="s">
        <v>2768</v>
      </c>
      <c r="B890" s="152" t="s">
        <v>442</v>
      </c>
      <c r="C890" s="152" t="s">
        <v>441</v>
      </c>
      <c r="D890" s="152" t="s">
        <v>219</v>
      </c>
      <c r="E890" s="152" t="s">
        <v>219</v>
      </c>
      <c r="F890" s="153">
        <f t="shared" si="364"/>
        <v>28</v>
      </c>
      <c r="G890" s="154">
        <v>1</v>
      </c>
      <c r="H890" s="154">
        <f>IFERROR(VLOOKUP(B890,'P2 Origin'!$C$21:$Q$176,15,FALSE),0)</f>
        <v>0</v>
      </c>
      <c r="I890" s="154">
        <f>IFERROR(VLOOKUP(D890,'P4 Destination'!$C$21:$Q$176,15,FALSE),0)</f>
        <v>0</v>
      </c>
      <c r="J890" s="155">
        <v>1</v>
      </c>
      <c r="K890" s="155"/>
      <c r="L890" s="156">
        <v>0</v>
      </c>
      <c r="M890" s="155">
        <v>0</v>
      </c>
      <c r="N890" s="155">
        <v>0</v>
      </c>
      <c r="O890" s="157">
        <f t="shared" si="365"/>
        <v>0</v>
      </c>
      <c r="P890" s="158">
        <f t="shared" si="366"/>
        <v>0</v>
      </c>
      <c r="Q890" s="159">
        <f>IFERROR(VLOOKUP(N890,'P1 Intra-Europees'!$A$15:$H$25,3,0),0)*P890</f>
        <v>0</v>
      </c>
      <c r="R890" s="160">
        <f t="shared" si="367"/>
        <v>0</v>
      </c>
      <c r="S890" s="159">
        <f>IFERROR(VLOOKUP(N890,'P1 Intra-Europees'!$A$15:$H$25,4,0),0)*R890</f>
        <v>0</v>
      </c>
      <c r="T890" s="160">
        <f t="shared" si="368"/>
        <v>0</v>
      </c>
      <c r="U890" s="159">
        <f>IFERROR(VLOOKUP(N890,'P1 Intra-Europees'!$A$15:$H$25,5,0),0)*T890</f>
        <v>0</v>
      </c>
      <c r="V890" s="160">
        <f t="shared" si="369"/>
        <v>0</v>
      </c>
      <c r="W890" s="159">
        <f>IFERROR(VLOOKUP(N890,'P1 Intra-Europees'!$A$15:$H$25,6,0),0)*V890</f>
        <v>0</v>
      </c>
      <c r="X890" s="160">
        <f t="shared" si="370"/>
        <v>0</v>
      </c>
      <c r="Y890" s="159">
        <f>IFERROR(VLOOKUP(N890,'P1 Intra-Europees'!$A$15:$H$25,7,0),0)*X890</f>
        <v>0</v>
      </c>
      <c r="Z890" s="161">
        <f t="shared" si="371"/>
        <v>0</v>
      </c>
      <c r="AA890" s="162">
        <f>IFERROR(VLOOKUP(N890,'P1 Intra-Europees'!$A$15:$H$25,8,0),0)*Z890</f>
        <v>0</v>
      </c>
      <c r="AB890" s="163">
        <f t="shared" si="372"/>
        <v>0</v>
      </c>
      <c r="AC890" s="157" t="str">
        <f>VLOOKUP(B890,'P2 Origin'!$C$21:$O$176,13,0)</f>
        <v>USD</v>
      </c>
      <c r="AD890" s="164">
        <f t="shared" si="373"/>
        <v>0</v>
      </c>
      <c r="AE890" s="165">
        <f>IF(AU890&gt;0.1,VLOOKUP(B890,'P2 Origin'!$C$21:$M$176,3,0)*H890,0)</f>
        <v>0</v>
      </c>
      <c r="AF890" s="166">
        <f t="shared" si="374"/>
        <v>0</v>
      </c>
      <c r="AG890" s="165">
        <f>(VLOOKUP(B890,'P2 Origin'!$C$21:$M$176,4,0))*AF890</f>
        <v>0</v>
      </c>
      <c r="AH890" s="166">
        <f t="shared" si="375"/>
        <v>0</v>
      </c>
      <c r="AI890" s="165">
        <f>(VLOOKUP(B890,'P2 Origin'!$C$21:$M$176,5,0))*AH890</f>
        <v>0</v>
      </c>
      <c r="AJ890" s="166">
        <f t="shared" si="391"/>
        <v>0</v>
      </c>
      <c r="AK890" s="165">
        <f>(VLOOKUP(B890,'P2 Origin'!$C$21:$M$176,6,0))*AJ890</f>
        <v>0</v>
      </c>
      <c r="AL890" s="166">
        <f t="shared" si="376"/>
        <v>28</v>
      </c>
      <c r="AM890" s="165">
        <f>(VLOOKUP($B890,'P2 Origin'!$C$21:$M$176,7,0))*AL890</f>
        <v>0</v>
      </c>
      <c r="AN890" s="166">
        <f t="shared" si="377"/>
        <v>0</v>
      </c>
      <c r="AO890" s="165">
        <f>(VLOOKUP($B890,'P2 Origin'!$C$21:$M$176,8,0))*AN890</f>
        <v>0</v>
      </c>
      <c r="AP890" s="166">
        <f t="shared" si="378"/>
        <v>0</v>
      </c>
      <c r="AQ890" s="165">
        <f>(VLOOKUP($B890,'P2 Origin'!$C$21:$M$176,9,0))*AP890</f>
        <v>0</v>
      </c>
      <c r="AR890" s="155">
        <f t="shared" si="379"/>
        <v>1</v>
      </c>
      <c r="AS890" s="164">
        <f>(VLOOKUP(B890,'P2 Origin'!$C$21:$M$176,10,0))*K890</f>
        <v>0</v>
      </c>
      <c r="AT890" s="164">
        <f>(VLOOKUP(B890,'P2 Origin'!$C$21:$M$176,11,0))*J890</f>
        <v>0</v>
      </c>
      <c r="AU890" s="167">
        <v>28</v>
      </c>
      <c r="AV890" s="168">
        <v>28</v>
      </c>
      <c r="AW890" s="169">
        <v>0</v>
      </c>
      <c r="AX890" s="170">
        <f>IF(AU890&gt;=0.1,'P3 Bureaumarge zee- en luchtvr.'!$D$12,0)</f>
        <v>0</v>
      </c>
      <c r="AY890" s="163">
        <f t="shared" si="380"/>
        <v>0</v>
      </c>
      <c r="AZ890" s="157" t="str">
        <f>VLOOKUP(D890,'P4 Destination'!$C$21:$O$176,13,0)</f>
        <v>EUR</v>
      </c>
      <c r="BA890" s="164">
        <f t="shared" si="381"/>
        <v>0</v>
      </c>
      <c r="BB890" s="171">
        <f>IF(AU890&gt;0.1,(VLOOKUP(D890,'P4 Destination'!$C$21:$M$176,3,0))*I890,0)</f>
        <v>0</v>
      </c>
      <c r="BC890" s="172">
        <f t="shared" si="382"/>
        <v>0</v>
      </c>
      <c r="BD890" s="171">
        <f>(VLOOKUP($D890,'P4 Destination'!$C$21:$M$176,4,0))*BC890</f>
        <v>0</v>
      </c>
      <c r="BE890" s="172">
        <f t="shared" si="383"/>
        <v>0</v>
      </c>
      <c r="BF890" s="171">
        <f>(VLOOKUP($D890,'P4 Destination'!$C$21:$M$176,5,0))*BE890</f>
        <v>0</v>
      </c>
      <c r="BG890" s="172">
        <f t="shared" si="384"/>
        <v>0</v>
      </c>
      <c r="BH890" s="171">
        <f>(VLOOKUP($D890,'P4 Destination'!$C$21:$M$176,6,0))*BG890</f>
        <v>0</v>
      </c>
      <c r="BI890" s="172">
        <f t="shared" si="385"/>
        <v>28</v>
      </c>
      <c r="BJ890" s="171">
        <f>(VLOOKUP($D890,'P4 Destination'!$C$21:$M$176,7,0))*BI890</f>
        <v>0</v>
      </c>
      <c r="BK890" s="172">
        <f t="shared" si="386"/>
        <v>0</v>
      </c>
      <c r="BL890" s="171">
        <f>(VLOOKUP($D890,'P4 Destination'!$C$21:$M$176,8,0))*BK890</f>
        <v>0</v>
      </c>
      <c r="BM890" s="172">
        <f t="shared" si="387"/>
        <v>0</v>
      </c>
      <c r="BN890" s="171">
        <f>(VLOOKUP($D890,'P4 Destination'!$C$21:$M$176,9,0))*BM890</f>
        <v>0</v>
      </c>
      <c r="BO890" s="154">
        <f t="shared" si="388"/>
        <v>1</v>
      </c>
      <c r="BP890" s="171">
        <f>(VLOOKUP(D890,'P4 Destination'!$C$21:$M$176,10,0))*K890</f>
        <v>0</v>
      </c>
      <c r="BQ890" s="171">
        <f>(VLOOKUP(D890,'P4 Destination'!$C$21:$M$176,11,0))*J890</f>
        <v>0</v>
      </c>
      <c r="BR890" s="173">
        <f t="shared" si="389"/>
        <v>0</v>
      </c>
      <c r="BS890" s="173">
        <f>(AV890*2500)*'P6 Verzekering'!$E$11</f>
        <v>0</v>
      </c>
      <c r="BT890" s="173">
        <f>(AW890*2500)*'P6 Verzekering'!$E$12</f>
        <v>0</v>
      </c>
      <c r="BU890" s="173">
        <f>(L890*2500)*'P6 Verzekering'!$E$13</f>
        <v>0</v>
      </c>
      <c r="BV890" s="173">
        <f t="shared" si="390"/>
        <v>0</v>
      </c>
      <c r="BW890"/>
      <c r="BX890"/>
    </row>
    <row r="891" spans="1:76">
      <c r="A891" s="152" t="s">
        <v>2769</v>
      </c>
      <c r="B891" s="152" t="s">
        <v>442</v>
      </c>
      <c r="C891" s="152" t="s">
        <v>441</v>
      </c>
      <c r="D891" s="152" t="s">
        <v>320</v>
      </c>
      <c r="E891" s="152" t="s">
        <v>319</v>
      </c>
      <c r="F891" s="153">
        <f t="shared" si="364"/>
        <v>20</v>
      </c>
      <c r="G891" s="154">
        <v>1</v>
      </c>
      <c r="H891" s="154">
        <f>IFERROR(VLOOKUP(B891,'P2 Origin'!$C$21:$Q$176,15,FALSE),0)</f>
        <v>0</v>
      </c>
      <c r="I891" s="154">
        <f>IFERROR(VLOOKUP(D891,'P4 Destination'!$C$21:$Q$176,15,FALSE),0)</f>
        <v>0</v>
      </c>
      <c r="J891" s="155">
        <v>1</v>
      </c>
      <c r="K891" s="155"/>
      <c r="L891" s="156">
        <v>0</v>
      </c>
      <c r="M891" s="155">
        <v>0</v>
      </c>
      <c r="N891" s="155">
        <v>0</v>
      </c>
      <c r="O891" s="157">
        <f t="shared" si="365"/>
        <v>0</v>
      </c>
      <c r="P891" s="158">
        <f t="shared" si="366"/>
        <v>0</v>
      </c>
      <c r="Q891" s="159">
        <f>IFERROR(VLOOKUP(N891,'P1 Intra-Europees'!$A$15:$H$25,3,0),0)*P891</f>
        <v>0</v>
      </c>
      <c r="R891" s="160">
        <f t="shared" si="367"/>
        <v>0</v>
      </c>
      <c r="S891" s="159">
        <f>IFERROR(VLOOKUP(N891,'P1 Intra-Europees'!$A$15:$H$25,4,0),0)*R891</f>
        <v>0</v>
      </c>
      <c r="T891" s="160">
        <f t="shared" si="368"/>
        <v>0</v>
      </c>
      <c r="U891" s="159">
        <f>IFERROR(VLOOKUP(N891,'P1 Intra-Europees'!$A$15:$H$25,5,0),0)*T891</f>
        <v>0</v>
      </c>
      <c r="V891" s="160">
        <f t="shared" si="369"/>
        <v>0</v>
      </c>
      <c r="W891" s="159">
        <f>IFERROR(VLOOKUP(N891,'P1 Intra-Europees'!$A$15:$H$25,6,0),0)*V891</f>
        <v>0</v>
      </c>
      <c r="X891" s="160">
        <f t="shared" si="370"/>
        <v>0</v>
      </c>
      <c r="Y891" s="159">
        <f>IFERROR(VLOOKUP(N891,'P1 Intra-Europees'!$A$15:$H$25,7,0),0)*X891</f>
        <v>0</v>
      </c>
      <c r="Z891" s="161">
        <f t="shared" si="371"/>
        <v>0</v>
      </c>
      <c r="AA891" s="162">
        <f>IFERROR(VLOOKUP(N891,'P1 Intra-Europees'!$A$15:$H$25,8,0),0)*Z891</f>
        <v>0</v>
      </c>
      <c r="AB891" s="163">
        <f t="shared" si="372"/>
        <v>0</v>
      </c>
      <c r="AC891" s="157" t="str">
        <f>VLOOKUP(B891,'P2 Origin'!$C$21:$O$176,13,0)</f>
        <v>USD</v>
      </c>
      <c r="AD891" s="164">
        <f t="shared" si="373"/>
        <v>0</v>
      </c>
      <c r="AE891" s="165">
        <f>IF(AU891&gt;0.1,VLOOKUP(B891,'P2 Origin'!$C$21:$M$176,3,0)*H891,0)</f>
        <v>0</v>
      </c>
      <c r="AF891" s="166">
        <f t="shared" si="374"/>
        <v>0</v>
      </c>
      <c r="AG891" s="165">
        <f>(VLOOKUP(B891,'P2 Origin'!$C$21:$M$176,4,0))*AF891</f>
        <v>0</v>
      </c>
      <c r="AH891" s="166">
        <f t="shared" si="375"/>
        <v>0</v>
      </c>
      <c r="AI891" s="165">
        <f>(VLOOKUP(B891,'P2 Origin'!$C$21:$M$176,5,0))*AH891</f>
        <v>0</v>
      </c>
      <c r="AJ891" s="166">
        <f t="shared" si="391"/>
        <v>20</v>
      </c>
      <c r="AK891" s="165">
        <f>(VLOOKUP(B891,'P2 Origin'!$C$21:$M$176,6,0))*AJ891</f>
        <v>0</v>
      </c>
      <c r="AL891" s="166">
        <f t="shared" si="376"/>
        <v>0</v>
      </c>
      <c r="AM891" s="165">
        <f>(VLOOKUP($B891,'P2 Origin'!$C$21:$M$176,7,0))*AL891</f>
        <v>0</v>
      </c>
      <c r="AN891" s="166">
        <f t="shared" si="377"/>
        <v>0</v>
      </c>
      <c r="AO891" s="165">
        <f>(VLOOKUP($B891,'P2 Origin'!$C$21:$M$176,8,0))*AN891</f>
        <v>0</v>
      </c>
      <c r="AP891" s="166">
        <f t="shared" si="378"/>
        <v>0</v>
      </c>
      <c r="AQ891" s="165">
        <f>(VLOOKUP($B891,'P2 Origin'!$C$21:$M$176,9,0))*AP891</f>
        <v>0</v>
      </c>
      <c r="AR891" s="155">
        <f t="shared" si="379"/>
        <v>1</v>
      </c>
      <c r="AS891" s="164">
        <f>(VLOOKUP(B891,'P2 Origin'!$C$21:$M$176,10,0))*K891</f>
        <v>0</v>
      </c>
      <c r="AT891" s="164">
        <f>(VLOOKUP(B891,'P2 Origin'!$C$21:$M$176,11,0))*J891</f>
        <v>0</v>
      </c>
      <c r="AU891" s="167">
        <v>20</v>
      </c>
      <c r="AV891" s="168">
        <v>20</v>
      </c>
      <c r="AW891" s="169">
        <v>0</v>
      </c>
      <c r="AX891" s="170">
        <f>IF(AU891&gt;=0.1,'P3 Bureaumarge zee- en luchtvr.'!$D$12,0)</f>
        <v>0</v>
      </c>
      <c r="AY891" s="163">
        <f t="shared" si="380"/>
        <v>0</v>
      </c>
      <c r="AZ891" s="157" t="str">
        <f>VLOOKUP(D891,'P4 Destination'!$C$21:$O$176,13,0)</f>
        <v>USD</v>
      </c>
      <c r="BA891" s="164">
        <f t="shared" si="381"/>
        <v>0</v>
      </c>
      <c r="BB891" s="171">
        <f>IF(AU891&gt;0.1,(VLOOKUP(D891,'P4 Destination'!$C$21:$M$176,3,0))*I891,0)</f>
        <v>0</v>
      </c>
      <c r="BC891" s="172">
        <f t="shared" si="382"/>
        <v>0</v>
      </c>
      <c r="BD891" s="171">
        <f>(VLOOKUP($D891,'P4 Destination'!$C$21:$M$176,4,0))*BC891</f>
        <v>0</v>
      </c>
      <c r="BE891" s="172">
        <f t="shared" si="383"/>
        <v>0</v>
      </c>
      <c r="BF891" s="171">
        <f>(VLOOKUP($D891,'P4 Destination'!$C$21:$M$176,5,0))*BE891</f>
        <v>0</v>
      </c>
      <c r="BG891" s="172">
        <f t="shared" si="384"/>
        <v>20</v>
      </c>
      <c r="BH891" s="171">
        <f>(VLOOKUP($D891,'P4 Destination'!$C$21:$M$176,6,0))*BG891</f>
        <v>0</v>
      </c>
      <c r="BI891" s="172">
        <f t="shared" si="385"/>
        <v>0</v>
      </c>
      <c r="BJ891" s="171">
        <f>(VLOOKUP($D891,'P4 Destination'!$C$21:$M$176,7,0))*BI891</f>
        <v>0</v>
      </c>
      <c r="BK891" s="172">
        <f t="shared" si="386"/>
        <v>0</v>
      </c>
      <c r="BL891" s="171">
        <f>(VLOOKUP($D891,'P4 Destination'!$C$21:$M$176,8,0))*BK891</f>
        <v>0</v>
      </c>
      <c r="BM891" s="172">
        <f t="shared" si="387"/>
        <v>0</v>
      </c>
      <c r="BN891" s="171">
        <f>(VLOOKUP($D891,'P4 Destination'!$C$21:$M$176,9,0))*BM891</f>
        <v>0</v>
      </c>
      <c r="BO891" s="154">
        <f t="shared" si="388"/>
        <v>1</v>
      </c>
      <c r="BP891" s="171">
        <f>(VLOOKUP(D891,'P4 Destination'!$C$21:$M$176,10,0))*K891</f>
        <v>0</v>
      </c>
      <c r="BQ891" s="171">
        <f>(VLOOKUP(D891,'P4 Destination'!$C$21:$M$176,11,0))*J891</f>
        <v>0</v>
      </c>
      <c r="BR891" s="173">
        <f t="shared" si="389"/>
        <v>0</v>
      </c>
      <c r="BS891" s="173">
        <f>(AV891*2500)*'P6 Verzekering'!$E$11</f>
        <v>0</v>
      </c>
      <c r="BT891" s="173">
        <f>(AW891*2500)*'P6 Verzekering'!$E$12</f>
        <v>0</v>
      </c>
      <c r="BU891" s="173">
        <f>(L891*2500)*'P6 Verzekering'!$E$13</f>
        <v>0</v>
      </c>
      <c r="BV891" s="173">
        <f t="shared" si="390"/>
        <v>0</v>
      </c>
      <c r="BW891"/>
      <c r="BX891"/>
    </row>
    <row r="892" spans="1:76">
      <c r="A892" s="152" t="s">
        <v>2771</v>
      </c>
      <c r="B892" s="152" t="s">
        <v>173</v>
      </c>
      <c r="C892" s="152" t="s">
        <v>172</v>
      </c>
      <c r="D892" s="152" t="s">
        <v>302</v>
      </c>
      <c r="E892" s="152" t="s">
        <v>297</v>
      </c>
      <c r="F892" s="153">
        <f t="shared" si="364"/>
        <v>19</v>
      </c>
      <c r="G892" s="154">
        <v>1</v>
      </c>
      <c r="H892" s="154">
        <f>IFERROR(VLOOKUP(B892,'P2 Origin'!$C$21:$Q$176,15,FALSE),0)</f>
        <v>1</v>
      </c>
      <c r="I892" s="154">
        <f>IFERROR(VLOOKUP(D892,'P4 Destination'!$C$21:$Q$176,15,FALSE),0)</f>
        <v>0</v>
      </c>
      <c r="J892" s="155">
        <v>1</v>
      </c>
      <c r="K892" s="155"/>
      <c r="L892" s="156">
        <v>0</v>
      </c>
      <c r="M892" s="155">
        <v>0</v>
      </c>
      <c r="N892" s="155">
        <v>0</v>
      </c>
      <c r="O892" s="157">
        <f t="shared" si="365"/>
        <v>0</v>
      </c>
      <c r="P892" s="158">
        <f t="shared" si="366"/>
        <v>0</v>
      </c>
      <c r="Q892" s="159">
        <f>IFERROR(VLOOKUP(N892,'P1 Intra-Europees'!$A$15:$H$25,3,0),0)*P892</f>
        <v>0</v>
      </c>
      <c r="R892" s="160">
        <f t="shared" si="367"/>
        <v>0</v>
      </c>
      <c r="S892" s="159">
        <f>IFERROR(VLOOKUP(N892,'P1 Intra-Europees'!$A$15:$H$25,4,0),0)*R892</f>
        <v>0</v>
      </c>
      <c r="T892" s="160">
        <f t="shared" si="368"/>
        <v>0</v>
      </c>
      <c r="U892" s="159">
        <f>IFERROR(VLOOKUP(N892,'P1 Intra-Europees'!$A$15:$H$25,5,0),0)*T892</f>
        <v>0</v>
      </c>
      <c r="V892" s="160">
        <f t="shared" si="369"/>
        <v>0</v>
      </c>
      <c r="W892" s="159">
        <f>IFERROR(VLOOKUP(N892,'P1 Intra-Europees'!$A$15:$H$25,6,0),0)*V892</f>
        <v>0</v>
      </c>
      <c r="X892" s="160">
        <f t="shared" si="370"/>
        <v>0</v>
      </c>
      <c r="Y892" s="159">
        <f>IFERROR(VLOOKUP(N892,'P1 Intra-Europees'!$A$15:$H$25,7,0),0)*X892</f>
        <v>0</v>
      </c>
      <c r="Z892" s="161">
        <f t="shared" si="371"/>
        <v>0</v>
      </c>
      <c r="AA892" s="162">
        <f>IFERROR(VLOOKUP(N892,'P1 Intra-Europees'!$A$15:$H$25,8,0),0)*Z892</f>
        <v>0</v>
      </c>
      <c r="AB892" s="163">
        <f t="shared" si="372"/>
        <v>0</v>
      </c>
      <c r="AC892" s="157" t="str">
        <f>VLOOKUP(B892,'P2 Origin'!$C$21:$O$176,13,0)</f>
        <v>EUR</v>
      </c>
      <c r="AD892" s="164">
        <f t="shared" si="373"/>
        <v>0</v>
      </c>
      <c r="AE892" s="165">
        <f>IF(AU892&gt;0.1,VLOOKUP(B892,'P2 Origin'!$C$21:$M$176,3,0)*H892,0)</f>
        <v>0</v>
      </c>
      <c r="AF892" s="166">
        <f t="shared" si="374"/>
        <v>0</v>
      </c>
      <c r="AG892" s="165">
        <f>(VLOOKUP(B892,'P2 Origin'!$C$21:$M$176,4,0))*AF892</f>
        <v>0</v>
      </c>
      <c r="AH892" s="166">
        <f t="shared" si="375"/>
        <v>0</v>
      </c>
      <c r="AI892" s="165">
        <f>(VLOOKUP(B892,'P2 Origin'!$C$21:$M$176,5,0))*AH892</f>
        <v>0</v>
      </c>
      <c r="AJ892" s="166">
        <f t="shared" si="391"/>
        <v>19</v>
      </c>
      <c r="AK892" s="165">
        <f>(VLOOKUP(B892,'P2 Origin'!$C$21:$M$176,6,0))*AJ892</f>
        <v>0</v>
      </c>
      <c r="AL892" s="166">
        <f t="shared" si="376"/>
        <v>0</v>
      </c>
      <c r="AM892" s="165">
        <f>(VLOOKUP($B892,'P2 Origin'!$C$21:$M$176,7,0))*AL892</f>
        <v>0</v>
      </c>
      <c r="AN892" s="166">
        <f t="shared" si="377"/>
        <v>0</v>
      </c>
      <c r="AO892" s="165">
        <f>(VLOOKUP($B892,'P2 Origin'!$C$21:$M$176,8,0))*AN892</f>
        <v>0</v>
      </c>
      <c r="AP892" s="166">
        <f t="shared" si="378"/>
        <v>0</v>
      </c>
      <c r="AQ892" s="165">
        <f>(VLOOKUP($B892,'P2 Origin'!$C$21:$M$176,9,0))*AP892</f>
        <v>0</v>
      </c>
      <c r="AR892" s="155">
        <f t="shared" si="379"/>
        <v>1</v>
      </c>
      <c r="AS892" s="164">
        <f>(VLOOKUP(B892,'P2 Origin'!$C$21:$M$176,10,0))*K892</f>
        <v>0</v>
      </c>
      <c r="AT892" s="164">
        <f>(VLOOKUP(B892,'P2 Origin'!$C$21:$M$176,11,0))*J892</f>
        <v>0</v>
      </c>
      <c r="AU892" s="167">
        <v>19</v>
      </c>
      <c r="AV892" s="168">
        <v>19</v>
      </c>
      <c r="AW892" s="169">
        <v>0</v>
      </c>
      <c r="AX892" s="170">
        <f>IF(AU892&gt;=0.1,'P3 Bureaumarge zee- en luchtvr.'!$D$12,0)</f>
        <v>0</v>
      </c>
      <c r="AY892" s="163">
        <f t="shared" si="380"/>
        <v>0</v>
      </c>
      <c r="AZ892" s="157" t="str">
        <f>VLOOKUP(D892,'P4 Destination'!$C$21:$O$176,13,0)</f>
        <v>USD</v>
      </c>
      <c r="BA892" s="164">
        <f t="shared" si="381"/>
        <v>0</v>
      </c>
      <c r="BB892" s="171">
        <f>IF(AU892&gt;0.1,(VLOOKUP(D892,'P4 Destination'!$C$21:$M$176,3,0))*I892,0)</f>
        <v>0</v>
      </c>
      <c r="BC892" s="172">
        <f t="shared" si="382"/>
        <v>0</v>
      </c>
      <c r="BD892" s="171">
        <f>(VLOOKUP($D892,'P4 Destination'!$C$21:$M$176,4,0))*BC892</f>
        <v>0</v>
      </c>
      <c r="BE892" s="172">
        <f t="shared" si="383"/>
        <v>0</v>
      </c>
      <c r="BF892" s="171">
        <f>(VLOOKUP($D892,'P4 Destination'!$C$21:$M$176,5,0))*BE892</f>
        <v>0</v>
      </c>
      <c r="BG892" s="172">
        <f t="shared" si="384"/>
        <v>19</v>
      </c>
      <c r="BH892" s="171">
        <f>(VLOOKUP($D892,'P4 Destination'!$C$21:$M$176,6,0))*BG892</f>
        <v>0</v>
      </c>
      <c r="BI892" s="172">
        <f t="shared" si="385"/>
        <v>0</v>
      </c>
      <c r="BJ892" s="171">
        <f>(VLOOKUP($D892,'P4 Destination'!$C$21:$M$176,7,0))*BI892</f>
        <v>0</v>
      </c>
      <c r="BK892" s="172">
        <f t="shared" si="386"/>
        <v>0</v>
      </c>
      <c r="BL892" s="171">
        <f>(VLOOKUP($D892,'P4 Destination'!$C$21:$M$176,8,0))*BK892</f>
        <v>0</v>
      </c>
      <c r="BM892" s="172">
        <f t="shared" si="387"/>
        <v>0</v>
      </c>
      <c r="BN892" s="171">
        <f>(VLOOKUP($D892,'P4 Destination'!$C$21:$M$176,9,0))*BM892</f>
        <v>0</v>
      </c>
      <c r="BO892" s="154">
        <f t="shared" si="388"/>
        <v>1</v>
      </c>
      <c r="BP892" s="171">
        <f>(VLOOKUP(D892,'P4 Destination'!$C$21:$M$176,10,0))*K892</f>
        <v>0</v>
      </c>
      <c r="BQ892" s="171">
        <f>(VLOOKUP(D892,'P4 Destination'!$C$21:$M$176,11,0))*J892</f>
        <v>0</v>
      </c>
      <c r="BR892" s="173">
        <f t="shared" si="389"/>
        <v>0</v>
      </c>
      <c r="BS892" s="173">
        <f>(AV892*2500)*'P6 Verzekering'!$E$11</f>
        <v>0</v>
      </c>
      <c r="BT892" s="173">
        <f>(AW892*2500)*'P6 Verzekering'!$E$12</f>
        <v>0</v>
      </c>
      <c r="BU892" s="173">
        <f>(L892*2500)*'P6 Verzekering'!$E$13</f>
        <v>0</v>
      </c>
      <c r="BV892" s="173">
        <f t="shared" si="390"/>
        <v>0</v>
      </c>
      <c r="BW892"/>
      <c r="BX892"/>
    </row>
    <row r="893" spans="1:76">
      <c r="A893" s="152" t="s">
        <v>2773</v>
      </c>
      <c r="B893" s="152" t="s">
        <v>173</v>
      </c>
      <c r="C893" s="152" t="s">
        <v>172</v>
      </c>
      <c r="D893" s="152" t="s">
        <v>368</v>
      </c>
      <c r="E893" s="152" t="s">
        <v>367</v>
      </c>
      <c r="F893" s="153">
        <f t="shared" si="364"/>
        <v>1</v>
      </c>
      <c r="G893" s="154">
        <v>1</v>
      </c>
      <c r="H893" s="154">
        <f>IFERROR(VLOOKUP(B893,'P2 Origin'!$C$21:$Q$176,15,FALSE),0)</f>
        <v>1</v>
      </c>
      <c r="I893" s="154">
        <f>IFERROR(VLOOKUP(D893,'P4 Destination'!$C$21:$Q$176,15,FALSE),0)</f>
        <v>1</v>
      </c>
      <c r="J893" s="155">
        <v>1</v>
      </c>
      <c r="K893" s="155"/>
      <c r="L893" s="156">
        <v>0</v>
      </c>
      <c r="M893" s="155">
        <v>0</v>
      </c>
      <c r="N893" s="155">
        <v>0</v>
      </c>
      <c r="O893" s="157">
        <f t="shared" si="365"/>
        <v>0</v>
      </c>
      <c r="P893" s="158">
        <f t="shared" si="366"/>
        <v>0</v>
      </c>
      <c r="Q893" s="159">
        <f>IFERROR(VLOOKUP(N893,'P1 Intra-Europees'!$A$15:$H$25,3,0),0)*P893</f>
        <v>0</v>
      </c>
      <c r="R893" s="160">
        <f t="shared" si="367"/>
        <v>0</v>
      </c>
      <c r="S893" s="159">
        <f>IFERROR(VLOOKUP(N893,'P1 Intra-Europees'!$A$15:$H$25,4,0),0)*R893</f>
        <v>0</v>
      </c>
      <c r="T893" s="160">
        <f t="shared" si="368"/>
        <v>0</v>
      </c>
      <c r="U893" s="159">
        <f>IFERROR(VLOOKUP(N893,'P1 Intra-Europees'!$A$15:$H$25,5,0),0)*T893</f>
        <v>0</v>
      </c>
      <c r="V893" s="160">
        <f t="shared" si="369"/>
        <v>0</v>
      </c>
      <c r="W893" s="159">
        <f>IFERROR(VLOOKUP(N893,'P1 Intra-Europees'!$A$15:$H$25,6,0),0)*V893</f>
        <v>0</v>
      </c>
      <c r="X893" s="160">
        <f t="shared" si="370"/>
        <v>0</v>
      </c>
      <c r="Y893" s="159">
        <f>IFERROR(VLOOKUP(N893,'P1 Intra-Europees'!$A$15:$H$25,7,0),0)*X893</f>
        <v>0</v>
      </c>
      <c r="Z893" s="161">
        <f t="shared" si="371"/>
        <v>0</v>
      </c>
      <c r="AA893" s="162">
        <f>IFERROR(VLOOKUP(N893,'P1 Intra-Europees'!$A$15:$H$25,8,0),0)*Z893</f>
        <v>0</v>
      </c>
      <c r="AB893" s="163">
        <f t="shared" si="372"/>
        <v>0</v>
      </c>
      <c r="AC893" s="157" t="str">
        <f>VLOOKUP(B893,'P2 Origin'!$C$21:$O$176,13,0)</f>
        <v>EUR</v>
      </c>
      <c r="AD893" s="164">
        <f t="shared" si="373"/>
        <v>0</v>
      </c>
      <c r="AE893" s="165">
        <f>IF(AU893&gt;0.1,VLOOKUP(B893,'P2 Origin'!$C$21:$M$176,3,0)*H893,0)</f>
        <v>0</v>
      </c>
      <c r="AF893" s="166">
        <f t="shared" si="374"/>
        <v>1</v>
      </c>
      <c r="AG893" s="165">
        <f>(VLOOKUP(B893,'P2 Origin'!$C$21:$M$176,4,0))*AF893</f>
        <v>0</v>
      </c>
      <c r="AH893" s="166">
        <f t="shared" si="375"/>
        <v>0</v>
      </c>
      <c r="AI893" s="165">
        <f>(VLOOKUP(B893,'P2 Origin'!$C$21:$M$176,5,0))*AH893</f>
        <v>0</v>
      </c>
      <c r="AJ893" s="166">
        <f t="shared" si="391"/>
        <v>0</v>
      </c>
      <c r="AK893" s="165">
        <f>(VLOOKUP(B893,'P2 Origin'!$C$21:$M$176,6,0))*AJ893</f>
        <v>0</v>
      </c>
      <c r="AL893" s="166">
        <f t="shared" si="376"/>
        <v>0</v>
      </c>
      <c r="AM893" s="165">
        <f>(VLOOKUP($B893,'P2 Origin'!$C$21:$M$176,7,0))*AL893</f>
        <v>0</v>
      </c>
      <c r="AN893" s="166">
        <f t="shared" si="377"/>
        <v>0</v>
      </c>
      <c r="AO893" s="165">
        <f>(VLOOKUP($B893,'P2 Origin'!$C$21:$M$176,8,0))*AN893</f>
        <v>0</v>
      </c>
      <c r="AP893" s="166">
        <f t="shared" si="378"/>
        <v>0</v>
      </c>
      <c r="AQ893" s="165">
        <f>(VLOOKUP($B893,'P2 Origin'!$C$21:$M$176,9,0))*AP893</f>
        <v>0</v>
      </c>
      <c r="AR893" s="155">
        <f t="shared" si="379"/>
        <v>1</v>
      </c>
      <c r="AS893" s="164">
        <f>(VLOOKUP(B893,'P2 Origin'!$C$21:$M$176,10,0))*K893</f>
        <v>0</v>
      </c>
      <c r="AT893" s="164">
        <f>(VLOOKUP(B893,'P2 Origin'!$C$21:$M$176,11,0))*J893</f>
        <v>0</v>
      </c>
      <c r="AU893" s="167">
        <v>1</v>
      </c>
      <c r="AV893" s="168">
        <v>1</v>
      </c>
      <c r="AW893" s="169">
        <v>0</v>
      </c>
      <c r="AX893" s="170">
        <f>IF(AU893&gt;=0.1,'P3 Bureaumarge zee- en luchtvr.'!$D$12,0)</f>
        <v>0</v>
      </c>
      <c r="AY893" s="163">
        <f t="shared" si="380"/>
        <v>0</v>
      </c>
      <c r="AZ893" s="157" t="str">
        <f>VLOOKUP(D893,'P4 Destination'!$C$21:$O$176,13,0)</f>
        <v>USD</v>
      </c>
      <c r="BA893" s="164">
        <f t="shared" si="381"/>
        <v>0</v>
      </c>
      <c r="BB893" s="171">
        <f>IF(AU893&gt;0.1,(VLOOKUP(D893,'P4 Destination'!$C$21:$M$176,3,0))*I893,0)</f>
        <v>0</v>
      </c>
      <c r="BC893" s="172">
        <f t="shared" si="382"/>
        <v>1</v>
      </c>
      <c r="BD893" s="171">
        <f>(VLOOKUP($D893,'P4 Destination'!$C$21:$M$176,4,0))*BC893</f>
        <v>0</v>
      </c>
      <c r="BE893" s="172">
        <f t="shared" si="383"/>
        <v>0</v>
      </c>
      <c r="BF893" s="171">
        <f>(VLOOKUP($D893,'P4 Destination'!$C$21:$M$176,5,0))*BE893</f>
        <v>0</v>
      </c>
      <c r="BG893" s="172">
        <f t="shared" si="384"/>
        <v>0</v>
      </c>
      <c r="BH893" s="171">
        <f>(VLOOKUP($D893,'P4 Destination'!$C$21:$M$176,6,0))*BG893</f>
        <v>0</v>
      </c>
      <c r="BI893" s="172">
        <f t="shared" si="385"/>
        <v>0</v>
      </c>
      <c r="BJ893" s="171">
        <f>(VLOOKUP($D893,'P4 Destination'!$C$21:$M$176,7,0))*BI893</f>
        <v>0</v>
      </c>
      <c r="BK893" s="172">
        <f t="shared" si="386"/>
        <v>0</v>
      </c>
      <c r="BL893" s="171">
        <f>(VLOOKUP($D893,'P4 Destination'!$C$21:$M$176,8,0))*BK893</f>
        <v>0</v>
      </c>
      <c r="BM893" s="172">
        <f t="shared" si="387"/>
        <v>0</v>
      </c>
      <c r="BN893" s="171">
        <f>(VLOOKUP($D893,'P4 Destination'!$C$21:$M$176,9,0))*BM893</f>
        <v>0</v>
      </c>
      <c r="BO893" s="154">
        <f t="shared" si="388"/>
        <v>1</v>
      </c>
      <c r="BP893" s="171">
        <f>(VLOOKUP(D893,'P4 Destination'!$C$21:$M$176,10,0))*K893</f>
        <v>0</v>
      </c>
      <c r="BQ893" s="171">
        <f>(VLOOKUP(D893,'P4 Destination'!$C$21:$M$176,11,0))*J893</f>
        <v>0</v>
      </c>
      <c r="BR893" s="173">
        <f t="shared" si="389"/>
        <v>0</v>
      </c>
      <c r="BS893" s="173">
        <f>(AV893*2500)*'P6 Verzekering'!$E$11</f>
        <v>0</v>
      </c>
      <c r="BT893" s="173">
        <f>(AW893*2500)*'P6 Verzekering'!$E$12</f>
        <v>0</v>
      </c>
      <c r="BU893" s="173">
        <f>(L893*2500)*'P6 Verzekering'!$E$13</f>
        <v>0</v>
      </c>
      <c r="BV893" s="173">
        <f t="shared" si="390"/>
        <v>0</v>
      </c>
      <c r="BW893"/>
      <c r="BX893"/>
    </row>
    <row r="894" spans="1:76">
      <c r="A894" s="152" t="s">
        <v>2797</v>
      </c>
      <c r="B894" s="152" t="s">
        <v>420</v>
      </c>
      <c r="C894" s="152" t="s">
        <v>418</v>
      </c>
      <c r="D894" s="152" t="s">
        <v>151</v>
      </c>
      <c r="E894" s="152" t="s">
        <v>149</v>
      </c>
      <c r="F894" s="153">
        <f t="shared" si="364"/>
        <v>36</v>
      </c>
      <c r="G894" s="154">
        <v>1</v>
      </c>
      <c r="H894" s="154">
        <f>IFERROR(VLOOKUP(B894,'P2 Origin'!$C$21:$Q$176,15,FALSE),0)</f>
        <v>0</v>
      </c>
      <c r="I894" s="154">
        <f>IFERROR(VLOOKUP(D894,'P4 Destination'!$C$21:$Q$176,15,FALSE),0)</f>
        <v>0</v>
      </c>
      <c r="J894" s="155"/>
      <c r="K894" s="155">
        <v>1</v>
      </c>
      <c r="L894" s="156">
        <v>0</v>
      </c>
      <c r="M894" s="155">
        <v>0</v>
      </c>
      <c r="N894" s="155">
        <v>0</v>
      </c>
      <c r="O894" s="157">
        <f t="shared" si="365"/>
        <v>0</v>
      </c>
      <c r="P894" s="158">
        <f t="shared" si="366"/>
        <v>0</v>
      </c>
      <c r="Q894" s="159">
        <f>IFERROR(VLOOKUP(N894,'P1 Intra-Europees'!$A$15:$H$25,3,0),0)*P894</f>
        <v>0</v>
      </c>
      <c r="R894" s="160">
        <f t="shared" si="367"/>
        <v>0</v>
      </c>
      <c r="S894" s="159">
        <f>IFERROR(VLOOKUP(N894,'P1 Intra-Europees'!$A$15:$H$25,4,0),0)*R894</f>
        <v>0</v>
      </c>
      <c r="T894" s="160">
        <f t="shared" si="368"/>
        <v>0</v>
      </c>
      <c r="U894" s="159">
        <f>IFERROR(VLOOKUP(N894,'P1 Intra-Europees'!$A$15:$H$25,5,0),0)*T894</f>
        <v>0</v>
      </c>
      <c r="V894" s="160">
        <f t="shared" si="369"/>
        <v>0</v>
      </c>
      <c r="W894" s="159">
        <f>IFERROR(VLOOKUP(N894,'P1 Intra-Europees'!$A$15:$H$25,6,0),0)*V894</f>
        <v>0</v>
      </c>
      <c r="X894" s="160">
        <f t="shared" si="370"/>
        <v>0</v>
      </c>
      <c r="Y894" s="159">
        <f>IFERROR(VLOOKUP(N894,'P1 Intra-Europees'!$A$15:$H$25,7,0),0)*X894</f>
        <v>0</v>
      </c>
      <c r="Z894" s="161">
        <f t="shared" si="371"/>
        <v>0</v>
      </c>
      <c r="AA894" s="162">
        <f>IFERROR(VLOOKUP(N894,'P1 Intra-Europees'!$A$15:$H$25,8,0),0)*Z894</f>
        <v>0</v>
      </c>
      <c r="AB894" s="163">
        <f t="shared" si="372"/>
        <v>0</v>
      </c>
      <c r="AC894" s="157" t="str">
        <f>VLOOKUP(B894,'P2 Origin'!$C$21:$O$176,13,0)</f>
        <v>USD</v>
      </c>
      <c r="AD894" s="164">
        <f t="shared" si="373"/>
        <v>0</v>
      </c>
      <c r="AE894" s="165">
        <f>IF(AU894&gt;0.1,VLOOKUP(B894,'P2 Origin'!$C$21:$M$176,3,0)*H894,0)</f>
        <v>0</v>
      </c>
      <c r="AF894" s="166">
        <f t="shared" si="374"/>
        <v>0</v>
      </c>
      <c r="AG894" s="165">
        <f>(VLOOKUP(B894,'P2 Origin'!$C$21:$M$176,4,0))*AF894</f>
        <v>0</v>
      </c>
      <c r="AH894" s="166">
        <f t="shared" si="375"/>
        <v>0</v>
      </c>
      <c r="AI894" s="165">
        <f>(VLOOKUP(B894,'P2 Origin'!$C$21:$M$176,5,0))*AH894</f>
        <v>0</v>
      </c>
      <c r="AJ894" s="166">
        <f t="shared" si="391"/>
        <v>0</v>
      </c>
      <c r="AK894" s="165">
        <f>(VLOOKUP(B894,'P2 Origin'!$C$21:$M$176,6,0))*AJ894</f>
        <v>0</v>
      </c>
      <c r="AL894" s="166">
        <f t="shared" si="376"/>
        <v>0</v>
      </c>
      <c r="AM894" s="165">
        <f>(VLOOKUP($B894,'P2 Origin'!$C$21:$M$176,7,0))*AL894</f>
        <v>0</v>
      </c>
      <c r="AN894" s="166">
        <f t="shared" si="377"/>
        <v>36</v>
      </c>
      <c r="AO894" s="165">
        <f>(VLOOKUP($B894,'P2 Origin'!$C$21:$M$176,8,0))*AN894</f>
        <v>0</v>
      </c>
      <c r="AP894" s="166">
        <f t="shared" si="378"/>
        <v>0</v>
      </c>
      <c r="AQ894" s="165">
        <f>(VLOOKUP($B894,'P2 Origin'!$C$21:$M$176,9,0))*AP894</f>
        <v>0</v>
      </c>
      <c r="AR894" s="155">
        <f t="shared" si="379"/>
        <v>1</v>
      </c>
      <c r="AS894" s="164">
        <f>(VLOOKUP(B894,'P2 Origin'!$C$21:$M$176,10,0))*K894</f>
        <v>0</v>
      </c>
      <c r="AT894" s="164">
        <f>(VLOOKUP(B894,'P2 Origin'!$C$21:$M$176,11,0))*J894</f>
        <v>0</v>
      </c>
      <c r="AU894" s="167">
        <v>36</v>
      </c>
      <c r="AV894" s="168">
        <v>36</v>
      </c>
      <c r="AW894" s="169">
        <v>0</v>
      </c>
      <c r="AX894" s="170">
        <f>IF(AU894&gt;=0.1,'P3 Bureaumarge zee- en luchtvr.'!$D$12,0)</f>
        <v>0</v>
      </c>
      <c r="AY894" s="163">
        <f t="shared" si="380"/>
        <v>0</v>
      </c>
      <c r="AZ894" s="157" t="str">
        <f>VLOOKUP(D894,'P4 Destination'!$C$21:$O$176,13,0)</f>
        <v>EUR</v>
      </c>
      <c r="BA894" s="164">
        <f t="shared" si="381"/>
        <v>0</v>
      </c>
      <c r="BB894" s="171">
        <f>IF(AU894&gt;0.1,(VLOOKUP(D894,'P4 Destination'!$C$21:$M$176,3,0))*I894,0)</f>
        <v>0</v>
      </c>
      <c r="BC894" s="172">
        <f t="shared" si="382"/>
        <v>0</v>
      </c>
      <c r="BD894" s="171">
        <f>(VLOOKUP($D894,'P4 Destination'!$C$21:$M$176,4,0))*BC894</f>
        <v>0</v>
      </c>
      <c r="BE894" s="172">
        <f t="shared" si="383"/>
        <v>0</v>
      </c>
      <c r="BF894" s="171">
        <f>(VLOOKUP($D894,'P4 Destination'!$C$21:$M$176,5,0))*BE894</f>
        <v>0</v>
      </c>
      <c r="BG894" s="172">
        <f t="shared" si="384"/>
        <v>0</v>
      </c>
      <c r="BH894" s="171">
        <f>(VLOOKUP($D894,'P4 Destination'!$C$21:$M$176,6,0))*BG894</f>
        <v>0</v>
      </c>
      <c r="BI894" s="172">
        <f t="shared" si="385"/>
        <v>0</v>
      </c>
      <c r="BJ894" s="171">
        <f>(VLOOKUP($D894,'P4 Destination'!$C$21:$M$176,7,0))*BI894</f>
        <v>0</v>
      </c>
      <c r="BK894" s="172">
        <f t="shared" si="386"/>
        <v>36</v>
      </c>
      <c r="BL894" s="171">
        <f>(VLOOKUP($D894,'P4 Destination'!$C$21:$M$176,8,0))*BK894</f>
        <v>0</v>
      </c>
      <c r="BM894" s="172">
        <f t="shared" si="387"/>
        <v>0</v>
      </c>
      <c r="BN894" s="171">
        <f>(VLOOKUP($D894,'P4 Destination'!$C$21:$M$176,9,0))*BM894</f>
        <v>0</v>
      </c>
      <c r="BO894" s="154">
        <f t="shared" si="388"/>
        <v>1</v>
      </c>
      <c r="BP894" s="171">
        <f>(VLOOKUP(D894,'P4 Destination'!$C$21:$M$176,10,0))*K894</f>
        <v>0</v>
      </c>
      <c r="BQ894" s="171">
        <f>(VLOOKUP(D894,'P4 Destination'!$C$21:$M$176,11,0))*J894</f>
        <v>0</v>
      </c>
      <c r="BR894" s="173">
        <f t="shared" si="389"/>
        <v>0</v>
      </c>
      <c r="BS894" s="173">
        <f>(AV894*2500)*'P6 Verzekering'!$E$11</f>
        <v>0</v>
      </c>
      <c r="BT894" s="173">
        <f>(AW894*2500)*'P6 Verzekering'!$E$12</f>
        <v>0</v>
      </c>
      <c r="BU894" s="173">
        <f>(L894*2500)*'P6 Verzekering'!$E$13</f>
        <v>0</v>
      </c>
      <c r="BV894" s="173">
        <f t="shared" si="390"/>
        <v>0</v>
      </c>
      <c r="BW894"/>
      <c r="BX894"/>
    </row>
    <row r="895" spans="1:76">
      <c r="A895" s="152" t="s">
        <v>2798</v>
      </c>
      <c r="B895" s="152" t="s">
        <v>420</v>
      </c>
      <c r="C895" s="152" t="s">
        <v>418</v>
      </c>
      <c r="D895" s="152" t="s">
        <v>452</v>
      </c>
      <c r="E895" s="152" t="s">
        <v>449</v>
      </c>
      <c r="F895" s="153">
        <f t="shared" si="364"/>
        <v>38</v>
      </c>
      <c r="G895" s="154">
        <v>1</v>
      </c>
      <c r="H895" s="154">
        <f>IFERROR(VLOOKUP(B895,'P2 Origin'!$C$21:$Q$176,15,FALSE),0)</f>
        <v>0</v>
      </c>
      <c r="I895" s="154">
        <f>IFERROR(VLOOKUP(D895,'P4 Destination'!$C$21:$Q$176,15,FALSE),0)</f>
        <v>0</v>
      </c>
      <c r="J895" s="155"/>
      <c r="K895" s="155">
        <v>1</v>
      </c>
      <c r="L895" s="156">
        <v>0</v>
      </c>
      <c r="M895" s="155">
        <v>0</v>
      </c>
      <c r="N895" s="155">
        <v>0</v>
      </c>
      <c r="O895" s="157">
        <f t="shared" si="365"/>
        <v>0</v>
      </c>
      <c r="P895" s="158">
        <f t="shared" si="366"/>
        <v>0</v>
      </c>
      <c r="Q895" s="159">
        <f>IFERROR(VLOOKUP(N895,'P1 Intra-Europees'!$A$15:$H$25,3,0),0)*P895</f>
        <v>0</v>
      </c>
      <c r="R895" s="160">
        <f t="shared" si="367"/>
        <v>0</v>
      </c>
      <c r="S895" s="159">
        <f>IFERROR(VLOOKUP(N895,'P1 Intra-Europees'!$A$15:$H$25,4,0),0)*R895</f>
        <v>0</v>
      </c>
      <c r="T895" s="160">
        <f t="shared" si="368"/>
        <v>0</v>
      </c>
      <c r="U895" s="159">
        <f>IFERROR(VLOOKUP(N895,'P1 Intra-Europees'!$A$15:$H$25,5,0),0)*T895</f>
        <v>0</v>
      </c>
      <c r="V895" s="160">
        <f t="shared" si="369"/>
        <v>0</v>
      </c>
      <c r="W895" s="159">
        <f>IFERROR(VLOOKUP(N895,'P1 Intra-Europees'!$A$15:$H$25,6,0),0)*V895</f>
        <v>0</v>
      </c>
      <c r="X895" s="160">
        <f t="shared" si="370"/>
        <v>0</v>
      </c>
      <c r="Y895" s="159">
        <f>IFERROR(VLOOKUP(N895,'P1 Intra-Europees'!$A$15:$H$25,7,0),0)*X895</f>
        <v>0</v>
      </c>
      <c r="Z895" s="161">
        <f t="shared" si="371"/>
        <v>0</v>
      </c>
      <c r="AA895" s="162">
        <f>IFERROR(VLOOKUP(N895,'P1 Intra-Europees'!$A$15:$H$25,8,0),0)*Z895</f>
        <v>0</v>
      </c>
      <c r="AB895" s="163">
        <f t="shared" si="372"/>
        <v>0</v>
      </c>
      <c r="AC895" s="157" t="str">
        <f>VLOOKUP(B895,'P2 Origin'!$C$21:$O$176,13,0)</f>
        <v>USD</v>
      </c>
      <c r="AD895" s="164">
        <f t="shared" si="373"/>
        <v>0</v>
      </c>
      <c r="AE895" s="165">
        <f>IF(AU895&gt;0.1,VLOOKUP(B895,'P2 Origin'!$C$21:$M$176,3,0)*H895,0)</f>
        <v>0</v>
      </c>
      <c r="AF895" s="166">
        <f t="shared" si="374"/>
        <v>0</v>
      </c>
      <c r="AG895" s="165">
        <f>(VLOOKUP(B895,'P2 Origin'!$C$21:$M$176,4,0))*AF895</f>
        <v>0</v>
      </c>
      <c r="AH895" s="166">
        <f t="shared" si="375"/>
        <v>0</v>
      </c>
      <c r="AI895" s="165">
        <f>(VLOOKUP(B895,'P2 Origin'!$C$21:$M$176,5,0))*AH895</f>
        <v>0</v>
      </c>
      <c r="AJ895" s="166">
        <f t="shared" si="391"/>
        <v>0</v>
      </c>
      <c r="AK895" s="165">
        <f>(VLOOKUP(B895,'P2 Origin'!$C$21:$M$176,6,0))*AJ895</f>
        <v>0</v>
      </c>
      <c r="AL895" s="166">
        <f t="shared" si="376"/>
        <v>0</v>
      </c>
      <c r="AM895" s="165">
        <f>(VLOOKUP($B895,'P2 Origin'!$C$21:$M$176,7,0))*AL895</f>
        <v>0</v>
      </c>
      <c r="AN895" s="166">
        <f t="shared" si="377"/>
        <v>38</v>
      </c>
      <c r="AO895" s="165">
        <f>(VLOOKUP($B895,'P2 Origin'!$C$21:$M$176,8,0))*AN895</f>
        <v>0</v>
      </c>
      <c r="AP895" s="166">
        <f t="shared" si="378"/>
        <v>0</v>
      </c>
      <c r="AQ895" s="165">
        <f>(VLOOKUP($B895,'P2 Origin'!$C$21:$M$176,9,0))*AP895</f>
        <v>0</v>
      </c>
      <c r="AR895" s="155">
        <f t="shared" si="379"/>
        <v>1</v>
      </c>
      <c r="AS895" s="164">
        <f>(VLOOKUP(B895,'P2 Origin'!$C$21:$M$176,10,0))*K895</f>
        <v>0</v>
      </c>
      <c r="AT895" s="164">
        <f>(VLOOKUP(B895,'P2 Origin'!$C$21:$M$176,11,0))*J895</f>
        <v>0</v>
      </c>
      <c r="AU895" s="167">
        <v>38</v>
      </c>
      <c r="AV895" s="168">
        <v>38</v>
      </c>
      <c r="AW895" s="169">
        <v>0</v>
      </c>
      <c r="AX895" s="170">
        <f>IF(AU895&gt;=0.1,'P3 Bureaumarge zee- en luchtvr.'!$D$12,0)</f>
        <v>0</v>
      </c>
      <c r="AY895" s="163">
        <f t="shared" si="380"/>
        <v>0</v>
      </c>
      <c r="AZ895" s="157" t="str">
        <f>VLOOKUP(D895,'P4 Destination'!$C$21:$O$176,13,0)</f>
        <v>USD</v>
      </c>
      <c r="BA895" s="164">
        <f t="shared" si="381"/>
        <v>0</v>
      </c>
      <c r="BB895" s="171">
        <f>IF(AU895&gt;0.1,(VLOOKUP(D895,'P4 Destination'!$C$21:$M$176,3,0))*I895,0)</f>
        <v>0</v>
      </c>
      <c r="BC895" s="172">
        <f t="shared" si="382"/>
        <v>0</v>
      </c>
      <c r="BD895" s="171">
        <f>(VLOOKUP($D895,'P4 Destination'!$C$21:$M$176,4,0))*BC895</f>
        <v>0</v>
      </c>
      <c r="BE895" s="172">
        <f t="shared" si="383"/>
        <v>0</v>
      </c>
      <c r="BF895" s="171">
        <f>(VLOOKUP($D895,'P4 Destination'!$C$21:$M$176,5,0))*BE895</f>
        <v>0</v>
      </c>
      <c r="BG895" s="172">
        <f t="shared" si="384"/>
        <v>0</v>
      </c>
      <c r="BH895" s="171">
        <f>(VLOOKUP($D895,'P4 Destination'!$C$21:$M$176,6,0))*BG895</f>
        <v>0</v>
      </c>
      <c r="BI895" s="172">
        <f t="shared" si="385"/>
        <v>0</v>
      </c>
      <c r="BJ895" s="171">
        <f>(VLOOKUP($D895,'P4 Destination'!$C$21:$M$176,7,0))*BI895</f>
        <v>0</v>
      </c>
      <c r="BK895" s="172">
        <f t="shared" si="386"/>
        <v>38</v>
      </c>
      <c r="BL895" s="171">
        <f>(VLOOKUP($D895,'P4 Destination'!$C$21:$M$176,8,0))*BK895</f>
        <v>0</v>
      </c>
      <c r="BM895" s="172">
        <f t="shared" si="387"/>
        <v>0</v>
      </c>
      <c r="BN895" s="171">
        <f>(VLOOKUP($D895,'P4 Destination'!$C$21:$M$176,9,0))*BM895</f>
        <v>0</v>
      </c>
      <c r="BO895" s="154">
        <f t="shared" si="388"/>
        <v>1</v>
      </c>
      <c r="BP895" s="171">
        <f>(VLOOKUP(D895,'P4 Destination'!$C$21:$M$176,10,0))*K895</f>
        <v>0</v>
      </c>
      <c r="BQ895" s="171">
        <f>(VLOOKUP(D895,'P4 Destination'!$C$21:$M$176,11,0))*J895</f>
        <v>0</v>
      </c>
      <c r="BR895" s="173">
        <f t="shared" si="389"/>
        <v>0</v>
      </c>
      <c r="BS895" s="173">
        <f>(AV895*2500)*'P6 Verzekering'!$E$11</f>
        <v>0</v>
      </c>
      <c r="BT895" s="173">
        <f>(AW895*2500)*'P6 Verzekering'!$E$12</f>
        <v>0</v>
      </c>
      <c r="BU895" s="173">
        <f>(L895*2500)*'P6 Verzekering'!$E$13</f>
        <v>0</v>
      </c>
      <c r="BV895" s="173">
        <f t="shared" si="390"/>
        <v>0</v>
      </c>
      <c r="BW895"/>
      <c r="BX895"/>
    </row>
    <row r="896" spans="1:76">
      <c r="A896" s="152" t="s">
        <v>2799</v>
      </c>
      <c r="B896" s="152" t="s">
        <v>420</v>
      </c>
      <c r="C896" s="152" t="s">
        <v>418</v>
      </c>
      <c r="D896" s="152" t="s">
        <v>258</v>
      </c>
      <c r="E896" s="152" t="s">
        <v>257</v>
      </c>
      <c r="F896" s="153">
        <f t="shared" si="364"/>
        <v>25</v>
      </c>
      <c r="G896" s="154">
        <v>1</v>
      </c>
      <c r="H896" s="154">
        <f>IFERROR(VLOOKUP(B896,'P2 Origin'!$C$21:$Q$176,15,FALSE),0)</f>
        <v>0</v>
      </c>
      <c r="I896" s="154">
        <f>IFERROR(VLOOKUP(D896,'P4 Destination'!$C$21:$Q$176,15,FALSE),0)</f>
        <v>1</v>
      </c>
      <c r="J896" s="155">
        <v>1</v>
      </c>
      <c r="K896" s="155"/>
      <c r="L896" s="156">
        <v>0</v>
      </c>
      <c r="M896" s="155">
        <v>0</v>
      </c>
      <c r="N896" s="155">
        <v>0</v>
      </c>
      <c r="O896" s="157">
        <f t="shared" si="365"/>
        <v>0</v>
      </c>
      <c r="P896" s="158">
        <f t="shared" si="366"/>
        <v>0</v>
      </c>
      <c r="Q896" s="159">
        <f>IFERROR(VLOOKUP(N896,'P1 Intra-Europees'!$A$15:$H$25,3,0),0)*P896</f>
        <v>0</v>
      </c>
      <c r="R896" s="160">
        <f t="shared" si="367"/>
        <v>0</v>
      </c>
      <c r="S896" s="159">
        <f>IFERROR(VLOOKUP(N896,'P1 Intra-Europees'!$A$15:$H$25,4,0),0)*R896</f>
        <v>0</v>
      </c>
      <c r="T896" s="160">
        <f t="shared" si="368"/>
        <v>0</v>
      </c>
      <c r="U896" s="159">
        <f>IFERROR(VLOOKUP(N896,'P1 Intra-Europees'!$A$15:$H$25,5,0),0)*T896</f>
        <v>0</v>
      </c>
      <c r="V896" s="160">
        <f t="shared" si="369"/>
        <v>0</v>
      </c>
      <c r="W896" s="159">
        <f>IFERROR(VLOOKUP(N896,'P1 Intra-Europees'!$A$15:$H$25,6,0),0)*V896</f>
        <v>0</v>
      </c>
      <c r="X896" s="160">
        <f t="shared" si="370"/>
        <v>0</v>
      </c>
      <c r="Y896" s="159">
        <f>IFERROR(VLOOKUP(N896,'P1 Intra-Europees'!$A$15:$H$25,7,0),0)*X896</f>
        <v>0</v>
      </c>
      <c r="Z896" s="161">
        <f t="shared" si="371"/>
        <v>0</v>
      </c>
      <c r="AA896" s="162">
        <f>IFERROR(VLOOKUP(N896,'P1 Intra-Europees'!$A$15:$H$25,8,0),0)*Z896</f>
        <v>0</v>
      </c>
      <c r="AB896" s="163">
        <f t="shared" si="372"/>
        <v>0</v>
      </c>
      <c r="AC896" s="157" t="str">
        <f>VLOOKUP(B896,'P2 Origin'!$C$21:$O$176,13,0)</f>
        <v>USD</v>
      </c>
      <c r="AD896" s="164">
        <f t="shared" si="373"/>
        <v>0</v>
      </c>
      <c r="AE896" s="165">
        <f>IF(AU896&gt;0.1,VLOOKUP(B896,'P2 Origin'!$C$21:$M$176,3,0)*H896,0)</f>
        <v>0</v>
      </c>
      <c r="AF896" s="166">
        <f t="shared" si="374"/>
        <v>0</v>
      </c>
      <c r="AG896" s="165">
        <f>(VLOOKUP(B896,'P2 Origin'!$C$21:$M$176,4,0))*AF896</f>
        <v>0</v>
      </c>
      <c r="AH896" s="166">
        <f t="shared" si="375"/>
        <v>0</v>
      </c>
      <c r="AI896" s="165">
        <f>(VLOOKUP(B896,'P2 Origin'!$C$21:$M$176,5,0))*AH896</f>
        <v>0</v>
      </c>
      <c r="AJ896" s="166">
        <f t="shared" si="391"/>
        <v>25</v>
      </c>
      <c r="AK896" s="165">
        <f>(VLOOKUP(B896,'P2 Origin'!$C$21:$M$176,6,0))*AJ896</f>
        <v>0</v>
      </c>
      <c r="AL896" s="166">
        <f t="shared" si="376"/>
        <v>0</v>
      </c>
      <c r="AM896" s="165">
        <f>(VLOOKUP($B896,'P2 Origin'!$C$21:$M$176,7,0))*AL896</f>
        <v>0</v>
      </c>
      <c r="AN896" s="166">
        <f t="shared" si="377"/>
        <v>0</v>
      </c>
      <c r="AO896" s="165">
        <f>(VLOOKUP($B896,'P2 Origin'!$C$21:$M$176,8,0))*AN896</f>
        <v>0</v>
      </c>
      <c r="AP896" s="166">
        <f t="shared" si="378"/>
        <v>0</v>
      </c>
      <c r="AQ896" s="165">
        <f>(VLOOKUP($B896,'P2 Origin'!$C$21:$M$176,9,0))*AP896</f>
        <v>0</v>
      </c>
      <c r="AR896" s="155">
        <f t="shared" si="379"/>
        <v>1</v>
      </c>
      <c r="AS896" s="164">
        <f>(VLOOKUP(B896,'P2 Origin'!$C$21:$M$176,10,0))*K896</f>
        <v>0</v>
      </c>
      <c r="AT896" s="164">
        <f>(VLOOKUP(B896,'P2 Origin'!$C$21:$M$176,11,0))*J896</f>
        <v>0</v>
      </c>
      <c r="AU896" s="167">
        <v>25</v>
      </c>
      <c r="AV896" s="168">
        <v>25</v>
      </c>
      <c r="AW896" s="169">
        <v>0</v>
      </c>
      <c r="AX896" s="170">
        <f>IF(AU896&gt;=0.1,'P3 Bureaumarge zee- en luchtvr.'!$D$12,0)</f>
        <v>0</v>
      </c>
      <c r="AY896" s="163">
        <f t="shared" si="380"/>
        <v>0</v>
      </c>
      <c r="AZ896" s="157" t="str">
        <f>VLOOKUP(D896,'P4 Destination'!$C$21:$O$176,13,0)</f>
        <v>EUR</v>
      </c>
      <c r="BA896" s="164">
        <f t="shared" si="381"/>
        <v>0</v>
      </c>
      <c r="BB896" s="171">
        <f>IF(AU896&gt;0.1,(VLOOKUP(D896,'P4 Destination'!$C$21:$M$176,3,0))*I896,0)</f>
        <v>0</v>
      </c>
      <c r="BC896" s="172">
        <f t="shared" si="382"/>
        <v>0</v>
      </c>
      <c r="BD896" s="171">
        <f>(VLOOKUP($D896,'P4 Destination'!$C$21:$M$176,4,0))*BC896</f>
        <v>0</v>
      </c>
      <c r="BE896" s="172">
        <f t="shared" si="383"/>
        <v>0</v>
      </c>
      <c r="BF896" s="171">
        <f>(VLOOKUP($D896,'P4 Destination'!$C$21:$M$176,5,0))*BE896</f>
        <v>0</v>
      </c>
      <c r="BG896" s="172">
        <f t="shared" si="384"/>
        <v>25</v>
      </c>
      <c r="BH896" s="171">
        <f>(VLOOKUP($D896,'P4 Destination'!$C$21:$M$176,6,0))*BG896</f>
        <v>0</v>
      </c>
      <c r="BI896" s="172">
        <f t="shared" si="385"/>
        <v>0</v>
      </c>
      <c r="BJ896" s="171">
        <f>(VLOOKUP($D896,'P4 Destination'!$C$21:$M$176,7,0))*BI896</f>
        <v>0</v>
      </c>
      <c r="BK896" s="172">
        <f t="shared" si="386"/>
        <v>0</v>
      </c>
      <c r="BL896" s="171">
        <f>(VLOOKUP($D896,'P4 Destination'!$C$21:$M$176,8,0))*BK896</f>
        <v>0</v>
      </c>
      <c r="BM896" s="172">
        <f t="shared" si="387"/>
        <v>0</v>
      </c>
      <c r="BN896" s="171">
        <f>(VLOOKUP($D896,'P4 Destination'!$C$21:$M$176,9,0))*BM896</f>
        <v>0</v>
      </c>
      <c r="BO896" s="154">
        <f t="shared" si="388"/>
        <v>1</v>
      </c>
      <c r="BP896" s="171">
        <f>(VLOOKUP(D896,'P4 Destination'!$C$21:$M$176,10,0))*K896</f>
        <v>0</v>
      </c>
      <c r="BQ896" s="171">
        <f>(VLOOKUP(D896,'P4 Destination'!$C$21:$M$176,11,0))*J896</f>
        <v>0</v>
      </c>
      <c r="BR896" s="173">
        <f t="shared" si="389"/>
        <v>0</v>
      </c>
      <c r="BS896" s="173">
        <f>(AV896*2500)*'P6 Verzekering'!$E$11</f>
        <v>0</v>
      </c>
      <c r="BT896" s="173">
        <f>(AW896*2500)*'P6 Verzekering'!$E$12</f>
        <v>0</v>
      </c>
      <c r="BU896" s="173">
        <f>(L896*2500)*'P6 Verzekering'!$E$13</f>
        <v>0</v>
      </c>
      <c r="BV896" s="173">
        <f t="shared" si="390"/>
        <v>0</v>
      </c>
      <c r="BW896"/>
      <c r="BX896"/>
    </row>
    <row r="897" spans="1:76">
      <c r="A897" s="152" t="s">
        <v>2800</v>
      </c>
      <c r="B897" s="152" t="s">
        <v>420</v>
      </c>
      <c r="C897" s="152" t="s">
        <v>418</v>
      </c>
      <c r="D897" s="152" t="s">
        <v>245</v>
      </c>
      <c r="E897" s="152" t="s">
        <v>244</v>
      </c>
      <c r="F897" s="153">
        <f t="shared" si="364"/>
        <v>15</v>
      </c>
      <c r="G897" s="154">
        <v>1</v>
      </c>
      <c r="H897" s="154">
        <f>IFERROR(VLOOKUP(B897,'P2 Origin'!$C$21:$Q$176,15,FALSE),0)</f>
        <v>0</v>
      </c>
      <c r="I897" s="154">
        <f>IFERROR(VLOOKUP(D897,'P4 Destination'!$C$21:$Q$176,15,FALSE),0)</f>
        <v>1</v>
      </c>
      <c r="J897" s="155">
        <v>1</v>
      </c>
      <c r="K897" s="155"/>
      <c r="L897" s="156">
        <v>0</v>
      </c>
      <c r="M897" s="155">
        <v>0</v>
      </c>
      <c r="N897" s="155">
        <v>0</v>
      </c>
      <c r="O897" s="157">
        <f t="shared" si="365"/>
        <v>0</v>
      </c>
      <c r="P897" s="158">
        <f t="shared" si="366"/>
        <v>0</v>
      </c>
      <c r="Q897" s="159">
        <f>IFERROR(VLOOKUP(N897,'P1 Intra-Europees'!$A$15:$H$25,3,0),0)*P897</f>
        <v>0</v>
      </c>
      <c r="R897" s="160">
        <f t="shared" si="367"/>
        <v>0</v>
      </c>
      <c r="S897" s="159">
        <f>IFERROR(VLOOKUP(N897,'P1 Intra-Europees'!$A$15:$H$25,4,0),0)*R897</f>
        <v>0</v>
      </c>
      <c r="T897" s="160">
        <f t="shared" si="368"/>
        <v>0</v>
      </c>
      <c r="U897" s="159">
        <f>IFERROR(VLOOKUP(N897,'P1 Intra-Europees'!$A$15:$H$25,5,0),0)*T897</f>
        <v>0</v>
      </c>
      <c r="V897" s="160">
        <f t="shared" si="369"/>
        <v>0</v>
      </c>
      <c r="W897" s="159">
        <f>IFERROR(VLOOKUP(N897,'P1 Intra-Europees'!$A$15:$H$25,6,0),0)*V897</f>
        <v>0</v>
      </c>
      <c r="X897" s="160">
        <f t="shared" si="370"/>
        <v>0</v>
      </c>
      <c r="Y897" s="159">
        <f>IFERROR(VLOOKUP(N897,'P1 Intra-Europees'!$A$15:$H$25,7,0),0)*X897</f>
        <v>0</v>
      </c>
      <c r="Z897" s="161">
        <f t="shared" si="371"/>
        <v>0</v>
      </c>
      <c r="AA897" s="162">
        <f>IFERROR(VLOOKUP(N897,'P1 Intra-Europees'!$A$15:$H$25,8,0),0)*Z897</f>
        <v>0</v>
      </c>
      <c r="AB897" s="163">
        <f t="shared" si="372"/>
        <v>0</v>
      </c>
      <c r="AC897" s="157" t="str">
        <f>VLOOKUP(B897,'P2 Origin'!$C$21:$O$176,13,0)</f>
        <v>USD</v>
      </c>
      <c r="AD897" s="164">
        <f t="shared" si="373"/>
        <v>0</v>
      </c>
      <c r="AE897" s="165">
        <f>IF(AU897&gt;0.1,VLOOKUP(B897,'P2 Origin'!$C$21:$M$176,3,0)*H897,0)</f>
        <v>0</v>
      </c>
      <c r="AF897" s="166">
        <f t="shared" si="374"/>
        <v>0</v>
      </c>
      <c r="AG897" s="165">
        <f>(VLOOKUP(B897,'P2 Origin'!$C$21:$M$176,4,0))*AF897</f>
        <v>0</v>
      </c>
      <c r="AH897" s="166">
        <f t="shared" si="375"/>
        <v>15</v>
      </c>
      <c r="AI897" s="165">
        <f>(VLOOKUP(B897,'P2 Origin'!$C$21:$M$176,5,0))*AH897</f>
        <v>0</v>
      </c>
      <c r="AJ897" s="166">
        <f t="shared" si="391"/>
        <v>0</v>
      </c>
      <c r="AK897" s="165">
        <f>(VLOOKUP(B897,'P2 Origin'!$C$21:$M$176,6,0))*AJ897</f>
        <v>0</v>
      </c>
      <c r="AL897" s="166">
        <f t="shared" si="376"/>
        <v>0</v>
      </c>
      <c r="AM897" s="165">
        <f>(VLOOKUP($B897,'P2 Origin'!$C$21:$M$176,7,0))*AL897</f>
        <v>0</v>
      </c>
      <c r="AN897" s="166">
        <f t="shared" si="377"/>
        <v>0</v>
      </c>
      <c r="AO897" s="165">
        <f>(VLOOKUP($B897,'P2 Origin'!$C$21:$M$176,8,0))*AN897</f>
        <v>0</v>
      </c>
      <c r="AP897" s="166">
        <f t="shared" si="378"/>
        <v>0</v>
      </c>
      <c r="AQ897" s="165">
        <f>(VLOOKUP($B897,'P2 Origin'!$C$21:$M$176,9,0))*AP897</f>
        <v>0</v>
      </c>
      <c r="AR897" s="155">
        <f t="shared" si="379"/>
        <v>1</v>
      </c>
      <c r="AS897" s="164">
        <f>(VLOOKUP(B897,'P2 Origin'!$C$21:$M$176,10,0))*K897</f>
        <v>0</v>
      </c>
      <c r="AT897" s="164">
        <f>(VLOOKUP(B897,'P2 Origin'!$C$21:$M$176,11,0))*J897</f>
        <v>0</v>
      </c>
      <c r="AU897" s="167">
        <v>15</v>
      </c>
      <c r="AV897" s="168">
        <v>15</v>
      </c>
      <c r="AW897" s="169">
        <v>0</v>
      </c>
      <c r="AX897" s="170">
        <f>IF(AU897&gt;=0.1,'P3 Bureaumarge zee- en luchtvr.'!$D$12,0)</f>
        <v>0</v>
      </c>
      <c r="AY897" s="163">
        <f t="shared" si="380"/>
        <v>0</v>
      </c>
      <c r="AZ897" s="157" t="str">
        <f>VLOOKUP(D897,'P4 Destination'!$C$21:$O$176,13,0)</f>
        <v>EUR</v>
      </c>
      <c r="BA897" s="164">
        <f t="shared" si="381"/>
        <v>0</v>
      </c>
      <c r="BB897" s="171">
        <f>IF(AU897&gt;0.1,(VLOOKUP(D897,'P4 Destination'!$C$21:$M$176,3,0))*I897,0)</f>
        <v>0</v>
      </c>
      <c r="BC897" s="172">
        <f t="shared" si="382"/>
        <v>0</v>
      </c>
      <c r="BD897" s="171">
        <f>(VLOOKUP($D897,'P4 Destination'!$C$21:$M$176,4,0))*BC897</f>
        <v>0</v>
      </c>
      <c r="BE897" s="172">
        <f t="shared" si="383"/>
        <v>15</v>
      </c>
      <c r="BF897" s="171">
        <f>(VLOOKUP($D897,'P4 Destination'!$C$21:$M$176,5,0))*BE897</f>
        <v>0</v>
      </c>
      <c r="BG897" s="172">
        <f t="shared" si="384"/>
        <v>0</v>
      </c>
      <c r="BH897" s="171">
        <f>(VLOOKUP($D897,'P4 Destination'!$C$21:$M$176,6,0))*BG897</f>
        <v>0</v>
      </c>
      <c r="BI897" s="172">
        <f t="shared" si="385"/>
        <v>0</v>
      </c>
      <c r="BJ897" s="171">
        <f>(VLOOKUP($D897,'P4 Destination'!$C$21:$M$176,7,0))*BI897</f>
        <v>0</v>
      </c>
      <c r="BK897" s="172">
        <f t="shared" si="386"/>
        <v>0</v>
      </c>
      <c r="BL897" s="171">
        <f>(VLOOKUP($D897,'P4 Destination'!$C$21:$M$176,8,0))*BK897</f>
        <v>0</v>
      </c>
      <c r="BM897" s="172">
        <f t="shared" si="387"/>
        <v>0</v>
      </c>
      <c r="BN897" s="171">
        <f>(VLOOKUP($D897,'P4 Destination'!$C$21:$M$176,9,0))*BM897</f>
        <v>0</v>
      </c>
      <c r="BO897" s="154">
        <f t="shared" si="388"/>
        <v>1</v>
      </c>
      <c r="BP897" s="171">
        <f>(VLOOKUP(D897,'P4 Destination'!$C$21:$M$176,10,0))*K897</f>
        <v>0</v>
      </c>
      <c r="BQ897" s="171">
        <f>(VLOOKUP(D897,'P4 Destination'!$C$21:$M$176,11,0))*J897</f>
        <v>0</v>
      </c>
      <c r="BR897" s="173">
        <f t="shared" si="389"/>
        <v>0</v>
      </c>
      <c r="BS897" s="173">
        <f>(AV897*2500)*'P6 Verzekering'!$E$11</f>
        <v>0</v>
      </c>
      <c r="BT897" s="173">
        <f>(AW897*2500)*'P6 Verzekering'!$E$12</f>
        <v>0</v>
      </c>
      <c r="BU897" s="173">
        <f>(L897*2500)*'P6 Verzekering'!$E$13</f>
        <v>0</v>
      </c>
      <c r="BV897" s="173">
        <f t="shared" si="390"/>
        <v>0</v>
      </c>
      <c r="BW897"/>
      <c r="BX897"/>
    </row>
    <row r="898" spans="1:76">
      <c r="A898" s="152" t="s">
        <v>2801</v>
      </c>
      <c r="B898" s="152" t="s">
        <v>420</v>
      </c>
      <c r="C898" s="152" t="s">
        <v>418</v>
      </c>
      <c r="D898" s="152" t="s">
        <v>219</v>
      </c>
      <c r="E898" s="152" t="s">
        <v>219</v>
      </c>
      <c r="F898" s="153">
        <f t="shared" si="364"/>
        <v>27</v>
      </c>
      <c r="G898" s="154">
        <v>1</v>
      </c>
      <c r="H898" s="154">
        <f>IFERROR(VLOOKUP(B898,'P2 Origin'!$C$21:$Q$176,15,FALSE),0)</f>
        <v>0</v>
      </c>
      <c r="I898" s="154">
        <f>IFERROR(VLOOKUP(D898,'P4 Destination'!$C$21:$Q$176,15,FALSE),0)</f>
        <v>0</v>
      </c>
      <c r="J898" s="155">
        <v>1</v>
      </c>
      <c r="K898" s="155"/>
      <c r="L898" s="156">
        <v>0</v>
      </c>
      <c r="M898" s="155">
        <v>0</v>
      </c>
      <c r="N898" s="155">
        <v>0</v>
      </c>
      <c r="O898" s="157">
        <f t="shared" si="365"/>
        <v>0</v>
      </c>
      <c r="P898" s="158">
        <f t="shared" si="366"/>
        <v>0</v>
      </c>
      <c r="Q898" s="159">
        <f>IFERROR(VLOOKUP(N898,'P1 Intra-Europees'!$A$15:$H$25,3,0),0)*P898</f>
        <v>0</v>
      </c>
      <c r="R898" s="160">
        <f t="shared" si="367"/>
        <v>0</v>
      </c>
      <c r="S898" s="159">
        <f>IFERROR(VLOOKUP(N898,'P1 Intra-Europees'!$A$15:$H$25,4,0),0)*R898</f>
        <v>0</v>
      </c>
      <c r="T898" s="160">
        <f t="shared" si="368"/>
        <v>0</v>
      </c>
      <c r="U898" s="159">
        <f>IFERROR(VLOOKUP(N898,'P1 Intra-Europees'!$A$15:$H$25,5,0),0)*T898</f>
        <v>0</v>
      </c>
      <c r="V898" s="160">
        <f t="shared" si="369"/>
        <v>0</v>
      </c>
      <c r="W898" s="159">
        <f>IFERROR(VLOOKUP(N898,'P1 Intra-Europees'!$A$15:$H$25,6,0),0)*V898</f>
        <v>0</v>
      </c>
      <c r="X898" s="160">
        <f t="shared" si="370"/>
        <v>0</v>
      </c>
      <c r="Y898" s="159">
        <f>IFERROR(VLOOKUP(N898,'P1 Intra-Europees'!$A$15:$H$25,7,0),0)*X898</f>
        <v>0</v>
      </c>
      <c r="Z898" s="161">
        <f t="shared" si="371"/>
        <v>0</v>
      </c>
      <c r="AA898" s="162">
        <f>IFERROR(VLOOKUP(N898,'P1 Intra-Europees'!$A$15:$H$25,8,0),0)*Z898</f>
        <v>0</v>
      </c>
      <c r="AB898" s="163">
        <f t="shared" si="372"/>
        <v>0</v>
      </c>
      <c r="AC898" s="157" t="str">
        <f>VLOOKUP(B898,'P2 Origin'!$C$21:$O$176,13,0)</f>
        <v>USD</v>
      </c>
      <c r="AD898" s="164">
        <f t="shared" si="373"/>
        <v>0</v>
      </c>
      <c r="AE898" s="165">
        <f>IF(AU898&gt;0.1,VLOOKUP(B898,'P2 Origin'!$C$21:$M$176,3,0)*H898,0)</f>
        <v>0</v>
      </c>
      <c r="AF898" s="166">
        <f t="shared" si="374"/>
        <v>0</v>
      </c>
      <c r="AG898" s="165">
        <f>(VLOOKUP(B898,'P2 Origin'!$C$21:$M$176,4,0))*AF898</f>
        <v>0</v>
      </c>
      <c r="AH898" s="166">
        <f t="shared" si="375"/>
        <v>0</v>
      </c>
      <c r="AI898" s="165">
        <f>(VLOOKUP(B898,'P2 Origin'!$C$21:$M$176,5,0))*AH898</f>
        <v>0</v>
      </c>
      <c r="AJ898" s="166">
        <f t="shared" si="391"/>
        <v>0</v>
      </c>
      <c r="AK898" s="165">
        <f>(VLOOKUP(B898,'P2 Origin'!$C$21:$M$176,6,0))*AJ898</f>
        <v>0</v>
      </c>
      <c r="AL898" s="166">
        <f t="shared" si="376"/>
        <v>27</v>
      </c>
      <c r="AM898" s="165">
        <f>(VLOOKUP($B898,'P2 Origin'!$C$21:$M$176,7,0))*AL898</f>
        <v>0</v>
      </c>
      <c r="AN898" s="166">
        <f t="shared" si="377"/>
        <v>0</v>
      </c>
      <c r="AO898" s="165">
        <f>(VLOOKUP($B898,'P2 Origin'!$C$21:$M$176,8,0))*AN898</f>
        <v>0</v>
      </c>
      <c r="AP898" s="166">
        <f t="shared" si="378"/>
        <v>0</v>
      </c>
      <c r="AQ898" s="165">
        <f>(VLOOKUP($B898,'P2 Origin'!$C$21:$M$176,9,0))*AP898</f>
        <v>0</v>
      </c>
      <c r="AR898" s="155">
        <f t="shared" si="379"/>
        <v>1</v>
      </c>
      <c r="AS898" s="164">
        <f>(VLOOKUP(B898,'P2 Origin'!$C$21:$M$176,10,0))*K898</f>
        <v>0</v>
      </c>
      <c r="AT898" s="164">
        <f>(VLOOKUP(B898,'P2 Origin'!$C$21:$M$176,11,0))*J898</f>
        <v>0</v>
      </c>
      <c r="AU898" s="167">
        <v>27</v>
      </c>
      <c r="AV898" s="168">
        <v>27</v>
      </c>
      <c r="AW898" s="169">
        <v>0</v>
      </c>
      <c r="AX898" s="170">
        <f>IF(AU898&gt;=0.1,'P3 Bureaumarge zee- en luchtvr.'!$D$12,0)</f>
        <v>0</v>
      </c>
      <c r="AY898" s="163">
        <f t="shared" si="380"/>
        <v>0</v>
      </c>
      <c r="AZ898" s="157" t="str">
        <f>VLOOKUP(D898,'P4 Destination'!$C$21:$O$176,13,0)</f>
        <v>EUR</v>
      </c>
      <c r="BA898" s="164">
        <f t="shared" si="381"/>
        <v>0</v>
      </c>
      <c r="BB898" s="171">
        <f>IF(AU898&gt;0.1,(VLOOKUP(D898,'P4 Destination'!$C$21:$M$176,3,0))*I898,0)</f>
        <v>0</v>
      </c>
      <c r="BC898" s="172">
        <f t="shared" si="382"/>
        <v>0</v>
      </c>
      <c r="BD898" s="171">
        <f>(VLOOKUP($D898,'P4 Destination'!$C$21:$M$176,4,0))*BC898</f>
        <v>0</v>
      </c>
      <c r="BE898" s="172">
        <f t="shared" si="383"/>
        <v>0</v>
      </c>
      <c r="BF898" s="171">
        <f>(VLOOKUP($D898,'P4 Destination'!$C$21:$M$176,5,0))*BE898</f>
        <v>0</v>
      </c>
      <c r="BG898" s="172">
        <f t="shared" si="384"/>
        <v>0</v>
      </c>
      <c r="BH898" s="171">
        <f>(VLOOKUP($D898,'P4 Destination'!$C$21:$M$176,6,0))*BG898</f>
        <v>0</v>
      </c>
      <c r="BI898" s="172">
        <f t="shared" si="385"/>
        <v>27</v>
      </c>
      <c r="BJ898" s="171">
        <f>(VLOOKUP($D898,'P4 Destination'!$C$21:$M$176,7,0))*BI898</f>
        <v>0</v>
      </c>
      <c r="BK898" s="172">
        <f t="shared" si="386"/>
        <v>0</v>
      </c>
      <c r="BL898" s="171">
        <f>(VLOOKUP($D898,'P4 Destination'!$C$21:$M$176,8,0))*BK898</f>
        <v>0</v>
      </c>
      <c r="BM898" s="172">
        <f t="shared" si="387"/>
        <v>0</v>
      </c>
      <c r="BN898" s="171">
        <f>(VLOOKUP($D898,'P4 Destination'!$C$21:$M$176,9,0))*BM898</f>
        <v>0</v>
      </c>
      <c r="BO898" s="154">
        <f t="shared" si="388"/>
        <v>1</v>
      </c>
      <c r="BP898" s="171">
        <f>(VLOOKUP(D898,'P4 Destination'!$C$21:$M$176,10,0))*K898</f>
        <v>0</v>
      </c>
      <c r="BQ898" s="171">
        <f>(VLOOKUP(D898,'P4 Destination'!$C$21:$M$176,11,0))*J898</f>
        <v>0</v>
      </c>
      <c r="BR898" s="173">
        <f t="shared" si="389"/>
        <v>0</v>
      </c>
      <c r="BS898" s="173">
        <f>(AV898*2500)*'P6 Verzekering'!$E$11</f>
        <v>0</v>
      </c>
      <c r="BT898" s="173">
        <f>(AW898*2500)*'P6 Verzekering'!$E$12</f>
        <v>0</v>
      </c>
      <c r="BU898" s="173">
        <f>(L898*2500)*'P6 Verzekering'!$E$13</f>
        <v>0</v>
      </c>
      <c r="BV898" s="173">
        <f t="shared" si="390"/>
        <v>0</v>
      </c>
      <c r="BW898"/>
      <c r="BX898"/>
    </row>
    <row r="899" spans="1:76">
      <c r="A899" s="152" t="s">
        <v>2802</v>
      </c>
      <c r="B899" s="152" t="s">
        <v>420</v>
      </c>
      <c r="C899" s="152" t="s">
        <v>418</v>
      </c>
      <c r="D899" s="152" t="s">
        <v>219</v>
      </c>
      <c r="E899" s="152" t="s">
        <v>219</v>
      </c>
      <c r="F899" s="153">
        <f t="shared" si="364"/>
        <v>45</v>
      </c>
      <c r="G899" s="154">
        <v>1</v>
      </c>
      <c r="H899" s="154">
        <f>IFERROR(VLOOKUP(B899,'P2 Origin'!$C$21:$Q$176,15,FALSE),0)</f>
        <v>0</v>
      </c>
      <c r="I899" s="154">
        <f>IFERROR(VLOOKUP(D899,'P4 Destination'!$C$21:$Q$176,15,FALSE),0)</f>
        <v>0</v>
      </c>
      <c r="J899" s="155"/>
      <c r="K899" s="155">
        <v>1</v>
      </c>
      <c r="L899" s="156">
        <v>0</v>
      </c>
      <c r="M899" s="155">
        <v>0</v>
      </c>
      <c r="N899" s="155">
        <v>0</v>
      </c>
      <c r="O899" s="157">
        <f t="shared" si="365"/>
        <v>0</v>
      </c>
      <c r="P899" s="158">
        <f t="shared" si="366"/>
        <v>0</v>
      </c>
      <c r="Q899" s="159">
        <f>IFERROR(VLOOKUP(N899,'P1 Intra-Europees'!$A$15:$H$25,3,0),0)*P899</f>
        <v>0</v>
      </c>
      <c r="R899" s="160">
        <f t="shared" si="367"/>
        <v>0</v>
      </c>
      <c r="S899" s="159">
        <f>IFERROR(VLOOKUP(N899,'P1 Intra-Europees'!$A$15:$H$25,4,0),0)*R899</f>
        <v>0</v>
      </c>
      <c r="T899" s="160">
        <f t="shared" si="368"/>
        <v>0</v>
      </c>
      <c r="U899" s="159">
        <f>IFERROR(VLOOKUP(N899,'P1 Intra-Europees'!$A$15:$H$25,5,0),0)*T899</f>
        <v>0</v>
      </c>
      <c r="V899" s="160">
        <f t="shared" si="369"/>
        <v>0</v>
      </c>
      <c r="W899" s="159">
        <f>IFERROR(VLOOKUP(N899,'P1 Intra-Europees'!$A$15:$H$25,6,0),0)*V899</f>
        <v>0</v>
      </c>
      <c r="X899" s="160">
        <f t="shared" si="370"/>
        <v>0</v>
      </c>
      <c r="Y899" s="159">
        <f>IFERROR(VLOOKUP(N899,'P1 Intra-Europees'!$A$15:$H$25,7,0),0)*X899</f>
        <v>0</v>
      </c>
      <c r="Z899" s="161">
        <f t="shared" si="371"/>
        <v>0</v>
      </c>
      <c r="AA899" s="162">
        <f>IFERROR(VLOOKUP(N899,'P1 Intra-Europees'!$A$15:$H$25,8,0),0)*Z899</f>
        <v>0</v>
      </c>
      <c r="AB899" s="163">
        <f t="shared" si="372"/>
        <v>0</v>
      </c>
      <c r="AC899" s="157" t="str">
        <f>VLOOKUP(B899,'P2 Origin'!$C$21:$O$176,13,0)</f>
        <v>USD</v>
      </c>
      <c r="AD899" s="164">
        <f t="shared" si="373"/>
        <v>0</v>
      </c>
      <c r="AE899" s="165">
        <f>IF(AU899&gt;0.1,VLOOKUP(B899,'P2 Origin'!$C$21:$M$176,3,0)*H899,0)</f>
        <v>0</v>
      </c>
      <c r="AF899" s="166">
        <f t="shared" si="374"/>
        <v>0</v>
      </c>
      <c r="AG899" s="165">
        <f>(VLOOKUP(B899,'P2 Origin'!$C$21:$M$176,4,0))*AF899</f>
        <v>0</v>
      </c>
      <c r="AH899" s="166">
        <f t="shared" si="375"/>
        <v>0</v>
      </c>
      <c r="AI899" s="165">
        <f>(VLOOKUP(B899,'P2 Origin'!$C$21:$M$176,5,0))*AH899</f>
        <v>0</v>
      </c>
      <c r="AJ899" s="166">
        <f t="shared" si="391"/>
        <v>0</v>
      </c>
      <c r="AK899" s="165">
        <f>(VLOOKUP(B899,'P2 Origin'!$C$21:$M$176,6,0))*AJ899</f>
        <v>0</v>
      </c>
      <c r="AL899" s="166">
        <f t="shared" si="376"/>
        <v>0</v>
      </c>
      <c r="AM899" s="165">
        <f>(VLOOKUP($B899,'P2 Origin'!$C$21:$M$176,7,0))*AL899</f>
        <v>0</v>
      </c>
      <c r="AN899" s="166">
        <f t="shared" si="377"/>
        <v>45</v>
      </c>
      <c r="AO899" s="165">
        <f>(VLOOKUP($B899,'P2 Origin'!$C$21:$M$176,8,0))*AN899</f>
        <v>0</v>
      </c>
      <c r="AP899" s="166">
        <f t="shared" si="378"/>
        <v>0</v>
      </c>
      <c r="AQ899" s="165">
        <f>(VLOOKUP($B899,'P2 Origin'!$C$21:$M$176,9,0))*AP899</f>
        <v>0</v>
      </c>
      <c r="AR899" s="155">
        <f t="shared" si="379"/>
        <v>1</v>
      </c>
      <c r="AS899" s="164">
        <f>(VLOOKUP(B899,'P2 Origin'!$C$21:$M$176,10,0))*K899</f>
        <v>0</v>
      </c>
      <c r="AT899" s="164">
        <f>(VLOOKUP(B899,'P2 Origin'!$C$21:$M$176,11,0))*J899</f>
        <v>0</v>
      </c>
      <c r="AU899" s="167">
        <v>45</v>
      </c>
      <c r="AV899" s="168">
        <v>45</v>
      </c>
      <c r="AW899" s="169">
        <v>0</v>
      </c>
      <c r="AX899" s="170">
        <f>IF(AU899&gt;=0.1,'P3 Bureaumarge zee- en luchtvr.'!$D$12,0)</f>
        <v>0</v>
      </c>
      <c r="AY899" s="163">
        <f t="shared" si="380"/>
        <v>0</v>
      </c>
      <c r="AZ899" s="157" t="str">
        <f>VLOOKUP(D899,'P4 Destination'!$C$21:$O$176,13,0)</f>
        <v>EUR</v>
      </c>
      <c r="BA899" s="164">
        <f t="shared" si="381"/>
        <v>0</v>
      </c>
      <c r="BB899" s="171">
        <f>IF(AU899&gt;0.1,(VLOOKUP(D899,'P4 Destination'!$C$21:$M$176,3,0))*I899,0)</f>
        <v>0</v>
      </c>
      <c r="BC899" s="172">
        <f t="shared" si="382"/>
        <v>0</v>
      </c>
      <c r="BD899" s="171">
        <f>(VLOOKUP($D899,'P4 Destination'!$C$21:$M$176,4,0))*BC899</f>
        <v>0</v>
      </c>
      <c r="BE899" s="172">
        <f t="shared" si="383"/>
        <v>0</v>
      </c>
      <c r="BF899" s="171">
        <f>(VLOOKUP($D899,'P4 Destination'!$C$21:$M$176,5,0))*BE899</f>
        <v>0</v>
      </c>
      <c r="BG899" s="172">
        <f t="shared" si="384"/>
        <v>0</v>
      </c>
      <c r="BH899" s="171">
        <f>(VLOOKUP($D899,'P4 Destination'!$C$21:$M$176,6,0))*BG899</f>
        <v>0</v>
      </c>
      <c r="BI899" s="172">
        <f t="shared" si="385"/>
        <v>0</v>
      </c>
      <c r="BJ899" s="171">
        <f>(VLOOKUP($D899,'P4 Destination'!$C$21:$M$176,7,0))*BI899</f>
        <v>0</v>
      </c>
      <c r="BK899" s="172">
        <f t="shared" si="386"/>
        <v>45</v>
      </c>
      <c r="BL899" s="171">
        <f>(VLOOKUP($D899,'P4 Destination'!$C$21:$M$176,8,0))*BK899</f>
        <v>0</v>
      </c>
      <c r="BM899" s="172">
        <f t="shared" si="387"/>
        <v>0</v>
      </c>
      <c r="BN899" s="171">
        <f>(VLOOKUP($D899,'P4 Destination'!$C$21:$M$176,9,0))*BM899</f>
        <v>0</v>
      </c>
      <c r="BO899" s="154">
        <f t="shared" si="388"/>
        <v>1</v>
      </c>
      <c r="BP899" s="171">
        <f>(VLOOKUP(D899,'P4 Destination'!$C$21:$M$176,10,0))*K899</f>
        <v>0</v>
      </c>
      <c r="BQ899" s="171">
        <f>(VLOOKUP(D899,'P4 Destination'!$C$21:$M$176,11,0))*J899</f>
        <v>0</v>
      </c>
      <c r="BR899" s="173">
        <f t="shared" si="389"/>
        <v>0</v>
      </c>
      <c r="BS899" s="173">
        <f>(AV899*2500)*'P6 Verzekering'!$E$11</f>
        <v>0</v>
      </c>
      <c r="BT899" s="173">
        <f>(AW899*2500)*'P6 Verzekering'!$E$12</f>
        <v>0</v>
      </c>
      <c r="BU899" s="173">
        <f>(L899*2500)*'P6 Verzekering'!$E$13</f>
        <v>0</v>
      </c>
      <c r="BV899" s="173">
        <f t="shared" si="390"/>
        <v>0</v>
      </c>
      <c r="BW899"/>
      <c r="BX899"/>
    </row>
    <row r="900" spans="1:76">
      <c r="A900" s="152" t="s">
        <v>2803</v>
      </c>
      <c r="B900" s="152" t="s">
        <v>420</v>
      </c>
      <c r="C900" s="152" t="s">
        <v>418</v>
      </c>
      <c r="D900" s="152" t="s">
        <v>219</v>
      </c>
      <c r="E900" s="152" t="s">
        <v>219</v>
      </c>
      <c r="F900" s="153">
        <f t="shared" si="364"/>
        <v>55</v>
      </c>
      <c r="G900" s="154">
        <v>1</v>
      </c>
      <c r="H900" s="154">
        <f>IFERROR(VLOOKUP(B900,'P2 Origin'!$C$21:$Q$176,15,FALSE),0)</f>
        <v>0</v>
      </c>
      <c r="I900" s="154">
        <f>IFERROR(VLOOKUP(D900,'P4 Destination'!$C$21:$Q$176,15,FALSE),0)</f>
        <v>0</v>
      </c>
      <c r="J900" s="155"/>
      <c r="K900" s="155">
        <v>1</v>
      </c>
      <c r="L900" s="156">
        <v>0</v>
      </c>
      <c r="M900" s="155">
        <v>0</v>
      </c>
      <c r="N900" s="155">
        <v>0</v>
      </c>
      <c r="O900" s="157">
        <f t="shared" si="365"/>
        <v>0</v>
      </c>
      <c r="P900" s="158">
        <f t="shared" si="366"/>
        <v>0</v>
      </c>
      <c r="Q900" s="159">
        <f>IFERROR(VLOOKUP(N900,'P1 Intra-Europees'!$A$15:$H$25,3,0),0)*P900</f>
        <v>0</v>
      </c>
      <c r="R900" s="160">
        <f t="shared" si="367"/>
        <v>0</v>
      </c>
      <c r="S900" s="159">
        <f>IFERROR(VLOOKUP(N900,'P1 Intra-Europees'!$A$15:$H$25,4,0),0)*R900</f>
        <v>0</v>
      </c>
      <c r="T900" s="160">
        <f t="shared" si="368"/>
        <v>0</v>
      </c>
      <c r="U900" s="159">
        <f>IFERROR(VLOOKUP(N900,'P1 Intra-Europees'!$A$15:$H$25,5,0),0)*T900</f>
        <v>0</v>
      </c>
      <c r="V900" s="160">
        <f t="shared" si="369"/>
        <v>0</v>
      </c>
      <c r="W900" s="159">
        <f>IFERROR(VLOOKUP(N900,'P1 Intra-Europees'!$A$15:$H$25,6,0),0)*V900</f>
        <v>0</v>
      </c>
      <c r="X900" s="160">
        <f t="shared" si="370"/>
        <v>0</v>
      </c>
      <c r="Y900" s="159">
        <f>IFERROR(VLOOKUP(N900,'P1 Intra-Europees'!$A$15:$H$25,7,0),0)*X900</f>
        <v>0</v>
      </c>
      <c r="Z900" s="161">
        <f t="shared" si="371"/>
        <v>0</v>
      </c>
      <c r="AA900" s="162">
        <f>IFERROR(VLOOKUP(N900,'P1 Intra-Europees'!$A$15:$H$25,8,0),0)*Z900</f>
        <v>0</v>
      </c>
      <c r="AB900" s="163">
        <f t="shared" si="372"/>
        <v>0</v>
      </c>
      <c r="AC900" s="157" t="str">
        <f>VLOOKUP(B900,'P2 Origin'!$C$21:$O$176,13,0)</f>
        <v>USD</v>
      </c>
      <c r="AD900" s="164">
        <f t="shared" si="373"/>
        <v>0</v>
      </c>
      <c r="AE900" s="165">
        <f>IF(AU900&gt;0.1,VLOOKUP(B900,'P2 Origin'!$C$21:$M$176,3,0)*H900,0)</f>
        <v>0</v>
      </c>
      <c r="AF900" s="166">
        <f t="shared" si="374"/>
        <v>0</v>
      </c>
      <c r="AG900" s="165">
        <f>(VLOOKUP(B900,'P2 Origin'!$C$21:$M$176,4,0))*AF900</f>
        <v>0</v>
      </c>
      <c r="AH900" s="166">
        <f t="shared" si="375"/>
        <v>0</v>
      </c>
      <c r="AI900" s="165">
        <f>(VLOOKUP(B900,'P2 Origin'!$C$21:$M$176,5,0))*AH900</f>
        <v>0</v>
      </c>
      <c r="AJ900" s="166">
        <f t="shared" si="391"/>
        <v>0</v>
      </c>
      <c r="AK900" s="165">
        <f>(VLOOKUP(B900,'P2 Origin'!$C$21:$M$176,6,0))*AJ900</f>
        <v>0</v>
      </c>
      <c r="AL900" s="166">
        <f t="shared" si="376"/>
        <v>0</v>
      </c>
      <c r="AM900" s="165">
        <f>(VLOOKUP($B900,'P2 Origin'!$C$21:$M$176,7,0))*AL900</f>
        <v>0</v>
      </c>
      <c r="AN900" s="166">
        <f t="shared" si="377"/>
        <v>0</v>
      </c>
      <c r="AO900" s="165">
        <f>(VLOOKUP($B900,'P2 Origin'!$C$21:$M$176,8,0))*AN900</f>
        <v>0</v>
      </c>
      <c r="AP900" s="166">
        <f t="shared" si="378"/>
        <v>55</v>
      </c>
      <c r="AQ900" s="165">
        <f>(VLOOKUP($B900,'P2 Origin'!$C$21:$M$176,9,0))*AP900</f>
        <v>0</v>
      </c>
      <c r="AR900" s="155">
        <f t="shared" si="379"/>
        <v>1</v>
      </c>
      <c r="AS900" s="164">
        <f>(VLOOKUP(B900,'P2 Origin'!$C$21:$M$176,10,0))*K900</f>
        <v>0</v>
      </c>
      <c r="AT900" s="164">
        <f>(VLOOKUP(B900,'P2 Origin'!$C$21:$M$176,11,0))*J900</f>
        <v>0</v>
      </c>
      <c r="AU900" s="167">
        <v>55</v>
      </c>
      <c r="AV900" s="168">
        <v>55</v>
      </c>
      <c r="AW900" s="169">
        <v>0</v>
      </c>
      <c r="AX900" s="170">
        <f>IF(AU900&gt;=0.1,'P3 Bureaumarge zee- en luchtvr.'!$D$12,0)</f>
        <v>0</v>
      </c>
      <c r="AY900" s="163">
        <f t="shared" si="380"/>
        <v>0</v>
      </c>
      <c r="AZ900" s="157" t="str">
        <f>VLOOKUP(D900,'P4 Destination'!$C$21:$O$176,13,0)</f>
        <v>EUR</v>
      </c>
      <c r="BA900" s="164">
        <f t="shared" si="381"/>
        <v>0</v>
      </c>
      <c r="BB900" s="171">
        <f>IF(AU900&gt;0.1,(VLOOKUP(D900,'P4 Destination'!$C$21:$M$176,3,0))*I900,0)</f>
        <v>0</v>
      </c>
      <c r="BC900" s="172">
        <f t="shared" si="382"/>
        <v>0</v>
      </c>
      <c r="BD900" s="171">
        <f>(VLOOKUP($D900,'P4 Destination'!$C$21:$M$176,4,0))*BC900</f>
        <v>0</v>
      </c>
      <c r="BE900" s="172">
        <f t="shared" si="383"/>
        <v>0</v>
      </c>
      <c r="BF900" s="171">
        <f>(VLOOKUP($D900,'P4 Destination'!$C$21:$M$176,5,0))*BE900</f>
        <v>0</v>
      </c>
      <c r="BG900" s="172">
        <f t="shared" si="384"/>
        <v>0</v>
      </c>
      <c r="BH900" s="171">
        <f>(VLOOKUP($D900,'P4 Destination'!$C$21:$M$176,6,0))*BG900</f>
        <v>0</v>
      </c>
      <c r="BI900" s="172">
        <f t="shared" si="385"/>
        <v>0</v>
      </c>
      <c r="BJ900" s="171">
        <f>(VLOOKUP($D900,'P4 Destination'!$C$21:$M$176,7,0))*BI900</f>
        <v>0</v>
      </c>
      <c r="BK900" s="172">
        <f t="shared" si="386"/>
        <v>0</v>
      </c>
      <c r="BL900" s="171">
        <f>(VLOOKUP($D900,'P4 Destination'!$C$21:$M$176,8,0))*BK900</f>
        <v>0</v>
      </c>
      <c r="BM900" s="172">
        <f t="shared" si="387"/>
        <v>55</v>
      </c>
      <c r="BN900" s="171">
        <f>(VLOOKUP($D900,'P4 Destination'!$C$21:$M$176,9,0))*BM900</f>
        <v>0</v>
      </c>
      <c r="BO900" s="154">
        <f t="shared" si="388"/>
        <v>1</v>
      </c>
      <c r="BP900" s="171">
        <f>(VLOOKUP(D900,'P4 Destination'!$C$21:$M$176,10,0))*K900</f>
        <v>0</v>
      </c>
      <c r="BQ900" s="171">
        <f>(VLOOKUP(D900,'P4 Destination'!$C$21:$M$176,11,0))*J900</f>
        <v>0</v>
      </c>
      <c r="BR900" s="173">
        <f t="shared" si="389"/>
        <v>0</v>
      </c>
      <c r="BS900" s="173">
        <f>(AV900*2500)*'P6 Verzekering'!$E$11</f>
        <v>0</v>
      </c>
      <c r="BT900" s="173">
        <f>(AW900*2500)*'P6 Verzekering'!$E$12</f>
        <v>0</v>
      </c>
      <c r="BU900" s="173">
        <f>(L900*2500)*'P6 Verzekering'!$E$13</f>
        <v>0</v>
      </c>
      <c r="BV900" s="173">
        <f t="shared" si="390"/>
        <v>0</v>
      </c>
      <c r="BW900"/>
      <c r="BX900"/>
    </row>
    <row r="901" spans="1:76">
      <c r="A901" s="152" t="s">
        <v>2804</v>
      </c>
      <c r="B901" s="152" t="s">
        <v>420</v>
      </c>
      <c r="C901" s="152" t="s">
        <v>418</v>
      </c>
      <c r="D901" s="152" t="s">
        <v>219</v>
      </c>
      <c r="E901" s="152" t="s">
        <v>219</v>
      </c>
      <c r="F901" s="153">
        <f t="shared" si="364"/>
        <v>40</v>
      </c>
      <c r="G901" s="154">
        <v>1</v>
      </c>
      <c r="H901" s="154">
        <f>IFERROR(VLOOKUP(B901,'P2 Origin'!$C$21:$Q$176,15,FALSE),0)</f>
        <v>0</v>
      </c>
      <c r="I901" s="154">
        <f>IFERROR(VLOOKUP(D901,'P4 Destination'!$C$21:$Q$176,15,FALSE),0)</f>
        <v>0</v>
      </c>
      <c r="J901" s="155"/>
      <c r="K901" s="155">
        <v>1</v>
      </c>
      <c r="L901" s="156">
        <v>0</v>
      </c>
      <c r="M901" s="155">
        <v>0</v>
      </c>
      <c r="N901" s="155">
        <v>0</v>
      </c>
      <c r="O901" s="157">
        <f t="shared" si="365"/>
        <v>0</v>
      </c>
      <c r="P901" s="158">
        <f t="shared" si="366"/>
        <v>0</v>
      </c>
      <c r="Q901" s="159">
        <f>IFERROR(VLOOKUP(N901,'P1 Intra-Europees'!$A$15:$H$25,3,0),0)*P901</f>
        <v>0</v>
      </c>
      <c r="R901" s="160">
        <f t="shared" si="367"/>
        <v>0</v>
      </c>
      <c r="S901" s="159">
        <f>IFERROR(VLOOKUP(N901,'P1 Intra-Europees'!$A$15:$H$25,4,0),0)*R901</f>
        <v>0</v>
      </c>
      <c r="T901" s="160">
        <f t="shared" si="368"/>
        <v>0</v>
      </c>
      <c r="U901" s="159">
        <f>IFERROR(VLOOKUP(N901,'P1 Intra-Europees'!$A$15:$H$25,5,0),0)*T901</f>
        <v>0</v>
      </c>
      <c r="V901" s="160">
        <f t="shared" si="369"/>
        <v>0</v>
      </c>
      <c r="W901" s="159">
        <f>IFERROR(VLOOKUP(N901,'P1 Intra-Europees'!$A$15:$H$25,6,0),0)*V901</f>
        <v>0</v>
      </c>
      <c r="X901" s="160">
        <f t="shared" si="370"/>
        <v>0</v>
      </c>
      <c r="Y901" s="159">
        <f>IFERROR(VLOOKUP(N901,'P1 Intra-Europees'!$A$15:$H$25,7,0),0)*X901</f>
        <v>0</v>
      </c>
      <c r="Z901" s="161">
        <f t="shared" si="371"/>
        <v>0</v>
      </c>
      <c r="AA901" s="162">
        <f>IFERROR(VLOOKUP(N901,'P1 Intra-Europees'!$A$15:$H$25,8,0),0)*Z901</f>
        <v>0</v>
      </c>
      <c r="AB901" s="163">
        <f t="shared" si="372"/>
        <v>0</v>
      </c>
      <c r="AC901" s="157" t="str">
        <f>VLOOKUP(B901,'P2 Origin'!$C$21:$O$176,13,0)</f>
        <v>USD</v>
      </c>
      <c r="AD901" s="164">
        <f t="shared" si="373"/>
        <v>0</v>
      </c>
      <c r="AE901" s="165">
        <f>IF(AU901&gt;0.1,VLOOKUP(B901,'P2 Origin'!$C$21:$M$176,3,0)*H901,0)</f>
        <v>0</v>
      </c>
      <c r="AF901" s="166">
        <f t="shared" si="374"/>
        <v>0</v>
      </c>
      <c r="AG901" s="165">
        <f>(VLOOKUP(B901,'P2 Origin'!$C$21:$M$176,4,0))*AF901</f>
        <v>0</v>
      </c>
      <c r="AH901" s="166">
        <f t="shared" si="375"/>
        <v>0</v>
      </c>
      <c r="AI901" s="165">
        <f>(VLOOKUP(B901,'P2 Origin'!$C$21:$M$176,5,0))*AH901</f>
        <v>0</v>
      </c>
      <c r="AJ901" s="166">
        <f t="shared" si="391"/>
        <v>0</v>
      </c>
      <c r="AK901" s="165">
        <f>(VLOOKUP(B901,'P2 Origin'!$C$21:$M$176,6,0))*AJ901</f>
        <v>0</v>
      </c>
      <c r="AL901" s="166">
        <f t="shared" si="376"/>
        <v>0</v>
      </c>
      <c r="AM901" s="165">
        <f>(VLOOKUP($B901,'P2 Origin'!$C$21:$M$176,7,0))*AL901</f>
        <v>0</v>
      </c>
      <c r="AN901" s="166">
        <f t="shared" si="377"/>
        <v>40</v>
      </c>
      <c r="AO901" s="165">
        <f>(VLOOKUP($B901,'P2 Origin'!$C$21:$M$176,8,0))*AN901</f>
        <v>0</v>
      </c>
      <c r="AP901" s="166">
        <f t="shared" si="378"/>
        <v>0</v>
      </c>
      <c r="AQ901" s="165">
        <f>(VLOOKUP($B901,'P2 Origin'!$C$21:$M$176,9,0))*AP901</f>
        <v>0</v>
      </c>
      <c r="AR901" s="155">
        <f t="shared" si="379"/>
        <v>1</v>
      </c>
      <c r="AS901" s="164">
        <f>(VLOOKUP(B901,'P2 Origin'!$C$21:$M$176,10,0))*K901</f>
        <v>0</v>
      </c>
      <c r="AT901" s="164">
        <f>(VLOOKUP(B901,'P2 Origin'!$C$21:$M$176,11,0))*J901</f>
        <v>0</v>
      </c>
      <c r="AU901" s="167">
        <v>40</v>
      </c>
      <c r="AV901" s="168">
        <v>40</v>
      </c>
      <c r="AW901" s="169">
        <v>0</v>
      </c>
      <c r="AX901" s="170">
        <f>IF(AU901&gt;=0.1,'P3 Bureaumarge zee- en luchtvr.'!$D$12,0)</f>
        <v>0</v>
      </c>
      <c r="AY901" s="163">
        <f t="shared" si="380"/>
        <v>0</v>
      </c>
      <c r="AZ901" s="157" t="str">
        <f>VLOOKUP(D901,'P4 Destination'!$C$21:$O$176,13,0)</f>
        <v>EUR</v>
      </c>
      <c r="BA901" s="164">
        <f t="shared" si="381"/>
        <v>0</v>
      </c>
      <c r="BB901" s="171">
        <f>IF(AU901&gt;0.1,(VLOOKUP(D901,'P4 Destination'!$C$21:$M$176,3,0))*I901,0)</f>
        <v>0</v>
      </c>
      <c r="BC901" s="172">
        <f t="shared" si="382"/>
        <v>0</v>
      </c>
      <c r="BD901" s="171">
        <f>(VLOOKUP($D901,'P4 Destination'!$C$21:$M$176,4,0))*BC901</f>
        <v>0</v>
      </c>
      <c r="BE901" s="172">
        <f t="shared" si="383"/>
        <v>0</v>
      </c>
      <c r="BF901" s="171">
        <f>(VLOOKUP($D901,'P4 Destination'!$C$21:$M$176,5,0))*BE901</f>
        <v>0</v>
      </c>
      <c r="BG901" s="172">
        <f t="shared" si="384"/>
        <v>0</v>
      </c>
      <c r="BH901" s="171">
        <f>(VLOOKUP($D901,'P4 Destination'!$C$21:$M$176,6,0))*BG901</f>
        <v>0</v>
      </c>
      <c r="BI901" s="172">
        <f t="shared" si="385"/>
        <v>0</v>
      </c>
      <c r="BJ901" s="171">
        <f>(VLOOKUP($D901,'P4 Destination'!$C$21:$M$176,7,0))*BI901</f>
        <v>0</v>
      </c>
      <c r="BK901" s="172">
        <f t="shared" si="386"/>
        <v>40</v>
      </c>
      <c r="BL901" s="171">
        <f>(VLOOKUP($D901,'P4 Destination'!$C$21:$M$176,8,0))*BK901</f>
        <v>0</v>
      </c>
      <c r="BM901" s="172">
        <f t="shared" si="387"/>
        <v>0</v>
      </c>
      <c r="BN901" s="171">
        <f>(VLOOKUP($D901,'P4 Destination'!$C$21:$M$176,9,0))*BM901</f>
        <v>0</v>
      </c>
      <c r="BO901" s="154">
        <f t="shared" si="388"/>
        <v>1</v>
      </c>
      <c r="BP901" s="171">
        <f>(VLOOKUP(D901,'P4 Destination'!$C$21:$M$176,10,0))*K901</f>
        <v>0</v>
      </c>
      <c r="BQ901" s="171">
        <f>(VLOOKUP(D901,'P4 Destination'!$C$21:$M$176,11,0))*J901</f>
        <v>0</v>
      </c>
      <c r="BR901" s="173">
        <f t="shared" si="389"/>
        <v>0</v>
      </c>
      <c r="BS901" s="173">
        <f>(AV901*2500)*'P6 Verzekering'!$E$11</f>
        <v>0</v>
      </c>
      <c r="BT901" s="173">
        <f>(AW901*2500)*'P6 Verzekering'!$E$12</f>
        <v>0</v>
      </c>
      <c r="BU901" s="173">
        <f>(L901*2500)*'P6 Verzekering'!$E$13</f>
        <v>0</v>
      </c>
      <c r="BV901" s="173">
        <f t="shared" si="390"/>
        <v>0</v>
      </c>
      <c r="BW901"/>
      <c r="BX901"/>
    </row>
    <row r="902" spans="1:76">
      <c r="A902" s="152" t="s">
        <v>2805</v>
      </c>
      <c r="B902" s="152" t="s">
        <v>420</v>
      </c>
      <c r="C902" s="152" t="s">
        <v>418</v>
      </c>
      <c r="D902" s="152" t="s">
        <v>219</v>
      </c>
      <c r="E902" s="152" t="s">
        <v>219</v>
      </c>
      <c r="F902" s="153">
        <f t="shared" si="364"/>
        <v>47</v>
      </c>
      <c r="G902" s="154">
        <v>1</v>
      </c>
      <c r="H902" s="154">
        <f>IFERROR(VLOOKUP(B902,'P2 Origin'!$C$21:$Q$176,15,FALSE),0)</f>
        <v>0</v>
      </c>
      <c r="I902" s="154">
        <f>IFERROR(VLOOKUP(D902,'P4 Destination'!$C$21:$Q$176,15,FALSE),0)</f>
        <v>0</v>
      </c>
      <c r="J902" s="155"/>
      <c r="K902" s="155">
        <v>1</v>
      </c>
      <c r="L902" s="156">
        <v>0</v>
      </c>
      <c r="M902" s="155">
        <v>0</v>
      </c>
      <c r="N902" s="155">
        <v>0</v>
      </c>
      <c r="O902" s="157">
        <f t="shared" si="365"/>
        <v>0</v>
      </c>
      <c r="P902" s="158">
        <f t="shared" si="366"/>
        <v>0</v>
      </c>
      <c r="Q902" s="159">
        <f>IFERROR(VLOOKUP(N902,'P1 Intra-Europees'!$A$15:$H$25,3,0),0)*P902</f>
        <v>0</v>
      </c>
      <c r="R902" s="160">
        <f t="shared" si="367"/>
        <v>0</v>
      </c>
      <c r="S902" s="159">
        <f>IFERROR(VLOOKUP(N902,'P1 Intra-Europees'!$A$15:$H$25,4,0),0)*R902</f>
        <v>0</v>
      </c>
      <c r="T902" s="160">
        <f t="shared" si="368"/>
        <v>0</v>
      </c>
      <c r="U902" s="159">
        <f>IFERROR(VLOOKUP(N902,'P1 Intra-Europees'!$A$15:$H$25,5,0),0)*T902</f>
        <v>0</v>
      </c>
      <c r="V902" s="160">
        <f t="shared" si="369"/>
        <v>0</v>
      </c>
      <c r="W902" s="159">
        <f>IFERROR(VLOOKUP(N902,'P1 Intra-Europees'!$A$15:$H$25,6,0),0)*V902</f>
        <v>0</v>
      </c>
      <c r="X902" s="160">
        <f t="shared" si="370"/>
        <v>0</v>
      </c>
      <c r="Y902" s="159">
        <f>IFERROR(VLOOKUP(N902,'P1 Intra-Europees'!$A$15:$H$25,7,0),0)*X902</f>
        <v>0</v>
      </c>
      <c r="Z902" s="161">
        <f t="shared" si="371"/>
        <v>0</v>
      </c>
      <c r="AA902" s="162">
        <f>IFERROR(VLOOKUP(N902,'P1 Intra-Europees'!$A$15:$H$25,8,0),0)*Z902</f>
        <v>0</v>
      </c>
      <c r="AB902" s="163">
        <f t="shared" si="372"/>
        <v>0</v>
      </c>
      <c r="AC902" s="157" t="str">
        <f>VLOOKUP(B902,'P2 Origin'!$C$21:$O$176,13,0)</f>
        <v>USD</v>
      </c>
      <c r="AD902" s="164">
        <f t="shared" si="373"/>
        <v>0</v>
      </c>
      <c r="AE902" s="165">
        <f>IF(AU902&gt;0.1,VLOOKUP(B902,'P2 Origin'!$C$21:$M$176,3,0)*H902,0)</f>
        <v>0</v>
      </c>
      <c r="AF902" s="166">
        <f t="shared" si="374"/>
        <v>0</v>
      </c>
      <c r="AG902" s="165">
        <f>(VLOOKUP(B902,'P2 Origin'!$C$21:$M$176,4,0))*AF902</f>
        <v>0</v>
      </c>
      <c r="AH902" s="166">
        <f t="shared" si="375"/>
        <v>0</v>
      </c>
      <c r="AI902" s="165">
        <f>(VLOOKUP(B902,'P2 Origin'!$C$21:$M$176,5,0))*AH902</f>
        <v>0</v>
      </c>
      <c r="AJ902" s="166">
        <f t="shared" si="391"/>
        <v>0</v>
      </c>
      <c r="AK902" s="165">
        <f>(VLOOKUP(B902,'P2 Origin'!$C$21:$M$176,6,0))*AJ902</f>
        <v>0</v>
      </c>
      <c r="AL902" s="166">
        <f t="shared" si="376"/>
        <v>0</v>
      </c>
      <c r="AM902" s="165">
        <f>(VLOOKUP($B902,'P2 Origin'!$C$21:$M$176,7,0))*AL902</f>
        <v>0</v>
      </c>
      <c r="AN902" s="166">
        <f t="shared" si="377"/>
        <v>0</v>
      </c>
      <c r="AO902" s="165">
        <f>(VLOOKUP($B902,'P2 Origin'!$C$21:$M$176,8,0))*AN902</f>
        <v>0</v>
      </c>
      <c r="AP902" s="166">
        <f t="shared" si="378"/>
        <v>47</v>
      </c>
      <c r="AQ902" s="165">
        <f>(VLOOKUP($B902,'P2 Origin'!$C$21:$M$176,9,0))*AP902</f>
        <v>0</v>
      </c>
      <c r="AR902" s="155">
        <f t="shared" si="379"/>
        <v>1</v>
      </c>
      <c r="AS902" s="164">
        <f>(VLOOKUP(B902,'P2 Origin'!$C$21:$M$176,10,0))*K902</f>
        <v>0</v>
      </c>
      <c r="AT902" s="164">
        <f>(VLOOKUP(B902,'P2 Origin'!$C$21:$M$176,11,0))*J902</f>
        <v>0</v>
      </c>
      <c r="AU902" s="167">
        <v>47</v>
      </c>
      <c r="AV902" s="168">
        <v>47</v>
      </c>
      <c r="AW902" s="169">
        <v>0</v>
      </c>
      <c r="AX902" s="170">
        <f>IF(AU902&gt;=0.1,'P3 Bureaumarge zee- en luchtvr.'!$D$12,0)</f>
        <v>0</v>
      </c>
      <c r="AY902" s="163">
        <f t="shared" si="380"/>
        <v>0</v>
      </c>
      <c r="AZ902" s="157" t="str">
        <f>VLOOKUP(D902,'P4 Destination'!$C$21:$O$176,13,0)</f>
        <v>EUR</v>
      </c>
      <c r="BA902" s="164">
        <f t="shared" si="381"/>
        <v>0</v>
      </c>
      <c r="BB902" s="171">
        <f>IF(AU902&gt;0.1,(VLOOKUP(D902,'P4 Destination'!$C$21:$M$176,3,0))*I902,0)</f>
        <v>0</v>
      </c>
      <c r="BC902" s="172">
        <f t="shared" si="382"/>
        <v>0</v>
      </c>
      <c r="BD902" s="171">
        <f>(VLOOKUP($D902,'P4 Destination'!$C$21:$M$176,4,0))*BC902</f>
        <v>0</v>
      </c>
      <c r="BE902" s="172">
        <f t="shared" si="383"/>
        <v>0</v>
      </c>
      <c r="BF902" s="171">
        <f>(VLOOKUP($D902,'P4 Destination'!$C$21:$M$176,5,0))*BE902</f>
        <v>0</v>
      </c>
      <c r="BG902" s="172">
        <f t="shared" si="384"/>
        <v>0</v>
      </c>
      <c r="BH902" s="171">
        <f>(VLOOKUP($D902,'P4 Destination'!$C$21:$M$176,6,0))*BG902</f>
        <v>0</v>
      </c>
      <c r="BI902" s="172">
        <f t="shared" si="385"/>
        <v>0</v>
      </c>
      <c r="BJ902" s="171">
        <f>(VLOOKUP($D902,'P4 Destination'!$C$21:$M$176,7,0))*BI902</f>
        <v>0</v>
      </c>
      <c r="BK902" s="172">
        <f t="shared" si="386"/>
        <v>0</v>
      </c>
      <c r="BL902" s="171">
        <f>(VLOOKUP($D902,'P4 Destination'!$C$21:$M$176,8,0))*BK902</f>
        <v>0</v>
      </c>
      <c r="BM902" s="172">
        <f t="shared" si="387"/>
        <v>47</v>
      </c>
      <c r="BN902" s="171">
        <f>(VLOOKUP($D902,'P4 Destination'!$C$21:$M$176,9,0))*BM902</f>
        <v>0</v>
      </c>
      <c r="BO902" s="154">
        <f t="shared" si="388"/>
        <v>1</v>
      </c>
      <c r="BP902" s="171">
        <f>(VLOOKUP(D902,'P4 Destination'!$C$21:$M$176,10,0))*K902</f>
        <v>0</v>
      </c>
      <c r="BQ902" s="171">
        <f>(VLOOKUP(D902,'P4 Destination'!$C$21:$M$176,11,0))*J902</f>
        <v>0</v>
      </c>
      <c r="BR902" s="173">
        <f t="shared" si="389"/>
        <v>0</v>
      </c>
      <c r="BS902" s="173">
        <f>(AV902*2500)*'P6 Verzekering'!$E$11</f>
        <v>0</v>
      </c>
      <c r="BT902" s="173">
        <f>(AW902*2500)*'P6 Verzekering'!$E$12</f>
        <v>0</v>
      </c>
      <c r="BU902" s="173">
        <f>(L902*2500)*'P6 Verzekering'!$E$13</f>
        <v>0</v>
      </c>
      <c r="BV902" s="173">
        <f t="shared" si="390"/>
        <v>0</v>
      </c>
      <c r="BW902"/>
      <c r="BX902"/>
    </row>
    <row r="903" spans="1:76">
      <c r="A903" s="152" t="s">
        <v>2806</v>
      </c>
      <c r="B903" s="152" t="s">
        <v>420</v>
      </c>
      <c r="C903" s="152" t="s">
        <v>418</v>
      </c>
      <c r="D903" s="152" t="s">
        <v>219</v>
      </c>
      <c r="E903" s="152" t="s">
        <v>219</v>
      </c>
      <c r="F903" s="153">
        <f t="shared" si="364"/>
        <v>4.47</v>
      </c>
      <c r="G903" s="154">
        <v>1</v>
      </c>
      <c r="H903" s="154">
        <f>IFERROR(VLOOKUP(B903,'P2 Origin'!$C$21:$Q$176,15,FALSE),0)</f>
        <v>0</v>
      </c>
      <c r="I903" s="154">
        <f>IFERROR(VLOOKUP(D903,'P4 Destination'!$C$21:$Q$176,15,FALSE),0)</f>
        <v>0</v>
      </c>
      <c r="J903" s="155">
        <v>1</v>
      </c>
      <c r="K903" s="155"/>
      <c r="L903" s="156">
        <v>0</v>
      </c>
      <c r="M903" s="155">
        <v>0</v>
      </c>
      <c r="N903" s="155">
        <v>0</v>
      </c>
      <c r="O903" s="157">
        <f t="shared" si="365"/>
        <v>0</v>
      </c>
      <c r="P903" s="158">
        <f t="shared" si="366"/>
        <v>0</v>
      </c>
      <c r="Q903" s="159">
        <f>IFERROR(VLOOKUP(N903,'P1 Intra-Europees'!$A$15:$H$25,3,0),0)*P903</f>
        <v>0</v>
      </c>
      <c r="R903" s="160">
        <f t="shared" si="367"/>
        <v>0</v>
      </c>
      <c r="S903" s="159">
        <f>IFERROR(VLOOKUP(N903,'P1 Intra-Europees'!$A$15:$H$25,4,0),0)*R903</f>
        <v>0</v>
      </c>
      <c r="T903" s="160">
        <f t="shared" si="368"/>
        <v>0</v>
      </c>
      <c r="U903" s="159">
        <f>IFERROR(VLOOKUP(N903,'P1 Intra-Europees'!$A$15:$H$25,5,0),0)*T903</f>
        <v>0</v>
      </c>
      <c r="V903" s="160">
        <f t="shared" si="369"/>
        <v>0</v>
      </c>
      <c r="W903" s="159">
        <f>IFERROR(VLOOKUP(N903,'P1 Intra-Europees'!$A$15:$H$25,6,0),0)*V903</f>
        <v>0</v>
      </c>
      <c r="X903" s="160">
        <f t="shared" si="370"/>
        <v>0</v>
      </c>
      <c r="Y903" s="159">
        <f>IFERROR(VLOOKUP(N903,'P1 Intra-Europees'!$A$15:$H$25,7,0),0)*X903</f>
        <v>0</v>
      </c>
      <c r="Z903" s="161">
        <f t="shared" si="371"/>
        <v>0</v>
      </c>
      <c r="AA903" s="162">
        <f>IFERROR(VLOOKUP(N903,'P1 Intra-Europees'!$A$15:$H$25,8,0),0)*Z903</f>
        <v>0</v>
      </c>
      <c r="AB903" s="163">
        <f t="shared" si="372"/>
        <v>0</v>
      </c>
      <c r="AC903" s="157" t="str">
        <f>VLOOKUP(B903,'P2 Origin'!$C$21:$O$176,13,0)</f>
        <v>USD</v>
      </c>
      <c r="AD903" s="164">
        <f t="shared" si="373"/>
        <v>0</v>
      </c>
      <c r="AE903" s="165">
        <f>IF(AU903&gt;0.1,VLOOKUP(B903,'P2 Origin'!$C$21:$M$176,3,0)*H903,0)</f>
        <v>0</v>
      </c>
      <c r="AF903" s="166">
        <f t="shared" si="374"/>
        <v>4.47</v>
      </c>
      <c r="AG903" s="165">
        <f>(VLOOKUP(B903,'P2 Origin'!$C$21:$M$176,4,0))*AF903</f>
        <v>0</v>
      </c>
      <c r="AH903" s="166">
        <f t="shared" si="375"/>
        <v>0</v>
      </c>
      <c r="AI903" s="165">
        <f>(VLOOKUP(B903,'P2 Origin'!$C$21:$M$176,5,0))*AH903</f>
        <v>0</v>
      </c>
      <c r="AJ903" s="166">
        <f t="shared" si="391"/>
        <v>0</v>
      </c>
      <c r="AK903" s="165">
        <f>(VLOOKUP(B903,'P2 Origin'!$C$21:$M$176,6,0))*AJ903</f>
        <v>0</v>
      </c>
      <c r="AL903" s="166">
        <f t="shared" si="376"/>
        <v>0</v>
      </c>
      <c r="AM903" s="165">
        <f>(VLOOKUP($B903,'P2 Origin'!$C$21:$M$176,7,0))*AL903</f>
        <v>0</v>
      </c>
      <c r="AN903" s="166">
        <f t="shared" si="377"/>
        <v>0</v>
      </c>
      <c r="AO903" s="165">
        <f>(VLOOKUP($B903,'P2 Origin'!$C$21:$M$176,8,0))*AN903</f>
        <v>0</v>
      </c>
      <c r="AP903" s="166">
        <f t="shared" si="378"/>
        <v>0</v>
      </c>
      <c r="AQ903" s="165">
        <f>(VLOOKUP($B903,'P2 Origin'!$C$21:$M$176,9,0))*AP903</f>
        <v>0</v>
      </c>
      <c r="AR903" s="155">
        <f t="shared" si="379"/>
        <v>1</v>
      </c>
      <c r="AS903" s="164">
        <f>(VLOOKUP(B903,'P2 Origin'!$C$21:$M$176,10,0))*K903</f>
        <v>0</v>
      </c>
      <c r="AT903" s="164">
        <f>(VLOOKUP(B903,'P2 Origin'!$C$21:$M$176,11,0))*J903</f>
        <v>0</v>
      </c>
      <c r="AU903" s="167">
        <v>4.47</v>
      </c>
      <c r="AV903" s="168">
        <v>4.47</v>
      </c>
      <c r="AW903" s="169">
        <v>0</v>
      </c>
      <c r="AX903" s="170">
        <f>IF(AU903&gt;=0.1,'P3 Bureaumarge zee- en luchtvr.'!$D$12,0)</f>
        <v>0</v>
      </c>
      <c r="AY903" s="163">
        <f t="shared" si="380"/>
        <v>0</v>
      </c>
      <c r="AZ903" s="157" t="str">
        <f>VLOOKUP(D903,'P4 Destination'!$C$21:$O$176,13,0)</f>
        <v>EUR</v>
      </c>
      <c r="BA903" s="164">
        <f t="shared" si="381"/>
        <v>0</v>
      </c>
      <c r="BB903" s="171">
        <f>IF(AU903&gt;0.1,(VLOOKUP(D903,'P4 Destination'!$C$21:$M$176,3,0))*I903,0)</f>
        <v>0</v>
      </c>
      <c r="BC903" s="172">
        <f t="shared" si="382"/>
        <v>4.47</v>
      </c>
      <c r="BD903" s="171">
        <f>(VLOOKUP($D903,'P4 Destination'!$C$21:$M$176,4,0))*BC903</f>
        <v>0</v>
      </c>
      <c r="BE903" s="172">
        <f t="shared" si="383"/>
        <v>0</v>
      </c>
      <c r="BF903" s="171">
        <f>(VLOOKUP($D903,'P4 Destination'!$C$21:$M$176,5,0))*BE903</f>
        <v>0</v>
      </c>
      <c r="BG903" s="172">
        <f t="shared" si="384"/>
        <v>0</v>
      </c>
      <c r="BH903" s="171">
        <f>(VLOOKUP($D903,'P4 Destination'!$C$21:$M$176,6,0))*BG903</f>
        <v>0</v>
      </c>
      <c r="BI903" s="172">
        <f t="shared" si="385"/>
        <v>0</v>
      </c>
      <c r="BJ903" s="171">
        <f>(VLOOKUP($D903,'P4 Destination'!$C$21:$M$176,7,0))*BI903</f>
        <v>0</v>
      </c>
      <c r="BK903" s="172">
        <f t="shared" si="386"/>
        <v>0</v>
      </c>
      <c r="BL903" s="171">
        <f>(VLOOKUP($D903,'P4 Destination'!$C$21:$M$176,8,0))*BK903</f>
        <v>0</v>
      </c>
      <c r="BM903" s="172">
        <f t="shared" si="387"/>
        <v>0</v>
      </c>
      <c r="BN903" s="171">
        <f>(VLOOKUP($D903,'P4 Destination'!$C$21:$M$176,9,0))*BM903</f>
        <v>0</v>
      </c>
      <c r="BO903" s="154">
        <f t="shared" si="388"/>
        <v>1</v>
      </c>
      <c r="BP903" s="171">
        <f>(VLOOKUP(D903,'P4 Destination'!$C$21:$M$176,10,0))*K903</f>
        <v>0</v>
      </c>
      <c r="BQ903" s="171">
        <f>(VLOOKUP(D903,'P4 Destination'!$C$21:$M$176,11,0))*J903</f>
        <v>0</v>
      </c>
      <c r="BR903" s="173">
        <f t="shared" si="389"/>
        <v>0</v>
      </c>
      <c r="BS903" s="173">
        <f>(AV903*2500)*'P6 Verzekering'!$E$11</f>
        <v>0</v>
      </c>
      <c r="BT903" s="173">
        <f>(AW903*2500)*'P6 Verzekering'!$E$12</f>
        <v>0</v>
      </c>
      <c r="BU903" s="173">
        <f>(L903*2500)*'P6 Verzekering'!$E$13</f>
        <v>0</v>
      </c>
      <c r="BV903" s="173">
        <f t="shared" si="390"/>
        <v>0</v>
      </c>
      <c r="BW903"/>
      <c r="BX903"/>
    </row>
    <row r="904" spans="1:76">
      <c r="A904" s="152" t="s">
        <v>2807</v>
      </c>
      <c r="B904" s="152" t="s">
        <v>420</v>
      </c>
      <c r="C904" s="152" t="s">
        <v>418</v>
      </c>
      <c r="D904" s="152" t="s">
        <v>219</v>
      </c>
      <c r="E904" s="152" t="s">
        <v>219</v>
      </c>
      <c r="F904" s="153">
        <f t="shared" si="364"/>
        <v>24</v>
      </c>
      <c r="G904" s="154">
        <v>1</v>
      </c>
      <c r="H904" s="154">
        <f>IFERROR(VLOOKUP(B904,'P2 Origin'!$C$21:$Q$176,15,FALSE),0)</f>
        <v>0</v>
      </c>
      <c r="I904" s="154">
        <f>IFERROR(VLOOKUP(D904,'P4 Destination'!$C$21:$Q$176,15,FALSE),0)</f>
        <v>0</v>
      </c>
      <c r="J904" s="155">
        <v>1</v>
      </c>
      <c r="K904" s="155"/>
      <c r="L904" s="156">
        <v>0</v>
      </c>
      <c r="M904" s="155">
        <v>0</v>
      </c>
      <c r="N904" s="155">
        <v>0</v>
      </c>
      <c r="O904" s="157">
        <f t="shared" si="365"/>
        <v>0</v>
      </c>
      <c r="P904" s="158">
        <f t="shared" si="366"/>
        <v>0</v>
      </c>
      <c r="Q904" s="159">
        <f>IFERROR(VLOOKUP(N904,'P1 Intra-Europees'!$A$15:$H$25,3,0),0)*P904</f>
        <v>0</v>
      </c>
      <c r="R904" s="160">
        <f t="shared" si="367"/>
        <v>0</v>
      </c>
      <c r="S904" s="159">
        <f>IFERROR(VLOOKUP(N904,'P1 Intra-Europees'!$A$15:$H$25,4,0),0)*R904</f>
        <v>0</v>
      </c>
      <c r="T904" s="160">
        <f t="shared" si="368"/>
        <v>0</v>
      </c>
      <c r="U904" s="159">
        <f>IFERROR(VLOOKUP(N904,'P1 Intra-Europees'!$A$15:$H$25,5,0),0)*T904</f>
        <v>0</v>
      </c>
      <c r="V904" s="160">
        <f t="shared" si="369"/>
        <v>0</v>
      </c>
      <c r="W904" s="159">
        <f>IFERROR(VLOOKUP(N904,'P1 Intra-Europees'!$A$15:$H$25,6,0),0)*V904</f>
        <v>0</v>
      </c>
      <c r="X904" s="160">
        <f t="shared" si="370"/>
        <v>0</v>
      </c>
      <c r="Y904" s="159">
        <f>IFERROR(VLOOKUP(N904,'P1 Intra-Europees'!$A$15:$H$25,7,0),0)*X904</f>
        <v>0</v>
      </c>
      <c r="Z904" s="161">
        <f t="shared" si="371"/>
        <v>0</v>
      </c>
      <c r="AA904" s="162">
        <f>IFERROR(VLOOKUP(N904,'P1 Intra-Europees'!$A$15:$H$25,8,0),0)*Z904</f>
        <v>0</v>
      </c>
      <c r="AB904" s="163">
        <f t="shared" si="372"/>
        <v>0</v>
      </c>
      <c r="AC904" s="157" t="str">
        <f>VLOOKUP(B904,'P2 Origin'!$C$21:$O$176,13,0)</f>
        <v>USD</v>
      </c>
      <c r="AD904" s="164">
        <f t="shared" si="373"/>
        <v>0</v>
      </c>
      <c r="AE904" s="165">
        <f>IF(AU904&gt;0.1,VLOOKUP(B904,'P2 Origin'!$C$21:$M$176,3,0)*H904,0)</f>
        <v>0</v>
      </c>
      <c r="AF904" s="166">
        <f t="shared" si="374"/>
        <v>0</v>
      </c>
      <c r="AG904" s="165">
        <f>(VLOOKUP(B904,'P2 Origin'!$C$21:$M$176,4,0))*AF904</f>
        <v>0</v>
      </c>
      <c r="AH904" s="166">
        <f t="shared" si="375"/>
        <v>0</v>
      </c>
      <c r="AI904" s="165">
        <f>(VLOOKUP(B904,'P2 Origin'!$C$21:$M$176,5,0))*AH904</f>
        <v>0</v>
      </c>
      <c r="AJ904" s="166">
        <f t="shared" si="391"/>
        <v>24</v>
      </c>
      <c r="AK904" s="165">
        <f>(VLOOKUP(B904,'P2 Origin'!$C$21:$M$176,6,0))*AJ904</f>
        <v>0</v>
      </c>
      <c r="AL904" s="166">
        <f t="shared" si="376"/>
        <v>0</v>
      </c>
      <c r="AM904" s="165">
        <f>(VLOOKUP($B904,'P2 Origin'!$C$21:$M$176,7,0))*AL904</f>
        <v>0</v>
      </c>
      <c r="AN904" s="166">
        <f t="shared" si="377"/>
        <v>0</v>
      </c>
      <c r="AO904" s="165">
        <f>(VLOOKUP($B904,'P2 Origin'!$C$21:$M$176,8,0))*AN904</f>
        <v>0</v>
      </c>
      <c r="AP904" s="166">
        <f t="shared" si="378"/>
        <v>0</v>
      </c>
      <c r="AQ904" s="165">
        <f>(VLOOKUP($B904,'P2 Origin'!$C$21:$M$176,9,0))*AP904</f>
        <v>0</v>
      </c>
      <c r="AR904" s="155">
        <f t="shared" si="379"/>
        <v>1</v>
      </c>
      <c r="AS904" s="164">
        <f>(VLOOKUP(B904,'P2 Origin'!$C$21:$M$176,10,0))*K904</f>
        <v>0</v>
      </c>
      <c r="AT904" s="164">
        <f>(VLOOKUP(B904,'P2 Origin'!$C$21:$M$176,11,0))*J904</f>
        <v>0</v>
      </c>
      <c r="AU904" s="167">
        <v>24</v>
      </c>
      <c r="AV904" s="168">
        <v>24</v>
      </c>
      <c r="AW904" s="169">
        <v>0</v>
      </c>
      <c r="AX904" s="170">
        <f>IF(AU904&gt;=0.1,'P3 Bureaumarge zee- en luchtvr.'!$D$12,0)</f>
        <v>0</v>
      </c>
      <c r="AY904" s="163">
        <f t="shared" si="380"/>
        <v>0</v>
      </c>
      <c r="AZ904" s="157" t="str">
        <f>VLOOKUP(D904,'P4 Destination'!$C$21:$O$176,13,0)</f>
        <v>EUR</v>
      </c>
      <c r="BA904" s="164">
        <f t="shared" si="381"/>
        <v>0</v>
      </c>
      <c r="BB904" s="171">
        <f>IF(AU904&gt;0.1,(VLOOKUP(D904,'P4 Destination'!$C$21:$M$176,3,0))*I904,0)</f>
        <v>0</v>
      </c>
      <c r="BC904" s="172">
        <f t="shared" si="382"/>
        <v>0</v>
      </c>
      <c r="BD904" s="171">
        <f>(VLOOKUP($D904,'P4 Destination'!$C$21:$M$176,4,0))*BC904</f>
        <v>0</v>
      </c>
      <c r="BE904" s="172">
        <f t="shared" si="383"/>
        <v>0</v>
      </c>
      <c r="BF904" s="171">
        <f>(VLOOKUP($D904,'P4 Destination'!$C$21:$M$176,5,0))*BE904</f>
        <v>0</v>
      </c>
      <c r="BG904" s="172">
        <f t="shared" si="384"/>
        <v>24</v>
      </c>
      <c r="BH904" s="171">
        <f>(VLOOKUP($D904,'P4 Destination'!$C$21:$M$176,6,0))*BG904</f>
        <v>0</v>
      </c>
      <c r="BI904" s="172">
        <f t="shared" si="385"/>
        <v>0</v>
      </c>
      <c r="BJ904" s="171">
        <f>(VLOOKUP($D904,'P4 Destination'!$C$21:$M$176,7,0))*BI904</f>
        <v>0</v>
      </c>
      <c r="BK904" s="172">
        <f t="shared" si="386"/>
        <v>0</v>
      </c>
      <c r="BL904" s="171">
        <f>(VLOOKUP($D904,'P4 Destination'!$C$21:$M$176,8,0))*BK904</f>
        <v>0</v>
      </c>
      <c r="BM904" s="172">
        <f t="shared" si="387"/>
        <v>0</v>
      </c>
      <c r="BN904" s="171">
        <f>(VLOOKUP($D904,'P4 Destination'!$C$21:$M$176,9,0))*BM904</f>
        <v>0</v>
      </c>
      <c r="BO904" s="154">
        <f t="shared" si="388"/>
        <v>1</v>
      </c>
      <c r="BP904" s="171">
        <f>(VLOOKUP(D904,'P4 Destination'!$C$21:$M$176,10,0))*K904</f>
        <v>0</v>
      </c>
      <c r="BQ904" s="171">
        <f>(VLOOKUP(D904,'P4 Destination'!$C$21:$M$176,11,0))*J904</f>
        <v>0</v>
      </c>
      <c r="BR904" s="173">
        <f t="shared" si="389"/>
        <v>0</v>
      </c>
      <c r="BS904" s="173">
        <f>(AV904*2500)*'P6 Verzekering'!$E$11</f>
        <v>0</v>
      </c>
      <c r="BT904" s="173">
        <f>(AW904*2500)*'P6 Verzekering'!$E$12</f>
        <v>0</v>
      </c>
      <c r="BU904" s="173">
        <f>(L904*2500)*'P6 Verzekering'!$E$13</f>
        <v>0</v>
      </c>
      <c r="BV904" s="173">
        <f t="shared" si="390"/>
        <v>0</v>
      </c>
      <c r="BW904"/>
      <c r="BX904"/>
    </row>
    <row r="905" spans="1:76">
      <c r="A905" s="152" t="s">
        <v>2809</v>
      </c>
      <c r="B905" s="152" t="s">
        <v>420</v>
      </c>
      <c r="C905" s="152" t="s">
        <v>418</v>
      </c>
      <c r="D905" s="152" t="s">
        <v>219</v>
      </c>
      <c r="E905" s="152" t="s">
        <v>219</v>
      </c>
      <c r="F905" s="153">
        <f t="shared" si="364"/>
        <v>50</v>
      </c>
      <c r="G905" s="154">
        <v>1</v>
      </c>
      <c r="H905" s="154">
        <f>IFERROR(VLOOKUP(B905,'P2 Origin'!$C$21:$Q$176,15,FALSE),0)</f>
        <v>0</v>
      </c>
      <c r="I905" s="154">
        <f>IFERROR(VLOOKUP(D905,'P4 Destination'!$C$21:$Q$176,15,FALSE),0)</f>
        <v>0</v>
      </c>
      <c r="J905" s="155"/>
      <c r="K905" s="155">
        <v>1</v>
      </c>
      <c r="L905" s="156">
        <v>0</v>
      </c>
      <c r="M905" s="155">
        <v>0</v>
      </c>
      <c r="N905" s="155">
        <v>0</v>
      </c>
      <c r="O905" s="157">
        <f t="shared" si="365"/>
        <v>0</v>
      </c>
      <c r="P905" s="158">
        <f t="shared" si="366"/>
        <v>0</v>
      </c>
      <c r="Q905" s="159">
        <f>IFERROR(VLOOKUP(N905,'P1 Intra-Europees'!$A$15:$H$25,3,0),0)*P905</f>
        <v>0</v>
      </c>
      <c r="R905" s="160">
        <f t="shared" si="367"/>
        <v>0</v>
      </c>
      <c r="S905" s="159">
        <f>IFERROR(VLOOKUP(N905,'P1 Intra-Europees'!$A$15:$H$25,4,0),0)*R905</f>
        <v>0</v>
      </c>
      <c r="T905" s="160">
        <f t="shared" si="368"/>
        <v>0</v>
      </c>
      <c r="U905" s="159">
        <f>IFERROR(VLOOKUP(N905,'P1 Intra-Europees'!$A$15:$H$25,5,0),0)*T905</f>
        <v>0</v>
      </c>
      <c r="V905" s="160">
        <f t="shared" si="369"/>
        <v>0</v>
      </c>
      <c r="W905" s="159">
        <f>IFERROR(VLOOKUP(N905,'P1 Intra-Europees'!$A$15:$H$25,6,0),0)*V905</f>
        <v>0</v>
      </c>
      <c r="X905" s="160">
        <f t="shared" si="370"/>
        <v>0</v>
      </c>
      <c r="Y905" s="159">
        <f>IFERROR(VLOOKUP(N905,'P1 Intra-Europees'!$A$15:$H$25,7,0),0)*X905</f>
        <v>0</v>
      </c>
      <c r="Z905" s="161">
        <f t="shared" si="371"/>
        <v>0</v>
      </c>
      <c r="AA905" s="162">
        <f>IFERROR(VLOOKUP(N905,'P1 Intra-Europees'!$A$15:$H$25,8,0),0)*Z905</f>
        <v>0</v>
      </c>
      <c r="AB905" s="163">
        <f t="shared" si="372"/>
        <v>0</v>
      </c>
      <c r="AC905" s="157" t="str">
        <f>VLOOKUP(B905,'P2 Origin'!$C$21:$O$176,13,0)</f>
        <v>USD</v>
      </c>
      <c r="AD905" s="164">
        <f t="shared" si="373"/>
        <v>0</v>
      </c>
      <c r="AE905" s="165">
        <f>IF(AU905&gt;0.1,VLOOKUP(B905,'P2 Origin'!$C$21:$M$176,3,0)*H905,0)</f>
        <v>0</v>
      </c>
      <c r="AF905" s="166">
        <f t="shared" si="374"/>
        <v>0</v>
      </c>
      <c r="AG905" s="165">
        <f>(VLOOKUP(B905,'P2 Origin'!$C$21:$M$176,4,0))*AF905</f>
        <v>0</v>
      </c>
      <c r="AH905" s="166">
        <f t="shared" si="375"/>
        <v>0</v>
      </c>
      <c r="AI905" s="165">
        <f>(VLOOKUP(B905,'P2 Origin'!$C$21:$M$176,5,0))*AH905</f>
        <v>0</v>
      </c>
      <c r="AJ905" s="166">
        <f t="shared" si="391"/>
        <v>0</v>
      </c>
      <c r="AK905" s="165">
        <f>(VLOOKUP(B905,'P2 Origin'!$C$21:$M$176,6,0))*AJ905</f>
        <v>0</v>
      </c>
      <c r="AL905" s="166">
        <f t="shared" si="376"/>
        <v>0</v>
      </c>
      <c r="AM905" s="165">
        <f>(VLOOKUP($B905,'P2 Origin'!$C$21:$M$176,7,0))*AL905</f>
        <v>0</v>
      </c>
      <c r="AN905" s="166">
        <f t="shared" si="377"/>
        <v>0</v>
      </c>
      <c r="AO905" s="165">
        <f>(VLOOKUP($B905,'P2 Origin'!$C$21:$M$176,8,0))*AN905</f>
        <v>0</v>
      </c>
      <c r="AP905" s="166">
        <f t="shared" si="378"/>
        <v>50</v>
      </c>
      <c r="AQ905" s="165">
        <f>(VLOOKUP($B905,'P2 Origin'!$C$21:$M$176,9,0))*AP905</f>
        <v>0</v>
      </c>
      <c r="AR905" s="155">
        <f t="shared" si="379"/>
        <v>1</v>
      </c>
      <c r="AS905" s="164">
        <f>(VLOOKUP(B905,'P2 Origin'!$C$21:$M$176,10,0))*K905</f>
        <v>0</v>
      </c>
      <c r="AT905" s="164">
        <f>(VLOOKUP(B905,'P2 Origin'!$C$21:$M$176,11,0))*J905</f>
        <v>0</v>
      </c>
      <c r="AU905" s="167">
        <v>50</v>
      </c>
      <c r="AV905" s="168">
        <v>50</v>
      </c>
      <c r="AW905" s="169">
        <v>0</v>
      </c>
      <c r="AX905" s="170">
        <f>IF(AU905&gt;=0.1,'P3 Bureaumarge zee- en luchtvr.'!$D$12,0)</f>
        <v>0</v>
      </c>
      <c r="AY905" s="163">
        <f t="shared" si="380"/>
        <v>0</v>
      </c>
      <c r="AZ905" s="157" t="str">
        <f>VLOOKUP(D905,'P4 Destination'!$C$21:$O$176,13,0)</f>
        <v>EUR</v>
      </c>
      <c r="BA905" s="164">
        <f t="shared" si="381"/>
        <v>0</v>
      </c>
      <c r="BB905" s="171">
        <f>IF(AU905&gt;0.1,(VLOOKUP(D905,'P4 Destination'!$C$21:$M$176,3,0))*I905,0)</f>
        <v>0</v>
      </c>
      <c r="BC905" s="172">
        <f t="shared" si="382"/>
        <v>0</v>
      </c>
      <c r="BD905" s="171">
        <f>(VLOOKUP($D905,'P4 Destination'!$C$21:$M$176,4,0))*BC905</f>
        <v>0</v>
      </c>
      <c r="BE905" s="172">
        <f t="shared" si="383"/>
        <v>0</v>
      </c>
      <c r="BF905" s="171">
        <f>(VLOOKUP($D905,'P4 Destination'!$C$21:$M$176,5,0))*BE905</f>
        <v>0</v>
      </c>
      <c r="BG905" s="172">
        <f t="shared" si="384"/>
        <v>0</v>
      </c>
      <c r="BH905" s="171">
        <f>(VLOOKUP($D905,'P4 Destination'!$C$21:$M$176,6,0))*BG905</f>
        <v>0</v>
      </c>
      <c r="BI905" s="172">
        <f t="shared" si="385"/>
        <v>0</v>
      </c>
      <c r="BJ905" s="171">
        <f>(VLOOKUP($D905,'P4 Destination'!$C$21:$M$176,7,0))*BI905</f>
        <v>0</v>
      </c>
      <c r="BK905" s="172">
        <f t="shared" si="386"/>
        <v>0</v>
      </c>
      <c r="BL905" s="171">
        <f>(VLOOKUP($D905,'P4 Destination'!$C$21:$M$176,8,0))*BK905</f>
        <v>0</v>
      </c>
      <c r="BM905" s="172">
        <f t="shared" si="387"/>
        <v>50</v>
      </c>
      <c r="BN905" s="171">
        <f>(VLOOKUP($D905,'P4 Destination'!$C$21:$M$176,9,0))*BM905</f>
        <v>0</v>
      </c>
      <c r="BO905" s="154">
        <f t="shared" si="388"/>
        <v>1</v>
      </c>
      <c r="BP905" s="171">
        <f>(VLOOKUP(D905,'P4 Destination'!$C$21:$M$176,10,0))*K905</f>
        <v>0</v>
      </c>
      <c r="BQ905" s="171">
        <f>(VLOOKUP(D905,'P4 Destination'!$C$21:$M$176,11,0))*J905</f>
        <v>0</v>
      </c>
      <c r="BR905" s="173">
        <f t="shared" si="389"/>
        <v>0</v>
      </c>
      <c r="BS905" s="173">
        <f>(AV905*2500)*'P6 Verzekering'!$E$11</f>
        <v>0</v>
      </c>
      <c r="BT905" s="173">
        <f>(AW905*2500)*'P6 Verzekering'!$E$12</f>
        <v>0</v>
      </c>
      <c r="BU905" s="173">
        <f>(L905*2500)*'P6 Verzekering'!$E$13</f>
        <v>0</v>
      </c>
      <c r="BV905" s="173">
        <f t="shared" si="390"/>
        <v>0</v>
      </c>
      <c r="BW905"/>
      <c r="BX905"/>
    </row>
    <row r="906" spans="1:76">
      <c r="A906" s="152" t="s">
        <v>2810</v>
      </c>
      <c r="B906" s="152" t="s">
        <v>420</v>
      </c>
      <c r="C906" s="152" t="s">
        <v>418</v>
      </c>
      <c r="D906" s="152" t="s">
        <v>219</v>
      </c>
      <c r="E906" s="152" t="s">
        <v>219</v>
      </c>
      <c r="F906" s="153">
        <f t="shared" si="364"/>
        <v>13</v>
      </c>
      <c r="G906" s="154">
        <v>1</v>
      </c>
      <c r="H906" s="154">
        <f>IFERROR(VLOOKUP(B906,'P2 Origin'!$C$21:$Q$176,15,FALSE),0)</f>
        <v>0</v>
      </c>
      <c r="I906" s="154">
        <f>IFERROR(VLOOKUP(D906,'P4 Destination'!$C$21:$Q$176,15,FALSE),0)</f>
        <v>0</v>
      </c>
      <c r="J906" s="155">
        <v>1</v>
      </c>
      <c r="K906" s="155"/>
      <c r="L906" s="156">
        <v>0</v>
      </c>
      <c r="M906" s="155">
        <v>0</v>
      </c>
      <c r="N906" s="155">
        <v>0</v>
      </c>
      <c r="O906" s="157">
        <f t="shared" si="365"/>
        <v>0</v>
      </c>
      <c r="P906" s="158">
        <f t="shared" si="366"/>
        <v>0</v>
      </c>
      <c r="Q906" s="159">
        <f>IFERROR(VLOOKUP(N906,'P1 Intra-Europees'!$A$15:$H$25,3,0),0)*P906</f>
        <v>0</v>
      </c>
      <c r="R906" s="160">
        <f t="shared" si="367"/>
        <v>0</v>
      </c>
      <c r="S906" s="159">
        <f>IFERROR(VLOOKUP(N906,'P1 Intra-Europees'!$A$15:$H$25,4,0),0)*R906</f>
        <v>0</v>
      </c>
      <c r="T906" s="160">
        <f t="shared" si="368"/>
        <v>0</v>
      </c>
      <c r="U906" s="159">
        <f>IFERROR(VLOOKUP(N906,'P1 Intra-Europees'!$A$15:$H$25,5,0),0)*T906</f>
        <v>0</v>
      </c>
      <c r="V906" s="160">
        <f t="shared" si="369"/>
        <v>0</v>
      </c>
      <c r="W906" s="159">
        <f>IFERROR(VLOOKUP(N906,'P1 Intra-Europees'!$A$15:$H$25,6,0),0)*V906</f>
        <v>0</v>
      </c>
      <c r="X906" s="160">
        <f t="shared" si="370"/>
        <v>0</v>
      </c>
      <c r="Y906" s="159">
        <f>IFERROR(VLOOKUP(N906,'P1 Intra-Europees'!$A$15:$H$25,7,0),0)*X906</f>
        <v>0</v>
      </c>
      <c r="Z906" s="161">
        <f t="shared" si="371"/>
        <v>0</v>
      </c>
      <c r="AA906" s="162">
        <f>IFERROR(VLOOKUP(N906,'P1 Intra-Europees'!$A$15:$H$25,8,0),0)*Z906</f>
        <v>0</v>
      </c>
      <c r="AB906" s="163">
        <f t="shared" si="372"/>
        <v>0</v>
      </c>
      <c r="AC906" s="157" t="str">
        <f>VLOOKUP(B906,'P2 Origin'!$C$21:$O$176,13,0)</f>
        <v>USD</v>
      </c>
      <c r="AD906" s="164">
        <f t="shared" si="373"/>
        <v>0</v>
      </c>
      <c r="AE906" s="165">
        <f>IF(AU906&gt;0.1,VLOOKUP(B906,'P2 Origin'!$C$21:$M$176,3,0)*H906,0)</f>
        <v>0</v>
      </c>
      <c r="AF906" s="166">
        <f t="shared" si="374"/>
        <v>0</v>
      </c>
      <c r="AG906" s="165">
        <f>(VLOOKUP(B906,'P2 Origin'!$C$21:$M$176,4,0))*AF906</f>
        <v>0</v>
      </c>
      <c r="AH906" s="166">
        <f t="shared" si="375"/>
        <v>13</v>
      </c>
      <c r="AI906" s="165">
        <f>(VLOOKUP(B906,'P2 Origin'!$C$21:$M$176,5,0))*AH906</f>
        <v>0</v>
      </c>
      <c r="AJ906" s="166">
        <f t="shared" si="391"/>
        <v>0</v>
      </c>
      <c r="AK906" s="165">
        <f>(VLOOKUP(B906,'P2 Origin'!$C$21:$M$176,6,0))*AJ906</f>
        <v>0</v>
      </c>
      <c r="AL906" s="166">
        <f t="shared" si="376"/>
        <v>0</v>
      </c>
      <c r="AM906" s="165">
        <f>(VLOOKUP($B906,'P2 Origin'!$C$21:$M$176,7,0))*AL906</f>
        <v>0</v>
      </c>
      <c r="AN906" s="166">
        <f t="shared" si="377"/>
        <v>0</v>
      </c>
      <c r="AO906" s="165">
        <f>(VLOOKUP($B906,'P2 Origin'!$C$21:$M$176,8,0))*AN906</f>
        <v>0</v>
      </c>
      <c r="AP906" s="166">
        <f t="shared" si="378"/>
        <v>0</v>
      </c>
      <c r="AQ906" s="165">
        <f>(VLOOKUP($B906,'P2 Origin'!$C$21:$M$176,9,0))*AP906</f>
        <v>0</v>
      </c>
      <c r="AR906" s="155">
        <f t="shared" si="379"/>
        <v>1</v>
      </c>
      <c r="AS906" s="164">
        <f>(VLOOKUP(B906,'P2 Origin'!$C$21:$M$176,10,0))*K906</f>
        <v>0</v>
      </c>
      <c r="AT906" s="164">
        <f>(VLOOKUP(B906,'P2 Origin'!$C$21:$M$176,11,0))*J906</f>
        <v>0</v>
      </c>
      <c r="AU906" s="167">
        <v>13</v>
      </c>
      <c r="AV906" s="168">
        <v>13</v>
      </c>
      <c r="AW906" s="169">
        <v>0</v>
      </c>
      <c r="AX906" s="170">
        <f>IF(AU906&gt;=0.1,'P3 Bureaumarge zee- en luchtvr.'!$D$12,0)</f>
        <v>0</v>
      </c>
      <c r="AY906" s="163">
        <f t="shared" si="380"/>
        <v>0</v>
      </c>
      <c r="AZ906" s="157" t="str">
        <f>VLOOKUP(D906,'P4 Destination'!$C$21:$O$176,13,0)</f>
        <v>EUR</v>
      </c>
      <c r="BA906" s="164">
        <f t="shared" si="381"/>
        <v>0</v>
      </c>
      <c r="BB906" s="171">
        <f>IF(AU906&gt;0.1,(VLOOKUP(D906,'P4 Destination'!$C$21:$M$176,3,0))*I906,0)</f>
        <v>0</v>
      </c>
      <c r="BC906" s="172">
        <f t="shared" si="382"/>
        <v>0</v>
      </c>
      <c r="BD906" s="171">
        <f>(VLOOKUP($D906,'P4 Destination'!$C$21:$M$176,4,0))*BC906</f>
        <v>0</v>
      </c>
      <c r="BE906" s="172">
        <f t="shared" si="383"/>
        <v>13</v>
      </c>
      <c r="BF906" s="171">
        <f>(VLOOKUP($D906,'P4 Destination'!$C$21:$M$176,5,0))*BE906</f>
        <v>0</v>
      </c>
      <c r="BG906" s="172">
        <f t="shared" si="384"/>
        <v>0</v>
      </c>
      <c r="BH906" s="171">
        <f>(VLOOKUP($D906,'P4 Destination'!$C$21:$M$176,6,0))*BG906</f>
        <v>0</v>
      </c>
      <c r="BI906" s="172">
        <f t="shared" si="385"/>
        <v>0</v>
      </c>
      <c r="BJ906" s="171">
        <f>(VLOOKUP($D906,'P4 Destination'!$C$21:$M$176,7,0))*BI906</f>
        <v>0</v>
      </c>
      <c r="BK906" s="172">
        <f t="shared" si="386"/>
        <v>0</v>
      </c>
      <c r="BL906" s="171">
        <f>(VLOOKUP($D906,'P4 Destination'!$C$21:$M$176,8,0))*BK906</f>
        <v>0</v>
      </c>
      <c r="BM906" s="172">
        <f t="shared" si="387"/>
        <v>0</v>
      </c>
      <c r="BN906" s="171">
        <f>(VLOOKUP($D906,'P4 Destination'!$C$21:$M$176,9,0))*BM906</f>
        <v>0</v>
      </c>
      <c r="BO906" s="154">
        <f t="shared" si="388"/>
        <v>1</v>
      </c>
      <c r="BP906" s="171">
        <f>(VLOOKUP(D906,'P4 Destination'!$C$21:$M$176,10,0))*K906</f>
        <v>0</v>
      </c>
      <c r="BQ906" s="171">
        <f>(VLOOKUP(D906,'P4 Destination'!$C$21:$M$176,11,0))*J906</f>
        <v>0</v>
      </c>
      <c r="BR906" s="173">
        <f t="shared" si="389"/>
        <v>0</v>
      </c>
      <c r="BS906" s="173">
        <f>(AV906*2500)*'P6 Verzekering'!$E$11</f>
        <v>0</v>
      </c>
      <c r="BT906" s="173">
        <f>(AW906*2500)*'P6 Verzekering'!$E$12</f>
        <v>0</v>
      </c>
      <c r="BU906" s="173">
        <f>(L906*2500)*'P6 Verzekering'!$E$13</f>
        <v>0</v>
      </c>
      <c r="BV906" s="173">
        <f t="shared" si="390"/>
        <v>0</v>
      </c>
      <c r="BW906"/>
      <c r="BX906"/>
    </row>
    <row r="907" spans="1:76">
      <c r="A907" s="152" t="s">
        <v>2811</v>
      </c>
      <c r="B907" s="152" t="s">
        <v>420</v>
      </c>
      <c r="C907" s="152" t="s">
        <v>418</v>
      </c>
      <c r="D907" s="152" t="s">
        <v>219</v>
      </c>
      <c r="E907" s="152" t="s">
        <v>219</v>
      </c>
      <c r="F907" s="153">
        <f t="shared" ref="F907:F970" si="392">SUM(L907,AU907)</f>
        <v>15</v>
      </c>
      <c r="G907" s="154">
        <v>1</v>
      </c>
      <c r="H907" s="154">
        <f>IFERROR(VLOOKUP(B907,'P2 Origin'!$C$21:$Q$176,15,FALSE),0)</f>
        <v>0</v>
      </c>
      <c r="I907" s="154">
        <f>IFERROR(VLOOKUP(D907,'P4 Destination'!$C$21:$Q$176,15,FALSE),0)</f>
        <v>0</v>
      </c>
      <c r="J907" s="155">
        <v>1</v>
      </c>
      <c r="K907" s="155"/>
      <c r="L907" s="156">
        <v>0</v>
      </c>
      <c r="M907" s="155">
        <v>0</v>
      </c>
      <c r="N907" s="155">
        <v>0</v>
      </c>
      <c r="O907" s="157">
        <f t="shared" ref="O907:O970" si="393">SUM(Q907,S907,U907,W907,Y907,AA907)</f>
        <v>0</v>
      </c>
      <c r="P907" s="158">
        <f t="shared" ref="P907:P970" si="394">IF(AND(L907&gt;=0.1,L907&lt;=15),L907,0)</f>
        <v>0</v>
      </c>
      <c r="Q907" s="159">
        <f>IFERROR(VLOOKUP(N907,'P1 Intra-Europees'!$A$15:$H$25,3,0),0)*P907</f>
        <v>0</v>
      </c>
      <c r="R907" s="160">
        <f t="shared" ref="R907:R970" si="395">(IF(AND(L907&gt;=15.1,L907&lt;=25),L907,0))</f>
        <v>0</v>
      </c>
      <c r="S907" s="159">
        <f>IFERROR(VLOOKUP(N907,'P1 Intra-Europees'!$A$15:$H$25,4,0),0)*R907</f>
        <v>0</v>
      </c>
      <c r="T907" s="160">
        <f t="shared" ref="T907:T970" si="396">IF(AND(L907&gt;=25.1,L907&lt;=35),L907,0)</f>
        <v>0</v>
      </c>
      <c r="U907" s="159">
        <f>IFERROR(VLOOKUP(N907,'P1 Intra-Europees'!$A$15:$H$25,5,0),0)*T907</f>
        <v>0</v>
      </c>
      <c r="V907" s="160">
        <f t="shared" ref="V907:V970" si="397">IF(AND(L907&gt;=35.1,L907&lt;=45),L907,0)</f>
        <v>0</v>
      </c>
      <c r="W907" s="159">
        <f>IFERROR(VLOOKUP(N907,'P1 Intra-Europees'!$A$15:$H$25,6,0),0)*V907</f>
        <v>0</v>
      </c>
      <c r="X907" s="160">
        <f t="shared" ref="X907:X970" si="398">IF(AND(L907&gt;=45.1,L907&lt;=150),L907,0)</f>
        <v>0</v>
      </c>
      <c r="Y907" s="159">
        <f>IFERROR(VLOOKUP(N907,'P1 Intra-Europees'!$A$15:$H$25,7,0),0)*X907</f>
        <v>0</v>
      </c>
      <c r="Z907" s="161">
        <f t="shared" ref="Z907:Z970" si="399">IF(L907&gt;=0.1,G907,0)</f>
        <v>0</v>
      </c>
      <c r="AA907" s="162">
        <f>IFERROR(VLOOKUP(N907,'P1 Intra-Europees'!$A$15:$H$25,8,0),0)*Z907</f>
        <v>0</v>
      </c>
      <c r="AB907" s="163">
        <f t="shared" ref="AB907:AB970" si="400">IF(AC907=$AC$8,0.95,1)*AD907</f>
        <v>0</v>
      </c>
      <c r="AC907" s="157" t="str">
        <f>VLOOKUP(B907,'P2 Origin'!$C$21:$O$176,13,0)</f>
        <v>USD</v>
      </c>
      <c r="AD907" s="164">
        <f t="shared" ref="AD907:AD970" si="401">SUM(AE907,AG907,AI907,AK907,AS907,AT907,AM907,AO907,AQ907)</f>
        <v>0</v>
      </c>
      <c r="AE907" s="165">
        <f>IF(AU907&gt;0.1,VLOOKUP(B907,'P2 Origin'!$C$21:$M$176,3,0)*H907,0)</f>
        <v>0</v>
      </c>
      <c r="AF907" s="166">
        <f t="shared" ref="AF907:AF970" si="402">IF(AND(AU907&gt;=0.1,AU907&lt;=5.99),AU907,0)</f>
        <v>0</v>
      </c>
      <c r="AG907" s="165">
        <f>(VLOOKUP(B907,'P2 Origin'!$C$21:$M$176,4,0))*AF907</f>
        <v>0</v>
      </c>
      <c r="AH907" s="166">
        <f t="shared" ref="AH907:AH970" si="403">IF(AND(AU907&gt;=6,AU907&lt;=15.99),$AU907,0)</f>
        <v>15</v>
      </c>
      <c r="AI907" s="165">
        <f>(VLOOKUP(B907,'P2 Origin'!$C$21:$M$176,5,0))*AH907</f>
        <v>0</v>
      </c>
      <c r="AJ907" s="166">
        <f t="shared" si="391"/>
        <v>0</v>
      </c>
      <c r="AK907" s="165">
        <f>(VLOOKUP(B907,'P2 Origin'!$C$21:$M$176,6,0))*AJ907</f>
        <v>0</v>
      </c>
      <c r="AL907" s="166">
        <f t="shared" ref="AL907:AL970" si="404">IF(AND($AU907&gt;=26,$AU907&lt;=35.99),$AU907,0)</f>
        <v>0</v>
      </c>
      <c r="AM907" s="165">
        <f>(VLOOKUP($B907,'P2 Origin'!$C$21:$M$176,7,0))*AL907</f>
        <v>0</v>
      </c>
      <c r="AN907" s="166">
        <f t="shared" ref="AN907:AN970" si="405">IF(AND($AU907&gt;=36,$AU907&lt;=45.99),$AU907,0)</f>
        <v>0</v>
      </c>
      <c r="AO907" s="165">
        <f>(VLOOKUP($B907,'P2 Origin'!$C$21:$M$176,8,0))*AN907</f>
        <v>0</v>
      </c>
      <c r="AP907" s="166">
        <f t="shared" ref="AP907:AP970" si="406">IF(AND($AU907&gt;=46,$AU907&lt;=100),$AU907,0)</f>
        <v>0</v>
      </c>
      <c r="AQ907" s="165">
        <f>(VLOOKUP($B907,'P2 Origin'!$C$21:$M$176,9,0))*AP907</f>
        <v>0</v>
      </c>
      <c r="AR907" s="155">
        <f t="shared" ref="AR907:AR970" si="407">IF(AU907&gt;=0.1,G907,0)</f>
        <v>1</v>
      </c>
      <c r="AS907" s="164">
        <f>(VLOOKUP(B907,'P2 Origin'!$C$21:$M$176,10,0))*K907</f>
        <v>0</v>
      </c>
      <c r="AT907" s="164">
        <f>(VLOOKUP(B907,'P2 Origin'!$C$21:$M$176,11,0))*J907</f>
        <v>0</v>
      </c>
      <c r="AU907" s="167">
        <v>15</v>
      </c>
      <c r="AV907" s="168">
        <v>15</v>
      </c>
      <c r="AW907" s="169">
        <v>0</v>
      </c>
      <c r="AX907" s="170">
        <f>IF(AU907&gt;=0.1,'P3 Bureaumarge zee- en luchtvr.'!$D$12,0)</f>
        <v>0</v>
      </c>
      <c r="AY907" s="163">
        <f t="shared" ref="AY907:AY970" si="408">IF(AZ907=$AC$8,0.95,1)*BA907</f>
        <v>0</v>
      </c>
      <c r="AZ907" s="157" t="str">
        <f>VLOOKUP(D907,'P4 Destination'!$C$21:$O$176,13,0)</f>
        <v>EUR</v>
      </c>
      <c r="BA907" s="164">
        <f t="shared" ref="BA907:BA970" si="409">SUM(BB907,BD907,BF907,BN907,BP907,BQ907,BH907,BJ907,BL907)</f>
        <v>0</v>
      </c>
      <c r="BB907" s="171">
        <f>IF(AU907&gt;0.1,(VLOOKUP(D907,'P4 Destination'!$C$21:$M$176,3,0))*I907,0)</f>
        <v>0</v>
      </c>
      <c r="BC907" s="172">
        <f t="shared" ref="BC907:BC970" si="410">IF(AND($AU907&gt;=0.1,$AU907&lt;=5),$AU907,0)</f>
        <v>0</v>
      </c>
      <c r="BD907" s="171">
        <f>(VLOOKUP($D907,'P4 Destination'!$C$21:$M$176,4,0))*BC907</f>
        <v>0</v>
      </c>
      <c r="BE907" s="172">
        <f t="shared" ref="BE907:BE970" si="411">IF(AND($AU907&gt;=6,$AU907&lt;=15.99),$AU907,0)</f>
        <v>15</v>
      </c>
      <c r="BF907" s="171">
        <f>(VLOOKUP($D907,'P4 Destination'!$C$21:$M$176,5,0))*BE907</f>
        <v>0</v>
      </c>
      <c r="BG907" s="172">
        <f t="shared" ref="BG907:BG970" si="412">IF(AND($AU907&gt;=16,$AU907&lt;=25.99),$AU907,0)</f>
        <v>0</v>
      </c>
      <c r="BH907" s="171">
        <f>(VLOOKUP($D907,'P4 Destination'!$C$21:$M$176,6,0))*BG907</f>
        <v>0</v>
      </c>
      <c r="BI907" s="172">
        <f t="shared" ref="BI907:BI970" si="413">IF(AND($AU907&gt;=26,$AU907&lt;=35.99),$AU907,0)</f>
        <v>0</v>
      </c>
      <c r="BJ907" s="171">
        <f>(VLOOKUP($D907,'P4 Destination'!$C$21:$M$176,7,0))*BI907</f>
        <v>0</v>
      </c>
      <c r="BK907" s="172">
        <f t="shared" ref="BK907:BK970" si="414">IF(AND($AU907&gt;=36,$AU907&lt;=45.99),$AU907,0)</f>
        <v>0</v>
      </c>
      <c r="BL907" s="171">
        <f>(VLOOKUP($D907,'P4 Destination'!$C$21:$M$176,8,0))*BK907</f>
        <v>0</v>
      </c>
      <c r="BM907" s="172">
        <f t="shared" ref="BM907:BM970" si="415">IF(AND($AU907&gt;=46,$AU907&lt;=100),$AU907,0)</f>
        <v>0</v>
      </c>
      <c r="BN907" s="171">
        <f>(VLOOKUP($D907,'P4 Destination'!$C$21:$M$176,9,0))*BM907</f>
        <v>0</v>
      </c>
      <c r="BO907" s="154">
        <f t="shared" ref="BO907:BO970" si="416">IF(AU907&gt;=0.1,G907,0)</f>
        <v>1</v>
      </c>
      <c r="BP907" s="171">
        <f>(VLOOKUP(D907,'P4 Destination'!$C$21:$M$176,10,0))*K907</f>
        <v>0</v>
      </c>
      <c r="BQ907" s="171">
        <f>(VLOOKUP(D907,'P4 Destination'!$C$21:$M$176,11,0))*J907</f>
        <v>0</v>
      </c>
      <c r="BR907" s="173">
        <f t="shared" ref="BR907:BR970" si="417">SUM(BS907:BU907)</f>
        <v>0</v>
      </c>
      <c r="BS907" s="173">
        <f>(AV907*2500)*'P6 Verzekering'!$E$11</f>
        <v>0</v>
      </c>
      <c r="BT907" s="173">
        <f>(AW907*2500)*'P6 Verzekering'!$E$12</f>
        <v>0</v>
      </c>
      <c r="BU907" s="173">
        <f>(L907*2500)*'P6 Verzekering'!$E$13</f>
        <v>0</v>
      </c>
      <c r="BV907" s="173">
        <f t="shared" ref="BV907:BV970" si="418">SUM(O907,AB907,AX907,AY907,BR907)</f>
        <v>0</v>
      </c>
      <c r="BW907"/>
      <c r="BX907"/>
    </row>
    <row r="908" spans="1:76">
      <c r="A908" s="152" t="s">
        <v>2812</v>
      </c>
      <c r="B908" s="152" t="s">
        <v>420</v>
      </c>
      <c r="C908" s="152" t="s">
        <v>418</v>
      </c>
      <c r="D908" s="152" t="s">
        <v>219</v>
      </c>
      <c r="E908" s="152" t="s">
        <v>219</v>
      </c>
      <c r="F908" s="153">
        <f t="shared" si="392"/>
        <v>51</v>
      </c>
      <c r="G908" s="154">
        <v>1</v>
      </c>
      <c r="H908" s="154">
        <f>IFERROR(VLOOKUP(B908,'P2 Origin'!$C$21:$Q$176,15,FALSE),0)</f>
        <v>0</v>
      </c>
      <c r="I908" s="154">
        <f>IFERROR(VLOOKUP(D908,'P4 Destination'!$C$21:$Q$176,15,FALSE),0)</f>
        <v>0</v>
      </c>
      <c r="J908" s="155"/>
      <c r="K908" s="155">
        <v>1</v>
      </c>
      <c r="L908" s="156">
        <v>0</v>
      </c>
      <c r="M908" s="155">
        <v>0</v>
      </c>
      <c r="N908" s="155">
        <v>0</v>
      </c>
      <c r="O908" s="157">
        <f t="shared" si="393"/>
        <v>0</v>
      </c>
      <c r="P908" s="158">
        <f t="shared" si="394"/>
        <v>0</v>
      </c>
      <c r="Q908" s="159">
        <f>IFERROR(VLOOKUP(N908,'P1 Intra-Europees'!$A$15:$H$25,3,0),0)*P908</f>
        <v>0</v>
      </c>
      <c r="R908" s="160">
        <f t="shared" si="395"/>
        <v>0</v>
      </c>
      <c r="S908" s="159">
        <f>IFERROR(VLOOKUP(N908,'P1 Intra-Europees'!$A$15:$H$25,4,0),0)*R908</f>
        <v>0</v>
      </c>
      <c r="T908" s="160">
        <f t="shared" si="396"/>
        <v>0</v>
      </c>
      <c r="U908" s="159">
        <f>IFERROR(VLOOKUP(N908,'P1 Intra-Europees'!$A$15:$H$25,5,0),0)*T908</f>
        <v>0</v>
      </c>
      <c r="V908" s="160">
        <f t="shared" si="397"/>
        <v>0</v>
      </c>
      <c r="W908" s="159">
        <f>IFERROR(VLOOKUP(N908,'P1 Intra-Europees'!$A$15:$H$25,6,0),0)*V908</f>
        <v>0</v>
      </c>
      <c r="X908" s="160">
        <f t="shared" si="398"/>
        <v>0</v>
      </c>
      <c r="Y908" s="159">
        <f>IFERROR(VLOOKUP(N908,'P1 Intra-Europees'!$A$15:$H$25,7,0),0)*X908</f>
        <v>0</v>
      </c>
      <c r="Z908" s="161">
        <f t="shared" si="399"/>
        <v>0</v>
      </c>
      <c r="AA908" s="162">
        <f>IFERROR(VLOOKUP(N908,'P1 Intra-Europees'!$A$15:$H$25,8,0),0)*Z908</f>
        <v>0</v>
      </c>
      <c r="AB908" s="163">
        <f t="shared" si="400"/>
        <v>0</v>
      </c>
      <c r="AC908" s="157" t="str">
        <f>VLOOKUP(B908,'P2 Origin'!$C$21:$O$176,13,0)</f>
        <v>USD</v>
      </c>
      <c r="AD908" s="164">
        <f t="shared" si="401"/>
        <v>0</v>
      </c>
      <c r="AE908" s="165">
        <f>IF(AU908&gt;0.1,VLOOKUP(B908,'P2 Origin'!$C$21:$M$176,3,0)*H908,0)</f>
        <v>0</v>
      </c>
      <c r="AF908" s="166">
        <f t="shared" si="402"/>
        <v>0</v>
      </c>
      <c r="AG908" s="165">
        <f>(VLOOKUP(B908,'P2 Origin'!$C$21:$M$176,4,0))*AF908</f>
        <v>0</v>
      </c>
      <c r="AH908" s="166">
        <f t="shared" si="403"/>
        <v>0</v>
      </c>
      <c r="AI908" s="165">
        <f>(VLOOKUP(B908,'P2 Origin'!$C$21:$M$176,5,0))*AH908</f>
        <v>0</v>
      </c>
      <c r="AJ908" s="166">
        <f t="shared" si="391"/>
        <v>0</v>
      </c>
      <c r="AK908" s="165">
        <f>(VLOOKUP(B908,'P2 Origin'!$C$21:$M$176,6,0))*AJ908</f>
        <v>0</v>
      </c>
      <c r="AL908" s="166">
        <f t="shared" si="404"/>
        <v>0</v>
      </c>
      <c r="AM908" s="165">
        <f>(VLOOKUP($B908,'P2 Origin'!$C$21:$M$176,7,0))*AL908</f>
        <v>0</v>
      </c>
      <c r="AN908" s="166">
        <f t="shared" si="405"/>
        <v>0</v>
      </c>
      <c r="AO908" s="165">
        <f>(VLOOKUP($B908,'P2 Origin'!$C$21:$M$176,8,0))*AN908</f>
        <v>0</v>
      </c>
      <c r="AP908" s="166">
        <f t="shared" si="406"/>
        <v>51</v>
      </c>
      <c r="AQ908" s="165">
        <f>(VLOOKUP($B908,'P2 Origin'!$C$21:$M$176,9,0))*AP908</f>
        <v>0</v>
      </c>
      <c r="AR908" s="155">
        <f t="shared" si="407"/>
        <v>1</v>
      </c>
      <c r="AS908" s="164">
        <f>(VLOOKUP(B908,'P2 Origin'!$C$21:$M$176,10,0))*K908</f>
        <v>0</v>
      </c>
      <c r="AT908" s="164">
        <f>(VLOOKUP(B908,'P2 Origin'!$C$21:$M$176,11,0))*J908</f>
        <v>0</v>
      </c>
      <c r="AU908" s="167">
        <v>51</v>
      </c>
      <c r="AV908" s="168">
        <v>51</v>
      </c>
      <c r="AW908" s="169">
        <v>0</v>
      </c>
      <c r="AX908" s="170">
        <f>IF(AU908&gt;=0.1,'P3 Bureaumarge zee- en luchtvr.'!$D$12,0)</f>
        <v>0</v>
      </c>
      <c r="AY908" s="163">
        <f t="shared" si="408"/>
        <v>0</v>
      </c>
      <c r="AZ908" s="157" t="str">
        <f>VLOOKUP(D908,'P4 Destination'!$C$21:$O$176,13,0)</f>
        <v>EUR</v>
      </c>
      <c r="BA908" s="164">
        <f t="shared" si="409"/>
        <v>0</v>
      </c>
      <c r="BB908" s="171">
        <f>IF(AU908&gt;0.1,(VLOOKUP(D908,'P4 Destination'!$C$21:$M$176,3,0))*I908,0)</f>
        <v>0</v>
      </c>
      <c r="BC908" s="172">
        <f t="shared" si="410"/>
        <v>0</v>
      </c>
      <c r="BD908" s="171">
        <f>(VLOOKUP($D908,'P4 Destination'!$C$21:$M$176,4,0))*BC908</f>
        <v>0</v>
      </c>
      <c r="BE908" s="172">
        <f t="shared" si="411"/>
        <v>0</v>
      </c>
      <c r="BF908" s="171">
        <f>(VLOOKUP($D908,'P4 Destination'!$C$21:$M$176,5,0))*BE908</f>
        <v>0</v>
      </c>
      <c r="BG908" s="172">
        <f t="shared" si="412"/>
        <v>0</v>
      </c>
      <c r="BH908" s="171">
        <f>(VLOOKUP($D908,'P4 Destination'!$C$21:$M$176,6,0))*BG908</f>
        <v>0</v>
      </c>
      <c r="BI908" s="172">
        <f t="shared" si="413"/>
        <v>0</v>
      </c>
      <c r="BJ908" s="171">
        <f>(VLOOKUP($D908,'P4 Destination'!$C$21:$M$176,7,0))*BI908</f>
        <v>0</v>
      </c>
      <c r="BK908" s="172">
        <f t="shared" si="414"/>
        <v>0</v>
      </c>
      <c r="BL908" s="171">
        <f>(VLOOKUP($D908,'P4 Destination'!$C$21:$M$176,8,0))*BK908</f>
        <v>0</v>
      </c>
      <c r="BM908" s="172">
        <f t="shared" si="415"/>
        <v>51</v>
      </c>
      <c r="BN908" s="171">
        <f>(VLOOKUP($D908,'P4 Destination'!$C$21:$M$176,9,0))*BM908</f>
        <v>0</v>
      </c>
      <c r="BO908" s="154">
        <f t="shared" si="416"/>
        <v>1</v>
      </c>
      <c r="BP908" s="171">
        <f>(VLOOKUP(D908,'P4 Destination'!$C$21:$M$176,10,0))*K908</f>
        <v>0</v>
      </c>
      <c r="BQ908" s="171">
        <f>(VLOOKUP(D908,'P4 Destination'!$C$21:$M$176,11,0))*J908</f>
        <v>0</v>
      </c>
      <c r="BR908" s="173">
        <f t="shared" si="417"/>
        <v>0</v>
      </c>
      <c r="BS908" s="173">
        <f>(AV908*2500)*'P6 Verzekering'!$E$11</f>
        <v>0</v>
      </c>
      <c r="BT908" s="173">
        <f>(AW908*2500)*'P6 Verzekering'!$E$12</f>
        <v>0</v>
      </c>
      <c r="BU908" s="173">
        <f>(L908*2500)*'P6 Verzekering'!$E$13</f>
        <v>0</v>
      </c>
      <c r="BV908" s="173">
        <f t="shared" si="418"/>
        <v>0</v>
      </c>
      <c r="BW908"/>
      <c r="BX908"/>
    </row>
    <row r="909" spans="1:76">
      <c r="A909" s="152" t="s">
        <v>2813</v>
      </c>
      <c r="B909" s="152" t="s">
        <v>420</v>
      </c>
      <c r="C909" s="152" t="s">
        <v>418</v>
      </c>
      <c r="D909" s="152" t="s">
        <v>219</v>
      </c>
      <c r="E909" s="152" t="s">
        <v>219</v>
      </c>
      <c r="F909" s="153">
        <f t="shared" si="392"/>
        <v>25</v>
      </c>
      <c r="G909" s="154">
        <v>1</v>
      </c>
      <c r="H909" s="154">
        <f>IFERROR(VLOOKUP(B909,'P2 Origin'!$C$21:$Q$176,15,FALSE),0)</f>
        <v>0</v>
      </c>
      <c r="I909" s="154">
        <f>IFERROR(VLOOKUP(D909,'P4 Destination'!$C$21:$Q$176,15,FALSE),0)</f>
        <v>0</v>
      </c>
      <c r="J909" s="155">
        <v>1</v>
      </c>
      <c r="K909" s="155"/>
      <c r="L909" s="156">
        <v>0</v>
      </c>
      <c r="M909" s="155">
        <v>0</v>
      </c>
      <c r="N909" s="155">
        <v>0</v>
      </c>
      <c r="O909" s="157">
        <f t="shared" si="393"/>
        <v>0</v>
      </c>
      <c r="P909" s="158">
        <f t="shared" si="394"/>
        <v>0</v>
      </c>
      <c r="Q909" s="159">
        <f>IFERROR(VLOOKUP(N909,'P1 Intra-Europees'!$A$15:$H$25,3,0),0)*P909</f>
        <v>0</v>
      </c>
      <c r="R909" s="160">
        <f t="shared" si="395"/>
        <v>0</v>
      </c>
      <c r="S909" s="159">
        <f>IFERROR(VLOOKUP(N909,'P1 Intra-Europees'!$A$15:$H$25,4,0),0)*R909</f>
        <v>0</v>
      </c>
      <c r="T909" s="160">
        <f t="shared" si="396"/>
        <v>0</v>
      </c>
      <c r="U909" s="159">
        <f>IFERROR(VLOOKUP(N909,'P1 Intra-Europees'!$A$15:$H$25,5,0),0)*T909</f>
        <v>0</v>
      </c>
      <c r="V909" s="160">
        <f t="shared" si="397"/>
        <v>0</v>
      </c>
      <c r="W909" s="159">
        <f>IFERROR(VLOOKUP(N909,'P1 Intra-Europees'!$A$15:$H$25,6,0),0)*V909</f>
        <v>0</v>
      </c>
      <c r="X909" s="160">
        <f t="shared" si="398"/>
        <v>0</v>
      </c>
      <c r="Y909" s="159">
        <f>IFERROR(VLOOKUP(N909,'P1 Intra-Europees'!$A$15:$H$25,7,0),0)*X909</f>
        <v>0</v>
      </c>
      <c r="Z909" s="161">
        <f t="shared" si="399"/>
        <v>0</v>
      </c>
      <c r="AA909" s="162">
        <f>IFERROR(VLOOKUP(N909,'P1 Intra-Europees'!$A$15:$H$25,8,0),0)*Z909</f>
        <v>0</v>
      </c>
      <c r="AB909" s="163">
        <f t="shared" si="400"/>
        <v>0</v>
      </c>
      <c r="AC909" s="157" t="str">
        <f>VLOOKUP(B909,'P2 Origin'!$C$21:$O$176,13,0)</f>
        <v>USD</v>
      </c>
      <c r="AD909" s="164">
        <f t="shared" si="401"/>
        <v>0</v>
      </c>
      <c r="AE909" s="165">
        <f>IF(AU909&gt;0.1,VLOOKUP(B909,'P2 Origin'!$C$21:$M$176,3,0)*H909,0)</f>
        <v>0</v>
      </c>
      <c r="AF909" s="166">
        <f t="shared" si="402"/>
        <v>0</v>
      </c>
      <c r="AG909" s="165">
        <f>(VLOOKUP(B909,'P2 Origin'!$C$21:$M$176,4,0))*AF909</f>
        <v>0</v>
      </c>
      <c r="AH909" s="166">
        <f t="shared" si="403"/>
        <v>0</v>
      </c>
      <c r="AI909" s="165">
        <f>(VLOOKUP(B909,'P2 Origin'!$C$21:$M$176,5,0))*AH909</f>
        <v>0</v>
      </c>
      <c r="AJ909" s="166">
        <f t="shared" si="391"/>
        <v>25</v>
      </c>
      <c r="AK909" s="165">
        <f>(VLOOKUP(B909,'P2 Origin'!$C$21:$M$176,6,0))*AJ909</f>
        <v>0</v>
      </c>
      <c r="AL909" s="166">
        <f t="shared" si="404"/>
        <v>0</v>
      </c>
      <c r="AM909" s="165">
        <f>(VLOOKUP($B909,'P2 Origin'!$C$21:$M$176,7,0))*AL909</f>
        <v>0</v>
      </c>
      <c r="AN909" s="166">
        <f t="shared" si="405"/>
        <v>0</v>
      </c>
      <c r="AO909" s="165">
        <f>(VLOOKUP($B909,'P2 Origin'!$C$21:$M$176,8,0))*AN909</f>
        <v>0</v>
      </c>
      <c r="AP909" s="166">
        <f t="shared" si="406"/>
        <v>0</v>
      </c>
      <c r="AQ909" s="165">
        <f>(VLOOKUP($B909,'P2 Origin'!$C$21:$M$176,9,0))*AP909</f>
        <v>0</v>
      </c>
      <c r="AR909" s="155">
        <f t="shared" si="407"/>
        <v>1</v>
      </c>
      <c r="AS909" s="164">
        <f>(VLOOKUP(B909,'P2 Origin'!$C$21:$M$176,10,0))*K909</f>
        <v>0</v>
      </c>
      <c r="AT909" s="164">
        <f>(VLOOKUP(B909,'P2 Origin'!$C$21:$M$176,11,0))*J909</f>
        <v>0</v>
      </c>
      <c r="AU909" s="167">
        <v>25</v>
      </c>
      <c r="AV909" s="168">
        <v>25</v>
      </c>
      <c r="AW909" s="169">
        <v>0</v>
      </c>
      <c r="AX909" s="170">
        <f>IF(AU909&gt;=0.1,'P3 Bureaumarge zee- en luchtvr.'!$D$12,0)</f>
        <v>0</v>
      </c>
      <c r="AY909" s="163">
        <f t="shared" si="408"/>
        <v>0</v>
      </c>
      <c r="AZ909" s="157" t="str">
        <f>VLOOKUP(D909,'P4 Destination'!$C$21:$O$176,13,0)</f>
        <v>EUR</v>
      </c>
      <c r="BA909" s="164">
        <f t="shared" si="409"/>
        <v>0</v>
      </c>
      <c r="BB909" s="171">
        <f>IF(AU909&gt;0.1,(VLOOKUP(D909,'P4 Destination'!$C$21:$M$176,3,0))*I909,0)</f>
        <v>0</v>
      </c>
      <c r="BC909" s="172">
        <f t="shared" si="410"/>
        <v>0</v>
      </c>
      <c r="BD909" s="171">
        <f>(VLOOKUP($D909,'P4 Destination'!$C$21:$M$176,4,0))*BC909</f>
        <v>0</v>
      </c>
      <c r="BE909" s="172">
        <f t="shared" si="411"/>
        <v>0</v>
      </c>
      <c r="BF909" s="171">
        <f>(VLOOKUP($D909,'P4 Destination'!$C$21:$M$176,5,0))*BE909</f>
        <v>0</v>
      </c>
      <c r="BG909" s="172">
        <f t="shared" si="412"/>
        <v>25</v>
      </c>
      <c r="BH909" s="171">
        <f>(VLOOKUP($D909,'P4 Destination'!$C$21:$M$176,6,0))*BG909</f>
        <v>0</v>
      </c>
      <c r="BI909" s="172">
        <f t="shared" si="413"/>
        <v>0</v>
      </c>
      <c r="BJ909" s="171">
        <f>(VLOOKUP($D909,'P4 Destination'!$C$21:$M$176,7,0))*BI909</f>
        <v>0</v>
      </c>
      <c r="BK909" s="172">
        <f t="shared" si="414"/>
        <v>0</v>
      </c>
      <c r="BL909" s="171">
        <f>(VLOOKUP($D909,'P4 Destination'!$C$21:$M$176,8,0))*BK909</f>
        <v>0</v>
      </c>
      <c r="BM909" s="172">
        <f t="shared" si="415"/>
        <v>0</v>
      </c>
      <c r="BN909" s="171">
        <f>(VLOOKUP($D909,'P4 Destination'!$C$21:$M$176,9,0))*BM909</f>
        <v>0</v>
      </c>
      <c r="BO909" s="154">
        <f t="shared" si="416"/>
        <v>1</v>
      </c>
      <c r="BP909" s="171">
        <f>(VLOOKUP(D909,'P4 Destination'!$C$21:$M$176,10,0))*K909</f>
        <v>0</v>
      </c>
      <c r="BQ909" s="171">
        <f>(VLOOKUP(D909,'P4 Destination'!$C$21:$M$176,11,0))*J909</f>
        <v>0</v>
      </c>
      <c r="BR909" s="173">
        <f t="shared" si="417"/>
        <v>0</v>
      </c>
      <c r="BS909" s="173">
        <f>(AV909*2500)*'P6 Verzekering'!$E$11</f>
        <v>0</v>
      </c>
      <c r="BT909" s="173">
        <f>(AW909*2500)*'P6 Verzekering'!$E$12</f>
        <v>0</v>
      </c>
      <c r="BU909" s="173">
        <f>(L909*2500)*'P6 Verzekering'!$E$13</f>
        <v>0</v>
      </c>
      <c r="BV909" s="173">
        <f t="shared" si="418"/>
        <v>0</v>
      </c>
      <c r="BW909"/>
      <c r="BX909"/>
    </row>
    <row r="910" spans="1:76">
      <c r="A910" s="152" t="s">
        <v>2814</v>
      </c>
      <c r="B910" s="152" t="s">
        <v>420</v>
      </c>
      <c r="C910" s="152" t="s">
        <v>418</v>
      </c>
      <c r="D910" s="152" t="s">
        <v>354</v>
      </c>
      <c r="E910" s="152" t="s">
        <v>351</v>
      </c>
      <c r="F910" s="153">
        <f t="shared" si="392"/>
        <v>14</v>
      </c>
      <c r="G910" s="154">
        <v>1</v>
      </c>
      <c r="H910" s="154">
        <f>IFERROR(VLOOKUP(B910,'P2 Origin'!$C$21:$Q$176,15,FALSE),0)</f>
        <v>0</v>
      </c>
      <c r="I910" s="154">
        <f>IFERROR(VLOOKUP(D910,'P4 Destination'!$C$21:$Q$176,15,FALSE),0)</f>
        <v>1</v>
      </c>
      <c r="J910" s="155">
        <v>1</v>
      </c>
      <c r="K910" s="155"/>
      <c r="L910" s="156">
        <v>0</v>
      </c>
      <c r="M910" s="155">
        <v>0</v>
      </c>
      <c r="N910" s="155">
        <v>0</v>
      </c>
      <c r="O910" s="157">
        <f t="shared" si="393"/>
        <v>0</v>
      </c>
      <c r="P910" s="158">
        <f t="shared" si="394"/>
        <v>0</v>
      </c>
      <c r="Q910" s="159">
        <f>IFERROR(VLOOKUP(N910,'P1 Intra-Europees'!$A$15:$H$25,3,0),0)*P910</f>
        <v>0</v>
      </c>
      <c r="R910" s="160">
        <f t="shared" si="395"/>
        <v>0</v>
      </c>
      <c r="S910" s="159">
        <f>IFERROR(VLOOKUP(N910,'P1 Intra-Europees'!$A$15:$H$25,4,0),0)*R910</f>
        <v>0</v>
      </c>
      <c r="T910" s="160">
        <f t="shared" si="396"/>
        <v>0</v>
      </c>
      <c r="U910" s="159">
        <f>IFERROR(VLOOKUP(N910,'P1 Intra-Europees'!$A$15:$H$25,5,0),0)*T910</f>
        <v>0</v>
      </c>
      <c r="V910" s="160">
        <f t="shared" si="397"/>
        <v>0</v>
      </c>
      <c r="W910" s="159">
        <f>IFERROR(VLOOKUP(N910,'P1 Intra-Europees'!$A$15:$H$25,6,0),0)*V910</f>
        <v>0</v>
      </c>
      <c r="X910" s="160">
        <f t="shared" si="398"/>
        <v>0</v>
      </c>
      <c r="Y910" s="159">
        <f>IFERROR(VLOOKUP(N910,'P1 Intra-Europees'!$A$15:$H$25,7,0),0)*X910</f>
        <v>0</v>
      </c>
      <c r="Z910" s="161">
        <f t="shared" si="399"/>
        <v>0</v>
      </c>
      <c r="AA910" s="162">
        <f>IFERROR(VLOOKUP(N910,'P1 Intra-Europees'!$A$15:$H$25,8,0),0)*Z910</f>
        <v>0</v>
      </c>
      <c r="AB910" s="163">
        <f t="shared" si="400"/>
        <v>0</v>
      </c>
      <c r="AC910" s="157" t="str">
        <f>VLOOKUP(B910,'P2 Origin'!$C$21:$O$176,13,0)</f>
        <v>USD</v>
      </c>
      <c r="AD910" s="164">
        <f t="shared" si="401"/>
        <v>0</v>
      </c>
      <c r="AE910" s="165">
        <f>IF(AU910&gt;0.1,VLOOKUP(B910,'P2 Origin'!$C$21:$M$176,3,0)*H910,0)</f>
        <v>0</v>
      </c>
      <c r="AF910" s="166">
        <f t="shared" si="402"/>
        <v>0</v>
      </c>
      <c r="AG910" s="165">
        <f>(VLOOKUP(B910,'P2 Origin'!$C$21:$M$176,4,0))*AF910</f>
        <v>0</v>
      </c>
      <c r="AH910" s="166">
        <f t="shared" si="403"/>
        <v>14</v>
      </c>
      <c r="AI910" s="165">
        <f>(VLOOKUP(B910,'P2 Origin'!$C$21:$M$176,5,0))*AH910</f>
        <v>0</v>
      </c>
      <c r="AJ910" s="166">
        <f t="shared" si="391"/>
        <v>0</v>
      </c>
      <c r="AK910" s="165">
        <f>(VLOOKUP(B910,'P2 Origin'!$C$21:$M$176,6,0))*AJ910</f>
        <v>0</v>
      </c>
      <c r="AL910" s="166">
        <f t="shared" si="404"/>
        <v>0</v>
      </c>
      <c r="AM910" s="165">
        <f>(VLOOKUP($B910,'P2 Origin'!$C$21:$M$176,7,0))*AL910</f>
        <v>0</v>
      </c>
      <c r="AN910" s="166">
        <f t="shared" si="405"/>
        <v>0</v>
      </c>
      <c r="AO910" s="165">
        <f>(VLOOKUP($B910,'P2 Origin'!$C$21:$M$176,8,0))*AN910</f>
        <v>0</v>
      </c>
      <c r="AP910" s="166">
        <f t="shared" si="406"/>
        <v>0</v>
      </c>
      <c r="AQ910" s="165">
        <f>(VLOOKUP($B910,'P2 Origin'!$C$21:$M$176,9,0))*AP910</f>
        <v>0</v>
      </c>
      <c r="AR910" s="155">
        <f t="shared" si="407"/>
        <v>1</v>
      </c>
      <c r="AS910" s="164">
        <f>(VLOOKUP(B910,'P2 Origin'!$C$21:$M$176,10,0))*K910</f>
        <v>0</v>
      </c>
      <c r="AT910" s="164">
        <f>(VLOOKUP(B910,'P2 Origin'!$C$21:$M$176,11,0))*J910</f>
        <v>0</v>
      </c>
      <c r="AU910" s="167">
        <v>14</v>
      </c>
      <c r="AV910" s="168">
        <v>14</v>
      </c>
      <c r="AW910" s="169">
        <v>0</v>
      </c>
      <c r="AX910" s="170">
        <f>IF(AU910&gt;=0.1,'P3 Bureaumarge zee- en luchtvr.'!$D$12,0)</f>
        <v>0</v>
      </c>
      <c r="AY910" s="163">
        <f t="shared" si="408"/>
        <v>0</v>
      </c>
      <c r="AZ910" s="157" t="str">
        <f>VLOOKUP(D910,'P4 Destination'!$C$21:$O$176,13,0)</f>
        <v>USD</v>
      </c>
      <c r="BA910" s="164">
        <f t="shared" si="409"/>
        <v>0</v>
      </c>
      <c r="BB910" s="171">
        <f>IF(AU910&gt;0.1,(VLOOKUP(D910,'P4 Destination'!$C$21:$M$176,3,0))*I910,0)</f>
        <v>0</v>
      </c>
      <c r="BC910" s="172">
        <f t="shared" si="410"/>
        <v>0</v>
      </c>
      <c r="BD910" s="171">
        <f>(VLOOKUP($D910,'P4 Destination'!$C$21:$M$176,4,0))*BC910</f>
        <v>0</v>
      </c>
      <c r="BE910" s="172">
        <f t="shared" si="411"/>
        <v>14</v>
      </c>
      <c r="BF910" s="171">
        <f>(VLOOKUP($D910,'P4 Destination'!$C$21:$M$176,5,0))*BE910</f>
        <v>0</v>
      </c>
      <c r="BG910" s="172">
        <f t="shared" si="412"/>
        <v>0</v>
      </c>
      <c r="BH910" s="171">
        <f>(VLOOKUP($D910,'P4 Destination'!$C$21:$M$176,6,0))*BG910</f>
        <v>0</v>
      </c>
      <c r="BI910" s="172">
        <f t="shared" si="413"/>
        <v>0</v>
      </c>
      <c r="BJ910" s="171">
        <f>(VLOOKUP($D910,'P4 Destination'!$C$21:$M$176,7,0))*BI910</f>
        <v>0</v>
      </c>
      <c r="BK910" s="172">
        <f t="shared" si="414"/>
        <v>0</v>
      </c>
      <c r="BL910" s="171">
        <f>(VLOOKUP($D910,'P4 Destination'!$C$21:$M$176,8,0))*BK910</f>
        <v>0</v>
      </c>
      <c r="BM910" s="172">
        <f t="shared" si="415"/>
        <v>0</v>
      </c>
      <c r="BN910" s="171">
        <f>(VLOOKUP($D910,'P4 Destination'!$C$21:$M$176,9,0))*BM910</f>
        <v>0</v>
      </c>
      <c r="BO910" s="154">
        <f t="shared" si="416"/>
        <v>1</v>
      </c>
      <c r="BP910" s="171">
        <f>(VLOOKUP(D910,'P4 Destination'!$C$21:$M$176,10,0))*K910</f>
        <v>0</v>
      </c>
      <c r="BQ910" s="171">
        <f>(VLOOKUP(D910,'P4 Destination'!$C$21:$M$176,11,0))*J910</f>
        <v>0</v>
      </c>
      <c r="BR910" s="173">
        <f t="shared" si="417"/>
        <v>0</v>
      </c>
      <c r="BS910" s="173">
        <f>(AV910*2500)*'P6 Verzekering'!$E$11</f>
        <v>0</v>
      </c>
      <c r="BT910" s="173">
        <f>(AW910*2500)*'P6 Verzekering'!$E$12</f>
        <v>0</v>
      </c>
      <c r="BU910" s="173">
        <f>(L910*2500)*'P6 Verzekering'!$E$13</f>
        <v>0</v>
      </c>
      <c r="BV910" s="173">
        <f t="shared" si="418"/>
        <v>0</v>
      </c>
      <c r="BW910"/>
      <c r="BX910"/>
    </row>
    <row r="911" spans="1:76">
      <c r="A911" s="152" t="s">
        <v>2815</v>
      </c>
      <c r="B911" s="152" t="s">
        <v>420</v>
      </c>
      <c r="C911" s="152" t="s">
        <v>418</v>
      </c>
      <c r="D911" s="152" t="s">
        <v>203</v>
      </c>
      <c r="E911" s="152" t="s">
        <v>200</v>
      </c>
      <c r="F911" s="153">
        <f t="shared" si="392"/>
        <v>49</v>
      </c>
      <c r="G911" s="154">
        <v>1</v>
      </c>
      <c r="H911" s="154">
        <f>IFERROR(VLOOKUP(B911,'P2 Origin'!$C$21:$Q$176,15,FALSE),0)</f>
        <v>0</v>
      </c>
      <c r="I911" s="154">
        <f>IFERROR(VLOOKUP(D911,'P4 Destination'!$C$21:$Q$176,15,FALSE),0)</f>
        <v>1</v>
      </c>
      <c r="J911" s="155"/>
      <c r="K911" s="155">
        <v>1</v>
      </c>
      <c r="L911" s="156">
        <v>0</v>
      </c>
      <c r="M911" s="155">
        <v>0</v>
      </c>
      <c r="N911" s="155">
        <v>0</v>
      </c>
      <c r="O911" s="157">
        <f t="shared" si="393"/>
        <v>0</v>
      </c>
      <c r="P911" s="158">
        <f t="shared" si="394"/>
        <v>0</v>
      </c>
      <c r="Q911" s="159">
        <f>IFERROR(VLOOKUP(N911,'P1 Intra-Europees'!$A$15:$H$25,3,0),0)*P911</f>
        <v>0</v>
      </c>
      <c r="R911" s="160">
        <f t="shared" si="395"/>
        <v>0</v>
      </c>
      <c r="S911" s="159">
        <f>IFERROR(VLOOKUP(N911,'P1 Intra-Europees'!$A$15:$H$25,4,0),0)*R911</f>
        <v>0</v>
      </c>
      <c r="T911" s="160">
        <f t="shared" si="396"/>
        <v>0</v>
      </c>
      <c r="U911" s="159">
        <f>IFERROR(VLOOKUP(N911,'P1 Intra-Europees'!$A$15:$H$25,5,0),0)*T911</f>
        <v>0</v>
      </c>
      <c r="V911" s="160">
        <f t="shared" si="397"/>
        <v>0</v>
      </c>
      <c r="W911" s="159">
        <f>IFERROR(VLOOKUP(N911,'P1 Intra-Europees'!$A$15:$H$25,6,0),0)*V911</f>
        <v>0</v>
      </c>
      <c r="X911" s="160">
        <f t="shared" si="398"/>
        <v>0</v>
      </c>
      <c r="Y911" s="159">
        <f>IFERROR(VLOOKUP(N911,'P1 Intra-Europees'!$A$15:$H$25,7,0),0)*X911</f>
        <v>0</v>
      </c>
      <c r="Z911" s="161">
        <f t="shared" si="399"/>
        <v>0</v>
      </c>
      <c r="AA911" s="162">
        <f>IFERROR(VLOOKUP(N911,'P1 Intra-Europees'!$A$15:$H$25,8,0),0)*Z911</f>
        <v>0</v>
      </c>
      <c r="AB911" s="163">
        <f t="shared" si="400"/>
        <v>0</v>
      </c>
      <c r="AC911" s="157" t="str">
        <f>VLOOKUP(B911,'P2 Origin'!$C$21:$O$176,13,0)</f>
        <v>USD</v>
      </c>
      <c r="AD911" s="164">
        <f t="shared" si="401"/>
        <v>0</v>
      </c>
      <c r="AE911" s="165">
        <f>IF(AU911&gt;0.1,VLOOKUP(B911,'P2 Origin'!$C$21:$M$176,3,0)*H911,0)</f>
        <v>0</v>
      </c>
      <c r="AF911" s="166">
        <f t="shared" si="402"/>
        <v>0</v>
      </c>
      <c r="AG911" s="165">
        <f>(VLOOKUP(B911,'P2 Origin'!$C$21:$M$176,4,0))*AF911</f>
        <v>0</v>
      </c>
      <c r="AH911" s="166">
        <f t="shared" si="403"/>
        <v>0</v>
      </c>
      <c r="AI911" s="165">
        <f>(VLOOKUP(B911,'P2 Origin'!$C$21:$M$176,5,0))*AH911</f>
        <v>0</v>
      </c>
      <c r="AJ911" s="166">
        <f t="shared" ref="AJ911:AJ974" si="419">IF(AND(AU911&gt;=16,AU911&lt;=25.99),$AU911,0)</f>
        <v>0</v>
      </c>
      <c r="AK911" s="165">
        <f>(VLOOKUP(B911,'P2 Origin'!$C$21:$M$176,6,0))*AJ911</f>
        <v>0</v>
      </c>
      <c r="AL911" s="166">
        <f t="shared" si="404"/>
        <v>0</v>
      </c>
      <c r="AM911" s="165">
        <f>(VLOOKUP($B911,'P2 Origin'!$C$21:$M$176,7,0))*AL911</f>
        <v>0</v>
      </c>
      <c r="AN911" s="166">
        <f t="shared" si="405"/>
        <v>0</v>
      </c>
      <c r="AO911" s="165">
        <f>(VLOOKUP($B911,'P2 Origin'!$C$21:$M$176,8,0))*AN911</f>
        <v>0</v>
      </c>
      <c r="AP911" s="166">
        <f t="shared" si="406"/>
        <v>49</v>
      </c>
      <c r="AQ911" s="165">
        <f>(VLOOKUP($B911,'P2 Origin'!$C$21:$M$176,9,0))*AP911</f>
        <v>0</v>
      </c>
      <c r="AR911" s="155">
        <f t="shared" si="407"/>
        <v>1</v>
      </c>
      <c r="AS911" s="164">
        <f>(VLOOKUP(B911,'P2 Origin'!$C$21:$M$176,10,0))*K911</f>
        <v>0</v>
      </c>
      <c r="AT911" s="164">
        <f>(VLOOKUP(B911,'P2 Origin'!$C$21:$M$176,11,0))*J911</f>
        <v>0</v>
      </c>
      <c r="AU911" s="167">
        <v>49</v>
      </c>
      <c r="AV911" s="168">
        <v>49</v>
      </c>
      <c r="AW911" s="169">
        <v>0</v>
      </c>
      <c r="AX911" s="170">
        <f>IF(AU911&gt;=0.1,'P3 Bureaumarge zee- en luchtvr.'!$D$12,0)</f>
        <v>0</v>
      </c>
      <c r="AY911" s="163">
        <f t="shared" si="408"/>
        <v>0</v>
      </c>
      <c r="AZ911" s="157" t="str">
        <f>VLOOKUP(D911,'P4 Destination'!$C$21:$O$176,13,0)</f>
        <v>EUR</v>
      </c>
      <c r="BA911" s="164">
        <f t="shared" si="409"/>
        <v>0</v>
      </c>
      <c r="BB911" s="171">
        <f>IF(AU911&gt;0.1,(VLOOKUP(D911,'P4 Destination'!$C$21:$M$176,3,0))*I911,0)</f>
        <v>0</v>
      </c>
      <c r="BC911" s="172">
        <f t="shared" si="410"/>
        <v>0</v>
      </c>
      <c r="BD911" s="171">
        <f>(VLOOKUP($D911,'P4 Destination'!$C$21:$M$176,4,0))*BC911</f>
        <v>0</v>
      </c>
      <c r="BE911" s="172">
        <f t="shared" si="411"/>
        <v>0</v>
      </c>
      <c r="BF911" s="171">
        <f>(VLOOKUP($D911,'P4 Destination'!$C$21:$M$176,5,0))*BE911</f>
        <v>0</v>
      </c>
      <c r="BG911" s="172">
        <f t="shared" si="412"/>
        <v>0</v>
      </c>
      <c r="BH911" s="171">
        <f>(VLOOKUP($D911,'P4 Destination'!$C$21:$M$176,6,0))*BG911</f>
        <v>0</v>
      </c>
      <c r="BI911" s="172">
        <f t="shared" si="413"/>
        <v>0</v>
      </c>
      <c r="BJ911" s="171">
        <f>(VLOOKUP($D911,'P4 Destination'!$C$21:$M$176,7,0))*BI911</f>
        <v>0</v>
      </c>
      <c r="BK911" s="172">
        <f t="shared" si="414"/>
        <v>0</v>
      </c>
      <c r="BL911" s="171">
        <f>(VLOOKUP($D911,'P4 Destination'!$C$21:$M$176,8,0))*BK911</f>
        <v>0</v>
      </c>
      <c r="BM911" s="172">
        <f t="shared" si="415"/>
        <v>49</v>
      </c>
      <c r="BN911" s="171">
        <f>(VLOOKUP($D911,'P4 Destination'!$C$21:$M$176,9,0))*BM911</f>
        <v>0</v>
      </c>
      <c r="BO911" s="154">
        <f t="shared" si="416"/>
        <v>1</v>
      </c>
      <c r="BP911" s="171">
        <f>(VLOOKUP(D911,'P4 Destination'!$C$21:$M$176,10,0))*K911</f>
        <v>0</v>
      </c>
      <c r="BQ911" s="171">
        <f>(VLOOKUP(D911,'P4 Destination'!$C$21:$M$176,11,0))*J911</f>
        <v>0</v>
      </c>
      <c r="BR911" s="173">
        <f t="shared" si="417"/>
        <v>0</v>
      </c>
      <c r="BS911" s="173">
        <f>(AV911*2500)*'P6 Verzekering'!$E$11</f>
        <v>0</v>
      </c>
      <c r="BT911" s="173">
        <f>(AW911*2500)*'P6 Verzekering'!$E$12</f>
        <v>0</v>
      </c>
      <c r="BU911" s="173">
        <f>(L911*2500)*'P6 Verzekering'!$E$13</f>
        <v>0</v>
      </c>
      <c r="BV911" s="173">
        <f t="shared" si="418"/>
        <v>0</v>
      </c>
      <c r="BW911"/>
      <c r="BX911"/>
    </row>
    <row r="912" spans="1:76">
      <c r="A912" s="152" t="s">
        <v>2816</v>
      </c>
      <c r="B912" s="152" t="s">
        <v>420</v>
      </c>
      <c r="C912" s="152" t="s">
        <v>418</v>
      </c>
      <c r="D912" s="152" t="s">
        <v>462</v>
      </c>
      <c r="E912" s="152" t="s">
        <v>453</v>
      </c>
      <c r="F912" s="153">
        <f t="shared" si="392"/>
        <v>38</v>
      </c>
      <c r="G912" s="154">
        <v>1</v>
      </c>
      <c r="H912" s="154">
        <f>IFERROR(VLOOKUP(B912,'P2 Origin'!$C$21:$Q$176,15,FALSE),0)</f>
        <v>0</v>
      </c>
      <c r="I912" s="154">
        <f>IFERROR(VLOOKUP(D912,'P4 Destination'!$C$21:$Q$176,15,FALSE),0)</f>
        <v>1</v>
      </c>
      <c r="J912" s="155"/>
      <c r="K912" s="155">
        <v>1</v>
      </c>
      <c r="L912" s="156">
        <v>0</v>
      </c>
      <c r="M912" s="155">
        <v>0</v>
      </c>
      <c r="N912" s="155">
        <v>0</v>
      </c>
      <c r="O912" s="157">
        <f t="shared" si="393"/>
        <v>0</v>
      </c>
      <c r="P912" s="158">
        <f t="shared" si="394"/>
        <v>0</v>
      </c>
      <c r="Q912" s="159">
        <f>IFERROR(VLOOKUP(N912,'P1 Intra-Europees'!$A$15:$H$25,3,0),0)*P912</f>
        <v>0</v>
      </c>
      <c r="R912" s="160">
        <f t="shared" si="395"/>
        <v>0</v>
      </c>
      <c r="S912" s="159">
        <f>IFERROR(VLOOKUP(N912,'P1 Intra-Europees'!$A$15:$H$25,4,0),0)*R912</f>
        <v>0</v>
      </c>
      <c r="T912" s="160">
        <f t="shared" si="396"/>
        <v>0</v>
      </c>
      <c r="U912" s="159">
        <f>IFERROR(VLOOKUP(N912,'P1 Intra-Europees'!$A$15:$H$25,5,0),0)*T912</f>
        <v>0</v>
      </c>
      <c r="V912" s="160">
        <f t="shared" si="397"/>
        <v>0</v>
      </c>
      <c r="W912" s="159">
        <f>IFERROR(VLOOKUP(N912,'P1 Intra-Europees'!$A$15:$H$25,6,0),0)*V912</f>
        <v>0</v>
      </c>
      <c r="X912" s="160">
        <f t="shared" si="398"/>
        <v>0</v>
      </c>
      <c r="Y912" s="159">
        <f>IFERROR(VLOOKUP(N912,'P1 Intra-Europees'!$A$15:$H$25,7,0),0)*X912</f>
        <v>0</v>
      </c>
      <c r="Z912" s="161">
        <f t="shared" si="399"/>
        <v>0</v>
      </c>
      <c r="AA912" s="162">
        <f>IFERROR(VLOOKUP(N912,'P1 Intra-Europees'!$A$15:$H$25,8,0),0)*Z912</f>
        <v>0</v>
      </c>
      <c r="AB912" s="163">
        <f t="shared" si="400"/>
        <v>0</v>
      </c>
      <c r="AC912" s="157" t="str">
        <f>VLOOKUP(B912,'P2 Origin'!$C$21:$O$176,13,0)</f>
        <v>USD</v>
      </c>
      <c r="AD912" s="164">
        <f t="shared" si="401"/>
        <v>0</v>
      </c>
      <c r="AE912" s="165">
        <f>IF(AU912&gt;0.1,VLOOKUP(B912,'P2 Origin'!$C$21:$M$176,3,0)*H912,0)</f>
        <v>0</v>
      </c>
      <c r="AF912" s="166">
        <f t="shared" si="402"/>
        <v>0</v>
      </c>
      <c r="AG912" s="165">
        <f>(VLOOKUP(B912,'P2 Origin'!$C$21:$M$176,4,0))*AF912</f>
        <v>0</v>
      </c>
      <c r="AH912" s="166">
        <f t="shared" si="403"/>
        <v>0</v>
      </c>
      <c r="AI912" s="165">
        <f>(VLOOKUP(B912,'P2 Origin'!$C$21:$M$176,5,0))*AH912</f>
        <v>0</v>
      </c>
      <c r="AJ912" s="166">
        <f t="shared" si="419"/>
        <v>0</v>
      </c>
      <c r="AK912" s="165">
        <f>(VLOOKUP(B912,'P2 Origin'!$C$21:$M$176,6,0))*AJ912</f>
        <v>0</v>
      </c>
      <c r="AL912" s="166">
        <f t="shared" si="404"/>
        <v>0</v>
      </c>
      <c r="AM912" s="165">
        <f>(VLOOKUP($B912,'P2 Origin'!$C$21:$M$176,7,0))*AL912</f>
        <v>0</v>
      </c>
      <c r="AN912" s="166">
        <f t="shared" si="405"/>
        <v>38</v>
      </c>
      <c r="AO912" s="165">
        <f>(VLOOKUP($B912,'P2 Origin'!$C$21:$M$176,8,0))*AN912</f>
        <v>0</v>
      </c>
      <c r="AP912" s="166">
        <f t="shared" si="406"/>
        <v>0</v>
      </c>
      <c r="AQ912" s="165">
        <f>(VLOOKUP($B912,'P2 Origin'!$C$21:$M$176,9,0))*AP912</f>
        <v>0</v>
      </c>
      <c r="AR912" s="155">
        <f t="shared" si="407"/>
        <v>1</v>
      </c>
      <c r="AS912" s="164">
        <f>(VLOOKUP(B912,'P2 Origin'!$C$21:$M$176,10,0))*K912</f>
        <v>0</v>
      </c>
      <c r="AT912" s="164">
        <f>(VLOOKUP(B912,'P2 Origin'!$C$21:$M$176,11,0))*J912</f>
        <v>0</v>
      </c>
      <c r="AU912" s="167">
        <v>38</v>
      </c>
      <c r="AV912" s="168">
        <v>38</v>
      </c>
      <c r="AW912" s="169">
        <v>0</v>
      </c>
      <c r="AX912" s="170">
        <f>IF(AU912&gt;=0.1,'P3 Bureaumarge zee- en luchtvr.'!$D$12,0)</f>
        <v>0</v>
      </c>
      <c r="AY912" s="163">
        <f t="shared" si="408"/>
        <v>0</v>
      </c>
      <c r="AZ912" s="157" t="str">
        <f>VLOOKUP(D912,'P4 Destination'!$C$21:$O$176,13,0)</f>
        <v>USD</v>
      </c>
      <c r="BA912" s="164">
        <f t="shared" si="409"/>
        <v>0</v>
      </c>
      <c r="BB912" s="171">
        <f>IF(AU912&gt;0.1,(VLOOKUP(D912,'P4 Destination'!$C$21:$M$176,3,0))*I912,0)</f>
        <v>0</v>
      </c>
      <c r="BC912" s="172">
        <f t="shared" si="410"/>
        <v>0</v>
      </c>
      <c r="BD912" s="171">
        <f>(VLOOKUP($D912,'P4 Destination'!$C$21:$M$176,4,0))*BC912</f>
        <v>0</v>
      </c>
      <c r="BE912" s="172">
        <f t="shared" si="411"/>
        <v>0</v>
      </c>
      <c r="BF912" s="171">
        <f>(VLOOKUP($D912,'P4 Destination'!$C$21:$M$176,5,0))*BE912</f>
        <v>0</v>
      </c>
      <c r="BG912" s="172">
        <f t="shared" si="412"/>
        <v>0</v>
      </c>
      <c r="BH912" s="171">
        <f>(VLOOKUP($D912,'P4 Destination'!$C$21:$M$176,6,0))*BG912</f>
        <v>0</v>
      </c>
      <c r="BI912" s="172">
        <f t="shared" si="413"/>
        <v>0</v>
      </c>
      <c r="BJ912" s="171">
        <f>(VLOOKUP($D912,'P4 Destination'!$C$21:$M$176,7,0))*BI912</f>
        <v>0</v>
      </c>
      <c r="BK912" s="172">
        <f t="shared" si="414"/>
        <v>38</v>
      </c>
      <c r="BL912" s="171">
        <f>(VLOOKUP($D912,'P4 Destination'!$C$21:$M$176,8,0))*BK912</f>
        <v>0</v>
      </c>
      <c r="BM912" s="172">
        <f t="shared" si="415"/>
        <v>0</v>
      </c>
      <c r="BN912" s="171">
        <f>(VLOOKUP($D912,'P4 Destination'!$C$21:$M$176,9,0))*BM912</f>
        <v>0</v>
      </c>
      <c r="BO912" s="154">
        <f t="shared" si="416"/>
        <v>1</v>
      </c>
      <c r="BP912" s="171">
        <f>(VLOOKUP(D912,'P4 Destination'!$C$21:$M$176,10,0))*K912</f>
        <v>0</v>
      </c>
      <c r="BQ912" s="171">
        <f>(VLOOKUP(D912,'P4 Destination'!$C$21:$M$176,11,0))*J912</f>
        <v>0</v>
      </c>
      <c r="BR912" s="173">
        <f t="shared" si="417"/>
        <v>0</v>
      </c>
      <c r="BS912" s="173">
        <f>(AV912*2500)*'P6 Verzekering'!$E$11</f>
        <v>0</v>
      </c>
      <c r="BT912" s="173">
        <f>(AW912*2500)*'P6 Verzekering'!$E$12</f>
        <v>0</v>
      </c>
      <c r="BU912" s="173">
        <f>(L912*2500)*'P6 Verzekering'!$E$13</f>
        <v>0</v>
      </c>
      <c r="BV912" s="173">
        <f t="shared" si="418"/>
        <v>0</v>
      </c>
      <c r="BW912"/>
      <c r="BX912"/>
    </row>
    <row r="913" spans="1:76">
      <c r="A913" s="152" t="s">
        <v>2820</v>
      </c>
      <c r="B913" s="152" t="s">
        <v>380</v>
      </c>
      <c r="C913" s="152" t="s">
        <v>379</v>
      </c>
      <c r="D913" s="152" t="s">
        <v>372</v>
      </c>
      <c r="E913" s="152" t="s">
        <v>412</v>
      </c>
      <c r="F913" s="153">
        <f t="shared" si="392"/>
        <v>36</v>
      </c>
      <c r="G913" s="154">
        <v>1</v>
      </c>
      <c r="H913" s="154">
        <f>IFERROR(VLOOKUP(B913,'P2 Origin'!$C$21:$Q$176,15,FALSE),0)</f>
        <v>1</v>
      </c>
      <c r="I913" s="154">
        <f>IFERROR(VLOOKUP(D913,'P4 Destination'!$C$21:$Q$176,15,FALSE),0)</f>
        <v>0</v>
      </c>
      <c r="J913" s="155"/>
      <c r="K913" s="155">
        <v>1</v>
      </c>
      <c r="L913" s="156">
        <v>0</v>
      </c>
      <c r="M913" s="155">
        <v>0</v>
      </c>
      <c r="N913" s="155">
        <v>0</v>
      </c>
      <c r="O913" s="157">
        <f t="shared" si="393"/>
        <v>0</v>
      </c>
      <c r="P913" s="158">
        <f t="shared" si="394"/>
        <v>0</v>
      </c>
      <c r="Q913" s="159">
        <f>IFERROR(VLOOKUP(N913,'P1 Intra-Europees'!$A$15:$H$25,3,0),0)*P913</f>
        <v>0</v>
      </c>
      <c r="R913" s="160">
        <f t="shared" si="395"/>
        <v>0</v>
      </c>
      <c r="S913" s="159">
        <f>IFERROR(VLOOKUP(N913,'P1 Intra-Europees'!$A$15:$H$25,4,0),0)*R913</f>
        <v>0</v>
      </c>
      <c r="T913" s="160">
        <f t="shared" si="396"/>
        <v>0</v>
      </c>
      <c r="U913" s="159">
        <f>IFERROR(VLOOKUP(N913,'P1 Intra-Europees'!$A$15:$H$25,5,0),0)*T913</f>
        <v>0</v>
      </c>
      <c r="V913" s="160">
        <f t="shared" si="397"/>
        <v>0</v>
      </c>
      <c r="W913" s="159">
        <f>IFERROR(VLOOKUP(N913,'P1 Intra-Europees'!$A$15:$H$25,6,0),0)*V913</f>
        <v>0</v>
      </c>
      <c r="X913" s="160">
        <f t="shared" si="398"/>
        <v>0</v>
      </c>
      <c r="Y913" s="159">
        <f>IFERROR(VLOOKUP(N913,'P1 Intra-Europees'!$A$15:$H$25,7,0),0)*X913</f>
        <v>0</v>
      </c>
      <c r="Z913" s="161">
        <f t="shared" si="399"/>
        <v>0</v>
      </c>
      <c r="AA913" s="162">
        <f>IFERROR(VLOOKUP(N913,'P1 Intra-Europees'!$A$15:$H$25,8,0),0)*Z913</f>
        <v>0</v>
      </c>
      <c r="AB913" s="163">
        <f t="shared" si="400"/>
        <v>0</v>
      </c>
      <c r="AC913" s="157" t="str">
        <f>VLOOKUP(B913,'P2 Origin'!$C$21:$O$176,13,0)</f>
        <v>USD</v>
      </c>
      <c r="AD913" s="164">
        <f t="shared" si="401"/>
        <v>0</v>
      </c>
      <c r="AE913" s="165">
        <f>IF(AU913&gt;0.1,VLOOKUP(B913,'P2 Origin'!$C$21:$M$176,3,0)*H913,0)</f>
        <v>0</v>
      </c>
      <c r="AF913" s="166">
        <f t="shared" si="402"/>
        <v>0</v>
      </c>
      <c r="AG913" s="165">
        <f>(VLOOKUP(B913,'P2 Origin'!$C$21:$M$176,4,0))*AF913</f>
        <v>0</v>
      </c>
      <c r="AH913" s="166">
        <f t="shared" si="403"/>
        <v>0</v>
      </c>
      <c r="AI913" s="165">
        <f>(VLOOKUP(B913,'P2 Origin'!$C$21:$M$176,5,0))*AH913</f>
        <v>0</v>
      </c>
      <c r="AJ913" s="166">
        <f t="shared" si="419"/>
        <v>0</v>
      </c>
      <c r="AK913" s="165">
        <f>(VLOOKUP(B913,'P2 Origin'!$C$21:$M$176,6,0))*AJ913</f>
        <v>0</v>
      </c>
      <c r="AL913" s="166">
        <f t="shared" si="404"/>
        <v>0</v>
      </c>
      <c r="AM913" s="165">
        <f>(VLOOKUP($B913,'P2 Origin'!$C$21:$M$176,7,0))*AL913</f>
        <v>0</v>
      </c>
      <c r="AN913" s="166">
        <f t="shared" si="405"/>
        <v>36</v>
      </c>
      <c r="AO913" s="165">
        <f>(VLOOKUP($B913,'P2 Origin'!$C$21:$M$176,8,0))*AN913</f>
        <v>0</v>
      </c>
      <c r="AP913" s="166">
        <f t="shared" si="406"/>
        <v>0</v>
      </c>
      <c r="AQ913" s="165">
        <f>(VLOOKUP($B913,'P2 Origin'!$C$21:$M$176,9,0))*AP913</f>
        <v>0</v>
      </c>
      <c r="AR913" s="155">
        <f t="shared" si="407"/>
        <v>1</v>
      </c>
      <c r="AS913" s="164">
        <f>(VLOOKUP(B913,'P2 Origin'!$C$21:$M$176,10,0))*K913</f>
        <v>0</v>
      </c>
      <c r="AT913" s="164">
        <f>(VLOOKUP(B913,'P2 Origin'!$C$21:$M$176,11,0))*J913</f>
        <v>0</v>
      </c>
      <c r="AU913" s="167">
        <v>36</v>
      </c>
      <c r="AV913" s="168">
        <v>36</v>
      </c>
      <c r="AW913" s="169">
        <v>0</v>
      </c>
      <c r="AX913" s="170">
        <f>IF(AU913&gt;=0.1,'P3 Bureaumarge zee- en luchtvr.'!$D$12,0)</f>
        <v>0</v>
      </c>
      <c r="AY913" s="163">
        <f t="shared" si="408"/>
        <v>0</v>
      </c>
      <c r="AZ913" s="157" t="str">
        <f>VLOOKUP(D913,'P4 Destination'!$C$21:$O$176,13,0)</f>
        <v>USD</v>
      </c>
      <c r="BA913" s="164">
        <f t="shared" si="409"/>
        <v>0</v>
      </c>
      <c r="BB913" s="171">
        <f>IF(AU913&gt;0.1,(VLOOKUP(D913,'P4 Destination'!$C$21:$M$176,3,0))*I913,0)</f>
        <v>0</v>
      </c>
      <c r="BC913" s="172">
        <f t="shared" si="410"/>
        <v>0</v>
      </c>
      <c r="BD913" s="171">
        <f>(VLOOKUP($D913,'P4 Destination'!$C$21:$M$176,4,0))*BC913</f>
        <v>0</v>
      </c>
      <c r="BE913" s="172">
        <f t="shared" si="411"/>
        <v>0</v>
      </c>
      <c r="BF913" s="171">
        <f>(VLOOKUP($D913,'P4 Destination'!$C$21:$M$176,5,0))*BE913</f>
        <v>0</v>
      </c>
      <c r="BG913" s="172">
        <f t="shared" si="412"/>
        <v>0</v>
      </c>
      <c r="BH913" s="171">
        <f>(VLOOKUP($D913,'P4 Destination'!$C$21:$M$176,6,0))*BG913</f>
        <v>0</v>
      </c>
      <c r="BI913" s="172">
        <f t="shared" si="413"/>
        <v>0</v>
      </c>
      <c r="BJ913" s="171">
        <f>(VLOOKUP($D913,'P4 Destination'!$C$21:$M$176,7,0))*BI913</f>
        <v>0</v>
      </c>
      <c r="BK913" s="172">
        <f t="shared" si="414"/>
        <v>36</v>
      </c>
      <c r="BL913" s="171">
        <f>(VLOOKUP($D913,'P4 Destination'!$C$21:$M$176,8,0))*BK913</f>
        <v>0</v>
      </c>
      <c r="BM913" s="172">
        <f t="shared" si="415"/>
        <v>0</v>
      </c>
      <c r="BN913" s="171">
        <f>(VLOOKUP($D913,'P4 Destination'!$C$21:$M$176,9,0))*BM913</f>
        <v>0</v>
      </c>
      <c r="BO913" s="154">
        <f t="shared" si="416"/>
        <v>1</v>
      </c>
      <c r="BP913" s="171">
        <f>(VLOOKUP(D913,'P4 Destination'!$C$21:$M$176,10,0))*K913</f>
        <v>0</v>
      </c>
      <c r="BQ913" s="171">
        <f>(VLOOKUP(D913,'P4 Destination'!$C$21:$M$176,11,0))*J913</f>
        <v>0</v>
      </c>
      <c r="BR913" s="173">
        <f t="shared" si="417"/>
        <v>0</v>
      </c>
      <c r="BS913" s="173">
        <f>(AV913*2500)*'P6 Verzekering'!$E$11</f>
        <v>0</v>
      </c>
      <c r="BT913" s="173">
        <f>(AW913*2500)*'P6 Verzekering'!$E$12</f>
        <v>0</v>
      </c>
      <c r="BU913" s="173">
        <f>(L913*2500)*'P6 Verzekering'!$E$13</f>
        <v>0</v>
      </c>
      <c r="BV913" s="173">
        <f t="shared" si="418"/>
        <v>0</v>
      </c>
      <c r="BW913"/>
      <c r="BX913"/>
    </row>
    <row r="914" spans="1:76">
      <c r="A914" s="152" t="s">
        <v>2821</v>
      </c>
      <c r="B914" s="152" t="s">
        <v>380</v>
      </c>
      <c r="C914" s="152" t="s">
        <v>379</v>
      </c>
      <c r="D914" s="152" t="s">
        <v>229</v>
      </c>
      <c r="E914" s="152" t="s">
        <v>228</v>
      </c>
      <c r="F914" s="153">
        <f t="shared" si="392"/>
        <v>58</v>
      </c>
      <c r="G914" s="154">
        <v>1</v>
      </c>
      <c r="H914" s="154">
        <f>IFERROR(VLOOKUP(B914,'P2 Origin'!$C$21:$Q$176,15,FALSE),0)</f>
        <v>1</v>
      </c>
      <c r="I914" s="154">
        <f>IFERROR(VLOOKUP(D914,'P4 Destination'!$C$21:$Q$176,15,FALSE),0)</f>
        <v>0</v>
      </c>
      <c r="J914" s="155"/>
      <c r="K914" s="155">
        <v>1</v>
      </c>
      <c r="L914" s="156">
        <v>0</v>
      </c>
      <c r="M914" s="155">
        <v>0</v>
      </c>
      <c r="N914" s="155">
        <v>0</v>
      </c>
      <c r="O914" s="157">
        <f t="shared" si="393"/>
        <v>0</v>
      </c>
      <c r="P914" s="158">
        <f t="shared" si="394"/>
        <v>0</v>
      </c>
      <c r="Q914" s="159">
        <f>IFERROR(VLOOKUP(N914,'P1 Intra-Europees'!$A$15:$H$25,3,0),0)*P914</f>
        <v>0</v>
      </c>
      <c r="R914" s="160">
        <f t="shared" si="395"/>
        <v>0</v>
      </c>
      <c r="S914" s="159">
        <f>IFERROR(VLOOKUP(N914,'P1 Intra-Europees'!$A$15:$H$25,4,0),0)*R914</f>
        <v>0</v>
      </c>
      <c r="T914" s="160">
        <f t="shared" si="396"/>
        <v>0</v>
      </c>
      <c r="U914" s="159">
        <f>IFERROR(VLOOKUP(N914,'P1 Intra-Europees'!$A$15:$H$25,5,0),0)*T914</f>
        <v>0</v>
      </c>
      <c r="V914" s="160">
        <f t="shared" si="397"/>
        <v>0</v>
      </c>
      <c r="W914" s="159">
        <f>IFERROR(VLOOKUP(N914,'P1 Intra-Europees'!$A$15:$H$25,6,0),0)*V914</f>
        <v>0</v>
      </c>
      <c r="X914" s="160">
        <f t="shared" si="398"/>
        <v>0</v>
      </c>
      <c r="Y914" s="159">
        <f>IFERROR(VLOOKUP(N914,'P1 Intra-Europees'!$A$15:$H$25,7,0),0)*X914</f>
        <v>0</v>
      </c>
      <c r="Z914" s="161">
        <f t="shared" si="399"/>
        <v>0</v>
      </c>
      <c r="AA914" s="162">
        <f>IFERROR(VLOOKUP(N914,'P1 Intra-Europees'!$A$15:$H$25,8,0),0)*Z914</f>
        <v>0</v>
      </c>
      <c r="AB914" s="163">
        <f t="shared" si="400"/>
        <v>0</v>
      </c>
      <c r="AC914" s="157" t="str">
        <f>VLOOKUP(B914,'P2 Origin'!$C$21:$O$176,13,0)</f>
        <v>USD</v>
      </c>
      <c r="AD914" s="164">
        <f t="shared" si="401"/>
        <v>0</v>
      </c>
      <c r="AE914" s="165">
        <f>IF(AU914&gt;0.1,VLOOKUP(B914,'P2 Origin'!$C$21:$M$176,3,0)*H914,0)</f>
        <v>0</v>
      </c>
      <c r="AF914" s="166">
        <f t="shared" si="402"/>
        <v>0</v>
      </c>
      <c r="AG914" s="165">
        <f>(VLOOKUP(B914,'P2 Origin'!$C$21:$M$176,4,0))*AF914</f>
        <v>0</v>
      </c>
      <c r="AH914" s="166">
        <f t="shared" si="403"/>
        <v>0</v>
      </c>
      <c r="AI914" s="165">
        <f>(VLOOKUP(B914,'P2 Origin'!$C$21:$M$176,5,0))*AH914</f>
        <v>0</v>
      </c>
      <c r="AJ914" s="166">
        <f t="shared" si="419"/>
        <v>0</v>
      </c>
      <c r="AK914" s="165">
        <f>(VLOOKUP(B914,'P2 Origin'!$C$21:$M$176,6,0))*AJ914</f>
        <v>0</v>
      </c>
      <c r="AL914" s="166">
        <f t="shared" si="404"/>
        <v>0</v>
      </c>
      <c r="AM914" s="165">
        <f>(VLOOKUP($B914,'P2 Origin'!$C$21:$M$176,7,0))*AL914</f>
        <v>0</v>
      </c>
      <c r="AN914" s="166">
        <f t="shared" si="405"/>
        <v>0</v>
      </c>
      <c r="AO914" s="165">
        <f>(VLOOKUP($B914,'P2 Origin'!$C$21:$M$176,8,0))*AN914</f>
        <v>0</v>
      </c>
      <c r="AP914" s="166">
        <f t="shared" si="406"/>
        <v>58</v>
      </c>
      <c r="AQ914" s="165">
        <f>(VLOOKUP($B914,'P2 Origin'!$C$21:$M$176,9,0))*AP914</f>
        <v>0</v>
      </c>
      <c r="AR914" s="155">
        <f t="shared" si="407"/>
        <v>1</v>
      </c>
      <c r="AS914" s="164">
        <f>(VLOOKUP(B914,'P2 Origin'!$C$21:$M$176,10,0))*K914</f>
        <v>0</v>
      </c>
      <c r="AT914" s="164">
        <f>(VLOOKUP(B914,'P2 Origin'!$C$21:$M$176,11,0))*J914</f>
        <v>0</v>
      </c>
      <c r="AU914" s="167">
        <v>58</v>
      </c>
      <c r="AV914" s="168">
        <v>58</v>
      </c>
      <c r="AW914" s="169">
        <v>0</v>
      </c>
      <c r="AX914" s="170">
        <f>IF(AU914&gt;=0.1,'P3 Bureaumarge zee- en luchtvr.'!$D$12,0)</f>
        <v>0</v>
      </c>
      <c r="AY914" s="163">
        <f t="shared" si="408"/>
        <v>0</v>
      </c>
      <c r="AZ914" s="157" t="str">
        <f>VLOOKUP(D914,'P4 Destination'!$C$21:$O$176,13,0)</f>
        <v>EUR</v>
      </c>
      <c r="BA914" s="164">
        <f t="shared" si="409"/>
        <v>0</v>
      </c>
      <c r="BB914" s="171">
        <f>IF(AU914&gt;0.1,(VLOOKUP(D914,'P4 Destination'!$C$21:$M$176,3,0))*I914,0)</f>
        <v>0</v>
      </c>
      <c r="BC914" s="172">
        <f t="shared" si="410"/>
        <v>0</v>
      </c>
      <c r="BD914" s="171">
        <f>(VLOOKUP($D914,'P4 Destination'!$C$21:$M$176,4,0))*BC914</f>
        <v>0</v>
      </c>
      <c r="BE914" s="172">
        <f t="shared" si="411"/>
        <v>0</v>
      </c>
      <c r="BF914" s="171">
        <f>(VLOOKUP($D914,'P4 Destination'!$C$21:$M$176,5,0))*BE914</f>
        <v>0</v>
      </c>
      <c r="BG914" s="172">
        <f t="shared" si="412"/>
        <v>0</v>
      </c>
      <c r="BH914" s="171">
        <f>(VLOOKUP($D914,'P4 Destination'!$C$21:$M$176,6,0))*BG914</f>
        <v>0</v>
      </c>
      <c r="BI914" s="172">
        <f t="shared" si="413"/>
        <v>0</v>
      </c>
      <c r="BJ914" s="171">
        <f>(VLOOKUP($D914,'P4 Destination'!$C$21:$M$176,7,0))*BI914</f>
        <v>0</v>
      </c>
      <c r="BK914" s="172">
        <f t="shared" si="414"/>
        <v>0</v>
      </c>
      <c r="BL914" s="171">
        <f>(VLOOKUP($D914,'P4 Destination'!$C$21:$M$176,8,0))*BK914</f>
        <v>0</v>
      </c>
      <c r="BM914" s="172">
        <f t="shared" si="415"/>
        <v>58</v>
      </c>
      <c r="BN914" s="171">
        <f>(VLOOKUP($D914,'P4 Destination'!$C$21:$M$176,9,0))*BM914</f>
        <v>0</v>
      </c>
      <c r="BO914" s="154">
        <f t="shared" si="416"/>
        <v>1</v>
      </c>
      <c r="BP914" s="171">
        <f>(VLOOKUP(D914,'P4 Destination'!$C$21:$M$176,10,0))*K914</f>
        <v>0</v>
      </c>
      <c r="BQ914" s="171">
        <f>(VLOOKUP(D914,'P4 Destination'!$C$21:$M$176,11,0))*J914</f>
        <v>0</v>
      </c>
      <c r="BR914" s="173">
        <f t="shared" si="417"/>
        <v>0</v>
      </c>
      <c r="BS914" s="173">
        <f>(AV914*2500)*'P6 Verzekering'!$E$11</f>
        <v>0</v>
      </c>
      <c r="BT914" s="173">
        <f>(AW914*2500)*'P6 Verzekering'!$E$12</f>
        <v>0</v>
      </c>
      <c r="BU914" s="173">
        <f>(L914*2500)*'P6 Verzekering'!$E$13</f>
        <v>0</v>
      </c>
      <c r="BV914" s="173">
        <f t="shared" si="418"/>
        <v>0</v>
      </c>
      <c r="BW914"/>
      <c r="BX914"/>
    </row>
    <row r="915" spans="1:76">
      <c r="A915" s="152" t="s">
        <v>2822</v>
      </c>
      <c r="B915" s="152" t="s">
        <v>380</v>
      </c>
      <c r="C915" s="152" t="s">
        <v>379</v>
      </c>
      <c r="D915" s="152" t="s">
        <v>219</v>
      </c>
      <c r="E915" s="152" t="s">
        <v>219</v>
      </c>
      <c r="F915" s="153">
        <f t="shared" si="392"/>
        <v>6</v>
      </c>
      <c r="G915" s="154">
        <v>1</v>
      </c>
      <c r="H915" s="154">
        <f>IFERROR(VLOOKUP(B915,'P2 Origin'!$C$21:$Q$176,15,FALSE),0)</f>
        <v>1</v>
      </c>
      <c r="I915" s="154">
        <f>IFERROR(VLOOKUP(D915,'P4 Destination'!$C$21:$Q$176,15,FALSE),0)</f>
        <v>0</v>
      </c>
      <c r="J915" s="155">
        <v>1</v>
      </c>
      <c r="K915" s="155"/>
      <c r="L915" s="156">
        <v>0</v>
      </c>
      <c r="M915" s="155">
        <v>0</v>
      </c>
      <c r="N915" s="155">
        <v>0</v>
      </c>
      <c r="O915" s="157">
        <f t="shared" si="393"/>
        <v>0</v>
      </c>
      <c r="P915" s="158">
        <f t="shared" si="394"/>
        <v>0</v>
      </c>
      <c r="Q915" s="159">
        <f>IFERROR(VLOOKUP(N915,'P1 Intra-Europees'!$A$15:$H$25,3,0),0)*P915</f>
        <v>0</v>
      </c>
      <c r="R915" s="160">
        <f t="shared" si="395"/>
        <v>0</v>
      </c>
      <c r="S915" s="159">
        <f>IFERROR(VLOOKUP(N915,'P1 Intra-Europees'!$A$15:$H$25,4,0),0)*R915</f>
        <v>0</v>
      </c>
      <c r="T915" s="160">
        <f t="shared" si="396"/>
        <v>0</v>
      </c>
      <c r="U915" s="159">
        <f>IFERROR(VLOOKUP(N915,'P1 Intra-Europees'!$A$15:$H$25,5,0),0)*T915</f>
        <v>0</v>
      </c>
      <c r="V915" s="160">
        <f t="shared" si="397"/>
        <v>0</v>
      </c>
      <c r="W915" s="159">
        <f>IFERROR(VLOOKUP(N915,'P1 Intra-Europees'!$A$15:$H$25,6,0),0)*V915</f>
        <v>0</v>
      </c>
      <c r="X915" s="160">
        <f t="shared" si="398"/>
        <v>0</v>
      </c>
      <c r="Y915" s="159">
        <f>IFERROR(VLOOKUP(N915,'P1 Intra-Europees'!$A$15:$H$25,7,0),0)*X915</f>
        <v>0</v>
      </c>
      <c r="Z915" s="161">
        <f t="shared" si="399"/>
        <v>0</v>
      </c>
      <c r="AA915" s="162">
        <f>IFERROR(VLOOKUP(N915,'P1 Intra-Europees'!$A$15:$H$25,8,0),0)*Z915</f>
        <v>0</v>
      </c>
      <c r="AB915" s="163">
        <f t="shared" si="400"/>
        <v>0</v>
      </c>
      <c r="AC915" s="157" t="str">
        <f>VLOOKUP(B915,'P2 Origin'!$C$21:$O$176,13,0)</f>
        <v>USD</v>
      </c>
      <c r="AD915" s="164">
        <f t="shared" si="401"/>
        <v>0</v>
      </c>
      <c r="AE915" s="165">
        <f>IF(AU915&gt;0.1,VLOOKUP(B915,'P2 Origin'!$C$21:$M$176,3,0)*H915,0)</f>
        <v>0</v>
      </c>
      <c r="AF915" s="166">
        <f t="shared" si="402"/>
        <v>0</v>
      </c>
      <c r="AG915" s="165">
        <f>(VLOOKUP(B915,'P2 Origin'!$C$21:$M$176,4,0))*AF915</f>
        <v>0</v>
      </c>
      <c r="AH915" s="166">
        <f t="shared" si="403"/>
        <v>6</v>
      </c>
      <c r="AI915" s="165">
        <f>(VLOOKUP(B915,'P2 Origin'!$C$21:$M$176,5,0))*AH915</f>
        <v>0</v>
      </c>
      <c r="AJ915" s="166">
        <f t="shared" si="419"/>
        <v>0</v>
      </c>
      <c r="AK915" s="165">
        <f>(VLOOKUP(B915,'P2 Origin'!$C$21:$M$176,6,0))*AJ915</f>
        <v>0</v>
      </c>
      <c r="AL915" s="166">
        <f t="shared" si="404"/>
        <v>0</v>
      </c>
      <c r="AM915" s="165">
        <f>(VLOOKUP($B915,'P2 Origin'!$C$21:$M$176,7,0))*AL915</f>
        <v>0</v>
      </c>
      <c r="AN915" s="166">
        <f t="shared" si="405"/>
        <v>0</v>
      </c>
      <c r="AO915" s="165">
        <f>(VLOOKUP($B915,'P2 Origin'!$C$21:$M$176,8,0))*AN915</f>
        <v>0</v>
      </c>
      <c r="AP915" s="166">
        <f t="shared" si="406"/>
        <v>0</v>
      </c>
      <c r="AQ915" s="165">
        <f>(VLOOKUP($B915,'P2 Origin'!$C$21:$M$176,9,0))*AP915</f>
        <v>0</v>
      </c>
      <c r="AR915" s="155">
        <f t="shared" si="407"/>
        <v>1</v>
      </c>
      <c r="AS915" s="164">
        <f>(VLOOKUP(B915,'P2 Origin'!$C$21:$M$176,10,0))*K915</f>
        <v>0</v>
      </c>
      <c r="AT915" s="164">
        <f>(VLOOKUP(B915,'P2 Origin'!$C$21:$M$176,11,0))*J915</f>
        <v>0</v>
      </c>
      <c r="AU915" s="167">
        <v>6</v>
      </c>
      <c r="AV915" s="168">
        <v>6</v>
      </c>
      <c r="AW915" s="169">
        <v>0</v>
      </c>
      <c r="AX915" s="170">
        <f>IF(AU915&gt;=0.1,'P3 Bureaumarge zee- en luchtvr.'!$D$12,0)</f>
        <v>0</v>
      </c>
      <c r="AY915" s="163">
        <f t="shared" si="408"/>
        <v>0</v>
      </c>
      <c r="AZ915" s="157" t="str">
        <f>VLOOKUP(D915,'P4 Destination'!$C$21:$O$176,13,0)</f>
        <v>EUR</v>
      </c>
      <c r="BA915" s="164">
        <f t="shared" si="409"/>
        <v>0</v>
      </c>
      <c r="BB915" s="171">
        <f>IF(AU915&gt;0.1,(VLOOKUP(D915,'P4 Destination'!$C$21:$M$176,3,0))*I915,0)</f>
        <v>0</v>
      </c>
      <c r="BC915" s="172">
        <f t="shared" si="410"/>
        <v>0</v>
      </c>
      <c r="BD915" s="171">
        <f>(VLOOKUP($D915,'P4 Destination'!$C$21:$M$176,4,0))*BC915</f>
        <v>0</v>
      </c>
      <c r="BE915" s="172">
        <f t="shared" si="411"/>
        <v>6</v>
      </c>
      <c r="BF915" s="171">
        <f>(VLOOKUP($D915,'P4 Destination'!$C$21:$M$176,5,0))*BE915</f>
        <v>0</v>
      </c>
      <c r="BG915" s="172">
        <f t="shared" si="412"/>
        <v>0</v>
      </c>
      <c r="BH915" s="171">
        <f>(VLOOKUP($D915,'P4 Destination'!$C$21:$M$176,6,0))*BG915</f>
        <v>0</v>
      </c>
      <c r="BI915" s="172">
        <f t="shared" si="413"/>
        <v>0</v>
      </c>
      <c r="BJ915" s="171">
        <f>(VLOOKUP($D915,'P4 Destination'!$C$21:$M$176,7,0))*BI915</f>
        <v>0</v>
      </c>
      <c r="BK915" s="172">
        <f t="shared" si="414"/>
        <v>0</v>
      </c>
      <c r="BL915" s="171">
        <f>(VLOOKUP($D915,'P4 Destination'!$C$21:$M$176,8,0))*BK915</f>
        <v>0</v>
      </c>
      <c r="BM915" s="172">
        <f t="shared" si="415"/>
        <v>0</v>
      </c>
      <c r="BN915" s="171">
        <f>(VLOOKUP($D915,'P4 Destination'!$C$21:$M$176,9,0))*BM915</f>
        <v>0</v>
      </c>
      <c r="BO915" s="154">
        <f t="shared" si="416"/>
        <v>1</v>
      </c>
      <c r="BP915" s="171">
        <f>(VLOOKUP(D915,'P4 Destination'!$C$21:$M$176,10,0))*K915</f>
        <v>0</v>
      </c>
      <c r="BQ915" s="171">
        <f>(VLOOKUP(D915,'P4 Destination'!$C$21:$M$176,11,0))*J915</f>
        <v>0</v>
      </c>
      <c r="BR915" s="173">
        <f t="shared" si="417"/>
        <v>0</v>
      </c>
      <c r="BS915" s="173">
        <f>(AV915*2500)*'P6 Verzekering'!$E$11</f>
        <v>0</v>
      </c>
      <c r="BT915" s="173">
        <f>(AW915*2500)*'P6 Verzekering'!$E$12</f>
        <v>0</v>
      </c>
      <c r="BU915" s="173">
        <f>(L915*2500)*'P6 Verzekering'!$E$13</f>
        <v>0</v>
      </c>
      <c r="BV915" s="173">
        <f t="shared" si="418"/>
        <v>0</v>
      </c>
      <c r="BW915"/>
      <c r="BX915"/>
    </row>
    <row r="916" spans="1:76" ht="14.45" customHeight="1">
      <c r="A916" s="152" t="s">
        <v>2828</v>
      </c>
      <c r="B916" s="152" t="s">
        <v>380</v>
      </c>
      <c r="C916" s="152" t="s">
        <v>379</v>
      </c>
      <c r="D916" s="152" t="s">
        <v>219</v>
      </c>
      <c r="E916" s="152" t="s">
        <v>219</v>
      </c>
      <c r="F916" s="153">
        <f t="shared" si="392"/>
        <v>52</v>
      </c>
      <c r="G916" s="154">
        <v>1</v>
      </c>
      <c r="H916" s="154">
        <f>IFERROR(VLOOKUP(B916,'P2 Origin'!$C$21:$Q$176,15,FALSE),0)</f>
        <v>1</v>
      </c>
      <c r="I916" s="154">
        <f>IFERROR(VLOOKUP(D916,'P4 Destination'!$C$21:$Q$176,15,FALSE),0)</f>
        <v>0</v>
      </c>
      <c r="J916" s="155"/>
      <c r="K916" s="155">
        <v>1</v>
      </c>
      <c r="L916" s="156">
        <v>0</v>
      </c>
      <c r="M916" s="155">
        <v>0</v>
      </c>
      <c r="N916" s="155">
        <v>0</v>
      </c>
      <c r="O916" s="157">
        <f t="shared" si="393"/>
        <v>0</v>
      </c>
      <c r="P916" s="158">
        <f t="shared" si="394"/>
        <v>0</v>
      </c>
      <c r="Q916" s="159">
        <f>IFERROR(VLOOKUP(N916,'P1 Intra-Europees'!$A$15:$H$25,3,0),0)*P916</f>
        <v>0</v>
      </c>
      <c r="R916" s="160">
        <f t="shared" si="395"/>
        <v>0</v>
      </c>
      <c r="S916" s="159">
        <f>IFERROR(VLOOKUP(N916,'P1 Intra-Europees'!$A$15:$H$25,4,0),0)*R916</f>
        <v>0</v>
      </c>
      <c r="T916" s="160">
        <f t="shared" si="396"/>
        <v>0</v>
      </c>
      <c r="U916" s="159">
        <f>IFERROR(VLOOKUP(N916,'P1 Intra-Europees'!$A$15:$H$25,5,0),0)*T916</f>
        <v>0</v>
      </c>
      <c r="V916" s="160">
        <f t="shared" si="397"/>
        <v>0</v>
      </c>
      <c r="W916" s="159">
        <f>IFERROR(VLOOKUP(N916,'P1 Intra-Europees'!$A$15:$H$25,6,0),0)*V916</f>
        <v>0</v>
      </c>
      <c r="X916" s="160">
        <f t="shared" si="398"/>
        <v>0</v>
      </c>
      <c r="Y916" s="159">
        <f>IFERROR(VLOOKUP(N916,'P1 Intra-Europees'!$A$15:$H$25,7,0),0)*X916</f>
        <v>0</v>
      </c>
      <c r="Z916" s="161">
        <f t="shared" si="399"/>
        <v>0</v>
      </c>
      <c r="AA916" s="162">
        <f>IFERROR(VLOOKUP(N916,'P1 Intra-Europees'!$A$15:$H$25,8,0),0)*Z916</f>
        <v>0</v>
      </c>
      <c r="AB916" s="163">
        <f t="shared" si="400"/>
        <v>0</v>
      </c>
      <c r="AC916" s="157" t="str">
        <f>VLOOKUP(B916,'P2 Origin'!$C$21:$O$176,13,0)</f>
        <v>USD</v>
      </c>
      <c r="AD916" s="164">
        <f t="shared" si="401"/>
        <v>0</v>
      </c>
      <c r="AE916" s="165">
        <f>IF(AU916&gt;0.1,VLOOKUP(B916,'P2 Origin'!$C$21:$M$176,3,0)*H916,0)</f>
        <v>0</v>
      </c>
      <c r="AF916" s="166">
        <f t="shared" si="402"/>
        <v>0</v>
      </c>
      <c r="AG916" s="165">
        <f>(VLOOKUP(B916,'P2 Origin'!$C$21:$M$176,4,0))*AF916</f>
        <v>0</v>
      </c>
      <c r="AH916" s="166">
        <f t="shared" si="403"/>
        <v>0</v>
      </c>
      <c r="AI916" s="165">
        <f>(VLOOKUP(B916,'P2 Origin'!$C$21:$M$176,5,0))*AH916</f>
        <v>0</v>
      </c>
      <c r="AJ916" s="166">
        <f t="shared" si="419"/>
        <v>0</v>
      </c>
      <c r="AK916" s="165">
        <f>(VLOOKUP(B916,'P2 Origin'!$C$21:$M$176,6,0))*AJ916</f>
        <v>0</v>
      </c>
      <c r="AL916" s="166">
        <f t="shared" si="404"/>
        <v>0</v>
      </c>
      <c r="AM916" s="165">
        <f>(VLOOKUP($B916,'P2 Origin'!$C$21:$M$176,7,0))*AL916</f>
        <v>0</v>
      </c>
      <c r="AN916" s="166">
        <f t="shared" si="405"/>
        <v>0</v>
      </c>
      <c r="AO916" s="165">
        <f>(VLOOKUP($B916,'P2 Origin'!$C$21:$M$176,8,0))*AN916</f>
        <v>0</v>
      </c>
      <c r="AP916" s="166">
        <f t="shared" si="406"/>
        <v>52</v>
      </c>
      <c r="AQ916" s="165">
        <f>(VLOOKUP($B916,'P2 Origin'!$C$21:$M$176,9,0))*AP916</f>
        <v>0</v>
      </c>
      <c r="AR916" s="155">
        <f t="shared" si="407"/>
        <v>1</v>
      </c>
      <c r="AS916" s="164">
        <f>(VLOOKUP(B916,'P2 Origin'!$C$21:$M$176,10,0))*K916</f>
        <v>0</v>
      </c>
      <c r="AT916" s="164">
        <f>(VLOOKUP(B916,'P2 Origin'!$C$21:$M$176,11,0))*J916</f>
        <v>0</v>
      </c>
      <c r="AU916" s="167">
        <v>52</v>
      </c>
      <c r="AV916" s="168">
        <v>52</v>
      </c>
      <c r="AW916" s="169">
        <v>0</v>
      </c>
      <c r="AX916" s="170">
        <f>IF(AU916&gt;=0.1,'P3 Bureaumarge zee- en luchtvr.'!$D$12,0)</f>
        <v>0</v>
      </c>
      <c r="AY916" s="163">
        <f t="shared" si="408"/>
        <v>0</v>
      </c>
      <c r="AZ916" s="157" t="str">
        <f>VLOOKUP(D916,'P4 Destination'!$C$21:$O$176,13,0)</f>
        <v>EUR</v>
      </c>
      <c r="BA916" s="164">
        <f t="shared" si="409"/>
        <v>0</v>
      </c>
      <c r="BB916" s="171">
        <f>IF(AU916&gt;0.1,(VLOOKUP(D916,'P4 Destination'!$C$21:$M$176,3,0))*I916,0)</f>
        <v>0</v>
      </c>
      <c r="BC916" s="172">
        <f t="shared" si="410"/>
        <v>0</v>
      </c>
      <c r="BD916" s="171">
        <f>(VLOOKUP($D916,'P4 Destination'!$C$21:$M$176,4,0))*BC916</f>
        <v>0</v>
      </c>
      <c r="BE916" s="172">
        <f t="shared" si="411"/>
        <v>0</v>
      </c>
      <c r="BF916" s="171">
        <f>(VLOOKUP($D916,'P4 Destination'!$C$21:$M$176,5,0))*BE916</f>
        <v>0</v>
      </c>
      <c r="BG916" s="172">
        <f t="shared" si="412"/>
        <v>0</v>
      </c>
      <c r="BH916" s="171">
        <f>(VLOOKUP($D916,'P4 Destination'!$C$21:$M$176,6,0))*BG916</f>
        <v>0</v>
      </c>
      <c r="BI916" s="172">
        <f t="shared" si="413"/>
        <v>0</v>
      </c>
      <c r="BJ916" s="171">
        <f>(VLOOKUP($D916,'P4 Destination'!$C$21:$M$176,7,0))*BI916</f>
        <v>0</v>
      </c>
      <c r="BK916" s="172">
        <f t="shared" si="414"/>
        <v>0</v>
      </c>
      <c r="BL916" s="171">
        <f>(VLOOKUP($D916,'P4 Destination'!$C$21:$M$176,8,0))*BK916</f>
        <v>0</v>
      </c>
      <c r="BM916" s="172">
        <f t="shared" si="415"/>
        <v>52</v>
      </c>
      <c r="BN916" s="171">
        <f>(VLOOKUP($D916,'P4 Destination'!$C$21:$M$176,9,0))*BM916</f>
        <v>0</v>
      </c>
      <c r="BO916" s="154">
        <f t="shared" si="416"/>
        <v>1</v>
      </c>
      <c r="BP916" s="171">
        <f>(VLOOKUP(D916,'P4 Destination'!$C$21:$M$176,10,0))*K916</f>
        <v>0</v>
      </c>
      <c r="BQ916" s="171">
        <f>(VLOOKUP(D916,'P4 Destination'!$C$21:$M$176,11,0))*J916</f>
        <v>0</v>
      </c>
      <c r="BR916" s="173">
        <f t="shared" si="417"/>
        <v>0</v>
      </c>
      <c r="BS916" s="173">
        <f>(AV916*2500)*'P6 Verzekering'!$E$11</f>
        <v>0</v>
      </c>
      <c r="BT916" s="173">
        <f>(AW916*2500)*'P6 Verzekering'!$E$12</f>
        <v>0</v>
      </c>
      <c r="BU916" s="173">
        <f>(L916*2500)*'P6 Verzekering'!$E$13</f>
        <v>0</v>
      </c>
      <c r="BV916" s="173">
        <f t="shared" si="418"/>
        <v>0</v>
      </c>
      <c r="BW916"/>
      <c r="BX916"/>
    </row>
    <row r="917" spans="1:76">
      <c r="A917" s="152" t="s">
        <v>2829</v>
      </c>
      <c r="B917" s="152" t="s">
        <v>380</v>
      </c>
      <c r="C917" s="152" t="s">
        <v>379</v>
      </c>
      <c r="D917" s="152" t="s">
        <v>219</v>
      </c>
      <c r="E917" s="152" t="s">
        <v>219</v>
      </c>
      <c r="F917" s="153">
        <f t="shared" si="392"/>
        <v>9</v>
      </c>
      <c r="G917" s="154">
        <v>1</v>
      </c>
      <c r="H917" s="154">
        <f>IFERROR(VLOOKUP(B917,'P2 Origin'!$C$21:$Q$176,15,FALSE),0)</f>
        <v>1</v>
      </c>
      <c r="I917" s="154">
        <f>IFERROR(VLOOKUP(D917,'P4 Destination'!$C$21:$Q$176,15,FALSE),0)</f>
        <v>0</v>
      </c>
      <c r="J917" s="155">
        <v>1</v>
      </c>
      <c r="K917" s="155"/>
      <c r="L917" s="156">
        <v>0</v>
      </c>
      <c r="M917" s="155">
        <v>0</v>
      </c>
      <c r="N917" s="155">
        <v>0</v>
      </c>
      <c r="O917" s="157">
        <f t="shared" si="393"/>
        <v>0</v>
      </c>
      <c r="P917" s="158">
        <f t="shared" si="394"/>
        <v>0</v>
      </c>
      <c r="Q917" s="159">
        <f>IFERROR(VLOOKUP(N917,'P1 Intra-Europees'!$A$15:$H$25,3,0),0)*P917</f>
        <v>0</v>
      </c>
      <c r="R917" s="160">
        <f t="shared" si="395"/>
        <v>0</v>
      </c>
      <c r="S917" s="159">
        <f>IFERROR(VLOOKUP(N917,'P1 Intra-Europees'!$A$15:$H$25,4,0),0)*R917</f>
        <v>0</v>
      </c>
      <c r="T917" s="160">
        <f t="shared" si="396"/>
        <v>0</v>
      </c>
      <c r="U917" s="159">
        <f>IFERROR(VLOOKUP(N917,'P1 Intra-Europees'!$A$15:$H$25,5,0),0)*T917</f>
        <v>0</v>
      </c>
      <c r="V917" s="160">
        <f t="shared" si="397"/>
        <v>0</v>
      </c>
      <c r="W917" s="159">
        <f>IFERROR(VLOOKUP(N917,'P1 Intra-Europees'!$A$15:$H$25,6,0),0)*V917</f>
        <v>0</v>
      </c>
      <c r="X917" s="160">
        <f t="shared" si="398"/>
        <v>0</v>
      </c>
      <c r="Y917" s="159">
        <f>IFERROR(VLOOKUP(N917,'P1 Intra-Europees'!$A$15:$H$25,7,0),0)*X917</f>
        <v>0</v>
      </c>
      <c r="Z917" s="161">
        <f t="shared" si="399"/>
        <v>0</v>
      </c>
      <c r="AA917" s="162">
        <f>IFERROR(VLOOKUP(N917,'P1 Intra-Europees'!$A$15:$H$25,8,0),0)*Z917</f>
        <v>0</v>
      </c>
      <c r="AB917" s="163">
        <f t="shared" si="400"/>
        <v>0</v>
      </c>
      <c r="AC917" s="157" t="str">
        <f>VLOOKUP(B917,'P2 Origin'!$C$21:$O$176,13,0)</f>
        <v>USD</v>
      </c>
      <c r="AD917" s="164">
        <f t="shared" si="401"/>
        <v>0</v>
      </c>
      <c r="AE917" s="165">
        <f>IF(AU917&gt;0.1,VLOOKUP(B917,'P2 Origin'!$C$21:$M$176,3,0)*H917,0)</f>
        <v>0</v>
      </c>
      <c r="AF917" s="166">
        <f t="shared" si="402"/>
        <v>0</v>
      </c>
      <c r="AG917" s="165">
        <f>(VLOOKUP(B917,'P2 Origin'!$C$21:$M$176,4,0))*AF917</f>
        <v>0</v>
      </c>
      <c r="AH917" s="166">
        <f t="shared" si="403"/>
        <v>9</v>
      </c>
      <c r="AI917" s="165">
        <f>(VLOOKUP(B917,'P2 Origin'!$C$21:$M$176,5,0))*AH917</f>
        <v>0</v>
      </c>
      <c r="AJ917" s="166">
        <f t="shared" si="419"/>
        <v>0</v>
      </c>
      <c r="AK917" s="165">
        <f>(VLOOKUP(B917,'P2 Origin'!$C$21:$M$176,6,0))*AJ917</f>
        <v>0</v>
      </c>
      <c r="AL917" s="166">
        <f t="shared" si="404"/>
        <v>0</v>
      </c>
      <c r="AM917" s="165">
        <f>(VLOOKUP($B917,'P2 Origin'!$C$21:$M$176,7,0))*AL917</f>
        <v>0</v>
      </c>
      <c r="AN917" s="166">
        <f t="shared" si="405"/>
        <v>0</v>
      </c>
      <c r="AO917" s="165">
        <f>(VLOOKUP($B917,'P2 Origin'!$C$21:$M$176,8,0))*AN917</f>
        <v>0</v>
      </c>
      <c r="AP917" s="166">
        <f t="shared" si="406"/>
        <v>0</v>
      </c>
      <c r="AQ917" s="165">
        <f>(VLOOKUP($B917,'P2 Origin'!$C$21:$M$176,9,0))*AP917</f>
        <v>0</v>
      </c>
      <c r="AR917" s="155">
        <f t="shared" si="407"/>
        <v>1</v>
      </c>
      <c r="AS917" s="164">
        <f>(VLOOKUP(B917,'P2 Origin'!$C$21:$M$176,10,0))*K917</f>
        <v>0</v>
      </c>
      <c r="AT917" s="164">
        <f>(VLOOKUP(B917,'P2 Origin'!$C$21:$M$176,11,0))*J917</f>
        <v>0</v>
      </c>
      <c r="AU917" s="167">
        <v>9</v>
      </c>
      <c r="AV917" s="168">
        <v>9</v>
      </c>
      <c r="AW917" s="169">
        <v>0</v>
      </c>
      <c r="AX917" s="170">
        <f>IF(AU917&gt;=0.1,'P3 Bureaumarge zee- en luchtvr.'!$D$12,0)</f>
        <v>0</v>
      </c>
      <c r="AY917" s="163">
        <f t="shared" si="408"/>
        <v>0</v>
      </c>
      <c r="AZ917" s="157" t="str">
        <f>VLOOKUP(D917,'P4 Destination'!$C$21:$O$176,13,0)</f>
        <v>EUR</v>
      </c>
      <c r="BA917" s="164">
        <f t="shared" si="409"/>
        <v>0</v>
      </c>
      <c r="BB917" s="171">
        <f>IF(AU917&gt;0.1,(VLOOKUP(D917,'P4 Destination'!$C$21:$M$176,3,0))*I917,0)</f>
        <v>0</v>
      </c>
      <c r="BC917" s="172">
        <f t="shared" si="410"/>
        <v>0</v>
      </c>
      <c r="BD917" s="171">
        <f>(VLOOKUP($D917,'P4 Destination'!$C$21:$M$176,4,0))*BC917</f>
        <v>0</v>
      </c>
      <c r="BE917" s="172">
        <f t="shared" si="411"/>
        <v>9</v>
      </c>
      <c r="BF917" s="171">
        <f>(VLOOKUP($D917,'P4 Destination'!$C$21:$M$176,5,0))*BE917</f>
        <v>0</v>
      </c>
      <c r="BG917" s="172">
        <f t="shared" si="412"/>
        <v>0</v>
      </c>
      <c r="BH917" s="171">
        <f>(VLOOKUP($D917,'P4 Destination'!$C$21:$M$176,6,0))*BG917</f>
        <v>0</v>
      </c>
      <c r="BI917" s="172">
        <f t="shared" si="413"/>
        <v>0</v>
      </c>
      <c r="BJ917" s="171">
        <f>(VLOOKUP($D917,'P4 Destination'!$C$21:$M$176,7,0))*BI917</f>
        <v>0</v>
      </c>
      <c r="BK917" s="172">
        <f t="shared" si="414"/>
        <v>0</v>
      </c>
      <c r="BL917" s="171">
        <f>(VLOOKUP($D917,'P4 Destination'!$C$21:$M$176,8,0))*BK917</f>
        <v>0</v>
      </c>
      <c r="BM917" s="172">
        <f t="shared" si="415"/>
        <v>0</v>
      </c>
      <c r="BN917" s="171">
        <f>(VLOOKUP($D917,'P4 Destination'!$C$21:$M$176,9,0))*BM917</f>
        <v>0</v>
      </c>
      <c r="BO917" s="154">
        <f t="shared" si="416"/>
        <v>1</v>
      </c>
      <c r="BP917" s="171">
        <f>(VLOOKUP(D917,'P4 Destination'!$C$21:$M$176,10,0))*K917</f>
        <v>0</v>
      </c>
      <c r="BQ917" s="171">
        <f>(VLOOKUP(D917,'P4 Destination'!$C$21:$M$176,11,0))*J917</f>
        <v>0</v>
      </c>
      <c r="BR917" s="173">
        <f t="shared" si="417"/>
        <v>0</v>
      </c>
      <c r="BS917" s="173">
        <f>(AV917*2500)*'P6 Verzekering'!$E$11</f>
        <v>0</v>
      </c>
      <c r="BT917" s="173">
        <f>(AW917*2500)*'P6 Verzekering'!$E$12</f>
        <v>0</v>
      </c>
      <c r="BU917" s="173">
        <f>(L917*2500)*'P6 Verzekering'!$E$13</f>
        <v>0</v>
      </c>
      <c r="BV917" s="173">
        <f t="shared" si="418"/>
        <v>0</v>
      </c>
      <c r="BW917"/>
      <c r="BX917"/>
    </row>
    <row r="918" spans="1:76">
      <c r="A918" s="152" t="s">
        <v>2830</v>
      </c>
      <c r="B918" s="152" t="s">
        <v>380</v>
      </c>
      <c r="C918" s="152" t="s">
        <v>379</v>
      </c>
      <c r="D918" s="152" t="s">
        <v>219</v>
      </c>
      <c r="E918" s="152" t="s">
        <v>219</v>
      </c>
      <c r="F918" s="153">
        <f t="shared" si="392"/>
        <v>22</v>
      </c>
      <c r="G918" s="154">
        <v>1</v>
      </c>
      <c r="H918" s="154">
        <f>IFERROR(VLOOKUP(B918,'P2 Origin'!$C$21:$Q$176,15,FALSE),0)</f>
        <v>1</v>
      </c>
      <c r="I918" s="154">
        <f>IFERROR(VLOOKUP(D918,'P4 Destination'!$C$21:$Q$176,15,FALSE),0)</f>
        <v>0</v>
      </c>
      <c r="J918" s="155">
        <v>1</v>
      </c>
      <c r="K918" s="155"/>
      <c r="L918" s="156">
        <v>0</v>
      </c>
      <c r="M918" s="155">
        <v>0</v>
      </c>
      <c r="N918" s="155">
        <v>0</v>
      </c>
      <c r="O918" s="157">
        <f t="shared" si="393"/>
        <v>0</v>
      </c>
      <c r="P918" s="158">
        <f t="shared" si="394"/>
        <v>0</v>
      </c>
      <c r="Q918" s="159">
        <f>IFERROR(VLOOKUP(N918,'P1 Intra-Europees'!$A$15:$H$25,3,0),0)*P918</f>
        <v>0</v>
      </c>
      <c r="R918" s="160">
        <f t="shared" si="395"/>
        <v>0</v>
      </c>
      <c r="S918" s="159">
        <f>IFERROR(VLOOKUP(N918,'P1 Intra-Europees'!$A$15:$H$25,4,0),0)*R918</f>
        <v>0</v>
      </c>
      <c r="T918" s="160">
        <f t="shared" si="396"/>
        <v>0</v>
      </c>
      <c r="U918" s="159">
        <f>IFERROR(VLOOKUP(N918,'P1 Intra-Europees'!$A$15:$H$25,5,0),0)*T918</f>
        <v>0</v>
      </c>
      <c r="V918" s="160">
        <f t="shared" si="397"/>
        <v>0</v>
      </c>
      <c r="W918" s="159">
        <f>IFERROR(VLOOKUP(N918,'P1 Intra-Europees'!$A$15:$H$25,6,0),0)*V918</f>
        <v>0</v>
      </c>
      <c r="X918" s="160">
        <f t="shared" si="398"/>
        <v>0</v>
      </c>
      <c r="Y918" s="159">
        <f>IFERROR(VLOOKUP(N918,'P1 Intra-Europees'!$A$15:$H$25,7,0),0)*X918</f>
        <v>0</v>
      </c>
      <c r="Z918" s="161">
        <f t="shared" si="399"/>
        <v>0</v>
      </c>
      <c r="AA918" s="162">
        <f>IFERROR(VLOOKUP(N918,'P1 Intra-Europees'!$A$15:$H$25,8,0),0)*Z918</f>
        <v>0</v>
      </c>
      <c r="AB918" s="163">
        <f t="shared" si="400"/>
        <v>0</v>
      </c>
      <c r="AC918" s="157" t="str">
        <f>VLOOKUP(B918,'P2 Origin'!$C$21:$O$176,13,0)</f>
        <v>USD</v>
      </c>
      <c r="AD918" s="164">
        <f t="shared" si="401"/>
        <v>0</v>
      </c>
      <c r="AE918" s="165">
        <f>IF(AU918&gt;0.1,VLOOKUP(B918,'P2 Origin'!$C$21:$M$176,3,0)*H918,0)</f>
        <v>0</v>
      </c>
      <c r="AF918" s="166">
        <f t="shared" si="402"/>
        <v>0</v>
      </c>
      <c r="AG918" s="165">
        <f>(VLOOKUP(B918,'P2 Origin'!$C$21:$M$176,4,0))*AF918</f>
        <v>0</v>
      </c>
      <c r="AH918" s="166">
        <f t="shared" si="403"/>
        <v>0</v>
      </c>
      <c r="AI918" s="165">
        <f>(VLOOKUP(B918,'P2 Origin'!$C$21:$M$176,5,0))*AH918</f>
        <v>0</v>
      </c>
      <c r="AJ918" s="166">
        <f t="shared" si="419"/>
        <v>22</v>
      </c>
      <c r="AK918" s="165">
        <f>(VLOOKUP(B918,'P2 Origin'!$C$21:$M$176,6,0))*AJ918</f>
        <v>0</v>
      </c>
      <c r="AL918" s="166">
        <f t="shared" si="404"/>
        <v>0</v>
      </c>
      <c r="AM918" s="165">
        <f>(VLOOKUP($B918,'P2 Origin'!$C$21:$M$176,7,0))*AL918</f>
        <v>0</v>
      </c>
      <c r="AN918" s="166">
        <f t="shared" si="405"/>
        <v>0</v>
      </c>
      <c r="AO918" s="165">
        <f>(VLOOKUP($B918,'P2 Origin'!$C$21:$M$176,8,0))*AN918</f>
        <v>0</v>
      </c>
      <c r="AP918" s="166">
        <f t="shared" si="406"/>
        <v>0</v>
      </c>
      <c r="AQ918" s="165">
        <f>(VLOOKUP($B918,'P2 Origin'!$C$21:$M$176,9,0))*AP918</f>
        <v>0</v>
      </c>
      <c r="AR918" s="155">
        <f t="shared" si="407"/>
        <v>1</v>
      </c>
      <c r="AS918" s="164">
        <f>(VLOOKUP(B918,'P2 Origin'!$C$21:$M$176,10,0))*K918</f>
        <v>0</v>
      </c>
      <c r="AT918" s="164">
        <f>(VLOOKUP(B918,'P2 Origin'!$C$21:$M$176,11,0))*J918</f>
        <v>0</v>
      </c>
      <c r="AU918" s="167">
        <v>22</v>
      </c>
      <c r="AV918" s="168">
        <v>22</v>
      </c>
      <c r="AW918" s="169">
        <v>0</v>
      </c>
      <c r="AX918" s="170">
        <f>IF(AU918&gt;=0.1,'P3 Bureaumarge zee- en luchtvr.'!$D$12,0)</f>
        <v>0</v>
      </c>
      <c r="AY918" s="163">
        <f t="shared" si="408"/>
        <v>0</v>
      </c>
      <c r="AZ918" s="157" t="str">
        <f>VLOOKUP(D918,'P4 Destination'!$C$21:$O$176,13,0)</f>
        <v>EUR</v>
      </c>
      <c r="BA918" s="164">
        <f t="shared" si="409"/>
        <v>0</v>
      </c>
      <c r="BB918" s="171">
        <f>IF(AU918&gt;0.1,(VLOOKUP(D918,'P4 Destination'!$C$21:$M$176,3,0))*I918,0)</f>
        <v>0</v>
      </c>
      <c r="BC918" s="172">
        <f t="shared" si="410"/>
        <v>0</v>
      </c>
      <c r="BD918" s="171">
        <f>(VLOOKUP($D918,'P4 Destination'!$C$21:$M$176,4,0))*BC918</f>
        <v>0</v>
      </c>
      <c r="BE918" s="172">
        <f t="shared" si="411"/>
        <v>0</v>
      </c>
      <c r="BF918" s="171">
        <f>(VLOOKUP($D918,'P4 Destination'!$C$21:$M$176,5,0))*BE918</f>
        <v>0</v>
      </c>
      <c r="BG918" s="172">
        <f t="shared" si="412"/>
        <v>22</v>
      </c>
      <c r="BH918" s="171">
        <f>(VLOOKUP($D918,'P4 Destination'!$C$21:$M$176,6,0))*BG918</f>
        <v>0</v>
      </c>
      <c r="BI918" s="172">
        <f t="shared" si="413"/>
        <v>0</v>
      </c>
      <c r="BJ918" s="171">
        <f>(VLOOKUP($D918,'P4 Destination'!$C$21:$M$176,7,0))*BI918</f>
        <v>0</v>
      </c>
      <c r="BK918" s="172">
        <f t="shared" si="414"/>
        <v>0</v>
      </c>
      <c r="BL918" s="171">
        <f>(VLOOKUP($D918,'P4 Destination'!$C$21:$M$176,8,0))*BK918</f>
        <v>0</v>
      </c>
      <c r="BM918" s="172">
        <f t="shared" si="415"/>
        <v>0</v>
      </c>
      <c r="BN918" s="171">
        <f>(VLOOKUP($D918,'P4 Destination'!$C$21:$M$176,9,0))*BM918</f>
        <v>0</v>
      </c>
      <c r="BO918" s="154">
        <f t="shared" si="416"/>
        <v>1</v>
      </c>
      <c r="BP918" s="171">
        <f>(VLOOKUP(D918,'P4 Destination'!$C$21:$M$176,10,0))*K918</f>
        <v>0</v>
      </c>
      <c r="BQ918" s="171">
        <f>(VLOOKUP(D918,'P4 Destination'!$C$21:$M$176,11,0))*J918</f>
        <v>0</v>
      </c>
      <c r="BR918" s="173">
        <f t="shared" si="417"/>
        <v>0</v>
      </c>
      <c r="BS918" s="173">
        <f>(AV918*2500)*'P6 Verzekering'!$E$11</f>
        <v>0</v>
      </c>
      <c r="BT918" s="173">
        <f>(AW918*2500)*'P6 Verzekering'!$E$12</f>
        <v>0</v>
      </c>
      <c r="BU918" s="173">
        <f>(L918*2500)*'P6 Verzekering'!$E$13</f>
        <v>0</v>
      </c>
      <c r="BV918" s="173">
        <f t="shared" si="418"/>
        <v>0</v>
      </c>
      <c r="BW918"/>
      <c r="BX918"/>
    </row>
    <row r="919" spans="1:76">
      <c r="A919" s="152" t="s">
        <v>2832</v>
      </c>
      <c r="B919" s="152" t="s">
        <v>380</v>
      </c>
      <c r="C919" s="152" t="s">
        <v>379</v>
      </c>
      <c r="D919" s="152" t="s">
        <v>181</v>
      </c>
      <c r="E919" s="152" t="s">
        <v>153</v>
      </c>
      <c r="F919" s="153">
        <f t="shared" si="392"/>
        <v>56</v>
      </c>
      <c r="G919" s="154">
        <v>1</v>
      </c>
      <c r="H919" s="154">
        <f>IFERROR(VLOOKUP(B919,'P2 Origin'!$C$21:$Q$176,15,FALSE),0)</f>
        <v>1</v>
      </c>
      <c r="I919" s="154">
        <f>IFERROR(VLOOKUP(D919,'P4 Destination'!$C$21:$Q$176,15,FALSE),0)</f>
        <v>1</v>
      </c>
      <c r="J919" s="155"/>
      <c r="K919" s="155">
        <v>1</v>
      </c>
      <c r="L919" s="156">
        <v>0</v>
      </c>
      <c r="M919" s="155">
        <v>0</v>
      </c>
      <c r="N919" s="155">
        <v>0</v>
      </c>
      <c r="O919" s="157">
        <f t="shared" si="393"/>
        <v>0</v>
      </c>
      <c r="P919" s="158">
        <f t="shared" si="394"/>
        <v>0</v>
      </c>
      <c r="Q919" s="159">
        <f>IFERROR(VLOOKUP(N919,'P1 Intra-Europees'!$A$15:$H$25,3,0),0)*P919</f>
        <v>0</v>
      </c>
      <c r="R919" s="160">
        <f t="shared" si="395"/>
        <v>0</v>
      </c>
      <c r="S919" s="159">
        <f>IFERROR(VLOOKUP(N919,'P1 Intra-Europees'!$A$15:$H$25,4,0),0)*R919</f>
        <v>0</v>
      </c>
      <c r="T919" s="160">
        <f t="shared" si="396"/>
        <v>0</v>
      </c>
      <c r="U919" s="159">
        <f>IFERROR(VLOOKUP(N919,'P1 Intra-Europees'!$A$15:$H$25,5,0),0)*T919</f>
        <v>0</v>
      </c>
      <c r="V919" s="160">
        <f t="shared" si="397"/>
        <v>0</v>
      </c>
      <c r="W919" s="159">
        <f>IFERROR(VLOOKUP(N919,'P1 Intra-Europees'!$A$15:$H$25,6,0),0)*V919</f>
        <v>0</v>
      </c>
      <c r="X919" s="160">
        <f t="shared" si="398"/>
        <v>0</v>
      </c>
      <c r="Y919" s="159">
        <f>IFERROR(VLOOKUP(N919,'P1 Intra-Europees'!$A$15:$H$25,7,0),0)*X919</f>
        <v>0</v>
      </c>
      <c r="Z919" s="161">
        <f t="shared" si="399"/>
        <v>0</v>
      </c>
      <c r="AA919" s="162">
        <f>IFERROR(VLOOKUP(N919,'P1 Intra-Europees'!$A$15:$H$25,8,0),0)*Z919</f>
        <v>0</v>
      </c>
      <c r="AB919" s="163">
        <f t="shared" si="400"/>
        <v>0</v>
      </c>
      <c r="AC919" s="157" t="str">
        <f>VLOOKUP(B919,'P2 Origin'!$C$21:$O$176,13,0)</f>
        <v>USD</v>
      </c>
      <c r="AD919" s="164">
        <f t="shared" si="401"/>
        <v>0</v>
      </c>
      <c r="AE919" s="165">
        <f>IF(AU919&gt;0.1,VLOOKUP(B919,'P2 Origin'!$C$21:$M$176,3,0)*H919,0)</f>
        <v>0</v>
      </c>
      <c r="AF919" s="166">
        <f t="shared" si="402"/>
        <v>0</v>
      </c>
      <c r="AG919" s="165">
        <f>(VLOOKUP(B919,'P2 Origin'!$C$21:$M$176,4,0))*AF919</f>
        <v>0</v>
      </c>
      <c r="AH919" s="166">
        <f t="shared" si="403"/>
        <v>0</v>
      </c>
      <c r="AI919" s="165">
        <f>(VLOOKUP(B919,'P2 Origin'!$C$21:$M$176,5,0))*AH919</f>
        <v>0</v>
      </c>
      <c r="AJ919" s="166">
        <f t="shared" si="419"/>
        <v>0</v>
      </c>
      <c r="AK919" s="165">
        <f>(VLOOKUP(B919,'P2 Origin'!$C$21:$M$176,6,0))*AJ919</f>
        <v>0</v>
      </c>
      <c r="AL919" s="166">
        <f t="shared" si="404"/>
        <v>0</v>
      </c>
      <c r="AM919" s="165">
        <f>(VLOOKUP($B919,'P2 Origin'!$C$21:$M$176,7,0))*AL919</f>
        <v>0</v>
      </c>
      <c r="AN919" s="166">
        <f t="shared" si="405"/>
        <v>0</v>
      </c>
      <c r="AO919" s="165">
        <f>(VLOOKUP($B919,'P2 Origin'!$C$21:$M$176,8,0))*AN919</f>
        <v>0</v>
      </c>
      <c r="AP919" s="166">
        <f t="shared" si="406"/>
        <v>56</v>
      </c>
      <c r="AQ919" s="165">
        <f>(VLOOKUP($B919,'P2 Origin'!$C$21:$M$176,9,0))*AP919</f>
        <v>0</v>
      </c>
      <c r="AR919" s="155">
        <f t="shared" si="407"/>
        <v>1</v>
      </c>
      <c r="AS919" s="164">
        <f>(VLOOKUP(B919,'P2 Origin'!$C$21:$M$176,10,0))*K919</f>
        <v>0</v>
      </c>
      <c r="AT919" s="164">
        <f>(VLOOKUP(B919,'P2 Origin'!$C$21:$M$176,11,0))*J919</f>
        <v>0</v>
      </c>
      <c r="AU919" s="167">
        <v>56</v>
      </c>
      <c r="AV919" s="168">
        <v>56</v>
      </c>
      <c r="AW919" s="169">
        <v>0</v>
      </c>
      <c r="AX919" s="170">
        <f>IF(AU919&gt;=0.1,'P3 Bureaumarge zee- en luchtvr.'!$D$12,0)</f>
        <v>0</v>
      </c>
      <c r="AY919" s="163">
        <f t="shared" si="408"/>
        <v>0</v>
      </c>
      <c r="AZ919" s="157" t="str">
        <f>VLOOKUP(D919,'P4 Destination'!$C$21:$O$176,13,0)</f>
        <v>EUR</v>
      </c>
      <c r="BA919" s="164">
        <f t="shared" si="409"/>
        <v>0</v>
      </c>
      <c r="BB919" s="171">
        <f>IF(AU919&gt;0.1,(VLOOKUP(D919,'P4 Destination'!$C$21:$M$176,3,0))*I919,0)</f>
        <v>0</v>
      </c>
      <c r="BC919" s="172">
        <f t="shared" si="410"/>
        <v>0</v>
      </c>
      <c r="BD919" s="171">
        <f>(VLOOKUP($D919,'P4 Destination'!$C$21:$M$176,4,0))*BC919</f>
        <v>0</v>
      </c>
      <c r="BE919" s="172">
        <f t="shared" si="411"/>
        <v>0</v>
      </c>
      <c r="BF919" s="171">
        <f>(VLOOKUP($D919,'P4 Destination'!$C$21:$M$176,5,0))*BE919</f>
        <v>0</v>
      </c>
      <c r="BG919" s="172">
        <f t="shared" si="412"/>
        <v>0</v>
      </c>
      <c r="BH919" s="171">
        <f>(VLOOKUP($D919,'P4 Destination'!$C$21:$M$176,6,0))*BG919</f>
        <v>0</v>
      </c>
      <c r="BI919" s="172">
        <f t="shared" si="413"/>
        <v>0</v>
      </c>
      <c r="BJ919" s="171">
        <f>(VLOOKUP($D919,'P4 Destination'!$C$21:$M$176,7,0))*BI919</f>
        <v>0</v>
      </c>
      <c r="BK919" s="172">
        <f t="shared" si="414"/>
        <v>0</v>
      </c>
      <c r="BL919" s="171">
        <f>(VLOOKUP($D919,'P4 Destination'!$C$21:$M$176,8,0))*BK919</f>
        <v>0</v>
      </c>
      <c r="BM919" s="172">
        <f t="shared" si="415"/>
        <v>56</v>
      </c>
      <c r="BN919" s="171">
        <f>(VLOOKUP($D919,'P4 Destination'!$C$21:$M$176,9,0))*BM919</f>
        <v>0</v>
      </c>
      <c r="BO919" s="154">
        <f t="shared" si="416"/>
        <v>1</v>
      </c>
      <c r="BP919" s="171">
        <f>(VLOOKUP(D919,'P4 Destination'!$C$21:$M$176,10,0))*K919</f>
        <v>0</v>
      </c>
      <c r="BQ919" s="171">
        <f>(VLOOKUP(D919,'P4 Destination'!$C$21:$M$176,11,0))*J919</f>
        <v>0</v>
      </c>
      <c r="BR919" s="173">
        <f t="shared" si="417"/>
        <v>0</v>
      </c>
      <c r="BS919" s="173">
        <f>(AV919*2500)*'P6 Verzekering'!$E$11</f>
        <v>0</v>
      </c>
      <c r="BT919" s="173">
        <f>(AW919*2500)*'P6 Verzekering'!$E$12</f>
        <v>0</v>
      </c>
      <c r="BU919" s="173">
        <f>(L919*2500)*'P6 Verzekering'!$E$13</f>
        <v>0</v>
      </c>
      <c r="BV919" s="173">
        <f t="shared" si="418"/>
        <v>0</v>
      </c>
      <c r="BW919"/>
      <c r="BX919"/>
    </row>
    <row r="920" spans="1:76">
      <c r="A920" s="152" t="s">
        <v>2843</v>
      </c>
      <c r="B920" s="152" t="s">
        <v>411</v>
      </c>
      <c r="C920" s="152" t="s">
        <v>410</v>
      </c>
      <c r="D920" s="152" t="s">
        <v>258</v>
      </c>
      <c r="E920" s="152" t="s">
        <v>257</v>
      </c>
      <c r="F920" s="153">
        <f t="shared" si="392"/>
        <v>7</v>
      </c>
      <c r="G920" s="154">
        <v>1</v>
      </c>
      <c r="H920" s="154">
        <f>IFERROR(VLOOKUP(B920,'P2 Origin'!$C$21:$Q$176,15,FALSE),0)</f>
        <v>0</v>
      </c>
      <c r="I920" s="154">
        <f>IFERROR(VLOOKUP(D920,'P4 Destination'!$C$21:$Q$176,15,FALSE),0)</f>
        <v>1</v>
      </c>
      <c r="J920" s="155">
        <v>1</v>
      </c>
      <c r="K920" s="155"/>
      <c r="L920" s="156">
        <v>0</v>
      </c>
      <c r="M920" s="155">
        <v>0</v>
      </c>
      <c r="N920" s="155">
        <v>0</v>
      </c>
      <c r="O920" s="157">
        <f t="shared" si="393"/>
        <v>0</v>
      </c>
      <c r="P920" s="158">
        <f t="shared" si="394"/>
        <v>0</v>
      </c>
      <c r="Q920" s="159">
        <f>IFERROR(VLOOKUP(N920,'P1 Intra-Europees'!$A$15:$H$25,3,0),0)*P920</f>
        <v>0</v>
      </c>
      <c r="R920" s="160">
        <f t="shared" si="395"/>
        <v>0</v>
      </c>
      <c r="S920" s="159">
        <f>IFERROR(VLOOKUP(N920,'P1 Intra-Europees'!$A$15:$H$25,4,0),0)*R920</f>
        <v>0</v>
      </c>
      <c r="T920" s="160">
        <f t="shared" si="396"/>
        <v>0</v>
      </c>
      <c r="U920" s="159">
        <f>IFERROR(VLOOKUP(N920,'P1 Intra-Europees'!$A$15:$H$25,5,0),0)*T920</f>
        <v>0</v>
      </c>
      <c r="V920" s="160">
        <f t="shared" si="397"/>
        <v>0</v>
      </c>
      <c r="W920" s="159">
        <f>IFERROR(VLOOKUP(N920,'P1 Intra-Europees'!$A$15:$H$25,6,0),0)*V920</f>
        <v>0</v>
      </c>
      <c r="X920" s="160">
        <f t="shared" si="398"/>
        <v>0</v>
      </c>
      <c r="Y920" s="159">
        <f>IFERROR(VLOOKUP(N920,'P1 Intra-Europees'!$A$15:$H$25,7,0),0)*X920</f>
        <v>0</v>
      </c>
      <c r="Z920" s="161">
        <f t="shared" si="399"/>
        <v>0</v>
      </c>
      <c r="AA920" s="162">
        <f>IFERROR(VLOOKUP(N920,'P1 Intra-Europees'!$A$15:$H$25,8,0),0)*Z920</f>
        <v>0</v>
      </c>
      <c r="AB920" s="163">
        <f t="shared" si="400"/>
        <v>0</v>
      </c>
      <c r="AC920" s="157" t="str">
        <f>VLOOKUP(B920,'P2 Origin'!$C$21:$O$176,13,0)</f>
        <v>USD</v>
      </c>
      <c r="AD920" s="164">
        <f t="shared" si="401"/>
        <v>0</v>
      </c>
      <c r="AE920" s="165">
        <f>IF(AU920&gt;0.1,VLOOKUP(B920,'P2 Origin'!$C$21:$M$176,3,0)*H920,0)</f>
        <v>0</v>
      </c>
      <c r="AF920" s="166">
        <f t="shared" si="402"/>
        <v>0</v>
      </c>
      <c r="AG920" s="165">
        <f>(VLOOKUP(B920,'P2 Origin'!$C$21:$M$176,4,0))*AF920</f>
        <v>0</v>
      </c>
      <c r="AH920" s="166">
        <f t="shared" si="403"/>
        <v>7</v>
      </c>
      <c r="AI920" s="165">
        <f>(VLOOKUP(B920,'P2 Origin'!$C$21:$M$176,5,0))*AH920</f>
        <v>0</v>
      </c>
      <c r="AJ920" s="166">
        <f t="shared" si="419"/>
        <v>0</v>
      </c>
      <c r="AK920" s="165">
        <f>(VLOOKUP(B920,'P2 Origin'!$C$21:$M$176,6,0))*AJ920</f>
        <v>0</v>
      </c>
      <c r="AL920" s="166">
        <f t="shared" si="404"/>
        <v>0</v>
      </c>
      <c r="AM920" s="165">
        <f>(VLOOKUP($B920,'P2 Origin'!$C$21:$M$176,7,0))*AL920</f>
        <v>0</v>
      </c>
      <c r="AN920" s="166">
        <f t="shared" si="405"/>
        <v>0</v>
      </c>
      <c r="AO920" s="165">
        <f>(VLOOKUP($B920,'P2 Origin'!$C$21:$M$176,8,0))*AN920</f>
        <v>0</v>
      </c>
      <c r="AP920" s="166">
        <f t="shared" si="406"/>
        <v>0</v>
      </c>
      <c r="AQ920" s="165">
        <f>(VLOOKUP($B920,'P2 Origin'!$C$21:$M$176,9,0))*AP920</f>
        <v>0</v>
      </c>
      <c r="AR920" s="155">
        <f t="shared" si="407"/>
        <v>1</v>
      </c>
      <c r="AS920" s="164">
        <f>(VLOOKUP(B920,'P2 Origin'!$C$21:$M$176,10,0))*K920</f>
        <v>0</v>
      </c>
      <c r="AT920" s="164">
        <f>(VLOOKUP(B920,'P2 Origin'!$C$21:$M$176,11,0))*J920</f>
        <v>0</v>
      </c>
      <c r="AU920" s="167">
        <v>7</v>
      </c>
      <c r="AV920" s="168">
        <v>7</v>
      </c>
      <c r="AW920" s="169">
        <v>0</v>
      </c>
      <c r="AX920" s="170">
        <f>IF(AU920&gt;=0.1,'P3 Bureaumarge zee- en luchtvr.'!$D$12,0)</f>
        <v>0</v>
      </c>
      <c r="AY920" s="163">
        <f t="shared" si="408"/>
        <v>0</v>
      </c>
      <c r="AZ920" s="157" t="str">
        <f>VLOOKUP(D920,'P4 Destination'!$C$21:$O$176,13,0)</f>
        <v>EUR</v>
      </c>
      <c r="BA920" s="164">
        <f t="shared" si="409"/>
        <v>0</v>
      </c>
      <c r="BB920" s="171">
        <f>IF(AU920&gt;0.1,(VLOOKUP(D920,'P4 Destination'!$C$21:$M$176,3,0))*I920,0)</f>
        <v>0</v>
      </c>
      <c r="BC920" s="172">
        <f t="shared" si="410"/>
        <v>0</v>
      </c>
      <c r="BD920" s="171">
        <f>(VLOOKUP($D920,'P4 Destination'!$C$21:$M$176,4,0))*BC920</f>
        <v>0</v>
      </c>
      <c r="BE920" s="172">
        <f t="shared" si="411"/>
        <v>7</v>
      </c>
      <c r="BF920" s="171">
        <f>(VLOOKUP($D920,'P4 Destination'!$C$21:$M$176,5,0))*BE920</f>
        <v>0</v>
      </c>
      <c r="BG920" s="172">
        <f t="shared" si="412"/>
        <v>0</v>
      </c>
      <c r="BH920" s="171">
        <f>(VLOOKUP($D920,'P4 Destination'!$C$21:$M$176,6,0))*BG920</f>
        <v>0</v>
      </c>
      <c r="BI920" s="172">
        <f t="shared" si="413"/>
        <v>0</v>
      </c>
      <c r="BJ920" s="171">
        <f>(VLOOKUP($D920,'P4 Destination'!$C$21:$M$176,7,0))*BI920</f>
        <v>0</v>
      </c>
      <c r="BK920" s="172">
        <f t="shared" si="414"/>
        <v>0</v>
      </c>
      <c r="BL920" s="171">
        <f>(VLOOKUP($D920,'P4 Destination'!$C$21:$M$176,8,0))*BK920</f>
        <v>0</v>
      </c>
      <c r="BM920" s="172">
        <f t="shared" si="415"/>
        <v>0</v>
      </c>
      <c r="BN920" s="171">
        <f>(VLOOKUP($D920,'P4 Destination'!$C$21:$M$176,9,0))*BM920</f>
        <v>0</v>
      </c>
      <c r="BO920" s="154">
        <f t="shared" si="416"/>
        <v>1</v>
      </c>
      <c r="BP920" s="171">
        <f>(VLOOKUP(D920,'P4 Destination'!$C$21:$M$176,10,0))*K920</f>
        <v>0</v>
      </c>
      <c r="BQ920" s="171">
        <f>(VLOOKUP(D920,'P4 Destination'!$C$21:$M$176,11,0))*J920</f>
        <v>0</v>
      </c>
      <c r="BR920" s="173">
        <f t="shared" si="417"/>
        <v>0</v>
      </c>
      <c r="BS920" s="173">
        <f>(AV920*2500)*'P6 Verzekering'!$E$11</f>
        <v>0</v>
      </c>
      <c r="BT920" s="173">
        <f>(AW920*2500)*'P6 Verzekering'!$E$12</f>
        <v>0</v>
      </c>
      <c r="BU920" s="173">
        <f>(L920*2500)*'P6 Verzekering'!$E$13</f>
        <v>0</v>
      </c>
      <c r="BV920" s="173">
        <f t="shared" si="418"/>
        <v>0</v>
      </c>
      <c r="BW920"/>
      <c r="BX920"/>
    </row>
    <row r="921" spans="1:76">
      <c r="A921" s="152" t="s">
        <v>2844</v>
      </c>
      <c r="B921" s="152" t="s">
        <v>411</v>
      </c>
      <c r="C921" s="152" t="s">
        <v>410</v>
      </c>
      <c r="D921" s="152" t="s">
        <v>404</v>
      </c>
      <c r="E921" s="152" t="s">
        <v>403</v>
      </c>
      <c r="F921" s="153">
        <f t="shared" si="392"/>
        <v>50</v>
      </c>
      <c r="G921" s="154">
        <v>1</v>
      </c>
      <c r="H921" s="154">
        <f>IFERROR(VLOOKUP(B921,'P2 Origin'!$C$21:$Q$176,15,FALSE),0)</f>
        <v>0</v>
      </c>
      <c r="I921" s="154">
        <f>IFERROR(VLOOKUP(D921,'P4 Destination'!$C$21:$Q$176,15,FALSE),0)</f>
        <v>0</v>
      </c>
      <c r="J921" s="155"/>
      <c r="K921" s="155">
        <v>1</v>
      </c>
      <c r="L921" s="156">
        <v>0</v>
      </c>
      <c r="M921" s="155">
        <v>0</v>
      </c>
      <c r="N921" s="155">
        <v>0</v>
      </c>
      <c r="O921" s="157">
        <f t="shared" si="393"/>
        <v>0</v>
      </c>
      <c r="P921" s="158">
        <f t="shared" si="394"/>
        <v>0</v>
      </c>
      <c r="Q921" s="159">
        <f>IFERROR(VLOOKUP(N921,'P1 Intra-Europees'!$A$15:$H$25,3,0),0)*P921</f>
        <v>0</v>
      </c>
      <c r="R921" s="160">
        <f t="shared" si="395"/>
        <v>0</v>
      </c>
      <c r="S921" s="159">
        <f>IFERROR(VLOOKUP(N921,'P1 Intra-Europees'!$A$15:$H$25,4,0),0)*R921</f>
        <v>0</v>
      </c>
      <c r="T921" s="160">
        <f t="shared" si="396"/>
        <v>0</v>
      </c>
      <c r="U921" s="159">
        <f>IFERROR(VLOOKUP(N921,'P1 Intra-Europees'!$A$15:$H$25,5,0),0)*T921</f>
        <v>0</v>
      </c>
      <c r="V921" s="160">
        <f t="shared" si="397"/>
        <v>0</v>
      </c>
      <c r="W921" s="159">
        <f>IFERROR(VLOOKUP(N921,'P1 Intra-Europees'!$A$15:$H$25,6,0),0)*V921</f>
        <v>0</v>
      </c>
      <c r="X921" s="160">
        <f t="shared" si="398"/>
        <v>0</v>
      </c>
      <c r="Y921" s="159">
        <f>IFERROR(VLOOKUP(N921,'P1 Intra-Europees'!$A$15:$H$25,7,0),0)*X921</f>
        <v>0</v>
      </c>
      <c r="Z921" s="161">
        <f t="shared" si="399"/>
        <v>0</v>
      </c>
      <c r="AA921" s="162">
        <f>IFERROR(VLOOKUP(N921,'P1 Intra-Europees'!$A$15:$H$25,8,0),0)*Z921</f>
        <v>0</v>
      </c>
      <c r="AB921" s="163">
        <f t="shared" si="400"/>
        <v>0</v>
      </c>
      <c r="AC921" s="157" t="str">
        <f>VLOOKUP(B921,'P2 Origin'!$C$21:$O$176,13,0)</f>
        <v>USD</v>
      </c>
      <c r="AD921" s="164">
        <f t="shared" si="401"/>
        <v>0</v>
      </c>
      <c r="AE921" s="165">
        <f>IF(AU921&gt;0.1,VLOOKUP(B921,'P2 Origin'!$C$21:$M$176,3,0)*H921,0)</f>
        <v>0</v>
      </c>
      <c r="AF921" s="166">
        <f t="shared" si="402"/>
        <v>0</v>
      </c>
      <c r="AG921" s="165">
        <f>(VLOOKUP(B921,'P2 Origin'!$C$21:$M$176,4,0))*AF921</f>
        <v>0</v>
      </c>
      <c r="AH921" s="166">
        <f t="shared" si="403"/>
        <v>0</v>
      </c>
      <c r="AI921" s="165">
        <f>(VLOOKUP(B921,'P2 Origin'!$C$21:$M$176,5,0))*AH921</f>
        <v>0</v>
      </c>
      <c r="AJ921" s="166">
        <f t="shared" si="419"/>
        <v>0</v>
      </c>
      <c r="AK921" s="165">
        <f>(VLOOKUP(B921,'P2 Origin'!$C$21:$M$176,6,0))*AJ921</f>
        <v>0</v>
      </c>
      <c r="AL921" s="166">
        <f t="shared" si="404"/>
        <v>0</v>
      </c>
      <c r="AM921" s="165">
        <f>(VLOOKUP($B921,'P2 Origin'!$C$21:$M$176,7,0))*AL921</f>
        <v>0</v>
      </c>
      <c r="AN921" s="166">
        <f t="shared" si="405"/>
        <v>0</v>
      </c>
      <c r="AO921" s="165">
        <f>(VLOOKUP($B921,'P2 Origin'!$C$21:$M$176,8,0))*AN921</f>
        <v>0</v>
      </c>
      <c r="AP921" s="166">
        <f t="shared" si="406"/>
        <v>50</v>
      </c>
      <c r="AQ921" s="165">
        <f>(VLOOKUP($B921,'P2 Origin'!$C$21:$M$176,9,0))*AP921</f>
        <v>0</v>
      </c>
      <c r="AR921" s="155">
        <f t="shared" si="407"/>
        <v>1</v>
      </c>
      <c r="AS921" s="164">
        <f>(VLOOKUP(B921,'P2 Origin'!$C$21:$M$176,10,0))*K921</f>
        <v>0</v>
      </c>
      <c r="AT921" s="164">
        <f>(VLOOKUP(B921,'P2 Origin'!$C$21:$M$176,11,0))*J921</f>
        <v>0</v>
      </c>
      <c r="AU921" s="167">
        <v>50</v>
      </c>
      <c r="AV921" s="168">
        <v>50</v>
      </c>
      <c r="AW921" s="169">
        <v>0</v>
      </c>
      <c r="AX921" s="170">
        <f>IF(AU921&gt;=0.1,'P3 Bureaumarge zee- en luchtvr.'!$D$12,0)</f>
        <v>0</v>
      </c>
      <c r="AY921" s="163">
        <f t="shared" si="408"/>
        <v>0</v>
      </c>
      <c r="AZ921" s="157" t="str">
        <f>VLOOKUP(D921,'P4 Destination'!$C$21:$O$176,13,0)</f>
        <v>USD</v>
      </c>
      <c r="BA921" s="164">
        <f t="shared" si="409"/>
        <v>0</v>
      </c>
      <c r="BB921" s="171">
        <f>IF(AU921&gt;0.1,(VLOOKUP(D921,'P4 Destination'!$C$21:$M$176,3,0))*I921,0)</f>
        <v>0</v>
      </c>
      <c r="BC921" s="172">
        <f t="shared" si="410"/>
        <v>0</v>
      </c>
      <c r="BD921" s="171">
        <f>(VLOOKUP($D921,'P4 Destination'!$C$21:$M$176,4,0))*BC921</f>
        <v>0</v>
      </c>
      <c r="BE921" s="172">
        <f t="shared" si="411"/>
        <v>0</v>
      </c>
      <c r="BF921" s="171">
        <f>(VLOOKUP($D921,'P4 Destination'!$C$21:$M$176,5,0))*BE921</f>
        <v>0</v>
      </c>
      <c r="BG921" s="172">
        <f t="shared" si="412"/>
        <v>0</v>
      </c>
      <c r="BH921" s="171">
        <f>(VLOOKUP($D921,'P4 Destination'!$C$21:$M$176,6,0))*BG921</f>
        <v>0</v>
      </c>
      <c r="BI921" s="172">
        <f t="shared" si="413"/>
        <v>0</v>
      </c>
      <c r="BJ921" s="171">
        <f>(VLOOKUP($D921,'P4 Destination'!$C$21:$M$176,7,0))*BI921</f>
        <v>0</v>
      </c>
      <c r="BK921" s="172">
        <f t="shared" si="414"/>
        <v>0</v>
      </c>
      <c r="BL921" s="171">
        <f>(VLOOKUP($D921,'P4 Destination'!$C$21:$M$176,8,0))*BK921</f>
        <v>0</v>
      </c>
      <c r="BM921" s="172">
        <f t="shared" si="415"/>
        <v>50</v>
      </c>
      <c r="BN921" s="171">
        <f>(VLOOKUP($D921,'P4 Destination'!$C$21:$M$176,9,0))*BM921</f>
        <v>0</v>
      </c>
      <c r="BO921" s="154">
        <f t="shared" si="416"/>
        <v>1</v>
      </c>
      <c r="BP921" s="171">
        <f>(VLOOKUP(D921,'P4 Destination'!$C$21:$M$176,10,0))*K921</f>
        <v>0</v>
      </c>
      <c r="BQ921" s="171">
        <f>(VLOOKUP(D921,'P4 Destination'!$C$21:$M$176,11,0))*J921</f>
        <v>0</v>
      </c>
      <c r="BR921" s="173">
        <f t="shared" si="417"/>
        <v>0</v>
      </c>
      <c r="BS921" s="173">
        <f>(AV921*2500)*'P6 Verzekering'!$E$11</f>
        <v>0</v>
      </c>
      <c r="BT921" s="173">
        <f>(AW921*2500)*'P6 Verzekering'!$E$12</f>
        <v>0</v>
      </c>
      <c r="BU921" s="173">
        <f>(L921*2500)*'P6 Verzekering'!$E$13</f>
        <v>0</v>
      </c>
      <c r="BV921" s="173">
        <f t="shared" si="418"/>
        <v>0</v>
      </c>
      <c r="BW921"/>
      <c r="BX921"/>
    </row>
    <row r="922" spans="1:76">
      <c r="A922" s="152" t="s">
        <v>2852</v>
      </c>
      <c r="B922" s="152" t="s">
        <v>198</v>
      </c>
      <c r="C922" s="152" t="s">
        <v>195</v>
      </c>
      <c r="D922" s="152" t="s">
        <v>325</v>
      </c>
      <c r="E922" s="152" t="s">
        <v>324</v>
      </c>
      <c r="F922" s="153">
        <f t="shared" si="392"/>
        <v>50</v>
      </c>
      <c r="G922" s="154">
        <v>1</v>
      </c>
      <c r="H922" s="154">
        <f>IFERROR(VLOOKUP(B922,'P2 Origin'!$C$21:$Q$176,15,FALSE),0)</f>
        <v>1</v>
      </c>
      <c r="I922" s="154">
        <f>IFERROR(VLOOKUP(D922,'P4 Destination'!$C$21:$Q$176,15,FALSE),0)</f>
        <v>1</v>
      </c>
      <c r="J922" s="155"/>
      <c r="K922" s="155">
        <v>1</v>
      </c>
      <c r="L922" s="156">
        <v>0</v>
      </c>
      <c r="M922" s="155">
        <v>0</v>
      </c>
      <c r="N922" s="155">
        <v>0</v>
      </c>
      <c r="O922" s="157">
        <f t="shared" si="393"/>
        <v>0</v>
      </c>
      <c r="P922" s="158">
        <f t="shared" si="394"/>
        <v>0</v>
      </c>
      <c r="Q922" s="159">
        <f>IFERROR(VLOOKUP(N922,'P1 Intra-Europees'!$A$15:$H$25,3,0),0)*P922</f>
        <v>0</v>
      </c>
      <c r="R922" s="160">
        <f t="shared" si="395"/>
        <v>0</v>
      </c>
      <c r="S922" s="159">
        <f>IFERROR(VLOOKUP(N922,'P1 Intra-Europees'!$A$15:$H$25,4,0),0)*R922</f>
        <v>0</v>
      </c>
      <c r="T922" s="160">
        <f t="shared" si="396"/>
        <v>0</v>
      </c>
      <c r="U922" s="159">
        <f>IFERROR(VLOOKUP(N922,'P1 Intra-Europees'!$A$15:$H$25,5,0),0)*T922</f>
        <v>0</v>
      </c>
      <c r="V922" s="160">
        <f t="shared" si="397"/>
        <v>0</v>
      </c>
      <c r="W922" s="159">
        <f>IFERROR(VLOOKUP(N922,'P1 Intra-Europees'!$A$15:$H$25,6,0),0)*V922</f>
        <v>0</v>
      </c>
      <c r="X922" s="160">
        <f t="shared" si="398"/>
        <v>0</v>
      </c>
      <c r="Y922" s="159">
        <f>IFERROR(VLOOKUP(N922,'P1 Intra-Europees'!$A$15:$H$25,7,0),0)*X922</f>
        <v>0</v>
      </c>
      <c r="Z922" s="161">
        <f t="shared" si="399"/>
        <v>0</v>
      </c>
      <c r="AA922" s="162">
        <f>IFERROR(VLOOKUP(N922,'P1 Intra-Europees'!$A$15:$H$25,8,0),0)*Z922</f>
        <v>0</v>
      </c>
      <c r="AB922" s="163">
        <f t="shared" si="400"/>
        <v>0</v>
      </c>
      <c r="AC922" s="157" t="str">
        <f>VLOOKUP(B922,'P2 Origin'!$C$21:$O$176,13,0)</f>
        <v>EUR</v>
      </c>
      <c r="AD922" s="164">
        <f t="shared" si="401"/>
        <v>0</v>
      </c>
      <c r="AE922" s="165">
        <f>IF(AU922&gt;0.1,VLOOKUP(B922,'P2 Origin'!$C$21:$M$176,3,0)*H922,0)</f>
        <v>0</v>
      </c>
      <c r="AF922" s="166">
        <f t="shared" si="402"/>
        <v>0</v>
      </c>
      <c r="AG922" s="165">
        <f>(VLOOKUP(B922,'P2 Origin'!$C$21:$M$176,4,0))*AF922</f>
        <v>0</v>
      </c>
      <c r="AH922" s="166">
        <f t="shared" si="403"/>
        <v>0</v>
      </c>
      <c r="AI922" s="165">
        <f>(VLOOKUP(B922,'P2 Origin'!$C$21:$M$176,5,0))*AH922</f>
        <v>0</v>
      </c>
      <c r="AJ922" s="166">
        <f t="shared" si="419"/>
        <v>0</v>
      </c>
      <c r="AK922" s="165">
        <f>(VLOOKUP(B922,'P2 Origin'!$C$21:$M$176,6,0))*AJ922</f>
        <v>0</v>
      </c>
      <c r="AL922" s="166">
        <f t="shared" si="404"/>
        <v>0</v>
      </c>
      <c r="AM922" s="165">
        <f>(VLOOKUP($B922,'P2 Origin'!$C$21:$M$176,7,0))*AL922</f>
        <v>0</v>
      </c>
      <c r="AN922" s="166">
        <f t="shared" si="405"/>
        <v>0</v>
      </c>
      <c r="AO922" s="165">
        <f>(VLOOKUP($B922,'P2 Origin'!$C$21:$M$176,8,0))*AN922</f>
        <v>0</v>
      </c>
      <c r="AP922" s="166">
        <f t="shared" si="406"/>
        <v>50</v>
      </c>
      <c r="AQ922" s="165">
        <f>(VLOOKUP($B922,'P2 Origin'!$C$21:$M$176,9,0))*AP922</f>
        <v>0</v>
      </c>
      <c r="AR922" s="155">
        <f t="shared" si="407"/>
        <v>1</v>
      </c>
      <c r="AS922" s="164">
        <f>(VLOOKUP(B922,'P2 Origin'!$C$21:$M$176,10,0))*K922</f>
        <v>0</v>
      </c>
      <c r="AT922" s="164">
        <f>(VLOOKUP(B922,'P2 Origin'!$C$21:$M$176,11,0))*J922</f>
        <v>0</v>
      </c>
      <c r="AU922" s="167">
        <v>50</v>
      </c>
      <c r="AV922" s="168">
        <v>50</v>
      </c>
      <c r="AW922" s="169">
        <v>0</v>
      </c>
      <c r="AX922" s="170">
        <f>IF(AU922&gt;=0.1,'P3 Bureaumarge zee- en luchtvr.'!$D$12,0)</f>
        <v>0</v>
      </c>
      <c r="AY922" s="163">
        <f t="shared" si="408"/>
        <v>0</v>
      </c>
      <c r="AZ922" s="157" t="str">
        <f>VLOOKUP(D922,'P4 Destination'!$C$21:$O$176,13,0)</f>
        <v>USD</v>
      </c>
      <c r="BA922" s="164">
        <f t="shared" si="409"/>
        <v>0</v>
      </c>
      <c r="BB922" s="171">
        <f>IF(AU922&gt;0.1,(VLOOKUP(D922,'P4 Destination'!$C$21:$M$176,3,0))*I922,0)</f>
        <v>0</v>
      </c>
      <c r="BC922" s="172">
        <f t="shared" si="410"/>
        <v>0</v>
      </c>
      <c r="BD922" s="171">
        <f>(VLOOKUP($D922,'P4 Destination'!$C$21:$M$176,4,0))*BC922</f>
        <v>0</v>
      </c>
      <c r="BE922" s="172">
        <f t="shared" si="411"/>
        <v>0</v>
      </c>
      <c r="BF922" s="171">
        <f>(VLOOKUP($D922,'P4 Destination'!$C$21:$M$176,5,0))*BE922</f>
        <v>0</v>
      </c>
      <c r="BG922" s="172">
        <f t="shared" si="412"/>
        <v>0</v>
      </c>
      <c r="BH922" s="171">
        <f>(VLOOKUP($D922,'P4 Destination'!$C$21:$M$176,6,0))*BG922</f>
        <v>0</v>
      </c>
      <c r="BI922" s="172">
        <f t="shared" si="413"/>
        <v>0</v>
      </c>
      <c r="BJ922" s="171">
        <f>(VLOOKUP($D922,'P4 Destination'!$C$21:$M$176,7,0))*BI922</f>
        <v>0</v>
      </c>
      <c r="BK922" s="172">
        <f t="shared" si="414"/>
        <v>0</v>
      </c>
      <c r="BL922" s="171">
        <f>(VLOOKUP($D922,'P4 Destination'!$C$21:$M$176,8,0))*BK922</f>
        <v>0</v>
      </c>
      <c r="BM922" s="172">
        <f t="shared" si="415"/>
        <v>50</v>
      </c>
      <c r="BN922" s="171">
        <f>(VLOOKUP($D922,'P4 Destination'!$C$21:$M$176,9,0))*BM922</f>
        <v>0</v>
      </c>
      <c r="BO922" s="154">
        <f t="shared" si="416"/>
        <v>1</v>
      </c>
      <c r="BP922" s="171">
        <f>(VLOOKUP(D922,'P4 Destination'!$C$21:$M$176,10,0))*K922</f>
        <v>0</v>
      </c>
      <c r="BQ922" s="171">
        <f>(VLOOKUP(D922,'P4 Destination'!$C$21:$M$176,11,0))*J922</f>
        <v>0</v>
      </c>
      <c r="BR922" s="173">
        <f t="shared" si="417"/>
        <v>0</v>
      </c>
      <c r="BS922" s="173">
        <f>(AV922*2500)*'P6 Verzekering'!$E$11</f>
        <v>0</v>
      </c>
      <c r="BT922" s="173">
        <f>(AW922*2500)*'P6 Verzekering'!$E$12</f>
        <v>0</v>
      </c>
      <c r="BU922" s="173">
        <f>(L922*2500)*'P6 Verzekering'!$E$13</f>
        <v>0</v>
      </c>
      <c r="BV922" s="173">
        <f t="shared" si="418"/>
        <v>0</v>
      </c>
      <c r="BW922"/>
      <c r="BX922"/>
    </row>
    <row r="923" spans="1:76">
      <c r="A923" s="152" t="s">
        <v>2865</v>
      </c>
      <c r="B923" s="152" t="s">
        <v>461</v>
      </c>
      <c r="C923" s="152" t="s">
        <v>453</v>
      </c>
      <c r="D923" s="152" t="s">
        <v>219</v>
      </c>
      <c r="E923" s="152" t="s">
        <v>219</v>
      </c>
      <c r="F923" s="153">
        <f t="shared" si="392"/>
        <v>37</v>
      </c>
      <c r="G923" s="154">
        <v>1</v>
      </c>
      <c r="H923" s="154">
        <f>IFERROR(VLOOKUP(B923,'P2 Origin'!$C$21:$Q$176,15,FALSE),0)</f>
        <v>0</v>
      </c>
      <c r="I923" s="154">
        <f>IFERROR(VLOOKUP(D923,'P4 Destination'!$C$21:$Q$176,15,FALSE),0)</f>
        <v>0</v>
      </c>
      <c r="J923" s="155"/>
      <c r="K923" s="155">
        <v>1</v>
      </c>
      <c r="L923" s="156">
        <v>0</v>
      </c>
      <c r="M923" s="155">
        <v>0</v>
      </c>
      <c r="N923" s="155">
        <v>0</v>
      </c>
      <c r="O923" s="157">
        <f t="shared" si="393"/>
        <v>0</v>
      </c>
      <c r="P923" s="158">
        <f t="shared" si="394"/>
        <v>0</v>
      </c>
      <c r="Q923" s="159">
        <f>IFERROR(VLOOKUP(N923,'P1 Intra-Europees'!$A$15:$H$25,3,0),0)*P923</f>
        <v>0</v>
      </c>
      <c r="R923" s="160">
        <f t="shared" si="395"/>
        <v>0</v>
      </c>
      <c r="S923" s="159">
        <f>IFERROR(VLOOKUP(N923,'P1 Intra-Europees'!$A$15:$H$25,4,0),0)*R923</f>
        <v>0</v>
      </c>
      <c r="T923" s="160">
        <f t="shared" si="396"/>
        <v>0</v>
      </c>
      <c r="U923" s="159">
        <f>IFERROR(VLOOKUP(N923,'P1 Intra-Europees'!$A$15:$H$25,5,0),0)*T923</f>
        <v>0</v>
      </c>
      <c r="V923" s="160">
        <f t="shared" si="397"/>
        <v>0</v>
      </c>
      <c r="W923" s="159">
        <f>IFERROR(VLOOKUP(N923,'P1 Intra-Europees'!$A$15:$H$25,6,0),0)*V923</f>
        <v>0</v>
      </c>
      <c r="X923" s="160">
        <f t="shared" si="398"/>
        <v>0</v>
      </c>
      <c r="Y923" s="159">
        <f>IFERROR(VLOOKUP(N923,'P1 Intra-Europees'!$A$15:$H$25,7,0),0)*X923</f>
        <v>0</v>
      </c>
      <c r="Z923" s="161">
        <f t="shared" si="399"/>
        <v>0</v>
      </c>
      <c r="AA923" s="162">
        <f>IFERROR(VLOOKUP(N923,'P1 Intra-Europees'!$A$15:$H$25,8,0),0)*Z923</f>
        <v>0</v>
      </c>
      <c r="AB923" s="163">
        <f t="shared" si="400"/>
        <v>0</v>
      </c>
      <c r="AC923" s="157" t="str">
        <f>VLOOKUP(B923,'P2 Origin'!$C$21:$O$176,13,0)</f>
        <v>USD</v>
      </c>
      <c r="AD923" s="164">
        <f t="shared" si="401"/>
        <v>0</v>
      </c>
      <c r="AE923" s="165">
        <f>IF(AU923&gt;0.1,VLOOKUP(B923,'P2 Origin'!$C$21:$M$176,3,0)*H923,0)</f>
        <v>0</v>
      </c>
      <c r="AF923" s="166">
        <f t="shared" si="402"/>
        <v>0</v>
      </c>
      <c r="AG923" s="165">
        <f>(VLOOKUP(B923,'P2 Origin'!$C$21:$M$176,4,0))*AF923</f>
        <v>0</v>
      </c>
      <c r="AH923" s="166">
        <f t="shared" si="403"/>
        <v>0</v>
      </c>
      <c r="AI923" s="165">
        <f>(VLOOKUP(B923,'P2 Origin'!$C$21:$M$176,5,0))*AH923</f>
        <v>0</v>
      </c>
      <c r="AJ923" s="166">
        <f t="shared" si="419"/>
        <v>0</v>
      </c>
      <c r="AK923" s="165">
        <f>(VLOOKUP(B923,'P2 Origin'!$C$21:$M$176,6,0))*AJ923</f>
        <v>0</v>
      </c>
      <c r="AL923" s="166">
        <f t="shared" si="404"/>
        <v>0</v>
      </c>
      <c r="AM923" s="165">
        <f>(VLOOKUP($B923,'P2 Origin'!$C$21:$M$176,7,0))*AL923</f>
        <v>0</v>
      </c>
      <c r="AN923" s="166">
        <f t="shared" si="405"/>
        <v>37</v>
      </c>
      <c r="AO923" s="165">
        <f>(VLOOKUP($B923,'P2 Origin'!$C$21:$M$176,8,0))*AN923</f>
        <v>0</v>
      </c>
      <c r="AP923" s="166">
        <f t="shared" si="406"/>
        <v>0</v>
      </c>
      <c r="AQ923" s="165">
        <f>(VLOOKUP($B923,'P2 Origin'!$C$21:$M$176,9,0))*AP923</f>
        <v>0</v>
      </c>
      <c r="AR923" s="155">
        <f t="shared" si="407"/>
        <v>1</v>
      </c>
      <c r="AS923" s="164">
        <f>(VLOOKUP(B923,'P2 Origin'!$C$21:$M$176,10,0))*K923</f>
        <v>0</v>
      </c>
      <c r="AT923" s="164">
        <f>(VLOOKUP(B923,'P2 Origin'!$C$21:$M$176,11,0))*J923</f>
        <v>0</v>
      </c>
      <c r="AU923" s="167">
        <v>37</v>
      </c>
      <c r="AV923" s="168">
        <v>37</v>
      </c>
      <c r="AW923" s="169">
        <v>0</v>
      </c>
      <c r="AX923" s="170">
        <f>IF(AU923&gt;=0.1,'P3 Bureaumarge zee- en luchtvr.'!$D$12,0)</f>
        <v>0</v>
      </c>
      <c r="AY923" s="163">
        <f t="shared" si="408"/>
        <v>0</v>
      </c>
      <c r="AZ923" s="157" t="str">
        <f>VLOOKUP(D923,'P4 Destination'!$C$21:$O$176,13,0)</f>
        <v>EUR</v>
      </c>
      <c r="BA923" s="164">
        <f t="shared" si="409"/>
        <v>0</v>
      </c>
      <c r="BB923" s="171">
        <f>IF(AU923&gt;0.1,(VLOOKUP(D923,'P4 Destination'!$C$21:$M$176,3,0))*I923,0)</f>
        <v>0</v>
      </c>
      <c r="BC923" s="172">
        <f t="shared" si="410"/>
        <v>0</v>
      </c>
      <c r="BD923" s="171">
        <f>(VLOOKUP($D923,'P4 Destination'!$C$21:$M$176,4,0))*BC923</f>
        <v>0</v>
      </c>
      <c r="BE923" s="172">
        <f t="shared" si="411"/>
        <v>0</v>
      </c>
      <c r="BF923" s="171">
        <f>(VLOOKUP($D923,'P4 Destination'!$C$21:$M$176,5,0))*BE923</f>
        <v>0</v>
      </c>
      <c r="BG923" s="172">
        <f t="shared" si="412"/>
        <v>0</v>
      </c>
      <c r="BH923" s="171">
        <f>(VLOOKUP($D923,'P4 Destination'!$C$21:$M$176,6,0))*BG923</f>
        <v>0</v>
      </c>
      <c r="BI923" s="172">
        <f t="shared" si="413"/>
        <v>0</v>
      </c>
      <c r="BJ923" s="171">
        <f>(VLOOKUP($D923,'P4 Destination'!$C$21:$M$176,7,0))*BI923</f>
        <v>0</v>
      </c>
      <c r="BK923" s="172">
        <f t="shared" si="414"/>
        <v>37</v>
      </c>
      <c r="BL923" s="171">
        <f>(VLOOKUP($D923,'P4 Destination'!$C$21:$M$176,8,0))*BK923</f>
        <v>0</v>
      </c>
      <c r="BM923" s="172">
        <f t="shared" si="415"/>
        <v>0</v>
      </c>
      <c r="BN923" s="171">
        <f>(VLOOKUP($D923,'P4 Destination'!$C$21:$M$176,9,0))*BM923</f>
        <v>0</v>
      </c>
      <c r="BO923" s="154">
        <f t="shared" si="416"/>
        <v>1</v>
      </c>
      <c r="BP923" s="171">
        <f>(VLOOKUP(D923,'P4 Destination'!$C$21:$M$176,10,0))*K923</f>
        <v>0</v>
      </c>
      <c r="BQ923" s="171">
        <f>(VLOOKUP(D923,'P4 Destination'!$C$21:$M$176,11,0))*J923</f>
        <v>0</v>
      </c>
      <c r="BR923" s="173">
        <f t="shared" si="417"/>
        <v>0</v>
      </c>
      <c r="BS923" s="173">
        <f>(AV923*2500)*'P6 Verzekering'!$E$11</f>
        <v>0</v>
      </c>
      <c r="BT923" s="173">
        <f>(AW923*2500)*'P6 Verzekering'!$E$12</f>
        <v>0</v>
      </c>
      <c r="BU923" s="173">
        <f>(L923*2500)*'P6 Verzekering'!$E$13</f>
        <v>0</v>
      </c>
      <c r="BV923" s="173">
        <f t="shared" si="418"/>
        <v>0</v>
      </c>
      <c r="BW923"/>
      <c r="BX923"/>
    </row>
    <row r="924" spans="1:76">
      <c r="A924" s="152" t="s">
        <v>2866</v>
      </c>
      <c r="B924" s="152" t="s">
        <v>461</v>
      </c>
      <c r="C924" s="152" t="s">
        <v>453</v>
      </c>
      <c r="D924" s="152" t="s">
        <v>219</v>
      </c>
      <c r="E924" s="152" t="s">
        <v>219</v>
      </c>
      <c r="F924" s="153">
        <f t="shared" si="392"/>
        <v>32</v>
      </c>
      <c r="G924" s="154">
        <v>1</v>
      </c>
      <c r="H924" s="154">
        <f>IFERROR(VLOOKUP(B924,'P2 Origin'!$C$21:$Q$176,15,FALSE),0)</f>
        <v>0</v>
      </c>
      <c r="I924" s="154">
        <f>IFERROR(VLOOKUP(D924,'P4 Destination'!$C$21:$Q$176,15,FALSE),0)</f>
        <v>0</v>
      </c>
      <c r="J924" s="155">
        <v>1</v>
      </c>
      <c r="K924" s="155"/>
      <c r="L924" s="156">
        <v>0</v>
      </c>
      <c r="M924" s="155">
        <v>0</v>
      </c>
      <c r="N924" s="155">
        <v>0</v>
      </c>
      <c r="O924" s="157">
        <f t="shared" si="393"/>
        <v>0</v>
      </c>
      <c r="P924" s="158">
        <f t="shared" si="394"/>
        <v>0</v>
      </c>
      <c r="Q924" s="159">
        <f>IFERROR(VLOOKUP(N924,'P1 Intra-Europees'!$A$15:$H$25,3,0),0)*P924</f>
        <v>0</v>
      </c>
      <c r="R924" s="160">
        <f t="shared" si="395"/>
        <v>0</v>
      </c>
      <c r="S924" s="159">
        <f>IFERROR(VLOOKUP(N924,'P1 Intra-Europees'!$A$15:$H$25,4,0),0)*R924</f>
        <v>0</v>
      </c>
      <c r="T924" s="160">
        <f t="shared" si="396"/>
        <v>0</v>
      </c>
      <c r="U924" s="159">
        <f>IFERROR(VLOOKUP(N924,'P1 Intra-Europees'!$A$15:$H$25,5,0),0)*T924</f>
        <v>0</v>
      </c>
      <c r="V924" s="160">
        <f t="shared" si="397"/>
        <v>0</v>
      </c>
      <c r="W924" s="159">
        <f>IFERROR(VLOOKUP(N924,'P1 Intra-Europees'!$A$15:$H$25,6,0),0)*V924</f>
        <v>0</v>
      </c>
      <c r="X924" s="160">
        <f t="shared" si="398"/>
        <v>0</v>
      </c>
      <c r="Y924" s="159">
        <f>IFERROR(VLOOKUP(N924,'P1 Intra-Europees'!$A$15:$H$25,7,0),0)*X924</f>
        <v>0</v>
      </c>
      <c r="Z924" s="161">
        <f t="shared" si="399"/>
        <v>0</v>
      </c>
      <c r="AA924" s="162">
        <f>IFERROR(VLOOKUP(N924,'P1 Intra-Europees'!$A$15:$H$25,8,0),0)*Z924</f>
        <v>0</v>
      </c>
      <c r="AB924" s="163">
        <f t="shared" si="400"/>
        <v>0</v>
      </c>
      <c r="AC924" s="157" t="str">
        <f>VLOOKUP(B924,'P2 Origin'!$C$21:$O$176,13,0)</f>
        <v>USD</v>
      </c>
      <c r="AD924" s="164">
        <f t="shared" si="401"/>
        <v>0</v>
      </c>
      <c r="AE924" s="165">
        <f>IF(AU924&gt;0.1,VLOOKUP(B924,'P2 Origin'!$C$21:$M$176,3,0)*H924,0)</f>
        <v>0</v>
      </c>
      <c r="AF924" s="166">
        <f t="shared" si="402"/>
        <v>0</v>
      </c>
      <c r="AG924" s="165">
        <f>(VLOOKUP(B924,'P2 Origin'!$C$21:$M$176,4,0))*AF924</f>
        <v>0</v>
      </c>
      <c r="AH924" s="166">
        <f t="shared" si="403"/>
        <v>0</v>
      </c>
      <c r="AI924" s="165">
        <f>(VLOOKUP(B924,'P2 Origin'!$C$21:$M$176,5,0))*AH924</f>
        <v>0</v>
      </c>
      <c r="AJ924" s="166">
        <f t="shared" si="419"/>
        <v>0</v>
      </c>
      <c r="AK924" s="165">
        <f>(VLOOKUP(B924,'P2 Origin'!$C$21:$M$176,6,0))*AJ924</f>
        <v>0</v>
      </c>
      <c r="AL924" s="166">
        <f t="shared" si="404"/>
        <v>32</v>
      </c>
      <c r="AM924" s="165">
        <f>(VLOOKUP($B924,'P2 Origin'!$C$21:$M$176,7,0))*AL924</f>
        <v>0</v>
      </c>
      <c r="AN924" s="166">
        <f t="shared" si="405"/>
        <v>0</v>
      </c>
      <c r="AO924" s="165">
        <f>(VLOOKUP($B924,'P2 Origin'!$C$21:$M$176,8,0))*AN924</f>
        <v>0</v>
      </c>
      <c r="AP924" s="166">
        <f t="shared" si="406"/>
        <v>0</v>
      </c>
      <c r="AQ924" s="165">
        <f>(VLOOKUP($B924,'P2 Origin'!$C$21:$M$176,9,0))*AP924</f>
        <v>0</v>
      </c>
      <c r="AR924" s="155">
        <f t="shared" si="407"/>
        <v>1</v>
      </c>
      <c r="AS924" s="164">
        <f>(VLOOKUP(B924,'P2 Origin'!$C$21:$M$176,10,0))*K924</f>
        <v>0</v>
      </c>
      <c r="AT924" s="164">
        <f>(VLOOKUP(B924,'P2 Origin'!$C$21:$M$176,11,0))*J924</f>
        <v>0</v>
      </c>
      <c r="AU924" s="167">
        <v>32</v>
      </c>
      <c r="AV924" s="168">
        <v>32</v>
      </c>
      <c r="AW924" s="169">
        <v>0</v>
      </c>
      <c r="AX924" s="170">
        <f>IF(AU924&gt;=0.1,'P3 Bureaumarge zee- en luchtvr.'!$D$12,0)</f>
        <v>0</v>
      </c>
      <c r="AY924" s="163">
        <f t="shared" si="408"/>
        <v>0</v>
      </c>
      <c r="AZ924" s="157" t="str">
        <f>VLOOKUP(D924,'P4 Destination'!$C$21:$O$176,13,0)</f>
        <v>EUR</v>
      </c>
      <c r="BA924" s="164">
        <f t="shared" si="409"/>
        <v>0</v>
      </c>
      <c r="BB924" s="171">
        <f>IF(AU924&gt;0.1,(VLOOKUP(D924,'P4 Destination'!$C$21:$M$176,3,0))*I924,0)</f>
        <v>0</v>
      </c>
      <c r="BC924" s="172">
        <f t="shared" si="410"/>
        <v>0</v>
      </c>
      <c r="BD924" s="171">
        <f>(VLOOKUP($D924,'P4 Destination'!$C$21:$M$176,4,0))*BC924</f>
        <v>0</v>
      </c>
      <c r="BE924" s="172">
        <f t="shared" si="411"/>
        <v>0</v>
      </c>
      <c r="BF924" s="171">
        <f>(VLOOKUP($D924,'P4 Destination'!$C$21:$M$176,5,0))*BE924</f>
        <v>0</v>
      </c>
      <c r="BG924" s="172">
        <f t="shared" si="412"/>
        <v>0</v>
      </c>
      <c r="BH924" s="171">
        <f>(VLOOKUP($D924,'P4 Destination'!$C$21:$M$176,6,0))*BG924</f>
        <v>0</v>
      </c>
      <c r="BI924" s="172">
        <f t="shared" si="413"/>
        <v>32</v>
      </c>
      <c r="BJ924" s="171">
        <f>(VLOOKUP($D924,'P4 Destination'!$C$21:$M$176,7,0))*BI924</f>
        <v>0</v>
      </c>
      <c r="BK924" s="172">
        <f t="shared" si="414"/>
        <v>0</v>
      </c>
      <c r="BL924" s="171">
        <f>(VLOOKUP($D924,'P4 Destination'!$C$21:$M$176,8,0))*BK924</f>
        <v>0</v>
      </c>
      <c r="BM924" s="172">
        <f t="shared" si="415"/>
        <v>0</v>
      </c>
      <c r="BN924" s="171">
        <f>(VLOOKUP($D924,'P4 Destination'!$C$21:$M$176,9,0))*BM924</f>
        <v>0</v>
      </c>
      <c r="BO924" s="154">
        <f t="shared" si="416"/>
        <v>1</v>
      </c>
      <c r="BP924" s="171">
        <f>(VLOOKUP(D924,'P4 Destination'!$C$21:$M$176,10,0))*K924</f>
        <v>0</v>
      </c>
      <c r="BQ924" s="171">
        <f>(VLOOKUP(D924,'P4 Destination'!$C$21:$M$176,11,0))*J924</f>
        <v>0</v>
      </c>
      <c r="BR924" s="173">
        <f t="shared" si="417"/>
        <v>0</v>
      </c>
      <c r="BS924" s="173">
        <f>(AV924*2500)*'P6 Verzekering'!$E$11</f>
        <v>0</v>
      </c>
      <c r="BT924" s="173">
        <f>(AW924*2500)*'P6 Verzekering'!$E$12</f>
        <v>0</v>
      </c>
      <c r="BU924" s="173">
        <f>(L924*2500)*'P6 Verzekering'!$E$13</f>
        <v>0</v>
      </c>
      <c r="BV924" s="173">
        <f t="shared" si="418"/>
        <v>0</v>
      </c>
      <c r="BW924"/>
      <c r="BX924"/>
    </row>
    <row r="925" spans="1:76">
      <c r="A925" s="152" t="s">
        <v>2868</v>
      </c>
      <c r="B925" s="152" t="s">
        <v>461</v>
      </c>
      <c r="C925" s="152" t="s">
        <v>453</v>
      </c>
      <c r="D925" s="152" t="s">
        <v>238</v>
      </c>
      <c r="E925" s="152" t="s">
        <v>238</v>
      </c>
      <c r="F925" s="153">
        <f t="shared" si="392"/>
        <v>49</v>
      </c>
      <c r="G925" s="154">
        <v>1</v>
      </c>
      <c r="H925" s="154">
        <f>IFERROR(VLOOKUP(B925,'P2 Origin'!$C$21:$Q$176,15,FALSE),0)</f>
        <v>0</v>
      </c>
      <c r="I925" s="154">
        <f>IFERROR(VLOOKUP(D925,'P4 Destination'!$C$21:$Q$176,15,FALSE),0)</f>
        <v>0</v>
      </c>
      <c r="J925" s="155"/>
      <c r="K925" s="155">
        <v>1</v>
      </c>
      <c r="L925" s="156">
        <v>0</v>
      </c>
      <c r="M925" s="155">
        <v>0</v>
      </c>
      <c r="N925" s="155">
        <v>0</v>
      </c>
      <c r="O925" s="157">
        <f t="shared" si="393"/>
        <v>0</v>
      </c>
      <c r="P925" s="158">
        <f t="shared" si="394"/>
        <v>0</v>
      </c>
      <c r="Q925" s="159">
        <f>IFERROR(VLOOKUP(N925,'P1 Intra-Europees'!$A$15:$H$25,3,0),0)*P925</f>
        <v>0</v>
      </c>
      <c r="R925" s="160">
        <f t="shared" si="395"/>
        <v>0</v>
      </c>
      <c r="S925" s="159">
        <f>IFERROR(VLOOKUP(N925,'P1 Intra-Europees'!$A$15:$H$25,4,0),0)*R925</f>
        <v>0</v>
      </c>
      <c r="T925" s="160">
        <f t="shared" si="396"/>
        <v>0</v>
      </c>
      <c r="U925" s="159">
        <f>IFERROR(VLOOKUP(N925,'P1 Intra-Europees'!$A$15:$H$25,5,0),0)*T925</f>
        <v>0</v>
      </c>
      <c r="V925" s="160">
        <f t="shared" si="397"/>
        <v>0</v>
      </c>
      <c r="W925" s="159">
        <f>IFERROR(VLOOKUP(N925,'P1 Intra-Europees'!$A$15:$H$25,6,0),0)*V925</f>
        <v>0</v>
      </c>
      <c r="X925" s="160">
        <f t="shared" si="398"/>
        <v>0</v>
      </c>
      <c r="Y925" s="159">
        <f>IFERROR(VLOOKUP(N925,'P1 Intra-Europees'!$A$15:$H$25,7,0),0)*X925</f>
        <v>0</v>
      </c>
      <c r="Z925" s="161">
        <f t="shared" si="399"/>
        <v>0</v>
      </c>
      <c r="AA925" s="162">
        <f>IFERROR(VLOOKUP(N925,'P1 Intra-Europees'!$A$15:$H$25,8,0),0)*Z925</f>
        <v>0</v>
      </c>
      <c r="AB925" s="163">
        <f t="shared" si="400"/>
        <v>0</v>
      </c>
      <c r="AC925" s="157" t="str">
        <f>VLOOKUP(B925,'P2 Origin'!$C$21:$O$176,13,0)</f>
        <v>USD</v>
      </c>
      <c r="AD925" s="164">
        <f t="shared" si="401"/>
        <v>0</v>
      </c>
      <c r="AE925" s="165">
        <f>IF(AU925&gt;0.1,VLOOKUP(B925,'P2 Origin'!$C$21:$M$176,3,0)*H925,0)</f>
        <v>0</v>
      </c>
      <c r="AF925" s="166">
        <f t="shared" si="402"/>
        <v>0</v>
      </c>
      <c r="AG925" s="165">
        <f>(VLOOKUP(B925,'P2 Origin'!$C$21:$M$176,4,0))*AF925</f>
        <v>0</v>
      </c>
      <c r="AH925" s="166">
        <f t="shared" si="403"/>
        <v>0</v>
      </c>
      <c r="AI925" s="165">
        <f>(VLOOKUP(B925,'P2 Origin'!$C$21:$M$176,5,0))*AH925</f>
        <v>0</v>
      </c>
      <c r="AJ925" s="166">
        <f t="shared" si="419"/>
        <v>0</v>
      </c>
      <c r="AK925" s="165">
        <f>(VLOOKUP(B925,'P2 Origin'!$C$21:$M$176,6,0))*AJ925</f>
        <v>0</v>
      </c>
      <c r="AL925" s="166">
        <f t="shared" si="404"/>
        <v>0</v>
      </c>
      <c r="AM925" s="165">
        <f>(VLOOKUP($B925,'P2 Origin'!$C$21:$M$176,7,0))*AL925</f>
        <v>0</v>
      </c>
      <c r="AN925" s="166">
        <f t="shared" si="405"/>
        <v>0</v>
      </c>
      <c r="AO925" s="165">
        <f>(VLOOKUP($B925,'P2 Origin'!$C$21:$M$176,8,0))*AN925</f>
        <v>0</v>
      </c>
      <c r="AP925" s="166">
        <f t="shared" si="406"/>
        <v>49</v>
      </c>
      <c r="AQ925" s="165">
        <f>(VLOOKUP($B925,'P2 Origin'!$C$21:$M$176,9,0))*AP925</f>
        <v>0</v>
      </c>
      <c r="AR925" s="155">
        <f t="shared" si="407"/>
        <v>1</v>
      </c>
      <c r="AS925" s="164">
        <f>(VLOOKUP(B925,'P2 Origin'!$C$21:$M$176,10,0))*K925</f>
        <v>0</v>
      </c>
      <c r="AT925" s="164">
        <f>(VLOOKUP(B925,'P2 Origin'!$C$21:$M$176,11,0))*J925</f>
        <v>0</v>
      </c>
      <c r="AU925" s="167">
        <v>49</v>
      </c>
      <c r="AV925" s="168">
        <v>49</v>
      </c>
      <c r="AW925" s="169">
        <v>0</v>
      </c>
      <c r="AX925" s="170">
        <f>IF(AU925&gt;=0.1,'P3 Bureaumarge zee- en luchtvr.'!$D$12,0)</f>
        <v>0</v>
      </c>
      <c r="AY925" s="163">
        <f t="shared" si="408"/>
        <v>0</v>
      </c>
      <c r="AZ925" s="157" t="str">
        <f>VLOOKUP(D925,'P4 Destination'!$C$21:$O$176,13,0)</f>
        <v>EUR</v>
      </c>
      <c r="BA925" s="164">
        <f t="shared" si="409"/>
        <v>0</v>
      </c>
      <c r="BB925" s="171">
        <f>IF(AU925&gt;0.1,(VLOOKUP(D925,'P4 Destination'!$C$21:$M$176,3,0))*I925,0)</f>
        <v>0</v>
      </c>
      <c r="BC925" s="172">
        <f t="shared" si="410"/>
        <v>0</v>
      </c>
      <c r="BD925" s="171">
        <f>(VLOOKUP($D925,'P4 Destination'!$C$21:$M$176,4,0))*BC925</f>
        <v>0</v>
      </c>
      <c r="BE925" s="172">
        <f t="shared" si="411"/>
        <v>0</v>
      </c>
      <c r="BF925" s="171">
        <f>(VLOOKUP($D925,'P4 Destination'!$C$21:$M$176,5,0))*BE925</f>
        <v>0</v>
      </c>
      <c r="BG925" s="172">
        <f t="shared" si="412"/>
        <v>0</v>
      </c>
      <c r="BH925" s="171">
        <f>(VLOOKUP($D925,'P4 Destination'!$C$21:$M$176,6,0))*BG925</f>
        <v>0</v>
      </c>
      <c r="BI925" s="172">
        <f t="shared" si="413"/>
        <v>0</v>
      </c>
      <c r="BJ925" s="171">
        <f>(VLOOKUP($D925,'P4 Destination'!$C$21:$M$176,7,0))*BI925</f>
        <v>0</v>
      </c>
      <c r="BK925" s="172">
        <f t="shared" si="414"/>
        <v>0</v>
      </c>
      <c r="BL925" s="171">
        <f>(VLOOKUP($D925,'P4 Destination'!$C$21:$M$176,8,0))*BK925</f>
        <v>0</v>
      </c>
      <c r="BM925" s="172">
        <f t="shared" si="415"/>
        <v>49</v>
      </c>
      <c r="BN925" s="171">
        <f>(VLOOKUP($D925,'P4 Destination'!$C$21:$M$176,9,0))*BM925</f>
        <v>0</v>
      </c>
      <c r="BO925" s="154">
        <f t="shared" si="416"/>
        <v>1</v>
      </c>
      <c r="BP925" s="171">
        <f>(VLOOKUP(D925,'P4 Destination'!$C$21:$M$176,10,0))*K925</f>
        <v>0</v>
      </c>
      <c r="BQ925" s="171">
        <f>(VLOOKUP(D925,'P4 Destination'!$C$21:$M$176,11,0))*J925</f>
        <v>0</v>
      </c>
      <c r="BR925" s="173">
        <f t="shared" si="417"/>
        <v>0</v>
      </c>
      <c r="BS925" s="173">
        <f>(AV925*2500)*'P6 Verzekering'!$E$11</f>
        <v>0</v>
      </c>
      <c r="BT925" s="173">
        <f>(AW925*2500)*'P6 Verzekering'!$E$12</f>
        <v>0</v>
      </c>
      <c r="BU925" s="173">
        <f>(L925*2500)*'P6 Verzekering'!$E$13</f>
        <v>0</v>
      </c>
      <c r="BV925" s="173">
        <f t="shared" si="418"/>
        <v>0</v>
      </c>
      <c r="BW925"/>
      <c r="BX925"/>
    </row>
    <row r="926" spans="1:76">
      <c r="A926" s="152" t="s">
        <v>2871</v>
      </c>
      <c r="B926" s="152" t="s">
        <v>313</v>
      </c>
      <c r="C926" s="152" t="s">
        <v>312</v>
      </c>
      <c r="D926" s="152" t="s">
        <v>219</v>
      </c>
      <c r="E926" s="152" t="s">
        <v>219</v>
      </c>
      <c r="F926" s="153">
        <f t="shared" si="392"/>
        <v>30</v>
      </c>
      <c r="G926" s="154">
        <v>1</v>
      </c>
      <c r="H926" s="154">
        <f>IFERROR(VLOOKUP(B926,'P2 Origin'!$C$21:$Q$176,15,FALSE),0)</f>
        <v>0</v>
      </c>
      <c r="I926" s="154">
        <f>IFERROR(VLOOKUP(D926,'P4 Destination'!$C$21:$Q$176,15,FALSE),0)</f>
        <v>0</v>
      </c>
      <c r="J926" s="155">
        <v>1</v>
      </c>
      <c r="K926" s="155"/>
      <c r="L926" s="156">
        <v>0</v>
      </c>
      <c r="M926" s="155">
        <v>0</v>
      </c>
      <c r="N926" s="155">
        <v>0</v>
      </c>
      <c r="O926" s="157">
        <f t="shared" si="393"/>
        <v>0</v>
      </c>
      <c r="P926" s="158">
        <f t="shared" si="394"/>
        <v>0</v>
      </c>
      <c r="Q926" s="159">
        <f>IFERROR(VLOOKUP(N926,'P1 Intra-Europees'!$A$15:$H$25,3,0),0)*P926</f>
        <v>0</v>
      </c>
      <c r="R926" s="160">
        <f t="shared" si="395"/>
        <v>0</v>
      </c>
      <c r="S926" s="159">
        <f>IFERROR(VLOOKUP(N926,'P1 Intra-Europees'!$A$15:$H$25,4,0),0)*R926</f>
        <v>0</v>
      </c>
      <c r="T926" s="160">
        <f t="shared" si="396"/>
        <v>0</v>
      </c>
      <c r="U926" s="159">
        <f>IFERROR(VLOOKUP(N926,'P1 Intra-Europees'!$A$15:$H$25,5,0),0)*T926</f>
        <v>0</v>
      </c>
      <c r="V926" s="160">
        <f t="shared" si="397"/>
        <v>0</v>
      </c>
      <c r="W926" s="159">
        <f>IFERROR(VLOOKUP(N926,'P1 Intra-Europees'!$A$15:$H$25,6,0),0)*V926</f>
        <v>0</v>
      </c>
      <c r="X926" s="160">
        <f t="shared" si="398"/>
        <v>0</v>
      </c>
      <c r="Y926" s="159">
        <f>IFERROR(VLOOKUP(N926,'P1 Intra-Europees'!$A$15:$H$25,7,0),0)*X926</f>
        <v>0</v>
      </c>
      <c r="Z926" s="161">
        <f t="shared" si="399"/>
        <v>0</v>
      </c>
      <c r="AA926" s="162">
        <f>IFERROR(VLOOKUP(N926,'P1 Intra-Europees'!$A$15:$H$25,8,0),0)*Z926</f>
        <v>0</v>
      </c>
      <c r="AB926" s="163">
        <f t="shared" si="400"/>
        <v>0</v>
      </c>
      <c r="AC926" s="157" t="str">
        <f>VLOOKUP(B926,'P2 Origin'!$C$21:$O$176,13,0)</f>
        <v>USD</v>
      </c>
      <c r="AD926" s="164">
        <f t="shared" si="401"/>
        <v>0</v>
      </c>
      <c r="AE926" s="165">
        <f>IF(AU926&gt;0.1,VLOOKUP(B926,'P2 Origin'!$C$21:$M$176,3,0)*H926,0)</f>
        <v>0</v>
      </c>
      <c r="AF926" s="166">
        <f t="shared" si="402"/>
        <v>0</v>
      </c>
      <c r="AG926" s="165">
        <f>(VLOOKUP(B926,'P2 Origin'!$C$21:$M$176,4,0))*AF926</f>
        <v>0</v>
      </c>
      <c r="AH926" s="166">
        <f t="shared" si="403"/>
        <v>0</v>
      </c>
      <c r="AI926" s="165">
        <f>(VLOOKUP(B926,'P2 Origin'!$C$21:$M$176,5,0))*AH926</f>
        <v>0</v>
      </c>
      <c r="AJ926" s="166">
        <f t="shared" si="419"/>
        <v>0</v>
      </c>
      <c r="AK926" s="165">
        <f>(VLOOKUP(B926,'P2 Origin'!$C$21:$M$176,6,0))*AJ926</f>
        <v>0</v>
      </c>
      <c r="AL926" s="166">
        <f t="shared" si="404"/>
        <v>30</v>
      </c>
      <c r="AM926" s="165">
        <f>(VLOOKUP($B926,'P2 Origin'!$C$21:$M$176,7,0))*AL926</f>
        <v>0</v>
      </c>
      <c r="AN926" s="166">
        <f t="shared" si="405"/>
        <v>0</v>
      </c>
      <c r="AO926" s="165">
        <f>(VLOOKUP($B926,'P2 Origin'!$C$21:$M$176,8,0))*AN926</f>
        <v>0</v>
      </c>
      <c r="AP926" s="166">
        <f t="shared" si="406"/>
        <v>0</v>
      </c>
      <c r="AQ926" s="165">
        <f>(VLOOKUP($B926,'P2 Origin'!$C$21:$M$176,9,0))*AP926</f>
        <v>0</v>
      </c>
      <c r="AR926" s="155">
        <f t="shared" si="407"/>
        <v>1</v>
      </c>
      <c r="AS926" s="164">
        <f>(VLOOKUP(B926,'P2 Origin'!$C$21:$M$176,10,0))*K926</f>
        <v>0</v>
      </c>
      <c r="AT926" s="164">
        <f>(VLOOKUP(B926,'P2 Origin'!$C$21:$M$176,11,0))*J926</f>
        <v>0</v>
      </c>
      <c r="AU926" s="167">
        <v>30</v>
      </c>
      <c r="AV926" s="168">
        <v>30</v>
      </c>
      <c r="AW926" s="169">
        <v>0</v>
      </c>
      <c r="AX926" s="170">
        <f>IF(AU926&gt;=0.1,'P3 Bureaumarge zee- en luchtvr.'!$D$12,0)</f>
        <v>0</v>
      </c>
      <c r="AY926" s="163">
        <f t="shared" si="408"/>
        <v>0</v>
      </c>
      <c r="AZ926" s="157" t="str">
        <f>VLOOKUP(D926,'P4 Destination'!$C$21:$O$176,13,0)</f>
        <v>EUR</v>
      </c>
      <c r="BA926" s="164">
        <f t="shared" si="409"/>
        <v>0</v>
      </c>
      <c r="BB926" s="171">
        <f>IF(AU926&gt;0.1,(VLOOKUP(D926,'P4 Destination'!$C$21:$M$176,3,0))*I926,0)</f>
        <v>0</v>
      </c>
      <c r="BC926" s="172">
        <f t="shared" si="410"/>
        <v>0</v>
      </c>
      <c r="BD926" s="171">
        <f>(VLOOKUP($D926,'P4 Destination'!$C$21:$M$176,4,0))*BC926</f>
        <v>0</v>
      </c>
      <c r="BE926" s="172">
        <f t="shared" si="411"/>
        <v>0</v>
      </c>
      <c r="BF926" s="171">
        <f>(VLOOKUP($D926,'P4 Destination'!$C$21:$M$176,5,0))*BE926</f>
        <v>0</v>
      </c>
      <c r="BG926" s="172">
        <f t="shared" si="412"/>
        <v>0</v>
      </c>
      <c r="BH926" s="171">
        <f>(VLOOKUP($D926,'P4 Destination'!$C$21:$M$176,6,0))*BG926</f>
        <v>0</v>
      </c>
      <c r="BI926" s="172">
        <f t="shared" si="413"/>
        <v>30</v>
      </c>
      <c r="BJ926" s="171">
        <f>(VLOOKUP($D926,'P4 Destination'!$C$21:$M$176,7,0))*BI926</f>
        <v>0</v>
      </c>
      <c r="BK926" s="172">
        <f t="shared" si="414"/>
        <v>0</v>
      </c>
      <c r="BL926" s="171">
        <f>(VLOOKUP($D926,'P4 Destination'!$C$21:$M$176,8,0))*BK926</f>
        <v>0</v>
      </c>
      <c r="BM926" s="172">
        <f t="shared" si="415"/>
        <v>0</v>
      </c>
      <c r="BN926" s="171">
        <f>(VLOOKUP($D926,'P4 Destination'!$C$21:$M$176,9,0))*BM926</f>
        <v>0</v>
      </c>
      <c r="BO926" s="154">
        <f t="shared" si="416"/>
        <v>1</v>
      </c>
      <c r="BP926" s="171">
        <f>(VLOOKUP(D926,'P4 Destination'!$C$21:$M$176,10,0))*K926</f>
        <v>0</v>
      </c>
      <c r="BQ926" s="171">
        <f>(VLOOKUP(D926,'P4 Destination'!$C$21:$M$176,11,0))*J926</f>
        <v>0</v>
      </c>
      <c r="BR926" s="173">
        <f t="shared" si="417"/>
        <v>0</v>
      </c>
      <c r="BS926" s="173">
        <f>(AV926*2500)*'P6 Verzekering'!$E$11</f>
        <v>0</v>
      </c>
      <c r="BT926" s="173">
        <f>(AW926*2500)*'P6 Verzekering'!$E$12</f>
        <v>0</v>
      </c>
      <c r="BU926" s="173">
        <f>(L926*2500)*'P6 Verzekering'!$E$13</f>
        <v>0</v>
      </c>
      <c r="BV926" s="173">
        <f t="shared" si="418"/>
        <v>0</v>
      </c>
      <c r="BW926"/>
      <c r="BX926"/>
    </row>
    <row r="927" spans="1:76">
      <c r="A927" s="152" t="s">
        <v>2874</v>
      </c>
      <c r="B927" s="152" t="s">
        <v>313</v>
      </c>
      <c r="C927" s="152" t="s">
        <v>312</v>
      </c>
      <c r="D927" s="152" t="s">
        <v>219</v>
      </c>
      <c r="E927" s="152" t="s">
        <v>219</v>
      </c>
      <c r="F927" s="153">
        <f t="shared" si="392"/>
        <v>22</v>
      </c>
      <c r="G927" s="154">
        <v>1</v>
      </c>
      <c r="H927" s="154">
        <f>IFERROR(VLOOKUP(B927,'P2 Origin'!$C$21:$Q$176,15,FALSE),0)</f>
        <v>0</v>
      </c>
      <c r="I927" s="154">
        <f>IFERROR(VLOOKUP(D927,'P4 Destination'!$C$21:$Q$176,15,FALSE),0)</f>
        <v>0</v>
      </c>
      <c r="J927" s="155">
        <v>1</v>
      </c>
      <c r="K927" s="155"/>
      <c r="L927" s="156">
        <v>0</v>
      </c>
      <c r="M927" s="155">
        <v>0</v>
      </c>
      <c r="N927" s="155">
        <v>0</v>
      </c>
      <c r="O927" s="157">
        <f t="shared" si="393"/>
        <v>0</v>
      </c>
      <c r="P927" s="158">
        <f t="shared" si="394"/>
        <v>0</v>
      </c>
      <c r="Q927" s="159">
        <f>IFERROR(VLOOKUP(N927,'P1 Intra-Europees'!$A$15:$H$25,3,0),0)*P927</f>
        <v>0</v>
      </c>
      <c r="R927" s="160">
        <f t="shared" si="395"/>
        <v>0</v>
      </c>
      <c r="S927" s="159">
        <f>IFERROR(VLOOKUP(N927,'P1 Intra-Europees'!$A$15:$H$25,4,0),0)*R927</f>
        <v>0</v>
      </c>
      <c r="T927" s="160">
        <f t="shared" si="396"/>
        <v>0</v>
      </c>
      <c r="U927" s="159">
        <f>IFERROR(VLOOKUP(N927,'P1 Intra-Europees'!$A$15:$H$25,5,0),0)*T927</f>
        <v>0</v>
      </c>
      <c r="V927" s="160">
        <f t="shared" si="397"/>
        <v>0</v>
      </c>
      <c r="W927" s="159">
        <f>IFERROR(VLOOKUP(N927,'P1 Intra-Europees'!$A$15:$H$25,6,0),0)*V927</f>
        <v>0</v>
      </c>
      <c r="X927" s="160">
        <f t="shared" si="398"/>
        <v>0</v>
      </c>
      <c r="Y927" s="159">
        <f>IFERROR(VLOOKUP(N927,'P1 Intra-Europees'!$A$15:$H$25,7,0),0)*X927</f>
        <v>0</v>
      </c>
      <c r="Z927" s="161">
        <f t="shared" si="399"/>
        <v>0</v>
      </c>
      <c r="AA927" s="162">
        <f>IFERROR(VLOOKUP(N927,'P1 Intra-Europees'!$A$15:$H$25,8,0),0)*Z927</f>
        <v>0</v>
      </c>
      <c r="AB927" s="163">
        <f t="shared" si="400"/>
        <v>0</v>
      </c>
      <c r="AC927" s="157" t="str">
        <f>VLOOKUP(B927,'P2 Origin'!$C$21:$O$176,13,0)</f>
        <v>USD</v>
      </c>
      <c r="AD927" s="164">
        <f t="shared" si="401"/>
        <v>0</v>
      </c>
      <c r="AE927" s="165">
        <f>IF(AU927&gt;0.1,VLOOKUP(B927,'P2 Origin'!$C$21:$M$176,3,0)*H927,0)</f>
        <v>0</v>
      </c>
      <c r="AF927" s="166">
        <f t="shared" si="402"/>
        <v>0</v>
      </c>
      <c r="AG927" s="165">
        <f>(VLOOKUP(B927,'P2 Origin'!$C$21:$M$176,4,0))*AF927</f>
        <v>0</v>
      </c>
      <c r="AH927" s="166">
        <f t="shared" si="403"/>
        <v>0</v>
      </c>
      <c r="AI927" s="165">
        <f>(VLOOKUP(B927,'P2 Origin'!$C$21:$M$176,5,0))*AH927</f>
        <v>0</v>
      </c>
      <c r="AJ927" s="166">
        <f t="shared" si="419"/>
        <v>22</v>
      </c>
      <c r="AK927" s="165">
        <f>(VLOOKUP(B927,'P2 Origin'!$C$21:$M$176,6,0))*AJ927</f>
        <v>0</v>
      </c>
      <c r="AL927" s="166">
        <f t="shared" si="404"/>
        <v>0</v>
      </c>
      <c r="AM927" s="165">
        <f>(VLOOKUP($B927,'P2 Origin'!$C$21:$M$176,7,0))*AL927</f>
        <v>0</v>
      </c>
      <c r="AN927" s="166">
        <f t="shared" si="405"/>
        <v>0</v>
      </c>
      <c r="AO927" s="165">
        <f>(VLOOKUP($B927,'P2 Origin'!$C$21:$M$176,8,0))*AN927</f>
        <v>0</v>
      </c>
      <c r="AP927" s="166">
        <f t="shared" si="406"/>
        <v>0</v>
      </c>
      <c r="AQ927" s="165">
        <f>(VLOOKUP($B927,'P2 Origin'!$C$21:$M$176,9,0))*AP927</f>
        <v>0</v>
      </c>
      <c r="AR927" s="155">
        <f t="shared" si="407"/>
        <v>1</v>
      </c>
      <c r="AS927" s="164">
        <f>(VLOOKUP(B927,'P2 Origin'!$C$21:$M$176,10,0))*K927</f>
        <v>0</v>
      </c>
      <c r="AT927" s="164">
        <f>(VLOOKUP(B927,'P2 Origin'!$C$21:$M$176,11,0))*J927</f>
        <v>0</v>
      </c>
      <c r="AU927" s="167">
        <v>22</v>
      </c>
      <c r="AV927" s="168">
        <v>22</v>
      </c>
      <c r="AW927" s="169">
        <v>0</v>
      </c>
      <c r="AX927" s="170">
        <f>IF(AU927&gt;=0.1,'P3 Bureaumarge zee- en luchtvr.'!$D$12,0)</f>
        <v>0</v>
      </c>
      <c r="AY927" s="163">
        <f t="shared" si="408"/>
        <v>0</v>
      </c>
      <c r="AZ927" s="157" t="str">
        <f>VLOOKUP(D927,'P4 Destination'!$C$21:$O$176,13,0)</f>
        <v>EUR</v>
      </c>
      <c r="BA927" s="164">
        <f t="shared" si="409"/>
        <v>0</v>
      </c>
      <c r="BB927" s="171">
        <f>IF(AU927&gt;0.1,(VLOOKUP(D927,'P4 Destination'!$C$21:$M$176,3,0))*I927,0)</f>
        <v>0</v>
      </c>
      <c r="BC927" s="172">
        <f t="shared" si="410"/>
        <v>0</v>
      </c>
      <c r="BD927" s="171">
        <f>(VLOOKUP($D927,'P4 Destination'!$C$21:$M$176,4,0))*BC927</f>
        <v>0</v>
      </c>
      <c r="BE927" s="172">
        <f t="shared" si="411"/>
        <v>0</v>
      </c>
      <c r="BF927" s="171">
        <f>(VLOOKUP($D927,'P4 Destination'!$C$21:$M$176,5,0))*BE927</f>
        <v>0</v>
      </c>
      <c r="BG927" s="172">
        <f t="shared" si="412"/>
        <v>22</v>
      </c>
      <c r="BH927" s="171">
        <f>(VLOOKUP($D927,'P4 Destination'!$C$21:$M$176,6,0))*BG927</f>
        <v>0</v>
      </c>
      <c r="BI927" s="172">
        <f t="shared" si="413"/>
        <v>0</v>
      </c>
      <c r="BJ927" s="171">
        <f>(VLOOKUP($D927,'P4 Destination'!$C$21:$M$176,7,0))*BI927</f>
        <v>0</v>
      </c>
      <c r="BK927" s="172">
        <f t="shared" si="414"/>
        <v>0</v>
      </c>
      <c r="BL927" s="171">
        <f>(VLOOKUP($D927,'P4 Destination'!$C$21:$M$176,8,0))*BK927</f>
        <v>0</v>
      </c>
      <c r="BM927" s="172">
        <f t="shared" si="415"/>
        <v>0</v>
      </c>
      <c r="BN927" s="171">
        <f>(VLOOKUP($D927,'P4 Destination'!$C$21:$M$176,9,0))*BM927</f>
        <v>0</v>
      </c>
      <c r="BO927" s="154">
        <f t="shared" si="416"/>
        <v>1</v>
      </c>
      <c r="BP927" s="171">
        <f>(VLOOKUP(D927,'P4 Destination'!$C$21:$M$176,10,0))*K927</f>
        <v>0</v>
      </c>
      <c r="BQ927" s="171">
        <f>(VLOOKUP(D927,'P4 Destination'!$C$21:$M$176,11,0))*J927</f>
        <v>0</v>
      </c>
      <c r="BR927" s="173">
        <f t="shared" si="417"/>
        <v>0</v>
      </c>
      <c r="BS927" s="173">
        <f>(AV927*2500)*'P6 Verzekering'!$E$11</f>
        <v>0</v>
      </c>
      <c r="BT927" s="173">
        <f>(AW927*2500)*'P6 Verzekering'!$E$12</f>
        <v>0</v>
      </c>
      <c r="BU927" s="173">
        <f>(L927*2500)*'P6 Verzekering'!$E$13</f>
        <v>0</v>
      </c>
      <c r="BV927" s="173">
        <f t="shared" si="418"/>
        <v>0</v>
      </c>
      <c r="BW927"/>
      <c r="BX927"/>
    </row>
    <row r="928" spans="1:76">
      <c r="A928" s="152" t="s">
        <v>2875</v>
      </c>
      <c r="B928" s="152" t="s">
        <v>322</v>
      </c>
      <c r="C928" s="152" t="s">
        <v>321</v>
      </c>
      <c r="D928" s="152" t="s">
        <v>219</v>
      </c>
      <c r="E928" s="152" t="s">
        <v>219</v>
      </c>
      <c r="F928" s="153">
        <f t="shared" si="392"/>
        <v>14</v>
      </c>
      <c r="G928" s="154">
        <v>1</v>
      </c>
      <c r="H928" s="154">
        <f>IFERROR(VLOOKUP(B928,'P2 Origin'!$C$21:$Q$176,15,FALSE),0)</f>
        <v>0</v>
      </c>
      <c r="I928" s="154">
        <f>IFERROR(VLOOKUP(D928,'P4 Destination'!$C$21:$Q$176,15,FALSE),0)</f>
        <v>0</v>
      </c>
      <c r="J928" s="155">
        <v>1</v>
      </c>
      <c r="K928" s="155"/>
      <c r="L928" s="156">
        <v>0</v>
      </c>
      <c r="M928" s="155">
        <v>0</v>
      </c>
      <c r="N928" s="155">
        <v>0</v>
      </c>
      <c r="O928" s="157">
        <f t="shared" si="393"/>
        <v>0</v>
      </c>
      <c r="P928" s="158">
        <f t="shared" si="394"/>
        <v>0</v>
      </c>
      <c r="Q928" s="159">
        <f>IFERROR(VLOOKUP(N928,'P1 Intra-Europees'!$A$15:$H$25,3,0),0)*P928</f>
        <v>0</v>
      </c>
      <c r="R928" s="160">
        <f t="shared" si="395"/>
        <v>0</v>
      </c>
      <c r="S928" s="159">
        <f>IFERROR(VLOOKUP(N928,'P1 Intra-Europees'!$A$15:$H$25,4,0),0)*R928</f>
        <v>0</v>
      </c>
      <c r="T928" s="160">
        <f t="shared" si="396"/>
        <v>0</v>
      </c>
      <c r="U928" s="159">
        <f>IFERROR(VLOOKUP(N928,'P1 Intra-Europees'!$A$15:$H$25,5,0),0)*T928</f>
        <v>0</v>
      </c>
      <c r="V928" s="160">
        <f t="shared" si="397"/>
        <v>0</v>
      </c>
      <c r="W928" s="159">
        <f>IFERROR(VLOOKUP(N928,'P1 Intra-Europees'!$A$15:$H$25,6,0),0)*V928</f>
        <v>0</v>
      </c>
      <c r="X928" s="160">
        <f t="shared" si="398"/>
        <v>0</v>
      </c>
      <c r="Y928" s="159">
        <f>IFERROR(VLOOKUP(N928,'P1 Intra-Europees'!$A$15:$H$25,7,0),0)*X928</f>
        <v>0</v>
      </c>
      <c r="Z928" s="161">
        <f t="shared" si="399"/>
        <v>0</v>
      </c>
      <c r="AA928" s="162">
        <f>IFERROR(VLOOKUP(N928,'P1 Intra-Europees'!$A$15:$H$25,8,0),0)*Z928</f>
        <v>0</v>
      </c>
      <c r="AB928" s="163">
        <f t="shared" si="400"/>
        <v>0</v>
      </c>
      <c r="AC928" s="157" t="str">
        <f>VLOOKUP(B928,'P2 Origin'!$C$21:$O$176,13,0)</f>
        <v>USD</v>
      </c>
      <c r="AD928" s="164">
        <f t="shared" si="401"/>
        <v>0</v>
      </c>
      <c r="AE928" s="165">
        <f>IF(AU928&gt;0.1,VLOOKUP(B928,'P2 Origin'!$C$21:$M$176,3,0)*H928,0)</f>
        <v>0</v>
      </c>
      <c r="AF928" s="166">
        <f t="shared" si="402"/>
        <v>0</v>
      </c>
      <c r="AG928" s="165">
        <f>(VLOOKUP(B928,'P2 Origin'!$C$21:$M$176,4,0))*AF928</f>
        <v>0</v>
      </c>
      <c r="AH928" s="166">
        <f t="shared" si="403"/>
        <v>14</v>
      </c>
      <c r="AI928" s="165">
        <f>(VLOOKUP(B928,'P2 Origin'!$C$21:$M$176,5,0))*AH928</f>
        <v>0</v>
      </c>
      <c r="AJ928" s="166">
        <f t="shared" si="419"/>
        <v>0</v>
      </c>
      <c r="AK928" s="165">
        <f>(VLOOKUP(B928,'P2 Origin'!$C$21:$M$176,6,0))*AJ928</f>
        <v>0</v>
      </c>
      <c r="AL928" s="166">
        <f t="shared" si="404"/>
        <v>0</v>
      </c>
      <c r="AM928" s="165">
        <f>(VLOOKUP($B928,'P2 Origin'!$C$21:$M$176,7,0))*AL928</f>
        <v>0</v>
      </c>
      <c r="AN928" s="166">
        <f t="shared" si="405"/>
        <v>0</v>
      </c>
      <c r="AO928" s="165">
        <f>(VLOOKUP($B928,'P2 Origin'!$C$21:$M$176,8,0))*AN928</f>
        <v>0</v>
      </c>
      <c r="AP928" s="166">
        <f t="shared" si="406"/>
        <v>0</v>
      </c>
      <c r="AQ928" s="165">
        <f>(VLOOKUP($B928,'P2 Origin'!$C$21:$M$176,9,0))*AP928</f>
        <v>0</v>
      </c>
      <c r="AR928" s="155">
        <f t="shared" si="407"/>
        <v>1</v>
      </c>
      <c r="AS928" s="164">
        <f>(VLOOKUP(B928,'P2 Origin'!$C$21:$M$176,10,0))*K928</f>
        <v>0</v>
      </c>
      <c r="AT928" s="164">
        <f>(VLOOKUP(B928,'P2 Origin'!$C$21:$M$176,11,0))*J928</f>
        <v>0</v>
      </c>
      <c r="AU928" s="167">
        <v>14</v>
      </c>
      <c r="AV928" s="168">
        <v>14</v>
      </c>
      <c r="AW928" s="169">
        <v>0</v>
      </c>
      <c r="AX928" s="170">
        <f>IF(AU928&gt;=0.1,'P3 Bureaumarge zee- en luchtvr.'!$D$12,0)</f>
        <v>0</v>
      </c>
      <c r="AY928" s="163">
        <f t="shared" si="408"/>
        <v>0</v>
      </c>
      <c r="AZ928" s="157" t="str">
        <f>VLOOKUP(D928,'P4 Destination'!$C$21:$O$176,13,0)</f>
        <v>EUR</v>
      </c>
      <c r="BA928" s="164">
        <f t="shared" si="409"/>
        <v>0</v>
      </c>
      <c r="BB928" s="171">
        <f>IF(AU928&gt;0.1,(VLOOKUP(D928,'P4 Destination'!$C$21:$M$176,3,0))*I928,0)</f>
        <v>0</v>
      </c>
      <c r="BC928" s="172">
        <f t="shared" si="410"/>
        <v>0</v>
      </c>
      <c r="BD928" s="171">
        <f>(VLOOKUP($D928,'P4 Destination'!$C$21:$M$176,4,0))*BC928</f>
        <v>0</v>
      </c>
      <c r="BE928" s="172">
        <f t="shared" si="411"/>
        <v>14</v>
      </c>
      <c r="BF928" s="171">
        <f>(VLOOKUP($D928,'P4 Destination'!$C$21:$M$176,5,0))*BE928</f>
        <v>0</v>
      </c>
      <c r="BG928" s="172">
        <f t="shared" si="412"/>
        <v>0</v>
      </c>
      <c r="BH928" s="171">
        <f>(VLOOKUP($D928,'P4 Destination'!$C$21:$M$176,6,0))*BG928</f>
        <v>0</v>
      </c>
      <c r="BI928" s="172">
        <f t="shared" si="413"/>
        <v>0</v>
      </c>
      <c r="BJ928" s="171">
        <f>(VLOOKUP($D928,'P4 Destination'!$C$21:$M$176,7,0))*BI928</f>
        <v>0</v>
      </c>
      <c r="BK928" s="172">
        <f t="shared" si="414"/>
        <v>0</v>
      </c>
      <c r="BL928" s="171">
        <f>(VLOOKUP($D928,'P4 Destination'!$C$21:$M$176,8,0))*BK928</f>
        <v>0</v>
      </c>
      <c r="BM928" s="172">
        <f t="shared" si="415"/>
        <v>0</v>
      </c>
      <c r="BN928" s="171">
        <f>(VLOOKUP($D928,'P4 Destination'!$C$21:$M$176,9,0))*BM928</f>
        <v>0</v>
      </c>
      <c r="BO928" s="154">
        <f t="shared" si="416"/>
        <v>1</v>
      </c>
      <c r="BP928" s="171">
        <f>(VLOOKUP(D928,'P4 Destination'!$C$21:$M$176,10,0))*K928</f>
        <v>0</v>
      </c>
      <c r="BQ928" s="171">
        <f>(VLOOKUP(D928,'P4 Destination'!$C$21:$M$176,11,0))*J928</f>
        <v>0</v>
      </c>
      <c r="BR928" s="173">
        <f t="shared" si="417"/>
        <v>0</v>
      </c>
      <c r="BS928" s="173">
        <f>(AV928*2500)*'P6 Verzekering'!$E$11</f>
        <v>0</v>
      </c>
      <c r="BT928" s="173">
        <f>(AW928*2500)*'P6 Verzekering'!$E$12</f>
        <v>0</v>
      </c>
      <c r="BU928" s="173">
        <f>(L928*2500)*'P6 Verzekering'!$E$13</f>
        <v>0</v>
      </c>
      <c r="BV928" s="173">
        <f t="shared" si="418"/>
        <v>0</v>
      </c>
      <c r="BW928"/>
      <c r="BX928"/>
    </row>
    <row r="929" spans="1:76">
      <c r="A929" s="152" t="s">
        <v>2876</v>
      </c>
      <c r="B929" s="152" t="s">
        <v>295</v>
      </c>
      <c r="C929" s="152" t="s">
        <v>294</v>
      </c>
      <c r="D929" s="152" t="s">
        <v>219</v>
      </c>
      <c r="E929" s="152" t="s">
        <v>219</v>
      </c>
      <c r="F929" s="153">
        <f t="shared" si="392"/>
        <v>54</v>
      </c>
      <c r="G929" s="154">
        <v>1</v>
      </c>
      <c r="H929" s="154">
        <f>IFERROR(VLOOKUP(B929,'P2 Origin'!$C$21:$Q$176,15,FALSE),0)</f>
        <v>1</v>
      </c>
      <c r="I929" s="154">
        <f>IFERROR(VLOOKUP(D929,'P4 Destination'!$C$21:$Q$176,15,FALSE),0)</f>
        <v>0</v>
      </c>
      <c r="J929" s="155"/>
      <c r="K929" s="155">
        <v>1</v>
      </c>
      <c r="L929" s="156">
        <v>0</v>
      </c>
      <c r="M929" s="155">
        <v>0</v>
      </c>
      <c r="N929" s="155">
        <v>0</v>
      </c>
      <c r="O929" s="157">
        <f t="shared" si="393"/>
        <v>0</v>
      </c>
      <c r="P929" s="158">
        <f t="shared" si="394"/>
        <v>0</v>
      </c>
      <c r="Q929" s="159">
        <f>IFERROR(VLOOKUP(N929,'P1 Intra-Europees'!$A$15:$H$25,3,0),0)*P929</f>
        <v>0</v>
      </c>
      <c r="R929" s="160">
        <f t="shared" si="395"/>
        <v>0</v>
      </c>
      <c r="S929" s="159">
        <f>IFERROR(VLOOKUP(N929,'P1 Intra-Europees'!$A$15:$H$25,4,0),0)*R929</f>
        <v>0</v>
      </c>
      <c r="T929" s="160">
        <f t="shared" si="396"/>
        <v>0</v>
      </c>
      <c r="U929" s="159">
        <f>IFERROR(VLOOKUP(N929,'P1 Intra-Europees'!$A$15:$H$25,5,0),0)*T929</f>
        <v>0</v>
      </c>
      <c r="V929" s="160">
        <f t="shared" si="397"/>
        <v>0</v>
      </c>
      <c r="W929" s="159">
        <f>IFERROR(VLOOKUP(N929,'P1 Intra-Europees'!$A$15:$H$25,6,0),0)*V929</f>
        <v>0</v>
      </c>
      <c r="X929" s="160">
        <f t="shared" si="398"/>
        <v>0</v>
      </c>
      <c r="Y929" s="159">
        <f>IFERROR(VLOOKUP(N929,'P1 Intra-Europees'!$A$15:$H$25,7,0),0)*X929</f>
        <v>0</v>
      </c>
      <c r="Z929" s="161">
        <f t="shared" si="399"/>
        <v>0</v>
      </c>
      <c r="AA929" s="162">
        <f>IFERROR(VLOOKUP(N929,'P1 Intra-Europees'!$A$15:$H$25,8,0),0)*Z929</f>
        <v>0</v>
      </c>
      <c r="AB929" s="163">
        <f t="shared" si="400"/>
        <v>0</v>
      </c>
      <c r="AC929" s="157" t="str">
        <f>VLOOKUP(B929,'P2 Origin'!$C$21:$O$176,13,0)</f>
        <v>USD</v>
      </c>
      <c r="AD929" s="164">
        <f t="shared" si="401"/>
        <v>0</v>
      </c>
      <c r="AE929" s="165">
        <f>IF(AU929&gt;0.1,VLOOKUP(B929,'P2 Origin'!$C$21:$M$176,3,0)*H929,0)</f>
        <v>0</v>
      </c>
      <c r="AF929" s="166">
        <f t="shared" si="402"/>
        <v>0</v>
      </c>
      <c r="AG929" s="165">
        <f>(VLOOKUP(B929,'P2 Origin'!$C$21:$M$176,4,0))*AF929</f>
        <v>0</v>
      </c>
      <c r="AH929" s="166">
        <f t="shared" si="403"/>
        <v>0</v>
      </c>
      <c r="AI929" s="165">
        <f>(VLOOKUP(B929,'P2 Origin'!$C$21:$M$176,5,0))*AH929</f>
        <v>0</v>
      </c>
      <c r="AJ929" s="166">
        <f t="shared" si="419"/>
        <v>0</v>
      </c>
      <c r="AK929" s="165">
        <f>(VLOOKUP(B929,'P2 Origin'!$C$21:$M$176,6,0))*AJ929</f>
        <v>0</v>
      </c>
      <c r="AL929" s="166">
        <f t="shared" si="404"/>
        <v>0</v>
      </c>
      <c r="AM929" s="165">
        <f>(VLOOKUP($B929,'P2 Origin'!$C$21:$M$176,7,0))*AL929</f>
        <v>0</v>
      </c>
      <c r="AN929" s="166">
        <f t="shared" si="405"/>
        <v>0</v>
      </c>
      <c r="AO929" s="165">
        <f>(VLOOKUP($B929,'P2 Origin'!$C$21:$M$176,8,0))*AN929</f>
        <v>0</v>
      </c>
      <c r="AP929" s="166">
        <f t="shared" si="406"/>
        <v>54</v>
      </c>
      <c r="AQ929" s="165">
        <f>(VLOOKUP($B929,'P2 Origin'!$C$21:$M$176,9,0))*AP929</f>
        <v>0</v>
      </c>
      <c r="AR929" s="155">
        <f t="shared" si="407"/>
        <v>1</v>
      </c>
      <c r="AS929" s="164">
        <f>(VLOOKUP(B929,'P2 Origin'!$C$21:$M$176,10,0))*K929</f>
        <v>0</v>
      </c>
      <c r="AT929" s="164">
        <f>(VLOOKUP(B929,'P2 Origin'!$C$21:$M$176,11,0))*J929</f>
        <v>0</v>
      </c>
      <c r="AU929" s="167">
        <v>54</v>
      </c>
      <c r="AV929" s="168">
        <v>54</v>
      </c>
      <c r="AW929" s="169">
        <v>0</v>
      </c>
      <c r="AX929" s="170">
        <f>IF(AU929&gt;=0.1,'P3 Bureaumarge zee- en luchtvr.'!$D$12,0)</f>
        <v>0</v>
      </c>
      <c r="AY929" s="163">
        <f t="shared" si="408"/>
        <v>0</v>
      </c>
      <c r="AZ929" s="157" t="str">
        <f>VLOOKUP(D929,'P4 Destination'!$C$21:$O$176,13,0)</f>
        <v>EUR</v>
      </c>
      <c r="BA929" s="164">
        <f t="shared" si="409"/>
        <v>0</v>
      </c>
      <c r="BB929" s="171">
        <f>IF(AU929&gt;0.1,(VLOOKUP(D929,'P4 Destination'!$C$21:$M$176,3,0))*I929,0)</f>
        <v>0</v>
      </c>
      <c r="BC929" s="172">
        <f t="shared" si="410"/>
        <v>0</v>
      </c>
      <c r="BD929" s="171">
        <f>(VLOOKUP($D929,'P4 Destination'!$C$21:$M$176,4,0))*BC929</f>
        <v>0</v>
      </c>
      <c r="BE929" s="172">
        <f t="shared" si="411"/>
        <v>0</v>
      </c>
      <c r="BF929" s="171">
        <f>(VLOOKUP($D929,'P4 Destination'!$C$21:$M$176,5,0))*BE929</f>
        <v>0</v>
      </c>
      <c r="BG929" s="172">
        <f t="shared" si="412"/>
        <v>0</v>
      </c>
      <c r="BH929" s="171">
        <f>(VLOOKUP($D929,'P4 Destination'!$C$21:$M$176,6,0))*BG929</f>
        <v>0</v>
      </c>
      <c r="BI929" s="172">
        <f t="shared" si="413"/>
        <v>0</v>
      </c>
      <c r="BJ929" s="171">
        <f>(VLOOKUP($D929,'P4 Destination'!$C$21:$M$176,7,0))*BI929</f>
        <v>0</v>
      </c>
      <c r="BK929" s="172">
        <f t="shared" si="414"/>
        <v>0</v>
      </c>
      <c r="BL929" s="171">
        <f>(VLOOKUP($D929,'P4 Destination'!$C$21:$M$176,8,0))*BK929</f>
        <v>0</v>
      </c>
      <c r="BM929" s="172">
        <f t="shared" si="415"/>
        <v>54</v>
      </c>
      <c r="BN929" s="171">
        <f>(VLOOKUP($D929,'P4 Destination'!$C$21:$M$176,9,0))*BM929</f>
        <v>0</v>
      </c>
      <c r="BO929" s="154">
        <f t="shared" si="416"/>
        <v>1</v>
      </c>
      <c r="BP929" s="171">
        <f>(VLOOKUP(D929,'P4 Destination'!$C$21:$M$176,10,0))*K929</f>
        <v>0</v>
      </c>
      <c r="BQ929" s="171">
        <f>(VLOOKUP(D929,'P4 Destination'!$C$21:$M$176,11,0))*J929</f>
        <v>0</v>
      </c>
      <c r="BR929" s="173">
        <f t="shared" si="417"/>
        <v>0</v>
      </c>
      <c r="BS929" s="173">
        <f>(AV929*2500)*'P6 Verzekering'!$E$11</f>
        <v>0</v>
      </c>
      <c r="BT929" s="173">
        <f>(AW929*2500)*'P6 Verzekering'!$E$12</f>
        <v>0</v>
      </c>
      <c r="BU929" s="173">
        <f>(L929*2500)*'P6 Verzekering'!$E$13</f>
        <v>0</v>
      </c>
      <c r="BV929" s="173">
        <f t="shared" si="418"/>
        <v>0</v>
      </c>
      <c r="BW929"/>
      <c r="BX929"/>
    </row>
    <row r="930" spans="1:76">
      <c r="A930" s="152" t="s">
        <v>2877</v>
      </c>
      <c r="B930" s="152" t="s">
        <v>295</v>
      </c>
      <c r="C930" s="152" t="s">
        <v>294</v>
      </c>
      <c r="D930" s="152" t="s">
        <v>219</v>
      </c>
      <c r="E930" s="152" t="s">
        <v>219</v>
      </c>
      <c r="F930" s="153">
        <f t="shared" si="392"/>
        <v>26</v>
      </c>
      <c r="G930" s="154">
        <v>1</v>
      </c>
      <c r="H930" s="154">
        <f>IFERROR(VLOOKUP(B930,'P2 Origin'!$C$21:$Q$176,15,FALSE),0)</f>
        <v>1</v>
      </c>
      <c r="I930" s="154">
        <f>IFERROR(VLOOKUP(D930,'P4 Destination'!$C$21:$Q$176,15,FALSE),0)</f>
        <v>0</v>
      </c>
      <c r="J930" s="155">
        <v>1</v>
      </c>
      <c r="K930" s="155"/>
      <c r="L930" s="156">
        <v>0</v>
      </c>
      <c r="M930" s="155">
        <v>0</v>
      </c>
      <c r="N930" s="155">
        <v>0</v>
      </c>
      <c r="O930" s="157">
        <f t="shared" si="393"/>
        <v>0</v>
      </c>
      <c r="P930" s="158">
        <f t="shared" si="394"/>
        <v>0</v>
      </c>
      <c r="Q930" s="159">
        <f>IFERROR(VLOOKUP(N930,'P1 Intra-Europees'!$A$15:$H$25,3,0),0)*P930</f>
        <v>0</v>
      </c>
      <c r="R930" s="160">
        <f t="shared" si="395"/>
        <v>0</v>
      </c>
      <c r="S930" s="159">
        <f>IFERROR(VLOOKUP(N930,'P1 Intra-Europees'!$A$15:$H$25,4,0),0)*R930</f>
        <v>0</v>
      </c>
      <c r="T930" s="160">
        <f t="shared" si="396"/>
        <v>0</v>
      </c>
      <c r="U930" s="159">
        <f>IFERROR(VLOOKUP(N930,'P1 Intra-Europees'!$A$15:$H$25,5,0),0)*T930</f>
        <v>0</v>
      </c>
      <c r="V930" s="160">
        <f t="shared" si="397"/>
        <v>0</v>
      </c>
      <c r="W930" s="159">
        <f>IFERROR(VLOOKUP(N930,'P1 Intra-Europees'!$A$15:$H$25,6,0),0)*V930</f>
        <v>0</v>
      </c>
      <c r="X930" s="160">
        <f t="shared" si="398"/>
        <v>0</v>
      </c>
      <c r="Y930" s="159">
        <f>IFERROR(VLOOKUP(N930,'P1 Intra-Europees'!$A$15:$H$25,7,0),0)*X930</f>
        <v>0</v>
      </c>
      <c r="Z930" s="161">
        <f t="shared" si="399"/>
        <v>0</v>
      </c>
      <c r="AA930" s="162">
        <f>IFERROR(VLOOKUP(N930,'P1 Intra-Europees'!$A$15:$H$25,8,0),0)*Z930</f>
        <v>0</v>
      </c>
      <c r="AB930" s="163">
        <f t="shared" si="400"/>
        <v>0</v>
      </c>
      <c r="AC930" s="157" t="str">
        <f>VLOOKUP(B930,'P2 Origin'!$C$21:$O$176,13,0)</f>
        <v>USD</v>
      </c>
      <c r="AD930" s="164">
        <f t="shared" si="401"/>
        <v>0</v>
      </c>
      <c r="AE930" s="165">
        <f>IF(AU930&gt;0.1,VLOOKUP(B930,'P2 Origin'!$C$21:$M$176,3,0)*H930,0)</f>
        <v>0</v>
      </c>
      <c r="AF930" s="166">
        <f t="shared" si="402"/>
        <v>0</v>
      </c>
      <c r="AG930" s="165">
        <f>(VLOOKUP(B930,'P2 Origin'!$C$21:$M$176,4,0))*AF930</f>
        <v>0</v>
      </c>
      <c r="AH930" s="166">
        <f t="shared" si="403"/>
        <v>0</v>
      </c>
      <c r="AI930" s="165">
        <f>(VLOOKUP(B930,'P2 Origin'!$C$21:$M$176,5,0))*AH930</f>
        <v>0</v>
      </c>
      <c r="AJ930" s="166">
        <f t="shared" si="419"/>
        <v>0</v>
      </c>
      <c r="AK930" s="165">
        <f>(VLOOKUP(B930,'P2 Origin'!$C$21:$M$176,6,0))*AJ930</f>
        <v>0</v>
      </c>
      <c r="AL930" s="166">
        <f t="shared" si="404"/>
        <v>26</v>
      </c>
      <c r="AM930" s="165">
        <f>(VLOOKUP($B930,'P2 Origin'!$C$21:$M$176,7,0))*AL930</f>
        <v>0</v>
      </c>
      <c r="AN930" s="166">
        <f t="shared" si="405"/>
        <v>0</v>
      </c>
      <c r="AO930" s="165">
        <f>(VLOOKUP($B930,'P2 Origin'!$C$21:$M$176,8,0))*AN930</f>
        <v>0</v>
      </c>
      <c r="AP930" s="166">
        <f t="shared" si="406"/>
        <v>0</v>
      </c>
      <c r="AQ930" s="165">
        <f>(VLOOKUP($B930,'P2 Origin'!$C$21:$M$176,9,0))*AP930</f>
        <v>0</v>
      </c>
      <c r="AR930" s="155">
        <f t="shared" si="407"/>
        <v>1</v>
      </c>
      <c r="AS930" s="164">
        <f>(VLOOKUP(B930,'P2 Origin'!$C$21:$M$176,10,0))*K930</f>
        <v>0</v>
      </c>
      <c r="AT930" s="164">
        <f>(VLOOKUP(B930,'P2 Origin'!$C$21:$M$176,11,0))*J930</f>
        <v>0</v>
      </c>
      <c r="AU930" s="167">
        <v>26</v>
      </c>
      <c r="AV930" s="168">
        <v>26</v>
      </c>
      <c r="AW930" s="169">
        <v>0</v>
      </c>
      <c r="AX930" s="170">
        <f>IF(AU930&gt;=0.1,'P3 Bureaumarge zee- en luchtvr.'!$D$12,0)</f>
        <v>0</v>
      </c>
      <c r="AY930" s="163">
        <f t="shared" si="408"/>
        <v>0</v>
      </c>
      <c r="AZ930" s="157" t="str">
        <f>VLOOKUP(D930,'P4 Destination'!$C$21:$O$176,13,0)</f>
        <v>EUR</v>
      </c>
      <c r="BA930" s="164">
        <f t="shared" si="409"/>
        <v>0</v>
      </c>
      <c r="BB930" s="171">
        <f>IF(AU930&gt;0.1,(VLOOKUP(D930,'P4 Destination'!$C$21:$M$176,3,0))*I930,0)</f>
        <v>0</v>
      </c>
      <c r="BC930" s="172">
        <f t="shared" si="410"/>
        <v>0</v>
      </c>
      <c r="BD930" s="171">
        <f>(VLOOKUP($D930,'P4 Destination'!$C$21:$M$176,4,0))*BC930</f>
        <v>0</v>
      </c>
      <c r="BE930" s="172">
        <f t="shared" si="411"/>
        <v>0</v>
      </c>
      <c r="BF930" s="171">
        <f>(VLOOKUP($D930,'P4 Destination'!$C$21:$M$176,5,0))*BE930</f>
        <v>0</v>
      </c>
      <c r="BG930" s="172">
        <f t="shared" si="412"/>
        <v>0</v>
      </c>
      <c r="BH930" s="171">
        <f>(VLOOKUP($D930,'P4 Destination'!$C$21:$M$176,6,0))*BG930</f>
        <v>0</v>
      </c>
      <c r="BI930" s="172">
        <f t="shared" si="413"/>
        <v>26</v>
      </c>
      <c r="BJ930" s="171">
        <f>(VLOOKUP($D930,'P4 Destination'!$C$21:$M$176,7,0))*BI930</f>
        <v>0</v>
      </c>
      <c r="BK930" s="172">
        <f t="shared" si="414"/>
        <v>0</v>
      </c>
      <c r="BL930" s="171">
        <f>(VLOOKUP($D930,'P4 Destination'!$C$21:$M$176,8,0))*BK930</f>
        <v>0</v>
      </c>
      <c r="BM930" s="172">
        <f t="shared" si="415"/>
        <v>0</v>
      </c>
      <c r="BN930" s="171">
        <f>(VLOOKUP($D930,'P4 Destination'!$C$21:$M$176,9,0))*BM930</f>
        <v>0</v>
      </c>
      <c r="BO930" s="154">
        <f t="shared" si="416"/>
        <v>1</v>
      </c>
      <c r="BP930" s="171">
        <f>(VLOOKUP(D930,'P4 Destination'!$C$21:$M$176,10,0))*K930</f>
        <v>0</v>
      </c>
      <c r="BQ930" s="171">
        <f>(VLOOKUP(D930,'P4 Destination'!$C$21:$M$176,11,0))*J930</f>
        <v>0</v>
      </c>
      <c r="BR930" s="173">
        <f t="shared" si="417"/>
        <v>0</v>
      </c>
      <c r="BS930" s="173">
        <f>(AV930*2500)*'P6 Verzekering'!$E$11</f>
        <v>0</v>
      </c>
      <c r="BT930" s="173">
        <f>(AW930*2500)*'P6 Verzekering'!$E$12</f>
        <v>0</v>
      </c>
      <c r="BU930" s="173">
        <f>(L930*2500)*'P6 Verzekering'!$E$13</f>
        <v>0</v>
      </c>
      <c r="BV930" s="173">
        <f t="shared" si="418"/>
        <v>0</v>
      </c>
      <c r="BW930"/>
      <c r="BX930"/>
    </row>
    <row r="931" spans="1:76">
      <c r="A931" s="152" t="s">
        <v>2878</v>
      </c>
      <c r="B931" s="152" t="s">
        <v>286</v>
      </c>
      <c r="C931" s="152" t="s">
        <v>282</v>
      </c>
      <c r="D931" s="152" t="s">
        <v>219</v>
      </c>
      <c r="E931" s="152" t="s">
        <v>219</v>
      </c>
      <c r="F931" s="153">
        <f t="shared" si="392"/>
        <v>28</v>
      </c>
      <c r="G931" s="154">
        <v>1</v>
      </c>
      <c r="H931" s="154">
        <f>IFERROR(VLOOKUP(B931,'P2 Origin'!$C$21:$Q$176,15,FALSE),0)</f>
        <v>1</v>
      </c>
      <c r="I931" s="154">
        <f>IFERROR(VLOOKUP(D931,'P4 Destination'!$C$21:$Q$176,15,FALSE),0)</f>
        <v>0</v>
      </c>
      <c r="J931" s="155">
        <v>1</v>
      </c>
      <c r="K931" s="155"/>
      <c r="L931" s="156">
        <v>0</v>
      </c>
      <c r="M931" s="155">
        <v>0</v>
      </c>
      <c r="N931" s="155">
        <v>0</v>
      </c>
      <c r="O931" s="157">
        <f t="shared" si="393"/>
        <v>0</v>
      </c>
      <c r="P931" s="158">
        <f t="shared" si="394"/>
        <v>0</v>
      </c>
      <c r="Q931" s="159">
        <f>IFERROR(VLOOKUP(N931,'P1 Intra-Europees'!$A$15:$H$25,3,0),0)*P931</f>
        <v>0</v>
      </c>
      <c r="R931" s="160">
        <f t="shared" si="395"/>
        <v>0</v>
      </c>
      <c r="S931" s="159">
        <f>IFERROR(VLOOKUP(N931,'P1 Intra-Europees'!$A$15:$H$25,4,0),0)*R931</f>
        <v>0</v>
      </c>
      <c r="T931" s="160">
        <f t="shared" si="396"/>
        <v>0</v>
      </c>
      <c r="U931" s="159">
        <f>IFERROR(VLOOKUP(N931,'P1 Intra-Europees'!$A$15:$H$25,5,0),0)*T931</f>
        <v>0</v>
      </c>
      <c r="V931" s="160">
        <f t="shared" si="397"/>
        <v>0</v>
      </c>
      <c r="W931" s="159">
        <f>IFERROR(VLOOKUP(N931,'P1 Intra-Europees'!$A$15:$H$25,6,0),0)*V931</f>
        <v>0</v>
      </c>
      <c r="X931" s="160">
        <f t="shared" si="398"/>
        <v>0</v>
      </c>
      <c r="Y931" s="159">
        <f>IFERROR(VLOOKUP(N931,'P1 Intra-Europees'!$A$15:$H$25,7,0),0)*X931</f>
        <v>0</v>
      </c>
      <c r="Z931" s="161">
        <f t="shared" si="399"/>
        <v>0</v>
      </c>
      <c r="AA931" s="162">
        <f>IFERROR(VLOOKUP(N931,'P1 Intra-Europees'!$A$15:$H$25,8,0),0)*Z931</f>
        <v>0</v>
      </c>
      <c r="AB931" s="163">
        <f t="shared" si="400"/>
        <v>0</v>
      </c>
      <c r="AC931" s="157" t="str">
        <f>VLOOKUP(B931,'P2 Origin'!$C$21:$O$176,13,0)</f>
        <v>USD</v>
      </c>
      <c r="AD931" s="164">
        <f t="shared" si="401"/>
        <v>0</v>
      </c>
      <c r="AE931" s="165">
        <f>IF(AU931&gt;0.1,VLOOKUP(B931,'P2 Origin'!$C$21:$M$176,3,0)*H931,0)</f>
        <v>0</v>
      </c>
      <c r="AF931" s="166">
        <f t="shared" si="402"/>
        <v>0</v>
      </c>
      <c r="AG931" s="165">
        <f>(VLOOKUP(B931,'P2 Origin'!$C$21:$M$176,4,0))*AF931</f>
        <v>0</v>
      </c>
      <c r="AH931" s="166">
        <f t="shared" si="403"/>
        <v>0</v>
      </c>
      <c r="AI931" s="165">
        <f>(VLOOKUP(B931,'P2 Origin'!$C$21:$M$176,5,0))*AH931</f>
        <v>0</v>
      </c>
      <c r="AJ931" s="166">
        <f t="shared" si="419"/>
        <v>0</v>
      </c>
      <c r="AK931" s="165">
        <f>(VLOOKUP(B931,'P2 Origin'!$C$21:$M$176,6,0))*AJ931</f>
        <v>0</v>
      </c>
      <c r="AL931" s="166">
        <f t="shared" si="404"/>
        <v>28</v>
      </c>
      <c r="AM931" s="165">
        <f>(VLOOKUP($B931,'P2 Origin'!$C$21:$M$176,7,0))*AL931</f>
        <v>0</v>
      </c>
      <c r="AN931" s="166">
        <f t="shared" si="405"/>
        <v>0</v>
      </c>
      <c r="AO931" s="165">
        <f>(VLOOKUP($B931,'P2 Origin'!$C$21:$M$176,8,0))*AN931</f>
        <v>0</v>
      </c>
      <c r="AP931" s="166">
        <f t="shared" si="406"/>
        <v>0</v>
      </c>
      <c r="AQ931" s="165">
        <f>(VLOOKUP($B931,'P2 Origin'!$C$21:$M$176,9,0))*AP931</f>
        <v>0</v>
      </c>
      <c r="AR931" s="155">
        <f t="shared" si="407"/>
        <v>1</v>
      </c>
      <c r="AS931" s="164">
        <f>(VLOOKUP(B931,'P2 Origin'!$C$21:$M$176,10,0))*K931</f>
        <v>0</v>
      </c>
      <c r="AT931" s="164">
        <f>(VLOOKUP(B931,'P2 Origin'!$C$21:$M$176,11,0))*J931</f>
        <v>0</v>
      </c>
      <c r="AU931" s="167">
        <v>28</v>
      </c>
      <c r="AV931" s="168">
        <v>28</v>
      </c>
      <c r="AW931" s="169">
        <v>0</v>
      </c>
      <c r="AX931" s="170">
        <f>IF(AU931&gt;=0.1,'P3 Bureaumarge zee- en luchtvr.'!$D$12,0)</f>
        <v>0</v>
      </c>
      <c r="AY931" s="163">
        <f t="shared" si="408"/>
        <v>0</v>
      </c>
      <c r="AZ931" s="157" t="str">
        <f>VLOOKUP(D931,'P4 Destination'!$C$21:$O$176,13,0)</f>
        <v>EUR</v>
      </c>
      <c r="BA931" s="164">
        <f t="shared" si="409"/>
        <v>0</v>
      </c>
      <c r="BB931" s="171">
        <f>IF(AU931&gt;0.1,(VLOOKUP(D931,'P4 Destination'!$C$21:$M$176,3,0))*I931,0)</f>
        <v>0</v>
      </c>
      <c r="BC931" s="172">
        <f t="shared" si="410"/>
        <v>0</v>
      </c>
      <c r="BD931" s="171">
        <f>(VLOOKUP($D931,'P4 Destination'!$C$21:$M$176,4,0))*BC931</f>
        <v>0</v>
      </c>
      <c r="BE931" s="172">
        <f t="shared" si="411"/>
        <v>0</v>
      </c>
      <c r="BF931" s="171">
        <f>(VLOOKUP($D931,'P4 Destination'!$C$21:$M$176,5,0))*BE931</f>
        <v>0</v>
      </c>
      <c r="BG931" s="172">
        <f t="shared" si="412"/>
        <v>0</v>
      </c>
      <c r="BH931" s="171">
        <f>(VLOOKUP($D931,'P4 Destination'!$C$21:$M$176,6,0))*BG931</f>
        <v>0</v>
      </c>
      <c r="BI931" s="172">
        <f t="shared" si="413"/>
        <v>28</v>
      </c>
      <c r="BJ931" s="171">
        <f>(VLOOKUP($D931,'P4 Destination'!$C$21:$M$176,7,0))*BI931</f>
        <v>0</v>
      </c>
      <c r="BK931" s="172">
        <f t="shared" si="414"/>
        <v>0</v>
      </c>
      <c r="BL931" s="171">
        <f>(VLOOKUP($D931,'P4 Destination'!$C$21:$M$176,8,0))*BK931</f>
        <v>0</v>
      </c>
      <c r="BM931" s="172">
        <f t="shared" si="415"/>
        <v>0</v>
      </c>
      <c r="BN931" s="171">
        <f>(VLOOKUP($D931,'P4 Destination'!$C$21:$M$176,9,0))*BM931</f>
        <v>0</v>
      </c>
      <c r="BO931" s="154">
        <f t="shared" si="416"/>
        <v>1</v>
      </c>
      <c r="BP931" s="171">
        <f>(VLOOKUP(D931,'P4 Destination'!$C$21:$M$176,10,0))*K931</f>
        <v>0</v>
      </c>
      <c r="BQ931" s="171">
        <f>(VLOOKUP(D931,'P4 Destination'!$C$21:$M$176,11,0))*J931</f>
        <v>0</v>
      </c>
      <c r="BR931" s="173">
        <f t="shared" si="417"/>
        <v>0</v>
      </c>
      <c r="BS931" s="173">
        <f>(AV931*2500)*'P6 Verzekering'!$E$11</f>
        <v>0</v>
      </c>
      <c r="BT931" s="173">
        <f>(AW931*2500)*'P6 Verzekering'!$E$12</f>
        <v>0</v>
      </c>
      <c r="BU931" s="173">
        <f>(L931*2500)*'P6 Verzekering'!$E$13</f>
        <v>0</v>
      </c>
      <c r="BV931" s="173">
        <f t="shared" si="418"/>
        <v>0</v>
      </c>
      <c r="BW931"/>
      <c r="BX931"/>
    </row>
    <row r="932" spans="1:76">
      <c r="A932" s="152" t="s">
        <v>2880</v>
      </c>
      <c r="B932" s="152" t="s">
        <v>286</v>
      </c>
      <c r="C932" s="152" t="s">
        <v>282</v>
      </c>
      <c r="D932" s="152" t="s">
        <v>181</v>
      </c>
      <c r="E932" s="152" t="s">
        <v>153</v>
      </c>
      <c r="F932" s="153">
        <f t="shared" si="392"/>
        <v>47</v>
      </c>
      <c r="G932" s="154">
        <v>1</v>
      </c>
      <c r="H932" s="154">
        <f>IFERROR(VLOOKUP(B932,'P2 Origin'!$C$21:$Q$176,15,FALSE),0)</f>
        <v>1</v>
      </c>
      <c r="I932" s="154">
        <f>IFERROR(VLOOKUP(D932,'P4 Destination'!$C$21:$Q$176,15,FALSE),0)</f>
        <v>1</v>
      </c>
      <c r="J932" s="155"/>
      <c r="K932" s="155">
        <v>1</v>
      </c>
      <c r="L932" s="156">
        <v>0</v>
      </c>
      <c r="M932" s="155">
        <v>0</v>
      </c>
      <c r="N932" s="155">
        <v>0</v>
      </c>
      <c r="O932" s="157">
        <f t="shared" si="393"/>
        <v>0</v>
      </c>
      <c r="P932" s="158">
        <f t="shared" si="394"/>
        <v>0</v>
      </c>
      <c r="Q932" s="159">
        <f>IFERROR(VLOOKUP(N932,'P1 Intra-Europees'!$A$15:$H$25,3,0),0)*P932</f>
        <v>0</v>
      </c>
      <c r="R932" s="160">
        <f t="shared" si="395"/>
        <v>0</v>
      </c>
      <c r="S932" s="159">
        <f>IFERROR(VLOOKUP(N932,'P1 Intra-Europees'!$A$15:$H$25,4,0),0)*R932</f>
        <v>0</v>
      </c>
      <c r="T932" s="160">
        <f t="shared" si="396"/>
        <v>0</v>
      </c>
      <c r="U932" s="159">
        <f>IFERROR(VLOOKUP(N932,'P1 Intra-Europees'!$A$15:$H$25,5,0),0)*T932</f>
        <v>0</v>
      </c>
      <c r="V932" s="160">
        <f t="shared" si="397"/>
        <v>0</v>
      </c>
      <c r="W932" s="159">
        <f>IFERROR(VLOOKUP(N932,'P1 Intra-Europees'!$A$15:$H$25,6,0),0)*V932</f>
        <v>0</v>
      </c>
      <c r="X932" s="160">
        <f t="shared" si="398"/>
        <v>0</v>
      </c>
      <c r="Y932" s="159">
        <f>IFERROR(VLOOKUP(N932,'P1 Intra-Europees'!$A$15:$H$25,7,0),0)*X932</f>
        <v>0</v>
      </c>
      <c r="Z932" s="161">
        <f t="shared" si="399"/>
        <v>0</v>
      </c>
      <c r="AA932" s="162">
        <f>IFERROR(VLOOKUP(N932,'P1 Intra-Europees'!$A$15:$H$25,8,0),0)*Z932</f>
        <v>0</v>
      </c>
      <c r="AB932" s="163">
        <f t="shared" si="400"/>
        <v>0</v>
      </c>
      <c r="AC932" s="157" t="str">
        <f>VLOOKUP(B932,'P2 Origin'!$C$21:$O$176,13,0)</f>
        <v>USD</v>
      </c>
      <c r="AD932" s="164">
        <f t="shared" si="401"/>
        <v>0</v>
      </c>
      <c r="AE932" s="165">
        <f>IF(AU932&gt;0.1,VLOOKUP(B932,'P2 Origin'!$C$21:$M$176,3,0)*H932,0)</f>
        <v>0</v>
      </c>
      <c r="AF932" s="166">
        <f t="shared" si="402"/>
        <v>0</v>
      </c>
      <c r="AG932" s="165">
        <f>(VLOOKUP(B932,'P2 Origin'!$C$21:$M$176,4,0))*AF932</f>
        <v>0</v>
      </c>
      <c r="AH932" s="166">
        <f t="shared" si="403"/>
        <v>0</v>
      </c>
      <c r="AI932" s="165">
        <f>(VLOOKUP(B932,'P2 Origin'!$C$21:$M$176,5,0))*AH932</f>
        <v>0</v>
      </c>
      <c r="AJ932" s="166">
        <f t="shared" si="419"/>
        <v>0</v>
      </c>
      <c r="AK932" s="165">
        <f>(VLOOKUP(B932,'P2 Origin'!$C$21:$M$176,6,0))*AJ932</f>
        <v>0</v>
      </c>
      <c r="AL932" s="166">
        <f t="shared" si="404"/>
        <v>0</v>
      </c>
      <c r="AM932" s="165">
        <f>(VLOOKUP($B932,'P2 Origin'!$C$21:$M$176,7,0))*AL932</f>
        <v>0</v>
      </c>
      <c r="AN932" s="166">
        <f t="shared" si="405"/>
        <v>0</v>
      </c>
      <c r="AO932" s="165">
        <f>(VLOOKUP($B932,'P2 Origin'!$C$21:$M$176,8,0))*AN932</f>
        <v>0</v>
      </c>
      <c r="AP932" s="166">
        <f t="shared" si="406"/>
        <v>47</v>
      </c>
      <c r="AQ932" s="165">
        <f>(VLOOKUP($B932,'P2 Origin'!$C$21:$M$176,9,0))*AP932</f>
        <v>0</v>
      </c>
      <c r="AR932" s="155">
        <f t="shared" si="407"/>
        <v>1</v>
      </c>
      <c r="AS932" s="164">
        <f>(VLOOKUP(B932,'P2 Origin'!$C$21:$M$176,10,0))*K932</f>
        <v>0</v>
      </c>
      <c r="AT932" s="164">
        <f>(VLOOKUP(B932,'P2 Origin'!$C$21:$M$176,11,0))*J932</f>
        <v>0</v>
      </c>
      <c r="AU932" s="167">
        <v>47</v>
      </c>
      <c r="AV932" s="168">
        <v>47</v>
      </c>
      <c r="AW932" s="169">
        <v>0</v>
      </c>
      <c r="AX932" s="170">
        <f>IF(AU932&gt;=0.1,'P3 Bureaumarge zee- en luchtvr.'!$D$12,0)</f>
        <v>0</v>
      </c>
      <c r="AY932" s="163">
        <f t="shared" si="408"/>
        <v>0</v>
      </c>
      <c r="AZ932" s="157" t="str">
        <f>VLOOKUP(D932,'P4 Destination'!$C$21:$O$176,13,0)</f>
        <v>EUR</v>
      </c>
      <c r="BA932" s="164">
        <f t="shared" si="409"/>
        <v>0</v>
      </c>
      <c r="BB932" s="171">
        <f>IF(AU932&gt;0.1,(VLOOKUP(D932,'P4 Destination'!$C$21:$M$176,3,0))*I932,0)</f>
        <v>0</v>
      </c>
      <c r="BC932" s="172">
        <f t="shared" si="410"/>
        <v>0</v>
      </c>
      <c r="BD932" s="171">
        <f>(VLOOKUP($D932,'P4 Destination'!$C$21:$M$176,4,0))*BC932</f>
        <v>0</v>
      </c>
      <c r="BE932" s="172">
        <f t="shared" si="411"/>
        <v>0</v>
      </c>
      <c r="BF932" s="171">
        <f>(VLOOKUP($D932,'P4 Destination'!$C$21:$M$176,5,0))*BE932</f>
        <v>0</v>
      </c>
      <c r="BG932" s="172">
        <f t="shared" si="412"/>
        <v>0</v>
      </c>
      <c r="BH932" s="171">
        <f>(VLOOKUP($D932,'P4 Destination'!$C$21:$M$176,6,0))*BG932</f>
        <v>0</v>
      </c>
      <c r="BI932" s="172">
        <f t="shared" si="413"/>
        <v>0</v>
      </c>
      <c r="BJ932" s="171">
        <f>(VLOOKUP($D932,'P4 Destination'!$C$21:$M$176,7,0))*BI932</f>
        <v>0</v>
      </c>
      <c r="BK932" s="172">
        <f t="shared" si="414"/>
        <v>0</v>
      </c>
      <c r="BL932" s="171">
        <f>(VLOOKUP($D932,'P4 Destination'!$C$21:$M$176,8,0))*BK932</f>
        <v>0</v>
      </c>
      <c r="BM932" s="172">
        <f t="shared" si="415"/>
        <v>47</v>
      </c>
      <c r="BN932" s="171">
        <f>(VLOOKUP($D932,'P4 Destination'!$C$21:$M$176,9,0))*BM932</f>
        <v>0</v>
      </c>
      <c r="BO932" s="154">
        <f t="shared" si="416"/>
        <v>1</v>
      </c>
      <c r="BP932" s="171">
        <f>(VLOOKUP(D932,'P4 Destination'!$C$21:$M$176,10,0))*K932</f>
        <v>0</v>
      </c>
      <c r="BQ932" s="171">
        <f>(VLOOKUP(D932,'P4 Destination'!$C$21:$M$176,11,0))*J932</f>
        <v>0</v>
      </c>
      <c r="BR932" s="173">
        <f t="shared" si="417"/>
        <v>0</v>
      </c>
      <c r="BS932" s="173">
        <f>(AV932*2500)*'P6 Verzekering'!$E$11</f>
        <v>0</v>
      </c>
      <c r="BT932" s="173">
        <f>(AW932*2500)*'P6 Verzekering'!$E$12</f>
        <v>0</v>
      </c>
      <c r="BU932" s="173">
        <f>(L932*2500)*'P6 Verzekering'!$E$13</f>
        <v>0</v>
      </c>
      <c r="BV932" s="173">
        <f t="shared" si="418"/>
        <v>0</v>
      </c>
      <c r="BW932"/>
      <c r="BX932"/>
    </row>
    <row r="933" spans="1:76">
      <c r="A933" s="152" t="s">
        <v>2885</v>
      </c>
      <c r="B933" s="152" t="s">
        <v>423</v>
      </c>
      <c r="C933" s="152" t="s">
        <v>422</v>
      </c>
      <c r="D933" s="152" t="s">
        <v>467</v>
      </c>
      <c r="E933" s="152" t="s">
        <v>466</v>
      </c>
      <c r="F933" s="153">
        <f t="shared" si="392"/>
        <v>34</v>
      </c>
      <c r="G933" s="154">
        <v>1</v>
      </c>
      <c r="H933" s="154">
        <f>IFERROR(VLOOKUP(B933,'P2 Origin'!$C$21:$Q$176,15,FALSE),0)</f>
        <v>1</v>
      </c>
      <c r="I933" s="154">
        <f>IFERROR(VLOOKUP(D933,'P4 Destination'!$C$21:$Q$176,15,FALSE),0)</f>
        <v>0</v>
      </c>
      <c r="J933" s="155"/>
      <c r="K933" s="155">
        <v>1</v>
      </c>
      <c r="L933" s="156">
        <v>0</v>
      </c>
      <c r="M933" s="155">
        <v>0</v>
      </c>
      <c r="N933" s="155">
        <v>0</v>
      </c>
      <c r="O933" s="157">
        <f t="shared" si="393"/>
        <v>0</v>
      </c>
      <c r="P933" s="158">
        <f t="shared" si="394"/>
        <v>0</v>
      </c>
      <c r="Q933" s="159">
        <f>IFERROR(VLOOKUP(N933,'P1 Intra-Europees'!$A$15:$H$25,3,0),0)*P933</f>
        <v>0</v>
      </c>
      <c r="R933" s="160">
        <f t="shared" si="395"/>
        <v>0</v>
      </c>
      <c r="S933" s="159">
        <f>IFERROR(VLOOKUP(N933,'P1 Intra-Europees'!$A$15:$H$25,4,0),0)*R933</f>
        <v>0</v>
      </c>
      <c r="T933" s="160">
        <f t="shared" si="396"/>
        <v>0</v>
      </c>
      <c r="U933" s="159">
        <f>IFERROR(VLOOKUP(N933,'P1 Intra-Europees'!$A$15:$H$25,5,0),0)*T933</f>
        <v>0</v>
      </c>
      <c r="V933" s="160">
        <f t="shared" si="397"/>
        <v>0</v>
      </c>
      <c r="W933" s="159">
        <f>IFERROR(VLOOKUP(N933,'P1 Intra-Europees'!$A$15:$H$25,6,0),0)*V933</f>
        <v>0</v>
      </c>
      <c r="X933" s="160">
        <f t="shared" si="398"/>
        <v>0</v>
      </c>
      <c r="Y933" s="159">
        <f>IFERROR(VLOOKUP(N933,'P1 Intra-Europees'!$A$15:$H$25,7,0),0)*X933</f>
        <v>0</v>
      </c>
      <c r="Z933" s="161">
        <f t="shared" si="399"/>
        <v>0</v>
      </c>
      <c r="AA933" s="162">
        <f>IFERROR(VLOOKUP(N933,'P1 Intra-Europees'!$A$15:$H$25,8,0),0)*Z933</f>
        <v>0</v>
      </c>
      <c r="AB933" s="163">
        <f t="shared" si="400"/>
        <v>0</v>
      </c>
      <c r="AC933" s="157" t="str">
        <f>VLOOKUP(B933,'P2 Origin'!$C$21:$O$176,13,0)</f>
        <v>USD</v>
      </c>
      <c r="AD933" s="164">
        <f t="shared" si="401"/>
        <v>0</v>
      </c>
      <c r="AE933" s="165">
        <f>IF(AU933&gt;0.1,VLOOKUP(B933,'P2 Origin'!$C$21:$M$176,3,0)*H933,0)</f>
        <v>0</v>
      </c>
      <c r="AF933" s="166">
        <f t="shared" si="402"/>
        <v>0</v>
      </c>
      <c r="AG933" s="165">
        <f>(VLOOKUP(B933,'P2 Origin'!$C$21:$M$176,4,0))*AF933</f>
        <v>0</v>
      </c>
      <c r="AH933" s="166">
        <f t="shared" si="403"/>
        <v>0</v>
      </c>
      <c r="AI933" s="165">
        <f>(VLOOKUP(B933,'P2 Origin'!$C$21:$M$176,5,0))*AH933</f>
        <v>0</v>
      </c>
      <c r="AJ933" s="166">
        <f t="shared" si="419"/>
        <v>0</v>
      </c>
      <c r="AK933" s="165">
        <f>(VLOOKUP(B933,'P2 Origin'!$C$21:$M$176,6,0))*AJ933</f>
        <v>0</v>
      </c>
      <c r="AL933" s="166">
        <f t="shared" si="404"/>
        <v>34</v>
      </c>
      <c r="AM933" s="165">
        <f>(VLOOKUP($B933,'P2 Origin'!$C$21:$M$176,7,0))*AL933</f>
        <v>0</v>
      </c>
      <c r="AN933" s="166">
        <f t="shared" si="405"/>
        <v>0</v>
      </c>
      <c r="AO933" s="165">
        <f>(VLOOKUP($B933,'P2 Origin'!$C$21:$M$176,8,0))*AN933</f>
        <v>0</v>
      </c>
      <c r="AP933" s="166">
        <f t="shared" si="406"/>
        <v>0</v>
      </c>
      <c r="AQ933" s="165">
        <f>(VLOOKUP($B933,'P2 Origin'!$C$21:$M$176,9,0))*AP933</f>
        <v>0</v>
      </c>
      <c r="AR933" s="155">
        <f t="shared" si="407"/>
        <v>1</v>
      </c>
      <c r="AS933" s="164">
        <f>(VLOOKUP(B933,'P2 Origin'!$C$21:$M$176,10,0))*K933</f>
        <v>0</v>
      </c>
      <c r="AT933" s="164">
        <f>(VLOOKUP(B933,'P2 Origin'!$C$21:$M$176,11,0))*J933</f>
        <v>0</v>
      </c>
      <c r="AU933" s="167">
        <v>34</v>
      </c>
      <c r="AV933" s="168">
        <v>34</v>
      </c>
      <c r="AW933" s="169">
        <v>0</v>
      </c>
      <c r="AX933" s="170">
        <f>IF(AU933&gt;=0.1,'P3 Bureaumarge zee- en luchtvr.'!$D$12,0)</f>
        <v>0</v>
      </c>
      <c r="AY933" s="163">
        <f t="shared" si="408"/>
        <v>0</v>
      </c>
      <c r="AZ933" s="157" t="str">
        <f>VLOOKUP(D933,'P4 Destination'!$C$21:$O$176,13,0)</f>
        <v>USD</v>
      </c>
      <c r="BA933" s="164">
        <f t="shared" si="409"/>
        <v>0</v>
      </c>
      <c r="BB933" s="171">
        <f>IF(AU933&gt;0.1,(VLOOKUP(D933,'P4 Destination'!$C$21:$M$176,3,0))*I933,0)</f>
        <v>0</v>
      </c>
      <c r="BC933" s="172">
        <f t="shared" si="410"/>
        <v>0</v>
      </c>
      <c r="BD933" s="171">
        <f>(VLOOKUP($D933,'P4 Destination'!$C$21:$M$176,4,0))*BC933</f>
        <v>0</v>
      </c>
      <c r="BE933" s="172">
        <f t="shared" si="411"/>
        <v>0</v>
      </c>
      <c r="BF933" s="171">
        <f>(VLOOKUP($D933,'P4 Destination'!$C$21:$M$176,5,0))*BE933</f>
        <v>0</v>
      </c>
      <c r="BG933" s="172">
        <f t="shared" si="412"/>
        <v>0</v>
      </c>
      <c r="BH933" s="171">
        <f>(VLOOKUP($D933,'P4 Destination'!$C$21:$M$176,6,0))*BG933</f>
        <v>0</v>
      </c>
      <c r="BI933" s="172">
        <f t="shared" si="413"/>
        <v>34</v>
      </c>
      <c r="BJ933" s="171">
        <f>(VLOOKUP($D933,'P4 Destination'!$C$21:$M$176,7,0))*BI933</f>
        <v>0</v>
      </c>
      <c r="BK933" s="172">
        <f t="shared" si="414"/>
        <v>0</v>
      </c>
      <c r="BL933" s="171">
        <f>(VLOOKUP($D933,'P4 Destination'!$C$21:$M$176,8,0))*BK933</f>
        <v>0</v>
      </c>
      <c r="BM933" s="172">
        <f t="shared" si="415"/>
        <v>0</v>
      </c>
      <c r="BN933" s="171">
        <f>(VLOOKUP($D933,'P4 Destination'!$C$21:$M$176,9,0))*BM933</f>
        <v>0</v>
      </c>
      <c r="BO933" s="154">
        <f t="shared" si="416"/>
        <v>1</v>
      </c>
      <c r="BP933" s="171">
        <f>(VLOOKUP(D933,'P4 Destination'!$C$21:$M$176,10,0))*K933</f>
        <v>0</v>
      </c>
      <c r="BQ933" s="171">
        <f>(VLOOKUP(D933,'P4 Destination'!$C$21:$M$176,11,0))*J933</f>
        <v>0</v>
      </c>
      <c r="BR933" s="173">
        <f t="shared" si="417"/>
        <v>0</v>
      </c>
      <c r="BS933" s="173">
        <f>(AV933*2500)*'P6 Verzekering'!$E$11</f>
        <v>0</v>
      </c>
      <c r="BT933" s="173">
        <f>(AW933*2500)*'P6 Verzekering'!$E$12</f>
        <v>0</v>
      </c>
      <c r="BU933" s="173">
        <f>(L933*2500)*'P6 Verzekering'!$E$13</f>
        <v>0</v>
      </c>
      <c r="BV933" s="173">
        <f t="shared" si="418"/>
        <v>0</v>
      </c>
      <c r="BW933"/>
      <c r="BX933"/>
    </row>
    <row r="934" spans="1:76">
      <c r="A934" s="152" t="s">
        <v>2887</v>
      </c>
      <c r="B934" s="152" t="s">
        <v>423</v>
      </c>
      <c r="C934" s="152" t="s">
        <v>422</v>
      </c>
      <c r="D934" s="152" t="s">
        <v>338</v>
      </c>
      <c r="E934" s="152" t="s">
        <v>335</v>
      </c>
      <c r="F934" s="153">
        <f t="shared" si="392"/>
        <v>60</v>
      </c>
      <c r="G934" s="154">
        <v>1</v>
      </c>
      <c r="H934" s="154">
        <f>IFERROR(VLOOKUP(B934,'P2 Origin'!$C$21:$Q$176,15,FALSE),0)</f>
        <v>1</v>
      </c>
      <c r="I934" s="154">
        <f>IFERROR(VLOOKUP(D934,'P4 Destination'!$C$21:$Q$176,15,FALSE),0)</f>
        <v>0</v>
      </c>
      <c r="J934" s="155"/>
      <c r="K934" s="155">
        <v>1</v>
      </c>
      <c r="L934" s="156">
        <v>0</v>
      </c>
      <c r="M934" s="155">
        <v>0</v>
      </c>
      <c r="N934" s="155">
        <v>0</v>
      </c>
      <c r="O934" s="157">
        <f t="shared" si="393"/>
        <v>0</v>
      </c>
      <c r="P934" s="158">
        <f t="shared" si="394"/>
        <v>0</v>
      </c>
      <c r="Q934" s="159">
        <f>IFERROR(VLOOKUP(N934,'P1 Intra-Europees'!$A$15:$H$25,3,0),0)*P934</f>
        <v>0</v>
      </c>
      <c r="R934" s="160">
        <f t="shared" si="395"/>
        <v>0</v>
      </c>
      <c r="S934" s="159">
        <f>IFERROR(VLOOKUP(N934,'P1 Intra-Europees'!$A$15:$H$25,4,0),0)*R934</f>
        <v>0</v>
      </c>
      <c r="T934" s="160">
        <f t="shared" si="396"/>
        <v>0</v>
      </c>
      <c r="U934" s="159">
        <f>IFERROR(VLOOKUP(N934,'P1 Intra-Europees'!$A$15:$H$25,5,0),0)*T934</f>
        <v>0</v>
      </c>
      <c r="V934" s="160">
        <f t="shared" si="397"/>
        <v>0</v>
      </c>
      <c r="W934" s="159">
        <f>IFERROR(VLOOKUP(N934,'P1 Intra-Europees'!$A$15:$H$25,6,0),0)*V934</f>
        <v>0</v>
      </c>
      <c r="X934" s="160">
        <f t="shared" si="398"/>
        <v>0</v>
      </c>
      <c r="Y934" s="159">
        <f>IFERROR(VLOOKUP(N934,'P1 Intra-Europees'!$A$15:$H$25,7,0),0)*X934</f>
        <v>0</v>
      </c>
      <c r="Z934" s="161">
        <f t="shared" si="399"/>
        <v>0</v>
      </c>
      <c r="AA934" s="162">
        <f>IFERROR(VLOOKUP(N934,'P1 Intra-Europees'!$A$15:$H$25,8,0),0)*Z934</f>
        <v>0</v>
      </c>
      <c r="AB934" s="163">
        <f t="shared" si="400"/>
        <v>0</v>
      </c>
      <c r="AC934" s="157" t="str">
        <f>VLOOKUP(B934,'P2 Origin'!$C$21:$O$176,13,0)</f>
        <v>USD</v>
      </c>
      <c r="AD934" s="164">
        <f t="shared" si="401"/>
        <v>0</v>
      </c>
      <c r="AE934" s="165">
        <f>IF(AU934&gt;0.1,VLOOKUP(B934,'P2 Origin'!$C$21:$M$176,3,0)*H934,0)</f>
        <v>0</v>
      </c>
      <c r="AF934" s="166">
        <f t="shared" si="402"/>
        <v>0</v>
      </c>
      <c r="AG934" s="165">
        <f>(VLOOKUP(B934,'P2 Origin'!$C$21:$M$176,4,0))*AF934</f>
        <v>0</v>
      </c>
      <c r="AH934" s="166">
        <f t="shared" si="403"/>
        <v>0</v>
      </c>
      <c r="AI934" s="165">
        <f>(VLOOKUP(B934,'P2 Origin'!$C$21:$M$176,5,0))*AH934</f>
        <v>0</v>
      </c>
      <c r="AJ934" s="166">
        <f t="shared" si="419"/>
        <v>0</v>
      </c>
      <c r="AK934" s="165">
        <f>(VLOOKUP(B934,'P2 Origin'!$C$21:$M$176,6,0))*AJ934</f>
        <v>0</v>
      </c>
      <c r="AL934" s="166">
        <f t="shared" si="404"/>
        <v>0</v>
      </c>
      <c r="AM934" s="165">
        <f>(VLOOKUP($B934,'P2 Origin'!$C$21:$M$176,7,0))*AL934</f>
        <v>0</v>
      </c>
      <c r="AN934" s="166">
        <f t="shared" si="405"/>
        <v>0</v>
      </c>
      <c r="AO934" s="165">
        <f>(VLOOKUP($B934,'P2 Origin'!$C$21:$M$176,8,0))*AN934</f>
        <v>0</v>
      </c>
      <c r="AP934" s="166">
        <f t="shared" si="406"/>
        <v>60</v>
      </c>
      <c r="AQ934" s="165">
        <f>(VLOOKUP($B934,'P2 Origin'!$C$21:$M$176,9,0))*AP934</f>
        <v>0</v>
      </c>
      <c r="AR934" s="155">
        <f t="shared" si="407"/>
        <v>1</v>
      </c>
      <c r="AS934" s="164">
        <f>(VLOOKUP(B934,'P2 Origin'!$C$21:$M$176,10,0))*K934</f>
        <v>0</v>
      </c>
      <c r="AT934" s="164">
        <f>(VLOOKUP(B934,'P2 Origin'!$C$21:$M$176,11,0))*J934</f>
        <v>0</v>
      </c>
      <c r="AU934" s="167">
        <v>60</v>
      </c>
      <c r="AV934" s="168">
        <v>60</v>
      </c>
      <c r="AW934" s="169">
        <v>0</v>
      </c>
      <c r="AX934" s="170">
        <f>IF(AU934&gt;=0.1,'P3 Bureaumarge zee- en luchtvr.'!$D$12,0)</f>
        <v>0</v>
      </c>
      <c r="AY934" s="163">
        <f t="shared" si="408"/>
        <v>0</v>
      </c>
      <c r="AZ934" s="157" t="str">
        <f>VLOOKUP(D934,'P4 Destination'!$C$21:$O$176,13,0)</f>
        <v>USD</v>
      </c>
      <c r="BA934" s="164">
        <f t="shared" si="409"/>
        <v>0</v>
      </c>
      <c r="BB934" s="171">
        <f>IF(AU934&gt;0.1,(VLOOKUP(D934,'P4 Destination'!$C$21:$M$176,3,0))*I934,0)</f>
        <v>0</v>
      </c>
      <c r="BC934" s="172">
        <f t="shared" si="410"/>
        <v>0</v>
      </c>
      <c r="BD934" s="171">
        <f>(VLOOKUP($D934,'P4 Destination'!$C$21:$M$176,4,0))*BC934</f>
        <v>0</v>
      </c>
      <c r="BE934" s="172">
        <f t="shared" si="411"/>
        <v>0</v>
      </c>
      <c r="BF934" s="171">
        <f>(VLOOKUP($D934,'P4 Destination'!$C$21:$M$176,5,0))*BE934</f>
        <v>0</v>
      </c>
      <c r="BG934" s="172">
        <f t="shared" si="412"/>
        <v>0</v>
      </c>
      <c r="BH934" s="171">
        <f>(VLOOKUP($D934,'P4 Destination'!$C$21:$M$176,6,0))*BG934</f>
        <v>0</v>
      </c>
      <c r="BI934" s="172">
        <f t="shared" si="413"/>
        <v>0</v>
      </c>
      <c r="BJ934" s="171">
        <f>(VLOOKUP($D934,'P4 Destination'!$C$21:$M$176,7,0))*BI934</f>
        <v>0</v>
      </c>
      <c r="BK934" s="172">
        <f t="shared" si="414"/>
        <v>0</v>
      </c>
      <c r="BL934" s="171">
        <f>(VLOOKUP($D934,'P4 Destination'!$C$21:$M$176,8,0))*BK934</f>
        <v>0</v>
      </c>
      <c r="BM934" s="172">
        <f t="shared" si="415"/>
        <v>60</v>
      </c>
      <c r="BN934" s="171">
        <f>(VLOOKUP($D934,'P4 Destination'!$C$21:$M$176,9,0))*BM934</f>
        <v>0</v>
      </c>
      <c r="BO934" s="154">
        <f t="shared" si="416"/>
        <v>1</v>
      </c>
      <c r="BP934" s="171">
        <f>(VLOOKUP(D934,'P4 Destination'!$C$21:$M$176,10,0))*K934</f>
        <v>0</v>
      </c>
      <c r="BQ934" s="171">
        <f>(VLOOKUP(D934,'P4 Destination'!$C$21:$M$176,11,0))*J934</f>
        <v>0</v>
      </c>
      <c r="BR934" s="173">
        <f t="shared" si="417"/>
        <v>0</v>
      </c>
      <c r="BS934" s="173">
        <f>(AV934*2500)*'P6 Verzekering'!$E$11</f>
        <v>0</v>
      </c>
      <c r="BT934" s="173">
        <f>(AW934*2500)*'P6 Verzekering'!$E$12</f>
        <v>0</v>
      </c>
      <c r="BU934" s="173">
        <f>(L934*2500)*'P6 Verzekering'!$E$13</f>
        <v>0</v>
      </c>
      <c r="BV934" s="173">
        <f t="shared" si="418"/>
        <v>0</v>
      </c>
      <c r="BW934"/>
      <c r="BX934"/>
    </row>
    <row r="935" spans="1:76">
      <c r="A935" s="152" t="s">
        <v>2892</v>
      </c>
      <c r="B935" s="152" t="s">
        <v>303</v>
      </c>
      <c r="C935" s="152" t="s">
        <v>297</v>
      </c>
      <c r="D935" s="152" t="s">
        <v>397</v>
      </c>
      <c r="E935" s="152" t="s">
        <v>396</v>
      </c>
      <c r="F935" s="153">
        <f t="shared" si="392"/>
        <v>39</v>
      </c>
      <c r="G935" s="154">
        <v>1</v>
      </c>
      <c r="H935" s="154">
        <f>IFERROR(VLOOKUP(B935,'P2 Origin'!$C$21:$Q$176,15,FALSE),0)</f>
        <v>0</v>
      </c>
      <c r="I935" s="154">
        <f>IFERROR(VLOOKUP(D935,'P4 Destination'!$C$21:$Q$176,15,FALSE),0)</f>
        <v>0</v>
      </c>
      <c r="J935" s="155"/>
      <c r="K935" s="155">
        <v>1</v>
      </c>
      <c r="L935" s="156">
        <v>0</v>
      </c>
      <c r="M935" s="155">
        <v>0</v>
      </c>
      <c r="N935" s="155">
        <v>0</v>
      </c>
      <c r="O935" s="157">
        <f t="shared" si="393"/>
        <v>0</v>
      </c>
      <c r="P935" s="158">
        <f t="shared" si="394"/>
        <v>0</v>
      </c>
      <c r="Q935" s="159">
        <f>IFERROR(VLOOKUP(N935,'P1 Intra-Europees'!$A$15:$H$25,3,0),0)*P935</f>
        <v>0</v>
      </c>
      <c r="R935" s="160">
        <f t="shared" si="395"/>
        <v>0</v>
      </c>
      <c r="S935" s="159">
        <f>IFERROR(VLOOKUP(N935,'P1 Intra-Europees'!$A$15:$H$25,4,0),0)*R935</f>
        <v>0</v>
      </c>
      <c r="T935" s="160">
        <f t="shared" si="396"/>
        <v>0</v>
      </c>
      <c r="U935" s="159">
        <f>IFERROR(VLOOKUP(N935,'P1 Intra-Europees'!$A$15:$H$25,5,0),0)*T935</f>
        <v>0</v>
      </c>
      <c r="V935" s="160">
        <f t="shared" si="397"/>
        <v>0</v>
      </c>
      <c r="W935" s="159">
        <f>IFERROR(VLOOKUP(N935,'P1 Intra-Europees'!$A$15:$H$25,6,0),0)*V935</f>
        <v>0</v>
      </c>
      <c r="X935" s="160">
        <f t="shared" si="398"/>
        <v>0</v>
      </c>
      <c r="Y935" s="159">
        <f>IFERROR(VLOOKUP(N935,'P1 Intra-Europees'!$A$15:$H$25,7,0),0)*X935</f>
        <v>0</v>
      </c>
      <c r="Z935" s="161">
        <f t="shared" si="399"/>
        <v>0</v>
      </c>
      <c r="AA935" s="162">
        <f>IFERROR(VLOOKUP(N935,'P1 Intra-Europees'!$A$15:$H$25,8,0),0)*Z935</f>
        <v>0</v>
      </c>
      <c r="AB935" s="163">
        <f t="shared" si="400"/>
        <v>0</v>
      </c>
      <c r="AC935" s="157" t="str">
        <f>VLOOKUP(B935,'P2 Origin'!$C$21:$O$176,13,0)</f>
        <v>USD</v>
      </c>
      <c r="AD935" s="164">
        <f t="shared" si="401"/>
        <v>0</v>
      </c>
      <c r="AE935" s="165">
        <f>IF(AU935&gt;0.1,VLOOKUP(B935,'P2 Origin'!$C$21:$M$176,3,0)*H935,0)</f>
        <v>0</v>
      </c>
      <c r="AF935" s="166">
        <f t="shared" si="402"/>
        <v>0</v>
      </c>
      <c r="AG935" s="165">
        <f>(VLOOKUP(B935,'P2 Origin'!$C$21:$M$176,4,0))*AF935</f>
        <v>0</v>
      </c>
      <c r="AH935" s="166">
        <f t="shared" si="403"/>
        <v>0</v>
      </c>
      <c r="AI935" s="165">
        <f>(VLOOKUP(B935,'P2 Origin'!$C$21:$M$176,5,0))*AH935</f>
        <v>0</v>
      </c>
      <c r="AJ935" s="166">
        <f t="shared" si="419"/>
        <v>0</v>
      </c>
      <c r="AK935" s="165">
        <f>(VLOOKUP(B935,'P2 Origin'!$C$21:$M$176,6,0))*AJ935</f>
        <v>0</v>
      </c>
      <c r="AL935" s="166">
        <f t="shared" si="404"/>
        <v>0</v>
      </c>
      <c r="AM935" s="165">
        <f>(VLOOKUP($B935,'P2 Origin'!$C$21:$M$176,7,0))*AL935</f>
        <v>0</v>
      </c>
      <c r="AN935" s="166">
        <f t="shared" si="405"/>
        <v>39</v>
      </c>
      <c r="AO935" s="165">
        <f>(VLOOKUP($B935,'P2 Origin'!$C$21:$M$176,8,0))*AN935</f>
        <v>0</v>
      </c>
      <c r="AP935" s="166">
        <f t="shared" si="406"/>
        <v>0</v>
      </c>
      <c r="AQ935" s="165">
        <f>(VLOOKUP($B935,'P2 Origin'!$C$21:$M$176,9,0))*AP935</f>
        <v>0</v>
      </c>
      <c r="AR935" s="155">
        <f t="shared" si="407"/>
        <v>1</v>
      </c>
      <c r="AS935" s="164">
        <f>(VLOOKUP(B935,'P2 Origin'!$C$21:$M$176,10,0))*K935</f>
        <v>0</v>
      </c>
      <c r="AT935" s="164">
        <f>(VLOOKUP(B935,'P2 Origin'!$C$21:$M$176,11,0))*J935</f>
        <v>0</v>
      </c>
      <c r="AU935" s="167">
        <v>39</v>
      </c>
      <c r="AV935" s="168">
        <v>39</v>
      </c>
      <c r="AW935" s="169">
        <v>0</v>
      </c>
      <c r="AX935" s="170">
        <f>IF(AU935&gt;=0.1,'P3 Bureaumarge zee- en luchtvr.'!$D$12,0)</f>
        <v>0</v>
      </c>
      <c r="AY935" s="163">
        <f t="shared" si="408"/>
        <v>0</v>
      </c>
      <c r="AZ935" s="157" t="str">
        <f>VLOOKUP(D935,'P4 Destination'!$C$21:$O$176,13,0)</f>
        <v>USD</v>
      </c>
      <c r="BA935" s="164">
        <f t="shared" si="409"/>
        <v>0</v>
      </c>
      <c r="BB935" s="171">
        <f>IF(AU935&gt;0.1,(VLOOKUP(D935,'P4 Destination'!$C$21:$M$176,3,0))*I935,0)</f>
        <v>0</v>
      </c>
      <c r="BC935" s="172">
        <f t="shared" si="410"/>
        <v>0</v>
      </c>
      <c r="BD935" s="171">
        <f>(VLOOKUP($D935,'P4 Destination'!$C$21:$M$176,4,0))*BC935</f>
        <v>0</v>
      </c>
      <c r="BE935" s="172">
        <f t="shared" si="411"/>
        <v>0</v>
      </c>
      <c r="BF935" s="171">
        <f>(VLOOKUP($D935,'P4 Destination'!$C$21:$M$176,5,0))*BE935</f>
        <v>0</v>
      </c>
      <c r="BG935" s="172">
        <f t="shared" si="412"/>
        <v>0</v>
      </c>
      <c r="BH935" s="171">
        <f>(VLOOKUP($D935,'P4 Destination'!$C$21:$M$176,6,0))*BG935</f>
        <v>0</v>
      </c>
      <c r="BI935" s="172">
        <f t="shared" si="413"/>
        <v>0</v>
      </c>
      <c r="BJ935" s="171">
        <f>(VLOOKUP($D935,'P4 Destination'!$C$21:$M$176,7,0))*BI935</f>
        <v>0</v>
      </c>
      <c r="BK935" s="172">
        <f t="shared" si="414"/>
        <v>39</v>
      </c>
      <c r="BL935" s="171">
        <f>(VLOOKUP($D935,'P4 Destination'!$C$21:$M$176,8,0))*BK935</f>
        <v>0</v>
      </c>
      <c r="BM935" s="172">
        <f t="shared" si="415"/>
        <v>0</v>
      </c>
      <c r="BN935" s="171">
        <f>(VLOOKUP($D935,'P4 Destination'!$C$21:$M$176,9,0))*BM935</f>
        <v>0</v>
      </c>
      <c r="BO935" s="154">
        <f t="shared" si="416"/>
        <v>1</v>
      </c>
      <c r="BP935" s="171">
        <f>(VLOOKUP(D935,'P4 Destination'!$C$21:$M$176,10,0))*K935</f>
        <v>0</v>
      </c>
      <c r="BQ935" s="171">
        <f>(VLOOKUP(D935,'P4 Destination'!$C$21:$M$176,11,0))*J935</f>
        <v>0</v>
      </c>
      <c r="BR935" s="173">
        <f t="shared" si="417"/>
        <v>0</v>
      </c>
      <c r="BS935" s="173">
        <f>(AV935*2500)*'P6 Verzekering'!$E$11</f>
        <v>0</v>
      </c>
      <c r="BT935" s="173">
        <f>(AW935*2500)*'P6 Verzekering'!$E$12</f>
        <v>0</v>
      </c>
      <c r="BU935" s="173">
        <f>(L935*2500)*'P6 Verzekering'!$E$13</f>
        <v>0</v>
      </c>
      <c r="BV935" s="173">
        <f t="shared" si="418"/>
        <v>0</v>
      </c>
      <c r="BW935"/>
      <c r="BX935"/>
    </row>
    <row r="936" spans="1:76">
      <c r="A936" s="152" t="s">
        <v>2893</v>
      </c>
      <c r="B936" s="152" t="s">
        <v>303</v>
      </c>
      <c r="C936" s="152" t="s">
        <v>297</v>
      </c>
      <c r="D936" s="152" t="s">
        <v>342</v>
      </c>
      <c r="E936" s="152" t="s">
        <v>341</v>
      </c>
      <c r="F936" s="153">
        <f t="shared" si="392"/>
        <v>60</v>
      </c>
      <c r="G936" s="154">
        <v>1</v>
      </c>
      <c r="H936" s="154">
        <f>IFERROR(VLOOKUP(B936,'P2 Origin'!$C$21:$Q$176,15,FALSE),0)</f>
        <v>0</v>
      </c>
      <c r="I936" s="154">
        <f>IFERROR(VLOOKUP(D936,'P4 Destination'!$C$21:$Q$176,15,FALSE),0)</f>
        <v>0</v>
      </c>
      <c r="J936" s="155"/>
      <c r="K936" s="155">
        <v>1</v>
      </c>
      <c r="L936" s="156">
        <v>0</v>
      </c>
      <c r="M936" s="155">
        <v>0</v>
      </c>
      <c r="N936" s="155">
        <v>0</v>
      </c>
      <c r="O936" s="157">
        <f t="shared" si="393"/>
        <v>0</v>
      </c>
      <c r="P936" s="158">
        <f t="shared" si="394"/>
        <v>0</v>
      </c>
      <c r="Q936" s="159">
        <f>IFERROR(VLOOKUP(N936,'P1 Intra-Europees'!$A$15:$H$25,3,0),0)*P936</f>
        <v>0</v>
      </c>
      <c r="R936" s="160">
        <f t="shared" si="395"/>
        <v>0</v>
      </c>
      <c r="S936" s="159">
        <f>IFERROR(VLOOKUP(N936,'P1 Intra-Europees'!$A$15:$H$25,4,0),0)*R936</f>
        <v>0</v>
      </c>
      <c r="T936" s="160">
        <f t="shared" si="396"/>
        <v>0</v>
      </c>
      <c r="U936" s="159">
        <f>IFERROR(VLOOKUP(N936,'P1 Intra-Europees'!$A$15:$H$25,5,0),0)*T936</f>
        <v>0</v>
      </c>
      <c r="V936" s="160">
        <f t="shared" si="397"/>
        <v>0</v>
      </c>
      <c r="W936" s="159">
        <f>IFERROR(VLOOKUP(N936,'P1 Intra-Europees'!$A$15:$H$25,6,0),0)*V936</f>
        <v>0</v>
      </c>
      <c r="X936" s="160">
        <f t="shared" si="398"/>
        <v>0</v>
      </c>
      <c r="Y936" s="159">
        <f>IFERROR(VLOOKUP(N936,'P1 Intra-Europees'!$A$15:$H$25,7,0),0)*X936</f>
        <v>0</v>
      </c>
      <c r="Z936" s="161">
        <f t="shared" si="399"/>
        <v>0</v>
      </c>
      <c r="AA936" s="162">
        <f>IFERROR(VLOOKUP(N936,'P1 Intra-Europees'!$A$15:$H$25,8,0),0)*Z936</f>
        <v>0</v>
      </c>
      <c r="AB936" s="163">
        <f t="shared" si="400"/>
        <v>0</v>
      </c>
      <c r="AC936" s="157" t="str">
        <f>VLOOKUP(B936,'P2 Origin'!$C$21:$O$176,13,0)</f>
        <v>USD</v>
      </c>
      <c r="AD936" s="164">
        <f t="shared" si="401"/>
        <v>0</v>
      </c>
      <c r="AE936" s="165">
        <f>IF(AU936&gt;0.1,VLOOKUP(B936,'P2 Origin'!$C$21:$M$176,3,0)*H936,0)</f>
        <v>0</v>
      </c>
      <c r="AF936" s="166">
        <f t="shared" si="402"/>
        <v>0</v>
      </c>
      <c r="AG936" s="165">
        <f>(VLOOKUP(B936,'P2 Origin'!$C$21:$M$176,4,0))*AF936</f>
        <v>0</v>
      </c>
      <c r="AH936" s="166">
        <f t="shared" si="403"/>
        <v>0</v>
      </c>
      <c r="AI936" s="165">
        <f>(VLOOKUP(B936,'P2 Origin'!$C$21:$M$176,5,0))*AH936</f>
        <v>0</v>
      </c>
      <c r="AJ936" s="166">
        <f t="shared" si="419"/>
        <v>0</v>
      </c>
      <c r="AK936" s="165">
        <f>(VLOOKUP(B936,'P2 Origin'!$C$21:$M$176,6,0))*AJ936</f>
        <v>0</v>
      </c>
      <c r="AL936" s="166">
        <f t="shared" si="404"/>
        <v>0</v>
      </c>
      <c r="AM936" s="165">
        <f>(VLOOKUP($B936,'P2 Origin'!$C$21:$M$176,7,0))*AL936</f>
        <v>0</v>
      </c>
      <c r="AN936" s="166">
        <f t="shared" si="405"/>
        <v>0</v>
      </c>
      <c r="AO936" s="165">
        <f>(VLOOKUP($B936,'P2 Origin'!$C$21:$M$176,8,0))*AN936</f>
        <v>0</v>
      </c>
      <c r="AP936" s="166">
        <f t="shared" si="406"/>
        <v>60</v>
      </c>
      <c r="AQ936" s="165">
        <f>(VLOOKUP($B936,'P2 Origin'!$C$21:$M$176,9,0))*AP936</f>
        <v>0</v>
      </c>
      <c r="AR936" s="155">
        <f t="shared" si="407"/>
        <v>1</v>
      </c>
      <c r="AS936" s="164">
        <f>(VLOOKUP(B936,'P2 Origin'!$C$21:$M$176,10,0))*K936</f>
        <v>0</v>
      </c>
      <c r="AT936" s="164">
        <f>(VLOOKUP(B936,'P2 Origin'!$C$21:$M$176,11,0))*J936</f>
        <v>0</v>
      </c>
      <c r="AU936" s="167">
        <v>60</v>
      </c>
      <c r="AV936" s="168">
        <v>60</v>
      </c>
      <c r="AW936" s="169">
        <v>0</v>
      </c>
      <c r="AX936" s="170">
        <f>IF(AU936&gt;=0.1,'P3 Bureaumarge zee- en luchtvr.'!$D$12,0)</f>
        <v>0</v>
      </c>
      <c r="AY936" s="163">
        <f t="shared" si="408"/>
        <v>0</v>
      </c>
      <c r="AZ936" s="157" t="str">
        <f>VLOOKUP(D936,'P4 Destination'!$C$21:$O$176,13,0)</f>
        <v>USD</v>
      </c>
      <c r="BA936" s="164">
        <f t="shared" si="409"/>
        <v>0</v>
      </c>
      <c r="BB936" s="171">
        <f>IF(AU936&gt;0.1,(VLOOKUP(D936,'P4 Destination'!$C$21:$M$176,3,0))*I936,0)</f>
        <v>0</v>
      </c>
      <c r="BC936" s="172">
        <f t="shared" si="410"/>
        <v>0</v>
      </c>
      <c r="BD936" s="171">
        <f>(VLOOKUP($D936,'P4 Destination'!$C$21:$M$176,4,0))*BC936</f>
        <v>0</v>
      </c>
      <c r="BE936" s="172">
        <f t="shared" si="411"/>
        <v>0</v>
      </c>
      <c r="BF936" s="171">
        <f>(VLOOKUP($D936,'P4 Destination'!$C$21:$M$176,5,0))*BE936</f>
        <v>0</v>
      </c>
      <c r="BG936" s="172">
        <f t="shared" si="412"/>
        <v>0</v>
      </c>
      <c r="BH936" s="171">
        <f>(VLOOKUP($D936,'P4 Destination'!$C$21:$M$176,6,0))*BG936</f>
        <v>0</v>
      </c>
      <c r="BI936" s="172">
        <f t="shared" si="413"/>
        <v>0</v>
      </c>
      <c r="BJ936" s="171">
        <f>(VLOOKUP($D936,'P4 Destination'!$C$21:$M$176,7,0))*BI936</f>
        <v>0</v>
      </c>
      <c r="BK936" s="172">
        <f t="shared" si="414"/>
        <v>0</v>
      </c>
      <c r="BL936" s="171">
        <f>(VLOOKUP($D936,'P4 Destination'!$C$21:$M$176,8,0))*BK936</f>
        <v>0</v>
      </c>
      <c r="BM936" s="172">
        <f t="shared" si="415"/>
        <v>60</v>
      </c>
      <c r="BN936" s="171">
        <f>(VLOOKUP($D936,'P4 Destination'!$C$21:$M$176,9,0))*BM936</f>
        <v>0</v>
      </c>
      <c r="BO936" s="154">
        <f t="shared" si="416"/>
        <v>1</v>
      </c>
      <c r="BP936" s="171">
        <f>(VLOOKUP(D936,'P4 Destination'!$C$21:$M$176,10,0))*K936</f>
        <v>0</v>
      </c>
      <c r="BQ936" s="171">
        <f>(VLOOKUP(D936,'P4 Destination'!$C$21:$M$176,11,0))*J936</f>
        <v>0</v>
      </c>
      <c r="BR936" s="173">
        <f t="shared" si="417"/>
        <v>0</v>
      </c>
      <c r="BS936" s="173">
        <f>(AV936*2500)*'P6 Verzekering'!$E$11</f>
        <v>0</v>
      </c>
      <c r="BT936" s="173">
        <f>(AW936*2500)*'P6 Verzekering'!$E$12</f>
        <v>0</v>
      </c>
      <c r="BU936" s="173">
        <f>(L936*2500)*'P6 Verzekering'!$E$13</f>
        <v>0</v>
      </c>
      <c r="BV936" s="173">
        <f t="shared" si="418"/>
        <v>0</v>
      </c>
      <c r="BW936"/>
      <c r="BX936"/>
    </row>
    <row r="937" spans="1:76">
      <c r="A937" s="152" t="s">
        <v>2894</v>
      </c>
      <c r="B937" s="152" t="s">
        <v>303</v>
      </c>
      <c r="C937" s="152" t="s">
        <v>297</v>
      </c>
      <c r="D937" s="152" t="s">
        <v>219</v>
      </c>
      <c r="E937" s="152" t="s">
        <v>219</v>
      </c>
      <c r="F937" s="153">
        <f t="shared" si="392"/>
        <v>33</v>
      </c>
      <c r="G937" s="154">
        <v>1</v>
      </c>
      <c r="H937" s="154">
        <f>IFERROR(VLOOKUP(B937,'P2 Origin'!$C$21:$Q$176,15,FALSE),0)</f>
        <v>0</v>
      </c>
      <c r="I937" s="154">
        <f>IFERROR(VLOOKUP(D937,'P4 Destination'!$C$21:$Q$176,15,FALSE),0)</f>
        <v>0</v>
      </c>
      <c r="J937" s="155"/>
      <c r="K937" s="155">
        <v>1</v>
      </c>
      <c r="L937" s="156">
        <v>0</v>
      </c>
      <c r="M937" s="155">
        <v>0</v>
      </c>
      <c r="N937" s="155">
        <v>0</v>
      </c>
      <c r="O937" s="157">
        <f t="shared" si="393"/>
        <v>0</v>
      </c>
      <c r="P937" s="158">
        <f t="shared" si="394"/>
        <v>0</v>
      </c>
      <c r="Q937" s="159">
        <f>IFERROR(VLOOKUP(N937,'P1 Intra-Europees'!$A$15:$H$25,3,0),0)*P937</f>
        <v>0</v>
      </c>
      <c r="R937" s="160">
        <f t="shared" si="395"/>
        <v>0</v>
      </c>
      <c r="S937" s="159">
        <f>IFERROR(VLOOKUP(N937,'P1 Intra-Europees'!$A$15:$H$25,4,0),0)*R937</f>
        <v>0</v>
      </c>
      <c r="T937" s="160">
        <f t="shared" si="396"/>
        <v>0</v>
      </c>
      <c r="U937" s="159">
        <f>IFERROR(VLOOKUP(N937,'P1 Intra-Europees'!$A$15:$H$25,5,0),0)*T937</f>
        <v>0</v>
      </c>
      <c r="V937" s="160">
        <f t="shared" si="397"/>
        <v>0</v>
      </c>
      <c r="W937" s="159">
        <f>IFERROR(VLOOKUP(N937,'P1 Intra-Europees'!$A$15:$H$25,6,0),0)*V937</f>
        <v>0</v>
      </c>
      <c r="X937" s="160">
        <f t="shared" si="398"/>
        <v>0</v>
      </c>
      <c r="Y937" s="159">
        <f>IFERROR(VLOOKUP(N937,'P1 Intra-Europees'!$A$15:$H$25,7,0),0)*X937</f>
        <v>0</v>
      </c>
      <c r="Z937" s="161">
        <f t="shared" si="399"/>
        <v>0</v>
      </c>
      <c r="AA937" s="162">
        <f>IFERROR(VLOOKUP(N937,'P1 Intra-Europees'!$A$15:$H$25,8,0),0)*Z937</f>
        <v>0</v>
      </c>
      <c r="AB937" s="163">
        <f t="shared" si="400"/>
        <v>0</v>
      </c>
      <c r="AC937" s="157" t="str">
        <f>VLOOKUP(B937,'P2 Origin'!$C$21:$O$176,13,0)</f>
        <v>USD</v>
      </c>
      <c r="AD937" s="164">
        <f t="shared" si="401"/>
        <v>0</v>
      </c>
      <c r="AE937" s="165">
        <f>IF(AU937&gt;0.1,VLOOKUP(B937,'P2 Origin'!$C$21:$M$176,3,0)*H937,0)</f>
        <v>0</v>
      </c>
      <c r="AF937" s="166">
        <f t="shared" si="402"/>
        <v>0</v>
      </c>
      <c r="AG937" s="165">
        <f>(VLOOKUP(B937,'P2 Origin'!$C$21:$M$176,4,0))*AF937</f>
        <v>0</v>
      </c>
      <c r="AH937" s="166">
        <f t="shared" si="403"/>
        <v>0</v>
      </c>
      <c r="AI937" s="165">
        <f>(VLOOKUP(B937,'P2 Origin'!$C$21:$M$176,5,0))*AH937</f>
        <v>0</v>
      </c>
      <c r="AJ937" s="166">
        <f t="shared" si="419"/>
        <v>0</v>
      </c>
      <c r="AK937" s="165">
        <f>(VLOOKUP(B937,'P2 Origin'!$C$21:$M$176,6,0))*AJ937</f>
        <v>0</v>
      </c>
      <c r="AL937" s="166">
        <f t="shared" si="404"/>
        <v>33</v>
      </c>
      <c r="AM937" s="165">
        <f>(VLOOKUP($B937,'P2 Origin'!$C$21:$M$176,7,0))*AL937</f>
        <v>0</v>
      </c>
      <c r="AN937" s="166">
        <f t="shared" si="405"/>
        <v>0</v>
      </c>
      <c r="AO937" s="165">
        <f>(VLOOKUP($B937,'P2 Origin'!$C$21:$M$176,8,0))*AN937</f>
        <v>0</v>
      </c>
      <c r="AP937" s="166">
        <f t="shared" si="406"/>
        <v>0</v>
      </c>
      <c r="AQ937" s="165">
        <f>(VLOOKUP($B937,'P2 Origin'!$C$21:$M$176,9,0))*AP937</f>
        <v>0</v>
      </c>
      <c r="AR937" s="155">
        <f t="shared" si="407"/>
        <v>1</v>
      </c>
      <c r="AS937" s="164">
        <f>(VLOOKUP(B937,'P2 Origin'!$C$21:$M$176,10,0))*K937</f>
        <v>0</v>
      </c>
      <c r="AT937" s="164">
        <f>(VLOOKUP(B937,'P2 Origin'!$C$21:$M$176,11,0))*J937</f>
        <v>0</v>
      </c>
      <c r="AU937" s="167">
        <v>33</v>
      </c>
      <c r="AV937" s="168">
        <v>33</v>
      </c>
      <c r="AW937" s="169">
        <v>0</v>
      </c>
      <c r="AX937" s="170">
        <f>IF(AU937&gt;=0.1,'P3 Bureaumarge zee- en luchtvr.'!$D$12,0)</f>
        <v>0</v>
      </c>
      <c r="AY937" s="163">
        <f t="shared" si="408"/>
        <v>0</v>
      </c>
      <c r="AZ937" s="157" t="str">
        <f>VLOOKUP(D937,'P4 Destination'!$C$21:$O$176,13,0)</f>
        <v>EUR</v>
      </c>
      <c r="BA937" s="164">
        <f t="shared" si="409"/>
        <v>0</v>
      </c>
      <c r="BB937" s="171">
        <f>IF(AU937&gt;0.1,(VLOOKUP(D937,'P4 Destination'!$C$21:$M$176,3,0))*I937,0)</f>
        <v>0</v>
      </c>
      <c r="BC937" s="172">
        <f t="shared" si="410"/>
        <v>0</v>
      </c>
      <c r="BD937" s="171">
        <f>(VLOOKUP($D937,'P4 Destination'!$C$21:$M$176,4,0))*BC937</f>
        <v>0</v>
      </c>
      <c r="BE937" s="172">
        <f t="shared" si="411"/>
        <v>0</v>
      </c>
      <c r="BF937" s="171">
        <f>(VLOOKUP($D937,'P4 Destination'!$C$21:$M$176,5,0))*BE937</f>
        <v>0</v>
      </c>
      <c r="BG937" s="172">
        <f t="shared" si="412"/>
        <v>0</v>
      </c>
      <c r="BH937" s="171">
        <f>(VLOOKUP($D937,'P4 Destination'!$C$21:$M$176,6,0))*BG937</f>
        <v>0</v>
      </c>
      <c r="BI937" s="172">
        <f t="shared" si="413"/>
        <v>33</v>
      </c>
      <c r="BJ937" s="171">
        <f>(VLOOKUP($D937,'P4 Destination'!$C$21:$M$176,7,0))*BI937</f>
        <v>0</v>
      </c>
      <c r="BK937" s="172">
        <f t="shared" si="414"/>
        <v>0</v>
      </c>
      <c r="BL937" s="171">
        <f>(VLOOKUP($D937,'P4 Destination'!$C$21:$M$176,8,0))*BK937</f>
        <v>0</v>
      </c>
      <c r="BM937" s="172">
        <f t="shared" si="415"/>
        <v>0</v>
      </c>
      <c r="BN937" s="171">
        <f>(VLOOKUP($D937,'P4 Destination'!$C$21:$M$176,9,0))*BM937</f>
        <v>0</v>
      </c>
      <c r="BO937" s="154">
        <f t="shared" si="416"/>
        <v>1</v>
      </c>
      <c r="BP937" s="171">
        <f>(VLOOKUP(D937,'P4 Destination'!$C$21:$M$176,10,0))*K937</f>
        <v>0</v>
      </c>
      <c r="BQ937" s="171">
        <f>(VLOOKUP(D937,'P4 Destination'!$C$21:$M$176,11,0))*J937</f>
        <v>0</v>
      </c>
      <c r="BR937" s="173">
        <f t="shared" si="417"/>
        <v>0</v>
      </c>
      <c r="BS937" s="173">
        <f>(AV937*2500)*'P6 Verzekering'!$E$11</f>
        <v>0</v>
      </c>
      <c r="BT937" s="173">
        <f>(AW937*2500)*'P6 Verzekering'!$E$12</f>
        <v>0</v>
      </c>
      <c r="BU937" s="173">
        <f>(L937*2500)*'P6 Verzekering'!$E$13</f>
        <v>0</v>
      </c>
      <c r="BV937" s="173">
        <f t="shared" si="418"/>
        <v>0</v>
      </c>
      <c r="BW937"/>
      <c r="BX937"/>
    </row>
    <row r="938" spans="1:76">
      <c r="A938" s="152" t="s">
        <v>2895</v>
      </c>
      <c r="B938" s="152" t="s">
        <v>303</v>
      </c>
      <c r="C938" s="152" t="s">
        <v>297</v>
      </c>
      <c r="D938" s="152" t="s">
        <v>219</v>
      </c>
      <c r="E938" s="152" t="s">
        <v>219</v>
      </c>
      <c r="F938" s="153">
        <f t="shared" si="392"/>
        <v>22</v>
      </c>
      <c r="G938" s="154">
        <v>1</v>
      </c>
      <c r="H938" s="154">
        <f>IFERROR(VLOOKUP(B938,'P2 Origin'!$C$21:$Q$176,15,FALSE),0)</f>
        <v>0</v>
      </c>
      <c r="I938" s="154">
        <f>IFERROR(VLOOKUP(D938,'P4 Destination'!$C$21:$Q$176,15,FALSE),0)</f>
        <v>0</v>
      </c>
      <c r="J938" s="155">
        <v>1</v>
      </c>
      <c r="K938" s="155"/>
      <c r="L938" s="156">
        <v>0</v>
      </c>
      <c r="M938" s="155">
        <v>0</v>
      </c>
      <c r="N938" s="155">
        <v>0</v>
      </c>
      <c r="O938" s="157">
        <f t="shared" si="393"/>
        <v>0</v>
      </c>
      <c r="P938" s="158">
        <f t="shared" si="394"/>
        <v>0</v>
      </c>
      <c r="Q938" s="159">
        <f>IFERROR(VLOOKUP(N938,'P1 Intra-Europees'!$A$15:$H$25,3,0),0)*P938</f>
        <v>0</v>
      </c>
      <c r="R938" s="160">
        <f t="shared" si="395"/>
        <v>0</v>
      </c>
      <c r="S938" s="159">
        <f>IFERROR(VLOOKUP(N938,'P1 Intra-Europees'!$A$15:$H$25,4,0),0)*R938</f>
        <v>0</v>
      </c>
      <c r="T938" s="160">
        <f t="shared" si="396"/>
        <v>0</v>
      </c>
      <c r="U938" s="159">
        <f>IFERROR(VLOOKUP(N938,'P1 Intra-Europees'!$A$15:$H$25,5,0),0)*T938</f>
        <v>0</v>
      </c>
      <c r="V938" s="160">
        <f t="shared" si="397"/>
        <v>0</v>
      </c>
      <c r="W938" s="159">
        <f>IFERROR(VLOOKUP(N938,'P1 Intra-Europees'!$A$15:$H$25,6,0),0)*V938</f>
        <v>0</v>
      </c>
      <c r="X938" s="160">
        <f t="shared" si="398"/>
        <v>0</v>
      </c>
      <c r="Y938" s="159">
        <f>IFERROR(VLOOKUP(N938,'P1 Intra-Europees'!$A$15:$H$25,7,0),0)*X938</f>
        <v>0</v>
      </c>
      <c r="Z938" s="161">
        <f t="shared" si="399"/>
        <v>0</v>
      </c>
      <c r="AA938" s="162">
        <f>IFERROR(VLOOKUP(N938,'P1 Intra-Europees'!$A$15:$H$25,8,0),0)*Z938</f>
        <v>0</v>
      </c>
      <c r="AB938" s="163">
        <f t="shared" si="400"/>
        <v>0</v>
      </c>
      <c r="AC938" s="157" t="str">
        <f>VLOOKUP(B938,'P2 Origin'!$C$21:$O$176,13,0)</f>
        <v>USD</v>
      </c>
      <c r="AD938" s="164">
        <f t="shared" si="401"/>
        <v>0</v>
      </c>
      <c r="AE938" s="165">
        <f>IF(AU938&gt;0.1,VLOOKUP(B938,'P2 Origin'!$C$21:$M$176,3,0)*H938,0)</f>
        <v>0</v>
      </c>
      <c r="AF938" s="166">
        <f t="shared" si="402"/>
        <v>0</v>
      </c>
      <c r="AG938" s="165">
        <f>(VLOOKUP(B938,'P2 Origin'!$C$21:$M$176,4,0))*AF938</f>
        <v>0</v>
      </c>
      <c r="AH938" s="166">
        <f t="shared" si="403"/>
        <v>0</v>
      </c>
      <c r="AI938" s="165">
        <f>(VLOOKUP(B938,'P2 Origin'!$C$21:$M$176,5,0))*AH938</f>
        <v>0</v>
      </c>
      <c r="AJ938" s="166">
        <f t="shared" si="419"/>
        <v>22</v>
      </c>
      <c r="AK938" s="165">
        <f>(VLOOKUP(B938,'P2 Origin'!$C$21:$M$176,6,0))*AJ938</f>
        <v>0</v>
      </c>
      <c r="AL938" s="166">
        <f t="shared" si="404"/>
        <v>0</v>
      </c>
      <c r="AM938" s="165">
        <f>(VLOOKUP($B938,'P2 Origin'!$C$21:$M$176,7,0))*AL938</f>
        <v>0</v>
      </c>
      <c r="AN938" s="166">
        <f t="shared" si="405"/>
        <v>0</v>
      </c>
      <c r="AO938" s="165">
        <f>(VLOOKUP($B938,'P2 Origin'!$C$21:$M$176,8,0))*AN938</f>
        <v>0</v>
      </c>
      <c r="AP938" s="166">
        <f t="shared" si="406"/>
        <v>0</v>
      </c>
      <c r="AQ938" s="165">
        <f>(VLOOKUP($B938,'P2 Origin'!$C$21:$M$176,9,0))*AP938</f>
        <v>0</v>
      </c>
      <c r="AR938" s="155">
        <f t="shared" si="407"/>
        <v>1</v>
      </c>
      <c r="AS938" s="164">
        <f>(VLOOKUP(B938,'P2 Origin'!$C$21:$M$176,10,0))*K938</f>
        <v>0</v>
      </c>
      <c r="AT938" s="164">
        <f>(VLOOKUP(B938,'P2 Origin'!$C$21:$M$176,11,0))*J938</f>
        <v>0</v>
      </c>
      <c r="AU938" s="167">
        <v>22</v>
      </c>
      <c r="AV938" s="168">
        <v>22</v>
      </c>
      <c r="AW938" s="169">
        <v>0</v>
      </c>
      <c r="AX938" s="170">
        <f>IF(AU938&gt;=0.1,'P3 Bureaumarge zee- en luchtvr.'!$D$12,0)</f>
        <v>0</v>
      </c>
      <c r="AY938" s="163">
        <f t="shared" si="408"/>
        <v>0</v>
      </c>
      <c r="AZ938" s="157" t="str">
        <f>VLOOKUP(D938,'P4 Destination'!$C$21:$O$176,13,0)</f>
        <v>EUR</v>
      </c>
      <c r="BA938" s="164">
        <f t="shared" si="409"/>
        <v>0</v>
      </c>
      <c r="BB938" s="171">
        <f>IF(AU938&gt;0.1,(VLOOKUP(D938,'P4 Destination'!$C$21:$M$176,3,0))*I938,0)</f>
        <v>0</v>
      </c>
      <c r="BC938" s="172">
        <f t="shared" si="410"/>
        <v>0</v>
      </c>
      <c r="BD938" s="171">
        <f>(VLOOKUP($D938,'P4 Destination'!$C$21:$M$176,4,0))*BC938</f>
        <v>0</v>
      </c>
      <c r="BE938" s="172">
        <f t="shared" si="411"/>
        <v>0</v>
      </c>
      <c r="BF938" s="171">
        <f>(VLOOKUP($D938,'P4 Destination'!$C$21:$M$176,5,0))*BE938</f>
        <v>0</v>
      </c>
      <c r="BG938" s="172">
        <f t="shared" si="412"/>
        <v>22</v>
      </c>
      <c r="BH938" s="171">
        <f>(VLOOKUP($D938,'P4 Destination'!$C$21:$M$176,6,0))*BG938</f>
        <v>0</v>
      </c>
      <c r="BI938" s="172">
        <f t="shared" si="413"/>
        <v>0</v>
      </c>
      <c r="BJ938" s="171">
        <f>(VLOOKUP($D938,'P4 Destination'!$C$21:$M$176,7,0))*BI938</f>
        <v>0</v>
      </c>
      <c r="BK938" s="172">
        <f t="shared" si="414"/>
        <v>0</v>
      </c>
      <c r="BL938" s="171">
        <f>(VLOOKUP($D938,'P4 Destination'!$C$21:$M$176,8,0))*BK938</f>
        <v>0</v>
      </c>
      <c r="BM938" s="172">
        <f t="shared" si="415"/>
        <v>0</v>
      </c>
      <c r="BN938" s="171">
        <f>(VLOOKUP($D938,'P4 Destination'!$C$21:$M$176,9,0))*BM938</f>
        <v>0</v>
      </c>
      <c r="BO938" s="154">
        <f t="shared" si="416"/>
        <v>1</v>
      </c>
      <c r="BP938" s="171">
        <f>(VLOOKUP(D938,'P4 Destination'!$C$21:$M$176,10,0))*K938</f>
        <v>0</v>
      </c>
      <c r="BQ938" s="171">
        <f>(VLOOKUP(D938,'P4 Destination'!$C$21:$M$176,11,0))*J938</f>
        <v>0</v>
      </c>
      <c r="BR938" s="173">
        <f t="shared" si="417"/>
        <v>0</v>
      </c>
      <c r="BS938" s="173">
        <f>(AV938*2500)*'P6 Verzekering'!$E$11</f>
        <v>0</v>
      </c>
      <c r="BT938" s="173">
        <f>(AW938*2500)*'P6 Verzekering'!$E$12</f>
        <v>0</v>
      </c>
      <c r="BU938" s="173">
        <f>(L938*2500)*'P6 Verzekering'!$E$13</f>
        <v>0</v>
      </c>
      <c r="BV938" s="173">
        <f t="shared" si="418"/>
        <v>0</v>
      </c>
      <c r="BW938"/>
      <c r="BX938"/>
    </row>
    <row r="939" spans="1:76">
      <c r="A939" s="152" t="s">
        <v>2896</v>
      </c>
      <c r="B939" s="152" t="s">
        <v>303</v>
      </c>
      <c r="C939" s="152" t="s">
        <v>297</v>
      </c>
      <c r="D939" s="152" t="s">
        <v>219</v>
      </c>
      <c r="E939" s="152" t="s">
        <v>219</v>
      </c>
      <c r="F939" s="153">
        <f t="shared" si="392"/>
        <v>3</v>
      </c>
      <c r="G939" s="154">
        <v>1</v>
      </c>
      <c r="H939" s="154">
        <f>IFERROR(VLOOKUP(B939,'P2 Origin'!$C$21:$Q$176,15,FALSE),0)</f>
        <v>0</v>
      </c>
      <c r="I939" s="154">
        <f>IFERROR(VLOOKUP(D939,'P4 Destination'!$C$21:$Q$176,15,FALSE),0)</f>
        <v>0</v>
      </c>
      <c r="J939" s="155">
        <v>1</v>
      </c>
      <c r="K939" s="155"/>
      <c r="L939" s="156">
        <v>0</v>
      </c>
      <c r="M939" s="155">
        <v>0</v>
      </c>
      <c r="N939" s="155">
        <v>0</v>
      </c>
      <c r="O939" s="157">
        <f t="shared" si="393"/>
        <v>0</v>
      </c>
      <c r="P939" s="158">
        <f t="shared" si="394"/>
        <v>0</v>
      </c>
      <c r="Q939" s="159">
        <f>IFERROR(VLOOKUP(N939,'P1 Intra-Europees'!$A$15:$H$25,3,0),0)*P939</f>
        <v>0</v>
      </c>
      <c r="R939" s="160">
        <f t="shared" si="395"/>
        <v>0</v>
      </c>
      <c r="S939" s="159">
        <f>IFERROR(VLOOKUP(N939,'P1 Intra-Europees'!$A$15:$H$25,4,0),0)*R939</f>
        <v>0</v>
      </c>
      <c r="T939" s="160">
        <f t="shared" si="396"/>
        <v>0</v>
      </c>
      <c r="U939" s="159">
        <f>IFERROR(VLOOKUP(N939,'P1 Intra-Europees'!$A$15:$H$25,5,0),0)*T939</f>
        <v>0</v>
      </c>
      <c r="V939" s="160">
        <f t="shared" si="397"/>
        <v>0</v>
      </c>
      <c r="W939" s="159">
        <f>IFERROR(VLOOKUP(N939,'P1 Intra-Europees'!$A$15:$H$25,6,0),0)*V939</f>
        <v>0</v>
      </c>
      <c r="X939" s="160">
        <f t="shared" si="398"/>
        <v>0</v>
      </c>
      <c r="Y939" s="159">
        <f>IFERROR(VLOOKUP(N939,'P1 Intra-Europees'!$A$15:$H$25,7,0),0)*X939</f>
        <v>0</v>
      </c>
      <c r="Z939" s="161">
        <f t="shared" si="399"/>
        <v>0</v>
      </c>
      <c r="AA939" s="162">
        <f>IFERROR(VLOOKUP(N939,'P1 Intra-Europees'!$A$15:$H$25,8,0),0)*Z939</f>
        <v>0</v>
      </c>
      <c r="AB939" s="163">
        <f t="shared" si="400"/>
        <v>0</v>
      </c>
      <c r="AC939" s="157" t="str">
        <f>VLOOKUP(B939,'P2 Origin'!$C$21:$O$176,13,0)</f>
        <v>USD</v>
      </c>
      <c r="AD939" s="164">
        <f t="shared" si="401"/>
        <v>0</v>
      </c>
      <c r="AE939" s="165">
        <f>IF(AU939&gt;0.1,VLOOKUP(B939,'P2 Origin'!$C$21:$M$176,3,0)*H939,0)</f>
        <v>0</v>
      </c>
      <c r="AF939" s="166">
        <f t="shared" si="402"/>
        <v>3</v>
      </c>
      <c r="AG939" s="165">
        <f>(VLOOKUP(B939,'P2 Origin'!$C$21:$M$176,4,0))*AF939</f>
        <v>0</v>
      </c>
      <c r="AH939" s="166">
        <f t="shared" si="403"/>
        <v>0</v>
      </c>
      <c r="AI939" s="165">
        <f>(VLOOKUP(B939,'P2 Origin'!$C$21:$M$176,5,0))*AH939</f>
        <v>0</v>
      </c>
      <c r="AJ939" s="166">
        <f t="shared" si="419"/>
        <v>0</v>
      </c>
      <c r="AK939" s="165">
        <f>(VLOOKUP(B939,'P2 Origin'!$C$21:$M$176,6,0))*AJ939</f>
        <v>0</v>
      </c>
      <c r="AL939" s="166">
        <f t="shared" si="404"/>
        <v>0</v>
      </c>
      <c r="AM939" s="165">
        <f>(VLOOKUP($B939,'P2 Origin'!$C$21:$M$176,7,0))*AL939</f>
        <v>0</v>
      </c>
      <c r="AN939" s="166">
        <f t="shared" si="405"/>
        <v>0</v>
      </c>
      <c r="AO939" s="165">
        <f>(VLOOKUP($B939,'P2 Origin'!$C$21:$M$176,8,0))*AN939</f>
        <v>0</v>
      </c>
      <c r="AP939" s="166">
        <f t="shared" si="406"/>
        <v>0</v>
      </c>
      <c r="AQ939" s="165">
        <f>(VLOOKUP($B939,'P2 Origin'!$C$21:$M$176,9,0))*AP939</f>
        <v>0</v>
      </c>
      <c r="AR939" s="155">
        <f t="shared" si="407"/>
        <v>1</v>
      </c>
      <c r="AS939" s="164">
        <f>(VLOOKUP(B939,'P2 Origin'!$C$21:$M$176,10,0))*K939</f>
        <v>0</v>
      </c>
      <c r="AT939" s="164">
        <f>(VLOOKUP(B939,'P2 Origin'!$C$21:$M$176,11,0))*J939</f>
        <v>0</v>
      </c>
      <c r="AU939" s="167">
        <v>3</v>
      </c>
      <c r="AV939" s="168">
        <v>3</v>
      </c>
      <c r="AW939" s="169">
        <v>0</v>
      </c>
      <c r="AX939" s="170">
        <f>IF(AU939&gt;=0.1,'P3 Bureaumarge zee- en luchtvr.'!$D$12,0)</f>
        <v>0</v>
      </c>
      <c r="AY939" s="163">
        <f t="shared" si="408"/>
        <v>0</v>
      </c>
      <c r="AZ939" s="157" t="str">
        <f>VLOOKUP(D939,'P4 Destination'!$C$21:$O$176,13,0)</f>
        <v>EUR</v>
      </c>
      <c r="BA939" s="164">
        <f t="shared" si="409"/>
        <v>0</v>
      </c>
      <c r="BB939" s="171">
        <f>IF(AU939&gt;0.1,(VLOOKUP(D939,'P4 Destination'!$C$21:$M$176,3,0))*I939,0)</f>
        <v>0</v>
      </c>
      <c r="BC939" s="172">
        <f t="shared" si="410"/>
        <v>3</v>
      </c>
      <c r="BD939" s="171">
        <f>(VLOOKUP($D939,'P4 Destination'!$C$21:$M$176,4,0))*BC939</f>
        <v>0</v>
      </c>
      <c r="BE939" s="172">
        <f t="shared" si="411"/>
        <v>0</v>
      </c>
      <c r="BF939" s="171">
        <f>(VLOOKUP($D939,'P4 Destination'!$C$21:$M$176,5,0))*BE939</f>
        <v>0</v>
      </c>
      <c r="BG939" s="172">
        <f t="shared" si="412"/>
        <v>0</v>
      </c>
      <c r="BH939" s="171">
        <f>(VLOOKUP($D939,'P4 Destination'!$C$21:$M$176,6,0))*BG939</f>
        <v>0</v>
      </c>
      <c r="BI939" s="172">
        <f t="shared" si="413"/>
        <v>0</v>
      </c>
      <c r="BJ939" s="171">
        <f>(VLOOKUP($D939,'P4 Destination'!$C$21:$M$176,7,0))*BI939</f>
        <v>0</v>
      </c>
      <c r="BK939" s="172">
        <f t="shared" si="414"/>
        <v>0</v>
      </c>
      <c r="BL939" s="171">
        <f>(VLOOKUP($D939,'P4 Destination'!$C$21:$M$176,8,0))*BK939</f>
        <v>0</v>
      </c>
      <c r="BM939" s="172">
        <f t="shared" si="415"/>
        <v>0</v>
      </c>
      <c r="BN939" s="171">
        <f>(VLOOKUP($D939,'P4 Destination'!$C$21:$M$176,9,0))*BM939</f>
        <v>0</v>
      </c>
      <c r="BO939" s="154">
        <f t="shared" si="416"/>
        <v>1</v>
      </c>
      <c r="BP939" s="171">
        <f>(VLOOKUP(D939,'P4 Destination'!$C$21:$M$176,10,0))*K939</f>
        <v>0</v>
      </c>
      <c r="BQ939" s="171">
        <f>(VLOOKUP(D939,'P4 Destination'!$C$21:$M$176,11,0))*J939</f>
        <v>0</v>
      </c>
      <c r="BR939" s="173">
        <f t="shared" si="417"/>
        <v>0</v>
      </c>
      <c r="BS939" s="173">
        <f>(AV939*2500)*'P6 Verzekering'!$E$11</f>
        <v>0</v>
      </c>
      <c r="BT939" s="173">
        <f>(AW939*2500)*'P6 Verzekering'!$E$12</f>
        <v>0</v>
      </c>
      <c r="BU939" s="173">
        <f>(L939*2500)*'P6 Verzekering'!$E$13</f>
        <v>0</v>
      </c>
      <c r="BV939" s="173">
        <f t="shared" si="418"/>
        <v>0</v>
      </c>
      <c r="BW939"/>
      <c r="BX939"/>
    </row>
    <row r="940" spans="1:76">
      <c r="A940" s="152" t="s">
        <v>2897</v>
      </c>
      <c r="B940" s="152" t="s">
        <v>303</v>
      </c>
      <c r="C940" s="152" t="s">
        <v>297</v>
      </c>
      <c r="D940" s="152" t="s">
        <v>219</v>
      </c>
      <c r="E940" s="152" t="s">
        <v>219</v>
      </c>
      <c r="F940" s="153">
        <f t="shared" si="392"/>
        <v>59</v>
      </c>
      <c r="G940" s="154">
        <v>1</v>
      </c>
      <c r="H940" s="154">
        <f>IFERROR(VLOOKUP(B940,'P2 Origin'!$C$21:$Q$176,15,FALSE),0)</f>
        <v>0</v>
      </c>
      <c r="I940" s="154">
        <f>IFERROR(VLOOKUP(D940,'P4 Destination'!$C$21:$Q$176,15,FALSE),0)</f>
        <v>0</v>
      </c>
      <c r="J940" s="155"/>
      <c r="K940" s="155">
        <v>1</v>
      </c>
      <c r="L940" s="156">
        <v>0</v>
      </c>
      <c r="M940" s="155">
        <v>0</v>
      </c>
      <c r="N940" s="155">
        <v>0</v>
      </c>
      <c r="O940" s="157">
        <f t="shared" si="393"/>
        <v>0</v>
      </c>
      <c r="P940" s="158">
        <f t="shared" si="394"/>
        <v>0</v>
      </c>
      <c r="Q940" s="159">
        <f>IFERROR(VLOOKUP(N940,'P1 Intra-Europees'!$A$15:$H$25,3,0),0)*P940</f>
        <v>0</v>
      </c>
      <c r="R940" s="160">
        <f t="shared" si="395"/>
        <v>0</v>
      </c>
      <c r="S940" s="159">
        <f>IFERROR(VLOOKUP(N940,'P1 Intra-Europees'!$A$15:$H$25,4,0),0)*R940</f>
        <v>0</v>
      </c>
      <c r="T940" s="160">
        <f t="shared" si="396"/>
        <v>0</v>
      </c>
      <c r="U940" s="159">
        <f>IFERROR(VLOOKUP(N940,'P1 Intra-Europees'!$A$15:$H$25,5,0),0)*T940</f>
        <v>0</v>
      </c>
      <c r="V940" s="160">
        <f t="shared" si="397"/>
        <v>0</v>
      </c>
      <c r="W940" s="159">
        <f>IFERROR(VLOOKUP(N940,'P1 Intra-Europees'!$A$15:$H$25,6,0),0)*V940</f>
        <v>0</v>
      </c>
      <c r="X940" s="160">
        <f t="shared" si="398"/>
        <v>0</v>
      </c>
      <c r="Y940" s="159">
        <f>IFERROR(VLOOKUP(N940,'P1 Intra-Europees'!$A$15:$H$25,7,0),0)*X940</f>
        <v>0</v>
      </c>
      <c r="Z940" s="161">
        <f t="shared" si="399"/>
        <v>0</v>
      </c>
      <c r="AA940" s="162">
        <f>IFERROR(VLOOKUP(N940,'P1 Intra-Europees'!$A$15:$H$25,8,0),0)*Z940</f>
        <v>0</v>
      </c>
      <c r="AB940" s="163">
        <f t="shared" si="400"/>
        <v>0</v>
      </c>
      <c r="AC940" s="157" t="str">
        <f>VLOOKUP(B940,'P2 Origin'!$C$21:$O$176,13,0)</f>
        <v>USD</v>
      </c>
      <c r="AD940" s="164">
        <f t="shared" si="401"/>
        <v>0</v>
      </c>
      <c r="AE940" s="165">
        <f>IF(AU940&gt;0.1,VLOOKUP(B940,'P2 Origin'!$C$21:$M$176,3,0)*H940,0)</f>
        <v>0</v>
      </c>
      <c r="AF940" s="166">
        <f t="shared" si="402"/>
        <v>0</v>
      </c>
      <c r="AG940" s="165">
        <f>(VLOOKUP(B940,'P2 Origin'!$C$21:$M$176,4,0))*AF940</f>
        <v>0</v>
      </c>
      <c r="AH940" s="166">
        <f t="shared" si="403"/>
        <v>0</v>
      </c>
      <c r="AI940" s="165">
        <f>(VLOOKUP(B940,'P2 Origin'!$C$21:$M$176,5,0))*AH940</f>
        <v>0</v>
      </c>
      <c r="AJ940" s="166">
        <f t="shared" si="419"/>
        <v>0</v>
      </c>
      <c r="AK940" s="165">
        <f>(VLOOKUP(B940,'P2 Origin'!$C$21:$M$176,6,0))*AJ940</f>
        <v>0</v>
      </c>
      <c r="AL940" s="166">
        <f t="shared" si="404"/>
        <v>0</v>
      </c>
      <c r="AM940" s="165">
        <f>(VLOOKUP($B940,'P2 Origin'!$C$21:$M$176,7,0))*AL940</f>
        <v>0</v>
      </c>
      <c r="AN940" s="166">
        <f t="shared" si="405"/>
        <v>0</v>
      </c>
      <c r="AO940" s="165">
        <f>(VLOOKUP($B940,'P2 Origin'!$C$21:$M$176,8,0))*AN940</f>
        <v>0</v>
      </c>
      <c r="AP940" s="166">
        <f t="shared" si="406"/>
        <v>59</v>
      </c>
      <c r="AQ940" s="165">
        <f>(VLOOKUP($B940,'P2 Origin'!$C$21:$M$176,9,0))*AP940</f>
        <v>0</v>
      </c>
      <c r="AR940" s="155">
        <f t="shared" si="407"/>
        <v>1</v>
      </c>
      <c r="AS940" s="164">
        <f>(VLOOKUP(B940,'P2 Origin'!$C$21:$M$176,10,0))*K940</f>
        <v>0</v>
      </c>
      <c r="AT940" s="164">
        <f>(VLOOKUP(B940,'P2 Origin'!$C$21:$M$176,11,0))*J940</f>
        <v>0</v>
      </c>
      <c r="AU940" s="167">
        <v>59</v>
      </c>
      <c r="AV940" s="168">
        <v>59</v>
      </c>
      <c r="AW940" s="169">
        <v>0</v>
      </c>
      <c r="AX940" s="170">
        <f>IF(AU940&gt;=0.1,'P3 Bureaumarge zee- en luchtvr.'!$D$12,0)</f>
        <v>0</v>
      </c>
      <c r="AY940" s="163">
        <f t="shared" si="408"/>
        <v>0</v>
      </c>
      <c r="AZ940" s="157" t="str">
        <f>VLOOKUP(D940,'P4 Destination'!$C$21:$O$176,13,0)</f>
        <v>EUR</v>
      </c>
      <c r="BA940" s="164">
        <f t="shared" si="409"/>
        <v>0</v>
      </c>
      <c r="BB940" s="171">
        <f>IF(AU940&gt;0.1,(VLOOKUP(D940,'P4 Destination'!$C$21:$M$176,3,0))*I940,0)</f>
        <v>0</v>
      </c>
      <c r="BC940" s="172">
        <f t="shared" si="410"/>
        <v>0</v>
      </c>
      <c r="BD940" s="171">
        <f>(VLOOKUP($D940,'P4 Destination'!$C$21:$M$176,4,0))*BC940</f>
        <v>0</v>
      </c>
      <c r="BE940" s="172">
        <f t="shared" si="411"/>
        <v>0</v>
      </c>
      <c r="BF940" s="171">
        <f>(VLOOKUP($D940,'P4 Destination'!$C$21:$M$176,5,0))*BE940</f>
        <v>0</v>
      </c>
      <c r="BG940" s="172">
        <f t="shared" si="412"/>
        <v>0</v>
      </c>
      <c r="BH940" s="171">
        <f>(VLOOKUP($D940,'P4 Destination'!$C$21:$M$176,6,0))*BG940</f>
        <v>0</v>
      </c>
      <c r="BI940" s="172">
        <f t="shared" si="413"/>
        <v>0</v>
      </c>
      <c r="BJ940" s="171">
        <f>(VLOOKUP($D940,'P4 Destination'!$C$21:$M$176,7,0))*BI940</f>
        <v>0</v>
      </c>
      <c r="BK940" s="172">
        <f t="shared" si="414"/>
        <v>0</v>
      </c>
      <c r="BL940" s="171">
        <f>(VLOOKUP($D940,'P4 Destination'!$C$21:$M$176,8,0))*BK940</f>
        <v>0</v>
      </c>
      <c r="BM940" s="172">
        <f t="shared" si="415"/>
        <v>59</v>
      </c>
      <c r="BN940" s="171">
        <f>(VLOOKUP($D940,'P4 Destination'!$C$21:$M$176,9,0))*BM940</f>
        <v>0</v>
      </c>
      <c r="BO940" s="154">
        <f t="shared" si="416"/>
        <v>1</v>
      </c>
      <c r="BP940" s="171">
        <f>(VLOOKUP(D940,'P4 Destination'!$C$21:$M$176,10,0))*K940</f>
        <v>0</v>
      </c>
      <c r="BQ940" s="171">
        <f>(VLOOKUP(D940,'P4 Destination'!$C$21:$M$176,11,0))*J940</f>
        <v>0</v>
      </c>
      <c r="BR940" s="173">
        <f t="shared" si="417"/>
        <v>0</v>
      </c>
      <c r="BS940" s="173">
        <f>(AV940*2500)*'P6 Verzekering'!$E$11</f>
        <v>0</v>
      </c>
      <c r="BT940" s="173">
        <f>(AW940*2500)*'P6 Verzekering'!$E$12</f>
        <v>0</v>
      </c>
      <c r="BU940" s="173">
        <f>(L940*2500)*'P6 Verzekering'!$E$13</f>
        <v>0</v>
      </c>
      <c r="BV940" s="173">
        <f t="shared" si="418"/>
        <v>0</v>
      </c>
      <c r="BW940"/>
      <c r="BX940"/>
    </row>
    <row r="941" spans="1:76" ht="14.45" customHeight="1">
      <c r="A941" s="152" t="s">
        <v>2899</v>
      </c>
      <c r="B941" s="152" t="s">
        <v>238</v>
      </c>
      <c r="C941" s="152" t="s">
        <v>238</v>
      </c>
      <c r="D941" s="152" t="s">
        <v>315</v>
      </c>
      <c r="E941" s="152" t="s">
        <v>314</v>
      </c>
      <c r="F941" s="153">
        <f t="shared" si="392"/>
        <v>54</v>
      </c>
      <c r="G941" s="154">
        <v>1</v>
      </c>
      <c r="H941" s="154">
        <f>IFERROR(VLOOKUP(B941,'P2 Origin'!$C$21:$Q$176,15,FALSE),0)</f>
        <v>0</v>
      </c>
      <c r="I941" s="154">
        <f>IFERROR(VLOOKUP(D941,'P4 Destination'!$C$21:$Q$176,15,FALSE),0)</f>
        <v>0</v>
      </c>
      <c r="J941" s="155"/>
      <c r="K941" s="155">
        <v>1</v>
      </c>
      <c r="L941" s="156">
        <v>0</v>
      </c>
      <c r="M941" s="155">
        <v>0</v>
      </c>
      <c r="N941" s="155">
        <v>0</v>
      </c>
      <c r="O941" s="157">
        <f t="shared" si="393"/>
        <v>0</v>
      </c>
      <c r="P941" s="158">
        <f t="shared" si="394"/>
        <v>0</v>
      </c>
      <c r="Q941" s="159">
        <f>IFERROR(VLOOKUP(N941,'P1 Intra-Europees'!$A$15:$H$25,3,0),0)*P941</f>
        <v>0</v>
      </c>
      <c r="R941" s="160">
        <f t="shared" si="395"/>
        <v>0</v>
      </c>
      <c r="S941" s="159">
        <f>IFERROR(VLOOKUP(N941,'P1 Intra-Europees'!$A$15:$H$25,4,0),0)*R941</f>
        <v>0</v>
      </c>
      <c r="T941" s="160">
        <f t="shared" si="396"/>
        <v>0</v>
      </c>
      <c r="U941" s="159">
        <f>IFERROR(VLOOKUP(N941,'P1 Intra-Europees'!$A$15:$H$25,5,0),0)*T941</f>
        <v>0</v>
      </c>
      <c r="V941" s="160">
        <f t="shared" si="397"/>
        <v>0</v>
      </c>
      <c r="W941" s="159">
        <f>IFERROR(VLOOKUP(N941,'P1 Intra-Europees'!$A$15:$H$25,6,0),0)*V941</f>
        <v>0</v>
      </c>
      <c r="X941" s="160">
        <f t="shared" si="398"/>
        <v>0</v>
      </c>
      <c r="Y941" s="159">
        <f>IFERROR(VLOOKUP(N941,'P1 Intra-Europees'!$A$15:$H$25,7,0),0)*X941</f>
        <v>0</v>
      </c>
      <c r="Z941" s="161">
        <f t="shared" si="399"/>
        <v>0</v>
      </c>
      <c r="AA941" s="162">
        <f>IFERROR(VLOOKUP(N941,'P1 Intra-Europees'!$A$15:$H$25,8,0),0)*Z941</f>
        <v>0</v>
      </c>
      <c r="AB941" s="163">
        <f t="shared" si="400"/>
        <v>0</v>
      </c>
      <c r="AC941" s="157" t="str">
        <f>VLOOKUP(B941,'P2 Origin'!$C$21:$O$176,13,0)</f>
        <v>EUR</v>
      </c>
      <c r="AD941" s="164">
        <f t="shared" si="401"/>
        <v>0</v>
      </c>
      <c r="AE941" s="165">
        <f>IF(AU941&gt;0.1,VLOOKUP(B941,'P2 Origin'!$C$21:$M$176,3,0)*H941,0)</f>
        <v>0</v>
      </c>
      <c r="AF941" s="166">
        <f t="shared" si="402"/>
        <v>0</v>
      </c>
      <c r="AG941" s="165">
        <f>(VLOOKUP(B941,'P2 Origin'!$C$21:$M$176,4,0))*AF941</f>
        <v>0</v>
      </c>
      <c r="AH941" s="166">
        <f t="shared" si="403"/>
        <v>0</v>
      </c>
      <c r="AI941" s="165">
        <f>(VLOOKUP(B941,'P2 Origin'!$C$21:$M$176,5,0))*AH941</f>
        <v>0</v>
      </c>
      <c r="AJ941" s="166">
        <f t="shared" si="419"/>
        <v>0</v>
      </c>
      <c r="AK941" s="165">
        <f>(VLOOKUP(B941,'P2 Origin'!$C$21:$M$176,6,0))*AJ941</f>
        <v>0</v>
      </c>
      <c r="AL941" s="166">
        <f t="shared" si="404"/>
        <v>0</v>
      </c>
      <c r="AM941" s="165">
        <f>(VLOOKUP($B941,'P2 Origin'!$C$21:$M$176,7,0))*AL941</f>
        <v>0</v>
      </c>
      <c r="AN941" s="166">
        <f t="shared" si="405"/>
        <v>0</v>
      </c>
      <c r="AO941" s="165">
        <f>(VLOOKUP($B941,'P2 Origin'!$C$21:$M$176,8,0))*AN941</f>
        <v>0</v>
      </c>
      <c r="AP941" s="166">
        <f t="shared" si="406"/>
        <v>54</v>
      </c>
      <c r="AQ941" s="165">
        <f>(VLOOKUP($B941,'P2 Origin'!$C$21:$M$176,9,0))*AP941</f>
        <v>0</v>
      </c>
      <c r="AR941" s="155">
        <f t="shared" si="407"/>
        <v>1</v>
      </c>
      <c r="AS941" s="164">
        <f>(VLOOKUP(B941,'P2 Origin'!$C$21:$M$176,10,0))*K941</f>
        <v>0</v>
      </c>
      <c r="AT941" s="164">
        <f>(VLOOKUP(B941,'P2 Origin'!$C$21:$M$176,11,0))*J941</f>
        <v>0</v>
      </c>
      <c r="AU941" s="167">
        <v>54</v>
      </c>
      <c r="AV941" s="168">
        <v>54</v>
      </c>
      <c r="AW941" s="169">
        <v>0</v>
      </c>
      <c r="AX941" s="170">
        <f>IF(AU941&gt;=0.1,'P3 Bureaumarge zee- en luchtvr.'!$D$12,0)</f>
        <v>0</v>
      </c>
      <c r="AY941" s="163">
        <f t="shared" si="408"/>
        <v>0</v>
      </c>
      <c r="AZ941" s="157" t="str">
        <f>VLOOKUP(D941,'P4 Destination'!$C$21:$O$176,13,0)</f>
        <v>USD</v>
      </c>
      <c r="BA941" s="164">
        <f t="shared" si="409"/>
        <v>0</v>
      </c>
      <c r="BB941" s="171">
        <f>IF(AU941&gt;0.1,(VLOOKUP(D941,'P4 Destination'!$C$21:$M$176,3,0))*I941,0)</f>
        <v>0</v>
      </c>
      <c r="BC941" s="172">
        <f t="shared" si="410"/>
        <v>0</v>
      </c>
      <c r="BD941" s="171">
        <f>(VLOOKUP($D941,'P4 Destination'!$C$21:$M$176,4,0))*BC941</f>
        <v>0</v>
      </c>
      <c r="BE941" s="172">
        <f t="shared" si="411"/>
        <v>0</v>
      </c>
      <c r="BF941" s="171">
        <f>(VLOOKUP($D941,'P4 Destination'!$C$21:$M$176,5,0))*BE941</f>
        <v>0</v>
      </c>
      <c r="BG941" s="172">
        <f t="shared" si="412"/>
        <v>0</v>
      </c>
      <c r="BH941" s="171">
        <f>(VLOOKUP($D941,'P4 Destination'!$C$21:$M$176,6,0))*BG941</f>
        <v>0</v>
      </c>
      <c r="BI941" s="172">
        <f t="shared" si="413"/>
        <v>0</v>
      </c>
      <c r="BJ941" s="171">
        <f>(VLOOKUP($D941,'P4 Destination'!$C$21:$M$176,7,0))*BI941</f>
        <v>0</v>
      </c>
      <c r="BK941" s="172">
        <f t="shared" si="414"/>
        <v>0</v>
      </c>
      <c r="BL941" s="171">
        <f>(VLOOKUP($D941,'P4 Destination'!$C$21:$M$176,8,0))*BK941</f>
        <v>0</v>
      </c>
      <c r="BM941" s="172">
        <f t="shared" si="415"/>
        <v>54</v>
      </c>
      <c r="BN941" s="171">
        <f>(VLOOKUP($D941,'P4 Destination'!$C$21:$M$176,9,0))*BM941</f>
        <v>0</v>
      </c>
      <c r="BO941" s="154">
        <f t="shared" si="416"/>
        <v>1</v>
      </c>
      <c r="BP941" s="171">
        <f>(VLOOKUP(D941,'P4 Destination'!$C$21:$M$176,10,0))*K941</f>
        <v>0</v>
      </c>
      <c r="BQ941" s="171">
        <f>(VLOOKUP(D941,'P4 Destination'!$C$21:$M$176,11,0))*J941</f>
        <v>0</v>
      </c>
      <c r="BR941" s="173">
        <f t="shared" si="417"/>
        <v>0</v>
      </c>
      <c r="BS941" s="173">
        <f>(AV941*2500)*'P6 Verzekering'!$E$11</f>
        <v>0</v>
      </c>
      <c r="BT941" s="173">
        <f>(AW941*2500)*'P6 Verzekering'!$E$12</f>
        <v>0</v>
      </c>
      <c r="BU941" s="173">
        <f>(L941*2500)*'P6 Verzekering'!$E$13</f>
        <v>0</v>
      </c>
      <c r="BV941" s="173">
        <f t="shared" si="418"/>
        <v>0</v>
      </c>
      <c r="BW941"/>
      <c r="BX941"/>
    </row>
    <row r="942" spans="1:76">
      <c r="A942" s="152" t="s">
        <v>2901</v>
      </c>
      <c r="B942" s="152" t="s">
        <v>238</v>
      </c>
      <c r="C942" s="152" t="s">
        <v>238</v>
      </c>
      <c r="D942" s="152" t="s">
        <v>298</v>
      </c>
      <c r="E942" s="152" t="s">
        <v>297</v>
      </c>
      <c r="F942" s="153">
        <f t="shared" si="392"/>
        <v>46</v>
      </c>
      <c r="G942" s="154">
        <v>1</v>
      </c>
      <c r="H942" s="154">
        <f>IFERROR(VLOOKUP(B942,'P2 Origin'!$C$21:$Q$176,15,FALSE),0)</f>
        <v>0</v>
      </c>
      <c r="I942" s="154">
        <f>IFERROR(VLOOKUP(D942,'P4 Destination'!$C$21:$Q$176,15,FALSE),0)</f>
        <v>1</v>
      </c>
      <c r="J942" s="155"/>
      <c r="K942" s="155">
        <v>1</v>
      </c>
      <c r="L942" s="156">
        <v>0</v>
      </c>
      <c r="M942" s="155">
        <v>0</v>
      </c>
      <c r="N942" s="155">
        <v>0</v>
      </c>
      <c r="O942" s="157">
        <f t="shared" si="393"/>
        <v>0</v>
      </c>
      <c r="P942" s="158">
        <f t="shared" si="394"/>
        <v>0</v>
      </c>
      <c r="Q942" s="159">
        <f>IFERROR(VLOOKUP(N942,'P1 Intra-Europees'!$A$15:$H$25,3,0),0)*P942</f>
        <v>0</v>
      </c>
      <c r="R942" s="160">
        <f t="shared" si="395"/>
        <v>0</v>
      </c>
      <c r="S942" s="159">
        <f>IFERROR(VLOOKUP(N942,'P1 Intra-Europees'!$A$15:$H$25,4,0),0)*R942</f>
        <v>0</v>
      </c>
      <c r="T942" s="160">
        <f t="shared" si="396"/>
        <v>0</v>
      </c>
      <c r="U942" s="159">
        <f>IFERROR(VLOOKUP(N942,'P1 Intra-Europees'!$A$15:$H$25,5,0),0)*T942</f>
        <v>0</v>
      </c>
      <c r="V942" s="160">
        <f t="shared" si="397"/>
        <v>0</v>
      </c>
      <c r="W942" s="159">
        <f>IFERROR(VLOOKUP(N942,'P1 Intra-Europees'!$A$15:$H$25,6,0),0)*V942</f>
        <v>0</v>
      </c>
      <c r="X942" s="160">
        <f t="shared" si="398"/>
        <v>0</v>
      </c>
      <c r="Y942" s="159">
        <f>IFERROR(VLOOKUP(N942,'P1 Intra-Europees'!$A$15:$H$25,7,0),0)*X942</f>
        <v>0</v>
      </c>
      <c r="Z942" s="161">
        <f t="shared" si="399"/>
        <v>0</v>
      </c>
      <c r="AA942" s="162">
        <f>IFERROR(VLOOKUP(N942,'P1 Intra-Europees'!$A$15:$H$25,8,0),0)*Z942</f>
        <v>0</v>
      </c>
      <c r="AB942" s="163">
        <f t="shared" si="400"/>
        <v>0</v>
      </c>
      <c r="AC942" s="157" t="str">
        <f>VLOOKUP(B942,'P2 Origin'!$C$21:$O$176,13,0)</f>
        <v>EUR</v>
      </c>
      <c r="AD942" s="164">
        <f t="shared" si="401"/>
        <v>0</v>
      </c>
      <c r="AE942" s="165">
        <f>IF(AU942&gt;0.1,VLOOKUP(B942,'P2 Origin'!$C$21:$M$176,3,0)*H942,0)</f>
        <v>0</v>
      </c>
      <c r="AF942" s="166">
        <f t="shared" si="402"/>
        <v>0</v>
      </c>
      <c r="AG942" s="165">
        <f>(VLOOKUP(B942,'P2 Origin'!$C$21:$M$176,4,0))*AF942</f>
        <v>0</v>
      </c>
      <c r="AH942" s="166">
        <f t="shared" si="403"/>
        <v>0</v>
      </c>
      <c r="AI942" s="165">
        <f>(VLOOKUP(B942,'P2 Origin'!$C$21:$M$176,5,0))*AH942</f>
        <v>0</v>
      </c>
      <c r="AJ942" s="166">
        <f t="shared" si="419"/>
        <v>0</v>
      </c>
      <c r="AK942" s="165">
        <f>(VLOOKUP(B942,'P2 Origin'!$C$21:$M$176,6,0))*AJ942</f>
        <v>0</v>
      </c>
      <c r="AL942" s="166">
        <f t="shared" si="404"/>
        <v>0</v>
      </c>
      <c r="AM942" s="165">
        <f>(VLOOKUP($B942,'P2 Origin'!$C$21:$M$176,7,0))*AL942</f>
        <v>0</v>
      </c>
      <c r="AN942" s="166">
        <f t="shared" si="405"/>
        <v>0</v>
      </c>
      <c r="AO942" s="165">
        <f>(VLOOKUP($B942,'P2 Origin'!$C$21:$M$176,8,0))*AN942</f>
        <v>0</v>
      </c>
      <c r="AP942" s="166">
        <f t="shared" si="406"/>
        <v>46</v>
      </c>
      <c r="AQ942" s="165">
        <f>(VLOOKUP($B942,'P2 Origin'!$C$21:$M$176,9,0))*AP942</f>
        <v>0</v>
      </c>
      <c r="AR942" s="155">
        <f t="shared" si="407"/>
        <v>1</v>
      </c>
      <c r="AS942" s="164">
        <f>(VLOOKUP(B942,'P2 Origin'!$C$21:$M$176,10,0))*K942</f>
        <v>0</v>
      </c>
      <c r="AT942" s="164">
        <f>(VLOOKUP(B942,'P2 Origin'!$C$21:$M$176,11,0))*J942</f>
        <v>0</v>
      </c>
      <c r="AU942" s="167">
        <v>46</v>
      </c>
      <c r="AV942" s="168">
        <v>46</v>
      </c>
      <c r="AW942" s="169">
        <v>0</v>
      </c>
      <c r="AX942" s="170">
        <f>IF(AU942&gt;=0.1,'P3 Bureaumarge zee- en luchtvr.'!$D$12,0)</f>
        <v>0</v>
      </c>
      <c r="AY942" s="163">
        <f t="shared" si="408"/>
        <v>0</v>
      </c>
      <c r="AZ942" s="157" t="str">
        <f>VLOOKUP(D942,'P4 Destination'!$C$21:$O$176,13,0)</f>
        <v>USD</v>
      </c>
      <c r="BA942" s="164">
        <f t="shared" si="409"/>
        <v>0</v>
      </c>
      <c r="BB942" s="171">
        <f>IF(AU942&gt;0.1,(VLOOKUP(D942,'P4 Destination'!$C$21:$M$176,3,0))*I942,0)</f>
        <v>0</v>
      </c>
      <c r="BC942" s="172">
        <f t="shared" si="410"/>
        <v>0</v>
      </c>
      <c r="BD942" s="171">
        <f>(VLOOKUP($D942,'P4 Destination'!$C$21:$M$176,4,0))*BC942</f>
        <v>0</v>
      </c>
      <c r="BE942" s="172">
        <f t="shared" si="411"/>
        <v>0</v>
      </c>
      <c r="BF942" s="171">
        <f>(VLOOKUP($D942,'P4 Destination'!$C$21:$M$176,5,0))*BE942</f>
        <v>0</v>
      </c>
      <c r="BG942" s="172">
        <f t="shared" si="412"/>
        <v>0</v>
      </c>
      <c r="BH942" s="171">
        <f>(VLOOKUP($D942,'P4 Destination'!$C$21:$M$176,6,0))*BG942</f>
        <v>0</v>
      </c>
      <c r="BI942" s="172">
        <f t="shared" si="413"/>
        <v>0</v>
      </c>
      <c r="BJ942" s="171">
        <f>(VLOOKUP($D942,'P4 Destination'!$C$21:$M$176,7,0))*BI942</f>
        <v>0</v>
      </c>
      <c r="BK942" s="172">
        <f t="shared" si="414"/>
        <v>0</v>
      </c>
      <c r="BL942" s="171">
        <f>(VLOOKUP($D942,'P4 Destination'!$C$21:$M$176,8,0))*BK942</f>
        <v>0</v>
      </c>
      <c r="BM942" s="172">
        <f t="shared" si="415"/>
        <v>46</v>
      </c>
      <c r="BN942" s="171">
        <f>(VLOOKUP($D942,'P4 Destination'!$C$21:$M$176,9,0))*BM942</f>
        <v>0</v>
      </c>
      <c r="BO942" s="154">
        <f t="shared" si="416"/>
        <v>1</v>
      </c>
      <c r="BP942" s="171">
        <f>(VLOOKUP(D942,'P4 Destination'!$C$21:$M$176,10,0))*K942</f>
        <v>0</v>
      </c>
      <c r="BQ942" s="171">
        <f>(VLOOKUP(D942,'P4 Destination'!$C$21:$M$176,11,0))*J942</f>
        <v>0</v>
      </c>
      <c r="BR942" s="173">
        <f t="shared" si="417"/>
        <v>0</v>
      </c>
      <c r="BS942" s="173">
        <f>(AV942*2500)*'P6 Verzekering'!$E$11</f>
        <v>0</v>
      </c>
      <c r="BT942" s="173">
        <f>(AW942*2500)*'P6 Verzekering'!$E$12</f>
        <v>0</v>
      </c>
      <c r="BU942" s="173">
        <f>(L942*2500)*'P6 Verzekering'!$E$13</f>
        <v>0</v>
      </c>
      <c r="BV942" s="173">
        <f t="shared" si="418"/>
        <v>0</v>
      </c>
      <c r="BW942"/>
      <c r="BX942"/>
    </row>
    <row r="943" spans="1:76">
      <c r="A943" s="152" t="s">
        <v>2904</v>
      </c>
      <c r="B943" s="152" t="s">
        <v>238</v>
      </c>
      <c r="C943" s="152" t="s">
        <v>238</v>
      </c>
      <c r="D943" s="152" t="s">
        <v>219</v>
      </c>
      <c r="E943" s="152" t="s">
        <v>219</v>
      </c>
      <c r="F943" s="153">
        <f t="shared" si="392"/>
        <v>22</v>
      </c>
      <c r="G943" s="154">
        <v>1</v>
      </c>
      <c r="H943" s="154">
        <f>IFERROR(VLOOKUP(B943,'P2 Origin'!$C$21:$Q$176,15,FALSE),0)</f>
        <v>0</v>
      </c>
      <c r="I943" s="154">
        <f>IFERROR(VLOOKUP(D943,'P4 Destination'!$C$21:$Q$176,15,FALSE),0)</f>
        <v>0</v>
      </c>
      <c r="J943" s="155">
        <v>1</v>
      </c>
      <c r="K943" s="155"/>
      <c r="L943" s="156">
        <v>0</v>
      </c>
      <c r="M943" s="155">
        <v>0</v>
      </c>
      <c r="N943" s="155">
        <v>0</v>
      </c>
      <c r="O943" s="157">
        <f t="shared" si="393"/>
        <v>0</v>
      </c>
      <c r="P943" s="158">
        <f t="shared" si="394"/>
        <v>0</v>
      </c>
      <c r="Q943" s="159">
        <f>IFERROR(VLOOKUP(N943,'P1 Intra-Europees'!$A$15:$H$25,3,0),0)*P943</f>
        <v>0</v>
      </c>
      <c r="R943" s="160">
        <f t="shared" si="395"/>
        <v>0</v>
      </c>
      <c r="S943" s="159">
        <f>IFERROR(VLOOKUP(N943,'P1 Intra-Europees'!$A$15:$H$25,4,0),0)*R943</f>
        <v>0</v>
      </c>
      <c r="T943" s="160">
        <f t="shared" si="396"/>
        <v>0</v>
      </c>
      <c r="U943" s="159">
        <f>IFERROR(VLOOKUP(N943,'P1 Intra-Europees'!$A$15:$H$25,5,0),0)*T943</f>
        <v>0</v>
      </c>
      <c r="V943" s="160">
        <f t="shared" si="397"/>
        <v>0</v>
      </c>
      <c r="W943" s="159">
        <f>IFERROR(VLOOKUP(N943,'P1 Intra-Europees'!$A$15:$H$25,6,0),0)*V943</f>
        <v>0</v>
      </c>
      <c r="X943" s="160">
        <f t="shared" si="398"/>
        <v>0</v>
      </c>
      <c r="Y943" s="159">
        <f>IFERROR(VLOOKUP(N943,'P1 Intra-Europees'!$A$15:$H$25,7,0),0)*X943</f>
        <v>0</v>
      </c>
      <c r="Z943" s="161">
        <f t="shared" si="399"/>
        <v>0</v>
      </c>
      <c r="AA943" s="162">
        <f>IFERROR(VLOOKUP(N943,'P1 Intra-Europees'!$A$15:$H$25,8,0),0)*Z943</f>
        <v>0</v>
      </c>
      <c r="AB943" s="163">
        <f t="shared" si="400"/>
        <v>0</v>
      </c>
      <c r="AC943" s="157" t="str">
        <f>VLOOKUP(B943,'P2 Origin'!$C$21:$O$176,13,0)</f>
        <v>EUR</v>
      </c>
      <c r="AD943" s="164">
        <f t="shared" si="401"/>
        <v>0</v>
      </c>
      <c r="AE943" s="165">
        <f>IF(AU943&gt;0.1,VLOOKUP(B943,'P2 Origin'!$C$21:$M$176,3,0)*H943,0)</f>
        <v>0</v>
      </c>
      <c r="AF943" s="166">
        <f t="shared" si="402"/>
        <v>0</v>
      </c>
      <c r="AG943" s="165">
        <f>(VLOOKUP(B943,'P2 Origin'!$C$21:$M$176,4,0))*AF943</f>
        <v>0</v>
      </c>
      <c r="AH943" s="166">
        <f t="shared" si="403"/>
        <v>0</v>
      </c>
      <c r="AI943" s="165">
        <f>(VLOOKUP(B943,'P2 Origin'!$C$21:$M$176,5,0))*AH943</f>
        <v>0</v>
      </c>
      <c r="AJ943" s="166">
        <f t="shared" si="419"/>
        <v>22</v>
      </c>
      <c r="AK943" s="165">
        <f>(VLOOKUP(B943,'P2 Origin'!$C$21:$M$176,6,0))*AJ943</f>
        <v>0</v>
      </c>
      <c r="AL943" s="166">
        <f t="shared" si="404"/>
        <v>0</v>
      </c>
      <c r="AM943" s="165">
        <f>(VLOOKUP($B943,'P2 Origin'!$C$21:$M$176,7,0))*AL943</f>
        <v>0</v>
      </c>
      <c r="AN943" s="166">
        <f t="shared" si="405"/>
        <v>0</v>
      </c>
      <c r="AO943" s="165">
        <f>(VLOOKUP($B943,'P2 Origin'!$C$21:$M$176,8,0))*AN943</f>
        <v>0</v>
      </c>
      <c r="AP943" s="166">
        <f t="shared" si="406"/>
        <v>0</v>
      </c>
      <c r="AQ943" s="165">
        <f>(VLOOKUP($B943,'P2 Origin'!$C$21:$M$176,9,0))*AP943</f>
        <v>0</v>
      </c>
      <c r="AR943" s="155">
        <f t="shared" si="407"/>
        <v>1</v>
      </c>
      <c r="AS943" s="164">
        <f>(VLOOKUP(B943,'P2 Origin'!$C$21:$M$176,10,0))*K943</f>
        <v>0</v>
      </c>
      <c r="AT943" s="164">
        <f>(VLOOKUP(B943,'P2 Origin'!$C$21:$M$176,11,0))*J943</f>
        <v>0</v>
      </c>
      <c r="AU943" s="167">
        <v>22</v>
      </c>
      <c r="AV943" s="168">
        <v>22</v>
      </c>
      <c r="AW943" s="169">
        <v>0</v>
      </c>
      <c r="AX943" s="170">
        <f>IF(AU943&gt;=0.1,'P3 Bureaumarge zee- en luchtvr.'!$D$12,0)</f>
        <v>0</v>
      </c>
      <c r="AY943" s="163">
        <f t="shared" si="408"/>
        <v>0</v>
      </c>
      <c r="AZ943" s="157" t="str">
        <f>VLOOKUP(D943,'P4 Destination'!$C$21:$O$176,13,0)</f>
        <v>EUR</v>
      </c>
      <c r="BA943" s="164">
        <f t="shared" si="409"/>
        <v>0</v>
      </c>
      <c r="BB943" s="171">
        <f>IF(AU943&gt;0.1,(VLOOKUP(D943,'P4 Destination'!$C$21:$M$176,3,0))*I943,0)</f>
        <v>0</v>
      </c>
      <c r="BC943" s="172">
        <f t="shared" si="410"/>
        <v>0</v>
      </c>
      <c r="BD943" s="171">
        <f>(VLOOKUP($D943,'P4 Destination'!$C$21:$M$176,4,0))*BC943</f>
        <v>0</v>
      </c>
      <c r="BE943" s="172">
        <f t="shared" si="411"/>
        <v>0</v>
      </c>
      <c r="BF943" s="171">
        <f>(VLOOKUP($D943,'P4 Destination'!$C$21:$M$176,5,0))*BE943</f>
        <v>0</v>
      </c>
      <c r="BG943" s="172">
        <f t="shared" si="412"/>
        <v>22</v>
      </c>
      <c r="BH943" s="171">
        <f>(VLOOKUP($D943,'P4 Destination'!$C$21:$M$176,6,0))*BG943</f>
        <v>0</v>
      </c>
      <c r="BI943" s="172">
        <f t="shared" si="413"/>
        <v>0</v>
      </c>
      <c r="BJ943" s="171">
        <f>(VLOOKUP($D943,'P4 Destination'!$C$21:$M$176,7,0))*BI943</f>
        <v>0</v>
      </c>
      <c r="BK943" s="172">
        <f t="shared" si="414"/>
        <v>0</v>
      </c>
      <c r="BL943" s="171">
        <f>(VLOOKUP($D943,'P4 Destination'!$C$21:$M$176,8,0))*BK943</f>
        <v>0</v>
      </c>
      <c r="BM943" s="172">
        <f t="shared" si="415"/>
        <v>0</v>
      </c>
      <c r="BN943" s="171">
        <f>(VLOOKUP($D943,'P4 Destination'!$C$21:$M$176,9,0))*BM943</f>
        <v>0</v>
      </c>
      <c r="BO943" s="154">
        <f t="shared" si="416"/>
        <v>1</v>
      </c>
      <c r="BP943" s="171">
        <f>(VLOOKUP(D943,'P4 Destination'!$C$21:$M$176,10,0))*K943</f>
        <v>0</v>
      </c>
      <c r="BQ943" s="171">
        <f>(VLOOKUP(D943,'P4 Destination'!$C$21:$M$176,11,0))*J943</f>
        <v>0</v>
      </c>
      <c r="BR943" s="173">
        <f t="shared" si="417"/>
        <v>0</v>
      </c>
      <c r="BS943" s="173">
        <f>(AV943*2500)*'P6 Verzekering'!$E$11</f>
        <v>0</v>
      </c>
      <c r="BT943" s="173">
        <f>(AW943*2500)*'P6 Verzekering'!$E$12</f>
        <v>0</v>
      </c>
      <c r="BU943" s="173">
        <f>(L943*2500)*'P6 Verzekering'!$E$13</f>
        <v>0</v>
      </c>
      <c r="BV943" s="173">
        <f t="shared" si="418"/>
        <v>0</v>
      </c>
      <c r="BW943"/>
      <c r="BX943"/>
    </row>
    <row r="944" spans="1:76">
      <c r="A944" s="152" t="s">
        <v>2921</v>
      </c>
      <c r="B944" s="152" t="s">
        <v>435</v>
      </c>
      <c r="C944" s="152" t="s">
        <v>434</v>
      </c>
      <c r="D944" s="152" t="s">
        <v>219</v>
      </c>
      <c r="E944" s="152" t="s">
        <v>219</v>
      </c>
      <c r="F944" s="153">
        <f t="shared" si="392"/>
        <v>6</v>
      </c>
      <c r="G944" s="154">
        <v>1</v>
      </c>
      <c r="H944" s="154">
        <f>IFERROR(VLOOKUP(B944,'P2 Origin'!$C$21:$Q$176,15,FALSE),0)</f>
        <v>0</v>
      </c>
      <c r="I944" s="154">
        <f>IFERROR(VLOOKUP(D944,'P4 Destination'!$C$21:$Q$176,15,FALSE),0)</f>
        <v>0</v>
      </c>
      <c r="J944" s="155">
        <v>1</v>
      </c>
      <c r="K944" s="155"/>
      <c r="L944" s="156">
        <v>0</v>
      </c>
      <c r="M944" s="155">
        <v>0</v>
      </c>
      <c r="N944" s="155">
        <v>0</v>
      </c>
      <c r="O944" s="157">
        <f t="shared" si="393"/>
        <v>0</v>
      </c>
      <c r="P944" s="158">
        <f t="shared" si="394"/>
        <v>0</v>
      </c>
      <c r="Q944" s="159">
        <f>IFERROR(VLOOKUP(N944,'P1 Intra-Europees'!$A$15:$H$25,3,0),0)*P944</f>
        <v>0</v>
      </c>
      <c r="R944" s="160">
        <f t="shared" si="395"/>
        <v>0</v>
      </c>
      <c r="S944" s="159">
        <f>IFERROR(VLOOKUP(N944,'P1 Intra-Europees'!$A$15:$H$25,4,0),0)*R944</f>
        <v>0</v>
      </c>
      <c r="T944" s="160">
        <f t="shared" si="396"/>
        <v>0</v>
      </c>
      <c r="U944" s="159">
        <f>IFERROR(VLOOKUP(N944,'P1 Intra-Europees'!$A$15:$H$25,5,0),0)*T944</f>
        <v>0</v>
      </c>
      <c r="V944" s="160">
        <f t="shared" si="397"/>
        <v>0</v>
      </c>
      <c r="W944" s="159">
        <f>IFERROR(VLOOKUP(N944,'P1 Intra-Europees'!$A$15:$H$25,6,0),0)*V944</f>
        <v>0</v>
      </c>
      <c r="X944" s="160">
        <f t="shared" si="398"/>
        <v>0</v>
      </c>
      <c r="Y944" s="159">
        <f>IFERROR(VLOOKUP(N944,'P1 Intra-Europees'!$A$15:$H$25,7,0),0)*X944</f>
        <v>0</v>
      </c>
      <c r="Z944" s="161">
        <f t="shared" si="399"/>
        <v>0</v>
      </c>
      <c r="AA944" s="162">
        <f>IFERROR(VLOOKUP(N944,'P1 Intra-Europees'!$A$15:$H$25,8,0),0)*Z944</f>
        <v>0</v>
      </c>
      <c r="AB944" s="163">
        <f t="shared" si="400"/>
        <v>0</v>
      </c>
      <c r="AC944" s="157" t="str">
        <f>VLOOKUP(B944,'P2 Origin'!$C$21:$O$176,13,0)</f>
        <v>USD</v>
      </c>
      <c r="AD944" s="164">
        <f t="shared" si="401"/>
        <v>0</v>
      </c>
      <c r="AE944" s="165">
        <f>IF(AU944&gt;0.1,VLOOKUP(B944,'P2 Origin'!$C$21:$M$176,3,0)*H944,0)</f>
        <v>0</v>
      </c>
      <c r="AF944" s="166">
        <f t="shared" si="402"/>
        <v>0</v>
      </c>
      <c r="AG944" s="165">
        <f>(VLOOKUP(B944,'P2 Origin'!$C$21:$M$176,4,0))*AF944</f>
        <v>0</v>
      </c>
      <c r="AH944" s="166">
        <f t="shared" si="403"/>
        <v>6</v>
      </c>
      <c r="AI944" s="165">
        <f>(VLOOKUP(B944,'P2 Origin'!$C$21:$M$176,5,0))*AH944</f>
        <v>0</v>
      </c>
      <c r="AJ944" s="166">
        <f t="shared" si="419"/>
        <v>0</v>
      </c>
      <c r="AK944" s="165">
        <f>(VLOOKUP(B944,'P2 Origin'!$C$21:$M$176,6,0))*AJ944</f>
        <v>0</v>
      </c>
      <c r="AL944" s="166">
        <f t="shared" si="404"/>
        <v>0</v>
      </c>
      <c r="AM944" s="165">
        <f>(VLOOKUP($B944,'P2 Origin'!$C$21:$M$176,7,0))*AL944</f>
        <v>0</v>
      </c>
      <c r="AN944" s="166">
        <f t="shared" si="405"/>
        <v>0</v>
      </c>
      <c r="AO944" s="165">
        <f>(VLOOKUP($B944,'P2 Origin'!$C$21:$M$176,8,0))*AN944</f>
        <v>0</v>
      </c>
      <c r="AP944" s="166">
        <f t="shared" si="406"/>
        <v>0</v>
      </c>
      <c r="AQ944" s="165">
        <f>(VLOOKUP($B944,'P2 Origin'!$C$21:$M$176,9,0))*AP944</f>
        <v>0</v>
      </c>
      <c r="AR944" s="155">
        <f t="shared" si="407"/>
        <v>1</v>
      </c>
      <c r="AS944" s="164">
        <f>(VLOOKUP(B944,'P2 Origin'!$C$21:$M$176,10,0))*K944</f>
        <v>0</v>
      </c>
      <c r="AT944" s="164">
        <f>(VLOOKUP(B944,'P2 Origin'!$C$21:$M$176,11,0))*J944</f>
        <v>0</v>
      </c>
      <c r="AU944" s="167">
        <v>6</v>
      </c>
      <c r="AV944" s="168">
        <v>6</v>
      </c>
      <c r="AW944" s="169">
        <v>0</v>
      </c>
      <c r="AX944" s="170">
        <f>IF(AU944&gt;=0.1,'P3 Bureaumarge zee- en luchtvr.'!$D$12,0)</f>
        <v>0</v>
      </c>
      <c r="AY944" s="163">
        <f t="shared" si="408"/>
        <v>0</v>
      </c>
      <c r="AZ944" s="157" t="str">
        <f>VLOOKUP(D944,'P4 Destination'!$C$21:$O$176,13,0)</f>
        <v>EUR</v>
      </c>
      <c r="BA944" s="164">
        <f t="shared" si="409"/>
        <v>0</v>
      </c>
      <c r="BB944" s="171">
        <f>IF(AU944&gt;0.1,(VLOOKUP(D944,'P4 Destination'!$C$21:$M$176,3,0))*I944,0)</f>
        <v>0</v>
      </c>
      <c r="BC944" s="172">
        <f t="shared" si="410"/>
        <v>0</v>
      </c>
      <c r="BD944" s="171">
        <f>(VLOOKUP($D944,'P4 Destination'!$C$21:$M$176,4,0))*BC944</f>
        <v>0</v>
      </c>
      <c r="BE944" s="172">
        <f t="shared" si="411"/>
        <v>6</v>
      </c>
      <c r="BF944" s="171">
        <f>(VLOOKUP($D944,'P4 Destination'!$C$21:$M$176,5,0))*BE944</f>
        <v>0</v>
      </c>
      <c r="BG944" s="172">
        <f t="shared" si="412"/>
        <v>0</v>
      </c>
      <c r="BH944" s="171">
        <f>(VLOOKUP($D944,'P4 Destination'!$C$21:$M$176,6,0))*BG944</f>
        <v>0</v>
      </c>
      <c r="BI944" s="172">
        <f t="shared" si="413"/>
        <v>0</v>
      </c>
      <c r="BJ944" s="171">
        <f>(VLOOKUP($D944,'P4 Destination'!$C$21:$M$176,7,0))*BI944</f>
        <v>0</v>
      </c>
      <c r="BK944" s="172">
        <f t="shared" si="414"/>
        <v>0</v>
      </c>
      <c r="BL944" s="171">
        <f>(VLOOKUP($D944,'P4 Destination'!$C$21:$M$176,8,0))*BK944</f>
        <v>0</v>
      </c>
      <c r="BM944" s="172">
        <f t="shared" si="415"/>
        <v>0</v>
      </c>
      <c r="BN944" s="171">
        <f>(VLOOKUP($D944,'P4 Destination'!$C$21:$M$176,9,0))*BM944</f>
        <v>0</v>
      </c>
      <c r="BO944" s="154">
        <f t="shared" si="416"/>
        <v>1</v>
      </c>
      <c r="BP944" s="171">
        <f>(VLOOKUP(D944,'P4 Destination'!$C$21:$M$176,10,0))*K944</f>
        <v>0</v>
      </c>
      <c r="BQ944" s="171">
        <f>(VLOOKUP(D944,'P4 Destination'!$C$21:$M$176,11,0))*J944</f>
        <v>0</v>
      </c>
      <c r="BR944" s="173">
        <f t="shared" si="417"/>
        <v>0</v>
      </c>
      <c r="BS944" s="173">
        <f>(AV944*2500)*'P6 Verzekering'!$E$11</f>
        <v>0</v>
      </c>
      <c r="BT944" s="173">
        <f>(AW944*2500)*'P6 Verzekering'!$E$12</f>
        <v>0</v>
      </c>
      <c r="BU944" s="173">
        <f>(L944*2500)*'P6 Verzekering'!$E$13</f>
        <v>0</v>
      </c>
      <c r="BV944" s="173">
        <f t="shared" si="418"/>
        <v>0</v>
      </c>
      <c r="BW944"/>
      <c r="BX944"/>
    </row>
    <row r="945" spans="1:76">
      <c r="A945" s="152" t="s">
        <v>2923</v>
      </c>
      <c r="B945" s="152" t="s">
        <v>331</v>
      </c>
      <c r="C945" s="152" t="s">
        <v>330</v>
      </c>
      <c r="D945" s="152" t="s">
        <v>397</v>
      </c>
      <c r="E945" s="152" t="s">
        <v>396</v>
      </c>
      <c r="F945" s="153">
        <f t="shared" si="392"/>
        <v>30</v>
      </c>
      <c r="G945" s="154">
        <v>1</v>
      </c>
      <c r="H945" s="154">
        <f>IFERROR(VLOOKUP(B945,'P2 Origin'!$C$21:$Q$176,15,FALSE),0)</f>
        <v>1</v>
      </c>
      <c r="I945" s="154">
        <f>IFERROR(VLOOKUP(D945,'P4 Destination'!$C$21:$Q$176,15,FALSE),0)</f>
        <v>0</v>
      </c>
      <c r="J945" s="155">
        <v>1</v>
      </c>
      <c r="K945" s="155"/>
      <c r="L945" s="156">
        <v>0</v>
      </c>
      <c r="M945" s="155">
        <v>0</v>
      </c>
      <c r="N945" s="155">
        <v>0</v>
      </c>
      <c r="O945" s="157">
        <f t="shared" si="393"/>
        <v>0</v>
      </c>
      <c r="P945" s="158">
        <f t="shared" si="394"/>
        <v>0</v>
      </c>
      <c r="Q945" s="159">
        <f>IFERROR(VLOOKUP(N945,'P1 Intra-Europees'!$A$15:$H$25,3,0),0)*P945</f>
        <v>0</v>
      </c>
      <c r="R945" s="160">
        <f t="shared" si="395"/>
        <v>0</v>
      </c>
      <c r="S945" s="159">
        <f>IFERROR(VLOOKUP(N945,'P1 Intra-Europees'!$A$15:$H$25,4,0),0)*R945</f>
        <v>0</v>
      </c>
      <c r="T945" s="160">
        <f t="shared" si="396"/>
        <v>0</v>
      </c>
      <c r="U945" s="159">
        <f>IFERROR(VLOOKUP(N945,'P1 Intra-Europees'!$A$15:$H$25,5,0),0)*T945</f>
        <v>0</v>
      </c>
      <c r="V945" s="160">
        <f t="shared" si="397"/>
        <v>0</v>
      </c>
      <c r="W945" s="159">
        <f>IFERROR(VLOOKUP(N945,'P1 Intra-Europees'!$A$15:$H$25,6,0),0)*V945</f>
        <v>0</v>
      </c>
      <c r="X945" s="160">
        <f t="shared" si="398"/>
        <v>0</v>
      </c>
      <c r="Y945" s="159">
        <f>IFERROR(VLOOKUP(N945,'P1 Intra-Europees'!$A$15:$H$25,7,0),0)*X945</f>
        <v>0</v>
      </c>
      <c r="Z945" s="161">
        <f t="shared" si="399"/>
        <v>0</v>
      </c>
      <c r="AA945" s="162">
        <f>IFERROR(VLOOKUP(N945,'P1 Intra-Europees'!$A$15:$H$25,8,0),0)*Z945</f>
        <v>0</v>
      </c>
      <c r="AB945" s="163">
        <f t="shared" si="400"/>
        <v>0</v>
      </c>
      <c r="AC945" s="157" t="str">
        <f>VLOOKUP(B945,'P2 Origin'!$C$21:$O$176,13,0)</f>
        <v>USD</v>
      </c>
      <c r="AD945" s="164">
        <f t="shared" si="401"/>
        <v>0</v>
      </c>
      <c r="AE945" s="165">
        <f>IF(AU945&gt;0.1,VLOOKUP(B945,'P2 Origin'!$C$21:$M$176,3,0)*H945,0)</f>
        <v>0</v>
      </c>
      <c r="AF945" s="166">
        <f t="shared" si="402"/>
        <v>0</v>
      </c>
      <c r="AG945" s="165">
        <f>(VLOOKUP(B945,'P2 Origin'!$C$21:$M$176,4,0))*AF945</f>
        <v>0</v>
      </c>
      <c r="AH945" s="166">
        <f t="shared" si="403"/>
        <v>0</v>
      </c>
      <c r="AI945" s="165">
        <f>(VLOOKUP(B945,'P2 Origin'!$C$21:$M$176,5,0))*AH945</f>
        <v>0</v>
      </c>
      <c r="AJ945" s="166">
        <f t="shared" si="419"/>
        <v>0</v>
      </c>
      <c r="AK945" s="165">
        <f>(VLOOKUP(B945,'P2 Origin'!$C$21:$M$176,6,0))*AJ945</f>
        <v>0</v>
      </c>
      <c r="AL945" s="166">
        <f t="shared" si="404"/>
        <v>30</v>
      </c>
      <c r="AM945" s="165">
        <f>(VLOOKUP($B945,'P2 Origin'!$C$21:$M$176,7,0))*AL945</f>
        <v>0</v>
      </c>
      <c r="AN945" s="166">
        <f t="shared" si="405"/>
        <v>0</v>
      </c>
      <c r="AO945" s="165">
        <f>(VLOOKUP($B945,'P2 Origin'!$C$21:$M$176,8,0))*AN945</f>
        <v>0</v>
      </c>
      <c r="AP945" s="166">
        <f t="shared" si="406"/>
        <v>0</v>
      </c>
      <c r="AQ945" s="165">
        <f>(VLOOKUP($B945,'P2 Origin'!$C$21:$M$176,9,0))*AP945</f>
        <v>0</v>
      </c>
      <c r="AR945" s="155">
        <f t="shared" si="407"/>
        <v>1</v>
      </c>
      <c r="AS945" s="164">
        <f>(VLOOKUP(B945,'P2 Origin'!$C$21:$M$176,10,0))*K945</f>
        <v>0</v>
      </c>
      <c r="AT945" s="164">
        <f>(VLOOKUP(B945,'P2 Origin'!$C$21:$M$176,11,0))*J945</f>
        <v>0</v>
      </c>
      <c r="AU945" s="167">
        <v>30</v>
      </c>
      <c r="AV945" s="168">
        <v>30</v>
      </c>
      <c r="AW945" s="169">
        <v>0</v>
      </c>
      <c r="AX945" s="170">
        <f>IF(AU945&gt;=0.1,'P3 Bureaumarge zee- en luchtvr.'!$D$12,0)</f>
        <v>0</v>
      </c>
      <c r="AY945" s="163">
        <f t="shared" si="408"/>
        <v>0</v>
      </c>
      <c r="AZ945" s="157" t="str">
        <f>VLOOKUP(D945,'P4 Destination'!$C$21:$O$176,13,0)</f>
        <v>USD</v>
      </c>
      <c r="BA945" s="164">
        <f t="shared" si="409"/>
        <v>0</v>
      </c>
      <c r="BB945" s="171">
        <f>IF(AU945&gt;0.1,(VLOOKUP(D945,'P4 Destination'!$C$21:$M$176,3,0))*I945,0)</f>
        <v>0</v>
      </c>
      <c r="BC945" s="172">
        <f t="shared" si="410"/>
        <v>0</v>
      </c>
      <c r="BD945" s="171">
        <f>(VLOOKUP($D945,'P4 Destination'!$C$21:$M$176,4,0))*BC945</f>
        <v>0</v>
      </c>
      <c r="BE945" s="172">
        <f t="shared" si="411"/>
        <v>0</v>
      </c>
      <c r="BF945" s="171">
        <f>(VLOOKUP($D945,'P4 Destination'!$C$21:$M$176,5,0))*BE945</f>
        <v>0</v>
      </c>
      <c r="BG945" s="172">
        <f t="shared" si="412"/>
        <v>0</v>
      </c>
      <c r="BH945" s="171">
        <f>(VLOOKUP($D945,'P4 Destination'!$C$21:$M$176,6,0))*BG945</f>
        <v>0</v>
      </c>
      <c r="BI945" s="172">
        <f t="shared" si="413"/>
        <v>30</v>
      </c>
      <c r="BJ945" s="171">
        <f>(VLOOKUP($D945,'P4 Destination'!$C$21:$M$176,7,0))*BI945</f>
        <v>0</v>
      </c>
      <c r="BK945" s="172">
        <f t="shared" si="414"/>
        <v>0</v>
      </c>
      <c r="BL945" s="171">
        <f>(VLOOKUP($D945,'P4 Destination'!$C$21:$M$176,8,0))*BK945</f>
        <v>0</v>
      </c>
      <c r="BM945" s="172">
        <f t="shared" si="415"/>
        <v>0</v>
      </c>
      <c r="BN945" s="171">
        <f>(VLOOKUP($D945,'P4 Destination'!$C$21:$M$176,9,0))*BM945</f>
        <v>0</v>
      </c>
      <c r="BO945" s="154">
        <f t="shared" si="416"/>
        <v>1</v>
      </c>
      <c r="BP945" s="171">
        <f>(VLOOKUP(D945,'P4 Destination'!$C$21:$M$176,10,0))*K945</f>
        <v>0</v>
      </c>
      <c r="BQ945" s="171">
        <f>(VLOOKUP(D945,'P4 Destination'!$C$21:$M$176,11,0))*J945</f>
        <v>0</v>
      </c>
      <c r="BR945" s="173">
        <f t="shared" si="417"/>
        <v>0</v>
      </c>
      <c r="BS945" s="173">
        <f>(AV945*2500)*'P6 Verzekering'!$E$11</f>
        <v>0</v>
      </c>
      <c r="BT945" s="173">
        <f>(AW945*2500)*'P6 Verzekering'!$E$12</f>
        <v>0</v>
      </c>
      <c r="BU945" s="173">
        <f>(L945*2500)*'P6 Verzekering'!$E$13</f>
        <v>0</v>
      </c>
      <c r="BV945" s="173">
        <f t="shared" si="418"/>
        <v>0</v>
      </c>
      <c r="BW945"/>
      <c r="BX945"/>
    </row>
    <row r="946" spans="1:76">
      <c r="A946" s="152" t="s">
        <v>2927</v>
      </c>
      <c r="B946" s="152" t="s">
        <v>344</v>
      </c>
      <c r="C946" s="152" t="s">
        <v>343</v>
      </c>
      <c r="D946" s="152" t="s">
        <v>298</v>
      </c>
      <c r="E946" s="152" t="s">
        <v>297</v>
      </c>
      <c r="F946" s="153">
        <f t="shared" si="392"/>
        <v>24</v>
      </c>
      <c r="G946" s="154">
        <v>1</v>
      </c>
      <c r="H946" s="154">
        <f>IFERROR(VLOOKUP(B946,'P2 Origin'!$C$21:$Q$176,15,FALSE),0)</f>
        <v>1</v>
      </c>
      <c r="I946" s="154">
        <f>IFERROR(VLOOKUP(D946,'P4 Destination'!$C$21:$Q$176,15,FALSE),0)</f>
        <v>1</v>
      </c>
      <c r="J946" s="155">
        <v>1</v>
      </c>
      <c r="K946" s="155"/>
      <c r="L946" s="156">
        <v>0</v>
      </c>
      <c r="M946" s="155">
        <v>0</v>
      </c>
      <c r="N946" s="155">
        <v>0</v>
      </c>
      <c r="O946" s="157">
        <f t="shared" si="393"/>
        <v>0</v>
      </c>
      <c r="P946" s="158">
        <f t="shared" si="394"/>
        <v>0</v>
      </c>
      <c r="Q946" s="159">
        <f>IFERROR(VLOOKUP(N946,'P1 Intra-Europees'!$A$15:$H$25,3,0),0)*P946</f>
        <v>0</v>
      </c>
      <c r="R946" s="160">
        <f t="shared" si="395"/>
        <v>0</v>
      </c>
      <c r="S946" s="159">
        <f>IFERROR(VLOOKUP(N946,'P1 Intra-Europees'!$A$15:$H$25,4,0),0)*R946</f>
        <v>0</v>
      </c>
      <c r="T946" s="160">
        <f t="shared" si="396"/>
        <v>0</v>
      </c>
      <c r="U946" s="159">
        <f>IFERROR(VLOOKUP(N946,'P1 Intra-Europees'!$A$15:$H$25,5,0),0)*T946</f>
        <v>0</v>
      </c>
      <c r="V946" s="160">
        <f t="shared" si="397"/>
        <v>0</v>
      </c>
      <c r="W946" s="159">
        <f>IFERROR(VLOOKUP(N946,'P1 Intra-Europees'!$A$15:$H$25,6,0),0)*V946</f>
        <v>0</v>
      </c>
      <c r="X946" s="160">
        <f t="shared" si="398"/>
        <v>0</v>
      </c>
      <c r="Y946" s="159">
        <f>IFERROR(VLOOKUP(N946,'P1 Intra-Europees'!$A$15:$H$25,7,0),0)*X946</f>
        <v>0</v>
      </c>
      <c r="Z946" s="161">
        <f t="shared" si="399"/>
        <v>0</v>
      </c>
      <c r="AA946" s="162">
        <f>IFERROR(VLOOKUP(N946,'P1 Intra-Europees'!$A$15:$H$25,8,0),0)*Z946</f>
        <v>0</v>
      </c>
      <c r="AB946" s="163">
        <f t="shared" si="400"/>
        <v>0</v>
      </c>
      <c r="AC946" s="157" t="str">
        <f>VLOOKUP(B946,'P2 Origin'!$C$21:$O$176,13,0)</f>
        <v>USD</v>
      </c>
      <c r="AD946" s="164">
        <f t="shared" si="401"/>
        <v>0</v>
      </c>
      <c r="AE946" s="165">
        <f>IF(AU946&gt;0.1,VLOOKUP(B946,'P2 Origin'!$C$21:$M$176,3,0)*H946,0)</f>
        <v>0</v>
      </c>
      <c r="AF946" s="166">
        <f t="shared" si="402"/>
        <v>0</v>
      </c>
      <c r="AG946" s="165">
        <f>(VLOOKUP(B946,'P2 Origin'!$C$21:$M$176,4,0))*AF946</f>
        <v>0</v>
      </c>
      <c r="AH946" s="166">
        <f t="shared" si="403"/>
        <v>0</v>
      </c>
      <c r="AI946" s="165">
        <f>(VLOOKUP(B946,'P2 Origin'!$C$21:$M$176,5,0))*AH946</f>
        <v>0</v>
      </c>
      <c r="AJ946" s="166">
        <f t="shared" si="419"/>
        <v>24</v>
      </c>
      <c r="AK946" s="165">
        <f>(VLOOKUP(B946,'P2 Origin'!$C$21:$M$176,6,0))*AJ946</f>
        <v>0</v>
      </c>
      <c r="AL946" s="166">
        <f t="shared" si="404"/>
        <v>0</v>
      </c>
      <c r="AM946" s="165">
        <f>(VLOOKUP($B946,'P2 Origin'!$C$21:$M$176,7,0))*AL946</f>
        <v>0</v>
      </c>
      <c r="AN946" s="166">
        <f t="shared" si="405"/>
        <v>0</v>
      </c>
      <c r="AO946" s="165">
        <f>(VLOOKUP($B946,'P2 Origin'!$C$21:$M$176,8,0))*AN946</f>
        <v>0</v>
      </c>
      <c r="AP946" s="166">
        <f t="shared" si="406"/>
        <v>0</v>
      </c>
      <c r="AQ946" s="165">
        <f>(VLOOKUP($B946,'P2 Origin'!$C$21:$M$176,9,0))*AP946</f>
        <v>0</v>
      </c>
      <c r="AR946" s="155">
        <f t="shared" si="407"/>
        <v>1</v>
      </c>
      <c r="AS946" s="164">
        <f>(VLOOKUP(B946,'P2 Origin'!$C$21:$M$176,10,0))*K946</f>
        <v>0</v>
      </c>
      <c r="AT946" s="164">
        <f>(VLOOKUP(B946,'P2 Origin'!$C$21:$M$176,11,0))*J946</f>
        <v>0</v>
      </c>
      <c r="AU946" s="167">
        <v>24</v>
      </c>
      <c r="AV946" s="168">
        <v>24</v>
      </c>
      <c r="AW946" s="169">
        <v>0</v>
      </c>
      <c r="AX946" s="170">
        <f>IF(AU946&gt;=0.1,'P3 Bureaumarge zee- en luchtvr.'!$D$12,0)</f>
        <v>0</v>
      </c>
      <c r="AY946" s="163">
        <f t="shared" si="408"/>
        <v>0</v>
      </c>
      <c r="AZ946" s="157" t="str">
        <f>VLOOKUP(D946,'P4 Destination'!$C$21:$O$176,13,0)</f>
        <v>USD</v>
      </c>
      <c r="BA946" s="164">
        <f t="shared" si="409"/>
        <v>0</v>
      </c>
      <c r="BB946" s="171">
        <f>IF(AU946&gt;0.1,(VLOOKUP(D946,'P4 Destination'!$C$21:$M$176,3,0))*I946,0)</f>
        <v>0</v>
      </c>
      <c r="BC946" s="172">
        <f t="shared" si="410"/>
        <v>0</v>
      </c>
      <c r="BD946" s="171">
        <f>(VLOOKUP($D946,'P4 Destination'!$C$21:$M$176,4,0))*BC946</f>
        <v>0</v>
      </c>
      <c r="BE946" s="172">
        <f t="shared" si="411"/>
        <v>0</v>
      </c>
      <c r="BF946" s="171">
        <f>(VLOOKUP($D946,'P4 Destination'!$C$21:$M$176,5,0))*BE946</f>
        <v>0</v>
      </c>
      <c r="BG946" s="172">
        <f t="shared" si="412"/>
        <v>24</v>
      </c>
      <c r="BH946" s="171">
        <f>(VLOOKUP($D946,'P4 Destination'!$C$21:$M$176,6,0))*BG946</f>
        <v>0</v>
      </c>
      <c r="BI946" s="172">
        <f t="shared" si="413"/>
        <v>0</v>
      </c>
      <c r="BJ946" s="171">
        <f>(VLOOKUP($D946,'P4 Destination'!$C$21:$M$176,7,0))*BI946</f>
        <v>0</v>
      </c>
      <c r="BK946" s="172">
        <f t="shared" si="414"/>
        <v>0</v>
      </c>
      <c r="BL946" s="171">
        <f>(VLOOKUP($D946,'P4 Destination'!$C$21:$M$176,8,0))*BK946</f>
        <v>0</v>
      </c>
      <c r="BM946" s="172">
        <f t="shared" si="415"/>
        <v>0</v>
      </c>
      <c r="BN946" s="171">
        <f>(VLOOKUP($D946,'P4 Destination'!$C$21:$M$176,9,0))*BM946</f>
        <v>0</v>
      </c>
      <c r="BO946" s="154">
        <f t="shared" si="416"/>
        <v>1</v>
      </c>
      <c r="BP946" s="171">
        <f>(VLOOKUP(D946,'P4 Destination'!$C$21:$M$176,10,0))*K946</f>
        <v>0</v>
      </c>
      <c r="BQ946" s="171">
        <f>(VLOOKUP(D946,'P4 Destination'!$C$21:$M$176,11,0))*J946</f>
        <v>0</v>
      </c>
      <c r="BR946" s="173">
        <f t="shared" si="417"/>
        <v>0</v>
      </c>
      <c r="BS946" s="173">
        <f>(AV946*2500)*'P6 Verzekering'!$E$11</f>
        <v>0</v>
      </c>
      <c r="BT946" s="173">
        <f>(AW946*2500)*'P6 Verzekering'!$E$12</f>
        <v>0</v>
      </c>
      <c r="BU946" s="173">
        <f>(L946*2500)*'P6 Verzekering'!$E$13</f>
        <v>0</v>
      </c>
      <c r="BV946" s="173">
        <f t="shared" si="418"/>
        <v>0</v>
      </c>
      <c r="BW946"/>
      <c r="BX946"/>
    </row>
    <row r="947" spans="1:76">
      <c r="A947" s="152" t="s">
        <v>2933</v>
      </c>
      <c r="B947" s="152" t="s">
        <v>344</v>
      </c>
      <c r="C947" s="152" t="s">
        <v>343</v>
      </c>
      <c r="D947" s="152" t="s">
        <v>219</v>
      </c>
      <c r="E947" s="152" t="s">
        <v>219</v>
      </c>
      <c r="F947" s="153">
        <f t="shared" si="392"/>
        <v>25</v>
      </c>
      <c r="G947" s="154">
        <v>1</v>
      </c>
      <c r="H947" s="154">
        <f>IFERROR(VLOOKUP(B947,'P2 Origin'!$C$21:$Q$176,15,FALSE),0)</f>
        <v>1</v>
      </c>
      <c r="I947" s="154">
        <f>IFERROR(VLOOKUP(D947,'P4 Destination'!$C$21:$Q$176,15,FALSE),0)</f>
        <v>0</v>
      </c>
      <c r="J947" s="155">
        <v>1</v>
      </c>
      <c r="K947" s="155"/>
      <c r="L947" s="156">
        <v>0</v>
      </c>
      <c r="M947" s="155">
        <v>0</v>
      </c>
      <c r="N947" s="155">
        <v>0</v>
      </c>
      <c r="O947" s="157">
        <f t="shared" si="393"/>
        <v>0</v>
      </c>
      <c r="P947" s="158">
        <f t="shared" si="394"/>
        <v>0</v>
      </c>
      <c r="Q947" s="159">
        <f>IFERROR(VLOOKUP(N947,'P1 Intra-Europees'!$A$15:$H$25,3,0),0)*P947</f>
        <v>0</v>
      </c>
      <c r="R947" s="160">
        <f t="shared" si="395"/>
        <v>0</v>
      </c>
      <c r="S947" s="159">
        <f>IFERROR(VLOOKUP(N947,'P1 Intra-Europees'!$A$15:$H$25,4,0),0)*R947</f>
        <v>0</v>
      </c>
      <c r="T947" s="160">
        <f t="shared" si="396"/>
        <v>0</v>
      </c>
      <c r="U947" s="159">
        <f>IFERROR(VLOOKUP(N947,'P1 Intra-Europees'!$A$15:$H$25,5,0),0)*T947</f>
        <v>0</v>
      </c>
      <c r="V947" s="160">
        <f t="shared" si="397"/>
        <v>0</v>
      </c>
      <c r="W947" s="159">
        <f>IFERROR(VLOOKUP(N947,'P1 Intra-Europees'!$A$15:$H$25,6,0),0)*V947</f>
        <v>0</v>
      </c>
      <c r="X947" s="160">
        <f t="shared" si="398"/>
        <v>0</v>
      </c>
      <c r="Y947" s="159">
        <f>IFERROR(VLOOKUP(N947,'P1 Intra-Europees'!$A$15:$H$25,7,0),0)*X947</f>
        <v>0</v>
      </c>
      <c r="Z947" s="161">
        <f t="shared" si="399"/>
        <v>0</v>
      </c>
      <c r="AA947" s="162">
        <f>IFERROR(VLOOKUP(N947,'P1 Intra-Europees'!$A$15:$H$25,8,0),0)*Z947</f>
        <v>0</v>
      </c>
      <c r="AB947" s="163">
        <f t="shared" si="400"/>
        <v>0</v>
      </c>
      <c r="AC947" s="157" t="str">
        <f>VLOOKUP(B947,'P2 Origin'!$C$21:$O$176,13,0)</f>
        <v>USD</v>
      </c>
      <c r="AD947" s="164">
        <f t="shared" si="401"/>
        <v>0</v>
      </c>
      <c r="AE947" s="165">
        <f>IF(AU947&gt;0.1,VLOOKUP(B947,'P2 Origin'!$C$21:$M$176,3,0)*H947,0)</f>
        <v>0</v>
      </c>
      <c r="AF947" s="166">
        <f t="shared" si="402"/>
        <v>0</v>
      </c>
      <c r="AG947" s="165">
        <f>(VLOOKUP(B947,'P2 Origin'!$C$21:$M$176,4,0))*AF947</f>
        <v>0</v>
      </c>
      <c r="AH947" s="166">
        <f t="shared" si="403"/>
        <v>0</v>
      </c>
      <c r="AI947" s="165">
        <f>(VLOOKUP(B947,'P2 Origin'!$C$21:$M$176,5,0))*AH947</f>
        <v>0</v>
      </c>
      <c r="AJ947" s="166">
        <f t="shared" si="419"/>
        <v>25</v>
      </c>
      <c r="AK947" s="165">
        <f>(VLOOKUP(B947,'P2 Origin'!$C$21:$M$176,6,0))*AJ947</f>
        <v>0</v>
      </c>
      <c r="AL947" s="166">
        <f t="shared" si="404"/>
        <v>0</v>
      </c>
      <c r="AM947" s="165">
        <f>(VLOOKUP($B947,'P2 Origin'!$C$21:$M$176,7,0))*AL947</f>
        <v>0</v>
      </c>
      <c r="AN947" s="166">
        <f t="shared" si="405"/>
        <v>0</v>
      </c>
      <c r="AO947" s="165">
        <f>(VLOOKUP($B947,'P2 Origin'!$C$21:$M$176,8,0))*AN947</f>
        <v>0</v>
      </c>
      <c r="AP947" s="166">
        <f t="shared" si="406"/>
        <v>0</v>
      </c>
      <c r="AQ947" s="165">
        <f>(VLOOKUP($B947,'P2 Origin'!$C$21:$M$176,9,0))*AP947</f>
        <v>0</v>
      </c>
      <c r="AR947" s="155">
        <f t="shared" si="407"/>
        <v>1</v>
      </c>
      <c r="AS947" s="164">
        <f>(VLOOKUP(B947,'P2 Origin'!$C$21:$M$176,10,0))*K947</f>
        <v>0</v>
      </c>
      <c r="AT947" s="164">
        <f>(VLOOKUP(B947,'P2 Origin'!$C$21:$M$176,11,0))*J947</f>
        <v>0</v>
      </c>
      <c r="AU947" s="167">
        <v>25</v>
      </c>
      <c r="AV947" s="168">
        <v>25</v>
      </c>
      <c r="AW947" s="169">
        <v>0</v>
      </c>
      <c r="AX947" s="170">
        <f>IF(AU947&gt;=0.1,'P3 Bureaumarge zee- en luchtvr.'!$D$12,0)</f>
        <v>0</v>
      </c>
      <c r="AY947" s="163">
        <f t="shared" si="408"/>
        <v>0</v>
      </c>
      <c r="AZ947" s="157" t="str">
        <f>VLOOKUP(D947,'P4 Destination'!$C$21:$O$176,13,0)</f>
        <v>EUR</v>
      </c>
      <c r="BA947" s="164">
        <f t="shared" si="409"/>
        <v>0</v>
      </c>
      <c r="BB947" s="171">
        <f>IF(AU947&gt;0.1,(VLOOKUP(D947,'P4 Destination'!$C$21:$M$176,3,0))*I947,0)</f>
        <v>0</v>
      </c>
      <c r="BC947" s="172">
        <f t="shared" si="410"/>
        <v>0</v>
      </c>
      <c r="BD947" s="171">
        <f>(VLOOKUP($D947,'P4 Destination'!$C$21:$M$176,4,0))*BC947</f>
        <v>0</v>
      </c>
      <c r="BE947" s="172">
        <f t="shared" si="411"/>
        <v>0</v>
      </c>
      <c r="BF947" s="171">
        <f>(VLOOKUP($D947,'P4 Destination'!$C$21:$M$176,5,0))*BE947</f>
        <v>0</v>
      </c>
      <c r="BG947" s="172">
        <f t="shared" si="412"/>
        <v>25</v>
      </c>
      <c r="BH947" s="171">
        <f>(VLOOKUP($D947,'P4 Destination'!$C$21:$M$176,6,0))*BG947</f>
        <v>0</v>
      </c>
      <c r="BI947" s="172">
        <f t="shared" si="413"/>
        <v>0</v>
      </c>
      <c r="BJ947" s="171">
        <f>(VLOOKUP($D947,'P4 Destination'!$C$21:$M$176,7,0))*BI947</f>
        <v>0</v>
      </c>
      <c r="BK947" s="172">
        <f t="shared" si="414"/>
        <v>0</v>
      </c>
      <c r="BL947" s="171">
        <f>(VLOOKUP($D947,'P4 Destination'!$C$21:$M$176,8,0))*BK947</f>
        <v>0</v>
      </c>
      <c r="BM947" s="172">
        <f t="shared" si="415"/>
        <v>0</v>
      </c>
      <c r="BN947" s="171">
        <f>(VLOOKUP($D947,'P4 Destination'!$C$21:$M$176,9,0))*BM947</f>
        <v>0</v>
      </c>
      <c r="BO947" s="154">
        <f t="shared" si="416"/>
        <v>1</v>
      </c>
      <c r="BP947" s="171">
        <f>(VLOOKUP(D947,'P4 Destination'!$C$21:$M$176,10,0))*K947</f>
        <v>0</v>
      </c>
      <c r="BQ947" s="171">
        <f>(VLOOKUP(D947,'P4 Destination'!$C$21:$M$176,11,0))*J947</f>
        <v>0</v>
      </c>
      <c r="BR947" s="173">
        <f t="shared" si="417"/>
        <v>0</v>
      </c>
      <c r="BS947" s="173">
        <f>(AV947*2500)*'P6 Verzekering'!$E$11</f>
        <v>0</v>
      </c>
      <c r="BT947" s="173">
        <f>(AW947*2500)*'P6 Verzekering'!$E$12</f>
        <v>0</v>
      </c>
      <c r="BU947" s="173">
        <f>(L947*2500)*'P6 Verzekering'!$E$13</f>
        <v>0</v>
      </c>
      <c r="BV947" s="173">
        <f t="shared" si="418"/>
        <v>0</v>
      </c>
      <c r="BW947"/>
      <c r="BX947"/>
    </row>
    <row r="948" spans="1:76">
      <c r="A948" s="152" t="s">
        <v>2935</v>
      </c>
      <c r="B948" s="152" t="s">
        <v>354</v>
      </c>
      <c r="C948" s="152" t="s">
        <v>351</v>
      </c>
      <c r="D948" s="152" t="s">
        <v>219</v>
      </c>
      <c r="E948" s="152" t="s">
        <v>219</v>
      </c>
      <c r="F948" s="153">
        <f t="shared" si="392"/>
        <v>15</v>
      </c>
      <c r="G948" s="154">
        <v>1</v>
      </c>
      <c r="H948" s="154">
        <f>IFERROR(VLOOKUP(B948,'P2 Origin'!$C$21:$Q$176,15,FALSE),0)</f>
        <v>1</v>
      </c>
      <c r="I948" s="154">
        <f>IFERROR(VLOOKUP(D948,'P4 Destination'!$C$21:$Q$176,15,FALSE),0)</f>
        <v>0</v>
      </c>
      <c r="J948" s="155">
        <v>1</v>
      </c>
      <c r="K948" s="155"/>
      <c r="L948" s="156">
        <v>0</v>
      </c>
      <c r="M948" s="155">
        <v>0</v>
      </c>
      <c r="N948" s="155">
        <v>0</v>
      </c>
      <c r="O948" s="157">
        <f t="shared" si="393"/>
        <v>0</v>
      </c>
      <c r="P948" s="158">
        <f t="shared" si="394"/>
        <v>0</v>
      </c>
      <c r="Q948" s="159">
        <f>IFERROR(VLOOKUP(N948,'P1 Intra-Europees'!$A$15:$H$25,3,0),0)*P948</f>
        <v>0</v>
      </c>
      <c r="R948" s="160">
        <f t="shared" si="395"/>
        <v>0</v>
      </c>
      <c r="S948" s="159">
        <f>IFERROR(VLOOKUP(N948,'P1 Intra-Europees'!$A$15:$H$25,4,0),0)*R948</f>
        <v>0</v>
      </c>
      <c r="T948" s="160">
        <f t="shared" si="396"/>
        <v>0</v>
      </c>
      <c r="U948" s="159">
        <f>IFERROR(VLOOKUP(N948,'P1 Intra-Europees'!$A$15:$H$25,5,0),0)*T948</f>
        <v>0</v>
      </c>
      <c r="V948" s="160">
        <f t="shared" si="397"/>
        <v>0</v>
      </c>
      <c r="W948" s="159">
        <f>IFERROR(VLOOKUP(N948,'P1 Intra-Europees'!$A$15:$H$25,6,0),0)*V948</f>
        <v>0</v>
      </c>
      <c r="X948" s="160">
        <f t="shared" si="398"/>
        <v>0</v>
      </c>
      <c r="Y948" s="159">
        <f>IFERROR(VLOOKUP(N948,'P1 Intra-Europees'!$A$15:$H$25,7,0),0)*X948</f>
        <v>0</v>
      </c>
      <c r="Z948" s="161">
        <f t="shared" si="399"/>
        <v>0</v>
      </c>
      <c r="AA948" s="162">
        <f>IFERROR(VLOOKUP(N948,'P1 Intra-Europees'!$A$15:$H$25,8,0),0)*Z948</f>
        <v>0</v>
      </c>
      <c r="AB948" s="163">
        <f t="shared" si="400"/>
        <v>0</v>
      </c>
      <c r="AC948" s="157" t="str">
        <f>VLOOKUP(B948,'P2 Origin'!$C$21:$O$176,13,0)</f>
        <v>USD</v>
      </c>
      <c r="AD948" s="164">
        <f t="shared" si="401"/>
        <v>0</v>
      </c>
      <c r="AE948" s="165">
        <f>IF(AU948&gt;0.1,VLOOKUP(B948,'P2 Origin'!$C$21:$M$176,3,0)*H948,0)</f>
        <v>0</v>
      </c>
      <c r="AF948" s="166">
        <f t="shared" si="402"/>
        <v>0</v>
      </c>
      <c r="AG948" s="165">
        <f>(VLOOKUP(B948,'P2 Origin'!$C$21:$M$176,4,0))*AF948</f>
        <v>0</v>
      </c>
      <c r="AH948" s="166">
        <f t="shared" si="403"/>
        <v>15</v>
      </c>
      <c r="AI948" s="165">
        <f>(VLOOKUP(B948,'P2 Origin'!$C$21:$M$176,5,0))*AH948</f>
        <v>0</v>
      </c>
      <c r="AJ948" s="166">
        <f t="shared" si="419"/>
        <v>0</v>
      </c>
      <c r="AK948" s="165">
        <f>(VLOOKUP(B948,'P2 Origin'!$C$21:$M$176,6,0))*AJ948</f>
        <v>0</v>
      </c>
      <c r="AL948" s="166">
        <f t="shared" si="404"/>
        <v>0</v>
      </c>
      <c r="AM948" s="165">
        <f>(VLOOKUP($B948,'P2 Origin'!$C$21:$M$176,7,0))*AL948</f>
        <v>0</v>
      </c>
      <c r="AN948" s="166">
        <f t="shared" si="405"/>
        <v>0</v>
      </c>
      <c r="AO948" s="165">
        <f>(VLOOKUP($B948,'P2 Origin'!$C$21:$M$176,8,0))*AN948</f>
        <v>0</v>
      </c>
      <c r="AP948" s="166">
        <f t="shared" si="406"/>
        <v>0</v>
      </c>
      <c r="AQ948" s="165">
        <f>(VLOOKUP($B948,'P2 Origin'!$C$21:$M$176,9,0))*AP948</f>
        <v>0</v>
      </c>
      <c r="AR948" s="155">
        <f t="shared" si="407"/>
        <v>1</v>
      </c>
      <c r="AS948" s="164">
        <f>(VLOOKUP(B948,'P2 Origin'!$C$21:$M$176,10,0))*K948</f>
        <v>0</v>
      </c>
      <c r="AT948" s="164">
        <f>(VLOOKUP(B948,'P2 Origin'!$C$21:$M$176,11,0))*J948</f>
        <v>0</v>
      </c>
      <c r="AU948" s="167">
        <v>15</v>
      </c>
      <c r="AV948" s="168">
        <v>15</v>
      </c>
      <c r="AW948" s="169">
        <v>0</v>
      </c>
      <c r="AX948" s="170">
        <f>IF(AU948&gt;=0.1,'P3 Bureaumarge zee- en luchtvr.'!$D$12,0)</f>
        <v>0</v>
      </c>
      <c r="AY948" s="163">
        <f t="shared" si="408"/>
        <v>0</v>
      </c>
      <c r="AZ948" s="157" t="str">
        <f>VLOOKUP(D948,'P4 Destination'!$C$21:$O$176,13,0)</f>
        <v>EUR</v>
      </c>
      <c r="BA948" s="164">
        <f t="shared" si="409"/>
        <v>0</v>
      </c>
      <c r="BB948" s="171">
        <f>IF(AU948&gt;0.1,(VLOOKUP(D948,'P4 Destination'!$C$21:$M$176,3,0))*I948,0)</f>
        <v>0</v>
      </c>
      <c r="BC948" s="172">
        <f t="shared" si="410"/>
        <v>0</v>
      </c>
      <c r="BD948" s="171">
        <f>(VLOOKUP($D948,'P4 Destination'!$C$21:$M$176,4,0))*BC948</f>
        <v>0</v>
      </c>
      <c r="BE948" s="172">
        <f t="shared" si="411"/>
        <v>15</v>
      </c>
      <c r="BF948" s="171">
        <f>(VLOOKUP($D948,'P4 Destination'!$C$21:$M$176,5,0))*BE948</f>
        <v>0</v>
      </c>
      <c r="BG948" s="172">
        <f t="shared" si="412"/>
        <v>0</v>
      </c>
      <c r="BH948" s="171">
        <f>(VLOOKUP($D948,'P4 Destination'!$C$21:$M$176,6,0))*BG948</f>
        <v>0</v>
      </c>
      <c r="BI948" s="172">
        <f t="shared" si="413"/>
        <v>0</v>
      </c>
      <c r="BJ948" s="171">
        <f>(VLOOKUP($D948,'P4 Destination'!$C$21:$M$176,7,0))*BI948</f>
        <v>0</v>
      </c>
      <c r="BK948" s="172">
        <f t="shared" si="414"/>
        <v>0</v>
      </c>
      <c r="BL948" s="171">
        <f>(VLOOKUP($D948,'P4 Destination'!$C$21:$M$176,8,0))*BK948</f>
        <v>0</v>
      </c>
      <c r="BM948" s="172">
        <f t="shared" si="415"/>
        <v>0</v>
      </c>
      <c r="BN948" s="171">
        <f>(VLOOKUP($D948,'P4 Destination'!$C$21:$M$176,9,0))*BM948</f>
        <v>0</v>
      </c>
      <c r="BO948" s="154">
        <f t="shared" si="416"/>
        <v>1</v>
      </c>
      <c r="BP948" s="171">
        <f>(VLOOKUP(D948,'P4 Destination'!$C$21:$M$176,10,0))*K948</f>
        <v>0</v>
      </c>
      <c r="BQ948" s="171">
        <f>(VLOOKUP(D948,'P4 Destination'!$C$21:$M$176,11,0))*J948</f>
        <v>0</v>
      </c>
      <c r="BR948" s="173">
        <f t="shared" si="417"/>
        <v>0</v>
      </c>
      <c r="BS948" s="173">
        <f>(AV948*2500)*'P6 Verzekering'!$E$11</f>
        <v>0</v>
      </c>
      <c r="BT948" s="173">
        <f>(AW948*2500)*'P6 Verzekering'!$E$12</f>
        <v>0</v>
      </c>
      <c r="BU948" s="173">
        <f>(L948*2500)*'P6 Verzekering'!$E$13</f>
        <v>0</v>
      </c>
      <c r="BV948" s="173">
        <f t="shared" si="418"/>
        <v>0</v>
      </c>
      <c r="BW948"/>
      <c r="BX948"/>
    </row>
    <row r="949" spans="1:76" ht="14.45" customHeight="1">
      <c r="A949" s="152" t="s">
        <v>2937</v>
      </c>
      <c r="B949" s="152" t="s">
        <v>354</v>
      </c>
      <c r="C949" s="152" t="s">
        <v>351</v>
      </c>
      <c r="D949" s="152" t="s">
        <v>219</v>
      </c>
      <c r="E949" s="152" t="s">
        <v>219</v>
      </c>
      <c r="F949" s="153">
        <f t="shared" si="392"/>
        <v>60</v>
      </c>
      <c r="G949" s="154">
        <v>1</v>
      </c>
      <c r="H949" s="154">
        <f>IFERROR(VLOOKUP(B949,'P2 Origin'!$C$21:$Q$176,15,FALSE),0)</f>
        <v>1</v>
      </c>
      <c r="I949" s="154">
        <f>IFERROR(VLOOKUP(D949,'P4 Destination'!$C$21:$Q$176,15,FALSE),0)</f>
        <v>0</v>
      </c>
      <c r="J949" s="155"/>
      <c r="K949" s="155">
        <v>1</v>
      </c>
      <c r="L949" s="156">
        <v>0</v>
      </c>
      <c r="M949" s="155">
        <v>0</v>
      </c>
      <c r="N949" s="155">
        <v>0</v>
      </c>
      <c r="O949" s="157">
        <f t="shared" si="393"/>
        <v>0</v>
      </c>
      <c r="P949" s="158">
        <f t="shared" si="394"/>
        <v>0</v>
      </c>
      <c r="Q949" s="159">
        <f>IFERROR(VLOOKUP(N949,'P1 Intra-Europees'!$A$15:$H$25,3,0),0)*P949</f>
        <v>0</v>
      </c>
      <c r="R949" s="160">
        <f t="shared" si="395"/>
        <v>0</v>
      </c>
      <c r="S949" s="159">
        <f>IFERROR(VLOOKUP(N949,'P1 Intra-Europees'!$A$15:$H$25,4,0),0)*R949</f>
        <v>0</v>
      </c>
      <c r="T949" s="160">
        <f t="shared" si="396"/>
        <v>0</v>
      </c>
      <c r="U949" s="159">
        <f>IFERROR(VLOOKUP(N949,'P1 Intra-Europees'!$A$15:$H$25,5,0),0)*T949</f>
        <v>0</v>
      </c>
      <c r="V949" s="160">
        <f t="shared" si="397"/>
        <v>0</v>
      </c>
      <c r="W949" s="159">
        <f>IFERROR(VLOOKUP(N949,'P1 Intra-Europees'!$A$15:$H$25,6,0),0)*V949</f>
        <v>0</v>
      </c>
      <c r="X949" s="160">
        <f t="shared" si="398"/>
        <v>0</v>
      </c>
      <c r="Y949" s="159">
        <f>IFERROR(VLOOKUP(N949,'P1 Intra-Europees'!$A$15:$H$25,7,0),0)*X949</f>
        <v>0</v>
      </c>
      <c r="Z949" s="161">
        <f t="shared" si="399"/>
        <v>0</v>
      </c>
      <c r="AA949" s="162">
        <f>IFERROR(VLOOKUP(N949,'P1 Intra-Europees'!$A$15:$H$25,8,0),0)*Z949</f>
        <v>0</v>
      </c>
      <c r="AB949" s="163">
        <f t="shared" si="400"/>
        <v>0</v>
      </c>
      <c r="AC949" s="157" t="str">
        <f>VLOOKUP(B949,'P2 Origin'!$C$21:$O$176,13,0)</f>
        <v>USD</v>
      </c>
      <c r="AD949" s="164">
        <f t="shared" si="401"/>
        <v>0</v>
      </c>
      <c r="AE949" s="165">
        <f>IF(AU949&gt;0.1,VLOOKUP(B949,'P2 Origin'!$C$21:$M$176,3,0)*H949,0)</f>
        <v>0</v>
      </c>
      <c r="AF949" s="166">
        <f t="shared" si="402"/>
        <v>0</v>
      </c>
      <c r="AG949" s="165">
        <f>(VLOOKUP(B949,'P2 Origin'!$C$21:$M$176,4,0))*AF949</f>
        <v>0</v>
      </c>
      <c r="AH949" s="166">
        <f t="shared" si="403"/>
        <v>0</v>
      </c>
      <c r="AI949" s="165">
        <f>(VLOOKUP(B949,'P2 Origin'!$C$21:$M$176,5,0))*AH949</f>
        <v>0</v>
      </c>
      <c r="AJ949" s="166">
        <f t="shared" si="419"/>
        <v>0</v>
      </c>
      <c r="AK949" s="165">
        <f>(VLOOKUP(B949,'P2 Origin'!$C$21:$M$176,6,0))*AJ949</f>
        <v>0</v>
      </c>
      <c r="AL949" s="166">
        <f t="shared" si="404"/>
        <v>0</v>
      </c>
      <c r="AM949" s="165">
        <f>(VLOOKUP($B949,'P2 Origin'!$C$21:$M$176,7,0))*AL949</f>
        <v>0</v>
      </c>
      <c r="AN949" s="166">
        <f t="shared" si="405"/>
        <v>0</v>
      </c>
      <c r="AO949" s="165">
        <f>(VLOOKUP($B949,'P2 Origin'!$C$21:$M$176,8,0))*AN949</f>
        <v>0</v>
      </c>
      <c r="AP949" s="166">
        <f t="shared" si="406"/>
        <v>60</v>
      </c>
      <c r="AQ949" s="165">
        <f>(VLOOKUP($B949,'P2 Origin'!$C$21:$M$176,9,0))*AP949</f>
        <v>0</v>
      </c>
      <c r="AR949" s="155">
        <f t="shared" si="407"/>
        <v>1</v>
      </c>
      <c r="AS949" s="164">
        <f>(VLOOKUP(B949,'P2 Origin'!$C$21:$M$176,10,0))*K949</f>
        <v>0</v>
      </c>
      <c r="AT949" s="164">
        <f>(VLOOKUP(B949,'P2 Origin'!$C$21:$M$176,11,0))*J949</f>
        <v>0</v>
      </c>
      <c r="AU949" s="167">
        <v>60</v>
      </c>
      <c r="AV949" s="168">
        <v>60</v>
      </c>
      <c r="AW949" s="169">
        <v>0</v>
      </c>
      <c r="AX949" s="170">
        <f>IF(AU949&gt;=0.1,'P3 Bureaumarge zee- en luchtvr.'!$D$12,0)</f>
        <v>0</v>
      </c>
      <c r="AY949" s="163">
        <f t="shared" si="408"/>
        <v>0</v>
      </c>
      <c r="AZ949" s="157" t="str">
        <f>VLOOKUP(D949,'P4 Destination'!$C$21:$O$176,13,0)</f>
        <v>EUR</v>
      </c>
      <c r="BA949" s="164">
        <f t="shared" si="409"/>
        <v>0</v>
      </c>
      <c r="BB949" s="171">
        <f>IF(AU949&gt;0.1,(VLOOKUP(D949,'P4 Destination'!$C$21:$M$176,3,0))*I949,0)</f>
        <v>0</v>
      </c>
      <c r="BC949" s="172">
        <f t="shared" si="410"/>
        <v>0</v>
      </c>
      <c r="BD949" s="171">
        <f>(VLOOKUP($D949,'P4 Destination'!$C$21:$M$176,4,0))*BC949</f>
        <v>0</v>
      </c>
      <c r="BE949" s="172">
        <f t="shared" si="411"/>
        <v>0</v>
      </c>
      <c r="BF949" s="171">
        <f>(VLOOKUP($D949,'P4 Destination'!$C$21:$M$176,5,0))*BE949</f>
        <v>0</v>
      </c>
      <c r="BG949" s="172">
        <f t="shared" si="412"/>
        <v>0</v>
      </c>
      <c r="BH949" s="171">
        <f>(VLOOKUP($D949,'P4 Destination'!$C$21:$M$176,6,0))*BG949</f>
        <v>0</v>
      </c>
      <c r="BI949" s="172">
        <f t="shared" si="413"/>
        <v>0</v>
      </c>
      <c r="BJ949" s="171">
        <f>(VLOOKUP($D949,'P4 Destination'!$C$21:$M$176,7,0))*BI949</f>
        <v>0</v>
      </c>
      <c r="BK949" s="172">
        <f t="shared" si="414"/>
        <v>0</v>
      </c>
      <c r="BL949" s="171">
        <f>(VLOOKUP($D949,'P4 Destination'!$C$21:$M$176,8,0))*BK949</f>
        <v>0</v>
      </c>
      <c r="BM949" s="172">
        <f t="shared" si="415"/>
        <v>60</v>
      </c>
      <c r="BN949" s="171">
        <f>(VLOOKUP($D949,'P4 Destination'!$C$21:$M$176,9,0))*BM949</f>
        <v>0</v>
      </c>
      <c r="BO949" s="154">
        <f t="shared" si="416"/>
        <v>1</v>
      </c>
      <c r="BP949" s="171">
        <f>(VLOOKUP(D949,'P4 Destination'!$C$21:$M$176,10,0))*K949</f>
        <v>0</v>
      </c>
      <c r="BQ949" s="171">
        <f>(VLOOKUP(D949,'P4 Destination'!$C$21:$M$176,11,0))*J949</f>
        <v>0</v>
      </c>
      <c r="BR949" s="173">
        <f t="shared" si="417"/>
        <v>0</v>
      </c>
      <c r="BS949" s="173">
        <f>(AV949*2500)*'P6 Verzekering'!$E$11</f>
        <v>0</v>
      </c>
      <c r="BT949" s="173">
        <f>(AW949*2500)*'P6 Verzekering'!$E$12</f>
        <v>0</v>
      </c>
      <c r="BU949" s="173">
        <f>(L949*2500)*'P6 Verzekering'!$E$13</f>
        <v>0</v>
      </c>
      <c r="BV949" s="173">
        <f t="shared" si="418"/>
        <v>0</v>
      </c>
      <c r="BW949"/>
      <c r="BX949"/>
    </row>
    <row r="950" spans="1:76">
      <c r="A950" s="152" t="s">
        <v>2940</v>
      </c>
      <c r="B950" s="152" t="s">
        <v>354</v>
      </c>
      <c r="C950" s="152" t="s">
        <v>351</v>
      </c>
      <c r="D950" s="152" t="s">
        <v>460</v>
      </c>
      <c r="E950" s="152" t="s">
        <v>453</v>
      </c>
      <c r="F950" s="153">
        <f t="shared" si="392"/>
        <v>38</v>
      </c>
      <c r="G950" s="154">
        <v>1</v>
      </c>
      <c r="H950" s="154">
        <f>IFERROR(VLOOKUP(B950,'P2 Origin'!$C$21:$Q$176,15,FALSE),0)</f>
        <v>1</v>
      </c>
      <c r="I950" s="154">
        <f>IFERROR(VLOOKUP(D950,'P4 Destination'!$C$21:$Q$176,15,FALSE),0)</f>
        <v>0</v>
      </c>
      <c r="J950" s="155"/>
      <c r="K950" s="155">
        <v>1</v>
      </c>
      <c r="L950" s="156">
        <v>0</v>
      </c>
      <c r="M950" s="155">
        <v>0</v>
      </c>
      <c r="N950" s="155">
        <v>0</v>
      </c>
      <c r="O950" s="157">
        <f t="shared" si="393"/>
        <v>0</v>
      </c>
      <c r="P950" s="158">
        <f t="shared" si="394"/>
        <v>0</v>
      </c>
      <c r="Q950" s="159">
        <f>IFERROR(VLOOKUP(N950,'P1 Intra-Europees'!$A$15:$H$25,3,0),0)*P950</f>
        <v>0</v>
      </c>
      <c r="R950" s="160">
        <f t="shared" si="395"/>
        <v>0</v>
      </c>
      <c r="S950" s="159">
        <f>IFERROR(VLOOKUP(N950,'P1 Intra-Europees'!$A$15:$H$25,4,0),0)*R950</f>
        <v>0</v>
      </c>
      <c r="T950" s="160">
        <f t="shared" si="396"/>
        <v>0</v>
      </c>
      <c r="U950" s="159">
        <f>IFERROR(VLOOKUP(N950,'P1 Intra-Europees'!$A$15:$H$25,5,0),0)*T950</f>
        <v>0</v>
      </c>
      <c r="V950" s="160">
        <f t="shared" si="397"/>
        <v>0</v>
      </c>
      <c r="W950" s="159">
        <f>IFERROR(VLOOKUP(N950,'P1 Intra-Europees'!$A$15:$H$25,6,0),0)*V950</f>
        <v>0</v>
      </c>
      <c r="X950" s="160">
        <f t="shared" si="398"/>
        <v>0</v>
      </c>
      <c r="Y950" s="159">
        <f>IFERROR(VLOOKUP(N950,'P1 Intra-Europees'!$A$15:$H$25,7,0),0)*X950</f>
        <v>0</v>
      </c>
      <c r="Z950" s="161">
        <f t="shared" si="399"/>
        <v>0</v>
      </c>
      <c r="AA950" s="162">
        <f>IFERROR(VLOOKUP(N950,'P1 Intra-Europees'!$A$15:$H$25,8,0),0)*Z950</f>
        <v>0</v>
      </c>
      <c r="AB950" s="163">
        <f t="shared" si="400"/>
        <v>0</v>
      </c>
      <c r="AC950" s="157" t="str">
        <f>VLOOKUP(B950,'P2 Origin'!$C$21:$O$176,13,0)</f>
        <v>USD</v>
      </c>
      <c r="AD950" s="164">
        <f t="shared" si="401"/>
        <v>0</v>
      </c>
      <c r="AE950" s="165">
        <f>IF(AU950&gt;0.1,VLOOKUP(B950,'P2 Origin'!$C$21:$M$176,3,0)*H950,0)</f>
        <v>0</v>
      </c>
      <c r="AF950" s="166">
        <f t="shared" si="402"/>
        <v>0</v>
      </c>
      <c r="AG950" s="165">
        <f>(VLOOKUP(B950,'P2 Origin'!$C$21:$M$176,4,0))*AF950</f>
        <v>0</v>
      </c>
      <c r="AH950" s="166">
        <f t="shared" si="403"/>
        <v>0</v>
      </c>
      <c r="AI950" s="165">
        <f>(VLOOKUP(B950,'P2 Origin'!$C$21:$M$176,5,0))*AH950</f>
        <v>0</v>
      </c>
      <c r="AJ950" s="166">
        <f t="shared" si="419"/>
        <v>0</v>
      </c>
      <c r="AK950" s="165">
        <f>(VLOOKUP(B950,'P2 Origin'!$C$21:$M$176,6,0))*AJ950</f>
        <v>0</v>
      </c>
      <c r="AL950" s="166">
        <f t="shared" si="404"/>
        <v>0</v>
      </c>
      <c r="AM950" s="165">
        <f>(VLOOKUP($B950,'P2 Origin'!$C$21:$M$176,7,0))*AL950</f>
        <v>0</v>
      </c>
      <c r="AN950" s="166">
        <f t="shared" si="405"/>
        <v>38</v>
      </c>
      <c r="AO950" s="165">
        <f>(VLOOKUP($B950,'P2 Origin'!$C$21:$M$176,8,0))*AN950</f>
        <v>0</v>
      </c>
      <c r="AP950" s="166">
        <f t="shared" si="406"/>
        <v>0</v>
      </c>
      <c r="AQ950" s="165">
        <f>(VLOOKUP($B950,'P2 Origin'!$C$21:$M$176,9,0))*AP950</f>
        <v>0</v>
      </c>
      <c r="AR950" s="155">
        <f t="shared" si="407"/>
        <v>1</v>
      </c>
      <c r="AS950" s="164">
        <f>(VLOOKUP(B950,'P2 Origin'!$C$21:$M$176,10,0))*K950</f>
        <v>0</v>
      </c>
      <c r="AT950" s="164">
        <f>(VLOOKUP(B950,'P2 Origin'!$C$21:$M$176,11,0))*J950</f>
        <v>0</v>
      </c>
      <c r="AU950" s="167">
        <v>38</v>
      </c>
      <c r="AV950" s="168">
        <v>38</v>
      </c>
      <c r="AW950" s="169">
        <v>0</v>
      </c>
      <c r="AX950" s="170">
        <f>IF(AU950&gt;=0.1,'P3 Bureaumarge zee- en luchtvr.'!$D$12,0)</f>
        <v>0</v>
      </c>
      <c r="AY950" s="163">
        <f t="shared" si="408"/>
        <v>0</v>
      </c>
      <c r="AZ950" s="157" t="str">
        <f>VLOOKUP(D950,'P4 Destination'!$C$21:$O$176,13,0)</f>
        <v>USD</v>
      </c>
      <c r="BA950" s="164">
        <f t="shared" si="409"/>
        <v>0</v>
      </c>
      <c r="BB950" s="171">
        <f>IF(AU950&gt;0.1,(VLOOKUP(D950,'P4 Destination'!$C$21:$M$176,3,0))*I950,0)</f>
        <v>0</v>
      </c>
      <c r="BC950" s="172">
        <f t="shared" si="410"/>
        <v>0</v>
      </c>
      <c r="BD950" s="171">
        <f>(VLOOKUP($D950,'P4 Destination'!$C$21:$M$176,4,0))*BC950</f>
        <v>0</v>
      </c>
      <c r="BE950" s="172">
        <f t="shared" si="411"/>
        <v>0</v>
      </c>
      <c r="BF950" s="171">
        <f>(VLOOKUP($D950,'P4 Destination'!$C$21:$M$176,5,0))*BE950</f>
        <v>0</v>
      </c>
      <c r="BG950" s="172">
        <f t="shared" si="412"/>
        <v>0</v>
      </c>
      <c r="BH950" s="171">
        <f>(VLOOKUP($D950,'P4 Destination'!$C$21:$M$176,6,0))*BG950</f>
        <v>0</v>
      </c>
      <c r="BI950" s="172">
        <f t="shared" si="413"/>
        <v>0</v>
      </c>
      <c r="BJ950" s="171">
        <f>(VLOOKUP($D950,'P4 Destination'!$C$21:$M$176,7,0))*BI950</f>
        <v>0</v>
      </c>
      <c r="BK950" s="172">
        <f t="shared" si="414"/>
        <v>38</v>
      </c>
      <c r="BL950" s="171">
        <f>(VLOOKUP($D950,'P4 Destination'!$C$21:$M$176,8,0))*BK950</f>
        <v>0</v>
      </c>
      <c r="BM950" s="172">
        <f t="shared" si="415"/>
        <v>0</v>
      </c>
      <c r="BN950" s="171">
        <f>(VLOOKUP($D950,'P4 Destination'!$C$21:$M$176,9,0))*BM950</f>
        <v>0</v>
      </c>
      <c r="BO950" s="154">
        <f t="shared" si="416"/>
        <v>1</v>
      </c>
      <c r="BP950" s="171">
        <f>(VLOOKUP(D950,'P4 Destination'!$C$21:$M$176,10,0))*K950</f>
        <v>0</v>
      </c>
      <c r="BQ950" s="171">
        <f>(VLOOKUP(D950,'P4 Destination'!$C$21:$M$176,11,0))*J950</f>
        <v>0</v>
      </c>
      <c r="BR950" s="173">
        <f t="shared" si="417"/>
        <v>0</v>
      </c>
      <c r="BS950" s="173">
        <f>(AV950*2500)*'P6 Verzekering'!$E$11</f>
        <v>0</v>
      </c>
      <c r="BT950" s="173">
        <f>(AW950*2500)*'P6 Verzekering'!$E$12</f>
        <v>0</v>
      </c>
      <c r="BU950" s="173">
        <f>(L950*2500)*'P6 Verzekering'!$E$13</f>
        <v>0</v>
      </c>
      <c r="BV950" s="173">
        <f t="shared" si="418"/>
        <v>0</v>
      </c>
      <c r="BW950"/>
      <c r="BX950"/>
    </row>
    <row r="951" spans="1:76">
      <c r="A951" s="152" t="s">
        <v>2942</v>
      </c>
      <c r="B951" s="152" t="s">
        <v>354</v>
      </c>
      <c r="C951" s="152" t="s">
        <v>351</v>
      </c>
      <c r="D951" s="152" t="s">
        <v>344</v>
      </c>
      <c r="E951" s="152" t="s">
        <v>343</v>
      </c>
      <c r="F951" s="153">
        <f t="shared" si="392"/>
        <v>45</v>
      </c>
      <c r="G951" s="154">
        <v>1</v>
      </c>
      <c r="H951" s="154">
        <f>IFERROR(VLOOKUP(B951,'P2 Origin'!$C$21:$Q$176,15,FALSE),0)</f>
        <v>1</v>
      </c>
      <c r="I951" s="154">
        <f>IFERROR(VLOOKUP(D951,'P4 Destination'!$C$21:$Q$176,15,FALSE),0)</f>
        <v>1</v>
      </c>
      <c r="J951" s="155"/>
      <c r="K951" s="155">
        <v>1</v>
      </c>
      <c r="L951" s="156">
        <v>0</v>
      </c>
      <c r="M951" s="155">
        <v>0</v>
      </c>
      <c r="N951" s="155">
        <v>0</v>
      </c>
      <c r="O951" s="157">
        <f t="shared" si="393"/>
        <v>0</v>
      </c>
      <c r="P951" s="158">
        <f t="shared" si="394"/>
        <v>0</v>
      </c>
      <c r="Q951" s="159">
        <f>IFERROR(VLOOKUP(N951,'P1 Intra-Europees'!$A$15:$H$25,3,0),0)*P951</f>
        <v>0</v>
      </c>
      <c r="R951" s="160">
        <f t="shared" si="395"/>
        <v>0</v>
      </c>
      <c r="S951" s="159">
        <f>IFERROR(VLOOKUP(N951,'P1 Intra-Europees'!$A$15:$H$25,4,0),0)*R951</f>
        <v>0</v>
      </c>
      <c r="T951" s="160">
        <f t="shared" si="396"/>
        <v>0</v>
      </c>
      <c r="U951" s="159">
        <f>IFERROR(VLOOKUP(N951,'P1 Intra-Europees'!$A$15:$H$25,5,0),0)*T951</f>
        <v>0</v>
      </c>
      <c r="V951" s="160">
        <f t="shared" si="397"/>
        <v>0</v>
      </c>
      <c r="W951" s="159">
        <f>IFERROR(VLOOKUP(N951,'P1 Intra-Europees'!$A$15:$H$25,6,0),0)*V951</f>
        <v>0</v>
      </c>
      <c r="X951" s="160">
        <f t="shared" si="398"/>
        <v>0</v>
      </c>
      <c r="Y951" s="159">
        <f>IFERROR(VLOOKUP(N951,'P1 Intra-Europees'!$A$15:$H$25,7,0),0)*X951</f>
        <v>0</v>
      </c>
      <c r="Z951" s="161">
        <f t="shared" si="399"/>
        <v>0</v>
      </c>
      <c r="AA951" s="162">
        <f>IFERROR(VLOOKUP(N951,'P1 Intra-Europees'!$A$15:$H$25,8,0),0)*Z951</f>
        <v>0</v>
      </c>
      <c r="AB951" s="163">
        <f t="shared" si="400"/>
        <v>0</v>
      </c>
      <c r="AC951" s="157" t="str">
        <f>VLOOKUP(B951,'P2 Origin'!$C$21:$O$176,13,0)</f>
        <v>USD</v>
      </c>
      <c r="AD951" s="164">
        <f t="shared" si="401"/>
        <v>0</v>
      </c>
      <c r="AE951" s="165">
        <f>IF(AU951&gt;0.1,VLOOKUP(B951,'P2 Origin'!$C$21:$M$176,3,0)*H951,0)</f>
        <v>0</v>
      </c>
      <c r="AF951" s="166">
        <f t="shared" si="402"/>
        <v>0</v>
      </c>
      <c r="AG951" s="165">
        <f>(VLOOKUP(B951,'P2 Origin'!$C$21:$M$176,4,0))*AF951</f>
        <v>0</v>
      </c>
      <c r="AH951" s="166">
        <f t="shared" si="403"/>
        <v>0</v>
      </c>
      <c r="AI951" s="165">
        <f>(VLOOKUP(B951,'P2 Origin'!$C$21:$M$176,5,0))*AH951</f>
        <v>0</v>
      </c>
      <c r="AJ951" s="166">
        <f t="shared" si="419"/>
        <v>0</v>
      </c>
      <c r="AK951" s="165">
        <f>(VLOOKUP(B951,'P2 Origin'!$C$21:$M$176,6,0))*AJ951</f>
        <v>0</v>
      </c>
      <c r="AL951" s="166">
        <f t="shared" si="404"/>
        <v>0</v>
      </c>
      <c r="AM951" s="165">
        <f>(VLOOKUP($B951,'P2 Origin'!$C$21:$M$176,7,0))*AL951</f>
        <v>0</v>
      </c>
      <c r="AN951" s="166">
        <f t="shared" si="405"/>
        <v>45</v>
      </c>
      <c r="AO951" s="165">
        <f>(VLOOKUP($B951,'P2 Origin'!$C$21:$M$176,8,0))*AN951</f>
        <v>0</v>
      </c>
      <c r="AP951" s="166">
        <f t="shared" si="406"/>
        <v>0</v>
      </c>
      <c r="AQ951" s="165">
        <f>(VLOOKUP($B951,'P2 Origin'!$C$21:$M$176,9,0))*AP951</f>
        <v>0</v>
      </c>
      <c r="AR951" s="155">
        <f t="shared" si="407"/>
        <v>1</v>
      </c>
      <c r="AS951" s="164">
        <f>(VLOOKUP(B951,'P2 Origin'!$C$21:$M$176,10,0))*K951</f>
        <v>0</v>
      </c>
      <c r="AT951" s="164">
        <f>(VLOOKUP(B951,'P2 Origin'!$C$21:$M$176,11,0))*J951</f>
        <v>0</v>
      </c>
      <c r="AU951" s="167">
        <v>45</v>
      </c>
      <c r="AV951" s="168">
        <v>45</v>
      </c>
      <c r="AW951" s="169">
        <v>0</v>
      </c>
      <c r="AX951" s="170">
        <f>IF(AU951&gt;=0.1,'P3 Bureaumarge zee- en luchtvr.'!$D$12,0)</f>
        <v>0</v>
      </c>
      <c r="AY951" s="163">
        <f t="shared" si="408"/>
        <v>0</v>
      </c>
      <c r="AZ951" s="157" t="str">
        <f>VLOOKUP(D951,'P4 Destination'!$C$21:$O$176,13,0)</f>
        <v>USD</v>
      </c>
      <c r="BA951" s="164">
        <f t="shared" si="409"/>
        <v>0</v>
      </c>
      <c r="BB951" s="171">
        <f>IF(AU951&gt;0.1,(VLOOKUP(D951,'P4 Destination'!$C$21:$M$176,3,0))*I951,0)</f>
        <v>0</v>
      </c>
      <c r="BC951" s="172">
        <f t="shared" si="410"/>
        <v>0</v>
      </c>
      <c r="BD951" s="171">
        <f>(VLOOKUP($D951,'P4 Destination'!$C$21:$M$176,4,0))*BC951</f>
        <v>0</v>
      </c>
      <c r="BE951" s="172">
        <f t="shared" si="411"/>
        <v>0</v>
      </c>
      <c r="BF951" s="171">
        <f>(VLOOKUP($D951,'P4 Destination'!$C$21:$M$176,5,0))*BE951</f>
        <v>0</v>
      </c>
      <c r="BG951" s="172">
        <f t="shared" si="412"/>
        <v>0</v>
      </c>
      <c r="BH951" s="171">
        <f>(VLOOKUP($D951,'P4 Destination'!$C$21:$M$176,6,0))*BG951</f>
        <v>0</v>
      </c>
      <c r="BI951" s="172">
        <f t="shared" si="413"/>
        <v>0</v>
      </c>
      <c r="BJ951" s="171">
        <f>(VLOOKUP($D951,'P4 Destination'!$C$21:$M$176,7,0))*BI951</f>
        <v>0</v>
      </c>
      <c r="BK951" s="172">
        <f t="shared" si="414"/>
        <v>45</v>
      </c>
      <c r="BL951" s="171">
        <f>(VLOOKUP($D951,'P4 Destination'!$C$21:$M$176,8,0))*BK951</f>
        <v>0</v>
      </c>
      <c r="BM951" s="172">
        <f t="shared" si="415"/>
        <v>0</v>
      </c>
      <c r="BN951" s="171">
        <f>(VLOOKUP($D951,'P4 Destination'!$C$21:$M$176,9,0))*BM951</f>
        <v>0</v>
      </c>
      <c r="BO951" s="154">
        <f t="shared" si="416"/>
        <v>1</v>
      </c>
      <c r="BP951" s="171">
        <f>(VLOOKUP(D951,'P4 Destination'!$C$21:$M$176,10,0))*K951</f>
        <v>0</v>
      </c>
      <c r="BQ951" s="171">
        <f>(VLOOKUP(D951,'P4 Destination'!$C$21:$M$176,11,0))*J951</f>
        <v>0</v>
      </c>
      <c r="BR951" s="173">
        <f t="shared" si="417"/>
        <v>0</v>
      </c>
      <c r="BS951" s="173">
        <f>(AV951*2500)*'P6 Verzekering'!$E$11</f>
        <v>0</v>
      </c>
      <c r="BT951" s="173">
        <f>(AW951*2500)*'P6 Verzekering'!$E$12</f>
        <v>0</v>
      </c>
      <c r="BU951" s="173">
        <f>(L951*2500)*'P6 Verzekering'!$E$13</f>
        <v>0</v>
      </c>
      <c r="BV951" s="173">
        <f t="shared" si="418"/>
        <v>0</v>
      </c>
      <c r="BW951"/>
      <c r="BX951"/>
    </row>
    <row r="952" spans="1:76">
      <c r="A952" s="152" t="s">
        <v>2946</v>
      </c>
      <c r="B952" s="152" t="s">
        <v>203</v>
      </c>
      <c r="C952" s="152" t="s">
        <v>200</v>
      </c>
      <c r="D952" s="152" t="s">
        <v>151</v>
      </c>
      <c r="E952" s="152" t="s">
        <v>149</v>
      </c>
      <c r="F952" s="153">
        <f t="shared" si="392"/>
        <v>28</v>
      </c>
      <c r="G952" s="154">
        <v>1</v>
      </c>
      <c r="H952" s="154">
        <f>IFERROR(VLOOKUP(B952,'P2 Origin'!$C$21:$Q$176,15,FALSE),0)</f>
        <v>1</v>
      </c>
      <c r="I952" s="154">
        <f>IFERROR(VLOOKUP(D952,'P4 Destination'!$C$21:$Q$176,15,FALSE),0)</f>
        <v>0</v>
      </c>
      <c r="J952" s="155">
        <v>1</v>
      </c>
      <c r="K952" s="155"/>
      <c r="L952" s="156">
        <v>0</v>
      </c>
      <c r="M952" s="155">
        <v>0</v>
      </c>
      <c r="N952" s="155">
        <v>0</v>
      </c>
      <c r="O952" s="157">
        <f t="shared" si="393"/>
        <v>0</v>
      </c>
      <c r="P952" s="158">
        <f t="shared" si="394"/>
        <v>0</v>
      </c>
      <c r="Q952" s="159">
        <f>IFERROR(VLOOKUP(N952,'P1 Intra-Europees'!$A$15:$H$25,3,0),0)*P952</f>
        <v>0</v>
      </c>
      <c r="R952" s="160">
        <f t="shared" si="395"/>
        <v>0</v>
      </c>
      <c r="S952" s="159">
        <f>IFERROR(VLOOKUP(N952,'P1 Intra-Europees'!$A$15:$H$25,4,0),0)*R952</f>
        <v>0</v>
      </c>
      <c r="T952" s="160">
        <f t="shared" si="396"/>
        <v>0</v>
      </c>
      <c r="U952" s="159">
        <f>IFERROR(VLOOKUP(N952,'P1 Intra-Europees'!$A$15:$H$25,5,0),0)*T952</f>
        <v>0</v>
      </c>
      <c r="V952" s="160">
        <f t="shared" si="397"/>
        <v>0</v>
      </c>
      <c r="W952" s="159">
        <f>IFERROR(VLOOKUP(N952,'P1 Intra-Europees'!$A$15:$H$25,6,0),0)*V952</f>
        <v>0</v>
      </c>
      <c r="X952" s="160">
        <f t="shared" si="398"/>
        <v>0</v>
      </c>
      <c r="Y952" s="159">
        <f>IFERROR(VLOOKUP(N952,'P1 Intra-Europees'!$A$15:$H$25,7,0),0)*X952</f>
        <v>0</v>
      </c>
      <c r="Z952" s="161">
        <f t="shared" si="399"/>
        <v>0</v>
      </c>
      <c r="AA952" s="162">
        <f>IFERROR(VLOOKUP(N952,'P1 Intra-Europees'!$A$15:$H$25,8,0),0)*Z952</f>
        <v>0</v>
      </c>
      <c r="AB952" s="163">
        <f t="shared" si="400"/>
        <v>0</v>
      </c>
      <c r="AC952" s="157" t="str">
        <f>VLOOKUP(B952,'P2 Origin'!$C$21:$O$176,13,0)</f>
        <v>EUR</v>
      </c>
      <c r="AD952" s="164">
        <f t="shared" si="401"/>
        <v>0</v>
      </c>
      <c r="AE952" s="165">
        <f>IF(AU952&gt;0.1,VLOOKUP(B952,'P2 Origin'!$C$21:$M$176,3,0)*H952,0)</f>
        <v>0</v>
      </c>
      <c r="AF952" s="166">
        <f t="shared" si="402"/>
        <v>0</v>
      </c>
      <c r="AG952" s="165">
        <f>(VLOOKUP(B952,'P2 Origin'!$C$21:$M$176,4,0))*AF952</f>
        <v>0</v>
      </c>
      <c r="AH952" s="166">
        <f t="shared" si="403"/>
        <v>0</v>
      </c>
      <c r="AI952" s="165">
        <f>(VLOOKUP(B952,'P2 Origin'!$C$21:$M$176,5,0))*AH952</f>
        <v>0</v>
      </c>
      <c r="AJ952" s="166">
        <f t="shared" si="419"/>
        <v>0</v>
      </c>
      <c r="AK952" s="165">
        <f>(VLOOKUP(B952,'P2 Origin'!$C$21:$M$176,6,0))*AJ952</f>
        <v>0</v>
      </c>
      <c r="AL952" s="166">
        <f t="shared" si="404"/>
        <v>28</v>
      </c>
      <c r="AM952" s="165">
        <f>(VLOOKUP($B952,'P2 Origin'!$C$21:$M$176,7,0))*AL952</f>
        <v>0</v>
      </c>
      <c r="AN952" s="166">
        <f t="shared" si="405"/>
        <v>0</v>
      </c>
      <c r="AO952" s="165">
        <f>(VLOOKUP($B952,'P2 Origin'!$C$21:$M$176,8,0))*AN952</f>
        <v>0</v>
      </c>
      <c r="AP952" s="166">
        <f t="shared" si="406"/>
        <v>0</v>
      </c>
      <c r="AQ952" s="165">
        <f>(VLOOKUP($B952,'P2 Origin'!$C$21:$M$176,9,0))*AP952</f>
        <v>0</v>
      </c>
      <c r="AR952" s="155">
        <f t="shared" si="407"/>
        <v>1</v>
      </c>
      <c r="AS952" s="164">
        <f>(VLOOKUP(B952,'P2 Origin'!$C$21:$M$176,10,0))*K952</f>
        <v>0</v>
      </c>
      <c r="AT952" s="164">
        <f>(VLOOKUP(B952,'P2 Origin'!$C$21:$M$176,11,0))*J952</f>
        <v>0</v>
      </c>
      <c r="AU952" s="167">
        <v>28</v>
      </c>
      <c r="AV952" s="168">
        <v>28</v>
      </c>
      <c r="AW952" s="169">
        <v>0</v>
      </c>
      <c r="AX952" s="170">
        <f>IF(AU952&gt;=0.1,'P3 Bureaumarge zee- en luchtvr.'!$D$12,0)</f>
        <v>0</v>
      </c>
      <c r="AY952" s="163">
        <f t="shared" si="408"/>
        <v>0</v>
      </c>
      <c r="AZ952" s="157" t="str">
        <f>VLOOKUP(D952,'P4 Destination'!$C$21:$O$176,13,0)</f>
        <v>EUR</v>
      </c>
      <c r="BA952" s="164">
        <f t="shared" si="409"/>
        <v>0</v>
      </c>
      <c r="BB952" s="171">
        <f>IF(AU952&gt;0.1,(VLOOKUP(D952,'P4 Destination'!$C$21:$M$176,3,0))*I952,0)</f>
        <v>0</v>
      </c>
      <c r="BC952" s="172">
        <f t="shared" si="410"/>
        <v>0</v>
      </c>
      <c r="BD952" s="171">
        <f>(VLOOKUP($D952,'P4 Destination'!$C$21:$M$176,4,0))*BC952</f>
        <v>0</v>
      </c>
      <c r="BE952" s="172">
        <f t="shared" si="411"/>
        <v>0</v>
      </c>
      <c r="BF952" s="171">
        <f>(VLOOKUP($D952,'P4 Destination'!$C$21:$M$176,5,0))*BE952</f>
        <v>0</v>
      </c>
      <c r="BG952" s="172">
        <f t="shared" si="412"/>
        <v>0</v>
      </c>
      <c r="BH952" s="171">
        <f>(VLOOKUP($D952,'P4 Destination'!$C$21:$M$176,6,0))*BG952</f>
        <v>0</v>
      </c>
      <c r="BI952" s="172">
        <f t="shared" si="413"/>
        <v>28</v>
      </c>
      <c r="BJ952" s="171">
        <f>(VLOOKUP($D952,'P4 Destination'!$C$21:$M$176,7,0))*BI952</f>
        <v>0</v>
      </c>
      <c r="BK952" s="172">
        <f t="shared" si="414"/>
        <v>0</v>
      </c>
      <c r="BL952" s="171">
        <f>(VLOOKUP($D952,'P4 Destination'!$C$21:$M$176,8,0))*BK952</f>
        <v>0</v>
      </c>
      <c r="BM952" s="172">
        <f t="shared" si="415"/>
        <v>0</v>
      </c>
      <c r="BN952" s="171">
        <f>(VLOOKUP($D952,'P4 Destination'!$C$21:$M$176,9,0))*BM952</f>
        <v>0</v>
      </c>
      <c r="BO952" s="154">
        <f t="shared" si="416"/>
        <v>1</v>
      </c>
      <c r="BP952" s="171">
        <f>(VLOOKUP(D952,'P4 Destination'!$C$21:$M$176,10,0))*K952</f>
        <v>0</v>
      </c>
      <c r="BQ952" s="171">
        <f>(VLOOKUP(D952,'P4 Destination'!$C$21:$M$176,11,0))*J952</f>
        <v>0</v>
      </c>
      <c r="BR952" s="173">
        <f t="shared" si="417"/>
        <v>0</v>
      </c>
      <c r="BS952" s="173">
        <f>(AV952*2500)*'P6 Verzekering'!$E$11</f>
        <v>0</v>
      </c>
      <c r="BT952" s="173">
        <f>(AW952*2500)*'P6 Verzekering'!$E$12</f>
        <v>0</v>
      </c>
      <c r="BU952" s="173">
        <f>(L952*2500)*'P6 Verzekering'!$E$13</f>
        <v>0</v>
      </c>
      <c r="BV952" s="173">
        <f t="shared" si="418"/>
        <v>0</v>
      </c>
      <c r="BW952"/>
      <c r="BX952"/>
    </row>
    <row r="953" spans="1:76">
      <c r="A953" s="152" t="s">
        <v>2949</v>
      </c>
      <c r="B953" s="152" t="s">
        <v>203</v>
      </c>
      <c r="C953" s="152" t="s">
        <v>200</v>
      </c>
      <c r="D953" s="152" t="s">
        <v>219</v>
      </c>
      <c r="E953" s="152" t="s">
        <v>219</v>
      </c>
      <c r="F953" s="153">
        <f t="shared" si="392"/>
        <v>40</v>
      </c>
      <c r="G953" s="154">
        <v>1</v>
      </c>
      <c r="H953" s="154">
        <f>IFERROR(VLOOKUP(B953,'P2 Origin'!$C$21:$Q$176,15,FALSE),0)</f>
        <v>1</v>
      </c>
      <c r="I953" s="154">
        <f>IFERROR(VLOOKUP(D953,'P4 Destination'!$C$21:$Q$176,15,FALSE),0)</f>
        <v>0</v>
      </c>
      <c r="J953" s="155"/>
      <c r="K953" s="155">
        <v>1</v>
      </c>
      <c r="L953" s="156">
        <v>0</v>
      </c>
      <c r="M953" s="155">
        <v>0</v>
      </c>
      <c r="N953" s="155">
        <v>0</v>
      </c>
      <c r="O953" s="157">
        <f t="shared" si="393"/>
        <v>0</v>
      </c>
      <c r="P953" s="158">
        <f t="shared" si="394"/>
        <v>0</v>
      </c>
      <c r="Q953" s="159">
        <f>IFERROR(VLOOKUP(N953,'P1 Intra-Europees'!$A$15:$H$25,3,0),0)*P953</f>
        <v>0</v>
      </c>
      <c r="R953" s="160">
        <f t="shared" si="395"/>
        <v>0</v>
      </c>
      <c r="S953" s="159">
        <f>IFERROR(VLOOKUP(N953,'P1 Intra-Europees'!$A$15:$H$25,4,0),0)*R953</f>
        <v>0</v>
      </c>
      <c r="T953" s="160">
        <f t="shared" si="396"/>
        <v>0</v>
      </c>
      <c r="U953" s="159">
        <f>IFERROR(VLOOKUP(N953,'P1 Intra-Europees'!$A$15:$H$25,5,0),0)*T953</f>
        <v>0</v>
      </c>
      <c r="V953" s="160">
        <f t="shared" si="397"/>
        <v>0</v>
      </c>
      <c r="W953" s="159">
        <f>IFERROR(VLOOKUP(N953,'P1 Intra-Europees'!$A$15:$H$25,6,0),0)*V953</f>
        <v>0</v>
      </c>
      <c r="X953" s="160">
        <f t="shared" si="398"/>
        <v>0</v>
      </c>
      <c r="Y953" s="159">
        <f>IFERROR(VLOOKUP(N953,'P1 Intra-Europees'!$A$15:$H$25,7,0),0)*X953</f>
        <v>0</v>
      </c>
      <c r="Z953" s="161">
        <f t="shared" si="399"/>
        <v>0</v>
      </c>
      <c r="AA953" s="162">
        <f>IFERROR(VLOOKUP(N953,'P1 Intra-Europees'!$A$15:$H$25,8,0),0)*Z953</f>
        <v>0</v>
      </c>
      <c r="AB953" s="163">
        <f t="shared" si="400"/>
        <v>0</v>
      </c>
      <c r="AC953" s="157" t="str">
        <f>VLOOKUP(B953,'P2 Origin'!$C$21:$O$176,13,0)</f>
        <v>EUR</v>
      </c>
      <c r="AD953" s="164">
        <f t="shared" si="401"/>
        <v>0</v>
      </c>
      <c r="AE953" s="165">
        <f>IF(AU953&gt;0.1,VLOOKUP(B953,'P2 Origin'!$C$21:$M$176,3,0)*H953,0)</f>
        <v>0</v>
      </c>
      <c r="AF953" s="166">
        <f t="shared" si="402"/>
        <v>0</v>
      </c>
      <c r="AG953" s="165">
        <f>(VLOOKUP(B953,'P2 Origin'!$C$21:$M$176,4,0))*AF953</f>
        <v>0</v>
      </c>
      <c r="AH953" s="166">
        <f t="shared" si="403"/>
        <v>0</v>
      </c>
      <c r="AI953" s="165">
        <f>(VLOOKUP(B953,'P2 Origin'!$C$21:$M$176,5,0))*AH953</f>
        <v>0</v>
      </c>
      <c r="AJ953" s="166">
        <f t="shared" si="419"/>
        <v>0</v>
      </c>
      <c r="AK953" s="165">
        <f>(VLOOKUP(B953,'P2 Origin'!$C$21:$M$176,6,0))*AJ953</f>
        <v>0</v>
      </c>
      <c r="AL953" s="166">
        <f t="shared" si="404"/>
        <v>0</v>
      </c>
      <c r="AM953" s="165">
        <f>(VLOOKUP($B953,'P2 Origin'!$C$21:$M$176,7,0))*AL953</f>
        <v>0</v>
      </c>
      <c r="AN953" s="166">
        <f t="shared" si="405"/>
        <v>40</v>
      </c>
      <c r="AO953" s="165">
        <f>(VLOOKUP($B953,'P2 Origin'!$C$21:$M$176,8,0))*AN953</f>
        <v>0</v>
      </c>
      <c r="AP953" s="166">
        <f t="shared" si="406"/>
        <v>0</v>
      </c>
      <c r="AQ953" s="165">
        <f>(VLOOKUP($B953,'P2 Origin'!$C$21:$M$176,9,0))*AP953</f>
        <v>0</v>
      </c>
      <c r="AR953" s="155">
        <f t="shared" si="407"/>
        <v>1</v>
      </c>
      <c r="AS953" s="164">
        <f>(VLOOKUP(B953,'P2 Origin'!$C$21:$M$176,10,0))*K953</f>
        <v>0</v>
      </c>
      <c r="AT953" s="164">
        <f>(VLOOKUP(B953,'P2 Origin'!$C$21:$M$176,11,0))*J953</f>
        <v>0</v>
      </c>
      <c r="AU953" s="167">
        <v>40</v>
      </c>
      <c r="AV953" s="168">
        <v>40</v>
      </c>
      <c r="AW953" s="169">
        <v>0</v>
      </c>
      <c r="AX953" s="170">
        <f>IF(AU953&gt;=0.1,'P3 Bureaumarge zee- en luchtvr.'!$D$12,0)</f>
        <v>0</v>
      </c>
      <c r="AY953" s="163">
        <f t="shared" si="408"/>
        <v>0</v>
      </c>
      <c r="AZ953" s="157" t="str">
        <f>VLOOKUP(D953,'P4 Destination'!$C$21:$O$176,13,0)</f>
        <v>EUR</v>
      </c>
      <c r="BA953" s="164">
        <f t="shared" si="409"/>
        <v>0</v>
      </c>
      <c r="BB953" s="171">
        <f>IF(AU953&gt;0.1,(VLOOKUP(D953,'P4 Destination'!$C$21:$M$176,3,0))*I953,0)</f>
        <v>0</v>
      </c>
      <c r="BC953" s="172">
        <f t="shared" si="410"/>
        <v>0</v>
      </c>
      <c r="BD953" s="171">
        <f>(VLOOKUP($D953,'P4 Destination'!$C$21:$M$176,4,0))*BC953</f>
        <v>0</v>
      </c>
      <c r="BE953" s="172">
        <f t="shared" si="411"/>
        <v>0</v>
      </c>
      <c r="BF953" s="171">
        <f>(VLOOKUP($D953,'P4 Destination'!$C$21:$M$176,5,0))*BE953</f>
        <v>0</v>
      </c>
      <c r="BG953" s="172">
        <f t="shared" si="412"/>
        <v>0</v>
      </c>
      <c r="BH953" s="171">
        <f>(VLOOKUP($D953,'P4 Destination'!$C$21:$M$176,6,0))*BG953</f>
        <v>0</v>
      </c>
      <c r="BI953" s="172">
        <f t="shared" si="413"/>
        <v>0</v>
      </c>
      <c r="BJ953" s="171">
        <f>(VLOOKUP($D953,'P4 Destination'!$C$21:$M$176,7,0))*BI953</f>
        <v>0</v>
      </c>
      <c r="BK953" s="172">
        <f t="shared" si="414"/>
        <v>40</v>
      </c>
      <c r="BL953" s="171">
        <f>(VLOOKUP($D953,'P4 Destination'!$C$21:$M$176,8,0))*BK953</f>
        <v>0</v>
      </c>
      <c r="BM953" s="172">
        <f t="shared" si="415"/>
        <v>0</v>
      </c>
      <c r="BN953" s="171">
        <f>(VLOOKUP($D953,'P4 Destination'!$C$21:$M$176,9,0))*BM953</f>
        <v>0</v>
      </c>
      <c r="BO953" s="154">
        <f t="shared" si="416"/>
        <v>1</v>
      </c>
      <c r="BP953" s="171">
        <f>(VLOOKUP(D953,'P4 Destination'!$C$21:$M$176,10,0))*K953</f>
        <v>0</v>
      </c>
      <c r="BQ953" s="171">
        <f>(VLOOKUP(D953,'P4 Destination'!$C$21:$M$176,11,0))*J953</f>
        <v>0</v>
      </c>
      <c r="BR953" s="173">
        <f t="shared" si="417"/>
        <v>0</v>
      </c>
      <c r="BS953" s="173">
        <f>(AV953*2500)*'P6 Verzekering'!$E$11</f>
        <v>0</v>
      </c>
      <c r="BT953" s="173">
        <f>(AW953*2500)*'P6 Verzekering'!$E$12</f>
        <v>0</v>
      </c>
      <c r="BU953" s="173">
        <f>(L953*2500)*'P6 Verzekering'!$E$13</f>
        <v>0</v>
      </c>
      <c r="BV953" s="173">
        <f t="shared" si="418"/>
        <v>0</v>
      </c>
      <c r="BW953"/>
      <c r="BX953"/>
    </row>
    <row r="954" spans="1:76">
      <c r="A954" s="152" t="s">
        <v>2950</v>
      </c>
      <c r="B954" s="152" t="s">
        <v>203</v>
      </c>
      <c r="C954" s="152" t="s">
        <v>200</v>
      </c>
      <c r="D954" s="152" t="s">
        <v>219</v>
      </c>
      <c r="E954" s="152" t="s">
        <v>219</v>
      </c>
      <c r="F954" s="153">
        <f t="shared" si="392"/>
        <v>50</v>
      </c>
      <c r="G954" s="154">
        <v>1</v>
      </c>
      <c r="H954" s="154">
        <f>IFERROR(VLOOKUP(B954,'P2 Origin'!$C$21:$Q$176,15,FALSE),0)</f>
        <v>1</v>
      </c>
      <c r="I954" s="154">
        <f>IFERROR(VLOOKUP(D954,'P4 Destination'!$C$21:$Q$176,15,FALSE),0)</f>
        <v>0</v>
      </c>
      <c r="J954" s="155"/>
      <c r="K954" s="155">
        <v>1</v>
      </c>
      <c r="L954" s="156">
        <v>0</v>
      </c>
      <c r="M954" s="155">
        <v>0</v>
      </c>
      <c r="N954" s="155">
        <v>0</v>
      </c>
      <c r="O954" s="157">
        <f t="shared" si="393"/>
        <v>0</v>
      </c>
      <c r="P954" s="158">
        <f t="shared" si="394"/>
        <v>0</v>
      </c>
      <c r="Q954" s="159">
        <f>IFERROR(VLOOKUP(N954,'P1 Intra-Europees'!$A$15:$H$25,3,0),0)*P954</f>
        <v>0</v>
      </c>
      <c r="R954" s="160">
        <f t="shared" si="395"/>
        <v>0</v>
      </c>
      <c r="S954" s="159">
        <f>IFERROR(VLOOKUP(N954,'P1 Intra-Europees'!$A$15:$H$25,4,0),0)*R954</f>
        <v>0</v>
      </c>
      <c r="T954" s="160">
        <f t="shared" si="396"/>
        <v>0</v>
      </c>
      <c r="U954" s="159">
        <f>IFERROR(VLOOKUP(N954,'P1 Intra-Europees'!$A$15:$H$25,5,0),0)*T954</f>
        <v>0</v>
      </c>
      <c r="V954" s="160">
        <f t="shared" si="397"/>
        <v>0</v>
      </c>
      <c r="W954" s="159">
        <f>IFERROR(VLOOKUP(N954,'P1 Intra-Europees'!$A$15:$H$25,6,0),0)*V954</f>
        <v>0</v>
      </c>
      <c r="X954" s="160">
        <f t="shared" si="398"/>
        <v>0</v>
      </c>
      <c r="Y954" s="159">
        <f>IFERROR(VLOOKUP(N954,'P1 Intra-Europees'!$A$15:$H$25,7,0),0)*X954</f>
        <v>0</v>
      </c>
      <c r="Z954" s="161">
        <f t="shared" si="399"/>
        <v>0</v>
      </c>
      <c r="AA954" s="162">
        <f>IFERROR(VLOOKUP(N954,'P1 Intra-Europees'!$A$15:$H$25,8,0),0)*Z954</f>
        <v>0</v>
      </c>
      <c r="AB954" s="163">
        <f t="shared" si="400"/>
        <v>0</v>
      </c>
      <c r="AC954" s="157" t="str">
        <f>VLOOKUP(B954,'P2 Origin'!$C$21:$O$176,13,0)</f>
        <v>EUR</v>
      </c>
      <c r="AD954" s="164">
        <f t="shared" si="401"/>
        <v>0</v>
      </c>
      <c r="AE954" s="165">
        <f>IF(AU954&gt;0.1,VLOOKUP(B954,'P2 Origin'!$C$21:$M$176,3,0)*H954,0)</f>
        <v>0</v>
      </c>
      <c r="AF954" s="166">
        <f t="shared" si="402"/>
        <v>0</v>
      </c>
      <c r="AG954" s="165">
        <f>(VLOOKUP(B954,'P2 Origin'!$C$21:$M$176,4,0))*AF954</f>
        <v>0</v>
      </c>
      <c r="AH954" s="166">
        <f t="shared" si="403"/>
        <v>0</v>
      </c>
      <c r="AI954" s="165">
        <f>(VLOOKUP(B954,'P2 Origin'!$C$21:$M$176,5,0))*AH954</f>
        <v>0</v>
      </c>
      <c r="AJ954" s="166">
        <f t="shared" si="419"/>
        <v>0</v>
      </c>
      <c r="AK954" s="165">
        <f>(VLOOKUP(B954,'P2 Origin'!$C$21:$M$176,6,0))*AJ954</f>
        <v>0</v>
      </c>
      <c r="AL954" s="166">
        <f t="shared" si="404"/>
        <v>0</v>
      </c>
      <c r="AM954" s="165">
        <f>(VLOOKUP($B954,'P2 Origin'!$C$21:$M$176,7,0))*AL954</f>
        <v>0</v>
      </c>
      <c r="AN954" s="166">
        <f t="shared" si="405"/>
        <v>0</v>
      </c>
      <c r="AO954" s="165">
        <f>(VLOOKUP($B954,'P2 Origin'!$C$21:$M$176,8,0))*AN954</f>
        <v>0</v>
      </c>
      <c r="AP954" s="166">
        <f t="shared" si="406"/>
        <v>50</v>
      </c>
      <c r="AQ954" s="165">
        <f>(VLOOKUP($B954,'P2 Origin'!$C$21:$M$176,9,0))*AP954</f>
        <v>0</v>
      </c>
      <c r="AR954" s="155">
        <f t="shared" si="407"/>
        <v>1</v>
      </c>
      <c r="AS954" s="164">
        <f>(VLOOKUP(B954,'P2 Origin'!$C$21:$M$176,10,0))*K954</f>
        <v>0</v>
      </c>
      <c r="AT954" s="164">
        <f>(VLOOKUP(B954,'P2 Origin'!$C$21:$M$176,11,0))*J954</f>
        <v>0</v>
      </c>
      <c r="AU954" s="167">
        <v>50</v>
      </c>
      <c r="AV954" s="168">
        <v>50</v>
      </c>
      <c r="AW954" s="169">
        <v>0</v>
      </c>
      <c r="AX954" s="170">
        <f>IF(AU954&gt;=0.1,'P3 Bureaumarge zee- en luchtvr.'!$D$12,0)</f>
        <v>0</v>
      </c>
      <c r="AY954" s="163">
        <f t="shared" si="408"/>
        <v>0</v>
      </c>
      <c r="AZ954" s="157" t="str">
        <f>VLOOKUP(D954,'P4 Destination'!$C$21:$O$176,13,0)</f>
        <v>EUR</v>
      </c>
      <c r="BA954" s="164">
        <f t="shared" si="409"/>
        <v>0</v>
      </c>
      <c r="BB954" s="171">
        <f>IF(AU954&gt;0.1,(VLOOKUP(D954,'P4 Destination'!$C$21:$M$176,3,0))*I954,0)</f>
        <v>0</v>
      </c>
      <c r="BC954" s="172">
        <f t="shared" si="410"/>
        <v>0</v>
      </c>
      <c r="BD954" s="171">
        <f>(VLOOKUP($D954,'P4 Destination'!$C$21:$M$176,4,0))*BC954</f>
        <v>0</v>
      </c>
      <c r="BE954" s="172">
        <f t="shared" si="411"/>
        <v>0</v>
      </c>
      <c r="BF954" s="171">
        <f>(VLOOKUP($D954,'P4 Destination'!$C$21:$M$176,5,0))*BE954</f>
        <v>0</v>
      </c>
      <c r="BG954" s="172">
        <f t="shared" si="412"/>
        <v>0</v>
      </c>
      <c r="BH954" s="171">
        <f>(VLOOKUP($D954,'P4 Destination'!$C$21:$M$176,6,0))*BG954</f>
        <v>0</v>
      </c>
      <c r="BI954" s="172">
        <f t="shared" si="413"/>
        <v>0</v>
      </c>
      <c r="BJ954" s="171">
        <f>(VLOOKUP($D954,'P4 Destination'!$C$21:$M$176,7,0))*BI954</f>
        <v>0</v>
      </c>
      <c r="BK954" s="172">
        <f t="shared" si="414"/>
        <v>0</v>
      </c>
      <c r="BL954" s="171">
        <f>(VLOOKUP($D954,'P4 Destination'!$C$21:$M$176,8,0))*BK954</f>
        <v>0</v>
      </c>
      <c r="BM954" s="172">
        <f t="shared" si="415"/>
        <v>50</v>
      </c>
      <c r="BN954" s="171">
        <f>(VLOOKUP($D954,'P4 Destination'!$C$21:$M$176,9,0))*BM954</f>
        <v>0</v>
      </c>
      <c r="BO954" s="154">
        <f t="shared" si="416"/>
        <v>1</v>
      </c>
      <c r="BP954" s="171">
        <f>(VLOOKUP(D954,'P4 Destination'!$C$21:$M$176,10,0))*K954</f>
        <v>0</v>
      </c>
      <c r="BQ954" s="171">
        <f>(VLOOKUP(D954,'P4 Destination'!$C$21:$M$176,11,0))*J954</f>
        <v>0</v>
      </c>
      <c r="BR954" s="173">
        <f t="shared" si="417"/>
        <v>0</v>
      </c>
      <c r="BS954" s="173">
        <f>(AV954*2500)*'P6 Verzekering'!$E$11</f>
        <v>0</v>
      </c>
      <c r="BT954" s="173">
        <f>(AW954*2500)*'P6 Verzekering'!$E$12</f>
        <v>0</v>
      </c>
      <c r="BU954" s="173">
        <f>(L954*2500)*'P6 Verzekering'!$E$13</f>
        <v>0</v>
      </c>
      <c r="BV954" s="173">
        <f t="shared" si="418"/>
        <v>0</v>
      </c>
      <c r="BW954"/>
      <c r="BX954"/>
    </row>
    <row r="955" spans="1:76">
      <c r="A955" s="152" t="s">
        <v>2951</v>
      </c>
      <c r="B955" s="152" t="s">
        <v>203</v>
      </c>
      <c r="C955" s="152" t="s">
        <v>200</v>
      </c>
      <c r="D955" s="152" t="s">
        <v>219</v>
      </c>
      <c r="E955" s="152" t="s">
        <v>219</v>
      </c>
      <c r="F955" s="153">
        <f t="shared" si="392"/>
        <v>48</v>
      </c>
      <c r="G955" s="154">
        <v>1</v>
      </c>
      <c r="H955" s="154">
        <f>IFERROR(VLOOKUP(B955,'P2 Origin'!$C$21:$Q$176,15,FALSE),0)</f>
        <v>1</v>
      </c>
      <c r="I955" s="154">
        <f>IFERROR(VLOOKUP(D955,'P4 Destination'!$C$21:$Q$176,15,FALSE),0)</f>
        <v>0</v>
      </c>
      <c r="J955" s="155"/>
      <c r="K955" s="155">
        <v>1</v>
      </c>
      <c r="L955" s="156">
        <v>0</v>
      </c>
      <c r="M955" s="155">
        <v>0</v>
      </c>
      <c r="N955" s="155">
        <v>0</v>
      </c>
      <c r="O955" s="157">
        <f t="shared" si="393"/>
        <v>0</v>
      </c>
      <c r="P955" s="158">
        <f t="shared" si="394"/>
        <v>0</v>
      </c>
      <c r="Q955" s="159">
        <f>IFERROR(VLOOKUP(N955,'P1 Intra-Europees'!$A$15:$H$25,3,0),0)*P955</f>
        <v>0</v>
      </c>
      <c r="R955" s="160">
        <f t="shared" si="395"/>
        <v>0</v>
      </c>
      <c r="S955" s="159">
        <f>IFERROR(VLOOKUP(N955,'P1 Intra-Europees'!$A$15:$H$25,4,0),0)*R955</f>
        <v>0</v>
      </c>
      <c r="T955" s="160">
        <f t="shared" si="396"/>
        <v>0</v>
      </c>
      <c r="U955" s="159">
        <f>IFERROR(VLOOKUP(N955,'P1 Intra-Europees'!$A$15:$H$25,5,0),0)*T955</f>
        <v>0</v>
      </c>
      <c r="V955" s="160">
        <f t="shared" si="397"/>
        <v>0</v>
      </c>
      <c r="W955" s="159">
        <f>IFERROR(VLOOKUP(N955,'P1 Intra-Europees'!$A$15:$H$25,6,0),0)*V955</f>
        <v>0</v>
      </c>
      <c r="X955" s="160">
        <f t="shared" si="398"/>
        <v>0</v>
      </c>
      <c r="Y955" s="159">
        <f>IFERROR(VLOOKUP(N955,'P1 Intra-Europees'!$A$15:$H$25,7,0),0)*X955</f>
        <v>0</v>
      </c>
      <c r="Z955" s="161">
        <f t="shared" si="399"/>
        <v>0</v>
      </c>
      <c r="AA955" s="162">
        <f>IFERROR(VLOOKUP(N955,'P1 Intra-Europees'!$A$15:$H$25,8,0),0)*Z955</f>
        <v>0</v>
      </c>
      <c r="AB955" s="163">
        <f t="shared" si="400"/>
        <v>0</v>
      </c>
      <c r="AC955" s="157" t="str">
        <f>VLOOKUP(B955,'P2 Origin'!$C$21:$O$176,13,0)</f>
        <v>EUR</v>
      </c>
      <c r="AD955" s="164">
        <f t="shared" si="401"/>
        <v>0</v>
      </c>
      <c r="AE955" s="165">
        <f>IF(AU955&gt;0.1,VLOOKUP(B955,'P2 Origin'!$C$21:$M$176,3,0)*H955,0)</f>
        <v>0</v>
      </c>
      <c r="AF955" s="166">
        <f t="shared" si="402"/>
        <v>0</v>
      </c>
      <c r="AG955" s="165">
        <f>(VLOOKUP(B955,'P2 Origin'!$C$21:$M$176,4,0))*AF955</f>
        <v>0</v>
      </c>
      <c r="AH955" s="166">
        <f t="shared" si="403"/>
        <v>0</v>
      </c>
      <c r="AI955" s="165">
        <f>(VLOOKUP(B955,'P2 Origin'!$C$21:$M$176,5,0))*AH955</f>
        <v>0</v>
      </c>
      <c r="AJ955" s="166">
        <f t="shared" si="419"/>
        <v>0</v>
      </c>
      <c r="AK955" s="165">
        <f>(VLOOKUP(B955,'P2 Origin'!$C$21:$M$176,6,0))*AJ955</f>
        <v>0</v>
      </c>
      <c r="AL955" s="166">
        <f t="shared" si="404"/>
        <v>0</v>
      </c>
      <c r="AM955" s="165">
        <f>(VLOOKUP($B955,'P2 Origin'!$C$21:$M$176,7,0))*AL955</f>
        <v>0</v>
      </c>
      <c r="AN955" s="166">
        <f t="shared" si="405"/>
        <v>0</v>
      </c>
      <c r="AO955" s="165">
        <f>(VLOOKUP($B955,'P2 Origin'!$C$21:$M$176,8,0))*AN955</f>
        <v>0</v>
      </c>
      <c r="AP955" s="166">
        <f t="shared" si="406"/>
        <v>48</v>
      </c>
      <c r="AQ955" s="165">
        <f>(VLOOKUP($B955,'P2 Origin'!$C$21:$M$176,9,0))*AP955</f>
        <v>0</v>
      </c>
      <c r="AR955" s="155">
        <f t="shared" si="407"/>
        <v>1</v>
      </c>
      <c r="AS955" s="164">
        <f>(VLOOKUP(B955,'P2 Origin'!$C$21:$M$176,10,0))*K955</f>
        <v>0</v>
      </c>
      <c r="AT955" s="164">
        <f>(VLOOKUP(B955,'P2 Origin'!$C$21:$M$176,11,0))*J955</f>
        <v>0</v>
      </c>
      <c r="AU955" s="167">
        <v>48</v>
      </c>
      <c r="AV955" s="168">
        <v>48</v>
      </c>
      <c r="AW955" s="169">
        <v>0</v>
      </c>
      <c r="AX955" s="170">
        <f>IF(AU955&gt;=0.1,'P3 Bureaumarge zee- en luchtvr.'!$D$12,0)</f>
        <v>0</v>
      </c>
      <c r="AY955" s="163">
        <f t="shared" si="408"/>
        <v>0</v>
      </c>
      <c r="AZ955" s="157" t="str">
        <f>VLOOKUP(D955,'P4 Destination'!$C$21:$O$176,13,0)</f>
        <v>EUR</v>
      </c>
      <c r="BA955" s="164">
        <f t="shared" si="409"/>
        <v>0</v>
      </c>
      <c r="BB955" s="171">
        <f>IF(AU955&gt;0.1,(VLOOKUP(D955,'P4 Destination'!$C$21:$M$176,3,0))*I955,0)</f>
        <v>0</v>
      </c>
      <c r="BC955" s="172">
        <f t="shared" si="410"/>
        <v>0</v>
      </c>
      <c r="BD955" s="171">
        <f>(VLOOKUP($D955,'P4 Destination'!$C$21:$M$176,4,0))*BC955</f>
        <v>0</v>
      </c>
      <c r="BE955" s="172">
        <f t="shared" si="411"/>
        <v>0</v>
      </c>
      <c r="BF955" s="171">
        <f>(VLOOKUP($D955,'P4 Destination'!$C$21:$M$176,5,0))*BE955</f>
        <v>0</v>
      </c>
      <c r="BG955" s="172">
        <f t="shared" si="412"/>
        <v>0</v>
      </c>
      <c r="BH955" s="171">
        <f>(VLOOKUP($D955,'P4 Destination'!$C$21:$M$176,6,0))*BG955</f>
        <v>0</v>
      </c>
      <c r="BI955" s="172">
        <f t="shared" si="413"/>
        <v>0</v>
      </c>
      <c r="BJ955" s="171">
        <f>(VLOOKUP($D955,'P4 Destination'!$C$21:$M$176,7,0))*BI955</f>
        <v>0</v>
      </c>
      <c r="BK955" s="172">
        <f t="shared" si="414"/>
        <v>0</v>
      </c>
      <c r="BL955" s="171">
        <f>(VLOOKUP($D955,'P4 Destination'!$C$21:$M$176,8,0))*BK955</f>
        <v>0</v>
      </c>
      <c r="BM955" s="172">
        <f t="shared" si="415"/>
        <v>48</v>
      </c>
      <c r="BN955" s="171">
        <f>(VLOOKUP($D955,'P4 Destination'!$C$21:$M$176,9,0))*BM955</f>
        <v>0</v>
      </c>
      <c r="BO955" s="154">
        <f t="shared" si="416"/>
        <v>1</v>
      </c>
      <c r="BP955" s="171">
        <f>(VLOOKUP(D955,'P4 Destination'!$C$21:$M$176,10,0))*K955</f>
        <v>0</v>
      </c>
      <c r="BQ955" s="171">
        <f>(VLOOKUP(D955,'P4 Destination'!$C$21:$M$176,11,0))*J955</f>
        <v>0</v>
      </c>
      <c r="BR955" s="173">
        <f t="shared" si="417"/>
        <v>0</v>
      </c>
      <c r="BS955" s="173">
        <f>(AV955*2500)*'P6 Verzekering'!$E$11</f>
        <v>0</v>
      </c>
      <c r="BT955" s="173">
        <f>(AW955*2500)*'P6 Verzekering'!$E$12</f>
        <v>0</v>
      </c>
      <c r="BU955" s="173">
        <f>(L955*2500)*'P6 Verzekering'!$E$13</f>
        <v>0</v>
      </c>
      <c r="BV955" s="173">
        <f t="shared" si="418"/>
        <v>0</v>
      </c>
      <c r="BW955"/>
      <c r="BX955"/>
    </row>
    <row r="956" spans="1:76">
      <c r="A956" s="152" t="s">
        <v>2952</v>
      </c>
      <c r="B956" s="152" t="s">
        <v>203</v>
      </c>
      <c r="C956" s="152" t="s">
        <v>200</v>
      </c>
      <c r="D956" s="152" t="s">
        <v>219</v>
      </c>
      <c r="E956" s="152" t="s">
        <v>219</v>
      </c>
      <c r="F956" s="153">
        <f t="shared" si="392"/>
        <v>19</v>
      </c>
      <c r="G956" s="154">
        <v>1</v>
      </c>
      <c r="H956" s="154">
        <f>IFERROR(VLOOKUP(B956,'P2 Origin'!$C$21:$Q$176,15,FALSE),0)</f>
        <v>1</v>
      </c>
      <c r="I956" s="154">
        <f>IFERROR(VLOOKUP(D956,'P4 Destination'!$C$21:$Q$176,15,FALSE),0)</f>
        <v>0</v>
      </c>
      <c r="J956" s="155">
        <v>1</v>
      </c>
      <c r="K956" s="155"/>
      <c r="L956" s="156">
        <v>0</v>
      </c>
      <c r="M956" s="155">
        <v>0</v>
      </c>
      <c r="N956" s="155">
        <v>0</v>
      </c>
      <c r="O956" s="157">
        <f t="shared" si="393"/>
        <v>0</v>
      </c>
      <c r="P956" s="158">
        <f t="shared" si="394"/>
        <v>0</v>
      </c>
      <c r="Q956" s="159">
        <f>IFERROR(VLOOKUP(N956,'P1 Intra-Europees'!$A$15:$H$25,3,0),0)*P956</f>
        <v>0</v>
      </c>
      <c r="R956" s="160">
        <f t="shared" si="395"/>
        <v>0</v>
      </c>
      <c r="S956" s="159">
        <f>IFERROR(VLOOKUP(N956,'P1 Intra-Europees'!$A$15:$H$25,4,0),0)*R956</f>
        <v>0</v>
      </c>
      <c r="T956" s="160">
        <f t="shared" si="396"/>
        <v>0</v>
      </c>
      <c r="U956" s="159">
        <f>IFERROR(VLOOKUP(N956,'P1 Intra-Europees'!$A$15:$H$25,5,0),0)*T956</f>
        <v>0</v>
      </c>
      <c r="V956" s="160">
        <f t="shared" si="397"/>
        <v>0</v>
      </c>
      <c r="W956" s="159">
        <f>IFERROR(VLOOKUP(N956,'P1 Intra-Europees'!$A$15:$H$25,6,0),0)*V956</f>
        <v>0</v>
      </c>
      <c r="X956" s="160">
        <f t="shared" si="398"/>
        <v>0</v>
      </c>
      <c r="Y956" s="159">
        <f>IFERROR(VLOOKUP(N956,'P1 Intra-Europees'!$A$15:$H$25,7,0),0)*X956</f>
        <v>0</v>
      </c>
      <c r="Z956" s="161">
        <f t="shared" si="399"/>
        <v>0</v>
      </c>
      <c r="AA956" s="162">
        <f>IFERROR(VLOOKUP(N956,'P1 Intra-Europees'!$A$15:$H$25,8,0),0)*Z956</f>
        <v>0</v>
      </c>
      <c r="AB956" s="163">
        <f t="shared" si="400"/>
        <v>0</v>
      </c>
      <c r="AC956" s="157" t="str">
        <f>VLOOKUP(B956,'P2 Origin'!$C$21:$O$176,13,0)</f>
        <v>EUR</v>
      </c>
      <c r="AD956" s="164">
        <f t="shared" si="401"/>
        <v>0</v>
      </c>
      <c r="AE956" s="165">
        <f>IF(AU956&gt;0.1,VLOOKUP(B956,'P2 Origin'!$C$21:$M$176,3,0)*H956,0)</f>
        <v>0</v>
      </c>
      <c r="AF956" s="166">
        <f t="shared" si="402"/>
        <v>0</v>
      </c>
      <c r="AG956" s="165">
        <f>(VLOOKUP(B956,'P2 Origin'!$C$21:$M$176,4,0))*AF956</f>
        <v>0</v>
      </c>
      <c r="AH956" s="166">
        <f t="shared" si="403"/>
        <v>0</v>
      </c>
      <c r="AI956" s="165">
        <f>(VLOOKUP(B956,'P2 Origin'!$C$21:$M$176,5,0))*AH956</f>
        <v>0</v>
      </c>
      <c r="AJ956" s="166">
        <f t="shared" si="419"/>
        <v>19</v>
      </c>
      <c r="AK956" s="165">
        <f>(VLOOKUP(B956,'P2 Origin'!$C$21:$M$176,6,0))*AJ956</f>
        <v>0</v>
      </c>
      <c r="AL956" s="166">
        <f t="shared" si="404"/>
        <v>0</v>
      </c>
      <c r="AM956" s="165">
        <f>(VLOOKUP($B956,'P2 Origin'!$C$21:$M$176,7,0))*AL956</f>
        <v>0</v>
      </c>
      <c r="AN956" s="166">
        <f t="shared" si="405"/>
        <v>0</v>
      </c>
      <c r="AO956" s="165">
        <f>(VLOOKUP($B956,'P2 Origin'!$C$21:$M$176,8,0))*AN956</f>
        <v>0</v>
      </c>
      <c r="AP956" s="166">
        <f t="shared" si="406"/>
        <v>0</v>
      </c>
      <c r="AQ956" s="165">
        <f>(VLOOKUP($B956,'P2 Origin'!$C$21:$M$176,9,0))*AP956</f>
        <v>0</v>
      </c>
      <c r="AR956" s="155">
        <f t="shared" si="407"/>
        <v>1</v>
      </c>
      <c r="AS956" s="164">
        <f>(VLOOKUP(B956,'P2 Origin'!$C$21:$M$176,10,0))*K956</f>
        <v>0</v>
      </c>
      <c r="AT956" s="164">
        <f>(VLOOKUP(B956,'P2 Origin'!$C$21:$M$176,11,0))*J956</f>
        <v>0</v>
      </c>
      <c r="AU956" s="167">
        <v>19</v>
      </c>
      <c r="AV956" s="168">
        <v>19</v>
      </c>
      <c r="AW956" s="169">
        <v>0</v>
      </c>
      <c r="AX956" s="170">
        <f>IF(AU956&gt;=0.1,'P3 Bureaumarge zee- en luchtvr.'!$D$12,0)</f>
        <v>0</v>
      </c>
      <c r="AY956" s="163">
        <f t="shared" si="408"/>
        <v>0</v>
      </c>
      <c r="AZ956" s="157" t="str">
        <f>VLOOKUP(D956,'P4 Destination'!$C$21:$O$176,13,0)</f>
        <v>EUR</v>
      </c>
      <c r="BA956" s="164">
        <f t="shared" si="409"/>
        <v>0</v>
      </c>
      <c r="BB956" s="171">
        <f>IF(AU956&gt;0.1,(VLOOKUP(D956,'P4 Destination'!$C$21:$M$176,3,0))*I956,0)</f>
        <v>0</v>
      </c>
      <c r="BC956" s="172">
        <f t="shared" si="410"/>
        <v>0</v>
      </c>
      <c r="BD956" s="171">
        <f>(VLOOKUP($D956,'P4 Destination'!$C$21:$M$176,4,0))*BC956</f>
        <v>0</v>
      </c>
      <c r="BE956" s="172">
        <f t="shared" si="411"/>
        <v>0</v>
      </c>
      <c r="BF956" s="171">
        <f>(VLOOKUP($D956,'P4 Destination'!$C$21:$M$176,5,0))*BE956</f>
        <v>0</v>
      </c>
      <c r="BG956" s="172">
        <f t="shared" si="412"/>
        <v>19</v>
      </c>
      <c r="BH956" s="171">
        <f>(VLOOKUP($D956,'P4 Destination'!$C$21:$M$176,6,0))*BG956</f>
        <v>0</v>
      </c>
      <c r="BI956" s="172">
        <f t="shared" si="413"/>
        <v>0</v>
      </c>
      <c r="BJ956" s="171">
        <f>(VLOOKUP($D956,'P4 Destination'!$C$21:$M$176,7,0))*BI956</f>
        <v>0</v>
      </c>
      <c r="BK956" s="172">
        <f t="shared" si="414"/>
        <v>0</v>
      </c>
      <c r="BL956" s="171">
        <f>(VLOOKUP($D956,'P4 Destination'!$C$21:$M$176,8,0))*BK956</f>
        <v>0</v>
      </c>
      <c r="BM956" s="172">
        <f t="shared" si="415"/>
        <v>0</v>
      </c>
      <c r="BN956" s="171">
        <f>(VLOOKUP($D956,'P4 Destination'!$C$21:$M$176,9,0))*BM956</f>
        <v>0</v>
      </c>
      <c r="BO956" s="154">
        <f t="shared" si="416"/>
        <v>1</v>
      </c>
      <c r="BP956" s="171">
        <f>(VLOOKUP(D956,'P4 Destination'!$C$21:$M$176,10,0))*K956</f>
        <v>0</v>
      </c>
      <c r="BQ956" s="171">
        <f>(VLOOKUP(D956,'P4 Destination'!$C$21:$M$176,11,0))*J956</f>
        <v>0</v>
      </c>
      <c r="BR956" s="173">
        <f t="shared" si="417"/>
        <v>0</v>
      </c>
      <c r="BS956" s="173">
        <f>(AV956*2500)*'P6 Verzekering'!$E$11</f>
        <v>0</v>
      </c>
      <c r="BT956" s="173">
        <f>(AW956*2500)*'P6 Verzekering'!$E$12</f>
        <v>0</v>
      </c>
      <c r="BU956" s="173">
        <f>(L956*2500)*'P6 Verzekering'!$E$13</f>
        <v>0</v>
      </c>
      <c r="BV956" s="173">
        <f t="shared" si="418"/>
        <v>0</v>
      </c>
      <c r="BW956"/>
      <c r="BX956"/>
    </row>
    <row r="957" spans="1:76">
      <c r="A957" s="152" t="s">
        <v>2953</v>
      </c>
      <c r="B957" s="152" t="s">
        <v>203</v>
      </c>
      <c r="C957" s="152" t="s">
        <v>200</v>
      </c>
      <c r="D957" s="152" t="s">
        <v>219</v>
      </c>
      <c r="E957" s="152" t="s">
        <v>219</v>
      </c>
      <c r="F957" s="153">
        <f t="shared" si="392"/>
        <v>3</v>
      </c>
      <c r="G957" s="154">
        <v>1</v>
      </c>
      <c r="H957" s="154">
        <f>IFERROR(VLOOKUP(B957,'P2 Origin'!$C$21:$Q$176,15,FALSE),0)</f>
        <v>1</v>
      </c>
      <c r="I957" s="154">
        <f>IFERROR(VLOOKUP(D957,'P4 Destination'!$C$21:$Q$176,15,FALSE),0)</f>
        <v>0</v>
      </c>
      <c r="J957" s="155">
        <v>1</v>
      </c>
      <c r="K957" s="155"/>
      <c r="L957" s="156">
        <v>0</v>
      </c>
      <c r="M957" s="155">
        <v>0</v>
      </c>
      <c r="N957" s="155">
        <v>0</v>
      </c>
      <c r="O957" s="157">
        <f t="shared" si="393"/>
        <v>0</v>
      </c>
      <c r="P957" s="158">
        <f t="shared" si="394"/>
        <v>0</v>
      </c>
      <c r="Q957" s="159">
        <f>IFERROR(VLOOKUP(N957,'P1 Intra-Europees'!$A$15:$H$25,3,0),0)*P957</f>
        <v>0</v>
      </c>
      <c r="R957" s="160">
        <f t="shared" si="395"/>
        <v>0</v>
      </c>
      <c r="S957" s="159">
        <f>IFERROR(VLOOKUP(N957,'P1 Intra-Europees'!$A$15:$H$25,4,0),0)*R957</f>
        <v>0</v>
      </c>
      <c r="T957" s="160">
        <f t="shared" si="396"/>
        <v>0</v>
      </c>
      <c r="U957" s="159">
        <f>IFERROR(VLOOKUP(N957,'P1 Intra-Europees'!$A$15:$H$25,5,0),0)*T957</f>
        <v>0</v>
      </c>
      <c r="V957" s="160">
        <f t="shared" si="397"/>
        <v>0</v>
      </c>
      <c r="W957" s="159">
        <f>IFERROR(VLOOKUP(N957,'P1 Intra-Europees'!$A$15:$H$25,6,0),0)*V957</f>
        <v>0</v>
      </c>
      <c r="X957" s="160">
        <f t="shared" si="398"/>
        <v>0</v>
      </c>
      <c r="Y957" s="159">
        <f>IFERROR(VLOOKUP(N957,'P1 Intra-Europees'!$A$15:$H$25,7,0),0)*X957</f>
        <v>0</v>
      </c>
      <c r="Z957" s="161">
        <f t="shared" si="399"/>
        <v>0</v>
      </c>
      <c r="AA957" s="162">
        <f>IFERROR(VLOOKUP(N957,'P1 Intra-Europees'!$A$15:$H$25,8,0),0)*Z957</f>
        <v>0</v>
      </c>
      <c r="AB957" s="163">
        <f t="shared" si="400"/>
        <v>0</v>
      </c>
      <c r="AC957" s="157" t="str">
        <f>VLOOKUP(B957,'P2 Origin'!$C$21:$O$176,13,0)</f>
        <v>EUR</v>
      </c>
      <c r="AD957" s="164">
        <f t="shared" si="401"/>
        <v>0</v>
      </c>
      <c r="AE957" s="165">
        <f>IF(AU957&gt;0.1,VLOOKUP(B957,'P2 Origin'!$C$21:$M$176,3,0)*H957,0)</f>
        <v>0</v>
      </c>
      <c r="AF957" s="166">
        <f t="shared" si="402"/>
        <v>3</v>
      </c>
      <c r="AG957" s="165">
        <f>(VLOOKUP(B957,'P2 Origin'!$C$21:$M$176,4,0))*AF957</f>
        <v>0</v>
      </c>
      <c r="AH957" s="166">
        <f t="shared" si="403"/>
        <v>0</v>
      </c>
      <c r="AI957" s="165">
        <f>(VLOOKUP(B957,'P2 Origin'!$C$21:$M$176,5,0))*AH957</f>
        <v>0</v>
      </c>
      <c r="AJ957" s="166">
        <f t="shared" si="419"/>
        <v>0</v>
      </c>
      <c r="AK957" s="165">
        <f>(VLOOKUP(B957,'P2 Origin'!$C$21:$M$176,6,0))*AJ957</f>
        <v>0</v>
      </c>
      <c r="AL957" s="166">
        <f t="shared" si="404"/>
        <v>0</v>
      </c>
      <c r="AM957" s="165">
        <f>(VLOOKUP($B957,'P2 Origin'!$C$21:$M$176,7,0))*AL957</f>
        <v>0</v>
      </c>
      <c r="AN957" s="166">
        <f t="shared" si="405"/>
        <v>0</v>
      </c>
      <c r="AO957" s="165">
        <f>(VLOOKUP($B957,'P2 Origin'!$C$21:$M$176,8,0))*AN957</f>
        <v>0</v>
      </c>
      <c r="AP957" s="166">
        <f t="shared" si="406"/>
        <v>0</v>
      </c>
      <c r="AQ957" s="165">
        <f>(VLOOKUP($B957,'P2 Origin'!$C$21:$M$176,9,0))*AP957</f>
        <v>0</v>
      </c>
      <c r="AR957" s="155">
        <f t="shared" si="407"/>
        <v>1</v>
      </c>
      <c r="AS957" s="164">
        <f>(VLOOKUP(B957,'P2 Origin'!$C$21:$M$176,10,0))*K957</f>
        <v>0</v>
      </c>
      <c r="AT957" s="164">
        <f>(VLOOKUP(B957,'P2 Origin'!$C$21:$M$176,11,0))*J957</f>
        <v>0</v>
      </c>
      <c r="AU957" s="167">
        <v>3</v>
      </c>
      <c r="AV957" s="168">
        <v>3</v>
      </c>
      <c r="AW957" s="169">
        <v>0</v>
      </c>
      <c r="AX957" s="170">
        <f>IF(AU957&gt;=0.1,'P3 Bureaumarge zee- en luchtvr.'!$D$12,0)</f>
        <v>0</v>
      </c>
      <c r="AY957" s="163">
        <f t="shared" si="408"/>
        <v>0</v>
      </c>
      <c r="AZ957" s="157" t="str">
        <f>VLOOKUP(D957,'P4 Destination'!$C$21:$O$176,13,0)</f>
        <v>EUR</v>
      </c>
      <c r="BA957" s="164">
        <f t="shared" si="409"/>
        <v>0</v>
      </c>
      <c r="BB957" s="171">
        <f>IF(AU957&gt;0.1,(VLOOKUP(D957,'P4 Destination'!$C$21:$M$176,3,0))*I957,0)</f>
        <v>0</v>
      </c>
      <c r="BC957" s="172">
        <f t="shared" si="410"/>
        <v>3</v>
      </c>
      <c r="BD957" s="171">
        <f>(VLOOKUP($D957,'P4 Destination'!$C$21:$M$176,4,0))*BC957</f>
        <v>0</v>
      </c>
      <c r="BE957" s="172">
        <f t="shared" si="411"/>
        <v>0</v>
      </c>
      <c r="BF957" s="171">
        <f>(VLOOKUP($D957,'P4 Destination'!$C$21:$M$176,5,0))*BE957</f>
        <v>0</v>
      </c>
      <c r="BG957" s="172">
        <f t="shared" si="412"/>
        <v>0</v>
      </c>
      <c r="BH957" s="171">
        <f>(VLOOKUP($D957,'P4 Destination'!$C$21:$M$176,6,0))*BG957</f>
        <v>0</v>
      </c>
      <c r="BI957" s="172">
        <f t="shared" si="413"/>
        <v>0</v>
      </c>
      <c r="BJ957" s="171">
        <f>(VLOOKUP($D957,'P4 Destination'!$C$21:$M$176,7,0))*BI957</f>
        <v>0</v>
      </c>
      <c r="BK957" s="172">
        <f t="shared" si="414"/>
        <v>0</v>
      </c>
      <c r="BL957" s="171">
        <f>(VLOOKUP($D957,'P4 Destination'!$C$21:$M$176,8,0))*BK957</f>
        <v>0</v>
      </c>
      <c r="BM957" s="172">
        <f t="shared" si="415"/>
        <v>0</v>
      </c>
      <c r="BN957" s="171">
        <f>(VLOOKUP($D957,'P4 Destination'!$C$21:$M$176,9,0))*BM957</f>
        <v>0</v>
      </c>
      <c r="BO957" s="154">
        <f t="shared" si="416"/>
        <v>1</v>
      </c>
      <c r="BP957" s="171">
        <f>(VLOOKUP(D957,'P4 Destination'!$C$21:$M$176,10,0))*K957</f>
        <v>0</v>
      </c>
      <c r="BQ957" s="171">
        <f>(VLOOKUP(D957,'P4 Destination'!$C$21:$M$176,11,0))*J957</f>
        <v>0</v>
      </c>
      <c r="BR957" s="173">
        <f t="shared" si="417"/>
        <v>0</v>
      </c>
      <c r="BS957" s="173">
        <f>(AV957*2500)*'P6 Verzekering'!$E$11</f>
        <v>0</v>
      </c>
      <c r="BT957" s="173">
        <f>(AW957*2500)*'P6 Verzekering'!$E$12</f>
        <v>0</v>
      </c>
      <c r="BU957" s="173">
        <f>(L957*2500)*'P6 Verzekering'!$E$13</f>
        <v>0</v>
      </c>
      <c r="BV957" s="173">
        <f t="shared" si="418"/>
        <v>0</v>
      </c>
      <c r="BW957"/>
      <c r="BX957"/>
    </row>
    <row r="958" spans="1:76">
      <c r="A958" s="152" t="s">
        <v>2954</v>
      </c>
      <c r="B958" s="152" t="s">
        <v>203</v>
      </c>
      <c r="C958" s="152" t="s">
        <v>200</v>
      </c>
      <c r="D958" s="152" t="s">
        <v>219</v>
      </c>
      <c r="E958" s="152" t="s">
        <v>219</v>
      </c>
      <c r="F958" s="153">
        <f t="shared" si="392"/>
        <v>45</v>
      </c>
      <c r="G958" s="154">
        <v>1</v>
      </c>
      <c r="H958" s="154">
        <f>IFERROR(VLOOKUP(B958,'P2 Origin'!$C$21:$Q$176,15,FALSE),0)</f>
        <v>1</v>
      </c>
      <c r="I958" s="154">
        <f>IFERROR(VLOOKUP(D958,'P4 Destination'!$C$21:$Q$176,15,FALSE),0)</f>
        <v>0</v>
      </c>
      <c r="J958" s="155"/>
      <c r="K958" s="155">
        <v>1</v>
      </c>
      <c r="L958" s="156">
        <v>0</v>
      </c>
      <c r="M958" s="155">
        <v>0</v>
      </c>
      <c r="N958" s="155">
        <v>0</v>
      </c>
      <c r="O958" s="157">
        <f t="shared" si="393"/>
        <v>0</v>
      </c>
      <c r="P958" s="158">
        <f t="shared" si="394"/>
        <v>0</v>
      </c>
      <c r="Q958" s="159">
        <f>IFERROR(VLOOKUP(N958,'P1 Intra-Europees'!$A$15:$H$25,3,0),0)*P958</f>
        <v>0</v>
      </c>
      <c r="R958" s="160">
        <f t="shared" si="395"/>
        <v>0</v>
      </c>
      <c r="S958" s="159">
        <f>IFERROR(VLOOKUP(N958,'P1 Intra-Europees'!$A$15:$H$25,4,0),0)*R958</f>
        <v>0</v>
      </c>
      <c r="T958" s="160">
        <f t="shared" si="396"/>
        <v>0</v>
      </c>
      <c r="U958" s="159">
        <f>IFERROR(VLOOKUP(N958,'P1 Intra-Europees'!$A$15:$H$25,5,0),0)*T958</f>
        <v>0</v>
      </c>
      <c r="V958" s="160">
        <f t="shared" si="397"/>
        <v>0</v>
      </c>
      <c r="W958" s="159">
        <f>IFERROR(VLOOKUP(N958,'P1 Intra-Europees'!$A$15:$H$25,6,0),0)*V958</f>
        <v>0</v>
      </c>
      <c r="X958" s="160">
        <f t="shared" si="398"/>
        <v>0</v>
      </c>
      <c r="Y958" s="159">
        <f>IFERROR(VLOOKUP(N958,'P1 Intra-Europees'!$A$15:$H$25,7,0),0)*X958</f>
        <v>0</v>
      </c>
      <c r="Z958" s="161">
        <f t="shared" si="399"/>
        <v>0</v>
      </c>
      <c r="AA958" s="162">
        <f>IFERROR(VLOOKUP(N958,'P1 Intra-Europees'!$A$15:$H$25,8,0),0)*Z958</f>
        <v>0</v>
      </c>
      <c r="AB958" s="163">
        <f t="shared" si="400"/>
        <v>0</v>
      </c>
      <c r="AC958" s="157" t="str">
        <f>VLOOKUP(B958,'P2 Origin'!$C$21:$O$176,13,0)</f>
        <v>EUR</v>
      </c>
      <c r="AD958" s="164">
        <f t="shared" si="401"/>
        <v>0</v>
      </c>
      <c r="AE958" s="165">
        <f>IF(AU958&gt;0.1,VLOOKUP(B958,'P2 Origin'!$C$21:$M$176,3,0)*H958,0)</f>
        <v>0</v>
      </c>
      <c r="AF958" s="166">
        <f t="shared" si="402"/>
        <v>0</v>
      </c>
      <c r="AG958" s="165">
        <f>(VLOOKUP(B958,'P2 Origin'!$C$21:$M$176,4,0))*AF958</f>
        <v>0</v>
      </c>
      <c r="AH958" s="166">
        <f t="shared" si="403"/>
        <v>0</v>
      </c>
      <c r="AI958" s="165">
        <f>(VLOOKUP(B958,'P2 Origin'!$C$21:$M$176,5,0))*AH958</f>
        <v>0</v>
      </c>
      <c r="AJ958" s="166">
        <f t="shared" si="419"/>
        <v>0</v>
      </c>
      <c r="AK958" s="165">
        <f>(VLOOKUP(B958,'P2 Origin'!$C$21:$M$176,6,0))*AJ958</f>
        <v>0</v>
      </c>
      <c r="AL958" s="166">
        <f t="shared" si="404"/>
        <v>0</v>
      </c>
      <c r="AM958" s="165">
        <f>(VLOOKUP($B958,'P2 Origin'!$C$21:$M$176,7,0))*AL958</f>
        <v>0</v>
      </c>
      <c r="AN958" s="166">
        <f t="shared" si="405"/>
        <v>45</v>
      </c>
      <c r="AO958" s="165">
        <f>(VLOOKUP($B958,'P2 Origin'!$C$21:$M$176,8,0))*AN958</f>
        <v>0</v>
      </c>
      <c r="AP958" s="166">
        <f t="shared" si="406"/>
        <v>0</v>
      </c>
      <c r="AQ958" s="165">
        <f>(VLOOKUP($B958,'P2 Origin'!$C$21:$M$176,9,0))*AP958</f>
        <v>0</v>
      </c>
      <c r="AR958" s="155">
        <f t="shared" si="407"/>
        <v>1</v>
      </c>
      <c r="AS958" s="164">
        <f>(VLOOKUP(B958,'P2 Origin'!$C$21:$M$176,10,0))*K958</f>
        <v>0</v>
      </c>
      <c r="AT958" s="164">
        <f>(VLOOKUP(B958,'P2 Origin'!$C$21:$M$176,11,0))*J958</f>
        <v>0</v>
      </c>
      <c r="AU958" s="167">
        <v>45</v>
      </c>
      <c r="AV958" s="168">
        <v>45</v>
      </c>
      <c r="AW958" s="169">
        <v>0</v>
      </c>
      <c r="AX958" s="170">
        <f>IF(AU958&gt;=0.1,'P3 Bureaumarge zee- en luchtvr.'!$D$12,0)</f>
        <v>0</v>
      </c>
      <c r="AY958" s="163">
        <f t="shared" si="408"/>
        <v>0</v>
      </c>
      <c r="AZ958" s="157" t="str">
        <f>VLOOKUP(D958,'P4 Destination'!$C$21:$O$176,13,0)</f>
        <v>EUR</v>
      </c>
      <c r="BA958" s="164">
        <f t="shared" si="409"/>
        <v>0</v>
      </c>
      <c r="BB958" s="171">
        <f>IF(AU958&gt;0.1,(VLOOKUP(D958,'P4 Destination'!$C$21:$M$176,3,0))*I958,0)</f>
        <v>0</v>
      </c>
      <c r="BC958" s="172">
        <f t="shared" si="410"/>
        <v>0</v>
      </c>
      <c r="BD958" s="171">
        <f>(VLOOKUP($D958,'P4 Destination'!$C$21:$M$176,4,0))*BC958</f>
        <v>0</v>
      </c>
      <c r="BE958" s="172">
        <f t="shared" si="411"/>
        <v>0</v>
      </c>
      <c r="BF958" s="171">
        <f>(VLOOKUP($D958,'P4 Destination'!$C$21:$M$176,5,0))*BE958</f>
        <v>0</v>
      </c>
      <c r="BG958" s="172">
        <f t="shared" si="412"/>
        <v>0</v>
      </c>
      <c r="BH958" s="171">
        <f>(VLOOKUP($D958,'P4 Destination'!$C$21:$M$176,6,0))*BG958</f>
        <v>0</v>
      </c>
      <c r="BI958" s="172">
        <f t="shared" si="413"/>
        <v>0</v>
      </c>
      <c r="BJ958" s="171">
        <f>(VLOOKUP($D958,'P4 Destination'!$C$21:$M$176,7,0))*BI958</f>
        <v>0</v>
      </c>
      <c r="BK958" s="172">
        <f t="shared" si="414"/>
        <v>45</v>
      </c>
      <c r="BL958" s="171">
        <f>(VLOOKUP($D958,'P4 Destination'!$C$21:$M$176,8,0))*BK958</f>
        <v>0</v>
      </c>
      <c r="BM958" s="172">
        <f t="shared" si="415"/>
        <v>0</v>
      </c>
      <c r="BN958" s="171">
        <f>(VLOOKUP($D958,'P4 Destination'!$C$21:$M$176,9,0))*BM958</f>
        <v>0</v>
      </c>
      <c r="BO958" s="154">
        <f t="shared" si="416"/>
        <v>1</v>
      </c>
      <c r="BP958" s="171">
        <f>(VLOOKUP(D958,'P4 Destination'!$C$21:$M$176,10,0))*K958</f>
        <v>0</v>
      </c>
      <c r="BQ958" s="171">
        <f>(VLOOKUP(D958,'P4 Destination'!$C$21:$M$176,11,0))*J958</f>
        <v>0</v>
      </c>
      <c r="BR958" s="173">
        <f t="shared" si="417"/>
        <v>0</v>
      </c>
      <c r="BS958" s="173">
        <f>(AV958*2500)*'P6 Verzekering'!$E$11</f>
        <v>0</v>
      </c>
      <c r="BT958" s="173">
        <f>(AW958*2500)*'P6 Verzekering'!$E$12</f>
        <v>0</v>
      </c>
      <c r="BU958" s="173">
        <f>(L958*2500)*'P6 Verzekering'!$E$13</f>
        <v>0</v>
      </c>
      <c r="BV958" s="173">
        <f t="shared" si="418"/>
        <v>0</v>
      </c>
      <c r="BW958"/>
      <c r="BX958"/>
    </row>
    <row r="959" spans="1:76">
      <c r="A959" s="152" t="s">
        <v>2956</v>
      </c>
      <c r="B959" s="152" t="s">
        <v>203</v>
      </c>
      <c r="C959" s="152" t="s">
        <v>200</v>
      </c>
      <c r="D959" s="152" t="s">
        <v>219</v>
      </c>
      <c r="E959" s="152" t="s">
        <v>219</v>
      </c>
      <c r="F959" s="153">
        <f t="shared" si="392"/>
        <v>36</v>
      </c>
      <c r="G959" s="154">
        <v>1</v>
      </c>
      <c r="H959" s="154">
        <f>IFERROR(VLOOKUP(B959,'P2 Origin'!$C$21:$Q$176,15,FALSE),0)</f>
        <v>1</v>
      </c>
      <c r="I959" s="154">
        <f>IFERROR(VLOOKUP(D959,'P4 Destination'!$C$21:$Q$176,15,FALSE),0)</f>
        <v>0</v>
      </c>
      <c r="J959" s="155"/>
      <c r="K959" s="155">
        <v>1</v>
      </c>
      <c r="L959" s="156">
        <v>0</v>
      </c>
      <c r="M959" s="155">
        <v>0</v>
      </c>
      <c r="N959" s="155">
        <v>0</v>
      </c>
      <c r="O959" s="157">
        <f t="shared" si="393"/>
        <v>0</v>
      </c>
      <c r="P959" s="158">
        <f t="shared" si="394"/>
        <v>0</v>
      </c>
      <c r="Q959" s="159">
        <f>IFERROR(VLOOKUP(N959,'P1 Intra-Europees'!$A$15:$H$25,3,0),0)*P959</f>
        <v>0</v>
      </c>
      <c r="R959" s="160">
        <f t="shared" si="395"/>
        <v>0</v>
      </c>
      <c r="S959" s="159">
        <f>IFERROR(VLOOKUP(N959,'P1 Intra-Europees'!$A$15:$H$25,4,0),0)*R959</f>
        <v>0</v>
      </c>
      <c r="T959" s="160">
        <f t="shared" si="396"/>
        <v>0</v>
      </c>
      <c r="U959" s="159">
        <f>IFERROR(VLOOKUP(N959,'P1 Intra-Europees'!$A$15:$H$25,5,0),0)*T959</f>
        <v>0</v>
      </c>
      <c r="V959" s="160">
        <f t="shared" si="397"/>
        <v>0</v>
      </c>
      <c r="W959" s="159">
        <f>IFERROR(VLOOKUP(N959,'P1 Intra-Europees'!$A$15:$H$25,6,0),0)*V959</f>
        <v>0</v>
      </c>
      <c r="X959" s="160">
        <f t="shared" si="398"/>
        <v>0</v>
      </c>
      <c r="Y959" s="159">
        <f>IFERROR(VLOOKUP(N959,'P1 Intra-Europees'!$A$15:$H$25,7,0),0)*X959</f>
        <v>0</v>
      </c>
      <c r="Z959" s="161">
        <f t="shared" si="399"/>
        <v>0</v>
      </c>
      <c r="AA959" s="162">
        <f>IFERROR(VLOOKUP(N959,'P1 Intra-Europees'!$A$15:$H$25,8,0),0)*Z959</f>
        <v>0</v>
      </c>
      <c r="AB959" s="163">
        <f t="shared" si="400"/>
        <v>0</v>
      </c>
      <c r="AC959" s="157" t="str">
        <f>VLOOKUP(B959,'P2 Origin'!$C$21:$O$176,13,0)</f>
        <v>EUR</v>
      </c>
      <c r="AD959" s="164">
        <f t="shared" si="401"/>
        <v>0</v>
      </c>
      <c r="AE959" s="165">
        <f>IF(AU959&gt;0.1,VLOOKUP(B959,'P2 Origin'!$C$21:$M$176,3,0)*H959,0)</f>
        <v>0</v>
      </c>
      <c r="AF959" s="166">
        <f t="shared" si="402"/>
        <v>0</v>
      </c>
      <c r="AG959" s="165">
        <f>(VLOOKUP(B959,'P2 Origin'!$C$21:$M$176,4,0))*AF959</f>
        <v>0</v>
      </c>
      <c r="AH959" s="166">
        <f t="shared" si="403"/>
        <v>0</v>
      </c>
      <c r="AI959" s="165">
        <f>(VLOOKUP(B959,'P2 Origin'!$C$21:$M$176,5,0))*AH959</f>
        <v>0</v>
      </c>
      <c r="AJ959" s="166">
        <f t="shared" si="419"/>
        <v>0</v>
      </c>
      <c r="AK959" s="165">
        <f>(VLOOKUP(B959,'P2 Origin'!$C$21:$M$176,6,0))*AJ959</f>
        <v>0</v>
      </c>
      <c r="AL959" s="166">
        <f t="shared" si="404"/>
        <v>0</v>
      </c>
      <c r="AM959" s="165">
        <f>(VLOOKUP($B959,'P2 Origin'!$C$21:$M$176,7,0))*AL959</f>
        <v>0</v>
      </c>
      <c r="AN959" s="166">
        <f t="shared" si="405"/>
        <v>36</v>
      </c>
      <c r="AO959" s="165">
        <f>(VLOOKUP($B959,'P2 Origin'!$C$21:$M$176,8,0))*AN959</f>
        <v>0</v>
      </c>
      <c r="AP959" s="166">
        <f t="shared" si="406"/>
        <v>0</v>
      </c>
      <c r="AQ959" s="165">
        <f>(VLOOKUP($B959,'P2 Origin'!$C$21:$M$176,9,0))*AP959</f>
        <v>0</v>
      </c>
      <c r="AR959" s="155">
        <f t="shared" si="407"/>
        <v>1</v>
      </c>
      <c r="AS959" s="164">
        <f>(VLOOKUP(B959,'P2 Origin'!$C$21:$M$176,10,0))*K959</f>
        <v>0</v>
      </c>
      <c r="AT959" s="164">
        <f>(VLOOKUP(B959,'P2 Origin'!$C$21:$M$176,11,0))*J959</f>
        <v>0</v>
      </c>
      <c r="AU959" s="167">
        <v>36</v>
      </c>
      <c r="AV959" s="168">
        <v>36</v>
      </c>
      <c r="AW959" s="169">
        <v>0</v>
      </c>
      <c r="AX959" s="170">
        <f>IF(AU959&gt;=0.1,'P3 Bureaumarge zee- en luchtvr.'!$D$12,0)</f>
        <v>0</v>
      </c>
      <c r="AY959" s="163">
        <f t="shared" si="408"/>
        <v>0</v>
      </c>
      <c r="AZ959" s="157" t="str">
        <f>VLOOKUP(D959,'P4 Destination'!$C$21:$O$176,13,0)</f>
        <v>EUR</v>
      </c>
      <c r="BA959" s="164">
        <f t="shared" si="409"/>
        <v>0</v>
      </c>
      <c r="BB959" s="171">
        <f>IF(AU959&gt;0.1,(VLOOKUP(D959,'P4 Destination'!$C$21:$M$176,3,0))*I959,0)</f>
        <v>0</v>
      </c>
      <c r="BC959" s="172">
        <f t="shared" si="410"/>
        <v>0</v>
      </c>
      <c r="BD959" s="171">
        <f>(VLOOKUP($D959,'P4 Destination'!$C$21:$M$176,4,0))*BC959</f>
        <v>0</v>
      </c>
      <c r="BE959" s="172">
        <f t="shared" si="411"/>
        <v>0</v>
      </c>
      <c r="BF959" s="171">
        <f>(VLOOKUP($D959,'P4 Destination'!$C$21:$M$176,5,0))*BE959</f>
        <v>0</v>
      </c>
      <c r="BG959" s="172">
        <f t="shared" si="412"/>
        <v>0</v>
      </c>
      <c r="BH959" s="171">
        <f>(VLOOKUP($D959,'P4 Destination'!$C$21:$M$176,6,0))*BG959</f>
        <v>0</v>
      </c>
      <c r="BI959" s="172">
        <f t="shared" si="413"/>
        <v>0</v>
      </c>
      <c r="BJ959" s="171">
        <f>(VLOOKUP($D959,'P4 Destination'!$C$21:$M$176,7,0))*BI959</f>
        <v>0</v>
      </c>
      <c r="BK959" s="172">
        <f t="shared" si="414"/>
        <v>36</v>
      </c>
      <c r="BL959" s="171">
        <f>(VLOOKUP($D959,'P4 Destination'!$C$21:$M$176,8,0))*BK959</f>
        <v>0</v>
      </c>
      <c r="BM959" s="172">
        <f t="shared" si="415"/>
        <v>0</v>
      </c>
      <c r="BN959" s="171">
        <f>(VLOOKUP($D959,'P4 Destination'!$C$21:$M$176,9,0))*BM959</f>
        <v>0</v>
      </c>
      <c r="BO959" s="154">
        <f t="shared" si="416"/>
        <v>1</v>
      </c>
      <c r="BP959" s="171">
        <f>(VLOOKUP(D959,'P4 Destination'!$C$21:$M$176,10,0))*K959</f>
        <v>0</v>
      </c>
      <c r="BQ959" s="171">
        <f>(VLOOKUP(D959,'P4 Destination'!$C$21:$M$176,11,0))*J959</f>
        <v>0</v>
      </c>
      <c r="BR959" s="173">
        <f t="shared" si="417"/>
        <v>0</v>
      </c>
      <c r="BS959" s="173">
        <f>(AV959*2500)*'P6 Verzekering'!$E$11</f>
        <v>0</v>
      </c>
      <c r="BT959" s="173">
        <f>(AW959*2500)*'P6 Verzekering'!$E$12</f>
        <v>0</v>
      </c>
      <c r="BU959" s="173">
        <f>(L959*2500)*'P6 Verzekering'!$E$13</f>
        <v>0</v>
      </c>
      <c r="BV959" s="173">
        <f t="shared" si="418"/>
        <v>0</v>
      </c>
      <c r="BW959"/>
      <c r="BX959"/>
    </row>
    <row r="960" spans="1:76">
      <c r="A960" s="152" t="s">
        <v>2958</v>
      </c>
      <c r="B960" s="152" t="s">
        <v>203</v>
      </c>
      <c r="C960" s="152" t="s">
        <v>200</v>
      </c>
      <c r="D960" s="152" t="s">
        <v>147</v>
      </c>
      <c r="E960" s="152" t="s">
        <v>146</v>
      </c>
      <c r="F960" s="153">
        <f t="shared" si="392"/>
        <v>35</v>
      </c>
      <c r="G960" s="154">
        <v>1</v>
      </c>
      <c r="H960" s="154">
        <f>IFERROR(VLOOKUP(B960,'P2 Origin'!$C$21:$Q$176,15,FALSE),0)</f>
        <v>1</v>
      </c>
      <c r="I960" s="154">
        <f>IFERROR(VLOOKUP(D960,'P4 Destination'!$C$21:$Q$176,15,FALSE),0)</f>
        <v>1</v>
      </c>
      <c r="J960" s="155"/>
      <c r="K960" s="155">
        <v>1</v>
      </c>
      <c r="L960" s="156">
        <v>0</v>
      </c>
      <c r="M960" s="155">
        <v>0</v>
      </c>
      <c r="N960" s="155">
        <v>0</v>
      </c>
      <c r="O960" s="157">
        <f t="shared" si="393"/>
        <v>0</v>
      </c>
      <c r="P960" s="158">
        <f t="shared" si="394"/>
        <v>0</v>
      </c>
      <c r="Q960" s="159">
        <f>IFERROR(VLOOKUP(N960,'P1 Intra-Europees'!$A$15:$H$25,3,0),0)*P960</f>
        <v>0</v>
      </c>
      <c r="R960" s="160">
        <f t="shared" si="395"/>
        <v>0</v>
      </c>
      <c r="S960" s="159">
        <f>IFERROR(VLOOKUP(N960,'P1 Intra-Europees'!$A$15:$H$25,4,0),0)*R960</f>
        <v>0</v>
      </c>
      <c r="T960" s="160">
        <f t="shared" si="396"/>
        <v>0</v>
      </c>
      <c r="U960" s="159">
        <f>IFERROR(VLOOKUP(N960,'P1 Intra-Europees'!$A$15:$H$25,5,0),0)*T960</f>
        <v>0</v>
      </c>
      <c r="V960" s="160">
        <f t="shared" si="397"/>
        <v>0</v>
      </c>
      <c r="W960" s="159">
        <f>IFERROR(VLOOKUP(N960,'P1 Intra-Europees'!$A$15:$H$25,6,0),0)*V960</f>
        <v>0</v>
      </c>
      <c r="X960" s="160">
        <f t="shared" si="398"/>
        <v>0</v>
      </c>
      <c r="Y960" s="159">
        <f>IFERROR(VLOOKUP(N960,'P1 Intra-Europees'!$A$15:$H$25,7,0),0)*X960</f>
        <v>0</v>
      </c>
      <c r="Z960" s="161">
        <f t="shared" si="399"/>
        <v>0</v>
      </c>
      <c r="AA960" s="162">
        <f>IFERROR(VLOOKUP(N960,'P1 Intra-Europees'!$A$15:$H$25,8,0),0)*Z960</f>
        <v>0</v>
      </c>
      <c r="AB960" s="163">
        <f t="shared" si="400"/>
        <v>0</v>
      </c>
      <c r="AC960" s="157" t="str">
        <f>VLOOKUP(B960,'P2 Origin'!$C$21:$O$176,13,0)</f>
        <v>EUR</v>
      </c>
      <c r="AD960" s="164">
        <f t="shared" si="401"/>
        <v>0</v>
      </c>
      <c r="AE960" s="165">
        <f>IF(AU960&gt;0.1,VLOOKUP(B960,'P2 Origin'!$C$21:$M$176,3,0)*H960,0)</f>
        <v>0</v>
      </c>
      <c r="AF960" s="166">
        <f t="shared" si="402"/>
        <v>0</v>
      </c>
      <c r="AG960" s="165">
        <f>(VLOOKUP(B960,'P2 Origin'!$C$21:$M$176,4,0))*AF960</f>
        <v>0</v>
      </c>
      <c r="AH960" s="166">
        <f t="shared" si="403"/>
        <v>0</v>
      </c>
      <c r="AI960" s="165">
        <f>(VLOOKUP(B960,'P2 Origin'!$C$21:$M$176,5,0))*AH960</f>
        <v>0</v>
      </c>
      <c r="AJ960" s="166">
        <f t="shared" si="419"/>
        <v>0</v>
      </c>
      <c r="AK960" s="165">
        <f>(VLOOKUP(B960,'P2 Origin'!$C$21:$M$176,6,0))*AJ960</f>
        <v>0</v>
      </c>
      <c r="AL960" s="166">
        <f t="shared" si="404"/>
        <v>35</v>
      </c>
      <c r="AM960" s="165">
        <f>(VLOOKUP($B960,'P2 Origin'!$C$21:$M$176,7,0))*AL960</f>
        <v>0</v>
      </c>
      <c r="AN960" s="166">
        <f t="shared" si="405"/>
        <v>0</v>
      </c>
      <c r="AO960" s="165">
        <f>(VLOOKUP($B960,'P2 Origin'!$C$21:$M$176,8,0))*AN960</f>
        <v>0</v>
      </c>
      <c r="AP960" s="166">
        <f t="shared" si="406"/>
        <v>0</v>
      </c>
      <c r="AQ960" s="165">
        <f>(VLOOKUP($B960,'P2 Origin'!$C$21:$M$176,9,0))*AP960</f>
        <v>0</v>
      </c>
      <c r="AR960" s="155">
        <f t="shared" si="407"/>
        <v>1</v>
      </c>
      <c r="AS960" s="164">
        <f>(VLOOKUP(B960,'P2 Origin'!$C$21:$M$176,10,0))*K960</f>
        <v>0</v>
      </c>
      <c r="AT960" s="164">
        <f>(VLOOKUP(B960,'P2 Origin'!$C$21:$M$176,11,0))*J960</f>
        <v>0</v>
      </c>
      <c r="AU960" s="167">
        <v>35</v>
      </c>
      <c r="AV960" s="168">
        <v>35</v>
      </c>
      <c r="AW960" s="169">
        <v>0</v>
      </c>
      <c r="AX960" s="170">
        <f>IF(AU960&gt;=0.1,'P3 Bureaumarge zee- en luchtvr.'!$D$12,0)</f>
        <v>0</v>
      </c>
      <c r="AY960" s="163">
        <f t="shared" si="408"/>
        <v>0</v>
      </c>
      <c r="AZ960" s="157" t="str">
        <f>VLOOKUP(D960,'P4 Destination'!$C$21:$O$176,13,0)</f>
        <v>EUR</v>
      </c>
      <c r="BA960" s="164">
        <f t="shared" si="409"/>
        <v>0</v>
      </c>
      <c r="BB960" s="171">
        <f>IF(AU960&gt;0.1,(VLOOKUP(D960,'P4 Destination'!$C$21:$M$176,3,0))*I960,0)</f>
        <v>0</v>
      </c>
      <c r="BC960" s="172">
        <f t="shared" si="410"/>
        <v>0</v>
      </c>
      <c r="BD960" s="171">
        <f>(VLOOKUP($D960,'P4 Destination'!$C$21:$M$176,4,0))*BC960</f>
        <v>0</v>
      </c>
      <c r="BE960" s="172">
        <f t="shared" si="411"/>
        <v>0</v>
      </c>
      <c r="BF960" s="171">
        <f>(VLOOKUP($D960,'P4 Destination'!$C$21:$M$176,5,0))*BE960</f>
        <v>0</v>
      </c>
      <c r="BG960" s="172">
        <f t="shared" si="412"/>
        <v>0</v>
      </c>
      <c r="BH960" s="171">
        <f>(VLOOKUP($D960,'P4 Destination'!$C$21:$M$176,6,0))*BG960</f>
        <v>0</v>
      </c>
      <c r="BI960" s="172">
        <f t="shared" si="413"/>
        <v>35</v>
      </c>
      <c r="BJ960" s="171">
        <f>(VLOOKUP($D960,'P4 Destination'!$C$21:$M$176,7,0))*BI960</f>
        <v>0</v>
      </c>
      <c r="BK960" s="172">
        <f t="shared" si="414"/>
        <v>0</v>
      </c>
      <c r="BL960" s="171">
        <f>(VLOOKUP($D960,'P4 Destination'!$C$21:$M$176,8,0))*BK960</f>
        <v>0</v>
      </c>
      <c r="BM960" s="172">
        <f t="shared" si="415"/>
        <v>0</v>
      </c>
      <c r="BN960" s="171">
        <f>(VLOOKUP($D960,'P4 Destination'!$C$21:$M$176,9,0))*BM960</f>
        <v>0</v>
      </c>
      <c r="BO960" s="154">
        <f t="shared" si="416"/>
        <v>1</v>
      </c>
      <c r="BP960" s="171">
        <f>(VLOOKUP(D960,'P4 Destination'!$C$21:$M$176,10,0))*K960</f>
        <v>0</v>
      </c>
      <c r="BQ960" s="171">
        <f>(VLOOKUP(D960,'P4 Destination'!$C$21:$M$176,11,0))*J960</f>
        <v>0</v>
      </c>
      <c r="BR960" s="173">
        <f t="shared" si="417"/>
        <v>0</v>
      </c>
      <c r="BS960" s="173">
        <f>(AV960*2500)*'P6 Verzekering'!$E$11</f>
        <v>0</v>
      </c>
      <c r="BT960" s="173">
        <f>(AW960*2500)*'P6 Verzekering'!$E$12</f>
        <v>0</v>
      </c>
      <c r="BU960" s="173">
        <f>(L960*2500)*'P6 Verzekering'!$E$13</f>
        <v>0</v>
      </c>
      <c r="BV960" s="173">
        <f t="shared" si="418"/>
        <v>0</v>
      </c>
      <c r="BW960"/>
      <c r="BX960"/>
    </row>
    <row r="961" spans="1:76">
      <c r="A961" s="152" t="s">
        <v>2959</v>
      </c>
      <c r="B961" s="152" t="s">
        <v>164</v>
      </c>
      <c r="C961" s="152" t="s">
        <v>161</v>
      </c>
      <c r="D961" s="152" t="s">
        <v>219</v>
      </c>
      <c r="E961" s="152" t="s">
        <v>219</v>
      </c>
      <c r="F961" s="153">
        <f t="shared" si="392"/>
        <v>36</v>
      </c>
      <c r="G961" s="154">
        <v>1</v>
      </c>
      <c r="H961" s="154">
        <f>IFERROR(VLOOKUP(B961,'P2 Origin'!$C$21:$Q$176,15,FALSE),0)</f>
        <v>0</v>
      </c>
      <c r="I961" s="154">
        <f>IFERROR(VLOOKUP(D961,'P4 Destination'!$C$21:$Q$176,15,FALSE),0)</f>
        <v>0</v>
      </c>
      <c r="J961" s="155"/>
      <c r="K961" s="155">
        <v>1</v>
      </c>
      <c r="L961" s="156">
        <v>0</v>
      </c>
      <c r="M961" s="155">
        <v>0</v>
      </c>
      <c r="N961" s="155">
        <v>0</v>
      </c>
      <c r="O961" s="157">
        <f t="shared" si="393"/>
        <v>0</v>
      </c>
      <c r="P961" s="158">
        <f t="shared" si="394"/>
        <v>0</v>
      </c>
      <c r="Q961" s="159">
        <f>IFERROR(VLOOKUP(N961,'P1 Intra-Europees'!$A$15:$H$25,3,0),0)*P961</f>
        <v>0</v>
      </c>
      <c r="R961" s="160">
        <f t="shared" si="395"/>
        <v>0</v>
      </c>
      <c r="S961" s="159">
        <f>IFERROR(VLOOKUP(N961,'P1 Intra-Europees'!$A$15:$H$25,4,0),0)*R961</f>
        <v>0</v>
      </c>
      <c r="T961" s="160">
        <f t="shared" si="396"/>
        <v>0</v>
      </c>
      <c r="U961" s="159">
        <f>IFERROR(VLOOKUP(N961,'P1 Intra-Europees'!$A$15:$H$25,5,0),0)*T961</f>
        <v>0</v>
      </c>
      <c r="V961" s="160">
        <f t="shared" si="397"/>
        <v>0</v>
      </c>
      <c r="W961" s="159">
        <f>IFERROR(VLOOKUP(N961,'P1 Intra-Europees'!$A$15:$H$25,6,0),0)*V961</f>
        <v>0</v>
      </c>
      <c r="X961" s="160">
        <f t="shared" si="398"/>
        <v>0</v>
      </c>
      <c r="Y961" s="159">
        <f>IFERROR(VLOOKUP(N961,'P1 Intra-Europees'!$A$15:$H$25,7,0),0)*X961</f>
        <v>0</v>
      </c>
      <c r="Z961" s="161">
        <f t="shared" si="399"/>
        <v>0</v>
      </c>
      <c r="AA961" s="162">
        <f>IFERROR(VLOOKUP(N961,'P1 Intra-Europees'!$A$15:$H$25,8,0),0)*Z961</f>
        <v>0</v>
      </c>
      <c r="AB961" s="163">
        <f t="shared" si="400"/>
        <v>0</v>
      </c>
      <c r="AC961" s="157" t="str">
        <f>VLOOKUP(B961,'P2 Origin'!$C$21:$O$176,13,0)</f>
        <v>EUR</v>
      </c>
      <c r="AD961" s="164">
        <f t="shared" si="401"/>
        <v>0</v>
      </c>
      <c r="AE961" s="165">
        <f>IF(AU961&gt;0.1,VLOOKUP(B961,'P2 Origin'!$C$21:$M$176,3,0)*H961,0)</f>
        <v>0</v>
      </c>
      <c r="AF961" s="166">
        <f t="shared" si="402"/>
        <v>0</v>
      </c>
      <c r="AG961" s="165">
        <f>(VLOOKUP(B961,'P2 Origin'!$C$21:$M$176,4,0))*AF961</f>
        <v>0</v>
      </c>
      <c r="AH961" s="166">
        <f t="shared" si="403"/>
        <v>0</v>
      </c>
      <c r="AI961" s="165">
        <f>(VLOOKUP(B961,'P2 Origin'!$C$21:$M$176,5,0))*AH961</f>
        <v>0</v>
      </c>
      <c r="AJ961" s="166">
        <f t="shared" si="419"/>
        <v>0</v>
      </c>
      <c r="AK961" s="165">
        <f>(VLOOKUP(B961,'P2 Origin'!$C$21:$M$176,6,0))*AJ961</f>
        <v>0</v>
      </c>
      <c r="AL961" s="166">
        <f t="shared" si="404"/>
        <v>0</v>
      </c>
      <c r="AM961" s="165">
        <f>(VLOOKUP($B961,'P2 Origin'!$C$21:$M$176,7,0))*AL961</f>
        <v>0</v>
      </c>
      <c r="AN961" s="166">
        <f t="shared" si="405"/>
        <v>36</v>
      </c>
      <c r="AO961" s="165">
        <f>(VLOOKUP($B961,'P2 Origin'!$C$21:$M$176,8,0))*AN961</f>
        <v>0</v>
      </c>
      <c r="AP961" s="166">
        <f t="shared" si="406"/>
        <v>0</v>
      </c>
      <c r="AQ961" s="165">
        <f>(VLOOKUP($B961,'P2 Origin'!$C$21:$M$176,9,0))*AP961</f>
        <v>0</v>
      </c>
      <c r="AR961" s="155">
        <f t="shared" si="407"/>
        <v>1</v>
      </c>
      <c r="AS961" s="164">
        <f>(VLOOKUP(B961,'P2 Origin'!$C$21:$M$176,10,0))*K961</f>
        <v>0</v>
      </c>
      <c r="AT961" s="164">
        <f>(VLOOKUP(B961,'P2 Origin'!$C$21:$M$176,11,0))*J961</f>
        <v>0</v>
      </c>
      <c r="AU961" s="167">
        <v>36</v>
      </c>
      <c r="AV961" s="168">
        <v>36</v>
      </c>
      <c r="AW961" s="169">
        <v>0</v>
      </c>
      <c r="AX961" s="170">
        <f>IF(AU961&gt;=0.1,'P3 Bureaumarge zee- en luchtvr.'!$D$12,0)</f>
        <v>0</v>
      </c>
      <c r="AY961" s="163">
        <f t="shared" si="408"/>
        <v>0</v>
      </c>
      <c r="AZ961" s="157" t="str">
        <f>VLOOKUP(D961,'P4 Destination'!$C$21:$O$176,13,0)</f>
        <v>EUR</v>
      </c>
      <c r="BA961" s="164">
        <f t="shared" si="409"/>
        <v>0</v>
      </c>
      <c r="BB961" s="171">
        <f>IF(AU961&gt;0.1,(VLOOKUP(D961,'P4 Destination'!$C$21:$M$176,3,0))*I961,0)</f>
        <v>0</v>
      </c>
      <c r="BC961" s="172">
        <f t="shared" si="410"/>
        <v>0</v>
      </c>
      <c r="BD961" s="171">
        <f>(VLOOKUP($D961,'P4 Destination'!$C$21:$M$176,4,0))*BC961</f>
        <v>0</v>
      </c>
      <c r="BE961" s="172">
        <f t="shared" si="411"/>
        <v>0</v>
      </c>
      <c r="BF961" s="171">
        <f>(VLOOKUP($D961,'P4 Destination'!$C$21:$M$176,5,0))*BE961</f>
        <v>0</v>
      </c>
      <c r="BG961" s="172">
        <f t="shared" si="412"/>
        <v>0</v>
      </c>
      <c r="BH961" s="171">
        <f>(VLOOKUP($D961,'P4 Destination'!$C$21:$M$176,6,0))*BG961</f>
        <v>0</v>
      </c>
      <c r="BI961" s="172">
        <f t="shared" si="413"/>
        <v>0</v>
      </c>
      <c r="BJ961" s="171">
        <f>(VLOOKUP($D961,'P4 Destination'!$C$21:$M$176,7,0))*BI961</f>
        <v>0</v>
      </c>
      <c r="BK961" s="172">
        <f t="shared" si="414"/>
        <v>36</v>
      </c>
      <c r="BL961" s="171">
        <f>(VLOOKUP($D961,'P4 Destination'!$C$21:$M$176,8,0))*BK961</f>
        <v>0</v>
      </c>
      <c r="BM961" s="172">
        <f t="shared" si="415"/>
        <v>0</v>
      </c>
      <c r="BN961" s="171">
        <f>(VLOOKUP($D961,'P4 Destination'!$C$21:$M$176,9,0))*BM961</f>
        <v>0</v>
      </c>
      <c r="BO961" s="154">
        <f t="shared" si="416"/>
        <v>1</v>
      </c>
      <c r="BP961" s="171">
        <f>(VLOOKUP(D961,'P4 Destination'!$C$21:$M$176,10,0))*K961</f>
        <v>0</v>
      </c>
      <c r="BQ961" s="171">
        <f>(VLOOKUP(D961,'P4 Destination'!$C$21:$M$176,11,0))*J961</f>
        <v>0</v>
      </c>
      <c r="BR961" s="173">
        <f t="shared" si="417"/>
        <v>0</v>
      </c>
      <c r="BS961" s="173">
        <f>(AV961*2500)*'P6 Verzekering'!$E$11</f>
        <v>0</v>
      </c>
      <c r="BT961" s="173">
        <f>(AW961*2500)*'P6 Verzekering'!$E$12</f>
        <v>0</v>
      </c>
      <c r="BU961" s="173">
        <f>(L961*2500)*'P6 Verzekering'!$E$13</f>
        <v>0</v>
      </c>
      <c r="BV961" s="173">
        <f t="shared" si="418"/>
        <v>0</v>
      </c>
      <c r="BW961"/>
      <c r="BX961"/>
    </row>
    <row r="962" spans="1:76">
      <c r="A962" s="152" t="s">
        <v>2964</v>
      </c>
      <c r="B962" s="152" t="s">
        <v>447</v>
      </c>
      <c r="C962" s="152" t="s">
        <v>446</v>
      </c>
      <c r="D962" s="152" t="s">
        <v>219</v>
      </c>
      <c r="E962" s="152" t="s">
        <v>219</v>
      </c>
      <c r="F962" s="153">
        <f t="shared" si="392"/>
        <v>5</v>
      </c>
      <c r="G962" s="154">
        <v>1</v>
      </c>
      <c r="H962" s="154">
        <f>IFERROR(VLOOKUP(B962,'P2 Origin'!$C$21:$Q$176,15,FALSE),0)</f>
        <v>0</v>
      </c>
      <c r="I962" s="154">
        <f>IFERROR(VLOOKUP(D962,'P4 Destination'!$C$21:$Q$176,15,FALSE),0)</f>
        <v>0</v>
      </c>
      <c r="J962" s="155">
        <v>1</v>
      </c>
      <c r="K962" s="155"/>
      <c r="L962" s="156">
        <v>0</v>
      </c>
      <c r="M962" s="155">
        <v>0</v>
      </c>
      <c r="N962" s="155">
        <v>0</v>
      </c>
      <c r="O962" s="157">
        <f t="shared" si="393"/>
        <v>0</v>
      </c>
      <c r="P962" s="158">
        <f t="shared" si="394"/>
        <v>0</v>
      </c>
      <c r="Q962" s="159">
        <f>IFERROR(VLOOKUP(N962,'P1 Intra-Europees'!$A$15:$H$25,3,0),0)*P962</f>
        <v>0</v>
      </c>
      <c r="R962" s="160">
        <f t="shared" si="395"/>
        <v>0</v>
      </c>
      <c r="S962" s="159">
        <f>IFERROR(VLOOKUP(N962,'P1 Intra-Europees'!$A$15:$H$25,4,0),0)*R962</f>
        <v>0</v>
      </c>
      <c r="T962" s="160">
        <f t="shared" si="396"/>
        <v>0</v>
      </c>
      <c r="U962" s="159">
        <f>IFERROR(VLOOKUP(N962,'P1 Intra-Europees'!$A$15:$H$25,5,0),0)*T962</f>
        <v>0</v>
      </c>
      <c r="V962" s="160">
        <f t="shared" si="397"/>
        <v>0</v>
      </c>
      <c r="W962" s="159">
        <f>IFERROR(VLOOKUP(N962,'P1 Intra-Europees'!$A$15:$H$25,6,0),0)*V962</f>
        <v>0</v>
      </c>
      <c r="X962" s="160">
        <f t="shared" si="398"/>
        <v>0</v>
      </c>
      <c r="Y962" s="159">
        <f>IFERROR(VLOOKUP(N962,'P1 Intra-Europees'!$A$15:$H$25,7,0),0)*X962</f>
        <v>0</v>
      </c>
      <c r="Z962" s="161">
        <f t="shared" si="399"/>
        <v>0</v>
      </c>
      <c r="AA962" s="162">
        <f>IFERROR(VLOOKUP(N962,'P1 Intra-Europees'!$A$15:$H$25,8,0),0)*Z962</f>
        <v>0</v>
      </c>
      <c r="AB962" s="163">
        <f t="shared" si="400"/>
        <v>0</v>
      </c>
      <c r="AC962" s="157" t="str">
        <f>VLOOKUP(B962,'P2 Origin'!$C$21:$O$176,13,0)</f>
        <v>USD</v>
      </c>
      <c r="AD962" s="164">
        <f t="shared" si="401"/>
        <v>0</v>
      </c>
      <c r="AE962" s="165">
        <f>IF(AU962&gt;0.1,VLOOKUP(B962,'P2 Origin'!$C$21:$M$176,3,0)*H962,0)</f>
        <v>0</v>
      </c>
      <c r="AF962" s="166">
        <f t="shared" si="402"/>
        <v>5</v>
      </c>
      <c r="AG962" s="165">
        <f>(VLOOKUP(B962,'P2 Origin'!$C$21:$M$176,4,0))*AF962</f>
        <v>0</v>
      </c>
      <c r="AH962" s="166">
        <f t="shared" si="403"/>
        <v>0</v>
      </c>
      <c r="AI962" s="165">
        <f>(VLOOKUP(B962,'P2 Origin'!$C$21:$M$176,5,0))*AH962</f>
        <v>0</v>
      </c>
      <c r="AJ962" s="166">
        <f t="shared" si="419"/>
        <v>0</v>
      </c>
      <c r="AK962" s="165">
        <f>(VLOOKUP(B962,'P2 Origin'!$C$21:$M$176,6,0))*AJ962</f>
        <v>0</v>
      </c>
      <c r="AL962" s="166">
        <f t="shared" si="404"/>
        <v>0</v>
      </c>
      <c r="AM962" s="165">
        <f>(VLOOKUP($B962,'P2 Origin'!$C$21:$M$176,7,0))*AL962</f>
        <v>0</v>
      </c>
      <c r="AN962" s="166">
        <f t="shared" si="405"/>
        <v>0</v>
      </c>
      <c r="AO962" s="165">
        <f>(VLOOKUP($B962,'P2 Origin'!$C$21:$M$176,8,0))*AN962</f>
        <v>0</v>
      </c>
      <c r="AP962" s="166">
        <f t="shared" si="406"/>
        <v>0</v>
      </c>
      <c r="AQ962" s="165">
        <f>(VLOOKUP($B962,'P2 Origin'!$C$21:$M$176,9,0))*AP962</f>
        <v>0</v>
      </c>
      <c r="AR962" s="155">
        <f t="shared" si="407"/>
        <v>1</v>
      </c>
      <c r="AS962" s="164">
        <f>(VLOOKUP(B962,'P2 Origin'!$C$21:$M$176,10,0))*K962</f>
        <v>0</v>
      </c>
      <c r="AT962" s="164">
        <f>(VLOOKUP(B962,'P2 Origin'!$C$21:$M$176,11,0))*J962</f>
        <v>0</v>
      </c>
      <c r="AU962" s="167">
        <v>5</v>
      </c>
      <c r="AV962" s="168">
        <v>5</v>
      </c>
      <c r="AW962" s="169">
        <v>0</v>
      </c>
      <c r="AX962" s="170">
        <f>IF(AU962&gt;=0.1,'P3 Bureaumarge zee- en luchtvr.'!$D$12,0)</f>
        <v>0</v>
      </c>
      <c r="AY962" s="163">
        <f t="shared" si="408"/>
        <v>0</v>
      </c>
      <c r="AZ962" s="157" t="str">
        <f>VLOOKUP(D962,'P4 Destination'!$C$21:$O$176,13,0)</f>
        <v>EUR</v>
      </c>
      <c r="BA962" s="164">
        <f t="shared" si="409"/>
        <v>0</v>
      </c>
      <c r="BB962" s="171">
        <f>IF(AU962&gt;0.1,(VLOOKUP(D962,'P4 Destination'!$C$21:$M$176,3,0))*I962,0)</f>
        <v>0</v>
      </c>
      <c r="BC962" s="172">
        <f t="shared" si="410"/>
        <v>5</v>
      </c>
      <c r="BD962" s="171">
        <f>(VLOOKUP($D962,'P4 Destination'!$C$21:$M$176,4,0))*BC962</f>
        <v>0</v>
      </c>
      <c r="BE962" s="172">
        <f t="shared" si="411"/>
        <v>0</v>
      </c>
      <c r="BF962" s="171">
        <f>(VLOOKUP($D962,'P4 Destination'!$C$21:$M$176,5,0))*BE962</f>
        <v>0</v>
      </c>
      <c r="BG962" s="172">
        <f t="shared" si="412"/>
        <v>0</v>
      </c>
      <c r="BH962" s="171">
        <f>(VLOOKUP($D962,'P4 Destination'!$C$21:$M$176,6,0))*BG962</f>
        <v>0</v>
      </c>
      <c r="BI962" s="172">
        <f t="shared" si="413"/>
        <v>0</v>
      </c>
      <c r="BJ962" s="171">
        <f>(VLOOKUP($D962,'P4 Destination'!$C$21:$M$176,7,0))*BI962</f>
        <v>0</v>
      </c>
      <c r="BK962" s="172">
        <f t="shared" si="414"/>
        <v>0</v>
      </c>
      <c r="BL962" s="171">
        <f>(VLOOKUP($D962,'P4 Destination'!$C$21:$M$176,8,0))*BK962</f>
        <v>0</v>
      </c>
      <c r="BM962" s="172">
        <f t="shared" si="415"/>
        <v>0</v>
      </c>
      <c r="BN962" s="171">
        <f>(VLOOKUP($D962,'P4 Destination'!$C$21:$M$176,9,0))*BM962</f>
        <v>0</v>
      </c>
      <c r="BO962" s="154">
        <f t="shared" si="416"/>
        <v>1</v>
      </c>
      <c r="BP962" s="171">
        <f>(VLOOKUP(D962,'P4 Destination'!$C$21:$M$176,10,0))*K962</f>
        <v>0</v>
      </c>
      <c r="BQ962" s="171">
        <f>(VLOOKUP(D962,'P4 Destination'!$C$21:$M$176,11,0))*J962</f>
        <v>0</v>
      </c>
      <c r="BR962" s="173">
        <f t="shared" si="417"/>
        <v>0</v>
      </c>
      <c r="BS962" s="173">
        <f>(AV962*2500)*'P6 Verzekering'!$E$11</f>
        <v>0</v>
      </c>
      <c r="BT962" s="173">
        <f>(AW962*2500)*'P6 Verzekering'!$E$12</f>
        <v>0</v>
      </c>
      <c r="BU962" s="173">
        <f>(L962*2500)*'P6 Verzekering'!$E$13</f>
        <v>0</v>
      </c>
      <c r="BV962" s="173">
        <f t="shared" si="418"/>
        <v>0</v>
      </c>
      <c r="BW962"/>
      <c r="BX962"/>
    </row>
    <row r="963" spans="1:76">
      <c r="A963" s="152" t="s">
        <v>2968</v>
      </c>
      <c r="B963" s="152" t="s">
        <v>447</v>
      </c>
      <c r="C963" s="152" t="s">
        <v>446</v>
      </c>
      <c r="D963" s="152" t="s">
        <v>219</v>
      </c>
      <c r="E963" s="152" t="s">
        <v>219</v>
      </c>
      <c r="F963" s="153">
        <f t="shared" si="392"/>
        <v>34</v>
      </c>
      <c r="G963" s="154">
        <v>1</v>
      </c>
      <c r="H963" s="154">
        <f>IFERROR(VLOOKUP(B963,'P2 Origin'!$C$21:$Q$176,15,FALSE),0)</f>
        <v>0</v>
      </c>
      <c r="I963" s="154">
        <f>IFERROR(VLOOKUP(D963,'P4 Destination'!$C$21:$Q$176,15,FALSE),0)</f>
        <v>0</v>
      </c>
      <c r="J963" s="155"/>
      <c r="K963" s="155">
        <v>1</v>
      </c>
      <c r="L963" s="156">
        <v>0</v>
      </c>
      <c r="M963" s="155">
        <v>0</v>
      </c>
      <c r="N963" s="155">
        <v>0</v>
      </c>
      <c r="O963" s="157">
        <f t="shared" si="393"/>
        <v>0</v>
      </c>
      <c r="P963" s="158">
        <f t="shared" si="394"/>
        <v>0</v>
      </c>
      <c r="Q963" s="159">
        <f>IFERROR(VLOOKUP(N963,'P1 Intra-Europees'!$A$15:$H$25,3,0),0)*P963</f>
        <v>0</v>
      </c>
      <c r="R963" s="160">
        <f t="shared" si="395"/>
        <v>0</v>
      </c>
      <c r="S963" s="159">
        <f>IFERROR(VLOOKUP(N963,'P1 Intra-Europees'!$A$15:$H$25,4,0),0)*R963</f>
        <v>0</v>
      </c>
      <c r="T963" s="160">
        <f t="shared" si="396"/>
        <v>0</v>
      </c>
      <c r="U963" s="159">
        <f>IFERROR(VLOOKUP(N963,'P1 Intra-Europees'!$A$15:$H$25,5,0),0)*T963</f>
        <v>0</v>
      </c>
      <c r="V963" s="160">
        <f t="shared" si="397"/>
        <v>0</v>
      </c>
      <c r="W963" s="159">
        <f>IFERROR(VLOOKUP(N963,'P1 Intra-Europees'!$A$15:$H$25,6,0),0)*V963</f>
        <v>0</v>
      </c>
      <c r="X963" s="160">
        <f t="shared" si="398"/>
        <v>0</v>
      </c>
      <c r="Y963" s="159">
        <f>IFERROR(VLOOKUP(N963,'P1 Intra-Europees'!$A$15:$H$25,7,0),0)*X963</f>
        <v>0</v>
      </c>
      <c r="Z963" s="161">
        <f t="shared" si="399"/>
        <v>0</v>
      </c>
      <c r="AA963" s="162">
        <f>IFERROR(VLOOKUP(N963,'P1 Intra-Europees'!$A$15:$H$25,8,0),0)*Z963</f>
        <v>0</v>
      </c>
      <c r="AB963" s="163">
        <f t="shared" si="400"/>
        <v>0</v>
      </c>
      <c r="AC963" s="157" t="str">
        <f>VLOOKUP(B963,'P2 Origin'!$C$21:$O$176,13,0)</f>
        <v>USD</v>
      </c>
      <c r="AD963" s="164">
        <f t="shared" si="401"/>
        <v>0</v>
      </c>
      <c r="AE963" s="165">
        <f>IF(AU963&gt;0.1,VLOOKUP(B963,'P2 Origin'!$C$21:$M$176,3,0)*H963,0)</f>
        <v>0</v>
      </c>
      <c r="AF963" s="166">
        <f t="shared" si="402"/>
        <v>0</v>
      </c>
      <c r="AG963" s="165">
        <f>(VLOOKUP(B963,'P2 Origin'!$C$21:$M$176,4,0))*AF963</f>
        <v>0</v>
      </c>
      <c r="AH963" s="166">
        <f t="shared" si="403"/>
        <v>0</v>
      </c>
      <c r="AI963" s="165">
        <f>(VLOOKUP(B963,'P2 Origin'!$C$21:$M$176,5,0))*AH963</f>
        <v>0</v>
      </c>
      <c r="AJ963" s="166">
        <f t="shared" si="419"/>
        <v>0</v>
      </c>
      <c r="AK963" s="165">
        <f>(VLOOKUP(B963,'P2 Origin'!$C$21:$M$176,6,0))*AJ963</f>
        <v>0</v>
      </c>
      <c r="AL963" s="166">
        <f t="shared" si="404"/>
        <v>34</v>
      </c>
      <c r="AM963" s="165">
        <f>(VLOOKUP($B963,'P2 Origin'!$C$21:$M$176,7,0))*AL963</f>
        <v>0</v>
      </c>
      <c r="AN963" s="166">
        <f t="shared" si="405"/>
        <v>0</v>
      </c>
      <c r="AO963" s="165">
        <f>(VLOOKUP($B963,'P2 Origin'!$C$21:$M$176,8,0))*AN963</f>
        <v>0</v>
      </c>
      <c r="AP963" s="166">
        <f t="shared" si="406"/>
        <v>0</v>
      </c>
      <c r="AQ963" s="165">
        <f>(VLOOKUP($B963,'P2 Origin'!$C$21:$M$176,9,0))*AP963</f>
        <v>0</v>
      </c>
      <c r="AR963" s="155">
        <f t="shared" si="407"/>
        <v>1</v>
      </c>
      <c r="AS963" s="164">
        <f>(VLOOKUP(B963,'P2 Origin'!$C$21:$M$176,10,0))*K963</f>
        <v>0</v>
      </c>
      <c r="AT963" s="164">
        <f>(VLOOKUP(B963,'P2 Origin'!$C$21:$M$176,11,0))*J963</f>
        <v>0</v>
      </c>
      <c r="AU963" s="167">
        <v>34</v>
      </c>
      <c r="AV963" s="168">
        <v>34</v>
      </c>
      <c r="AW963" s="169">
        <v>0</v>
      </c>
      <c r="AX963" s="170">
        <f>IF(AU963&gt;=0.1,'P3 Bureaumarge zee- en luchtvr.'!$D$12,0)</f>
        <v>0</v>
      </c>
      <c r="AY963" s="163">
        <f t="shared" si="408"/>
        <v>0</v>
      </c>
      <c r="AZ963" s="157" t="str">
        <f>VLOOKUP(D963,'P4 Destination'!$C$21:$O$176,13,0)</f>
        <v>EUR</v>
      </c>
      <c r="BA963" s="164">
        <f t="shared" si="409"/>
        <v>0</v>
      </c>
      <c r="BB963" s="171">
        <f>IF(AU963&gt;0.1,(VLOOKUP(D963,'P4 Destination'!$C$21:$M$176,3,0))*I963,0)</f>
        <v>0</v>
      </c>
      <c r="BC963" s="172">
        <f t="shared" si="410"/>
        <v>0</v>
      </c>
      <c r="BD963" s="171">
        <f>(VLOOKUP($D963,'P4 Destination'!$C$21:$M$176,4,0))*BC963</f>
        <v>0</v>
      </c>
      <c r="BE963" s="172">
        <f t="shared" si="411"/>
        <v>0</v>
      </c>
      <c r="BF963" s="171">
        <f>(VLOOKUP($D963,'P4 Destination'!$C$21:$M$176,5,0))*BE963</f>
        <v>0</v>
      </c>
      <c r="BG963" s="172">
        <f t="shared" si="412"/>
        <v>0</v>
      </c>
      <c r="BH963" s="171">
        <f>(VLOOKUP($D963,'P4 Destination'!$C$21:$M$176,6,0))*BG963</f>
        <v>0</v>
      </c>
      <c r="BI963" s="172">
        <f t="shared" si="413"/>
        <v>34</v>
      </c>
      <c r="BJ963" s="171">
        <f>(VLOOKUP($D963,'P4 Destination'!$C$21:$M$176,7,0))*BI963</f>
        <v>0</v>
      </c>
      <c r="BK963" s="172">
        <f t="shared" si="414"/>
        <v>0</v>
      </c>
      <c r="BL963" s="171">
        <f>(VLOOKUP($D963,'P4 Destination'!$C$21:$M$176,8,0))*BK963</f>
        <v>0</v>
      </c>
      <c r="BM963" s="172">
        <f t="shared" si="415"/>
        <v>0</v>
      </c>
      <c r="BN963" s="171">
        <f>(VLOOKUP($D963,'P4 Destination'!$C$21:$M$176,9,0))*BM963</f>
        <v>0</v>
      </c>
      <c r="BO963" s="154">
        <f t="shared" si="416"/>
        <v>1</v>
      </c>
      <c r="BP963" s="171">
        <f>(VLOOKUP(D963,'P4 Destination'!$C$21:$M$176,10,0))*K963</f>
        <v>0</v>
      </c>
      <c r="BQ963" s="171">
        <f>(VLOOKUP(D963,'P4 Destination'!$C$21:$M$176,11,0))*J963</f>
        <v>0</v>
      </c>
      <c r="BR963" s="173">
        <f t="shared" si="417"/>
        <v>0</v>
      </c>
      <c r="BS963" s="173">
        <f>(AV963*2500)*'P6 Verzekering'!$E$11</f>
        <v>0</v>
      </c>
      <c r="BT963" s="173">
        <f>(AW963*2500)*'P6 Verzekering'!$E$12</f>
        <v>0</v>
      </c>
      <c r="BU963" s="173">
        <f>(L963*2500)*'P6 Verzekering'!$E$13</f>
        <v>0</v>
      </c>
      <c r="BV963" s="173">
        <f t="shared" si="418"/>
        <v>0</v>
      </c>
      <c r="BW963"/>
      <c r="BX963"/>
    </row>
    <row r="964" spans="1:76">
      <c r="A964" s="152" t="s">
        <v>2969</v>
      </c>
      <c r="B964" s="152" t="s">
        <v>447</v>
      </c>
      <c r="C964" s="152" t="s">
        <v>446</v>
      </c>
      <c r="D964" s="152" t="s">
        <v>219</v>
      </c>
      <c r="E964" s="152" t="s">
        <v>219</v>
      </c>
      <c r="F964" s="153">
        <f t="shared" si="392"/>
        <v>25</v>
      </c>
      <c r="G964" s="154">
        <v>1</v>
      </c>
      <c r="H964" s="154">
        <f>IFERROR(VLOOKUP(B964,'P2 Origin'!$C$21:$Q$176,15,FALSE),0)</f>
        <v>0</v>
      </c>
      <c r="I964" s="154">
        <f>IFERROR(VLOOKUP(D964,'P4 Destination'!$C$21:$Q$176,15,FALSE),0)</f>
        <v>0</v>
      </c>
      <c r="J964" s="155">
        <v>1</v>
      </c>
      <c r="K964" s="155"/>
      <c r="L964" s="156">
        <v>0</v>
      </c>
      <c r="M964" s="155">
        <v>0</v>
      </c>
      <c r="N964" s="155">
        <v>0</v>
      </c>
      <c r="O964" s="157">
        <f t="shared" si="393"/>
        <v>0</v>
      </c>
      <c r="P964" s="158">
        <f t="shared" si="394"/>
        <v>0</v>
      </c>
      <c r="Q964" s="159">
        <f>IFERROR(VLOOKUP(N964,'P1 Intra-Europees'!$A$15:$H$25,3,0),0)*P964</f>
        <v>0</v>
      </c>
      <c r="R964" s="160">
        <f t="shared" si="395"/>
        <v>0</v>
      </c>
      <c r="S964" s="159">
        <f>IFERROR(VLOOKUP(N964,'P1 Intra-Europees'!$A$15:$H$25,4,0),0)*R964</f>
        <v>0</v>
      </c>
      <c r="T964" s="160">
        <f t="shared" si="396"/>
        <v>0</v>
      </c>
      <c r="U964" s="159">
        <f>IFERROR(VLOOKUP(N964,'P1 Intra-Europees'!$A$15:$H$25,5,0),0)*T964</f>
        <v>0</v>
      </c>
      <c r="V964" s="160">
        <f t="shared" si="397"/>
        <v>0</v>
      </c>
      <c r="W964" s="159">
        <f>IFERROR(VLOOKUP(N964,'P1 Intra-Europees'!$A$15:$H$25,6,0),0)*V964</f>
        <v>0</v>
      </c>
      <c r="X964" s="160">
        <f t="shared" si="398"/>
        <v>0</v>
      </c>
      <c r="Y964" s="159">
        <f>IFERROR(VLOOKUP(N964,'P1 Intra-Europees'!$A$15:$H$25,7,0),0)*X964</f>
        <v>0</v>
      </c>
      <c r="Z964" s="161">
        <f t="shared" si="399"/>
        <v>0</v>
      </c>
      <c r="AA964" s="162">
        <f>IFERROR(VLOOKUP(N964,'P1 Intra-Europees'!$A$15:$H$25,8,0),0)*Z964</f>
        <v>0</v>
      </c>
      <c r="AB964" s="163">
        <f t="shared" si="400"/>
        <v>0</v>
      </c>
      <c r="AC964" s="157" t="str">
        <f>VLOOKUP(B964,'P2 Origin'!$C$21:$O$176,13,0)</f>
        <v>USD</v>
      </c>
      <c r="AD964" s="164">
        <f t="shared" si="401"/>
        <v>0</v>
      </c>
      <c r="AE964" s="165">
        <f>IF(AU964&gt;0.1,VLOOKUP(B964,'P2 Origin'!$C$21:$M$176,3,0)*H964,0)</f>
        <v>0</v>
      </c>
      <c r="AF964" s="166">
        <f t="shared" si="402"/>
        <v>0</v>
      </c>
      <c r="AG964" s="165">
        <f>(VLOOKUP(B964,'P2 Origin'!$C$21:$M$176,4,0))*AF964</f>
        <v>0</v>
      </c>
      <c r="AH964" s="166">
        <f t="shared" si="403"/>
        <v>0</v>
      </c>
      <c r="AI964" s="165">
        <f>(VLOOKUP(B964,'P2 Origin'!$C$21:$M$176,5,0))*AH964</f>
        <v>0</v>
      </c>
      <c r="AJ964" s="166">
        <f t="shared" si="419"/>
        <v>25</v>
      </c>
      <c r="AK964" s="165">
        <f>(VLOOKUP(B964,'P2 Origin'!$C$21:$M$176,6,0))*AJ964</f>
        <v>0</v>
      </c>
      <c r="AL964" s="166">
        <f t="shared" si="404"/>
        <v>0</v>
      </c>
      <c r="AM964" s="165">
        <f>(VLOOKUP($B964,'P2 Origin'!$C$21:$M$176,7,0))*AL964</f>
        <v>0</v>
      </c>
      <c r="AN964" s="166">
        <f t="shared" si="405"/>
        <v>0</v>
      </c>
      <c r="AO964" s="165">
        <f>(VLOOKUP($B964,'P2 Origin'!$C$21:$M$176,8,0))*AN964</f>
        <v>0</v>
      </c>
      <c r="AP964" s="166">
        <f t="shared" si="406"/>
        <v>0</v>
      </c>
      <c r="AQ964" s="165">
        <f>(VLOOKUP($B964,'P2 Origin'!$C$21:$M$176,9,0))*AP964</f>
        <v>0</v>
      </c>
      <c r="AR964" s="155">
        <f t="shared" si="407"/>
        <v>1</v>
      </c>
      <c r="AS964" s="164">
        <f>(VLOOKUP(B964,'P2 Origin'!$C$21:$M$176,10,0))*K964</f>
        <v>0</v>
      </c>
      <c r="AT964" s="164">
        <f>(VLOOKUP(B964,'P2 Origin'!$C$21:$M$176,11,0))*J964</f>
        <v>0</v>
      </c>
      <c r="AU964" s="167">
        <v>25</v>
      </c>
      <c r="AV964" s="168">
        <v>25</v>
      </c>
      <c r="AW964" s="169">
        <v>0</v>
      </c>
      <c r="AX964" s="170">
        <f>IF(AU964&gt;=0.1,'P3 Bureaumarge zee- en luchtvr.'!$D$12,0)</f>
        <v>0</v>
      </c>
      <c r="AY964" s="163">
        <f t="shared" si="408"/>
        <v>0</v>
      </c>
      <c r="AZ964" s="157" t="str">
        <f>VLOOKUP(D964,'P4 Destination'!$C$21:$O$176,13,0)</f>
        <v>EUR</v>
      </c>
      <c r="BA964" s="164">
        <f t="shared" si="409"/>
        <v>0</v>
      </c>
      <c r="BB964" s="171">
        <f>IF(AU964&gt;0.1,(VLOOKUP(D964,'P4 Destination'!$C$21:$M$176,3,0))*I964,0)</f>
        <v>0</v>
      </c>
      <c r="BC964" s="172">
        <f t="shared" si="410"/>
        <v>0</v>
      </c>
      <c r="BD964" s="171">
        <f>(VLOOKUP($D964,'P4 Destination'!$C$21:$M$176,4,0))*BC964</f>
        <v>0</v>
      </c>
      <c r="BE964" s="172">
        <f t="shared" si="411"/>
        <v>0</v>
      </c>
      <c r="BF964" s="171">
        <f>(VLOOKUP($D964,'P4 Destination'!$C$21:$M$176,5,0))*BE964</f>
        <v>0</v>
      </c>
      <c r="BG964" s="172">
        <f t="shared" si="412"/>
        <v>25</v>
      </c>
      <c r="BH964" s="171">
        <f>(VLOOKUP($D964,'P4 Destination'!$C$21:$M$176,6,0))*BG964</f>
        <v>0</v>
      </c>
      <c r="BI964" s="172">
        <f t="shared" si="413"/>
        <v>0</v>
      </c>
      <c r="BJ964" s="171">
        <f>(VLOOKUP($D964,'P4 Destination'!$C$21:$M$176,7,0))*BI964</f>
        <v>0</v>
      </c>
      <c r="BK964" s="172">
        <f t="shared" si="414"/>
        <v>0</v>
      </c>
      <c r="BL964" s="171">
        <f>(VLOOKUP($D964,'P4 Destination'!$C$21:$M$176,8,0))*BK964</f>
        <v>0</v>
      </c>
      <c r="BM964" s="172">
        <f t="shared" si="415"/>
        <v>0</v>
      </c>
      <c r="BN964" s="171">
        <f>(VLOOKUP($D964,'P4 Destination'!$C$21:$M$176,9,0))*BM964</f>
        <v>0</v>
      </c>
      <c r="BO964" s="154">
        <f t="shared" si="416"/>
        <v>1</v>
      </c>
      <c r="BP964" s="171">
        <f>(VLOOKUP(D964,'P4 Destination'!$C$21:$M$176,10,0))*K964</f>
        <v>0</v>
      </c>
      <c r="BQ964" s="171">
        <f>(VLOOKUP(D964,'P4 Destination'!$C$21:$M$176,11,0))*J964</f>
        <v>0</v>
      </c>
      <c r="BR964" s="173">
        <f t="shared" si="417"/>
        <v>0</v>
      </c>
      <c r="BS964" s="173">
        <f>(AV964*2500)*'P6 Verzekering'!$E$11</f>
        <v>0</v>
      </c>
      <c r="BT964" s="173">
        <f>(AW964*2500)*'P6 Verzekering'!$E$12</f>
        <v>0</v>
      </c>
      <c r="BU964" s="173">
        <f>(L964*2500)*'P6 Verzekering'!$E$13</f>
        <v>0</v>
      </c>
      <c r="BV964" s="173">
        <f t="shared" si="418"/>
        <v>0</v>
      </c>
      <c r="BW964"/>
      <c r="BX964"/>
    </row>
    <row r="965" spans="1:76">
      <c r="A965" s="152" t="s">
        <v>2970</v>
      </c>
      <c r="B965" s="152" t="s">
        <v>447</v>
      </c>
      <c r="C965" s="152" t="s">
        <v>446</v>
      </c>
      <c r="D965" s="152" t="s">
        <v>219</v>
      </c>
      <c r="E965" s="152" t="s">
        <v>219</v>
      </c>
      <c r="F965" s="153">
        <f t="shared" si="392"/>
        <v>32</v>
      </c>
      <c r="G965" s="154">
        <v>1</v>
      </c>
      <c r="H965" s="154">
        <f>IFERROR(VLOOKUP(B965,'P2 Origin'!$C$21:$Q$176,15,FALSE),0)</f>
        <v>0</v>
      </c>
      <c r="I965" s="154">
        <f>IFERROR(VLOOKUP(D965,'P4 Destination'!$C$21:$Q$176,15,FALSE),0)</f>
        <v>0</v>
      </c>
      <c r="J965" s="155">
        <v>1</v>
      </c>
      <c r="K965" s="155"/>
      <c r="L965" s="156">
        <v>0</v>
      </c>
      <c r="M965" s="155">
        <v>0</v>
      </c>
      <c r="N965" s="155">
        <v>0</v>
      </c>
      <c r="O965" s="157">
        <f t="shared" si="393"/>
        <v>0</v>
      </c>
      <c r="P965" s="158">
        <f t="shared" si="394"/>
        <v>0</v>
      </c>
      <c r="Q965" s="159">
        <f>IFERROR(VLOOKUP(N965,'P1 Intra-Europees'!$A$15:$H$25,3,0),0)*P965</f>
        <v>0</v>
      </c>
      <c r="R965" s="160">
        <f t="shared" si="395"/>
        <v>0</v>
      </c>
      <c r="S965" s="159">
        <f>IFERROR(VLOOKUP(N965,'P1 Intra-Europees'!$A$15:$H$25,4,0),0)*R965</f>
        <v>0</v>
      </c>
      <c r="T965" s="160">
        <f t="shared" si="396"/>
        <v>0</v>
      </c>
      <c r="U965" s="159">
        <f>IFERROR(VLOOKUP(N965,'P1 Intra-Europees'!$A$15:$H$25,5,0),0)*T965</f>
        <v>0</v>
      </c>
      <c r="V965" s="160">
        <f t="shared" si="397"/>
        <v>0</v>
      </c>
      <c r="W965" s="159">
        <f>IFERROR(VLOOKUP(N965,'P1 Intra-Europees'!$A$15:$H$25,6,0),0)*V965</f>
        <v>0</v>
      </c>
      <c r="X965" s="160">
        <f t="shared" si="398"/>
        <v>0</v>
      </c>
      <c r="Y965" s="159">
        <f>IFERROR(VLOOKUP(N965,'P1 Intra-Europees'!$A$15:$H$25,7,0),0)*X965</f>
        <v>0</v>
      </c>
      <c r="Z965" s="161">
        <f t="shared" si="399"/>
        <v>0</v>
      </c>
      <c r="AA965" s="162">
        <f>IFERROR(VLOOKUP(N965,'P1 Intra-Europees'!$A$15:$H$25,8,0),0)*Z965</f>
        <v>0</v>
      </c>
      <c r="AB965" s="163">
        <f t="shared" si="400"/>
        <v>0</v>
      </c>
      <c r="AC965" s="157" t="str">
        <f>VLOOKUP(B965,'P2 Origin'!$C$21:$O$176,13,0)</f>
        <v>USD</v>
      </c>
      <c r="AD965" s="164">
        <f t="shared" si="401"/>
        <v>0</v>
      </c>
      <c r="AE965" s="165">
        <f>IF(AU965&gt;0.1,VLOOKUP(B965,'P2 Origin'!$C$21:$M$176,3,0)*H965,0)</f>
        <v>0</v>
      </c>
      <c r="AF965" s="166">
        <f t="shared" si="402"/>
        <v>0</v>
      </c>
      <c r="AG965" s="165">
        <f>(VLOOKUP(B965,'P2 Origin'!$C$21:$M$176,4,0))*AF965</f>
        <v>0</v>
      </c>
      <c r="AH965" s="166">
        <f t="shared" si="403"/>
        <v>0</v>
      </c>
      <c r="AI965" s="165">
        <f>(VLOOKUP(B965,'P2 Origin'!$C$21:$M$176,5,0))*AH965</f>
        <v>0</v>
      </c>
      <c r="AJ965" s="166">
        <f t="shared" si="419"/>
        <v>0</v>
      </c>
      <c r="AK965" s="165">
        <f>(VLOOKUP(B965,'P2 Origin'!$C$21:$M$176,6,0))*AJ965</f>
        <v>0</v>
      </c>
      <c r="AL965" s="166">
        <f t="shared" si="404"/>
        <v>32</v>
      </c>
      <c r="AM965" s="165">
        <f>(VLOOKUP($B965,'P2 Origin'!$C$21:$M$176,7,0))*AL965</f>
        <v>0</v>
      </c>
      <c r="AN965" s="166">
        <f t="shared" si="405"/>
        <v>0</v>
      </c>
      <c r="AO965" s="165">
        <f>(VLOOKUP($B965,'P2 Origin'!$C$21:$M$176,8,0))*AN965</f>
        <v>0</v>
      </c>
      <c r="AP965" s="166">
        <f t="shared" si="406"/>
        <v>0</v>
      </c>
      <c r="AQ965" s="165">
        <f>(VLOOKUP($B965,'P2 Origin'!$C$21:$M$176,9,0))*AP965</f>
        <v>0</v>
      </c>
      <c r="AR965" s="155">
        <f t="shared" si="407"/>
        <v>1</v>
      </c>
      <c r="AS965" s="164">
        <f>(VLOOKUP(B965,'P2 Origin'!$C$21:$M$176,10,0))*K965</f>
        <v>0</v>
      </c>
      <c r="AT965" s="164">
        <f>(VLOOKUP(B965,'P2 Origin'!$C$21:$M$176,11,0))*J965</f>
        <v>0</v>
      </c>
      <c r="AU965" s="167">
        <v>32</v>
      </c>
      <c r="AV965" s="168">
        <v>32</v>
      </c>
      <c r="AW965" s="169">
        <v>0</v>
      </c>
      <c r="AX965" s="170">
        <f>IF(AU965&gt;=0.1,'P3 Bureaumarge zee- en luchtvr.'!$D$12,0)</f>
        <v>0</v>
      </c>
      <c r="AY965" s="163">
        <f t="shared" si="408"/>
        <v>0</v>
      </c>
      <c r="AZ965" s="157" t="str">
        <f>VLOOKUP(D965,'P4 Destination'!$C$21:$O$176,13,0)</f>
        <v>EUR</v>
      </c>
      <c r="BA965" s="164">
        <f t="shared" si="409"/>
        <v>0</v>
      </c>
      <c r="BB965" s="171">
        <f>IF(AU965&gt;0.1,(VLOOKUP(D965,'P4 Destination'!$C$21:$M$176,3,0))*I965,0)</f>
        <v>0</v>
      </c>
      <c r="BC965" s="172">
        <f t="shared" si="410"/>
        <v>0</v>
      </c>
      <c r="BD965" s="171">
        <f>(VLOOKUP($D965,'P4 Destination'!$C$21:$M$176,4,0))*BC965</f>
        <v>0</v>
      </c>
      <c r="BE965" s="172">
        <f t="shared" si="411"/>
        <v>0</v>
      </c>
      <c r="BF965" s="171">
        <f>(VLOOKUP($D965,'P4 Destination'!$C$21:$M$176,5,0))*BE965</f>
        <v>0</v>
      </c>
      <c r="BG965" s="172">
        <f t="shared" si="412"/>
        <v>0</v>
      </c>
      <c r="BH965" s="171">
        <f>(VLOOKUP($D965,'P4 Destination'!$C$21:$M$176,6,0))*BG965</f>
        <v>0</v>
      </c>
      <c r="BI965" s="172">
        <f t="shared" si="413"/>
        <v>32</v>
      </c>
      <c r="BJ965" s="171">
        <f>(VLOOKUP($D965,'P4 Destination'!$C$21:$M$176,7,0))*BI965</f>
        <v>0</v>
      </c>
      <c r="BK965" s="172">
        <f t="shared" si="414"/>
        <v>0</v>
      </c>
      <c r="BL965" s="171">
        <f>(VLOOKUP($D965,'P4 Destination'!$C$21:$M$176,8,0))*BK965</f>
        <v>0</v>
      </c>
      <c r="BM965" s="172">
        <f t="shared" si="415"/>
        <v>0</v>
      </c>
      <c r="BN965" s="171">
        <f>(VLOOKUP($D965,'P4 Destination'!$C$21:$M$176,9,0))*BM965</f>
        <v>0</v>
      </c>
      <c r="BO965" s="154">
        <f t="shared" si="416"/>
        <v>1</v>
      </c>
      <c r="BP965" s="171">
        <f>(VLOOKUP(D965,'P4 Destination'!$C$21:$M$176,10,0))*K965</f>
        <v>0</v>
      </c>
      <c r="BQ965" s="171">
        <f>(VLOOKUP(D965,'P4 Destination'!$C$21:$M$176,11,0))*J965</f>
        <v>0</v>
      </c>
      <c r="BR965" s="173">
        <f t="shared" si="417"/>
        <v>0</v>
      </c>
      <c r="BS965" s="173">
        <f>(AV965*2500)*'P6 Verzekering'!$E$11</f>
        <v>0</v>
      </c>
      <c r="BT965" s="173">
        <f>(AW965*2500)*'P6 Verzekering'!$E$12</f>
        <v>0</v>
      </c>
      <c r="BU965" s="173">
        <f>(L965*2500)*'P6 Verzekering'!$E$13</f>
        <v>0</v>
      </c>
      <c r="BV965" s="173">
        <f t="shared" si="418"/>
        <v>0</v>
      </c>
      <c r="BW965"/>
      <c r="BX965"/>
    </row>
    <row r="966" spans="1:76" ht="14.45" customHeight="1">
      <c r="A966" s="152" t="s">
        <v>2971</v>
      </c>
      <c r="B966" s="152" t="s">
        <v>447</v>
      </c>
      <c r="C966" s="152" t="s">
        <v>446</v>
      </c>
      <c r="D966" s="152" t="s">
        <v>219</v>
      </c>
      <c r="E966" s="152" t="s">
        <v>219</v>
      </c>
      <c r="F966" s="153">
        <f t="shared" si="392"/>
        <v>42</v>
      </c>
      <c r="G966" s="154">
        <v>1</v>
      </c>
      <c r="H966" s="154">
        <f>IFERROR(VLOOKUP(B966,'P2 Origin'!$C$21:$Q$176,15,FALSE),0)</f>
        <v>0</v>
      </c>
      <c r="I966" s="154">
        <f>IFERROR(VLOOKUP(D966,'P4 Destination'!$C$21:$Q$176,15,FALSE),0)</f>
        <v>0</v>
      </c>
      <c r="J966" s="155"/>
      <c r="K966" s="155">
        <v>1</v>
      </c>
      <c r="L966" s="156">
        <v>0</v>
      </c>
      <c r="M966" s="155">
        <v>0</v>
      </c>
      <c r="N966" s="155">
        <v>0</v>
      </c>
      <c r="O966" s="157">
        <f t="shared" si="393"/>
        <v>0</v>
      </c>
      <c r="P966" s="158">
        <f t="shared" si="394"/>
        <v>0</v>
      </c>
      <c r="Q966" s="159">
        <f>IFERROR(VLOOKUP(N966,'P1 Intra-Europees'!$A$15:$H$25,3,0),0)*P966</f>
        <v>0</v>
      </c>
      <c r="R966" s="160">
        <f t="shared" si="395"/>
        <v>0</v>
      </c>
      <c r="S966" s="159">
        <f>IFERROR(VLOOKUP(N966,'P1 Intra-Europees'!$A$15:$H$25,4,0),0)*R966</f>
        <v>0</v>
      </c>
      <c r="T966" s="160">
        <f t="shared" si="396"/>
        <v>0</v>
      </c>
      <c r="U966" s="159">
        <f>IFERROR(VLOOKUP(N966,'P1 Intra-Europees'!$A$15:$H$25,5,0),0)*T966</f>
        <v>0</v>
      </c>
      <c r="V966" s="160">
        <f t="shared" si="397"/>
        <v>0</v>
      </c>
      <c r="W966" s="159">
        <f>IFERROR(VLOOKUP(N966,'P1 Intra-Europees'!$A$15:$H$25,6,0),0)*V966</f>
        <v>0</v>
      </c>
      <c r="X966" s="160">
        <f t="shared" si="398"/>
        <v>0</v>
      </c>
      <c r="Y966" s="159">
        <f>IFERROR(VLOOKUP(N966,'P1 Intra-Europees'!$A$15:$H$25,7,0),0)*X966</f>
        <v>0</v>
      </c>
      <c r="Z966" s="161">
        <f t="shared" si="399"/>
        <v>0</v>
      </c>
      <c r="AA966" s="162">
        <f>IFERROR(VLOOKUP(N966,'P1 Intra-Europees'!$A$15:$H$25,8,0),0)*Z966</f>
        <v>0</v>
      </c>
      <c r="AB966" s="163">
        <f t="shared" si="400"/>
        <v>0</v>
      </c>
      <c r="AC966" s="157" t="str">
        <f>VLOOKUP(B966,'P2 Origin'!$C$21:$O$176,13,0)</f>
        <v>USD</v>
      </c>
      <c r="AD966" s="164">
        <f t="shared" si="401"/>
        <v>0</v>
      </c>
      <c r="AE966" s="165">
        <f>IF(AU966&gt;0.1,VLOOKUP(B966,'P2 Origin'!$C$21:$M$176,3,0)*H966,0)</f>
        <v>0</v>
      </c>
      <c r="AF966" s="166">
        <f t="shared" si="402"/>
        <v>0</v>
      </c>
      <c r="AG966" s="165">
        <f>(VLOOKUP(B966,'P2 Origin'!$C$21:$M$176,4,0))*AF966</f>
        <v>0</v>
      </c>
      <c r="AH966" s="166">
        <f t="shared" si="403"/>
        <v>0</v>
      </c>
      <c r="AI966" s="165">
        <f>(VLOOKUP(B966,'P2 Origin'!$C$21:$M$176,5,0))*AH966</f>
        <v>0</v>
      </c>
      <c r="AJ966" s="166">
        <f t="shared" si="419"/>
        <v>0</v>
      </c>
      <c r="AK966" s="165">
        <f>(VLOOKUP(B966,'P2 Origin'!$C$21:$M$176,6,0))*AJ966</f>
        <v>0</v>
      </c>
      <c r="AL966" s="166">
        <f t="shared" si="404"/>
        <v>0</v>
      </c>
      <c r="AM966" s="165">
        <f>(VLOOKUP($B966,'P2 Origin'!$C$21:$M$176,7,0))*AL966</f>
        <v>0</v>
      </c>
      <c r="AN966" s="166">
        <f t="shared" si="405"/>
        <v>42</v>
      </c>
      <c r="AO966" s="165">
        <f>(VLOOKUP($B966,'P2 Origin'!$C$21:$M$176,8,0))*AN966</f>
        <v>0</v>
      </c>
      <c r="AP966" s="166">
        <f t="shared" si="406"/>
        <v>0</v>
      </c>
      <c r="AQ966" s="165">
        <f>(VLOOKUP($B966,'P2 Origin'!$C$21:$M$176,9,0))*AP966</f>
        <v>0</v>
      </c>
      <c r="AR966" s="155">
        <f t="shared" si="407"/>
        <v>1</v>
      </c>
      <c r="AS966" s="164">
        <f>(VLOOKUP(B966,'P2 Origin'!$C$21:$M$176,10,0))*K966</f>
        <v>0</v>
      </c>
      <c r="AT966" s="164">
        <f>(VLOOKUP(B966,'P2 Origin'!$C$21:$M$176,11,0))*J966</f>
        <v>0</v>
      </c>
      <c r="AU966" s="167">
        <v>42</v>
      </c>
      <c r="AV966" s="168">
        <v>42</v>
      </c>
      <c r="AW966" s="169">
        <v>0</v>
      </c>
      <c r="AX966" s="170">
        <f>IF(AU966&gt;=0.1,'P3 Bureaumarge zee- en luchtvr.'!$D$12,0)</f>
        <v>0</v>
      </c>
      <c r="AY966" s="163">
        <f t="shared" si="408"/>
        <v>0</v>
      </c>
      <c r="AZ966" s="157" t="str">
        <f>VLOOKUP(D966,'P4 Destination'!$C$21:$O$176,13,0)</f>
        <v>EUR</v>
      </c>
      <c r="BA966" s="164">
        <f t="shared" si="409"/>
        <v>0</v>
      </c>
      <c r="BB966" s="171">
        <f>IF(AU966&gt;0.1,(VLOOKUP(D966,'P4 Destination'!$C$21:$M$176,3,0))*I966,0)</f>
        <v>0</v>
      </c>
      <c r="BC966" s="172">
        <f t="shared" si="410"/>
        <v>0</v>
      </c>
      <c r="BD966" s="171">
        <f>(VLOOKUP($D966,'P4 Destination'!$C$21:$M$176,4,0))*BC966</f>
        <v>0</v>
      </c>
      <c r="BE966" s="172">
        <f t="shared" si="411"/>
        <v>0</v>
      </c>
      <c r="BF966" s="171">
        <f>(VLOOKUP($D966,'P4 Destination'!$C$21:$M$176,5,0))*BE966</f>
        <v>0</v>
      </c>
      <c r="BG966" s="172">
        <f t="shared" si="412"/>
        <v>0</v>
      </c>
      <c r="BH966" s="171">
        <f>(VLOOKUP($D966,'P4 Destination'!$C$21:$M$176,6,0))*BG966</f>
        <v>0</v>
      </c>
      <c r="BI966" s="172">
        <f t="shared" si="413"/>
        <v>0</v>
      </c>
      <c r="BJ966" s="171">
        <f>(VLOOKUP($D966,'P4 Destination'!$C$21:$M$176,7,0))*BI966</f>
        <v>0</v>
      </c>
      <c r="BK966" s="172">
        <f t="shared" si="414"/>
        <v>42</v>
      </c>
      <c r="BL966" s="171">
        <f>(VLOOKUP($D966,'P4 Destination'!$C$21:$M$176,8,0))*BK966</f>
        <v>0</v>
      </c>
      <c r="BM966" s="172">
        <f t="shared" si="415"/>
        <v>0</v>
      </c>
      <c r="BN966" s="171">
        <f>(VLOOKUP($D966,'P4 Destination'!$C$21:$M$176,9,0))*BM966</f>
        <v>0</v>
      </c>
      <c r="BO966" s="154">
        <f t="shared" si="416"/>
        <v>1</v>
      </c>
      <c r="BP966" s="171">
        <f>(VLOOKUP(D966,'P4 Destination'!$C$21:$M$176,10,0))*K966</f>
        <v>0</v>
      </c>
      <c r="BQ966" s="171">
        <f>(VLOOKUP(D966,'P4 Destination'!$C$21:$M$176,11,0))*J966</f>
        <v>0</v>
      </c>
      <c r="BR966" s="173">
        <f t="shared" si="417"/>
        <v>0</v>
      </c>
      <c r="BS966" s="173">
        <f>(AV966*2500)*'P6 Verzekering'!$E$11</f>
        <v>0</v>
      </c>
      <c r="BT966" s="173">
        <f>(AW966*2500)*'P6 Verzekering'!$E$12</f>
        <v>0</v>
      </c>
      <c r="BU966" s="173">
        <f>(L966*2500)*'P6 Verzekering'!$E$13</f>
        <v>0</v>
      </c>
      <c r="BV966" s="173">
        <f t="shared" si="418"/>
        <v>0</v>
      </c>
      <c r="BW966"/>
      <c r="BX966"/>
    </row>
    <row r="967" spans="1:76">
      <c r="A967" s="152" t="s">
        <v>2974</v>
      </c>
      <c r="B967" s="152" t="s">
        <v>447</v>
      </c>
      <c r="C967" s="152" t="s">
        <v>446</v>
      </c>
      <c r="D967" s="152" t="s">
        <v>219</v>
      </c>
      <c r="E967" s="152" t="s">
        <v>219</v>
      </c>
      <c r="F967" s="153">
        <f t="shared" si="392"/>
        <v>30</v>
      </c>
      <c r="G967" s="154">
        <v>1</v>
      </c>
      <c r="H967" s="154">
        <f>IFERROR(VLOOKUP(B967,'P2 Origin'!$C$21:$Q$176,15,FALSE),0)</f>
        <v>0</v>
      </c>
      <c r="I967" s="154">
        <f>IFERROR(VLOOKUP(D967,'P4 Destination'!$C$21:$Q$176,15,FALSE),0)</f>
        <v>0</v>
      </c>
      <c r="J967" s="155">
        <v>1</v>
      </c>
      <c r="K967" s="155"/>
      <c r="L967" s="156">
        <v>0</v>
      </c>
      <c r="M967" s="155">
        <v>0</v>
      </c>
      <c r="N967" s="155">
        <v>0</v>
      </c>
      <c r="O967" s="157">
        <f t="shared" si="393"/>
        <v>0</v>
      </c>
      <c r="P967" s="158">
        <f t="shared" si="394"/>
        <v>0</v>
      </c>
      <c r="Q967" s="159">
        <f>IFERROR(VLOOKUP(N967,'P1 Intra-Europees'!$A$15:$H$25,3,0),0)*P967</f>
        <v>0</v>
      </c>
      <c r="R967" s="160">
        <f t="shared" si="395"/>
        <v>0</v>
      </c>
      <c r="S967" s="159">
        <f>IFERROR(VLOOKUP(N967,'P1 Intra-Europees'!$A$15:$H$25,4,0),0)*R967</f>
        <v>0</v>
      </c>
      <c r="T967" s="160">
        <f t="shared" si="396"/>
        <v>0</v>
      </c>
      <c r="U967" s="159">
        <f>IFERROR(VLOOKUP(N967,'P1 Intra-Europees'!$A$15:$H$25,5,0),0)*T967</f>
        <v>0</v>
      </c>
      <c r="V967" s="160">
        <f t="shared" si="397"/>
        <v>0</v>
      </c>
      <c r="W967" s="159">
        <f>IFERROR(VLOOKUP(N967,'P1 Intra-Europees'!$A$15:$H$25,6,0),0)*V967</f>
        <v>0</v>
      </c>
      <c r="X967" s="160">
        <f t="shared" si="398"/>
        <v>0</v>
      </c>
      <c r="Y967" s="159">
        <f>IFERROR(VLOOKUP(N967,'P1 Intra-Europees'!$A$15:$H$25,7,0),0)*X967</f>
        <v>0</v>
      </c>
      <c r="Z967" s="161">
        <f t="shared" si="399"/>
        <v>0</v>
      </c>
      <c r="AA967" s="162">
        <f>IFERROR(VLOOKUP(N967,'P1 Intra-Europees'!$A$15:$H$25,8,0),0)*Z967</f>
        <v>0</v>
      </c>
      <c r="AB967" s="163">
        <f t="shared" si="400"/>
        <v>0</v>
      </c>
      <c r="AC967" s="157" t="str">
        <f>VLOOKUP(B967,'P2 Origin'!$C$21:$O$176,13,0)</f>
        <v>USD</v>
      </c>
      <c r="AD967" s="164">
        <f t="shared" si="401"/>
        <v>0</v>
      </c>
      <c r="AE967" s="165">
        <f>IF(AU967&gt;0.1,VLOOKUP(B967,'P2 Origin'!$C$21:$M$176,3,0)*H967,0)</f>
        <v>0</v>
      </c>
      <c r="AF967" s="166">
        <f t="shared" si="402"/>
        <v>0</v>
      </c>
      <c r="AG967" s="165">
        <f>(VLOOKUP(B967,'P2 Origin'!$C$21:$M$176,4,0))*AF967</f>
        <v>0</v>
      </c>
      <c r="AH967" s="166">
        <f t="shared" si="403"/>
        <v>0</v>
      </c>
      <c r="AI967" s="165">
        <f>(VLOOKUP(B967,'P2 Origin'!$C$21:$M$176,5,0))*AH967</f>
        <v>0</v>
      </c>
      <c r="AJ967" s="166">
        <f t="shared" si="419"/>
        <v>0</v>
      </c>
      <c r="AK967" s="165">
        <f>(VLOOKUP(B967,'P2 Origin'!$C$21:$M$176,6,0))*AJ967</f>
        <v>0</v>
      </c>
      <c r="AL967" s="166">
        <f t="shared" si="404"/>
        <v>30</v>
      </c>
      <c r="AM967" s="165">
        <f>(VLOOKUP($B967,'P2 Origin'!$C$21:$M$176,7,0))*AL967</f>
        <v>0</v>
      </c>
      <c r="AN967" s="166">
        <f t="shared" si="405"/>
        <v>0</v>
      </c>
      <c r="AO967" s="165">
        <f>(VLOOKUP($B967,'P2 Origin'!$C$21:$M$176,8,0))*AN967</f>
        <v>0</v>
      </c>
      <c r="AP967" s="166">
        <f t="shared" si="406"/>
        <v>0</v>
      </c>
      <c r="AQ967" s="165">
        <f>(VLOOKUP($B967,'P2 Origin'!$C$21:$M$176,9,0))*AP967</f>
        <v>0</v>
      </c>
      <c r="AR967" s="155">
        <f t="shared" si="407"/>
        <v>1</v>
      </c>
      <c r="AS967" s="164">
        <f>(VLOOKUP(B967,'P2 Origin'!$C$21:$M$176,10,0))*K967</f>
        <v>0</v>
      </c>
      <c r="AT967" s="164">
        <f>(VLOOKUP(B967,'P2 Origin'!$C$21:$M$176,11,0))*J967</f>
        <v>0</v>
      </c>
      <c r="AU967" s="167">
        <v>30</v>
      </c>
      <c r="AV967" s="168">
        <v>30</v>
      </c>
      <c r="AW967" s="169">
        <v>0</v>
      </c>
      <c r="AX967" s="170">
        <f>IF(AU967&gt;=0.1,'P3 Bureaumarge zee- en luchtvr.'!$D$12,0)</f>
        <v>0</v>
      </c>
      <c r="AY967" s="163">
        <f t="shared" si="408"/>
        <v>0</v>
      </c>
      <c r="AZ967" s="157" t="str">
        <f>VLOOKUP(D967,'P4 Destination'!$C$21:$O$176,13,0)</f>
        <v>EUR</v>
      </c>
      <c r="BA967" s="164">
        <f t="shared" si="409"/>
        <v>0</v>
      </c>
      <c r="BB967" s="171">
        <f>IF(AU967&gt;0.1,(VLOOKUP(D967,'P4 Destination'!$C$21:$M$176,3,0))*I967,0)</f>
        <v>0</v>
      </c>
      <c r="BC967" s="172">
        <f t="shared" si="410"/>
        <v>0</v>
      </c>
      <c r="BD967" s="171">
        <f>(VLOOKUP($D967,'P4 Destination'!$C$21:$M$176,4,0))*BC967</f>
        <v>0</v>
      </c>
      <c r="BE967" s="172">
        <f t="shared" si="411"/>
        <v>0</v>
      </c>
      <c r="BF967" s="171">
        <f>(VLOOKUP($D967,'P4 Destination'!$C$21:$M$176,5,0))*BE967</f>
        <v>0</v>
      </c>
      <c r="BG967" s="172">
        <f t="shared" si="412"/>
        <v>0</v>
      </c>
      <c r="BH967" s="171">
        <f>(VLOOKUP($D967,'P4 Destination'!$C$21:$M$176,6,0))*BG967</f>
        <v>0</v>
      </c>
      <c r="BI967" s="172">
        <f t="shared" si="413"/>
        <v>30</v>
      </c>
      <c r="BJ967" s="171">
        <f>(VLOOKUP($D967,'P4 Destination'!$C$21:$M$176,7,0))*BI967</f>
        <v>0</v>
      </c>
      <c r="BK967" s="172">
        <f t="shared" si="414"/>
        <v>0</v>
      </c>
      <c r="BL967" s="171">
        <f>(VLOOKUP($D967,'P4 Destination'!$C$21:$M$176,8,0))*BK967</f>
        <v>0</v>
      </c>
      <c r="BM967" s="172">
        <f t="shared" si="415"/>
        <v>0</v>
      </c>
      <c r="BN967" s="171">
        <f>(VLOOKUP($D967,'P4 Destination'!$C$21:$M$176,9,0))*BM967</f>
        <v>0</v>
      </c>
      <c r="BO967" s="154">
        <f t="shared" si="416"/>
        <v>1</v>
      </c>
      <c r="BP967" s="171">
        <f>(VLOOKUP(D967,'P4 Destination'!$C$21:$M$176,10,0))*K967</f>
        <v>0</v>
      </c>
      <c r="BQ967" s="171">
        <f>(VLOOKUP(D967,'P4 Destination'!$C$21:$M$176,11,0))*J967</f>
        <v>0</v>
      </c>
      <c r="BR967" s="173">
        <f t="shared" si="417"/>
        <v>0</v>
      </c>
      <c r="BS967" s="173">
        <f>(AV967*2500)*'P6 Verzekering'!$E$11</f>
        <v>0</v>
      </c>
      <c r="BT967" s="173">
        <f>(AW967*2500)*'P6 Verzekering'!$E$12</f>
        <v>0</v>
      </c>
      <c r="BU967" s="173">
        <f>(L967*2500)*'P6 Verzekering'!$E$13</f>
        <v>0</v>
      </c>
      <c r="BV967" s="173">
        <f t="shared" si="418"/>
        <v>0</v>
      </c>
      <c r="BW967"/>
      <c r="BX967"/>
    </row>
    <row r="968" spans="1:76">
      <c r="A968" s="152" t="s">
        <v>2975</v>
      </c>
      <c r="B968" s="152" t="s">
        <v>217</v>
      </c>
      <c r="C968" s="152" t="s">
        <v>216</v>
      </c>
      <c r="D968" s="152" t="s">
        <v>219</v>
      </c>
      <c r="E968" s="152" t="s">
        <v>219</v>
      </c>
      <c r="F968" s="153">
        <f t="shared" si="392"/>
        <v>25</v>
      </c>
      <c r="G968" s="154">
        <v>1</v>
      </c>
      <c r="H968" s="154">
        <f>IFERROR(VLOOKUP(B968,'P2 Origin'!$C$21:$Q$176,15,FALSE),0)</f>
        <v>0</v>
      </c>
      <c r="I968" s="154">
        <f>IFERROR(VLOOKUP(D968,'P4 Destination'!$C$21:$Q$176,15,FALSE),0)</f>
        <v>0</v>
      </c>
      <c r="J968" s="155">
        <v>1</v>
      </c>
      <c r="K968" s="155"/>
      <c r="L968" s="156">
        <v>0</v>
      </c>
      <c r="M968" s="155">
        <v>0</v>
      </c>
      <c r="N968" s="155">
        <v>0</v>
      </c>
      <c r="O968" s="157">
        <f t="shared" si="393"/>
        <v>0</v>
      </c>
      <c r="P968" s="158">
        <f t="shared" si="394"/>
        <v>0</v>
      </c>
      <c r="Q968" s="159">
        <f>IFERROR(VLOOKUP(N968,'P1 Intra-Europees'!$A$15:$H$25,3,0),0)*P968</f>
        <v>0</v>
      </c>
      <c r="R968" s="160">
        <f t="shared" si="395"/>
        <v>0</v>
      </c>
      <c r="S968" s="159">
        <f>IFERROR(VLOOKUP(N968,'P1 Intra-Europees'!$A$15:$H$25,4,0),0)*R968</f>
        <v>0</v>
      </c>
      <c r="T968" s="160">
        <f t="shared" si="396"/>
        <v>0</v>
      </c>
      <c r="U968" s="159">
        <f>IFERROR(VLOOKUP(N968,'P1 Intra-Europees'!$A$15:$H$25,5,0),0)*T968</f>
        <v>0</v>
      </c>
      <c r="V968" s="160">
        <f t="shared" si="397"/>
        <v>0</v>
      </c>
      <c r="W968" s="159">
        <f>IFERROR(VLOOKUP(N968,'P1 Intra-Europees'!$A$15:$H$25,6,0),0)*V968</f>
        <v>0</v>
      </c>
      <c r="X968" s="160">
        <f t="shared" si="398"/>
        <v>0</v>
      </c>
      <c r="Y968" s="159">
        <f>IFERROR(VLOOKUP(N968,'P1 Intra-Europees'!$A$15:$H$25,7,0),0)*X968</f>
        <v>0</v>
      </c>
      <c r="Z968" s="161">
        <f t="shared" si="399"/>
        <v>0</v>
      </c>
      <c r="AA968" s="162">
        <f>IFERROR(VLOOKUP(N968,'P1 Intra-Europees'!$A$15:$H$25,8,0),0)*Z968</f>
        <v>0</v>
      </c>
      <c r="AB968" s="163">
        <f t="shared" si="400"/>
        <v>0</v>
      </c>
      <c r="AC968" s="157" t="str">
        <f>VLOOKUP(B968,'P2 Origin'!$C$21:$O$176,13,0)</f>
        <v>EUR</v>
      </c>
      <c r="AD968" s="164">
        <f t="shared" si="401"/>
        <v>0</v>
      </c>
      <c r="AE968" s="165">
        <f>IF(AU968&gt;0.1,VLOOKUP(B968,'P2 Origin'!$C$21:$M$176,3,0)*H968,0)</f>
        <v>0</v>
      </c>
      <c r="AF968" s="166">
        <f t="shared" si="402"/>
        <v>0</v>
      </c>
      <c r="AG968" s="165">
        <f>(VLOOKUP(B968,'P2 Origin'!$C$21:$M$176,4,0))*AF968</f>
        <v>0</v>
      </c>
      <c r="AH968" s="166">
        <f t="shared" si="403"/>
        <v>0</v>
      </c>
      <c r="AI968" s="165">
        <f>(VLOOKUP(B968,'P2 Origin'!$C$21:$M$176,5,0))*AH968</f>
        <v>0</v>
      </c>
      <c r="AJ968" s="166">
        <f t="shared" si="419"/>
        <v>25</v>
      </c>
      <c r="AK968" s="165">
        <f>(VLOOKUP(B968,'P2 Origin'!$C$21:$M$176,6,0))*AJ968</f>
        <v>0</v>
      </c>
      <c r="AL968" s="166">
        <f t="shared" si="404"/>
        <v>0</v>
      </c>
      <c r="AM968" s="165">
        <f>(VLOOKUP($B968,'P2 Origin'!$C$21:$M$176,7,0))*AL968</f>
        <v>0</v>
      </c>
      <c r="AN968" s="166">
        <f t="shared" si="405"/>
        <v>0</v>
      </c>
      <c r="AO968" s="165">
        <f>(VLOOKUP($B968,'P2 Origin'!$C$21:$M$176,8,0))*AN968</f>
        <v>0</v>
      </c>
      <c r="AP968" s="166">
        <f t="shared" si="406"/>
        <v>0</v>
      </c>
      <c r="AQ968" s="165">
        <f>(VLOOKUP($B968,'P2 Origin'!$C$21:$M$176,9,0))*AP968</f>
        <v>0</v>
      </c>
      <c r="AR968" s="155">
        <f t="shared" si="407"/>
        <v>1</v>
      </c>
      <c r="AS968" s="164">
        <f>(VLOOKUP(B968,'P2 Origin'!$C$21:$M$176,10,0))*K968</f>
        <v>0</v>
      </c>
      <c r="AT968" s="164">
        <f>(VLOOKUP(B968,'P2 Origin'!$C$21:$M$176,11,0))*J968</f>
        <v>0</v>
      </c>
      <c r="AU968" s="167">
        <v>25</v>
      </c>
      <c r="AV968" s="168">
        <v>25</v>
      </c>
      <c r="AW968" s="169">
        <v>0</v>
      </c>
      <c r="AX968" s="170">
        <f>IF(AU968&gt;=0.1,'P3 Bureaumarge zee- en luchtvr.'!$D$12,0)</f>
        <v>0</v>
      </c>
      <c r="AY968" s="163">
        <f t="shared" si="408"/>
        <v>0</v>
      </c>
      <c r="AZ968" s="157" t="str">
        <f>VLOOKUP(D968,'P4 Destination'!$C$21:$O$176,13,0)</f>
        <v>EUR</v>
      </c>
      <c r="BA968" s="164">
        <f t="shared" si="409"/>
        <v>0</v>
      </c>
      <c r="BB968" s="171">
        <f>IF(AU968&gt;0.1,(VLOOKUP(D968,'P4 Destination'!$C$21:$M$176,3,0))*I968,0)</f>
        <v>0</v>
      </c>
      <c r="BC968" s="172">
        <f t="shared" si="410"/>
        <v>0</v>
      </c>
      <c r="BD968" s="171">
        <f>(VLOOKUP($D968,'P4 Destination'!$C$21:$M$176,4,0))*BC968</f>
        <v>0</v>
      </c>
      <c r="BE968" s="172">
        <f t="shared" si="411"/>
        <v>0</v>
      </c>
      <c r="BF968" s="171">
        <f>(VLOOKUP($D968,'P4 Destination'!$C$21:$M$176,5,0))*BE968</f>
        <v>0</v>
      </c>
      <c r="BG968" s="172">
        <f t="shared" si="412"/>
        <v>25</v>
      </c>
      <c r="BH968" s="171">
        <f>(VLOOKUP($D968,'P4 Destination'!$C$21:$M$176,6,0))*BG968</f>
        <v>0</v>
      </c>
      <c r="BI968" s="172">
        <f t="shared" si="413"/>
        <v>0</v>
      </c>
      <c r="BJ968" s="171">
        <f>(VLOOKUP($D968,'P4 Destination'!$C$21:$M$176,7,0))*BI968</f>
        <v>0</v>
      </c>
      <c r="BK968" s="172">
        <f t="shared" si="414"/>
        <v>0</v>
      </c>
      <c r="BL968" s="171">
        <f>(VLOOKUP($D968,'P4 Destination'!$C$21:$M$176,8,0))*BK968</f>
        <v>0</v>
      </c>
      <c r="BM968" s="172">
        <f t="shared" si="415"/>
        <v>0</v>
      </c>
      <c r="BN968" s="171">
        <f>(VLOOKUP($D968,'P4 Destination'!$C$21:$M$176,9,0))*BM968</f>
        <v>0</v>
      </c>
      <c r="BO968" s="154">
        <f t="shared" si="416"/>
        <v>1</v>
      </c>
      <c r="BP968" s="171">
        <f>(VLOOKUP(D968,'P4 Destination'!$C$21:$M$176,10,0))*K968</f>
        <v>0</v>
      </c>
      <c r="BQ968" s="171">
        <f>(VLOOKUP(D968,'P4 Destination'!$C$21:$M$176,11,0))*J968</f>
        <v>0</v>
      </c>
      <c r="BR968" s="173">
        <f t="shared" si="417"/>
        <v>0</v>
      </c>
      <c r="BS968" s="173">
        <f>(AV968*2500)*'P6 Verzekering'!$E$11</f>
        <v>0</v>
      </c>
      <c r="BT968" s="173">
        <f>(AW968*2500)*'P6 Verzekering'!$E$12</f>
        <v>0</v>
      </c>
      <c r="BU968" s="173">
        <f>(L968*2500)*'P6 Verzekering'!$E$13</f>
        <v>0</v>
      </c>
      <c r="BV968" s="173">
        <f t="shared" si="418"/>
        <v>0</v>
      </c>
      <c r="BW968"/>
      <c r="BX968"/>
    </row>
    <row r="969" spans="1:76">
      <c r="A969" s="152" t="s">
        <v>2976</v>
      </c>
      <c r="B969" s="152" t="s">
        <v>217</v>
      </c>
      <c r="C969" s="152" t="s">
        <v>216</v>
      </c>
      <c r="D969" s="152" t="s">
        <v>219</v>
      </c>
      <c r="E969" s="152" t="s">
        <v>219</v>
      </c>
      <c r="F969" s="153">
        <f t="shared" si="392"/>
        <v>30</v>
      </c>
      <c r="G969" s="154">
        <v>1</v>
      </c>
      <c r="H969" s="154">
        <f>IFERROR(VLOOKUP(B969,'P2 Origin'!$C$21:$Q$176,15,FALSE),0)</f>
        <v>0</v>
      </c>
      <c r="I969" s="154">
        <f>IFERROR(VLOOKUP(D969,'P4 Destination'!$C$21:$Q$176,15,FALSE),0)</f>
        <v>0</v>
      </c>
      <c r="J969" s="155">
        <v>1</v>
      </c>
      <c r="K969" s="155"/>
      <c r="L969" s="156">
        <v>0</v>
      </c>
      <c r="M969" s="155">
        <v>0</v>
      </c>
      <c r="N969" s="155">
        <v>0</v>
      </c>
      <c r="O969" s="157">
        <f t="shared" si="393"/>
        <v>0</v>
      </c>
      <c r="P969" s="158">
        <f t="shared" si="394"/>
        <v>0</v>
      </c>
      <c r="Q969" s="159">
        <f>IFERROR(VLOOKUP(N969,'P1 Intra-Europees'!$A$15:$H$25,3,0),0)*P969</f>
        <v>0</v>
      </c>
      <c r="R969" s="160">
        <f t="shared" si="395"/>
        <v>0</v>
      </c>
      <c r="S969" s="159">
        <f>IFERROR(VLOOKUP(N969,'P1 Intra-Europees'!$A$15:$H$25,4,0),0)*R969</f>
        <v>0</v>
      </c>
      <c r="T969" s="160">
        <f t="shared" si="396"/>
        <v>0</v>
      </c>
      <c r="U969" s="159">
        <f>IFERROR(VLOOKUP(N969,'P1 Intra-Europees'!$A$15:$H$25,5,0),0)*T969</f>
        <v>0</v>
      </c>
      <c r="V969" s="160">
        <f t="shared" si="397"/>
        <v>0</v>
      </c>
      <c r="W969" s="159">
        <f>IFERROR(VLOOKUP(N969,'P1 Intra-Europees'!$A$15:$H$25,6,0),0)*V969</f>
        <v>0</v>
      </c>
      <c r="X969" s="160">
        <f t="shared" si="398"/>
        <v>0</v>
      </c>
      <c r="Y969" s="159">
        <f>IFERROR(VLOOKUP(N969,'P1 Intra-Europees'!$A$15:$H$25,7,0),0)*X969</f>
        <v>0</v>
      </c>
      <c r="Z969" s="161">
        <f t="shared" si="399"/>
        <v>0</v>
      </c>
      <c r="AA969" s="162">
        <f>IFERROR(VLOOKUP(N969,'P1 Intra-Europees'!$A$15:$H$25,8,0),0)*Z969</f>
        <v>0</v>
      </c>
      <c r="AB969" s="163">
        <f t="shared" si="400"/>
        <v>0</v>
      </c>
      <c r="AC969" s="157" t="str">
        <f>VLOOKUP(B969,'P2 Origin'!$C$21:$O$176,13,0)</f>
        <v>EUR</v>
      </c>
      <c r="AD969" s="164">
        <f t="shared" si="401"/>
        <v>0</v>
      </c>
      <c r="AE969" s="165">
        <f>IF(AU969&gt;0.1,VLOOKUP(B969,'P2 Origin'!$C$21:$M$176,3,0)*H969,0)</f>
        <v>0</v>
      </c>
      <c r="AF969" s="166">
        <f t="shared" si="402"/>
        <v>0</v>
      </c>
      <c r="AG969" s="165">
        <f>(VLOOKUP(B969,'P2 Origin'!$C$21:$M$176,4,0))*AF969</f>
        <v>0</v>
      </c>
      <c r="AH969" s="166">
        <f t="shared" si="403"/>
        <v>0</v>
      </c>
      <c r="AI969" s="165">
        <f>(VLOOKUP(B969,'P2 Origin'!$C$21:$M$176,5,0))*AH969</f>
        <v>0</v>
      </c>
      <c r="AJ969" s="166">
        <f t="shared" si="419"/>
        <v>0</v>
      </c>
      <c r="AK969" s="165">
        <f>(VLOOKUP(B969,'P2 Origin'!$C$21:$M$176,6,0))*AJ969</f>
        <v>0</v>
      </c>
      <c r="AL969" s="166">
        <f t="shared" si="404"/>
        <v>30</v>
      </c>
      <c r="AM969" s="165">
        <f>(VLOOKUP($B969,'P2 Origin'!$C$21:$M$176,7,0))*AL969</f>
        <v>0</v>
      </c>
      <c r="AN969" s="166">
        <f t="shared" si="405"/>
        <v>0</v>
      </c>
      <c r="AO969" s="165">
        <f>(VLOOKUP($B969,'P2 Origin'!$C$21:$M$176,8,0))*AN969</f>
        <v>0</v>
      </c>
      <c r="AP969" s="166">
        <f t="shared" si="406"/>
        <v>0</v>
      </c>
      <c r="AQ969" s="165">
        <f>(VLOOKUP($B969,'P2 Origin'!$C$21:$M$176,9,0))*AP969</f>
        <v>0</v>
      </c>
      <c r="AR969" s="155">
        <f t="shared" si="407"/>
        <v>1</v>
      </c>
      <c r="AS969" s="164">
        <f>(VLOOKUP(B969,'P2 Origin'!$C$21:$M$176,10,0))*K969</f>
        <v>0</v>
      </c>
      <c r="AT969" s="164">
        <f>(VLOOKUP(B969,'P2 Origin'!$C$21:$M$176,11,0))*J969</f>
        <v>0</v>
      </c>
      <c r="AU969" s="167">
        <v>30</v>
      </c>
      <c r="AV969" s="168">
        <v>30</v>
      </c>
      <c r="AW969" s="169">
        <v>0</v>
      </c>
      <c r="AX969" s="170">
        <f>IF(AU969&gt;=0.1,'P3 Bureaumarge zee- en luchtvr.'!$D$12,0)</f>
        <v>0</v>
      </c>
      <c r="AY969" s="163">
        <f t="shared" si="408"/>
        <v>0</v>
      </c>
      <c r="AZ969" s="157" t="str">
        <f>VLOOKUP(D969,'P4 Destination'!$C$21:$O$176,13,0)</f>
        <v>EUR</v>
      </c>
      <c r="BA969" s="164">
        <f t="shared" si="409"/>
        <v>0</v>
      </c>
      <c r="BB969" s="171">
        <f>IF(AU969&gt;0.1,(VLOOKUP(D969,'P4 Destination'!$C$21:$M$176,3,0))*I969,0)</f>
        <v>0</v>
      </c>
      <c r="BC969" s="172">
        <f t="shared" si="410"/>
        <v>0</v>
      </c>
      <c r="BD969" s="171">
        <f>(VLOOKUP($D969,'P4 Destination'!$C$21:$M$176,4,0))*BC969</f>
        <v>0</v>
      </c>
      <c r="BE969" s="172">
        <f t="shared" si="411"/>
        <v>0</v>
      </c>
      <c r="BF969" s="171">
        <f>(VLOOKUP($D969,'P4 Destination'!$C$21:$M$176,5,0))*BE969</f>
        <v>0</v>
      </c>
      <c r="BG969" s="172">
        <f t="shared" si="412"/>
        <v>0</v>
      </c>
      <c r="BH969" s="171">
        <f>(VLOOKUP($D969,'P4 Destination'!$C$21:$M$176,6,0))*BG969</f>
        <v>0</v>
      </c>
      <c r="BI969" s="172">
        <f t="shared" si="413"/>
        <v>30</v>
      </c>
      <c r="BJ969" s="171">
        <f>(VLOOKUP($D969,'P4 Destination'!$C$21:$M$176,7,0))*BI969</f>
        <v>0</v>
      </c>
      <c r="BK969" s="172">
        <f t="shared" si="414"/>
        <v>0</v>
      </c>
      <c r="BL969" s="171">
        <f>(VLOOKUP($D969,'P4 Destination'!$C$21:$M$176,8,0))*BK969</f>
        <v>0</v>
      </c>
      <c r="BM969" s="172">
        <f t="shared" si="415"/>
        <v>0</v>
      </c>
      <c r="BN969" s="171">
        <f>(VLOOKUP($D969,'P4 Destination'!$C$21:$M$176,9,0))*BM969</f>
        <v>0</v>
      </c>
      <c r="BO969" s="154">
        <f t="shared" si="416"/>
        <v>1</v>
      </c>
      <c r="BP969" s="171">
        <f>(VLOOKUP(D969,'P4 Destination'!$C$21:$M$176,10,0))*K969</f>
        <v>0</v>
      </c>
      <c r="BQ969" s="171">
        <f>(VLOOKUP(D969,'P4 Destination'!$C$21:$M$176,11,0))*J969</f>
        <v>0</v>
      </c>
      <c r="BR969" s="173">
        <f t="shared" si="417"/>
        <v>0</v>
      </c>
      <c r="BS969" s="173">
        <f>(AV969*2500)*'P6 Verzekering'!$E$11</f>
        <v>0</v>
      </c>
      <c r="BT969" s="173">
        <f>(AW969*2500)*'P6 Verzekering'!$E$12</f>
        <v>0</v>
      </c>
      <c r="BU969" s="173">
        <f>(L969*2500)*'P6 Verzekering'!$E$13</f>
        <v>0</v>
      </c>
      <c r="BV969" s="173">
        <f t="shared" si="418"/>
        <v>0</v>
      </c>
      <c r="BW969"/>
      <c r="BX969"/>
    </row>
    <row r="970" spans="1:76">
      <c r="A970" s="152" t="s">
        <v>2994</v>
      </c>
      <c r="B970" s="152" t="s">
        <v>462</v>
      </c>
      <c r="C970" s="152" t="s">
        <v>453</v>
      </c>
      <c r="D970" s="152" t="s">
        <v>151</v>
      </c>
      <c r="E970" s="152" t="s">
        <v>149</v>
      </c>
      <c r="F970" s="153">
        <f t="shared" si="392"/>
        <v>18</v>
      </c>
      <c r="G970" s="154">
        <v>1</v>
      </c>
      <c r="H970" s="154">
        <f>IFERROR(VLOOKUP(B970,'P2 Origin'!$C$21:$Q$176,15,FALSE),0)</f>
        <v>1</v>
      </c>
      <c r="I970" s="154">
        <f>IFERROR(VLOOKUP(D970,'P4 Destination'!$C$21:$Q$176,15,FALSE),0)</f>
        <v>0</v>
      </c>
      <c r="J970" s="155">
        <v>1</v>
      </c>
      <c r="K970" s="155"/>
      <c r="L970" s="156">
        <v>0</v>
      </c>
      <c r="M970" s="155">
        <v>0</v>
      </c>
      <c r="N970" s="155">
        <v>0</v>
      </c>
      <c r="O970" s="157">
        <f t="shared" si="393"/>
        <v>0</v>
      </c>
      <c r="P970" s="158">
        <f t="shared" si="394"/>
        <v>0</v>
      </c>
      <c r="Q970" s="159">
        <f>IFERROR(VLOOKUP(N970,'P1 Intra-Europees'!$A$15:$H$25,3,0),0)*P970</f>
        <v>0</v>
      </c>
      <c r="R970" s="160">
        <f t="shared" si="395"/>
        <v>0</v>
      </c>
      <c r="S970" s="159">
        <f>IFERROR(VLOOKUP(N970,'P1 Intra-Europees'!$A$15:$H$25,4,0),0)*R970</f>
        <v>0</v>
      </c>
      <c r="T970" s="160">
        <f t="shared" si="396"/>
        <v>0</v>
      </c>
      <c r="U970" s="159">
        <f>IFERROR(VLOOKUP(N970,'P1 Intra-Europees'!$A$15:$H$25,5,0),0)*T970</f>
        <v>0</v>
      </c>
      <c r="V970" s="160">
        <f t="shared" si="397"/>
        <v>0</v>
      </c>
      <c r="W970" s="159">
        <f>IFERROR(VLOOKUP(N970,'P1 Intra-Europees'!$A$15:$H$25,6,0),0)*V970</f>
        <v>0</v>
      </c>
      <c r="X970" s="160">
        <f t="shared" si="398"/>
        <v>0</v>
      </c>
      <c r="Y970" s="159">
        <f>IFERROR(VLOOKUP(N970,'P1 Intra-Europees'!$A$15:$H$25,7,0),0)*X970</f>
        <v>0</v>
      </c>
      <c r="Z970" s="161">
        <f t="shared" si="399"/>
        <v>0</v>
      </c>
      <c r="AA970" s="162">
        <f>IFERROR(VLOOKUP(N970,'P1 Intra-Europees'!$A$15:$H$25,8,0),0)*Z970</f>
        <v>0</v>
      </c>
      <c r="AB970" s="163">
        <f t="shared" si="400"/>
        <v>0</v>
      </c>
      <c r="AC970" s="157" t="str">
        <f>VLOOKUP(B970,'P2 Origin'!$C$21:$O$176,13,0)</f>
        <v>USD</v>
      </c>
      <c r="AD970" s="164">
        <f t="shared" si="401"/>
        <v>0</v>
      </c>
      <c r="AE970" s="165">
        <f>IF(AU970&gt;0.1,VLOOKUP(B970,'P2 Origin'!$C$21:$M$176,3,0)*H970,0)</f>
        <v>0</v>
      </c>
      <c r="AF970" s="166">
        <f t="shared" si="402"/>
        <v>0</v>
      </c>
      <c r="AG970" s="165">
        <f>(VLOOKUP(B970,'P2 Origin'!$C$21:$M$176,4,0))*AF970</f>
        <v>0</v>
      </c>
      <c r="AH970" s="166">
        <f t="shared" si="403"/>
        <v>0</v>
      </c>
      <c r="AI970" s="165">
        <f>(VLOOKUP(B970,'P2 Origin'!$C$21:$M$176,5,0))*AH970</f>
        <v>0</v>
      </c>
      <c r="AJ970" s="166">
        <f t="shared" si="419"/>
        <v>18</v>
      </c>
      <c r="AK970" s="165">
        <f>(VLOOKUP(B970,'P2 Origin'!$C$21:$M$176,6,0))*AJ970</f>
        <v>0</v>
      </c>
      <c r="AL970" s="166">
        <f t="shared" si="404"/>
        <v>0</v>
      </c>
      <c r="AM970" s="165">
        <f>(VLOOKUP($B970,'P2 Origin'!$C$21:$M$176,7,0))*AL970</f>
        <v>0</v>
      </c>
      <c r="AN970" s="166">
        <f t="shared" si="405"/>
        <v>0</v>
      </c>
      <c r="AO970" s="165">
        <f>(VLOOKUP($B970,'P2 Origin'!$C$21:$M$176,8,0))*AN970</f>
        <v>0</v>
      </c>
      <c r="AP970" s="166">
        <f t="shared" si="406"/>
        <v>0</v>
      </c>
      <c r="AQ970" s="165">
        <f>(VLOOKUP($B970,'P2 Origin'!$C$21:$M$176,9,0))*AP970</f>
        <v>0</v>
      </c>
      <c r="AR970" s="155">
        <f t="shared" si="407"/>
        <v>1</v>
      </c>
      <c r="AS970" s="164">
        <f>(VLOOKUP(B970,'P2 Origin'!$C$21:$M$176,10,0))*K970</f>
        <v>0</v>
      </c>
      <c r="AT970" s="164">
        <f>(VLOOKUP(B970,'P2 Origin'!$C$21:$M$176,11,0))*J970</f>
        <v>0</v>
      </c>
      <c r="AU970" s="167">
        <v>18</v>
      </c>
      <c r="AV970" s="168">
        <v>18</v>
      </c>
      <c r="AW970" s="169">
        <v>0</v>
      </c>
      <c r="AX970" s="170">
        <f>IF(AU970&gt;=0.1,'P3 Bureaumarge zee- en luchtvr.'!$D$12,0)</f>
        <v>0</v>
      </c>
      <c r="AY970" s="163">
        <f t="shared" si="408"/>
        <v>0</v>
      </c>
      <c r="AZ970" s="157" t="str">
        <f>VLOOKUP(D970,'P4 Destination'!$C$21:$O$176,13,0)</f>
        <v>EUR</v>
      </c>
      <c r="BA970" s="164">
        <f t="shared" si="409"/>
        <v>0</v>
      </c>
      <c r="BB970" s="171">
        <f>IF(AU970&gt;0.1,(VLOOKUP(D970,'P4 Destination'!$C$21:$M$176,3,0))*I970,0)</f>
        <v>0</v>
      </c>
      <c r="BC970" s="172">
        <f t="shared" si="410"/>
        <v>0</v>
      </c>
      <c r="BD970" s="171">
        <f>(VLOOKUP($D970,'P4 Destination'!$C$21:$M$176,4,0))*BC970</f>
        <v>0</v>
      </c>
      <c r="BE970" s="172">
        <f t="shared" si="411"/>
        <v>0</v>
      </c>
      <c r="BF970" s="171">
        <f>(VLOOKUP($D970,'P4 Destination'!$C$21:$M$176,5,0))*BE970</f>
        <v>0</v>
      </c>
      <c r="BG970" s="172">
        <f t="shared" si="412"/>
        <v>18</v>
      </c>
      <c r="BH970" s="171">
        <f>(VLOOKUP($D970,'P4 Destination'!$C$21:$M$176,6,0))*BG970</f>
        <v>0</v>
      </c>
      <c r="BI970" s="172">
        <f t="shared" si="413"/>
        <v>0</v>
      </c>
      <c r="BJ970" s="171">
        <f>(VLOOKUP($D970,'P4 Destination'!$C$21:$M$176,7,0))*BI970</f>
        <v>0</v>
      </c>
      <c r="BK970" s="172">
        <f t="shared" si="414"/>
        <v>0</v>
      </c>
      <c r="BL970" s="171">
        <f>(VLOOKUP($D970,'P4 Destination'!$C$21:$M$176,8,0))*BK970</f>
        <v>0</v>
      </c>
      <c r="BM970" s="172">
        <f t="shared" si="415"/>
        <v>0</v>
      </c>
      <c r="BN970" s="171">
        <f>(VLOOKUP($D970,'P4 Destination'!$C$21:$M$176,9,0))*BM970</f>
        <v>0</v>
      </c>
      <c r="BO970" s="154">
        <f t="shared" si="416"/>
        <v>1</v>
      </c>
      <c r="BP970" s="171">
        <f>(VLOOKUP(D970,'P4 Destination'!$C$21:$M$176,10,0))*K970</f>
        <v>0</v>
      </c>
      <c r="BQ970" s="171">
        <f>(VLOOKUP(D970,'P4 Destination'!$C$21:$M$176,11,0))*J970</f>
        <v>0</v>
      </c>
      <c r="BR970" s="173">
        <f t="shared" si="417"/>
        <v>0</v>
      </c>
      <c r="BS970" s="173">
        <f>(AV970*2500)*'P6 Verzekering'!$E$11</f>
        <v>0</v>
      </c>
      <c r="BT970" s="173">
        <f>(AW970*2500)*'P6 Verzekering'!$E$12</f>
        <v>0</v>
      </c>
      <c r="BU970" s="173">
        <f>(L970*2500)*'P6 Verzekering'!$E$13</f>
        <v>0</v>
      </c>
      <c r="BV970" s="173">
        <f t="shared" si="418"/>
        <v>0</v>
      </c>
      <c r="BW970"/>
      <c r="BX970"/>
    </row>
    <row r="971" spans="1:76">
      <c r="A971" s="152" t="s">
        <v>2995</v>
      </c>
      <c r="B971" s="152" t="s">
        <v>462</v>
      </c>
      <c r="C971" s="152" t="s">
        <v>453</v>
      </c>
      <c r="D971" s="152" t="s">
        <v>185</v>
      </c>
      <c r="E971" s="152" t="s">
        <v>183</v>
      </c>
      <c r="F971" s="153">
        <f t="shared" ref="F971:F1034" si="420">SUM(L971,AU971)</f>
        <v>52</v>
      </c>
      <c r="G971" s="154">
        <v>1</v>
      </c>
      <c r="H971" s="154">
        <f>IFERROR(VLOOKUP(B971,'P2 Origin'!$C$21:$Q$176,15,FALSE),0)</f>
        <v>1</v>
      </c>
      <c r="I971" s="154">
        <f>IFERROR(VLOOKUP(D971,'P4 Destination'!$C$21:$Q$176,15,FALSE),0)</f>
        <v>1</v>
      </c>
      <c r="J971" s="155"/>
      <c r="K971" s="155">
        <v>1</v>
      </c>
      <c r="L971" s="156">
        <v>0</v>
      </c>
      <c r="M971" s="155">
        <v>0</v>
      </c>
      <c r="N971" s="155">
        <v>0</v>
      </c>
      <c r="O971" s="157">
        <f t="shared" ref="O971:O1034" si="421">SUM(Q971,S971,U971,W971,Y971,AA971)</f>
        <v>0</v>
      </c>
      <c r="P971" s="158">
        <f t="shared" ref="P971:P1034" si="422">IF(AND(L971&gt;=0.1,L971&lt;=15),L971,0)</f>
        <v>0</v>
      </c>
      <c r="Q971" s="159">
        <f>IFERROR(VLOOKUP(N971,'P1 Intra-Europees'!$A$15:$H$25,3,0),0)*P971</f>
        <v>0</v>
      </c>
      <c r="R971" s="160">
        <f t="shared" ref="R971:R1034" si="423">(IF(AND(L971&gt;=15.1,L971&lt;=25),L971,0))</f>
        <v>0</v>
      </c>
      <c r="S971" s="159">
        <f>IFERROR(VLOOKUP(N971,'P1 Intra-Europees'!$A$15:$H$25,4,0),0)*R971</f>
        <v>0</v>
      </c>
      <c r="T971" s="160">
        <f t="shared" ref="T971:T1034" si="424">IF(AND(L971&gt;=25.1,L971&lt;=35),L971,0)</f>
        <v>0</v>
      </c>
      <c r="U971" s="159">
        <f>IFERROR(VLOOKUP(N971,'P1 Intra-Europees'!$A$15:$H$25,5,0),0)*T971</f>
        <v>0</v>
      </c>
      <c r="V971" s="160">
        <f t="shared" ref="V971:V1034" si="425">IF(AND(L971&gt;=35.1,L971&lt;=45),L971,0)</f>
        <v>0</v>
      </c>
      <c r="W971" s="159">
        <f>IFERROR(VLOOKUP(N971,'P1 Intra-Europees'!$A$15:$H$25,6,0),0)*V971</f>
        <v>0</v>
      </c>
      <c r="X971" s="160">
        <f t="shared" ref="X971:X1034" si="426">IF(AND(L971&gt;=45.1,L971&lt;=150),L971,0)</f>
        <v>0</v>
      </c>
      <c r="Y971" s="159">
        <f>IFERROR(VLOOKUP(N971,'P1 Intra-Europees'!$A$15:$H$25,7,0),0)*X971</f>
        <v>0</v>
      </c>
      <c r="Z971" s="161">
        <f t="shared" ref="Z971:Z1034" si="427">IF(L971&gt;=0.1,G971,0)</f>
        <v>0</v>
      </c>
      <c r="AA971" s="162">
        <f>IFERROR(VLOOKUP(N971,'P1 Intra-Europees'!$A$15:$H$25,8,0),0)*Z971</f>
        <v>0</v>
      </c>
      <c r="AB971" s="163">
        <f t="shared" ref="AB971:AB1034" si="428">IF(AC971=$AC$8,0.95,1)*AD971</f>
        <v>0</v>
      </c>
      <c r="AC971" s="157" t="str">
        <f>VLOOKUP(B971,'P2 Origin'!$C$21:$O$176,13,0)</f>
        <v>USD</v>
      </c>
      <c r="AD971" s="164">
        <f t="shared" ref="AD971:AD1034" si="429">SUM(AE971,AG971,AI971,AK971,AS971,AT971,AM971,AO971,AQ971)</f>
        <v>0</v>
      </c>
      <c r="AE971" s="165">
        <f>IF(AU971&gt;0.1,VLOOKUP(B971,'P2 Origin'!$C$21:$M$176,3,0)*H971,0)</f>
        <v>0</v>
      </c>
      <c r="AF971" s="166">
        <f t="shared" ref="AF971:AF1034" si="430">IF(AND(AU971&gt;=0.1,AU971&lt;=5.99),AU971,0)</f>
        <v>0</v>
      </c>
      <c r="AG971" s="165">
        <f>(VLOOKUP(B971,'P2 Origin'!$C$21:$M$176,4,0))*AF971</f>
        <v>0</v>
      </c>
      <c r="AH971" s="166">
        <f t="shared" ref="AH971:AH1034" si="431">IF(AND(AU971&gt;=6,AU971&lt;=15.99),$AU971,0)</f>
        <v>0</v>
      </c>
      <c r="AI971" s="165">
        <f>(VLOOKUP(B971,'P2 Origin'!$C$21:$M$176,5,0))*AH971</f>
        <v>0</v>
      </c>
      <c r="AJ971" s="166">
        <f t="shared" si="419"/>
        <v>0</v>
      </c>
      <c r="AK971" s="165">
        <f>(VLOOKUP(B971,'P2 Origin'!$C$21:$M$176,6,0))*AJ971</f>
        <v>0</v>
      </c>
      <c r="AL971" s="166">
        <f t="shared" ref="AL971:AL1034" si="432">IF(AND($AU971&gt;=26,$AU971&lt;=35.99),$AU971,0)</f>
        <v>0</v>
      </c>
      <c r="AM971" s="165">
        <f>(VLOOKUP($B971,'P2 Origin'!$C$21:$M$176,7,0))*AL971</f>
        <v>0</v>
      </c>
      <c r="AN971" s="166">
        <f t="shared" ref="AN971:AN1034" si="433">IF(AND($AU971&gt;=36,$AU971&lt;=45.99),$AU971,0)</f>
        <v>0</v>
      </c>
      <c r="AO971" s="165">
        <f>(VLOOKUP($B971,'P2 Origin'!$C$21:$M$176,8,0))*AN971</f>
        <v>0</v>
      </c>
      <c r="AP971" s="166">
        <f t="shared" ref="AP971:AP1034" si="434">IF(AND($AU971&gt;=46,$AU971&lt;=100),$AU971,0)</f>
        <v>52</v>
      </c>
      <c r="AQ971" s="165">
        <f>(VLOOKUP($B971,'P2 Origin'!$C$21:$M$176,9,0))*AP971</f>
        <v>0</v>
      </c>
      <c r="AR971" s="155">
        <f t="shared" ref="AR971:AR1034" si="435">IF(AU971&gt;=0.1,G971,0)</f>
        <v>1</v>
      </c>
      <c r="AS971" s="164">
        <f>(VLOOKUP(B971,'P2 Origin'!$C$21:$M$176,10,0))*K971</f>
        <v>0</v>
      </c>
      <c r="AT971" s="164">
        <f>(VLOOKUP(B971,'P2 Origin'!$C$21:$M$176,11,0))*J971</f>
        <v>0</v>
      </c>
      <c r="AU971" s="167">
        <v>52</v>
      </c>
      <c r="AV971" s="168">
        <v>52</v>
      </c>
      <c r="AW971" s="169">
        <v>0</v>
      </c>
      <c r="AX971" s="170">
        <f>IF(AU971&gt;=0.1,'P3 Bureaumarge zee- en luchtvr.'!$D$12,0)</f>
        <v>0</v>
      </c>
      <c r="AY971" s="163">
        <f t="shared" ref="AY971:AY1034" si="436">IF(AZ971=$AC$8,0.95,1)*BA971</f>
        <v>0</v>
      </c>
      <c r="AZ971" s="157" t="str">
        <f>VLOOKUP(D971,'P4 Destination'!$C$21:$O$176,13,0)</f>
        <v>EUR</v>
      </c>
      <c r="BA971" s="164">
        <f t="shared" ref="BA971:BA1034" si="437">SUM(BB971,BD971,BF971,BN971,BP971,BQ971,BH971,BJ971,BL971)</f>
        <v>0</v>
      </c>
      <c r="BB971" s="171">
        <f>IF(AU971&gt;0.1,(VLOOKUP(D971,'P4 Destination'!$C$21:$M$176,3,0))*I971,0)</f>
        <v>0</v>
      </c>
      <c r="BC971" s="172">
        <f t="shared" ref="BC971:BC1034" si="438">IF(AND($AU971&gt;=0.1,$AU971&lt;=5),$AU971,0)</f>
        <v>0</v>
      </c>
      <c r="BD971" s="171">
        <f>(VLOOKUP($D971,'P4 Destination'!$C$21:$M$176,4,0))*BC971</f>
        <v>0</v>
      </c>
      <c r="BE971" s="172">
        <f t="shared" ref="BE971:BE1034" si="439">IF(AND($AU971&gt;=6,$AU971&lt;=15.99),$AU971,0)</f>
        <v>0</v>
      </c>
      <c r="BF971" s="171">
        <f>(VLOOKUP($D971,'P4 Destination'!$C$21:$M$176,5,0))*BE971</f>
        <v>0</v>
      </c>
      <c r="BG971" s="172">
        <f t="shared" ref="BG971:BG1034" si="440">IF(AND($AU971&gt;=16,$AU971&lt;=25.99),$AU971,0)</f>
        <v>0</v>
      </c>
      <c r="BH971" s="171">
        <f>(VLOOKUP($D971,'P4 Destination'!$C$21:$M$176,6,0))*BG971</f>
        <v>0</v>
      </c>
      <c r="BI971" s="172">
        <f t="shared" ref="BI971:BI1034" si="441">IF(AND($AU971&gt;=26,$AU971&lt;=35.99),$AU971,0)</f>
        <v>0</v>
      </c>
      <c r="BJ971" s="171">
        <f>(VLOOKUP($D971,'P4 Destination'!$C$21:$M$176,7,0))*BI971</f>
        <v>0</v>
      </c>
      <c r="BK971" s="172">
        <f t="shared" ref="BK971:BK1034" si="442">IF(AND($AU971&gt;=36,$AU971&lt;=45.99),$AU971,0)</f>
        <v>0</v>
      </c>
      <c r="BL971" s="171">
        <f>(VLOOKUP($D971,'P4 Destination'!$C$21:$M$176,8,0))*BK971</f>
        <v>0</v>
      </c>
      <c r="BM971" s="172">
        <f t="shared" ref="BM971:BM1034" si="443">IF(AND($AU971&gt;=46,$AU971&lt;=100),$AU971,0)</f>
        <v>52</v>
      </c>
      <c r="BN971" s="171">
        <f>(VLOOKUP($D971,'P4 Destination'!$C$21:$M$176,9,0))*BM971</f>
        <v>0</v>
      </c>
      <c r="BO971" s="154">
        <f t="shared" ref="BO971:BO1034" si="444">IF(AU971&gt;=0.1,G971,0)</f>
        <v>1</v>
      </c>
      <c r="BP971" s="171">
        <f>(VLOOKUP(D971,'P4 Destination'!$C$21:$M$176,10,0))*K971</f>
        <v>0</v>
      </c>
      <c r="BQ971" s="171">
        <f>(VLOOKUP(D971,'P4 Destination'!$C$21:$M$176,11,0))*J971</f>
        <v>0</v>
      </c>
      <c r="BR971" s="173">
        <f t="shared" ref="BR971:BR1034" si="445">SUM(BS971:BU971)</f>
        <v>0</v>
      </c>
      <c r="BS971" s="173">
        <f>(AV971*2500)*'P6 Verzekering'!$E$11</f>
        <v>0</v>
      </c>
      <c r="BT971" s="173">
        <f>(AW971*2500)*'P6 Verzekering'!$E$12</f>
        <v>0</v>
      </c>
      <c r="BU971" s="173">
        <f>(L971*2500)*'P6 Verzekering'!$E$13</f>
        <v>0</v>
      </c>
      <c r="BV971" s="173">
        <f t="shared" ref="BV971:BV1034" si="446">SUM(O971,AB971,AX971,AY971,BR971)</f>
        <v>0</v>
      </c>
      <c r="BW971"/>
      <c r="BX971"/>
    </row>
    <row r="972" spans="1:76">
      <c r="A972" s="152" t="s">
        <v>2999</v>
      </c>
      <c r="B972" s="152" t="s">
        <v>462</v>
      </c>
      <c r="C972" s="152" t="s">
        <v>453</v>
      </c>
      <c r="D972" s="152" t="s">
        <v>219</v>
      </c>
      <c r="E972" s="152" t="s">
        <v>219</v>
      </c>
      <c r="F972" s="153">
        <f t="shared" si="420"/>
        <v>39</v>
      </c>
      <c r="G972" s="154">
        <v>1</v>
      </c>
      <c r="H972" s="154">
        <f>IFERROR(VLOOKUP(B972,'P2 Origin'!$C$21:$Q$176,15,FALSE),0)</f>
        <v>1</v>
      </c>
      <c r="I972" s="154">
        <f>IFERROR(VLOOKUP(D972,'P4 Destination'!$C$21:$Q$176,15,FALSE),0)</f>
        <v>0</v>
      </c>
      <c r="J972" s="155"/>
      <c r="K972" s="155">
        <v>1</v>
      </c>
      <c r="L972" s="156">
        <v>0</v>
      </c>
      <c r="M972" s="155">
        <v>0</v>
      </c>
      <c r="N972" s="155">
        <v>0</v>
      </c>
      <c r="O972" s="157">
        <f t="shared" si="421"/>
        <v>0</v>
      </c>
      <c r="P972" s="158">
        <f t="shared" si="422"/>
        <v>0</v>
      </c>
      <c r="Q972" s="159">
        <f>IFERROR(VLOOKUP(N972,'P1 Intra-Europees'!$A$15:$H$25,3,0),0)*P972</f>
        <v>0</v>
      </c>
      <c r="R972" s="160">
        <f t="shared" si="423"/>
        <v>0</v>
      </c>
      <c r="S972" s="159">
        <f>IFERROR(VLOOKUP(N972,'P1 Intra-Europees'!$A$15:$H$25,4,0),0)*R972</f>
        <v>0</v>
      </c>
      <c r="T972" s="160">
        <f t="shared" si="424"/>
        <v>0</v>
      </c>
      <c r="U972" s="159">
        <f>IFERROR(VLOOKUP(N972,'P1 Intra-Europees'!$A$15:$H$25,5,0),0)*T972</f>
        <v>0</v>
      </c>
      <c r="V972" s="160">
        <f t="shared" si="425"/>
        <v>0</v>
      </c>
      <c r="W972" s="159">
        <f>IFERROR(VLOOKUP(N972,'P1 Intra-Europees'!$A$15:$H$25,6,0),0)*V972</f>
        <v>0</v>
      </c>
      <c r="X972" s="160">
        <f t="shared" si="426"/>
        <v>0</v>
      </c>
      <c r="Y972" s="159">
        <f>IFERROR(VLOOKUP(N972,'P1 Intra-Europees'!$A$15:$H$25,7,0),0)*X972</f>
        <v>0</v>
      </c>
      <c r="Z972" s="161">
        <f t="shared" si="427"/>
        <v>0</v>
      </c>
      <c r="AA972" s="162">
        <f>IFERROR(VLOOKUP(N972,'P1 Intra-Europees'!$A$15:$H$25,8,0),0)*Z972</f>
        <v>0</v>
      </c>
      <c r="AB972" s="163">
        <f t="shared" si="428"/>
        <v>0</v>
      </c>
      <c r="AC972" s="157" t="str">
        <f>VLOOKUP(B972,'P2 Origin'!$C$21:$O$176,13,0)</f>
        <v>USD</v>
      </c>
      <c r="AD972" s="164">
        <f t="shared" si="429"/>
        <v>0</v>
      </c>
      <c r="AE972" s="165">
        <f>IF(AU972&gt;0.1,VLOOKUP(B972,'P2 Origin'!$C$21:$M$176,3,0)*H972,0)</f>
        <v>0</v>
      </c>
      <c r="AF972" s="166">
        <f t="shared" si="430"/>
        <v>0</v>
      </c>
      <c r="AG972" s="165">
        <f>(VLOOKUP(B972,'P2 Origin'!$C$21:$M$176,4,0))*AF972</f>
        <v>0</v>
      </c>
      <c r="AH972" s="166">
        <f t="shared" si="431"/>
        <v>0</v>
      </c>
      <c r="AI972" s="165">
        <f>(VLOOKUP(B972,'P2 Origin'!$C$21:$M$176,5,0))*AH972</f>
        <v>0</v>
      </c>
      <c r="AJ972" s="166">
        <f t="shared" si="419"/>
        <v>0</v>
      </c>
      <c r="AK972" s="165">
        <f>(VLOOKUP(B972,'P2 Origin'!$C$21:$M$176,6,0))*AJ972</f>
        <v>0</v>
      </c>
      <c r="AL972" s="166">
        <f t="shared" si="432"/>
        <v>0</v>
      </c>
      <c r="AM972" s="165">
        <f>(VLOOKUP($B972,'P2 Origin'!$C$21:$M$176,7,0))*AL972</f>
        <v>0</v>
      </c>
      <c r="AN972" s="166">
        <f t="shared" si="433"/>
        <v>39</v>
      </c>
      <c r="AO972" s="165">
        <f>(VLOOKUP($B972,'P2 Origin'!$C$21:$M$176,8,0))*AN972</f>
        <v>0</v>
      </c>
      <c r="AP972" s="166">
        <f t="shared" si="434"/>
        <v>0</v>
      </c>
      <c r="AQ972" s="165">
        <f>(VLOOKUP($B972,'P2 Origin'!$C$21:$M$176,9,0))*AP972</f>
        <v>0</v>
      </c>
      <c r="AR972" s="155">
        <f t="shared" si="435"/>
        <v>1</v>
      </c>
      <c r="AS972" s="164">
        <f>(VLOOKUP(B972,'P2 Origin'!$C$21:$M$176,10,0))*K972</f>
        <v>0</v>
      </c>
      <c r="AT972" s="164">
        <f>(VLOOKUP(B972,'P2 Origin'!$C$21:$M$176,11,0))*J972</f>
        <v>0</v>
      </c>
      <c r="AU972" s="167">
        <v>39</v>
      </c>
      <c r="AV972" s="168">
        <v>39</v>
      </c>
      <c r="AW972" s="169">
        <v>0</v>
      </c>
      <c r="AX972" s="170">
        <f>IF(AU972&gt;=0.1,'P3 Bureaumarge zee- en luchtvr.'!$D$12,0)</f>
        <v>0</v>
      </c>
      <c r="AY972" s="163">
        <f t="shared" si="436"/>
        <v>0</v>
      </c>
      <c r="AZ972" s="157" t="str">
        <f>VLOOKUP(D972,'P4 Destination'!$C$21:$O$176,13,0)</f>
        <v>EUR</v>
      </c>
      <c r="BA972" s="164">
        <f t="shared" si="437"/>
        <v>0</v>
      </c>
      <c r="BB972" s="171">
        <f>IF(AU972&gt;0.1,(VLOOKUP(D972,'P4 Destination'!$C$21:$M$176,3,0))*I972,0)</f>
        <v>0</v>
      </c>
      <c r="BC972" s="172">
        <f t="shared" si="438"/>
        <v>0</v>
      </c>
      <c r="BD972" s="171">
        <f>(VLOOKUP($D972,'P4 Destination'!$C$21:$M$176,4,0))*BC972</f>
        <v>0</v>
      </c>
      <c r="BE972" s="172">
        <f t="shared" si="439"/>
        <v>0</v>
      </c>
      <c r="BF972" s="171">
        <f>(VLOOKUP($D972,'P4 Destination'!$C$21:$M$176,5,0))*BE972</f>
        <v>0</v>
      </c>
      <c r="BG972" s="172">
        <f t="shared" si="440"/>
        <v>0</v>
      </c>
      <c r="BH972" s="171">
        <f>(VLOOKUP($D972,'P4 Destination'!$C$21:$M$176,6,0))*BG972</f>
        <v>0</v>
      </c>
      <c r="BI972" s="172">
        <f t="shared" si="441"/>
        <v>0</v>
      </c>
      <c r="BJ972" s="171">
        <f>(VLOOKUP($D972,'P4 Destination'!$C$21:$M$176,7,0))*BI972</f>
        <v>0</v>
      </c>
      <c r="BK972" s="172">
        <f t="shared" si="442"/>
        <v>39</v>
      </c>
      <c r="BL972" s="171">
        <f>(VLOOKUP($D972,'P4 Destination'!$C$21:$M$176,8,0))*BK972</f>
        <v>0</v>
      </c>
      <c r="BM972" s="172">
        <f t="shared" si="443"/>
        <v>0</v>
      </c>
      <c r="BN972" s="171">
        <f>(VLOOKUP($D972,'P4 Destination'!$C$21:$M$176,9,0))*BM972</f>
        <v>0</v>
      </c>
      <c r="BO972" s="154">
        <f t="shared" si="444"/>
        <v>1</v>
      </c>
      <c r="BP972" s="171">
        <f>(VLOOKUP(D972,'P4 Destination'!$C$21:$M$176,10,0))*K972</f>
        <v>0</v>
      </c>
      <c r="BQ972" s="171">
        <f>(VLOOKUP(D972,'P4 Destination'!$C$21:$M$176,11,0))*J972</f>
        <v>0</v>
      </c>
      <c r="BR972" s="173">
        <f t="shared" si="445"/>
        <v>0</v>
      </c>
      <c r="BS972" s="173">
        <f>(AV972*2500)*'P6 Verzekering'!$E$11</f>
        <v>0</v>
      </c>
      <c r="BT972" s="173">
        <f>(AW972*2500)*'P6 Verzekering'!$E$12</f>
        <v>0</v>
      </c>
      <c r="BU972" s="173">
        <f>(L972*2500)*'P6 Verzekering'!$E$13</f>
        <v>0</v>
      </c>
      <c r="BV972" s="173">
        <f t="shared" si="446"/>
        <v>0</v>
      </c>
      <c r="BW972"/>
      <c r="BX972"/>
    </row>
    <row r="973" spans="1:76">
      <c r="A973" s="152" t="s">
        <v>3000</v>
      </c>
      <c r="B973" s="152" t="s">
        <v>462</v>
      </c>
      <c r="C973" s="152" t="s">
        <v>453</v>
      </c>
      <c r="D973" s="152" t="s">
        <v>219</v>
      </c>
      <c r="E973" s="152" t="s">
        <v>219</v>
      </c>
      <c r="F973" s="153">
        <f t="shared" si="420"/>
        <v>2.2000000000000002</v>
      </c>
      <c r="G973" s="154">
        <v>1</v>
      </c>
      <c r="H973" s="154">
        <f>IFERROR(VLOOKUP(B973,'P2 Origin'!$C$21:$Q$176,15,FALSE),0)</f>
        <v>1</v>
      </c>
      <c r="I973" s="154">
        <f>IFERROR(VLOOKUP(D973,'P4 Destination'!$C$21:$Q$176,15,FALSE),0)</f>
        <v>0</v>
      </c>
      <c r="J973" s="155">
        <v>1</v>
      </c>
      <c r="K973" s="155"/>
      <c r="L973" s="156">
        <v>0</v>
      </c>
      <c r="M973" s="155">
        <v>0</v>
      </c>
      <c r="N973" s="155">
        <v>0</v>
      </c>
      <c r="O973" s="157">
        <f t="shared" si="421"/>
        <v>0</v>
      </c>
      <c r="P973" s="158">
        <f t="shared" si="422"/>
        <v>0</v>
      </c>
      <c r="Q973" s="159">
        <f>IFERROR(VLOOKUP(N973,'P1 Intra-Europees'!$A$15:$H$25,3,0),0)*P973</f>
        <v>0</v>
      </c>
      <c r="R973" s="160">
        <f t="shared" si="423"/>
        <v>0</v>
      </c>
      <c r="S973" s="159">
        <f>IFERROR(VLOOKUP(N973,'P1 Intra-Europees'!$A$15:$H$25,4,0),0)*R973</f>
        <v>0</v>
      </c>
      <c r="T973" s="160">
        <f t="shared" si="424"/>
        <v>0</v>
      </c>
      <c r="U973" s="159">
        <f>IFERROR(VLOOKUP(N973,'P1 Intra-Europees'!$A$15:$H$25,5,0),0)*T973</f>
        <v>0</v>
      </c>
      <c r="V973" s="160">
        <f t="shared" si="425"/>
        <v>0</v>
      </c>
      <c r="W973" s="159">
        <f>IFERROR(VLOOKUP(N973,'P1 Intra-Europees'!$A$15:$H$25,6,0),0)*V973</f>
        <v>0</v>
      </c>
      <c r="X973" s="160">
        <f t="shared" si="426"/>
        <v>0</v>
      </c>
      <c r="Y973" s="159">
        <f>IFERROR(VLOOKUP(N973,'P1 Intra-Europees'!$A$15:$H$25,7,0),0)*X973</f>
        <v>0</v>
      </c>
      <c r="Z973" s="161">
        <f t="shared" si="427"/>
        <v>0</v>
      </c>
      <c r="AA973" s="162">
        <f>IFERROR(VLOOKUP(N973,'P1 Intra-Europees'!$A$15:$H$25,8,0),0)*Z973</f>
        <v>0</v>
      </c>
      <c r="AB973" s="163">
        <f t="shared" si="428"/>
        <v>0</v>
      </c>
      <c r="AC973" s="157" t="str">
        <f>VLOOKUP(B973,'P2 Origin'!$C$21:$O$176,13,0)</f>
        <v>USD</v>
      </c>
      <c r="AD973" s="164">
        <f t="shared" si="429"/>
        <v>0</v>
      </c>
      <c r="AE973" s="165">
        <f>IF(AU973&gt;0.1,VLOOKUP(B973,'P2 Origin'!$C$21:$M$176,3,0)*H973,0)</f>
        <v>0</v>
      </c>
      <c r="AF973" s="166">
        <f t="shared" si="430"/>
        <v>2.2000000000000002</v>
      </c>
      <c r="AG973" s="165">
        <f>(VLOOKUP(B973,'P2 Origin'!$C$21:$M$176,4,0))*AF973</f>
        <v>0</v>
      </c>
      <c r="AH973" s="166">
        <f t="shared" si="431"/>
        <v>0</v>
      </c>
      <c r="AI973" s="165">
        <f>(VLOOKUP(B973,'P2 Origin'!$C$21:$M$176,5,0))*AH973</f>
        <v>0</v>
      </c>
      <c r="AJ973" s="166">
        <f t="shared" si="419"/>
        <v>0</v>
      </c>
      <c r="AK973" s="165">
        <f>(VLOOKUP(B973,'P2 Origin'!$C$21:$M$176,6,0))*AJ973</f>
        <v>0</v>
      </c>
      <c r="AL973" s="166">
        <f t="shared" si="432"/>
        <v>0</v>
      </c>
      <c r="AM973" s="165">
        <f>(VLOOKUP($B973,'P2 Origin'!$C$21:$M$176,7,0))*AL973</f>
        <v>0</v>
      </c>
      <c r="AN973" s="166">
        <f t="shared" si="433"/>
        <v>0</v>
      </c>
      <c r="AO973" s="165">
        <f>(VLOOKUP($B973,'P2 Origin'!$C$21:$M$176,8,0))*AN973</f>
        <v>0</v>
      </c>
      <c r="AP973" s="166">
        <f t="shared" si="434"/>
        <v>0</v>
      </c>
      <c r="AQ973" s="165">
        <f>(VLOOKUP($B973,'P2 Origin'!$C$21:$M$176,9,0))*AP973</f>
        <v>0</v>
      </c>
      <c r="AR973" s="155">
        <f t="shared" si="435"/>
        <v>1</v>
      </c>
      <c r="AS973" s="164">
        <f>(VLOOKUP(B973,'P2 Origin'!$C$21:$M$176,10,0))*K973</f>
        <v>0</v>
      </c>
      <c r="AT973" s="164">
        <f>(VLOOKUP(B973,'P2 Origin'!$C$21:$M$176,11,0))*J973</f>
        <v>0</v>
      </c>
      <c r="AU973" s="167">
        <v>2.2000000000000002</v>
      </c>
      <c r="AV973" s="168">
        <v>2.2000000000000002</v>
      </c>
      <c r="AW973" s="169">
        <v>0</v>
      </c>
      <c r="AX973" s="170">
        <f>IF(AU973&gt;=0.1,'P3 Bureaumarge zee- en luchtvr.'!$D$12,0)</f>
        <v>0</v>
      </c>
      <c r="AY973" s="163">
        <f t="shared" si="436"/>
        <v>0</v>
      </c>
      <c r="AZ973" s="157" t="str">
        <f>VLOOKUP(D973,'P4 Destination'!$C$21:$O$176,13,0)</f>
        <v>EUR</v>
      </c>
      <c r="BA973" s="164">
        <f t="shared" si="437"/>
        <v>0</v>
      </c>
      <c r="BB973" s="171">
        <f>IF(AU973&gt;0.1,(VLOOKUP(D973,'P4 Destination'!$C$21:$M$176,3,0))*I973,0)</f>
        <v>0</v>
      </c>
      <c r="BC973" s="172">
        <f t="shared" si="438"/>
        <v>2.2000000000000002</v>
      </c>
      <c r="BD973" s="171">
        <f>(VLOOKUP($D973,'P4 Destination'!$C$21:$M$176,4,0))*BC973</f>
        <v>0</v>
      </c>
      <c r="BE973" s="172">
        <f t="shared" si="439"/>
        <v>0</v>
      </c>
      <c r="BF973" s="171">
        <f>(VLOOKUP($D973,'P4 Destination'!$C$21:$M$176,5,0))*BE973</f>
        <v>0</v>
      </c>
      <c r="BG973" s="172">
        <f t="shared" si="440"/>
        <v>0</v>
      </c>
      <c r="BH973" s="171">
        <f>(VLOOKUP($D973,'P4 Destination'!$C$21:$M$176,6,0))*BG973</f>
        <v>0</v>
      </c>
      <c r="BI973" s="172">
        <f t="shared" si="441"/>
        <v>0</v>
      </c>
      <c r="BJ973" s="171">
        <f>(VLOOKUP($D973,'P4 Destination'!$C$21:$M$176,7,0))*BI973</f>
        <v>0</v>
      </c>
      <c r="BK973" s="172">
        <f t="shared" si="442"/>
        <v>0</v>
      </c>
      <c r="BL973" s="171">
        <f>(VLOOKUP($D973,'P4 Destination'!$C$21:$M$176,8,0))*BK973</f>
        <v>0</v>
      </c>
      <c r="BM973" s="172">
        <f t="shared" si="443"/>
        <v>0</v>
      </c>
      <c r="BN973" s="171">
        <f>(VLOOKUP($D973,'P4 Destination'!$C$21:$M$176,9,0))*BM973</f>
        <v>0</v>
      </c>
      <c r="BO973" s="154">
        <f t="shared" si="444"/>
        <v>1</v>
      </c>
      <c r="BP973" s="171">
        <f>(VLOOKUP(D973,'P4 Destination'!$C$21:$M$176,10,0))*K973</f>
        <v>0</v>
      </c>
      <c r="BQ973" s="171">
        <f>(VLOOKUP(D973,'P4 Destination'!$C$21:$M$176,11,0))*J973</f>
        <v>0</v>
      </c>
      <c r="BR973" s="173">
        <f t="shared" si="445"/>
        <v>0</v>
      </c>
      <c r="BS973" s="173">
        <f>(AV973*2500)*'P6 Verzekering'!$E$11</f>
        <v>0</v>
      </c>
      <c r="BT973" s="173">
        <f>(AW973*2500)*'P6 Verzekering'!$E$12</f>
        <v>0</v>
      </c>
      <c r="BU973" s="173">
        <f>(L973*2500)*'P6 Verzekering'!$E$13</f>
        <v>0</v>
      </c>
      <c r="BV973" s="173">
        <f t="shared" si="446"/>
        <v>0</v>
      </c>
      <c r="BW973"/>
      <c r="BX973"/>
    </row>
    <row r="974" spans="1:76">
      <c r="A974" s="152" t="s">
        <v>3001</v>
      </c>
      <c r="B974" s="152" t="s">
        <v>462</v>
      </c>
      <c r="C974" s="152" t="s">
        <v>453</v>
      </c>
      <c r="D974" s="152" t="s">
        <v>219</v>
      </c>
      <c r="E974" s="152" t="s">
        <v>219</v>
      </c>
      <c r="F974" s="153">
        <f t="shared" si="420"/>
        <v>23</v>
      </c>
      <c r="G974" s="154">
        <v>1</v>
      </c>
      <c r="H974" s="154">
        <f>IFERROR(VLOOKUP(B974,'P2 Origin'!$C$21:$Q$176,15,FALSE),0)</f>
        <v>1</v>
      </c>
      <c r="I974" s="154">
        <f>IFERROR(VLOOKUP(D974,'P4 Destination'!$C$21:$Q$176,15,FALSE),0)</f>
        <v>0</v>
      </c>
      <c r="J974" s="155">
        <v>1</v>
      </c>
      <c r="K974" s="155"/>
      <c r="L974" s="156">
        <v>0</v>
      </c>
      <c r="M974" s="155">
        <v>0</v>
      </c>
      <c r="N974" s="155">
        <v>0</v>
      </c>
      <c r="O974" s="157">
        <f t="shared" si="421"/>
        <v>0</v>
      </c>
      <c r="P974" s="158">
        <f t="shared" si="422"/>
        <v>0</v>
      </c>
      <c r="Q974" s="159">
        <f>IFERROR(VLOOKUP(N974,'P1 Intra-Europees'!$A$15:$H$25,3,0),0)*P974</f>
        <v>0</v>
      </c>
      <c r="R974" s="160">
        <f t="shared" si="423"/>
        <v>0</v>
      </c>
      <c r="S974" s="159">
        <f>IFERROR(VLOOKUP(N974,'P1 Intra-Europees'!$A$15:$H$25,4,0),0)*R974</f>
        <v>0</v>
      </c>
      <c r="T974" s="160">
        <f t="shared" si="424"/>
        <v>0</v>
      </c>
      <c r="U974" s="159">
        <f>IFERROR(VLOOKUP(N974,'P1 Intra-Europees'!$A$15:$H$25,5,0),0)*T974</f>
        <v>0</v>
      </c>
      <c r="V974" s="160">
        <f t="shared" si="425"/>
        <v>0</v>
      </c>
      <c r="W974" s="159">
        <f>IFERROR(VLOOKUP(N974,'P1 Intra-Europees'!$A$15:$H$25,6,0),0)*V974</f>
        <v>0</v>
      </c>
      <c r="X974" s="160">
        <f t="shared" si="426"/>
        <v>0</v>
      </c>
      <c r="Y974" s="159">
        <f>IFERROR(VLOOKUP(N974,'P1 Intra-Europees'!$A$15:$H$25,7,0),0)*X974</f>
        <v>0</v>
      </c>
      <c r="Z974" s="161">
        <f t="shared" si="427"/>
        <v>0</v>
      </c>
      <c r="AA974" s="162">
        <f>IFERROR(VLOOKUP(N974,'P1 Intra-Europees'!$A$15:$H$25,8,0),0)*Z974</f>
        <v>0</v>
      </c>
      <c r="AB974" s="163">
        <f t="shared" si="428"/>
        <v>0</v>
      </c>
      <c r="AC974" s="157" t="str">
        <f>VLOOKUP(B974,'P2 Origin'!$C$21:$O$176,13,0)</f>
        <v>USD</v>
      </c>
      <c r="AD974" s="164">
        <f t="shared" si="429"/>
        <v>0</v>
      </c>
      <c r="AE974" s="165">
        <f>IF(AU974&gt;0.1,VLOOKUP(B974,'P2 Origin'!$C$21:$M$176,3,0)*H974,0)</f>
        <v>0</v>
      </c>
      <c r="AF974" s="166">
        <f t="shared" si="430"/>
        <v>0</v>
      </c>
      <c r="AG974" s="165">
        <f>(VLOOKUP(B974,'P2 Origin'!$C$21:$M$176,4,0))*AF974</f>
        <v>0</v>
      </c>
      <c r="AH974" s="166">
        <f t="shared" si="431"/>
        <v>0</v>
      </c>
      <c r="AI974" s="165">
        <f>(VLOOKUP(B974,'P2 Origin'!$C$21:$M$176,5,0))*AH974</f>
        <v>0</v>
      </c>
      <c r="AJ974" s="166">
        <f t="shared" si="419"/>
        <v>23</v>
      </c>
      <c r="AK974" s="165">
        <f>(VLOOKUP(B974,'P2 Origin'!$C$21:$M$176,6,0))*AJ974</f>
        <v>0</v>
      </c>
      <c r="AL974" s="166">
        <f t="shared" si="432"/>
        <v>0</v>
      </c>
      <c r="AM974" s="165">
        <f>(VLOOKUP($B974,'P2 Origin'!$C$21:$M$176,7,0))*AL974</f>
        <v>0</v>
      </c>
      <c r="AN974" s="166">
        <f t="shared" si="433"/>
        <v>0</v>
      </c>
      <c r="AO974" s="165">
        <f>(VLOOKUP($B974,'P2 Origin'!$C$21:$M$176,8,0))*AN974</f>
        <v>0</v>
      </c>
      <c r="AP974" s="166">
        <f t="shared" si="434"/>
        <v>0</v>
      </c>
      <c r="AQ974" s="165">
        <f>(VLOOKUP($B974,'P2 Origin'!$C$21:$M$176,9,0))*AP974</f>
        <v>0</v>
      </c>
      <c r="AR974" s="155">
        <f t="shared" si="435"/>
        <v>1</v>
      </c>
      <c r="AS974" s="164">
        <f>(VLOOKUP(B974,'P2 Origin'!$C$21:$M$176,10,0))*K974</f>
        <v>0</v>
      </c>
      <c r="AT974" s="164">
        <f>(VLOOKUP(B974,'P2 Origin'!$C$21:$M$176,11,0))*J974</f>
        <v>0</v>
      </c>
      <c r="AU974" s="167">
        <v>23</v>
      </c>
      <c r="AV974" s="168">
        <v>23</v>
      </c>
      <c r="AW974" s="169">
        <v>0</v>
      </c>
      <c r="AX974" s="170">
        <f>IF(AU974&gt;=0.1,'P3 Bureaumarge zee- en luchtvr.'!$D$12,0)</f>
        <v>0</v>
      </c>
      <c r="AY974" s="163">
        <f t="shared" si="436"/>
        <v>0</v>
      </c>
      <c r="AZ974" s="157" t="str">
        <f>VLOOKUP(D974,'P4 Destination'!$C$21:$O$176,13,0)</f>
        <v>EUR</v>
      </c>
      <c r="BA974" s="164">
        <f t="shared" si="437"/>
        <v>0</v>
      </c>
      <c r="BB974" s="171">
        <f>IF(AU974&gt;0.1,(VLOOKUP(D974,'P4 Destination'!$C$21:$M$176,3,0))*I974,0)</f>
        <v>0</v>
      </c>
      <c r="BC974" s="172">
        <f t="shared" si="438"/>
        <v>0</v>
      </c>
      <c r="BD974" s="171">
        <f>(VLOOKUP($D974,'P4 Destination'!$C$21:$M$176,4,0))*BC974</f>
        <v>0</v>
      </c>
      <c r="BE974" s="172">
        <f t="shared" si="439"/>
        <v>0</v>
      </c>
      <c r="BF974" s="171">
        <f>(VLOOKUP($D974,'P4 Destination'!$C$21:$M$176,5,0))*BE974</f>
        <v>0</v>
      </c>
      <c r="BG974" s="172">
        <f t="shared" si="440"/>
        <v>23</v>
      </c>
      <c r="BH974" s="171">
        <f>(VLOOKUP($D974,'P4 Destination'!$C$21:$M$176,6,0))*BG974</f>
        <v>0</v>
      </c>
      <c r="BI974" s="172">
        <f t="shared" si="441"/>
        <v>0</v>
      </c>
      <c r="BJ974" s="171">
        <f>(VLOOKUP($D974,'P4 Destination'!$C$21:$M$176,7,0))*BI974</f>
        <v>0</v>
      </c>
      <c r="BK974" s="172">
        <f t="shared" si="442"/>
        <v>0</v>
      </c>
      <c r="BL974" s="171">
        <f>(VLOOKUP($D974,'P4 Destination'!$C$21:$M$176,8,0))*BK974</f>
        <v>0</v>
      </c>
      <c r="BM974" s="172">
        <f t="shared" si="443"/>
        <v>0</v>
      </c>
      <c r="BN974" s="171">
        <f>(VLOOKUP($D974,'P4 Destination'!$C$21:$M$176,9,0))*BM974</f>
        <v>0</v>
      </c>
      <c r="BO974" s="154">
        <f t="shared" si="444"/>
        <v>1</v>
      </c>
      <c r="BP974" s="171">
        <f>(VLOOKUP(D974,'P4 Destination'!$C$21:$M$176,10,0))*K974</f>
        <v>0</v>
      </c>
      <c r="BQ974" s="171">
        <f>(VLOOKUP(D974,'P4 Destination'!$C$21:$M$176,11,0))*J974</f>
        <v>0</v>
      </c>
      <c r="BR974" s="173">
        <f t="shared" si="445"/>
        <v>0</v>
      </c>
      <c r="BS974" s="173">
        <f>(AV974*2500)*'P6 Verzekering'!$E$11</f>
        <v>0</v>
      </c>
      <c r="BT974" s="173">
        <f>(AW974*2500)*'P6 Verzekering'!$E$12</f>
        <v>0</v>
      </c>
      <c r="BU974" s="173">
        <f>(L974*2500)*'P6 Verzekering'!$E$13</f>
        <v>0</v>
      </c>
      <c r="BV974" s="173">
        <f t="shared" si="446"/>
        <v>0</v>
      </c>
      <c r="BW974"/>
      <c r="BX974"/>
    </row>
    <row r="975" spans="1:76">
      <c r="A975" s="152" t="s">
        <v>3003</v>
      </c>
      <c r="B975" s="152" t="s">
        <v>462</v>
      </c>
      <c r="C975" s="152" t="s">
        <v>453</v>
      </c>
      <c r="D975" s="152" t="s">
        <v>219</v>
      </c>
      <c r="E975" s="152" t="s">
        <v>219</v>
      </c>
      <c r="F975" s="153">
        <f t="shared" si="420"/>
        <v>17</v>
      </c>
      <c r="G975" s="154">
        <v>1</v>
      </c>
      <c r="H975" s="154">
        <f>IFERROR(VLOOKUP(B975,'P2 Origin'!$C$21:$Q$176,15,FALSE),0)</f>
        <v>1</v>
      </c>
      <c r="I975" s="154">
        <f>IFERROR(VLOOKUP(D975,'P4 Destination'!$C$21:$Q$176,15,FALSE),0)</f>
        <v>0</v>
      </c>
      <c r="J975" s="155">
        <v>1</v>
      </c>
      <c r="K975" s="155"/>
      <c r="L975" s="156">
        <v>0</v>
      </c>
      <c r="M975" s="155">
        <v>0</v>
      </c>
      <c r="N975" s="155">
        <v>0</v>
      </c>
      <c r="O975" s="157">
        <f t="shared" si="421"/>
        <v>0</v>
      </c>
      <c r="P975" s="158">
        <f t="shared" si="422"/>
        <v>0</v>
      </c>
      <c r="Q975" s="159">
        <f>IFERROR(VLOOKUP(N975,'P1 Intra-Europees'!$A$15:$H$25,3,0),0)*P975</f>
        <v>0</v>
      </c>
      <c r="R975" s="160">
        <f t="shared" si="423"/>
        <v>0</v>
      </c>
      <c r="S975" s="159">
        <f>IFERROR(VLOOKUP(N975,'P1 Intra-Europees'!$A$15:$H$25,4,0),0)*R975</f>
        <v>0</v>
      </c>
      <c r="T975" s="160">
        <f t="shared" si="424"/>
        <v>0</v>
      </c>
      <c r="U975" s="159">
        <f>IFERROR(VLOOKUP(N975,'P1 Intra-Europees'!$A$15:$H$25,5,0),0)*T975</f>
        <v>0</v>
      </c>
      <c r="V975" s="160">
        <f t="shared" si="425"/>
        <v>0</v>
      </c>
      <c r="W975" s="159">
        <f>IFERROR(VLOOKUP(N975,'P1 Intra-Europees'!$A$15:$H$25,6,0),0)*V975</f>
        <v>0</v>
      </c>
      <c r="X975" s="160">
        <f t="shared" si="426"/>
        <v>0</v>
      </c>
      <c r="Y975" s="159">
        <f>IFERROR(VLOOKUP(N975,'P1 Intra-Europees'!$A$15:$H$25,7,0),0)*X975</f>
        <v>0</v>
      </c>
      <c r="Z975" s="161">
        <f t="shared" si="427"/>
        <v>0</v>
      </c>
      <c r="AA975" s="162">
        <f>IFERROR(VLOOKUP(N975,'P1 Intra-Europees'!$A$15:$H$25,8,0),0)*Z975</f>
        <v>0</v>
      </c>
      <c r="AB975" s="163">
        <f t="shared" si="428"/>
        <v>0</v>
      </c>
      <c r="AC975" s="157" t="str">
        <f>VLOOKUP(B975,'P2 Origin'!$C$21:$O$176,13,0)</f>
        <v>USD</v>
      </c>
      <c r="AD975" s="164">
        <f t="shared" si="429"/>
        <v>0</v>
      </c>
      <c r="AE975" s="165">
        <f>IF(AU975&gt;0.1,VLOOKUP(B975,'P2 Origin'!$C$21:$M$176,3,0)*H975,0)</f>
        <v>0</v>
      </c>
      <c r="AF975" s="166">
        <f t="shared" si="430"/>
        <v>0</v>
      </c>
      <c r="AG975" s="165">
        <f>(VLOOKUP(B975,'P2 Origin'!$C$21:$M$176,4,0))*AF975</f>
        <v>0</v>
      </c>
      <c r="AH975" s="166">
        <f t="shared" si="431"/>
        <v>0</v>
      </c>
      <c r="AI975" s="165">
        <f>(VLOOKUP(B975,'P2 Origin'!$C$21:$M$176,5,0))*AH975</f>
        <v>0</v>
      </c>
      <c r="AJ975" s="166">
        <f t="shared" ref="AJ975:AJ1038" si="447">IF(AND(AU975&gt;=16,AU975&lt;=25.99),$AU975,0)</f>
        <v>17</v>
      </c>
      <c r="AK975" s="165">
        <f>(VLOOKUP(B975,'P2 Origin'!$C$21:$M$176,6,0))*AJ975</f>
        <v>0</v>
      </c>
      <c r="AL975" s="166">
        <f t="shared" si="432"/>
        <v>0</v>
      </c>
      <c r="AM975" s="165">
        <f>(VLOOKUP($B975,'P2 Origin'!$C$21:$M$176,7,0))*AL975</f>
        <v>0</v>
      </c>
      <c r="AN975" s="166">
        <f t="shared" si="433"/>
        <v>0</v>
      </c>
      <c r="AO975" s="165">
        <f>(VLOOKUP($B975,'P2 Origin'!$C$21:$M$176,8,0))*AN975</f>
        <v>0</v>
      </c>
      <c r="AP975" s="166">
        <f t="shared" si="434"/>
        <v>0</v>
      </c>
      <c r="AQ975" s="165">
        <f>(VLOOKUP($B975,'P2 Origin'!$C$21:$M$176,9,0))*AP975</f>
        <v>0</v>
      </c>
      <c r="AR975" s="155">
        <f t="shared" si="435"/>
        <v>1</v>
      </c>
      <c r="AS975" s="164">
        <f>(VLOOKUP(B975,'P2 Origin'!$C$21:$M$176,10,0))*K975</f>
        <v>0</v>
      </c>
      <c r="AT975" s="164">
        <f>(VLOOKUP(B975,'P2 Origin'!$C$21:$M$176,11,0))*J975</f>
        <v>0</v>
      </c>
      <c r="AU975" s="167">
        <v>17</v>
      </c>
      <c r="AV975" s="168">
        <v>17</v>
      </c>
      <c r="AW975" s="169">
        <v>0</v>
      </c>
      <c r="AX975" s="170">
        <f>IF(AU975&gt;=0.1,'P3 Bureaumarge zee- en luchtvr.'!$D$12,0)</f>
        <v>0</v>
      </c>
      <c r="AY975" s="163">
        <f t="shared" si="436"/>
        <v>0</v>
      </c>
      <c r="AZ975" s="157" t="str">
        <f>VLOOKUP(D975,'P4 Destination'!$C$21:$O$176,13,0)</f>
        <v>EUR</v>
      </c>
      <c r="BA975" s="164">
        <f t="shared" si="437"/>
        <v>0</v>
      </c>
      <c r="BB975" s="171">
        <f>IF(AU975&gt;0.1,(VLOOKUP(D975,'P4 Destination'!$C$21:$M$176,3,0))*I975,0)</f>
        <v>0</v>
      </c>
      <c r="BC975" s="172">
        <f t="shared" si="438"/>
        <v>0</v>
      </c>
      <c r="BD975" s="171">
        <f>(VLOOKUP($D975,'P4 Destination'!$C$21:$M$176,4,0))*BC975</f>
        <v>0</v>
      </c>
      <c r="BE975" s="172">
        <f t="shared" si="439"/>
        <v>0</v>
      </c>
      <c r="BF975" s="171">
        <f>(VLOOKUP($D975,'P4 Destination'!$C$21:$M$176,5,0))*BE975</f>
        <v>0</v>
      </c>
      <c r="BG975" s="172">
        <f t="shared" si="440"/>
        <v>17</v>
      </c>
      <c r="BH975" s="171">
        <f>(VLOOKUP($D975,'P4 Destination'!$C$21:$M$176,6,0))*BG975</f>
        <v>0</v>
      </c>
      <c r="BI975" s="172">
        <f t="shared" si="441"/>
        <v>0</v>
      </c>
      <c r="BJ975" s="171">
        <f>(VLOOKUP($D975,'P4 Destination'!$C$21:$M$176,7,0))*BI975</f>
        <v>0</v>
      </c>
      <c r="BK975" s="172">
        <f t="shared" si="442"/>
        <v>0</v>
      </c>
      <c r="BL975" s="171">
        <f>(VLOOKUP($D975,'P4 Destination'!$C$21:$M$176,8,0))*BK975</f>
        <v>0</v>
      </c>
      <c r="BM975" s="172">
        <f t="shared" si="443"/>
        <v>0</v>
      </c>
      <c r="BN975" s="171">
        <f>(VLOOKUP($D975,'P4 Destination'!$C$21:$M$176,9,0))*BM975</f>
        <v>0</v>
      </c>
      <c r="BO975" s="154">
        <f t="shared" si="444"/>
        <v>1</v>
      </c>
      <c r="BP975" s="171">
        <f>(VLOOKUP(D975,'P4 Destination'!$C$21:$M$176,10,0))*K975</f>
        <v>0</v>
      </c>
      <c r="BQ975" s="171">
        <f>(VLOOKUP(D975,'P4 Destination'!$C$21:$M$176,11,0))*J975</f>
        <v>0</v>
      </c>
      <c r="BR975" s="173">
        <f t="shared" si="445"/>
        <v>0</v>
      </c>
      <c r="BS975" s="173">
        <f>(AV975*2500)*'P6 Verzekering'!$E$11</f>
        <v>0</v>
      </c>
      <c r="BT975" s="173">
        <f>(AW975*2500)*'P6 Verzekering'!$E$12</f>
        <v>0</v>
      </c>
      <c r="BU975" s="173">
        <f>(L975*2500)*'P6 Verzekering'!$E$13</f>
        <v>0</v>
      </c>
      <c r="BV975" s="173">
        <f t="shared" si="446"/>
        <v>0</v>
      </c>
      <c r="BW975"/>
      <c r="BX975"/>
    </row>
    <row r="976" spans="1:76">
      <c r="A976" s="152" t="s">
        <v>3009</v>
      </c>
      <c r="B976" s="152" t="s">
        <v>462</v>
      </c>
      <c r="C976" s="152" t="s">
        <v>453</v>
      </c>
      <c r="D976" s="152" t="s">
        <v>219</v>
      </c>
      <c r="E976" s="152" t="s">
        <v>219</v>
      </c>
      <c r="F976" s="153">
        <f t="shared" si="420"/>
        <v>7</v>
      </c>
      <c r="G976" s="154">
        <v>1</v>
      </c>
      <c r="H976" s="154">
        <f>IFERROR(VLOOKUP(B976,'P2 Origin'!$C$21:$Q$176,15,FALSE),0)</f>
        <v>1</v>
      </c>
      <c r="I976" s="154">
        <f>IFERROR(VLOOKUP(D976,'P4 Destination'!$C$21:$Q$176,15,FALSE),0)</f>
        <v>0</v>
      </c>
      <c r="J976" s="155">
        <v>1</v>
      </c>
      <c r="K976" s="155"/>
      <c r="L976" s="156">
        <v>0</v>
      </c>
      <c r="M976" s="155">
        <v>0</v>
      </c>
      <c r="N976" s="155">
        <v>0</v>
      </c>
      <c r="O976" s="157">
        <f t="shared" si="421"/>
        <v>0</v>
      </c>
      <c r="P976" s="158">
        <f t="shared" si="422"/>
        <v>0</v>
      </c>
      <c r="Q976" s="159">
        <f>IFERROR(VLOOKUP(N976,'P1 Intra-Europees'!$A$15:$H$25,3,0),0)*P976</f>
        <v>0</v>
      </c>
      <c r="R976" s="160">
        <f t="shared" si="423"/>
        <v>0</v>
      </c>
      <c r="S976" s="159">
        <f>IFERROR(VLOOKUP(N976,'P1 Intra-Europees'!$A$15:$H$25,4,0),0)*R976</f>
        <v>0</v>
      </c>
      <c r="T976" s="160">
        <f t="shared" si="424"/>
        <v>0</v>
      </c>
      <c r="U976" s="159">
        <f>IFERROR(VLOOKUP(N976,'P1 Intra-Europees'!$A$15:$H$25,5,0),0)*T976</f>
        <v>0</v>
      </c>
      <c r="V976" s="160">
        <f t="shared" si="425"/>
        <v>0</v>
      </c>
      <c r="W976" s="159">
        <f>IFERROR(VLOOKUP(N976,'P1 Intra-Europees'!$A$15:$H$25,6,0),0)*V976</f>
        <v>0</v>
      </c>
      <c r="X976" s="160">
        <f t="shared" si="426"/>
        <v>0</v>
      </c>
      <c r="Y976" s="159">
        <f>IFERROR(VLOOKUP(N976,'P1 Intra-Europees'!$A$15:$H$25,7,0),0)*X976</f>
        <v>0</v>
      </c>
      <c r="Z976" s="161">
        <f t="shared" si="427"/>
        <v>0</v>
      </c>
      <c r="AA976" s="162">
        <f>IFERROR(VLOOKUP(N976,'P1 Intra-Europees'!$A$15:$H$25,8,0),0)*Z976</f>
        <v>0</v>
      </c>
      <c r="AB976" s="163">
        <f t="shared" si="428"/>
        <v>0</v>
      </c>
      <c r="AC976" s="157" t="str">
        <f>VLOOKUP(B976,'P2 Origin'!$C$21:$O$176,13,0)</f>
        <v>USD</v>
      </c>
      <c r="AD976" s="164">
        <f t="shared" si="429"/>
        <v>0</v>
      </c>
      <c r="AE976" s="165">
        <f>IF(AU976&gt;0.1,VLOOKUP(B976,'P2 Origin'!$C$21:$M$176,3,0)*H976,0)</f>
        <v>0</v>
      </c>
      <c r="AF976" s="166">
        <f t="shared" si="430"/>
        <v>0</v>
      </c>
      <c r="AG976" s="165">
        <f>(VLOOKUP(B976,'P2 Origin'!$C$21:$M$176,4,0))*AF976</f>
        <v>0</v>
      </c>
      <c r="AH976" s="166">
        <f t="shared" si="431"/>
        <v>7</v>
      </c>
      <c r="AI976" s="165">
        <f>(VLOOKUP(B976,'P2 Origin'!$C$21:$M$176,5,0))*AH976</f>
        <v>0</v>
      </c>
      <c r="AJ976" s="166">
        <f t="shared" si="447"/>
        <v>0</v>
      </c>
      <c r="AK976" s="165">
        <f>(VLOOKUP(B976,'P2 Origin'!$C$21:$M$176,6,0))*AJ976</f>
        <v>0</v>
      </c>
      <c r="AL976" s="166">
        <f t="shared" si="432"/>
        <v>0</v>
      </c>
      <c r="AM976" s="165">
        <f>(VLOOKUP($B976,'P2 Origin'!$C$21:$M$176,7,0))*AL976</f>
        <v>0</v>
      </c>
      <c r="AN976" s="166">
        <f t="shared" si="433"/>
        <v>0</v>
      </c>
      <c r="AO976" s="165">
        <f>(VLOOKUP($B976,'P2 Origin'!$C$21:$M$176,8,0))*AN976</f>
        <v>0</v>
      </c>
      <c r="AP976" s="166">
        <f t="shared" si="434"/>
        <v>0</v>
      </c>
      <c r="AQ976" s="165">
        <f>(VLOOKUP($B976,'P2 Origin'!$C$21:$M$176,9,0))*AP976</f>
        <v>0</v>
      </c>
      <c r="AR976" s="155">
        <f t="shared" si="435"/>
        <v>1</v>
      </c>
      <c r="AS976" s="164">
        <f>(VLOOKUP(B976,'P2 Origin'!$C$21:$M$176,10,0))*K976</f>
        <v>0</v>
      </c>
      <c r="AT976" s="164">
        <f>(VLOOKUP(B976,'P2 Origin'!$C$21:$M$176,11,0))*J976</f>
        <v>0</v>
      </c>
      <c r="AU976" s="167">
        <v>7</v>
      </c>
      <c r="AV976" s="168">
        <v>7</v>
      </c>
      <c r="AW976" s="169">
        <v>0</v>
      </c>
      <c r="AX976" s="170">
        <f>IF(AU976&gt;=0.1,'P3 Bureaumarge zee- en luchtvr.'!$D$12,0)</f>
        <v>0</v>
      </c>
      <c r="AY976" s="163">
        <f t="shared" si="436"/>
        <v>0</v>
      </c>
      <c r="AZ976" s="157" t="str">
        <f>VLOOKUP(D976,'P4 Destination'!$C$21:$O$176,13,0)</f>
        <v>EUR</v>
      </c>
      <c r="BA976" s="164">
        <f t="shared" si="437"/>
        <v>0</v>
      </c>
      <c r="BB976" s="171">
        <f>IF(AU976&gt;0.1,(VLOOKUP(D976,'P4 Destination'!$C$21:$M$176,3,0))*I976,0)</f>
        <v>0</v>
      </c>
      <c r="BC976" s="172">
        <f t="shared" si="438"/>
        <v>0</v>
      </c>
      <c r="BD976" s="171">
        <f>(VLOOKUP($D976,'P4 Destination'!$C$21:$M$176,4,0))*BC976</f>
        <v>0</v>
      </c>
      <c r="BE976" s="172">
        <f t="shared" si="439"/>
        <v>7</v>
      </c>
      <c r="BF976" s="171">
        <f>(VLOOKUP($D976,'P4 Destination'!$C$21:$M$176,5,0))*BE976</f>
        <v>0</v>
      </c>
      <c r="BG976" s="172">
        <f t="shared" si="440"/>
        <v>0</v>
      </c>
      <c r="BH976" s="171">
        <f>(VLOOKUP($D976,'P4 Destination'!$C$21:$M$176,6,0))*BG976</f>
        <v>0</v>
      </c>
      <c r="BI976" s="172">
        <f t="shared" si="441"/>
        <v>0</v>
      </c>
      <c r="BJ976" s="171">
        <f>(VLOOKUP($D976,'P4 Destination'!$C$21:$M$176,7,0))*BI976</f>
        <v>0</v>
      </c>
      <c r="BK976" s="172">
        <f t="shared" si="442"/>
        <v>0</v>
      </c>
      <c r="BL976" s="171">
        <f>(VLOOKUP($D976,'P4 Destination'!$C$21:$M$176,8,0))*BK976</f>
        <v>0</v>
      </c>
      <c r="BM976" s="172">
        <f t="shared" si="443"/>
        <v>0</v>
      </c>
      <c r="BN976" s="171">
        <f>(VLOOKUP($D976,'P4 Destination'!$C$21:$M$176,9,0))*BM976</f>
        <v>0</v>
      </c>
      <c r="BO976" s="154">
        <f t="shared" si="444"/>
        <v>1</v>
      </c>
      <c r="BP976" s="171">
        <f>(VLOOKUP(D976,'P4 Destination'!$C$21:$M$176,10,0))*K976</f>
        <v>0</v>
      </c>
      <c r="BQ976" s="171">
        <f>(VLOOKUP(D976,'P4 Destination'!$C$21:$M$176,11,0))*J976</f>
        <v>0</v>
      </c>
      <c r="BR976" s="173">
        <f t="shared" si="445"/>
        <v>0</v>
      </c>
      <c r="BS976" s="173">
        <f>(AV976*2500)*'P6 Verzekering'!$E$11</f>
        <v>0</v>
      </c>
      <c r="BT976" s="173">
        <f>(AW976*2500)*'P6 Verzekering'!$E$12</f>
        <v>0</v>
      </c>
      <c r="BU976" s="173">
        <f>(L976*2500)*'P6 Verzekering'!$E$13</f>
        <v>0</v>
      </c>
      <c r="BV976" s="173">
        <f t="shared" si="446"/>
        <v>0</v>
      </c>
      <c r="BW976"/>
      <c r="BX976"/>
    </row>
    <row r="977" spans="1:76">
      <c r="A977" s="152" t="s">
        <v>3012</v>
      </c>
      <c r="B977" s="152" t="s">
        <v>462</v>
      </c>
      <c r="C977" s="152" t="s">
        <v>453</v>
      </c>
      <c r="D977" s="152" t="s">
        <v>219</v>
      </c>
      <c r="E977" s="152" t="s">
        <v>219</v>
      </c>
      <c r="F977" s="153">
        <f t="shared" si="420"/>
        <v>3</v>
      </c>
      <c r="G977" s="154">
        <v>1</v>
      </c>
      <c r="H977" s="154">
        <f>IFERROR(VLOOKUP(B977,'P2 Origin'!$C$21:$Q$176,15,FALSE),0)</f>
        <v>1</v>
      </c>
      <c r="I977" s="154">
        <f>IFERROR(VLOOKUP(D977,'P4 Destination'!$C$21:$Q$176,15,FALSE),0)</f>
        <v>0</v>
      </c>
      <c r="J977" s="155">
        <v>1</v>
      </c>
      <c r="K977" s="155"/>
      <c r="L977" s="156">
        <v>0</v>
      </c>
      <c r="M977" s="155">
        <v>0</v>
      </c>
      <c r="N977" s="155">
        <v>0</v>
      </c>
      <c r="O977" s="157">
        <f t="shared" si="421"/>
        <v>0</v>
      </c>
      <c r="P977" s="158">
        <f t="shared" si="422"/>
        <v>0</v>
      </c>
      <c r="Q977" s="159">
        <f>IFERROR(VLOOKUP(N977,'P1 Intra-Europees'!$A$15:$H$25,3,0),0)*P977</f>
        <v>0</v>
      </c>
      <c r="R977" s="160">
        <f t="shared" si="423"/>
        <v>0</v>
      </c>
      <c r="S977" s="159">
        <f>IFERROR(VLOOKUP(N977,'P1 Intra-Europees'!$A$15:$H$25,4,0),0)*R977</f>
        <v>0</v>
      </c>
      <c r="T977" s="160">
        <f t="shared" si="424"/>
        <v>0</v>
      </c>
      <c r="U977" s="159">
        <f>IFERROR(VLOOKUP(N977,'P1 Intra-Europees'!$A$15:$H$25,5,0),0)*T977</f>
        <v>0</v>
      </c>
      <c r="V977" s="160">
        <f t="shared" si="425"/>
        <v>0</v>
      </c>
      <c r="W977" s="159">
        <f>IFERROR(VLOOKUP(N977,'P1 Intra-Europees'!$A$15:$H$25,6,0),0)*V977</f>
        <v>0</v>
      </c>
      <c r="X977" s="160">
        <f t="shared" si="426"/>
        <v>0</v>
      </c>
      <c r="Y977" s="159">
        <f>IFERROR(VLOOKUP(N977,'P1 Intra-Europees'!$A$15:$H$25,7,0),0)*X977</f>
        <v>0</v>
      </c>
      <c r="Z977" s="161">
        <f t="shared" si="427"/>
        <v>0</v>
      </c>
      <c r="AA977" s="162">
        <f>IFERROR(VLOOKUP(N977,'P1 Intra-Europees'!$A$15:$H$25,8,0),0)*Z977</f>
        <v>0</v>
      </c>
      <c r="AB977" s="163">
        <f t="shared" si="428"/>
        <v>0</v>
      </c>
      <c r="AC977" s="157" t="str">
        <f>VLOOKUP(B977,'P2 Origin'!$C$21:$O$176,13,0)</f>
        <v>USD</v>
      </c>
      <c r="AD977" s="164">
        <f t="shared" si="429"/>
        <v>0</v>
      </c>
      <c r="AE977" s="165">
        <f>IF(AU977&gt;0.1,VLOOKUP(B977,'P2 Origin'!$C$21:$M$176,3,0)*H977,0)</f>
        <v>0</v>
      </c>
      <c r="AF977" s="166">
        <f t="shared" si="430"/>
        <v>3</v>
      </c>
      <c r="AG977" s="165">
        <f>(VLOOKUP(B977,'P2 Origin'!$C$21:$M$176,4,0))*AF977</f>
        <v>0</v>
      </c>
      <c r="AH977" s="166">
        <f t="shared" si="431"/>
        <v>0</v>
      </c>
      <c r="AI977" s="165">
        <f>(VLOOKUP(B977,'P2 Origin'!$C$21:$M$176,5,0))*AH977</f>
        <v>0</v>
      </c>
      <c r="AJ977" s="166">
        <f t="shared" si="447"/>
        <v>0</v>
      </c>
      <c r="AK977" s="165">
        <f>(VLOOKUP(B977,'P2 Origin'!$C$21:$M$176,6,0))*AJ977</f>
        <v>0</v>
      </c>
      <c r="AL977" s="166">
        <f t="shared" si="432"/>
        <v>0</v>
      </c>
      <c r="AM977" s="165">
        <f>(VLOOKUP($B977,'P2 Origin'!$C$21:$M$176,7,0))*AL977</f>
        <v>0</v>
      </c>
      <c r="AN977" s="166">
        <f t="shared" si="433"/>
        <v>0</v>
      </c>
      <c r="AO977" s="165">
        <f>(VLOOKUP($B977,'P2 Origin'!$C$21:$M$176,8,0))*AN977</f>
        <v>0</v>
      </c>
      <c r="AP977" s="166">
        <f t="shared" si="434"/>
        <v>0</v>
      </c>
      <c r="AQ977" s="165">
        <f>(VLOOKUP($B977,'P2 Origin'!$C$21:$M$176,9,0))*AP977</f>
        <v>0</v>
      </c>
      <c r="AR977" s="155">
        <f t="shared" si="435"/>
        <v>1</v>
      </c>
      <c r="AS977" s="164">
        <f>(VLOOKUP(B977,'P2 Origin'!$C$21:$M$176,10,0))*K977</f>
        <v>0</v>
      </c>
      <c r="AT977" s="164">
        <f>(VLOOKUP(B977,'P2 Origin'!$C$21:$M$176,11,0))*J977</f>
        <v>0</v>
      </c>
      <c r="AU977" s="167">
        <v>3</v>
      </c>
      <c r="AV977" s="168">
        <v>3</v>
      </c>
      <c r="AW977" s="169">
        <v>0</v>
      </c>
      <c r="AX977" s="170">
        <f>IF(AU977&gt;=0.1,'P3 Bureaumarge zee- en luchtvr.'!$D$12,0)</f>
        <v>0</v>
      </c>
      <c r="AY977" s="163">
        <f t="shared" si="436"/>
        <v>0</v>
      </c>
      <c r="AZ977" s="157" t="str">
        <f>VLOOKUP(D977,'P4 Destination'!$C$21:$O$176,13,0)</f>
        <v>EUR</v>
      </c>
      <c r="BA977" s="164">
        <f t="shared" si="437"/>
        <v>0</v>
      </c>
      <c r="BB977" s="171">
        <f>IF(AU977&gt;0.1,(VLOOKUP(D977,'P4 Destination'!$C$21:$M$176,3,0))*I977,0)</f>
        <v>0</v>
      </c>
      <c r="BC977" s="172">
        <f t="shared" si="438"/>
        <v>3</v>
      </c>
      <c r="BD977" s="171">
        <f>(VLOOKUP($D977,'P4 Destination'!$C$21:$M$176,4,0))*BC977</f>
        <v>0</v>
      </c>
      <c r="BE977" s="172">
        <f t="shared" si="439"/>
        <v>0</v>
      </c>
      <c r="BF977" s="171">
        <f>(VLOOKUP($D977,'P4 Destination'!$C$21:$M$176,5,0))*BE977</f>
        <v>0</v>
      </c>
      <c r="BG977" s="172">
        <f t="shared" si="440"/>
        <v>0</v>
      </c>
      <c r="BH977" s="171">
        <f>(VLOOKUP($D977,'P4 Destination'!$C$21:$M$176,6,0))*BG977</f>
        <v>0</v>
      </c>
      <c r="BI977" s="172">
        <f t="shared" si="441"/>
        <v>0</v>
      </c>
      <c r="BJ977" s="171">
        <f>(VLOOKUP($D977,'P4 Destination'!$C$21:$M$176,7,0))*BI977</f>
        <v>0</v>
      </c>
      <c r="BK977" s="172">
        <f t="shared" si="442"/>
        <v>0</v>
      </c>
      <c r="BL977" s="171">
        <f>(VLOOKUP($D977,'P4 Destination'!$C$21:$M$176,8,0))*BK977</f>
        <v>0</v>
      </c>
      <c r="BM977" s="172">
        <f t="shared" si="443"/>
        <v>0</v>
      </c>
      <c r="BN977" s="171">
        <f>(VLOOKUP($D977,'P4 Destination'!$C$21:$M$176,9,0))*BM977</f>
        <v>0</v>
      </c>
      <c r="BO977" s="154">
        <f t="shared" si="444"/>
        <v>1</v>
      </c>
      <c r="BP977" s="171">
        <f>(VLOOKUP(D977,'P4 Destination'!$C$21:$M$176,10,0))*K977</f>
        <v>0</v>
      </c>
      <c r="BQ977" s="171">
        <f>(VLOOKUP(D977,'P4 Destination'!$C$21:$M$176,11,0))*J977</f>
        <v>0</v>
      </c>
      <c r="BR977" s="173">
        <f t="shared" si="445"/>
        <v>0</v>
      </c>
      <c r="BS977" s="173">
        <f>(AV977*2500)*'P6 Verzekering'!$E$11</f>
        <v>0</v>
      </c>
      <c r="BT977" s="173">
        <f>(AW977*2500)*'P6 Verzekering'!$E$12</f>
        <v>0</v>
      </c>
      <c r="BU977" s="173">
        <f>(L977*2500)*'P6 Verzekering'!$E$13</f>
        <v>0</v>
      </c>
      <c r="BV977" s="173">
        <f t="shared" si="446"/>
        <v>0</v>
      </c>
      <c r="BW977"/>
      <c r="BX977"/>
    </row>
    <row r="978" spans="1:76">
      <c r="A978" s="152" t="s">
        <v>3014</v>
      </c>
      <c r="B978" s="152" t="s">
        <v>462</v>
      </c>
      <c r="C978" s="152" t="s">
        <v>453</v>
      </c>
      <c r="D978" s="152" t="s">
        <v>219</v>
      </c>
      <c r="E978" s="152" t="s">
        <v>219</v>
      </c>
      <c r="F978" s="153">
        <f t="shared" si="420"/>
        <v>54</v>
      </c>
      <c r="G978" s="154">
        <v>1</v>
      </c>
      <c r="H978" s="154">
        <f>IFERROR(VLOOKUP(B978,'P2 Origin'!$C$21:$Q$176,15,FALSE),0)</f>
        <v>1</v>
      </c>
      <c r="I978" s="154">
        <f>IFERROR(VLOOKUP(D978,'P4 Destination'!$C$21:$Q$176,15,FALSE),0)</f>
        <v>0</v>
      </c>
      <c r="J978" s="155"/>
      <c r="K978" s="155">
        <v>1</v>
      </c>
      <c r="L978" s="156">
        <v>0</v>
      </c>
      <c r="M978" s="155">
        <v>0</v>
      </c>
      <c r="N978" s="155">
        <v>0</v>
      </c>
      <c r="O978" s="157">
        <f t="shared" si="421"/>
        <v>0</v>
      </c>
      <c r="P978" s="158">
        <f t="shared" si="422"/>
        <v>0</v>
      </c>
      <c r="Q978" s="159">
        <f>IFERROR(VLOOKUP(N978,'P1 Intra-Europees'!$A$15:$H$25,3,0),0)*P978</f>
        <v>0</v>
      </c>
      <c r="R978" s="160">
        <f t="shared" si="423"/>
        <v>0</v>
      </c>
      <c r="S978" s="159">
        <f>IFERROR(VLOOKUP(N978,'P1 Intra-Europees'!$A$15:$H$25,4,0),0)*R978</f>
        <v>0</v>
      </c>
      <c r="T978" s="160">
        <f t="shared" si="424"/>
        <v>0</v>
      </c>
      <c r="U978" s="159">
        <f>IFERROR(VLOOKUP(N978,'P1 Intra-Europees'!$A$15:$H$25,5,0),0)*T978</f>
        <v>0</v>
      </c>
      <c r="V978" s="160">
        <f t="shared" si="425"/>
        <v>0</v>
      </c>
      <c r="W978" s="159">
        <f>IFERROR(VLOOKUP(N978,'P1 Intra-Europees'!$A$15:$H$25,6,0),0)*V978</f>
        <v>0</v>
      </c>
      <c r="X978" s="160">
        <f t="shared" si="426"/>
        <v>0</v>
      </c>
      <c r="Y978" s="159">
        <f>IFERROR(VLOOKUP(N978,'P1 Intra-Europees'!$A$15:$H$25,7,0),0)*X978</f>
        <v>0</v>
      </c>
      <c r="Z978" s="161">
        <f t="shared" si="427"/>
        <v>0</v>
      </c>
      <c r="AA978" s="162">
        <f>IFERROR(VLOOKUP(N978,'P1 Intra-Europees'!$A$15:$H$25,8,0),0)*Z978</f>
        <v>0</v>
      </c>
      <c r="AB978" s="163">
        <f t="shared" si="428"/>
        <v>0</v>
      </c>
      <c r="AC978" s="157" t="str">
        <f>VLOOKUP(B978,'P2 Origin'!$C$21:$O$176,13,0)</f>
        <v>USD</v>
      </c>
      <c r="AD978" s="164">
        <f t="shared" si="429"/>
        <v>0</v>
      </c>
      <c r="AE978" s="165">
        <f>IF(AU978&gt;0.1,VLOOKUP(B978,'P2 Origin'!$C$21:$M$176,3,0)*H978,0)</f>
        <v>0</v>
      </c>
      <c r="AF978" s="166">
        <f t="shared" si="430"/>
        <v>0</v>
      </c>
      <c r="AG978" s="165">
        <f>(VLOOKUP(B978,'P2 Origin'!$C$21:$M$176,4,0))*AF978</f>
        <v>0</v>
      </c>
      <c r="AH978" s="166">
        <f t="shared" si="431"/>
        <v>0</v>
      </c>
      <c r="AI978" s="165">
        <f>(VLOOKUP(B978,'P2 Origin'!$C$21:$M$176,5,0))*AH978</f>
        <v>0</v>
      </c>
      <c r="AJ978" s="166">
        <f t="shared" si="447"/>
        <v>0</v>
      </c>
      <c r="AK978" s="165">
        <f>(VLOOKUP(B978,'P2 Origin'!$C$21:$M$176,6,0))*AJ978</f>
        <v>0</v>
      </c>
      <c r="AL978" s="166">
        <f t="shared" si="432"/>
        <v>0</v>
      </c>
      <c r="AM978" s="165">
        <f>(VLOOKUP($B978,'P2 Origin'!$C$21:$M$176,7,0))*AL978</f>
        <v>0</v>
      </c>
      <c r="AN978" s="166">
        <f t="shared" si="433"/>
        <v>0</v>
      </c>
      <c r="AO978" s="165">
        <f>(VLOOKUP($B978,'P2 Origin'!$C$21:$M$176,8,0))*AN978</f>
        <v>0</v>
      </c>
      <c r="AP978" s="166">
        <f t="shared" si="434"/>
        <v>54</v>
      </c>
      <c r="AQ978" s="165">
        <f>(VLOOKUP($B978,'P2 Origin'!$C$21:$M$176,9,0))*AP978</f>
        <v>0</v>
      </c>
      <c r="AR978" s="155">
        <f t="shared" si="435"/>
        <v>1</v>
      </c>
      <c r="AS978" s="164">
        <f>(VLOOKUP(B978,'P2 Origin'!$C$21:$M$176,10,0))*K978</f>
        <v>0</v>
      </c>
      <c r="AT978" s="164">
        <f>(VLOOKUP(B978,'P2 Origin'!$C$21:$M$176,11,0))*J978</f>
        <v>0</v>
      </c>
      <c r="AU978" s="167">
        <v>54</v>
      </c>
      <c r="AV978" s="168">
        <v>54</v>
      </c>
      <c r="AW978" s="169">
        <v>0</v>
      </c>
      <c r="AX978" s="170">
        <f>IF(AU978&gt;=0.1,'P3 Bureaumarge zee- en luchtvr.'!$D$12,0)</f>
        <v>0</v>
      </c>
      <c r="AY978" s="163">
        <f t="shared" si="436"/>
        <v>0</v>
      </c>
      <c r="AZ978" s="157" t="str">
        <f>VLOOKUP(D978,'P4 Destination'!$C$21:$O$176,13,0)</f>
        <v>EUR</v>
      </c>
      <c r="BA978" s="164">
        <f t="shared" si="437"/>
        <v>0</v>
      </c>
      <c r="BB978" s="171">
        <f>IF(AU978&gt;0.1,(VLOOKUP(D978,'P4 Destination'!$C$21:$M$176,3,0))*I978,0)</f>
        <v>0</v>
      </c>
      <c r="BC978" s="172">
        <f t="shared" si="438"/>
        <v>0</v>
      </c>
      <c r="BD978" s="171">
        <f>(VLOOKUP($D978,'P4 Destination'!$C$21:$M$176,4,0))*BC978</f>
        <v>0</v>
      </c>
      <c r="BE978" s="172">
        <f t="shared" si="439"/>
        <v>0</v>
      </c>
      <c r="BF978" s="171">
        <f>(VLOOKUP($D978,'P4 Destination'!$C$21:$M$176,5,0))*BE978</f>
        <v>0</v>
      </c>
      <c r="BG978" s="172">
        <f t="shared" si="440"/>
        <v>0</v>
      </c>
      <c r="BH978" s="171">
        <f>(VLOOKUP($D978,'P4 Destination'!$C$21:$M$176,6,0))*BG978</f>
        <v>0</v>
      </c>
      <c r="BI978" s="172">
        <f t="shared" si="441"/>
        <v>0</v>
      </c>
      <c r="BJ978" s="171">
        <f>(VLOOKUP($D978,'P4 Destination'!$C$21:$M$176,7,0))*BI978</f>
        <v>0</v>
      </c>
      <c r="BK978" s="172">
        <f t="shared" si="442"/>
        <v>0</v>
      </c>
      <c r="BL978" s="171">
        <f>(VLOOKUP($D978,'P4 Destination'!$C$21:$M$176,8,0))*BK978</f>
        <v>0</v>
      </c>
      <c r="BM978" s="172">
        <f t="shared" si="443"/>
        <v>54</v>
      </c>
      <c r="BN978" s="171">
        <f>(VLOOKUP($D978,'P4 Destination'!$C$21:$M$176,9,0))*BM978</f>
        <v>0</v>
      </c>
      <c r="BO978" s="154">
        <f t="shared" si="444"/>
        <v>1</v>
      </c>
      <c r="BP978" s="171">
        <f>(VLOOKUP(D978,'P4 Destination'!$C$21:$M$176,10,0))*K978</f>
        <v>0</v>
      </c>
      <c r="BQ978" s="171">
        <f>(VLOOKUP(D978,'P4 Destination'!$C$21:$M$176,11,0))*J978</f>
        <v>0</v>
      </c>
      <c r="BR978" s="173">
        <f t="shared" si="445"/>
        <v>0</v>
      </c>
      <c r="BS978" s="173">
        <f>(AV978*2500)*'P6 Verzekering'!$E$11</f>
        <v>0</v>
      </c>
      <c r="BT978" s="173">
        <f>(AW978*2500)*'P6 Verzekering'!$E$12</f>
        <v>0</v>
      </c>
      <c r="BU978" s="173">
        <f>(L978*2500)*'P6 Verzekering'!$E$13</f>
        <v>0</v>
      </c>
      <c r="BV978" s="173">
        <f t="shared" si="446"/>
        <v>0</v>
      </c>
      <c r="BW978"/>
      <c r="BX978"/>
    </row>
    <row r="979" spans="1:76">
      <c r="A979" s="152" t="s">
        <v>3018</v>
      </c>
      <c r="B979" s="152" t="s">
        <v>462</v>
      </c>
      <c r="C979" s="152" t="s">
        <v>453</v>
      </c>
      <c r="D979" s="152" t="s">
        <v>219</v>
      </c>
      <c r="E979" s="152" t="s">
        <v>219</v>
      </c>
      <c r="F979" s="153">
        <f t="shared" si="420"/>
        <v>3</v>
      </c>
      <c r="G979" s="154">
        <v>1</v>
      </c>
      <c r="H979" s="154">
        <f>IFERROR(VLOOKUP(B979,'P2 Origin'!$C$21:$Q$176,15,FALSE),0)</f>
        <v>1</v>
      </c>
      <c r="I979" s="154">
        <f>IFERROR(VLOOKUP(D979,'P4 Destination'!$C$21:$Q$176,15,FALSE),0)</f>
        <v>0</v>
      </c>
      <c r="J979" s="155">
        <v>1</v>
      </c>
      <c r="K979" s="155"/>
      <c r="L979" s="156">
        <v>0</v>
      </c>
      <c r="M979" s="155">
        <v>0</v>
      </c>
      <c r="N979" s="155">
        <v>0</v>
      </c>
      <c r="O979" s="157">
        <f t="shared" si="421"/>
        <v>0</v>
      </c>
      <c r="P979" s="158">
        <f t="shared" si="422"/>
        <v>0</v>
      </c>
      <c r="Q979" s="159">
        <f>IFERROR(VLOOKUP(N979,'P1 Intra-Europees'!$A$15:$H$25,3,0),0)*P979</f>
        <v>0</v>
      </c>
      <c r="R979" s="160">
        <f t="shared" si="423"/>
        <v>0</v>
      </c>
      <c r="S979" s="159">
        <f>IFERROR(VLOOKUP(N979,'P1 Intra-Europees'!$A$15:$H$25,4,0),0)*R979</f>
        <v>0</v>
      </c>
      <c r="T979" s="160">
        <f t="shared" si="424"/>
        <v>0</v>
      </c>
      <c r="U979" s="159">
        <f>IFERROR(VLOOKUP(N979,'P1 Intra-Europees'!$A$15:$H$25,5,0),0)*T979</f>
        <v>0</v>
      </c>
      <c r="V979" s="160">
        <f t="shared" si="425"/>
        <v>0</v>
      </c>
      <c r="W979" s="159">
        <f>IFERROR(VLOOKUP(N979,'P1 Intra-Europees'!$A$15:$H$25,6,0),0)*V979</f>
        <v>0</v>
      </c>
      <c r="X979" s="160">
        <f t="shared" si="426"/>
        <v>0</v>
      </c>
      <c r="Y979" s="159">
        <f>IFERROR(VLOOKUP(N979,'P1 Intra-Europees'!$A$15:$H$25,7,0),0)*X979</f>
        <v>0</v>
      </c>
      <c r="Z979" s="161">
        <f t="shared" si="427"/>
        <v>0</v>
      </c>
      <c r="AA979" s="162">
        <f>IFERROR(VLOOKUP(N979,'P1 Intra-Europees'!$A$15:$H$25,8,0),0)*Z979</f>
        <v>0</v>
      </c>
      <c r="AB979" s="163">
        <f t="shared" si="428"/>
        <v>0</v>
      </c>
      <c r="AC979" s="157" t="str">
        <f>VLOOKUP(B979,'P2 Origin'!$C$21:$O$176,13,0)</f>
        <v>USD</v>
      </c>
      <c r="AD979" s="164">
        <f t="shared" si="429"/>
        <v>0</v>
      </c>
      <c r="AE979" s="165">
        <f>IF(AU979&gt;0.1,VLOOKUP(B979,'P2 Origin'!$C$21:$M$176,3,0)*H979,0)</f>
        <v>0</v>
      </c>
      <c r="AF979" s="166">
        <f t="shared" si="430"/>
        <v>3</v>
      </c>
      <c r="AG979" s="165">
        <f>(VLOOKUP(B979,'P2 Origin'!$C$21:$M$176,4,0))*AF979</f>
        <v>0</v>
      </c>
      <c r="AH979" s="166">
        <f t="shared" si="431"/>
        <v>0</v>
      </c>
      <c r="AI979" s="165">
        <f>(VLOOKUP(B979,'P2 Origin'!$C$21:$M$176,5,0))*AH979</f>
        <v>0</v>
      </c>
      <c r="AJ979" s="166">
        <f t="shared" si="447"/>
        <v>0</v>
      </c>
      <c r="AK979" s="165">
        <f>(VLOOKUP(B979,'P2 Origin'!$C$21:$M$176,6,0))*AJ979</f>
        <v>0</v>
      </c>
      <c r="AL979" s="166">
        <f t="shared" si="432"/>
        <v>0</v>
      </c>
      <c r="AM979" s="165">
        <f>(VLOOKUP($B979,'P2 Origin'!$C$21:$M$176,7,0))*AL979</f>
        <v>0</v>
      </c>
      <c r="AN979" s="166">
        <f t="shared" si="433"/>
        <v>0</v>
      </c>
      <c r="AO979" s="165">
        <f>(VLOOKUP($B979,'P2 Origin'!$C$21:$M$176,8,0))*AN979</f>
        <v>0</v>
      </c>
      <c r="AP979" s="166">
        <f t="shared" si="434"/>
        <v>0</v>
      </c>
      <c r="AQ979" s="165">
        <f>(VLOOKUP($B979,'P2 Origin'!$C$21:$M$176,9,0))*AP979</f>
        <v>0</v>
      </c>
      <c r="AR979" s="155">
        <f t="shared" si="435"/>
        <v>1</v>
      </c>
      <c r="AS979" s="164">
        <f>(VLOOKUP(B979,'P2 Origin'!$C$21:$M$176,10,0))*K979</f>
        <v>0</v>
      </c>
      <c r="AT979" s="164">
        <f>(VLOOKUP(B979,'P2 Origin'!$C$21:$M$176,11,0))*J979</f>
        <v>0</v>
      </c>
      <c r="AU979" s="167">
        <v>3</v>
      </c>
      <c r="AV979" s="168">
        <v>3</v>
      </c>
      <c r="AW979" s="169">
        <v>0</v>
      </c>
      <c r="AX979" s="170">
        <f>IF(AU979&gt;=0.1,'P3 Bureaumarge zee- en luchtvr.'!$D$12,0)</f>
        <v>0</v>
      </c>
      <c r="AY979" s="163">
        <f t="shared" si="436"/>
        <v>0</v>
      </c>
      <c r="AZ979" s="157" t="str">
        <f>VLOOKUP(D979,'P4 Destination'!$C$21:$O$176,13,0)</f>
        <v>EUR</v>
      </c>
      <c r="BA979" s="164">
        <f t="shared" si="437"/>
        <v>0</v>
      </c>
      <c r="BB979" s="171">
        <f>IF(AU979&gt;0.1,(VLOOKUP(D979,'P4 Destination'!$C$21:$M$176,3,0))*I979,0)</f>
        <v>0</v>
      </c>
      <c r="BC979" s="172">
        <f t="shared" si="438"/>
        <v>3</v>
      </c>
      <c r="BD979" s="171">
        <f>(VLOOKUP($D979,'P4 Destination'!$C$21:$M$176,4,0))*BC979</f>
        <v>0</v>
      </c>
      <c r="BE979" s="172">
        <f t="shared" si="439"/>
        <v>0</v>
      </c>
      <c r="BF979" s="171">
        <f>(VLOOKUP($D979,'P4 Destination'!$C$21:$M$176,5,0))*BE979</f>
        <v>0</v>
      </c>
      <c r="BG979" s="172">
        <f t="shared" si="440"/>
        <v>0</v>
      </c>
      <c r="BH979" s="171">
        <f>(VLOOKUP($D979,'P4 Destination'!$C$21:$M$176,6,0))*BG979</f>
        <v>0</v>
      </c>
      <c r="BI979" s="172">
        <f t="shared" si="441"/>
        <v>0</v>
      </c>
      <c r="BJ979" s="171">
        <f>(VLOOKUP($D979,'P4 Destination'!$C$21:$M$176,7,0))*BI979</f>
        <v>0</v>
      </c>
      <c r="BK979" s="172">
        <f t="shared" si="442"/>
        <v>0</v>
      </c>
      <c r="BL979" s="171">
        <f>(VLOOKUP($D979,'P4 Destination'!$C$21:$M$176,8,0))*BK979</f>
        <v>0</v>
      </c>
      <c r="BM979" s="172">
        <f t="shared" si="443"/>
        <v>0</v>
      </c>
      <c r="BN979" s="171">
        <f>(VLOOKUP($D979,'P4 Destination'!$C$21:$M$176,9,0))*BM979</f>
        <v>0</v>
      </c>
      <c r="BO979" s="154">
        <f t="shared" si="444"/>
        <v>1</v>
      </c>
      <c r="BP979" s="171">
        <f>(VLOOKUP(D979,'P4 Destination'!$C$21:$M$176,10,0))*K979</f>
        <v>0</v>
      </c>
      <c r="BQ979" s="171">
        <f>(VLOOKUP(D979,'P4 Destination'!$C$21:$M$176,11,0))*J979</f>
        <v>0</v>
      </c>
      <c r="BR979" s="173">
        <f t="shared" si="445"/>
        <v>0</v>
      </c>
      <c r="BS979" s="173">
        <f>(AV979*2500)*'P6 Verzekering'!$E$11</f>
        <v>0</v>
      </c>
      <c r="BT979" s="173">
        <f>(AW979*2500)*'P6 Verzekering'!$E$12</f>
        <v>0</v>
      </c>
      <c r="BU979" s="173">
        <f>(L979*2500)*'P6 Verzekering'!$E$13</f>
        <v>0</v>
      </c>
      <c r="BV979" s="173">
        <f t="shared" si="446"/>
        <v>0</v>
      </c>
      <c r="BW979"/>
      <c r="BX979"/>
    </row>
    <row r="980" spans="1:76">
      <c r="A980" s="152" t="s">
        <v>3020</v>
      </c>
      <c r="B980" s="152" t="s">
        <v>462</v>
      </c>
      <c r="C980" s="152" t="s">
        <v>453</v>
      </c>
      <c r="D980" s="152" t="s">
        <v>219</v>
      </c>
      <c r="E980" s="152" t="s">
        <v>219</v>
      </c>
      <c r="F980" s="153">
        <f t="shared" si="420"/>
        <v>25</v>
      </c>
      <c r="G980" s="154">
        <v>1</v>
      </c>
      <c r="H980" s="154">
        <f>IFERROR(VLOOKUP(B980,'P2 Origin'!$C$21:$Q$176,15,FALSE),0)</f>
        <v>1</v>
      </c>
      <c r="I980" s="154">
        <f>IFERROR(VLOOKUP(D980,'P4 Destination'!$C$21:$Q$176,15,FALSE),0)</f>
        <v>0</v>
      </c>
      <c r="J980" s="155"/>
      <c r="K980" s="155">
        <v>1</v>
      </c>
      <c r="L980" s="156">
        <v>0</v>
      </c>
      <c r="M980" s="155">
        <v>0</v>
      </c>
      <c r="N980" s="155">
        <v>0</v>
      </c>
      <c r="O980" s="157">
        <f t="shared" si="421"/>
        <v>0</v>
      </c>
      <c r="P980" s="158">
        <f t="shared" si="422"/>
        <v>0</v>
      </c>
      <c r="Q980" s="159">
        <f>IFERROR(VLOOKUP(N980,'P1 Intra-Europees'!$A$15:$H$25,3,0),0)*P980</f>
        <v>0</v>
      </c>
      <c r="R980" s="160">
        <f t="shared" si="423"/>
        <v>0</v>
      </c>
      <c r="S980" s="159">
        <f>IFERROR(VLOOKUP(N980,'P1 Intra-Europees'!$A$15:$H$25,4,0),0)*R980</f>
        <v>0</v>
      </c>
      <c r="T980" s="160">
        <f t="shared" si="424"/>
        <v>0</v>
      </c>
      <c r="U980" s="159">
        <f>IFERROR(VLOOKUP(N980,'P1 Intra-Europees'!$A$15:$H$25,5,0),0)*T980</f>
        <v>0</v>
      </c>
      <c r="V980" s="160">
        <f t="shared" si="425"/>
        <v>0</v>
      </c>
      <c r="W980" s="159">
        <f>IFERROR(VLOOKUP(N980,'P1 Intra-Europees'!$A$15:$H$25,6,0),0)*V980</f>
        <v>0</v>
      </c>
      <c r="X980" s="160">
        <f t="shared" si="426"/>
        <v>0</v>
      </c>
      <c r="Y980" s="159">
        <f>IFERROR(VLOOKUP(N980,'P1 Intra-Europees'!$A$15:$H$25,7,0),0)*X980</f>
        <v>0</v>
      </c>
      <c r="Z980" s="161">
        <f t="shared" si="427"/>
        <v>0</v>
      </c>
      <c r="AA980" s="162">
        <f>IFERROR(VLOOKUP(N980,'P1 Intra-Europees'!$A$15:$H$25,8,0),0)*Z980</f>
        <v>0</v>
      </c>
      <c r="AB980" s="163">
        <f t="shared" si="428"/>
        <v>0</v>
      </c>
      <c r="AC980" s="157" t="str">
        <f>VLOOKUP(B980,'P2 Origin'!$C$21:$O$176,13,0)</f>
        <v>USD</v>
      </c>
      <c r="AD980" s="164">
        <f t="shared" si="429"/>
        <v>0</v>
      </c>
      <c r="AE980" s="165">
        <f>IF(AU980&gt;0.1,VLOOKUP(B980,'P2 Origin'!$C$21:$M$176,3,0)*H980,0)</f>
        <v>0</v>
      </c>
      <c r="AF980" s="166">
        <f t="shared" si="430"/>
        <v>0</v>
      </c>
      <c r="AG980" s="165">
        <f>(VLOOKUP(B980,'P2 Origin'!$C$21:$M$176,4,0))*AF980</f>
        <v>0</v>
      </c>
      <c r="AH980" s="166">
        <f t="shared" si="431"/>
        <v>0</v>
      </c>
      <c r="AI980" s="165">
        <f>(VLOOKUP(B980,'P2 Origin'!$C$21:$M$176,5,0))*AH980</f>
        <v>0</v>
      </c>
      <c r="AJ980" s="166">
        <f t="shared" si="447"/>
        <v>25</v>
      </c>
      <c r="AK980" s="165">
        <f>(VLOOKUP(B980,'P2 Origin'!$C$21:$M$176,6,0))*AJ980</f>
        <v>0</v>
      </c>
      <c r="AL980" s="166">
        <f t="shared" si="432"/>
        <v>0</v>
      </c>
      <c r="AM980" s="165">
        <f>(VLOOKUP($B980,'P2 Origin'!$C$21:$M$176,7,0))*AL980</f>
        <v>0</v>
      </c>
      <c r="AN980" s="166">
        <f t="shared" si="433"/>
        <v>0</v>
      </c>
      <c r="AO980" s="165">
        <f>(VLOOKUP($B980,'P2 Origin'!$C$21:$M$176,8,0))*AN980</f>
        <v>0</v>
      </c>
      <c r="AP980" s="166">
        <f t="shared" si="434"/>
        <v>0</v>
      </c>
      <c r="AQ980" s="165">
        <f>(VLOOKUP($B980,'P2 Origin'!$C$21:$M$176,9,0))*AP980</f>
        <v>0</v>
      </c>
      <c r="AR980" s="155">
        <f t="shared" si="435"/>
        <v>1</v>
      </c>
      <c r="AS980" s="164">
        <f>(VLOOKUP(B980,'P2 Origin'!$C$21:$M$176,10,0))*K980</f>
        <v>0</v>
      </c>
      <c r="AT980" s="164">
        <f>(VLOOKUP(B980,'P2 Origin'!$C$21:$M$176,11,0))*J980</f>
        <v>0</v>
      </c>
      <c r="AU980" s="167">
        <v>25</v>
      </c>
      <c r="AV980" s="168">
        <v>25</v>
      </c>
      <c r="AW980" s="169">
        <v>0</v>
      </c>
      <c r="AX980" s="170">
        <f>IF(AU980&gt;=0.1,'P3 Bureaumarge zee- en luchtvr.'!$D$12,0)</f>
        <v>0</v>
      </c>
      <c r="AY980" s="163">
        <f t="shared" si="436"/>
        <v>0</v>
      </c>
      <c r="AZ980" s="157" t="str">
        <f>VLOOKUP(D980,'P4 Destination'!$C$21:$O$176,13,0)</f>
        <v>EUR</v>
      </c>
      <c r="BA980" s="164">
        <f t="shared" si="437"/>
        <v>0</v>
      </c>
      <c r="BB980" s="171">
        <f>IF(AU980&gt;0.1,(VLOOKUP(D980,'P4 Destination'!$C$21:$M$176,3,0))*I980,0)</f>
        <v>0</v>
      </c>
      <c r="BC980" s="172">
        <f t="shared" si="438"/>
        <v>0</v>
      </c>
      <c r="BD980" s="171">
        <f>(VLOOKUP($D980,'P4 Destination'!$C$21:$M$176,4,0))*BC980</f>
        <v>0</v>
      </c>
      <c r="BE980" s="172">
        <f t="shared" si="439"/>
        <v>0</v>
      </c>
      <c r="BF980" s="171">
        <f>(VLOOKUP($D980,'P4 Destination'!$C$21:$M$176,5,0))*BE980</f>
        <v>0</v>
      </c>
      <c r="BG980" s="172">
        <f t="shared" si="440"/>
        <v>25</v>
      </c>
      <c r="BH980" s="171">
        <f>(VLOOKUP($D980,'P4 Destination'!$C$21:$M$176,6,0))*BG980</f>
        <v>0</v>
      </c>
      <c r="BI980" s="172">
        <f t="shared" si="441"/>
        <v>0</v>
      </c>
      <c r="BJ980" s="171">
        <f>(VLOOKUP($D980,'P4 Destination'!$C$21:$M$176,7,0))*BI980</f>
        <v>0</v>
      </c>
      <c r="BK980" s="172">
        <f t="shared" si="442"/>
        <v>0</v>
      </c>
      <c r="BL980" s="171">
        <f>(VLOOKUP($D980,'P4 Destination'!$C$21:$M$176,8,0))*BK980</f>
        <v>0</v>
      </c>
      <c r="BM980" s="172">
        <f t="shared" si="443"/>
        <v>0</v>
      </c>
      <c r="BN980" s="171">
        <f>(VLOOKUP($D980,'P4 Destination'!$C$21:$M$176,9,0))*BM980</f>
        <v>0</v>
      </c>
      <c r="BO980" s="154">
        <f t="shared" si="444"/>
        <v>1</v>
      </c>
      <c r="BP980" s="171">
        <f>(VLOOKUP(D980,'P4 Destination'!$C$21:$M$176,10,0))*K980</f>
        <v>0</v>
      </c>
      <c r="BQ980" s="171">
        <f>(VLOOKUP(D980,'P4 Destination'!$C$21:$M$176,11,0))*J980</f>
        <v>0</v>
      </c>
      <c r="BR980" s="173">
        <f t="shared" si="445"/>
        <v>0</v>
      </c>
      <c r="BS980" s="173">
        <f>(AV980*2500)*'P6 Verzekering'!$E$11</f>
        <v>0</v>
      </c>
      <c r="BT980" s="173">
        <f>(AW980*2500)*'P6 Verzekering'!$E$12</f>
        <v>0</v>
      </c>
      <c r="BU980" s="173">
        <f>(L980*2500)*'P6 Verzekering'!$E$13</f>
        <v>0</v>
      </c>
      <c r="BV980" s="173">
        <f t="shared" si="446"/>
        <v>0</v>
      </c>
      <c r="BW980"/>
      <c r="BX980"/>
    </row>
    <row r="981" spans="1:76">
      <c r="A981" s="152" t="s">
        <v>3026</v>
      </c>
      <c r="B981" s="152" t="s">
        <v>462</v>
      </c>
      <c r="C981" s="152" t="s">
        <v>453</v>
      </c>
      <c r="D981" s="152" t="s">
        <v>219</v>
      </c>
      <c r="E981" s="152" t="s">
        <v>219</v>
      </c>
      <c r="F981" s="153">
        <f t="shared" si="420"/>
        <v>36</v>
      </c>
      <c r="G981" s="154">
        <v>1</v>
      </c>
      <c r="H981" s="154">
        <f>IFERROR(VLOOKUP(B981,'P2 Origin'!$C$21:$Q$176,15,FALSE),0)</f>
        <v>1</v>
      </c>
      <c r="I981" s="154">
        <f>IFERROR(VLOOKUP(D981,'P4 Destination'!$C$21:$Q$176,15,FALSE),0)</f>
        <v>0</v>
      </c>
      <c r="J981" s="155"/>
      <c r="K981" s="155">
        <v>1</v>
      </c>
      <c r="L981" s="156">
        <v>0</v>
      </c>
      <c r="M981" s="155">
        <v>0</v>
      </c>
      <c r="N981" s="155">
        <v>0</v>
      </c>
      <c r="O981" s="157">
        <f t="shared" si="421"/>
        <v>0</v>
      </c>
      <c r="P981" s="158">
        <f t="shared" si="422"/>
        <v>0</v>
      </c>
      <c r="Q981" s="159">
        <f>IFERROR(VLOOKUP(N981,'P1 Intra-Europees'!$A$15:$H$25,3,0),0)*P981</f>
        <v>0</v>
      </c>
      <c r="R981" s="160">
        <f t="shared" si="423"/>
        <v>0</v>
      </c>
      <c r="S981" s="159">
        <f>IFERROR(VLOOKUP(N981,'P1 Intra-Europees'!$A$15:$H$25,4,0),0)*R981</f>
        <v>0</v>
      </c>
      <c r="T981" s="160">
        <f t="shared" si="424"/>
        <v>0</v>
      </c>
      <c r="U981" s="159">
        <f>IFERROR(VLOOKUP(N981,'P1 Intra-Europees'!$A$15:$H$25,5,0),0)*T981</f>
        <v>0</v>
      </c>
      <c r="V981" s="160">
        <f t="shared" si="425"/>
        <v>0</v>
      </c>
      <c r="W981" s="159">
        <f>IFERROR(VLOOKUP(N981,'P1 Intra-Europees'!$A$15:$H$25,6,0),0)*V981</f>
        <v>0</v>
      </c>
      <c r="X981" s="160">
        <f t="shared" si="426"/>
        <v>0</v>
      </c>
      <c r="Y981" s="159">
        <f>IFERROR(VLOOKUP(N981,'P1 Intra-Europees'!$A$15:$H$25,7,0),0)*X981</f>
        <v>0</v>
      </c>
      <c r="Z981" s="161">
        <f t="shared" si="427"/>
        <v>0</v>
      </c>
      <c r="AA981" s="162">
        <f>IFERROR(VLOOKUP(N981,'P1 Intra-Europees'!$A$15:$H$25,8,0),0)*Z981</f>
        <v>0</v>
      </c>
      <c r="AB981" s="163">
        <f t="shared" si="428"/>
        <v>0</v>
      </c>
      <c r="AC981" s="157" t="str">
        <f>VLOOKUP(B981,'P2 Origin'!$C$21:$O$176,13,0)</f>
        <v>USD</v>
      </c>
      <c r="AD981" s="164">
        <f t="shared" si="429"/>
        <v>0</v>
      </c>
      <c r="AE981" s="165">
        <f>IF(AU981&gt;0.1,VLOOKUP(B981,'P2 Origin'!$C$21:$M$176,3,0)*H981,0)</f>
        <v>0</v>
      </c>
      <c r="AF981" s="166">
        <f t="shared" si="430"/>
        <v>0</v>
      </c>
      <c r="AG981" s="165">
        <f>(VLOOKUP(B981,'P2 Origin'!$C$21:$M$176,4,0))*AF981</f>
        <v>0</v>
      </c>
      <c r="AH981" s="166">
        <f t="shared" si="431"/>
        <v>0</v>
      </c>
      <c r="AI981" s="165">
        <f>(VLOOKUP(B981,'P2 Origin'!$C$21:$M$176,5,0))*AH981</f>
        <v>0</v>
      </c>
      <c r="AJ981" s="166">
        <f t="shared" si="447"/>
        <v>0</v>
      </c>
      <c r="AK981" s="165">
        <f>(VLOOKUP(B981,'P2 Origin'!$C$21:$M$176,6,0))*AJ981</f>
        <v>0</v>
      </c>
      <c r="AL981" s="166">
        <f t="shared" si="432"/>
        <v>0</v>
      </c>
      <c r="AM981" s="165">
        <f>(VLOOKUP($B981,'P2 Origin'!$C$21:$M$176,7,0))*AL981</f>
        <v>0</v>
      </c>
      <c r="AN981" s="166">
        <f t="shared" si="433"/>
        <v>36</v>
      </c>
      <c r="AO981" s="165">
        <f>(VLOOKUP($B981,'P2 Origin'!$C$21:$M$176,8,0))*AN981</f>
        <v>0</v>
      </c>
      <c r="AP981" s="166">
        <f t="shared" si="434"/>
        <v>0</v>
      </c>
      <c r="AQ981" s="165">
        <f>(VLOOKUP($B981,'P2 Origin'!$C$21:$M$176,9,0))*AP981</f>
        <v>0</v>
      </c>
      <c r="AR981" s="155">
        <f t="shared" si="435"/>
        <v>1</v>
      </c>
      <c r="AS981" s="164">
        <f>(VLOOKUP(B981,'P2 Origin'!$C$21:$M$176,10,0))*K981</f>
        <v>0</v>
      </c>
      <c r="AT981" s="164">
        <f>(VLOOKUP(B981,'P2 Origin'!$C$21:$M$176,11,0))*J981</f>
        <v>0</v>
      </c>
      <c r="AU981" s="167">
        <v>36</v>
      </c>
      <c r="AV981" s="168">
        <v>36</v>
      </c>
      <c r="AW981" s="169">
        <v>0</v>
      </c>
      <c r="AX981" s="170">
        <f>IF(AU981&gt;=0.1,'P3 Bureaumarge zee- en luchtvr.'!$D$12,0)</f>
        <v>0</v>
      </c>
      <c r="AY981" s="163">
        <f t="shared" si="436"/>
        <v>0</v>
      </c>
      <c r="AZ981" s="157" t="str">
        <f>VLOOKUP(D981,'P4 Destination'!$C$21:$O$176,13,0)</f>
        <v>EUR</v>
      </c>
      <c r="BA981" s="164">
        <f t="shared" si="437"/>
        <v>0</v>
      </c>
      <c r="BB981" s="171">
        <f>IF(AU981&gt;0.1,(VLOOKUP(D981,'P4 Destination'!$C$21:$M$176,3,0))*I981,0)</f>
        <v>0</v>
      </c>
      <c r="BC981" s="172">
        <f t="shared" si="438"/>
        <v>0</v>
      </c>
      <c r="BD981" s="171">
        <f>(VLOOKUP($D981,'P4 Destination'!$C$21:$M$176,4,0))*BC981</f>
        <v>0</v>
      </c>
      <c r="BE981" s="172">
        <f t="shared" si="439"/>
        <v>0</v>
      </c>
      <c r="BF981" s="171">
        <f>(VLOOKUP($D981,'P4 Destination'!$C$21:$M$176,5,0))*BE981</f>
        <v>0</v>
      </c>
      <c r="BG981" s="172">
        <f t="shared" si="440"/>
        <v>0</v>
      </c>
      <c r="BH981" s="171">
        <f>(VLOOKUP($D981,'P4 Destination'!$C$21:$M$176,6,0))*BG981</f>
        <v>0</v>
      </c>
      <c r="BI981" s="172">
        <f t="shared" si="441"/>
        <v>0</v>
      </c>
      <c r="BJ981" s="171">
        <f>(VLOOKUP($D981,'P4 Destination'!$C$21:$M$176,7,0))*BI981</f>
        <v>0</v>
      </c>
      <c r="BK981" s="172">
        <f t="shared" si="442"/>
        <v>36</v>
      </c>
      <c r="BL981" s="171">
        <f>(VLOOKUP($D981,'P4 Destination'!$C$21:$M$176,8,0))*BK981</f>
        <v>0</v>
      </c>
      <c r="BM981" s="172">
        <f t="shared" si="443"/>
        <v>0</v>
      </c>
      <c r="BN981" s="171">
        <f>(VLOOKUP($D981,'P4 Destination'!$C$21:$M$176,9,0))*BM981</f>
        <v>0</v>
      </c>
      <c r="BO981" s="154">
        <f t="shared" si="444"/>
        <v>1</v>
      </c>
      <c r="BP981" s="171">
        <f>(VLOOKUP(D981,'P4 Destination'!$C$21:$M$176,10,0))*K981</f>
        <v>0</v>
      </c>
      <c r="BQ981" s="171">
        <f>(VLOOKUP(D981,'P4 Destination'!$C$21:$M$176,11,0))*J981</f>
        <v>0</v>
      </c>
      <c r="BR981" s="173">
        <f t="shared" si="445"/>
        <v>0</v>
      </c>
      <c r="BS981" s="173">
        <f>(AV981*2500)*'P6 Verzekering'!$E$11</f>
        <v>0</v>
      </c>
      <c r="BT981" s="173">
        <f>(AW981*2500)*'P6 Verzekering'!$E$12</f>
        <v>0</v>
      </c>
      <c r="BU981" s="173">
        <f>(L981*2500)*'P6 Verzekering'!$E$13</f>
        <v>0</v>
      </c>
      <c r="BV981" s="173">
        <f t="shared" si="446"/>
        <v>0</v>
      </c>
      <c r="BW981"/>
      <c r="BX981"/>
    </row>
    <row r="982" spans="1:76">
      <c r="A982" s="152" t="s">
        <v>3027</v>
      </c>
      <c r="B982" s="152" t="s">
        <v>462</v>
      </c>
      <c r="C982" s="152" t="s">
        <v>453</v>
      </c>
      <c r="D982" s="152" t="s">
        <v>219</v>
      </c>
      <c r="E982" s="152" t="s">
        <v>219</v>
      </c>
      <c r="F982" s="153">
        <f t="shared" si="420"/>
        <v>29</v>
      </c>
      <c r="G982" s="154">
        <v>1</v>
      </c>
      <c r="H982" s="154">
        <f>IFERROR(VLOOKUP(B982,'P2 Origin'!$C$21:$Q$176,15,FALSE),0)</f>
        <v>1</v>
      </c>
      <c r="I982" s="154">
        <f>IFERROR(VLOOKUP(D982,'P4 Destination'!$C$21:$Q$176,15,FALSE),0)</f>
        <v>0</v>
      </c>
      <c r="J982" s="155">
        <v>1</v>
      </c>
      <c r="K982" s="155"/>
      <c r="L982" s="156">
        <v>0</v>
      </c>
      <c r="M982" s="155">
        <v>0</v>
      </c>
      <c r="N982" s="155">
        <v>0</v>
      </c>
      <c r="O982" s="157">
        <f t="shared" si="421"/>
        <v>0</v>
      </c>
      <c r="P982" s="158">
        <f t="shared" si="422"/>
        <v>0</v>
      </c>
      <c r="Q982" s="159">
        <f>IFERROR(VLOOKUP(N982,'P1 Intra-Europees'!$A$15:$H$25,3,0),0)*P982</f>
        <v>0</v>
      </c>
      <c r="R982" s="160">
        <f t="shared" si="423"/>
        <v>0</v>
      </c>
      <c r="S982" s="159">
        <f>IFERROR(VLOOKUP(N982,'P1 Intra-Europees'!$A$15:$H$25,4,0),0)*R982</f>
        <v>0</v>
      </c>
      <c r="T982" s="160">
        <f t="shared" si="424"/>
        <v>0</v>
      </c>
      <c r="U982" s="159">
        <f>IFERROR(VLOOKUP(N982,'P1 Intra-Europees'!$A$15:$H$25,5,0),0)*T982</f>
        <v>0</v>
      </c>
      <c r="V982" s="160">
        <f t="shared" si="425"/>
        <v>0</v>
      </c>
      <c r="W982" s="159">
        <f>IFERROR(VLOOKUP(N982,'P1 Intra-Europees'!$A$15:$H$25,6,0),0)*V982</f>
        <v>0</v>
      </c>
      <c r="X982" s="160">
        <f t="shared" si="426"/>
        <v>0</v>
      </c>
      <c r="Y982" s="159">
        <f>IFERROR(VLOOKUP(N982,'P1 Intra-Europees'!$A$15:$H$25,7,0),0)*X982</f>
        <v>0</v>
      </c>
      <c r="Z982" s="161">
        <f t="shared" si="427"/>
        <v>0</v>
      </c>
      <c r="AA982" s="162">
        <f>IFERROR(VLOOKUP(N982,'P1 Intra-Europees'!$A$15:$H$25,8,0),0)*Z982</f>
        <v>0</v>
      </c>
      <c r="AB982" s="163">
        <f t="shared" si="428"/>
        <v>0</v>
      </c>
      <c r="AC982" s="157" t="str">
        <f>VLOOKUP(B982,'P2 Origin'!$C$21:$O$176,13,0)</f>
        <v>USD</v>
      </c>
      <c r="AD982" s="164">
        <f t="shared" si="429"/>
        <v>0</v>
      </c>
      <c r="AE982" s="165">
        <f>IF(AU982&gt;0.1,VLOOKUP(B982,'P2 Origin'!$C$21:$M$176,3,0)*H982,0)</f>
        <v>0</v>
      </c>
      <c r="AF982" s="166">
        <f t="shared" si="430"/>
        <v>0</v>
      </c>
      <c r="AG982" s="165">
        <f>(VLOOKUP(B982,'P2 Origin'!$C$21:$M$176,4,0))*AF982</f>
        <v>0</v>
      </c>
      <c r="AH982" s="166">
        <f t="shared" si="431"/>
        <v>0</v>
      </c>
      <c r="AI982" s="165">
        <f>(VLOOKUP(B982,'P2 Origin'!$C$21:$M$176,5,0))*AH982</f>
        <v>0</v>
      </c>
      <c r="AJ982" s="166">
        <f t="shared" si="447"/>
        <v>0</v>
      </c>
      <c r="AK982" s="165">
        <f>(VLOOKUP(B982,'P2 Origin'!$C$21:$M$176,6,0))*AJ982</f>
        <v>0</v>
      </c>
      <c r="AL982" s="166">
        <f t="shared" si="432"/>
        <v>29</v>
      </c>
      <c r="AM982" s="165">
        <f>(VLOOKUP($B982,'P2 Origin'!$C$21:$M$176,7,0))*AL982</f>
        <v>0</v>
      </c>
      <c r="AN982" s="166">
        <f t="shared" si="433"/>
        <v>0</v>
      </c>
      <c r="AO982" s="165">
        <f>(VLOOKUP($B982,'P2 Origin'!$C$21:$M$176,8,0))*AN982</f>
        <v>0</v>
      </c>
      <c r="AP982" s="166">
        <f t="shared" si="434"/>
        <v>0</v>
      </c>
      <c r="AQ982" s="165">
        <f>(VLOOKUP($B982,'P2 Origin'!$C$21:$M$176,9,0))*AP982</f>
        <v>0</v>
      </c>
      <c r="AR982" s="155">
        <f t="shared" si="435"/>
        <v>1</v>
      </c>
      <c r="AS982" s="164">
        <f>(VLOOKUP(B982,'P2 Origin'!$C$21:$M$176,10,0))*K982</f>
        <v>0</v>
      </c>
      <c r="AT982" s="164">
        <f>(VLOOKUP(B982,'P2 Origin'!$C$21:$M$176,11,0))*J982</f>
        <v>0</v>
      </c>
      <c r="AU982" s="167">
        <v>29</v>
      </c>
      <c r="AV982" s="168">
        <v>29</v>
      </c>
      <c r="AW982" s="169">
        <v>0</v>
      </c>
      <c r="AX982" s="170">
        <f>IF(AU982&gt;=0.1,'P3 Bureaumarge zee- en luchtvr.'!$D$12,0)</f>
        <v>0</v>
      </c>
      <c r="AY982" s="163">
        <f t="shared" si="436"/>
        <v>0</v>
      </c>
      <c r="AZ982" s="157" t="str">
        <f>VLOOKUP(D982,'P4 Destination'!$C$21:$O$176,13,0)</f>
        <v>EUR</v>
      </c>
      <c r="BA982" s="164">
        <f t="shared" si="437"/>
        <v>0</v>
      </c>
      <c r="BB982" s="171">
        <f>IF(AU982&gt;0.1,(VLOOKUP(D982,'P4 Destination'!$C$21:$M$176,3,0))*I982,0)</f>
        <v>0</v>
      </c>
      <c r="BC982" s="172">
        <f t="shared" si="438"/>
        <v>0</v>
      </c>
      <c r="BD982" s="171">
        <f>(VLOOKUP($D982,'P4 Destination'!$C$21:$M$176,4,0))*BC982</f>
        <v>0</v>
      </c>
      <c r="BE982" s="172">
        <f t="shared" si="439"/>
        <v>0</v>
      </c>
      <c r="BF982" s="171">
        <f>(VLOOKUP($D982,'P4 Destination'!$C$21:$M$176,5,0))*BE982</f>
        <v>0</v>
      </c>
      <c r="BG982" s="172">
        <f t="shared" si="440"/>
        <v>0</v>
      </c>
      <c r="BH982" s="171">
        <f>(VLOOKUP($D982,'P4 Destination'!$C$21:$M$176,6,0))*BG982</f>
        <v>0</v>
      </c>
      <c r="BI982" s="172">
        <f t="shared" si="441"/>
        <v>29</v>
      </c>
      <c r="BJ982" s="171">
        <f>(VLOOKUP($D982,'P4 Destination'!$C$21:$M$176,7,0))*BI982</f>
        <v>0</v>
      </c>
      <c r="BK982" s="172">
        <f t="shared" si="442"/>
        <v>0</v>
      </c>
      <c r="BL982" s="171">
        <f>(VLOOKUP($D982,'P4 Destination'!$C$21:$M$176,8,0))*BK982</f>
        <v>0</v>
      </c>
      <c r="BM982" s="172">
        <f t="shared" si="443"/>
        <v>0</v>
      </c>
      <c r="BN982" s="171">
        <f>(VLOOKUP($D982,'P4 Destination'!$C$21:$M$176,9,0))*BM982</f>
        <v>0</v>
      </c>
      <c r="BO982" s="154">
        <f t="shared" si="444"/>
        <v>1</v>
      </c>
      <c r="BP982" s="171">
        <f>(VLOOKUP(D982,'P4 Destination'!$C$21:$M$176,10,0))*K982</f>
        <v>0</v>
      </c>
      <c r="BQ982" s="171">
        <f>(VLOOKUP(D982,'P4 Destination'!$C$21:$M$176,11,0))*J982</f>
        <v>0</v>
      </c>
      <c r="BR982" s="173">
        <f t="shared" si="445"/>
        <v>0</v>
      </c>
      <c r="BS982" s="173">
        <f>(AV982*2500)*'P6 Verzekering'!$E$11</f>
        <v>0</v>
      </c>
      <c r="BT982" s="173">
        <f>(AW982*2500)*'P6 Verzekering'!$E$12</f>
        <v>0</v>
      </c>
      <c r="BU982" s="173">
        <f>(L982*2500)*'P6 Verzekering'!$E$13</f>
        <v>0</v>
      </c>
      <c r="BV982" s="173">
        <f t="shared" si="446"/>
        <v>0</v>
      </c>
      <c r="BW982"/>
      <c r="BX982"/>
    </row>
    <row r="983" spans="1:76">
      <c r="A983" s="152" t="s">
        <v>3031</v>
      </c>
      <c r="B983" s="152" t="s">
        <v>462</v>
      </c>
      <c r="C983" s="152" t="s">
        <v>453</v>
      </c>
      <c r="D983" s="152" t="s">
        <v>219</v>
      </c>
      <c r="E983" s="152" t="s">
        <v>219</v>
      </c>
      <c r="F983" s="153">
        <f t="shared" si="420"/>
        <v>32</v>
      </c>
      <c r="G983" s="154">
        <v>1</v>
      </c>
      <c r="H983" s="154">
        <f>IFERROR(VLOOKUP(B983,'P2 Origin'!$C$21:$Q$176,15,FALSE),0)</f>
        <v>1</v>
      </c>
      <c r="I983" s="154">
        <f>IFERROR(VLOOKUP(D983,'P4 Destination'!$C$21:$Q$176,15,FALSE),0)</f>
        <v>0</v>
      </c>
      <c r="J983" s="155"/>
      <c r="K983" s="155">
        <v>1</v>
      </c>
      <c r="L983" s="156">
        <v>0</v>
      </c>
      <c r="M983" s="155">
        <v>0</v>
      </c>
      <c r="N983" s="155">
        <v>0</v>
      </c>
      <c r="O983" s="157">
        <f t="shared" si="421"/>
        <v>0</v>
      </c>
      <c r="P983" s="158">
        <f t="shared" si="422"/>
        <v>0</v>
      </c>
      <c r="Q983" s="159">
        <f>IFERROR(VLOOKUP(N983,'P1 Intra-Europees'!$A$15:$H$25,3,0),0)*P983</f>
        <v>0</v>
      </c>
      <c r="R983" s="160">
        <f t="shared" si="423"/>
        <v>0</v>
      </c>
      <c r="S983" s="159">
        <f>IFERROR(VLOOKUP(N983,'P1 Intra-Europees'!$A$15:$H$25,4,0),0)*R983</f>
        <v>0</v>
      </c>
      <c r="T983" s="160">
        <f t="shared" si="424"/>
        <v>0</v>
      </c>
      <c r="U983" s="159">
        <f>IFERROR(VLOOKUP(N983,'P1 Intra-Europees'!$A$15:$H$25,5,0),0)*T983</f>
        <v>0</v>
      </c>
      <c r="V983" s="160">
        <f t="shared" si="425"/>
        <v>0</v>
      </c>
      <c r="W983" s="159">
        <f>IFERROR(VLOOKUP(N983,'P1 Intra-Europees'!$A$15:$H$25,6,0),0)*V983</f>
        <v>0</v>
      </c>
      <c r="X983" s="160">
        <f t="shared" si="426"/>
        <v>0</v>
      </c>
      <c r="Y983" s="159">
        <f>IFERROR(VLOOKUP(N983,'P1 Intra-Europees'!$A$15:$H$25,7,0),0)*X983</f>
        <v>0</v>
      </c>
      <c r="Z983" s="161">
        <f t="shared" si="427"/>
        <v>0</v>
      </c>
      <c r="AA983" s="162">
        <f>IFERROR(VLOOKUP(N983,'P1 Intra-Europees'!$A$15:$H$25,8,0),0)*Z983</f>
        <v>0</v>
      </c>
      <c r="AB983" s="163">
        <f t="shared" si="428"/>
        <v>0</v>
      </c>
      <c r="AC983" s="157" t="str">
        <f>VLOOKUP(B983,'P2 Origin'!$C$21:$O$176,13,0)</f>
        <v>USD</v>
      </c>
      <c r="AD983" s="164">
        <f t="shared" si="429"/>
        <v>0</v>
      </c>
      <c r="AE983" s="165">
        <f>IF(AU983&gt;0.1,VLOOKUP(B983,'P2 Origin'!$C$21:$M$176,3,0)*H983,0)</f>
        <v>0</v>
      </c>
      <c r="AF983" s="166">
        <f t="shared" si="430"/>
        <v>0</v>
      </c>
      <c r="AG983" s="165">
        <f>(VLOOKUP(B983,'P2 Origin'!$C$21:$M$176,4,0))*AF983</f>
        <v>0</v>
      </c>
      <c r="AH983" s="166">
        <f t="shared" si="431"/>
        <v>0</v>
      </c>
      <c r="AI983" s="165">
        <f>(VLOOKUP(B983,'P2 Origin'!$C$21:$M$176,5,0))*AH983</f>
        <v>0</v>
      </c>
      <c r="AJ983" s="166">
        <f t="shared" si="447"/>
        <v>0</v>
      </c>
      <c r="AK983" s="165">
        <f>(VLOOKUP(B983,'P2 Origin'!$C$21:$M$176,6,0))*AJ983</f>
        <v>0</v>
      </c>
      <c r="AL983" s="166">
        <f t="shared" si="432"/>
        <v>32</v>
      </c>
      <c r="AM983" s="165">
        <f>(VLOOKUP($B983,'P2 Origin'!$C$21:$M$176,7,0))*AL983</f>
        <v>0</v>
      </c>
      <c r="AN983" s="166">
        <f t="shared" si="433"/>
        <v>0</v>
      </c>
      <c r="AO983" s="165">
        <f>(VLOOKUP($B983,'P2 Origin'!$C$21:$M$176,8,0))*AN983</f>
        <v>0</v>
      </c>
      <c r="AP983" s="166">
        <f t="shared" si="434"/>
        <v>0</v>
      </c>
      <c r="AQ983" s="165">
        <f>(VLOOKUP($B983,'P2 Origin'!$C$21:$M$176,9,0))*AP983</f>
        <v>0</v>
      </c>
      <c r="AR983" s="155">
        <f t="shared" si="435"/>
        <v>1</v>
      </c>
      <c r="AS983" s="164">
        <f>(VLOOKUP(B983,'P2 Origin'!$C$21:$M$176,10,0))*K983</f>
        <v>0</v>
      </c>
      <c r="AT983" s="164">
        <f>(VLOOKUP(B983,'P2 Origin'!$C$21:$M$176,11,0))*J983</f>
        <v>0</v>
      </c>
      <c r="AU983" s="167">
        <v>32</v>
      </c>
      <c r="AV983" s="168">
        <v>32</v>
      </c>
      <c r="AW983" s="169">
        <v>0</v>
      </c>
      <c r="AX983" s="170">
        <f>IF(AU983&gt;=0.1,'P3 Bureaumarge zee- en luchtvr.'!$D$12,0)</f>
        <v>0</v>
      </c>
      <c r="AY983" s="163">
        <f t="shared" si="436"/>
        <v>0</v>
      </c>
      <c r="AZ983" s="157" t="str">
        <f>VLOOKUP(D983,'P4 Destination'!$C$21:$O$176,13,0)</f>
        <v>EUR</v>
      </c>
      <c r="BA983" s="164">
        <f t="shared" si="437"/>
        <v>0</v>
      </c>
      <c r="BB983" s="171">
        <f>IF(AU983&gt;0.1,(VLOOKUP(D983,'P4 Destination'!$C$21:$M$176,3,0))*I983,0)</f>
        <v>0</v>
      </c>
      <c r="BC983" s="172">
        <f t="shared" si="438"/>
        <v>0</v>
      </c>
      <c r="BD983" s="171">
        <f>(VLOOKUP($D983,'P4 Destination'!$C$21:$M$176,4,0))*BC983</f>
        <v>0</v>
      </c>
      <c r="BE983" s="172">
        <f t="shared" si="439"/>
        <v>0</v>
      </c>
      <c r="BF983" s="171">
        <f>(VLOOKUP($D983,'P4 Destination'!$C$21:$M$176,5,0))*BE983</f>
        <v>0</v>
      </c>
      <c r="BG983" s="172">
        <f t="shared" si="440"/>
        <v>0</v>
      </c>
      <c r="BH983" s="171">
        <f>(VLOOKUP($D983,'P4 Destination'!$C$21:$M$176,6,0))*BG983</f>
        <v>0</v>
      </c>
      <c r="BI983" s="172">
        <f t="shared" si="441"/>
        <v>32</v>
      </c>
      <c r="BJ983" s="171">
        <f>(VLOOKUP($D983,'P4 Destination'!$C$21:$M$176,7,0))*BI983</f>
        <v>0</v>
      </c>
      <c r="BK983" s="172">
        <f t="shared" si="442"/>
        <v>0</v>
      </c>
      <c r="BL983" s="171">
        <f>(VLOOKUP($D983,'P4 Destination'!$C$21:$M$176,8,0))*BK983</f>
        <v>0</v>
      </c>
      <c r="BM983" s="172">
        <f t="shared" si="443"/>
        <v>0</v>
      </c>
      <c r="BN983" s="171">
        <f>(VLOOKUP($D983,'P4 Destination'!$C$21:$M$176,9,0))*BM983</f>
        <v>0</v>
      </c>
      <c r="BO983" s="154">
        <f t="shared" si="444"/>
        <v>1</v>
      </c>
      <c r="BP983" s="171">
        <f>(VLOOKUP(D983,'P4 Destination'!$C$21:$M$176,10,0))*K983</f>
        <v>0</v>
      </c>
      <c r="BQ983" s="171">
        <f>(VLOOKUP(D983,'P4 Destination'!$C$21:$M$176,11,0))*J983</f>
        <v>0</v>
      </c>
      <c r="BR983" s="173">
        <f t="shared" si="445"/>
        <v>0</v>
      </c>
      <c r="BS983" s="173">
        <f>(AV983*2500)*'P6 Verzekering'!$E$11</f>
        <v>0</v>
      </c>
      <c r="BT983" s="173">
        <f>(AW983*2500)*'P6 Verzekering'!$E$12</f>
        <v>0</v>
      </c>
      <c r="BU983" s="173">
        <f>(L983*2500)*'P6 Verzekering'!$E$13</f>
        <v>0</v>
      </c>
      <c r="BV983" s="173">
        <f t="shared" si="446"/>
        <v>0</v>
      </c>
      <c r="BW983"/>
      <c r="BX983"/>
    </row>
    <row r="984" spans="1:76">
      <c r="A984" s="152" t="s">
        <v>3034</v>
      </c>
      <c r="B984" s="152" t="s">
        <v>462</v>
      </c>
      <c r="C984" s="152" t="s">
        <v>453</v>
      </c>
      <c r="D984" s="152" t="s">
        <v>219</v>
      </c>
      <c r="E984" s="152" t="s">
        <v>219</v>
      </c>
      <c r="F984" s="153">
        <f t="shared" si="420"/>
        <v>5.52</v>
      </c>
      <c r="G984" s="154">
        <v>1</v>
      </c>
      <c r="H984" s="154">
        <f>IFERROR(VLOOKUP(B984,'P2 Origin'!$C$21:$Q$176,15,FALSE),0)</f>
        <v>1</v>
      </c>
      <c r="I984" s="154">
        <f>IFERROR(VLOOKUP(D984,'P4 Destination'!$C$21:$Q$176,15,FALSE),0)</f>
        <v>0</v>
      </c>
      <c r="J984" s="155">
        <v>1</v>
      </c>
      <c r="K984" s="155"/>
      <c r="L984" s="156">
        <v>0</v>
      </c>
      <c r="M984" s="155">
        <v>0</v>
      </c>
      <c r="N984" s="155">
        <v>0</v>
      </c>
      <c r="O984" s="157">
        <f t="shared" si="421"/>
        <v>0</v>
      </c>
      <c r="P984" s="158">
        <f t="shared" si="422"/>
        <v>0</v>
      </c>
      <c r="Q984" s="159">
        <f>IFERROR(VLOOKUP(N984,'P1 Intra-Europees'!$A$15:$H$25,3,0),0)*P984</f>
        <v>0</v>
      </c>
      <c r="R984" s="160">
        <f t="shared" si="423"/>
        <v>0</v>
      </c>
      <c r="S984" s="159">
        <f>IFERROR(VLOOKUP(N984,'P1 Intra-Europees'!$A$15:$H$25,4,0),0)*R984</f>
        <v>0</v>
      </c>
      <c r="T984" s="160">
        <f t="shared" si="424"/>
        <v>0</v>
      </c>
      <c r="U984" s="159">
        <f>IFERROR(VLOOKUP(N984,'P1 Intra-Europees'!$A$15:$H$25,5,0),0)*T984</f>
        <v>0</v>
      </c>
      <c r="V984" s="160">
        <f t="shared" si="425"/>
        <v>0</v>
      </c>
      <c r="W984" s="159">
        <f>IFERROR(VLOOKUP(N984,'P1 Intra-Europees'!$A$15:$H$25,6,0),0)*V984</f>
        <v>0</v>
      </c>
      <c r="X984" s="160">
        <f t="shared" si="426"/>
        <v>0</v>
      </c>
      <c r="Y984" s="159">
        <f>IFERROR(VLOOKUP(N984,'P1 Intra-Europees'!$A$15:$H$25,7,0),0)*X984</f>
        <v>0</v>
      </c>
      <c r="Z984" s="161">
        <f t="shared" si="427"/>
        <v>0</v>
      </c>
      <c r="AA984" s="162">
        <f>IFERROR(VLOOKUP(N984,'P1 Intra-Europees'!$A$15:$H$25,8,0),0)*Z984</f>
        <v>0</v>
      </c>
      <c r="AB984" s="163">
        <f t="shared" si="428"/>
        <v>0</v>
      </c>
      <c r="AC984" s="157" t="str">
        <f>VLOOKUP(B984,'P2 Origin'!$C$21:$O$176,13,0)</f>
        <v>USD</v>
      </c>
      <c r="AD984" s="164">
        <f t="shared" si="429"/>
        <v>0</v>
      </c>
      <c r="AE984" s="165">
        <f>IF(AU984&gt;0.1,VLOOKUP(B984,'P2 Origin'!$C$21:$M$176,3,0)*H984,0)</f>
        <v>0</v>
      </c>
      <c r="AF984" s="166">
        <f t="shared" si="430"/>
        <v>5.52</v>
      </c>
      <c r="AG984" s="165">
        <f>(VLOOKUP(B984,'P2 Origin'!$C$21:$M$176,4,0))*AF984</f>
        <v>0</v>
      </c>
      <c r="AH984" s="166">
        <f t="shared" si="431"/>
        <v>0</v>
      </c>
      <c r="AI984" s="165">
        <f>(VLOOKUP(B984,'P2 Origin'!$C$21:$M$176,5,0))*AH984</f>
        <v>0</v>
      </c>
      <c r="AJ984" s="166">
        <f t="shared" si="447"/>
        <v>0</v>
      </c>
      <c r="AK984" s="165">
        <f>(VLOOKUP(B984,'P2 Origin'!$C$21:$M$176,6,0))*AJ984</f>
        <v>0</v>
      </c>
      <c r="AL984" s="166">
        <f t="shared" si="432"/>
        <v>0</v>
      </c>
      <c r="AM984" s="165">
        <f>(VLOOKUP($B984,'P2 Origin'!$C$21:$M$176,7,0))*AL984</f>
        <v>0</v>
      </c>
      <c r="AN984" s="166">
        <f t="shared" si="433"/>
        <v>0</v>
      </c>
      <c r="AO984" s="165">
        <f>(VLOOKUP($B984,'P2 Origin'!$C$21:$M$176,8,0))*AN984</f>
        <v>0</v>
      </c>
      <c r="AP984" s="166">
        <f t="shared" si="434"/>
        <v>0</v>
      </c>
      <c r="AQ984" s="165">
        <f>(VLOOKUP($B984,'P2 Origin'!$C$21:$M$176,9,0))*AP984</f>
        <v>0</v>
      </c>
      <c r="AR984" s="155">
        <f t="shared" si="435"/>
        <v>1</v>
      </c>
      <c r="AS984" s="164">
        <f>(VLOOKUP(B984,'P2 Origin'!$C$21:$M$176,10,0))*K984</f>
        <v>0</v>
      </c>
      <c r="AT984" s="164">
        <f>(VLOOKUP(B984,'P2 Origin'!$C$21:$M$176,11,0))*J984</f>
        <v>0</v>
      </c>
      <c r="AU984" s="167">
        <v>5.52</v>
      </c>
      <c r="AV984" s="168">
        <v>5.52</v>
      </c>
      <c r="AW984" s="169">
        <v>0</v>
      </c>
      <c r="AX984" s="170">
        <f>IF(AU984&gt;=0.1,'P3 Bureaumarge zee- en luchtvr.'!$D$12,0)</f>
        <v>0</v>
      </c>
      <c r="AY984" s="163">
        <f t="shared" si="436"/>
        <v>0</v>
      </c>
      <c r="AZ984" s="157" t="str">
        <f>VLOOKUP(D984,'P4 Destination'!$C$21:$O$176,13,0)</f>
        <v>EUR</v>
      </c>
      <c r="BA984" s="164">
        <f t="shared" si="437"/>
        <v>0</v>
      </c>
      <c r="BB984" s="171">
        <f>IF(AU984&gt;0.1,(VLOOKUP(D984,'P4 Destination'!$C$21:$M$176,3,0))*I984,0)</f>
        <v>0</v>
      </c>
      <c r="BC984" s="172">
        <f t="shared" si="438"/>
        <v>0</v>
      </c>
      <c r="BD984" s="171">
        <f>(VLOOKUP($D984,'P4 Destination'!$C$21:$M$176,4,0))*BC984</f>
        <v>0</v>
      </c>
      <c r="BE984" s="172">
        <f t="shared" si="439"/>
        <v>0</v>
      </c>
      <c r="BF984" s="171">
        <f>(VLOOKUP($D984,'P4 Destination'!$C$21:$M$176,5,0))*BE984</f>
        <v>0</v>
      </c>
      <c r="BG984" s="172">
        <f t="shared" si="440"/>
        <v>0</v>
      </c>
      <c r="BH984" s="171">
        <f>(VLOOKUP($D984,'P4 Destination'!$C$21:$M$176,6,0))*BG984</f>
        <v>0</v>
      </c>
      <c r="BI984" s="172">
        <f t="shared" si="441"/>
        <v>0</v>
      </c>
      <c r="BJ984" s="171">
        <f>(VLOOKUP($D984,'P4 Destination'!$C$21:$M$176,7,0))*BI984</f>
        <v>0</v>
      </c>
      <c r="BK984" s="172">
        <f t="shared" si="442"/>
        <v>0</v>
      </c>
      <c r="BL984" s="171">
        <f>(VLOOKUP($D984,'P4 Destination'!$C$21:$M$176,8,0))*BK984</f>
        <v>0</v>
      </c>
      <c r="BM984" s="172">
        <f t="shared" si="443"/>
        <v>0</v>
      </c>
      <c r="BN984" s="171">
        <f>(VLOOKUP($D984,'P4 Destination'!$C$21:$M$176,9,0))*BM984</f>
        <v>0</v>
      </c>
      <c r="BO984" s="154">
        <f t="shared" si="444"/>
        <v>1</v>
      </c>
      <c r="BP984" s="171">
        <f>(VLOOKUP(D984,'P4 Destination'!$C$21:$M$176,10,0))*K984</f>
        <v>0</v>
      </c>
      <c r="BQ984" s="171">
        <f>(VLOOKUP(D984,'P4 Destination'!$C$21:$M$176,11,0))*J984</f>
        <v>0</v>
      </c>
      <c r="BR984" s="173">
        <f t="shared" si="445"/>
        <v>0</v>
      </c>
      <c r="BS984" s="173">
        <f>(AV984*2500)*'P6 Verzekering'!$E$11</f>
        <v>0</v>
      </c>
      <c r="BT984" s="173">
        <f>(AW984*2500)*'P6 Verzekering'!$E$12</f>
        <v>0</v>
      </c>
      <c r="BU984" s="173">
        <f>(L984*2500)*'P6 Verzekering'!$E$13</f>
        <v>0</v>
      </c>
      <c r="BV984" s="173">
        <f t="shared" si="446"/>
        <v>0</v>
      </c>
      <c r="BW984"/>
      <c r="BX984"/>
    </row>
    <row r="985" spans="1:76">
      <c r="A985" s="152" t="s">
        <v>3035</v>
      </c>
      <c r="B985" s="152" t="s">
        <v>462</v>
      </c>
      <c r="C985" s="152" t="s">
        <v>453</v>
      </c>
      <c r="D985" s="152" t="s">
        <v>219</v>
      </c>
      <c r="E985" s="152" t="s">
        <v>219</v>
      </c>
      <c r="F985" s="153">
        <f t="shared" si="420"/>
        <v>3</v>
      </c>
      <c r="G985" s="154">
        <v>1</v>
      </c>
      <c r="H985" s="154">
        <f>IFERROR(VLOOKUP(B985,'P2 Origin'!$C$21:$Q$176,15,FALSE),0)</f>
        <v>1</v>
      </c>
      <c r="I985" s="154">
        <f>IFERROR(VLOOKUP(D985,'P4 Destination'!$C$21:$Q$176,15,FALSE),0)</f>
        <v>0</v>
      </c>
      <c r="J985" s="155">
        <v>1</v>
      </c>
      <c r="K985" s="155"/>
      <c r="L985" s="156">
        <v>0</v>
      </c>
      <c r="M985" s="155">
        <v>0</v>
      </c>
      <c r="N985" s="155">
        <v>0</v>
      </c>
      <c r="O985" s="157">
        <f t="shared" si="421"/>
        <v>0</v>
      </c>
      <c r="P985" s="158">
        <f t="shared" si="422"/>
        <v>0</v>
      </c>
      <c r="Q985" s="159">
        <f>IFERROR(VLOOKUP(N985,'P1 Intra-Europees'!$A$15:$H$25,3,0),0)*P985</f>
        <v>0</v>
      </c>
      <c r="R985" s="160">
        <f t="shared" si="423"/>
        <v>0</v>
      </c>
      <c r="S985" s="159">
        <f>IFERROR(VLOOKUP(N985,'P1 Intra-Europees'!$A$15:$H$25,4,0),0)*R985</f>
        <v>0</v>
      </c>
      <c r="T985" s="160">
        <f t="shared" si="424"/>
        <v>0</v>
      </c>
      <c r="U985" s="159">
        <f>IFERROR(VLOOKUP(N985,'P1 Intra-Europees'!$A$15:$H$25,5,0),0)*T985</f>
        <v>0</v>
      </c>
      <c r="V985" s="160">
        <f t="shared" si="425"/>
        <v>0</v>
      </c>
      <c r="W985" s="159">
        <f>IFERROR(VLOOKUP(N985,'P1 Intra-Europees'!$A$15:$H$25,6,0),0)*V985</f>
        <v>0</v>
      </c>
      <c r="X985" s="160">
        <f t="shared" si="426"/>
        <v>0</v>
      </c>
      <c r="Y985" s="159">
        <f>IFERROR(VLOOKUP(N985,'P1 Intra-Europees'!$A$15:$H$25,7,0),0)*X985</f>
        <v>0</v>
      </c>
      <c r="Z985" s="161">
        <f t="shared" si="427"/>
        <v>0</v>
      </c>
      <c r="AA985" s="162">
        <f>IFERROR(VLOOKUP(N985,'P1 Intra-Europees'!$A$15:$H$25,8,0),0)*Z985</f>
        <v>0</v>
      </c>
      <c r="AB985" s="163">
        <f t="shared" si="428"/>
        <v>0</v>
      </c>
      <c r="AC985" s="157" t="str">
        <f>VLOOKUP(B985,'P2 Origin'!$C$21:$O$176,13,0)</f>
        <v>USD</v>
      </c>
      <c r="AD985" s="164">
        <f t="shared" si="429"/>
        <v>0</v>
      </c>
      <c r="AE985" s="165">
        <f>IF(AU985&gt;0.1,VLOOKUP(B985,'P2 Origin'!$C$21:$M$176,3,0)*H985,0)</f>
        <v>0</v>
      </c>
      <c r="AF985" s="166">
        <f t="shared" si="430"/>
        <v>3</v>
      </c>
      <c r="AG985" s="165">
        <f>(VLOOKUP(B985,'P2 Origin'!$C$21:$M$176,4,0))*AF985</f>
        <v>0</v>
      </c>
      <c r="AH985" s="166">
        <f t="shared" si="431"/>
        <v>0</v>
      </c>
      <c r="AI985" s="165">
        <f>(VLOOKUP(B985,'P2 Origin'!$C$21:$M$176,5,0))*AH985</f>
        <v>0</v>
      </c>
      <c r="AJ985" s="166">
        <f t="shared" si="447"/>
        <v>0</v>
      </c>
      <c r="AK985" s="165">
        <f>(VLOOKUP(B985,'P2 Origin'!$C$21:$M$176,6,0))*AJ985</f>
        <v>0</v>
      </c>
      <c r="AL985" s="166">
        <f t="shared" si="432"/>
        <v>0</v>
      </c>
      <c r="AM985" s="165">
        <f>(VLOOKUP($B985,'P2 Origin'!$C$21:$M$176,7,0))*AL985</f>
        <v>0</v>
      </c>
      <c r="AN985" s="166">
        <f t="shared" si="433"/>
        <v>0</v>
      </c>
      <c r="AO985" s="165">
        <f>(VLOOKUP($B985,'P2 Origin'!$C$21:$M$176,8,0))*AN985</f>
        <v>0</v>
      </c>
      <c r="AP985" s="166">
        <f t="shared" si="434"/>
        <v>0</v>
      </c>
      <c r="AQ985" s="165">
        <f>(VLOOKUP($B985,'P2 Origin'!$C$21:$M$176,9,0))*AP985</f>
        <v>0</v>
      </c>
      <c r="AR985" s="155">
        <f t="shared" si="435"/>
        <v>1</v>
      </c>
      <c r="AS985" s="164">
        <f>(VLOOKUP(B985,'P2 Origin'!$C$21:$M$176,10,0))*K985</f>
        <v>0</v>
      </c>
      <c r="AT985" s="164">
        <f>(VLOOKUP(B985,'P2 Origin'!$C$21:$M$176,11,0))*J985</f>
        <v>0</v>
      </c>
      <c r="AU985" s="167">
        <v>3</v>
      </c>
      <c r="AV985" s="168">
        <v>3</v>
      </c>
      <c r="AW985" s="169">
        <v>0</v>
      </c>
      <c r="AX985" s="170">
        <f>IF(AU985&gt;=0.1,'P3 Bureaumarge zee- en luchtvr.'!$D$12,0)</f>
        <v>0</v>
      </c>
      <c r="AY985" s="163">
        <f t="shared" si="436"/>
        <v>0</v>
      </c>
      <c r="AZ985" s="157" t="str">
        <f>VLOOKUP(D985,'P4 Destination'!$C$21:$O$176,13,0)</f>
        <v>EUR</v>
      </c>
      <c r="BA985" s="164">
        <f t="shared" si="437"/>
        <v>0</v>
      </c>
      <c r="BB985" s="171">
        <f>IF(AU985&gt;0.1,(VLOOKUP(D985,'P4 Destination'!$C$21:$M$176,3,0))*I985,0)</f>
        <v>0</v>
      </c>
      <c r="BC985" s="172">
        <f t="shared" si="438"/>
        <v>3</v>
      </c>
      <c r="BD985" s="171">
        <f>(VLOOKUP($D985,'P4 Destination'!$C$21:$M$176,4,0))*BC985</f>
        <v>0</v>
      </c>
      <c r="BE985" s="172">
        <f t="shared" si="439"/>
        <v>0</v>
      </c>
      <c r="BF985" s="171">
        <f>(VLOOKUP($D985,'P4 Destination'!$C$21:$M$176,5,0))*BE985</f>
        <v>0</v>
      </c>
      <c r="BG985" s="172">
        <f t="shared" si="440"/>
        <v>0</v>
      </c>
      <c r="BH985" s="171">
        <f>(VLOOKUP($D985,'P4 Destination'!$C$21:$M$176,6,0))*BG985</f>
        <v>0</v>
      </c>
      <c r="BI985" s="172">
        <f t="shared" si="441"/>
        <v>0</v>
      </c>
      <c r="BJ985" s="171">
        <f>(VLOOKUP($D985,'P4 Destination'!$C$21:$M$176,7,0))*BI985</f>
        <v>0</v>
      </c>
      <c r="BK985" s="172">
        <f t="shared" si="442"/>
        <v>0</v>
      </c>
      <c r="BL985" s="171">
        <f>(VLOOKUP($D985,'P4 Destination'!$C$21:$M$176,8,0))*BK985</f>
        <v>0</v>
      </c>
      <c r="BM985" s="172">
        <f t="shared" si="443"/>
        <v>0</v>
      </c>
      <c r="BN985" s="171">
        <f>(VLOOKUP($D985,'P4 Destination'!$C$21:$M$176,9,0))*BM985</f>
        <v>0</v>
      </c>
      <c r="BO985" s="154">
        <f t="shared" si="444"/>
        <v>1</v>
      </c>
      <c r="BP985" s="171">
        <f>(VLOOKUP(D985,'P4 Destination'!$C$21:$M$176,10,0))*K985</f>
        <v>0</v>
      </c>
      <c r="BQ985" s="171">
        <f>(VLOOKUP(D985,'P4 Destination'!$C$21:$M$176,11,0))*J985</f>
        <v>0</v>
      </c>
      <c r="BR985" s="173">
        <f t="shared" si="445"/>
        <v>0</v>
      </c>
      <c r="BS985" s="173">
        <f>(AV985*2500)*'P6 Verzekering'!$E$11</f>
        <v>0</v>
      </c>
      <c r="BT985" s="173">
        <f>(AW985*2500)*'P6 Verzekering'!$E$12</f>
        <v>0</v>
      </c>
      <c r="BU985" s="173">
        <f>(L985*2500)*'P6 Verzekering'!$E$13</f>
        <v>0</v>
      </c>
      <c r="BV985" s="173">
        <f t="shared" si="446"/>
        <v>0</v>
      </c>
      <c r="BW985"/>
      <c r="BX985"/>
    </row>
    <row r="986" spans="1:76">
      <c r="A986" s="152" t="s">
        <v>3036</v>
      </c>
      <c r="B986" s="152" t="s">
        <v>462</v>
      </c>
      <c r="C986" s="152" t="s">
        <v>453</v>
      </c>
      <c r="D986" s="152" t="s">
        <v>219</v>
      </c>
      <c r="E986" s="152" t="s">
        <v>219</v>
      </c>
      <c r="F986" s="153">
        <f t="shared" si="420"/>
        <v>30</v>
      </c>
      <c r="G986" s="154">
        <v>1</v>
      </c>
      <c r="H986" s="154">
        <f>IFERROR(VLOOKUP(B986,'P2 Origin'!$C$21:$Q$176,15,FALSE),0)</f>
        <v>1</v>
      </c>
      <c r="I986" s="154">
        <f>IFERROR(VLOOKUP(D986,'P4 Destination'!$C$21:$Q$176,15,FALSE),0)</f>
        <v>0</v>
      </c>
      <c r="J986" s="155">
        <v>1</v>
      </c>
      <c r="K986" s="155"/>
      <c r="L986" s="156">
        <v>0</v>
      </c>
      <c r="M986" s="155">
        <v>0</v>
      </c>
      <c r="N986" s="155">
        <v>0</v>
      </c>
      <c r="O986" s="157">
        <f t="shared" si="421"/>
        <v>0</v>
      </c>
      <c r="P986" s="158">
        <f t="shared" si="422"/>
        <v>0</v>
      </c>
      <c r="Q986" s="159">
        <f>IFERROR(VLOOKUP(N986,'P1 Intra-Europees'!$A$15:$H$25,3,0),0)*P986</f>
        <v>0</v>
      </c>
      <c r="R986" s="160">
        <f t="shared" si="423"/>
        <v>0</v>
      </c>
      <c r="S986" s="159">
        <f>IFERROR(VLOOKUP(N986,'P1 Intra-Europees'!$A$15:$H$25,4,0),0)*R986</f>
        <v>0</v>
      </c>
      <c r="T986" s="160">
        <f t="shared" si="424"/>
        <v>0</v>
      </c>
      <c r="U986" s="159">
        <f>IFERROR(VLOOKUP(N986,'P1 Intra-Europees'!$A$15:$H$25,5,0),0)*T986</f>
        <v>0</v>
      </c>
      <c r="V986" s="160">
        <f t="shared" si="425"/>
        <v>0</v>
      </c>
      <c r="W986" s="159">
        <f>IFERROR(VLOOKUP(N986,'P1 Intra-Europees'!$A$15:$H$25,6,0),0)*V986</f>
        <v>0</v>
      </c>
      <c r="X986" s="160">
        <f t="shared" si="426"/>
        <v>0</v>
      </c>
      <c r="Y986" s="159">
        <f>IFERROR(VLOOKUP(N986,'P1 Intra-Europees'!$A$15:$H$25,7,0),0)*X986</f>
        <v>0</v>
      </c>
      <c r="Z986" s="161">
        <f t="shared" si="427"/>
        <v>0</v>
      </c>
      <c r="AA986" s="162">
        <f>IFERROR(VLOOKUP(N986,'P1 Intra-Europees'!$A$15:$H$25,8,0),0)*Z986</f>
        <v>0</v>
      </c>
      <c r="AB986" s="163">
        <f t="shared" si="428"/>
        <v>0</v>
      </c>
      <c r="AC986" s="157" t="str">
        <f>VLOOKUP(B986,'P2 Origin'!$C$21:$O$176,13,0)</f>
        <v>USD</v>
      </c>
      <c r="AD986" s="164">
        <f t="shared" si="429"/>
        <v>0</v>
      </c>
      <c r="AE986" s="165">
        <f>IF(AU986&gt;0.1,VLOOKUP(B986,'P2 Origin'!$C$21:$M$176,3,0)*H986,0)</f>
        <v>0</v>
      </c>
      <c r="AF986" s="166">
        <f t="shared" si="430"/>
        <v>0</v>
      </c>
      <c r="AG986" s="165">
        <f>(VLOOKUP(B986,'P2 Origin'!$C$21:$M$176,4,0))*AF986</f>
        <v>0</v>
      </c>
      <c r="AH986" s="166">
        <f t="shared" si="431"/>
        <v>0</v>
      </c>
      <c r="AI986" s="165">
        <f>(VLOOKUP(B986,'P2 Origin'!$C$21:$M$176,5,0))*AH986</f>
        <v>0</v>
      </c>
      <c r="AJ986" s="166">
        <f t="shared" si="447"/>
        <v>0</v>
      </c>
      <c r="AK986" s="165">
        <f>(VLOOKUP(B986,'P2 Origin'!$C$21:$M$176,6,0))*AJ986</f>
        <v>0</v>
      </c>
      <c r="AL986" s="166">
        <f t="shared" si="432"/>
        <v>30</v>
      </c>
      <c r="AM986" s="165">
        <f>(VLOOKUP($B986,'P2 Origin'!$C$21:$M$176,7,0))*AL986</f>
        <v>0</v>
      </c>
      <c r="AN986" s="166">
        <f t="shared" si="433"/>
        <v>0</v>
      </c>
      <c r="AO986" s="165">
        <f>(VLOOKUP($B986,'P2 Origin'!$C$21:$M$176,8,0))*AN986</f>
        <v>0</v>
      </c>
      <c r="AP986" s="166">
        <f t="shared" si="434"/>
        <v>0</v>
      </c>
      <c r="AQ986" s="165">
        <f>(VLOOKUP($B986,'P2 Origin'!$C$21:$M$176,9,0))*AP986</f>
        <v>0</v>
      </c>
      <c r="AR986" s="155">
        <f t="shared" si="435"/>
        <v>1</v>
      </c>
      <c r="AS986" s="164">
        <f>(VLOOKUP(B986,'P2 Origin'!$C$21:$M$176,10,0))*K986</f>
        <v>0</v>
      </c>
      <c r="AT986" s="164">
        <f>(VLOOKUP(B986,'P2 Origin'!$C$21:$M$176,11,0))*J986</f>
        <v>0</v>
      </c>
      <c r="AU986" s="167">
        <v>30</v>
      </c>
      <c r="AV986" s="168">
        <v>30</v>
      </c>
      <c r="AW986" s="169">
        <v>0</v>
      </c>
      <c r="AX986" s="170">
        <f>IF(AU986&gt;=0.1,'P3 Bureaumarge zee- en luchtvr.'!$D$12,0)</f>
        <v>0</v>
      </c>
      <c r="AY986" s="163">
        <f t="shared" si="436"/>
        <v>0</v>
      </c>
      <c r="AZ986" s="157" t="str">
        <f>VLOOKUP(D986,'P4 Destination'!$C$21:$O$176,13,0)</f>
        <v>EUR</v>
      </c>
      <c r="BA986" s="164">
        <f t="shared" si="437"/>
        <v>0</v>
      </c>
      <c r="BB986" s="171">
        <f>IF(AU986&gt;0.1,(VLOOKUP(D986,'P4 Destination'!$C$21:$M$176,3,0))*I986,0)</f>
        <v>0</v>
      </c>
      <c r="BC986" s="172">
        <f t="shared" si="438"/>
        <v>0</v>
      </c>
      <c r="BD986" s="171">
        <f>(VLOOKUP($D986,'P4 Destination'!$C$21:$M$176,4,0))*BC986</f>
        <v>0</v>
      </c>
      <c r="BE986" s="172">
        <f t="shared" si="439"/>
        <v>0</v>
      </c>
      <c r="BF986" s="171">
        <f>(VLOOKUP($D986,'P4 Destination'!$C$21:$M$176,5,0))*BE986</f>
        <v>0</v>
      </c>
      <c r="BG986" s="172">
        <f t="shared" si="440"/>
        <v>0</v>
      </c>
      <c r="BH986" s="171">
        <f>(VLOOKUP($D986,'P4 Destination'!$C$21:$M$176,6,0))*BG986</f>
        <v>0</v>
      </c>
      <c r="BI986" s="172">
        <f t="shared" si="441"/>
        <v>30</v>
      </c>
      <c r="BJ986" s="171">
        <f>(VLOOKUP($D986,'P4 Destination'!$C$21:$M$176,7,0))*BI986</f>
        <v>0</v>
      </c>
      <c r="BK986" s="172">
        <f t="shared" si="442"/>
        <v>0</v>
      </c>
      <c r="BL986" s="171">
        <f>(VLOOKUP($D986,'P4 Destination'!$C$21:$M$176,8,0))*BK986</f>
        <v>0</v>
      </c>
      <c r="BM986" s="172">
        <f t="shared" si="443"/>
        <v>0</v>
      </c>
      <c r="BN986" s="171">
        <f>(VLOOKUP($D986,'P4 Destination'!$C$21:$M$176,9,0))*BM986</f>
        <v>0</v>
      </c>
      <c r="BO986" s="154">
        <f t="shared" si="444"/>
        <v>1</v>
      </c>
      <c r="BP986" s="171">
        <f>(VLOOKUP(D986,'P4 Destination'!$C$21:$M$176,10,0))*K986</f>
        <v>0</v>
      </c>
      <c r="BQ986" s="171">
        <f>(VLOOKUP(D986,'P4 Destination'!$C$21:$M$176,11,0))*J986</f>
        <v>0</v>
      </c>
      <c r="BR986" s="173">
        <f t="shared" si="445"/>
        <v>0</v>
      </c>
      <c r="BS986" s="173">
        <f>(AV986*2500)*'P6 Verzekering'!$E$11</f>
        <v>0</v>
      </c>
      <c r="BT986" s="173">
        <f>(AW986*2500)*'P6 Verzekering'!$E$12</f>
        <v>0</v>
      </c>
      <c r="BU986" s="173">
        <f>(L986*2500)*'P6 Verzekering'!$E$13</f>
        <v>0</v>
      </c>
      <c r="BV986" s="173">
        <f t="shared" si="446"/>
        <v>0</v>
      </c>
      <c r="BW986"/>
      <c r="BX986"/>
    </row>
    <row r="987" spans="1:76">
      <c r="A987" s="152" t="s">
        <v>3037</v>
      </c>
      <c r="B987" s="152" t="s">
        <v>462</v>
      </c>
      <c r="C987" s="152" t="s">
        <v>453</v>
      </c>
      <c r="D987" s="152" t="s">
        <v>219</v>
      </c>
      <c r="E987" s="152" t="s">
        <v>219</v>
      </c>
      <c r="F987" s="153">
        <f t="shared" si="420"/>
        <v>55</v>
      </c>
      <c r="G987" s="154">
        <v>1</v>
      </c>
      <c r="H987" s="154">
        <f>IFERROR(VLOOKUP(B987,'P2 Origin'!$C$21:$Q$176,15,FALSE),0)</f>
        <v>1</v>
      </c>
      <c r="I987" s="154">
        <f>IFERROR(VLOOKUP(D987,'P4 Destination'!$C$21:$Q$176,15,FALSE),0)</f>
        <v>0</v>
      </c>
      <c r="J987" s="155"/>
      <c r="K987" s="155">
        <v>1</v>
      </c>
      <c r="L987" s="156">
        <v>0</v>
      </c>
      <c r="M987" s="155">
        <v>0</v>
      </c>
      <c r="N987" s="155">
        <v>0</v>
      </c>
      <c r="O987" s="157">
        <f t="shared" si="421"/>
        <v>0</v>
      </c>
      <c r="P987" s="158">
        <f t="shared" si="422"/>
        <v>0</v>
      </c>
      <c r="Q987" s="159">
        <f>IFERROR(VLOOKUP(N987,'P1 Intra-Europees'!$A$15:$H$25,3,0),0)*P987</f>
        <v>0</v>
      </c>
      <c r="R987" s="160">
        <f t="shared" si="423"/>
        <v>0</v>
      </c>
      <c r="S987" s="159">
        <f>IFERROR(VLOOKUP(N987,'P1 Intra-Europees'!$A$15:$H$25,4,0),0)*R987</f>
        <v>0</v>
      </c>
      <c r="T987" s="160">
        <f t="shared" si="424"/>
        <v>0</v>
      </c>
      <c r="U987" s="159">
        <f>IFERROR(VLOOKUP(N987,'P1 Intra-Europees'!$A$15:$H$25,5,0),0)*T987</f>
        <v>0</v>
      </c>
      <c r="V987" s="160">
        <f t="shared" si="425"/>
        <v>0</v>
      </c>
      <c r="W987" s="159">
        <f>IFERROR(VLOOKUP(N987,'P1 Intra-Europees'!$A$15:$H$25,6,0),0)*V987</f>
        <v>0</v>
      </c>
      <c r="X987" s="160">
        <f t="shared" si="426"/>
        <v>0</v>
      </c>
      <c r="Y987" s="159">
        <f>IFERROR(VLOOKUP(N987,'P1 Intra-Europees'!$A$15:$H$25,7,0),0)*X987</f>
        <v>0</v>
      </c>
      <c r="Z987" s="161">
        <f t="shared" si="427"/>
        <v>0</v>
      </c>
      <c r="AA987" s="162">
        <f>IFERROR(VLOOKUP(N987,'P1 Intra-Europees'!$A$15:$H$25,8,0),0)*Z987</f>
        <v>0</v>
      </c>
      <c r="AB987" s="163">
        <f t="shared" si="428"/>
        <v>0</v>
      </c>
      <c r="AC987" s="157" t="str">
        <f>VLOOKUP(B987,'P2 Origin'!$C$21:$O$176,13,0)</f>
        <v>USD</v>
      </c>
      <c r="AD987" s="164">
        <f t="shared" si="429"/>
        <v>0</v>
      </c>
      <c r="AE987" s="165">
        <f>IF(AU987&gt;0.1,VLOOKUP(B987,'P2 Origin'!$C$21:$M$176,3,0)*H987,0)</f>
        <v>0</v>
      </c>
      <c r="AF987" s="166">
        <f t="shared" si="430"/>
        <v>0</v>
      </c>
      <c r="AG987" s="165">
        <f>(VLOOKUP(B987,'P2 Origin'!$C$21:$M$176,4,0))*AF987</f>
        <v>0</v>
      </c>
      <c r="AH987" s="166">
        <f t="shared" si="431"/>
        <v>0</v>
      </c>
      <c r="AI987" s="165">
        <f>(VLOOKUP(B987,'P2 Origin'!$C$21:$M$176,5,0))*AH987</f>
        <v>0</v>
      </c>
      <c r="AJ987" s="166">
        <f t="shared" si="447"/>
        <v>0</v>
      </c>
      <c r="AK987" s="165">
        <f>(VLOOKUP(B987,'P2 Origin'!$C$21:$M$176,6,0))*AJ987</f>
        <v>0</v>
      </c>
      <c r="AL987" s="166">
        <f t="shared" si="432"/>
        <v>0</v>
      </c>
      <c r="AM987" s="165">
        <f>(VLOOKUP($B987,'P2 Origin'!$C$21:$M$176,7,0))*AL987</f>
        <v>0</v>
      </c>
      <c r="AN987" s="166">
        <f t="shared" si="433"/>
        <v>0</v>
      </c>
      <c r="AO987" s="165">
        <f>(VLOOKUP($B987,'P2 Origin'!$C$21:$M$176,8,0))*AN987</f>
        <v>0</v>
      </c>
      <c r="AP987" s="166">
        <f t="shared" si="434"/>
        <v>55</v>
      </c>
      <c r="AQ987" s="165">
        <f>(VLOOKUP($B987,'P2 Origin'!$C$21:$M$176,9,0))*AP987</f>
        <v>0</v>
      </c>
      <c r="AR987" s="155">
        <f t="shared" si="435"/>
        <v>1</v>
      </c>
      <c r="AS987" s="164">
        <f>(VLOOKUP(B987,'P2 Origin'!$C$21:$M$176,10,0))*K987</f>
        <v>0</v>
      </c>
      <c r="AT987" s="164">
        <f>(VLOOKUP(B987,'P2 Origin'!$C$21:$M$176,11,0))*J987</f>
        <v>0</v>
      </c>
      <c r="AU987" s="167">
        <v>55</v>
      </c>
      <c r="AV987" s="168">
        <v>55</v>
      </c>
      <c r="AW987" s="169">
        <v>0</v>
      </c>
      <c r="AX987" s="170">
        <f>IF(AU987&gt;=0.1,'P3 Bureaumarge zee- en luchtvr.'!$D$12,0)</f>
        <v>0</v>
      </c>
      <c r="AY987" s="163">
        <f t="shared" si="436"/>
        <v>0</v>
      </c>
      <c r="AZ987" s="157" t="str">
        <f>VLOOKUP(D987,'P4 Destination'!$C$21:$O$176,13,0)</f>
        <v>EUR</v>
      </c>
      <c r="BA987" s="164">
        <f t="shared" si="437"/>
        <v>0</v>
      </c>
      <c r="BB987" s="171">
        <f>IF(AU987&gt;0.1,(VLOOKUP(D987,'P4 Destination'!$C$21:$M$176,3,0))*I987,0)</f>
        <v>0</v>
      </c>
      <c r="BC987" s="172">
        <f t="shared" si="438"/>
        <v>0</v>
      </c>
      <c r="BD987" s="171">
        <f>(VLOOKUP($D987,'P4 Destination'!$C$21:$M$176,4,0))*BC987</f>
        <v>0</v>
      </c>
      <c r="BE987" s="172">
        <f t="shared" si="439"/>
        <v>0</v>
      </c>
      <c r="BF987" s="171">
        <f>(VLOOKUP($D987,'P4 Destination'!$C$21:$M$176,5,0))*BE987</f>
        <v>0</v>
      </c>
      <c r="BG987" s="172">
        <f t="shared" si="440"/>
        <v>0</v>
      </c>
      <c r="BH987" s="171">
        <f>(VLOOKUP($D987,'P4 Destination'!$C$21:$M$176,6,0))*BG987</f>
        <v>0</v>
      </c>
      <c r="BI987" s="172">
        <f t="shared" si="441"/>
        <v>0</v>
      </c>
      <c r="BJ987" s="171">
        <f>(VLOOKUP($D987,'P4 Destination'!$C$21:$M$176,7,0))*BI987</f>
        <v>0</v>
      </c>
      <c r="BK987" s="172">
        <f t="shared" si="442"/>
        <v>0</v>
      </c>
      <c r="BL987" s="171">
        <f>(VLOOKUP($D987,'P4 Destination'!$C$21:$M$176,8,0))*BK987</f>
        <v>0</v>
      </c>
      <c r="BM987" s="172">
        <f t="shared" si="443"/>
        <v>55</v>
      </c>
      <c r="BN987" s="171">
        <f>(VLOOKUP($D987,'P4 Destination'!$C$21:$M$176,9,0))*BM987</f>
        <v>0</v>
      </c>
      <c r="BO987" s="154">
        <f t="shared" si="444"/>
        <v>1</v>
      </c>
      <c r="BP987" s="171">
        <f>(VLOOKUP(D987,'P4 Destination'!$C$21:$M$176,10,0))*K987</f>
        <v>0</v>
      </c>
      <c r="BQ987" s="171">
        <f>(VLOOKUP(D987,'P4 Destination'!$C$21:$M$176,11,0))*J987</f>
        <v>0</v>
      </c>
      <c r="BR987" s="173">
        <f t="shared" si="445"/>
        <v>0</v>
      </c>
      <c r="BS987" s="173">
        <f>(AV987*2500)*'P6 Verzekering'!$E$11</f>
        <v>0</v>
      </c>
      <c r="BT987" s="173">
        <f>(AW987*2500)*'P6 Verzekering'!$E$12</f>
        <v>0</v>
      </c>
      <c r="BU987" s="173">
        <f>(L987*2500)*'P6 Verzekering'!$E$13</f>
        <v>0</v>
      </c>
      <c r="BV987" s="173">
        <f t="shared" si="446"/>
        <v>0</v>
      </c>
      <c r="BW987"/>
      <c r="BX987"/>
    </row>
    <row r="988" spans="1:76">
      <c r="A988" s="152" t="s">
        <v>3041</v>
      </c>
      <c r="B988" s="152" t="s">
        <v>221</v>
      </c>
      <c r="C988" s="152" t="s">
        <v>220</v>
      </c>
      <c r="D988" s="152" t="s">
        <v>219</v>
      </c>
      <c r="E988" s="152" t="s">
        <v>219</v>
      </c>
      <c r="F988" s="153">
        <f t="shared" si="420"/>
        <v>39</v>
      </c>
      <c r="G988" s="154">
        <v>1</v>
      </c>
      <c r="H988" s="154">
        <f>IFERROR(VLOOKUP(B988,'P2 Origin'!$C$21:$Q$176,15,FALSE),0)</f>
        <v>0</v>
      </c>
      <c r="I988" s="154">
        <f>IFERROR(VLOOKUP(D988,'P4 Destination'!$C$21:$Q$176,15,FALSE),0)</f>
        <v>0</v>
      </c>
      <c r="J988" s="155"/>
      <c r="K988" s="155">
        <v>1</v>
      </c>
      <c r="L988" s="156">
        <v>0</v>
      </c>
      <c r="M988" s="155">
        <v>0</v>
      </c>
      <c r="N988" s="155">
        <v>0</v>
      </c>
      <c r="O988" s="157">
        <f t="shared" si="421"/>
        <v>0</v>
      </c>
      <c r="P988" s="158">
        <f t="shared" si="422"/>
        <v>0</v>
      </c>
      <c r="Q988" s="159">
        <f>IFERROR(VLOOKUP(N988,'P1 Intra-Europees'!$A$15:$H$25,3,0),0)*P988</f>
        <v>0</v>
      </c>
      <c r="R988" s="160">
        <f t="shared" si="423"/>
        <v>0</v>
      </c>
      <c r="S988" s="159">
        <f>IFERROR(VLOOKUP(N988,'P1 Intra-Europees'!$A$15:$H$25,4,0),0)*R988</f>
        <v>0</v>
      </c>
      <c r="T988" s="160">
        <f t="shared" si="424"/>
        <v>0</v>
      </c>
      <c r="U988" s="159">
        <f>IFERROR(VLOOKUP(N988,'P1 Intra-Europees'!$A$15:$H$25,5,0),0)*T988</f>
        <v>0</v>
      </c>
      <c r="V988" s="160">
        <f t="shared" si="425"/>
        <v>0</v>
      </c>
      <c r="W988" s="159">
        <f>IFERROR(VLOOKUP(N988,'P1 Intra-Europees'!$A$15:$H$25,6,0),0)*V988</f>
        <v>0</v>
      </c>
      <c r="X988" s="160">
        <f t="shared" si="426"/>
        <v>0</v>
      </c>
      <c r="Y988" s="159">
        <f>IFERROR(VLOOKUP(N988,'P1 Intra-Europees'!$A$15:$H$25,7,0),0)*X988</f>
        <v>0</v>
      </c>
      <c r="Z988" s="161">
        <f t="shared" si="427"/>
        <v>0</v>
      </c>
      <c r="AA988" s="162">
        <f>IFERROR(VLOOKUP(N988,'P1 Intra-Europees'!$A$15:$H$25,8,0),0)*Z988</f>
        <v>0</v>
      </c>
      <c r="AB988" s="163">
        <f t="shared" si="428"/>
        <v>0</v>
      </c>
      <c r="AC988" s="157" t="str">
        <f>VLOOKUP(B988,'P2 Origin'!$C$21:$O$176,13,0)</f>
        <v>EUR</v>
      </c>
      <c r="AD988" s="164">
        <f t="shared" si="429"/>
        <v>0</v>
      </c>
      <c r="AE988" s="165">
        <f>IF(AU988&gt;0.1,VLOOKUP(B988,'P2 Origin'!$C$21:$M$176,3,0)*H988,0)</f>
        <v>0</v>
      </c>
      <c r="AF988" s="166">
        <f t="shared" si="430"/>
        <v>0</v>
      </c>
      <c r="AG988" s="165">
        <f>(VLOOKUP(B988,'P2 Origin'!$C$21:$M$176,4,0))*AF988</f>
        <v>0</v>
      </c>
      <c r="AH988" s="166">
        <f t="shared" si="431"/>
        <v>0</v>
      </c>
      <c r="AI988" s="165">
        <f>(VLOOKUP(B988,'P2 Origin'!$C$21:$M$176,5,0))*AH988</f>
        <v>0</v>
      </c>
      <c r="AJ988" s="166">
        <f t="shared" si="447"/>
        <v>0</v>
      </c>
      <c r="AK988" s="165">
        <f>(VLOOKUP(B988,'P2 Origin'!$C$21:$M$176,6,0))*AJ988</f>
        <v>0</v>
      </c>
      <c r="AL988" s="166">
        <f t="shared" si="432"/>
        <v>0</v>
      </c>
      <c r="AM988" s="165">
        <f>(VLOOKUP($B988,'P2 Origin'!$C$21:$M$176,7,0))*AL988</f>
        <v>0</v>
      </c>
      <c r="AN988" s="166">
        <f t="shared" si="433"/>
        <v>39</v>
      </c>
      <c r="AO988" s="165">
        <f>(VLOOKUP($B988,'P2 Origin'!$C$21:$M$176,8,0))*AN988</f>
        <v>0</v>
      </c>
      <c r="AP988" s="166">
        <f t="shared" si="434"/>
        <v>0</v>
      </c>
      <c r="AQ988" s="165">
        <f>(VLOOKUP($B988,'P2 Origin'!$C$21:$M$176,9,0))*AP988</f>
        <v>0</v>
      </c>
      <c r="AR988" s="155">
        <f t="shared" si="435"/>
        <v>1</v>
      </c>
      <c r="AS988" s="164">
        <f>(VLOOKUP(B988,'P2 Origin'!$C$21:$M$176,10,0))*K988</f>
        <v>0</v>
      </c>
      <c r="AT988" s="164">
        <f>(VLOOKUP(B988,'P2 Origin'!$C$21:$M$176,11,0))*J988</f>
        <v>0</v>
      </c>
      <c r="AU988" s="167">
        <v>39</v>
      </c>
      <c r="AV988" s="168">
        <v>39</v>
      </c>
      <c r="AW988" s="169">
        <v>0</v>
      </c>
      <c r="AX988" s="170">
        <f>IF(AU988&gt;=0.1,'P3 Bureaumarge zee- en luchtvr.'!$D$12,0)</f>
        <v>0</v>
      </c>
      <c r="AY988" s="163">
        <f t="shared" si="436"/>
        <v>0</v>
      </c>
      <c r="AZ988" s="157" t="str">
        <f>VLOOKUP(D988,'P4 Destination'!$C$21:$O$176,13,0)</f>
        <v>EUR</v>
      </c>
      <c r="BA988" s="164">
        <f t="shared" si="437"/>
        <v>0</v>
      </c>
      <c r="BB988" s="171">
        <f>IF(AU988&gt;0.1,(VLOOKUP(D988,'P4 Destination'!$C$21:$M$176,3,0))*I988,0)</f>
        <v>0</v>
      </c>
      <c r="BC988" s="172">
        <f t="shared" si="438"/>
        <v>0</v>
      </c>
      <c r="BD988" s="171">
        <f>(VLOOKUP($D988,'P4 Destination'!$C$21:$M$176,4,0))*BC988</f>
        <v>0</v>
      </c>
      <c r="BE988" s="172">
        <f t="shared" si="439"/>
        <v>0</v>
      </c>
      <c r="BF988" s="171">
        <f>(VLOOKUP($D988,'P4 Destination'!$C$21:$M$176,5,0))*BE988</f>
        <v>0</v>
      </c>
      <c r="BG988" s="172">
        <f t="shared" si="440"/>
        <v>0</v>
      </c>
      <c r="BH988" s="171">
        <f>(VLOOKUP($D988,'P4 Destination'!$C$21:$M$176,6,0))*BG988</f>
        <v>0</v>
      </c>
      <c r="BI988" s="172">
        <f t="shared" si="441"/>
        <v>0</v>
      </c>
      <c r="BJ988" s="171">
        <f>(VLOOKUP($D988,'P4 Destination'!$C$21:$M$176,7,0))*BI988</f>
        <v>0</v>
      </c>
      <c r="BK988" s="172">
        <f t="shared" si="442"/>
        <v>39</v>
      </c>
      <c r="BL988" s="171">
        <f>(VLOOKUP($D988,'P4 Destination'!$C$21:$M$176,8,0))*BK988</f>
        <v>0</v>
      </c>
      <c r="BM988" s="172">
        <f t="shared" si="443"/>
        <v>0</v>
      </c>
      <c r="BN988" s="171">
        <f>(VLOOKUP($D988,'P4 Destination'!$C$21:$M$176,9,0))*BM988</f>
        <v>0</v>
      </c>
      <c r="BO988" s="154">
        <f t="shared" si="444"/>
        <v>1</v>
      </c>
      <c r="BP988" s="171">
        <f>(VLOOKUP(D988,'P4 Destination'!$C$21:$M$176,10,0))*K988</f>
        <v>0</v>
      </c>
      <c r="BQ988" s="171">
        <f>(VLOOKUP(D988,'P4 Destination'!$C$21:$M$176,11,0))*J988</f>
        <v>0</v>
      </c>
      <c r="BR988" s="173">
        <f t="shared" si="445"/>
        <v>0</v>
      </c>
      <c r="BS988" s="173">
        <f>(AV988*2500)*'P6 Verzekering'!$E$11</f>
        <v>0</v>
      </c>
      <c r="BT988" s="173">
        <f>(AW988*2500)*'P6 Verzekering'!$E$12</f>
        <v>0</v>
      </c>
      <c r="BU988" s="173">
        <f>(L988*2500)*'P6 Verzekering'!$E$13</f>
        <v>0</v>
      </c>
      <c r="BV988" s="173">
        <f t="shared" si="446"/>
        <v>0</v>
      </c>
      <c r="BW988"/>
      <c r="BX988"/>
    </row>
    <row r="989" spans="1:76">
      <c r="A989" s="152" t="s">
        <v>3042</v>
      </c>
      <c r="B989" s="152" t="s">
        <v>221</v>
      </c>
      <c r="C989" s="152" t="s">
        <v>220</v>
      </c>
      <c r="D989" s="152" t="s">
        <v>219</v>
      </c>
      <c r="E989" s="152" t="s">
        <v>219</v>
      </c>
      <c r="F989" s="153">
        <f t="shared" si="420"/>
        <v>54</v>
      </c>
      <c r="G989" s="154">
        <v>1</v>
      </c>
      <c r="H989" s="154">
        <f>IFERROR(VLOOKUP(B989,'P2 Origin'!$C$21:$Q$176,15,FALSE),0)</f>
        <v>0</v>
      </c>
      <c r="I989" s="154">
        <f>IFERROR(VLOOKUP(D989,'P4 Destination'!$C$21:$Q$176,15,FALSE),0)</f>
        <v>0</v>
      </c>
      <c r="J989" s="155"/>
      <c r="K989" s="155">
        <v>1</v>
      </c>
      <c r="L989" s="156">
        <v>0</v>
      </c>
      <c r="M989" s="155">
        <v>0</v>
      </c>
      <c r="N989" s="155">
        <v>0</v>
      </c>
      <c r="O989" s="157">
        <f t="shared" si="421"/>
        <v>0</v>
      </c>
      <c r="P989" s="158">
        <f t="shared" si="422"/>
        <v>0</v>
      </c>
      <c r="Q989" s="159">
        <f>IFERROR(VLOOKUP(N989,'P1 Intra-Europees'!$A$15:$H$25,3,0),0)*P989</f>
        <v>0</v>
      </c>
      <c r="R989" s="160">
        <f t="shared" si="423"/>
        <v>0</v>
      </c>
      <c r="S989" s="159">
        <f>IFERROR(VLOOKUP(N989,'P1 Intra-Europees'!$A$15:$H$25,4,0),0)*R989</f>
        <v>0</v>
      </c>
      <c r="T989" s="160">
        <f t="shared" si="424"/>
        <v>0</v>
      </c>
      <c r="U989" s="159">
        <f>IFERROR(VLOOKUP(N989,'P1 Intra-Europees'!$A$15:$H$25,5,0),0)*T989</f>
        <v>0</v>
      </c>
      <c r="V989" s="160">
        <f t="shared" si="425"/>
        <v>0</v>
      </c>
      <c r="W989" s="159">
        <f>IFERROR(VLOOKUP(N989,'P1 Intra-Europees'!$A$15:$H$25,6,0),0)*V989</f>
        <v>0</v>
      </c>
      <c r="X989" s="160">
        <f t="shared" si="426"/>
        <v>0</v>
      </c>
      <c r="Y989" s="159">
        <f>IFERROR(VLOOKUP(N989,'P1 Intra-Europees'!$A$15:$H$25,7,0),0)*X989</f>
        <v>0</v>
      </c>
      <c r="Z989" s="161">
        <f t="shared" si="427"/>
        <v>0</v>
      </c>
      <c r="AA989" s="162">
        <f>IFERROR(VLOOKUP(N989,'P1 Intra-Europees'!$A$15:$H$25,8,0),0)*Z989</f>
        <v>0</v>
      </c>
      <c r="AB989" s="163">
        <f t="shared" si="428"/>
        <v>0</v>
      </c>
      <c r="AC989" s="157" t="str">
        <f>VLOOKUP(B989,'P2 Origin'!$C$21:$O$176,13,0)</f>
        <v>EUR</v>
      </c>
      <c r="AD989" s="164">
        <f t="shared" si="429"/>
        <v>0</v>
      </c>
      <c r="AE989" s="165">
        <f>IF(AU989&gt;0.1,VLOOKUP(B989,'P2 Origin'!$C$21:$M$176,3,0)*H989,0)</f>
        <v>0</v>
      </c>
      <c r="AF989" s="166">
        <f t="shared" si="430"/>
        <v>0</v>
      </c>
      <c r="AG989" s="165">
        <f>(VLOOKUP(B989,'P2 Origin'!$C$21:$M$176,4,0))*AF989</f>
        <v>0</v>
      </c>
      <c r="AH989" s="166">
        <f t="shared" si="431"/>
        <v>0</v>
      </c>
      <c r="AI989" s="165">
        <f>(VLOOKUP(B989,'P2 Origin'!$C$21:$M$176,5,0))*AH989</f>
        <v>0</v>
      </c>
      <c r="AJ989" s="166">
        <f t="shared" si="447"/>
        <v>0</v>
      </c>
      <c r="AK989" s="165">
        <f>(VLOOKUP(B989,'P2 Origin'!$C$21:$M$176,6,0))*AJ989</f>
        <v>0</v>
      </c>
      <c r="AL989" s="166">
        <f t="shared" si="432"/>
        <v>0</v>
      </c>
      <c r="AM989" s="165">
        <f>(VLOOKUP($B989,'P2 Origin'!$C$21:$M$176,7,0))*AL989</f>
        <v>0</v>
      </c>
      <c r="AN989" s="166">
        <f t="shared" si="433"/>
        <v>0</v>
      </c>
      <c r="AO989" s="165">
        <f>(VLOOKUP($B989,'P2 Origin'!$C$21:$M$176,8,0))*AN989</f>
        <v>0</v>
      </c>
      <c r="AP989" s="166">
        <f t="shared" si="434"/>
        <v>54</v>
      </c>
      <c r="AQ989" s="165">
        <f>(VLOOKUP($B989,'P2 Origin'!$C$21:$M$176,9,0))*AP989</f>
        <v>0</v>
      </c>
      <c r="AR989" s="155">
        <f t="shared" si="435"/>
        <v>1</v>
      </c>
      <c r="AS989" s="164">
        <f>(VLOOKUP(B989,'P2 Origin'!$C$21:$M$176,10,0))*K989</f>
        <v>0</v>
      </c>
      <c r="AT989" s="164">
        <f>(VLOOKUP(B989,'P2 Origin'!$C$21:$M$176,11,0))*J989</f>
        <v>0</v>
      </c>
      <c r="AU989" s="167">
        <v>54</v>
      </c>
      <c r="AV989" s="168">
        <v>54</v>
      </c>
      <c r="AW989" s="169">
        <v>0</v>
      </c>
      <c r="AX989" s="170">
        <f>IF(AU989&gt;=0.1,'P3 Bureaumarge zee- en luchtvr.'!$D$12,0)</f>
        <v>0</v>
      </c>
      <c r="AY989" s="163">
        <f t="shared" si="436"/>
        <v>0</v>
      </c>
      <c r="AZ989" s="157" t="str">
        <f>VLOOKUP(D989,'P4 Destination'!$C$21:$O$176,13,0)</f>
        <v>EUR</v>
      </c>
      <c r="BA989" s="164">
        <f t="shared" si="437"/>
        <v>0</v>
      </c>
      <c r="BB989" s="171">
        <f>IF(AU989&gt;0.1,(VLOOKUP(D989,'P4 Destination'!$C$21:$M$176,3,0))*I989,0)</f>
        <v>0</v>
      </c>
      <c r="BC989" s="172">
        <f t="shared" si="438"/>
        <v>0</v>
      </c>
      <c r="BD989" s="171">
        <f>(VLOOKUP($D989,'P4 Destination'!$C$21:$M$176,4,0))*BC989</f>
        <v>0</v>
      </c>
      <c r="BE989" s="172">
        <f t="shared" si="439"/>
        <v>0</v>
      </c>
      <c r="BF989" s="171">
        <f>(VLOOKUP($D989,'P4 Destination'!$C$21:$M$176,5,0))*BE989</f>
        <v>0</v>
      </c>
      <c r="BG989" s="172">
        <f t="shared" si="440"/>
        <v>0</v>
      </c>
      <c r="BH989" s="171">
        <f>(VLOOKUP($D989,'P4 Destination'!$C$21:$M$176,6,0))*BG989</f>
        <v>0</v>
      </c>
      <c r="BI989" s="172">
        <f t="shared" si="441"/>
        <v>0</v>
      </c>
      <c r="BJ989" s="171">
        <f>(VLOOKUP($D989,'P4 Destination'!$C$21:$M$176,7,0))*BI989</f>
        <v>0</v>
      </c>
      <c r="BK989" s="172">
        <f t="shared" si="442"/>
        <v>0</v>
      </c>
      <c r="BL989" s="171">
        <f>(VLOOKUP($D989,'P4 Destination'!$C$21:$M$176,8,0))*BK989</f>
        <v>0</v>
      </c>
      <c r="BM989" s="172">
        <f t="shared" si="443"/>
        <v>54</v>
      </c>
      <c r="BN989" s="171">
        <f>(VLOOKUP($D989,'P4 Destination'!$C$21:$M$176,9,0))*BM989</f>
        <v>0</v>
      </c>
      <c r="BO989" s="154">
        <f t="shared" si="444"/>
        <v>1</v>
      </c>
      <c r="BP989" s="171">
        <f>(VLOOKUP(D989,'P4 Destination'!$C$21:$M$176,10,0))*K989</f>
        <v>0</v>
      </c>
      <c r="BQ989" s="171">
        <f>(VLOOKUP(D989,'P4 Destination'!$C$21:$M$176,11,0))*J989</f>
        <v>0</v>
      </c>
      <c r="BR989" s="173">
        <f t="shared" si="445"/>
        <v>0</v>
      </c>
      <c r="BS989" s="173">
        <f>(AV989*2500)*'P6 Verzekering'!$E$11</f>
        <v>0</v>
      </c>
      <c r="BT989" s="173">
        <f>(AW989*2500)*'P6 Verzekering'!$E$12</f>
        <v>0</v>
      </c>
      <c r="BU989" s="173">
        <f>(L989*2500)*'P6 Verzekering'!$E$13</f>
        <v>0</v>
      </c>
      <c r="BV989" s="173">
        <f t="shared" si="446"/>
        <v>0</v>
      </c>
      <c r="BW989"/>
      <c r="BX989"/>
    </row>
    <row r="990" spans="1:76">
      <c r="A990" s="152" t="s">
        <v>3043</v>
      </c>
      <c r="B990" s="152" t="s">
        <v>221</v>
      </c>
      <c r="C990" s="152" t="s">
        <v>220</v>
      </c>
      <c r="D990" s="152" t="s">
        <v>219</v>
      </c>
      <c r="E990" s="152" t="s">
        <v>219</v>
      </c>
      <c r="F990" s="153">
        <f t="shared" si="420"/>
        <v>24</v>
      </c>
      <c r="G990" s="154">
        <v>1</v>
      </c>
      <c r="H990" s="154">
        <f>IFERROR(VLOOKUP(B990,'P2 Origin'!$C$21:$Q$176,15,FALSE),0)</f>
        <v>0</v>
      </c>
      <c r="I990" s="154">
        <f>IFERROR(VLOOKUP(D990,'P4 Destination'!$C$21:$Q$176,15,FALSE),0)</f>
        <v>0</v>
      </c>
      <c r="J990" s="155">
        <v>1</v>
      </c>
      <c r="K990" s="155"/>
      <c r="L990" s="156">
        <v>0</v>
      </c>
      <c r="M990" s="155">
        <v>0</v>
      </c>
      <c r="N990" s="155">
        <v>0</v>
      </c>
      <c r="O990" s="157">
        <f t="shared" si="421"/>
        <v>0</v>
      </c>
      <c r="P990" s="158">
        <f t="shared" si="422"/>
        <v>0</v>
      </c>
      <c r="Q990" s="159">
        <f>IFERROR(VLOOKUP(N990,'P1 Intra-Europees'!$A$15:$H$25,3,0),0)*P990</f>
        <v>0</v>
      </c>
      <c r="R990" s="160">
        <f t="shared" si="423"/>
        <v>0</v>
      </c>
      <c r="S990" s="159">
        <f>IFERROR(VLOOKUP(N990,'P1 Intra-Europees'!$A$15:$H$25,4,0),0)*R990</f>
        <v>0</v>
      </c>
      <c r="T990" s="160">
        <f t="shared" si="424"/>
        <v>0</v>
      </c>
      <c r="U990" s="159">
        <f>IFERROR(VLOOKUP(N990,'P1 Intra-Europees'!$A$15:$H$25,5,0),0)*T990</f>
        <v>0</v>
      </c>
      <c r="V990" s="160">
        <f t="shared" si="425"/>
        <v>0</v>
      </c>
      <c r="W990" s="159">
        <f>IFERROR(VLOOKUP(N990,'P1 Intra-Europees'!$A$15:$H$25,6,0),0)*V990</f>
        <v>0</v>
      </c>
      <c r="X990" s="160">
        <f t="shared" si="426"/>
        <v>0</v>
      </c>
      <c r="Y990" s="159">
        <f>IFERROR(VLOOKUP(N990,'P1 Intra-Europees'!$A$15:$H$25,7,0),0)*X990</f>
        <v>0</v>
      </c>
      <c r="Z990" s="161">
        <f t="shared" si="427"/>
        <v>0</v>
      </c>
      <c r="AA990" s="162">
        <f>IFERROR(VLOOKUP(N990,'P1 Intra-Europees'!$A$15:$H$25,8,0),0)*Z990</f>
        <v>0</v>
      </c>
      <c r="AB990" s="163">
        <f t="shared" si="428"/>
        <v>0</v>
      </c>
      <c r="AC990" s="157" t="str">
        <f>VLOOKUP(B990,'P2 Origin'!$C$21:$O$176,13,0)</f>
        <v>EUR</v>
      </c>
      <c r="AD990" s="164">
        <f t="shared" si="429"/>
        <v>0</v>
      </c>
      <c r="AE990" s="165">
        <f>IF(AU990&gt;0.1,VLOOKUP(B990,'P2 Origin'!$C$21:$M$176,3,0)*H990,0)</f>
        <v>0</v>
      </c>
      <c r="AF990" s="166">
        <f t="shared" si="430"/>
        <v>0</v>
      </c>
      <c r="AG990" s="165">
        <f>(VLOOKUP(B990,'P2 Origin'!$C$21:$M$176,4,0))*AF990</f>
        <v>0</v>
      </c>
      <c r="AH990" s="166">
        <f t="shared" si="431"/>
        <v>0</v>
      </c>
      <c r="AI990" s="165">
        <f>(VLOOKUP(B990,'P2 Origin'!$C$21:$M$176,5,0))*AH990</f>
        <v>0</v>
      </c>
      <c r="AJ990" s="166">
        <f t="shared" si="447"/>
        <v>24</v>
      </c>
      <c r="AK990" s="165">
        <f>(VLOOKUP(B990,'P2 Origin'!$C$21:$M$176,6,0))*AJ990</f>
        <v>0</v>
      </c>
      <c r="AL990" s="166">
        <f t="shared" si="432"/>
        <v>0</v>
      </c>
      <c r="AM990" s="165">
        <f>(VLOOKUP($B990,'P2 Origin'!$C$21:$M$176,7,0))*AL990</f>
        <v>0</v>
      </c>
      <c r="AN990" s="166">
        <f t="shared" si="433"/>
        <v>0</v>
      </c>
      <c r="AO990" s="165">
        <f>(VLOOKUP($B990,'P2 Origin'!$C$21:$M$176,8,0))*AN990</f>
        <v>0</v>
      </c>
      <c r="AP990" s="166">
        <f t="shared" si="434"/>
        <v>0</v>
      </c>
      <c r="AQ990" s="165">
        <f>(VLOOKUP($B990,'P2 Origin'!$C$21:$M$176,9,0))*AP990</f>
        <v>0</v>
      </c>
      <c r="AR990" s="155">
        <f t="shared" si="435"/>
        <v>1</v>
      </c>
      <c r="AS990" s="164">
        <f>(VLOOKUP(B990,'P2 Origin'!$C$21:$M$176,10,0))*K990</f>
        <v>0</v>
      </c>
      <c r="AT990" s="164">
        <f>(VLOOKUP(B990,'P2 Origin'!$C$21:$M$176,11,0))*J990</f>
        <v>0</v>
      </c>
      <c r="AU990" s="167">
        <v>24</v>
      </c>
      <c r="AV990" s="168">
        <v>24</v>
      </c>
      <c r="AW990" s="169">
        <v>0</v>
      </c>
      <c r="AX990" s="170">
        <f>IF(AU990&gt;=0.1,'P3 Bureaumarge zee- en luchtvr.'!$D$12,0)</f>
        <v>0</v>
      </c>
      <c r="AY990" s="163">
        <f t="shared" si="436"/>
        <v>0</v>
      </c>
      <c r="AZ990" s="157" t="str">
        <f>VLOOKUP(D990,'P4 Destination'!$C$21:$O$176,13,0)</f>
        <v>EUR</v>
      </c>
      <c r="BA990" s="164">
        <f t="shared" si="437"/>
        <v>0</v>
      </c>
      <c r="BB990" s="171">
        <f>IF(AU990&gt;0.1,(VLOOKUP(D990,'P4 Destination'!$C$21:$M$176,3,0))*I990,0)</f>
        <v>0</v>
      </c>
      <c r="BC990" s="172">
        <f t="shared" si="438"/>
        <v>0</v>
      </c>
      <c r="BD990" s="171">
        <f>(VLOOKUP($D990,'P4 Destination'!$C$21:$M$176,4,0))*BC990</f>
        <v>0</v>
      </c>
      <c r="BE990" s="172">
        <f t="shared" si="439"/>
        <v>0</v>
      </c>
      <c r="BF990" s="171">
        <f>(VLOOKUP($D990,'P4 Destination'!$C$21:$M$176,5,0))*BE990</f>
        <v>0</v>
      </c>
      <c r="BG990" s="172">
        <f t="shared" si="440"/>
        <v>24</v>
      </c>
      <c r="BH990" s="171">
        <f>(VLOOKUP($D990,'P4 Destination'!$C$21:$M$176,6,0))*BG990</f>
        <v>0</v>
      </c>
      <c r="BI990" s="172">
        <f t="shared" si="441"/>
        <v>0</v>
      </c>
      <c r="BJ990" s="171">
        <f>(VLOOKUP($D990,'P4 Destination'!$C$21:$M$176,7,0))*BI990</f>
        <v>0</v>
      </c>
      <c r="BK990" s="172">
        <f t="shared" si="442"/>
        <v>0</v>
      </c>
      <c r="BL990" s="171">
        <f>(VLOOKUP($D990,'P4 Destination'!$C$21:$M$176,8,0))*BK990</f>
        <v>0</v>
      </c>
      <c r="BM990" s="172">
        <f t="shared" si="443"/>
        <v>0</v>
      </c>
      <c r="BN990" s="171">
        <f>(VLOOKUP($D990,'P4 Destination'!$C$21:$M$176,9,0))*BM990</f>
        <v>0</v>
      </c>
      <c r="BO990" s="154">
        <f t="shared" si="444"/>
        <v>1</v>
      </c>
      <c r="BP990" s="171">
        <f>(VLOOKUP(D990,'P4 Destination'!$C$21:$M$176,10,0))*K990</f>
        <v>0</v>
      </c>
      <c r="BQ990" s="171">
        <f>(VLOOKUP(D990,'P4 Destination'!$C$21:$M$176,11,0))*J990</f>
        <v>0</v>
      </c>
      <c r="BR990" s="173">
        <f t="shared" si="445"/>
        <v>0</v>
      </c>
      <c r="BS990" s="173">
        <f>(AV990*2500)*'P6 Verzekering'!$E$11</f>
        <v>0</v>
      </c>
      <c r="BT990" s="173">
        <f>(AW990*2500)*'P6 Verzekering'!$E$12</f>
        <v>0</v>
      </c>
      <c r="BU990" s="173">
        <f>(L990*2500)*'P6 Verzekering'!$E$13</f>
        <v>0</v>
      </c>
      <c r="BV990" s="173">
        <f t="shared" si="446"/>
        <v>0</v>
      </c>
      <c r="BW990"/>
      <c r="BX990"/>
    </row>
    <row r="991" spans="1:76">
      <c r="A991" s="152" t="s">
        <v>3055</v>
      </c>
      <c r="B991" s="152" t="s">
        <v>147</v>
      </c>
      <c r="C991" s="152" t="s">
        <v>146</v>
      </c>
      <c r="D991" s="152" t="s">
        <v>162</v>
      </c>
      <c r="E991" s="152" t="s">
        <v>161</v>
      </c>
      <c r="F991" s="153">
        <f t="shared" si="420"/>
        <v>27</v>
      </c>
      <c r="G991" s="154">
        <v>1</v>
      </c>
      <c r="H991" s="154">
        <f>IFERROR(VLOOKUP(B991,'P2 Origin'!$C$21:$Q$176,15,FALSE),0)</f>
        <v>1</v>
      </c>
      <c r="I991" s="154">
        <f>IFERROR(VLOOKUP(D991,'P4 Destination'!$C$21:$Q$176,15,FALSE),0)</f>
        <v>1</v>
      </c>
      <c r="J991" s="155">
        <v>1</v>
      </c>
      <c r="K991" s="155"/>
      <c r="L991" s="156">
        <v>0</v>
      </c>
      <c r="M991" s="155">
        <v>0</v>
      </c>
      <c r="N991" s="155">
        <v>0</v>
      </c>
      <c r="O991" s="157">
        <f t="shared" si="421"/>
        <v>0</v>
      </c>
      <c r="P991" s="158">
        <f t="shared" si="422"/>
        <v>0</v>
      </c>
      <c r="Q991" s="159">
        <f>IFERROR(VLOOKUP(N991,'P1 Intra-Europees'!$A$15:$H$25,3,0),0)*P991</f>
        <v>0</v>
      </c>
      <c r="R991" s="160">
        <f t="shared" si="423"/>
        <v>0</v>
      </c>
      <c r="S991" s="159">
        <f>IFERROR(VLOOKUP(N991,'P1 Intra-Europees'!$A$15:$H$25,4,0),0)*R991</f>
        <v>0</v>
      </c>
      <c r="T991" s="160">
        <f t="shared" si="424"/>
        <v>0</v>
      </c>
      <c r="U991" s="159">
        <f>IFERROR(VLOOKUP(N991,'P1 Intra-Europees'!$A$15:$H$25,5,0),0)*T991</f>
        <v>0</v>
      </c>
      <c r="V991" s="160">
        <f t="shared" si="425"/>
        <v>0</v>
      </c>
      <c r="W991" s="159">
        <f>IFERROR(VLOOKUP(N991,'P1 Intra-Europees'!$A$15:$H$25,6,0),0)*V991</f>
        <v>0</v>
      </c>
      <c r="X991" s="160">
        <f t="shared" si="426"/>
        <v>0</v>
      </c>
      <c r="Y991" s="159">
        <f>IFERROR(VLOOKUP(N991,'P1 Intra-Europees'!$A$15:$H$25,7,0),0)*X991</f>
        <v>0</v>
      </c>
      <c r="Z991" s="161">
        <f t="shared" si="427"/>
        <v>0</v>
      </c>
      <c r="AA991" s="162">
        <f>IFERROR(VLOOKUP(N991,'P1 Intra-Europees'!$A$15:$H$25,8,0),0)*Z991</f>
        <v>0</v>
      </c>
      <c r="AB991" s="163">
        <f t="shared" si="428"/>
        <v>0</v>
      </c>
      <c r="AC991" s="157" t="str">
        <f>VLOOKUP(B991,'P2 Origin'!$C$21:$O$176,13,0)</f>
        <v>EUR</v>
      </c>
      <c r="AD991" s="164">
        <f t="shared" si="429"/>
        <v>0</v>
      </c>
      <c r="AE991" s="165">
        <f>IF(AU991&gt;0.1,VLOOKUP(B991,'P2 Origin'!$C$21:$M$176,3,0)*H991,0)</f>
        <v>0</v>
      </c>
      <c r="AF991" s="166">
        <f t="shared" si="430"/>
        <v>0</v>
      </c>
      <c r="AG991" s="165">
        <f>(VLOOKUP(B991,'P2 Origin'!$C$21:$M$176,4,0))*AF991</f>
        <v>0</v>
      </c>
      <c r="AH991" s="166">
        <f t="shared" si="431"/>
        <v>0</v>
      </c>
      <c r="AI991" s="165">
        <f>(VLOOKUP(B991,'P2 Origin'!$C$21:$M$176,5,0))*AH991</f>
        <v>0</v>
      </c>
      <c r="AJ991" s="166">
        <f t="shared" si="447"/>
        <v>0</v>
      </c>
      <c r="AK991" s="165">
        <f>(VLOOKUP(B991,'P2 Origin'!$C$21:$M$176,6,0))*AJ991</f>
        <v>0</v>
      </c>
      <c r="AL991" s="166">
        <f t="shared" si="432"/>
        <v>27</v>
      </c>
      <c r="AM991" s="165">
        <f>(VLOOKUP($B991,'P2 Origin'!$C$21:$M$176,7,0))*AL991</f>
        <v>0</v>
      </c>
      <c r="AN991" s="166">
        <f t="shared" si="433"/>
        <v>0</v>
      </c>
      <c r="AO991" s="165">
        <f>(VLOOKUP($B991,'P2 Origin'!$C$21:$M$176,8,0))*AN991</f>
        <v>0</v>
      </c>
      <c r="AP991" s="166">
        <f t="shared" si="434"/>
        <v>0</v>
      </c>
      <c r="AQ991" s="165">
        <f>(VLOOKUP($B991,'P2 Origin'!$C$21:$M$176,9,0))*AP991</f>
        <v>0</v>
      </c>
      <c r="AR991" s="155">
        <f t="shared" si="435"/>
        <v>1</v>
      </c>
      <c r="AS991" s="164">
        <f>(VLOOKUP(B991,'P2 Origin'!$C$21:$M$176,10,0))*K991</f>
        <v>0</v>
      </c>
      <c r="AT991" s="164">
        <f>(VLOOKUP(B991,'P2 Origin'!$C$21:$M$176,11,0))*J991</f>
        <v>0</v>
      </c>
      <c r="AU991" s="167">
        <v>27</v>
      </c>
      <c r="AV991" s="168">
        <v>27</v>
      </c>
      <c r="AW991" s="169">
        <v>0</v>
      </c>
      <c r="AX991" s="170">
        <f>IF(AU991&gt;=0.1,'P3 Bureaumarge zee- en luchtvr.'!$D$12,0)</f>
        <v>0</v>
      </c>
      <c r="AY991" s="163">
        <f t="shared" si="436"/>
        <v>0</v>
      </c>
      <c r="AZ991" s="157" t="str">
        <f>VLOOKUP(D991,'P4 Destination'!$C$21:$O$176,13,0)</f>
        <v>EUR</v>
      </c>
      <c r="BA991" s="164">
        <f t="shared" si="437"/>
        <v>0</v>
      </c>
      <c r="BB991" s="171">
        <f>IF(AU991&gt;0.1,(VLOOKUP(D991,'P4 Destination'!$C$21:$M$176,3,0))*I991,0)</f>
        <v>0</v>
      </c>
      <c r="BC991" s="172">
        <f t="shared" si="438"/>
        <v>0</v>
      </c>
      <c r="BD991" s="171">
        <f>(VLOOKUP($D991,'P4 Destination'!$C$21:$M$176,4,0))*BC991</f>
        <v>0</v>
      </c>
      <c r="BE991" s="172">
        <f t="shared" si="439"/>
        <v>0</v>
      </c>
      <c r="BF991" s="171">
        <f>(VLOOKUP($D991,'P4 Destination'!$C$21:$M$176,5,0))*BE991</f>
        <v>0</v>
      </c>
      <c r="BG991" s="172">
        <f t="shared" si="440"/>
        <v>0</v>
      </c>
      <c r="BH991" s="171">
        <f>(VLOOKUP($D991,'P4 Destination'!$C$21:$M$176,6,0))*BG991</f>
        <v>0</v>
      </c>
      <c r="BI991" s="172">
        <f t="shared" si="441"/>
        <v>27</v>
      </c>
      <c r="BJ991" s="171">
        <f>(VLOOKUP($D991,'P4 Destination'!$C$21:$M$176,7,0))*BI991</f>
        <v>0</v>
      </c>
      <c r="BK991" s="172">
        <f t="shared" si="442"/>
        <v>0</v>
      </c>
      <c r="BL991" s="171">
        <f>(VLOOKUP($D991,'P4 Destination'!$C$21:$M$176,8,0))*BK991</f>
        <v>0</v>
      </c>
      <c r="BM991" s="172">
        <f t="shared" si="443"/>
        <v>0</v>
      </c>
      <c r="BN991" s="171">
        <f>(VLOOKUP($D991,'P4 Destination'!$C$21:$M$176,9,0))*BM991</f>
        <v>0</v>
      </c>
      <c r="BO991" s="154">
        <f t="shared" si="444"/>
        <v>1</v>
      </c>
      <c r="BP991" s="171">
        <f>(VLOOKUP(D991,'P4 Destination'!$C$21:$M$176,10,0))*K991</f>
        <v>0</v>
      </c>
      <c r="BQ991" s="171">
        <f>(VLOOKUP(D991,'P4 Destination'!$C$21:$M$176,11,0))*J991</f>
        <v>0</v>
      </c>
      <c r="BR991" s="173">
        <f t="shared" si="445"/>
        <v>0</v>
      </c>
      <c r="BS991" s="173">
        <f>(AV991*2500)*'P6 Verzekering'!$E$11</f>
        <v>0</v>
      </c>
      <c r="BT991" s="173">
        <f>(AW991*2500)*'P6 Verzekering'!$E$12</f>
        <v>0</v>
      </c>
      <c r="BU991" s="173">
        <f>(L991*2500)*'P6 Verzekering'!$E$13</f>
        <v>0</v>
      </c>
      <c r="BV991" s="173">
        <f t="shared" si="446"/>
        <v>0</v>
      </c>
      <c r="BW991"/>
      <c r="BX991"/>
    </row>
    <row r="992" spans="1:76">
      <c r="A992" s="152" t="s">
        <v>3056</v>
      </c>
      <c r="B992" s="152" t="s">
        <v>147</v>
      </c>
      <c r="C992" s="152" t="s">
        <v>146</v>
      </c>
      <c r="D992" s="152" t="s">
        <v>462</v>
      </c>
      <c r="E992" s="152" t="s">
        <v>453</v>
      </c>
      <c r="F992" s="153">
        <f t="shared" si="420"/>
        <v>38</v>
      </c>
      <c r="G992" s="154">
        <v>1</v>
      </c>
      <c r="H992" s="154">
        <f>IFERROR(VLOOKUP(B992,'P2 Origin'!$C$21:$Q$176,15,FALSE),0)</f>
        <v>1</v>
      </c>
      <c r="I992" s="154">
        <f>IFERROR(VLOOKUP(D992,'P4 Destination'!$C$21:$Q$176,15,FALSE),0)</f>
        <v>1</v>
      </c>
      <c r="J992" s="155"/>
      <c r="K992" s="155">
        <v>1</v>
      </c>
      <c r="L992" s="156">
        <v>0</v>
      </c>
      <c r="M992" s="155">
        <v>0</v>
      </c>
      <c r="N992" s="155">
        <v>0</v>
      </c>
      <c r="O992" s="157">
        <f t="shared" si="421"/>
        <v>0</v>
      </c>
      <c r="P992" s="158">
        <f t="shared" si="422"/>
        <v>0</v>
      </c>
      <c r="Q992" s="159">
        <f>IFERROR(VLOOKUP(N992,'P1 Intra-Europees'!$A$15:$H$25,3,0),0)*P992</f>
        <v>0</v>
      </c>
      <c r="R992" s="160">
        <f t="shared" si="423"/>
        <v>0</v>
      </c>
      <c r="S992" s="159">
        <f>IFERROR(VLOOKUP(N992,'P1 Intra-Europees'!$A$15:$H$25,4,0),0)*R992</f>
        <v>0</v>
      </c>
      <c r="T992" s="160">
        <f t="shared" si="424"/>
        <v>0</v>
      </c>
      <c r="U992" s="159">
        <f>IFERROR(VLOOKUP(N992,'P1 Intra-Europees'!$A$15:$H$25,5,0),0)*T992</f>
        <v>0</v>
      </c>
      <c r="V992" s="160">
        <f t="shared" si="425"/>
        <v>0</v>
      </c>
      <c r="W992" s="159">
        <f>IFERROR(VLOOKUP(N992,'P1 Intra-Europees'!$A$15:$H$25,6,0),0)*V992</f>
        <v>0</v>
      </c>
      <c r="X992" s="160">
        <f t="shared" si="426"/>
        <v>0</v>
      </c>
      <c r="Y992" s="159">
        <f>IFERROR(VLOOKUP(N992,'P1 Intra-Europees'!$A$15:$H$25,7,0),0)*X992</f>
        <v>0</v>
      </c>
      <c r="Z992" s="161">
        <f t="shared" si="427"/>
        <v>0</v>
      </c>
      <c r="AA992" s="162">
        <f>IFERROR(VLOOKUP(N992,'P1 Intra-Europees'!$A$15:$H$25,8,0),0)*Z992</f>
        <v>0</v>
      </c>
      <c r="AB992" s="163">
        <f t="shared" si="428"/>
        <v>0</v>
      </c>
      <c r="AC992" s="157" t="str">
        <f>VLOOKUP(B992,'P2 Origin'!$C$21:$O$176,13,0)</f>
        <v>EUR</v>
      </c>
      <c r="AD992" s="164">
        <f t="shared" si="429"/>
        <v>0</v>
      </c>
      <c r="AE992" s="165">
        <f>IF(AU992&gt;0.1,VLOOKUP(B992,'P2 Origin'!$C$21:$M$176,3,0)*H992,0)</f>
        <v>0</v>
      </c>
      <c r="AF992" s="166">
        <f t="shared" si="430"/>
        <v>0</v>
      </c>
      <c r="AG992" s="165">
        <f>(VLOOKUP(B992,'P2 Origin'!$C$21:$M$176,4,0))*AF992</f>
        <v>0</v>
      </c>
      <c r="AH992" s="166">
        <f t="shared" si="431"/>
        <v>0</v>
      </c>
      <c r="AI992" s="165">
        <f>(VLOOKUP(B992,'P2 Origin'!$C$21:$M$176,5,0))*AH992</f>
        <v>0</v>
      </c>
      <c r="AJ992" s="166">
        <f t="shared" si="447"/>
        <v>0</v>
      </c>
      <c r="AK992" s="165">
        <f>(VLOOKUP(B992,'P2 Origin'!$C$21:$M$176,6,0))*AJ992</f>
        <v>0</v>
      </c>
      <c r="AL992" s="166">
        <f t="shared" si="432"/>
        <v>0</v>
      </c>
      <c r="AM992" s="165">
        <f>(VLOOKUP($B992,'P2 Origin'!$C$21:$M$176,7,0))*AL992</f>
        <v>0</v>
      </c>
      <c r="AN992" s="166">
        <f t="shared" si="433"/>
        <v>38</v>
      </c>
      <c r="AO992" s="165">
        <f>(VLOOKUP($B992,'P2 Origin'!$C$21:$M$176,8,0))*AN992</f>
        <v>0</v>
      </c>
      <c r="AP992" s="166">
        <f t="shared" si="434"/>
        <v>0</v>
      </c>
      <c r="AQ992" s="165">
        <f>(VLOOKUP($B992,'P2 Origin'!$C$21:$M$176,9,0))*AP992</f>
        <v>0</v>
      </c>
      <c r="AR992" s="155">
        <f t="shared" si="435"/>
        <v>1</v>
      </c>
      <c r="AS992" s="164">
        <f>(VLOOKUP(B992,'P2 Origin'!$C$21:$M$176,10,0))*K992</f>
        <v>0</v>
      </c>
      <c r="AT992" s="164">
        <f>(VLOOKUP(B992,'P2 Origin'!$C$21:$M$176,11,0))*J992</f>
        <v>0</v>
      </c>
      <c r="AU992" s="167">
        <v>38</v>
      </c>
      <c r="AV992" s="168">
        <v>38</v>
      </c>
      <c r="AW992" s="169">
        <v>0</v>
      </c>
      <c r="AX992" s="170">
        <f>IF(AU992&gt;=0.1,'P3 Bureaumarge zee- en luchtvr.'!$D$12,0)</f>
        <v>0</v>
      </c>
      <c r="AY992" s="163">
        <f t="shared" si="436"/>
        <v>0</v>
      </c>
      <c r="AZ992" s="157" t="str">
        <f>VLOOKUP(D992,'P4 Destination'!$C$21:$O$176,13,0)</f>
        <v>USD</v>
      </c>
      <c r="BA992" s="164">
        <f t="shared" si="437"/>
        <v>0</v>
      </c>
      <c r="BB992" s="171">
        <f>IF(AU992&gt;0.1,(VLOOKUP(D992,'P4 Destination'!$C$21:$M$176,3,0))*I992,0)</f>
        <v>0</v>
      </c>
      <c r="BC992" s="172">
        <f t="shared" si="438"/>
        <v>0</v>
      </c>
      <c r="BD992" s="171">
        <f>(VLOOKUP($D992,'P4 Destination'!$C$21:$M$176,4,0))*BC992</f>
        <v>0</v>
      </c>
      <c r="BE992" s="172">
        <f t="shared" si="439"/>
        <v>0</v>
      </c>
      <c r="BF992" s="171">
        <f>(VLOOKUP($D992,'P4 Destination'!$C$21:$M$176,5,0))*BE992</f>
        <v>0</v>
      </c>
      <c r="BG992" s="172">
        <f t="shared" si="440"/>
        <v>0</v>
      </c>
      <c r="BH992" s="171">
        <f>(VLOOKUP($D992,'P4 Destination'!$C$21:$M$176,6,0))*BG992</f>
        <v>0</v>
      </c>
      <c r="BI992" s="172">
        <f t="shared" si="441"/>
        <v>0</v>
      </c>
      <c r="BJ992" s="171">
        <f>(VLOOKUP($D992,'P4 Destination'!$C$21:$M$176,7,0))*BI992</f>
        <v>0</v>
      </c>
      <c r="BK992" s="172">
        <f t="shared" si="442"/>
        <v>38</v>
      </c>
      <c r="BL992" s="171">
        <f>(VLOOKUP($D992,'P4 Destination'!$C$21:$M$176,8,0))*BK992</f>
        <v>0</v>
      </c>
      <c r="BM992" s="172">
        <f t="shared" si="443"/>
        <v>0</v>
      </c>
      <c r="BN992" s="171">
        <f>(VLOOKUP($D992,'P4 Destination'!$C$21:$M$176,9,0))*BM992</f>
        <v>0</v>
      </c>
      <c r="BO992" s="154">
        <f t="shared" si="444"/>
        <v>1</v>
      </c>
      <c r="BP992" s="171">
        <f>(VLOOKUP(D992,'P4 Destination'!$C$21:$M$176,10,0))*K992</f>
        <v>0</v>
      </c>
      <c r="BQ992" s="171">
        <f>(VLOOKUP(D992,'P4 Destination'!$C$21:$M$176,11,0))*J992</f>
        <v>0</v>
      </c>
      <c r="BR992" s="173">
        <f t="shared" si="445"/>
        <v>0</v>
      </c>
      <c r="BS992" s="173">
        <f>(AV992*2500)*'P6 Verzekering'!$E$11</f>
        <v>0</v>
      </c>
      <c r="BT992" s="173">
        <f>(AW992*2500)*'P6 Verzekering'!$E$12</f>
        <v>0</v>
      </c>
      <c r="BU992" s="173">
        <f>(L992*2500)*'P6 Verzekering'!$E$13</f>
        <v>0</v>
      </c>
      <c r="BV992" s="173">
        <f t="shared" si="446"/>
        <v>0</v>
      </c>
      <c r="BW992"/>
      <c r="BX992"/>
    </row>
    <row r="993" spans="1:76">
      <c r="A993" s="152" t="s">
        <v>3057</v>
      </c>
      <c r="B993" s="152" t="s">
        <v>320</v>
      </c>
      <c r="C993" s="152" t="s">
        <v>319</v>
      </c>
      <c r="D993" s="152" t="s">
        <v>440</v>
      </c>
      <c r="E993" s="152" t="s">
        <v>439</v>
      </c>
      <c r="F993" s="153">
        <f t="shared" si="420"/>
        <v>48</v>
      </c>
      <c r="G993" s="154">
        <v>1</v>
      </c>
      <c r="H993" s="154">
        <f>IFERROR(VLOOKUP(B993,'P2 Origin'!$C$21:$Q$176,15,FALSE),0)</f>
        <v>0</v>
      </c>
      <c r="I993" s="154">
        <f>IFERROR(VLOOKUP(D993,'P4 Destination'!$C$21:$Q$176,15,FALSE),0)</f>
        <v>0</v>
      </c>
      <c r="J993" s="155"/>
      <c r="K993" s="155">
        <v>1</v>
      </c>
      <c r="L993" s="156">
        <v>0</v>
      </c>
      <c r="M993" s="155">
        <v>0</v>
      </c>
      <c r="N993" s="155">
        <v>0</v>
      </c>
      <c r="O993" s="157">
        <f t="shared" si="421"/>
        <v>0</v>
      </c>
      <c r="P993" s="158">
        <f t="shared" si="422"/>
        <v>0</v>
      </c>
      <c r="Q993" s="159">
        <f>IFERROR(VLOOKUP(N993,'P1 Intra-Europees'!$A$15:$H$25,3,0),0)*P993</f>
        <v>0</v>
      </c>
      <c r="R993" s="160">
        <f t="shared" si="423"/>
        <v>0</v>
      </c>
      <c r="S993" s="159">
        <f>IFERROR(VLOOKUP(N993,'P1 Intra-Europees'!$A$15:$H$25,4,0),0)*R993</f>
        <v>0</v>
      </c>
      <c r="T993" s="160">
        <f t="shared" si="424"/>
        <v>0</v>
      </c>
      <c r="U993" s="159">
        <f>IFERROR(VLOOKUP(N993,'P1 Intra-Europees'!$A$15:$H$25,5,0),0)*T993</f>
        <v>0</v>
      </c>
      <c r="V993" s="160">
        <f t="shared" si="425"/>
        <v>0</v>
      </c>
      <c r="W993" s="159">
        <f>IFERROR(VLOOKUP(N993,'P1 Intra-Europees'!$A$15:$H$25,6,0),0)*V993</f>
        <v>0</v>
      </c>
      <c r="X993" s="160">
        <f t="shared" si="426"/>
        <v>0</v>
      </c>
      <c r="Y993" s="159">
        <f>IFERROR(VLOOKUP(N993,'P1 Intra-Europees'!$A$15:$H$25,7,0),0)*X993</f>
        <v>0</v>
      </c>
      <c r="Z993" s="161">
        <f t="shared" si="427"/>
        <v>0</v>
      </c>
      <c r="AA993" s="162">
        <f>IFERROR(VLOOKUP(N993,'P1 Intra-Europees'!$A$15:$H$25,8,0),0)*Z993</f>
        <v>0</v>
      </c>
      <c r="AB993" s="163">
        <f t="shared" si="428"/>
        <v>0</v>
      </c>
      <c r="AC993" s="157" t="str">
        <f>VLOOKUP(B993,'P2 Origin'!$C$21:$O$176,13,0)</f>
        <v>USD</v>
      </c>
      <c r="AD993" s="164">
        <f t="shared" si="429"/>
        <v>0</v>
      </c>
      <c r="AE993" s="165">
        <f>IF(AU993&gt;0.1,VLOOKUP(B993,'P2 Origin'!$C$21:$M$176,3,0)*H993,0)</f>
        <v>0</v>
      </c>
      <c r="AF993" s="166">
        <f t="shared" si="430"/>
        <v>0</v>
      </c>
      <c r="AG993" s="165">
        <f>(VLOOKUP(B993,'P2 Origin'!$C$21:$M$176,4,0))*AF993</f>
        <v>0</v>
      </c>
      <c r="AH993" s="166">
        <f t="shared" si="431"/>
        <v>0</v>
      </c>
      <c r="AI993" s="165">
        <f>(VLOOKUP(B993,'P2 Origin'!$C$21:$M$176,5,0))*AH993</f>
        <v>0</v>
      </c>
      <c r="AJ993" s="166">
        <f t="shared" si="447"/>
        <v>0</v>
      </c>
      <c r="AK993" s="165">
        <f>(VLOOKUP(B993,'P2 Origin'!$C$21:$M$176,6,0))*AJ993</f>
        <v>0</v>
      </c>
      <c r="AL993" s="166">
        <f t="shared" si="432"/>
        <v>0</v>
      </c>
      <c r="AM993" s="165">
        <f>(VLOOKUP($B993,'P2 Origin'!$C$21:$M$176,7,0))*AL993</f>
        <v>0</v>
      </c>
      <c r="AN993" s="166">
        <f t="shared" si="433"/>
        <v>0</v>
      </c>
      <c r="AO993" s="165">
        <f>(VLOOKUP($B993,'P2 Origin'!$C$21:$M$176,8,0))*AN993</f>
        <v>0</v>
      </c>
      <c r="AP993" s="166">
        <f t="shared" si="434"/>
        <v>48</v>
      </c>
      <c r="AQ993" s="165">
        <f>(VLOOKUP($B993,'P2 Origin'!$C$21:$M$176,9,0))*AP993</f>
        <v>0</v>
      </c>
      <c r="AR993" s="155">
        <f t="shared" si="435"/>
        <v>1</v>
      </c>
      <c r="AS993" s="164">
        <f>(VLOOKUP(B993,'P2 Origin'!$C$21:$M$176,10,0))*K993</f>
        <v>0</v>
      </c>
      <c r="AT993" s="164">
        <f>(VLOOKUP(B993,'P2 Origin'!$C$21:$M$176,11,0))*J993</f>
        <v>0</v>
      </c>
      <c r="AU993" s="167">
        <v>48</v>
      </c>
      <c r="AV993" s="168">
        <v>48</v>
      </c>
      <c r="AW993" s="169">
        <v>0</v>
      </c>
      <c r="AX993" s="170">
        <f>IF(AU993&gt;=0.1,'P3 Bureaumarge zee- en luchtvr.'!$D$12,0)</f>
        <v>0</v>
      </c>
      <c r="AY993" s="163">
        <f t="shared" si="436"/>
        <v>0</v>
      </c>
      <c r="AZ993" s="157" t="str">
        <f>VLOOKUP(D993,'P4 Destination'!$C$21:$O$176,13,0)</f>
        <v>USD</v>
      </c>
      <c r="BA993" s="164">
        <f t="shared" si="437"/>
        <v>0</v>
      </c>
      <c r="BB993" s="171">
        <f>IF(AU993&gt;0.1,(VLOOKUP(D993,'P4 Destination'!$C$21:$M$176,3,0))*I993,0)</f>
        <v>0</v>
      </c>
      <c r="BC993" s="172">
        <f t="shared" si="438"/>
        <v>0</v>
      </c>
      <c r="BD993" s="171">
        <f>(VLOOKUP($D993,'P4 Destination'!$C$21:$M$176,4,0))*BC993</f>
        <v>0</v>
      </c>
      <c r="BE993" s="172">
        <f t="shared" si="439"/>
        <v>0</v>
      </c>
      <c r="BF993" s="171">
        <f>(VLOOKUP($D993,'P4 Destination'!$C$21:$M$176,5,0))*BE993</f>
        <v>0</v>
      </c>
      <c r="BG993" s="172">
        <f t="shared" si="440"/>
        <v>0</v>
      </c>
      <c r="BH993" s="171">
        <f>(VLOOKUP($D993,'P4 Destination'!$C$21:$M$176,6,0))*BG993</f>
        <v>0</v>
      </c>
      <c r="BI993" s="172">
        <f t="shared" si="441"/>
        <v>0</v>
      </c>
      <c r="BJ993" s="171">
        <f>(VLOOKUP($D993,'P4 Destination'!$C$21:$M$176,7,0))*BI993</f>
        <v>0</v>
      </c>
      <c r="BK993" s="172">
        <f t="shared" si="442"/>
        <v>0</v>
      </c>
      <c r="BL993" s="171">
        <f>(VLOOKUP($D993,'P4 Destination'!$C$21:$M$176,8,0))*BK993</f>
        <v>0</v>
      </c>
      <c r="BM993" s="172">
        <f t="shared" si="443"/>
        <v>48</v>
      </c>
      <c r="BN993" s="171">
        <f>(VLOOKUP($D993,'P4 Destination'!$C$21:$M$176,9,0))*BM993</f>
        <v>0</v>
      </c>
      <c r="BO993" s="154">
        <f t="shared" si="444"/>
        <v>1</v>
      </c>
      <c r="BP993" s="171">
        <f>(VLOOKUP(D993,'P4 Destination'!$C$21:$M$176,10,0))*K993</f>
        <v>0</v>
      </c>
      <c r="BQ993" s="171">
        <f>(VLOOKUP(D993,'P4 Destination'!$C$21:$M$176,11,0))*J993</f>
        <v>0</v>
      </c>
      <c r="BR993" s="173">
        <f t="shared" si="445"/>
        <v>0</v>
      </c>
      <c r="BS993" s="173">
        <f>(AV993*2500)*'P6 Verzekering'!$E$11</f>
        <v>0</v>
      </c>
      <c r="BT993" s="173">
        <f>(AW993*2500)*'P6 Verzekering'!$E$12</f>
        <v>0</v>
      </c>
      <c r="BU993" s="173">
        <f>(L993*2500)*'P6 Verzekering'!$E$13</f>
        <v>0</v>
      </c>
      <c r="BV993" s="173">
        <f t="shared" si="446"/>
        <v>0</v>
      </c>
      <c r="BW993"/>
      <c r="BX993"/>
    </row>
    <row r="994" spans="1:76">
      <c r="A994" s="152" t="s">
        <v>3060</v>
      </c>
      <c r="B994" s="152" t="s">
        <v>320</v>
      </c>
      <c r="C994" s="152" t="s">
        <v>319</v>
      </c>
      <c r="D994" s="152" t="s">
        <v>281</v>
      </c>
      <c r="E994" s="152" t="s">
        <v>538</v>
      </c>
      <c r="F994" s="153">
        <f t="shared" si="420"/>
        <v>9</v>
      </c>
      <c r="G994" s="154">
        <v>1</v>
      </c>
      <c r="H994" s="154">
        <f>IFERROR(VLOOKUP(B994,'P2 Origin'!$C$21:$Q$176,15,FALSE),0)</f>
        <v>0</v>
      </c>
      <c r="I994" s="154">
        <f>IFERROR(VLOOKUP(D994,'P4 Destination'!$C$21:$Q$176,15,FALSE),0)</f>
        <v>0</v>
      </c>
      <c r="J994" s="155">
        <v>1</v>
      </c>
      <c r="K994" s="155"/>
      <c r="L994" s="156">
        <v>0</v>
      </c>
      <c r="M994" s="155">
        <v>0</v>
      </c>
      <c r="N994" s="155">
        <v>0</v>
      </c>
      <c r="O994" s="157">
        <f t="shared" si="421"/>
        <v>0</v>
      </c>
      <c r="P994" s="158">
        <f t="shared" si="422"/>
        <v>0</v>
      </c>
      <c r="Q994" s="159">
        <f>IFERROR(VLOOKUP(N994,'P1 Intra-Europees'!$A$15:$H$25,3,0),0)*P994</f>
        <v>0</v>
      </c>
      <c r="R994" s="160">
        <f t="shared" si="423"/>
        <v>0</v>
      </c>
      <c r="S994" s="159">
        <f>IFERROR(VLOOKUP(N994,'P1 Intra-Europees'!$A$15:$H$25,4,0),0)*R994</f>
        <v>0</v>
      </c>
      <c r="T994" s="160">
        <f t="shared" si="424"/>
        <v>0</v>
      </c>
      <c r="U994" s="159">
        <f>IFERROR(VLOOKUP(N994,'P1 Intra-Europees'!$A$15:$H$25,5,0),0)*T994</f>
        <v>0</v>
      </c>
      <c r="V994" s="160">
        <f t="shared" si="425"/>
        <v>0</v>
      </c>
      <c r="W994" s="159">
        <f>IFERROR(VLOOKUP(N994,'P1 Intra-Europees'!$A$15:$H$25,6,0),0)*V994</f>
        <v>0</v>
      </c>
      <c r="X994" s="160">
        <f t="shared" si="426"/>
        <v>0</v>
      </c>
      <c r="Y994" s="159">
        <f>IFERROR(VLOOKUP(N994,'P1 Intra-Europees'!$A$15:$H$25,7,0),0)*X994</f>
        <v>0</v>
      </c>
      <c r="Z994" s="161">
        <f t="shared" si="427"/>
        <v>0</v>
      </c>
      <c r="AA994" s="162">
        <f>IFERROR(VLOOKUP(N994,'P1 Intra-Europees'!$A$15:$H$25,8,0),0)*Z994</f>
        <v>0</v>
      </c>
      <c r="AB994" s="163">
        <f t="shared" si="428"/>
        <v>0</v>
      </c>
      <c r="AC994" s="157" t="str">
        <f>VLOOKUP(B994,'P2 Origin'!$C$21:$O$176,13,0)</f>
        <v>USD</v>
      </c>
      <c r="AD994" s="164">
        <f t="shared" si="429"/>
        <v>0</v>
      </c>
      <c r="AE994" s="165">
        <f>IF(AU994&gt;0.1,VLOOKUP(B994,'P2 Origin'!$C$21:$M$176,3,0)*H994,0)</f>
        <v>0</v>
      </c>
      <c r="AF994" s="166">
        <f t="shared" si="430"/>
        <v>0</v>
      </c>
      <c r="AG994" s="165">
        <f>(VLOOKUP(B994,'P2 Origin'!$C$21:$M$176,4,0))*AF994</f>
        <v>0</v>
      </c>
      <c r="AH994" s="166">
        <f t="shared" si="431"/>
        <v>9</v>
      </c>
      <c r="AI994" s="165">
        <f>(VLOOKUP(B994,'P2 Origin'!$C$21:$M$176,5,0))*AH994</f>
        <v>0</v>
      </c>
      <c r="AJ994" s="166">
        <f t="shared" si="447"/>
        <v>0</v>
      </c>
      <c r="AK994" s="165">
        <f>(VLOOKUP(B994,'P2 Origin'!$C$21:$M$176,6,0))*AJ994</f>
        <v>0</v>
      </c>
      <c r="AL994" s="166">
        <f t="shared" si="432"/>
        <v>0</v>
      </c>
      <c r="AM994" s="165">
        <f>(VLOOKUP($B994,'P2 Origin'!$C$21:$M$176,7,0))*AL994</f>
        <v>0</v>
      </c>
      <c r="AN994" s="166">
        <f t="shared" si="433"/>
        <v>0</v>
      </c>
      <c r="AO994" s="165">
        <f>(VLOOKUP($B994,'P2 Origin'!$C$21:$M$176,8,0))*AN994</f>
        <v>0</v>
      </c>
      <c r="AP994" s="166">
        <f t="shared" si="434"/>
        <v>0</v>
      </c>
      <c r="AQ994" s="165">
        <f>(VLOOKUP($B994,'P2 Origin'!$C$21:$M$176,9,0))*AP994</f>
        <v>0</v>
      </c>
      <c r="AR994" s="155">
        <f t="shared" si="435"/>
        <v>1</v>
      </c>
      <c r="AS994" s="164">
        <f>(VLOOKUP(B994,'P2 Origin'!$C$21:$M$176,10,0))*K994</f>
        <v>0</v>
      </c>
      <c r="AT994" s="164">
        <f>(VLOOKUP(B994,'P2 Origin'!$C$21:$M$176,11,0))*J994</f>
        <v>0</v>
      </c>
      <c r="AU994" s="167">
        <v>9</v>
      </c>
      <c r="AV994" s="168">
        <v>9</v>
      </c>
      <c r="AW994" s="169">
        <v>0</v>
      </c>
      <c r="AX994" s="170">
        <f>IF(AU994&gt;=0.1,'P3 Bureaumarge zee- en luchtvr.'!$D$12,0)</f>
        <v>0</v>
      </c>
      <c r="AY994" s="163">
        <f t="shared" si="436"/>
        <v>0</v>
      </c>
      <c r="AZ994" s="157" t="str">
        <f>VLOOKUP(D994,'P4 Destination'!$C$21:$O$176,13,0)</f>
        <v>USD</v>
      </c>
      <c r="BA994" s="164">
        <f t="shared" si="437"/>
        <v>0</v>
      </c>
      <c r="BB994" s="171">
        <f>IF(AU994&gt;0.1,(VLOOKUP(D994,'P4 Destination'!$C$21:$M$176,3,0))*I994,0)</f>
        <v>0</v>
      </c>
      <c r="BC994" s="172">
        <f t="shared" si="438"/>
        <v>0</v>
      </c>
      <c r="BD994" s="171">
        <f>(VLOOKUP($D994,'P4 Destination'!$C$21:$M$176,4,0))*BC994</f>
        <v>0</v>
      </c>
      <c r="BE994" s="172">
        <f t="shared" si="439"/>
        <v>9</v>
      </c>
      <c r="BF994" s="171">
        <f>(VLOOKUP($D994,'P4 Destination'!$C$21:$M$176,5,0))*BE994</f>
        <v>0</v>
      </c>
      <c r="BG994" s="172">
        <f t="shared" si="440"/>
        <v>0</v>
      </c>
      <c r="BH994" s="171">
        <f>(VLOOKUP($D994,'P4 Destination'!$C$21:$M$176,6,0))*BG994</f>
        <v>0</v>
      </c>
      <c r="BI994" s="172">
        <f t="shared" si="441"/>
        <v>0</v>
      </c>
      <c r="BJ994" s="171">
        <f>(VLOOKUP($D994,'P4 Destination'!$C$21:$M$176,7,0))*BI994</f>
        <v>0</v>
      </c>
      <c r="BK994" s="172">
        <f t="shared" si="442"/>
        <v>0</v>
      </c>
      <c r="BL994" s="171">
        <f>(VLOOKUP($D994,'P4 Destination'!$C$21:$M$176,8,0))*BK994</f>
        <v>0</v>
      </c>
      <c r="BM994" s="172">
        <f t="shared" si="443"/>
        <v>0</v>
      </c>
      <c r="BN994" s="171">
        <f>(VLOOKUP($D994,'P4 Destination'!$C$21:$M$176,9,0))*BM994</f>
        <v>0</v>
      </c>
      <c r="BO994" s="154">
        <f t="shared" si="444"/>
        <v>1</v>
      </c>
      <c r="BP994" s="171">
        <f>(VLOOKUP(D994,'P4 Destination'!$C$21:$M$176,10,0))*K994</f>
        <v>0</v>
      </c>
      <c r="BQ994" s="171">
        <f>(VLOOKUP(D994,'P4 Destination'!$C$21:$M$176,11,0))*J994</f>
        <v>0</v>
      </c>
      <c r="BR994" s="173">
        <f t="shared" si="445"/>
        <v>0</v>
      </c>
      <c r="BS994" s="173">
        <f>(AV994*2500)*'P6 Verzekering'!$E$11</f>
        <v>0</v>
      </c>
      <c r="BT994" s="173">
        <f>(AW994*2500)*'P6 Verzekering'!$E$12</f>
        <v>0</v>
      </c>
      <c r="BU994" s="173">
        <f>(L994*2500)*'P6 Verzekering'!$E$13</f>
        <v>0</v>
      </c>
      <c r="BV994" s="173">
        <f t="shared" si="446"/>
        <v>0</v>
      </c>
      <c r="BW994"/>
      <c r="BX994"/>
    </row>
    <row r="995" spans="1:76">
      <c r="A995" s="152" t="s">
        <v>3061</v>
      </c>
      <c r="B995" s="152" t="s">
        <v>320</v>
      </c>
      <c r="C995" s="152" t="s">
        <v>319</v>
      </c>
      <c r="D995" s="152" t="s">
        <v>281</v>
      </c>
      <c r="E995" s="152" t="s">
        <v>538</v>
      </c>
      <c r="F995" s="153">
        <f t="shared" si="420"/>
        <v>2</v>
      </c>
      <c r="G995" s="154">
        <v>1</v>
      </c>
      <c r="H995" s="154">
        <f>IFERROR(VLOOKUP(B995,'P2 Origin'!$C$21:$Q$176,15,FALSE),0)</f>
        <v>0</v>
      </c>
      <c r="I995" s="154">
        <f>IFERROR(VLOOKUP(D995,'P4 Destination'!$C$21:$Q$176,15,FALSE),0)</f>
        <v>0</v>
      </c>
      <c r="J995" s="155">
        <v>1</v>
      </c>
      <c r="K995" s="155"/>
      <c r="L995" s="156">
        <v>0</v>
      </c>
      <c r="M995" s="155">
        <v>0</v>
      </c>
      <c r="N995" s="155">
        <v>0</v>
      </c>
      <c r="O995" s="157">
        <f t="shared" si="421"/>
        <v>0</v>
      </c>
      <c r="P995" s="158">
        <f t="shared" si="422"/>
        <v>0</v>
      </c>
      <c r="Q995" s="159">
        <f>IFERROR(VLOOKUP(N995,'P1 Intra-Europees'!$A$15:$H$25,3,0),0)*P995</f>
        <v>0</v>
      </c>
      <c r="R995" s="160">
        <f t="shared" si="423"/>
        <v>0</v>
      </c>
      <c r="S995" s="159">
        <f>IFERROR(VLOOKUP(N995,'P1 Intra-Europees'!$A$15:$H$25,4,0),0)*R995</f>
        <v>0</v>
      </c>
      <c r="T995" s="160">
        <f t="shared" si="424"/>
        <v>0</v>
      </c>
      <c r="U995" s="159">
        <f>IFERROR(VLOOKUP(N995,'P1 Intra-Europees'!$A$15:$H$25,5,0),0)*T995</f>
        <v>0</v>
      </c>
      <c r="V995" s="160">
        <f t="shared" si="425"/>
        <v>0</v>
      </c>
      <c r="W995" s="159">
        <f>IFERROR(VLOOKUP(N995,'P1 Intra-Europees'!$A$15:$H$25,6,0),0)*V995</f>
        <v>0</v>
      </c>
      <c r="X995" s="160">
        <f t="shared" si="426"/>
        <v>0</v>
      </c>
      <c r="Y995" s="159">
        <f>IFERROR(VLOOKUP(N995,'P1 Intra-Europees'!$A$15:$H$25,7,0),0)*X995</f>
        <v>0</v>
      </c>
      <c r="Z995" s="161">
        <f t="shared" si="427"/>
        <v>0</v>
      </c>
      <c r="AA995" s="162">
        <f>IFERROR(VLOOKUP(N995,'P1 Intra-Europees'!$A$15:$H$25,8,0),0)*Z995</f>
        <v>0</v>
      </c>
      <c r="AB995" s="163">
        <f t="shared" si="428"/>
        <v>0</v>
      </c>
      <c r="AC995" s="157" t="str">
        <f>VLOOKUP(B995,'P2 Origin'!$C$21:$O$176,13,0)</f>
        <v>USD</v>
      </c>
      <c r="AD995" s="164">
        <f t="shared" si="429"/>
        <v>0</v>
      </c>
      <c r="AE995" s="165">
        <f>IF(AU995&gt;0.1,VLOOKUP(B995,'P2 Origin'!$C$21:$M$176,3,0)*H995,0)</f>
        <v>0</v>
      </c>
      <c r="AF995" s="166">
        <f t="shared" si="430"/>
        <v>2</v>
      </c>
      <c r="AG995" s="165">
        <f>(VLOOKUP(B995,'P2 Origin'!$C$21:$M$176,4,0))*AF995</f>
        <v>0</v>
      </c>
      <c r="AH995" s="166">
        <f t="shared" si="431"/>
        <v>0</v>
      </c>
      <c r="AI995" s="165">
        <f>(VLOOKUP(B995,'P2 Origin'!$C$21:$M$176,5,0))*AH995</f>
        <v>0</v>
      </c>
      <c r="AJ995" s="166">
        <f t="shared" si="447"/>
        <v>0</v>
      </c>
      <c r="AK995" s="165">
        <f>(VLOOKUP(B995,'P2 Origin'!$C$21:$M$176,6,0))*AJ995</f>
        <v>0</v>
      </c>
      <c r="AL995" s="166">
        <f t="shared" si="432"/>
        <v>0</v>
      </c>
      <c r="AM995" s="165">
        <f>(VLOOKUP($B995,'P2 Origin'!$C$21:$M$176,7,0))*AL995</f>
        <v>0</v>
      </c>
      <c r="AN995" s="166">
        <f t="shared" si="433"/>
        <v>0</v>
      </c>
      <c r="AO995" s="165">
        <f>(VLOOKUP($B995,'P2 Origin'!$C$21:$M$176,8,0))*AN995</f>
        <v>0</v>
      </c>
      <c r="AP995" s="166">
        <f t="shared" si="434"/>
        <v>0</v>
      </c>
      <c r="AQ995" s="165">
        <f>(VLOOKUP($B995,'P2 Origin'!$C$21:$M$176,9,0))*AP995</f>
        <v>0</v>
      </c>
      <c r="AR995" s="155">
        <f t="shared" si="435"/>
        <v>1</v>
      </c>
      <c r="AS995" s="164">
        <f>(VLOOKUP(B995,'P2 Origin'!$C$21:$M$176,10,0))*K995</f>
        <v>0</v>
      </c>
      <c r="AT995" s="164">
        <f>(VLOOKUP(B995,'P2 Origin'!$C$21:$M$176,11,0))*J995</f>
        <v>0</v>
      </c>
      <c r="AU995" s="167">
        <v>2</v>
      </c>
      <c r="AV995" s="168">
        <v>2</v>
      </c>
      <c r="AW995" s="169">
        <v>0</v>
      </c>
      <c r="AX995" s="170">
        <f>IF(AU995&gt;=0.1,'P3 Bureaumarge zee- en luchtvr.'!$D$12,0)</f>
        <v>0</v>
      </c>
      <c r="AY995" s="163">
        <f t="shared" si="436"/>
        <v>0</v>
      </c>
      <c r="AZ995" s="157" t="str">
        <f>VLOOKUP(D995,'P4 Destination'!$C$21:$O$176,13,0)</f>
        <v>USD</v>
      </c>
      <c r="BA995" s="164">
        <f t="shared" si="437"/>
        <v>0</v>
      </c>
      <c r="BB995" s="171">
        <f>IF(AU995&gt;0.1,(VLOOKUP(D995,'P4 Destination'!$C$21:$M$176,3,0))*I995,0)</f>
        <v>0</v>
      </c>
      <c r="BC995" s="172">
        <f t="shared" si="438"/>
        <v>2</v>
      </c>
      <c r="BD995" s="171">
        <f>(VLOOKUP($D995,'P4 Destination'!$C$21:$M$176,4,0))*BC995</f>
        <v>0</v>
      </c>
      <c r="BE995" s="172">
        <f t="shared" si="439"/>
        <v>0</v>
      </c>
      <c r="BF995" s="171">
        <f>(VLOOKUP($D995,'P4 Destination'!$C$21:$M$176,5,0))*BE995</f>
        <v>0</v>
      </c>
      <c r="BG995" s="172">
        <f t="shared" si="440"/>
        <v>0</v>
      </c>
      <c r="BH995" s="171">
        <f>(VLOOKUP($D995,'P4 Destination'!$C$21:$M$176,6,0))*BG995</f>
        <v>0</v>
      </c>
      <c r="BI995" s="172">
        <f t="shared" si="441"/>
        <v>0</v>
      </c>
      <c r="BJ995" s="171">
        <f>(VLOOKUP($D995,'P4 Destination'!$C$21:$M$176,7,0))*BI995</f>
        <v>0</v>
      </c>
      <c r="BK995" s="172">
        <f t="shared" si="442"/>
        <v>0</v>
      </c>
      <c r="BL995" s="171">
        <f>(VLOOKUP($D995,'P4 Destination'!$C$21:$M$176,8,0))*BK995</f>
        <v>0</v>
      </c>
      <c r="BM995" s="172">
        <f t="shared" si="443"/>
        <v>0</v>
      </c>
      <c r="BN995" s="171">
        <f>(VLOOKUP($D995,'P4 Destination'!$C$21:$M$176,9,0))*BM995</f>
        <v>0</v>
      </c>
      <c r="BO995" s="154">
        <f t="shared" si="444"/>
        <v>1</v>
      </c>
      <c r="BP995" s="171">
        <f>(VLOOKUP(D995,'P4 Destination'!$C$21:$M$176,10,0))*K995</f>
        <v>0</v>
      </c>
      <c r="BQ995" s="171">
        <f>(VLOOKUP(D995,'P4 Destination'!$C$21:$M$176,11,0))*J995</f>
        <v>0</v>
      </c>
      <c r="BR995" s="173">
        <f t="shared" si="445"/>
        <v>0</v>
      </c>
      <c r="BS995" s="173">
        <f>(AV995*2500)*'P6 Verzekering'!$E$11</f>
        <v>0</v>
      </c>
      <c r="BT995" s="173">
        <f>(AW995*2500)*'P6 Verzekering'!$E$12</f>
        <v>0</v>
      </c>
      <c r="BU995" s="173">
        <f>(L995*2500)*'P6 Verzekering'!$E$13</f>
        <v>0</v>
      </c>
      <c r="BV995" s="173">
        <f t="shared" si="446"/>
        <v>0</v>
      </c>
      <c r="BW995"/>
      <c r="BX995"/>
    </row>
    <row r="996" spans="1:76">
      <c r="A996" s="152" t="s">
        <v>3062</v>
      </c>
      <c r="B996" s="152" t="s">
        <v>320</v>
      </c>
      <c r="C996" s="152" t="s">
        <v>319</v>
      </c>
      <c r="D996" s="152" t="s">
        <v>281</v>
      </c>
      <c r="E996" s="152" t="s">
        <v>538</v>
      </c>
      <c r="F996" s="153">
        <f t="shared" si="420"/>
        <v>13</v>
      </c>
      <c r="G996" s="154">
        <v>1</v>
      </c>
      <c r="H996" s="154">
        <f>IFERROR(VLOOKUP(B996,'P2 Origin'!$C$21:$Q$176,15,FALSE),0)</f>
        <v>0</v>
      </c>
      <c r="I996" s="154">
        <f>IFERROR(VLOOKUP(D996,'P4 Destination'!$C$21:$Q$176,15,FALSE),0)</f>
        <v>0</v>
      </c>
      <c r="J996" s="155">
        <v>1</v>
      </c>
      <c r="K996" s="155"/>
      <c r="L996" s="156">
        <v>0</v>
      </c>
      <c r="M996" s="155">
        <v>0</v>
      </c>
      <c r="N996" s="155">
        <v>0</v>
      </c>
      <c r="O996" s="157">
        <f t="shared" si="421"/>
        <v>0</v>
      </c>
      <c r="P996" s="158">
        <f t="shared" si="422"/>
        <v>0</v>
      </c>
      <c r="Q996" s="159">
        <f>IFERROR(VLOOKUP(N996,'P1 Intra-Europees'!$A$15:$H$25,3,0),0)*P996</f>
        <v>0</v>
      </c>
      <c r="R996" s="160">
        <f t="shared" si="423"/>
        <v>0</v>
      </c>
      <c r="S996" s="159">
        <f>IFERROR(VLOOKUP(N996,'P1 Intra-Europees'!$A$15:$H$25,4,0),0)*R996</f>
        <v>0</v>
      </c>
      <c r="T996" s="160">
        <f t="shared" si="424"/>
        <v>0</v>
      </c>
      <c r="U996" s="159">
        <f>IFERROR(VLOOKUP(N996,'P1 Intra-Europees'!$A$15:$H$25,5,0),0)*T996</f>
        <v>0</v>
      </c>
      <c r="V996" s="160">
        <f t="shared" si="425"/>
        <v>0</v>
      </c>
      <c r="W996" s="159">
        <f>IFERROR(VLOOKUP(N996,'P1 Intra-Europees'!$A$15:$H$25,6,0),0)*V996</f>
        <v>0</v>
      </c>
      <c r="X996" s="160">
        <f t="shared" si="426"/>
        <v>0</v>
      </c>
      <c r="Y996" s="159">
        <f>IFERROR(VLOOKUP(N996,'P1 Intra-Europees'!$A$15:$H$25,7,0),0)*X996</f>
        <v>0</v>
      </c>
      <c r="Z996" s="161">
        <f t="shared" si="427"/>
        <v>0</v>
      </c>
      <c r="AA996" s="162">
        <f>IFERROR(VLOOKUP(N996,'P1 Intra-Europees'!$A$15:$H$25,8,0),0)*Z996</f>
        <v>0</v>
      </c>
      <c r="AB996" s="163">
        <f t="shared" si="428"/>
        <v>0</v>
      </c>
      <c r="AC996" s="157" t="str">
        <f>VLOOKUP(B996,'P2 Origin'!$C$21:$O$176,13,0)</f>
        <v>USD</v>
      </c>
      <c r="AD996" s="164">
        <f t="shared" si="429"/>
        <v>0</v>
      </c>
      <c r="AE996" s="165">
        <f>IF(AU996&gt;0.1,VLOOKUP(B996,'P2 Origin'!$C$21:$M$176,3,0)*H996,0)</f>
        <v>0</v>
      </c>
      <c r="AF996" s="166">
        <f t="shared" si="430"/>
        <v>0</v>
      </c>
      <c r="AG996" s="165">
        <f>(VLOOKUP(B996,'P2 Origin'!$C$21:$M$176,4,0))*AF996</f>
        <v>0</v>
      </c>
      <c r="AH996" s="166">
        <f t="shared" si="431"/>
        <v>13</v>
      </c>
      <c r="AI996" s="165">
        <f>(VLOOKUP(B996,'P2 Origin'!$C$21:$M$176,5,0))*AH996</f>
        <v>0</v>
      </c>
      <c r="AJ996" s="166">
        <f t="shared" si="447"/>
        <v>0</v>
      </c>
      <c r="AK996" s="165">
        <f>(VLOOKUP(B996,'P2 Origin'!$C$21:$M$176,6,0))*AJ996</f>
        <v>0</v>
      </c>
      <c r="AL996" s="166">
        <f t="shared" si="432"/>
        <v>0</v>
      </c>
      <c r="AM996" s="165">
        <f>(VLOOKUP($B996,'P2 Origin'!$C$21:$M$176,7,0))*AL996</f>
        <v>0</v>
      </c>
      <c r="AN996" s="166">
        <f t="shared" si="433"/>
        <v>0</v>
      </c>
      <c r="AO996" s="165">
        <f>(VLOOKUP($B996,'P2 Origin'!$C$21:$M$176,8,0))*AN996</f>
        <v>0</v>
      </c>
      <c r="AP996" s="166">
        <f t="shared" si="434"/>
        <v>0</v>
      </c>
      <c r="AQ996" s="165">
        <f>(VLOOKUP($B996,'P2 Origin'!$C$21:$M$176,9,0))*AP996</f>
        <v>0</v>
      </c>
      <c r="AR996" s="155">
        <f t="shared" si="435"/>
        <v>1</v>
      </c>
      <c r="AS996" s="164">
        <f>(VLOOKUP(B996,'P2 Origin'!$C$21:$M$176,10,0))*K996</f>
        <v>0</v>
      </c>
      <c r="AT996" s="164">
        <f>(VLOOKUP(B996,'P2 Origin'!$C$21:$M$176,11,0))*J996</f>
        <v>0</v>
      </c>
      <c r="AU996" s="167">
        <v>13</v>
      </c>
      <c r="AV996" s="168">
        <v>13</v>
      </c>
      <c r="AW996" s="169">
        <v>0</v>
      </c>
      <c r="AX996" s="170">
        <f>IF(AU996&gt;=0.1,'P3 Bureaumarge zee- en luchtvr.'!$D$12,0)</f>
        <v>0</v>
      </c>
      <c r="AY996" s="163">
        <f t="shared" si="436"/>
        <v>0</v>
      </c>
      <c r="AZ996" s="157" t="str">
        <f>VLOOKUP(D996,'P4 Destination'!$C$21:$O$176,13,0)</f>
        <v>USD</v>
      </c>
      <c r="BA996" s="164">
        <f t="shared" si="437"/>
        <v>0</v>
      </c>
      <c r="BB996" s="171">
        <f>IF(AU996&gt;0.1,(VLOOKUP(D996,'P4 Destination'!$C$21:$M$176,3,0))*I996,0)</f>
        <v>0</v>
      </c>
      <c r="BC996" s="172">
        <f t="shared" si="438"/>
        <v>0</v>
      </c>
      <c r="BD996" s="171">
        <f>(VLOOKUP($D996,'P4 Destination'!$C$21:$M$176,4,0))*BC996</f>
        <v>0</v>
      </c>
      <c r="BE996" s="172">
        <f t="shared" si="439"/>
        <v>13</v>
      </c>
      <c r="BF996" s="171">
        <f>(VLOOKUP($D996,'P4 Destination'!$C$21:$M$176,5,0))*BE996</f>
        <v>0</v>
      </c>
      <c r="BG996" s="172">
        <f t="shared" si="440"/>
        <v>0</v>
      </c>
      <c r="BH996" s="171">
        <f>(VLOOKUP($D996,'P4 Destination'!$C$21:$M$176,6,0))*BG996</f>
        <v>0</v>
      </c>
      <c r="BI996" s="172">
        <f t="shared" si="441"/>
        <v>0</v>
      </c>
      <c r="BJ996" s="171">
        <f>(VLOOKUP($D996,'P4 Destination'!$C$21:$M$176,7,0))*BI996</f>
        <v>0</v>
      </c>
      <c r="BK996" s="172">
        <f t="shared" si="442"/>
        <v>0</v>
      </c>
      <c r="BL996" s="171">
        <f>(VLOOKUP($D996,'P4 Destination'!$C$21:$M$176,8,0))*BK996</f>
        <v>0</v>
      </c>
      <c r="BM996" s="172">
        <f t="shared" si="443"/>
        <v>0</v>
      </c>
      <c r="BN996" s="171">
        <f>(VLOOKUP($D996,'P4 Destination'!$C$21:$M$176,9,0))*BM996</f>
        <v>0</v>
      </c>
      <c r="BO996" s="154">
        <f t="shared" si="444"/>
        <v>1</v>
      </c>
      <c r="BP996" s="171">
        <f>(VLOOKUP(D996,'P4 Destination'!$C$21:$M$176,10,0))*K996</f>
        <v>0</v>
      </c>
      <c r="BQ996" s="171">
        <f>(VLOOKUP(D996,'P4 Destination'!$C$21:$M$176,11,0))*J996</f>
        <v>0</v>
      </c>
      <c r="BR996" s="173">
        <f t="shared" si="445"/>
        <v>0</v>
      </c>
      <c r="BS996" s="173">
        <f>(AV996*2500)*'P6 Verzekering'!$E$11</f>
        <v>0</v>
      </c>
      <c r="BT996" s="173">
        <f>(AW996*2500)*'P6 Verzekering'!$E$12</f>
        <v>0</v>
      </c>
      <c r="BU996" s="173">
        <f>(L996*2500)*'P6 Verzekering'!$E$13</f>
        <v>0</v>
      </c>
      <c r="BV996" s="173">
        <f t="shared" si="446"/>
        <v>0</v>
      </c>
      <c r="BW996"/>
      <c r="BX996"/>
    </row>
    <row r="997" spans="1:76">
      <c r="A997" s="152" t="s">
        <v>3063</v>
      </c>
      <c r="B997" s="152" t="s">
        <v>320</v>
      </c>
      <c r="C997" s="152" t="s">
        <v>319</v>
      </c>
      <c r="D997" s="152" t="s">
        <v>281</v>
      </c>
      <c r="E997" s="152" t="s">
        <v>538</v>
      </c>
      <c r="F997" s="153">
        <f t="shared" si="420"/>
        <v>6</v>
      </c>
      <c r="G997" s="154">
        <v>1</v>
      </c>
      <c r="H997" s="154">
        <f>IFERROR(VLOOKUP(B997,'P2 Origin'!$C$21:$Q$176,15,FALSE),0)</f>
        <v>0</v>
      </c>
      <c r="I997" s="154">
        <f>IFERROR(VLOOKUP(D997,'P4 Destination'!$C$21:$Q$176,15,FALSE),0)</f>
        <v>0</v>
      </c>
      <c r="J997" s="155">
        <v>1</v>
      </c>
      <c r="K997" s="155"/>
      <c r="L997" s="156">
        <v>0</v>
      </c>
      <c r="M997" s="155">
        <v>0</v>
      </c>
      <c r="N997" s="155">
        <v>0</v>
      </c>
      <c r="O997" s="157">
        <f t="shared" si="421"/>
        <v>0</v>
      </c>
      <c r="P997" s="158">
        <f t="shared" si="422"/>
        <v>0</v>
      </c>
      <c r="Q997" s="159">
        <f>IFERROR(VLOOKUP(N997,'P1 Intra-Europees'!$A$15:$H$25,3,0),0)*P997</f>
        <v>0</v>
      </c>
      <c r="R997" s="160">
        <f t="shared" si="423"/>
        <v>0</v>
      </c>
      <c r="S997" s="159">
        <f>IFERROR(VLOOKUP(N997,'P1 Intra-Europees'!$A$15:$H$25,4,0),0)*R997</f>
        <v>0</v>
      </c>
      <c r="T997" s="160">
        <f t="shared" si="424"/>
        <v>0</v>
      </c>
      <c r="U997" s="159">
        <f>IFERROR(VLOOKUP(N997,'P1 Intra-Europees'!$A$15:$H$25,5,0),0)*T997</f>
        <v>0</v>
      </c>
      <c r="V997" s="160">
        <f t="shared" si="425"/>
        <v>0</v>
      </c>
      <c r="W997" s="159">
        <f>IFERROR(VLOOKUP(N997,'P1 Intra-Europees'!$A$15:$H$25,6,0),0)*V997</f>
        <v>0</v>
      </c>
      <c r="X997" s="160">
        <f t="shared" si="426"/>
        <v>0</v>
      </c>
      <c r="Y997" s="159">
        <f>IFERROR(VLOOKUP(N997,'P1 Intra-Europees'!$A$15:$H$25,7,0),0)*X997</f>
        <v>0</v>
      </c>
      <c r="Z997" s="161">
        <f t="shared" si="427"/>
        <v>0</v>
      </c>
      <c r="AA997" s="162">
        <f>IFERROR(VLOOKUP(N997,'P1 Intra-Europees'!$A$15:$H$25,8,0),0)*Z997</f>
        <v>0</v>
      </c>
      <c r="AB997" s="163">
        <f t="shared" si="428"/>
        <v>0</v>
      </c>
      <c r="AC997" s="157" t="str">
        <f>VLOOKUP(B997,'P2 Origin'!$C$21:$O$176,13,0)</f>
        <v>USD</v>
      </c>
      <c r="AD997" s="164">
        <f t="shared" si="429"/>
        <v>0</v>
      </c>
      <c r="AE997" s="165">
        <f>IF(AU997&gt;0.1,VLOOKUP(B997,'P2 Origin'!$C$21:$M$176,3,0)*H997,0)</f>
        <v>0</v>
      </c>
      <c r="AF997" s="166">
        <f t="shared" si="430"/>
        <v>0</v>
      </c>
      <c r="AG997" s="165">
        <f>(VLOOKUP(B997,'P2 Origin'!$C$21:$M$176,4,0))*AF997</f>
        <v>0</v>
      </c>
      <c r="AH997" s="166">
        <f t="shared" si="431"/>
        <v>6</v>
      </c>
      <c r="AI997" s="165">
        <f>(VLOOKUP(B997,'P2 Origin'!$C$21:$M$176,5,0))*AH997</f>
        <v>0</v>
      </c>
      <c r="AJ997" s="166">
        <f t="shared" si="447"/>
        <v>0</v>
      </c>
      <c r="AK997" s="165">
        <f>(VLOOKUP(B997,'P2 Origin'!$C$21:$M$176,6,0))*AJ997</f>
        <v>0</v>
      </c>
      <c r="AL997" s="166">
        <f t="shared" si="432"/>
        <v>0</v>
      </c>
      <c r="AM997" s="165">
        <f>(VLOOKUP($B997,'P2 Origin'!$C$21:$M$176,7,0))*AL997</f>
        <v>0</v>
      </c>
      <c r="AN997" s="166">
        <f t="shared" si="433"/>
        <v>0</v>
      </c>
      <c r="AO997" s="165">
        <f>(VLOOKUP($B997,'P2 Origin'!$C$21:$M$176,8,0))*AN997</f>
        <v>0</v>
      </c>
      <c r="AP997" s="166">
        <f t="shared" si="434"/>
        <v>0</v>
      </c>
      <c r="AQ997" s="165">
        <f>(VLOOKUP($B997,'P2 Origin'!$C$21:$M$176,9,0))*AP997</f>
        <v>0</v>
      </c>
      <c r="AR997" s="155">
        <f t="shared" si="435"/>
        <v>1</v>
      </c>
      <c r="AS997" s="164">
        <f>(VLOOKUP(B997,'P2 Origin'!$C$21:$M$176,10,0))*K997</f>
        <v>0</v>
      </c>
      <c r="AT997" s="164">
        <f>(VLOOKUP(B997,'P2 Origin'!$C$21:$M$176,11,0))*J997</f>
        <v>0</v>
      </c>
      <c r="AU997" s="167">
        <v>6</v>
      </c>
      <c r="AV997" s="168">
        <v>6</v>
      </c>
      <c r="AW997" s="169">
        <v>0</v>
      </c>
      <c r="AX997" s="170">
        <f>IF(AU997&gt;=0.1,'P3 Bureaumarge zee- en luchtvr.'!$D$12,0)</f>
        <v>0</v>
      </c>
      <c r="AY997" s="163">
        <f t="shared" si="436"/>
        <v>0</v>
      </c>
      <c r="AZ997" s="157" t="str">
        <f>VLOOKUP(D997,'P4 Destination'!$C$21:$O$176,13,0)</f>
        <v>USD</v>
      </c>
      <c r="BA997" s="164">
        <f t="shared" si="437"/>
        <v>0</v>
      </c>
      <c r="BB997" s="171">
        <f>IF(AU997&gt;0.1,(VLOOKUP(D997,'P4 Destination'!$C$21:$M$176,3,0))*I997,0)</f>
        <v>0</v>
      </c>
      <c r="BC997" s="172">
        <f t="shared" si="438"/>
        <v>0</v>
      </c>
      <c r="BD997" s="171">
        <f>(VLOOKUP($D997,'P4 Destination'!$C$21:$M$176,4,0))*BC997</f>
        <v>0</v>
      </c>
      <c r="BE997" s="172">
        <f t="shared" si="439"/>
        <v>6</v>
      </c>
      <c r="BF997" s="171">
        <f>(VLOOKUP($D997,'P4 Destination'!$C$21:$M$176,5,0))*BE997</f>
        <v>0</v>
      </c>
      <c r="BG997" s="172">
        <f t="shared" si="440"/>
        <v>0</v>
      </c>
      <c r="BH997" s="171">
        <f>(VLOOKUP($D997,'P4 Destination'!$C$21:$M$176,6,0))*BG997</f>
        <v>0</v>
      </c>
      <c r="BI997" s="172">
        <f t="shared" si="441"/>
        <v>0</v>
      </c>
      <c r="BJ997" s="171">
        <f>(VLOOKUP($D997,'P4 Destination'!$C$21:$M$176,7,0))*BI997</f>
        <v>0</v>
      </c>
      <c r="BK997" s="172">
        <f t="shared" si="442"/>
        <v>0</v>
      </c>
      <c r="BL997" s="171">
        <f>(VLOOKUP($D997,'P4 Destination'!$C$21:$M$176,8,0))*BK997</f>
        <v>0</v>
      </c>
      <c r="BM997" s="172">
        <f t="shared" si="443"/>
        <v>0</v>
      </c>
      <c r="BN997" s="171">
        <f>(VLOOKUP($D997,'P4 Destination'!$C$21:$M$176,9,0))*BM997</f>
        <v>0</v>
      </c>
      <c r="BO997" s="154">
        <f t="shared" si="444"/>
        <v>1</v>
      </c>
      <c r="BP997" s="171">
        <f>(VLOOKUP(D997,'P4 Destination'!$C$21:$M$176,10,0))*K997</f>
        <v>0</v>
      </c>
      <c r="BQ997" s="171">
        <f>(VLOOKUP(D997,'P4 Destination'!$C$21:$M$176,11,0))*J997</f>
        <v>0</v>
      </c>
      <c r="BR997" s="173">
        <f t="shared" si="445"/>
        <v>0</v>
      </c>
      <c r="BS997" s="173">
        <f>(AV997*2500)*'P6 Verzekering'!$E$11</f>
        <v>0</v>
      </c>
      <c r="BT997" s="173">
        <f>(AW997*2500)*'P6 Verzekering'!$E$12</f>
        <v>0</v>
      </c>
      <c r="BU997" s="173">
        <f>(L997*2500)*'P6 Verzekering'!$E$13</f>
        <v>0</v>
      </c>
      <c r="BV997" s="173">
        <f t="shared" si="446"/>
        <v>0</v>
      </c>
      <c r="BW997"/>
      <c r="BX997"/>
    </row>
    <row r="998" spans="1:76">
      <c r="A998" s="152" t="s">
        <v>3065</v>
      </c>
      <c r="B998" s="152" t="s">
        <v>320</v>
      </c>
      <c r="C998" s="152" t="s">
        <v>319</v>
      </c>
      <c r="D998" s="152" t="s">
        <v>281</v>
      </c>
      <c r="E998" s="152" t="s">
        <v>538</v>
      </c>
      <c r="F998" s="153">
        <f t="shared" si="420"/>
        <v>1</v>
      </c>
      <c r="G998" s="154">
        <v>1</v>
      </c>
      <c r="H998" s="154">
        <f>IFERROR(VLOOKUP(B998,'P2 Origin'!$C$21:$Q$176,15,FALSE),0)</f>
        <v>0</v>
      </c>
      <c r="I998" s="154">
        <f>IFERROR(VLOOKUP(D998,'P4 Destination'!$C$21:$Q$176,15,FALSE),0)</f>
        <v>0</v>
      </c>
      <c r="J998" s="155">
        <v>1</v>
      </c>
      <c r="K998" s="155"/>
      <c r="L998" s="156">
        <v>0</v>
      </c>
      <c r="M998" s="155">
        <v>0</v>
      </c>
      <c r="N998" s="155">
        <v>0</v>
      </c>
      <c r="O998" s="157">
        <f t="shared" si="421"/>
        <v>0</v>
      </c>
      <c r="P998" s="158">
        <f t="shared" si="422"/>
        <v>0</v>
      </c>
      <c r="Q998" s="159">
        <f>IFERROR(VLOOKUP(N998,'P1 Intra-Europees'!$A$15:$H$25,3,0),0)*P998</f>
        <v>0</v>
      </c>
      <c r="R998" s="160">
        <f t="shared" si="423"/>
        <v>0</v>
      </c>
      <c r="S998" s="159">
        <f>IFERROR(VLOOKUP(N998,'P1 Intra-Europees'!$A$15:$H$25,4,0),0)*R998</f>
        <v>0</v>
      </c>
      <c r="T998" s="160">
        <f t="shared" si="424"/>
        <v>0</v>
      </c>
      <c r="U998" s="159">
        <f>IFERROR(VLOOKUP(N998,'P1 Intra-Europees'!$A$15:$H$25,5,0),0)*T998</f>
        <v>0</v>
      </c>
      <c r="V998" s="160">
        <f t="shared" si="425"/>
        <v>0</v>
      </c>
      <c r="W998" s="159">
        <f>IFERROR(VLOOKUP(N998,'P1 Intra-Europees'!$A$15:$H$25,6,0),0)*V998</f>
        <v>0</v>
      </c>
      <c r="X998" s="160">
        <f t="shared" si="426"/>
        <v>0</v>
      </c>
      <c r="Y998" s="159">
        <f>IFERROR(VLOOKUP(N998,'P1 Intra-Europees'!$A$15:$H$25,7,0),0)*X998</f>
        <v>0</v>
      </c>
      <c r="Z998" s="161">
        <f t="shared" si="427"/>
        <v>0</v>
      </c>
      <c r="AA998" s="162">
        <f>IFERROR(VLOOKUP(N998,'P1 Intra-Europees'!$A$15:$H$25,8,0),0)*Z998</f>
        <v>0</v>
      </c>
      <c r="AB998" s="163">
        <f t="shared" si="428"/>
        <v>0</v>
      </c>
      <c r="AC998" s="157" t="str">
        <f>VLOOKUP(B998,'P2 Origin'!$C$21:$O$176,13,0)</f>
        <v>USD</v>
      </c>
      <c r="AD998" s="164">
        <f t="shared" si="429"/>
        <v>0</v>
      </c>
      <c r="AE998" s="165">
        <f>IF(AU998&gt;0.1,VLOOKUP(B998,'P2 Origin'!$C$21:$M$176,3,0)*H998,0)</f>
        <v>0</v>
      </c>
      <c r="AF998" s="166">
        <f t="shared" si="430"/>
        <v>1</v>
      </c>
      <c r="AG998" s="165">
        <f>(VLOOKUP(B998,'P2 Origin'!$C$21:$M$176,4,0))*AF998</f>
        <v>0</v>
      </c>
      <c r="AH998" s="166">
        <f t="shared" si="431"/>
        <v>0</v>
      </c>
      <c r="AI998" s="165">
        <f>(VLOOKUP(B998,'P2 Origin'!$C$21:$M$176,5,0))*AH998</f>
        <v>0</v>
      </c>
      <c r="AJ998" s="166">
        <f t="shared" si="447"/>
        <v>0</v>
      </c>
      <c r="AK998" s="165">
        <f>(VLOOKUP(B998,'P2 Origin'!$C$21:$M$176,6,0))*AJ998</f>
        <v>0</v>
      </c>
      <c r="AL998" s="166">
        <f t="shared" si="432"/>
        <v>0</v>
      </c>
      <c r="AM998" s="165">
        <f>(VLOOKUP($B998,'P2 Origin'!$C$21:$M$176,7,0))*AL998</f>
        <v>0</v>
      </c>
      <c r="AN998" s="166">
        <f t="shared" si="433"/>
        <v>0</v>
      </c>
      <c r="AO998" s="165">
        <f>(VLOOKUP($B998,'P2 Origin'!$C$21:$M$176,8,0))*AN998</f>
        <v>0</v>
      </c>
      <c r="AP998" s="166">
        <f t="shared" si="434"/>
        <v>0</v>
      </c>
      <c r="AQ998" s="165">
        <f>(VLOOKUP($B998,'P2 Origin'!$C$21:$M$176,9,0))*AP998</f>
        <v>0</v>
      </c>
      <c r="AR998" s="155">
        <f t="shared" si="435"/>
        <v>1</v>
      </c>
      <c r="AS998" s="164">
        <f>(VLOOKUP(B998,'P2 Origin'!$C$21:$M$176,10,0))*K998</f>
        <v>0</v>
      </c>
      <c r="AT998" s="164">
        <f>(VLOOKUP(B998,'P2 Origin'!$C$21:$M$176,11,0))*J998</f>
        <v>0</v>
      </c>
      <c r="AU998" s="167">
        <v>1</v>
      </c>
      <c r="AV998" s="168">
        <v>1</v>
      </c>
      <c r="AW998" s="169">
        <v>0</v>
      </c>
      <c r="AX998" s="170">
        <f>IF(AU998&gt;=0.1,'P3 Bureaumarge zee- en luchtvr.'!$D$12,0)</f>
        <v>0</v>
      </c>
      <c r="AY998" s="163">
        <f t="shared" si="436"/>
        <v>0</v>
      </c>
      <c r="AZ998" s="157" t="str">
        <f>VLOOKUP(D998,'P4 Destination'!$C$21:$O$176,13,0)</f>
        <v>USD</v>
      </c>
      <c r="BA998" s="164">
        <f t="shared" si="437"/>
        <v>0</v>
      </c>
      <c r="BB998" s="171">
        <f>IF(AU998&gt;0.1,(VLOOKUP(D998,'P4 Destination'!$C$21:$M$176,3,0))*I998,0)</f>
        <v>0</v>
      </c>
      <c r="BC998" s="172">
        <f t="shared" si="438"/>
        <v>1</v>
      </c>
      <c r="BD998" s="171">
        <f>(VLOOKUP($D998,'P4 Destination'!$C$21:$M$176,4,0))*BC998</f>
        <v>0</v>
      </c>
      <c r="BE998" s="172">
        <f t="shared" si="439"/>
        <v>0</v>
      </c>
      <c r="BF998" s="171">
        <f>(VLOOKUP($D998,'P4 Destination'!$C$21:$M$176,5,0))*BE998</f>
        <v>0</v>
      </c>
      <c r="BG998" s="172">
        <f t="shared" si="440"/>
        <v>0</v>
      </c>
      <c r="BH998" s="171">
        <f>(VLOOKUP($D998,'P4 Destination'!$C$21:$M$176,6,0))*BG998</f>
        <v>0</v>
      </c>
      <c r="BI998" s="172">
        <f t="shared" si="441"/>
        <v>0</v>
      </c>
      <c r="BJ998" s="171">
        <f>(VLOOKUP($D998,'P4 Destination'!$C$21:$M$176,7,0))*BI998</f>
        <v>0</v>
      </c>
      <c r="BK998" s="172">
        <f t="shared" si="442"/>
        <v>0</v>
      </c>
      <c r="BL998" s="171">
        <f>(VLOOKUP($D998,'P4 Destination'!$C$21:$M$176,8,0))*BK998</f>
        <v>0</v>
      </c>
      <c r="BM998" s="172">
        <f t="shared" si="443"/>
        <v>0</v>
      </c>
      <c r="BN998" s="171">
        <f>(VLOOKUP($D998,'P4 Destination'!$C$21:$M$176,9,0))*BM998</f>
        <v>0</v>
      </c>
      <c r="BO998" s="154">
        <f t="shared" si="444"/>
        <v>1</v>
      </c>
      <c r="BP998" s="171">
        <f>(VLOOKUP(D998,'P4 Destination'!$C$21:$M$176,10,0))*K998</f>
        <v>0</v>
      </c>
      <c r="BQ998" s="171">
        <f>(VLOOKUP(D998,'P4 Destination'!$C$21:$M$176,11,0))*J998</f>
        <v>0</v>
      </c>
      <c r="BR998" s="173">
        <f t="shared" si="445"/>
        <v>0</v>
      </c>
      <c r="BS998" s="173">
        <f>(AV998*2500)*'P6 Verzekering'!$E$11</f>
        <v>0</v>
      </c>
      <c r="BT998" s="173">
        <f>(AW998*2500)*'P6 Verzekering'!$E$12</f>
        <v>0</v>
      </c>
      <c r="BU998" s="173">
        <f>(L998*2500)*'P6 Verzekering'!$E$13</f>
        <v>0</v>
      </c>
      <c r="BV998" s="173">
        <f t="shared" si="446"/>
        <v>0</v>
      </c>
      <c r="BW998"/>
      <c r="BX998"/>
    </row>
    <row r="999" spans="1:76">
      <c r="A999" s="152" t="s">
        <v>3066</v>
      </c>
      <c r="B999" s="152" t="s">
        <v>320</v>
      </c>
      <c r="C999" s="152" t="s">
        <v>319</v>
      </c>
      <c r="D999" s="152" t="s">
        <v>281</v>
      </c>
      <c r="E999" s="152" t="s">
        <v>538</v>
      </c>
      <c r="F999" s="153">
        <f t="shared" si="420"/>
        <v>2</v>
      </c>
      <c r="G999" s="154">
        <v>1</v>
      </c>
      <c r="H999" s="154">
        <f>IFERROR(VLOOKUP(B999,'P2 Origin'!$C$21:$Q$176,15,FALSE),0)</f>
        <v>0</v>
      </c>
      <c r="I999" s="154">
        <f>IFERROR(VLOOKUP(D999,'P4 Destination'!$C$21:$Q$176,15,FALSE),0)</f>
        <v>0</v>
      </c>
      <c r="J999" s="155">
        <v>1</v>
      </c>
      <c r="K999" s="155"/>
      <c r="L999" s="156">
        <v>0</v>
      </c>
      <c r="M999" s="155">
        <v>0</v>
      </c>
      <c r="N999" s="155">
        <v>0</v>
      </c>
      <c r="O999" s="157">
        <f t="shared" si="421"/>
        <v>0</v>
      </c>
      <c r="P999" s="158">
        <f t="shared" si="422"/>
        <v>0</v>
      </c>
      <c r="Q999" s="159">
        <f>IFERROR(VLOOKUP(N999,'P1 Intra-Europees'!$A$15:$H$25,3,0),0)*P999</f>
        <v>0</v>
      </c>
      <c r="R999" s="160">
        <f t="shared" si="423"/>
        <v>0</v>
      </c>
      <c r="S999" s="159">
        <f>IFERROR(VLOOKUP(N999,'P1 Intra-Europees'!$A$15:$H$25,4,0),0)*R999</f>
        <v>0</v>
      </c>
      <c r="T999" s="160">
        <f t="shared" si="424"/>
        <v>0</v>
      </c>
      <c r="U999" s="159">
        <f>IFERROR(VLOOKUP(N999,'P1 Intra-Europees'!$A$15:$H$25,5,0),0)*T999</f>
        <v>0</v>
      </c>
      <c r="V999" s="160">
        <f t="shared" si="425"/>
        <v>0</v>
      </c>
      <c r="W999" s="159">
        <f>IFERROR(VLOOKUP(N999,'P1 Intra-Europees'!$A$15:$H$25,6,0),0)*V999</f>
        <v>0</v>
      </c>
      <c r="X999" s="160">
        <f t="shared" si="426"/>
        <v>0</v>
      </c>
      <c r="Y999" s="159">
        <f>IFERROR(VLOOKUP(N999,'P1 Intra-Europees'!$A$15:$H$25,7,0),0)*X999</f>
        <v>0</v>
      </c>
      <c r="Z999" s="161">
        <f t="shared" si="427"/>
        <v>0</v>
      </c>
      <c r="AA999" s="162">
        <f>IFERROR(VLOOKUP(N999,'P1 Intra-Europees'!$A$15:$H$25,8,0),0)*Z999</f>
        <v>0</v>
      </c>
      <c r="AB999" s="163">
        <f t="shared" si="428"/>
        <v>0</v>
      </c>
      <c r="AC999" s="157" t="str">
        <f>VLOOKUP(B999,'P2 Origin'!$C$21:$O$176,13,0)</f>
        <v>USD</v>
      </c>
      <c r="AD999" s="164">
        <f t="shared" si="429"/>
        <v>0</v>
      </c>
      <c r="AE999" s="165">
        <f>IF(AU999&gt;0.1,VLOOKUP(B999,'P2 Origin'!$C$21:$M$176,3,0)*H999,0)</f>
        <v>0</v>
      </c>
      <c r="AF999" s="166">
        <f t="shared" si="430"/>
        <v>2</v>
      </c>
      <c r="AG999" s="165">
        <f>(VLOOKUP(B999,'P2 Origin'!$C$21:$M$176,4,0))*AF999</f>
        <v>0</v>
      </c>
      <c r="AH999" s="166">
        <f t="shared" si="431"/>
        <v>0</v>
      </c>
      <c r="AI999" s="165">
        <f>(VLOOKUP(B999,'P2 Origin'!$C$21:$M$176,5,0))*AH999</f>
        <v>0</v>
      </c>
      <c r="AJ999" s="166">
        <f t="shared" si="447"/>
        <v>0</v>
      </c>
      <c r="AK999" s="165">
        <f>(VLOOKUP(B999,'P2 Origin'!$C$21:$M$176,6,0))*AJ999</f>
        <v>0</v>
      </c>
      <c r="AL999" s="166">
        <f t="shared" si="432"/>
        <v>0</v>
      </c>
      <c r="AM999" s="165">
        <f>(VLOOKUP($B999,'P2 Origin'!$C$21:$M$176,7,0))*AL999</f>
        <v>0</v>
      </c>
      <c r="AN999" s="166">
        <f t="shared" si="433"/>
        <v>0</v>
      </c>
      <c r="AO999" s="165">
        <f>(VLOOKUP($B999,'P2 Origin'!$C$21:$M$176,8,0))*AN999</f>
        <v>0</v>
      </c>
      <c r="AP999" s="166">
        <f t="shared" si="434"/>
        <v>0</v>
      </c>
      <c r="AQ999" s="165">
        <f>(VLOOKUP($B999,'P2 Origin'!$C$21:$M$176,9,0))*AP999</f>
        <v>0</v>
      </c>
      <c r="AR999" s="155">
        <f t="shared" si="435"/>
        <v>1</v>
      </c>
      <c r="AS999" s="164">
        <f>(VLOOKUP(B999,'P2 Origin'!$C$21:$M$176,10,0))*K999</f>
        <v>0</v>
      </c>
      <c r="AT999" s="164">
        <f>(VLOOKUP(B999,'P2 Origin'!$C$21:$M$176,11,0))*J999</f>
        <v>0</v>
      </c>
      <c r="AU999" s="167">
        <v>2</v>
      </c>
      <c r="AV999" s="168">
        <v>2</v>
      </c>
      <c r="AW999" s="169">
        <v>0</v>
      </c>
      <c r="AX999" s="170">
        <f>IF(AU999&gt;=0.1,'P3 Bureaumarge zee- en luchtvr.'!$D$12,0)</f>
        <v>0</v>
      </c>
      <c r="AY999" s="163">
        <f t="shared" si="436"/>
        <v>0</v>
      </c>
      <c r="AZ999" s="157" t="str">
        <f>VLOOKUP(D999,'P4 Destination'!$C$21:$O$176,13,0)</f>
        <v>USD</v>
      </c>
      <c r="BA999" s="164">
        <f t="shared" si="437"/>
        <v>0</v>
      </c>
      <c r="BB999" s="171">
        <f>IF(AU999&gt;0.1,(VLOOKUP(D999,'P4 Destination'!$C$21:$M$176,3,0))*I999,0)</f>
        <v>0</v>
      </c>
      <c r="BC999" s="172">
        <f t="shared" si="438"/>
        <v>2</v>
      </c>
      <c r="BD999" s="171">
        <f>(VLOOKUP($D999,'P4 Destination'!$C$21:$M$176,4,0))*BC999</f>
        <v>0</v>
      </c>
      <c r="BE999" s="172">
        <f t="shared" si="439"/>
        <v>0</v>
      </c>
      <c r="BF999" s="171">
        <f>(VLOOKUP($D999,'P4 Destination'!$C$21:$M$176,5,0))*BE999</f>
        <v>0</v>
      </c>
      <c r="BG999" s="172">
        <f t="shared" si="440"/>
        <v>0</v>
      </c>
      <c r="BH999" s="171">
        <f>(VLOOKUP($D999,'P4 Destination'!$C$21:$M$176,6,0))*BG999</f>
        <v>0</v>
      </c>
      <c r="BI999" s="172">
        <f t="shared" si="441"/>
        <v>0</v>
      </c>
      <c r="BJ999" s="171">
        <f>(VLOOKUP($D999,'P4 Destination'!$C$21:$M$176,7,0))*BI999</f>
        <v>0</v>
      </c>
      <c r="BK999" s="172">
        <f t="shared" si="442"/>
        <v>0</v>
      </c>
      <c r="BL999" s="171">
        <f>(VLOOKUP($D999,'P4 Destination'!$C$21:$M$176,8,0))*BK999</f>
        <v>0</v>
      </c>
      <c r="BM999" s="172">
        <f t="shared" si="443"/>
        <v>0</v>
      </c>
      <c r="BN999" s="171">
        <f>(VLOOKUP($D999,'P4 Destination'!$C$21:$M$176,9,0))*BM999</f>
        <v>0</v>
      </c>
      <c r="BO999" s="154">
        <f t="shared" si="444"/>
        <v>1</v>
      </c>
      <c r="BP999" s="171">
        <f>(VLOOKUP(D999,'P4 Destination'!$C$21:$M$176,10,0))*K999</f>
        <v>0</v>
      </c>
      <c r="BQ999" s="171">
        <f>(VLOOKUP(D999,'P4 Destination'!$C$21:$M$176,11,0))*J999</f>
        <v>0</v>
      </c>
      <c r="BR999" s="173">
        <f t="shared" si="445"/>
        <v>0</v>
      </c>
      <c r="BS999" s="173">
        <f>(AV999*2500)*'P6 Verzekering'!$E$11</f>
        <v>0</v>
      </c>
      <c r="BT999" s="173">
        <f>(AW999*2500)*'P6 Verzekering'!$E$12</f>
        <v>0</v>
      </c>
      <c r="BU999" s="173">
        <f>(L999*2500)*'P6 Verzekering'!$E$13</f>
        <v>0</v>
      </c>
      <c r="BV999" s="173">
        <f t="shared" si="446"/>
        <v>0</v>
      </c>
      <c r="BW999"/>
      <c r="BX999"/>
    </row>
    <row r="1000" spans="1:76">
      <c r="A1000" s="152" t="s">
        <v>3067</v>
      </c>
      <c r="B1000" s="152" t="s">
        <v>320</v>
      </c>
      <c r="C1000" s="152" t="s">
        <v>319</v>
      </c>
      <c r="D1000" s="152" t="s">
        <v>281</v>
      </c>
      <c r="E1000" s="152" t="s">
        <v>538</v>
      </c>
      <c r="F1000" s="153">
        <f t="shared" si="420"/>
        <v>2</v>
      </c>
      <c r="G1000" s="154">
        <v>1</v>
      </c>
      <c r="H1000" s="154">
        <f>IFERROR(VLOOKUP(B1000,'P2 Origin'!$C$21:$Q$176,15,FALSE),0)</f>
        <v>0</v>
      </c>
      <c r="I1000" s="154">
        <f>IFERROR(VLOOKUP(D1000,'P4 Destination'!$C$21:$Q$176,15,FALSE),0)</f>
        <v>0</v>
      </c>
      <c r="J1000" s="155">
        <v>1</v>
      </c>
      <c r="K1000" s="155"/>
      <c r="L1000" s="156">
        <v>0</v>
      </c>
      <c r="M1000" s="155">
        <v>0</v>
      </c>
      <c r="N1000" s="155">
        <v>0</v>
      </c>
      <c r="O1000" s="157">
        <f t="shared" si="421"/>
        <v>0</v>
      </c>
      <c r="P1000" s="158">
        <f t="shared" si="422"/>
        <v>0</v>
      </c>
      <c r="Q1000" s="159">
        <f>IFERROR(VLOOKUP(N1000,'P1 Intra-Europees'!$A$15:$H$25,3,0),0)*P1000</f>
        <v>0</v>
      </c>
      <c r="R1000" s="160">
        <f t="shared" si="423"/>
        <v>0</v>
      </c>
      <c r="S1000" s="159">
        <f>IFERROR(VLOOKUP(N1000,'P1 Intra-Europees'!$A$15:$H$25,4,0),0)*R1000</f>
        <v>0</v>
      </c>
      <c r="T1000" s="160">
        <f t="shared" si="424"/>
        <v>0</v>
      </c>
      <c r="U1000" s="159">
        <f>IFERROR(VLOOKUP(N1000,'P1 Intra-Europees'!$A$15:$H$25,5,0),0)*T1000</f>
        <v>0</v>
      </c>
      <c r="V1000" s="160">
        <f t="shared" si="425"/>
        <v>0</v>
      </c>
      <c r="W1000" s="159">
        <f>IFERROR(VLOOKUP(N1000,'P1 Intra-Europees'!$A$15:$H$25,6,0),0)*V1000</f>
        <v>0</v>
      </c>
      <c r="X1000" s="160">
        <f t="shared" si="426"/>
        <v>0</v>
      </c>
      <c r="Y1000" s="159">
        <f>IFERROR(VLOOKUP(N1000,'P1 Intra-Europees'!$A$15:$H$25,7,0),0)*X1000</f>
        <v>0</v>
      </c>
      <c r="Z1000" s="161">
        <f t="shared" si="427"/>
        <v>0</v>
      </c>
      <c r="AA1000" s="162">
        <f>IFERROR(VLOOKUP(N1000,'P1 Intra-Europees'!$A$15:$H$25,8,0),0)*Z1000</f>
        <v>0</v>
      </c>
      <c r="AB1000" s="163">
        <f t="shared" si="428"/>
        <v>0</v>
      </c>
      <c r="AC1000" s="157" t="str">
        <f>VLOOKUP(B1000,'P2 Origin'!$C$21:$O$176,13,0)</f>
        <v>USD</v>
      </c>
      <c r="AD1000" s="164">
        <f t="shared" si="429"/>
        <v>0</v>
      </c>
      <c r="AE1000" s="165">
        <f>IF(AU1000&gt;0.1,VLOOKUP(B1000,'P2 Origin'!$C$21:$M$176,3,0)*H1000,0)</f>
        <v>0</v>
      </c>
      <c r="AF1000" s="166">
        <f t="shared" si="430"/>
        <v>2</v>
      </c>
      <c r="AG1000" s="165">
        <f>(VLOOKUP(B1000,'P2 Origin'!$C$21:$M$176,4,0))*AF1000</f>
        <v>0</v>
      </c>
      <c r="AH1000" s="166">
        <f t="shared" si="431"/>
        <v>0</v>
      </c>
      <c r="AI1000" s="165">
        <f>(VLOOKUP(B1000,'P2 Origin'!$C$21:$M$176,5,0))*AH1000</f>
        <v>0</v>
      </c>
      <c r="AJ1000" s="166">
        <f t="shared" si="447"/>
        <v>0</v>
      </c>
      <c r="AK1000" s="165">
        <f>(VLOOKUP(B1000,'P2 Origin'!$C$21:$M$176,6,0))*AJ1000</f>
        <v>0</v>
      </c>
      <c r="AL1000" s="166">
        <f t="shared" si="432"/>
        <v>0</v>
      </c>
      <c r="AM1000" s="165">
        <f>(VLOOKUP($B1000,'P2 Origin'!$C$21:$M$176,7,0))*AL1000</f>
        <v>0</v>
      </c>
      <c r="AN1000" s="166">
        <f t="shared" si="433"/>
        <v>0</v>
      </c>
      <c r="AO1000" s="165">
        <f>(VLOOKUP($B1000,'P2 Origin'!$C$21:$M$176,8,0))*AN1000</f>
        <v>0</v>
      </c>
      <c r="AP1000" s="166">
        <f t="shared" si="434"/>
        <v>0</v>
      </c>
      <c r="AQ1000" s="165">
        <f>(VLOOKUP($B1000,'P2 Origin'!$C$21:$M$176,9,0))*AP1000</f>
        <v>0</v>
      </c>
      <c r="AR1000" s="155">
        <f t="shared" si="435"/>
        <v>1</v>
      </c>
      <c r="AS1000" s="164">
        <f>(VLOOKUP(B1000,'P2 Origin'!$C$21:$M$176,10,0))*K1000</f>
        <v>0</v>
      </c>
      <c r="AT1000" s="164">
        <f>(VLOOKUP(B1000,'P2 Origin'!$C$21:$M$176,11,0))*J1000</f>
        <v>0</v>
      </c>
      <c r="AU1000" s="167">
        <v>2</v>
      </c>
      <c r="AV1000" s="168">
        <v>2</v>
      </c>
      <c r="AW1000" s="169">
        <v>0</v>
      </c>
      <c r="AX1000" s="170">
        <f>IF(AU1000&gt;=0.1,'P3 Bureaumarge zee- en luchtvr.'!$D$12,0)</f>
        <v>0</v>
      </c>
      <c r="AY1000" s="163">
        <f t="shared" si="436"/>
        <v>0</v>
      </c>
      <c r="AZ1000" s="157" t="str">
        <f>VLOOKUP(D1000,'P4 Destination'!$C$21:$O$176,13,0)</f>
        <v>USD</v>
      </c>
      <c r="BA1000" s="164">
        <f t="shared" si="437"/>
        <v>0</v>
      </c>
      <c r="BB1000" s="171">
        <f>IF(AU1000&gt;0.1,(VLOOKUP(D1000,'P4 Destination'!$C$21:$M$176,3,0))*I1000,0)</f>
        <v>0</v>
      </c>
      <c r="BC1000" s="172">
        <f t="shared" si="438"/>
        <v>2</v>
      </c>
      <c r="BD1000" s="171">
        <f>(VLOOKUP($D1000,'P4 Destination'!$C$21:$M$176,4,0))*BC1000</f>
        <v>0</v>
      </c>
      <c r="BE1000" s="172">
        <f t="shared" si="439"/>
        <v>0</v>
      </c>
      <c r="BF1000" s="171">
        <f>(VLOOKUP($D1000,'P4 Destination'!$C$21:$M$176,5,0))*BE1000</f>
        <v>0</v>
      </c>
      <c r="BG1000" s="172">
        <f t="shared" si="440"/>
        <v>0</v>
      </c>
      <c r="BH1000" s="171">
        <f>(VLOOKUP($D1000,'P4 Destination'!$C$21:$M$176,6,0))*BG1000</f>
        <v>0</v>
      </c>
      <c r="BI1000" s="172">
        <f t="shared" si="441"/>
        <v>0</v>
      </c>
      <c r="BJ1000" s="171">
        <f>(VLOOKUP($D1000,'P4 Destination'!$C$21:$M$176,7,0))*BI1000</f>
        <v>0</v>
      </c>
      <c r="BK1000" s="172">
        <f t="shared" si="442"/>
        <v>0</v>
      </c>
      <c r="BL1000" s="171">
        <f>(VLOOKUP($D1000,'P4 Destination'!$C$21:$M$176,8,0))*BK1000</f>
        <v>0</v>
      </c>
      <c r="BM1000" s="172">
        <f t="shared" si="443"/>
        <v>0</v>
      </c>
      <c r="BN1000" s="171">
        <f>(VLOOKUP($D1000,'P4 Destination'!$C$21:$M$176,9,0))*BM1000</f>
        <v>0</v>
      </c>
      <c r="BO1000" s="154">
        <f t="shared" si="444"/>
        <v>1</v>
      </c>
      <c r="BP1000" s="171">
        <f>(VLOOKUP(D1000,'P4 Destination'!$C$21:$M$176,10,0))*K1000</f>
        <v>0</v>
      </c>
      <c r="BQ1000" s="171">
        <f>(VLOOKUP(D1000,'P4 Destination'!$C$21:$M$176,11,0))*J1000</f>
        <v>0</v>
      </c>
      <c r="BR1000" s="173">
        <f t="shared" si="445"/>
        <v>0</v>
      </c>
      <c r="BS1000" s="173">
        <f>(AV1000*2500)*'P6 Verzekering'!$E$11</f>
        <v>0</v>
      </c>
      <c r="BT1000" s="173">
        <f>(AW1000*2500)*'P6 Verzekering'!$E$12</f>
        <v>0</v>
      </c>
      <c r="BU1000" s="173">
        <f>(L1000*2500)*'P6 Verzekering'!$E$13</f>
        <v>0</v>
      </c>
      <c r="BV1000" s="173">
        <f t="shared" si="446"/>
        <v>0</v>
      </c>
      <c r="BW1000"/>
      <c r="BX1000"/>
    </row>
    <row r="1001" spans="1:76">
      <c r="A1001" s="152" t="s">
        <v>3073</v>
      </c>
      <c r="B1001" s="152" t="s">
        <v>320</v>
      </c>
      <c r="C1001" s="152" t="s">
        <v>319</v>
      </c>
      <c r="D1001" s="152" t="s">
        <v>281</v>
      </c>
      <c r="E1001" s="152" t="s">
        <v>538</v>
      </c>
      <c r="F1001" s="153">
        <f t="shared" si="420"/>
        <v>3</v>
      </c>
      <c r="G1001" s="154">
        <v>1</v>
      </c>
      <c r="H1001" s="154">
        <f>IFERROR(VLOOKUP(B1001,'P2 Origin'!$C$21:$Q$176,15,FALSE),0)</f>
        <v>0</v>
      </c>
      <c r="I1001" s="154">
        <f>IFERROR(VLOOKUP(D1001,'P4 Destination'!$C$21:$Q$176,15,FALSE),0)</f>
        <v>0</v>
      </c>
      <c r="J1001" s="155">
        <v>1</v>
      </c>
      <c r="K1001" s="155"/>
      <c r="L1001" s="156">
        <v>0</v>
      </c>
      <c r="M1001" s="155">
        <v>0</v>
      </c>
      <c r="N1001" s="155">
        <v>0</v>
      </c>
      <c r="O1001" s="157">
        <f t="shared" si="421"/>
        <v>0</v>
      </c>
      <c r="P1001" s="158">
        <f t="shared" si="422"/>
        <v>0</v>
      </c>
      <c r="Q1001" s="159">
        <f>IFERROR(VLOOKUP(N1001,'P1 Intra-Europees'!$A$15:$H$25,3,0),0)*P1001</f>
        <v>0</v>
      </c>
      <c r="R1001" s="160">
        <f t="shared" si="423"/>
        <v>0</v>
      </c>
      <c r="S1001" s="159">
        <f>IFERROR(VLOOKUP(N1001,'P1 Intra-Europees'!$A$15:$H$25,4,0),0)*R1001</f>
        <v>0</v>
      </c>
      <c r="T1001" s="160">
        <f t="shared" si="424"/>
        <v>0</v>
      </c>
      <c r="U1001" s="159">
        <f>IFERROR(VLOOKUP(N1001,'P1 Intra-Europees'!$A$15:$H$25,5,0),0)*T1001</f>
        <v>0</v>
      </c>
      <c r="V1001" s="160">
        <f t="shared" si="425"/>
        <v>0</v>
      </c>
      <c r="W1001" s="159">
        <f>IFERROR(VLOOKUP(N1001,'P1 Intra-Europees'!$A$15:$H$25,6,0),0)*V1001</f>
        <v>0</v>
      </c>
      <c r="X1001" s="160">
        <f t="shared" si="426"/>
        <v>0</v>
      </c>
      <c r="Y1001" s="159">
        <f>IFERROR(VLOOKUP(N1001,'P1 Intra-Europees'!$A$15:$H$25,7,0),0)*X1001</f>
        <v>0</v>
      </c>
      <c r="Z1001" s="161">
        <f t="shared" si="427"/>
        <v>0</v>
      </c>
      <c r="AA1001" s="162">
        <f>IFERROR(VLOOKUP(N1001,'P1 Intra-Europees'!$A$15:$H$25,8,0),0)*Z1001</f>
        <v>0</v>
      </c>
      <c r="AB1001" s="163">
        <f t="shared" si="428"/>
        <v>0</v>
      </c>
      <c r="AC1001" s="157" t="str">
        <f>VLOOKUP(B1001,'P2 Origin'!$C$21:$O$176,13,0)</f>
        <v>USD</v>
      </c>
      <c r="AD1001" s="164">
        <f t="shared" si="429"/>
        <v>0</v>
      </c>
      <c r="AE1001" s="165">
        <f>IF(AU1001&gt;0.1,VLOOKUP(B1001,'P2 Origin'!$C$21:$M$176,3,0)*H1001,0)</f>
        <v>0</v>
      </c>
      <c r="AF1001" s="166">
        <f t="shared" si="430"/>
        <v>3</v>
      </c>
      <c r="AG1001" s="165">
        <f>(VLOOKUP(B1001,'P2 Origin'!$C$21:$M$176,4,0))*AF1001</f>
        <v>0</v>
      </c>
      <c r="AH1001" s="166">
        <f t="shared" si="431"/>
        <v>0</v>
      </c>
      <c r="AI1001" s="165">
        <f>(VLOOKUP(B1001,'P2 Origin'!$C$21:$M$176,5,0))*AH1001</f>
        <v>0</v>
      </c>
      <c r="AJ1001" s="166">
        <f t="shared" si="447"/>
        <v>0</v>
      </c>
      <c r="AK1001" s="165">
        <f>(VLOOKUP(B1001,'P2 Origin'!$C$21:$M$176,6,0))*AJ1001</f>
        <v>0</v>
      </c>
      <c r="AL1001" s="166">
        <f t="shared" si="432"/>
        <v>0</v>
      </c>
      <c r="AM1001" s="165">
        <f>(VLOOKUP($B1001,'P2 Origin'!$C$21:$M$176,7,0))*AL1001</f>
        <v>0</v>
      </c>
      <c r="AN1001" s="166">
        <f t="shared" si="433"/>
        <v>0</v>
      </c>
      <c r="AO1001" s="165">
        <f>(VLOOKUP($B1001,'P2 Origin'!$C$21:$M$176,8,0))*AN1001</f>
        <v>0</v>
      </c>
      <c r="AP1001" s="166">
        <f t="shared" si="434"/>
        <v>0</v>
      </c>
      <c r="AQ1001" s="165">
        <f>(VLOOKUP($B1001,'P2 Origin'!$C$21:$M$176,9,0))*AP1001</f>
        <v>0</v>
      </c>
      <c r="AR1001" s="155">
        <f t="shared" si="435"/>
        <v>1</v>
      </c>
      <c r="AS1001" s="164">
        <f>(VLOOKUP(B1001,'P2 Origin'!$C$21:$M$176,10,0))*K1001</f>
        <v>0</v>
      </c>
      <c r="AT1001" s="164">
        <f>(VLOOKUP(B1001,'P2 Origin'!$C$21:$M$176,11,0))*J1001</f>
        <v>0</v>
      </c>
      <c r="AU1001" s="167">
        <v>3</v>
      </c>
      <c r="AV1001" s="168">
        <v>3</v>
      </c>
      <c r="AW1001" s="169">
        <v>0</v>
      </c>
      <c r="AX1001" s="170">
        <f>IF(AU1001&gt;=0.1,'P3 Bureaumarge zee- en luchtvr.'!$D$12,0)</f>
        <v>0</v>
      </c>
      <c r="AY1001" s="163">
        <f t="shared" si="436"/>
        <v>0</v>
      </c>
      <c r="AZ1001" s="157" t="str">
        <f>VLOOKUP(D1001,'P4 Destination'!$C$21:$O$176,13,0)</f>
        <v>USD</v>
      </c>
      <c r="BA1001" s="164">
        <f t="shared" si="437"/>
        <v>0</v>
      </c>
      <c r="BB1001" s="171">
        <f>IF(AU1001&gt;0.1,(VLOOKUP(D1001,'P4 Destination'!$C$21:$M$176,3,0))*I1001,0)</f>
        <v>0</v>
      </c>
      <c r="BC1001" s="172">
        <f t="shared" si="438"/>
        <v>3</v>
      </c>
      <c r="BD1001" s="171">
        <f>(VLOOKUP($D1001,'P4 Destination'!$C$21:$M$176,4,0))*BC1001</f>
        <v>0</v>
      </c>
      <c r="BE1001" s="172">
        <f t="shared" si="439"/>
        <v>0</v>
      </c>
      <c r="BF1001" s="171">
        <f>(VLOOKUP($D1001,'P4 Destination'!$C$21:$M$176,5,0))*BE1001</f>
        <v>0</v>
      </c>
      <c r="BG1001" s="172">
        <f t="shared" si="440"/>
        <v>0</v>
      </c>
      <c r="BH1001" s="171">
        <f>(VLOOKUP($D1001,'P4 Destination'!$C$21:$M$176,6,0))*BG1001</f>
        <v>0</v>
      </c>
      <c r="BI1001" s="172">
        <f t="shared" si="441"/>
        <v>0</v>
      </c>
      <c r="BJ1001" s="171">
        <f>(VLOOKUP($D1001,'P4 Destination'!$C$21:$M$176,7,0))*BI1001</f>
        <v>0</v>
      </c>
      <c r="BK1001" s="172">
        <f t="shared" si="442"/>
        <v>0</v>
      </c>
      <c r="BL1001" s="171">
        <f>(VLOOKUP($D1001,'P4 Destination'!$C$21:$M$176,8,0))*BK1001</f>
        <v>0</v>
      </c>
      <c r="BM1001" s="172">
        <f t="shared" si="443"/>
        <v>0</v>
      </c>
      <c r="BN1001" s="171">
        <f>(VLOOKUP($D1001,'P4 Destination'!$C$21:$M$176,9,0))*BM1001</f>
        <v>0</v>
      </c>
      <c r="BO1001" s="154">
        <f t="shared" si="444"/>
        <v>1</v>
      </c>
      <c r="BP1001" s="171">
        <f>(VLOOKUP(D1001,'P4 Destination'!$C$21:$M$176,10,0))*K1001</f>
        <v>0</v>
      </c>
      <c r="BQ1001" s="171">
        <f>(VLOOKUP(D1001,'P4 Destination'!$C$21:$M$176,11,0))*J1001</f>
        <v>0</v>
      </c>
      <c r="BR1001" s="173">
        <f t="shared" si="445"/>
        <v>0</v>
      </c>
      <c r="BS1001" s="173">
        <f>(AV1001*2500)*'P6 Verzekering'!$E$11</f>
        <v>0</v>
      </c>
      <c r="BT1001" s="173">
        <f>(AW1001*2500)*'P6 Verzekering'!$E$12</f>
        <v>0</v>
      </c>
      <c r="BU1001" s="173">
        <f>(L1001*2500)*'P6 Verzekering'!$E$13</f>
        <v>0</v>
      </c>
      <c r="BV1001" s="173">
        <f t="shared" si="446"/>
        <v>0</v>
      </c>
      <c r="BW1001"/>
      <c r="BX1001"/>
    </row>
    <row r="1002" spans="1:76">
      <c r="A1002" s="152" t="s">
        <v>3076</v>
      </c>
      <c r="B1002" s="152" t="s">
        <v>320</v>
      </c>
      <c r="C1002" s="152" t="s">
        <v>319</v>
      </c>
      <c r="D1002" s="152" t="s">
        <v>281</v>
      </c>
      <c r="E1002" s="152" t="s">
        <v>538</v>
      </c>
      <c r="F1002" s="153">
        <f t="shared" si="420"/>
        <v>7</v>
      </c>
      <c r="G1002" s="154">
        <v>1</v>
      </c>
      <c r="H1002" s="154">
        <f>IFERROR(VLOOKUP(B1002,'P2 Origin'!$C$21:$Q$176,15,FALSE),0)</f>
        <v>0</v>
      </c>
      <c r="I1002" s="154">
        <f>IFERROR(VLOOKUP(D1002,'P4 Destination'!$C$21:$Q$176,15,FALSE),0)</f>
        <v>0</v>
      </c>
      <c r="J1002" s="155">
        <v>1</v>
      </c>
      <c r="K1002" s="155"/>
      <c r="L1002" s="156">
        <v>0</v>
      </c>
      <c r="M1002" s="155">
        <v>0</v>
      </c>
      <c r="N1002" s="155">
        <v>0</v>
      </c>
      <c r="O1002" s="157">
        <f t="shared" si="421"/>
        <v>0</v>
      </c>
      <c r="P1002" s="158">
        <f t="shared" si="422"/>
        <v>0</v>
      </c>
      <c r="Q1002" s="159">
        <f>IFERROR(VLOOKUP(N1002,'P1 Intra-Europees'!$A$15:$H$25,3,0),0)*P1002</f>
        <v>0</v>
      </c>
      <c r="R1002" s="160">
        <f t="shared" si="423"/>
        <v>0</v>
      </c>
      <c r="S1002" s="159">
        <f>IFERROR(VLOOKUP(N1002,'P1 Intra-Europees'!$A$15:$H$25,4,0),0)*R1002</f>
        <v>0</v>
      </c>
      <c r="T1002" s="160">
        <f t="shared" si="424"/>
        <v>0</v>
      </c>
      <c r="U1002" s="159">
        <f>IFERROR(VLOOKUP(N1002,'P1 Intra-Europees'!$A$15:$H$25,5,0),0)*T1002</f>
        <v>0</v>
      </c>
      <c r="V1002" s="160">
        <f t="shared" si="425"/>
        <v>0</v>
      </c>
      <c r="W1002" s="159">
        <f>IFERROR(VLOOKUP(N1002,'P1 Intra-Europees'!$A$15:$H$25,6,0),0)*V1002</f>
        <v>0</v>
      </c>
      <c r="X1002" s="160">
        <f t="shared" si="426"/>
        <v>0</v>
      </c>
      <c r="Y1002" s="159">
        <f>IFERROR(VLOOKUP(N1002,'P1 Intra-Europees'!$A$15:$H$25,7,0),0)*X1002</f>
        <v>0</v>
      </c>
      <c r="Z1002" s="161">
        <f t="shared" si="427"/>
        <v>0</v>
      </c>
      <c r="AA1002" s="162">
        <f>IFERROR(VLOOKUP(N1002,'P1 Intra-Europees'!$A$15:$H$25,8,0),0)*Z1002</f>
        <v>0</v>
      </c>
      <c r="AB1002" s="163">
        <f t="shared" si="428"/>
        <v>0</v>
      </c>
      <c r="AC1002" s="157" t="str">
        <f>VLOOKUP(B1002,'P2 Origin'!$C$21:$O$176,13,0)</f>
        <v>USD</v>
      </c>
      <c r="AD1002" s="164">
        <f t="shared" si="429"/>
        <v>0</v>
      </c>
      <c r="AE1002" s="165">
        <f>IF(AU1002&gt;0.1,VLOOKUP(B1002,'P2 Origin'!$C$21:$M$176,3,0)*H1002,0)</f>
        <v>0</v>
      </c>
      <c r="AF1002" s="166">
        <f t="shared" si="430"/>
        <v>0</v>
      </c>
      <c r="AG1002" s="165">
        <f>(VLOOKUP(B1002,'P2 Origin'!$C$21:$M$176,4,0))*AF1002</f>
        <v>0</v>
      </c>
      <c r="AH1002" s="166">
        <f t="shared" si="431"/>
        <v>7</v>
      </c>
      <c r="AI1002" s="165">
        <f>(VLOOKUP(B1002,'P2 Origin'!$C$21:$M$176,5,0))*AH1002</f>
        <v>0</v>
      </c>
      <c r="AJ1002" s="166">
        <f t="shared" si="447"/>
        <v>0</v>
      </c>
      <c r="AK1002" s="165">
        <f>(VLOOKUP(B1002,'P2 Origin'!$C$21:$M$176,6,0))*AJ1002</f>
        <v>0</v>
      </c>
      <c r="AL1002" s="166">
        <f t="shared" si="432"/>
        <v>0</v>
      </c>
      <c r="AM1002" s="165">
        <f>(VLOOKUP($B1002,'P2 Origin'!$C$21:$M$176,7,0))*AL1002</f>
        <v>0</v>
      </c>
      <c r="AN1002" s="166">
        <f t="shared" si="433"/>
        <v>0</v>
      </c>
      <c r="AO1002" s="165">
        <f>(VLOOKUP($B1002,'P2 Origin'!$C$21:$M$176,8,0))*AN1002</f>
        <v>0</v>
      </c>
      <c r="AP1002" s="166">
        <f t="shared" si="434"/>
        <v>0</v>
      </c>
      <c r="AQ1002" s="165">
        <f>(VLOOKUP($B1002,'P2 Origin'!$C$21:$M$176,9,0))*AP1002</f>
        <v>0</v>
      </c>
      <c r="AR1002" s="155">
        <f t="shared" si="435"/>
        <v>1</v>
      </c>
      <c r="AS1002" s="164">
        <f>(VLOOKUP(B1002,'P2 Origin'!$C$21:$M$176,10,0))*K1002</f>
        <v>0</v>
      </c>
      <c r="AT1002" s="164">
        <f>(VLOOKUP(B1002,'P2 Origin'!$C$21:$M$176,11,0))*J1002</f>
        <v>0</v>
      </c>
      <c r="AU1002" s="167">
        <v>7</v>
      </c>
      <c r="AV1002" s="168">
        <v>7</v>
      </c>
      <c r="AW1002" s="169">
        <v>0</v>
      </c>
      <c r="AX1002" s="170">
        <f>IF(AU1002&gt;=0.1,'P3 Bureaumarge zee- en luchtvr.'!$D$12,0)</f>
        <v>0</v>
      </c>
      <c r="AY1002" s="163">
        <f t="shared" si="436"/>
        <v>0</v>
      </c>
      <c r="AZ1002" s="157" t="str">
        <f>VLOOKUP(D1002,'P4 Destination'!$C$21:$O$176,13,0)</f>
        <v>USD</v>
      </c>
      <c r="BA1002" s="164">
        <f t="shared" si="437"/>
        <v>0</v>
      </c>
      <c r="BB1002" s="171">
        <f>IF(AU1002&gt;0.1,(VLOOKUP(D1002,'P4 Destination'!$C$21:$M$176,3,0))*I1002,0)</f>
        <v>0</v>
      </c>
      <c r="BC1002" s="172">
        <f t="shared" si="438"/>
        <v>0</v>
      </c>
      <c r="BD1002" s="171">
        <f>(VLOOKUP($D1002,'P4 Destination'!$C$21:$M$176,4,0))*BC1002</f>
        <v>0</v>
      </c>
      <c r="BE1002" s="172">
        <f t="shared" si="439"/>
        <v>7</v>
      </c>
      <c r="BF1002" s="171">
        <f>(VLOOKUP($D1002,'P4 Destination'!$C$21:$M$176,5,0))*BE1002</f>
        <v>0</v>
      </c>
      <c r="BG1002" s="172">
        <f t="shared" si="440"/>
        <v>0</v>
      </c>
      <c r="BH1002" s="171">
        <f>(VLOOKUP($D1002,'P4 Destination'!$C$21:$M$176,6,0))*BG1002</f>
        <v>0</v>
      </c>
      <c r="BI1002" s="172">
        <f t="shared" si="441"/>
        <v>0</v>
      </c>
      <c r="BJ1002" s="171">
        <f>(VLOOKUP($D1002,'P4 Destination'!$C$21:$M$176,7,0))*BI1002</f>
        <v>0</v>
      </c>
      <c r="BK1002" s="172">
        <f t="shared" si="442"/>
        <v>0</v>
      </c>
      <c r="BL1002" s="171">
        <f>(VLOOKUP($D1002,'P4 Destination'!$C$21:$M$176,8,0))*BK1002</f>
        <v>0</v>
      </c>
      <c r="BM1002" s="172">
        <f t="shared" si="443"/>
        <v>0</v>
      </c>
      <c r="BN1002" s="171">
        <f>(VLOOKUP($D1002,'P4 Destination'!$C$21:$M$176,9,0))*BM1002</f>
        <v>0</v>
      </c>
      <c r="BO1002" s="154">
        <f t="shared" si="444"/>
        <v>1</v>
      </c>
      <c r="BP1002" s="171">
        <f>(VLOOKUP(D1002,'P4 Destination'!$C$21:$M$176,10,0))*K1002</f>
        <v>0</v>
      </c>
      <c r="BQ1002" s="171">
        <f>(VLOOKUP(D1002,'P4 Destination'!$C$21:$M$176,11,0))*J1002</f>
        <v>0</v>
      </c>
      <c r="BR1002" s="173">
        <f t="shared" si="445"/>
        <v>0</v>
      </c>
      <c r="BS1002" s="173">
        <f>(AV1002*2500)*'P6 Verzekering'!$E$11</f>
        <v>0</v>
      </c>
      <c r="BT1002" s="173">
        <f>(AW1002*2500)*'P6 Verzekering'!$E$12</f>
        <v>0</v>
      </c>
      <c r="BU1002" s="173">
        <f>(L1002*2500)*'P6 Verzekering'!$E$13</f>
        <v>0</v>
      </c>
      <c r="BV1002" s="173">
        <f t="shared" si="446"/>
        <v>0</v>
      </c>
      <c r="BW1002"/>
      <c r="BX1002"/>
    </row>
    <row r="1003" spans="1:76" ht="14.45" customHeight="1">
      <c r="A1003" s="152" t="s">
        <v>3077</v>
      </c>
      <c r="B1003" s="152" t="s">
        <v>320</v>
      </c>
      <c r="C1003" s="152" t="s">
        <v>319</v>
      </c>
      <c r="D1003" s="152" t="s">
        <v>281</v>
      </c>
      <c r="E1003" s="152" t="s">
        <v>538</v>
      </c>
      <c r="F1003" s="153">
        <f t="shared" si="420"/>
        <v>11</v>
      </c>
      <c r="G1003" s="154">
        <v>1</v>
      </c>
      <c r="H1003" s="154">
        <f>IFERROR(VLOOKUP(B1003,'P2 Origin'!$C$21:$Q$176,15,FALSE),0)</f>
        <v>0</v>
      </c>
      <c r="I1003" s="154">
        <f>IFERROR(VLOOKUP(D1003,'P4 Destination'!$C$21:$Q$176,15,FALSE),0)</f>
        <v>0</v>
      </c>
      <c r="J1003" s="155">
        <v>1</v>
      </c>
      <c r="K1003" s="155"/>
      <c r="L1003" s="156">
        <v>0</v>
      </c>
      <c r="M1003" s="155">
        <v>0</v>
      </c>
      <c r="N1003" s="155">
        <v>0</v>
      </c>
      <c r="O1003" s="157">
        <f t="shared" si="421"/>
        <v>0</v>
      </c>
      <c r="P1003" s="158">
        <f t="shared" si="422"/>
        <v>0</v>
      </c>
      <c r="Q1003" s="159">
        <f>IFERROR(VLOOKUP(N1003,'P1 Intra-Europees'!$A$15:$H$25,3,0),0)*P1003</f>
        <v>0</v>
      </c>
      <c r="R1003" s="160">
        <f t="shared" si="423"/>
        <v>0</v>
      </c>
      <c r="S1003" s="159">
        <f>IFERROR(VLOOKUP(N1003,'P1 Intra-Europees'!$A$15:$H$25,4,0),0)*R1003</f>
        <v>0</v>
      </c>
      <c r="T1003" s="160">
        <f t="shared" si="424"/>
        <v>0</v>
      </c>
      <c r="U1003" s="159">
        <f>IFERROR(VLOOKUP(N1003,'P1 Intra-Europees'!$A$15:$H$25,5,0),0)*T1003</f>
        <v>0</v>
      </c>
      <c r="V1003" s="160">
        <f t="shared" si="425"/>
        <v>0</v>
      </c>
      <c r="W1003" s="159">
        <f>IFERROR(VLOOKUP(N1003,'P1 Intra-Europees'!$A$15:$H$25,6,0),0)*V1003</f>
        <v>0</v>
      </c>
      <c r="X1003" s="160">
        <f t="shared" si="426"/>
        <v>0</v>
      </c>
      <c r="Y1003" s="159">
        <f>IFERROR(VLOOKUP(N1003,'P1 Intra-Europees'!$A$15:$H$25,7,0),0)*X1003</f>
        <v>0</v>
      </c>
      <c r="Z1003" s="161">
        <f t="shared" si="427"/>
        <v>0</v>
      </c>
      <c r="AA1003" s="162">
        <f>IFERROR(VLOOKUP(N1003,'P1 Intra-Europees'!$A$15:$H$25,8,0),0)*Z1003</f>
        <v>0</v>
      </c>
      <c r="AB1003" s="163">
        <f t="shared" si="428"/>
        <v>0</v>
      </c>
      <c r="AC1003" s="157" t="str">
        <f>VLOOKUP(B1003,'P2 Origin'!$C$21:$O$176,13,0)</f>
        <v>USD</v>
      </c>
      <c r="AD1003" s="164">
        <f t="shared" si="429"/>
        <v>0</v>
      </c>
      <c r="AE1003" s="165">
        <f>IF(AU1003&gt;0.1,VLOOKUP(B1003,'P2 Origin'!$C$21:$M$176,3,0)*H1003,0)</f>
        <v>0</v>
      </c>
      <c r="AF1003" s="166">
        <f t="shared" si="430"/>
        <v>0</v>
      </c>
      <c r="AG1003" s="165">
        <f>(VLOOKUP(B1003,'P2 Origin'!$C$21:$M$176,4,0))*AF1003</f>
        <v>0</v>
      </c>
      <c r="AH1003" s="166">
        <f t="shared" si="431"/>
        <v>11</v>
      </c>
      <c r="AI1003" s="165">
        <f>(VLOOKUP(B1003,'P2 Origin'!$C$21:$M$176,5,0))*AH1003</f>
        <v>0</v>
      </c>
      <c r="AJ1003" s="166">
        <f t="shared" si="447"/>
        <v>0</v>
      </c>
      <c r="AK1003" s="165">
        <f>(VLOOKUP(B1003,'P2 Origin'!$C$21:$M$176,6,0))*AJ1003</f>
        <v>0</v>
      </c>
      <c r="AL1003" s="166">
        <f t="shared" si="432"/>
        <v>0</v>
      </c>
      <c r="AM1003" s="165">
        <f>(VLOOKUP($B1003,'P2 Origin'!$C$21:$M$176,7,0))*AL1003</f>
        <v>0</v>
      </c>
      <c r="AN1003" s="166">
        <f t="shared" si="433"/>
        <v>0</v>
      </c>
      <c r="AO1003" s="165">
        <f>(VLOOKUP($B1003,'P2 Origin'!$C$21:$M$176,8,0))*AN1003</f>
        <v>0</v>
      </c>
      <c r="AP1003" s="166">
        <f t="shared" si="434"/>
        <v>0</v>
      </c>
      <c r="AQ1003" s="165">
        <f>(VLOOKUP($B1003,'P2 Origin'!$C$21:$M$176,9,0))*AP1003</f>
        <v>0</v>
      </c>
      <c r="AR1003" s="155">
        <f t="shared" si="435"/>
        <v>1</v>
      </c>
      <c r="AS1003" s="164">
        <f>(VLOOKUP(B1003,'P2 Origin'!$C$21:$M$176,10,0))*K1003</f>
        <v>0</v>
      </c>
      <c r="AT1003" s="164">
        <f>(VLOOKUP(B1003,'P2 Origin'!$C$21:$M$176,11,0))*J1003</f>
        <v>0</v>
      </c>
      <c r="AU1003" s="167">
        <v>11</v>
      </c>
      <c r="AV1003" s="168">
        <v>11</v>
      </c>
      <c r="AW1003" s="169">
        <v>0</v>
      </c>
      <c r="AX1003" s="170">
        <f>IF(AU1003&gt;=0.1,'P3 Bureaumarge zee- en luchtvr.'!$D$12,0)</f>
        <v>0</v>
      </c>
      <c r="AY1003" s="163">
        <f t="shared" si="436"/>
        <v>0</v>
      </c>
      <c r="AZ1003" s="157" t="str">
        <f>VLOOKUP(D1003,'P4 Destination'!$C$21:$O$176,13,0)</f>
        <v>USD</v>
      </c>
      <c r="BA1003" s="164">
        <f t="shared" si="437"/>
        <v>0</v>
      </c>
      <c r="BB1003" s="171">
        <f>IF(AU1003&gt;0.1,(VLOOKUP(D1003,'P4 Destination'!$C$21:$M$176,3,0))*I1003,0)</f>
        <v>0</v>
      </c>
      <c r="BC1003" s="172">
        <f t="shared" si="438"/>
        <v>0</v>
      </c>
      <c r="BD1003" s="171">
        <f>(VLOOKUP($D1003,'P4 Destination'!$C$21:$M$176,4,0))*BC1003</f>
        <v>0</v>
      </c>
      <c r="BE1003" s="172">
        <f t="shared" si="439"/>
        <v>11</v>
      </c>
      <c r="BF1003" s="171">
        <f>(VLOOKUP($D1003,'P4 Destination'!$C$21:$M$176,5,0))*BE1003</f>
        <v>0</v>
      </c>
      <c r="BG1003" s="172">
        <f t="shared" si="440"/>
        <v>0</v>
      </c>
      <c r="BH1003" s="171">
        <f>(VLOOKUP($D1003,'P4 Destination'!$C$21:$M$176,6,0))*BG1003</f>
        <v>0</v>
      </c>
      <c r="BI1003" s="172">
        <f t="shared" si="441"/>
        <v>0</v>
      </c>
      <c r="BJ1003" s="171">
        <f>(VLOOKUP($D1003,'P4 Destination'!$C$21:$M$176,7,0))*BI1003</f>
        <v>0</v>
      </c>
      <c r="BK1003" s="172">
        <f t="shared" si="442"/>
        <v>0</v>
      </c>
      <c r="BL1003" s="171">
        <f>(VLOOKUP($D1003,'P4 Destination'!$C$21:$M$176,8,0))*BK1003</f>
        <v>0</v>
      </c>
      <c r="BM1003" s="172">
        <f t="shared" si="443"/>
        <v>0</v>
      </c>
      <c r="BN1003" s="171">
        <f>(VLOOKUP($D1003,'P4 Destination'!$C$21:$M$176,9,0))*BM1003</f>
        <v>0</v>
      </c>
      <c r="BO1003" s="154">
        <f t="shared" si="444"/>
        <v>1</v>
      </c>
      <c r="BP1003" s="171">
        <f>(VLOOKUP(D1003,'P4 Destination'!$C$21:$M$176,10,0))*K1003</f>
        <v>0</v>
      </c>
      <c r="BQ1003" s="171">
        <f>(VLOOKUP(D1003,'P4 Destination'!$C$21:$M$176,11,0))*J1003</f>
        <v>0</v>
      </c>
      <c r="BR1003" s="173">
        <f t="shared" si="445"/>
        <v>0</v>
      </c>
      <c r="BS1003" s="173">
        <f>(AV1003*2500)*'P6 Verzekering'!$E$11</f>
        <v>0</v>
      </c>
      <c r="BT1003" s="173">
        <f>(AW1003*2500)*'P6 Verzekering'!$E$12</f>
        <v>0</v>
      </c>
      <c r="BU1003" s="173">
        <f>(L1003*2500)*'P6 Verzekering'!$E$13</f>
        <v>0</v>
      </c>
      <c r="BV1003" s="173">
        <f t="shared" si="446"/>
        <v>0</v>
      </c>
      <c r="BW1003"/>
      <c r="BX1003"/>
    </row>
    <row r="1004" spans="1:76">
      <c r="A1004" s="152" t="s">
        <v>3082</v>
      </c>
      <c r="B1004" s="152" t="s">
        <v>320</v>
      </c>
      <c r="C1004" s="152" t="s">
        <v>319</v>
      </c>
      <c r="D1004" s="152" t="s">
        <v>281</v>
      </c>
      <c r="E1004" s="152" t="s">
        <v>538</v>
      </c>
      <c r="F1004" s="153">
        <f t="shared" si="420"/>
        <v>1</v>
      </c>
      <c r="G1004" s="154">
        <v>1</v>
      </c>
      <c r="H1004" s="154">
        <f>IFERROR(VLOOKUP(B1004,'P2 Origin'!$C$21:$Q$176,15,FALSE),0)</f>
        <v>0</v>
      </c>
      <c r="I1004" s="154">
        <f>IFERROR(VLOOKUP(D1004,'P4 Destination'!$C$21:$Q$176,15,FALSE),0)</f>
        <v>0</v>
      </c>
      <c r="J1004" s="155">
        <v>1</v>
      </c>
      <c r="K1004" s="155"/>
      <c r="L1004" s="156">
        <v>0</v>
      </c>
      <c r="M1004" s="155">
        <v>0</v>
      </c>
      <c r="N1004" s="155">
        <v>0</v>
      </c>
      <c r="O1004" s="157">
        <f t="shared" si="421"/>
        <v>0</v>
      </c>
      <c r="P1004" s="158">
        <f t="shared" si="422"/>
        <v>0</v>
      </c>
      <c r="Q1004" s="159">
        <f>IFERROR(VLOOKUP(N1004,'P1 Intra-Europees'!$A$15:$H$25,3,0),0)*P1004</f>
        <v>0</v>
      </c>
      <c r="R1004" s="160">
        <f t="shared" si="423"/>
        <v>0</v>
      </c>
      <c r="S1004" s="159">
        <f>IFERROR(VLOOKUP(N1004,'P1 Intra-Europees'!$A$15:$H$25,4,0),0)*R1004</f>
        <v>0</v>
      </c>
      <c r="T1004" s="160">
        <f t="shared" si="424"/>
        <v>0</v>
      </c>
      <c r="U1004" s="159">
        <f>IFERROR(VLOOKUP(N1004,'P1 Intra-Europees'!$A$15:$H$25,5,0),0)*T1004</f>
        <v>0</v>
      </c>
      <c r="V1004" s="160">
        <f t="shared" si="425"/>
        <v>0</v>
      </c>
      <c r="W1004" s="159">
        <f>IFERROR(VLOOKUP(N1004,'P1 Intra-Europees'!$A$15:$H$25,6,0),0)*V1004</f>
        <v>0</v>
      </c>
      <c r="X1004" s="160">
        <f t="shared" si="426"/>
        <v>0</v>
      </c>
      <c r="Y1004" s="159">
        <f>IFERROR(VLOOKUP(N1004,'P1 Intra-Europees'!$A$15:$H$25,7,0),0)*X1004</f>
        <v>0</v>
      </c>
      <c r="Z1004" s="161">
        <f t="shared" si="427"/>
        <v>0</v>
      </c>
      <c r="AA1004" s="162">
        <f>IFERROR(VLOOKUP(N1004,'P1 Intra-Europees'!$A$15:$H$25,8,0),0)*Z1004</f>
        <v>0</v>
      </c>
      <c r="AB1004" s="163">
        <f t="shared" si="428"/>
        <v>0</v>
      </c>
      <c r="AC1004" s="157" t="str">
        <f>VLOOKUP(B1004,'P2 Origin'!$C$21:$O$176,13,0)</f>
        <v>USD</v>
      </c>
      <c r="AD1004" s="164">
        <f t="shared" si="429"/>
        <v>0</v>
      </c>
      <c r="AE1004" s="165">
        <f>IF(AU1004&gt;0.1,VLOOKUP(B1004,'P2 Origin'!$C$21:$M$176,3,0)*H1004,0)</f>
        <v>0</v>
      </c>
      <c r="AF1004" s="166">
        <f t="shared" si="430"/>
        <v>1</v>
      </c>
      <c r="AG1004" s="165">
        <f>(VLOOKUP(B1004,'P2 Origin'!$C$21:$M$176,4,0))*AF1004</f>
        <v>0</v>
      </c>
      <c r="AH1004" s="166">
        <f t="shared" si="431"/>
        <v>0</v>
      </c>
      <c r="AI1004" s="165">
        <f>(VLOOKUP(B1004,'P2 Origin'!$C$21:$M$176,5,0))*AH1004</f>
        <v>0</v>
      </c>
      <c r="AJ1004" s="166">
        <f t="shared" si="447"/>
        <v>0</v>
      </c>
      <c r="AK1004" s="165">
        <f>(VLOOKUP(B1004,'P2 Origin'!$C$21:$M$176,6,0))*AJ1004</f>
        <v>0</v>
      </c>
      <c r="AL1004" s="166">
        <f t="shared" si="432"/>
        <v>0</v>
      </c>
      <c r="AM1004" s="165">
        <f>(VLOOKUP($B1004,'P2 Origin'!$C$21:$M$176,7,0))*AL1004</f>
        <v>0</v>
      </c>
      <c r="AN1004" s="166">
        <f t="shared" si="433"/>
        <v>0</v>
      </c>
      <c r="AO1004" s="165">
        <f>(VLOOKUP($B1004,'P2 Origin'!$C$21:$M$176,8,0))*AN1004</f>
        <v>0</v>
      </c>
      <c r="AP1004" s="166">
        <f t="shared" si="434"/>
        <v>0</v>
      </c>
      <c r="AQ1004" s="165">
        <f>(VLOOKUP($B1004,'P2 Origin'!$C$21:$M$176,9,0))*AP1004</f>
        <v>0</v>
      </c>
      <c r="AR1004" s="155">
        <f t="shared" si="435"/>
        <v>1</v>
      </c>
      <c r="AS1004" s="164">
        <f>(VLOOKUP(B1004,'P2 Origin'!$C$21:$M$176,10,0))*K1004</f>
        <v>0</v>
      </c>
      <c r="AT1004" s="164">
        <f>(VLOOKUP(B1004,'P2 Origin'!$C$21:$M$176,11,0))*J1004</f>
        <v>0</v>
      </c>
      <c r="AU1004" s="167">
        <v>1</v>
      </c>
      <c r="AV1004" s="168">
        <v>1</v>
      </c>
      <c r="AW1004" s="169">
        <v>0</v>
      </c>
      <c r="AX1004" s="170">
        <f>IF(AU1004&gt;=0.1,'P3 Bureaumarge zee- en luchtvr.'!$D$12,0)</f>
        <v>0</v>
      </c>
      <c r="AY1004" s="163">
        <f t="shared" si="436"/>
        <v>0</v>
      </c>
      <c r="AZ1004" s="157" t="str">
        <f>VLOOKUP(D1004,'P4 Destination'!$C$21:$O$176,13,0)</f>
        <v>USD</v>
      </c>
      <c r="BA1004" s="164">
        <f t="shared" si="437"/>
        <v>0</v>
      </c>
      <c r="BB1004" s="171">
        <f>IF(AU1004&gt;0.1,(VLOOKUP(D1004,'P4 Destination'!$C$21:$M$176,3,0))*I1004,0)</f>
        <v>0</v>
      </c>
      <c r="BC1004" s="172">
        <f t="shared" si="438"/>
        <v>1</v>
      </c>
      <c r="BD1004" s="171">
        <f>(VLOOKUP($D1004,'P4 Destination'!$C$21:$M$176,4,0))*BC1004</f>
        <v>0</v>
      </c>
      <c r="BE1004" s="172">
        <f t="shared" si="439"/>
        <v>0</v>
      </c>
      <c r="BF1004" s="171">
        <f>(VLOOKUP($D1004,'P4 Destination'!$C$21:$M$176,5,0))*BE1004</f>
        <v>0</v>
      </c>
      <c r="BG1004" s="172">
        <f t="shared" si="440"/>
        <v>0</v>
      </c>
      <c r="BH1004" s="171">
        <f>(VLOOKUP($D1004,'P4 Destination'!$C$21:$M$176,6,0))*BG1004</f>
        <v>0</v>
      </c>
      <c r="BI1004" s="172">
        <f t="shared" si="441"/>
        <v>0</v>
      </c>
      <c r="BJ1004" s="171">
        <f>(VLOOKUP($D1004,'P4 Destination'!$C$21:$M$176,7,0))*BI1004</f>
        <v>0</v>
      </c>
      <c r="BK1004" s="172">
        <f t="shared" si="442"/>
        <v>0</v>
      </c>
      <c r="BL1004" s="171">
        <f>(VLOOKUP($D1004,'P4 Destination'!$C$21:$M$176,8,0))*BK1004</f>
        <v>0</v>
      </c>
      <c r="BM1004" s="172">
        <f t="shared" si="443"/>
        <v>0</v>
      </c>
      <c r="BN1004" s="171">
        <f>(VLOOKUP($D1004,'P4 Destination'!$C$21:$M$176,9,0))*BM1004</f>
        <v>0</v>
      </c>
      <c r="BO1004" s="154">
        <f t="shared" si="444"/>
        <v>1</v>
      </c>
      <c r="BP1004" s="171">
        <f>(VLOOKUP(D1004,'P4 Destination'!$C$21:$M$176,10,0))*K1004</f>
        <v>0</v>
      </c>
      <c r="BQ1004" s="171">
        <f>(VLOOKUP(D1004,'P4 Destination'!$C$21:$M$176,11,0))*J1004</f>
        <v>0</v>
      </c>
      <c r="BR1004" s="173">
        <f t="shared" si="445"/>
        <v>0</v>
      </c>
      <c r="BS1004" s="173">
        <f>(AV1004*2500)*'P6 Verzekering'!$E$11</f>
        <v>0</v>
      </c>
      <c r="BT1004" s="173">
        <f>(AW1004*2500)*'P6 Verzekering'!$E$12</f>
        <v>0</v>
      </c>
      <c r="BU1004" s="173">
        <f>(L1004*2500)*'P6 Verzekering'!$E$13</f>
        <v>0</v>
      </c>
      <c r="BV1004" s="173">
        <f t="shared" si="446"/>
        <v>0</v>
      </c>
      <c r="BW1004"/>
      <c r="BX1004"/>
    </row>
    <row r="1005" spans="1:76">
      <c r="A1005" s="152" t="s">
        <v>3084</v>
      </c>
      <c r="B1005" s="152" t="s">
        <v>320</v>
      </c>
      <c r="C1005" s="152" t="s">
        <v>319</v>
      </c>
      <c r="D1005" s="152" t="s">
        <v>281</v>
      </c>
      <c r="E1005" s="152" t="s">
        <v>538</v>
      </c>
      <c r="F1005" s="153">
        <f t="shared" si="420"/>
        <v>3</v>
      </c>
      <c r="G1005" s="154">
        <v>1</v>
      </c>
      <c r="H1005" s="154">
        <f>IFERROR(VLOOKUP(B1005,'P2 Origin'!$C$21:$Q$176,15,FALSE),0)</f>
        <v>0</v>
      </c>
      <c r="I1005" s="154">
        <f>IFERROR(VLOOKUP(D1005,'P4 Destination'!$C$21:$Q$176,15,FALSE),0)</f>
        <v>0</v>
      </c>
      <c r="J1005" s="155">
        <v>1</v>
      </c>
      <c r="K1005" s="155"/>
      <c r="L1005" s="156">
        <v>0</v>
      </c>
      <c r="M1005" s="155">
        <v>0</v>
      </c>
      <c r="N1005" s="155">
        <v>0</v>
      </c>
      <c r="O1005" s="157">
        <f t="shared" si="421"/>
        <v>0</v>
      </c>
      <c r="P1005" s="158">
        <f t="shared" si="422"/>
        <v>0</v>
      </c>
      <c r="Q1005" s="159">
        <f>IFERROR(VLOOKUP(N1005,'P1 Intra-Europees'!$A$15:$H$25,3,0),0)*P1005</f>
        <v>0</v>
      </c>
      <c r="R1005" s="160">
        <f t="shared" si="423"/>
        <v>0</v>
      </c>
      <c r="S1005" s="159">
        <f>IFERROR(VLOOKUP(N1005,'P1 Intra-Europees'!$A$15:$H$25,4,0),0)*R1005</f>
        <v>0</v>
      </c>
      <c r="T1005" s="160">
        <f t="shared" si="424"/>
        <v>0</v>
      </c>
      <c r="U1005" s="159">
        <f>IFERROR(VLOOKUP(N1005,'P1 Intra-Europees'!$A$15:$H$25,5,0),0)*T1005</f>
        <v>0</v>
      </c>
      <c r="V1005" s="160">
        <f t="shared" si="425"/>
        <v>0</v>
      </c>
      <c r="W1005" s="159">
        <f>IFERROR(VLOOKUP(N1005,'P1 Intra-Europees'!$A$15:$H$25,6,0),0)*V1005</f>
        <v>0</v>
      </c>
      <c r="X1005" s="160">
        <f t="shared" si="426"/>
        <v>0</v>
      </c>
      <c r="Y1005" s="159">
        <f>IFERROR(VLOOKUP(N1005,'P1 Intra-Europees'!$A$15:$H$25,7,0),0)*X1005</f>
        <v>0</v>
      </c>
      <c r="Z1005" s="161">
        <f t="shared" si="427"/>
        <v>0</v>
      </c>
      <c r="AA1005" s="162">
        <f>IFERROR(VLOOKUP(N1005,'P1 Intra-Europees'!$A$15:$H$25,8,0),0)*Z1005</f>
        <v>0</v>
      </c>
      <c r="AB1005" s="163">
        <f t="shared" si="428"/>
        <v>0</v>
      </c>
      <c r="AC1005" s="157" t="str">
        <f>VLOOKUP(B1005,'P2 Origin'!$C$21:$O$176,13,0)</f>
        <v>USD</v>
      </c>
      <c r="AD1005" s="164">
        <f t="shared" si="429"/>
        <v>0</v>
      </c>
      <c r="AE1005" s="165">
        <f>IF(AU1005&gt;0.1,VLOOKUP(B1005,'P2 Origin'!$C$21:$M$176,3,0)*H1005,0)</f>
        <v>0</v>
      </c>
      <c r="AF1005" s="166">
        <f t="shared" si="430"/>
        <v>3</v>
      </c>
      <c r="AG1005" s="165">
        <f>(VLOOKUP(B1005,'P2 Origin'!$C$21:$M$176,4,0))*AF1005</f>
        <v>0</v>
      </c>
      <c r="AH1005" s="166">
        <f t="shared" si="431"/>
        <v>0</v>
      </c>
      <c r="AI1005" s="165">
        <f>(VLOOKUP(B1005,'P2 Origin'!$C$21:$M$176,5,0))*AH1005</f>
        <v>0</v>
      </c>
      <c r="AJ1005" s="166">
        <f t="shared" si="447"/>
        <v>0</v>
      </c>
      <c r="AK1005" s="165">
        <f>(VLOOKUP(B1005,'P2 Origin'!$C$21:$M$176,6,0))*AJ1005</f>
        <v>0</v>
      </c>
      <c r="AL1005" s="166">
        <f t="shared" si="432"/>
        <v>0</v>
      </c>
      <c r="AM1005" s="165">
        <f>(VLOOKUP($B1005,'P2 Origin'!$C$21:$M$176,7,0))*AL1005</f>
        <v>0</v>
      </c>
      <c r="AN1005" s="166">
        <f t="shared" si="433"/>
        <v>0</v>
      </c>
      <c r="AO1005" s="165">
        <f>(VLOOKUP($B1005,'P2 Origin'!$C$21:$M$176,8,0))*AN1005</f>
        <v>0</v>
      </c>
      <c r="AP1005" s="166">
        <f t="shared" si="434"/>
        <v>0</v>
      </c>
      <c r="AQ1005" s="165">
        <f>(VLOOKUP($B1005,'P2 Origin'!$C$21:$M$176,9,0))*AP1005</f>
        <v>0</v>
      </c>
      <c r="AR1005" s="155">
        <f t="shared" si="435"/>
        <v>1</v>
      </c>
      <c r="AS1005" s="164">
        <f>(VLOOKUP(B1005,'P2 Origin'!$C$21:$M$176,10,0))*K1005</f>
        <v>0</v>
      </c>
      <c r="AT1005" s="164">
        <f>(VLOOKUP(B1005,'P2 Origin'!$C$21:$M$176,11,0))*J1005</f>
        <v>0</v>
      </c>
      <c r="AU1005" s="167">
        <v>3</v>
      </c>
      <c r="AV1005" s="168">
        <v>3</v>
      </c>
      <c r="AW1005" s="169">
        <v>0</v>
      </c>
      <c r="AX1005" s="170">
        <f>IF(AU1005&gt;=0.1,'P3 Bureaumarge zee- en luchtvr.'!$D$12,0)</f>
        <v>0</v>
      </c>
      <c r="AY1005" s="163">
        <f t="shared" si="436"/>
        <v>0</v>
      </c>
      <c r="AZ1005" s="157" t="str">
        <f>VLOOKUP(D1005,'P4 Destination'!$C$21:$O$176,13,0)</f>
        <v>USD</v>
      </c>
      <c r="BA1005" s="164">
        <f t="shared" si="437"/>
        <v>0</v>
      </c>
      <c r="BB1005" s="171">
        <f>IF(AU1005&gt;0.1,(VLOOKUP(D1005,'P4 Destination'!$C$21:$M$176,3,0))*I1005,0)</f>
        <v>0</v>
      </c>
      <c r="BC1005" s="172">
        <f t="shared" si="438"/>
        <v>3</v>
      </c>
      <c r="BD1005" s="171">
        <f>(VLOOKUP($D1005,'P4 Destination'!$C$21:$M$176,4,0))*BC1005</f>
        <v>0</v>
      </c>
      <c r="BE1005" s="172">
        <f t="shared" si="439"/>
        <v>0</v>
      </c>
      <c r="BF1005" s="171">
        <f>(VLOOKUP($D1005,'P4 Destination'!$C$21:$M$176,5,0))*BE1005</f>
        <v>0</v>
      </c>
      <c r="BG1005" s="172">
        <f t="shared" si="440"/>
        <v>0</v>
      </c>
      <c r="BH1005" s="171">
        <f>(VLOOKUP($D1005,'P4 Destination'!$C$21:$M$176,6,0))*BG1005</f>
        <v>0</v>
      </c>
      <c r="BI1005" s="172">
        <f t="shared" si="441"/>
        <v>0</v>
      </c>
      <c r="BJ1005" s="171">
        <f>(VLOOKUP($D1005,'P4 Destination'!$C$21:$M$176,7,0))*BI1005</f>
        <v>0</v>
      </c>
      <c r="BK1005" s="172">
        <f t="shared" si="442"/>
        <v>0</v>
      </c>
      <c r="BL1005" s="171">
        <f>(VLOOKUP($D1005,'P4 Destination'!$C$21:$M$176,8,0))*BK1005</f>
        <v>0</v>
      </c>
      <c r="BM1005" s="172">
        <f t="shared" si="443"/>
        <v>0</v>
      </c>
      <c r="BN1005" s="171">
        <f>(VLOOKUP($D1005,'P4 Destination'!$C$21:$M$176,9,0))*BM1005</f>
        <v>0</v>
      </c>
      <c r="BO1005" s="154">
        <f t="shared" si="444"/>
        <v>1</v>
      </c>
      <c r="BP1005" s="171">
        <f>(VLOOKUP(D1005,'P4 Destination'!$C$21:$M$176,10,0))*K1005</f>
        <v>0</v>
      </c>
      <c r="BQ1005" s="171">
        <f>(VLOOKUP(D1005,'P4 Destination'!$C$21:$M$176,11,0))*J1005</f>
        <v>0</v>
      </c>
      <c r="BR1005" s="173">
        <f t="shared" si="445"/>
        <v>0</v>
      </c>
      <c r="BS1005" s="173">
        <f>(AV1005*2500)*'P6 Verzekering'!$E$11</f>
        <v>0</v>
      </c>
      <c r="BT1005" s="173">
        <f>(AW1005*2500)*'P6 Verzekering'!$E$12</f>
        <v>0</v>
      </c>
      <c r="BU1005" s="173">
        <f>(L1005*2500)*'P6 Verzekering'!$E$13</f>
        <v>0</v>
      </c>
      <c r="BV1005" s="173">
        <f t="shared" si="446"/>
        <v>0</v>
      </c>
      <c r="BW1005"/>
      <c r="BX1005"/>
    </row>
    <row r="1006" spans="1:76">
      <c r="A1006" s="152" t="s">
        <v>3086</v>
      </c>
      <c r="B1006" s="152" t="s">
        <v>320</v>
      </c>
      <c r="C1006" s="152" t="s">
        <v>319</v>
      </c>
      <c r="D1006" s="152" t="s">
        <v>281</v>
      </c>
      <c r="E1006" s="152" t="s">
        <v>538</v>
      </c>
      <c r="F1006" s="153">
        <f t="shared" si="420"/>
        <v>9</v>
      </c>
      <c r="G1006" s="154">
        <v>1</v>
      </c>
      <c r="H1006" s="154">
        <f>IFERROR(VLOOKUP(B1006,'P2 Origin'!$C$21:$Q$176,15,FALSE),0)</f>
        <v>0</v>
      </c>
      <c r="I1006" s="154">
        <f>IFERROR(VLOOKUP(D1006,'P4 Destination'!$C$21:$Q$176,15,FALSE),0)</f>
        <v>0</v>
      </c>
      <c r="J1006" s="155">
        <v>1</v>
      </c>
      <c r="K1006" s="155"/>
      <c r="L1006" s="156">
        <v>0</v>
      </c>
      <c r="M1006" s="155">
        <v>0</v>
      </c>
      <c r="N1006" s="155">
        <v>0</v>
      </c>
      <c r="O1006" s="157">
        <f t="shared" si="421"/>
        <v>0</v>
      </c>
      <c r="P1006" s="158">
        <f t="shared" si="422"/>
        <v>0</v>
      </c>
      <c r="Q1006" s="159">
        <f>IFERROR(VLOOKUP(N1006,'P1 Intra-Europees'!$A$15:$H$25,3,0),0)*P1006</f>
        <v>0</v>
      </c>
      <c r="R1006" s="160">
        <f t="shared" si="423"/>
        <v>0</v>
      </c>
      <c r="S1006" s="159">
        <f>IFERROR(VLOOKUP(N1006,'P1 Intra-Europees'!$A$15:$H$25,4,0),0)*R1006</f>
        <v>0</v>
      </c>
      <c r="T1006" s="160">
        <f t="shared" si="424"/>
        <v>0</v>
      </c>
      <c r="U1006" s="159">
        <f>IFERROR(VLOOKUP(N1006,'P1 Intra-Europees'!$A$15:$H$25,5,0),0)*T1006</f>
        <v>0</v>
      </c>
      <c r="V1006" s="160">
        <f t="shared" si="425"/>
        <v>0</v>
      </c>
      <c r="W1006" s="159">
        <f>IFERROR(VLOOKUP(N1006,'P1 Intra-Europees'!$A$15:$H$25,6,0),0)*V1006</f>
        <v>0</v>
      </c>
      <c r="X1006" s="160">
        <f t="shared" si="426"/>
        <v>0</v>
      </c>
      <c r="Y1006" s="159">
        <f>IFERROR(VLOOKUP(N1006,'P1 Intra-Europees'!$A$15:$H$25,7,0),0)*X1006</f>
        <v>0</v>
      </c>
      <c r="Z1006" s="161">
        <f t="shared" si="427"/>
        <v>0</v>
      </c>
      <c r="AA1006" s="162">
        <f>IFERROR(VLOOKUP(N1006,'P1 Intra-Europees'!$A$15:$H$25,8,0),0)*Z1006</f>
        <v>0</v>
      </c>
      <c r="AB1006" s="163">
        <f t="shared" si="428"/>
        <v>0</v>
      </c>
      <c r="AC1006" s="157" t="str">
        <f>VLOOKUP(B1006,'P2 Origin'!$C$21:$O$176,13,0)</f>
        <v>USD</v>
      </c>
      <c r="AD1006" s="164">
        <f t="shared" si="429"/>
        <v>0</v>
      </c>
      <c r="AE1006" s="165">
        <f>IF(AU1006&gt;0.1,VLOOKUP(B1006,'P2 Origin'!$C$21:$M$176,3,0)*H1006,0)</f>
        <v>0</v>
      </c>
      <c r="AF1006" s="166">
        <f t="shared" si="430"/>
        <v>0</v>
      </c>
      <c r="AG1006" s="165">
        <f>(VLOOKUP(B1006,'P2 Origin'!$C$21:$M$176,4,0))*AF1006</f>
        <v>0</v>
      </c>
      <c r="AH1006" s="166">
        <f t="shared" si="431"/>
        <v>9</v>
      </c>
      <c r="AI1006" s="165">
        <f>(VLOOKUP(B1006,'P2 Origin'!$C$21:$M$176,5,0))*AH1006</f>
        <v>0</v>
      </c>
      <c r="AJ1006" s="166">
        <f t="shared" si="447"/>
        <v>0</v>
      </c>
      <c r="AK1006" s="165">
        <f>(VLOOKUP(B1006,'P2 Origin'!$C$21:$M$176,6,0))*AJ1006</f>
        <v>0</v>
      </c>
      <c r="AL1006" s="166">
        <f t="shared" si="432"/>
        <v>0</v>
      </c>
      <c r="AM1006" s="165">
        <f>(VLOOKUP($B1006,'P2 Origin'!$C$21:$M$176,7,0))*AL1006</f>
        <v>0</v>
      </c>
      <c r="AN1006" s="166">
        <f t="shared" si="433"/>
        <v>0</v>
      </c>
      <c r="AO1006" s="165">
        <f>(VLOOKUP($B1006,'P2 Origin'!$C$21:$M$176,8,0))*AN1006</f>
        <v>0</v>
      </c>
      <c r="AP1006" s="166">
        <f t="shared" si="434"/>
        <v>0</v>
      </c>
      <c r="AQ1006" s="165">
        <f>(VLOOKUP($B1006,'P2 Origin'!$C$21:$M$176,9,0))*AP1006</f>
        <v>0</v>
      </c>
      <c r="AR1006" s="155">
        <f t="shared" si="435"/>
        <v>1</v>
      </c>
      <c r="AS1006" s="164">
        <f>(VLOOKUP(B1006,'P2 Origin'!$C$21:$M$176,10,0))*K1006</f>
        <v>0</v>
      </c>
      <c r="AT1006" s="164">
        <f>(VLOOKUP(B1006,'P2 Origin'!$C$21:$M$176,11,0))*J1006</f>
        <v>0</v>
      </c>
      <c r="AU1006" s="167">
        <v>9</v>
      </c>
      <c r="AV1006" s="168">
        <v>9</v>
      </c>
      <c r="AW1006" s="169">
        <v>0</v>
      </c>
      <c r="AX1006" s="170">
        <f>IF(AU1006&gt;=0.1,'P3 Bureaumarge zee- en luchtvr.'!$D$12,0)</f>
        <v>0</v>
      </c>
      <c r="AY1006" s="163">
        <f t="shared" si="436"/>
        <v>0</v>
      </c>
      <c r="AZ1006" s="157" t="str">
        <f>VLOOKUP(D1006,'P4 Destination'!$C$21:$O$176,13,0)</f>
        <v>USD</v>
      </c>
      <c r="BA1006" s="164">
        <f t="shared" si="437"/>
        <v>0</v>
      </c>
      <c r="BB1006" s="171">
        <f>IF(AU1006&gt;0.1,(VLOOKUP(D1006,'P4 Destination'!$C$21:$M$176,3,0))*I1006,0)</f>
        <v>0</v>
      </c>
      <c r="BC1006" s="172">
        <f t="shared" si="438"/>
        <v>0</v>
      </c>
      <c r="BD1006" s="171">
        <f>(VLOOKUP($D1006,'P4 Destination'!$C$21:$M$176,4,0))*BC1006</f>
        <v>0</v>
      </c>
      <c r="BE1006" s="172">
        <f t="shared" si="439"/>
        <v>9</v>
      </c>
      <c r="BF1006" s="171">
        <f>(VLOOKUP($D1006,'P4 Destination'!$C$21:$M$176,5,0))*BE1006</f>
        <v>0</v>
      </c>
      <c r="BG1006" s="172">
        <f t="shared" si="440"/>
        <v>0</v>
      </c>
      <c r="BH1006" s="171">
        <f>(VLOOKUP($D1006,'P4 Destination'!$C$21:$M$176,6,0))*BG1006</f>
        <v>0</v>
      </c>
      <c r="BI1006" s="172">
        <f t="shared" si="441"/>
        <v>0</v>
      </c>
      <c r="BJ1006" s="171">
        <f>(VLOOKUP($D1006,'P4 Destination'!$C$21:$M$176,7,0))*BI1006</f>
        <v>0</v>
      </c>
      <c r="BK1006" s="172">
        <f t="shared" si="442"/>
        <v>0</v>
      </c>
      <c r="BL1006" s="171">
        <f>(VLOOKUP($D1006,'P4 Destination'!$C$21:$M$176,8,0))*BK1006</f>
        <v>0</v>
      </c>
      <c r="BM1006" s="172">
        <f t="shared" si="443"/>
        <v>0</v>
      </c>
      <c r="BN1006" s="171">
        <f>(VLOOKUP($D1006,'P4 Destination'!$C$21:$M$176,9,0))*BM1006</f>
        <v>0</v>
      </c>
      <c r="BO1006" s="154">
        <f t="shared" si="444"/>
        <v>1</v>
      </c>
      <c r="BP1006" s="171">
        <f>(VLOOKUP(D1006,'P4 Destination'!$C$21:$M$176,10,0))*K1006</f>
        <v>0</v>
      </c>
      <c r="BQ1006" s="171">
        <f>(VLOOKUP(D1006,'P4 Destination'!$C$21:$M$176,11,0))*J1006</f>
        <v>0</v>
      </c>
      <c r="BR1006" s="173">
        <f t="shared" si="445"/>
        <v>0</v>
      </c>
      <c r="BS1006" s="173">
        <f>(AV1006*2500)*'P6 Verzekering'!$E$11</f>
        <v>0</v>
      </c>
      <c r="BT1006" s="173">
        <f>(AW1006*2500)*'P6 Verzekering'!$E$12</f>
        <v>0</v>
      </c>
      <c r="BU1006" s="173">
        <f>(L1006*2500)*'P6 Verzekering'!$E$13</f>
        <v>0</v>
      </c>
      <c r="BV1006" s="173">
        <f t="shared" si="446"/>
        <v>0</v>
      </c>
      <c r="BW1006"/>
      <c r="BX1006"/>
    </row>
    <row r="1007" spans="1:76">
      <c r="A1007" s="152" t="s">
        <v>3088</v>
      </c>
      <c r="B1007" s="152" t="s">
        <v>320</v>
      </c>
      <c r="C1007" s="152" t="s">
        <v>319</v>
      </c>
      <c r="D1007" s="152" t="s">
        <v>281</v>
      </c>
      <c r="E1007" s="152" t="s">
        <v>538</v>
      </c>
      <c r="F1007" s="153">
        <f t="shared" si="420"/>
        <v>2</v>
      </c>
      <c r="G1007" s="154">
        <v>1</v>
      </c>
      <c r="H1007" s="154">
        <f>IFERROR(VLOOKUP(B1007,'P2 Origin'!$C$21:$Q$176,15,FALSE),0)</f>
        <v>0</v>
      </c>
      <c r="I1007" s="154">
        <f>IFERROR(VLOOKUP(D1007,'P4 Destination'!$C$21:$Q$176,15,FALSE),0)</f>
        <v>0</v>
      </c>
      <c r="J1007" s="155">
        <v>1</v>
      </c>
      <c r="K1007" s="155"/>
      <c r="L1007" s="156">
        <v>0</v>
      </c>
      <c r="M1007" s="155">
        <v>0</v>
      </c>
      <c r="N1007" s="155">
        <v>0</v>
      </c>
      <c r="O1007" s="157">
        <f t="shared" si="421"/>
        <v>0</v>
      </c>
      <c r="P1007" s="158">
        <f t="shared" si="422"/>
        <v>0</v>
      </c>
      <c r="Q1007" s="159">
        <f>IFERROR(VLOOKUP(N1007,'P1 Intra-Europees'!$A$15:$H$25,3,0),0)*P1007</f>
        <v>0</v>
      </c>
      <c r="R1007" s="160">
        <f t="shared" si="423"/>
        <v>0</v>
      </c>
      <c r="S1007" s="159">
        <f>IFERROR(VLOOKUP(N1007,'P1 Intra-Europees'!$A$15:$H$25,4,0),0)*R1007</f>
        <v>0</v>
      </c>
      <c r="T1007" s="160">
        <f t="shared" si="424"/>
        <v>0</v>
      </c>
      <c r="U1007" s="159">
        <f>IFERROR(VLOOKUP(N1007,'P1 Intra-Europees'!$A$15:$H$25,5,0),0)*T1007</f>
        <v>0</v>
      </c>
      <c r="V1007" s="160">
        <f t="shared" si="425"/>
        <v>0</v>
      </c>
      <c r="W1007" s="159">
        <f>IFERROR(VLOOKUP(N1007,'P1 Intra-Europees'!$A$15:$H$25,6,0),0)*V1007</f>
        <v>0</v>
      </c>
      <c r="X1007" s="160">
        <f t="shared" si="426"/>
        <v>0</v>
      </c>
      <c r="Y1007" s="159">
        <f>IFERROR(VLOOKUP(N1007,'P1 Intra-Europees'!$A$15:$H$25,7,0),0)*X1007</f>
        <v>0</v>
      </c>
      <c r="Z1007" s="161">
        <f t="shared" si="427"/>
        <v>0</v>
      </c>
      <c r="AA1007" s="162">
        <f>IFERROR(VLOOKUP(N1007,'P1 Intra-Europees'!$A$15:$H$25,8,0),0)*Z1007</f>
        <v>0</v>
      </c>
      <c r="AB1007" s="163">
        <f t="shared" si="428"/>
        <v>0</v>
      </c>
      <c r="AC1007" s="157" t="str">
        <f>VLOOKUP(B1007,'P2 Origin'!$C$21:$O$176,13,0)</f>
        <v>USD</v>
      </c>
      <c r="AD1007" s="164">
        <f t="shared" si="429"/>
        <v>0</v>
      </c>
      <c r="AE1007" s="165">
        <f>IF(AU1007&gt;0.1,VLOOKUP(B1007,'P2 Origin'!$C$21:$M$176,3,0)*H1007,0)</f>
        <v>0</v>
      </c>
      <c r="AF1007" s="166">
        <f t="shared" si="430"/>
        <v>2</v>
      </c>
      <c r="AG1007" s="165">
        <f>(VLOOKUP(B1007,'P2 Origin'!$C$21:$M$176,4,0))*AF1007</f>
        <v>0</v>
      </c>
      <c r="AH1007" s="166">
        <f t="shared" si="431"/>
        <v>0</v>
      </c>
      <c r="AI1007" s="165">
        <f>(VLOOKUP(B1007,'P2 Origin'!$C$21:$M$176,5,0))*AH1007</f>
        <v>0</v>
      </c>
      <c r="AJ1007" s="166">
        <f t="shared" si="447"/>
        <v>0</v>
      </c>
      <c r="AK1007" s="165">
        <f>(VLOOKUP(B1007,'P2 Origin'!$C$21:$M$176,6,0))*AJ1007</f>
        <v>0</v>
      </c>
      <c r="AL1007" s="166">
        <f t="shared" si="432"/>
        <v>0</v>
      </c>
      <c r="AM1007" s="165">
        <f>(VLOOKUP($B1007,'P2 Origin'!$C$21:$M$176,7,0))*AL1007</f>
        <v>0</v>
      </c>
      <c r="AN1007" s="166">
        <f t="shared" si="433"/>
        <v>0</v>
      </c>
      <c r="AO1007" s="165">
        <f>(VLOOKUP($B1007,'P2 Origin'!$C$21:$M$176,8,0))*AN1007</f>
        <v>0</v>
      </c>
      <c r="AP1007" s="166">
        <f t="shared" si="434"/>
        <v>0</v>
      </c>
      <c r="AQ1007" s="165">
        <f>(VLOOKUP($B1007,'P2 Origin'!$C$21:$M$176,9,0))*AP1007</f>
        <v>0</v>
      </c>
      <c r="AR1007" s="155">
        <f t="shared" si="435"/>
        <v>1</v>
      </c>
      <c r="AS1007" s="164">
        <f>(VLOOKUP(B1007,'P2 Origin'!$C$21:$M$176,10,0))*K1007</f>
        <v>0</v>
      </c>
      <c r="AT1007" s="164">
        <f>(VLOOKUP(B1007,'P2 Origin'!$C$21:$M$176,11,0))*J1007</f>
        <v>0</v>
      </c>
      <c r="AU1007" s="167">
        <v>2</v>
      </c>
      <c r="AV1007" s="168">
        <v>2</v>
      </c>
      <c r="AW1007" s="169">
        <v>0</v>
      </c>
      <c r="AX1007" s="170">
        <f>IF(AU1007&gt;=0.1,'P3 Bureaumarge zee- en luchtvr.'!$D$12,0)</f>
        <v>0</v>
      </c>
      <c r="AY1007" s="163">
        <f t="shared" si="436"/>
        <v>0</v>
      </c>
      <c r="AZ1007" s="157" t="str">
        <f>VLOOKUP(D1007,'P4 Destination'!$C$21:$O$176,13,0)</f>
        <v>USD</v>
      </c>
      <c r="BA1007" s="164">
        <f t="shared" si="437"/>
        <v>0</v>
      </c>
      <c r="BB1007" s="171">
        <f>IF(AU1007&gt;0.1,(VLOOKUP(D1007,'P4 Destination'!$C$21:$M$176,3,0))*I1007,0)</f>
        <v>0</v>
      </c>
      <c r="BC1007" s="172">
        <f t="shared" si="438"/>
        <v>2</v>
      </c>
      <c r="BD1007" s="171">
        <f>(VLOOKUP($D1007,'P4 Destination'!$C$21:$M$176,4,0))*BC1007</f>
        <v>0</v>
      </c>
      <c r="BE1007" s="172">
        <f t="shared" si="439"/>
        <v>0</v>
      </c>
      <c r="BF1007" s="171">
        <f>(VLOOKUP($D1007,'P4 Destination'!$C$21:$M$176,5,0))*BE1007</f>
        <v>0</v>
      </c>
      <c r="BG1007" s="172">
        <f t="shared" si="440"/>
        <v>0</v>
      </c>
      <c r="BH1007" s="171">
        <f>(VLOOKUP($D1007,'P4 Destination'!$C$21:$M$176,6,0))*BG1007</f>
        <v>0</v>
      </c>
      <c r="BI1007" s="172">
        <f t="shared" si="441"/>
        <v>0</v>
      </c>
      <c r="BJ1007" s="171">
        <f>(VLOOKUP($D1007,'P4 Destination'!$C$21:$M$176,7,0))*BI1007</f>
        <v>0</v>
      </c>
      <c r="BK1007" s="172">
        <f t="shared" si="442"/>
        <v>0</v>
      </c>
      <c r="BL1007" s="171">
        <f>(VLOOKUP($D1007,'P4 Destination'!$C$21:$M$176,8,0))*BK1007</f>
        <v>0</v>
      </c>
      <c r="BM1007" s="172">
        <f t="shared" si="443"/>
        <v>0</v>
      </c>
      <c r="BN1007" s="171">
        <f>(VLOOKUP($D1007,'P4 Destination'!$C$21:$M$176,9,0))*BM1007</f>
        <v>0</v>
      </c>
      <c r="BO1007" s="154">
        <f t="shared" si="444"/>
        <v>1</v>
      </c>
      <c r="BP1007" s="171">
        <f>(VLOOKUP(D1007,'P4 Destination'!$C$21:$M$176,10,0))*K1007</f>
        <v>0</v>
      </c>
      <c r="BQ1007" s="171">
        <f>(VLOOKUP(D1007,'P4 Destination'!$C$21:$M$176,11,0))*J1007</f>
        <v>0</v>
      </c>
      <c r="BR1007" s="173">
        <f t="shared" si="445"/>
        <v>0</v>
      </c>
      <c r="BS1007" s="173">
        <f>(AV1007*2500)*'P6 Verzekering'!$E$11</f>
        <v>0</v>
      </c>
      <c r="BT1007" s="173">
        <f>(AW1007*2500)*'P6 Verzekering'!$E$12</f>
        <v>0</v>
      </c>
      <c r="BU1007" s="173">
        <f>(L1007*2500)*'P6 Verzekering'!$E$13</f>
        <v>0</v>
      </c>
      <c r="BV1007" s="173">
        <f t="shared" si="446"/>
        <v>0</v>
      </c>
      <c r="BW1007"/>
      <c r="BX1007"/>
    </row>
    <row r="1008" spans="1:76">
      <c r="A1008" s="152" t="s">
        <v>3093</v>
      </c>
      <c r="B1008" s="152" t="s">
        <v>320</v>
      </c>
      <c r="C1008" s="152" t="s">
        <v>319</v>
      </c>
      <c r="D1008" s="152" t="s">
        <v>281</v>
      </c>
      <c r="E1008" s="152" t="s">
        <v>538</v>
      </c>
      <c r="F1008" s="153">
        <f t="shared" si="420"/>
        <v>16</v>
      </c>
      <c r="G1008" s="154">
        <v>1</v>
      </c>
      <c r="H1008" s="154">
        <f>IFERROR(VLOOKUP(B1008,'P2 Origin'!$C$21:$Q$176,15,FALSE),0)</f>
        <v>0</v>
      </c>
      <c r="I1008" s="154">
        <f>IFERROR(VLOOKUP(D1008,'P4 Destination'!$C$21:$Q$176,15,FALSE),0)</f>
        <v>0</v>
      </c>
      <c r="J1008" s="155">
        <v>1</v>
      </c>
      <c r="K1008" s="155"/>
      <c r="L1008" s="156">
        <v>0</v>
      </c>
      <c r="M1008" s="155">
        <v>0</v>
      </c>
      <c r="N1008" s="155">
        <v>0</v>
      </c>
      <c r="O1008" s="157">
        <f t="shared" si="421"/>
        <v>0</v>
      </c>
      <c r="P1008" s="158">
        <f t="shared" si="422"/>
        <v>0</v>
      </c>
      <c r="Q1008" s="159">
        <f>IFERROR(VLOOKUP(N1008,'P1 Intra-Europees'!$A$15:$H$25,3,0),0)*P1008</f>
        <v>0</v>
      </c>
      <c r="R1008" s="160">
        <f t="shared" si="423"/>
        <v>0</v>
      </c>
      <c r="S1008" s="159">
        <f>IFERROR(VLOOKUP(N1008,'P1 Intra-Europees'!$A$15:$H$25,4,0),0)*R1008</f>
        <v>0</v>
      </c>
      <c r="T1008" s="160">
        <f t="shared" si="424"/>
        <v>0</v>
      </c>
      <c r="U1008" s="159">
        <f>IFERROR(VLOOKUP(N1008,'P1 Intra-Europees'!$A$15:$H$25,5,0),0)*T1008</f>
        <v>0</v>
      </c>
      <c r="V1008" s="160">
        <f t="shared" si="425"/>
        <v>0</v>
      </c>
      <c r="W1008" s="159">
        <f>IFERROR(VLOOKUP(N1008,'P1 Intra-Europees'!$A$15:$H$25,6,0),0)*V1008</f>
        <v>0</v>
      </c>
      <c r="X1008" s="160">
        <f t="shared" si="426"/>
        <v>0</v>
      </c>
      <c r="Y1008" s="159">
        <f>IFERROR(VLOOKUP(N1008,'P1 Intra-Europees'!$A$15:$H$25,7,0),0)*X1008</f>
        <v>0</v>
      </c>
      <c r="Z1008" s="161">
        <f t="shared" si="427"/>
        <v>0</v>
      </c>
      <c r="AA1008" s="162">
        <f>IFERROR(VLOOKUP(N1008,'P1 Intra-Europees'!$A$15:$H$25,8,0),0)*Z1008</f>
        <v>0</v>
      </c>
      <c r="AB1008" s="163">
        <f t="shared" si="428"/>
        <v>0</v>
      </c>
      <c r="AC1008" s="157" t="str">
        <f>VLOOKUP(B1008,'P2 Origin'!$C$21:$O$176,13,0)</f>
        <v>USD</v>
      </c>
      <c r="AD1008" s="164">
        <f t="shared" si="429"/>
        <v>0</v>
      </c>
      <c r="AE1008" s="165">
        <f>IF(AU1008&gt;0.1,VLOOKUP(B1008,'P2 Origin'!$C$21:$M$176,3,0)*H1008,0)</f>
        <v>0</v>
      </c>
      <c r="AF1008" s="166">
        <f t="shared" si="430"/>
        <v>0</v>
      </c>
      <c r="AG1008" s="165">
        <f>(VLOOKUP(B1008,'P2 Origin'!$C$21:$M$176,4,0))*AF1008</f>
        <v>0</v>
      </c>
      <c r="AH1008" s="166">
        <f t="shared" si="431"/>
        <v>0</v>
      </c>
      <c r="AI1008" s="165">
        <f>(VLOOKUP(B1008,'P2 Origin'!$C$21:$M$176,5,0))*AH1008</f>
        <v>0</v>
      </c>
      <c r="AJ1008" s="166">
        <f t="shared" si="447"/>
        <v>16</v>
      </c>
      <c r="AK1008" s="165">
        <f>(VLOOKUP(B1008,'P2 Origin'!$C$21:$M$176,6,0))*AJ1008</f>
        <v>0</v>
      </c>
      <c r="AL1008" s="166">
        <f t="shared" si="432"/>
        <v>0</v>
      </c>
      <c r="AM1008" s="165">
        <f>(VLOOKUP($B1008,'P2 Origin'!$C$21:$M$176,7,0))*AL1008</f>
        <v>0</v>
      </c>
      <c r="AN1008" s="166">
        <f t="shared" si="433"/>
        <v>0</v>
      </c>
      <c r="AO1008" s="165">
        <f>(VLOOKUP($B1008,'P2 Origin'!$C$21:$M$176,8,0))*AN1008</f>
        <v>0</v>
      </c>
      <c r="AP1008" s="166">
        <f t="shared" si="434"/>
        <v>0</v>
      </c>
      <c r="AQ1008" s="165">
        <f>(VLOOKUP($B1008,'P2 Origin'!$C$21:$M$176,9,0))*AP1008</f>
        <v>0</v>
      </c>
      <c r="AR1008" s="155">
        <f t="shared" si="435"/>
        <v>1</v>
      </c>
      <c r="AS1008" s="164">
        <f>(VLOOKUP(B1008,'P2 Origin'!$C$21:$M$176,10,0))*K1008</f>
        <v>0</v>
      </c>
      <c r="AT1008" s="164">
        <f>(VLOOKUP(B1008,'P2 Origin'!$C$21:$M$176,11,0))*J1008</f>
        <v>0</v>
      </c>
      <c r="AU1008" s="167">
        <v>16</v>
      </c>
      <c r="AV1008" s="168">
        <v>16</v>
      </c>
      <c r="AW1008" s="169">
        <v>0</v>
      </c>
      <c r="AX1008" s="170">
        <f>IF(AU1008&gt;=0.1,'P3 Bureaumarge zee- en luchtvr.'!$D$12,0)</f>
        <v>0</v>
      </c>
      <c r="AY1008" s="163">
        <f t="shared" si="436"/>
        <v>0</v>
      </c>
      <c r="AZ1008" s="157" t="str">
        <f>VLOOKUP(D1008,'P4 Destination'!$C$21:$O$176,13,0)</f>
        <v>USD</v>
      </c>
      <c r="BA1008" s="164">
        <f t="shared" si="437"/>
        <v>0</v>
      </c>
      <c r="BB1008" s="171">
        <f>IF(AU1008&gt;0.1,(VLOOKUP(D1008,'P4 Destination'!$C$21:$M$176,3,0))*I1008,0)</f>
        <v>0</v>
      </c>
      <c r="BC1008" s="172">
        <f t="shared" si="438"/>
        <v>0</v>
      </c>
      <c r="BD1008" s="171">
        <f>(VLOOKUP($D1008,'P4 Destination'!$C$21:$M$176,4,0))*BC1008</f>
        <v>0</v>
      </c>
      <c r="BE1008" s="172">
        <f t="shared" si="439"/>
        <v>0</v>
      </c>
      <c r="BF1008" s="171">
        <f>(VLOOKUP($D1008,'P4 Destination'!$C$21:$M$176,5,0))*BE1008</f>
        <v>0</v>
      </c>
      <c r="BG1008" s="172">
        <f t="shared" si="440"/>
        <v>16</v>
      </c>
      <c r="BH1008" s="171">
        <f>(VLOOKUP($D1008,'P4 Destination'!$C$21:$M$176,6,0))*BG1008</f>
        <v>0</v>
      </c>
      <c r="BI1008" s="172">
        <f t="shared" si="441"/>
        <v>0</v>
      </c>
      <c r="BJ1008" s="171">
        <f>(VLOOKUP($D1008,'P4 Destination'!$C$21:$M$176,7,0))*BI1008</f>
        <v>0</v>
      </c>
      <c r="BK1008" s="172">
        <f t="shared" si="442"/>
        <v>0</v>
      </c>
      <c r="BL1008" s="171">
        <f>(VLOOKUP($D1008,'P4 Destination'!$C$21:$M$176,8,0))*BK1008</f>
        <v>0</v>
      </c>
      <c r="BM1008" s="172">
        <f t="shared" si="443"/>
        <v>0</v>
      </c>
      <c r="BN1008" s="171">
        <f>(VLOOKUP($D1008,'P4 Destination'!$C$21:$M$176,9,0))*BM1008</f>
        <v>0</v>
      </c>
      <c r="BO1008" s="154">
        <f t="shared" si="444"/>
        <v>1</v>
      </c>
      <c r="BP1008" s="171">
        <f>(VLOOKUP(D1008,'P4 Destination'!$C$21:$M$176,10,0))*K1008</f>
        <v>0</v>
      </c>
      <c r="BQ1008" s="171">
        <f>(VLOOKUP(D1008,'P4 Destination'!$C$21:$M$176,11,0))*J1008</f>
        <v>0</v>
      </c>
      <c r="BR1008" s="173">
        <f t="shared" si="445"/>
        <v>0</v>
      </c>
      <c r="BS1008" s="173">
        <f>(AV1008*2500)*'P6 Verzekering'!$E$11</f>
        <v>0</v>
      </c>
      <c r="BT1008" s="173">
        <f>(AW1008*2500)*'P6 Verzekering'!$E$12</f>
        <v>0</v>
      </c>
      <c r="BU1008" s="173">
        <f>(L1008*2500)*'P6 Verzekering'!$E$13</f>
        <v>0</v>
      </c>
      <c r="BV1008" s="173">
        <f t="shared" si="446"/>
        <v>0</v>
      </c>
      <c r="BW1008"/>
      <c r="BX1008"/>
    </row>
    <row r="1009" spans="1:76">
      <c r="A1009" s="152" t="s">
        <v>3095</v>
      </c>
      <c r="B1009" s="152" t="s">
        <v>320</v>
      </c>
      <c r="C1009" s="152" t="s">
        <v>319</v>
      </c>
      <c r="D1009" s="152" t="s">
        <v>281</v>
      </c>
      <c r="E1009" s="152" t="s">
        <v>538</v>
      </c>
      <c r="F1009" s="153">
        <f t="shared" si="420"/>
        <v>1</v>
      </c>
      <c r="G1009" s="154">
        <v>1</v>
      </c>
      <c r="H1009" s="154">
        <f>IFERROR(VLOOKUP(B1009,'P2 Origin'!$C$21:$Q$176,15,FALSE),0)</f>
        <v>0</v>
      </c>
      <c r="I1009" s="154">
        <f>IFERROR(VLOOKUP(D1009,'P4 Destination'!$C$21:$Q$176,15,FALSE),0)</f>
        <v>0</v>
      </c>
      <c r="J1009" s="155">
        <v>1</v>
      </c>
      <c r="K1009" s="155"/>
      <c r="L1009" s="156">
        <v>0</v>
      </c>
      <c r="M1009" s="155">
        <v>0</v>
      </c>
      <c r="N1009" s="155">
        <v>0</v>
      </c>
      <c r="O1009" s="157">
        <f t="shared" si="421"/>
        <v>0</v>
      </c>
      <c r="P1009" s="158">
        <f t="shared" si="422"/>
        <v>0</v>
      </c>
      <c r="Q1009" s="159">
        <f>IFERROR(VLOOKUP(N1009,'P1 Intra-Europees'!$A$15:$H$25,3,0),0)*P1009</f>
        <v>0</v>
      </c>
      <c r="R1009" s="160">
        <f t="shared" si="423"/>
        <v>0</v>
      </c>
      <c r="S1009" s="159">
        <f>IFERROR(VLOOKUP(N1009,'P1 Intra-Europees'!$A$15:$H$25,4,0),0)*R1009</f>
        <v>0</v>
      </c>
      <c r="T1009" s="160">
        <f t="shared" si="424"/>
        <v>0</v>
      </c>
      <c r="U1009" s="159">
        <f>IFERROR(VLOOKUP(N1009,'P1 Intra-Europees'!$A$15:$H$25,5,0),0)*T1009</f>
        <v>0</v>
      </c>
      <c r="V1009" s="160">
        <f t="shared" si="425"/>
        <v>0</v>
      </c>
      <c r="W1009" s="159">
        <f>IFERROR(VLOOKUP(N1009,'P1 Intra-Europees'!$A$15:$H$25,6,0),0)*V1009</f>
        <v>0</v>
      </c>
      <c r="X1009" s="160">
        <f t="shared" si="426"/>
        <v>0</v>
      </c>
      <c r="Y1009" s="159">
        <f>IFERROR(VLOOKUP(N1009,'P1 Intra-Europees'!$A$15:$H$25,7,0),0)*X1009</f>
        <v>0</v>
      </c>
      <c r="Z1009" s="161">
        <f t="shared" si="427"/>
        <v>0</v>
      </c>
      <c r="AA1009" s="162">
        <f>IFERROR(VLOOKUP(N1009,'P1 Intra-Europees'!$A$15:$H$25,8,0),0)*Z1009</f>
        <v>0</v>
      </c>
      <c r="AB1009" s="163">
        <f t="shared" si="428"/>
        <v>0</v>
      </c>
      <c r="AC1009" s="157" t="str">
        <f>VLOOKUP(B1009,'P2 Origin'!$C$21:$O$176,13,0)</f>
        <v>USD</v>
      </c>
      <c r="AD1009" s="164">
        <f t="shared" si="429"/>
        <v>0</v>
      </c>
      <c r="AE1009" s="165">
        <f>IF(AU1009&gt;0.1,VLOOKUP(B1009,'P2 Origin'!$C$21:$M$176,3,0)*H1009,0)</f>
        <v>0</v>
      </c>
      <c r="AF1009" s="166">
        <f t="shared" si="430"/>
        <v>1</v>
      </c>
      <c r="AG1009" s="165">
        <f>(VLOOKUP(B1009,'P2 Origin'!$C$21:$M$176,4,0))*AF1009</f>
        <v>0</v>
      </c>
      <c r="AH1009" s="166">
        <f t="shared" si="431"/>
        <v>0</v>
      </c>
      <c r="AI1009" s="165">
        <f>(VLOOKUP(B1009,'P2 Origin'!$C$21:$M$176,5,0))*AH1009</f>
        <v>0</v>
      </c>
      <c r="AJ1009" s="166">
        <f t="shared" si="447"/>
        <v>0</v>
      </c>
      <c r="AK1009" s="165">
        <f>(VLOOKUP(B1009,'P2 Origin'!$C$21:$M$176,6,0))*AJ1009</f>
        <v>0</v>
      </c>
      <c r="AL1009" s="166">
        <f t="shared" si="432"/>
        <v>0</v>
      </c>
      <c r="AM1009" s="165">
        <f>(VLOOKUP($B1009,'P2 Origin'!$C$21:$M$176,7,0))*AL1009</f>
        <v>0</v>
      </c>
      <c r="AN1009" s="166">
        <f t="shared" si="433"/>
        <v>0</v>
      </c>
      <c r="AO1009" s="165">
        <f>(VLOOKUP($B1009,'P2 Origin'!$C$21:$M$176,8,0))*AN1009</f>
        <v>0</v>
      </c>
      <c r="AP1009" s="166">
        <f t="shared" si="434"/>
        <v>0</v>
      </c>
      <c r="AQ1009" s="165">
        <f>(VLOOKUP($B1009,'P2 Origin'!$C$21:$M$176,9,0))*AP1009</f>
        <v>0</v>
      </c>
      <c r="AR1009" s="155">
        <f t="shared" si="435"/>
        <v>1</v>
      </c>
      <c r="AS1009" s="164">
        <f>(VLOOKUP(B1009,'P2 Origin'!$C$21:$M$176,10,0))*K1009</f>
        <v>0</v>
      </c>
      <c r="AT1009" s="164">
        <f>(VLOOKUP(B1009,'P2 Origin'!$C$21:$M$176,11,0))*J1009</f>
        <v>0</v>
      </c>
      <c r="AU1009" s="167">
        <v>1</v>
      </c>
      <c r="AV1009" s="168">
        <v>1</v>
      </c>
      <c r="AW1009" s="169">
        <v>0</v>
      </c>
      <c r="AX1009" s="170">
        <f>IF(AU1009&gt;=0.1,'P3 Bureaumarge zee- en luchtvr.'!$D$12,0)</f>
        <v>0</v>
      </c>
      <c r="AY1009" s="163">
        <f t="shared" si="436"/>
        <v>0</v>
      </c>
      <c r="AZ1009" s="157" t="str">
        <f>VLOOKUP(D1009,'P4 Destination'!$C$21:$O$176,13,0)</f>
        <v>USD</v>
      </c>
      <c r="BA1009" s="164">
        <f t="shared" si="437"/>
        <v>0</v>
      </c>
      <c r="BB1009" s="171">
        <f>IF(AU1009&gt;0.1,(VLOOKUP(D1009,'P4 Destination'!$C$21:$M$176,3,0))*I1009,0)</f>
        <v>0</v>
      </c>
      <c r="BC1009" s="172">
        <f t="shared" si="438"/>
        <v>1</v>
      </c>
      <c r="BD1009" s="171">
        <f>(VLOOKUP($D1009,'P4 Destination'!$C$21:$M$176,4,0))*BC1009</f>
        <v>0</v>
      </c>
      <c r="BE1009" s="172">
        <f t="shared" si="439"/>
        <v>0</v>
      </c>
      <c r="BF1009" s="171">
        <f>(VLOOKUP($D1009,'P4 Destination'!$C$21:$M$176,5,0))*BE1009</f>
        <v>0</v>
      </c>
      <c r="BG1009" s="172">
        <f t="shared" si="440"/>
        <v>0</v>
      </c>
      <c r="BH1009" s="171">
        <f>(VLOOKUP($D1009,'P4 Destination'!$C$21:$M$176,6,0))*BG1009</f>
        <v>0</v>
      </c>
      <c r="BI1009" s="172">
        <f t="shared" si="441"/>
        <v>0</v>
      </c>
      <c r="BJ1009" s="171">
        <f>(VLOOKUP($D1009,'P4 Destination'!$C$21:$M$176,7,0))*BI1009</f>
        <v>0</v>
      </c>
      <c r="BK1009" s="172">
        <f t="shared" si="442"/>
        <v>0</v>
      </c>
      <c r="BL1009" s="171">
        <f>(VLOOKUP($D1009,'P4 Destination'!$C$21:$M$176,8,0))*BK1009</f>
        <v>0</v>
      </c>
      <c r="BM1009" s="172">
        <f t="shared" si="443"/>
        <v>0</v>
      </c>
      <c r="BN1009" s="171">
        <f>(VLOOKUP($D1009,'P4 Destination'!$C$21:$M$176,9,0))*BM1009</f>
        <v>0</v>
      </c>
      <c r="BO1009" s="154">
        <f t="shared" si="444"/>
        <v>1</v>
      </c>
      <c r="BP1009" s="171">
        <f>(VLOOKUP(D1009,'P4 Destination'!$C$21:$M$176,10,0))*K1009</f>
        <v>0</v>
      </c>
      <c r="BQ1009" s="171">
        <f>(VLOOKUP(D1009,'P4 Destination'!$C$21:$M$176,11,0))*J1009</f>
        <v>0</v>
      </c>
      <c r="BR1009" s="173">
        <f t="shared" si="445"/>
        <v>0</v>
      </c>
      <c r="BS1009" s="173">
        <f>(AV1009*2500)*'P6 Verzekering'!$E$11</f>
        <v>0</v>
      </c>
      <c r="BT1009" s="173">
        <f>(AW1009*2500)*'P6 Verzekering'!$E$12</f>
        <v>0</v>
      </c>
      <c r="BU1009" s="173">
        <f>(L1009*2500)*'P6 Verzekering'!$E$13</f>
        <v>0</v>
      </c>
      <c r="BV1009" s="173">
        <f t="shared" si="446"/>
        <v>0</v>
      </c>
      <c r="BW1009"/>
      <c r="BX1009"/>
    </row>
    <row r="1010" spans="1:76">
      <c r="A1010" s="152" t="s">
        <v>3096</v>
      </c>
      <c r="B1010" s="152" t="s">
        <v>320</v>
      </c>
      <c r="C1010" s="152" t="s">
        <v>319</v>
      </c>
      <c r="D1010" s="152" t="s">
        <v>219</v>
      </c>
      <c r="E1010" s="152" t="s">
        <v>219</v>
      </c>
      <c r="F1010" s="153">
        <f t="shared" si="420"/>
        <v>24</v>
      </c>
      <c r="G1010" s="154">
        <v>1</v>
      </c>
      <c r="H1010" s="154">
        <f>IFERROR(VLOOKUP(B1010,'P2 Origin'!$C$21:$Q$176,15,FALSE),0)</f>
        <v>0</v>
      </c>
      <c r="I1010" s="154">
        <f>IFERROR(VLOOKUP(D1010,'P4 Destination'!$C$21:$Q$176,15,FALSE),0)</f>
        <v>0</v>
      </c>
      <c r="J1010" s="155">
        <v>1</v>
      </c>
      <c r="K1010" s="155"/>
      <c r="L1010" s="156">
        <v>0</v>
      </c>
      <c r="M1010" s="155">
        <v>0</v>
      </c>
      <c r="N1010" s="155">
        <v>0</v>
      </c>
      <c r="O1010" s="157">
        <f t="shared" si="421"/>
        <v>0</v>
      </c>
      <c r="P1010" s="158">
        <f t="shared" si="422"/>
        <v>0</v>
      </c>
      <c r="Q1010" s="159">
        <f>IFERROR(VLOOKUP(N1010,'P1 Intra-Europees'!$A$15:$H$25,3,0),0)*P1010</f>
        <v>0</v>
      </c>
      <c r="R1010" s="160">
        <f t="shared" si="423"/>
        <v>0</v>
      </c>
      <c r="S1010" s="159">
        <f>IFERROR(VLOOKUP(N1010,'P1 Intra-Europees'!$A$15:$H$25,4,0),0)*R1010</f>
        <v>0</v>
      </c>
      <c r="T1010" s="160">
        <f t="shared" si="424"/>
        <v>0</v>
      </c>
      <c r="U1010" s="159">
        <f>IFERROR(VLOOKUP(N1010,'P1 Intra-Europees'!$A$15:$H$25,5,0),0)*T1010</f>
        <v>0</v>
      </c>
      <c r="V1010" s="160">
        <f t="shared" si="425"/>
        <v>0</v>
      </c>
      <c r="W1010" s="159">
        <f>IFERROR(VLOOKUP(N1010,'P1 Intra-Europees'!$A$15:$H$25,6,0),0)*V1010</f>
        <v>0</v>
      </c>
      <c r="X1010" s="160">
        <f t="shared" si="426"/>
        <v>0</v>
      </c>
      <c r="Y1010" s="159">
        <f>IFERROR(VLOOKUP(N1010,'P1 Intra-Europees'!$A$15:$H$25,7,0),0)*X1010</f>
        <v>0</v>
      </c>
      <c r="Z1010" s="161">
        <f t="shared" si="427"/>
        <v>0</v>
      </c>
      <c r="AA1010" s="162">
        <f>IFERROR(VLOOKUP(N1010,'P1 Intra-Europees'!$A$15:$H$25,8,0),0)*Z1010</f>
        <v>0</v>
      </c>
      <c r="AB1010" s="163">
        <f t="shared" si="428"/>
        <v>0</v>
      </c>
      <c r="AC1010" s="157" t="str">
        <f>VLOOKUP(B1010,'P2 Origin'!$C$21:$O$176,13,0)</f>
        <v>USD</v>
      </c>
      <c r="AD1010" s="164">
        <f t="shared" si="429"/>
        <v>0</v>
      </c>
      <c r="AE1010" s="165">
        <f>IF(AU1010&gt;0.1,VLOOKUP(B1010,'P2 Origin'!$C$21:$M$176,3,0)*H1010,0)</f>
        <v>0</v>
      </c>
      <c r="AF1010" s="166">
        <f t="shared" si="430"/>
        <v>0</v>
      </c>
      <c r="AG1010" s="165">
        <f>(VLOOKUP(B1010,'P2 Origin'!$C$21:$M$176,4,0))*AF1010</f>
        <v>0</v>
      </c>
      <c r="AH1010" s="166">
        <f t="shared" si="431"/>
        <v>0</v>
      </c>
      <c r="AI1010" s="165">
        <f>(VLOOKUP(B1010,'P2 Origin'!$C$21:$M$176,5,0))*AH1010</f>
        <v>0</v>
      </c>
      <c r="AJ1010" s="166">
        <f t="shared" si="447"/>
        <v>24</v>
      </c>
      <c r="AK1010" s="165">
        <f>(VLOOKUP(B1010,'P2 Origin'!$C$21:$M$176,6,0))*AJ1010</f>
        <v>0</v>
      </c>
      <c r="AL1010" s="166">
        <f t="shared" si="432"/>
        <v>0</v>
      </c>
      <c r="AM1010" s="165">
        <f>(VLOOKUP($B1010,'P2 Origin'!$C$21:$M$176,7,0))*AL1010</f>
        <v>0</v>
      </c>
      <c r="AN1010" s="166">
        <f t="shared" si="433"/>
        <v>0</v>
      </c>
      <c r="AO1010" s="165">
        <f>(VLOOKUP($B1010,'P2 Origin'!$C$21:$M$176,8,0))*AN1010</f>
        <v>0</v>
      </c>
      <c r="AP1010" s="166">
        <f t="shared" si="434"/>
        <v>0</v>
      </c>
      <c r="AQ1010" s="165">
        <f>(VLOOKUP($B1010,'P2 Origin'!$C$21:$M$176,9,0))*AP1010</f>
        <v>0</v>
      </c>
      <c r="AR1010" s="155">
        <f t="shared" si="435"/>
        <v>1</v>
      </c>
      <c r="AS1010" s="164">
        <f>(VLOOKUP(B1010,'P2 Origin'!$C$21:$M$176,10,0))*K1010</f>
        <v>0</v>
      </c>
      <c r="AT1010" s="164">
        <f>(VLOOKUP(B1010,'P2 Origin'!$C$21:$M$176,11,0))*J1010</f>
        <v>0</v>
      </c>
      <c r="AU1010" s="167">
        <v>24</v>
      </c>
      <c r="AV1010" s="168">
        <v>24</v>
      </c>
      <c r="AW1010" s="169">
        <v>0</v>
      </c>
      <c r="AX1010" s="170">
        <f>IF(AU1010&gt;=0.1,'P3 Bureaumarge zee- en luchtvr.'!$D$12,0)</f>
        <v>0</v>
      </c>
      <c r="AY1010" s="163">
        <f t="shared" si="436"/>
        <v>0</v>
      </c>
      <c r="AZ1010" s="157" t="str">
        <f>VLOOKUP(D1010,'P4 Destination'!$C$21:$O$176,13,0)</f>
        <v>EUR</v>
      </c>
      <c r="BA1010" s="164">
        <f t="shared" si="437"/>
        <v>0</v>
      </c>
      <c r="BB1010" s="171">
        <f>IF(AU1010&gt;0.1,(VLOOKUP(D1010,'P4 Destination'!$C$21:$M$176,3,0))*I1010,0)</f>
        <v>0</v>
      </c>
      <c r="BC1010" s="172">
        <f t="shared" si="438"/>
        <v>0</v>
      </c>
      <c r="BD1010" s="171">
        <f>(VLOOKUP($D1010,'P4 Destination'!$C$21:$M$176,4,0))*BC1010</f>
        <v>0</v>
      </c>
      <c r="BE1010" s="172">
        <f t="shared" si="439"/>
        <v>0</v>
      </c>
      <c r="BF1010" s="171">
        <f>(VLOOKUP($D1010,'P4 Destination'!$C$21:$M$176,5,0))*BE1010</f>
        <v>0</v>
      </c>
      <c r="BG1010" s="172">
        <f t="shared" si="440"/>
        <v>24</v>
      </c>
      <c r="BH1010" s="171">
        <f>(VLOOKUP($D1010,'P4 Destination'!$C$21:$M$176,6,0))*BG1010</f>
        <v>0</v>
      </c>
      <c r="BI1010" s="172">
        <f t="shared" si="441"/>
        <v>0</v>
      </c>
      <c r="BJ1010" s="171">
        <f>(VLOOKUP($D1010,'P4 Destination'!$C$21:$M$176,7,0))*BI1010</f>
        <v>0</v>
      </c>
      <c r="BK1010" s="172">
        <f t="shared" si="442"/>
        <v>0</v>
      </c>
      <c r="BL1010" s="171">
        <f>(VLOOKUP($D1010,'P4 Destination'!$C$21:$M$176,8,0))*BK1010</f>
        <v>0</v>
      </c>
      <c r="BM1010" s="172">
        <f t="shared" si="443"/>
        <v>0</v>
      </c>
      <c r="BN1010" s="171">
        <f>(VLOOKUP($D1010,'P4 Destination'!$C$21:$M$176,9,0))*BM1010</f>
        <v>0</v>
      </c>
      <c r="BO1010" s="154">
        <f t="shared" si="444"/>
        <v>1</v>
      </c>
      <c r="BP1010" s="171">
        <f>(VLOOKUP(D1010,'P4 Destination'!$C$21:$M$176,10,0))*K1010</f>
        <v>0</v>
      </c>
      <c r="BQ1010" s="171">
        <f>(VLOOKUP(D1010,'P4 Destination'!$C$21:$M$176,11,0))*J1010</f>
        <v>0</v>
      </c>
      <c r="BR1010" s="173">
        <f t="shared" si="445"/>
        <v>0</v>
      </c>
      <c r="BS1010" s="173">
        <f>(AV1010*2500)*'P6 Verzekering'!$E$11</f>
        <v>0</v>
      </c>
      <c r="BT1010" s="173">
        <f>(AW1010*2500)*'P6 Verzekering'!$E$12</f>
        <v>0</v>
      </c>
      <c r="BU1010" s="173">
        <f>(L1010*2500)*'P6 Verzekering'!$E$13</f>
        <v>0</v>
      </c>
      <c r="BV1010" s="173">
        <f t="shared" si="446"/>
        <v>0</v>
      </c>
      <c r="BW1010"/>
      <c r="BX1010"/>
    </row>
    <row r="1011" spans="1:76">
      <c r="A1011" s="152" t="s">
        <v>3100</v>
      </c>
      <c r="B1011" s="152" t="s">
        <v>320</v>
      </c>
      <c r="C1011" s="152" t="s">
        <v>319</v>
      </c>
      <c r="D1011" s="152" t="s">
        <v>219</v>
      </c>
      <c r="E1011" s="152" t="s">
        <v>219</v>
      </c>
      <c r="F1011" s="153">
        <f t="shared" si="420"/>
        <v>11</v>
      </c>
      <c r="G1011" s="154">
        <v>1</v>
      </c>
      <c r="H1011" s="154">
        <f>IFERROR(VLOOKUP(B1011,'P2 Origin'!$C$21:$Q$176,15,FALSE),0)</f>
        <v>0</v>
      </c>
      <c r="I1011" s="154">
        <f>IFERROR(VLOOKUP(D1011,'P4 Destination'!$C$21:$Q$176,15,FALSE),0)</f>
        <v>0</v>
      </c>
      <c r="J1011" s="155">
        <v>1</v>
      </c>
      <c r="K1011" s="155"/>
      <c r="L1011" s="156">
        <v>0</v>
      </c>
      <c r="M1011" s="155">
        <v>0</v>
      </c>
      <c r="N1011" s="155">
        <v>0</v>
      </c>
      <c r="O1011" s="157">
        <f t="shared" si="421"/>
        <v>0</v>
      </c>
      <c r="P1011" s="158">
        <f t="shared" si="422"/>
        <v>0</v>
      </c>
      <c r="Q1011" s="159">
        <f>IFERROR(VLOOKUP(N1011,'P1 Intra-Europees'!$A$15:$H$25,3,0),0)*P1011</f>
        <v>0</v>
      </c>
      <c r="R1011" s="160">
        <f t="shared" si="423"/>
        <v>0</v>
      </c>
      <c r="S1011" s="159">
        <f>IFERROR(VLOOKUP(N1011,'P1 Intra-Europees'!$A$15:$H$25,4,0),0)*R1011</f>
        <v>0</v>
      </c>
      <c r="T1011" s="160">
        <f t="shared" si="424"/>
        <v>0</v>
      </c>
      <c r="U1011" s="159">
        <f>IFERROR(VLOOKUP(N1011,'P1 Intra-Europees'!$A$15:$H$25,5,0),0)*T1011</f>
        <v>0</v>
      </c>
      <c r="V1011" s="160">
        <f t="shared" si="425"/>
        <v>0</v>
      </c>
      <c r="W1011" s="159">
        <f>IFERROR(VLOOKUP(N1011,'P1 Intra-Europees'!$A$15:$H$25,6,0),0)*V1011</f>
        <v>0</v>
      </c>
      <c r="X1011" s="160">
        <f t="shared" si="426"/>
        <v>0</v>
      </c>
      <c r="Y1011" s="159">
        <f>IFERROR(VLOOKUP(N1011,'P1 Intra-Europees'!$A$15:$H$25,7,0),0)*X1011</f>
        <v>0</v>
      </c>
      <c r="Z1011" s="161">
        <f t="shared" si="427"/>
        <v>0</v>
      </c>
      <c r="AA1011" s="162">
        <f>IFERROR(VLOOKUP(N1011,'P1 Intra-Europees'!$A$15:$H$25,8,0),0)*Z1011</f>
        <v>0</v>
      </c>
      <c r="AB1011" s="163">
        <f t="shared" si="428"/>
        <v>0</v>
      </c>
      <c r="AC1011" s="157" t="str">
        <f>VLOOKUP(B1011,'P2 Origin'!$C$21:$O$176,13,0)</f>
        <v>USD</v>
      </c>
      <c r="AD1011" s="164">
        <f t="shared" si="429"/>
        <v>0</v>
      </c>
      <c r="AE1011" s="165">
        <f>IF(AU1011&gt;0.1,VLOOKUP(B1011,'P2 Origin'!$C$21:$M$176,3,0)*H1011,0)</f>
        <v>0</v>
      </c>
      <c r="AF1011" s="166">
        <f t="shared" si="430"/>
        <v>0</v>
      </c>
      <c r="AG1011" s="165">
        <f>(VLOOKUP(B1011,'P2 Origin'!$C$21:$M$176,4,0))*AF1011</f>
        <v>0</v>
      </c>
      <c r="AH1011" s="166">
        <f t="shared" si="431"/>
        <v>11</v>
      </c>
      <c r="AI1011" s="165">
        <f>(VLOOKUP(B1011,'P2 Origin'!$C$21:$M$176,5,0))*AH1011</f>
        <v>0</v>
      </c>
      <c r="AJ1011" s="166">
        <f t="shared" si="447"/>
        <v>0</v>
      </c>
      <c r="AK1011" s="165">
        <f>(VLOOKUP(B1011,'P2 Origin'!$C$21:$M$176,6,0))*AJ1011</f>
        <v>0</v>
      </c>
      <c r="AL1011" s="166">
        <f t="shared" si="432"/>
        <v>0</v>
      </c>
      <c r="AM1011" s="165">
        <f>(VLOOKUP($B1011,'P2 Origin'!$C$21:$M$176,7,0))*AL1011</f>
        <v>0</v>
      </c>
      <c r="AN1011" s="166">
        <f t="shared" si="433"/>
        <v>0</v>
      </c>
      <c r="AO1011" s="165">
        <f>(VLOOKUP($B1011,'P2 Origin'!$C$21:$M$176,8,0))*AN1011</f>
        <v>0</v>
      </c>
      <c r="AP1011" s="166">
        <f t="shared" si="434"/>
        <v>0</v>
      </c>
      <c r="AQ1011" s="165">
        <f>(VLOOKUP($B1011,'P2 Origin'!$C$21:$M$176,9,0))*AP1011</f>
        <v>0</v>
      </c>
      <c r="AR1011" s="155">
        <f t="shared" si="435"/>
        <v>1</v>
      </c>
      <c r="AS1011" s="164">
        <f>(VLOOKUP(B1011,'P2 Origin'!$C$21:$M$176,10,0))*K1011</f>
        <v>0</v>
      </c>
      <c r="AT1011" s="164">
        <f>(VLOOKUP(B1011,'P2 Origin'!$C$21:$M$176,11,0))*J1011</f>
        <v>0</v>
      </c>
      <c r="AU1011" s="167">
        <v>11</v>
      </c>
      <c r="AV1011" s="168">
        <v>11</v>
      </c>
      <c r="AW1011" s="169">
        <v>0</v>
      </c>
      <c r="AX1011" s="170">
        <f>IF(AU1011&gt;=0.1,'P3 Bureaumarge zee- en luchtvr.'!$D$12,0)</f>
        <v>0</v>
      </c>
      <c r="AY1011" s="163">
        <f t="shared" si="436"/>
        <v>0</v>
      </c>
      <c r="AZ1011" s="157" t="str">
        <f>VLOOKUP(D1011,'P4 Destination'!$C$21:$O$176,13,0)</f>
        <v>EUR</v>
      </c>
      <c r="BA1011" s="164">
        <f t="shared" si="437"/>
        <v>0</v>
      </c>
      <c r="BB1011" s="171">
        <f>IF(AU1011&gt;0.1,(VLOOKUP(D1011,'P4 Destination'!$C$21:$M$176,3,0))*I1011,0)</f>
        <v>0</v>
      </c>
      <c r="BC1011" s="172">
        <f t="shared" si="438"/>
        <v>0</v>
      </c>
      <c r="BD1011" s="171">
        <f>(VLOOKUP($D1011,'P4 Destination'!$C$21:$M$176,4,0))*BC1011</f>
        <v>0</v>
      </c>
      <c r="BE1011" s="172">
        <f t="shared" si="439"/>
        <v>11</v>
      </c>
      <c r="BF1011" s="171">
        <f>(VLOOKUP($D1011,'P4 Destination'!$C$21:$M$176,5,0))*BE1011</f>
        <v>0</v>
      </c>
      <c r="BG1011" s="172">
        <f t="shared" si="440"/>
        <v>0</v>
      </c>
      <c r="BH1011" s="171">
        <f>(VLOOKUP($D1011,'P4 Destination'!$C$21:$M$176,6,0))*BG1011</f>
        <v>0</v>
      </c>
      <c r="BI1011" s="172">
        <f t="shared" si="441"/>
        <v>0</v>
      </c>
      <c r="BJ1011" s="171">
        <f>(VLOOKUP($D1011,'P4 Destination'!$C$21:$M$176,7,0))*BI1011</f>
        <v>0</v>
      </c>
      <c r="BK1011" s="172">
        <f t="shared" si="442"/>
        <v>0</v>
      </c>
      <c r="BL1011" s="171">
        <f>(VLOOKUP($D1011,'P4 Destination'!$C$21:$M$176,8,0))*BK1011</f>
        <v>0</v>
      </c>
      <c r="BM1011" s="172">
        <f t="shared" si="443"/>
        <v>0</v>
      </c>
      <c r="BN1011" s="171">
        <f>(VLOOKUP($D1011,'P4 Destination'!$C$21:$M$176,9,0))*BM1011</f>
        <v>0</v>
      </c>
      <c r="BO1011" s="154">
        <f t="shared" si="444"/>
        <v>1</v>
      </c>
      <c r="BP1011" s="171">
        <f>(VLOOKUP(D1011,'P4 Destination'!$C$21:$M$176,10,0))*K1011</f>
        <v>0</v>
      </c>
      <c r="BQ1011" s="171">
        <f>(VLOOKUP(D1011,'P4 Destination'!$C$21:$M$176,11,0))*J1011</f>
        <v>0</v>
      </c>
      <c r="BR1011" s="173">
        <f t="shared" si="445"/>
        <v>0</v>
      </c>
      <c r="BS1011" s="173">
        <f>(AV1011*2500)*'P6 Verzekering'!$E$11</f>
        <v>0</v>
      </c>
      <c r="BT1011" s="173">
        <f>(AW1011*2500)*'P6 Verzekering'!$E$12</f>
        <v>0</v>
      </c>
      <c r="BU1011" s="173">
        <f>(L1011*2500)*'P6 Verzekering'!$E$13</f>
        <v>0</v>
      </c>
      <c r="BV1011" s="173">
        <f t="shared" si="446"/>
        <v>0</v>
      </c>
      <c r="BW1011"/>
      <c r="BX1011"/>
    </row>
    <row r="1012" spans="1:76">
      <c r="A1012" s="152" t="s">
        <v>3101</v>
      </c>
      <c r="B1012" s="152" t="s">
        <v>320</v>
      </c>
      <c r="C1012" s="152" t="s">
        <v>319</v>
      </c>
      <c r="D1012" s="152" t="s">
        <v>219</v>
      </c>
      <c r="E1012" s="152" t="s">
        <v>219</v>
      </c>
      <c r="F1012" s="153">
        <f t="shared" si="420"/>
        <v>34</v>
      </c>
      <c r="G1012" s="154">
        <v>1</v>
      </c>
      <c r="H1012" s="154">
        <f>IFERROR(VLOOKUP(B1012,'P2 Origin'!$C$21:$Q$176,15,FALSE),0)</f>
        <v>0</v>
      </c>
      <c r="I1012" s="154">
        <f>IFERROR(VLOOKUP(D1012,'P4 Destination'!$C$21:$Q$176,15,FALSE),0)</f>
        <v>0</v>
      </c>
      <c r="J1012" s="155"/>
      <c r="K1012" s="155">
        <v>1</v>
      </c>
      <c r="L1012" s="156">
        <v>0</v>
      </c>
      <c r="M1012" s="155">
        <v>0</v>
      </c>
      <c r="N1012" s="155">
        <v>0</v>
      </c>
      <c r="O1012" s="157">
        <f t="shared" si="421"/>
        <v>0</v>
      </c>
      <c r="P1012" s="158">
        <f t="shared" si="422"/>
        <v>0</v>
      </c>
      <c r="Q1012" s="159">
        <f>IFERROR(VLOOKUP(N1012,'P1 Intra-Europees'!$A$15:$H$25,3,0),0)*P1012</f>
        <v>0</v>
      </c>
      <c r="R1012" s="160">
        <f t="shared" si="423"/>
        <v>0</v>
      </c>
      <c r="S1012" s="159">
        <f>IFERROR(VLOOKUP(N1012,'P1 Intra-Europees'!$A$15:$H$25,4,0),0)*R1012</f>
        <v>0</v>
      </c>
      <c r="T1012" s="160">
        <f t="shared" si="424"/>
        <v>0</v>
      </c>
      <c r="U1012" s="159">
        <f>IFERROR(VLOOKUP(N1012,'P1 Intra-Europees'!$A$15:$H$25,5,0),0)*T1012</f>
        <v>0</v>
      </c>
      <c r="V1012" s="160">
        <f t="shared" si="425"/>
        <v>0</v>
      </c>
      <c r="W1012" s="159">
        <f>IFERROR(VLOOKUP(N1012,'P1 Intra-Europees'!$A$15:$H$25,6,0),0)*V1012</f>
        <v>0</v>
      </c>
      <c r="X1012" s="160">
        <f t="shared" si="426"/>
        <v>0</v>
      </c>
      <c r="Y1012" s="159">
        <f>IFERROR(VLOOKUP(N1012,'P1 Intra-Europees'!$A$15:$H$25,7,0),0)*X1012</f>
        <v>0</v>
      </c>
      <c r="Z1012" s="161">
        <f t="shared" si="427"/>
        <v>0</v>
      </c>
      <c r="AA1012" s="162">
        <f>IFERROR(VLOOKUP(N1012,'P1 Intra-Europees'!$A$15:$H$25,8,0),0)*Z1012</f>
        <v>0</v>
      </c>
      <c r="AB1012" s="163">
        <f t="shared" si="428"/>
        <v>0</v>
      </c>
      <c r="AC1012" s="157" t="str">
        <f>VLOOKUP(B1012,'P2 Origin'!$C$21:$O$176,13,0)</f>
        <v>USD</v>
      </c>
      <c r="AD1012" s="164">
        <f t="shared" si="429"/>
        <v>0</v>
      </c>
      <c r="AE1012" s="165">
        <f>IF(AU1012&gt;0.1,VLOOKUP(B1012,'P2 Origin'!$C$21:$M$176,3,0)*H1012,0)</f>
        <v>0</v>
      </c>
      <c r="AF1012" s="166">
        <f t="shared" si="430"/>
        <v>0</v>
      </c>
      <c r="AG1012" s="165">
        <f>(VLOOKUP(B1012,'P2 Origin'!$C$21:$M$176,4,0))*AF1012</f>
        <v>0</v>
      </c>
      <c r="AH1012" s="166">
        <f t="shared" si="431"/>
        <v>0</v>
      </c>
      <c r="AI1012" s="165">
        <f>(VLOOKUP(B1012,'P2 Origin'!$C$21:$M$176,5,0))*AH1012</f>
        <v>0</v>
      </c>
      <c r="AJ1012" s="166">
        <f t="shared" si="447"/>
        <v>0</v>
      </c>
      <c r="AK1012" s="165">
        <f>(VLOOKUP(B1012,'P2 Origin'!$C$21:$M$176,6,0))*AJ1012</f>
        <v>0</v>
      </c>
      <c r="AL1012" s="166">
        <f t="shared" si="432"/>
        <v>34</v>
      </c>
      <c r="AM1012" s="165">
        <f>(VLOOKUP($B1012,'P2 Origin'!$C$21:$M$176,7,0))*AL1012</f>
        <v>0</v>
      </c>
      <c r="AN1012" s="166">
        <f t="shared" si="433"/>
        <v>0</v>
      </c>
      <c r="AO1012" s="165">
        <f>(VLOOKUP($B1012,'P2 Origin'!$C$21:$M$176,8,0))*AN1012</f>
        <v>0</v>
      </c>
      <c r="AP1012" s="166">
        <f t="shared" si="434"/>
        <v>0</v>
      </c>
      <c r="AQ1012" s="165">
        <f>(VLOOKUP($B1012,'P2 Origin'!$C$21:$M$176,9,0))*AP1012</f>
        <v>0</v>
      </c>
      <c r="AR1012" s="155">
        <f t="shared" si="435"/>
        <v>1</v>
      </c>
      <c r="AS1012" s="164">
        <f>(VLOOKUP(B1012,'P2 Origin'!$C$21:$M$176,10,0))*K1012</f>
        <v>0</v>
      </c>
      <c r="AT1012" s="164">
        <f>(VLOOKUP(B1012,'P2 Origin'!$C$21:$M$176,11,0))*J1012</f>
        <v>0</v>
      </c>
      <c r="AU1012" s="167">
        <v>34</v>
      </c>
      <c r="AV1012" s="168">
        <v>34</v>
      </c>
      <c r="AW1012" s="169">
        <v>0</v>
      </c>
      <c r="AX1012" s="170">
        <f>IF(AU1012&gt;=0.1,'P3 Bureaumarge zee- en luchtvr.'!$D$12,0)</f>
        <v>0</v>
      </c>
      <c r="AY1012" s="163">
        <f t="shared" si="436"/>
        <v>0</v>
      </c>
      <c r="AZ1012" s="157" t="str">
        <f>VLOOKUP(D1012,'P4 Destination'!$C$21:$O$176,13,0)</f>
        <v>EUR</v>
      </c>
      <c r="BA1012" s="164">
        <f t="shared" si="437"/>
        <v>0</v>
      </c>
      <c r="BB1012" s="171">
        <f>IF(AU1012&gt;0.1,(VLOOKUP(D1012,'P4 Destination'!$C$21:$M$176,3,0))*I1012,0)</f>
        <v>0</v>
      </c>
      <c r="BC1012" s="172">
        <f t="shared" si="438"/>
        <v>0</v>
      </c>
      <c r="BD1012" s="171">
        <f>(VLOOKUP($D1012,'P4 Destination'!$C$21:$M$176,4,0))*BC1012</f>
        <v>0</v>
      </c>
      <c r="BE1012" s="172">
        <f t="shared" si="439"/>
        <v>0</v>
      </c>
      <c r="BF1012" s="171">
        <f>(VLOOKUP($D1012,'P4 Destination'!$C$21:$M$176,5,0))*BE1012</f>
        <v>0</v>
      </c>
      <c r="BG1012" s="172">
        <f t="shared" si="440"/>
        <v>0</v>
      </c>
      <c r="BH1012" s="171">
        <f>(VLOOKUP($D1012,'P4 Destination'!$C$21:$M$176,6,0))*BG1012</f>
        <v>0</v>
      </c>
      <c r="BI1012" s="172">
        <f t="shared" si="441"/>
        <v>34</v>
      </c>
      <c r="BJ1012" s="171">
        <f>(VLOOKUP($D1012,'P4 Destination'!$C$21:$M$176,7,0))*BI1012</f>
        <v>0</v>
      </c>
      <c r="BK1012" s="172">
        <f t="shared" si="442"/>
        <v>0</v>
      </c>
      <c r="BL1012" s="171">
        <f>(VLOOKUP($D1012,'P4 Destination'!$C$21:$M$176,8,0))*BK1012</f>
        <v>0</v>
      </c>
      <c r="BM1012" s="172">
        <f t="shared" si="443"/>
        <v>0</v>
      </c>
      <c r="BN1012" s="171">
        <f>(VLOOKUP($D1012,'P4 Destination'!$C$21:$M$176,9,0))*BM1012</f>
        <v>0</v>
      </c>
      <c r="BO1012" s="154">
        <f t="shared" si="444"/>
        <v>1</v>
      </c>
      <c r="BP1012" s="171">
        <f>(VLOOKUP(D1012,'P4 Destination'!$C$21:$M$176,10,0))*K1012</f>
        <v>0</v>
      </c>
      <c r="BQ1012" s="171">
        <f>(VLOOKUP(D1012,'P4 Destination'!$C$21:$M$176,11,0))*J1012</f>
        <v>0</v>
      </c>
      <c r="BR1012" s="173">
        <f t="shared" si="445"/>
        <v>0</v>
      </c>
      <c r="BS1012" s="173">
        <f>(AV1012*2500)*'P6 Verzekering'!$E$11</f>
        <v>0</v>
      </c>
      <c r="BT1012" s="173">
        <f>(AW1012*2500)*'P6 Verzekering'!$E$12</f>
        <v>0</v>
      </c>
      <c r="BU1012" s="173">
        <f>(L1012*2500)*'P6 Verzekering'!$E$13</f>
        <v>0</v>
      </c>
      <c r="BV1012" s="173">
        <f t="shared" si="446"/>
        <v>0</v>
      </c>
      <c r="BW1012"/>
      <c r="BX1012"/>
    </row>
    <row r="1013" spans="1:76">
      <c r="A1013" s="152" t="s">
        <v>3102</v>
      </c>
      <c r="B1013" s="152" t="s">
        <v>320</v>
      </c>
      <c r="C1013" s="152" t="s">
        <v>319</v>
      </c>
      <c r="D1013" s="152" t="s">
        <v>219</v>
      </c>
      <c r="E1013" s="152" t="s">
        <v>219</v>
      </c>
      <c r="F1013" s="153">
        <f t="shared" si="420"/>
        <v>22</v>
      </c>
      <c r="G1013" s="154">
        <v>1</v>
      </c>
      <c r="H1013" s="154">
        <f>IFERROR(VLOOKUP(B1013,'P2 Origin'!$C$21:$Q$176,15,FALSE),0)</f>
        <v>0</v>
      </c>
      <c r="I1013" s="154">
        <f>IFERROR(VLOOKUP(D1013,'P4 Destination'!$C$21:$Q$176,15,FALSE),0)</f>
        <v>0</v>
      </c>
      <c r="J1013" s="155">
        <v>1</v>
      </c>
      <c r="K1013" s="155"/>
      <c r="L1013" s="156">
        <v>0</v>
      </c>
      <c r="M1013" s="155">
        <v>0</v>
      </c>
      <c r="N1013" s="155">
        <v>0</v>
      </c>
      <c r="O1013" s="157">
        <f t="shared" si="421"/>
        <v>0</v>
      </c>
      <c r="P1013" s="158">
        <f t="shared" si="422"/>
        <v>0</v>
      </c>
      <c r="Q1013" s="159">
        <f>IFERROR(VLOOKUP(N1013,'P1 Intra-Europees'!$A$15:$H$25,3,0),0)*P1013</f>
        <v>0</v>
      </c>
      <c r="R1013" s="160">
        <f t="shared" si="423"/>
        <v>0</v>
      </c>
      <c r="S1013" s="159">
        <f>IFERROR(VLOOKUP(N1013,'P1 Intra-Europees'!$A$15:$H$25,4,0),0)*R1013</f>
        <v>0</v>
      </c>
      <c r="T1013" s="160">
        <f t="shared" si="424"/>
        <v>0</v>
      </c>
      <c r="U1013" s="159">
        <f>IFERROR(VLOOKUP(N1013,'P1 Intra-Europees'!$A$15:$H$25,5,0),0)*T1013</f>
        <v>0</v>
      </c>
      <c r="V1013" s="160">
        <f t="shared" si="425"/>
        <v>0</v>
      </c>
      <c r="W1013" s="159">
        <f>IFERROR(VLOOKUP(N1013,'P1 Intra-Europees'!$A$15:$H$25,6,0),0)*V1013</f>
        <v>0</v>
      </c>
      <c r="X1013" s="160">
        <f t="shared" si="426"/>
        <v>0</v>
      </c>
      <c r="Y1013" s="159">
        <f>IFERROR(VLOOKUP(N1013,'P1 Intra-Europees'!$A$15:$H$25,7,0),0)*X1013</f>
        <v>0</v>
      </c>
      <c r="Z1013" s="161">
        <f t="shared" si="427"/>
        <v>0</v>
      </c>
      <c r="AA1013" s="162">
        <f>IFERROR(VLOOKUP(N1013,'P1 Intra-Europees'!$A$15:$H$25,8,0),0)*Z1013</f>
        <v>0</v>
      </c>
      <c r="AB1013" s="163">
        <f t="shared" si="428"/>
        <v>0</v>
      </c>
      <c r="AC1013" s="157" t="str">
        <f>VLOOKUP(B1013,'P2 Origin'!$C$21:$O$176,13,0)</f>
        <v>USD</v>
      </c>
      <c r="AD1013" s="164">
        <f t="shared" si="429"/>
        <v>0</v>
      </c>
      <c r="AE1013" s="165">
        <f>IF(AU1013&gt;0.1,VLOOKUP(B1013,'P2 Origin'!$C$21:$M$176,3,0)*H1013,0)</f>
        <v>0</v>
      </c>
      <c r="AF1013" s="166">
        <f t="shared" si="430"/>
        <v>0</v>
      </c>
      <c r="AG1013" s="165">
        <f>(VLOOKUP(B1013,'P2 Origin'!$C$21:$M$176,4,0))*AF1013</f>
        <v>0</v>
      </c>
      <c r="AH1013" s="166">
        <f t="shared" si="431"/>
        <v>0</v>
      </c>
      <c r="AI1013" s="165">
        <f>(VLOOKUP(B1013,'P2 Origin'!$C$21:$M$176,5,0))*AH1013</f>
        <v>0</v>
      </c>
      <c r="AJ1013" s="166">
        <f t="shared" si="447"/>
        <v>22</v>
      </c>
      <c r="AK1013" s="165">
        <f>(VLOOKUP(B1013,'P2 Origin'!$C$21:$M$176,6,0))*AJ1013</f>
        <v>0</v>
      </c>
      <c r="AL1013" s="166">
        <f t="shared" si="432"/>
        <v>0</v>
      </c>
      <c r="AM1013" s="165">
        <f>(VLOOKUP($B1013,'P2 Origin'!$C$21:$M$176,7,0))*AL1013</f>
        <v>0</v>
      </c>
      <c r="AN1013" s="166">
        <f t="shared" si="433"/>
        <v>0</v>
      </c>
      <c r="AO1013" s="165">
        <f>(VLOOKUP($B1013,'P2 Origin'!$C$21:$M$176,8,0))*AN1013</f>
        <v>0</v>
      </c>
      <c r="AP1013" s="166">
        <f t="shared" si="434"/>
        <v>0</v>
      </c>
      <c r="AQ1013" s="165">
        <f>(VLOOKUP($B1013,'P2 Origin'!$C$21:$M$176,9,0))*AP1013</f>
        <v>0</v>
      </c>
      <c r="AR1013" s="155">
        <f t="shared" si="435"/>
        <v>1</v>
      </c>
      <c r="AS1013" s="164">
        <f>(VLOOKUP(B1013,'P2 Origin'!$C$21:$M$176,10,0))*K1013</f>
        <v>0</v>
      </c>
      <c r="AT1013" s="164">
        <f>(VLOOKUP(B1013,'P2 Origin'!$C$21:$M$176,11,0))*J1013</f>
        <v>0</v>
      </c>
      <c r="AU1013" s="167">
        <v>22</v>
      </c>
      <c r="AV1013" s="168">
        <v>22</v>
      </c>
      <c r="AW1013" s="169">
        <v>0</v>
      </c>
      <c r="AX1013" s="170">
        <f>IF(AU1013&gt;=0.1,'P3 Bureaumarge zee- en luchtvr.'!$D$12,0)</f>
        <v>0</v>
      </c>
      <c r="AY1013" s="163">
        <f t="shared" si="436"/>
        <v>0</v>
      </c>
      <c r="AZ1013" s="157" t="str">
        <f>VLOOKUP(D1013,'P4 Destination'!$C$21:$O$176,13,0)</f>
        <v>EUR</v>
      </c>
      <c r="BA1013" s="164">
        <f t="shared" si="437"/>
        <v>0</v>
      </c>
      <c r="BB1013" s="171">
        <f>IF(AU1013&gt;0.1,(VLOOKUP(D1013,'P4 Destination'!$C$21:$M$176,3,0))*I1013,0)</f>
        <v>0</v>
      </c>
      <c r="BC1013" s="172">
        <f t="shared" si="438"/>
        <v>0</v>
      </c>
      <c r="BD1013" s="171">
        <f>(VLOOKUP($D1013,'P4 Destination'!$C$21:$M$176,4,0))*BC1013</f>
        <v>0</v>
      </c>
      <c r="BE1013" s="172">
        <f t="shared" si="439"/>
        <v>0</v>
      </c>
      <c r="BF1013" s="171">
        <f>(VLOOKUP($D1013,'P4 Destination'!$C$21:$M$176,5,0))*BE1013</f>
        <v>0</v>
      </c>
      <c r="BG1013" s="172">
        <f t="shared" si="440"/>
        <v>22</v>
      </c>
      <c r="BH1013" s="171">
        <f>(VLOOKUP($D1013,'P4 Destination'!$C$21:$M$176,6,0))*BG1013</f>
        <v>0</v>
      </c>
      <c r="BI1013" s="172">
        <f t="shared" si="441"/>
        <v>0</v>
      </c>
      <c r="BJ1013" s="171">
        <f>(VLOOKUP($D1013,'P4 Destination'!$C$21:$M$176,7,0))*BI1013</f>
        <v>0</v>
      </c>
      <c r="BK1013" s="172">
        <f t="shared" si="442"/>
        <v>0</v>
      </c>
      <c r="BL1013" s="171">
        <f>(VLOOKUP($D1013,'P4 Destination'!$C$21:$M$176,8,0))*BK1013</f>
        <v>0</v>
      </c>
      <c r="BM1013" s="172">
        <f t="shared" si="443"/>
        <v>0</v>
      </c>
      <c r="BN1013" s="171">
        <f>(VLOOKUP($D1013,'P4 Destination'!$C$21:$M$176,9,0))*BM1013</f>
        <v>0</v>
      </c>
      <c r="BO1013" s="154">
        <f t="shared" si="444"/>
        <v>1</v>
      </c>
      <c r="BP1013" s="171">
        <f>(VLOOKUP(D1013,'P4 Destination'!$C$21:$M$176,10,0))*K1013</f>
        <v>0</v>
      </c>
      <c r="BQ1013" s="171">
        <f>(VLOOKUP(D1013,'P4 Destination'!$C$21:$M$176,11,0))*J1013</f>
        <v>0</v>
      </c>
      <c r="BR1013" s="173">
        <f t="shared" si="445"/>
        <v>0</v>
      </c>
      <c r="BS1013" s="173">
        <f>(AV1013*2500)*'P6 Verzekering'!$E$11</f>
        <v>0</v>
      </c>
      <c r="BT1013" s="173">
        <f>(AW1013*2500)*'P6 Verzekering'!$E$12</f>
        <v>0</v>
      </c>
      <c r="BU1013" s="173">
        <f>(L1013*2500)*'P6 Verzekering'!$E$13</f>
        <v>0</v>
      </c>
      <c r="BV1013" s="173">
        <f t="shared" si="446"/>
        <v>0</v>
      </c>
      <c r="BW1013"/>
      <c r="BX1013"/>
    </row>
    <row r="1014" spans="1:76">
      <c r="A1014" s="152" t="s">
        <v>3104</v>
      </c>
      <c r="B1014" s="152" t="s">
        <v>320</v>
      </c>
      <c r="C1014" s="152" t="s">
        <v>319</v>
      </c>
      <c r="D1014" s="152" t="s">
        <v>219</v>
      </c>
      <c r="E1014" s="152" t="s">
        <v>219</v>
      </c>
      <c r="F1014" s="153">
        <f t="shared" si="420"/>
        <v>6</v>
      </c>
      <c r="G1014" s="154">
        <v>1</v>
      </c>
      <c r="H1014" s="154">
        <f>IFERROR(VLOOKUP(B1014,'P2 Origin'!$C$21:$Q$176,15,FALSE),0)</f>
        <v>0</v>
      </c>
      <c r="I1014" s="154">
        <f>IFERROR(VLOOKUP(D1014,'P4 Destination'!$C$21:$Q$176,15,FALSE),0)</f>
        <v>0</v>
      </c>
      <c r="J1014" s="155"/>
      <c r="K1014" s="155">
        <v>1</v>
      </c>
      <c r="L1014" s="156">
        <v>0</v>
      </c>
      <c r="M1014" s="155">
        <v>0</v>
      </c>
      <c r="N1014" s="155">
        <v>0</v>
      </c>
      <c r="O1014" s="157">
        <f t="shared" si="421"/>
        <v>0</v>
      </c>
      <c r="P1014" s="158">
        <f t="shared" si="422"/>
        <v>0</v>
      </c>
      <c r="Q1014" s="159">
        <f>IFERROR(VLOOKUP(N1014,'P1 Intra-Europees'!$A$15:$H$25,3,0),0)*P1014</f>
        <v>0</v>
      </c>
      <c r="R1014" s="160">
        <f t="shared" si="423"/>
        <v>0</v>
      </c>
      <c r="S1014" s="159">
        <f>IFERROR(VLOOKUP(N1014,'P1 Intra-Europees'!$A$15:$H$25,4,0),0)*R1014</f>
        <v>0</v>
      </c>
      <c r="T1014" s="160">
        <f t="shared" si="424"/>
        <v>0</v>
      </c>
      <c r="U1014" s="159">
        <f>IFERROR(VLOOKUP(N1014,'P1 Intra-Europees'!$A$15:$H$25,5,0),0)*T1014</f>
        <v>0</v>
      </c>
      <c r="V1014" s="160">
        <f t="shared" si="425"/>
        <v>0</v>
      </c>
      <c r="W1014" s="159">
        <f>IFERROR(VLOOKUP(N1014,'P1 Intra-Europees'!$A$15:$H$25,6,0),0)*V1014</f>
        <v>0</v>
      </c>
      <c r="X1014" s="160">
        <f t="shared" si="426"/>
        <v>0</v>
      </c>
      <c r="Y1014" s="159">
        <f>IFERROR(VLOOKUP(N1014,'P1 Intra-Europees'!$A$15:$H$25,7,0),0)*X1014</f>
        <v>0</v>
      </c>
      <c r="Z1014" s="161">
        <f t="shared" si="427"/>
        <v>0</v>
      </c>
      <c r="AA1014" s="162">
        <f>IFERROR(VLOOKUP(N1014,'P1 Intra-Europees'!$A$15:$H$25,8,0),0)*Z1014</f>
        <v>0</v>
      </c>
      <c r="AB1014" s="163">
        <f t="shared" si="428"/>
        <v>0</v>
      </c>
      <c r="AC1014" s="157" t="str">
        <f>VLOOKUP(B1014,'P2 Origin'!$C$21:$O$176,13,0)</f>
        <v>USD</v>
      </c>
      <c r="AD1014" s="164">
        <f t="shared" si="429"/>
        <v>0</v>
      </c>
      <c r="AE1014" s="165">
        <f>IF(AU1014&gt;0.1,VLOOKUP(B1014,'P2 Origin'!$C$21:$M$176,3,0)*H1014,0)</f>
        <v>0</v>
      </c>
      <c r="AF1014" s="166">
        <f t="shared" si="430"/>
        <v>0</v>
      </c>
      <c r="AG1014" s="165">
        <f>(VLOOKUP(B1014,'P2 Origin'!$C$21:$M$176,4,0))*AF1014</f>
        <v>0</v>
      </c>
      <c r="AH1014" s="166">
        <f t="shared" si="431"/>
        <v>6</v>
      </c>
      <c r="AI1014" s="165">
        <f>(VLOOKUP(B1014,'P2 Origin'!$C$21:$M$176,5,0))*AH1014</f>
        <v>0</v>
      </c>
      <c r="AJ1014" s="166">
        <f t="shared" si="447"/>
        <v>0</v>
      </c>
      <c r="AK1014" s="165">
        <f>(VLOOKUP(B1014,'P2 Origin'!$C$21:$M$176,6,0))*AJ1014</f>
        <v>0</v>
      </c>
      <c r="AL1014" s="166">
        <f t="shared" si="432"/>
        <v>0</v>
      </c>
      <c r="AM1014" s="165">
        <f>(VLOOKUP($B1014,'P2 Origin'!$C$21:$M$176,7,0))*AL1014</f>
        <v>0</v>
      </c>
      <c r="AN1014" s="166">
        <f t="shared" si="433"/>
        <v>0</v>
      </c>
      <c r="AO1014" s="165">
        <f>(VLOOKUP($B1014,'P2 Origin'!$C$21:$M$176,8,0))*AN1014</f>
        <v>0</v>
      </c>
      <c r="AP1014" s="166">
        <f t="shared" si="434"/>
        <v>0</v>
      </c>
      <c r="AQ1014" s="165">
        <f>(VLOOKUP($B1014,'P2 Origin'!$C$21:$M$176,9,0))*AP1014</f>
        <v>0</v>
      </c>
      <c r="AR1014" s="155">
        <f t="shared" si="435"/>
        <v>1</v>
      </c>
      <c r="AS1014" s="164">
        <f>(VLOOKUP(B1014,'P2 Origin'!$C$21:$M$176,10,0))*K1014</f>
        <v>0</v>
      </c>
      <c r="AT1014" s="164">
        <f>(VLOOKUP(B1014,'P2 Origin'!$C$21:$M$176,11,0))*J1014</f>
        <v>0</v>
      </c>
      <c r="AU1014" s="167">
        <v>6</v>
      </c>
      <c r="AV1014" s="168">
        <v>6</v>
      </c>
      <c r="AW1014" s="169">
        <v>0</v>
      </c>
      <c r="AX1014" s="170">
        <f>IF(AU1014&gt;=0.1,'P3 Bureaumarge zee- en luchtvr.'!$D$12,0)</f>
        <v>0</v>
      </c>
      <c r="AY1014" s="163">
        <f t="shared" si="436"/>
        <v>0</v>
      </c>
      <c r="AZ1014" s="157" t="str">
        <f>VLOOKUP(D1014,'P4 Destination'!$C$21:$O$176,13,0)</f>
        <v>EUR</v>
      </c>
      <c r="BA1014" s="164">
        <f t="shared" si="437"/>
        <v>0</v>
      </c>
      <c r="BB1014" s="171">
        <f>IF(AU1014&gt;0.1,(VLOOKUP(D1014,'P4 Destination'!$C$21:$M$176,3,0))*I1014,0)</f>
        <v>0</v>
      </c>
      <c r="BC1014" s="172">
        <f t="shared" si="438"/>
        <v>0</v>
      </c>
      <c r="BD1014" s="171">
        <f>(VLOOKUP($D1014,'P4 Destination'!$C$21:$M$176,4,0))*BC1014</f>
        <v>0</v>
      </c>
      <c r="BE1014" s="172">
        <f t="shared" si="439"/>
        <v>6</v>
      </c>
      <c r="BF1014" s="171">
        <f>(VLOOKUP($D1014,'P4 Destination'!$C$21:$M$176,5,0))*BE1014</f>
        <v>0</v>
      </c>
      <c r="BG1014" s="172">
        <f t="shared" si="440"/>
        <v>0</v>
      </c>
      <c r="BH1014" s="171">
        <f>(VLOOKUP($D1014,'P4 Destination'!$C$21:$M$176,6,0))*BG1014</f>
        <v>0</v>
      </c>
      <c r="BI1014" s="172">
        <f t="shared" si="441"/>
        <v>0</v>
      </c>
      <c r="BJ1014" s="171">
        <f>(VLOOKUP($D1014,'P4 Destination'!$C$21:$M$176,7,0))*BI1014</f>
        <v>0</v>
      </c>
      <c r="BK1014" s="172">
        <f t="shared" si="442"/>
        <v>0</v>
      </c>
      <c r="BL1014" s="171">
        <f>(VLOOKUP($D1014,'P4 Destination'!$C$21:$M$176,8,0))*BK1014</f>
        <v>0</v>
      </c>
      <c r="BM1014" s="172">
        <f t="shared" si="443"/>
        <v>0</v>
      </c>
      <c r="BN1014" s="171">
        <f>(VLOOKUP($D1014,'P4 Destination'!$C$21:$M$176,9,0))*BM1014</f>
        <v>0</v>
      </c>
      <c r="BO1014" s="154">
        <f t="shared" si="444"/>
        <v>1</v>
      </c>
      <c r="BP1014" s="171">
        <f>(VLOOKUP(D1014,'P4 Destination'!$C$21:$M$176,10,0))*K1014</f>
        <v>0</v>
      </c>
      <c r="BQ1014" s="171">
        <f>(VLOOKUP(D1014,'P4 Destination'!$C$21:$M$176,11,0))*J1014</f>
        <v>0</v>
      </c>
      <c r="BR1014" s="173">
        <f t="shared" si="445"/>
        <v>0</v>
      </c>
      <c r="BS1014" s="173">
        <f>(AV1014*2500)*'P6 Verzekering'!$E$11</f>
        <v>0</v>
      </c>
      <c r="BT1014" s="173">
        <f>(AW1014*2500)*'P6 Verzekering'!$E$12</f>
        <v>0</v>
      </c>
      <c r="BU1014" s="173">
        <f>(L1014*2500)*'P6 Verzekering'!$E$13</f>
        <v>0</v>
      </c>
      <c r="BV1014" s="173">
        <f t="shared" si="446"/>
        <v>0</v>
      </c>
      <c r="BW1014"/>
      <c r="BX1014"/>
    </row>
    <row r="1015" spans="1:76">
      <c r="A1015" s="152" t="s">
        <v>3105</v>
      </c>
      <c r="B1015" s="152" t="s">
        <v>320</v>
      </c>
      <c r="C1015" s="152" t="s">
        <v>319</v>
      </c>
      <c r="D1015" s="152" t="s">
        <v>219</v>
      </c>
      <c r="E1015" s="152" t="s">
        <v>219</v>
      </c>
      <c r="F1015" s="153">
        <f t="shared" si="420"/>
        <v>13</v>
      </c>
      <c r="G1015" s="154">
        <v>1</v>
      </c>
      <c r="H1015" s="154">
        <f>IFERROR(VLOOKUP(B1015,'P2 Origin'!$C$21:$Q$176,15,FALSE),0)</f>
        <v>0</v>
      </c>
      <c r="I1015" s="154">
        <f>IFERROR(VLOOKUP(D1015,'P4 Destination'!$C$21:$Q$176,15,FALSE),0)</f>
        <v>0</v>
      </c>
      <c r="J1015" s="155">
        <v>1</v>
      </c>
      <c r="K1015" s="155"/>
      <c r="L1015" s="156">
        <v>0</v>
      </c>
      <c r="M1015" s="155">
        <v>0</v>
      </c>
      <c r="N1015" s="155">
        <v>0</v>
      </c>
      <c r="O1015" s="157">
        <f t="shared" si="421"/>
        <v>0</v>
      </c>
      <c r="P1015" s="158">
        <f t="shared" si="422"/>
        <v>0</v>
      </c>
      <c r="Q1015" s="159">
        <f>IFERROR(VLOOKUP(N1015,'P1 Intra-Europees'!$A$15:$H$25,3,0),0)*P1015</f>
        <v>0</v>
      </c>
      <c r="R1015" s="160">
        <f t="shared" si="423"/>
        <v>0</v>
      </c>
      <c r="S1015" s="159">
        <f>IFERROR(VLOOKUP(N1015,'P1 Intra-Europees'!$A$15:$H$25,4,0),0)*R1015</f>
        <v>0</v>
      </c>
      <c r="T1015" s="160">
        <f t="shared" si="424"/>
        <v>0</v>
      </c>
      <c r="U1015" s="159">
        <f>IFERROR(VLOOKUP(N1015,'P1 Intra-Europees'!$A$15:$H$25,5,0),0)*T1015</f>
        <v>0</v>
      </c>
      <c r="V1015" s="160">
        <f t="shared" si="425"/>
        <v>0</v>
      </c>
      <c r="W1015" s="159">
        <f>IFERROR(VLOOKUP(N1015,'P1 Intra-Europees'!$A$15:$H$25,6,0),0)*V1015</f>
        <v>0</v>
      </c>
      <c r="X1015" s="160">
        <f t="shared" si="426"/>
        <v>0</v>
      </c>
      <c r="Y1015" s="159">
        <f>IFERROR(VLOOKUP(N1015,'P1 Intra-Europees'!$A$15:$H$25,7,0),0)*X1015</f>
        <v>0</v>
      </c>
      <c r="Z1015" s="161">
        <f t="shared" si="427"/>
        <v>0</v>
      </c>
      <c r="AA1015" s="162">
        <f>IFERROR(VLOOKUP(N1015,'P1 Intra-Europees'!$A$15:$H$25,8,0),0)*Z1015</f>
        <v>0</v>
      </c>
      <c r="AB1015" s="163">
        <f t="shared" si="428"/>
        <v>0</v>
      </c>
      <c r="AC1015" s="157" t="str">
        <f>VLOOKUP(B1015,'P2 Origin'!$C$21:$O$176,13,0)</f>
        <v>USD</v>
      </c>
      <c r="AD1015" s="164">
        <f t="shared" si="429"/>
        <v>0</v>
      </c>
      <c r="AE1015" s="165">
        <f>IF(AU1015&gt;0.1,VLOOKUP(B1015,'P2 Origin'!$C$21:$M$176,3,0)*H1015,0)</f>
        <v>0</v>
      </c>
      <c r="AF1015" s="166">
        <f t="shared" si="430"/>
        <v>0</v>
      </c>
      <c r="AG1015" s="165">
        <f>(VLOOKUP(B1015,'P2 Origin'!$C$21:$M$176,4,0))*AF1015</f>
        <v>0</v>
      </c>
      <c r="AH1015" s="166">
        <f t="shared" si="431"/>
        <v>13</v>
      </c>
      <c r="AI1015" s="165">
        <f>(VLOOKUP(B1015,'P2 Origin'!$C$21:$M$176,5,0))*AH1015</f>
        <v>0</v>
      </c>
      <c r="AJ1015" s="166">
        <f t="shared" si="447"/>
        <v>0</v>
      </c>
      <c r="AK1015" s="165">
        <f>(VLOOKUP(B1015,'P2 Origin'!$C$21:$M$176,6,0))*AJ1015</f>
        <v>0</v>
      </c>
      <c r="AL1015" s="166">
        <f t="shared" si="432"/>
        <v>0</v>
      </c>
      <c r="AM1015" s="165">
        <f>(VLOOKUP($B1015,'P2 Origin'!$C$21:$M$176,7,0))*AL1015</f>
        <v>0</v>
      </c>
      <c r="AN1015" s="166">
        <f t="shared" si="433"/>
        <v>0</v>
      </c>
      <c r="AO1015" s="165">
        <f>(VLOOKUP($B1015,'P2 Origin'!$C$21:$M$176,8,0))*AN1015</f>
        <v>0</v>
      </c>
      <c r="AP1015" s="166">
        <f t="shared" si="434"/>
        <v>0</v>
      </c>
      <c r="AQ1015" s="165">
        <f>(VLOOKUP($B1015,'P2 Origin'!$C$21:$M$176,9,0))*AP1015</f>
        <v>0</v>
      </c>
      <c r="AR1015" s="155">
        <f t="shared" si="435"/>
        <v>1</v>
      </c>
      <c r="AS1015" s="164">
        <f>(VLOOKUP(B1015,'P2 Origin'!$C$21:$M$176,10,0))*K1015</f>
        <v>0</v>
      </c>
      <c r="AT1015" s="164">
        <f>(VLOOKUP(B1015,'P2 Origin'!$C$21:$M$176,11,0))*J1015</f>
        <v>0</v>
      </c>
      <c r="AU1015" s="167">
        <v>13</v>
      </c>
      <c r="AV1015" s="168">
        <v>13</v>
      </c>
      <c r="AW1015" s="169">
        <v>0</v>
      </c>
      <c r="AX1015" s="170">
        <f>IF(AU1015&gt;=0.1,'P3 Bureaumarge zee- en luchtvr.'!$D$12,0)</f>
        <v>0</v>
      </c>
      <c r="AY1015" s="163">
        <f t="shared" si="436"/>
        <v>0</v>
      </c>
      <c r="AZ1015" s="157" t="str">
        <f>VLOOKUP(D1015,'P4 Destination'!$C$21:$O$176,13,0)</f>
        <v>EUR</v>
      </c>
      <c r="BA1015" s="164">
        <f t="shared" si="437"/>
        <v>0</v>
      </c>
      <c r="BB1015" s="171">
        <f>IF(AU1015&gt;0.1,(VLOOKUP(D1015,'P4 Destination'!$C$21:$M$176,3,0))*I1015,0)</f>
        <v>0</v>
      </c>
      <c r="BC1015" s="172">
        <f t="shared" si="438"/>
        <v>0</v>
      </c>
      <c r="BD1015" s="171">
        <f>(VLOOKUP($D1015,'P4 Destination'!$C$21:$M$176,4,0))*BC1015</f>
        <v>0</v>
      </c>
      <c r="BE1015" s="172">
        <f t="shared" si="439"/>
        <v>13</v>
      </c>
      <c r="BF1015" s="171">
        <f>(VLOOKUP($D1015,'P4 Destination'!$C$21:$M$176,5,0))*BE1015</f>
        <v>0</v>
      </c>
      <c r="BG1015" s="172">
        <f t="shared" si="440"/>
        <v>0</v>
      </c>
      <c r="BH1015" s="171">
        <f>(VLOOKUP($D1015,'P4 Destination'!$C$21:$M$176,6,0))*BG1015</f>
        <v>0</v>
      </c>
      <c r="BI1015" s="172">
        <f t="shared" si="441"/>
        <v>0</v>
      </c>
      <c r="BJ1015" s="171">
        <f>(VLOOKUP($D1015,'P4 Destination'!$C$21:$M$176,7,0))*BI1015</f>
        <v>0</v>
      </c>
      <c r="BK1015" s="172">
        <f t="shared" si="442"/>
        <v>0</v>
      </c>
      <c r="BL1015" s="171">
        <f>(VLOOKUP($D1015,'P4 Destination'!$C$21:$M$176,8,0))*BK1015</f>
        <v>0</v>
      </c>
      <c r="BM1015" s="172">
        <f t="shared" si="443"/>
        <v>0</v>
      </c>
      <c r="BN1015" s="171">
        <f>(VLOOKUP($D1015,'P4 Destination'!$C$21:$M$176,9,0))*BM1015</f>
        <v>0</v>
      </c>
      <c r="BO1015" s="154">
        <f t="shared" si="444"/>
        <v>1</v>
      </c>
      <c r="BP1015" s="171">
        <f>(VLOOKUP(D1015,'P4 Destination'!$C$21:$M$176,10,0))*K1015</f>
        <v>0</v>
      </c>
      <c r="BQ1015" s="171">
        <f>(VLOOKUP(D1015,'P4 Destination'!$C$21:$M$176,11,0))*J1015</f>
        <v>0</v>
      </c>
      <c r="BR1015" s="173">
        <f t="shared" si="445"/>
        <v>0</v>
      </c>
      <c r="BS1015" s="173">
        <f>(AV1015*2500)*'P6 Verzekering'!$E$11</f>
        <v>0</v>
      </c>
      <c r="BT1015" s="173">
        <f>(AW1015*2500)*'P6 Verzekering'!$E$12</f>
        <v>0</v>
      </c>
      <c r="BU1015" s="173">
        <f>(L1015*2500)*'P6 Verzekering'!$E$13</f>
        <v>0</v>
      </c>
      <c r="BV1015" s="173">
        <f t="shared" si="446"/>
        <v>0</v>
      </c>
      <c r="BW1015"/>
      <c r="BX1015"/>
    </row>
    <row r="1016" spans="1:76">
      <c r="A1016" s="152" t="s">
        <v>3107</v>
      </c>
      <c r="B1016" s="152" t="s">
        <v>2518</v>
      </c>
      <c r="C1016" s="152" t="s">
        <v>319</v>
      </c>
      <c r="D1016" s="152" t="s">
        <v>219</v>
      </c>
      <c r="E1016" s="152" t="s">
        <v>219</v>
      </c>
      <c r="F1016" s="153">
        <f t="shared" si="420"/>
        <v>15</v>
      </c>
      <c r="G1016" s="154">
        <v>1</v>
      </c>
      <c r="H1016" s="154">
        <f>IFERROR(VLOOKUP(B1016,'P2 Origin'!$C$21:$Q$176,15,FALSE),0)</f>
        <v>0</v>
      </c>
      <c r="I1016" s="154">
        <f>IFERROR(VLOOKUP(D1016,'P4 Destination'!$C$21:$Q$176,15,FALSE),0)</f>
        <v>0</v>
      </c>
      <c r="J1016" s="155">
        <v>1</v>
      </c>
      <c r="K1016" s="155"/>
      <c r="L1016" s="156">
        <v>0</v>
      </c>
      <c r="M1016" s="155">
        <v>0</v>
      </c>
      <c r="N1016" s="155">
        <v>0</v>
      </c>
      <c r="O1016" s="157">
        <f t="shared" si="421"/>
        <v>0</v>
      </c>
      <c r="P1016" s="158">
        <f t="shared" si="422"/>
        <v>0</v>
      </c>
      <c r="Q1016" s="159">
        <f>IFERROR(VLOOKUP(N1016,'P1 Intra-Europees'!$A$15:$H$25,3,0),0)*P1016</f>
        <v>0</v>
      </c>
      <c r="R1016" s="160">
        <f t="shared" si="423"/>
        <v>0</v>
      </c>
      <c r="S1016" s="159">
        <f>IFERROR(VLOOKUP(N1016,'P1 Intra-Europees'!$A$15:$H$25,4,0),0)*R1016</f>
        <v>0</v>
      </c>
      <c r="T1016" s="160">
        <f t="shared" si="424"/>
        <v>0</v>
      </c>
      <c r="U1016" s="159">
        <f>IFERROR(VLOOKUP(N1016,'P1 Intra-Europees'!$A$15:$H$25,5,0),0)*T1016</f>
        <v>0</v>
      </c>
      <c r="V1016" s="160">
        <f t="shared" si="425"/>
        <v>0</v>
      </c>
      <c r="W1016" s="159">
        <f>IFERROR(VLOOKUP(N1016,'P1 Intra-Europees'!$A$15:$H$25,6,0),0)*V1016</f>
        <v>0</v>
      </c>
      <c r="X1016" s="160">
        <f t="shared" si="426"/>
        <v>0</v>
      </c>
      <c r="Y1016" s="159">
        <f>IFERROR(VLOOKUP(N1016,'P1 Intra-Europees'!$A$15:$H$25,7,0),0)*X1016</f>
        <v>0</v>
      </c>
      <c r="Z1016" s="161">
        <f t="shared" si="427"/>
        <v>0</v>
      </c>
      <c r="AA1016" s="162">
        <f>IFERROR(VLOOKUP(N1016,'P1 Intra-Europees'!$A$15:$H$25,8,0),0)*Z1016</f>
        <v>0</v>
      </c>
      <c r="AB1016" s="163">
        <f t="shared" si="428"/>
        <v>0</v>
      </c>
      <c r="AC1016" s="157" t="str">
        <f>VLOOKUP(B1016,'P2 Origin'!$C$21:$O$176,13,0)</f>
        <v>USD</v>
      </c>
      <c r="AD1016" s="164">
        <f t="shared" si="429"/>
        <v>0</v>
      </c>
      <c r="AE1016" s="165">
        <f>IF(AU1016&gt;0.1,VLOOKUP(B1016,'P2 Origin'!$C$21:$M$176,3,0)*H1016,0)</f>
        <v>0</v>
      </c>
      <c r="AF1016" s="166">
        <f t="shared" si="430"/>
        <v>0</v>
      </c>
      <c r="AG1016" s="165">
        <f>(VLOOKUP(B1016,'P2 Origin'!$C$21:$M$176,4,0))*AF1016</f>
        <v>0</v>
      </c>
      <c r="AH1016" s="166">
        <f t="shared" si="431"/>
        <v>15</v>
      </c>
      <c r="AI1016" s="165">
        <f>(VLOOKUP(B1016,'P2 Origin'!$C$21:$M$176,5,0))*AH1016</f>
        <v>0</v>
      </c>
      <c r="AJ1016" s="166">
        <f t="shared" si="447"/>
        <v>0</v>
      </c>
      <c r="AK1016" s="165">
        <f>(VLOOKUP(B1016,'P2 Origin'!$C$21:$M$176,6,0))*AJ1016</f>
        <v>0</v>
      </c>
      <c r="AL1016" s="166">
        <f t="shared" si="432"/>
        <v>0</v>
      </c>
      <c r="AM1016" s="165">
        <f>(VLOOKUP($B1016,'P2 Origin'!$C$21:$M$176,7,0))*AL1016</f>
        <v>0</v>
      </c>
      <c r="AN1016" s="166">
        <f t="shared" si="433"/>
        <v>0</v>
      </c>
      <c r="AO1016" s="165">
        <f>(VLOOKUP($B1016,'P2 Origin'!$C$21:$M$176,8,0))*AN1016</f>
        <v>0</v>
      </c>
      <c r="AP1016" s="166">
        <f t="shared" si="434"/>
        <v>0</v>
      </c>
      <c r="AQ1016" s="165">
        <f>(VLOOKUP($B1016,'P2 Origin'!$C$21:$M$176,9,0))*AP1016</f>
        <v>0</v>
      </c>
      <c r="AR1016" s="155">
        <f t="shared" si="435"/>
        <v>1</v>
      </c>
      <c r="AS1016" s="164">
        <f>(VLOOKUP(B1016,'P2 Origin'!$C$21:$M$176,10,0))*K1016</f>
        <v>0</v>
      </c>
      <c r="AT1016" s="164">
        <f>(VLOOKUP(B1016,'P2 Origin'!$C$21:$M$176,11,0))*J1016</f>
        <v>0</v>
      </c>
      <c r="AU1016" s="167">
        <v>15</v>
      </c>
      <c r="AV1016" s="168">
        <v>15</v>
      </c>
      <c r="AW1016" s="169">
        <v>0</v>
      </c>
      <c r="AX1016" s="170">
        <f>IF(AU1016&gt;=0.1,'P3 Bureaumarge zee- en luchtvr.'!$D$12,0)</f>
        <v>0</v>
      </c>
      <c r="AY1016" s="163">
        <f t="shared" si="436"/>
        <v>0</v>
      </c>
      <c r="AZ1016" s="157" t="str">
        <f>VLOOKUP(D1016,'P4 Destination'!$C$21:$O$176,13,0)</f>
        <v>EUR</v>
      </c>
      <c r="BA1016" s="164">
        <f t="shared" si="437"/>
        <v>0</v>
      </c>
      <c r="BB1016" s="171">
        <f>IF(AU1016&gt;0.1,(VLOOKUP(D1016,'P4 Destination'!$C$21:$M$176,3,0))*I1016,0)</f>
        <v>0</v>
      </c>
      <c r="BC1016" s="172">
        <f t="shared" si="438"/>
        <v>0</v>
      </c>
      <c r="BD1016" s="171">
        <f>(VLOOKUP($D1016,'P4 Destination'!$C$21:$M$176,4,0))*BC1016</f>
        <v>0</v>
      </c>
      <c r="BE1016" s="172">
        <f t="shared" si="439"/>
        <v>15</v>
      </c>
      <c r="BF1016" s="171">
        <f>(VLOOKUP($D1016,'P4 Destination'!$C$21:$M$176,5,0))*BE1016</f>
        <v>0</v>
      </c>
      <c r="BG1016" s="172">
        <f t="shared" si="440"/>
        <v>0</v>
      </c>
      <c r="BH1016" s="171">
        <f>(VLOOKUP($D1016,'P4 Destination'!$C$21:$M$176,6,0))*BG1016</f>
        <v>0</v>
      </c>
      <c r="BI1016" s="172">
        <f t="shared" si="441"/>
        <v>0</v>
      </c>
      <c r="BJ1016" s="171">
        <f>(VLOOKUP($D1016,'P4 Destination'!$C$21:$M$176,7,0))*BI1016</f>
        <v>0</v>
      </c>
      <c r="BK1016" s="172">
        <f t="shared" si="442"/>
        <v>0</v>
      </c>
      <c r="BL1016" s="171">
        <f>(VLOOKUP($D1016,'P4 Destination'!$C$21:$M$176,8,0))*BK1016</f>
        <v>0</v>
      </c>
      <c r="BM1016" s="172">
        <f t="shared" si="443"/>
        <v>0</v>
      </c>
      <c r="BN1016" s="171">
        <f>(VLOOKUP($D1016,'P4 Destination'!$C$21:$M$176,9,0))*BM1016</f>
        <v>0</v>
      </c>
      <c r="BO1016" s="154">
        <f t="shared" si="444"/>
        <v>1</v>
      </c>
      <c r="BP1016" s="171">
        <f>(VLOOKUP(D1016,'P4 Destination'!$C$21:$M$176,10,0))*K1016</f>
        <v>0</v>
      </c>
      <c r="BQ1016" s="171">
        <f>(VLOOKUP(D1016,'P4 Destination'!$C$21:$M$176,11,0))*J1016</f>
        <v>0</v>
      </c>
      <c r="BR1016" s="173">
        <f t="shared" si="445"/>
        <v>0</v>
      </c>
      <c r="BS1016" s="173">
        <f>(AV1016*2500)*'P6 Verzekering'!$E$11</f>
        <v>0</v>
      </c>
      <c r="BT1016" s="173">
        <f>(AW1016*2500)*'P6 Verzekering'!$E$12</f>
        <v>0</v>
      </c>
      <c r="BU1016" s="173">
        <f>(L1016*2500)*'P6 Verzekering'!$E$13</f>
        <v>0</v>
      </c>
      <c r="BV1016" s="173">
        <f t="shared" si="446"/>
        <v>0</v>
      </c>
      <c r="BW1016"/>
      <c r="BX1016"/>
    </row>
    <row r="1017" spans="1:76" ht="14.45" customHeight="1">
      <c r="A1017" s="152" t="s">
        <v>3108</v>
      </c>
      <c r="B1017" s="152" t="s">
        <v>320</v>
      </c>
      <c r="C1017" s="152" t="s">
        <v>319</v>
      </c>
      <c r="D1017" s="152" t="s">
        <v>219</v>
      </c>
      <c r="E1017" s="152" t="s">
        <v>219</v>
      </c>
      <c r="F1017" s="153">
        <f t="shared" si="420"/>
        <v>3</v>
      </c>
      <c r="G1017" s="154">
        <v>1</v>
      </c>
      <c r="H1017" s="154">
        <f>IFERROR(VLOOKUP(B1017,'P2 Origin'!$C$21:$Q$176,15,FALSE),0)</f>
        <v>0</v>
      </c>
      <c r="I1017" s="154">
        <f>IFERROR(VLOOKUP(D1017,'P4 Destination'!$C$21:$Q$176,15,FALSE),0)</f>
        <v>0</v>
      </c>
      <c r="J1017" s="155">
        <v>1</v>
      </c>
      <c r="K1017" s="155"/>
      <c r="L1017" s="156">
        <v>0</v>
      </c>
      <c r="M1017" s="155">
        <v>0</v>
      </c>
      <c r="N1017" s="155">
        <v>0</v>
      </c>
      <c r="O1017" s="157">
        <f t="shared" si="421"/>
        <v>0</v>
      </c>
      <c r="P1017" s="158">
        <f t="shared" si="422"/>
        <v>0</v>
      </c>
      <c r="Q1017" s="159">
        <f>IFERROR(VLOOKUP(N1017,'P1 Intra-Europees'!$A$15:$H$25,3,0),0)*P1017</f>
        <v>0</v>
      </c>
      <c r="R1017" s="160">
        <f t="shared" si="423"/>
        <v>0</v>
      </c>
      <c r="S1017" s="159">
        <f>IFERROR(VLOOKUP(N1017,'P1 Intra-Europees'!$A$15:$H$25,4,0),0)*R1017</f>
        <v>0</v>
      </c>
      <c r="T1017" s="160">
        <f t="shared" si="424"/>
        <v>0</v>
      </c>
      <c r="U1017" s="159">
        <f>IFERROR(VLOOKUP(N1017,'P1 Intra-Europees'!$A$15:$H$25,5,0),0)*T1017</f>
        <v>0</v>
      </c>
      <c r="V1017" s="160">
        <f t="shared" si="425"/>
        <v>0</v>
      </c>
      <c r="W1017" s="159">
        <f>IFERROR(VLOOKUP(N1017,'P1 Intra-Europees'!$A$15:$H$25,6,0),0)*V1017</f>
        <v>0</v>
      </c>
      <c r="X1017" s="160">
        <f t="shared" si="426"/>
        <v>0</v>
      </c>
      <c r="Y1017" s="159">
        <f>IFERROR(VLOOKUP(N1017,'P1 Intra-Europees'!$A$15:$H$25,7,0),0)*X1017</f>
        <v>0</v>
      </c>
      <c r="Z1017" s="161">
        <f t="shared" si="427"/>
        <v>0</v>
      </c>
      <c r="AA1017" s="162">
        <f>IFERROR(VLOOKUP(N1017,'P1 Intra-Europees'!$A$15:$H$25,8,0),0)*Z1017</f>
        <v>0</v>
      </c>
      <c r="AB1017" s="163">
        <f t="shared" si="428"/>
        <v>0</v>
      </c>
      <c r="AC1017" s="157" t="str">
        <f>VLOOKUP(B1017,'P2 Origin'!$C$21:$O$176,13,0)</f>
        <v>USD</v>
      </c>
      <c r="AD1017" s="164">
        <f t="shared" si="429"/>
        <v>0</v>
      </c>
      <c r="AE1017" s="165">
        <f>IF(AU1017&gt;0.1,VLOOKUP(B1017,'P2 Origin'!$C$21:$M$176,3,0)*H1017,0)</f>
        <v>0</v>
      </c>
      <c r="AF1017" s="166">
        <f t="shared" si="430"/>
        <v>3</v>
      </c>
      <c r="AG1017" s="165">
        <f>(VLOOKUP(B1017,'P2 Origin'!$C$21:$M$176,4,0))*AF1017</f>
        <v>0</v>
      </c>
      <c r="AH1017" s="166">
        <f t="shared" si="431"/>
        <v>0</v>
      </c>
      <c r="AI1017" s="165">
        <f>(VLOOKUP(B1017,'P2 Origin'!$C$21:$M$176,5,0))*AH1017</f>
        <v>0</v>
      </c>
      <c r="AJ1017" s="166">
        <f t="shared" si="447"/>
        <v>0</v>
      </c>
      <c r="AK1017" s="165">
        <f>(VLOOKUP(B1017,'P2 Origin'!$C$21:$M$176,6,0))*AJ1017</f>
        <v>0</v>
      </c>
      <c r="AL1017" s="166">
        <f t="shared" si="432"/>
        <v>0</v>
      </c>
      <c r="AM1017" s="165">
        <f>(VLOOKUP($B1017,'P2 Origin'!$C$21:$M$176,7,0))*AL1017</f>
        <v>0</v>
      </c>
      <c r="AN1017" s="166">
        <f t="shared" si="433"/>
        <v>0</v>
      </c>
      <c r="AO1017" s="165">
        <f>(VLOOKUP($B1017,'P2 Origin'!$C$21:$M$176,8,0))*AN1017</f>
        <v>0</v>
      </c>
      <c r="AP1017" s="166">
        <f t="shared" si="434"/>
        <v>0</v>
      </c>
      <c r="AQ1017" s="165">
        <f>(VLOOKUP($B1017,'P2 Origin'!$C$21:$M$176,9,0))*AP1017</f>
        <v>0</v>
      </c>
      <c r="AR1017" s="155">
        <f t="shared" si="435"/>
        <v>1</v>
      </c>
      <c r="AS1017" s="164">
        <f>(VLOOKUP(B1017,'P2 Origin'!$C$21:$M$176,10,0))*K1017</f>
        <v>0</v>
      </c>
      <c r="AT1017" s="164">
        <f>(VLOOKUP(B1017,'P2 Origin'!$C$21:$M$176,11,0))*J1017</f>
        <v>0</v>
      </c>
      <c r="AU1017" s="167">
        <v>3</v>
      </c>
      <c r="AV1017" s="168">
        <v>3</v>
      </c>
      <c r="AW1017" s="169">
        <v>0</v>
      </c>
      <c r="AX1017" s="170">
        <f>IF(AU1017&gt;=0.1,'P3 Bureaumarge zee- en luchtvr.'!$D$12,0)</f>
        <v>0</v>
      </c>
      <c r="AY1017" s="163">
        <f t="shared" si="436"/>
        <v>0</v>
      </c>
      <c r="AZ1017" s="157" t="str">
        <f>VLOOKUP(D1017,'P4 Destination'!$C$21:$O$176,13,0)</f>
        <v>EUR</v>
      </c>
      <c r="BA1017" s="164">
        <f t="shared" si="437"/>
        <v>0</v>
      </c>
      <c r="BB1017" s="171">
        <f>IF(AU1017&gt;0.1,(VLOOKUP(D1017,'P4 Destination'!$C$21:$M$176,3,0))*I1017,0)</f>
        <v>0</v>
      </c>
      <c r="BC1017" s="172">
        <f t="shared" si="438"/>
        <v>3</v>
      </c>
      <c r="BD1017" s="171">
        <f>(VLOOKUP($D1017,'P4 Destination'!$C$21:$M$176,4,0))*BC1017</f>
        <v>0</v>
      </c>
      <c r="BE1017" s="172">
        <f t="shared" si="439"/>
        <v>0</v>
      </c>
      <c r="BF1017" s="171">
        <f>(VLOOKUP($D1017,'P4 Destination'!$C$21:$M$176,5,0))*BE1017</f>
        <v>0</v>
      </c>
      <c r="BG1017" s="172">
        <f t="shared" si="440"/>
        <v>0</v>
      </c>
      <c r="BH1017" s="171">
        <f>(VLOOKUP($D1017,'P4 Destination'!$C$21:$M$176,6,0))*BG1017</f>
        <v>0</v>
      </c>
      <c r="BI1017" s="172">
        <f t="shared" si="441"/>
        <v>0</v>
      </c>
      <c r="BJ1017" s="171">
        <f>(VLOOKUP($D1017,'P4 Destination'!$C$21:$M$176,7,0))*BI1017</f>
        <v>0</v>
      </c>
      <c r="BK1017" s="172">
        <f t="shared" si="442"/>
        <v>0</v>
      </c>
      <c r="BL1017" s="171">
        <f>(VLOOKUP($D1017,'P4 Destination'!$C$21:$M$176,8,0))*BK1017</f>
        <v>0</v>
      </c>
      <c r="BM1017" s="172">
        <f t="shared" si="443"/>
        <v>0</v>
      </c>
      <c r="BN1017" s="171">
        <f>(VLOOKUP($D1017,'P4 Destination'!$C$21:$M$176,9,0))*BM1017</f>
        <v>0</v>
      </c>
      <c r="BO1017" s="154">
        <f t="shared" si="444"/>
        <v>1</v>
      </c>
      <c r="BP1017" s="171">
        <f>(VLOOKUP(D1017,'P4 Destination'!$C$21:$M$176,10,0))*K1017</f>
        <v>0</v>
      </c>
      <c r="BQ1017" s="171">
        <f>(VLOOKUP(D1017,'P4 Destination'!$C$21:$M$176,11,0))*J1017</f>
        <v>0</v>
      </c>
      <c r="BR1017" s="173">
        <f t="shared" si="445"/>
        <v>0</v>
      </c>
      <c r="BS1017" s="173">
        <f>(AV1017*2500)*'P6 Verzekering'!$E$11</f>
        <v>0</v>
      </c>
      <c r="BT1017" s="173">
        <f>(AW1017*2500)*'P6 Verzekering'!$E$12</f>
        <v>0</v>
      </c>
      <c r="BU1017" s="173">
        <f>(L1017*2500)*'P6 Verzekering'!$E$13</f>
        <v>0</v>
      </c>
      <c r="BV1017" s="173">
        <f t="shared" si="446"/>
        <v>0</v>
      </c>
      <c r="BW1017"/>
      <c r="BX1017"/>
    </row>
    <row r="1018" spans="1:76">
      <c r="A1018" s="152" t="s">
        <v>3109</v>
      </c>
      <c r="B1018" s="152" t="s">
        <v>320</v>
      </c>
      <c r="C1018" s="152" t="s">
        <v>319</v>
      </c>
      <c r="D1018" s="152" t="s">
        <v>219</v>
      </c>
      <c r="E1018" s="152" t="s">
        <v>219</v>
      </c>
      <c r="F1018" s="153">
        <f t="shared" si="420"/>
        <v>30</v>
      </c>
      <c r="G1018" s="154">
        <v>1</v>
      </c>
      <c r="H1018" s="154">
        <f>IFERROR(VLOOKUP(B1018,'P2 Origin'!$C$21:$Q$176,15,FALSE),0)</f>
        <v>0</v>
      </c>
      <c r="I1018" s="154">
        <f>IFERROR(VLOOKUP(D1018,'P4 Destination'!$C$21:$Q$176,15,FALSE),0)</f>
        <v>0</v>
      </c>
      <c r="J1018" s="155">
        <v>1</v>
      </c>
      <c r="K1018" s="155"/>
      <c r="L1018" s="156">
        <v>0</v>
      </c>
      <c r="M1018" s="155">
        <v>0</v>
      </c>
      <c r="N1018" s="155">
        <v>0</v>
      </c>
      <c r="O1018" s="157">
        <f t="shared" si="421"/>
        <v>0</v>
      </c>
      <c r="P1018" s="158">
        <f t="shared" si="422"/>
        <v>0</v>
      </c>
      <c r="Q1018" s="159">
        <f>IFERROR(VLOOKUP(N1018,'P1 Intra-Europees'!$A$15:$H$25,3,0),0)*P1018</f>
        <v>0</v>
      </c>
      <c r="R1018" s="160">
        <f t="shared" si="423"/>
        <v>0</v>
      </c>
      <c r="S1018" s="159">
        <f>IFERROR(VLOOKUP(N1018,'P1 Intra-Europees'!$A$15:$H$25,4,0),0)*R1018</f>
        <v>0</v>
      </c>
      <c r="T1018" s="160">
        <f t="shared" si="424"/>
        <v>0</v>
      </c>
      <c r="U1018" s="159">
        <f>IFERROR(VLOOKUP(N1018,'P1 Intra-Europees'!$A$15:$H$25,5,0),0)*T1018</f>
        <v>0</v>
      </c>
      <c r="V1018" s="160">
        <f t="shared" si="425"/>
        <v>0</v>
      </c>
      <c r="W1018" s="159">
        <f>IFERROR(VLOOKUP(N1018,'P1 Intra-Europees'!$A$15:$H$25,6,0),0)*V1018</f>
        <v>0</v>
      </c>
      <c r="X1018" s="160">
        <f t="shared" si="426"/>
        <v>0</v>
      </c>
      <c r="Y1018" s="159">
        <f>IFERROR(VLOOKUP(N1018,'P1 Intra-Europees'!$A$15:$H$25,7,0),0)*X1018</f>
        <v>0</v>
      </c>
      <c r="Z1018" s="161">
        <f t="shared" si="427"/>
        <v>0</v>
      </c>
      <c r="AA1018" s="162">
        <f>IFERROR(VLOOKUP(N1018,'P1 Intra-Europees'!$A$15:$H$25,8,0),0)*Z1018</f>
        <v>0</v>
      </c>
      <c r="AB1018" s="163">
        <f t="shared" si="428"/>
        <v>0</v>
      </c>
      <c r="AC1018" s="157" t="str">
        <f>VLOOKUP(B1018,'P2 Origin'!$C$21:$O$176,13,0)</f>
        <v>USD</v>
      </c>
      <c r="AD1018" s="164">
        <f t="shared" si="429"/>
        <v>0</v>
      </c>
      <c r="AE1018" s="165">
        <f>IF(AU1018&gt;0.1,VLOOKUP(B1018,'P2 Origin'!$C$21:$M$176,3,0)*H1018,0)</f>
        <v>0</v>
      </c>
      <c r="AF1018" s="166">
        <f t="shared" si="430"/>
        <v>0</v>
      </c>
      <c r="AG1018" s="165">
        <f>(VLOOKUP(B1018,'P2 Origin'!$C$21:$M$176,4,0))*AF1018</f>
        <v>0</v>
      </c>
      <c r="AH1018" s="166">
        <f t="shared" si="431"/>
        <v>0</v>
      </c>
      <c r="AI1018" s="165">
        <f>(VLOOKUP(B1018,'P2 Origin'!$C$21:$M$176,5,0))*AH1018</f>
        <v>0</v>
      </c>
      <c r="AJ1018" s="166">
        <f t="shared" si="447"/>
        <v>0</v>
      </c>
      <c r="AK1018" s="165">
        <f>(VLOOKUP(B1018,'P2 Origin'!$C$21:$M$176,6,0))*AJ1018</f>
        <v>0</v>
      </c>
      <c r="AL1018" s="166">
        <f t="shared" si="432"/>
        <v>30</v>
      </c>
      <c r="AM1018" s="165">
        <f>(VLOOKUP($B1018,'P2 Origin'!$C$21:$M$176,7,0))*AL1018</f>
        <v>0</v>
      </c>
      <c r="AN1018" s="166">
        <f t="shared" si="433"/>
        <v>0</v>
      </c>
      <c r="AO1018" s="165">
        <f>(VLOOKUP($B1018,'P2 Origin'!$C$21:$M$176,8,0))*AN1018</f>
        <v>0</v>
      </c>
      <c r="AP1018" s="166">
        <f t="shared" si="434"/>
        <v>0</v>
      </c>
      <c r="AQ1018" s="165">
        <f>(VLOOKUP($B1018,'P2 Origin'!$C$21:$M$176,9,0))*AP1018</f>
        <v>0</v>
      </c>
      <c r="AR1018" s="155">
        <f t="shared" si="435"/>
        <v>1</v>
      </c>
      <c r="AS1018" s="164">
        <f>(VLOOKUP(B1018,'P2 Origin'!$C$21:$M$176,10,0))*K1018</f>
        <v>0</v>
      </c>
      <c r="AT1018" s="164">
        <f>(VLOOKUP(B1018,'P2 Origin'!$C$21:$M$176,11,0))*J1018</f>
        <v>0</v>
      </c>
      <c r="AU1018" s="167">
        <v>30</v>
      </c>
      <c r="AV1018" s="168">
        <v>30</v>
      </c>
      <c r="AW1018" s="169">
        <v>0</v>
      </c>
      <c r="AX1018" s="170">
        <f>IF(AU1018&gt;=0.1,'P3 Bureaumarge zee- en luchtvr.'!$D$12,0)</f>
        <v>0</v>
      </c>
      <c r="AY1018" s="163">
        <f t="shared" si="436"/>
        <v>0</v>
      </c>
      <c r="AZ1018" s="157" t="str">
        <f>VLOOKUP(D1018,'P4 Destination'!$C$21:$O$176,13,0)</f>
        <v>EUR</v>
      </c>
      <c r="BA1018" s="164">
        <f t="shared" si="437"/>
        <v>0</v>
      </c>
      <c r="BB1018" s="171">
        <f>IF(AU1018&gt;0.1,(VLOOKUP(D1018,'P4 Destination'!$C$21:$M$176,3,0))*I1018,0)</f>
        <v>0</v>
      </c>
      <c r="BC1018" s="172">
        <f t="shared" si="438"/>
        <v>0</v>
      </c>
      <c r="BD1018" s="171">
        <f>(VLOOKUP($D1018,'P4 Destination'!$C$21:$M$176,4,0))*BC1018</f>
        <v>0</v>
      </c>
      <c r="BE1018" s="172">
        <f t="shared" si="439"/>
        <v>0</v>
      </c>
      <c r="BF1018" s="171">
        <f>(VLOOKUP($D1018,'P4 Destination'!$C$21:$M$176,5,0))*BE1018</f>
        <v>0</v>
      </c>
      <c r="BG1018" s="172">
        <f t="shared" si="440"/>
        <v>0</v>
      </c>
      <c r="BH1018" s="171">
        <f>(VLOOKUP($D1018,'P4 Destination'!$C$21:$M$176,6,0))*BG1018</f>
        <v>0</v>
      </c>
      <c r="BI1018" s="172">
        <f t="shared" si="441"/>
        <v>30</v>
      </c>
      <c r="BJ1018" s="171">
        <f>(VLOOKUP($D1018,'P4 Destination'!$C$21:$M$176,7,0))*BI1018</f>
        <v>0</v>
      </c>
      <c r="BK1018" s="172">
        <f t="shared" si="442"/>
        <v>0</v>
      </c>
      <c r="BL1018" s="171">
        <f>(VLOOKUP($D1018,'P4 Destination'!$C$21:$M$176,8,0))*BK1018</f>
        <v>0</v>
      </c>
      <c r="BM1018" s="172">
        <f t="shared" si="443"/>
        <v>0</v>
      </c>
      <c r="BN1018" s="171">
        <f>(VLOOKUP($D1018,'P4 Destination'!$C$21:$M$176,9,0))*BM1018</f>
        <v>0</v>
      </c>
      <c r="BO1018" s="154">
        <f t="shared" si="444"/>
        <v>1</v>
      </c>
      <c r="BP1018" s="171">
        <f>(VLOOKUP(D1018,'P4 Destination'!$C$21:$M$176,10,0))*K1018</f>
        <v>0</v>
      </c>
      <c r="BQ1018" s="171">
        <f>(VLOOKUP(D1018,'P4 Destination'!$C$21:$M$176,11,0))*J1018</f>
        <v>0</v>
      </c>
      <c r="BR1018" s="173">
        <f t="shared" si="445"/>
        <v>0</v>
      </c>
      <c r="BS1018" s="173">
        <f>(AV1018*2500)*'P6 Verzekering'!$E$11</f>
        <v>0</v>
      </c>
      <c r="BT1018" s="173">
        <f>(AW1018*2500)*'P6 Verzekering'!$E$12</f>
        <v>0</v>
      </c>
      <c r="BU1018" s="173">
        <f>(L1018*2500)*'P6 Verzekering'!$E$13</f>
        <v>0</v>
      </c>
      <c r="BV1018" s="173">
        <f t="shared" si="446"/>
        <v>0</v>
      </c>
      <c r="BW1018"/>
      <c r="BX1018"/>
    </row>
    <row r="1019" spans="1:76">
      <c r="A1019" s="152" t="s">
        <v>3110</v>
      </c>
      <c r="B1019" s="152" t="s">
        <v>320</v>
      </c>
      <c r="C1019" s="152" t="s">
        <v>319</v>
      </c>
      <c r="D1019" s="152" t="s">
        <v>219</v>
      </c>
      <c r="E1019" s="152" t="s">
        <v>219</v>
      </c>
      <c r="F1019" s="153">
        <f t="shared" si="420"/>
        <v>2</v>
      </c>
      <c r="G1019" s="154">
        <v>1</v>
      </c>
      <c r="H1019" s="154">
        <f>IFERROR(VLOOKUP(B1019,'P2 Origin'!$C$21:$Q$176,15,FALSE),0)</f>
        <v>0</v>
      </c>
      <c r="I1019" s="154">
        <f>IFERROR(VLOOKUP(D1019,'P4 Destination'!$C$21:$Q$176,15,FALSE),0)</f>
        <v>0</v>
      </c>
      <c r="J1019" s="155">
        <v>1</v>
      </c>
      <c r="K1019" s="155"/>
      <c r="L1019" s="156">
        <v>0</v>
      </c>
      <c r="M1019" s="155">
        <v>0</v>
      </c>
      <c r="N1019" s="155">
        <v>0</v>
      </c>
      <c r="O1019" s="157">
        <f t="shared" si="421"/>
        <v>0</v>
      </c>
      <c r="P1019" s="158">
        <f t="shared" si="422"/>
        <v>0</v>
      </c>
      <c r="Q1019" s="159">
        <f>IFERROR(VLOOKUP(N1019,'P1 Intra-Europees'!$A$15:$H$25,3,0),0)*P1019</f>
        <v>0</v>
      </c>
      <c r="R1019" s="160">
        <f t="shared" si="423"/>
        <v>0</v>
      </c>
      <c r="S1019" s="159">
        <f>IFERROR(VLOOKUP(N1019,'P1 Intra-Europees'!$A$15:$H$25,4,0),0)*R1019</f>
        <v>0</v>
      </c>
      <c r="T1019" s="160">
        <f t="shared" si="424"/>
        <v>0</v>
      </c>
      <c r="U1019" s="159">
        <f>IFERROR(VLOOKUP(N1019,'P1 Intra-Europees'!$A$15:$H$25,5,0),0)*T1019</f>
        <v>0</v>
      </c>
      <c r="V1019" s="160">
        <f t="shared" si="425"/>
        <v>0</v>
      </c>
      <c r="W1019" s="159">
        <f>IFERROR(VLOOKUP(N1019,'P1 Intra-Europees'!$A$15:$H$25,6,0),0)*V1019</f>
        <v>0</v>
      </c>
      <c r="X1019" s="160">
        <f t="shared" si="426"/>
        <v>0</v>
      </c>
      <c r="Y1019" s="159">
        <f>IFERROR(VLOOKUP(N1019,'P1 Intra-Europees'!$A$15:$H$25,7,0),0)*X1019</f>
        <v>0</v>
      </c>
      <c r="Z1019" s="161">
        <f t="shared" si="427"/>
        <v>0</v>
      </c>
      <c r="AA1019" s="162">
        <f>IFERROR(VLOOKUP(N1019,'P1 Intra-Europees'!$A$15:$H$25,8,0),0)*Z1019</f>
        <v>0</v>
      </c>
      <c r="AB1019" s="163">
        <f t="shared" si="428"/>
        <v>0</v>
      </c>
      <c r="AC1019" s="157" t="str">
        <f>VLOOKUP(B1019,'P2 Origin'!$C$21:$O$176,13,0)</f>
        <v>USD</v>
      </c>
      <c r="AD1019" s="164">
        <f t="shared" si="429"/>
        <v>0</v>
      </c>
      <c r="AE1019" s="165">
        <f>IF(AU1019&gt;0.1,VLOOKUP(B1019,'P2 Origin'!$C$21:$M$176,3,0)*H1019,0)</f>
        <v>0</v>
      </c>
      <c r="AF1019" s="166">
        <f t="shared" si="430"/>
        <v>2</v>
      </c>
      <c r="AG1019" s="165">
        <f>(VLOOKUP(B1019,'P2 Origin'!$C$21:$M$176,4,0))*AF1019</f>
        <v>0</v>
      </c>
      <c r="AH1019" s="166">
        <f t="shared" si="431"/>
        <v>0</v>
      </c>
      <c r="AI1019" s="165">
        <f>(VLOOKUP(B1019,'P2 Origin'!$C$21:$M$176,5,0))*AH1019</f>
        <v>0</v>
      </c>
      <c r="AJ1019" s="166">
        <f t="shared" si="447"/>
        <v>0</v>
      </c>
      <c r="AK1019" s="165">
        <f>(VLOOKUP(B1019,'P2 Origin'!$C$21:$M$176,6,0))*AJ1019</f>
        <v>0</v>
      </c>
      <c r="AL1019" s="166">
        <f t="shared" si="432"/>
        <v>0</v>
      </c>
      <c r="AM1019" s="165">
        <f>(VLOOKUP($B1019,'P2 Origin'!$C$21:$M$176,7,0))*AL1019</f>
        <v>0</v>
      </c>
      <c r="AN1019" s="166">
        <f t="shared" si="433"/>
        <v>0</v>
      </c>
      <c r="AO1019" s="165">
        <f>(VLOOKUP($B1019,'P2 Origin'!$C$21:$M$176,8,0))*AN1019</f>
        <v>0</v>
      </c>
      <c r="AP1019" s="166">
        <f t="shared" si="434"/>
        <v>0</v>
      </c>
      <c r="AQ1019" s="165">
        <f>(VLOOKUP($B1019,'P2 Origin'!$C$21:$M$176,9,0))*AP1019</f>
        <v>0</v>
      </c>
      <c r="AR1019" s="155">
        <f t="shared" si="435"/>
        <v>1</v>
      </c>
      <c r="AS1019" s="164">
        <f>(VLOOKUP(B1019,'P2 Origin'!$C$21:$M$176,10,0))*K1019</f>
        <v>0</v>
      </c>
      <c r="AT1019" s="164">
        <f>(VLOOKUP(B1019,'P2 Origin'!$C$21:$M$176,11,0))*J1019</f>
        <v>0</v>
      </c>
      <c r="AU1019" s="167">
        <v>2</v>
      </c>
      <c r="AV1019" s="168">
        <v>2</v>
      </c>
      <c r="AW1019" s="169">
        <v>0</v>
      </c>
      <c r="AX1019" s="170">
        <f>IF(AU1019&gt;=0.1,'P3 Bureaumarge zee- en luchtvr.'!$D$12,0)</f>
        <v>0</v>
      </c>
      <c r="AY1019" s="163">
        <f t="shared" si="436"/>
        <v>0</v>
      </c>
      <c r="AZ1019" s="157" t="str">
        <f>VLOOKUP(D1019,'P4 Destination'!$C$21:$O$176,13,0)</f>
        <v>EUR</v>
      </c>
      <c r="BA1019" s="164">
        <f t="shared" si="437"/>
        <v>0</v>
      </c>
      <c r="BB1019" s="171">
        <f>IF(AU1019&gt;0.1,(VLOOKUP(D1019,'P4 Destination'!$C$21:$M$176,3,0))*I1019,0)</f>
        <v>0</v>
      </c>
      <c r="BC1019" s="172">
        <f t="shared" si="438"/>
        <v>2</v>
      </c>
      <c r="BD1019" s="171">
        <f>(VLOOKUP($D1019,'P4 Destination'!$C$21:$M$176,4,0))*BC1019</f>
        <v>0</v>
      </c>
      <c r="BE1019" s="172">
        <f t="shared" si="439"/>
        <v>0</v>
      </c>
      <c r="BF1019" s="171">
        <f>(VLOOKUP($D1019,'P4 Destination'!$C$21:$M$176,5,0))*BE1019</f>
        <v>0</v>
      </c>
      <c r="BG1019" s="172">
        <f t="shared" si="440"/>
        <v>0</v>
      </c>
      <c r="BH1019" s="171">
        <f>(VLOOKUP($D1019,'P4 Destination'!$C$21:$M$176,6,0))*BG1019</f>
        <v>0</v>
      </c>
      <c r="BI1019" s="172">
        <f t="shared" si="441"/>
        <v>0</v>
      </c>
      <c r="BJ1019" s="171">
        <f>(VLOOKUP($D1019,'P4 Destination'!$C$21:$M$176,7,0))*BI1019</f>
        <v>0</v>
      </c>
      <c r="BK1019" s="172">
        <f t="shared" si="442"/>
        <v>0</v>
      </c>
      <c r="BL1019" s="171">
        <f>(VLOOKUP($D1019,'P4 Destination'!$C$21:$M$176,8,0))*BK1019</f>
        <v>0</v>
      </c>
      <c r="BM1019" s="172">
        <f t="shared" si="443"/>
        <v>0</v>
      </c>
      <c r="BN1019" s="171">
        <f>(VLOOKUP($D1019,'P4 Destination'!$C$21:$M$176,9,0))*BM1019</f>
        <v>0</v>
      </c>
      <c r="BO1019" s="154">
        <f t="shared" si="444"/>
        <v>1</v>
      </c>
      <c r="BP1019" s="171">
        <f>(VLOOKUP(D1019,'P4 Destination'!$C$21:$M$176,10,0))*K1019</f>
        <v>0</v>
      </c>
      <c r="BQ1019" s="171">
        <f>(VLOOKUP(D1019,'P4 Destination'!$C$21:$M$176,11,0))*J1019</f>
        <v>0</v>
      </c>
      <c r="BR1019" s="173">
        <f t="shared" si="445"/>
        <v>0</v>
      </c>
      <c r="BS1019" s="173">
        <f>(AV1019*2500)*'P6 Verzekering'!$E$11</f>
        <v>0</v>
      </c>
      <c r="BT1019" s="173">
        <f>(AW1019*2500)*'P6 Verzekering'!$E$12</f>
        <v>0</v>
      </c>
      <c r="BU1019" s="173">
        <f>(L1019*2500)*'P6 Verzekering'!$E$13</f>
        <v>0</v>
      </c>
      <c r="BV1019" s="173">
        <f t="shared" si="446"/>
        <v>0</v>
      </c>
      <c r="BW1019"/>
      <c r="BX1019"/>
    </row>
    <row r="1020" spans="1:76">
      <c r="A1020" s="152" t="s">
        <v>3111</v>
      </c>
      <c r="B1020" s="152" t="s">
        <v>320</v>
      </c>
      <c r="C1020" s="152" t="s">
        <v>319</v>
      </c>
      <c r="D1020" s="152" t="s">
        <v>219</v>
      </c>
      <c r="E1020" s="152" t="s">
        <v>219</v>
      </c>
      <c r="F1020" s="153">
        <f t="shared" si="420"/>
        <v>24</v>
      </c>
      <c r="G1020" s="154">
        <v>1</v>
      </c>
      <c r="H1020" s="154">
        <f>IFERROR(VLOOKUP(B1020,'P2 Origin'!$C$21:$Q$176,15,FALSE),0)</f>
        <v>0</v>
      </c>
      <c r="I1020" s="154">
        <f>IFERROR(VLOOKUP(D1020,'P4 Destination'!$C$21:$Q$176,15,FALSE),0)</f>
        <v>0</v>
      </c>
      <c r="J1020" s="155">
        <v>1</v>
      </c>
      <c r="K1020" s="155"/>
      <c r="L1020" s="156">
        <v>0</v>
      </c>
      <c r="M1020" s="155">
        <v>0</v>
      </c>
      <c r="N1020" s="155">
        <v>0</v>
      </c>
      <c r="O1020" s="157">
        <f t="shared" si="421"/>
        <v>0</v>
      </c>
      <c r="P1020" s="158">
        <f t="shared" si="422"/>
        <v>0</v>
      </c>
      <c r="Q1020" s="159">
        <f>IFERROR(VLOOKUP(N1020,'P1 Intra-Europees'!$A$15:$H$25,3,0),0)*P1020</f>
        <v>0</v>
      </c>
      <c r="R1020" s="160">
        <f t="shared" si="423"/>
        <v>0</v>
      </c>
      <c r="S1020" s="159">
        <f>IFERROR(VLOOKUP(N1020,'P1 Intra-Europees'!$A$15:$H$25,4,0),0)*R1020</f>
        <v>0</v>
      </c>
      <c r="T1020" s="160">
        <f t="shared" si="424"/>
        <v>0</v>
      </c>
      <c r="U1020" s="159">
        <f>IFERROR(VLOOKUP(N1020,'P1 Intra-Europees'!$A$15:$H$25,5,0),0)*T1020</f>
        <v>0</v>
      </c>
      <c r="V1020" s="160">
        <f t="shared" si="425"/>
        <v>0</v>
      </c>
      <c r="W1020" s="159">
        <f>IFERROR(VLOOKUP(N1020,'P1 Intra-Europees'!$A$15:$H$25,6,0),0)*V1020</f>
        <v>0</v>
      </c>
      <c r="X1020" s="160">
        <f t="shared" si="426"/>
        <v>0</v>
      </c>
      <c r="Y1020" s="159">
        <f>IFERROR(VLOOKUP(N1020,'P1 Intra-Europees'!$A$15:$H$25,7,0),0)*X1020</f>
        <v>0</v>
      </c>
      <c r="Z1020" s="161">
        <f t="shared" si="427"/>
        <v>0</v>
      </c>
      <c r="AA1020" s="162">
        <f>IFERROR(VLOOKUP(N1020,'P1 Intra-Europees'!$A$15:$H$25,8,0),0)*Z1020</f>
        <v>0</v>
      </c>
      <c r="AB1020" s="163">
        <f t="shared" si="428"/>
        <v>0</v>
      </c>
      <c r="AC1020" s="157" t="str">
        <f>VLOOKUP(B1020,'P2 Origin'!$C$21:$O$176,13,0)</f>
        <v>USD</v>
      </c>
      <c r="AD1020" s="164">
        <f t="shared" si="429"/>
        <v>0</v>
      </c>
      <c r="AE1020" s="165">
        <f>IF(AU1020&gt;0.1,VLOOKUP(B1020,'P2 Origin'!$C$21:$M$176,3,0)*H1020,0)</f>
        <v>0</v>
      </c>
      <c r="AF1020" s="166">
        <f t="shared" si="430"/>
        <v>0</v>
      </c>
      <c r="AG1020" s="165">
        <f>(VLOOKUP(B1020,'P2 Origin'!$C$21:$M$176,4,0))*AF1020</f>
        <v>0</v>
      </c>
      <c r="AH1020" s="166">
        <f t="shared" si="431"/>
        <v>0</v>
      </c>
      <c r="AI1020" s="165">
        <f>(VLOOKUP(B1020,'P2 Origin'!$C$21:$M$176,5,0))*AH1020</f>
        <v>0</v>
      </c>
      <c r="AJ1020" s="166">
        <f t="shared" si="447"/>
        <v>24</v>
      </c>
      <c r="AK1020" s="165">
        <f>(VLOOKUP(B1020,'P2 Origin'!$C$21:$M$176,6,0))*AJ1020</f>
        <v>0</v>
      </c>
      <c r="AL1020" s="166">
        <f t="shared" si="432"/>
        <v>0</v>
      </c>
      <c r="AM1020" s="165">
        <f>(VLOOKUP($B1020,'P2 Origin'!$C$21:$M$176,7,0))*AL1020</f>
        <v>0</v>
      </c>
      <c r="AN1020" s="166">
        <f t="shared" si="433"/>
        <v>0</v>
      </c>
      <c r="AO1020" s="165">
        <f>(VLOOKUP($B1020,'P2 Origin'!$C$21:$M$176,8,0))*AN1020</f>
        <v>0</v>
      </c>
      <c r="AP1020" s="166">
        <f t="shared" si="434"/>
        <v>0</v>
      </c>
      <c r="AQ1020" s="165">
        <f>(VLOOKUP($B1020,'P2 Origin'!$C$21:$M$176,9,0))*AP1020</f>
        <v>0</v>
      </c>
      <c r="AR1020" s="155">
        <f t="shared" si="435"/>
        <v>1</v>
      </c>
      <c r="AS1020" s="164">
        <f>(VLOOKUP(B1020,'P2 Origin'!$C$21:$M$176,10,0))*K1020</f>
        <v>0</v>
      </c>
      <c r="AT1020" s="164">
        <f>(VLOOKUP(B1020,'P2 Origin'!$C$21:$M$176,11,0))*J1020</f>
        <v>0</v>
      </c>
      <c r="AU1020" s="167">
        <v>24</v>
      </c>
      <c r="AV1020" s="168">
        <v>24</v>
      </c>
      <c r="AW1020" s="169">
        <v>0</v>
      </c>
      <c r="AX1020" s="170">
        <f>IF(AU1020&gt;=0.1,'P3 Bureaumarge zee- en luchtvr.'!$D$12,0)</f>
        <v>0</v>
      </c>
      <c r="AY1020" s="163">
        <f t="shared" si="436"/>
        <v>0</v>
      </c>
      <c r="AZ1020" s="157" t="str">
        <f>VLOOKUP(D1020,'P4 Destination'!$C$21:$O$176,13,0)</f>
        <v>EUR</v>
      </c>
      <c r="BA1020" s="164">
        <f t="shared" si="437"/>
        <v>0</v>
      </c>
      <c r="BB1020" s="171">
        <f>IF(AU1020&gt;0.1,(VLOOKUP(D1020,'P4 Destination'!$C$21:$M$176,3,0))*I1020,0)</f>
        <v>0</v>
      </c>
      <c r="BC1020" s="172">
        <f t="shared" si="438"/>
        <v>0</v>
      </c>
      <c r="BD1020" s="171">
        <f>(VLOOKUP($D1020,'P4 Destination'!$C$21:$M$176,4,0))*BC1020</f>
        <v>0</v>
      </c>
      <c r="BE1020" s="172">
        <f t="shared" si="439"/>
        <v>0</v>
      </c>
      <c r="BF1020" s="171">
        <f>(VLOOKUP($D1020,'P4 Destination'!$C$21:$M$176,5,0))*BE1020</f>
        <v>0</v>
      </c>
      <c r="BG1020" s="172">
        <f t="shared" si="440"/>
        <v>24</v>
      </c>
      <c r="BH1020" s="171">
        <f>(VLOOKUP($D1020,'P4 Destination'!$C$21:$M$176,6,0))*BG1020</f>
        <v>0</v>
      </c>
      <c r="BI1020" s="172">
        <f t="shared" si="441"/>
        <v>0</v>
      </c>
      <c r="BJ1020" s="171">
        <f>(VLOOKUP($D1020,'P4 Destination'!$C$21:$M$176,7,0))*BI1020</f>
        <v>0</v>
      </c>
      <c r="BK1020" s="172">
        <f t="shared" si="442"/>
        <v>0</v>
      </c>
      <c r="BL1020" s="171">
        <f>(VLOOKUP($D1020,'P4 Destination'!$C$21:$M$176,8,0))*BK1020</f>
        <v>0</v>
      </c>
      <c r="BM1020" s="172">
        <f t="shared" si="443"/>
        <v>0</v>
      </c>
      <c r="BN1020" s="171">
        <f>(VLOOKUP($D1020,'P4 Destination'!$C$21:$M$176,9,0))*BM1020</f>
        <v>0</v>
      </c>
      <c r="BO1020" s="154">
        <f t="shared" si="444"/>
        <v>1</v>
      </c>
      <c r="BP1020" s="171">
        <f>(VLOOKUP(D1020,'P4 Destination'!$C$21:$M$176,10,0))*K1020</f>
        <v>0</v>
      </c>
      <c r="BQ1020" s="171">
        <f>(VLOOKUP(D1020,'P4 Destination'!$C$21:$M$176,11,0))*J1020</f>
        <v>0</v>
      </c>
      <c r="BR1020" s="173">
        <f t="shared" si="445"/>
        <v>0</v>
      </c>
      <c r="BS1020" s="173">
        <f>(AV1020*2500)*'P6 Verzekering'!$E$11</f>
        <v>0</v>
      </c>
      <c r="BT1020" s="173">
        <f>(AW1020*2500)*'P6 Verzekering'!$E$12</f>
        <v>0</v>
      </c>
      <c r="BU1020" s="173">
        <f>(L1020*2500)*'P6 Verzekering'!$E$13</f>
        <v>0</v>
      </c>
      <c r="BV1020" s="173">
        <f t="shared" si="446"/>
        <v>0</v>
      </c>
      <c r="BW1020"/>
      <c r="BX1020"/>
    </row>
    <row r="1021" spans="1:76">
      <c r="A1021" s="152" t="s">
        <v>3112</v>
      </c>
      <c r="B1021" s="152" t="s">
        <v>320</v>
      </c>
      <c r="C1021" s="152" t="s">
        <v>319</v>
      </c>
      <c r="D1021" s="152" t="s">
        <v>219</v>
      </c>
      <c r="E1021" s="152" t="s">
        <v>219</v>
      </c>
      <c r="F1021" s="153">
        <f t="shared" si="420"/>
        <v>22</v>
      </c>
      <c r="G1021" s="154">
        <v>1</v>
      </c>
      <c r="H1021" s="154">
        <f>IFERROR(VLOOKUP(B1021,'P2 Origin'!$C$21:$Q$176,15,FALSE),0)</f>
        <v>0</v>
      </c>
      <c r="I1021" s="154">
        <f>IFERROR(VLOOKUP(D1021,'P4 Destination'!$C$21:$Q$176,15,FALSE),0)</f>
        <v>0</v>
      </c>
      <c r="J1021" s="155">
        <v>1</v>
      </c>
      <c r="K1021" s="155"/>
      <c r="L1021" s="156">
        <v>0</v>
      </c>
      <c r="M1021" s="155">
        <v>0</v>
      </c>
      <c r="N1021" s="155">
        <v>0</v>
      </c>
      <c r="O1021" s="157">
        <f t="shared" si="421"/>
        <v>0</v>
      </c>
      <c r="P1021" s="158">
        <f t="shared" si="422"/>
        <v>0</v>
      </c>
      <c r="Q1021" s="159">
        <f>IFERROR(VLOOKUP(N1021,'P1 Intra-Europees'!$A$15:$H$25,3,0),0)*P1021</f>
        <v>0</v>
      </c>
      <c r="R1021" s="160">
        <f t="shared" si="423"/>
        <v>0</v>
      </c>
      <c r="S1021" s="159">
        <f>IFERROR(VLOOKUP(N1021,'P1 Intra-Europees'!$A$15:$H$25,4,0),0)*R1021</f>
        <v>0</v>
      </c>
      <c r="T1021" s="160">
        <f t="shared" si="424"/>
        <v>0</v>
      </c>
      <c r="U1021" s="159">
        <f>IFERROR(VLOOKUP(N1021,'P1 Intra-Europees'!$A$15:$H$25,5,0),0)*T1021</f>
        <v>0</v>
      </c>
      <c r="V1021" s="160">
        <f t="shared" si="425"/>
        <v>0</v>
      </c>
      <c r="W1021" s="159">
        <f>IFERROR(VLOOKUP(N1021,'P1 Intra-Europees'!$A$15:$H$25,6,0),0)*V1021</f>
        <v>0</v>
      </c>
      <c r="X1021" s="160">
        <f t="shared" si="426"/>
        <v>0</v>
      </c>
      <c r="Y1021" s="159">
        <f>IFERROR(VLOOKUP(N1021,'P1 Intra-Europees'!$A$15:$H$25,7,0),0)*X1021</f>
        <v>0</v>
      </c>
      <c r="Z1021" s="161">
        <f t="shared" si="427"/>
        <v>0</v>
      </c>
      <c r="AA1021" s="162">
        <f>IFERROR(VLOOKUP(N1021,'P1 Intra-Europees'!$A$15:$H$25,8,0),0)*Z1021</f>
        <v>0</v>
      </c>
      <c r="AB1021" s="163">
        <f t="shared" si="428"/>
        <v>0</v>
      </c>
      <c r="AC1021" s="157" t="str">
        <f>VLOOKUP(B1021,'P2 Origin'!$C$21:$O$176,13,0)</f>
        <v>USD</v>
      </c>
      <c r="AD1021" s="164">
        <f t="shared" si="429"/>
        <v>0</v>
      </c>
      <c r="AE1021" s="165">
        <f>IF(AU1021&gt;0.1,VLOOKUP(B1021,'P2 Origin'!$C$21:$M$176,3,0)*H1021,0)</f>
        <v>0</v>
      </c>
      <c r="AF1021" s="166">
        <f t="shared" si="430"/>
        <v>0</v>
      </c>
      <c r="AG1021" s="165">
        <f>(VLOOKUP(B1021,'P2 Origin'!$C$21:$M$176,4,0))*AF1021</f>
        <v>0</v>
      </c>
      <c r="AH1021" s="166">
        <f t="shared" si="431"/>
        <v>0</v>
      </c>
      <c r="AI1021" s="165">
        <f>(VLOOKUP(B1021,'P2 Origin'!$C$21:$M$176,5,0))*AH1021</f>
        <v>0</v>
      </c>
      <c r="AJ1021" s="166">
        <f t="shared" si="447"/>
        <v>22</v>
      </c>
      <c r="AK1021" s="165">
        <f>(VLOOKUP(B1021,'P2 Origin'!$C$21:$M$176,6,0))*AJ1021</f>
        <v>0</v>
      </c>
      <c r="AL1021" s="166">
        <f t="shared" si="432"/>
        <v>0</v>
      </c>
      <c r="AM1021" s="165">
        <f>(VLOOKUP($B1021,'P2 Origin'!$C$21:$M$176,7,0))*AL1021</f>
        <v>0</v>
      </c>
      <c r="AN1021" s="166">
        <f t="shared" si="433"/>
        <v>0</v>
      </c>
      <c r="AO1021" s="165">
        <f>(VLOOKUP($B1021,'P2 Origin'!$C$21:$M$176,8,0))*AN1021</f>
        <v>0</v>
      </c>
      <c r="AP1021" s="166">
        <f t="shared" si="434"/>
        <v>0</v>
      </c>
      <c r="AQ1021" s="165">
        <f>(VLOOKUP($B1021,'P2 Origin'!$C$21:$M$176,9,0))*AP1021</f>
        <v>0</v>
      </c>
      <c r="AR1021" s="155">
        <f t="shared" si="435"/>
        <v>1</v>
      </c>
      <c r="AS1021" s="164">
        <f>(VLOOKUP(B1021,'P2 Origin'!$C$21:$M$176,10,0))*K1021</f>
        <v>0</v>
      </c>
      <c r="AT1021" s="164">
        <f>(VLOOKUP(B1021,'P2 Origin'!$C$21:$M$176,11,0))*J1021</f>
        <v>0</v>
      </c>
      <c r="AU1021" s="167">
        <v>22</v>
      </c>
      <c r="AV1021" s="168">
        <v>22</v>
      </c>
      <c r="AW1021" s="169">
        <v>0</v>
      </c>
      <c r="AX1021" s="170">
        <f>IF(AU1021&gt;=0.1,'P3 Bureaumarge zee- en luchtvr.'!$D$12,0)</f>
        <v>0</v>
      </c>
      <c r="AY1021" s="163">
        <f t="shared" si="436"/>
        <v>0</v>
      </c>
      <c r="AZ1021" s="157" t="str">
        <f>VLOOKUP(D1021,'P4 Destination'!$C$21:$O$176,13,0)</f>
        <v>EUR</v>
      </c>
      <c r="BA1021" s="164">
        <f t="shared" si="437"/>
        <v>0</v>
      </c>
      <c r="BB1021" s="171">
        <f>IF(AU1021&gt;0.1,(VLOOKUP(D1021,'P4 Destination'!$C$21:$M$176,3,0))*I1021,0)</f>
        <v>0</v>
      </c>
      <c r="BC1021" s="172">
        <f t="shared" si="438"/>
        <v>0</v>
      </c>
      <c r="BD1021" s="171">
        <f>(VLOOKUP($D1021,'P4 Destination'!$C$21:$M$176,4,0))*BC1021</f>
        <v>0</v>
      </c>
      <c r="BE1021" s="172">
        <f t="shared" si="439"/>
        <v>0</v>
      </c>
      <c r="BF1021" s="171">
        <f>(VLOOKUP($D1021,'P4 Destination'!$C$21:$M$176,5,0))*BE1021</f>
        <v>0</v>
      </c>
      <c r="BG1021" s="172">
        <f t="shared" si="440"/>
        <v>22</v>
      </c>
      <c r="BH1021" s="171">
        <f>(VLOOKUP($D1021,'P4 Destination'!$C$21:$M$176,6,0))*BG1021</f>
        <v>0</v>
      </c>
      <c r="BI1021" s="172">
        <f t="shared" si="441"/>
        <v>0</v>
      </c>
      <c r="BJ1021" s="171">
        <f>(VLOOKUP($D1021,'P4 Destination'!$C$21:$M$176,7,0))*BI1021</f>
        <v>0</v>
      </c>
      <c r="BK1021" s="172">
        <f t="shared" si="442"/>
        <v>0</v>
      </c>
      <c r="BL1021" s="171">
        <f>(VLOOKUP($D1021,'P4 Destination'!$C$21:$M$176,8,0))*BK1021</f>
        <v>0</v>
      </c>
      <c r="BM1021" s="172">
        <f t="shared" si="443"/>
        <v>0</v>
      </c>
      <c r="BN1021" s="171">
        <f>(VLOOKUP($D1021,'P4 Destination'!$C$21:$M$176,9,0))*BM1021</f>
        <v>0</v>
      </c>
      <c r="BO1021" s="154">
        <f t="shared" si="444"/>
        <v>1</v>
      </c>
      <c r="BP1021" s="171">
        <f>(VLOOKUP(D1021,'P4 Destination'!$C$21:$M$176,10,0))*K1021</f>
        <v>0</v>
      </c>
      <c r="BQ1021" s="171">
        <f>(VLOOKUP(D1021,'P4 Destination'!$C$21:$M$176,11,0))*J1021</f>
        <v>0</v>
      </c>
      <c r="BR1021" s="173">
        <f t="shared" si="445"/>
        <v>0</v>
      </c>
      <c r="BS1021" s="173">
        <f>(AV1021*2500)*'P6 Verzekering'!$E$11</f>
        <v>0</v>
      </c>
      <c r="BT1021" s="173">
        <f>(AW1021*2500)*'P6 Verzekering'!$E$12</f>
        <v>0</v>
      </c>
      <c r="BU1021" s="173">
        <f>(L1021*2500)*'P6 Verzekering'!$E$13</f>
        <v>0</v>
      </c>
      <c r="BV1021" s="173">
        <f t="shared" si="446"/>
        <v>0</v>
      </c>
      <c r="BW1021"/>
      <c r="BX1021"/>
    </row>
    <row r="1022" spans="1:76">
      <c r="A1022" s="152" t="s">
        <v>3113</v>
      </c>
      <c r="B1022" s="152" t="s">
        <v>320</v>
      </c>
      <c r="C1022" s="152" t="s">
        <v>319</v>
      </c>
      <c r="D1022" s="152" t="s">
        <v>219</v>
      </c>
      <c r="E1022" s="152" t="s">
        <v>219</v>
      </c>
      <c r="F1022" s="153">
        <f t="shared" si="420"/>
        <v>26</v>
      </c>
      <c r="G1022" s="154">
        <v>1</v>
      </c>
      <c r="H1022" s="154">
        <f>IFERROR(VLOOKUP(B1022,'P2 Origin'!$C$21:$Q$176,15,FALSE),0)</f>
        <v>0</v>
      </c>
      <c r="I1022" s="154">
        <f>IFERROR(VLOOKUP(D1022,'P4 Destination'!$C$21:$Q$176,15,FALSE),0)</f>
        <v>0</v>
      </c>
      <c r="J1022" s="155">
        <v>1</v>
      </c>
      <c r="K1022" s="155"/>
      <c r="L1022" s="156">
        <v>0</v>
      </c>
      <c r="M1022" s="155">
        <v>0</v>
      </c>
      <c r="N1022" s="155">
        <v>0</v>
      </c>
      <c r="O1022" s="157">
        <f t="shared" si="421"/>
        <v>0</v>
      </c>
      <c r="P1022" s="158">
        <f t="shared" si="422"/>
        <v>0</v>
      </c>
      <c r="Q1022" s="159">
        <f>IFERROR(VLOOKUP(N1022,'P1 Intra-Europees'!$A$15:$H$25,3,0),0)*P1022</f>
        <v>0</v>
      </c>
      <c r="R1022" s="160">
        <f t="shared" si="423"/>
        <v>0</v>
      </c>
      <c r="S1022" s="159">
        <f>IFERROR(VLOOKUP(N1022,'P1 Intra-Europees'!$A$15:$H$25,4,0),0)*R1022</f>
        <v>0</v>
      </c>
      <c r="T1022" s="160">
        <f t="shared" si="424"/>
        <v>0</v>
      </c>
      <c r="U1022" s="159">
        <f>IFERROR(VLOOKUP(N1022,'P1 Intra-Europees'!$A$15:$H$25,5,0),0)*T1022</f>
        <v>0</v>
      </c>
      <c r="V1022" s="160">
        <f t="shared" si="425"/>
        <v>0</v>
      </c>
      <c r="W1022" s="159">
        <f>IFERROR(VLOOKUP(N1022,'P1 Intra-Europees'!$A$15:$H$25,6,0),0)*V1022</f>
        <v>0</v>
      </c>
      <c r="X1022" s="160">
        <f t="shared" si="426"/>
        <v>0</v>
      </c>
      <c r="Y1022" s="159">
        <f>IFERROR(VLOOKUP(N1022,'P1 Intra-Europees'!$A$15:$H$25,7,0),0)*X1022</f>
        <v>0</v>
      </c>
      <c r="Z1022" s="161">
        <f t="shared" si="427"/>
        <v>0</v>
      </c>
      <c r="AA1022" s="162">
        <f>IFERROR(VLOOKUP(N1022,'P1 Intra-Europees'!$A$15:$H$25,8,0),0)*Z1022</f>
        <v>0</v>
      </c>
      <c r="AB1022" s="163">
        <f t="shared" si="428"/>
        <v>0</v>
      </c>
      <c r="AC1022" s="157" t="str">
        <f>VLOOKUP(B1022,'P2 Origin'!$C$21:$O$176,13,0)</f>
        <v>USD</v>
      </c>
      <c r="AD1022" s="164">
        <f t="shared" si="429"/>
        <v>0</v>
      </c>
      <c r="AE1022" s="165">
        <f>IF(AU1022&gt;0.1,VLOOKUP(B1022,'P2 Origin'!$C$21:$M$176,3,0)*H1022,0)</f>
        <v>0</v>
      </c>
      <c r="AF1022" s="166">
        <f t="shared" si="430"/>
        <v>0</v>
      </c>
      <c r="AG1022" s="165">
        <f>(VLOOKUP(B1022,'P2 Origin'!$C$21:$M$176,4,0))*AF1022</f>
        <v>0</v>
      </c>
      <c r="AH1022" s="166">
        <f t="shared" si="431"/>
        <v>0</v>
      </c>
      <c r="AI1022" s="165">
        <f>(VLOOKUP(B1022,'P2 Origin'!$C$21:$M$176,5,0))*AH1022</f>
        <v>0</v>
      </c>
      <c r="AJ1022" s="166">
        <f t="shared" si="447"/>
        <v>0</v>
      </c>
      <c r="AK1022" s="165">
        <f>(VLOOKUP(B1022,'P2 Origin'!$C$21:$M$176,6,0))*AJ1022</f>
        <v>0</v>
      </c>
      <c r="AL1022" s="166">
        <f t="shared" si="432"/>
        <v>26</v>
      </c>
      <c r="AM1022" s="165">
        <f>(VLOOKUP($B1022,'P2 Origin'!$C$21:$M$176,7,0))*AL1022</f>
        <v>0</v>
      </c>
      <c r="AN1022" s="166">
        <f t="shared" si="433"/>
        <v>0</v>
      </c>
      <c r="AO1022" s="165">
        <f>(VLOOKUP($B1022,'P2 Origin'!$C$21:$M$176,8,0))*AN1022</f>
        <v>0</v>
      </c>
      <c r="AP1022" s="166">
        <f t="shared" si="434"/>
        <v>0</v>
      </c>
      <c r="AQ1022" s="165">
        <f>(VLOOKUP($B1022,'P2 Origin'!$C$21:$M$176,9,0))*AP1022</f>
        <v>0</v>
      </c>
      <c r="AR1022" s="155">
        <f t="shared" si="435"/>
        <v>1</v>
      </c>
      <c r="AS1022" s="164">
        <f>(VLOOKUP(B1022,'P2 Origin'!$C$21:$M$176,10,0))*K1022</f>
        <v>0</v>
      </c>
      <c r="AT1022" s="164">
        <f>(VLOOKUP(B1022,'P2 Origin'!$C$21:$M$176,11,0))*J1022</f>
        <v>0</v>
      </c>
      <c r="AU1022" s="167">
        <v>26</v>
      </c>
      <c r="AV1022" s="168">
        <v>26</v>
      </c>
      <c r="AW1022" s="169">
        <v>0</v>
      </c>
      <c r="AX1022" s="170">
        <f>IF(AU1022&gt;=0.1,'P3 Bureaumarge zee- en luchtvr.'!$D$12,0)</f>
        <v>0</v>
      </c>
      <c r="AY1022" s="163">
        <f t="shared" si="436"/>
        <v>0</v>
      </c>
      <c r="AZ1022" s="157" t="str">
        <f>VLOOKUP(D1022,'P4 Destination'!$C$21:$O$176,13,0)</f>
        <v>EUR</v>
      </c>
      <c r="BA1022" s="164">
        <f t="shared" si="437"/>
        <v>0</v>
      </c>
      <c r="BB1022" s="171">
        <f>IF(AU1022&gt;0.1,(VLOOKUP(D1022,'P4 Destination'!$C$21:$M$176,3,0))*I1022,0)</f>
        <v>0</v>
      </c>
      <c r="BC1022" s="172">
        <f t="shared" si="438"/>
        <v>0</v>
      </c>
      <c r="BD1022" s="171">
        <f>(VLOOKUP($D1022,'P4 Destination'!$C$21:$M$176,4,0))*BC1022</f>
        <v>0</v>
      </c>
      <c r="BE1022" s="172">
        <f t="shared" si="439"/>
        <v>0</v>
      </c>
      <c r="BF1022" s="171">
        <f>(VLOOKUP($D1022,'P4 Destination'!$C$21:$M$176,5,0))*BE1022</f>
        <v>0</v>
      </c>
      <c r="BG1022" s="172">
        <f t="shared" si="440"/>
        <v>0</v>
      </c>
      <c r="BH1022" s="171">
        <f>(VLOOKUP($D1022,'P4 Destination'!$C$21:$M$176,6,0))*BG1022</f>
        <v>0</v>
      </c>
      <c r="BI1022" s="172">
        <f t="shared" si="441"/>
        <v>26</v>
      </c>
      <c r="BJ1022" s="171">
        <f>(VLOOKUP($D1022,'P4 Destination'!$C$21:$M$176,7,0))*BI1022</f>
        <v>0</v>
      </c>
      <c r="BK1022" s="172">
        <f t="shared" si="442"/>
        <v>0</v>
      </c>
      <c r="BL1022" s="171">
        <f>(VLOOKUP($D1022,'P4 Destination'!$C$21:$M$176,8,0))*BK1022</f>
        <v>0</v>
      </c>
      <c r="BM1022" s="172">
        <f t="shared" si="443"/>
        <v>0</v>
      </c>
      <c r="BN1022" s="171">
        <f>(VLOOKUP($D1022,'P4 Destination'!$C$21:$M$176,9,0))*BM1022</f>
        <v>0</v>
      </c>
      <c r="BO1022" s="154">
        <f t="shared" si="444"/>
        <v>1</v>
      </c>
      <c r="BP1022" s="171">
        <f>(VLOOKUP(D1022,'P4 Destination'!$C$21:$M$176,10,0))*K1022</f>
        <v>0</v>
      </c>
      <c r="BQ1022" s="171">
        <f>(VLOOKUP(D1022,'P4 Destination'!$C$21:$M$176,11,0))*J1022</f>
        <v>0</v>
      </c>
      <c r="BR1022" s="173">
        <f t="shared" si="445"/>
        <v>0</v>
      </c>
      <c r="BS1022" s="173">
        <f>(AV1022*2500)*'P6 Verzekering'!$E$11</f>
        <v>0</v>
      </c>
      <c r="BT1022" s="173">
        <f>(AW1022*2500)*'P6 Verzekering'!$E$12</f>
        <v>0</v>
      </c>
      <c r="BU1022" s="173">
        <f>(L1022*2500)*'P6 Verzekering'!$E$13</f>
        <v>0</v>
      </c>
      <c r="BV1022" s="173">
        <f t="shared" si="446"/>
        <v>0</v>
      </c>
      <c r="BW1022"/>
      <c r="BX1022"/>
    </row>
    <row r="1023" spans="1:76">
      <c r="A1023" s="152" t="s">
        <v>3114</v>
      </c>
      <c r="B1023" s="152" t="s">
        <v>320</v>
      </c>
      <c r="C1023" s="152" t="s">
        <v>319</v>
      </c>
      <c r="D1023" s="152" t="s">
        <v>219</v>
      </c>
      <c r="E1023" s="152" t="s">
        <v>219</v>
      </c>
      <c r="F1023" s="153">
        <f t="shared" si="420"/>
        <v>8</v>
      </c>
      <c r="G1023" s="154">
        <v>1</v>
      </c>
      <c r="H1023" s="154">
        <f>IFERROR(VLOOKUP(B1023,'P2 Origin'!$C$21:$Q$176,15,FALSE),0)</f>
        <v>0</v>
      </c>
      <c r="I1023" s="154">
        <f>IFERROR(VLOOKUP(D1023,'P4 Destination'!$C$21:$Q$176,15,FALSE),0)</f>
        <v>0</v>
      </c>
      <c r="J1023" s="155">
        <v>1</v>
      </c>
      <c r="K1023" s="155"/>
      <c r="L1023" s="156">
        <v>0</v>
      </c>
      <c r="M1023" s="155">
        <v>0</v>
      </c>
      <c r="N1023" s="155">
        <v>0</v>
      </c>
      <c r="O1023" s="157">
        <f t="shared" si="421"/>
        <v>0</v>
      </c>
      <c r="P1023" s="158">
        <f t="shared" si="422"/>
        <v>0</v>
      </c>
      <c r="Q1023" s="159">
        <f>IFERROR(VLOOKUP(N1023,'P1 Intra-Europees'!$A$15:$H$25,3,0),0)*P1023</f>
        <v>0</v>
      </c>
      <c r="R1023" s="160">
        <f t="shared" si="423"/>
        <v>0</v>
      </c>
      <c r="S1023" s="159">
        <f>IFERROR(VLOOKUP(N1023,'P1 Intra-Europees'!$A$15:$H$25,4,0),0)*R1023</f>
        <v>0</v>
      </c>
      <c r="T1023" s="160">
        <f t="shared" si="424"/>
        <v>0</v>
      </c>
      <c r="U1023" s="159">
        <f>IFERROR(VLOOKUP(N1023,'P1 Intra-Europees'!$A$15:$H$25,5,0),0)*T1023</f>
        <v>0</v>
      </c>
      <c r="V1023" s="160">
        <f t="shared" si="425"/>
        <v>0</v>
      </c>
      <c r="W1023" s="159">
        <f>IFERROR(VLOOKUP(N1023,'P1 Intra-Europees'!$A$15:$H$25,6,0),0)*V1023</f>
        <v>0</v>
      </c>
      <c r="X1023" s="160">
        <f t="shared" si="426"/>
        <v>0</v>
      </c>
      <c r="Y1023" s="159">
        <f>IFERROR(VLOOKUP(N1023,'P1 Intra-Europees'!$A$15:$H$25,7,0),0)*X1023</f>
        <v>0</v>
      </c>
      <c r="Z1023" s="161">
        <f t="shared" si="427"/>
        <v>0</v>
      </c>
      <c r="AA1023" s="162">
        <f>IFERROR(VLOOKUP(N1023,'P1 Intra-Europees'!$A$15:$H$25,8,0),0)*Z1023</f>
        <v>0</v>
      </c>
      <c r="AB1023" s="163">
        <f t="shared" si="428"/>
        <v>0</v>
      </c>
      <c r="AC1023" s="157" t="str">
        <f>VLOOKUP(B1023,'P2 Origin'!$C$21:$O$176,13,0)</f>
        <v>USD</v>
      </c>
      <c r="AD1023" s="164">
        <f t="shared" si="429"/>
        <v>0</v>
      </c>
      <c r="AE1023" s="165">
        <f>IF(AU1023&gt;0.1,VLOOKUP(B1023,'P2 Origin'!$C$21:$M$176,3,0)*H1023,0)</f>
        <v>0</v>
      </c>
      <c r="AF1023" s="166">
        <f t="shared" si="430"/>
        <v>0</v>
      </c>
      <c r="AG1023" s="165">
        <f>(VLOOKUP(B1023,'P2 Origin'!$C$21:$M$176,4,0))*AF1023</f>
        <v>0</v>
      </c>
      <c r="AH1023" s="166">
        <f t="shared" si="431"/>
        <v>8</v>
      </c>
      <c r="AI1023" s="165">
        <f>(VLOOKUP(B1023,'P2 Origin'!$C$21:$M$176,5,0))*AH1023</f>
        <v>0</v>
      </c>
      <c r="AJ1023" s="166">
        <f t="shared" si="447"/>
        <v>0</v>
      </c>
      <c r="AK1023" s="165">
        <f>(VLOOKUP(B1023,'P2 Origin'!$C$21:$M$176,6,0))*AJ1023</f>
        <v>0</v>
      </c>
      <c r="AL1023" s="166">
        <f t="shared" si="432"/>
        <v>0</v>
      </c>
      <c r="AM1023" s="165">
        <f>(VLOOKUP($B1023,'P2 Origin'!$C$21:$M$176,7,0))*AL1023</f>
        <v>0</v>
      </c>
      <c r="AN1023" s="166">
        <f t="shared" si="433"/>
        <v>0</v>
      </c>
      <c r="AO1023" s="165">
        <f>(VLOOKUP($B1023,'P2 Origin'!$C$21:$M$176,8,0))*AN1023</f>
        <v>0</v>
      </c>
      <c r="AP1023" s="166">
        <f t="shared" si="434"/>
        <v>0</v>
      </c>
      <c r="AQ1023" s="165">
        <f>(VLOOKUP($B1023,'P2 Origin'!$C$21:$M$176,9,0))*AP1023</f>
        <v>0</v>
      </c>
      <c r="AR1023" s="155">
        <f t="shared" si="435"/>
        <v>1</v>
      </c>
      <c r="AS1023" s="164">
        <f>(VLOOKUP(B1023,'P2 Origin'!$C$21:$M$176,10,0))*K1023</f>
        <v>0</v>
      </c>
      <c r="AT1023" s="164">
        <f>(VLOOKUP(B1023,'P2 Origin'!$C$21:$M$176,11,0))*J1023</f>
        <v>0</v>
      </c>
      <c r="AU1023" s="167">
        <v>8</v>
      </c>
      <c r="AV1023" s="168">
        <v>8</v>
      </c>
      <c r="AW1023" s="169">
        <v>0</v>
      </c>
      <c r="AX1023" s="170">
        <f>IF(AU1023&gt;=0.1,'P3 Bureaumarge zee- en luchtvr.'!$D$12,0)</f>
        <v>0</v>
      </c>
      <c r="AY1023" s="163">
        <f t="shared" si="436"/>
        <v>0</v>
      </c>
      <c r="AZ1023" s="157" t="str">
        <f>VLOOKUP(D1023,'P4 Destination'!$C$21:$O$176,13,0)</f>
        <v>EUR</v>
      </c>
      <c r="BA1023" s="164">
        <f t="shared" si="437"/>
        <v>0</v>
      </c>
      <c r="BB1023" s="171">
        <f>IF(AU1023&gt;0.1,(VLOOKUP(D1023,'P4 Destination'!$C$21:$M$176,3,0))*I1023,0)</f>
        <v>0</v>
      </c>
      <c r="BC1023" s="172">
        <f t="shared" si="438"/>
        <v>0</v>
      </c>
      <c r="BD1023" s="171">
        <f>(VLOOKUP($D1023,'P4 Destination'!$C$21:$M$176,4,0))*BC1023</f>
        <v>0</v>
      </c>
      <c r="BE1023" s="172">
        <f t="shared" si="439"/>
        <v>8</v>
      </c>
      <c r="BF1023" s="171">
        <f>(VLOOKUP($D1023,'P4 Destination'!$C$21:$M$176,5,0))*BE1023</f>
        <v>0</v>
      </c>
      <c r="BG1023" s="172">
        <f t="shared" si="440"/>
        <v>0</v>
      </c>
      <c r="BH1023" s="171">
        <f>(VLOOKUP($D1023,'P4 Destination'!$C$21:$M$176,6,0))*BG1023</f>
        <v>0</v>
      </c>
      <c r="BI1023" s="172">
        <f t="shared" si="441"/>
        <v>0</v>
      </c>
      <c r="BJ1023" s="171">
        <f>(VLOOKUP($D1023,'P4 Destination'!$C$21:$M$176,7,0))*BI1023</f>
        <v>0</v>
      </c>
      <c r="BK1023" s="172">
        <f t="shared" si="442"/>
        <v>0</v>
      </c>
      <c r="BL1023" s="171">
        <f>(VLOOKUP($D1023,'P4 Destination'!$C$21:$M$176,8,0))*BK1023</f>
        <v>0</v>
      </c>
      <c r="BM1023" s="172">
        <f t="shared" si="443"/>
        <v>0</v>
      </c>
      <c r="BN1023" s="171">
        <f>(VLOOKUP($D1023,'P4 Destination'!$C$21:$M$176,9,0))*BM1023</f>
        <v>0</v>
      </c>
      <c r="BO1023" s="154">
        <f t="shared" si="444"/>
        <v>1</v>
      </c>
      <c r="BP1023" s="171">
        <f>(VLOOKUP(D1023,'P4 Destination'!$C$21:$M$176,10,0))*K1023</f>
        <v>0</v>
      </c>
      <c r="BQ1023" s="171">
        <f>(VLOOKUP(D1023,'P4 Destination'!$C$21:$M$176,11,0))*J1023</f>
        <v>0</v>
      </c>
      <c r="BR1023" s="173">
        <f t="shared" si="445"/>
        <v>0</v>
      </c>
      <c r="BS1023" s="173">
        <f>(AV1023*2500)*'P6 Verzekering'!$E$11</f>
        <v>0</v>
      </c>
      <c r="BT1023" s="173">
        <f>(AW1023*2500)*'P6 Verzekering'!$E$12</f>
        <v>0</v>
      </c>
      <c r="BU1023" s="173">
        <f>(L1023*2500)*'P6 Verzekering'!$E$13</f>
        <v>0</v>
      </c>
      <c r="BV1023" s="173">
        <f t="shared" si="446"/>
        <v>0</v>
      </c>
      <c r="BW1023"/>
      <c r="BX1023"/>
    </row>
    <row r="1024" spans="1:76">
      <c r="A1024" s="152" t="s">
        <v>3115</v>
      </c>
      <c r="B1024" s="152" t="s">
        <v>320</v>
      </c>
      <c r="C1024" s="152" t="s">
        <v>319</v>
      </c>
      <c r="D1024" s="152" t="s">
        <v>219</v>
      </c>
      <c r="E1024" s="152" t="s">
        <v>219</v>
      </c>
      <c r="F1024" s="153">
        <f t="shared" si="420"/>
        <v>27</v>
      </c>
      <c r="G1024" s="154">
        <v>1</v>
      </c>
      <c r="H1024" s="154">
        <f>IFERROR(VLOOKUP(B1024,'P2 Origin'!$C$21:$Q$176,15,FALSE),0)</f>
        <v>0</v>
      </c>
      <c r="I1024" s="154">
        <f>IFERROR(VLOOKUP(D1024,'P4 Destination'!$C$21:$Q$176,15,FALSE),0)</f>
        <v>0</v>
      </c>
      <c r="J1024" s="155">
        <v>1</v>
      </c>
      <c r="K1024" s="155"/>
      <c r="L1024" s="156">
        <v>0</v>
      </c>
      <c r="M1024" s="155">
        <v>0</v>
      </c>
      <c r="N1024" s="155">
        <v>0</v>
      </c>
      <c r="O1024" s="157">
        <f t="shared" si="421"/>
        <v>0</v>
      </c>
      <c r="P1024" s="158">
        <f t="shared" si="422"/>
        <v>0</v>
      </c>
      <c r="Q1024" s="159">
        <f>IFERROR(VLOOKUP(N1024,'P1 Intra-Europees'!$A$15:$H$25,3,0),0)*P1024</f>
        <v>0</v>
      </c>
      <c r="R1024" s="160">
        <f t="shared" si="423"/>
        <v>0</v>
      </c>
      <c r="S1024" s="159">
        <f>IFERROR(VLOOKUP(N1024,'P1 Intra-Europees'!$A$15:$H$25,4,0),0)*R1024</f>
        <v>0</v>
      </c>
      <c r="T1024" s="160">
        <f t="shared" si="424"/>
        <v>0</v>
      </c>
      <c r="U1024" s="159">
        <f>IFERROR(VLOOKUP(N1024,'P1 Intra-Europees'!$A$15:$H$25,5,0),0)*T1024</f>
        <v>0</v>
      </c>
      <c r="V1024" s="160">
        <f t="shared" si="425"/>
        <v>0</v>
      </c>
      <c r="W1024" s="159">
        <f>IFERROR(VLOOKUP(N1024,'P1 Intra-Europees'!$A$15:$H$25,6,0),0)*V1024</f>
        <v>0</v>
      </c>
      <c r="X1024" s="160">
        <f t="shared" si="426"/>
        <v>0</v>
      </c>
      <c r="Y1024" s="159">
        <f>IFERROR(VLOOKUP(N1024,'P1 Intra-Europees'!$A$15:$H$25,7,0),0)*X1024</f>
        <v>0</v>
      </c>
      <c r="Z1024" s="161">
        <f t="shared" si="427"/>
        <v>0</v>
      </c>
      <c r="AA1024" s="162">
        <f>IFERROR(VLOOKUP(N1024,'P1 Intra-Europees'!$A$15:$H$25,8,0),0)*Z1024</f>
        <v>0</v>
      </c>
      <c r="AB1024" s="163">
        <f t="shared" si="428"/>
        <v>0</v>
      </c>
      <c r="AC1024" s="157" t="str">
        <f>VLOOKUP(B1024,'P2 Origin'!$C$21:$O$176,13,0)</f>
        <v>USD</v>
      </c>
      <c r="AD1024" s="164">
        <f t="shared" si="429"/>
        <v>0</v>
      </c>
      <c r="AE1024" s="165">
        <f>IF(AU1024&gt;0.1,VLOOKUP(B1024,'P2 Origin'!$C$21:$M$176,3,0)*H1024,0)</f>
        <v>0</v>
      </c>
      <c r="AF1024" s="166">
        <f t="shared" si="430"/>
        <v>0</v>
      </c>
      <c r="AG1024" s="165">
        <f>(VLOOKUP(B1024,'P2 Origin'!$C$21:$M$176,4,0))*AF1024</f>
        <v>0</v>
      </c>
      <c r="AH1024" s="166">
        <f t="shared" si="431"/>
        <v>0</v>
      </c>
      <c r="AI1024" s="165">
        <f>(VLOOKUP(B1024,'P2 Origin'!$C$21:$M$176,5,0))*AH1024</f>
        <v>0</v>
      </c>
      <c r="AJ1024" s="166">
        <f t="shared" si="447"/>
        <v>0</v>
      </c>
      <c r="AK1024" s="165">
        <f>(VLOOKUP(B1024,'P2 Origin'!$C$21:$M$176,6,0))*AJ1024</f>
        <v>0</v>
      </c>
      <c r="AL1024" s="166">
        <f t="shared" si="432"/>
        <v>27</v>
      </c>
      <c r="AM1024" s="165">
        <f>(VLOOKUP($B1024,'P2 Origin'!$C$21:$M$176,7,0))*AL1024</f>
        <v>0</v>
      </c>
      <c r="AN1024" s="166">
        <f t="shared" si="433"/>
        <v>0</v>
      </c>
      <c r="AO1024" s="165">
        <f>(VLOOKUP($B1024,'P2 Origin'!$C$21:$M$176,8,0))*AN1024</f>
        <v>0</v>
      </c>
      <c r="AP1024" s="166">
        <f t="shared" si="434"/>
        <v>0</v>
      </c>
      <c r="AQ1024" s="165">
        <f>(VLOOKUP($B1024,'P2 Origin'!$C$21:$M$176,9,0))*AP1024</f>
        <v>0</v>
      </c>
      <c r="AR1024" s="155">
        <f t="shared" si="435"/>
        <v>1</v>
      </c>
      <c r="AS1024" s="164">
        <f>(VLOOKUP(B1024,'P2 Origin'!$C$21:$M$176,10,0))*K1024</f>
        <v>0</v>
      </c>
      <c r="AT1024" s="164">
        <f>(VLOOKUP(B1024,'P2 Origin'!$C$21:$M$176,11,0))*J1024</f>
        <v>0</v>
      </c>
      <c r="AU1024" s="167">
        <v>27</v>
      </c>
      <c r="AV1024" s="168">
        <v>27</v>
      </c>
      <c r="AW1024" s="169">
        <v>0</v>
      </c>
      <c r="AX1024" s="170">
        <f>IF(AU1024&gt;=0.1,'P3 Bureaumarge zee- en luchtvr.'!$D$12,0)</f>
        <v>0</v>
      </c>
      <c r="AY1024" s="163">
        <f t="shared" si="436"/>
        <v>0</v>
      </c>
      <c r="AZ1024" s="157" t="str">
        <f>VLOOKUP(D1024,'P4 Destination'!$C$21:$O$176,13,0)</f>
        <v>EUR</v>
      </c>
      <c r="BA1024" s="164">
        <f t="shared" si="437"/>
        <v>0</v>
      </c>
      <c r="BB1024" s="171">
        <f>IF(AU1024&gt;0.1,(VLOOKUP(D1024,'P4 Destination'!$C$21:$M$176,3,0))*I1024,0)</f>
        <v>0</v>
      </c>
      <c r="BC1024" s="172">
        <f t="shared" si="438"/>
        <v>0</v>
      </c>
      <c r="BD1024" s="171">
        <f>(VLOOKUP($D1024,'P4 Destination'!$C$21:$M$176,4,0))*BC1024</f>
        <v>0</v>
      </c>
      <c r="BE1024" s="172">
        <f t="shared" si="439"/>
        <v>0</v>
      </c>
      <c r="BF1024" s="171">
        <f>(VLOOKUP($D1024,'P4 Destination'!$C$21:$M$176,5,0))*BE1024</f>
        <v>0</v>
      </c>
      <c r="BG1024" s="172">
        <f t="shared" si="440"/>
        <v>0</v>
      </c>
      <c r="BH1024" s="171">
        <f>(VLOOKUP($D1024,'P4 Destination'!$C$21:$M$176,6,0))*BG1024</f>
        <v>0</v>
      </c>
      <c r="BI1024" s="172">
        <f t="shared" si="441"/>
        <v>27</v>
      </c>
      <c r="BJ1024" s="171">
        <f>(VLOOKUP($D1024,'P4 Destination'!$C$21:$M$176,7,0))*BI1024</f>
        <v>0</v>
      </c>
      <c r="BK1024" s="172">
        <f t="shared" si="442"/>
        <v>0</v>
      </c>
      <c r="BL1024" s="171">
        <f>(VLOOKUP($D1024,'P4 Destination'!$C$21:$M$176,8,0))*BK1024</f>
        <v>0</v>
      </c>
      <c r="BM1024" s="172">
        <f t="shared" si="443"/>
        <v>0</v>
      </c>
      <c r="BN1024" s="171">
        <f>(VLOOKUP($D1024,'P4 Destination'!$C$21:$M$176,9,0))*BM1024</f>
        <v>0</v>
      </c>
      <c r="BO1024" s="154">
        <f t="shared" si="444"/>
        <v>1</v>
      </c>
      <c r="BP1024" s="171">
        <f>(VLOOKUP(D1024,'P4 Destination'!$C$21:$M$176,10,0))*K1024</f>
        <v>0</v>
      </c>
      <c r="BQ1024" s="171">
        <f>(VLOOKUP(D1024,'P4 Destination'!$C$21:$M$176,11,0))*J1024</f>
        <v>0</v>
      </c>
      <c r="BR1024" s="173">
        <f t="shared" si="445"/>
        <v>0</v>
      </c>
      <c r="BS1024" s="173">
        <f>(AV1024*2500)*'P6 Verzekering'!$E$11</f>
        <v>0</v>
      </c>
      <c r="BT1024" s="173">
        <f>(AW1024*2500)*'P6 Verzekering'!$E$12</f>
        <v>0</v>
      </c>
      <c r="BU1024" s="173">
        <f>(L1024*2500)*'P6 Verzekering'!$E$13</f>
        <v>0</v>
      </c>
      <c r="BV1024" s="173">
        <f t="shared" si="446"/>
        <v>0</v>
      </c>
      <c r="BW1024"/>
      <c r="BX1024"/>
    </row>
    <row r="1025" spans="1:76">
      <c r="A1025" s="152" t="s">
        <v>3116</v>
      </c>
      <c r="B1025" s="152" t="s">
        <v>320</v>
      </c>
      <c r="C1025" s="152" t="s">
        <v>319</v>
      </c>
      <c r="D1025" s="152" t="s">
        <v>219</v>
      </c>
      <c r="E1025" s="152" t="s">
        <v>219</v>
      </c>
      <c r="F1025" s="153">
        <f t="shared" si="420"/>
        <v>25</v>
      </c>
      <c r="G1025" s="154">
        <v>1</v>
      </c>
      <c r="H1025" s="154">
        <f>IFERROR(VLOOKUP(B1025,'P2 Origin'!$C$21:$Q$176,15,FALSE),0)</f>
        <v>0</v>
      </c>
      <c r="I1025" s="154">
        <f>IFERROR(VLOOKUP(D1025,'P4 Destination'!$C$21:$Q$176,15,FALSE),0)</f>
        <v>0</v>
      </c>
      <c r="J1025" s="155">
        <v>1</v>
      </c>
      <c r="K1025" s="155"/>
      <c r="L1025" s="156">
        <v>0</v>
      </c>
      <c r="M1025" s="155">
        <v>0</v>
      </c>
      <c r="N1025" s="155">
        <v>0</v>
      </c>
      <c r="O1025" s="157">
        <f t="shared" si="421"/>
        <v>0</v>
      </c>
      <c r="P1025" s="158">
        <f t="shared" si="422"/>
        <v>0</v>
      </c>
      <c r="Q1025" s="159">
        <f>IFERROR(VLOOKUP(N1025,'P1 Intra-Europees'!$A$15:$H$25,3,0),0)*P1025</f>
        <v>0</v>
      </c>
      <c r="R1025" s="160">
        <f t="shared" si="423"/>
        <v>0</v>
      </c>
      <c r="S1025" s="159">
        <f>IFERROR(VLOOKUP(N1025,'P1 Intra-Europees'!$A$15:$H$25,4,0),0)*R1025</f>
        <v>0</v>
      </c>
      <c r="T1025" s="160">
        <f t="shared" si="424"/>
        <v>0</v>
      </c>
      <c r="U1025" s="159">
        <f>IFERROR(VLOOKUP(N1025,'P1 Intra-Europees'!$A$15:$H$25,5,0),0)*T1025</f>
        <v>0</v>
      </c>
      <c r="V1025" s="160">
        <f t="shared" si="425"/>
        <v>0</v>
      </c>
      <c r="W1025" s="159">
        <f>IFERROR(VLOOKUP(N1025,'P1 Intra-Europees'!$A$15:$H$25,6,0),0)*V1025</f>
        <v>0</v>
      </c>
      <c r="X1025" s="160">
        <f t="shared" si="426"/>
        <v>0</v>
      </c>
      <c r="Y1025" s="159">
        <f>IFERROR(VLOOKUP(N1025,'P1 Intra-Europees'!$A$15:$H$25,7,0),0)*X1025</f>
        <v>0</v>
      </c>
      <c r="Z1025" s="161">
        <f t="shared" si="427"/>
        <v>0</v>
      </c>
      <c r="AA1025" s="162">
        <f>IFERROR(VLOOKUP(N1025,'P1 Intra-Europees'!$A$15:$H$25,8,0),0)*Z1025</f>
        <v>0</v>
      </c>
      <c r="AB1025" s="163">
        <f t="shared" si="428"/>
        <v>0</v>
      </c>
      <c r="AC1025" s="157" t="str">
        <f>VLOOKUP(B1025,'P2 Origin'!$C$21:$O$176,13,0)</f>
        <v>USD</v>
      </c>
      <c r="AD1025" s="164">
        <f t="shared" si="429"/>
        <v>0</v>
      </c>
      <c r="AE1025" s="165">
        <f>IF(AU1025&gt;0.1,VLOOKUP(B1025,'P2 Origin'!$C$21:$M$176,3,0)*H1025,0)</f>
        <v>0</v>
      </c>
      <c r="AF1025" s="166">
        <f t="shared" si="430"/>
        <v>0</v>
      </c>
      <c r="AG1025" s="165">
        <f>(VLOOKUP(B1025,'P2 Origin'!$C$21:$M$176,4,0))*AF1025</f>
        <v>0</v>
      </c>
      <c r="AH1025" s="166">
        <f t="shared" si="431"/>
        <v>0</v>
      </c>
      <c r="AI1025" s="165">
        <f>(VLOOKUP(B1025,'P2 Origin'!$C$21:$M$176,5,0))*AH1025</f>
        <v>0</v>
      </c>
      <c r="AJ1025" s="166">
        <f t="shared" si="447"/>
        <v>25</v>
      </c>
      <c r="AK1025" s="165">
        <f>(VLOOKUP(B1025,'P2 Origin'!$C$21:$M$176,6,0))*AJ1025</f>
        <v>0</v>
      </c>
      <c r="AL1025" s="166">
        <f t="shared" si="432"/>
        <v>0</v>
      </c>
      <c r="AM1025" s="165">
        <f>(VLOOKUP($B1025,'P2 Origin'!$C$21:$M$176,7,0))*AL1025</f>
        <v>0</v>
      </c>
      <c r="AN1025" s="166">
        <f t="shared" si="433"/>
        <v>0</v>
      </c>
      <c r="AO1025" s="165">
        <f>(VLOOKUP($B1025,'P2 Origin'!$C$21:$M$176,8,0))*AN1025</f>
        <v>0</v>
      </c>
      <c r="AP1025" s="166">
        <f t="shared" si="434"/>
        <v>0</v>
      </c>
      <c r="AQ1025" s="165">
        <f>(VLOOKUP($B1025,'P2 Origin'!$C$21:$M$176,9,0))*AP1025</f>
        <v>0</v>
      </c>
      <c r="AR1025" s="155">
        <f t="shared" si="435"/>
        <v>1</v>
      </c>
      <c r="AS1025" s="164">
        <f>(VLOOKUP(B1025,'P2 Origin'!$C$21:$M$176,10,0))*K1025</f>
        <v>0</v>
      </c>
      <c r="AT1025" s="164">
        <f>(VLOOKUP(B1025,'P2 Origin'!$C$21:$M$176,11,0))*J1025</f>
        <v>0</v>
      </c>
      <c r="AU1025" s="167">
        <v>25</v>
      </c>
      <c r="AV1025" s="168">
        <v>25</v>
      </c>
      <c r="AW1025" s="169">
        <v>0</v>
      </c>
      <c r="AX1025" s="170">
        <f>IF(AU1025&gt;=0.1,'P3 Bureaumarge zee- en luchtvr.'!$D$12,0)</f>
        <v>0</v>
      </c>
      <c r="AY1025" s="163">
        <f t="shared" si="436"/>
        <v>0</v>
      </c>
      <c r="AZ1025" s="157" t="str">
        <f>VLOOKUP(D1025,'P4 Destination'!$C$21:$O$176,13,0)</f>
        <v>EUR</v>
      </c>
      <c r="BA1025" s="164">
        <f t="shared" si="437"/>
        <v>0</v>
      </c>
      <c r="BB1025" s="171">
        <f>IF(AU1025&gt;0.1,(VLOOKUP(D1025,'P4 Destination'!$C$21:$M$176,3,0))*I1025,0)</f>
        <v>0</v>
      </c>
      <c r="BC1025" s="172">
        <f t="shared" si="438"/>
        <v>0</v>
      </c>
      <c r="BD1025" s="171">
        <f>(VLOOKUP($D1025,'P4 Destination'!$C$21:$M$176,4,0))*BC1025</f>
        <v>0</v>
      </c>
      <c r="BE1025" s="172">
        <f t="shared" si="439"/>
        <v>0</v>
      </c>
      <c r="BF1025" s="171">
        <f>(VLOOKUP($D1025,'P4 Destination'!$C$21:$M$176,5,0))*BE1025</f>
        <v>0</v>
      </c>
      <c r="BG1025" s="172">
        <f t="shared" si="440"/>
        <v>25</v>
      </c>
      <c r="BH1025" s="171">
        <f>(VLOOKUP($D1025,'P4 Destination'!$C$21:$M$176,6,0))*BG1025</f>
        <v>0</v>
      </c>
      <c r="BI1025" s="172">
        <f t="shared" si="441"/>
        <v>0</v>
      </c>
      <c r="BJ1025" s="171">
        <f>(VLOOKUP($D1025,'P4 Destination'!$C$21:$M$176,7,0))*BI1025</f>
        <v>0</v>
      </c>
      <c r="BK1025" s="172">
        <f t="shared" si="442"/>
        <v>0</v>
      </c>
      <c r="BL1025" s="171">
        <f>(VLOOKUP($D1025,'P4 Destination'!$C$21:$M$176,8,0))*BK1025</f>
        <v>0</v>
      </c>
      <c r="BM1025" s="172">
        <f t="shared" si="443"/>
        <v>0</v>
      </c>
      <c r="BN1025" s="171">
        <f>(VLOOKUP($D1025,'P4 Destination'!$C$21:$M$176,9,0))*BM1025</f>
        <v>0</v>
      </c>
      <c r="BO1025" s="154">
        <f t="shared" si="444"/>
        <v>1</v>
      </c>
      <c r="BP1025" s="171">
        <f>(VLOOKUP(D1025,'P4 Destination'!$C$21:$M$176,10,0))*K1025</f>
        <v>0</v>
      </c>
      <c r="BQ1025" s="171">
        <f>(VLOOKUP(D1025,'P4 Destination'!$C$21:$M$176,11,0))*J1025</f>
        <v>0</v>
      </c>
      <c r="BR1025" s="173">
        <f t="shared" si="445"/>
        <v>0</v>
      </c>
      <c r="BS1025" s="173">
        <f>(AV1025*2500)*'P6 Verzekering'!$E$11</f>
        <v>0</v>
      </c>
      <c r="BT1025" s="173">
        <f>(AW1025*2500)*'P6 Verzekering'!$E$12</f>
        <v>0</v>
      </c>
      <c r="BU1025" s="173">
        <f>(L1025*2500)*'P6 Verzekering'!$E$13</f>
        <v>0</v>
      </c>
      <c r="BV1025" s="173">
        <f t="shared" si="446"/>
        <v>0</v>
      </c>
      <c r="BW1025"/>
      <c r="BX1025"/>
    </row>
    <row r="1026" spans="1:76">
      <c r="A1026" s="152" t="s">
        <v>3117</v>
      </c>
      <c r="B1026" s="152" t="s">
        <v>320</v>
      </c>
      <c r="C1026" s="152" t="s">
        <v>319</v>
      </c>
      <c r="D1026" s="152" t="s">
        <v>219</v>
      </c>
      <c r="E1026" s="152" t="s">
        <v>219</v>
      </c>
      <c r="F1026" s="153">
        <f t="shared" si="420"/>
        <v>21</v>
      </c>
      <c r="G1026" s="154">
        <v>1</v>
      </c>
      <c r="H1026" s="154">
        <f>IFERROR(VLOOKUP(B1026,'P2 Origin'!$C$21:$Q$176,15,FALSE),0)</f>
        <v>0</v>
      </c>
      <c r="I1026" s="154">
        <f>IFERROR(VLOOKUP(D1026,'P4 Destination'!$C$21:$Q$176,15,FALSE),0)</f>
        <v>0</v>
      </c>
      <c r="J1026" s="155">
        <v>1</v>
      </c>
      <c r="K1026" s="155"/>
      <c r="L1026" s="156">
        <v>0</v>
      </c>
      <c r="M1026" s="155">
        <v>0</v>
      </c>
      <c r="N1026" s="155">
        <v>0</v>
      </c>
      <c r="O1026" s="157">
        <f t="shared" si="421"/>
        <v>0</v>
      </c>
      <c r="P1026" s="158">
        <f t="shared" si="422"/>
        <v>0</v>
      </c>
      <c r="Q1026" s="159">
        <f>IFERROR(VLOOKUP(N1026,'P1 Intra-Europees'!$A$15:$H$25,3,0),0)*P1026</f>
        <v>0</v>
      </c>
      <c r="R1026" s="160">
        <f t="shared" si="423"/>
        <v>0</v>
      </c>
      <c r="S1026" s="159">
        <f>IFERROR(VLOOKUP(N1026,'P1 Intra-Europees'!$A$15:$H$25,4,0),0)*R1026</f>
        <v>0</v>
      </c>
      <c r="T1026" s="160">
        <f t="shared" si="424"/>
        <v>0</v>
      </c>
      <c r="U1026" s="159">
        <f>IFERROR(VLOOKUP(N1026,'P1 Intra-Europees'!$A$15:$H$25,5,0),0)*T1026</f>
        <v>0</v>
      </c>
      <c r="V1026" s="160">
        <f t="shared" si="425"/>
        <v>0</v>
      </c>
      <c r="W1026" s="159">
        <f>IFERROR(VLOOKUP(N1026,'P1 Intra-Europees'!$A$15:$H$25,6,0),0)*V1026</f>
        <v>0</v>
      </c>
      <c r="X1026" s="160">
        <f t="shared" si="426"/>
        <v>0</v>
      </c>
      <c r="Y1026" s="159">
        <f>IFERROR(VLOOKUP(N1026,'P1 Intra-Europees'!$A$15:$H$25,7,0),0)*X1026</f>
        <v>0</v>
      </c>
      <c r="Z1026" s="161">
        <f t="shared" si="427"/>
        <v>0</v>
      </c>
      <c r="AA1026" s="162">
        <f>IFERROR(VLOOKUP(N1026,'P1 Intra-Europees'!$A$15:$H$25,8,0),0)*Z1026</f>
        <v>0</v>
      </c>
      <c r="AB1026" s="163">
        <f t="shared" si="428"/>
        <v>0</v>
      </c>
      <c r="AC1026" s="157" t="str">
        <f>VLOOKUP(B1026,'P2 Origin'!$C$21:$O$176,13,0)</f>
        <v>USD</v>
      </c>
      <c r="AD1026" s="164">
        <f t="shared" si="429"/>
        <v>0</v>
      </c>
      <c r="AE1026" s="165">
        <f>IF(AU1026&gt;0.1,VLOOKUP(B1026,'P2 Origin'!$C$21:$M$176,3,0)*H1026,0)</f>
        <v>0</v>
      </c>
      <c r="AF1026" s="166">
        <f t="shared" si="430"/>
        <v>0</v>
      </c>
      <c r="AG1026" s="165">
        <f>(VLOOKUP(B1026,'P2 Origin'!$C$21:$M$176,4,0))*AF1026</f>
        <v>0</v>
      </c>
      <c r="AH1026" s="166">
        <f t="shared" si="431"/>
        <v>0</v>
      </c>
      <c r="AI1026" s="165">
        <f>(VLOOKUP(B1026,'P2 Origin'!$C$21:$M$176,5,0))*AH1026</f>
        <v>0</v>
      </c>
      <c r="AJ1026" s="166">
        <f t="shared" si="447"/>
        <v>21</v>
      </c>
      <c r="AK1026" s="165">
        <f>(VLOOKUP(B1026,'P2 Origin'!$C$21:$M$176,6,0))*AJ1026</f>
        <v>0</v>
      </c>
      <c r="AL1026" s="166">
        <f t="shared" si="432"/>
        <v>0</v>
      </c>
      <c r="AM1026" s="165">
        <f>(VLOOKUP($B1026,'P2 Origin'!$C$21:$M$176,7,0))*AL1026</f>
        <v>0</v>
      </c>
      <c r="AN1026" s="166">
        <f t="shared" si="433"/>
        <v>0</v>
      </c>
      <c r="AO1026" s="165">
        <f>(VLOOKUP($B1026,'P2 Origin'!$C$21:$M$176,8,0))*AN1026</f>
        <v>0</v>
      </c>
      <c r="AP1026" s="166">
        <f t="shared" si="434"/>
        <v>0</v>
      </c>
      <c r="AQ1026" s="165">
        <f>(VLOOKUP($B1026,'P2 Origin'!$C$21:$M$176,9,0))*AP1026</f>
        <v>0</v>
      </c>
      <c r="AR1026" s="155">
        <f t="shared" si="435"/>
        <v>1</v>
      </c>
      <c r="AS1026" s="164">
        <f>(VLOOKUP(B1026,'P2 Origin'!$C$21:$M$176,10,0))*K1026</f>
        <v>0</v>
      </c>
      <c r="AT1026" s="164">
        <f>(VLOOKUP(B1026,'P2 Origin'!$C$21:$M$176,11,0))*J1026</f>
        <v>0</v>
      </c>
      <c r="AU1026" s="167">
        <v>21</v>
      </c>
      <c r="AV1026" s="168">
        <v>21</v>
      </c>
      <c r="AW1026" s="169">
        <v>0</v>
      </c>
      <c r="AX1026" s="170">
        <f>IF(AU1026&gt;=0.1,'P3 Bureaumarge zee- en luchtvr.'!$D$12,0)</f>
        <v>0</v>
      </c>
      <c r="AY1026" s="163">
        <f t="shared" si="436"/>
        <v>0</v>
      </c>
      <c r="AZ1026" s="157" t="str">
        <f>VLOOKUP(D1026,'P4 Destination'!$C$21:$O$176,13,0)</f>
        <v>EUR</v>
      </c>
      <c r="BA1026" s="164">
        <f t="shared" si="437"/>
        <v>0</v>
      </c>
      <c r="BB1026" s="171">
        <f>IF(AU1026&gt;0.1,(VLOOKUP(D1026,'P4 Destination'!$C$21:$M$176,3,0))*I1026,0)</f>
        <v>0</v>
      </c>
      <c r="BC1026" s="172">
        <f t="shared" si="438"/>
        <v>0</v>
      </c>
      <c r="BD1026" s="171">
        <f>(VLOOKUP($D1026,'P4 Destination'!$C$21:$M$176,4,0))*BC1026</f>
        <v>0</v>
      </c>
      <c r="BE1026" s="172">
        <f t="shared" si="439"/>
        <v>0</v>
      </c>
      <c r="BF1026" s="171">
        <f>(VLOOKUP($D1026,'P4 Destination'!$C$21:$M$176,5,0))*BE1026</f>
        <v>0</v>
      </c>
      <c r="BG1026" s="172">
        <f t="shared" si="440"/>
        <v>21</v>
      </c>
      <c r="BH1026" s="171">
        <f>(VLOOKUP($D1026,'P4 Destination'!$C$21:$M$176,6,0))*BG1026</f>
        <v>0</v>
      </c>
      <c r="BI1026" s="172">
        <f t="shared" si="441"/>
        <v>0</v>
      </c>
      <c r="BJ1026" s="171">
        <f>(VLOOKUP($D1026,'P4 Destination'!$C$21:$M$176,7,0))*BI1026</f>
        <v>0</v>
      </c>
      <c r="BK1026" s="172">
        <f t="shared" si="442"/>
        <v>0</v>
      </c>
      <c r="BL1026" s="171">
        <f>(VLOOKUP($D1026,'P4 Destination'!$C$21:$M$176,8,0))*BK1026</f>
        <v>0</v>
      </c>
      <c r="BM1026" s="172">
        <f t="shared" si="443"/>
        <v>0</v>
      </c>
      <c r="BN1026" s="171">
        <f>(VLOOKUP($D1026,'P4 Destination'!$C$21:$M$176,9,0))*BM1026</f>
        <v>0</v>
      </c>
      <c r="BO1026" s="154">
        <f t="shared" si="444"/>
        <v>1</v>
      </c>
      <c r="BP1026" s="171">
        <f>(VLOOKUP(D1026,'P4 Destination'!$C$21:$M$176,10,0))*K1026</f>
        <v>0</v>
      </c>
      <c r="BQ1026" s="171">
        <f>(VLOOKUP(D1026,'P4 Destination'!$C$21:$M$176,11,0))*J1026</f>
        <v>0</v>
      </c>
      <c r="BR1026" s="173">
        <f t="shared" si="445"/>
        <v>0</v>
      </c>
      <c r="BS1026" s="173">
        <f>(AV1026*2500)*'P6 Verzekering'!$E$11</f>
        <v>0</v>
      </c>
      <c r="BT1026" s="173">
        <f>(AW1026*2500)*'P6 Verzekering'!$E$12</f>
        <v>0</v>
      </c>
      <c r="BU1026" s="173">
        <f>(L1026*2500)*'P6 Verzekering'!$E$13</f>
        <v>0</v>
      </c>
      <c r="BV1026" s="173">
        <f t="shared" si="446"/>
        <v>0</v>
      </c>
      <c r="BW1026"/>
      <c r="BX1026"/>
    </row>
    <row r="1027" spans="1:76">
      <c r="A1027" s="152" t="s">
        <v>3120</v>
      </c>
      <c r="B1027" s="152" t="s">
        <v>320</v>
      </c>
      <c r="C1027" s="152" t="s">
        <v>319</v>
      </c>
      <c r="D1027" s="152" t="s">
        <v>219</v>
      </c>
      <c r="E1027" s="152" t="s">
        <v>219</v>
      </c>
      <c r="F1027" s="153">
        <f t="shared" si="420"/>
        <v>29</v>
      </c>
      <c r="G1027" s="154">
        <v>1</v>
      </c>
      <c r="H1027" s="154">
        <f>IFERROR(VLOOKUP(B1027,'P2 Origin'!$C$21:$Q$176,15,FALSE),0)</f>
        <v>0</v>
      </c>
      <c r="I1027" s="154">
        <f>IFERROR(VLOOKUP(D1027,'P4 Destination'!$C$21:$Q$176,15,FALSE),0)</f>
        <v>0</v>
      </c>
      <c r="J1027" s="155">
        <v>1</v>
      </c>
      <c r="K1027" s="155"/>
      <c r="L1027" s="156">
        <v>0</v>
      </c>
      <c r="M1027" s="155">
        <v>0</v>
      </c>
      <c r="N1027" s="155">
        <v>0</v>
      </c>
      <c r="O1027" s="157">
        <f t="shared" si="421"/>
        <v>0</v>
      </c>
      <c r="P1027" s="158">
        <f t="shared" si="422"/>
        <v>0</v>
      </c>
      <c r="Q1027" s="159">
        <f>IFERROR(VLOOKUP(N1027,'P1 Intra-Europees'!$A$15:$H$25,3,0),0)*P1027</f>
        <v>0</v>
      </c>
      <c r="R1027" s="160">
        <f t="shared" si="423"/>
        <v>0</v>
      </c>
      <c r="S1027" s="159">
        <f>IFERROR(VLOOKUP(N1027,'P1 Intra-Europees'!$A$15:$H$25,4,0),0)*R1027</f>
        <v>0</v>
      </c>
      <c r="T1027" s="160">
        <f t="shared" si="424"/>
        <v>0</v>
      </c>
      <c r="U1027" s="159">
        <f>IFERROR(VLOOKUP(N1027,'P1 Intra-Europees'!$A$15:$H$25,5,0),0)*T1027</f>
        <v>0</v>
      </c>
      <c r="V1027" s="160">
        <f t="shared" si="425"/>
        <v>0</v>
      </c>
      <c r="W1027" s="159">
        <f>IFERROR(VLOOKUP(N1027,'P1 Intra-Europees'!$A$15:$H$25,6,0),0)*V1027</f>
        <v>0</v>
      </c>
      <c r="X1027" s="160">
        <f t="shared" si="426"/>
        <v>0</v>
      </c>
      <c r="Y1027" s="159">
        <f>IFERROR(VLOOKUP(N1027,'P1 Intra-Europees'!$A$15:$H$25,7,0),0)*X1027</f>
        <v>0</v>
      </c>
      <c r="Z1027" s="161">
        <f t="shared" si="427"/>
        <v>0</v>
      </c>
      <c r="AA1027" s="162">
        <f>IFERROR(VLOOKUP(N1027,'P1 Intra-Europees'!$A$15:$H$25,8,0),0)*Z1027</f>
        <v>0</v>
      </c>
      <c r="AB1027" s="163">
        <f t="shared" si="428"/>
        <v>0</v>
      </c>
      <c r="AC1027" s="157" t="str">
        <f>VLOOKUP(B1027,'P2 Origin'!$C$21:$O$176,13,0)</f>
        <v>USD</v>
      </c>
      <c r="AD1027" s="164">
        <f t="shared" si="429"/>
        <v>0</v>
      </c>
      <c r="AE1027" s="165">
        <f>IF(AU1027&gt;0.1,VLOOKUP(B1027,'P2 Origin'!$C$21:$M$176,3,0)*H1027,0)</f>
        <v>0</v>
      </c>
      <c r="AF1027" s="166">
        <f t="shared" si="430"/>
        <v>0</v>
      </c>
      <c r="AG1027" s="165">
        <f>(VLOOKUP(B1027,'P2 Origin'!$C$21:$M$176,4,0))*AF1027</f>
        <v>0</v>
      </c>
      <c r="AH1027" s="166">
        <f t="shared" si="431"/>
        <v>0</v>
      </c>
      <c r="AI1027" s="165">
        <f>(VLOOKUP(B1027,'P2 Origin'!$C$21:$M$176,5,0))*AH1027</f>
        <v>0</v>
      </c>
      <c r="AJ1027" s="166">
        <f t="shared" si="447"/>
        <v>0</v>
      </c>
      <c r="AK1027" s="165">
        <f>(VLOOKUP(B1027,'P2 Origin'!$C$21:$M$176,6,0))*AJ1027</f>
        <v>0</v>
      </c>
      <c r="AL1027" s="166">
        <f t="shared" si="432"/>
        <v>29</v>
      </c>
      <c r="AM1027" s="165">
        <f>(VLOOKUP($B1027,'P2 Origin'!$C$21:$M$176,7,0))*AL1027</f>
        <v>0</v>
      </c>
      <c r="AN1027" s="166">
        <f t="shared" si="433"/>
        <v>0</v>
      </c>
      <c r="AO1027" s="165">
        <f>(VLOOKUP($B1027,'P2 Origin'!$C$21:$M$176,8,0))*AN1027</f>
        <v>0</v>
      </c>
      <c r="AP1027" s="166">
        <f t="shared" si="434"/>
        <v>0</v>
      </c>
      <c r="AQ1027" s="165">
        <f>(VLOOKUP($B1027,'P2 Origin'!$C$21:$M$176,9,0))*AP1027</f>
        <v>0</v>
      </c>
      <c r="AR1027" s="155">
        <f t="shared" si="435"/>
        <v>1</v>
      </c>
      <c r="AS1027" s="164">
        <f>(VLOOKUP(B1027,'P2 Origin'!$C$21:$M$176,10,0))*K1027</f>
        <v>0</v>
      </c>
      <c r="AT1027" s="164">
        <f>(VLOOKUP(B1027,'P2 Origin'!$C$21:$M$176,11,0))*J1027</f>
        <v>0</v>
      </c>
      <c r="AU1027" s="167">
        <v>29</v>
      </c>
      <c r="AV1027" s="168">
        <v>29</v>
      </c>
      <c r="AW1027" s="169">
        <v>0</v>
      </c>
      <c r="AX1027" s="170">
        <f>IF(AU1027&gt;=0.1,'P3 Bureaumarge zee- en luchtvr.'!$D$12,0)</f>
        <v>0</v>
      </c>
      <c r="AY1027" s="163">
        <f t="shared" si="436"/>
        <v>0</v>
      </c>
      <c r="AZ1027" s="157" t="str">
        <f>VLOOKUP(D1027,'P4 Destination'!$C$21:$O$176,13,0)</f>
        <v>EUR</v>
      </c>
      <c r="BA1027" s="164">
        <f t="shared" si="437"/>
        <v>0</v>
      </c>
      <c r="BB1027" s="171">
        <f>IF(AU1027&gt;0.1,(VLOOKUP(D1027,'P4 Destination'!$C$21:$M$176,3,0))*I1027,0)</f>
        <v>0</v>
      </c>
      <c r="BC1027" s="172">
        <f t="shared" si="438"/>
        <v>0</v>
      </c>
      <c r="BD1027" s="171">
        <f>(VLOOKUP($D1027,'P4 Destination'!$C$21:$M$176,4,0))*BC1027</f>
        <v>0</v>
      </c>
      <c r="BE1027" s="172">
        <f t="shared" si="439"/>
        <v>0</v>
      </c>
      <c r="BF1027" s="171">
        <f>(VLOOKUP($D1027,'P4 Destination'!$C$21:$M$176,5,0))*BE1027</f>
        <v>0</v>
      </c>
      <c r="BG1027" s="172">
        <f t="shared" si="440"/>
        <v>0</v>
      </c>
      <c r="BH1027" s="171">
        <f>(VLOOKUP($D1027,'P4 Destination'!$C$21:$M$176,6,0))*BG1027</f>
        <v>0</v>
      </c>
      <c r="BI1027" s="172">
        <f t="shared" si="441"/>
        <v>29</v>
      </c>
      <c r="BJ1027" s="171">
        <f>(VLOOKUP($D1027,'P4 Destination'!$C$21:$M$176,7,0))*BI1027</f>
        <v>0</v>
      </c>
      <c r="BK1027" s="172">
        <f t="shared" si="442"/>
        <v>0</v>
      </c>
      <c r="BL1027" s="171">
        <f>(VLOOKUP($D1027,'P4 Destination'!$C$21:$M$176,8,0))*BK1027</f>
        <v>0</v>
      </c>
      <c r="BM1027" s="172">
        <f t="shared" si="443"/>
        <v>0</v>
      </c>
      <c r="BN1027" s="171">
        <f>(VLOOKUP($D1027,'P4 Destination'!$C$21:$M$176,9,0))*BM1027</f>
        <v>0</v>
      </c>
      <c r="BO1027" s="154">
        <f t="shared" si="444"/>
        <v>1</v>
      </c>
      <c r="BP1027" s="171">
        <f>(VLOOKUP(D1027,'P4 Destination'!$C$21:$M$176,10,0))*K1027</f>
        <v>0</v>
      </c>
      <c r="BQ1027" s="171">
        <f>(VLOOKUP(D1027,'P4 Destination'!$C$21:$M$176,11,0))*J1027</f>
        <v>0</v>
      </c>
      <c r="BR1027" s="173">
        <f t="shared" si="445"/>
        <v>0</v>
      </c>
      <c r="BS1027" s="173">
        <f>(AV1027*2500)*'P6 Verzekering'!$E$11</f>
        <v>0</v>
      </c>
      <c r="BT1027" s="173">
        <f>(AW1027*2500)*'P6 Verzekering'!$E$12</f>
        <v>0</v>
      </c>
      <c r="BU1027" s="173">
        <f>(L1027*2500)*'P6 Verzekering'!$E$13</f>
        <v>0</v>
      </c>
      <c r="BV1027" s="173">
        <f t="shared" si="446"/>
        <v>0</v>
      </c>
      <c r="BW1027"/>
      <c r="BX1027"/>
    </row>
    <row r="1028" spans="1:76">
      <c r="A1028" s="152" t="s">
        <v>3122</v>
      </c>
      <c r="B1028" s="152" t="s">
        <v>320</v>
      </c>
      <c r="C1028" s="152" t="s">
        <v>319</v>
      </c>
      <c r="D1028" s="152" t="s">
        <v>219</v>
      </c>
      <c r="E1028" s="152" t="s">
        <v>219</v>
      </c>
      <c r="F1028" s="153">
        <f t="shared" si="420"/>
        <v>23</v>
      </c>
      <c r="G1028" s="154">
        <v>1</v>
      </c>
      <c r="H1028" s="154">
        <f>IFERROR(VLOOKUP(B1028,'P2 Origin'!$C$21:$Q$176,15,FALSE),0)</f>
        <v>0</v>
      </c>
      <c r="I1028" s="154">
        <f>IFERROR(VLOOKUP(D1028,'P4 Destination'!$C$21:$Q$176,15,FALSE),0)</f>
        <v>0</v>
      </c>
      <c r="J1028" s="155">
        <v>1</v>
      </c>
      <c r="K1028" s="155"/>
      <c r="L1028" s="156">
        <v>0</v>
      </c>
      <c r="M1028" s="155">
        <v>0</v>
      </c>
      <c r="N1028" s="155">
        <v>0</v>
      </c>
      <c r="O1028" s="157">
        <f t="shared" si="421"/>
        <v>0</v>
      </c>
      <c r="P1028" s="158">
        <f t="shared" si="422"/>
        <v>0</v>
      </c>
      <c r="Q1028" s="159">
        <f>IFERROR(VLOOKUP(N1028,'P1 Intra-Europees'!$A$15:$H$25,3,0),0)*P1028</f>
        <v>0</v>
      </c>
      <c r="R1028" s="160">
        <f t="shared" si="423"/>
        <v>0</v>
      </c>
      <c r="S1028" s="159">
        <f>IFERROR(VLOOKUP(N1028,'P1 Intra-Europees'!$A$15:$H$25,4,0),0)*R1028</f>
        <v>0</v>
      </c>
      <c r="T1028" s="160">
        <f t="shared" si="424"/>
        <v>0</v>
      </c>
      <c r="U1028" s="159">
        <f>IFERROR(VLOOKUP(N1028,'P1 Intra-Europees'!$A$15:$H$25,5,0),0)*T1028</f>
        <v>0</v>
      </c>
      <c r="V1028" s="160">
        <f t="shared" si="425"/>
        <v>0</v>
      </c>
      <c r="W1028" s="159">
        <f>IFERROR(VLOOKUP(N1028,'P1 Intra-Europees'!$A$15:$H$25,6,0),0)*V1028</f>
        <v>0</v>
      </c>
      <c r="X1028" s="160">
        <f t="shared" si="426"/>
        <v>0</v>
      </c>
      <c r="Y1028" s="159">
        <f>IFERROR(VLOOKUP(N1028,'P1 Intra-Europees'!$A$15:$H$25,7,0),0)*X1028</f>
        <v>0</v>
      </c>
      <c r="Z1028" s="161">
        <f t="shared" si="427"/>
        <v>0</v>
      </c>
      <c r="AA1028" s="162">
        <f>IFERROR(VLOOKUP(N1028,'P1 Intra-Europees'!$A$15:$H$25,8,0),0)*Z1028</f>
        <v>0</v>
      </c>
      <c r="AB1028" s="163">
        <f t="shared" si="428"/>
        <v>0</v>
      </c>
      <c r="AC1028" s="157" t="str">
        <f>VLOOKUP(B1028,'P2 Origin'!$C$21:$O$176,13,0)</f>
        <v>USD</v>
      </c>
      <c r="AD1028" s="164">
        <f t="shared" si="429"/>
        <v>0</v>
      </c>
      <c r="AE1028" s="165">
        <f>IF(AU1028&gt;0.1,VLOOKUP(B1028,'P2 Origin'!$C$21:$M$176,3,0)*H1028,0)</f>
        <v>0</v>
      </c>
      <c r="AF1028" s="166">
        <f t="shared" si="430"/>
        <v>0</v>
      </c>
      <c r="AG1028" s="165">
        <f>(VLOOKUP(B1028,'P2 Origin'!$C$21:$M$176,4,0))*AF1028</f>
        <v>0</v>
      </c>
      <c r="AH1028" s="166">
        <f t="shared" si="431"/>
        <v>0</v>
      </c>
      <c r="AI1028" s="165">
        <f>(VLOOKUP(B1028,'P2 Origin'!$C$21:$M$176,5,0))*AH1028</f>
        <v>0</v>
      </c>
      <c r="AJ1028" s="166">
        <f t="shared" si="447"/>
        <v>23</v>
      </c>
      <c r="AK1028" s="165">
        <f>(VLOOKUP(B1028,'P2 Origin'!$C$21:$M$176,6,0))*AJ1028</f>
        <v>0</v>
      </c>
      <c r="AL1028" s="166">
        <f t="shared" si="432"/>
        <v>0</v>
      </c>
      <c r="AM1028" s="165">
        <f>(VLOOKUP($B1028,'P2 Origin'!$C$21:$M$176,7,0))*AL1028</f>
        <v>0</v>
      </c>
      <c r="AN1028" s="166">
        <f t="shared" si="433"/>
        <v>0</v>
      </c>
      <c r="AO1028" s="165">
        <f>(VLOOKUP($B1028,'P2 Origin'!$C$21:$M$176,8,0))*AN1028</f>
        <v>0</v>
      </c>
      <c r="AP1028" s="166">
        <f t="shared" si="434"/>
        <v>0</v>
      </c>
      <c r="AQ1028" s="165">
        <f>(VLOOKUP($B1028,'P2 Origin'!$C$21:$M$176,9,0))*AP1028</f>
        <v>0</v>
      </c>
      <c r="AR1028" s="155">
        <f t="shared" si="435"/>
        <v>1</v>
      </c>
      <c r="AS1028" s="164">
        <f>(VLOOKUP(B1028,'P2 Origin'!$C$21:$M$176,10,0))*K1028</f>
        <v>0</v>
      </c>
      <c r="AT1028" s="164">
        <f>(VLOOKUP(B1028,'P2 Origin'!$C$21:$M$176,11,0))*J1028</f>
        <v>0</v>
      </c>
      <c r="AU1028" s="167">
        <v>23</v>
      </c>
      <c r="AV1028" s="168">
        <v>23</v>
      </c>
      <c r="AW1028" s="169">
        <v>0</v>
      </c>
      <c r="AX1028" s="170">
        <f>IF(AU1028&gt;=0.1,'P3 Bureaumarge zee- en luchtvr.'!$D$12,0)</f>
        <v>0</v>
      </c>
      <c r="AY1028" s="163">
        <f t="shared" si="436"/>
        <v>0</v>
      </c>
      <c r="AZ1028" s="157" t="str">
        <f>VLOOKUP(D1028,'P4 Destination'!$C$21:$O$176,13,0)</f>
        <v>EUR</v>
      </c>
      <c r="BA1028" s="164">
        <f t="shared" si="437"/>
        <v>0</v>
      </c>
      <c r="BB1028" s="171">
        <f>IF(AU1028&gt;0.1,(VLOOKUP(D1028,'P4 Destination'!$C$21:$M$176,3,0))*I1028,0)</f>
        <v>0</v>
      </c>
      <c r="BC1028" s="172">
        <f t="shared" si="438"/>
        <v>0</v>
      </c>
      <c r="BD1028" s="171">
        <f>(VLOOKUP($D1028,'P4 Destination'!$C$21:$M$176,4,0))*BC1028</f>
        <v>0</v>
      </c>
      <c r="BE1028" s="172">
        <f t="shared" si="439"/>
        <v>0</v>
      </c>
      <c r="BF1028" s="171">
        <f>(VLOOKUP($D1028,'P4 Destination'!$C$21:$M$176,5,0))*BE1028</f>
        <v>0</v>
      </c>
      <c r="BG1028" s="172">
        <f t="shared" si="440"/>
        <v>23</v>
      </c>
      <c r="BH1028" s="171">
        <f>(VLOOKUP($D1028,'P4 Destination'!$C$21:$M$176,6,0))*BG1028</f>
        <v>0</v>
      </c>
      <c r="BI1028" s="172">
        <f t="shared" si="441"/>
        <v>0</v>
      </c>
      <c r="BJ1028" s="171">
        <f>(VLOOKUP($D1028,'P4 Destination'!$C$21:$M$176,7,0))*BI1028</f>
        <v>0</v>
      </c>
      <c r="BK1028" s="172">
        <f t="shared" si="442"/>
        <v>0</v>
      </c>
      <c r="BL1028" s="171">
        <f>(VLOOKUP($D1028,'P4 Destination'!$C$21:$M$176,8,0))*BK1028</f>
        <v>0</v>
      </c>
      <c r="BM1028" s="172">
        <f t="shared" si="443"/>
        <v>0</v>
      </c>
      <c r="BN1028" s="171">
        <f>(VLOOKUP($D1028,'P4 Destination'!$C$21:$M$176,9,0))*BM1028</f>
        <v>0</v>
      </c>
      <c r="BO1028" s="154">
        <f t="shared" si="444"/>
        <v>1</v>
      </c>
      <c r="BP1028" s="171">
        <f>(VLOOKUP(D1028,'P4 Destination'!$C$21:$M$176,10,0))*K1028</f>
        <v>0</v>
      </c>
      <c r="BQ1028" s="171">
        <f>(VLOOKUP(D1028,'P4 Destination'!$C$21:$M$176,11,0))*J1028</f>
        <v>0</v>
      </c>
      <c r="BR1028" s="173">
        <f t="shared" si="445"/>
        <v>0</v>
      </c>
      <c r="BS1028" s="173">
        <f>(AV1028*2500)*'P6 Verzekering'!$E$11</f>
        <v>0</v>
      </c>
      <c r="BT1028" s="173">
        <f>(AW1028*2500)*'P6 Verzekering'!$E$12</f>
        <v>0</v>
      </c>
      <c r="BU1028" s="173">
        <f>(L1028*2500)*'P6 Verzekering'!$E$13</f>
        <v>0</v>
      </c>
      <c r="BV1028" s="173">
        <f t="shared" si="446"/>
        <v>0</v>
      </c>
      <c r="BW1028"/>
      <c r="BX1028"/>
    </row>
    <row r="1029" spans="1:76">
      <c r="A1029" s="152" t="s">
        <v>3123</v>
      </c>
      <c r="B1029" s="152" t="s">
        <v>320</v>
      </c>
      <c r="C1029" s="152" t="s">
        <v>319</v>
      </c>
      <c r="D1029" s="152" t="s">
        <v>219</v>
      </c>
      <c r="E1029" s="152" t="s">
        <v>219</v>
      </c>
      <c r="F1029" s="153">
        <f t="shared" si="420"/>
        <v>25</v>
      </c>
      <c r="G1029" s="154">
        <v>1</v>
      </c>
      <c r="H1029" s="154">
        <f>IFERROR(VLOOKUP(B1029,'P2 Origin'!$C$21:$Q$176,15,FALSE),0)</f>
        <v>0</v>
      </c>
      <c r="I1029" s="154">
        <f>IFERROR(VLOOKUP(D1029,'P4 Destination'!$C$21:$Q$176,15,FALSE),0)</f>
        <v>0</v>
      </c>
      <c r="J1029" s="155">
        <v>1</v>
      </c>
      <c r="K1029" s="155"/>
      <c r="L1029" s="156">
        <v>0</v>
      </c>
      <c r="M1029" s="155">
        <v>0</v>
      </c>
      <c r="N1029" s="155">
        <v>0</v>
      </c>
      <c r="O1029" s="157">
        <f t="shared" si="421"/>
        <v>0</v>
      </c>
      <c r="P1029" s="158">
        <f t="shared" si="422"/>
        <v>0</v>
      </c>
      <c r="Q1029" s="159">
        <f>IFERROR(VLOOKUP(N1029,'P1 Intra-Europees'!$A$15:$H$25,3,0),0)*P1029</f>
        <v>0</v>
      </c>
      <c r="R1029" s="160">
        <f t="shared" si="423"/>
        <v>0</v>
      </c>
      <c r="S1029" s="159">
        <f>IFERROR(VLOOKUP(N1029,'P1 Intra-Europees'!$A$15:$H$25,4,0),0)*R1029</f>
        <v>0</v>
      </c>
      <c r="T1029" s="160">
        <f t="shared" si="424"/>
        <v>0</v>
      </c>
      <c r="U1029" s="159">
        <f>IFERROR(VLOOKUP(N1029,'P1 Intra-Europees'!$A$15:$H$25,5,0),0)*T1029</f>
        <v>0</v>
      </c>
      <c r="V1029" s="160">
        <f t="shared" si="425"/>
        <v>0</v>
      </c>
      <c r="W1029" s="159">
        <f>IFERROR(VLOOKUP(N1029,'P1 Intra-Europees'!$A$15:$H$25,6,0),0)*V1029</f>
        <v>0</v>
      </c>
      <c r="X1029" s="160">
        <f t="shared" si="426"/>
        <v>0</v>
      </c>
      <c r="Y1029" s="159">
        <f>IFERROR(VLOOKUP(N1029,'P1 Intra-Europees'!$A$15:$H$25,7,0),0)*X1029</f>
        <v>0</v>
      </c>
      <c r="Z1029" s="161">
        <f t="shared" si="427"/>
        <v>0</v>
      </c>
      <c r="AA1029" s="162">
        <f>IFERROR(VLOOKUP(N1029,'P1 Intra-Europees'!$A$15:$H$25,8,0),0)*Z1029</f>
        <v>0</v>
      </c>
      <c r="AB1029" s="163">
        <f t="shared" si="428"/>
        <v>0</v>
      </c>
      <c r="AC1029" s="157" t="str">
        <f>VLOOKUP(B1029,'P2 Origin'!$C$21:$O$176,13,0)</f>
        <v>USD</v>
      </c>
      <c r="AD1029" s="164">
        <f t="shared" si="429"/>
        <v>0</v>
      </c>
      <c r="AE1029" s="165">
        <f>IF(AU1029&gt;0.1,VLOOKUP(B1029,'P2 Origin'!$C$21:$M$176,3,0)*H1029,0)</f>
        <v>0</v>
      </c>
      <c r="AF1029" s="166">
        <f t="shared" si="430"/>
        <v>0</v>
      </c>
      <c r="AG1029" s="165">
        <f>(VLOOKUP(B1029,'P2 Origin'!$C$21:$M$176,4,0))*AF1029</f>
        <v>0</v>
      </c>
      <c r="AH1029" s="166">
        <f t="shared" si="431"/>
        <v>0</v>
      </c>
      <c r="AI1029" s="165">
        <f>(VLOOKUP(B1029,'P2 Origin'!$C$21:$M$176,5,0))*AH1029</f>
        <v>0</v>
      </c>
      <c r="AJ1029" s="166">
        <f t="shared" si="447"/>
        <v>25</v>
      </c>
      <c r="AK1029" s="165">
        <f>(VLOOKUP(B1029,'P2 Origin'!$C$21:$M$176,6,0))*AJ1029</f>
        <v>0</v>
      </c>
      <c r="AL1029" s="166">
        <f t="shared" si="432"/>
        <v>0</v>
      </c>
      <c r="AM1029" s="165">
        <f>(VLOOKUP($B1029,'P2 Origin'!$C$21:$M$176,7,0))*AL1029</f>
        <v>0</v>
      </c>
      <c r="AN1029" s="166">
        <f t="shared" si="433"/>
        <v>0</v>
      </c>
      <c r="AO1029" s="165">
        <f>(VLOOKUP($B1029,'P2 Origin'!$C$21:$M$176,8,0))*AN1029</f>
        <v>0</v>
      </c>
      <c r="AP1029" s="166">
        <f t="shared" si="434"/>
        <v>0</v>
      </c>
      <c r="AQ1029" s="165">
        <f>(VLOOKUP($B1029,'P2 Origin'!$C$21:$M$176,9,0))*AP1029</f>
        <v>0</v>
      </c>
      <c r="AR1029" s="155">
        <f t="shared" si="435"/>
        <v>1</v>
      </c>
      <c r="AS1029" s="164">
        <f>(VLOOKUP(B1029,'P2 Origin'!$C$21:$M$176,10,0))*K1029</f>
        <v>0</v>
      </c>
      <c r="AT1029" s="164">
        <f>(VLOOKUP(B1029,'P2 Origin'!$C$21:$M$176,11,0))*J1029</f>
        <v>0</v>
      </c>
      <c r="AU1029" s="167">
        <v>25</v>
      </c>
      <c r="AV1029" s="168">
        <v>25</v>
      </c>
      <c r="AW1029" s="169">
        <v>0</v>
      </c>
      <c r="AX1029" s="170">
        <f>IF(AU1029&gt;=0.1,'P3 Bureaumarge zee- en luchtvr.'!$D$12,0)</f>
        <v>0</v>
      </c>
      <c r="AY1029" s="163">
        <f t="shared" si="436"/>
        <v>0</v>
      </c>
      <c r="AZ1029" s="157" t="str">
        <f>VLOOKUP(D1029,'P4 Destination'!$C$21:$O$176,13,0)</f>
        <v>EUR</v>
      </c>
      <c r="BA1029" s="164">
        <f t="shared" si="437"/>
        <v>0</v>
      </c>
      <c r="BB1029" s="171">
        <f>IF(AU1029&gt;0.1,(VLOOKUP(D1029,'P4 Destination'!$C$21:$M$176,3,0))*I1029,0)</f>
        <v>0</v>
      </c>
      <c r="BC1029" s="172">
        <f t="shared" si="438"/>
        <v>0</v>
      </c>
      <c r="BD1029" s="171">
        <f>(VLOOKUP($D1029,'P4 Destination'!$C$21:$M$176,4,0))*BC1029</f>
        <v>0</v>
      </c>
      <c r="BE1029" s="172">
        <f t="shared" si="439"/>
        <v>0</v>
      </c>
      <c r="BF1029" s="171">
        <f>(VLOOKUP($D1029,'P4 Destination'!$C$21:$M$176,5,0))*BE1029</f>
        <v>0</v>
      </c>
      <c r="BG1029" s="172">
        <f t="shared" si="440"/>
        <v>25</v>
      </c>
      <c r="BH1029" s="171">
        <f>(VLOOKUP($D1029,'P4 Destination'!$C$21:$M$176,6,0))*BG1029</f>
        <v>0</v>
      </c>
      <c r="BI1029" s="172">
        <f t="shared" si="441"/>
        <v>0</v>
      </c>
      <c r="BJ1029" s="171">
        <f>(VLOOKUP($D1029,'P4 Destination'!$C$21:$M$176,7,0))*BI1029</f>
        <v>0</v>
      </c>
      <c r="BK1029" s="172">
        <f t="shared" si="442"/>
        <v>0</v>
      </c>
      <c r="BL1029" s="171">
        <f>(VLOOKUP($D1029,'P4 Destination'!$C$21:$M$176,8,0))*BK1029</f>
        <v>0</v>
      </c>
      <c r="BM1029" s="172">
        <f t="shared" si="443"/>
        <v>0</v>
      </c>
      <c r="BN1029" s="171">
        <f>(VLOOKUP($D1029,'P4 Destination'!$C$21:$M$176,9,0))*BM1029</f>
        <v>0</v>
      </c>
      <c r="BO1029" s="154">
        <f t="shared" si="444"/>
        <v>1</v>
      </c>
      <c r="BP1029" s="171">
        <f>(VLOOKUP(D1029,'P4 Destination'!$C$21:$M$176,10,0))*K1029</f>
        <v>0</v>
      </c>
      <c r="BQ1029" s="171">
        <f>(VLOOKUP(D1029,'P4 Destination'!$C$21:$M$176,11,0))*J1029</f>
        <v>0</v>
      </c>
      <c r="BR1029" s="173">
        <f t="shared" si="445"/>
        <v>0</v>
      </c>
      <c r="BS1029" s="173">
        <f>(AV1029*2500)*'P6 Verzekering'!$E$11</f>
        <v>0</v>
      </c>
      <c r="BT1029" s="173">
        <f>(AW1029*2500)*'P6 Verzekering'!$E$12</f>
        <v>0</v>
      </c>
      <c r="BU1029" s="173">
        <f>(L1029*2500)*'P6 Verzekering'!$E$13</f>
        <v>0</v>
      </c>
      <c r="BV1029" s="173">
        <f t="shared" si="446"/>
        <v>0</v>
      </c>
      <c r="BW1029"/>
      <c r="BX1029"/>
    </row>
    <row r="1030" spans="1:76">
      <c r="A1030" s="152" t="s">
        <v>3125</v>
      </c>
      <c r="B1030" s="152" t="s">
        <v>320</v>
      </c>
      <c r="C1030" s="152" t="s">
        <v>319</v>
      </c>
      <c r="D1030" s="152" t="s">
        <v>219</v>
      </c>
      <c r="E1030" s="152" t="s">
        <v>219</v>
      </c>
      <c r="F1030" s="153">
        <f t="shared" si="420"/>
        <v>5</v>
      </c>
      <c r="G1030" s="154">
        <v>1</v>
      </c>
      <c r="H1030" s="154">
        <f>IFERROR(VLOOKUP(B1030,'P2 Origin'!$C$21:$Q$176,15,FALSE),0)</f>
        <v>0</v>
      </c>
      <c r="I1030" s="154">
        <f>IFERROR(VLOOKUP(D1030,'P4 Destination'!$C$21:$Q$176,15,FALSE),0)</f>
        <v>0</v>
      </c>
      <c r="J1030" s="155">
        <v>1</v>
      </c>
      <c r="K1030" s="155"/>
      <c r="L1030" s="156">
        <v>0</v>
      </c>
      <c r="M1030" s="155">
        <v>0</v>
      </c>
      <c r="N1030" s="155">
        <v>0</v>
      </c>
      <c r="O1030" s="157">
        <f t="shared" si="421"/>
        <v>0</v>
      </c>
      <c r="P1030" s="158">
        <f t="shared" si="422"/>
        <v>0</v>
      </c>
      <c r="Q1030" s="159">
        <f>IFERROR(VLOOKUP(N1030,'P1 Intra-Europees'!$A$15:$H$25,3,0),0)*P1030</f>
        <v>0</v>
      </c>
      <c r="R1030" s="160">
        <f t="shared" si="423"/>
        <v>0</v>
      </c>
      <c r="S1030" s="159">
        <f>IFERROR(VLOOKUP(N1030,'P1 Intra-Europees'!$A$15:$H$25,4,0),0)*R1030</f>
        <v>0</v>
      </c>
      <c r="T1030" s="160">
        <f t="shared" si="424"/>
        <v>0</v>
      </c>
      <c r="U1030" s="159">
        <f>IFERROR(VLOOKUP(N1030,'P1 Intra-Europees'!$A$15:$H$25,5,0),0)*T1030</f>
        <v>0</v>
      </c>
      <c r="V1030" s="160">
        <f t="shared" si="425"/>
        <v>0</v>
      </c>
      <c r="W1030" s="159">
        <f>IFERROR(VLOOKUP(N1030,'P1 Intra-Europees'!$A$15:$H$25,6,0),0)*V1030</f>
        <v>0</v>
      </c>
      <c r="X1030" s="160">
        <f t="shared" si="426"/>
        <v>0</v>
      </c>
      <c r="Y1030" s="159">
        <f>IFERROR(VLOOKUP(N1030,'P1 Intra-Europees'!$A$15:$H$25,7,0),0)*X1030</f>
        <v>0</v>
      </c>
      <c r="Z1030" s="161">
        <f t="shared" si="427"/>
        <v>0</v>
      </c>
      <c r="AA1030" s="162">
        <f>IFERROR(VLOOKUP(N1030,'P1 Intra-Europees'!$A$15:$H$25,8,0),0)*Z1030</f>
        <v>0</v>
      </c>
      <c r="AB1030" s="163">
        <f t="shared" si="428"/>
        <v>0</v>
      </c>
      <c r="AC1030" s="157" t="str">
        <f>VLOOKUP(B1030,'P2 Origin'!$C$21:$O$176,13,0)</f>
        <v>USD</v>
      </c>
      <c r="AD1030" s="164">
        <f t="shared" si="429"/>
        <v>0</v>
      </c>
      <c r="AE1030" s="165">
        <f>IF(AU1030&gt;0.1,VLOOKUP(B1030,'P2 Origin'!$C$21:$M$176,3,0)*H1030,0)</f>
        <v>0</v>
      </c>
      <c r="AF1030" s="166">
        <f t="shared" si="430"/>
        <v>5</v>
      </c>
      <c r="AG1030" s="165">
        <f>(VLOOKUP(B1030,'P2 Origin'!$C$21:$M$176,4,0))*AF1030</f>
        <v>0</v>
      </c>
      <c r="AH1030" s="166">
        <f t="shared" si="431"/>
        <v>0</v>
      </c>
      <c r="AI1030" s="165">
        <f>(VLOOKUP(B1030,'P2 Origin'!$C$21:$M$176,5,0))*AH1030</f>
        <v>0</v>
      </c>
      <c r="AJ1030" s="166">
        <f t="shared" si="447"/>
        <v>0</v>
      </c>
      <c r="AK1030" s="165">
        <f>(VLOOKUP(B1030,'P2 Origin'!$C$21:$M$176,6,0))*AJ1030</f>
        <v>0</v>
      </c>
      <c r="AL1030" s="166">
        <f t="shared" si="432"/>
        <v>0</v>
      </c>
      <c r="AM1030" s="165">
        <f>(VLOOKUP($B1030,'P2 Origin'!$C$21:$M$176,7,0))*AL1030</f>
        <v>0</v>
      </c>
      <c r="AN1030" s="166">
        <f t="shared" si="433"/>
        <v>0</v>
      </c>
      <c r="AO1030" s="165">
        <f>(VLOOKUP($B1030,'P2 Origin'!$C$21:$M$176,8,0))*AN1030</f>
        <v>0</v>
      </c>
      <c r="AP1030" s="166">
        <f t="shared" si="434"/>
        <v>0</v>
      </c>
      <c r="AQ1030" s="165">
        <f>(VLOOKUP($B1030,'P2 Origin'!$C$21:$M$176,9,0))*AP1030</f>
        <v>0</v>
      </c>
      <c r="AR1030" s="155">
        <f t="shared" si="435"/>
        <v>1</v>
      </c>
      <c r="AS1030" s="164">
        <f>(VLOOKUP(B1030,'P2 Origin'!$C$21:$M$176,10,0))*K1030</f>
        <v>0</v>
      </c>
      <c r="AT1030" s="164">
        <f>(VLOOKUP(B1030,'P2 Origin'!$C$21:$M$176,11,0))*J1030</f>
        <v>0</v>
      </c>
      <c r="AU1030" s="167">
        <v>5</v>
      </c>
      <c r="AV1030" s="168">
        <v>5</v>
      </c>
      <c r="AW1030" s="169">
        <v>0</v>
      </c>
      <c r="AX1030" s="170">
        <f>IF(AU1030&gt;=0.1,'P3 Bureaumarge zee- en luchtvr.'!$D$12,0)</f>
        <v>0</v>
      </c>
      <c r="AY1030" s="163">
        <f t="shared" si="436"/>
        <v>0</v>
      </c>
      <c r="AZ1030" s="157" t="str">
        <f>VLOOKUP(D1030,'P4 Destination'!$C$21:$O$176,13,0)</f>
        <v>EUR</v>
      </c>
      <c r="BA1030" s="164">
        <f t="shared" si="437"/>
        <v>0</v>
      </c>
      <c r="BB1030" s="171">
        <f>IF(AU1030&gt;0.1,(VLOOKUP(D1030,'P4 Destination'!$C$21:$M$176,3,0))*I1030,0)</f>
        <v>0</v>
      </c>
      <c r="BC1030" s="172">
        <f t="shared" si="438"/>
        <v>5</v>
      </c>
      <c r="BD1030" s="171">
        <f>(VLOOKUP($D1030,'P4 Destination'!$C$21:$M$176,4,0))*BC1030</f>
        <v>0</v>
      </c>
      <c r="BE1030" s="172">
        <f t="shared" si="439"/>
        <v>0</v>
      </c>
      <c r="BF1030" s="171">
        <f>(VLOOKUP($D1030,'P4 Destination'!$C$21:$M$176,5,0))*BE1030</f>
        <v>0</v>
      </c>
      <c r="BG1030" s="172">
        <f t="shared" si="440"/>
        <v>0</v>
      </c>
      <c r="BH1030" s="171">
        <f>(VLOOKUP($D1030,'P4 Destination'!$C$21:$M$176,6,0))*BG1030</f>
        <v>0</v>
      </c>
      <c r="BI1030" s="172">
        <f t="shared" si="441"/>
        <v>0</v>
      </c>
      <c r="BJ1030" s="171">
        <f>(VLOOKUP($D1030,'P4 Destination'!$C$21:$M$176,7,0))*BI1030</f>
        <v>0</v>
      </c>
      <c r="BK1030" s="172">
        <f t="shared" si="442"/>
        <v>0</v>
      </c>
      <c r="BL1030" s="171">
        <f>(VLOOKUP($D1030,'P4 Destination'!$C$21:$M$176,8,0))*BK1030</f>
        <v>0</v>
      </c>
      <c r="BM1030" s="172">
        <f t="shared" si="443"/>
        <v>0</v>
      </c>
      <c r="BN1030" s="171">
        <f>(VLOOKUP($D1030,'P4 Destination'!$C$21:$M$176,9,0))*BM1030</f>
        <v>0</v>
      </c>
      <c r="BO1030" s="154">
        <f t="shared" si="444"/>
        <v>1</v>
      </c>
      <c r="BP1030" s="171">
        <f>(VLOOKUP(D1030,'P4 Destination'!$C$21:$M$176,10,0))*K1030</f>
        <v>0</v>
      </c>
      <c r="BQ1030" s="171">
        <f>(VLOOKUP(D1030,'P4 Destination'!$C$21:$M$176,11,0))*J1030</f>
        <v>0</v>
      </c>
      <c r="BR1030" s="173">
        <f t="shared" si="445"/>
        <v>0</v>
      </c>
      <c r="BS1030" s="173">
        <f>(AV1030*2500)*'P6 Verzekering'!$E$11</f>
        <v>0</v>
      </c>
      <c r="BT1030" s="173">
        <f>(AW1030*2500)*'P6 Verzekering'!$E$12</f>
        <v>0</v>
      </c>
      <c r="BU1030" s="173">
        <f>(L1030*2500)*'P6 Verzekering'!$E$13</f>
        <v>0</v>
      </c>
      <c r="BV1030" s="173">
        <f t="shared" si="446"/>
        <v>0</v>
      </c>
      <c r="BW1030"/>
      <c r="BX1030"/>
    </row>
    <row r="1031" spans="1:76">
      <c r="A1031" s="152" t="s">
        <v>3127</v>
      </c>
      <c r="B1031" s="152" t="s">
        <v>320</v>
      </c>
      <c r="C1031" s="152" t="s">
        <v>319</v>
      </c>
      <c r="D1031" s="152" t="s">
        <v>219</v>
      </c>
      <c r="E1031" s="152" t="s">
        <v>219</v>
      </c>
      <c r="F1031" s="153">
        <f t="shared" si="420"/>
        <v>20</v>
      </c>
      <c r="G1031" s="154">
        <v>1</v>
      </c>
      <c r="H1031" s="154">
        <f>IFERROR(VLOOKUP(B1031,'P2 Origin'!$C$21:$Q$176,15,FALSE),0)</f>
        <v>0</v>
      </c>
      <c r="I1031" s="154">
        <f>IFERROR(VLOOKUP(D1031,'P4 Destination'!$C$21:$Q$176,15,FALSE),0)</f>
        <v>0</v>
      </c>
      <c r="J1031" s="155">
        <v>1</v>
      </c>
      <c r="K1031" s="155"/>
      <c r="L1031" s="156">
        <v>0</v>
      </c>
      <c r="M1031" s="155">
        <v>0</v>
      </c>
      <c r="N1031" s="155">
        <v>0</v>
      </c>
      <c r="O1031" s="157">
        <f t="shared" si="421"/>
        <v>0</v>
      </c>
      <c r="P1031" s="158">
        <f t="shared" si="422"/>
        <v>0</v>
      </c>
      <c r="Q1031" s="159">
        <f>IFERROR(VLOOKUP(N1031,'P1 Intra-Europees'!$A$15:$H$25,3,0),0)*P1031</f>
        <v>0</v>
      </c>
      <c r="R1031" s="160">
        <f t="shared" si="423"/>
        <v>0</v>
      </c>
      <c r="S1031" s="159">
        <f>IFERROR(VLOOKUP(N1031,'P1 Intra-Europees'!$A$15:$H$25,4,0),0)*R1031</f>
        <v>0</v>
      </c>
      <c r="T1031" s="160">
        <f t="shared" si="424"/>
        <v>0</v>
      </c>
      <c r="U1031" s="159">
        <f>IFERROR(VLOOKUP(N1031,'P1 Intra-Europees'!$A$15:$H$25,5,0),0)*T1031</f>
        <v>0</v>
      </c>
      <c r="V1031" s="160">
        <f t="shared" si="425"/>
        <v>0</v>
      </c>
      <c r="W1031" s="159">
        <f>IFERROR(VLOOKUP(N1031,'P1 Intra-Europees'!$A$15:$H$25,6,0),0)*V1031</f>
        <v>0</v>
      </c>
      <c r="X1031" s="160">
        <f t="shared" si="426"/>
        <v>0</v>
      </c>
      <c r="Y1031" s="159">
        <f>IFERROR(VLOOKUP(N1031,'P1 Intra-Europees'!$A$15:$H$25,7,0),0)*X1031</f>
        <v>0</v>
      </c>
      <c r="Z1031" s="161">
        <f t="shared" si="427"/>
        <v>0</v>
      </c>
      <c r="AA1031" s="162">
        <f>IFERROR(VLOOKUP(N1031,'P1 Intra-Europees'!$A$15:$H$25,8,0),0)*Z1031</f>
        <v>0</v>
      </c>
      <c r="AB1031" s="163">
        <f t="shared" si="428"/>
        <v>0</v>
      </c>
      <c r="AC1031" s="157" t="str">
        <f>VLOOKUP(B1031,'P2 Origin'!$C$21:$O$176,13,0)</f>
        <v>USD</v>
      </c>
      <c r="AD1031" s="164">
        <f t="shared" si="429"/>
        <v>0</v>
      </c>
      <c r="AE1031" s="165">
        <f>IF(AU1031&gt;0.1,VLOOKUP(B1031,'P2 Origin'!$C$21:$M$176,3,0)*H1031,0)</f>
        <v>0</v>
      </c>
      <c r="AF1031" s="166">
        <f t="shared" si="430"/>
        <v>0</v>
      </c>
      <c r="AG1031" s="165">
        <f>(VLOOKUP(B1031,'P2 Origin'!$C$21:$M$176,4,0))*AF1031</f>
        <v>0</v>
      </c>
      <c r="AH1031" s="166">
        <f t="shared" si="431"/>
        <v>0</v>
      </c>
      <c r="AI1031" s="165">
        <f>(VLOOKUP(B1031,'P2 Origin'!$C$21:$M$176,5,0))*AH1031</f>
        <v>0</v>
      </c>
      <c r="AJ1031" s="166">
        <f t="shared" si="447"/>
        <v>20</v>
      </c>
      <c r="AK1031" s="165">
        <f>(VLOOKUP(B1031,'P2 Origin'!$C$21:$M$176,6,0))*AJ1031</f>
        <v>0</v>
      </c>
      <c r="AL1031" s="166">
        <f t="shared" si="432"/>
        <v>0</v>
      </c>
      <c r="AM1031" s="165">
        <f>(VLOOKUP($B1031,'P2 Origin'!$C$21:$M$176,7,0))*AL1031</f>
        <v>0</v>
      </c>
      <c r="AN1031" s="166">
        <f t="shared" si="433"/>
        <v>0</v>
      </c>
      <c r="AO1031" s="165">
        <f>(VLOOKUP($B1031,'P2 Origin'!$C$21:$M$176,8,0))*AN1031</f>
        <v>0</v>
      </c>
      <c r="AP1031" s="166">
        <f t="shared" si="434"/>
        <v>0</v>
      </c>
      <c r="AQ1031" s="165">
        <f>(VLOOKUP($B1031,'P2 Origin'!$C$21:$M$176,9,0))*AP1031</f>
        <v>0</v>
      </c>
      <c r="AR1031" s="155">
        <f t="shared" si="435"/>
        <v>1</v>
      </c>
      <c r="AS1031" s="164">
        <f>(VLOOKUP(B1031,'P2 Origin'!$C$21:$M$176,10,0))*K1031</f>
        <v>0</v>
      </c>
      <c r="AT1031" s="164">
        <f>(VLOOKUP(B1031,'P2 Origin'!$C$21:$M$176,11,0))*J1031</f>
        <v>0</v>
      </c>
      <c r="AU1031" s="167">
        <v>20</v>
      </c>
      <c r="AV1031" s="168">
        <v>20</v>
      </c>
      <c r="AW1031" s="169">
        <v>0</v>
      </c>
      <c r="AX1031" s="170">
        <f>IF(AU1031&gt;=0.1,'P3 Bureaumarge zee- en luchtvr.'!$D$12,0)</f>
        <v>0</v>
      </c>
      <c r="AY1031" s="163">
        <f t="shared" si="436"/>
        <v>0</v>
      </c>
      <c r="AZ1031" s="157" t="str">
        <f>VLOOKUP(D1031,'P4 Destination'!$C$21:$O$176,13,0)</f>
        <v>EUR</v>
      </c>
      <c r="BA1031" s="164">
        <f t="shared" si="437"/>
        <v>0</v>
      </c>
      <c r="BB1031" s="171">
        <f>IF(AU1031&gt;0.1,(VLOOKUP(D1031,'P4 Destination'!$C$21:$M$176,3,0))*I1031,0)</f>
        <v>0</v>
      </c>
      <c r="BC1031" s="172">
        <f t="shared" si="438"/>
        <v>0</v>
      </c>
      <c r="BD1031" s="171">
        <f>(VLOOKUP($D1031,'P4 Destination'!$C$21:$M$176,4,0))*BC1031</f>
        <v>0</v>
      </c>
      <c r="BE1031" s="172">
        <f t="shared" si="439"/>
        <v>0</v>
      </c>
      <c r="BF1031" s="171">
        <f>(VLOOKUP($D1031,'P4 Destination'!$C$21:$M$176,5,0))*BE1031</f>
        <v>0</v>
      </c>
      <c r="BG1031" s="172">
        <f t="shared" si="440"/>
        <v>20</v>
      </c>
      <c r="BH1031" s="171">
        <f>(VLOOKUP($D1031,'P4 Destination'!$C$21:$M$176,6,0))*BG1031</f>
        <v>0</v>
      </c>
      <c r="BI1031" s="172">
        <f t="shared" si="441"/>
        <v>0</v>
      </c>
      <c r="BJ1031" s="171">
        <f>(VLOOKUP($D1031,'P4 Destination'!$C$21:$M$176,7,0))*BI1031</f>
        <v>0</v>
      </c>
      <c r="BK1031" s="172">
        <f t="shared" si="442"/>
        <v>0</v>
      </c>
      <c r="BL1031" s="171">
        <f>(VLOOKUP($D1031,'P4 Destination'!$C$21:$M$176,8,0))*BK1031</f>
        <v>0</v>
      </c>
      <c r="BM1031" s="172">
        <f t="shared" si="443"/>
        <v>0</v>
      </c>
      <c r="BN1031" s="171">
        <f>(VLOOKUP($D1031,'P4 Destination'!$C$21:$M$176,9,0))*BM1031</f>
        <v>0</v>
      </c>
      <c r="BO1031" s="154">
        <f t="shared" si="444"/>
        <v>1</v>
      </c>
      <c r="BP1031" s="171">
        <f>(VLOOKUP(D1031,'P4 Destination'!$C$21:$M$176,10,0))*K1031</f>
        <v>0</v>
      </c>
      <c r="BQ1031" s="171">
        <f>(VLOOKUP(D1031,'P4 Destination'!$C$21:$M$176,11,0))*J1031</f>
        <v>0</v>
      </c>
      <c r="BR1031" s="173">
        <f t="shared" si="445"/>
        <v>0</v>
      </c>
      <c r="BS1031" s="173">
        <f>(AV1031*2500)*'P6 Verzekering'!$E$11</f>
        <v>0</v>
      </c>
      <c r="BT1031" s="173">
        <f>(AW1031*2500)*'P6 Verzekering'!$E$12</f>
        <v>0</v>
      </c>
      <c r="BU1031" s="173">
        <f>(L1031*2500)*'P6 Verzekering'!$E$13</f>
        <v>0</v>
      </c>
      <c r="BV1031" s="173">
        <f t="shared" si="446"/>
        <v>0</v>
      </c>
      <c r="BW1031"/>
      <c r="BX1031"/>
    </row>
    <row r="1032" spans="1:76">
      <c r="A1032" s="152" t="s">
        <v>3128</v>
      </c>
      <c r="B1032" s="152" t="s">
        <v>320</v>
      </c>
      <c r="C1032" s="152" t="s">
        <v>319</v>
      </c>
      <c r="D1032" s="152" t="s">
        <v>219</v>
      </c>
      <c r="E1032" s="152" t="s">
        <v>219</v>
      </c>
      <c r="F1032" s="153">
        <f t="shared" si="420"/>
        <v>30</v>
      </c>
      <c r="G1032" s="154">
        <v>1</v>
      </c>
      <c r="H1032" s="154">
        <f>IFERROR(VLOOKUP(B1032,'P2 Origin'!$C$21:$Q$176,15,FALSE),0)</f>
        <v>0</v>
      </c>
      <c r="I1032" s="154">
        <f>IFERROR(VLOOKUP(D1032,'P4 Destination'!$C$21:$Q$176,15,FALSE),0)</f>
        <v>0</v>
      </c>
      <c r="J1032" s="155">
        <v>1</v>
      </c>
      <c r="K1032" s="155"/>
      <c r="L1032" s="156">
        <v>0</v>
      </c>
      <c r="M1032" s="155">
        <v>0</v>
      </c>
      <c r="N1032" s="155">
        <v>0</v>
      </c>
      <c r="O1032" s="157">
        <f t="shared" si="421"/>
        <v>0</v>
      </c>
      <c r="P1032" s="158">
        <f t="shared" si="422"/>
        <v>0</v>
      </c>
      <c r="Q1032" s="159">
        <f>IFERROR(VLOOKUP(N1032,'P1 Intra-Europees'!$A$15:$H$25,3,0),0)*P1032</f>
        <v>0</v>
      </c>
      <c r="R1032" s="160">
        <f t="shared" si="423"/>
        <v>0</v>
      </c>
      <c r="S1032" s="159">
        <f>IFERROR(VLOOKUP(N1032,'P1 Intra-Europees'!$A$15:$H$25,4,0),0)*R1032</f>
        <v>0</v>
      </c>
      <c r="T1032" s="160">
        <f t="shared" si="424"/>
        <v>0</v>
      </c>
      <c r="U1032" s="159">
        <f>IFERROR(VLOOKUP(N1032,'P1 Intra-Europees'!$A$15:$H$25,5,0),0)*T1032</f>
        <v>0</v>
      </c>
      <c r="V1032" s="160">
        <f t="shared" si="425"/>
        <v>0</v>
      </c>
      <c r="W1032" s="159">
        <f>IFERROR(VLOOKUP(N1032,'P1 Intra-Europees'!$A$15:$H$25,6,0),0)*V1032</f>
        <v>0</v>
      </c>
      <c r="X1032" s="160">
        <f t="shared" si="426"/>
        <v>0</v>
      </c>
      <c r="Y1032" s="159">
        <f>IFERROR(VLOOKUP(N1032,'P1 Intra-Europees'!$A$15:$H$25,7,0),0)*X1032</f>
        <v>0</v>
      </c>
      <c r="Z1032" s="161">
        <f t="shared" si="427"/>
        <v>0</v>
      </c>
      <c r="AA1032" s="162">
        <f>IFERROR(VLOOKUP(N1032,'P1 Intra-Europees'!$A$15:$H$25,8,0),0)*Z1032</f>
        <v>0</v>
      </c>
      <c r="AB1032" s="163">
        <f t="shared" si="428"/>
        <v>0</v>
      </c>
      <c r="AC1032" s="157" t="str">
        <f>VLOOKUP(B1032,'P2 Origin'!$C$21:$O$176,13,0)</f>
        <v>USD</v>
      </c>
      <c r="AD1032" s="164">
        <f t="shared" si="429"/>
        <v>0</v>
      </c>
      <c r="AE1032" s="165">
        <f>IF(AU1032&gt;0.1,VLOOKUP(B1032,'P2 Origin'!$C$21:$M$176,3,0)*H1032,0)</f>
        <v>0</v>
      </c>
      <c r="AF1032" s="166">
        <f t="shared" si="430"/>
        <v>0</v>
      </c>
      <c r="AG1032" s="165">
        <f>(VLOOKUP(B1032,'P2 Origin'!$C$21:$M$176,4,0))*AF1032</f>
        <v>0</v>
      </c>
      <c r="AH1032" s="166">
        <f t="shared" si="431"/>
        <v>0</v>
      </c>
      <c r="AI1032" s="165">
        <f>(VLOOKUP(B1032,'P2 Origin'!$C$21:$M$176,5,0))*AH1032</f>
        <v>0</v>
      </c>
      <c r="AJ1032" s="166">
        <f t="shared" si="447"/>
        <v>0</v>
      </c>
      <c r="AK1032" s="165">
        <f>(VLOOKUP(B1032,'P2 Origin'!$C$21:$M$176,6,0))*AJ1032</f>
        <v>0</v>
      </c>
      <c r="AL1032" s="166">
        <f t="shared" si="432"/>
        <v>30</v>
      </c>
      <c r="AM1032" s="165">
        <f>(VLOOKUP($B1032,'P2 Origin'!$C$21:$M$176,7,0))*AL1032</f>
        <v>0</v>
      </c>
      <c r="AN1032" s="166">
        <f t="shared" si="433"/>
        <v>0</v>
      </c>
      <c r="AO1032" s="165">
        <f>(VLOOKUP($B1032,'P2 Origin'!$C$21:$M$176,8,0))*AN1032</f>
        <v>0</v>
      </c>
      <c r="AP1032" s="166">
        <f t="shared" si="434"/>
        <v>0</v>
      </c>
      <c r="AQ1032" s="165">
        <f>(VLOOKUP($B1032,'P2 Origin'!$C$21:$M$176,9,0))*AP1032</f>
        <v>0</v>
      </c>
      <c r="AR1032" s="155">
        <f t="shared" si="435"/>
        <v>1</v>
      </c>
      <c r="AS1032" s="164">
        <f>(VLOOKUP(B1032,'P2 Origin'!$C$21:$M$176,10,0))*K1032</f>
        <v>0</v>
      </c>
      <c r="AT1032" s="164">
        <f>(VLOOKUP(B1032,'P2 Origin'!$C$21:$M$176,11,0))*J1032</f>
        <v>0</v>
      </c>
      <c r="AU1032" s="167">
        <v>30</v>
      </c>
      <c r="AV1032" s="168">
        <v>30</v>
      </c>
      <c r="AW1032" s="169">
        <v>0</v>
      </c>
      <c r="AX1032" s="170">
        <f>IF(AU1032&gt;=0.1,'P3 Bureaumarge zee- en luchtvr.'!$D$12,0)</f>
        <v>0</v>
      </c>
      <c r="AY1032" s="163">
        <f t="shared" si="436"/>
        <v>0</v>
      </c>
      <c r="AZ1032" s="157" t="str">
        <f>VLOOKUP(D1032,'P4 Destination'!$C$21:$O$176,13,0)</f>
        <v>EUR</v>
      </c>
      <c r="BA1032" s="164">
        <f t="shared" si="437"/>
        <v>0</v>
      </c>
      <c r="BB1032" s="171">
        <f>IF(AU1032&gt;0.1,(VLOOKUP(D1032,'P4 Destination'!$C$21:$M$176,3,0))*I1032,0)</f>
        <v>0</v>
      </c>
      <c r="BC1032" s="172">
        <f t="shared" si="438"/>
        <v>0</v>
      </c>
      <c r="BD1032" s="171">
        <f>(VLOOKUP($D1032,'P4 Destination'!$C$21:$M$176,4,0))*BC1032</f>
        <v>0</v>
      </c>
      <c r="BE1032" s="172">
        <f t="shared" si="439"/>
        <v>0</v>
      </c>
      <c r="BF1032" s="171">
        <f>(VLOOKUP($D1032,'P4 Destination'!$C$21:$M$176,5,0))*BE1032</f>
        <v>0</v>
      </c>
      <c r="BG1032" s="172">
        <f t="shared" si="440"/>
        <v>0</v>
      </c>
      <c r="BH1032" s="171">
        <f>(VLOOKUP($D1032,'P4 Destination'!$C$21:$M$176,6,0))*BG1032</f>
        <v>0</v>
      </c>
      <c r="BI1032" s="172">
        <f t="shared" si="441"/>
        <v>30</v>
      </c>
      <c r="BJ1032" s="171">
        <f>(VLOOKUP($D1032,'P4 Destination'!$C$21:$M$176,7,0))*BI1032</f>
        <v>0</v>
      </c>
      <c r="BK1032" s="172">
        <f t="shared" si="442"/>
        <v>0</v>
      </c>
      <c r="BL1032" s="171">
        <f>(VLOOKUP($D1032,'P4 Destination'!$C$21:$M$176,8,0))*BK1032</f>
        <v>0</v>
      </c>
      <c r="BM1032" s="172">
        <f t="shared" si="443"/>
        <v>0</v>
      </c>
      <c r="BN1032" s="171">
        <f>(VLOOKUP($D1032,'P4 Destination'!$C$21:$M$176,9,0))*BM1032</f>
        <v>0</v>
      </c>
      <c r="BO1032" s="154">
        <f t="shared" si="444"/>
        <v>1</v>
      </c>
      <c r="BP1032" s="171">
        <f>(VLOOKUP(D1032,'P4 Destination'!$C$21:$M$176,10,0))*K1032</f>
        <v>0</v>
      </c>
      <c r="BQ1032" s="171">
        <f>(VLOOKUP(D1032,'P4 Destination'!$C$21:$M$176,11,0))*J1032</f>
        <v>0</v>
      </c>
      <c r="BR1032" s="173">
        <f t="shared" si="445"/>
        <v>0</v>
      </c>
      <c r="BS1032" s="173">
        <f>(AV1032*2500)*'P6 Verzekering'!$E$11</f>
        <v>0</v>
      </c>
      <c r="BT1032" s="173">
        <f>(AW1032*2500)*'P6 Verzekering'!$E$12</f>
        <v>0</v>
      </c>
      <c r="BU1032" s="173">
        <f>(L1032*2500)*'P6 Verzekering'!$E$13</f>
        <v>0</v>
      </c>
      <c r="BV1032" s="173">
        <f t="shared" si="446"/>
        <v>0</v>
      </c>
      <c r="BW1032"/>
      <c r="BX1032"/>
    </row>
    <row r="1033" spans="1:76">
      <c r="A1033" s="152" t="s">
        <v>3130</v>
      </c>
      <c r="B1033" s="152" t="s">
        <v>320</v>
      </c>
      <c r="C1033" s="152" t="s">
        <v>319</v>
      </c>
      <c r="D1033" s="152" t="s">
        <v>219</v>
      </c>
      <c r="E1033" s="152" t="s">
        <v>219</v>
      </c>
      <c r="F1033" s="153">
        <f t="shared" si="420"/>
        <v>6</v>
      </c>
      <c r="G1033" s="154">
        <v>1</v>
      </c>
      <c r="H1033" s="154">
        <f>IFERROR(VLOOKUP(B1033,'P2 Origin'!$C$21:$Q$176,15,FALSE),0)</f>
        <v>0</v>
      </c>
      <c r="I1033" s="154">
        <f>IFERROR(VLOOKUP(D1033,'P4 Destination'!$C$21:$Q$176,15,FALSE),0)</f>
        <v>0</v>
      </c>
      <c r="J1033" s="155">
        <v>1</v>
      </c>
      <c r="K1033" s="155"/>
      <c r="L1033" s="156">
        <v>0</v>
      </c>
      <c r="M1033" s="155">
        <v>0</v>
      </c>
      <c r="N1033" s="155">
        <v>0</v>
      </c>
      <c r="O1033" s="157">
        <f t="shared" si="421"/>
        <v>0</v>
      </c>
      <c r="P1033" s="158">
        <f t="shared" si="422"/>
        <v>0</v>
      </c>
      <c r="Q1033" s="159">
        <f>IFERROR(VLOOKUP(N1033,'P1 Intra-Europees'!$A$15:$H$25,3,0),0)*P1033</f>
        <v>0</v>
      </c>
      <c r="R1033" s="160">
        <f t="shared" si="423"/>
        <v>0</v>
      </c>
      <c r="S1033" s="159">
        <f>IFERROR(VLOOKUP(N1033,'P1 Intra-Europees'!$A$15:$H$25,4,0),0)*R1033</f>
        <v>0</v>
      </c>
      <c r="T1033" s="160">
        <f t="shared" si="424"/>
        <v>0</v>
      </c>
      <c r="U1033" s="159">
        <f>IFERROR(VLOOKUP(N1033,'P1 Intra-Europees'!$A$15:$H$25,5,0),0)*T1033</f>
        <v>0</v>
      </c>
      <c r="V1033" s="160">
        <f t="shared" si="425"/>
        <v>0</v>
      </c>
      <c r="W1033" s="159">
        <f>IFERROR(VLOOKUP(N1033,'P1 Intra-Europees'!$A$15:$H$25,6,0),0)*V1033</f>
        <v>0</v>
      </c>
      <c r="X1033" s="160">
        <f t="shared" si="426"/>
        <v>0</v>
      </c>
      <c r="Y1033" s="159">
        <f>IFERROR(VLOOKUP(N1033,'P1 Intra-Europees'!$A$15:$H$25,7,0),0)*X1033</f>
        <v>0</v>
      </c>
      <c r="Z1033" s="161">
        <f t="shared" si="427"/>
        <v>0</v>
      </c>
      <c r="AA1033" s="162">
        <f>IFERROR(VLOOKUP(N1033,'P1 Intra-Europees'!$A$15:$H$25,8,0),0)*Z1033</f>
        <v>0</v>
      </c>
      <c r="AB1033" s="163">
        <f t="shared" si="428"/>
        <v>0</v>
      </c>
      <c r="AC1033" s="157" t="str">
        <f>VLOOKUP(B1033,'P2 Origin'!$C$21:$O$176,13,0)</f>
        <v>USD</v>
      </c>
      <c r="AD1033" s="164">
        <f t="shared" si="429"/>
        <v>0</v>
      </c>
      <c r="AE1033" s="165">
        <f>IF(AU1033&gt;0.1,VLOOKUP(B1033,'P2 Origin'!$C$21:$M$176,3,0)*H1033,0)</f>
        <v>0</v>
      </c>
      <c r="AF1033" s="166">
        <f t="shared" si="430"/>
        <v>0</v>
      </c>
      <c r="AG1033" s="165">
        <f>(VLOOKUP(B1033,'P2 Origin'!$C$21:$M$176,4,0))*AF1033</f>
        <v>0</v>
      </c>
      <c r="AH1033" s="166">
        <f t="shared" si="431"/>
        <v>6</v>
      </c>
      <c r="AI1033" s="165">
        <f>(VLOOKUP(B1033,'P2 Origin'!$C$21:$M$176,5,0))*AH1033</f>
        <v>0</v>
      </c>
      <c r="AJ1033" s="166">
        <f t="shared" si="447"/>
        <v>0</v>
      </c>
      <c r="AK1033" s="165">
        <f>(VLOOKUP(B1033,'P2 Origin'!$C$21:$M$176,6,0))*AJ1033</f>
        <v>0</v>
      </c>
      <c r="AL1033" s="166">
        <f t="shared" si="432"/>
        <v>0</v>
      </c>
      <c r="AM1033" s="165">
        <f>(VLOOKUP($B1033,'P2 Origin'!$C$21:$M$176,7,0))*AL1033</f>
        <v>0</v>
      </c>
      <c r="AN1033" s="166">
        <f t="shared" si="433"/>
        <v>0</v>
      </c>
      <c r="AO1033" s="165">
        <f>(VLOOKUP($B1033,'P2 Origin'!$C$21:$M$176,8,0))*AN1033</f>
        <v>0</v>
      </c>
      <c r="AP1033" s="166">
        <f t="shared" si="434"/>
        <v>0</v>
      </c>
      <c r="AQ1033" s="165">
        <f>(VLOOKUP($B1033,'P2 Origin'!$C$21:$M$176,9,0))*AP1033</f>
        <v>0</v>
      </c>
      <c r="AR1033" s="155">
        <f t="shared" si="435"/>
        <v>1</v>
      </c>
      <c r="AS1033" s="164">
        <f>(VLOOKUP(B1033,'P2 Origin'!$C$21:$M$176,10,0))*K1033</f>
        <v>0</v>
      </c>
      <c r="AT1033" s="164">
        <f>(VLOOKUP(B1033,'P2 Origin'!$C$21:$M$176,11,0))*J1033</f>
        <v>0</v>
      </c>
      <c r="AU1033" s="167">
        <v>6</v>
      </c>
      <c r="AV1033" s="168">
        <v>6</v>
      </c>
      <c r="AW1033" s="169">
        <v>0</v>
      </c>
      <c r="AX1033" s="170">
        <f>IF(AU1033&gt;=0.1,'P3 Bureaumarge zee- en luchtvr.'!$D$12,0)</f>
        <v>0</v>
      </c>
      <c r="AY1033" s="163">
        <f t="shared" si="436"/>
        <v>0</v>
      </c>
      <c r="AZ1033" s="157" t="str">
        <f>VLOOKUP(D1033,'P4 Destination'!$C$21:$O$176,13,0)</f>
        <v>EUR</v>
      </c>
      <c r="BA1033" s="164">
        <f t="shared" si="437"/>
        <v>0</v>
      </c>
      <c r="BB1033" s="171">
        <f>IF(AU1033&gt;0.1,(VLOOKUP(D1033,'P4 Destination'!$C$21:$M$176,3,0))*I1033,0)</f>
        <v>0</v>
      </c>
      <c r="BC1033" s="172">
        <f t="shared" si="438"/>
        <v>0</v>
      </c>
      <c r="BD1033" s="171">
        <f>(VLOOKUP($D1033,'P4 Destination'!$C$21:$M$176,4,0))*BC1033</f>
        <v>0</v>
      </c>
      <c r="BE1033" s="172">
        <f t="shared" si="439"/>
        <v>6</v>
      </c>
      <c r="BF1033" s="171">
        <f>(VLOOKUP($D1033,'P4 Destination'!$C$21:$M$176,5,0))*BE1033</f>
        <v>0</v>
      </c>
      <c r="BG1033" s="172">
        <f t="shared" si="440"/>
        <v>0</v>
      </c>
      <c r="BH1033" s="171">
        <f>(VLOOKUP($D1033,'P4 Destination'!$C$21:$M$176,6,0))*BG1033</f>
        <v>0</v>
      </c>
      <c r="BI1033" s="172">
        <f t="shared" si="441"/>
        <v>0</v>
      </c>
      <c r="BJ1033" s="171">
        <f>(VLOOKUP($D1033,'P4 Destination'!$C$21:$M$176,7,0))*BI1033</f>
        <v>0</v>
      </c>
      <c r="BK1033" s="172">
        <f t="shared" si="442"/>
        <v>0</v>
      </c>
      <c r="BL1033" s="171">
        <f>(VLOOKUP($D1033,'P4 Destination'!$C$21:$M$176,8,0))*BK1033</f>
        <v>0</v>
      </c>
      <c r="BM1033" s="172">
        <f t="shared" si="443"/>
        <v>0</v>
      </c>
      <c r="BN1033" s="171">
        <f>(VLOOKUP($D1033,'P4 Destination'!$C$21:$M$176,9,0))*BM1033</f>
        <v>0</v>
      </c>
      <c r="BO1033" s="154">
        <f t="shared" si="444"/>
        <v>1</v>
      </c>
      <c r="BP1033" s="171">
        <f>(VLOOKUP(D1033,'P4 Destination'!$C$21:$M$176,10,0))*K1033</f>
        <v>0</v>
      </c>
      <c r="BQ1033" s="171">
        <f>(VLOOKUP(D1033,'P4 Destination'!$C$21:$M$176,11,0))*J1033</f>
        <v>0</v>
      </c>
      <c r="BR1033" s="173">
        <f t="shared" si="445"/>
        <v>0</v>
      </c>
      <c r="BS1033" s="173">
        <f>(AV1033*2500)*'P6 Verzekering'!$E$11</f>
        <v>0</v>
      </c>
      <c r="BT1033" s="173">
        <f>(AW1033*2500)*'P6 Verzekering'!$E$12</f>
        <v>0</v>
      </c>
      <c r="BU1033" s="173">
        <f>(L1033*2500)*'P6 Verzekering'!$E$13</f>
        <v>0</v>
      </c>
      <c r="BV1033" s="173">
        <f t="shared" si="446"/>
        <v>0</v>
      </c>
      <c r="BW1033"/>
      <c r="BX1033"/>
    </row>
    <row r="1034" spans="1:76">
      <c r="A1034" s="152" t="s">
        <v>3131</v>
      </c>
      <c r="B1034" s="152" t="s">
        <v>320</v>
      </c>
      <c r="C1034" s="152" t="s">
        <v>319</v>
      </c>
      <c r="D1034" s="152" t="s">
        <v>219</v>
      </c>
      <c r="E1034" s="152" t="s">
        <v>219</v>
      </c>
      <c r="F1034" s="153">
        <f t="shared" si="420"/>
        <v>30</v>
      </c>
      <c r="G1034" s="154">
        <v>1</v>
      </c>
      <c r="H1034" s="154">
        <f>IFERROR(VLOOKUP(B1034,'P2 Origin'!$C$21:$Q$176,15,FALSE),0)</f>
        <v>0</v>
      </c>
      <c r="I1034" s="154">
        <f>IFERROR(VLOOKUP(D1034,'P4 Destination'!$C$21:$Q$176,15,FALSE),0)</f>
        <v>0</v>
      </c>
      <c r="J1034" s="155">
        <v>1</v>
      </c>
      <c r="K1034" s="155"/>
      <c r="L1034" s="156">
        <v>0</v>
      </c>
      <c r="M1034" s="155">
        <v>0</v>
      </c>
      <c r="N1034" s="155">
        <v>0</v>
      </c>
      <c r="O1034" s="157">
        <f t="shared" si="421"/>
        <v>0</v>
      </c>
      <c r="P1034" s="158">
        <f t="shared" si="422"/>
        <v>0</v>
      </c>
      <c r="Q1034" s="159">
        <f>IFERROR(VLOOKUP(N1034,'P1 Intra-Europees'!$A$15:$H$25,3,0),0)*P1034</f>
        <v>0</v>
      </c>
      <c r="R1034" s="160">
        <f t="shared" si="423"/>
        <v>0</v>
      </c>
      <c r="S1034" s="159">
        <f>IFERROR(VLOOKUP(N1034,'P1 Intra-Europees'!$A$15:$H$25,4,0),0)*R1034</f>
        <v>0</v>
      </c>
      <c r="T1034" s="160">
        <f t="shared" si="424"/>
        <v>0</v>
      </c>
      <c r="U1034" s="159">
        <f>IFERROR(VLOOKUP(N1034,'P1 Intra-Europees'!$A$15:$H$25,5,0),0)*T1034</f>
        <v>0</v>
      </c>
      <c r="V1034" s="160">
        <f t="shared" si="425"/>
        <v>0</v>
      </c>
      <c r="W1034" s="159">
        <f>IFERROR(VLOOKUP(N1034,'P1 Intra-Europees'!$A$15:$H$25,6,0),0)*V1034</f>
        <v>0</v>
      </c>
      <c r="X1034" s="160">
        <f t="shared" si="426"/>
        <v>0</v>
      </c>
      <c r="Y1034" s="159">
        <f>IFERROR(VLOOKUP(N1034,'P1 Intra-Europees'!$A$15:$H$25,7,0),0)*X1034</f>
        <v>0</v>
      </c>
      <c r="Z1034" s="161">
        <f t="shared" si="427"/>
        <v>0</v>
      </c>
      <c r="AA1034" s="162">
        <f>IFERROR(VLOOKUP(N1034,'P1 Intra-Europees'!$A$15:$H$25,8,0),0)*Z1034</f>
        <v>0</v>
      </c>
      <c r="AB1034" s="163">
        <f t="shared" si="428"/>
        <v>0</v>
      </c>
      <c r="AC1034" s="157" t="str">
        <f>VLOOKUP(B1034,'P2 Origin'!$C$21:$O$176,13,0)</f>
        <v>USD</v>
      </c>
      <c r="AD1034" s="164">
        <f t="shared" si="429"/>
        <v>0</v>
      </c>
      <c r="AE1034" s="165">
        <f>IF(AU1034&gt;0.1,VLOOKUP(B1034,'P2 Origin'!$C$21:$M$176,3,0)*H1034,0)</f>
        <v>0</v>
      </c>
      <c r="AF1034" s="166">
        <f t="shared" si="430"/>
        <v>0</v>
      </c>
      <c r="AG1034" s="165">
        <f>(VLOOKUP(B1034,'P2 Origin'!$C$21:$M$176,4,0))*AF1034</f>
        <v>0</v>
      </c>
      <c r="AH1034" s="166">
        <f t="shared" si="431"/>
        <v>0</v>
      </c>
      <c r="AI1034" s="165">
        <f>(VLOOKUP(B1034,'P2 Origin'!$C$21:$M$176,5,0))*AH1034</f>
        <v>0</v>
      </c>
      <c r="AJ1034" s="166">
        <f t="shared" si="447"/>
        <v>0</v>
      </c>
      <c r="AK1034" s="165">
        <f>(VLOOKUP(B1034,'P2 Origin'!$C$21:$M$176,6,0))*AJ1034</f>
        <v>0</v>
      </c>
      <c r="AL1034" s="166">
        <f t="shared" si="432"/>
        <v>30</v>
      </c>
      <c r="AM1034" s="165">
        <f>(VLOOKUP($B1034,'P2 Origin'!$C$21:$M$176,7,0))*AL1034</f>
        <v>0</v>
      </c>
      <c r="AN1034" s="166">
        <f t="shared" si="433"/>
        <v>0</v>
      </c>
      <c r="AO1034" s="165">
        <f>(VLOOKUP($B1034,'P2 Origin'!$C$21:$M$176,8,0))*AN1034</f>
        <v>0</v>
      </c>
      <c r="AP1034" s="166">
        <f t="shared" si="434"/>
        <v>0</v>
      </c>
      <c r="AQ1034" s="165">
        <f>(VLOOKUP($B1034,'P2 Origin'!$C$21:$M$176,9,0))*AP1034</f>
        <v>0</v>
      </c>
      <c r="AR1034" s="155">
        <f t="shared" si="435"/>
        <v>1</v>
      </c>
      <c r="AS1034" s="164">
        <f>(VLOOKUP(B1034,'P2 Origin'!$C$21:$M$176,10,0))*K1034</f>
        <v>0</v>
      </c>
      <c r="AT1034" s="164">
        <f>(VLOOKUP(B1034,'P2 Origin'!$C$21:$M$176,11,0))*J1034</f>
        <v>0</v>
      </c>
      <c r="AU1034" s="167">
        <v>30</v>
      </c>
      <c r="AV1034" s="168">
        <v>30</v>
      </c>
      <c r="AW1034" s="169">
        <v>0</v>
      </c>
      <c r="AX1034" s="170">
        <f>IF(AU1034&gt;=0.1,'P3 Bureaumarge zee- en luchtvr.'!$D$12,0)</f>
        <v>0</v>
      </c>
      <c r="AY1034" s="163">
        <f t="shared" si="436"/>
        <v>0</v>
      </c>
      <c r="AZ1034" s="157" t="str">
        <f>VLOOKUP(D1034,'P4 Destination'!$C$21:$O$176,13,0)</f>
        <v>EUR</v>
      </c>
      <c r="BA1034" s="164">
        <f t="shared" si="437"/>
        <v>0</v>
      </c>
      <c r="BB1034" s="171">
        <f>IF(AU1034&gt;0.1,(VLOOKUP(D1034,'P4 Destination'!$C$21:$M$176,3,0))*I1034,0)</f>
        <v>0</v>
      </c>
      <c r="BC1034" s="172">
        <f t="shared" si="438"/>
        <v>0</v>
      </c>
      <c r="BD1034" s="171">
        <f>(VLOOKUP($D1034,'P4 Destination'!$C$21:$M$176,4,0))*BC1034</f>
        <v>0</v>
      </c>
      <c r="BE1034" s="172">
        <f t="shared" si="439"/>
        <v>0</v>
      </c>
      <c r="BF1034" s="171">
        <f>(VLOOKUP($D1034,'P4 Destination'!$C$21:$M$176,5,0))*BE1034</f>
        <v>0</v>
      </c>
      <c r="BG1034" s="172">
        <f t="shared" si="440"/>
        <v>0</v>
      </c>
      <c r="BH1034" s="171">
        <f>(VLOOKUP($D1034,'P4 Destination'!$C$21:$M$176,6,0))*BG1034</f>
        <v>0</v>
      </c>
      <c r="BI1034" s="172">
        <f t="shared" si="441"/>
        <v>30</v>
      </c>
      <c r="BJ1034" s="171">
        <f>(VLOOKUP($D1034,'P4 Destination'!$C$21:$M$176,7,0))*BI1034</f>
        <v>0</v>
      </c>
      <c r="BK1034" s="172">
        <f t="shared" si="442"/>
        <v>0</v>
      </c>
      <c r="BL1034" s="171">
        <f>(VLOOKUP($D1034,'P4 Destination'!$C$21:$M$176,8,0))*BK1034</f>
        <v>0</v>
      </c>
      <c r="BM1034" s="172">
        <f t="shared" si="443"/>
        <v>0</v>
      </c>
      <c r="BN1034" s="171">
        <f>(VLOOKUP($D1034,'P4 Destination'!$C$21:$M$176,9,0))*BM1034</f>
        <v>0</v>
      </c>
      <c r="BO1034" s="154">
        <f t="shared" si="444"/>
        <v>1</v>
      </c>
      <c r="BP1034" s="171">
        <f>(VLOOKUP(D1034,'P4 Destination'!$C$21:$M$176,10,0))*K1034</f>
        <v>0</v>
      </c>
      <c r="BQ1034" s="171">
        <f>(VLOOKUP(D1034,'P4 Destination'!$C$21:$M$176,11,0))*J1034</f>
        <v>0</v>
      </c>
      <c r="BR1034" s="173">
        <f t="shared" si="445"/>
        <v>0</v>
      </c>
      <c r="BS1034" s="173">
        <f>(AV1034*2500)*'P6 Verzekering'!$E$11</f>
        <v>0</v>
      </c>
      <c r="BT1034" s="173">
        <f>(AW1034*2500)*'P6 Verzekering'!$E$12</f>
        <v>0</v>
      </c>
      <c r="BU1034" s="173">
        <f>(L1034*2500)*'P6 Verzekering'!$E$13</f>
        <v>0</v>
      </c>
      <c r="BV1034" s="173">
        <f t="shared" si="446"/>
        <v>0</v>
      </c>
      <c r="BW1034"/>
      <c r="BX1034"/>
    </row>
    <row r="1035" spans="1:76">
      <c r="A1035" s="152" t="s">
        <v>3133</v>
      </c>
      <c r="B1035" s="152" t="s">
        <v>320</v>
      </c>
      <c r="C1035" s="152" t="s">
        <v>319</v>
      </c>
      <c r="D1035" s="152" t="s">
        <v>219</v>
      </c>
      <c r="E1035" s="152" t="s">
        <v>219</v>
      </c>
      <c r="F1035" s="153">
        <f t="shared" ref="F1035:F1098" si="448">SUM(L1035,AU1035)</f>
        <v>13</v>
      </c>
      <c r="G1035" s="154">
        <v>1</v>
      </c>
      <c r="H1035" s="154">
        <f>IFERROR(VLOOKUP(B1035,'P2 Origin'!$C$21:$Q$176,15,FALSE),0)</f>
        <v>0</v>
      </c>
      <c r="I1035" s="154">
        <f>IFERROR(VLOOKUP(D1035,'P4 Destination'!$C$21:$Q$176,15,FALSE),0)</f>
        <v>0</v>
      </c>
      <c r="J1035" s="155">
        <v>1</v>
      </c>
      <c r="K1035" s="155"/>
      <c r="L1035" s="156">
        <v>0</v>
      </c>
      <c r="M1035" s="155">
        <v>0</v>
      </c>
      <c r="N1035" s="155">
        <v>0</v>
      </c>
      <c r="O1035" s="157">
        <f t="shared" ref="O1035:O1098" si="449">SUM(Q1035,S1035,U1035,W1035,Y1035,AA1035)</f>
        <v>0</v>
      </c>
      <c r="P1035" s="158">
        <f t="shared" ref="P1035:P1098" si="450">IF(AND(L1035&gt;=0.1,L1035&lt;=15),L1035,0)</f>
        <v>0</v>
      </c>
      <c r="Q1035" s="159">
        <f>IFERROR(VLOOKUP(N1035,'P1 Intra-Europees'!$A$15:$H$25,3,0),0)*P1035</f>
        <v>0</v>
      </c>
      <c r="R1035" s="160">
        <f t="shared" ref="R1035:R1098" si="451">(IF(AND(L1035&gt;=15.1,L1035&lt;=25),L1035,0))</f>
        <v>0</v>
      </c>
      <c r="S1035" s="159">
        <f>IFERROR(VLOOKUP(N1035,'P1 Intra-Europees'!$A$15:$H$25,4,0),0)*R1035</f>
        <v>0</v>
      </c>
      <c r="T1035" s="160">
        <f t="shared" ref="T1035:T1098" si="452">IF(AND(L1035&gt;=25.1,L1035&lt;=35),L1035,0)</f>
        <v>0</v>
      </c>
      <c r="U1035" s="159">
        <f>IFERROR(VLOOKUP(N1035,'P1 Intra-Europees'!$A$15:$H$25,5,0),0)*T1035</f>
        <v>0</v>
      </c>
      <c r="V1035" s="160">
        <f t="shared" ref="V1035:V1098" si="453">IF(AND(L1035&gt;=35.1,L1035&lt;=45),L1035,0)</f>
        <v>0</v>
      </c>
      <c r="W1035" s="159">
        <f>IFERROR(VLOOKUP(N1035,'P1 Intra-Europees'!$A$15:$H$25,6,0),0)*V1035</f>
        <v>0</v>
      </c>
      <c r="X1035" s="160">
        <f t="shared" ref="X1035:X1098" si="454">IF(AND(L1035&gt;=45.1,L1035&lt;=150),L1035,0)</f>
        <v>0</v>
      </c>
      <c r="Y1035" s="159">
        <f>IFERROR(VLOOKUP(N1035,'P1 Intra-Europees'!$A$15:$H$25,7,0),0)*X1035</f>
        <v>0</v>
      </c>
      <c r="Z1035" s="161">
        <f t="shared" ref="Z1035:Z1094" si="455">IF(L1035&gt;=0.1,G1035,0)</f>
        <v>0</v>
      </c>
      <c r="AA1035" s="162">
        <f>IFERROR(VLOOKUP(N1035,'P1 Intra-Europees'!$A$15:$H$25,8,0),0)*Z1035</f>
        <v>0</v>
      </c>
      <c r="AB1035" s="163">
        <f t="shared" ref="AB1035:AB1098" si="456">IF(AC1035=$AC$8,0.95,1)*AD1035</f>
        <v>0</v>
      </c>
      <c r="AC1035" s="157" t="str">
        <f>VLOOKUP(B1035,'P2 Origin'!$C$21:$O$176,13,0)</f>
        <v>USD</v>
      </c>
      <c r="AD1035" s="164">
        <f t="shared" ref="AD1035:AD1098" si="457">SUM(AE1035,AG1035,AI1035,AK1035,AS1035,AT1035,AM1035,AO1035,AQ1035)</f>
        <v>0</v>
      </c>
      <c r="AE1035" s="165">
        <f>IF(AU1035&gt;0.1,VLOOKUP(B1035,'P2 Origin'!$C$21:$M$176,3,0)*H1035,0)</f>
        <v>0</v>
      </c>
      <c r="AF1035" s="166">
        <f t="shared" ref="AF1035:AF1098" si="458">IF(AND(AU1035&gt;=0.1,AU1035&lt;=5.99),AU1035,0)</f>
        <v>0</v>
      </c>
      <c r="AG1035" s="165">
        <f>(VLOOKUP(B1035,'P2 Origin'!$C$21:$M$176,4,0))*AF1035</f>
        <v>0</v>
      </c>
      <c r="AH1035" s="166">
        <f t="shared" ref="AH1035:AH1098" si="459">IF(AND(AU1035&gt;=6,AU1035&lt;=15.99),$AU1035,0)</f>
        <v>13</v>
      </c>
      <c r="AI1035" s="165">
        <f>(VLOOKUP(B1035,'P2 Origin'!$C$21:$M$176,5,0))*AH1035</f>
        <v>0</v>
      </c>
      <c r="AJ1035" s="166">
        <f t="shared" si="447"/>
        <v>0</v>
      </c>
      <c r="AK1035" s="165">
        <f>(VLOOKUP(B1035,'P2 Origin'!$C$21:$M$176,6,0))*AJ1035</f>
        <v>0</v>
      </c>
      <c r="AL1035" s="166">
        <f t="shared" ref="AL1035:AL1098" si="460">IF(AND($AU1035&gt;=26,$AU1035&lt;=35.99),$AU1035,0)</f>
        <v>0</v>
      </c>
      <c r="AM1035" s="165">
        <f>(VLOOKUP($B1035,'P2 Origin'!$C$21:$M$176,7,0))*AL1035</f>
        <v>0</v>
      </c>
      <c r="AN1035" s="166">
        <f t="shared" ref="AN1035:AN1098" si="461">IF(AND($AU1035&gt;=36,$AU1035&lt;=45.99),$AU1035,0)</f>
        <v>0</v>
      </c>
      <c r="AO1035" s="165">
        <f>(VLOOKUP($B1035,'P2 Origin'!$C$21:$M$176,8,0))*AN1035</f>
        <v>0</v>
      </c>
      <c r="AP1035" s="166">
        <f t="shared" ref="AP1035:AP1098" si="462">IF(AND($AU1035&gt;=46,$AU1035&lt;=100),$AU1035,0)</f>
        <v>0</v>
      </c>
      <c r="AQ1035" s="165">
        <f>(VLOOKUP($B1035,'P2 Origin'!$C$21:$M$176,9,0))*AP1035</f>
        <v>0</v>
      </c>
      <c r="AR1035" s="155">
        <f t="shared" ref="AR1035:AR1098" si="463">IF(AU1035&gt;=0.1,G1035,0)</f>
        <v>1</v>
      </c>
      <c r="AS1035" s="164">
        <f>(VLOOKUP(B1035,'P2 Origin'!$C$21:$M$176,10,0))*K1035</f>
        <v>0</v>
      </c>
      <c r="AT1035" s="164">
        <f>(VLOOKUP(B1035,'P2 Origin'!$C$21:$M$176,11,0))*J1035</f>
        <v>0</v>
      </c>
      <c r="AU1035" s="167">
        <v>13</v>
      </c>
      <c r="AV1035" s="168">
        <v>13</v>
      </c>
      <c r="AW1035" s="169">
        <v>0</v>
      </c>
      <c r="AX1035" s="170">
        <f>IF(AU1035&gt;=0.1,'P3 Bureaumarge zee- en luchtvr.'!$D$12,0)</f>
        <v>0</v>
      </c>
      <c r="AY1035" s="163">
        <f t="shared" ref="AY1035:AY1098" si="464">IF(AZ1035=$AC$8,0.95,1)*BA1035</f>
        <v>0</v>
      </c>
      <c r="AZ1035" s="157" t="str">
        <f>VLOOKUP(D1035,'P4 Destination'!$C$21:$O$176,13,0)</f>
        <v>EUR</v>
      </c>
      <c r="BA1035" s="164">
        <f t="shared" ref="BA1035:BA1098" si="465">SUM(BB1035,BD1035,BF1035,BN1035,BP1035,BQ1035,BH1035,BJ1035,BL1035)</f>
        <v>0</v>
      </c>
      <c r="BB1035" s="171">
        <f>IF(AU1035&gt;0.1,(VLOOKUP(D1035,'P4 Destination'!$C$21:$M$176,3,0))*I1035,0)</f>
        <v>0</v>
      </c>
      <c r="BC1035" s="172">
        <f t="shared" ref="BC1035:BC1098" si="466">IF(AND($AU1035&gt;=0.1,$AU1035&lt;=5),$AU1035,0)</f>
        <v>0</v>
      </c>
      <c r="BD1035" s="171">
        <f>(VLOOKUP($D1035,'P4 Destination'!$C$21:$M$176,4,0))*BC1035</f>
        <v>0</v>
      </c>
      <c r="BE1035" s="172">
        <f t="shared" ref="BE1035:BE1098" si="467">IF(AND($AU1035&gt;=6,$AU1035&lt;=15.99),$AU1035,0)</f>
        <v>13</v>
      </c>
      <c r="BF1035" s="171">
        <f>(VLOOKUP($D1035,'P4 Destination'!$C$21:$M$176,5,0))*BE1035</f>
        <v>0</v>
      </c>
      <c r="BG1035" s="172">
        <f t="shared" ref="BG1035:BG1098" si="468">IF(AND($AU1035&gt;=16,$AU1035&lt;=25.99),$AU1035,0)</f>
        <v>0</v>
      </c>
      <c r="BH1035" s="171">
        <f>(VLOOKUP($D1035,'P4 Destination'!$C$21:$M$176,6,0))*BG1035</f>
        <v>0</v>
      </c>
      <c r="BI1035" s="172">
        <f t="shared" ref="BI1035:BI1098" si="469">IF(AND($AU1035&gt;=26,$AU1035&lt;=35.99),$AU1035,0)</f>
        <v>0</v>
      </c>
      <c r="BJ1035" s="171">
        <f>(VLOOKUP($D1035,'P4 Destination'!$C$21:$M$176,7,0))*BI1035</f>
        <v>0</v>
      </c>
      <c r="BK1035" s="172">
        <f t="shared" ref="BK1035:BK1098" si="470">IF(AND($AU1035&gt;=36,$AU1035&lt;=45.99),$AU1035,0)</f>
        <v>0</v>
      </c>
      <c r="BL1035" s="171">
        <f>(VLOOKUP($D1035,'P4 Destination'!$C$21:$M$176,8,0))*BK1035</f>
        <v>0</v>
      </c>
      <c r="BM1035" s="172">
        <f t="shared" ref="BM1035:BM1098" si="471">IF(AND($AU1035&gt;=46,$AU1035&lt;=100),$AU1035,0)</f>
        <v>0</v>
      </c>
      <c r="BN1035" s="171">
        <f>(VLOOKUP($D1035,'P4 Destination'!$C$21:$M$176,9,0))*BM1035</f>
        <v>0</v>
      </c>
      <c r="BO1035" s="154">
        <f t="shared" ref="BO1035:BO1098" si="472">IF(AU1035&gt;=0.1,G1035,0)</f>
        <v>1</v>
      </c>
      <c r="BP1035" s="171">
        <f>(VLOOKUP(D1035,'P4 Destination'!$C$21:$M$176,10,0))*K1035</f>
        <v>0</v>
      </c>
      <c r="BQ1035" s="171">
        <f>(VLOOKUP(D1035,'P4 Destination'!$C$21:$M$176,11,0))*J1035</f>
        <v>0</v>
      </c>
      <c r="BR1035" s="173">
        <f t="shared" ref="BR1035:BR1098" si="473">SUM(BS1035:BU1035)</f>
        <v>0</v>
      </c>
      <c r="BS1035" s="173">
        <f>(AV1035*2500)*'P6 Verzekering'!$E$11</f>
        <v>0</v>
      </c>
      <c r="BT1035" s="173">
        <f>(AW1035*2500)*'P6 Verzekering'!$E$12</f>
        <v>0</v>
      </c>
      <c r="BU1035" s="173">
        <f>(L1035*2500)*'P6 Verzekering'!$E$13</f>
        <v>0</v>
      </c>
      <c r="BV1035" s="173">
        <f t="shared" ref="BV1035:BV1098" si="474">SUM(O1035,AB1035,AX1035,AY1035,BR1035)</f>
        <v>0</v>
      </c>
      <c r="BW1035"/>
      <c r="BX1035"/>
    </row>
    <row r="1036" spans="1:76">
      <c r="A1036" s="152" t="s">
        <v>3134</v>
      </c>
      <c r="B1036" s="152" t="s">
        <v>320</v>
      </c>
      <c r="C1036" s="152" t="s">
        <v>319</v>
      </c>
      <c r="D1036" s="152" t="s">
        <v>219</v>
      </c>
      <c r="E1036" s="152" t="s">
        <v>219</v>
      </c>
      <c r="F1036" s="153">
        <f t="shared" si="448"/>
        <v>18</v>
      </c>
      <c r="G1036" s="154">
        <v>1</v>
      </c>
      <c r="H1036" s="154">
        <f>IFERROR(VLOOKUP(B1036,'P2 Origin'!$C$21:$Q$176,15,FALSE),0)</f>
        <v>0</v>
      </c>
      <c r="I1036" s="154">
        <f>IFERROR(VLOOKUP(D1036,'P4 Destination'!$C$21:$Q$176,15,FALSE),0)</f>
        <v>0</v>
      </c>
      <c r="J1036" s="155">
        <v>1</v>
      </c>
      <c r="K1036" s="155"/>
      <c r="L1036" s="156">
        <v>0</v>
      </c>
      <c r="M1036" s="155">
        <v>0</v>
      </c>
      <c r="N1036" s="155">
        <v>0</v>
      </c>
      <c r="O1036" s="157">
        <f t="shared" si="449"/>
        <v>0</v>
      </c>
      <c r="P1036" s="158">
        <f t="shared" si="450"/>
        <v>0</v>
      </c>
      <c r="Q1036" s="159">
        <f>IFERROR(VLOOKUP(N1036,'P1 Intra-Europees'!$A$15:$H$25,3,0),0)*P1036</f>
        <v>0</v>
      </c>
      <c r="R1036" s="160">
        <f t="shared" si="451"/>
        <v>0</v>
      </c>
      <c r="S1036" s="159">
        <f>IFERROR(VLOOKUP(N1036,'P1 Intra-Europees'!$A$15:$H$25,4,0),0)*R1036</f>
        <v>0</v>
      </c>
      <c r="T1036" s="160">
        <f t="shared" si="452"/>
        <v>0</v>
      </c>
      <c r="U1036" s="159">
        <f>IFERROR(VLOOKUP(N1036,'P1 Intra-Europees'!$A$15:$H$25,5,0),0)*T1036</f>
        <v>0</v>
      </c>
      <c r="V1036" s="160">
        <f t="shared" si="453"/>
        <v>0</v>
      </c>
      <c r="W1036" s="159">
        <f>IFERROR(VLOOKUP(N1036,'P1 Intra-Europees'!$A$15:$H$25,6,0),0)*V1036</f>
        <v>0</v>
      </c>
      <c r="X1036" s="160">
        <f t="shared" si="454"/>
        <v>0</v>
      </c>
      <c r="Y1036" s="159">
        <f>IFERROR(VLOOKUP(N1036,'P1 Intra-Europees'!$A$15:$H$25,7,0),0)*X1036</f>
        <v>0</v>
      </c>
      <c r="Z1036" s="161">
        <f t="shared" si="455"/>
        <v>0</v>
      </c>
      <c r="AA1036" s="162">
        <f>IFERROR(VLOOKUP(N1036,'P1 Intra-Europees'!$A$15:$H$25,8,0),0)*Z1036</f>
        <v>0</v>
      </c>
      <c r="AB1036" s="163">
        <f t="shared" si="456"/>
        <v>0</v>
      </c>
      <c r="AC1036" s="157" t="str">
        <f>VLOOKUP(B1036,'P2 Origin'!$C$21:$O$176,13,0)</f>
        <v>USD</v>
      </c>
      <c r="AD1036" s="164">
        <f t="shared" si="457"/>
        <v>0</v>
      </c>
      <c r="AE1036" s="165">
        <f>IF(AU1036&gt;0.1,VLOOKUP(B1036,'P2 Origin'!$C$21:$M$176,3,0)*H1036,0)</f>
        <v>0</v>
      </c>
      <c r="AF1036" s="166">
        <f t="shared" si="458"/>
        <v>0</v>
      </c>
      <c r="AG1036" s="165">
        <f>(VLOOKUP(B1036,'P2 Origin'!$C$21:$M$176,4,0))*AF1036</f>
        <v>0</v>
      </c>
      <c r="AH1036" s="166">
        <f t="shared" si="459"/>
        <v>0</v>
      </c>
      <c r="AI1036" s="165">
        <f>(VLOOKUP(B1036,'P2 Origin'!$C$21:$M$176,5,0))*AH1036</f>
        <v>0</v>
      </c>
      <c r="AJ1036" s="166">
        <f t="shared" si="447"/>
        <v>18</v>
      </c>
      <c r="AK1036" s="165">
        <f>(VLOOKUP(B1036,'P2 Origin'!$C$21:$M$176,6,0))*AJ1036</f>
        <v>0</v>
      </c>
      <c r="AL1036" s="166">
        <f t="shared" si="460"/>
        <v>0</v>
      </c>
      <c r="AM1036" s="165">
        <f>(VLOOKUP($B1036,'P2 Origin'!$C$21:$M$176,7,0))*AL1036</f>
        <v>0</v>
      </c>
      <c r="AN1036" s="166">
        <f t="shared" si="461"/>
        <v>0</v>
      </c>
      <c r="AO1036" s="165">
        <f>(VLOOKUP($B1036,'P2 Origin'!$C$21:$M$176,8,0))*AN1036</f>
        <v>0</v>
      </c>
      <c r="AP1036" s="166">
        <f t="shared" si="462"/>
        <v>0</v>
      </c>
      <c r="AQ1036" s="165">
        <f>(VLOOKUP($B1036,'P2 Origin'!$C$21:$M$176,9,0))*AP1036</f>
        <v>0</v>
      </c>
      <c r="AR1036" s="155">
        <f t="shared" si="463"/>
        <v>1</v>
      </c>
      <c r="AS1036" s="164">
        <f>(VLOOKUP(B1036,'P2 Origin'!$C$21:$M$176,10,0))*K1036</f>
        <v>0</v>
      </c>
      <c r="AT1036" s="164">
        <f>(VLOOKUP(B1036,'P2 Origin'!$C$21:$M$176,11,0))*J1036</f>
        <v>0</v>
      </c>
      <c r="AU1036" s="167">
        <v>18</v>
      </c>
      <c r="AV1036" s="168">
        <v>18</v>
      </c>
      <c r="AW1036" s="169">
        <v>0</v>
      </c>
      <c r="AX1036" s="170">
        <f>IF(AU1036&gt;=0.1,'P3 Bureaumarge zee- en luchtvr.'!$D$12,0)</f>
        <v>0</v>
      </c>
      <c r="AY1036" s="163">
        <f t="shared" si="464"/>
        <v>0</v>
      </c>
      <c r="AZ1036" s="157" t="str">
        <f>VLOOKUP(D1036,'P4 Destination'!$C$21:$O$176,13,0)</f>
        <v>EUR</v>
      </c>
      <c r="BA1036" s="164">
        <f t="shared" si="465"/>
        <v>0</v>
      </c>
      <c r="BB1036" s="171">
        <f>IF(AU1036&gt;0.1,(VLOOKUP(D1036,'P4 Destination'!$C$21:$M$176,3,0))*I1036,0)</f>
        <v>0</v>
      </c>
      <c r="BC1036" s="172">
        <f t="shared" si="466"/>
        <v>0</v>
      </c>
      <c r="BD1036" s="171">
        <f>(VLOOKUP($D1036,'P4 Destination'!$C$21:$M$176,4,0))*BC1036</f>
        <v>0</v>
      </c>
      <c r="BE1036" s="172">
        <f t="shared" si="467"/>
        <v>0</v>
      </c>
      <c r="BF1036" s="171">
        <f>(VLOOKUP($D1036,'P4 Destination'!$C$21:$M$176,5,0))*BE1036</f>
        <v>0</v>
      </c>
      <c r="BG1036" s="172">
        <f t="shared" si="468"/>
        <v>18</v>
      </c>
      <c r="BH1036" s="171">
        <f>(VLOOKUP($D1036,'P4 Destination'!$C$21:$M$176,6,0))*BG1036</f>
        <v>0</v>
      </c>
      <c r="BI1036" s="172">
        <f t="shared" si="469"/>
        <v>0</v>
      </c>
      <c r="BJ1036" s="171">
        <f>(VLOOKUP($D1036,'P4 Destination'!$C$21:$M$176,7,0))*BI1036</f>
        <v>0</v>
      </c>
      <c r="BK1036" s="172">
        <f t="shared" si="470"/>
        <v>0</v>
      </c>
      <c r="BL1036" s="171">
        <f>(VLOOKUP($D1036,'P4 Destination'!$C$21:$M$176,8,0))*BK1036</f>
        <v>0</v>
      </c>
      <c r="BM1036" s="172">
        <f t="shared" si="471"/>
        <v>0</v>
      </c>
      <c r="BN1036" s="171">
        <f>(VLOOKUP($D1036,'P4 Destination'!$C$21:$M$176,9,0))*BM1036</f>
        <v>0</v>
      </c>
      <c r="BO1036" s="154">
        <f t="shared" si="472"/>
        <v>1</v>
      </c>
      <c r="BP1036" s="171">
        <f>(VLOOKUP(D1036,'P4 Destination'!$C$21:$M$176,10,0))*K1036</f>
        <v>0</v>
      </c>
      <c r="BQ1036" s="171">
        <f>(VLOOKUP(D1036,'P4 Destination'!$C$21:$M$176,11,0))*J1036</f>
        <v>0</v>
      </c>
      <c r="BR1036" s="173">
        <f t="shared" si="473"/>
        <v>0</v>
      </c>
      <c r="BS1036" s="173">
        <f>(AV1036*2500)*'P6 Verzekering'!$E$11</f>
        <v>0</v>
      </c>
      <c r="BT1036" s="173">
        <f>(AW1036*2500)*'P6 Verzekering'!$E$12</f>
        <v>0</v>
      </c>
      <c r="BU1036" s="173">
        <f>(L1036*2500)*'P6 Verzekering'!$E$13</f>
        <v>0</v>
      </c>
      <c r="BV1036" s="173">
        <f t="shared" si="474"/>
        <v>0</v>
      </c>
      <c r="BW1036"/>
      <c r="BX1036"/>
    </row>
    <row r="1037" spans="1:76">
      <c r="A1037" s="152" t="s">
        <v>3135</v>
      </c>
      <c r="B1037" s="152" t="s">
        <v>320</v>
      </c>
      <c r="C1037" s="152" t="s">
        <v>319</v>
      </c>
      <c r="D1037" s="152" t="s">
        <v>219</v>
      </c>
      <c r="E1037" s="152" t="s">
        <v>219</v>
      </c>
      <c r="F1037" s="153">
        <f t="shared" si="448"/>
        <v>24</v>
      </c>
      <c r="G1037" s="154">
        <v>1</v>
      </c>
      <c r="H1037" s="154">
        <f>IFERROR(VLOOKUP(B1037,'P2 Origin'!$C$21:$Q$176,15,FALSE),0)</f>
        <v>0</v>
      </c>
      <c r="I1037" s="154">
        <f>IFERROR(VLOOKUP(D1037,'P4 Destination'!$C$21:$Q$176,15,FALSE),0)</f>
        <v>0</v>
      </c>
      <c r="J1037" s="155">
        <v>1</v>
      </c>
      <c r="K1037" s="155"/>
      <c r="L1037" s="156">
        <v>0</v>
      </c>
      <c r="M1037" s="155">
        <v>0</v>
      </c>
      <c r="N1037" s="155">
        <v>0</v>
      </c>
      <c r="O1037" s="157">
        <f t="shared" si="449"/>
        <v>0</v>
      </c>
      <c r="P1037" s="158">
        <f t="shared" si="450"/>
        <v>0</v>
      </c>
      <c r="Q1037" s="159">
        <f>IFERROR(VLOOKUP(N1037,'P1 Intra-Europees'!$A$15:$H$25,3,0),0)*P1037</f>
        <v>0</v>
      </c>
      <c r="R1037" s="160">
        <f t="shared" si="451"/>
        <v>0</v>
      </c>
      <c r="S1037" s="159">
        <f>IFERROR(VLOOKUP(N1037,'P1 Intra-Europees'!$A$15:$H$25,4,0),0)*R1037</f>
        <v>0</v>
      </c>
      <c r="T1037" s="160">
        <f t="shared" si="452"/>
        <v>0</v>
      </c>
      <c r="U1037" s="159">
        <f>IFERROR(VLOOKUP(N1037,'P1 Intra-Europees'!$A$15:$H$25,5,0),0)*T1037</f>
        <v>0</v>
      </c>
      <c r="V1037" s="160">
        <f t="shared" si="453"/>
        <v>0</v>
      </c>
      <c r="W1037" s="159">
        <f>IFERROR(VLOOKUP(N1037,'P1 Intra-Europees'!$A$15:$H$25,6,0),0)*V1037</f>
        <v>0</v>
      </c>
      <c r="X1037" s="160">
        <f t="shared" si="454"/>
        <v>0</v>
      </c>
      <c r="Y1037" s="159">
        <f>IFERROR(VLOOKUP(N1037,'P1 Intra-Europees'!$A$15:$H$25,7,0),0)*X1037</f>
        <v>0</v>
      </c>
      <c r="Z1037" s="161">
        <f t="shared" si="455"/>
        <v>0</v>
      </c>
      <c r="AA1037" s="162">
        <f>IFERROR(VLOOKUP(N1037,'P1 Intra-Europees'!$A$15:$H$25,8,0),0)*Z1037</f>
        <v>0</v>
      </c>
      <c r="AB1037" s="163">
        <f t="shared" si="456"/>
        <v>0</v>
      </c>
      <c r="AC1037" s="157" t="str">
        <f>VLOOKUP(B1037,'P2 Origin'!$C$21:$O$176,13,0)</f>
        <v>USD</v>
      </c>
      <c r="AD1037" s="164">
        <f t="shared" si="457"/>
        <v>0</v>
      </c>
      <c r="AE1037" s="165">
        <f>IF(AU1037&gt;0.1,VLOOKUP(B1037,'P2 Origin'!$C$21:$M$176,3,0)*H1037,0)</f>
        <v>0</v>
      </c>
      <c r="AF1037" s="166">
        <f t="shared" si="458"/>
        <v>0</v>
      </c>
      <c r="AG1037" s="165">
        <f>(VLOOKUP(B1037,'P2 Origin'!$C$21:$M$176,4,0))*AF1037</f>
        <v>0</v>
      </c>
      <c r="AH1037" s="166">
        <f t="shared" si="459"/>
        <v>0</v>
      </c>
      <c r="AI1037" s="165">
        <f>(VLOOKUP(B1037,'P2 Origin'!$C$21:$M$176,5,0))*AH1037</f>
        <v>0</v>
      </c>
      <c r="AJ1037" s="166">
        <f t="shared" si="447"/>
        <v>24</v>
      </c>
      <c r="AK1037" s="165">
        <f>(VLOOKUP(B1037,'P2 Origin'!$C$21:$M$176,6,0))*AJ1037</f>
        <v>0</v>
      </c>
      <c r="AL1037" s="166">
        <f t="shared" si="460"/>
        <v>0</v>
      </c>
      <c r="AM1037" s="165">
        <f>(VLOOKUP($B1037,'P2 Origin'!$C$21:$M$176,7,0))*AL1037</f>
        <v>0</v>
      </c>
      <c r="AN1037" s="166">
        <f t="shared" si="461"/>
        <v>0</v>
      </c>
      <c r="AO1037" s="165">
        <f>(VLOOKUP($B1037,'P2 Origin'!$C$21:$M$176,8,0))*AN1037</f>
        <v>0</v>
      </c>
      <c r="AP1037" s="166">
        <f t="shared" si="462"/>
        <v>0</v>
      </c>
      <c r="AQ1037" s="165">
        <f>(VLOOKUP($B1037,'P2 Origin'!$C$21:$M$176,9,0))*AP1037</f>
        <v>0</v>
      </c>
      <c r="AR1037" s="155">
        <f t="shared" si="463"/>
        <v>1</v>
      </c>
      <c r="AS1037" s="164">
        <f>(VLOOKUP(B1037,'P2 Origin'!$C$21:$M$176,10,0))*K1037</f>
        <v>0</v>
      </c>
      <c r="AT1037" s="164">
        <f>(VLOOKUP(B1037,'P2 Origin'!$C$21:$M$176,11,0))*J1037</f>
        <v>0</v>
      </c>
      <c r="AU1037" s="167">
        <v>24</v>
      </c>
      <c r="AV1037" s="168">
        <v>24</v>
      </c>
      <c r="AW1037" s="169">
        <v>0</v>
      </c>
      <c r="AX1037" s="170">
        <f>IF(AU1037&gt;=0.1,'P3 Bureaumarge zee- en luchtvr.'!$D$12,0)</f>
        <v>0</v>
      </c>
      <c r="AY1037" s="163">
        <f t="shared" si="464"/>
        <v>0</v>
      </c>
      <c r="AZ1037" s="157" t="str">
        <f>VLOOKUP(D1037,'P4 Destination'!$C$21:$O$176,13,0)</f>
        <v>EUR</v>
      </c>
      <c r="BA1037" s="164">
        <f t="shared" si="465"/>
        <v>0</v>
      </c>
      <c r="BB1037" s="171">
        <f>IF(AU1037&gt;0.1,(VLOOKUP(D1037,'P4 Destination'!$C$21:$M$176,3,0))*I1037,0)</f>
        <v>0</v>
      </c>
      <c r="BC1037" s="172">
        <f t="shared" si="466"/>
        <v>0</v>
      </c>
      <c r="BD1037" s="171">
        <f>(VLOOKUP($D1037,'P4 Destination'!$C$21:$M$176,4,0))*BC1037</f>
        <v>0</v>
      </c>
      <c r="BE1037" s="172">
        <f t="shared" si="467"/>
        <v>0</v>
      </c>
      <c r="BF1037" s="171">
        <f>(VLOOKUP($D1037,'P4 Destination'!$C$21:$M$176,5,0))*BE1037</f>
        <v>0</v>
      </c>
      <c r="BG1037" s="172">
        <f t="shared" si="468"/>
        <v>24</v>
      </c>
      <c r="BH1037" s="171">
        <f>(VLOOKUP($D1037,'P4 Destination'!$C$21:$M$176,6,0))*BG1037</f>
        <v>0</v>
      </c>
      <c r="BI1037" s="172">
        <f t="shared" si="469"/>
        <v>0</v>
      </c>
      <c r="BJ1037" s="171">
        <f>(VLOOKUP($D1037,'P4 Destination'!$C$21:$M$176,7,0))*BI1037</f>
        <v>0</v>
      </c>
      <c r="BK1037" s="172">
        <f t="shared" si="470"/>
        <v>0</v>
      </c>
      <c r="BL1037" s="171">
        <f>(VLOOKUP($D1037,'P4 Destination'!$C$21:$M$176,8,0))*BK1037</f>
        <v>0</v>
      </c>
      <c r="BM1037" s="172">
        <f t="shared" si="471"/>
        <v>0</v>
      </c>
      <c r="BN1037" s="171">
        <f>(VLOOKUP($D1037,'P4 Destination'!$C$21:$M$176,9,0))*BM1037</f>
        <v>0</v>
      </c>
      <c r="BO1037" s="154">
        <f t="shared" si="472"/>
        <v>1</v>
      </c>
      <c r="BP1037" s="171">
        <f>(VLOOKUP(D1037,'P4 Destination'!$C$21:$M$176,10,0))*K1037</f>
        <v>0</v>
      </c>
      <c r="BQ1037" s="171">
        <f>(VLOOKUP(D1037,'P4 Destination'!$C$21:$M$176,11,0))*J1037</f>
        <v>0</v>
      </c>
      <c r="BR1037" s="173">
        <f t="shared" si="473"/>
        <v>0</v>
      </c>
      <c r="BS1037" s="173">
        <f>(AV1037*2500)*'P6 Verzekering'!$E$11</f>
        <v>0</v>
      </c>
      <c r="BT1037" s="173">
        <f>(AW1037*2500)*'P6 Verzekering'!$E$12</f>
        <v>0</v>
      </c>
      <c r="BU1037" s="173">
        <f>(L1037*2500)*'P6 Verzekering'!$E$13</f>
        <v>0</v>
      </c>
      <c r="BV1037" s="173">
        <f t="shared" si="474"/>
        <v>0</v>
      </c>
      <c r="BW1037"/>
      <c r="BX1037"/>
    </row>
    <row r="1038" spans="1:76">
      <c r="A1038" s="152" t="s">
        <v>3137</v>
      </c>
      <c r="B1038" s="152" t="s">
        <v>320</v>
      </c>
      <c r="C1038" s="152" t="s">
        <v>319</v>
      </c>
      <c r="D1038" s="152" t="s">
        <v>219</v>
      </c>
      <c r="E1038" s="152" t="s">
        <v>219</v>
      </c>
      <c r="F1038" s="153">
        <f t="shared" si="448"/>
        <v>9</v>
      </c>
      <c r="G1038" s="154">
        <v>1</v>
      </c>
      <c r="H1038" s="154">
        <f>IFERROR(VLOOKUP(B1038,'P2 Origin'!$C$21:$Q$176,15,FALSE),0)</f>
        <v>0</v>
      </c>
      <c r="I1038" s="154">
        <f>IFERROR(VLOOKUP(D1038,'P4 Destination'!$C$21:$Q$176,15,FALSE),0)</f>
        <v>0</v>
      </c>
      <c r="J1038" s="155">
        <v>1</v>
      </c>
      <c r="K1038" s="155"/>
      <c r="L1038" s="156">
        <v>0</v>
      </c>
      <c r="M1038" s="155">
        <v>0</v>
      </c>
      <c r="N1038" s="155">
        <v>0</v>
      </c>
      <c r="O1038" s="157">
        <f t="shared" si="449"/>
        <v>0</v>
      </c>
      <c r="P1038" s="158">
        <f t="shared" si="450"/>
        <v>0</v>
      </c>
      <c r="Q1038" s="159">
        <f>IFERROR(VLOOKUP(N1038,'P1 Intra-Europees'!$A$15:$H$25,3,0),0)*P1038</f>
        <v>0</v>
      </c>
      <c r="R1038" s="160">
        <f t="shared" si="451"/>
        <v>0</v>
      </c>
      <c r="S1038" s="159">
        <f>IFERROR(VLOOKUP(N1038,'P1 Intra-Europees'!$A$15:$H$25,4,0),0)*R1038</f>
        <v>0</v>
      </c>
      <c r="T1038" s="160">
        <f t="shared" si="452"/>
        <v>0</v>
      </c>
      <c r="U1038" s="159">
        <f>IFERROR(VLOOKUP(N1038,'P1 Intra-Europees'!$A$15:$H$25,5,0),0)*T1038</f>
        <v>0</v>
      </c>
      <c r="V1038" s="160">
        <f t="shared" si="453"/>
        <v>0</v>
      </c>
      <c r="W1038" s="159">
        <f>IFERROR(VLOOKUP(N1038,'P1 Intra-Europees'!$A$15:$H$25,6,0),0)*V1038</f>
        <v>0</v>
      </c>
      <c r="X1038" s="160">
        <f t="shared" si="454"/>
        <v>0</v>
      </c>
      <c r="Y1038" s="159">
        <f>IFERROR(VLOOKUP(N1038,'P1 Intra-Europees'!$A$15:$H$25,7,0),0)*X1038</f>
        <v>0</v>
      </c>
      <c r="Z1038" s="161">
        <f t="shared" si="455"/>
        <v>0</v>
      </c>
      <c r="AA1038" s="162">
        <f>IFERROR(VLOOKUP(N1038,'P1 Intra-Europees'!$A$15:$H$25,8,0),0)*Z1038</f>
        <v>0</v>
      </c>
      <c r="AB1038" s="163">
        <f t="shared" si="456"/>
        <v>0</v>
      </c>
      <c r="AC1038" s="157" t="str">
        <f>VLOOKUP(B1038,'P2 Origin'!$C$21:$O$176,13,0)</f>
        <v>USD</v>
      </c>
      <c r="AD1038" s="164">
        <f t="shared" si="457"/>
        <v>0</v>
      </c>
      <c r="AE1038" s="165">
        <f>IF(AU1038&gt;0.1,VLOOKUP(B1038,'P2 Origin'!$C$21:$M$176,3,0)*H1038,0)</f>
        <v>0</v>
      </c>
      <c r="AF1038" s="166">
        <f t="shared" si="458"/>
        <v>0</v>
      </c>
      <c r="AG1038" s="165">
        <f>(VLOOKUP(B1038,'P2 Origin'!$C$21:$M$176,4,0))*AF1038</f>
        <v>0</v>
      </c>
      <c r="AH1038" s="166">
        <f t="shared" si="459"/>
        <v>9</v>
      </c>
      <c r="AI1038" s="165">
        <f>(VLOOKUP(B1038,'P2 Origin'!$C$21:$M$176,5,0))*AH1038</f>
        <v>0</v>
      </c>
      <c r="AJ1038" s="166">
        <f t="shared" si="447"/>
        <v>0</v>
      </c>
      <c r="AK1038" s="165">
        <f>(VLOOKUP(B1038,'P2 Origin'!$C$21:$M$176,6,0))*AJ1038</f>
        <v>0</v>
      </c>
      <c r="AL1038" s="166">
        <f t="shared" si="460"/>
        <v>0</v>
      </c>
      <c r="AM1038" s="165">
        <f>(VLOOKUP($B1038,'P2 Origin'!$C$21:$M$176,7,0))*AL1038</f>
        <v>0</v>
      </c>
      <c r="AN1038" s="166">
        <f t="shared" si="461"/>
        <v>0</v>
      </c>
      <c r="AO1038" s="165">
        <f>(VLOOKUP($B1038,'P2 Origin'!$C$21:$M$176,8,0))*AN1038</f>
        <v>0</v>
      </c>
      <c r="AP1038" s="166">
        <f t="shared" si="462"/>
        <v>0</v>
      </c>
      <c r="AQ1038" s="165">
        <f>(VLOOKUP($B1038,'P2 Origin'!$C$21:$M$176,9,0))*AP1038</f>
        <v>0</v>
      </c>
      <c r="AR1038" s="155">
        <f t="shared" si="463"/>
        <v>1</v>
      </c>
      <c r="AS1038" s="164">
        <f>(VLOOKUP(B1038,'P2 Origin'!$C$21:$M$176,10,0))*K1038</f>
        <v>0</v>
      </c>
      <c r="AT1038" s="164">
        <f>(VLOOKUP(B1038,'P2 Origin'!$C$21:$M$176,11,0))*J1038</f>
        <v>0</v>
      </c>
      <c r="AU1038" s="167">
        <v>9</v>
      </c>
      <c r="AV1038" s="168">
        <v>9</v>
      </c>
      <c r="AW1038" s="169">
        <v>0</v>
      </c>
      <c r="AX1038" s="170">
        <f>IF(AU1038&gt;=0.1,'P3 Bureaumarge zee- en luchtvr.'!$D$12,0)</f>
        <v>0</v>
      </c>
      <c r="AY1038" s="163">
        <f t="shared" si="464"/>
        <v>0</v>
      </c>
      <c r="AZ1038" s="157" t="str">
        <f>VLOOKUP(D1038,'P4 Destination'!$C$21:$O$176,13,0)</f>
        <v>EUR</v>
      </c>
      <c r="BA1038" s="164">
        <f t="shared" si="465"/>
        <v>0</v>
      </c>
      <c r="BB1038" s="171">
        <f>IF(AU1038&gt;0.1,(VLOOKUP(D1038,'P4 Destination'!$C$21:$M$176,3,0))*I1038,0)</f>
        <v>0</v>
      </c>
      <c r="BC1038" s="172">
        <f t="shared" si="466"/>
        <v>0</v>
      </c>
      <c r="BD1038" s="171">
        <f>(VLOOKUP($D1038,'P4 Destination'!$C$21:$M$176,4,0))*BC1038</f>
        <v>0</v>
      </c>
      <c r="BE1038" s="172">
        <f t="shared" si="467"/>
        <v>9</v>
      </c>
      <c r="BF1038" s="171">
        <f>(VLOOKUP($D1038,'P4 Destination'!$C$21:$M$176,5,0))*BE1038</f>
        <v>0</v>
      </c>
      <c r="BG1038" s="172">
        <f t="shared" si="468"/>
        <v>0</v>
      </c>
      <c r="BH1038" s="171">
        <f>(VLOOKUP($D1038,'P4 Destination'!$C$21:$M$176,6,0))*BG1038</f>
        <v>0</v>
      </c>
      <c r="BI1038" s="172">
        <f t="shared" si="469"/>
        <v>0</v>
      </c>
      <c r="BJ1038" s="171">
        <f>(VLOOKUP($D1038,'P4 Destination'!$C$21:$M$176,7,0))*BI1038</f>
        <v>0</v>
      </c>
      <c r="BK1038" s="172">
        <f t="shared" si="470"/>
        <v>0</v>
      </c>
      <c r="BL1038" s="171">
        <f>(VLOOKUP($D1038,'P4 Destination'!$C$21:$M$176,8,0))*BK1038</f>
        <v>0</v>
      </c>
      <c r="BM1038" s="172">
        <f t="shared" si="471"/>
        <v>0</v>
      </c>
      <c r="BN1038" s="171">
        <f>(VLOOKUP($D1038,'P4 Destination'!$C$21:$M$176,9,0))*BM1038</f>
        <v>0</v>
      </c>
      <c r="BO1038" s="154">
        <f t="shared" si="472"/>
        <v>1</v>
      </c>
      <c r="BP1038" s="171">
        <f>(VLOOKUP(D1038,'P4 Destination'!$C$21:$M$176,10,0))*K1038</f>
        <v>0</v>
      </c>
      <c r="BQ1038" s="171">
        <f>(VLOOKUP(D1038,'P4 Destination'!$C$21:$M$176,11,0))*J1038</f>
        <v>0</v>
      </c>
      <c r="BR1038" s="173">
        <f t="shared" si="473"/>
        <v>0</v>
      </c>
      <c r="BS1038" s="173">
        <f>(AV1038*2500)*'P6 Verzekering'!$E$11</f>
        <v>0</v>
      </c>
      <c r="BT1038" s="173">
        <f>(AW1038*2500)*'P6 Verzekering'!$E$12</f>
        <v>0</v>
      </c>
      <c r="BU1038" s="173">
        <f>(L1038*2500)*'P6 Verzekering'!$E$13</f>
        <v>0</v>
      </c>
      <c r="BV1038" s="173">
        <f t="shared" si="474"/>
        <v>0</v>
      </c>
      <c r="BW1038"/>
      <c r="BX1038"/>
    </row>
    <row r="1039" spans="1:76">
      <c r="A1039" s="152" t="s">
        <v>3140</v>
      </c>
      <c r="B1039" s="152" t="s">
        <v>320</v>
      </c>
      <c r="C1039" s="152" t="s">
        <v>319</v>
      </c>
      <c r="D1039" s="152" t="s">
        <v>219</v>
      </c>
      <c r="E1039" s="152" t="s">
        <v>219</v>
      </c>
      <c r="F1039" s="153">
        <f t="shared" si="448"/>
        <v>26</v>
      </c>
      <c r="G1039" s="154">
        <v>1</v>
      </c>
      <c r="H1039" s="154">
        <f>IFERROR(VLOOKUP(B1039,'P2 Origin'!$C$21:$Q$176,15,FALSE),0)</f>
        <v>0</v>
      </c>
      <c r="I1039" s="154">
        <f>IFERROR(VLOOKUP(D1039,'P4 Destination'!$C$21:$Q$176,15,FALSE),0)</f>
        <v>0</v>
      </c>
      <c r="J1039" s="155">
        <v>1</v>
      </c>
      <c r="K1039" s="155"/>
      <c r="L1039" s="156">
        <v>0</v>
      </c>
      <c r="M1039" s="155">
        <v>0</v>
      </c>
      <c r="N1039" s="155">
        <v>0</v>
      </c>
      <c r="O1039" s="157">
        <f t="shared" si="449"/>
        <v>0</v>
      </c>
      <c r="P1039" s="158">
        <f t="shared" si="450"/>
        <v>0</v>
      </c>
      <c r="Q1039" s="159">
        <f>IFERROR(VLOOKUP(N1039,'P1 Intra-Europees'!$A$15:$H$25,3,0),0)*P1039</f>
        <v>0</v>
      </c>
      <c r="R1039" s="160">
        <f t="shared" si="451"/>
        <v>0</v>
      </c>
      <c r="S1039" s="159">
        <f>IFERROR(VLOOKUP(N1039,'P1 Intra-Europees'!$A$15:$H$25,4,0),0)*R1039</f>
        <v>0</v>
      </c>
      <c r="T1039" s="160">
        <f t="shared" si="452"/>
        <v>0</v>
      </c>
      <c r="U1039" s="159">
        <f>IFERROR(VLOOKUP(N1039,'P1 Intra-Europees'!$A$15:$H$25,5,0),0)*T1039</f>
        <v>0</v>
      </c>
      <c r="V1039" s="160">
        <f t="shared" si="453"/>
        <v>0</v>
      </c>
      <c r="W1039" s="159">
        <f>IFERROR(VLOOKUP(N1039,'P1 Intra-Europees'!$A$15:$H$25,6,0),0)*V1039</f>
        <v>0</v>
      </c>
      <c r="X1039" s="160">
        <f t="shared" si="454"/>
        <v>0</v>
      </c>
      <c r="Y1039" s="159">
        <f>IFERROR(VLOOKUP(N1039,'P1 Intra-Europees'!$A$15:$H$25,7,0),0)*X1039</f>
        <v>0</v>
      </c>
      <c r="Z1039" s="161">
        <f t="shared" si="455"/>
        <v>0</v>
      </c>
      <c r="AA1039" s="162">
        <f>IFERROR(VLOOKUP(N1039,'P1 Intra-Europees'!$A$15:$H$25,8,0),0)*Z1039</f>
        <v>0</v>
      </c>
      <c r="AB1039" s="163">
        <f t="shared" si="456"/>
        <v>0</v>
      </c>
      <c r="AC1039" s="157" t="str">
        <f>VLOOKUP(B1039,'P2 Origin'!$C$21:$O$176,13,0)</f>
        <v>USD</v>
      </c>
      <c r="AD1039" s="164">
        <f t="shared" si="457"/>
        <v>0</v>
      </c>
      <c r="AE1039" s="165">
        <f>IF(AU1039&gt;0.1,VLOOKUP(B1039,'P2 Origin'!$C$21:$M$176,3,0)*H1039,0)</f>
        <v>0</v>
      </c>
      <c r="AF1039" s="166">
        <f t="shared" si="458"/>
        <v>0</v>
      </c>
      <c r="AG1039" s="165">
        <f>(VLOOKUP(B1039,'P2 Origin'!$C$21:$M$176,4,0))*AF1039</f>
        <v>0</v>
      </c>
      <c r="AH1039" s="166">
        <f t="shared" si="459"/>
        <v>0</v>
      </c>
      <c r="AI1039" s="165">
        <f>(VLOOKUP(B1039,'P2 Origin'!$C$21:$M$176,5,0))*AH1039</f>
        <v>0</v>
      </c>
      <c r="AJ1039" s="166">
        <f t="shared" ref="AJ1039:AJ1102" si="475">IF(AND(AU1039&gt;=16,AU1039&lt;=25.99),$AU1039,0)</f>
        <v>0</v>
      </c>
      <c r="AK1039" s="165">
        <f>(VLOOKUP(B1039,'P2 Origin'!$C$21:$M$176,6,0))*AJ1039</f>
        <v>0</v>
      </c>
      <c r="AL1039" s="166">
        <f t="shared" si="460"/>
        <v>26</v>
      </c>
      <c r="AM1039" s="165">
        <f>(VLOOKUP($B1039,'P2 Origin'!$C$21:$M$176,7,0))*AL1039</f>
        <v>0</v>
      </c>
      <c r="AN1039" s="166">
        <f t="shared" si="461"/>
        <v>0</v>
      </c>
      <c r="AO1039" s="165">
        <f>(VLOOKUP($B1039,'P2 Origin'!$C$21:$M$176,8,0))*AN1039</f>
        <v>0</v>
      </c>
      <c r="AP1039" s="166">
        <f t="shared" si="462"/>
        <v>0</v>
      </c>
      <c r="AQ1039" s="165">
        <f>(VLOOKUP($B1039,'P2 Origin'!$C$21:$M$176,9,0))*AP1039</f>
        <v>0</v>
      </c>
      <c r="AR1039" s="155">
        <f t="shared" si="463"/>
        <v>1</v>
      </c>
      <c r="AS1039" s="164">
        <f>(VLOOKUP(B1039,'P2 Origin'!$C$21:$M$176,10,0))*K1039</f>
        <v>0</v>
      </c>
      <c r="AT1039" s="164">
        <f>(VLOOKUP(B1039,'P2 Origin'!$C$21:$M$176,11,0))*J1039</f>
        <v>0</v>
      </c>
      <c r="AU1039" s="167">
        <v>26</v>
      </c>
      <c r="AV1039" s="168">
        <v>26</v>
      </c>
      <c r="AW1039" s="169">
        <v>0</v>
      </c>
      <c r="AX1039" s="170">
        <f>IF(AU1039&gt;=0.1,'P3 Bureaumarge zee- en luchtvr.'!$D$12,0)</f>
        <v>0</v>
      </c>
      <c r="AY1039" s="163">
        <f t="shared" si="464"/>
        <v>0</v>
      </c>
      <c r="AZ1039" s="157" t="str">
        <f>VLOOKUP(D1039,'P4 Destination'!$C$21:$O$176,13,0)</f>
        <v>EUR</v>
      </c>
      <c r="BA1039" s="164">
        <f t="shared" si="465"/>
        <v>0</v>
      </c>
      <c r="BB1039" s="171">
        <f>IF(AU1039&gt;0.1,(VLOOKUP(D1039,'P4 Destination'!$C$21:$M$176,3,0))*I1039,0)</f>
        <v>0</v>
      </c>
      <c r="BC1039" s="172">
        <f t="shared" si="466"/>
        <v>0</v>
      </c>
      <c r="BD1039" s="171">
        <f>(VLOOKUP($D1039,'P4 Destination'!$C$21:$M$176,4,0))*BC1039</f>
        <v>0</v>
      </c>
      <c r="BE1039" s="172">
        <f t="shared" si="467"/>
        <v>0</v>
      </c>
      <c r="BF1039" s="171">
        <f>(VLOOKUP($D1039,'P4 Destination'!$C$21:$M$176,5,0))*BE1039</f>
        <v>0</v>
      </c>
      <c r="BG1039" s="172">
        <f t="shared" si="468"/>
        <v>0</v>
      </c>
      <c r="BH1039" s="171">
        <f>(VLOOKUP($D1039,'P4 Destination'!$C$21:$M$176,6,0))*BG1039</f>
        <v>0</v>
      </c>
      <c r="BI1039" s="172">
        <f t="shared" si="469"/>
        <v>26</v>
      </c>
      <c r="BJ1039" s="171">
        <f>(VLOOKUP($D1039,'P4 Destination'!$C$21:$M$176,7,0))*BI1039</f>
        <v>0</v>
      </c>
      <c r="BK1039" s="172">
        <f t="shared" si="470"/>
        <v>0</v>
      </c>
      <c r="BL1039" s="171">
        <f>(VLOOKUP($D1039,'P4 Destination'!$C$21:$M$176,8,0))*BK1039</f>
        <v>0</v>
      </c>
      <c r="BM1039" s="172">
        <f t="shared" si="471"/>
        <v>0</v>
      </c>
      <c r="BN1039" s="171">
        <f>(VLOOKUP($D1039,'P4 Destination'!$C$21:$M$176,9,0))*BM1039</f>
        <v>0</v>
      </c>
      <c r="BO1039" s="154">
        <f t="shared" si="472"/>
        <v>1</v>
      </c>
      <c r="BP1039" s="171">
        <f>(VLOOKUP(D1039,'P4 Destination'!$C$21:$M$176,10,0))*K1039</f>
        <v>0</v>
      </c>
      <c r="BQ1039" s="171">
        <f>(VLOOKUP(D1039,'P4 Destination'!$C$21:$M$176,11,0))*J1039</f>
        <v>0</v>
      </c>
      <c r="BR1039" s="173">
        <f t="shared" si="473"/>
        <v>0</v>
      </c>
      <c r="BS1039" s="173">
        <f>(AV1039*2500)*'P6 Verzekering'!$E$11</f>
        <v>0</v>
      </c>
      <c r="BT1039" s="173">
        <f>(AW1039*2500)*'P6 Verzekering'!$E$12</f>
        <v>0</v>
      </c>
      <c r="BU1039" s="173">
        <f>(L1039*2500)*'P6 Verzekering'!$E$13</f>
        <v>0</v>
      </c>
      <c r="BV1039" s="173">
        <f t="shared" si="474"/>
        <v>0</v>
      </c>
      <c r="BW1039"/>
      <c r="BX1039"/>
    </row>
    <row r="1040" spans="1:76">
      <c r="A1040" s="152" t="s">
        <v>3141</v>
      </c>
      <c r="B1040" s="152" t="s">
        <v>320</v>
      </c>
      <c r="C1040" s="152" t="s">
        <v>319</v>
      </c>
      <c r="D1040" s="152" t="s">
        <v>219</v>
      </c>
      <c r="E1040" s="152" t="s">
        <v>219</v>
      </c>
      <c r="F1040" s="153">
        <f t="shared" si="448"/>
        <v>27</v>
      </c>
      <c r="G1040" s="154">
        <v>1</v>
      </c>
      <c r="H1040" s="154">
        <f>IFERROR(VLOOKUP(B1040,'P2 Origin'!$C$21:$Q$176,15,FALSE),0)</f>
        <v>0</v>
      </c>
      <c r="I1040" s="154">
        <f>IFERROR(VLOOKUP(D1040,'P4 Destination'!$C$21:$Q$176,15,FALSE),0)</f>
        <v>0</v>
      </c>
      <c r="J1040" s="155">
        <v>1</v>
      </c>
      <c r="K1040" s="155"/>
      <c r="L1040" s="156">
        <v>0</v>
      </c>
      <c r="M1040" s="155">
        <v>0</v>
      </c>
      <c r="N1040" s="155">
        <v>0</v>
      </c>
      <c r="O1040" s="157">
        <f t="shared" si="449"/>
        <v>0</v>
      </c>
      <c r="P1040" s="158">
        <f t="shared" si="450"/>
        <v>0</v>
      </c>
      <c r="Q1040" s="159">
        <f>IFERROR(VLOOKUP(N1040,'P1 Intra-Europees'!$A$15:$H$25,3,0),0)*P1040</f>
        <v>0</v>
      </c>
      <c r="R1040" s="160">
        <f t="shared" si="451"/>
        <v>0</v>
      </c>
      <c r="S1040" s="159">
        <f>IFERROR(VLOOKUP(N1040,'P1 Intra-Europees'!$A$15:$H$25,4,0),0)*R1040</f>
        <v>0</v>
      </c>
      <c r="T1040" s="160">
        <f t="shared" si="452"/>
        <v>0</v>
      </c>
      <c r="U1040" s="159">
        <f>IFERROR(VLOOKUP(N1040,'P1 Intra-Europees'!$A$15:$H$25,5,0),0)*T1040</f>
        <v>0</v>
      </c>
      <c r="V1040" s="160">
        <f t="shared" si="453"/>
        <v>0</v>
      </c>
      <c r="W1040" s="159">
        <f>IFERROR(VLOOKUP(N1040,'P1 Intra-Europees'!$A$15:$H$25,6,0),0)*V1040</f>
        <v>0</v>
      </c>
      <c r="X1040" s="160">
        <f t="shared" si="454"/>
        <v>0</v>
      </c>
      <c r="Y1040" s="159">
        <f>IFERROR(VLOOKUP(N1040,'P1 Intra-Europees'!$A$15:$H$25,7,0),0)*X1040</f>
        <v>0</v>
      </c>
      <c r="Z1040" s="161">
        <f t="shared" si="455"/>
        <v>0</v>
      </c>
      <c r="AA1040" s="162">
        <f>IFERROR(VLOOKUP(N1040,'P1 Intra-Europees'!$A$15:$H$25,8,0),0)*Z1040</f>
        <v>0</v>
      </c>
      <c r="AB1040" s="163">
        <f t="shared" si="456"/>
        <v>0</v>
      </c>
      <c r="AC1040" s="157" t="str">
        <f>VLOOKUP(B1040,'P2 Origin'!$C$21:$O$176,13,0)</f>
        <v>USD</v>
      </c>
      <c r="AD1040" s="164">
        <f t="shared" si="457"/>
        <v>0</v>
      </c>
      <c r="AE1040" s="165">
        <f>IF(AU1040&gt;0.1,VLOOKUP(B1040,'P2 Origin'!$C$21:$M$176,3,0)*H1040,0)</f>
        <v>0</v>
      </c>
      <c r="AF1040" s="166">
        <f t="shared" si="458"/>
        <v>0</v>
      </c>
      <c r="AG1040" s="165">
        <f>(VLOOKUP(B1040,'P2 Origin'!$C$21:$M$176,4,0))*AF1040</f>
        <v>0</v>
      </c>
      <c r="AH1040" s="166">
        <f t="shared" si="459"/>
        <v>0</v>
      </c>
      <c r="AI1040" s="165">
        <f>(VLOOKUP(B1040,'P2 Origin'!$C$21:$M$176,5,0))*AH1040</f>
        <v>0</v>
      </c>
      <c r="AJ1040" s="166">
        <f t="shared" si="475"/>
        <v>0</v>
      </c>
      <c r="AK1040" s="165">
        <f>(VLOOKUP(B1040,'P2 Origin'!$C$21:$M$176,6,0))*AJ1040</f>
        <v>0</v>
      </c>
      <c r="AL1040" s="166">
        <f t="shared" si="460"/>
        <v>27</v>
      </c>
      <c r="AM1040" s="165">
        <f>(VLOOKUP($B1040,'P2 Origin'!$C$21:$M$176,7,0))*AL1040</f>
        <v>0</v>
      </c>
      <c r="AN1040" s="166">
        <f t="shared" si="461"/>
        <v>0</v>
      </c>
      <c r="AO1040" s="165">
        <f>(VLOOKUP($B1040,'P2 Origin'!$C$21:$M$176,8,0))*AN1040</f>
        <v>0</v>
      </c>
      <c r="AP1040" s="166">
        <f t="shared" si="462"/>
        <v>0</v>
      </c>
      <c r="AQ1040" s="165">
        <f>(VLOOKUP($B1040,'P2 Origin'!$C$21:$M$176,9,0))*AP1040</f>
        <v>0</v>
      </c>
      <c r="AR1040" s="155">
        <f t="shared" si="463"/>
        <v>1</v>
      </c>
      <c r="AS1040" s="164">
        <f>(VLOOKUP(B1040,'P2 Origin'!$C$21:$M$176,10,0))*K1040</f>
        <v>0</v>
      </c>
      <c r="AT1040" s="164">
        <f>(VLOOKUP(B1040,'P2 Origin'!$C$21:$M$176,11,0))*J1040</f>
        <v>0</v>
      </c>
      <c r="AU1040" s="167">
        <v>27</v>
      </c>
      <c r="AV1040" s="168">
        <v>27</v>
      </c>
      <c r="AW1040" s="169">
        <v>0</v>
      </c>
      <c r="AX1040" s="170">
        <f>IF(AU1040&gt;=0.1,'P3 Bureaumarge zee- en luchtvr.'!$D$12,0)</f>
        <v>0</v>
      </c>
      <c r="AY1040" s="163">
        <f t="shared" si="464"/>
        <v>0</v>
      </c>
      <c r="AZ1040" s="157" t="str">
        <f>VLOOKUP(D1040,'P4 Destination'!$C$21:$O$176,13,0)</f>
        <v>EUR</v>
      </c>
      <c r="BA1040" s="164">
        <f t="shared" si="465"/>
        <v>0</v>
      </c>
      <c r="BB1040" s="171">
        <f>IF(AU1040&gt;0.1,(VLOOKUP(D1040,'P4 Destination'!$C$21:$M$176,3,0))*I1040,0)</f>
        <v>0</v>
      </c>
      <c r="BC1040" s="172">
        <f t="shared" si="466"/>
        <v>0</v>
      </c>
      <c r="BD1040" s="171">
        <f>(VLOOKUP($D1040,'P4 Destination'!$C$21:$M$176,4,0))*BC1040</f>
        <v>0</v>
      </c>
      <c r="BE1040" s="172">
        <f t="shared" si="467"/>
        <v>0</v>
      </c>
      <c r="BF1040" s="171">
        <f>(VLOOKUP($D1040,'P4 Destination'!$C$21:$M$176,5,0))*BE1040</f>
        <v>0</v>
      </c>
      <c r="BG1040" s="172">
        <f t="shared" si="468"/>
        <v>0</v>
      </c>
      <c r="BH1040" s="171">
        <f>(VLOOKUP($D1040,'P4 Destination'!$C$21:$M$176,6,0))*BG1040</f>
        <v>0</v>
      </c>
      <c r="BI1040" s="172">
        <f t="shared" si="469"/>
        <v>27</v>
      </c>
      <c r="BJ1040" s="171">
        <f>(VLOOKUP($D1040,'P4 Destination'!$C$21:$M$176,7,0))*BI1040</f>
        <v>0</v>
      </c>
      <c r="BK1040" s="172">
        <f t="shared" si="470"/>
        <v>0</v>
      </c>
      <c r="BL1040" s="171">
        <f>(VLOOKUP($D1040,'P4 Destination'!$C$21:$M$176,8,0))*BK1040</f>
        <v>0</v>
      </c>
      <c r="BM1040" s="172">
        <f t="shared" si="471"/>
        <v>0</v>
      </c>
      <c r="BN1040" s="171">
        <f>(VLOOKUP($D1040,'P4 Destination'!$C$21:$M$176,9,0))*BM1040</f>
        <v>0</v>
      </c>
      <c r="BO1040" s="154">
        <f t="shared" si="472"/>
        <v>1</v>
      </c>
      <c r="BP1040" s="171">
        <f>(VLOOKUP(D1040,'P4 Destination'!$C$21:$M$176,10,0))*K1040</f>
        <v>0</v>
      </c>
      <c r="BQ1040" s="171">
        <f>(VLOOKUP(D1040,'P4 Destination'!$C$21:$M$176,11,0))*J1040</f>
        <v>0</v>
      </c>
      <c r="BR1040" s="173">
        <f t="shared" si="473"/>
        <v>0</v>
      </c>
      <c r="BS1040" s="173">
        <f>(AV1040*2500)*'P6 Verzekering'!$E$11</f>
        <v>0</v>
      </c>
      <c r="BT1040" s="173">
        <f>(AW1040*2500)*'P6 Verzekering'!$E$12</f>
        <v>0</v>
      </c>
      <c r="BU1040" s="173">
        <f>(L1040*2500)*'P6 Verzekering'!$E$13</f>
        <v>0</v>
      </c>
      <c r="BV1040" s="173">
        <f t="shared" si="474"/>
        <v>0</v>
      </c>
      <c r="BW1040"/>
      <c r="BX1040"/>
    </row>
    <row r="1041" spans="1:76">
      <c r="A1041" s="152" t="s">
        <v>3142</v>
      </c>
      <c r="B1041" s="152" t="s">
        <v>320</v>
      </c>
      <c r="C1041" s="152" t="s">
        <v>319</v>
      </c>
      <c r="D1041" s="152" t="s">
        <v>219</v>
      </c>
      <c r="E1041" s="152" t="s">
        <v>219</v>
      </c>
      <c r="F1041" s="153">
        <f t="shared" si="448"/>
        <v>17</v>
      </c>
      <c r="G1041" s="154">
        <v>1</v>
      </c>
      <c r="H1041" s="154">
        <f>IFERROR(VLOOKUP(B1041,'P2 Origin'!$C$21:$Q$176,15,FALSE),0)</f>
        <v>0</v>
      </c>
      <c r="I1041" s="154">
        <f>IFERROR(VLOOKUP(D1041,'P4 Destination'!$C$21:$Q$176,15,FALSE),0)</f>
        <v>0</v>
      </c>
      <c r="J1041" s="155">
        <v>1</v>
      </c>
      <c r="K1041" s="155"/>
      <c r="L1041" s="156">
        <v>0</v>
      </c>
      <c r="M1041" s="155">
        <v>0</v>
      </c>
      <c r="N1041" s="155">
        <v>0</v>
      </c>
      <c r="O1041" s="157">
        <f t="shared" si="449"/>
        <v>0</v>
      </c>
      <c r="P1041" s="158">
        <f t="shared" si="450"/>
        <v>0</v>
      </c>
      <c r="Q1041" s="159">
        <f>IFERROR(VLOOKUP(N1041,'P1 Intra-Europees'!$A$15:$H$25,3,0),0)*P1041</f>
        <v>0</v>
      </c>
      <c r="R1041" s="160">
        <f t="shared" si="451"/>
        <v>0</v>
      </c>
      <c r="S1041" s="159">
        <f>IFERROR(VLOOKUP(N1041,'P1 Intra-Europees'!$A$15:$H$25,4,0),0)*R1041</f>
        <v>0</v>
      </c>
      <c r="T1041" s="160">
        <f t="shared" si="452"/>
        <v>0</v>
      </c>
      <c r="U1041" s="159">
        <f>IFERROR(VLOOKUP(N1041,'P1 Intra-Europees'!$A$15:$H$25,5,0),0)*T1041</f>
        <v>0</v>
      </c>
      <c r="V1041" s="160">
        <f t="shared" si="453"/>
        <v>0</v>
      </c>
      <c r="W1041" s="159">
        <f>IFERROR(VLOOKUP(N1041,'P1 Intra-Europees'!$A$15:$H$25,6,0),0)*V1041</f>
        <v>0</v>
      </c>
      <c r="X1041" s="160">
        <f t="shared" si="454"/>
        <v>0</v>
      </c>
      <c r="Y1041" s="159">
        <f>IFERROR(VLOOKUP(N1041,'P1 Intra-Europees'!$A$15:$H$25,7,0),0)*X1041</f>
        <v>0</v>
      </c>
      <c r="Z1041" s="161">
        <f t="shared" si="455"/>
        <v>0</v>
      </c>
      <c r="AA1041" s="162">
        <f>IFERROR(VLOOKUP(N1041,'P1 Intra-Europees'!$A$15:$H$25,8,0),0)*Z1041</f>
        <v>0</v>
      </c>
      <c r="AB1041" s="163">
        <f t="shared" si="456"/>
        <v>0</v>
      </c>
      <c r="AC1041" s="157" t="str">
        <f>VLOOKUP(B1041,'P2 Origin'!$C$21:$O$176,13,0)</f>
        <v>USD</v>
      </c>
      <c r="AD1041" s="164">
        <f t="shared" si="457"/>
        <v>0</v>
      </c>
      <c r="AE1041" s="165">
        <f>IF(AU1041&gt;0.1,VLOOKUP(B1041,'P2 Origin'!$C$21:$M$176,3,0)*H1041,0)</f>
        <v>0</v>
      </c>
      <c r="AF1041" s="166">
        <f t="shared" si="458"/>
        <v>0</v>
      </c>
      <c r="AG1041" s="165">
        <f>(VLOOKUP(B1041,'P2 Origin'!$C$21:$M$176,4,0))*AF1041</f>
        <v>0</v>
      </c>
      <c r="AH1041" s="166">
        <f t="shared" si="459"/>
        <v>0</v>
      </c>
      <c r="AI1041" s="165">
        <f>(VLOOKUP(B1041,'P2 Origin'!$C$21:$M$176,5,0))*AH1041</f>
        <v>0</v>
      </c>
      <c r="AJ1041" s="166">
        <f t="shared" si="475"/>
        <v>17</v>
      </c>
      <c r="AK1041" s="165">
        <f>(VLOOKUP(B1041,'P2 Origin'!$C$21:$M$176,6,0))*AJ1041</f>
        <v>0</v>
      </c>
      <c r="AL1041" s="166">
        <f t="shared" si="460"/>
        <v>0</v>
      </c>
      <c r="AM1041" s="165">
        <f>(VLOOKUP($B1041,'P2 Origin'!$C$21:$M$176,7,0))*AL1041</f>
        <v>0</v>
      </c>
      <c r="AN1041" s="166">
        <f t="shared" si="461"/>
        <v>0</v>
      </c>
      <c r="AO1041" s="165">
        <f>(VLOOKUP($B1041,'P2 Origin'!$C$21:$M$176,8,0))*AN1041</f>
        <v>0</v>
      </c>
      <c r="AP1041" s="166">
        <f t="shared" si="462"/>
        <v>0</v>
      </c>
      <c r="AQ1041" s="165">
        <f>(VLOOKUP($B1041,'P2 Origin'!$C$21:$M$176,9,0))*AP1041</f>
        <v>0</v>
      </c>
      <c r="AR1041" s="155">
        <f t="shared" si="463"/>
        <v>1</v>
      </c>
      <c r="AS1041" s="164">
        <f>(VLOOKUP(B1041,'P2 Origin'!$C$21:$M$176,10,0))*K1041</f>
        <v>0</v>
      </c>
      <c r="AT1041" s="164">
        <f>(VLOOKUP(B1041,'P2 Origin'!$C$21:$M$176,11,0))*J1041</f>
        <v>0</v>
      </c>
      <c r="AU1041" s="167">
        <v>17</v>
      </c>
      <c r="AV1041" s="168">
        <v>17</v>
      </c>
      <c r="AW1041" s="169">
        <v>0</v>
      </c>
      <c r="AX1041" s="170">
        <f>IF(AU1041&gt;=0.1,'P3 Bureaumarge zee- en luchtvr.'!$D$12,0)</f>
        <v>0</v>
      </c>
      <c r="AY1041" s="163">
        <f t="shared" si="464"/>
        <v>0</v>
      </c>
      <c r="AZ1041" s="157" t="str">
        <f>VLOOKUP(D1041,'P4 Destination'!$C$21:$O$176,13,0)</f>
        <v>EUR</v>
      </c>
      <c r="BA1041" s="164">
        <f t="shared" si="465"/>
        <v>0</v>
      </c>
      <c r="BB1041" s="171">
        <f>IF(AU1041&gt;0.1,(VLOOKUP(D1041,'P4 Destination'!$C$21:$M$176,3,0))*I1041,0)</f>
        <v>0</v>
      </c>
      <c r="BC1041" s="172">
        <f t="shared" si="466"/>
        <v>0</v>
      </c>
      <c r="BD1041" s="171">
        <f>(VLOOKUP($D1041,'P4 Destination'!$C$21:$M$176,4,0))*BC1041</f>
        <v>0</v>
      </c>
      <c r="BE1041" s="172">
        <f t="shared" si="467"/>
        <v>0</v>
      </c>
      <c r="BF1041" s="171">
        <f>(VLOOKUP($D1041,'P4 Destination'!$C$21:$M$176,5,0))*BE1041</f>
        <v>0</v>
      </c>
      <c r="BG1041" s="172">
        <f t="shared" si="468"/>
        <v>17</v>
      </c>
      <c r="BH1041" s="171">
        <f>(VLOOKUP($D1041,'P4 Destination'!$C$21:$M$176,6,0))*BG1041</f>
        <v>0</v>
      </c>
      <c r="BI1041" s="172">
        <f t="shared" si="469"/>
        <v>0</v>
      </c>
      <c r="BJ1041" s="171">
        <f>(VLOOKUP($D1041,'P4 Destination'!$C$21:$M$176,7,0))*BI1041</f>
        <v>0</v>
      </c>
      <c r="BK1041" s="172">
        <f t="shared" si="470"/>
        <v>0</v>
      </c>
      <c r="BL1041" s="171">
        <f>(VLOOKUP($D1041,'P4 Destination'!$C$21:$M$176,8,0))*BK1041</f>
        <v>0</v>
      </c>
      <c r="BM1041" s="172">
        <f t="shared" si="471"/>
        <v>0</v>
      </c>
      <c r="BN1041" s="171">
        <f>(VLOOKUP($D1041,'P4 Destination'!$C$21:$M$176,9,0))*BM1041</f>
        <v>0</v>
      </c>
      <c r="BO1041" s="154">
        <f t="shared" si="472"/>
        <v>1</v>
      </c>
      <c r="BP1041" s="171">
        <f>(VLOOKUP(D1041,'P4 Destination'!$C$21:$M$176,10,0))*K1041</f>
        <v>0</v>
      </c>
      <c r="BQ1041" s="171">
        <f>(VLOOKUP(D1041,'P4 Destination'!$C$21:$M$176,11,0))*J1041</f>
        <v>0</v>
      </c>
      <c r="BR1041" s="173">
        <f t="shared" si="473"/>
        <v>0</v>
      </c>
      <c r="BS1041" s="173">
        <f>(AV1041*2500)*'P6 Verzekering'!$E$11</f>
        <v>0</v>
      </c>
      <c r="BT1041" s="173">
        <f>(AW1041*2500)*'P6 Verzekering'!$E$12</f>
        <v>0</v>
      </c>
      <c r="BU1041" s="173">
        <f>(L1041*2500)*'P6 Verzekering'!$E$13</f>
        <v>0</v>
      </c>
      <c r="BV1041" s="173">
        <f t="shared" si="474"/>
        <v>0</v>
      </c>
      <c r="BW1041"/>
      <c r="BX1041"/>
    </row>
    <row r="1042" spans="1:76">
      <c r="A1042" s="152" t="s">
        <v>3144</v>
      </c>
      <c r="B1042" s="152" t="s">
        <v>320</v>
      </c>
      <c r="C1042" s="152" t="s">
        <v>319</v>
      </c>
      <c r="D1042" s="152" t="s">
        <v>219</v>
      </c>
      <c r="E1042" s="152" t="s">
        <v>219</v>
      </c>
      <c r="F1042" s="153">
        <f t="shared" si="448"/>
        <v>25</v>
      </c>
      <c r="G1042" s="154">
        <v>1</v>
      </c>
      <c r="H1042" s="154">
        <f>IFERROR(VLOOKUP(B1042,'P2 Origin'!$C$21:$Q$176,15,FALSE),0)</f>
        <v>0</v>
      </c>
      <c r="I1042" s="154">
        <f>IFERROR(VLOOKUP(D1042,'P4 Destination'!$C$21:$Q$176,15,FALSE),0)</f>
        <v>0</v>
      </c>
      <c r="J1042" s="155">
        <v>1</v>
      </c>
      <c r="K1042" s="155"/>
      <c r="L1042" s="156">
        <v>0</v>
      </c>
      <c r="M1042" s="155">
        <v>0</v>
      </c>
      <c r="N1042" s="155">
        <v>0</v>
      </c>
      <c r="O1042" s="157">
        <f t="shared" si="449"/>
        <v>0</v>
      </c>
      <c r="P1042" s="158">
        <f t="shared" si="450"/>
        <v>0</v>
      </c>
      <c r="Q1042" s="159">
        <f>IFERROR(VLOOKUP(N1042,'P1 Intra-Europees'!$A$15:$H$25,3,0),0)*P1042</f>
        <v>0</v>
      </c>
      <c r="R1042" s="160">
        <f t="shared" si="451"/>
        <v>0</v>
      </c>
      <c r="S1042" s="159">
        <f>IFERROR(VLOOKUP(N1042,'P1 Intra-Europees'!$A$15:$H$25,4,0),0)*R1042</f>
        <v>0</v>
      </c>
      <c r="T1042" s="160">
        <f t="shared" si="452"/>
        <v>0</v>
      </c>
      <c r="U1042" s="159">
        <f>IFERROR(VLOOKUP(N1042,'P1 Intra-Europees'!$A$15:$H$25,5,0),0)*T1042</f>
        <v>0</v>
      </c>
      <c r="V1042" s="160">
        <f t="shared" si="453"/>
        <v>0</v>
      </c>
      <c r="W1042" s="159">
        <f>IFERROR(VLOOKUP(N1042,'P1 Intra-Europees'!$A$15:$H$25,6,0),0)*V1042</f>
        <v>0</v>
      </c>
      <c r="X1042" s="160">
        <f t="shared" si="454"/>
        <v>0</v>
      </c>
      <c r="Y1042" s="159">
        <f>IFERROR(VLOOKUP(N1042,'P1 Intra-Europees'!$A$15:$H$25,7,0),0)*X1042</f>
        <v>0</v>
      </c>
      <c r="Z1042" s="161">
        <f t="shared" si="455"/>
        <v>0</v>
      </c>
      <c r="AA1042" s="162">
        <f>IFERROR(VLOOKUP(N1042,'P1 Intra-Europees'!$A$15:$H$25,8,0),0)*Z1042</f>
        <v>0</v>
      </c>
      <c r="AB1042" s="163">
        <f t="shared" si="456"/>
        <v>0</v>
      </c>
      <c r="AC1042" s="157" t="str">
        <f>VLOOKUP(B1042,'P2 Origin'!$C$21:$O$176,13,0)</f>
        <v>USD</v>
      </c>
      <c r="AD1042" s="164">
        <f t="shared" si="457"/>
        <v>0</v>
      </c>
      <c r="AE1042" s="165">
        <f>IF(AU1042&gt;0.1,VLOOKUP(B1042,'P2 Origin'!$C$21:$M$176,3,0)*H1042,0)</f>
        <v>0</v>
      </c>
      <c r="AF1042" s="166">
        <f t="shared" si="458"/>
        <v>0</v>
      </c>
      <c r="AG1042" s="165">
        <f>(VLOOKUP(B1042,'P2 Origin'!$C$21:$M$176,4,0))*AF1042</f>
        <v>0</v>
      </c>
      <c r="AH1042" s="166">
        <f t="shared" si="459"/>
        <v>0</v>
      </c>
      <c r="AI1042" s="165">
        <f>(VLOOKUP(B1042,'P2 Origin'!$C$21:$M$176,5,0))*AH1042</f>
        <v>0</v>
      </c>
      <c r="AJ1042" s="166">
        <f t="shared" si="475"/>
        <v>25</v>
      </c>
      <c r="AK1042" s="165">
        <f>(VLOOKUP(B1042,'P2 Origin'!$C$21:$M$176,6,0))*AJ1042</f>
        <v>0</v>
      </c>
      <c r="AL1042" s="166">
        <f t="shared" si="460"/>
        <v>0</v>
      </c>
      <c r="AM1042" s="165">
        <f>(VLOOKUP($B1042,'P2 Origin'!$C$21:$M$176,7,0))*AL1042</f>
        <v>0</v>
      </c>
      <c r="AN1042" s="166">
        <f t="shared" si="461"/>
        <v>0</v>
      </c>
      <c r="AO1042" s="165">
        <f>(VLOOKUP($B1042,'P2 Origin'!$C$21:$M$176,8,0))*AN1042</f>
        <v>0</v>
      </c>
      <c r="AP1042" s="166">
        <f t="shared" si="462"/>
        <v>0</v>
      </c>
      <c r="AQ1042" s="165">
        <f>(VLOOKUP($B1042,'P2 Origin'!$C$21:$M$176,9,0))*AP1042</f>
        <v>0</v>
      </c>
      <c r="AR1042" s="155">
        <f t="shared" si="463"/>
        <v>1</v>
      </c>
      <c r="AS1042" s="164">
        <f>(VLOOKUP(B1042,'P2 Origin'!$C$21:$M$176,10,0))*K1042</f>
        <v>0</v>
      </c>
      <c r="AT1042" s="164">
        <f>(VLOOKUP(B1042,'P2 Origin'!$C$21:$M$176,11,0))*J1042</f>
        <v>0</v>
      </c>
      <c r="AU1042" s="167">
        <v>25</v>
      </c>
      <c r="AV1042" s="168">
        <v>25</v>
      </c>
      <c r="AW1042" s="169">
        <v>0</v>
      </c>
      <c r="AX1042" s="170">
        <f>IF(AU1042&gt;=0.1,'P3 Bureaumarge zee- en luchtvr.'!$D$12,0)</f>
        <v>0</v>
      </c>
      <c r="AY1042" s="163">
        <f t="shared" si="464"/>
        <v>0</v>
      </c>
      <c r="AZ1042" s="157" t="str">
        <f>VLOOKUP(D1042,'P4 Destination'!$C$21:$O$176,13,0)</f>
        <v>EUR</v>
      </c>
      <c r="BA1042" s="164">
        <f t="shared" si="465"/>
        <v>0</v>
      </c>
      <c r="BB1042" s="171">
        <f>IF(AU1042&gt;0.1,(VLOOKUP(D1042,'P4 Destination'!$C$21:$M$176,3,0))*I1042,0)</f>
        <v>0</v>
      </c>
      <c r="BC1042" s="172">
        <f t="shared" si="466"/>
        <v>0</v>
      </c>
      <c r="BD1042" s="171">
        <f>(VLOOKUP($D1042,'P4 Destination'!$C$21:$M$176,4,0))*BC1042</f>
        <v>0</v>
      </c>
      <c r="BE1042" s="172">
        <f t="shared" si="467"/>
        <v>0</v>
      </c>
      <c r="BF1042" s="171">
        <f>(VLOOKUP($D1042,'P4 Destination'!$C$21:$M$176,5,0))*BE1042</f>
        <v>0</v>
      </c>
      <c r="BG1042" s="172">
        <f t="shared" si="468"/>
        <v>25</v>
      </c>
      <c r="BH1042" s="171">
        <f>(VLOOKUP($D1042,'P4 Destination'!$C$21:$M$176,6,0))*BG1042</f>
        <v>0</v>
      </c>
      <c r="BI1042" s="172">
        <f t="shared" si="469"/>
        <v>0</v>
      </c>
      <c r="BJ1042" s="171">
        <f>(VLOOKUP($D1042,'P4 Destination'!$C$21:$M$176,7,0))*BI1042</f>
        <v>0</v>
      </c>
      <c r="BK1042" s="172">
        <f t="shared" si="470"/>
        <v>0</v>
      </c>
      <c r="BL1042" s="171">
        <f>(VLOOKUP($D1042,'P4 Destination'!$C$21:$M$176,8,0))*BK1042</f>
        <v>0</v>
      </c>
      <c r="BM1042" s="172">
        <f t="shared" si="471"/>
        <v>0</v>
      </c>
      <c r="BN1042" s="171">
        <f>(VLOOKUP($D1042,'P4 Destination'!$C$21:$M$176,9,0))*BM1042</f>
        <v>0</v>
      </c>
      <c r="BO1042" s="154">
        <f t="shared" si="472"/>
        <v>1</v>
      </c>
      <c r="BP1042" s="171">
        <f>(VLOOKUP(D1042,'P4 Destination'!$C$21:$M$176,10,0))*K1042</f>
        <v>0</v>
      </c>
      <c r="BQ1042" s="171">
        <f>(VLOOKUP(D1042,'P4 Destination'!$C$21:$M$176,11,0))*J1042</f>
        <v>0</v>
      </c>
      <c r="BR1042" s="173">
        <f t="shared" si="473"/>
        <v>0</v>
      </c>
      <c r="BS1042" s="173">
        <f>(AV1042*2500)*'P6 Verzekering'!$E$11</f>
        <v>0</v>
      </c>
      <c r="BT1042" s="173">
        <f>(AW1042*2500)*'P6 Verzekering'!$E$12</f>
        <v>0</v>
      </c>
      <c r="BU1042" s="173">
        <f>(L1042*2500)*'P6 Verzekering'!$E$13</f>
        <v>0</v>
      </c>
      <c r="BV1042" s="173">
        <f t="shared" si="474"/>
        <v>0</v>
      </c>
      <c r="BW1042"/>
      <c r="BX1042"/>
    </row>
    <row r="1043" spans="1:76">
      <c r="A1043" s="152" t="s">
        <v>3145</v>
      </c>
      <c r="B1043" s="152" t="s">
        <v>320</v>
      </c>
      <c r="C1043" s="152" t="s">
        <v>319</v>
      </c>
      <c r="D1043" s="152" t="s">
        <v>219</v>
      </c>
      <c r="E1043" s="152" t="s">
        <v>219</v>
      </c>
      <c r="F1043" s="153">
        <f t="shared" si="448"/>
        <v>28</v>
      </c>
      <c r="G1043" s="154">
        <v>1</v>
      </c>
      <c r="H1043" s="154">
        <f>IFERROR(VLOOKUP(B1043,'P2 Origin'!$C$21:$Q$176,15,FALSE),0)</f>
        <v>0</v>
      </c>
      <c r="I1043" s="154">
        <f>IFERROR(VLOOKUP(D1043,'P4 Destination'!$C$21:$Q$176,15,FALSE),0)</f>
        <v>0</v>
      </c>
      <c r="J1043" s="155">
        <v>1</v>
      </c>
      <c r="K1043" s="155"/>
      <c r="L1043" s="156">
        <v>0</v>
      </c>
      <c r="M1043" s="155">
        <v>0</v>
      </c>
      <c r="N1043" s="155">
        <v>0</v>
      </c>
      <c r="O1043" s="157">
        <f t="shared" si="449"/>
        <v>0</v>
      </c>
      <c r="P1043" s="158">
        <f t="shared" si="450"/>
        <v>0</v>
      </c>
      <c r="Q1043" s="159">
        <f>IFERROR(VLOOKUP(N1043,'P1 Intra-Europees'!$A$15:$H$25,3,0),0)*P1043</f>
        <v>0</v>
      </c>
      <c r="R1043" s="160">
        <f t="shared" si="451"/>
        <v>0</v>
      </c>
      <c r="S1043" s="159">
        <f>IFERROR(VLOOKUP(N1043,'P1 Intra-Europees'!$A$15:$H$25,4,0),0)*R1043</f>
        <v>0</v>
      </c>
      <c r="T1043" s="160">
        <f t="shared" si="452"/>
        <v>0</v>
      </c>
      <c r="U1043" s="159">
        <f>IFERROR(VLOOKUP(N1043,'P1 Intra-Europees'!$A$15:$H$25,5,0),0)*T1043</f>
        <v>0</v>
      </c>
      <c r="V1043" s="160">
        <f t="shared" si="453"/>
        <v>0</v>
      </c>
      <c r="W1043" s="159">
        <f>IFERROR(VLOOKUP(N1043,'P1 Intra-Europees'!$A$15:$H$25,6,0),0)*V1043</f>
        <v>0</v>
      </c>
      <c r="X1043" s="160">
        <f t="shared" si="454"/>
        <v>0</v>
      </c>
      <c r="Y1043" s="159">
        <f>IFERROR(VLOOKUP(N1043,'P1 Intra-Europees'!$A$15:$H$25,7,0),0)*X1043</f>
        <v>0</v>
      </c>
      <c r="Z1043" s="161">
        <f t="shared" si="455"/>
        <v>0</v>
      </c>
      <c r="AA1043" s="162">
        <f>IFERROR(VLOOKUP(N1043,'P1 Intra-Europees'!$A$15:$H$25,8,0),0)*Z1043</f>
        <v>0</v>
      </c>
      <c r="AB1043" s="163">
        <f t="shared" si="456"/>
        <v>0</v>
      </c>
      <c r="AC1043" s="157" t="str">
        <f>VLOOKUP(B1043,'P2 Origin'!$C$21:$O$176,13,0)</f>
        <v>USD</v>
      </c>
      <c r="AD1043" s="164">
        <f t="shared" si="457"/>
        <v>0</v>
      </c>
      <c r="AE1043" s="165">
        <f>IF(AU1043&gt;0.1,VLOOKUP(B1043,'P2 Origin'!$C$21:$M$176,3,0)*H1043,0)</f>
        <v>0</v>
      </c>
      <c r="AF1043" s="166">
        <f t="shared" si="458"/>
        <v>0</v>
      </c>
      <c r="AG1043" s="165">
        <f>(VLOOKUP(B1043,'P2 Origin'!$C$21:$M$176,4,0))*AF1043</f>
        <v>0</v>
      </c>
      <c r="AH1043" s="166">
        <f t="shared" si="459"/>
        <v>0</v>
      </c>
      <c r="AI1043" s="165">
        <f>(VLOOKUP(B1043,'P2 Origin'!$C$21:$M$176,5,0))*AH1043</f>
        <v>0</v>
      </c>
      <c r="AJ1043" s="166">
        <f t="shared" si="475"/>
        <v>0</v>
      </c>
      <c r="AK1043" s="165">
        <f>(VLOOKUP(B1043,'P2 Origin'!$C$21:$M$176,6,0))*AJ1043</f>
        <v>0</v>
      </c>
      <c r="AL1043" s="166">
        <f t="shared" si="460"/>
        <v>28</v>
      </c>
      <c r="AM1043" s="165">
        <f>(VLOOKUP($B1043,'P2 Origin'!$C$21:$M$176,7,0))*AL1043</f>
        <v>0</v>
      </c>
      <c r="AN1043" s="166">
        <f t="shared" si="461"/>
        <v>0</v>
      </c>
      <c r="AO1043" s="165">
        <f>(VLOOKUP($B1043,'P2 Origin'!$C$21:$M$176,8,0))*AN1043</f>
        <v>0</v>
      </c>
      <c r="AP1043" s="166">
        <f t="shared" si="462"/>
        <v>0</v>
      </c>
      <c r="AQ1043" s="165">
        <f>(VLOOKUP($B1043,'P2 Origin'!$C$21:$M$176,9,0))*AP1043</f>
        <v>0</v>
      </c>
      <c r="AR1043" s="155">
        <f t="shared" si="463"/>
        <v>1</v>
      </c>
      <c r="AS1043" s="164">
        <f>(VLOOKUP(B1043,'P2 Origin'!$C$21:$M$176,10,0))*K1043</f>
        <v>0</v>
      </c>
      <c r="AT1043" s="164">
        <f>(VLOOKUP(B1043,'P2 Origin'!$C$21:$M$176,11,0))*J1043</f>
        <v>0</v>
      </c>
      <c r="AU1043" s="167">
        <v>28</v>
      </c>
      <c r="AV1043" s="168">
        <v>28</v>
      </c>
      <c r="AW1043" s="169">
        <v>0</v>
      </c>
      <c r="AX1043" s="170">
        <f>IF(AU1043&gt;=0.1,'P3 Bureaumarge zee- en luchtvr.'!$D$12,0)</f>
        <v>0</v>
      </c>
      <c r="AY1043" s="163">
        <f t="shared" si="464"/>
        <v>0</v>
      </c>
      <c r="AZ1043" s="157" t="str">
        <f>VLOOKUP(D1043,'P4 Destination'!$C$21:$O$176,13,0)</f>
        <v>EUR</v>
      </c>
      <c r="BA1043" s="164">
        <f t="shared" si="465"/>
        <v>0</v>
      </c>
      <c r="BB1043" s="171">
        <f>IF(AU1043&gt;0.1,(VLOOKUP(D1043,'P4 Destination'!$C$21:$M$176,3,0))*I1043,0)</f>
        <v>0</v>
      </c>
      <c r="BC1043" s="172">
        <f t="shared" si="466"/>
        <v>0</v>
      </c>
      <c r="BD1043" s="171">
        <f>(VLOOKUP($D1043,'P4 Destination'!$C$21:$M$176,4,0))*BC1043</f>
        <v>0</v>
      </c>
      <c r="BE1043" s="172">
        <f t="shared" si="467"/>
        <v>0</v>
      </c>
      <c r="BF1043" s="171">
        <f>(VLOOKUP($D1043,'P4 Destination'!$C$21:$M$176,5,0))*BE1043</f>
        <v>0</v>
      </c>
      <c r="BG1043" s="172">
        <f t="shared" si="468"/>
        <v>0</v>
      </c>
      <c r="BH1043" s="171">
        <f>(VLOOKUP($D1043,'P4 Destination'!$C$21:$M$176,6,0))*BG1043</f>
        <v>0</v>
      </c>
      <c r="BI1043" s="172">
        <f t="shared" si="469"/>
        <v>28</v>
      </c>
      <c r="BJ1043" s="171">
        <f>(VLOOKUP($D1043,'P4 Destination'!$C$21:$M$176,7,0))*BI1043</f>
        <v>0</v>
      </c>
      <c r="BK1043" s="172">
        <f t="shared" si="470"/>
        <v>0</v>
      </c>
      <c r="BL1043" s="171">
        <f>(VLOOKUP($D1043,'P4 Destination'!$C$21:$M$176,8,0))*BK1043</f>
        <v>0</v>
      </c>
      <c r="BM1043" s="172">
        <f t="shared" si="471"/>
        <v>0</v>
      </c>
      <c r="BN1043" s="171">
        <f>(VLOOKUP($D1043,'P4 Destination'!$C$21:$M$176,9,0))*BM1043</f>
        <v>0</v>
      </c>
      <c r="BO1043" s="154">
        <f t="shared" si="472"/>
        <v>1</v>
      </c>
      <c r="BP1043" s="171">
        <f>(VLOOKUP(D1043,'P4 Destination'!$C$21:$M$176,10,0))*K1043</f>
        <v>0</v>
      </c>
      <c r="BQ1043" s="171">
        <f>(VLOOKUP(D1043,'P4 Destination'!$C$21:$M$176,11,0))*J1043</f>
        <v>0</v>
      </c>
      <c r="BR1043" s="173">
        <f t="shared" si="473"/>
        <v>0</v>
      </c>
      <c r="BS1043" s="173">
        <f>(AV1043*2500)*'P6 Verzekering'!$E$11</f>
        <v>0</v>
      </c>
      <c r="BT1043" s="173">
        <f>(AW1043*2500)*'P6 Verzekering'!$E$12</f>
        <v>0</v>
      </c>
      <c r="BU1043" s="173">
        <f>(L1043*2500)*'P6 Verzekering'!$E$13</f>
        <v>0</v>
      </c>
      <c r="BV1043" s="173">
        <f t="shared" si="474"/>
        <v>0</v>
      </c>
      <c r="BW1043"/>
      <c r="BX1043"/>
    </row>
    <row r="1044" spans="1:76">
      <c r="A1044" s="152" t="s">
        <v>3148</v>
      </c>
      <c r="B1044" s="152" t="s">
        <v>320</v>
      </c>
      <c r="C1044" s="152" t="s">
        <v>319</v>
      </c>
      <c r="D1044" s="152" t="s">
        <v>219</v>
      </c>
      <c r="E1044" s="152" t="s">
        <v>219</v>
      </c>
      <c r="F1044" s="153">
        <f t="shared" si="448"/>
        <v>27</v>
      </c>
      <c r="G1044" s="154">
        <v>1</v>
      </c>
      <c r="H1044" s="154">
        <f>IFERROR(VLOOKUP(B1044,'P2 Origin'!$C$21:$Q$176,15,FALSE),0)</f>
        <v>0</v>
      </c>
      <c r="I1044" s="154">
        <f>IFERROR(VLOOKUP(D1044,'P4 Destination'!$C$21:$Q$176,15,FALSE),0)</f>
        <v>0</v>
      </c>
      <c r="J1044" s="155">
        <v>1</v>
      </c>
      <c r="K1044" s="155"/>
      <c r="L1044" s="156">
        <v>0</v>
      </c>
      <c r="M1044" s="155">
        <v>0</v>
      </c>
      <c r="N1044" s="155">
        <v>0</v>
      </c>
      <c r="O1044" s="157">
        <f t="shared" si="449"/>
        <v>0</v>
      </c>
      <c r="P1044" s="158">
        <f t="shared" si="450"/>
        <v>0</v>
      </c>
      <c r="Q1044" s="159">
        <f>IFERROR(VLOOKUP(N1044,'P1 Intra-Europees'!$A$15:$H$25,3,0),0)*P1044</f>
        <v>0</v>
      </c>
      <c r="R1044" s="160">
        <f t="shared" si="451"/>
        <v>0</v>
      </c>
      <c r="S1044" s="159">
        <f>IFERROR(VLOOKUP(N1044,'P1 Intra-Europees'!$A$15:$H$25,4,0),0)*R1044</f>
        <v>0</v>
      </c>
      <c r="T1044" s="160">
        <f t="shared" si="452"/>
        <v>0</v>
      </c>
      <c r="U1044" s="159">
        <f>IFERROR(VLOOKUP(N1044,'P1 Intra-Europees'!$A$15:$H$25,5,0),0)*T1044</f>
        <v>0</v>
      </c>
      <c r="V1044" s="160">
        <f t="shared" si="453"/>
        <v>0</v>
      </c>
      <c r="W1044" s="159">
        <f>IFERROR(VLOOKUP(N1044,'P1 Intra-Europees'!$A$15:$H$25,6,0),0)*V1044</f>
        <v>0</v>
      </c>
      <c r="X1044" s="160">
        <f t="shared" si="454"/>
        <v>0</v>
      </c>
      <c r="Y1044" s="159">
        <f>IFERROR(VLOOKUP(N1044,'P1 Intra-Europees'!$A$15:$H$25,7,0),0)*X1044</f>
        <v>0</v>
      </c>
      <c r="Z1044" s="161">
        <f t="shared" si="455"/>
        <v>0</v>
      </c>
      <c r="AA1044" s="162">
        <f>IFERROR(VLOOKUP(N1044,'P1 Intra-Europees'!$A$15:$H$25,8,0),0)*Z1044</f>
        <v>0</v>
      </c>
      <c r="AB1044" s="163">
        <f t="shared" si="456"/>
        <v>0</v>
      </c>
      <c r="AC1044" s="157" t="str">
        <f>VLOOKUP(B1044,'P2 Origin'!$C$21:$O$176,13,0)</f>
        <v>USD</v>
      </c>
      <c r="AD1044" s="164">
        <f t="shared" si="457"/>
        <v>0</v>
      </c>
      <c r="AE1044" s="165">
        <f>IF(AU1044&gt;0.1,VLOOKUP(B1044,'P2 Origin'!$C$21:$M$176,3,0)*H1044,0)</f>
        <v>0</v>
      </c>
      <c r="AF1044" s="166">
        <f t="shared" si="458"/>
        <v>0</v>
      </c>
      <c r="AG1044" s="165">
        <f>(VLOOKUP(B1044,'P2 Origin'!$C$21:$M$176,4,0))*AF1044</f>
        <v>0</v>
      </c>
      <c r="AH1044" s="166">
        <f t="shared" si="459"/>
        <v>0</v>
      </c>
      <c r="AI1044" s="165">
        <f>(VLOOKUP(B1044,'P2 Origin'!$C$21:$M$176,5,0))*AH1044</f>
        <v>0</v>
      </c>
      <c r="AJ1044" s="166">
        <f t="shared" si="475"/>
        <v>0</v>
      </c>
      <c r="AK1044" s="165">
        <f>(VLOOKUP(B1044,'P2 Origin'!$C$21:$M$176,6,0))*AJ1044</f>
        <v>0</v>
      </c>
      <c r="AL1044" s="166">
        <f t="shared" si="460"/>
        <v>27</v>
      </c>
      <c r="AM1044" s="165">
        <f>(VLOOKUP($B1044,'P2 Origin'!$C$21:$M$176,7,0))*AL1044</f>
        <v>0</v>
      </c>
      <c r="AN1044" s="166">
        <f t="shared" si="461"/>
        <v>0</v>
      </c>
      <c r="AO1044" s="165">
        <f>(VLOOKUP($B1044,'P2 Origin'!$C$21:$M$176,8,0))*AN1044</f>
        <v>0</v>
      </c>
      <c r="AP1044" s="166">
        <f t="shared" si="462"/>
        <v>0</v>
      </c>
      <c r="AQ1044" s="165">
        <f>(VLOOKUP($B1044,'P2 Origin'!$C$21:$M$176,9,0))*AP1044</f>
        <v>0</v>
      </c>
      <c r="AR1044" s="155">
        <f t="shared" si="463"/>
        <v>1</v>
      </c>
      <c r="AS1044" s="164">
        <f>(VLOOKUP(B1044,'P2 Origin'!$C$21:$M$176,10,0))*K1044</f>
        <v>0</v>
      </c>
      <c r="AT1044" s="164">
        <f>(VLOOKUP(B1044,'P2 Origin'!$C$21:$M$176,11,0))*J1044</f>
        <v>0</v>
      </c>
      <c r="AU1044" s="167">
        <v>27</v>
      </c>
      <c r="AV1044" s="168">
        <v>27</v>
      </c>
      <c r="AW1044" s="169">
        <v>0</v>
      </c>
      <c r="AX1044" s="170">
        <f>IF(AU1044&gt;=0.1,'P3 Bureaumarge zee- en luchtvr.'!$D$12,0)</f>
        <v>0</v>
      </c>
      <c r="AY1044" s="163">
        <f t="shared" si="464"/>
        <v>0</v>
      </c>
      <c r="AZ1044" s="157" t="str">
        <f>VLOOKUP(D1044,'P4 Destination'!$C$21:$O$176,13,0)</f>
        <v>EUR</v>
      </c>
      <c r="BA1044" s="164">
        <f t="shared" si="465"/>
        <v>0</v>
      </c>
      <c r="BB1044" s="171">
        <f>IF(AU1044&gt;0.1,(VLOOKUP(D1044,'P4 Destination'!$C$21:$M$176,3,0))*I1044,0)</f>
        <v>0</v>
      </c>
      <c r="BC1044" s="172">
        <f t="shared" si="466"/>
        <v>0</v>
      </c>
      <c r="BD1044" s="171">
        <f>(VLOOKUP($D1044,'P4 Destination'!$C$21:$M$176,4,0))*BC1044</f>
        <v>0</v>
      </c>
      <c r="BE1044" s="172">
        <f t="shared" si="467"/>
        <v>0</v>
      </c>
      <c r="BF1044" s="171">
        <f>(VLOOKUP($D1044,'P4 Destination'!$C$21:$M$176,5,0))*BE1044</f>
        <v>0</v>
      </c>
      <c r="BG1044" s="172">
        <f t="shared" si="468"/>
        <v>0</v>
      </c>
      <c r="BH1044" s="171">
        <f>(VLOOKUP($D1044,'P4 Destination'!$C$21:$M$176,6,0))*BG1044</f>
        <v>0</v>
      </c>
      <c r="BI1044" s="172">
        <f t="shared" si="469"/>
        <v>27</v>
      </c>
      <c r="BJ1044" s="171">
        <f>(VLOOKUP($D1044,'P4 Destination'!$C$21:$M$176,7,0))*BI1044</f>
        <v>0</v>
      </c>
      <c r="BK1044" s="172">
        <f t="shared" si="470"/>
        <v>0</v>
      </c>
      <c r="BL1044" s="171">
        <f>(VLOOKUP($D1044,'P4 Destination'!$C$21:$M$176,8,0))*BK1044</f>
        <v>0</v>
      </c>
      <c r="BM1044" s="172">
        <f t="shared" si="471"/>
        <v>0</v>
      </c>
      <c r="BN1044" s="171">
        <f>(VLOOKUP($D1044,'P4 Destination'!$C$21:$M$176,9,0))*BM1044</f>
        <v>0</v>
      </c>
      <c r="BO1044" s="154">
        <f t="shared" si="472"/>
        <v>1</v>
      </c>
      <c r="BP1044" s="171">
        <f>(VLOOKUP(D1044,'P4 Destination'!$C$21:$M$176,10,0))*K1044</f>
        <v>0</v>
      </c>
      <c r="BQ1044" s="171">
        <f>(VLOOKUP(D1044,'P4 Destination'!$C$21:$M$176,11,0))*J1044</f>
        <v>0</v>
      </c>
      <c r="BR1044" s="173">
        <f t="shared" si="473"/>
        <v>0</v>
      </c>
      <c r="BS1044" s="173">
        <f>(AV1044*2500)*'P6 Verzekering'!$E$11</f>
        <v>0</v>
      </c>
      <c r="BT1044" s="173">
        <f>(AW1044*2500)*'P6 Verzekering'!$E$12</f>
        <v>0</v>
      </c>
      <c r="BU1044" s="173">
        <f>(L1044*2500)*'P6 Verzekering'!$E$13</f>
        <v>0</v>
      </c>
      <c r="BV1044" s="173">
        <f t="shared" si="474"/>
        <v>0</v>
      </c>
      <c r="BW1044"/>
      <c r="BX1044"/>
    </row>
    <row r="1045" spans="1:76">
      <c r="A1045" s="152" t="s">
        <v>3149</v>
      </c>
      <c r="B1045" s="152" t="s">
        <v>320</v>
      </c>
      <c r="C1045" s="152" t="s">
        <v>319</v>
      </c>
      <c r="D1045" s="152" t="s">
        <v>219</v>
      </c>
      <c r="E1045" s="152" t="s">
        <v>219</v>
      </c>
      <c r="F1045" s="153">
        <f t="shared" si="448"/>
        <v>8</v>
      </c>
      <c r="G1045" s="154">
        <v>1</v>
      </c>
      <c r="H1045" s="154">
        <f>IFERROR(VLOOKUP(B1045,'P2 Origin'!$C$21:$Q$176,15,FALSE),0)</f>
        <v>0</v>
      </c>
      <c r="I1045" s="154">
        <f>IFERROR(VLOOKUP(D1045,'P4 Destination'!$C$21:$Q$176,15,FALSE),0)</f>
        <v>0</v>
      </c>
      <c r="J1045" s="155">
        <v>1</v>
      </c>
      <c r="K1045" s="155"/>
      <c r="L1045" s="156">
        <v>0</v>
      </c>
      <c r="M1045" s="155">
        <v>0</v>
      </c>
      <c r="N1045" s="155">
        <v>0</v>
      </c>
      <c r="O1045" s="157">
        <f t="shared" si="449"/>
        <v>0</v>
      </c>
      <c r="P1045" s="158">
        <f t="shared" si="450"/>
        <v>0</v>
      </c>
      <c r="Q1045" s="159">
        <f>IFERROR(VLOOKUP(N1045,'P1 Intra-Europees'!$A$15:$H$25,3,0),0)*P1045</f>
        <v>0</v>
      </c>
      <c r="R1045" s="160">
        <f t="shared" si="451"/>
        <v>0</v>
      </c>
      <c r="S1045" s="159">
        <f>IFERROR(VLOOKUP(N1045,'P1 Intra-Europees'!$A$15:$H$25,4,0),0)*R1045</f>
        <v>0</v>
      </c>
      <c r="T1045" s="160">
        <f t="shared" si="452"/>
        <v>0</v>
      </c>
      <c r="U1045" s="159">
        <f>IFERROR(VLOOKUP(N1045,'P1 Intra-Europees'!$A$15:$H$25,5,0),0)*T1045</f>
        <v>0</v>
      </c>
      <c r="V1045" s="160">
        <f t="shared" si="453"/>
        <v>0</v>
      </c>
      <c r="W1045" s="159">
        <f>IFERROR(VLOOKUP(N1045,'P1 Intra-Europees'!$A$15:$H$25,6,0),0)*V1045</f>
        <v>0</v>
      </c>
      <c r="X1045" s="160">
        <f t="shared" si="454"/>
        <v>0</v>
      </c>
      <c r="Y1045" s="159">
        <f>IFERROR(VLOOKUP(N1045,'P1 Intra-Europees'!$A$15:$H$25,7,0),0)*X1045</f>
        <v>0</v>
      </c>
      <c r="Z1045" s="161">
        <f t="shared" si="455"/>
        <v>0</v>
      </c>
      <c r="AA1045" s="162">
        <f>IFERROR(VLOOKUP(N1045,'P1 Intra-Europees'!$A$15:$H$25,8,0),0)*Z1045</f>
        <v>0</v>
      </c>
      <c r="AB1045" s="163">
        <f t="shared" si="456"/>
        <v>0</v>
      </c>
      <c r="AC1045" s="157" t="str">
        <f>VLOOKUP(B1045,'P2 Origin'!$C$21:$O$176,13,0)</f>
        <v>USD</v>
      </c>
      <c r="AD1045" s="164">
        <f t="shared" si="457"/>
        <v>0</v>
      </c>
      <c r="AE1045" s="165">
        <f>IF(AU1045&gt;0.1,VLOOKUP(B1045,'P2 Origin'!$C$21:$M$176,3,0)*H1045,0)</f>
        <v>0</v>
      </c>
      <c r="AF1045" s="166">
        <f t="shared" si="458"/>
        <v>0</v>
      </c>
      <c r="AG1045" s="165">
        <f>(VLOOKUP(B1045,'P2 Origin'!$C$21:$M$176,4,0))*AF1045</f>
        <v>0</v>
      </c>
      <c r="AH1045" s="166">
        <f t="shared" si="459"/>
        <v>8</v>
      </c>
      <c r="AI1045" s="165">
        <f>(VLOOKUP(B1045,'P2 Origin'!$C$21:$M$176,5,0))*AH1045</f>
        <v>0</v>
      </c>
      <c r="AJ1045" s="166">
        <f t="shared" si="475"/>
        <v>0</v>
      </c>
      <c r="AK1045" s="165">
        <f>(VLOOKUP(B1045,'P2 Origin'!$C$21:$M$176,6,0))*AJ1045</f>
        <v>0</v>
      </c>
      <c r="AL1045" s="166">
        <f t="shared" si="460"/>
        <v>0</v>
      </c>
      <c r="AM1045" s="165">
        <f>(VLOOKUP($B1045,'P2 Origin'!$C$21:$M$176,7,0))*AL1045</f>
        <v>0</v>
      </c>
      <c r="AN1045" s="166">
        <f t="shared" si="461"/>
        <v>0</v>
      </c>
      <c r="AO1045" s="165">
        <f>(VLOOKUP($B1045,'P2 Origin'!$C$21:$M$176,8,0))*AN1045</f>
        <v>0</v>
      </c>
      <c r="AP1045" s="166">
        <f t="shared" si="462"/>
        <v>0</v>
      </c>
      <c r="AQ1045" s="165">
        <f>(VLOOKUP($B1045,'P2 Origin'!$C$21:$M$176,9,0))*AP1045</f>
        <v>0</v>
      </c>
      <c r="AR1045" s="155">
        <f t="shared" si="463"/>
        <v>1</v>
      </c>
      <c r="AS1045" s="164">
        <f>(VLOOKUP(B1045,'P2 Origin'!$C$21:$M$176,10,0))*K1045</f>
        <v>0</v>
      </c>
      <c r="AT1045" s="164">
        <f>(VLOOKUP(B1045,'P2 Origin'!$C$21:$M$176,11,0))*J1045</f>
        <v>0</v>
      </c>
      <c r="AU1045" s="167">
        <v>8</v>
      </c>
      <c r="AV1045" s="168">
        <v>8</v>
      </c>
      <c r="AW1045" s="169">
        <v>0</v>
      </c>
      <c r="AX1045" s="170">
        <f>IF(AU1045&gt;=0.1,'P3 Bureaumarge zee- en luchtvr.'!$D$12,0)</f>
        <v>0</v>
      </c>
      <c r="AY1045" s="163">
        <f t="shared" si="464"/>
        <v>0</v>
      </c>
      <c r="AZ1045" s="157" t="str">
        <f>VLOOKUP(D1045,'P4 Destination'!$C$21:$O$176,13,0)</f>
        <v>EUR</v>
      </c>
      <c r="BA1045" s="164">
        <f t="shared" si="465"/>
        <v>0</v>
      </c>
      <c r="BB1045" s="171">
        <f>IF(AU1045&gt;0.1,(VLOOKUP(D1045,'P4 Destination'!$C$21:$M$176,3,0))*I1045,0)</f>
        <v>0</v>
      </c>
      <c r="BC1045" s="172">
        <f t="shared" si="466"/>
        <v>0</v>
      </c>
      <c r="BD1045" s="171">
        <f>(VLOOKUP($D1045,'P4 Destination'!$C$21:$M$176,4,0))*BC1045</f>
        <v>0</v>
      </c>
      <c r="BE1045" s="172">
        <f t="shared" si="467"/>
        <v>8</v>
      </c>
      <c r="BF1045" s="171">
        <f>(VLOOKUP($D1045,'P4 Destination'!$C$21:$M$176,5,0))*BE1045</f>
        <v>0</v>
      </c>
      <c r="BG1045" s="172">
        <f t="shared" si="468"/>
        <v>0</v>
      </c>
      <c r="BH1045" s="171">
        <f>(VLOOKUP($D1045,'P4 Destination'!$C$21:$M$176,6,0))*BG1045</f>
        <v>0</v>
      </c>
      <c r="BI1045" s="172">
        <f t="shared" si="469"/>
        <v>0</v>
      </c>
      <c r="BJ1045" s="171">
        <f>(VLOOKUP($D1045,'P4 Destination'!$C$21:$M$176,7,0))*BI1045</f>
        <v>0</v>
      </c>
      <c r="BK1045" s="172">
        <f t="shared" si="470"/>
        <v>0</v>
      </c>
      <c r="BL1045" s="171">
        <f>(VLOOKUP($D1045,'P4 Destination'!$C$21:$M$176,8,0))*BK1045</f>
        <v>0</v>
      </c>
      <c r="BM1045" s="172">
        <f t="shared" si="471"/>
        <v>0</v>
      </c>
      <c r="BN1045" s="171">
        <f>(VLOOKUP($D1045,'P4 Destination'!$C$21:$M$176,9,0))*BM1045</f>
        <v>0</v>
      </c>
      <c r="BO1045" s="154">
        <f t="shared" si="472"/>
        <v>1</v>
      </c>
      <c r="BP1045" s="171">
        <f>(VLOOKUP(D1045,'P4 Destination'!$C$21:$M$176,10,0))*K1045</f>
        <v>0</v>
      </c>
      <c r="BQ1045" s="171">
        <f>(VLOOKUP(D1045,'P4 Destination'!$C$21:$M$176,11,0))*J1045</f>
        <v>0</v>
      </c>
      <c r="BR1045" s="173">
        <f t="shared" si="473"/>
        <v>0</v>
      </c>
      <c r="BS1045" s="173">
        <f>(AV1045*2500)*'P6 Verzekering'!$E$11</f>
        <v>0</v>
      </c>
      <c r="BT1045" s="173">
        <f>(AW1045*2500)*'P6 Verzekering'!$E$12</f>
        <v>0</v>
      </c>
      <c r="BU1045" s="173">
        <f>(L1045*2500)*'P6 Verzekering'!$E$13</f>
        <v>0</v>
      </c>
      <c r="BV1045" s="173">
        <f t="shared" si="474"/>
        <v>0</v>
      </c>
      <c r="BW1045"/>
      <c r="BX1045"/>
    </row>
    <row r="1046" spans="1:76">
      <c r="A1046" s="152" t="s">
        <v>3150</v>
      </c>
      <c r="B1046" s="152" t="s">
        <v>320</v>
      </c>
      <c r="C1046" s="152" t="s">
        <v>319</v>
      </c>
      <c r="D1046" s="152" t="s">
        <v>219</v>
      </c>
      <c r="E1046" s="152" t="s">
        <v>219</v>
      </c>
      <c r="F1046" s="153">
        <f t="shared" si="448"/>
        <v>30</v>
      </c>
      <c r="G1046" s="154">
        <v>1</v>
      </c>
      <c r="H1046" s="154">
        <f>IFERROR(VLOOKUP(B1046,'P2 Origin'!$C$21:$Q$176,15,FALSE),0)</f>
        <v>0</v>
      </c>
      <c r="I1046" s="154">
        <f>IFERROR(VLOOKUP(D1046,'P4 Destination'!$C$21:$Q$176,15,FALSE),0)</f>
        <v>0</v>
      </c>
      <c r="J1046" s="155">
        <v>1</v>
      </c>
      <c r="K1046" s="155"/>
      <c r="L1046" s="156">
        <v>0</v>
      </c>
      <c r="M1046" s="155">
        <v>0</v>
      </c>
      <c r="N1046" s="155">
        <v>0</v>
      </c>
      <c r="O1046" s="157">
        <f t="shared" si="449"/>
        <v>0</v>
      </c>
      <c r="P1046" s="158">
        <f t="shared" si="450"/>
        <v>0</v>
      </c>
      <c r="Q1046" s="159">
        <f>IFERROR(VLOOKUP(N1046,'P1 Intra-Europees'!$A$15:$H$25,3,0),0)*P1046</f>
        <v>0</v>
      </c>
      <c r="R1046" s="160">
        <f t="shared" si="451"/>
        <v>0</v>
      </c>
      <c r="S1046" s="159">
        <f>IFERROR(VLOOKUP(N1046,'P1 Intra-Europees'!$A$15:$H$25,4,0),0)*R1046</f>
        <v>0</v>
      </c>
      <c r="T1046" s="160">
        <f t="shared" si="452"/>
        <v>0</v>
      </c>
      <c r="U1046" s="159">
        <f>IFERROR(VLOOKUP(N1046,'P1 Intra-Europees'!$A$15:$H$25,5,0),0)*T1046</f>
        <v>0</v>
      </c>
      <c r="V1046" s="160">
        <f t="shared" si="453"/>
        <v>0</v>
      </c>
      <c r="W1046" s="159">
        <f>IFERROR(VLOOKUP(N1046,'P1 Intra-Europees'!$A$15:$H$25,6,0),0)*V1046</f>
        <v>0</v>
      </c>
      <c r="X1046" s="160">
        <f t="shared" si="454"/>
        <v>0</v>
      </c>
      <c r="Y1046" s="159">
        <f>IFERROR(VLOOKUP(N1046,'P1 Intra-Europees'!$A$15:$H$25,7,0),0)*X1046</f>
        <v>0</v>
      </c>
      <c r="Z1046" s="161">
        <f t="shared" si="455"/>
        <v>0</v>
      </c>
      <c r="AA1046" s="162">
        <f>IFERROR(VLOOKUP(N1046,'P1 Intra-Europees'!$A$15:$H$25,8,0),0)*Z1046</f>
        <v>0</v>
      </c>
      <c r="AB1046" s="163">
        <f t="shared" si="456"/>
        <v>0</v>
      </c>
      <c r="AC1046" s="157" t="str">
        <f>VLOOKUP(B1046,'P2 Origin'!$C$21:$O$176,13,0)</f>
        <v>USD</v>
      </c>
      <c r="AD1046" s="164">
        <f t="shared" si="457"/>
        <v>0</v>
      </c>
      <c r="AE1046" s="165">
        <f>IF(AU1046&gt;0.1,VLOOKUP(B1046,'P2 Origin'!$C$21:$M$176,3,0)*H1046,0)</f>
        <v>0</v>
      </c>
      <c r="AF1046" s="166">
        <f t="shared" si="458"/>
        <v>0</v>
      </c>
      <c r="AG1046" s="165">
        <f>(VLOOKUP(B1046,'P2 Origin'!$C$21:$M$176,4,0))*AF1046</f>
        <v>0</v>
      </c>
      <c r="AH1046" s="166">
        <f t="shared" si="459"/>
        <v>0</v>
      </c>
      <c r="AI1046" s="165">
        <f>(VLOOKUP(B1046,'P2 Origin'!$C$21:$M$176,5,0))*AH1046</f>
        <v>0</v>
      </c>
      <c r="AJ1046" s="166">
        <f t="shared" si="475"/>
        <v>0</v>
      </c>
      <c r="AK1046" s="165">
        <f>(VLOOKUP(B1046,'P2 Origin'!$C$21:$M$176,6,0))*AJ1046</f>
        <v>0</v>
      </c>
      <c r="AL1046" s="166">
        <f t="shared" si="460"/>
        <v>30</v>
      </c>
      <c r="AM1046" s="165">
        <f>(VLOOKUP($B1046,'P2 Origin'!$C$21:$M$176,7,0))*AL1046</f>
        <v>0</v>
      </c>
      <c r="AN1046" s="166">
        <f t="shared" si="461"/>
        <v>0</v>
      </c>
      <c r="AO1046" s="165">
        <f>(VLOOKUP($B1046,'P2 Origin'!$C$21:$M$176,8,0))*AN1046</f>
        <v>0</v>
      </c>
      <c r="AP1046" s="166">
        <f t="shared" si="462"/>
        <v>0</v>
      </c>
      <c r="AQ1046" s="165">
        <f>(VLOOKUP($B1046,'P2 Origin'!$C$21:$M$176,9,0))*AP1046</f>
        <v>0</v>
      </c>
      <c r="AR1046" s="155">
        <f t="shared" si="463"/>
        <v>1</v>
      </c>
      <c r="AS1046" s="164">
        <f>(VLOOKUP(B1046,'P2 Origin'!$C$21:$M$176,10,0))*K1046</f>
        <v>0</v>
      </c>
      <c r="AT1046" s="164">
        <f>(VLOOKUP(B1046,'P2 Origin'!$C$21:$M$176,11,0))*J1046</f>
        <v>0</v>
      </c>
      <c r="AU1046" s="167">
        <v>30</v>
      </c>
      <c r="AV1046" s="168">
        <v>30</v>
      </c>
      <c r="AW1046" s="169">
        <v>0</v>
      </c>
      <c r="AX1046" s="170">
        <f>IF(AU1046&gt;=0.1,'P3 Bureaumarge zee- en luchtvr.'!$D$12,0)</f>
        <v>0</v>
      </c>
      <c r="AY1046" s="163">
        <f t="shared" si="464"/>
        <v>0</v>
      </c>
      <c r="AZ1046" s="157" t="str">
        <f>VLOOKUP(D1046,'P4 Destination'!$C$21:$O$176,13,0)</f>
        <v>EUR</v>
      </c>
      <c r="BA1046" s="164">
        <f t="shared" si="465"/>
        <v>0</v>
      </c>
      <c r="BB1046" s="171">
        <f>IF(AU1046&gt;0.1,(VLOOKUP(D1046,'P4 Destination'!$C$21:$M$176,3,0))*I1046,0)</f>
        <v>0</v>
      </c>
      <c r="BC1046" s="172">
        <f t="shared" si="466"/>
        <v>0</v>
      </c>
      <c r="BD1046" s="171">
        <f>(VLOOKUP($D1046,'P4 Destination'!$C$21:$M$176,4,0))*BC1046</f>
        <v>0</v>
      </c>
      <c r="BE1046" s="172">
        <f t="shared" si="467"/>
        <v>0</v>
      </c>
      <c r="BF1046" s="171">
        <f>(VLOOKUP($D1046,'P4 Destination'!$C$21:$M$176,5,0))*BE1046</f>
        <v>0</v>
      </c>
      <c r="BG1046" s="172">
        <f t="shared" si="468"/>
        <v>0</v>
      </c>
      <c r="BH1046" s="171">
        <f>(VLOOKUP($D1046,'P4 Destination'!$C$21:$M$176,6,0))*BG1046</f>
        <v>0</v>
      </c>
      <c r="BI1046" s="172">
        <f t="shared" si="469"/>
        <v>30</v>
      </c>
      <c r="BJ1046" s="171">
        <f>(VLOOKUP($D1046,'P4 Destination'!$C$21:$M$176,7,0))*BI1046</f>
        <v>0</v>
      </c>
      <c r="BK1046" s="172">
        <f t="shared" si="470"/>
        <v>0</v>
      </c>
      <c r="BL1046" s="171">
        <f>(VLOOKUP($D1046,'P4 Destination'!$C$21:$M$176,8,0))*BK1046</f>
        <v>0</v>
      </c>
      <c r="BM1046" s="172">
        <f t="shared" si="471"/>
        <v>0</v>
      </c>
      <c r="BN1046" s="171">
        <f>(VLOOKUP($D1046,'P4 Destination'!$C$21:$M$176,9,0))*BM1046</f>
        <v>0</v>
      </c>
      <c r="BO1046" s="154">
        <f t="shared" si="472"/>
        <v>1</v>
      </c>
      <c r="BP1046" s="171">
        <f>(VLOOKUP(D1046,'P4 Destination'!$C$21:$M$176,10,0))*K1046</f>
        <v>0</v>
      </c>
      <c r="BQ1046" s="171">
        <f>(VLOOKUP(D1046,'P4 Destination'!$C$21:$M$176,11,0))*J1046</f>
        <v>0</v>
      </c>
      <c r="BR1046" s="173">
        <f t="shared" si="473"/>
        <v>0</v>
      </c>
      <c r="BS1046" s="173">
        <f>(AV1046*2500)*'P6 Verzekering'!$E$11</f>
        <v>0</v>
      </c>
      <c r="BT1046" s="173">
        <f>(AW1046*2500)*'P6 Verzekering'!$E$12</f>
        <v>0</v>
      </c>
      <c r="BU1046" s="173">
        <f>(L1046*2500)*'P6 Verzekering'!$E$13</f>
        <v>0</v>
      </c>
      <c r="BV1046" s="173">
        <f t="shared" si="474"/>
        <v>0</v>
      </c>
      <c r="BW1046"/>
      <c r="BX1046"/>
    </row>
    <row r="1047" spans="1:76">
      <c r="A1047" s="152" t="s">
        <v>3151</v>
      </c>
      <c r="B1047" s="152" t="s">
        <v>320</v>
      </c>
      <c r="C1047" s="152" t="s">
        <v>319</v>
      </c>
      <c r="D1047" s="152" t="s">
        <v>219</v>
      </c>
      <c r="E1047" s="152" t="s">
        <v>219</v>
      </c>
      <c r="F1047" s="153">
        <f t="shared" si="448"/>
        <v>15</v>
      </c>
      <c r="G1047" s="154">
        <v>1</v>
      </c>
      <c r="H1047" s="154">
        <f>IFERROR(VLOOKUP(B1047,'P2 Origin'!$C$21:$Q$176,15,FALSE),0)</f>
        <v>0</v>
      </c>
      <c r="I1047" s="154">
        <f>IFERROR(VLOOKUP(D1047,'P4 Destination'!$C$21:$Q$176,15,FALSE),0)</f>
        <v>0</v>
      </c>
      <c r="J1047" s="155">
        <v>1</v>
      </c>
      <c r="K1047" s="155"/>
      <c r="L1047" s="156">
        <v>0</v>
      </c>
      <c r="M1047" s="155">
        <v>0</v>
      </c>
      <c r="N1047" s="155">
        <v>0</v>
      </c>
      <c r="O1047" s="157">
        <f t="shared" si="449"/>
        <v>0</v>
      </c>
      <c r="P1047" s="158">
        <f t="shared" si="450"/>
        <v>0</v>
      </c>
      <c r="Q1047" s="159">
        <f>IFERROR(VLOOKUP(N1047,'P1 Intra-Europees'!$A$15:$H$25,3,0),0)*P1047</f>
        <v>0</v>
      </c>
      <c r="R1047" s="160">
        <f t="shared" si="451"/>
        <v>0</v>
      </c>
      <c r="S1047" s="159">
        <f>IFERROR(VLOOKUP(N1047,'P1 Intra-Europees'!$A$15:$H$25,4,0),0)*R1047</f>
        <v>0</v>
      </c>
      <c r="T1047" s="160">
        <f t="shared" si="452"/>
        <v>0</v>
      </c>
      <c r="U1047" s="159">
        <f>IFERROR(VLOOKUP(N1047,'P1 Intra-Europees'!$A$15:$H$25,5,0),0)*T1047</f>
        <v>0</v>
      </c>
      <c r="V1047" s="160">
        <f t="shared" si="453"/>
        <v>0</v>
      </c>
      <c r="W1047" s="159">
        <f>IFERROR(VLOOKUP(N1047,'P1 Intra-Europees'!$A$15:$H$25,6,0),0)*V1047</f>
        <v>0</v>
      </c>
      <c r="X1047" s="160">
        <f t="shared" si="454"/>
        <v>0</v>
      </c>
      <c r="Y1047" s="159">
        <f>IFERROR(VLOOKUP(N1047,'P1 Intra-Europees'!$A$15:$H$25,7,0),0)*X1047</f>
        <v>0</v>
      </c>
      <c r="Z1047" s="161">
        <f t="shared" si="455"/>
        <v>0</v>
      </c>
      <c r="AA1047" s="162">
        <f>IFERROR(VLOOKUP(N1047,'P1 Intra-Europees'!$A$15:$H$25,8,0),0)*Z1047</f>
        <v>0</v>
      </c>
      <c r="AB1047" s="163">
        <f t="shared" si="456"/>
        <v>0</v>
      </c>
      <c r="AC1047" s="157" t="str">
        <f>VLOOKUP(B1047,'P2 Origin'!$C$21:$O$176,13,0)</f>
        <v>USD</v>
      </c>
      <c r="AD1047" s="164">
        <f t="shared" si="457"/>
        <v>0</v>
      </c>
      <c r="AE1047" s="165">
        <f>IF(AU1047&gt;0.1,VLOOKUP(B1047,'P2 Origin'!$C$21:$M$176,3,0)*H1047,0)</f>
        <v>0</v>
      </c>
      <c r="AF1047" s="166">
        <f t="shared" si="458"/>
        <v>0</v>
      </c>
      <c r="AG1047" s="165">
        <f>(VLOOKUP(B1047,'P2 Origin'!$C$21:$M$176,4,0))*AF1047</f>
        <v>0</v>
      </c>
      <c r="AH1047" s="166">
        <f t="shared" si="459"/>
        <v>15</v>
      </c>
      <c r="AI1047" s="165">
        <f>(VLOOKUP(B1047,'P2 Origin'!$C$21:$M$176,5,0))*AH1047</f>
        <v>0</v>
      </c>
      <c r="AJ1047" s="166">
        <f t="shared" si="475"/>
        <v>0</v>
      </c>
      <c r="AK1047" s="165">
        <f>(VLOOKUP(B1047,'P2 Origin'!$C$21:$M$176,6,0))*AJ1047</f>
        <v>0</v>
      </c>
      <c r="AL1047" s="166">
        <f t="shared" si="460"/>
        <v>0</v>
      </c>
      <c r="AM1047" s="165">
        <f>(VLOOKUP($B1047,'P2 Origin'!$C$21:$M$176,7,0))*AL1047</f>
        <v>0</v>
      </c>
      <c r="AN1047" s="166">
        <f t="shared" si="461"/>
        <v>0</v>
      </c>
      <c r="AO1047" s="165">
        <f>(VLOOKUP($B1047,'P2 Origin'!$C$21:$M$176,8,0))*AN1047</f>
        <v>0</v>
      </c>
      <c r="AP1047" s="166">
        <f t="shared" si="462"/>
        <v>0</v>
      </c>
      <c r="AQ1047" s="165">
        <f>(VLOOKUP($B1047,'P2 Origin'!$C$21:$M$176,9,0))*AP1047</f>
        <v>0</v>
      </c>
      <c r="AR1047" s="155">
        <f t="shared" si="463"/>
        <v>1</v>
      </c>
      <c r="AS1047" s="164">
        <f>(VLOOKUP(B1047,'P2 Origin'!$C$21:$M$176,10,0))*K1047</f>
        <v>0</v>
      </c>
      <c r="AT1047" s="164">
        <f>(VLOOKUP(B1047,'P2 Origin'!$C$21:$M$176,11,0))*J1047</f>
        <v>0</v>
      </c>
      <c r="AU1047" s="167">
        <v>15</v>
      </c>
      <c r="AV1047" s="168">
        <v>15</v>
      </c>
      <c r="AW1047" s="169">
        <v>0</v>
      </c>
      <c r="AX1047" s="170">
        <f>IF(AU1047&gt;=0.1,'P3 Bureaumarge zee- en luchtvr.'!$D$12,0)</f>
        <v>0</v>
      </c>
      <c r="AY1047" s="163">
        <f t="shared" si="464"/>
        <v>0</v>
      </c>
      <c r="AZ1047" s="157" t="str">
        <f>VLOOKUP(D1047,'P4 Destination'!$C$21:$O$176,13,0)</f>
        <v>EUR</v>
      </c>
      <c r="BA1047" s="164">
        <f t="shared" si="465"/>
        <v>0</v>
      </c>
      <c r="BB1047" s="171">
        <f>IF(AU1047&gt;0.1,(VLOOKUP(D1047,'P4 Destination'!$C$21:$M$176,3,0))*I1047,0)</f>
        <v>0</v>
      </c>
      <c r="BC1047" s="172">
        <f t="shared" si="466"/>
        <v>0</v>
      </c>
      <c r="BD1047" s="171">
        <f>(VLOOKUP($D1047,'P4 Destination'!$C$21:$M$176,4,0))*BC1047</f>
        <v>0</v>
      </c>
      <c r="BE1047" s="172">
        <f t="shared" si="467"/>
        <v>15</v>
      </c>
      <c r="BF1047" s="171">
        <f>(VLOOKUP($D1047,'P4 Destination'!$C$21:$M$176,5,0))*BE1047</f>
        <v>0</v>
      </c>
      <c r="BG1047" s="172">
        <f t="shared" si="468"/>
        <v>0</v>
      </c>
      <c r="BH1047" s="171">
        <f>(VLOOKUP($D1047,'P4 Destination'!$C$21:$M$176,6,0))*BG1047</f>
        <v>0</v>
      </c>
      <c r="BI1047" s="172">
        <f t="shared" si="469"/>
        <v>0</v>
      </c>
      <c r="BJ1047" s="171">
        <f>(VLOOKUP($D1047,'P4 Destination'!$C$21:$M$176,7,0))*BI1047</f>
        <v>0</v>
      </c>
      <c r="BK1047" s="172">
        <f t="shared" si="470"/>
        <v>0</v>
      </c>
      <c r="BL1047" s="171">
        <f>(VLOOKUP($D1047,'P4 Destination'!$C$21:$M$176,8,0))*BK1047</f>
        <v>0</v>
      </c>
      <c r="BM1047" s="172">
        <f t="shared" si="471"/>
        <v>0</v>
      </c>
      <c r="BN1047" s="171">
        <f>(VLOOKUP($D1047,'P4 Destination'!$C$21:$M$176,9,0))*BM1047</f>
        <v>0</v>
      </c>
      <c r="BO1047" s="154">
        <f t="shared" si="472"/>
        <v>1</v>
      </c>
      <c r="BP1047" s="171">
        <f>(VLOOKUP(D1047,'P4 Destination'!$C$21:$M$176,10,0))*K1047</f>
        <v>0</v>
      </c>
      <c r="BQ1047" s="171">
        <f>(VLOOKUP(D1047,'P4 Destination'!$C$21:$M$176,11,0))*J1047</f>
        <v>0</v>
      </c>
      <c r="BR1047" s="173">
        <f t="shared" si="473"/>
        <v>0</v>
      </c>
      <c r="BS1047" s="173">
        <f>(AV1047*2500)*'P6 Verzekering'!$E$11</f>
        <v>0</v>
      </c>
      <c r="BT1047" s="173">
        <f>(AW1047*2500)*'P6 Verzekering'!$E$12</f>
        <v>0</v>
      </c>
      <c r="BU1047" s="173">
        <f>(L1047*2500)*'P6 Verzekering'!$E$13</f>
        <v>0</v>
      </c>
      <c r="BV1047" s="173">
        <f t="shared" si="474"/>
        <v>0</v>
      </c>
      <c r="BW1047"/>
      <c r="BX1047"/>
    </row>
    <row r="1048" spans="1:76">
      <c r="A1048" s="152" t="s">
        <v>3154</v>
      </c>
      <c r="B1048" s="152" t="s">
        <v>320</v>
      </c>
      <c r="C1048" s="152" t="s">
        <v>319</v>
      </c>
      <c r="D1048" s="152" t="s">
        <v>219</v>
      </c>
      <c r="E1048" s="152" t="s">
        <v>219</v>
      </c>
      <c r="F1048" s="153">
        <f t="shared" si="448"/>
        <v>24</v>
      </c>
      <c r="G1048" s="154">
        <v>1</v>
      </c>
      <c r="H1048" s="154">
        <f>IFERROR(VLOOKUP(B1048,'P2 Origin'!$C$21:$Q$176,15,FALSE),0)</f>
        <v>0</v>
      </c>
      <c r="I1048" s="154">
        <f>IFERROR(VLOOKUP(D1048,'P4 Destination'!$C$21:$Q$176,15,FALSE),0)</f>
        <v>0</v>
      </c>
      <c r="J1048" s="155">
        <v>1</v>
      </c>
      <c r="K1048" s="155"/>
      <c r="L1048" s="156">
        <v>0</v>
      </c>
      <c r="M1048" s="155">
        <v>0</v>
      </c>
      <c r="N1048" s="155">
        <v>0</v>
      </c>
      <c r="O1048" s="157">
        <f t="shared" si="449"/>
        <v>0</v>
      </c>
      <c r="P1048" s="158">
        <f t="shared" si="450"/>
        <v>0</v>
      </c>
      <c r="Q1048" s="159">
        <f>IFERROR(VLOOKUP(N1048,'P1 Intra-Europees'!$A$15:$H$25,3,0),0)*P1048</f>
        <v>0</v>
      </c>
      <c r="R1048" s="160">
        <f t="shared" si="451"/>
        <v>0</v>
      </c>
      <c r="S1048" s="159">
        <f>IFERROR(VLOOKUP(N1048,'P1 Intra-Europees'!$A$15:$H$25,4,0),0)*R1048</f>
        <v>0</v>
      </c>
      <c r="T1048" s="160">
        <f t="shared" si="452"/>
        <v>0</v>
      </c>
      <c r="U1048" s="159">
        <f>IFERROR(VLOOKUP(N1048,'P1 Intra-Europees'!$A$15:$H$25,5,0),0)*T1048</f>
        <v>0</v>
      </c>
      <c r="V1048" s="160">
        <f t="shared" si="453"/>
        <v>0</v>
      </c>
      <c r="W1048" s="159">
        <f>IFERROR(VLOOKUP(N1048,'P1 Intra-Europees'!$A$15:$H$25,6,0),0)*V1048</f>
        <v>0</v>
      </c>
      <c r="X1048" s="160">
        <f t="shared" si="454"/>
        <v>0</v>
      </c>
      <c r="Y1048" s="159">
        <f>IFERROR(VLOOKUP(N1048,'P1 Intra-Europees'!$A$15:$H$25,7,0),0)*X1048</f>
        <v>0</v>
      </c>
      <c r="Z1048" s="161">
        <f t="shared" si="455"/>
        <v>0</v>
      </c>
      <c r="AA1048" s="162">
        <f>IFERROR(VLOOKUP(N1048,'P1 Intra-Europees'!$A$15:$H$25,8,0),0)*Z1048</f>
        <v>0</v>
      </c>
      <c r="AB1048" s="163">
        <f t="shared" si="456"/>
        <v>0</v>
      </c>
      <c r="AC1048" s="157" t="str">
        <f>VLOOKUP(B1048,'P2 Origin'!$C$21:$O$176,13,0)</f>
        <v>USD</v>
      </c>
      <c r="AD1048" s="164">
        <f t="shared" si="457"/>
        <v>0</v>
      </c>
      <c r="AE1048" s="165">
        <f>IF(AU1048&gt;0.1,VLOOKUP(B1048,'P2 Origin'!$C$21:$M$176,3,0)*H1048,0)</f>
        <v>0</v>
      </c>
      <c r="AF1048" s="166">
        <f t="shared" si="458"/>
        <v>0</v>
      </c>
      <c r="AG1048" s="165">
        <f>(VLOOKUP(B1048,'P2 Origin'!$C$21:$M$176,4,0))*AF1048</f>
        <v>0</v>
      </c>
      <c r="AH1048" s="166">
        <f t="shared" si="459"/>
        <v>0</v>
      </c>
      <c r="AI1048" s="165">
        <f>(VLOOKUP(B1048,'P2 Origin'!$C$21:$M$176,5,0))*AH1048</f>
        <v>0</v>
      </c>
      <c r="AJ1048" s="166">
        <f t="shared" si="475"/>
        <v>24</v>
      </c>
      <c r="AK1048" s="165">
        <f>(VLOOKUP(B1048,'P2 Origin'!$C$21:$M$176,6,0))*AJ1048</f>
        <v>0</v>
      </c>
      <c r="AL1048" s="166">
        <f t="shared" si="460"/>
        <v>0</v>
      </c>
      <c r="AM1048" s="165">
        <f>(VLOOKUP($B1048,'P2 Origin'!$C$21:$M$176,7,0))*AL1048</f>
        <v>0</v>
      </c>
      <c r="AN1048" s="166">
        <f t="shared" si="461"/>
        <v>0</v>
      </c>
      <c r="AO1048" s="165">
        <f>(VLOOKUP($B1048,'P2 Origin'!$C$21:$M$176,8,0))*AN1048</f>
        <v>0</v>
      </c>
      <c r="AP1048" s="166">
        <f t="shared" si="462"/>
        <v>0</v>
      </c>
      <c r="AQ1048" s="165">
        <f>(VLOOKUP($B1048,'P2 Origin'!$C$21:$M$176,9,0))*AP1048</f>
        <v>0</v>
      </c>
      <c r="AR1048" s="155">
        <f t="shared" si="463"/>
        <v>1</v>
      </c>
      <c r="AS1048" s="164">
        <f>(VLOOKUP(B1048,'P2 Origin'!$C$21:$M$176,10,0))*K1048</f>
        <v>0</v>
      </c>
      <c r="AT1048" s="164">
        <f>(VLOOKUP(B1048,'P2 Origin'!$C$21:$M$176,11,0))*J1048</f>
        <v>0</v>
      </c>
      <c r="AU1048" s="167">
        <v>24</v>
      </c>
      <c r="AV1048" s="168">
        <v>24</v>
      </c>
      <c r="AW1048" s="169">
        <v>0</v>
      </c>
      <c r="AX1048" s="170">
        <f>IF(AU1048&gt;=0.1,'P3 Bureaumarge zee- en luchtvr.'!$D$12,0)</f>
        <v>0</v>
      </c>
      <c r="AY1048" s="163">
        <f t="shared" si="464"/>
        <v>0</v>
      </c>
      <c r="AZ1048" s="157" t="str">
        <f>VLOOKUP(D1048,'P4 Destination'!$C$21:$O$176,13,0)</f>
        <v>EUR</v>
      </c>
      <c r="BA1048" s="164">
        <f t="shared" si="465"/>
        <v>0</v>
      </c>
      <c r="BB1048" s="171">
        <f>IF(AU1048&gt;0.1,(VLOOKUP(D1048,'P4 Destination'!$C$21:$M$176,3,0))*I1048,0)</f>
        <v>0</v>
      </c>
      <c r="BC1048" s="172">
        <f t="shared" si="466"/>
        <v>0</v>
      </c>
      <c r="BD1048" s="171">
        <f>(VLOOKUP($D1048,'P4 Destination'!$C$21:$M$176,4,0))*BC1048</f>
        <v>0</v>
      </c>
      <c r="BE1048" s="172">
        <f t="shared" si="467"/>
        <v>0</v>
      </c>
      <c r="BF1048" s="171">
        <f>(VLOOKUP($D1048,'P4 Destination'!$C$21:$M$176,5,0))*BE1048</f>
        <v>0</v>
      </c>
      <c r="BG1048" s="172">
        <f t="shared" si="468"/>
        <v>24</v>
      </c>
      <c r="BH1048" s="171">
        <f>(VLOOKUP($D1048,'P4 Destination'!$C$21:$M$176,6,0))*BG1048</f>
        <v>0</v>
      </c>
      <c r="BI1048" s="172">
        <f t="shared" si="469"/>
        <v>0</v>
      </c>
      <c r="BJ1048" s="171">
        <f>(VLOOKUP($D1048,'P4 Destination'!$C$21:$M$176,7,0))*BI1048</f>
        <v>0</v>
      </c>
      <c r="BK1048" s="172">
        <f t="shared" si="470"/>
        <v>0</v>
      </c>
      <c r="BL1048" s="171">
        <f>(VLOOKUP($D1048,'P4 Destination'!$C$21:$M$176,8,0))*BK1048</f>
        <v>0</v>
      </c>
      <c r="BM1048" s="172">
        <f t="shared" si="471"/>
        <v>0</v>
      </c>
      <c r="BN1048" s="171">
        <f>(VLOOKUP($D1048,'P4 Destination'!$C$21:$M$176,9,0))*BM1048</f>
        <v>0</v>
      </c>
      <c r="BO1048" s="154">
        <f t="shared" si="472"/>
        <v>1</v>
      </c>
      <c r="BP1048" s="171">
        <f>(VLOOKUP(D1048,'P4 Destination'!$C$21:$M$176,10,0))*K1048</f>
        <v>0</v>
      </c>
      <c r="BQ1048" s="171">
        <f>(VLOOKUP(D1048,'P4 Destination'!$C$21:$M$176,11,0))*J1048</f>
        <v>0</v>
      </c>
      <c r="BR1048" s="173">
        <f t="shared" si="473"/>
        <v>0</v>
      </c>
      <c r="BS1048" s="173">
        <f>(AV1048*2500)*'P6 Verzekering'!$E$11</f>
        <v>0</v>
      </c>
      <c r="BT1048" s="173">
        <f>(AW1048*2500)*'P6 Verzekering'!$E$12</f>
        <v>0</v>
      </c>
      <c r="BU1048" s="173">
        <f>(L1048*2500)*'P6 Verzekering'!$E$13</f>
        <v>0</v>
      </c>
      <c r="BV1048" s="173">
        <f t="shared" si="474"/>
        <v>0</v>
      </c>
      <c r="BW1048"/>
      <c r="BX1048"/>
    </row>
    <row r="1049" spans="1:76">
      <c r="A1049" s="152" t="s">
        <v>3155</v>
      </c>
      <c r="B1049" s="152" t="s">
        <v>320</v>
      </c>
      <c r="C1049" s="152" t="s">
        <v>319</v>
      </c>
      <c r="D1049" s="152" t="s">
        <v>219</v>
      </c>
      <c r="E1049" s="152" t="s">
        <v>219</v>
      </c>
      <c r="F1049" s="153">
        <f t="shared" si="448"/>
        <v>5</v>
      </c>
      <c r="G1049" s="154">
        <v>1</v>
      </c>
      <c r="H1049" s="154">
        <f>IFERROR(VLOOKUP(B1049,'P2 Origin'!$C$21:$Q$176,15,FALSE),0)</f>
        <v>0</v>
      </c>
      <c r="I1049" s="154">
        <f>IFERROR(VLOOKUP(D1049,'P4 Destination'!$C$21:$Q$176,15,FALSE),0)</f>
        <v>0</v>
      </c>
      <c r="J1049" s="155">
        <v>1</v>
      </c>
      <c r="K1049" s="155"/>
      <c r="L1049" s="156">
        <v>0</v>
      </c>
      <c r="M1049" s="155">
        <v>0</v>
      </c>
      <c r="N1049" s="155">
        <v>0</v>
      </c>
      <c r="O1049" s="157">
        <f t="shared" si="449"/>
        <v>0</v>
      </c>
      <c r="P1049" s="158">
        <f t="shared" si="450"/>
        <v>0</v>
      </c>
      <c r="Q1049" s="159">
        <f>IFERROR(VLOOKUP(N1049,'P1 Intra-Europees'!$A$15:$H$25,3,0),0)*P1049</f>
        <v>0</v>
      </c>
      <c r="R1049" s="160">
        <f t="shared" si="451"/>
        <v>0</v>
      </c>
      <c r="S1049" s="159">
        <f>IFERROR(VLOOKUP(N1049,'P1 Intra-Europees'!$A$15:$H$25,4,0),0)*R1049</f>
        <v>0</v>
      </c>
      <c r="T1049" s="160">
        <f t="shared" si="452"/>
        <v>0</v>
      </c>
      <c r="U1049" s="159">
        <f>IFERROR(VLOOKUP(N1049,'P1 Intra-Europees'!$A$15:$H$25,5,0),0)*T1049</f>
        <v>0</v>
      </c>
      <c r="V1049" s="160">
        <f t="shared" si="453"/>
        <v>0</v>
      </c>
      <c r="W1049" s="159">
        <f>IFERROR(VLOOKUP(N1049,'P1 Intra-Europees'!$A$15:$H$25,6,0),0)*V1049</f>
        <v>0</v>
      </c>
      <c r="X1049" s="160">
        <f t="shared" si="454"/>
        <v>0</v>
      </c>
      <c r="Y1049" s="159">
        <f>IFERROR(VLOOKUP(N1049,'P1 Intra-Europees'!$A$15:$H$25,7,0),0)*X1049</f>
        <v>0</v>
      </c>
      <c r="Z1049" s="161">
        <f t="shared" si="455"/>
        <v>0</v>
      </c>
      <c r="AA1049" s="162">
        <f>IFERROR(VLOOKUP(N1049,'P1 Intra-Europees'!$A$15:$H$25,8,0),0)*Z1049</f>
        <v>0</v>
      </c>
      <c r="AB1049" s="163">
        <f t="shared" si="456"/>
        <v>0</v>
      </c>
      <c r="AC1049" s="157" t="str">
        <f>VLOOKUP(B1049,'P2 Origin'!$C$21:$O$176,13,0)</f>
        <v>USD</v>
      </c>
      <c r="AD1049" s="164">
        <f t="shared" si="457"/>
        <v>0</v>
      </c>
      <c r="AE1049" s="165">
        <f>IF(AU1049&gt;0.1,VLOOKUP(B1049,'P2 Origin'!$C$21:$M$176,3,0)*H1049,0)</f>
        <v>0</v>
      </c>
      <c r="AF1049" s="166">
        <f t="shared" si="458"/>
        <v>5</v>
      </c>
      <c r="AG1049" s="165">
        <f>(VLOOKUP(B1049,'P2 Origin'!$C$21:$M$176,4,0))*AF1049</f>
        <v>0</v>
      </c>
      <c r="AH1049" s="166">
        <f t="shared" si="459"/>
        <v>0</v>
      </c>
      <c r="AI1049" s="165">
        <f>(VLOOKUP(B1049,'P2 Origin'!$C$21:$M$176,5,0))*AH1049</f>
        <v>0</v>
      </c>
      <c r="AJ1049" s="166">
        <f t="shared" si="475"/>
        <v>0</v>
      </c>
      <c r="AK1049" s="165">
        <f>(VLOOKUP(B1049,'P2 Origin'!$C$21:$M$176,6,0))*AJ1049</f>
        <v>0</v>
      </c>
      <c r="AL1049" s="166">
        <f t="shared" si="460"/>
        <v>0</v>
      </c>
      <c r="AM1049" s="165">
        <f>(VLOOKUP($B1049,'P2 Origin'!$C$21:$M$176,7,0))*AL1049</f>
        <v>0</v>
      </c>
      <c r="AN1049" s="166">
        <f t="shared" si="461"/>
        <v>0</v>
      </c>
      <c r="AO1049" s="165">
        <f>(VLOOKUP($B1049,'P2 Origin'!$C$21:$M$176,8,0))*AN1049</f>
        <v>0</v>
      </c>
      <c r="AP1049" s="166">
        <f t="shared" si="462"/>
        <v>0</v>
      </c>
      <c r="AQ1049" s="165">
        <f>(VLOOKUP($B1049,'P2 Origin'!$C$21:$M$176,9,0))*AP1049</f>
        <v>0</v>
      </c>
      <c r="AR1049" s="155">
        <f t="shared" si="463"/>
        <v>1</v>
      </c>
      <c r="AS1049" s="164">
        <f>(VLOOKUP(B1049,'P2 Origin'!$C$21:$M$176,10,0))*K1049</f>
        <v>0</v>
      </c>
      <c r="AT1049" s="164">
        <f>(VLOOKUP(B1049,'P2 Origin'!$C$21:$M$176,11,0))*J1049</f>
        <v>0</v>
      </c>
      <c r="AU1049" s="167">
        <v>5</v>
      </c>
      <c r="AV1049" s="168">
        <v>5</v>
      </c>
      <c r="AW1049" s="169">
        <v>0</v>
      </c>
      <c r="AX1049" s="170">
        <f>IF(AU1049&gt;=0.1,'P3 Bureaumarge zee- en luchtvr.'!$D$12,0)</f>
        <v>0</v>
      </c>
      <c r="AY1049" s="163">
        <f t="shared" si="464"/>
        <v>0</v>
      </c>
      <c r="AZ1049" s="157" t="str">
        <f>VLOOKUP(D1049,'P4 Destination'!$C$21:$O$176,13,0)</f>
        <v>EUR</v>
      </c>
      <c r="BA1049" s="164">
        <f t="shared" si="465"/>
        <v>0</v>
      </c>
      <c r="BB1049" s="171">
        <f>IF(AU1049&gt;0.1,(VLOOKUP(D1049,'P4 Destination'!$C$21:$M$176,3,0))*I1049,0)</f>
        <v>0</v>
      </c>
      <c r="BC1049" s="172">
        <f t="shared" si="466"/>
        <v>5</v>
      </c>
      <c r="BD1049" s="171">
        <f>(VLOOKUP($D1049,'P4 Destination'!$C$21:$M$176,4,0))*BC1049</f>
        <v>0</v>
      </c>
      <c r="BE1049" s="172">
        <f t="shared" si="467"/>
        <v>0</v>
      </c>
      <c r="BF1049" s="171">
        <f>(VLOOKUP($D1049,'P4 Destination'!$C$21:$M$176,5,0))*BE1049</f>
        <v>0</v>
      </c>
      <c r="BG1049" s="172">
        <f t="shared" si="468"/>
        <v>0</v>
      </c>
      <c r="BH1049" s="171">
        <f>(VLOOKUP($D1049,'P4 Destination'!$C$21:$M$176,6,0))*BG1049</f>
        <v>0</v>
      </c>
      <c r="BI1049" s="172">
        <f t="shared" si="469"/>
        <v>0</v>
      </c>
      <c r="BJ1049" s="171">
        <f>(VLOOKUP($D1049,'P4 Destination'!$C$21:$M$176,7,0))*BI1049</f>
        <v>0</v>
      </c>
      <c r="BK1049" s="172">
        <f t="shared" si="470"/>
        <v>0</v>
      </c>
      <c r="BL1049" s="171">
        <f>(VLOOKUP($D1049,'P4 Destination'!$C$21:$M$176,8,0))*BK1049</f>
        <v>0</v>
      </c>
      <c r="BM1049" s="172">
        <f t="shared" si="471"/>
        <v>0</v>
      </c>
      <c r="BN1049" s="171">
        <f>(VLOOKUP($D1049,'P4 Destination'!$C$21:$M$176,9,0))*BM1049</f>
        <v>0</v>
      </c>
      <c r="BO1049" s="154">
        <f t="shared" si="472"/>
        <v>1</v>
      </c>
      <c r="BP1049" s="171">
        <f>(VLOOKUP(D1049,'P4 Destination'!$C$21:$M$176,10,0))*K1049</f>
        <v>0</v>
      </c>
      <c r="BQ1049" s="171">
        <f>(VLOOKUP(D1049,'P4 Destination'!$C$21:$M$176,11,0))*J1049</f>
        <v>0</v>
      </c>
      <c r="BR1049" s="173">
        <f t="shared" si="473"/>
        <v>0</v>
      </c>
      <c r="BS1049" s="173">
        <f>(AV1049*2500)*'P6 Verzekering'!$E$11</f>
        <v>0</v>
      </c>
      <c r="BT1049" s="173">
        <f>(AW1049*2500)*'P6 Verzekering'!$E$12</f>
        <v>0</v>
      </c>
      <c r="BU1049" s="173">
        <f>(L1049*2500)*'P6 Verzekering'!$E$13</f>
        <v>0</v>
      </c>
      <c r="BV1049" s="173">
        <f t="shared" si="474"/>
        <v>0</v>
      </c>
      <c r="BW1049"/>
      <c r="BX1049"/>
    </row>
    <row r="1050" spans="1:76">
      <c r="A1050" s="152" t="s">
        <v>3158</v>
      </c>
      <c r="B1050" s="152" t="s">
        <v>320</v>
      </c>
      <c r="C1050" s="152" t="s">
        <v>319</v>
      </c>
      <c r="D1050" s="152" t="s">
        <v>219</v>
      </c>
      <c r="E1050" s="152" t="s">
        <v>219</v>
      </c>
      <c r="F1050" s="153">
        <f t="shared" si="448"/>
        <v>15</v>
      </c>
      <c r="G1050" s="154">
        <v>1</v>
      </c>
      <c r="H1050" s="154">
        <f>IFERROR(VLOOKUP(B1050,'P2 Origin'!$C$21:$Q$176,15,FALSE),0)</f>
        <v>0</v>
      </c>
      <c r="I1050" s="154">
        <f>IFERROR(VLOOKUP(D1050,'P4 Destination'!$C$21:$Q$176,15,FALSE),0)</f>
        <v>0</v>
      </c>
      <c r="J1050" s="155">
        <v>1</v>
      </c>
      <c r="K1050" s="155"/>
      <c r="L1050" s="156">
        <v>0</v>
      </c>
      <c r="M1050" s="155">
        <v>0</v>
      </c>
      <c r="N1050" s="155">
        <v>0</v>
      </c>
      <c r="O1050" s="157">
        <f t="shared" si="449"/>
        <v>0</v>
      </c>
      <c r="P1050" s="158">
        <f t="shared" si="450"/>
        <v>0</v>
      </c>
      <c r="Q1050" s="159">
        <f>IFERROR(VLOOKUP(N1050,'P1 Intra-Europees'!$A$15:$H$25,3,0),0)*P1050</f>
        <v>0</v>
      </c>
      <c r="R1050" s="160">
        <f t="shared" si="451"/>
        <v>0</v>
      </c>
      <c r="S1050" s="159">
        <f>IFERROR(VLOOKUP(N1050,'P1 Intra-Europees'!$A$15:$H$25,4,0),0)*R1050</f>
        <v>0</v>
      </c>
      <c r="T1050" s="160">
        <f t="shared" si="452"/>
        <v>0</v>
      </c>
      <c r="U1050" s="159">
        <f>IFERROR(VLOOKUP(N1050,'P1 Intra-Europees'!$A$15:$H$25,5,0),0)*T1050</f>
        <v>0</v>
      </c>
      <c r="V1050" s="160">
        <f t="shared" si="453"/>
        <v>0</v>
      </c>
      <c r="W1050" s="159">
        <f>IFERROR(VLOOKUP(N1050,'P1 Intra-Europees'!$A$15:$H$25,6,0),0)*V1050</f>
        <v>0</v>
      </c>
      <c r="X1050" s="160">
        <f t="shared" si="454"/>
        <v>0</v>
      </c>
      <c r="Y1050" s="159">
        <f>IFERROR(VLOOKUP(N1050,'P1 Intra-Europees'!$A$15:$H$25,7,0),0)*X1050</f>
        <v>0</v>
      </c>
      <c r="Z1050" s="161">
        <f t="shared" si="455"/>
        <v>0</v>
      </c>
      <c r="AA1050" s="162">
        <f>IFERROR(VLOOKUP(N1050,'P1 Intra-Europees'!$A$15:$H$25,8,0),0)*Z1050</f>
        <v>0</v>
      </c>
      <c r="AB1050" s="163">
        <f t="shared" si="456"/>
        <v>0</v>
      </c>
      <c r="AC1050" s="157" t="str">
        <f>VLOOKUP(B1050,'P2 Origin'!$C$21:$O$176,13,0)</f>
        <v>USD</v>
      </c>
      <c r="AD1050" s="164">
        <f t="shared" si="457"/>
        <v>0</v>
      </c>
      <c r="AE1050" s="165">
        <f>IF(AU1050&gt;0.1,VLOOKUP(B1050,'P2 Origin'!$C$21:$M$176,3,0)*H1050,0)</f>
        <v>0</v>
      </c>
      <c r="AF1050" s="166">
        <f t="shared" si="458"/>
        <v>0</v>
      </c>
      <c r="AG1050" s="165">
        <f>(VLOOKUP(B1050,'P2 Origin'!$C$21:$M$176,4,0))*AF1050</f>
        <v>0</v>
      </c>
      <c r="AH1050" s="166">
        <f t="shared" si="459"/>
        <v>15</v>
      </c>
      <c r="AI1050" s="165">
        <f>(VLOOKUP(B1050,'P2 Origin'!$C$21:$M$176,5,0))*AH1050</f>
        <v>0</v>
      </c>
      <c r="AJ1050" s="166">
        <f t="shared" si="475"/>
        <v>0</v>
      </c>
      <c r="AK1050" s="165">
        <f>(VLOOKUP(B1050,'P2 Origin'!$C$21:$M$176,6,0))*AJ1050</f>
        <v>0</v>
      </c>
      <c r="AL1050" s="166">
        <f t="shared" si="460"/>
        <v>0</v>
      </c>
      <c r="AM1050" s="165">
        <f>(VLOOKUP($B1050,'P2 Origin'!$C$21:$M$176,7,0))*AL1050</f>
        <v>0</v>
      </c>
      <c r="AN1050" s="166">
        <f t="shared" si="461"/>
        <v>0</v>
      </c>
      <c r="AO1050" s="165">
        <f>(VLOOKUP($B1050,'P2 Origin'!$C$21:$M$176,8,0))*AN1050</f>
        <v>0</v>
      </c>
      <c r="AP1050" s="166">
        <f t="shared" si="462"/>
        <v>0</v>
      </c>
      <c r="AQ1050" s="165">
        <f>(VLOOKUP($B1050,'P2 Origin'!$C$21:$M$176,9,0))*AP1050</f>
        <v>0</v>
      </c>
      <c r="AR1050" s="155">
        <f t="shared" si="463"/>
        <v>1</v>
      </c>
      <c r="AS1050" s="164">
        <f>(VLOOKUP(B1050,'P2 Origin'!$C$21:$M$176,10,0))*K1050</f>
        <v>0</v>
      </c>
      <c r="AT1050" s="164">
        <f>(VLOOKUP(B1050,'P2 Origin'!$C$21:$M$176,11,0))*J1050</f>
        <v>0</v>
      </c>
      <c r="AU1050" s="167">
        <v>15</v>
      </c>
      <c r="AV1050" s="168">
        <v>15</v>
      </c>
      <c r="AW1050" s="169">
        <v>0</v>
      </c>
      <c r="AX1050" s="170">
        <f>IF(AU1050&gt;=0.1,'P3 Bureaumarge zee- en luchtvr.'!$D$12,0)</f>
        <v>0</v>
      </c>
      <c r="AY1050" s="163">
        <f t="shared" si="464"/>
        <v>0</v>
      </c>
      <c r="AZ1050" s="157" t="str">
        <f>VLOOKUP(D1050,'P4 Destination'!$C$21:$O$176,13,0)</f>
        <v>EUR</v>
      </c>
      <c r="BA1050" s="164">
        <f t="shared" si="465"/>
        <v>0</v>
      </c>
      <c r="BB1050" s="171">
        <f>IF(AU1050&gt;0.1,(VLOOKUP(D1050,'P4 Destination'!$C$21:$M$176,3,0))*I1050,0)</f>
        <v>0</v>
      </c>
      <c r="BC1050" s="172">
        <f t="shared" si="466"/>
        <v>0</v>
      </c>
      <c r="BD1050" s="171">
        <f>(VLOOKUP($D1050,'P4 Destination'!$C$21:$M$176,4,0))*BC1050</f>
        <v>0</v>
      </c>
      <c r="BE1050" s="172">
        <f t="shared" si="467"/>
        <v>15</v>
      </c>
      <c r="BF1050" s="171">
        <f>(VLOOKUP($D1050,'P4 Destination'!$C$21:$M$176,5,0))*BE1050</f>
        <v>0</v>
      </c>
      <c r="BG1050" s="172">
        <f t="shared" si="468"/>
        <v>0</v>
      </c>
      <c r="BH1050" s="171">
        <f>(VLOOKUP($D1050,'P4 Destination'!$C$21:$M$176,6,0))*BG1050</f>
        <v>0</v>
      </c>
      <c r="BI1050" s="172">
        <f t="shared" si="469"/>
        <v>0</v>
      </c>
      <c r="BJ1050" s="171">
        <f>(VLOOKUP($D1050,'P4 Destination'!$C$21:$M$176,7,0))*BI1050</f>
        <v>0</v>
      </c>
      <c r="BK1050" s="172">
        <f t="shared" si="470"/>
        <v>0</v>
      </c>
      <c r="BL1050" s="171">
        <f>(VLOOKUP($D1050,'P4 Destination'!$C$21:$M$176,8,0))*BK1050</f>
        <v>0</v>
      </c>
      <c r="BM1050" s="172">
        <f t="shared" si="471"/>
        <v>0</v>
      </c>
      <c r="BN1050" s="171">
        <f>(VLOOKUP($D1050,'P4 Destination'!$C$21:$M$176,9,0))*BM1050</f>
        <v>0</v>
      </c>
      <c r="BO1050" s="154">
        <f t="shared" si="472"/>
        <v>1</v>
      </c>
      <c r="BP1050" s="171">
        <f>(VLOOKUP(D1050,'P4 Destination'!$C$21:$M$176,10,0))*K1050</f>
        <v>0</v>
      </c>
      <c r="BQ1050" s="171">
        <f>(VLOOKUP(D1050,'P4 Destination'!$C$21:$M$176,11,0))*J1050</f>
        <v>0</v>
      </c>
      <c r="BR1050" s="173">
        <f t="shared" si="473"/>
        <v>0</v>
      </c>
      <c r="BS1050" s="173">
        <f>(AV1050*2500)*'P6 Verzekering'!$E$11</f>
        <v>0</v>
      </c>
      <c r="BT1050" s="173">
        <f>(AW1050*2500)*'P6 Verzekering'!$E$12</f>
        <v>0</v>
      </c>
      <c r="BU1050" s="173">
        <f>(L1050*2500)*'P6 Verzekering'!$E$13</f>
        <v>0</v>
      </c>
      <c r="BV1050" s="173">
        <f t="shared" si="474"/>
        <v>0</v>
      </c>
      <c r="BW1050"/>
      <c r="BX1050"/>
    </row>
    <row r="1051" spans="1:76">
      <c r="A1051" s="152" t="s">
        <v>3159</v>
      </c>
      <c r="B1051" s="152" t="s">
        <v>320</v>
      </c>
      <c r="C1051" s="152" t="s">
        <v>319</v>
      </c>
      <c r="D1051" s="152" t="s">
        <v>219</v>
      </c>
      <c r="E1051" s="152" t="s">
        <v>219</v>
      </c>
      <c r="F1051" s="153">
        <f t="shared" si="448"/>
        <v>27</v>
      </c>
      <c r="G1051" s="154">
        <v>1</v>
      </c>
      <c r="H1051" s="154">
        <f>IFERROR(VLOOKUP(B1051,'P2 Origin'!$C$21:$Q$176,15,FALSE),0)</f>
        <v>0</v>
      </c>
      <c r="I1051" s="154">
        <f>IFERROR(VLOOKUP(D1051,'P4 Destination'!$C$21:$Q$176,15,FALSE),0)</f>
        <v>0</v>
      </c>
      <c r="J1051" s="155">
        <v>1</v>
      </c>
      <c r="K1051" s="155"/>
      <c r="L1051" s="156">
        <v>0</v>
      </c>
      <c r="M1051" s="155">
        <v>0</v>
      </c>
      <c r="N1051" s="155">
        <v>0</v>
      </c>
      <c r="O1051" s="157">
        <f t="shared" si="449"/>
        <v>0</v>
      </c>
      <c r="P1051" s="158">
        <f t="shared" si="450"/>
        <v>0</v>
      </c>
      <c r="Q1051" s="159">
        <f>IFERROR(VLOOKUP(N1051,'P1 Intra-Europees'!$A$15:$H$25,3,0),0)*P1051</f>
        <v>0</v>
      </c>
      <c r="R1051" s="160">
        <f t="shared" si="451"/>
        <v>0</v>
      </c>
      <c r="S1051" s="159">
        <f>IFERROR(VLOOKUP(N1051,'P1 Intra-Europees'!$A$15:$H$25,4,0),0)*R1051</f>
        <v>0</v>
      </c>
      <c r="T1051" s="160">
        <f t="shared" si="452"/>
        <v>0</v>
      </c>
      <c r="U1051" s="159">
        <f>IFERROR(VLOOKUP(N1051,'P1 Intra-Europees'!$A$15:$H$25,5,0),0)*T1051</f>
        <v>0</v>
      </c>
      <c r="V1051" s="160">
        <f t="shared" si="453"/>
        <v>0</v>
      </c>
      <c r="W1051" s="159">
        <f>IFERROR(VLOOKUP(N1051,'P1 Intra-Europees'!$A$15:$H$25,6,0),0)*V1051</f>
        <v>0</v>
      </c>
      <c r="X1051" s="160">
        <f t="shared" si="454"/>
        <v>0</v>
      </c>
      <c r="Y1051" s="159">
        <f>IFERROR(VLOOKUP(N1051,'P1 Intra-Europees'!$A$15:$H$25,7,0),0)*X1051</f>
        <v>0</v>
      </c>
      <c r="Z1051" s="161">
        <f t="shared" si="455"/>
        <v>0</v>
      </c>
      <c r="AA1051" s="162">
        <f>IFERROR(VLOOKUP(N1051,'P1 Intra-Europees'!$A$15:$H$25,8,0),0)*Z1051</f>
        <v>0</v>
      </c>
      <c r="AB1051" s="163">
        <f t="shared" si="456"/>
        <v>0</v>
      </c>
      <c r="AC1051" s="157" t="str">
        <f>VLOOKUP(B1051,'P2 Origin'!$C$21:$O$176,13,0)</f>
        <v>USD</v>
      </c>
      <c r="AD1051" s="164">
        <f t="shared" si="457"/>
        <v>0</v>
      </c>
      <c r="AE1051" s="165">
        <f>IF(AU1051&gt;0.1,VLOOKUP(B1051,'P2 Origin'!$C$21:$M$176,3,0)*H1051,0)</f>
        <v>0</v>
      </c>
      <c r="AF1051" s="166">
        <f t="shared" si="458"/>
        <v>0</v>
      </c>
      <c r="AG1051" s="165">
        <f>(VLOOKUP(B1051,'P2 Origin'!$C$21:$M$176,4,0))*AF1051</f>
        <v>0</v>
      </c>
      <c r="AH1051" s="166">
        <f t="shared" si="459"/>
        <v>0</v>
      </c>
      <c r="AI1051" s="165">
        <f>(VLOOKUP(B1051,'P2 Origin'!$C$21:$M$176,5,0))*AH1051</f>
        <v>0</v>
      </c>
      <c r="AJ1051" s="166">
        <f t="shared" si="475"/>
        <v>0</v>
      </c>
      <c r="AK1051" s="165">
        <f>(VLOOKUP(B1051,'P2 Origin'!$C$21:$M$176,6,0))*AJ1051</f>
        <v>0</v>
      </c>
      <c r="AL1051" s="166">
        <f t="shared" si="460"/>
        <v>27</v>
      </c>
      <c r="AM1051" s="165">
        <f>(VLOOKUP($B1051,'P2 Origin'!$C$21:$M$176,7,0))*AL1051</f>
        <v>0</v>
      </c>
      <c r="AN1051" s="166">
        <f t="shared" si="461"/>
        <v>0</v>
      </c>
      <c r="AO1051" s="165">
        <f>(VLOOKUP($B1051,'P2 Origin'!$C$21:$M$176,8,0))*AN1051</f>
        <v>0</v>
      </c>
      <c r="AP1051" s="166">
        <f t="shared" si="462"/>
        <v>0</v>
      </c>
      <c r="AQ1051" s="165">
        <f>(VLOOKUP($B1051,'P2 Origin'!$C$21:$M$176,9,0))*AP1051</f>
        <v>0</v>
      </c>
      <c r="AR1051" s="155">
        <f t="shared" si="463"/>
        <v>1</v>
      </c>
      <c r="AS1051" s="164">
        <f>(VLOOKUP(B1051,'P2 Origin'!$C$21:$M$176,10,0))*K1051</f>
        <v>0</v>
      </c>
      <c r="AT1051" s="164">
        <f>(VLOOKUP(B1051,'P2 Origin'!$C$21:$M$176,11,0))*J1051</f>
        <v>0</v>
      </c>
      <c r="AU1051" s="167">
        <v>27</v>
      </c>
      <c r="AV1051" s="168">
        <v>27</v>
      </c>
      <c r="AW1051" s="169">
        <v>0</v>
      </c>
      <c r="AX1051" s="170">
        <f>IF(AU1051&gt;=0.1,'P3 Bureaumarge zee- en luchtvr.'!$D$12,0)</f>
        <v>0</v>
      </c>
      <c r="AY1051" s="163">
        <f t="shared" si="464"/>
        <v>0</v>
      </c>
      <c r="AZ1051" s="157" t="str">
        <f>VLOOKUP(D1051,'P4 Destination'!$C$21:$O$176,13,0)</f>
        <v>EUR</v>
      </c>
      <c r="BA1051" s="164">
        <f t="shared" si="465"/>
        <v>0</v>
      </c>
      <c r="BB1051" s="171">
        <f>IF(AU1051&gt;0.1,(VLOOKUP(D1051,'P4 Destination'!$C$21:$M$176,3,0))*I1051,0)</f>
        <v>0</v>
      </c>
      <c r="BC1051" s="172">
        <f t="shared" si="466"/>
        <v>0</v>
      </c>
      <c r="BD1051" s="171">
        <f>(VLOOKUP($D1051,'P4 Destination'!$C$21:$M$176,4,0))*BC1051</f>
        <v>0</v>
      </c>
      <c r="BE1051" s="172">
        <f t="shared" si="467"/>
        <v>0</v>
      </c>
      <c r="BF1051" s="171">
        <f>(VLOOKUP($D1051,'P4 Destination'!$C$21:$M$176,5,0))*BE1051</f>
        <v>0</v>
      </c>
      <c r="BG1051" s="172">
        <f t="shared" si="468"/>
        <v>0</v>
      </c>
      <c r="BH1051" s="171">
        <f>(VLOOKUP($D1051,'P4 Destination'!$C$21:$M$176,6,0))*BG1051</f>
        <v>0</v>
      </c>
      <c r="BI1051" s="172">
        <f t="shared" si="469"/>
        <v>27</v>
      </c>
      <c r="BJ1051" s="171">
        <f>(VLOOKUP($D1051,'P4 Destination'!$C$21:$M$176,7,0))*BI1051</f>
        <v>0</v>
      </c>
      <c r="BK1051" s="172">
        <f t="shared" si="470"/>
        <v>0</v>
      </c>
      <c r="BL1051" s="171">
        <f>(VLOOKUP($D1051,'P4 Destination'!$C$21:$M$176,8,0))*BK1051</f>
        <v>0</v>
      </c>
      <c r="BM1051" s="172">
        <f t="shared" si="471"/>
        <v>0</v>
      </c>
      <c r="BN1051" s="171">
        <f>(VLOOKUP($D1051,'P4 Destination'!$C$21:$M$176,9,0))*BM1051</f>
        <v>0</v>
      </c>
      <c r="BO1051" s="154">
        <f t="shared" si="472"/>
        <v>1</v>
      </c>
      <c r="BP1051" s="171">
        <f>(VLOOKUP(D1051,'P4 Destination'!$C$21:$M$176,10,0))*K1051</f>
        <v>0</v>
      </c>
      <c r="BQ1051" s="171">
        <f>(VLOOKUP(D1051,'P4 Destination'!$C$21:$M$176,11,0))*J1051</f>
        <v>0</v>
      </c>
      <c r="BR1051" s="173">
        <f t="shared" si="473"/>
        <v>0</v>
      </c>
      <c r="BS1051" s="173">
        <f>(AV1051*2500)*'P6 Verzekering'!$E$11</f>
        <v>0</v>
      </c>
      <c r="BT1051" s="173">
        <f>(AW1051*2500)*'P6 Verzekering'!$E$12</f>
        <v>0</v>
      </c>
      <c r="BU1051" s="173">
        <f>(L1051*2500)*'P6 Verzekering'!$E$13</f>
        <v>0</v>
      </c>
      <c r="BV1051" s="173">
        <f t="shared" si="474"/>
        <v>0</v>
      </c>
      <c r="BW1051"/>
      <c r="BX1051"/>
    </row>
    <row r="1052" spans="1:76">
      <c r="A1052" s="152" t="s">
        <v>3160</v>
      </c>
      <c r="B1052" s="152" t="s">
        <v>320</v>
      </c>
      <c r="C1052" s="152" t="s">
        <v>319</v>
      </c>
      <c r="D1052" s="152" t="s">
        <v>219</v>
      </c>
      <c r="E1052" s="152" t="s">
        <v>219</v>
      </c>
      <c r="F1052" s="153">
        <f t="shared" si="448"/>
        <v>7</v>
      </c>
      <c r="G1052" s="154">
        <v>1</v>
      </c>
      <c r="H1052" s="154">
        <f>IFERROR(VLOOKUP(B1052,'P2 Origin'!$C$21:$Q$176,15,FALSE),0)</f>
        <v>0</v>
      </c>
      <c r="I1052" s="154">
        <f>IFERROR(VLOOKUP(D1052,'P4 Destination'!$C$21:$Q$176,15,FALSE),0)</f>
        <v>0</v>
      </c>
      <c r="J1052" s="155">
        <v>1</v>
      </c>
      <c r="K1052" s="155"/>
      <c r="L1052" s="156">
        <v>0</v>
      </c>
      <c r="M1052" s="155">
        <v>0</v>
      </c>
      <c r="N1052" s="155">
        <v>0</v>
      </c>
      <c r="O1052" s="157">
        <f t="shared" si="449"/>
        <v>0</v>
      </c>
      <c r="P1052" s="158">
        <f t="shared" si="450"/>
        <v>0</v>
      </c>
      <c r="Q1052" s="159">
        <f>IFERROR(VLOOKUP(N1052,'P1 Intra-Europees'!$A$15:$H$25,3,0),0)*P1052</f>
        <v>0</v>
      </c>
      <c r="R1052" s="160">
        <f t="shared" si="451"/>
        <v>0</v>
      </c>
      <c r="S1052" s="159">
        <f>IFERROR(VLOOKUP(N1052,'P1 Intra-Europees'!$A$15:$H$25,4,0),0)*R1052</f>
        <v>0</v>
      </c>
      <c r="T1052" s="160">
        <f t="shared" si="452"/>
        <v>0</v>
      </c>
      <c r="U1052" s="159">
        <f>IFERROR(VLOOKUP(N1052,'P1 Intra-Europees'!$A$15:$H$25,5,0),0)*T1052</f>
        <v>0</v>
      </c>
      <c r="V1052" s="160">
        <f t="shared" si="453"/>
        <v>0</v>
      </c>
      <c r="W1052" s="159">
        <f>IFERROR(VLOOKUP(N1052,'P1 Intra-Europees'!$A$15:$H$25,6,0),0)*V1052</f>
        <v>0</v>
      </c>
      <c r="X1052" s="160">
        <f t="shared" si="454"/>
        <v>0</v>
      </c>
      <c r="Y1052" s="159">
        <f>IFERROR(VLOOKUP(N1052,'P1 Intra-Europees'!$A$15:$H$25,7,0),0)*X1052</f>
        <v>0</v>
      </c>
      <c r="Z1052" s="161">
        <f t="shared" si="455"/>
        <v>0</v>
      </c>
      <c r="AA1052" s="162">
        <f>IFERROR(VLOOKUP(N1052,'P1 Intra-Europees'!$A$15:$H$25,8,0),0)*Z1052</f>
        <v>0</v>
      </c>
      <c r="AB1052" s="163">
        <f t="shared" si="456"/>
        <v>0</v>
      </c>
      <c r="AC1052" s="157" t="str">
        <f>VLOOKUP(B1052,'P2 Origin'!$C$21:$O$176,13,0)</f>
        <v>USD</v>
      </c>
      <c r="AD1052" s="164">
        <f t="shared" si="457"/>
        <v>0</v>
      </c>
      <c r="AE1052" s="165">
        <f>IF(AU1052&gt;0.1,VLOOKUP(B1052,'P2 Origin'!$C$21:$M$176,3,0)*H1052,0)</f>
        <v>0</v>
      </c>
      <c r="AF1052" s="166">
        <f t="shared" si="458"/>
        <v>0</v>
      </c>
      <c r="AG1052" s="165">
        <f>(VLOOKUP(B1052,'P2 Origin'!$C$21:$M$176,4,0))*AF1052</f>
        <v>0</v>
      </c>
      <c r="AH1052" s="166">
        <f t="shared" si="459"/>
        <v>7</v>
      </c>
      <c r="AI1052" s="165">
        <f>(VLOOKUP(B1052,'P2 Origin'!$C$21:$M$176,5,0))*AH1052</f>
        <v>0</v>
      </c>
      <c r="AJ1052" s="166">
        <f t="shared" si="475"/>
        <v>0</v>
      </c>
      <c r="AK1052" s="165">
        <f>(VLOOKUP(B1052,'P2 Origin'!$C$21:$M$176,6,0))*AJ1052</f>
        <v>0</v>
      </c>
      <c r="AL1052" s="166">
        <f t="shared" si="460"/>
        <v>0</v>
      </c>
      <c r="AM1052" s="165">
        <f>(VLOOKUP($B1052,'P2 Origin'!$C$21:$M$176,7,0))*AL1052</f>
        <v>0</v>
      </c>
      <c r="AN1052" s="166">
        <f t="shared" si="461"/>
        <v>0</v>
      </c>
      <c r="AO1052" s="165">
        <f>(VLOOKUP($B1052,'P2 Origin'!$C$21:$M$176,8,0))*AN1052</f>
        <v>0</v>
      </c>
      <c r="AP1052" s="166">
        <f t="shared" si="462"/>
        <v>0</v>
      </c>
      <c r="AQ1052" s="165">
        <f>(VLOOKUP($B1052,'P2 Origin'!$C$21:$M$176,9,0))*AP1052</f>
        <v>0</v>
      </c>
      <c r="AR1052" s="155">
        <f t="shared" si="463"/>
        <v>1</v>
      </c>
      <c r="AS1052" s="164">
        <f>(VLOOKUP(B1052,'P2 Origin'!$C$21:$M$176,10,0))*K1052</f>
        <v>0</v>
      </c>
      <c r="AT1052" s="164">
        <f>(VLOOKUP(B1052,'P2 Origin'!$C$21:$M$176,11,0))*J1052</f>
        <v>0</v>
      </c>
      <c r="AU1052" s="167">
        <v>7</v>
      </c>
      <c r="AV1052" s="168">
        <v>7</v>
      </c>
      <c r="AW1052" s="169">
        <v>0</v>
      </c>
      <c r="AX1052" s="170">
        <f>IF(AU1052&gt;=0.1,'P3 Bureaumarge zee- en luchtvr.'!$D$12,0)</f>
        <v>0</v>
      </c>
      <c r="AY1052" s="163">
        <f t="shared" si="464"/>
        <v>0</v>
      </c>
      <c r="AZ1052" s="157" t="str">
        <f>VLOOKUP(D1052,'P4 Destination'!$C$21:$O$176,13,0)</f>
        <v>EUR</v>
      </c>
      <c r="BA1052" s="164">
        <f t="shared" si="465"/>
        <v>0</v>
      </c>
      <c r="BB1052" s="171">
        <f>IF(AU1052&gt;0.1,(VLOOKUP(D1052,'P4 Destination'!$C$21:$M$176,3,0))*I1052,0)</f>
        <v>0</v>
      </c>
      <c r="BC1052" s="172">
        <f t="shared" si="466"/>
        <v>0</v>
      </c>
      <c r="BD1052" s="171">
        <f>(VLOOKUP($D1052,'P4 Destination'!$C$21:$M$176,4,0))*BC1052</f>
        <v>0</v>
      </c>
      <c r="BE1052" s="172">
        <f t="shared" si="467"/>
        <v>7</v>
      </c>
      <c r="BF1052" s="171">
        <f>(VLOOKUP($D1052,'P4 Destination'!$C$21:$M$176,5,0))*BE1052</f>
        <v>0</v>
      </c>
      <c r="BG1052" s="172">
        <f t="shared" si="468"/>
        <v>0</v>
      </c>
      <c r="BH1052" s="171">
        <f>(VLOOKUP($D1052,'P4 Destination'!$C$21:$M$176,6,0))*BG1052</f>
        <v>0</v>
      </c>
      <c r="BI1052" s="172">
        <f t="shared" si="469"/>
        <v>0</v>
      </c>
      <c r="BJ1052" s="171">
        <f>(VLOOKUP($D1052,'P4 Destination'!$C$21:$M$176,7,0))*BI1052</f>
        <v>0</v>
      </c>
      <c r="BK1052" s="172">
        <f t="shared" si="470"/>
        <v>0</v>
      </c>
      <c r="BL1052" s="171">
        <f>(VLOOKUP($D1052,'P4 Destination'!$C$21:$M$176,8,0))*BK1052</f>
        <v>0</v>
      </c>
      <c r="BM1052" s="172">
        <f t="shared" si="471"/>
        <v>0</v>
      </c>
      <c r="BN1052" s="171">
        <f>(VLOOKUP($D1052,'P4 Destination'!$C$21:$M$176,9,0))*BM1052</f>
        <v>0</v>
      </c>
      <c r="BO1052" s="154">
        <f t="shared" si="472"/>
        <v>1</v>
      </c>
      <c r="BP1052" s="171">
        <f>(VLOOKUP(D1052,'P4 Destination'!$C$21:$M$176,10,0))*K1052</f>
        <v>0</v>
      </c>
      <c r="BQ1052" s="171">
        <f>(VLOOKUP(D1052,'P4 Destination'!$C$21:$M$176,11,0))*J1052</f>
        <v>0</v>
      </c>
      <c r="BR1052" s="173">
        <f t="shared" si="473"/>
        <v>0</v>
      </c>
      <c r="BS1052" s="173">
        <f>(AV1052*2500)*'P6 Verzekering'!$E$11</f>
        <v>0</v>
      </c>
      <c r="BT1052" s="173">
        <f>(AW1052*2500)*'P6 Verzekering'!$E$12</f>
        <v>0</v>
      </c>
      <c r="BU1052" s="173">
        <f>(L1052*2500)*'P6 Verzekering'!$E$13</f>
        <v>0</v>
      </c>
      <c r="BV1052" s="173">
        <f t="shared" si="474"/>
        <v>0</v>
      </c>
      <c r="BW1052"/>
      <c r="BX1052"/>
    </row>
    <row r="1053" spans="1:76">
      <c r="A1053" s="152" t="s">
        <v>3161</v>
      </c>
      <c r="B1053" s="152" t="s">
        <v>320</v>
      </c>
      <c r="C1053" s="152" t="s">
        <v>319</v>
      </c>
      <c r="D1053" s="152" t="s">
        <v>219</v>
      </c>
      <c r="E1053" s="152" t="s">
        <v>219</v>
      </c>
      <c r="F1053" s="153">
        <f t="shared" si="448"/>
        <v>16</v>
      </c>
      <c r="G1053" s="154">
        <v>1</v>
      </c>
      <c r="H1053" s="154">
        <f>IFERROR(VLOOKUP(B1053,'P2 Origin'!$C$21:$Q$176,15,FALSE),0)</f>
        <v>0</v>
      </c>
      <c r="I1053" s="154">
        <f>IFERROR(VLOOKUP(D1053,'P4 Destination'!$C$21:$Q$176,15,FALSE),0)</f>
        <v>0</v>
      </c>
      <c r="J1053" s="155">
        <v>1</v>
      </c>
      <c r="K1053" s="155"/>
      <c r="L1053" s="156">
        <v>0</v>
      </c>
      <c r="M1053" s="155">
        <v>0</v>
      </c>
      <c r="N1053" s="155">
        <v>0</v>
      </c>
      <c r="O1053" s="157">
        <f t="shared" si="449"/>
        <v>0</v>
      </c>
      <c r="P1053" s="158">
        <f t="shared" si="450"/>
        <v>0</v>
      </c>
      <c r="Q1053" s="159">
        <f>IFERROR(VLOOKUP(N1053,'P1 Intra-Europees'!$A$15:$H$25,3,0),0)*P1053</f>
        <v>0</v>
      </c>
      <c r="R1053" s="160">
        <f t="shared" si="451"/>
        <v>0</v>
      </c>
      <c r="S1053" s="159">
        <f>IFERROR(VLOOKUP(N1053,'P1 Intra-Europees'!$A$15:$H$25,4,0),0)*R1053</f>
        <v>0</v>
      </c>
      <c r="T1053" s="160">
        <f t="shared" si="452"/>
        <v>0</v>
      </c>
      <c r="U1053" s="159">
        <f>IFERROR(VLOOKUP(N1053,'P1 Intra-Europees'!$A$15:$H$25,5,0),0)*T1053</f>
        <v>0</v>
      </c>
      <c r="V1053" s="160">
        <f t="shared" si="453"/>
        <v>0</v>
      </c>
      <c r="W1053" s="159">
        <f>IFERROR(VLOOKUP(N1053,'P1 Intra-Europees'!$A$15:$H$25,6,0),0)*V1053</f>
        <v>0</v>
      </c>
      <c r="X1053" s="160">
        <f t="shared" si="454"/>
        <v>0</v>
      </c>
      <c r="Y1053" s="159">
        <f>IFERROR(VLOOKUP(N1053,'P1 Intra-Europees'!$A$15:$H$25,7,0),0)*X1053</f>
        <v>0</v>
      </c>
      <c r="Z1053" s="161">
        <f t="shared" si="455"/>
        <v>0</v>
      </c>
      <c r="AA1053" s="162">
        <f>IFERROR(VLOOKUP(N1053,'P1 Intra-Europees'!$A$15:$H$25,8,0),0)*Z1053</f>
        <v>0</v>
      </c>
      <c r="AB1053" s="163">
        <f t="shared" si="456"/>
        <v>0</v>
      </c>
      <c r="AC1053" s="157" t="str">
        <f>VLOOKUP(B1053,'P2 Origin'!$C$21:$O$176,13,0)</f>
        <v>USD</v>
      </c>
      <c r="AD1053" s="164">
        <f t="shared" si="457"/>
        <v>0</v>
      </c>
      <c r="AE1053" s="165">
        <f>IF(AU1053&gt;0.1,VLOOKUP(B1053,'P2 Origin'!$C$21:$M$176,3,0)*H1053,0)</f>
        <v>0</v>
      </c>
      <c r="AF1053" s="166">
        <f t="shared" si="458"/>
        <v>0</v>
      </c>
      <c r="AG1053" s="165">
        <f>(VLOOKUP(B1053,'P2 Origin'!$C$21:$M$176,4,0))*AF1053</f>
        <v>0</v>
      </c>
      <c r="AH1053" s="166">
        <f t="shared" si="459"/>
        <v>0</v>
      </c>
      <c r="AI1053" s="165">
        <f>(VLOOKUP(B1053,'P2 Origin'!$C$21:$M$176,5,0))*AH1053</f>
        <v>0</v>
      </c>
      <c r="AJ1053" s="166">
        <f t="shared" si="475"/>
        <v>16</v>
      </c>
      <c r="AK1053" s="165">
        <f>(VLOOKUP(B1053,'P2 Origin'!$C$21:$M$176,6,0))*AJ1053</f>
        <v>0</v>
      </c>
      <c r="AL1053" s="166">
        <f t="shared" si="460"/>
        <v>0</v>
      </c>
      <c r="AM1053" s="165">
        <f>(VLOOKUP($B1053,'P2 Origin'!$C$21:$M$176,7,0))*AL1053</f>
        <v>0</v>
      </c>
      <c r="AN1053" s="166">
        <f t="shared" si="461"/>
        <v>0</v>
      </c>
      <c r="AO1053" s="165">
        <f>(VLOOKUP($B1053,'P2 Origin'!$C$21:$M$176,8,0))*AN1053</f>
        <v>0</v>
      </c>
      <c r="AP1053" s="166">
        <f t="shared" si="462"/>
        <v>0</v>
      </c>
      <c r="AQ1053" s="165">
        <f>(VLOOKUP($B1053,'P2 Origin'!$C$21:$M$176,9,0))*AP1053</f>
        <v>0</v>
      </c>
      <c r="AR1053" s="155">
        <f t="shared" si="463"/>
        <v>1</v>
      </c>
      <c r="AS1053" s="164">
        <f>(VLOOKUP(B1053,'P2 Origin'!$C$21:$M$176,10,0))*K1053</f>
        <v>0</v>
      </c>
      <c r="AT1053" s="164">
        <f>(VLOOKUP(B1053,'P2 Origin'!$C$21:$M$176,11,0))*J1053</f>
        <v>0</v>
      </c>
      <c r="AU1053" s="167">
        <v>16</v>
      </c>
      <c r="AV1053" s="168">
        <v>16</v>
      </c>
      <c r="AW1053" s="169">
        <v>0</v>
      </c>
      <c r="AX1053" s="170">
        <f>IF(AU1053&gt;=0.1,'P3 Bureaumarge zee- en luchtvr.'!$D$12,0)</f>
        <v>0</v>
      </c>
      <c r="AY1053" s="163">
        <f t="shared" si="464"/>
        <v>0</v>
      </c>
      <c r="AZ1053" s="157" t="str">
        <f>VLOOKUP(D1053,'P4 Destination'!$C$21:$O$176,13,0)</f>
        <v>EUR</v>
      </c>
      <c r="BA1053" s="164">
        <f t="shared" si="465"/>
        <v>0</v>
      </c>
      <c r="BB1053" s="171">
        <f>IF(AU1053&gt;0.1,(VLOOKUP(D1053,'P4 Destination'!$C$21:$M$176,3,0))*I1053,0)</f>
        <v>0</v>
      </c>
      <c r="BC1053" s="172">
        <f t="shared" si="466"/>
        <v>0</v>
      </c>
      <c r="BD1053" s="171">
        <f>(VLOOKUP($D1053,'P4 Destination'!$C$21:$M$176,4,0))*BC1053</f>
        <v>0</v>
      </c>
      <c r="BE1053" s="172">
        <f t="shared" si="467"/>
        <v>0</v>
      </c>
      <c r="BF1053" s="171">
        <f>(VLOOKUP($D1053,'P4 Destination'!$C$21:$M$176,5,0))*BE1053</f>
        <v>0</v>
      </c>
      <c r="BG1053" s="172">
        <f t="shared" si="468"/>
        <v>16</v>
      </c>
      <c r="BH1053" s="171">
        <f>(VLOOKUP($D1053,'P4 Destination'!$C$21:$M$176,6,0))*BG1053</f>
        <v>0</v>
      </c>
      <c r="BI1053" s="172">
        <f t="shared" si="469"/>
        <v>0</v>
      </c>
      <c r="BJ1053" s="171">
        <f>(VLOOKUP($D1053,'P4 Destination'!$C$21:$M$176,7,0))*BI1053</f>
        <v>0</v>
      </c>
      <c r="BK1053" s="172">
        <f t="shared" si="470"/>
        <v>0</v>
      </c>
      <c r="BL1053" s="171">
        <f>(VLOOKUP($D1053,'P4 Destination'!$C$21:$M$176,8,0))*BK1053</f>
        <v>0</v>
      </c>
      <c r="BM1053" s="172">
        <f t="shared" si="471"/>
        <v>0</v>
      </c>
      <c r="BN1053" s="171">
        <f>(VLOOKUP($D1053,'P4 Destination'!$C$21:$M$176,9,0))*BM1053</f>
        <v>0</v>
      </c>
      <c r="BO1053" s="154">
        <f t="shared" si="472"/>
        <v>1</v>
      </c>
      <c r="BP1053" s="171">
        <f>(VLOOKUP(D1053,'P4 Destination'!$C$21:$M$176,10,0))*K1053</f>
        <v>0</v>
      </c>
      <c r="BQ1053" s="171">
        <f>(VLOOKUP(D1053,'P4 Destination'!$C$21:$M$176,11,0))*J1053</f>
        <v>0</v>
      </c>
      <c r="BR1053" s="173">
        <f t="shared" si="473"/>
        <v>0</v>
      </c>
      <c r="BS1053" s="173">
        <f>(AV1053*2500)*'P6 Verzekering'!$E$11</f>
        <v>0</v>
      </c>
      <c r="BT1053" s="173">
        <f>(AW1053*2500)*'P6 Verzekering'!$E$12</f>
        <v>0</v>
      </c>
      <c r="BU1053" s="173">
        <f>(L1053*2500)*'P6 Verzekering'!$E$13</f>
        <v>0</v>
      </c>
      <c r="BV1053" s="173">
        <f t="shared" si="474"/>
        <v>0</v>
      </c>
      <c r="BW1053"/>
      <c r="BX1053"/>
    </row>
    <row r="1054" spans="1:76">
      <c r="A1054" s="152" t="s">
        <v>3162</v>
      </c>
      <c r="B1054" s="152" t="s">
        <v>320</v>
      </c>
      <c r="C1054" s="152" t="s">
        <v>319</v>
      </c>
      <c r="D1054" s="152" t="s">
        <v>219</v>
      </c>
      <c r="E1054" s="152" t="s">
        <v>219</v>
      </c>
      <c r="F1054" s="153">
        <f t="shared" si="448"/>
        <v>30</v>
      </c>
      <c r="G1054" s="154">
        <v>1</v>
      </c>
      <c r="H1054" s="154">
        <f>IFERROR(VLOOKUP(B1054,'P2 Origin'!$C$21:$Q$176,15,FALSE),0)</f>
        <v>0</v>
      </c>
      <c r="I1054" s="154">
        <f>IFERROR(VLOOKUP(D1054,'P4 Destination'!$C$21:$Q$176,15,FALSE),0)</f>
        <v>0</v>
      </c>
      <c r="J1054" s="155">
        <v>1</v>
      </c>
      <c r="K1054" s="155"/>
      <c r="L1054" s="156">
        <v>0</v>
      </c>
      <c r="M1054" s="155">
        <v>0</v>
      </c>
      <c r="N1054" s="155">
        <v>0</v>
      </c>
      <c r="O1054" s="157">
        <f t="shared" si="449"/>
        <v>0</v>
      </c>
      <c r="P1054" s="158">
        <f t="shared" si="450"/>
        <v>0</v>
      </c>
      <c r="Q1054" s="159">
        <f>IFERROR(VLOOKUP(N1054,'P1 Intra-Europees'!$A$15:$H$25,3,0),0)*P1054</f>
        <v>0</v>
      </c>
      <c r="R1054" s="160">
        <f t="shared" si="451"/>
        <v>0</v>
      </c>
      <c r="S1054" s="159">
        <f>IFERROR(VLOOKUP(N1054,'P1 Intra-Europees'!$A$15:$H$25,4,0),0)*R1054</f>
        <v>0</v>
      </c>
      <c r="T1054" s="160">
        <f t="shared" si="452"/>
        <v>0</v>
      </c>
      <c r="U1054" s="159">
        <f>IFERROR(VLOOKUP(N1054,'P1 Intra-Europees'!$A$15:$H$25,5,0),0)*T1054</f>
        <v>0</v>
      </c>
      <c r="V1054" s="160">
        <f t="shared" si="453"/>
        <v>0</v>
      </c>
      <c r="W1054" s="159">
        <f>IFERROR(VLOOKUP(N1054,'P1 Intra-Europees'!$A$15:$H$25,6,0),0)*V1054</f>
        <v>0</v>
      </c>
      <c r="X1054" s="160">
        <f t="shared" si="454"/>
        <v>0</v>
      </c>
      <c r="Y1054" s="159">
        <f>IFERROR(VLOOKUP(N1054,'P1 Intra-Europees'!$A$15:$H$25,7,0),0)*X1054</f>
        <v>0</v>
      </c>
      <c r="Z1054" s="161">
        <f t="shared" si="455"/>
        <v>0</v>
      </c>
      <c r="AA1054" s="162">
        <f>IFERROR(VLOOKUP(N1054,'P1 Intra-Europees'!$A$15:$H$25,8,0),0)*Z1054</f>
        <v>0</v>
      </c>
      <c r="AB1054" s="163">
        <f t="shared" si="456"/>
        <v>0</v>
      </c>
      <c r="AC1054" s="157" t="str">
        <f>VLOOKUP(B1054,'P2 Origin'!$C$21:$O$176,13,0)</f>
        <v>USD</v>
      </c>
      <c r="AD1054" s="164">
        <f t="shared" si="457"/>
        <v>0</v>
      </c>
      <c r="AE1054" s="165">
        <f>IF(AU1054&gt;0.1,VLOOKUP(B1054,'P2 Origin'!$C$21:$M$176,3,0)*H1054,0)</f>
        <v>0</v>
      </c>
      <c r="AF1054" s="166">
        <f t="shared" si="458"/>
        <v>0</v>
      </c>
      <c r="AG1054" s="165">
        <f>(VLOOKUP(B1054,'P2 Origin'!$C$21:$M$176,4,0))*AF1054</f>
        <v>0</v>
      </c>
      <c r="AH1054" s="166">
        <f t="shared" si="459"/>
        <v>0</v>
      </c>
      <c r="AI1054" s="165">
        <f>(VLOOKUP(B1054,'P2 Origin'!$C$21:$M$176,5,0))*AH1054</f>
        <v>0</v>
      </c>
      <c r="AJ1054" s="166">
        <f t="shared" si="475"/>
        <v>0</v>
      </c>
      <c r="AK1054" s="165">
        <f>(VLOOKUP(B1054,'P2 Origin'!$C$21:$M$176,6,0))*AJ1054</f>
        <v>0</v>
      </c>
      <c r="AL1054" s="166">
        <f t="shared" si="460"/>
        <v>30</v>
      </c>
      <c r="AM1054" s="165">
        <f>(VLOOKUP($B1054,'P2 Origin'!$C$21:$M$176,7,0))*AL1054</f>
        <v>0</v>
      </c>
      <c r="AN1054" s="166">
        <f t="shared" si="461"/>
        <v>0</v>
      </c>
      <c r="AO1054" s="165">
        <f>(VLOOKUP($B1054,'P2 Origin'!$C$21:$M$176,8,0))*AN1054</f>
        <v>0</v>
      </c>
      <c r="AP1054" s="166">
        <f t="shared" si="462"/>
        <v>0</v>
      </c>
      <c r="AQ1054" s="165">
        <f>(VLOOKUP($B1054,'P2 Origin'!$C$21:$M$176,9,0))*AP1054</f>
        <v>0</v>
      </c>
      <c r="AR1054" s="155">
        <f t="shared" si="463"/>
        <v>1</v>
      </c>
      <c r="AS1054" s="164">
        <f>(VLOOKUP(B1054,'P2 Origin'!$C$21:$M$176,10,0))*K1054</f>
        <v>0</v>
      </c>
      <c r="AT1054" s="164">
        <f>(VLOOKUP(B1054,'P2 Origin'!$C$21:$M$176,11,0))*J1054</f>
        <v>0</v>
      </c>
      <c r="AU1054" s="167">
        <v>30</v>
      </c>
      <c r="AV1054" s="168">
        <v>30</v>
      </c>
      <c r="AW1054" s="169">
        <v>0</v>
      </c>
      <c r="AX1054" s="170">
        <f>IF(AU1054&gt;=0.1,'P3 Bureaumarge zee- en luchtvr.'!$D$12,0)</f>
        <v>0</v>
      </c>
      <c r="AY1054" s="163">
        <f t="shared" si="464"/>
        <v>0</v>
      </c>
      <c r="AZ1054" s="157" t="str">
        <f>VLOOKUP(D1054,'P4 Destination'!$C$21:$O$176,13,0)</f>
        <v>EUR</v>
      </c>
      <c r="BA1054" s="164">
        <f t="shared" si="465"/>
        <v>0</v>
      </c>
      <c r="BB1054" s="171">
        <f>IF(AU1054&gt;0.1,(VLOOKUP(D1054,'P4 Destination'!$C$21:$M$176,3,0))*I1054,0)</f>
        <v>0</v>
      </c>
      <c r="BC1054" s="172">
        <f t="shared" si="466"/>
        <v>0</v>
      </c>
      <c r="BD1054" s="171">
        <f>(VLOOKUP($D1054,'P4 Destination'!$C$21:$M$176,4,0))*BC1054</f>
        <v>0</v>
      </c>
      <c r="BE1054" s="172">
        <f t="shared" si="467"/>
        <v>0</v>
      </c>
      <c r="BF1054" s="171">
        <f>(VLOOKUP($D1054,'P4 Destination'!$C$21:$M$176,5,0))*BE1054</f>
        <v>0</v>
      </c>
      <c r="BG1054" s="172">
        <f t="shared" si="468"/>
        <v>0</v>
      </c>
      <c r="BH1054" s="171">
        <f>(VLOOKUP($D1054,'P4 Destination'!$C$21:$M$176,6,0))*BG1054</f>
        <v>0</v>
      </c>
      <c r="BI1054" s="172">
        <f t="shared" si="469"/>
        <v>30</v>
      </c>
      <c r="BJ1054" s="171">
        <f>(VLOOKUP($D1054,'P4 Destination'!$C$21:$M$176,7,0))*BI1054</f>
        <v>0</v>
      </c>
      <c r="BK1054" s="172">
        <f t="shared" si="470"/>
        <v>0</v>
      </c>
      <c r="BL1054" s="171">
        <f>(VLOOKUP($D1054,'P4 Destination'!$C$21:$M$176,8,0))*BK1054</f>
        <v>0</v>
      </c>
      <c r="BM1054" s="172">
        <f t="shared" si="471"/>
        <v>0</v>
      </c>
      <c r="BN1054" s="171">
        <f>(VLOOKUP($D1054,'P4 Destination'!$C$21:$M$176,9,0))*BM1054</f>
        <v>0</v>
      </c>
      <c r="BO1054" s="154">
        <f t="shared" si="472"/>
        <v>1</v>
      </c>
      <c r="BP1054" s="171">
        <f>(VLOOKUP(D1054,'P4 Destination'!$C$21:$M$176,10,0))*K1054</f>
        <v>0</v>
      </c>
      <c r="BQ1054" s="171">
        <f>(VLOOKUP(D1054,'P4 Destination'!$C$21:$M$176,11,0))*J1054</f>
        <v>0</v>
      </c>
      <c r="BR1054" s="173">
        <f t="shared" si="473"/>
        <v>0</v>
      </c>
      <c r="BS1054" s="173">
        <f>(AV1054*2500)*'P6 Verzekering'!$E$11</f>
        <v>0</v>
      </c>
      <c r="BT1054" s="173">
        <f>(AW1054*2500)*'P6 Verzekering'!$E$12</f>
        <v>0</v>
      </c>
      <c r="BU1054" s="173">
        <f>(L1054*2500)*'P6 Verzekering'!$E$13</f>
        <v>0</v>
      </c>
      <c r="BV1054" s="173">
        <f t="shared" si="474"/>
        <v>0</v>
      </c>
      <c r="BW1054"/>
      <c r="BX1054"/>
    </row>
    <row r="1055" spans="1:76">
      <c r="A1055" s="152" t="s">
        <v>3163</v>
      </c>
      <c r="B1055" s="152" t="s">
        <v>320</v>
      </c>
      <c r="C1055" s="152" t="s">
        <v>319</v>
      </c>
      <c r="D1055" s="152" t="s">
        <v>219</v>
      </c>
      <c r="E1055" s="152" t="s">
        <v>219</v>
      </c>
      <c r="F1055" s="153">
        <f t="shared" si="448"/>
        <v>30</v>
      </c>
      <c r="G1055" s="154">
        <v>1</v>
      </c>
      <c r="H1055" s="154">
        <f>IFERROR(VLOOKUP(B1055,'P2 Origin'!$C$21:$Q$176,15,FALSE),0)</f>
        <v>0</v>
      </c>
      <c r="I1055" s="154">
        <f>IFERROR(VLOOKUP(D1055,'P4 Destination'!$C$21:$Q$176,15,FALSE),0)</f>
        <v>0</v>
      </c>
      <c r="J1055" s="155">
        <v>1</v>
      </c>
      <c r="K1055" s="155"/>
      <c r="L1055" s="156">
        <v>0</v>
      </c>
      <c r="M1055" s="155">
        <v>0</v>
      </c>
      <c r="N1055" s="155">
        <v>0</v>
      </c>
      <c r="O1055" s="157">
        <f t="shared" si="449"/>
        <v>0</v>
      </c>
      <c r="P1055" s="158">
        <f t="shared" si="450"/>
        <v>0</v>
      </c>
      <c r="Q1055" s="159">
        <f>IFERROR(VLOOKUP(N1055,'P1 Intra-Europees'!$A$15:$H$25,3,0),0)*P1055</f>
        <v>0</v>
      </c>
      <c r="R1055" s="160">
        <f t="shared" si="451"/>
        <v>0</v>
      </c>
      <c r="S1055" s="159">
        <f>IFERROR(VLOOKUP(N1055,'P1 Intra-Europees'!$A$15:$H$25,4,0),0)*R1055</f>
        <v>0</v>
      </c>
      <c r="T1055" s="160">
        <f t="shared" si="452"/>
        <v>0</v>
      </c>
      <c r="U1055" s="159">
        <f>IFERROR(VLOOKUP(N1055,'P1 Intra-Europees'!$A$15:$H$25,5,0),0)*T1055</f>
        <v>0</v>
      </c>
      <c r="V1055" s="160">
        <f t="shared" si="453"/>
        <v>0</v>
      </c>
      <c r="W1055" s="159">
        <f>IFERROR(VLOOKUP(N1055,'P1 Intra-Europees'!$A$15:$H$25,6,0),0)*V1055</f>
        <v>0</v>
      </c>
      <c r="X1055" s="160">
        <f t="shared" si="454"/>
        <v>0</v>
      </c>
      <c r="Y1055" s="159">
        <f>IFERROR(VLOOKUP(N1055,'P1 Intra-Europees'!$A$15:$H$25,7,0),0)*X1055</f>
        <v>0</v>
      </c>
      <c r="Z1055" s="161">
        <f t="shared" si="455"/>
        <v>0</v>
      </c>
      <c r="AA1055" s="162">
        <f>IFERROR(VLOOKUP(N1055,'P1 Intra-Europees'!$A$15:$H$25,8,0),0)*Z1055</f>
        <v>0</v>
      </c>
      <c r="AB1055" s="163">
        <f t="shared" si="456"/>
        <v>0</v>
      </c>
      <c r="AC1055" s="157" t="str">
        <f>VLOOKUP(B1055,'P2 Origin'!$C$21:$O$176,13,0)</f>
        <v>USD</v>
      </c>
      <c r="AD1055" s="164">
        <f t="shared" si="457"/>
        <v>0</v>
      </c>
      <c r="AE1055" s="165">
        <f>IF(AU1055&gt;0.1,VLOOKUP(B1055,'P2 Origin'!$C$21:$M$176,3,0)*H1055,0)</f>
        <v>0</v>
      </c>
      <c r="AF1055" s="166">
        <f t="shared" si="458"/>
        <v>0</v>
      </c>
      <c r="AG1055" s="165">
        <f>(VLOOKUP(B1055,'P2 Origin'!$C$21:$M$176,4,0))*AF1055</f>
        <v>0</v>
      </c>
      <c r="AH1055" s="166">
        <f t="shared" si="459"/>
        <v>0</v>
      </c>
      <c r="AI1055" s="165">
        <f>(VLOOKUP(B1055,'P2 Origin'!$C$21:$M$176,5,0))*AH1055</f>
        <v>0</v>
      </c>
      <c r="AJ1055" s="166">
        <f t="shared" si="475"/>
        <v>0</v>
      </c>
      <c r="AK1055" s="165">
        <f>(VLOOKUP(B1055,'P2 Origin'!$C$21:$M$176,6,0))*AJ1055</f>
        <v>0</v>
      </c>
      <c r="AL1055" s="166">
        <f t="shared" si="460"/>
        <v>30</v>
      </c>
      <c r="AM1055" s="165">
        <f>(VLOOKUP($B1055,'P2 Origin'!$C$21:$M$176,7,0))*AL1055</f>
        <v>0</v>
      </c>
      <c r="AN1055" s="166">
        <f t="shared" si="461"/>
        <v>0</v>
      </c>
      <c r="AO1055" s="165">
        <f>(VLOOKUP($B1055,'P2 Origin'!$C$21:$M$176,8,0))*AN1055</f>
        <v>0</v>
      </c>
      <c r="AP1055" s="166">
        <f t="shared" si="462"/>
        <v>0</v>
      </c>
      <c r="AQ1055" s="165">
        <f>(VLOOKUP($B1055,'P2 Origin'!$C$21:$M$176,9,0))*AP1055</f>
        <v>0</v>
      </c>
      <c r="AR1055" s="155">
        <f t="shared" si="463"/>
        <v>1</v>
      </c>
      <c r="AS1055" s="164">
        <f>(VLOOKUP(B1055,'P2 Origin'!$C$21:$M$176,10,0))*K1055</f>
        <v>0</v>
      </c>
      <c r="AT1055" s="164">
        <f>(VLOOKUP(B1055,'P2 Origin'!$C$21:$M$176,11,0))*J1055</f>
        <v>0</v>
      </c>
      <c r="AU1055" s="167">
        <v>30</v>
      </c>
      <c r="AV1055" s="168">
        <v>30</v>
      </c>
      <c r="AW1055" s="169">
        <v>0</v>
      </c>
      <c r="AX1055" s="170">
        <f>IF(AU1055&gt;=0.1,'P3 Bureaumarge zee- en luchtvr.'!$D$12,0)</f>
        <v>0</v>
      </c>
      <c r="AY1055" s="163">
        <f t="shared" si="464"/>
        <v>0</v>
      </c>
      <c r="AZ1055" s="157" t="str">
        <f>VLOOKUP(D1055,'P4 Destination'!$C$21:$O$176,13,0)</f>
        <v>EUR</v>
      </c>
      <c r="BA1055" s="164">
        <f t="shared" si="465"/>
        <v>0</v>
      </c>
      <c r="BB1055" s="171">
        <f>IF(AU1055&gt;0.1,(VLOOKUP(D1055,'P4 Destination'!$C$21:$M$176,3,0))*I1055,0)</f>
        <v>0</v>
      </c>
      <c r="BC1055" s="172">
        <f t="shared" si="466"/>
        <v>0</v>
      </c>
      <c r="BD1055" s="171">
        <f>(VLOOKUP($D1055,'P4 Destination'!$C$21:$M$176,4,0))*BC1055</f>
        <v>0</v>
      </c>
      <c r="BE1055" s="172">
        <f t="shared" si="467"/>
        <v>0</v>
      </c>
      <c r="BF1055" s="171">
        <f>(VLOOKUP($D1055,'P4 Destination'!$C$21:$M$176,5,0))*BE1055</f>
        <v>0</v>
      </c>
      <c r="BG1055" s="172">
        <f t="shared" si="468"/>
        <v>0</v>
      </c>
      <c r="BH1055" s="171">
        <f>(VLOOKUP($D1055,'P4 Destination'!$C$21:$M$176,6,0))*BG1055</f>
        <v>0</v>
      </c>
      <c r="BI1055" s="172">
        <f t="shared" si="469"/>
        <v>30</v>
      </c>
      <c r="BJ1055" s="171">
        <f>(VLOOKUP($D1055,'P4 Destination'!$C$21:$M$176,7,0))*BI1055</f>
        <v>0</v>
      </c>
      <c r="BK1055" s="172">
        <f t="shared" si="470"/>
        <v>0</v>
      </c>
      <c r="BL1055" s="171">
        <f>(VLOOKUP($D1055,'P4 Destination'!$C$21:$M$176,8,0))*BK1055</f>
        <v>0</v>
      </c>
      <c r="BM1055" s="172">
        <f t="shared" si="471"/>
        <v>0</v>
      </c>
      <c r="BN1055" s="171">
        <f>(VLOOKUP($D1055,'P4 Destination'!$C$21:$M$176,9,0))*BM1055</f>
        <v>0</v>
      </c>
      <c r="BO1055" s="154">
        <f t="shared" si="472"/>
        <v>1</v>
      </c>
      <c r="BP1055" s="171">
        <f>(VLOOKUP(D1055,'P4 Destination'!$C$21:$M$176,10,0))*K1055</f>
        <v>0</v>
      </c>
      <c r="BQ1055" s="171">
        <f>(VLOOKUP(D1055,'P4 Destination'!$C$21:$M$176,11,0))*J1055</f>
        <v>0</v>
      </c>
      <c r="BR1055" s="173">
        <f t="shared" si="473"/>
        <v>0</v>
      </c>
      <c r="BS1055" s="173">
        <f>(AV1055*2500)*'P6 Verzekering'!$E$11</f>
        <v>0</v>
      </c>
      <c r="BT1055" s="173">
        <f>(AW1055*2500)*'P6 Verzekering'!$E$12</f>
        <v>0</v>
      </c>
      <c r="BU1055" s="173">
        <f>(L1055*2500)*'P6 Verzekering'!$E$13</f>
        <v>0</v>
      </c>
      <c r="BV1055" s="173">
        <f t="shared" si="474"/>
        <v>0</v>
      </c>
      <c r="BW1055"/>
      <c r="BX1055"/>
    </row>
    <row r="1056" spans="1:76">
      <c r="A1056" s="152" t="s">
        <v>3164</v>
      </c>
      <c r="B1056" s="152" t="s">
        <v>320</v>
      </c>
      <c r="C1056" s="152" t="s">
        <v>319</v>
      </c>
      <c r="D1056" s="152" t="s">
        <v>219</v>
      </c>
      <c r="E1056" s="152" t="s">
        <v>219</v>
      </c>
      <c r="F1056" s="153">
        <f t="shared" si="448"/>
        <v>30</v>
      </c>
      <c r="G1056" s="154">
        <v>1</v>
      </c>
      <c r="H1056" s="154">
        <f>IFERROR(VLOOKUP(B1056,'P2 Origin'!$C$21:$Q$176,15,FALSE),0)</f>
        <v>0</v>
      </c>
      <c r="I1056" s="154">
        <f>IFERROR(VLOOKUP(D1056,'P4 Destination'!$C$21:$Q$176,15,FALSE),0)</f>
        <v>0</v>
      </c>
      <c r="J1056" s="155"/>
      <c r="K1056" s="155">
        <v>1</v>
      </c>
      <c r="L1056" s="156">
        <v>0</v>
      </c>
      <c r="M1056" s="155">
        <v>0</v>
      </c>
      <c r="N1056" s="155">
        <v>0</v>
      </c>
      <c r="O1056" s="157">
        <f t="shared" si="449"/>
        <v>0</v>
      </c>
      <c r="P1056" s="158">
        <f t="shared" si="450"/>
        <v>0</v>
      </c>
      <c r="Q1056" s="159">
        <f>IFERROR(VLOOKUP(N1056,'P1 Intra-Europees'!$A$15:$H$25,3,0),0)*P1056</f>
        <v>0</v>
      </c>
      <c r="R1056" s="160">
        <f t="shared" si="451"/>
        <v>0</v>
      </c>
      <c r="S1056" s="159">
        <f>IFERROR(VLOOKUP(N1056,'P1 Intra-Europees'!$A$15:$H$25,4,0),0)*R1056</f>
        <v>0</v>
      </c>
      <c r="T1056" s="160">
        <f t="shared" si="452"/>
        <v>0</v>
      </c>
      <c r="U1056" s="159">
        <f>IFERROR(VLOOKUP(N1056,'P1 Intra-Europees'!$A$15:$H$25,5,0),0)*T1056</f>
        <v>0</v>
      </c>
      <c r="V1056" s="160">
        <f t="shared" si="453"/>
        <v>0</v>
      </c>
      <c r="W1056" s="159">
        <f>IFERROR(VLOOKUP(N1056,'P1 Intra-Europees'!$A$15:$H$25,6,0),0)*V1056</f>
        <v>0</v>
      </c>
      <c r="X1056" s="160">
        <f t="shared" si="454"/>
        <v>0</v>
      </c>
      <c r="Y1056" s="159">
        <f>IFERROR(VLOOKUP(N1056,'P1 Intra-Europees'!$A$15:$H$25,7,0),0)*X1056</f>
        <v>0</v>
      </c>
      <c r="Z1056" s="161">
        <f t="shared" si="455"/>
        <v>0</v>
      </c>
      <c r="AA1056" s="162">
        <f>IFERROR(VLOOKUP(N1056,'P1 Intra-Europees'!$A$15:$H$25,8,0),0)*Z1056</f>
        <v>0</v>
      </c>
      <c r="AB1056" s="163">
        <f t="shared" si="456"/>
        <v>0</v>
      </c>
      <c r="AC1056" s="157" t="str">
        <f>VLOOKUP(B1056,'P2 Origin'!$C$21:$O$176,13,0)</f>
        <v>USD</v>
      </c>
      <c r="AD1056" s="164">
        <f t="shared" si="457"/>
        <v>0</v>
      </c>
      <c r="AE1056" s="165">
        <f>IF(AU1056&gt;0.1,VLOOKUP(B1056,'P2 Origin'!$C$21:$M$176,3,0)*H1056,0)</f>
        <v>0</v>
      </c>
      <c r="AF1056" s="166">
        <f t="shared" si="458"/>
        <v>0</v>
      </c>
      <c r="AG1056" s="165">
        <f>(VLOOKUP(B1056,'P2 Origin'!$C$21:$M$176,4,0))*AF1056</f>
        <v>0</v>
      </c>
      <c r="AH1056" s="166">
        <f t="shared" si="459"/>
        <v>0</v>
      </c>
      <c r="AI1056" s="165">
        <f>(VLOOKUP(B1056,'P2 Origin'!$C$21:$M$176,5,0))*AH1056</f>
        <v>0</v>
      </c>
      <c r="AJ1056" s="166">
        <f t="shared" si="475"/>
        <v>0</v>
      </c>
      <c r="AK1056" s="165">
        <f>(VLOOKUP(B1056,'P2 Origin'!$C$21:$M$176,6,0))*AJ1056</f>
        <v>0</v>
      </c>
      <c r="AL1056" s="166">
        <f t="shared" si="460"/>
        <v>30</v>
      </c>
      <c r="AM1056" s="165">
        <f>(VLOOKUP($B1056,'P2 Origin'!$C$21:$M$176,7,0))*AL1056</f>
        <v>0</v>
      </c>
      <c r="AN1056" s="166">
        <f t="shared" si="461"/>
        <v>0</v>
      </c>
      <c r="AO1056" s="165">
        <f>(VLOOKUP($B1056,'P2 Origin'!$C$21:$M$176,8,0))*AN1056</f>
        <v>0</v>
      </c>
      <c r="AP1056" s="166">
        <f t="shared" si="462"/>
        <v>0</v>
      </c>
      <c r="AQ1056" s="165">
        <f>(VLOOKUP($B1056,'P2 Origin'!$C$21:$M$176,9,0))*AP1056</f>
        <v>0</v>
      </c>
      <c r="AR1056" s="155">
        <f t="shared" si="463"/>
        <v>1</v>
      </c>
      <c r="AS1056" s="164">
        <f>(VLOOKUP(B1056,'P2 Origin'!$C$21:$M$176,10,0))*K1056</f>
        <v>0</v>
      </c>
      <c r="AT1056" s="164">
        <f>(VLOOKUP(B1056,'P2 Origin'!$C$21:$M$176,11,0))*J1056</f>
        <v>0</v>
      </c>
      <c r="AU1056" s="167">
        <v>30</v>
      </c>
      <c r="AV1056" s="168">
        <v>30</v>
      </c>
      <c r="AW1056" s="169">
        <v>0</v>
      </c>
      <c r="AX1056" s="170">
        <f>IF(AU1056&gt;=0.1,'P3 Bureaumarge zee- en luchtvr.'!$D$12,0)</f>
        <v>0</v>
      </c>
      <c r="AY1056" s="163">
        <f t="shared" si="464"/>
        <v>0</v>
      </c>
      <c r="AZ1056" s="157" t="str">
        <f>VLOOKUP(D1056,'P4 Destination'!$C$21:$O$176,13,0)</f>
        <v>EUR</v>
      </c>
      <c r="BA1056" s="164">
        <f t="shared" si="465"/>
        <v>0</v>
      </c>
      <c r="BB1056" s="171">
        <f>IF(AU1056&gt;0.1,(VLOOKUP(D1056,'P4 Destination'!$C$21:$M$176,3,0))*I1056,0)</f>
        <v>0</v>
      </c>
      <c r="BC1056" s="172">
        <f t="shared" si="466"/>
        <v>0</v>
      </c>
      <c r="BD1056" s="171">
        <f>(VLOOKUP($D1056,'P4 Destination'!$C$21:$M$176,4,0))*BC1056</f>
        <v>0</v>
      </c>
      <c r="BE1056" s="172">
        <f t="shared" si="467"/>
        <v>0</v>
      </c>
      <c r="BF1056" s="171">
        <f>(VLOOKUP($D1056,'P4 Destination'!$C$21:$M$176,5,0))*BE1056</f>
        <v>0</v>
      </c>
      <c r="BG1056" s="172">
        <f t="shared" si="468"/>
        <v>0</v>
      </c>
      <c r="BH1056" s="171">
        <f>(VLOOKUP($D1056,'P4 Destination'!$C$21:$M$176,6,0))*BG1056</f>
        <v>0</v>
      </c>
      <c r="BI1056" s="172">
        <f t="shared" si="469"/>
        <v>30</v>
      </c>
      <c r="BJ1056" s="171">
        <f>(VLOOKUP($D1056,'P4 Destination'!$C$21:$M$176,7,0))*BI1056</f>
        <v>0</v>
      </c>
      <c r="BK1056" s="172">
        <f t="shared" si="470"/>
        <v>0</v>
      </c>
      <c r="BL1056" s="171">
        <f>(VLOOKUP($D1056,'P4 Destination'!$C$21:$M$176,8,0))*BK1056</f>
        <v>0</v>
      </c>
      <c r="BM1056" s="172">
        <f t="shared" si="471"/>
        <v>0</v>
      </c>
      <c r="BN1056" s="171">
        <f>(VLOOKUP($D1056,'P4 Destination'!$C$21:$M$176,9,0))*BM1056</f>
        <v>0</v>
      </c>
      <c r="BO1056" s="154">
        <f t="shared" si="472"/>
        <v>1</v>
      </c>
      <c r="BP1056" s="171">
        <f>(VLOOKUP(D1056,'P4 Destination'!$C$21:$M$176,10,0))*K1056</f>
        <v>0</v>
      </c>
      <c r="BQ1056" s="171">
        <f>(VLOOKUP(D1056,'P4 Destination'!$C$21:$M$176,11,0))*J1056</f>
        <v>0</v>
      </c>
      <c r="BR1056" s="173">
        <f t="shared" si="473"/>
        <v>0</v>
      </c>
      <c r="BS1056" s="173">
        <f>(AV1056*2500)*'P6 Verzekering'!$E$11</f>
        <v>0</v>
      </c>
      <c r="BT1056" s="173">
        <f>(AW1056*2500)*'P6 Verzekering'!$E$12</f>
        <v>0</v>
      </c>
      <c r="BU1056" s="173">
        <f>(L1056*2500)*'P6 Verzekering'!$E$13</f>
        <v>0</v>
      </c>
      <c r="BV1056" s="173">
        <f t="shared" si="474"/>
        <v>0</v>
      </c>
      <c r="BW1056"/>
      <c r="BX1056"/>
    </row>
    <row r="1057" spans="1:76">
      <c r="A1057" s="152" t="s">
        <v>3165</v>
      </c>
      <c r="B1057" s="152" t="s">
        <v>320</v>
      </c>
      <c r="C1057" s="152" t="s">
        <v>319</v>
      </c>
      <c r="D1057" s="152" t="s">
        <v>219</v>
      </c>
      <c r="E1057" s="152" t="s">
        <v>219</v>
      </c>
      <c r="F1057" s="153">
        <f t="shared" si="448"/>
        <v>17</v>
      </c>
      <c r="G1057" s="154">
        <v>1</v>
      </c>
      <c r="H1057" s="154">
        <f>IFERROR(VLOOKUP(B1057,'P2 Origin'!$C$21:$Q$176,15,FALSE),0)</f>
        <v>0</v>
      </c>
      <c r="I1057" s="154">
        <f>IFERROR(VLOOKUP(D1057,'P4 Destination'!$C$21:$Q$176,15,FALSE),0)</f>
        <v>0</v>
      </c>
      <c r="J1057" s="155">
        <v>1</v>
      </c>
      <c r="K1057" s="155"/>
      <c r="L1057" s="156">
        <v>0</v>
      </c>
      <c r="M1057" s="155">
        <v>0</v>
      </c>
      <c r="N1057" s="155">
        <v>0</v>
      </c>
      <c r="O1057" s="157">
        <f t="shared" si="449"/>
        <v>0</v>
      </c>
      <c r="P1057" s="158">
        <f t="shared" si="450"/>
        <v>0</v>
      </c>
      <c r="Q1057" s="159">
        <f>IFERROR(VLOOKUP(N1057,'P1 Intra-Europees'!$A$15:$H$25,3,0),0)*P1057</f>
        <v>0</v>
      </c>
      <c r="R1057" s="160">
        <f t="shared" si="451"/>
        <v>0</v>
      </c>
      <c r="S1057" s="159">
        <f>IFERROR(VLOOKUP(N1057,'P1 Intra-Europees'!$A$15:$H$25,4,0),0)*R1057</f>
        <v>0</v>
      </c>
      <c r="T1057" s="160">
        <f t="shared" si="452"/>
        <v>0</v>
      </c>
      <c r="U1057" s="159">
        <f>IFERROR(VLOOKUP(N1057,'P1 Intra-Europees'!$A$15:$H$25,5,0),0)*T1057</f>
        <v>0</v>
      </c>
      <c r="V1057" s="160">
        <f t="shared" si="453"/>
        <v>0</v>
      </c>
      <c r="W1057" s="159">
        <f>IFERROR(VLOOKUP(N1057,'P1 Intra-Europees'!$A$15:$H$25,6,0),0)*V1057</f>
        <v>0</v>
      </c>
      <c r="X1057" s="160">
        <f t="shared" si="454"/>
        <v>0</v>
      </c>
      <c r="Y1057" s="159">
        <f>IFERROR(VLOOKUP(N1057,'P1 Intra-Europees'!$A$15:$H$25,7,0),0)*X1057</f>
        <v>0</v>
      </c>
      <c r="Z1057" s="161">
        <f t="shared" si="455"/>
        <v>0</v>
      </c>
      <c r="AA1057" s="162">
        <f>IFERROR(VLOOKUP(N1057,'P1 Intra-Europees'!$A$15:$H$25,8,0),0)*Z1057</f>
        <v>0</v>
      </c>
      <c r="AB1057" s="163">
        <f t="shared" si="456"/>
        <v>0</v>
      </c>
      <c r="AC1057" s="157" t="str">
        <f>VLOOKUP(B1057,'P2 Origin'!$C$21:$O$176,13,0)</f>
        <v>USD</v>
      </c>
      <c r="AD1057" s="164">
        <f t="shared" si="457"/>
        <v>0</v>
      </c>
      <c r="AE1057" s="165">
        <f>IF(AU1057&gt;0.1,VLOOKUP(B1057,'P2 Origin'!$C$21:$M$176,3,0)*H1057,0)</f>
        <v>0</v>
      </c>
      <c r="AF1057" s="166">
        <f t="shared" si="458"/>
        <v>0</v>
      </c>
      <c r="AG1057" s="165">
        <f>(VLOOKUP(B1057,'P2 Origin'!$C$21:$M$176,4,0))*AF1057</f>
        <v>0</v>
      </c>
      <c r="AH1057" s="166">
        <f t="shared" si="459"/>
        <v>0</v>
      </c>
      <c r="AI1057" s="165">
        <f>(VLOOKUP(B1057,'P2 Origin'!$C$21:$M$176,5,0))*AH1057</f>
        <v>0</v>
      </c>
      <c r="AJ1057" s="166">
        <f t="shared" si="475"/>
        <v>17</v>
      </c>
      <c r="AK1057" s="165">
        <f>(VLOOKUP(B1057,'P2 Origin'!$C$21:$M$176,6,0))*AJ1057</f>
        <v>0</v>
      </c>
      <c r="AL1057" s="166">
        <f t="shared" si="460"/>
        <v>0</v>
      </c>
      <c r="AM1057" s="165">
        <f>(VLOOKUP($B1057,'P2 Origin'!$C$21:$M$176,7,0))*AL1057</f>
        <v>0</v>
      </c>
      <c r="AN1057" s="166">
        <f t="shared" si="461"/>
        <v>0</v>
      </c>
      <c r="AO1057" s="165">
        <f>(VLOOKUP($B1057,'P2 Origin'!$C$21:$M$176,8,0))*AN1057</f>
        <v>0</v>
      </c>
      <c r="AP1057" s="166">
        <f t="shared" si="462"/>
        <v>0</v>
      </c>
      <c r="AQ1057" s="165">
        <f>(VLOOKUP($B1057,'P2 Origin'!$C$21:$M$176,9,0))*AP1057</f>
        <v>0</v>
      </c>
      <c r="AR1057" s="155">
        <f t="shared" si="463"/>
        <v>1</v>
      </c>
      <c r="AS1057" s="164">
        <f>(VLOOKUP(B1057,'P2 Origin'!$C$21:$M$176,10,0))*K1057</f>
        <v>0</v>
      </c>
      <c r="AT1057" s="164">
        <f>(VLOOKUP(B1057,'P2 Origin'!$C$21:$M$176,11,0))*J1057</f>
        <v>0</v>
      </c>
      <c r="AU1057" s="167">
        <v>17</v>
      </c>
      <c r="AV1057" s="168">
        <v>17</v>
      </c>
      <c r="AW1057" s="169">
        <v>0</v>
      </c>
      <c r="AX1057" s="170">
        <f>IF(AU1057&gt;=0.1,'P3 Bureaumarge zee- en luchtvr.'!$D$12,0)</f>
        <v>0</v>
      </c>
      <c r="AY1057" s="163">
        <f t="shared" si="464"/>
        <v>0</v>
      </c>
      <c r="AZ1057" s="157" t="str">
        <f>VLOOKUP(D1057,'P4 Destination'!$C$21:$O$176,13,0)</f>
        <v>EUR</v>
      </c>
      <c r="BA1057" s="164">
        <f t="shared" si="465"/>
        <v>0</v>
      </c>
      <c r="BB1057" s="171">
        <f>IF(AU1057&gt;0.1,(VLOOKUP(D1057,'P4 Destination'!$C$21:$M$176,3,0))*I1057,0)</f>
        <v>0</v>
      </c>
      <c r="BC1057" s="172">
        <f t="shared" si="466"/>
        <v>0</v>
      </c>
      <c r="BD1057" s="171">
        <f>(VLOOKUP($D1057,'P4 Destination'!$C$21:$M$176,4,0))*BC1057</f>
        <v>0</v>
      </c>
      <c r="BE1057" s="172">
        <f t="shared" si="467"/>
        <v>0</v>
      </c>
      <c r="BF1057" s="171">
        <f>(VLOOKUP($D1057,'P4 Destination'!$C$21:$M$176,5,0))*BE1057</f>
        <v>0</v>
      </c>
      <c r="BG1057" s="172">
        <f t="shared" si="468"/>
        <v>17</v>
      </c>
      <c r="BH1057" s="171">
        <f>(VLOOKUP($D1057,'P4 Destination'!$C$21:$M$176,6,0))*BG1057</f>
        <v>0</v>
      </c>
      <c r="BI1057" s="172">
        <f t="shared" si="469"/>
        <v>0</v>
      </c>
      <c r="BJ1057" s="171">
        <f>(VLOOKUP($D1057,'P4 Destination'!$C$21:$M$176,7,0))*BI1057</f>
        <v>0</v>
      </c>
      <c r="BK1057" s="172">
        <f t="shared" si="470"/>
        <v>0</v>
      </c>
      <c r="BL1057" s="171">
        <f>(VLOOKUP($D1057,'P4 Destination'!$C$21:$M$176,8,0))*BK1057</f>
        <v>0</v>
      </c>
      <c r="BM1057" s="172">
        <f t="shared" si="471"/>
        <v>0</v>
      </c>
      <c r="BN1057" s="171">
        <f>(VLOOKUP($D1057,'P4 Destination'!$C$21:$M$176,9,0))*BM1057</f>
        <v>0</v>
      </c>
      <c r="BO1057" s="154">
        <f t="shared" si="472"/>
        <v>1</v>
      </c>
      <c r="BP1057" s="171">
        <f>(VLOOKUP(D1057,'P4 Destination'!$C$21:$M$176,10,0))*K1057</f>
        <v>0</v>
      </c>
      <c r="BQ1057" s="171">
        <f>(VLOOKUP(D1057,'P4 Destination'!$C$21:$M$176,11,0))*J1057</f>
        <v>0</v>
      </c>
      <c r="BR1057" s="173">
        <f t="shared" si="473"/>
        <v>0</v>
      </c>
      <c r="BS1057" s="173">
        <f>(AV1057*2500)*'P6 Verzekering'!$E$11</f>
        <v>0</v>
      </c>
      <c r="BT1057" s="173">
        <f>(AW1057*2500)*'P6 Verzekering'!$E$12</f>
        <v>0</v>
      </c>
      <c r="BU1057" s="173">
        <f>(L1057*2500)*'P6 Verzekering'!$E$13</f>
        <v>0</v>
      </c>
      <c r="BV1057" s="173">
        <f t="shared" si="474"/>
        <v>0</v>
      </c>
      <c r="BW1057"/>
      <c r="BX1057"/>
    </row>
    <row r="1058" spans="1:76">
      <c r="A1058" s="152" t="s">
        <v>3166</v>
      </c>
      <c r="B1058" s="152" t="s">
        <v>320</v>
      </c>
      <c r="C1058" s="152" t="s">
        <v>319</v>
      </c>
      <c r="D1058" s="152" t="s">
        <v>219</v>
      </c>
      <c r="E1058" s="152" t="s">
        <v>219</v>
      </c>
      <c r="F1058" s="153">
        <f t="shared" si="448"/>
        <v>30</v>
      </c>
      <c r="G1058" s="154">
        <v>1</v>
      </c>
      <c r="H1058" s="154">
        <f>IFERROR(VLOOKUP(B1058,'P2 Origin'!$C$21:$Q$176,15,FALSE),0)</f>
        <v>0</v>
      </c>
      <c r="I1058" s="154">
        <f>IFERROR(VLOOKUP(D1058,'P4 Destination'!$C$21:$Q$176,15,FALSE),0)</f>
        <v>0</v>
      </c>
      <c r="J1058" s="155">
        <v>1</v>
      </c>
      <c r="K1058" s="155"/>
      <c r="L1058" s="156">
        <v>0</v>
      </c>
      <c r="M1058" s="155">
        <v>0</v>
      </c>
      <c r="N1058" s="155">
        <v>0</v>
      </c>
      <c r="O1058" s="157">
        <f t="shared" si="449"/>
        <v>0</v>
      </c>
      <c r="P1058" s="158">
        <f t="shared" si="450"/>
        <v>0</v>
      </c>
      <c r="Q1058" s="159">
        <f>IFERROR(VLOOKUP(N1058,'P1 Intra-Europees'!$A$15:$H$25,3,0),0)*P1058</f>
        <v>0</v>
      </c>
      <c r="R1058" s="160">
        <f t="shared" si="451"/>
        <v>0</v>
      </c>
      <c r="S1058" s="159">
        <f>IFERROR(VLOOKUP(N1058,'P1 Intra-Europees'!$A$15:$H$25,4,0),0)*R1058</f>
        <v>0</v>
      </c>
      <c r="T1058" s="160">
        <f t="shared" si="452"/>
        <v>0</v>
      </c>
      <c r="U1058" s="159">
        <f>IFERROR(VLOOKUP(N1058,'P1 Intra-Europees'!$A$15:$H$25,5,0),0)*T1058</f>
        <v>0</v>
      </c>
      <c r="V1058" s="160">
        <f t="shared" si="453"/>
        <v>0</v>
      </c>
      <c r="W1058" s="159">
        <f>IFERROR(VLOOKUP(N1058,'P1 Intra-Europees'!$A$15:$H$25,6,0),0)*V1058</f>
        <v>0</v>
      </c>
      <c r="X1058" s="160">
        <f t="shared" si="454"/>
        <v>0</v>
      </c>
      <c r="Y1058" s="159">
        <f>IFERROR(VLOOKUP(N1058,'P1 Intra-Europees'!$A$15:$H$25,7,0),0)*X1058</f>
        <v>0</v>
      </c>
      <c r="Z1058" s="161">
        <f t="shared" si="455"/>
        <v>0</v>
      </c>
      <c r="AA1058" s="162">
        <f>IFERROR(VLOOKUP(N1058,'P1 Intra-Europees'!$A$15:$H$25,8,0),0)*Z1058</f>
        <v>0</v>
      </c>
      <c r="AB1058" s="163">
        <f t="shared" si="456"/>
        <v>0</v>
      </c>
      <c r="AC1058" s="157" t="str">
        <f>VLOOKUP(B1058,'P2 Origin'!$C$21:$O$176,13,0)</f>
        <v>USD</v>
      </c>
      <c r="AD1058" s="164">
        <f t="shared" si="457"/>
        <v>0</v>
      </c>
      <c r="AE1058" s="165">
        <f>IF(AU1058&gt;0.1,VLOOKUP(B1058,'P2 Origin'!$C$21:$M$176,3,0)*H1058,0)</f>
        <v>0</v>
      </c>
      <c r="AF1058" s="166">
        <f t="shared" si="458"/>
        <v>0</v>
      </c>
      <c r="AG1058" s="165">
        <f>(VLOOKUP(B1058,'P2 Origin'!$C$21:$M$176,4,0))*AF1058</f>
        <v>0</v>
      </c>
      <c r="AH1058" s="166">
        <f t="shared" si="459"/>
        <v>0</v>
      </c>
      <c r="AI1058" s="165">
        <f>(VLOOKUP(B1058,'P2 Origin'!$C$21:$M$176,5,0))*AH1058</f>
        <v>0</v>
      </c>
      <c r="AJ1058" s="166">
        <f t="shared" si="475"/>
        <v>0</v>
      </c>
      <c r="AK1058" s="165">
        <f>(VLOOKUP(B1058,'P2 Origin'!$C$21:$M$176,6,0))*AJ1058</f>
        <v>0</v>
      </c>
      <c r="AL1058" s="166">
        <f t="shared" si="460"/>
        <v>30</v>
      </c>
      <c r="AM1058" s="165">
        <f>(VLOOKUP($B1058,'P2 Origin'!$C$21:$M$176,7,0))*AL1058</f>
        <v>0</v>
      </c>
      <c r="AN1058" s="166">
        <f t="shared" si="461"/>
        <v>0</v>
      </c>
      <c r="AO1058" s="165">
        <f>(VLOOKUP($B1058,'P2 Origin'!$C$21:$M$176,8,0))*AN1058</f>
        <v>0</v>
      </c>
      <c r="AP1058" s="166">
        <f t="shared" si="462"/>
        <v>0</v>
      </c>
      <c r="AQ1058" s="165">
        <f>(VLOOKUP($B1058,'P2 Origin'!$C$21:$M$176,9,0))*AP1058</f>
        <v>0</v>
      </c>
      <c r="AR1058" s="155">
        <f t="shared" si="463"/>
        <v>1</v>
      </c>
      <c r="AS1058" s="164">
        <f>(VLOOKUP(B1058,'P2 Origin'!$C$21:$M$176,10,0))*K1058</f>
        <v>0</v>
      </c>
      <c r="AT1058" s="164">
        <f>(VLOOKUP(B1058,'P2 Origin'!$C$21:$M$176,11,0))*J1058</f>
        <v>0</v>
      </c>
      <c r="AU1058" s="167">
        <v>30</v>
      </c>
      <c r="AV1058" s="168">
        <v>30</v>
      </c>
      <c r="AW1058" s="169">
        <v>0</v>
      </c>
      <c r="AX1058" s="170">
        <f>IF(AU1058&gt;=0.1,'P3 Bureaumarge zee- en luchtvr.'!$D$12,0)</f>
        <v>0</v>
      </c>
      <c r="AY1058" s="163">
        <f t="shared" si="464"/>
        <v>0</v>
      </c>
      <c r="AZ1058" s="157" t="str">
        <f>VLOOKUP(D1058,'P4 Destination'!$C$21:$O$176,13,0)</f>
        <v>EUR</v>
      </c>
      <c r="BA1058" s="164">
        <f t="shared" si="465"/>
        <v>0</v>
      </c>
      <c r="BB1058" s="171">
        <f>IF(AU1058&gt;0.1,(VLOOKUP(D1058,'P4 Destination'!$C$21:$M$176,3,0))*I1058,0)</f>
        <v>0</v>
      </c>
      <c r="BC1058" s="172">
        <f t="shared" si="466"/>
        <v>0</v>
      </c>
      <c r="BD1058" s="171">
        <f>(VLOOKUP($D1058,'P4 Destination'!$C$21:$M$176,4,0))*BC1058</f>
        <v>0</v>
      </c>
      <c r="BE1058" s="172">
        <f t="shared" si="467"/>
        <v>0</v>
      </c>
      <c r="BF1058" s="171">
        <f>(VLOOKUP($D1058,'P4 Destination'!$C$21:$M$176,5,0))*BE1058</f>
        <v>0</v>
      </c>
      <c r="BG1058" s="172">
        <f t="shared" si="468"/>
        <v>0</v>
      </c>
      <c r="BH1058" s="171">
        <f>(VLOOKUP($D1058,'P4 Destination'!$C$21:$M$176,6,0))*BG1058</f>
        <v>0</v>
      </c>
      <c r="BI1058" s="172">
        <f t="shared" si="469"/>
        <v>30</v>
      </c>
      <c r="BJ1058" s="171">
        <f>(VLOOKUP($D1058,'P4 Destination'!$C$21:$M$176,7,0))*BI1058</f>
        <v>0</v>
      </c>
      <c r="BK1058" s="172">
        <f t="shared" si="470"/>
        <v>0</v>
      </c>
      <c r="BL1058" s="171">
        <f>(VLOOKUP($D1058,'P4 Destination'!$C$21:$M$176,8,0))*BK1058</f>
        <v>0</v>
      </c>
      <c r="BM1058" s="172">
        <f t="shared" si="471"/>
        <v>0</v>
      </c>
      <c r="BN1058" s="171">
        <f>(VLOOKUP($D1058,'P4 Destination'!$C$21:$M$176,9,0))*BM1058</f>
        <v>0</v>
      </c>
      <c r="BO1058" s="154">
        <f t="shared" si="472"/>
        <v>1</v>
      </c>
      <c r="BP1058" s="171">
        <f>(VLOOKUP(D1058,'P4 Destination'!$C$21:$M$176,10,0))*K1058</f>
        <v>0</v>
      </c>
      <c r="BQ1058" s="171">
        <f>(VLOOKUP(D1058,'P4 Destination'!$C$21:$M$176,11,0))*J1058</f>
        <v>0</v>
      </c>
      <c r="BR1058" s="173">
        <f t="shared" si="473"/>
        <v>0</v>
      </c>
      <c r="BS1058" s="173">
        <f>(AV1058*2500)*'P6 Verzekering'!$E$11</f>
        <v>0</v>
      </c>
      <c r="BT1058" s="173">
        <f>(AW1058*2500)*'P6 Verzekering'!$E$12</f>
        <v>0</v>
      </c>
      <c r="BU1058" s="173">
        <f>(L1058*2500)*'P6 Verzekering'!$E$13</f>
        <v>0</v>
      </c>
      <c r="BV1058" s="173">
        <f t="shared" si="474"/>
        <v>0</v>
      </c>
      <c r="BW1058"/>
      <c r="BX1058"/>
    </row>
    <row r="1059" spans="1:76">
      <c r="A1059" s="152" t="s">
        <v>3167</v>
      </c>
      <c r="B1059" s="152" t="s">
        <v>320</v>
      </c>
      <c r="C1059" s="152" t="s">
        <v>319</v>
      </c>
      <c r="D1059" s="152" t="s">
        <v>219</v>
      </c>
      <c r="E1059" s="152" t="s">
        <v>219</v>
      </c>
      <c r="F1059" s="153">
        <f t="shared" si="448"/>
        <v>15</v>
      </c>
      <c r="G1059" s="154">
        <v>1</v>
      </c>
      <c r="H1059" s="154">
        <f>IFERROR(VLOOKUP(B1059,'P2 Origin'!$C$21:$Q$176,15,FALSE),0)</f>
        <v>0</v>
      </c>
      <c r="I1059" s="154">
        <f>IFERROR(VLOOKUP(D1059,'P4 Destination'!$C$21:$Q$176,15,FALSE),0)</f>
        <v>0</v>
      </c>
      <c r="J1059" s="155">
        <v>1</v>
      </c>
      <c r="K1059" s="155"/>
      <c r="L1059" s="156">
        <v>0</v>
      </c>
      <c r="M1059" s="155">
        <v>0</v>
      </c>
      <c r="N1059" s="155">
        <v>0</v>
      </c>
      <c r="O1059" s="157">
        <f t="shared" si="449"/>
        <v>0</v>
      </c>
      <c r="P1059" s="158">
        <f t="shared" si="450"/>
        <v>0</v>
      </c>
      <c r="Q1059" s="159">
        <f>IFERROR(VLOOKUP(N1059,'P1 Intra-Europees'!$A$15:$H$25,3,0),0)*P1059</f>
        <v>0</v>
      </c>
      <c r="R1059" s="160">
        <f t="shared" si="451"/>
        <v>0</v>
      </c>
      <c r="S1059" s="159">
        <f>IFERROR(VLOOKUP(N1059,'P1 Intra-Europees'!$A$15:$H$25,4,0),0)*R1059</f>
        <v>0</v>
      </c>
      <c r="T1059" s="160">
        <f t="shared" si="452"/>
        <v>0</v>
      </c>
      <c r="U1059" s="159">
        <f>IFERROR(VLOOKUP(N1059,'P1 Intra-Europees'!$A$15:$H$25,5,0),0)*T1059</f>
        <v>0</v>
      </c>
      <c r="V1059" s="160">
        <f t="shared" si="453"/>
        <v>0</v>
      </c>
      <c r="W1059" s="159">
        <f>IFERROR(VLOOKUP(N1059,'P1 Intra-Europees'!$A$15:$H$25,6,0),0)*V1059</f>
        <v>0</v>
      </c>
      <c r="X1059" s="160">
        <f t="shared" si="454"/>
        <v>0</v>
      </c>
      <c r="Y1059" s="159">
        <f>IFERROR(VLOOKUP(N1059,'P1 Intra-Europees'!$A$15:$H$25,7,0),0)*X1059</f>
        <v>0</v>
      </c>
      <c r="Z1059" s="161">
        <f t="shared" si="455"/>
        <v>0</v>
      </c>
      <c r="AA1059" s="162">
        <f>IFERROR(VLOOKUP(N1059,'P1 Intra-Europees'!$A$15:$H$25,8,0),0)*Z1059</f>
        <v>0</v>
      </c>
      <c r="AB1059" s="163">
        <f t="shared" si="456"/>
        <v>0</v>
      </c>
      <c r="AC1059" s="157" t="str">
        <f>VLOOKUP(B1059,'P2 Origin'!$C$21:$O$176,13,0)</f>
        <v>USD</v>
      </c>
      <c r="AD1059" s="164">
        <f t="shared" si="457"/>
        <v>0</v>
      </c>
      <c r="AE1059" s="165">
        <f>IF(AU1059&gt;0.1,VLOOKUP(B1059,'P2 Origin'!$C$21:$M$176,3,0)*H1059,0)</f>
        <v>0</v>
      </c>
      <c r="AF1059" s="166">
        <f t="shared" si="458"/>
        <v>0</v>
      </c>
      <c r="AG1059" s="165">
        <f>(VLOOKUP(B1059,'P2 Origin'!$C$21:$M$176,4,0))*AF1059</f>
        <v>0</v>
      </c>
      <c r="AH1059" s="166">
        <f t="shared" si="459"/>
        <v>15</v>
      </c>
      <c r="AI1059" s="165">
        <f>(VLOOKUP(B1059,'P2 Origin'!$C$21:$M$176,5,0))*AH1059</f>
        <v>0</v>
      </c>
      <c r="AJ1059" s="166">
        <f t="shared" si="475"/>
        <v>0</v>
      </c>
      <c r="AK1059" s="165">
        <f>(VLOOKUP(B1059,'P2 Origin'!$C$21:$M$176,6,0))*AJ1059</f>
        <v>0</v>
      </c>
      <c r="AL1059" s="166">
        <f t="shared" si="460"/>
        <v>0</v>
      </c>
      <c r="AM1059" s="165">
        <f>(VLOOKUP($B1059,'P2 Origin'!$C$21:$M$176,7,0))*AL1059</f>
        <v>0</v>
      </c>
      <c r="AN1059" s="166">
        <f t="shared" si="461"/>
        <v>0</v>
      </c>
      <c r="AO1059" s="165">
        <f>(VLOOKUP($B1059,'P2 Origin'!$C$21:$M$176,8,0))*AN1059</f>
        <v>0</v>
      </c>
      <c r="AP1059" s="166">
        <f t="shared" si="462"/>
        <v>0</v>
      </c>
      <c r="AQ1059" s="165">
        <f>(VLOOKUP($B1059,'P2 Origin'!$C$21:$M$176,9,0))*AP1059</f>
        <v>0</v>
      </c>
      <c r="AR1059" s="155">
        <f t="shared" si="463"/>
        <v>1</v>
      </c>
      <c r="AS1059" s="164">
        <f>(VLOOKUP(B1059,'P2 Origin'!$C$21:$M$176,10,0))*K1059</f>
        <v>0</v>
      </c>
      <c r="AT1059" s="164">
        <f>(VLOOKUP(B1059,'P2 Origin'!$C$21:$M$176,11,0))*J1059</f>
        <v>0</v>
      </c>
      <c r="AU1059" s="167">
        <v>15</v>
      </c>
      <c r="AV1059" s="168">
        <v>15</v>
      </c>
      <c r="AW1059" s="169">
        <v>0</v>
      </c>
      <c r="AX1059" s="170">
        <f>IF(AU1059&gt;=0.1,'P3 Bureaumarge zee- en luchtvr.'!$D$12,0)</f>
        <v>0</v>
      </c>
      <c r="AY1059" s="163">
        <f t="shared" si="464"/>
        <v>0</v>
      </c>
      <c r="AZ1059" s="157" t="str">
        <f>VLOOKUP(D1059,'P4 Destination'!$C$21:$O$176,13,0)</f>
        <v>EUR</v>
      </c>
      <c r="BA1059" s="164">
        <f t="shared" si="465"/>
        <v>0</v>
      </c>
      <c r="BB1059" s="171">
        <f>IF(AU1059&gt;0.1,(VLOOKUP(D1059,'P4 Destination'!$C$21:$M$176,3,0))*I1059,0)</f>
        <v>0</v>
      </c>
      <c r="BC1059" s="172">
        <f t="shared" si="466"/>
        <v>0</v>
      </c>
      <c r="BD1059" s="171">
        <f>(VLOOKUP($D1059,'P4 Destination'!$C$21:$M$176,4,0))*BC1059</f>
        <v>0</v>
      </c>
      <c r="BE1059" s="172">
        <f t="shared" si="467"/>
        <v>15</v>
      </c>
      <c r="BF1059" s="171">
        <f>(VLOOKUP($D1059,'P4 Destination'!$C$21:$M$176,5,0))*BE1059</f>
        <v>0</v>
      </c>
      <c r="BG1059" s="172">
        <f t="shared" si="468"/>
        <v>0</v>
      </c>
      <c r="BH1059" s="171">
        <f>(VLOOKUP($D1059,'P4 Destination'!$C$21:$M$176,6,0))*BG1059</f>
        <v>0</v>
      </c>
      <c r="BI1059" s="172">
        <f t="shared" si="469"/>
        <v>0</v>
      </c>
      <c r="BJ1059" s="171">
        <f>(VLOOKUP($D1059,'P4 Destination'!$C$21:$M$176,7,0))*BI1059</f>
        <v>0</v>
      </c>
      <c r="BK1059" s="172">
        <f t="shared" si="470"/>
        <v>0</v>
      </c>
      <c r="BL1059" s="171">
        <f>(VLOOKUP($D1059,'P4 Destination'!$C$21:$M$176,8,0))*BK1059</f>
        <v>0</v>
      </c>
      <c r="BM1059" s="172">
        <f t="shared" si="471"/>
        <v>0</v>
      </c>
      <c r="BN1059" s="171">
        <f>(VLOOKUP($D1059,'P4 Destination'!$C$21:$M$176,9,0))*BM1059</f>
        <v>0</v>
      </c>
      <c r="BO1059" s="154">
        <f t="shared" si="472"/>
        <v>1</v>
      </c>
      <c r="BP1059" s="171">
        <f>(VLOOKUP(D1059,'P4 Destination'!$C$21:$M$176,10,0))*K1059</f>
        <v>0</v>
      </c>
      <c r="BQ1059" s="171">
        <f>(VLOOKUP(D1059,'P4 Destination'!$C$21:$M$176,11,0))*J1059</f>
        <v>0</v>
      </c>
      <c r="BR1059" s="173">
        <f t="shared" si="473"/>
        <v>0</v>
      </c>
      <c r="BS1059" s="173">
        <f>(AV1059*2500)*'P6 Verzekering'!$E$11</f>
        <v>0</v>
      </c>
      <c r="BT1059" s="173">
        <f>(AW1059*2500)*'P6 Verzekering'!$E$12</f>
        <v>0</v>
      </c>
      <c r="BU1059" s="173">
        <f>(L1059*2500)*'P6 Verzekering'!$E$13</f>
        <v>0</v>
      </c>
      <c r="BV1059" s="173">
        <f t="shared" si="474"/>
        <v>0</v>
      </c>
      <c r="BW1059"/>
      <c r="BX1059"/>
    </row>
    <row r="1060" spans="1:76">
      <c r="A1060" s="152" t="s">
        <v>3168</v>
      </c>
      <c r="B1060" s="152" t="s">
        <v>320</v>
      </c>
      <c r="C1060" s="152" t="s">
        <v>319</v>
      </c>
      <c r="D1060" s="152" t="s">
        <v>219</v>
      </c>
      <c r="E1060" s="152" t="s">
        <v>219</v>
      </c>
      <c r="F1060" s="153">
        <f t="shared" si="448"/>
        <v>21</v>
      </c>
      <c r="G1060" s="154">
        <v>1</v>
      </c>
      <c r="H1060" s="154">
        <f>IFERROR(VLOOKUP(B1060,'P2 Origin'!$C$21:$Q$176,15,FALSE),0)</f>
        <v>0</v>
      </c>
      <c r="I1060" s="154">
        <f>IFERROR(VLOOKUP(D1060,'P4 Destination'!$C$21:$Q$176,15,FALSE),0)</f>
        <v>0</v>
      </c>
      <c r="J1060" s="155">
        <v>1</v>
      </c>
      <c r="K1060" s="155"/>
      <c r="L1060" s="156">
        <v>0</v>
      </c>
      <c r="M1060" s="155">
        <v>0</v>
      </c>
      <c r="N1060" s="155">
        <v>0</v>
      </c>
      <c r="O1060" s="157">
        <f t="shared" si="449"/>
        <v>0</v>
      </c>
      <c r="P1060" s="158">
        <f t="shared" si="450"/>
        <v>0</v>
      </c>
      <c r="Q1060" s="159">
        <f>IFERROR(VLOOKUP(N1060,'P1 Intra-Europees'!$A$15:$H$25,3,0),0)*P1060</f>
        <v>0</v>
      </c>
      <c r="R1060" s="160">
        <f t="shared" si="451"/>
        <v>0</v>
      </c>
      <c r="S1060" s="159">
        <f>IFERROR(VLOOKUP(N1060,'P1 Intra-Europees'!$A$15:$H$25,4,0),0)*R1060</f>
        <v>0</v>
      </c>
      <c r="T1060" s="160">
        <f t="shared" si="452"/>
        <v>0</v>
      </c>
      <c r="U1060" s="159">
        <f>IFERROR(VLOOKUP(N1060,'P1 Intra-Europees'!$A$15:$H$25,5,0),0)*T1060</f>
        <v>0</v>
      </c>
      <c r="V1060" s="160">
        <f t="shared" si="453"/>
        <v>0</v>
      </c>
      <c r="W1060" s="159">
        <f>IFERROR(VLOOKUP(N1060,'P1 Intra-Europees'!$A$15:$H$25,6,0),0)*V1060</f>
        <v>0</v>
      </c>
      <c r="X1060" s="160">
        <f t="shared" si="454"/>
        <v>0</v>
      </c>
      <c r="Y1060" s="159">
        <f>IFERROR(VLOOKUP(N1060,'P1 Intra-Europees'!$A$15:$H$25,7,0),0)*X1060</f>
        <v>0</v>
      </c>
      <c r="Z1060" s="161">
        <f t="shared" si="455"/>
        <v>0</v>
      </c>
      <c r="AA1060" s="162">
        <f>IFERROR(VLOOKUP(N1060,'P1 Intra-Europees'!$A$15:$H$25,8,0),0)*Z1060</f>
        <v>0</v>
      </c>
      <c r="AB1060" s="163">
        <f t="shared" si="456"/>
        <v>0</v>
      </c>
      <c r="AC1060" s="157" t="str">
        <f>VLOOKUP(B1060,'P2 Origin'!$C$21:$O$176,13,0)</f>
        <v>USD</v>
      </c>
      <c r="AD1060" s="164">
        <f t="shared" si="457"/>
        <v>0</v>
      </c>
      <c r="AE1060" s="165">
        <f>IF(AU1060&gt;0.1,VLOOKUP(B1060,'P2 Origin'!$C$21:$M$176,3,0)*H1060,0)</f>
        <v>0</v>
      </c>
      <c r="AF1060" s="166">
        <f t="shared" si="458"/>
        <v>0</v>
      </c>
      <c r="AG1060" s="165">
        <f>(VLOOKUP(B1060,'P2 Origin'!$C$21:$M$176,4,0))*AF1060</f>
        <v>0</v>
      </c>
      <c r="AH1060" s="166">
        <f t="shared" si="459"/>
        <v>0</v>
      </c>
      <c r="AI1060" s="165">
        <f>(VLOOKUP(B1060,'P2 Origin'!$C$21:$M$176,5,0))*AH1060</f>
        <v>0</v>
      </c>
      <c r="AJ1060" s="166">
        <f t="shared" si="475"/>
        <v>21</v>
      </c>
      <c r="AK1060" s="165">
        <f>(VLOOKUP(B1060,'P2 Origin'!$C$21:$M$176,6,0))*AJ1060</f>
        <v>0</v>
      </c>
      <c r="AL1060" s="166">
        <f t="shared" si="460"/>
        <v>0</v>
      </c>
      <c r="AM1060" s="165">
        <f>(VLOOKUP($B1060,'P2 Origin'!$C$21:$M$176,7,0))*AL1060</f>
        <v>0</v>
      </c>
      <c r="AN1060" s="166">
        <f t="shared" si="461"/>
        <v>0</v>
      </c>
      <c r="AO1060" s="165">
        <f>(VLOOKUP($B1060,'P2 Origin'!$C$21:$M$176,8,0))*AN1060</f>
        <v>0</v>
      </c>
      <c r="AP1060" s="166">
        <f t="shared" si="462"/>
        <v>0</v>
      </c>
      <c r="AQ1060" s="165">
        <f>(VLOOKUP($B1060,'P2 Origin'!$C$21:$M$176,9,0))*AP1060</f>
        <v>0</v>
      </c>
      <c r="AR1060" s="155">
        <f t="shared" si="463"/>
        <v>1</v>
      </c>
      <c r="AS1060" s="164">
        <f>(VLOOKUP(B1060,'P2 Origin'!$C$21:$M$176,10,0))*K1060</f>
        <v>0</v>
      </c>
      <c r="AT1060" s="164">
        <f>(VLOOKUP(B1060,'P2 Origin'!$C$21:$M$176,11,0))*J1060</f>
        <v>0</v>
      </c>
      <c r="AU1060" s="167">
        <v>21</v>
      </c>
      <c r="AV1060" s="168">
        <v>21</v>
      </c>
      <c r="AW1060" s="169">
        <v>0</v>
      </c>
      <c r="AX1060" s="170">
        <f>IF(AU1060&gt;=0.1,'P3 Bureaumarge zee- en luchtvr.'!$D$12,0)</f>
        <v>0</v>
      </c>
      <c r="AY1060" s="163">
        <f t="shared" si="464"/>
        <v>0</v>
      </c>
      <c r="AZ1060" s="157" t="str">
        <f>VLOOKUP(D1060,'P4 Destination'!$C$21:$O$176,13,0)</f>
        <v>EUR</v>
      </c>
      <c r="BA1060" s="164">
        <f t="shared" si="465"/>
        <v>0</v>
      </c>
      <c r="BB1060" s="171">
        <f>IF(AU1060&gt;0.1,(VLOOKUP(D1060,'P4 Destination'!$C$21:$M$176,3,0))*I1060,0)</f>
        <v>0</v>
      </c>
      <c r="BC1060" s="172">
        <f t="shared" si="466"/>
        <v>0</v>
      </c>
      <c r="BD1060" s="171">
        <f>(VLOOKUP($D1060,'P4 Destination'!$C$21:$M$176,4,0))*BC1060</f>
        <v>0</v>
      </c>
      <c r="BE1060" s="172">
        <f t="shared" si="467"/>
        <v>0</v>
      </c>
      <c r="BF1060" s="171">
        <f>(VLOOKUP($D1060,'P4 Destination'!$C$21:$M$176,5,0))*BE1060</f>
        <v>0</v>
      </c>
      <c r="BG1060" s="172">
        <f t="shared" si="468"/>
        <v>21</v>
      </c>
      <c r="BH1060" s="171">
        <f>(VLOOKUP($D1060,'P4 Destination'!$C$21:$M$176,6,0))*BG1060</f>
        <v>0</v>
      </c>
      <c r="BI1060" s="172">
        <f t="shared" si="469"/>
        <v>0</v>
      </c>
      <c r="BJ1060" s="171">
        <f>(VLOOKUP($D1060,'P4 Destination'!$C$21:$M$176,7,0))*BI1060</f>
        <v>0</v>
      </c>
      <c r="BK1060" s="172">
        <f t="shared" si="470"/>
        <v>0</v>
      </c>
      <c r="BL1060" s="171">
        <f>(VLOOKUP($D1060,'P4 Destination'!$C$21:$M$176,8,0))*BK1060</f>
        <v>0</v>
      </c>
      <c r="BM1060" s="172">
        <f t="shared" si="471"/>
        <v>0</v>
      </c>
      <c r="BN1060" s="171">
        <f>(VLOOKUP($D1060,'P4 Destination'!$C$21:$M$176,9,0))*BM1060</f>
        <v>0</v>
      </c>
      <c r="BO1060" s="154">
        <f t="shared" si="472"/>
        <v>1</v>
      </c>
      <c r="BP1060" s="171">
        <f>(VLOOKUP(D1060,'P4 Destination'!$C$21:$M$176,10,0))*K1060</f>
        <v>0</v>
      </c>
      <c r="BQ1060" s="171">
        <f>(VLOOKUP(D1060,'P4 Destination'!$C$21:$M$176,11,0))*J1060</f>
        <v>0</v>
      </c>
      <c r="BR1060" s="173">
        <f t="shared" si="473"/>
        <v>0</v>
      </c>
      <c r="BS1060" s="173">
        <f>(AV1060*2500)*'P6 Verzekering'!$E$11</f>
        <v>0</v>
      </c>
      <c r="BT1060" s="173">
        <f>(AW1060*2500)*'P6 Verzekering'!$E$12</f>
        <v>0</v>
      </c>
      <c r="BU1060" s="173">
        <f>(L1060*2500)*'P6 Verzekering'!$E$13</f>
        <v>0</v>
      </c>
      <c r="BV1060" s="173">
        <f t="shared" si="474"/>
        <v>0</v>
      </c>
      <c r="BW1060"/>
      <c r="BX1060"/>
    </row>
    <row r="1061" spans="1:76">
      <c r="A1061" s="152" t="s">
        <v>3169</v>
      </c>
      <c r="B1061" s="152" t="s">
        <v>320</v>
      </c>
      <c r="C1061" s="152" t="s">
        <v>319</v>
      </c>
      <c r="D1061" s="152" t="s">
        <v>219</v>
      </c>
      <c r="E1061" s="152" t="s">
        <v>219</v>
      </c>
      <c r="F1061" s="153">
        <f t="shared" si="448"/>
        <v>1</v>
      </c>
      <c r="G1061" s="154">
        <v>1</v>
      </c>
      <c r="H1061" s="154">
        <f>IFERROR(VLOOKUP(B1061,'P2 Origin'!$C$21:$Q$176,15,FALSE),0)</f>
        <v>0</v>
      </c>
      <c r="I1061" s="154">
        <f>IFERROR(VLOOKUP(D1061,'P4 Destination'!$C$21:$Q$176,15,FALSE),0)</f>
        <v>0</v>
      </c>
      <c r="J1061" s="155">
        <v>1</v>
      </c>
      <c r="K1061" s="155"/>
      <c r="L1061" s="156">
        <v>0</v>
      </c>
      <c r="M1061" s="155">
        <v>0</v>
      </c>
      <c r="N1061" s="155">
        <v>0</v>
      </c>
      <c r="O1061" s="157">
        <f t="shared" si="449"/>
        <v>0</v>
      </c>
      <c r="P1061" s="158">
        <f t="shared" si="450"/>
        <v>0</v>
      </c>
      <c r="Q1061" s="159">
        <f>IFERROR(VLOOKUP(N1061,'P1 Intra-Europees'!$A$15:$H$25,3,0),0)*P1061</f>
        <v>0</v>
      </c>
      <c r="R1061" s="160">
        <f t="shared" si="451"/>
        <v>0</v>
      </c>
      <c r="S1061" s="159">
        <f>IFERROR(VLOOKUP(N1061,'P1 Intra-Europees'!$A$15:$H$25,4,0),0)*R1061</f>
        <v>0</v>
      </c>
      <c r="T1061" s="160">
        <f t="shared" si="452"/>
        <v>0</v>
      </c>
      <c r="U1061" s="159">
        <f>IFERROR(VLOOKUP(N1061,'P1 Intra-Europees'!$A$15:$H$25,5,0),0)*T1061</f>
        <v>0</v>
      </c>
      <c r="V1061" s="160">
        <f t="shared" si="453"/>
        <v>0</v>
      </c>
      <c r="W1061" s="159">
        <f>IFERROR(VLOOKUP(N1061,'P1 Intra-Europees'!$A$15:$H$25,6,0),0)*V1061</f>
        <v>0</v>
      </c>
      <c r="X1061" s="160">
        <f t="shared" si="454"/>
        <v>0</v>
      </c>
      <c r="Y1061" s="159">
        <f>IFERROR(VLOOKUP(N1061,'P1 Intra-Europees'!$A$15:$H$25,7,0),0)*X1061</f>
        <v>0</v>
      </c>
      <c r="Z1061" s="161">
        <f t="shared" si="455"/>
        <v>0</v>
      </c>
      <c r="AA1061" s="162">
        <f>IFERROR(VLOOKUP(N1061,'P1 Intra-Europees'!$A$15:$H$25,8,0),0)*Z1061</f>
        <v>0</v>
      </c>
      <c r="AB1061" s="163">
        <f t="shared" si="456"/>
        <v>0</v>
      </c>
      <c r="AC1061" s="157" t="str">
        <f>VLOOKUP(B1061,'P2 Origin'!$C$21:$O$176,13,0)</f>
        <v>USD</v>
      </c>
      <c r="AD1061" s="164">
        <f t="shared" si="457"/>
        <v>0</v>
      </c>
      <c r="AE1061" s="165">
        <f>IF(AU1061&gt;0.1,VLOOKUP(B1061,'P2 Origin'!$C$21:$M$176,3,0)*H1061,0)</f>
        <v>0</v>
      </c>
      <c r="AF1061" s="166">
        <f t="shared" si="458"/>
        <v>1</v>
      </c>
      <c r="AG1061" s="165">
        <f>(VLOOKUP(B1061,'P2 Origin'!$C$21:$M$176,4,0))*AF1061</f>
        <v>0</v>
      </c>
      <c r="AH1061" s="166">
        <f t="shared" si="459"/>
        <v>0</v>
      </c>
      <c r="AI1061" s="165">
        <f>(VLOOKUP(B1061,'P2 Origin'!$C$21:$M$176,5,0))*AH1061</f>
        <v>0</v>
      </c>
      <c r="AJ1061" s="166">
        <f t="shared" si="475"/>
        <v>0</v>
      </c>
      <c r="AK1061" s="165">
        <f>(VLOOKUP(B1061,'P2 Origin'!$C$21:$M$176,6,0))*AJ1061</f>
        <v>0</v>
      </c>
      <c r="AL1061" s="166">
        <f t="shared" si="460"/>
        <v>0</v>
      </c>
      <c r="AM1061" s="165">
        <f>(VLOOKUP($B1061,'P2 Origin'!$C$21:$M$176,7,0))*AL1061</f>
        <v>0</v>
      </c>
      <c r="AN1061" s="166">
        <f t="shared" si="461"/>
        <v>0</v>
      </c>
      <c r="AO1061" s="165">
        <f>(VLOOKUP($B1061,'P2 Origin'!$C$21:$M$176,8,0))*AN1061</f>
        <v>0</v>
      </c>
      <c r="AP1061" s="166">
        <f t="shared" si="462"/>
        <v>0</v>
      </c>
      <c r="AQ1061" s="165">
        <f>(VLOOKUP($B1061,'P2 Origin'!$C$21:$M$176,9,0))*AP1061</f>
        <v>0</v>
      </c>
      <c r="AR1061" s="155">
        <f t="shared" si="463"/>
        <v>1</v>
      </c>
      <c r="AS1061" s="164">
        <f>(VLOOKUP(B1061,'P2 Origin'!$C$21:$M$176,10,0))*K1061</f>
        <v>0</v>
      </c>
      <c r="AT1061" s="164">
        <f>(VLOOKUP(B1061,'P2 Origin'!$C$21:$M$176,11,0))*J1061</f>
        <v>0</v>
      </c>
      <c r="AU1061" s="167">
        <v>1</v>
      </c>
      <c r="AV1061" s="168">
        <v>1</v>
      </c>
      <c r="AW1061" s="169">
        <v>0</v>
      </c>
      <c r="AX1061" s="170">
        <f>IF(AU1061&gt;=0.1,'P3 Bureaumarge zee- en luchtvr.'!$D$12,0)</f>
        <v>0</v>
      </c>
      <c r="AY1061" s="163">
        <f t="shared" si="464"/>
        <v>0</v>
      </c>
      <c r="AZ1061" s="157" t="str">
        <f>VLOOKUP(D1061,'P4 Destination'!$C$21:$O$176,13,0)</f>
        <v>EUR</v>
      </c>
      <c r="BA1061" s="164">
        <f t="shared" si="465"/>
        <v>0</v>
      </c>
      <c r="BB1061" s="171">
        <f>IF(AU1061&gt;0.1,(VLOOKUP(D1061,'P4 Destination'!$C$21:$M$176,3,0))*I1061,0)</f>
        <v>0</v>
      </c>
      <c r="BC1061" s="172">
        <f t="shared" si="466"/>
        <v>1</v>
      </c>
      <c r="BD1061" s="171">
        <f>(VLOOKUP($D1061,'P4 Destination'!$C$21:$M$176,4,0))*BC1061</f>
        <v>0</v>
      </c>
      <c r="BE1061" s="172">
        <f t="shared" si="467"/>
        <v>0</v>
      </c>
      <c r="BF1061" s="171">
        <f>(VLOOKUP($D1061,'P4 Destination'!$C$21:$M$176,5,0))*BE1061</f>
        <v>0</v>
      </c>
      <c r="BG1061" s="172">
        <f t="shared" si="468"/>
        <v>0</v>
      </c>
      <c r="BH1061" s="171">
        <f>(VLOOKUP($D1061,'P4 Destination'!$C$21:$M$176,6,0))*BG1061</f>
        <v>0</v>
      </c>
      <c r="BI1061" s="172">
        <f t="shared" si="469"/>
        <v>0</v>
      </c>
      <c r="BJ1061" s="171">
        <f>(VLOOKUP($D1061,'P4 Destination'!$C$21:$M$176,7,0))*BI1061</f>
        <v>0</v>
      </c>
      <c r="BK1061" s="172">
        <f t="shared" si="470"/>
        <v>0</v>
      </c>
      <c r="BL1061" s="171">
        <f>(VLOOKUP($D1061,'P4 Destination'!$C$21:$M$176,8,0))*BK1061</f>
        <v>0</v>
      </c>
      <c r="BM1061" s="172">
        <f t="shared" si="471"/>
        <v>0</v>
      </c>
      <c r="BN1061" s="171">
        <f>(VLOOKUP($D1061,'P4 Destination'!$C$21:$M$176,9,0))*BM1061</f>
        <v>0</v>
      </c>
      <c r="BO1061" s="154">
        <f t="shared" si="472"/>
        <v>1</v>
      </c>
      <c r="BP1061" s="171">
        <f>(VLOOKUP(D1061,'P4 Destination'!$C$21:$M$176,10,0))*K1061</f>
        <v>0</v>
      </c>
      <c r="BQ1061" s="171">
        <f>(VLOOKUP(D1061,'P4 Destination'!$C$21:$M$176,11,0))*J1061</f>
        <v>0</v>
      </c>
      <c r="BR1061" s="173">
        <f t="shared" si="473"/>
        <v>0</v>
      </c>
      <c r="BS1061" s="173">
        <f>(AV1061*2500)*'P6 Verzekering'!$E$11</f>
        <v>0</v>
      </c>
      <c r="BT1061" s="173">
        <f>(AW1061*2500)*'P6 Verzekering'!$E$12</f>
        <v>0</v>
      </c>
      <c r="BU1061" s="173">
        <f>(L1061*2500)*'P6 Verzekering'!$E$13</f>
        <v>0</v>
      </c>
      <c r="BV1061" s="173">
        <f t="shared" si="474"/>
        <v>0</v>
      </c>
      <c r="BW1061"/>
      <c r="BX1061"/>
    </row>
    <row r="1062" spans="1:76">
      <c r="A1062" s="152" t="s">
        <v>3170</v>
      </c>
      <c r="B1062" s="152" t="s">
        <v>320</v>
      </c>
      <c r="C1062" s="152" t="s">
        <v>319</v>
      </c>
      <c r="D1062" s="152" t="s">
        <v>219</v>
      </c>
      <c r="E1062" s="152" t="s">
        <v>219</v>
      </c>
      <c r="F1062" s="153">
        <f t="shared" si="448"/>
        <v>18</v>
      </c>
      <c r="G1062" s="154">
        <v>1</v>
      </c>
      <c r="H1062" s="154">
        <f>IFERROR(VLOOKUP(B1062,'P2 Origin'!$C$21:$Q$176,15,FALSE),0)</f>
        <v>0</v>
      </c>
      <c r="I1062" s="154">
        <f>IFERROR(VLOOKUP(D1062,'P4 Destination'!$C$21:$Q$176,15,FALSE),0)</f>
        <v>0</v>
      </c>
      <c r="J1062" s="155">
        <v>1</v>
      </c>
      <c r="K1062" s="155"/>
      <c r="L1062" s="156">
        <v>0</v>
      </c>
      <c r="M1062" s="155">
        <v>0</v>
      </c>
      <c r="N1062" s="155">
        <v>0</v>
      </c>
      <c r="O1062" s="157">
        <f t="shared" si="449"/>
        <v>0</v>
      </c>
      <c r="P1062" s="158">
        <f t="shared" si="450"/>
        <v>0</v>
      </c>
      <c r="Q1062" s="159">
        <f>IFERROR(VLOOKUP(N1062,'P1 Intra-Europees'!$A$15:$H$25,3,0),0)*P1062</f>
        <v>0</v>
      </c>
      <c r="R1062" s="160">
        <f t="shared" si="451"/>
        <v>0</v>
      </c>
      <c r="S1062" s="159">
        <f>IFERROR(VLOOKUP(N1062,'P1 Intra-Europees'!$A$15:$H$25,4,0),0)*R1062</f>
        <v>0</v>
      </c>
      <c r="T1062" s="160">
        <f t="shared" si="452"/>
        <v>0</v>
      </c>
      <c r="U1062" s="159">
        <f>IFERROR(VLOOKUP(N1062,'P1 Intra-Europees'!$A$15:$H$25,5,0),0)*T1062</f>
        <v>0</v>
      </c>
      <c r="V1062" s="160">
        <f t="shared" si="453"/>
        <v>0</v>
      </c>
      <c r="W1062" s="159">
        <f>IFERROR(VLOOKUP(N1062,'P1 Intra-Europees'!$A$15:$H$25,6,0),0)*V1062</f>
        <v>0</v>
      </c>
      <c r="X1062" s="160">
        <f t="shared" si="454"/>
        <v>0</v>
      </c>
      <c r="Y1062" s="159">
        <f>IFERROR(VLOOKUP(N1062,'P1 Intra-Europees'!$A$15:$H$25,7,0),0)*X1062</f>
        <v>0</v>
      </c>
      <c r="Z1062" s="161">
        <f t="shared" si="455"/>
        <v>0</v>
      </c>
      <c r="AA1062" s="162">
        <f>IFERROR(VLOOKUP(N1062,'P1 Intra-Europees'!$A$15:$H$25,8,0),0)*Z1062</f>
        <v>0</v>
      </c>
      <c r="AB1062" s="163">
        <f t="shared" si="456"/>
        <v>0</v>
      </c>
      <c r="AC1062" s="157" t="str">
        <f>VLOOKUP(B1062,'P2 Origin'!$C$21:$O$176,13,0)</f>
        <v>USD</v>
      </c>
      <c r="AD1062" s="164">
        <f t="shared" si="457"/>
        <v>0</v>
      </c>
      <c r="AE1062" s="165">
        <f>IF(AU1062&gt;0.1,VLOOKUP(B1062,'P2 Origin'!$C$21:$M$176,3,0)*H1062,0)</f>
        <v>0</v>
      </c>
      <c r="AF1062" s="166">
        <f t="shared" si="458"/>
        <v>0</v>
      </c>
      <c r="AG1062" s="165">
        <f>(VLOOKUP(B1062,'P2 Origin'!$C$21:$M$176,4,0))*AF1062</f>
        <v>0</v>
      </c>
      <c r="AH1062" s="166">
        <f t="shared" si="459"/>
        <v>0</v>
      </c>
      <c r="AI1062" s="165">
        <f>(VLOOKUP(B1062,'P2 Origin'!$C$21:$M$176,5,0))*AH1062</f>
        <v>0</v>
      </c>
      <c r="AJ1062" s="166">
        <f t="shared" si="475"/>
        <v>18</v>
      </c>
      <c r="AK1062" s="165">
        <f>(VLOOKUP(B1062,'P2 Origin'!$C$21:$M$176,6,0))*AJ1062</f>
        <v>0</v>
      </c>
      <c r="AL1062" s="166">
        <f t="shared" si="460"/>
        <v>0</v>
      </c>
      <c r="AM1062" s="165">
        <f>(VLOOKUP($B1062,'P2 Origin'!$C$21:$M$176,7,0))*AL1062</f>
        <v>0</v>
      </c>
      <c r="AN1062" s="166">
        <f t="shared" si="461"/>
        <v>0</v>
      </c>
      <c r="AO1062" s="165">
        <f>(VLOOKUP($B1062,'P2 Origin'!$C$21:$M$176,8,0))*AN1062</f>
        <v>0</v>
      </c>
      <c r="AP1062" s="166">
        <f t="shared" si="462"/>
        <v>0</v>
      </c>
      <c r="AQ1062" s="165">
        <f>(VLOOKUP($B1062,'P2 Origin'!$C$21:$M$176,9,0))*AP1062</f>
        <v>0</v>
      </c>
      <c r="AR1062" s="155">
        <f t="shared" si="463"/>
        <v>1</v>
      </c>
      <c r="AS1062" s="164">
        <f>(VLOOKUP(B1062,'P2 Origin'!$C$21:$M$176,10,0))*K1062</f>
        <v>0</v>
      </c>
      <c r="AT1062" s="164">
        <f>(VLOOKUP(B1062,'P2 Origin'!$C$21:$M$176,11,0))*J1062</f>
        <v>0</v>
      </c>
      <c r="AU1062" s="167">
        <v>18</v>
      </c>
      <c r="AV1062" s="168">
        <v>18</v>
      </c>
      <c r="AW1062" s="169">
        <v>0</v>
      </c>
      <c r="AX1062" s="170">
        <f>IF(AU1062&gt;=0.1,'P3 Bureaumarge zee- en luchtvr.'!$D$12,0)</f>
        <v>0</v>
      </c>
      <c r="AY1062" s="163">
        <f t="shared" si="464"/>
        <v>0</v>
      </c>
      <c r="AZ1062" s="157" t="str">
        <f>VLOOKUP(D1062,'P4 Destination'!$C$21:$O$176,13,0)</f>
        <v>EUR</v>
      </c>
      <c r="BA1062" s="164">
        <f t="shared" si="465"/>
        <v>0</v>
      </c>
      <c r="BB1062" s="171">
        <f>IF(AU1062&gt;0.1,(VLOOKUP(D1062,'P4 Destination'!$C$21:$M$176,3,0))*I1062,0)</f>
        <v>0</v>
      </c>
      <c r="BC1062" s="172">
        <f t="shared" si="466"/>
        <v>0</v>
      </c>
      <c r="BD1062" s="171">
        <f>(VLOOKUP($D1062,'P4 Destination'!$C$21:$M$176,4,0))*BC1062</f>
        <v>0</v>
      </c>
      <c r="BE1062" s="172">
        <f t="shared" si="467"/>
        <v>0</v>
      </c>
      <c r="BF1062" s="171">
        <f>(VLOOKUP($D1062,'P4 Destination'!$C$21:$M$176,5,0))*BE1062</f>
        <v>0</v>
      </c>
      <c r="BG1062" s="172">
        <f t="shared" si="468"/>
        <v>18</v>
      </c>
      <c r="BH1062" s="171">
        <f>(VLOOKUP($D1062,'P4 Destination'!$C$21:$M$176,6,0))*BG1062</f>
        <v>0</v>
      </c>
      <c r="BI1062" s="172">
        <f t="shared" si="469"/>
        <v>0</v>
      </c>
      <c r="BJ1062" s="171">
        <f>(VLOOKUP($D1062,'P4 Destination'!$C$21:$M$176,7,0))*BI1062</f>
        <v>0</v>
      </c>
      <c r="BK1062" s="172">
        <f t="shared" si="470"/>
        <v>0</v>
      </c>
      <c r="BL1062" s="171">
        <f>(VLOOKUP($D1062,'P4 Destination'!$C$21:$M$176,8,0))*BK1062</f>
        <v>0</v>
      </c>
      <c r="BM1062" s="172">
        <f t="shared" si="471"/>
        <v>0</v>
      </c>
      <c r="BN1062" s="171">
        <f>(VLOOKUP($D1062,'P4 Destination'!$C$21:$M$176,9,0))*BM1062</f>
        <v>0</v>
      </c>
      <c r="BO1062" s="154">
        <f t="shared" si="472"/>
        <v>1</v>
      </c>
      <c r="BP1062" s="171">
        <f>(VLOOKUP(D1062,'P4 Destination'!$C$21:$M$176,10,0))*K1062</f>
        <v>0</v>
      </c>
      <c r="BQ1062" s="171">
        <f>(VLOOKUP(D1062,'P4 Destination'!$C$21:$M$176,11,0))*J1062</f>
        <v>0</v>
      </c>
      <c r="BR1062" s="173">
        <f t="shared" si="473"/>
        <v>0</v>
      </c>
      <c r="BS1062" s="173">
        <f>(AV1062*2500)*'P6 Verzekering'!$E$11</f>
        <v>0</v>
      </c>
      <c r="BT1062" s="173">
        <f>(AW1062*2500)*'P6 Verzekering'!$E$12</f>
        <v>0</v>
      </c>
      <c r="BU1062" s="173">
        <f>(L1062*2500)*'P6 Verzekering'!$E$13</f>
        <v>0</v>
      </c>
      <c r="BV1062" s="173">
        <f t="shared" si="474"/>
        <v>0</v>
      </c>
      <c r="BW1062"/>
      <c r="BX1062"/>
    </row>
    <row r="1063" spans="1:76">
      <c r="A1063" s="152" t="s">
        <v>3171</v>
      </c>
      <c r="B1063" s="152" t="s">
        <v>320</v>
      </c>
      <c r="C1063" s="152" t="s">
        <v>319</v>
      </c>
      <c r="D1063" s="152" t="s">
        <v>219</v>
      </c>
      <c r="E1063" s="152" t="s">
        <v>219</v>
      </c>
      <c r="F1063" s="153">
        <f t="shared" si="448"/>
        <v>12</v>
      </c>
      <c r="G1063" s="154">
        <v>1</v>
      </c>
      <c r="H1063" s="154">
        <f>IFERROR(VLOOKUP(B1063,'P2 Origin'!$C$21:$Q$176,15,FALSE),0)</f>
        <v>0</v>
      </c>
      <c r="I1063" s="154">
        <f>IFERROR(VLOOKUP(D1063,'P4 Destination'!$C$21:$Q$176,15,FALSE),0)</f>
        <v>0</v>
      </c>
      <c r="J1063" s="155">
        <v>1</v>
      </c>
      <c r="K1063" s="155"/>
      <c r="L1063" s="156">
        <v>0</v>
      </c>
      <c r="M1063" s="155">
        <v>0</v>
      </c>
      <c r="N1063" s="155">
        <v>0</v>
      </c>
      <c r="O1063" s="157">
        <f t="shared" si="449"/>
        <v>0</v>
      </c>
      <c r="P1063" s="158">
        <f t="shared" si="450"/>
        <v>0</v>
      </c>
      <c r="Q1063" s="159">
        <f>IFERROR(VLOOKUP(N1063,'P1 Intra-Europees'!$A$15:$H$25,3,0),0)*P1063</f>
        <v>0</v>
      </c>
      <c r="R1063" s="160">
        <f t="shared" si="451"/>
        <v>0</v>
      </c>
      <c r="S1063" s="159">
        <f>IFERROR(VLOOKUP(N1063,'P1 Intra-Europees'!$A$15:$H$25,4,0),0)*R1063</f>
        <v>0</v>
      </c>
      <c r="T1063" s="160">
        <f t="shared" si="452"/>
        <v>0</v>
      </c>
      <c r="U1063" s="159">
        <f>IFERROR(VLOOKUP(N1063,'P1 Intra-Europees'!$A$15:$H$25,5,0),0)*T1063</f>
        <v>0</v>
      </c>
      <c r="V1063" s="160">
        <f t="shared" si="453"/>
        <v>0</v>
      </c>
      <c r="W1063" s="159">
        <f>IFERROR(VLOOKUP(N1063,'P1 Intra-Europees'!$A$15:$H$25,6,0),0)*V1063</f>
        <v>0</v>
      </c>
      <c r="X1063" s="160">
        <f t="shared" si="454"/>
        <v>0</v>
      </c>
      <c r="Y1063" s="159">
        <f>IFERROR(VLOOKUP(N1063,'P1 Intra-Europees'!$A$15:$H$25,7,0),0)*X1063</f>
        <v>0</v>
      </c>
      <c r="Z1063" s="161">
        <f t="shared" si="455"/>
        <v>0</v>
      </c>
      <c r="AA1063" s="162">
        <f>IFERROR(VLOOKUP(N1063,'P1 Intra-Europees'!$A$15:$H$25,8,0),0)*Z1063</f>
        <v>0</v>
      </c>
      <c r="AB1063" s="163">
        <f t="shared" si="456"/>
        <v>0</v>
      </c>
      <c r="AC1063" s="157" t="str">
        <f>VLOOKUP(B1063,'P2 Origin'!$C$21:$O$176,13,0)</f>
        <v>USD</v>
      </c>
      <c r="AD1063" s="164">
        <f t="shared" si="457"/>
        <v>0</v>
      </c>
      <c r="AE1063" s="165">
        <f>IF(AU1063&gt;0.1,VLOOKUP(B1063,'P2 Origin'!$C$21:$M$176,3,0)*H1063,0)</f>
        <v>0</v>
      </c>
      <c r="AF1063" s="166">
        <f t="shared" si="458"/>
        <v>0</v>
      </c>
      <c r="AG1063" s="165">
        <f>(VLOOKUP(B1063,'P2 Origin'!$C$21:$M$176,4,0))*AF1063</f>
        <v>0</v>
      </c>
      <c r="AH1063" s="166">
        <f t="shared" si="459"/>
        <v>12</v>
      </c>
      <c r="AI1063" s="165">
        <f>(VLOOKUP(B1063,'P2 Origin'!$C$21:$M$176,5,0))*AH1063</f>
        <v>0</v>
      </c>
      <c r="AJ1063" s="166">
        <f t="shared" si="475"/>
        <v>0</v>
      </c>
      <c r="AK1063" s="165">
        <f>(VLOOKUP(B1063,'P2 Origin'!$C$21:$M$176,6,0))*AJ1063</f>
        <v>0</v>
      </c>
      <c r="AL1063" s="166">
        <f t="shared" si="460"/>
        <v>0</v>
      </c>
      <c r="AM1063" s="165">
        <f>(VLOOKUP($B1063,'P2 Origin'!$C$21:$M$176,7,0))*AL1063</f>
        <v>0</v>
      </c>
      <c r="AN1063" s="166">
        <f t="shared" si="461"/>
        <v>0</v>
      </c>
      <c r="AO1063" s="165">
        <f>(VLOOKUP($B1063,'P2 Origin'!$C$21:$M$176,8,0))*AN1063</f>
        <v>0</v>
      </c>
      <c r="AP1063" s="166">
        <f t="shared" si="462"/>
        <v>0</v>
      </c>
      <c r="AQ1063" s="165">
        <f>(VLOOKUP($B1063,'P2 Origin'!$C$21:$M$176,9,0))*AP1063</f>
        <v>0</v>
      </c>
      <c r="AR1063" s="155">
        <f t="shared" si="463"/>
        <v>1</v>
      </c>
      <c r="AS1063" s="164">
        <f>(VLOOKUP(B1063,'P2 Origin'!$C$21:$M$176,10,0))*K1063</f>
        <v>0</v>
      </c>
      <c r="AT1063" s="164">
        <f>(VLOOKUP(B1063,'P2 Origin'!$C$21:$M$176,11,0))*J1063</f>
        <v>0</v>
      </c>
      <c r="AU1063" s="167">
        <v>12</v>
      </c>
      <c r="AV1063" s="168">
        <v>12</v>
      </c>
      <c r="AW1063" s="169">
        <v>0</v>
      </c>
      <c r="AX1063" s="170">
        <f>IF(AU1063&gt;=0.1,'P3 Bureaumarge zee- en luchtvr.'!$D$12,0)</f>
        <v>0</v>
      </c>
      <c r="AY1063" s="163">
        <f t="shared" si="464"/>
        <v>0</v>
      </c>
      <c r="AZ1063" s="157" t="str">
        <f>VLOOKUP(D1063,'P4 Destination'!$C$21:$O$176,13,0)</f>
        <v>EUR</v>
      </c>
      <c r="BA1063" s="164">
        <f t="shared" si="465"/>
        <v>0</v>
      </c>
      <c r="BB1063" s="171">
        <f>IF(AU1063&gt;0.1,(VLOOKUP(D1063,'P4 Destination'!$C$21:$M$176,3,0))*I1063,0)</f>
        <v>0</v>
      </c>
      <c r="BC1063" s="172">
        <f t="shared" si="466"/>
        <v>0</v>
      </c>
      <c r="BD1063" s="171">
        <f>(VLOOKUP($D1063,'P4 Destination'!$C$21:$M$176,4,0))*BC1063</f>
        <v>0</v>
      </c>
      <c r="BE1063" s="172">
        <f t="shared" si="467"/>
        <v>12</v>
      </c>
      <c r="BF1063" s="171">
        <f>(VLOOKUP($D1063,'P4 Destination'!$C$21:$M$176,5,0))*BE1063</f>
        <v>0</v>
      </c>
      <c r="BG1063" s="172">
        <f t="shared" si="468"/>
        <v>0</v>
      </c>
      <c r="BH1063" s="171">
        <f>(VLOOKUP($D1063,'P4 Destination'!$C$21:$M$176,6,0))*BG1063</f>
        <v>0</v>
      </c>
      <c r="BI1063" s="172">
        <f t="shared" si="469"/>
        <v>0</v>
      </c>
      <c r="BJ1063" s="171">
        <f>(VLOOKUP($D1063,'P4 Destination'!$C$21:$M$176,7,0))*BI1063</f>
        <v>0</v>
      </c>
      <c r="BK1063" s="172">
        <f t="shared" si="470"/>
        <v>0</v>
      </c>
      <c r="BL1063" s="171">
        <f>(VLOOKUP($D1063,'P4 Destination'!$C$21:$M$176,8,0))*BK1063</f>
        <v>0</v>
      </c>
      <c r="BM1063" s="172">
        <f t="shared" si="471"/>
        <v>0</v>
      </c>
      <c r="BN1063" s="171">
        <f>(VLOOKUP($D1063,'P4 Destination'!$C$21:$M$176,9,0))*BM1063</f>
        <v>0</v>
      </c>
      <c r="BO1063" s="154">
        <f t="shared" si="472"/>
        <v>1</v>
      </c>
      <c r="BP1063" s="171">
        <f>(VLOOKUP(D1063,'P4 Destination'!$C$21:$M$176,10,0))*K1063</f>
        <v>0</v>
      </c>
      <c r="BQ1063" s="171">
        <f>(VLOOKUP(D1063,'P4 Destination'!$C$21:$M$176,11,0))*J1063</f>
        <v>0</v>
      </c>
      <c r="BR1063" s="173">
        <f t="shared" si="473"/>
        <v>0</v>
      </c>
      <c r="BS1063" s="173">
        <f>(AV1063*2500)*'P6 Verzekering'!$E$11</f>
        <v>0</v>
      </c>
      <c r="BT1063" s="173">
        <f>(AW1063*2500)*'P6 Verzekering'!$E$12</f>
        <v>0</v>
      </c>
      <c r="BU1063" s="173">
        <f>(L1063*2500)*'P6 Verzekering'!$E$13</f>
        <v>0</v>
      </c>
      <c r="BV1063" s="173">
        <f t="shared" si="474"/>
        <v>0</v>
      </c>
      <c r="BW1063"/>
      <c r="BX1063"/>
    </row>
    <row r="1064" spans="1:76">
      <c r="A1064" s="152" t="s">
        <v>3173</v>
      </c>
      <c r="B1064" s="152" t="s">
        <v>320</v>
      </c>
      <c r="C1064" s="152" t="s">
        <v>319</v>
      </c>
      <c r="D1064" s="152" t="s">
        <v>219</v>
      </c>
      <c r="E1064" s="152" t="s">
        <v>219</v>
      </c>
      <c r="F1064" s="153">
        <f t="shared" si="448"/>
        <v>14</v>
      </c>
      <c r="G1064" s="154">
        <v>1</v>
      </c>
      <c r="H1064" s="154">
        <f>IFERROR(VLOOKUP(B1064,'P2 Origin'!$C$21:$Q$176,15,FALSE),0)</f>
        <v>0</v>
      </c>
      <c r="I1064" s="154">
        <f>IFERROR(VLOOKUP(D1064,'P4 Destination'!$C$21:$Q$176,15,FALSE),0)</f>
        <v>0</v>
      </c>
      <c r="J1064" s="155">
        <v>1</v>
      </c>
      <c r="K1064" s="155"/>
      <c r="L1064" s="156">
        <v>0</v>
      </c>
      <c r="M1064" s="155">
        <v>0</v>
      </c>
      <c r="N1064" s="155">
        <v>0</v>
      </c>
      <c r="O1064" s="157">
        <f t="shared" si="449"/>
        <v>0</v>
      </c>
      <c r="P1064" s="158">
        <f t="shared" si="450"/>
        <v>0</v>
      </c>
      <c r="Q1064" s="159">
        <f>IFERROR(VLOOKUP(N1064,'P1 Intra-Europees'!$A$15:$H$25,3,0),0)*P1064</f>
        <v>0</v>
      </c>
      <c r="R1064" s="160">
        <f t="shared" si="451"/>
        <v>0</v>
      </c>
      <c r="S1064" s="159">
        <f>IFERROR(VLOOKUP(N1064,'P1 Intra-Europees'!$A$15:$H$25,4,0),0)*R1064</f>
        <v>0</v>
      </c>
      <c r="T1064" s="160">
        <f t="shared" si="452"/>
        <v>0</v>
      </c>
      <c r="U1064" s="159">
        <f>IFERROR(VLOOKUP(N1064,'P1 Intra-Europees'!$A$15:$H$25,5,0),0)*T1064</f>
        <v>0</v>
      </c>
      <c r="V1064" s="160">
        <f t="shared" si="453"/>
        <v>0</v>
      </c>
      <c r="W1064" s="159">
        <f>IFERROR(VLOOKUP(N1064,'P1 Intra-Europees'!$A$15:$H$25,6,0),0)*V1064</f>
        <v>0</v>
      </c>
      <c r="X1064" s="160">
        <f t="shared" si="454"/>
        <v>0</v>
      </c>
      <c r="Y1064" s="159">
        <f>IFERROR(VLOOKUP(N1064,'P1 Intra-Europees'!$A$15:$H$25,7,0),0)*X1064</f>
        <v>0</v>
      </c>
      <c r="Z1064" s="161">
        <f t="shared" si="455"/>
        <v>0</v>
      </c>
      <c r="AA1064" s="162">
        <f>IFERROR(VLOOKUP(N1064,'P1 Intra-Europees'!$A$15:$H$25,8,0),0)*Z1064</f>
        <v>0</v>
      </c>
      <c r="AB1064" s="163">
        <f t="shared" si="456"/>
        <v>0</v>
      </c>
      <c r="AC1064" s="157" t="str">
        <f>VLOOKUP(B1064,'P2 Origin'!$C$21:$O$176,13,0)</f>
        <v>USD</v>
      </c>
      <c r="AD1064" s="164">
        <f t="shared" si="457"/>
        <v>0</v>
      </c>
      <c r="AE1064" s="165">
        <f>IF(AU1064&gt;0.1,VLOOKUP(B1064,'P2 Origin'!$C$21:$M$176,3,0)*H1064,0)</f>
        <v>0</v>
      </c>
      <c r="AF1064" s="166">
        <f t="shared" si="458"/>
        <v>0</v>
      </c>
      <c r="AG1064" s="165">
        <f>(VLOOKUP(B1064,'P2 Origin'!$C$21:$M$176,4,0))*AF1064</f>
        <v>0</v>
      </c>
      <c r="AH1064" s="166">
        <f t="shared" si="459"/>
        <v>14</v>
      </c>
      <c r="AI1064" s="165">
        <f>(VLOOKUP(B1064,'P2 Origin'!$C$21:$M$176,5,0))*AH1064</f>
        <v>0</v>
      </c>
      <c r="AJ1064" s="166">
        <f t="shared" si="475"/>
        <v>0</v>
      </c>
      <c r="AK1064" s="165">
        <f>(VLOOKUP(B1064,'P2 Origin'!$C$21:$M$176,6,0))*AJ1064</f>
        <v>0</v>
      </c>
      <c r="AL1064" s="166">
        <f t="shared" si="460"/>
        <v>0</v>
      </c>
      <c r="AM1064" s="165">
        <f>(VLOOKUP($B1064,'P2 Origin'!$C$21:$M$176,7,0))*AL1064</f>
        <v>0</v>
      </c>
      <c r="AN1064" s="166">
        <f t="shared" si="461"/>
        <v>0</v>
      </c>
      <c r="AO1064" s="165">
        <f>(VLOOKUP($B1064,'P2 Origin'!$C$21:$M$176,8,0))*AN1064</f>
        <v>0</v>
      </c>
      <c r="AP1064" s="166">
        <f t="shared" si="462"/>
        <v>0</v>
      </c>
      <c r="AQ1064" s="165">
        <f>(VLOOKUP($B1064,'P2 Origin'!$C$21:$M$176,9,0))*AP1064</f>
        <v>0</v>
      </c>
      <c r="AR1064" s="155">
        <f t="shared" si="463"/>
        <v>1</v>
      </c>
      <c r="AS1064" s="164">
        <f>(VLOOKUP(B1064,'P2 Origin'!$C$21:$M$176,10,0))*K1064</f>
        <v>0</v>
      </c>
      <c r="AT1064" s="164">
        <f>(VLOOKUP(B1064,'P2 Origin'!$C$21:$M$176,11,0))*J1064</f>
        <v>0</v>
      </c>
      <c r="AU1064" s="167">
        <v>14</v>
      </c>
      <c r="AV1064" s="168">
        <v>14</v>
      </c>
      <c r="AW1064" s="169">
        <v>0</v>
      </c>
      <c r="AX1064" s="170">
        <f>IF(AU1064&gt;=0.1,'P3 Bureaumarge zee- en luchtvr.'!$D$12,0)</f>
        <v>0</v>
      </c>
      <c r="AY1064" s="163">
        <f t="shared" si="464"/>
        <v>0</v>
      </c>
      <c r="AZ1064" s="157" t="str">
        <f>VLOOKUP(D1064,'P4 Destination'!$C$21:$O$176,13,0)</f>
        <v>EUR</v>
      </c>
      <c r="BA1064" s="164">
        <f t="shared" si="465"/>
        <v>0</v>
      </c>
      <c r="BB1064" s="171">
        <f>IF(AU1064&gt;0.1,(VLOOKUP(D1064,'P4 Destination'!$C$21:$M$176,3,0))*I1064,0)</f>
        <v>0</v>
      </c>
      <c r="BC1064" s="172">
        <f t="shared" si="466"/>
        <v>0</v>
      </c>
      <c r="BD1064" s="171">
        <f>(VLOOKUP($D1064,'P4 Destination'!$C$21:$M$176,4,0))*BC1064</f>
        <v>0</v>
      </c>
      <c r="BE1064" s="172">
        <f t="shared" si="467"/>
        <v>14</v>
      </c>
      <c r="BF1064" s="171">
        <f>(VLOOKUP($D1064,'P4 Destination'!$C$21:$M$176,5,0))*BE1064</f>
        <v>0</v>
      </c>
      <c r="BG1064" s="172">
        <f t="shared" si="468"/>
        <v>0</v>
      </c>
      <c r="BH1064" s="171">
        <f>(VLOOKUP($D1064,'P4 Destination'!$C$21:$M$176,6,0))*BG1064</f>
        <v>0</v>
      </c>
      <c r="BI1064" s="172">
        <f t="shared" si="469"/>
        <v>0</v>
      </c>
      <c r="BJ1064" s="171">
        <f>(VLOOKUP($D1064,'P4 Destination'!$C$21:$M$176,7,0))*BI1064</f>
        <v>0</v>
      </c>
      <c r="BK1064" s="172">
        <f t="shared" si="470"/>
        <v>0</v>
      </c>
      <c r="BL1064" s="171">
        <f>(VLOOKUP($D1064,'P4 Destination'!$C$21:$M$176,8,0))*BK1064</f>
        <v>0</v>
      </c>
      <c r="BM1064" s="172">
        <f t="shared" si="471"/>
        <v>0</v>
      </c>
      <c r="BN1064" s="171">
        <f>(VLOOKUP($D1064,'P4 Destination'!$C$21:$M$176,9,0))*BM1064</f>
        <v>0</v>
      </c>
      <c r="BO1064" s="154">
        <f t="shared" si="472"/>
        <v>1</v>
      </c>
      <c r="BP1064" s="171">
        <f>(VLOOKUP(D1064,'P4 Destination'!$C$21:$M$176,10,0))*K1064</f>
        <v>0</v>
      </c>
      <c r="BQ1064" s="171">
        <f>(VLOOKUP(D1064,'P4 Destination'!$C$21:$M$176,11,0))*J1064</f>
        <v>0</v>
      </c>
      <c r="BR1064" s="173">
        <f t="shared" si="473"/>
        <v>0</v>
      </c>
      <c r="BS1064" s="173">
        <f>(AV1064*2500)*'P6 Verzekering'!$E$11</f>
        <v>0</v>
      </c>
      <c r="BT1064" s="173">
        <f>(AW1064*2500)*'P6 Verzekering'!$E$12</f>
        <v>0</v>
      </c>
      <c r="BU1064" s="173">
        <f>(L1064*2500)*'P6 Verzekering'!$E$13</f>
        <v>0</v>
      </c>
      <c r="BV1064" s="173">
        <f t="shared" si="474"/>
        <v>0</v>
      </c>
      <c r="BW1064"/>
      <c r="BX1064"/>
    </row>
    <row r="1065" spans="1:76">
      <c r="A1065" s="152" t="s">
        <v>3174</v>
      </c>
      <c r="B1065" s="152" t="s">
        <v>320</v>
      </c>
      <c r="C1065" s="152" t="s">
        <v>319</v>
      </c>
      <c r="D1065" s="152" t="s">
        <v>219</v>
      </c>
      <c r="E1065" s="152" t="s">
        <v>219</v>
      </c>
      <c r="F1065" s="153">
        <f t="shared" si="448"/>
        <v>30</v>
      </c>
      <c r="G1065" s="154">
        <v>1</v>
      </c>
      <c r="H1065" s="154">
        <f>IFERROR(VLOOKUP(B1065,'P2 Origin'!$C$21:$Q$176,15,FALSE),0)</f>
        <v>0</v>
      </c>
      <c r="I1065" s="154">
        <f>IFERROR(VLOOKUP(D1065,'P4 Destination'!$C$21:$Q$176,15,FALSE),0)</f>
        <v>0</v>
      </c>
      <c r="J1065" s="155">
        <v>1</v>
      </c>
      <c r="K1065" s="155"/>
      <c r="L1065" s="156">
        <v>0</v>
      </c>
      <c r="M1065" s="155">
        <v>0</v>
      </c>
      <c r="N1065" s="155">
        <v>0</v>
      </c>
      <c r="O1065" s="157">
        <f t="shared" si="449"/>
        <v>0</v>
      </c>
      <c r="P1065" s="158">
        <f t="shared" si="450"/>
        <v>0</v>
      </c>
      <c r="Q1065" s="159">
        <f>IFERROR(VLOOKUP(N1065,'P1 Intra-Europees'!$A$15:$H$25,3,0),0)*P1065</f>
        <v>0</v>
      </c>
      <c r="R1065" s="160">
        <f t="shared" si="451"/>
        <v>0</v>
      </c>
      <c r="S1065" s="159">
        <f>IFERROR(VLOOKUP(N1065,'P1 Intra-Europees'!$A$15:$H$25,4,0),0)*R1065</f>
        <v>0</v>
      </c>
      <c r="T1065" s="160">
        <f t="shared" si="452"/>
        <v>0</v>
      </c>
      <c r="U1065" s="159">
        <f>IFERROR(VLOOKUP(N1065,'P1 Intra-Europees'!$A$15:$H$25,5,0),0)*T1065</f>
        <v>0</v>
      </c>
      <c r="V1065" s="160">
        <f t="shared" si="453"/>
        <v>0</v>
      </c>
      <c r="W1065" s="159">
        <f>IFERROR(VLOOKUP(N1065,'P1 Intra-Europees'!$A$15:$H$25,6,0),0)*V1065</f>
        <v>0</v>
      </c>
      <c r="X1065" s="160">
        <f t="shared" si="454"/>
        <v>0</v>
      </c>
      <c r="Y1065" s="159">
        <f>IFERROR(VLOOKUP(N1065,'P1 Intra-Europees'!$A$15:$H$25,7,0),0)*X1065</f>
        <v>0</v>
      </c>
      <c r="Z1065" s="161">
        <f t="shared" si="455"/>
        <v>0</v>
      </c>
      <c r="AA1065" s="162">
        <f>IFERROR(VLOOKUP(N1065,'P1 Intra-Europees'!$A$15:$H$25,8,0),0)*Z1065</f>
        <v>0</v>
      </c>
      <c r="AB1065" s="163">
        <f t="shared" si="456"/>
        <v>0</v>
      </c>
      <c r="AC1065" s="157" t="str">
        <f>VLOOKUP(B1065,'P2 Origin'!$C$21:$O$176,13,0)</f>
        <v>USD</v>
      </c>
      <c r="AD1065" s="164">
        <f t="shared" si="457"/>
        <v>0</v>
      </c>
      <c r="AE1065" s="165">
        <f>IF(AU1065&gt;0.1,VLOOKUP(B1065,'P2 Origin'!$C$21:$M$176,3,0)*H1065,0)</f>
        <v>0</v>
      </c>
      <c r="AF1065" s="166">
        <f t="shared" si="458"/>
        <v>0</v>
      </c>
      <c r="AG1065" s="165">
        <f>(VLOOKUP(B1065,'P2 Origin'!$C$21:$M$176,4,0))*AF1065</f>
        <v>0</v>
      </c>
      <c r="AH1065" s="166">
        <f t="shared" si="459"/>
        <v>0</v>
      </c>
      <c r="AI1065" s="165">
        <f>(VLOOKUP(B1065,'P2 Origin'!$C$21:$M$176,5,0))*AH1065</f>
        <v>0</v>
      </c>
      <c r="AJ1065" s="166">
        <f t="shared" si="475"/>
        <v>0</v>
      </c>
      <c r="AK1065" s="165">
        <f>(VLOOKUP(B1065,'P2 Origin'!$C$21:$M$176,6,0))*AJ1065</f>
        <v>0</v>
      </c>
      <c r="AL1065" s="166">
        <f t="shared" si="460"/>
        <v>30</v>
      </c>
      <c r="AM1065" s="165">
        <f>(VLOOKUP($B1065,'P2 Origin'!$C$21:$M$176,7,0))*AL1065</f>
        <v>0</v>
      </c>
      <c r="AN1065" s="166">
        <f t="shared" si="461"/>
        <v>0</v>
      </c>
      <c r="AO1065" s="165">
        <f>(VLOOKUP($B1065,'P2 Origin'!$C$21:$M$176,8,0))*AN1065</f>
        <v>0</v>
      </c>
      <c r="AP1065" s="166">
        <f t="shared" si="462"/>
        <v>0</v>
      </c>
      <c r="AQ1065" s="165">
        <f>(VLOOKUP($B1065,'P2 Origin'!$C$21:$M$176,9,0))*AP1065</f>
        <v>0</v>
      </c>
      <c r="AR1065" s="155">
        <f t="shared" si="463"/>
        <v>1</v>
      </c>
      <c r="AS1065" s="164">
        <f>(VLOOKUP(B1065,'P2 Origin'!$C$21:$M$176,10,0))*K1065</f>
        <v>0</v>
      </c>
      <c r="AT1065" s="164">
        <f>(VLOOKUP(B1065,'P2 Origin'!$C$21:$M$176,11,0))*J1065</f>
        <v>0</v>
      </c>
      <c r="AU1065" s="167">
        <v>30</v>
      </c>
      <c r="AV1065" s="168">
        <v>30</v>
      </c>
      <c r="AW1065" s="169">
        <v>0</v>
      </c>
      <c r="AX1065" s="170">
        <f>IF(AU1065&gt;=0.1,'P3 Bureaumarge zee- en luchtvr.'!$D$12,0)</f>
        <v>0</v>
      </c>
      <c r="AY1065" s="163">
        <f t="shared" si="464"/>
        <v>0</v>
      </c>
      <c r="AZ1065" s="157" t="str">
        <f>VLOOKUP(D1065,'P4 Destination'!$C$21:$O$176,13,0)</f>
        <v>EUR</v>
      </c>
      <c r="BA1065" s="164">
        <f t="shared" si="465"/>
        <v>0</v>
      </c>
      <c r="BB1065" s="171">
        <f>IF(AU1065&gt;0.1,(VLOOKUP(D1065,'P4 Destination'!$C$21:$M$176,3,0))*I1065,0)</f>
        <v>0</v>
      </c>
      <c r="BC1065" s="172">
        <f t="shared" si="466"/>
        <v>0</v>
      </c>
      <c r="BD1065" s="171">
        <f>(VLOOKUP($D1065,'P4 Destination'!$C$21:$M$176,4,0))*BC1065</f>
        <v>0</v>
      </c>
      <c r="BE1065" s="172">
        <f t="shared" si="467"/>
        <v>0</v>
      </c>
      <c r="BF1065" s="171">
        <f>(VLOOKUP($D1065,'P4 Destination'!$C$21:$M$176,5,0))*BE1065</f>
        <v>0</v>
      </c>
      <c r="BG1065" s="172">
        <f t="shared" si="468"/>
        <v>0</v>
      </c>
      <c r="BH1065" s="171">
        <f>(VLOOKUP($D1065,'P4 Destination'!$C$21:$M$176,6,0))*BG1065</f>
        <v>0</v>
      </c>
      <c r="BI1065" s="172">
        <f t="shared" si="469"/>
        <v>30</v>
      </c>
      <c r="BJ1065" s="171">
        <f>(VLOOKUP($D1065,'P4 Destination'!$C$21:$M$176,7,0))*BI1065</f>
        <v>0</v>
      </c>
      <c r="BK1065" s="172">
        <f t="shared" si="470"/>
        <v>0</v>
      </c>
      <c r="BL1065" s="171">
        <f>(VLOOKUP($D1065,'P4 Destination'!$C$21:$M$176,8,0))*BK1065</f>
        <v>0</v>
      </c>
      <c r="BM1065" s="172">
        <f t="shared" si="471"/>
        <v>0</v>
      </c>
      <c r="BN1065" s="171">
        <f>(VLOOKUP($D1065,'P4 Destination'!$C$21:$M$176,9,0))*BM1065</f>
        <v>0</v>
      </c>
      <c r="BO1065" s="154">
        <f t="shared" si="472"/>
        <v>1</v>
      </c>
      <c r="BP1065" s="171">
        <f>(VLOOKUP(D1065,'P4 Destination'!$C$21:$M$176,10,0))*K1065</f>
        <v>0</v>
      </c>
      <c r="BQ1065" s="171">
        <f>(VLOOKUP(D1065,'P4 Destination'!$C$21:$M$176,11,0))*J1065</f>
        <v>0</v>
      </c>
      <c r="BR1065" s="173">
        <f t="shared" si="473"/>
        <v>0</v>
      </c>
      <c r="BS1065" s="173">
        <f>(AV1065*2500)*'P6 Verzekering'!$E$11</f>
        <v>0</v>
      </c>
      <c r="BT1065" s="173">
        <f>(AW1065*2500)*'P6 Verzekering'!$E$12</f>
        <v>0</v>
      </c>
      <c r="BU1065" s="173">
        <f>(L1065*2500)*'P6 Verzekering'!$E$13</f>
        <v>0</v>
      </c>
      <c r="BV1065" s="173">
        <f t="shared" si="474"/>
        <v>0</v>
      </c>
      <c r="BW1065"/>
      <c r="BX1065"/>
    </row>
    <row r="1066" spans="1:76">
      <c r="A1066" s="152" t="s">
        <v>3176</v>
      </c>
      <c r="B1066" s="152" t="s">
        <v>320</v>
      </c>
      <c r="C1066" s="152" t="s">
        <v>319</v>
      </c>
      <c r="D1066" s="152" t="s">
        <v>219</v>
      </c>
      <c r="E1066" s="152" t="s">
        <v>219</v>
      </c>
      <c r="F1066" s="153">
        <f t="shared" si="448"/>
        <v>28</v>
      </c>
      <c r="G1066" s="154">
        <v>1</v>
      </c>
      <c r="H1066" s="154">
        <f>IFERROR(VLOOKUP(B1066,'P2 Origin'!$C$21:$Q$176,15,FALSE),0)</f>
        <v>0</v>
      </c>
      <c r="I1066" s="154">
        <f>IFERROR(VLOOKUP(D1066,'P4 Destination'!$C$21:$Q$176,15,FALSE),0)</f>
        <v>0</v>
      </c>
      <c r="J1066" s="155">
        <v>1</v>
      </c>
      <c r="K1066" s="155"/>
      <c r="L1066" s="156">
        <v>0</v>
      </c>
      <c r="M1066" s="155">
        <v>0</v>
      </c>
      <c r="N1066" s="155">
        <v>0</v>
      </c>
      <c r="O1066" s="157">
        <f t="shared" si="449"/>
        <v>0</v>
      </c>
      <c r="P1066" s="158">
        <f t="shared" si="450"/>
        <v>0</v>
      </c>
      <c r="Q1066" s="159">
        <f>IFERROR(VLOOKUP(N1066,'P1 Intra-Europees'!$A$15:$H$25,3,0),0)*P1066</f>
        <v>0</v>
      </c>
      <c r="R1066" s="160">
        <f t="shared" si="451"/>
        <v>0</v>
      </c>
      <c r="S1066" s="159">
        <f>IFERROR(VLOOKUP(N1066,'P1 Intra-Europees'!$A$15:$H$25,4,0),0)*R1066</f>
        <v>0</v>
      </c>
      <c r="T1066" s="160">
        <f t="shared" si="452"/>
        <v>0</v>
      </c>
      <c r="U1066" s="159">
        <f>IFERROR(VLOOKUP(N1066,'P1 Intra-Europees'!$A$15:$H$25,5,0),0)*T1066</f>
        <v>0</v>
      </c>
      <c r="V1066" s="160">
        <f t="shared" si="453"/>
        <v>0</v>
      </c>
      <c r="W1066" s="159">
        <f>IFERROR(VLOOKUP(N1066,'P1 Intra-Europees'!$A$15:$H$25,6,0),0)*V1066</f>
        <v>0</v>
      </c>
      <c r="X1066" s="160">
        <f t="shared" si="454"/>
        <v>0</v>
      </c>
      <c r="Y1066" s="159">
        <f>IFERROR(VLOOKUP(N1066,'P1 Intra-Europees'!$A$15:$H$25,7,0),0)*X1066</f>
        <v>0</v>
      </c>
      <c r="Z1066" s="161">
        <f t="shared" si="455"/>
        <v>0</v>
      </c>
      <c r="AA1066" s="162">
        <f>IFERROR(VLOOKUP(N1066,'P1 Intra-Europees'!$A$15:$H$25,8,0),0)*Z1066</f>
        <v>0</v>
      </c>
      <c r="AB1066" s="163">
        <f t="shared" si="456"/>
        <v>0</v>
      </c>
      <c r="AC1066" s="157" t="str">
        <f>VLOOKUP(B1066,'P2 Origin'!$C$21:$O$176,13,0)</f>
        <v>USD</v>
      </c>
      <c r="AD1066" s="164">
        <f t="shared" si="457"/>
        <v>0</v>
      </c>
      <c r="AE1066" s="165">
        <f>IF(AU1066&gt;0.1,VLOOKUP(B1066,'P2 Origin'!$C$21:$M$176,3,0)*H1066,0)</f>
        <v>0</v>
      </c>
      <c r="AF1066" s="166">
        <f t="shared" si="458"/>
        <v>0</v>
      </c>
      <c r="AG1066" s="165">
        <f>(VLOOKUP(B1066,'P2 Origin'!$C$21:$M$176,4,0))*AF1066</f>
        <v>0</v>
      </c>
      <c r="AH1066" s="166">
        <f t="shared" si="459"/>
        <v>0</v>
      </c>
      <c r="AI1066" s="165">
        <f>(VLOOKUP(B1066,'P2 Origin'!$C$21:$M$176,5,0))*AH1066</f>
        <v>0</v>
      </c>
      <c r="AJ1066" s="166">
        <f t="shared" si="475"/>
        <v>0</v>
      </c>
      <c r="AK1066" s="165">
        <f>(VLOOKUP(B1066,'P2 Origin'!$C$21:$M$176,6,0))*AJ1066</f>
        <v>0</v>
      </c>
      <c r="AL1066" s="166">
        <f t="shared" si="460"/>
        <v>28</v>
      </c>
      <c r="AM1066" s="165">
        <f>(VLOOKUP($B1066,'P2 Origin'!$C$21:$M$176,7,0))*AL1066</f>
        <v>0</v>
      </c>
      <c r="AN1066" s="166">
        <f t="shared" si="461"/>
        <v>0</v>
      </c>
      <c r="AO1066" s="165">
        <f>(VLOOKUP($B1066,'P2 Origin'!$C$21:$M$176,8,0))*AN1066</f>
        <v>0</v>
      </c>
      <c r="AP1066" s="166">
        <f t="shared" si="462"/>
        <v>0</v>
      </c>
      <c r="AQ1066" s="165">
        <f>(VLOOKUP($B1066,'P2 Origin'!$C$21:$M$176,9,0))*AP1066</f>
        <v>0</v>
      </c>
      <c r="AR1066" s="155">
        <f t="shared" si="463"/>
        <v>1</v>
      </c>
      <c r="AS1066" s="164">
        <f>(VLOOKUP(B1066,'P2 Origin'!$C$21:$M$176,10,0))*K1066</f>
        <v>0</v>
      </c>
      <c r="AT1066" s="164">
        <f>(VLOOKUP(B1066,'P2 Origin'!$C$21:$M$176,11,0))*J1066</f>
        <v>0</v>
      </c>
      <c r="AU1066" s="167">
        <v>28</v>
      </c>
      <c r="AV1066" s="168">
        <v>28</v>
      </c>
      <c r="AW1066" s="169">
        <v>0</v>
      </c>
      <c r="AX1066" s="170">
        <f>IF(AU1066&gt;=0.1,'P3 Bureaumarge zee- en luchtvr.'!$D$12,0)</f>
        <v>0</v>
      </c>
      <c r="AY1066" s="163">
        <f t="shared" si="464"/>
        <v>0</v>
      </c>
      <c r="AZ1066" s="157" t="str">
        <f>VLOOKUP(D1066,'P4 Destination'!$C$21:$O$176,13,0)</f>
        <v>EUR</v>
      </c>
      <c r="BA1066" s="164">
        <f t="shared" si="465"/>
        <v>0</v>
      </c>
      <c r="BB1066" s="171">
        <f>IF(AU1066&gt;0.1,(VLOOKUP(D1066,'P4 Destination'!$C$21:$M$176,3,0))*I1066,0)</f>
        <v>0</v>
      </c>
      <c r="BC1066" s="172">
        <f t="shared" si="466"/>
        <v>0</v>
      </c>
      <c r="BD1066" s="171">
        <f>(VLOOKUP($D1066,'P4 Destination'!$C$21:$M$176,4,0))*BC1066</f>
        <v>0</v>
      </c>
      <c r="BE1066" s="172">
        <f t="shared" si="467"/>
        <v>0</v>
      </c>
      <c r="BF1066" s="171">
        <f>(VLOOKUP($D1066,'P4 Destination'!$C$21:$M$176,5,0))*BE1066</f>
        <v>0</v>
      </c>
      <c r="BG1066" s="172">
        <f t="shared" si="468"/>
        <v>0</v>
      </c>
      <c r="BH1066" s="171">
        <f>(VLOOKUP($D1066,'P4 Destination'!$C$21:$M$176,6,0))*BG1066</f>
        <v>0</v>
      </c>
      <c r="BI1066" s="172">
        <f t="shared" si="469"/>
        <v>28</v>
      </c>
      <c r="BJ1066" s="171">
        <f>(VLOOKUP($D1066,'P4 Destination'!$C$21:$M$176,7,0))*BI1066</f>
        <v>0</v>
      </c>
      <c r="BK1066" s="172">
        <f t="shared" si="470"/>
        <v>0</v>
      </c>
      <c r="BL1066" s="171">
        <f>(VLOOKUP($D1066,'P4 Destination'!$C$21:$M$176,8,0))*BK1066</f>
        <v>0</v>
      </c>
      <c r="BM1066" s="172">
        <f t="shared" si="471"/>
        <v>0</v>
      </c>
      <c r="BN1066" s="171">
        <f>(VLOOKUP($D1066,'P4 Destination'!$C$21:$M$176,9,0))*BM1066</f>
        <v>0</v>
      </c>
      <c r="BO1066" s="154">
        <f t="shared" si="472"/>
        <v>1</v>
      </c>
      <c r="BP1066" s="171">
        <f>(VLOOKUP(D1066,'P4 Destination'!$C$21:$M$176,10,0))*K1066</f>
        <v>0</v>
      </c>
      <c r="BQ1066" s="171">
        <f>(VLOOKUP(D1066,'P4 Destination'!$C$21:$M$176,11,0))*J1066</f>
        <v>0</v>
      </c>
      <c r="BR1066" s="173">
        <f t="shared" si="473"/>
        <v>0</v>
      </c>
      <c r="BS1066" s="173">
        <f>(AV1066*2500)*'P6 Verzekering'!$E$11</f>
        <v>0</v>
      </c>
      <c r="BT1066" s="173">
        <f>(AW1066*2500)*'P6 Verzekering'!$E$12</f>
        <v>0</v>
      </c>
      <c r="BU1066" s="173">
        <f>(L1066*2500)*'P6 Verzekering'!$E$13</f>
        <v>0</v>
      </c>
      <c r="BV1066" s="173">
        <f t="shared" si="474"/>
        <v>0</v>
      </c>
      <c r="BW1066"/>
      <c r="BX1066"/>
    </row>
    <row r="1067" spans="1:76">
      <c r="A1067" s="152" t="s">
        <v>3177</v>
      </c>
      <c r="B1067" s="152" t="s">
        <v>320</v>
      </c>
      <c r="C1067" s="152" t="s">
        <v>319</v>
      </c>
      <c r="D1067" s="152" t="s">
        <v>219</v>
      </c>
      <c r="E1067" s="152" t="s">
        <v>219</v>
      </c>
      <c r="F1067" s="153">
        <f t="shared" si="448"/>
        <v>27</v>
      </c>
      <c r="G1067" s="154">
        <v>1</v>
      </c>
      <c r="H1067" s="154">
        <f>IFERROR(VLOOKUP(B1067,'P2 Origin'!$C$21:$Q$176,15,FALSE),0)</f>
        <v>0</v>
      </c>
      <c r="I1067" s="154">
        <f>IFERROR(VLOOKUP(D1067,'P4 Destination'!$C$21:$Q$176,15,FALSE),0)</f>
        <v>0</v>
      </c>
      <c r="J1067" s="155">
        <v>1</v>
      </c>
      <c r="K1067" s="155"/>
      <c r="L1067" s="156">
        <v>0</v>
      </c>
      <c r="M1067" s="155">
        <v>0</v>
      </c>
      <c r="N1067" s="155">
        <v>0</v>
      </c>
      <c r="O1067" s="157">
        <f t="shared" si="449"/>
        <v>0</v>
      </c>
      <c r="P1067" s="158">
        <f t="shared" si="450"/>
        <v>0</v>
      </c>
      <c r="Q1067" s="159">
        <f>IFERROR(VLOOKUP(N1067,'P1 Intra-Europees'!$A$15:$H$25,3,0),0)*P1067</f>
        <v>0</v>
      </c>
      <c r="R1067" s="160">
        <f t="shared" si="451"/>
        <v>0</v>
      </c>
      <c r="S1067" s="159">
        <f>IFERROR(VLOOKUP(N1067,'P1 Intra-Europees'!$A$15:$H$25,4,0),0)*R1067</f>
        <v>0</v>
      </c>
      <c r="T1067" s="160">
        <f t="shared" si="452"/>
        <v>0</v>
      </c>
      <c r="U1067" s="159">
        <f>IFERROR(VLOOKUP(N1067,'P1 Intra-Europees'!$A$15:$H$25,5,0),0)*T1067</f>
        <v>0</v>
      </c>
      <c r="V1067" s="160">
        <f t="shared" si="453"/>
        <v>0</v>
      </c>
      <c r="W1067" s="159">
        <f>IFERROR(VLOOKUP(N1067,'P1 Intra-Europees'!$A$15:$H$25,6,0),0)*V1067</f>
        <v>0</v>
      </c>
      <c r="X1067" s="160">
        <f t="shared" si="454"/>
        <v>0</v>
      </c>
      <c r="Y1067" s="159">
        <f>IFERROR(VLOOKUP(N1067,'P1 Intra-Europees'!$A$15:$H$25,7,0),0)*X1067</f>
        <v>0</v>
      </c>
      <c r="Z1067" s="161">
        <f t="shared" si="455"/>
        <v>0</v>
      </c>
      <c r="AA1067" s="162">
        <f>IFERROR(VLOOKUP(N1067,'P1 Intra-Europees'!$A$15:$H$25,8,0),0)*Z1067</f>
        <v>0</v>
      </c>
      <c r="AB1067" s="163">
        <f t="shared" si="456"/>
        <v>0</v>
      </c>
      <c r="AC1067" s="157" t="str">
        <f>VLOOKUP(B1067,'P2 Origin'!$C$21:$O$176,13,0)</f>
        <v>USD</v>
      </c>
      <c r="AD1067" s="164">
        <f t="shared" si="457"/>
        <v>0</v>
      </c>
      <c r="AE1067" s="165">
        <f>IF(AU1067&gt;0.1,VLOOKUP(B1067,'P2 Origin'!$C$21:$M$176,3,0)*H1067,0)</f>
        <v>0</v>
      </c>
      <c r="AF1067" s="166">
        <f t="shared" si="458"/>
        <v>0</v>
      </c>
      <c r="AG1067" s="165">
        <f>(VLOOKUP(B1067,'P2 Origin'!$C$21:$M$176,4,0))*AF1067</f>
        <v>0</v>
      </c>
      <c r="AH1067" s="166">
        <f t="shared" si="459"/>
        <v>0</v>
      </c>
      <c r="AI1067" s="165">
        <f>(VLOOKUP(B1067,'P2 Origin'!$C$21:$M$176,5,0))*AH1067</f>
        <v>0</v>
      </c>
      <c r="AJ1067" s="166">
        <f t="shared" si="475"/>
        <v>0</v>
      </c>
      <c r="AK1067" s="165">
        <f>(VLOOKUP(B1067,'P2 Origin'!$C$21:$M$176,6,0))*AJ1067</f>
        <v>0</v>
      </c>
      <c r="AL1067" s="166">
        <f t="shared" si="460"/>
        <v>27</v>
      </c>
      <c r="AM1067" s="165">
        <f>(VLOOKUP($B1067,'P2 Origin'!$C$21:$M$176,7,0))*AL1067</f>
        <v>0</v>
      </c>
      <c r="AN1067" s="166">
        <f t="shared" si="461"/>
        <v>0</v>
      </c>
      <c r="AO1067" s="165">
        <f>(VLOOKUP($B1067,'P2 Origin'!$C$21:$M$176,8,0))*AN1067</f>
        <v>0</v>
      </c>
      <c r="AP1067" s="166">
        <f t="shared" si="462"/>
        <v>0</v>
      </c>
      <c r="AQ1067" s="165">
        <f>(VLOOKUP($B1067,'P2 Origin'!$C$21:$M$176,9,0))*AP1067</f>
        <v>0</v>
      </c>
      <c r="AR1067" s="155">
        <f t="shared" si="463"/>
        <v>1</v>
      </c>
      <c r="AS1067" s="164">
        <f>(VLOOKUP(B1067,'P2 Origin'!$C$21:$M$176,10,0))*K1067</f>
        <v>0</v>
      </c>
      <c r="AT1067" s="164">
        <f>(VLOOKUP(B1067,'P2 Origin'!$C$21:$M$176,11,0))*J1067</f>
        <v>0</v>
      </c>
      <c r="AU1067" s="167">
        <v>27</v>
      </c>
      <c r="AV1067" s="168">
        <v>27</v>
      </c>
      <c r="AW1067" s="169">
        <v>0</v>
      </c>
      <c r="AX1067" s="170">
        <f>IF(AU1067&gt;=0.1,'P3 Bureaumarge zee- en luchtvr.'!$D$12,0)</f>
        <v>0</v>
      </c>
      <c r="AY1067" s="163">
        <f t="shared" si="464"/>
        <v>0</v>
      </c>
      <c r="AZ1067" s="157" t="str">
        <f>VLOOKUP(D1067,'P4 Destination'!$C$21:$O$176,13,0)</f>
        <v>EUR</v>
      </c>
      <c r="BA1067" s="164">
        <f t="shared" si="465"/>
        <v>0</v>
      </c>
      <c r="BB1067" s="171">
        <f>IF(AU1067&gt;0.1,(VLOOKUP(D1067,'P4 Destination'!$C$21:$M$176,3,0))*I1067,0)</f>
        <v>0</v>
      </c>
      <c r="BC1067" s="172">
        <f t="shared" si="466"/>
        <v>0</v>
      </c>
      <c r="BD1067" s="171">
        <f>(VLOOKUP($D1067,'P4 Destination'!$C$21:$M$176,4,0))*BC1067</f>
        <v>0</v>
      </c>
      <c r="BE1067" s="172">
        <f t="shared" si="467"/>
        <v>0</v>
      </c>
      <c r="BF1067" s="171">
        <f>(VLOOKUP($D1067,'P4 Destination'!$C$21:$M$176,5,0))*BE1067</f>
        <v>0</v>
      </c>
      <c r="BG1067" s="172">
        <f t="shared" si="468"/>
        <v>0</v>
      </c>
      <c r="BH1067" s="171">
        <f>(VLOOKUP($D1067,'P4 Destination'!$C$21:$M$176,6,0))*BG1067</f>
        <v>0</v>
      </c>
      <c r="BI1067" s="172">
        <f t="shared" si="469"/>
        <v>27</v>
      </c>
      <c r="BJ1067" s="171">
        <f>(VLOOKUP($D1067,'P4 Destination'!$C$21:$M$176,7,0))*BI1067</f>
        <v>0</v>
      </c>
      <c r="BK1067" s="172">
        <f t="shared" si="470"/>
        <v>0</v>
      </c>
      <c r="BL1067" s="171">
        <f>(VLOOKUP($D1067,'P4 Destination'!$C$21:$M$176,8,0))*BK1067</f>
        <v>0</v>
      </c>
      <c r="BM1067" s="172">
        <f t="shared" si="471"/>
        <v>0</v>
      </c>
      <c r="BN1067" s="171">
        <f>(VLOOKUP($D1067,'P4 Destination'!$C$21:$M$176,9,0))*BM1067</f>
        <v>0</v>
      </c>
      <c r="BO1067" s="154">
        <f t="shared" si="472"/>
        <v>1</v>
      </c>
      <c r="BP1067" s="171">
        <f>(VLOOKUP(D1067,'P4 Destination'!$C$21:$M$176,10,0))*K1067</f>
        <v>0</v>
      </c>
      <c r="BQ1067" s="171">
        <f>(VLOOKUP(D1067,'P4 Destination'!$C$21:$M$176,11,0))*J1067</f>
        <v>0</v>
      </c>
      <c r="BR1067" s="173">
        <f t="shared" si="473"/>
        <v>0</v>
      </c>
      <c r="BS1067" s="173">
        <f>(AV1067*2500)*'P6 Verzekering'!$E$11</f>
        <v>0</v>
      </c>
      <c r="BT1067" s="173">
        <f>(AW1067*2500)*'P6 Verzekering'!$E$12</f>
        <v>0</v>
      </c>
      <c r="BU1067" s="173">
        <f>(L1067*2500)*'P6 Verzekering'!$E$13</f>
        <v>0</v>
      </c>
      <c r="BV1067" s="173">
        <f t="shared" si="474"/>
        <v>0</v>
      </c>
      <c r="BW1067"/>
      <c r="BX1067"/>
    </row>
    <row r="1068" spans="1:76">
      <c r="A1068" s="152" t="s">
        <v>3178</v>
      </c>
      <c r="B1068" s="152" t="s">
        <v>320</v>
      </c>
      <c r="C1068" s="152" t="s">
        <v>319</v>
      </c>
      <c r="D1068" s="152" t="s">
        <v>219</v>
      </c>
      <c r="E1068" s="152" t="s">
        <v>219</v>
      </c>
      <c r="F1068" s="153">
        <f t="shared" si="448"/>
        <v>11</v>
      </c>
      <c r="G1068" s="154">
        <v>1</v>
      </c>
      <c r="H1068" s="154">
        <f>IFERROR(VLOOKUP(B1068,'P2 Origin'!$C$21:$Q$176,15,FALSE),0)</f>
        <v>0</v>
      </c>
      <c r="I1068" s="154">
        <f>IFERROR(VLOOKUP(D1068,'P4 Destination'!$C$21:$Q$176,15,FALSE),0)</f>
        <v>0</v>
      </c>
      <c r="J1068" s="155"/>
      <c r="K1068" s="155">
        <v>1</v>
      </c>
      <c r="L1068" s="156">
        <v>0</v>
      </c>
      <c r="M1068" s="155">
        <v>0</v>
      </c>
      <c r="N1068" s="155">
        <v>0</v>
      </c>
      <c r="O1068" s="157">
        <f t="shared" si="449"/>
        <v>0</v>
      </c>
      <c r="P1068" s="158">
        <f t="shared" si="450"/>
        <v>0</v>
      </c>
      <c r="Q1068" s="159">
        <f>IFERROR(VLOOKUP(N1068,'P1 Intra-Europees'!$A$15:$H$25,3,0),0)*P1068</f>
        <v>0</v>
      </c>
      <c r="R1068" s="160">
        <f t="shared" si="451"/>
        <v>0</v>
      </c>
      <c r="S1068" s="159">
        <f>IFERROR(VLOOKUP(N1068,'P1 Intra-Europees'!$A$15:$H$25,4,0),0)*R1068</f>
        <v>0</v>
      </c>
      <c r="T1068" s="160">
        <f t="shared" si="452"/>
        <v>0</v>
      </c>
      <c r="U1068" s="159">
        <f>IFERROR(VLOOKUP(N1068,'P1 Intra-Europees'!$A$15:$H$25,5,0),0)*T1068</f>
        <v>0</v>
      </c>
      <c r="V1068" s="160">
        <f t="shared" si="453"/>
        <v>0</v>
      </c>
      <c r="W1068" s="159">
        <f>IFERROR(VLOOKUP(N1068,'P1 Intra-Europees'!$A$15:$H$25,6,0),0)*V1068</f>
        <v>0</v>
      </c>
      <c r="X1068" s="160">
        <f t="shared" si="454"/>
        <v>0</v>
      </c>
      <c r="Y1068" s="159">
        <f>IFERROR(VLOOKUP(N1068,'P1 Intra-Europees'!$A$15:$H$25,7,0),0)*X1068</f>
        <v>0</v>
      </c>
      <c r="Z1068" s="161">
        <f t="shared" si="455"/>
        <v>0</v>
      </c>
      <c r="AA1068" s="162">
        <f>IFERROR(VLOOKUP(N1068,'P1 Intra-Europees'!$A$15:$H$25,8,0),0)*Z1068</f>
        <v>0</v>
      </c>
      <c r="AB1068" s="163">
        <f t="shared" si="456"/>
        <v>0</v>
      </c>
      <c r="AC1068" s="157" t="str">
        <f>VLOOKUP(B1068,'P2 Origin'!$C$21:$O$176,13,0)</f>
        <v>USD</v>
      </c>
      <c r="AD1068" s="164">
        <f t="shared" si="457"/>
        <v>0</v>
      </c>
      <c r="AE1068" s="165">
        <f>IF(AU1068&gt;0.1,VLOOKUP(B1068,'P2 Origin'!$C$21:$M$176,3,0)*H1068,0)</f>
        <v>0</v>
      </c>
      <c r="AF1068" s="166">
        <f t="shared" si="458"/>
        <v>0</v>
      </c>
      <c r="AG1068" s="165">
        <f>(VLOOKUP(B1068,'P2 Origin'!$C$21:$M$176,4,0))*AF1068</f>
        <v>0</v>
      </c>
      <c r="AH1068" s="166">
        <f t="shared" si="459"/>
        <v>11</v>
      </c>
      <c r="AI1068" s="165">
        <f>(VLOOKUP(B1068,'P2 Origin'!$C$21:$M$176,5,0))*AH1068</f>
        <v>0</v>
      </c>
      <c r="AJ1068" s="166">
        <f t="shared" si="475"/>
        <v>0</v>
      </c>
      <c r="AK1068" s="165">
        <f>(VLOOKUP(B1068,'P2 Origin'!$C$21:$M$176,6,0))*AJ1068</f>
        <v>0</v>
      </c>
      <c r="AL1068" s="166">
        <f t="shared" si="460"/>
        <v>0</v>
      </c>
      <c r="AM1068" s="165">
        <f>(VLOOKUP($B1068,'P2 Origin'!$C$21:$M$176,7,0))*AL1068</f>
        <v>0</v>
      </c>
      <c r="AN1068" s="166">
        <f t="shared" si="461"/>
        <v>0</v>
      </c>
      <c r="AO1068" s="165">
        <f>(VLOOKUP($B1068,'P2 Origin'!$C$21:$M$176,8,0))*AN1068</f>
        <v>0</v>
      </c>
      <c r="AP1068" s="166">
        <f t="shared" si="462"/>
        <v>0</v>
      </c>
      <c r="AQ1068" s="165">
        <f>(VLOOKUP($B1068,'P2 Origin'!$C$21:$M$176,9,0))*AP1068</f>
        <v>0</v>
      </c>
      <c r="AR1068" s="155">
        <f t="shared" si="463"/>
        <v>1</v>
      </c>
      <c r="AS1068" s="164">
        <f>(VLOOKUP(B1068,'P2 Origin'!$C$21:$M$176,10,0))*K1068</f>
        <v>0</v>
      </c>
      <c r="AT1068" s="164">
        <f>(VLOOKUP(B1068,'P2 Origin'!$C$21:$M$176,11,0))*J1068</f>
        <v>0</v>
      </c>
      <c r="AU1068" s="167">
        <v>11</v>
      </c>
      <c r="AV1068" s="168">
        <v>11</v>
      </c>
      <c r="AW1068" s="169">
        <v>0</v>
      </c>
      <c r="AX1068" s="170">
        <f>IF(AU1068&gt;=0.1,'P3 Bureaumarge zee- en luchtvr.'!$D$12,0)</f>
        <v>0</v>
      </c>
      <c r="AY1068" s="163">
        <f t="shared" si="464"/>
        <v>0</v>
      </c>
      <c r="AZ1068" s="157" t="str">
        <f>VLOOKUP(D1068,'P4 Destination'!$C$21:$O$176,13,0)</f>
        <v>EUR</v>
      </c>
      <c r="BA1068" s="164">
        <f t="shared" si="465"/>
        <v>0</v>
      </c>
      <c r="BB1068" s="171">
        <f>IF(AU1068&gt;0.1,(VLOOKUP(D1068,'P4 Destination'!$C$21:$M$176,3,0))*I1068,0)</f>
        <v>0</v>
      </c>
      <c r="BC1068" s="172">
        <f t="shared" si="466"/>
        <v>0</v>
      </c>
      <c r="BD1068" s="171">
        <f>(VLOOKUP($D1068,'P4 Destination'!$C$21:$M$176,4,0))*BC1068</f>
        <v>0</v>
      </c>
      <c r="BE1068" s="172">
        <f t="shared" si="467"/>
        <v>11</v>
      </c>
      <c r="BF1068" s="171">
        <f>(VLOOKUP($D1068,'P4 Destination'!$C$21:$M$176,5,0))*BE1068</f>
        <v>0</v>
      </c>
      <c r="BG1068" s="172">
        <f t="shared" si="468"/>
        <v>0</v>
      </c>
      <c r="BH1068" s="171">
        <f>(VLOOKUP($D1068,'P4 Destination'!$C$21:$M$176,6,0))*BG1068</f>
        <v>0</v>
      </c>
      <c r="BI1068" s="172">
        <f t="shared" si="469"/>
        <v>0</v>
      </c>
      <c r="BJ1068" s="171">
        <f>(VLOOKUP($D1068,'P4 Destination'!$C$21:$M$176,7,0))*BI1068</f>
        <v>0</v>
      </c>
      <c r="BK1068" s="172">
        <f t="shared" si="470"/>
        <v>0</v>
      </c>
      <c r="BL1068" s="171">
        <f>(VLOOKUP($D1068,'P4 Destination'!$C$21:$M$176,8,0))*BK1068</f>
        <v>0</v>
      </c>
      <c r="BM1068" s="172">
        <f t="shared" si="471"/>
        <v>0</v>
      </c>
      <c r="BN1068" s="171">
        <f>(VLOOKUP($D1068,'P4 Destination'!$C$21:$M$176,9,0))*BM1068</f>
        <v>0</v>
      </c>
      <c r="BO1068" s="154">
        <f t="shared" si="472"/>
        <v>1</v>
      </c>
      <c r="BP1068" s="171">
        <f>(VLOOKUP(D1068,'P4 Destination'!$C$21:$M$176,10,0))*K1068</f>
        <v>0</v>
      </c>
      <c r="BQ1068" s="171">
        <f>(VLOOKUP(D1068,'P4 Destination'!$C$21:$M$176,11,0))*J1068</f>
        <v>0</v>
      </c>
      <c r="BR1068" s="173">
        <f t="shared" si="473"/>
        <v>0</v>
      </c>
      <c r="BS1068" s="173">
        <f>(AV1068*2500)*'P6 Verzekering'!$E$11</f>
        <v>0</v>
      </c>
      <c r="BT1068" s="173">
        <f>(AW1068*2500)*'P6 Verzekering'!$E$12</f>
        <v>0</v>
      </c>
      <c r="BU1068" s="173">
        <f>(L1068*2500)*'P6 Verzekering'!$E$13</f>
        <v>0</v>
      </c>
      <c r="BV1068" s="173">
        <f t="shared" si="474"/>
        <v>0</v>
      </c>
      <c r="BW1068"/>
      <c r="BX1068"/>
    </row>
    <row r="1069" spans="1:76">
      <c r="A1069" s="152" t="s">
        <v>3180</v>
      </c>
      <c r="B1069" s="152" t="s">
        <v>320</v>
      </c>
      <c r="C1069" s="152" t="s">
        <v>319</v>
      </c>
      <c r="D1069" s="152" t="s">
        <v>219</v>
      </c>
      <c r="E1069" s="152" t="s">
        <v>219</v>
      </c>
      <c r="F1069" s="153">
        <f t="shared" si="448"/>
        <v>2</v>
      </c>
      <c r="G1069" s="154">
        <v>1</v>
      </c>
      <c r="H1069" s="154">
        <f>IFERROR(VLOOKUP(B1069,'P2 Origin'!$C$21:$Q$176,15,FALSE),0)</f>
        <v>0</v>
      </c>
      <c r="I1069" s="154">
        <f>IFERROR(VLOOKUP(D1069,'P4 Destination'!$C$21:$Q$176,15,FALSE),0)</f>
        <v>0</v>
      </c>
      <c r="J1069" s="155">
        <v>1</v>
      </c>
      <c r="K1069" s="155"/>
      <c r="L1069" s="156">
        <v>0</v>
      </c>
      <c r="M1069" s="155">
        <v>0</v>
      </c>
      <c r="N1069" s="155">
        <v>0</v>
      </c>
      <c r="O1069" s="157">
        <f t="shared" si="449"/>
        <v>0</v>
      </c>
      <c r="P1069" s="158">
        <f t="shared" si="450"/>
        <v>0</v>
      </c>
      <c r="Q1069" s="159">
        <f>IFERROR(VLOOKUP(N1069,'P1 Intra-Europees'!$A$15:$H$25,3,0),0)*P1069</f>
        <v>0</v>
      </c>
      <c r="R1069" s="160">
        <f t="shared" si="451"/>
        <v>0</v>
      </c>
      <c r="S1069" s="159">
        <f>IFERROR(VLOOKUP(N1069,'P1 Intra-Europees'!$A$15:$H$25,4,0),0)*R1069</f>
        <v>0</v>
      </c>
      <c r="T1069" s="160">
        <f t="shared" si="452"/>
        <v>0</v>
      </c>
      <c r="U1069" s="159">
        <f>IFERROR(VLOOKUP(N1069,'P1 Intra-Europees'!$A$15:$H$25,5,0),0)*T1069</f>
        <v>0</v>
      </c>
      <c r="V1069" s="160">
        <f t="shared" si="453"/>
        <v>0</v>
      </c>
      <c r="W1069" s="159">
        <f>IFERROR(VLOOKUP(N1069,'P1 Intra-Europees'!$A$15:$H$25,6,0),0)*V1069</f>
        <v>0</v>
      </c>
      <c r="X1069" s="160">
        <f t="shared" si="454"/>
        <v>0</v>
      </c>
      <c r="Y1069" s="159">
        <f>IFERROR(VLOOKUP(N1069,'P1 Intra-Europees'!$A$15:$H$25,7,0),0)*X1069</f>
        <v>0</v>
      </c>
      <c r="Z1069" s="161">
        <f t="shared" si="455"/>
        <v>0</v>
      </c>
      <c r="AA1069" s="162">
        <f>IFERROR(VLOOKUP(N1069,'P1 Intra-Europees'!$A$15:$H$25,8,0),0)*Z1069</f>
        <v>0</v>
      </c>
      <c r="AB1069" s="163">
        <f t="shared" si="456"/>
        <v>0</v>
      </c>
      <c r="AC1069" s="157" t="str">
        <f>VLOOKUP(B1069,'P2 Origin'!$C$21:$O$176,13,0)</f>
        <v>USD</v>
      </c>
      <c r="AD1069" s="164">
        <f t="shared" si="457"/>
        <v>0</v>
      </c>
      <c r="AE1069" s="165">
        <f>IF(AU1069&gt;0.1,VLOOKUP(B1069,'P2 Origin'!$C$21:$M$176,3,0)*H1069,0)</f>
        <v>0</v>
      </c>
      <c r="AF1069" s="166">
        <f t="shared" si="458"/>
        <v>2</v>
      </c>
      <c r="AG1069" s="165">
        <f>(VLOOKUP(B1069,'P2 Origin'!$C$21:$M$176,4,0))*AF1069</f>
        <v>0</v>
      </c>
      <c r="AH1069" s="166">
        <f t="shared" si="459"/>
        <v>0</v>
      </c>
      <c r="AI1069" s="165">
        <f>(VLOOKUP(B1069,'P2 Origin'!$C$21:$M$176,5,0))*AH1069</f>
        <v>0</v>
      </c>
      <c r="AJ1069" s="166">
        <f t="shared" si="475"/>
        <v>0</v>
      </c>
      <c r="AK1069" s="165">
        <f>(VLOOKUP(B1069,'P2 Origin'!$C$21:$M$176,6,0))*AJ1069</f>
        <v>0</v>
      </c>
      <c r="AL1069" s="166">
        <f t="shared" si="460"/>
        <v>0</v>
      </c>
      <c r="AM1069" s="165">
        <f>(VLOOKUP($B1069,'P2 Origin'!$C$21:$M$176,7,0))*AL1069</f>
        <v>0</v>
      </c>
      <c r="AN1069" s="166">
        <f t="shared" si="461"/>
        <v>0</v>
      </c>
      <c r="AO1069" s="165">
        <f>(VLOOKUP($B1069,'P2 Origin'!$C$21:$M$176,8,0))*AN1069</f>
        <v>0</v>
      </c>
      <c r="AP1069" s="166">
        <f t="shared" si="462"/>
        <v>0</v>
      </c>
      <c r="AQ1069" s="165">
        <f>(VLOOKUP($B1069,'P2 Origin'!$C$21:$M$176,9,0))*AP1069</f>
        <v>0</v>
      </c>
      <c r="AR1069" s="155">
        <f t="shared" si="463"/>
        <v>1</v>
      </c>
      <c r="AS1069" s="164">
        <f>(VLOOKUP(B1069,'P2 Origin'!$C$21:$M$176,10,0))*K1069</f>
        <v>0</v>
      </c>
      <c r="AT1069" s="164">
        <f>(VLOOKUP(B1069,'P2 Origin'!$C$21:$M$176,11,0))*J1069</f>
        <v>0</v>
      </c>
      <c r="AU1069" s="167">
        <v>2</v>
      </c>
      <c r="AV1069" s="168">
        <v>2</v>
      </c>
      <c r="AW1069" s="169">
        <v>0</v>
      </c>
      <c r="AX1069" s="170">
        <f>IF(AU1069&gt;=0.1,'P3 Bureaumarge zee- en luchtvr.'!$D$12,0)</f>
        <v>0</v>
      </c>
      <c r="AY1069" s="163">
        <f t="shared" si="464"/>
        <v>0</v>
      </c>
      <c r="AZ1069" s="157" t="str">
        <f>VLOOKUP(D1069,'P4 Destination'!$C$21:$O$176,13,0)</f>
        <v>EUR</v>
      </c>
      <c r="BA1069" s="164">
        <f t="shared" si="465"/>
        <v>0</v>
      </c>
      <c r="BB1069" s="171">
        <f>IF(AU1069&gt;0.1,(VLOOKUP(D1069,'P4 Destination'!$C$21:$M$176,3,0))*I1069,0)</f>
        <v>0</v>
      </c>
      <c r="BC1069" s="172">
        <f t="shared" si="466"/>
        <v>2</v>
      </c>
      <c r="BD1069" s="171">
        <f>(VLOOKUP($D1069,'P4 Destination'!$C$21:$M$176,4,0))*BC1069</f>
        <v>0</v>
      </c>
      <c r="BE1069" s="172">
        <f t="shared" si="467"/>
        <v>0</v>
      </c>
      <c r="BF1069" s="171">
        <f>(VLOOKUP($D1069,'P4 Destination'!$C$21:$M$176,5,0))*BE1069</f>
        <v>0</v>
      </c>
      <c r="BG1069" s="172">
        <f t="shared" si="468"/>
        <v>0</v>
      </c>
      <c r="BH1069" s="171">
        <f>(VLOOKUP($D1069,'P4 Destination'!$C$21:$M$176,6,0))*BG1069</f>
        <v>0</v>
      </c>
      <c r="BI1069" s="172">
        <f t="shared" si="469"/>
        <v>0</v>
      </c>
      <c r="BJ1069" s="171">
        <f>(VLOOKUP($D1069,'P4 Destination'!$C$21:$M$176,7,0))*BI1069</f>
        <v>0</v>
      </c>
      <c r="BK1069" s="172">
        <f t="shared" si="470"/>
        <v>0</v>
      </c>
      <c r="BL1069" s="171">
        <f>(VLOOKUP($D1069,'P4 Destination'!$C$21:$M$176,8,0))*BK1069</f>
        <v>0</v>
      </c>
      <c r="BM1069" s="172">
        <f t="shared" si="471"/>
        <v>0</v>
      </c>
      <c r="BN1069" s="171">
        <f>(VLOOKUP($D1069,'P4 Destination'!$C$21:$M$176,9,0))*BM1069</f>
        <v>0</v>
      </c>
      <c r="BO1069" s="154">
        <f t="shared" si="472"/>
        <v>1</v>
      </c>
      <c r="BP1069" s="171">
        <f>(VLOOKUP(D1069,'P4 Destination'!$C$21:$M$176,10,0))*K1069</f>
        <v>0</v>
      </c>
      <c r="BQ1069" s="171">
        <f>(VLOOKUP(D1069,'P4 Destination'!$C$21:$M$176,11,0))*J1069</f>
        <v>0</v>
      </c>
      <c r="BR1069" s="173">
        <f t="shared" si="473"/>
        <v>0</v>
      </c>
      <c r="BS1069" s="173">
        <f>(AV1069*2500)*'P6 Verzekering'!$E$11</f>
        <v>0</v>
      </c>
      <c r="BT1069" s="173">
        <f>(AW1069*2500)*'P6 Verzekering'!$E$12</f>
        <v>0</v>
      </c>
      <c r="BU1069" s="173">
        <f>(L1069*2500)*'P6 Verzekering'!$E$13</f>
        <v>0</v>
      </c>
      <c r="BV1069" s="173">
        <f t="shared" si="474"/>
        <v>0</v>
      </c>
      <c r="BW1069"/>
      <c r="BX1069"/>
    </row>
    <row r="1070" spans="1:76">
      <c r="A1070" s="152" t="s">
        <v>3181</v>
      </c>
      <c r="B1070" s="152" t="s">
        <v>320</v>
      </c>
      <c r="C1070" s="152" t="s">
        <v>319</v>
      </c>
      <c r="D1070" s="152" t="s">
        <v>219</v>
      </c>
      <c r="E1070" s="152" t="s">
        <v>219</v>
      </c>
      <c r="F1070" s="153">
        <f t="shared" si="448"/>
        <v>5</v>
      </c>
      <c r="G1070" s="154">
        <v>1</v>
      </c>
      <c r="H1070" s="154">
        <f>IFERROR(VLOOKUP(B1070,'P2 Origin'!$C$21:$Q$176,15,FALSE),0)</f>
        <v>0</v>
      </c>
      <c r="I1070" s="154">
        <f>IFERROR(VLOOKUP(D1070,'P4 Destination'!$C$21:$Q$176,15,FALSE),0)</f>
        <v>0</v>
      </c>
      <c r="J1070" s="155">
        <v>1</v>
      </c>
      <c r="K1070" s="155"/>
      <c r="L1070" s="156">
        <v>0</v>
      </c>
      <c r="M1070" s="155">
        <v>0</v>
      </c>
      <c r="N1070" s="155">
        <v>0</v>
      </c>
      <c r="O1070" s="157">
        <f t="shared" si="449"/>
        <v>0</v>
      </c>
      <c r="P1070" s="158">
        <f t="shared" si="450"/>
        <v>0</v>
      </c>
      <c r="Q1070" s="159">
        <f>IFERROR(VLOOKUP(N1070,'P1 Intra-Europees'!$A$15:$H$25,3,0),0)*P1070</f>
        <v>0</v>
      </c>
      <c r="R1070" s="160">
        <f t="shared" si="451"/>
        <v>0</v>
      </c>
      <c r="S1070" s="159">
        <f>IFERROR(VLOOKUP(N1070,'P1 Intra-Europees'!$A$15:$H$25,4,0),0)*R1070</f>
        <v>0</v>
      </c>
      <c r="T1070" s="160">
        <f t="shared" si="452"/>
        <v>0</v>
      </c>
      <c r="U1070" s="159">
        <f>IFERROR(VLOOKUP(N1070,'P1 Intra-Europees'!$A$15:$H$25,5,0),0)*T1070</f>
        <v>0</v>
      </c>
      <c r="V1070" s="160">
        <f t="shared" si="453"/>
        <v>0</v>
      </c>
      <c r="W1070" s="159">
        <f>IFERROR(VLOOKUP(N1070,'P1 Intra-Europees'!$A$15:$H$25,6,0),0)*V1070</f>
        <v>0</v>
      </c>
      <c r="X1070" s="160">
        <f t="shared" si="454"/>
        <v>0</v>
      </c>
      <c r="Y1070" s="159">
        <f>IFERROR(VLOOKUP(N1070,'P1 Intra-Europees'!$A$15:$H$25,7,0),0)*X1070</f>
        <v>0</v>
      </c>
      <c r="Z1070" s="161">
        <f t="shared" si="455"/>
        <v>0</v>
      </c>
      <c r="AA1070" s="162">
        <f>IFERROR(VLOOKUP(N1070,'P1 Intra-Europees'!$A$15:$H$25,8,0),0)*Z1070</f>
        <v>0</v>
      </c>
      <c r="AB1070" s="163">
        <f t="shared" si="456"/>
        <v>0</v>
      </c>
      <c r="AC1070" s="157" t="str">
        <f>VLOOKUP(B1070,'P2 Origin'!$C$21:$O$176,13,0)</f>
        <v>USD</v>
      </c>
      <c r="AD1070" s="164">
        <f t="shared" si="457"/>
        <v>0</v>
      </c>
      <c r="AE1070" s="165">
        <f>IF(AU1070&gt;0.1,VLOOKUP(B1070,'P2 Origin'!$C$21:$M$176,3,0)*H1070,0)</f>
        <v>0</v>
      </c>
      <c r="AF1070" s="166">
        <f t="shared" si="458"/>
        <v>5</v>
      </c>
      <c r="AG1070" s="165">
        <f>(VLOOKUP(B1070,'P2 Origin'!$C$21:$M$176,4,0))*AF1070</f>
        <v>0</v>
      </c>
      <c r="AH1070" s="166">
        <f t="shared" si="459"/>
        <v>0</v>
      </c>
      <c r="AI1070" s="165">
        <f>(VLOOKUP(B1070,'P2 Origin'!$C$21:$M$176,5,0))*AH1070</f>
        <v>0</v>
      </c>
      <c r="AJ1070" s="166">
        <f t="shared" si="475"/>
        <v>0</v>
      </c>
      <c r="AK1070" s="165">
        <f>(VLOOKUP(B1070,'P2 Origin'!$C$21:$M$176,6,0))*AJ1070</f>
        <v>0</v>
      </c>
      <c r="AL1070" s="166">
        <f t="shared" si="460"/>
        <v>0</v>
      </c>
      <c r="AM1070" s="165">
        <f>(VLOOKUP($B1070,'P2 Origin'!$C$21:$M$176,7,0))*AL1070</f>
        <v>0</v>
      </c>
      <c r="AN1070" s="166">
        <f t="shared" si="461"/>
        <v>0</v>
      </c>
      <c r="AO1070" s="165">
        <f>(VLOOKUP($B1070,'P2 Origin'!$C$21:$M$176,8,0))*AN1070</f>
        <v>0</v>
      </c>
      <c r="AP1070" s="166">
        <f t="shared" si="462"/>
        <v>0</v>
      </c>
      <c r="AQ1070" s="165">
        <f>(VLOOKUP($B1070,'P2 Origin'!$C$21:$M$176,9,0))*AP1070</f>
        <v>0</v>
      </c>
      <c r="AR1070" s="155">
        <f t="shared" si="463"/>
        <v>1</v>
      </c>
      <c r="AS1070" s="164">
        <f>(VLOOKUP(B1070,'P2 Origin'!$C$21:$M$176,10,0))*K1070</f>
        <v>0</v>
      </c>
      <c r="AT1070" s="164">
        <f>(VLOOKUP(B1070,'P2 Origin'!$C$21:$M$176,11,0))*J1070</f>
        <v>0</v>
      </c>
      <c r="AU1070" s="167">
        <v>5</v>
      </c>
      <c r="AV1070" s="168">
        <v>5</v>
      </c>
      <c r="AW1070" s="169">
        <v>0</v>
      </c>
      <c r="AX1070" s="170">
        <f>IF(AU1070&gt;=0.1,'P3 Bureaumarge zee- en luchtvr.'!$D$12,0)</f>
        <v>0</v>
      </c>
      <c r="AY1070" s="163">
        <f t="shared" si="464"/>
        <v>0</v>
      </c>
      <c r="AZ1070" s="157" t="str">
        <f>VLOOKUP(D1070,'P4 Destination'!$C$21:$O$176,13,0)</f>
        <v>EUR</v>
      </c>
      <c r="BA1070" s="164">
        <f t="shared" si="465"/>
        <v>0</v>
      </c>
      <c r="BB1070" s="171">
        <f>IF(AU1070&gt;0.1,(VLOOKUP(D1070,'P4 Destination'!$C$21:$M$176,3,0))*I1070,0)</f>
        <v>0</v>
      </c>
      <c r="BC1070" s="172">
        <f t="shared" si="466"/>
        <v>5</v>
      </c>
      <c r="BD1070" s="171">
        <f>(VLOOKUP($D1070,'P4 Destination'!$C$21:$M$176,4,0))*BC1070</f>
        <v>0</v>
      </c>
      <c r="BE1070" s="172">
        <f t="shared" si="467"/>
        <v>0</v>
      </c>
      <c r="BF1070" s="171">
        <f>(VLOOKUP($D1070,'P4 Destination'!$C$21:$M$176,5,0))*BE1070</f>
        <v>0</v>
      </c>
      <c r="BG1070" s="172">
        <f t="shared" si="468"/>
        <v>0</v>
      </c>
      <c r="BH1070" s="171">
        <f>(VLOOKUP($D1070,'P4 Destination'!$C$21:$M$176,6,0))*BG1070</f>
        <v>0</v>
      </c>
      <c r="BI1070" s="172">
        <f t="shared" si="469"/>
        <v>0</v>
      </c>
      <c r="BJ1070" s="171">
        <f>(VLOOKUP($D1070,'P4 Destination'!$C$21:$M$176,7,0))*BI1070</f>
        <v>0</v>
      </c>
      <c r="BK1070" s="172">
        <f t="shared" si="470"/>
        <v>0</v>
      </c>
      <c r="BL1070" s="171">
        <f>(VLOOKUP($D1070,'P4 Destination'!$C$21:$M$176,8,0))*BK1070</f>
        <v>0</v>
      </c>
      <c r="BM1070" s="172">
        <f t="shared" si="471"/>
        <v>0</v>
      </c>
      <c r="BN1070" s="171">
        <f>(VLOOKUP($D1070,'P4 Destination'!$C$21:$M$176,9,0))*BM1070</f>
        <v>0</v>
      </c>
      <c r="BO1070" s="154">
        <f t="shared" si="472"/>
        <v>1</v>
      </c>
      <c r="BP1070" s="171">
        <f>(VLOOKUP(D1070,'P4 Destination'!$C$21:$M$176,10,0))*K1070</f>
        <v>0</v>
      </c>
      <c r="BQ1070" s="171">
        <f>(VLOOKUP(D1070,'P4 Destination'!$C$21:$M$176,11,0))*J1070</f>
        <v>0</v>
      </c>
      <c r="BR1070" s="173">
        <f t="shared" si="473"/>
        <v>0</v>
      </c>
      <c r="BS1070" s="173">
        <f>(AV1070*2500)*'P6 Verzekering'!$E$11</f>
        <v>0</v>
      </c>
      <c r="BT1070" s="173">
        <f>(AW1070*2500)*'P6 Verzekering'!$E$12</f>
        <v>0</v>
      </c>
      <c r="BU1070" s="173">
        <f>(L1070*2500)*'P6 Verzekering'!$E$13</f>
        <v>0</v>
      </c>
      <c r="BV1070" s="173">
        <f t="shared" si="474"/>
        <v>0</v>
      </c>
      <c r="BW1070"/>
      <c r="BX1070"/>
    </row>
    <row r="1071" spans="1:76">
      <c r="A1071" s="152" t="s">
        <v>3182</v>
      </c>
      <c r="B1071" s="152" t="s">
        <v>320</v>
      </c>
      <c r="C1071" s="152" t="s">
        <v>319</v>
      </c>
      <c r="D1071" s="152" t="s">
        <v>219</v>
      </c>
      <c r="E1071" s="152" t="s">
        <v>219</v>
      </c>
      <c r="F1071" s="153">
        <f t="shared" si="448"/>
        <v>14</v>
      </c>
      <c r="G1071" s="154">
        <v>1</v>
      </c>
      <c r="H1071" s="154">
        <f>IFERROR(VLOOKUP(B1071,'P2 Origin'!$C$21:$Q$176,15,FALSE),0)</f>
        <v>0</v>
      </c>
      <c r="I1071" s="154">
        <f>IFERROR(VLOOKUP(D1071,'P4 Destination'!$C$21:$Q$176,15,FALSE),0)</f>
        <v>0</v>
      </c>
      <c r="J1071" s="155">
        <v>1</v>
      </c>
      <c r="K1071" s="155"/>
      <c r="L1071" s="156">
        <v>0</v>
      </c>
      <c r="M1071" s="155">
        <v>0</v>
      </c>
      <c r="N1071" s="155">
        <v>0</v>
      </c>
      <c r="O1071" s="157">
        <f t="shared" si="449"/>
        <v>0</v>
      </c>
      <c r="P1071" s="158">
        <f t="shared" si="450"/>
        <v>0</v>
      </c>
      <c r="Q1071" s="159">
        <f>IFERROR(VLOOKUP(N1071,'P1 Intra-Europees'!$A$15:$H$25,3,0),0)*P1071</f>
        <v>0</v>
      </c>
      <c r="R1071" s="160">
        <f t="shared" si="451"/>
        <v>0</v>
      </c>
      <c r="S1071" s="159">
        <f>IFERROR(VLOOKUP(N1071,'P1 Intra-Europees'!$A$15:$H$25,4,0),0)*R1071</f>
        <v>0</v>
      </c>
      <c r="T1071" s="160">
        <f t="shared" si="452"/>
        <v>0</v>
      </c>
      <c r="U1071" s="159">
        <f>IFERROR(VLOOKUP(N1071,'P1 Intra-Europees'!$A$15:$H$25,5,0),0)*T1071</f>
        <v>0</v>
      </c>
      <c r="V1071" s="160">
        <f t="shared" si="453"/>
        <v>0</v>
      </c>
      <c r="W1071" s="159">
        <f>IFERROR(VLOOKUP(N1071,'P1 Intra-Europees'!$A$15:$H$25,6,0),0)*V1071</f>
        <v>0</v>
      </c>
      <c r="X1071" s="160">
        <f t="shared" si="454"/>
        <v>0</v>
      </c>
      <c r="Y1071" s="159">
        <f>IFERROR(VLOOKUP(N1071,'P1 Intra-Europees'!$A$15:$H$25,7,0),0)*X1071</f>
        <v>0</v>
      </c>
      <c r="Z1071" s="161">
        <f t="shared" si="455"/>
        <v>0</v>
      </c>
      <c r="AA1071" s="162">
        <f>IFERROR(VLOOKUP(N1071,'P1 Intra-Europees'!$A$15:$H$25,8,0),0)*Z1071</f>
        <v>0</v>
      </c>
      <c r="AB1071" s="163">
        <f t="shared" si="456"/>
        <v>0</v>
      </c>
      <c r="AC1071" s="157" t="str">
        <f>VLOOKUP(B1071,'P2 Origin'!$C$21:$O$176,13,0)</f>
        <v>USD</v>
      </c>
      <c r="AD1071" s="164">
        <f t="shared" si="457"/>
        <v>0</v>
      </c>
      <c r="AE1071" s="165">
        <f>IF(AU1071&gt;0.1,VLOOKUP(B1071,'P2 Origin'!$C$21:$M$176,3,0)*H1071,0)</f>
        <v>0</v>
      </c>
      <c r="AF1071" s="166">
        <f t="shared" si="458"/>
        <v>0</v>
      </c>
      <c r="AG1071" s="165">
        <f>(VLOOKUP(B1071,'P2 Origin'!$C$21:$M$176,4,0))*AF1071</f>
        <v>0</v>
      </c>
      <c r="AH1071" s="166">
        <f t="shared" si="459"/>
        <v>14</v>
      </c>
      <c r="AI1071" s="165">
        <f>(VLOOKUP(B1071,'P2 Origin'!$C$21:$M$176,5,0))*AH1071</f>
        <v>0</v>
      </c>
      <c r="AJ1071" s="166">
        <f t="shared" si="475"/>
        <v>0</v>
      </c>
      <c r="AK1071" s="165">
        <f>(VLOOKUP(B1071,'P2 Origin'!$C$21:$M$176,6,0))*AJ1071</f>
        <v>0</v>
      </c>
      <c r="AL1071" s="166">
        <f t="shared" si="460"/>
        <v>0</v>
      </c>
      <c r="AM1071" s="165">
        <f>(VLOOKUP($B1071,'P2 Origin'!$C$21:$M$176,7,0))*AL1071</f>
        <v>0</v>
      </c>
      <c r="AN1071" s="166">
        <f t="shared" si="461"/>
        <v>0</v>
      </c>
      <c r="AO1071" s="165">
        <f>(VLOOKUP($B1071,'P2 Origin'!$C$21:$M$176,8,0))*AN1071</f>
        <v>0</v>
      </c>
      <c r="AP1071" s="166">
        <f t="shared" si="462"/>
        <v>0</v>
      </c>
      <c r="AQ1071" s="165">
        <f>(VLOOKUP($B1071,'P2 Origin'!$C$21:$M$176,9,0))*AP1071</f>
        <v>0</v>
      </c>
      <c r="AR1071" s="155">
        <f t="shared" si="463"/>
        <v>1</v>
      </c>
      <c r="AS1071" s="164">
        <f>(VLOOKUP(B1071,'P2 Origin'!$C$21:$M$176,10,0))*K1071</f>
        <v>0</v>
      </c>
      <c r="AT1071" s="164">
        <f>(VLOOKUP(B1071,'P2 Origin'!$C$21:$M$176,11,0))*J1071</f>
        <v>0</v>
      </c>
      <c r="AU1071" s="167">
        <v>14</v>
      </c>
      <c r="AV1071" s="168">
        <v>14</v>
      </c>
      <c r="AW1071" s="169">
        <v>0</v>
      </c>
      <c r="AX1071" s="170">
        <f>IF(AU1071&gt;=0.1,'P3 Bureaumarge zee- en luchtvr.'!$D$12,0)</f>
        <v>0</v>
      </c>
      <c r="AY1071" s="163">
        <f t="shared" si="464"/>
        <v>0</v>
      </c>
      <c r="AZ1071" s="157" t="str">
        <f>VLOOKUP(D1071,'P4 Destination'!$C$21:$O$176,13,0)</f>
        <v>EUR</v>
      </c>
      <c r="BA1071" s="164">
        <f t="shared" si="465"/>
        <v>0</v>
      </c>
      <c r="BB1071" s="171">
        <f>IF(AU1071&gt;0.1,(VLOOKUP(D1071,'P4 Destination'!$C$21:$M$176,3,0))*I1071,0)</f>
        <v>0</v>
      </c>
      <c r="BC1071" s="172">
        <f t="shared" si="466"/>
        <v>0</v>
      </c>
      <c r="BD1071" s="171">
        <f>(VLOOKUP($D1071,'P4 Destination'!$C$21:$M$176,4,0))*BC1071</f>
        <v>0</v>
      </c>
      <c r="BE1071" s="172">
        <f t="shared" si="467"/>
        <v>14</v>
      </c>
      <c r="BF1071" s="171">
        <f>(VLOOKUP($D1071,'P4 Destination'!$C$21:$M$176,5,0))*BE1071</f>
        <v>0</v>
      </c>
      <c r="BG1071" s="172">
        <f t="shared" si="468"/>
        <v>0</v>
      </c>
      <c r="BH1071" s="171">
        <f>(VLOOKUP($D1071,'P4 Destination'!$C$21:$M$176,6,0))*BG1071</f>
        <v>0</v>
      </c>
      <c r="BI1071" s="172">
        <f t="shared" si="469"/>
        <v>0</v>
      </c>
      <c r="BJ1071" s="171">
        <f>(VLOOKUP($D1071,'P4 Destination'!$C$21:$M$176,7,0))*BI1071</f>
        <v>0</v>
      </c>
      <c r="BK1071" s="172">
        <f t="shared" si="470"/>
        <v>0</v>
      </c>
      <c r="BL1071" s="171">
        <f>(VLOOKUP($D1071,'P4 Destination'!$C$21:$M$176,8,0))*BK1071</f>
        <v>0</v>
      </c>
      <c r="BM1071" s="172">
        <f t="shared" si="471"/>
        <v>0</v>
      </c>
      <c r="BN1071" s="171">
        <f>(VLOOKUP($D1071,'P4 Destination'!$C$21:$M$176,9,0))*BM1071</f>
        <v>0</v>
      </c>
      <c r="BO1071" s="154">
        <f t="shared" si="472"/>
        <v>1</v>
      </c>
      <c r="BP1071" s="171">
        <f>(VLOOKUP(D1071,'P4 Destination'!$C$21:$M$176,10,0))*K1071</f>
        <v>0</v>
      </c>
      <c r="BQ1071" s="171">
        <f>(VLOOKUP(D1071,'P4 Destination'!$C$21:$M$176,11,0))*J1071</f>
        <v>0</v>
      </c>
      <c r="BR1071" s="173">
        <f t="shared" si="473"/>
        <v>0</v>
      </c>
      <c r="BS1071" s="173">
        <f>(AV1071*2500)*'P6 Verzekering'!$E$11</f>
        <v>0</v>
      </c>
      <c r="BT1071" s="173">
        <f>(AW1071*2500)*'P6 Verzekering'!$E$12</f>
        <v>0</v>
      </c>
      <c r="BU1071" s="173">
        <f>(L1071*2500)*'P6 Verzekering'!$E$13</f>
        <v>0</v>
      </c>
      <c r="BV1071" s="173">
        <f t="shared" si="474"/>
        <v>0</v>
      </c>
      <c r="BW1071"/>
      <c r="BX1071"/>
    </row>
    <row r="1072" spans="1:76">
      <c r="A1072" s="152" t="s">
        <v>3184</v>
      </c>
      <c r="B1072" s="152" t="s">
        <v>320</v>
      </c>
      <c r="C1072" s="152" t="s">
        <v>319</v>
      </c>
      <c r="D1072" s="152" t="s">
        <v>219</v>
      </c>
      <c r="E1072" s="152" t="s">
        <v>219</v>
      </c>
      <c r="F1072" s="153">
        <f t="shared" si="448"/>
        <v>18</v>
      </c>
      <c r="G1072" s="154">
        <v>1</v>
      </c>
      <c r="H1072" s="154">
        <f>IFERROR(VLOOKUP(B1072,'P2 Origin'!$C$21:$Q$176,15,FALSE),0)</f>
        <v>0</v>
      </c>
      <c r="I1072" s="154">
        <f>IFERROR(VLOOKUP(D1072,'P4 Destination'!$C$21:$Q$176,15,FALSE),0)</f>
        <v>0</v>
      </c>
      <c r="J1072" s="155">
        <v>1</v>
      </c>
      <c r="K1072" s="155"/>
      <c r="L1072" s="156">
        <v>0</v>
      </c>
      <c r="M1072" s="155">
        <v>0</v>
      </c>
      <c r="N1072" s="155">
        <v>0</v>
      </c>
      <c r="O1072" s="157">
        <f t="shared" si="449"/>
        <v>0</v>
      </c>
      <c r="P1072" s="158">
        <f t="shared" si="450"/>
        <v>0</v>
      </c>
      <c r="Q1072" s="159">
        <f>IFERROR(VLOOKUP(N1072,'P1 Intra-Europees'!$A$15:$H$25,3,0),0)*P1072</f>
        <v>0</v>
      </c>
      <c r="R1072" s="160">
        <f t="shared" si="451"/>
        <v>0</v>
      </c>
      <c r="S1072" s="159">
        <f>IFERROR(VLOOKUP(N1072,'P1 Intra-Europees'!$A$15:$H$25,4,0),0)*R1072</f>
        <v>0</v>
      </c>
      <c r="T1072" s="160">
        <f t="shared" si="452"/>
        <v>0</v>
      </c>
      <c r="U1072" s="159">
        <f>IFERROR(VLOOKUP(N1072,'P1 Intra-Europees'!$A$15:$H$25,5,0),0)*T1072</f>
        <v>0</v>
      </c>
      <c r="V1072" s="160">
        <f t="shared" si="453"/>
        <v>0</v>
      </c>
      <c r="W1072" s="159">
        <f>IFERROR(VLOOKUP(N1072,'P1 Intra-Europees'!$A$15:$H$25,6,0),0)*V1072</f>
        <v>0</v>
      </c>
      <c r="X1072" s="160">
        <f t="shared" si="454"/>
        <v>0</v>
      </c>
      <c r="Y1072" s="159">
        <f>IFERROR(VLOOKUP(N1072,'P1 Intra-Europees'!$A$15:$H$25,7,0),0)*X1072</f>
        <v>0</v>
      </c>
      <c r="Z1072" s="161">
        <f t="shared" si="455"/>
        <v>0</v>
      </c>
      <c r="AA1072" s="162">
        <f>IFERROR(VLOOKUP(N1072,'P1 Intra-Europees'!$A$15:$H$25,8,0),0)*Z1072</f>
        <v>0</v>
      </c>
      <c r="AB1072" s="163">
        <f t="shared" si="456"/>
        <v>0</v>
      </c>
      <c r="AC1072" s="157" t="str">
        <f>VLOOKUP(B1072,'P2 Origin'!$C$21:$O$176,13,0)</f>
        <v>USD</v>
      </c>
      <c r="AD1072" s="164">
        <f t="shared" si="457"/>
        <v>0</v>
      </c>
      <c r="AE1072" s="165">
        <f>IF(AU1072&gt;0.1,VLOOKUP(B1072,'P2 Origin'!$C$21:$M$176,3,0)*H1072,0)</f>
        <v>0</v>
      </c>
      <c r="AF1072" s="166">
        <f t="shared" si="458"/>
        <v>0</v>
      </c>
      <c r="AG1072" s="165">
        <f>(VLOOKUP(B1072,'P2 Origin'!$C$21:$M$176,4,0))*AF1072</f>
        <v>0</v>
      </c>
      <c r="AH1072" s="166">
        <f t="shared" si="459"/>
        <v>0</v>
      </c>
      <c r="AI1072" s="165">
        <f>(VLOOKUP(B1072,'P2 Origin'!$C$21:$M$176,5,0))*AH1072</f>
        <v>0</v>
      </c>
      <c r="AJ1072" s="166">
        <f t="shared" si="475"/>
        <v>18</v>
      </c>
      <c r="AK1072" s="165">
        <f>(VLOOKUP(B1072,'P2 Origin'!$C$21:$M$176,6,0))*AJ1072</f>
        <v>0</v>
      </c>
      <c r="AL1072" s="166">
        <f t="shared" si="460"/>
        <v>0</v>
      </c>
      <c r="AM1072" s="165">
        <f>(VLOOKUP($B1072,'P2 Origin'!$C$21:$M$176,7,0))*AL1072</f>
        <v>0</v>
      </c>
      <c r="AN1072" s="166">
        <f t="shared" si="461"/>
        <v>0</v>
      </c>
      <c r="AO1072" s="165">
        <f>(VLOOKUP($B1072,'P2 Origin'!$C$21:$M$176,8,0))*AN1072</f>
        <v>0</v>
      </c>
      <c r="AP1072" s="166">
        <f t="shared" si="462"/>
        <v>0</v>
      </c>
      <c r="AQ1072" s="165">
        <f>(VLOOKUP($B1072,'P2 Origin'!$C$21:$M$176,9,0))*AP1072</f>
        <v>0</v>
      </c>
      <c r="AR1072" s="155">
        <f t="shared" si="463"/>
        <v>1</v>
      </c>
      <c r="AS1072" s="164">
        <f>(VLOOKUP(B1072,'P2 Origin'!$C$21:$M$176,10,0))*K1072</f>
        <v>0</v>
      </c>
      <c r="AT1072" s="164">
        <f>(VLOOKUP(B1072,'P2 Origin'!$C$21:$M$176,11,0))*J1072</f>
        <v>0</v>
      </c>
      <c r="AU1072" s="167">
        <v>18</v>
      </c>
      <c r="AV1072" s="168">
        <v>18</v>
      </c>
      <c r="AW1072" s="169">
        <v>0</v>
      </c>
      <c r="AX1072" s="170">
        <f>IF(AU1072&gt;=0.1,'P3 Bureaumarge zee- en luchtvr.'!$D$12,0)</f>
        <v>0</v>
      </c>
      <c r="AY1072" s="163">
        <f t="shared" si="464"/>
        <v>0</v>
      </c>
      <c r="AZ1072" s="157" t="str">
        <f>VLOOKUP(D1072,'P4 Destination'!$C$21:$O$176,13,0)</f>
        <v>EUR</v>
      </c>
      <c r="BA1072" s="164">
        <f t="shared" si="465"/>
        <v>0</v>
      </c>
      <c r="BB1072" s="171">
        <f>IF(AU1072&gt;0.1,(VLOOKUP(D1072,'P4 Destination'!$C$21:$M$176,3,0))*I1072,0)</f>
        <v>0</v>
      </c>
      <c r="BC1072" s="172">
        <f t="shared" si="466"/>
        <v>0</v>
      </c>
      <c r="BD1072" s="171">
        <f>(VLOOKUP($D1072,'P4 Destination'!$C$21:$M$176,4,0))*BC1072</f>
        <v>0</v>
      </c>
      <c r="BE1072" s="172">
        <f t="shared" si="467"/>
        <v>0</v>
      </c>
      <c r="BF1072" s="171">
        <f>(VLOOKUP($D1072,'P4 Destination'!$C$21:$M$176,5,0))*BE1072</f>
        <v>0</v>
      </c>
      <c r="BG1072" s="172">
        <f t="shared" si="468"/>
        <v>18</v>
      </c>
      <c r="BH1072" s="171">
        <f>(VLOOKUP($D1072,'P4 Destination'!$C$21:$M$176,6,0))*BG1072</f>
        <v>0</v>
      </c>
      <c r="BI1072" s="172">
        <f t="shared" si="469"/>
        <v>0</v>
      </c>
      <c r="BJ1072" s="171">
        <f>(VLOOKUP($D1072,'P4 Destination'!$C$21:$M$176,7,0))*BI1072</f>
        <v>0</v>
      </c>
      <c r="BK1072" s="172">
        <f t="shared" si="470"/>
        <v>0</v>
      </c>
      <c r="BL1072" s="171">
        <f>(VLOOKUP($D1072,'P4 Destination'!$C$21:$M$176,8,0))*BK1072</f>
        <v>0</v>
      </c>
      <c r="BM1072" s="172">
        <f t="shared" si="471"/>
        <v>0</v>
      </c>
      <c r="BN1072" s="171">
        <f>(VLOOKUP($D1072,'P4 Destination'!$C$21:$M$176,9,0))*BM1072</f>
        <v>0</v>
      </c>
      <c r="BO1072" s="154">
        <f t="shared" si="472"/>
        <v>1</v>
      </c>
      <c r="BP1072" s="171">
        <f>(VLOOKUP(D1072,'P4 Destination'!$C$21:$M$176,10,0))*K1072</f>
        <v>0</v>
      </c>
      <c r="BQ1072" s="171">
        <f>(VLOOKUP(D1072,'P4 Destination'!$C$21:$M$176,11,0))*J1072</f>
        <v>0</v>
      </c>
      <c r="BR1072" s="173">
        <f t="shared" si="473"/>
        <v>0</v>
      </c>
      <c r="BS1072" s="173">
        <f>(AV1072*2500)*'P6 Verzekering'!$E$11</f>
        <v>0</v>
      </c>
      <c r="BT1072" s="173">
        <f>(AW1072*2500)*'P6 Verzekering'!$E$12</f>
        <v>0</v>
      </c>
      <c r="BU1072" s="173">
        <f>(L1072*2500)*'P6 Verzekering'!$E$13</f>
        <v>0</v>
      </c>
      <c r="BV1072" s="173">
        <f t="shared" si="474"/>
        <v>0</v>
      </c>
      <c r="BW1072"/>
      <c r="BX1072"/>
    </row>
    <row r="1073" spans="1:76">
      <c r="A1073" s="152" t="s">
        <v>3185</v>
      </c>
      <c r="B1073" s="152" t="s">
        <v>2518</v>
      </c>
      <c r="C1073" s="152" t="s">
        <v>319</v>
      </c>
      <c r="D1073" s="152" t="s">
        <v>219</v>
      </c>
      <c r="E1073" s="152" t="s">
        <v>219</v>
      </c>
      <c r="F1073" s="153">
        <f t="shared" si="448"/>
        <v>5</v>
      </c>
      <c r="G1073" s="154">
        <v>1</v>
      </c>
      <c r="H1073" s="154">
        <f>IFERROR(VLOOKUP(B1073,'P2 Origin'!$C$21:$Q$176,15,FALSE),0)</f>
        <v>0</v>
      </c>
      <c r="I1073" s="154">
        <f>IFERROR(VLOOKUP(D1073,'P4 Destination'!$C$21:$Q$176,15,FALSE),0)</f>
        <v>0</v>
      </c>
      <c r="J1073" s="155">
        <v>1</v>
      </c>
      <c r="K1073" s="155"/>
      <c r="L1073" s="156">
        <v>0</v>
      </c>
      <c r="M1073" s="155">
        <v>0</v>
      </c>
      <c r="N1073" s="155">
        <v>0</v>
      </c>
      <c r="O1073" s="157">
        <f t="shared" si="449"/>
        <v>0</v>
      </c>
      <c r="P1073" s="158">
        <f t="shared" si="450"/>
        <v>0</v>
      </c>
      <c r="Q1073" s="159">
        <f>IFERROR(VLOOKUP(N1073,'P1 Intra-Europees'!$A$15:$H$25,3,0),0)*P1073</f>
        <v>0</v>
      </c>
      <c r="R1073" s="160">
        <f t="shared" si="451"/>
        <v>0</v>
      </c>
      <c r="S1073" s="159">
        <f>IFERROR(VLOOKUP(N1073,'P1 Intra-Europees'!$A$15:$H$25,4,0),0)*R1073</f>
        <v>0</v>
      </c>
      <c r="T1073" s="160">
        <f t="shared" si="452"/>
        <v>0</v>
      </c>
      <c r="U1073" s="159">
        <f>IFERROR(VLOOKUP(N1073,'P1 Intra-Europees'!$A$15:$H$25,5,0),0)*T1073</f>
        <v>0</v>
      </c>
      <c r="V1073" s="160">
        <f t="shared" si="453"/>
        <v>0</v>
      </c>
      <c r="W1073" s="159">
        <f>IFERROR(VLOOKUP(N1073,'P1 Intra-Europees'!$A$15:$H$25,6,0),0)*V1073</f>
        <v>0</v>
      </c>
      <c r="X1073" s="160">
        <f t="shared" si="454"/>
        <v>0</v>
      </c>
      <c r="Y1073" s="159">
        <f>IFERROR(VLOOKUP(N1073,'P1 Intra-Europees'!$A$15:$H$25,7,0),0)*X1073</f>
        <v>0</v>
      </c>
      <c r="Z1073" s="161">
        <f t="shared" si="455"/>
        <v>0</v>
      </c>
      <c r="AA1073" s="162">
        <f>IFERROR(VLOOKUP(N1073,'P1 Intra-Europees'!$A$15:$H$25,8,0),0)*Z1073</f>
        <v>0</v>
      </c>
      <c r="AB1073" s="163">
        <f t="shared" si="456"/>
        <v>0</v>
      </c>
      <c r="AC1073" s="157" t="str">
        <f>VLOOKUP(B1073,'P2 Origin'!$C$21:$O$176,13,0)</f>
        <v>USD</v>
      </c>
      <c r="AD1073" s="164">
        <f t="shared" si="457"/>
        <v>0</v>
      </c>
      <c r="AE1073" s="165">
        <f>IF(AU1073&gt;0.1,VLOOKUP(B1073,'P2 Origin'!$C$21:$M$176,3,0)*H1073,0)</f>
        <v>0</v>
      </c>
      <c r="AF1073" s="166">
        <f t="shared" si="458"/>
        <v>5</v>
      </c>
      <c r="AG1073" s="165">
        <f>(VLOOKUP(B1073,'P2 Origin'!$C$21:$M$176,4,0))*AF1073</f>
        <v>0</v>
      </c>
      <c r="AH1073" s="166">
        <f t="shared" si="459"/>
        <v>0</v>
      </c>
      <c r="AI1073" s="165">
        <f>(VLOOKUP(B1073,'P2 Origin'!$C$21:$M$176,5,0))*AH1073</f>
        <v>0</v>
      </c>
      <c r="AJ1073" s="166">
        <f t="shared" si="475"/>
        <v>0</v>
      </c>
      <c r="AK1073" s="165">
        <f>(VLOOKUP(B1073,'P2 Origin'!$C$21:$M$176,6,0))*AJ1073</f>
        <v>0</v>
      </c>
      <c r="AL1073" s="166">
        <f t="shared" si="460"/>
        <v>0</v>
      </c>
      <c r="AM1073" s="165">
        <f>(VLOOKUP($B1073,'P2 Origin'!$C$21:$M$176,7,0))*AL1073</f>
        <v>0</v>
      </c>
      <c r="AN1073" s="166">
        <f t="shared" si="461"/>
        <v>0</v>
      </c>
      <c r="AO1073" s="165">
        <f>(VLOOKUP($B1073,'P2 Origin'!$C$21:$M$176,8,0))*AN1073</f>
        <v>0</v>
      </c>
      <c r="AP1073" s="166">
        <f t="shared" si="462"/>
        <v>0</v>
      </c>
      <c r="AQ1073" s="165">
        <f>(VLOOKUP($B1073,'P2 Origin'!$C$21:$M$176,9,0))*AP1073</f>
        <v>0</v>
      </c>
      <c r="AR1073" s="155">
        <f t="shared" si="463"/>
        <v>1</v>
      </c>
      <c r="AS1073" s="164">
        <f>(VLOOKUP(B1073,'P2 Origin'!$C$21:$M$176,10,0))*K1073</f>
        <v>0</v>
      </c>
      <c r="AT1073" s="164">
        <f>(VLOOKUP(B1073,'P2 Origin'!$C$21:$M$176,11,0))*J1073</f>
        <v>0</v>
      </c>
      <c r="AU1073" s="167">
        <v>5</v>
      </c>
      <c r="AV1073" s="168">
        <v>5</v>
      </c>
      <c r="AW1073" s="169">
        <v>0</v>
      </c>
      <c r="AX1073" s="170">
        <f>IF(AU1073&gt;=0.1,'P3 Bureaumarge zee- en luchtvr.'!$D$12,0)</f>
        <v>0</v>
      </c>
      <c r="AY1073" s="163">
        <f t="shared" si="464"/>
        <v>0</v>
      </c>
      <c r="AZ1073" s="157" t="str">
        <f>VLOOKUP(D1073,'P4 Destination'!$C$21:$O$176,13,0)</f>
        <v>EUR</v>
      </c>
      <c r="BA1073" s="164">
        <f t="shared" si="465"/>
        <v>0</v>
      </c>
      <c r="BB1073" s="171">
        <f>IF(AU1073&gt;0.1,(VLOOKUP(D1073,'P4 Destination'!$C$21:$M$176,3,0))*I1073,0)</f>
        <v>0</v>
      </c>
      <c r="BC1073" s="172">
        <f t="shared" si="466"/>
        <v>5</v>
      </c>
      <c r="BD1073" s="171">
        <f>(VLOOKUP($D1073,'P4 Destination'!$C$21:$M$176,4,0))*BC1073</f>
        <v>0</v>
      </c>
      <c r="BE1073" s="172">
        <f t="shared" si="467"/>
        <v>0</v>
      </c>
      <c r="BF1073" s="171">
        <f>(VLOOKUP($D1073,'P4 Destination'!$C$21:$M$176,5,0))*BE1073</f>
        <v>0</v>
      </c>
      <c r="BG1073" s="172">
        <f t="shared" si="468"/>
        <v>0</v>
      </c>
      <c r="BH1073" s="171">
        <f>(VLOOKUP($D1073,'P4 Destination'!$C$21:$M$176,6,0))*BG1073</f>
        <v>0</v>
      </c>
      <c r="BI1073" s="172">
        <f t="shared" si="469"/>
        <v>0</v>
      </c>
      <c r="BJ1073" s="171">
        <f>(VLOOKUP($D1073,'P4 Destination'!$C$21:$M$176,7,0))*BI1073</f>
        <v>0</v>
      </c>
      <c r="BK1073" s="172">
        <f t="shared" si="470"/>
        <v>0</v>
      </c>
      <c r="BL1073" s="171">
        <f>(VLOOKUP($D1073,'P4 Destination'!$C$21:$M$176,8,0))*BK1073</f>
        <v>0</v>
      </c>
      <c r="BM1073" s="172">
        <f t="shared" si="471"/>
        <v>0</v>
      </c>
      <c r="BN1073" s="171">
        <f>(VLOOKUP($D1073,'P4 Destination'!$C$21:$M$176,9,0))*BM1073</f>
        <v>0</v>
      </c>
      <c r="BO1073" s="154">
        <f t="shared" si="472"/>
        <v>1</v>
      </c>
      <c r="BP1073" s="171">
        <f>(VLOOKUP(D1073,'P4 Destination'!$C$21:$M$176,10,0))*K1073</f>
        <v>0</v>
      </c>
      <c r="BQ1073" s="171">
        <f>(VLOOKUP(D1073,'P4 Destination'!$C$21:$M$176,11,0))*J1073</f>
        <v>0</v>
      </c>
      <c r="BR1073" s="173">
        <f t="shared" si="473"/>
        <v>0</v>
      </c>
      <c r="BS1073" s="173">
        <f>(AV1073*2500)*'P6 Verzekering'!$E$11</f>
        <v>0</v>
      </c>
      <c r="BT1073" s="173">
        <f>(AW1073*2500)*'P6 Verzekering'!$E$12</f>
        <v>0</v>
      </c>
      <c r="BU1073" s="173">
        <f>(L1073*2500)*'P6 Verzekering'!$E$13</f>
        <v>0</v>
      </c>
      <c r="BV1073" s="173">
        <f t="shared" si="474"/>
        <v>0</v>
      </c>
      <c r="BW1073"/>
      <c r="BX1073"/>
    </row>
    <row r="1074" spans="1:76" ht="14.45" customHeight="1">
      <c r="A1074" s="152" t="s">
        <v>3186</v>
      </c>
      <c r="B1074" s="152" t="s">
        <v>2518</v>
      </c>
      <c r="C1074" s="152" t="s">
        <v>319</v>
      </c>
      <c r="D1074" s="152" t="s">
        <v>219</v>
      </c>
      <c r="E1074" s="152" t="s">
        <v>219</v>
      </c>
      <c r="F1074" s="153">
        <f t="shared" si="448"/>
        <v>25</v>
      </c>
      <c r="G1074" s="154">
        <v>1</v>
      </c>
      <c r="H1074" s="154">
        <f>IFERROR(VLOOKUP(B1074,'P2 Origin'!$C$21:$Q$176,15,FALSE),0)</f>
        <v>0</v>
      </c>
      <c r="I1074" s="154">
        <f>IFERROR(VLOOKUP(D1074,'P4 Destination'!$C$21:$Q$176,15,FALSE),0)</f>
        <v>0</v>
      </c>
      <c r="J1074" s="155">
        <v>1</v>
      </c>
      <c r="K1074" s="155"/>
      <c r="L1074" s="156">
        <v>0</v>
      </c>
      <c r="M1074" s="155">
        <v>0</v>
      </c>
      <c r="N1074" s="155">
        <v>0</v>
      </c>
      <c r="O1074" s="157">
        <f t="shared" si="449"/>
        <v>0</v>
      </c>
      <c r="P1074" s="158">
        <f t="shared" si="450"/>
        <v>0</v>
      </c>
      <c r="Q1074" s="159">
        <f>IFERROR(VLOOKUP(N1074,'P1 Intra-Europees'!$A$15:$H$25,3,0),0)*P1074</f>
        <v>0</v>
      </c>
      <c r="R1074" s="160">
        <f t="shared" si="451"/>
        <v>0</v>
      </c>
      <c r="S1074" s="159">
        <f>IFERROR(VLOOKUP(N1074,'P1 Intra-Europees'!$A$15:$H$25,4,0),0)*R1074</f>
        <v>0</v>
      </c>
      <c r="T1074" s="160">
        <f t="shared" si="452"/>
        <v>0</v>
      </c>
      <c r="U1074" s="159">
        <f>IFERROR(VLOOKUP(N1074,'P1 Intra-Europees'!$A$15:$H$25,5,0),0)*T1074</f>
        <v>0</v>
      </c>
      <c r="V1074" s="160">
        <f t="shared" si="453"/>
        <v>0</v>
      </c>
      <c r="W1074" s="159">
        <f>IFERROR(VLOOKUP(N1074,'P1 Intra-Europees'!$A$15:$H$25,6,0),0)*V1074</f>
        <v>0</v>
      </c>
      <c r="X1074" s="160">
        <f t="shared" si="454"/>
        <v>0</v>
      </c>
      <c r="Y1074" s="159">
        <f>IFERROR(VLOOKUP(N1074,'P1 Intra-Europees'!$A$15:$H$25,7,0),0)*X1074</f>
        <v>0</v>
      </c>
      <c r="Z1074" s="161">
        <f t="shared" si="455"/>
        <v>0</v>
      </c>
      <c r="AA1074" s="162">
        <f>IFERROR(VLOOKUP(N1074,'P1 Intra-Europees'!$A$15:$H$25,8,0),0)*Z1074</f>
        <v>0</v>
      </c>
      <c r="AB1074" s="163">
        <f t="shared" si="456"/>
        <v>0</v>
      </c>
      <c r="AC1074" s="157" t="str">
        <f>VLOOKUP(B1074,'P2 Origin'!$C$21:$O$176,13,0)</f>
        <v>USD</v>
      </c>
      <c r="AD1074" s="164">
        <f t="shared" si="457"/>
        <v>0</v>
      </c>
      <c r="AE1074" s="165">
        <f>IF(AU1074&gt;0.1,VLOOKUP(B1074,'P2 Origin'!$C$21:$M$176,3,0)*H1074,0)</f>
        <v>0</v>
      </c>
      <c r="AF1074" s="166">
        <f t="shared" si="458"/>
        <v>0</v>
      </c>
      <c r="AG1074" s="165">
        <f>(VLOOKUP(B1074,'P2 Origin'!$C$21:$M$176,4,0))*AF1074</f>
        <v>0</v>
      </c>
      <c r="AH1074" s="166">
        <f t="shared" si="459"/>
        <v>0</v>
      </c>
      <c r="AI1074" s="165">
        <f>(VLOOKUP(B1074,'P2 Origin'!$C$21:$M$176,5,0))*AH1074</f>
        <v>0</v>
      </c>
      <c r="AJ1074" s="166">
        <f t="shared" si="475"/>
        <v>25</v>
      </c>
      <c r="AK1074" s="165">
        <f>(VLOOKUP(B1074,'P2 Origin'!$C$21:$M$176,6,0))*AJ1074</f>
        <v>0</v>
      </c>
      <c r="AL1074" s="166">
        <f t="shared" si="460"/>
        <v>0</v>
      </c>
      <c r="AM1074" s="165">
        <f>(VLOOKUP($B1074,'P2 Origin'!$C$21:$M$176,7,0))*AL1074</f>
        <v>0</v>
      </c>
      <c r="AN1074" s="166">
        <f t="shared" si="461"/>
        <v>0</v>
      </c>
      <c r="AO1074" s="165">
        <f>(VLOOKUP($B1074,'P2 Origin'!$C$21:$M$176,8,0))*AN1074</f>
        <v>0</v>
      </c>
      <c r="AP1074" s="166">
        <f t="shared" si="462"/>
        <v>0</v>
      </c>
      <c r="AQ1074" s="165">
        <f>(VLOOKUP($B1074,'P2 Origin'!$C$21:$M$176,9,0))*AP1074</f>
        <v>0</v>
      </c>
      <c r="AR1074" s="155">
        <f t="shared" si="463"/>
        <v>1</v>
      </c>
      <c r="AS1074" s="164">
        <f>(VLOOKUP(B1074,'P2 Origin'!$C$21:$M$176,10,0))*K1074</f>
        <v>0</v>
      </c>
      <c r="AT1074" s="164">
        <f>(VLOOKUP(B1074,'P2 Origin'!$C$21:$M$176,11,0))*J1074</f>
        <v>0</v>
      </c>
      <c r="AU1074" s="167">
        <v>25</v>
      </c>
      <c r="AV1074" s="168">
        <v>25</v>
      </c>
      <c r="AW1074" s="169">
        <v>0</v>
      </c>
      <c r="AX1074" s="170">
        <f>IF(AU1074&gt;=0.1,'P3 Bureaumarge zee- en luchtvr.'!$D$12,0)</f>
        <v>0</v>
      </c>
      <c r="AY1074" s="163">
        <f t="shared" si="464"/>
        <v>0</v>
      </c>
      <c r="AZ1074" s="157" t="str">
        <f>VLOOKUP(D1074,'P4 Destination'!$C$21:$O$176,13,0)</f>
        <v>EUR</v>
      </c>
      <c r="BA1074" s="164">
        <f t="shared" si="465"/>
        <v>0</v>
      </c>
      <c r="BB1074" s="171">
        <f>IF(AU1074&gt;0.1,(VLOOKUP(D1074,'P4 Destination'!$C$21:$M$176,3,0))*I1074,0)</f>
        <v>0</v>
      </c>
      <c r="BC1074" s="172">
        <f t="shared" si="466"/>
        <v>0</v>
      </c>
      <c r="BD1074" s="171">
        <f>(VLOOKUP($D1074,'P4 Destination'!$C$21:$M$176,4,0))*BC1074</f>
        <v>0</v>
      </c>
      <c r="BE1074" s="172">
        <f t="shared" si="467"/>
        <v>0</v>
      </c>
      <c r="BF1074" s="171">
        <f>(VLOOKUP($D1074,'P4 Destination'!$C$21:$M$176,5,0))*BE1074</f>
        <v>0</v>
      </c>
      <c r="BG1074" s="172">
        <f t="shared" si="468"/>
        <v>25</v>
      </c>
      <c r="BH1074" s="171">
        <f>(VLOOKUP($D1074,'P4 Destination'!$C$21:$M$176,6,0))*BG1074</f>
        <v>0</v>
      </c>
      <c r="BI1074" s="172">
        <f t="shared" si="469"/>
        <v>0</v>
      </c>
      <c r="BJ1074" s="171">
        <f>(VLOOKUP($D1074,'P4 Destination'!$C$21:$M$176,7,0))*BI1074</f>
        <v>0</v>
      </c>
      <c r="BK1074" s="172">
        <f t="shared" si="470"/>
        <v>0</v>
      </c>
      <c r="BL1074" s="171">
        <f>(VLOOKUP($D1074,'P4 Destination'!$C$21:$M$176,8,0))*BK1074</f>
        <v>0</v>
      </c>
      <c r="BM1074" s="172">
        <f t="shared" si="471"/>
        <v>0</v>
      </c>
      <c r="BN1074" s="171">
        <f>(VLOOKUP($D1074,'P4 Destination'!$C$21:$M$176,9,0))*BM1074</f>
        <v>0</v>
      </c>
      <c r="BO1074" s="154">
        <f t="shared" si="472"/>
        <v>1</v>
      </c>
      <c r="BP1074" s="171">
        <f>(VLOOKUP(D1074,'P4 Destination'!$C$21:$M$176,10,0))*K1074</f>
        <v>0</v>
      </c>
      <c r="BQ1074" s="171">
        <f>(VLOOKUP(D1074,'P4 Destination'!$C$21:$M$176,11,0))*J1074</f>
        <v>0</v>
      </c>
      <c r="BR1074" s="173">
        <f t="shared" si="473"/>
        <v>0</v>
      </c>
      <c r="BS1074" s="173">
        <f>(AV1074*2500)*'P6 Verzekering'!$E$11</f>
        <v>0</v>
      </c>
      <c r="BT1074" s="173">
        <f>(AW1074*2500)*'P6 Verzekering'!$E$12</f>
        <v>0</v>
      </c>
      <c r="BU1074" s="173">
        <f>(L1074*2500)*'P6 Verzekering'!$E$13</f>
        <v>0</v>
      </c>
      <c r="BV1074" s="173">
        <f t="shared" si="474"/>
        <v>0</v>
      </c>
      <c r="BW1074"/>
      <c r="BX1074"/>
    </row>
    <row r="1075" spans="1:76">
      <c r="A1075" s="152" t="s">
        <v>3187</v>
      </c>
      <c r="B1075" s="152" t="s">
        <v>320</v>
      </c>
      <c r="C1075" s="152" t="s">
        <v>319</v>
      </c>
      <c r="D1075" s="152" t="s">
        <v>219</v>
      </c>
      <c r="E1075" s="152" t="s">
        <v>219</v>
      </c>
      <c r="F1075" s="153">
        <f t="shared" si="448"/>
        <v>13</v>
      </c>
      <c r="G1075" s="154">
        <v>1</v>
      </c>
      <c r="H1075" s="154">
        <f>IFERROR(VLOOKUP(B1075,'P2 Origin'!$C$21:$Q$176,15,FALSE),0)</f>
        <v>0</v>
      </c>
      <c r="I1075" s="154">
        <f>IFERROR(VLOOKUP(D1075,'P4 Destination'!$C$21:$Q$176,15,FALSE),0)</f>
        <v>0</v>
      </c>
      <c r="J1075" s="155">
        <v>1</v>
      </c>
      <c r="K1075" s="155"/>
      <c r="L1075" s="156">
        <v>0</v>
      </c>
      <c r="M1075" s="155">
        <v>0</v>
      </c>
      <c r="N1075" s="155">
        <v>0</v>
      </c>
      <c r="O1075" s="157">
        <f t="shared" si="449"/>
        <v>0</v>
      </c>
      <c r="P1075" s="158">
        <f t="shared" si="450"/>
        <v>0</v>
      </c>
      <c r="Q1075" s="159">
        <f>IFERROR(VLOOKUP(N1075,'P1 Intra-Europees'!$A$15:$H$25,3,0),0)*P1075</f>
        <v>0</v>
      </c>
      <c r="R1075" s="160">
        <f t="shared" si="451"/>
        <v>0</v>
      </c>
      <c r="S1075" s="159">
        <f>IFERROR(VLOOKUP(N1075,'P1 Intra-Europees'!$A$15:$H$25,4,0),0)*R1075</f>
        <v>0</v>
      </c>
      <c r="T1075" s="160">
        <f t="shared" si="452"/>
        <v>0</v>
      </c>
      <c r="U1075" s="159">
        <f>IFERROR(VLOOKUP(N1075,'P1 Intra-Europees'!$A$15:$H$25,5,0),0)*T1075</f>
        <v>0</v>
      </c>
      <c r="V1075" s="160">
        <f t="shared" si="453"/>
        <v>0</v>
      </c>
      <c r="W1075" s="159">
        <f>IFERROR(VLOOKUP(N1075,'P1 Intra-Europees'!$A$15:$H$25,6,0),0)*V1075</f>
        <v>0</v>
      </c>
      <c r="X1075" s="160">
        <f t="shared" si="454"/>
        <v>0</v>
      </c>
      <c r="Y1075" s="159">
        <f>IFERROR(VLOOKUP(N1075,'P1 Intra-Europees'!$A$15:$H$25,7,0),0)*X1075</f>
        <v>0</v>
      </c>
      <c r="Z1075" s="161">
        <f t="shared" si="455"/>
        <v>0</v>
      </c>
      <c r="AA1075" s="162">
        <f>IFERROR(VLOOKUP(N1075,'P1 Intra-Europees'!$A$15:$H$25,8,0),0)*Z1075</f>
        <v>0</v>
      </c>
      <c r="AB1075" s="163">
        <f t="shared" si="456"/>
        <v>0</v>
      </c>
      <c r="AC1075" s="157" t="str">
        <f>VLOOKUP(B1075,'P2 Origin'!$C$21:$O$176,13,0)</f>
        <v>USD</v>
      </c>
      <c r="AD1075" s="164">
        <f t="shared" si="457"/>
        <v>0</v>
      </c>
      <c r="AE1075" s="165">
        <f>IF(AU1075&gt;0.1,VLOOKUP(B1075,'P2 Origin'!$C$21:$M$176,3,0)*H1075,0)</f>
        <v>0</v>
      </c>
      <c r="AF1075" s="166">
        <f t="shared" si="458"/>
        <v>0</v>
      </c>
      <c r="AG1075" s="165">
        <f>(VLOOKUP(B1075,'P2 Origin'!$C$21:$M$176,4,0))*AF1075</f>
        <v>0</v>
      </c>
      <c r="AH1075" s="166">
        <f t="shared" si="459"/>
        <v>13</v>
      </c>
      <c r="AI1075" s="165">
        <f>(VLOOKUP(B1075,'P2 Origin'!$C$21:$M$176,5,0))*AH1075</f>
        <v>0</v>
      </c>
      <c r="AJ1075" s="166">
        <f t="shared" si="475"/>
        <v>0</v>
      </c>
      <c r="AK1075" s="165">
        <f>(VLOOKUP(B1075,'P2 Origin'!$C$21:$M$176,6,0))*AJ1075</f>
        <v>0</v>
      </c>
      <c r="AL1075" s="166">
        <f t="shared" si="460"/>
        <v>0</v>
      </c>
      <c r="AM1075" s="165">
        <f>(VLOOKUP($B1075,'P2 Origin'!$C$21:$M$176,7,0))*AL1075</f>
        <v>0</v>
      </c>
      <c r="AN1075" s="166">
        <f t="shared" si="461"/>
        <v>0</v>
      </c>
      <c r="AO1075" s="165">
        <f>(VLOOKUP($B1075,'P2 Origin'!$C$21:$M$176,8,0))*AN1075</f>
        <v>0</v>
      </c>
      <c r="AP1075" s="166">
        <f t="shared" si="462"/>
        <v>0</v>
      </c>
      <c r="AQ1075" s="165">
        <f>(VLOOKUP($B1075,'P2 Origin'!$C$21:$M$176,9,0))*AP1075</f>
        <v>0</v>
      </c>
      <c r="AR1075" s="155">
        <f t="shared" si="463"/>
        <v>1</v>
      </c>
      <c r="AS1075" s="164">
        <f>(VLOOKUP(B1075,'P2 Origin'!$C$21:$M$176,10,0))*K1075</f>
        <v>0</v>
      </c>
      <c r="AT1075" s="164">
        <f>(VLOOKUP(B1075,'P2 Origin'!$C$21:$M$176,11,0))*J1075</f>
        <v>0</v>
      </c>
      <c r="AU1075" s="167">
        <v>13</v>
      </c>
      <c r="AV1075" s="168">
        <v>13</v>
      </c>
      <c r="AW1075" s="169">
        <v>0</v>
      </c>
      <c r="AX1075" s="170">
        <f>IF(AU1075&gt;=0.1,'P3 Bureaumarge zee- en luchtvr.'!$D$12,0)</f>
        <v>0</v>
      </c>
      <c r="AY1075" s="163">
        <f t="shared" si="464"/>
        <v>0</v>
      </c>
      <c r="AZ1075" s="157" t="str">
        <f>VLOOKUP(D1075,'P4 Destination'!$C$21:$O$176,13,0)</f>
        <v>EUR</v>
      </c>
      <c r="BA1075" s="164">
        <f t="shared" si="465"/>
        <v>0</v>
      </c>
      <c r="BB1075" s="171">
        <f>IF(AU1075&gt;0.1,(VLOOKUP(D1075,'P4 Destination'!$C$21:$M$176,3,0))*I1075,0)</f>
        <v>0</v>
      </c>
      <c r="BC1075" s="172">
        <f t="shared" si="466"/>
        <v>0</v>
      </c>
      <c r="BD1075" s="171">
        <f>(VLOOKUP($D1075,'P4 Destination'!$C$21:$M$176,4,0))*BC1075</f>
        <v>0</v>
      </c>
      <c r="BE1075" s="172">
        <f t="shared" si="467"/>
        <v>13</v>
      </c>
      <c r="BF1075" s="171">
        <f>(VLOOKUP($D1075,'P4 Destination'!$C$21:$M$176,5,0))*BE1075</f>
        <v>0</v>
      </c>
      <c r="BG1075" s="172">
        <f t="shared" si="468"/>
        <v>0</v>
      </c>
      <c r="BH1075" s="171">
        <f>(VLOOKUP($D1075,'P4 Destination'!$C$21:$M$176,6,0))*BG1075</f>
        <v>0</v>
      </c>
      <c r="BI1075" s="172">
        <f t="shared" si="469"/>
        <v>0</v>
      </c>
      <c r="BJ1075" s="171">
        <f>(VLOOKUP($D1075,'P4 Destination'!$C$21:$M$176,7,0))*BI1075</f>
        <v>0</v>
      </c>
      <c r="BK1075" s="172">
        <f t="shared" si="470"/>
        <v>0</v>
      </c>
      <c r="BL1075" s="171">
        <f>(VLOOKUP($D1075,'P4 Destination'!$C$21:$M$176,8,0))*BK1075</f>
        <v>0</v>
      </c>
      <c r="BM1075" s="172">
        <f t="shared" si="471"/>
        <v>0</v>
      </c>
      <c r="BN1075" s="171">
        <f>(VLOOKUP($D1075,'P4 Destination'!$C$21:$M$176,9,0))*BM1075</f>
        <v>0</v>
      </c>
      <c r="BO1075" s="154">
        <f t="shared" si="472"/>
        <v>1</v>
      </c>
      <c r="BP1075" s="171">
        <f>(VLOOKUP(D1075,'P4 Destination'!$C$21:$M$176,10,0))*K1075</f>
        <v>0</v>
      </c>
      <c r="BQ1075" s="171">
        <f>(VLOOKUP(D1075,'P4 Destination'!$C$21:$M$176,11,0))*J1075</f>
        <v>0</v>
      </c>
      <c r="BR1075" s="173">
        <f t="shared" si="473"/>
        <v>0</v>
      </c>
      <c r="BS1075" s="173">
        <f>(AV1075*2500)*'P6 Verzekering'!$E$11</f>
        <v>0</v>
      </c>
      <c r="BT1075" s="173">
        <f>(AW1075*2500)*'P6 Verzekering'!$E$12</f>
        <v>0</v>
      </c>
      <c r="BU1075" s="173">
        <f>(L1075*2500)*'P6 Verzekering'!$E$13</f>
        <v>0</v>
      </c>
      <c r="BV1075" s="173">
        <f t="shared" si="474"/>
        <v>0</v>
      </c>
      <c r="BW1075"/>
      <c r="BX1075"/>
    </row>
    <row r="1076" spans="1:76">
      <c r="A1076" s="152" t="s">
        <v>3188</v>
      </c>
      <c r="B1076" s="152" t="s">
        <v>320</v>
      </c>
      <c r="C1076" s="152" t="s">
        <v>319</v>
      </c>
      <c r="D1076" s="152" t="s">
        <v>219</v>
      </c>
      <c r="E1076" s="152" t="s">
        <v>219</v>
      </c>
      <c r="F1076" s="153">
        <f t="shared" si="448"/>
        <v>4</v>
      </c>
      <c r="G1076" s="154">
        <v>1</v>
      </c>
      <c r="H1076" s="154">
        <f>IFERROR(VLOOKUP(B1076,'P2 Origin'!$C$21:$Q$176,15,FALSE),0)</f>
        <v>0</v>
      </c>
      <c r="I1076" s="154">
        <f>IFERROR(VLOOKUP(D1076,'P4 Destination'!$C$21:$Q$176,15,FALSE),0)</f>
        <v>0</v>
      </c>
      <c r="J1076" s="155">
        <v>1</v>
      </c>
      <c r="K1076" s="155"/>
      <c r="L1076" s="156">
        <v>0</v>
      </c>
      <c r="M1076" s="155">
        <v>0</v>
      </c>
      <c r="N1076" s="155">
        <v>0</v>
      </c>
      <c r="O1076" s="157">
        <f t="shared" si="449"/>
        <v>0</v>
      </c>
      <c r="P1076" s="158">
        <f t="shared" si="450"/>
        <v>0</v>
      </c>
      <c r="Q1076" s="159">
        <f>IFERROR(VLOOKUP(N1076,'P1 Intra-Europees'!$A$15:$H$25,3,0),0)*P1076</f>
        <v>0</v>
      </c>
      <c r="R1076" s="160">
        <f t="shared" si="451"/>
        <v>0</v>
      </c>
      <c r="S1076" s="159">
        <f>IFERROR(VLOOKUP(N1076,'P1 Intra-Europees'!$A$15:$H$25,4,0),0)*R1076</f>
        <v>0</v>
      </c>
      <c r="T1076" s="160">
        <f t="shared" si="452"/>
        <v>0</v>
      </c>
      <c r="U1076" s="159">
        <f>IFERROR(VLOOKUP(N1076,'P1 Intra-Europees'!$A$15:$H$25,5,0),0)*T1076</f>
        <v>0</v>
      </c>
      <c r="V1076" s="160">
        <f t="shared" si="453"/>
        <v>0</v>
      </c>
      <c r="W1076" s="159">
        <f>IFERROR(VLOOKUP(N1076,'P1 Intra-Europees'!$A$15:$H$25,6,0),0)*V1076</f>
        <v>0</v>
      </c>
      <c r="X1076" s="160">
        <f t="shared" si="454"/>
        <v>0</v>
      </c>
      <c r="Y1076" s="159">
        <f>IFERROR(VLOOKUP(N1076,'P1 Intra-Europees'!$A$15:$H$25,7,0),0)*X1076</f>
        <v>0</v>
      </c>
      <c r="Z1076" s="161">
        <f t="shared" si="455"/>
        <v>0</v>
      </c>
      <c r="AA1076" s="162">
        <f>IFERROR(VLOOKUP(N1076,'P1 Intra-Europees'!$A$15:$H$25,8,0),0)*Z1076</f>
        <v>0</v>
      </c>
      <c r="AB1076" s="163">
        <f t="shared" si="456"/>
        <v>0</v>
      </c>
      <c r="AC1076" s="157" t="str">
        <f>VLOOKUP(B1076,'P2 Origin'!$C$21:$O$176,13,0)</f>
        <v>USD</v>
      </c>
      <c r="AD1076" s="164">
        <f t="shared" si="457"/>
        <v>0</v>
      </c>
      <c r="AE1076" s="165">
        <f>IF(AU1076&gt;0.1,VLOOKUP(B1076,'P2 Origin'!$C$21:$M$176,3,0)*H1076,0)</f>
        <v>0</v>
      </c>
      <c r="AF1076" s="166">
        <f t="shared" si="458"/>
        <v>4</v>
      </c>
      <c r="AG1076" s="165">
        <f>(VLOOKUP(B1076,'P2 Origin'!$C$21:$M$176,4,0))*AF1076</f>
        <v>0</v>
      </c>
      <c r="AH1076" s="166">
        <f t="shared" si="459"/>
        <v>0</v>
      </c>
      <c r="AI1076" s="165">
        <f>(VLOOKUP(B1076,'P2 Origin'!$C$21:$M$176,5,0))*AH1076</f>
        <v>0</v>
      </c>
      <c r="AJ1076" s="166">
        <f t="shared" si="475"/>
        <v>0</v>
      </c>
      <c r="AK1076" s="165">
        <f>(VLOOKUP(B1076,'P2 Origin'!$C$21:$M$176,6,0))*AJ1076</f>
        <v>0</v>
      </c>
      <c r="AL1076" s="166">
        <f t="shared" si="460"/>
        <v>0</v>
      </c>
      <c r="AM1076" s="165">
        <f>(VLOOKUP($B1076,'P2 Origin'!$C$21:$M$176,7,0))*AL1076</f>
        <v>0</v>
      </c>
      <c r="AN1076" s="166">
        <f t="shared" si="461"/>
        <v>0</v>
      </c>
      <c r="AO1076" s="165">
        <f>(VLOOKUP($B1076,'P2 Origin'!$C$21:$M$176,8,0))*AN1076</f>
        <v>0</v>
      </c>
      <c r="AP1076" s="166">
        <f t="shared" si="462"/>
        <v>0</v>
      </c>
      <c r="AQ1076" s="165">
        <f>(VLOOKUP($B1076,'P2 Origin'!$C$21:$M$176,9,0))*AP1076</f>
        <v>0</v>
      </c>
      <c r="AR1076" s="155">
        <f t="shared" si="463"/>
        <v>1</v>
      </c>
      <c r="AS1076" s="164">
        <f>(VLOOKUP(B1076,'P2 Origin'!$C$21:$M$176,10,0))*K1076</f>
        <v>0</v>
      </c>
      <c r="AT1076" s="164">
        <f>(VLOOKUP(B1076,'P2 Origin'!$C$21:$M$176,11,0))*J1076</f>
        <v>0</v>
      </c>
      <c r="AU1076" s="167">
        <v>4</v>
      </c>
      <c r="AV1076" s="168">
        <v>4</v>
      </c>
      <c r="AW1076" s="169">
        <v>0</v>
      </c>
      <c r="AX1076" s="170">
        <f>IF(AU1076&gt;=0.1,'P3 Bureaumarge zee- en luchtvr.'!$D$12,0)</f>
        <v>0</v>
      </c>
      <c r="AY1076" s="163">
        <f t="shared" si="464"/>
        <v>0</v>
      </c>
      <c r="AZ1076" s="157" t="str">
        <f>VLOOKUP(D1076,'P4 Destination'!$C$21:$O$176,13,0)</f>
        <v>EUR</v>
      </c>
      <c r="BA1076" s="164">
        <f t="shared" si="465"/>
        <v>0</v>
      </c>
      <c r="BB1076" s="171">
        <f>IF(AU1076&gt;0.1,(VLOOKUP(D1076,'P4 Destination'!$C$21:$M$176,3,0))*I1076,0)</f>
        <v>0</v>
      </c>
      <c r="BC1076" s="172">
        <f t="shared" si="466"/>
        <v>4</v>
      </c>
      <c r="BD1076" s="171">
        <f>(VLOOKUP($D1076,'P4 Destination'!$C$21:$M$176,4,0))*BC1076</f>
        <v>0</v>
      </c>
      <c r="BE1076" s="172">
        <f t="shared" si="467"/>
        <v>0</v>
      </c>
      <c r="BF1076" s="171">
        <f>(VLOOKUP($D1076,'P4 Destination'!$C$21:$M$176,5,0))*BE1076</f>
        <v>0</v>
      </c>
      <c r="BG1076" s="172">
        <f t="shared" si="468"/>
        <v>0</v>
      </c>
      <c r="BH1076" s="171">
        <f>(VLOOKUP($D1076,'P4 Destination'!$C$21:$M$176,6,0))*BG1076</f>
        <v>0</v>
      </c>
      <c r="BI1076" s="172">
        <f t="shared" si="469"/>
        <v>0</v>
      </c>
      <c r="BJ1076" s="171">
        <f>(VLOOKUP($D1076,'P4 Destination'!$C$21:$M$176,7,0))*BI1076</f>
        <v>0</v>
      </c>
      <c r="BK1076" s="172">
        <f t="shared" si="470"/>
        <v>0</v>
      </c>
      <c r="BL1076" s="171">
        <f>(VLOOKUP($D1076,'P4 Destination'!$C$21:$M$176,8,0))*BK1076</f>
        <v>0</v>
      </c>
      <c r="BM1076" s="172">
        <f t="shared" si="471"/>
        <v>0</v>
      </c>
      <c r="BN1076" s="171">
        <f>(VLOOKUP($D1076,'P4 Destination'!$C$21:$M$176,9,0))*BM1076</f>
        <v>0</v>
      </c>
      <c r="BO1076" s="154">
        <f t="shared" si="472"/>
        <v>1</v>
      </c>
      <c r="BP1076" s="171">
        <f>(VLOOKUP(D1076,'P4 Destination'!$C$21:$M$176,10,0))*K1076</f>
        <v>0</v>
      </c>
      <c r="BQ1076" s="171">
        <f>(VLOOKUP(D1076,'P4 Destination'!$C$21:$M$176,11,0))*J1076</f>
        <v>0</v>
      </c>
      <c r="BR1076" s="173">
        <f t="shared" si="473"/>
        <v>0</v>
      </c>
      <c r="BS1076" s="173">
        <f>(AV1076*2500)*'P6 Verzekering'!$E$11</f>
        <v>0</v>
      </c>
      <c r="BT1076" s="173">
        <f>(AW1076*2500)*'P6 Verzekering'!$E$12</f>
        <v>0</v>
      </c>
      <c r="BU1076" s="173">
        <f>(L1076*2500)*'P6 Verzekering'!$E$13</f>
        <v>0</v>
      </c>
      <c r="BV1076" s="173">
        <f t="shared" si="474"/>
        <v>0</v>
      </c>
      <c r="BW1076"/>
      <c r="BX1076"/>
    </row>
    <row r="1077" spans="1:76">
      <c r="A1077" s="152" t="s">
        <v>3189</v>
      </c>
      <c r="B1077" s="152" t="s">
        <v>320</v>
      </c>
      <c r="C1077" s="152" t="s">
        <v>319</v>
      </c>
      <c r="D1077" s="152" t="s">
        <v>219</v>
      </c>
      <c r="E1077" s="152" t="s">
        <v>219</v>
      </c>
      <c r="F1077" s="153">
        <f t="shared" si="448"/>
        <v>22</v>
      </c>
      <c r="G1077" s="154">
        <v>1</v>
      </c>
      <c r="H1077" s="154">
        <f>IFERROR(VLOOKUP(B1077,'P2 Origin'!$C$21:$Q$176,15,FALSE),0)</f>
        <v>0</v>
      </c>
      <c r="I1077" s="154">
        <f>IFERROR(VLOOKUP(D1077,'P4 Destination'!$C$21:$Q$176,15,FALSE),0)</f>
        <v>0</v>
      </c>
      <c r="J1077" s="155">
        <v>1</v>
      </c>
      <c r="K1077" s="155"/>
      <c r="L1077" s="156">
        <v>0</v>
      </c>
      <c r="M1077" s="155">
        <v>0</v>
      </c>
      <c r="N1077" s="155">
        <v>0</v>
      </c>
      <c r="O1077" s="157">
        <f t="shared" si="449"/>
        <v>0</v>
      </c>
      <c r="P1077" s="158">
        <f t="shared" si="450"/>
        <v>0</v>
      </c>
      <c r="Q1077" s="159">
        <f>IFERROR(VLOOKUP(N1077,'P1 Intra-Europees'!$A$15:$H$25,3,0),0)*P1077</f>
        <v>0</v>
      </c>
      <c r="R1077" s="160">
        <f t="shared" si="451"/>
        <v>0</v>
      </c>
      <c r="S1077" s="159">
        <f>IFERROR(VLOOKUP(N1077,'P1 Intra-Europees'!$A$15:$H$25,4,0),0)*R1077</f>
        <v>0</v>
      </c>
      <c r="T1077" s="160">
        <f t="shared" si="452"/>
        <v>0</v>
      </c>
      <c r="U1077" s="159">
        <f>IFERROR(VLOOKUP(N1077,'P1 Intra-Europees'!$A$15:$H$25,5,0),0)*T1077</f>
        <v>0</v>
      </c>
      <c r="V1077" s="160">
        <f t="shared" si="453"/>
        <v>0</v>
      </c>
      <c r="W1077" s="159">
        <f>IFERROR(VLOOKUP(N1077,'P1 Intra-Europees'!$A$15:$H$25,6,0),0)*V1077</f>
        <v>0</v>
      </c>
      <c r="X1077" s="160">
        <f t="shared" si="454"/>
        <v>0</v>
      </c>
      <c r="Y1077" s="159">
        <f>IFERROR(VLOOKUP(N1077,'P1 Intra-Europees'!$A$15:$H$25,7,0),0)*X1077</f>
        <v>0</v>
      </c>
      <c r="Z1077" s="161">
        <f t="shared" si="455"/>
        <v>0</v>
      </c>
      <c r="AA1077" s="162">
        <f>IFERROR(VLOOKUP(N1077,'P1 Intra-Europees'!$A$15:$H$25,8,0),0)*Z1077</f>
        <v>0</v>
      </c>
      <c r="AB1077" s="163">
        <f t="shared" si="456"/>
        <v>0</v>
      </c>
      <c r="AC1077" s="157" t="str">
        <f>VLOOKUP(B1077,'P2 Origin'!$C$21:$O$176,13,0)</f>
        <v>USD</v>
      </c>
      <c r="AD1077" s="164">
        <f t="shared" si="457"/>
        <v>0</v>
      </c>
      <c r="AE1077" s="165">
        <f>IF(AU1077&gt;0.1,VLOOKUP(B1077,'P2 Origin'!$C$21:$M$176,3,0)*H1077,0)</f>
        <v>0</v>
      </c>
      <c r="AF1077" s="166">
        <f t="shared" si="458"/>
        <v>0</v>
      </c>
      <c r="AG1077" s="165">
        <f>(VLOOKUP(B1077,'P2 Origin'!$C$21:$M$176,4,0))*AF1077</f>
        <v>0</v>
      </c>
      <c r="AH1077" s="166">
        <f t="shared" si="459"/>
        <v>0</v>
      </c>
      <c r="AI1077" s="165">
        <f>(VLOOKUP(B1077,'P2 Origin'!$C$21:$M$176,5,0))*AH1077</f>
        <v>0</v>
      </c>
      <c r="AJ1077" s="166">
        <f t="shared" si="475"/>
        <v>22</v>
      </c>
      <c r="AK1077" s="165">
        <f>(VLOOKUP(B1077,'P2 Origin'!$C$21:$M$176,6,0))*AJ1077</f>
        <v>0</v>
      </c>
      <c r="AL1077" s="166">
        <f t="shared" si="460"/>
        <v>0</v>
      </c>
      <c r="AM1077" s="165">
        <f>(VLOOKUP($B1077,'P2 Origin'!$C$21:$M$176,7,0))*AL1077</f>
        <v>0</v>
      </c>
      <c r="AN1077" s="166">
        <f t="shared" si="461"/>
        <v>0</v>
      </c>
      <c r="AO1077" s="165">
        <f>(VLOOKUP($B1077,'P2 Origin'!$C$21:$M$176,8,0))*AN1077</f>
        <v>0</v>
      </c>
      <c r="AP1077" s="166">
        <f t="shared" si="462"/>
        <v>0</v>
      </c>
      <c r="AQ1077" s="165">
        <f>(VLOOKUP($B1077,'P2 Origin'!$C$21:$M$176,9,0))*AP1077</f>
        <v>0</v>
      </c>
      <c r="AR1077" s="155">
        <f t="shared" si="463"/>
        <v>1</v>
      </c>
      <c r="AS1077" s="164">
        <f>(VLOOKUP(B1077,'P2 Origin'!$C$21:$M$176,10,0))*K1077</f>
        <v>0</v>
      </c>
      <c r="AT1077" s="164">
        <f>(VLOOKUP(B1077,'P2 Origin'!$C$21:$M$176,11,0))*J1077</f>
        <v>0</v>
      </c>
      <c r="AU1077" s="167">
        <v>22</v>
      </c>
      <c r="AV1077" s="168">
        <v>22</v>
      </c>
      <c r="AW1077" s="169">
        <v>0</v>
      </c>
      <c r="AX1077" s="170">
        <f>IF(AU1077&gt;=0.1,'P3 Bureaumarge zee- en luchtvr.'!$D$12,0)</f>
        <v>0</v>
      </c>
      <c r="AY1077" s="163">
        <f t="shared" si="464"/>
        <v>0</v>
      </c>
      <c r="AZ1077" s="157" t="str">
        <f>VLOOKUP(D1077,'P4 Destination'!$C$21:$O$176,13,0)</f>
        <v>EUR</v>
      </c>
      <c r="BA1077" s="164">
        <f t="shared" si="465"/>
        <v>0</v>
      </c>
      <c r="BB1077" s="171">
        <f>IF(AU1077&gt;0.1,(VLOOKUP(D1077,'P4 Destination'!$C$21:$M$176,3,0))*I1077,0)</f>
        <v>0</v>
      </c>
      <c r="BC1077" s="172">
        <f t="shared" si="466"/>
        <v>0</v>
      </c>
      <c r="BD1077" s="171">
        <f>(VLOOKUP($D1077,'P4 Destination'!$C$21:$M$176,4,0))*BC1077</f>
        <v>0</v>
      </c>
      <c r="BE1077" s="172">
        <f t="shared" si="467"/>
        <v>0</v>
      </c>
      <c r="BF1077" s="171">
        <f>(VLOOKUP($D1077,'P4 Destination'!$C$21:$M$176,5,0))*BE1077</f>
        <v>0</v>
      </c>
      <c r="BG1077" s="172">
        <f t="shared" si="468"/>
        <v>22</v>
      </c>
      <c r="BH1077" s="171">
        <f>(VLOOKUP($D1077,'P4 Destination'!$C$21:$M$176,6,0))*BG1077</f>
        <v>0</v>
      </c>
      <c r="BI1077" s="172">
        <f t="shared" si="469"/>
        <v>0</v>
      </c>
      <c r="BJ1077" s="171">
        <f>(VLOOKUP($D1077,'P4 Destination'!$C$21:$M$176,7,0))*BI1077</f>
        <v>0</v>
      </c>
      <c r="BK1077" s="172">
        <f t="shared" si="470"/>
        <v>0</v>
      </c>
      <c r="BL1077" s="171">
        <f>(VLOOKUP($D1077,'P4 Destination'!$C$21:$M$176,8,0))*BK1077</f>
        <v>0</v>
      </c>
      <c r="BM1077" s="172">
        <f t="shared" si="471"/>
        <v>0</v>
      </c>
      <c r="BN1077" s="171">
        <f>(VLOOKUP($D1077,'P4 Destination'!$C$21:$M$176,9,0))*BM1077</f>
        <v>0</v>
      </c>
      <c r="BO1077" s="154">
        <f t="shared" si="472"/>
        <v>1</v>
      </c>
      <c r="BP1077" s="171">
        <f>(VLOOKUP(D1077,'P4 Destination'!$C$21:$M$176,10,0))*K1077</f>
        <v>0</v>
      </c>
      <c r="BQ1077" s="171">
        <f>(VLOOKUP(D1077,'P4 Destination'!$C$21:$M$176,11,0))*J1077</f>
        <v>0</v>
      </c>
      <c r="BR1077" s="173">
        <f t="shared" si="473"/>
        <v>0</v>
      </c>
      <c r="BS1077" s="173">
        <f>(AV1077*2500)*'P6 Verzekering'!$E$11</f>
        <v>0</v>
      </c>
      <c r="BT1077" s="173">
        <f>(AW1077*2500)*'P6 Verzekering'!$E$12</f>
        <v>0</v>
      </c>
      <c r="BU1077" s="173">
        <f>(L1077*2500)*'P6 Verzekering'!$E$13</f>
        <v>0</v>
      </c>
      <c r="BV1077" s="173">
        <f t="shared" si="474"/>
        <v>0</v>
      </c>
      <c r="BW1077"/>
      <c r="BX1077"/>
    </row>
    <row r="1078" spans="1:76">
      <c r="A1078" s="152" t="s">
        <v>3190</v>
      </c>
      <c r="B1078" s="152" t="s">
        <v>320</v>
      </c>
      <c r="C1078" s="152" t="s">
        <v>319</v>
      </c>
      <c r="D1078" s="152" t="s">
        <v>219</v>
      </c>
      <c r="E1078" s="152" t="s">
        <v>219</v>
      </c>
      <c r="F1078" s="153">
        <f t="shared" si="448"/>
        <v>12</v>
      </c>
      <c r="G1078" s="154">
        <v>1</v>
      </c>
      <c r="H1078" s="154">
        <f>IFERROR(VLOOKUP(B1078,'P2 Origin'!$C$21:$Q$176,15,FALSE),0)</f>
        <v>0</v>
      </c>
      <c r="I1078" s="154">
        <f>IFERROR(VLOOKUP(D1078,'P4 Destination'!$C$21:$Q$176,15,FALSE),0)</f>
        <v>0</v>
      </c>
      <c r="J1078" s="155">
        <v>1</v>
      </c>
      <c r="K1078" s="155"/>
      <c r="L1078" s="156">
        <v>0</v>
      </c>
      <c r="M1078" s="155">
        <v>0</v>
      </c>
      <c r="N1078" s="155">
        <v>0</v>
      </c>
      <c r="O1078" s="157">
        <f t="shared" si="449"/>
        <v>0</v>
      </c>
      <c r="P1078" s="158">
        <f t="shared" si="450"/>
        <v>0</v>
      </c>
      <c r="Q1078" s="159">
        <f>IFERROR(VLOOKUP(N1078,'P1 Intra-Europees'!$A$15:$H$25,3,0),0)*P1078</f>
        <v>0</v>
      </c>
      <c r="R1078" s="160">
        <f t="shared" si="451"/>
        <v>0</v>
      </c>
      <c r="S1078" s="159">
        <f>IFERROR(VLOOKUP(N1078,'P1 Intra-Europees'!$A$15:$H$25,4,0),0)*R1078</f>
        <v>0</v>
      </c>
      <c r="T1078" s="160">
        <f t="shared" si="452"/>
        <v>0</v>
      </c>
      <c r="U1078" s="159">
        <f>IFERROR(VLOOKUP(N1078,'P1 Intra-Europees'!$A$15:$H$25,5,0),0)*T1078</f>
        <v>0</v>
      </c>
      <c r="V1078" s="160">
        <f t="shared" si="453"/>
        <v>0</v>
      </c>
      <c r="W1078" s="159">
        <f>IFERROR(VLOOKUP(N1078,'P1 Intra-Europees'!$A$15:$H$25,6,0),0)*V1078</f>
        <v>0</v>
      </c>
      <c r="X1078" s="160">
        <f t="shared" si="454"/>
        <v>0</v>
      </c>
      <c r="Y1078" s="159">
        <f>IFERROR(VLOOKUP(N1078,'P1 Intra-Europees'!$A$15:$H$25,7,0),0)*X1078</f>
        <v>0</v>
      </c>
      <c r="Z1078" s="161">
        <f t="shared" si="455"/>
        <v>0</v>
      </c>
      <c r="AA1078" s="162">
        <f>IFERROR(VLOOKUP(N1078,'P1 Intra-Europees'!$A$15:$H$25,8,0),0)*Z1078</f>
        <v>0</v>
      </c>
      <c r="AB1078" s="163">
        <f t="shared" si="456"/>
        <v>0</v>
      </c>
      <c r="AC1078" s="157" t="str">
        <f>VLOOKUP(B1078,'P2 Origin'!$C$21:$O$176,13,0)</f>
        <v>USD</v>
      </c>
      <c r="AD1078" s="164">
        <f t="shared" si="457"/>
        <v>0</v>
      </c>
      <c r="AE1078" s="165">
        <f>IF(AU1078&gt;0.1,VLOOKUP(B1078,'P2 Origin'!$C$21:$M$176,3,0)*H1078,0)</f>
        <v>0</v>
      </c>
      <c r="AF1078" s="166">
        <f t="shared" si="458"/>
        <v>0</v>
      </c>
      <c r="AG1078" s="165">
        <f>(VLOOKUP(B1078,'P2 Origin'!$C$21:$M$176,4,0))*AF1078</f>
        <v>0</v>
      </c>
      <c r="AH1078" s="166">
        <f t="shared" si="459"/>
        <v>12</v>
      </c>
      <c r="AI1078" s="165">
        <f>(VLOOKUP(B1078,'P2 Origin'!$C$21:$M$176,5,0))*AH1078</f>
        <v>0</v>
      </c>
      <c r="AJ1078" s="166">
        <f t="shared" si="475"/>
        <v>0</v>
      </c>
      <c r="AK1078" s="165">
        <f>(VLOOKUP(B1078,'P2 Origin'!$C$21:$M$176,6,0))*AJ1078</f>
        <v>0</v>
      </c>
      <c r="AL1078" s="166">
        <f t="shared" si="460"/>
        <v>0</v>
      </c>
      <c r="AM1078" s="165">
        <f>(VLOOKUP($B1078,'P2 Origin'!$C$21:$M$176,7,0))*AL1078</f>
        <v>0</v>
      </c>
      <c r="AN1078" s="166">
        <f t="shared" si="461"/>
        <v>0</v>
      </c>
      <c r="AO1078" s="165">
        <f>(VLOOKUP($B1078,'P2 Origin'!$C$21:$M$176,8,0))*AN1078</f>
        <v>0</v>
      </c>
      <c r="AP1078" s="166">
        <f t="shared" si="462"/>
        <v>0</v>
      </c>
      <c r="AQ1078" s="165">
        <f>(VLOOKUP($B1078,'P2 Origin'!$C$21:$M$176,9,0))*AP1078</f>
        <v>0</v>
      </c>
      <c r="AR1078" s="155">
        <f t="shared" si="463"/>
        <v>1</v>
      </c>
      <c r="AS1078" s="164">
        <f>(VLOOKUP(B1078,'P2 Origin'!$C$21:$M$176,10,0))*K1078</f>
        <v>0</v>
      </c>
      <c r="AT1078" s="164">
        <f>(VLOOKUP(B1078,'P2 Origin'!$C$21:$M$176,11,0))*J1078</f>
        <v>0</v>
      </c>
      <c r="AU1078" s="167">
        <v>12</v>
      </c>
      <c r="AV1078" s="168">
        <v>12</v>
      </c>
      <c r="AW1078" s="169">
        <v>0</v>
      </c>
      <c r="AX1078" s="170">
        <f>IF(AU1078&gt;=0.1,'P3 Bureaumarge zee- en luchtvr.'!$D$12,0)</f>
        <v>0</v>
      </c>
      <c r="AY1078" s="163">
        <f t="shared" si="464"/>
        <v>0</v>
      </c>
      <c r="AZ1078" s="157" t="str">
        <f>VLOOKUP(D1078,'P4 Destination'!$C$21:$O$176,13,0)</f>
        <v>EUR</v>
      </c>
      <c r="BA1078" s="164">
        <f t="shared" si="465"/>
        <v>0</v>
      </c>
      <c r="BB1078" s="171">
        <f>IF(AU1078&gt;0.1,(VLOOKUP(D1078,'P4 Destination'!$C$21:$M$176,3,0))*I1078,0)</f>
        <v>0</v>
      </c>
      <c r="BC1078" s="172">
        <f t="shared" si="466"/>
        <v>0</v>
      </c>
      <c r="BD1078" s="171">
        <f>(VLOOKUP($D1078,'P4 Destination'!$C$21:$M$176,4,0))*BC1078</f>
        <v>0</v>
      </c>
      <c r="BE1078" s="172">
        <f t="shared" si="467"/>
        <v>12</v>
      </c>
      <c r="BF1078" s="171">
        <f>(VLOOKUP($D1078,'P4 Destination'!$C$21:$M$176,5,0))*BE1078</f>
        <v>0</v>
      </c>
      <c r="BG1078" s="172">
        <f t="shared" si="468"/>
        <v>0</v>
      </c>
      <c r="BH1078" s="171">
        <f>(VLOOKUP($D1078,'P4 Destination'!$C$21:$M$176,6,0))*BG1078</f>
        <v>0</v>
      </c>
      <c r="BI1078" s="172">
        <f t="shared" si="469"/>
        <v>0</v>
      </c>
      <c r="BJ1078" s="171">
        <f>(VLOOKUP($D1078,'P4 Destination'!$C$21:$M$176,7,0))*BI1078</f>
        <v>0</v>
      </c>
      <c r="BK1078" s="172">
        <f t="shared" si="470"/>
        <v>0</v>
      </c>
      <c r="BL1078" s="171">
        <f>(VLOOKUP($D1078,'P4 Destination'!$C$21:$M$176,8,0))*BK1078</f>
        <v>0</v>
      </c>
      <c r="BM1078" s="172">
        <f t="shared" si="471"/>
        <v>0</v>
      </c>
      <c r="BN1078" s="171">
        <f>(VLOOKUP($D1078,'P4 Destination'!$C$21:$M$176,9,0))*BM1078</f>
        <v>0</v>
      </c>
      <c r="BO1078" s="154">
        <f t="shared" si="472"/>
        <v>1</v>
      </c>
      <c r="BP1078" s="171">
        <f>(VLOOKUP(D1078,'P4 Destination'!$C$21:$M$176,10,0))*K1078</f>
        <v>0</v>
      </c>
      <c r="BQ1078" s="171">
        <f>(VLOOKUP(D1078,'P4 Destination'!$C$21:$M$176,11,0))*J1078</f>
        <v>0</v>
      </c>
      <c r="BR1078" s="173">
        <f t="shared" si="473"/>
        <v>0</v>
      </c>
      <c r="BS1078" s="173">
        <f>(AV1078*2500)*'P6 Verzekering'!$E$11</f>
        <v>0</v>
      </c>
      <c r="BT1078" s="173">
        <f>(AW1078*2500)*'P6 Verzekering'!$E$12</f>
        <v>0</v>
      </c>
      <c r="BU1078" s="173">
        <f>(L1078*2500)*'P6 Verzekering'!$E$13</f>
        <v>0</v>
      </c>
      <c r="BV1078" s="173">
        <f t="shared" si="474"/>
        <v>0</v>
      </c>
      <c r="BW1078"/>
      <c r="BX1078"/>
    </row>
    <row r="1079" spans="1:76">
      <c r="A1079" s="152" t="s">
        <v>3191</v>
      </c>
      <c r="B1079" s="152" t="s">
        <v>320</v>
      </c>
      <c r="C1079" s="152" t="s">
        <v>319</v>
      </c>
      <c r="D1079" s="152" t="s">
        <v>219</v>
      </c>
      <c r="E1079" s="152" t="s">
        <v>219</v>
      </c>
      <c r="F1079" s="153">
        <f t="shared" si="448"/>
        <v>30</v>
      </c>
      <c r="G1079" s="154">
        <v>1</v>
      </c>
      <c r="H1079" s="154">
        <f>IFERROR(VLOOKUP(B1079,'P2 Origin'!$C$21:$Q$176,15,FALSE),0)</f>
        <v>0</v>
      </c>
      <c r="I1079" s="154">
        <f>IFERROR(VLOOKUP(D1079,'P4 Destination'!$C$21:$Q$176,15,FALSE),0)</f>
        <v>0</v>
      </c>
      <c r="J1079" s="155">
        <v>1</v>
      </c>
      <c r="K1079" s="155"/>
      <c r="L1079" s="156">
        <v>0</v>
      </c>
      <c r="M1079" s="155">
        <v>0</v>
      </c>
      <c r="N1079" s="155">
        <v>0</v>
      </c>
      <c r="O1079" s="157">
        <f t="shared" si="449"/>
        <v>0</v>
      </c>
      <c r="P1079" s="158">
        <f t="shared" si="450"/>
        <v>0</v>
      </c>
      <c r="Q1079" s="159">
        <f>IFERROR(VLOOKUP(N1079,'P1 Intra-Europees'!$A$15:$H$25,3,0),0)*P1079</f>
        <v>0</v>
      </c>
      <c r="R1079" s="160">
        <f t="shared" si="451"/>
        <v>0</v>
      </c>
      <c r="S1079" s="159">
        <f>IFERROR(VLOOKUP(N1079,'P1 Intra-Europees'!$A$15:$H$25,4,0),0)*R1079</f>
        <v>0</v>
      </c>
      <c r="T1079" s="160">
        <f t="shared" si="452"/>
        <v>0</v>
      </c>
      <c r="U1079" s="159">
        <f>IFERROR(VLOOKUP(N1079,'P1 Intra-Europees'!$A$15:$H$25,5,0),0)*T1079</f>
        <v>0</v>
      </c>
      <c r="V1079" s="160">
        <f t="shared" si="453"/>
        <v>0</v>
      </c>
      <c r="W1079" s="159">
        <f>IFERROR(VLOOKUP(N1079,'P1 Intra-Europees'!$A$15:$H$25,6,0),0)*V1079</f>
        <v>0</v>
      </c>
      <c r="X1079" s="160">
        <f t="shared" si="454"/>
        <v>0</v>
      </c>
      <c r="Y1079" s="159">
        <f>IFERROR(VLOOKUP(N1079,'P1 Intra-Europees'!$A$15:$H$25,7,0),0)*X1079</f>
        <v>0</v>
      </c>
      <c r="Z1079" s="161">
        <f t="shared" si="455"/>
        <v>0</v>
      </c>
      <c r="AA1079" s="162">
        <f>IFERROR(VLOOKUP(N1079,'P1 Intra-Europees'!$A$15:$H$25,8,0),0)*Z1079</f>
        <v>0</v>
      </c>
      <c r="AB1079" s="163">
        <f t="shared" si="456"/>
        <v>0</v>
      </c>
      <c r="AC1079" s="157" t="str">
        <f>VLOOKUP(B1079,'P2 Origin'!$C$21:$O$176,13,0)</f>
        <v>USD</v>
      </c>
      <c r="AD1079" s="164">
        <f t="shared" si="457"/>
        <v>0</v>
      </c>
      <c r="AE1079" s="165">
        <f>IF(AU1079&gt;0.1,VLOOKUP(B1079,'P2 Origin'!$C$21:$M$176,3,0)*H1079,0)</f>
        <v>0</v>
      </c>
      <c r="AF1079" s="166">
        <f t="shared" si="458"/>
        <v>0</v>
      </c>
      <c r="AG1079" s="165">
        <f>(VLOOKUP(B1079,'P2 Origin'!$C$21:$M$176,4,0))*AF1079</f>
        <v>0</v>
      </c>
      <c r="AH1079" s="166">
        <f t="shared" si="459"/>
        <v>0</v>
      </c>
      <c r="AI1079" s="165">
        <f>(VLOOKUP(B1079,'P2 Origin'!$C$21:$M$176,5,0))*AH1079</f>
        <v>0</v>
      </c>
      <c r="AJ1079" s="166">
        <f t="shared" si="475"/>
        <v>0</v>
      </c>
      <c r="AK1079" s="165">
        <f>(VLOOKUP(B1079,'P2 Origin'!$C$21:$M$176,6,0))*AJ1079</f>
        <v>0</v>
      </c>
      <c r="AL1079" s="166">
        <f t="shared" si="460"/>
        <v>30</v>
      </c>
      <c r="AM1079" s="165">
        <f>(VLOOKUP($B1079,'P2 Origin'!$C$21:$M$176,7,0))*AL1079</f>
        <v>0</v>
      </c>
      <c r="AN1079" s="166">
        <f t="shared" si="461"/>
        <v>0</v>
      </c>
      <c r="AO1079" s="165">
        <f>(VLOOKUP($B1079,'P2 Origin'!$C$21:$M$176,8,0))*AN1079</f>
        <v>0</v>
      </c>
      <c r="AP1079" s="166">
        <f t="shared" si="462"/>
        <v>0</v>
      </c>
      <c r="AQ1079" s="165">
        <f>(VLOOKUP($B1079,'P2 Origin'!$C$21:$M$176,9,0))*AP1079</f>
        <v>0</v>
      </c>
      <c r="AR1079" s="155">
        <f t="shared" si="463"/>
        <v>1</v>
      </c>
      <c r="AS1079" s="164">
        <f>(VLOOKUP(B1079,'P2 Origin'!$C$21:$M$176,10,0))*K1079</f>
        <v>0</v>
      </c>
      <c r="AT1079" s="164">
        <f>(VLOOKUP(B1079,'P2 Origin'!$C$21:$M$176,11,0))*J1079</f>
        <v>0</v>
      </c>
      <c r="AU1079" s="167">
        <v>30</v>
      </c>
      <c r="AV1079" s="168">
        <v>30</v>
      </c>
      <c r="AW1079" s="169">
        <v>0</v>
      </c>
      <c r="AX1079" s="170">
        <f>IF(AU1079&gt;=0.1,'P3 Bureaumarge zee- en luchtvr.'!$D$12,0)</f>
        <v>0</v>
      </c>
      <c r="AY1079" s="163">
        <f t="shared" si="464"/>
        <v>0</v>
      </c>
      <c r="AZ1079" s="157" t="str">
        <f>VLOOKUP(D1079,'P4 Destination'!$C$21:$O$176,13,0)</f>
        <v>EUR</v>
      </c>
      <c r="BA1079" s="164">
        <f t="shared" si="465"/>
        <v>0</v>
      </c>
      <c r="BB1079" s="171">
        <f>IF(AU1079&gt;0.1,(VLOOKUP(D1079,'P4 Destination'!$C$21:$M$176,3,0))*I1079,0)</f>
        <v>0</v>
      </c>
      <c r="BC1079" s="172">
        <f t="shared" si="466"/>
        <v>0</v>
      </c>
      <c r="BD1079" s="171">
        <f>(VLOOKUP($D1079,'P4 Destination'!$C$21:$M$176,4,0))*BC1079</f>
        <v>0</v>
      </c>
      <c r="BE1079" s="172">
        <f t="shared" si="467"/>
        <v>0</v>
      </c>
      <c r="BF1079" s="171">
        <f>(VLOOKUP($D1079,'P4 Destination'!$C$21:$M$176,5,0))*BE1079</f>
        <v>0</v>
      </c>
      <c r="BG1079" s="172">
        <f t="shared" si="468"/>
        <v>0</v>
      </c>
      <c r="BH1079" s="171">
        <f>(VLOOKUP($D1079,'P4 Destination'!$C$21:$M$176,6,0))*BG1079</f>
        <v>0</v>
      </c>
      <c r="BI1079" s="172">
        <f t="shared" si="469"/>
        <v>30</v>
      </c>
      <c r="BJ1079" s="171">
        <f>(VLOOKUP($D1079,'P4 Destination'!$C$21:$M$176,7,0))*BI1079</f>
        <v>0</v>
      </c>
      <c r="BK1079" s="172">
        <f t="shared" si="470"/>
        <v>0</v>
      </c>
      <c r="BL1079" s="171">
        <f>(VLOOKUP($D1079,'P4 Destination'!$C$21:$M$176,8,0))*BK1079</f>
        <v>0</v>
      </c>
      <c r="BM1079" s="172">
        <f t="shared" si="471"/>
        <v>0</v>
      </c>
      <c r="BN1079" s="171">
        <f>(VLOOKUP($D1079,'P4 Destination'!$C$21:$M$176,9,0))*BM1079</f>
        <v>0</v>
      </c>
      <c r="BO1079" s="154">
        <f t="shared" si="472"/>
        <v>1</v>
      </c>
      <c r="BP1079" s="171">
        <f>(VLOOKUP(D1079,'P4 Destination'!$C$21:$M$176,10,0))*K1079</f>
        <v>0</v>
      </c>
      <c r="BQ1079" s="171">
        <f>(VLOOKUP(D1079,'P4 Destination'!$C$21:$M$176,11,0))*J1079</f>
        <v>0</v>
      </c>
      <c r="BR1079" s="173">
        <f t="shared" si="473"/>
        <v>0</v>
      </c>
      <c r="BS1079" s="173">
        <f>(AV1079*2500)*'P6 Verzekering'!$E$11</f>
        <v>0</v>
      </c>
      <c r="BT1079" s="173">
        <f>(AW1079*2500)*'P6 Verzekering'!$E$12</f>
        <v>0</v>
      </c>
      <c r="BU1079" s="173">
        <f>(L1079*2500)*'P6 Verzekering'!$E$13</f>
        <v>0</v>
      </c>
      <c r="BV1079" s="173">
        <f t="shared" si="474"/>
        <v>0</v>
      </c>
      <c r="BW1079"/>
      <c r="BX1079"/>
    </row>
    <row r="1080" spans="1:76">
      <c r="A1080" s="152" t="s">
        <v>3192</v>
      </c>
      <c r="B1080" s="152" t="s">
        <v>320</v>
      </c>
      <c r="C1080" s="152" t="s">
        <v>319</v>
      </c>
      <c r="D1080" s="152" t="s">
        <v>219</v>
      </c>
      <c r="E1080" s="152" t="s">
        <v>219</v>
      </c>
      <c r="F1080" s="153">
        <f t="shared" si="448"/>
        <v>21</v>
      </c>
      <c r="G1080" s="154">
        <v>1</v>
      </c>
      <c r="H1080" s="154">
        <f>IFERROR(VLOOKUP(B1080,'P2 Origin'!$C$21:$Q$176,15,FALSE),0)</f>
        <v>0</v>
      </c>
      <c r="I1080" s="154">
        <f>IFERROR(VLOOKUP(D1080,'P4 Destination'!$C$21:$Q$176,15,FALSE),0)</f>
        <v>0</v>
      </c>
      <c r="J1080" s="155">
        <v>1</v>
      </c>
      <c r="K1080" s="155"/>
      <c r="L1080" s="156">
        <v>0</v>
      </c>
      <c r="M1080" s="155">
        <v>0</v>
      </c>
      <c r="N1080" s="155">
        <v>0</v>
      </c>
      <c r="O1080" s="157">
        <f t="shared" si="449"/>
        <v>0</v>
      </c>
      <c r="P1080" s="158">
        <f t="shared" si="450"/>
        <v>0</v>
      </c>
      <c r="Q1080" s="159">
        <f>IFERROR(VLOOKUP(N1080,'P1 Intra-Europees'!$A$15:$H$25,3,0),0)*P1080</f>
        <v>0</v>
      </c>
      <c r="R1080" s="160">
        <f t="shared" si="451"/>
        <v>0</v>
      </c>
      <c r="S1080" s="159">
        <f>IFERROR(VLOOKUP(N1080,'P1 Intra-Europees'!$A$15:$H$25,4,0),0)*R1080</f>
        <v>0</v>
      </c>
      <c r="T1080" s="160">
        <f t="shared" si="452"/>
        <v>0</v>
      </c>
      <c r="U1080" s="159">
        <f>IFERROR(VLOOKUP(N1080,'P1 Intra-Europees'!$A$15:$H$25,5,0),0)*T1080</f>
        <v>0</v>
      </c>
      <c r="V1080" s="160">
        <f t="shared" si="453"/>
        <v>0</v>
      </c>
      <c r="W1080" s="159">
        <f>IFERROR(VLOOKUP(N1080,'P1 Intra-Europees'!$A$15:$H$25,6,0),0)*V1080</f>
        <v>0</v>
      </c>
      <c r="X1080" s="160">
        <f t="shared" si="454"/>
        <v>0</v>
      </c>
      <c r="Y1080" s="159">
        <f>IFERROR(VLOOKUP(N1080,'P1 Intra-Europees'!$A$15:$H$25,7,0),0)*X1080</f>
        <v>0</v>
      </c>
      <c r="Z1080" s="161">
        <f t="shared" si="455"/>
        <v>0</v>
      </c>
      <c r="AA1080" s="162">
        <f>IFERROR(VLOOKUP(N1080,'P1 Intra-Europees'!$A$15:$H$25,8,0),0)*Z1080</f>
        <v>0</v>
      </c>
      <c r="AB1080" s="163">
        <f t="shared" si="456"/>
        <v>0</v>
      </c>
      <c r="AC1080" s="157" t="str">
        <f>VLOOKUP(B1080,'P2 Origin'!$C$21:$O$176,13,0)</f>
        <v>USD</v>
      </c>
      <c r="AD1080" s="164">
        <f t="shared" si="457"/>
        <v>0</v>
      </c>
      <c r="AE1080" s="165">
        <f>IF(AU1080&gt;0.1,VLOOKUP(B1080,'P2 Origin'!$C$21:$M$176,3,0)*H1080,0)</f>
        <v>0</v>
      </c>
      <c r="AF1080" s="166">
        <f t="shared" si="458"/>
        <v>0</v>
      </c>
      <c r="AG1080" s="165">
        <f>(VLOOKUP(B1080,'P2 Origin'!$C$21:$M$176,4,0))*AF1080</f>
        <v>0</v>
      </c>
      <c r="AH1080" s="166">
        <f t="shared" si="459"/>
        <v>0</v>
      </c>
      <c r="AI1080" s="165">
        <f>(VLOOKUP(B1080,'P2 Origin'!$C$21:$M$176,5,0))*AH1080</f>
        <v>0</v>
      </c>
      <c r="AJ1080" s="166">
        <f t="shared" si="475"/>
        <v>21</v>
      </c>
      <c r="AK1080" s="165">
        <f>(VLOOKUP(B1080,'P2 Origin'!$C$21:$M$176,6,0))*AJ1080</f>
        <v>0</v>
      </c>
      <c r="AL1080" s="166">
        <f t="shared" si="460"/>
        <v>0</v>
      </c>
      <c r="AM1080" s="165">
        <f>(VLOOKUP($B1080,'P2 Origin'!$C$21:$M$176,7,0))*AL1080</f>
        <v>0</v>
      </c>
      <c r="AN1080" s="166">
        <f t="shared" si="461"/>
        <v>0</v>
      </c>
      <c r="AO1080" s="165">
        <f>(VLOOKUP($B1080,'P2 Origin'!$C$21:$M$176,8,0))*AN1080</f>
        <v>0</v>
      </c>
      <c r="AP1080" s="166">
        <f t="shared" si="462"/>
        <v>0</v>
      </c>
      <c r="AQ1080" s="165">
        <f>(VLOOKUP($B1080,'P2 Origin'!$C$21:$M$176,9,0))*AP1080</f>
        <v>0</v>
      </c>
      <c r="AR1080" s="155">
        <f t="shared" si="463"/>
        <v>1</v>
      </c>
      <c r="AS1080" s="164">
        <f>(VLOOKUP(B1080,'P2 Origin'!$C$21:$M$176,10,0))*K1080</f>
        <v>0</v>
      </c>
      <c r="AT1080" s="164">
        <f>(VLOOKUP(B1080,'P2 Origin'!$C$21:$M$176,11,0))*J1080</f>
        <v>0</v>
      </c>
      <c r="AU1080" s="167">
        <v>21</v>
      </c>
      <c r="AV1080" s="168">
        <v>21</v>
      </c>
      <c r="AW1080" s="169">
        <v>0</v>
      </c>
      <c r="AX1080" s="170">
        <f>IF(AU1080&gt;=0.1,'P3 Bureaumarge zee- en luchtvr.'!$D$12,0)</f>
        <v>0</v>
      </c>
      <c r="AY1080" s="163">
        <f t="shared" si="464"/>
        <v>0</v>
      </c>
      <c r="AZ1080" s="157" t="str">
        <f>VLOOKUP(D1080,'P4 Destination'!$C$21:$O$176,13,0)</f>
        <v>EUR</v>
      </c>
      <c r="BA1080" s="164">
        <f t="shared" si="465"/>
        <v>0</v>
      </c>
      <c r="BB1080" s="171">
        <f>IF(AU1080&gt;0.1,(VLOOKUP(D1080,'P4 Destination'!$C$21:$M$176,3,0))*I1080,0)</f>
        <v>0</v>
      </c>
      <c r="BC1080" s="172">
        <f t="shared" si="466"/>
        <v>0</v>
      </c>
      <c r="BD1080" s="171">
        <f>(VLOOKUP($D1080,'P4 Destination'!$C$21:$M$176,4,0))*BC1080</f>
        <v>0</v>
      </c>
      <c r="BE1080" s="172">
        <f t="shared" si="467"/>
        <v>0</v>
      </c>
      <c r="BF1080" s="171">
        <f>(VLOOKUP($D1080,'P4 Destination'!$C$21:$M$176,5,0))*BE1080</f>
        <v>0</v>
      </c>
      <c r="BG1080" s="172">
        <f t="shared" si="468"/>
        <v>21</v>
      </c>
      <c r="BH1080" s="171">
        <f>(VLOOKUP($D1080,'P4 Destination'!$C$21:$M$176,6,0))*BG1080</f>
        <v>0</v>
      </c>
      <c r="BI1080" s="172">
        <f t="shared" si="469"/>
        <v>0</v>
      </c>
      <c r="BJ1080" s="171">
        <f>(VLOOKUP($D1080,'P4 Destination'!$C$21:$M$176,7,0))*BI1080</f>
        <v>0</v>
      </c>
      <c r="BK1080" s="172">
        <f t="shared" si="470"/>
        <v>0</v>
      </c>
      <c r="BL1080" s="171">
        <f>(VLOOKUP($D1080,'P4 Destination'!$C$21:$M$176,8,0))*BK1080</f>
        <v>0</v>
      </c>
      <c r="BM1080" s="172">
        <f t="shared" si="471"/>
        <v>0</v>
      </c>
      <c r="BN1080" s="171">
        <f>(VLOOKUP($D1080,'P4 Destination'!$C$21:$M$176,9,0))*BM1080</f>
        <v>0</v>
      </c>
      <c r="BO1080" s="154">
        <f t="shared" si="472"/>
        <v>1</v>
      </c>
      <c r="BP1080" s="171">
        <f>(VLOOKUP(D1080,'P4 Destination'!$C$21:$M$176,10,0))*K1080</f>
        <v>0</v>
      </c>
      <c r="BQ1080" s="171">
        <f>(VLOOKUP(D1080,'P4 Destination'!$C$21:$M$176,11,0))*J1080</f>
        <v>0</v>
      </c>
      <c r="BR1080" s="173">
        <f t="shared" si="473"/>
        <v>0</v>
      </c>
      <c r="BS1080" s="173">
        <f>(AV1080*2500)*'P6 Verzekering'!$E$11</f>
        <v>0</v>
      </c>
      <c r="BT1080" s="173">
        <f>(AW1080*2500)*'P6 Verzekering'!$E$12</f>
        <v>0</v>
      </c>
      <c r="BU1080" s="173">
        <f>(L1080*2500)*'P6 Verzekering'!$E$13</f>
        <v>0</v>
      </c>
      <c r="BV1080" s="173">
        <f t="shared" si="474"/>
        <v>0</v>
      </c>
      <c r="BW1080"/>
      <c r="BX1080"/>
    </row>
    <row r="1081" spans="1:76">
      <c r="A1081" s="152" t="s">
        <v>3193</v>
      </c>
      <c r="B1081" s="152" t="s">
        <v>320</v>
      </c>
      <c r="C1081" s="152" t="s">
        <v>319</v>
      </c>
      <c r="D1081" s="152" t="s">
        <v>219</v>
      </c>
      <c r="E1081" s="152" t="s">
        <v>219</v>
      </c>
      <c r="F1081" s="153">
        <f t="shared" si="448"/>
        <v>13</v>
      </c>
      <c r="G1081" s="154">
        <v>1</v>
      </c>
      <c r="H1081" s="154">
        <f>IFERROR(VLOOKUP(B1081,'P2 Origin'!$C$21:$Q$176,15,FALSE),0)</f>
        <v>0</v>
      </c>
      <c r="I1081" s="154">
        <f>IFERROR(VLOOKUP(D1081,'P4 Destination'!$C$21:$Q$176,15,FALSE),0)</f>
        <v>0</v>
      </c>
      <c r="J1081" s="155">
        <v>1</v>
      </c>
      <c r="K1081" s="155"/>
      <c r="L1081" s="156">
        <v>0</v>
      </c>
      <c r="M1081" s="155">
        <v>0</v>
      </c>
      <c r="N1081" s="155">
        <v>0</v>
      </c>
      <c r="O1081" s="157">
        <f t="shared" si="449"/>
        <v>0</v>
      </c>
      <c r="P1081" s="158">
        <f t="shared" si="450"/>
        <v>0</v>
      </c>
      <c r="Q1081" s="159">
        <f>IFERROR(VLOOKUP(N1081,'P1 Intra-Europees'!$A$15:$H$25,3,0),0)*P1081</f>
        <v>0</v>
      </c>
      <c r="R1081" s="160">
        <f t="shared" si="451"/>
        <v>0</v>
      </c>
      <c r="S1081" s="159">
        <f>IFERROR(VLOOKUP(N1081,'P1 Intra-Europees'!$A$15:$H$25,4,0),0)*R1081</f>
        <v>0</v>
      </c>
      <c r="T1081" s="160">
        <f t="shared" si="452"/>
        <v>0</v>
      </c>
      <c r="U1081" s="159">
        <f>IFERROR(VLOOKUP(N1081,'P1 Intra-Europees'!$A$15:$H$25,5,0),0)*T1081</f>
        <v>0</v>
      </c>
      <c r="V1081" s="160">
        <f t="shared" si="453"/>
        <v>0</v>
      </c>
      <c r="W1081" s="159">
        <f>IFERROR(VLOOKUP(N1081,'P1 Intra-Europees'!$A$15:$H$25,6,0),0)*V1081</f>
        <v>0</v>
      </c>
      <c r="X1081" s="160">
        <f t="shared" si="454"/>
        <v>0</v>
      </c>
      <c r="Y1081" s="159">
        <f>IFERROR(VLOOKUP(N1081,'P1 Intra-Europees'!$A$15:$H$25,7,0),0)*X1081</f>
        <v>0</v>
      </c>
      <c r="Z1081" s="161">
        <f t="shared" si="455"/>
        <v>0</v>
      </c>
      <c r="AA1081" s="162">
        <f>IFERROR(VLOOKUP(N1081,'P1 Intra-Europees'!$A$15:$H$25,8,0),0)*Z1081</f>
        <v>0</v>
      </c>
      <c r="AB1081" s="163">
        <f t="shared" si="456"/>
        <v>0</v>
      </c>
      <c r="AC1081" s="157" t="str">
        <f>VLOOKUP(B1081,'P2 Origin'!$C$21:$O$176,13,0)</f>
        <v>USD</v>
      </c>
      <c r="AD1081" s="164">
        <f t="shared" si="457"/>
        <v>0</v>
      </c>
      <c r="AE1081" s="165">
        <f>IF(AU1081&gt;0.1,VLOOKUP(B1081,'P2 Origin'!$C$21:$M$176,3,0)*H1081,0)</f>
        <v>0</v>
      </c>
      <c r="AF1081" s="166">
        <f t="shared" si="458"/>
        <v>0</v>
      </c>
      <c r="AG1081" s="165">
        <f>(VLOOKUP(B1081,'P2 Origin'!$C$21:$M$176,4,0))*AF1081</f>
        <v>0</v>
      </c>
      <c r="AH1081" s="166">
        <f t="shared" si="459"/>
        <v>13</v>
      </c>
      <c r="AI1081" s="165">
        <f>(VLOOKUP(B1081,'P2 Origin'!$C$21:$M$176,5,0))*AH1081</f>
        <v>0</v>
      </c>
      <c r="AJ1081" s="166">
        <f t="shared" si="475"/>
        <v>0</v>
      </c>
      <c r="AK1081" s="165">
        <f>(VLOOKUP(B1081,'P2 Origin'!$C$21:$M$176,6,0))*AJ1081</f>
        <v>0</v>
      </c>
      <c r="AL1081" s="166">
        <f t="shared" si="460"/>
        <v>0</v>
      </c>
      <c r="AM1081" s="165">
        <f>(VLOOKUP($B1081,'P2 Origin'!$C$21:$M$176,7,0))*AL1081</f>
        <v>0</v>
      </c>
      <c r="AN1081" s="166">
        <f t="shared" si="461"/>
        <v>0</v>
      </c>
      <c r="AO1081" s="165">
        <f>(VLOOKUP($B1081,'P2 Origin'!$C$21:$M$176,8,0))*AN1081</f>
        <v>0</v>
      </c>
      <c r="AP1081" s="166">
        <f t="shared" si="462"/>
        <v>0</v>
      </c>
      <c r="AQ1081" s="165">
        <f>(VLOOKUP($B1081,'P2 Origin'!$C$21:$M$176,9,0))*AP1081</f>
        <v>0</v>
      </c>
      <c r="AR1081" s="155">
        <f t="shared" si="463"/>
        <v>1</v>
      </c>
      <c r="AS1081" s="164">
        <f>(VLOOKUP(B1081,'P2 Origin'!$C$21:$M$176,10,0))*K1081</f>
        <v>0</v>
      </c>
      <c r="AT1081" s="164">
        <f>(VLOOKUP(B1081,'P2 Origin'!$C$21:$M$176,11,0))*J1081</f>
        <v>0</v>
      </c>
      <c r="AU1081" s="167">
        <v>13</v>
      </c>
      <c r="AV1081" s="168">
        <v>13</v>
      </c>
      <c r="AW1081" s="169">
        <v>0</v>
      </c>
      <c r="AX1081" s="170">
        <f>IF(AU1081&gt;=0.1,'P3 Bureaumarge zee- en luchtvr.'!$D$12,0)</f>
        <v>0</v>
      </c>
      <c r="AY1081" s="163">
        <f t="shared" si="464"/>
        <v>0</v>
      </c>
      <c r="AZ1081" s="157" t="str">
        <f>VLOOKUP(D1081,'P4 Destination'!$C$21:$O$176,13,0)</f>
        <v>EUR</v>
      </c>
      <c r="BA1081" s="164">
        <f t="shared" si="465"/>
        <v>0</v>
      </c>
      <c r="BB1081" s="171">
        <f>IF(AU1081&gt;0.1,(VLOOKUP(D1081,'P4 Destination'!$C$21:$M$176,3,0))*I1081,0)</f>
        <v>0</v>
      </c>
      <c r="BC1081" s="172">
        <f t="shared" si="466"/>
        <v>0</v>
      </c>
      <c r="BD1081" s="171">
        <f>(VLOOKUP($D1081,'P4 Destination'!$C$21:$M$176,4,0))*BC1081</f>
        <v>0</v>
      </c>
      <c r="BE1081" s="172">
        <f t="shared" si="467"/>
        <v>13</v>
      </c>
      <c r="BF1081" s="171">
        <f>(VLOOKUP($D1081,'P4 Destination'!$C$21:$M$176,5,0))*BE1081</f>
        <v>0</v>
      </c>
      <c r="BG1081" s="172">
        <f t="shared" si="468"/>
        <v>0</v>
      </c>
      <c r="BH1081" s="171">
        <f>(VLOOKUP($D1081,'P4 Destination'!$C$21:$M$176,6,0))*BG1081</f>
        <v>0</v>
      </c>
      <c r="BI1081" s="172">
        <f t="shared" si="469"/>
        <v>0</v>
      </c>
      <c r="BJ1081" s="171">
        <f>(VLOOKUP($D1081,'P4 Destination'!$C$21:$M$176,7,0))*BI1081</f>
        <v>0</v>
      </c>
      <c r="BK1081" s="172">
        <f t="shared" si="470"/>
        <v>0</v>
      </c>
      <c r="BL1081" s="171">
        <f>(VLOOKUP($D1081,'P4 Destination'!$C$21:$M$176,8,0))*BK1081</f>
        <v>0</v>
      </c>
      <c r="BM1081" s="172">
        <f t="shared" si="471"/>
        <v>0</v>
      </c>
      <c r="BN1081" s="171">
        <f>(VLOOKUP($D1081,'P4 Destination'!$C$21:$M$176,9,0))*BM1081</f>
        <v>0</v>
      </c>
      <c r="BO1081" s="154">
        <f t="shared" si="472"/>
        <v>1</v>
      </c>
      <c r="BP1081" s="171">
        <f>(VLOOKUP(D1081,'P4 Destination'!$C$21:$M$176,10,0))*K1081</f>
        <v>0</v>
      </c>
      <c r="BQ1081" s="171">
        <f>(VLOOKUP(D1081,'P4 Destination'!$C$21:$M$176,11,0))*J1081</f>
        <v>0</v>
      </c>
      <c r="BR1081" s="173">
        <f t="shared" si="473"/>
        <v>0</v>
      </c>
      <c r="BS1081" s="173">
        <f>(AV1081*2500)*'P6 Verzekering'!$E$11</f>
        <v>0</v>
      </c>
      <c r="BT1081" s="173">
        <f>(AW1081*2500)*'P6 Verzekering'!$E$12</f>
        <v>0</v>
      </c>
      <c r="BU1081" s="173">
        <f>(L1081*2500)*'P6 Verzekering'!$E$13</f>
        <v>0</v>
      </c>
      <c r="BV1081" s="173">
        <f t="shared" si="474"/>
        <v>0</v>
      </c>
      <c r="BW1081"/>
      <c r="BX1081"/>
    </row>
    <row r="1082" spans="1:76">
      <c r="A1082" s="152" t="s">
        <v>3194</v>
      </c>
      <c r="B1082" s="152" t="s">
        <v>320</v>
      </c>
      <c r="C1082" s="152" t="s">
        <v>319</v>
      </c>
      <c r="D1082" s="152" t="s">
        <v>219</v>
      </c>
      <c r="E1082" s="152" t="s">
        <v>219</v>
      </c>
      <c r="F1082" s="153">
        <f t="shared" si="448"/>
        <v>29</v>
      </c>
      <c r="G1082" s="154">
        <v>1</v>
      </c>
      <c r="H1082" s="154">
        <f>IFERROR(VLOOKUP(B1082,'P2 Origin'!$C$21:$Q$176,15,FALSE),0)</f>
        <v>0</v>
      </c>
      <c r="I1082" s="154">
        <f>IFERROR(VLOOKUP(D1082,'P4 Destination'!$C$21:$Q$176,15,FALSE),0)</f>
        <v>0</v>
      </c>
      <c r="J1082" s="155">
        <v>1</v>
      </c>
      <c r="K1082" s="155"/>
      <c r="L1082" s="156">
        <v>0</v>
      </c>
      <c r="M1082" s="155">
        <v>0</v>
      </c>
      <c r="N1082" s="155">
        <v>0</v>
      </c>
      <c r="O1082" s="157">
        <f t="shared" si="449"/>
        <v>0</v>
      </c>
      <c r="P1082" s="158">
        <f t="shared" si="450"/>
        <v>0</v>
      </c>
      <c r="Q1082" s="159">
        <f>IFERROR(VLOOKUP(N1082,'P1 Intra-Europees'!$A$15:$H$25,3,0),0)*P1082</f>
        <v>0</v>
      </c>
      <c r="R1082" s="160">
        <f t="shared" si="451"/>
        <v>0</v>
      </c>
      <c r="S1082" s="159">
        <f>IFERROR(VLOOKUP(N1082,'P1 Intra-Europees'!$A$15:$H$25,4,0),0)*R1082</f>
        <v>0</v>
      </c>
      <c r="T1082" s="160">
        <f t="shared" si="452"/>
        <v>0</v>
      </c>
      <c r="U1082" s="159">
        <f>IFERROR(VLOOKUP(N1082,'P1 Intra-Europees'!$A$15:$H$25,5,0),0)*T1082</f>
        <v>0</v>
      </c>
      <c r="V1082" s="160">
        <f t="shared" si="453"/>
        <v>0</v>
      </c>
      <c r="W1082" s="159">
        <f>IFERROR(VLOOKUP(N1082,'P1 Intra-Europees'!$A$15:$H$25,6,0),0)*V1082</f>
        <v>0</v>
      </c>
      <c r="X1082" s="160">
        <f t="shared" si="454"/>
        <v>0</v>
      </c>
      <c r="Y1082" s="159">
        <f>IFERROR(VLOOKUP(N1082,'P1 Intra-Europees'!$A$15:$H$25,7,0),0)*X1082</f>
        <v>0</v>
      </c>
      <c r="Z1082" s="161">
        <f t="shared" si="455"/>
        <v>0</v>
      </c>
      <c r="AA1082" s="162">
        <f>IFERROR(VLOOKUP(N1082,'P1 Intra-Europees'!$A$15:$H$25,8,0),0)*Z1082</f>
        <v>0</v>
      </c>
      <c r="AB1082" s="163">
        <f t="shared" si="456"/>
        <v>0</v>
      </c>
      <c r="AC1082" s="157" t="str">
        <f>VLOOKUP(B1082,'P2 Origin'!$C$21:$O$176,13,0)</f>
        <v>USD</v>
      </c>
      <c r="AD1082" s="164">
        <f t="shared" si="457"/>
        <v>0</v>
      </c>
      <c r="AE1082" s="165">
        <f>IF(AU1082&gt;0.1,VLOOKUP(B1082,'P2 Origin'!$C$21:$M$176,3,0)*H1082,0)</f>
        <v>0</v>
      </c>
      <c r="AF1082" s="166">
        <f t="shared" si="458"/>
        <v>0</v>
      </c>
      <c r="AG1082" s="165">
        <f>(VLOOKUP(B1082,'P2 Origin'!$C$21:$M$176,4,0))*AF1082</f>
        <v>0</v>
      </c>
      <c r="AH1082" s="166">
        <f t="shared" si="459"/>
        <v>0</v>
      </c>
      <c r="AI1082" s="165">
        <f>(VLOOKUP(B1082,'P2 Origin'!$C$21:$M$176,5,0))*AH1082</f>
        <v>0</v>
      </c>
      <c r="AJ1082" s="166">
        <f t="shared" si="475"/>
        <v>0</v>
      </c>
      <c r="AK1082" s="165">
        <f>(VLOOKUP(B1082,'P2 Origin'!$C$21:$M$176,6,0))*AJ1082</f>
        <v>0</v>
      </c>
      <c r="AL1082" s="166">
        <f t="shared" si="460"/>
        <v>29</v>
      </c>
      <c r="AM1082" s="165">
        <f>(VLOOKUP($B1082,'P2 Origin'!$C$21:$M$176,7,0))*AL1082</f>
        <v>0</v>
      </c>
      <c r="AN1082" s="166">
        <f t="shared" si="461"/>
        <v>0</v>
      </c>
      <c r="AO1082" s="165">
        <f>(VLOOKUP($B1082,'P2 Origin'!$C$21:$M$176,8,0))*AN1082</f>
        <v>0</v>
      </c>
      <c r="AP1082" s="166">
        <f t="shared" si="462"/>
        <v>0</v>
      </c>
      <c r="AQ1082" s="165">
        <f>(VLOOKUP($B1082,'P2 Origin'!$C$21:$M$176,9,0))*AP1082</f>
        <v>0</v>
      </c>
      <c r="AR1082" s="155">
        <f t="shared" si="463"/>
        <v>1</v>
      </c>
      <c r="AS1082" s="164">
        <f>(VLOOKUP(B1082,'P2 Origin'!$C$21:$M$176,10,0))*K1082</f>
        <v>0</v>
      </c>
      <c r="AT1082" s="164">
        <f>(VLOOKUP(B1082,'P2 Origin'!$C$21:$M$176,11,0))*J1082</f>
        <v>0</v>
      </c>
      <c r="AU1082" s="167">
        <v>29</v>
      </c>
      <c r="AV1082" s="168">
        <v>29</v>
      </c>
      <c r="AW1082" s="169">
        <v>0</v>
      </c>
      <c r="AX1082" s="170">
        <f>IF(AU1082&gt;=0.1,'P3 Bureaumarge zee- en luchtvr.'!$D$12,0)</f>
        <v>0</v>
      </c>
      <c r="AY1082" s="163">
        <f t="shared" si="464"/>
        <v>0</v>
      </c>
      <c r="AZ1082" s="157" t="str">
        <f>VLOOKUP(D1082,'P4 Destination'!$C$21:$O$176,13,0)</f>
        <v>EUR</v>
      </c>
      <c r="BA1082" s="164">
        <f t="shared" si="465"/>
        <v>0</v>
      </c>
      <c r="BB1082" s="171">
        <f>IF(AU1082&gt;0.1,(VLOOKUP(D1082,'P4 Destination'!$C$21:$M$176,3,0))*I1082,0)</f>
        <v>0</v>
      </c>
      <c r="BC1082" s="172">
        <f t="shared" si="466"/>
        <v>0</v>
      </c>
      <c r="BD1082" s="171">
        <f>(VLOOKUP($D1082,'P4 Destination'!$C$21:$M$176,4,0))*BC1082</f>
        <v>0</v>
      </c>
      <c r="BE1082" s="172">
        <f t="shared" si="467"/>
        <v>0</v>
      </c>
      <c r="BF1082" s="171">
        <f>(VLOOKUP($D1082,'P4 Destination'!$C$21:$M$176,5,0))*BE1082</f>
        <v>0</v>
      </c>
      <c r="BG1082" s="172">
        <f t="shared" si="468"/>
        <v>0</v>
      </c>
      <c r="BH1082" s="171">
        <f>(VLOOKUP($D1082,'P4 Destination'!$C$21:$M$176,6,0))*BG1082</f>
        <v>0</v>
      </c>
      <c r="BI1082" s="172">
        <f t="shared" si="469"/>
        <v>29</v>
      </c>
      <c r="BJ1082" s="171">
        <f>(VLOOKUP($D1082,'P4 Destination'!$C$21:$M$176,7,0))*BI1082</f>
        <v>0</v>
      </c>
      <c r="BK1082" s="172">
        <f t="shared" si="470"/>
        <v>0</v>
      </c>
      <c r="BL1082" s="171">
        <f>(VLOOKUP($D1082,'P4 Destination'!$C$21:$M$176,8,0))*BK1082</f>
        <v>0</v>
      </c>
      <c r="BM1082" s="172">
        <f t="shared" si="471"/>
        <v>0</v>
      </c>
      <c r="BN1082" s="171">
        <f>(VLOOKUP($D1082,'P4 Destination'!$C$21:$M$176,9,0))*BM1082</f>
        <v>0</v>
      </c>
      <c r="BO1082" s="154">
        <f t="shared" si="472"/>
        <v>1</v>
      </c>
      <c r="BP1082" s="171">
        <f>(VLOOKUP(D1082,'P4 Destination'!$C$21:$M$176,10,0))*K1082</f>
        <v>0</v>
      </c>
      <c r="BQ1082" s="171">
        <f>(VLOOKUP(D1082,'P4 Destination'!$C$21:$M$176,11,0))*J1082</f>
        <v>0</v>
      </c>
      <c r="BR1082" s="173">
        <f t="shared" si="473"/>
        <v>0</v>
      </c>
      <c r="BS1082" s="173">
        <f>(AV1082*2500)*'P6 Verzekering'!$E$11</f>
        <v>0</v>
      </c>
      <c r="BT1082" s="173">
        <f>(AW1082*2500)*'P6 Verzekering'!$E$12</f>
        <v>0</v>
      </c>
      <c r="BU1082" s="173">
        <f>(L1082*2500)*'P6 Verzekering'!$E$13</f>
        <v>0</v>
      </c>
      <c r="BV1082" s="173">
        <f t="shared" si="474"/>
        <v>0</v>
      </c>
      <c r="BW1082"/>
      <c r="BX1082"/>
    </row>
    <row r="1083" spans="1:76">
      <c r="A1083" s="152" t="s">
        <v>3195</v>
      </c>
      <c r="B1083" s="152" t="s">
        <v>320</v>
      </c>
      <c r="C1083" s="152" t="s">
        <v>319</v>
      </c>
      <c r="D1083" s="152" t="s">
        <v>219</v>
      </c>
      <c r="E1083" s="152" t="s">
        <v>219</v>
      </c>
      <c r="F1083" s="153">
        <f t="shared" si="448"/>
        <v>10</v>
      </c>
      <c r="G1083" s="154">
        <v>1</v>
      </c>
      <c r="H1083" s="154">
        <f>IFERROR(VLOOKUP(B1083,'P2 Origin'!$C$21:$Q$176,15,FALSE),0)</f>
        <v>0</v>
      </c>
      <c r="I1083" s="154">
        <f>IFERROR(VLOOKUP(D1083,'P4 Destination'!$C$21:$Q$176,15,FALSE),0)</f>
        <v>0</v>
      </c>
      <c r="J1083" s="155">
        <v>1</v>
      </c>
      <c r="K1083" s="155"/>
      <c r="L1083" s="156">
        <v>0</v>
      </c>
      <c r="M1083" s="155">
        <v>0</v>
      </c>
      <c r="N1083" s="155">
        <v>0</v>
      </c>
      <c r="O1083" s="157">
        <f t="shared" si="449"/>
        <v>0</v>
      </c>
      <c r="P1083" s="158">
        <f t="shared" si="450"/>
        <v>0</v>
      </c>
      <c r="Q1083" s="159">
        <f>IFERROR(VLOOKUP(N1083,'P1 Intra-Europees'!$A$15:$H$25,3,0),0)*P1083</f>
        <v>0</v>
      </c>
      <c r="R1083" s="160">
        <f t="shared" si="451"/>
        <v>0</v>
      </c>
      <c r="S1083" s="159">
        <f>IFERROR(VLOOKUP(N1083,'P1 Intra-Europees'!$A$15:$H$25,4,0),0)*R1083</f>
        <v>0</v>
      </c>
      <c r="T1083" s="160">
        <f t="shared" si="452"/>
        <v>0</v>
      </c>
      <c r="U1083" s="159">
        <f>IFERROR(VLOOKUP(N1083,'P1 Intra-Europees'!$A$15:$H$25,5,0),0)*T1083</f>
        <v>0</v>
      </c>
      <c r="V1083" s="160">
        <f t="shared" si="453"/>
        <v>0</v>
      </c>
      <c r="W1083" s="159">
        <f>IFERROR(VLOOKUP(N1083,'P1 Intra-Europees'!$A$15:$H$25,6,0),0)*V1083</f>
        <v>0</v>
      </c>
      <c r="X1083" s="160">
        <f t="shared" si="454"/>
        <v>0</v>
      </c>
      <c r="Y1083" s="159">
        <f>IFERROR(VLOOKUP(N1083,'P1 Intra-Europees'!$A$15:$H$25,7,0),0)*X1083</f>
        <v>0</v>
      </c>
      <c r="Z1083" s="161">
        <f t="shared" si="455"/>
        <v>0</v>
      </c>
      <c r="AA1083" s="162">
        <f>IFERROR(VLOOKUP(N1083,'P1 Intra-Europees'!$A$15:$H$25,8,0),0)*Z1083</f>
        <v>0</v>
      </c>
      <c r="AB1083" s="163">
        <f t="shared" si="456"/>
        <v>0</v>
      </c>
      <c r="AC1083" s="157" t="str">
        <f>VLOOKUP(B1083,'P2 Origin'!$C$21:$O$176,13,0)</f>
        <v>USD</v>
      </c>
      <c r="AD1083" s="164">
        <f t="shared" si="457"/>
        <v>0</v>
      </c>
      <c r="AE1083" s="165">
        <f>IF(AU1083&gt;0.1,VLOOKUP(B1083,'P2 Origin'!$C$21:$M$176,3,0)*H1083,0)</f>
        <v>0</v>
      </c>
      <c r="AF1083" s="166">
        <f t="shared" si="458"/>
        <v>0</v>
      </c>
      <c r="AG1083" s="165">
        <f>(VLOOKUP(B1083,'P2 Origin'!$C$21:$M$176,4,0))*AF1083</f>
        <v>0</v>
      </c>
      <c r="AH1083" s="166">
        <f t="shared" si="459"/>
        <v>10</v>
      </c>
      <c r="AI1083" s="165">
        <f>(VLOOKUP(B1083,'P2 Origin'!$C$21:$M$176,5,0))*AH1083</f>
        <v>0</v>
      </c>
      <c r="AJ1083" s="166">
        <f t="shared" si="475"/>
        <v>0</v>
      </c>
      <c r="AK1083" s="165">
        <f>(VLOOKUP(B1083,'P2 Origin'!$C$21:$M$176,6,0))*AJ1083</f>
        <v>0</v>
      </c>
      <c r="AL1083" s="166">
        <f t="shared" si="460"/>
        <v>0</v>
      </c>
      <c r="AM1083" s="165">
        <f>(VLOOKUP($B1083,'P2 Origin'!$C$21:$M$176,7,0))*AL1083</f>
        <v>0</v>
      </c>
      <c r="AN1083" s="166">
        <f t="shared" si="461"/>
        <v>0</v>
      </c>
      <c r="AO1083" s="165">
        <f>(VLOOKUP($B1083,'P2 Origin'!$C$21:$M$176,8,0))*AN1083</f>
        <v>0</v>
      </c>
      <c r="AP1083" s="166">
        <f t="shared" si="462"/>
        <v>0</v>
      </c>
      <c r="AQ1083" s="165">
        <f>(VLOOKUP($B1083,'P2 Origin'!$C$21:$M$176,9,0))*AP1083</f>
        <v>0</v>
      </c>
      <c r="AR1083" s="155">
        <f t="shared" si="463"/>
        <v>1</v>
      </c>
      <c r="AS1083" s="164">
        <f>(VLOOKUP(B1083,'P2 Origin'!$C$21:$M$176,10,0))*K1083</f>
        <v>0</v>
      </c>
      <c r="AT1083" s="164">
        <f>(VLOOKUP(B1083,'P2 Origin'!$C$21:$M$176,11,0))*J1083</f>
        <v>0</v>
      </c>
      <c r="AU1083" s="167">
        <v>10</v>
      </c>
      <c r="AV1083" s="168">
        <v>10</v>
      </c>
      <c r="AW1083" s="169">
        <v>0</v>
      </c>
      <c r="AX1083" s="170">
        <f>IF(AU1083&gt;=0.1,'P3 Bureaumarge zee- en luchtvr.'!$D$12,0)</f>
        <v>0</v>
      </c>
      <c r="AY1083" s="163">
        <f t="shared" si="464"/>
        <v>0</v>
      </c>
      <c r="AZ1083" s="157" t="str">
        <f>VLOOKUP(D1083,'P4 Destination'!$C$21:$O$176,13,0)</f>
        <v>EUR</v>
      </c>
      <c r="BA1083" s="164">
        <f t="shared" si="465"/>
        <v>0</v>
      </c>
      <c r="BB1083" s="171">
        <f>IF(AU1083&gt;0.1,(VLOOKUP(D1083,'P4 Destination'!$C$21:$M$176,3,0))*I1083,0)</f>
        <v>0</v>
      </c>
      <c r="BC1083" s="172">
        <f t="shared" si="466"/>
        <v>0</v>
      </c>
      <c r="BD1083" s="171">
        <f>(VLOOKUP($D1083,'P4 Destination'!$C$21:$M$176,4,0))*BC1083</f>
        <v>0</v>
      </c>
      <c r="BE1083" s="172">
        <f t="shared" si="467"/>
        <v>10</v>
      </c>
      <c r="BF1083" s="171">
        <f>(VLOOKUP($D1083,'P4 Destination'!$C$21:$M$176,5,0))*BE1083</f>
        <v>0</v>
      </c>
      <c r="BG1083" s="172">
        <f t="shared" si="468"/>
        <v>0</v>
      </c>
      <c r="BH1083" s="171">
        <f>(VLOOKUP($D1083,'P4 Destination'!$C$21:$M$176,6,0))*BG1083</f>
        <v>0</v>
      </c>
      <c r="BI1083" s="172">
        <f t="shared" si="469"/>
        <v>0</v>
      </c>
      <c r="BJ1083" s="171">
        <f>(VLOOKUP($D1083,'P4 Destination'!$C$21:$M$176,7,0))*BI1083</f>
        <v>0</v>
      </c>
      <c r="BK1083" s="172">
        <f t="shared" si="470"/>
        <v>0</v>
      </c>
      <c r="BL1083" s="171">
        <f>(VLOOKUP($D1083,'P4 Destination'!$C$21:$M$176,8,0))*BK1083</f>
        <v>0</v>
      </c>
      <c r="BM1083" s="172">
        <f t="shared" si="471"/>
        <v>0</v>
      </c>
      <c r="BN1083" s="171">
        <f>(VLOOKUP($D1083,'P4 Destination'!$C$21:$M$176,9,0))*BM1083</f>
        <v>0</v>
      </c>
      <c r="BO1083" s="154">
        <f t="shared" si="472"/>
        <v>1</v>
      </c>
      <c r="BP1083" s="171">
        <f>(VLOOKUP(D1083,'P4 Destination'!$C$21:$M$176,10,0))*K1083</f>
        <v>0</v>
      </c>
      <c r="BQ1083" s="171">
        <f>(VLOOKUP(D1083,'P4 Destination'!$C$21:$M$176,11,0))*J1083</f>
        <v>0</v>
      </c>
      <c r="BR1083" s="173">
        <f t="shared" si="473"/>
        <v>0</v>
      </c>
      <c r="BS1083" s="173">
        <f>(AV1083*2500)*'P6 Verzekering'!$E$11</f>
        <v>0</v>
      </c>
      <c r="BT1083" s="173">
        <f>(AW1083*2500)*'P6 Verzekering'!$E$12</f>
        <v>0</v>
      </c>
      <c r="BU1083" s="173">
        <f>(L1083*2500)*'P6 Verzekering'!$E$13</f>
        <v>0</v>
      </c>
      <c r="BV1083" s="173">
        <f t="shared" si="474"/>
        <v>0</v>
      </c>
      <c r="BW1083"/>
      <c r="BX1083"/>
    </row>
    <row r="1084" spans="1:76">
      <c r="A1084" s="152" t="s">
        <v>3196</v>
      </c>
      <c r="B1084" s="152" t="s">
        <v>320</v>
      </c>
      <c r="C1084" s="152" t="s">
        <v>319</v>
      </c>
      <c r="D1084" s="152" t="s">
        <v>219</v>
      </c>
      <c r="E1084" s="152" t="s">
        <v>219</v>
      </c>
      <c r="F1084" s="153">
        <f t="shared" si="448"/>
        <v>18</v>
      </c>
      <c r="G1084" s="154">
        <v>1</v>
      </c>
      <c r="H1084" s="154">
        <f>IFERROR(VLOOKUP(B1084,'P2 Origin'!$C$21:$Q$176,15,FALSE),0)</f>
        <v>0</v>
      </c>
      <c r="I1084" s="154">
        <f>IFERROR(VLOOKUP(D1084,'P4 Destination'!$C$21:$Q$176,15,FALSE),0)</f>
        <v>0</v>
      </c>
      <c r="J1084" s="155">
        <v>1</v>
      </c>
      <c r="K1084" s="155"/>
      <c r="L1084" s="156">
        <v>0</v>
      </c>
      <c r="M1084" s="155">
        <v>0</v>
      </c>
      <c r="N1084" s="155">
        <v>0</v>
      </c>
      <c r="O1084" s="157">
        <f t="shared" si="449"/>
        <v>0</v>
      </c>
      <c r="P1084" s="158">
        <f t="shared" si="450"/>
        <v>0</v>
      </c>
      <c r="Q1084" s="159">
        <f>IFERROR(VLOOKUP(N1084,'P1 Intra-Europees'!$A$15:$H$25,3,0),0)*P1084</f>
        <v>0</v>
      </c>
      <c r="R1084" s="160">
        <f t="shared" si="451"/>
        <v>0</v>
      </c>
      <c r="S1084" s="159">
        <f>IFERROR(VLOOKUP(N1084,'P1 Intra-Europees'!$A$15:$H$25,4,0),0)*R1084</f>
        <v>0</v>
      </c>
      <c r="T1084" s="160">
        <f t="shared" si="452"/>
        <v>0</v>
      </c>
      <c r="U1084" s="159">
        <f>IFERROR(VLOOKUP(N1084,'P1 Intra-Europees'!$A$15:$H$25,5,0),0)*T1084</f>
        <v>0</v>
      </c>
      <c r="V1084" s="160">
        <f t="shared" si="453"/>
        <v>0</v>
      </c>
      <c r="W1084" s="159">
        <f>IFERROR(VLOOKUP(N1084,'P1 Intra-Europees'!$A$15:$H$25,6,0),0)*V1084</f>
        <v>0</v>
      </c>
      <c r="X1084" s="160">
        <f t="shared" si="454"/>
        <v>0</v>
      </c>
      <c r="Y1084" s="159">
        <f>IFERROR(VLOOKUP(N1084,'P1 Intra-Europees'!$A$15:$H$25,7,0),0)*X1084</f>
        <v>0</v>
      </c>
      <c r="Z1084" s="161">
        <f t="shared" si="455"/>
        <v>0</v>
      </c>
      <c r="AA1084" s="162">
        <f>IFERROR(VLOOKUP(N1084,'P1 Intra-Europees'!$A$15:$H$25,8,0),0)*Z1084</f>
        <v>0</v>
      </c>
      <c r="AB1084" s="163">
        <f t="shared" si="456"/>
        <v>0</v>
      </c>
      <c r="AC1084" s="157" t="str">
        <f>VLOOKUP(B1084,'P2 Origin'!$C$21:$O$176,13,0)</f>
        <v>USD</v>
      </c>
      <c r="AD1084" s="164">
        <f t="shared" si="457"/>
        <v>0</v>
      </c>
      <c r="AE1084" s="165">
        <f>IF(AU1084&gt;0.1,VLOOKUP(B1084,'P2 Origin'!$C$21:$M$176,3,0)*H1084,0)</f>
        <v>0</v>
      </c>
      <c r="AF1084" s="166">
        <f t="shared" si="458"/>
        <v>0</v>
      </c>
      <c r="AG1084" s="165">
        <f>(VLOOKUP(B1084,'P2 Origin'!$C$21:$M$176,4,0))*AF1084</f>
        <v>0</v>
      </c>
      <c r="AH1084" s="166">
        <f t="shared" si="459"/>
        <v>0</v>
      </c>
      <c r="AI1084" s="165">
        <f>(VLOOKUP(B1084,'P2 Origin'!$C$21:$M$176,5,0))*AH1084</f>
        <v>0</v>
      </c>
      <c r="AJ1084" s="166">
        <f t="shared" si="475"/>
        <v>18</v>
      </c>
      <c r="AK1084" s="165">
        <f>(VLOOKUP(B1084,'P2 Origin'!$C$21:$M$176,6,0))*AJ1084</f>
        <v>0</v>
      </c>
      <c r="AL1084" s="166">
        <f t="shared" si="460"/>
        <v>0</v>
      </c>
      <c r="AM1084" s="165">
        <f>(VLOOKUP($B1084,'P2 Origin'!$C$21:$M$176,7,0))*AL1084</f>
        <v>0</v>
      </c>
      <c r="AN1084" s="166">
        <f t="shared" si="461"/>
        <v>0</v>
      </c>
      <c r="AO1084" s="165">
        <f>(VLOOKUP($B1084,'P2 Origin'!$C$21:$M$176,8,0))*AN1084</f>
        <v>0</v>
      </c>
      <c r="AP1084" s="166">
        <f t="shared" si="462"/>
        <v>0</v>
      </c>
      <c r="AQ1084" s="165">
        <f>(VLOOKUP($B1084,'P2 Origin'!$C$21:$M$176,9,0))*AP1084</f>
        <v>0</v>
      </c>
      <c r="AR1084" s="155">
        <f t="shared" si="463"/>
        <v>1</v>
      </c>
      <c r="AS1084" s="164">
        <f>(VLOOKUP(B1084,'P2 Origin'!$C$21:$M$176,10,0))*K1084</f>
        <v>0</v>
      </c>
      <c r="AT1084" s="164">
        <f>(VLOOKUP(B1084,'P2 Origin'!$C$21:$M$176,11,0))*J1084</f>
        <v>0</v>
      </c>
      <c r="AU1084" s="167">
        <v>18</v>
      </c>
      <c r="AV1084" s="168">
        <v>18</v>
      </c>
      <c r="AW1084" s="169">
        <v>0</v>
      </c>
      <c r="AX1084" s="170">
        <f>IF(AU1084&gt;=0.1,'P3 Bureaumarge zee- en luchtvr.'!$D$12,0)</f>
        <v>0</v>
      </c>
      <c r="AY1084" s="163">
        <f t="shared" si="464"/>
        <v>0</v>
      </c>
      <c r="AZ1084" s="157" t="str">
        <f>VLOOKUP(D1084,'P4 Destination'!$C$21:$O$176,13,0)</f>
        <v>EUR</v>
      </c>
      <c r="BA1084" s="164">
        <f t="shared" si="465"/>
        <v>0</v>
      </c>
      <c r="BB1084" s="171">
        <f>IF(AU1084&gt;0.1,(VLOOKUP(D1084,'P4 Destination'!$C$21:$M$176,3,0))*I1084,0)</f>
        <v>0</v>
      </c>
      <c r="BC1084" s="172">
        <f t="shared" si="466"/>
        <v>0</v>
      </c>
      <c r="BD1084" s="171">
        <f>(VLOOKUP($D1084,'P4 Destination'!$C$21:$M$176,4,0))*BC1084</f>
        <v>0</v>
      </c>
      <c r="BE1084" s="172">
        <f t="shared" si="467"/>
        <v>0</v>
      </c>
      <c r="BF1084" s="171">
        <f>(VLOOKUP($D1084,'P4 Destination'!$C$21:$M$176,5,0))*BE1084</f>
        <v>0</v>
      </c>
      <c r="BG1084" s="172">
        <f t="shared" si="468"/>
        <v>18</v>
      </c>
      <c r="BH1084" s="171">
        <f>(VLOOKUP($D1084,'P4 Destination'!$C$21:$M$176,6,0))*BG1084</f>
        <v>0</v>
      </c>
      <c r="BI1084" s="172">
        <f t="shared" si="469"/>
        <v>0</v>
      </c>
      <c r="BJ1084" s="171">
        <f>(VLOOKUP($D1084,'P4 Destination'!$C$21:$M$176,7,0))*BI1084</f>
        <v>0</v>
      </c>
      <c r="BK1084" s="172">
        <f t="shared" si="470"/>
        <v>0</v>
      </c>
      <c r="BL1084" s="171">
        <f>(VLOOKUP($D1084,'P4 Destination'!$C$21:$M$176,8,0))*BK1084</f>
        <v>0</v>
      </c>
      <c r="BM1084" s="172">
        <f t="shared" si="471"/>
        <v>0</v>
      </c>
      <c r="BN1084" s="171">
        <f>(VLOOKUP($D1084,'P4 Destination'!$C$21:$M$176,9,0))*BM1084</f>
        <v>0</v>
      </c>
      <c r="BO1084" s="154">
        <f t="shared" si="472"/>
        <v>1</v>
      </c>
      <c r="BP1084" s="171">
        <f>(VLOOKUP(D1084,'P4 Destination'!$C$21:$M$176,10,0))*K1084</f>
        <v>0</v>
      </c>
      <c r="BQ1084" s="171">
        <f>(VLOOKUP(D1084,'P4 Destination'!$C$21:$M$176,11,0))*J1084</f>
        <v>0</v>
      </c>
      <c r="BR1084" s="173">
        <f t="shared" si="473"/>
        <v>0</v>
      </c>
      <c r="BS1084" s="173">
        <f>(AV1084*2500)*'P6 Verzekering'!$E$11</f>
        <v>0</v>
      </c>
      <c r="BT1084" s="173">
        <f>(AW1084*2500)*'P6 Verzekering'!$E$12</f>
        <v>0</v>
      </c>
      <c r="BU1084" s="173">
        <f>(L1084*2500)*'P6 Verzekering'!$E$13</f>
        <v>0</v>
      </c>
      <c r="BV1084" s="173">
        <f t="shared" si="474"/>
        <v>0</v>
      </c>
      <c r="BW1084"/>
      <c r="BX1084"/>
    </row>
    <row r="1085" spans="1:76">
      <c r="A1085" s="152" t="s">
        <v>3197</v>
      </c>
      <c r="B1085" s="152" t="s">
        <v>320</v>
      </c>
      <c r="C1085" s="152" t="s">
        <v>319</v>
      </c>
      <c r="D1085" s="152" t="s">
        <v>219</v>
      </c>
      <c r="E1085" s="152" t="s">
        <v>219</v>
      </c>
      <c r="F1085" s="153">
        <f t="shared" si="448"/>
        <v>13</v>
      </c>
      <c r="G1085" s="154">
        <v>1</v>
      </c>
      <c r="H1085" s="154">
        <f>IFERROR(VLOOKUP(B1085,'P2 Origin'!$C$21:$Q$176,15,FALSE),0)</f>
        <v>0</v>
      </c>
      <c r="I1085" s="154">
        <f>IFERROR(VLOOKUP(D1085,'P4 Destination'!$C$21:$Q$176,15,FALSE),0)</f>
        <v>0</v>
      </c>
      <c r="J1085" s="155">
        <v>1</v>
      </c>
      <c r="K1085" s="155"/>
      <c r="L1085" s="156">
        <v>0</v>
      </c>
      <c r="M1085" s="155">
        <v>0</v>
      </c>
      <c r="N1085" s="155">
        <v>0</v>
      </c>
      <c r="O1085" s="157">
        <f t="shared" si="449"/>
        <v>0</v>
      </c>
      <c r="P1085" s="158">
        <f t="shared" si="450"/>
        <v>0</v>
      </c>
      <c r="Q1085" s="159">
        <f>IFERROR(VLOOKUP(N1085,'P1 Intra-Europees'!$A$15:$H$25,3,0),0)*P1085</f>
        <v>0</v>
      </c>
      <c r="R1085" s="160">
        <f t="shared" si="451"/>
        <v>0</v>
      </c>
      <c r="S1085" s="159">
        <f>IFERROR(VLOOKUP(N1085,'P1 Intra-Europees'!$A$15:$H$25,4,0),0)*R1085</f>
        <v>0</v>
      </c>
      <c r="T1085" s="160">
        <f t="shared" si="452"/>
        <v>0</v>
      </c>
      <c r="U1085" s="159">
        <f>IFERROR(VLOOKUP(N1085,'P1 Intra-Europees'!$A$15:$H$25,5,0),0)*T1085</f>
        <v>0</v>
      </c>
      <c r="V1085" s="160">
        <f t="shared" si="453"/>
        <v>0</v>
      </c>
      <c r="W1085" s="159">
        <f>IFERROR(VLOOKUP(N1085,'P1 Intra-Europees'!$A$15:$H$25,6,0),0)*V1085</f>
        <v>0</v>
      </c>
      <c r="X1085" s="160">
        <f t="shared" si="454"/>
        <v>0</v>
      </c>
      <c r="Y1085" s="159">
        <f>IFERROR(VLOOKUP(N1085,'P1 Intra-Europees'!$A$15:$H$25,7,0),0)*X1085</f>
        <v>0</v>
      </c>
      <c r="Z1085" s="161">
        <f t="shared" si="455"/>
        <v>0</v>
      </c>
      <c r="AA1085" s="162">
        <f>IFERROR(VLOOKUP(N1085,'P1 Intra-Europees'!$A$15:$H$25,8,0),0)*Z1085</f>
        <v>0</v>
      </c>
      <c r="AB1085" s="163">
        <f t="shared" si="456"/>
        <v>0</v>
      </c>
      <c r="AC1085" s="157" t="str">
        <f>VLOOKUP(B1085,'P2 Origin'!$C$21:$O$176,13,0)</f>
        <v>USD</v>
      </c>
      <c r="AD1085" s="164">
        <f t="shared" si="457"/>
        <v>0</v>
      </c>
      <c r="AE1085" s="165">
        <f>IF(AU1085&gt;0.1,VLOOKUP(B1085,'P2 Origin'!$C$21:$M$176,3,0)*H1085,0)</f>
        <v>0</v>
      </c>
      <c r="AF1085" s="166">
        <f t="shared" si="458"/>
        <v>0</v>
      </c>
      <c r="AG1085" s="165">
        <f>(VLOOKUP(B1085,'P2 Origin'!$C$21:$M$176,4,0))*AF1085</f>
        <v>0</v>
      </c>
      <c r="AH1085" s="166">
        <f t="shared" si="459"/>
        <v>13</v>
      </c>
      <c r="AI1085" s="165">
        <f>(VLOOKUP(B1085,'P2 Origin'!$C$21:$M$176,5,0))*AH1085</f>
        <v>0</v>
      </c>
      <c r="AJ1085" s="166">
        <f t="shared" si="475"/>
        <v>0</v>
      </c>
      <c r="AK1085" s="165">
        <f>(VLOOKUP(B1085,'P2 Origin'!$C$21:$M$176,6,0))*AJ1085</f>
        <v>0</v>
      </c>
      <c r="AL1085" s="166">
        <f t="shared" si="460"/>
        <v>0</v>
      </c>
      <c r="AM1085" s="165">
        <f>(VLOOKUP($B1085,'P2 Origin'!$C$21:$M$176,7,0))*AL1085</f>
        <v>0</v>
      </c>
      <c r="AN1085" s="166">
        <f t="shared" si="461"/>
        <v>0</v>
      </c>
      <c r="AO1085" s="165">
        <f>(VLOOKUP($B1085,'P2 Origin'!$C$21:$M$176,8,0))*AN1085</f>
        <v>0</v>
      </c>
      <c r="AP1085" s="166">
        <f t="shared" si="462"/>
        <v>0</v>
      </c>
      <c r="AQ1085" s="165">
        <f>(VLOOKUP($B1085,'P2 Origin'!$C$21:$M$176,9,0))*AP1085</f>
        <v>0</v>
      </c>
      <c r="AR1085" s="155">
        <f t="shared" si="463"/>
        <v>1</v>
      </c>
      <c r="AS1085" s="164">
        <f>(VLOOKUP(B1085,'P2 Origin'!$C$21:$M$176,10,0))*K1085</f>
        <v>0</v>
      </c>
      <c r="AT1085" s="164">
        <f>(VLOOKUP(B1085,'P2 Origin'!$C$21:$M$176,11,0))*J1085</f>
        <v>0</v>
      </c>
      <c r="AU1085" s="167">
        <v>13</v>
      </c>
      <c r="AV1085" s="168">
        <v>13</v>
      </c>
      <c r="AW1085" s="169">
        <v>0</v>
      </c>
      <c r="AX1085" s="170">
        <f>IF(AU1085&gt;=0.1,'P3 Bureaumarge zee- en luchtvr.'!$D$12,0)</f>
        <v>0</v>
      </c>
      <c r="AY1085" s="163">
        <f t="shared" si="464"/>
        <v>0</v>
      </c>
      <c r="AZ1085" s="157" t="str">
        <f>VLOOKUP(D1085,'P4 Destination'!$C$21:$O$176,13,0)</f>
        <v>EUR</v>
      </c>
      <c r="BA1085" s="164">
        <f t="shared" si="465"/>
        <v>0</v>
      </c>
      <c r="BB1085" s="171">
        <f>IF(AU1085&gt;0.1,(VLOOKUP(D1085,'P4 Destination'!$C$21:$M$176,3,0))*I1085,0)</f>
        <v>0</v>
      </c>
      <c r="BC1085" s="172">
        <f t="shared" si="466"/>
        <v>0</v>
      </c>
      <c r="BD1085" s="171">
        <f>(VLOOKUP($D1085,'P4 Destination'!$C$21:$M$176,4,0))*BC1085</f>
        <v>0</v>
      </c>
      <c r="BE1085" s="172">
        <f t="shared" si="467"/>
        <v>13</v>
      </c>
      <c r="BF1085" s="171">
        <f>(VLOOKUP($D1085,'P4 Destination'!$C$21:$M$176,5,0))*BE1085</f>
        <v>0</v>
      </c>
      <c r="BG1085" s="172">
        <f t="shared" si="468"/>
        <v>0</v>
      </c>
      <c r="BH1085" s="171">
        <f>(VLOOKUP($D1085,'P4 Destination'!$C$21:$M$176,6,0))*BG1085</f>
        <v>0</v>
      </c>
      <c r="BI1085" s="172">
        <f t="shared" si="469"/>
        <v>0</v>
      </c>
      <c r="BJ1085" s="171">
        <f>(VLOOKUP($D1085,'P4 Destination'!$C$21:$M$176,7,0))*BI1085</f>
        <v>0</v>
      </c>
      <c r="BK1085" s="172">
        <f t="shared" si="470"/>
        <v>0</v>
      </c>
      <c r="BL1085" s="171">
        <f>(VLOOKUP($D1085,'P4 Destination'!$C$21:$M$176,8,0))*BK1085</f>
        <v>0</v>
      </c>
      <c r="BM1085" s="172">
        <f t="shared" si="471"/>
        <v>0</v>
      </c>
      <c r="BN1085" s="171">
        <f>(VLOOKUP($D1085,'P4 Destination'!$C$21:$M$176,9,0))*BM1085</f>
        <v>0</v>
      </c>
      <c r="BO1085" s="154">
        <f t="shared" si="472"/>
        <v>1</v>
      </c>
      <c r="BP1085" s="171">
        <f>(VLOOKUP(D1085,'P4 Destination'!$C$21:$M$176,10,0))*K1085</f>
        <v>0</v>
      </c>
      <c r="BQ1085" s="171">
        <f>(VLOOKUP(D1085,'P4 Destination'!$C$21:$M$176,11,0))*J1085</f>
        <v>0</v>
      </c>
      <c r="BR1085" s="173">
        <f t="shared" si="473"/>
        <v>0</v>
      </c>
      <c r="BS1085" s="173">
        <f>(AV1085*2500)*'P6 Verzekering'!$E$11</f>
        <v>0</v>
      </c>
      <c r="BT1085" s="173">
        <f>(AW1085*2500)*'P6 Verzekering'!$E$12</f>
        <v>0</v>
      </c>
      <c r="BU1085" s="173">
        <f>(L1085*2500)*'P6 Verzekering'!$E$13</f>
        <v>0</v>
      </c>
      <c r="BV1085" s="173">
        <f t="shared" si="474"/>
        <v>0</v>
      </c>
      <c r="BW1085"/>
      <c r="BX1085"/>
    </row>
    <row r="1086" spans="1:76">
      <c r="A1086" s="152" t="s">
        <v>3198</v>
      </c>
      <c r="B1086" s="152" t="s">
        <v>2518</v>
      </c>
      <c r="C1086" s="152" t="s">
        <v>319</v>
      </c>
      <c r="D1086" s="152" t="s">
        <v>219</v>
      </c>
      <c r="E1086" s="152" t="s">
        <v>219</v>
      </c>
      <c r="F1086" s="153">
        <f t="shared" si="448"/>
        <v>17</v>
      </c>
      <c r="G1086" s="154">
        <v>1</v>
      </c>
      <c r="H1086" s="154">
        <f>IFERROR(VLOOKUP(B1086,'P2 Origin'!$C$21:$Q$176,15,FALSE),0)</f>
        <v>0</v>
      </c>
      <c r="I1086" s="154">
        <f>IFERROR(VLOOKUP(D1086,'P4 Destination'!$C$21:$Q$176,15,FALSE),0)</f>
        <v>0</v>
      </c>
      <c r="J1086" s="155">
        <v>1</v>
      </c>
      <c r="K1086" s="155"/>
      <c r="L1086" s="156">
        <v>0</v>
      </c>
      <c r="M1086" s="155">
        <v>0</v>
      </c>
      <c r="N1086" s="155">
        <v>0</v>
      </c>
      <c r="O1086" s="157">
        <f t="shared" si="449"/>
        <v>0</v>
      </c>
      <c r="P1086" s="158">
        <f t="shared" si="450"/>
        <v>0</v>
      </c>
      <c r="Q1086" s="159">
        <f>IFERROR(VLOOKUP(N1086,'P1 Intra-Europees'!$A$15:$H$25,3,0),0)*P1086</f>
        <v>0</v>
      </c>
      <c r="R1086" s="160">
        <f t="shared" si="451"/>
        <v>0</v>
      </c>
      <c r="S1086" s="159">
        <f>IFERROR(VLOOKUP(N1086,'P1 Intra-Europees'!$A$15:$H$25,4,0),0)*R1086</f>
        <v>0</v>
      </c>
      <c r="T1086" s="160">
        <f t="shared" si="452"/>
        <v>0</v>
      </c>
      <c r="U1086" s="159">
        <f>IFERROR(VLOOKUP(N1086,'P1 Intra-Europees'!$A$15:$H$25,5,0),0)*T1086</f>
        <v>0</v>
      </c>
      <c r="V1086" s="160">
        <f t="shared" si="453"/>
        <v>0</v>
      </c>
      <c r="W1086" s="159">
        <f>IFERROR(VLOOKUP(N1086,'P1 Intra-Europees'!$A$15:$H$25,6,0),0)*V1086</f>
        <v>0</v>
      </c>
      <c r="X1086" s="160">
        <f t="shared" si="454"/>
        <v>0</v>
      </c>
      <c r="Y1086" s="159">
        <f>IFERROR(VLOOKUP(N1086,'P1 Intra-Europees'!$A$15:$H$25,7,0),0)*X1086</f>
        <v>0</v>
      </c>
      <c r="Z1086" s="161">
        <f t="shared" si="455"/>
        <v>0</v>
      </c>
      <c r="AA1086" s="162">
        <f>IFERROR(VLOOKUP(N1086,'P1 Intra-Europees'!$A$15:$H$25,8,0),0)*Z1086</f>
        <v>0</v>
      </c>
      <c r="AB1086" s="163">
        <f t="shared" si="456"/>
        <v>0</v>
      </c>
      <c r="AC1086" s="157" t="str">
        <f>VLOOKUP(B1086,'P2 Origin'!$C$21:$O$176,13,0)</f>
        <v>USD</v>
      </c>
      <c r="AD1086" s="164">
        <f t="shared" si="457"/>
        <v>0</v>
      </c>
      <c r="AE1086" s="165">
        <f>IF(AU1086&gt;0.1,VLOOKUP(B1086,'P2 Origin'!$C$21:$M$176,3,0)*H1086,0)</f>
        <v>0</v>
      </c>
      <c r="AF1086" s="166">
        <f t="shared" si="458"/>
        <v>0</v>
      </c>
      <c r="AG1086" s="165">
        <f>(VLOOKUP(B1086,'P2 Origin'!$C$21:$M$176,4,0))*AF1086</f>
        <v>0</v>
      </c>
      <c r="AH1086" s="166">
        <f t="shared" si="459"/>
        <v>0</v>
      </c>
      <c r="AI1086" s="165">
        <f>(VLOOKUP(B1086,'P2 Origin'!$C$21:$M$176,5,0))*AH1086</f>
        <v>0</v>
      </c>
      <c r="AJ1086" s="166">
        <f t="shared" si="475"/>
        <v>17</v>
      </c>
      <c r="AK1086" s="165">
        <f>(VLOOKUP(B1086,'P2 Origin'!$C$21:$M$176,6,0))*AJ1086</f>
        <v>0</v>
      </c>
      <c r="AL1086" s="166">
        <f t="shared" si="460"/>
        <v>0</v>
      </c>
      <c r="AM1086" s="165">
        <f>(VLOOKUP($B1086,'P2 Origin'!$C$21:$M$176,7,0))*AL1086</f>
        <v>0</v>
      </c>
      <c r="AN1086" s="166">
        <f t="shared" si="461"/>
        <v>0</v>
      </c>
      <c r="AO1086" s="165">
        <f>(VLOOKUP($B1086,'P2 Origin'!$C$21:$M$176,8,0))*AN1086</f>
        <v>0</v>
      </c>
      <c r="AP1086" s="166">
        <f t="shared" si="462"/>
        <v>0</v>
      </c>
      <c r="AQ1086" s="165">
        <f>(VLOOKUP($B1086,'P2 Origin'!$C$21:$M$176,9,0))*AP1086</f>
        <v>0</v>
      </c>
      <c r="AR1086" s="155">
        <f t="shared" si="463"/>
        <v>1</v>
      </c>
      <c r="AS1086" s="164">
        <f>(VLOOKUP(B1086,'P2 Origin'!$C$21:$M$176,10,0))*K1086</f>
        <v>0</v>
      </c>
      <c r="AT1086" s="164">
        <f>(VLOOKUP(B1086,'P2 Origin'!$C$21:$M$176,11,0))*J1086</f>
        <v>0</v>
      </c>
      <c r="AU1086" s="167">
        <v>17</v>
      </c>
      <c r="AV1086" s="168">
        <v>17</v>
      </c>
      <c r="AW1086" s="169">
        <v>0</v>
      </c>
      <c r="AX1086" s="170">
        <f>IF(AU1086&gt;=0.1,'P3 Bureaumarge zee- en luchtvr.'!$D$12,0)</f>
        <v>0</v>
      </c>
      <c r="AY1086" s="163">
        <f t="shared" si="464"/>
        <v>0</v>
      </c>
      <c r="AZ1086" s="157" t="str">
        <f>VLOOKUP(D1086,'P4 Destination'!$C$21:$O$176,13,0)</f>
        <v>EUR</v>
      </c>
      <c r="BA1086" s="164">
        <f t="shared" si="465"/>
        <v>0</v>
      </c>
      <c r="BB1086" s="171">
        <f>IF(AU1086&gt;0.1,(VLOOKUP(D1086,'P4 Destination'!$C$21:$M$176,3,0))*I1086,0)</f>
        <v>0</v>
      </c>
      <c r="BC1086" s="172">
        <f t="shared" si="466"/>
        <v>0</v>
      </c>
      <c r="BD1086" s="171">
        <f>(VLOOKUP($D1086,'P4 Destination'!$C$21:$M$176,4,0))*BC1086</f>
        <v>0</v>
      </c>
      <c r="BE1086" s="172">
        <f t="shared" si="467"/>
        <v>0</v>
      </c>
      <c r="BF1086" s="171">
        <f>(VLOOKUP($D1086,'P4 Destination'!$C$21:$M$176,5,0))*BE1086</f>
        <v>0</v>
      </c>
      <c r="BG1086" s="172">
        <f t="shared" si="468"/>
        <v>17</v>
      </c>
      <c r="BH1086" s="171">
        <f>(VLOOKUP($D1086,'P4 Destination'!$C$21:$M$176,6,0))*BG1086</f>
        <v>0</v>
      </c>
      <c r="BI1086" s="172">
        <f t="shared" si="469"/>
        <v>0</v>
      </c>
      <c r="BJ1086" s="171">
        <f>(VLOOKUP($D1086,'P4 Destination'!$C$21:$M$176,7,0))*BI1086</f>
        <v>0</v>
      </c>
      <c r="BK1086" s="172">
        <f t="shared" si="470"/>
        <v>0</v>
      </c>
      <c r="BL1086" s="171">
        <f>(VLOOKUP($D1086,'P4 Destination'!$C$21:$M$176,8,0))*BK1086</f>
        <v>0</v>
      </c>
      <c r="BM1086" s="172">
        <f t="shared" si="471"/>
        <v>0</v>
      </c>
      <c r="BN1086" s="171">
        <f>(VLOOKUP($D1086,'P4 Destination'!$C$21:$M$176,9,0))*BM1086</f>
        <v>0</v>
      </c>
      <c r="BO1086" s="154">
        <f t="shared" si="472"/>
        <v>1</v>
      </c>
      <c r="BP1086" s="171">
        <f>(VLOOKUP(D1086,'P4 Destination'!$C$21:$M$176,10,0))*K1086</f>
        <v>0</v>
      </c>
      <c r="BQ1086" s="171">
        <f>(VLOOKUP(D1086,'P4 Destination'!$C$21:$M$176,11,0))*J1086</f>
        <v>0</v>
      </c>
      <c r="BR1086" s="173">
        <f t="shared" si="473"/>
        <v>0</v>
      </c>
      <c r="BS1086" s="173">
        <f>(AV1086*2500)*'P6 Verzekering'!$E$11</f>
        <v>0</v>
      </c>
      <c r="BT1086" s="173">
        <f>(AW1086*2500)*'P6 Verzekering'!$E$12</f>
        <v>0</v>
      </c>
      <c r="BU1086" s="173">
        <f>(L1086*2500)*'P6 Verzekering'!$E$13</f>
        <v>0</v>
      </c>
      <c r="BV1086" s="173">
        <f t="shared" si="474"/>
        <v>0</v>
      </c>
      <c r="BW1086"/>
      <c r="BX1086"/>
    </row>
    <row r="1087" spans="1:76">
      <c r="A1087" s="152" t="s">
        <v>3199</v>
      </c>
      <c r="B1087" s="152" t="s">
        <v>320</v>
      </c>
      <c r="C1087" s="152" t="s">
        <v>319</v>
      </c>
      <c r="D1087" s="152" t="s">
        <v>219</v>
      </c>
      <c r="E1087" s="152" t="s">
        <v>219</v>
      </c>
      <c r="F1087" s="153">
        <f t="shared" si="448"/>
        <v>19</v>
      </c>
      <c r="G1087" s="154">
        <v>1</v>
      </c>
      <c r="H1087" s="154">
        <f>IFERROR(VLOOKUP(B1087,'P2 Origin'!$C$21:$Q$176,15,FALSE),0)</f>
        <v>0</v>
      </c>
      <c r="I1087" s="154">
        <f>IFERROR(VLOOKUP(D1087,'P4 Destination'!$C$21:$Q$176,15,FALSE),0)</f>
        <v>0</v>
      </c>
      <c r="J1087" s="155">
        <v>1</v>
      </c>
      <c r="K1087" s="155"/>
      <c r="L1087" s="156">
        <v>0</v>
      </c>
      <c r="M1087" s="155">
        <v>0</v>
      </c>
      <c r="N1087" s="155">
        <v>0</v>
      </c>
      <c r="O1087" s="157">
        <f t="shared" si="449"/>
        <v>0</v>
      </c>
      <c r="P1087" s="158">
        <f t="shared" si="450"/>
        <v>0</v>
      </c>
      <c r="Q1087" s="159">
        <f>IFERROR(VLOOKUP(N1087,'P1 Intra-Europees'!$A$15:$H$25,3,0),0)*P1087</f>
        <v>0</v>
      </c>
      <c r="R1087" s="160">
        <f t="shared" si="451"/>
        <v>0</v>
      </c>
      <c r="S1087" s="159">
        <f>IFERROR(VLOOKUP(N1087,'P1 Intra-Europees'!$A$15:$H$25,4,0),0)*R1087</f>
        <v>0</v>
      </c>
      <c r="T1087" s="160">
        <f t="shared" si="452"/>
        <v>0</v>
      </c>
      <c r="U1087" s="159">
        <f>IFERROR(VLOOKUP(N1087,'P1 Intra-Europees'!$A$15:$H$25,5,0),0)*T1087</f>
        <v>0</v>
      </c>
      <c r="V1087" s="160">
        <f t="shared" si="453"/>
        <v>0</v>
      </c>
      <c r="W1087" s="159">
        <f>IFERROR(VLOOKUP(N1087,'P1 Intra-Europees'!$A$15:$H$25,6,0),0)*V1087</f>
        <v>0</v>
      </c>
      <c r="X1087" s="160">
        <f t="shared" si="454"/>
        <v>0</v>
      </c>
      <c r="Y1087" s="159">
        <f>IFERROR(VLOOKUP(N1087,'P1 Intra-Europees'!$A$15:$H$25,7,0),0)*X1087</f>
        <v>0</v>
      </c>
      <c r="Z1087" s="161">
        <f t="shared" si="455"/>
        <v>0</v>
      </c>
      <c r="AA1087" s="162">
        <f>IFERROR(VLOOKUP(N1087,'P1 Intra-Europees'!$A$15:$H$25,8,0),0)*Z1087</f>
        <v>0</v>
      </c>
      <c r="AB1087" s="163">
        <f t="shared" si="456"/>
        <v>0</v>
      </c>
      <c r="AC1087" s="157" t="str">
        <f>VLOOKUP(B1087,'P2 Origin'!$C$21:$O$176,13,0)</f>
        <v>USD</v>
      </c>
      <c r="AD1087" s="164">
        <f t="shared" si="457"/>
        <v>0</v>
      </c>
      <c r="AE1087" s="165">
        <f>IF(AU1087&gt;0.1,VLOOKUP(B1087,'P2 Origin'!$C$21:$M$176,3,0)*H1087,0)</f>
        <v>0</v>
      </c>
      <c r="AF1087" s="166">
        <f t="shared" si="458"/>
        <v>0</v>
      </c>
      <c r="AG1087" s="165">
        <f>(VLOOKUP(B1087,'P2 Origin'!$C$21:$M$176,4,0))*AF1087</f>
        <v>0</v>
      </c>
      <c r="AH1087" s="166">
        <f t="shared" si="459"/>
        <v>0</v>
      </c>
      <c r="AI1087" s="165">
        <f>(VLOOKUP(B1087,'P2 Origin'!$C$21:$M$176,5,0))*AH1087</f>
        <v>0</v>
      </c>
      <c r="AJ1087" s="166">
        <f t="shared" si="475"/>
        <v>19</v>
      </c>
      <c r="AK1087" s="165">
        <f>(VLOOKUP(B1087,'P2 Origin'!$C$21:$M$176,6,0))*AJ1087</f>
        <v>0</v>
      </c>
      <c r="AL1087" s="166">
        <f t="shared" si="460"/>
        <v>0</v>
      </c>
      <c r="AM1087" s="165">
        <f>(VLOOKUP($B1087,'P2 Origin'!$C$21:$M$176,7,0))*AL1087</f>
        <v>0</v>
      </c>
      <c r="AN1087" s="166">
        <f t="shared" si="461"/>
        <v>0</v>
      </c>
      <c r="AO1087" s="165">
        <f>(VLOOKUP($B1087,'P2 Origin'!$C$21:$M$176,8,0))*AN1087</f>
        <v>0</v>
      </c>
      <c r="AP1087" s="166">
        <f t="shared" si="462"/>
        <v>0</v>
      </c>
      <c r="AQ1087" s="165">
        <f>(VLOOKUP($B1087,'P2 Origin'!$C$21:$M$176,9,0))*AP1087</f>
        <v>0</v>
      </c>
      <c r="AR1087" s="155">
        <f t="shared" si="463"/>
        <v>1</v>
      </c>
      <c r="AS1087" s="164">
        <f>(VLOOKUP(B1087,'P2 Origin'!$C$21:$M$176,10,0))*K1087</f>
        <v>0</v>
      </c>
      <c r="AT1087" s="164">
        <f>(VLOOKUP(B1087,'P2 Origin'!$C$21:$M$176,11,0))*J1087</f>
        <v>0</v>
      </c>
      <c r="AU1087" s="167">
        <v>19</v>
      </c>
      <c r="AV1087" s="168">
        <v>19</v>
      </c>
      <c r="AW1087" s="169">
        <v>0</v>
      </c>
      <c r="AX1087" s="170">
        <f>IF(AU1087&gt;=0.1,'P3 Bureaumarge zee- en luchtvr.'!$D$12,0)</f>
        <v>0</v>
      </c>
      <c r="AY1087" s="163">
        <f t="shared" si="464"/>
        <v>0</v>
      </c>
      <c r="AZ1087" s="157" t="str">
        <f>VLOOKUP(D1087,'P4 Destination'!$C$21:$O$176,13,0)</f>
        <v>EUR</v>
      </c>
      <c r="BA1087" s="164">
        <f t="shared" si="465"/>
        <v>0</v>
      </c>
      <c r="BB1087" s="171">
        <f>IF(AU1087&gt;0.1,(VLOOKUP(D1087,'P4 Destination'!$C$21:$M$176,3,0))*I1087,0)</f>
        <v>0</v>
      </c>
      <c r="BC1087" s="172">
        <f t="shared" si="466"/>
        <v>0</v>
      </c>
      <c r="BD1087" s="171">
        <f>(VLOOKUP($D1087,'P4 Destination'!$C$21:$M$176,4,0))*BC1087</f>
        <v>0</v>
      </c>
      <c r="BE1087" s="172">
        <f t="shared" si="467"/>
        <v>0</v>
      </c>
      <c r="BF1087" s="171">
        <f>(VLOOKUP($D1087,'P4 Destination'!$C$21:$M$176,5,0))*BE1087</f>
        <v>0</v>
      </c>
      <c r="BG1087" s="172">
        <f t="shared" si="468"/>
        <v>19</v>
      </c>
      <c r="BH1087" s="171">
        <f>(VLOOKUP($D1087,'P4 Destination'!$C$21:$M$176,6,0))*BG1087</f>
        <v>0</v>
      </c>
      <c r="BI1087" s="172">
        <f t="shared" si="469"/>
        <v>0</v>
      </c>
      <c r="BJ1087" s="171">
        <f>(VLOOKUP($D1087,'P4 Destination'!$C$21:$M$176,7,0))*BI1087</f>
        <v>0</v>
      </c>
      <c r="BK1087" s="172">
        <f t="shared" si="470"/>
        <v>0</v>
      </c>
      <c r="BL1087" s="171">
        <f>(VLOOKUP($D1087,'P4 Destination'!$C$21:$M$176,8,0))*BK1087</f>
        <v>0</v>
      </c>
      <c r="BM1087" s="172">
        <f t="shared" si="471"/>
        <v>0</v>
      </c>
      <c r="BN1087" s="171">
        <f>(VLOOKUP($D1087,'P4 Destination'!$C$21:$M$176,9,0))*BM1087</f>
        <v>0</v>
      </c>
      <c r="BO1087" s="154">
        <f t="shared" si="472"/>
        <v>1</v>
      </c>
      <c r="BP1087" s="171">
        <f>(VLOOKUP(D1087,'P4 Destination'!$C$21:$M$176,10,0))*K1087</f>
        <v>0</v>
      </c>
      <c r="BQ1087" s="171">
        <f>(VLOOKUP(D1087,'P4 Destination'!$C$21:$M$176,11,0))*J1087</f>
        <v>0</v>
      </c>
      <c r="BR1087" s="173">
        <f t="shared" si="473"/>
        <v>0</v>
      </c>
      <c r="BS1087" s="173">
        <f>(AV1087*2500)*'P6 Verzekering'!$E$11</f>
        <v>0</v>
      </c>
      <c r="BT1087" s="173">
        <f>(AW1087*2500)*'P6 Verzekering'!$E$12</f>
        <v>0</v>
      </c>
      <c r="BU1087" s="173">
        <f>(L1087*2500)*'P6 Verzekering'!$E$13</f>
        <v>0</v>
      </c>
      <c r="BV1087" s="173">
        <f t="shared" si="474"/>
        <v>0</v>
      </c>
      <c r="BW1087"/>
      <c r="BX1087"/>
    </row>
    <row r="1088" spans="1:76">
      <c r="A1088" s="152" t="s">
        <v>3200</v>
      </c>
      <c r="B1088" s="152" t="s">
        <v>320</v>
      </c>
      <c r="C1088" s="152" t="s">
        <v>319</v>
      </c>
      <c r="D1088" s="152" t="s">
        <v>219</v>
      </c>
      <c r="E1088" s="152" t="s">
        <v>219</v>
      </c>
      <c r="F1088" s="153">
        <f t="shared" si="448"/>
        <v>30</v>
      </c>
      <c r="G1088" s="154">
        <v>1</v>
      </c>
      <c r="H1088" s="154">
        <f>IFERROR(VLOOKUP(B1088,'P2 Origin'!$C$21:$Q$176,15,FALSE),0)</f>
        <v>0</v>
      </c>
      <c r="I1088" s="154">
        <f>IFERROR(VLOOKUP(D1088,'P4 Destination'!$C$21:$Q$176,15,FALSE),0)</f>
        <v>0</v>
      </c>
      <c r="J1088" s="155">
        <v>1</v>
      </c>
      <c r="K1088" s="155"/>
      <c r="L1088" s="156">
        <v>0</v>
      </c>
      <c r="M1088" s="155">
        <v>0</v>
      </c>
      <c r="N1088" s="155">
        <v>0</v>
      </c>
      <c r="O1088" s="157">
        <f t="shared" si="449"/>
        <v>0</v>
      </c>
      <c r="P1088" s="158">
        <f t="shared" si="450"/>
        <v>0</v>
      </c>
      <c r="Q1088" s="159">
        <f>IFERROR(VLOOKUP(N1088,'P1 Intra-Europees'!$A$15:$H$25,3,0),0)*P1088</f>
        <v>0</v>
      </c>
      <c r="R1088" s="160">
        <f t="shared" si="451"/>
        <v>0</v>
      </c>
      <c r="S1088" s="159">
        <f>IFERROR(VLOOKUP(N1088,'P1 Intra-Europees'!$A$15:$H$25,4,0),0)*R1088</f>
        <v>0</v>
      </c>
      <c r="T1088" s="160">
        <f t="shared" si="452"/>
        <v>0</v>
      </c>
      <c r="U1088" s="159">
        <f>IFERROR(VLOOKUP(N1088,'P1 Intra-Europees'!$A$15:$H$25,5,0),0)*T1088</f>
        <v>0</v>
      </c>
      <c r="V1088" s="160">
        <f t="shared" si="453"/>
        <v>0</v>
      </c>
      <c r="W1088" s="159">
        <f>IFERROR(VLOOKUP(N1088,'P1 Intra-Europees'!$A$15:$H$25,6,0),0)*V1088</f>
        <v>0</v>
      </c>
      <c r="X1088" s="160">
        <f t="shared" si="454"/>
        <v>0</v>
      </c>
      <c r="Y1088" s="159">
        <f>IFERROR(VLOOKUP(N1088,'P1 Intra-Europees'!$A$15:$H$25,7,0),0)*X1088</f>
        <v>0</v>
      </c>
      <c r="Z1088" s="161">
        <f t="shared" si="455"/>
        <v>0</v>
      </c>
      <c r="AA1088" s="162">
        <f>IFERROR(VLOOKUP(N1088,'P1 Intra-Europees'!$A$15:$H$25,8,0),0)*Z1088</f>
        <v>0</v>
      </c>
      <c r="AB1088" s="163">
        <f t="shared" si="456"/>
        <v>0</v>
      </c>
      <c r="AC1088" s="157" t="str">
        <f>VLOOKUP(B1088,'P2 Origin'!$C$21:$O$176,13,0)</f>
        <v>USD</v>
      </c>
      <c r="AD1088" s="164">
        <f t="shared" si="457"/>
        <v>0</v>
      </c>
      <c r="AE1088" s="165">
        <f>IF(AU1088&gt;0.1,VLOOKUP(B1088,'P2 Origin'!$C$21:$M$176,3,0)*H1088,0)</f>
        <v>0</v>
      </c>
      <c r="AF1088" s="166">
        <f t="shared" si="458"/>
        <v>0</v>
      </c>
      <c r="AG1088" s="165">
        <f>(VLOOKUP(B1088,'P2 Origin'!$C$21:$M$176,4,0))*AF1088</f>
        <v>0</v>
      </c>
      <c r="AH1088" s="166">
        <f t="shared" si="459"/>
        <v>0</v>
      </c>
      <c r="AI1088" s="165">
        <f>(VLOOKUP(B1088,'P2 Origin'!$C$21:$M$176,5,0))*AH1088</f>
        <v>0</v>
      </c>
      <c r="AJ1088" s="166">
        <f t="shared" si="475"/>
        <v>0</v>
      </c>
      <c r="AK1088" s="165">
        <f>(VLOOKUP(B1088,'P2 Origin'!$C$21:$M$176,6,0))*AJ1088</f>
        <v>0</v>
      </c>
      <c r="AL1088" s="166">
        <f t="shared" si="460"/>
        <v>30</v>
      </c>
      <c r="AM1088" s="165">
        <f>(VLOOKUP($B1088,'P2 Origin'!$C$21:$M$176,7,0))*AL1088</f>
        <v>0</v>
      </c>
      <c r="AN1088" s="166">
        <f t="shared" si="461"/>
        <v>0</v>
      </c>
      <c r="AO1088" s="165">
        <f>(VLOOKUP($B1088,'P2 Origin'!$C$21:$M$176,8,0))*AN1088</f>
        <v>0</v>
      </c>
      <c r="AP1088" s="166">
        <f t="shared" si="462"/>
        <v>0</v>
      </c>
      <c r="AQ1088" s="165">
        <f>(VLOOKUP($B1088,'P2 Origin'!$C$21:$M$176,9,0))*AP1088</f>
        <v>0</v>
      </c>
      <c r="AR1088" s="155">
        <f t="shared" si="463"/>
        <v>1</v>
      </c>
      <c r="AS1088" s="164">
        <f>(VLOOKUP(B1088,'P2 Origin'!$C$21:$M$176,10,0))*K1088</f>
        <v>0</v>
      </c>
      <c r="AT1088" s="164">
        <f>(VLOOKUP(B1088,'P2 Origin'!$C$21:$M$176,11,0))*J1088</f>
        <v>0</v>
      </c>
      <c r="AU1088" s="167">
        <v>30</v>
      </c>
      <c r="AV1088" s="168">
        <v>30</v>
      </c>
      <c r="AW1088" s="169">
        <v>0</v>
      </c>
      <c r="AX1088" s="170">
        <f>IF(AU1088&gt;=0.1,'P3 Bureaumarge zee- en luchtvr.'!$D$12,0)</f>
        <v>0</v>
      </c>
      <c r="AY1088" s="163">
        <f t="shared" si="464"/>
        <v>0</v>
      </c>
      <c r="AZ1088" s="157" t="str">
        <f>VLOOKUP(D1088,'P4 Destination'!$C$21:$O$176,13,0)</f>
        <v>EUR</v>
      </c>
      <c r="BA1088" s="164">
        <f t="shared" si="465"/>
        <v>0</v>
      </c>
      <c r="BB1088" s="171">
        <f>IF(AU1088&gt;0.1,(VLOOKUP(D1088,'P4 Destination'!$C$21:$M$176,3,0))*I1088,0)</f>
        <v>0</v>
      </c>
      <c r="BC1088" s="172">
        <f t="shared" si="466"/>
        <v>0</v>
      </c>
      <c r="BD1088" s="171">
        <f>(VLOOKUP($D1088,'P4 Destination'!$C$21:$M$176,4,0))*BC1088</f>
        <v>0</v>
      </c>
      <c r="BE1088" s="172">
        <f t="shared" si="467"/>
        <v>0</v>
      </c>
      <c r="BF1088" s="171">
        <f>(VLOOKUP($D1088,'P4 Destination'!$C$21:$M$176,5,0))*BE1088</f>
        <v>0</v>
      </c>
      <c r="BG1088" s="172">
        <f t="shared" si="468"/>
        <v>0</v>
      </c>
      <c r="BH1088" s="171">
        <f>(VLOOKUP($D1088,'P4 Destination'!$C$21:$M$176,6,0))*BG1088</f>
        <v>0</v>
      </c>
      <c r="BI1088" s="172">
        <f t="shared" si="469"/>
        <v>30</v>
      </c>
      <c r="BJ1088" s="171">
        <f>(VLOOKUP($D1088,'P4 Destination'!$C$21:$M$176,7,0))*BI1088</f>
        <v>0</v>
      </c>
      <c r="BK1088" s="172">
        <f t="shared" si="470"/>
        <v>0</v>
      </c>
      <c r="BL1088" s="171">
        <f>(VLOOKUP($D1088,'P4 Destination'!$C$21:$M$176,8,0))*BK1088</f>
        <v>0</v>
      </c>
      <c r="BM1088" s="172">
        <f t="shared" si="471"/>
        <v>0</v>
      </c>
      <c r="BN1088" s="171">
        <f>(VLOOKUP($D1088,'P4 Destination'!$C$21:$M$176,9,0))*BM1088</f>
        <v>0</v>
      </c>
      <c r="BO1088" s="154">
        <f t="shared" si="472"/>
        <v>1</v>
      </c>
      <c r="BP1088" s="171">
        <f>(VLOOKUP(D1088,'P4 Destination'!$C$21:$M$176,10,0))*K1088</f>
        <v>0</v>
      </c>
      <c r="BQ1088" s="171">
        <f>(VLOOKUP(D1088,'P4 Destination'!$C$21:$M$176,11,0))*J1088</f>
        <v>0</v>
      </c>
      <c r="BR1088" s="173">
        <f t="shared" si="473"/>
        <v>0</v>
      </c>
      <c r="BS1088" s="173">
        <f>(AV1088*2500)*'P6 Verzekering'!$E$11</f>
        <v>0</v>
      </c>
      <c r="BT1088" s="173">
        <f>(AW1088*2500)*'P6 Verzekering'!$E$12</f>
        <v>0</v>
      </c>
      <c r="BU1088" s="173">
        <f>(L1088*2500)*'P6 Verzekering'!$E$13</f>
        <v>0</v>
      </c>
      <c r="BV1088" s="173">
        <f t="shared" si="474"/>
        <v>0</v>
      </c>
      <c r="BW1088"/>
      <c r="BX1088"/>
    </row>
    <row r="1089" spans="1:76">
      <c r="A1089" s="152" t="s">
        <v>3204</v>
      </c>
      <c r="B1089" s="152" t="s">
        <v>320</v>
      </c>
      <c r="C1089" s="152" t="s">
        <v>319</v>
      </c>
      <c r="D1089" s="152" t="s">
        <v>399</v>
      </c>
      <c r="E1089" s="152" t="s">
        <v>398</v>
      </c>
      <c r="F1089" s="153">
        <f t="shared" si="448"/>
        <v>44</v>
      </c>
      <c r="G1089" s="154">
        <v>1</v>
      </c>
      <c r="H1089" s="154">
        <f>IFERROR(VLOOKUP(B1089,'P2 Origin'!$C$21:$Q$176,15,FALSE),0)</f>
        <v>0</v>
      </c>
      <c r="I1089" s="154">
        <f>IFERROR(VLOOKUP(D1089,'P4 Destination'!$C$21:$Q$176,15,FALSE),0)</f>
        <v>0</v>
      </c>
      <c r="J1089" s="155"/>
      <c r="K1089" s="155">
        <v>1</v>
      </c>
      <c r="L1089" s="156">
        <v>0</v>
      </c>
      <c r="M1089" s="155">
        <v>0</v>
      </c>
      <c r="N1089" s="155">
        <v>0</v>
      </c>
      <c r="O1089" s="157">
        <f t="shared" si="449"/>
        <v>0</v>
      </c>
      <c r="P1089" s="158">
        <f t="shared" si="450"/>
        <v>0</v>
      </c>
      <c r="Q1089" s="159">
        <f>IFERROR(VLOOKUP(N1089,'P1 Intra-Europees'!$A$15:$H$25,3,0),0)*P1089</f>
        <v>0</v>
      </c>
      <c r="R1089" s="160">
        <f t="shared" si="451"/>
        <v>0</v>
      </c>
      <c r="S1089" s="159">
        <f>IFERROR(VLOOKUP(N1089,'P1 Intra-Europees'!$A$15:$H$25,4,0),0)*R1089</f>
        <v>0</v>
      </c>
      <c r="T1089" s="160">
        <f t="shared" si="452"/>
        <v>0</v>
      </c>
      <c r="U1089" s="159">
        <f>IFERROR(VLOOKUP(N1089,'P1 Intra-Europees'!$A$15:$H$25,5,0),0)*T1089</f>
        <v>0</v>
      </c>
      <c r="V1089" s="160">
        <f t="shared" si="453"/>
        <v>0</v>
      </c>
      <c r="W1089" s="159">
        <f>IFERROR(VLOOKUP(N1089,'P1 Intra-Europees'!$A$15:$H$25,6,0),0)*V1089</f>
        <v>0</v>
      </c>
      <c r="X1089" s="160">
        <f t="shared" si="454"/>
        <v>0</v>
      </c>
      <c r="Y1089" s="159">
        <f>IFERROR(VLOOKUP(N1089,'P1 Intra-Europees'!$A$15:$H$25,7,0),0)*X1089</f>
        <v>0</v>
      </c>
      <c r="Z1089" s="161">
        <f t="shared" si="455"/>
        <v>0</v>
      </c>
      <c r="AA1089" s="162">
        <f>IFERROR(VLOOKUP(N1089,'P1 Intra-Europees'!$A$15:$H$25,8,0),0)*Z1089</f>
        <v>0</v>
      </c>
      <c r="AB1089" s="163">
        <f t="shared" si="456"/>
        <v>0</v>
      </c>
      <c r="AC1089" s="157" t="str">
        <f>VLOOKUP(B1089,'P2 Origin'!$C$21:$O$176,13,0)</f>
        <v>USD</v>
      </c>
      <c r="AD1089" s="164">
        <f t="shared" si="457"/>
        <v>0</v>
      </c>
      <c r="AE1089" s="165">
        <f>IF(AU1089&gt;0.1,VLOOKUP(B1089,'P2 Origin'!$C$21:$M$176,3,0)*H1089,0)</f>
        <v>0</v>
      </c>
      <c r="AF1089" s="166">
        <f t="shared" si="458"/>
        <v>0</v>
      </c>
      <c r="AG1089" s="165">
        <f>(VLOOKUP(B1089,'P2 Origin'!$C$21:$M$176,4,0))*AF1089</f>
        <v>0</v>
      </c>
      <c r="AH1089" s="166">
        <f t="shared" si="459"/>
        <v>0</v>
      </c>
      <c r="AI1089" s="165">
        <f>(VLOOKUP(B1089,'P2 Origin'!$C$21:$M$176,5,0))*AH1089</f>
        <v>0</v>
      </c>
      <c r="AJ1089" s="166">
        <f t="shared" si="475"/>
        <v>0</v>
      </c>
      <c r="AK1089" s="165">
        <f>(VLOOKUP(B1089,'P2 Origin'!$C$21:$M$176,6,0))*AJ1089</f>
        <v>0</v>
      </c>
      <c r="AL1089" s="166">
        <f t="shared" si="460"/>
        <v>0</v>
      </c>
      <c r="AM1089" s="165">
        <f>(VLOOKUP($B1089,'P2 Origin'!$C$21:$M$176,7,0))*AL1089</f>
        <v>0</v>
      </c>
      <c r="AN1089" s="166">
        <f t="shared" si="461"/>
        <v>44</v>
      </c>
      <c r="AO1089" s="165">
        <f>(VLOOKUP($B1089,'P2 Origin'!$C$21:$M$176,8,0))*AN1089</f>
        <v>0</v>
      </c>
      <c r="AP1089" s="166">
        <f t="shared" si="462"/>
        <v>0</v>
      </c>
      <c r="AQ1089" s="165">
        <f>(VLOOKUP($B1089,'P2 Origin'!$C$21:$M$176,9,0))*AP1089</f>
        <v>0</v>
      </c>
      <c r="AR1089" s="155">
        <f t="shared" si="463"/>
        <v>1</v>
      </c>
      <c r="AS1089" s="164">
        <f>(VLOOKUP(B1089,'P2 Origin'!$C$21:$M$176,10,0))*K1089</f>
        <v>0</v>
      </c>
      <c r="AT1089" s="164">
        <f>(VLOOKUP(B1089,'P2 Origin'!$C$21:$M$176,11,0))*J1089</f>
        <v>0</v>
      </c>
      <c r="AU1089" s="167">
        <v>44</v>
      </c>
      <c r="AV1089" s="168">
        <v>44</v>
      </c>
      <c r="AW1089" s="169">
        <v>0</v>
      </c>
      <c r="AX1089" s="170">
        <f>IF(AU1089&gt;=0.1,'P3 Bureaumarge zee- en luchtvr.'!$D$12,0)</f>
        <v>0</v>
      </c>
      <c r="AY1089" s="163">
        <f t="shared" si="464"/>
        <v>0</v>
      </c>
      <c r="AZ1089" s="157" t="str">
        <f>VLOOKUP(D1089,'P4 Destination'!$C$21:$O$176,13,0)</f>
        <v>USD</v>
      </c>
      <c r="BA1089" s="164">
        <f t="shared" si="465"/>
        <v>0</v>
      </c>
      <c r="BB1089" s="171">
        <f>IF(AU1089&gt;0.1,(VLOOKUP(D1089,'P4 Destination'!$C$21:$M$176,3,0))*I1089,0)</f>
        <v>0</v>
      </c>
      <c r="BC1089" s="172">
        <f t="shared" si="466"/>
        <v>0</v>
      </c>
      <c r="BD1089" s="171">
        <f>(VLOOKUP($D1089,'P4 Destination'!$C$21:$M$176,4,0))*BC1089</f>
        <v>0</v>
      </c>
      <c r="BE1089" s="172">
        <f t="shared" si="467"/>
        <v>0</v>
      </c>
      <c r="BF1089" s="171">
        <f>(VLOOKUP($D1089,'P4 Destination'!$C$21:$M$176,5,0))*BE1089</f>
        <v>0</v>
      </c>
      <c r="BG1089" s="172">
        <f t="shared" si="468"/>
        <v>0</v>
      </c>
      <c r="BH1089" s="171">
        <f>(VLOOKUP($D1089,'P4 Destination'!$C$21:$M$176,6,0))*BG1089</f>
        <v>0</v>
      </c>
      <c r="BI1089" s="172">
        <f t="shared" si="469"/>
        <v>0</v>
      </c>
      <c r="BJ1089" s="171">
        <f>(VLOOKUP($D1089,'P4 Destination'!$C$21:$M$176,7,0))*BI1089</f>
        <v>0</v>
      </c>
      <c r="BK1089" s="172">
        <f t="shared" si="470"/>
        <v>44</v>
      </c>
      <c r="BL1089" s="171">
        <f>(VLOOKUP($D1089,'P4 Destination'!$C$21:$M$176,8,0))*BK1089</f>
        <v>0</v>
      </c>
      <c r="BM1089" s="172">
        <f t="shared" si="471"/>
        <v>0</v>
      </c>
      <c r="BN1089" s="171">
        <f>(VLOOKUP($D1089,'P4 Destination'!$C$21:$M$176,9,0))*BM1089</f>
        <v>0</v>
      </c>
      <c r="BO1089" s="154">
        <f t="shared" si="472"/>
        <v>1</v>
      </c>
      <c r="BP1089" s="171">
        <f>(VLOOKUP(D1089,'P4 Destination'!$C$21:$M$176,10,0))*K1089</f>
        <v>0</v>
      </c>
      <c r="BQ1089" s="171">
        <f>(VLOOKUP(D1089,'P4 Destination'!$C$21:$M$176,11,0))*J1089</f>
        <v>0</v>
      </c>
      <c r="BR1089" s="173">
        <f t="shared" si="473"/>
        <v>0</v>
      </c>
      <c r="BS1089" s="173">
        <f>(AV1089*2500)*'P6 Verzekering'!$E$11</f>
        <v>0</v>
      </c>
      <c r="BT1089" s="173">
        <f>(AW1089*2500)*'P6 Verzekering'!$E$12</f>
        <v>0</v>
      </c>
      <c r="BU1089" s="173">
        <f>(L1089*2500)*'P6 Verzekering'!$E$13</f>
        <v>0</v>
      </c>
      <c r="BV1089" s="173">
        <f t="shared" si="474"/>
        <v>0</v>
      </c>
      <c r="BW1089"/>
      <c r="BX1089"/>
    </row>
    <row r="1090" spans="1:76">
      <c r="A1090" s="152" t="s">
        <v>3206</v>
      </c>
      <c r="B1090" s="152" t="s">
        <v>320</v>
      </c>
      <c r="C1090" s="152" t="s">
        <v>319</v>
      </c>
      <c r="D1090" s="152" t="s">
        <v>322</v>
      </c>
      <c r="E1090" s="152" t="s">
        <v>321</v>
      </c>
      <c r="F1090" s="153">
        <f t="shared" si="448"/>
        <v>50</v>
      </c>
      <c r="G1090" s="154">
        <v>1</v>
      </c>
      <c r="H1090" s="154">
        <f>IFERROR(VLOOKUP(B1090,'P2 Origin'!$C$21:$Q$176,15,FALSE),0)</f>
        <v>0</v>
      </c>
      <c r="I1090" s="154">
        <f>IFERROR(VLOOKUP(D1090,'P4 Destination'!$C$21:$Q$176,15,FALSE),0)</f>
        <v>0</v>
      </c>
      <c r="J1090" s="155"/>
      <c r="K1090" s="155">
        <v>1</v>
      </c>
      <c r="L1090" s="156">
        <v>0</v>
      </c>
      <c r="M1090" s="155">
        <v>0</v>
      </c>
      <c r="N1090" s="155">
        <v>0</v>
      </c>
      <c r="O1090" s="157">
        <f t="shared" si="449"/>
        <v>0</v>
      </c>
      <c r="P1090" s="158">
        <f t="shared" si="450"/>
        <v>0</v>
      </c>
      <c r="Q1090" s="159">
        <f>IFERROR(VLOOKUP(N1090,'P1 Intra-Europees'!$A$15:$H$25,3,0),0)*P1090</f>
        <v>0</v>
      </c>
      <c r="R1090" s="160">
        <f t="shared" si="451"/>
        <v>0</v>
      </c>
      <c r="S1090" s="159">
        <f>IFERROR(VLOOKUP(N1090,'P1 Intra-Europees'!$A$15:$H$25,4,0),0)*R1090</f>
        <v>0</v>
      </c>
      <c r="T1090" s="160">
        <f t="shared" si="452"/>
        <v>0</v>
      </c>
      <c r="U1090" s="159">
        <f>IFERROR(VLOOKUP(N1090,'P1 Intra-Europees'!$A$15:$H$25,5,0),0)*T1090</f>
        <v>0</v>
      </c>
      <c r="V1090" s="160">
        <f t="shared" si="453"/>
        <v>0</v>
      </c>
      <c r="W1090" s="159">
        <f>IFERROR(VLOOKUP(N1090,'P1 Intra-Europees'!$A$15:$H$25,6,0),0)*V1090</f>
        <v>0</v>
      </c>
      <c r="X1090" s="160">
        <f t="shared" si="454"/>
        <v>0</v>
      </c>
      <c r="Y1090" s="159">
        <f>IFERROR(VLOOKUP(N1090,'P1 Intra-Europees'!$A$15:$H$25,7,0),0)*X1090</f>
        <v>0</v>
      </c>
      <c r="Z1090" s="161">
        <f t="shared" si="455"/>
        <v>0</v>
      </c>
      <c r="AA1090" s="162">
        <f>IFERROR(VLOOKUP(N1090,'P1 Intra-Europees'!$A$15:$H$25,8,0),0)*Z1090</f>
        <v>0</v>
      </c>
      <c r="AB1090" s="163">
        <f t="shared" si="456"/>
        <v>0</v>
      </c>
      <c r="AC1090" s="157" t="str">
        <f>VLOOKUP(B1090,'P2 Origin'!$C$21:$O$176,13,0)</f>
        <v>USD</v>
      </c>
      <c r="AD1090" s="164">
        <f t="shared" si="457"/>
        <v>0</v>
      </c>
      <c r="AE1090" s="165">
        <f>IF(AU1090&gt;0.1,VLOOKUP(B1090,'P2 Origin'!$C$21:$M$176,3,0)*H1090,0)</f>
        <v>0</v>
      </c>
      <c r="AF1090" s="166">
        <f t="shared" si="458"/>
        <v>0</v>
      </c>
      <c r="AG1090" s="165">
        <f>(VLOOKUP(B1090,'P2 Origin'!$C$21:$M$176,4,0))*AF1090</f>
        <v>0</v>
      </c>
      <c r="AH1090" s="166">
        <f t="shared" si="459"/>
        <v>0</v>
      </c>
      <c r="AI1090" s="165">
        <f>(VLOOKUP(B1090,'P2 Origin'!$C$21:$M$176,5,0))*AH1090</f>
        <v>0</v>
      </c>
      <c r="AJ1090" s="166">
        <f t="shared" si="475"/>
        <v>0</v>
      </c>
      <c r="AK1090" s="165">
        <f>(VLOOKUP(B1090,'P2 Origin'!$C$21:$M$176,6,0))*AJ1090</f>
        <v>0</v>
      </c>
      <c r="AL1090" s="166">
        <f t="shared" si="460"/>
        <v>0</v>
      </c>
      <c r="AM1090" s="165">
        <f>(VLOOKUP($B1090,'P2 Origin'!$C$21:$M$176,7,0))*AL1090</f>
        <v>0</v>
      </c>
      <c r="AN1090" s="166">
        <f t="shared" si="461"/>
        <v>0</v>
      </c>
      <c r="AO1090" s="165">
        <f>(VLOOKUP($B1090,'P2 Origin'!$C$21:$M$176,8,0))*AN1090</f>
        <v>0</v>
      </c>
      <c r="AP1090" s="166">
        <f t="shared" si="462"/>
        <v>50</v>
      </c>
      <c r="AQ1090" s="165">
        <f>(VLOOKUP($B1090,'P2 Origin'!$C$21:$M$176,9,0))*AP1090</f>
        <v>0</v>
      </c>
      <c r="AR1090" s="155">
        <f t="shared" si="463"/>
        <v>1</v>
      </c>
      <c r="AS1090" s="164">
        <f>(VLOOKUP(B1090,'P2 Origin'!$C$21:$M$176,10,0))*K1090</f>
        <v>0</v>
      </c>
      <c r="AT1090" s="164">
        <f>(VLOOKUP(B1090,'P2 Origin'!$C$21:$M$176,11,0))*J1090</f>
        <v>0</v>
      </c>
      <c r="AU1090" s="167">
        <v>50</v>
      </c>
      <c r="AV1090" s="168">
        <v>50</v>
      </c>
      <c r="AW1090" s="169">
        <v>0</v>
      </c>
      <c r="AX1090" s="170">
        <f>IF(AU1090&gt;=0.1,'P3 Bureaumarge zee- en luchtvr.'!$D$12,0)</f>
        <v>0</v>
      </c>
      <c r="AY1090" s="163">
        <f t="shared" si="464"/>
        <v>0</v>
      </c>
      <c r="AZ1090" s="157" t="str">
        <f>VLOOKUP(D1090,'P4 Destination'!$C$21:$O$176,13,0)</f>
        <v>USD</v>
      </c>
      <c r="BA1090" s="164">
        <f t="shared" si="465"/>
        <v>0</v>
      </c>
      <c r="BB1090" s="171">
        <f>IF(AU1090&gt;0.1,(VLOOKUP(D1090,'P4 Destination'!$C$21:$M$176,3,0))*I1090,0)</f>
        <v>0</v>
      </c>
      <c r="BC1090" s="172">
        <f t="shared" si="466"/>
        <v>0</v>
      </c>
      <c r="BD1090" s="171">
        <f>(VLOOKUP($D1090,'P4 Destination'!$C$21:$M$176,4,0))*BC1090</f>
        <v>0</v>
      </c>
      <c r="BE1090" s="172">
        <f t="shared" si="467"/>
        <v>0</v>
      </c>
      <c r="BF1090" s="171">
        <f>(VLOOKUP($D1090,'P4 Destination'!$C$21:$M$176,5,0))*BE1090</f>
        <v>0</v>
      </c>
      <c r="BG1090" s="172">
        <f t="shared" si="468"/>
        <v>0</v>
      </c>
      <c r="BH1090" s="171">
        <f>(VLOOKUP($D1090,'P4 Destination'!$C$21:$M$176,6,0))*BG1090</f>
        <v>0</v>
      </c>
      <c r="BI1090" s="172">
        <f t="shared" si="469"/>
        <v>0</v>
      </c>
      <c r="BJ1090" s="171">
        <f>(VLOOKUP($D1090,'P4 Destination'!$C$21:$M$176,7,0))*BI1090</f>
        <v>0</v>
      </c>
      <c r="BK1090" s="172">
        <f t="shared" si="470"/>
        <v>0</v>
      </c>
      <c r="BL1090" s="171">
        <f>(VLOOKUP($D1090,'P4 Destination'!$C$21:$M$176,8,0))*BK1090</f>
        <v>0</v>
      </c>
      <c r="BM1090" s="172">
        <f t="shared" si="471"/>
        <v>50</v>
      </c>
      <c r="BN1090" s="171">
        <f>(VLOOKUP($D1090,'P4 Destination'!$C$21:$M$176,9,0))*BM1090</f>
        <v>0</v>
      </c>
      <c r="BO1090" s="154">
        <f t="shared" si="472"/>
        <v>1</v>
      </c>
      <c r="BP1090" s="171">
        <f>(VLOOKUP(D1090,'P4 Destination'!$C$21:$M$176,10,0))*K1090</f>
        <v>0</v>
      </c>
      <c r="BQ1090" s="171">
        <f>(VLOOKUP(D1090,'P4 Destination'!$C$21:$M$176,11,0))*J1090</f>
        <v>0</v>
      </c>
      <c r="BR1090" s="173">
        <f t="shared" si="473"/>
        <v>0</v>
      </c>
      <c r="BS1090" s="173">
        <f>(AV1090*2500)*'P6 Verzekering'!$E$11</f>
        <v>0</v>
      </c>
      <c r="BT1090" s="173">
        <f>(AW1090*2500)*'P6 Verzekering'!$E$12</f>
        <v>0</v>
      </c>
      <c r="BU1090" s="173">
        <f>(L1090*2500)*'P6 Verzekering'!$E$13</f>
        <v>0</v>
      </c>
      <c r="BV1090" s="173">
        <f t="shared" si="474"/>
        <v>0</v>
      </c>
      <c r="BW1090"/>
      <c r="BX1090"/>
    </row>
    <row r="1091" spans="1:76">
      <c r="A1091" s="152" t="s">
        <v>3207</v>
      </c>
      <c r="B1091" s="152" t="s">
        <v>385</v>
      </c>
      <c r="C1091" s="152" t="s">
        <v>384</v>
      </c>
      <c r="D1091" s="152" t="s">
        <v>298</v>
      </c>
      <c r="E1091" s="152" t="s">
        <v>297</v>
      </c>
      <c r="F1091" s="153">
        <f t="shared" si="448"/>
        <v>60</v>
      </c>
      <c r="G1091" s="154">
        <v>1</v>
      </c>
      <c r="H1091" s="154">
        <f>IFERROR(VLOOKUP(B1091,'P2 Origin'!$C$21:$Q$176,15,FALSE),0)</f>
        <v>1</v>
      </c>
      <c r="I1091" s="154">
        <f>IFERROR(VLOOKUP(D1091,'P4 Destination'!$C$21:$Q$176,15,FALSE),0)</f>
        <v>1</v>
      </c>
      <c r="J1091" s="155"/>
      <c r="K1091" s="155">
        <v>1</v>
      </c>
      <c r="L1091" s="156">
        <v>0</v>
      </c>
      <c r="M1091" s="155">
        <v>0</v>
      </c>
      <c r="N1091" s="155">
        <v>0</v>
      </c>
      <c r="O1091" s="157">
        <f t="shared" si="449"/>
        <v>0</v>
      </c>
      <c r="P1091" s="158">
        <f t="shared" si="450"/>
        <v>0</v>
      </c>
      <c r="Q1091" s="159">
        <f>IFERROR(VLOOKUP(N1091,'P1 Intra-Europees'!$A$15:$H$25,3,0),0)*P1091</f>
        <v>0</v>
      </c>
      <c r="R1091" s="160">
        <f t="shared" si="451"/>
        <v>0</v>
      </c>
      <c r="S1091" s="159">
        <f>IFERROR(VLOOKUP(N1091,'P1 Intra-Europees'!$A$15:$H$25,4,0),0)*R1091</f>
        <v>0</v>
      </c>
      <c r="T1091" s="160">
        <f t="shared" si="452"/>
        <v>0</v>
      </c>
      <c r="U1091" s="159">
        <f>IFERROR(VLOOKUP(N1091,'P1 Intra-Europees'!$A$15:$H$25,5,0),0)*T1091</f>
        <v>0</v>
      </c>
      <c r="V1091" s="160">
        <f t="shared" si="453"/>
        <v>0</v>
      </c>
      <c r="W1091" s="159">
        <f>IFERROR(VLOOKUP(N1091,'P1 Intra-Europees'!$A$15:$H$25,6,0),0)*V1091</f>
        <v>0</v>
      </c>
      <c r="X1091" s="160">
        <f t="shared" si="454"/>
        <v>0</v>
      </c>
      <c r="Y1091" s="159">
        <f>IFERROR(VLOOKUP(N1091,'P1 Intra-Europees'!$A$15:$H$25,7,0),0)*X1091</f>
        <v>0</v>
      </c>
      <c r="Z1091" s="161">
        <f t="shared" si="455"/>
        <v>0</v>
      </c>
      <c r="AA1091" s="162">
        <f>IFERROR(VLOOKUP(N1091,'P1 Intra-Europees'!$A$15:$H$25,8,0),0)*Z1091</f>
        <v>0</v>
      </c>
      <c r="AB1091" s="163">
        <f t="shared" si="456"/>
        <v>0</v>
      </c>
      <c r="AC1091" s="157" t="str">
        <f>VLOOKUP(B1091,'P2 Origin'!$C$21:$O$176,13,0)</f>
        <v>USD</v>
      </c>
      <c r="AD1091" s="164">
        <f t="shared" si="457"/>
        <v>0</v>
      </c>
      <c r="AE1091" s="165">
        <f>IF(AU1091&gt;0.1,VLOOKUP(B1091,'P2 Origin'!$C$21:$M$176,3,0)*H1091,0)</f>
        <v>0</v>
      </c>
      <c r="AF1091" s="166">
        <f t="shared" si="458"/>
        <v>0</v>
      </c>
      <c r="AG1091" s="165">
        <f>(VLOOKUP(B1091,'P2 Origin'!$C$21:$M$176,4,0))*AF1091</f>
        <v>0</v>
      </c>
      <c r="AH1091" s="166">
        <f t="shared" si="459"/>
        <v>0</v>
      </c>
      <c r="AI1091" s="165">
        <f>(VLOOKUP(B1091,'P2 Origin'!$C$21:$M$176,5,0))*AH1091</f>
        <v>0</v>
      </c>
      <c r="AJ1091" s="166">
        <f t="shared" si="475"/>
        <v>0</v>
      </c>
      <c r="AK1091" s="165">
        <f>(VLOOKUP(B1091,'P2 Origin'!$C$21:$M$176,6,0))*AJ1091</f>
        <v>0</v>
      </c>
      <c r="AL1091" s="166">
        <f t="shared" si="460"/>
        <v>0</v>
      </c>
      <c r="AM1091" s="165">
        <f>(VLOOKUP($B1091,'P2 Origin'!$C$21:$M$176,7,0))*AL1091</f>
        <v>0</v>
      </c>
      <c r="AN1091" s="166">
        <f t="shared" si="461"/>
        <v>0</v>
      </c>
      <c r="AO1091" s="165">
        <f>(VLOOKUP($B1091,'P2 Origin'!$C$21:$M$176,8,0))*AN1091</f>
        <v>0</v>
      </c>
      <c r="AP1091" s="166">
        <f t="shared" si="462"/>
        <v>60</v>
      </c>
      <c r="AQ1091" s="165">
        <f>(VLOOKUP($B1091,'P2 Origin'!$C$21:$M$176,9,0))*AP1091</f>
        <v>0</v>
      </c>
      <c r="AR1091" s="155">
        <f t="shared" si="463"/>
        <v>1</v>
      </c>
      <c r="AS1091" s="164">
        <f>(VLOOKUP(B1091,'P2 Origin'!$C$21:$M$176,10,0))*K1091</f>
        <v>0</v>
      </c>
      <c r="AT1091" s="164">
        <f>(VLOOKUP(B1091,'P2 Origin'!$C$21:$M$176,11,0))*J1091</f>
        <v>0</v>
      </c>
      <c r="AU1091" s="167">
        <v>60</v>
      </c>
      <c r="AV1091" s="168">
        <v>60</v>
      </c>
      <c r="AW1091" s="169">
        <v>0</v>
      </c>
      <c r="AX1091" s="170">
        <f>IF(AU1091&gt;=0.1,'P3 Bureaumarge zee- en luchtvr.'!$D$12,0)</f>
        <v>0</v>
      </c>
      <c r="AY1091" s="163">
        <f t="shared" si="464"/>
        <v>0</v>
      </c>
      <c r="AZ1091" s="157" t="str">
        <f>VLOOKUP(D1091,'P4 Destination'!$C$21:$O$176,13,0)</f>
        <v>USD</v>
      </c>
      <c r="BA1091" s="164">
        <f t="shared" si="465"/>
        <v>0</v>
      </c>
      <c r="BB1091" s="171">
        <f>IF(AU1091&gt;0.1,(VLOOKUP(D1091,'P4 Destination'!$C$21:$M$176,3,0))*I1091,0)</f>
        <v>0</v>
      </c>
      <c r="BC1091" s="172">
        <f t="shared" si="466"/>
        <v>0</v>
      </c>
      <c r="BD1091" s="171">
        <f>(VLOOKUP($D1091,'P4 Destination'!$C$21:$M$176,4,0))*BC1091</f>
        <v>0</v>
      </c>
      <c r="BE1091" s="172">
        <f t="shared" si="467"/>
        <v>0</v>
      </c>
      <c r="BF1091" s="171">
        <f>(VLOOKUP($D1091,'P4 Destination'!$C$21:$M$176,5,0))*BE1091</f>
        <v>0</v>
      </c>
      <c r="BG1091" s="172">
        <f t="shared" si="468"/>
        <v>0</v>
      </c>
      <c r="BH1091" s="171">
        <f>(VLOOKUP($D1091,'P4 Destination'!$C$21:$M$176,6,0))*BG1091</f>
        <v>0</v>
      </c>
      <c r="BI1091" s="172">
        <f t="shared" si="469"/>
        <v>0</v>
      </c>
      <c r="BJ1091" s="171">
        <f>(VLOOKUP($D1091,'P4 Destination'!$C$21:$M$176,7,0))*BI1091</f>
        <v>0</v>
      </c>
      <c r="BK1091" s="172">
        <f t="shared" si="470"/>
        <v>0</v>
      </c>
      <c r="BL1091" s="171">
        <f>(VLOOKUP($D1091,'P4 Destination'!$C$21:$M$176,8,0))*BK1091</f>
        <v>0</v>
      </c>
      <c r="BM1091" s="172">
        <f t="shared" si="471"/>
        <v>60</v>
      </c>
      <c r="BN1091" s="171">
        <f>(VLOOKUP($D1091,'P4 Destination'!$C$21:$M$176,9,0))*BM1091</f>
        <v>0</v>
      </c>
      <c r="BO1091" s="154">
        <f t="shared" si="472"/>
        <v>1</v>
      </c>
      <c r="BP1091" s="171">
        <f>(VLOOKUP(D1091,'P4 Destination'!$C$21:$M$176,10,0))*K1091</f>
        <v>0</v>
      </c>
      <c r="BQ1091" s="171">
        <f>(VLOOKUP(D1091,'P4 Destination'!$C$21:$M$176,11,0))*J1091</f>
        <v>0</v>
      </c>
      <c r="BR1091" s="173">
        <f t="shared" si="473"/>
        <v>0</v>
      </c>
      <c r="BS1091" s="173">
        <f>(AV1091*2500)*'P6 Verzekering'!$E$11</f>
        <v>0</v>
      </c>
      <c r="BT1091" s="173">
        <f>(AW1091*2500)*'P6 Verzekering'!$E$12</f>
        <v>0</v>
      </c>
      <c r="BU1091" s="173">
        <f>(L1091*2500)*'P6 Verzekering'!$E$13</f>
        <v>0</v>
      </c>
      <c r="BV1091" s="173">
        <f t="shared" si="474"/>
        <v>0</v>
      </c>
      <c r="BW1091"/>
      <c r="BX1091"/>
    </row>
    <row r="1092" spans="1:76">
      <c r="A1092" s="152" t="s">
        <v>3209</v>
      </c>
      <c r="B1092" s="152" t="s">
        <v>385</v>
      </c>
      <c r="C1092" s="152" t="s">
        <v>384</v>
      </c>
      <c r="D1092" s="152" t="s">
        <v>219</v>
      </c>
      <c r="E1092" s="152" t="s">
        <v>219</v>
      </c>
      <c r="F1092" s="153">
        <f t="shared" si="448"/>
        <v>33</v>
      </c>
      <c r="G1092" s="154">
        <v>1</v>
      </c>
      <c r="H1092" s="154">
        <f>IFERROR(VLOOKUP(B1092,'P2 Origin'!$C$21:$Q$176,15,FALSE),0)</f>
        <v>1</v>
      </c>
      <c r="I1092" s="154">
        <f>IFERROR(VLOOKUP(D1092,'P4 Destination'!$C$21:$Q$176,15,FALSE),0)</f>
        <v>0</v>
      </c>
      <c r="J1092" s="155"/>
      <c r="K1092" s="155">
        <v>1</v>
      </c>
      <c r="L1092" s="156">
        <v>0</v>
      </c>
      <c r="M1092" s="155">
        <v>0</v>
      </c>
      <c r="N1092" s="155">
        <v>0</v>
      </c>
      <c r="O1092" s="157">
        <f t="shared" si="449"/>
        <v>0</v>
      </c>
      <c r="P1092" s="158">
        <f t="shared" si="450"/>
        <v>0</v>
      </c>
      <c r="Q1092" s="159">
        <f>IFERROR(VLOOKUP(N1092,'P1 Intra-Europees'!$A$15:$H$25,3,0),0)*P1092</f>
        <v>0</v>
      </c>
      <c r="R1092" s="160">
        <f t="shared" si="451"/>
        <v>0</v>
      </c>
      <c r="S1092" s="159">
        <f>IFERROR(VLOOKUP(N1092,'P1 Intra-Europees'!$A$15:$H$25,4,0),0)*R1092</f>
        <v>0</v>
      </c>
      <c r="T1092" s="160">
        <f t="shared" si="452"/>
        <v>0</v>
      </c>
      <c r="U1092" s="159">
        <f>IFERROR(VLOOKUP(N1092,'P1 Intra-Europees'!$A$15:$H$25,5,0),0)*T1092</f>
        <v>0</v>
      </c>
      <c r="V1092" s="160">
        <f t="shared" si="453"/>
        <v>0</v>
      </c>
      <c r="W1092" s="159">
        <f>IFERROR(VLOOKUP(N1092,'P1 Intra-Europees'!$A$15:$H$25,6,0),0)*V1092</f>
        <v>0</v>
      </c>
      <c r="X1092" s="160">
        <f t="shared" si="454"/>
        <v>0</v>
      </c>
      <c r="Y1092" s="159">
        <f>IFERROR(VLOOKUP(N1092,'P1 Intra-Europees'!$A$15:$H$25,7,0),0)*X1092</f>
        <v>0</v>
      </c>
      <c r="Z1092" s="161">
        <f t="shared" si="455"/>
        <v>0</v>
      </c>
      <c r="AA1092" s="162">
        <f>IFERROR(VLOOKUP(N1092,'P1 Intra-Europees'!$A$15:$H$25,8,0),0)*Z1092</f>
        <v>0</v>
      </c>
      <c r="AB1092" s="163">
        <f t="shared" si="456"/>
        <v>0</v>
      </c>
      <c r="AC1092" s="157" t="str">
        <f>VLOOKUP(B1092,'P2 Origin'!$C$21:$O$176,13,0)</f>
        <v>USD</v>
      </c>
      <c r="AD1092" s="164">
        <f t="shared" si="457"/>
        <v>0</v>
      </c>
      <c r="AE1092" s="165">
        <f>IF(AU1092&gt;0.1,VLOOKUP(B1092,'P2 Origin'!$C$21:$M$176,3,0)*H1092,0)</f>
        <v>0</v>
      </c>
      <c r="AF1092" s="166">
        <f t="shared" si="458"/>
        <v>0</v>
      </c>
      <c r="AG1092" s="165">
        <f>(VLOOKUP(B1092,'P2 Origin'!$C$21:$M$176,4,0))*AF1092</f>
        <v>0</v>
      </c>
      <c r="AH1092" s="166">
        <f t="shared" si="459"/>
        <v>0</v>
      </c>
      <c r="AI1092" s="165">
        <f>(VLOOKUP(B1092,'P2 Origin'!$C$21:$M$176,5,0))*AH1092</f>
        <v>0</v>
      </c>
      <c r="AJ1092" s="166">
        <f t="shared" si="475"/>
        <v>0</v>
      </c>
      <c r="AK1092" s="165">
        <f>(VLOOKUP(B1092,'P2 Origin'!$C$21:$M$176,6,0))*AJ1092</f>
        <v>0</v>
      </c>
      <c r="AL1092" s="166">
        <f t="shared" si="460"/>
        <v>33</v>
      </c>
      <c r="AM1092" s="165">
        <f>(VLOOKUP($B1092,'P2 Origin'!$C$21:$M$176,7,0))*AL1092</f>
        <v>0</v>
      </c>
      <c r="AN1092" s="166">
        <f t="shared" si="461"/>
        <v>0</v>
      </c>
      <c r="AO1092" s="165">
        <f>(VLOOKUP($B1092,'P2 Origin'!$C$21:$M$176,8,0))*AN1092</f>
        <v>0</v>
      </c>
      <c r="AP1092" s="166">
        <f t="shared" si="462"/>
        <v>0</v>
      </c>
      <c r="AQ1092" s="165">
        <f>(VLOOKUP($B1092,'P2 Origin'!$C$21:$M$176,9,0))*AP1092</f>
        <v>0</v>
      </c>
      <c r="AR1092" s="155">
        <f t="shared" si="463"/>
        <v>1</v>
      </c>
      <c r="AS1092" s="164">
        <f>(VLOOKUP(B1092,'P2 Origin'!$C$21:$M$176,10,0))*K1092</f>
        <v>0</v>
      </c>
      <c r="AT1092" s="164">
        <f>(VLOOKUP(B1092,'P2 Origin'!$C$21:$M$176,11,0))*J1092</f>
        <v>0</v>
      </c>
      <c r="AU1092" s="167">
        <v>33</v>
      </c>
      <c r="AV1092" s="168">
        <v>33</v>
      </c>
      <c r="AW1092" s="169">
        <v>0</v>
      </c>
      <c r="AX1092" s="170">
        <f>IF(AU1092&gt;=0.1,'P3 Bureaumarge zee- en luchtvr.'!$D$12,0)</f>
        <v>0</v>
      </c>
      <c r="AY1092" s="163">
        <f t="shared" si="464"/>
        <v>0</v>
      </c>
      <c r="AZ1092" s="157" t="str">
        <f>VLOOKUP(D1092,'P4 Destination'!$C$21:$O$176,13,0)</f>
        <v>EUR</v>
      </c>
      <c r="BA1092" s="164">
        <f t="shared" si="465"/>
        <v>0</v>
      </c>
      <c r="BB1092" s="171">
        <f>IF(AU1092&gt;0.1,(VLOOKUP(D1092,'P4 Destination'!$C$21:$M$176,3,0))*I1092,0)</f>
        <v>0</v>
      </c>
      <c r="BC1092" s="172">
        <f t="shared" si="466"/>
        <v>0</v>
      </c>
      <c r="BD1092" s="171">
        <f>(VLOOKUP($D1092,'P4 Destination'!$C$21:$M$176,4,0))*BC1092</f>
        <v>0</v>
      </c>
      <c r="BE1092" s="172">
        <f t="shared" si="467"/>
        <v>0</v>
      </c>
      <c r="BF1092" s="171">
        <f>(VLOOKUP($D1092,'P4 Destination'!$C$21:$M$176,5,0))*BE1092</f>
        <v>0</v>
      </c>
      <c r="BG1092" s="172">
        <f t="shared" si="468"/>
        <v>0</v>
      </c>
      <c r="BH1092" s="171">
        <f>(VLOOKUP($D1092,'P4 Destination'!$C$21:$M$176,6,0))*BG1092</f>
        <v>0</v>
      </c>
      <c r="BI1092" s="172">
        <f t="shared" si="469"/>
        <v>33</v>
      </c>
      <c r="BJ1092" s="171">
        <f>(VLOOKUP($D1092,'P4 Destination'!$C$21:$M$176,7,0))*BI1092</f>
        <v>0</v>
      </c>
      <c r="BK1092" s="172">
        <f t="shared" si="470"/>
        <v>0</v>
      </c>
      <c r="BL1092" s="171">
        <f>(VLOOKUP($D1092,'P4 Destination'!$C$21:$M$176,8,0))*BK1092</f>
        <v>0</v>
      </c>
      <c r="BM1092" s="172">
        <f t="shared" si="471"/>
        <v>0</v>
      </c>
      <c r="BN1092" s="171">
        <f>(VLOOKUP($D1092,'P4 Destination'!$C$21:$M$176,9,0))*BM1092</f>
        <v>0</v>
      </c>
      <c r="BO1092" s="154">
        <f t="shared" si="472"/>
        <v>1</v>
      </c>
      <c r="BP1092" s="171">
        <f>(VLOOKUP(D1092,'P4 Destination'!$C$21:$M$176,10,0))*K1092</f>
        <v>0</v>
      </c>
      <c r="BQ1092" s="171">
        <f>(VLOOKUP(D1092,'P4 Destination'!$C$21:$M$176,11,0))*J1092</f>
        <v>0</v>
      </c>
      <c r="BR1092" s="173">
        <f t="shared" si="473"/>
        <v>0</v>
      </c>
      <c r="BS1092" s="173">
        <f>(AV1092*2500)*'P6 Verzekering'!$E$11</f>
        <v>0</v>
      </c>
      <c r="BT1092" s="173">
        <f>(AW1092*2500)*'P6 Verzekering'!$E$12</f>
        <v>0</v>
      </c>
      <c r="BU1092" s="173">
        <f>(L1092*2500)*'P6 Verzekering'!$E$13</f>
        <v>0</v>
      </c>
      <c r="BV1092" s="173">
        <f t="shared" si="474"/>
        <v>0</v>
      </c>
      <c r="BW1092"/>
      <c r="BX1092"/>
    </row>
    <row r="1093" spans="1:76">
      <c r="A1093" s="152" t="s">
        <v>3212</v>
      </c>
      <c r="B1093" s="152" t="s">
        <v>385</v>
      </c>
      <c r="C1093" s="152" t="s">
        <v>384</v>
      </c>
      <c r="D1093" s="152" t="s">
        <v>219</v>
      </c>
      <c r="E1093" s="152" t="s">
        <v>219</v>
      </c>
      <c r="F1093" s="153">
        <f t="shared" si="448"/>
        <v>30</v>
      </c>
      <c r="G1093" s="154">
        <v>1</v>
      </c>
      <c r="H1093" s="154">
        <f>IFERROR(VLOOKUP(B1093,'P2 Origin'!$C$21:$Q$176,15,FALSE),0)</f>
        <v>1</v>
      </c>
      <c r="I1093" s="154">
        <f>IFERROR(VLOOKUP(D1093,'P4 Destination'!$C$21:$Q$176,15,FALSE),0)</f>
        <v>0</v>
      </c>
      <c r="J1093" s="155">
        <v>1</v>
      </c>
      <c r="K1093" s="155"/>
      <c r="L1093" s="156">
        <v>0</v>
      </c>
      <c r="M1093" s="155">
        <v>0</v>
      </c>
      <c r="N1093" s="155">
        <v>0</v>
      </c>
      <c r="O1093" s="157">
        <f t="shared" si="449"/>
        <v>0</v>
      </c>
      <c r="P1093" s="158">
        <f t="shared" si="450"/>
        <v>0</v>
      </c>
      <c r="Q1093" s="159">
        <f>IFERROR(VLOOKUP(N1093,'P1 Intra-Europees'!$A$15:$H$25,3,0),0)*P1093</f>
        <v>0</v>
      </c>
      <c r="R1093" s="160">
        <f t="shared" si="451"/>
        <v>0</v>
      </c>
      <c r="S1093" s="159">
        <f>IFERROR(VLOOKUP(N1093,'P1 Intra-Europees'!$A$15:$H$25,4,0),0)*R1093</f>
        <v>0</v>
      </c>
      <c r="T1093" s="160">
        <f t="shared" si="452"/>
        <v>0</v>
      </c>
      <c r="U1093" s="159">
        <f>IFERROR(VLOOKUP(N1093,'P1 Intra-Europees'!$A$15:$H$25,5,0),0)*T1093</f>
        <v>0</v>
      </c>
      <c r="V1093" s="160">
        <f t="shared" si="453"/>
        <v>0</v>
      </c>
      <c r="W1093" s="159">
        <f>IFERROR(VLOOKUP(N1093,'P1 Intra-Europees'!$A$15:$H$25,6,0),0)*V1093</f>
        <v>0</v>
      </c>
      <c r="X1093" s="160">
        <f t="shared" si="454"/>
        <v>0</v>
      </c>
      <c r="Y1093" s="159">
        <f>IFERROR(VLOOKUP(N1093,'P1 Intra-Europees'!$A$15:$H$25,7,0),0)*X1093</f>
        <v>0</v>
      </c>
      <c r="Z1093" s="161">
        <f t="shared" si="455"/>
        <v>0</v>
      </c>
      <c r="AA1093" s="162">
        <f>IFERROR(VLOOKUP(N1093,'P1 Intra-Europees'!$A$15:$H$25,8,0),0)*Z1093</f>
        <v>0</v>
      </c>
      <c r="AB1093" s="163">
        <f t="shared" si="456"/>
        <v>0</v>
      </c>
      <c r="AC1093" s="157" t="str">
        <f>VLOOKUP(B1093,'P2 Origin'!$C$21:$O$176,13,0)</f>
        <v>USD</v>
      </c>
      <c r="AD1093" s="164">
        <f t="shared" si="457"/>
        <v>0</v>
      </c>
      <c r="AE1093" s="165">
        <f>IF(AU1093&gt;0.1,VLOOKUP(B1093,'P2 Origin'!$C$21:$M$176,3,0)*H1093,0)</f>
        <v>0</v>
      </c>
      <c r="AF1093" s="166">
        <f t="shared" si="458"/>
        <v>0</v>
      </c>
      <c r="AG1093" s="165">
        <f>(VLOOKUP(B1093,'P2 Origin'!$C$21:$M$176,4,0))*AF1093</f>
        <v>0</v>
      </c>
      <c r="AH1093" s="166">
        <f t="shared" si="459"/>
        <v>0</v>
      </c>
      <c r="AI1093" s="165">
        <f>(VLOOKUP(B1093,'P2 Origin'!$C$21:$M$176,5,0))*AH1093</f>
        <v>0</v>
      </c>
      <c r="AJ1093" s="166">
        <f t="shared" si="475"/>
        <v>0</v>
      </c>
      <c r="AK1093" s="165">
        <f>(VLOOKUP(B1093,'P2 Origin'!$C$21:$M$176,6,0))*AJ1093</f>
        <v>0</v>
      </c>
      <c r="AL1093" s="166">
        <f t="shared" si="460"/>
        <v>30</v>
      </c>
      <c r="AM1093" s="165">
        <f>(VLOOKUP($B1093,'P2 Origin'!$C$21:$M$176,7,0))*AL1093</f>
        <v>0</v>
      </c>
      <c r="AN1093" s="166">
        <f t="shared" si="461"/>
        <v>0</v>
      </c>
      <c r="AO1093" s="165">
        <f>(VLOOKUP($B1093,'P2 Origin'!$C$21:$M$176,8,0))*AN1093</f>
        <v>0</v>
      </c>
      <c r="AP1093" s="166">
        <f t="shared" si="462"/>
        <v>0</v>
      </c>
      <c r="AQ1093" s="165">
        <f>(VLOOKUP($B1093,'P2 Origin'!$C$21:$M$176,9,0))*AP1093</f>
        <v>0</v>
      </c>
      <c r="AR1093" s="155">
        <f t="shared" si="463"/>
        <v>1</v>
      </c>
      <c r="AS1093" s="164">
        <f>(VLOOKUP(B1093,'P2 Origin'!$C$21:$M$176,10,0))*K1093</f>
        <v>0</v>
      </c>
      <c r="AT1093" s="164">
        <f>(VLOOKUP(B1093,'P2 Origin'!$C$21:$M$176,11,0))*J1093</f>
        <v>0</v>
      </c>
      <c r="AU1093" s="167">
        <v>30</v>
      </c>
      <c r="AV1093" s="168">
        <v>30</v>
      </c>
      <c r="AW1093" s="169">
        <v>0</v>
      </c>
      <c r="AX1093" s="170">
        <f>IF(AU1093&gt;=0.1,'P3 Bureaumarge zee- en luchtvr.'!$D$12,0)</f>
        <v>0</v>
      </c>
      <c r="AY1093" s="163">
        <f t="shared" si="464"/>
        <v>0</v>
      </c>
      <c r="AZ1093" s="157" t="str">
        <f>VLOOKUP(D1093,'P4 Destination'!$C$21:$O$176,13,0)</f>
        <v>EUR</v>
      </c>
      <c r="BA1093" s="164">
        <f t="shared" si="465"/>
        <v>0</v>
      </c>
      <c r="BB1093" s="171">
        <f>IF(AU1093&gt;0.1,(VLOOKUP(D1093,'P4 Destination'!$C$21:$M$176,3,0))*I1093,0)</f>
        <v>0</v>
      </c>
      <c r="BC1093" s="172">
        <f t="shared" si="466"/>
        <v>0</v>
      </c>
      <c r="BD1093" s="171">
        <f>(VLOOKUP($D1093,'P4 Destination'!$C$21:$M$176,4,0))*BC1093</f>
        <v>0</v>
      </c>
      <c r="BE1093" s="172">
        <f t="shared" si="467"/>
        <v>0</v>
      </c>
      <c r="BF1093" s="171">
        <f>(VLOOKUP($D1093,'P4 Destination'!$C$21:$M$176,5,0))*BE1093</f>
        <v>0</v>
      </c>
      <c r="BG1093" s="172">
        <f t="shared" si="468"/>
        <v>0</v>
      </c>
      <c r="BH1093" s="171">
        <f>(VLOOKUP($D1093,'P4 Destination'!$C$21:$M$176,6,0))*BG1093</f>
        <v>0</v>
      </c>
      <c r="BI1093" s="172">
        <f t="shared" si="469"/>
        <v>30</v>
      </c>
      <c r="BJ1093" s="171">
        <f>(VLOOKUP($D1093,'P4 Destination'!$C$21:$M$176,7,0))*BI1093</f>
        <v>0</v>
      </c>
      <c r="BK1093" s="172">
        <f t="shared" si="470"/>
        <v>0</v>
      </c>
      <c r="BL1093" s="171">
        <f>(VLOOKUP($D1093,'P4 Destination'!$C$21:$M$176,8,0))*BK1093</f>
        <v>0</v>
      </c>
      <c r="BM1093" s="172">
        <f t="shared" si="471"/>
        <v>0</v>
      </c>
      <c r="BN1093" s="171">
        <f>(VLOOKUP($D1093,'P4 Destination'!$C$21:$M$176,9,0))*BM1093</f>
        <v>0</v>
      </c>
      <c r="BO1093" s="154">
        <f t="shared" si="472"/>
        <v>1</v>
      </c>
      <c r="BP1093" s="171">
        <f>(VLOOKUP(D1093,'P4 Destination'!$C$21:$M$176,10,0))*K1093</f>
        <v>0</v>
      </c>
      <c r="BQ1093" s="171">
        <f>(VLOOKUP(D1093,'P4 Destination'!$C$21:$M$176,11,0))*J1093</f>
        <v>0</v>
      </c>
      <c r="BR1093" s="173">
        <f t="shared" si="473"/>
        <v>0</v>
      </c>
      <c r="BS1093" s="173">
        <f>(AV1093*2500)*'P6 Verzekering'!$E$11</f>
        <v>0</v>
      </c>
      <c r="BT1093" s="173">
        <f>(AW1093*2500)*'P6 Verzekering'!$E$12</f>
        <v>0</v>
      </c>
      <c r="BU1093" s="173">
        <f>(L1093*2500)*'P6 Verzekering'!$E$13</f>
        <v>0</v>
      </c>
      <c r="BV1093" s="173">
        <f t="shared" si="474"/>
        <v>0</v>
      </c>
      <c r="BW1093"/>
      <c r="BX1093"/>
    </row>
    <row r="1094" spans="1:76">
      <c r="A1094" s="152" t="s">
        <v>3213</v>
      </c>
      <c r="B1094" s="152" t="s">
        <v>385</v>
      </c>
      <c r="C1094" s="152" t="s">
        <v>384</v>
      </c>
      <c r="D1094" s="152" t="s">
        <v>219</v>
      </c>
      <c r="E1094" s="152" t="s">
        <v>219</v>
      </c>
      <c r="F1094" s="153">
        <f t="shared" si="448"/>
        <v>53</v>
      </c>
      <c r="G1094" s="154">
        <v>1</v>
      </c>
      <c r="H1094" s="154">
        <f>IFERROR(VLOOKUP(B1094,'P2 Origin'!$C$21:$Q$176,15,FALSE),0)</f>
        <v>1</v>
      </c>
      <c r="I1094" s="154">
        <f>IFERROR(VLOOKUP(D1094,'P4 Destination'!$C$21:$Q$176,15,FALSE),0)</f>
        <v>0</v>
      </c>
      <c r="J1094" s="155"/>
      <c r="K1094" s="155">
        <v>1</v>
      </c>
      <c r="L1094" s="156">
        <v>0</v>
      </c>
      <c r="M1094" s="155">
        <v>0</v>
      </c>
      <c r="N1094" s="155">
        <v>0</v>
      </c>
      <c r="O1094" s="157">
        <f t="shared" si="449"/>
        <v>0</v>
      </c>
      <c r="P1094" s="158">
        <f t="shared" si="450"/>
        <v>0</v>
      </c>
      <c r="Q1094" s="159">
        <f>IFERROR(VLOOKUP(N1094,'P1 Intra-Europees'!$A$15:$H$25,3,0),0)*P1094</f>
        <v>0</v>
      </c>
      <c r="R1094" s="160">
        <f t="shared" si="451"/>
        <v>0</v>
      </c>
      <c r="S1094" s="159">
        <f>IFERROR(VLOOKUP(N1094,'P1 Intra-Europees'!$A$15:$H$25,4,0),0)*R1094</f>
        <v>0</v>
      </c>
      <c r="T1094" s="160">
        <f t="shared" si="452"/>
        <v>0</v>
      </c>
      <c r="U1094" s="159">
        <f>IFERROR(VLOOKUP(N1094,'P1 Intra-Europees'!$A$15:$H$25,5,0),0)*T1094</f>
        <v>0</v>
      </c>
      <c r="V1094" s="160">
        <f t="shared" si="453"/>
        <v>0</v>
      </c>
      <c r="W1094" s="159">
        <f>IFERROR(VLOOKUP(N1094,'P1 Intra-Europees'!$A$15:$H$25,6,0),0)*V1094</f>
        <v>0</v>
      </c>
      <c r="X1094" s="160">
        <f t="shared" si="454"/>
        <v>0</v>
      </c>
      <c r="Y1094" s="159">
        <f>IFERROR(VLOOKUP(N1094,'P1 Intra-Europees'!$A$15:$H$25,7,0),0)*X1094</f>
        <v>0</v>
      </c>
      <c r="Z1094" s="161">
        <f t="shared" si="455"/>
        <v>0</v>
      </c>
      <c r="AA1094" s="162">
        <f>IFERROR(VLOOKUP(N1094,'P1 Intra-Europees'!$A$15:$H$25,8,0),0)*Z1094</f>
        <v>0</v>
      </c>
      <c r="AB1094" s="163">
        <f t="shared" si="456"/>
        <v>0</v>
      </c>
      <c r="AC1094" s="157" t="str">
        <f>VLOOKUP(B1094,'P2 Origin'!$C$21:$O$176,13,0)</f>
        <v>USD</v>
      </c>
      <c r="AD1094" s="164">
        <f t="shared" si="457"/>
        <v>0</v>
      </c>
      <c r="AE1094" s="165">
        <f>IF(AU1094&gt;0.1,VLOOKUP(B1094,'P2 Origin'!$C$21:$M$176,3,0)*H1094,0)</f>
        <v>0</v>
      </c>
      <c r="AF1094" s="166">
        <f t="shared" si="458"/>
        <v>0</v>
      </c>
      <c r="AG1094" s="165">
        <f>(VLOOKUP(B1094,'P2 Origin'!$C$21:$M$176,4,0))*AF1094</f>
        <v>0</v>
      </c>
      <c r="AH1094" s="166">
        <f t="shared" si="459"/>
        <v>0</v>
      </c>
      <c r="AI1094" s="165">
        <f>(VLOOKUP(B1094,'P2 Origin'!$C$21:$M$176,5,0))*AH1094</f>
        <v>0</v>
      </c>
      <c r="AJ1094" s="166">
        <f t="shared" si="475"/>
        <v>0</v>
      </c>
      <c r="AK1094" s="165">
        <f>(VLOOKUP(B1094,'P2 Origin'!$C$21:$M$176,6,0))*AJ1094</f>
        <v>0</v>
      </c>
      <c r="AL1094" s="166">
        <f t="shared" si="460"/>
        <v>0</v>
      </c>
      <c r="AM1094" s="165">
        <f>(VLOOKUP($B1094,'P2 Origin'!$C$21:$M$176,7,0))*AL1094</f>
        <v>0</v>
      </c>
      <c r="AN1094" s="166">
        <f t="shared" si="461"/>
        <v>0</v>
      </c>
      <c r="AO1094" s="165">
        <f>(VLOOKUP($B1094,'P2 Origin'!$C$21:$M$176,8,0))*AN1094</f>
        <v>0</v>
      </c>
      <c r="AP1094" s="166">
        <f t="shared" si="462"/>
        <v>53</v>
      </c>
      <c r="AQ1094" s="165">
        <f>(VLOOKUP($B1094,'P2 Origin'!$C$21:$M$176,9,0))*AP1094</f>
        <v>0</v>
      </c>
      <c r="AR1094" s="155">
        <f t="shared" si="463"/>
        <v>1</v>
      </c>
      <c r="AS1094" s="164">
        <f>(VLOOKUP(B1094,'P2 Origin'!$C$21:$M$176,10,0))*K1094</f>
        <v>0</v>
      </c>
      <c r="AT1094" s="164">
        <f>(VLOOKUP(B1094,'P2 Origin'!$C$21:$M$176,11,0))*J1094</f>
        <v>0</v>
      </c>
      <c r="AU1094" s="167">
        <v>53</v>
      </c>
      <c r="AV1094" s="168">
        <v>53</v>
      </c>
      <c r="AW1094" s="169">
        <v>0</v>
      </c>
      <c r="AX1094" s="170">
        <f>IF(AU1094&gt;=0.1,'P3 Bureaumarge zee- en luchtvr.'!$D$12,0)</f>
        <v>0</v>
      </c>
      <c r="AY1094" s="163">
        <f t="shared" si="464"/>
        <v>0</v>
      </c>
      <c r="AZ1094" s="157" t="str">
        <f>VLOOKUP(D1094,'P4 Destination'!$C$21:$O$176,13,0)</f>
        <v>EUR</v>
      </c>
      <c r="BA1094" s="164">
        <f t="shared" si="465"/>
        <v>0</v>
      </c>
      <c r="BB1094" s="171">
        <f>IF(AU1094&gt;0.1,(VLOOKUP(D1094,'P4 Destination'!$C$21:$M$176,3,0))*I1094,0)</f>
        <v>0</v>
      </c>
      <c r="BC1094" s="172">
        <f t="shared" si="466"/>
        <v>0</v>
      </c>
      <c r="BD1094" s="171">
        <f>(VLOOKUP($D1094,'P4 Destination'!$C$21:$M$176,4,0))*BC1094</f>
        <v>0</v>
      </c>
      <c r="BE1094" s="172">
        <f t="shared" si="467"/>
        <v>0</v>
      </c>
      <c r="BF1094" s="171">
        <f>(VLOOKUP($D1094,'P4 Destination'!$C$21:$M$176,5,0))*BE1094</f>
        <v>0</v>
      </c>
      <c r="BG1094" s="172">
        <f t="shared" si="468"/>
        <v>0</v>
      </c>
      <c r="BH1094" s="171">
        <f>(VLOOKUP($D1094,'P4 Destination'!$C$21:$M$176,6,0))*BG1094</f>
        <v>0</v>
      </c>
      <c r="BI1094" s="172">
        <f t="shared" si="469"/>
        <v>0</v>
      </c>
      <c r="BJ1094" s="171">
        <f>(VLOOKUP($D1094,'P4 Destination'!$C$21:$M$176,7,0))*BI1094</f>
        <v>0</v>
      </c>
      <c r="BK1094" s="172">
        <f t="shared" si="470"/>
        <v>0</v>
      </c>
      <c r="BL1094" s="171">
        <f>(VLOOKUP($D1094,'P4 Destination'!$C$21:$M$176,8,0))*BK1094</f>
        <v>0</v>
      </c>
      <c r="BM1094" s="172">
        <f t="shared" si="471"/>
        <v>53</v>
      </c>
      <c r="BN1094" s="171">
        <f>(VLOOKUP($D1094,'P4 Destination'!$C$21:$M$176,9,0))*BM1094</f>
        <v>0</v>
      </c>
      <c r="BO1094" s="154">
        <f t="shared" si="472"/>
        <v>1</v>
      </c>
      <c r="BP1094" s="171">
        <f>(VLOOKUP(D1094,'P4 Destination'!$C$21:$M$176,10,0))*K1094</f>
        <v>0</v>
      </c>
      <c r="BQ1094" s="171">
        <f>(VLOOKUP(D1094,'P4 Destination'!$C$21:$M$176,11,0))*J1094</f>
        <v>0</v>
      </c>
      <c r="BR1094" s="173">
        <f t="shared" si="473"/>
        <v>0</v>
      </c>
      <c r="BS1094" s="173">
        <f>(AV1094*2500)*'P6 Verzekering'!$E$11</f>
        <v>0</v>
      </c>
      <c r="BT1094" s="173">
        <f>(AW1094*2500)*'P6 Verzekering'!$E$12</f>
        <v>0</v>
      </c>
      <c r="BU1094" s="173">
        <f>(L1094*2500)*'P6 Verzekering'!$E$13</f>
        <v>0</v>
      </c>
      <c r="BV1094" s="173">
        <f t="shared" si="474"/>
        <v>0</v>
      </c>
      <c r="BW1094"/>
      <c r="BX1094"/>
    </row>
    <row r="1095" spans="1:76">
      <c r="A1095" s="152" t="s">
        <v>1083</v>
      </c>
      <c r="B1095" s="152" t="s">
        <v>438</v>
      </c>
      <c r="C1095" s="152" t="s">
        <v>437</v>
      </c>
      <c r="D1095" s="152" t="s">
        <v>151</v>
      </c>
      <c r="E1095" s="152" t="s">
        <v>149</v>
      </c>
      <c r="F1095" s="153">
        <v>51</v>
      </c>
      <c r="G1095" s="154">
        <v>1</v>
      </c>
      <c r="H1095" s="154">
        <f>IFERROR(VLOOKUP(B1095,'P2 Origin'!$C$21:$Q$176,15,FALSE),0)</f>
        <v>0</v>
      </c>
      <c r="I1095" s="154">
        <f>IFERROR(VLOOKUP(D1095,'P4 Destination'!$C$21:$Q$176,15,FALSE),0)</f>
        <v>0</v>
      </c>
      <c r="J1095" s="155">
        <v>1</v>
      </c>
      <c r="K1095" s="155"/>
      <c r="L1095" s="156">
        <v>5</v>
      </c>
      <c r="M1095" s="155">
        <v>180</v>
      </c>
      <c r="N1095" s="155">
        <v>2</v>
      </c>
      <c r="O1095" s="157">
        <f t="shared" si="449"/>
        <v>0</v>
      </c>
      <c r="P1095" s="158">
        <f t="shared" si="450"/>
        <v>5</v>
      </c>
      <c r="Q1095" s="159">
        <f>IFERROR(VLOOKUP(N1095,'P1 Intra-Europees'!$A$15:$H$25,3,0),0)*P1095</f>
        <v>0</v>
      </c>
      <c r="R1095" s="160">
        <f t="shared" si="451"/>
        <v>0</v>
      </c>
      <c r="S1095" s="159">
        <f>IFERROR(VLOOKUP(N1095,'P1 Intra-Europees'!$A$15:$H$25,4,0),0)*R1095</f>
        <v>0</v>
      </c>
      <c r="T1095" s="160">
        <f t="shared" si="452"/>
        <v>0</v>
      </c>
      <c r="U1095" s="159">
        <f>IFERROR(VLOOKUP(N1095,'P1 Intra-Europees'!$A$15:$H$25,5,0),0)*T1095</f>
        <v>0</v>
      </c>
      <c r="V1095" s="160">
        <f t="shared" si="453"/>
        <v>0</v>
      </c>
      <c r="W1095" s="159">
        <f>IFERROR(VLOOKUP(N1095,'P1 Intra-Europees'!$A$15:$H$25,6,0),0)*V1095</f>
        <v>0</v>
      </c>
      <c r="X1095" s="160">
        <f t="shared" si="454"/>
        <v>0</v>
      </c>
      <c r="Y1095" s="159">
        <f>IFERROR(VLOOKUP(N1095,'P1 Intra-Europees'!$A$15:$H$25,7,0),0)*X1095</f>
        <v>0</v>
      </c>
      <c r="Z1095" s="161">
        <v>0</v>
      </c>
      <c r="AA1095" s="162">
        <f>IFERROR(VLOOKUP(N1095,'P1 Intra-Europees'!$A$15:$H$25,8,0),0)*Z1095</f>
        <v>0</v>
      </c>
      <c r="AB1095" s="163">
        <f t="shared" si="456"/>
        <v>0</v>
      </c>
      <c r="AC1095" s="157" t="str">
        <f>VLOOKUP(B1095,'P2 Origin'!$C$21:$O$176,13,0)</f>
        <v>USD</v>
      </c>
      <c r="AD1095" s="164">
        <f t="shared" si="457"/>
        <v>0</v>
      </c>
      <c r="AE1095" s="165">
        <f>IF(AU1095&gt;0.1,VLOOKUP(B1095,'P2 Origin'!$C$21:$M$176,3,0)*H1095,0)</f>
        <v>0</v>
      </c>
      <c r="AF1095" s="166">
        <f t="shared" si="458"/>
        <v>0</v>
      </c>
      <c r="AG1095" s="165">
        <f>(VLOOKUP(B1095,'P2 Origin'!$C$21:$M$176,4,0))*AF1095</f>
        <v>0</v>
      </c>
      <c r="AH1095" s="166">
        <f t="shared" si="459"/>
        <v>0</v>
      </c>
      <c r="AI1095" s="165">
        <f>(VLOOKUP(B1095,'P2 Origin'!$C$21:$M$176,5,0))*AH1095</f>
        <v>0</v>
      </c>
      <c r="AJ1095" s="166">
        <f t="shared" si="475"/>
        <v>0</v>
      </c>
      <c r="AK1095" s="165">
        <f>(VLOOKUP(B1095,'P2 Origin'!$C$21:$M$176,6,0))*AJ1095</f>
        <v>0</v>
      </c>
      <c r="AL1095" s="166">
        <f t="shared" si="460"/>
        <v>0</v>
      </c>
      <c r="AM1095" s="165">
        <f>(VLOOKUP($B1095,'P2 Origin'!$C$21:$M$176,7,0))*AL1095</f>
        <v>0</v>
      </c>
      <c r="AN1095" s="166">
        <f t="shared" si="461"/>
        <v>0</v>
      </c>
      <c r="AO1095" s="165">
        <f>(VLOOKUP($B1095,'P2 Origin'!$C$21:$M$176,8,0))*AN1095</f>
        <v>0</v>
      </c>
      <c r="AP1095" s="166">
        <f t="shared" si="462"/>
        <v>51</v>
      </c>
      <c r="AQ1095" s="165">
        <f>(VLOOKUP($B1095,'P2 Origin'!$C$21:$M$176,9,0))*AP1095</f>
        <v>0</v>
      </c>
      <c r="AR1095" s="155">
        <f t="shared" si="463"/>
        <v>1</v>
      </c>
      <c r="AS1095" s="164">
        <f>(VLOOKUP(B1095,'P2 Origin'!$C$21:$M$176,10,0))*K1095</f>
        <v>0</v>
      </c>
      <c r="AT1095" s="164">
        <f>(VLOOKUP(B1095,'P2 Origin'!$C$21:$M$176,11,0))*J1095</f>
        <v>0</v>
      </c>
      <c r="AU1095" s="167">
        <v>51</v>
      </c>
      <c r="AV1095" s="168">
        <v>51</v>
      </c>
      <c r="AW1095" s="169">
        <v>0</v>
      </c>
      <c r="AX1095" s="170">
        <f>IF(AU1095&gt;=0.1,'P3 Bureaumarge zee- en luchtvr.'!$D$12,0)</f>
        <v>0</v>
      </c>
      <c r="AY1095" s="163">
        <f t="shared" si="464"/>
        <v>0</v>
      </c>
      <c r="AZ1095" s="157" t="str">
        <f>VLOOKUP(D1095,'P4 Destination'!$C$21:$O$176,13,0)</f>
        <v>EUR</v>
      </c>
      <c r="BA1095" s="164">
        <f t="shared" si="465"/>
        <v>0</v>
      </c>
      <c r="BB1095" s="171">
        <f>IF(AU1095&gt;0.1,(VLOOKUP(D1095,'P4 Destination'!$C$21:$M$176,3,0))*I1095,0)</f>
        <v>0</v>
      </c>
      <c r="BC1095" s="172">
        <f t="shared" si="466"/>
        <v>0</v>
      </c>
      <c r="BD1095" s="171">
        <f>(VLOOKUP($D1095,'P4 Destination'!$C$21:$M$176,4,0))*BC1095</f>
        <v>0</v>
      </c>
      <c r="BE1095" s="172">
        <f t="shared" si="467"/>
        <v>0</v>
      </c>
      <c r="BF1095" s="171">
        <f>(VLOOKUP($D1095,'P4 Destination'!$C$21:$M$176,5,0))*BE1095</f>
        <v>0</v>
      </c>
      <c r="BG1095" s="172">
        <f t="shared" si="468"/>
        <v>0</v>
      </c>
      <c r="BH1095" s="171">
        <f>(VLOOKUP($D1095,'P4 Destination'!$C$21:$M$176,6,0))*BG1095</f>
        <v>0</v>
      </c>
      <c r="BI1095" s="172">
        <f t="shared" si="469"/>
        <v>0</v>
      </c>
      <c r="BJ1095" s="171">
        <f>(VLOOKUP($D1095,'P4 Destination'!$C$21:$M$176,7,0))*BI1095</f>
        <v>0</v>
      </c>
      <c r="BK1095" s="172">
        <f t="shared" si="470"/>
        <v>0</v>
      </c>
      <c r="BL1095" s="171">
        <f>(VLOOKUP($D1095,'P4 Destination'!$C$21:$M$176,8,0))*BK1095</f>
        <v>0</v>
      </c>
      <c r="BM1095" s="172">
        <f t="shared" si="471"/>
        <v>51</v>
      </c>
      <c r="BN1095" s="171">
        <f>(VLOOKUP($D1095,'P4 Destination'!$C$21:$M$176,9,0))*BM1095</f>
        <v>0</v>
      </c>
      <c r="BO1095" s="154">
        <f t="shared" si="472"/>
        <v>1</v>
      </c>
      <c r="BP1095" s="171">
        <f>(VLOOKUP(D1095,'P4 Destination'!$C$21:$M$176,10,0))*K1095</f>
        <v>0</v>
      </c>
      <c r="BQ1095" s="171">
        <f>(VLOOKUP(D1095,'P4 Destination'!$C$21:$M$176,11,0))*J1095</f>
        <v>0</v>
      </c>
      <c r="BR1095" s="173">
        <f t="shared" si="473"/>
        <v>0</v>
      </c>
      <c r="BS1095" s="173">
        <f>(AV1095*2500)*'P6 Verzekering'!$E$11</f>
        <v>0</v>
      </c>
      <c r="BT1095" s="173">
        <f>(AW1095*2500)*'P6 Verzekering'!$E$12</f>
        <v>0</v>
      </c>
      <c r="BU1095" s="173">
        <f>(L1095*2500)*'P6 Verzekering'!$E$13</f>
        <v>0</v>
      </c>
      <c r="BV1095" s="173">
        <f t="shared" si="474"/>
        <v>0</v>
      </c>
      <c r="BW1095"/>
      <c r="BX1095"/>
    </row>
    <row r="1096" spans="1:76">
      <c r="A1096" s="152" t="s">
        <v>2910</v>
      </c>
      <c r="B1096" s="152" t="s">
        <v>214</v>
      </c>
      <c r="C1096" s="152" t="s">
        <v>213</v>
      </c>
      <c r="D1096" s="152" t="s">
        <v>397</v>
      </c>
      <c r="E1096" s="152" t="s">
        <v>396</v>
      </c>
      <c r="F1096" s="153">
        <f t="shared" si="448"/>
        <v>35</v>
      </c>
      <c r="G1096" s="154">
        <v>1</v>
      </c>
      <c r="H1096" s="154">
        <f>IFERROR(VLOOKUP(B1096,'P2 Origin'!$C$21:$Q$176,15,FALSE),0)</f>
        <v>1</v>
      </c>
      <c r="I1096" s="154">
        <f>IFERROR(VLOOKUP(D1096,'P4 Destination'!$C$21:$Q$176,15,FALSE),0)</f>
        <v>0</v>
      </c>
      <c r="J1096" s="155">
        <v>1</v>
      </c>
      <c r="K1096" s="155"/>
      <c r="L1096" s="156">
        <v>5</v>
      </c>
      <c r="M1096" s="155">
        <v>2224</v>
      </c>
      <c r="N1096" s="155">
        <v>8</v>
      </c>
      <c r="O1096" s="157">
        <f t="shared" si="449"/>
        <v>0</v>
      </c>
      <c r="P1096" s="158">
        <f t="shared" si="450"/>
        <v>5</v>
      </c>
      <c r="Q1096" s="159">
        <f>IFERROR(VLOOKUP(N1096,'P1 Intra-Europees'!$A$15:$H$25,3,0),0)*P1096</f>
        <v>0</v>
      </c>
      <c r="R1096" s="160">
        <f t="shared" si="451"/>
        <v>0</v>
      </c>
      <c r="S1096" s="159">
        <f>IFERROR(VLOOKUP(N1096,'P1 Intra-Europees'!$A$15:$H$25,4,0),0)*R1096</f>
        <v>0</v>
      </c>
      <c r="T1096" s="160">
        <f t="shared" si="452"/>
        <v>0</v>
      </c>
      <c r="U1096" s="159">
        <f>IFERROR(VLOOKUP(N1096,'P1 Intra-Europees'!$A$15:$H$25,5,0),0)*T1096</f>
        <v>0</v>
      </c>
      <c r="V1096" s="160">
        <f t="shared" si="453"/>
        <v>0</v>
      </c>
      <c r="W1096" s="159">
        <f>IFERROR(VLOOKUP(N1096,'P1 Intra-Europees'!$A$15:$H$25,6,0),0)*V1096</f>
        <v>0</v>
      </c>
      <c r="X1096" s="160">
        <f t="shared" si="454"/>
        <v>0</v>
      </c>
      <c r="Y1096" s="159">
        <f>IFERROR(VLOOKUP(N1096,'P1 Intra-Europees'!$A$15:$H$25,7,0),0)*X1096</f>
        <v>0</v>
      </c>
      <c r="Z1096" s="161">
        <v>0</v>
      </c>
      <c r="AA1096" s="162">
        <f>IFERROR(VLOOKUP(N1096,'P1 Intra-Europees'!$A$15:$H$25,8,0),0)*Z1096</f>
        <v>0</v>
      </c>
      <c r="AB1096" s="163">
        <f t="shared" si="456"/>
        <v>0</v>
      </c>
      <c r="AC1096" s="157" t="str">
        <f>VLOOKUP(B1096,'P2 Origin'!$C$21:$O$176,13,0)</f>
        <v>EUR</v>
      </c>
      <c r="AD1096" s="164">
        <f t="shared" si="457"/>
        <v>0</v>
      </c>
      <c r="AE1096" s="165">
        <f>IF(AU1096&gt;0.1,VLOOKUP(B1096,'P2 Origin'!$C$21:$M$176,3,0)*H1096,0)</f>
        <v>0</v>
      </c>
      <c r="AF1096" s="166">
        <f t="shared" si="458"/>
        <v>0</v>
      </c>
      <c r="AG1096" s="165">
        <f>(VLOOKUP(B1096,'P2 Origin'!$C$21:$M$176,4,0))*AF1096</f>
        <v>0</v>
      </c>
      <c r="AH1096" s="166">
        <f t="shared" si="459"/>
        <v>0</v>
      </c>
      <c r="AI1096" s="165">
        <f>(VLOOKUP(B1096,'P2 Origin'!$C$21:$M$176,5,0))*AH1096</f>
        <v>0</v>
      </c>
      <c r="AJ1096" s="166">
        <f t="shared" si="475"/>
        <v>0</v>
      </c>
      <c r="AK1096" s="165">
        <f>(VLOOKUP(B1096,'P2 Origin'!$C$21:$M$176,6,0))*AJ1096</f>
        <v>0</v>
      </c>
      <c r="AL1096" s="166">
        <f t="shared" si="460"/>
        <v>30</v>
      </c>
      <c r="AM1096" s="165">
        <f>(VLOOKUP($B1096,'P2 Origin'!$C$21:$M$176,7,0))*AL1096</f>
        <v>0</v>
      </c>
      <c r="AN1096" s="166">
        <f t="shared" si="461"/>
        <v>0</v>
      </c>
      <c r="AO1096" s="165">
        <f>(VLOOKUP($B1096,'P2 Origin'!$C$21:$M$176,8,0))*AN1096</f>
        <v>0</v>
      </c>
      <c r="AP1096" s="166">
        <f t="shared" si="462"/>
        <v>0</v>
      </c>
      <c r="AQ1096" s="165">
        <f>(VLOOKUP($B1096,'P2 Origin'!$C$21:$M$176,9,0))*AP1096</f>
        <v>0</v>
      </c>
      <c r="AR1096" s="155">
        <f t="shared" si="463"/>
        <v>1</v>
      </c>
      <c r="AS1096" s="164">
        <f>(VLOOKUP(B1096,'P2 Origin'!$C$21:$M$176,10,0))*K1096</f>
        <v>0</v>
      </c>
      <c r="AT1096" s="164">
        <f>(VLOOKUP(B1096,'P2 Origin'!$C$21:$M$176,11,0))*J1096</f>
        <v>0</v>
      </c>
      <c r="AU1096" s="167">
        <v>30</v>
      </c>
      <c r="AV1096" s="168">
        <v>30</v>
      </c>
      <c r="AW1096" s="169">
        <v>0</v>
      </c>
      <c r="AX1096" s="170">
        <f>IF(AU1096&gt;=0.1,'P3 Bureaumarge zee- en luchtvr.'!$D$12,0)</f>
        <v>0</v>
      </c>
      <c r="AY1096" s="163">
        <f t="shared" si="464"/>
        <v>0</v>
      </c>
      <c r="AZ1096" s="157" t="str">
        <f>VLOOKUP(D1096,'P4 Destination'!$C$21:$O$176,13,0)</f>
        <v>USD</v>
      </c>
      <c r="BA1096" s="164">
        <f t="shared" si="465"/>
        <v>0</v>
      </c>
      <c r="BB1096" s="171">
        <f>IF(AU1096&gt;0.1,(VLOOKUP(D1096,'P4 Destination'!$C$21:$M$176,3,0))*I1096,0)</f>
        <v>0</v>
      </c>
      <c r="BC1096" s="172">
        <f t="shared" si="466"/>
        <v>0</v>
      </c>
      <c r="BD1096" s="171">
        <f>(VLOOKUP($D1096,'P4 Destination'!$C$21:$M$176,4,0))*BC1096</f>
        <v>0</v>
      </c>
      <c r="BE1096" s="172">
        <f t="shared" si="467"/>
        <v>0</v>
      </c>
      <c r="BF1096" s="171">
        <f>(VLOOKUP($D1096,'P4 Destination'!$C$21:$M$176,5,0))*BE1096</f>
        <v>0</v>
      </c>
      <c r="BG1096" s="172">
        <f t="shared" si="468"/>
        <v>0</v>
      </c>
      <c r="BH1096" s="171">
        <f>(VLOOKUP($D1096,'P4 Destination'!$C$21:$M$176,6,0))*BG1096</f>
        <v>0</v>
      </c>
      <c r="BI1096" s="172">
        <f t="shared" si="469"/>
        <v>30</v>
      </c>
      <c r="BJ1096" s="171">
        <f>(VLOOKUP($D1096,'P4 Destination'!$C$21:$M$176,7,0))*BI1096</f>
        <v>0</v>
      </c>
      <c r="BK1096" s="172">
        <f t="shared" si="470"/>
        <v>0</v>
      </c>
      <c r="BL1096" s="171">
        <f>(VLOOKUP($D1096,'P4 Destination'!$C$21:$M$176,8,0))*BK1096</f>
        <v>0</v>
      </c>
      <c r="BM1096" s="172">
        <f t="shared" si="471"/>
        <v>0</v>
      </c>
      <c r="BN1096" s="171">
        <f>(VLOOKUP($D1096,'P4 Destination'!$C$21:$M$176,9,0))*BM1096</f>
        <v>0</v>
      </c>
      <c r="BO1096" s="154">
        <f t="shared" si="472"/>
        <v>1</v>
      </c>
      <c r="BP1096" s="171">
        <f>(VLOOKUP(D1096,'P4 Destination'!$C$21:$M$176,10,0))*K1096</f>
        <v>0</v>
      </c>
      <c r="BQ1096" s="171">
        <f>(VLOOKUP(D1096,'P4 Destination'!$C$21:$M$176,11,0))*J1096</f>
        <v>0</v>
      </c>
      <c r="BR1096" s="173">
        <f t="shared" si="473"/>
        <v>0</v>
      </c>
      <c r="BS1096" s="173">
        <f>(AV1096*2500)*'P6 Verzekering'!$E$11</f>
        <v>0</v>
      </c>
      <c r="BT1096" s="173">
        <f>(AW1096*2500)*'P6 Verzekering'!$E$12</f>
        <v>0</v>
      </c>
      <c r="BU1096" s="173">
        <f>(L1096*2500)*'P6 Verzekering'!$E$13</f>
        <v>0</v>
      </c>
      <c r="BV1096" s="173">
        <f t="shared" si="474"/>
        <v>0</v>
      </c>
      <c r="BW1096"/>
      <c r="BX1096"/>
    </row>
    <row r="1097" spans="1:76">
      <c r="A1097" s="152" t="s">
        <v>2988</v>
      </c>
      <c r="B1097" s="152" t="s">
        <v>226</v>
      </c>
      <c r="C1097" s="152" t="s">
        <v>225</v>
      </c>
      <c r="D1097" s="152" t="s">
        <v>442</v>
      </c>
      <c r="E1097" s="152" t="s">
        <v>441</v>
      </c>
      <c r="F1097" s="153">
        <f t="shared" si="448"/>
        <v>28</v>
      </c>
      <c r="G1097" s="154">
        <v>1</v>
      </c>
      <c r="H1097" s="154">
        <f>IFERROR(VLOOKUP(B1097,'P2 Origin'!$C$21:$Q$176,15,FALSE),0)</f>
        <v>1</v>
      </c>
      <c r="I1097" s="154">
        <f>IFERROR(VLOOKUP(D1097,'P4 Destination'!$C$21:$Q$176,15,FALSE),0)</f>
        <v>0</v>
      </c>
      <c r="J1097" s="155"/>
      <c r="K1097" s="155">
        <v>1</v>
      </c>
      <c r="L1097" s="156">
        <v>6</v>
      </c>
      <c r="M1097" s="155">
        <v>1233</v>
      </c>
      <c r="N1097" s="155">
        <v>6</v>
      </c>
      <c r="O1097" s="157">
        <f t="shared" si="449"/>
        <v>0</v>
      </c>
      <c r="P1097" s="158">
        <f t="shared" si="450"/>
        <v>6</v>
      </c>
      <c r="Q1097" s="159">
        <f>IFERROR(VLOOKUP(N1097,'P1 Intra-Europees'!$A$15:$H$25,3,0),0)*P1097</f>
        <v>0</v>
      </c>
      <c r="R1097" s="160">
        <f t="shared" si="451"/>
        <v>0</v>
      </c>
      <c r="S1097" s="159">
        <f>IFERROR(VLOOKUP(N1097,'P1 Intra-Europees'!$A$15:$H$25,4,0),0)*R1097</f>
        <v>0</v>
      </c>
      <c r="T1097" s="160">
        <f t="shared" si="452"/>
        <v>0</v>
      </c>
      <c r="U1097" s="159">
        <f>IFERROR(VLOOKUP(N1097,'P1 Intra-Europees'!$A$15:$H$25,5,0),0)*T1097</f>
        <v>0</v>
      </c>
      <c r="V1097" s="160">
        <f t="shared" si="453"/>
        <v>0</v>
      </c>
      <c r="W1097" s="159">
        <f>IFERROR(VLOOKUP(N1097,'P1 Intra-Europees'!$A$15:$H$25,6,0),0)*V1097</f>
        <v>0</v>
      </c>
      <c r="X1097" s="160">
        <f t="shared" si="454"/>
        <v>0</v>
      </c>
      <c r="Y1097" s="159">
        <f>IFERROR(VLOOKUP(N1097,'P1 Intra-Europees'!$A$15:$H$25,7,0),0)*X1097</f>
        <v>0</v>
      </c>
      <c r="Z1097" s="161">
        <v>0</v>
      </c>
      <c r="AA1097" s="162">
        <f>IFERROR(VLOOKUP(N1097,'P1 Intra-Europees'!$A$15:$H$25,8,0),0)*Z1097</f>
        <v>0</v>
      </c>
      <c r="AB1097" s="163">
        <f t="shared" si="456"/>
        <v>0</v>
      </c>
      <c r="AC1097" s="157" t="str">
        <f>VLOOKUP(B1097,'P2 Origin'!$C$21:$O$176,13,0)</f>
        <v>EUR</v>
      </c>
      <c r="AD1097" s="164">
        <f t="shared" si="457"/>
        <v>0</v>
      </c>
      <c r="AE1097" s="165">
        <f>IF(AU1097&gt;0.1,VLOOKUP(B1097,'P2 Origin'!$C$21:$M$176,3,0)*H1097,0)</f>
        <v>0</v>
      </c>
      <c r="AF1097" s="166">
        <f t="shared" si="458"/>
        <v>0</v>
      </c>
      <c r="AG1097" s="165">
        <f>(VLOOKUP(B1097,'P2 Origin'!$C$21:$M$176,4,0))*AF1097</f>
        <v>0</v>
      </c>
      <c r="AH1097" s="166">
        <f t="shared" si="459"/>
        <v>0</v>
      </c>
      <c r="AI1097" s="165">
        <f>(VLOOKUP(B1097,'P2 Origin'!$C$21:$M$176,5,0))*AH1097</f>
        <v>0</v>
      </c>
      <c r="AJ1097" s="166">
        <f t="shared" si="475"/>
        <v>22</v>
      </c>
      <c r="AK1097" s="165">
        <f>(VLOOKUP(B1097,'P2 Origin'!$C$21:$M$176,6,0))*AJ1097</f>
        <v>0</v>
      </c>
      <c r="AL1097" s="166">
        <f t="shared" si="460"/>
        <v>0</v>
      </c>
      <c r="AM1097" s="165">
        <f>(VLOOKUP($B1097,'P2 Origin'!$C$21:$M$176,7,0))*AL1097</f>
        <v>0</v>
      </c>
      <c r="AN1097" s="166">
        <f t="shared" si="461"/>
        <v>0</v>
      </c>
      <c r="AO1097" s="165">
        <f>(VLOOKUP($B1097,'P2 Origin'!$C$21:$M$176,8,0))*AN1097</f>
        <v>0</v>
      </c>
      <c r="AP1097" s="166">
        <f t="shared" si="462"/>
        <v>0</v>
      </c>
      <c r="AQ1097" s="165">
        <f>(VLOOKUP($B1097,'P2 Origin'!$C$21:$M$176,9,0))*AP1097</f>
        <v>0</v>
      </c>
      <c r="AR1097" s="155">
        <f t="shared" si="463"/>
        <v>1</v>
      </c>
      <c r="AS1097" s="164">
        <f>(VLOOKUP(B1097,'P2 Origin'!$C$21:$M$176,10,0))*K1097</f>
        <v>0</v>
      </c>
      <c r="AT1097" s="164">
        <f>(VLOOKUP(B1097,'P2 Origin'!$C$21:$M$176,11,0))*J1097</f>
        <v>0</v>
      </c>
      <c r="AU1097" s="167">
        <v>22</v>
      </c>
      <c r="AV1097" s="168">
        <v>22</v>
      </c>
      <c r="AW1097" s="169">
        <v>0</v>
      </c>
      <c r="AX1097" s="170">
        <f>IF(AU1097&gt;=0.1,'P3 Bureaumarge zee- en luchtvr.'!$D$12,0)</f>
        <v>0</v>
      </c>
      <c r="AY1097" s="163">
        <f t="shared" si="464"/>
        <v>0</v>
      </c>
      <c r="AZ1097" s="157" t="str">
        <f>VLOOKUP(D1097,'P4 Destination'!$C$21:$O$176,13,0)</f>
        <v>USD</v>
      </c>
      <c r="BA1097" s="164">
        <f t="shared" si="465"/>
        <v>0</v>
      </c>
      <c r="BB1097" s="171">
        <f>IF(AU1097&gt;0.1,(VLOOKUP(D1097,'P4 Destination'!$C$21:$M$176,3,0))*I1097,0)</f>
        <v>0</v>
      </c>
      <c r="BC1097" s="172">
        <f t="shared" si="466"/>
        <v>0</v>
      </c>
      <c r="BD1097" s="171">
        <f>(VLOOKUP($D1097,'P4 Destination'!$C$21:$M$176,4,0))*BC1097</f>
        <v>0</v>
      </c>
      <c r="BE1097" s="172">
        <f t="shared" si="467"/>
        <v>0</v>
      </c>
      <c r="BF1097" s="171">
        <f>(VLOOKUP($D1097,'P4 Destination'!$C$21:$M$176,5,0))*BE1097</f>
        <v>0</v>
      </c>
      <c r="BG1097" s="172">
        <f t="shared" si="468"/>
        <v>22</v>
      </c>
      <c r="BH1097" s="171">
        <f>(VLOOKUP($D1097,'P4 Destination'!$C$21:$M$176,6,0))*BG1097</f>
        <v>0</v>
      </c>
      <c r="BI1097" s="172">
        <f t="shared" si="469"/>
        <v>0</v>
      </c>
      <c r="BJ1097" s="171">
        <f>(VLOOKUP($D1097,'P4 Destination'!$C$21:$M$176,7,0))*BI1097</f>
        <v>0</v>
      </c>
      <c r="BK1097" s="172">
        <f t="shared" si="470"/>
        <v>0</v>
      </c>
      <c r="BL1097" s="171">
        <f>(VLOOKUP($D1097,'P4 Destination'!$C$21:$M$176,8,0))*BK1097</f>
        <v>0</v>
      </c>
      <c r="BM1097" s="172">
        <f t="shared" si="471"/>
        <v>0</v>
      </c>
      <c r="BN1097" s="171">
        <f>(VLOOKUP($D1097,'P4 Destination'!$C$21:$M$176,9,0))*BM1097</f>
        <v>0</v>
      </c>
      <c r="BO1097" s="154">
        <f t="shared" si="472"/>
        <v>1</v>
      </c>
      <c r="BP1097" s="171">
        <f>(VLOOKUP(D1097,'P4 Destination'!$C$21:$M$176,10,0))*K1097</f>
        <v>0</v>
      </c>
      <c r="BQ1097" s="171">
        <f>(VLOOKUP(D1097,'P4 Destination'!$C$21:$M$176,11,0))*J1097</f>
        <v>0</v>
      </c>
      <c r="BR1097" s="173">
        <f t="shared" si="473"/>
        <v>0</v>
      </c>
      <c r="BS1097" s="173">
        <f>(AV1097*2500)*'P6 Verzekering'!$E$11</f>
        <v>0</v>
      </c>
      <c r="BT1097" s="173">
        <f>(AW1097*2500)*'P6 Verzekering'!$E$12</f>
        <v>0</v>
      </c>
      <c r="BU1097" s="173">
        <f>(L1097*2500)*'P6 Verzekering'!$E$13</f>
        <v>0</v>
      </c>
      <c r="BV1097" s="173">
        <f t="shared" si="474"/>
        <v>0</v>
      </c>
      <c r="BW1097"/>
      <c r="BX1097"/>
    </row>
    <row r="1098" spans="1:76">
      <c r="A1098" s="152" t="s">
        <v>2932</v>
      </c>
      <c r="B1098" s="152" t="s">
        <v>344</v>
      </c>
      <c r="C1098" s="152" t="s">
        <v>343</v>
      </c>
      <c r="D1098" s="152" t="s">
        <v>219</v>
      </c>
      <c r="E1098" s="152" t="s">
        <v>219</v>
      </c>
      <c r="F1098" s="153">
        <f t="shared" si="448"/>
        <v>18</v>
      </c>
      <c r="G1098" s="154">
        <v>1</v>
      </c>
      <c r="H1098" s="154">
        <f>IFERROR(VLOOKUP(B1098,'P2 Origin'!$C$21:$Q$176,15,FALSE),0)</f>
        <v>1</v>
      </c>
      <c r="I1098" s="154">
        <f>IFERROR(VLOOKUP(D1098,'P4 Destination'!$C$21:$Q$176,15,FALSE),0)</f>
        <v>0</v>
      </c>
      <c r="J1098" s="155">
        <v>1</v>
      </c>
      <c r="K1098" s="155"/>
      <c r="L1098" s="156">
        <v>9</v>
      </c>
      <c r="M1098" s="155">
        <v>5162</v>
      </c>
      <c r="N1098" s="155">
        <v>11</v>
      </c>
      <c r="O1098" s="157">
        <f t="shared" si="449"/>
        <v>0</v>
      </c>
      <c r="P1098" s="158">
        <f t="shared" si="450"/>
        <v>9</v>
      </c>
      <c r="Q1098" s="159">
        <f>IFERROR(VLOOKUP(N1098,'P1 Intra-Europees'!$A$15:$H$25,3,0),0)*P1098</f>
        <v>0</v>
      </c>
      <c r="R1098" s="160">
        <f t="shared" si="451"/>
        <v>0</v>
      </c>
      <c r="S1098" s="159">
        <f>IFERROR(VLOOKUP(N1098,'P1 Intra-Europees'!$A$15:$H$25,4,0),0)*R1098</f>
        <v>0</v>
      </c>
      <c r="T1098" s="160">
        <f t="shared" si="452"/>
        <v>0</v>
      </c>
      <c r="U1098" s="159">
        <f>IFERROR(VLOOKUP(N1098,'P1 Intra-Europees'!$A$15:$H$25,5,0),0)*T1098</f>
        <v>0</v>
      </c>
      <c r="V1098" s="160">
        <f t="shared" si="453"/>
        <v>0</v>
      </c>
      <c r="W1098" s="159">
        <f>IFERROR(VLOOKUP(N1098,'P1 Intra-Europees'!$A$15:$H$25,6,0),0)*V1098</f>
        <v>0</v>
      </c>
      <c r="X1098" s="160">
        <f t="shared" si="454"/>
        <v>0</v>
      </c>
      <c r="Y1098" s="159">
        <f>IFERROR(VLOOKUP(N1098,'P1 Intra-Europees'!$A$15:$H$25,7,0),0)*X1098</f>
        <v>0</v>
      </c>
      <c r="Z1098" s="161">
        <v>0</v>
      </c>
      <c r="AA1098" s="162">
        <f>IFERROR(VLOOKUP(N1098,'P1 Intra-Europees'!$A$15:$H$25,8,0),0)*Z1098</f>
        <v>0</v>
      </c>
      <c r="AB1098" s="163">
        <f t="shared" si="456"/>
        <v>0</v>
      </c>
      <c r="AC1098" s="157" t="str">
        <f>VLOOKUP(B1098,'P2 Origin'!$C$21:$O$176,13,0)</f>
        <v>USD</v>
      </c>
      <c r="AD1098" s="164">
        <f t="shared" si="457"/>
        <v>0</v>
      </c>
      <c r="AE1098" s="165">
        <f>IF(AU1098&gt;0.1,VLOOKUP(B1098,'P2 Origin'!$C$21:$M$176,3,0)*H1098,0)</f>
        <v>0</v>
      </c>
      <c r="AF1098" s="166">
        <f t="shared" si="458"/>
        <v>0</v>
      </c>
      <c r="AG1098" s="165">
        <f>(VLOOKUP(B1098,'P2 Origin'!$C$21:$M$176,4,0))*AF1098</f>
        <v>0</v>
      </c>
      <c r="AH1098" s="166">
        <f t="shared" si="459"/>
        <v>9</v>
      </c>
      <c r="AI1098" s="165">
        <f>(VLOOKUP(B1098,'P2 Origin'!$C$21:$M$176,5,0))*AH1098</f>
        <v>0</v>
      </c>
      <c r="AJ1098" s="166">
        <f t="shared" si="475"/>
        <v>0</v>
      </c>
      <c r="AK1098" s="165">
        <f>(VLOOKUP(B1098,'P2 Origin'!$C$21:$M$176,6,0))*AJ1098</f>
        <v>0</v>
      </c>
      <c r="AL1098" s="166">
        <f t="shared" si="460"/>
        <v>0</v>
      </c>
      <c r="AM1098" s="165">
        <f>(VLOOKUP($B1098,'P2 Origin'!$C$21:$M$176,7,0))*AL1098</f>
        <v>0</v>
      </c>
      <c r="AN1098" s="166">
        <f t="shared" si="461"/>
        <v>0</v>
      </c>
      <c r="AO1098" s="165">
        <f>(VLOOKUP($B1098,'P2 Origin'!$C$21:$M$176,8,0))*AN1098</f>
        <v>0</v>
      </c>
      <c r="AP1098" s="166">
        <f t="shared" si="462"/>
        <v>0</v>
      </c>
      <c r="AQ1098" s="165">
        <f>(VLOOKUP($B1098,'P2 Origin'!$C$21:$M$176,9,0))*AP1098</f>
        <v>0</v>
      </c>
      <c r="AR1098" s="155">
        <f t="shared" si="463"/>
        <v>1</v>
      </c>
      <c r="AS1098" s="164">
        <f>(VLOOKUP(B1098,'P2 Origin'!$C$21:$M$176,10,0))*K1098</f>
        <v>0</v>
      </c>
      <c r="AT1098" s="164">
        <f>(VLOOKUP(B1098,'P2 Origin'!$C$21:$M$176,11,0))*J1098</f>
        <v>0</v>
      </c>
      <c r="AU1098" s="167">
        <v>9</v>
      </c>
      <c r="AV1098" s="168">
        <v>9</v>
      </c>
      <c r="AW1098" s="169">
        <v>0</v>
      </c>
      <c r="AX1098" s="170">
        <f>IF(AU1098&gt;=0.1,'P3 Bureaumarge zee- en luchtvr.'!$D$12,0)</f>
        <v>0</v>
      </c>
      <c r="AY1098" s="163">
        <f t="shared" si="464"/>
        <v>0</v>
      </c>
      <c r="AZ1098" s="157" t="str">
        <f>VLOOKUP(D1098,'P4 Destination'!$C$21:$O$176,13,0)</f>
        <v>EUR</v>
      </c>
      <c r="BA1098" s="164">
        <f t="shared" si="465"/>
        <v>0</v>
      </c>
      <c r="BB1098" s="171">
        <f>IF(AU1098&gt;0.1,(VLOOKUP(D1098,'P4 Destination'!$C$21:$M$176,3,0))*I1098,0)</f>
        <v>0</v>
      </c>
      <c r="BC1098" s="172">
        <f t="shared" si="466"/>
        <v>0</v>
      </c>
      <c r="BD1098" s="171">
        <f>(VLOOKUP($D1098,'P4 Destination'!$C$21:$M$176,4,0))*BC1098</f>
        <v>0</v>
      </c>
      <c r="BE1098" s="172">
        <f t="shared" si="467"/>
        <v>9</v>
      </c>
      <c r="BF1098" s="171">
        <f>(VLOOKUP($D1098,'P4 Destination'!$C$21:$M$176,5,0))*BE1098</f>
        <v>0</v>
      </c>
      <c r="BG1098" s="172">
        <f t="shared" si="468"/>
        <v>0</v>
      </c>
      <c r="BH1098" s="171">
        <f>(VLOOKUP($D1098,'P4 Destination'!$C$21:$M$176,6,0))*BG1098</f>
        <v>0</v>
      </c>
      <c r="BI1098" s="172">
        <f t="shared" si="469"/>
        <v>0</v>
      </c>
      <c r="BJ1098" s="171">
        <f>(VLOOKUP($D1098,'P4 Destination'!$C$21:$M$176,7,0))*BI1098</f>
        <v>0</v>
      </c>
      <c r="BK1098" s="172">
        <f t="shared" si="470"/>
        <v>0</v>
      </c>
      <c r="BL1098" s="171">
        <f>(VLOOKUP($D1098,'P4 Destination'!$C$21:$M$176,8,0))*BK1098</f>
        <v>0</v>
      </c>
      <c r="BM1098" s="172">
        <f t="shared" si="471"/>
        <v>0</v>
      </c>
      <c r="BN1098" s="171">
        <f>(VLOOKUP($D1098,'P4 Destination'!$C$21:$M$176,9,0))*BM1098</f>
        <v>0</v>
      </c>
      <c r="BO1098" s="154">
        <f t="shared" si="472"/>
        <v>1</v>
      </c>
      <c r="BP1098" s="171">
        <f>(VLOOKUP(D1098,'P4 Destination'!$C$21:$M$176,10,0))*K1098</f>
        <v>0</v>
      </c>
      <c r="BQ1098" s="171">
        <f>(VLOOKUP(D1098,'P4 Destination'!$C$21:$M$176,11,0))*J1098</f>
        <v>0</v>
      </c>
      <c r="BR1098" s="173">
        <f t="shared" si="473"/>
        <v>0</v>
      </c>
      <c r="BS1098" s="173">
        <f>(AV1098*2500)*'P6 Verzekering'!$E$11</f>
        <v>0</v>
      </c>
      <c r="BT1098" s="173">
        <f>(AW1098*2500)*'P6 Verzekering'!$E$12</f>
        <v>0</v>
      </c>
      <c r="BU1098" s="173">
        <f>(L1098*2500)*'P6 Verzekering'!$E$13</f>
        <v>0</v>
      </c>
      <c r="BV1098" s="173">
        <f t="shared" si="474"/>
        <v>0</v>
      </c>
      <c r="BW1098"/>
      <c r="BX1098"/>
    </row>
    <row r="1099" spans="1:76">
      <c r="A1099" s="152" t="s">
        <v>2965</v>
      </c>
      <c r="B1099" s="152" t="s">
        <v>447</v>
      </c>
      <c r="C1099" s="152" t="s">
        <v>446</v>
      </c>
      <c r="D1099" s="152" t="s">
        <v>219</v>
      </c>
      <c r="E1099" s="152" t="s">
        <v>219</v>
      </c>
      <c r="F1099" s="153">
        <f t="shared" ref="F1099:F1162" si="476">SUM(L1099,AU1099)</f>
        <v>60</v>
      </c>
      <c r="G1099" s="154">
        <v>1</v>
      </c>
      <c r="H1099" s="154">
        <f>IFERROR(VLOOKUP(B1099,'P2 Origin'!$C$21:$Q$176,15,FALSE),0)</f>
        <v>0</v>
      </c>
      <c r="I1099" s="154">
        <f>IFERROR(VLOOKUP(D1099,'P4 Destination'!$C$21:$Q$176,15,FALSE),0)</f>
        <v>0</v>
      </c>
      <c r="J1099" s="155">
        <v>1</v>
      </c>
      <c r="K1099" s="155"/>
      <c r="L1099" s="156">
        <v>0</v>
      </c>
      <c r="M1099" s="155">
        <v>0</v>
      </c>
      <c r="N1099" s="155">
        <v>0</v>
      </c>
      <c r="O1099" s="157">
        <f t="shared" ref="O1099:O1162" si="477">SUM(Q1099,S1099,U1099,W1099,Y1099,AA1099)</f>
        <v>0</v>
      </c>
      <c r="P1099" s="158">
        <f t="shared" ref="P1099:P1162" si="478">IF(AND(L1099&gt;=0.1,L1099&lt;=15),L1099,0)</f>
        <v>0</v>
      </c>
      <c r="Q1099" s="159">
        <f>IFERROR(VLOOKUP(N1099,'P1 Intra-Europees'!$A$15:$H$25,3,0),0)*P1099</f>
        <v>0</v>
      </c>
      <c r="R1099" s="160">
        <f t="shared" ref="R1099:R1162" si="479">(IF(AND(L1099&gt;=15.1,L1099&lt;=25),L1099,0))</f>
        <v>0</v>
      </c>
      <c r="S1099" s="159">
        <f>IFERROR(VLOOKUP(N1099,'P1 Intra-Europees'!$A$15:$H$25,4,0),0)*R1099</f>
        <v>0</v>
      </c>
      <c r="T1099" s="160">
        <f t="shared" ref="T1099:T1162" si="480">IF(AND(L1099&gt;=25.1,L1099&lt;=35),L1099,0)</f>
        <v>0</v>
      </c>
      <c r="U1099" s="159">
        <f>IFERROR(VLOOKUP(N1099,'P1 Intra-Europees'!$A$15:$H$25,5,0),0)*T1099</f>
        <v>0</v>
      </c>
      <c r="V1099" s="160">
        <f t="shared" ref="V1099:V1162" si="481">IF(AND(L1099&gt;=35.1,L1099&lt;=45),L1099,0)</f>
        <v>0</v>
      </c>
      <c r="W1099" s="159">
        <f>IFERROR(VLOOKUP(N1099,'P1 Intra-Europees'!$A$15:$H$25,6,0),0)*V1099</f>
        <v>0</v>
      </c>
      <c r="X1099" s="160">
        <f t="shared" ref="X1099:X1162" si="482">IF(AND(L1099&gt;=45.1,L1099&lt;=150),L1099,0)</f>
        <v>0</v>
      </c>
      <c r="Y1099" s="159">
        <f>IFERROR(VLOOKUP(N1099,'P1 Intra-Europees'!$A$15:$H$25,7,0),0)*X1099</f>
        <v>0</v>
      </c>
      <c r="Z1099" s="161">
        <f t="shared" ref="Z1099:Z1162" si="483">IF(L1099&gt;=0.1,G1099,0)</f>
        <v>0</v>
      </c>
      <c r="AA1099" s="162">
        <f>IFERROR(VLOOKUP(N1099,'P1 Intra-Europees'!$A$15:$H$25,8,0),0)*Z1099</f>
        <v>0</v>
      </c>
      <c r="AB1099" s="163">
        <f t="shared" ref="AB1099:AB1162" si="484">IF(AC1099=$AC$8,0.95,1)*AD1099</f>
        <v>0</v>
      </c>
      <c r="AC1099" s="157" t="str">
        <f>VLOOKUP(B1099,'P2 Origin'!$C$21:$O$176,13,0)</f>
        <v>USD</v>
      </c>
      <c r="AD1099" s="164">
        <f t="shared" ref="AD1099:AD1162" si="485">SUM(AE1099,AG1099,AI1099,AK1099,AS1099,AT1099,AM1099,AO1099,AQ1099)</f>
        <v>0</v>
      </c>
      <c r="AE1099" s="165">
        <f>IF(AU1099&gt;0.1,VLOOKUP(B1099,'P2 Origin'!$C$21:$M$176,3,0)*H1099,0)</f>
        <v>0</v>
      </c>
      <c r="AF1099" s="166">
        <f t="shared" ref="AF1099:AF1162" si="486">IF(AND(AU1099&gt;=0.1,AU1099&lt;=5.99),AU1099,0)</f>
        <v>0</v>
      </c>
      <c r="AG1099" s="165">
        <f>(VLOOKUP(B1099,'P2 Origin'!$C$21:$M$176,4,0))*AF1099</f>
        <v>0</v>
      </c>
      <c r="AH1099" s="166">
        <f t="shared" ref="AH1099:AH1162" si="487">IF(AND(AU1099&gt;=6,AU1099&lt;=15.99),$AU1099,0)</f>
        <v>0</v>
      </c>
      <c r="AI1099" s="165">
        <f>(VLOOKUP(B1099,'P2 Origin'!$C$21:$M$176,5,0))*AH1099</f>
        <v>0</v>
      </c>
      <c r="AJ1099" s="166">
        <f t="shared" si="475"/>
        <v>0</v>
      </c>
      <c r="AK1099" s="165">
        <f>(VLOOKUP(B1099,'P2 Origin'!$C$21:$M$176,6,0))*AJ1099</f>
        <v>0</v>
      </c>
      <c r="AL1099" s="166">
        <f t="shared" ref="AL1099:AL1162" si="488">IF(AND($AU1099&gt;=26,$AU1099&lt;=35.99),$AU1099,0)</f>
        <v>0</v>
      </c>
      <c r="AM1099" s="165">
        <f>(VLOOKUP($B1099,'P2 Origin'!$C$21:$M$176,7,0))*AL1099</f>
        <v>0</v>
      </c>
      <c r="AN1099" s="166">
        <f t="shared" ref="AN1099:AN1162" si="489">IF(AND($AU1099&gt;=36,$AU1099&lt;=45.99),$AU1099,0)</f>
        <v>0</v>
      </c>
      <c r="AO1099" s="165">
        <f>(VLOOKUP($B1099,'P2 Origin'!$C$21:$M$176,8,0))*AN1099</f>
        <v>0</v>
      </c>
      <c r="AP1099" s="166">
        <f t="shared" ref="AP1099:AP1162" si="490">IF(AND($AU1099&gt;=46,$AU1099&lt;=100),$AU1099,0)</f>
        <v>60</v>
      </c>
      <c r="AQ1099" s="165">
        <f>(VLOOKUP($B1099,'P2 Origin'!$C$21:$M$176,9,0))*AP1099</f>
        <v>0</v>
      </c>
      <c r="AR1099" s="155">
        <f t="shared" ref="AR1099:AR1122" si="491">IF(AU1099&gt;=0.1,G1099,0)</f>
        <v>1</v>
      </c>
      <c r="AS1099" s="164">
        <f>(VLOOKUP(B1099,'P2 Origin'!$C$21:$M$176,10,0))*K1099</f>
        <v>0</v>
      </c>
      <c r="AT1099" s="164">
        <f>(VLOOKUP(B1099,'P2 Origin'!$C$21:$M$176,11,0))*J1099</f>
        <v>0</v>
      </c>
      <c r="AU1099" s="167">
        <v>60</v>
      </c>
      <c r="AV1099" s="168">
        <v>60</v>
      </c>
      <c r="AW1099" s="169">
        <v>0</v>
      </c>
      <c r="AX1099" s="170">
        <f>IF(AU1099&gt;=0.1,'P3 Bureaumarge zee- en luchtvr.'!$D$12,0)</f>
        <v>0</v>
      </c>
      <c r="AY1099" s="163">
        <f t="shared" ref="AY1099:AY1162" si="492">IF(AZ1099=$AC$8,0.95,1)*BA1099</f>
        <v>0</v>
      </c>
      <c r="AZ1099" s="157" t="str">
        <f>VLOOKUP(D1099,'P4 Destination'!$C$21:$O$176,13,0)</f>
        <v>EUR</v>
      </c>
      <c r="BA1099" s="164">
        <f t="shared" ref="BA1099:BA1162" si="493">SUM(BB1099,BD1099,BF1099,BN1099,BP1099,BQ1099,BH1099,BJ1099,BL1099)</f>
        <v>0</v>
      </c>
      <c r="BB1099" s="171">
        <f>IF(AU1099&gt;0.1,(VLOOKUP(D1099,'P4 Destination'!$C$21:$M$176,3,0))*I1099,0)</f>
        <v>0</v>
      </c>
      <c r="BC1099" s="172">
        <f t="shared" ref="BC1099:BC1162" si="494">IF(AND($AU1099&gt;=0.1,$AU1099&lt;=5),$AU1099,0)</f>
        <v>0</v>
      </c>
      <c r="BD1099" s="171">
        <f>(VLOOKUP($D1099,'P4 Destination'!$C$21:$M$176,4,0))*BC1099</f>
        <v>0</v>
      </c>
      <c r="BE1099" s="172">
        <f t="shared" ref="BE1099:BE1162" si="495">IF(AND($AU1099&gt;=6,$AU1099&lt;=15.99),$AU1099,0)</f>
        <v>0</v>
      </c>
      <c r="BF1099" s="171">
        <f>(VLOOKUP($D1099,'P4 Destination'!$C$21:$M$176,5,0))*BE1099</f>
        <v>0</v>
      </c>
      <c r="BG1099" s="172">
        <f t="shared" ref="BG1099:BG1162" si="496">IF(AND($AU1099&gt;=16,$AU1099&lt;=25.99),$AU1099,0)</f>
        <v>0</v>
      </c>
      <c r="BH1099" s="171">
        <f>(VLOOKUP($D1099,'P4 Destination'!$C$21:$M$176,6,0))*BG1099</f>
        <v>0</v>
      </c>
      <c r="BI1099" s="172">
        <f t="shared" ref="BI1099:BI1162" si="497">IF(AND($AU1099&gt;=26,$AU1099&lt;=35.99),$AU1099,0)</f>
        <v>0</v>
      </c>
      <c r="BJ1099" s="171">
        <f>(VLOOKUP($D1099,'P4 Destination'!$C$21:$M$176,7,0))*BI1099</f>
        <v>0</v>
      </c>
      <c r="BK1099" s="172">
        <f t="shared" ref="BK1099:BK1162" si="498">IF(AND($AU1099&gt;=36,$AU1099&lt;=45.99),$AU1099,0)</f>
        <v>0</v>
      </c>
      <c r="BL1099" s="171">
        <f>(VLOOKUP($D1099,'P4 Destination'!$C$21:$M$176,8,0))*BK1099</f>
        <v>0</v>
      </c>
      <c r="BM1099" s="172">
        <f t="shared" ref="BM1099:BM1162" si="499">IF(AND($AU1099&gt;=46,$AU1099&lt;=100),$AU1099,0)</f>
        <v>60</v>
      </c>
      <c r="BN1099" s="171">
        <f>(VLOOKUP($D1099,'P4 Destination'!$C$21:$M$176,9,0))*BM1099</f>
        <v>0</v>
      </c>
      <c r="BO1099" s="154">
        <f t="shared" ref="BO1099:BO1122" si="500">IF(AU1099&gt;=0.1,G1099,0)</f>
        <v>1</v>
      </c>
      <c r="BP1099" s="171">
        <f>(VLOOKUP(D1099,'P4 Destination'!$C$21:$M$176,10,0))*K1099</f>
        <v>0</v>
      </c>
      <c r="BQ1099" s="171">
        <f>(VLOOKUP(D1099,'P4 Destination'!$C$21:$M$176,11,0))*J1099</f>
        <v>0</v>
      </c>
      <c r="BR1099" s="173">
        <f t="shared" ref="BR1099:BR1162" si="501">SUM(BS1099:BU1099)</f>
        <v>0</v>
      </c>
      <c r="BS1099" s="173">
        <f>(AV1099*2500)*'P6 Verzekering'!$E$11</f>
        <v>0</v>
      </c>
      <c r="BT1099" s="173">
        <f>(AW1099*2500)*'P6 Verzekering'!$E$12</f>
        <v>0</v>
      </c>
      <c r="BU1099" s="173">
        <f>(L1099*2500)*'P6 Verzekering'!$E$13</f>
        <v>0</v>
      </c>
      <c r="BV1099" s="173">
        <f t="shared" ref="BV1099:BV1162" si="502">SUM(O1099,AB1099,AX1099,AY1099,BR1099)</f>
        <v>0</v>
      </c>
      <c r="BW1099"/>
      <c r="BX1099"/>
    </row>
    <row r="1100" spans="1:76">
      <c r="A1100" s="152" t="s">
        <v>1193</v>
      </c>
      <c r="B1100" s="152" t="s">
        <v>397</v>
      </c>
      <c r="C1100" s="152" t="s">
        <v>396</v>
      </c>
      <c r="D1100" s="152" t="s">
        <v>181</v>
      </c>
      <c r="E1100" s="152" t="s">
        <v>153</v>
      </c>
      <c r="F1100" s="153">
        <v>24</v>
      </c>
      <c r="G1100" s="154">
        <v>1</v>
      </c>
      <c r="H1100" s="154">
        <f>IFERROR(VLOOKUP(B1100,'P2 Origin'!$C$21:$Q$176,15,FALSE),0)</f>
        <v>0</v>
      </c>
      <c r="I1100" s="154">
        <f>IFERROR(VLOOKUP(D1100,'P4 Destination'!$C$21:$Q$176,15,FALSE),0)</f>
        <v>1</v>
      </c>
      <c r="J1100" s="155">
        <v>1</v>
      </c>
      <c r="K1100" s="155"/>
      <c r="L1100" s="156">
        <v>12</v>
      </c>
      <c r="M1100" s="155">
        <v>525</v>
      </c>
      <c r="N1100" s="155">
        <v>4</v>
      </c>
      <c r="O1100" s="157">
        <f t="shared" si="477"/>
        <v>0</v>
      </c>
      <c r="P1100" s="158">
        <f t="shared" si="478"/>
        <v>12</v>
      </c>
      <c r="Q1100" s="159">
        <f>IFERROR(VLOOKUP(N1100,'P1 Intra-Europees'!$A$15:$H$25,3,0),0)*P1100</f>
        <v>0</v>
      </c>
      <c r="R1100" s="160">
        <f t="shared" si="479"/>
        <v>0</v>
      </c>
      <c r="S1100" s="159">
        <f>IFERROR(VLOOKUP(N1100,'P1 Intra-Europees'!$A$15:$H$25,4,0),0)*R1100</f>
        <v>0</v>
      </c>
      <c r="T1100" s="160">
        <f t="shared" si="480"/>
        <v>0</v>
      </c>
      <c r="U1100" s="159">
        <f>IFERROR(VLOOKUP(N1100,'P1 Intra-Europees'!$A$15:$H$25,5,0),0)*T1100</f>
        <v>0</v>
      </c>
      <c r="V1100" s="160">
        <f t="shared" si="481"/>
        <v>0</v>
      </c>
      <c r="W1100" s="159">
        <f>IFERROR(VLOOKUP(N1100,'P1 Intra-Europees'!$A$15:$H$25,6,0),0)*V1100</f>
        <v>0</v>
      </c>
      <c r="X1100" s="160">
        <f t="shared" si="482"/>
        <v>0</v>
      </c>
      <c r="Y1100" s="159">
        <f>IFERROR(VLOOKUP(N1100,'P1 Intra-Europees'!$A$15:$H$25,7,0),0)*X1100</f>
        <v>0</v>
      </c>
      <c r="Z1100" s="161">
        <v>0</v>
      </c>
      <c r="AA1100" s="162">
        <f>IFERROR(VLOOKUP(N1100,'P1 Intra-Europees'!$A$15:$H$25,8,0),0)*Z1100</f>
        <v>0</v>
      </c>
      <c r="AB1100" s="163">
        <f t="shared" si="484"/>
        <v>0</v>
      </c>
      <c r="AC1100" s="157" t="str">
        <f>VLOOKUP(B1100,'P2 Origin'!$C$21:$O$176,13,0)</f>
        <v>USD</v>
      </c>
      <c r="AD1100" s="164">
        <f t="shared" si="485"/>
        <v>0</v>
      </c>
      <c r="AE1100" s="165">
        <f>IF(AU1100&gt;0.1,VLOOKUP(B1100,'P2 Origin'!$C$21:$M$176,3,0)*H1100,0)</f>
        <v>0</v>
      </c>
      <c r="AF1100" s="166">
        <f t="shared" si="486"/>
        <v>0</v>
      </c>
      <c r="AG1100" s="165">
        <f>(VLOOKUP(B1100,'P2 Origin'!$C$21:$M$176,4,0))*AF1100</f>
        <v>0</v>
      </c>
      <c r="AH1100" s="166">
        <f t="shared" si="487"/>
        <v>0</v>
      </c>
      <c r="AI1100" s="165">
        <f>(VLOOKUP(B1100,'P2 Origin'!$C$21:$M$176,5,0))*AH1100</f>
        <v>0</v>
      </c>
      <c r="AJ1100" s="166">
        <f t="shared" si="475"/>
        <v>24</v>
      </c>
      <c r="AK1100" s="165">
        <f>(VLOOKUP(B1100,'P2 Origin'!$C$21:$M$176,6,0))*AJ1100</f>
        <v>0</v>
      </c>
      <c r="AL1100" s="166">
        <f t="shared" si="488"/>
        <v>0</v>
      </c>
      <c r="AM1100" s="165">
        <f>(VLOOKUP($B1100,'P2 Origin'!$C$21:$M$176,7,0))*AL1100</f>
        <v>0</v>
      </c>
      <c r="AN1100" s="166">
        <f t="shared" si="489"/>
        <v>0</v>
      </c>
      <c r="AO1100" s="165">
        <f>(VLOOKUP($B1100,'P2 Origin'!$C$21:$M$176,8,0))*AN1100</f>
        <v>0</v>
      </c>
      <c r="AP1100" s="166">
        <f t="shared" si="490"/>
        <v>0</v>
      </c>
      <c r="AQ1100" s="165">
        <f>(VLOOKUP($B1100,'P2 Origin'!$C$21:$M$176,9,0))*AP1100</f>
        <v>0</v>
      </c>
      <c r="AR1100" s="155">
        <f t="shared" si="491"/>
        <v>1</v>
      </c>
      <c r="AS1100" s="164">
        <f>(VLOOKUP(B1100,'P2 Origin'!$C$21:$M$176,10,0))*K1100</f>
        <v>0</v>
      </c>
      <c r="AT1100" s="164">
        <f>(VLOOKUP(B1100,'P2 Origin'!$C$21:$M$176,11,0))*J1100</f>
        <v>0</v>
      </c>
      <c r="AU1100" s="167">
        <v>24</v>
      </c>
      <c r="AV1100" s="168">
        <v>24</v>
      </c>
      <c r="AW1100" s="169">
        <v>0</v>
      </c>
      <c r="AX1100" s="170">
        <f>IF(AU1100&gt;=0.1,'P3 Bureaumarge zee- en luchtvr.'!$D$12,0)</f>
        <v>0</v>
      </c>
      <c r="AY1100" s="163">
        <f t="shared" si="492"/>
        <v>0</v>
      </c>
      <c r="AZ1100" s="157" t="str">
        <f>VLOOKUP(D1100,'P4 Destination'!$C$21:$O$176,13,0)</f>
        <v>EUR</v>
      </c>
      <c r="BA1100" s="164">
        <f t="shared" si="493"/>
        <v>0</v>
      </c>
      <c r="BB1100" s="171">
        <f>IF(AU1100&gt;0.1,(VLOOKUP(D1100,'P4 Destination'!$C$21:$M$176,3,0))*I1100,0)</f>
        <v>0</v>
      </c>
      <c r="BC1100" s="172">
        <f t="shared" si="494"/>
        <v>0</v>
      </c>
      <c r="BD1100" s="171">
        <f>(VLOOKUP($D1100,'P4 Destination'!$C$21:$M$176,4,0))*BC1100</f>
        <v>0</v>
      </c>
      <c r="BE1100" s="172">
        <f t="shared" si="495"/>
        <v>0</v>
      </c>
      <c r="BF1100" s="171">
        <f>(VLOOKUP($D1100,'P4 Destination'!$C$21:$M$176,5,0))*BE1100</f>
        <v>0</v>
      </c>
      <c r="BG1100" s="172">
        <f t="shared" si="496"/>
        <v>24</v>
      </c>
      <c r="BH1100" s="171">
        <f>(VLOOKUP($D1100,'P4 Destination'!$C$21:$M$176,6,0))*BG1100</f>
        <v>0</v>
      </c>
      <c r="BI1100" s="172">
        <f t="shared" si="497"/>
        <v>0</v>
      </c>
      <c r="BJ1100" s="171">
        <f>(VLOOKUP($D1100,'P4 Destination'!$C$21:$M$176,7,0))*BI1100</f>
        <v>0</v>
      </c>
      <c r="BK1100" s="172">
        <f t="shared" si="498"/>
        <v>0</v>
      </c>
      <c r="BL1100" s="171">
        <f>(VLOOKUP($D1100,'P4 Destination'!$C$21:$M$176,8,0))*BK1100</f>
        <v>0</v>
      </c>
      <c r="BM1100" s="172">
        <f t="shared" si="499"/>
        <v>0</v>
      </c>
      <c r="BN1100" s="171">
        <f>(VLOOKUP($D1100,'P4 Destination'!$C$21:$M$176,9,0))*BM1100</f>
        <v>0</v>
      </c>
      <c r="BO1100" s="154">
        <f t="shared" si="500"/>
        <v>1</v>
      </c>
      <c r="BP1100" s="171">
        <f>(VLOOKUP(D1100,'P4 Destination'!$C$21:$M$176,10,0))*K1100</f>
        <v>0</v>
      </c>
      <c r="BQ1100" s="171">
        <f>(VLOOKUP(D1100,'P4 Destination'!$C$21:$M$176,11,0))*J1100</f>
        <v>0</v>
      </c>
      <c r="BR1100" s="173">
        <f t="shared" si="501"/>
        <v>0</v>
      </c>
      <c r="BS1100" s="173">
        <f>(AV1100*2500)*'P6 Verzekering'!$E$11</f>
        <v>0</v>
      </c>
      <c r="BT1100" s="173">
        <f>(AW1100*2500)*'P6 Verzekering'!$E$12</f>
        <v>0</v>
      </c>
      <c r="BU1100" s="173">
        <f>(L1100*2500)*'P6 Verzekering'!$E$13</f>
        <v>0</v>
      </c>
      <c r="BV1100" s="173">
        <f t="shared" si="502"/>
        <v>0</v>
      </c>
      <c r="BW1100"/>
      <c r="BX1100"/>
    </row>
    <row r="1101" spans="1:76">
      <c r="A1101" s="152" t="s">
        <v>2706</v>
      </c>
      <c r="B1101" s="152" t="s">
        <v>181</v>
      </c>
      <c r="C1101" s="152" t="s">
        <v>153</v>
      </c>
      <c r="D1101" s="152" t="s">
        <v>298</v>
      </c>
      <c r="E1101" s="152" t="s">
        <v>297</v>
      </c>
      <c r="F1101" s="153">
        <f t="shared" si="476"/>
        <v>83</v>
      </c>
      <c r="G1101" s="154">
        <v>1</v>
      </c>
      <c r="H1101" s="154">
        <f>IFERROR(VLOOKUP(B1101,'P2 Origin'!$C$21:$Q$176,15,FALSE),0)</f>
        <v>1</v>
      </c>
      <c r="I1101" s="154">
        <f>IFERROR(VLOOKUP(D1101,'P4 Destination'!$C$21:$Q$176,15,FALSE),0)</f>
        <v>1</v>
      </c>
      <c r="J1101" s="155"/>
      <c r="K1101" s="155">
        <v>1</v>
      </c>
      <c r="L1101" s="156">
        <v>15</v>
      </c>
      <c r="M1101" s="155">
        <v>464</v>
      </c>
      <c r="N1101" s="155">
        <v>3</v>
      </c>
      <c r="O1101" s="157">
        <f t="shared" si="477"/>
        <v>0</v>
      </c>
      <c r="P1101" s="158">
        <f t="shared" si="478"/>
        <v>15</v>
      </c>
      <c r="Q1101" s="159">
        <f>IFERROR(VLOOKUP(N1101,'P1 Intra-Europees'!$A$15:$H$25,3,0),0)*P1101</f>
        <v>0</v>
      </c>
      <c r="R1101" s="160">
        <f t="shared" si="479"/>
        <v>0</v>
      </c>
      <c r="S1101" s="159">
        <f>IFERROR(VLOOKUP(N1101,'P1 Intra-Europees'!$A$15:$H$25,4,0),0)*R1101</f>
        <v>0</v>
      </c>
      <c r="T1101" s="160">
        <f t="shared" si="480"/>
        <v>0</v>
      </c>
      <c r="U1101" s="159">
        <f>IFERROR(VLOOKUP(N1101,'P1 Intra-Europees'!$A$15:$H$25,5,0),0)*T1101</f>
        <v>0</v>
      </c>
      <c r="V1101" s="160">
        <f t="shared" si="481"/>
        <v>0</v>
      </c>
      <c r="W1101" s="159">
        <f>IFERROR(VLOOKUP(N1101,'P1 Intra-Europees'!$A$15:$H$25,6,0),0)*V1101</f>
        <v>0</v>
      </c>
      <c r="X1101" s="160">
        <f t="shared" si="482"/>
        <v>0</v>
      </c>
      <c r="Y1101" s="159">
        <f>IFERROR(VLOOKUP(N1101,'P1 Intra-Europees'!$A$15:$H$25,7,0),0)*X1101</f>
        <v>0</v>
      </c>
      <c r="Z1101" s="161">
        <v>0</v>
      </c>
      <c r="AA1101" s="162">
        <f>IFERROR(VLOOKUP(N1101,'P1 Intra-Europees'!$A$15:$H$25,8,0),0)*Z1101</f>
        <v>0</v>
      </c>
      <c r="AB1101" s="163">
        <f t="shared" si="484"/>
        <v>0</v>
      </c>
      <c r="AC1101" s="157" t="str">
        <f>VLOOKUP(B1101,'P2 Origin'!$C$21:$O$176,13,0)</f>
        <v>EUR</v>
      </c>
      <c r="AD1101" s="164">
        <f t="shared" si="485"/>
        <v>0</v>
      </c>
      <c r="AE1101" s="165">
        <f>IF(AU1101&gt;0.1,VLOOKUP(B1101,'P2 Origin'!$C$21:$M$176,3,0)*H1101,0)</f>
        <v>0</v>
      </c>
      <c r="AF1101" s="166">
        <f t="shared" si="486"/>
        <v>0</v>
      </c>
      <c r="AG1101" s="165">
        <f>(VLOOKUP(B1101,'P2 Origin'!$C$21:$M$176,4,0))*AF1101</f>
        <v>0</v>
      </c>
      <c r="AH1101" s="166">
        <f t="shared" si="487"/>
        <v>0</v>
      </c>
      <c r="AI1101" s="165">
        <f>(VLOOKUP(B1101,'P2 Origin'!$C$21:$M$176,5,0))*AH1101</f>
        <v>0</v>
      </c>
      <c r="AJ1101" s="166">
        <f t="shared" si="475"/>
        <v>0</v>
      </c>
      <c r="AK1101" s="165">
        <f>(VLOOKUP(B1101,'P2 Origin'!$C$21:$M$176,6,0))*AJ1101</f>
        <v>0</v>
      </c>
      <c r="AL1101" s="166">
        <f t="shared" si="488"/>
        <v>0</v>
      </c>
      <c r="AM1101" s="165">
        <f>(VLOOKUP($B1101,'P2 Origin'!$C$21:$M$176,7,0))*AL1101</f>
        <v>0</v>
      </c>
      <c r="AN1101" s="166">
        <f t="shared" si="489"/>
        <v>0</v>
      </c>
      <c r="AO1101" s="165">
        <f>(VLOOKUP($B1101,'P2 Origin'!$C$21:$M$176,8,0))*AN1101</f>
        <v>0</v>
      </c>
      <c r="AP1101" s="166">
        <f t="shared" si="490"/>
        <v>68</v>
      </c>
      <c r="AQ1101" s="165">
        <f>(VLOOKUP($B1101,'P2 Origin'!$C$21:$M$176,9,0))*AP1101</f>
        <v>0</v>
      </c>
      <c r="AR1101" s="155">
        <f t="shared" si="491"/>
        <v>1</v>
      </c>
      <c r="AS1101" s="164">
        <f>(VLOOKUP(B1101,'P2 Origin'!$C$21:$M$176,10,0))*K1101</f>
        <v>0</v>
      </c>
      <c r="AT1101" s="164">
        <f>(VLOOKUP(B1101,'P2 Origin'!$C$21:$M$176,11,0))*J1101</f>
        <v>0</v>
      </c>
      <c r="AU1101" s="167">
        <v>68</v>
      </c>
      <c r="AV1101" s="168">
        <v>68</v>
      </c>
      <c r="AW1101" s="169">
        <v>0</v>
      </c>
      <c r="AX1101" s="170">
        <f>IF(AU1101&gt;=0.1,'P3 Bureaumarge zee- en luchtvr.'!$D$12,0)</f>
        <v>0</v>
      </c>
      <c r="AY1101" s="163">
        <f t="shared" si="492"/>
        <v>0</v>
      </c>
      <c r="AZ1101" s="157" t="str">
        <f>VLOOKUP(D1101,'P4 Destination'!$C$21:$O$176,13,0)</f>
        <v>USD</v>
      </c>
      <c r="BA1101" s="164">
        <f t="shared" si="493"/>
        <v>0</v>
      </c>
      <c r="BB1101" s="171">
        <f>IF(AU1101&gt;0.1,(VLOOKUP(D1101,'P4 Destination'!$C$21:$M$176,3,0))*I1101,0)</f>
        <v>0</v>
      </c>
      <c r="BC1101" s="172">
        <f t="shared" si="494"/>
        <v>0</v>
      </c>
      <c r="BD1101" s="171">
        <f>(VLOOKUP($D1101,'P4 Destination'!$C$21:$M$176,4,0))*BC1101</f>
        <v>0</v>
      </c>
      <c r="BE1101" s="172">
        <f t="shared" si="495"/>
        <v>0</v>
      </c>
      <c r="BF1101" s="171">
        <f>(VLOOKUP($D1101,'P4 Destination'!$C$21:$M$176,5,0))*BE1101</f>
        <v>0</v>
      </c>
      <c r="BG1101" s="172">
        <f t="shared" si="496"/>
        <v>0</v>
      </c>
      <c r="BH1101" s="171">
        <f>(VLOOKUP($D1101,'P4 Destination'!$C$21:$M$176,6,0))*BG1101</f>
        <v>0</v>
      </c>
      <c r="BI1101" s="172">
        <f t="shared" si="497"/>
        <v>0</v>
      </c>
      <c r="BJ1101" s="171">
        <f>(VLOOKUP($D1101,'P4 Destination'!$C$21:$M$176,7,0))*BI1101</f>
        <v>0</v>
      </c>
      <c r="BK1101" s="172">
        <f t="shared" si="498"/>
        <v>0</v>
      </c>
      <c r="BL1101" s="171">
        <f>(VLOOKUP($D1101,'P4 Destination'!$C$21:$M$176,8,0))*BK1101</f>
        <v>0</v>
      </c>
      <c r="BM1101" s="172">
        <f t="shared" si="499"/>
        <v>68</v>
      </c>
      <c r="BN1101" s="171">
        <f>(VLOOKUP($D1101,'P4 Destination'!$C$21:$M$176,9,0))*BM1101</f>
        <v>0</v>
      </c>
      <c r="BO1101" s="154">
        <f t="shared" si="500"/>
        <v>1</v>
      </c>
      <c r="BP1101" s="171">
        <f>(VLOOKUP(D1101,'P4 Destination'!$C$21:$M$176,10,0))*K1101</f>
        <v>0</v>
      </c>
      <c r="BQ1101" s="171">
        <f>(VLOOKUP(D1101,'P4 Destination'!$C$21:$M$176,11,0))*J1101</f>
        <v>0</v>
      </c>
      <c r="BR1101" s="173">
        <f t="shared" si="501"/>
        <v>0</v>
      </c>
      <c r="BS1101" s="173">
        <f>(AV1101*2500)*'P6 Verzekering'!$E$11</f>
        <v>0</v>
      </c>
      <c r="BT1101" s="173">
        <f>(AW1101*2500)*'P6 Verzekering'!$E$12</f>
        <v>0</v>
      </c>
      <c r="BU1101" s="173">
        <f>(L1101*2500)*'P6 Verzekering'!$E$13</f>
        <v>0</v>
      </c>
      <c r="BV1101" s="173">
        <f t="shared" si="502"/>
        <v>0</v>
      </c>
      <c r="BW1101"/>
      <c r="BX1101"/>
    </row>
    <row r="1102" spans="1:76">
      <c r="A1102" s="152" t="s">
        <v>2678</v>
      </c>
      <c r="B1102" s="152" t="s">
        <v>271</v>
      </c>
      <c r="C1102" s="152" t="s">
        <v>270</v>
      </c>
      <c r="D1102" s="152" t="s">
        <v>359</v>
      </c>
      <c r="E1102" s="152" t="s">
        <v>358</v>
      </c>
      <c r="F1102" s="153">
        <f t="shared" si="476"/>
        <v>36</v>
      </c>
      <c r="G1102" s="154">
        <v>1</v>
      </c>
      <c r="H1102" s="154">
        <f>IFERROR(VLOOKUP(B1102,'P2 Origin'!$C$21:$Q$176,15,FALSE),0)</f>
        <v>0</v>
      </c>
      <c r="I1102" s="154">
        <f>IFERROR(VLOOKUP(D1102,'P4 Destination'!$C$21:$Q$176,15,FALSE),0)</f>
        <v>0</v>
      </c>
      <c r="J1102" s="155">
        <v>1</v>
      </c>
      <c r="K1102" s="155"/>
      <c r="L1102" s="156">
        <v>0</v>
      </c>
      <c r="M1102" s="155">
        <v>0</v>
      </c>
      <c r="N1102" s="155">
        <v>0</v>
      </c>
      <c r="O1102" s="157">
        <f t="shared" si="477"/>
        <v>0</v>
      </c>
      <c r="P1102" s="158">
        <f t="shared" si="478"/>
        <v>0</v>
      </c>
      <c r="Q1102" s="159">
        <f>IFERROR(VLOOKUP(N1102,'P1 Intra-Europees'!$A$15:$H$25,3,0),0)*P1102</f>
        <v>0</v>
      </c>
      <c r="R1102" s="160">
        <f t="shared" si="479"/>
        <v>0</v>
      </c>
      <c r="S1102" s="159">
        <f>IFERROR(VLOOKUP(N1102,'P1 Intra-Europees'!$A$15:$H$25,4,0),0)*R1102</f>
        <v>0</v>
      </c>
      <c r="T1102" s="160">
        <f t="shared" si="480"/>
        <v>0</v>
      </c>
      <c r="U1102" s="159">
        <f>IFERROR(VLOOKUP(N1102,'P1 Intra-Europees'!$A$15:$H$25,5,0),0)*T1102</f>
        <v>0</v>
      </c>
      <c r="V1102" s="160">
        <f t="shared" si="481"/>
        <v>0</v>
      </c>
      <c r="W1102" s="159">
        <f>IFERROR(VLOOKUP(N1102,'P1 Intra-Europees'!$A$15:$H$25,6,0),0)*V1102</f>
        <v>0</v>
      </c>
      <c r="X1102" s="160">
        <f t="shared" si="482"/>
        <v>0</v>
      </c>
      <c r="Y1102" s="159">
        <f>IFERROR(VLOOKUP(N1102,'P1 Intra-Europees'!$A$15:$H$25,7,0),0)*X1102</f>
        <v>0</v>
      </c>
      <c r="Z1102" s="161">
        <f t="shared" si="483"/>
        <v>0</v>
      </c>
      <c r="AA1102" s="162">
        <f>IFERROR(VLOOKUP(N1102,'P1 Intra-Europees'!$A$15:$H$25,8,0),0)*Z1102</f>
        <v>0</v>
      </c>
      <c r="AB1102" s="163">
        <f t="shared" si="484"/>
        <v>0</v>
      </c>
      <c r="AC1102" s="157" t="str">
        <f>VLOOKUP(B1102,'P2 Origin'!$C$21:$O$176,13,0)</f>
        <v>USD</v>
      </c>
      <c r="AD1102" s="164">
        <f t="shared" si="485"/>
        <v>0</v>
      </c>
      <c r="AE1102" s="165">
        <f>IF(AU1102&gt;0.1,VLOOKUP(B1102,'P2 Origin'!$C$21:$M$176,3,0)*H1102,0)</f>
        <v>0</v>
      </c>
      <c r="AF1102" s="166">
        <f t="shared" si="486"/>
        <v>0</v>
      </c>
      <c r="AG1102" s="165">
        <f>(VLOOKUP(B1102,'P2 Origin'!$C$21:$M$176,4,0))*AF1102</f>
        <v>0</v>
      </c>
      <c r="AH1102" s="166">
        <f t="shared" si="487"/>
        <v>0</v>
      </c>
      <c r="AI1102" s="165">
        <f>(VLOOKUP(B1102,'P2 Origin'!$C$21:$M$176,5,0))*AH1102</f>
        <v>0</v>
      </c>
      <c r="AJ1102" s="166">
        <f t="shared" si="475"/>
        <v>0</v>
      </c>
      <c r="AK1102" s="165">
        <f>(VLOOKUP(B1102,'P2 Origin'!$C$21:$M$176,6,0))*AJ1102</f>
        <v>0</v>
      </c>
      <c r="AL1102" s="166">
        <f t="shared" si="488"/>
        <v>0</v>
      </c>
      <c r="AM1102" s="165">
        <f>(VLOOKUP($B1102,'P2 Origin'!$C$21:$M$176,7,0))*AL1102</f>
        <v>0</v>
      </c>
      <c r="AN1102" s="166">
        <f t="shared" si="489"/>
        <v>36</v>
      </c>
      <c r="AO1102" s="165">
        <f>(VLOOKUP($B1102,'P2 Origin'!$C$21:$M$176,8,0))*AN1102</f>
        <v>0</v>
      </c>
      <c r="AP1102" s="166">
        <f t="shared" si="490"/>
        <v>0</v>
      </c>
      <c r="AQ1102" s="165">
        <f>(VLOOKUP($B1102,'P2 Origin'!$C$21:$M$176,9,0))*AP1102</f>
        <v>0</v>
      </c>
      <c r="AR1102" s="155">
        <f t="shared" si="491"/>
        <v>1</v>
      </c>
      <c r="AS1102" s="164">
        <f>(VLOOKUP(B1102,'P2 Origin'!$C$21:$M$176,10,0))*K1102</f>
        <v>0</v>
      </c>
      <c r="AT1102" s="164">
        <f>(VLOOKUP(B1102,'P2 Origin'!$C$21:$M$176,11,0))*J1102</f>
        <v>0</v>
      </c>
      <c r="AU1102" s="167">
        <v>36</v>
      </c>
      <c r="AV1102" s="168">
        <v>36</v>
      </c>
      <c r="AW1102" s="169">
        <v>0</v>
      </c>
      <c r="AX1102" s="170">
        <f>IF(AU1102&gt;=0.1,'P3 Bureaumarge zee- en luchtvr.'!$D$12,0)</f>
        <v>0</v>
      </c>
      <c r="AY1102" s="163">
        <f t="shared" si="492"/>
        <v>0</v>
      </c>
      <c r="AZ1102" s="157" t="str">
        <f>VLOOKUP(D1102,'P4 Destination'!$C$21:$O$176,13,0)</f>
        <v>USD</v>
      </c>
      <c r="BA1102" s="164">
        <f t="shared" si="493"/>
        <v>0</v>
      </c>
      <c r="BB1102" s="171">
        <f>IF(AU1102&gt;0.1,(VLOOKUP(D1102,'P4 Destination'!$C$21:$M$176,3,0))*I1102,0)</f>
        <v>0</v>
      </c>
      <c r="BC1102" s="172">
        <f t="shared" si="494"/>
        <v>0</v>
      </c>
      <c r="BD1102" s="171">
        <f>(VLOOKUP($D1102,'P4 Destination'!$C$21:$M$176,4,0))*BC1102</f>
        <v>0</v>
      </c>
      <c r="BE1102" s="172">
        <f t="shared" si="495"/>
        <v>0</v>
      </c>
      <c r="BF1102" s="171">
        <f>(VLOOKUP($D1102,'P4 Destination'!$C$21:$M$176,5,0))*BE1102</f>
        <v>0</v>
      </c>
      <c r="BG1102" s="172">
        <f t="shared" si="496"/>
        <v>0</v>
      </c>
      <c r="BH1102" s="171">
        <f>(VLOOKUP($D1102,'P4 Destination'!$C$21:$M$176,6,0))*BG1102</f>
        <v>0</v>
      </c>
      <c r="BI1102" s="172">
        <f t="shared" si="497"/>
        <v>0</v>
      </c>
      <c r="BJ1102" s="171">
        <f>(VLOOKUP($D1102,'P4 Destination'!$C$21:$M$176,7,0))*BI1102</f>
        <v>0</v>
      </c>
      <c r="BK1102" s="172">
        <f t="shared" si="498"/>
        <v>36</v>
      </c>
      <c r="BL1102" s="171">
        <f>(VLOOKUP($D1102,'P4 Destination'!$C$21:$M$176,8,0))*BK1102</f>
        <v>0</v>
      </c>
      <c r="BM1102" s="172">
        <f t="shared" si="499"/>
        <v>0</v>
      </c>
      <c r="BN1102" s="171">
        <f>(VLOOKUP($D1102,'P4 Destination'!$C$21:$M$176,9,0))*BM1102</f>
        <v>0</v>
      </c>
      <c r="BO1102" s="154">
        <f t="shared" si="500"/>
        <v>1</v>
      </c>
      <c r="BP1102" s="171">
        <f>(VLOOKUP(D1102,'P4 Destination'!$C$21:$M$176,10,0))*K1102</f>
        <v>0</v>
      </c>
      <c r="BQ1102" s="171">
        <f>(VLOOKUP(D1102,'P4 Destination'!$C$21:$M$176,11,0))*J1102</f>
        <v>0</v>
      </c>
      <c r="BR1102" s="173">
        <f t="shared" si="501"/>
        <v>0</v>
      </c>
      <c r="BS1102" s="173">
        <f>(AV1102*2500)*'P6 Verzekering'!$E$11</f>
        <v>0</v>
      </c>
      <c r="BT1102" s="173">
        <f>(AW1102*2500)*'P6 Verzekering'!$E$12</f>
        <v>0</v>
      </c>
      <c r="BU1102" s="173">
        <f>(L1102*2500)*'P6 Verzekering'!$E$13</f>
        <v>0</v>
      </c>
      <c r="BV1102" s="173">
        <f t="shared" si="502"/>
        <v>0</v>
      </c>
      <c r="BW1102"/>
      <c r="BX1102"/>
    </row>
    <row r="1103" spans="1:76">
      <c r="A1103" s="152" t="s">
        <v>2928</v>
      </c>
      <c r="B1103" s="152" t="s">
        <v>344</v>
      </c>
      <c r="C1103" s="152" t="s">
        <v>343</v>
      </c>
      <c r="D1103" s="152" t="s">
        <v>151</v>
      </c>
      <c r="E1103" s="152" t="s">
        <v>149</v>
      </c>
      <c r="F1103" s="153">
        <f t="shared" si="476"/>
        <v>19</v>
      </c>
      <c r="G1103" s="154">
        <v>1</v>
      </c>
      <c r="H1103" s="154">
        <f>IFERROR(VLOOKUP(B1103,'P2 Origin'!$C$21:$Q$176,15,FALSE),0)</f>
        <v>1</v>
      </c>
      <c r="I1103" s="154">
        <f>IFERROR(VLOOKUP(D1103,'P4 Destination'!$C$21:$Q$176,15,FALSE),0)</f>
        <v>0</v>
      </c>
      <c r="J1103" s="155">
        <v>1</v>
      </c>
      <c r="K1103" s="155"/>
      <c r="L1103" s="156">
        <v>19</v>
      </c>
      <c r="M1103" s="155">
        <v>5183</v>
      </c>
      <c r="N1103" s="155">
        <v>11</v>
      </c>
      <c r="O1103" s="157">
        <f t="shared" si="477"/>
        <v>0</v>
      </c>
      <c r="P1103" s="158">
        <f t="shared" si="478"/>
        <v>0</v>
      </c>
      <c r="Q1103" s="159">
        <f>IFERROR(VLOOKUP(N1103,'P1 Intra-Europees'!$A$15:$H$25,3,0),0)*P1103</f>
        <v>0</v>
      </c>
      <c r="R1103" s="160">
        <f t="shared" si="479"/>
        <v>19</v>
      </c>
      <c r="S1103" s="159">
        <f>IFERROR(VLOOKUP(N1103,'P1 Intra-Europees'!$A$15:$H$25,4,0),0)*R1103</f>
        <v>0</v>
      </c>
      <c r="T1103" s="160">
        <f t="shared" si="480"/>
        <v>0</v>
      </c>
      <c r="U1103" s="159">
        <f>IFERROR(VLOOKUP(N1103,'P1 Intra-Europees'!$A$15:$H$25,5,0),0)*T1103</f>
        <v>0</v>
      </c>
      <c r="V1103" s="160">
        <f t="shared" si="481"/>
        <v>0</v>
      </c>
      <c r="W1103" s="159">
        <f>IFERROR(VLOOKUP(N1103,'P1 Intra-Europees'!$A$15:$H$25,6,0),0)*V1103</f>
        <v>0</v>
      </c>
      <c r="X1103" s="160">
        <f t="shared" si="482"/>
        <v>0</v>
      </c>
      <c r="Y1103" s="159">
        <f>IFERROR(VLOOKUP(N1103,'P1 Intra-Europees'!$A$15:$H$25,7,0),0)*X1103</f>
        <v>0</v>
      </c>
      <c r="Z1103" s="161">
        <f t="shared" si="483"/>
        <v>1</v>
      </c>
      <c r="AA1103" s="162">
        <f>IFERROR(VLOOKUP(N1103,'P1 Intra-Europees'!$A$15:$H$25,8,0),0)*Z1103</f>
        <v>0</v>
      </c>
      <c r="AB1103" s="163">
        <f t="shared" si="484"/>
        <v>0</v>
      </c>
      <c r="AC1103" s="157" t="str">
        <f>VLOOKUP(B1103,'P2 Origin'!$C$21:$O$176,13,0)</f>
        <v>USD</v>
      </c>
      <c r="AD1103" s="164">
        <f t="shared" si="485"/>
        <v>0</v>
      </c>
      <c r="AE1103" s="165">
        <f>IF(AU1103&gt;0.1,VLOOKUP(B1103,'P2 Origin'!$C$21:$M$176,3,0)*H1103,0)</f>
        <v>0</v>
      </c>
      <c r="AF1103" s="166">
        <f t="shared" si="486"/>
        <v>0</v>
      </c>
      <c r="AG1103" s="165">
        <f>(VLOOKUP(B1103,'P2 Origin'!$C$21:$M$176,4,0))*AF1103</f>
        <v>0</v>
      </c>
      <c r="AH1103" s="166">
        <f t="shared" si="487"/>
        <v>0</v>
      </c>
      <c r="AI1103" s="165">
        <f>(VLOOKUP(B1103,'P2 Origin'!$C$21:$M$176,5,0))*AH1103</f>
        <v>0</v>
      </c>
      <c r="AJ1103" s="166">
        <f t="shared" ref="AJ1103:AJ1166" si="503">IF(AND(AU1103&gt;=16,AU1103&lt;=25.99),$AU1103,0)</f>
        <v>0</v>
      </c>
      <c r="AK1103" s="165">
        <f>(VLOOKUP(B1103,'P2 Origin'!$C$21:$M$176,6,0))*AJ1103</f>
        <v>0</v>
      </c>
      <c r="AL1103" s="166">
        <f t="shared" si="488"/>
        <v>0</v>
      </c>
      <c r="AM1103" s="165">
        <f>(VLOOKUP($B1103,'P2 Origin'!$C$21:$M$176,7,0))*AL1103</f>
        <v>0</v>
      </c>
      <c r="AN1103" s="166">
        <f t="shared" si="489"/>
        <v>0</v>
      </c>
      <c r="AO1103" s="165">
        <f>(VLOOKUP($B1103,'P2 Origin'!$C$21:$M$176,8,0))*AN1103</f>
        <v>0</v>
      </c>
      <c r="AP1103" s="166">
        <f t="shared" si="490"/>
        <v>0</v>
      </c>
      <c r="AQ1103" s="165">
        <f>(VLOOKUP($B1103,'P2 Origin'!$C$21:$M$176,9,0))*AP1103</f>
        <v>0</v>
      </c>
      <c r="AR1103" s="155">
        <f t="shared" si="491"/>
        <v>0</v>
      </c>
      <c r="AS1103" s="164">
        <f>(VLOOKUP(B1103,'P2 Origin'!$C$21:$M$176,10,0))*K1103</f>
        <v>0</v>
      </c>
      <c r="AT1103" s="164">
        <f>(VLOOKUP(B1103,'P2 Origin'!$C$21:$M$176,11,0))*J1103</f>
        <v>0</v>
      </c>
      <c r="AU1103" s="167">
        <v>0</v>
      </c>
      <c r="AV1103" s="168">
        <v>19</v>
      </c>
      <c r="AW1103" s="169">
        <v>0</v>
      </c>
      <c r="AX1103" s="170">
        <f>IF(AU1103&gt;=0.1,'P3 Bureaumarge zee- en luchtvr.'!$D$12,0)</f>
        <v>0</v>
      </c>
      <c r="AY1103" s="163">
        <f t="shared" si="492"/>
        <v>0</v>
      </c>
      <c r="AZ1103" s="157" t="str">
        <f>VLOOKUP(D1103,'P4 Destination'!$C$21:$O$176,13,0)</f>
        <v>EUR</v>
      </c>
      <c r="BA1103" s="164">
        <f t="shared" si="493"/>
        <v>0</v>
      </c>
      <c r="BB1103" s="171">
        <f>IF(AU1103&gt;0.1,(VLOOKUP(D1103,'P4 Destination'!$C$21:$M$176,3,0))*I1103,0)</f>
        <v>0</v>
      </c>
      <c r="BC1103" s="172">
        <f t="shared" si="494"/>
        <v>0</v>
      </c>
      <c r="BD1103" s="171">
        <f>(VLOOKUP($D1103,'P4 Destination'!$C$21:$M$176,4,0))*BC1103</f>
        <v>0</v>
      </c>
      <c r="BE1103" s="172">
        <f t="shared" si="495"/>
        <v>0</v>
      </c>
      <c r="BF1103" s="171">
        <f>(VLOOKUP($D1103,'P4 Destination'!$C$21:$M$176,5,0))*BE1103</f>
        <v>0</v>
      </c>
      <c r="BG1103" s="172">
        <f t="shared" si="496"/>
        <v>0</v>
      </c>
      <c r="BH1103" s="171">
        <f>(VLOOKUP($D1103,'P4 Destination'!$C$21:$M$176,6,0))*BG1103</f>
        <v>0</v>
      </c>
      <c r="BI1103" s="172">
        <f t="shared" si="497"/>
        <v>0</v>
      </c>
      <c r="BJ1103" s="171">
        <f>(VLOOKUP($D1103,'P4 Destination'!$C$21:$M$176,7,0))*BI1103</f>
        <v>0</v>
      </c>
      <c r="BK1103" s="172">
        <f t="shared" si="498"/>
        <v>0</v>
      </c>
      <c r="BL1103" s="171">
        <f>(VLOOKUP($D1103,'P4 Destination'!$C$21:$M$176,8,0))*BK1103</f>
        <v>0</v>
      </c>
      <c r="BM1103" s="172">
        <f t="shared" si="499"/>
        <v>0</v>
      </c>
      <c r="BN1103" s="171">
        <f>(VLOOKUP($D1103,'P4 Destination'!$C$21:$M$176,9,0))*BM1103</f>
        <v>0</v>
      </c>
      <c r="BO1103" s="154">
        <f t="shared" si="500"/>
        <v>0</v>
      </c>
      <c r="BP1103" s="171">
        <f>(VLOOKUP(D1103,'P4 Destination'!$C$21:$M$176,10,0))*K1103</f>
        <v>0</v>
      </c>
      <c r="BQ1103" s="171">
        <f>(VLOOKUP(D1103,'P4 Destination'!$C$21:$M$176,11,0))*J1103</f>
        <v>0</v>
      </c>
      <c r="BR1103" s="173">
        <f t="shared" si="501"/>
        <v>0</v>
      </c>
      <c r="BS1103" s="173">
        <f>(AV1103*2500)*'P6 Verzekering'!$E$11</f>
        <v>0</v>
      </c>
      <c r="BT1103" s="173">
        <f>(AW1103*2500)*'P6 Verzekering'!$E$12</f>
        <v>0</v>
      </c>
      <c r="BU1103" s="173">
        <f>(L1103*2500)*'P6 Verzekering'!$E$13</f>
        <v>0</v>
      </c>
      <c r="BV1103" s="173">
        <f t="shared" si="502"/>
        <v>0</v>
      </c>
      <c r="BW1103"/>
      <c r="BX1103"/>
    </row>
    <row r="1104" spans="1:76">
      <c r="A1104" s="152" t="s">
        <v>2617</v>
      </c>
      <c r="B1104" s="152" t="s">
        <v>460</v>
      </c>
      <c r="C1104" s="152" t="s">
        <v>453</v>
      </c>
      <c r="D1104" s="152" t="s">
        <v>219</v>
      </c>
      <c r="E1104" s="152" t="s">
        <v>219</v>
      </c>
      <c r="F1104" s="153">
        <f t="shared" si="476"/>
        <v>20</v>
      </c>
      <c r="G1104" s="154">
        <v>1</v>
      </c>
      <c r="H1104" s="154">
        <f>IFERROR(VLOOKUP(B1104,'P2 Origin'!$C$21:$Q$176,15,FALSE),0)</f>
        <v>0</v>
      </c>
      <c r="I1104" s="154">
        <f>IFERROR(VLOOKUP(D1104,'P4 Destination'!$C$21:$Q$176,15,FALSE),0)</f>
        <v>0</v>
      </c>
      <c r="J1104" s="155"/>
      <c r="K1104" s="155">
        <v>1</v>
      </c>
      <c r="L1104" s="156">
        <v>0</v>
      </c>
      <c r="M1104" s="155">
        <v>0</v>
      </c>
      <c r="N1104" s="155">
        <v>0</v>
      </c>
      <c r="O1104" s="157">
        <f t="shared" si="477"/>
        <v>0</v>
      </c>
      <c r="P1104" s="158">
        <f t="shared" si="478"/>
        <v>0</v>
      </c>
      <c r="Q1104" s="159">
        <f>IFERROR(VLOOKUP(N1104,'P1 Intra-Europees'!$A$15:$H$25,3,0),0)*P1104</f>
        <v>0</v>
      </c>
      <c r="R1104" s="160">
        <f t="shared" si="479"/>
        <v>0</v>
      </c>
      <c r="S1104" s="159">
        <f>IFERROR(VLOOKUP(N1104,'P1 Intra-Europees'!$A$15:$H$25,4,0),0)*R1104</f>
        <v>0</v>
      </c>
      <c r="T1104" s="160">
        <f t="shared" si="480"/>
        <v>0</v>
      </c>
      <c r="U1104" s="159">
        <f>IFERROR(VLOOKUP(N1104,'P1 Intra-Europees'!$A$15:$H$25,5,0),0)*T1104</f>
        <v>0</v>
      </c>
      <c r="V1104" s="160">
        <f t="shared" si="481"/>
        <v>0</v>
      </c>
      <c r="W1104" s="159">
        <f>IFERROR(VLOOKUP(N1104,'P1 Intra-Europees'!$A$15:$H$25,6,0),0)*V1104</f>
        <v>0</v>
      </c>
      <c r="X1104" s="160">
        <f t="shared" si="482"/>
        <v>0</v>
      </c>
      <c r="Y1104" s="159">
        <f>IFERROR(VLOOKUP(N1104,'P1 Intra-Europees'!$A$15:$H$25,7,0),0)*X1104</f>
        <v>0</v>
      </c>
      <c r="Z1104" s="161">
        <f t="shared" si="483"/>
        <v>0</v>
      </c>
      <c r="AA1104" s="162">
        <f>IFERROR(VLOOKUP(N1104,'P1 Intra-Europees'!$A$15:$H$25,8,0),0)*Z1104</f>
        <v>0</v>
      </c>
      <c r="AB1104" s="163">
        <f t="shared" si="484"/>
        <v>0</v>
      </c>
      <c r="AC1104" s="157" t="str">
        <f>VLOOKUP(B1104,'P2 Origin'!$C$21:$O$176,13,0)</f>
        <v>USD</v>
      </c>
      <c r="AD1104" s="164">
        <f t="shared" si="485"/>
        <v>0</v>
      </c>
      <c r="AE1104" s="165">
        <f>IF(AU1104&gt;0.1,VLOOKUP(B1104,'P2 Origin'!$C$21:$M$176,3,0)*H1104,0)</f>
        <v>0</v>
      </c>
      <c r="AF1104" s="166">
        <f t="shared" si="486"/>
        <v>0</v>
      </c>
      <c r="AG1104" s="165">
        <f>(VLOOKUP(B1104,'P2 Origin'!$C$21:$M$176,4,0))*AF1104</f>
        <v>0</v>
      </c>
      <c r="AH1104" s="166">
        <f t="shared" si="487"/>
        <v>0</v>
      </c>
      <c r="AI1104" s="165">
        <f>(VLOOKUP(B1104,'P2 Origin'!$C$21:$M$176,5,0))*AH1104</f>
        <v>0</v>
      </c>
      <c r="AJ1104" s="166">
        <f t="shared" si="503"/>
        <v>20</v>
      </c>
      <c r="AK1104" s="165">
        <f>(VLOOKUP(B1104,'P2 Origin'!$C$21:$M$176,6,0))*AJ1104</f>
        <v>0</v>
      </c>
      <c r="AL1104" s="166">
        <f t="shared" si="488"/>
        <v>0</v>
      </c>
      <c r="AM1104" s="165">
        <f>(VLOOKUP($B1104,'P2 Origin'!$C$21:$M$176,7,0))*AL1104</f>
        <v>0</v>
      </c>
      <c r="AN1104" s="166">
        <f t="shared" si="489"/>
        <v>0</v>
      </c>
      <c r="AO1104" s="165">
        <f>(VLOOKUP($B1104,'P2 Origin'!$C$21:$M$176,8,0))*AN1104</f>
        <v>0</v>
      </c>
      <c r="AP1104" s="166">
        <f t="shared" si="490"/>
        <v>0</v>
      </c>
      <c r="AQ1104" s="165">
        <f>(VLOOKUP($B1104,'P2 Origin'!$C$21:$M$176,9,0))*AP1104</f>
        <v>0</v>
      </c>
      <c r="AR1104" s="155">
        <f t="shared" si="491"/>
        <v>1</v>
      </c>
      <c r="AS1104" s="164">
        <f>(VLOOKUP(B1104,'P2 Origin'!$C$21:$M$176,10,0))*K1104</f>
        <v>0</v>
      </c>
      <c r="AT1104" s="164">
        <f>(VLOOKUP(B1104,'P2 Origin'!$C$21:$M$176,11,0))*J1104</f>
        <v>0</v>
      </c>
      <c r="AU1104" s="167">
        <v>20</v>
      </c>
      <c r="AV1104" s="168">
        <v>20</v>
      </c>
      <c r="AW1104" s="169">
        <v>0</v>
      </c>
      <c r="AX1104" s="170">
        <f>IF(AU1104&gt;=0.1,'P3 Bureaumarge zee- en luchtvr.'!$D$12,0)</f>
        <v>0</v>
      </c>
      <c r="AY1104" s="163">
        <f t="shared" si="492"/>
        <v>0</v>
      </c>
      <c r="AZ1104" s="157" t="str">
        <f>VLOOKUP(D1104,'P4 Destination'!$C$21:$O$176,13,0)</f>
        <v>EUR</v>
      </c>
      <c r="BA1104" s="164">
        <f t="shared" si="493"/>
        <v>0</v>
      </c>
      <c r="BB1104" s="171">
        <f>IF(AU1104&gt;0.1,(VLOOKUP(D1104,'P4 Destination'!$C$21:$M$176,3,0))*I1104,0)</f>
        <v>0</v>
      </c>
      <c r="BC1104" s="172">
        <f t="shared" si="494"/>
        <v>0</v>
      </c>
      <c r="BD1104" s="171">
        <f>(VLOOKUP($D1104,'P4 Destination'!$C$21:$M$176,4,0))*BC1104</f>
        <v>0</v>
      </c>
      <c r="BE1104" s="172">
        <f t="shared" si="495"/>
        <v>0</v>
      </c>
      <c r="BF1104" s="171">
        <f>(VLOOKUP($D1104,'P4 Destination'!$C$21:$M$176,5,0))*BE1104</f>
        <v>0</v>
      </c>
      <c r="BG1104" s="172">
        <f t="shared" si="496"/>
        <v>20</v>
      </c>
      <c r="BH1104" s="171">
        <f>(VLOOKUP($D1104,'P4 Destination'!$C$21:$M$176,6,0))*BG1104</f>
        <v>0</v>
      </c>
      <c r="BI1104" s="172">
        <f t="shared" si="497"/>
        <v>0</v>
      </c>
      <c r="BJ1104" s="171">
        <f>(VLOOKUP($D1104,'P4 Destination'!$C$21:$M$176,7,0))*BI1104</f>
        <v>0</v>
      </c>
      <c r="BK1104" s="172">
        <f t="shared" si="498"/>
        <v>0</v>
      </c>
      <c r="BL1104" s="171">
        <f>(VLOOKUP($D1104,'P4 Destination'!$C$21:$M$176,8,0))*BK1104</f>
        <v>0</v>
      </c>
      <c r="BM1104" s="172">
        <f t="shared" si="499"/>
        <v>0</v>
      </c>
      <c r="BN1104" s="171">
        <f>(VLOOKUP($D1104,'P4 Destination'!$C$21:$M$176,9,0))*BM1104</f>
        <v>0</v>
      </c>
      <c r="BO1104" s="154">
        <f t="shared" si="500"/>
        <v>1</v>
      </c>
      <c r="BP1104" s="171">
        <f>(VLOOKUP(D1104,'P4 Destination'!$C$21:$M$176,10,0))*K1104</f>
        <v>0</v>
      </c>
      <c r="BQ1104" s="171">
        <f>(VLOOKUP(D1104,'P4 Destination'!$C$21:$M$176,11,0))*J1104</f>
        <v>0</v>
      </c>
      <c r="BR1104" s="173">
        <f t="shared" si="501"/>
        <v>0</v>
      </c>
      <c r="BS1104" s="173">
        <f>(AV1104*2500)*'P6 Verzekering'!$E$11</f>
        <v>0</v>
      </c>
      <c r="BT1104" s="173">
        <f>(AW1104*2500)*'P6 Verzekering'!$E$12</f>
        <v>0</v>
      </c>
      <c r="BU1104" s="173">
        <f>(L1104*2500)*'P6 Verzekering'!$E$13</f>
        <v>0</v>
      </c>
      <c r="BV1104" s="173">
        <f t="shared" si="502"/>
        <v>0</v>
      </c>
      <c r="BW1104"/>
      <c r="BX1104"/>
    </row>
    <row r="1105" spans="1:76">
      <c r="A1105" s="152" t="s">
        <v>1173</v>
      </c>
      <c r="B1105" s="152" t="s">
        <v>317</v>
      </c>
      <c r="C1105" s="152" t="s">
        <v>316</v>
      </c>
      <c r="D1105" s="152" t="s">
        <v>198</v>
      </c>
      <c r="E1105" s="152" t="s">
        <v>195</v>
      </c>
      <c r="F1105" s="153">
        <v>60</v>
      </c>
      <c r="G1105" s="154">
        <v>1</v>
      </c>
      <c r="H1105" s="154">
        <f>IFERROR(VLOOKUP(B1105,'P2 Origin'!$C$21:$Q$176,15,FALSE),0)</f>
        <v>0</v>
      </c>
      <c r="I1105" s="154">
        <f>IFERROR(VLOOKUP(D1105,'P4 Destination'!$C$21:$Q$176,15,FALSE),0)</f>
        <v>1</v>
      </c>
      <c r="J1105" s="155">
        <v>1</v>
      </c>
      <c r="K1105" s="155"/>
      <c r="L1105" s="156">
        <v>30</v>
      </c>
      <c r="M1105" s="155">
        <v>1601</v>
      </c>
      <c r="N1105" s="155">
        <v>7</v>
      </c>
      <c r="O1105" s="157">
        <f t="shared" si="477"/>
        <v>0</v>
      </c>
      <c r="P1105" s="158">
        <f t="shared" si="478"/>
        <v>0</v>
      </c>
      <c r="Q1105" s="159">
        <f>IFERROR(VLOOKUP(N1105,'P1 Intra-Europees'!$A$15:$H$25,3,0),0)*P1105</f>
        <v>0</v>
      </c>
      <c r="R1105" s="160">
        <f t="shared" si="479"/>
        <v>0</v>
      </c>
      <c r="S1105" s="159">
        <f>IFERROR(VLOOKUP(N1105,'P1 Intra-Europees'!$A$15:$H$25,4,0),0)*R1105</f>
        <v>0</v>
      </c>
      <c r="T1105" s="160">
        <f t="shared" si="480"/>
        <v>30</v>
      </c>
      <c r="U1105" s="159">
        <f>IFERROR(VLOOKUP(N1105,'P1 Intra-Europees'!$A$15:$H$25,5,0),0)*T1105</f>
        <v>0</v>
      </c>
      <c r="V1105" s="160">
        <f t="shared" si="481"/>
        <v>0</v>
      </c>
      <c r="W1105" s="159">
        <f>IFERROR(VLOOKUP(N1105,'P1 Intra-Europees'!$A$15:$H$25,6,0),0)*V1105</f>
        <v>0</v>
      </c>
      <c r="X1105" s="160">
        <f t="shared" si="482"/>
        <v>0</v>
      </c>
      <c r="Y1105" s="159">
        <f>IFERROR(VLOOKUP(N1105,'P1 Intra-Europees'!$A$15:$H$25,7,0),0)*X1105</f>
        <v>0</v>
      </c>
      <c r="Z1105" s="161">
        <v>0</v>
      </c>
      <c r="AA1105" s="162">
        <f>IFERROR(VLOOKUP(N1105,'P1 Intra-Europees'!$A$15:$H$25,8,0),0)*Z1105</f>
        <v>0</v>
      </c>
      <c r="AB1105" s="163">
        <f t="shared" si="484"/>
        <v>0</v>
      </c>
      <c r="AC1105" s="157" t="str">
        <f>VLOOKUP(B1105,'P2 Origin'!$C$21:$O$176,13,0)</f>
        <v>USD</v>
      </c>
      <c r="AD1105" s="164">
        <f t="shared" si="485"/>
        <v>0</v>
      </c>
      <c r="AE1105" s="165">
        <f>IF(AU1105&gt;0.1,VLOOKUP(B1105,'P2 Origin'!$C$21:$M$176,3,0)*H1105,0)</f>
        <v>0</v>
      </c>
      <c r="AF1105" s="166">
        <f t="shared" si="486"/>
        <v>0</v>
      </c>
      <c r="AG1105" s="165">
        <f>(VLOOKUP(B1105,'P2 Origin'!$C$21:$M$176,4,0))*AF1105</f>
        <v>0</v>
      </c>
      <c r="AH1105" s="166">
        <f t="shared" si="487"/>
        <v>0</v>
      </c>
      <c r="AI1105" s="165">
        <f>(VLOOKUP(B1105,'P2 Origin'!$C$21:$M$176,5,0))*AH1105</f>
        <v>0</v>
      </c>
      <c r="AJ1105" s="166">
        <f t="shared" si="503"/>
        <v>0</v>
      </c>
      <c r="AK1105" s="165">
        <f>(VLOOKUP(B1105,'P2 Origin'!$C$21:$M$176,6,0))*AJ1105</f>
        <v>0</v>
      </c>
      <c r="AL1105" s="166">
        <f t="shared" si="488"/>
        <v>0</v>
      </c>
      <c r="AM1105" s="165">
        <f>(VLOOKUP($B1105,'P2 Origin'!$C$21:$M$176,7,0))*AL1105</f>
        <v>0</v>
      </c>
      <c r="AN1105" s="166">
        <f t="shared" si="489"/>
        <v>0</v>
      </c>
      <c r="AO1105" s="165">
        <f>(VLOOKUP($B1105,'P2 Origin'!$C$21:$M$176,8,0))*AN1105</f>
        <v>0</v>
      </c>
      <c r="AP1105" s="166">
        <f t="shared" si="490"/>
        <v>60</v>
      </c>
      <c r="AQ1105" s="165">
        <f>(VLOOKUP($B1105,'P2 Origin'!$C$21:$M$176,9,0))*AP1105</f>
        <v>0</v>
      </c>
      <c r="AR1105" s="155">
        <f t="shared" si="491"/>
        <v>1</v>
      </c>
      <c r="AS1105" s="164">
        <f>(VLOOKUP(B1105,'P2 Origin'!$C$21:$M$176,10,0))*K1105</f>
        <v>0</v>
      </c>
      <c r="AT1105" s="164">
        <f>(VLOOKUP(B1105,'P2 Origin'!$C$21:$M$176,11,0))*J1105</f>
        <v>0</v>
      </c>
      <c r="AU1105" s="167">
        <v>60</v>
      </c>
      <c r="AV1105" s="168">
        <v>60</v>
      </c>
      <c r="AW1105" s="169">
        <v>0</v>
      </c>
      <c r="AX1105" s="170">
        <f>IF(AU1105&gt;=0.1,'P3 Bureaumarge zee- en luchtvr.'!$D$12,0)</f>
        <v>0</v>
      </c>
      <c r="AY1105" s="163">
        <f t="shared" si="492"/>
        <v>0</v>
      </c>
      <c r="AZ1105" s="157" t="str">
        <f>VLOOKUP(D1105,'P4 Destination'!$C$21:$O$176,13,0)</f>
        <v>EUR</v>
      </c>
      <c r="BA1105" s="164">
        <f t="shared" si="493"/>
        <v>0</v>
      </c>
      <c r="BB1105" s="171">
        <f>IF(AU1105&gt;0.1,(VLOOKUP(D1105,'P4 Destination'!$C$21:$M$176,3,0))*I1105,0)</f>
        <v>0</v>
      </c>
      <c r="BC1105" s="172">
        <f t="shared" si="494"/>
        <v>0</v>
      </c>
      <c r="BD1105" s="171">
        <f>(VLOOKUP($D1105,'P4 Destination'!$C$21:$M$176,4,0))*BC1105</f>
        <v>0</v>
      </c>
      <c r="BE1105" s="172">
        <f t="shared" si="495"/>
        <v>0</v>
      </c>
      <c r="BF1105" s="171">
        <f>(VLOOKUP($D1105,'P4 Destination'!$C$21:$M$176,5,0))*BE1105</f>
        <v>0</v>
      </c>
      <c r="BG1105" s="172">
        <f t="shared" si="496"/>
        <v>0</v>
      </c>
      <c r="BH1105" s="171">
        <f>(VLOOKUP($D1105,'P4 Destination'!$C$21:$M$176,6,0))*BG1105</f>
        <v>0</v>
      </c>
      <c r="BI1105" s="172">
        <f t="shared" si="497"/>
        <v>0</v>
      </c>
      <c r="BJ1105" s="171">
        <f>(VLOOKUP($D1105,'P4 Destination'!$C$21:$M$176,7,0))*BI1105</f>
        <v>0</v>
      </c>
      <c r="BK1105" s="172">
        <f t="shared" si="498"/>
        <v>0</v>
      </c>
      <c r="BL1105" s="171">
        <f>(VLOOKUP($D1105,'P4 Destination'!$C$21:$M$176,8,0))*BK1105</f>
        <v>0</v>
      </c>
      <c r="BM1105" s="172">
        <f t="shared" si="499"/>
        <v>60</v>
      </c>
      <c r="BN1105" s="171">
        <f>(VLOOKUP($D1105,'P4 Destination'!$C$21:$M$176,9,0))*BM1105</f>
        <v>0</v>
      </c>
      <c r="BO1105" s="154">
        <f t="shared" si="500"/>
        <v>1</v>
      </c>
      <c r="BP1105" s="171">
        <f>(VLOOKUP(D1105,'P4 Destination'!$C$21:$M$176,10,0))*K1105</f>
        <v>0</v>
      </c>
      <c r="BQ1105" s="171">
        <f>(VLOOKUP(D1105,'P4 Destination'!$C$21:$M$176,11,0))*J1105</f>
        <v>0</v>
      </c>
      <c r="BR1105" s="173">
        <f t="shared" si="501"/>
        <v>0</v>
      </c>
      <c r="BS1105" s="173">
        <f>(AV1105*2500)*'P6 Verzekering'!$E$11</f>
        <v>0</v>
      </c>
      <c r="BT1105" s="173">
        <f>(AW1105*2500)*'P6 Verzekering'!$E$12</f>
        <v>0</v>
      </c>
      <c r="BU1105" s="173">
        <f>(L1105*2500)*'P6 Verzekering'!$E$13</f>
        <v>0</v>
      </c>
      <c r="BV1105" s="173">
        <f t="shared" si="502"/>
        <v>0</v>
      </c>
      <c r="BW1105"/>
      <c r="BX1105"/>
    </row>
    <row r="1106" spans="1:76">
      <c r="A1106" s="152" t="s">
        <v>907</v>
      </c>
      <c r="B1106" s="152" t="s">
        <v>231</v>
      </c>
      <c r="C1106" s="152" t="s">
        <v>230</v>
      </c>
      <c r="D1106" s="152" t="s">
        <v>219</v>
      </c>
      <c r="E1106" s="152" t="s">
        <v>219</v>
      </c>
      <c r="F1106" s="153">
        <f t="shared" si="476"/>
        <v>92</v>
      </c>
      <c r="G1106" s="154">
        <v>1</v>
      </c>
      <c r="H1106" s="154">
        <f>IFERROR(VLOOKUP(B1106,'P2 Origin'!$C$21:$Q$176,15,FALSE),0)</f>
        <v>1</v>
      </c>
      <c r="I1106" s="154">
        <f>IFERROR(VLOOKUP(D1106,'P4 Destination'!$C$21:$Q$176,15,FALSE),0)</f>
        <v>0</v>
      </c>
      <c r="J1106" s="155"/>
      <c r="K1106" s="155"/>
      <c r="L1106" s="156">
        <v>92</v>
      </c>
      <c r="M1106" s="155">
        <v>2224</v>
      </c>
      <c r="N1106" s="155">
        <v>8</v>
      </c>
      <c r="O1106" s="157">
        <f t="shared" si="477"/>
        <v>0</v>
      </c>
      <c r="P1106" s="158">
        <f t="shared" si="478"/>
        <v>0</v>
      </c>
      <c r="Q1106" s="159">
        <f>IFERROR(VLOOKUP(N1106,'P1 Intra-Europees'!$A$15:$H$25,3,0),0)*P1106</f>
        <v>0</v>
      </c>
      <c r="R1106" s="160">
        <f t="shared" si="479"/>
        <v>0</v>
      </c>
      <c r="S1106" s="159">
        <f>IFERROR(VLOOKUP(N1106,'P1 Intra-Europees'!$A$15:$H$25,4,0),0)*R1106</f>
        <v>0</v>
      </c>
      <c r="T1106" s="160">
        <f t="shared" si="480"/>
        <v>0</v>
      </c>
      <c r="U1106" s="159">
        <f>IFERROR(VLOOKUP(N1106,'P1 Intra-Europees'!$A$15:$H$25,5,0),0)*T1106</f>
        <v>0</v>
      </c>
      <c r="V1106" s="160">
        <f t="shared" si="481"/>
        <v>0</v>
      </c>
      <c r="W1106" s="159">
        <f>IFERROR(VLOOKUP(N1106,'P1 Intra-Europees'!$A$15:$H$25,6,0),0)*V1106</f>
        <v>0</v>
      </c>
      <c r="X1106" s="160">
        <f t="shared" si="482"/>
        <v>92</v>
      </c>
      <c r="Y1106" s="159">
        <f>IFERROR(VLOOKUP(N1106,'P1 Intra-Europees'!$A$15:$H$25,7,0),0)*X1106</f>
        <v>0</v>
      </c>
      <c r="Z1106" s="161">
        <f t="shared" si="483"/>
        <v>1</v>
      </c>
      <c r="AA1106" s="162">
        <f>IFERROR(VLOOKUP(N1106,'P1 Intra-Europees'!$A$15:$H$25,8,0),0)*Z1106</f>
        <v>0</v>
      </c>
      <c r="AB1106" s="163">
        <f t="shared" si="484"/>
        <v>0</v>
      </c>
      <c r="AC1106" s="157" t="str">
        <f>VLOOKUP(B1106,'P2 Origin'!$C$21:$O$176,13,0)</f>
        <v>EUR</v>
      </c>
      <c r="AD1106" s="164">
        <f t="shared" si="485"/>
        <v>0</v>
      </c>
      <c r="AE1106" s="165">
        <f>IF(AU1106&gt;0.1,VLOOKUP(B1106,'P2 Origin'!$C$21:$M$176,3,0)*H1106,0)</f>
        <v>0</v>
      </c>
      <c r="AF1106" s="166">
        <f t="shared" si="486"/>
        <v>0</v>
      </c>
      <c r="AG1106" s="165">
        <f>(VLOOKUP(B1106,'P2 Origin'!$C$21:$M$176,4,0))*AF1106</f>
        <v>0</v>
      </c>
      <c r="AH1106" s="166">
        <f t="shared" si="487"/>
        <v>0</v>
      </c>
      <c r="AI1106" s="165">
        <f>(VLOOKUP(B1106,'P2 Origin'!$C$21:$M$176,5,0))*AH1106</f>
        <v>0</v>
      </c>
      <c r="AJ1106" s="166">
        <f t="shared" si="503"/>
        <v>0</v>
      </c>
      <c r="AK1106" s="165">
        <f>(VLOOKUP(B1106,'P2 Origin'!$C$21:$M$176,6,0))*AJ1106</f>
        <v>0</v>
      </c>
      <c r="AL1106" s="166">
        <f t="shared" si="488"/>
        <v>0</v>
      </c>
      <c r="AM1106" s="165">
        <f>(VLOOKUP($B1106,'P2 Origin'!$C$21:$M$176,7,0))*AL1106</f>
        <v>0</v>
      </c>
      <c r="AN1106" s="166">
        <f t="shared" si="489"/>
        <v>0</v>
      </c>
      <c r="AO1106" s="165">
        <f>(VLOOKUP($B1106,'P2 Origin'!$C$21:$M$176,8,0))*AN1106</f>
        <v>0</v>
      </c>
      <c r="AP1106" s="166">
        <f t="shared" si="490"/>
        <v>0</v>
      </c>
      <c r="AQ1106" s="165">
        <f>(VLOOKUP($B1106,'P2 Origin'!$C$21:$M$176,9,0))*AP1106</f>
        <v>0</v>
      </c>
      <c r="AR1106" s="155">
        <f t="shared" si="491"/>
        <v>0</v>
      </c>
      <c r="AS1106" s="164">
        <f>(VLOOKUP(B1106,'P2 Origin'!$C$21:$M$176,10,0))*K1106</f>
        <v>0</v>
      </c>
      <c r="AT1106" s="164">
        <f>(VLOOKUP(B1106,'P2 Origin'!$C$21:$M$176,11,0))*J1106</f>
        <v>0</v>
      </c>
      <c r="AU1106" s="167">
        <v>0</v>
      </c>
      <c r="AV1106" s="168">
        <v>0</v>
      </c>
      <c r="AW1106" s="169">
        <v>0</v>
      </c>
      <c r="AX1106" s="170">
        <f>IF(AU1106&gt;=0.1,'P3 Bureaumarge zee- en luchtvr.'!$D$12,0)</f>
        <v>0</v>
      </c>
      <c r="AY1106" s="163">
        <f t="shared" si="492"/>
        <v>0</v>
      </c>
      <c r="AZ1106" s="157" t="str">
        <f>VLOOKUP(D1106,'P4 Destination'!$C$21:$O$176,13,0)</f>
        <v>EUR</v>
      </c>
      <c r="BA1106" s="164">
        <f t="shared" si="493"/>
        <v>0</v>
      </c>
      <c r="BB1106" s="171">
        <f>IF(AU1106&gt;0.1,(VLOOKUP(D1106,'P4 Destination'!$C$21:$M$176,3,0))*I1106,0)</f>
        <v>0</v>
      </c>
      <c r="BC1106" s="172">
        <f t="shared" si="494"/>
        <v>0</v>
      </c>
      <c r="BD1106" s="171">
        <f>(VLOOKUP($D1106,'P4 Destination'!$C$21:$M$176,4,0))*BC1106</f>
        <v>0</v>
      </c>
      <c r="BE1106" s="172">
        <f t="shared" si="495"/>
        <v>0</v>
      </c>
      <c r="BF1106" s="171">
        <f>(VLOOKUP($D1106,'P4 Destination'!$C$21:$M$176,5,0))*BE1106</f>
        <v>0</v>
      </c>
      <c r="BG1106" s="172">
        <f t="shared" si="496"/>
        <v>0</v>
      </c>
      <c r="BH1106" s="171">
        <f>(VLOOKUP($D1106,'P4 Destination'!$C$21:$M$176,6,0))*BG1106</f>
        <v>0</v>
      </c>
      <c r="BI1106" s="172">
        <f t="shared" si="497"/>
        <v>0</v>
      </c>
      <c r="BJ1106" s="171">
        <f>(VLOOKUP($D1106,'P4 Destination'!$C$21:$M$176,7,0))*BI1106</f>
        <v>0</v>
      </c>
      <c r="BK1106" s="172">
        <f t="shared" si="498"/>
        <v>0</v>
      </c>
      <c r="BL1106" s="171">
        <f>(VLOOKUP($D1106,'P4 Destination'!$C$21:$M$176,8,0))*BK1106</f>
        <v>0</v>
      </c>
      <c r="BM1106" s="172">
        <f t="shared" si="499"/>
        <v>0</v>
      </c>
      <c r="BN1106" s="171">
        <f>(VLOOKUP($D1106,'P4 Destination'!$C$21:$M$176,9,0))*BM1106</f>
        <v>0</v>
      </c>
      <c r="BO1106" s="154">
        <f t="shared" si="500"/>
        <v>0</v>
      </c>
      <c r="BP1106" s="171">
        <f>(VLOOKUP(D1106,'P4 Destination'!$C$21:$M$176,10,0))*K1106</f>
        <v>0</v>
      </c>
      <c r="BQ1106" s="171">
        <f>(VLOOKUP(D1106,'P4 Destination'!$C$21:$M$176,11,0))*J1106</f>
        <v>0</v>
      </c>
      <c r="BR1106" s="173">
        <f t="shared" si="501"/>
        <v>0</v>
      </c>
      <c r="BS1106" s="173">
        <f>(AV1106*2500)*'P6 Verzekering'!$E$11</f>
        <v>0</v>
      </c>
      <c r="BT1106" s="173">
        <f>(AW1106*2500)*'P6 Verzekering'!$E$12</f>
        <v>0</v>
      </c>
      <c r="BU1106" s="173">
        <f>(L1106*2500)*'P6 Verzekering'!$E$13</f>
        <v>0</v>
      </c>
      <c r="BV1106" s="173">
        <f t="shared" si="502"/>
        <v>0</v>
      </c>
      <c r="BW1106"/>
      <c r="BX1106"/>
    </row>
    <row r="1107" spans="1:76">
      <c r="A1107" s="152" t="s">
        <v>778</v>
      </c>
      <c r="B1107" s="152" t="s">
        <v>450</v>
      </c>
      <c r="C1107" s="152" t="s">
        <v>449</v>
      </c>
      <c r="D1107" s="152" t="s">
        <v>219</v>
      </c>
      <c r="E1107" s="152" t="s">
        <v>219</v>
      </c>
      <c r="F1107" s="153">
        <f t="shared" si="476"/>
        <v>58</v>
      </c>
      <c r="G1107" s="154">
        <v>1</v>
      </c>
      <c r="H1107" s="154">
        <f>IFERROR(VLOOKUP(B1107,'P2 Origin'!$C$21:$Q$176,15,FALSE),0)</f>
        <v>1</v>
      </c>
      <c r="I1107" s="154">
        <f>IFERROR(VLOOKUP(D1107,'P4 Destination'!$C$21:$Q$176,15,FALSE),0)</f>
        <v>0</v>
      </c>
      <c r="J1107" s="155"/>
      <c r="K1107" s="155">
        <v>1</v>
      </c>
      <c r="L1107" s="156">
        <v>58</v>
      </c>
      <c r="M1107" s="155">
        <v>3180</v>
      </c>
      <c r="N1107" s="155">
        <v>10</v>
      </c>
      <c r="O1107" s="157">
        <f t="shared" si="477"/>
        <v>0</v>
      </c>
      <c r="P1107" s="158">
        <f t="shared" si="478"/>
        <v>0</v>
      </c>
      <c r="Q1107" s="159">
        <f>IFERROR(VLOOKUP(N1107,'P1 Intra-Europees'!$A$15:$H$25,3,0),0)*P1107</f>
        <v>0</v>
      </c>
      <c r="R1107" s="160">
        <f t="shared" si="479"/>
        <v>0</v>
      </c>
      <c r="S1107" s="159">
        <f>IFERROR(VLOOKUP(N1107,'P1 Intra-Europees'!$A$15:$H$25,4,0),0)*R1107</f>
        <v>0</v>
      </c>
      <c r="T1107" s="160">
        <f t="shared" si="480"/>
        <v>0</v>
      </c>
      <c r="U1107" s="159">
        <f>IFERROR(VLOOKUP(N1107,'P1 Intra-Europees'!$A$15:$H$25,5,0),0)*T1107</f>
        <v>0</v>
      </c>
      <c r="V1107" s="160">
        <f t="shared" si="481"/>
        <v>0</v>
      </c>
      <c r="W1107" s="159">
        <f>IFERROR(VLOOKUP(N1107,'P1 Intra-Europees'!$A$15:$H$25,6,0),0)*V1107</f>
        <v>0</v>
      </c>
      <c r="X1107" s="160">
        <f t="shared" si="482"/>
        <v>58</v>
      </c>
      <c r="Y1107" s="159">
        <f>IFERROR(VLOOKUP(N1107,'P1 Intra-Europees'!$A$15:$H$25,7,0),0)*X1107</f>
        <v>0</v>
      </c>
      <c r="Z1107" s="161">
        <f t="shared" si="483"/>
        <v>1</v>
      </c>
      <c r="AA1107" s="162">
        <f>IFERROR(VLOOKUP(N1107,'P1 Intra-Europees'!$A$15:$H$25,8,0),0)*Z1107</f>
        <v>0</v>
      </c>
      <c r="AB1107" s="163">
        <f t="shared" si="484"/>
        <v>0</v>
      </c>
      <c r="AC1107" s="157" t="str">
        <f>VLOOKUP(B1107,'P2 Origin'!$C$21:$O$176,13,0)</f>
        <v>USD</v>
      </c>
      <c r="AD1107" s="164">
        <f t="shared" si="485"/>
        <v>0</v>
      </c>
      <c r="AE1107" s="165">
        <f>IF(AU1107&gt;0.1,VLOOKUP(B1107,'P2 Origin'!$C$21:$M$176,3,0)*H1107,0)</f>
        <v>0</v>
      </c>
      <c r="AF1107" s="166">
        <f t="shared" si="486"/>
        <v>0</v>
      </c>
      <c r="AG1107" s="165">
        <f>(VLOOKUP(B1107,'P2 Origin'!$C$21:$M$176,4,0))*AF1107</f>
        <v>0</v>
      </c>
      <c r="AH1107" s="166">
        <f t="shared" si="487"/>
        <v>0</v>
      </c>
      <c r="AI1107" s="165">
        <f>(VLOOKUP(B1107,'P2 Origin'!$C$21:$M$176,5,0))*AH1107</f>
        <v>0</v>
      </c>
      <c r="AJ1107" s="166">
        <f t="shared" si="503"/>
        <v>0</v>
      </c>
      <c r="AK1107" s="165">
        <f>(VLOOKUP(B1107,'P2 Origin'!$C$21:$M$176,6,0))*AJ1107</f>
        <v>0</v>
      </c>
      <c r="AL1107" s="166">
        <f t="shared" si="488"/>
        <v>0</v>
      </c>
      <c r="AM1107" s="165">
        <f>(VLOOKUP($B1107,'P2 Origin'!$C$21:$M$176,7,0))*AL1107</f>
        <v>0</v>
      </c>
      <c r="AN1107" s="166">
        <f t="shared" si="489"/>
        <v>0</v>
      </c>
      <c r="AO1107" s="165">
        <f>(VLOOKUP($B1107,'P2 Origin'!$C$21:$M$176,8,0))*AN1107</f>
        <v>0</v>
      </c>
      <c r="AP1107" s="166">
        <f t="shared" si="490"/>
        <v>0</v>
      </c>
      <c r="AQ1107" s="165">
        <f>(VLOOKUP($B1107,'P2 Origin'!$C$21:$M$176,9,0))*AP1107</f>
        <v>0</v>
      </c>
      <c r="AR1107" s="155">
        <f t="shared" si="491"/>
        <v>0</v>
      </c>
      <c r="AS1107" s="164">
        <f>(VLOOKUP(B1107,'P2 Origin'!$C$21:$M$176,10,0))*K1107</f>
        <v>0</v>
      </c>
      <c r="AT1107" s="164">
        <f>(VLOOKUP(B1107,'P2 Origin'!$C$21:$M$176,11,0))*J1107</f>
        <v>0</v>
      </c>
      <c r="AU1107" s="167">
        <v>0</v>
      </c>
      <c r="AV1107" s="168">
        <v>58</v>
      </c>
      <c r="AW1107" s="169">
        <v>0</v>
      </c>
      <c r="AX1107" s="170">
        <f>IF(AU1107&gt;=0.1,'P3 Bureaumarge zee- en luchtvr.'!$D$12,0)</f>
        <v>0</v>
      </c>
      <c r="AY1107" s="163">
        <f t="shared" si="492"/>
        <v>0</v>
      </c>
      <c r="AZ1107" s="157" t="str">
        <f>VLOOKUP(D1107,'P4 Destination'!$C$21:$O$176,13,0)</f>
        <v>EUR</v>
      </c>
      <c r="BA1107" s="164">
        <f t="shared" si="493"/>
        <v>0</v>
      </c>
      <c r="BB1107" s="171">
        <f>IF(AU1107&gt;0.1,(VLOOKUP(D1107,'P4 Destination'!$C$21:$M$176,3,0))*I1107,0)</f>
        <v>0</v>
      </c>
      <c r="BC1107" s="172">
        <f t="shared" si="494"/>
        <v>0</v>
      </c>
      <c r="BD1107" s="171">
        <f>(VLOOKUP($D1107,'P4 Destination'!$C$21:$M$176,4,0))*BC1107</f>
        <v>0</v>
      </c>
      <c r="BE1107" s="172">
        <f t="shared" si="495"/>
        <v>0</v>
      </c>
      <c r="BF1107" s="171">
        <f>(VLOOKUP($D1107,'P4 Destination'!$C$21:$M$176,5,0))*BE1107</f>
        <v>0</v>
      </c>
      <c r="BG1107" s="172">
        <f t="shared" si="496"/>
        <v>0</v>
      </c>
      <c r="BH1107" s="171">
        <f>(VLOOKUP($D1107,'P4 Destination'!$C$21:$M$176,6,0))*BG1107</f>
        <v>0</v>
      </c>
      <c r="BI1107" s="172">
        <f t="shared" si="497"/>
        <v>0</v>
      </c>
      <c r="BJ1107" s="171">
        <f>(VLOOKUP($D1107,'P4 Destination'!$C$21:$M$176,7,0))*BI1107</f>
        <v>0</v>
      </c>
      <c r="BK1107" s="172">
        <f t="shared" si="498"/>
        <v>0</v>
      </c>
      <c r="BL1107" s="171">
        <f>(VLOOKUP($D1107,'P4 Destination'!$C$21:$M$176,8,0))*BK1107</f>
        <v>0</v>
      </c>
      <c r="BM1107" s="172">
        <f t="shared" si="499"/>
        <v>0</v>
      </c>
      <c r="BN1107" s="171">
        <f>(VLOOKUP($D1107,'P4 Destination'!$C$21:$M$176,9,0))*BM1107</f>
        <v>0</v>
      </c>
      <c r="BO1107" s="154">
        <f t="shared" si="500"/>
        <v>0</v>
      </c>
      <c r="BP1107" s="171">
        <f>(VLOOKUP(D1107,'P4 Destination'!$C$21:$M$176,10,0))*K1107</f>
        <v>0</v>
      </c>
      <c r="BQ1107" s="171">
        <f>(VLOOKUP(D1107,'P4 Destination'!$C$21:$M$176,11,0))*J1107</f>
        <v>0</v>
      </c>
      <c r="BR1107" s="173">
        <f t="shared" si="501"/>
        <v>0</v>
      </c>
      <c r="BS1107" s="173">
        <f>(AV1107*2500)*'P6 Verzekering'!$E$11</f>
        <v>0</v>
      </c>
      <c r="BT1107" s="173">
        <f>(AW1107*2500)*'P6 Verzekering'!$E$12</f>
        <v>0</v>
      </c>
      <c r="BU1107" s="173">
        <f>(L1107*2500)*'P6 Verzekering'!$E$13</f>
        <v>0</v>
      </c>
      <c r="BV1107" s="173">
        <f t="shared" si="502"/>
        <v>0</v>
      </c>
      <c r="BW1107"/>
      <c r="BX1107"/>
    </row>
    <row r="1108" spans="1:76">
      <c r="A1108" s="152" t="s">
        <v>777</v>
      </c>
      <c r="B1108" s="152" t="s">
        <v>450</v>
      </c>
      <c r="C1108" s="152" t="s">
        <v>449</v>
      </c>
      <c r="D1108" s="152" t="s">
        <v>219</v>
      </c>
      <c r="E1108" s="152" t="s">
        <v>219</v>
      </c>
      <c r="F1108" s="153">
        <f t="shared" si="476"/>
        <v>80</v>
      </c>
      <c r="G1108" s="154">
        <v>1</v>
      </c>
      <c r="H1108" s="154">
        <f>IFERROR(VLOOKUP(B1108,'P2 Origin'!$C$21:$Q$176,15,FALSE),0)</f>
        <v>1</v>
      </c>
      <c r="I1108" s="154">
        <f>IFERROR(VLOOKUP(D1108,'P4 Destination'!$C$21:$Q$176,15,FALSE),0)</f>
        <v>0</v>
      </c>
      <c r="J1108" s="155">
        <v>1</v>
      </c>
      <c r="K1108" s="155"/>
      <c r="L1108" s="156">
        <v>80</v>
      </c>
      <c r="M1108" s="155">
        <v>3185</v>
      </c>
      <c r="N1108" s="155">
        <v>10</v>
      </c>
      <c r="O1108" s="157">
        <f t="shared" si="477"/>
        <v>0</v>
      </c>
      <c r="P1108" s="158">
        <f t="shared" si="478"/>
        <v>0</v>
      </c>
      <c r="Q1108" s="159">
        <f>IFERROR(VLOOKUP(N1108,'P1 Intra-Europees'!$A$15:$H$25,3,0),0)*P1108</f>
        <v>0</v>
      </c>
      <c r="R1108" s="160">
        <f t="shared" si="479"/>
        <v>0</v>
      </c>
      <c r="S1108" s="159">
        <f>IFERROR(VLOOKUP(N1108,'P1 Intra-Europees'!$A$15:$H$25,4,0),0)*R1108</f>
        <v>0</v>
      </c>
      <c r="T1108" s="160">
        <f t="shared" si="480"/>
        <v>0</v>
      </c>
      <c r="U1108" s="159">
        <f>IFERROR(VLOOKUP(N1108,'P1 Intra-Europees'!$A$15:$H$25,5,0),0)*T1108</f>
        <v>0</v>
      </c>
      <c r="V1108" s="160">
        <f t="shared" si="481"/>
        <v>0</v>
      </c>
      <c r="W1108" s="159">
        <f>IFERROR(VLOOKUP(N1108,'P1 Intra-Europees'!$A$15:$H$25,6,0),0)*V1108</f>
        <v>0</v>
      </c>
      <c r="X1108" s="160">
        <f t="shared" si="482"/>
        <v>80</v>
      </c>
      <c r="Y1108" s="159">
        <f>IFERROR(VLOOKUP(N1108,'P1 Intra-Europees'!$A$15:$H$25,7,0),0)*X1108</f>
        <v>0</v>
      </c>
      <c r="Z1108" s="161">
        <f t="shared" si="483"/>
        <v>1</v>
      </c>
      <c r="AA1108" s="162">
        <f>IFERROR(VLOOKUP(N1108,'P1 Intra-Europees'!$A$15:$H$25,8,0),0)*Z1108</f>
        <v>0</v>
      </c>
      <c r="AB1108" s="163">
        <f t="shared" si="484"/>
        <v>0</v>
      </c>
      <c r="AC1108" s="157" t="str">
        <f>VLOOKUP(B1108,'P2 Origin'!$C$21:$O$176,13,0)</f>
        <v>USD</v>
      </c>
      <c r="AD1108" s="164">
        <f t="shared" si="485"/>
        <v>0</v>
      </c>
      <c r="AE1108" s="165">
        <f>IF(AU1108&gt;0.1,VLOOKUP(B1108,'P2 Origin'!$C$21:$M$176,3,0)*H1108,0)</f>
        <v>0</v>
      </c>
      <c r="AF1108" s="166">
        <f t="shared" si="486"/>
        <v>0</v>
      </c>
      <c r="AG1108" s="165">
        <f>(VLOOKUP(B1108,'P2 Origin'!$C$21:$M$176,4,0))*AF1108</f>
        <v>0</v>
      </c>
      <c r="AH1108" s="166">
        <f t="shared" si="487"/>
        <v>0</v>
      </c>
      <c r="AI1108" s="165">
        <f>(VLOOKUP(B1108,'P2 Origin'!$C$21:$M$176,5,0))*AH1108</f>
        <v>0</v>
      </c>
      <c r="AJ1108" s="166">
        <f t="shared" si="503"/>
        <v>0</v>
      </c>
      <c r="AK1108" s="165">
        <f>(VLOOKUP(B1108,'P2 Origin'!$C$21:$M$176,6,0))*AJ1108</f>
        <v>0</v>
      </c>
      <c r="AL1108" s="166">
        <f t="shared" si="488"/>
        <v>0</v>
      </c>
      <c r="AM1108" s="165">
        <f>(VLOOKUP($B1108,'P2 Origin'!$C$21:$M$176,7,0))*AL1108</f>
        <v>0</v>
      </c>
      <c r="AN1108" s="166">
        <f t="shared" si="489"/>
        <v>0</v>
      </c>
      <c r="AO1108" s="165">
        <f>(VLOOKUP($B1108,'P2 Origin'!$C$21:$M$176,8,0))*AN1108</f>
        <v>0</v>
      </c>
      <c r="AP1108" s="166">
        <f t="shared" si="490"/>
        <v>0</v>
      </c>
      <c r="AQ1108" s="165">
        <f>(VLOOKUP($B1108,'P2 Origin'!$C$21:$M$176,9,0))*AP1108</f>
        <v>0</v>
      </c>
      <c r="AR1108" s="155">
        <f t="shared" si="491"/>
        <v>0</v>
      </c>
      <c r="AS1108" s="164">
        <f>(VLOOKUP(B1108,'P2 Origin'!$C$21:$M$176,10,0))*K1108</f>
        <v>0</v>
      </c>
      <c r="AT1108" s="164">
        <f>(VLOOKUP(B1108,'P2 Origin'!$C$21:$M$176,11,0))*J1108</f>
        <v>0</v>
      </c>
      <c r="AU1108" s="167">
        <v>0</v>
      </c>
      <c r="AV1108" s="168">
        <v>80</v>
      </c>
      <c r="AW1108" s="169">
        <v>0</v>
      </c>
      <c r="AX1108" s="170">
        <f>IF(AU1108&gt;=0.1,'P3 Bureaumarge zee- en luchtvr.'!$D$12,0)</f>
        <v>0</v>
      </c>
      <c r="AY1108" s="163">
        <f t="shared" si="492"/>
        <v>0</v>
      </c>
      <c r="AZ1108" s="157" t="str">
        <f>VLOOKUP(D1108,'P4 Destination'!$C$21:$O$176,13,0)</f>
        <v>EUR</v>
      </c>
      <c r="BA1108" s="164">
        <f t="shared" si="493"/>
        <v>0</v>
      </c>
      <c r="BB1108" s="171">
        <f>IF(AU1108&gt;0.1,(VLOOKUP(D1108,'P4 Destination'!$C$21:$M$176,3,0))*I1108,0)</f>
        <v>0</v>
      </c>
      <c r="BC1108" s="172">
        <f t="shared" si="494"/>
        <v>0</v>
      </c>
      <c r="BD1108" s="171">
        <f>(VLOOKUP($D1108,'P4 Destination'!$C$21:$M$176,4,0))*BC1108</f>
        <v>0</v>
      </c>
      <c r="BE1108" s="172">
        <f t="shared" si="495"/>
        <v>0</v>
      </c>
      <c r="BF1108" s="171">
        <f>(VLOOKUP($D1108,'P4 Destination'!$C$21:$M$176,5,0))*BE1108</f>
        <v>0</v>
      </c>
      <c r="BG1108" s="172">
        <f t="shared" si="496"/>
        <v>0</v>
      </c>
      <c r="BH1108" s="171">
        <f>(VLOOKUP($D1108,'P4 Destination'!$C$21:$M$176,6,0))*BG1108</f>
        <v>0</v>
      </c>
      <c r="BI1108" s="172">
        <f t="shared" si="497"/>
        <v>0</v>
      </c>
      <c r="BJ1108" s="171">
        <f>(VLOOKUP($D1108,'P4 Destination'!$C$21:$M$176,7,0))*BI1108</f>
        <v>0</v>
      </c>
      <c r="BK1108" s="172">
        <f t="shared" si="498"/>
        <v>0</v>
      </c>
      <c r="BL1108" s="171">
        <f>(VLOOKUP($D1108,'P4 Destination'!$C$21:$M$176,8,0))*BK1108</f>
        <v>0</v>
      </c>
      <c r="BM1108" s="172">
        <f t="shared" si="499"/>
        <v>0</v>
      </c>
      <c r="BN1108" s="171">
        <f>(VLOOKUP($D1108,'P4 Destination'!$C$21:$M$176,9,0))*BM1108</f>
        <v>0</v>
      </c>
      <c r="BO1108" s="154">
        <f t="shared" si="500"/>
        <v>0</v>
      </c>
      <c r="BP1108" s="171">
        <f>(VLOOKUP(D1108,'P4 Destination'!$C$21:$M$176,10,0))*K1108</f>
        <v>0</v>
      </c>
      <c r="BQ1108" s="171">
        <f>(VLOOKUP(D1108,'P4 Destination'!$C$21:$M$176,11,0))*J1108</f>
        <v>0</v>
      </c>
      <c r="BR1108" s="173">
        <f t="shared" si="501"/>
        <v>0</v>
      </c>
      <c r="BS1108" s="173">
        <f>(AV1108*2500)*'P6 Verzekering'!$E$11</f>
        <v>0</v>
      </c>
      <c r="BT1108" s="173">
        <f>(AW1108*2500)*'P6 Verzekering'!$E$12</f>
        <v>0</v>
      </c>
      <c r="BU1108" s="173">
        <f>(L1108*2500)*'P6 Verzekering'!$E$13</f>
        <v>0</v>
      </c>
      <c r="BV1108" s="173">
        <f t="shared" si="502"/>
        <v>0</v>
      </c>
      <c r="BW1108"/>
      <c r="BX1108"/>
    </row>
    <row r="1109" spans="1:76">
      <c r="A1109" s="152" t="s">
        <v>681</v>
      </c>
      <c r="B1109" s="152" t="s">
        <v>315</v>
      </c>
      <c r="C1109" s="152" t="s">
        <v>314</v>
      </c>
      <c r="D1109" s="152" t="s">
        <v>420</v>
      </c>
      <c r="E1109" s="152" t="s">
        <v>418</v>
      </c>
      <c r="F1109" s="153">
        <f t="shared" si="476"/>
        <v>1.25</v>
      </c>
      <c r="G1109" s="154">
        <v>0</v>
      </c>
      <c r="H1109" s="154">
        <f>IFERROR(VLOOKUP(B1109,'P2 Origin'!$C$21:$Q$176,15,FALSE),0)</f>
        <v>0</v>
      </c>
      <c r="I1109" s="154">
        <f>IFERROR(VLOOKUP(D1109,'P4 Destination'!$C$21:$Q$176,15,FALSE),0)</f>
        <v>0</v>
      </c>
      <c r="J1109" s="155"/>
      <c r="K1109" s="155"/>
      <c r="L1109" s="156">
        <v>0</v>
      </c>
      <c r="M1109" s="155">
        <v>0</v>
      </c>
      <c r="N1109" s="155">
        <v>0</v>
      </c>
      <c r="O1109" s="157">
        <f t="shared" si="477"/>
        <v>0</v>
      </c>
      <c r="P1109" s="158">
        <f t="shared" si="478"/>
        <v>0</v>
      </c>
      <c r="Q1109" s="159">
        <f>IFERROR(VLOOKUP(N1109,'P1 Intra-Europees'!$A$15:$H$25,3,0),0)*P1109</f>
        <v>0</v>
      </c>
      <c r="R1109" s="160">
        <f t="shared" si="479"/>
        <v>0</v>
      </c>
      <c r="S1109" s="159">
        <f>IFERROR(VLOOKUP(N1109,'P1 Intra-Europees'!$A$15:$H$25,4,0),0)*R1109</f>
        <v>0</v>
      </c>
      <c r="T1109" s="160">
        <f t="shared" si="480"/>
        <v>0</v>
      </c>
      <c r="U1109" s="159">
        <f>IFERROR(VLOOKUP(N1109,'P1 Intra-Europees'!$A$15:$H$25,5,0),0)*T1109</f>
        <v>0</v>
      </c>
      <c r="V1109" s="160">
        <f t="shared" si="481"/>
        <v>0</v>
      </c>
      <c r="W1109" s="159">
        <f>IFERROR(VLOOKUP(N1109,'P1 Intra-Europees'!$A$15:$H$25,6,0),0)*V1109</f>
        <v>0</v>
      </c>
      <c r="X1109" s="160">
        <f t="shared" si="482"/>
        <v>0</v>
      </c>
      <c r="Y1109" s="159">
        <f>IFERROR(VLOOKUP(N1109,'P1 Intra-Europees'!$A$15:$H$25,7,0),0)*X1109</f>
        <v>0</v>
      </c>
      <c r="Z1109" s="161">
        <f t="shared" si="483"/>
        <v>0</v>
      </c>
      <c r="AA1109" s="162">
        <f>IFERROR(VLOOKUP(N1109,'P1 Intra-Europees'!$A$15:$H$25,8,0),0)*Z1109</f>
        <v>0</v>
      </c>
      <c r="AB1109" s="163">
        <f t="shared" si="484"/>
        <v>0</v>
      </c>
      <c r="AC1109" s="157" t="str">
        <f>VLOOKUP(B1109,'P2 Origin'!$C$21:$O$176,13,0)</f>
        <v>USD</v>
      </c>
      <c r="AD1109" s="164">
        <f t="shared" si="485"/>
        <v>0</v>
      </c>
      <c r="AE1109" s="165">
        <f>IF(AU1109&gt;0.1,VLOOKUP(B1109,'P2 Origin'!$C$21:$M$176,3,0)*H1109,0)</f>
        <v>0</v>
      </c>
      <c r="AF1109" s="166">
        <f t="shared" si="486"/>
        <v>1.25</v>
      </c>
      <c r="AG1109" s="165">
        <f>(VLOOKUP(B1109,'P2 Origin'!$C$21:$M$176,4,0))*AF1109</f>
        <v>0</v>
      </c>
      <c r="AH1109" s="166">
        <f t="shared" si="487"/>
        <v>0</v>
      </c>
      <c r="AI1109" s="165">
        <f>(VLOOKUP(B1109,'P2 Origin'!$C$21:$M$176,5,0))*AH1109</f>
        <v>0</v>
      </c>
      <c r="AJ1109" s="166">
        <f t="shared" si="503"/>
        <v>0</v>
      </c>
      <c r="AK1109" s="165">
        <f>(VLOOKUP(B1109,'P2 Origin'!$C$21:$M$176,6,0))*AJ1109</f>
        <v>0</v>
      </c>
      <c r="AL1109" s="166">
        <f t="shared" si="488"/>
        <v>0</v>
      </c>
      <c r="AM1109" s="165">
        <f>(VLOOKUP($B1109,'P2 Origin'!$C$21:$M$176,7,0))*AL1109</f>
        <v>0</v>
      </c>
      <c r="AN1109" s="166">
        <f t="shared" si="489"/>
        <v>0</v>
      </c>
      <c r="AO1109" s="165">
        <f>(VLOOKUP($B1109,'P2 Origin'!$C$21:$M$176,8,0))*AN1109</f>
        <v>0</v>
      </c>
      <c r="AP1109" s="166">
        <f t="shared" si="490"/>
        <v>0</v>
      </c>
      <c r="AQ1109" s="165">
        <f>(VLOOKUP($B1109,'P2 Origin'!$C$21:$M$176,9,0))*AP1109</f>
        <v>0</v>
      </c>
      <c r="AR1109" s="155">
        <f t="shared" si="491"/>
        <v>0</v>
      </c>
      <c r="AS1109" s="164">
        <f>(VLOOKUP(B1109,'P2 Origin'!$C$21:$M$176,10,0))*K1109</f>
        <v>0</v>
      </c>
      <c r="AT1109" s="164">
        <f>(VLOOKUP(B1109,'P2 Origin'!$C$21:$M$176,11,0))*J1109</f>
        <v>0</v>
      </c>
      <c r="AU1109" s="167">
        <v>1.25</v>
      </c>
      <c r="AV1109" s="168">
        <v>0</v>
      </c>
      <c r="AW1109" s="169">
        <v>1.25</v>
      </c>
      <c r="AX1109" s="170">
        <f>IF(AU1109&gt;=0.1,'P3 Bureaumarge zee- en luchtvr.'!$D$12,0)</f>
        <v>0</v>
      </c>
      <c r="AY1109" s="163">
        <f t="shared" si="492"/>
        <v>0</v>
      </c>
      <c r="AZ1109" s="157" t="str">
        <f>VLOOKUP(D1109,'P4 Destination'!$C$21:$O$176,13,0)</f>
        <v>USD</v>
      </c>
      <c r="BA1109" s="164">
        <f t="shared" si="493"/>
        <v>0</v>
      </c>
      <c r="BB1109" s="171">
        <f>IF(AU1109&gt;0.1,(VLOOKUP(D1109,'P4 Destination'!$C$21:$M$176,3,0))*I1109,0)</f>
        <v>0</v>
      </c>
      <c r="BC1109" s="172">
        <f t="shared" si="494"/>
        <v>1.25</v>
      </c>
      <c r="BD1109" s="171">
        <f>(VLOOKUP($D1109,'P4 Destination'!$C$21:$M$176,4,0))*BC1109</f>
        <v>0</v>
      </c>
      <c r="BE1109" s="172">
        <f t="shared" si="495"/>
        <v>0</v>
      </c>
      <c r="BF1109" s="171">
        <f>(VLOOKUP($D1109,'P4 Destination'!$C$21:$M$176,5,0))*BE1109</f>
        <v>0</v>
      </c>
      <c r="BG1109" s="172">
        <f t="shared" si="496"/>
        <v>0</v>
      </c>
      <c r="BH1109" s="171">
        <f>(VLOOKUP($D1109,'P4 Destination'!$C$21:$M$176,6,0))*BG1109</f>
        <v>0</v>
      </c>
      <c r="BI1109" s="172">
        <f t="shared" si="497"/>
        <v>0</v>
      </c>
      <c r="BJ1109" s="171">
        <f>(VLOOKUP($D1109,'P4 Destination'!$C$21:$M$176,7,0))*BI1109</f>
        <v>0</v>
      </c>
      <c r="BK1109" s="172">
        <f t="shared" si="498"/>
        <v>0</v>
      </c>
      <c r="BL1109" s="171">
        <f>(VLOOKUP($D1109,'P4 Destination'!$C$21:$M$176,8,0))*BK1109</f>
        <v>0</v>
      </c>
      <c r="BM1109" s="172">
        <f t="shared" si="499"/>
        <v>0</v>
      </c>
      <c r="BN1109" s="171">
        <f>(VLOOKUP($D1109,'P4 Destination'!$C$21:$M$176,9,0))*BM1109</f>
        <v>0</v>
      </c>
      <c r="BO1109" s="154">
        <f t="shared" si="500"/>
        <v>0</v>
      </c>
      <c r="BP1109" s="171">
        <f>(VLOOKUP(D1109,'P4 Destination'!$C$21:$M$176,10,0))*K1109</f>
        <v>0</v>
      </c>
      <c r="BQ1109" s="171">
        <f>(VLOOKUP(D1109,'P4 Destination'!$C$21:$M$176,11,0))*J1109</f>
        <v>0</v>
      </c>
      <c r="BR1109" s="173">
        <f t="shared" si="501"/>
        <v>0</v>
      </c>
      <c r="BS1109" s="173">
        <f>(AV1109*2500)*'P6 Verzekering'!$E$11</f>
        <v>0</v>
      </c>
      <c r="BT1109" s="173">
        <f>(AW1109*2500)*'P6 Verzekering'!$E$12</f>
        <v>0</v>
      </c>
      <c r="BU1109" s="173">
        <f>(L1109*2500)*'P6 Verzekering'!$E$13</f>
        <v>0</v>
      </c>
      <c r="BV1109" s="173">
        <f t="shared" si="502"/>
        <v>0</v>
      </c>
      <c r="BW1109"/>
      <c r="BX1109"/>
    </row>
    <row r="1110" spans="1:76" ht="14.45" customHeight="1">
      <c r="A1110" s="152" t="s">
        <v>682</v>
      </c>
      <c r="B1110" s="152" t="s">
        <v>467</v>
      </c>
      <c r="C1110" s="152" t="s">
        <v>466</v>
      </c>
      <c r="D1110" s="152" t="s">
        <v>184</v>
      </c>
      <c r="E1110" s="152" t="s">
        <v>183</v>
      </c>
      <c r="F1110" s="153">
        <f t="shared" si="476"/>
        <v>35</v>
      </c>
      <c r="G1110" s="154">
        <v>1</v>
      </c>
      <c r="H1110" s="154">
        <f>IFERROR(VLOOKUP(B1110,'P2 Origin'!$C$21:$Q$176,15,FALSE),0)</f>
        <v>0</v>
      </c>
      <c r="I1110" s="154">
        <f>IFERROR(VLOOKUP(D1110,'P4 Destination'!$C$21:$Q$176,15,FALSE),0)</f>
        <v>1</v>
      </c>
      <c r="J1110" s="155"/>
      <c r="K1110" s="155">
        <v>1</v>
      </c>
      <c r="L1110" s="156">
        <v>0</v>
      </c>
      <c r="M1110" s="155">
        <v>0</v>
      </c>
      <c r="N1110" s="155">
        <v>0</v>
      </c>
      <c r="O1110" s="157">
        <f t="shared" si="477"/>
        <v>0</v>
      </c>
      <c r="P1110" s="158">
        <f t="shared" si="478"/>
        <v>0</v>
      </c>
      <c r="Q1110" s="159">
        <f>IFERROR(VLOOKUP(N1110,'P1 Intra-Europees'!$A$15:$H$25,3,0),0)*P1110</f>
        <v>0</v>
      </c>
      <c r="R1110" s="160">
        <f t="shared" si="479"/>
        <v>0</v>
      </c>
      <c r="S1110" s="159">
        <f>IFERROR(VLOOKUP(N1110,'P1 Intra-Europees'!$A$15:$H$25,4,0),0)*R1110</f>
        <v>0</v>
      </c>
      <c r="T1110" s="160">
        <f t="shared" si="480"/>
        <v>0</v>
      </c>
      <c r="U1110" s="159">
        <f>IFERROR(VLOOKUP(N1110,'P1 Intra-Europees'!$A$15:$H$25,5,0),0)*T1110</f>
        <v>0</v>
      </c>
      <c r="V1110" s="160">
        <f t="shared" si="481"/>
        <v>0</v>
      </c>
      <c r="W1110" s="159">
        <f>IFERROR(VLOOKUP(N1110,'P1 Intra-Europees'!$A$15:$H$25,6,0),0)*V1110</f>
        <v>0</v>
      </c>
      <c r="X1110" s="160">
        <f t="shared" si="482"/>
        <v>0</v>
      </c>
      <c r="Y1110" s="159">
        <f>IFERROR(VLOOKUP(N1110,'P1 Intra-Europees'!$A$15:$H$25,7,0),0)*X1110</f>
        <v>0</v>
      </c>
      <c r="Z1110" s="161">
        <f t="shared" si="483"/>
        <v>0</v>
      </c>
      <c r="AA1110" s="162">
        <f>IFERROR(VLOOKUP(N1110,'P1 Intra-Europees'!$A$15:$H$25,8,0),0)*Z1110</f>
        <v>0</v>
      </c>
      <c r="AB1110" s="163">
        <f t="shared" si="484"/>
        <v>0</v>
      </c>
      <c r="AC1110" s="157" t="str">
        <f>VLOOKUP(B1110,'P2 Origin'!$C$21:$O$176,13,0)</f>
        <v>USD</v>
      </c>
      <c r="AD1110" s="164">
        <f t="shared" si="485"/>
        <v>0</v>
      </c>
      <c r="AE1110" s="165">
        <f>IF(AU1110&gt;0.1,VLOOKUP(B1110,'P2 Origin'!$C$21:$M$176,3,0)*H1110,0)</f>
        <v>0</v>
      </c>
      <c r="AF1110" s="166">
        <f t="shared" si="486"/>
        <v>0</v>
      </c>
      <c r="AG1110" s="165">
        <f>(VLOOKUP(B1110,'P2 Origin'!$C$21:$M$176,4,0))*AF1110</f>
        <v>0</v>
      </c>
      <c r="AH1110" s="166">
        <f t="shared" si="487"/>
        <v>0</v>
      </c>
      <c r="AI1110" s="165">
        <f>(VLOOKUP(B1110,'P2 Origin'!$C$21:$M$176,5,0))*AH1110</f>
        <v>0</v>
      </c>
      <c r="AJ1110" s="166">
        <f t="shared" si="503"/>
        <v>0</v>
      </c>
      <c r="AK1110" s="165">
        <f>(VLOOKUP(B1110,'P2 Origin'!$C$21:$M$176,6,0))*AJ1110</f>
        <v>0</v>
      </c>
      <c r="AL1110" s="166">
        <f t="shared" si="488"/>
        <v>35</v>
      </c>
      <c r="AM1110" s="165">
        <f>(VLOOKUP($B1110,'P2 Origin'!$C$21:$M$176,7,0))*AL1110</f>
        <v>0</v>
      </c>
      <c r="AN1110" s="166">
        <f t="shared" si="489"/>
        <v>0</v>
      </c>
      <c r="AO1110" s="165">
        <f>(VLOOKUP($B1110,'P2 Origin'!$C$21:$M$176,8,0))*AN1110</f>
        <v>0</v>
      </c>
      <c r="AP1110" s="166">
        <f t="shared" si="490"/>
        <v>0</v>
      </c>
      <c r="AQ1110" s="165">
        <f>(VLOOKUP($B1110,'P2 Origin'!$C$21:$M$176,9,0))*AP1110</f>
        <v>0</v>
      </c>
      <c r="AR1110" s="155">
        <f t="shared" si="491"/>
        <v>1</v>
      </c>
      <c r="AS1110" s="164">
        <f>(VLOOKUP(B1110,'P2 Origin'!$C$21:$M$176,10,0))*K1110</f>
        <v>0</v>
      </c>
      <c r="AT1110" s="164">
        <f>(VLOOKUP(B1110,'P2 Origin'!$C$21:$M$176,11,0))*J1110</f>
        <v>0</v>
      </c>
      <c r="AU1110" s="167">
        <v>35</v>
      </c>
      <c r="AV1110" s="168">
        <v>35</v>
      </c>
      <c r="AW1110" s="169">
        <v>0</v>
      </c>
      <c r="AX1110" s="170">
        <f>IF(AU1110&gt;=0.1,'P3 Bureaumarge zee- en luchtvr.'!$D$12,0)</f>
        <v>0</v>
      </c>
      <c r="AY1110" s="163">
        <f t="shared" si="492"/>
        <v>0</v>
      </c>
      <c r="AZ1110" s="157" t="str">
        <f>VLOOKUP(D1110,'P4 Destination'!$C$21:$O$176,13,0)</f>
        <v>EUR</v>
      </c>
      <c r="BA1110" s="164">
        <f t="shared" si="493"/>
        <v>0</v>
      </c>
      <c r="BB1110" s="171">
        <f>IF(AU1110&gt;0.1,(VLOOKUP(D1110,'P4 Destination'!$C$21:$M$176,3,0))*I1110,0)</f>
        <v>0</v>
      </c>
      <c r="BC1110" s="172">
        <f t="shared" si="494"/>
        <v>0</v>
      </c>
      <c r="BD1110" s="171">
        <f>(VLOOKUP($D1110,'P4 Destination'!$C$21:$M$176,4,0))*BC1110</f>
        <v>0</v>
      </c>
      <c r="BE1110" s="172">
        <f t="shared" si="495"/>
        <v>0</v>
      </c>
      <c r="BF1110" s="171">
        <f>(VLOOKUP($D1110,'P4 Destination'!$C$21:$M$176,5,0))*BE1110</f>
        <v>0</v>
      </c>
      <c r="BG1110" s="172">
        <f t="shared" si="496"/>
        <v>0</v>
      </c>
      <c r="BH1110" s="171">
        <f>(VLOOKUP($D1110,'P4 Destination'!$C$21:$M$176,6,0))*BG1110</f>
        <v>0</v>
      </c>
      <c r="BI1110" s="172">
        <f t="shared" si="497"/>
        <v>35</v>
      </c>
      <c r="BJ1110" s="171">
        <f>(VLOOKUP($D1110,'P4 Destination'!$C$21:$M$176,7,0))*BI1110</f>
        <v>0</v>
      </c>
      <c r="BK1110" s="172">
        <f t="shared" si="498"/>
        <v>0</v>
      </c>
      <c r="BL1110" s="171">
        <f>(VLOOKUP($D1110,'P4 Destination'!$C$21:$M$176,8,0))*BK1110</f>
        <v>0</v>
      </c>
      <c r="BM1110" s="172">
        <f t="shared" si="499"/>
        <v>0</v>
      </c>
      <c r="BN1110" s="171">
        <f>(VLOOKUP($D1110,'P4 Destination'!$C$21:$M$176,9,0))*BM1110</f>
        <v>0</v>
      </c>
      <c r="BO1110" s="154">
        <f t="shared" si="500"/>
        <v>1</v>
      </c>
      <c r="BP1110" s="171">
        <f>(VLOOKUP(D1110,'P4 Destination'!$C$21:$M$176,10,0))*K1110</f>
        <v>0</v>
      </c>
      <c r="BQ1110" s="171">
        <f>(VLOOKUP(D1110,'P4 Destination'!$C$21:$M$176,11,0))*J1110</f>
        <v>0</v>
      </c>
      <c r="BR1110" s="173">
        <f t="shared" si="501"/>
        <v>0</v>
      </c>
      <c r="BS1110" s="173">
        <f>(AV1110*2500)*'P6 Verzekering'!$E$11</f>
        <v>0</v>
      </c>
      <c r="BT1110" s="173">
        <f>(AW1110*2500)*'P6 Verzekering'!$E$12</f>
        <v>0</v>
      </c>
      <c r="BU1110" s="173">
        <f>(L1110*2500)*'P6 Verzekering'!$E$13</f>
        <v>0</v>
      </c>
      <c r="BV1110" s="173">
        <f t="shared" si="502"/>
        <v>0</v>
      </c>
      <c r="BW1110"/>
      <c r="BX1110"/>
    </row>
    <row r="1111" spans="1:76">
      <c r="A1111" s="152" t="s">
        <v>683</v>
      </c>
      <c r="B1111" s="152" t="s">
        <v>467</v>
      </c>
      <c r="C1111" s="152" t="s">
        <v>466</v>
      </c>
      <c r="D1111" s="152" t="s">
        <v>219</v>
      </c>
      <c r="E1111" s="152" t="s">
        <v>219</v>
      </c>
      <c r="F1111" s="153">
        <f t="shared" si="476"/>
        <v>57</v>
      </c>
      <c r="G1111" s="154">
        <v>1</v>
      </c>
      <c r="H1111" s="154">
        <f>IFERROR(VLOOKUP(B1111,'P2 Origin'!$C$21:$Q$176,15,FALSE),0)</f>
        <v>0</v>
      </c>
      <c r="I1111" s="154">
        <f>IFERROR(VLOOKUP(D1111,'P4 Destination'!$C$21:$Q$176,15,FALSE),0)</f>
        <v>0</v>
      </c>
      <c r="J1111" s="155">
        <v>1</v>
      </c>
      <c r="K1111" s="155"/>
      <c r="L1111" s="156">
        <v>0</v>
      </c>
      <c r="M1111" s="155">
        <v>0</v>
      </c>
      <c r="N1111" s="155">
        <v>0</v>
      </c>
      <c r="O1111" s="157">
        <f t="shared" si="477"/>
        <v>0</v>
      </c>
      <c r="P1111" s="158">
        <f t="shared" si="478"/>
        <v>0</v>
      </c>
      <c r="Q1111" s="159">
        <f>IFERROR(VLOOKUP(N1111,'P1 Intra-Europees'!$A$15:$H$25,3,0),0)*P1111</f>
        <v>0</v>
      </c>
      <c r="R1111" s="160">
        <f t="shared" si="479"/>
        <v>0</v>
      </c>
      <c r="S1111" s="159">
        <f>IFERROR(VLOOKUP(N1111,'P1 Intra-Europees'!$A$15:$H$25,4,0),0)*R1111</f>
        <v>0</v>
      </c>
      <c r="T1111" s="160">
        <f t="shared" si="480"/>
        <v>0</v>
      </c>
      <c r="U1111" s="159">
        <f>IFERROR(VLOOKUP(N1111,'P1 Intra-Europees'!$A$15:$H$25,5,0),0)*T1111</f>
        <v>0</v>
      </c>
      <c r="V1111" s="160">
        <f t="shared" si="481"/>
        <v>0</v>
      </c>
      <c r="W1111" s="159">
        <f>IFERROR(VLOOKUP(N1111,'P1 Intra-Europees'!$A$15:$H$25,6,0),0)*V1111</f>
        <v>0</v>
      </c>
      <c r="X1111" s="160">
        <f t="shared" si="482"/>
        <v>0</v>
      </c>
      <c r="Y1111" s="159">
        <f>IFERROR(VLOOKUP(N1111,'P1 Intra-Europees'!$A$15:$H$25,7,0),0)*X1111</f>
        <v>0</v>
      </c>
      <c r="Z1111" s="161">
        <f t="shared" si="483"/>
        <v>0</v>
      </c>
      <c r="AA1111" s="162">
        <f>IFERROR(VLOOKUP(N1111,'P1 Intra-Europees'!$A$15:$H$25,8,0),0)*Z1111</f>
        <v>0</v>
      </c>
      <c r="AB1111" s="163">
        <f t="shared" si="484"/>
        <v>0</v>
      </c>
      <c r="AC1111" s="157" t="str">
        <f>VLOOKUP(B1111,'P2 Origin'!$C$21:$O$176,13,0)</f>
        <v>USD</v>
      </c>
      <c r="AD1111" s="164">
        <f t="shared" si="485"/>
        <v>0</v>
      </c>
      <c r="AE1111" s="165">
        <f>IF(AU1111&gt;0.1,VLOOKUP(B1111,'P2 Origin'!$C$21:$M$176,3,0)*H1111,0)</f>
        <v>0</v>
      </c>
      <c r="AF1111" s="166">
        <f t="shared" si="486"/>
        <v>0</v>
      </c>
      <c r="AG1111" s="165">
        <f>(VLOOKUP(B1111,'P2 Origin'!$C$21:$M$176,4,0))*AF1111</f>
        <v>0</v>
      </c>
      <c r="AH1111" s="166">
        <f t="shared" si="487"/>
        <v>0</v>
      </c>
      <c r="AI1111" s="165">
        <f>(VLOOKUP(B1111,'P2 Origin'!$C$21:$M$176,5,0))*AH1111</f>
        <v>0</v>
      </c>
      <c r="AJ1111" s="166">
        <f t="shared" si="503"/>
        <v>0</v>
      </c>
      <c r="AK1111" s="165">
        <f>(VLOOKUP(B1111,'P2 Origin'!$C$21:$M$176,6,0))*AJ1111</f>
        <v>0</v>
      </c>
      <c r="AL1111" s="166">
        <f t="shared" si="488"/>
        <v>0</v>
      </c>
      <c r="AM1111" s="165">
        <f>(VLOOKUP($B1111,'P2 Origin'!$C$21:$M$176,7,0))*AL1111</f>
        <v>0</v>
      </c>
      <c r="AN1111" s="166">
        <f t="shared" si="489"/>
        <v>0</v>
      </c>
      <c r="AO1111" s="165">
        <f>(VLOOKUP($B1111,'P2 Origin'!$C$21:$M$176,8,0))*AN1111</f>
        <v>0</v>
      </c>
      <c r="AP1111" s="166">
        <f t="shared" si="490"/>
        <v>57</v>
      </c>
      <c r="AQ1111" s="165">
        <f>(VLOOKUP($B1111,'P2 Origin'!$C$21:$M$176,9,0))*AP1111</f>
        <v>0</v>
      </c>
      <c r="AR1111" s="155">
        <f t="shared" si="491"/>
        <v>1</v>
      </c>
      <c r="AS1111" s="164">
        <f>(VLOOKUP(B1111,'P2 Origin'!$C$21:$M$176,10,0))*K1111</f>
        <v>0</v>
      </c>
      <c r="AT1111" s="164">
        <f>(VLOOKUP(B1111,'P2 Origin'!$C$21:$M$176,11,0))*J1111</f>
        <v>0</v>
      </c>
      <c r="AU1111" s="167">
        <v>57</v>
      </c>
      <c r="AV1111" s="168">
        <v>57</v>
      </c>
      <c r="AW1111" s="169">
        <v>0</v>
      </c>
      <c r="AX1111" s="170">
        <f>IF(AU1111&gt;=0.1,'P3 Bureaumarge zee- en luchtvr.'!$D$12,0)</f>
        <v>0</v>
      </c>
      <c r="AY1111" s="163">
        <f t="shared" si="492"/>
        <v>0</v>
      </c>
      <c r="AZ1111" s="157" t="str">
        <f>VLOOKUP(D1111,'P4 Destination'!$C$21:$O$176,13,0)</f>
        <v>EUR</v>
      </c>
      <c r="BA1111" s="164">
        <f t="shared" si="493"/>
        <v>0</v>
      </c>
      <c r="BB1111" s="171">
        <f>IF(AU1111&gt;0.1,(VLOOKUP(D1111,'P4 Destination'!$C$21:$M$176,3,0))*I1111,0)</f>
        <v>0</v>
      </c>
      <c r="BC1111" s="172">
        <f t="shared" si="494"/>
        <v>0</v>
      </c>
      <c r="BD1111" s="171">
        <f>(VLOOKUP($D1111,'P4 Destination'!$C$21:$M$176,4,0))*BC1111</f>
        <v>0</v>
      </c>
      <c r="BE1111" s="172">
        <f t="shared" si="495"/>
        <v>0</v>
      </c>
      <c r="BF1111" s="171">
        <f>(VLOOKUP($D1111,'P4 Destination'!$C$21:$M$176,5,0))*BE1111</f>
        <v>0</v>
      </c>
      <c r="BG1111" s="172">
        <f t="shared" si="496"/>
        <v>0</v>
      </c>
      <c r="BH1111" s="171">
        <f>(VLOOKUP($D1111,'P4 Destination'!$C$21:$M$176,6,0))*BG1111</f>
        <v>0</v>
      </c>
      <c r="BI1111" s="172">
        <f t="shared" si="497"/>
        <v>0</v>
      </c>
      <c r="BJ1111" s="171">
        <f>(VLOOKUP($D1111,'P4 Destination'!$C$21:$M$176,7,0))*BI1111</f>
        <v>0</v>
      </c>
      <c r="BK1111" s="172">
        <f t="shared" si="498"/>
        <v>0</v>
      </c>
      <c r="BL1111" s="171">
        <f>(VLOOKUP($D1111,'P4 Destination'!$C$21:$M$176,8,0))*BK1111</f>
        <v>0</v>
      </c>
      <c r="BM1111" s="172">
        <f t="shared" si="499"/>
        <v>57</v>
      </c>
      <c r="BN1111" s="171">
        <f>(VLOOKUP($D1111,'P4 Destination'!$C$21:$M$176,9,0))*BM1111</f>
        <v>0</v>
      </c>
      <c r="BO1111" s="154">
        <f t="shared" si="500"/>
        <v>1</v>
      </c>
      <c r="BP1111" s="171">
        <f>(VLOOKUP(D1111,'P4 Destination'!$C$21:$M$176,10,0))*K1111</f>
        <v>0</v>
      </c>
      <c r="BQ1111" s="171">
        <f>(VLOOKUP(D1111,'P4 Destination'!$C$21:$M$176,11,0))*J1111</f>
        <v>0</v>
      </c>
      <c r="BR1111" s="173">
        <f t="shared" si="501"/>
        <v>0</v>
      </c>
      <c r="BS1111" s="173">
        <f>(AV1111*2500)*'P6 Verzekering'!$E$11</f>
        <v>0</v>
      </c>
      <c r="BT1111" s="173">
        <f>(AW1111*2500)*'P6 Verzekering'!$E$12</f>
        <v>0</v>
      </c>
      <c r="BU1111" s="173">
        <f>(L1111*2500)*'P6 Verzekering'!$E$13</f>
        <v>0</v>
      </c>
      <c r="BV1111" s="173">
        <f t="shared" si="502"/>
        <v>0</v>
      </c>
      <c r="BW1111"/>
      <c r="BX1111"/>
    </row>
    <row r="1112" spans="1:76">
      <c r="A1112" s="152" t="s">
        <v>684</v>
      </c>
      <c r="B1112" s="152" t="s">
        <v>467</v>
      </c>
      <c r="C1112" s="152" t="s">
        <v>466</v>
      </c>
      <c r="D1112" s="152" t="s">
        <v>219</v>
      </c>
      <c r="E1112" s="152" t="s">
        <v>219</v>
      </c>
      <c r="F1112" s="153">
        <f t="shared" si="476"/>
        <v>10</v>
      </c>
      <c r="G1112" s="154">
        <v>1</v>
      </c>
      <c r="H1112" s="154">
        <f>IFERROR(VLOOKUP(B1112,'P2 Origin'!$C$21:$Q$176,15,FALSE),0)</f>
        <v>0</v>
      </c>
      <c r="I1112" s="154">
        <f>IFERROR(VLOOKUP(D1112,'P4 Destination'!$C$21:$Q$176,15,FALSE),0)</f>
        <v>0</v>
      </c>
      <c r="J1112" s="155"/>
      <c r="K1112" s="155">
        <v>1</v>
      </c>
      <c r="L1112" s="156">
        <v>0</v>
      </c>
      <c r="M1112" s="155">
        <v>0</v>
      </c>
      <c r="N1112" s="155">
        <v>0</v>
      </c>
      <c r="O1112" s="157">
        <f t="shared" si="477"/>
        <v>0</v>
      </c>
      <c r="P1112" s="158">
        <f t="shared" si="478"/>
        <v>0</v>
      </c>
      <c r="Q1112" s="159">
        <f>IFERROR(VLOOKUP(N1112,'P1 Intra-Europees'!$A$15:$H$25,3,0),0)*P1112</f>
        <v>0</v>
      </c>
      <c r="R1112" s="160">
        <f t="shared" si="479"/>
        <v>0</v>
      </c>
      <c r="S1112" s="159">
        <f>IFERROR(VLOOKUP(N1112,'P1 Intra-Europees'!$A$15:$H$25,4,0),0)*R1112</f>
        <v>0</v>
      </c>
      <c r="T1112" s="160">
        <f t="shared" si="480"/>
        <v>0</v>
      </c>
      <c r="U1112" s="159">
        <f>IFERROR(VLOOKUP(N1112,'P1 Intra-Europees'!$A$15:$H$25,5,0),0)*T1112</f>
        <v>0</v>
      </c>
      <c r="V1112" s="160">
        <f t="shared" si="481"/>
        <v>0</v>
      </c>
      <c r="W1112" s="159">
        <f>IFERROR(VLOOKUP(N1112,'P1 Intra-Europees'!$A$15:$H$25,6,0),0)*V1112</f>
        <v>0</v>
      </c>
      <c r="X1112" s="160">
        <f t="shared" si="482"/>
        <v>0</v>
      </c>
      <c r="Y1112" s="159">
        <f>IFERROR(VLOOKUP(N1112,'P1 Intra-Europees'!$A$15:$H$25,7,0),0)*X1112</f>
        <v>0</v>
      </c>
      <c r="Z1112" s="161">
        <f t="shared" si="483"/>
        <v>0</v>
      </c>
      <c r="AA1112" s="162">
        <f>IFERROR(VLOOKUP(N1112,'P1 Intra-Europees'!$A$15:$H$25,8,0),0)*Z1112</f>
        <v>0</v>
      </c>
      <c r="AB1112" s="163">
        <f t="shared" si="484"/>
        <v>0</v>
      </c>
      <c r="AC1112" s="157" t="str">
        <f>VLOOKUP(B1112,'P2 Origin'!$C$21:$O$176,13,0)</f>
        <v>USD</v>
      </c>
      <c r="AD1112" s="164">
        <f t="shared" si="485"/>
        <v>0</v>
      </c>
      <c r="AE1112" s="165">
        <f>IF(AU1112&gt;0.1,VLOOKUP(B1112,'P2 Origin'!$C$21:$M$176,3,0)*H1112,0)</f>
        <v>0</v>
      </c>
      <c r="AF1112" s="166">
        <f t="shared" si="486"/>
        <v>0</v>
      </c>
      <c r="AG1112" s="165">
        <f>(VLOOKUP(B1112,'P2 Origin'!$C$21:$M$176,4,0))*AF1112</f>
        <v>0</v>
      </c>
      <c r="AH1112" s="166">
        <f t="shared" si="487"/>
        <v>10</v>
      </c>
      <c r="AI1112" s="165">
        <f>(VLOOKUP(B1112,'P2 Origin'!$C$21:$M$176,5,0))*AH1112</f>
        <v>0</v>
      </c>
      <c r="AJ1112" s="166">
        <f t="shared" si="503"/>
        <v>0</v>
      </c>
      <c r="AK1112" s="165">
        <f>(VLOOKUP(B1112,'P2 Origin'!$C$21:$M$176,6,0))*AJ1112</f>
        <v>0</v>
      </c>
      <c r="AL1112" s="166">
        <f t="shared" si="488"/>
        <v>0</v>
      </c>
      <c r="AM1112" s="165">
        <f>(VLOOKUP($B1112,'P2 Origin'!$C$21:$M$176,7,0))*AL1112</f>
        <v>0</v>
      </c>
      <c r="AN1112" s="166">
        <f t="shared" si="489"/>
        <v>0</v>
      </c>
      <c r="AO1112" s="165">
        <f>(VLOOKUP($B1112,'P2 Origin'!$C$21:$M$176,8,0))*AN1112</f>
        <v>0</v>
      </c>
      <c r="AP1112" s="166">
        <f t="shared" si="490"/>
        <v>0</v>
      </c>
      <c r="AQ1112" s="165">
        <f>(VLOOKUP($B1112,'P2 Origin'!$C$21:$M$176,9,0))*AP1112</f>
        <v>0</v>
      </c>
      <c r="AR1112" s="155">
        <f t="shared" si="491"/>
        <v>1</v>
      </c>
      <c r="AS1112" s="164">
        <f>(VLOOKUP(B1112,'P2 Origin'!$C$21:$M$176,10,0))*K1112</f>
        <v>0</v>
      </c>
      <c r="AT1112" s="164">
        <f>(VLOOKUP(B1112,'P2 Origin'!$C$21:$M$176,11,0))*J1112</f>
        <v>0</v>
      </c>
      <c r="AU1112" s="167">
        <v>10</v>
      </c>
      <c r="AV1112" s="168">
        <v>10</v>
      </c>
      <c r="AW1112" s="169">
        <v>0</v>
      </c>
      <c r="AX1112" s="170">
        <f>IF(AU1112&gt;=0.1,'P3 Bureaumarge zee- en luchtvr.'!$D$12,0)</f>
        <v>0</v>
      </c>
      <c r="AY1112" s="163">
        <f t="shared" si="492"/>
        <v>0</v>
      </c>
      <c r="AZ1112" s="157" t="str">
        <f>VLOOKUP(D1112,'P4 Destination'!$C$21:$O$176,13,0)</f>
        <v>EUR</v>
      </c>
      <c r="BA1112" s="164">
        <f t="shared" si="493"/>
        <v>0</v>
      </c>
      <c r="BB1112" s="171">
        <f>IF(AU1112&gt;0.1,(VLOOKUP(D1112,'P4 Destination'!$C$21:$M$176,3,0))*I1112,0)</f>
        <v>0</v>
      </c>
      <c r="BC1112" s="172">
        <f t="shared" si="494"/>
        <v>0</v>
      </c>
      <c r="BD1112" s="171">
        <f>(VLOOKUP($D1112,'P4 Destination'!$C$21:$M$176,4,0))*BC1112</f>
        <v>0</v>
      </c>
      <c r="BE1112" s="172">
        <f t="shared" si="495"/>
        <v>10</v>
      </c>
      <c r="BF1112" s="171">
        <f>(VLOOKUP($D1112,'P4 Destination'!$C$21:$M$176,5,0))*BE1112</f>
        <v>0</v>
      </c>
      <c r="BG1112" s="172">
        <f t="shared" si="496"/>
        <v>0</v>
      </c>
      <c r="BH1112" s="171">
        <f>(VLOOKUP($D1112,'P4 Destination'!$C$21:$M$176,6,0))*BG1112</f>
        <v>0</v>
      </c>
      <c r="BI1112" s="172">
        <f t="shared" si="497"/>
        <v>0</v>
      </c>
      <c r="BJ1112" s="171">
        <f>(VLOOKUP($D1112,'P4 Destination'!$C$21:$M$176,7,0))*BI1112</f>
        <v>0</v>
      </c>
      <c r="BK1112" s="172">
        <f t="shared" si="498"/>
        <v>0</v>
      </c>
      <c r="BL1112" s="171">
        <f>(VLOOKUP($D1112,'P4 Destination'!$C$21:$M$176,8,0))*BK1112</f>
        <v>0</v>
      </c>
      <c r="BM1112" s="172">
        <f t="shared" si="499"/>
        <v>0</v>
      </c>
      <c r="BN1112" s="171">
        <f>(VLOOKUP($D1112,'P4 Destination'!$C$21:$M$176,9,0))*BM1112</f>
        <v>0</v>
      </c>
      <c r="BO1112" s="154">
        <f t="shared" si="500"/>
        <v>1</v>
      </c>
      <c r="BP1112" s="171">
        <f>(VLOOKUP(D1112,'P4 Destination'!$C$21:$M$176,10,0))*K1112</f>
        <v>0</v>
      </c>
      <c r="BQ1112" s="171">
        <f>(VLOOKUP(D1112,'P4 Destination'!$C$21:$M$176,11,0))*J1112</f>
        <v>0</v>
      </c>
      <c r="BR1112" s="173">
        <f t="shared" si="501"/>
        <v>0</v>
      </c>
      <c r="BS1112" s="173">
        <f>(AV1112*2500)*'P6 Verzekering'!$E$11</f>
        <v>0</v>
      </c>
      <c r="BT1112" s="173">
        <f>(AW1112*2500)*'P6 Verzekering'!$E$12</f>
        <v>0</v>
      </c>
      <c r="BU1112" s="173">
        <f>(L1112*2500)*'P6 Verzekering'!$E$13</f>
        <v>0</v>
      </c>
      <c r="BV1112" s="173">
        <f t="shared" si="502"/>
        <v>0</v>
      </c>
      <c r="BW1112"/>
      <c r="BX1112"/>
    </row>
    <row r="1113" spans="1:76">
      <c r="A1113" s="152" t="s">
        <v>685</v>
      </c>
      <c r="B1113" s="152" t="s">
        <v>467</v>
      </c>
      <c r="C1113" s="152" t="s">
        <v>466</v>
      </c>
      <c r="D1113" s="152" t="s">
        <v>219</v>
      </c>
      <c r="E1113" s="152" t="s">
        <v>219</v>
      </c>
      <c r="F1113" s="153">
        <f t="shared" si="476"/>
        <v>32</v>
      </c>
      <c r="G1113" s="154">
        <v>1</v>
      </c>
      <c r="H1113" s="154">
        <f>IFERROR(VLOOKUP(B1113,'P2 Origin'!$C$21:$Q$176,15,FALSE),0)</f>
        <v>0</v>
      </c>
      <c r="I1113" s="154">
        <f>IFERROR(VLOOKUP(D1113,'P4 Destination'!$C$21:$Q$176,15,FALSE),0)</f>
        <v>0</v>
      </c>
      <c r="J1113" s="155"/>
      <c r="K1113" s="155">
        <v>1</v>
      </c>
      <c r="L1113" s="156">
        <v>0</v>
      </c>
      <c r="M1113" s="155">
        <v>0</v>
      </c>
      <c r="N1113" s="155">
        <v>0</v>
      </c>
      <c r="O1113" s="157">
        <f t="shared" si="477"/>
        <v>0</v>
      </c>
      <c r="P1113" s="158">
        <f t="shared" si="478"/>
        <v>0</v>
      </c>
      <c r="Q1113" s="159">
        <f>IFERROR(VLOOKUP(N1113,'P1 Intra-Europees'!$A$15:$H$25,3,0),0)*P1113</f>
        <v>0</v>
      </c>
      <c r="R1113" s="160">
        <f t="shared" si="479"/>
        <v>0</v>
      </c>
      <c r="S1113" s="159">
        <f>IFERROR(VLOOKUP(N1113,'P1 Intra-Europees'!$A$15:$H$25,4,0),0)*R1113</f>
        <v>0</v>
      </c>
      <c r="T1113" s="160">
        <f t="shared" si="480"/>
        <v>0</v>
      </c>
      <c r="U1113" s="159">
        <f>IFERROR(VLOOKUP(N1113,'P1 Intra-Europees'!$A$15:$H$25,5,0),0)*T1113</f>
        <v>0</v>
      </c>
      <c r="V1113" s="160">
        <f t="shared" si="481"/>
        <v>0</v>
      </c>
      <c r="W1113" s="159">
        <f>IFERROR(VLOOKUP(N1113,'P1 Intra-Europees'!$A$15:$H$25,6,0),0)*V1113</f>
        <v>0</v>
      </c>
      <c r="X1113" s="160">
        <f t="shared" si="482"/>
        <v>0</v>
      </c>
      <c r="Y1113" s="159">
        <f>IFERROR(VLOOKUP(N1113,'P1 Intra-Europees'!$A$15:$H$25,7,0),0)*X1113</f>
        <v>0</v>
      </c>
      <c r="Z1113" s="161">
        <f t="shared" si="483"/>
        <v>0</v>
      </c>
      <c r="AA1113" s="162">
        <f>IFERROR(VLOOKUP(N1113,'P1 Intra-Europees'!$A$15:$H$25,8,0),0)*Z1113</f>
        <v>0</v>
      </c>
      <c r="AB1113" s="163">
        <f t="shared" si="484"/>
        <v>0</v>
      </c>
      <c r="AC1113" s="157" t="str">
        <f>VLOOKUP(B1113,'P2 Origin'!$C$21:$O$176,13,0)</f>
        <v>USD</v>
      </c>
      <c r="AD1113" s="164">
        <f t="shared" si="485"/>
        <v>0</v>
      </c>
      <c r="AE1113" s="165">
        <f>IF(AU1113&gt;0.1,VLOOKUP(B1113,'P2 Origin'!$C$21:$M$176,3,0)*H1113,0)</f>
        <v>0</v>
      </c>
      <c r="AF1113" s="166">
        <f t="shared" si="486"/>
        <v>0</v>
      </c>
      <c r="AG1113" s="165">
        <f>(VLOOKUP(B1113,'P2 Origin'!$C$21:$M$176,4,0))*AF1113</f>
        <v>0</v>
      </c>
      <c r="AH1113" s="166">
        <f t="shared" si="487"/>
        <v>0</v>
      </c>
      <c r="AI1113" s="165">
        <f>(VLOOKUP(B1113,'P2 Origin'!$C$21:$M$176,5,0))*AH1113</f>
        <v>0</v>
      </c>
      <c r="AJ1113" s="166">
        <f t="shared" si="503"/>
        <v>0</v>
      </c>
      <c r="AK1113" s="165">
        <f>(VLOOKUP(B1113,'P2 Origin'!$C$21:$M$176,6,0))*AJ1113</f>
        <v>0</v>
      </c>
      <c r="AL1113" s="166">
        <f t="shared" si="488"/>
        <v>32</v>
      </c>
      <c r="AM1113" s="165">
        <f>(VLOOKUP($B1113,'P2 Origin'!$C$21:$M$176,7,0))*AL1113</f>
        <v>0</v>
      </c>
      <c r="AN1113" s="166">
        <f t="shared" si="489"/>
        <v>0</v>
      </c>
      <c r="AO1113" s="165">
        <f>(VLOOKUP($B1113,'P2 Origin'!$C$21:$M$176,8,0))*AN1113</f>
        <v>0</v>
      </c>
      <c r="AP1113" s="166">
        <f t="shared" si="490"/>
        <v>0</v>
      </c>
      <c r="AQ1113" s="165">
        <f>(VLOOKUP($B1113,'P2 Origin'!$C$21:$M$176,9,0))*AP1113</f>
        <v>0</v>
      </c>
      <c r="AR1113" s="155">
        <f t="shared" si="491"/>
        <v>1</v>
      </c>
      <c r="AS1113" s="164">
        <f>(VLOOKUP(B1113,'P2 Origin'!$C$21:$M$176,10,0))*K1113</f>
        <v>0</v>
      </c>
      <c r="AT1113" s="164">
        <f>(VLOOKUP(B1113,'P2 Origin'!$C$21:$M$176,11,0))*J1113</f>
        <v>0</v>
      </c>
      <c r="AU1113" s="167">
        <v>32</v>
      </c>
      <c r="AV1113" s="168">
        <v>32</v>
      </c>
      <c r="AW1113" s="169">
        <v>0</v>
      </c>
      <c r="AX1113" s="170">
        <f>IF(AU1113&gt;=0.1,'P3 Bureaumarge zee- en luchtvr.'!$D$12,0)</f>
        <v>0</v>
      </c>
      <c r="AY1113" s="163">
        <f t="shared" si="492"/>
        <v>0</v>
      </c>
      <c r="AZ1113" s="157" t="str">
        <f>VLOOKUP(D1113,'P4 Destination'!$C$21:$O$176,13,0)</f>
        <v>EUR</v>
      </c>
      <c r="BA1113" s="164">
        <f t="shared" si="493"/>
        <v>0</v>
      </c>
      <c r="BB1113" s="171">
        <f>IF(AU1113&gt;0.1,(VLOOKUP(D1113,'P4 Destination'!$C$21:$M$176,3,0))*I1113,0)</f>
        <v>0</v>
      </c>
      <c r="BC1113" s="172">
        <f t="shared" si="494"/>
        <v>0</v>
      </c>
      <c r="BD1113" s="171">
        <f>(VLOOKUP($D1113,'P4 Destination'!$C$21:$M$176,4,0))*BC1113</f>
        <v>0</v>
      </c>
      <c r="BE1113" s="172">
        <f t="shared" si="495"/>
        <v>0</v>
      </c>
      <c r="BF1113" s="171">
        <f>(VLOOKUP($D1113,'P4 Destination'!$C$21:$M$176,5,0))*BE1113</f>
        <v>0</v>
      </c>
      <c r="BG1113" s="172">
        <f t="shared" si="496"/>
        <v>0</v>
      </c>
      <c r="BH1113" s="171">
        <f>(VLOOKUP($D1113,'P4 Destination'!$C$21:$M$176,6,0))*BG1113</f>
        <v>0</v>
      </c>
      <c r="BI1113" s="172">
        <f t="shared" si="497"/>
        <v>32</v>
      </c>
      <c r="BJ1113" s="171">
        <f>(VLOOKUP($D1113,'P4 Destination'!$C$21:$M$176,7,0))*BI1113</f>
        <v>0</v>
      </c>
      <c r="BK1113" s="172">
        <f t="shared" si="498"/>
        <v>0</v>
      </c>
      <c r="BL1113" s="171">
        <f>(VLOOKUP($D1113,'P4 Destination'!$C$21:$M$176,8,0))*BK1113</f>
        <v>0</v>
      </c>
      <c r="BM1113" s="172">
        <f t="shared" si="499"/>
        <v>0</v>
      </c>
      <c r="BN1113" s="171">
        <f>(VLOOKUP($D1113,'P4 Destination'!$C$21:$M$176,9,0))*BM1113</f>
        <v>0</v>
      </c>
      <c r="BO1113" s="154">
        <f t="shared" si="500"/>
        <v>1</v>
      </c>
      <c r="BP1113" s="171">
        <f>(VLOOKUP(D1113,'P4 Destination'!$C$21:$M$176,10,0))*K1113</f>
        <v>0</v>
      </c>
      <c r="BQ1113" s="171">
        <f>(VLOOKUP(D1113,'P4 Destination'!$C$21:$M$176,11,0))*J1113</f>
        <v>0</v>
      </c>
      <c r="BR1113" s="173">
        <f t="shared" si="501"/>
        <v>0</v>
      </c>
      <c r="BS1113" s="173">
        <f>(AV1113*2500)*'P6 Verzekering'!$E$11</f>
        <v>0</v>
      </c>
      <c r="BT1113" s="173">
        <f>(AW1113*2500)*'P6 Verzekering'!$E$12</f>
        <v>0</v>
      </c>
      <c r="BU1113" s="173">
        <f>(L1113*2500)*'P6 Verzekering'!$E$13</f>
        <v>0</v>
      </c>
      <c r="BV1113" s="173">
        <f t="shared" si="502"/>
        <v>0</v>
      </c>
      <c r="BW1113"/>
      <c r="BX1113"/>
    </row>
    <row r="1114" spans="1:76">
      <c r="A1114" s="152" t="s">
        <v>686</v>
      </c>
      <c r="B1114" s="152" t="s">
        <v>467</v>
      </c>
      <c r="C1114" s="152" t="s">
        <v>466</v>
      </c>
      <c r="D1114" s="152" t="s">
        <v>219</v>
      </c>
      <c r="E1114" s="152" t="s">
        <v>219</v>
      </c>
      <c r="F1114" s="153">
        <f t="shared" si="476"/>
        <v>65</v>
      </c>
      <c r="G1114" s="154">
        <v>1</v>
      </c>
      <c r="H1114" s="154">
        <f>IFERROR(VLOOKUP(B1114,'P2 Origin'!$C$21:$Q$176,15,FALSE),0)</f>
        <v>0</v>
      </c>
      <c r="I1114" s="154">
        <f>IFERROR(VLOOKUP(D1114,'P4 Destination'!$C$21:$Q$176,15,FALSE),0)</f>
        <v>0</v>
      </c>
      <c r="J1114" s="155">
        <v>1</v>
      </c>
      <c r="K1114" s="155"/>
      <c r="L1114" s="156">
        <v>0</v>
      </c>
      <c r="M1114" s="155">
        <v>0</v>
      </c>
      <c r="N1114" s="155">
        <v>0</v>
      </c>
      <c r="O1114" s="157">
        <f t="shared" si="477"/>
        <v>0</v>
      </c>
      <c r="P1114" s="158">
        <f t="shared" si="478"/>
        <v>0</v>
      </c>
      <c r="Q1114" s="159">
        <f>IFERROR(VLOOKUP(N1114,'P1 Intra-Europees'!$A$15:$H$25,3,0),0)*P1114</f>
        <v>0</v>
      </c>
      <c r="R1114" s="160">
        <f t="shared" si="479"/>
        <v>0</v>
      </c>
      <c r="S1114" s="159">
        <f>IFERROR(VLOOKUP(N1114,'P1 Intra-Europees'!$A$15:$H$25,4,0),0)*R1114</f>
        <v>0</v>
      </c>
      <c r="T1114" s="160">
        <f t="shared" si="480"/>
        <v>0</v>
      </c>
      <c r="U1114" s="159">
        <f>IFERROR(VLOOKUP(N1114,'P1 Intra-Europees'!$A$15:$H$25,5,0),0)*T1114</f>
        <v>0</v>
      </c>
      <c r="V1114" s="160">
        <f t="shared" si="481"/>
        <v>0</v>
      </c>
      <c r="W1114" s="159">
        <f>IFERROR(VLOOKUP(N1114,'P1 Intra-Europees'!$A$15:$H$25,6,0),0)*V1114</f>
        <v>0</v>
      </c>
      <c r="X1114" s="160">
        <f t="shared" si="482"/>
        <v>0</v>
      </c>
      <c r="Y1114" s="159">
        <f>IFERROR(VLOOKUP(N1114,'P1 Intra-Europees'!$A$15:$H$25,7,0),0)*X1114</f>
        <v>0</v>
      </c>
      <c r="Z1114" s="161">
        <f t="shared" si="483"/>
        <v>0</v>
      </c>
      <c r="AA1114" s="162">
        <f>IFERROR(VLOOKUP(N1114,'P1 Intra-Europees'!$A$15:$H$25,8,0),0)*Z1114</f>
        <v>0</v>
      </c>
      <c r="AB1114" s="163">
        <f t="shared" si="484"/>
        <v>0</v>
      </c>
      <c r="AC1114" s="157" t="str">
        <f>VLOOKUP(B1114,'P2 Origin'!$C$21:$O$176,13,0)</f>
        <v>USD</v>
      </c>
      <c r="AD1114" s="164">
        <f t="shared" si="485"/>
        <v>0</v>
      </c>
      <c r="AE1114" s="165">
        <f>IF(AU1114&gt;0.1,VLOOKUP(B1114,'P2 Origin'!$C$21:$M$176,3,0)*H1114,0)</f>
        <v>0</v>
      </c>
      <c r="AF1114" s="166">
        <f t="shared" si="486"/>
        <v>0</v>
      </c>
      <c r="AG1114" s="165">
        <f>(VLOOKUP(B1114,'P2 Origin'!$C$21:$M$176,4,0))*AF1114</f>
        <v>0</v>
      </c>
      <c r="AH1114" s="166">
        <f t="shared" si="487"/>
        <v>0</v>
      </c>
      <c r="AI1114" s="165">
        <f>(VLOOKUP(B1114,'P2 Origin'!$C$21:$M$176,5,0))*AH1114</f>
        <v>0</v>
      </c>
      <c r="AJ1114" s="166">
        <f t="shared" si="503"/>
        <v>0</v>
      </c>
      <c r="AK1114" s="165">
        <f>(VLOOKUP(B1114,'P2 Origin'!$C$21:$M$176,6,0))*AJ1114</f>
        <v>0</v>
      </c>
      <c r="AL1114" s="166">
        <f t="shared" si="488"/>
        <v>0</v>
      </c>
      <c r="AM1114" s="165">
        <f>(VLOOKUP($B1114,'P2 Origin'!$C$21:$M$176,7,0))*AL1114</f>
        <v>0</v>
      </c>
      <c r="AN1114" s="166">
        <f t="shared" si="489"/>
        <v>0</v>
      </c>
      <c r="AO1114" s="165">
        <f>(VLOOKUP($B1114,'P2 Origin'!$C$21:$M$176,8,0))*AN1114</f>
        <v>0</v>
      </c>
      <c r="AP1114" s="166">
        <f t="shared" si="490"/>
        <v>65</v>
      </c>
      <c r="AQ1114" s="165">
        <f>(VLOOKUP($B1114,'P2 Origin'!$C$21:$M$176,9,0))*AP1114</f>
        <v>0</v>
      </c>
      <c r="AR1114" s="155">
        <f t="shared" si="491"/>
        <v>1</v>
      </c>
      <c r="AS1114" s="164">
        <f>(VLOOKUP(B1114,'P2 Origin'!$C$21:$M$176,10,0))*K1114</f>
        <v>0</v>
      </c>
      <c r="AT1114" s="164">
        <f>(VLOOKUP(B1114,'P2 Origin'!$C$21:$M$176,11,0))*J1114</f>
        <v>0</v>
      </c>
      <c r="AU1114" s="167">
        <v>65</v>
      </c>
      <c r="AV1114" s="168">
        <v>65</v>
      </c>
      <c r="AW1114" s="169">
        <v>0</v>
      </c>
      <c r="AX1114" s="170">
        <f>IF(AU1114&gt;=0.1,'P3 Bureaumarge zee- en luchtvr.'!$D$12,0)</f>
        <v>0</v>
      </c>
      <c r="AY1114" s="163">
        <f t="shared" si="492"/>
        <v>0</v>
      </c>
      <c r="AZ1114" s="157" t="str">
        <f>VLOOKUP(D1114,'P4 Destination'!$C$21:$O$176,13,0)</f>
        <v>EUR</v>
      </c>
      <c r="BA1114" s="164">
        <f t="shared" si="493"/>
        <v>0</v>
      </c>
      <c r="BB1114" s="171">
        <f>IF(AU1114&gt;0.1,(VLOOKUP(D1114,'P4 Destination'!$C$21:$M$176,3,0))*I1114,0)</f>
        <v>0</v>
      </c>
      <c r="BC1114" s="172">
        <f t="shared" si="494"/>
        <v>0</v>
      </c>
      <c r="BD1114" s="171">
        <f>(VLOOKUP($D1114,'P4 Destination'!$C$21:$M$176,4,0))*BC1114</f>
        <v>0</v>
      </c>
      <c r="BE1114" s="172">
        <f t="shared" si="495"/>
        <v>0</v>
      </c>
      <c r="BF1114" s="171">
        <f>(VLOOKUP($D1114,'P4 Destination'!$C$21:$M$176,5,0))*BE1114</f>
        <v>0</v>
      </c>
      <c r="BG1114" s="172">
        <f t="shared" si="496"/>
        <v>0</v>
      </c>
      <c r="BH1114" s="171">
        <f>(VLOOKUP($D1114,'P4 Destination'!$C$21:$M$176,6,0))*BG1114</f>
        <v>0</v>
      </c>
      <c r="BI1114" s="172">
        <f t="shared" si="497"/>
        <v>0</v>
      </c>
      <c r="BJ1114" s="171">
        <f>(VLOOKUP($D1114,'P4 Destination'!$C$21:$M$176,7,0))*BI1114</f>
        <v>0</v>
      </c>
      <c r="BK1114" s="172">
        <f t="shared" si="498"/>
        <v>0</v>
      </c>
      <c r="BL1114" s="171">
        <f>(VLOOKUP($D1114,'P4 Destination'!$C$21:$M$176,8,0))*BK1114</f>
        <v>0</v>
      </c>
      <c r="BM1114" s="172">
        <f t="shared" si="499"/>
        <v>65</v>
      </c>
      <c r="BN1114" s="171">
        <f>(VLOOKUP($D1114,'P4 Destination'!$C$21:$M$176,9,0))*BM1114</f>
        <v>0</v>
      </c>
      <c r="BO1114" s="154">
        <f t="shared" si="500"/>
        <v>1</v>
      </c>
      <c r="BP1114" s="171">
        <f>(VLOOKUP(D1114,'P4 Destination'!$C$21:$M$176,10,0))*K1114</f>
        <v>0</v>
      </c>
      <c r="BQ1114" s="171">
        <f>(VLOOKUP(D1114,'P4 Destination'!$C$21:$M$176,11,0))*J1114</f>
        <v>0</v>
      </c>
      <c r="BR1114" s="173">
        <f t="shared" si="501"/>
        <v>0</v>
      </c>
      <c r="BS1114" s="173">
        <f>(AV1114*2500)*'P6 Verzekering'!$E$11</f>
        <v>0</v>
      </c>
      <c r="BT1114" s="173">
        <f>(AW1114*2500)*'P6 Verzekering'!$E$12</f>
        <v>0</v>
      </c>
      <c r="BU1114" s="173">
        <f>(L1114*2500)*'P6 Verzekering'!$E$13</f>
        <v>0</v>
      </c>
      <c r="BV1114" s="173">
        <f t="shared" si="502"/>
        <v>0</v>
      </c>
      <c r="BW1114"/>
      <c r="BX1114"/>
    </row>
    <row r="1115" spans="1:76">
      <c r="A1115" s="152" t="s">
        <v>687</v>
      </c>
      <c r="B1115" s="152" t="s">
        <v>390</v>
      </c>
      <c r="C1115" s="152" t="s">
        <v>389</v>
      </c>
      <c r="D1115" s="152" t="s">
        <v>372</v>
      </c>
      <c r="E1115" s="152" t="s">
        <v>412</v>
      </c>
      <c r="F1115" s="153">
        <f t="shared" si="476"/>
        <v>51</v>
      </c>
      <c r="G1115" s="154">
        <v>1</v>
      </c>
      <c r="H1115" s="154">
        <f>IFERROR(VLOOKUP(B1115,'P2 Origin'!$C$21:$Q$176,15,FALSE),0)</f>
        <v>1</v>
      </c>
      <c r="I1115" s="154">
        <f>IFERROR(VLOOKUP(D1115,'P4 Destination'!$C$21:$Q$176,15,FALSE),0)</f>
        <v>0</v>
      </c>
      <c r="J1115" s="155">
        <v>1</v>
      </c>
      <c r="K1115" s="155"/>
      <c r="L1115" s="156">
        <v>0</v>
      </c>
      <c r="M1115" s="155">
        <v>0</v>
      </c>
      <c r="N1115" s="155">
        <v>0</v>
      </c>
      <c r="O1115" s="157">
        <f t="shared" si="477"/>
        <v>0</v>
      </c>
      <c r="P1115" s="158">
        <f t="shared" si="478"/>
        <v>0</v>
      </c>
      <c r="Q1115" s="159">
        <f>IFERROR(VLOOKUP(N1115,'P1 Intra-Europees'!$A$15:$H$25,3,0),0)*P1115</f>
        <v>0</v>
      </c>
      <c r="R1115" s="160">
        <f t="shared" si="479"/>
        <v>0</v>
      </c>
      <c r="S1115" s="159">
        <f>IFERROR(VLOOKUP(N1115,'P1 Intra-Europees'!$A$15:$H$25,4,0),0)*R1115</f>
        <v>0</v>
      </c>
      <c r="T1115" s="160">
        <f t="shared" si="480"/>
        <v>0</v>
      </c>
      <c r="U1115" s="159">
        <f>IFERROR(VLOOKUP(N1115,'P1 Intra-Europees'!$A$15:$H$25,5,0),0)*T1115</f>
        <v>0</v>
      </c>
      <c r="V1115" s="160">
        <f t="shared" si="481"/>
        <v>0</v>
      </c>
      <c r="W1115" s="159">
        <f>IFERROR(VLOOKUP(N1115,'P1 Intra-Europees'!$A$15:$H$25,6,0),0)*V1115</f>
        <v>0</v>
      </c>
      <c r="X1115" s="160">
        <f t="shared" si="482"/>
        <v>0</v>
      </c>
      <c r="Y1115" s="159">
        <f>IFERROR(VLOOKUP(N1115,'P1 Intra-Europees'!$A$15:$H$25,7,0),0)*X1115</f>
        <v>0</v>
      </c>
      <c r="Z1115" s="161">
        <f t="shared" si="483"/>
        <v>0</v>
      </c>
      <c r="AA1115" s="162">
        <f>IFERROR(VLOOKUP(N1115,'P1 Intra-Europees'!$A$15:$H$25,8,0),0)*Z1115</f>
        <v>0</v>
      </c>
      <c r="AB1115" s="163">
        <f t="shared" si="484"/>
        <v>0</v>
      </c>
      <c r="AC1115" s="157" t="str">
        <f>VLOOKUP(B1115,'P2 Origin'!$C$21:$O$176,13,0)</f>
        <v>USD</v>
      </c>
      <c r="AD1115" s="164">
        <f t="shared" si="485"/>
        <v>0</v>
      </c>
      <c r="AE1115" s="165">
        <f>IF(AU1115&gt;0.1,VLOOKUP(B1115,'P2 Origin'!$C$21:$M$176,3,0)*H1115,0)</f>
        <v>0</v>
      </c>
      <c r="AF1115" s="166">
        <f t="shared" si="486"/>
        <v>0</v>
      </c>
      <c r="AG1115" s="165">
        <f>(VLOOKUP(B1115,'P2 Origin'!$C$21:$M$176,4,0))*AF1115</f>
        <v>0</v>
      </c>
      <c r="AH1115" s="166">
        <f t="shared" si="487"/>
        <v>0</v>
      </c>
      <c r="AI1115" s="165">
        <f>(VLOOKUP(B1115,'P2 Origin'!$C$21:$M$176,5,0))*AH1115</f>
        <v>0</v>
      </c>
      <c r="AJ1115" s="166">
        <f t="shared" si="503"/>
        <v>0</v>
      </c>
      <c r="AK1115" s="165">
        <f>(VLOOKUP(B1115,'P2 Origin'!$C$21:$M$176,6,0))*AJ1115</f>
        <v>0</v>
      </c>
      <c r="AL1115" s="166">
        <f t="shared" si="488"/>
        <v>0</v>
      </c>
      <c r="AM1115" s="165">
        <f>(VLOOKUP($B1115,'P2 Origin'!$C$21:$M$176,7,0))*AL1115</f>
        <v>0</v>
      </c>
      <c r="AN1115" s="166">
        <f t="shared" si="489"/>
        <v>0</v>
      </c>
      <c r="AO1115" s="165">
        <f>(VLOOKUP($B1115,'P2 Origin'!$C$21:$M$176,8,0))*AN1115</f>
        <v>0</v>
      </c>
      <c r="AP1115" s="166">
        <f t="shared" si="490"/>
        <v>51</v>
      </c>
      <c r="AQ1115" s="165">
        <f>(VLOOKUP($B1115,'P2 Origin'!$C$21:$M$176,9,0))*AP1115</f>
        <v>0</v>
      </c>
      <c r="AR1115" s="155">
        <f t="shared" si="491"/>
        <v>1</v>
      </c>
      <c r="AS1115" s="164">
        <f>(VLOOKUP(B1115,'P2 Origin'!$C$21:$M$176,10,0))*K1115</f>
        <v>0</v>
      </c>
      <c r="AT1115" s="164">
        <f>(VLOOKUP(B1115,'P2 Origin'!$C$21:$M$176,11,0))*J1115</f>
        <v>0</v>
      </c>
      <c r="AU1115" s="167">
        <v>51</v>
      </c>
      <c r="AV1115" s="168">
        <v>51</v>
      </c>
      <c r="AW1115" s="169">
        <v>0</v>
      </c>
      <c r="AX1115" s="170">
        <f>IF(AU1115&gt;=0.1,'P3 Bureaumarge zee- en luchtvr.'!$D$12,0)</f>
        <v>0</v>
      </c>
      <c r="AY1115" s="163">
        <f t="shared" si="492"/>
        <v>0</v>
      </c>
      <c r="AZ1115" s="157" t="str">
        <f>VLOOKUP(D1115,'P4 Destination'!$C$21:$O$176,13,0)</f>
        <v>USD</v>
      </c>
      <c r="BA1115" s="164">
        <f t="shared" si="493"/>
        <v>0</v>
      </c>
      <c r="BB1115" s="171">
        <f>IF(AU1115&gt;0.1,(VLOOKUP(D1115,'P4 Destination'!$C$21:$M$176,3,0))*I1115,0)</f>
        <v>0</v>
      </c>
      <c r="BC1115" s="172">
        <f t="shared" si="494"/>
        <v>0</v>
      </c>
      <c r="BD1115" s="171">
        <f>(VLOOKUP($D1115,'P4 Destination'!$C$21:$M$176,4,0))*BC1115</f>
        <v>0</v>
      </c>
      <c r="BE1115" s="172">
        <f t="shared" si="495"/>
        <v>0</v>
      </c>
      <c r="BF1115" s="171">
        <f>(VLOOKUP($D1115,'P4 Destination'!$C$21:$M$176,5,0))*BE1115</f>
        <v>0</v>
      </c>
      <c r="BG1115" s="172">
        <f t="shared" si="496"/>
        <v>0</v>
      </c>
      <c r="BH1115" s="171">
        <f>(VLOOKUP($D1115,'P4 Destination'!$C$21:$M$176,6,0))*BG1115</f>
        <v>0</v>
      </c>
      <c r="BI1115" s="172">
        <f t="shared" si="497"/>
        <v>0</v>
      </c>
      <c r="BJ1115" s="171">
        <f>(VLOOKUP($D1115,'P4 Destination'!$C$21:$M$176,7,0))*BI1115</f>
        <v>0</v>
      </c>
      <c r="BK1115" s="172">
        <f t="shared" si="498"/>
        <v>0</v>
      </c>
      <c r="BL1115" s="171">
        <f>(VLOOKUP($D1115,'P4 Destination'!$C$21:$M$176,8,0))*BK1115</f>
        <v>0</v>
      </c>
      <c r="BM1115" s="172">
        <f t="shared" si="499"/>
        <v>51</v>
      </c>
      <c r="BN1115" s="171">
        <f>(VLOOKUP($D1115,'P4 Destination'!$C$21:$M$176,9,0))*BM1115</f>
        <v>0</v>
      </c>
      <c r="BO1115" s="154">
        <f t="shared" si="500"/>
        <v>1</v>
      </c>
      <c r="BP1115" s="171">
        <f>(VLOOKUP(D1115,'P4 Destination'!$C$21:$M$176,10,0))*K1115</f>
        <v>0</v>
      </c>
      <c r="BQ1115" s="171">
        <f>(VLOOKUP(D1115,'P4 Destination'!$C$21:$M$176,11,0))*J1115</f>
        <v>0</v>
      </c>
      <c r="BR1115" s="173">
        <f t="shared" si="501"/>
        <v>0</v>
      </c>
      <c r="BS1115" s="173">
        <f>(AV1115*2500)*'P6 Verzekering'!$E$11</f>
        <v>0</v>
      </c>
      <c r="BT1115" s="173">
        <f>(AW1115*2500)*'P6 Verzekering'!$E$12</f>
        <v>0</v>
      </c>
      <c r="BU1115" s="173">
        <f>(L1115*2500)*'P6 Verzekering'!$E$13</f>
        <v>0</v>
      </c>
      <c r="BV1115" s="173">
        <f t="shared" si="502"/>
        <v>0</v>
      </c>
      <c r="BW1115"/>
      <c r="BX1115"/>
    </row>
    <row r="1116" spans="1:76">
      <c r="A1116" s="152" t="s">
        <v>688</v>
      </c>
      <c r="B1116" s="152" t="s">
        <v>390</v>
      </c>
      <c r="C1116" s="152" t="s">
        <v>389</v>
      </c>
      <c r="D1116" s="152" t="s">
        <v>452</v>
      </c>
      <c r="E1116" s="152" t="s">
        <v>449</v>
      </c>
      <c r="F1116" s="153">
        <f t="shared" si="476"/>
        <v>28</v>
      </c>
      <c r="G1116" s="154">
        <v>1</v>
      </c>
      <c r="H1116" s="154">
        <f>IFERROR(VLOOKUP(B1116,'P2 Origin'!$C$21:$Q$176,15,FALSE),0)</f>
        <v>1</v>
      </c>
      <c r="I1116" s="154">
        <f>IFERROR(VLOOKUP(D1116,'P4 Destination'!$C$21:$Q$176,15,FALSE),0)</f>
        <v>0</v>
      </c>
      <c r="J1116" s="155"/>
      <c r="K1116" s="155">
        <v>1</v>
      </c>
      <c r="L1116" s="156">
        <v>0</v>
      </c>
      <c r="M1116" s="155">
        <v>0</v>
      </c>
      <c r="N1116" s="155">
        <v>0</v>
      </c>
      <c r="O1116" s="157">
        <f t="shared" si="477"/>
        <v>0</v>
      </c>
      <c r="P1116" s="158">
        <f t="shared" si="478"/>
        <v>0</v>
      </c>
      <c r="Q1116" s="159">
        <f>IFERROR(VLOOKUP(N1116,'P1 Intra-Europees'!$A$15:$H$25,3,0),0)*P1116</f>
        <v>0</v>
      </c>
      <c r="R1116" s="160">
        <f t="shared" si="479"/>
        <v>0</v>
      </c>
      <c r="S1116" s="159">
        <f>IFERROR(VLOOKUP(N1116,'P1 Intra-Europees'!$A$15:$H$25,4,0),0)*R1116</f>
        <v>0</v>
      </c>
      <c r="T1116" s="160">
        <f t="shared" si="480"/>
        <v>0</v>
      </c>
      <c r="U1116" s="159">
        <f>IFERROR(VLOOKUP(N1116,'P1 Intra-Europees'!$A$15:$H$25,5,0),0)*T1116</f>
        <v>0</v>
      </c>
      <c r="V1116" s="160">
        <f t="shared" si="481"/>
        <v>0</v>
      </c>
      <c r="W1116" s="159">
        <f>IFERROR(VLOOKUP(N1116,'P1 Intra-Europees'!$A$15:$H$25,6,0),0)*V1116</f>
        <v>0</v>
      </c>
      <c r="X1116" s="160">
        <f t="shared" si="482"/>
        <v>0</v>
      </c>
      <c r="Y1116" s="159">
        <f>IFERROR(VLOOKUP(N1116,'P1 Intra-Europees'!$A$15:$H$25,7,0),0)*X1116</f>
        <v>0</v>
      </c>
      <c r="Z1116" s="161">
        <f t="shared" si="483"/>
        <v>0</v>
      </c>
      <c r="AA1116" s="162">
        <f>IFERROR(VLOOKUP(N1116,'P1 Intra-Europees'!$A$15:$H$25,8,0),0)*Z1116</f>
        <v>0</v>
      </c>
      <c r="AB1116" s="163">
        <f t="shared" si="484"/>
        <v>0</v>
      </c>
      <c r="AC1116" s="157" t="str">
        <f>VLOOKUP(B1116,'P2 Origin'!$C$21:$O$176,13,0)</f>
        <v>USD</v>
      </c>
      <c r="AD1116" s="164">
        <f t="shared" si="485"/>
        <v>0</v>
      </c>
      <c r="AE1116" s="165">
        <f>IF(AU1116&gt;0.1,VLOOKUP(B1116,'P2 Origin'!$C$21:$M$176,3,0)*H1116,0)</f>
        <v>0</v>
      </c>
      <c r="AF1116" s="166">
        <f t="shared" si="486"/>
        <v>0</v>
      </c>
      <c r="AG1116" s="165">
        <f>(VLOOKUP(B1116,'P2 Origin'!$C$21:$M$176,4,0))*AF1116</f>
        <v>0</v>
      </c>
      <c r="AH1116" s="166">
        <f t="shared" si="487"/>
        <v>0</v>
      </c>
      <c r="AI1116" s="165">
        <f>(VLOOKUP(B1116,'P2 Origin'!$C$21:$M$176,5,0))*AH1116</f>
        <v>0</v>
      </c>
      <c r="AJ1116" s="166">
        <f t="shared" si="503"/>
        <v>0</v>
      </c>
      <c r="AK1116" s="165">
        <f>(VLOOKUP(B1116,'P2 Origin'!$C$21:$M$176,6,0))*AJ1116</f>
        <v>0</v>
      </c>
      <c r="AL1116" s="166">
        <f t="shared" si="488"/>
        <v>28</v>
      </c>
      <c r="AM1116" s="165">
        <f>(VLOOKUP($B1116,'P2 Origin'!$C$21:$M$176,7,0))*AL1116</f>
        <v>0</v>
      </c>
      <c r="AN1116" s="166">
        <f t="shared" si="489"/>
        <v>0</v>
      </c>
      <c r="AO1116" s="165">
        <f>(VLOOKUP($B1116,'P2 Origin'!$C$21:$M$176,8,0))*AN1116</f>
        <v>0</v>
      </c>
      <c r="AP1116" s="166">
        <f t="shared" si="490"/>
        <v>0</v>
      </c>
      <c r="AQ1116" s="165">
        <f>(VLOOKUP($B1116,'P2 Origin'!$C$21:$M$176,9,0))*AP1116</f>
        <v>0</v>
      </c>
      <c r="AR1116" s="155">
        <f t="shared" si="491"/>
        <v>1</v>
      </c>
      <c r="AS1116" s="164">
        <f>(VLOOKUP(B1116,'P2 Origin'!$C$21:$M$176,10,0))*K1116</f>
        <v>0</v>
      </c>
      <c r="AT1116" s="164">
        <f>(VLOOKUP(B1116,'P2 Origin'!$C$21:$M$176,11,0))*J1116</f>
        <v>0</v>
      </c>
      <c r="AU1116" s="167">
        <v>28</v>
      </c>
      <c r="AV1116" s="168">
        <v>28</v>
      </c>
      <c r="AW1116" s="169">
        <v>0</v>
      </c>
      <c r="AX1116" s="170">
        <f>IF(AU1116&gt;=0.1,'P3 Bureaumarge zee- en luchtvr.'!$D$12,0)</f>
        <v>0</v>
      </c>
      <c r="AY1116" s="163">
        <f t="shared" si="492"/>
        <v>0</v>
      </c>
      <c r="AZ1116" s="157" t="str">
        <f>VLOOKUP(D1116,'P4 Destination'!$C$21:$O$176,13,0)</f>
        <v>USD</v>
      </c>
      <c r="BA1116" s="164">
        <f t="shared" si="493"/>
        <v>0</v>
      </c>
      <c r="BB1116" s="171">
        <f>IF(AU1116&gt;0.1,(VLOOKUP(D1116,'P4 Destination'!$C$21:$M$176,3,0))*I1116,0)</f>
        <v>0</v>
      </c>
      <c r="BC1116" s="172">
        <f t="shared" si="494"/>
        <v>0</v>
      </c>
      <c r="BD1116" s="171">
        <f>(VLOOKUP($D1116,'P4 Destination'!$C$21:$M$176,4,0))*BC1116</f>
        <v>0</v>
      </c>
      <c r="BE1116" s="172">
        <f t="shared" si="495"/>
        <v>0</v>
      </c>
      <c r="BF1116" s="171">
        <f>(VLOOKUP($D1116,'P4 Destination'!$C$21:$M$176,5,0))*BE1116</f>
        <v>0</v>
      </c>
      <c r="BG1116" s="172">
        <f t="shared" si="496"/>
        <v>0</v>
      </c>
      <c r="BH1116" s="171">
        <f>(VLOOKUP($D1116,'P4 Destination'!$C$21:$M$176,6,0))*BG1116</f>
        <v>0</v>
      </c>
      <c r="BI1116" s="172">
        <f t="shared" si="497"/>
        <v>28</v>
      </c>
      <c r="BJ1116" s="171">
        <f>(VLOOKUP($D1116,'P4 Destination'!$C$21:$M$176,7,0))*BI1116</f>
        <v>0</v>
      </c>
      <c r="BK1116" s="172">
        <f t="shared" si="498"/>
        <v>0</v>
      </c>
      <c r="BL1116" s="171">
        <f>(VLOOKUP($D1116,'P4 Destination'!$C$21:$M$176,8,0))*BK1116</f>
        <v>0</v>
      </c>
      <c r="BM1116" s="172">
        <f t="shared" si="499"/>
        <v>0</v>
      </c>
      <c r="BN1116" s="171">
        <f>(VLOOKUP($D1116,'P4 Destination'!$C$21:$M$176,9,0))*BM1116</f>
        <v>0</v>
      </c>
      <c r="BO1116" s="154">
        <f t="shared" si="500"/>
        <v>1</v>
      </c>
      <c r="BP1116" s="171">
        <f>(VLOOKUP(D1116,'P4 Destination'!$C$21:$M$176,10,0))*K1116</f>
        <v>0</v>
      </c>
      <c r="BQ1116" s="171">
        <f>(VLOOKUP(D1116,'P4 Destination'!$C$21:$M$176,11,0))*J1116</f>
        <v>0</v>
      </c>
      <c r="BR1116" s="173">
        <f t="shared" si="501"/>
        <v>0</v>
      </c>
      <c r="BS1116" s="173">
        <f>(AV1116*2500)*'P6 Verzekering'!$E$11</f>
        <v>0</v>
      </c>
      <c r="BT1116" s="173">
        <f>(AW1116*2500)*'P6 Verzekering'!$E$12</f>
        <v>0</v>
      </c>
      <c r="BU1116" s="173">
        <f>(L1116*2500)*'P6 Verzekering'!$E$13</f>
        <v>0</v>
      </c>
      <c r="BV1116" s="173">
        <f t="shared" si="502"/>
        <v>0</v>
      </c>
      <c r="BW1116"/>
      <c r="BX1116"/>
    </row>
    <row r="1117" spans="1:76">
      <c r="A1117" s="152" t="s">
        <v>690</v>
      </c>
      <c r="B1117" s="152" t="s">
        <v>390</v>
      </c>
      <c r="C1117" s="152" t="s">
        <v>389</v>
      </c>
      <c r="D1117" s="152" t="s">
        <v>219</v>
      </c>
      <c r="E1117" s="152" t="s">
        <v>219</v>
      </c>
      <c r="F1117" s="153">
        <f t="shared" si="476"/>
        <v>13</v>
      </c>
      <c r="G1117" s="154">
        <v>1</v>
      </c>
      <c r="H1117" s="154">
        <f>IFERROR(VLOOKUP(B1117,'P2 Origin'!$C$21:$Q$176,15,FALSE),0)</f>
        <v>1</v>
      </c>
      <c r="I1117" s="154">
        <f>IFERROR(VLOOKUP(D1117,'P4 Destination'!$C$21:$Q$176,15,FALSE),0)</f>
        <v>0</v>
      </c>
      <c r="J1117" s="155"/>
      <c r="K1117" s="155">
        <v>1</v>
      </c>
      <c r="L1117" s="156">
        <v>0</v>
      </c>
      <c r="M1117" s="155">
        <v>0</v>
      </c>
      <c r="N1117" s="155">
        <v>0</v>
      </c>
      <c r="O1117" s="157">
        <f t="shared" si="477"/>
        <v>0</v>
      </c>
      <c r="P1117" s="158">
        <f t="shared" si="478"/>
        <v>0</v>
      </c>
      <c r="Q1117" s="159">
        <f>IFERROR(VLOOKUP(N1117,'P1 Intra-Europees'!$A$15:$H$25,3,0),0)*P1117</f>
        <v>0</v>
      </c>
      <c r="R1117" s="160">
        <f t="shared" si="479"/>
        <v>0</v>
      </c>
      <c r="S1117" s="159">
        <f>IFERROR(VLOOKUP(N1117,'P1 Intra-Europees'!$A$15:$H$25,4,0),0)*R1117</f>
        <v>0</v>
      </c>
      <c r="T1117" s="160">
        <f t="shared" si="480"/>
        <v>0</v>
      </c>
      <c r="U1117" s="159">
        <f>IFERROR(VLOOKUP(N1117,'P1 Intra-Europees'!$A$15:$H$25,5,0),0)*T1117</f>
        <v>0</v>
      </c>
      <c r="V1117" s="160">
        <f t="shared" si="481"/>
        <v>0</v>
      </c>
      <c r="W1117" s="159">
        <f>IFERROR(VLOOKUP(N1117,'P1 Intra-Europees'!$A$15:$H$25,6,0),0)*V1117</f>
        <v>0</v>
      </c>
      <c r="X1117" s="160">
        <f t="shared" si="482"/>
        <v>0</v>
      </c>
      <c r="Y1117" s="159">
        <f>IFERROR(VLOOKUP(N1117,'P1 Intra-Europees'!$A$15:$H$25,7,0),0)*X1117</f>
        <v>0</v>
      </c>
      <c r="Z1117" s="161">
        <f t="shared" si="483"/>
        <v>0</v>
      </c>
      <c r="AA1117" s="162">
        <f>IFERROR(VLOOKUP(N1117,'P1 Intra-Europees'!$A$15:$H$25,8,0),0)*Z1117</f>
        <v>0</v>
      </c>
      <c r="AB1117" s="163">
        <f t="shared" si="484"/>
        <v>0</v>
      </c>
      <c r="AC1117" s="157" t="str">
        <f>VLOOKUP(B1117,'P2 Origin'!$C$21:$O$176,13,0)</f>
        <v>USD</v>
      </c>
      <c r="AD1117" s="164">
        <f t="shared" si="485"/>
        <v>0</v>
      </c>
      <c r="AE1117" s="165">
        <f>IF(AU1117&gt;0.1,VLOOKUP(B1117,'P2 Origin'!$C$21:$M$176,3,0)*H1117,0)</f>
        <v>0</v>
      </c>
      <c r="AF1117" s="166">
        <f t="shared" si="486"/>
        <v>0</v>
      </c>
      <c r="AG1117" s="165">
        <f>(VLOOKUP(B1117,'P2 Origin'!$C$21:$M$176,4,0))*AF1117</f>
        <v>0</v>
      </c>
      <c r="AH1117" s="166">
        <f t="shared" si="487"/>
        <v>13</v>
      </c>
      <c r="AI1117" s="165">
        <f>(VLOOKUP(B1117,'P2 Origin'!$C$21:$M$176,5,0))*AH1117</f>
        <v>0</v>
      </c>
      <c r="AJ1117" s="166">
        <f t="shared" si="503"/>
        <v>0</v>
      </c>
      <c r="AK1117" s="165">
        <f>(VLOOKUP(B1117,'P2 Origin'!$C$21:$M$176,6,0))*AJ1117</f>
        <v>0</v>
      </c>
      <c r="AL1117" s="166">
        <f t="shared" si="488"/>
        <v>0</v>
      </c>
      <c r="AM1117" s="165">
        <f>(VLOOKUP($B1117,'P2 Origin'!$C$21:$M$176,7,0))*AL1117</f>
        <v>0</v>
      </c>
      <c r="AN1117" s="166">
        <f t="shared" si="489"/>
        <v>0</v>
      </c>
      <c r="AO1117" s="165">
        <f>(VLOOKUP($B1117,'P2 Origin'!$C$21:$M$176,8,0))*AN1117</f>
        <v>0</v>
      </c>
      <c r="AP1117" s="166">
        <f t="shared" si="490"/>
        <v>0</v>
      </c>
      <c r="AQ1117" s="165">
        <f>(VLOOKUP($B1117,'P2 Origin'!$C$21:$M$176,9,0))*AP1117</f>
        <v>0</v>
      </c>
      <c r="AR1117" s="155">
        <f t="shared" si="491"/>
        <v>1</v>
      </c>
      <c r="AS1117" s="164">
        <f>(VLOOKUP(B1117,'P2 Origin'!$C$21:$M$176,10,0))*K1117</f>
        <v>0</v>
      </c>
      <c r="AT1117" s="164">
        <f>(VLOOKUP(B1117,'P2 Origin'!$C$21:$M$176,11,0))*J1117</f>
        <v>0</v>
      </c>
      <c r="AU1117" s="167">
        <v>13</v>
      </c>
      <c r="AV1117" s="168">
        <v>13</v>
      </c>
      <c r="AW1117" s="169">
        <v>0</v>
      </c>
      <c r="AX1117" s="170">
        <f>IF(AU1117&gt;=0.1,'P3 Bureaumarge zee- en luchtvr.'!$D$12,0)</f>
        <v>0</v>
      </c>
      <c r="AY1117" s="163">
        <f t="shared" si="492"/>
        <v>0</v>
      </c>
      <c r="AZ1117" s="157" t="str">
        <f>VLOOKUP(D1117,'P4 Destination'!$C$21:$O$176,13,0)</f>
        <v>EUR</v>
      </c>
      <c r="BA1117" s="164">
        <f t="shared" si="493"/>
        <v>0</v>
      </c>
      <c r="BB1117" s="171">
        <f>IF(AU1117&gt;0.1,(VLOOKUP(D1117,'P4 Destination'!$C$21:$M$176,3,0))*I1117,0)</f>
        <v>0</v>
      </c>
      <c r="BC1117" s="172">
        <f t="shared" si="494"/>
        <v>0</v>
      </c>
      <c r="BD1117" s="171">
        <f>(VLOOKUP($D1117,'P4 Destination'!$C$21:$M$176,4,0))*BC1117</f>
        <v>0</v>
      </c>
      <c r="BE1117" s="172">
        <f t="shared" si="495"/>
        <v>13</v>
      </c>
      <c r="BF1117" s="171">
        <f>(VLOOKUP($D1117,'P4 Destination'!$C$21:$M$176,5,0))*BE1117</f>
        <v>0</v>
      </c>
      <c r="BG1117" s="172">
        <f t="shared" si="496"/>
        <v>0</v>
      </c>
      <c r="BH1117" s="171">
        <f>(VLOOKUP($D1117,'P4 Destination'!$C$21:$M$176,6,0))*BG1117</f>
        <v>0</v>
      </c>
      <c r="BI1117" s="172">
        <f t="shared" si="497"/>
        <v>0</v>
      </c>
      <c r="BJ1117" s="171">
        <f>(VLOOKUP($D1117,'P4 Destination'!$C$21:$M$176,7,0))*BI1117</f>
        <v>0</v>
      </c>
      <c r="BK1117" s="172">
        <f t="shared" si="498"/>
        <v>0</v>
      </c>
      <c r="BL1117" s="171">
        <f>(VLOOKUP($D1117,'P4 Destination'!$C$21:$M$176,8,0))*BK1117</f>
        <v>0</v>
      </c>
      <c r="BM1117" s="172">
        <f t="shared" si="499"/>
        <v>0</v>
      </c>
      <c r="BN1117" s="171">
        <f>(VLOOKUP($D1117,'P4 Destination'!$C$21:$M$176,9,0))*BM1117</f>
        <v>0</v>
      </c>
      <c r="BO1117" s="154">
        <f t="shared" si="500"/>
        <v>1</v>
      </c>
      <c r="BP1117" s="171">
        <f>(VLOOKUP(D1117,'P4 Destination'!$C$21:$M$176,10,0))*K1117</f>
        <v>0</v>
      </c>
      <c r="BQ1117" s="171">
        <f>(VLOOKUP(D1117,'P4 Destination'!$C$21:$M$176,11,0))*J1117</f>
        <v>0</v>
      </c>
      <c r="BR1117" s="173">
        <f t="shared" si="501"/>
        <v>0</v>
      </c>
      <c r="BS1117" s="173">
        <f>(AV1117*2500)*'P6 Verzekering'!$E$11</f>
        <v>0</v>
      </c>
      <c r="BT1117" s="173">
        <f>(AW1117*2500)*'P6 Verzekering'!$E$12</f>
        <v>0</v>
      </c>
      <c r="BU1117" s="173">
        <f>(L1117*2500)*'P6 Verzekering'!$E$13</f>
        <v>0</v>
      </c>
      <c r="BV1117" s="173">
        <f t="shared" si="502"/>
        <v>0</v>
      </c>
      <c r="BW1117"/>
      <c r="BX1117"/>
    </row>
    <row r="1118" spans="1:76">
      <c r="A1118" s="152" t="s">
        <v>692</v>
      </c>
      <c r="B1118" s="152" t="s">
        <v>390</v>
      </c>
      <c r="C1118" s="152" t="s">
        <v>389</v>
      </c>
      <c r="D1118" s="152" t="s">
        <v>219</v>
      </c>
      <c r="E1118" s="152" t="s">
        <v>219</v>
      </c>
      <c r="F1118" s="153">
        <f t="shared" si="476"/>
        <v>22</v>
      </c>
      <c r="G1118" s="154">
        <v>1</v>
      </c>
      <c r="H1118" s="154">
        <f>IFERROR(VLOOKUP(B1118,'P2 Origin'!$C$21:$Q$176,15,FALSE),0)</f>
        <v>1</v>
      </c>
      <c r="I1118" s="154">
        <f>IFERROR(VLOOKUP(D1118,'P4 Destination'!$C$21:$Q$176,15,FALSE),0)</f>
        <v>0</v>
      </c>
      <c r="J1118" s="155"/>
      <c r="K1118" s="155">
        <v>1</v>
      </c>
      <c r="L1118" s="156">
        <v>0</v>
      </c>
      <c r="M1118" s="155">
        <v>0</v>
      </c>
      <c r="N1118" s="155">
        <v>0</v>
      </c>
      <c r="O1118" s="157">
        <f t="shared" si="477"/>
        <v>0</v>
      </c>
      <c r="P1118" s="158">
        <f t="shared" si="478"/>
        <v>0</v>
      </c>
      <c r="Q1118" s="159">
        <f>IFERROR(VLOOKUP(N1118,'P1 Intra-Europees'!$A$15:$H$25,3,0),0)*P1118</f>
        <v>0</v>
      </c>
      <c r="R1118" s="160">
        <f t="shared" si="479"/>
        <v>0</v>
      </c>
      <c r="S1118" s="159">
        <f>IFERROR(VLOOKUP(N1118,'P1 Intra-Europees'!$A$15:$H$25,4,0),0)*R1118</f>
        <v>0</v>
      </c>
      <c r="T1118" s="160">
        <f t="shared" si="480"/>
        <v>0</v>
      </c>
      <c r="U1118" s="159">
        <f>IFERROR(VLOOKUP(N1118,'P1 Intra-Europees'!$A$15:$H$25,5,0),0)*T1118</f>
        <v>0</v>
      </c>
      <c r="V1118" s="160">
        <f t="shared" si="481"/>
        <v>0</v>
      </c>
      <c r="W1118" s="159">
        <f>IFERROR(VLOOKUP(N1118,'P1 Intra-Europees'!$A$15:$H$25,6,0),0)*V1118</f>
        <v>0</v>
      </c>
      <c r="X1118" s="160">
        <f t="shared" si="482"/>
        <v>0</v>
      </c>
      <c r="Y1118" s="159">
        <f>IFERROR(VLOOKUP(N1118,'P1 Intra-Europees'!$A$15:$H$25,7,0),0)*X1118</f>
        <v>0</v>
      </c>
      <c r="Z1118" s="161">
        <f t="shared" si="483"/>
        <v>0</v>
      </c>
      <c r="AA1118" s="162">
        <f>IFERROR(VLOOKUP(N1118,'P1 Intra-Europees'!$A$15:$H$25,8,0),0)*Z1118</f>
        <v>0</v>
      </c>
      <c r="AB1118" s="163">
        <f t="shared" si="484"/>
        <v>0</v>
      </c>
      <c r="AC1118" s="157" t="str">
        <f>VLOOKUP(B1118,'P2 Origin'!$C$21:$O$176,13,0)</f>
        <v>USD</v>
      </c>
      <c r="AD1118" s="164">
        <f t="shared" si="485"/>
        <v>0</v>
      </c>
      <c r="AE1118" s="165">
        <f>IF(AU1118&gt;0.1,VLOOKUP(B1118,'P2 Origin'!$C$21:$M$176,3,0)*H1118,0)</f>
        <v>0</v>
      </c>
      <c r="AF1118" s="166">
        <f t="shared" si="486"/>
        <v>0</v>
      </c>
      <c r="AG1118" s="165">
        <f>(VLOOKUP(B1118,'P2 Origin'!$C$21:$M$176,4,0))*AF1118</f>
        <v>0</v>
      </c>
      <c r="AH1118" s="166">
        <f t="shared" si="487"/>
        <v>0</v>
      </c>
      <c r="AI1118" s="165">
        <f>(VLOOKUP(B1118,'P2 Origin'!$C$21:$M$176,5,0))*AH1118</f>
        <v>0</v>
      </c>
      <c r="AJ1118" s="166">
        <f t="shared" si="503"/>
        <v>22</v>
      </c>
      <c r="AK1118" s="165">
        <f>(VLOOKUP(B1118,'P2 Origin'!$C$21:$M$176,6,0))*AJ1118</f>
        <v>0</v>
      </c>
      <c r="AL1118" s="166">
        <f t="shared" si="488"/>
        <v>0</v>
      </c>
      <c r="AM1118" s="165">
        <f>(VLOOKUP($B1118,'P2 Origin'!$C$21:$M$176,7,0))*AL1118</f>
        <v>0</v>
      </c>
      <c r="AN1118" s="166">
        <f t="shared" si="489"/>
        <v>0</v>
      </c>
      <c r="AO1118" s="165">
        <f>(VLOOKUP($B1118,'P2 Origin'!$C$21:$M$176,8,0))*AN1118</f>
        <v>0</v>
      </c>
      <c r="AP1118" s="166">
        <f t="shared" si="490"/>
        <v>0</v>
      </c>
      <c r="AQ1118" s="165">
        <f>(VLOOKUP($B1118,'P2 Origin'!$C$21:$M$176,9,0))*AP1118</f>
        <v>0</v>
      </c>
      <c r="AR1118" s="155">
        <f t="shared" si="491"/>
        <v>1</v>
      </c>
      <c r="AS1118" s="164">
        <f>(VLOOKUP(B1118,'P2 Origin'!$C$21:$M$176,10,0))*K1118</f>
        <v>0</v>
      </c>
      <c r="AT1118" s="164">
        <f>(VLOOKUP(B1118,'P2 Origin'!$C$21:$M$176,11,0))*J1118</f>
        <v>0</v>
      </c>
      <c r="AU1118" s="167">
        <v>22</v>
      </c>
      <c r="AV1118" s="168">
        <v>22</v>
      </c>
      <c r="AW1118" s="169">
        <v>0</v>
      </c>
      <c r="AX1118" s="170">
        <f>IF(AU1118&gt;=0.1,'P3 Bureaumarge zee- en luchtvr.'!$D$12,0)</f>
        <v>0</v>
      </c>
      <c r="AY1118" s="163">
        <f t="shared" si="492"/>
        <v>0</v>
      </c>
      <c r="AZ1118" s="157" t="str">
        <f>VLOOKUP(D1118,'P4 Destination'!$C$21:$O$176,13,0)</f>
        <v>EUR</v>
      </c>
      <c r="BA1118" s="164">
        <f t="shared" si="493"/>
        <v>0</v>
      </c>
      <c r="BB1118" s="171">
        <f>IF(AU1118&gt;0.1,(VLOOKUP(D1118,'P4 Destination'!$C$21:$M$176,3,0))*I1118,0)</f>
        <v>0</v>
      </c>
      <c r="BC1118" s="172">
        <f t="shared" si="494"/>
        <v>0</v>
      </c>
      <c r="BD1118" s="171">
        <f>(VLOOKUP($D1118,'P4 Destination'!$C$21:$M$176,4,0))*BC1118</f>
        <v>0</v>
      </c>
      <c r="BE1118" s="172">
        <f t="shared" si="495"/>
        <v>0</v>
      </c>
      <c r="BF1118" s="171">
        <f>(VLOOKUP($D1118,'P4 Destination'!$C$21:$M$176,5,0))*BE1118</f>
        <v>0</v>
      </c>
      <c r="BG1118" s="172">
        <f t="shared" si="496"/>
        <v>22</v>
      </c>
      <c r="BH1118" s="171">
        <f>(VLOOKUP($D1118,'P4 Destination'!$C$21:$M$176,6,0))*BG1118</f>
        <v>0</v>
      </c>
      <c r="BI1118" s="172">
        <f t="shared" si="497"/>
        <v>0</v>
      </c>
      <c r="BJ1118" s="171">
        <f>(VLOOKUP($D1118,'P4 Destination'!$C$21:$M$176,7,0))*BI1118</f>
        <v>0</v>
      </c>
      <c r="BK1118" s="172">
        <f t="shared" si="498"/>
        <v>0</v>
      </c>
      <c r="BL1118" s="171">
        <f>(VLOOKUP($D1118,'P4 Destination'!$C$21:$M$176,8,0))*BK1118</f>
        <v>0</v>
      </c>
      <c r="BM1118" s="172">
        <f t="shared" si="499"/>
        <v>0</v>
      </c>
      <c r="BN1118" s="171">
        <f>(VLOOKUP($D1118,'P4 Destination'!$C$21:$M$176,9,0))*BM1118</f>
        <v>0</v>
      </c>
      <c r="BO1118" s="154">
        <f t="shared" si="500"/>
        <v>1</v>
      </c>
      <c r="BP1118" s="171">
        <f>(VLOOKUP(D1118,'P4 Destination'!$C$21:$M$176,10,0))*K1118</f>
        <v>0</v>
      </c>
      <c r="BQ1118" s="171">
        <f>(VLOOKUP(D1118,'P4 Destination'!$C$21:$M$176,11,0))*J1118</f>
        <v>0</v>
      </c>
      <c r="BR1118" s="173">
        <f t="shared" si="501"/>
        <v>0</v>
      </c>
      <c r="BS1118" s="173">
        <f>(AV1118*2500)*'P6 Verzekering'!$E$11</f>
        <v>0</v>
      </c>
      <c r="BT1118" s="173">
        <f>(AW1118*2500)*'P6 Verzekering'!$E$12</f>
        <v>0</v>
      </c>
      <c r="BU1118" s="173">
        <f>(L1118*2500)*'P6 Verzekering'!$E$13</f>
        <v>0</v>
      </c>
      <c r="BV1118" s="173">
        <f t="shared" si="502"/>
        <v>0</v>
      </c>
      <c r="BW1118"/>
      <c r="BX1118"/>
    </row>
    <row r="1119" spans="1:76">
      <c r="A1119" s="152" t="s">
        <v>697</v>
      </c>
      <c r="B1119" s="152" t="s">
        <v>333</v>
      </c>
      <c r="C1119" s="152" t="s">
        <v>332</v>
      </c>
      <c r="D1119" s="152" t="s">
        <v>452</v>
      </c>
      <c r="E1119" s="152" t="s">
        <v>449</v>
      </c>
      <c r="F1119" s="153">
        <f t="shared" si="476"/>
        <v>45</v>
      </c>
      <c r="G1119" s="154">
        <v>1</v>
      </c>
      <c r="H1119" s="154">
        <f>IFERROR(VLOOKUP(B1119,'P2 Origin'!$C$21:$Q$176,15,FALSE),0)</f>
        <v>0</v>
      </c>
      <c r="I1119" s="154">
        <f>IFERROR(VLOOKUP(D1119,'P4 Destination'!$C$21:$Q$176,15,FALSE),0)</f>
        <v>0</v>
      </c>
      <c r="J1119" s="155"/>
      <c r="K1119" s="155">
        <v>1</v>
      </c>
      <c r="L1119" s="156">
        <v>0</v>
      </c>
      <c r="M1119" s="155">
        <v>0</v>
      </c>
      <c r="N1119" s="155">
        <v>0</v>
      </c>
      <c r="O1119" s="157">
        <f t="shared" si="477"/>
        <v>0</v>
      </c>
      <c r="P1119" s="158">
        <f t="shared" si="478"/>
        <v>0</v>
      </c>
      <c r="Q1119" s="159">
        <f>IFERROR(VLOOKUP(N1119,'P1 Intra-Europees'!$A$15:$H$25,3,0),0)*P1119</f>
        <v>0</v>
      </c>
      <c r="R1119" s="160">
        <f t="shared" si="479"/>
        <v>0</v>
      </c>
      <c r="S1119" s="159">
        <f>IFERROR(VLOOKUP(N1119,'P1 Intra-Europees'!$A$15:$H$25,4,0),0)*R1119</f>
        <v>0</v>
      </c>
      <c r="T1119" s="160">
        <f t="shared" si="480"/>
        <v>0</v>
      </c>
      <c r="U1119" s="159">
        <f>IFERROR(VLOOKUP(N1119,'P1 Intra-Europees'!$A$15:$H$25,5,0),0)*T1119</f>
        <v>0</v>
      </c>
      <c r="V1119" s="160">
        <f t="shared" si="481"/>
        <v>0</v>
      </c>
      <c r="W1119" s="159">
        <f>IFERROR(VLOOKUP(N1119,'P1 Intra-Europees'!$A$15:$H$25,6,0),0)*V1119</f>
        <v>0</v>
      </c>
      <c r="X1119" s="160">
        <f t="shared" si="482"/>
        <v>0</v>
      </c>
      <c r="Y1119" s="159">
        <f>IFERROR(VLOOKUP(N1119,'P1 Intra-Europees'!$A$15:$H$25,7,0),0)*X1119</f>
        <v>0</v>
      </c>
      <c r="Z1119" s="161">
        <f t="shared" si="483"/>
        <v>0</v>
      </c>
      <c r="AA1119" s="162">
        <f>IFERROR(VLOOKUP(N1119,'P1 Intra-Europees'!$A$15:$H$25,8,0),0)*Z1119</f>
        <v>0</v>
      </c>
      <c r="AB1119" s="163">
        <f t="shared" si="484"/>
        <v>0</v>
      </c>
      <c r="AC1119" s="157" t="str">
        <f>VLOOKUP(B1119,'P2 Origin'!$C$21:$O$176,13,0)</f>
        <v>USD</v>
      </c>
      <c r="AD1119" s="164">
        <f t="shared" si="485"/>
        <v>0</v>
      </c>
      <c r="AE1119" s="165">
        <f>IF(AU1119&gt;0.1,VLOOKUP(B1119,'P2 Origin'!$C$21:$M$176,3,0)*H1119,0)</f>
        <v>0</v>
      </c>
      <c r="AF1119" s="166">
        <f t="shared" si="486"/>
        <v>0</v>
      </c>
      <c r="AG1119" s="165">
        <f>(VLOOKUP(B1119,'P2 Origin'!$C$21:$M$176,4,0))*AF1119</f>
        <v>0</v>
      </c>
      <c r="AH1119" s="166">
        <f t="shared" si="487"/>
        <v>0</v>
      </c>
      <c r="AI1119" s="165">
        <f>(VLOOKUP(B1119,'P2 Origin'!$C$21:$M$176,5,0))*AH1119</f>
        <v>0</v>
      </c>
      <c r="AJ1119" s="166">
        <f t="shared" si="503"/>
        <v>0</v>
      </c>
      <c r="AK1119" s="165">
        <f>(VLOOKUP(B1119,'P2 Origin'!$C$21:$M$176,6,0))*AJ1119</f>
        <v>0</v>
      </c>
      <c r="AL1119" s="166">
        <f t="shared" si="488"/>
        <v>0</v>
      </c>
      <c r="AM1119" s="165">
        <f>(VLOOKUP($B1119,'P2 Origin'!$C$21:$M$176,7,0))*AL1119</f>
        <v>0</v>
      </c>
      <c r="AN1119" s="166">
        <f t="shared" si="489"/>
        <v>45</v>
      </c>
      <c r="AO1119" s="165">
        <f>(VLOOKUP($B1119,'P2 Origin'!$C$21:$M$176,8,0))*AN1119</f>
        <v>0</v>
      </c>
      <c r="AP1119" s="166">
        <f t="shared" si="490"/>
        <v>0</v>
      </c>
      <c r="AQ1119" s="165">
        <f>(VLOOKUP($B1119,'P2 Origin'!$C$21:$M$176,9,0))*AP1119</f>
        <v>0</v>
      </c>
      <c r="AR1119" s="155">
        <f t="shared" si="491"/>
        <v>1</v>
      </c>
      <c r="AS1119" s="164">
        <f>(VLOOKUP(B1119,'P2 Origin'!$C$21:$M$176,10,0))*K1119</f>
        <v>0</v>
      </c>
      <c r="AT1119" s="164">
        <f>(VLOOKUP(B1119,'P2 Origin'!$C$21:$M$176,11,0))*J1119</f>
        <v>0</v>
      </c>
      <c r="AU1119" s="167">
        <v>45</v>
      </c>
      <c r="AV1119" s="168">
        <v>45</v>
      </c>
      <c r="AW1119" s="169">
        <v>0</v>
      </c>
      <c r="AX1119" s="170">
        <f>IF(AU1119&gt;=0.1,'P3 Bureaumarge zee- en luchtvr.'!$D$12,0)</f>
        <v>0</v>
      </c>
      <c r="AY1119" s="163">
        <f t="shared" si="492"/>
        <v>0</v>
      </c>
      <c r="AZ1119" s="157" t="str">
        <f>VLOOKUP(D1119,'P4 Destination'!$C$21:$O$176,13,0)</f>
        <v>USD</v>
      </c>
      <c r="BA1119" s="164">
        <f t="shared" si="493"/>
        <v>0</v>
      </c>
      <c r="BB1119" s="171">
        <f>IF(AU1119&gt;0.1,(VLOOKUP(D1119,'P4 Destination'!$C$21:$M$176,3,0))*I1119,0)</f>
        <v>0</v>
      </c>
      <c r="BC1119" s="172">
        <f t="shared" si="494"/>
        <v>0</v>
      </c>
      <c r="BD1119" s="171">
        <f>(VLOOKUP($D1119,'P4 Destination'!$C$21:$M$176,4,0))*BC1119</f>
        <v>0</v>
      </c>
      <c r="BE1119" s="172">
        <f t="shared" si="495"/>
        <v>0</v>
      </c>
      <c r="BF1119" s="171">
        <f>(VLOOKUP($D1119,'P4 Destination'!$C$21:$M$176,5,0))*BE1119</f>
        <v>0</v>
      </c>
      <c r="BG1119" s="172">
        <f t="shared" si="496"/>
        <v>0</v>
      </c>
      <c r="BH1119" s="171">
        <f>(VLOOKUP($D1119,'P4 Destination'!$C$21:$M$176,6,0))*BG1119</f>
        <v>0</v>
      </c>
      <c r="BI1119" s="172">
        <f t="shared" si="497"/>
        <v>0</v>
      </c>
      <c r="BJ1119" s="171">
        <f>(VLOOKUP($D1119,'P4 Destination'!$C$21:$M$176,7,0))*BI1119</f>
        <v>0</v>
      </c>
      <c r="BK1119" s="172">
        <f t="shared" si="498"/>
        <v>45</v>
      </c>
      <c r="BL1119" s="171">
        <f>(VLOOKUP($D1119,'P4 Destination'!$C$21:$M$176,8,0))*BK1119</f>
        <v>0</v>
      </c>
      <c r="BM1119" s="172">
        <f t="shared" si="499"/>
        <v>0</v>
      </c>
      <c r="BN1119" s="171">
        <f>(VLOOKUP($D1119,'P4 Destination'!$C$21:$M$176,9,0))*BM1119</f>
        <v>0</v>
      </c>
      <c r="BO1119" s="154">
        <f t="shared" si="500"/>
        <v>1</v>
      </c>
      <c r="BP1119" s="171">
        <f>(VLOOKUP(D1119,'P4 Destination'!$C$21:$M$176,10,0))*K1119</f>
        <v>0</v>
      </c>
      <c r="BQ1119" s="171">
        <f>(VLOOKUP(D1119,'P4 Destination'!$C$21:$M$176,11,0))*J1119</f>
        <v>0</v>
      </c>
      <c r="BR1119" s="173">
        <f t="shared" si="501"/>
        <v>0</v>
      </c>
      <c r="BS1119" s="173">
        <f>(AV1119*2500)*'P6 Verzekering'!$E$11</f>
        <v>0</v>
      </c>
      <c r="BT1119" s="173">
        <f>(AW1119*2500)*'P6 Verzekering'!$E$12</f>
        <v>0</v>
      </c>
      <c r="BU1119" s="173">
        <f>(L1119*2500)*'P6 Verzekering'!$E$13</f>
        <v>0</v>
      </c>
      <c r="BV1119" s="173">
        <f t="shared" si="502"/>
        <v>0</v>
      </c>
      <c r="BW1119"/>
      <c r="BX1119"/>
    </row>
    <row r="1120" spans="1:76">
      <c r="A1120" s="152" t="s">
        <v>700</v>
      </c>
      <c r="B1120" s="152" t="s">
        <v>333</v>
      </c>
      <c r="C1120" s="152" t="s">
        <v>332</v>
      </c>
      <c r="D1120" s="152" t="s">
        <v>219</v>
      </c>
      <c r="E1120" s="152" t="s">
        <v>219</v>
      </c>
      <c r="F1120" s="153">
        <f t="shared" si="476"/>
        <v>55</v>
      </c>
      <c r="G1120" s="154">
        <v>1</v>
      </c>
      <c r="H1120" s="154">
        <f>IFERROR(VLOOKUP(B1120,'P2 Origin'!$C$21:$Q$176,15,FALSE),0)</f>
        <v>0</v>
      </c>
      <c r="I1120" s="154">
        <f>IFERROR(VLOOKUP(D1120,'P4 Destination'!$C$21:$Q$176,15,FALSE),0)</f>
        <v>0</v>
      </c>
      <c r="J1120" s="155"/>
      <c r="K1120" s="155">
        <v>1</v>
      </c>
      <c r="L1120" s="156">
        <v>0</v>
      </c>
      <c r="M1120" s="155">
        <v>0</v>
      </c>
      <c r="N1120" s="155">
        <v>0</v>
      </c>
      <c r="O1120" s="157">
        <f t="shared" si="477"/>
        <v>0</v>
      </c>
      <c r="P1120" s="158">
        <f t="shared" si="478"/>
        <v>0</v>
      </c>
      <c r="Q1120" s="159">
        <f>IFERROR(VLOOKUP(N1120,'P1 Intra-Europees'!$A$15:$H$25,3,0),0)*P1120</f>
        <v>0</v>
      </c>
      <c r="R1120" s="160">
        <f t="shared" si="479"/>
        <v>0</v>
      </c>
      <c r="S1120" s="159">
        <f>IFERROR(VLOOKUP(N1120,'P1 Intra-Europees'!$A$15:$H$25,4,0),0)*R1120</f>
        <v>0</v>
      </c>
      <c r="T1120" s="160">
        <f t="shared" si="480"/>
        <v>0</v>
      </c>
      <c r="U1120" s="159">
        <f>IFERROR(VLOOKUP(N1120,'P1 Intra-Europees'!$A$15:$H$25,5,0),0)*T1120</f>
        <v>0</v>
      </c>
      <c r="V1120" s="160">
        <f t="shared" si="481"/>
        <v>0</v>
      </c>
      <c r="W1120" s="159">
        <f>IFERROR(VLOOKUP(N1120,'P1 Intra-Europees'!$A$15:$H$25,6,0),0)*V1120</f>
        <v>0</v>
      </c>
      <c r="X1120" s="160">
        <f t="shared" si="482"/>
        <v>0</v>
      </c>
      <c r="Y1120" s="159">
        <f>IFERROR(VLOOKUP(N1120,'P1 Intra-Europees'!$A$15:$H$25,7,0),0)*X1120</f>
        <v>0</v>
      </c>
      <c r="Z1120" s="161">
        <f t="shared" si="483"/>
        <v>0</v>
      </c>
      <c r="AA1120" s="162">
        <f>IFERROR(VLOOKUP(N1120,'P1 Intra-Europees'!$A$15:$H$25,8,0),0)*Z1120</f>
        <v>0</v>
      </c>
      <c r="AB1120" s="163">
        <f t="shared" si="484"/>
        <v>0</v>
      </c>
      <c r="AC1120" s="157" t="str">
        <f>VLOOKUP(B1120,'P2 Origin'!$C$21:$O$176,13,0)</f>
        <v>USD</v>
      </c>
      <c r="AD1120" s="164">
        <f t="shared" si="485"/>
        <v>0</v>
      </c>
      <c r="AE1120" s="165">
        <f>IF(AU1120&gt;0.1,VLOOKUP(B1120,'P2 Origin'!$C$21:$M$176,3,0)*H1120,0)</f>
        <v>0</v>
      </c>
      <c r="AF1120" s="166">
        <f t="shared" si="486"/>
        <v>0</v>
      </c>
      <c r="AG1120" s="165">
        <f>(VLOOKUP(B1120,'P2 Origin'!$C$21:$M$176,4,0))*AF1120</f>
        <v>0</v>
      </c>
      <c r="AH1120" s="166">
        <f t="shared" si="487"/>
        <v>0</v>
      </c>
      <c r="AI1120" s="165">
        <f>(VLOOKUP(B1120,'P2 Origin'!$C$21:$M$176,5,0))*AH1120</f>
        <v>0</v>
      </c>
      <c r="AJ1120" s="166">
        <f t="shared" si="503"/>
        <v>0</v>
      </c>
      <c r="AK1120" s="165">
        <f>(VLOOKUP(B1120,'P2 Origin'!$C$21:$M$176,6,0))*AJ1120</f>
        <v>0</v>
      </c>
      <c r="AL1120" s="166">
        <f t="shared" si="488"/>
        <v>0</v>
      </c>
      <c r="AM1120" s="165">
        <f>(VLOOKUP($B1120,'P2 Origin'!$C$21:$M$176,7,0))*AL1120</f>
        <v>0</v>
      </c>
      <c r="AN1120" s="166">
        <f t="shared" si="489"/>
        <v>0</v>
      </c>
      <c r="AO1120" s="165">
        <f>(VLOOKUP($B1120,'P2 Origin'!$C$21:$M$176,8,0))*AN1120</f>
        <v>0</v>
      </c>
      <c r="AP1120" s="166">
        <f t="shared" si="490"/>
        <v>55</v>
      </c>
      <c r="AQ1120" s="165">
        <f>(VLOOKUP($B1120,'P2 Origin'!$C$21:$M$176,9,0))*AP1120</f>
        <v>0</v>
      </c>
      <c r="AR1120" s="155">
        <f t="shared" si="491"/>
        <v>1</v>
      </c>
      <c r="AS1120" s="164">
        <f>(VLOOKUP(B1120,'P2 Origin'!$C$21:$M$176,10,0))*K1120</f>
        <v>0</v>
      </c>
      <c r="AT1120" s="164">
        <f>(VLOOKUP(B1120,'P2 Origin'!$C$21:$M$176,11,0))*J1120</f>
        <v>0</v>
      </c>
      <c r="AU1120" s="167">
        <v>55</v>
      </c>
      <c r="AV1120" s="168">
        <v>30</v>
      </c>
      <c r="AW1120" s="169">
        <v>25</v>
      </c>
      <c r="AX1120" s="170">
        <f>IF(AU1120&gt;=0.1,'P3 Bureaumarge zee- en luchtvr.'!$D$12,0)</f>
        <v>0</v>
      </c>
      <c r="AY1120" s="163">
        <f t="shared" si="492"/>
        <v>0</v>
      </c>
      <c r="AZ1120" s="157" t="str">
        <f>VLOOKUP(D1120,'P4 Destination'!$C$21:$O$176,13,0)</f>
        <v>EUR</v>
      </c>
      <c r="BA1120" s="164">
        <f t="shared" si="493"/>
        <v>0</v>
      </c>
      <c r="BB1120" s="171">
        <f>IF(AU1120&gt;0.1,(VLOOKUP(D1120,'P4 Destination'!$C$21:$M$176,3,0))*I1120,0)</f>
        <v>0</v>
      </c>
      <c r="BC1120" s="172">
        <f t="shared" si="494"/>
        <v>0</v>
      </c>
      <c r="BD1120" s="171">
        <f>(VLOOKUP($D1120,'P4 Destination'!$C$21:$M$176,4,0))*BC1120</f>
        <v>0</v>
      </c>
      <c r="BE1120" s="172">
        <f t="shared" si="495"/>
        <v>0</v>
      </c>
      <c r="BF1120" s="171">
        <f>(VLOOKUP($D1120,'P4 Destination'!$C$21:$M$176,5,0))*BE1120</f>
        <v>0</v>
      </c>
      <c r="BG1120" s="172">
        <f t="shared" si="496"/>
        <v>0</v>
      </c>
      <c r="BH1120" s="171">
        <f>(VLOOKUP($D1120,'P4 Destination'!$C$21:$M$176,6,0))*BG1120</f>
        <v>0</v>
      </c>
      <c r="BI1120" s="172">
        <f t="shared" si="497"/>
        <v>0</v>
      </c>
      <c r="BJ1120" s="171">
        <f>(VLOOKUP($D1120,'P4 Destination'!$C$21:$M$176,7,0))*BI1120</f>
        <v>0</v>
      </c>
      <c r="BK1120" s="172">
        <f t="shared" si="498"/>
        <v>0</v>
      </c>
      <c r="BL1120" s="171">
        <f>(VLOOKUP($D1120,'P4 Destination'!$C$21:$M$176,8,0))*BK1120</f>
        <v>0</v>
      </c>
      <c r="BM1120" s="172">
        <f t="shared" si="499"/>
        <v>55</v>
      </c>
      <c r="BN1120" s="171">
        <f>(VLOOKUP($D1120,'P4 Destination'!$C$21:$M$176,9,0))*BM1120</f>
        <v>0</v>
      </c>
      <c r="BO1120" s="154">
        <f t="shared" si="500"/>
        <v>1</v>
      </c>
      <c r="BP1120" s="171">
        <f>(VLOOKUP(D1120,'P4 Destination'!$C$21:$M$176,10,0))*K1120</f>
        <v>0</v>
      </c>
      <c r="BQ1120" s="171">
        <f>(VLOOKUP(D1120,'P4 Destination'!$C$21:$M$176,11,0))*J1120</f>
        <v>0</v>
      </c>
      <c r="BR1120" s="173">
        <f t="shared" si="501"/>
        <v>0</v>
      </c>
      <c r="BS1120" s="173">
        <f>(AV1120*2500)*'P6 Verzekering'!$E$11</f>
        <v>0</v>
      </c>
      <c r="BT1120" s="173">
        <f>(AW1120*2500)*'P6 Verzekering'!$E$12</f>
        <v>0</v>
      </c>
      <c r="BU1120" s="173">
        <f>(L1120*2500)*'P6 Verzekering'!$E$13</f>
        <v>0</v>
      </c>
      <c r="BV1120" s="173">
        <f t="shared" si="502"/>
        <v>0</v>
      </c>
      <c r="BW1120"/>
      <c r="BX1120"/>
    </row>
    <row r="1121" spans="1:76">
      <c r="A1121" s="152" t="s">
        <v>701</v>
      </c>
      <c r="B1121" s="152" t="s">
        <v>333</v>
      </c>
      <c r="C1121" s="152" t="s">
        <v>332</v>
      </c>
      <c r="D1121" s="152" t="s">
        <v>219</v>
      </c>
      <c r="E1121" s="152" t="s">
        <v>219</v>
      </c>
      <c r="F1121" s="153">
        <f t="shared" si="476"/>
        <v>55</v>
      </c>
      <c r="G1121" s="154">
        <v>1</v>
      </c>
      <c r="H1121" s="154">
        <f>IFERROR(VLOOKUP(B1121,'P2 Origin'!$C$21:$Q$176,15,FALSE),0)</f>
        <v>0</v>
      </c>
      <c r="I1121" s="154">
        <f>IFERROR(VLOOKUP(D1121,'P4 Destination'!$C$21:$Q$176,15,FALSE),0)</f>
        <v>0</v>
      </c>
      <c r="J1121" s="155">
        <v>1</v>
      </c>
      <c r="K1121" s="155"/>
      <c r="L1121" s="156">
        <v>0</v>
      </c>
      <c r="M1121" s="155">
        <v>0</v>
      </c>
      <c r="N1121" s="155">
        <v>0</v>
      </c>
      <c r="O1121" s="157">
        <f t="shared" si="477"/>
        <v>0</v>
      </c>
      <c r="P1121" s="158">
        <f t="shared" si="478"/>
        <v>0</v>
      </c>
      <c r="Q1121" s="159">
        <f>IFERROR(VLOOKUP(N1121,'P1 Intra-Europees'!$A$15:$H$25,3,0),0)*P1121</f>
        <v>0</v>
      </c>
      <c r="R1121" s="160">
        <f t="shared" si="479"/>
        <v>0</v>
      </c>
      <c r="S1121" s="159">
        <f>IFERROR(VLOOKUP(N1121,'P1 Intra-Europees'!$A$15:$H$25,4,0),0)*R1121</f>
        <v>0</v>
      </c>
      <c r="T1121" s="160">
        <f t="shared" si="480"/>
        <v>0</v>
      </c>
      <c r="U1121" s="159">
        <f>IFERROR(VLOOKUP(N1121,'P1 Intra-Europees'!$A$15:$H$25,5,0),0)*T1121</f>
        <v>0</v>
      </c>
      <c r="V1121" s="160">
        <f t="shared" si="481"/>
        <v>0</v>
      </c>
      <c r="W1121" s="159">
        <f>IFERROR(VLOOKUP(N1121,'P1 Intra-Europees'!$A$15:$H$25,6,0),0)*V1121</f>
        <v>0</v>
      </c>
      <c r="X1121" s="160">
        <f t="shared" si="482"/>
        <v>0</v>
      </c>
      <c r="Y1121" s="159">
        <f>IFERROR(VLOOKUP(N1121,'P1 Intra-Europees'!$A$15:$H$25,7,0),0)*X1121</f>
        <v>0</v>
      </c>
      <c r="Z1121" s="161">
        <f t="shared" si="483"/>
        <v>0</v>
      </c>
      <c r="AA1121" s="162">
        <f>IFERROR(VLOOKUP(N1121,'P1 Intra-Europees'!$A$15:$H$25,8,0),0)*Z1121</f>
        <v>0</v>
      </c>
      <c r="AB1121" s="163">
        <f t="shared" si="484"/>
        <v>0</v>
      </c>
      <c r="AC1121" s="157" t="str">
        <f>VLOOKUP(B1121,'P2 Origin'!$C$21:$O$176,13,0)</f>
        <v>USD</v>
      </c>
      <c r="AD1121" s="164">
        <f t="shared" si="485"/>
        <v>0</v>
      </c>
      <c r="AE1121" s="165">
        <f>IF(AU1121&gt;0.1,VLOOKUP(B1121,'P2 Origin'!$C$21:$M$176,3,0)*H1121,0)</f>
        <v>0</v>
      </c>
      <c r="AF1121" s="166">
        <f t="shared" si="486"/>
        <v>0</v>
      </c>
      <c r="AG1121" s="165">
        <f>(VLOOKUP(B1121,'P2 Origin'!$C$21:$M$176,4,0))*AF1121</f>
        <v>0</v>
      </c>
      <c r="AH1121" s="166">
        <f t="shared" si="487"/>
        <v>0</v>
      </c>
      <c r="AI1121" s="165">
        <f>(VLOOKUP(B1121,'P2 Origin'!$C$21:$M$176,5,0))*AH1121</f>
        <v>0</v>
      </c>
      <c r="AJ1121" s="166">
        <f t="shared" si="503"/>
        <v>0</v>
      </c>
      <c r="AK1121" s="165">
        <f>(VLOOKUP(B1121,'P2 Origin'!$C$21:$M$176,6,0))*AJ1121</f>
        <v>0</v>
      </c>
      <c r="AL1121" s="166">
        <f t="shared" si="488"/>
        <v>0</v>
      </c>
      <c r="AM1121" s="165">
        <f>(VLOOKUP($B1121,'P2 Origin'!$C$21:$M$176,7,0))*AL1121</f>
        <v>0</v>
      </c>
      <c r="AN1121" s="166">
        <f t="shared" si="489"/>
        <v>0</v>
      </c>
      <c r="AO1121" s="165">
        <f>(VLOOKUP($B1121,'P2 Origin'!$C$21:$M$176,8,0))*AN1121</f>
        <v>0</v>
      </c>
      <c r="AP1121" s="166">
        <f t="shared" si="490"/>
        <v>55</v>
      </c>
      <c r="AQ1121" s="165">
        <f>(VLOOKUP($B1121,'P2 Origin'!$C$21:$M$176,9,0))*AP1121</f>
        <v>0</v>
      </c>
      <c r="AR1121" s="155">
        <f t="shared" si="491"/>
        <v>1</v>
      </c>
      <c r="AS1121" s="164">
        <f>(VLOOKUP(B1121,'P2 Origin'!$C$21:$M$176,10,0))*K1121</f>
        <v>0</v>
      </c>
      <c r="AT1121" s="164">
        <f>(VLOOKUP(B1121,'P2 Origin'!$C$21:$M$176,11,0))*J1121</f>
        <v>0</v>
      </c>
      <c r="AU1121" s="167">
        <v>55</v>
      </c>
      <c r="AV1121" s="168">
        <v>55</v>
      </c>
      <c r="AW1121" s="169">
        <v>0</v>
      </c>
      <c r="AX1121" s="170">
        <f>IF(AU1121&gt;=0.1,'P3 Bureaumarge zee- en luchtvr.'!$D$12,0)</f>
        <v>0</v>
      </c>
      <c r="AY1121" s="163">
        <f t="shared" si="492"/>
        <v>0</v>
      </c>
      <c r="AZ1121" s="157" t="str">
        <f>VLOOKUP(D1121,'P4 Destination'!$C$21:$O$176,13,0)</f>
        <v>EUR</v>
      </c>
      <c r="BA1121" s="164">
        <f t="shared" si="493"/>
        <v>0</v>
      </c>
      <c r="BB1121" s="171">
        <f>IF(AU1121&gt;0.1,(VLOOKUP(D1121,'P4 Destination'!$C$21:$M$176,3,0))*I1121,0)</f>
        <v>0</v>
      </c>
      <c r="BC1121" s="172">
        <f t="shared" si="494"/>
        <v>0</v>
      </c>
      <c r="BD1121" s="171">
        <f>(VLOOKUP($D1121,'P4 Destination'!$C$21:$M$176,4,0))*BC1121</f>
        <v>0</v>
      </c>
      <c r="BE1121" s="172">
        <f t="shared" si="495"/>
        <v>0</v>
      </c>
      <c r="BF1121" s="171">
        <f>(VLOOKUP($D1121,'P4 Destination'!$C$21:$M$176,5,0))*BE1121</f>
        <v>0</v>
      </c>
      <c r="BG1121" s="172">
        <f t="shared" si="496"/>
        <v>0</v>
      </c>
      <c r="BH1121" s="171">
        <f>(VLOOKUP($D1121,'P4 Destination'!$C$21:$M$176,6,0))*BG1121</f>
        <v>0</v>
      </c>
      <c r="BI1121" s="172">
        <f t="shared" si="497"/>
        <v>0</v>
      </c>
      <c r="BJ1121" s="171">
        <f>(VLOOKUP($D1121,'P4 Destination'!$C$21:$M$176,7,0))*BI1121</f>
        <v>0</v>
      </c>
      <c r="BK1121" s="172">
        <f t="shared" si="498"/>
        <v>0</v>
      </c>
      <c r="BL1121" s="171">
        <f>(VLOOKUP($D1121,'P4 Destination'!$C$21:$M$176,8,0))*BK1121</f>
        <v>0</v>
      </c>
      <c r="BM1121" s="172">
        <f t="shared" si="499"/>
        <v>55</v>
      </c>
      <c r="BN1121" s="171">
        <f>(VLOOKUP($D1121,'P4 Destination'!$C$21:$M$176,9,0))*BM1121</f>
        <v>0</v>
      </c>
      <c r="BO1121" s="154">
        <f t="shared" si="500"/>
        <v>1</v>
      </c>
      <c r="BP1121" s="171">
        <f>(VLOOKUP(D1121,'P4 Destination'!$C$21:$M$176,10,0))*K1121</f>
        <v>0</v>
      </c>
      <c r="BQ1121" s="171">
        <f>(VLOOKUP(D1121,'P4 Destination'!$C$21:$M$176,11,0))*J1121</f>
        <v>0</v>
      </c>
      <c r="BR1121" s="173">
        <f t="shared" si="501"/>
        <v>0</v>
      </c>
      <c r="BS1121" s="173">
        <f>(AV1121*2500)*'P6 Verzekering'!$E$11</f>
        <v>0</v>
      </c>
      <c r="BT1121" s="173">
        <f>(AW1121*2500)*'P6 Verzekering'!$E$12</f>
        <v>0</v>
      </c>
      <c r="BU1121" s="173">
        <f>(L1121*2500)*'P6 Verzekering'!$E$13</f>
        <v>0</v>
      </c>
      <c r="BV1121" s="173">
        <f t="shared" si="502"/>
        <v>0</v>
      </c>
      <c r="BW1121"/>
      <c r="BX1121"/>
    </row>
    <row r="1122" spans="1:76">
      <c r="A1122" s="152" t="s">
        <v>706</v>
      </c>
      <c r="B1122" s="152" t="s">
        <v>333</v>
      </c>
      <c r="C1122" s="152" t="s">
        <v>332</v>
      </c>
      <c r="D1122" s="152" t="s">
        <v>219</v>
      </c>
      <c r="E1122" s="152" t="s">
        <v>219</v>
      </c>
      <c r="F1122" s="153">
        <f t="shared" si="476"/>
        <v>29</v>
      </c>
      <c r="G1122" s="154">
        <v>1</v>
      </c>
      <c r="H1122" s="154">
        <f>IFERROR(VLOOKUP(B1122,'P2 Origin'!$C$21:$Q$176,15,FALSE),0)</f>
        <v>0</v>
      </c>
      <c r="I1122" s="154">
        <f>IFERROR(VLOOKUP(D1122,'P4 Destination'!$C$21:$Q$176,15,FALSE),0)</f>
        <v>0</v>
      </c>
      <c r="J1122" s="155"/>
      <c r="K1122" s="155">
        <v>1</v>
      </c>
      <c r="L1122" s="156">
        <v>0</v>
      </c>
      <c r="M1122" s="155">
        <v>0</v>
      </c>
      <c r="N1122" s="155">
        <v>0</v>
      </c>
      <c r="O1122" s="157">
        <f t="shared" si="477"/>
        <v>0</v>
      </c>
      <c r="P1122" s="158">
        <f t="shared" si="478"/>
        <v>0</v>
      </c>
      <c r="Q1122" s="159">
        <f>IFERROR(VLOOKUP(N1122,'P1 Intra-Europees'!$A$15:$H$25,3,0),0)*P1122</f>
        <v>0</v>
      </c>
      <c r="R1122" s="160">
        <f t="shared" si="479"/>
        <v>0</v>
      </c>
      <c r="S1122" s="159">
        <f>IFERROR(VLOOKUP(N1122,'P1 Intra-Europees'!$A$15:$H$25,4,0),0)*R1122</f>
        <v>0</v>
      </c>
      <c r="T1122" s="160">
        <f t="shared" si="480"/>
        <v>0</v>
      </c>
      <c r="U1122" s="159">
        <f>IFERROR(VLOOKUP(N1122,'P1 Intra-Europees'!$A$15:$H$25,5,0),0)*T1122</f>
        <v>0</v>
      </c>
      <c r="V1122" s="160">
        <f t="shared" si="481"/>
        <v>0</v>
      </c>
      <c r="W1122" s="159">
        <f>IFERROR(VLOOKUP(N1122,'P1 Intra-Europees'!$A$15:$H$25,6,0),0)*V1122</f>
        <v>0</v>
      </c>
      <c r="X1122" s="160">
        <f t="shared" si="482"/>
        <v>0</v>
      </c>
      <c r="Y1122" s="159">
        <f>IFERROR(VLOOKUP(N1122,'P1 Intra-Europees'!$A$15:$H$25,7,0),0)*X1122</f>
        <v>0</v>
      </c>
      <c r="Z1122" s="161">
        <f t="shared" si="483"/>
        <v>0</v>
      </c>
      <c r="AA1122" s="162">
        <f>IFERROR(VLOOKUP(N1122,'P1 Intra-Europees'!$A$15:$H$25,8,0),0)*Z1122</f>
        <v>0</v>
      </c>
      <c r="AB1122" s="163">
        <f t="shared" si="484"/>
        <v>0</v>
      </c>
      <c r="AC1122" s="157" t="str">
        <f>VLOOKUP(B1122,'P2 Origin'!$C$21:$O$176,13,0)</f>
        <v>USD</v>
      </c>
      <c r="AD1122" s="164">
        <f t="shared" si="485"/>
        <v>0</v>
      </c>
      <c r="AE1122" s="165">
        <f>IF(AU1122&gt;0.1,VLOOKUP(B1122,'P2 Origin'!$C$21:$M$176,3,0)*H1122,0)</f>
        <v>0</v>
      </c>
      <c r="AF1122" s="166">
        <f t="shared" si="486"/>
        <v>0</v>
      </c>
      <c r="AG1122" s="165">
        <f>(VLOOKUP(B1122,'P2 Origin'!$C$21:$M$176,4,0))*AF1122</f>
        <v>0</v>
      </c>
      <c r="AH1122" s="166">
        <f t="shared" si="487"/>
        <v>0</v>
      </c>
      <c r="AI1122" s="165">
        <f>(VLOOKUP(B1122,'P2 Origin'!$C$21:$M$176,5,0))*AH1122</f>
        <v>0</v>
      </c>
      <c r="AJ1122" s="166">
        <f t="shared" si="503"/>
        <v>0</v>
      </c>
      <c r="AK1122" s="165">
        <f>(VLOOKUP(B1122,'P2 Origin'!$C$21:$M$176,6,0))*AJ1122</f>
        <v>0</v>
      </c>
      <c r="AL1122" s="166">
        <f t="shared" si="488"/>
        <v>29</v>
      </c>
      <c r="AM1122" s="165">
        <f>(VLOOKUP($B1122,'P2 Origin'!$C$21:$M$176,7,0))*AL1122</f>
        <v>0</v>
      </c>
      <c r="AN1122" s="166">
        <f t="shared" si="489"/>
        <v>0</v>
      </c>
      <c r="AO1122" s="165">
        <f>(VLOOKUP($B1122,'P2 Origin'!$C$21:$M$176,8,0))*AN1122</f>
        <v>0</v>
      </c>
      <c r="AP1122" s="166">
        <f t="shared" si="490"/>
        <v>0</v>
      </c>
      <c r="AQ1122" s="165">
        <f>(VLOOKUP($B1122,'P2 Origin'!$C$21:$M$176,9,0))*AP1122</f>
        <v>0</v>
      </c>
      <c r="AR1122" s="155">
        <f t="shared" si="491"/>
        <v>1</v>
      </c>
      <c r="AS1122" s="164">
        <f>(VLOOKUP(B1122,'P2 Origin'!$C$21:$M$176,10,0))*K1122</f>
        <v>0</v>
      </c>
      <c r="AT1122" s="164">
        <f>(VLOOKUP(B1122,'P2 Origin'!$C$21:$M$176,11,0))*J1122</f>
        <v>0</v>
      </c>
      <c r="AU1122" s="167">
        <v>29</v>
      </c>
      <c r="AV1122" s="168">
        <v>29</v>
      </c>
      <c r="AW1122" s="169">
        <v>0</v>
      </c>
      <c r="AX1122" s="170">
        <f>IF(AU1122&gt;=0.1,'P3 Bureaumarge zee- en luchtvr.'!$D$12,0)</f>
        <v>0</v>
      </c>
      <c r="AY1122" s="163">
        <f t="shared" si="492"/>
        <v>0</v>
      </c>
      <c r="AZ1122" s="157" t="str">
        <f>VLOOKUP(D1122,'P4 Destination'!$C$21:$O$176,13,0)</f>
        <v>EUR</v>
      </c>
      <c r="BA1122" s="164">
        <f t="shared" si="493"/>
        <v>0</v>
      </c>
      <c r="BB1122" s="171">
        <f>IF(AU1122&gt;0.1,(VLOOKUP(D1122,'P4 Destination'!$C$21:$M$176,3,0))*I1122,0)</f>
        <v>0</v>
      </c>
      <c r="BC1122" s="172">
        <f t="shared" si="494"/>
        <v>0</v>
      </c>
      <c r="BD1122" s="171">
        <f>(VLOOKUP($D1122,'P4 Destination'!$C$21:$M$176,4,0))*BC1122</f>
        <v>0</v>
      </c>
      <c r="BE1122" s="172">
        <f t="shared" si="495"/>
        <v>0</v>
      </c>
      <c r="BF1122" s="171">
        <f>(VLOOKUP($D1122,'P4 Destination'!$C$21:$M$176,5,0))*BE1122</f>
        <v>0</v>
      </c>
      <c r="BG1122" s="172">
        <f t="shared" si="496"/>
        <v>0</v>
      </c>
      <c r="BH1122" s="171">
        <f>(VLOOKUP($D1122,'P4 Destination'!$C$21:$M$176,6,0))*BG1122</f>
        <v>0</v>
      </c>
      <c r="BI1122" s="172">
        <f t="shared" si="497"/>
        <v>29</v>
      </c>
      <c r="BJ1122" s="171">
        <f>(VLOOKUP($D1122,'P4 Destination'!$C$21:$M$176,7,0))*BI1122</f>
        <v>0</v>
      </c>
      <c r="BK1122" s="172">
        <f t="shared" si="498"/>
        <v>0</v>
      </c>
      <c r="BL1122" s="171">
        <f>(VLOOKUP($D1122,'P4 Destination'!$C$21:$M$176,8,0))*BK1122</f>
        <v>0</v>
      </c>
      <c r="BM1122" s="172">
        <f t="shared" si="499"/>
        <v>0</v>
      </c>
      <c r="BN1122" s="171">
        <f>(VLOOKUP($D1122,'P4 Destination'!$C$21:$M$176,9,0))*BM1122</f>
        <v>0</v>
      </c>
      <c r="BO1122" s="154">
        <f t="shared" si="500"/>
        <v>1</v>
      </c>
      <c r="BP1122" s="171">
        <f>(VLOOKUP(D1122,'P4 Destination'!$C$21:$M$176,10,0))*K1122</f>
        <v>0</v>
      </c>
      <c r="BQ1122" s="171">
        <f>(VLOOKUP(D1122,'P4 Destination'!$C$21:$M$176,11,0))*J1122</f>
        <v>0</v>
      </c>
      <c r="BR1122" s="173">
        <f t="shared" si="501"/>
        <v>0</v>
      </c>
      <c r="BS1122" s="173">
        <f>(AV1122*2500)*'P6 Verzekering'!$E$11</f>
        <v>0</v>
      </c>
      <c r="BT1122" s="173">
        <f>(AW1122*2500)*'P6 Verzekering'!$E$12</f>
        <v>0</v>
      </c>
      <c r="BU1122" s="173">
        <f>(L1122*2500)*'P6 Verzekering'!$E$13</f>
        <v>0</v>
      </c>
      <c r="BV1122" s="173">
        <f t="shared" si="502"/>
        <v>0</v>
      </c>
      <c r="BW1122"/>
      <c r="BX1122"/>
    </row>
    <row r="1123" spans="1:76">
      <c r="A1123" s="152" t="s">
        <v>708</v>
      </c>
      <c r="B1123" s="152" t="s">
        <v>333</v>
      </c>
      <c r="C1123" s="152" t="s">
        <v>332</v>
      </c>
      <c r="D1123" s="152" t="s">
        <v>219</v>
      </c>
      <c r="E1123" s="152" t="s">
        <v>219</v>
      </c>
      <c r="F1123" s="153">
        <f t="shared" si="476"/>
        <v>0</v>
      </c>
      <c r="G1123" s="154">
        <v>1</v>
      </c>
      <c r="H1123" s="154">
        <f>IFERROR(VLOOKUP(B1123,'P2 Origin'!$C$21:$Q$176,15,FALSE),0)</f>
        <v>0</v>
      </c>
      <c r="I1123" s="154">
        <f>IFERROR(VLOOKUP(D1123,'P4 Destination'!$C$21:$Q$176,15,FALSE),0)</f>
        <v>0</v>
      </c>
      <c r="J1123" s="155">
        <v>1</v>
      </c>
      <c r="K1123" s="155"/>
      <c r="L1123" s="156">
        <v>0</v>
      </c>
      <c r="M1123" s="155">
        <v>0</v>
      </c>
      <c r="N1123" s="155">
        <v>0</v>
      </c>
      <c r="O1123" s="157">
        <f t="shared" si="477"/>
        <v>0</v>
      </c>
      <c r="P1123" s="158">
        <f t="shared" si="478"/>
        <v>0</v>
      </c>
      <c r="Q1123" s="159">
        <f>IFERROR(VLOOKUP(N1123,'P1 Intra-Europees'!$A$15:$H$25,3,0),0)*P1123</f>
        <v>0</v>
      </c>
      <c r="R1123" s="160">
        <f t="shared" si="479"/>
        <v>0</v>
      </c>
      <c r="S1123" s="159">
        <f>IFERROR(VLOOKUP(N1123,'P1 Intra-Europees'!$A$15:$H$25,4,0),0)*R1123</f>
        <v>0</v>
      </c>
      <c r="T1123" s="160">
        <f t="shared" si="480"/>
        <v>0</v>
      </c>
      <c r="U1123" s="159">
        <f>IFERROR(VLOOKUP(N1123,'P1 Intra-Europees'!$A$15:$H$25,5,0),0)*T1123</f>
        <v>0</v>
      </c>
      <c r="V1123" s="160">
        <f t="shared" si="481"/>
        <v>0</v>
      </c>
      <c r="W1123" s="159">
        <f>IFERROR(VLOOKUP(N1123,'P1 Intra-Europees'!$A$15:$H$25,6,0),0)*V1123</f>
        <v>0</v>
      </c>
      <c r="X1123" s="160">
        <f t="shared" si="482"/>
        <v>0</v>
      </c>
      <c r="Y1123" s="159">
        <f>IFERROR(VLOOKUP(N1123,'P1 Intra-Europees'!$A$15:$H$25,7,0),0)*X1123</f>
        <v>0</v>
      </c>
      <c r="Z1123" s="161">
        <f t="shared" si="483"/>
        <v>0</v>
      </c>
      <c r="AA1123" s="162">
        <f>IFERROR(VLOOKUP(N1123,'P1 Intra-Europees'!$A$15:$H$25,8,0),0)*Z1123</f>
        <v>0</v>
      </c>
      <c r="AB1123" s="163">
        <f t="shared" si="484"/>
        <v>0</v>
      </c>
      <c r="AC1123" s="157" t="str">
        <f>VLOOKUP(B1123,'P2 Origin'!$C$21:$O$176,13,0)</f>
        <v>USD</v>
      </c>
      <c r="AD1123" s="164">
        <f t="shared" si="485"/>
        <v>0</v>
      </c>
      <c r="AE1123" s="165">
        <f>IF(AU1123&gt;0.1,VLOOKUP(B1123,'P2 Origin'!$C$21:$M$176,3,0)*H1123,0)</f>
        <v>0</v>
      </c>
      <c r="AF1123" s="166">
        <f t="shared" si="486"/>
        <v>0</v>
      </c>
      <c r="AG1123" s="165">
        <f>(VLOOKUP(B1123,'P2 Origin'!$C$21:$M$176,4,0))*AF1123</f>
        <v>0</v>
      </c>
      <c r="AH1123" s="166">
        <f t="shared" si="487"/>
        <v>0</v>
      </c>
      <c r="AI1123" s="165">
        <f>(VLOOKUP(B1123,'P2 Origin'!$C$21:$M$176,5,0))*AH1123</f>
        <v>0</v>
      </c>
      <c r="AJ1123" s="166">
        <f t="shared" si="503"/>
        <v>0</v>
      </c>
      <c r="AK1123" s="165">
        <f>(VLOOKUP(B1123,'P2 Origin'!$C$21:$M$176,6,0))*AJ1123</f>
        <v>0</v>
      </c>
      <c r="AL1123" s="166">
        <f t="shared" si="488"/>
        <v>0</v>
      </c>
      <c r="AM1123" s="165">
        <f>(VLOOKUP($B1123,'P2 Origin'!$C$21:$M$176,7,0))*AL1123</f>
        <v>0</v>
      </c>
      <c r="AN1123" s="166">
        <f t="shared" si="489"/>
        <v>0</v>
      </c>
      <c r="AO1123" s="165">
        <f>(VLOOKUP($B1123,'P2 Origin'!$C$21:$M$176,8,0))*AN1123</f>
        <v>0</v>
      </c>
      <c r="AP1123" s="166">
        <f t="shared" si="490"/>
        <v>0</v>
      </c>
      <c r="AQ1123" s="165">
        <f>(VLOOKUP($B1123,'P2 Origin'!$C$21:$M$176,9,0))*AP1123</f>
        <v>0</v>
      </c>
      <c r="AR1123" s="155">
        <v>1</v>
      </c>
      <c r="AS1123" s="164">
        <f>(VLOOKUP(B1123,'P2 Origin'!$C$21:$M$176,10,0))*K1123</f>
        <v>0</v>
      </c>
      <c r="AT1123" s="164">
        <f>(VLOOKUP(B1123,'P2 Origin'!$C$21:$M$176,11,0))*J1123</f>
        <v>0</v>
      </c>
      <c r="AU1123" s="167">
        <v>0</v>
      </c>
      <c r="AV1123" s="168">
        <v>0</v>
      </c>
      <c r="AW1123" s="169">
        <v>0</v>
      </c>
      <c r="AX1123" s="170">
        <f>IF(AU1123&gt;=0.1,'P3 Bureaumarge zee- en luchtvr.'!$D$12,0)</f>
        <v>0</v>
      </c>
      <c r="AY1123" s="163">
        <f t="shared" si="492"/>
        <v>0</v>
      </c>
      <c r="AZ1123" s="157" t="str">
        <f>VLOOKUP(D1123,'P4 Destination'!$C$21:$O$176,13,0)</f>
        <v>EUR</v>
      </c>
      <c r="BA1123" s="164">
        <f t="shared" si="493"/>
        <v>0</v>
      </c>
      <c r="BB1123" s="171">
        <f>IF(AU1123&gt;0.1,(VLOOKUP(D1123,'P4 Destination'!$C$21:$M$176,3,0))*I1123,0)</f>
        <v>0</v>
      </c>
      <c r="BC1123" s="172">
        <f t="shared" si="494"/>
        <v>0</v>
      </c>
      <c r="BD1123" s="171">
        <f>(VLOOKUP($D1123,'P4 Destination'!$C$21:$M$176,4,0))*BC1123</f>
        <v>0</v>
      </c>
      <c r="BE1123" s="172">
        <f t="shared" si="495"/>
        <v>0</v>
      </c>
      <c r="BF1123" s="171">
        <f>(VLOOKUP($D1123,'P4 Destination'!$C$21:$M$176,5,0))*BE1123</f>
        <v>0</v>
      </c>
      <c r="BG1123" s="172">
        <f t="shared" si="496"/>
        <v>0</v>
      </c>
      <c r="BH1123" s="171">
        <f>(VLOOKUP($D1123,'P4 Destination'!$C$21:$M$176,6,0))*BG1123</f>
        <v>0</v>
      </c>
      <c r="BI1123" s="172">
        <f t="shared" si="497"/>
        <v>0</v>
      </c>
      <c r="BJ1123" s="171">
        <f>(VLOOKUP($D1123,'P4 Destination'!$C$21:$M$176,7,0))*BI1123</f>
        <v>0</v>
      </c>
      <c r="BK1123" s="172">
        <f t="shared" si="498"/>
        <v>0</v>
      </c>
      <c r="BL1123" s="171">
        <f>(VLOOKUP($D1123,'P4 Destination'!$C$21:$M$176,8,0))*BK1123</f>
        <v>0</v>
      </c>
      <c r="BM1123" s="172">
        <f t="shared" si="499"/>
        <v>0</v>
      </c>
      <c r="BN1123" s="171">
        <f>(VLOOKUP($D1123,'P4 Destination'!$C$21:$M$176,9,0))*BM1123</f>
        <v>0</v>
      </c>
      <c r="BO1123" s="154">
        <v>1</v>
      </c>
      <c r="BP1123" s="171">
        <f>(VLOOKUP(D1123,'P4 Destination'!$C$21:$M$176,10,0))*K1123</f>
        <v>0</v>
      </c>
      <c r="BQ1123" s="171">
        <f>(VLOOKUP(D1123,'P4 Destination'!$C$21:$M$176,11,0))*J1123</f>
        <v>0</v>
      </c>
      <c r="BR1123" s="173">
        <f t="shared" si="501"/>
        <v>0</v>
      </c>
      <c r="BS1123" s="173">
        <f>(AV1123*2500)*'P6 Verzekering'!$E$11</f>
        <v>0</v>
      </c>
      <c r="BT1123" s="173">
        <f>(AW1123*2500)*'P6 Verzekering'!$E$12</f>
        <v>0</v>
      </c>
      <c r="BU1123" s="173">
        <f>(L1123*2500)*'P6 Verzekering'!$E$13</f>
        <v>0</v>
      </c>
      <c r="BV1123" s="173">
        <f t="shared" si="502"/>
        <v>0</v>
      </c>
      <c r="BW1123"/>
      <c r="BX1123"/>
    </row>
    <row r="1124" spans="1:76">
      <c r="A1124" s="152" t="s">
        <v>709</v>
      </c>
      <c r="B1124" s="152" t="s">
        <v>333</v>
      </c>
      <c r="C1124" s="152" t="s">
        <v>332</v>
      </c>
      <c r="D1124" s="152" t="s">
        <v>219</v>
      </c>
      <c r="E1124" s="152" t="s">
        <v>219</v>
      </c>
      <c r="F1124" s="153">
        <f t="shared" si="476"/>
        <v>36</v>
      </c>
      <c r="G1124" s="154">
        <v>1</v>
      </c>
      <c r="H1124" s="154">
        <f>IFERROR(VLOOKUP(B1124,'P2 Origin'!$C$21:$Q$176,15,FALSE),0)</f>
        <v>0</v>
      </c>
      <c r="I1124" s="154">
        <f>IFERROR(VLOOKUP(D1124,'P4 Destination'!$C$21:$Q$176,15,FALSE),0)</f>
        <v>0</v>
      </c>
      <c r="J1124" s="155"/>
      <c r="K1124" s="155">
        <v>1</v>
      </c>
      <c r="L1124" s="156">
        <v>0</v>
      </c>
      <c r="M1124" s="155">
        <v>0</v>
      </c>
      <c r="N1124" s="155">
        <v>0</v>
      </c>
      <c r="O1124" s="157">
        <f t="shared" si="477"/>
        <v>0</v>
      </c>
      <c r="P1124" s="158">
        <f t="shared" si="478"/>
        <v>0</v>
      </c>
      <c r="Q1124" s="159">
        <f>IFERROR(VLOOKUP(N1124,'P1 Intra-Europees'!$A$15:$H$25,3,0),0)*P1124</f>
        <v>0</v>
      </c>
      <c r="R1124" s="160">
        <f t="shared" si="479"/>
        <v>0</v>
      </c>
      <c r="S1124" s="159">
        <f>IFERROR(VLOOKUP(N1124,'P1 Intra-Europees'!$A$15:$H$25,4,0),0)*R1124</f>
        <v>0</v>
      </c>
      <c r="T1124" s="160">
        <f t="shared" si="480"/>
        <v>0</v>
      </c>
      <c r="U1124" s="159">
        <f>IFERROR(VLOOKUP(N1124,'P1 Intra-Europees'!$A$15:$H$25,5,0),0)*T1124</f>
        <v>0</v>
      </c>
      <c r="V1124" s="160">
        <f t="shared" si="481"/>
        <v>0</v>
      </c>
      <c r="W1124" s="159">
        <f>IFERROR(VLOOKUP(N1124,'P1 Intra-Europees'!$A$15:$H$25,6,0),0)*V1124</f>
        <v>0</v>
      </c>
      <c r="X1124" s="160">
        <f t="shared" si="482"/>
        <v>0</v>
      </c>
      <c r="Y1124" s="159">
        <f>IFERROR(VLOOKUP(N1124,'P1 Intra-Europees'!$A$15:$H$25,7,0),0)*X1124</f>
        <v>0</v>
      </c>
      <c r="Z1124" s="161">
        <f t="shared" si="483"/>
        <v>0</v>
      </c>
      <c r="AA1124" s="162">
        <f>IFERROR(VLOOKUP(N1124,'P1 Intra-Europees'!$A$15:$H$25,8,0),0)*Z1124</f>
        <v>0</v>
      </c>
      <c r="AB1124" s="163">
        <f t="shared" si="484"/>
        <v>0</v>
      </c>
      <c r="AC1124" s="157" t="str">
        <f>VLOOKUP(B1124,'P2 Origin'!$C$21:$O$176,13,0)</f>
        <v>USD</v>
      </c>
      <c r="AD1124" s="164">
        <f t="shared" si="485"/>
        <v>0</v>
      </c>
      <c r="AE1124" s="165">
        <f>IF(AU1124&gt;0.1,VLOOKUP(B1124,'P2 Origin'!$C$21:$M$176,3,0)*H1124,0)</f>
        <v>0</v>
      </c>
      <c r="AF1124" s="166">
        <f t="shared" si="486"/>
        <v>0</v>
      </c>
      <c r="AG1124" s="165">
        <f>(VLOOKUP(B1124,'P2 Origin'!$C$21:$M$176,4,0))*AF1124</f>
        <v>0</v>
      </c>
      <c r="AH1124" s="166">
        <f t="shared" si="487"/>
        <v>0</v>
      </c>
      <c r="AI1124" s="165">
        <f>(VLOOKUP(B1124,'P2 Origin'!$C$21:$M$176,5,0))*AH1124</f>
        <v>0</v>
      </c>
      <c r="AJ1124" s="166">
        <f t="shared" si="503"/>
        <v>0</v>
      </c>
      <c r="AK1124" s="165">
        <f>(VLOOKUP(B1124,'P2 Origin'!$C$21:$M$176,6,0))*AJ1124</f>
        <v>0</v>
      </c>
      <c r="AL1124" s="166">
        <f t="shared" si="488"/>
        <v>0</v>
      </c>
      <c r="AM1124" s="165">
        <f>(VLOOKUP($B1124,'P2 Origin'!$C$21:$M$176,7,0))*AL1124</f>
        <v>0</v>
      </c>
      <c r="AN1124" s="166">
        <f t="shared" si="489"/>
        <v>36</v>
      </c>
      <c r="AO1124" s="165">
        <f>(VLOOKUP($B1124,'P2 Origin'!$C$21:$M$176,8,0))*AN1124</f>
        <v>0</v>
      </c>
      <c r="AP1124" s="166">
        <f t="shared" si="490"/>
        <v>0</v>
      </c>
      <c r="AQ1124" s="165">
        <f>(VLOOKUP($B1124,'P2 Origin'!$C$21:$M$176,9,0))*AP1124</f>
        <v>0</v>
      </c>
      <c r="AR1124" s="155">
        <f t="shared" ref="AR1124:AR1187" si="504">IF(AU1124&gt;=0.1,G1124,0)</f>
        <v>1</v>
      </c>
      <c r="AS1124" s="164">
        <f>(VLOOKUP(B1124,'P2 Origin'!$C$21:$M$176,10,0))*K1124</f>
        <v>0</v>
      </c>
      <c r="AT1124" s="164">
        <f>(VLOOKUP(B1124,'P2 Origin'!$C$21:$M$176,11,0))*J1124</f>
        <v>0</v>
      </c>
      <c r="AU1124" s="167">
        <v>36</v>
      </c>
      <c r="AV1124" s="168">
        <v>36</v>
      </c>
      <c r="AW1124" s="169">
        <v>0</v>
      </c>
      <c r="AX1124" s="170">
        <f>IF(AU1124&gt;=0.1,'P3 Bureaumarge zee- en luchtvr.'!$D$12,0)</f>
        <v>0</v>
      </c>
      <c r="AY1124" s="163">
        <f t="shared" si="492"/>
        <v>0</v>
      </c>
      <c r="AZ1124" s="157" t="str">
        <f>VLOOKUP(D1124,'P4 Destination'!$C$21:$O$176,13,0)</f>
        <v>EUR</v>
      </c>
      <c r="BA1124" s="164">
        <f t="shared" si="493"/>
        <v>0</v>
      </c>
      <c r="BB1124" s="171">
        <f>IF(AU1124&gt;0.1,(VLOOKUP(D1124,'P4 Destination'!$C$21:$M$176,3,0))*I1124,0)</f>
        <v>0</v>
      </c>
      <c r="BC1124" s="172">
        <f t="shared" si="494"/>
        <v>0</v>
      </c>
      <c r="BD1124" s="171">
        <f>(VLOOKUP($D1124,'P4 Destination'!$C$21:$M$176,4,0))*BC1124</f>
        <v>0</v>
      </c>
      <c r="BE1124" s="172">
        <f t="shared" si="495"/>
        <v>0</v>
      </c>
      <c r="BF1124" s="171">
        <f>(VLOOKUP($D1124,'P4 Destination'!$C$21:$M$176,5,0))*BE1124</f>
        <v>0</v>
      </c>
      <c r="BG1124" s="172">
        <f t="shared" si="496"/>
        <v>0</v>
      </c>
      <c r="BH1124" s="171">
        <f>(VLOOKUP($D1124,'P4 Destination'!$C$21:$M$176,6,0))*BG1124</f>
        <v>0</v>
      </c>
      <c r="BI1124" s="172">
        <f t="shared" si="497"/>
        <v>0</v>
      </c>
      <c r="BJ1124" s="171">
        <f>(VLOOKUP($D1124,'P4 Destination'!$C$21:$M$176,7,0))*BI1124</f>
        <v>0</v>
      </c>
      <c r="BK1124" s="172">
        <f t="shared" si="498"/>
        <v>36</v>
      </c>
      <c r="BL1124" s="171">
        <f>(VLOOKUP($D1124,'P4 Destination'!$C$21:$M$176,8,0))*BK1124</f>
        <v>0</v>
      </c>
      <c r="BM1124" s="172">
        <f t="shared" si="499"/>
        <v>0</v>
      </c>
      <c r="BN1124" s="171">
        <f>(VLOOKUP($D1124,'P4 Destination'!$C$21:$M$176,9,0))*BM1124</f>
        <v>0</v>
      </c>
      <c r="BO1124" s="154">
        <f t="shared" ref="BO1124:BO1187" si="505">IF(AU1124&gt;=0.1,G1124,0)</f>
        <v>1</v>
      </c>
      <c r="BP1124" s="171">
        <f>(VLOOKUP(D1124,'P4 Destination'!$C$21:$M$176,10,0))*K1124</f>
        <v>0</v>
      </c>
      <c r="BQ1124" s="171">
        <f>(VLOOKUP(D1124,'P4 Destination'!$C$21:$M$176,11,0))*J1124</f>
        <v>0</v>
      </c>
      <c r="BR1124" s="173">
        <f t="shared" si="501"/>
        <v>0</v>
      </c>
      <c r="BS1124" s="173">
        <f>(AV1124*2500)*'P6 Verzekering'!$E$11</f>
        <v>0</v>
      </c>
      <c r="BT1124" s="173">
        <f>(AW1124*2500)*'P6 Verzekering'!$E$12</f>
        <v>0</v>
      </c>
      <c r="BU1124" s="173">
        <f>(L1124*2500)*'P6 Verzekering'!$E$13</f>
        <v>0</v>
      </c>
      <c r="BV1124" s="173">
        <f t="shared" si="502"/>
        <v>0</v>
      </c>
      <c r="BW1124"/>
      <c r="BX1124"/>
    </row>
    <row r="1125" spans="1:76">
      <c r="A1125" s="152" t="s">
        <v>711</v>
      </c>
      <c r="B1125" s="152" t="s">
        <v>333</v>
      </c>
      <c r="C1125" s="152" t="s">
        <v>332</v>
      </c>
      <c r="D1125" s="152" t="s">
        <v>219</v>
      </c>
      <c r="E1125" s="152" t="s">
        <v>219</v>
      </c>
      <c r="F1125" s="153">
        <f t="shared" si="476"/>
        <v>30</v>
      </c>
      <c r="G1125" s="154">
        <v>1</v>
      </c>
      <c r="H1125" s="154">
        <f>IFERROR(VLOOKUP(B1125,'P2 Origin'!$C$21:$Q$176,15,FALSE),0)</f>
        <v>0</v>
      </c>
      <c r="I1125" s="154">
        <f>IFERROR(VLOOKUP(D1125,'P4 Destination'!$C$21:$Q$176,15,FALSE),0)</f>
        <v>0</v>
      </c>
      <c r="J1125" s="155"/>
      <c r="K1125" s="155">
        <v>1</v>
      </c>
      <c r="L1125" s="156">
        <v>0</v>
      </c>
      <c r="M1125" s="155">
        <v>0</v>
      </c>
      <c r="N1125" s="155">
        <v>0</v>
      </c>
      <c r="O1125" s="157">
        <f t="shared" si="477"/>
        <v>0</v>
      </c>
      <c r="P1125" s="158">
        <f t="shared" si="478"/>
        <v>0</v>
      </c>
      <c r="Q1125" s="159">
        <f>IFERROR(VLOOKUP(N1125,'P1 Intra-Europees'!$A$15:$H$25,3,0),0)*P1125</f>
        <v>0</v>
      </c>
      <c r="R1125" s="160">
        <f t="shared" si="479"/>
        <v>0</v>
      </c>
      <c r="S1125" s="159">
        <f>IFERROR(VLOOKUP(N1125,'P1 Intra-Europees'!$A$15:$H$25,4,0),0)*R1125</f>
        <v>0</v>
      </c>
      <c r="T1125" s="160">
        <f t="shared" si="480"/>
        <v>0</v>
      </c>
      <c r="U1125" s="159">
        <f>IFERROR(VLOOKUP(N1125,'P1 Intra-Europees'!$A$15:$H$25,5,0),0)*T1125</f>
        <v>0</v>
      </c>
      <c r="V1125" s="160">
        <f t="shared" si="481"/>
        <v>0</v>
      </c>
      <c r="W1125" s="159">
        <f>IFERROR(VLOOKUP(N1125,'P1 Intra-Europees'!$A$15:$H$25,6,0),0)*V1125</f>
        <v>0</v>
      </c>
      <c r="X1125" s="160">
        <f t="shared" si="482"/>
        <v>0</v>
      </c>
      <c r="Y1125" s="159">
        <f>IFERROR(VLOOKUP(N1125,'P1 Intra-Europees'!$A$15:$H$25,7,0),0)*X1125</f>
        <v>0</v>
      </c>
      <c r="Z1125" s="161">
        <f t="shared" si="483"/>
        <v>0</v>
      </c>
      <c r="AA1125" s="162">
        <f>IFERROR(VLOOKUP(N1125,'P1 Intra-Europees'!$A$15:$H$25,8,0),0)*Z1125</f>
        <v>0</v>
      </c>
      <c r="AB1125" s="163">
        <f t="shared" si="484"/>
        <v>0</v>
      </c>
      <c r="AC1125" s="157" t="str">
        <f>VLOOKUP(B1125,'P2 Origin'!$C$21:$O$176,13,0)</f>
        <v>USD</v>
      </c>
      <c r="AD1125" s="164">
        <f t="shared" si="485"/>
        <v>0</v>
      </c>
      <c r="AE1125" s="165">
        <f>IF(AU1125&gt;0.1,VLOOKUP(B1125,'P2 Origin'!$C$21:$M$176,3,0)*H1125,0)</f>
        <v>0</v>
      </c>
      <c r="AF1125" s="166">
        <f t="shared" si="486"/>
        <v>0</v>
      </c>
      <c r="AG1125" s="165">
        <f>(VLOOKUP(B1125,'P2 Origin'!$C$21:$M$176,4,0))*AF1125</f>
        <v>0</v>
      </c>
      <c r="AH1125" s="166">
        <f t="shared" si="487"/>
        <v>0</v>
      </c>
      <c r="AI1125" s="165">
        <f>(VLOOKUP(B1125,'P2 Origin'!$C$21:$M$176,5,0))*AH1125</f>
        <v>0</v>
      </c>
      <c r="AJ1125" s="166">
        <f t="shared" si="503"/>
        <v>0</v>
      </c>
      <c r="AK1125" s="165">
        <f>(VLOOKUP(B1125,'P2 Origin'!$C$21:$M$176,6,0))*AJ1125</f>
        <v>0</v>
      </c>
      <c r="AL1125" s="166">
        <f t="shared" si="488"/>
        <v>30</v>
      </c>
      <c r="AM1125" s="165">
        <f>(VLOOKUP($B1125,'P2 Origin'!$C$21:$M$176,7,0))*AL1125</f>
        <v>0</v>
      </c>
      <c r="AN1125" s="166">
        <f t="shared" si="489"/>
        <v>0</v>
      </c>
      <c r="AO1125" s="165">
        <f>(VLOOKUP($B1125,'P2 Origin'!$C$21:$M$176,8,0))*AN1125</f>
        <v>0</v>
      </c>
      <c r="AP1125" s="166">
        <f t="shared" si="490"/>
        <v>0</v>
      </c>
      <c r="AQ1125" s="165">
        <f>(VLOOKUP($B1125,'P2 Origin'!$C$21:$M$176,9,0))*AP1125</f>
        <v>0</v>
      </c>
      <c r="AR1125" s="155">
        <f t="shared" si="504"/>
        <v>1</v>
      </c>
      <c r="AS1125" s="164">
        <f>(VLOOKUP(B1125,'P2 Origin'!$C$21:$M$176,10,0))*K1125</f>
        <v>0</v>
      </c>
      <c r="AT1125" s="164">
        <f>(VLOOKUP(B1125,'P2 Origin'!$C$21:$M$176,11,0))*J1125</f>
        <v>0</v>
      </c>
      <c r="AU1125" s="167">
        <v>30</v>
      </c>
      <c r="AV1125" s="168">
        <v>30</v>
      </c>
      <c r="AW1125" s="169">
        <v>0</v>
      </c>
      <c r="AX1125" s="170">
        <f>IF(AU1125&gt;=0.1,'P3 Bureaumarge zee- en luchtvr.'!$D$12,0)</f>
        <v>0</v>
      </c>
      <c r="AY1125" s="163">
        <f t="shared" si="492"/>
        <v>0</v>
      </c>
      <c r="AZ1125" s="157" t="str">
        <f>VLOOKUP(D1125,'P4 Destination'!$C$21:$O$176,13,0)</f>
        <v>EUR</v>
      </c>
      <c r="BA1125" s="164">
        <f t="shared" si="493"/>
        <v>0</v>
      </c>
      <c r="BB1125" s="171">
        <f>IF(AU1125&gt;0.1,(VLOOKUP(D1125,'P4 Destination'!$C$21:$M$176,3,0))*I1125,0)</f>
        <v>0</v>
      </c>
      <c r="BC1125" s="172">
        <f t="shared" si="494"/>
        <v>0</v>
      </c>
      <c r="BD1125" s="171">
        <f>(VLOOKUP($D1125,'P4 Destination'!$C$21:$M$176,4,0))*BC1125</f>
        <v>0</v>
      </c>
      <c r="BE1125" s="172">
        <f t="shared" si="495"/>
        <v>0</v>
      </c>
      <c r="BF1125" s="171">
        <f>(VLOOKUP($D1125,'P4 Destination'!$C$21:$M$176,5,0))*BE1125</f>
        <v>0</v>
      </c>
      <c r="BG1125" s="172">
        <f t="shared" si="496"/>
        <v>0</v>
      </c>
      <c r="BH1125" s="171">
        <f>(VLOOKUP($D1125,'P4 Destination'!$C$21:$M$176,6,0))*BG1125</f>
        <v>0</v>
      </c>
      <c r="BI1125" s="172">
        <f t="shared" si="497"/>
        <v>30</v>
      </c>
      <c r="BJ1125" s="171">
        <f>(VLOOKUP($D1125,'P4 Destination'!$C$21:$M$176,7,0))*BI1125</f>
        <v>0</v>
      </c>
      <c r="BK1125" s="172">
        <f t="shared" si="498"/>
        <v>0</v>
      </c>
      <c r="BL1125" s="171">
        <f>(VLOOKUP($D1125,'P4 Destination'!$C$21:$M$176,8,0))*BK1125</f>
        <v>0</v>
      </c>
      <c r="BM1125" s="172">
        <f t="shared" si="499"/>
        <v>0</v>
      </c>
      <c r="BN1125" s="171">
        <f>(VLOOKUP($D1125,'P4 Destination'!$C$21:$M$176,9,0))*BM1125</f>
        <v>0</v>
      </c>
      <c r="BO1125" s="154">
        <f t="shared" si="505"/>
        <v>1</v>
      </c>
      <c r="BP1125" s="171">
        <f>(VLOOKUP(D1125,'P4 Destination'!$C$21:$M$176,10,0))*K1125</f>
        <v>0</v>
      </c>
      <c r="BQ1125" s="171">
        <f>(VLOOKUP(D1125,'P4 Destination'!$C$21:$M$176,11,0))*J1125</f>
        <v>0</v>
      </c>
      <c r="BR1125" s="173">
        <f t="shared" si="501"/>
        <v>0</v>
      </c>
      <c r="BS1125" s="173">
        <f>(AV1125*2500)*'P6 Verzekering'!$E$11</f>
        <v>0</v>
      </c>
      <c r="BT1125" s="173">
        <f>(AW1125*2500)*'P6 Verzekering'!$E$12</f>
        <v>0</v>
      </c>
      <c r="BU1125" s="173">
        <f>(L1125*2500)*'P6 Verzekering'!$E$13</f>
        <v>0</v>
      </c>
      <c r="BV1125" s="173">
        <f t="shared" si="502"/>
        <v>0</v>
      </c>
      <c r="BW1125"/>
      <c r="BX1125"/>
    </row>
    <row r="1126" spans="1:76">
      <c r="A1126" s="152" t="s">
        <v>712</v>
      </c>
      <c r="B1126" s="152" t="s">
        <v>333</v>
      </c>
      <c r="C1126" s="152" t="s">
        <v>332</v>
      </c>
      <c r="D1126" s="152" t="s">
        <v>219</v>
      </c>
      <c r="E1126" s="152" t="s">
        <v>219</v>
      </c>
      <c r="F1126" s="153">
        <f t="shared" si="476"/>
        <v>26</v>
      </c>
      <c r="G1126" s="154">
        <v>1</v>
      </c>
      <c r="H1126" s="154">
        <f>IFERROR(VLOOKUP(B1126,'P2 Origin'!$C$21:$Q$176,15,FALSE),0)</f>
        <v>0</v>
      </c>
      <c r="I1126" s="154">
        <f>IFERROR(VLOOKUP(D1126,'P4 Destination'!$C$21:$Q$176,15,FALSE),0)</f>
        <v>0</v>
      </c>
      <c r="J1126" s="155"/>
      <c r="K1126" s="155">
        <v>1</v>
      </c>
      <c r="L1126" s="156">
        <v>0</v>
      </c>
      <c r="M1126" s="155">
        <v>0</v>
      </c>
      <c r="N1126" s="155">
        <v>0</v>
      </c>
      <c r="O1126" s="157">
        <f t="shared" si="477"/>
        <v>0</v>
      </c>
      <c r="P1126" s="158">
        <f t="shared" si="478"/>
        <v>0</v>
      </c>
      <c r="Q1126" s="159">
        <f>IFERROR(VLOOKUP(N1126,'P1 Intra-Europees'!$A$15:$H$25,3,0),0)*P1126</f>
        <v>0</v>
      </c>
      <c r="R1126" s="160">
        <f t="shared" si="479"/>
        <v>0</v>
      </c>
      <c r="S1126" s="159">
        <f>IFERROR(VLOOKUP(N1126,'P1 Intra-Europees'!$A$15:$H$25,4,0),0)*R1126</f>
        <v>0</v>
      </c>
      <c r="T1126" s="160">
        <f t="shared" si="480"/>
        <v>0</v>
      </c>
      <c r="U1126" s="159">
        <f>IFERROR(VLOOKUP(N1126,'P1 Intra-Europees'!$A$15:$H$25,5,0),0)*T1126</f>
        <v>0</v>
      </c>
      <c r="V1126" s="160">
        <f t="shared" si="481"/>
        <v>0</v>
      </c>
      <c r="W1126" s="159">
        <f>IFERROR(VLOOKUP(N1126,'P1 Intra-Europees'!$A$15:$H$25,6,0),0)*V1126</f>
        <v>0</v>
      </c>
      <c r="X1126" s="160">
        <f t="shared" si="482"/>
        <v>0</v>
      </c>
      <c r="Y1126" s="159">
        <f>IFERROR(VLOOKUP(N1126,'P1 Intra-Europees'!$A$15:$H$25,7,0),0)*X1126</f>
        <v>0</v>
      </c>
      <c r="Z1126" s="161">
        <f t="shared" si="483"/>
        <v>0</v>
      </c>
      <c r="AA1126" s="162">
        <f>IFERROR(VLOOKUP(N1126,'P1 Intra-Europees'!$A$15:$H$25,8,0),0)*Z1126</f>
        <v>0</v>
      </c>
      <c r="AB1126" s="163">
        <f t="shared" si="484"/>
        <v>0</v>
      </c>
      <c r="AC1126" s="157" t="str">
        <f>VLOOKUP(B1126,'P2 Origin'!$C$21:$O$176,13,0)</f>
        <v>USD</v>
      </c>
      <c r="AD1126" s="164">
        <f t="shared" si="485"/>
        <v>0</v>
      </c>
      <c r="AE1126" s="165">
        <f>IF(AU1126&gt;0.1,VLOOKUP(B1126,'P2 Origin'!$C$21:$M$176,3,0)*H1126,0)</f>
        <v>0</v>
      </c>
      <c r="AF1126" s="166">
        <f t="shared" si="486"/>
        <v>0</v>
      </c>
      <c r="AG1126" s="165">
        <f>(VLOOKUP(B1126,'P2 Origin'!$C$21:$M$176,4,0))*AF1126</f>
        <v>0</v>
      </c>
      <c r="AH1126" s="166">
        <f t="shared" si="487"/>
        <v>0</v>
      </c>
      <c r="AI1126" s="165">
        <f>(VLOOKUP(B1126,'P2 Origin'!$C$21:$M$176,5,0))*AH1126</f>
        <v>0</v>
      </c>
      <c r="AJ1126" s="166">
        <f t="shared" si="503"/>
        <v>0</v>
      </c>
      <c r="AK1126" s="165">
        <f>(VLOOKUP(B1126,'P2 Origin'!$C$21:$M$176,6,0))*AJ1126</f>
        <v>0</v>
      </c>
      <c r="AL1126" s="166">
        <f t="shared" si="488"/>
        <v>26</v>
      </c>
      <c r="AM1126" s="165">
        <f>(VLOOKUP($B1126,'P2 Origin'!$C$21:$M$176,7,0))*AL1126</f>
        <v>0</v>
      </c>
      <c r="AN1126" s="166">
        <f t="shared" si="489"/>
        <v>0</v>
      </c>
      <c r="AO1126" s="165">
        <f>(VLOOKUP($B1126,'P2 Origin'!$C$21:$M$176,8,0))*AN1126</f>
        <v>0</v>
      </c>
      <c r="AP1126" s="166">
        <f t="shared" si="490"/>
        <v>0</v>
      </c>
      <c r="AQ1126" s="165">
        <f>(VLOOKUP($B1126,'P2 Origin'!$C$21:$M$176,9,0))*AP1126</f>
        <v>0</v>
      </c>
      <c r="AR1126" s="155">
        <f t="shared" si="504"/>
        <v>1</v>
      </c>
      <c r="AS1126" s="164">
        <f>(VLOOKUP(B1126,'P2 Origin'!$C$21:$M$176,10,0))*K1126</f>
        <v>0</v>
      </c>
      <c r="AT1126" s="164">
        <f>(VLOOKUP(B1126,'P2 Origin'!$C$21:$M$176,11,0))*J1126</f>
        <v>0</v>
      </c>
      <c r="AU1126" s="167">
        <v>26</v>
      </c>
      <c r="AV1126" s="168">
        <v>26</v>
      </c>
      <c r="AW1126" s="169">
        <v>0</v>
      </c>
      <c r="AX1126" s="170">
        <f>IF(AU1126&gt;=0.1,'P3 Bureaumarge zee- en luchtvr.'!$D$12,0)</f>
        <v>0</v>
      </c>
      <c r="AY1126" s="163">
        <f t="shared" si="492"/>
        <v>0</v>
      </c>
      <c r="AZ1126" s="157" t="str">
        <f>VLOOKUP(D1126,'P4 Destination'!$C$21:$O$176,13,0)</f>
        <v>EUR</v>
      </c>
      <c r="BA1126" s="164">
        <f t="shared" si="493"/>
        <v>0</v>
      </c>
      <c r="BB1126" s="171">
        <f>IF(AU1126&gt;0.1,(VLOOKUP(D1126,'P4 Destination'!$C$21:$M$176,3,0))*I1126,0)</f>
        <v>0</v>
      </c>
      <c r="BC1126" s="172">
        <f t="shared" si="494"/>
        <v>0</v>
      </c>
      <c r="BD1126" s="171">
        <f>(VLOOKUP($D1126,'P4 Destination'!$C$21:$M$176,4,0))*BC1126</f>
        <v>0</v>
      </c>
      <c r="BE1126" s="172">
        <f t="shared" si="495"/>
        <v>0</v>
      </c>
      <c r="BF1126" s="171">
        <f>(VLOOKUP($D1126,'P4 Destination'!$C$21:$M$176,5,0))*BE1126</f>
        <v>0</v>
      </c>
      <c r="BG1126" s="172">
        <f t="shared" si="496"/>
        <v>0</v>
      </c>
      <c r="BH1126" s="171">
        <f>(VLOOKUP($D1126,'P4 Destination'!$C$21:$M$176,6,0))*BG1126</f>
        <v>0</v>
      </c>
      <c r="BI1126" s="172">
        <f t="shared" si="497"/>
        <v>26</v>
      </c>
      <c r="BJ1126" s="171">
        <f>(VLOOKUP($D1126,'P4 Destination'!$C$21:$M$176,7,0))*BI1126</f>
        <v>0</v>
      </c>
      <c r="BK1126" s="172">
        <f t="shared" si="498"/>
        <v>0</v>
      </c>
      <c r="BL1126" s="171">
        <f>(VLOOKUP($D1126,'P4 Destination'!$C$21:$M$176,8,0))*BK1126</f>
        <v>0</v>
      </c>
      <c r="BM1126" s="172">
        <f t="shared" si="499"/>
        <v>0</v>
      </c>
      <c r="BN1126" s="171">
        <f>(VLOOKUP($D1126,'P4 Destination'!$C$21:$M$176,9,0))*BM1126</f>
        <v>0</v>
      </c>
      <c r="BO1126" s="154">
        <f t="shared" si="505"/>
        <v>1</v>
      </c>
      <c r="BP1126" s="171">
        <f>(VLOOKUP(D1126,'P4 Destination'!$C$21:$M$176,10,0))*K1126</f>
        <v>0</v>
      </c>
      <c r="BQ1126" s="171">
        <f>(VLOOKUP(D1126,'P4 Destination'!$C$21:$M$176,11,0))*J1126</f>
        <v>0</v>
      </c>
      <c r="BR1126" s="173">
        <f t="shared" si="501"/>
        <v>0</v>
      </c>
      <c r="BS1126" s="173">
        <f>(AV1126*2500)*'P6 Verzekering'!$E$11</f>
        <v>0</v>
      </c>
      <c r="BT1126" s="173">
        <f>(AW1126*2500)*'P6 Verzekering'!$E$12</f>
        <v>0</v>
      </c>
      <c r="BU1126" s="173">
        <f>(L1126*2500)*'P6 Verzekering'!$E$13</f>
        <v>0</v>
      </c>
      <c r="BV1126" s="173">
        <f t="shared" si="502"/>
        <v>0</v>
      </c>
      <c r="BW1126"/>
      <c r="BX1126"/>
    </row>
    <row r="1127" spans="1:76">
      <c r="A1127" s="152" t="s">
        <v>713</v>
      </c>
      <c r="B1127" s="152" t="s">
        <v>333</v>
      </c>
      <c r="C1127" s="152" t="s">
        <v>332</v>
      </c>
      <c r="D1127" s="152" t="s">
        <v>219</v>
      </c>
      <c r="E1127" s="152" t="s">
        <v>219</v>
      </c>
      <c r="F1127" s="153">
        <f t="shared" si="476"/>
        <v>28</v>
      </c>
      <c r="G1127" s="154">
        <v>1</v>
      </c>
      <c r="H1127" s="154">
        <f>IFERROR(VLOOKUP(B1127,'P2 Origin'!$C$21:$Q$176,15,FALSE),0)</f>
        <v>0</v>
      </c>
      <c r="I1127" s="154">
        <f>IFERROR(VLOOKUP(D1127,'P4 Destination'!$C$21:$Q$176,15,FALSE),0)</f>
        <v>0</v>
      </c>
      <c r="J1127" s="155"/>
      <c r="K1127" s="155">
        <v>1</v>
      </c>
      <c r="L1127" s="156">
        <v>0</v>
      </c>
      <c r="M1127" s="155">
        <v>0</v>
      </c>
      <c r="N1127" s="155">
        <v>0</v>
      </c>
      <c r="O1127" s="157">
        <f t="shared" si="477"/>
        <v>0</v>
      </c>
      <c r="P1127" s="158">
        <f t="shared" si="478"/>
        <v>0</v>
      </c>
      <c r="Q1127" s="159">
        <f>IFERROR(VLOOKUP(N1127,'P1 Intra-Europees'!$A$15:$H$25,3,0),0)*P1127</f>
        <v>0</v>
      </c>
      <c r="R1127" s="160">
        <f t="shared" si="479"/>
        <v>0</v>
      </c>
      <c r="S1127" s="159">
        <f>IFERROR(VLOOKUP(N1127,'P1 Intra-Europees'!$A$15:$H$25,4,0),0)*R1127</f>
        <v>0</v>
      </c>
      <c r="T1127" s="160">
        <f t="shared" si="480"/>
        <v>0</v>
      </c>
      <c r="U1127" s="159">
        <f>IFERROR(VLOOKUP(N1127,'P1 Intra-Europees'!$A$15:$H$25,5,0),0)*T1127</f>
        <v>0</v>
      </c>
      <c r="V1127" s="160">
        <f t="shared" si="481"/>
        <v>0</v>
      </c>
      <c r="W1127" s="159">
        <f>IFERROR(VLOOKUP(N1127,'P1 Intra-Europees'!$A$15:$H$25,6,0),0)*V1127</f>
        <v>0</v>
      </c>
      <c r="X1127" s="160">
        <f t="shared" si="482"/>
        <v>0</v>
      </c>
      <c r="Y1127" s="159">
        <f>IFERROR(VLOOKUP(N1127,'P1 Intra-Europees'!$A$15:$H$25,7,0),0)*X1127</f>
        <v>0</v>
      </c>
      <c r="Z1127" s="161">
        <f t="shared" si="483"/>
        <v>0</v>
      </c>
      <c r="AA1127" s="162">
        <f>IFERROR(VLOOKUP(N1127,'P1 Intra-Europees'!$A$15:$H$25,8,0),0)*Z1127</f>
        <v>0</v>
      </c>
      <c r="AB1127" s="163">
        <f t="shared" si="484"/>
        <v>0</v>
      </c>
      <c r="AC1127" s="157" t="str">
        <f>VLOOKUP(B1127,'P2 Origin'!$C$21:$O$176,13,0)</f>
        <v>USD</v>
      </c>
      <c r="AD1127" s="164">
        <f t="shared" si="485"/>
        <v>0</v>
      </c>
      <c r="AE1127" s="165">
        <f>IF(AU1127&gt;0.1,VLOOKUP(B1127,'P2 Origin'!$C$21:$M$176,3,0)*H1127,0)</f>
        <v>0</v>
      </c>
      <c r="AF1127" s="166">
        <f t="shared" si="486"/>
        <v>0</v>
      </c>
      <c r="AG1127" s="165">
        <f>(VLOOKUP(B1127,'P2 Origin'!$C$21:$M$176,4,0))*AF1127</f>
        <v>0</v>
      </c>
      <c r="AH1127" s="166">
        <f t="shared" si="487"/>
        <v>0</v>
      </c>
      <c r="AI1127" s="165">
        <f>(VLOOKUP(B1127,'P2 Origin'!$C$21:$M$176,5,0))*AH1127</f>
        <v>0</v>
      </c>
      <c r="AJ1127" s="166">
        <f t="shared" si="503"/>
        <v>0</v>
      </c>
      <c r="AK1127" s="165">
        <f>(VLOOKUP(B1127,'P2 Origin'!$C$21:$M$176,6,0))*AJ1127</f>
        <v>0</v>
      </c>
      <c r="AL1127" s="166">
        <f t="shared" si="488"/>
        <v>28</v>
      </c>
      <c r="AM1127" s="165">
        <f>(VLOOKUP($B1127,'P2 Origin'!$C$21:$M$176,7,0))*AL1127</f>
        <v>0</v>
      </c>
      <c r="AN1127" s="166">
        <f t="shared" si="489"/>
        <v>0</v>
      </c>
      <c r="AO1127" s="165">
        <f>(VLOOKUP($B1127,'P2 Origin'!$C$21:$M$176,8,0))*AN1127</f>
        <v>0</v>
      </c>
      <c r="AP1127" s="166">
        <f t="shared" si="490"/>
        <v>0</v>
      </c>
      <c r="AQ1127" s="165">
        <f>(VLOOKUP($B1127,'P2 Origin'!$C$21:$M$176,9,0))*AP1127</f>
        <v>0</v>
      </c>
      <c r="AR1127" s="155">
        <f t="shared" si="504"/>
        <v>1</v>
      </c>
      <c r="AS1127" s="164">
        <f>(VLOOKUP(B1127,'P2 Origin'!$C$21:$M$176,10,0))*K1127</f>
        <v>0</v>
      </c>
      <c r="AT1127" s="164">
        <f>(VLOOKUP(B1127,'P2 Origin'!$C$21:$M$176,11,0))*J1127</f>
        <v>0</v>
      </c>
      <c r="AU1127" s="167">
        <v>28</v>
      </c>
      <c r="AV1127" s="168">
        <v>28</v>
      </c>
      <c r="AW1127" s="169">
        <v>0</v>
      </c>
      <c r="AX1127" s="170">
        <f>IF(AU1127&gt;=0.1,'P3 Bureaumarge zee- en luchtvr.'!$D$12,0)</f>
        <v>0</v>
      </c>
      <c r="AY1127" s="163">
        <f t="shared" si="492"/>
        <v>0</v>
      </c>
      <c r="AZ1127" s="157" t="str">
        <f>VLOOKUP(D1127,'P4 Destination'!$C$21:$O$176,13,0)</f>
        <v>EUR</v>
      </c>
      <c r="BA1127" s="164">
        <f t="shared" si="493"/>
        <v>0</v>
      </c>
      <c r="BB1127" s="171">
        <f>IF(AU1127&gt;0.1,(VLOOKUP(D1127,'P4 Destination'!$C$21:$M$176,3,0))*I1127,0)</f>
        <v>0</v>
      </c>
      <c r="BC1127" s="172">
        <f t="shared" si="494"/>
        <v>0</v>
      </c>
      <c r="BD1127" s="171">
        <f>(VLOOKUP($D1127,'P4 Destination'!$C$21:$M$176,4,0))*BC1127</f>
        <v>0</v>
      </c>
      <c r="BE1127" s="172">
        <f t="shared" si="495"/>
        <v>0</v>
      </c>
      <c r="BF1127" s="171">
        <f>(VLOOKUP($D1127,'P4 Destination'!$C$21:$M$176,5,0))*BE1127</f>
        <v>0</v>
      </c>
      <c r="BG1127" s="172">
        <f t="shared" si="496"/>
        <v>0</v>
      </c>
      <c r="BH1127" s="171">
        <f>(VLOOKUP($D1127,'P4 Destination'!$C$21:$M$176,6,0))*BG1127</f>
        <v>0</v>
      </c>
      <c r="BI1127" s="172">
        <f t="shared" si="497"/>
        <v>28</v>
      </c>
      <c r="BJ1127" s="171">
        <f>(VLOOKUP($D1127,'P4 Destination'!$C$21:$M$176,7,0))*BI1127</f>
        <v>0</v>
      </c>
      <c r="BK1127" s="172">
        <f t="shared" si="498"/>
        <v>0</v>
      </c>
      <c r="BL1127" s="171">
        <f>(VLOOKUP($D1127,'P4 Destination'!$C$21:$M$176,8,0))*BK1127</f>
        <v>0</v>
      </c>
      <c r="BM1127" s="172">
        <f t="shared" si="499"/>
        <v>0</v>
      </c>
      <c r="BN1127" s="171">
        <f>(VLOOKUP($D1127,'P4 Destination'!$C$21:$M$176,9,0))*BM1127</f>
        <v>0</v>
      </c>
      <c r="BO1127" s="154">
        <f t="shared" si="505"/>
        <v>1</v>
      </c>
      <c r="BP1127" s="171">
        <f>(VLOOKUP(D1127,'P4 Destination'!$C$21:$M$176,10,0))*K1127</f>
        <v>0</v>
      </c>
      <c r="BQ1127" s="171">
        <f>(VLOOKUP(D1127,'P4 Destination'!$C$21:$M$176,11,0))*J1127</f>
        <v>0</v>
      </c>
      <c r="BR1127" s="173">
        <f t="shared" si="501"/>
        <v>0</v>
      </c>
      <c r="BS1127" s="173">
        <f>(AV1127*2500)*'P6 Verzekering'!$E$11</f>
        <v>0</v>
      </c>
      <c r="BT1127" s="173">
        <f>(AW1127*2500)*'P6 Verzekering'!$E$12</f>
        <v>0</v>
      </c>
      <c r="BU1127" s="173">
        <f>(L1127*2500)*'P6 Verzekering'!$E$13</f>
        <v>0</v>
      </c>
      <c r="BV1127" s="173">
        <f t="shared" si="502"/>
        <v>0</v>
      </c>
      <c r="BW1127"/>
      <c r="BX1127"/>
    </row>
    <row r="1128" spans="1:76">
      <c r="A1128" s="152" t="s">
        <v>716</v>
      </c>
      <c r="B1128" s="152" t="s">
        <v>333</v>
      </c>
      <c r="C1128" s="152" t="s">
        <v>332</v>
      </c>
      <c r="D1128" s="152" t="s">
        <v>219</v>
      </c>
      <c r="E1128" s="152" t="s">
        <v>219</v>
      </c>
      <c r="F1128" s="153">
        <f t="shared" si="476"/>
        <v>16</v>
      </c>
      <c r="G1128" s="154">
        <v>1</v>
      </c>
      <c r="H1128" s="154">
        <f>IFERROR(VLOOKUP(B1128,'P2 Origin'!$C$21:$Q$176,15,FALSE),0)</f>
        <v>0</v>
      </c>
      <c r="I1128" s="154">
        <f>IFERROR(VLOOKUP(D1128,'P4 Destination'!$C$21:$Q$176,15,FALSE),0)</f>
        <v>0</v>
      </c>
      <c r="J1128" s="155"/>
      <c r="K1128" s="155">
        <v>1</v>
      </c>
      <c r="L1128" s="156">
        <v>0</v>
      </c>
      <c r="M1128" s="155">
        <v>0</v>
      </c>
      <c r="N1128" s="155">
        <v>0</v>
      </c>
      <c r="O1128" s="157">
        <f t="shared" si="477"/>
        <v>0</v>
      </c>
      <c r="P1128" s="158">
        <f t="shared" si="478"/>
        <v>0</v>
      </c>
      <c r="Q1128" s="159">
        <f>IFERROR(VLOOKUP(N1128,'P1 Intra-Europees'!$A$15:$H$25,3,0),0)*P1128</f>
        <v>0</v>
      </c>
      <c r="R1128" s="160">
        <f t="shared" si="479"/>
        <v>0</v>
      </c>
      <c r="S1128" s="159">
        <f>IFERROR(VLOOKUP(N1128,'P1 Intra-Europees'!$A$15:$H$25,4,0),0)*R1128</f>
        <v>0</v>
      </c>
      <c r="T1128" s="160">
        <f t="shared" si="480"/>
        <v>0</v>
      </c>
      <c r="U1128" s="159">
        <f>IFERROR(VLOOKUP(N1128,'P1 Intra-Europees'!$A$15:$H$25,5,0),0)*T1128</f>
        <v>0</v>
      </c>
      <c r="V1128" s="160">
        <f t="shared" si="481"/>
        <v>0</v>
      </c>
      <c r="W1128" s="159">
        <f>IFERROR(VLOOKUP(N1128,'P1 Intra-Europees'!$A$15:$H$25,6,0),0)*V1128</f>
        <v>0</v>
      </c>
      <c r="X1128" s="160">
        <f t="shared" si="482"/>
        <v>0</v>
      </c>
      <c r="Y1128" s="159">
        <f>IFERROR(VLOOKUP(N1128,'P1 Intra-Europees'!$A$15:$H$25,7,0),0)*X1128</f>
        <v>0</v>
      </c>
      <c r="Z1128" s="161">
        <f t="shared" si="483"/>
        <v>0</v>
      </c>
      <c r="AA1128" s="162">
        <f>IFERROR(VLOOKUP(N1128,'P1 Intra-Europees'!$A$15:$H$25,8,0),0)*Z1128</f>
        <v>0</v>
      </c>
      <c r="AB1128" s="163">
        <f t="shared" si="484"/>
        <v>0</v>
      </c>
      <c r="AC1128" s="157" t="str">
        <f>VLOOKUP(B1128,'P2 Origin'!$C$21:$O$176,13,0)</f>
        <v>USD</v>
      </c>
      <c r="AD1128" s="164">
        <f t="shared" si="485"/>
        <v>0</v>
      </c>
      <c r="AE1128" s="165">
        <f>IF(AU1128&gt;0.1,VLOOKUP(B1128,'P2 Origin'!$C$21:$M$176,3,0)*H1128,0)</f>
        <v>0</v>
      </c>
      <c r="AF1128" s="166">
        <f t="shared" si="486"/>
        <v>0</v>
      </c>
      <c r="AG1128" s="165">
        <f>(VLOOKUP(B1128,'P2 Origin'!$C$21:$M$176,4,0))*AF1128</f>
        <v>0</v>
      </c>
      <c r="AH1128" s="166">
        <f t="shared" si="487"/>
        <v>0</v>
      </c>
      <c r="AI1128" s="165">
        <f>(VLOOKUP(B1128,'P2 Origin'!$C$21:$M$176,5,0))*AH1128</f>
        <v>0</v>
      </c>
      <c r="AJ1128" s="166">
        <f t="shared" si="503"/>
        <v>16</v>
      </c>
      <c r="AK1128" s="165">
        <f>(VLOOKUP(B1128,'P2 Origin'!$C$21:$M$176,6,0))*AJ1128</f>
        <v>0</v>
      </c>
      <c r="AL1128" s="166">
        <f t="shared" si="488"/>
        <v>0</v>
      </c>
      <c r="AM1128" s="165">
        <f>(VLOOKUP($B1128,'P2 Origin'!$C$21:$M$176,7,0))*AL1128</f>
        <v>0</v>
      </c>
      <c r="AN1128" s="166">
        <f t="shared" si="489"/>
        <v>0</v>
      </c>
      <c r="AO1128" s="165">
        <f>(VLOOKUP($B1128,'P2 Origin'!$C$21:$M$176,8,0))*AN1128</f>
        <v>0</v>
      </c>
      <c r="AP1128" s="166">
        <f t="shared" si="490"/>
        <v>0</v>
      </c>
      <c r="AQ1128" s="165">
        <f>(VLOOKUP($B1128,'P2 Origin'!$C$21:$M$176,9,0))*AP1128</f>
        <v>0</v>
      </c>
      <c r="AR1128" s="155">
        <f t="shared" si="504"/>
        <v>1</v>
      </c>
      <c r="AS1128" s="164">
        <f>(VLOOKUP(B1128,'P2 Origin'!$C$21:$M$176,10,0))*K1128</f>
        <v>0</v>
      </c>
      <c r="AT1128" s="164">
        <f>(VLOOKUP(B1128,'P2 Origin'!$C$21:$M$176,11,0))*J1128</f>
        <v>0</v>
      </c>
      <c r="AU1128" s="167">
        <v>16</v>
      </c>
      <c r="AV1128" s="168">
        <v>16</v>
      </c>
      <c r="AW1128" s="169">
        <v>0</v>
      </c>
      <c r="AX1128" s="170">
        <f>IF(AU1128&gt;=0.1,'P3 Bureaumarge zee- en luchtvr.'!$D$12,0)</f>
        <v>0</v>
      </c>
      <c r="AY1128" s="163">
        <f t="shared" si="492"/>
        <v>0</v>
      </c>
      <c r="AZ1128" s="157" t="str">
        <f>VLOOKUP(D1128,'P4 Destination'!$C$21:$O$176,13,0)</f>
        <v>EUR</v>
      </c>
      <c r="BA1128" s="164">
        <f t="shared" si="493"/>
        <v>0</v>
      </c>
      <c r="BB1128" s="171">
        <f>IF(AU1128&gt;0.1,(VLOOKUP(D1128,'P4 Destination'!$C$21:$M$176,3,0))*I1128,0)</f>
        <v>0</v>
      </c>
      <c r="BC1128" s="172">
        <f t="shared" si="494"/>
        <v>0</v>
      </c>
      <c r="BD1128" s="171">
        <f>(VLOOKUP($D1128,'P4 Destination'!$C$21:$M$176,4,0))*BC1128</f>
        <v>0</v>
      </c>
      <c r="BE1128" s="172">
        <f t="shared" si="495"/>
        <v>0</v>
      </c>
      <c r="BF1128" s="171">
        <f>(VLOOKUP($D1128,'P4 Destination'!$C$21:$M$176,5,0))*BE1128</f>
        <v>0</v>
      </c>
      <c r="BG1128" s="172">
        <f t="shared" si="496"/>
        <v>16</v>
      </c>
      <c r="BH1128" s="171">
        <f>(VLOOKUP($D1128,'P4 Destination'!$C$21:$M$176,6,0))*BG1128</f>
        <v>0</v>
      </c>
      <c r="BI1128" s="172">
        <f t="shared" si="497"/>
        <v>0</v>
      </c>
      <c r="BJ1128" s="171">
        <f>(VLOOKUP($D1128,'P4 Destination'!$C$21:$M$176,7,0))*BI1128</f>
        <v>0</v>
      </c>
      <c r="BK1128" s="172">
        <f t="shared" si="498"/>
        <v>0</v>
      </c>
      <c r="BL1128" s="171">
        <f>(VLOOKUP($D1128,'P4 Destination'!$C$21:$M$176,8,0))*BK1128</f>
        <v>0</v>
      </c>
      <c r="BM1128" s="172">
        <f t="shared" si="499"/>
        <v>0</v>
      </c>
      <c r="BN1128" s="171">
        <f>(VLOOKUP($D1128,'P4 Destination'!$C$21:$M$176,9,0))*BM1128</f>
        <v>0</v>
      </c>
      <c r="BO1128" s="154">
        <f t="shared" si="505"/>
        <v>1</v>
      </c>
      <c r="BP1128" s="171">
        <f>(VLOOKUP(D1128,'P4 Destination'!$C$21:$M$176,10,0))*K1128</f>
        <v>0</v>
      </c>
      <c r="BQ1128" s="171">
        <f>(VLOOKUP(D1128,'P4 Destination'!$C$21:$M$176,11,0))*J1128</f>
        <v>0</v>
      </c>
      <c r="BR1128" s="173">
        <f t="shared" si="501"/>
        <v>0</v>
      </c>
      <c r="BS1128" s="173">
        <f>(AV1128*2500)*'P6 Verzekering'!$E$11</f>
        <v>0</v>
      </c>
      <c r="BT1128" s="173">
        <f>(AW1128*2500)*'P6 Verzekering'!$E$12</f>
        <v>0</v>
      </c>
      <c r="BU1128" s="173">
        <f>(L1128*2500)*'P6 Verzekering'!$E$13</f>
        <v>0</v>
      </c>
      <c r="BV1128" s="173">
        <f t="shared" si="502"/>
        <v>0</v>
      </c>
      <c r="BW1128"/>
      <c r="BX1128"/>
    </row>
    <row r="1129" spans="1:76">
      <c r="A1129" s="152" t="s">
        <v>719</v>
      </c>
      <c r="B1129" s="152" t="s">
        <v>333</v>
      </c>
      <c r="C1129" s="152" t="s">
        <v>332</v>
      </c>
      <c r="D1129" s="152" t="s">
        <v>219</v>
      </c>
      <c r="E1129" s="152" t="s">
        <v>219</v>
      </c>
      <c r="F1129" s="153">
        <f t="shared" si="476"/>
        <v>28</v>
      </c>
      <c r="G1129" s="154">
        <v>1</v>
      </c>
      <c r="H1129" s="154">
        <f>IFERROR(VLOOKUP(B1129,'P2 Origin'!$C$21:$Q$176,15,FALSE),0)</f>
        <v>0</v>
      </c>
      <c r="I1129" s="154">
        <f>IFERROR(VLOOKUP(D1129,'P4 Destination'!$C$21:$Q$176,15,FALSE),0)</f>
        <v>0</v>
      </c>
      <c r="J1129" s="155"/>
      <c r="K1129" s="155">
        <v>1</v>
      </c>
      <c r="L1129" s="156">
        <v>0</v>
      </c>
      <c r="M1129" s="155">
        <v>0</v>
      </c>
      <c r="N1129" s="155">
        <v>0</v>
      </c>
      <c r="O1129" s="157">
        <f t="shared" si="477"/>
        <v>0</v>
      </c>
      <c r="P1129" s="158">
        <f t="shared" si="478"/>
        <v>0</v>
      </c>
      <c r="Q1129" s="159">
        <f>IFERROR(VLOOKUP(N1129,'P1 Intra-Europees'!$A$15:$H$25,3,0),0)*P1129</f>
        <v>0</v>
      </c>
      <c r="R1129" s="160">
        <f t="shared" si="479"/>
        <v>0</v>
      </c>
      <c r="S1129" s="159">
        <f>IFERROR(VLOOKUP(N1129,'P1 Intra-Europees'!$A$15:$H$25,4,0),0)*R1129</f>
        <v>0</v>
      </c>
      <c r="T1129" s="160">
        <f t="shared" si="480"/>
        <v>0</v>
      </c>
      <c r="U1129" s="159">
        <f>IFERROR(VLOOKUP(N1129,'P1 Intra-Europees'!$A$15:$H$25,5,0),0)*T1129</f>
        <v>0</v>
      </c>
      <c r="V1129" s="160">
        <f t="shared" si="481"/>
        <v>0</v>
      </c>
      <c r="W1129" s="159">
        <f>IFERROR(VLOOKUP(N1129,'P1 Intra-Europees'!$A$15:$H$25,6,0),0)*V1129</f>
        <v>0</v>
      </c>
      <c r="X1129" s="160">
        <f t="shared" si="482"/>
        <v>0</v>
      </c>
      <c r="Y1129" s="159">
        <f>IFERROR(VLOOKUP(N1129,'P1 Intra-Europees'!$A$15:$H$25,7,0),0)*X1129</f>
        <v>0</v>
      </c>
      <c r="Z1129" s="161">
        <f t="shared" si="483"/>
        <v>0</v>
      </c>
      <c r="AA1129" s="162">
        <f>IFERROR(VLOOKUP(N1129,'P1 Intra-Europees'!$A$15:$H$25,8,0),0)*Z1129</f>
        <v>0</v>
      </c>
      <c r="AB1129" s="163">
        <f t="shared" si="484"/>
        <v>0</v>
      </c>
      <c r="AC1129" s="157" t="str">
        <f>VLOOKUP(B1129,'P2 Origin'!$C$21:$O$176,13,0)</f>
        <v>USD</v>
      </c>
      <c r="AD1129" s="164">
        <f t="shared" si="485"/>
        <v>0</v>
      </c>
      <c r="AE1129" s="165">
        <f>IF(AU1129&gt;0.1,VLOOKUP(B1129,'P2 Origin'!$C$21:$M$176,3,0)*H1129,0)</f>
        <v>0</v>
      </c>
      <c r="AF1129" s="166">
        <f t="shared" si="486"/>
        <v>0</v>
      </c>
      <c r="AG1129" s="165">
        <f>(VLOOKUP(B1129,'P2 Origin'!$C$21:$M$176,4,0))*AF1129</f>
        <v>0</v>
      </c>
      <c r="AH1129" s="166">
        <f t="shared" si="487"/>
        <v>0</v>
      </c>
      <c r="AI1129" s="165">
        <f>(VLOOKUP(B1129,'P2 Origin'!$C$21:$M$176,5,0))*AH1129</f>
        <v>0</v>
      </c>
      <c r="AJ1129" s="166">
        <f t="shared" si="503"/>
        <v>0</v>
      </c>
      <c r="AK1129" s="165">
        <f>(VLOOKUP(B1129,'P2 Origin'!$C$21:$M$176,6,0))*AJ1129</f>
        <v>0</v>
      </c>
      <c r="AL1129" s="166">
        <f t="shared" si="488"/>
        <v>28</v>
      </c>
      <c r="AM1129" s="165">
        <f>(VLOOKUP($B1129,'P2 Origin'!$C$21:$M$176,7,0))*AL1129</f>
        <v>0</v>
      </c>
      <c r="AN1129" s="166">
        <f t="shared" si="489"/>
        <v>0</v>
      </c>
      <c r="AO1129" s="165">
        <f>(VLOOKUP($B1129,'P2 Origin'!$C$21:$M$176,8,0))*AN1129</f>
        <v>0</v>
      </c>
      <c r="AP1129" s="166">
        <f t="shared" si="490"/>
        <v>0</v>
      </c>
      <c r="AQ1129" s="165">
        <f>(VLOOKUP($B1129,'P2 Origin'!$C$21:$M$176,9,0))*AP1129</f>
        <v>0</v>
      </c>
      <c r="AR1129" s="155">
        <f t="shared" si="504"/>
        <v>1</v>
      </c>
      <c r="AS1129" s="164">
        <f>(VLOOKUP(B1129,'P2 Origin'!$C$21:$M$176,10,0))*K1129</f>
        <v>0</v>
      </c>
      <c r="AT1129" s="164">
        <f>(VLOOKUP(B1129,'P2 Origin'!$C$21:$M$176,11,0))*J1129</f>
        <v>0</v>
      </c>
      <c r="AU1129" s="167">
        <v>28</v>
      </c>
      <c r="AV1129" s="168">
        <v>28</v>
      </c>
      <c r="AW1129" s="169">
        <v>0</v>
      </c>
      <c r="AX1129" s="170">
        <f>IF(AU1129&gt;=0.1,'P3 Bureaumarge zee- en luchtvr.'!$D$12,0)</f>
        <v>0</v>
      </c>
      <c r="AY1129" s="163">
        <f t="shared" si="492"/>
        <v>0</v>
      </c>
      <c r="AZ1129" s="157" t="str">
        <f>VLOOKUP(D1129,'P4 Destination'!$C$21:$O$176,13,0)</f>
        <v>EUR</v>
      </c>
      <c r="BA1129" s="164">
        <f t="shared" si="493"/>
        <v>0</v>
      </c>
      <c r="BB1129" s="171">
        <f>IF(AU1129&gt;0.1,(VLOOKUP(D1129,'P4 Destination'!$C$21:$M$176,3,0))*I1129,0)</f>
        <v>0</v>
      </c>
      <c r="BC1129" s="172">
        <f t="shared" si="494"/>
        <v>0</v>
      </c>
      <c r="BD1129" s="171">
        <f>(VLOOKUP($D1129,'P4 Destination'!$C$21:$M$176,4,0))*BC1129</f>
        <v>0</v>
      </c>
      <c r="BE1129" s="172">
        <f t="shared" si="495"/>
        <v>0</v>
      </c>
      <c r="BF1129" s="171">
        <f>(VLOOKUP($D1129,'P4 Destination'!$C$21:$M$176,5,0))*BE1129</f>
        <v>0</v>
      </c>
      <c r="BG1129" s="172">
        <f t="shared" si="496"/>
        <v>0</v>
      </c>
      <c r="BH1129" s="171">
        <f>(VLOOKUP($D1129,'P4 Destination'!$C$21:$M$176,6,0))*BG1129</f>
        <v>0</v>
      </c>
      <c r="BI1129" s="172">
        <f t="shared" si="497"/>
        <v>28</v>
      </c>
      <c r="BJ1129" s="171">
        <f>(VLOOKUP($D1129,'P4 Destination'!$C$21:$M$176,7,0))*BI1129</f>
        <v>0</v>
      </c>
      <c r="BK1129" s="172">
        <f t="shared" si="498"/>
        <v>0</v>
      </c>
      <c r="BL1129" s="171">
        <f>(VLOOKUP($D1129,'P4 Destination'!$C$21:$M$176,8,0))*BK1129</f>
        <v>0</v>
      </c>
      <c r="BM1129" s="172">
        <f t="shared" si="499"/>
        <v>0</v>
      </c>
      <c r="BN1129" s="171">
        <f>(VLOOKUP($D1129,'P4 Destination'!$C$21:$M$176,9,0))*BM1129</f>
        <v>0</v>
      </c>
      <c r="BO1129" s="154">
        <f t="shared" si="505"/>
        <v>1</v>
      </c>
      <c r="BP1129" s="171">
        <f>(VLOOKUP(D1129,'P4 Destination'!$C$21:$M$176,10,0))*K1129</f>
        <v>0</v>
      </c>
      <c r="BQ1129" s="171">
        <f>(VLOOKUP(D1129,'P4 Destination'!$C$21:$M$176,11,0))*J1129</f>
        <v>0</v>
      </c>
      <c r="BR1129" s="173">
        <f t="shared" si="501"/>
        <v>0</v>
      </c>
      <c r="BS1129" s="173">
        <f>(AV1129*2500)*'P6 Verzekering'!$E$11</f>
        <v>0</v>
      </c>
      <c r="BT1129" s="173">
        <f>(AW1129*2500)*'P6 Verzekering'!$E$12</f>
        <v>0</v>
      </c>
      <c r="BU1129" s="173">
        <f>(L1129*2500)*'P6 Verzekering'!$E$13</f>
        <v>0</v>
      </c>
      <c r="BV1129" s="173">
        <f t="shared" si="502"/>
        <v>0</v>
      </c>
      <c r="BW1129"/>
      <c r="BX1129"/>
    </row>
    <row r="1130" spans="1:76">
      <c r="A1130" s="152" t="s">
        <v>721</v>
      </c>
      <c r="B1130" s="152" t="s">
        <v>328</v>
      </c>
      <c r="C1130" s="152" t="s">
        <v>327</v>
      </c>
      <c r="D1130" s="152" t="s">
        <v>390</v>
      </c>
      <c r="E1130" s="152" t="s">
        <v>389</v>
      </c>
      <c r="F1130" s="153">
        <f t="shared" si="476"/>
        <v>54</v>
      </c>
      <c r="G1130" s="154">
        <v>1</v>
      </c>
      <c r="H1130" s="154">
        <f>IFERROR(VLOOKUP(B1130,'P2 Origin'!$C$21:$Q$176,15,FALSE),0)</f>
        <v>1</v>
      </c>
      <c r="I1130" s="154">
        <f>IFERROR(VLOOKUP(D1130,'P4 Destination'!$C$21:$Q$176,15,FALSE),0)</f>
        <v>1</v>
      </c>
      <c r="J1130" s="155">
        <v>1</v>
      </c>
      <c r="K1130" s="155"/>
      <c r="L1130" s="156">
        <v>0</v>
      </c>
      <c r="M1130" s="155">
        <v>0</v>
      </c>
      <c r="N1130" s="155">
        <v>0</v>
      </c>
      <c r="O1130" s="157">
        <f t="shared" si="477"/>
        <v>0</v>
      </c>
      <c r="P1130" s="158">
        <f t="shared" si="478"/>
        <v>0</v>
      </c>
      <c r="Q1130" s="159">
        <f>IFERROR(VLOOKUP(N1130,'P1 Intra-Europees'!$A$15:$H$25,3,0),0)*P1130</f>
        <v>0</v>
      </c>
      <c r="R1130" s="160">
        <f t="shared" si="479"/>
        <v>0</v>
      </c>
      <c r="S1130" s="159">
        <f>IFERROR(VLOOKUP(N1130,'P1 Intra-Europees'!$A$15:$H$25,4,0),0)*R1130</f>
        <v>0</v>
      </c>
      <c r="T1130" s="160">
        <f t="shared" si="480"/>
        <v>0</v>
      </c>
      <c r="U1130" s="159">
        <f>IFERROR(VLOOKUP(N1130,'P1 Intra-Europees'!$A$15:$H$25,5,0),0)*T1130</f>
        <v>0</v>
      </c>
      <c r="V1130" s="160">
        <f t="shared" si="481"/>
        <v>0</v>
      </c>
      <c r="W1130" s="159">
        <f>IFERROR(VLOOKUP(N1130,'P1 Intra-Europees'!$A$15:$H$25,6,0),0)*V1130</f>
        <v>0</v>
      </c>
      <c r="X1130" s="160">
        <f t="shared" si="482"/>
        <v>0</v>
      </c>
      <c r="Y1130" s="159">
        <f>IFERROR(VLOOKUP(N1130,'P1 Intra-Europees'!$A$15:$H$25,7,0),0)*X1130</f>
        <v>0</v>
      </c>
      <c r="Z1130" s="161">
        <f t="shared" si="483"/>
        <v>0</v>
      </c>
      <c r="AA1130" s="162">
        <f>IFERROR(VLOOKUP(N1130,'P1 Intra-Europees'!$A$15:$H$25,8,0),0)*Z1130</f>
        <v>0</v>
      </c>
      <c r="AB1130" s="163">
        <f t="shared" si="484"/>
        <v>0</v>
      </c>
      <c r="AC1130" s="157" t="str">
        <f>VLOOKUP(B1130,'P2 Origin'!$C$21:$O$176,13,0)</f>
        <v>USD</v>
      </c>
      <c r="AD1130" s="164">
        <f t="shared" si="485"/>
        <v>0</v>
      </c>
      <c r="AE1130" s="165">
        <f>IF(AU1130&gt;0.1,VLOOKUP(B1130,'P2 Origin'!$C$21:$M$176,3,0)*H1130,0)</f>
        <v>0</v>
      </c>
      <c r="AF1130" s="166">
        <f t="shared" si="486"/>
        <v>0</v>
      </c>
      <c r="AG1130" s="165">
        <f>(VLOOKUP(B1130,'P2 Origin'!$C$21:$M$176,4,0))*AF1130</f>
        <v>0</v>
      </c>
      <c r="AH1130" s="166">
        <f t="shared" si="487"/>
        <v>0</v>
      </c>
      <c r="AI1130" s="165">
        <f>(VLOOKUP(B1130,'P2 Origin'!$C$21:$M$176,5,0))*AH1130</f>
        <v>0</v>
      </c>
      <c r="AJ1130" s="166">
        <f t="shared" si="503"/>
        <v>0</v>
      </c>
      <c r="AK1130" s="165">
        <f>(VLOOKUP(B1130,'P2 Origin'!$C$21:$M$176,6,0))*AJ1130</f>
        <v>0</v>
      </c>
      <c r="AL1130" s="166">
        <f t="shared" si="488"/>
        <v>0</v>
      </c>
      <c r="AM1130" s="165">
        <f>(VLOOKUP($B1130,'P2 Origin'!$C$21:$M$176,7,0))*AL1130</f>
        <v>0</v>
      </c>
      <c r="AN1130" s="166">
        <f t="shared" si="489"/>
        <v>0</v>
      </c>
      <c r="AO1130" s="165">
        <f>(VLOOKUP($B1130,'P2 Origin'!$C$21:$M$176,8,0))*AN1130</f>
        <v>0</v>
      </c>
      <c r="AP1130" s="166">
        <f t="shared" si="490"/>
        <v>54</v>
      </c>
      <c r="AQ1130" s="165">
        <f>(VLOOKUP($B1130,'P2 Origin'!$C$21:$M$176,9,0))*AP1130</f>
        <v>0</v>
      </c>
      <c r="AR1130" s="155">
        <f t="shared" si="504"/>
        <v>1</v>
      </c>
      <c r="AS1130" s="164">
        <f>(VLOOKUP(B1130,'P2 Origin'!$C$21:$M$176,10,0))*K1130</f>
        <v>0</v>
      </c>
      <c r="AT1130" s="164">
        <f>(VLOOKUP(B1130,'P2 Origin'!$C$21:$M$176,11,0))*J1130</f>
        <v>0</v>
      </c>
      <c r="AU1130" s="167">
        <v>54</v>
      </c>
      <c r="AV1130" s="168">
        <v>54</v>
      </c>
      <c r="AW1130" s="169">
        <v>0</v>
      </c>
      <c r="AX1130" s="170">
        <f>IF(AU1130&gt;=0.1,'P3 Bureaumarge zee- en luchtvr.'!$D$12,0)</f>
        <v>0</v>
      </c>
      <c r="AY1130" s="163">
        <f t="shared" si="492"/>
        <v>0</v>
      </c>
      <c r="AZ1130" s="157" t="str">
        <f>VLOOKUP(D1130,'P4 Destination'!$C$21:$O$176,13,0)</f>
        <v>USD</v>
      </c>
      <c r="BA1130" s="164">
        <f t="shared" si="493"/>
        <v>0</v>
      </c>
      <c r="BB1130" s="171">
        <f>IF(AU1130&gt;0.1,(VLOOKUP(D1130,'P4 Destination'!$C$21:$M$176,3,0))*I1130,0)</f>
        <v>0</v>
      </c>
      <c r="BC1130" s="172">
        <f t="shared" si="494"/>
        <v>0</v>
      </c>
      <c r="BD1130" s="171">
        <f>(VLOOKUP($D1130,'P4 Destination'!$C$21:$M$176,4,0))*BC1130</f>
        <v>0</v>
      </c>
      <c r="BE1130" s="172">
        <f t="shared" si="495"/>
        <v>0</v>
      </c>
      <c r="BF1130" s="171">
        <f>(VLOOKUP($D1130,'P4 Destination'!$C$21:$M$176,5,0))*BE1130</f>
        <v>0</v>
      </c>
      <c r="BG1130" s="172">
        <f t="shared" si="496"/>
        <v>0</v>
      </c>
      <c r="BH1130" s="171">
        <f>(VLOOKUP($D1130,'P4 Destination'!$C$21:$M$176,6,0))*BG1130</f>
        <v>0</v>
      </c>
      <c r="BI1130" s="172">
        <f t="shared" si="497"/>
        <v>0</v>
      </c>
      <c r="BJ1130" s="171">
        <f>(VLOOKUP($D1130,'P4 Destination'!$C$21:$M$176,7,0))*BI1130</f>
        <v>0</v>
      </c>
      <c r="BK1130" s="172">
        <f t="shared" si="498"/>
        <v>0</v>
      </c>
      <c r="BL1130" s="171">
        <f>(VLOOKUP($D1130,'P4 Destination'!$C$21:$M$176,8,0))*BK1130</f>
        <v>0</v>
      </c>
      <c r="BM1130" s="172">
        <f t="shared" si="499"/>
        <v>54</v>
      </c>
      <c r="BN1130" s="171">
        <f>(VLOOKUP($D1130,'P4 Destination'!$C$21:$M$176,9,0))*BM1130</f>
        <v>0</v>
      </c>
      <c r="BO1130" s="154">
        <f t="shared" si="505"/>
        <v>1</v>
      </c>
      <c r="BP1130" s="171">
        <f>(VLOOKUP(D1130,'P4 Destination'!$C$21:$M$176,10,0))*K1130</f>
        <v>0</v>
      </c>
      <c r="BQ1130" s="171">
        <f>(VLOOKUP(D1130,'P4 Destination'!$C$21:$M$176,11,0))*J1130</f>
        <v>0</v>
      </c>
      <c r="BR1130" s="173">
        <f t="shared" si="501"/>
        <v>0</v>
      </c>
      <c r="BS1130" s="173">
        <f>(AV1130*2500)*'P6 Verzekering'!$E$11</f>
        <v>0</v>
      </c>
      <c r="BT1130" s="173">
        <f>(AW1130*2500)*'P6 Verzekering'!$E$12</f>
        <v>0</v>
      </c>
      <c r="BU1130" s="173">
        <f>(L1130*2500)*'P6 Verzekering'!$E$13</f>
        <v>0</v>
      </c>
      <c r="BV1130" s="173">
        <f t="shared" si="502"/>
        <v>0</v>
      </c>
      <c r="BW1130"/>
      <c r="BX1130"/>
    </row>
    <row r="1131" spans="1:76">
      <c r="A1131" s="152" t="s">
        <v>724</v>
      </c>
      <c r="B1131" s="152" t="s">
        <v>328</v>
      </c>
      <c r="C1131" s="152" t="s">
        <v>327</v>
      </c>
      <c r="D1131" s="152" t="s">
        <v>409</v>
      </c>
      <c r="E1131" s="152" t="s">
        <v>408</v>
      </c>
      <c r="F1131" s="153">
        <f t="shared" si="476"/>
        <v>42</v>
      </c>
      <c r="G1131" s="154">
        <v>1</v>
      </c>
      <c r="H1131" s="154">
        <f>IFERROR(VLOOKUP(B1131,'P2 Origin'!$C$21:$Q$176,15,FALSE),0)</f>
        <v>1</v>
      </c>
      <c r="I1131" s="154">
        <f>IFERROR(VLOOKUP(D1131,'P4 Destination'!$C$21:$Q$176,15,FALSE),0)</f>
        <v>1</v>
      </c>
      <c r="J1131" s="155">
        <v>1</v>
      </c>
      <c r="K1131" s="155"/>
      <c r="L1131" s="156">
        <v>0</v>
      </c>
      <c r="M1131" s="155">
        <v>0</v>
      </c>
      <c r="N1131" s="155">
        <v>0</v>
      </c>
      <c r="O1131" s="157">
        <f t="shared" si="477"/>
        <v>0</v>
      </c>
      <c r="P1131" s="158">
        <f t="shared" si="478"/>
        <v>0</v>
      </c>
      <c r="Q1131" s="159">
        <f>IFERROR(VLOOKUP(N1131,'P1 Intra-Europees'!$A$15:$H$25,3,0),0)*P1131</f>
        <v>0</v>
      </c>
      <c r="R1131" s="160">
        <f t="shared" si="479"/>
        <v>0</v>
      </c>
      <c r="S1131" s="159">
        <f>IFERROR(VLOOKUP(N1131,'P1 Intra-Europees'!$A$15:$H$25,4,0),0)*R1131</f>
        <v>0</v>
      </c>
      <c r="T1131" s="160">
        <f t="shared" si="480"/>
        <v>0</v>
      </c>
      <c r="U1131" s="159">
        <f>IFERROR(VLOOKUP(N1131,'P1 Intra-Europees'!$A$15:$H$25,5,0),0)*T1131</f>
        <v>0</v>
      </c>
      <c r="V1131" s="160">
        <f t="shared" si="481"/>
        <v>0</v>
      </c>
      <c r="W1131" s="159">
        <f>IFERROR(VLOOKUP(N1131,'P1 Intra-Europees'!$A$15:$H$25,6,0),0)*V1131</f>
        <v>0</v>
      </c>
      <c r="X1131" s="160">
        <f t="shared" si="482"/>
        <v>0</v>
      </c>
      <c r="Y1131" s="159">
        <f>IFERROR(VLOOKUP(N1131,'P1 Intra-Europees'!$A$15:$H$25,7,0),0)*X1131</f>
        <v>0</v>
      </c>
      <c r="Z1131" s="161">
        <f t="shared" si="483"/>
        <v>0</v>
      </c>
      <c r="AA1131" s="162">
        <f>IFERROR(VLOOKUP(N1131,'P1 Intra-Europees'!$A$15:$H$25,8,0),0)*Z1131</f>
        <v>0</v>
      </c>
      <c r="AB1131" s="163">
        <f t="shared" si="484"/>
        <v>0</v>
      </c>
      <c r="AC1131" s="157" t="str">
        <f>VLOOKUP(B1131,'P2 Origin'!$C$21:$O$176,13,0)</f>
        <v>USD</v>
      </c>
      <c r="AD1131" s="164">
        <f t="shared" si="485"/>
        <v>0</v>
      </c>
      <c r="AE1131" s="165">
        <f>IF(AU1131&gt;0.1,VLOOKUP(B1131,'P2 Origin'!$C$21:$M$176,3,0)*H1131,0)</f>
        <v>0</v>
      </c>
      <c r="AF1131" s="166">
        <f t="shared" si="486"/>
        <v>0</v>
      </c>
      <c r="AG1131" s="165">
        <f>(VLOOKUP(B1131,'P2 Origin'!$C$21:$M$176,4,0))*AF1131</f>
        <v>0</v>
      </c>
      <c r="AH1131" s="166">
        <f t="shared" si="487"/>
        <v>0</v>
      </c>
      <c r="AI1131" s="165">
        <f>(VLOOKUP(B1131,'P2 Origin'!$C$21:$M$176,5,0))*AH1131</f>
        <v>0</v>
      </c>
      <c r="AJ1131" s="166">
        <f t="shared" si="503"/>
        <v>0</v>
      </c>
      <c r="AK1131" s="165">
        <f>(VLOOKUP(B1131,'P2 Origin'!$C$21:$M$176,6,0))*AJ1131</f>
        <v>0</v>
      </c>
      <c r="AL1131" s="166">
        <f t="shared" si="488"/>
        <v>0</v>
      </c>
      <c r="AM1131" s="165">
        <f>(VLOOKUP($B1131,'P2 Origin'!$C$21:$M$176,7,0))*AL1131</f>
        <v>0</v>
      </c>
      <c r="AN1131" s="166">
        <f t="shared" si="489"/>
        <v>42</v>
      </c>
      <c r="AO1131" s="165">
        <f>(VLOOKUP($B1131,'P2 Origin'!$C$21:$M$176,8,0))*AN1131</f>
        <v>0</v>
      </c>
      <c r="AP1131" s="166">
        <f t="shared" si="490"/>
        <v>0</v>
      </c>
      <c r="AQ1131" s="165">
        <f>(VLOOKUP($B1131,'P2 Origin'!$C$21:$M$176,9,0))*AP1131</f>
        <v>0</v>
      </c>
      <c r="AR1131" s="155">
        <f t="shared" si="504"/>
        <v>1</v>
      </c>
      <c r="AS1131" s="164">
        <f>(VLOOKUP(B1131,'P2 Origin'!$C$21:$M$176,10,0))*K1131</f>
        <v>0</v>
      </c>
      <c r="AT1131" s="164">
        <f>(VLOOKUP(B1131,'P2 Origin'!$C$21:$M$176,11,0))*J1131</f>
        <v>0</v>
      </c>
      <c r="AU1131" s="167">
        <v>42</v>
      </c>
      <c r="AV1131" s="168">
        <v>42</v>
      </c>
      <c r="AW1131" s="169">
        <v>0</v>
      </c>
      <c r="AX1131" s="170">
        <f>IF(AU1131&gt;=0.1,'P3 Bureaumarge zee- en luchtvr.'!$D$12,0)</f>
        <v>0</v>
      </c>
      <c r="AY1131" s="163">
        <f t="shared" si="492"/>
        <v>0</v>
      </c>
      <c r="AZ1131" s="157" t="str">
        <f>VLOOKUP(D1131,'P4 Destination'!$C$21:$O$176,13,0)</f>
        <v>USD</v>
      </c>
      <c r="BA1131" s="164">
        <f t="shared" si="493"/>
        <v>0</v>
      </c>
      <c r="BB1131" s="171">
        <f>IF(AU1131&gt;0.1,(VLOOKUP(D1131,'P4 Destination'!$C$21:$M$176,3,0))*I1131,0)</f>
        <v>0</v>
      </c>
      <c r="BC1131" s="172">
        <f t="shared" si="494"/>
        <v>0</v>
      </c>
      <c r="BD1131" s="171">
        <f>(VLOOKUP($D1131,'P4 Destination'!$C$21:$M$176,4,0))*BC1131</f>
        <v>0</v>
      </c>
      <c r="BE1131" s="172">
        <f t="shared" si="495"/>
        <v>0</v>
      </c>
      <c r="BF1131" s="171">
        <f>(VLOOKUP($D1131,'P4 Destination'!$C$21:$M$176,5,0))*BE1131</f>
        <v>0</v>
      </c>
      <c r="BG1131" s="172">
        <f t="shared" si="496"/>
        <v>0</v>
      </c>
      <c r="BH1131" s="171">
        <f>(VLOOKUP($D1131,'P4 Destination'!$C$21:$M$176,6,0))*BG1131</f>
        <v>0</v>
      </c>
      <c r="BI1131" s="172">
        <f t="shared" si="497"/>
        <v>0</v>
      </c>
      <c r="BJ1131" s="171">
        <f>(VLOOKUP($D1131,'P4 Destination'!$C$21:$M$176,7,0))*BI1131</f>
        <v>0</v>
      </c>
      <c r="BK1131" s="172">
        <f t="shared" si="498"/>
        <v>42</v>
      </c>
      <c r="BL1131" s="171">
        <f>(VLOOKUP($D1131,'P4 Destination'!$C$21:$M$176,8,0))*BK1131</f>
        <v>0</v>
      </c>
      <c r="BM1131" s="172">
        <f t="shared" si="499"/>
        <v>0</v>
      </c>
      <c r="BN1131" s="171">
        <f>(VLOOKUP($D1131,'P4 Destination'!$C$21:$M$176,9,0))*BM1131</f>
        <v>0</v>
      </c>
      <c r="BO1131" s="154">
        <f t="shared" si="505"/>
        <v>1</v>
      </c>
      <c r="BP1131" s="171">
        <f>(VLOOKUP(D1131,'P4 Destination'!$C$21:$M$176,10,0))*K1131</f>
        <v>0</v>
      </c>
      <c r="BQ1131" s="171">
        <f>(VLOOKUP(D1131,'P4 Destination'!$C$21:$M$176,11,0))*J1131</f>
        <v>0</v>
      </c>
      <c r="BR1131" s="173">
        <f t="shared" si="501"/>
        <v>0</v>
      </c>
      <c r="BS1131" s="173">
        <f>(AV1131*2500)*'P6 Verzekering'!$E$11</f>
        <v>0</v>
      </c>
      <c r="BT1131" s="173">
        <f>(AW1131*2500)*'P6 Verzekering'!$E$12</f>
        <v>0</v>
      </c>
      <c r="BU1131" s="173">
        <f>(L1131*2500)*'P6 Verzekering'!$E$13</f>
        <v>0</v>
      </c>
      <c r="BV1131" s="173">
        <f t="shared" si="502"/>
        <v>0</v>
      </c>
      <c r="BW1131"/>
      <c r="BX1131"/>
    </row>
    <row r="1132" spans="1:76">
      <c r="A1132" s="152" t="s">
        <v>725</v>
      </c>
      <c r="B1132" s="152" t="s">
        <v>328</v>
      </c>
      <c r="C1132" s="152" t="s">
        <v>327</v>
      </c>
      <c r="D1132" s="152" t="s">
        <v>219</v>
      </c>
      <c r="E1132" s="152" t="s">
        <v>219</v>
      </c>
      <c r="F1132" s="153">
        <f t="shared" si="476"/>
        <v>1</v>
      </c>
      <c r="G1132" s="154">
        <v>0</v>
      </c>
      <c r="H1132" s="154">
        <f>IFERROR(VLOOKUP(B1132,'P2 Origin'!$C$21:$Q$176,15,FALSE),0)</f>
        <v>1</v>
      </c>
      <c r="I1132" s="154">
        <f>IFERROR(VLOOKUP(D1132,'P4 Destination'!$C$21:$Q$176,15,FALSE),0)</f>
        <v>0</v>
      </c>
      <c r="J1132" s="155"/>
      <c r="K1132" s="155"/>
      <c r="L1132" s="156">
        <v>0</v>
      </c>
      <c r="M1132" s="155">
        <v>0</v>
      </c>
      <c r="N1132" s="155">
        <v>0</v>
      </c>
      <c r="O1132" s="157">
        <f t="shared" si="477"/>
        <v>0</v>
      </c>
      <c r="P1132" s="158">
        <f t="shared" si="478"/>
        <v>0</v>
      </c>
      <c r="Q1132" s="159">
        <f>IFERROR(VLOOKUP(N1132,'P1 Intra-Europees'!$A$15:$H$25,3,0),0)*P1132</f>
        <v>0</v>
      </c>
      <c r="R1132" s="160">
        <f t="shared" si="479"/>
        <v>0</v>
      </c>
      <c r="S1132" s="159">
        <f>IFERROR(VLOOKUP(N1132,'P1 Intra-Europees'!$A$15:$H$25,4,0),0)*R1132</f>
        <v>0</v>
      </c>
      <c r="T1132" s="160">
        <f t="shared" si="480"/>
        <v>0</v>
      </c>
      <c r="U1132" s="159">
        <f>IFERROR(VLOOKUP(N1132,'P1 Intra-Europees'!$A$15:$H$25,5,0),0)*T1132</f>
        <v>0</v>
      </c>
      <c r="V1132" s="160">
        <f t="shared" si="481"/>
        <v>0</v>
      </c>
      <c r="W1132" s="159">
        <f>IFERROR(VLOOKUP(N1132,'P1 Intra-Europees'!$A$15:$H$25,6,0),0)*V1132</f>
        <v>0</v>
      </c>
      <c r="X1132" s="160">
        <f t="shared" si="482"/>
        <v>0</v>
      </c>
      <c r="Y1132" s="159">
        <f>IFERROR(VLOOKUP(N1132,'P1 Intra-Europees'!$A$15:$H$25,7,0),0)*X1132</f>
        <v>0</v>
      </c>
      <c r="Z1132" s="161">
        <f t="shared" si="483"/>
        <v>0</v>
      </c>
      <c r="AA1132" s="162">
        <f>IFERROR(VLOOKUP(N1132,'P1 Intra-Europees'!$A$15:$H$25,8,0),0)*Z1132</f>
        <v>0</v>
      </c>
      <c r="AB1132" s="163">
        <f t="shared" si="484"/>
        <v>0</v>
      </c>
      <c r="AC1132" s="157" t="str">
        <f>VLOOKUP(B1132,'P2 Origin'!$C$21:$O$176,13,0)</f>
        <v>USD</v>
      </c>
      <c r="AD1132" s="164">
        <f t="shared" si="485"/>
        <v>0</v>
      </c>
      <c r="AE1132" s="165">
        <f>IF(AU1132&gt;0.1,VLOOKUP(B1132,'P2 Origin'!$C$21:$M$176,3,0)*H1132,0)</f>
        <v>0</v>
      </c>
      <c r="AF1132" s="166">
        <f t="shared" si="486"/>
        <v>1</v>
      </c>
      <c r="AG1132" s="165">
        <f>(VLOOKUP(B1132,'P2 Origin'!$C$21:$M$176,4,0))*AF1132</f>
        <v>0</v>
      </c>
      <c r="AH1132" s="166">
        <f t="shared" si="487"/>
        <v>0</v>
      </c>
      <c r="AI1132" s="165">
        <f>(VLOOKUP(B1132,'P2 Origin'!$C$21:$M$176,5,0))*AH1132</f>
        <v>0</v>
      </c>
      <c r="AJ1132" s="166">
        <f t="shared" si="503"/>
        <v>0</v>
      </c>
      <c r="AK1132" s="165">
        <f>(VLOOKUP(B1132,'P2 Origin'!$C$21:$M$176,6,0))*AJ1132</f>
        <v>0</v>
      </c>
      <c r="AL1132" s="166">
        <f t="shared" si="488"/>
        <v>0</v>
      </c>
      <c r="AM1132" s="165">
        <f>(VLOOKUP($B1132,'P2 Origin'!$C$21:$M$176,7,0))*AL1132</f>
        <v>0</v>
      </c>
      <c r="AN1132" s="166">
        <f t="shared" si="489"/>
        <v>0</v>
      </c>
      <c r="AO1132" s="165">
        <f>(VLOOKUP($B1132,'P2 Origin'!$C$21:$M$176,8,0))*AN1132</f>
        <v>0</v>
      </c>
      <c r="AP1132" s="166">
        <f t="shared" si="490"/>
        <v>0</v>
      </c>
      <c r="AQ1132" s="165">
        <f>(VLOOKUP($B1132,'P2 Origin'!$C$21:$M$176,9,0))*AP1132</f>
        <v>0</v>
      </c>
      <c r="AR1132" s="155">
        <f t="shared" si="504"/>
        <v>0</v>
      </c>
      <c r="AS1132" s="164">
        <f>(VLOOKUP(B1132,'P2 Origin'!$C$21:$M$176,10,0))*K1132</f>
        <v>0</v>
      </c>
      <c r="AT1132" s="164">
        <f>(VLOOKUP(B1132,'P2 Origin'!$C$21:$M$176,11,0))*J1132</f>
        <v>0</v>
      </c>
      <c r="AU1132" s="167">
        <v>1</v>
      </c>
      <c r="AV1132" s="168">
        <v>0</v>
      </c>
      <c r="AW1132" s="169">
        <v>1</v>
      </c>
      <c r="AX1132" s="170">
        <f>IF(AU1132&gt;=0.1,'P3 Bureaumarge zee- en luchtvr.'!$D$12,0)</f>
        <v>0</v>
      </c>
      <c r="AY1132" s="163">
        <f t="shared" si="492"/>
        <v>0</v>
      </c>
      <c r="AZ1132" s="157" t="str">
        <f>VLOOKUP(D1132,'P4 Destination'!$C$21:$O$176,13,0)</f>
        <v>EUR</v>
      </c>
      <c r="BA1132" s="164">
        <f t="shared" si="493"/>
        <v>0</v>
      </c>
      <c r="BB1132" s="171">
        <f>IF(AU1132&gt;0.1,(VLOOKUP(D1132,'P4 Destination'!$C$21:$M$176,3,0))*I1132,0)</f>
        <v>0</v>
      </c>
      <c r="BC1132" s="172">
        <f t="shared" si="494"/>
        <v>1</v>
      </c>
      <c r="BD1132" s="171">
        <f>(VLOOKUP($D1132,'P4 Destination'!$C$21:$M$176,4,0))*BC1132</f>
        <v>0</v>
      </c>
      <c r="BE1132" s="172">
        <f t="shared" si="495"/>
        <v>0</v>
      </c>
      <c r="BF1132" s="171">
        <f>(VLOOKUP($D1132,'P4 Destination'!$C$21:$M$176,5,0))*BE1132</f>
        <v>0</v>
      </c>
      <c r="BG1132" s="172">
        <f t="shared" si="496"/>
        <v>0</v>
      </c>
      <c r="BH1132" s="171">
        <f>(VLOOKUP($D1132,'P4 Destination'!$C$21:$M$176,6,0))*BG1132</f>
        <v>0</v>
      </c>
      <c r="BI1132" s="172">
        <f t="shared" si="497"/>
        <v>0</v>
      </c>
      <c r="BJ1132" s="171">
        <f>(VLOOKUP($D1132,'P4 Destination'!$C$21:$M$176,7,0))*BI1132</f>
        <v>0</v>
      </c>
      <c r="BK1132" s="172">
        <f t="shared" si="498"/>
        <v>0</v>
      </c>
      <c r="BL1132" s="171">
        <f>(VLOOKUP($D1132,'P4 Destination'!$C$21:$M$176,8,0))*BK1132</f>
        <v>0</v>
      </c>
      <c r="BM1132" s="172">
        <f t="shared" si="499"/>
        <v>0</v>
      </c>
      <c r="BN1132" s="171">
        <f>(VLOOKUP($D1132,'P4 Destination'!$C$21:$M$176,9,0))*BM1132</f>
        <v>0</v>
      </c>
      <c r="BO1132" s="154">
        <f t="shared" si="505"/>
        <v>0</v>
      </c>
      <c r="BP1132" s="171">
        <f>(VLOOKUP(D1132,'P4 Destination'!$C$21:$M$176,10,0))*K1132</f>
        <v>0</v>
      </c>
      <c r="BQ1132" s="171">
        <f>(VLOOKUP(D1132,'P4 Destination'!$C$21:$M$176,11,0))*J1132</f>
        <v>0</v>
      </c>
      <c r="BR1132" s="173">
        <f t="shared" si="501"/>
        <v>0</v>
      </c>
      <c r="BS1132" s="173">
        <f>(AV1132*2500)*'P6 Verzekering'!$E$11</f>
        <v>0</v>
      </c>
      <c r="BT1132" s="173">
        <f>(AW1132*2500)*'P6 Verzekering'!$E$12</f>
        <v>0</v>
      </c>
      <c r="BU1132" s="173">
        <f>(L1132*2500)*'P6 Verzekering'!$E$13</f>
        <v>0</v>
      </c>
      <c r="BV1132" s="173">
        <f t="shared" si="502"/>
        <v>0</v>
      </c>
      <c r="BW1132"/>
      <c r="BX1132"/>
    </row>
    <row r="1133" spans="1:76">
      <c r="A1133" s="152" t="s">
        <v>726</v>
      </c>
      <c r="B1133" s="152" t="s">
        <v>328</v>
      </c>
      <c r="C1133" s="152" t="s">
        <v>327</v>
      </c>
      <c r="D1133" s="152" t="s">
        <v>219</v>
      </c>
      <c r="E1133" s="152" t="s">
        <v>219</v>
      </c>
      <c r="F1133" s="153">
        <f t="shared" si="476"/>
        <v>1.04</v>
      </c>
      <c r="G1133" s="154">
        <v>0</v>
      </c>
      <c r="H1133" s="154">
        <f>IFERROR(VLOOKUP(B1133,'P2 Origin'!$C$21:$Q$176,15,FALSE),0)</f>
        <v>1</v>
      </c>
      <c r="I1133" s="154">
        <f>IFERROR(VLOOKUP(D1133,'P4 Destination'!$C$21:$Q$176,15,FALSE),0)</f>
        <v>0</v>
      </c>
      <c r="J1133" s="155"/>
      <c r="K1133" s="155"/>
      <c r="L1133" s="156">
        <v>0</v>
      </c>
      <c r="M1133" s="155">
        <v>0</v>
      </c>
      <c r="N1133" s="155">
        <v>0</v>
      </c>
      <c r="O1133" s="157">
        <f t="shared" si="477"/>
        <v>0</v>
      </c>
      <c r="P1133" s="158">
        <f t="shared" si="478"/>
        <v>0</v>
      </c>
      <c r="Q1133" s="159">
        <f>IFERROR(VLOOKUP(N1133,'P1 Intra-Europees'!$A$15:$H$25,3,0),0)*P1133</f>
        <v>0</v>
      </c>
      <c r="R1133" s="160">
        <f t="shared" si="479"/>
        <v>0</v>
      </c>
      <c r="S1133" s="159">
        <f>IFERROR(VLOOKUP(N1133,'P1 Intra-Europees'!$A$15:$H$25,4,0),0)*R1133</f>
        <v>0</v>
      </c>
      <c r="T1133" s="160">
        <f t="shared" si="480"/>
        <v>0</v>
      </c>
      <c r="U1133" s="159">
        <f>IFERROR(VLOOKUP(N1133,'P1 Intra-Europees'!$A$15:$H$25,5,0),0)*T1133</f>
        <v>0</v>
      </c>
      <c r="V1133" s="160">
        <f t="shared" si="481"/>
        <v>0</v>
      </c>
      <c r="W1133" s="159">
        <f>IFERROR(VLOOKUP(N1133,'P1 Intra-Europees'!$A$15:$H$25,6,0),0)*V1133</f>
        <v>0</v>
      </c>
      <c r="X1133" s="160">
        <f t="shared" si="482"/>
        <v>0</v>
      </c>
      <c r="Y1133" s="159">
        <f>IFERROR(VLOOKUP(N1133,'P1 Intra-Europees'!$A$15:$H$25,7,0),0)*X1133</f>
        <v>0</v>
      </c>
      <c r="Z1133" s="161">
        <f t="shared" si="483"/>
        <v>0</v>
      </c>
      <c r="AA1133" s="162">
        <f>IFERROR(VLOOKUP(N1133,'P1 Intra-Europees'!$A$15:$H$25,8,0),0)*Z1133</f>
        <v>0</v>
      </c>
      <c r="AB1133" s="163">
        <f t="shared" si="484"/>
        <v>0</v>
      </c>
      <c r="AC1133" s="157" t="str">
        <f>VLOOKUP(B1133,'P2 Origin'!$C$21:$O$176,13,0)</f>
        <v>USD</v>
      </c>
      <c r="AD1133" s="164">
        <f t="shared" si="485"/>
        <v>0</v>
      </c>
      <c r="AE1133" s="165">
        <f>IF(AU1133&gt;0.1,VLOOKUP(B1133,'P2 Origin'!$C$21:$M$176,3,0)*H1133,0)</f>
        <v>0</v>
      </c>
      <c r="AF1133" s="166">
        <f t="shared" si="486"/>
        <v>1.04</v>
      </c>
      <c r="AG1133" s="165">
        <f>(VLOOKUP(B1133,'P2 Origin'!$C$21:$M$176,4,0))*AF1133</f>
        <v>0</v>
      </c>
      <c r="AH1133" s="166">
        <f t="shared" si="487"/>
        <v>0</v>
      </c>
      <c r="AI1133" s="165">
        <f>(VLOOKUP(B1133,'P2 Origin'!$C$21:$M$176,5,0))*AH1133</f>
        <v>0</v>
      </c>
      <c r="AJ1133" s="166">
        <f t="shared" si="503"/>
        <v>0</v>
      </c>
      <c r="AK1133" s="165">
        <f>(VLOOKUP(B1133,'P2 Origin'!$C$21:$M$176,6,0))*AJ1133</f>
        <v>0</v>
      </c>
      <c r="AL1133" s="166">
        <f t="shared" si="488"/>
        <v>0</v>
      </c>
      <c r="AM1133" s="165">
        <f>(VLOOKUP($B1133,'P2 Origin'!$C$21:$M$176,7,0))*AL1133</f>
        <v>0</v>
      </c>
      <c r="AN1133" s="166">
        <f t="shared" si="489"/>
        <v>0</v>
      </c>
      <c r="AO1133" s="165">
        <f>(VLOOKUP($B1133,'P2 Origin'!$C$21:$M$176,8,0))*AN1133</f>
        <v>0</v>
      </c>
      <c r="AP1133" s="166">
        <f t="shared" si="490"/>
        <v>0</v>
      </c>
      <c r="AQ1133" s="165">
        <f>(VLOOKUP($B1133,'P2 Origin'!$C$21:$M$176,9,0))*AP1133</f>
        <v>0</v>
      </c>
      <c r="AR1133" s="155">
        <f t="shared" si="504"/>
        <v>0</v>
      </c>
      <c r="AS1133" s="164">
        <f>(VLOOKUP(B1133,'P2 Origin'!$C$21:$M$176,10,0))*K1133</f>
        <v>0</v>
      </c>
      <c r="AT1133" s="164">
        <f>(VLOOKUP(B1133,'P2 Origin'!$C$21:$M$176,11,0))*J1133</f>
        <v>0</v>
      </c>
      <c r="AU1133" s="167">
        <v>1.04</v>
      </c>
      <c r="AV1133" s="168">
        <v>0</v>
      </c>
      <c r="AW1133" s="169">
        <v>1.04</v>
      </c>
      <c r="AX1133" s="170">
        <f>IF(AU1133&gt;=0.1,'P3 Bureaumarge zee- en luchtvr.'!$D$12,0)</f>
        <v>0</v>
      </c>
      <c r="AY1133" s="163">
        <f t="shared" si="492"/>
        <v>0</v>
      </c>
      <c r="AZ1133" s="157" t="str">
        <f>VLOOKUP(D1133,'P4 Destination'!$C$21:$O$176,13,0)</f>
        <v>EUR</v>
      </c>
      <c r="BA1133" s="164">
        <f t="shared" si="493"/>
        <v>0</v>
      </c>
      <c r="BB1133" s="171">
        <f>IF(AU1133&gt;0.1,(VLOOKUP(D1133,'P4 Destination'!$C$21:$M$176,3,0))*I1133,0)</f>
        <v>0</v>
      </c>
      <c r="BC1133" s="172">
        <f t="shared" si="494"/>
        <v>1.04</v>
      </c>
      <c r="BD1133" s="171">
        <f>(VLOOKUP($D1133,'P4 Destination'!$C$21:$M$176,4,0))*BC1133</f>
        <v>0</v>
      </c>
      <c r="BE1133" s="172">
        <f t="shared" si="495"/>
        <v>0</v>
      </c>
      <c r="BF1133" s="171">
        <f>(VLOOKUP($D1133,'P4 Destination'!$C$21:$M$176,5,0))*BE1133</f>
        <v>0</v>
      </c>
      <c r="BG1133" s="172">
        <f t="shared" si="496"/>
        <v>0</v>
      </c>
      <c r="BH1133" s="171">
        <f>(VLOOKUP($D1133,'P4 Destination'!$C$21:$M$176,6,0))*BG1133</f>
        <v>0</v>
      </c>
      <c r="BI1133" s="172">
        <f t="shared" si="497"/>
        <v>0</v>
      </c>
      <c r="BJ1133" s="171">
        <f>(VLOOKUP($D1133,'P4 Destination'!$C$21:$M$176,7,0))*BI1133</f>
        <v>0</v>
      </c>
      <c r="BK1133" s="172">
        <f t="shared" si="498"/>
        <v>0</v>
      </c>
      <c r="BL1133" s="171">
        <f>(VLOOKUP($D1133,'P4 Destination'!$C$21:$M$176,8,0))*BK1133</f>
        <v>0</v>
      </c>
      <c r="BM1133" s="172">
        <f t="shared" si="499"/>
        <v>0</v>
      </c>
      <c r="BN1133" s="171">
        <f>(VLOOKUP($D1133,'P4 Destination'!$C$21:$M$176,9,0))*BM1133</f>
        <v>0</v>
      </c>
      <c r="BO1133" s="154">
        <f t="shared" si="505"/>
        <v>0</v>
      </c>
      <c r="BP1133" s="171">
        <f>(VLOOKUP(D1133,'P4 Destination'!$C$21:$M$176,10,0))*K1133</f>
        <v>0</v>
      </c>
      <c r="BQ1133" s="171">
        <f>(VLOOKUP(D1133,'P4 Destination'!$C$21:$M$176,11,0))*J1133</f>
        <v>0</v>
      </c>
      <c r="BR1133" s="173">
        <f t="shared" si="501"/>
        <v>0</v>
      </c>
      <c r="BS1133" s="173">
        <f>(AV1133*2500)*'P6 Verzekering'!$E$11</f>
        <v>0</v>
      </c>
      <c r="BT1133" s="173">
        <f>(AW1133*2500)*'P6 Verzekering'!$E$12</f>
        <v>0</v>
      </c>
      <c r="BU1133" s="173">
        <f>(L1133*2500)*'P6 Verzekering'!$E$13</f>
        <v>0</v>
      </c>
      <c r="BV1133" s="173">
        <f t="shared" si="502"/>
        <v>0</v>
      </c>
      <c r="BW1133"/>
      <c r="BX1133"/>
    </row>
    <row r="1134" spans="1:76">
      <c r="A1134" s="152" t="s">
        <v>727</v>
      </c>
      <c r="B1134" s="152" t="s">
        <v>328</v>
      </c>
      <c r="C1134" s="152" t="s">
        <v>327</v>
      </c>
      <c r="D1134" s="152" t="s">
        <v>219</v>
      </c>
      <c r="E1134" s="152" t="s">
        <v>219</v>
      </c>
      <c r="F1134" s="153">
        <f t="shared" si="476"/>
        <v>46</v>
      </c>
      <c r="G1134" s="154">
        <v>1</v>
      </c>
      <c r="H1134" s="154">
        <f>IFERROR(VLOOKUP(B1134,'P2 Origin'!$C$21:$Q$176,15,FALSE),0)</f>
        <v>1</v>
      </c>
      <c r="I1134" s="154">
        <f>IFERROR(VLOOKUP(D1134,'P4 Destination'!$C$21:$Q$176,15,FALSE),0)</f>
        <v>0</v>
      </c>
      <c r="J1134" s="155">
        <v>1</v>
      </c>
      <c r="K1134" s="155"/>
      <c r="L1134" s="156">
        <v>0</v>
      </c>
      <c r="M1134" s="155">
        <v>0</v>
      </c>
      <c r="N1134" s="155">
        <v>0</v>
      </c>
      <c r="O1134" s="157">
        <f t="shared" si="477"/>
        <v>0</v>
      </c>
      <c r="P1134" s="158">
        <f t="shared" si="478"/>
        <v>0</v>
      </c>
      <c r="Q1134" s="159">
        <f>IFERROR(VLOOKUP(N1134,'P1 Intra-Europees'!$A$15:$H$25,3,0),0)*P1134</f>
        <v>0</v>
      </c>
      <c r="R1134" s="160">
        <f t="shared" si="479"/>
        <v>0</v>
      </c>
      <c r="S1134" s="159">
        <f>IFERROR(VLOOKUP(N1134,'P1 Intra-Europees'!$A$15:$H$25,4,0),0)*R1134</f>
        <v>0</v>
      </c>
      <c r="T1134" s="160">
        <f t="shared" si="480"/>
        <v>0</v>
      </c>
      <c r="U1134" s="159">
        <f>IFERROR(VLOOKUP(N1134,'P1 Intra-Europees'!$A$15:$H$25,5,0),0)*T1134</f>
        <v>0</v>
      </c>
      <c r="V1134" s="160">
        <f t="shared" si="481"/>
        <v>0</v>
      </c>
      <c r="W1134" s="159">
        <f>IFERROR(VLOOKUP(N1134,'P1 Intra-Europees'!$A$15:$H$25,6,0),0)*V1134</f>
        <v>0</v>
      </c>
      <c r="X1134" s="160">
        <f t="shared" si="482"/>
        <v>0</v>
      </c>
      <c r="Y1134" s="159">
        <f>IFERROR(VLOOKUP(N1134,'P1 Intra-Europees'!$A$15:$H$25,7,0),0)*X1134</f>
        <v>0</v>
      </c>
      <c r="Z1134" s="161">
        <f t="shared" si="483"/>
        <v>0</v>
      </c>
      <c r="AA1134" s="162">
        <f>IFERROR(VLOOKUP(N1134,'P1 Intra-Europees'!$A$15:$H$25,8,0),0)*Z1134</f>
        <v>0</v>
      </c>
      <c r="AB1134" s="163">
        <f t="shared" si="484"/>
        <v>0</v>
      </c>
      <c r="AC1134" s="157" t="str">
        <f>VLOOKUP(B1134,'P2 Origin'!$C$21:$O$176,13,0)</f>
        <v>USD</v>
      </c>
      <c r="AD1134" s="164">
        <f t="shared" si="485"/>
        <v>0</v>
      </c>
      <c r="AE1134" s="165">
        <f>IF(AU1134&gt;0.1,VLOOKUP(B1134,'P2 Origin'!$C$21:$M$176,3,0)*H1134,0)</f>
        <v>0</v>
      </c>
      <c r="AF1134" s="166">
        <f t="shared" si="486"/>
        <v>0</v>
      </c>
      <c r="AG1134" s="165">
        <f>(VLOOKUP(B1134,'P2 Origin'!$C$21:$M$176,4,0))*AF1134</f>
        <v>0</v>
      </c>
      <c r="AH1134" s="166">
        <f t="shared" si="487"/>
        <v>0</v>
      </c>
      <c r="AI1134" s="165">
        <f>(VLOOKUP(B1134,'P2 Origin'!$C$21:$M$176,5,0))*AH1134</f>
        <v>0</v>
      </c>
      <c r="AJ1134" s="166">
        <f t="shared" si="503"/>
        <v>0</v>
      </c>
      <c r="AK1134" s="165">
        <f>(VLOOKUP(B1134,'P2 Origin'!$C$21:$M$176,6,0))*AJ1134</f>
        <v>0</v>
      </c>
      <c r="AL1134" s="166">
        <f t="shared" si="488"/>
        <v>0</v>
      </c>
      <c r="AM1134" s="165">
        <f>(VLOOKUP($B1134,'P2 Origin'!$C$21:$M$176,7,0))*AL1134</f>
        <v>0</v>
      </c>
      <c r="AN1134" s="166">
        <f t="shared" si="489"/>
        <v>0</v>
      </c>
      <c r="AO1134" s="165">
        <f>(VLOOKUP($B1134,'P2 Origin'!$C$21:$M$176,8,0))*AN1134</f>
        <v>0</v>
      </c>
      <c r="AP1134" s="166">
        <f t="shared" si="490"/>
        <v>46</v>
      </c>
      <c r="AQ1134" s="165">
        <f>(VLOOKUP($B1134,'P2 Origin'!$C$21:$M$176,9,0))*AP1134</f>
        <v>0</v>
      </c>
      <c r="AR1134" s="155">
        <f t="shared" si="504"/>
        <v>1</v>
      </c>
      <c r="AS1134" s="164">
        <f>(VLOOKUP(B1134,'P2 Origin'!$C$21:$M$176,10,0))*K1134</f>
        <v>0</v>
      </c>
      <c r="AT1134" s="164">
        <f>(VLOOKUP(B1134,'P2 Origin'!$C$21:$M$176,11,0))*J1134</f>
        <v>0</v>
      </c>
      <c r="AU1134" s="167">
        <v>46</v>
      </c>
      <c r="AV1134" s="168">
        <v>0</v>
      </c>
      <c r="AW1134" s="169">
        <v>0</v>
      </c>
      <c r="AX1134" s="170">
        <f>IF(AU1134&gt;=0.1,'P3 Bureaumarge zee- en luchtvr.'!$D$12,0)</f>
        <v>0</v>
      </c>
      <c r="AY1134" s="163">
        <f t="shared" si="492"/>
        <v>0</v>
      </c>
      <c r="AZ1134" s="157" t="str">
        <f>VLOOKUP(D1134,'P4 Destination'!$C$21:$O$176,13,0)</f>
        <v>EUR</v>
      </c>
      <c r="BA1134" s="164">
        <f t="shared" si="493"/>
        <v>0</v>
      </c>
      <c r="BB1134" s="171">
        <f>IF(AU1134&gt;0.1,(VLOOKUP(D1134,'P4 Destination'!$C$21:$M$176,3,0))*I1134,0)</f>
        <v>0</v>
      </c>
      <c r="BC1134" s="172">
        <f t="shared" si="494"/>
        <v>0</v>
      </c>
      <c r="BD1134" s="171">
        <f>(VLOOKUP($D1134,'P4 Destination'!$C$21:$M$176,4,0))*BC1134</f>
        <v>0</v>
      </c>
      <c r="BE1134" s="172">
        <f t="shared" si="495"/>
        <v>0</v>
      </c>
      <c r="BF1134" s="171">
        <f>(VLOOKUP($D1134,'P4 Destination'!$C$21:$M$176,5,0))*BE1134</f>
        <v>0</v>
      </c>
      <c r="BG1134" s="172">
        <f t="shared" si="496"/>
        <v>0</v>
      </c>
      <c r="BH1134" s="171">
        <f>(VLOOKUP($D1134,'P4 Destination'!$C$21:$M$176,6,0))*BG1134</f>
        <v>0</v>
      </c>
      <c r="BI1134" s="172">
        <f t="shared" si="497"/>
        <v>0</v>
      </c>
      <c r="BJ1134" s="171">
        <f>(VLOOKUP($D1134,'P4 Destination'!$C$21:$M$176,7,0))*BI1134</f>
        <v>0</v>
      </c>
      <c r="BK1134" s="172">
        <f t="shared" si="498"/>
        <v>0</v>
      </c>
      <c r="BL1134" s="171">
        <f>(VLOOKUP($D1134,'P4 Destination'!$C$21:$M$176,8,0))*BK1134</f>
        <v>0</v>
      </c>
      <c r="BM1134" s="172">
        <f t="shared" si="499"/>
        <v>46</v>
      </c>
      <c r="BN1134" s="171">
        <f>(VLOOKUP($D1134,'P4 Destination'!$C$21:$M$176,9,0))*BM1134</f>
        <v>0</v>
      </c>
      <c r="BO1134" s="154">
        <f t="shared" si="505"/>
        <v>1</v>
      </c>
      <c r="BP1134" s="171">
        <f>(VLOOKUP(D1134,'P4 Destination'!$C$21:$M$176,10,0))*K1134</f>
        <v>0</v>
      </c>
      <c r="BQ1134" s="171">
        <f>(VLOOKUP(D1134,'P4 Destination'!$C$21:$M$176,11,0))*J1134</f>
        <v>0</v>
      </c>
      <c r="BR1134" s="173">
        <f t="shared" si="501"/>
        <v>0</v>
      </c>
      <c r="BS1134" s="173">
        <f>(AV1134*2500)*'P6 Verzekering'!$E$11</f>
        <v>0</v>
      </c>
      <c r="BT1134" s="173">
        <f>(AW1134*2500)*'P6 Verzekering'!$E$12</f>
        <v>0</v>
      </c>
      <c r="BU1134" s="173">
        <f>(L1134*2500)*'P6 Verzekering'!$E$13</f>
        <v>0</v>
      </c>
      <c r="BV1134" s="173">
        <f t="shared" si="502"/>
        <v>0</v>
      </c>
      <c r="BW1134"/>
      <c r="BX1134"/>
    </row>
    <row r="1135" spans="1:76">
      <c r="A1135" s="152" t="s">
        <v>736</v>
      </c>
      <c r="B1135" s="152" t="s">
        <v>328</v>
      </c>
      <c r="C1135" s="152" t="s">
        <v>327</v>
      </c>
      <c r="D1135" s="152" t="s">
        <v>219</v>
      </c>
      <c r="E1135" s="152" t="s">
        <v>219</v>
      </c>
      <c r="F1135" s="153">
        <f t="shared" si="476"/>
        <v>3</v>
      </c>
      <c r="G1135" s="154">
        <v>0</v>
      </c>
      <c r="H1135" s="154">
        <f>IFERROR(VLOOKUP(B1135,'P2 Origin'!$C$21:$Q$176,15,FALSE),0)</f>
        <v>1</v>
      </c>
      <c r="I1135" s="154">
        <f>IFERROR(VLOOKUP(D1135,'P4 Destination'!$C$21:$Q$176,15,FALSE),0)</f>
        <v>0</v>
      </c>
      <c r="J1135" s="155"/>
      <c r="K1135" s="155"/>
      <c r="L1135" s="156">
        <v>0</v>
      </c>
      <c r="M1135" s="155">
        <v>0</v>
      </c>
      <c r="N1135" s="155">
        <v>0</v>
      </c>
      <c r="O1135" s="157">
        <f t="shared" si="477"/>
        <v>0</v>
      </c>
      <c r="P1135" s="158">
        <f t="shared" si="478"/>
        <v>0</v>
      </c>
      <c r="Q1135" s="159">
        <f>IFERROR(VLOOKUP(N1135,'P1 Intra-Europees'!$A$15:$H$25,3,0),0)*P1135</f>
        <v>0</v>
      </c>
      <c r="R1135" s="160">
        <f t="shared" si="479"/>
        <v>0</v>
      </c>
      <c r="S1135" s="159">
        <f>IFERROR(VLOOKUP(N1135,'P1 Intra-Europees'!$A$15:$H$25,4,0),0)*R1135</f>
        <v>0</v>
      </c>
      <c r="T1135" s="160">
        <f t="shared" si="480"/>
        <v>0</v>
      </c>
      <c r="U1135" s="159">
        <f>IFERROR(VLOOKUP(N1135,'P1 Intra-Europees'!$A$15:$H$25,5,0),0)*T1135</f>
        <v>0</v>
      </c>
      <c r="V1135" s="160">
        <f t="shared" si="481"/>
        <v>0</v>
      </c>
      <c r="W1135" s="159">
        <f>IFERROR(VLOOKUP(N1135,'P1 Intra-Europees'!$A$15:$H$25,6,0),0)*V1135</f>
        <v>0</v>
      </c>
      <c r="X1135" s="160">
        <f t="shared" si="482"/>
        <v>0</v>
      </c>
      <c r="Y1135" s="159">
        <f>IFERROR(VLOOKUP(N1135,'P1 Intra-Europees'!$A$15:$H$25,7,0),0)*X1135</f>
        <v>0</v>
      </c>
      <c r="Z1135" s="161">
        <f t="shared" si="483"/>
        <v>0</v>
      </c>
      <c r="AA1135" s="162">
        <f>IFERROR(VLOOKUP(N1135,'P1 Intra-Europees'!$A$15:$H$25,8,0),0)*Z1135</f>
        <v>0</v>
      </c>
      <c r="AB1135" s="163">
        <f t="shared" si="484"/>
        <v>0</v>
      </c>
      <c r="AC1135" s="157" t="str">
        <f>VLOOKUP(B1135,'P2 Origin'!$C$21:$O$176,13,0)</f>
        <v>USD</v>
      </c>
      <c r="AD1135" s="164">
        <f t="shared" si="485"/>
        <v>0</v>
      </c>
      <c r="AE1135" s="165">
        <f>IF(AU1135&gt;0.1,VLOOKUP(B1135,'P2 Origin'!$C$21:$M$176,3,0)*H1135,0)</f>
        <v>0</v>
      </c>
      <c r="AF1135" s="166">
        <f t="shared" si="486"/>
        <v>3</v>
      </c>
      <c r="AG1135" s="165">
        <f>(VLOOKUP(B1135,'P2 Origin'!$C$21:$M$176,4,0))*AF1135</f>
        <v>0</v>
      </c>
      <c r="AH1135" s="166">
        <f t="shared" si="487"/>
        <v>0</v>
      </c>
      <c r="AI1135" s="165">
        <f>(VLOOKUP(B1135,'P2 Origin'!$C$21:$M$176,5,0))*AH1135</f>
        <v>0</v>
      </c>
      <c r="AJ1135" s="166">
        <f t="shared" si="503"/>
        <v>0</v>
      </c>
      <c r="AK1135" s="165">
        <f>(VLOOKUP(B1135,'P2 Origin'!$C$21:$M$176,6,0))*AJ1135</f>
        <v>0</v>
      </c>
      <c r="AL1135" s="166">
        <f t="shared" si="488"/>
        <v>0</v>
      </c>
      <c r="AM1135" s="165">
        <f>(VLOOKUP($B1135,'P2 Origin'!$C$21:$M$176,7,0))*AL1135</f>
        <v>0</v>
      </c>
      <c r="AN1135" s="166">
        <f t="shared" si="489"/>
        <v>0</v>
      </c>
      <c r="AO1135" s="165">
        <f>(VLOOKUP($B1135,'P2 Origin'!$C$21:$M$176,8,0))*AN1135</f>
        <v>0</v>
      </c>
      <c r="AP1135" s="166">
        <f t="shared" si="490"/>
        <v>0</v>
      </c>
      <c r="AQ1135" s="165">
        <f>(VLOOKUP($B1135,'P2 Origin'!$C$21:$M$176,9,0))*AP1135</f>
        <v>0</v>
      </c>
      <c r="AR1135" s="155">
        <f t="shared" si="504"/>
        <v>0</v>
      </c>
      <c r="AS1135" s="164">
        <f>(VLOOKUP(B1135,'P2 Origin'!$C$21:$M$176,10,0))*K1135</f>
        <v>0</v>
      </c>
      <c r="AT1135" s="164">
        <f>(VLOOKUP(B1135,'P2 Origin'!$C$21:$M$176,11,0))*J1135</f>
        <v>0</v>
      </c>
      <c r="AU1135" s="167">
        <v>3</v>
      </c>
      <c r="AV1135" s="168">
        <v>0</v>
      </c>
      <c r="AW1135" s="169">
        <v>3</v>
      </c>
      <c r="AX1135" s="170">
        <f>IF(AU1135&gt;=0.1,'P3 Bureaumarge zee- en luchtvr.'!$D$12,0)</f>
        <v>0</v>
      </c>
      <c r="AY1135" s="163">
        <f t="shared" si="492"/>
        <v>0</v>
      </c>
      <c r="AZ1135" s="157" t="str">
        <f>VLOOKUP(D1135,'P4 Destination'!$C$21:$O$176,13,0)</f>
        <v>EUR</v>
      </c>
      <c r="BA1135" s="164">
        <f t="shared" si="493"/>
        <v>0</v>
      </c>
      <c r="BB1135" s="171">
        <f>IF(AU1135&gt;0.1,(VLOOKUP(D1135,'P4 Destination'!$C$21:$M$176,3,0))*I1135,0)</f>
        <v>0</v>
      </c>
      <c r="BC1135" s="172">
        <f t="shared" si="494"/>
        <v>3</v>
      </c>
      <c r="BD1135" s="171">
        <f>(VLOOKUP($D1135,'P4 Destination'!$C$21:$M$176,4,0))*BC1135</f>
        <v>0</v>
      </c>
      <c r="BE1135" s="172">
        <f t="shared" si="495"/>
        <v>0</v>
      </c>
      <c r="BF1135" s="171">
        <f>(VLOOKUP($D1135,'P4 Destination'!$C$21:$M$176,5,0))*BE1135</f>
        <v>0</v>
      </c>
      <c r="BG1135" s="172">
        <f t="shared" si="496"/>
        <v>0</v>
      </c>
      <c r="BH1135" s="171">
        <f>(VLOOKUP($D1135,'P4 Destination'!$C$21:$M$176,6,0))*BG1135</f>
        <v>0</v>
      </c>
      <c r="BI1135" s="172">
        <f t="shared" si="497"/>
        <v>0</v>
      </c>
      <c r="BJ1135" s="171">
        <f>(VLOOKUP($D1135,'P4 Destination'!$C$21:$M$176,7,0))*BI1135</f>
        <v>0</v>
      </c>
      <c r="BK1135" s="172">
        <f t="shared" si="498"/>
        <v>0</v>
      </c>
      <c r="BL1135" s="171">
        <f>(VLOOKUP($D1135,'P4 Destination'!$C$21:$M$176,8,0))*BK1135</f>
        <v>0</v>
      </c>
      <c r="BM1135" s="172">
        <f t="shared" si="499"/>
        <v>0</v>
      </c>
      <c r="BN1135" s="171">
        <f>(VLOOKUP($D1135,'P4 Destination'!$C$21:$M$176,9,0))*BM1135</f>
        <v>0</v>
      </c>
      <c r="BO1135" s="154">
        <f t="shared" si="505"/>
        <v>0</v>
      </c>
      <c r="BP1135" s="171">
        <f>(VLOOKUP(D1135,'P4 Destination'!$C$21:$M$176,10,0))*K1135</f>
        <v>0</v>
      </c>
      <c r="BQ1135" s="171">
        <f>(VLOOKUP(D1135,'P4 Destination'!$C$21:$M$176,11,0))*J1135</f>
        <v>0</v>
      </c>
      <c r="BR1135" s="173">
        <f t="shared" si="501"/>
        <v>0</v>
      </c>
      <c r="BS1135" s="173">
        <f>(AV1135*2500)*'P6 Verzekering'!$E$11</f>
        <v>0</v>
      </c>
      <c r="BT1135" s="173">
        <f>(AW1135*2500)*'P6 Verzekering'!$E$12</f>
        <v>0</v>
      </c>
      <c r="BU1135" s="173">
        <f>(L1135*2500)*'P6 Verzekering'!$E$13</f>
        <v>0</v>
      </c>
      <c r="BV1135" s="173">
        <f t="shared" si="502"/>
        <v>0</v>
      </c>
      <c r="BW1135"/>
      <c r="BX1135"/>
    </row>
    <row r="1136" spans="1:76">
      <c r="A1136" s="152" t="s">
        <v>739</v>
      </c>
      <c r="B1136" s="152" t="s">
        <v>328</v>
      </c>
      <c r="C1136" s="152" t="s">
        <v>327</v>
      </c>
      <c r="D1136" s="152" t="s">
        <v>447</v>
      </c>
      <c r="E1136" s="152" t="s">
        <v>446</v>
      </c>
      <c r="F1136" s="153">
        <f t="shared" si="476"/>
        <v>30</v>
      </c>
      <c r="G1136" s="154">
        <v>1</v>
      </c>
      <c r="H1136" s="154">
        <f>IFERROR(VLOOKUP(B1136,'P2 Origin'!$C$21:$Q$176,15,FALSE),0)</f>
        <v>1</v>
      </c>
      <c r="I1136" s="154">
        <f>IFERROR(VLOOKUP(D1136,'P4 Destination'!$C$21:$Q$176,15,FALSE),0)</f>
        <v>0</v>
      </c>
      <c r="J1136" s="155"/>
      <c r="K1136" s="155">
        <v>1</v>
      </c>
      <c r="L1136" s="156">
        <v>0</v>
      </c>
      <c r="M1136" s="155">
        <v>0</v>
      </c>
      <c r="N1136" s="155">
        <v>0</v>
      </c>
      <c r="O1136" s="157">
        <f t="shared" si="477"/>
        <v>0</v>
      </c>
      <c r="P1136" s="158">
        <f t="shared" si="478"/>
        <v>0</v>
      </c>
      <c r="Q1136" s="159">
        <f>IFERROR(VLOOKUP(N1136,'P1 Intra-Europees'!$A$15:$H$25,3,0),0)*P1136</f>
        <v>0</v>
      </c>
      <c r="R1136" s="160">
        <f t="shared" si="479"/>
        <v>0</v>
      </c>
      <c r="S1136" s="159">
        <f>IFERROR(VLOOKUP(N1136,'P1 Intra-Europees'!$A$15:$H$25,4,0),0)*R1136</f>
        <v>0</v>
      </c>
      <c r="T1136" s="160">
        <f t="shared" si="480"/>
        <v>0</v>
      </c>
      <c r="U1136" s="159">
        <f>IFERROR(VLOOKUP(N1136,'P1 Intra-Europees'!$A$15:$H$25,5,0),0)*T1136</f>
        <v>0</v>
      </c>
      <c r="V1136" s="160">
        <f t="shared" si="481"/>
        <v>0</v>
      </c>
      <c r="W1136" s="159">
        <f>IFERROR(VLOOKUP(N1136,'P1 Intra-Europees'!$A$15:$H$25,6,0),0)*V1136</f>
        <v>0</v>
      </c>
      <c r="X1136" s="160">
        <f t="shared" si="482"/>
        <v>0</v>
      </c>
      <c r="Y1136" s="159">
        <f>IFERROR(VLOOKUP(N1136,'P1 Intra-Europees'!$A$15:$H$25,7,0),0)*X1136</f>
        <v>0</v>
      </c>
      <c r="Z1136" s="161">
        <f t="shared" si="483"/>
        <v>0</v>
      </c>
      <c r="AA1136" s="162">
        <f>IFERROR(VLOOKUP(N1136,'P1 Intra-Europees'!$A$15:$H$25,8,0),0)*Z1136</f>
        <v>0</v>
      </c>
      <c r="AB1136" s="163">
        <f t="shared" si="484"/>
        <v>0</v>
      </c>
      <c r="AC1136" s="157" t="str">
        <f>VLOOKUP(B1136,'P2 Origin'!$C$21:$O$176,13,0)</f>
        <v>USD</v>
      </c>
      <c r="AD1136" s="164">
        <f t="shared" si="485"/>
        <v>0</v>
      </c>
      <c r="AE1136" s="165">
        <f>IF(AU1136&gt;0.1,VLOOKUP(B1136,'P2 Origin'!$C$21:$M$176,3,0)*H1136,0)</f>
        <v>0</v>
      </c>
      <c r="AF1136" s="166">
        <f t="shared" si="486"/>
        <v>0</v>
      </c>
      <c r="AG1136" s="165">
        <f>(VLOOKUP(B1136,'P2 Origin'!$C$21:$M$176,4,0))*AF1136</f>
        <v>0</v>
      </c>
      <c r="AH1136" s="166">
        <f t="shared" si="487"/>
        <v>0</v>
      </c>
      <c r="AI1136" s="165">
        <f>(VLOOKUP(B1136,'P2 Origin'!$C$21:$M$176,5,0))*AH1136</f>
        <v>0</v>
      </c>
      <c r="AJ1136" s="166">
        <f t="shared" si="503"/>
        <v>0</v>
      </c>
      <c r="AK1136" s="165">
        <f>(VLOOKUP(B1136,'P2 Origin'!$C$21:$M$176,6,0))*AJ1136</f>
        <v>0</v>
      </c>
      <c r="AL1136" s="166">
        <f t="shared" si="488"/>
        <v>30</v>
      </c>
      <c r="AM1136" s="165">
        <f>(VLOOKUP($B1136,'P2 Origin'!$C$21:$M$176,7,0))*AL1136</f>
        <v>0</v>
      </c>
      <c r="AN1136" s="166">
        <f t="shared" si="489"/>
        <v>0</v>
      </c>
      <c r="AO1136" s="165">
        <f>(VLOOKUP($B1136,'P2 Origin'!$C$21:$M$176,8,0))*AN1136</f>
        <v>0</v>
      </c>
      <c r="AP1136" s="166">
        <f t="shared" si="490"/>
        <v>0</v>
      </c>
      <c r="AQ1136" s="165">
        <f>(VLOOKUP($B1136,'P2 Origin'!$C$21:$M$176,9,0))*AP1136</f>
        <v>0</v>
      </c>
      <c r="AR1136" s="155">
        <f t="shared" si="504"/>
        <v>1</v>
      </c>
      <c r="AS1136" s="164">
        <f>(VLOOKUP(B1136,'P2 Origin'!$C$21:$M$176,10,0))*K1136</f>
        <v>0</v>
      </c>
      <c r="AT1136" s="164">
        <f>(VLOOKUP(B1136,'P2 Origin'!$C$21:$M$176,11,0))*J1136</f>
        <v>0</v>
      </c>
      <c r="AU1136" s="167">
        <v>30</v>
      </c>
      <c r="AV1136" s="168">
        <v>30</v>
      </c>
      <c r="AW1136" s="169">
        <v>0</v>
      </c>
      <c r="AX1136" s="170">
        <f>IF(AU1136&gt;=0.1,'P3 Bureaumarge zee- en luchtvr.'!$D$12,0)</f>
        <v>0</v>
      </c>
      <c r="AY1136" s="163">
        <f t="shared" si="492"/>
        <v>0</v>
      </c>
      <c r="AZ1136" s="157" t="str">
        <f>VLOOKUP(D1136,'P4 Destination'!$C$21:$O$176,13,0)</f>
        <v>USD</v>
      </c>
      <c r="BA1136" s="164">
        <f t="shared" si="493"/>
        <v>0</v>
      </c>
      <c r="BB1136" s="171">
        <f>IF(AU1136&gt;0.1,(VLOOKUP(D1136,'P4 Destination'!$C$21:$M$176,3,0))*I1136,0)</f>
        <v>0</v>
      </c>
      <c r="BC1136" s="172">
        <f t="shared" si="494"/>
        <v>0</v>
      </c>
      <c r="BD1136" s="171">
        <f>(VLOOKUP($D1136,'P4 Destination'!$C$21:$M$176,4,0))*BC1136</f>
        <v>0</v>
      </c>
      <c r="BE1136" s="172">
        <f t="shared" si="495"/>
        <v>0</v>
      </c>
      <c r="BF1136" s="171">
        <f>(VLOOKUP($D1136,'P4 Destination'!$C$21:$M$176,5,0))*BE1136</f>
        <v>0</v>
      </c>
      <c r="BG1136" s="172">
        <f t="shared" si="496"/>
        <v>0</v>
      </c>
      <c r="BH1136" s="171">
        <f>(VLOOKUP($D1136,'P4 Destination'!$C$21:$M$176,6,0))*BG1136</f>
        <v>0</v>
      </c>
      <c r="BI1136" s="172">
        <f t="shared" si="497"/>
        <v>30</v>
      </c>
      <c r="BJ1136" s="171">
        <f>(VLOOKUP($D1136,'P4 Destination'!$C$21:$M$176,7,0))*BI1136</f>
        <v>0</v>
      </c>
      <c r="BK1136" s="172">
        <f t="shared" si="498"/>
        <v>0</v>
      </c>
      <c r="BL1136" s="171">
        <f>(VLOOKUP($D1136,'P4 Destination'!$C$21:$M$176,8,0))*BK1136</f>
        <v>0</v>
      </c>
      <c r="BM1136" s="172">
        <f t="shared" si="499"/>
        <v>0</v>
      </c>
      <c r="BN1136" s="171">
        <f>(VLOOKUP($D1136,'P4 Destination'!$C$21:$M$176,9,0))*BM1136</f>
        <v>0</v>
      </c>
      <c r="BO1136" s="154">
        <f t="shared" si="505"/>
        <v>1</v>
      </c>
      <c r="BP1136" s="171">
        <f>(VLOOKUP(D1136,'P4 Destination'!$C$21:$M$176,10,0))*K1136</f>
        <v>0</v>
      </c>
      <c r="BQ1136" s="171">
        <f>(VLOOKUP(D1136,'P4 Destination'!$C$21:$M$176,11,0))*J1136</f>
        <v>0</v>
      </c>
      <c r="BR1136" s="173">
        <f t="shared" si="501"/>
        <v>0</v>
      </c>
      <c r="BS1136" s="173">
        <f>(AV1136*2500)*'P6 Verzekering'!$E$11</f>
        <v>0</v>
      </c>
      <c r="BT1136" s="173">
        <f>(AW1136*2500)*'P6 Verzekering'!$E$12</f>
        <v>0</v>
      </c>
      <c r="BU1136" s="173">
        <f>(L1136*2500)*'P6 Verzekering'!$E$13</f>
        <v>0</v>
      </c>
      <c r="BV1136" s="173">
        <f t="shared" si="502"/>
        <v>0</v>
      </c>
      <c r="BW1136"/>
      <c r="BX1136"/>
    </row>
    <row r="1137" spans="1:76">
      <c r="A1137" s="152" t="s">
        <v>742</v>
      </c>
      <c r="B1137" s="152" t="s">
        <v>265</v>
      </c>
      <c r="C1137" s="152" t="s">
        <v>264</v>
      </c>
      <c r="D1137" s="152" t="s">
        <v>219</v>
      </c>
      <c r="E1137" s="152" t="s">
        <v>219</v>
      </c>
      <c r="F1137" s="153">
        <f t="shared" si="476"/>
        <v>31</v>
      </c>
      <c r="G1137" s="154">
        <v>1</v>
      </c>
      <c r="H1137" s="154">
        <f>IFERROR(VLOOKUP(B1137,'P2 Origin'!$C$21:$Q$176,15,FALSE),0)</f>
        <v>0</v>
      </c>
      <c r="I1137" s="154">
        <f>IFERROR(VLOOKUP(D1137,'P4 Destination'!$C$21:$Q$176,15,FALSE),0)</f>
        <v>0</v>
      </c>
      <c r="J1137" s="155"/>
      <c r="K1137" s="155">
        <v>1</v>
      </c>
      <c r="L1137" s="156">
        <v>0</v>
      </c>
      <c r="M1137" s="155">
        <v>0</v>
      </c>
      <c r="N1137" s="155">
        <v>0</v>
      </c>
      <c r="O1137" s="157">
        <f t="shared" si="477"/>
        <v>0</v>
      </c>
      <c r="P1137" s="158">
        <f t="shared" si="478"/>
        <v>0</v>
      </c>
      <c r="Q1137" s="159">
        <f>IFERROR(VLOOKUP(N1137,'P1 Intra-Europees'!$A$15:$H$25,3,0),0)*P1137</f>
        <v>0</v>
      </c>
      <c r="R1137" s="160">
        <f t="shared" si="479"/>
        <v>0</v>
      </c>
      <c r="S1137" s="159">
        <f>IFERROR(VLOOKUP(N1137,'P1 Intra-Europees'!$A$15:$H$25,4,0),0)*R1137</f>
        <v>0</v>
      </c>
      <c r="T1137" s="160">
        <f t="shared" si="480"/>
        <v>0</v>
      </c>
      <c r="U1137" s="159">
        <f>IFERROR(VLOOKUP(N1137,'P1 Intra-Europees'!$A$15:$H$25,5,0),0)*T1137</f>
        <v>0</v>
      </c>
      <c r="V1137" s="160">
        <f t="shared" si="481"/>
        <v>0</v>
      </c>
      <c r="W1137" s="159">
        <f>IFERROR(VLOOKUP(N1137,'P1 Intra-Europees'!$A$15:$H$25,6,0),0)*V1137</f>
        <v>0</v>
      </c>
      <c r="X1137" s="160">
        <f t="shared" si="482"/>
        <v>0</v>
      </c>
      <c r="Y1137" s="159">
        <f>IFERROR(VLOOKUP(N1137,'P1 Intra-Europees'!$A$15:$H$25,7,0),0)*X1137</f>
        <v>0</v>
      </c>
      <c r="Z1137" s="161">
        <f t="shared" si="483"/>
        <v>0</v>
      </c>
      <c r="AA1137" s="162">
        <f>IFERROR(VLOOKUP(N1137,'P1 Intra-Europees'!$A$15:$H$25,8,0),0)*Z1137</f>
        <v>0</v>
      </c>
      <c r="AB1137" s="163">
        <f t="shared" si="484"/>
        <v>0</v>
      </c>
      <c r="AC1137" s="157" t="str">
        <f>VLOOKUP(B1137,'P2 Origin'!$C$21:$O$176,13,0)</f>
        <v>USD</v>
      </c>
      <c r="AD1137" s="164">
        <f t="shared" si="485"/>
        <v>0</v>
      </c>
      <c r="AE1137" s="165">
        <f>IF(AU1137&gt;0.1,VLOOKUP(B1137,'P2 Origin'!$C$21:$M$176,3,0)*H1137,0)</f>
        <v>0</v>
      </c>
      <c r="AF1137" s="166">
        <f t="shared" si="486"/>
        <v>0</v>
      </c>
      <c r="AG1137" s="165">
        <f>(VLOOKUP(B1137,'P2 Origin'!$C$21:$M$176,4,0))*AF1137</f>
        <v>0</v>
      </c>
      <c r="AH1137" s="166">
        <f t="shared" si="487"/>
        <v>0</v>
      </c>
      <c r="AI1137" s="165">
        <f>(VLOOKUP(B1137,'P2 Origin'!$C$21:$M$176,5,0))*AH1137</f>
        <v>0</v>
      </c>
      <c r="AJ1137" s="166">
        <f t="shared" si="503"/>
        <v>0</v>
      </c>
      <c r="AK1137" s="165">
        <f>(VLOOKUP(B1137,'P2 Origin'!$C$21:$M$176,6,0))*AJ1137</f>
        <v>0</v>
      </c>
      <c r="AL1137" s="166">
        <f t="shared" si="488"/>
        <v>31</v>
      </c>
      <c r="AM1137" s="165">
        <f>(VLOOKUP($B1137,'P2 Origin'!$C$21:$M$176,7,0))*AL1137</f>
        <v>0</v>
      </c>
      <c r="AN1137" s="166">
        <f t="shared" si="489"/>
        <v>0</v>
      </c>
      <c r="AO1137" s="165">
        <f>(VLOOKUP($B1137,'P2 Origin'!$C$21:$M$176,8,0))*AN1137</f>
        <v>0</v>
      </c>
      <c r="AP1137" s="166">
        <f t="shared" si="490"/>
        <v>0</v>
      </c>
      <c r="AQ1137" s="165">
        <f>(VLOOKUP($B1137,'P2 Origin'!$C$21:$M$176,9,0))*AP1137</f>
        <v>0</v>
      </c>
      <c r="AR1137" s="155">
        <f t="shared" si="504"/>
        <v>1</v>
      </c>
      <c r="AS1137" s="164">
        <f>(VLOOKUP(B1137,'P2 Origin'!$C$21:$M$176,10,0))*K1137</f>
        <v>0</v>
      </c>
      <c r="AT1137" s="164">
        <f>(VLOOKUP(B1137,'P2 Origin'!$C$21:$M$176,11,0))*J1137</f>
        <v>0</v>
      </c>
      <c r="AU1137" s="167">
        <v>31</v>
      </c>
      <c r="AV1137" s="168">
        <v>31</v>
      </c>
      <c r="AW1137" s="169">
        <v>0</v>
      </c>
      <c r="AX1137" s="170">
        <f>IF(AU1137&gt;=0.1,'P3 Bureaumarge zee- en luchtvr.'!$D$12,0)</f>
        <v>0</v>
      </c>
      <c r="AY1137" s="163">
        <f t="shared" si="492"/>
        <v>0</v>
      </c>
      <c r="AZ1137" s="157" t="str">
        <f>VLOOKUP(D1137,'P4 Destination'!$C$21:$O$176,13,0)</f>
        <v>EUR</v>
      </c>
      <c r="BA1137" s="164">
        <f t="shared" si="493"/>
        <v>0</v>
      </c>
      <c r="BB1137" s="171">
        <f>IF(AU1137&gt;0.1,(VLOOKUP(D1137,'P4 Destination'!$C$21:$M$176,3,0))*I1137,0)</f>
        <v>0</v>
      </c>
      <c r="BC1137" s="172">
        <f t="shared" si="494"/>
        <v>0</v>
      </c>
      <c r="BD1137" s="171">
        <f>(VLOOKUP($D1137,'P4 Destination'!$C$21:$M$176,4,0))*BC1137</f>
        <v>0</v>
      </c>
      <c r="BE1137" s="172">
        <f t="shared" si="495"/>
        <v>0</v>
      </c>
      <c r="BF1137" s="171">
        <f>(VLOOKUP($D1137,'P4 Destination'!$C$21:$M$176,5,0))*BE1137</f>
        <v>0</v>
      </c>
      <c r="BG1137" s="172">
        <f t="shared" si="496"/>
        <v>0</v>
      </c>
      <c r="BH1137" s="171">
        <f>(VLOOKUP($D1137,'P4 Destination'!$C$21:$M$176,6,0))*BG1137</f>
        <v>0</v>
      </c>
      <c r="BI1137" s="172">
        <f t="shared" si="497"/>
        <v>31</v>
      </c>
      <c r="BJ1137" s="171">
        <f>(VLOOKUP($D1137,'P4 Destination'!$C$21:$M$176,7,0))*BI1137</f>
        <v>0</v>
      </c>
      <c r="BK1137" s="172">
        <f t="shared" si="498"/>
        <v>0</v>
      </c>
      <c r="BL1137" s="171">
        <f>(VLOOKUP($D1137,'P4 Destination'!$C$21:$M$176,8,0))*BK1137</f>
        <v>0</v>
      </c>
      <c r="BM1137" s="172">
        <f t="shared" si="499"/>
        <v>0</v>
      </c>
      <c r="BN1137" s="171">
        <f>(VLOOKUP($D1137,'P4 Destination'!$C$21:$M$176,9,0))*BM1137</f>
        <v>0</v>
      </c>
      <c r="BO1137" s="154">
        <f t="shared" si="505"/>
        <v>1</v>
      </c>
      <c r="BP1137" s="171">
        <f>(VLOOKUP(D1137,'P4 Destination'!$C$21:$M$176,10,0))*K1137</f>
        <v>0</v>
      </c>
      <c r="BQ1137" s="171">
        <f>(VLOOKUP(D1137,'P4 Destination'!$C$21:$M$176,11,0))*J1137</f>
        <v>0</v>
      </c>
      <c r="BR1137" s="173">
        <f t="shared" si="501"/>
        <v>0</v>
      </c>
      <c r="BS1137" s="173">
        <f>(AV1137*2500)*'P6 Verzekering'!$E$11</f>
        <v>0</v>
      </c>
      <c r="BT1137" s="173">
        <f>(AW1137*2500)*'P6 Verzekering'!$E$12</f>
        <v>0</v>
      </c>
      <c r="BU1137" s="173">
        <f>(L1137*2500)*'P6 Verzekering'!$E$13</f>
        <v>0</v>
      </c>
      <c r="BV1137" s="173">
        <f t="shared" si="502"/>
        <v>0</v>
      </c>
      <c r="BW1137"/>
      <c r="BX1137"/>
    </row>
    <row r="1138" spans="1:76">
      <c r="A1138" s="152" t="s">
        <v>743</v>
      </c>
      <c r="B1138" s="152" t="s">
        <v>265</v>
      </c>
      <c r="C1138" s="152" t="s">
        <v>264</v>
      </c>
      <c r="D1138" s="152" t="s">
        <v>219</v>
      </c>
      <c r="E1138" s="152" t="s">
        <v>219</v>
      </c>
      <c r="F1138" s="153">
        <f t="shared" si="476"/>
        <v>26</v>
      </c>
      <c r="G1138" s="154">
        <v>1</v>
      </c>
      <c r="H1138" s="154">
        <f>IFERROR(VLOOKUP(B1138,'P2 Origin'!$C$21:$Q$176,15,FALSE),0)</f>
        <v>0</v>
      </c>
      <c r="I1138" s="154">
        <f>IFERROR(VLOOKUP(D1138,'P4 Destination'!$C$21:$Q$176,15,FALSE),0)</f>
        <v>0</v>
      </c>
      <c r="J1138" s="155"/>
      <c r="K1138" s="155">
        <v>1</v>
      </c>
      <c r="L1138" s="156">
        <v>0</v>
      </c>
      <c r="M1138" s="155">
        <v>0</v>
      </c>
      <c r="N1138" s="155">
        <v>0</v>
      </c>
      <c r="O1138" s="157">
        <f t="shared" si="477"/>
        <v>0</v>
      </c>
      <c r="P1138" s="158">
        <f t="shared" si="478"/>
        <v>0</v>
      </c>
      <c r="Q1138" s="159">
        <f>IFERROR(VLOOKUP(N1138,'P1 Intra-Europees'!$A$15:$H$25,3,0),0)*P1138</f>
        <v>0</v>
      </c>
      <c r="R1138" s="160">
        <f t="shared" si="479"/>
        <v>0</v>
      </c>
      <c r="S1138" s="159">
        <f>IFERROR(VLOOKUP(N1138,'P1 Intra-Europees'!$A$15:$H$25,4,0),0)*R1138</f>
        <v>0</v>
      </c>
      <c r="T1138" s="160">
        <f t="shared" si="480"/>
        <v>0</v>
      </c>
      <c r="U1138" s="159">
        <f>IFERROR(VLOOKUP(N1138,'P1 Intra-Europees'!$A$15:$H$25,5,0),0)*T1138</f>
        <v>0</v>
      </c>
      <c r="V1138" s="160">
        <f t="shared" si="481"/>
        <v>0</v>
      </c>
      <c r="W1138" s="159">
        <f>IFERROR(VLOOKUP(N1138,'P1 Intra-Europees'!$A$15:$H$25,6,0),0)*V1138</f>
        <v>0</v>
      </c>
      <c r="X1138" s="160">
        <f t="shared" si="482"/>
        <v>0</v>
      </c>
      <c r="Y1138" s="159">
        <f>IFERROR(VLOOKUP(N1138,'P1 Intra-Europees'!$A$15:$H$25,7,0),0)*X1138</f>
        <v>0</v>
      </c>
      <c r="Z1138" s="161">
        <f t="shared" si="483"/>
        <v>0</v>
      </c>
      <c r="AA1138" s="162">
        <f>IFERROR(VLOOKUP(N1138,'P1 Intra-Europees'!$A$15:$H$25,8,0),0)*Z1138</f>
        <v>0</v>
      </c>
      <c r="AB1138" s="163">
        <f t="shared" si="484"/>
        <v>0</v>
      </c>
      <c r="AC1138" s="157" t="str">
        <f>VLOOKUP(B1138,'P2 Origin'!$C$21:$O$176,13,0)</f>
        <v>USD</v>
      </c>
      <c r="AD1138" s="164">
        <f t="shared" si="485"/>
        <v>0</v>
      </c>
      <c r="AE1138" s="165">
        <f>IF(AU1138&gt;0.1,VLOOKUP(B1138,'P2 Origin'!$C$21:$M$176,3,0)*H1138,0)</f>
        <v>0</v>
      </c>
      <c r="AF1138" s="166">
        <f t="shared" si="486"/>
        <v>0</v>
      </c>
      <c r="AG1138" s="165">
        <f>(VLOOKUP(B1138,'P2 Origin'!$C$21:$M$176,4,0))*AF1138</f>
        <v>0</v>
      </c>
      <c r="AH1138" s="166">
        <f t="shared" si="487"/>
        <v>0</v>
      </c>
      <c r="AI1138" s="165">
        <f>(VLOOKUP(B1138,'P2 Origin'!$C$21:$M$176,5,0))*AH1138</f>
        <v>0</v>
      </c>
      <c r="AJ1138" s="166">
        <f t="shared" si="503"/>
        <v>0</v>
      </c>
      <c r="AK1138" s="165">
        <f>(VLOOKUP(B1138,'P2 Origin'!$C$21:$M$176,6,0))*AJ1138</f>
        <v>0</v>
      </c>
      <c r="AL1138" s="166">
        <f t="shared" si="488"/>
        <v>26</v>
      </c>
      <c r="AM1138" s="165">
        <f>(VLOOKUP($B1138,'P2 Origin'!$C$21:$M$176,7,0))*AL1138</f>
        <v>0</v>
      </c>
      <c r="AN1138" s="166">
        <f t="shared" si="489"/>
        <v>0</v>
      </c>
      <c r="AO1138" s="165">
        <f>(VLOOKUP($B1138,'P2 Origin'!$C$21:$M$176,8,0))*AN1138</f>
        <v>0</v>
      </c>
      <c r="AP1138" s="166">
        <f t="shared" si="490"/>
        <v>0</v>
      </c>
      <c r="AQ1138" s="165">
        <f>(VLOOKUP($B1138,'P2 Origin'!$C$21:$M$176,9,0))*AP1138</f>
        <v>0</v>
      </c>
      <c r="AR1138" s="155">
        <f t="shared" si="504"/>
        <v>1</v>
      </c>
      <c r="AS1138" s="164">
        <f>(VLOOKUP(B1138,'P2 Origin'!$C$21:$M$176,10,0))*K1138</f>
        <v>0</v>
      </c>
      <c r="AT1138" s="164">
        <f>(VLOOKUP(B1138,'P2 Origin'!$C$21:$M$176,11,0))*J1138</f>
        <v>0</v>
      </c>
      <c r="AU1138" s="167">
        <v>26</v>
      </c>
      <c r="AV1138" s="168">
        <v>26</v>
      </c>
      <c r="AW1138" s="169">
        <v>0</v>
      </c>
      <c r="AX1138" s="170">
        <f>IF(AU1138&gt;=0.1,'P3 Bureaumarge zee- en luchtvr.'!$D$12,0)</f>
        <v>0</v>
      </c>
      <c r="AY1138" s="163">
        <f t="shared" si="492"/>
        <v>0</v>
      </c>
      <c r="AZ1138" s="157" t="str">
        <f>VLOOKUP(D1138,'P4 Destination'!$C$21:$O$176,13,0)</f>
        <v>EUR</v>
      </c>
      <c r="BA1138" s="164">
        <f t="shared" si="493"/>
        <v>0</v>
      </c>
      <c r="BB1138" s="171">
        <f>IF(AU1138&gt;0.1,(VLOOKUP(D1138,'P4 Destination'!$C$21:$M$176,3,0))*I1138,0)</f>
        <v>0</v>
      </c>
      <c r="BC1138" s="172">
        <f t="shared" si="494"/>
        <v>0</v>
      </c>
      <c r="BD1138" s="171">
        <f>(VLOOKUP($D1138,'P4 Destination'!$C$21:$M$176,4,0))*BC1138</f>
        <v>0</v>
      </c>
      <c r="BE1138" s="172">
        <f t="shared" si="495"/>
        <v>0</v>
      </c>
      <c r="BF1138" s="171">
        <f>(VLOOKUP($D1138,'P4 Destination'!$C$21:$M$176,5,0))*BE1138</f>
        <v>0</v>
      </c>
      <c r="BG1138" s="172">
        <f t="shared" si="496"/>
        <v>0</v>
      </c>
      <c r="BH1138" s="171">
        <f>(VLOOKUP($D1138,'P4 Destination'!$C$21:$M$176,6,0))*BG1138</f>
        <v>0</v>
      </c>
      <c r="BI1138" s="172">
        <f t="shared" si="497"/>
        <v>26</v>
      </c>
      <c r="BJ1138" s="171">
        <f>(VLOOKUP($D1138,'P4 Destination'!$C$21:$M$176,7,0))*BI1138</f>
        <v>0</v>
      </c>
      <c r="BK1138" s="172">
        <f t="shared" si="498"/>
        <v>0</v>
      </c>
      <c r="BL1138" s="171">
        <f>(VLOOKUP($D1138,'P4 Destination'!$C$21:$M$176,8,0))*BK1138</f>
        <v>0</v>
      </c>
      <c r="BM1138" s="172">
        <f t="shared" si="499"/>
        <v>0</v>
      </c>
      <c r="BN1138" s="171">
        <f>(VLOOKUP($D1138,'P4 Destination'!$C$21:$M$176,9,0))*BM1138</f>
        <v>0</v>
      </c>
      <c r="BO1138" s="154">
        <f t="shared" si="505"/>
        <v>1</v>
      </c>
      <c r="BP1138" s="171">
        <f>(VLOOKUP(D1138,'P4 Destination'!$C$21:$M$176,10,0))*K1138</f>
        <v>0</v>
      </c>
      <c r="BQ1138" s="171">
        <f>(VLOOKUP(D1138,'P4 Destination'!$C$21:$M$176,11,0))*J1138</f>
        <v>0</v>
      </c>
      <c r="BR1138" s="173">
        <f t="shared" si="501"/>
        <v>0</v>
      </c>
      <c r="BS1138" s="173">
        <f>(AV1138*2500)*'P6 Verzekering'!$E$11</f>
        <v>0</v>
      </c>
      <c r="BT1138" s="173">
        <f>(AW1138*2500)*'P6 Verzekering'!$E$12</f>
        <v>0</v>
      </c>
      <c r="BU1138" s="173">
        <f>(L1138*2500)*'P6 Verzekering'!$E$13</f>
        <v>0</v>
      </c>
      <c r="BV1138" s="173">
        <f t="shared" si="502"/>
        <v>0</v>
      </c>
      <c r="BW1138"/>
      <c r="BX1138"/>
    </row>
    <row r="1139" spans="1:76">
      <c r="A1139" s="152" t="s">
        <v>745</v>
      </c>
      <c r="B1139" s="152" t="s">
        <v>356</v>
      </c>
      <c r="C1139" s="152" t="s">
        <v>355</v>
      </c>
      <c r="D1139" s="152" t="s">
        <v>333</v>
      </c>
      <c r="E1139" s="152" t="s">
        <v>332</v>
      </c>
      <c r="F1139" s="153">
        <f t="shared" si="476"/>
        <v>55</v>
      </c>
      <c r="G1139" s="154">
        <v>1</v>
      </c>
      <c r="H1139" s="154">
        <f>IFERROR(VLOOKUP(B1139,'P2 Origin'!$C$21:$Q$176,15,FALSE),0)</f>
        <v>1</v>
      </c>
      <c r="I1139" s="154">
        <f>IFERROR(VLOOKUP(D1139,'P4 Destination'!$C$21:$Q$176,15,FALSE),0)</f>
        <v>0</v>
      </c>
      <c r="J1139" s="155">
        <v>1</v>
      </c>
      <c r="K1139" s="155"/>
      <c r="L1139" s="156">
        <v>0</v>
      </c>
      <c r="M1139" s="155">
        <v>0</v>
      </c>
      <c r="N1139" s="155">
        <v>0</v>
      </c>
      <c r="O1139" s="157">
        <f t="shared" si="477"/>
        <v>0</v>
      </c>
      <c r="P1139" s="158">
        <f t="shared" si="478"/>
        <v>0</v>
      </c>
      <c r="Q1139" s="159">
        <f>IFERROR(VLOOKUP(N1139,'P1 Intra-Europees'!$A$15:$H$25,3,0),0)*P1139</f>
        <v>0</v>
      </c>
      <c r="R1139" s="160">
        <f t="shared" si="479"/>
        <v>0</v>
      </c>
      <c r="S1139" s="159">
        <f>IFERROR(VLOOKUP(N1139,'P1 Intra-Europees'!$A$15:$H$25,4,0),0)*R1139</f>
        <v>0</v>
      </c>
      <c r="T1139" s="160">
        <f t="shared" si="480"/>
        <v>0</v>
      </c>
      <c r="U1139" s="159">
        <f>IFERROR(VLOOKUP(N1139,'P1 Intra-Europees'!$A$15:$H$25,5,0),0)*T1139</f>
        <v>0</v>
      </c>
      <c r="V1139" s="160">
        <f t="shared" si="481"/>
        <v>0</v>
      </c>
      <c r="W1139" s="159">
        <f>IFERROR(VLOOKUP(N1139,'P1 Intra-Europees'!$A$15:$H$25,6,0),0)*V1139</f>
        <v>0</v>
      </c>
      <c r="X1139" s="160">
        <f t="shared" si="482"/>
        <v>0</v>
      </c>
      <c r="Y1139" s="159">
        <f>IFERROR(VLOOKUP(N1139,'P1 Intra-Europees'!$A$15:$H$25,7,0),0)*X1139</f>
        <v>0</v>
      </c>
      <c r="Z1139" s="161">
        <f t="shared" si="483"/>
        <v>0</v>
      </c>
      <c r="AA1139" s="162">
        <f>IFERROR(VLOOKUP(N1139,'P1 Intra-Europees'!$A$15:$H$25,8,0),0)*Z1139</f>
        <v>0</v>
      </c>
      <c r="AB1139" s="163">
        <f t="shared" si="484"/>
        <v>0</v>
      </c>
      <c r="AC1139" s="157" t="str">
        <f>VLOOKUP(B1139,'P2 Origin'!$C$21:$O$176,13,0)</f>
        <v>USD</v>
      </c>
      <c r="AD1139" s="164">
        <f t="shared" si="485"/>
        <v>0</v>
      </c>
      <c r="AE1139" s="165">
        <f>IF(AU1139&gt;0.1,VLOOKUP(B1139,'P2 Origin'!$C$21:$M$176,3,0)*H1139,0)</f>
        <v>0</v>
      </c>
      <c r="AF1139" s="166">
        <f t="shared" si="486"/>
        <v>0</v>
      </c>
      <c r="AG1139" s="165">
        <f>(VLOOKUP(B1139,'P2 Origin'!$C$21:$M$176,4,0))*AF1139</f>
        <v>0</v>
      </c>
      <c r="AH1139" s="166">
        <f t="shared" si="487"/>
        <v>0</v>
      </c>
      <c r="AI1139" s="165">
        <f>(VLOOKUP(B1139,'P2 Origin'!$C$21:$M$176,5,0))*AH1139</f>
        <v>0</v>
      </c>
      <c r="AJ1139" s="166">
        <f t="shared" si="503"/>
        <v>0</v>
      </c>
      <c r="AK1139" s="165">
        <f>(VLOOKUP(B1139,'P2 Origin'!$C$21:$M$176,6,0))*AJ1139</f>
        <v>0</v>
      </c>
      <c r="AL1139" s="166">
        <f t="shared" si="488"/>
        <v>0</v>
      </c>
      <c r="AM1139" s="165">
        <f>(VLOOKUP($B1139,'P2 Origin'!$C$21:$M$176,7,0))*AL1139</f>
        <v>0</v>
      </c>
      <c r="AN1139" s="166">
        <f t="shared" si="489"/>
        <v>0</v>
      </c>
      <c r="AO1139" s="165">
        <f>(VLOOKUP($B1139,'P2 Origin'!$C$21:$M$176,8,0))*AN1139</f>
        <v>0</v>
      </c>
      <c r="AP1139" s="166">
        <f t="shared" si="490"/>
        <v>55</v>
      </c>
      <c r="AQ1139" s="165">
        <f>(VLOOKUP($B1139,'P2 Origin'!$C$21:$M$176,9,0))*AP1139</f>
        <v>0</v>
      </c>
      <c r="AR1139" s="155">
        <f t="shared" si="504"/>
        <v>1</v>
      </c>
      <c r="AS1139" s="164">
        <f>(VLOOKUP(B1139,'P2 Origin'!$C$21:$M$176,10,0))*K1139</f>
        <v>0</v>
      </c>
      <c r="AT1139" s="164">
        <f>(VLOOKUP(B1139,'P2 Origin'!$C$21:$M$176,11,0))*J1139</f>
        <v>0</v>
      </c>
      <c r="AU1139" s="167">
        <v>55</v>
      </c>
      <c r="AV1139" s="168">
        <v>55</v>
      </c>
      <c r="AW1139" s="169">
        <v>0</v>
      </c>
      <c r="AX1139" s="170">
        <f>IF(AU1139&gt;=0.1,'P3 Bureaumarge zee- en luchtvr.'!$D$12,0)</f>
        <v>0</v>
      </c>
      <c r="AY1139" s="163">
        <f t="shared" si="492"/>
        <v>0</v>
      </c>
      <c r="AZ1139" s="157" t="str">
        <f>VLOOKUP(D1139,'P4 Destination'!$C$21:$O$176,13,0)</f>
        <v>USD</v>
      </c>
      <c r="BA1139" s="164">
        <f t="shared" si="493"/>
        <v>0</v>
      </c>
      <c r="BB1139" s="171">
        <f>IF(AU1139&gt;0.1,(VLOOKUP(D1139,'P4 Destination'!$C$21:$M$176,3,0))*I1139,0)</f>
        <v>0</v>
      </c>
      <c r="BC1139" s="172">
        <f t="shared" si="494"/>
        <v>0</v>
      </c>
      <c r="BD1139" s="171">
        <f>(VLOOKUP($D1139,'P4 Destination'!$C$21:$M$176,4,0))*BC1139</f>
        <v>0</v>
      </c>
      <c r="BE1139" s="172">
        <f t="shared" si="495"/>
        <v>0</v>
      </c>
      <c r="BF1139" s="171">
        <f>(VLOOKUP($D1139,'P4 Destination'!$C$21:$M$176,5,0))*BE1139</f>
        <v>0</v>
      </c>
      <c r="BG1139" s="172">
        <f t="shared" si="496"/>
        <v>0</v>
      </c>
      <c r="BH1139" s="171">
        <f>(VLOOKUP($D1139,'P4 Destination'!$C$21:$M$176,6,0))*BG1139</f>
        <v>0</v>
      </c>
      <c r="BI1139" s="172">
        <f t="shared" si="497"/>
        <v>0</v>
      </c>
      <c r="BJ1139" s="171">
        <f>(VLOOKUP($D1139,'P4 Destination'!$C$21:$M$176,7,0))*BI1139</f>
        <v>0</v>
      </c>
      <c r="BK1139" s="172">
        <f t="shared" si="498"/>
        <v>0</v>
      </c>
      <c r="BL1139" s="171">
        <f>(VLOOKUP($D1139,'P4 Destination'!$C$21:$M$176,8,0))*BK1139</f>
        <v>0</v>
      </c>
      <c r="BM1139" s="172">
        <f t="shared" si="499"/>
        <v>55</v>
      </c>
      <c r="BN1139" s="171">
        <f>(VLOOKUP($D1139,'P4 Destination'!$C$21:$M$176,9,0))*BM1139</f>
        <v>0</v>
      </c>
      <c r="BO1139" s="154">
        <f t="shared" si="505"/>
        <v>1</v>
      </c>
      <c r="BP1139" s="171">
        <f>(VLOOKUP(D1139,'P4 Destination'!$C$21:$M$176,10,0))*K1139</f>
        <v>0</v>
      </c>
      <c r="BQ1139" s="171">
        <f>(VLOOKUP(D1139,'P4 Destination'!$C$21:$M$176,11,0))*J1139</f>
        <v>0</v>
      </c>
      <c r="BR1139" s="173">
        <f t="shared" si="501"/>
        <v>0</v>
      </c>
      <c r="BS1139" s="173">
        <f>(AV1139*2500)*'P6 Verzekering'!$E$11</f>
        <v>0</v>
      </c>
      <c r="BT1139" s="173">
        <f>(AW1139*2500)*'P6 Verzekering'!$E$12</f>
        <v>0</v>
      </c>
      <c r="BU1139" s="173">
        <f>(L1139*2500)*'P6 Verzekering'!$E$13</f>
        <v>0</v>
      </c>
      <c r="BV1139" s="173">
        <f t="shared" si="502"/>
        <v>0</v>
      </c>
      <c r="BW1139"/>
      <c r="BX1139"/>
    </row>
    <row r="1140" spans="1:76">
      <c r="A1140" s="152" t="s">
        <v>746</v>
      </c>
      <c r="B1140" s="152" t="s">
        <v>356</v>
      </c>
      <c r="C1140" s="152" t="s">
        <v>355</v>
      </c>
      <c r="D1140" s="152" t="s">
        <v>325</v>
      </c>
      <c r="E1140" s="152" t="s">
        <v>324</v>
      </c>
      <c r="F1140" s="153">
        <f t="shared" si="476"/>
        <v>29</v>
      </c>
      <c r="G1140" s="154">
        <v>1</v>
      </c>
      <c r="H1140" s="154">
        <f>IFERROR(VLOOKUP(B1140,'P2 Origin'!$C$21:$Q$176,15,FALSE),0)</f>
        <v>1</v>
      </c>
      <c r="I1140" s="154">
        <f>IFERROR(VLOOKUP(D1140,'P4 Destination'!$C$21:$Q$176,15,FALSE),0)</f>
        <v>1</v>
      </c>
      <c r="J1140" s="155"/>
      <c r="K1140" s="155">
        <v>1</v>
      </c>
      <c r="L1140" s="156">
        <v>0</v>
      </c>
      <c r="M1140" s="155">
        <v>0</v>
      </c>
      <c r="N1140" s="155">
        <v>0</v>
      </c>
      <c r="O1140" s="157">
        <f t="shared" si="477"/>
        <v>0</v>
      </c>
      <c r="P1140" s="158">
        <f t="shared" si="478"/>
        <v>0</v>
      </c>
      <c r="Q1140" s="159">
        <f>IFERROR(VLOOKUP(N1140,'P1 Intra-Europees'!$A$15:$H$25,3,0),0)*P1140</f>
        <v>0</v>
      </c>
      <c r="R1140" s="160">
        <f t="shared" si="479"/>
        <v>0</v>
      </c>
      <c r="S1140" s="159">
        <f>IFERROR(VLOOKUP(N1140,'P1 Intra-Europees'!$A$15:$H$25,4,0),0)*R1140</f>
        <v>0</v>
      </c>
      <c r="T1140" s="160">
        <f t="shared" si="480"/>
        <v>0</v>
      </c>
      <c r="U1140" s="159">
        <f>IFERROR(VLOOKUP(N1140,'P1 Intra-Europees'!$A$15:$H$25,5,0),0)*T1140</f>
        <v>0</v>
      </c>
      <c r="V1140" s="160">
        <f t="shared" si="481"/>
        <v>0</v>
      </c>
      <c r="W1140" s="159">
        <f>IFERROR(VLOOKUP(N1140,'P1 Intra-Europees'!$A$15:$H$25,6,0),0)*V1140</f>
        <v>0</v>
      </c>
      <c r="X1140" s="160">
        <f t="shared" si="482"/>
        <v>0</v>
      </c>
      <c r="Y1140" s="159">
        <f>IFERROR(VLOOKUP(N1140,'P1 Intra-Europees'!$A$15:$H$25,7,0),0)*X1140</f>
        <v>0</v>
      </c>
      <c r="Z1140" s="161">
        <f t="shared" si="483"/>
        <v>0</v>
      </c>
      <c r="AA1140" s="162">
        <f>IFERROR(VLOOKUP(N1140,'P1 Intra-Europees'!$A$15:$H$25,8,0),0)*Z1140</f>
        <v>0</v>
      </c>
      <c r="AB1140" s="163">
        <f t="shared" si="484"/>
        <v>0</v>
      </c>
      <c r="AC1140" s="157" t="str">
        <f>VLOOKUP(B1140,'P2 Origin'!$C$21:$O$176,13,0)</f>
        <v>USD</v>
      </c>
      <c r="AD1140" s="164">
        <f t="shared" si="485"/>
        <v>0</v>
      </c>
      <c r="AE1140" s="165">
        <f>IF(AU1140&gt;0.1,VLOOKUP(B1140,'P2 Origin'!$C$21:$M$176,3,0)*H1140,0)</f>
        <v>0</v>
      </c>
      <c r="AF1140" s="166">
        <f t="shared" si="486"/>
        <v>0</v>
      </c>
      <c r="AG1140" s="165">
        <f>(VLOOKUP(B1140,'P2 Origin'!$C$21:$M$176,4,0))*AF1140</f>
        <v>0</v>
      </c>
      <c r="AH1140" s="166">
        <f t="shared" si="487"/>
        <v>0</v>
      </c>
      <c r="AI1140" s="165">
        <f>(VLOOKUP(B1140,'P2 Origin'!$C$21:$M$176,5,0))*AH1140</f>
        <v>0</v>
      </c>
      <c r="AJ1140" s="166">
        <f t="shared" si="503"/>
        <v>0</v>
      </c>
      <c r="AK1140" s="165">
        <f>(VLOOKUP(B1140,'P2 Origin'!$C$21:$M$176,6,0))*AJ1140</f>
        <v>0</v>
      </c>
      <c r="AL1140" s="166">
        <f t="shared" si="488"/>
        <v>29</v>
      </c>
      <c r="AM1140" s="165">
        <f>(VLOOKUP($B1140,'P2 Origin'!$C$21:$M$176,7,0))*AL1140</f>
        <v>0</v>
      </c>
      <c r="AN1140" s="166">
        <f t="shared" si="489"/>
        <v>0</v>
      </c>
      <c r="AO1140" s="165">
        <f>(VLOOKUP($B1140,'P2 Origin'!$C$21:$M$176,8,0))*AN1140</f>
        <v>0</v>
      </c>
      <c r="AP1140" s="166">
        <f t="shared" si="490"/>
        <v>0</v>
      </c>
      <c r="AQ1140" s="165">
        <f>(VLOOKUP($B1140,'P2 Origin'!$C$21:$M$176,9,0))*AP1140</f>
        <v>0</v>
      </c>
      <c r="AR1140" s="155">
        <f t="shared" si="504"/>
        <v>1</v>
      </c>
      <c r="AS1140" s="164">
        <f>(VLOOKUP(B1140,'P2 Origin'!$C$21:$M$176,10,0))*K1140</f>
        <v>0</v>
      </c>
      <c r="AT1140" s="164">
        <f>(VLOOKUP(B1140,'P2 Origin'!$C$21:$M$176,11,0))*J1140</f>
        <v>0</v>
      </c>
      <c r="AU1140" s="167">
        <v>29</v>
      </c>
      <c r="AV1140" s="168">
        <v>29</v>
      </c>
      <c r="AW1140" s="169">
        <v>0</v>
      </c>
      <c r="AX1140" s="170">
        <f>IF(AU1140&gt;=0.1,'P3 Bureaumarge zee- en luchtvr.'!$D$12,0)</f>
        <v>0</v>
      </c>
      <c r="AY1140" s="163">
        <f t="shared" si="492"/>
        <v>0</v>
      </c>
      <c r="AZ1140" s="157" t="str">
        <f>VLOOKUP(D1140,'P4 Destination'!$C$21:$O$176,13,0)</f>
        <v>USD</v>
      </c>
      <c r="BA1140" s="164">
        <f t="shared" si="493"/>
        <v>0</v>
      </c>
      <c r="BB1140" s="171">
        <f>IF(AU1140&gt;0.1,(VLOOKUP(D1140,'P4 Destination'!$C$21:$M$176,3,0))*I1140,0)</f>
        <v>0</v>
      </c>
      <c r="BC1140" s="172">
        <f t="shared" si="494"/>
        <v>0</v>
      </c>
      <c r="BD1140" s="171">
        <f>(VLOOKUP($D1140,'P4 Destination'!$C$21:$M$176,4,0))*BC1140</f>
        <v>0</v>
      </c>
      <c r="BE1140" s="172">
        <f t="shared" si="495"/>
        <v>0</v>
      </c>
      <c r="BF1140" s="171">
        <f>(VLOOKUP($D1140,'P4 Destination'!$C$21:$M$176,5,0))*BE1140</f>
        <v>0</v>
      </c>
      <c r="BG1140" s="172">
        <f t="shared" si="496"/>
        <v>0</v>
      </c>
      <c r="BH1140" s="171">
        <f>(VLOOKUP($D1140,'P4 Destination'!$C$21:$M$176,6,0))*BG1140</f>
        <v>0</v>
      </c>
      <c r="BI1140" s="172">
        <f t="shared" si="497"/>
        <v>29</v>
      </c>
      <c r="BJ1140" s="171">
        <f>(VLOOKUP($D1140,'P4 Destination'!$C$21:$M$176,7,0))*BI1140</f>
        <v>0</v>
      </c>
      <c r="BK1140" s="172">
        <f t="shared" si="498"/>
        <v>0</v>
      </c>
      <c r="BL1140" s="171">
        <f>(VLOOKUP($D1140,'P4 Destination'!$C$21:$M$176,8,0))*BK1140</f>
        <v>0</v>
      </c>
      <c r="BM1140" s="172">
        <f t="shared" si="499"/>
        <v>0</v>
      </c>
      <c r="BN1140" s="171">
        <f>(VLOOKUP($D1140,'P4 Destination'!$C$21:$M$176,9,0))*BM1140</f>
        <v>0</v>
      </c>
      <c r="BO1140" s="154">
        <f t="shared" si="505"/>
        <v>1</v>
      </c>
      <c r="BP1140" s="171">
        <f>(VLOOKUP(D1140,'P4 Destination'!$C$21:$M$176,10,0))*K1140</f>
        <v>0</v>
      </c>
      <c r="BQ1140" s="171">
        <f>(VLOOKUP(D1140,'P4 Destination'!$C$21:$M$176,11,0))*J1140</f>
        <v>0</v>
      </c>
      <c r="BR1140" s="173">
        <f t="shared" si="501"/>
        <v>0</v>
      </c>
      <c r="BS1140" s="173">
        <f>(AV1140*2500)*'P6 Verzekering'!$E$11</f>
        <v>0</v>
      </c>
      <c r="BT1140" s="173">
        <f>(AW1140*2500)*'P6 Verzekering'!$E$12</f>
        <v>0</v>
      </c>
      <c r="BU1140" s="173">
        <f>(L1140*2500)*'P6 Verzekering'!$E$13</f>
        <v>0</v>
      </c>
      <c r="BV1140" s="173">
        <f t="shared" si="502"/>
        <v>0</v>
      </c>
      <c r="BW1140"/>
      <c r="BX1140"/>
    </row>
    <row r="1141" spans="1:76">
      <c r="A1141" s="152" t="s">
        <v>747</v>
      </c>
      <c r="B1141" s="152" t="s">
        <v>356</v>
      </c>
      <c r="C1141" s="152" t="s">
        <v>355</v>
      </c>
      <c r="D1141" s="152" t="s">
        <v>397</v>
      </c>
      <c r="E1141" s="152" t="s">
        <v>396</v>
      </c>
      <c r="F1141" s="153">
        <f t="shared" si="476"/>
        <v>34</v>
      </c>
      <c r="G1141" s="154">
        <v>1</v>
      </c>
      <c r="H1141" s="154">
        <f>IFERROR(VLOOKUP(B1141,'P2 Origin'!$C$21:$Q$176,15,FALSE),0)</f>
        <v>1</v>
      </c>
      <c r="I1141" s="154">
        <f>IFERROR(VLOOKUP(D1141,'P4 Destination'!$C$21:$Q$176,15,FALSE),0)</f>
        <v>0</v>
      </c>
      <c r="J1141" s="155"/>
      <c r="K1141" s="155">
        <v>1</v>
      </c>
      <c r="L1141" s="156">
        <v>0</v>
      </c>
      <c r="M1141" s="155">
        <v>0</v>
      </c>
      <c r="N1141" s="155">
        <v>0</v>
      </c>
      <c r="O1141" s="157">
        <f t="shared" si="477"/>
        <v>0</v>
      </c>
      <c r="P1141" s="158">
        <f t="shared" si="478"/>
        <v>0</v>
      </c>
      <c r="Q1141" s="159">
        <f>IFERROR(VLOOKUP(N1141,'P1 Intra-Europees'!$A$15:$H$25,3,0),0)*P1141</f>
        <v>0</v>
      </c>
      <c r="R1141" s="160">
        <f t="shared" si="479"/>
        <v>0</v>
      </c>
      <c r="S1141" s="159">
        <f>IFERROR(VLOOKUP(N1141,'P1 Intra-Europees'!$A$15:$H$25,4,0),0)*R1141</f>
        <v>0</v>
      </c>
      <c r="T1141" s="160">
        <f t="shared" si="480"/>
        <v>0</v>
      </c>
      <c r="U1141" s="159">
        <f>IFERROR(VLOOKUP(N1141,'P1 Intra-Europees'!$A$15:$H$25,5,0),0)*T1141</f>
        <v>0</v>
      </c>
      <c r="V1141" s="160">
        <f t="shared" si="481"/>
        <v>0</v>
      </c>
      <c r="W1141" s="159">
        <f>IFERROR(VLOOKUP(N1141,'P1 Intra-Europees'!$A$15:$H$25,6,0),0)*V1141</f>
        <v>0</v>
      </c>
      <c r="X1141" s="160">
        <f t="shared" si="482"/>
        <v>0</v>
      </c>
      <c r="Y1141" s="159">
        <f>IFERROR(VLOOKUP(N1141,'P1 Intra-Europees'!$A$15:$H$25,7,0),0)*X1141</f>
        <v>0</v>
      </c>
      <c r="Z1141" s="161">
        <f t="shared" si="483"/>
        <v>0</v>
      </c>
      <c r="AA1141" s="162">
        <f>IFERROR(VLOOKUP(N1141,'P1 Intra-Europees'!$A$15:$H$25,8,0),0)*Z1141</f>
        <v>0</v>
      </c>
      <c r="AB1141" s="163">
        <f t="shared" si="484"/>
        <v>0</v>
      </c>
      <c r="AC1141" s="157" t="str">
        <f>VLOOKUP(B1141,'P2 Origin'!$C$21:$O$176,13,0)</f>
        <v>USD</v>
      </c>
      <c r="AD1141" s="164">
        <f t="shared" si="485"/>
        <v>0</v>
      </c>
      <c r="AE1141" s="165">
        <f>IF(AU1141&gt;0.1,VLOOKUP(B1141,'P2 Origin'!$C$21:$M$176,3,0)*H1141,0)</f>
        <v>0</v>
      </c>
      <c r="AF1141" s="166">
        <f t="shared" si="486"/>
        <v>0</v>
      </c>
      <c r="AG1141" s="165">
        <f>(VLOOKUP(B1141,'P2 Origin'!$C$21:$M$176,4,0))*AF1141</f>
        <v>0</v>
      </c>
      <c r="AH1141" s="166">
        <f t="shared" si="487"/>
        <v>0</v>
      </c>
      <c r="AI1141" s="165">
        <f>(VLOOKUP(B1141,'P2 Origin'!$C$21:$M$176,5,0))*AH1141</f>
        <v>0</v>
      </c>
      <c r="AJ1141" s="166">
        <f t="shared" si="503"/>
        <v>0</v>
      </c>
      <c r="AK1141" s="165">
        <f>(VLOOKUP(B1141,'P2 Origin'!$C$21:$M$176,6,0))*AJ1141</f>
        <v>0</v>
      </c>
      <c r="AL1141" s="166">
        <f t="shared" si="488"/>
        <v>34</v>
      </c>
      <c r="AM1141" s="165">
        <f>(VLOOKUP($B1141,'P2 Origin'!$C$21:$M$176,7,0))*AL1141</f>
        <v>0</v>
      </c>
      <c r="AN1141" s="166">
        <f t="shared" si="489"/>
        <v>0</v>
      </c>
      <c r="AO1141" s="165">
        <f>(VLOOKUP($B1141,'P2 Origin'!$C$21:$M$176,8,0))*AN1141</f>
        <v>0</v>
      </c>
      <c r="AP1141" s="166">
        <f t="shared" si="490"/>
        <v>0</v>
      </c>
      <c r="AQ1141" s="165">
        <f>(VLOOKUP($B1141,'P2 Origin'!$C$21:$M$176,9,0))*AP1141</f>
        <v>0</v>
      </c>
      <c r="AR1141" s="155">
        <f t="shared" si="504"/>
        <v>1</v>
      </c>
      <c r="AS1141" s="164">
        <f>(VLOOKUP(B1141,'P2 Origin'!$C$21:$M$176,10,0))*K1141</f>
        <v>0</v>
      </c>
      <c r="AT1141" s="164">
        <f>(VLOOKUP(B1141,'P2 Origin'!$C$21:$M$176,11,0))*J1141</f>
        <v>0</v>
      </c>
      <c r="AU1141" s="167">
        <v>34</v>
      </c>
      <c r="AV1141" s="168">
        <v>34</v>
      </c>
      <c r="AW1141" s="169">
        <v>0</v>
      </c>
      <c r="AX1141" s="170">
        <f>IF(AU1141&gt;=0.1,'P3 Bureaumarge zee- en luchtvr.'!$D$12,0)</f>
        <v>0</v>
      </c>
      <c r="AY1141" s="163">
        <f t="shared" si="492"/>
        <v>0</v>
      </c>
      <c r="AZ1141" s="157" t="str">
        <f>VLOOKUP(D1141,'P4 Destination'!$C$21:$O$176,13,0)</f>
        <v>USD</v>
      </c>
      <c r="BA1141" s="164">
        <f t="shared" si="493"/>
        <v>0</v>
      </c>
      <c r="BB1141" s="171">
        <f>IF(AU1141&gt;0.1,(VLOOKUP(D1141,'P4 Destination'!$C$21:$M$176,3,0))*I1141,0)</f>
        <v>0</v>
      </c>
      <c r="BC1141" s="172">
        <f t="shared" si="494"/>
        <v>0</v>
      </c>
      <c r="BD1141" s="171">
        <f>(VLOOKUP($D1141,'P4 Destination'!$C$21:$M$176,4,0))*BC1141</f>
        <v>0</v>
      </c>
      <c r="BE1141" s="172">
        <f t="shared" si="495"/>
        <v>0</v>
      </c>
      <c r="BF1141" s="171">
        <f>(VLOOKUP($D1141,'P4 Destination'!$C$21:$M$176,5,0))*BE1141</f>
        <v>0</v>
      </c>
      <c r="BG1141" s="172">
        <f t="shared" si="496"/>
        <v>0</v>
      </c>
      <c r="BH1141" s="171">
        <f>(VLOOKUP($D1141,'P4 Destination'!$C$21:$M$176,6,0))*BG1141</f>
        <v>0</v>
      </c>
      <c r="BI1141" s="172">
        <f t="shared" si="497"/>
        <v>34</v>
      </c>
      <c r="BJ1141" s="171">
        <f>(VLOOKUP($D1141,'P4 Destination'!$C$21:$M$176,7,0))*BI1141</f>
        <v>0</v>
      </c>
      <c r="BK1141" s="172">
        <f t="shared" si="498"/>
        <v>0</v>
      </c>
      <c r="BL1141" s="171">
        <f>(VLOOKUP($D1141,'P4 Destination'!$C$21:$M$176,8,0))*BK1141</f>
        <v>0</v>
      </c>
      <c r="BM1141" s="172">
        <f t="shared" si="499"/>
        <v>0</v>
      </c>
      <c r="BN1141" s="171">
        <f>(VLOOKUP($D1141,'P4 Destination'!$C$21:$M$176,9,0))*BM1141</f>
        <v>0</v>
      </c>
      <c r="BO1141" s="154">
        <f t="shared" si="505"/>
        <v>1</v>
      </c>
      <c r="BP1141" s="171">
        <f>(VLOOKUP(D1141,'P4 Destination'!$C$21:$M$176,10,0))*K1141</f>
        <v>0</v>
      </c>
      <c r="BQ1141" s="171">
        <f>(VLOOKUP(D1141,'P4 Destination'!$C$21:$M$176,11,0))*J1141</f>
        <v>0</v>
      </c>
      <c r="BR1141" s="173">
        <f t="shared" si="501"/>
        <v>0</v>
      </c>
      <c r="BS1141" s="173">
        <f>(AV1141*2500)*'P6 Verzekering'!$E$11</f>
        <v>0</v>
      </c>
      <c r="BT1141" s="173">
        <f>(AW1141*2500)*'P6 Verzekering'!$E$12</f>
        <v>0</v>
      </c>
      <c r="BU1141" s="173">
        <f>(L1141*2500)*'P6 Verzekering'!$E$13</f>
        <v>0</v>
      </c>
      <c r="BV1141" s="173">
        <f t="shared" si="502"/>
        <v>0</v>
      </c>
      <c r="BW1141"/>
      <c r="BX1141"/>
    </row>
    <row r="1142" spans="1:76">
      <c r="A1142" s="152" t="s">
        <v>748</v>
      </c>
      <c r="B1142" s="152" t="s">
        <v>356</v>
      </c>
      <c r="C1142" s="152" t="s">
        <v>355</v>
      </c>
      <c r="D1142" s="152" t="s">
        <v>255</v>
      </c>
      <c r="E1142" s="152" t="s">
        <v>254</v>
      </c>
      <c r="F1142" s="153">
        <f t="shared" si="476"/>
        <v>48</v>
      </c>
      <c r="G1142" s="154">
        <v>1</v>
      </c>
      <c r="H1142" s="154">
        <f>IFERROR(VLOOKUP(B1142,'P2 Origin'!$C$21:$Q$176,15,FALSE),0)</f>
        <v>1</v>
      </c>
      <c r="I1142" s="154">
        <f>IFERROR(VLOOKUP(D1142,'P4 Destination'!$C$21:$Q$176,15,FALSE),0)</f>
        <v>1</v>
      </c>
      <c r="J1142" s="155">
        <v>1</v>
      </c>
      <c r="K1142" s="155"/>
      <c r="L1142" s="156">
        <v>0</v>
      </c>
      <c r="M1142" s="155">
        <v>0</v>
      </c>
      <c r="N1142" s="155">
        <v>0</v>
      </c>
      <c r="O1142" s="157">
        <f t="shared" si="477"/>
        <v>0</v>
      </c>
      <c r="P1142" s="158">
        <f t="shared" si="478"/>
        <v>0</v>
      </c>
      <c r="Q1142" s="159">
        <f>IFERROR(VLOOKUP(N1142,'P1 Intra-Europees'!$A$15:$H$25,3,0),0)*P1142</f>
        <v>0</v>
      </c>
      <c r="R1142" s="160">
        <f t="shared" si="479"/>
        <v>0</v>
      </c>
      <c r="S1142" s="159">
        <f>IFERROR(VLOOKUP(N1142,'P1 Intra-Europees'!$A$15:$H$25,4,0),0)*R1142</f>
        <v>0</v>
      </c>
      <c r="T1142" s="160">
        <f t="shared" si="480"/>
        <v>0</v>
      </c>
      <c r="U1142" s="159">
        <f>IFERROR(VLOOKUP(N1142,'P1 Intra-Europees'!$A$15:$H$25,5,0),0)*T1142</f>
        <v>0</v>
      </c>
      <c r="V1142" s="160">
        <f t="shared" si="481"/>
        <v>0</v>
      </c>
      <c r="W1142" s="159">
        <f>IFERROR(VLOOKUP(N1142,'P1 Intra-Europees'!$A$15:$H$25,6,0),0)*V1142</f>
        <v>0</v>
      </c>
      <c r="X1142" s="160">
        <f t="shared" si="482"/>
        <v>0</v>
      </c>
      <c r="Y1142" s="159">
        <f>IFERROR(VLOOKUP(N1142,'P1 Intra-Europees'!$A$15:$H$25,7,0),0)*X1142</f>
        <v>0</v>
      </c>
      <c r="Z1142" s="161">
        <f t="shared" si="483"/>
        <v>0</v>
      </c>
      <c r="AA1142" s="162">
        <f>IFERROR(VLOOKUP(N1142,'P1 Intra-Europees'!$A$15:$H$25,8,0),0)*Z1142</f>
        <v>0</v>
      </c>
      <c r="AB1142" s="163">
        <f t="shared" si="484"/>
        <v>0</v>
      </c>
      <c r="AC1142" s="157" t="str">
        <f>VLOOKUP(B1142,'P2 Origin'!$C$21:$O$176,13,0)</f>
        <v>USD</v>
      </c>
      <c r="AD1142" s="164">
        <f t="shared" si="485"/>
        <v>0</v>
      </c>
      <c r="AE1142" s="165">
        <f>IF(AU1142&gt;0.1,VLOOKUP(B1142,'P2 Origin'!$C$21:$M$176,3,0)*H1142,0)</f>
        <v>0</v>
      </c>
      <c r="AF1142" s="166">
        <f t="shared" si="486"/>
        <v>0</v>
      </c>
      <c r="AG1142" s="165">
        <f>(VLOOKUP(B1142,'P2 Origin'!$C$21:$M$176,4,0))*AF1142</f>
        <v>0</v>
      </c>
      <c r="AH1142" s="166">
        <f t="shared" si="487"/>
        <v>0</v>
      </c>
      <c r="AI1142" s="165">
        <f>(VLOOKUP(B1142,'P2 Origin'!$C$21:$M$176,5,0))*AH1142</f>
        <v>0</v>
      </c>
      <c r="AJ1142" s="166">
        <f t="shared" si="503"/>
        <v>0</v>
      </c>
      <c r="AK1142" s="165">
        <f>(VLOOKUP(B1142,'P2 Origin'!$C$21:$M$176,6,0))*AJ1142</f>
        <v>0</v>
      </c>
      <c r="AL1142" s="166">
        <f t="shared" si="488"/>
        <v>0</v>
      </c>
      <c r="AM1142" s="165">
        <f>(VLOOKUP($B1142,'P2 Origin'!$C$21:$M$176,7,0))*AL1142</f>
        <v>0</v>
      </c>
      <c r="AN1142" s="166">
        <f t="shared" si="489"/>
        <v>0</v>
      </c>
      <c r="AO1142" s="165">
        <f>(VLOOKUP($B1142,'P2 Origin'!$C$21:$M$176,8,0))*AN1142</f>
        <v>0</v>
      </c>
      <c r="AP1142" s="166">
        <f t="shared" si="490"/>
        <v>48</v>
      </c>
      <c r="AQ1142" s="165">
        <f>(VLOOKUP($B1142,'P2 Origin'!$C$21:$M$176,9,0))*AP1142</f>
        <v>0</v>
      </c>
      <c r="AR1142" s="155">
        <f t="shared" si="504"/>
        <v>1</v>
      </c>
      <c r="AS1142" s="164">
        <f>(VLOOKUP(B1142,'P2 Origin'!$C$21:$M$176,10,0))*K1142</f>
        <v>0</v>
      </c>
      <c r="AT1142" s="164">
        <f>(VLOOKUP(B1142,'P2 Origin'!$C$21:$M$176,11,0))*J1142</f>
        <v>0</v>
      </c>
      <c r="AU1142" s="167">
        <v>48</v>
      </c>
      <c r="AV1142" s="168">
        <v>48</v>
      </c>
      <c r="AW1142" s="169">
        <v>0</v>
      </c>
      <c r="AX1142" s="170">
        <f>IF(AU1142&gt;=0.1,'P3 Bureaumarge zee- en luchtvr.'!$D$12,0)</f>
        <v>0</v>
      </c>
      <c r="AY1142" s="163">
        <f t="shared" si="492"/>
        <v>0</v>
      </c>
      <c r="AZ1142" s="157" t="str">
        <f>VLOOKUP(D1142,'P4 Destination'!$C$21:$O$176,13,0)</f>
        <v>EUR</v>
      </c>
      <c r="BA1142" s="164">
        <f t="shared" si="493"/>
        <v>0</v>
      </c>
      <c r="BB1142" s="171">
        <f>IF(AU1142&gt;0.1,(VLOOKUP(D1142,'P4 Destination'!$C$21:$M$176,3,0))*I1142,0)</f>
        <v>0</v>
      </c>
      <c r="BC1142" s="172">
        <f t="shared" si="494"/>
        <v>0</v>
      </c>
      <c r="BD1142" s="171">
        <f>(VLOOKUP($D1142,'P4 Destination'!$C$21:$M$176,4,0))*BC1142</f>
        <v>0</v>
      </c>
      <c r="BE1142" s="172">
        <f t="shared" si="495"/>
        <v>0</v>
      </c>
      <c r="BF1142" s="171">
        <f>(VLOOKUP($D1142,'P4 Destination'!$C$21:$M$176,5,0))*BE1142</f>
        <v>0</v>
      </c>
      <c r="BG1142" s="172">
        <f t="shared" si="496"/>
        <v>0</v>
      </c>
      <c r="BH1142" s="171">
        <f>(VLOOKUP($D1142,'P4 Destination'!$C$21:$M$176,6,0))*BG1142</f>
        <v>0</v>
      </c>
      <c r="BI1142" s="172">
        <f t="shared" si="497"/>
        <v>0</v>
      </c>
      <c r="BJ1142" s="171">
        <f>(VLOOKUP($D1142,'P4 Destination'!$C$21:$M$176,7,0))*BI1142</f>
        <v>0</v>
      </c>
      <c r="BK1142" s="172">
        <f t="shared" si="498"/>
        <v>0</v>
      </c>
      <c r="BL1142" s="171">
        <f>(VLOOKUP($D1142,'P4 Destination'!$C$21:$M$176,8,0))*BK1142</f>
        <v>0</v>
      </c>
      <c r="BM1142" s="172">
        <f t="shared" si="499"/>
        <v>48</v>
      </c>
      <c r="BN1142" s="171">
        <f>(VLOOKUP($D1142,'P4 Destination'!$C$21:$M$176,9,0))*BM1142</f>
        <v>0</v>
      </c>
      <c r="BO1142" s="154">
        <f t="shared" si="505"/>
        <v>1</v>
      </c>
      <c r="BP1142" s="171">
        <f>(VLOOKUP(D1142,'P4 Destination'!$C$21:$M$176,10,0))*K1142</f>
        <v>0</v>
      </c>
      <c r="BQ1142" s="171">
        <f>(VLOOKUP(D1142,'P4 Destination'!$C$21:$M$176,11,0))*J1142</f>
        <v>0</v>
      </c>
      <c r="BR1142" s="173">
        <f t="shared" si="501"/>
        <v>0</v>
      </c>
      <c r="BS1142" s="173">
        <f>(AV1142*2500)*'P6 Verzekering'!$E$11</f>
        <v>0</v>
      </c>
      <c r="BT1142" s="173">
        <f>(AW1142*2500)*'P6 Verzekering'!$E$12</f>
        <v>0</v>
      </c>
      <c r="BU1142" s="173">
        <f>(L1142*2500)*'P6 Verzekering'!$E$13</f>
        <v>0</v>
      </c>
      <c r="BV1142" s="173">
        <f t="shared" si="502"/>
        <v>0</v>
      </c>
      <c r="BW1142"/>
      <c r="BX1142"/>
    </row>
    <row r="1143" spans="1:76">
      <c r="A1143" s="152" t="s">
        <v>750</v>
      </c>
      <c r="B1143" s="152" t="s">
        <v>356</v>
      </c>
      <c r="C1143" s="152" t="s">
        <v>355</v>
      </c>
      <c r="D1143" s="152" t="s">
        <v>219</v>
      </c>
      <c r="E1143" s="152" t="s">
        <v>219</v>
      </c>
      <c r="F1143" s="153">
        <f t="shared" si="476"/>
        <v>37</v>
      </c>
      <c r="G1143" s="154">
        <v>1</v>
      </c>
      <c r="H1143" s="154">
        <f>IFERROR(VLOOKUP(B1143,'P2 Origin'!$C$21:$Q$176,15,FALSE),0)</f>
        <v>1</v>
      </c>
      <c r="I1143" s="154">
        <f>IFERROR(VLOOKUP(D1143,'P4 Destination'!$C$21:$Q$176,15,FALSE),0)</f>
        <v>0</v>
      </c>
      <c r="J1143" s="155"/>
      <c r="K1143" s="155">
        <v>1</v>
      </c>
      <c r="L1143" s="156">
        <v>0</v>
      </c>
      <c r="M1143" s="155">
        <v>0</v>
      </c>
      <c r="N1143" s="155">
        <v>0</v>
      </c>
      <c r="O1143" s="157">
        <f t="shared" si="477"/>
        <v>0</v>
      </c>
      <c r="P1143" s="158">
        <f t="shared" si="478"/>
        <v>0</v>
      </c>
      <c r="Q1143" s="159">
        <f>IFERROR(VLOOKUP(N1143,'P1 Intra-Europees'!$A$15:$H$25,3,0),0)*P1143</f>
        <v>0</v>
      </c>
      <c r="R1143" s="160">
        <f t="shared" si="479"/>
        <v>0</v>
      </c>
      <c r="S1143" s="159">
        <f>IFERROR(VLOOKUP(N1143,'P1 Intra-Europees'!$A$15:$H$25,4,0),0)*R1143</f>
        <v>0</v>
      </c>
      <c r="T1143" s="160">
        <f t="shared" si="480"/>
        <v>0</v>
      </c>
      <c r="U1143" s="159">
        <f>IFERROR(VLOOKUP(N1143,'P1 Intra-Europees'!$A$15:$H$25,5,0),0)*T1143</f>
        <v>0</v>
      </c>
      <c r="V1143" s="160">
        <f t="shared" si="481"/>
        <v>0</v>
      </c>
      <c r="W1143" s="159">
        <f>IFERROR(VLOOKUP(N1143,'P1 Intra-Europees'!$A$15:$H$25,6,0),0)*V1143</f>
        <v>0</v>
      </c>
      <c r="X1143" s="160">
        <f t="shared" si="482"/>
        <v>0</v>
      </c>
      <c r="Y1143" s="159">
        <f>IFERROR(VLOOKUP(N1143,'P1 Intra-Europees'!$A$15:$H$25,7,0),0)*X1143</f>
        <v>0</v>
      </c>
      <c r="Z1143" s="161">
        <f t="shared" si="483"/>
        <v>0</v>
      </c>
      <c r="AA1143" s="162">
        <f>IFERROR(VLOOKUP(N1143,'P1 Intra-Europees'!$A$15:$H$25,8,0),0)*Z1143</f>
        <v>0</v>
      </c>
      <c r="AB1143" s="163">
        <f t="shared" si="484"/>
        <v>0</v>
      </c>
      <c r="AC1143" s="157" t="str">
        <f>VLOOKUP(B1143,'P2 Origin'!$C$21:$O$176,13,0)</f>
        <v>USD</v>
      </c>
      <c r="AD1143" s="164">
        <f t="shared" si="485"/>
        <v>0</v>
      </c>
      <c r="AE1143" s="165">
        <f>IF(AU1143&gt;0.1,VLOOKUP(B1143,'P2 Origin'!$C$21:$M$176,3,0)*H1143,0)</f>
        <v>0</v>
      </c>
      <c r="AF1143" s="166">
        <f t="shared" si="486"/>
        <v>0</v>
      </c>
      <c r="AG1143" s="165">
        <f>(VLOOKUP(B1143,'P2 Origin'!$C$21:$M$176,4,0))*AF1143</f>
        <v>0</v>
      </c>
      <c r="AH1143" s="166">
        <f t="shared" si="487"/>
        <v>0</v>
      </c>
      <c r="AI1143" s="165">
        <f>(VLOOKUP(B1143,'P2 Origin'!$C$21:$M$176,5,0))*AH1143</f>
        <v>0</v>
      </c>
      <c r="AJ1143" s="166">
        <f t="shared" si="503"/>
        <v>0</v>
      </c>
      <c r="AK1143" s="165">
        <f>(VLOOKUP(B1143,'P2 Origin'!$C$21:$M$176,6,0))*AJ1143</f>
        <v>0</v>
      </c>
      <c r="AL1143" s="166">
        <f t="shared" si="488"/>
        <v>0</v>
      </c>
      <c r="AM1143" s="165">
        <f>(VLOOKUP($B1143,'P2 Origin'!$C$21:$M$176,7,0))*AL1143</f>
        <v>0</v>
      </c>
      <c r="AN1143" s="166">
        <f t="shared" si="489"/>
        <v>37</v>
      </c>
      <c r="AO1143" s="165">
        <f>(VLOOKUP($B1143,'P2 Origin'!$C$21:$M$176,8,0))*AN1143</f>
        <v>0</v>
      </c>
      <c r="AP1143" s="166">
        <f t="shared" si="490"/>
        <v>0</v>
      </c>
      <c r="AQ1143" s="165">
        <f>(VLOOKUP($B1143,'P2 Origin'!$C$21:$M$176,9,0))*AP1143</f>
        <v>0</v>
      </c>
      <c r="AR1143" s="155">
        <f t="shared" si="504"/>
        <v>1</v>
      </c>
      <c r="AS1143" s="164">
        <f>(VLOOKUP(B1143,'P2 Origin'!$C$21:$M$176,10,0))*K1143</f>
        <v>0</v>
      </c>
      <c r="AT1143" s="164">
        <f>(VLOOKUP(B1143,'P2 Origin'!$C$21:$M$176,11,0))*J1143</f>
        <v>0</v>
      </c>
      <c r="AU1143" s="167">
        <v>37</v>
      </c>
      <c r="AV1143" s="168">
        <v>37</v>
      </c>
      <c r="AW1143" s="169">
        <v>0</v>
      </c>
      <c r="AX1143" s="170">
        <f>IF(AU1143&gt;=0.1,'P3 Bureaumarge zee- en luchtvr.'!$D$12,0)</f>
        <v>0</v>
      </c>
      <c r="AY1143" s="163">
        <f t="shared" si="492"/>
        <v>0</v>
      </c>
      <c r="AZ1143" s="157" t="str">
        <f>VLOOKUP(D1143,'P4 Destination'!$C$21:$O$176,13,0)</f>
        <v>EUR</v>
      </c>
      <c r="BA1143" s="164">
        <f t="shared" si="493"/>
        <v>0</v>
      </c>
      <c r="BB1143" s="171">
        <f>IF(AU1143&gt;0.1,(VLOOKUP(D1143,'P4 Destination'!$C$21:$M$176,3,0))*I1143,0)</f>
        <v>0</v>
      </c>
      <c r="BC1143" s="172">
        <f t="shared" si="494"/>
        <v>0</v>
      </c>
      <c r="BD1143" s="171">
        <f>(VLOOKUP($D1143,'P4 Destination'!$C$21:$M$176,4,0))*BC1143</f>
        <v>0</v>
      </c>
      <c r="BE1143" s="172">
        <f t="shared" si="495"/>
        <v>0</v>
      </c>
      <c r="BF1143" s="171">
        <f>(VLOOKUP($D1143,'P4 Destination'!$C$21:$M$176,5,0))*BE1143</f>
        <v>0</v>
      </c>
      <c r="BG1143" s="172">
        <f t="shared" si="496"/>
        <v>0</v>
      </c>
      <c r="BH1143" s="171">
        <f>(VLOOKUP($D1143,'P4 Destination'!$C$21:$M$176,6,0))*BG1143</f>
        <v>0</v>
      </c>
      <c r="BI1143" s="172">
        <f t="shared" si="497"/>
        <v>0</v>
      </c>
      <c r="BJ1143" s="171">
        <f>(VLOOKUP($D1143,'P4 Destination'!$C$21:$M$176,7,0))*BI1143</f>
        <v>0</v>
      </c>
      <c r="BK1143" s="172">
        <f t="shared" si="498"/>
        <v>37</v>
      </c>
      <c r="BL1143" s="171">
        <f>(VLOOKUP($D1143,'P4 Destination'!$C$21:$M$176,8,0))*BK1143</f>
        <v>0</v>
      </c>
      <c r="BM1143" s="172">
        <f t="shared" si="499"/>
        <v>0</v>
      </c>
      <c r="BN1143" s="171">
        <f>(VLOOKUP($D1143,'P4 Destination'!$C$21:$M$176,9,0))*BM1143</f>
        <v>0</v>
      </c>
      <c r="BO1143" s="154">
        <f t="shared" si="505"/>
        <v>1</v>
      </c>
      <c r="BP1143" s="171">
        <f>(VLOOKUP(D1143,'P4 Destination'!$C$21:$M$176,10,0))*K1143</f>
        <v>0</v>
      </c>
      <c r="BQ1143" s="171">
        <f>(VLOOKUP(D1143,'P4 Destination'!$C$21:$M$176,11,0))*J1143</f>
        <v>0</v>
      </c>
      <c r="BR1143" s="173">
        <f t="shared" si="501"/>
        <v>0</v>
      </c>
      <c r="BS1143" s="173">
        <f>(AV1143*2500)*'P6 Verzekering'!$E$11</f>
        <v>0</v>
      </c>
      <c r="BT1143" s="173">
        <f>(AW1143*2500)*'P6 Verzekering'!$E$12</f>
        <v>0</v>
      </c>
      <c r="BU1143" s="173">
        <f>(L1143*2500)*'P6 Verzekering'!$E$13</f>
        <v>0</v>
      </c>
      <c r="BV1143" s="173">
        <f t="shared" si="502"/>
        <v>0</v>
      </c>
      <c r="BW1143"/>
      <c r="BX1143"/>
    </row>
    <row r="1144" spans="1:76">
      <c r="A1144" s="152" t="s">
        <v>751</v>
      </c>
      <c r="B1144" s="152" t="s">
        <v>356</v>
      </c>
      <c r="C1144" s="152" t="s">
        <v>355</v>
      </c>
      <c r="D1144" s="152" t="s">
        <v>219</v>
      </c>
      <c r="E1144" s="152" t="s">
        <v>219</v>
      </c>
      <c r="F1144" s="153">
        <f t="shared" si="476"/>
        <v>53</v>
      </c>
      <c r="G1144" s="154">
        <v>1</v>
      </c>
      <c r="H1144" s="154">
        <f>IFERROR(VLOOKUP(B1144,'P2 Origin'!$C$21:$Q$176,15,FALSE),0)</f>
        <v>1</v>
      </c>
      <c r="I1144" s="154">
        <f>IFERROR(VLOOKUP(D1144,'P4 Destination'!$C$21:$Q$176,15,FALSE),0)</f>
        <v>0</v>
      </c>
      <c r="J1144" s="155"/>
      <c r="K1144" s="155">
        <v>1</v>
      </c>
      <c r="L1144" s="156">
        <v>0</v>
      </c>
      <c r="M1144" s="155">
        <v>0</v>
      </c>
      <c r="N1144" s="155">
        <v>0</v>
      </c>
      <c r="O1144" s="157">
        <f t="shared" si="477"/>
        <v>0</v>
      </c>
      <c r="P1144" s="158">
        <f t="shared" si="478"/>
        <v>0</v>
      </c>
      <c r="Q1144" s="159">
        <f>IFERROR(VLOOKUP(N1144,'P1 Intra-Europees'!$A$15:$H$25,3,0),0)*P1144</f>
        <v>0</v>
      </c>
      <c r="R1144" s="160">
        <f t="shared" si="479"/>
        <v>0</v>
      </c>
      <c r="S1144" s="159">
        <f>IFERROR(VLOOKUP(N1144,'P1 Intra-Europees'!$A$15:$H$25,4,0),0)*R1144</f>
        <v>0</v>
      </c>
      <c r="T1144" s="160">
        <f t="shared" si="480"/>
        <v>0</v>
      </c>
      <c r="U1144" s="159">
        <f>IFERROR(VLOOKUP(N1144,'P1 Intra-Europees'!$A$15:$H$25,5,0),0)*T1144</f>
        <v>0</v>
      </c>
      <c r="V1144" s="160">
        <f t="shared" si="481"/>
        <v>0</v>
      </c>
      <c r="W1144" s="159">
        <f>IFERROR(VLOOKUP(N1144,'P1 Intra-Europees'!$A$15:$H$25,6,0),0)*V1144</f>
        <v>0</v>
      </c>
      <c r="X1144" s="160">
        <f t="shared" si="482"/>
        <v>0</v>
      </c>
      <c r="Y1144" s="159">
        <f>IFERROR(VLOOKUP(N1144,'P1 Intra-Europees'!$A$15:$H$25,7,0),0)*X1144</f>
        <v>0</v>
      </c>
      <c r="Z1144" s="161">
        <f t="shared" si="483"/>
        <v>0</v>
      </c>
      <c r="AA1144" s="162">
        <f>IFERROR(VLOOKUP(N1144,'P1 Intra-Europees'!$A$15:$H$25,8,0),0)*Z1144</f>
        <v>0</v>
      </c>
      <c r="AB1144" s="163">
        <f t="shared" si="484"/>
        <v>0</v>
      </c>
      <c r="AC1144" s="157" t="str">
        <f>VLOOKUP(B1144,'P2 Origin'!$C$21:$O$176,13,0)</f>
        <v>USD</v>
      </c>
      <c r="AD1144" s="164">
        <f t="shared" si="485"/>
        <v>0</v>
      </c>
      <c r="AE1144" s="165">
        <f>IF(AU1144&gt;0.1,VLOOKUP(B1144,'P2 Origin'!$C$21:$M$176,3,0)*H1144,0)</f>
        <v>0</v>
      </c>
      <c r="AF1144" s="166">
        <f t="shared" si="486"/>
        <v>0</v>
      </c>
      <c r="AG1144" s="165">
        <f>(VLOOKUP(B1144,'P2 Origin'!$C$21:$M$176,4,0))*AF1144</f>
        <v>0</v>
      </c>
      <c r="AH1144" s="166">
        <f t="shared" si="487"/>
        <v>0</v>
      </c>
      <c r="AI1144" s="165">
        <f>(VLOOKUP(B1144,'P2 Origin'!$C$21:$M$176,5,0))*AH1144</f>
        <v>0</v>
      </c>
      <c r="AJ1144" s="166">
        <f t="shared" si="503"/>
        <v>0</v>
      </c>
      <c r="AK1144" s="165">
        <f>(VLOOKUP(B1144,'P2 Origin'!$C$21:$M$176,6,0))*AJ1144</f>
        <v>0</v>
      </c>
      <c r="AL1144" s="166">
        <f t="shared" si="488"/>
        <v>0</v>
      </c>
      <c r="AM1144" s="165">
        <f>(VLOOKUP($B1144,'P2 Origin'!$C$21:$M$176,7,0))*AL1144</f>
        <v>0</v>
      </c>
      <c r="AN1144" s="166">
        <f t="shared" si="489"/>
        <v>0</v>
      </c>
      <c r="AO1144" s="165">
        <f>(VLOOKUP($B1144,'P2 Origin'!$C$21:$M$176,8,0))*AN1144</f>
        <v>0</v>
      </c>
      <c r="AP1144" s="166">
        <f t="shared" si="490"/>
        <v>53</v>
      </c>
      <c r="AQ1144" s="165">
        <f>(VLOOKUP($B1144,'P2 Origin'!$C$21:$M$176,9,0))*AP1144</f>
        <v>0</v>
      </c>
      <c r="AR1144" s="155">
        <f t="shared" si="504"/>
        <v>1</v>
      </c>
      <c r="AS1144" s="164">
        <f>(VLOOKUP(B1144,'P2 Origin'!$C$21:$M$176,10,0))*K1144</f>
        <v>0</v>
      </c>
      <c r="AT1144" s="164">
        <f>(VLOOKUP(B1144,'P2 Origin'!$C$21:$M$176,11,0))*J1144</f>
        <v>0</v>
      </c>
      <c r="AU1144" s="167">
        <v>53</v>
      </c>
      <c r="AV1144" s="168">
        <v>53</v>
      </c>
      <c r="AW1144" s="169">
        <v>0</v>
      </c>
      <c r="AX1144" s="170">
        <f>IF(AU1144&gt;=0.1,'P3 Bureaumarge zee- en luchtvr.'!$D$12,0)</f>
        <v>0</v>
      </c>
      <c r="AY1144" s="163">
        <f t="shared" si="492"/>
        <v>0</v>
      </c>
      <c r="AZ1144" s="157" t="str">
        <f>VLOOKUP(D1144,'P4 Destination'!$C$21:$O$176,13,0)</f>
        <v>EUR</v>
      </c>
      <c r="BA1144" s="164">
        <f t="shared" si="493"/>
        <v>0</v>
      </c>
      <c r="BB1144" s="171">
        <f>IF(AU1144&gt;0.1,(VLOOKUP(D1144,'P4 Destination'!$C$21:$M$176,3,0))*I1144,0)</f>
        <v>0</v>
      </c>
      <c r="BC1144" s="172">
        <f t="shared" si="494"/>
        <v>0</v>
      </c>
      <c r="BD1144" s="171">
        <f>(VLOOKUP($D1144,'P4 Destination'!$C$21:$M$176,4,0))*BC1144</f>
        <v>0</v>
      </c>
      <c r="BE1144" s="172">
        <f t="shared" si="495"/>
        <v>0</v>
      </c>
      <c r="BF1144" s="171">
        <f>(VLOOKUP($D1144,'P4 Destination'!$C$21:$M$176,5,0))*BE1144</f>
        <v>0</v>
      </c>
      <c r="BG1144" s="172">
        <f t="shared" si="496"/>
        <v>0</v>
      </c>
      <c r="BH1144" s="171">
        <f>(VLOOKUP($D1144,'P4 Destination'!$C$21:$M$176,6,0))*BG1144</f>
        <v>0</v>
      </c>
      <c r="BI1144" s="172">
        <f t="shared" si="497"/>
        <v>0</v>
      </c>
      <c r="BJ1144" s="171">
        <f>(VLOOKUP($D1144,'P4 Destination'!$C$21:$M$176,7,0))*BI1144</f>
        <v>0</v>
      </c>
      <c r="BK1144" s="172">
        <f t="shared" si="498"/>
        <v>0</v>
      </c>
      <c r="BL1144" s="171">
        <f>(VLOOKUP($D1144,'P4 Destination'!$C$21:$M$176,8,0))*BK1144</f>
        <v>0</v>
      </c>
      <c r="BM1144" s="172">
        <f t="shared" si="499"/>
        <v>53</v>
      </c>
      <c r="BN1144" s="171">
        <f>(VLOOKUP($D1144,'P4 Destination'!$C$21:$M$176,9,0))*BM1144</f>
        <v>0</v>
      </c>
      <c r="BO1144" s="154">
        <f t="shared" si="505"/>
        <v>1</v>
      </c>
      <c r="BP1144" s="171">
        <f>(VLOOKUP(D1144,'P4 Destination'!$C$21:$M$176,10,0))*K1144</f>
        <v>0</v>
      </c>
      <c r="BQ1144" s="171">
        <f>(VLOOKUP(D1144,'P4 Destination'!$C$21:$M$176,11,0))*J1144</f>
        <v>0</v>
      </c>
      <c r="BR1144" s="173">
        <f t="shared" si="501"/>
        <v>0</v>
      </c>
      <c r="BS1144" s="173">
        <f>(AV1144*2500)*'P6 Verzekering'!$E$11</f>
        <v>0</v>
      </c>
      <c r="BT1144" s="173">
        <f>(AW1144*2500)*'P6 Verzekering'!$E$12</f>
        <v>0</v>
      </c>
      <c r="BU1144" s="173">
        <f>(L1144*2500)*'P6 Verzekering'!$E$13</f>
        <v>0</v>
      </c>
      <c r="BV1144" s="173">
        <f t="shared" si="502"/>
        <v>0</v>
      </c>
      <c r="BW1144"/>
      <c r="BX1144"/>
    </row>
    <row r="1145" spans="1:76">
      <c r="A1145" s="152" t="s">
        <v>758</v>
      </c>
      <c r="B1145" s="152" t="s">
        <v>356</v>
      </c>
      <c r="C1145" s="152" t="s">
        <v>355</v>
      </c>
      <c r="D1145" s="152" t="s">
        <v>219</v>
      </c>
      <c r="E1145" s="152" t="s">
        <v>219</v>
      </c>
      <c r="F1145" s="153">
        <f t="shared" si="476"/>
        <v>34</v>
      </c>
      <c r="G1145" s="154">
        <v>1</v>
      </c>
      <c r="H1145" s="154">
        <f>IFERROR(VLOOKUP(B1145,'P2 Origin'!$C$21:$Q$176,15,FALSE),0)</f>
        <v>1</v>
      </c>
      <c r="I1145" s="154">
        <f>IFERROR(VLOOKUP(D1145,'P4 Destination'!$C$21:$Q$176,15,FALSE),0)</f>
        <v>0</v>
      </c>
      <c r="J1145" s="155"/>
      <c r="K1145" s="155">
        <v>1</v>
      </c>
      <c r="L1145" s="156">
        <v>0</v>
      </c>
      <c r="M1145" s="155">
        <v>0</v>
      </c>
      <c r="N1145" s="155">
        <v>0</v>
      </c>
      <c r="O1145" s="157">
        <f t="shared" si="477"/>
        <v>0</v>
      </c>
      <c r="P1145" s="158">
        <f t="shared" si="478"/>
        <v>0</v>
      </c>
      <c r="Q1145" s="159">
        <f>IFERROR(VLOOKUP(N1145,'P1 Intra-Europees'!$A$15:$H$25,3,0),0)*P1145</f>
        <v>0</v>
      </c>
      <c r="R1145" s="160">
        <f t="shared" si="479"/>
        <v>0</v>
      </c>
      <c r="S1145" s="159">
        <f>IFERROR(VLOOKUP(N1145,'P1 Intra-Europees'!$A$15:$H$25,4,0),0)*R1145</f>
        <v>0</v>
      </c>
      <c r="T1145" s="160">
        <f t="shared" si="480"/>
        <v>0</v>
      </c>
      <c r="U1145" s="159">
        <f>IFERROR(VLOOKUP(N1145,'P1 Intra-Europees'!$A$15:$H$25,5,0),0)*T1145</f>
        <v>0</v>
      </c>
      <c r="V1145" s="160">
        <f t="shared" si="481"/>
        <v>0</v>
      </c>
      <c r="W1145" s="159">
        <f>IFERROR(VLOOKUP(N1145,'P1 Intra-Europees'!$A$15:$H$25,6,0),0)*V1145</f>
        <v>0</v>
      </c>
      <c r="X1145" s="160">
        <f t="shared" si="482"/>
        <v>0</v>
      </c>
      <c r="Y1145" s="159">
        <f>IFERROR(VLOOKUP(N1145,'P1 Intra-Europees'!$A$15:$H$25,7,0),0)*X1145</f>
        <v>0</v>
      </c>
      <c r="Z1145" s="161">
        <f t="shared" si="483"/>
        <v>0</v>
      </c>
      <c r="AA1145" s="162">
        <f>IFERROR(VLOOKUP(N1145,'P1 Intra-Europees'!$A$15:$H$25,8,0),0)*Z1145</f>
        <v>0</v>
      </c>
      <c r="AB1145" s="163">
        <f t="shared" si="484"/>
        <v>0</v>
      </c>
      <c r="AC1145" s="157" t="str">
        <f>VLOOKUP(B1145,'P2 Origin'!$C$21:$O$176,13,0)</f>
        <v>USD</v>
      </c>
      <c r="AD1145" s="164">
        <f t="shared" si="485"/>
        <v>0</v>
      </c>
      <c r="AE1145" s="165">
        <f>IF(AU1145&gt;0.1,VLOOKUP(B1145,'P2 Origin'!$C$21:$M$176,3,0)*H1145,0)</f>
        <v>0</v>
      </c>
      <c r="AF1145" s="166">
        <f t="shared" si="486"/>
        <v>0</v>
      </c>
      <c r="AG1145" s="165">
        <f>(VLOOKUP(B1145,'P2 Origin'!$C$21:$M$176,4,0))*AF1145</f>
        <v>0</v>
      </c>
      <c r="AH1145" s="166">
        <f t="shared" si="487"/>
        <v>0</v>
      </c>
      <c r="AI1145" s="165">
        <f>(VLOOKUP(B1145,'P2 Origin'!$C$21:$M$176,5,0))*AH1145</f>
        <v>0</v>
      </c>
      <c r="AJ1145" s="166">
        <f t="shared" si="503"/>
        <v>0</v>
      </c>
      <c r="AK1145" s="165">
        <f>(VLOOKUP(B1145,'P2 Origin'!$C$21:$M$176,6,0))*AJ1145</f>
        <v>0</v>
      </c>
      <c r="AL1145" s="166">
        <f t="shared" si="488"/>
        <v>34</v>
      </c>
      <c r="AM1145" s="165">
        <f>(VLOOKUP($B1145,'P2 Origin'!$C$21:$M$176,7,0))*AL1145</f>
        <v>0</v>
      </c>
      <c r="AN1145" s="166">
        <f t="shared" si="489"/>
        <v>0</v>
      </c>
      <c r="AO1145" s="165">
        <f>(VLOOKUP($B1145,'P2 Origin'!$C$21:$M$176,8,0))*AN1145</f>
        <v>0</v>
      </c>
      <c r="AP1145" s="166">
        <f t="shared" si="490"/>
        <v>0</v>
      </c>
      <c r="AQ1145" s="165">
        <f>(VLOOKUP($B1145,'P2 Origin'!$C$21:$M$176,9,0))*AP1145</f>
        <v>0</v>
      </c>
      <c r="AR1145" s="155">
        <f t="shared" si="504"/>
        <v>1</v>
      </c>
      <c r="AS1145" s="164">
        <f>(VLOOKUP(B1145,'P2 Origin'!$C$21:$M$176,10,0))*K1145</f>
        <v>0</v>
      </c>
      <c r="AT1145" s="164">
        <f>(VLOOKUP(B1145,'P2 Origin'!$C$21:$M$176,11,0))*J1145</f>
        <v>0</v>
      </c>
      <c r="AU1145" s="167">
        <v>34</v>
      </c>
      <c r="AV1145" s="168">
        <v>34</v>
      </c>
      <c r="AW1145" s="169">
        <v>0</v>
      </c>
      <c r="AX1145" s="170">
        <f>IF(AU1145&gt;=0.1,'P3 Bureaumarge zee- en luchtvr.'!$D$12,0)</f>
        <v>0</v>
      </c>
      <c r="AY1145" s="163">
        <f t="shared" si="492"/>
        <v>0</v>
      </c>
      <c r="AZ1145" s="157" t="str">
        <f>VLOOKUP(D1145,'P4 Destination'!$C$21:$O$176,13,0)</f>
        <v>EUR</v>
      </c>
      <c r="BA1145" s="164">
        <f t="shared" si="493"/>
        <v>0</v>
      </c>
      <c r="BB1145" s="171">
        <f>IF(AU1145&gt;0.1,(VLOOKUP(D1145,'P4 Destination'!$C$21:$M$176,3,0))*I1145,0)</f>
        <v>0</v>
      </c>
      <c r="BC1145" s="172">
        <f t="shared" si="494"/>
        <v>0</v>
      </c>
      <c r="BD1145" s="171">
        <f>(VLOOKUP($D1145,'P4 Destination'!$C$21:$M$176,4,0))*BC1145</f>
        <v>0</v>
      </c>
      <c r="BE1145" s="172">
        <f t="shared" si="495"/>
        <v>0</v>
      </c>
      <c r="BF1145" s="171">
        <f>(VLOOKUP($D1145,'P4 Destination'!$C$21:$M$176,5,0))*BE1145</f>
        <v>0</v>
      </c>
      <c r="BG1145" s="172">
        <f t="shared" si="496"/>
        <v>0</v>
      </c>
      <c r="BH1145" s="171">
        <f>(VLOOKUP($D1145,'P4 Destination'!$C$21:$M$176,6,0))*BG1145</f>
        <v>0</v>
      </c>
      <c r="BI1145" s="172">
        <f t="shared" si="497"/>
        <v>34</v>
      </c>
      <c r="BJ1145" s="171">
        <f>(VLOOKUP($D1145,'P4 Destination'!$C$21:$M$176,7,0))*BI1145</f>
        <v>0</v>
      </c>
      <c r="BK1145" s="172">
        <f t="shared" si="498"/>
        <v>0</v>
      </c>
      <c r="BL1145" s="171">
        <f>(VLOOKUP($D1145,'P4 Destination'!$C$21:$M$176,8,0))*BK1145</f>
        <v>0</v>
      </c>
      <c r="BM1145" s="172">
        <f t="shared" si="499"/>
        <v>0</v>
      </c>
      <c r="BN1145" s="171">
        <f>(VLOOKUP($D1145,'P4 Destination'!$C$21:$M$176,9,0))*BM1145</f>
        <v>0</v>
      </c>
      <c r="BO1145" s="154">
        <f t="shared" si="505"/>
        <v>1</v>
      </c>
      <c r="BP1145" s="171">
        <f>(VLOOKUP(D1145,'P4 Destination'!$C$21:$M$176,10,0))*K1145</f>
        <v>0</v>
      </c>
      <c r="BQ1145" s="171">
        <f>(VLOOKUP(D1145,'P4 Destination'!$C$21:$M$176,11,0))*J1145</f>
        <v>0</v>
      </c>
      <c r="BR1145" s="173">
        <f t="shared" si="501"/>
        <v>0</v>
      </c>
      <c r="BS1145" s="173">
        <f>(AV1145*2500)*'P6 Verzekering'!$E$11</f>
        <v>0</v>
      </c>
      <c r="BT1145" s="173">
        <f>(AW1145*2500)*'P6 Verzekering'!$E$12</f>
        <v>0</v>
      </c>
      <c r="BU1145" s="173">
        <f>(L1145*2500)*'P6 Verzekering'!$E$13</f>
        <v>0</v>
      </c>
      <c r="BV1145" s="173">
        <f t="shared" si="502"/>
        <v>0</v>
      </c>
      <c r="BW1145"/>
      <c r="BX1145"/>
    </row>
    <row r="1146" spans="1:76">
      <c r="A1146" s="152" t="s">
        <v>762</v>
      </c>
      <c r="B1146" s="152" t="s">
        <v>356</v>
      </c>
      <c r="C1146" s="152" t="s">
        <v>355</v>
      </c>
      <c r="D1146" s="152" t="s">
        <v>219</v>
      </c>
      <c r="E1146" s="152" t="s">
        <v>219</v>
      </c>
      <c r="F1146" s="153">
        <f t="shared" si="476"/>
        <v>56</v>
      </c>
      <c r="G1146" s="154">
        <v>1</v>
      </c>
      <c r="H1146" s="154">
        <f>IFERROR(VLOOKUP(B1146,'P2 Origin'!$C$21:$Q$176,15,FALSE),0)</f>
        <v>1</v>
      </c>
      <c r="I1146" s="154">
        <f>IFERROR(VLOOKUP(D1146,'P4 Destination'!$C$21:$Q$176,15,FALSE),0)</f>
        <v>0</v>
      </c>
      <c r="J1146" s="155"/>
      <c r="K1146" s="155">
        <v>1</v>
      </c>
      <c r="L1146" s="156">
        <v>0</v>
      </c>
      <c r="M1146" s="155">
        <v>0</v>
      </c>
      <c r="N1146" s="155">
        <v>0</v>
      </c>
      <c r="O1146" s="157">
        <f t="shared" si="477"/>
        <v>0</v>
      </c>
      <c r="P1146" s="158">
        <f t="shared" si="478"/>
        <v>0</v>
      </c>
      <c r="Q1146" s="159">
        <f>IFERROR(VLOOKUP(N1146,'P1 Intra-Europees'!$A$15:$H$25,3,0),0)*P1146</f>
        <v>0</v>
      </c>
      <c r="R1146" s="160">
        <f t="shared" si="479"/>
        <v>0</v>
      </c>
      <c r="S1146" s="159">
        <f>IFERROR(VLOOKUP(N1146,'P1 Intra-Europees'!$A$15:$H$25,4,0),0)*R1146</f>
        <v>0</v>
      </c>
      <c r="T1146" s="160">
        <f t="shared" si="480"/>
        <v>0</v>
      </c>
      <c r="U1146" s="159">
        <f>IFERROR(VLOOKUP(N1146,'P1 Intra-Europees'!$A$15:$H$25,5,0),0)*T1146</f>
        <v>0</v>
      </c>
      <c r="V1146" s="160">
        <f t="shared" si="481"/>
        <v>0</v>
      </c>
      <c r="W1146" s="159">
        <f>IFERROR(VLOOKUP(N1146,'P1 Intra-Europees'!$A$15:$H$25,6,0),0)*V1146</f>
        <v>0</v>
      </c>
      <c r="X1146" s="160">
        <f t="shared" si="482"/>
        <v>0</v>
      </c>
      <c r="Y1146" s="159">
        <f>IFERROR(VLOOKUP(N1146,'P1 Intra-Europees'!$A$15:$H$25,7,0),0)*X1146</f>
        <v>0</v>
      </c>
      <c r="Z1146" s="161">
        <f t="shared" si="483"/>
        <v>0</v>
      </c>
      <c r="AA1146" s="162">
        <f>IFERROR(VLOOKUP(N1146,'P1 Intra-Europees'!$A$15:$H$25,8,0),0)*Z1146</f>
        <v>0</v>
      </c>
      <c r="AB1146" s="163">
        <f t="shared" si="484"/>
        <v>0</v>
      </c>
      <c r="AC1146" s="157" t="str">
        <f>VLOOKUP(B1146,'P2 Origin'!$C$21:$O$176,13,0)</f>
        <v>USD</v>
      </c>
      <c r="AD1146" s="164">
        <f t="shared" si="485"/>
        <v>0</v>
      </c>
      <c r="AE1146" s="165">
        <f>IF(AU1146&gt;0.1,VLOOKUP(B1146,'P2 Origin'!$C$21:$M$176,3,0)*H1146,0)</f>
        <v>0</v>
      </c>
      <c r="AF1146" s="166">
        <f t="shared" si="486"/>
        <v>0</v>
      </c>
      <c r="AG1146" s="165">
        <f>(VLOOKUP(B1146,'P2 Origin'!$C$21:$M$176,4,0))*AF1146</f>
        <v>0</v>
      </c>
      <c r="AH1146" s="166">
        <f t="shared" si="487"/>
        <v>0</v>
      </c>
      <c r="AI1146" s="165">
        <f>(VLOOKUP(B1146,'P2 Origin'!$C$21:$M$176,5,0))*AH1146</f>
        <v>0</v>
      </c>
      <c r="AJ1146" s="166">
        <f t="shared" si="503"/>
        <v>0</v>
      </c>
      <c r="AK1146" s="165">
        <f>(VLOOKUP(B1146,'P2 Origin'!$C$21:$M$176,6,0))*AJ1146</f>
        <v>0</v>
      </c>
      <c r="AL1146" s="166">
        <f t="shared" si="488"/>
        <v>0</v>
      </c>
      <c r="AM1146" s="165">
        <f>(VLOOKUP($B1146,'P2 Origin'!$C$21:$M$176,7,0))*AL1146</f>
        <v>0</v>
      </c>
      <c r="AN1146" s="166">
        <f t="shared" si="489"/>
        <v>0</v>
      </c>
      <c r="AO1146" s="165">
        <f>(VLOOKUP($B1146,'P2 Origin'!$C$21:$M$176,8,0))*AN1146</f>
        <v>0</v>
      </c>
      <c r="AP1146" s="166">
        <f t="shared" si="490"/>
        <v>56</v>
      </c>
      <c r="AQ1146" s="165">
        <f>(VLOOKUP($B1146,'P2 Origin'!$C$21:$M$176,9,0))*AP1146</f>
        <v>0</v>
      </c>
      <c r="AR1146" s="155">
        <f t="shared" si="504"/>
        <v>1</v>
      </c>
      <c r="AS1146" s="164">
        <f>(VLOOKUP(B1146,'P2 Origin'!$C$21:$M$176,10,0))*K1146</f>
        <v>0</v>
      </c>
      <c r="AT1146" s="164">
        <f>(VLOOKUP(B1146,'P2 Origin'!$C$21:$M$176,11,0))*J1146</f>
        <v>0</v>
      </c>
      <c r="AU1146" s="167">
        <v>56</v>
      </c>
      <c r="AV1146" s="168">
        <v>56</v>
      </c>
      <c r="AW1146" s="169">
        <v>0</v>
      </c>
      <c r="AX1146" s="170">
        <f>IF(AU1146&gt;=0.1,'P3 Bureaumarge zee- en luchtvr.'!$D$12,0)</f>
        <v>0</v>
      </c>
      <c r="AY1146" s="163">
        <f t="shared" si="492"/>
        <v>0</v>
      </c>
      <c r="AZ1146" s="157" t="str">
        <f>VLOOKUP(D1146,'P4 Destination'!$C$21:$O$176,13,0)</f>
        <v>EUR</v>
      </c>
      <c r="BA1146" s="164">
        <f t="shared" si="493"/>
        <v>0</v>
      </c>
      <c r="BB1146" s="171">
        <f>IF(AU1146&gt;0.1,(VLOOKUP(D1146,'P4 Destination'!$C$21:$M$176,3,0))*I1146,0)</f>
        <v>0</v>
      </c>
      <c r="BC1146" s="172">
        <f t="shared" si="494"/>
        <v>0</v>
      </c>
      <c r="BD1146" s="171">
        <f>(VLOOKUP($D1146,'P4 Destination'!$C$21:$M$176,4,0))*BC1146</f>
        <v>0</v>
      </c>
      <c r="BE1146" s="172">
        <f t="shared" si="495"/>
        <v>0</v>
      </c>
      <c r="BF1146" s="171">
        <f>(VLOOKUP($D1146,'P4 Destination'!$C$21:$M$176,5,0))*BE1146</f>
        <v>0</v>
      </c>
      <c r="BG1146" s="172">
        <f t="shared" si="496"/>
        <v>0</v>
      </c>
      <c r="BH1146" s="171">
        <f>(VLOOKUP($D1146,'P4 Destination'!$C$21:$M$176,6,0))*BG1146</f>
        <v>0</v>
      </c>
      <c r="BI1146" s="172">
        <f t="shared" si="497"/>
        <v>0</v>
      </c>
      <c r="BJ1146" s="171">
        <f>(VLOOKUP($D1146,'P4 Destination'!$C$21:$M$176,7,0))*BI1146</f>
        <v>0</v>
      </c>
      <c r="BK1146" s="172">
        <f t="shared" si="498"/>
        <v>0</v>
      </c>
      <c r="BL1146" s="171">
        <f>(VLOOKUP($D1146,'P4 Destination'!$C$21:$M$176,8,0))*BK1146</f>
        <v>0</v>
      </c>
      <c r="BM1146" s="172">
        <f t="shared" si="499"/>
        <v>56</v>
      </c>
      <c r="BN1146" s="171">
        <f>(VLOOKUP($D1146,'P4 Destination'!$C$21:$M$176,9,0))*BM1146</f>
        <v>0</v>
      </c>
      <c r="BO1146" s="154">
        <f t="shared" si="505"/>
        <v>1</v>
      </c>
      <c r="BP1146" s="171">
        <f>(VLOOKUP(D1146,'P4 Destination'!$C$21:$M$176,10,0))*K1146</f>
        <v>0</v>
      </c>
      <c r="BQ1146" s="171">
        <f>(VLOOKUP(D1146,'P4 Destination'!$C$21:$M$176,11,0))*J1146</f>
        <v>0</v>
      </c>
      <c r="BR1146" s="173">
        <f t="shared" si="501"/>
        <v>0</v>
      </c>
      <c r="BS1146" s="173">
        <f>(AV1146*2500)*'P6 Verzekering'!$E$11</f>
        <v>0</v>
      </c>
      <c r="BT1146" s="173">
        <f>(AW1146*2500)*'P6 Verzekering'!$E$12</f>
        <v>0</v>
      </c>
      <c r="BU1146" s="173">
        <f>(L1146*2500)*'P6 Verzekering'!$E$13</f>
        <v>0</v>
      </c>
      <c r="BV1146" s="173">
        <f t="shared" si="502"/>
        <v>0</v>
      </c>
      <c r="BW1146"/>
      <c r="BX1146"/>
    </row>
    <row r="1147" spans="1:76">
      <c r="A1147" s="152" t="s">
        <v>764</v>
      </c>
      <c r="B1147" s="152" t="s">
        <v>356</v>
      </c>
      <c r="C1147" s="152" t="s">
        <v>355</v>
      </c>
      <c r="D1147" s="152" t="s">
        <v>219</v>
      </c>
      <c r="E1147" s="152" t="s">
        <v>219</v>
      </c>
      <c r="F1147" s="153">
        <f t="shared" si="476"/>
        <v>46</v>
      </c>
      <c r="G1147" s="154">
        <v>1</v>
      </c>
      <c r="H1147" s="154">
        <f>IFERROR(VLOOKUP(B1147,'P2 Origin'!$C$21:$Q$176,15,FALSE),0)</f>
        <v>1</v>
      </c>
      <c r="I1147" s="154">
        <f>IFERROR(VLOOKUP(D1147,'P4 Destination'!$C$21:$Q$176,15,FALSE),0)</f>
        <v>0</v>
      </c>
      <c r="J1147" s="155"/>
      <c r="K1147" s="155">
        <v>1</v>
      </c>
      <c r="L1147" s="156">
        <v>0</v>
      </c>
      <c r="M1147" s="155">
        <v>0</v>
      </c>
      <c r="N1147" s="155">
        <v>0</v>
      </c>
      <c r="O1147" s="157">
        <f t="shared" si="477"/>
        <v>0</v>
      </c>
      <c r="P1147" s="158">
        <f t="shared" si="478"/>
        <v>0</v>
      </c>
      <c r="Q1147" s="159">
        <f>IFERROR(VLOOKUP(N1147,'P1 Intra-Europees'!$A$15:$H$25,3,0),0)*P1147</f>
        <v>0</v>
      </c>
      <c r="R1147" s="160">
        <f t="shared" si="479"/>
        <v>0</v>
      </c>
      <c r="S1147" s="159">
        <f>IFERROR(VLOOKUP(N1147,'P1 Intra-Europees'!$A$15:$H$25,4,0),0)*R1147</f>
        <v>0</v>
      </c>
      <c r="T1147" s="160">
        <f t="shared" si="480"/>
        <v>0</v>
      </c>
      <c r="U1147" s="159">
        <f>IFERROR(VLOOKUP(N1147,'P1 Intra-Europees'!$A$15:$H$25,5,0),0)*T1147</f>
        <v>0</v>
      </c>
      <c r="V1147" s="160">
        <f t="shared" si="481"/>
        <v>0</v>
      </c>
      <c r="W1147" s="159">
        <f>IFERROR(VLOOKUP(N1147,'P1 Intra-Europees'!$A$15:$H$25,6,0),0)*V1147</f>
        <v>0</v>
      </c>
      <c r="X1147" s="160">
        <f t="shared" si="482"/>
        <v>0</v>
      </c>
      <c r="Y1147" s="159">
        <f>IFERROR(VLOOKUP(N1147,'P1 Intra-Europees'!$A$15:$H$25,7,0),0)*X1147</f>
        <v>0</v>
      </c>
      <c r="Z1147" s="161">
        <f t="shared" si="483"/>
        <v>0</v>
      </c>
      <c r="AA1147" s="162">
        <f>IFERROR(VLOOKUP(N1147,'P1 Intra-Europees'!$A$15:$H$25,8,0),0)*Z1147</f>
        <v>0</v>
      </c>
      <c r="AB1147" s="163">
        <f t="shared" si="484"/>
        <v>0</v>
      </c>
      <c r="AC1147" s="157" t="str">
        <f>VLOOKUP(B1147,'P2 Origin'!$C$21:$O$176,13,0)</f>
        <v>USD</v>
      </c>
      <c r="AD1147" s="164">
        <f t="shared" si="485"/>
        <v>0</v>
      </c>
      <c r="AE1147" s="165">
        <f>IF(AU1147&gt;0.1,VLOOKUP(B1147,'P2 Origin'!$C$21:$M$176,3,0)*H1147,0)</f>
        <v>0</v>
      </c>
      <c r="AF1147" s="166">
        <f t="shared" si="486"/>
        <v>0</v>
      </c>
      <c r="AG1147" s="165">
        <f>(VLOOKUP(B1147,'P2 Origin'!$C$21:$M$176,4,0))*AF1147</f>
        <v>0</v>
      </c>
      <c r="AH1147" s="166">
        <f t="shared" si="487"/>
        <v>0</v>
      </c>
      <c r="AI1147" s="165">
        <f>(VLOOKUP(B1147,'P2 Origin'!$C$21:$M$176,5,0))*AH1147</f>
        <v>0</v>
      </c>
      <c r="AJ1147" s="166">
        <f t="shared" si="503"/>
        <v>0</v>
      </c>
      <c r="AK1147" s="165">
        <f>(VLOOKUP(B1147,'P2 Origin'!$C$21:$M$176,6,0))*AJ1147</f>
        <v>0</v>
      </c>
      <c r="AL1147" s="166">
        <f t="shared" si="488"/>
        <v>0</v>
      </c>
      <c r="AM1147" s="165">
        <f>(VLOOKUP($B1147,'P2 Origin'!$C$21:$M$176,7,0))*AL1147</f>
        <v>0</v>
      </c>
      <c r="AN1147" s="166">
        <f t="shared" si="489"/>
        <v>0</v>
      </c>
      <c r="AO1147" s="165">
        <f>(VLOOKUP($B1147,'P2 Origin'!$C$21:$M$176,8,0))*AN1147</f>
        <v>0</v>
      </c>
      <c r="AP1147" s="166">
        <f t="shared" si="490"/>
        <v>46</v>
      </c>
      <c r="AQ1147" s="165">
        <f>(VLOOKUP($B1147,'P2 Origin'!$C$21:$M$176,9,0))*AP1147</f>
        <v>0</v>
      </c>
      <c r="AR1147" s="155">
        <f t="shared" si="504"/>
        <v>1</v>
      </c>
      <c r="AS1147" s="164">
        <f>(VLOOKUP(B1147,'P2 Origin'!$C$21:$M$176,10,0))*K1147</f>
        <v>0</v>
      </c>
      <c r="AT1147" s="164">
        <f>(VLOOKUP(B1147,'P2 Origin'!$C$21:$M$176,11,0))*J1147</f>
        <v>0</v>
      </c>
      <c r="AU1147" s="167">
        <v>46</v>
      </c>
      <c r="AV1147" s="168">
        <v>46</v>
      </c>
      <c r="AW1147" s="169">
        <v>0</v>
      </c>
      <c r="AX1147" s="170">
        <f>IF(AU1147&gt;=0.1,'P3 Bureaumarge zee- en luchtvr.'!$D$12,0)</f>
        <v>0</v>
      </c>
      <c r="AY1147" s="163">
        <f t="shared" si="492"/>
        <v>0</v>
      </c>
      <c r="AZ1147" s="157" t="str">
        <f>VLOOKUP(D1147,'P4 Destination'!$C$21:$O$176,13,0)</f>
        <v>EUR</v>
      </c>
      <c r="BA1147" s="164">
        <f t="shared" si="493"/>
        <v>0</v>
      </c>
      <c r="BB1147" s="171">
        <f>IF(AU1147&gt;0.1,(VLOOKUP(D1147,'P4 Destination'!$C$21:$M$176,3,0))*I1147,0)</f>
        <v>0</v>
      </c>
      <c r="BC1147" s="172">
        <f t="shared" si="494"/>
        <v>0</v>
      </c>
      <c r="BD1147" s="171">
        <f>(VLOOKUP($D1147,'P4 Destination'!$C$21:$M$176,4,0))*BC1147</f>
        <v>0</v>
      </c>
      <c r="BE1147" s="172">
        <f t="shared" si="495"/>
        <v>0</v>
      </c>
      <c r="BF1147" s="171">
        <f>(VLOOKUP($D1147,'P4 Destination'!$C$21:$M$176,5,0))*BE1147</f>
        <v>0</v>
      </c>
      <c r="BG1147" s="172">
        <f t="shared" si="496"/>
        <v>0</v>
      </c>
      <c r="BH1147" s="171">
        <f>(VLOOKUP($D1147,'P4 Destination'!$C$21:$M$176,6,0))*BG1147</f>
        <v>0</v>
      </c>
      <c r="BI1147" s="172">
        <f t="shared" si="497"/>
        <v>0</v>
      </c>
      <c r="BJ1147" s="171">
        <f>(VLOOKUP($D1147,'P4 Destination'!$C$21:$M$176,7,0))*BI1147</f>
        <v>0</v>
      </c>
      <c r="BK1147" s="172">
        <f t="shared" si="498"/>
        <v>0</v>
      </c>
      <c r="BL1147" s="171">
        <f>(VLOOKUP($D1147,'P4 Destination'!$C$21:$M$176,8,0))*BK1147</f>
        <v>0</v>
      </c>
      <c r="BM1147" s="172">
        <f t="shared" si="499"/>
        <v>46</v>
      </c>
      <c r="BN1147" s="171">
        <f>(VLOOKUP($D1147,'P4 Destination'!$C$21:$M$176,9,0))*BM1147</f>
        <v>0</v>
      </c>
      <c r="BO1147" s="154">
        <f t="shared" si="505"/>
        <v>1</v>
      </c>
      <c r="BP1147" s="171">
        <f>(VLOOKUP(D1147,'P4 Destination'!$C$21:$M$176,10,0))*K1147</f>
        <v>0</v>
      </c>
      <c r="BQ1147" s="171">
        <f>(VLOOKUP(D1147,'P4 Destination'!$C$21:$M$176,11,0))*J1147</f>
        <v>0</v>
      </c>
      <c r="BR1147" s="173">
        <f t="shared" si="501"/>
        <v>0</v>
      </c>
      <c r="BS1147" s="173">
        <f>(AV1147*2500)*'P6 Verzekering'!$E$11</f>
        <v>0</v>
      </c>
      <c r="BT1147" s="173">
        <f>(AW1147*2500)*'P6 Verzekering'!$E$12</f>
        <v>0</v>
      </c>
      <c r="BU1147" s="173">
        <f>(L1147*2500)*'P6 Verzekering'!$E$13</f>
        <v>0</v>
      </c>
      <c r="BV1147" s="173">
        <f t="shared" si="502"/>
        <v>0</v>
      </c>
      <c r="BW1147"/>
      <c r="BX1147"/>
    </row>
    <row r="1148" spans="1:76">
      <c r="A1148" s="152" t="s">
        <v>765</v>
      </c>
      <c r="B1148" s="152" t="s">
        <v>356</v>
      </c>
      <c r="C1148" s="152" t="s">
        <v>355</v>
      </c>
      <c r="D1148" s="152" t="s">
        <v>219</v>
      </c>
      <c r="E1148" s="152" t="s">
        <v>219</v>
      </c>
      <c r="F1148" s="153">
        <f t="shared" si="476"/>
        <v>60</v>
      </c>
      <c r="G1148" s="154">
        <v>1</v>
      </c>
      <c r="H1148" s="154">
        <f>IFERROR(VLOOKUP(B1148,'P2 Origin'!$C$21:$Q$176,15,FALSE),0)</f>
        <v>1</v>
      </c>
      <c r="I1148" s="154">
        <f>IFERROR(VLOOKUP(D1148,'P4 Destination'!$C$21:$Q$176,15,FALSE),0)</f>
        <v>0</v>
      </c>
      <c r="J1148" s="155"/>
      <c r="K1148" s="155">
        <v>1</v>
      </c>
      <c r="L1148" s="156">
        <v>0</v>
      </c>
      <c r="M1148" s="155">
        <v>0</v>
      </c>
      <c r="N1148" s="155">
        <v>0</v>
      </c>
      <c r="O1148" s="157">
        <f t="shared" si="477"/>
        <v>0</v>
      </c>
      <c r="P1148" s="158">
        <f t="shared" si="478"/>
        <v>0</v>
      </c>
      <c r="Q1148" s="159">
        <f>IFERROR(VLOOKUP(N1148,'P1 Intra-Europees'!$A$15:$H$25,3,0),0)*P1148</f>
        <v>0</v>
      </c>
      <c r="R1148" s="160">
        <f t="shared" si="479"/>
        <v>0</v>
      </c>
      <c r="S1148" s="159">
        <f>IFERROR(VLOOKUP(N1148,'P1 Intra-Europees'!$A$15:$H$25,4,0),0)*R1148</f>
        <v>0</v>
      </c>
      <c r="T1148" s="160">
        <f t="shared" si="480"/>
        <v>0</v>
      </c>
      <c r="U1148" s="159">
        <f>IFERROR(VLOOKUP(N1148,'P1 Intra-Europees'!$A$15:$H$25,5,0),0)*T1148</f>
        <v>0</v>
      </c>
      <c r="V1148" s="160">
        <f t="shared" si="481"/>
        <v>0</v>
      </c>
      <c r="W1148" s="159">
        <f>IFERROR(VLOOKUP(N1148,'P1 Intra-Europees'!$A$15:$H$25,6,0),0)*V1148</f>
        <v>0</v>
      </c>
      <c r="X1148" s="160">
        <f t="shared" si="482"/>
        <v>0</v>
      </c>
      <c r="Y1148" s="159">
        <f>IFERROR(VLOOKUP(N1148,'P1 Intra-Europees'!$A$15:$H$25,7,0),0)*X1148</f>
        <v>0</v>
      </c>
      <c r="Z1148" s="161">
        <f t="shared" si="483"/>
        <v>0</v>
      </c>
      <c r="AA1148" s="162">
        <f>IFERROR(VLOOKUP(N1148,'P1 Intra-Europees'!$A$15:$H$25,8,0),0)*Z1148</f>
        <v>0</v>
      </c>
      <c r="AB1148" s="163">
        <f t="shared" si="484"/>
        <v>0</v>
      </c>
      <c r="AC1148" s="157" t="str">
        <f>VLOOKUP(B1148,'P2 Origin'!$C$21:$O$176,13,0)</f>
        <v>USD</v>
      </c>
      <c r="AD1148" s="164">
        <f t="shared" si="485"/>
        <v>0</v>
      </c>
      <c r="AE1148" s="165">
        <f>IF(AU1148&gt;0.1,VLOOKUP(B1148,'P2 Origin'!$C$21:$M$176,3,0)*H1148,0)</f>
        <v>0</v>
      </c>
      <c r="AF1148" s="166">
        <f t="shared" si="486"/>
        <v>0</v>
      </c>
      <c r="AG1148" s="165">
        <f>(VLOOKUP(B1148,'P2 Origin'!$C$21:$M$176,4,0))*AF1148</f>
        <v>0</v>
      </c>
      <c r="AH1148" s="166">
        <f t="shared" si="487"/>
        <v>0</v>
      </c>
      <c r="AI1148" s="165">
        <f>(VLOOKUP(B1148,'P2 Origin'!$C$21:$M$176,5,0))*AH1148</f>
        <v>0</v>
      </c>
      <c r="AJ1148" s="166">
        <f t="shared" si="503"/>
        <v>0</v>
      </c>
      <c r="AK1148" s="165">
        <f>(VLOOKUP(B1148,'P2 Origin'!$C$21:$M$176,6,0))*AJ1148</f>
        <v>0</v>
      </c>
      <c r="AL1148" s="166">
        <f t="shared" si="488"/>
        <v>0</v>
      </c>
      <c r="AM1148" s="165">
        <f>(VLOOKUP($B1148,'P2 Origin'!$C$21:$M$176,7,0))*AL1148</f>
        <v>0</v>
      </c>
      <c r="AN1148" s="166">
        <f t="shared" si="489"/>
        <v>0</v>
      </c>
      <c r="AO1148" s="165">
        <f>(VLOOKUP($B1148,'P2 Origin'!$C$21:$M$176,8,0))*AN1148</f>
        <v>0</v>
      </c>
      <c r="AP1148" s="166">
        <f t="shared" si="490"/>
        <v>60</v>
      </c>
      <c r="AQ1148" s="165">
        <f>(VLOOKUP($B1148,'P2 Origin'!$C$21:$M$176,9,0))*AP1148</f>
        <v>0</v>
      </c>
      <c r="AR1148" s="155">
        <f t="shared" si="504"/>
        <v>1</v>
      </c>
      <c r="AS1148" s="164">
        <f>(VLOOKUP(B1148,'P2 Origin'!$C$21:$M$176,10,0))*K1148</f>
        <v>0</v>
      </c>
      <c r="AT1148" s="164">
        <f>(VLOOKUP(B1148,'P2 Origin'!$C$21:$M$176,11,0))*J1148</f>
        <v>0</v>
      </c>
      <c r="AU1148" s="167">
        <v>60</v>
      </c>
      <c r="AV1148" s="168">
        <v>60</v>
      </c>
      <c r="AW1148" s="169">
        <v>0</v>
      </c>
      <c r="AX1148" s="170">
        <f>IF(AU1148&gt;=0.1,'P3 Bureaumarge zee- en luchtvr.'!$D$12,0)</f>
        <v>0</v>
      </c>
      <c r="AY1148" s="163">
        <f t="shared" si="492"/>
        <v>0</v>
      </c>
      <c r="AZ1148" s="157" t="str">
        <f>VLOOKUP(D1148,'P4 Destination'!$C$21:$O$176,13,0)</f>
        <v>EUR</v>
      </c>
      <c r="BA1148" s="164">
        <f t="shared" si="493"/>
        <v>0</v>
      </c>
      <c r="BB1148" s="171">
        <f>IF(AU1148&gt;0.1,(VLOOKUP(D1148,'P4 Destination'!$C$21:$M$176,3,0))*I1148,0)</f>
        <v>0</v>
      </c>
      <c r="BC1148" s="172">
        <f t="shared" si="494"/>
        <v>0</v>
      </c>
      <c r="BD1148" s="171">
        <f>(VLOOKUP($D1148,'P4 Destination'!$C$21:$M$176,4,0))*BC1148</f>
        <v>0</v>
      </c>
      <c r="BE1148" s="172">
        <f t="shared" si="495"/>
        <v>0</v>
      </c>
      <c r="BF1148" s="171">
        <f>(VLOOKUP($D1148,'P4 Destination'!$C$21:$M$176,5,0))*BE1148</f>
        <v>0</v>
      </c>
      <c r="BG1148" s="172">
        <f t="shared" si="496"/>
        <v>0</v>
      </c>
      <c r="BH1148" s="171">
        <f>(VLOOKUP($D1148,'P4 Destination'!$C$21:$M$176,6,0))*BG1148</f>
        <v>0</v>
      </c>
      <c r="BI1148" s="172">
        <f t="shared" si="497"/>
        <v>0</v>
      </c>
      <c r="BJ1148" s="171">
        <f>(VLOOKUP($D1148,'P4 Destination'!$C$21:$M$176,7,0))*BI1148</f>
        <v>0</v>
      </c>
      <c r="BK1148" s="172">
        <f t="shared" si="498"/>
        <v>0</v>
      </c>
      <c r="BL1148" s="171">
        <f>(VLOOKUP($D1148,'P4 Destination'!$C$21:$M$176,8,0))*BK1148</f>
        <v>0</v>
      </c>
      <c r="BM1148" s="172">
        <f t="shared" si="499"/>
        <v>60</v>
      </c>
      <c r="BN1148" s="171">
        <f>(VLOOKUP($D1148,'P4 Destination'!$C$21:$M$176,9,0))*BM1148</f>
        <v>0</v>
      </c>
      <c r="BO1148" s="154">
        <f t="shared" si="505"/>
        <v>1</v>
      </c>
      <c r="BP1148" s="171">
        <f>(VLOOKUP(D1148,'P4 Destination'!$C$21:$M$176,10,0))*K1148</f>
        <v>0</v>
      </c>
      <c r="BQ1148" s="171">
        <f>(VLOOKUP(D1148,'P4 Destination'!$C$21:$M$176,11,0))*J1148</f>
        <v>0</v>
      </c>
      <c r="BR1148" s="173">
        <f t="shared" si="501"/>
        <v>0</v>
      </c>
      <c r="BS1148" s="173">
        <f>(AV1148*2500)*'P6 Verzekering'!$E$11</f>
        <v>0</v>
      </c>
      <c r="BT1148" s="173">
        <f>(AW1148*2500)*'P6 Verzekering'!$E$12</f>
        <v>0</v>
      </c>
      <c r="BU1148" s="173">
        <f>(L1148*2500)*'P6 Verzekering'!$E$13</f>
        <v>0</v>
      </c>
      <c r="BV1148" s="173">
        <f t="shared" si="502"/>
        <v>0</v>
      </c>
      <c r="BW1148"/>
      <c r="BX1148"/>
    </row>
    <row r="1149" spans="1:76">
      <c r="A1149" s="152" t="s">
        <v>766</v>
      </c>
      <c r="B1149" s="152" t="s">
        <v>356</v>
      </c>
      <c r="C1149" s="152" t="s">
        <v>355</v>
      </c>
      <c r="D1149" s="152" t="s">
        <v>219</v>
      </c>
      <c r="E1149" s="152" t="s">
        <v>219</v>
      </c>
      <c r="F1149" s="153">
        <f t="shared" si="476"/>
        <v>15</v>
      </c>
      <c r="G1149" s="154">
        <v>1</v>
      </c>
      <c r="H1149" s="154">
        <f>IFERROR(VLOOKUP(B1149,'P2 Origin'!$C$21:$Q$176,15,FALSE),0)</f>
        <v>1</v>
      </c>
      <c r="I1149" s="154">
        <f>IFERROR(VLOOKUP(D1149,'P4 Destination'!$C$21:$Q$176,15,FALSE),0)</f>
        <v>0</v>
      </c>
      <c r="J1149" s="155">
        <v>1</v>
      </c>
      <c r="K1149" s="155"/>
      <c r="L1149" s="156">
        <v>0</v>
      </c>
      <c r="M1149" s="155">
        <v>0</v>
      </c>
      <c r="N1149" s="155">
        <v>0</v>
      </c>
      <c r="O1149" s="157">
        <f t="shared" si="477"/>
        <v>0</v>
      </c>
      <c r="P1149" s="158">
        <f t="shared" si="478"/>
        <v>0</v>
      </c>
      <c r="Q1149" s="159">
        <f>IFERROR(VLOOKUP(N1149,'P1 Intra-Europees'!$A$15:$H$25,3,0),0)*P1149</f>
        <v>0</v>
      </c>
      <c r="R1149" s="160">
        <f t="shared" si="479"/>
        <v>0</v>
      </c>
      <c r="S1149" s="159">
        <f>IFERROR(VLOOKUP(N1149,'P1 Intra-Europees'!$A$15:$H$25,4,0),0)*R1149</f>
        <v>0</v>
      </c>
      <c r="T1149" s="160">
        <f t="shared" si="480"/>
        <v>0</v>
      </c>
      <c r="U1149" s="159">
        <f>IFERROR(VLOOKUP(N1149,'P1 Intra-Europees'!$A$15:$H$25,5,0),0)*T1149</f>
        <v>0</v>
      </c>
      <c r="V1149" s="160">
        <f t="shared" si="481"/>
        <v>0</v>
      </c>
      <c r="W1149" s="159">
        <f>IFERROR(VLOOKUP(N1149,'P1 Intra-Europees'!$A$15:$H$25,6,0),0)*V1149</f>
        <v>0</v>
      </c>
      <c r="X1149" s="160">
        <f t="shared" si="482"/>
        <v>0</v>
      </c>
      <c r="Y1149" s="159">
        <f>IFERROR(VLOOKUP(N1149,'P1 Intra-Europees'!$A$15:$H$25,7,0),0)*X1149</f>
        <v>0</v>
      </c>
      <c r="Z1149" s="161">
        <f t="shared" si="483"/>
        <v>0</v>
      </c>
      <c r="AA1149" s="162">
        <f>IFERROR(VLOOKUP(N1149,'P1 Intra-Europees'!$A$15:$H$25,8,0),0)*Z1149</f>
        <v>0</v>
      </c>
      <c r="AB1149" s="163">
        <f t="shared" si="484"/>
        <v>0</v>
      </c>
      <c r="AC1149" s="157" t="str">
        <f>VLOOKUP(B1149,'P2 Origin'!$C$21:$O$176,13,0)</f>
        <v>USD</v>
      </c>
      <c r="AD1149" s="164">
        <f t="shared" si="485"/>
        <v>0</v>
      </c>
      <c r="AE1149" s="165">
        <f>IF(AU1149&gt;0.1,VLOOKUP(B1149,'P2 Origin'!$C$21:$M$176,3,0)*H1149,0)</f>
        <v>0</v>
      </c>
      <c r="AF1149" s="166">
        <f t="shared" si="486"/>
        <v>0</v>
      </c>
      <c r="AG1149" s="165">
        <f>(VLOOKUP(B1149,'P2 Origin'!$C$21:$M$176,4,0))*AF1149</f>
        <v>0</v>
      </c>
      <c r="AH1149" s="166">
        <f t="shared" si="487"/>
        <v>15</v>
      </c>
      <c r="AI1149" s="165">
        <f>(VLOOKUP(B1149,'P2 Origin'!$C$21:$M$176,5,0))*AH1149</f>
        <v>0</v>
      </c>
      <c r="AJ1149" s="166">
        <f t="shared" si="503"/>
        <v>0</v>
      </c>
      <c r="AK1149" s="165">
        <f>(VLOOKUP(B1149,'P2 Origin'!$C$21:$M$176,6,0))*AJ1149</f>
        <v>0</v>
      </c>
      <c r="AL1149" s="166">
        <f t="shared" si="488"/>
        <v>0</v>
      </c>
      <c r="AM1149" s="165">
        <f>(VLOOKUP($B1149,'P2 Origin'!$C$21:$M$176,7,0))*AL1149</f>
        <v>0</v>
      </c>
      <c r="AN1149" s="166">
        <f t="shared" si="489"/>
        <v>0</v>
      </c>
      <c r="AO1149" s="165">
        <f>(VLOOKUP($B1149,'P2 Origin'!$C$21:$M$176,8,0))*AN1149</f>
        <v>0</v>
      </c>
      <c r="AP1149" s="166">
        <f t="shared" si="490"/>
        <v>0</v>
      </c>
      <c r="AQ1149" s="165">
        <f>(VLOOKUP($B1149,'P2 Origin'!$C$21:$M$176,9,0))*AP1149</f>
        <v>0</v>
      </c>
      <c r="AR1149" s="155">
        <f t="shared" si="504"/>
        <v>1</v>
      </c>
      <c r="AS1149" s="164">
        <f>(VLOOKUP(B1149,'P2 Origin'!$C$21:$M$176,10,0))*K1149</f>
        <v>0</v>
      </c>
      <c r="AT1149" s="164">
        <f>(VLOOKUP(B1149,'P2 Origin'!$C$21:$M$176,11,0))*J1149</f>
        <v>0</v>
      </c>
      <c r="AU1149" s="167">
        <v>15</v>
      </c>
      <c r="AV1149" s="168">
        <v>15</v>
      </c>
      <c r="AW1149" s="169">
        <v>0</v>
      </c>
      <c r="AX1149" s="170">
        <f>IF(AU1149&gt;=0.1,'P3 Bureaumarge zee- en luchtvr.'!$D$12,0)</f>
        <v>0</v>
      </c>
      <c r="AY1149" s="163">
        <f t="shared" si="492"/>
        <v>0</v>
      </c>
      <c r="AZ1149" s="157" t="str">
        <f>VLOOKUP(D1149,'P4 Destination'!$C$21:$O$176,13,0)</f>
        <v>EUR</v>
      </c>
      <c r="BA1149" s="164">
        <f t="shared" si="493"/>
        <v>0</v>
      </c>
      <c r="BB1149" s="171">
        <f>IF(AU1149&gt;0.1,(VLOOKUP(D1149,'P4 Destination'!$C$21:$M$176,3,0))*I1149,0)</f>
        <v>0</v>
      </c>
      <c r="BC1149" s="172">
        <f t="shared" si="494"/>
        <v>0</v>
      </c>
      <c r="BD1149" s="171">
        <f>(VLOOKUP($D1149,'P4 Destination'!$C$21:$M$176,4,0))*BC1149</f>
        <v>0</v>
      </c>
      <c r="BE1149" s="172">
        <f t="shared" si="495"/>
        <v>15</v>
      </c>
      <c r="BF1149" s="171">
        <f>(VLOOKUP($D1149,'P4 Destination'!$C$21:$M$176,5,0))*BE1149</f>
        <v>0</v>
      </c>
      <c r="BG1149" s="172">
        <f t="shared" si="496"/>
        <v>0</v>
      </c>
      <c r="BH1149" s="171">
        <f>(VLOOKUP($D1149,'P4 Destination'!$C$21:$M$176,6,0))*BG1149</f>
        <v>0</v>
      </c>
      <c r="BI1149" s="172">
        <f t="shared" si="497"/>
        <v>0</v>
      </c>
      <c r="BJ1149" s="171">
        <f>(VLOOKUP($D1149,'P4 Destination'!$C$21:$M$176,7,0))*BI1149</f>
        <v>0</v>
      </c>
      <c r="BK1149" s="172">
        <f t="shared" si="498"/>
        <v>0</v>
      </c>
      <c r="BL1149" s="171">
        <f>(VLOOKUP($D1149,'P4 Destination'!$C$21:$M$176,8,0))*BK1149</f>
        <v>0</v>
      </c>
      <c r="BM1149" s="172">
        <f t="shared" si="499"/>
        <v>0</v>
      </c>
      <c r="BN1149" s="171">
        <f>(VLOOKUP($D1149,'P4 Destination'!$C$21:$M$176,9,0))*BM1149</f>
        <v>0</v>
      </c>
      <c r="BO1149" s="154">
        <f t="shared" si="505"/>
        <v>1</v>
      </c>
      <c r="BP1149" s="171">
        <f>(VLOOKUP(D1149,'P4 Destination'!$C$21:$M$176,10,0))*K1149</f>
        <v>0</v>
      </c>
      <c r="BQ1149" s="171">
        <f>(VLOOKUP(D1149,'P4 Destination'!$C$21:$M$176,11,0))*J1149</f>
        <v>0</v>
      </c>
      <c r="BR1149" s="173">
        <f t="shared" si="501"/>
        <v>0</v>
      </c>
      <c r="BS1149" s="173">
        <f>(AV1149*2500)*'P6 Verzekering'!$E$11</f>
        <v>0</v>
      </c>
      <c r="BT1149" s="173">
        <f>(AW1149*2500)*'P6 Verzekering'!$E$12</f>
        <v>0</v>
      </c>
      <c r="BU1149" s="173">
        <f>(L1149*2500)*'P6 Verzekering'!$E$13</f>
        <v>0</v>
      </c>
      <c r="BV1149" s="173">
        <f t="shared" si="502"/>
        <v>0</v>
      </c>
      <c r="BW1149"/>
      <c r="BX1149"/>
    </row>
    <row r="1150" spans="1:76">
      <c r="A1150" s="152" t="s">
        <v>767</v>
      </c>
      <c r="B1150" s="152" t="s">
        <v>356</v>
      </c>
      <c r="C1150" s="152" t="s">
        <v>355</v>
      </c>
      <c r="D1150" s="152" t="s">
        <v>219</v>
      </c>
      <c r="E1150" s="152" t="s">
        <v>219</v>
      </c>
      <c r="F1150" s="153">
        <f t="shared" si="476"/>
        <v>60</v>
      </c>
      <c r="G1150" s="154">
        <v>1</v>
      </c>
      <c r="H1150" s="154">
        <f>IFERROR(VLOOKUP(B1150,'P2 Origin'!$C$21:$Q$176,15,FALSE),0)</f>
        <v>1</v>
      </c>
      <c r="I1150" s="154">
        <f>IFERROR(VLOOKUP(D1150,'P4 Destination'!$C$21:$Q$176,15,FALSE),0)</f>
        <v>0</v>
      </c>
      <c r="J1150" s="155">
        <v>1</v>
      </c>
      <c r="K1150" s="155"/>
      <c r="L1150" s="156">
        <v>0</v>
      </c>
      <c r="M1150" s="155">
        <v>0</v>
      </c>
      <c r="N1150" s="155">
        <v>0</v>
      </c>
      <c r="O1150" s="157">
        <f t="shared" si="477"/>
        <v>0</v>
      </c>
      <c r="P1150" s="158">
        <f t="shared" si="478"/>
        <v>0</v>
      </c>
      <c r="Q1150" s="159">
        <f>IFERROR(VLOOKUP(N1150,'P1 Intra-Europees'!$A$15:$H$25,3,0),0)*P1150</f>
        <v>0</v>
      </c>
      <c r="R1150" s="160">
        <f t="shared" si="479"/>
        <v>0</v>
      </c>
      <c r="S1150" s="159">
        <f>IFERROR(VLOOKUP(N1150,'P1 Intra-Europees'!$A$15:$H$25,4,0),0)*R1150</f>
        <v>0</v>
      </c>
      <c r="T1150" s="160">
        <f t="shared" si="480"/>
        <v>0</v>
      </c>
      <c r="U1150" s="159">
        <f>IFERROR(VLOOKUP(N1150,'P1 Intra-Europees'!$A$15:$H$25,5,0),0)*T1150</f>
        <v>0</v>
      </c>
      <c r="V1150" s="160">
        <f t="shared" si="481"/>
        <v>0</v>
      </c>
      <c r="W1150" s="159">
        <f>IFERROR(VLOOKUP(N1150,'P1 Intra-Europees'!$A$15:$H$25,6,0),0)*V1150</f>
        <v>0</v>
      </c>
      <c r="X1150" s="160">
        <f t="shared" si="482"/>
        <v>0</v>
      </c>
      <c r="Y1150" s="159">
        <f>IFERROR(VLOOKUP(N1150,'P1 Intra-Europees'!$A$15:$H$25,7,0),0)*X1150</f>
        <v>0</v>
      </c>
      <c r="Z1150" s="161">
        <f t="shared" si="483"/>
        <v>0</v>
      </c>
      <c r="AA1150" s="162">
        <f>IFERROR(VLOOKUP(N1150,'P1 Intra-Europees'!$A$15:$H$25,8,0),0)*Z1150</f>
        <v>0</v>
      </c>
      <c r="AB1150" s="163">
        <f t="shared" si="484"/>
        <v>0</v>
      </c>
      <c r="AC1150" s="157" t="str">
        <f>VLOOKUP(B1150,'P2 Origin'!$C$21:$O$176,13,0)</f>
        <v>USD</v>
      </c>
      <c r="AD1150" s="164">
        <f t="shared" si="485"/>
        <v>0</v>
      </c>
      <c r="AE1150" s="165">
        <f>IF(AU1150&gt;0.1,VLOOKUP(B1150,'P2 Origin'!$C$21:$M$176,3,0)*H1150,0)</f>
        <v>0</v>
      </c>
      <c r="AF1150" s="166">
        <f t="shared" si="486"/>
        <v>0</v>
      </c>
      <c r="AG1150" s="165">
        <f>(VLOOKUP(B1150,'P2 Origin'!$C$21:$M$176,4,0))*AF1150</f>
        <v>0</v>
      </c>
      <c r="AH1150" s="166">
        <f t="shared" si="487"/>
        <v>0</v>
      </c>
      <c r="AI1150" s="165">
        <f>(VLOOKUP(B1150,'P2 Origin'!$C$21:$M$176,5,0))*AH1150</f>
        <v>0</v>
      </c>
      <c r="AJ1150" s="166">
        <f t="shared" si="503"/>
        <v>0</v>
      </c>
      <c r="AK1150" s="165">
        <f>(VLOOKUP(B1150,'P2 Origin'!$C$21:$M$176,6,0))*AJ1150</f>
        <v>0</v>
      </c>
      <c r="AL1150" s="166">
        <f t="shared" si="488"/>
        <v>0</v>
      </c>
      <c r="AM1150" s="165">
        <f>(VLOOKUP($B1150,'P2 Origin'!$C$21:$M$176,7,0))*AL1150</f>
        <v>0</v>
      </c>
      <c r="AN1150" s="166">
        <f t="shared" si="489"/>
        <v>0</v>
      </c>
      <c r="AO1150" s="165">
        <f>(VLOOKUP($B1150,'P2 Origin'!$C$21:$M$176,8,0))*AN1150</f>
        <v>0</v>
      </c>
      <c r="AP1150" s="166">
        <f t="shared" si="490"/>
        <v>60</v>
      </c>
      <c r="AQ1150" s="165">
        <f>(VLOOKUP($B1150,'P2 Origin'!$C$21:$M$176,9,0))*AP1150</f>
        <v>0</v>
      </c>
      <c r="AR1150" s="155">
        <f t="shared" si="504"/>
        <v>1</v>
      </c>
      <c r="AS1150" s="164">
        <f>(VLOOKUP(B1150,'P2 Origin'!$C$21:$M$176,10,0))*K1150</f>
        <v>0</v>
      </c>
      <c r="AT1150" s="164">
        <f>(VLOOKUP(B1150,'P2 Origin'!$C$21:$M$176,11,0))*J1150</f>
        <v>0</v>
      </c>
      <c r="AU1150" s="167">
        <v>60</v>
      </c>
      <c r="AV1150" s="168">
        <v>60</v>
      </c>
      <c r="AW1150" s="169">
        <v>0</v>
      </c>
      <c r="AX1150" s="170">
        <f>IF(AU1150&gt;=0.1,'P3 Bureaumarge zee- en luchtvr.'!$D$12,0)</f>
        <v>0</v>
      </c>
      <c r="AY1150" s="163">
        <f t="shared" si="492"/>
        <v>0</v>
      </c>
      <c r="AZ1150" s="157" t="str">
        <f>VLOOKUP(D1150,'P4 Destination'!$C$21:$O$176,13,0)</f>
        <v>EUR</v>
      </c>
      <c r="BA1150" s="164">
        <f t="shared" si="493"/>
        <v>0</v>
      </c>
      <c r="BB1150" s="171">
        <f>IF(AU1150&gt;0.1,(VLOOKUP(D1150,'P4 Destination'!$C$21:$M$176,3,0))*I1150,0)</f>
        <v>0</v>
      </c>
      <c r="BC1150" s="172">
        <f t="shared" si="494"/>
        <v>0</v>
      </c>
      <c r="BD1150" s="171">
        <f>(VLOOKUP($D1150,'P4 Destination'!$C$21:$M$176,4,0))*BC1150</f>
        <v>0</v>
      </c>
      <c r="BE1150" s="172">
        <f t="shared" si="495"/>
        <v>0</v>
      </c>
      <c r="BF1150" s="171">
        <f>(VLOOKUP($D1150,'P4 Destination'!$C$21:$M$176,5,0))*BE1150</f>
        <v>0</v>
      </c>
      <c r="BG1150" s="172">
        <f t="shared" si="496"/>
        <v>0</v>
      </c>
      <c r="BH1150" s="171">
        <f>(VLOOKUP($D1150,'P4 Destination'!$C$21:$M$176,6,0))*BG1150</f>
        <v>0</v>
      </c>
      <c r="BI1150" s="172">
        <f t="shared" si="497"/>
        <v>0</v>
      </c>
      <c r="BJ1150" s="171">
        <f>(VLOOKUP($D1150,'P4 Destination'!$C$21:$M$176,7,0))*BI1150</f>
        <v>0</v>
      </c>
      <c r="BK1150" s="172">
        <f t="shared" si="498"/>
        <v>0</v>
      </c>
      <c r="BL1150" s="171">
        <f>(VLOOKUP($D1150,'P4 Destination'!$C$21:$M$176,8,0))*BK1150</f>
        <v>0</v>
      </c>
      <c r="BM1150" s="172">
        <f t="shared" si="499"/>
        <v>60</v>
      </c>
      <c r="BN1150" s="171">
        <f>(VLOOKUP($D1150,'P4 Destination'!$C$21:$M$176,9,0))*BM1150</f>
        <v>0</v>
      </c>
      <c r="BO1150" s="154">
        <f t="shared" si="505"/>
        <v>1</v>
      </c>
      <c r="BP1150" s="171">
        <f>(VLOOKUP(D1150,'P4 Destination'!$C$21:$M$176,10,0))*K1150</f>
        <v>0</v>
      </c>
      <c r="BQ1150" s="171">
        <f>(VLOOKUP(D1150,'P4 Destination'!$C$21:$M$176,11,0))*J1150</f>
        <v>0</v>
      </c>
      <c r="BR1150" s="173">
        <f t="shared" si="501"/>
        <v>0</v>
      </c>
      <c r="BS1150" s="173">
        <f>(AV1150*2500)*'P6 Verzekering'!$E$11</f>
        <v>0</v>
      </c>
      <c r="BT1150" s="173">
        <f>(AW1150*2500)*'P6 Verzekering'!$E$12</f>
        <v>0</v>
      </c>
      <c r="BU1150" s="173">
        <f>(L1150*2500)*'P6 Verzekering'!$E$13</f>
        <v>0</v>
      </c>
      <c r="BV1150" s="173">
        <f t="shared" si="502"/>
        <v>0</v>
      </c>
      <c r="BW1150"/>
      <c r="BX1150"/>
    </row>
    <row r="1151" spans="1:76">
      <c r="A1151" s="152" t="s">
        <v>770</v>
      </c>
      <c r="B1151" s="152" t="s">
        <v>356</v>
      </c>
      <c r="C1151" s="152" t="s">
        <v>355</v>
      </c>
      <c r="D1151" s="152" t="s">
        <v>173</v>
      </c>
      <c r="E1151" s="152" t="s">
        <v>172</v>
      </c>
      <c r="F1151" s="153">
        <f t="shared" si="476"/>
        <v>37</v>
      </c>
      <c r="G1151" s="154">
        <v>1</v>
      </c>
      <c r="H1151" s="154">
        <f>IFERROR(VLOOKUP(B1151,'P2 Origin'!$C$21:$Q$176,15,FALSE),0)</f>
        <v>1</v>
      </c>
      <c r="I1151" s="154">
        <f>IFERROR(VLOOKUP(D1151,'P4 Destination'!$C$21:$Q$176,15,FALSE),0)</f>
        <v>1</v>
      </c>
      <c r="J1151" s="155"/>
      <c r="K1151" s="155">
        <v>1</v>
      </c>
      <c r="L1151" s="156">
        <v>0</v>
      </c>
      <c r="M1151" s="155">
        <v>0</v>
      </c>
      <c r="N1151" s="155">
        <v>0</v>
      </c>
      <c r="O1151" s="157">
        <f t="shared" si="477"/>
        <v>0</v>
      </c>
      <c r="P1151" s="158">
        <f t="shared" si="478"/>
        <v>0</v>
      </c>
      <c r="Q1151" s="159">
        <f>IFERROR(VLOOKUP(N1151,'P1 Intra-Europees'!$A$15:$H$25,3,0),0)*P1151</f>
        <v>0</v>
      </c>
      <c r="R1151" s="160">
        <f t="shared" si="479"/>
        <v>0</v>
      </c>
      <c r="S1151" s="159">
        <f>IFERROR(VLOOKUP(N1151,'P1 Intra-Europees'!$A$15:$H$25,4,0),0)*R1151</f>
        <v>0</v>
      </c>
      <c r="T1151" s="160">
        <f t="shared" si="480"/>
        <v>0</v>
      </c>
      <c r="U1151" s="159">
        <f>IFERROR(VLOOKUP(N1151,'P1 Intra-Europees'!$A$15:$H$25,5,0),0)*T1151</f>
        <v>0</v>
      </c>
      <c r="V1151" s="160">
        <f t="shared" si="481"/>
        <v>0</v>
      </c>
      <c r="W1151" s="159">
        <f>IFERROR(VLOOKUP(N1151,'P1 Intra-Europees'!$A$15:$H$25,6,0),0)*V1151</f>
        <v>0</v>
      </c>
      <c r="X1151" s="160">
        <f t="shared" si="482"/>
        <v>0</v>
      </c>
      <c r="Y1151" s="159">
        <f>IFERROR(VLOOKUP(N1151,'P1 Intra-Europees'!$A$15:$H$25,7,0),0)*X1151</f>
        <v>0</v>
      </c>
      <c r="Z1151" s="161">
        <f t="shared" si="483"/>
        <v>0</v>
      </c>
      <c r="AA1151" s="162">
        <f>IFERROR(VLOOKUP(N1151,'P1 Intra-Europees'!$A$15:$H$25,8,0),0)*Z1151</f>
        <v>0</v>
      </c>
      <c r="AB1151" s="163">
        <f t="shared" si="484"/>
        <v>0</v>
      </c>
      <c r="AC1151" s="157" t="str">
        <f>VLOOKUP(B1151,'P2 Origin'!$C$21:$O$176,13,0)</f>
        <v>USD</v>
      </c>
      <c r="AD1151" s="164">
        <f t="shared" si="485"/>
        <v>0</v>
      </c>
      <c r="AE1151" s="165">
        <f>IF(AU1151&gt;0.1,VLOOKUP(B1151,'P2 Origin'!$C$21:$M$176,3,0)*H1151,0)</f>
        <v>0</v>
      </c>
      <c r="AF1151" s="166">
        <f t="shared" si="486"/>
        <v>0</v>
      </c>
      <c r="AG1151" s="165">
        <f>(VLOOKUP(B1151,'P2 Origin'!$C$21:$M$176,4,0))*AF1151</f>
        <v>0</v>
      </c>
      <c r="AH1151" s="166">
        <f t="shared" si="487"/>
        <v>0</v>
      </c>
      <c r="AI1151" s="165">
        <f>(VLOOKUP(B1151,'P2 Origin'!$C$21:$M$176,5,0))*AH1151</f>
        <v>0</v>
      </c>
      <c r="AJ1151" s="166">
        <f t="shared" si="503"/>
        <v>0</v>
      </c>
      <c r="AK1151" s="165">
        <f>(VLOOKUP(B1151,'P2 Origin'!$C$21:$M$176,6,0))*AJ1151</f>
        <v>0</v>
      </c>
      <c r="AL1151" s="166">
        <f t="shared" si="488"/>
        <v>0</v>
      </c>
      <c r="AM1151" s="165">
        <f>(VLOOKUP($B1151,'P2 Origin'!$C$21:$M$176,7,0))*AL1151</f>
        <v>0</v>
      </c>
      <c r="AN1151" s="166">
        <f t="shared" si="489"/>
        <v>37</v>
      </c>
      <c r="AO1151" s="165">
        <f>(VLOOKUP($B1151,'P2 Origin'!$C$21:$M$176,8,0))*AN1151</f>
        <v>0</v>
      </c>
      <c r="AP1151" s="166">
        <f t="shared" si="490"/>
        <v>0</v>
      </c>
      <c r="AQ1151" s="165">
        <f>(VLOOKUP($B1151,'P2 Origin'!$C$21:$M$176,9,0))*AP1151</f>
        <v>0</v>
      </c>
      <c r="AR1151" s="155">
        <f t="shared" si="504"/>
        <v>1</v>
      </c>
      <c r="AS1151" s="164">
        <f>(VLOOKUP(B1151,'P2 Origin'!$C$21:$M$176,10,0))*K1151</f>
        <v>0</v>
      </c>
      <c r="AT1151" s="164">
        <f>(VLOOKUP(B1151,'P2 Origin'!$C$21:$M$176,11,0))*J1151</f>
        <v>0</v>
      </c>
      <c r="AU1151" s="167">
        <v>37</v>
      </c>
      <c r="AV1151" s="168">
        <v>37</v>
      </c>
      <c r="AW1151" s="169">
        <v>0</v>
      </c>
      <c r="AX1151" s="170">
        <f>IF(AU1151&gt;=0.1,'P3 Bureaumarge zee- en luchtvr.'!$D$12,0)</f>
        <v>0</v>
      </c>
      <c r="AY1151" s="163">
        <f t="shared" si="492"/>
        <v>0</v>
      </c>
      <c r="AZ1151" s="157" t="str">
        <f>VLOOKUP(D1151,'P4 Destination'!$C$21:$O$176,13,0)</f>
        <v>EUR</v>
      </c>
      <c r="BA1151" s="164">
        <f t="shared" si="493"/>
        <v>0</v>
      </c>
      <c r="BB1151" s="171">
        <f>IF(AU1151&gt;0.1,(VLOOKUP(D1151,'P4 Destination'!$C$21:$M$176,3,0))*I1151,0)</f>
        <v>0</v>
      </c>
      <c r="BC1151" s="172">
        <f t="shared" si="494"/>
        <v>0</v>
      </c>
      <c r="BD1151" s="171">
        <f>(VLOOKUP($D1151,'P4 Destination'!$C$21:$M$176,4,0))*BC1151</f>
        <v>0</v>
      </c>
      <c r="BE1151" s="172">
        <f t="shared" si="495"/>
        <v>0</v>
      </c>
      <c r="BF1151" s="171">
        <f>(VLOOKUP($D1151,'P4 Destination'!$C$21:$M$176,5,0))*BE1151</f>
        <v>0</v>
      </c>
      <c r="BG1151" s="172">
        <f t="shared" si="496"/>
        <v>0</v>
      </c>
      <c r="BH1151" s="171">
        <f>(VLOOKUP($D1151,'P4 Destination'!$C$21:$M$176,6,0))*BG1151</f>
        <v>0</v>
      </c>
      <c r="BI1151" s="172">
        <f t="shared" si="497"/>
        <v>0</v>
      </c>
      <c r="BJ1151" s="171">
        <f>(VLOOKUP($D1151,'P4 Destination'!$C$21:$M$176,7,0))*BI1151</f>
        <v>0</v>
      </c>
      <c r="BK1151" s="172">
        <f t="shared" si="498"/>
        <v>37</v>
      </c>
      <c r="BL1151" s="171">
        <f>(VLOOKUP($D1151,'P4 Destination'!$C$21:$M$176,8,0))*BK1151</f>
        <v>0</v>
      </c>
      <c r="BM1151" s="172">
        <f t="shared" si="499"/>
        <v>0</v>
      </c>
      <c r="BN1151" s="171">
        <f>(VLOOKUP($D1151,'P4 Destination'!$C$21:$M$176,9,0))*BM1151</f>
        <v>0</v>
      </c>
      <c r="BO1151" s="154">
        <f t="shared" si="505"/>
        <v>1</v>
      </c>
      <c r="BP1151" s="171">
        <f>(VLOOKUP(D1151,'P4 Destination'!$C$21:$M$176,10,0))*K1151</f>
        <v>0</v>
      </c>
      <c r="BQ1151" s="171">
        <f>(VLOOKUP(D1151,'P4 Destination'!$C$21:$M$176,11,0))*J1151</f>
        <v>0</v>
      </c>
      <c r="BR1151" s="173">
        <f t="shared" si="501"/>
        <v>0</v>
      </c>
      <c r="BS1151" s="173">
        <f>(AV1151*2500)*'P6 Verzekering'!$E$11</f>
        <v>0</v>
      </c>
      <c r="BT1151" s="173">
        <f>(AW1151*2500)*'P6 Verzekering'!$E$12</f>
        <v>0</v>
      </c>
      <c r="BU1151" s="173">
        <f>(L1151*2500)*'P6 Verzekering'!$E$13</f>
        <v>0</v>
      </c>
      <c r="BV1151" s="173">
        <f t="shared" si="502"/>
        <v>0</v>
      </c>
      <c r="BW1151"/>
      <c r="BX1151"/>
    </row>
    <row r="1152" spans="1:76">
      <c r="A1152" s="152" t="s">
        <v>787</v>
      </c>
      <c r="B1152" s="152" t="s">
        <v>450</v>
      </c>
      <c r="C1152" s="152" t="s">
        <v>449</v>
      </c>
      <c r="D1152" s="152" t="s">
        <v>380</v>
      </c>
      <c r="E1152" s="152" t="s">
        <v>379</v>
      </c>
      <c r="F1152" s="153">
        <f t="shared" si="476"/>
        <v>42</v>
      </c>
      <c r="G1152" s="154">
        <v>1</v>
      </c>
      <c r="H1152" s="154">
        <f>IFERROR(VLOOKUP(B1152,'P2 Origin'!$C$21:$Q$176,15,FALSE),0)</f>
        <v>1</v>
      </c>
      <c r="I1152" s="154">
        <f>IFERROR(VLOOKUP(D1152,'P4 Destination'!$C$21:$Q$176,15,FALSE),0)</f>
        <v>1</v>
      </c>
      <c r="J1152" s="155">
        <v>1</v>
      </c>
      <c r="K1152" s="155"/>
      <c r="L1152" s="156">
        <v>0</v>
      </c>
      <c r="M1152" s="155">
        <v>0</v>
      </c>
      <c r="N1152" s="155">
        <v>0</v>
      </c>
      <c r="O1152" s="157">
        <f t="shared" si="477"/>
        <v>0</v>
      </c>
      <c r="P1152" s="158">
        <f t="shared" si="478"/>
        <v>0</v>
      </c>
      <c r="Q1152" s="159">
        <f>IFERROR(VLOOKUP(N1152,'P1 Intra-Europees'!$A$15:$H$25,3,0),0)*P1152</f>
        <v>0</v>
      </c>
      <c r="R1152" s="160">
        <f t="shared" si="479"/>
        <v>0</v>
      </c>
      <c r="S1152" s="159">
        <f>IFERROR(VLOOKUP(N1152,'P1 Intra-Europees'!$A$15:$H$25,4,0),0)*R1152</f>
        <v>0</v>
      </c>
      <c r="T1152" s="160">
        <f t="shared" si="480"/>
        <v>0</v>
      </c>
      <c r="U1152" s="159">
        <f>IFERROR(VLOOKUP(N1152,'P1 Intra-Europees'!$A$15:$H$25,5,0),0)*T1152</f>
        <v>0</v>
      </c>
      <c r="V1152" s="160">
        <f t="shared" si="481"/>
        <v>0</v>
      </c>
      <c r="W1152" s="159">
        <f>IFERROR(VLOOKUP(N1152,'P1 Intra-Europees'!$A$15:$H$25,6,0),0)*V1152</f>
        <v>0</v>
      </c>
      <c r="X1152" s="160">
        <f t="shared" si="482"/>
        <v>0</v>
      </c>
      <c r="Y1152" s="159">
        <f>IFERROR(VLOOKUP(N1152,'P1 Intra-Europees'!$A$15:$H$25,7,0),0)*X1152</f>
        <v>0</v>
      </c>
      <c r="Z1152" s="161">
        <f t="shared" si="483"/>
        <v>0</v>
      </c>
      <c r="AA1152" s="162">
        <f>IFERROR(VLOOKUP(N1152,'P1 Intra-Europees'!$A$15:$H$25,8,0),0)*Z1152</f>
        <v>0</v>
      </c>
      <c r="AB1152" s="163">
        <f t="shared" si="484"/>
        <v>0</v>
      </c>
      <c r="AC1152" s="157" t="str">
        <f>VLOOKUP(B1152,'P2 Origin'!$C$21:$O$176,13,0)</f>
        <v>USD</v>
      </c>
      <c r="AD1152" s="164">
        <f t="shared" si="485"/>
        <v>0</v>
      </c>
      <c r="AE1152" s="165">
        <f>IF(AU1152&gt;0.1,VLOOKUP(B1152,'P2 Origin'!$C$21:$M$176,3,0)*H1152,0)</f>
        <v>0</v>
      </c>
      <c r="AF1152" s="166">
        <f t="shared" si="486"/>
        <v>0</v>
      </c>
      <c r="AG1152" s="165">
        <f>(VLOOKUP(B1152,'P2 Origin'!$C$21:$M$176,4,0))*AF1152</f>
        <v>0</v>
      </c>
      <c r="AH1152" s="166">
        <f t="shared" si="487"/>
        <v>0</v>
      </c>
      <c r="AI1152" s="165">
        <f>(VLOOKUP(B1152,'P2 Origin'!$C$21:$M$176,5,0))*AH1152</f>
        <v>0</v>
      </c>
      <c r="AJ1152" s="166">
        <f t="shared" si="503"/>
        <v>0</v>
      </c>
      <c r="AK1152" s="165">
        <f>(VLOOKUP(B1152,'P2 Origin'!$C$21:$M$176,6,0))*AJ1152</f>
        <v>0</v>
      </c>
      <c r="AL1152" s="166">
        <f t="shared" si="488"/>
        <v>0</v>
      </c>
      <c r="AM1152" s="165">
        <f>(VLOOKUP($B1152,'P2 Origin'!$C$21:$M$176,7,0))*AL1152</f>
        <v>0</v>
      </c>
      <c r="AN1152" s="166">
        <f t="shared" si="489"/>
        <v>42</v>
      </c>
      <c r="AO1152" s="165">
        <f>(VLOOKUP($B1152,'P2 Origin'!$C$21:$M$176,8,0))*AN1152</f>
        <v>0</v>
      </c>
      <c r="AP1152" s="166">
        <f t="shared" si="490"/>
        <v>0</v>
      </c>
      <c r="AQ1152" s="165">
        <f>(VLOOKUP($B1152,'P2 Origin'!$C$21:$M$176,9,0))*AP1152</f>
        <v>0</v>
      </c>
      <c r="AR1152" s="155">
        <f t="shared" si="504"/>
        <v>1</v>
      </c>
      <c r="AS1152" s="164">
        <f>(VLOOKUP(B1152,'P2 Origin'!$C$21:$M$176,10,0))*K1152</f>
        <v>0</v>
      </c>
      <c r="AT1152" s="164">
        <f>(VLOOKUP(B1152,'P2 Origin'!$C$21:$M$176,11,0))*J1152</f>
        <v>0</v>
      </c>
      <c r="AU1152" s="167">
        <v>42</v>
      </c>
      <c r="AV1152" s="168">
        <v>42</v>
      </c>
      <c r="AW1152" s="169">
        <v>0</v>
      </c>
      <c r="AX1152" s="170">
        <f>IF(AU1152&gt;=0.1,'P3 Bureaumarge zee- en luchtvr.'!$D$12,0)</f>
        <v>0</v>
      </c>
      <c r="AY1152" s="163">
        <f t="shared" si="492"/>
        <v>0</v>
      </c>
      <c r="AZ1152" s="157" t="str">
        <f>VLOOKUP(D1152,'P4 Destination'!$C$21:$O$176,13,0)</f>
        <v>USD</v>
      </c>
      <c r="BA1152" s="164">
        <f t="shared" si="493"/>
        <v>0</v>
      </c>
      <c r="BB1152" s="171">
        <f>IF(AU1152&gt;0.1,(VLOOKUP(D1152,'P4 Destination'!$C$21:$M$176,3,0))*I1152,0)</f>
        <v>0</v>
      </c>
      <c r="BC1152" s="172">
        <f t="shared" si="494"/>
        <v>0</v>
      </c>
      <c r="BD1152" s="171">
        <f>(VLOOKUP($D1152,'P4 Destination'!$C$21:$M$176,4,0))*BC1152</f>
        <v>0</v>
      </c>
      <c r="BE1152" s="172">
        <f t="shared" si="495"/>
        <v>0</v>
      </c>
      <c r="BF1152" s="171">
        <f>(VLOOKUP($D1152,'P4 Destination'!$C$21:$M$176,5,0))*BE1152</f>
        <v>0</v>
      </c>
      <c r="BG1152" s="172">
        <f t="shared" si="496"/>
        <v>0</v>
      </c>
      <c r="BH1152" s="171">
        <f>(VLOOKUP($D1152,'P4 Destination'!$C$21:$M$176,6,0))*BG1152</f>
        <v>0</v>
      </c>
      <c r="BI1152" s="172">
        <f t="shared" si="497"/>
        <v>0</v>
      </c>
      <c r="BJ1152" s="171">
        <f>(VLOOKUP($D1152,'P4 Destination'!$C$21:$M$176,7,0))*BI1152</f>
        <v>0</v>
      </c>
      <c r="BK1152" s="172">
        <f t="shared" si="498"/>
        <v>42</v>
      </c>
      <c r="BL1152" s="171">
        <f>(VLOOKUP($D1152,'P4 Destination'!$C$21:$M$176,8,0))*BK1152</f>
        <v>0</v>
      </c>
      <c r="BM1152" s="172">
        <f t="shared" si="499"/>
        <v>0</v>
      </c>
      <c r="BN1152" s="171">
        <f>(VLOOKUP($D1152,'P4 Destination'!$C$21:$M$176,9,0))*BM1152</f>
        <v>0</v>
      </c>
      <c r="BO1152" s="154">
        <f t="shared" si="505"/>
        <v>1</v>
      </c>
      <c r="BP1152" s="171">
        <f>(VLOOKUP(D1152,'P4 Destination'!$C$21:$M$176,10,0))*K1152</f>
        <v>0</v>
      </c>
      <c r="BQ1152" s="171">
        <f>(VLOOKUP(D1152,'P4 Destination'!$C$21:$M$176,11,0))*J1152</f>
        <v>0</v>
      </c>
      <c r="BR1152" s="173">
        <f t="shared" si="501"/>
        <v>0</v>
      </c>
      <c r="BS1152" s="173">
        <f>(AV1152*2500)*'P6 Verzekering'!$E$11</f>
        <v>0</v>
      </c>
      <c r="BT1152" s="173">
        <f>(AW1152*2500)*'P6 Verzekering'!$E$12</f>
        <v>0</v>
      </c>
      <c r="BU1152" s="173">
        <f>(L1152*2500)*'P6 Verzekering'!$E$13</f>
        <v>0</v>
      </c>
      <c r="BV1152" s="173">
        <f t="shared" si="502"/>
        <v>0</v>
      </c>
      <c r="BW1152"/>
      <c r="BX1152"/>
    </row>
    <row r="1153" spans="1:76">
      <c r="A1153" s="152" t="s">
        <v>788</v>
      </c>
      <c r="B1153" s="152" t="s">
        <v>450</v>
      </c>
      <c r="C1153" s="152" t="s">
        <v>449</v>
      </c>
      <c r="D1153" s="152" t="s">
        <v>380</v>
      </c>
      <c r="E1153" s="152" t="s">
        <v>379</v>
      </c>
      <c r="F1153" s="153">
        <f t="shared" si="476"/>
        <v>48</v>
      </c>
      <c r="G1153" s="154">
        <v>1</v>
      </c>
      <c r="H1153" s="154">
        <f>IFERROR(VLOOKUP(B1153,'P2 Origin'!$C$21:$Q$176,15,FALSE),0)</f>
        <v>1</v>
      </c>
      <c r="I1153" s="154">
        <f>IFERROR(VLOOKUP(D1153,'P4 Destination'!$C$21:$Q$176,15,FALSE),0)</f>
        <v>1</v>
      </c>
      <c r="J1153" s="155"/>
      <c r="K1153" s="155">
        <v>1</v>
      </c>
      <c r="L1153" s="156">
        <v>0</v>
      </c>
      <c r="M1153" s="155">
        <v>0</v>
      </c>
      <c r="N1153" s="155">
        <v>0</v>
      </c>
      <c r="O1153" s="157">
        <f t="shared" si="477"/>
        <v>0</v>
      </c>
      <c r="P1153" s="158">
        <f t="shared" si="478"/>
        <v>0</v>
      </c>
      <c r="Q1153" s="159">
        <f>IFERROR(VLOOKUP(N1153,'P1 Intra-Europees'!$A$15:$H$25,3,0),0)*P1153</f>
        <v>0</v>
      </c>
      <c r="R1153" s="160">
        <f t="shared" si="479"/>
        <v>0</v>
      </c>
      <c r="S1153" s="159">
        <f>IFERROR(VLOOKUP(N1153,'P1 Intra-Europees'!$A$15:$H$25,4,0),0)*R1153</f>
        <v>0</v>
      </c>
      <c r="T1153" s="160">
        <f t="shared" si="480"/>
        <v>0</v>
      </c>
      <c r="U1153" s="159">
        <f>IFERROR(VLOOKUP(N1153,'P1 Intra-Europees'!$A$15:$H$25,5,0),0)*T1153</f>
        <v>0</v>
      </c>
      <c r="V1153" s="160">
        <f t="shared" si="481"/>
        <v>0</v>
      </c>
      <c r="W1153" s="159">
        <f>IFERROR(VLOOKUP(N1153,'P1 Intra-Europees'!$A$15:$H$25,6,0),0)*V1153</f>
        <v>0</v>
      </c>
      <c r="X1153" s="160">
        <f t="shared" si="482"/>
        <v>0</v>
      </c>
      <c r="Y1153" s="159">
        <f>IFERROR(VLOOKUP(N1153,'P1 Intra-Europees'!$A$15:$H$25,7,0),0)*X1153</f>
        <v>0</v>
      </c>
      <c r="Z1153" s="161">
        <f t="shared" si="483"/>
        <v>0</v>
      </c>
      <c r="AA1153" s="162">
        <f>IFERROR(VLOOKUP(N1153,'P1 Intra-Europees'!$A$15:$H$25,8,0),0)*Z1153</f>
        <v>0</v>
      </c>
      <c r="AB1153" s="163">
        <f t="shared" si="484"/>
        <v>0</v>
      </c>
      <c r="AC1153" s="157" t="str">
        <f>VLOOKUP(B1153,'P2 Origin'!$C$21:$O$176,13,0)</f>
        <v>USD</v>
      </c>
      <c r="AD1153" s="164">
        <f t="shared" si="485"/>
        <v>0</v>
      </c>
      <c r="AE1153" s="165">
        <f>IF(AU1153&gt;0.1,VLOOKUP(B1153,'P2 Origin'!$C$21:$M$176,3,0)*H1153,0)</f>
        <v>0</v>
      </c>
      <c r="AF1153" s="166">
        <f t="shared" si="486"/>
        <v>0</v>
      </c>
      <c r="AG1153" s="165">
        <f>(VLOOKUP(B1153,'P2 Origin'!$C$21:$M$176,4,0))*AF1153</f>
        <v>0</v>
      </c>
      <c r="AH1153" s="166">
        <f t="shared" si="487"/>
        <v>0</v>
      </c>
      <c r="AI1153" s="165">
        <f>(VLOOKUP(B1153,'P2 Origin'!$C$21:$M$176,5,0))*AH1153</f>
        <v>0</v>
      </c>
      <c r="AJ1153" s="166">
        <f t="shared" si="503"/>
        <v>0</v>
      </c>
      <c r="AK1153" s="165">
        <f>(VLOOKUP(B1153,'P2 Origin'!$C$21:$M$176,6,0))*AJ1153</f>
        <v>0</v>
      </c>
      <c r="AL1153" s="166">
        <f t="shared" si="488"/>
        <v>0</v>
      </c>
      <c r="AM1153" s="165">
        <f>(VLOOKUP($B1153,'P2 Origin'!$C$21:$M$176,7,0))*AL1153</f>
        <v>0</v>
      </c>
      <c r="AN1153" s="166">
        <f t="shared" si="489"/>
        <v>0</v>
      </c>
      <c r="AO1153" s="165">
        <f>(VLOOKUP($B1153,'P2 Origin'!$C$21:$M$176,8,0))*AN1153</f>
        <v>0</v>
      </c>
      <c r="AP1153" s="166">
        <f t="shared" si="490"/>
        <v>48</v>
      </c>
      <c r="AQ1153" s="165">
        <f>(VLOOKUP($B1153,'P2 Origin'!$C$21:$M$176,9,0))*AP1153</f>
        <v>0</v>
      </c>
      <c r="AR1153" s="155">
        <f t="shared" si="504"/>
        <v>1</v>
      </c>
      <c r="AS1153" s="164">
        <f>(VLOOKUP(B1153,'P2 Origin'!$C$21:$M$176,10,0))*K1153</f>
        <v>0</v>
      </c>
      <c r="AT1153" s="164">
        <f>(VLOOKUP(B1153,'P2 Origin'!$C$21:$M$176,11,0))*J1153</f>
        <v>0</v>
      </c>
      <c r="AU1153" s="167">
        <v>48</v>
      </c>
      <c r="AV1153" s="168">
        <v>48</v>
      </c>
      <c r="AW1153" s="169">
        <v>0</v>
      </c>
      <c r="AX1153" s="170">
        <f>IF(AU1153&gt;=0.1,'P3 Bureaumarge zee- en luchtvr.'!$D$12,0)</f>
        <v>0</v>
      </c>
      <c r="AY1153" s="163">
        <f t="shared" si="492"/>
        <v>0</v>
      </c>
      <c r="AZ1153" s="157" t="str">
        <f>VLOOKUP(D1153,'P4 Destination'!$C$21:$O$176,13,0)</f>
        <v>USD</v>
      </c>
      <c r="BA1153" s="164">
        <f t="shared" si="493"/>
        <v>0</v>
      </c>
      <c r="BB1153" s="171">
        <f>IF(AU1153&gt;0.1,(VLOOKUP(D1153,'P4 Destination'!$C$21:$M$176,3,0))*I1153,0)</f>
        <v>0</v>
      </c>
      <c r="BC1153" s="172">
        <f t="shared" si="494"/>
        <v>0</v>
      </c>
      <c r="BD1153" s="171">
        <f>(VLOOKUP($D1153,'P4 Destination'!$C$21:$M$176,4,0))*BC1153</f>
        <v>0</v>
      </c>
      <c r="BE1153" s="172">
        <f t="shared" si="495"/>
        <v>0</v>
      </c>
      <c r="BF1153" s="171">
        <f>(VLOOKUP($D1153,'P4 Destination'!$C$21:$M$176,5,0))*BE1153</f>
        <v>0</v>
      </c>
      <c r="BG1153" s="172">
        <f t="shared" si="496"/>
        <v>0</v>
      </c>
      <c r="BH1153" s="171">
        <f>(VLOOKUP($D1153,'P4 Destination'!$C$21:$M$176,6,0))*BG1153</f>
        <v>0</v>
      </c>
      <c r="BI1153" s="172">
        <f t="shared" si="497"/>
        <v>0</v>
      </c>
      <c r="BJ1153" s="171">
        <f>(VLOOKUP($D1153,'P4 Destination'!$C$21:$M$176,7,0))*BI1153</f>
        <v>0</v>
      </c>
      <c r="BK1153" s="172">
        <f t="shared" si="498"/>
        <v>0</v>
      </c>
      <c r="BL1153" s="171">
        <f>(VLOOKUP($D1153,'P4 Destination'!$C$21:$M$176,8,0))*BK1153</f>
        <v>0</v>
      </c>
      <c r="BM1153" s="172">
        <f t="shared" si="499"/>
        <v>48</v>
      </c>
      <c r="BN1153" s="171">
        <f>(VLOOKUP($D1153,'P4 Destination'!$C$21:$M$176,9,0))*BM1153</f>
        <v>0</v>
      </c>
      <c r="BO1153" s="154">
        <f t="shared" si="505"/>
        <v>1</v>
      </c>
      <c r="BP1153" s="171">
        <f>(VLOOKUP(D1153,'P4 Destination'!$C$21:$M$176,10,0))*K1153</f>
        <v>0</v>
      </c>
      <c r="BQ1153" s="171">
        <f>(VLOOKUP(D1153,'P4 Destination'!$C$21:$M$176,11,0))*J1153</f>
        <v>0</v>
      </c>
      <c r="BR1153" s="173">
        <f t="shared" si="501"/>
        <v>0</v>
      </c>
      <c r="BS1153" s="173">
        <f>(AV1153*2500)*'P6 Verzekering'!$E$11</f>
        <v>0</v>
      </c>
      <c r="BT1153" s="173">
        <f>(AW1153*2500)*'P6 Verzekering'!$E$12</f>
        <v>0</v>
      </c>
      <c r="BU1153" s="173">
        <f>(L1153*2500)*'P6 Verzekering'!$E$13</f>
        <v>0</v>
      </c>
      <c r="BV1153" s="173">
        <f t="shared" si="502"/>
        <v>0</v>
      </c>
      <c r="BW1153"/>
      <c r="BX1153"/>
    </row>
    <row r="1154" spans="1:76">
      <c r="A1154" s="152" t="s">
        <v>791</v>
      </c>
      <c r="B1154" s="152" t="s">
        <v>150</v>
      </c>
      <c r="C1154" s="152" t="s">
        <v>149</v>
      </c>
      <c r="D1154" s="152" t="s">
        <v>414</v>
      </c>
      <c r="E1154" s="152" t="s">
        <v>413</v>
      </c>
      <c r="F1154" s="153">
        <f t="shared" si="476"/>
        <v>19</v>
      </c>
      <c r="G1154" s="154">
        <v>1</v>
      </c>
      <c r="H1154" s="154">
        <f>IFERROR(VLOOKUP(B1154,'P2 Origin'!$C$21:$Q$176,15,FALSE),0)</f>
        <v>0</v>
      </c>
      <c r="I1154" s="154">
        <f>IFERROR(VLOOKUP(D1154,'P4 Destination'!$C$21:$Q$176,15,FALSE),0)</f>
        <v>0</v>
      </c>
      <c r="J1154" s="155"/>
      <c r="K1154" s="155">
        <v>1</v>
      </c>
      <c r="L1154" s="156">
        <v>0</v>
      </c>
      <c r="M1154" s="155">
        <v>0</v>
      </c>
      <c r="N1154" s="155">
        <v>0</v>
      </c>
      <c r="O1154" s="157">
        <f t="shared" si="477"/>
        <v>0</v>
      </c>
      <c r="P1154" s="158">
        <f t="shared" si="478"/>
        <v>0</v>
      </c>
      <c r="Q1154" s="159">
        <f>IFERROR(VLOOKUP(N1154,'P1 Intra-Europees'!$A$15:$H$25,3,0),0)*P1154</f>
        <v>0</v>
      </c>
      <c r="R1154" s="160">
        <f t="shared" si="479"/>
        <v>0</v>
      </c>
      <c r="S1154" s="159">
        <f>IFERROR(VLOOKUP(N1154,'P1 Intra-Europees'!$A$15:$H$25,4,0),0)*R1154</f>
        <v>0</v>
      </c>
      <c r="T1154" s="160">
        <f t="shared" si="480"/>
        <v>0</v>
      </c>
      <c r="U1154" s="159">
        <f>IFERROR(VLOOKUP(N1154,'P1 Intra-Europees'!$A$15:$H$25,5,0),0)*T1154</f>
        <v>0</v>
      </c>
      <c r="V1154" s="160">
        <f t="shared" si="481"/>
        <v>0</v>
      </c>
      <c r="W1154" s="159">
        <f>IFERROR(VLOOKUP(N1154,'P1 Intra-Europees'!$A$15:$H$25,6,0),0)*V1154</f>
        <v>0</v>
      </c>
      <c r="X1154" s="160">
        <f t="shared" si="482"/>
        <v>0</v>
      </c>
      <c r="Y1154" s="159">
        <f>IFERROR(VLOOKUP(N1154,'P1 Intra-Europees'!$A$15:$H$25,7,0),0)*X1154</f>
        <v>0</v>
      </c>
      <c r="Z1154" s="161">
        <f t="shared" si="483"/>
        <v>0</v>
      </c>
      <c r="AA1154" s="162">
        <f>IFERROR(VLOOKUP(N1154,'P1 Intra-Europees'!$A$15:$H$25,8,0),0)*Z1154</f>
        <v>0</v>
      </c>
      <c r="AB1154" s="163">
        <f t="shared" si="484"/>
        <v>0</v>
      </c>
      <c r="AC1154" s="157" t="str">
        <f>VLOOKUP(B1154,'P2 Origin'!$C$21:$O$176,13,0)</f>
        <v>EUR</v>
      </c>
      <c r="AD1154" s="164">
        <f t="shared" si="485"/>
        <v>0</v>
      </c>
      <c r="AE1154" s="165">
        <f>IF(AU1154&gt;0.1,VLOOKUP(B1154,'P2 Origin'!$C$21:$M$176,3,0)*H1154,0)</f>
        <v>0</v>
      </c>
      <c r="AF1154" s="166">
        <f t="shared" si="486"/>
        <v>0</v>
      </c>
      <c r="AG1154" s="165">
        <f>(VLOOKUP(B1154,'P2 Origin'!$C$21:$M$176,4,0))*AF1154</f>
        <v>0</v>
      </c>
      <c r="AH1154" s="166">
        <f t="shared" si="487"/>
        <v>0</v>
      </c>
      <c r="AI1154" s="165">
        <f>(VLOOKUP(B1154,'P2 Origin'!$C$21:$M$176,5,0))*AH1154</f>
        <v>0</v>
      </c>
      <c r="AJ1154" s="166">
        <f t="shared" si="503"/>
        <v>19</v>
      </c>
      <c r="AK1154" s="165">
        <f>(VLOOKUP(B1154,'P2 Origin'!$C$21:$M$176,6,0))*AJ1154</f>
        <v>0</v>
      </c>
      <c r="AL1154" s="166">
        <f t="shared" si="488"/>
        <v>0</v>
      </c>
      <c r="AM1154" s="165">
        <f>(VLOOKUP($B1154,'P2 Origin'!$C$21:$M$176,7,0))*AL1154</f>
        <v>0</v>
      </c>
      <c r="AN1154" s="166">
        <f t="shared" si="489"/>
        <v>0</v>
      </c>
      <c r="AO1154" s="165">
        <f>(VLOOKUP($B1154,'P2 Origin'!$C$21:$M$176,8,0))*AN1154</f>
        <v>0</v>
      </c>
      <c r="AP1154" s="166">
        <f t="shared" si="490"/>
        <v>0</v>
      </c>
      <c r="AQ1154" s="165">
        <f>(VLOOKUP($B1154,'P2 Origin'!$C$21:$M$176,9,0))*AP1154</f>
        <v>0</v>
      </c>
      <c r="AR1154" s="155">
        <f t="shared" si="504"/>
        <v>1</v>
      </c>
      <c r="AS1154" s="164">
        <f>(VLOOKUP(B1154,'P2 Origin'!$C$21:$M$176,10,0))*K1154</f>
        <v>0</v>
      </c>
      <c r="AT1154" s="164">
        <f>(VLOOKUP(B1154,'P2 Origin'!$C$21:$M$176,11,0))*J1154</f>
        <v>0</v>
      </c>
      <c r="AU1154" s="167">
        <v>19</v>
      </c>
      <c r="AV1154" s="168">
        <v>19</v>
      </c>
      <c r="AW1154" s="169">
        <v>0</v>
      </c>
      <c r="AX1154" s="170">
        <f>IF(AU1154&gt;=0.1,'P3 Bureaumarge zee- en luchtvr.'!$D$12,0)</f>
        <v>0</v>
      </c>
      <c r="AY1154" s="163">
        <f t="shared" si="492"/>
        <v>0</v>
      </c>
      <c r="AZ1154" s="157" t="str">
        <f>VLOOKUP(D1154,'P4 Destination'!$C$21:$O$176,13,0)</f>
        <v>USD</v>
      </c>
      <c r="BA1154" s="164">
        <f t="shared" si="493"/>
        <v>0</v>
      </c>
      <c r="BB1154" s="171">
        <f>IF(AU1154&gt;0.1,(VLOOKUP(D1154,'P4 Destination'!$C$21:$M$176,3,0))*I1154,0)</f>
        <v>0</v>
      </c>
      <c r="BC1154" s="172">
        <f t="shared" si="494"/>
        <v>0</v>
      </c>
      <c r="BD1154" s="171">
        <f>(VLOOKUP($D1154,'P4 Destination'!$C$21:$M$176,4,0))*BC1154</f>
        <v>0</v>
      </c>
      <c r="BE1154" s="172">
        <f t="shared" si="495"/>
        <v>0</v>
      </c>
      <c r="BF1154" s="171">
        <f>(VLOOKUP($D1154,'P4 Destination'!$C$21:$M$176,5,0))*BE1154</f>
        <v>0</v>
      </c>
      <c r="BG1154" s="172">
        <f t="shared" si="496"/>
        <v>19</v>
      </c>
      <c r="BH1154" s="171">
        <f>(VLOOKUP($D1154,'P4 Destination'!$C$21:$M$176,6,0))*BG1154</f>
        <v>0</v>
      </c>
      <c r="BI1154" s="172">
        <f t="shared" si="497"/>
        <v>0</v>
      </c>
      <c r="BJ1154" s="171">
        <f>(VLOOKUP($D1154,'P4 Destination'!$C$21:$M$176,7,0))*BI1154</f>
        <v>0</v>
      </c>
      <c r="BK1154" s="172">
        <f t="shared" si="498"/>
        <v>0</v>
      </c>
      <c r="BL1154" s="171">
        <f>(VLOOKUP($D1154,'P4 Destination'!$C$21:$M$176,8,0))*BK1154</f>
        <v>0</v>
      </c>
      <c r="BM1154" s="172">
        <f t="shared" si="499"/>
        <v>0</v>
      </c>
      <c r="BN1154" s="171">
        <f>(VLOOKUP($D1154,'P4 Destination'!$C$21:$M$176,9,0))*BM1154</f>
        <v>0</v>
      </c>
      <c r="BO1154" s="154">
        <f t="shared" si="505"/>
        <v>1</v>
      </c>
      <c r="BP1154" s="171">
        <f>(VLOOKUP(D1154,'P4 Destination'!$C$21:$M$176,10,0))*K1154</f>
        <v>0</v>
      </c>
      <c r="BQ1154" s="171">
        <f>(VLOOKUP(D1154,'P4 Destination'!$C$21:$M$176,11,0))*J1154</f>
        <v>0</v>
      </c>
      <c r="BR1154" s="173">
        <f t="shared" si="501"/>
        <v>0</v>
      </c>
      <c r="BS1154" s="173">
        <f>(AV1154*2500)*'P6 Verzekering'!$E$11</f>
        <v>0</v>
      </c>
      <c r="BT1154" s="173">
        <f>(AW1154*2500)*'P6 Verzekering'!$E$12</f>
        <v>0</v>
      </c>
      <c r="BU1154" s="173">
        <f>(L1154*2500)*'P6 Verzekering'!$E$13</f>
        <v>0</v>
      </c>
      <c r="BV1154" s="173">
        <f t="shared" si="502"/>
        <v>0</v>
      </c>
      <c r="BW1154"/>
      <c r="BX1154"/>
    </row>
    <row r="1155" spans="1:76" ht="14.45" customHeight="1">
      <c r="A1155" s="152" t="s">
        <v>798</v>
      </c>
      <c r="B1155" s="152" t="s">
        <v>454</v>
      </c>
      <c r="C1155" s="152" t="s">
        <v>453</v>
      </c>
      <c r="D1155" s="152" t="s">
        <v>219</v>
      </c>
      <c r="E1155" s="152" t="s">
        <v>219</v>
      </c>
      <c r="F1155" s="153">
        <f t="shared" si="476"/>
        <v>28</v>
      </c>
      <c r="G1155" s="154">
        <v>0</v>
      </c>
      <c r="H1155" s="154">
        <f>IFERROR(VLOOKUP(B1155,'P2 Origin'!$C$21:$Q$176,15,FALSE),0)</f>
        <v>1</v>
      </c>
      <c r="I1155" s="154">
        <f>IFERROR(VLOOKUP(D1155,'P4 Destination'!$C$21:$Q$176,15,FALSE),0)</f>
        <v>0</v>
      </c>
      <c r="J1155" s="155"/>
      <c r="K1155" s="155"/>
      <c r="L1155" s="156">
        <v>0</v>
      </c>
      <c r="M1155" s="155">
        <v>0</v>
      </c>
      <c r="N1155" s="155">
        <v>0</v>
      </c>
      <c r="O1155" s="157">
        <f t="shared" si="477"/>
        <v>0</v>
      </c>
      <c r="P1155" s="158">
        <f t="shared" si="478"/>
        <v>0</v>
      </c>
      <c r="Q1155" s="159">
        <f>IFERROR(VLOOKUP(N1155,'P1 Intra-Europees'!$A$15:$H$25,3,0),0)*P1155</f>
        <v>0</v>
      </c>
      <c r="R1155" s="160">
        <f t="shared" si="479"/>
        <v>0</v>
      </c>
      <c r="S1155" s="159">
        <f>IFERROR(VLOOKUP(N1155,'P1 Intra-Europees'!$A$15:$H$25,4,0),0)*R1155</f>
        <v>0</v>
      </c>
      <c r="T1155" s="160">
        <f t="shared" si="480"/>
        <v>0</v>
      </c>
      <c r="U1155" s="159">
        <f>IFERROR(VLOOKUP(N1155,'P1 Intra-Europees'!$A$15:$H$25,5,0),0)*T1155</f>
        <v>0</v>
      </c>
      <c r="V1155" s="160">
        <f t="shared" si="481"/>
        <v>0</v>
      </c>
      <c r="W1155" s="159">
        <f>IFERROR(VLOOKUP(N1155,'P1 Intra-Europees'!$A$15:$H$25,6,0),0)*V1155</f>
        <v>0</v>
      </c>
      <c r="X1155" s="160">
        <f t="shared" si="482"/>
        <v>0</v>
      </c>
      <c r="Y1155" s="159">
        <f>IFERROR(VLOOKUP(N1155,'P1 Intra-Europees'!$A$15:$H$25,7,0),0)*X1155</f>
        <v>0</v>
      </c>
      <c r="Z1155" s="161">
        <f t="shared" si="483"/>
        <v>0</v>
      </c>
      <c r="AA1155" s="162">
        <f>IFERROR(VLOOKUP(N1155,'P1 Intra-Europees'!$A$15:$H$25,8,0),0)*Z1155</f>
        <v>0</v>
      </c>
      <c r="AB1155" s="163">
        <f t="shared" si="484"/>
        <v>0</v>
      </c>
      <c r="AC1155" s="157" t="str">
        <f>VLOOKUP(B1155,'P2 Origin'!$C$21:$O$176,13,0)</f>
        <v>USD</v>
      </c>
      <c r="AD1155" s="164">
        <f t="shared" si="485"/>
        <v>0</v>
      </c>
      <c r="AE1155" s="165">
        <f>IF(AU1155&gt;0.1,VLOOKUP(B1155,'P2 Origin'!$C$21:$M$176,3,0)*H1155,0)</f>
        <v>0</v>
      </c>
      <c r="AF1155" s="166">
        <f t="shared" si="486"/>
        <v>0</v>
      </c>
      <c r="AG1155" s="165">
        <f>(VLOOKUP(B1155,'P2 Origin'!$C$21:$M$176,4,0))*AF1155</f>
        <v>0</v>
      </c>
      <c r="AH1155" s="166">
        <f t="shared" si="487"/>
        <v>0</v>
      </c>
      <c r="AI1155" s="165">
        <f>(VLOOKUP(B1155,'P2 Origin'!$C$21:$M$176,5,0))*AH1155</f>
        <v>0</v>
      </c>
      <c r="AJ1155" s="166">
        <f t="shared" si="503"/>
        <v>0</v>
      </c>
      <c r="AK1155" s="165">
        <f>(VLOOKUP(B1155,'P2 Origin'!$C$21:$M$176,6,0))*AJ1155</f>
        <v>0</v>
      </c>
      <c r="AL1155" s="166">
        <f t="shared" si="488"/>
        <v>28</v>
      </c>
      <c r="AM1155" s="165">
        <f>(VLOOKUP($B1155,'P2 Origin'!$C$21:$M$176,7,0))*AL1155</f>
        <v>0</v>
      </c>
      <c r="AN1155" s="166">
        <f t="shared" si="489"/>
        <v>0</v>
      </c>
      <c r="AO1155" s="165">
        <f>(VLOOKUP($B1155,'P2 Origin'!$C$21:$M$176,8,0))*AN1155</f>
        <v>0</v>
      </c>
      <c r="AP1155" s="166">
        <f t="shared" si="490"/>
        <v>0</v>
      </c>
      <c r="AQ1155" s="165">
        <f>(VLOOKUP($B1155,'P2 Origin'!$C$21:$M$176,9,0))*AP1155</f>
        <v>0</v>
      </c>
      <c r="AR1155" s="155">
        <f t="shared" si="504"/>
        <v>0</v>
      </c>
      <c r="AS1155" s="164">
        <f>(VLOOKUP(B1155,'P2 Origin'!$C$21:$M$176,10,0))*K1155</f>
        <v>0</v>
      </c>
      <c r="AT1155" s="164">
        <f>(VLOOKUP(B1155,'P2 Origin'!$C$21:$M$176,11,0))*J1155</f>
        <v>0</v>
      </c>
      <c r="AU1155" s="167">
        <v>28</v>
      </c>
      <c r="AV1155" s="168">
        <v>28</v>
      </c>
      <c r="AW1155" s="169">
        <v>0</v>
      </c>
      <c r="AX1155" s="170">
        <f>IF(AU1155&gt;=0.1,'P3 Bureaumarge zee- en luchtvr.'!$D$12,0)</f>
        <v>0</v>
      </c>
      <c r="AY1155" s="163">
        <f t="shared" si="492"/>
        <v>0</v>
      </c>
      <c r="AZ1155" s="157" t="str">
        <f>VLOOKUP(D1155,'P4 Destination'!$C$21:$O$176,13,0)</f>
        <v>EUR</v>
      </c>
      <c r="BA1155" s="164">
        <f t="shared" si="493"/>
        <v>0</v>
      </c>
      <c r="BB1155" s="171">
        <f>IF(AU1155&gt;0.1,(VLOOKUP(D1155,'P4 Destination'!$C$21:$M$176,3,0))*I1155,0)</f>
        <v>0</v>
      </c>
      <c r="BC1155" s="172">
        <f t="shared" si="494"/>
        <v>0</v>
      </c>
      <c r="BD1155" s="171">
        <f>(VLOOKUP($D1155,'P4 Destination'!$C$21:$M$176,4,0))*BC1155</f>
        <v>0</v>
      </c>
      <c r="BE1155" s="172">
        <f t="shared" si="495"/>
        <v>0</v>
      </c>
      <c r="BF1155" s="171">
        <f>(VLOOKUP($D1155,'P4 Destination'!$C$21:$M$176,5,0))*BE1155</f>
        <v>0</v>
      </c>
      <c r="BG1155" s="172">
        <f t="shared" si="496"/>
        <v>0</v>
      </c>
      <c r="BH1155" s="171">
        <f>(VLOOKUP($D1155,'P4 Destination'!$C$21:$M$176,6,0))*BG1155</f>
        <v>0</v>
      </c>
      <c r="BI1155" s="172">
        <f t="shared" si="497"/>
        <v>28</v>
      </c>
      <c r="BJ1155" s="171">
        <f>(VLOOKUP($D1155,'P4 Destination'!$C$21:$M$176,7,0))*BI1155</f>
        <v>0</v>
      </c>
      <c r="BK1155" s="172">
        <f t="shared" si="498"/>
        <v>0</v>
      </c>
      <c r="BL1155" s="171">
        <f>(VLOOKUP($D1155,'P4 Destination'!$C$21:$M$176,8,0))*BK1155</f>
        <v>0</v>
      </c>
      <c r="BM1155" s="172">
        <f t="shared" si="499"/>
        <v>0</v>
      </c>
      <c r="BN1155" s="171">
        <f>(VLOOKUP($D1155,'P4 Destination'!$C$21:$M$176,9,0))*BM1155</f>
        <v>0</v>
      </c>
      <c r="BO1155" s="154">
        <f t="shared" si="505"/>
        <v>0</v>
      </c>
      <c r="BP1155" s="171">
        <f>(VLOOKUP(D1155,'P4 Destination'!$C$21:$M$176,10,0))*K1155</f>
        <v>0</v>
      </c>
      <c r="BQ1155" s="171">
        <f>(VLOOKUP(D1155,'P4 Destination'!$C$21:$M$176,11,0))*J1155</f>
        <v>0</v>
      </c>
      <c r="BR1155" s="173">
        <f t="shared" si="501"/>
        <v>0</v>
      </c>
      <c r="BS1155" s="173">
        <f>(AV1155*2500)*'P6 Verzekering'!$E$11</f>
        <v>0</v>
      </c>
      <c r="BT1155" s="173">
        <f>(AW1155*2500)*'P6 Verzekering'!$E$12</f>
        <v>0</v>
      </c>
      <c r="BU1155" s="173">
        <f>(L1155*2500)*'P6 Verzekering'!$E$13</f>
        <v>0</v>
      </c>
      <c r="BV1155" s="173">
        <f t="shared" si="502"/>
        <v>0</v>
      </c>
      <c r="BW1155"/>
      <c r="BX1155"/>
    </row>
    <row r="1156" spans="1:76">
      <c r="A1156" s="152" t="s">
        <v>799</v>
      </c>
      <c r="B1156" s="152" t="s">
        <v>347</v>
      </c>
      <c r="C1156" s="152" t="s">
        <v>346</v>
      </c>
      <c r="D1156" s="152" t="s">
        <v>219</v>
      </c>
      <c r="E1156" s="152" t="s">
        <v>219</v>
      </c>
      <c r="F1156" s="153">
        <f t="shared" si="476"/>
        <v>5</v>
      </c>
      <c r="G1156" s="154">
        <v>0</v>
      </c>
      <c r="H1156" s="154">
        <f>IFERROR(VLOOKUP(B1156,'P2 Origin'!$C$21:$Q$176,15,FALSE),0)</f>
        <v>1</v>
      </c>
      <c r="I1156" s="154">
        <f>IFERROR(VLOOKUP(D1156,'P4 Destination'!$C$21:$Q$176,15,FALSE),0)</f>
        <v>0</v>
      </c>
      <c r="J1156" s="155"/>
      <c r="K1156" s="155"/>
      <c r="L1156" s="156">
        <v>0</v>
      </c>
      <c r="M1156" s="155">
        <v>0</v>
      </c>
      <c r="N1156" s="155">
        <v>0</v>
      </c>
      <c r="O1156" s="157">
        <f t="shared" si="477"/>
        <v>0</v>
      </c>
      <c r="P1156" s="158">
        <f t="shared" si="478"/>
        <v>0</v>
      </c>
      <c r="Q1156" s="159">
        <f>IFERROR(VLOOKUP(N1156,'P1 Intra-Europees'!$A$15:$H$25,3,0),0)*P1156</f>
        <v>0</v>
      </c>
      <c r="R1156" s="160">
        <f t="shared" si="479"/>
        <v>0</v>
      </c>
      <c r="S1156" s="159">
        <f>IFERROR(VLOOKUP(N1156,'P1 Intra-Europees'!$A$15:$H$25,4,0),0)*R1156</f>
        <v>0</v>
      </c>
      <c r="T1156" s="160">
        <f t="shared" si="480"/>
        <v>0</v>
      </c>
      <c r="U1156" s="159">
        <f>IFERROR(VLOOKUP(N1156,'P1 Intra-Europees'!$A$15:$H$25,5,0),0)*T1156</f>
        <v>0</v>
      </c>
      <c r="V1156" s="160">
        <f t="shared" si="481"/>
        <v>0</v>
      </c>
      <c r="W1156" s="159">
        <f>IFERROR(VLOOKUP(N1156,'P1 Intra-Europees'!$A$15:$H$25,6,0),0)*V1156</f>
        <v>0</v>
      </c>
      <c r="X1156" s="160">
        <f t="shared" si="482"/>
        <v>0</v>
      </c>
      <c r="Y1156" s="159">
        <f>IFERROR(VLOOKUP(N1156,'P1 Intra-Europees'!$A$15:$H$25,7,0),0)*X1156</f>
        <v>0</v>
      </c>
      <c r="Z1156" s="161">
        <f t="shared" si="483"/>
        <v>0</v>
      </c>
      <c r="AA1156" s="162">
        <f>IFERROR(VLOOKUP(N1156,'P1 Intra-Europees'!$A$15:$H$25,8,0),0)*Z1156</f>
        <v>0</v>
      </c>
      <c r="AB1156" s="163">
        <f t="shared" si="484"/>
        <v>0</v>
      </c>
      <c r="AC1156" s="157" t="str">
        <f>VLOOKUP(B1156,'P2 Origin'!$C$21:$O$176,13,0)</f>
        <v>USD</v>
      </c>
      <c r="AD1156" s="164">
        <f t="shared" si="485"/>
        <v>0</v>
      </c>
      <c r="AE1156" s="165">
        <f>IF(AU1156&gt;0.1,VLOOKUP(B1156,'P2 Origin'!$C$21:$M$176,3,0)*H1156,0)</f>
        <v>0</v>
      </c>
      <c r="AF1156" s="166">
        <f t="shared" si="486"/>
        <v>5</v>
      </c>
      <c r="AG1156" s="165">
        <f>(VLOOKUP(B1156,'P2 Origin'!$C$21:$M$176,4,0))*AF1156</f>
        <v>0</v>
      </c>
      <c r="AH1156" s="166">
        <f t="shared" si="487"/>
        <v>0</v>
      </c>
      <c r="AI1156" s="165">
        <f>(VLOOKUP(B1156,'P2 Origin'!$C$21:$M$176,5,0))*AH1156</f>
        <v>0</v>
      </c>
      <c r="AJ1156" s="166">
        <f t="shared" si="503"/>
        <v>0</v>
      </c>
      <c r="AK1156" s="165">
        <f>(VLOOKUP(B1156,'P2 Origin'!$C$21:$M$176,6,0))*AJ1156</f>
        <v>0</v>
      </c>
      <c r="AL1156" s="166">
        <f t="shared" si="488"/>
        <v>0</v>
      </c>
      <c r="AM1156" s="165">
        <f>(VLOOKUP($B1156,'P2 Origin'!$C$21:$M$176,7,0))*AL1156</f>
        <v>0</v>
      </c>
      <c r="AN1156" s="166">
        <f t="shared" si="489"/>
        <v>0</v>
      </c>
      <c r="AO1156" s="165">
        <f>(VLOOKUP($B1156,'P2 Origin'!$C$21:$M$176,8,0))*AN1156</f>
        <v>0</v>
      </c>
      <c r="AP1156" s="166">
        <f t="shared" si="490"/>
        <v>0</v>
      </c>
      <c r="AQ1156" s="165">
        <f>(VLOOKUP($B1156,'P2 Origin'!$C$21:$M$176,9,0))*AP1156</f>
        <v>0</v>
      </c>
      <c r="AR1156" s="155">
        <f t="shared" si="504"/>
        <v>0</v>
      </c>
      <c r="AS1156" s="164">
        <f>(VLOOKUP(B1156,'P2 Origin'!$C$21:$M$176,10,0))*K1156</f>
        <v>0</v>
      </c>
      <c r="AT1156" s="164">
        <f>(VLOOKUP(B1156,'P2 Origin'!$C$21:$M$176,11,0))*J1156</f>
        <v>0</v>
      </c>
      <c r="AU1156" s="167">
        <v>5</v>
      </c>
      <c r="AV1156" s="168">
        <v>0</v>
      </c>
      <c r="AW1156" s="169">
        <v>5</v>
      </c>
      <c r="AX1156" s="170">
        <f>IF(AU1156&gt;=0.1,'P3 Bureaumarge zee- en luchtvr.'!$D$12,0)</f>
        <v>0</v>
      </c>
      <c r="AY1156" s="163">
        <f t="shared" si="492"/>
        <v>0</v>
      </c>
      <c r="AZ1156" s="157" t="str">
        <f>VLOOKUP(D1156,'P4 Destination'!$C$21:$O$176,13,0)</f>
        <v>EUR</v>
      </c>
      <c r="BA1156" s="164">
        <f t="shared" si="493"/>
        <v>0</v>
      </c>
      <c r="BB1156" s="171">
        <f>IF(AU1156&gt;0.1,(VLOOKUP(D1156,'P4 Destination'!$C$21:$M$176,3,0))*I1156,0)</f>
        <v>0</v>
      </c>
      <c r="BC1156" s="172">
        <f t="shared" si="494"/>
        <v>5</v>
      </c>
      <c r="BD1156" s="171">
        <f>(VLOOKUP($D1156,'P4 Destination'!$C$21:$M$176,4,0))*BC1156</f>
        <v>0</v>
      </c>
      <c r="BE1156" s="172">
        <f t="shared" si="495"/>
        <v>0</v>
      </c>
      <c r="BF1156" s="171">
        <f>(VLOOKUP($D1156,'P4 Destination'!$C$21:$M$176,5,0))*BE1156</f>
        <v>0</v>
      </c>
      <c r="BG1156" s="172">
        <f t="shared" si="496"/>
        <v>0</v>
      </c>
      <c r="BH1156" s="171">
        <f>(VLOOKUP($D1156,'P4 Destination'!$C$21:$M$176,6,0))*BG1156</f>
        <v>0</v>
      </c>
      <c r="BI1156" s="172">
        <f t="shared" si="497"/>
        <v>0</v>
      </c>
      <c r="BJ1156" s="171">
        <f>(VLOOKUP($D1156,'P4 Destination'!$C$21:$M$176,7,0))*BI1156</f>
        <v>0</v>
      </c>
      <c r="BK1156" s="172">
        <f t="shared" si="498"/>
        <v>0</v>
      </c>
      <c r="BL1156" s="171">
        <f>(VLOOKUP($D1156,'P4 Destination'!$C$21:$M$176,8,0))*BK1156</f>
        <v>0</v>
      </c>
      <c r="BM1156" s="172">
        <f t="shared" si="499"/>
        <v>0</v>
      </c>
      <c r="BN1156" s="171">
        <f>(VLOOKUP($D1156,'P4 Destination'!$C$21:$M$176,9,0))*BM1156</f>
        <v>0</v>
      </c>
      <c r="BO1156" s="154">
        <f t="shared" si="505"/>
        <v>0</v>
      </c>
      <c r="BP1156" s="171">
        <f>(VLOOKUP(D1156,'P4 Destination'!$C$21:$M$176,10,0))*K1156</f>
        <v>0</v>
      </c>
      <c r="BQ1156" s="171">
        <f>(VLOOKUP(D1156,'P4 Destination'!$C$21:$M$176,11,0))*J1156</f>
        <v>0</v>
      </c>
      <c r="BR1156" s="173">
        <f t="shared" si="501"/>
        <v>0</v>
      </c>
      <c r="BS1156" s="173">
        <f>(AV1156*2500)*'P6 Verzekering'!$E$11</f>
        <v>0</v>
      </c>
      <c r="BT1156" s="173">
        <f>(AW1156*2500)*'P6 Verzekering'!$E$12</f>
        <v>0</v>
      </c>
      <c r="BU1156" s="173">
        <f>(L1156*2500)*'P6 Verzekering'!$E$13</f>
        <v>0</v>
      </c>
      <c r="BV1156" s="173">
        <f t="shared" si="502"/>
        <v>0</v>
      </c>
      <c r="BW1156"/>
      <c r="BX1156"/>
    </row>
    <row r="1157" spans="1:76">
      <c r="A1157" s="152" t="s">
        <v>802</v>
      </c>
      <c r="B1157" s="152" t="s">
        <v>219</v>
      </c>
      <c r="C1157" s="152" t="s">
        <v>219</v>
      </c>
      <c r="D1157" s="152" t="s">
        <v>371</v>
      </c>
      <c r="E1157" s="152" t="s">
        <v>370</v>
      </c>
      <c r="F1157" s="153">
        <f t="shared" si="476"/>
        <v>60</v>
      </c>
      <c r="G1157" s="154">
        <v>0</v>
      </c>
      <c r="H1157" s="154">
        <f>IFERROR(VLOOKUP(B1157,'P2 Origin'!$C$21:$Q$176,15,FALSE),0)</f>
        <v>0</v>
      </c>
      <c r="I1157" s="154">
        <f>IFERROR(VLOOKUP(D1157,'P4 Destination'!$C$21:$Q$176,15,FALSE),0)</f>
        <v>1</v>
      </c>
      <c r="J1157" s="155"/>
      <c r="K1157" s="155"/>
      <c r="L1157" s="156">
        <v>0</v>
      </c>
      <c r="M1157" s="155">
        <v>0</v>
      </c>
      <c r="N1157" s="155">
        <v>0</v>
      </c>
      <c r="O1157" s="157">
        <f t="shared" si="477"/>
        <v>0</v>
      </c>
      <c r="P1157" s="158">
        <f t="shared" si="478"/>
        <v>0</v>
      </c>
      <c r="Q1157" s="159">
        <f>IFERROR(VLOOKUP(N1157,'P1 Intra-Europees'!$A$15:$H$25,3,0),0)*P1157</f>
        <v>0</v>
      </c>
      <c r="R1157" s="160">
        <f t="shared" si="479"/>
        <v>0</v>
      </c>
      <c r="S1157" s="159">
        <f>IFERROR(VLOOKUP(N1157,'P1 Intra-Europees'!$A$15:$H$25,4,0),0)*R1157</f>
        <v>0</v>
      </c>
      <c r="T1157" s="160">
        <f t="shared" si="480"/>
        <v>0</v>
      </c>
      <c r="U1157" s="159">
        <f>IFERROR(VLOOKUP(N1157,'P1 Intra-Europees'!$A$15:$H$25,5,0),0)*T1157</f>
        <v>0</v>
      </c>
      <c r="V1157" s="160">
        <f t="shared" si="481"/>
        <v>0</v>
      </c>
      <c r="W1157" s="159">
        <f>IFERROR(VLOOKUP(N1157,'P1 Intra-Europees'!$A$15:$H$25,6,0),0)*V1157</f>
        <v>0</v>
      </c>
      <c r="X1157" s="160">
        <f t="shared" si="482"/>
        <v>0</v>
      </c>
      <c r="Y1157" s="159">
        <f>IFERROR(VLOOKUP(N1157,'P1 Intra-Europees'!$A$15:$H$25,7,0),0)*X1157</f>
        <v>0</v>
      </c>
      <c r="Z1157" s="161">
        <f t="shared" si="483"/>
        <v>0</v>
      </c>
      <c r="AA1157" s="162">
        <f>IFERROR(VLOOKUP(N1157,'P1 Intra-Europees'!$A$15:$H$25,8,0),0)*Z1157</f>
        <v>0</v>
      </c>
      <c r="AB1157" s="163">
        <f t="shared" si="484"/>
        <v>0</v>
      </c>
      <c r="AC1157" s="157" t="str">
        <f>VLOOKUP(B1157,'P2 Origin'!$C$21:$O$176,13,0)</f>
        <v>EUR</v>
      </c>
      <c r="AD1157" s="164">
        <f t="shared" si="485"/>
        <v>0</v>
      </c>
      <c r="AE1157" s="165">
        <f>IF(AU1157&gt;0.1,VLOOKUP(B1157,'P2 Origin'!$C$21:$M$176,3,0)*H1157,0)</f>
        <v>0</v>
      </c>
      <c r="AF1157" s="166">
        <f t="shared" si="486"/>
        <v>0</v>
      </c>
      <c r="AG1157" s="165">
        <f>(VLOOKUP(B1157,'P2 Origin'!$C$21:$M$176,4,0))*AF1157</f>
        <v>0</v>
      </c>
      <c r="AH1157" s="166">
        <f t="shared" si="487"/>
        <v>0</v>
      </c>
      <c r="AI1157" s="165">
        <f>(VLOOKUP(B1157,'P2 Origin'!$C$21:$M$176,5,0))*AH1157</f>
        <v>0</v>
      </c>
      <c r="AJ1157" s="166">
        <f t="shared" si="503"/>
        <v>0</v>
      </c>
      <c r="AK1157" s="165">
        <f>(VLOOKUP(B1157,'P2 Origin'!$C$21:$M$176,6,0))*AJ1157</f>
        <v>0</v>
      </c>
      <c r="AL1157" s="166">
        <f t="shared" si="488"/>
        <v>0</v>
      </c>
      <c r="AM1157" s="165">
        <f>(VLOOKUP($B1157,'P2 Origin'!$C$21:$M$176,7,0))*AL1157</f>
        <v>0</v>
      </c>
      <c r="AN1157" s="166">
        <f t="shared" si="489"/>
        <v>0</v>
      </c>
      <c r="AO1157" s="165">
        <f>(VLOOKUP($B1157,'P2 Origin'!$C$21:$M$176,8,0))*AN1157</f>
        <v>0</v>
      </c>
      <c r="AP1157" s="166">
        <f t="shared" si="490"/>
        <v>60</v>
      </c>
      <c r="AQ1157" s="165">
        <f>(VLOOKUP($B1157,'P2 Origin'!$C$21:$M$176,9,0))*AP1157</f>
        <v>0</v>
      </c>
      <c r="AR1157" s="155">
        <f t="shared" si="504"/>
        <v>0</v>
      </c>
      <c r="AS1157" s="164">
        <f>(VLOOKUP(B1157,'P2 Origin'!$C$21:$M$176,10,0))*K1157</f>
        <v>0</v>
      </c>
      <c r="AT1157" s="164">
        <f>(VLOOKUP(B1157,'P2 Origin'!$C$21:$M$176,11,0))*J1157</f>
        <v>0</v>
      </c>
      <c r="AU1157" s="167">
        <v>60</v>
      </c>
      <c r="AV1157" s="168">
        <v>0</v>
      </c>
      <c r="AW1157" s="169">
        <v>0</v>
      </c>
      <c r="AX1157" s="170">
        <f>IF(AU1157&gt;=0.1,'P3 Bureaumarge zee- en luchtvr.'!$D$12,0)</f>
        <v>0</v>
      </c>
      <c r="AY1157" s="163">
        <f t="shared" si="492"/>
        <v>0</v>
      </c>
      <c r="AZ1157" s="157" t="str">
        <f>VLOOKUP(D1157,'P4 Destination'!$C$21:$O$176,13,0)</f>
        <v>USD</v>
      </c>
      <c r="BA1157" s="164">
        <f t="shared" si="493"/>
        <v>0</v>
      </c>
      <c r="BB1157" s="171">
        <f>IF(AU1157&gt;0.1,(VLOOKUP(D1157,'P4 Destination'!$C$21:$M$176,3,0))*I1157,0)</f>
        <v>0</v>
      </c>
      <c r="BC1157" s="172">
        <f t="shared" si="494"/>
        <v>0</v>
      </c>
      <c r="BD1157" s="171">
        <f>(VLOOKUP($D1157,'P4 Destination'!$C$21:$M$176,4,0))*BC1157</f>
        <v>0</v>
      </c>
      <c r="BE1157" s="172">
        <f t="shared" si="495"/>
        <v>0</v>
      </c>
      <c r="BF1157" s="171">
        <f>(VLOOKUP($D1157,'P4 Destination'!$C$21:$M$176,5,0))*BE1157</f>
        <v>0</v>
      </c>
      <c r="BG1157" s="172">
        <f t="shared" si="496"/>
        <v>0</v>
      </c>
      <c r="BH1157" s="171">
        <f>(VLOOKUP($D1157,'P4 Destination'!$C$21:$M$176,6,0))*BG1157</f>
        <v>0</v>
      </c>
      <c r="BI1157" s="172">
        <f t="shared" si="497"/>
        <v>0</v>
      </c>
      <c r="BJ1157" s="171">
        <f>(VLOOKUP($D1157,'P4 Destination'!$C$21:$M$176,7,0))*BI1157</f>
        <v>0</v>
      </c>
      <c r="BK1157" s="172">
        <f t="shared" si="498"/>
        <v>0</v>
      </c>
      <c r="BL1157" s="171">
        <f>(VLOOKUP($D1157,'P4 Destination'!$C$21:$M$176,8,0))*BK1157</f>
        <v>0</v>
      </c>
      <c r="BM1157" s="172">
        <f t="shared" si="499"/>
        <v>60</v>
      </c>
      <c r="BN1157" s="171">
        <f>(VLOOKUP($D1157,'P4 Destination'!$C$21:$M$176,9,0))*BM1157</f>
        <v>0</v>
      </c>
      <c r="BO1157" s="154">
        <f t="shared" si="505"/>
        <v>0</v>
      </c>
      <c r="BP1157" s="171">
        <f>(VLOOKUP(D1157,'P4 Destination'!$C$21:$M$176,10,0))*K1157</f>
        <v>0</v>
      </c>
      <c r="BQ1157" s="171">
        <f>(VLOOKUP(D1157,'P4 Destination'!$C$21:$M$176,11,0))*J1157</f>
        <v>0</v>
      </c>
      <c r="BR1157" s="173">
        <f t="shared" si="501"/>
        <v>0</v>
      </c>
      <c r="BS1157" s="173">
        <f>(AV1157*2500)*'P6 Verzekering'!$E$11</f>
        <v>0</v>
      </c>
      <c r="BT1157" s="173">
        <f>(AW1157*2500)*'P6 Verzekering'!$E$12</f>
        <v>0</v>
      </c>
      <c r="BU1157" s="173">
        <f>(L1157*2500)*'P6 Verzekering'!$E$13</f>
        <v>0</v>
      </c>
      <c r="BV1157" s="173">
        <f t="shared" si="502"/>
        <v>0</v>
      </c>
      <c r="BW1157"/>
      <c r="BX1157"/>
    </row>
    <row r="1158" spans="1:76">
      <c r="A1158" s="152" t="s">
        <v>803</v>
      </c>
      <c r="B1158" s="152" t="s">
        <v>371</v>
      </c>
      <c r="C1158" s="152" t="s">
        <v>370</v>
      </c>
      <c r="D1158" s="152" t="s">
        <v>310</v>
      </c>
      <c r="E1158" s="152" t="s">
        <v>308</v>
      </c>
      <c r="F1158" s="153">
        <f t="shared" si="476"/>
        <v>45.59</v>
      </c>
      <c r="G1158" s="154">
        <v>1</v>
      </c>
      <c r="H1158" s="154">
        <f>IFERROR(VLOOKUP(B1158,'P2 Origin'!$C$21:$Q$176,15,FALSE),0)</f>
        <v>1</v>
      </c>
      <c r="I1158" s="154">
        <f>IFERROR(VLOOKUP(D1158,'P4 Destination'!$C$21:$Q$176,15,FALSE),0)</f>
        <v>1</v>
      </c>
      <c r="J1158" s="155">
        <v>1</v>
      </c>
      <c r="K1158" s="155"/>
      <c r="L1158" s="156">
        <v>0</v>
      </c>
      <c r="M1158" s="155">
        <v>0</v>
      </c>
      <c r="N1158" s="155">
        <v>0</v>
      </c>
      <c r="O1158" s="157">
        <f t="shared" si="477"/>
        <v>0</v>
      </c>
      <c r="P1158" s="158">
        <f t="shared" si="478"/>
        <v>0</v>
      </c>
      <c r="Q1158" s="159">
        <f>IFERROR(VLOOKUP(N1158,'P1 Intra-Europees'!$A$15:$H$25,3,0),0)*P1158</f>
        <v>0</v>
      </c>
      <c r="R1158" s="160">
        <f t="shared" si="479"/>
        <v>0</v>
      </c>
      <c r="S1158" s="159">
        <f>IFERROR(VLOOKUP(N1158,'P1 Intra-Europees'!$A$15:$H$25,4,0),0)*R1158</f>
        <v>0</v>
      </c>
      <c r="T1158" s="160">
        <f t="shared" si="480"/>
        <v>0</v>
      </c>
      <c r="U1158" s="159">
        <f>IFERROR(VLOOKUP(N1158,'P1 Intra-Europees'!$A$15:$H$25,5,0),0)*T1158</f>
        <v>0</v>
      </c>
      <c r="V1158" s="160">
        <f t="shared" si="481"/>
        <v>0</v>
      </c>
      <c r="W1158" s="159">
        <f>IFERROR(VLOOKUP(N1158,'P1 Intra-Europees'!$A$15:$H$25,6,0),0)*V1158</f>
        <v>0</v>
      </c>
      <c r="X1158" s="160">
        <f t="shared" si="482"/>
        <v>0</v>
      </c>
      <c r="Y1158" s="159">
        <f>IFERROR(VLOOKUP(N1158,'P1 Intra-Europees'!$A$15:$H$25,7,0),0)*X1158</f>
        <v>0</v>
      </c>
      <c r="Z1158" s="161">
        <f t="shared" si="483"/>
        <v>0</v>
      </c>
      <c r="AA1158" s="162">
        <f>IFERROR(VLOOKUP(N1158,'P1 Intra-Europees'!$A$15:$H$25,8,0),0)*Z1158</f>
        <v>0</v>
      </c>
      <c r="AB1158" s="163">
        <f t="shared" si="484"/>
        <v>0</v>
      </c>
      <c r="AC1158" s="157" t="str">
        <f>VLOOKUP(B1158,'P2 Origin'!$C$21:$O$176,13,0)</f>
        <v>USD</v>
      </c>
      <c r="AD1158" s="164">
        <f t="shared" si="485"/>
        <v>0</v>
      </c>
      <c r="AE1158" s="165">
        <f>IF(AU1158&gt;0.1,VLOOKUP(B1158,'P2 Origin'!$C$21:$M$176,3,0)*H1158,0)</f>
        <v>0</v>
      </c>
      <c r="AF1158" s="166">
        <f t="shared" si="486"/>
        <v>0</v>
      </c>
      <c r="AG1158" s="165">
        <f>(VLOOKUP(B1158,'P2 Origin'!$C$21:$M$176,4,0))*AF1158</f>
        <v>0</v>
      </c>
      <c r="AH1158" s="166">
        <f t="shared" si="487"/>
        <v>0</v>
      </c>
      <c r="AI1158" s="165">
        <f>(VLOOKUP(B1158,'P2 Origin'!$C$21:$M$176,5,0))*AH1158</f>
        <v>0</v>
      </c>
      <c r="AJ1158" s="166">
        <f t="shared" si="503"/>
        <v>0</v>
      </c>
      <c r="AK1158" s="165">
        <f>(VLOOKUP(B1158,'P2 Origin'!$C$21:$M$176,6,0))*AJ1158</f>
        <v>0</v>
      </c>
      <c r="AL1158" s="166">
        <f t="shared" si="488"/>
        <v>0</v>
      </c>
      <c r="AM1158" s="165">
        <f>(VLOOKUP($B1158,'P2 Origin'!$C$21:$M$176,7,0))*AL1158</f>
        <v>0</v>
      </c>
      <c r="AN1158" s="166">
        <f t="shared" si="489"/>
        <v>45.59</v>
      </c>
      <c r="AO1158" s="165">
        <f>(VLOOKUP($B1158,'P2 Origin'!$C$21:$M$176,8,0))*AN1158</f>
        <v>0</v>
      </c>
      <c r="AP1158" s="166">
        <f t="shared" si="490"/>
        <v>0</v>
      </c>
      <c r="AQ1158" s="165">
        <f>(VLOOKUP($B1158,'P2 Origin'!$C$21:$M$176,9,0))*AP1158</f>
        <v>0</v>
      </c>
      <c r="AR1158" s="155">
        <f t="shared" si="504"/>
        <v>1</v>
      </c>
      <c r="AS1158" s="164">
        <f>(VLOOKUP(B1158,'P2 Origin'!$C$21:$M$176,10,0))*K1158</f>
        <v>0</v>
      </c>
      <c r="AT1158" s="164">
        <f>(VLOOKUP(B1158,'P2 Origin'!$C$21:$M$176,11,0))*J1158</f>
        <v>0</v>
      </c>
      <c r="AU1158" s="167">
        <v>45.59</v>
      </c>
      <c r="AV1158" s="168">
        <v>26</v>
      </c>
      <c r="AW1158" s="169">
        <v>19.59</v>
      </c>
      <c r="AX1158" s="170">
        <f>IF(AU1158&gt;=0.1,'P3 Bureaumarge zee- en luchtvr.'!$D$12,0)</f>
        <v>0</v>
      </c>
      <c r="AY1158" s="163">
        <f t="shared" si="492"/>
        <v>0</v>
      </c>
      <c r="AZ1158" s="157" t="str">
        <f>VLOOKUP(D1158,'P4 Destination'!$C$21:$O$176,13,0)</f>
        <v>USD</v>
      </c>
      <c r="BA1158" s="164">
        <f t="shared" si="493"/>
        <v>0</v>
      </c>
      <c r="BB1158" s="171">
        <f>IF(AU1158&gt;0.1,(VLOOKUP(D1158,'P4 Destination'!$C$21:$M$176,3,0))*I1158,0)</f>
        <v>0</v>
      </c>
      <c r="BC1158" s="172">
        <f t="shared" si="494"/>
        <v>0</v>
      </c>
      <c r="BD1158" s="171">
        <f>(VLOOKUP($D1158,'P4 Destination'!$C$21:$M$176,4,0))*BC1158</f>
        <v>0</v>
      </c>
      <c r="BE1158" s="172">
        <f t="shared" si="495"/>
        <v>0</v>
      </c>
      <c r="BF1158" s="171">
        <f>(VLOOKUP($D1158,'P4 Destination'!$C$21:$M$176,5,0))*BE1158</f>
        <v>0</v>
      </c>
      <c r="BG1158" s="172">
        <f t="shared" si="496"/>
        <v>0</v>
      </c>
      <c r="BH1158" s="171">
        <f>(VLOOKUP($D1158,'P4 Destination'!$C$21:$M$176,6,0))*BG1158</f>
        <v>0</v>
      </c>
      <c r="BI1158" s="172">
        <f t="shared" si="497"/>
        <v>0</v>
      </c>
      <c r="BJ1158" s="171">
        <f>(VLOOKUP($D1158,'P4 Destination'!$C$21:$M$176,7,0))*BI1158</f>
        <v>0</v>
      </c>
      <c r="BK1158" s="172">
        <f t="shared" si="498"/>
        <v>45.59</v>
      </c>
      <c r="BL1158" s="171">
        <f>(VLOOKUP($D1158,'P4 Destination'!$C$21:$M$176,8,0))*BK1158</f>
        <v>0</v>
      </c>
      <c r="BM1158" s="172">
        <f t="shared" si="499"/>
        <v>0</v>
      </c>
      <c r="BN1158" s="171">
        <f>(VLOOKUP($D1158,'P4 Destination'!$C$21:$M$176,9,0))*BM1158</f>
        <v>0</v>
      </c>
      <c r="BO1158" s="154">
        <f t="shared" si="505"/>
        <v>1</v>
      </c>
      <c r="BP1158" s="171">
        <f>(VLOOKUP(D1158,'P4 Destination'!$C$21:$M$176,10,0))*K1158</f>
        <v>0</v>
      </c>
      <c r="BQ1158" s="171">
        <f>(VLOOKUP(D1158,'P4 Destination'!$C$21:$M$176,11,0))*J1158</f>
        <v>0</v>
      </c>
      <c r="BR1158" s="173">
        <f t="shared" si="501"/>
        <v>0</v>
      </c>
      <c r="BS1158" s="173">
        <f>(AV1158*2500)*'P6 Verzekering'!$E$11</f>
        <v>0</v>
      </c>
      <c r="BT1158" s="173">
        <f>(AW1158*2500)*'P6 Verzekering'!$E$12</f>
        <v>0</v>
      </c>
      <c r="BU1158" s="173">
        <f>(L1158*2500)*'P6 Verzekering'!$E$13</f>
        <v>0</v>
      </c>
      <c r="BV1158" s="173">
        <f t="shared" si="502"/>
        <v>0</v>
      </c>
      <c r="BW1158"/>
      <c r="BX1158"/>
    </row>
    <row r="1159" spans="1:76">
      <c r="A1159" s="152" t="s">
        <v>813</v>
      </c>
      <c r="B1159" s="152" t="s">
        <v>371</v>
      </c>
      <c r="C1159" s="152" t="s">
        <v>370</v>
      </c>
      <c r="D1159" s="152" t="s">
        <v>219</v>
      </c>
      <c r="E1159" s="152" t="s">
        <v>219</v>
      </c>
      <c r="F1159" s="153">
        <f t="shared" si="476"/>
        <v>61</v>
      </c>
      <c r="G1159" s="154">
        <v>1</v>
      </c>
      <c r="H1159" s="154">
        <f>IFERROR(VLOOKUP(B1159,'P2 Origin'!$C$21:$Q$176,15,FALSE),0)</f>
        <v>1</v>
      </c>
      <c r="I1159" s="154">
        <f>IFERROR(VLOOKUP(D1159,'P4 Destination'!$C$21:$Q$176,15,FALSE),0)</f>
        <v>0</v>
      </c>
      <c r="J1159" s="155">
        <v>1</v>
      </c>
      <c r="K1159" s="155"/>
      <c r="L1159" s="156">
        <v>0</v>
      </c>
      <c r="M1159" s="155">
        <v>0</v>
      </c>
      <c r="N1159" s="155">
        <v>0</v>
      </c>
      <c r="O1159" s="157">
        <f t="shared" si="477"/>
        <v>0</v>
      </c>
      <c r="P1159" s="158">
        <f t="shared" si="478"/>
        <v>0</v>
      </c>
      <c r="Q1159" s="159">
        <f>IFERROR(VLOOKUP(N1159,'P1 Intra-Europees'!$A$15:$H$25,3,0),0)*P1159</f>
        <v>0</v>
      </c>
      <c r="R1159" s="160">
        <f t="shared" si="479"/>
        <v>0</v>
      </c>
      <c r="S1159" s="159">
        <f>IFERROR(VLOOKUP(N1159,'P1 Intra-Europees'!$A$15:$H$25,4,0),0)*R1159</f>
        <v>0</v>
      </c>
      <c r="T1159" s="160">
        <f t="shared" si="480"/>
        <v>0</v>
      </c>
      <c r="U1159" s="159">
        <f>IFERROR(VLOOKUP(N1159,'P1 Intra-Europees'!$A$15:$H$25,5,0),0)*T1159</f>
        <v>0</v>
      </c>
      <c r="V1159" s="160">
        <f t="shared" si="481"/>
        <v>0</v>
      </c>
      <c r="W1159" s="159">
        <f>IFERROR(VLOOKUP(N1159,'P1 Intra-Europees'!$A$15:$H$25,6,0),0)*V1159</f>
        <v>0</v>
      </c>
      <c r="X1159" s="160">
        <f t="shared" si="482"/>
        <v>0</v>
      </c>
      <c r="Y1159" s="159">
        <f>IFERROR(VLOOKUP(N1159,'P1 Intra-Europees'!$A$15:$H$25,7,0),0)*X1159</f>
        <v>0</v>
      </c>
      <c r="Z1159" s="161">
        <f t="shared" si="483"/>
        <v>0</v>
      </c>
      <c r="AA1159" s="162">
        <f>IFERROR(VLOOKUP(N1159,'P1 Intra-Europees'!$A$15:$H$25,8,0),0)*Z1159</f>
        <v>0</v>
      </c>
      <c r="AB1159" s="163">
        <f t="shared" si="484"/>
        <v>0</v>
      </c>
      <c r="AC1159" s="157" t="str">
        <f>VLOOKUP(B1159,'P2 Origin'!$C$21:$O$176,13,0)</f>
        <v>USD</v>
      </c>
      <c r="AD1159" s="164">
        <f t="shared" si="485"/>
        <v>0</v>
      </c>
      <c r="AE1159" s="165">
        <f>IF(AU1159&gt;0.1,VLOOKUP(B1159,'P2 Origin'!$C$21:$M$176,3,0)*H1159,0)</f>
        <v>0</v>
      </c>
      <c r="AF1159" s="166">
        <f t="shared" si="486"/>
        <v>0</v>
      </c>
      <c r="AG1159" s="165">
        <f>(VLOOKUP(B1159,'P2 Origin'!$C$21:$M$176,4,0))*AF1159</f>
        <v>0</v>
      </c>
      <c r="AH1159" s="166">
        <f t="shared" si="487"/>
        <v>0</v>
      </c>
      <c r="AI1159" s="165">
        <f>(VLOOKUP(B1159,'P2 Origin'!$C$21:$M$176,5,0))*AH1159</f>
        <v>0</v>
      </c>
      <c r="AJ1159" s="166">
        <f t="shared" si="503"/>
        <v>0</v>
      </c>
      <c r="AK1159" s="165">
        <f>(VLOOKUP(B1159,'P2 Origin'!$C$21:$M$176,6,0))*AJ1159</f>
        <v>0</v>
      </c>
      <c r="AL1159" s="166">
        <f t="shared" si="488"/>
        <v>0</v>
      </c>
      <c r="AM1159" s="165">
        <f>(VLOOKUP($B1159,'P2 Origin'!$C$21:$M$176,7,0))*AL1159</f>
        <v>0</v>
      </c>
      <c r="AN1159" s="166">
        <f t="shared" si="489"/>
        <v>0</v>
      </c>
      <c r="AO1159" s="165">
        <f>(VLOOKUP($B1159,'P2 Origin'!$C$21:$M$176,8,0))*AN1159</f>
        <v>0</v>
      </c>
      <c r="AP1159" s="166">
        <f t="shared" si="490"/>
        <v>61</v>
      </c>
      <c r="AQ1159" s="165">
        <f>(VLOOKUP($B1159,'P2 Origin'!$C$21:$M$176,9,0))*AP1159</f>
        <v>0</v>
      </c>
      <c r="AR1159" s="155">
        <f t="shared" si="504"/>
        <v>1</v>
      </c>
      <c r="AS1159" s="164">
        <f>(VLOOKUP(B1159,'P2 Origin'!$C$21:$M$176,10,0))*K1159</f>
        <v>0</v>
      </c>
      <c r="AT1159" s="164">
        <f>(VLOOKUP(B1159,'P2 Origin'!$C$21:$M$176,11,0))*J1159</f>
        <v>0</v>
      </c>
      <c r="AU1159" s="167">
        <v>61</v>
      </c>
      <c r="AV1159" s="168">
        <v>61</v>
      </c>
      <c r="AW1159" s="169">
        <v>0</v>
      </c>
      <c r="AX1159" s="170">
        <f>IF(AU1159&gt;=0.1,'P3 Bureaumarge zee- en luchtvr.'!$D$12,0)</f>
        <v>0</v>
      </c>
      <c r="AY1159" s="163">
        <f t="shared" si="492"/>
        <v>0</v>
      </c>
      <c r="AZ1159" s="157" t="str">
        <f>VLOOKUP(D1159,'P4 Destination'!$C$21:$O$176,13,0)</f>
        <v>EUR</v>
      </c>
      <c r="BA1159" s="164">
        <f t="shared" si="493"/>
        <v>0</v>
      </c>
      <c r="BB1159" s="171">
        <f>IF(AU1159&gt;0.1,(VLOOKUP(D1159,'P4 Destination'!$C$21:$M$176,3,0))*I1159,0)</f>
        <v>0</v>
      </c>
      <c r="BC1159" s="172">
        <f t="shared" si="494"/>
        <v>0</v>
      </c>
      <c r="BD1159" s="171">
        <f>(VLOOKUP($D1159,'P4 Destination'!$C$21:$M$176,4,0))*BC1159</f>
        <v>0</v>
      </c>
      <c r="BE1159" s="172">
        <f t="shared" si="495"/>
        <v>0</v>
      </c>
      <c r="BF1159" s="171">
        <f>(VLOOKUP($D1159,'P4 Destination'!$C$21:$M$176,5,0))*BE1159</f>
        <v>0</v>
      </c>
      <c r="BG1159" s="172">
        <f t="shared" si="496"/>
        <v>0</v>
      </c>
      <c r="BH1159" s="171">
        <f>(VLOOKUP($D1159,'P4 Destination'!$C$21:$M$176,6,0))*BG1159</f>
        <v>0</v>
      </c>
      <c r="BI1159" s="172">
        <f t="shared" si="497"/>
        <v>0</v>
      </c>
      <c r="BJ1159" s="171">
        <f>(VLOOKUP($D1159,'P4 Destination'!$C$21:$M$176,7,0))*BI1159</f>
        <v>0</v>
      </c>
      <c r="BK1159" s="172">
        <f t="shared" si="498"/>
        <v>0</v>
      </c>
      <c r="BL1159" s="171">
        <f>(VLOOKUP($D1159,'P4 Destination'!$C$21:$M$176,8,0))*BK1159</f>
        <v>0</v>
      </c>
      <c r="BM1159" s="172">
        <f t="shared" si="499"/>
        <v>61</v>
      </c>
      <c r="BN1159" s="171">
        <f>(VLOOKUP($D1159,'P4 Destination'!$C$21:$M$176,9,0))*BM1159</f>
        <v>0</v>
      </c>
      <c r="BO1159" s="154">
        <f t="shared" si="505"/>
        <v>1</v>
      </c>
      <c r="BP1159" s="171">
        <f>(VLOOKUP(D1159,'P4 Destination'!$C$21:$M$176,10,0))*K1159</f>
        <v>0</v>
      </c>
      <c r="BQ1159" s="171">
        <f>(VLOOKUP(D1159,'P4 Destination'!$C$21:$M$176,11,0))*J1159</f>
        <v>0</v>
      </c>
      <c r="BR1159" s="173">
        <f t="shared" si="501"/>
        <v>0</v>
      </c>
      <c r="BS1159" s="173">
        <f>(AV1159*2500)*'P6 Verzekering'!$E$11</f>
        <v>0</v>
      </c>
      <c r="BT1159" s="173">
        <f>(AW1159*2500)*'P6 Verzekering'!$E$12</f>
        <v>0</v>
      </c>
      <c r="BU1159" s="173">
        <f>(L1159*2500)*'P6 Verzekering'!$E$13</f>
        <v>0</v>
      </c>
      <c r="BV1159" s="173">
        <f t="shared" si="502"/>
        <v>0</v>
      </c>
      <c r="BW1159"/>
      <c r="BX1159"/>
    </row>
    <row r="1160" spans="1:76">
      <c r="A1160" s="152" t="s">
        <v>814</v>
      </c>
      <c r="B1160" s="152" t="s">
        <v>371</v>
      </c>
      <c r="C1160" s="152" t="s">
        <v>370</v>
      </c>
      <c r="D1160" s="152" t="s">
        <v>387</v>
      </c>
      <c r="E1160" s="152" t="s">
        <v>386</v>
      </c>
      <c r="F1160" s="153">
        <f t="shared" si="476"/>
        <v>31</v>
      </c>
      <c r="G1160" s="154">
        <v>0</v>
      </c>
      <c r="H1160" s="154">
        <f>IFERROR(VLOOKUP(B1160,'P2 Origin'!$C$21:$Q$176,15,FALSE),0)</f>
        <v>1</v>
      </c>
      <c r="I1160" s="154">
        <f>IFERROR(VLOOKUP(D1160,'P4 Destination'!$C$21:$Q$176,15,FALSE),0)</f>
        <v>1</v>
      </c>
      <c r="J1160" s="155"/>
      <c r="K1160" s="155"/>
      <c r="L1160" s="156">
        <v>0</v>
      </c>
      <c r="M1160" s="155">
        <v>0</v>
      </c>
      <c r="N1160" s="155">
        <v>0</v>
      </c>
      <c r="O1160" s="157">
        <f t="shared" si="477"/>
        <v>0</v>
      </c>
      <c r="P1160" s="158">
        <f t="shared" si="478"/>
        <v>0</v>
      </c>
      <c r="Q1160" s="159">
        <f>IFERROR(VLOOKUP(N1160,'P1 Intra-Europees'!$A$15:$H$25,3,0),0)*P1160</f>
        <v>0</v>
      </c>
      <c r="R1160" s="160">
        <f t="shared" si="479"/>
        <v>0</v>
      </c>
      <c r="S1160" s="159">
        <f>IFERROR(VLOOKUP(N1160,'P1 Intra-Europees'!$A$15:$H$25,4,0),0)*R1160</f>
        <v>0</v>
      </c>
      <c r="T1160" s="160">
        <f t="shared" si="480"/>
        <v>0</v>
      </c>
      <c r="U1160" s="159">
        <f>IFERROR(VLOOKUP(N1160,'P1 Intra-Europees'!$A$15:$H$25,5,0),0)*T1160</f>
        <v>0</v>
      </c>
      <c r="V1160" s="160">
        <f t="shared" si="481"/>
        <v>0</v>
      </c>
      <c r="W1160" s="159">
        <f>IFERROR(VLOOKUP(N1160,'P1 Intra-Europees'!$A$15:$H$25,6,0),0)*V1160</f>
        <v>0</v>
      </c>
      <c r="X1160" s="160">
        <f t="shared" si="482"/>
        <v>0</v>
      </c>
      <c r="Y1160" s="159">
        <f>IFERROR(VLOOKUP(N1160,'P1 Intra-Europees'!$A$15:$H$25,7,0),0)*X1160</f>
        <v>0</v>
      </c>
      <c r="Z1160" s="161">
        <f t="shared" si="483"/>
        <v>0</v>
      </c>
      <c r="AA1160" s="162">
        <f>IFERROR(VLOOKUP(N1160,'P1 Intra-Europees'!$A$15:$H$25,8,0),0)*Z1160</f>
        <v>0</v>
      </c>
      <c r="AB1160" s="163">
        <f t="shared" si="484"/>
        <v>0</v>
      </c>
      <c r="AC1160" s="157" t="str">
        <f>VLOOKUP(B1160,'P2 Origin'!$C$21:$O$176,13,0)</f>
        <v>USD</v>
      </c>
      <c r="AD1160" s="164">
        <f t="shared" si="485"/>
        <v>0</v>
      </c>
      <c r="AE1160" s="165">
        <f>IF(AU1160&gt;0.1,VLOOKUP(B1160,'P2 Origin'!$C$21:$M$176,3,0)*H1160,0)</f>
        <v>0</v>
      </c>
      <c r="AF1160" s="166">
        <f t="shared" si="486"/>
        <v>0</v>
      </c>
      <c r="AG1160" s="165">
        <f>(VLOOKUP(B1160,'P2 Origin'!$C$21:$M$176,4,0))*AF1160</f>
        <v>0</v>
      </c>
      <c r="AH1160" s="166">
        <f t="shared" si="487"/>
        <v>0</v>
      </c>
      <c r="AI1160" s="165">
        <f>(VLOOKUP(B1160,'P2 Origin'!$C$21:$M$176,5,0))*AH1160</f>
        <v>0</v>
      </c>
      <c r="AJ1160" s="166">
        <f t="shared" si="503"/>
        <v>0</v>
      </c>
      <c r="AK1160" s="165">
        <f>(VLOOKUP(B1160,'P2 Origin'!$C$21:$M$176,6,0))*AJ1160</f>
        <v>0</v>
      </c>
      <c r="AL1160" s="166">
        <f t="shared" si="488"/>
        <v>31</v>
      </c>
      <c r="AM1160" s="165">
        <f>(VLOOKUP($B1160,'P2 Origin'!$C$21:$M$176,7,0))*AL1160</f>
        <v>0</v>
      </c>
      <c r="AN1160" s="166">
        <f t="shared" si="489"/>
        <v>0</v>
      </c>
      <c r="AO1160" s="165">
        <f>(VLOOKUP($B1160,'P2 Origin'!$C$21:$M$176,8,0))*AN1160</f>
        <v>0</v>
      </c>
      <c r="AP1160" s="166">
        <f t="shared" si="490"/>
        <v>0</v>
      </c>
      <c r="AQ1160" s="165">
        <f>(VLOOKUP($B1160,'P2 Origin'!$C$21:$M$176,9,0))*AP1160</f>
        <v>0</v>
      </c>
      <c r="AR1160" s="155">
        <f t="shared" si="504"/>
        <v>0</v>
      </c>
      <c r="AS1160" s="164">
        <f>(VLOOKUP(B1160,'P2 Origin'!$C$21:$M$176,10,0))*K1160</f>
        <v>0</v>
      </c>
      <c r="AT1160" s="164">
        <f>(VLOOKUP(B1160,'P2 Origin'!$C$21:$M$176,11,0))*J1160</f>
        <v>0</v>
      </c>
      <c r="AU1160" s="167">
        <v>31</v>
      </c>
      <c r="AV1160" s="168">
        <v>0</v>
      </c>
      <c r="AW1160" s="169">
        <v>0</v>
      </c>
      <c r="AX1160" s="170">
        <f>IF(AU1160&gt;=0.1,'P3 Bureaumarge zee- en luchtvr.'!$D$12,0)</f>
        <v>0</v>
      </c>
      <c r="AY1160" s="163">
        <f t="shared" si="492"/>
        <v>0</v>
      </c>
      <c r="AZ1160" s="157" t="str">
        <f>VLOOKUP(D1160,'P4 Destination'!$C$21:$O$176,13,0)</f>
        <v>USD</v>
      </c>
      <c r="BA1160" s="164">
        <f t="shared" si="493"/>
        <v>0</v>
      </c>
      <c r="BB1160" s="171">
        <f>IF(AU1160&gt;0.1,(VLOOKUP(D1160,'P4 Destination'!$C$21:$M$176,3,0))*I1160,0)</f>
        <v>0</v>
      </c>
      <c r="BC1160" s="172">
        <f t="shared" si="494"/>
        <v>0</v>
      </c>
      <c r="BD1160" s="171">
        <f>(VLOOKUP($D1160,'P4 Destination'!$C$21:$M$176,4,0))*BC1160</f>
        <v>0</v>
      </c>
      <c r="BE1160" s="172">
        <f t="shared" si="495"/>
        <v>0</v>
      </c>
      <c r="BF1160" s="171">
        <f>(VLOOKUP($D1160,'P4 Destination'!$C$21:$M$176,5,0))*BE1160</f>
        <v>0</v>
      </c>
      <c r="BG1160" s="172">
        <f t="shared" si="496"/>
        <v>0</v>
      </c>
      <c r="BH1160" s="171">
        <f>(VLOOKUP($D1160,'P4 Destination'!$C$21:$M$176,6,0))*BG1160</f>
        <v>0</v>
      </c>
      <c r="BI1160" s="172">
        <f t="shared" si="497"/>
        <v>31</v>
      </c>
      <c r="BJ1160" s="171">
        <f>(VLOOKUP($D1160,'P4 Destination'!$C$21:$M$176,7,0))*BI1160</f>
        <v>0</v>
      </c>
      <c r="BK1160" s="172">
        <f t="shared" si="498"/>
        <v>0</v>
      </c>
      <c r="BL1160" s="171">
        <f>(VLOOKUP($D1160,'P4 Destination'!$C$21:$M$176,8,0))*BK1160</f>
        <v>0</v>
      </c>
      <c r="BM1160" s="172">
        <f t="shared" si="499"/>
        <v>0</v>
      </c>
      <c r="BN1160" s="171">
        <f>(VLOOKUP($D1160,'P4 Destination'!$C$21:$M$176,9,0))*BM1160</f>
        <v>0</v>
      </c>
      <c r="BO1160" s="154">
        <f t="shared" si="505"/>
        <v>0</v>
      </c>
      <c r="BP1160" s="171">
        <f>(VLOOKUP(D1160,'P4 Destination'!$C$21:$M$176,10,0))*K1160</f>
        <v>0</v>
      </c>
      <c r="BQ1160" s="171">
        <f>(VLOOKUP(D1160,'P4 Destination'!$C$21:$M$176,11,0))*J1160</f>
        <v>0</v>
      </c>
      <c r="BR1160" s="173">
        <f t="shared" si="501"/>
        <v>0</v>
      </c>
      <c r="BS1160" s="173">
        <f>(AV1160*2500)*'P6 Verzekering'!$E$11</f>
        <v>0</v>
      </c>
      <c r="BT1160" s="173">
        <f>(AW1160*2500)*'P6 Verzekering'!$E$12</f>
        <v>0</v>
      </c>
      <c r="BU1160" s="173">
        <f>(L1160*2500)*'P6 Verzekering'!$E$13</f>
        <v>0</v>
      </c>
      <c r="BV1160" s="173">
        <f t="shared" si="502"/>
        <v>0</v>
      </c>
      <c r="BW1160"/>
      <c r="BX1160"/>
    </row>
    <row r="1161" spans="1:76">
      <c r="A1161" s="152" t="s">
        <v>816</v>
      </c>
      <c r="B1161" s="152" t="s">
        <v>336</v>
      </c>
      <c r="C1161" s="152" t="s">
        <v>335</v>
      </c>
      <c r="D1161" s="152" t="s">
        <v>219</v>
      </c>
      <c r="E1161" s="152" t="s">
        <v>219</v>
      </c>
      <c r="F1161" s="153">
        <f t="shared" si="476"/>
        <v>14</v>
      </c>
      <c r="G1161" s="154">
        <v>0</v>
      </c>
      <c r="H1161" s="154">
        <f>IFERROR(VLOOKUP(B1161,'P2 Origin'!$C$21:$Q$176,15,FALSE),0)</f>
        <v>1</v>
      </c>
      <c r="I1161" s="154">
        <f>IFERROR(VLOOKUP(D1161,'P4 Destination'!$C$21:$Q$176,15,FALSE),0)</f>
        <v>0</v>
      </c>
      <c r="J1161" s="155"/>
      <c r="K1161" s="155"/>
      <c r="L1161" s="156">
        <v>0</v>
      </c>
      <c r="M1161" s="155">
        <v>0</v>
      </c>
      <c r="N1161" s="155">
        <v>0</v>
      </c>
      <c r="O1161" s="157">
        <f t="shared" si="477"/>
        <v>0</v>
      </c>
      <c r="P1161" s="158">
        <f t="shared" si="478"/>
        <v>0</v>
      </c>
      <c r="Q1161" s="159">
        <f>IFERROR(VLOOKUP(N1161,'P1 Intra-Europees'!$A$15:$H$25,3,0),0)*P1161</f>
        <v>0</v>
      </c>
      <c r="R1161" s="160">
        <f t="shared" si="479"/>
        <v>0</v>
      </c>
      <c r="S1161" s="159">
        <f>IFERROR(VLOOKUP(N1161,'P1 Intra-Europees'!$A$15:$H$25,4,0),0)*R1161</f>
        <v>0</v>
      </c>
      <c r="T1161" s="160">
        <f t="shared" si="480"/>
        <v>0</v>
      </c>
      <c r="U1161" s="159">
        <f>IFERROR(VLOOKUP(N1161,'P1 Intra-Europees'!$A$15:$H$25,5,0),0)*T1161</f>
        <v>0</v>
      </c>
      <c r="V1161" s="160">
        <f t="shared" si="481"/>
        <v>0</v>
      </c>
      <c r="W1161" s="159">
        <f>IFERROR(VLOOKUP(N1161,'P1 Intra-Europees'!$A$15:$H$25,6,0),0)*V1161</f>
        <v>0</v>
      </c>
      <c r="X1161" s="160">
        <f t="shared" si="482"/>
        <v>0</v>
      </c>
      <c r="Y1161" s="159">
        <f>IFERROR(VLOOKUP(N1161,'P1 Intra-Europees'!$A$15:$H$25,7,0),0)*X1161</f>
        <v>0</v>
      </c>
      <c r="Z1161" s="161">
        <f t="shared" si="483"/>
        <v>0</v>
      </c>
      <c r="AA1161" s="162">
        <f>IFERROR(VLOOKUP(N1161,'P1 Intra-Europees'!$A$15:$H$25,8,0),0)*Z1161</f>
        <v>0</v>
      </c>
      <c r="AB1161" s="163">
        <f t="shared" si="484"/>
        <v>0</v>
      </c>
      <c r="AC1161" s="157" t="str">
        <f>VLOOKUP(B1161,'P2 Origin'!$C$21:$O$176,13,0)</f>
        <v>USD</v>
      </c>
      <c r="AD1161" s="164">
        <f t="shared" si="485"/>
        <v>0</v>
      </c>
      <c r="AE1161" s="165">
        <f>IF(AU1161&gt;0.1,VLOOKUP(B1161,'P2 Origin'!$C$21:$M$176,3,0)*H1161,0)</f>
        <v>0</v>
      </c>
      <c r="AF1161" s="166">
        <f t="shared" si="486"/>
        <v>0</v>
      </c>
      <c r="AG1161" s="165">
        <f>(VLOOKUP(B1161,'P2 Origin'!$C$21:$M$176,4,0))*AF1161</f>
        <v>0</v>
      </c>
      <c r="AH1161" s="166">
        <f t="shared" si="487"/>
        <v>14</v>
      </c>
      <c r="AI1161" s="165">
        <f>(VLOOKUP(B1161,'P2 Origin'!$C$21:$M$176,5,0))*AH1161</f>
        <v>0</v>
      </c>
      <c r="AJ1161" s="166">
        <f t="shared" si="503"/>
        <v>0</v>
      </c>
      <c r="AK1161" s="165">
        <f>(VLOOKUP(B1161,'P2 Origin'!$C$21:$M$176,6,0))*AJ1161</f>
        <v>0</v>
      </c>
      <c r="AL1161" s="166">
        <f t="shared" si="488"/>
        <v>0</v>
      </c>
      <c r="AM1161" s="165">
        <f>(VLOOKUP($B1161,'P2 Origin'!$C$21:$M$176,7,0))*AL1161</f>
        <v>0</v>
      </c>
      <c r="AN1161" s="166">
        <f t="shared" si="489"/>
        <v>0</v>
      </c>
      <c r="AO1161" s="165">
        <f>(VLOOKUP($B1161,'P2 Origin'!$C$21:$M$176,8,0))*AN1161</f>
        <v>0</v>
      </c>
      <c r="AP1161" s="166">
        <f t="shared" si="490"/>
        <v>0</v>
      </c>
      <c r="AQ1161" s="165">
        <f>(VLOOKUP($B1161,'P2 Origin'!$C$21:$M$176,9,0))*AP1161</f>
        <v>0</v>
      </c>
      <c r="AR1161" s="155">
        <f t="shared" si="504"/>
        <v>0</v>
      </c>
      <c r="AS1161" s="164">
        <f>(VLOOKUP(B1161,'P2 Origin'!$C$21:$M$176,10,0))*K1161</f>
        <v>0</v>
      </c>
      <c r="AT1161" s="164">
        <f>(VLOOKUP(B1161,'P2 Origin'!$C$21:$M$176,11,0))*J1161</f>
        <v>0</v>
      </c>
      <c r="AU1161" s="167">
        <v>14</v>
      </c>
      <c r="AV1161" s="168">
        <v>14</v>
      </c>
      <c r="AW1161" s="169">
        <v>0</v>
      </c>
      <c r="AX1161" s="170">
        <f>IF(AU1161&gt;=0.1,'P3 Bureaumarge zee- en luchtvr.'!$D$12,0)</f>
        <v>0</v>
      </c>
      <c r="AY1161" s="163">
        <f t="shared" si="492"/>
        <v>0</v>
      </c>
      <c r="AZ1161" s="157" t="str">
        <f>VLOOKUP(D1161,'P4 Destination'!$C$21:$O$176,13,0)</f>
        <v>EUR</v>
      </c>
      <c r="BA1161" s="164">
        <f t="shared" si="493"/>
        <v>0</v>
      </c>
      <c r="BB1161" s="171">
        <f>IF(AU1161&gt;0.1,(VLOOKUP(D1161,'P4 Destination'!$C$21:$M$176,3,0))*I1161,0)</f>
        <v>0</v>
      </c>
      <c r="BC1161" s="172">
        <f t="shared" si="494"/>
        <v>0</v>
      </c>
      <c r="BD1161" s="171">
        <f>(VLOOKUP($D1161,'P4 Destination'!$C$21:$M$176,4,0))*BC1161</f>
        <v>0</v>
      </c>
      <c r="BE1161" s="172">
        <f t="shared" si="495"/>
        <v>14</v>
      </c>
      <c r="BF1161" s="171">
        <f>(VLOOKUP($D1161,'P4 Destination'!$C$21:$M$176,5,0))*BE1161</f>
        <v>0</v>
      </c>
      <c r="BG1161" s="172">
        <f t="shared" si="496"/>
        <v>0</v>
      </c>
      <c r="BH1161" s="171">
        <f>(VLOOKUP($D1161,'P4 Destination'!$C$21:$M$176,6,0))*BG1161</f>
        <v>0</v>
      </c>
      <c r="BI1161" s="172">
        <f t="shared" si="497"/>
        <v>0</v>
      </c>
      <c r="BJ1161" s="171">
        <f>(VLOOKUP($D1161,'P4 Destination'!$C$21:$M$176,7,0))*BI1161</f>
        <v>0</v>
      </c>
      <c r="BK1161" s="172">
        <f t="shared" si="498"/>
        <v>0</v>
      </c>
      <c r="BL1161" s="171">
        <f>(VLOOKUP($D1161,'P4 Destination'!$C$21:$M$176,8,0))*BK1161</f>
        <v>0</v>
      </c>
      <c r="BM1161" s="172">
        <f t="shared" si="499"/>
        <v>0</v>
      </c>
      <c r="BN1161" s="171">
        <f>(VLOOKUP($D1161,'P4 Destination'!$C$21:$M$176,9,0))*BM1161</f>
        <v>0</v>
      </c>
      <c r="BO1161" s="154">
        <f t="shared" si="505"/>
        <v>0</v>
      </c>
      <c r="BP1161" s="171">
        <f>(VLOOKUP(D1161,'P4 Destination'!$C$21:$M$176,10,0))*K1161</f>
        <v>0</v>
      </c>
      <c r="BQ1161" s="171">
        <f>(VLOOKUP(D1161,'P4 Destination'!$C$21:$M$176,11,0))*J1161</f>
        <v>0</v>
      </c>
      <c r="BR1161" s="173">
        <f t="shared" si="501"/>
        <v>0</v>
      </c>
      <c r="BS1161" s="173">
        <f>(AV1161*2500)*'P6 Verzekering'!$E$11</f>
        <v>0</v>
      </c>
      <c r="BT1161" s="173">
        <f>(AW1161*2500)*'P6 Verzekering'!$E$12</f>
        <v>0</v>
      </c>
      <c r="BU1161" s="173">
        <f>(L1161*2500)*'P6 Verzekering'!$E$13</f>
        <v>0</v>
      </c>
      <c r="BV1161" s="173">
        <f t="shared" si="502"/>
        <v>0</v>
      </c>
      <c r="BW1161"/>
      <c r="BX1161"/>
    </row>
    <row r="1162" spans="1:76">
      <c r="A1162" s="152" t="s">
        <v>817</v>
      </c>
      <c r="B1162" s="152" t="s">
        <v>440</v>
      </c>
      <c r="C1162" s="152" t="s">
        <v>439</v>
      </c>
      <c r="D1162" s="152" t="s">
        <v>219</v>
      </c>
      <c r="E1162" s="152" t="s">
        <v>219</v>
      </c>
      <c r="F1162" s="153">
        <f t="shared" si="476"/>
        <v>45</v>
      </c>
      <c r="G1162" s="154">
        <v>1</v>
      </c>
      <c r="H1162" s="154">
        <f>IFERROR(VLOOKUP(B1162,'P2 Origin'!$C$21:$Q$176,15,FALSE),0)</f>
        <v>0</v>
      </c>
      <c r="I1162" s="154">
        <f>IFERROR(VLOOKUP(D1162,'P4 Destination'!$C$21:$Q$176,15,FALSE),0)</f>
        <v>0</v>
      </c>
      <c r="J1162" s="155"/>
      <c r="K1162" s="155">
        <v>1</v>
      </c>
      <c r="L1162" s="156">
        <v>0</v>
      </c>
      <c r="M1162" s="155">
        <v>0</v>
      </c>
      <c r="N1162" s="155">
        <v>0</v>
      </c>
      <c r="O1162" s="157">
        <f t="shared" si="477"/>
        <v>0</v>
      </c>
      <c r="P1162" s="158">
        <f t="shared" si="478"/>
        <v>0</v>
      </c>
      <c r="Q1162" s="159">
        <f>IFERROR(VLOOKUP(N1162,'P1 Intra-Europees'!$A$15:$H$25,3,0),0)*P1162</f>
        <v>0</v>
      </c>
      <c r="R1162" s="160">
        <f t="shared" si="479"/>
        <v>0</v>
      </c>
      <c r="S1162" s="159">
        <f>IFERROR(VLOOKUP(N1162,'P1 Intra-Europees'!$A$15:$H$25,4,0),0)*R1162</f>
        <v>0</v>
      </c>
      <c r="T1162" s="160">
        <f t="shared" si="480"/>
        <v>0</v>
      </c>
      <c r="U1162" s="159">
        <f>IFERROR(VLOOKUP(N1162,'P1 Intra-Europees'!$A$15:$H$25,5,0),0)*T1162</f>
        <v>0</v>
      </c>
      <c r="V1162" s="160">
        <f t="shared" si="481"/>
        <v>0</v>
      </c>
      <c r="W1162" s="159">
        <f>IFERROR(VLOOKUP(N1162,'P1 Intra-Europees'!$A$15:$H$25,6,0),0)*V1162</f>
        <v>0</v>
      </c>
      <c r="X1162" s="160">
        <f t="shared" si="482"/>
        <v>0</v>
      </c>
      <c r="Y1162" s="159">
        <f>IFERROR(VLOOKUP(N1162,'P1 Intra-Europees'!$A$15:$H$25,7,0),0)*X1162</f>
        <v>0</v>
      </c>
      <c r="Z1162" s="161">
        <f t="shared" si="483"/>
        <v>0</v>
      </c>
      <c r="AA1162" s="162">
        <f>IFERROR(VLOOKUP(N1162,'P1 Intra-Europees'!$A$15:$H$25,8,0),0)*Z1162</f>
        <v>0</v>
      </c>
      <c r="AB1162" s="163">
        <f t="shared" si="484"/>
        <v>0</v>
      </c>
      <c r="AC1162" s="157" t="str">
        <f>VLOOKUP(B1162,'P2 Origin'!$C$21:$O$176,13,0)</f>
        <v>USD</v>
      </c>
      <c r="AD1162" s="164">
        <f t="shared" si="485"/>
        <v>0</v>
      </c>
      <c r="AE1162" s="165">
        <f>IF(AU1162&gt;0.1,VLOOKUP(B1162,'P2 Origin'!$C$21:$M$176,3,0)*H1162,0)</f>
        <v>0</v>
      </c>
      <c r="AF1162" s="166">
        <f t="shared" si="486"/>
        <v>0</v>
      </c>
      <c r="AG1162" s="165">
        <f>(VLOOKUP(B1162,'P2 Origin'!$C$21:$M$176,4,0))*AF1162</f>
        <v>0</v>
      </c>
      <c r="AH1162" s="166">
        <f t="shared" si="487"/>
        <v>0</v>
      </c>
      <c r="AI1162" s="165">
        <f>(VLOOKUP(B1162,'P2 Origin'!$C$21:$M$176,5,0))*AH1162</f>
        <v>0</v>
      </c>
      <c r="AJ1162" s="166">
        <f t="shared" si="503"/>
        <v>0</v>
      </c>
      <c r="AK1162" s="165">
        <f>(VLOOKUP(B1162,'P2 Origin'!$C$21:$M$176,6,0))*AJ1162</f>
        <v>0</v>
      </c>
      <c r="AL1162" s="166">
        <f t="shared" si="488"/>
        <v>0</v>
      </c>
      <c r="AM1162" s="165">
        <f>(VLOOKUP($B1162,'P2 Origin'!$C$21:$M$176,7,0))*AL1162</f>
        <v>0</v>
      </c>
      <c r="AN1162" s="166">
        <f t="shared" si="489"/>
        <v>45</v>
      </c>
      <c r="AO1162" s="165">
        <f>(VLOOKUP($B1162,'P2 Origin'!$C$21:$M$176,8,0))*AN1162</f>
        <v>0</v>
      </c>
      <c r="AP1162" s="166">
        <f t="shared" si="490"/>
        <v>0</v>
      </c>
      <c r="AQ1162" s="165">
        <f>(VLOOKUP($B1162,'P2 Origin'!$C$21:$M$176,9,0))*AP1162</f>
        <v>0</v>
      </c>
      <c r="AR1162" s="155">
        <f t="shared" si="504"/>
        <v>1</v>
      </c>
      <c r="AS1162" s="164">
        <f>(VLOOKUP(B1162,'P2 Origin'!$C$21:$M$176,10,0))*K1162</f>
        <v>0</v>
      </c>
      <c r="AT1162" s="164">
        <f>(VLOOKUP(B1162,'P2 Origin'!$C$21:$M$176,11,0))*J1162</f>
        <v>0</v>
      </c>
      <c r="AU1162" s="167">
        <v>45</v>
      </c>
      <c r="AV1162" s="168">
        <v>45</v>
      </c>
      <c r="AW1162" s="169">
        <v>0</v>
      </c>
      <c r="AX1162" s="170">
        <f>IF(AU1162&gt;=0.1,'P3 Bureaumarge zee- en luchtvr.'!$D$12,0)</f>
        <v>0</v>
      </c>
      <c r="AY1162" s="163">
        <f t="shared" si="492"/>
        <v>0</v>
      </c>
      <c r="AZ1162" s="157" t="str">
        <f>VLOOKUP(D1162,'P4 Destination'!$C$21:$O$176,13,0)</f>
        <v>EUR</v>
      </c>
      <c r="BA1162" s="164">
        <f t="shared" si="493"/>
        <v>0</v>
      </c>
      <c r="BB1162" s="171">
        <f>IF(AU1162&gt;0.1,(VLOOKUP(D1162,'P4 Destination'!$C$21:$M$176,3,0))*I1162,0)</f>
        <v>0</v>
      </c>
      <c r="BC1162" s="172">
        <f t="shared" si="494"/>
        <v>0</v>
      </c>
      <c r="BD1162" s="171">
        <f>(VLOOKUP($D1162,'P4 Destination'!$C$21:$M$176,4,0))*BC1162</f>
        <v>0</v>
      </c>
      <c r="BE1162" s="172">
        <f t="shared" si="495"/>
        <v>0</v>
      </c>
      <c r="BF1162" s="171">
        <f>(VLOOKUP($D1162,'P4 Destination'!$C$21:$M$176,5,0))*BE1162</f>
        <v>0</v>
      </c>
      <c r="BG1162" s="172">
        <f t="shared" si="496"/>
        <v>0</v>
      </c>
      <c r="BH1162" s="171">
        <f>(VLOOKUP($D1162,'P4 Destination'!$C$21:$M$176,6,0))*BG1162</f>
        <v>0</v>
      </c>
      <c r="BI1162" s="172">
        <f t="shared" si="497"/>
        <v>0</v>
      </c>
      <c r="BJ1162" s="171">
        <f>(VLOOKUP($D1162,'P4 Destination'!$C$21:$M$176,7,0))*BI1162</f>
        <v>0</v>
      </c>
      <c r="BK1162" s="172">
        <f t="shared" si="498"/>
        <v>45</v>
      </c>
      <c r="BL1162" s="171">
        <f>(VLOOKUP($D1162,'P4 Destination'!$C$21:$M$176,8,0))*BK1162</f>
        <v>0</v>
      </c>
      <c r="BM1162" s="172">
        <f t="shared" si="499"/>
        <v>0</v>
      </c>
      <c r="BN1162" s="171">
        <f>(VLOOKUP($D1162,'P4 Destination'!$C$21:$M$176,9,0))*BM1162</f>
        <v>0</v>
      </c>
      <c r="BO1162" s="154">
        <f t="shared" si="505"/>
        <v>1</v>
      </c>
      <c r="BP1162" s="171">
        <f>(VLOOKUP(D1162,'P4 Destination'!$C$21:$M$176,10,0))*K1162</f>
        <v>0</v>
      </c>
      <c r="BQ1162" s="171">
        <f>(VLOOKUP(D1162,'P4 Destination'!$C$21:$M$176,11,0))*J1162</f>
        <v>0</v>
      </c>
      <c r="BR1162" s="173">
        <f t="shared" si="501"/>
        <v>0</v>
      </c>
      <c r="BS1162" s="173">
        <f>(AV1162*2500)*'P6 Verzekering'!$E$11</f>
        <v>0</v>
      </c>
      <c r="BT1162" s="173">
        <f>(AW1162*2500)*'P6 Verzekering'!$E$12</f>
        <v>0</v>
      </c>
      <c r="BU1162" s="173">
        <f>(L1162*2500)*'P6 Verzekering'!$E$13</f>
        <v>0</v>
      </c>
      <c r="BV1162" s="173">
        <f t="shared" si="502"/>
        <v>0</v>
      </c>
      <c r="BW1162"/>
      <c r="BX1162"/>
    </row>
    <row r="1163" spans="1:76">
      <c r="A1163" s="152" t="s">
        <v>818</v>
      </c>
      <c r="B1163" s="152" t="s">
        <v>440</v>
      </c>
      <c r="C1163" s="152" t="s">
        <v>439</v>
      </c>
      <c r="D1163" s="152" t="s">
        <v>219</v>
      </c>
      <c r="E1163" s="152" t="s">
        <v>219</v>
      </c>
      <c r="F1163" s="153">
        <f t="shared" ref="F1163:F1226" si="506">SUM(L1163,AU1163)</f>
        <v>60</v>
      </c>
      <c r="G1163" s="154">
        <v>1</v>
      </c>
      <c r="H1163" s="154">
        <f>IFERROR(VLOOKUP(B1163,'P2 Origin'!$C$21:$Q$176,15,FALSE),0)</f>
        <v>0</v>
      </c>
      <c r="I1163" s="154">
        <f>IFERROR(VLOOKUP(D1163,'P4 Destination'!$C$21:$Q$176,15,FALSE),0)</f>
        <v>0</v>
      </c>
      <c r="J1163" s="155"/>
      <c r="K1163" s="155">
        <v>1</v>
      </c>
      <c r="L1163" s="156">
        <v>0</v>
      </c>
      <c r="M1163" s="155">
        <v>0</v>
      </c>
      <c r="N1163" s="155">
        <v>0</v>
      </c>
      <c r="O1163" s="157">
        <f t="shared" ref="O1163:O1226" si="507">SUM(Q1163,S1163,U1163,W1163,Y1163,AA1163)</f>
        <v>0</v>
      </c>
      <c r="P1163" s="158">
        <f t="shared" ref="P1163:P1226" si="508">IF(AND(L1163&gt;=0.1,L1163&lt;=15),L1163,0)</f>
        <v>0</v>
      </c>
      <c r="Q1163" s="159">
        <f>IFERROR(VLOOKUP(N1163,'P1 Intra-Europees'!$A$15:$H$25,3,0),0)*P1163</f>
        <v>0</v>
      </c>
      <c r="R1163" s="160">
        <f t="shared" ref="R1163:R1226" si="509">(IF(AND(L1163&gt;=15.1,L1163&lt;=25),L1163,0))</f>
        <v>0</v>
      </c>
      <c r="S1163" s="159">
        <f>IFERROR(VLOOKUP(N1163,'P1 Intra-Europees'!$A$15:$H$25,4,0),0)*R1163</f>
        <v>0</v>
      </c>
      <c r="T1163" s="160">
        <f t="shared" ref="T1163:T1226" si="510">IF(AND(L1163&gt;=25.1,L1163&lt;=35),L1163,0)</f>
        <v>0</v>
      </c>
      <c r="U1163" s="159">
        <f>IFERROR(VLOOKUP(N1163,'P1 Intra-Europees'!$A$15:$H$25,5,0),0)*T1163</f>
        <v>0</v>
      </c>
      <c r="V1163" s="160">
        <f t="shared" ref="V1163:V1226" si="511">IF(AND(L1163&gt;=35.1,L1163&lt;=45),L1163,0)</f>
        <v>0</v>
      </c>
      <c r="W1163" s="159">
        <f>IFERROR(VLOOKUP(N1163,'P1 Intra-Europees'!$A$15:$H$25,6,0),0)*V1163</f>
        <v>0</v>
      </c>
      <c r="X1163" s="160">
        <f t="shared" ref="X1163:X1226" si="512">IF(AND(L1163&gt;=45.1,L1163&lt;=150),L1163,0)</f>
        <v>0</v>
      </c>
      <c r="Y1163" s="159">
        <f>IFERROR(VLOOKUP(N1163,'P1 Intra-Europees'!$A$15:$H$25,7,0),0)*X1163</f>
        <v>0</v>
      </c>
      <c r="Z1163" s="161">
        <f t="shared" ref="Z1163:Z1226" si="513">IF(L1163&gt;=0.1,G1163,0)</f>
        <v>0</v>
      </c>
      <c r="AA1163" s="162">
        <f>IFERROR(VLOOKUP(N1163,'P1 Intra-Europees'!$A$15:$H$25,8,0),0)*Z1163</f>
        <v>0</v>
      </c>
      <c r="AB1163" s="163">
        <f t="shared" ref="AB1163:AB1226" si="514">IF(AC1163=$AC$8,0.95,1)*AD1163</f>
        <v>0</v>
      </c>
      <c r="AC1163" s="157" t="str">
        <f>VLOOKUP(B1163,'P2 Origin'!$C$21:$O$176,13,0)</f>
        <v>USD</v>
      </c>
      <c r="AD1163" s="164">
        <f t="shared" ref="AD1163:AD1226" si="515">SUM(AE1163,AG1163,AI1163,AK1163,AS1163,AT1163,AM1163,AO1163,AQ1163)</f>
        <v>0</v>
      </c>
      <c r="AE1163" s="165">
        <f>IF(AU1163&gt;0.1,VLOOKUP(B1163,'P2 Origin'!$C$21:$M$176,3,0)*H1163,0)</f>
        <v>0</v>
      </c>
      <c r="AF1163" s="166">
        <f t="shared" ref="AF1163:AF1226" si="516">IF(AND(AU1163&gt;=0.1,AU1163&lt;=5.99),AU1163,0)</f>
        <v>0</v>
      </c>
      <c r="AG1163" s="165">
        <f>(VLOOKUP(B1163,'P2 Origin'!$C$21:$M$176,4,0))*AF1163</f>
        <v>0</v>
      </c>
      <c r="AH1163" s="166">
        <f t="shared" ref="AH1163:AH1226" si="517">IF(AND(AU1163&gt;=6,AU1163&lt;=15.99),$AU1163,0)</f>
        <v>0</v>
      </c>
      <c r="AI1163" s="165">
        <f>(VLOOKUP(B1163,'P2 Origin'!$C$21:$M$176,5,0))*AH1163</f>
        <v>0</v>
      </c>
      <c r="AJ1163" s="166">
        <f t="shared" si="503"/>
        <v>0</v>
      </c>
      <c r="AK1163" s="165">
        <f>(VLOOKUP(B1163,'P2 Origin'!$C$21:$M$176,6,0))*AJ1163</f>
        <v>0</v>
      </c>
      <c r="AL1163" s="166">
        <f t="shared" ref="AL1163:AL1226" si="518">IF(AND($AU1163&gt;=26,$AU1163&lt;=35.99),$AU1163,0)</f>
        <v>0</v>
      </c>
      <c r="AM1163" s="165">
        <f>(VLOOKUP($B1163,'P2 Origin'!$C$21:$M$176,7,0))*AL1163</f>
        <v>0</v>
      </c>
      <c r="AN1163" s="166">
        <f t="shared" ref="AN1163:AN1226" si="519">IF(AND($AU1163&gt;=36,$AU1163&lt;=45.99),$AU1163,0)</f>
        <v>0</v>
      </c>
      <c r="AO1163" s="165">
        <f>(VLOOKUP($B1163,'P2 Origin'!$C$21:$M$176,8,0))*AN1163</f>
        <v>0</v>
      </c>
      <c r="AP1163" s="166">
        <f t="shared" ref="AP1163:AP1226" si="520">IF(AND($AU1163&gt;=46,$AU1163&lt;=100),$AU1163,0)</f>
        <v>60</v>
      </c>
      <c r="AQ1163" s="165">
        <f>(VLOOKUP($B1163,'P2 Origin'!$C$21:$M$176,9,0))*AP1163</f>
        <v>0</v>
      </c>
      <c r="AR1163" s="155">
        <f t="shared" si="504"/>
        <v>1</v>
      </c>
      <c r="AS1163" s="164">
        <f>(VLOOKUP(B1163,'P2 Origin'!$C$21:$M$176,10,0))*K1163</f>
        <v>0</v>
      </c>
      <c r="AT1163" s="164">
        <f>(VLOOKUP(B1163,'P2 Origin'!$C$21:$M$176,11,0))*J1163</f>
        <v>0</v>
      </c>
      <c r="AU1163" s="167">
        <v>60</v>
      </c>
      <c r="AV1163" s="168">
        <v>60</v>
      </c>
      <c r="AW1163" s="169">
        <v>0</v>
      </c>
      <c r="AX1163" s="170">
        <f>IF(AU1163&gt;=0.1,'P3 Bureaumarge zee- en luchtvr.'!$D$12,0)</f>
        <v>0</v>
      </c>
      <c r="AY1163" s="163">
        <f t="shared" ref="AY1163:AY1226" si="521">IF(AZ1163=$AC$8,0.95,1)*BA1163</f>
        <v>0</v>
      </c>
      <c r="AZ1163" s="157" t="str">
        <f>VLOOKUP(D1163,'P4 Destination'!$C$21:$O$176,13,0)</f>
        <v>EUR</v>
      </c>
      <c r="BA1163" s="164">
        <f t="shared" ref="BA1163:BA1226" si="522">SUM(BB1163,BD1163,BF1163,BN1163,BP1163,BQ1163,BH1163,BJ1163,BL1163)</f>
        <v>0</v>
      </c>
      <c r="BB1163" s="171">
        <f>IF(AU1163&gt;0.1,(VLOOKUP(D1163,'P4 Destination'!$C$21:$M$176,3,0))*I1163,0)</f>
        <v>0</v>
      </c>
      <c r="BC1163" s="172">
        <f t="shared" ref="BC1163:BC1226" si="523">IF(AND($AU1163&gt;=0.1,$AU1163&lt;=5),$AU1163,0)</f>
        <v>0</v>
      </c>
      <c r="BD1163" s="171">
        <f>(VLOOKUP($D1163,'P4 Destination'!$C$21:$M$176,4,0))*BC1163</f>
        <v>0</v>
      </c>
      <c r="BE1163" s="172">
        <f t="shared" ref="BE1163:BE1226" si="524">IF(AND($AU1163&gt;=6,$AU1163&lt;=15.99),$AU1163,0)</f>
        <v>0</v>
      </c>
      <c r="BF1163" s="171">
        <f>(VLOOKUP($D1163,'P4 Destination'!$C$21:$M$176,5,0))*BE1163</f>
        <v>0</v>
      </c>
      <c r="BG1163" s="172">
        <f t="shared" ref="BG1163:BG1226" si="525">IF(AND($AU1163&gt;=16,$AU1163&lt;=25.99),$AU1163,0)</f>
        <v>0</v>
      </c>
      <c r="BH1163" s="171">
        <f>(VLOOKUP($D1163,'P4 Destination'!$C$21:$M$176,6,0))*BG1163</f>
        <v>0</v>
      </c>
      <c r="BI1163" s="172">
        <f t="shared" ref="BI1163:BI1226" si="526">IF(AND($AU1163&gt;=26,$AU1163&lt;=35.99),$AU1163,0)</f>
        <v>0</v>
      </c>
      <c r="BJ1163" s="171">
        <f>(VLOOKUP($D1163,'P4 Destination'!$C$21:$M$176,7,0))*BI1163</f>
        <v>0</v>
      </c>
      <c r="BK1163" s="172">
        <f t="shared" ref="BK1163:BK1226" si="527">IF(AND($AU1163&gt;=36,$AU1163&lt;=45.99),$AU1163,0)</f>
        <v>0</v>
      </c>
      <c r="BL1163" s="171">
        <f>(VLOOKUP($D1163,'P4 Destination'!$C$21:$M$176,8,0))*BK1163</f>
        <v>0</v>
      </c>
      <c r="BM1163" s="172">
        <f t="shared" ref="BM1163:BM1226" si="528">IF(AND($AU1163&gt;=46,$AU1163&lt;=100),$AU1163,0)</f>
        <v>60</v>
      </c>
      <c r="BN1163" s="171">
        <f>(VLOOKUP($D1163,'P4 Destination'!$C$21:$M$176,9,0))*BM1163</f>
        <v>0</v>
      </c>
      <c r="BO1163" s="154">
        <f t="shared" si="505"/>
        <v>1</v>
      </c>
      <c r="BP1163" s="171">
        <f>(VLOOKUP(D1163,'P4 Destination'!$C$21:$M$176,10,0))*K1163</f>
        <v>0</v>
      </c>
      <c r="BQ1163" s="171">
        <f>(VLOOKUP(D1163,'P4 Destination'!$C$21:$M$176,11,0))*J1163</f>
        <v>0</v>
      </c>
      <c r="BR1163" s="173">
        <f t="shared" ref="BR1163:BR1226" si="529">SUM(BS1163:BU1163)</f>
        <v>0</v>
      </c>
      <c r="BS1163" s="173">
        <f>(AV1163*2500)*'P6 Verzekering'!$E$11</f>
        <v>0</v>
      </c>
      <c r="BT1163" s="173">
        <f>(AW1163*2500)*'P6 Verzekering'!$E$12</f>
        <v>0</v>
      </c>
      <c r="BU1163" s="173">
        <f>(L1163*2500)*'P6 Verzekering'!$E$13</f>
        <v>0</v>
      </c>
      <c r="BV1163" s="173">
        <f t="shared" ref="BV1163:BV1226" si="530">SUM(O1163,AB1163,AX1163,AY1163,BR1163)</f>
        <v>0</v>
      </c>
      <c r="BW1163"/>
      <c r="BX1163"/>
    </row>
    <row r="1164" spans="1:76">
      <c r="A1164" s="152" t="s">
        <v>822</v>
      </c>
      <c r="B1164" s="152" t="s">
        <v>440</v>
      </c>
      <c r="C1164" s="152" t="s">
        <v>439</v>
      </c>
      <c r="D1164" s="152" t="s">
        <v>447</v>
      </c>
      <c r="E1164" s="152" t="s">
        <v>446</v>
      </c>
      <c r="F1164" s="153">
        <f t="shared" si="506"/>
        <v>65</v>
      </c>
      <c r="G1164" s="154">
        <v>1</v>
      </c>
      <c r="H1164" s="154">
        <f>IFERROR(VLOOKUP(B1164,'P2 Origin'!$C$21:$Q$176,15,FALSE),0)</f>
        <v>0</v>
      </c>
      <c r="I1164" s="154">
        <f>IFERROR(VLOOKUP(D1164,'P4 Destination'!$C$21:$Q$176,15,FALSE),0)</f>
        <v>0</v>
      </c>
      <c r="J1164" s="155"/>
      <c r="K1164" s="155">
        <v>1</v>
      </c>
      <c r="L1164" s="156">
        <v>0</v>
      </c>
      <c r="M1164" s="155">
        <v>0</v>
      </c>
      <c r="N1164" s="155">
        <v>0</v>
      </c>
      <c r="O1164" s="157">
        <f t="shared" si="507"/>
        <v>0</v>
      </c>
      <c r="P1164" s="158">
        <f t="shared" si="508"/>
        <v>0</v>
      </c>
      <c r="Q1164" s="159">
        <f>IFERROR(VLOOKUP(N1164,'P1 Intra-Europees'!$A$15:$H$25,3,0),0)*P1164</f>
        <v>0</v>
      </c>
      <c r="R1164" s="160">
        <f t="shared" si="509"/>
        <v>0</v>
      </c>
      <c r="S1164" s="159">
        <f>IFERROR(VLOOKUP(N1164,'P1 Intra-Europees'!$A$15:$H$25,4,0),0)*R1164</f>
        <v>0</v>
      </c>
      <c r="T1164" s="160">
        <f t="shared" si="510"/>
        <v>0</v>
      </c>
      <c r="U1164" s="159">
        <f>IFERROR(VLOOKUP(N1164,'P1 Intra-Europees'!$A$15:$H$25,5,0),0)*T1164</f>
        <v>0</v>
      </c>
      <c r="V1164" s="160">
        <f t="shared" si="511"/>
        <v>0</v>
      </c>
      <c r="W1164" s="159">
        <f>IFERROR(VLOOKUP(N1164,'P1 Intra-Europees'!$A$15:$H$25,6,0),0)*V1164</f>
        <v>0</v>
      </c>
      <c r="X1164" s="160">
        <f t="shared" si="512"/>
        <v>0</v>
      </c>
      <c r="Y1164" s="159">
        <f>IFERROR(VLOOKUP(N1164,'P1 Intra-Europees'!$A$15:$H$25,7,0),0)*X1164</f>
        <v>0</v>
      </c>
      <c r="Z1164" s="161">
        <f t="shared" si="513"/>
        <v>0</v>
      </c>
      <c r="AA1164" s="162">
        <f>IFERROR(VLOOKUP(N1164,'P1 Intra-Europees'!$A$15:$H$25,8,0),0)*Z1164</f>
        <v>0</v>
      </c>
      <c r="AB1164" s="163">
        <f t="shared" si="514"/>
        <v>0</v>
      </c>
      <c r="AC1164" s="157" t="str">
        <f>VLOOKUP(B1164,'P2 Origin'!$C$21:$O$176,13,0)</f>
        <v>USD</v>
      </c>
      <c r="AD1164" s="164">
        <f t="shared" si="515"/>
        <v>0</v>
      </c>
      <c r="AE1164" s="165">
        <f>IF(AU1164&gt;0.1,VLOOKUP(B1164,'P2 Origin'!$C$21:$M$176,3,0)*H1164,0)</f>
        <v>0</v>
      </c>
      <c r="AF1164" s="166">
        <f t="shared" si="516"/>
        <v>0</v>
      </c>
      <c r="AG1164" s="165">
        <f>(VLOOKUP(B1164,'P2 Origin'!$C$21:$M$176,4,0))*AF1164</f>
        <v>0</v>
      </c>
      <c r="AH1164" s="166">
        <f t="shared" si="517"/>
        <v>0</v>
      </c>
      <c r="AI1164" s="165">
        <f>(VLOOKUP(B1164,'P2 Origin'!$C$21:$M$176,5,0))*AH1164</f>
        <v>0</v>
      </c>
      <c r="AJ1164" s="166">
        <f t="shared" si="503"/>
        <v>0</v>
      </c>
      <c r="AK1164" s="165">
        <f>(VLOOKUP(B1164,'P2 Origin'!$C$21:$M$176,6,0))*AJ1164</f>
        <v>0</v>
      </c>
      <c r="AL1164" s="166">
        <f t="shared" si="518"/>
        <v>0</v>
      </c>
      <c r="AM1164" s="165">
        <f>(VLOOKUP($B1164,'P2 Origin'!$C$21:$M$176,7,0))*AL1164</f>
        <v>0</v>
      </c>
      <c r="AN1164" s="166">
        <f t="shared" si="519"/>
        <v>0</v>
      </c>
      <c r="AO1164" s="165">
        <f>(VLOOKUP($B1164,'P2 Origin'!$C$21:$M$176,8,0))*AN1164</f>
        <v>0</v>
      </c>
      <c r="AP1164" s="166">
        <f t="shared" si="520"/>
        <v>65</v>
      </c>
      <c r="AQ1164" s="165">
        <f>(VLOOKUP($B1164,'P2 Origin'!$C$21:$M$176,9,0))*AP1164</f>
        <v>0</v>
      </c>
      <c r="AR1164" s="155">
        <f t="shared" si="504"/>
        <v>1</v>
      </c>
      <c r="AS1164" s="164">
        <f>(VLOOKUP(B1164,'P2 Origin'!$C$21:$M$176,10,0))*K1164</f>
        <v>0</v>
      </c>
      <c r="AT1164" s="164">
        <f>(VLOOKUP(B1164,'P2 Origin'!$C$21:$M$176,11,0))*J1164</f>
        <v>0</v>
      </c>
      <c r="AU1164" s="167">
        <v>65</v>
      </c>
      <c r="AV1164" s="168">
        <v>65</v>
      </c>
      <c r="AW1164" s="169">
        <v>0</v>
      </c>
      <c r="AX1164" s="170">
        <f>IF(AU1164&gt;=0.1,'P3 Bureaumarge zee- en luchtvr.'!$D$12,0)</f>
        <v>0</v>
      </c>
      <c r="AY1164" s="163">
        <f t="shared" si="521"/>
        <v>0</v>
      </c>
      <c r="AZ1164" s="157" t="str">
        <f>VLOOKUP(D1164,'P4 Destination'!$C$21:$O$176,13,0)</f>
        <v>USD</v>
      </c>
      <c r="BA1164" s="164">
        <f t="shared" si="522"/>
        <v>0</v>
      </c>
      <c r="BB1164" s="171">
        <f>IF(AU1164&gt;0.1,(VLOOKUP(D1164,'P4 Destination'!$C$21:$M$176,3,0))*I1164,0)</f>
        <v>0</v>
      </c>
      <c r="BC1164" s="172">
        <f t="shared" si="523"/>
        <v>0</v>
      </c>
      <c r="BD1164" s="171">
        <f>(VLOOKUP($D1164,'P4 Destination'!$C$21:$M$176,4,0))*BC1164</f>
        <v>0</v>
      </c>
      <c r="BE1164" s="172">
        <f t="shared" si="524"/>
        <v>0</v>
      </c>
      <c r="BF1164" s="171">
        <f>(VLOOKUP($D1164,'P4 Destination'!$C$21:$M$176,5,0))*BE1164</f>
        <v>0</v>
      </c>
      <c r="BG1164" s="172">
        <f t="shared" si="525"/>
        <v>0</v>
      </c>
      <c r="BH1164" s="171">
        <f>(VLOOKUP($D1164,'P4 Destination'!$C$21:$M$176,6,0))*BG1164</f>
        <v>0</v>
      </c>
      <c r="BI1164" s="172">
        <f t="shared" si="526"/>
        <v>0</v>
      </c>
      <c r="BJ1164" s="171">
        <f>(VLOOKUP($D1164,'P4 Destination'!$C$21:$M$176,7,0))*BI1164</f>
        <v>0</v>
      </c>
      <c r="BK1164" s="172">
        <f t="shared" si="527"/>
        <v>0</v>
      </c>
      <c r="BL1164" s="171">
        <f>(VLOOKUP($D1164,'P4 Destination'!$C$21:$M$176,8,0))*BK1164</f>
        <v>0</v>
      </c>
      <c r="BM1164" s="172">
        <f t="shared" si="528"/>
        <v>65</v>
      </c>
      <c r="BN1164" s="171">
        <f>(VLOOKUP($D1164,'P4 Destination'!$C$21:$M$176,9,0))*BM1164</f>
        <v>0</v>
      </c>
      <c r="BO1164" s="154">
        <f t="shared" si="505"/>
        <v>1</v>
      </c>
      <c r="BP1164" s="171">
        <f>(VLOOKUP(D1164,'P4 Destination'!$C$21:$M$176,10,0))*K1164</f>
        <v>0</v>
      </c>
      <c r="BQ1164" s="171">
        <f>(VLOOKUP(D1164,'P4 Destination'!$C$21:$M$176,11,0))*J1164</f>
        <v>0</v>
      </c>
      <c r="BR1164" s="173">
        <f t="shared" si="529"/>
        <v>0</v>
      </c>
      <c r="BS1164" s="173">
        <f>(AV1164*2500)*'P6 Verzekering'!$E$11</f>
        <v>0</v>
      </c>
      <c r="BT1164" s="173">
        <f>(AW1164*2500)*'P6 Verzekering'!$E$12</f>
        <v>0</v>
      </c>
      <c r="BU1164" s="173">
        <f>(L1164*2500)*'P6 Verzekering'!$E$13</f>
        <v>0</v>
      </c>
      <c r="BV1164" s="173">
        <f t="shared" si="530"/>
        <v>0</v>
      </c>
      <c r="BW1164"/>
      <c r="BX1164"/>
    </row>
    <row r="1165" spans="1:76">
      <c r="A1165" s="152" t="s">
        <v>823</v>
      </c>
      <c r="B1165" s="152" t="s">
        <v>440</v>
      </c>
      <c r="C1165" s="152" t="s">
        <v>439</v>
      </c>
      <c r="D1165" s="152" t="s">
        <v>226</v>
      </c>
      <c r="E1165" s="152" t="s">
        <v>225</v>
      </c>
      <c r="F1165" s="153">
        <f t="shared" si="506"/>
        <v>16</v>
      </c>
      <c r="G1165" s="154">
        <v>1</v>
      </c>
      <c r="H1165" s="154">
        <f>IFERROR(VLOOKUP(B1165,'P2 Origin'!$C$21:$Q$176,15,FALSE),0)</f>
        <v>0</v>
      </c>
      <c r="I1165" s="154">
        <f>IFERROR(VLOOKUP(D1165,'P4 Destination'!$C$21:$Q$176,15,FALSE),0)</f>
        <v>1</v>
      </c>
      <c r="J1165" s="155"/>
      <c r="K1165" s="155">
        <v>1</v>
      </c>
      <c r="L1165" s="156">
        <v>0</v>
      </c>
      <c r="M1165" s="155">
        <v>0</v>
      </c>
      <c r="N1165" s="155">
        <v>0</v>
      </c>
      <c r="O1165" s="157">
        <f t="shared" si="507"/>
        <v>0</v>
      </c>
      <c r="P1165" s="158">
        <f t="shared" si="508"/>
        <v>0</v>
      </c>
      <c r="Q1165" s="159">
        <f>IFERROR(VLOOKUP(N1165,'P1 Intra-Europees'!$A$15:$H$25,3,0),0)*P1165</f>
        <v>0</v>
      </c>
      <c r="R1165" s="160">
        <f t="shared" si="509"/>
        <v>0</v>
      </c>
      <c r="S1165" s="159">
        <f>IFERROR(VLOOKUP(N1165,'P1 Intra-Europees'!$A$15:$H$25,4,0),0)*R1165</f>
        <v>0</v>
      </c>
      <c r="T1165" s="160">
        <f t="shared" si="510"/>
        <v>0</v>
      </c>
      <c r="U1165" s="159">
        <f>IFERROR(VLOOKUP(N1165,'P1 Intra-Europees'!$A$15:$H$25,5,0),0)*T1165</f>
        <v>0</v>
      </c>
      <c r="V1165" s="160">
        <f t="shared" si="511"/>
        <v>0</v>
      </c>
      <c r="W1165" s="159">
        <f>IFERROR(VLOOKUP(N1165,'P1 Intra-Europees'!$A$15:$H$25,6,0),0)*V1165</f>
        <v>0</v>
      </c>
      <c r="X1165" s="160">
        <f t="shared" si="512"/>
        <v>0</v>
      </c>
      <c r="Y1165" s="159">
        <f>IFERROR(VLOOKUP(N1165,'P1 Intra-Europees'!$A$15:$H$25,7,0),0)*X1165</f>
        <v>0</v>
      </c>
      <c r="Z1165" s="161">
        <f t="shared" si="513"/>
        <v>0</v>
      </c>
      <c r="AA1165" s="162">
        <f>IFERROR(VLOOKUP(N1165,'P1 Intra-Europees'!$A$15:$H$25,8,0),0)*Z1165</f>
        <v>0</v>
      </c>
      <c r="AB1165" s="163">
        <f t="shared" si="514"/>
        <v>0</v>
      </c>
      <c r="AC1165" s="157" t="str">
        <f>VLOOKUP(B1165,'P2 Origin'!$C$21:$O$176,13,0)</f>
        <v>USD</v>
      </c>
      <c r="AD1165" s="164">
        <f t="shared" si="515"/>
        <v>0</v>
      </c>
      <c r="AE1165" s="165">
        <f>IF(AU1165&gt;0.1,VLOOKUP(B1165,'P2 Origin'!$C$21:$M$176,3,0)*H1165,0)</f>
        <v>0</v>
      </c>
      <c r="AF1165" s="166">
        <f t="shared" si="516"/>
        <v>0</v>
      </c>
      <c r="AG1165" s="165">
        <f>(VLOOKUP(B1165,'P2 Origin'!$C$21:$M$176,4,0))*AF1165</f>
        <v>0</v>
      </c>
      <c r="AH1165" s="166">
        <f t="shared" si="517"/>
        <v>0</v>
      </c>
      <c r="AI1165" s="165">
        <f>(VLOOKUP(B1165,'P2 Origin'!$C$21:$M$176,5,0))*AH1165</f>
        <v>0</v>
      </c>
      <c r="AJ1165" s="166">
        <f t="shared" si="503"/>
        <v>16</v>
      </c>
      <c r="AK1165" s="165">
        <f>(VLOOKUP(B1165,'P2 Origin'!$C$21:$M$176,6,0))*AJ1165</f>
        <v>0</v>
      </c>
      <c r="AL1165" s="166">
        <f t="shared" si="518"/>
        <v>0</v>
      </c>
      <c r="AM1165" s="165">
        <f>(VLOOKUP($B1165,'P2 Origin'!$C$21:$M$176,7,0))*AL1165</f>
        <v>0</v>
      </c>
      <c r="AN1165" s="166">
        <f t="shared" si="519"/>
        <v>0</v>
      </c>
      <c r="AO1165" s="165">
        <f>(VLOOKUP($B1165,'P2 Origin'!$C$21:$M$176,8,0))*AN1165</f>
        <v>0</v>
      </c>
      <c r="AP1165" s="166">
        <f t="shared" si="520"/>
        <v>0</v>
      </c>
      <c r="AQ1165" s="165">
        <f>(VLOOKUP($B1165,'P2 Origin'!$C$21:$M$176,9,0))*AP1165</f>
        <v>0</v>
      </c>
      <c r="AR1165" s="155">
        <f t="shared" si="504"/>
        <v>1</v>
      </c>
      <c r="AS1165" s="164">
        <f>(VLOOKUP(B1165,'P2 Origin'!$C$21:$M$176,10,0))*K1165</f>
        <v>0</v>
      </c>
      <c r="AT1165" s="164">
        <f>(VLOOKUP(B1165,'P2 Origin'!$C$21:$M$176,11,0))*J1165</f>
        <v>0</v>
      </c>
      <c r="AU1165" s="167">
        <v>16</v>
      </c>
      <c r="AV1165" s="168">
        <v>16</v>
      </c>
      <c r="AW1165" s="169">
        <v>0</v>
      </c>
      <c r="AX1165" s="170">
        <f>IF(AU1165&gt;=0.1,'P3 Bureaumarge zee- en luchtvr.'!$D$12,0)</f>
        <v>0</v>
      </c>
      <c r="AY1165" s="163">
        <f t="shared" si="521"/>
        <v>0</v>
      </c>
      <c r="AZ1165" s="157" t="str">
        <f>VLOOKUP(D1165,'P4 Destination'!$C$21:$O$176,13,0)</f>
        <v>EUR</v>
      </c>
      <c r="BA1165" s="164">
        <f t="shared" si="522"/>
        <v>0</v>
      </c>
      <c r="BB1165" s="171">
        <f>IF(AU1165&gt;0.1,(VLOOKUP(D1165,'P4 Destination'!$C$21:$M$176,3,0))*I1165,0)</f>
        <v>0</v>
      </c>
      <c r="BC1165" s="172">
        <f t="shared" si="523"/>
        <v>0</v>
      </c>
      <c r="BD1165" s="171">
        <f>(VLOOKUP($D1165,'P4 Destination'!$C$21:$M$176,4,0))*BC1165</f>
        <v>0</v>
      </c>
      <c r="BE1165" s="172">
        <f t="shared" si="524"/>
        <v>0</v>
      </c>
      <c r="BF1165" s="171">
        <f>(VLOOKUP($D1165,'P4 Destination'!$C$21:$M$176,5,0))*BE1165</f>
        <v>0</v>
      </c>
      <c r="BG1165" s="172">
        <f t="shared" si="525"/>
        <v>16</v>
      </c>
      <c r="BH1165" s="171">
        <f>(VLOOKUP($D1165,'P4 Destination'!$C$21:$M$176,6,0))*BG1165</f>
        <v>0</v>
      </c>
      <c r="BI1165" s="172">
        <f t="shared" si="526"/>
        <v>0</v>
      </c>
      <c r="BJ1165" s="171">
        <f>(VLOOKUP($D1165,'P4 Destination'!$C$21:$M$176,7,0))*BI1165</f>
        <v>0</v>
      </c>
      <c r="BK1165" s="172">
        <f t="shared" si="527"/>
        <v>0</v>
      </c>
      <c r="BL1165" s="171">
        <f>(VLOOKUP($D1165,'P4 Destination'!$C$21:$M$176,8,0))*BK1165</f>
        <v>0</v>
      </c>
      <c r="BM1165" s="172">
        <f t="shared" si="528"/>
        <v>0</v>
      </c>
      <c r="BN1165" s="171">
        <f>(VLOOKUP($D1165,'P4 Destination'!$C$21:$M$176,9,0))*BM1165</f>
        <v>0</v>
      </c>
      <c r="BO1165" s="154">
        <f t="shared" si="505"/>
        <v>1</v>
      </c>
      <c r="BP1165" s="171">
        <f>(VLOOKUP(D1165,'P4 Destination'!$C$21:$M$176,10,0))*K1165</f>
        <v>0</v>
      </c>
      <c r="BQ1165" s="171">
        <f>(VLOOKUP(D1165,'P4 Destination'!$C$21:$M$176,11,0))*J1165</f>
        <v>0</v>
      </c>
      <c r="BR1165" s="173">
        <f t="shared" si="529"/>
        <v>0</v>
      </c>
      <c r="BS1165" s="173">
        <f>(AV1165*2500)*'P6 Verzekering'!$E$11</f>
        <v>0</v>
      </c>
      <c r="BT1165" s="173">
        <f>(AW1165*2500)*'P6 Verzekering'!$E$12</f>
        <v>0</v>
      </c>
      <c r="BU1165" s="173">
        <f>(L1165*2500)*'P6 Verzekering'!$E$13</f>
        <v>0</v>
      </c>
      <c r="BV1165" s="173">
        <f t="shared" si="530"/>
        <v>0</v>
      </c>
      <c r="BW1165"/>
      <c r="BX1165"/>
    </row>
    <row r="1166" spans="1:76">
      <c r="A1166" s="152" t="s">
        <v>828</v>
      </c>
      <c r="B1166" s="152" t="s">
        <v>298</v>
      </c>
      <c r="C1166" s="152" t="s">
        <v>297</v>
      </c>
      <c r="D1166" s="152" t="s">
        <v>361</v>
      </c>
      <c r="E1166" s="152" t="s">
        <v>360</v>
      </c>
      <c r="F1166" s="153">
        <f t="shared" si="506"/>
        <v>66</v>
      </c>
      <c r="G1166" s="154">
        <v>1</v>
      </c>
      <c r="H1166" s="154">
        <f>IFERROR(VLOOKUP(B1166,'P2 Origin'!$C$21:$Q$176,15,FALSE),0)</f>
        <v>1</v>
      </c>
      <c r="I1166" s="154">
        <f>IFERROR(VLOOKUP(D1166,'P4 Destination'!$C$21:$Q$176,15,FALSE),0)</f>
        <v>1</v>
      </c>
      <c r="J1166" s="155">
        <v>1</v>
      </c>
      <c r="K1166" s="155"/>
      <c r="L1166" s="156">
        <v>0</v>
      </c>
      <c r="M1166" s="155">
        <v>0</v>
      </c>
      <c r="N1166" s="155">
        <v>0</v>
      </c>
      <c r="O1166" s="157">
        <f t="shared" si="507"/>
        <v>0</v>
      </c>
      <c r="P1166" s="158">
        <f t="shared" si="508"/>
        <v>0</v>
      </c>
      <c r="Q1166" s="159">
        <f>IFERROR(VLOOKUP(N1166,'P1 Intra-Europees'!$A$15:$H$25,3,0),0)*P1166</f>
        <v>0</v>
      </c>
      <c r="R1166" s="160">
        <f t="shared" si="509"/>
        <v>0</v>
      </c>
      <c r="S1166" s="159">
        <f>IFERROR(VLOOKUP(N1166,'P1 Intra-Europees'!$A$15:$H$25,4,0),0)*R1166</f>
        <v>0</v>
      </c>
      <c r="T1166" s="160">
        <f t="shared" si="510"/>
        <v>0</v>
      </c>
      <c r="U1166" s="159">
        <f>IFERROR(VLOOKUP(N1166,'P1 Intra-Europees'!$A$15:$H$25,5,0),0)*T1166</f>
        <v>0</v>
      </c>
      <c r="V1166" s="160">
        <f t="shared" si="511"/>
        <v>0</v>
      </c>
      <c r="W1166" s="159">
        <f>IFERROR(VLOOKUP(N1166,'P1 Intra-Europees'!$A$15:$H$25,6,0),0)*V1166</f>
        <v>0</v>
      </c>
      <c r="X1166" s="160">
        <f t="shared" si="512"/>
        <v>0</v>
      </c>
      <c r="Y1166" s="159">
        <f>IFERROR(VLOOKUP(N1166,'P1 Intra-Europees'!$A$15:$H$25,7,0),0)*X1166</f>
        <v>0</v>
      </c>
      <c r="Z1166" s="161">
        <f t="shared" si="513"/>
        <v>0</v>
      </c>
      <c r="AA1166" s="162">
        <f>IFERROR(VLOOKUP(N1166,'P1 Intra-Europees'!$A$15:$H$25,8,0),0)*Z1166</f>
        <v>0</v>
      </c>
      <c r="AB1166" s="163">
        <f t="shared" si="514"/>
        <v>0</v>
      </c>
      <c r="AC1166" s="157" t="str">
        <f>VLOOKUP(B1166,'P2 Origin'!$C$21:$O$176,13,0)</f>
        <v>USD</v>
      </c>
      <c r="AD1166" s="164">
        <f t="shared" si="515"/>
        <v>0</v>
      </c>
      <c r="AE1166" s="165">
        <f>IF(AU1166&gt;0.1,VLOOKUP(B1166,'P2 Origin'!$C$21:$M$176,3,0)*H1166,0)</f>
        <v>0</v>
      </c>
      <c r="AF1166" s="166">
        <f t="shared" si="516"/>
        <v>0</v>
      </c>
      <c r="AG1166" s="165">
        <f>(VLOOKUP(B1166,'P2 Origin'!$C$21:$M$176,4,0))*AF1166</f>
        <v>0</v>
      </c>
      <c r="AH1166" s="166">
        <f t="shared" si="517"/>
        <v>0</v>
      </c>
      <c r="AI1166" s="165">
        <f>(VLOOKUP(B1166,'P2 Origin'!$C$21:$M$176,5,0))*AH1166</f>
        <v>0</v>
      </c>
      <c r="AJ1166" s="166">
        <f t="shared" si="503"/>
        <v>0</v>
      </c>
      <c r="AK1166" s="165">
        <f>(VLOOKUP(B1166,'P2 Origin'!$C$21:$M$176,6,0))*AJ1166</f>
        <v>0</v>
      </c>
      <c r="AL1166" s="166">
        <f t="shared" si="518"/>
        <v>0</v>
      </c>
      <c r="AM1166" s="165">
        <f>(VLOOKUP($B1166,'P2 Origin'!$C$21:$M$176,7,0))*AL1166</f>
        <v>0</v>
      </c>
      <c r="AN1166" s="166">
        <f t="shared" si="519"/>
        <v>0</v>
      </c>
      <c r="AO1166" s="165">
        <f>(VLOOKUP($B1166,'P2 Origin'!$C$21:$M$176,8,0))*AN1166</f>
        <v>0</v>
      </c>
      <c r="AP1166" s="166">
        <f t="shared" si="520"/>
        <v>66</v>
      </c>
      <c r="AQ1166" s="165">
        <f>(VLOOKUP($B1166,'P2 Origin'!$C$21:$M$176,9,0))*AP1166</f>
        <v>0</v>
      </c>
      <c r="AR1166" s="155">
        <f t="shared" si="504"/>
        <v>1</v>
      </c>
      <c r="AS1166" s="164">
        <f>(VLOOKUP(B1166,'P2 Origin'!$C$21:$M$176,10,0))*K1166</f>
        <v>0</v>
      </c>
      <c r="AT1166" s="164">
        <f>(VLOOKUP(B1166,'P2 Origin'!$C$21:$M$176,11,0))*J1166</f>
        <v>0</v>
      </c>
      <c r="AU1166" s="167">
        <v>66</v>
      </c>
      <c r="AV1166" s="168">
        <v>66</v>
      </c>
      <c r="AW1166" s="169">
        <v>0</v>
      </c>
      <c r="AX1166" s="170">
        <f>IF(AU1166&gt;=0.1,'P3 Bureaumarge zee- en luchtvr.'!$D$12,0)</f>
        <v>0</v>
      </c>
      <c r="AY1166" s="163">
        <f t="shared" si="521"/>
        <v>0</v>
      </c>
      <c r="AZ1166" s="157" t="str">
        <f>VLOOKUP(D1166,'P4 Destination'!$C$21:$O$176,13,0)</f>
        <v>USD</v>
      </c>
      <c r="BA1166" s="164">
        <f t="shared" si="522"/>
        <v>0</v>
      </c>
      <c r="BB1166" s="171">
        <f>IF(AU1166&gt;0.1,(VLOOKUP(D1166,'P4 Destination'!$C$21:$M$176,3,0))*I1166,0)</f>
        <v>0</v>
      </c>
      <c r="BC1166" s="172">
        <f t="shared" si="523"/>
        <v>0</v>
      </c>
      <c r="BD1166" s="171">
        <f>(VLOOKUP($D1166,'P4 Destination'!$C$21:$M$176,4,0))*BC1166</f>
        <v>0</v>
      </c>
      <c r="BE1166" s="172">
        <f t="shared" si="524"/>
        <v>0</v>
      </c>
      <c r="BF1166" s="171">
        <f>(VLOOKUP($D1166,'P4 Destination'!$C$21:$M$176,5,0))*BE1166</f>
        <v>0</v>
      </c>
      <c r="BG1166" s="172">
        <f t="shared" si="525"/>
        <v>0</v>
      </c>
      <c r="BH1166" s="171">
        <f>(VLOOKUP($D1166,'P4 Destination'!$C$21:$M$176,6,0))*BG1166</f>
        <v>0</v>
      </c>
      <c r="BI1166" s="172">
        <f t="shared" si="526"/>
        <v>0</v>
      </c>
      <c r="BJ1166" s="171">
        <f>(VLOOKUP($D1166,'P4 Destination'!$C$21:$M$176,7,0))*BI1166</f>
        <v>0</v>
      </c>
      <c r="BK1166" s="172">
        <f t="shared" si="527"/>
        <v>0</v>
      </c>
      <c r="BL1166" s="171">
        <f>(VLOOKUP($D1166,'P4 Destination'!$C$21:$M$176,8,0))*BK1166</f>
        <v>0</v>
      </c>
      <c r="BM1166" s="172">
        <f t="shared" si="528"/>
        <v>66</v>
      </c>
      <c r="BN1166" s="171">
        <f>(VLOOKUP($D1166,'P4 Destination'!$C$21:$M$176,9,0))*BM1166</f>
        <v>0</v>
      </c>
      <c r="BO1166" s="154">
        <f t="shared" si="505"/>
        <v>1</v>
      </c>
      <c r="BP1166" s="171">
        <f>(VLOOKUP(D1166,'P4 Destination'!$C$21:$M$176,10,0))*K1166</f>
        <v>0</v>
      </c>
      <c r="BQ1166" s="171">
        <f>(VLOOKUP(D1166,'P4 Destination'!$C$21:$M$176,11,0))*J1166</f>
        <v>0</v>
      </c>
      <c r="BR1166" s="173">
        <f t="shared" si="529"/>
        <v>0</v>
      </c>
      <c r="BS1166" s="173">
        <f>(AV1166*2500)*'P6 Verzekering'!$E$11</f>
        <v>0</v>
      </c>
      <c r="BT1166" s="173">
        <f>(AW1166*2500)*'P6 Verzekering'!$E$12</f>
        <v>0</v>
      </c>
      <c r="BU1166" s="173">
        <f>(L1166*2500)*'P6 Verzekering'!$E$13</f>
        <v>0</v>
      </c>
      <c r="BV1166" s="173">
        <f t="shared" si="530"/>
        <v>0</v>
      </c>
      <c r="BW1166"/>
      <c r="BX1166"/>
    </row>
    <row r="1167" spans="1:76">
      <c r="A1167" s="152" t="s">
        <v>829</v>
      </c>
      <c r="B1167" s="152" t="s">
        <v>298</v>
      </c>
      <c r="C1167" s="152" t="s">
        <v>297</v>
      </c>
      <c r="D1167" s="152" t="s">
        <v>219</v>
      </c>
      <c r="E1167" s="152" t="s">
        <v>219</v>
      </c>
      <c r="F1167" s="153">
        <f t="shared" si="506"/>
        <v>51</v>
      </c>
      <c r="G1167" s="154">
        <v>1</v>
      </c>
      <c r="H1167" s="154">
        <f>IFERROR(VLOOKUP(B1167,'P2 Origin'!$C$21:$Q$176,15,FALSE),0)</f>
        <v>1</v>
      </c>
      <c r="I1167" s="154">
        <f>IFERROR(VLOOKUP(D1167,'P4 Destination'!$C$21:$Q$176,15,FALSE),0)</f>
        <v>0</v>
      </c>
      <c r="J1167" s="155">
        <v>1</v>
      </c>
      <c r="K1167" s="155"/>
      <c r="L1167" s="156">
        <v>0</v>
      </c>
      <c r="M1167" s="155">
        <v>0</v>
      </c>
      <c r="N1167" s="155">
        <v>0</v>
      </c>
      <c r="O1167" s="157">
        <f t="shared" si="507"/>
        <v>0</v>
      </c>
      <c r="P1167" s="158">
        <f t="shared" si="508"/>
        <v>0</v>
      </c>
      <c r="Q1167" s="159">
        <f>IFERROR(VLOOKUP(N1167,'P1 Intra-Europees'!$A$15:$H$25,3,0),0)*P1167</f>
        <v>0</v>
      </c>
      <c r="R1167" s="160">
        <f t="shared" si="509"/>
        <v>0</v>
      </c>
      <c r="S1167" s="159">
        <f>IFERROR(VLOOKUP(N1167,'P1 Intra-Europees'!$A$15:$H$25,4,0),0)*R1167</f>
        <v>0</v>
      </c>
      <c r="T1167" s="160">
        <f t="shared" si="510"/>
        <v>0</v>
      </c>
      <c r="U1167" s="159">
        <f>IFERROR(VLOOKUP(N1167,'P1 Intra-Europees'!$A$15:$H$25,5,0),0)*T1167</f>
        <v>0</v>
      </c>
      <c r="V1167" s="160">
        <f t="shared" si="511"/>
        <v>0</v>
      </c>
      <c r="W1167" s="159">
        <f>IFERROR(VLOOKUP(N1167,'P1 Intra-Europees'!$A$15:$H$25,6,0),0)*V1167</f>
        <v>0</v>
      </c>
      <c r="X1167" s="160">
        <f t="shared" si="512"/>
        <v>0</v>
      </c>
      <c r="Y1167" s="159">
        <f>IFERROR(VLOOKUP(N1167,'P1 Intra-Europees'!$A$15:$H$25,7,0),0)*X1167</f>
        <v>0</v>
      </c>
      <c r="Z1167" s="161">
        <f t="shared" si="513"/>
        <v>0</v>
      </c>
      <c r="AA1167" s="162">
        <f>IFERROR(VLOOKUP(N1167,'P1 Intra-Europees'!$A$15:$H$25,8,0),0)*Z1167</f>
        <v>0</v>
      </c>
      <c r="AB1167" s="163">
        <f t="shared" si="514"/>
        <v>0</v>
      </c>
      <c r="AC1167" s="157" t="str">
        <f>VLOOKUP(B1167,'P2 Origin'!$C$21:$O$176,13,0)</f>
        <v>USD</v>
      </c>
      <c r="AD1167" s="164">
        <f t="shared" si="515"/>
        <v>0</v>
      </c>
      <c r="AE1167" s="165">
        <f>IF(AU1167&gt;0.1,VLOOKUP(B1167,'P2 Origin'!$C$21:$M$176,3,0)*H1167,0)</f>
        <v>0</v>
      </c>
      <c r="AF1167" s="166">
        <f t="shared" si="516"/>
        <v>0</v>
      </c>
      <c r="AG1167" s="165">
        <f>(VLOOKUP(B1167,'P2 Origin'!$C$21:$M$176,4,0))*AF1167</f>
        <v>0</v>
      </c>
      <c r="AH1167" s="166">
        <f t="shared" si="517"/>
        <v>0</v>
      </c>
      <c r="AI1167" s="165">
        <f>(VLOOKUP(B1167,'P2 Origin'!$C$21:$M$176,5,0))*AH1167</f>
        <v>0</v>
      </c>
      <c r="AJ1167" s="166">
        <f t="shared" ref="AJ1167:AJ1230" si="531">IF(AND(AU1167&gt;=16,AU1167&lt;=25.99),$AU1167,0)</f>
        <v>0</v>
      </c>
      <c r="AK1167" s="165">
        <f>(VLOOKUP(B1167,'P2 Origin'!$C$21:$M$176,6,0))*AJ1167</f>
        <v>0</v>
      </c>
      <c r="AL1167" s="166">
        <f t="shared" si="518"/>
        <v>0</v>
      </c>
      <c r="AM1167" s="165">
        <f>(VLOOKUP($B1167,'P2 Origin'!$C$21:$M$176,7,0))*AL1167</f>
        <v>0</v>
      </c>
      <c r="AN1167" s="166">
        <f t="shared" si="519"/>
        <v>0</v>
      </c>
      <c r="AO1167" s="165">
        <f>(VLOOKUP($B1167,'P2 Origin'!$C$21:$M$176,8,0))*AN1167</f>
        <v>0</v>
      </c>
      <c r="AP1167" s="166">
        <f t="shared" si="520"/>
        <v>51</v>
      </c>
      <c r="AQ1167" s="165">
        <f>(VLOOKUP($B1167,'P2 Origin'!$C$21:$M$176,9,0))*AP1167</f>
        <v>0</v>
      </c>
      <c r="AR1167" s="155">
        <f t="shared" si="504"/>
        <v>1</v>
      </c>
      <c r="AS1167" s="164">
        <f>(VLOOKUP(B1167,'P2 Origin'!$C$21:$M$176,10,0))*K1167</f>
        <v>0</v>
      </c>
      <c r="AT1167" s="164">
        <f>(VLOOKUP(B1167,'P2 Origin'!$C$21:$M$176,11,0))*J1167</f>
        <v>0</v>
      </c>
      <c r="AU1167" s="167">
        <v>51</v>
      </c>
      <c r="AV1167" s="168">
        <v>51</v>
      </c>
      <c r="AW1167" s="169">
        <v>0</v>
      </c>
      <c r="AX1167" s="170">
        <f>IF(AU1167&gt;=0.1,'P3 Bureaumarge zee- en luchtvr.'!$D$12,0)</f>
        <v>0</v>
      </c>
      <c r="AY1167" s="163">
        <f t="shared" si="521"/>
        <v>0</v>
      </c>
      <c r="AZ1167" s="157" t="str">
        <f>VLOOKUP(D1167,'P4 Destination'!$C$21:$O$176,13,0)</f>
        <v>EUR</v>
      </c>
      <c r="BA1167" s="164">
        <f t="shared" si="522"/>
        <v>0</v>
      </c>
      <c r="BB1167" s="171">
        <f>IF(AU1167&gt;0.1,(VLOOKUP(D1167,'P4 Destination'!$C$21:$M$176,3,0))*I1167,0)</f>
        <v>0</v>
      </c>
      <c r="BC1167" s="172">
        <f t="shared" si="523"/>
        <v>0</v>
      </c>
      <c r="BD1167" s="171">
        <f>(VLOOKUP($D1167,'P4 Destination'!$C$21:$M$176,4,0))*BC1167</f>
        <v>0</v>
      </c>
      <c r="BE1167" s="172">
        <f t="shared" si="524"/>
        <v>0</v>
      </c>
      <c r="BF1167" s="171">
        <f>(VLOOKUP($D1167,'P4 Destination'!$C$21:$M$176,5,0))*BE1167</f>
        <v>0</v>
      </c>
      <c r="BG1167" s="172">
        <f t="shared" si="525"/>
        <v>0</v>
      </c>
      <c r="BH1167" s="171">
        <f>(VLOOKUP($D1167,'P4 Destination'!$C$21:$M$176,6,0))*BG1167</f>
        <v>0</v>
      </c>
      <c r="BI1167" s="172">
        <f t="shared" si="526"/>
        <v>0</v>
      </c>
      <c r="BJ1167" s="171">
        <f>(VLOOKUP($D1167,'P4 Destination'!$C$21:$M$176,7,0))*BI1167</f>
        <v>0</v>
      </c>
      <c r="BK1167" s="172">
        <f t="shared" si="527"/>
        <v>0</v>
      </c>
      <c r="BL1167" s="171">
        <f>(VLOOKUP($D1167,'P4 Destination'!$C$21:$M$176,8,0))*BK1167</f>
        <v>0</v>
      </c>
      <c r="BM1167" s="172">
        <f t="shared" si="528"/>
        <v>51</v>
      </c>
      <c r="BN1167" s="171">
        <f>(VLOOKUP($D1167,'P4 Destination'!$C$21:$M$176,9,0))*BM1167</f>
        <v>0</v>
      </c>
      <c r="BO1167" s="154">
        <f t="shared" si="505"/>
        <v>1</v>
      </c>
      <c r="BP1167" s="171">
        <f>(VLOOKUP(D1167,'P4 Destination'!$C$21:$M$176,10,0))*K1167</f>
        <v>0</v>
      </c>
      <c r="BQ1167" s="171">
        <f>(VLOOKUP(D1167,'P4 Destination'!$C$21:$M$176,11,0))*J1167</f>
        <v>0</v>
      </c>
      <c r="BR1167" s="173">
        <f t="shared" si="529"/>
        <v>0</v>
      </c>
      <c r="BS1167" s="173">
        <f>(AV1167*2500)*'P6 Verzekering'!$E$11</f>
        <v>0</v>
      </c>
      <c r="BT1167" s="173">
        <f>(AW1167*2500)*'P6 Verzekering'!$E$12</f>
        <v>0</v>
      </c>
      <c r="BU1167" s="173">
        <f>(L1167*2500)*'P6 Verzekering'!$E$13</f>
        <v>0</v>
      </c>
      <c r="BV1167" s="173">
        <f t="shared" si="530"/>
        <v>0</v>
      </c>
      <c r="BW1167"/>
      <c r="BX1167"/>
    </row>
    <row r="1168" spans="1:76">
      <c r="A1168" s="152" t="s">
        <v>830</v>
      </c>
      <c r="B1168" s="152" t="s">
        <v>298</v>
      </c>
      <c r="C1168" s="152" t="s">
        <v>297</v>
      </c>
      <c r="D1168" s="152" t="s">
        <v>219</v>
      </c>
      <c r="E1168" s="152" t="s">
        <v>219</v>
      </c>
      <c r="F1168" s="153">
        <f t="shared" si="506"/>
        <v>38</v>
      </c>
      <c r="G1168" s="154">
        <v>1</v>
      </c>
      <c r="H1168" s="154">
        <f>IFERROR(VLOOKUP(B1168,'P2 Origin'!$C$21:$Q$176,15,FALSE),0)</f>
        <v>1</v>
      </c>
      <c r="I1168" s="154">
        <f>IFERROR(VLOOKUP(D1168,'P4 Destination'!$C$21:$Q$176,15,FALSE),0)</f>
        <v>0</v>
      </c>
      <c r="J1168" s="155"/>
      <c r="K1168" s="155">
        <v>1</v>
      </c>
      <c r="L1168" s="156">
        <v>0</v>
      </c>
      <c r="M1168" s="155">
        <v>0</v>
      </c>
      <c r="N1168" s="155">
        <v>0</v>
      </c>
      <c r="O1168" s="157">
        <f t="shared" si="507"/>
        <v>0</v>
      </c>
      <c r="P1168" s="158">
        <f t="shared" si="508"/>
        <v>0</v>
      </c>
      <c r="Q1168" s="159">
        <f>IFERROR(VLOOKUP(N1168,'P1 Intra-Europees'!$A$15:$H$25,3,0),0)*P1168</f>
        <v>0</v>
      </c>
      <c r="R1168" s="160">
        <f t="shared" si="509"/>
        <v>0</v>
      </c>
      <c r="S1168" s="159">
        <f>IFERROR(VLOOKUP(N1168,'P1 Intra-Europees'!$A$15:$H$25,4,0),0)*R1168</f>
        <v>0</v>
      </c>
      <c r="T1168" s="160">
        <f t="shared" si="510"/>
        <v>0</v>
      </c>
      <c r="U1168" s="159">
        <f>IFERROR(VLOOKUP(N1168,'P1 Intra-Europees'!$A$15:$H$25,5,0),0)*T1168</f>
        <v>0</v>
      </c>
      <c r="V1168" s="160">
        <f t="shared" si="511"/>
        <v>0</v>
      </c>
      <c r="W1168" s="159">
        <f>IFERROR(VLOOKUP(N1168,'P1 Intra-Europees'!$A$15:$H$25,6,0),0)*V1168</f>
        <v>0</v>
      </c>
      <c r="X1168" s="160">
        <f t="shared" si="512"/>
        <v>0</v>
      </c>
      <c r="Y1168" s="159">
        <f>IFERROR(VLOOKUP(N1168,'P1 Intra-Europees'!$A$15:$H$25,7,0),0)*X1168</f>
        <v>0</v>
      </c>
      <c r="Z1168" s="161">
        <f t="shared" si="513"/>
        <v>0</v>
      </c>
      <c r="AA1168" s="162">
        <f>IFERROR(VLOOKUP(N1168,'P1 Intra-Europees'!$A$15:$H$25,8,0),0)*Z1168</f>
        <v>0</v>
      </c>
      <c r="AB1168" s="163">
        <f t="shared" si="514"/>
        <v>0</v>
      </c>
      <c r="AC1168" s="157" t="str">
        <f>VLOOKUP(B1168,'P2 Origin'!$C$21:$O$176,13,0)</f>
        <v>USD</v>
      </c>
      <c r="AD1168" s="164">
        <f t="shared" si="515"/>
        <v>0</v>
      </c>
      <c r="AE1168" s="165">
        <f>IF(AU1168&gt;0.1,VLOOKUP(B1168,'P2 Origin'!$C$21:$M$176,3,0)*H1168,0)</f>
        <v>0</v>
      </c>
      <c r="AF1168" s="166">
        <f t="shared" si="516"/>
        <v>0</v>
      </c>
      <c r="AG1168" s="165">
        <f>(VLOOKUP(B1168,'P2 Origin'!$C$21:$M$176,4,0))*AF1168</f>
        <v>0</v>
      </c>
      <c r="AH1168" s="166">
        <f t="shared" si="517"/>
        <v>0</v>
      </c>
      <c r="AI1168" s="165">
        <f>(VLOOKUP(B1168,'P2 Origin'!$C$21:$M$176,5,0))*AH1168</f>
        <v>0</v>
      </c>
      <c r="AJ1168" s="166">
        <f t="shared" si="531"/>
        <v>0</v>
      </c>
      <c r="AK1168" s="165">
        <f>(VLOOKUP(B1168,'P2 Origin'!$C$21:$M$176,6,0))*AJ1168</f>
        <v>0</v>
      </c>
      <c r="AL1168" s="166">
        <f t="shared" si="518"/>
        <v>0</v>
      </c>
      <c r="AM1168" s="165">
        <f>(VLOOKUP($B1168,'P2 Origin'!$C$21:$M$176,7,0))*AL1168</f>
        <v>0</v>
      </c>
      <c r="AN1168" s="166">
        <f t="shared" si="519"/>
        <v>38</v>
      </c>
      <c r="AO1168" s="165">
        <f>(VLOOKUP($B1168,'P2 Origin'!$C$21:$M$176,8,0))*AN1168</f>
        <v>0</v>
      </c>
      <c r="AP1168" s="166">
        <f t="shared" si="520"/>
        <v>0</v>
      </c>
      <c r="AQ1168" s="165">
        <f>(VLOOKUP($B1168,'P2 Origin'!$C$21:$M$176,9,0))*AP1168</f>
        <v>0</v>
      </c>
      <c r="AR1168" s="155">
        <f t="shared" si="504"/>
        <v>1</v>
      </c>
      <c r="AS1168" s="164">
        <f>(VLOOKUP(B1168,'P2 Origin'!$C$21:$M$176,10,0))*K1168</f>
        <v>0</v>
      </c>
      <c r="AT1168" s="164">
        <f>(VLOOKUP(B1168,'P2 Origin'!$C$21:$M$176,11,0))*J1168</f>
        <v>0</v>
      </c>
      <c r="AU1168" s="167">
        <v>38</v>
      </c>
      <c r="AV1168" s="168">
        <v>38</v>
      </c>
      <c r="AW1168" s="169">
        <v>0</v>
      </c>
      <c r="AX1168" s="170">
        <f>IF(AU1168&gt;=0.1,'P3 Bureaumarge zee- en luchtvr.'!$D$12,0)</f>
        <v>0</v>
      </c>
      <c r="AY1168" s="163">
        <f t="shared" si="521"/>
        <v>0</v>
      </c>
      <c r="AZ1168" s="157" t="str">
        <f>VLOOKUP(D1168,'P4 Destination'!$C$21:$O$176,13,0)</f>
        <v>EUR</v>
      </c>
      <c r="BA1168" s="164">
        <f t="shared" si="522"/>
        <v>0</v>
      </c>
      <c r="BB1168" s="171">
        <f>IF(AU1168&gt;0.1,(VLOOKUP(D1168,'P4 Destination'!$C$21:$M$176,3,0))*I1168,0)</f>
        <v>0</v>
      </c>
      <c r="BC1168" s="172">
        <f t="shared" si="523"/>
        <v>0</v>
      </c>
      <c r="BD1168" s="171">
        <f>(VLOOKUP($D1168,'P4 Destination'!$C$21:$M$176,4,0))*BC1168</f>
        <v>0</v>
      </c>
      <c r="BE1168" s="172">
        <f t="shared" si="524"/>
        <v>0</v>
      </c>
      <c r="BF1168" s="171">
        <f>(VLOOKUP($D1168,'P4 Destination'!$C$21:$M$176,5,0))*BE1168</f>
        <v>0</v>
      </c>
      <c r="BG1168" s="172">
        <f t="shared" si="525"/>
        <v>0</v>
      </c>
      <c r="BH1168" s="171">
        <f>(VLOOKUP($D1168,'P4 Destination'!$C$21:$M$176,6,0))*BG1168</f>
        <v>0</v>
      </c>
      <c r="BI1168" s="172">
        <f t="shared" si="526"/>
        <v>0</v>
      </c>
      <c r="BJ1168" s="171">
        <f>(VLOOKUP($D1168,'P4 Destination'!$C$21:$M$176,7,0))*BI1168</f>
        <v>0</v>
      </c>
      <c r="BK1168" s="172">
        <f t="shared" si="527"/>
        <v>38</v>
      </c>
      <c r="BL1168" s="171">
        <f>(VLOOKUP($D1168,'P4 Destination'!$C$21:$M$176,8,0))*BK1168</f>
        <v>0</v>
      </c>
      <c r="BM1168" s="172">
        <f t="shared" si="528"/>
        <v>0</v>
      </c>
      <c r="BN1168" s="171">
        <f>(VLOOKUP($D1168,'P4 Destination'!$C$21:$M$176,9,0))*BM1168</f>
        <v>0</v>
      </c>
      <c r="BO1168" s="154">
        <f t="shared" si="505"/>
        <v>1</v>
      </c>
      <c r="BP1168" s="171">
        <f>(VLOOKUP(D1168,'P4 Destination'!$C$21:$M$176,10,0))*K1168</f>
        <v>0</v>
      </c>
      <c r="BQ1168" s="171">
        <f>(VLOOKUP(D1168,'P4 Destination'!$C$21:$M$176,11,0))*J1168</f>
        <v>0</v>
      </c>
      <c r="BR1168" s="173">
        <f t="shared" si="529"/>
        <v>0</v>
      </c>
      <c r="BS1168" s="173">
        <f>(AV1168*2500)*'P6 Verzekering'!$E$11</f>
        <v>0</v>
      </c>
      <c r="BT1168" s="173">
        <f>(AW1168*2500)*'P6 Verzekering'!$E$12</f>
        <v>0</v>
      </c>
      <c r="BU1168" s="173">
        <f>(L1168*2500)*'P6 Verzekering'!$E$13</f>
        <v>0</v>
      </c>
      <c r="BV1168" s="173">
        <f t="shared" si="530"/>
        <v>0</v>
      </c>
      <c r="BW1168"/>
      <c r="BX1168"/>
    </row>
    <row r="1169" spans="1:76">
      <c r="A1169" s="152" t="s">
        <v>832</v>
      </c>
      <c r="B1169" s="152" t="s">
        <v>298</v>
      </c>
      <c r="C1169" s="152" t="s">
        <v>297</v>
      </c>
      <c r="D1169" s="152" t="s">
        <v>219</v>
      </c>
      <c r="E1169" s="152" t="s">
        <v>219</v>
      </c>
      <c r="F1169" s="153">
        <f t="shared" si="506"/>
        <v>43</v>
      </c>
      <c r="G1169" s="154">
        <v>1</v>
      </c>
      <c r="H1169" s="154">
        <f>IFERROR(VLOOKUP(B1169,'P2 Origin'!$C$21:$Q$176,15,FALSE),0)</f>
        <v>1</v>
      </c>
      <c r="I1169" s="154">
        <f>IFERROR(VLOOKUP(D1169,'P4 Destination'!$C$21:$Q$176,15,FALSE),0)</f>
        <v>0</v>
      </c>
      <c r="J1169" s="155"/>
      <c r="K1169" s="155">
        <v>1</v>
      </c>
      <c r="L1169" s="156">
        <v>0</v>
      </c>
      <c r="M1169" s="155">
        <v>0</v>
      </c>
      <c r="N1169" s="155">
        <v>0</v>
      </c>
      <c r="O1169" s="157">
        <f t="shared" si="507"/>
        <v>0</v>
      </c>
      <c r="P1169" s="158">
        <f t="shared" si="508"/>
        <v>0</v>
      </c>
      <c r="Q1169" s="159">
        <f>IFERROR(VLOOKUP(N1169,'P1 Intra-Europees'!$A$15:$H$25,3,0),0)*P1169</f>
        <v>0</v>
      </c>
      <c r="R1169" s="160">
        <f t="shared" si="509"/>
        <v>0</v>
      </c>
      <c r="S1169" s="159">
        <f>IFERROR(VLOOKUP(N1169,'P1 Intra-Europees'!$A$15:$H$25,4,0),0)*R1169</f>
        <v>0</v>
      </c>
      <c r="T1169" s="160">
        <f t="shared" si="510"/>
        <v>0</v>
      </c>
      <c r="U1169" s="159">
        <f>IFERROR(VLOOKUP(N1169,'P1 Intra-Europees'!$A$15:$H$25,5,0),0)*T1169</f>
        <v>0</v>
      </c>
      <c r="V1169" s="160">
        <f t="shared" si="511"/>
        <v>0</v>
      </c>
      <c r="W1169" s="159">
        <f>IFERROR(VLOOKUP(N1169,'P1 Intra-Europees'!$A$15:$H$25,6,0),0)*V1169</f>
        <v>0</v>
      </c>
      <c r="X1169" s="160">
        <f t="shared" si="512"/>
        <v>0</v>
      </c>
      <c r="Y1169" s="159">
        <f>IFERROR(VLOOKUP(N1169,'P1 Intra-Europees'!$A$15:$H$25,7,0),0)*X1169</f>
        <v>0</v>
      </c>
      <c r="Z1169" s="161">
        <f t="shared" si="513"/>
        <v>0</v>
      </c>
      <c r="AA1169" s="162">
        <f>IFERROR(VLOOKUP(N1169,'P1 Intra-Europees'!$A$15:$H$25,8,0),0)*Z1169</f>
        <v>0</v>
      </c>
      <c r="AB1169" s="163">
        <f t="shared" si="514"/>
        <v>0</v>
      </c>
      <c r="AC1169" s="157" t="str">
        <f>VLOOKUP(B1169,'P2 Origin'!$C$21:$O$176,13,0)</f>
        <v>USD</v>
      </c>
      <c r="AD1169" s="164">
        <f t="shared" si="515"/>
        <v>0</v>
      </c>
      <c r="AE1169" s="165">
        <f>IF(AU1169&gt;0.1,VLOOKUP(B1169,'P2 Origin'!$C$21:$M$176,3,0)*H1169,0)</f>
        <v>0</v>
      </c>
      <c r="AF1169" s="166">
        <f t="shared" si="516"/>
        <v>0</v>
      </c>
      <c r="AG1169" s="165">
        <f>(VLOOKUP(B1169,'P2 Origin'!$C$21:$M$176,4,0))*AF1169</f>
        <v>0</v>
      </c>
      <c r="AH1169" s="166">
        <f t="shared" si="517"/>
        <v>0</v>
      </c>
      <c r="AI1169" s="165">
        <f>(VLOOKUP(B1169,'P2 Origin'!$C$21:$M$176,5,0))*AH1169</f>
        <v>0</v>
      </c>
      <c r="AJ1169" s="166">
        <f t="shared" si="531"/>
        <v>0</v>
      </c>
      <c r="AK1169" s="165">
        <f>(VLOOKUP(B1169,'P2 Origin'!$C$21:$M$176,6,0))*AJ1169</f>
        <v>0</v>
      </c>
      <c r="AL1169" s="166">
        <f t="shared" si="518"/>
        <v>0</v>
      </c>
      <c r="AM1169" s="165">
        <f>(VLOOKUP($B1169,'P2 Origin'!$C$21:$M$176,7,0))*AL1169</f>
        <v>0</v>
      </c>
      <c r="AN1169" s="166">
        <f t="shared" si="519"/>
        <v>43</v>
      </c>
      <c r="AO1169" s="165">
        <f>(VLOOKUP($B1169,'P2 Origin'!$C$21:$M$176,8,0))*AN1169</f>
        <v>0</v>
      </c>
      <c r="AP1169" s="166">
        <f t="shared" si="520"/>
        <v>0</v>
      </c>
      <c r="AQ1169" s="165">
        <f>(VLOOKUP($B1169,'P2 Origin'!$C$21:$M$176,9,0))*AP1169</f>
        <v>0</v>
      </c>
      <c r="AR1169" s="155">
        <f t="shared" si="504"/>
        <v>1</v>
      </c>
      <c r="AS1169" s="164">
        <f>(VLOOKUP(B1169,'P2 Origin'!$C$21:$M$176,10,0))*K1169</f>
        <v>0</v>
      </c>
      <c r="AT1169" s="164">
        <f>(VLOOKUP(B1169,'P2 Origin'!$C$21:$M$176,11,0))*J1169</f>
        <v>0</v>
      </c>
      <c r="AU1169" s="167">
        <v>43</v>
      </c>
      <c r="AV1169" s="168">
        <v>43</v>
      </c>
      <c r="AW1169" s="169">
        <v>0</v>
      </c>
      <c r="AX1169" s="170">
        <f>IF(AU1169&gt;=0.1,'P3 Bureaumarge zee- en luchtvr.'!$D$12,0)</f>
        <v>0</v>
      </c>
      <c r="AY1169" s="163">
        <f t="shared" si="521"/>
        <v>0</v>
      </c>
      <c r="AZ1169" s="157" t="str">
        <f>VLOOKUP(D1169,'P4 Destination'!$C$21:$O$176,13,0)</f>
        <v>EUR</v>
      </c>
      <c r="BA1169" s="164">
        <f t="shared" si="522"/>
        <v>0</v>
      </c>
      <c r="BB1169" s="171">
        <f>IF(AU1169&gt;0.1,(VLOOKUP(D1169,'P4 Destination'!$C$21:$M$176,3,0))*I1169,0)</f>
        <v>0</v>
      </c>
      <c r="BC1169" s="172">
        <f t="shared" si="523"/>
        <v>0</v>
      </c>
      <c r="BD1169" s="171">
        <f>(VLOOKUP($D1169,'P4 Destination'!$C$21:$M$176,4,0))*BC1169</f>
        <v>0</v>
      </c>
      <c r="BE1169" s="172">
        <f t="shared" si="524"/>
        <v>0</v>
      </c>
      <c r="BF1169" s="171">
        <f>(VLOOKUP($D1169,'P4 Destination'!$C$21:$M$176,5,0))*BE1169</f>
        <v>0</v>
      </c>
      <c r="BG1169" s="172">
        <f t="shared" si="525"/>
        <v>0</v>
      </c>
      <c r="BH1169" s="171">
        <f>(VLOOKUP($D1169,'P4 Destination'!$C$21:$M$176,6,0))*BG1169</f>
        <v>0</v>
      </c>
      <c r="BI1169" s="172">
        <f t="shared" si="526"/>
        <v>0</v>
      </c>
      <c r="BJ1169" s="171">
        <f>(VLOOKUP($D1169,'P4 Destination'!$C$21:$M$176,7,0))*BI1169</f>
        <v>0</v>
      </c>
      <c r="BK1169" s="172">
        <f t="shared" si="527"/>
        <v>43</v>
      </c>
      <c r="BL1169" s="171">
        <f>(VLOOKUP($D1169,'P4 Destination'!$C$21:$M$176,8,0))*BK1169</f>
        <v>0</v>
      </c>
      <c r="BM1169" s="172">
        <f t="shared" si="528"/>
        <v>0</v>
      </c>
      <c r="BN1169" s="171">
        <f>(VLOOKUP($D1169,'P4 Destination'!$C$21:$M$176,9,0))*BM1169</f>
        <v>0</v>
      </c>
      <c r="BO1169" s="154">
        <f t="shared" si="505"/>
        <v>1</v>
      </c>
      <c r="BP1169" s="171">
        <f>(VLOOKUP(D1169,'P4 Destination'!$C$21:$M$176,10,0))*K1169</f>
        <v>0</v>
      </c>
      <c r="BQ1169" s="171">
        <f>(VLOOKUP(D1169,'P4 Destination'!$C$21:$M$176,11,0))*J1169</f>
        <v>0</v>
      </c>
      <c r="BR1169" s="173">
        <f t="shared" si="529"/>
        <v>0</v>
      </c>
      <c r="BS1169" s="173">
        <f>(AV1169*2500)*'P6 Verzekering'!$E$11</f>
        <v>0</v>
      </c>
      <c r="BT1169" s="173">
        <f>(AW1169*2500)*'P6 Verzekering'!$E$12</f>
        <v>0</v>
      </c>
      <c r="BU1169" s="173">
        <f>(L1169*2500)*'P6 Verzekering'!$E$13</f>
        <v>0</v>
      </c>
      <c r="BV1169" s="173">
        <f t="shared" si="530"/>
        <v>0</v>
      </c>
      <c r="BW1169"/>
      <c r="BX1169"/>
    </row>
    <row r="1170" spans="1:76">
      <c r="A1170" s="152" t="s">
        <v>834</v>
      </c>
      <c r="B1170" s="152" t="s">
        <v>298</v>
      </c>
      <c r="C1170" s="152" t="s">
        <v>297</v>
      </c>
      <c r="D1170" s="152" t="s">
        <v>219</v>
      </c>
      <c r="E1170" s="152" t="s">
        <v>219</v>
      </c>
      <c r="F1170" s="153">
        <f t="shared" si="506"/>
        <v>35</v>
      </c>
      <c r="G1170" s="154">
        <v>1</v>
      </c>
      <c r="H1170" s="154">
        <f>IFERROR(VLOOKUP(B1170,'P2 Origin'!$C$21:$Q$176,15,FALSE),0)</f>
        <v>1</v>
      </c>
      <c r="I1170" s="154">
        <f>IFERROR(VLOOKUP(D1170,'P4 Destination'!$C$21:$Q$176,15,FALSE),0)</f>
        <v>0</v>
      </c>
      <c r="J1170" s="155"/>
      <c r="K1170" s="155">
        <v>1</v>
      </c>
      <c r="L1170" s="156">
        <v>0</v>
      </c>
      <c r="M1170" s="155">
        <v>0</v>
      </c>
      <c r="N1170" s="155">
        <v>0</v>
      </c>
      <c r="O1170" s="157">
        <f t="shared" si="507"/>
        <v>0</v>
      </c>
      <c r="P1170" s="158">
        <f t="shared" si="508"/>
        <v>0</v>
      </c>
      <c r="Q1170" s="159">
        <f>IFERROR(VLOOKUP(N1170,'P1 Intra-Europees'!$A$15:$H$25,3,0),0)*P1170</f>
        <v>0</v>
      </c>
      <c r="R1170" s="160">
        <f t="shared" si="509"/>
        <v>0</v>
      </c>
      <c r="S1170" s="159">
        <f>IFERROR(VLOOKUP(N1170,'P1 Intra-Europees'!$A$15:$H$25,4,0),0)*R1170</f>
        <v>0</v>
      </c>
      <c r="T1170" s="160">
        <f t="shared" si="510"/>
        <v>0</v>
      </c>
      <c r="U1170" s="159">
        <f>IFERROR(VLOOKUP(N1170,'P1 Intra-Europees'!$A$15:$H$25,5,0),0)*T1170</f>
        <v>0</v>
      </c>
      <c r="V1170" s="160">
        <f t="shared" si="511"/>
        <v>0</v>
      </c>
      <c r="W1170" s="159">
        <f>IFERROR(VLOOKUP(N1170,'P1 Intra-Europees'!$A$15:$H$25,6,0),0)*V1170</f>
        <v>0</v>
      </c>
      <c r="X1170" s="160">
        <f t="shared" si="512"/>
        <v>0</v>
      </c>
      <c r="Y1170" s="159">
        <f>IFERROR(VLOOKUP(N1170,'P1 Intra-Europees'!$A$15:$H$25,7,0),0)*X1170</f>
        <v>0</v>
      </c>
      <c r="Z1170" s="161">
        <f t="shared" si="513"/>
        <v>0</v>
      </c>
      <c r="AA1170" s="162">
        <f>IFERROR(VLOOKUP(N1170,'P1 Intra-Europees'!$A$15:$H$25,8,0),0)*Z1170</f>
        <v>0</v>
      </c>
      <c r="AB1170" s="163">
        <f t="shared" si="514"/>
        <v>0</v>
      </c>
      <c r="AC1170" s="157" t="str">
        <f>VLOOKUP(B1170,'P2 Origin'!$C$21:$O$176,13,0)</f>
        <v>USD</v>
      </c>
      <c r="AD1170" s="164">
        <f t="shared" si="515"/>
        <v>0</v>
      </c>
      <c r="AE1170" s="165">
        <f>IF(AU1170&gt;0.1,VLOOKUP(B1170,'P2 Origin'!$C$21:$M$176,3,0)*H1170,0)</f>
        <v>0</v>
      </c>
      <c r="AF1170" s="166">
        <f t="shared" si="516"/>
        <v>0</v>
      </c>
      <c r="AG1170" s="165">
        <f>(VLOOKUP(B1170,'P2 Origin'!$C$21:$M$176,4,0))*AF1170</f>
        <v>0</v>
      </c>
      <c r="AH1170" s="166">
        <f t="shared" si="517"/>
        <v>0</v>
      </c>
      <c r="AI1170" s="165">
        <f>(VLOOKUP(B1170,'P2 Origin'!$C$21:$M$176,5,0))*AH1170</f>
        <v>0</v>
      </c>
      <c r="AJ1170" s="166">
        <f t="shared" si="531"/>
        <v>0</v>
      </c>
      <c r="AK1170" s="165">
        <f>(VLOOKUP(B1170,'P2 Origin'!$C$21:$M$176,6,0))*AJ1170</f>
        <v>0</v>
      </c>
      <c r="AL1170" s="166">
        <f t="shared" si="518"/>
        <v>35</v>
      </c>
      <c r="AM1170" s="165">
        <f>(VLOOKUP($B1170,'P2 Origin'!$C$21:$M$176,7,0))*AL1170</f>
        <v>0</v>
      </c>
      <c r="AN1170" s="166">
        <f t="shared" si="519"/>
        <v>0</v>
      </c>
      <c r="AO1170" s="165">
        <f>(VLOOKUP($B1170,'P2 Origin'!$C$21:$M$176,8,0))*AN1170</f>
        <v>0</v>
      </c>
      <c r="AP1170" s="166">
        <f t="shared" si="520"/>
        <v>0</v>
      </c>
      <c r="AQ1170" s="165">
        <f>(VLOOKUP($B1170,'P2 Origin'!$C$21:$M$176,9,0))*AP1170</f>
        <v>0</v>
      </c>
      <c r="AR1170" s="155">
        <f t="shared" si="504"/>
        <v>1</v>
      </c>
      <c r="AS1170" s="164">
        <f>(VLOOKUP(B1170,'P2 Origin'!$C$21:$M$176,10,0))*K1170</f>
        <v>0</v>
      </c>
      <c r="AT1170" s="164">
        <f>(VLOOKUP(B1170,'P2 Origin'!$C$21:$M$176,11,0))*J1170</f>
        <v>0</v>
      </c>
      <c r="AU1170" s="167">
        <v>35</v>
      </c>
      <c r="AV1170" s="168">
        <v>35</v>
      </c>
      <c r="AW1170" s="169">
        <v>0</v>
      </c>
      <c r="AX1170" s="170">
        <f>IF(AU1170&gt;=0.1,'P3 Bureaumarge zee- en luchtvr.'!$D$12,0)</f>
        <v>0</v>
      </c>
      <c r="AY1170" s="163">
        <f t="shared" si="521"/>
        <v>0</v>
      </c>
      <c r="AZ1170" s="157" t="str">
        <f>VLOOKUP(D1170,'P4 Destination'!$C$21:$O$176,13,0)</f>
        <v>EUR</v>
      </c>
      <c r="BA1170" s="164">
        <f t="shared" si="522"/>
        <v>0</v>
      </c>
      <c r="BB1170" s="171">
        <f>IF(AU1170&gt;0.1,(VLOOKUP(D1170,'P4 Destination'!$C$21:$M$176,3,0))*I1170,0)</f>
        <v>0</v>
      </c>
      <c r="BC1170" s="172">
        <f t="shared" si="523"/>
        <v>0</v>
      </c>
      <c r="BD1170" s="171">
        <f>(VLOOKUP($D1170,'P4 Destination'!$C$21:$M$176,4,0))*BC1170</f>
        <v>0</v>
      </c>
      <c r="BE1170" s="172">
        <f t="shared" si="524"/>
        <v>0</v>
      </c>
      <c r="BF1170" s="171">
        <f>(VLOOKUP($D1170,'P4 Destination'!$C$21:$M$176,5,0))*BE1170</f>
        <v>0</v>
      </c>
      <c r="BG1170" s="172">
        <f t="shared" si="525"/>
        <v>0</v>
      </c>
      <c r="BH1170" s="171">
        <f>(VLOOKUP($D1170,'P4 Destination'!$C$21:$M$176,6,0))*BG1170</f>
        <v>0</v>
      </c>
      <c r="BI1170" s="172">
        <f t="shared" si="526"/>
        <v>35</v>
      </c>
      <c r="BJ1170" s="171">
        <f>(VLOOKUP($D1170,'P4 Destination'!$C$21:$M$176,7,0))*BI1170</f>
        <v>0</v>
      </c>
      <c r="BK1170" s="172">
        <f t="shared" si="527"/>
        <v>0</v>
      </c>
      <c r="BL1170" s="171">
        <f>(VLOOKUP($D1170,'P4 Destination'!$C$21:$M$176,8,0))*BK1170</f>
        <v>0</v>
      </c>
      <c r="BM1170" s="172">
        <f t="shared" si="528"/>
        <v>0</v>
      </c>
      <c r="BN1170" s="171">
        <f>(VLOOKUP($D1170,'P4 Destination'!$C$21:$M$176,9,0))*BM1170</f>
        <v>0</v>
      </c>
      <c r="BO1170" s="154">
        <f t="shared" si="505"/>
        <v>1</v>
      </c>
      <c r="BP1170" s="171">
        <f>(VLOOKUP(D1170,'P4 Destination'!$C$21:$M$176,10,0))*K1170</f>
        <v>0</v>
      </c>
      <c r="BQ1170" s="171">
        <f>(VLOOKUP(D1170,'P4 Destination'!$C$21:$M$176,11,0))*J1170</f>
        <v>0</v>
      </c>
      <c r="BR1170" s="173">
        <f t="shared" si="529"/>
        <v>0</v>
      </c>
      <c r="BS1170" s="173">
        <f>(AV1170*2500)*'P6 Verzekering'!$E$11</f>
        <v>0</v>
      </c>
      <c r="BT1170" s="173">
        <f>(AW1170*2500)*'P6 Verzekering'!$E$12</f>
        <v>0</v>
      </c>
      <c r="BU1170" s="173">
        <f>(L1170*2500)*'P6 Verzekering'!$E$13</f>
        <v>0</v>
      </c>
      <c r="BV1170" s="173">
        <f t="shared" si="530"/>
        <v>0</v>
      </c>
      <c r="BW1170"/>
      <c r="BX1170"/>
    </row>
    <row r="1171" spans="1:76">
      <c r="A1171" s="152" t="s">
        <v>838</v>
      </c>
      <c r="B1171" s="152" t="s">
        <v>298</v>
      </c>
      <c r="C1171" s="152" t="s">
        <v>297</v>
      </c>
      <c r="D1171" s="152" t="s">
        <v>219</v>
      </c>
      <c r="E1171" s="152" t="s">
        <v>219</v>
      </c>
      <c r="F1171" s="153">
        <f t="shared" si="506"/>
        <v>60</v>
      </c>
      <c r="G1171" s="154">
        <v>1</v>
      </c>
      <c r="H1171" s="154">
        <f>IFERROR(VLOOKUP(B1171,'P2 Origin'!$C$21:$Q$176,15,FALSE),0)</f>
        <v>1</v>
      </c>
      <c r="I1171" s="154">
        <f>IFERROR(VLOOKUP(D1171,'P4 Destination'!$C$21:$Q$176,15,FALSE),0)</f>
        <v>0</v>
      </c>
      <c r="J1171" s="155">
        <v>1</v>
      </c>
      <c r="K1171" s="155"/>
      <c r="L1171" s="156">
        <v>0</v>
      </c>
      <c r="M1171" s="155">
        <v>0</v>
      </c>
      <c r="N1171" s="155">
        <v>0</v>
      </c>
      <c r="O1171" s="157">
        <f t="shared" si="507"/>
        <v>0</v>
      </c>
      <c r="P1171" s="158">
        <f t="shared" si="508"/>
        <v>0</v>
      </c>
      <c r="Q1171" s="159">
        <f>IFERROR(VLOOKUP(N1171,'P1 Intra-Europees'!$A$15:$H$25,3,0),0)*P1171</f>
        <v>0</v>
      </c>
      <c r="R1171" s="160">
        <f t="shared" si="509"/>
        <v>0</v>
      </c>
      <c r="S1171" s="159">
        <f>IFERROR(VLOOKUP(N1171,'P1 Intra-Europees'!$A$15:$H$25,4,0),0)*R1171</f>
        <v>0</v>
      </c>
      <c r="T1171" s="160">
        <f t="shared" si="510"/>
        <v>0</v>
      </c>
      <c r="U1171" s="159">
        <f>IFERROR(VLOOKUP(N1171,'P1 Intra-Europees'!$A$15:$H$25,5,0),0)*T1171</f>
        <v>0</v>
      </c>
      <c r="V1171" s="160">
        <f t="shared" si="511"/>
        <v>0</v>
      </c>
      <c r="W1171" s="159">
        <f>IFERROR(VLOOKUP(N1171,'P1 Intra-Europees'!$A$15:$H$25,6,0),0)*V1171</f>
        <v>0</v>
      </c>
      <c r="X1171" s="160">
        <f t="shared" si="512"/>
        <v>0</v>
      </c>
      <c r="Y1171" s="159">
        <f>IFERROR(VLOOKUP(N1171,'P1 Intra-Europees'!$A$15:$H$25,7,0),0)*X1171</f>
        <v>0</v>
      </c>
      <c r="Z1171" s="161">
        <f t="shared" si="513"/>
        <v>0</v>
      </c>
      <c r="AA1171" s="162">
        <f>IFERROR(VLOOKUP(N1171,'P1 Intra-Europees'!$A$15:$H$25,8,0),0)*Z1171</f>
        <v>0</v>
      </c>
      <c r="AB1171" s="163">
        <f t="shared" si="514"/>
        <v>0</v>
      </c>
      <c r="AC1171" s="157" t="str">
        <f>VLOOKUP(B1171,'P2 Origin'!$C$21:$O$176,13,0)</f>
        <v>USD</v>
      </c>
      <c r="AD1171" s="164">
        <f t="shared" si="515"/>
        <v>0</v>
      </c>
      <c r="AE1171" s="165">
        <f>IF(AU1171&gt;0.1,VLOOKUP(B1171,'P2 Origin'!$C$21:$M$176,3,0)*H1171,0)</f>
        <v>0</v>
      </c>
      <c r="AF1171" s="166">
        <f t="shared" si="516"/>
        <v>0</v>
      </c>
      <c r="AG1171" s="165">
        <f>(VLOOKUP(B1171,'P2 Origin'!$C$21:$M$176,4,0))*AF1171</f>
        <v>0</v>
      </c>
      <c r="AH1171" s="166">
        <f t="shared" si="517"/>
        <v>0</v>
      </c>
      <c r="AI1171" s="165">
        <f>(VLOOKUP(B1171,'P2 Origin'!$C$21:$M$176,5,0))*AH1171</f>
        <v>0</v>
      </c>
      <c r="AJ1171" s="166">
        <f t="shared" si="531"/>
        <v>0</v>
      </c>
      <c r="AK1171" s="165">
        <f>(VLOOKUP(B1171,'P2 Origin'!$C$21:$M$176,6,0))*AJ1171</f>
        <v>0</v>
      </c>
      <c r="AL1171" s="166">
        <f t="shared" si="518"/>
        <v>0</v>
      </c>
      <c r="AM1171" s="165">
        <f>(VLOOKUP($B1171,'P2 Origin'!$C$21:$M$176,7,0))*AL1171</f>
        <v>0</v>
      </c>
      <c r="AN1171" s="166">
        <f t="shared" si="519"/>
        <v>0</v>
      </c>
      <c r="AO1171" s="165">
        <f>(VLOOKUP($B1171,'P2 Origin'!$C$21:$M$176,8,0))*AN1171</f>
        <v>0</v>
      </c>
      <c r="AP1171" s="166">
        <f t="shared" si="520"/>
        <v>60</v>
      </c>
      <c r="AQ1171" s="165">
        <f>(VLOOKUP($B1171,'P2 Origin'!$C$21:$M$176,9,0))*AP1171</f>
        <v>0</v>
      </c>
      <c r="AR1171" s="155">
        <f t="shared" si="504"/>
        <v>1</v>
      </c>
      <c r="AS1171" s="164">
        <f>(VLOOKUP(B1171,'P2 Origin'!$C$21:$M$176,10,0))*K1171</f>
        <v>0</v>
      </c>
      <c r="AT1171" s="164">
        <f>(VLOOKUP(B1171,'P2 Origin'!$C$21:$M$176,11,0))*J1171</f>
        <v>0</v>
      </c>
      <c r="AU1171" s="167">
        <v>60</v>
      </c>
      <c r="AV1171" s="168">
        <v>60</v>
      </c>
      <c r="AW1171" s="169">
        <v>0</v>
      </c>
      <c r="AX1171" s="170">
        <f>IF(AU1171&gt;=0.1,'P3 Bureaumarge zee- en luchtvr.'!$D$12,0)</f>
        <v>0</v>
      </c>
      <c r="AY1171" s="163">
        <f t="shared" si="521"/>
        <v>0</v>
      </c>
      <c r="AZ1171" s="157" t="str">
        <f>VLOOKUP(D1171,'P4 Destination'!$C$21:$O$176,13,0)</f>
        <v>EUR</v>
      </c>
      <c r="BA1171" s="164">
        <f t="shared" si="522"/>
        <v>0</v>
      </c>
      <c r="BB1171" s="171">
        <f>IF(AU1171&gt;0.1,(VLOOKUP(D1171,'P4 Destination'!$C$21:$M$176,3,0))*I1171,0)</f>
        <v>0</v>
      </c>
      <c r="BC1171" s="172">
        <f t="shared" si="523"/>
        <v>0</v>
      </c>
      <c r="BD1171" s="171">
        <f>(VLOOKUP($D1171,'P4 Destination'!$C$21:$M$176,4,0))*BC1171</f>
        <v>0</v>
      </c>
      <c r="BE1171" s="172">
        <f t="shared" si="524"/>
        <v>0</v>
      </c>
      <c r="BF1171" s="171">
        <f>(VLOOKUP($D1171,'P4 Destination'!$C$21:$M$176,5,0))*BE1171</f>
        <v>0</v>
      </c>
      <c r="BG1171" s="172">
        <f t="shared" si="525"/>
        <v>0</v>
      </c>
      <c r="BH1171" s="171">
        <f>(VLOOKUP($D1171,'P4 Destination'!$C$21:$M$176,6,0))*BG1171</f>
        <v>0</v>
      </c>
      <c r="BI1171" s="172">
        <f t="shared" si="526"/>
        <v>0</v>
      </c>
      <c r="BJ1171" s="171">
        <f>(VLOOKUP($D1171,'P4 Destination'!$C$21:$M$176,7,0))*BI1171</f>
        <v>0</v>
      </c>
      <c r="BK1171" s="172">
        <f t="shared" si="527"/>
        <v>0</v>
      </c>
      <c r="BL1171" s="171">
        <f>(VLOOKUP($D1171,'P4 Destination'!$C$21:$M$176,8,0))*BK1171</f>
        <v>0</v>
      </c>
      <c r="BM1171" s="172">
        <f t="shared" si="528"/>
        <v>60</v>
      </c>
      <c r="BN1171" s="171">
        <f>(VLOOKUP($D1171,'P4 Destination'!$C$21:$M$176,9,0))*BM1171</f>
        <v>0</v>
      </c>
      <c r="BO1171" s="154">
        <f t="shared" si="505"/>
        <v>1</v>
      </c>
      <c r="BP1171" s="171">
        <f>(VLOOKUP(D1171,'P4 Destination'!$C$21:$M$176,10,0))*K1171</f>
        <v>0</v>
      </c>
      <c r="BQ1171" s="171">
        <f>(VLOOKUP(D1171,'P4 Destination'!$C$21:$M$176,11,0))*J1171</f>
        <v>0</v>
      </c>
      <c r="BR1171" s="173">
        <f t="shared" si="529"/>
        <v>0</v>
      </c>
      <c r="BS1171" s="173">
        <f>(AV1171*2500)*'P6 Verzekering'!$E$11</f>
        <v>0</v>
      </c>
      <c r="BT1171" s="173">
        <f>(AW1171*2500)*'P6 Verzekering'!$E$12</f>
        <v>0</v>
      </c>
      <c r="BU1171" s="173">
        <f>(L1171*2500)*'P6 Verzekering'!$E$13</f>
        <v>0</v>
      </c>
      <c r="BV1171" s="173">
        <f t="shared" si="530"/>
        <v>0</v>
      </c>
      <c r="BW1171"/>
      <c r="BX1171"/>
    </row>
    <row r="1172" spans="1:76">
      <c r="A1172" s="152" t="s">
        <v>840</v>
      </c>
      <c r="B1172" s="152" t="s">
        <v>298</v>
      </c>
      <c r="C1172" s="152" t="s">
        <v>297</v>
      </c>
      <c r="D1172" s="152" t="s">
        <v>219</v>
      </c>
      <c r="E1172" s="152" t="s">
        <v>219</v>
      </c>
      <c r="F1172" s="153">
        <f t="shared" si="506"/>
        <v>60</v>
      </c>
      <c r="G1172" s="154">
        <v>1</v>
      </c>
      <c r="H1172" s="154">
        <f>IFERROR(VLOOKUP(B1172,'P2 Origin'!$C$21:$Q$176,15,FALSE),0)</f>
        <v>1</v>
      </c>
      <c r="I1172" s="154">
        <f>IFERROR(VLOOKUP(D1172,'P4 Destination'!$C$21:$Q$176,15,FALSE),0)</f>
        <v>0</v>
      </c>
      <c r="J1172" s="155">
        <v>1</v>
      </c>
      <c r="K1172" s="155"/>
      <c r="L1172" s="156">
        <v>0</v>
      </c>
      <c r="M1172" s="155">
        <v>0</v>
      </c>
      <c r="N1172" s="155">
        <v>0</v>
      </c>
      <c r="O1172" s="157">
        <f t="shared" si="507"/>
        <v>0</v>
      </c>
      <c r="P1172" s="158">
        <f t="shared" si="508"/>
        <v>0</v>
      </c>
      <c r="Q1172" s="159">
        <f>IFERROR(VLOOKUP(N1172,'P1 Intra-Europees'!$A$15:$H$25,3,0),0)*P1172</f>
        <v>0</v>
      </c>
      <c r="R1172" s="160">
        <f t="shared" si="509"/>
        <v>0</v>
      </c>
      <c r="S1172" s="159">
        <f>IFERROR(VLOOKUP(N1172,'P1 Intra-Europees'!$A$15:$H$25,4,0),0)*R1172</f>
        <v>0</v>
      </c>
      <c r="T1172" s="160">
        <f t="shared" si="510"/>
        <v>0</v>
      </c>
      <c r="U1172" s="159">
        <f>IFERROR(VLOOKUP(N1172,'P1 Intra-Europees'!$A$15:$H$25,5,0),0)*T1172</f>
        <v>0</v>
      </c>
      <c r="V1172" s="160">
        <f t="shared" si="511"/>
        <v>0</v>
      </c>
      <c r="W1172" s="159">
        <f>IFERROR(VLOOKUP(N1172,'P1 Intra-Europees'!$A$15:$H$25,6,0),0)*V1172</f>
        <v>0</v>
      </c>
      <c r="X1172" s="160">
        <f t="shared" si="512"/>
        <v>0</v>
      </c>
      <c r="Y1172" s="159">
        <f>IFERROR(VLOOKUP(N1172,'P1 Intra-Europees'!$A$15:$H$25,7,0),0)*X1172</f>
        <v>0</v>
      </c>
      <c r="Z1172" s="161">
        <f t="shared" si="513"/>
        <v>0</v>
      </c>
      <c r="AA1172" s="162">
        <f>IFERROR(VLOOKUP(N1172,'P1 Intra-Europees'!$A$15:$H$25,8,0),0)*Z1172</f>
        <v>0</v>
      </c>
      <c r="AB1172" s="163">
        <f t="shared" si="514"/>
        <v>0</v>
      </c>
      <c r="AC1172" s="157" t="str">
        <f>VLOOKUP(B1172,'P2 Origin'!$C$21:$O$176,13,0)</f>
        <v>USD</v>
      </c>
      <c r="AD1172" s="164">
        <f t="shared" si="515"/>
        <v>0</v>
      </c>
      <c r="AE1172" s="165">
        <f>IF(AU1172&gt;0.1,VLOOKUP(B1172,'P2 Origin'!$C$21:$M$176,3,0)*H1172,0)</f>
        <v>0</v>
      </c>
      <c r="AF1172" s="166">
        <f t="shared" si="516"/>
        <v>0</v>
      </c>
      <c r="AG1172" s="165">
        <f>(VLOOKUP(B1172,'P2 Origin'!$C$21:$M$176,4,0))*AF1172</f>
        <v>0</v>
      </c>
      <c r="AH1172" s="166">
        <f t="shared" si="517"/>
        <v>0</v>
      </c>
      <c r="AI1172" s="165">
        <f>(VLOOKUP(B1172,'P2 Origin'!$C$21:$M$176,5,0))*AH1172</f>
        <v>0</v>
      </c>
      <c r="AJ1172" s="166">
        <f t="shared" si="531"/>
        <v>0</v>
      </c>
      <c r="AK1172" s="165">
        <f>(VLOOKUP(B1172,'P2 Origin'!$C$21:$M$176,6,0))*AJ1172</f>
        <v>0</v>
      </c>
      <c r="AL1172" s="166">
        <f t="shared" si="518"/>
        <v>0</v>
      </c>
      <c r="AM1172" s="165">
        <f>(VLOOKUP($B1172,'P2 Origin'!$C$21:$M$176,7,0))*AL1172</f>
        <v>0</v>
      </c>
      <c r="AN1172" s="166">
        <f t="shared" si="519"/>
        <v>0</v>
      </c>
      <c r="AO1172" s="165">
        <f>(VLOOKUP($B1172,'P2 Origin'!$C$21:$M$176,8,0))*AN1172</f>
        <v>0</v>
      </c>
      <c r="AP1172" s="166">
        <f t="shared" si="520"/>
        <v>60</v>
      </c>
      <c r="AQ1172" s="165">
        <f>(VLOOKUP($B1172,'P2 Origin'!$C$21:$M$176,9,0))*AP1172</f>
        <v>0</v>
      </c>
      <c r="AR1172" s="155">
        <f t="shared" si="504"/>
        <v>1</v>
      </c>
      <c r="AS1172" s="164">
        <f>(VLOOKUP(B1172,'P2 Origin'!$C$21:$M$176,10,0))*K1172</f>
        <v>0</v>
      </c>
      <c r="AT1172" s="164">
        <f>(VLOOKUP(B1172,'P2 Origin'!$C$21:$M$176,11,0))*J1172</f>
        <v>0</v>
      </c>
      <c r="AU1172" s="167">
        <v>60</v>
      </c>
      <c r="AV1172" s="168">
        <v>60</v>
      </c>
      <c r="AW1172" s="169">
        <v>0</v>
      </c>
      <c r="AX1172" s="170">
        <f>IF(AU1172&gt;=0.1,'P3 Bureaumarge zee- en luchtvr.'!$D$12,0)</f>
        <v>0</v>
      </c>
      <c r="AY1172" s="163">
        <f t="shared" si="521"/>
        <v>0</v>
      </c>
      <c r="AZ1172" s="157" t="str">
        <f>VLOOKUP(D1172,'P4 Destination'!$C$21:$O$176,13,0)</f>
        <v>EUR</v>
      </c>
      <c r="BA1172" s="164">
        <f t="shared" si="522"/>
        <v>0</v>
      </c>
      <c r="BB1172" s="171">
        <f>IF(AU1172&gt;0.1,(VLOOKUP(D1172,'P4 Destination'!$C$21:$M$176,3,0))*I1172,0)</f>
        <v>0</v>
      </c>
      <c r="BC1172" s="172">
        <f t="shared" si="523"/>
        <v>0</v>
      </c>
      <c r="BD1172" s="171">
        <f>(VLOOKUP($D1172,'P4 Destination'!$C$21:$M$176,4,0))*BC1172</f>
        <v>0</v>
      </c>
      <c r="BE1172" s="172">
        <f t="shared" si="524"/>
        <v>0</v>
      </c>
      <c r="BF1172" s="171">
        <f>(VLOOKUP($D1172,'P4 Destination'!$C$21:$M$176,5,0))*BE1172</f>
        <v>0</v>
      </c>
      <c r="BG1172" s="172">
        <f t="shared" si="525"/>
        <v>0</v>
      </c>
      <c r="BH1172" s="171">
        <f>(VLOOKUP($D1172,'P4 Destination'!$C$21:$M$176,6,0))*BG1172</f>
        <v>0</v>
      </c>
      <c r="BI1172" s="172">
        <f t="shared" si="526"/>
        <v>0</v>
      </c>
      <c r="BJ1172" s="171">
        <f>(VLOOKUP($D1172,'P4 Destination'!$C$21:$M$176,7,0))*BI1172</f>
        <v>0</v>
      </c>
      <c r="BK1172" s="172">
        <f t="shared" si="527"/>
        <v>0</v>
      </c>
      <c r="BL1172" s="171">
        <f>(VLOOKUP($D1172,'P4 Destination'!$C$21:$M$176,8,0))*BK1172</f>
        <v>0</v>
      </c>
      <c r="BM1172" s="172">
        <f t="shared" si="528"/>
        <v>60</v>
      </c>
      <c r="BN1172" s="171">
        <f>(VLOOKUP($D1172,'P4 Destination'!$C$21:$M$176,9,0))*BM1172</f>
        <v>0</v>
      </c>
      <c r="BO1172" s="154">
        <f t="shared" si="505"/>
        <v>1</v>
      </c>
      <c r="BP1172" s="171">
        <f>(VLOOKUP(D1172,'P4 Destination'!$C$21:$M$176,10,0))*K1172</f>
        <v>0</v>
      </c>
      <c r="BQ1172" s="171">
        <f>(VLOOKUP(D1172,'P4 Destination'!$C$21:$M$176,11,0))*J1172</f>
        <v>0</v>
      </c>
      <c r="BR1172" s="173">
        <f t="shared" si="529"/>
        <v>0</v>
      </c>
      <c r="BS1172" s="173">
        <f>(AV1172*2500)*'P6 Verzekering'!$E$11</f>
        <v>0</v>
      </c>
      <c r="BT1172" s="173">
        <f>(AW1172*2500)*'P6 Verzekering'!$E$12</f>
        <v>0</v>
      </c>
      <c r="BU1172" s="173">
        <f>(L1172*2500)*'P6 Verzekering'!$E$13</f>
        <v>0</v>
      </c>
      <c r="BV1172" s="173">
        <f t="shared" si="530"/>
        <v>0</v>
      </c>
      <c r="BW1172"/>
      <c r="BX1172"/>
    </row>
    <row r="1173" spans="1:76">
      <c r="A1173" s="152" t="s">
        <v>841</v>
      </c>
      <c r="B1173" s="152" t="s">
        <v>298</v>
      </c>
      <c r="C1173" s="152" t="s">
        <v>297</v>
      </c>
      <c r="D1173" s="152" t="s">
        <v>219</v>
      </c>
      <c r="E1173" s="152" t="s">
        <v>219</v>
      </c>
      <c r="F1173" s="153">
        <f t="shared" si="506"/>
        <v>32</v>
      </c>
      <c r="G1173" s="154">
        <v>1</v>
      </c>
      <c r="H1173" s="154">
        <f>IFERROR(VLOOKUP(B1173,'P2 Origin'!$C$21:$Q$176,15,FALSE),0)</f>
        <v>1</v>
      </c>
      <c r="I1173" s="154">
        <f>IFERROR(VLOOKUP(D1173,'P4 Destination'!$C$21:$Q$176,15,FALSE),0)</f>
        <v>0</v>
      </c>
      <c r="J1173" s="155"/>
      <c r="K1173" s="155">
        <v>1</v>
      </c>
      <c r="L1173" s="156">
        <v>0</v>
      </c>
      <c r="M1173" s="155">
        <v>0</v>
      </c>
      <c r="N1173" s="155">
        <v>0</v>
      </c>
      <c r="O1173" s="157">
        <f t="shared" si="507"/>
        <v>0</v>
      </c>
      <c r="P1173" s="158">
        <f t="shared" si="508"/>
        <v>0</v>
      </c>
      <c r="Q1173" s="159">
        <f>IFERROR(VLOOKUP(N1173,'P1 Intra-Europees'!$A$15:$H$25,3,0),0)*P1173</f>
        <v>0</v>
      </c>
      <c r="R1173" s="160">
        <f t="shared" si="509"/>
        <v>0</v>
      </c>
      <c r="S1173" s="159">
        <f>IFERROR(VLOOKUP(N1173,'P1 Intra-Europees'!$A$15:$H$25,4,0),0)*R1173</f>
        <v>0</v>
      </c>
      <c r="T1173" s="160">
        <f t="shared" si="510"/>
        <v>0</v>
      </c>
      <c r="U1173" s="159">
        <f>IFERROR(VLOOKUP(N1173,'P1 Intra-Europees'!$A$15:$H$25,5,0),0)*T1173</f>
        <v>0</v>
      </c>
      <c r="V1173" s="160">
        <f t="shared" si="511"/>
        <v>0</v>
      </c>
      <c r="W1173" s="159">
        <f>IFERROR(VLOOKUP(N1173,'P1 Intra-Europees'!$A$15:$H$25,6,0),0)*V1173</f>
        <v>0</v>
      </c>
      <c r="X1173" s="160">
        <f t="shared" si="512"/>
        <v>0</v>
      </c>
      <c r="Y1173" s="159">
        <f>IFERROR(VLOOKUP(N1173,'P1 Intra-Europees'!$A$15:$H$25,7,0),0)*X1173</f>
        <v>0</v>
      </c>
      <c r="Z1173" s="161">
        <f t="shared" si="513"/>
        <v>0</v>
      </c>
      <c r="AA1173" s="162">
        <f>IFERROR(VLOOKUP(N1173,'P1 Intra-Europees'!$A$15:$H$25,8,0),0)*Z1173</f>
        <v>0</v>
      </c>
      <c r="AB1173" s="163">
        <f t="shared" si="514"/>
        <v>0</v>
      </c>
      <c r="AC1173" s="157" t="str">
        <f>VLOOKUP(B1173,'P2 Origin'!$C$21:$O$176,13,0)</f>
        <v>USD</v>
      </c>
      <c r="AD1173" s="164">
        <f t="shared" si="515"/>
        <v>0</v>
      </c>
      <c r="AE1173" s="165">
        <f>IF(AU1173&gt;0.1,VLOOKUP(B1173,'P2 Origin'!$C$21:$M$176,3,0)*H1173,0)</f>
        <v>0</v>
      </c>
      <c r="AF1173" s="166">
        <f t="shared" si="516"/>
        <v>0</v>
      </c>
      <c r="AG1173" s="165">
        <f>(VLOOKUP(B1173,'P2 Origin'!$C$21:$M$176,4,0))*AF1173</f>
        <v>0</v>
      </c>
      <c r="AH1173" s="166">
        <f t="shared" si="517"/>
        <v>0</v>
      </c>
      <c r="AI1173" s="165">
        <f>(VLOOKUP(B1173,'P2 Origin'!$C$21:$M$176,5,0))*AH1173</f>
        <v>0</v>
      </c>
      <c r="AJ1173" s="166">
        <f t="shared" si="531"/>
        <v>0</v>
      </c>
      <c r="AK1173" s="165">
        <f>(VLOOKUP(B1173,'P2 Origin'!$C$21:$M$176,6,0))*AJ1173</f>
        <v>0</v>
      </c>
      <c r="AL1173" s="166">
        <f t="shared" si="518"/>
        <v>32</v>
      </c>
      <c r="AM1173" s="165">
        <f>(VLOOKUP($B1173,'P2 Origin'!$C$21:$M$176,7,0))*AL1173</f>
        <v>0</v>
      </c>
      <c r="AN1173" s="166">
        <f t="shared" si="519"/>
        <v>0</v>
      </c>
      <c r="AO1173" s="165">
        <f>(VLOOKUP($B1173,'P2 Origin'!$C$21:$M$176,8,0))*AN1173</f>
        <v>0</v>
      </c>
      <c r="AP1173" s="166">
        <f t="shared" si="520"/>
        <v>0</v>
      </c>
      <c r="AQ1173" s="165">
        <f>(VLOOKUP($B1173,'P2 Origin'!$C$21:$M$176,9,0))*AP1173</f>
        <v>0</v>
      </c>
      <c r="AR1173" s="155">
        <f t="shared" si="504"/>
        <v>1</v>
      </c>
      <c r="AS1173" s="164">
        <f>(VLOOKUP(B1173,'P2 Origin'!$C$21:$M$176,10,0))*K1173</f>
        <v>0</v>
      </c>
      <c r="AT1173" s="164">
        <f>(VLOOKUP(B1173,'P2 Origin'!$C$21:$M$176,11,0))*J1173</f>
        <v>0</v>
      </c>
      <c r="AU1173" s="167">
        <v>32</v>
      </c>
      <c r="AV1173" s="168">
        <v>32</v>
      </c>
      <c r="AW1173" s="169">
        <v>0</v>
      </c>
      <c r="AX1173" s="170">
        <f>IF(AU1173&gt;=0.1,'P3 Bureaumarge zee- en luchtvr.'!$D$12,0)</f>
        <v>0</v>
      </c>
      <c r="AY1173" s="163">
        <f t="shared" si="521"/>
        <v>0</v>
      </c>
      <c r="AZ1173" s="157" t="str">
        <f>VLOOKUP(D1173,'P4 Destination'!$C$21:$O$176,13,0)</f>
        <v>EUR</v>
      </c>
      <c r="BA1173" s="164">
        <f t="shared" si="522"/>
        <v>0</v>
      </c>
      <c r="BB1173" s="171">
        <f>IF(AU1173&gt;0.1,(VLOOKUP(D1173,'P4 Destination'!$C$21:$M$176,3,0))*I1173,0)</f>
        <v>0</v>
      </c>
      <c r="BC1173" s="172">
        <f t="shared" si="523"/>
        <v>0</v>
      </c>
      <c r="BD1173" s="171">
        <f>(VLOOKUP($D1173,'P4 Destination'!$C$21:$M$176,4,0))*BC1173</f>
        <v>0</v>
      </c>
      <c r="BE1173" s="172">
        <f t="shared" si="524"/>
        <v>0</v>
      </c>
      <c r="BF1173" s="171">
        <f>(VLOOKUP($D1173,'P4 Destination'!$C$21:$M$176,5,0))*BE1173</f>
        <v>0</v>
      </c>
      <c r="BG1173" s="172">
        <f t="shared" si="525"/>
        <v>0</v>
      </c>
      <c r="BH1173" s="171">
        <f>(VLOOKUP($D1173,'P4 Destination'!$C$21:$M$176,6,0))*BG1173</f>
        <v>0</v>
      </c>
      <c r="BI1173" s="172">
        <f t="shared" si="526"/>
        <v>32</v>
      </c>
      <c r="BJ1173" s="171">
        <f>(VLOOKUP($D1173,'P4 Destination'!$C$21:$M$176,7,0))*BI1173</f>
        <v>0</v>
      </c>
      <c r="BK1173" s="172">
        <f t="shared" si="527"/>
        <v>0</v>
      </c>
      <c r="BL1173" s="171">
        <f>(VLOOKUP($D1173,'P4 Destination'!$C$21:$M$176,8,0))*BK1173</f>
        <v>0</v>
      </c>
      <c r="BM1173" s="172">
        <f t="shared" si="528"/>
        <v>0</v>
      </c>
      <c r="BN1173" s="171">
        <f>(VLOOKUP($D1173,'P4 Destination'!$C$21:$M$176,9,0))*BM1173</f>
        <v>0</v>
      </c>
      <c r="BO1173" s="154">
        <f t="shared" si="505"/>
        <v>1</v>
      </c>
      <c r="BP1173" s="171">
        <f>(VLOOKUP(D1173,'P4 Destination'!$C$21:$M$176,10,0))*K1173</f>
        <v>0</v>
      </c>
      <c r="BQ1173" s="171">
        <f>(VLOOKUP(D1173,'P4 Destination'!$C$21:$M$176,11,0))*J1173</f>
        <v>0</v>
      </c>
      <c r="BR1173" s="173">
        <f t="shared" si="529"/>
        <v>0</v>
      </c>
      <c r="BS1173" s="173">
        <f>(AV1173*2500)*'P6 Verzekering'!$E$11</f>
        <v>0</v>
      </c>
      <c r="BT1173" s="173">
        <f>(AW1173*2500)*'P6 Verzekering'!$E$12</f>
        <v>0</v>
      </c>
      <c r="BU1173" s="173">
        <f>(L1173*2500)*'P6 Verzekering'!$E$13</f>
        <v>0</v>
      </c>
      <c r="BV1173" s="173">
        <f t="shared" si="530"/>
        <v>0</v>
      </c>
      <c r="BW1173"/>
      <c r="BX1173"/>
    </row>
    <row r="1174" spans="1:76">
      <c r="A1174" s="152" t="s">
        <v>842</v>
      </c>
      <c r="B1174" s="152" t="s">
        <v>298</v>
      </c>
      <c r="C1174" s="152" t="s">
        <v>297</v>
      </c>
      <c r="D1174" s="152" t="s">
        <v>219</v>
      </c>
      <c r="E1174" s="152" t="s">
        <v>219</v>
      </c>
      <c r="F1174" s="153">
        <f t="shared" si="506"/>
        <v>9</v>
      </c>
      <c r="G1174" s="154">
        <v>1</v>
      </c>
      <c r="H1174" s="154">
        <f>IFERROR(VLOOKUP(B1174,'P2 Origin'!$C$21:$Q$176,15,FALSE),0)</f>
        <v>1</v>
      </c>
      <c r="I1174" s="154">
        <f>IFERROR(VLOOKUP(D1174,'P4 Destination'!$C$21:$Q$176,15,FALSE),0)</f>
        <v>0</v>
      </c>
      <c r="J1174" s="155"/>
      <c r="K1174" s="155">
        <v>1</v>
      </c>
      <c r="L1174" s="156">
        <v>0</v>
      </c>
      <c r="M1174" s="155">
        <v>0</v>
      </c>
      <c r="N1174" s="155">
        <v>0</v>
      </c>
      <c r="O1174" s="157">
        <f t="shared" si="507"/>
        <v>0</v>
      </c>
      <c r="P1174" s="158">
        <f t="shared" si="508"/>
        <v>0</v>
      </c>
      <c r="Q1174" s="159">
        <f>IFERROR(VLOOKUP(N1174,'P1 Intra-Europees'!$A$15:$H$25,3,0),0)*P1174</f>
        <v>0</v>
      </c>
      <c r="R1174" s="160">
        <f t="shared" si="509"/>
        <v>0</v>
      </c>
      <c r="S1174" s="159">
        <f>IFERROR(VLOOKUP(N1174,'P1 Intra-Europees'!$A$15:$H$25,4,0),0)*R1174</f>
        <v>0</v>
      </c>
      <c r="T1174" s="160">
        <f t="shared" si="510"/>
        <v>0</v>
      </c>
      <c r="U1174" s="159">
        <f>IFERROR(VLOOKUP(N1174,'P1 Intra-Europees'!$A$15:$H$25,5,0),0)*T1174</f>
        <v>0</v>
      </c>
      <c r="V1174" s="160">
        <f t="shared" si="511"/>
        <v>0</v>
      </c>
      <c r="W1174" s="159">
        <f>IFERROR(VLOOKUP(N1174,'P1 Intra-Europees'!$A$15:$H$25,6,0),0)*V1174</f>
        <v>0</v>
      </c>
      <c r="X1174" s="160">
        <f t="shared" si="512"/>
        <v>0</v>
      </c>
      <c r="Y1174" s="159">
        <f>IFERROR(VLOOKUP(N1174,'P1 Intra-Europees'!$A$15:$H$25,7,0),0)*X1174</f>
        <v>0</v>
      </c>
      <c r="Z1174" s="161">
        <f t="shared" si="513"/>
        <v>0</v>
      </c>
      <c r="AA1174" s="162">
        <f>IFERROR(VLOOKUP(N1174,'P1 Intra-Europees'!$A$15:$H$25,8,0),0)*Z1174</f>
        <v>0</v>
      </c>
      <c r="AB1174" s="163">
        <f t="shared" si="514"/>
        <v>0</v>
      </c>
      <c r="AC1174" s="157" t="str">
        <f>VLOOKUP(B1174,'P2 Origin'!$C$21:$O$176,13,0)</f>
        <v>USD</v>
      </c>
      <c r="AD1174" s="164">
        <f t="shared" si="515"/>
        <v>0</v>
      </c>
      <c r="AE1174" s="165">
        <f>IF(AU1174&gt;0.1,VLOOKUP(B1174,'P2 Origin'!$C$21:$M$176,3,0)*H1174,0)</f>
        <v>0</v>
      </c>
      <c r="AF1174" s="166">
        <f t="shared" si="516"/>
        <v>0</v>
      </c>
      <c r="AG1174" s="165">
        <f>(VLOOKUP(B1174,'P2 Origin'!$C$21:$M$176,4,0))*AF1174</f>
        <v>0</v>
      </c>
      <c r="AH1174" s="166">
        <f t="shared" si="517"/>
        <v>9</v>
      </c>
      <c r="AI1174" s="165">
        <f>(VLOOKUP(B1174,'P2 Origin'!$C$21:$M$176,5,0))*AH1174</f>
        <v>0</v>
      </c>
      <c r="AJ1174" s="166">
        <f t="shared" si="531"/>
        <v>0</v>
      </c>
      <c r="AK1174" s="165">
        <f>(VLOOKUP(B1174,'P2 Origin'!$C$21:$M$176,6,0))*AJ1174</f>
        <v>0</v>
      </c>
      <c r="AL1174" s="166">
        <f t="shared" si="518"/>
        <v>0</v>
      </c>
      <c r="AM1174" s="165">
        <f>(VLOOKUP($B1174,'P2 Origin'!$C$21:$M$176,7,0))*AL1174</f>
        <v>0</v>
      </c>
      <c r="AN1174" s="166">
        <f t="shared" si="519"/>
        <v>0</v>
      </c>
      <c r="AO1174" s="165">
        <f>(VLOOKUP($B1174,'P2 Origin'!$C$21:$M$176,8,0))*AN1174</f>
        <v>0</v>
      </c>
      <c r="AP1174" s="166">
        <f t="shared" si="520"/>
        <v>0</v>
      </c>
      <c r="AQ1174" s="165">
        <f>(VLOOKUP($B1174,'P2 Origin'!$C$21:$M$176,9,0))*AP1174</f>
        <v>0</v>
      </c>
      <c r="AR1174" s="155">
        <f t="shared" si="504"/>
        <v>1</v>
      </c>
      <c r="AS1174" s="164">
        <f>(VLOOKUP(B1174,'P2 Origin'!$C$21:$M$176,10,0))*K1174</f>
        <v>0</v>
      </c>
      <c r="AT1174" s="164">
        <f>(VLOOKUP(B1174,'P2 Origin'!$C$21:$M$176,11,0))*J1174</f>
        <v>0</v>
      </c>
      <c r="AU1174" s="167">
        <v>9</v>
      </c>
      <c r="AV1174" s="168">
        <v>9</v>
      </c>
      <c r="AW1174" s="169">
        <v>0</v>
      </c>
      <c r="AX1174" s="170">
        <f>IF(AU1174&gt;=0.1,'P3 Bureaumarge zee- en luchtvr.'!$D$12,0)</f>
        <v>0</v>
      </c>
      <c r="AY1174" s="163">
        <f t="shared" si="521"/>
        <v>0</v>
      </c>
      <c r="AZ1174" s="157" t="str">
        <f>VLOOKUP(D1174,'P4 Destination'!$C$21:$O$176,13,0)</f>
        <v>EUR</v>
      </c>
      <c r="BA1174" s="164">
        <f t="shared" si="522"/>
        <v>0</v>
      </c>
      <c r="BB1174" s="171">
        <f>IF(AU1174&gt;0.1,(VLOOKUP(D1174,'P4 Destination'!$C$21:$M$176,3,0))*I1174,0)</f>
        <v>0</v>
      </c>
      <c r="BC1174" s="172">
        <f t="shared" si="523"/>
        <v>0</v>
      </c>
      <c r="BD1174" s="171">
        <f>(VLOOKUP($D1174,'P4 Destination'!$C$21:$M$176,4,0))*BC1174</f>
        <v>0</v>
      </c>
      <c r="BE1174" s="172">
        <f t="shared" si="524"/>
        <v>9</v>
      </c>
      <c r="BF1174" s="171">
        <f>(VLOOKUP($D1174,'P4 Destination'!$C$21:$M$176,5,0))*BE1174</f>
        <v>0</v>
      </c>
      <c r="BG1174" s="172">
        <f t="shared" si="525"/>
        <v>0</v>
      </c>
      <c r="BH1174" s="171">
        <f>(VLOOKUP($D1174,'P4 Destination'!$C$21:$M$176,6,0))*BG1174</f>
        <v>0</v>
      </c>
      <c r="BI1174" s="172">
        <f t="shared" si="526"/>
        <v>0</v>
      </c>
      <c r="BJ1174" s="171">
        <f>(VLOOKUP($D1174,'P4 Destination'!$C$21:$M$176,7,0))*BI1174</f>
        <v>0</v>
      </c>
      <c r="BK1174" s="172">
        <f t="shared" si="527"/>
        <v>0</v>
      </c>
      <c r="BL1174" s="171">
        <f>(VLOOKUP($D1174,'P4 Destination'!$C$21:$M$176,8,0))*BK1174</f>
        <v>0</v>
      </c>
      <c r="BM1174" s="172">
        <f t="shared" si="528"/>
        <v>0</v>
      </c>
      <c r="BN1174" s="171">
        <f>(VLOOKUP($D1174,'P4 Destination'!$C$21:$M$176,9,0))*BM1174</f>
        <v>0</v>
      </c>
      <c r="BO1174" s="154">
        <f t="shared" si="505"/>
        <v>1</v>
      </c>
      <c r="BP1174" s="171">
        <f>(VLOOKUP(D1174,'P4 Destination'!$C$21:$M$176,10,0))*K1174</f>
        <v>0</v>
      </c>
      <c r="BQ1174" s="171">
        <f>(VLOOKUP(D1174,'P4 Destination'!$C$21:$M$176,11,0))*J1174</f>
        <v>0</v>
      </c>
      <c r="BR1174" s="173">
        <f t="shared" si="529"/>
        <v>0</v>
      </c>
      <c r="BS1174" s="173">
        <f>(AV1174*2500)*'P6 Verzekering'!$E$11</f>
        <v>0</v>
      </c>
      <c r="BT1174" s="173">
        <f>(AW1174*2500)*'P6 Verzekering'!$E$12</f>
        <v>0</v>
      </c>
      <c r="BU1174" s="173">
        <f>(L1174*2500)*'P6 Verzekering'!$E$13</f>
        <v>0</v>
      </c>
      <c r="BV1174" s="173">
        <f t="shared" si="530"/>
        <v>0</v>
      </c>
      <c r="BW1174"/>
      <c r="BX1174"/>
    </row>
    <row r="1175" spans="1:76">
      <c r="A1175" s="152" t="s">
        <v>844</v>
      </c>
      <c r="B1175" s="152" t="s">
        <v>298</v>
      </c>
      <c r="C1175" s="152" t="s">
        <v>297</v>
      </c>
      <c r="D1175" s="152" t="s">
        <v>219</v>
      </c>
      <c r="E1175" s="152" t="s">
        <v>219</v>
      </c>
      <c r="F1175" s="153">
        <f t="shared" si="506"/>
        <v>23</v>
      </c>
      <c r="G1175" s="154">
        <v>1</v>
      </c>
      <c r="H1175" s="154">
        <f>IFERROR(VLOOKUP(B1175,'P2 Origin'!$C$21:$Q$176,15,FALSE),0)</f>
        <v>1</v>
      </c>
      <c r="I1175" s="154">
        <f>IFERROR(VLOOKUP(D1175,'P4 Destination'!$C$21:$Q$176,15,FALSE),0)</f>
        <v>0</v>
      </c>
      <c r="J1175" s="155"/>
      <c r="K1175" s="155">
        <v>1</v>
      </c>
      <c r="L1175" s="156">
        <v>0</v>
      </c>
      <c r="M1175" s="155">
        <v>0</v>
      </c>
      <c r="N1175" s="155">
        <v>0</v>
      </c>
      <c r="O1175" s="157">
        <f t="shared" si="507"/>
        <v>0</v>
      </c>
      <c r="P1175" s="158">
        <f t="shared" si="508"/>
        <v>0</v>
      </c>
      <c r="Q1175" s="159">
        <f>IFERROR(VLOOKUP(N1175,'P1 Intra-Europees'!$A$15:$H$25,3,0),0)*P1175</f>
        <v>0</v>
      </c>
      <c r="R1175" s="160">
        <f t="shared" si="509"/>
        <v>0</v>
      </c>
      <c r="S1175" s="159">
        <f>IFERROR(VLOOKUP(N1175,'P1 Intra-Europees'!$A$15:$H$25,4,0),0)*R1175</f>
        <v>0</v>
      </c>
      <c r="T1175" s="160">
        <f t="shared" si="510"/>
        <v>0</v>
      </c>
      <c r="U1175" s="159">
        <f>IFERROR(VLOOKUP(N1175,'P1 Intra-Europees'!$A$15:$H$25,5,0),0)*T1175</f>
        <v>0</v>
      </c>
      <c r="V1175" s="160">
        <f t="shared" si="511"/>
        <v>0</v>
      </c>
      <c r="W1175" s="159">
        <f>IFERROR(VLOOKUP(N1175,'P1 Intra-Europees'!$A$15:$H$25,6,0),0)*V1175</f>
        <v>0</v>
      </c>
      <c r="X1175" s="160">
        <f t="shared" si="512"/>
        <v>0</v>
      </c>
      <c r="Y1175" s="159">
        <f>IFERROR(VLOOKUP(N1175,'P1 Intra-Europees'!$A$15:$H$25,7,0),0)*X1175</f>
        <v>0</v>
      </c>
      <c r="Z1175" s="161">
        <f t="shared" si="513"/>
        <v>0</v>
      </c>
      <c r="AA1175" s="162">
        <f>IFERROR(VLOOKUP(N1175,'P1 Intra-Europees'!$A$15:$H$25,8,0),0)*Z1175</f>
        <v>0</v>
      </c>
      <c r="AB1175" s="163">
        <f t="shared" si="514"/>
        <v>0</v>
      </c>
      <c r="AC1175" s="157" t="str">
        <f>VLOOKUP(B1175,'P2 Origin'!$C$21:$O$176,13,0)</f>
        <v>USD</v>
      </c>
      <c r="AD1175" s="164">
        <f t="shared" si="515"/>
        <v>0</v>
      </c>
      <c r="AE1175" s="165">
        <f>IF(AU1175&gt;0.1,VLOOKUP(B1175,'P2 Origin'!$C$21:$M$176,3,0)*H1175,0)</f>
        <v>0</v>
      </c>
      <c r="AF1175" s="166">
        <f t="shared" si="516"/>
        <v>0</v>
      </c>
      <c r="AG1175" s="165">
        <f>(VLOOKUP(B1175,'P2 Origin'!$C$21:$M$176,4,0))*AF1175</f>
        <v>0</v>
      </c>
      <c r="AH1175" s="166">
        <f t="shared" si="517"/>
        <v>0</v>
      </c>
      <c r="AI1175" s="165">
        <f>(VLOOKUP(B1175,'P2 Origin'!$C$21:$M$176,5,0))*AH1175</f>
        <v>0</v>
      </c>
      <c r="AJ1175" s="166">
        <f t="shared" si="531"/>
        <v>23</v>
      </c>
      <c r="AK1175" s="165">
        <f>(VLOOKUP(B1175,'P2 Origin'!$C$21:$M$176,6,0))*AJ1175</f>
        <v>0</v>
      </c>
      <c r="AL1175" s="166">
        <f t="shared" si="518"/>
        <v>0</v>
      </c>
      <c r="AM1175" s="165">
        <f>(VLOOKUP($B1175,'P2 Origin'!$C$21:$M$176,7,0))*AL1175</f>
        <v>0</v>
      </c>
      <c r="AN1175" s="166">
        <f t="shared" si="519"/>
        <v>0</v>
      </c>
      <c r="AO1175" s="165">
        <f>(VLOOKUP($B1175,'P2 Origin'!$C$21:$M$176,8,0))*AN1175</f>
        <v>0</v>
      </c>
      <c r="AP1175" s="166">
        <f t="shared" si="520"/>
        <v>0</v>
      </c>
      <c r="AQ1175" s="165">
        <f>(VLOOKUP($B1175,'P2 Origin'!$C$21:$M$176,9,0))*AP1175</f>
        <v>0</v>
      </c>
      <c r="AR1175" s="155">
        <f t="shared" si="504"/>
        <v>1</v>
      </c>
      <c r="AS1175" s="164">
        <f>(VLOOKUP(B1175,'P2 Origin'!$C$21:$M$176,10,0))*K1175</f>
        <v>0</v>
      </c>
      <c r="AT1175" s="164">
        <f>(VLOOKUP(B1175,'P2 Origin'!$C$21:$M$176,11,0))*J1175</f>
        <v>0</v>
      </c>
      <c r="AU1175" s="167">
        <v>23</v>
      </c>
      <c r="AV1175" s="168">
        <v>23</v>
      </c>
      <c r="AW1175" s="169">
        <v>0</v>
      </c>
      <c r="AX1175" s="170">
        <f>IF(AU1175&gt;=0.1,'P3 Bureaumarge zee- en luchtvr.'!$D$12,0)</f>
        <v>0</v>
      </c>
      <c r="AY1175" s="163">
        <f t="shared" si="521"/>
        <v>0</v>
      </c>
      <c r="AZ1175" s="157" t="str">
        <f>VLOOKUP(D1175,'P4 Destination'!$C$21:$O$176,13,0)</f>
        <v>EUR</v>
      </c>
      <c r="BA1175" s="164">
        <f t="shared" si="522"/>
        <v>0</v>
      </c>
      <c r="BB1175" s="171">
        <f>IF(AU1175&gt;0.1,(VLOOKUP(D1175,'P4 Destination'!$C$21:$M$176,3,0))*I1175,0)</f>
        <v>0</v>
      </c>
      <c r="BC1175" s="172">
        <f t="shared" si="523"/>
        <v>0</v>
      </c>
      <c r="BD1175" s="171">
        <f>(VLOOKUP($D1175,'P4 Destination'!$C$21:$M$176,4,0))*BC1175</f>
        <v>0</v>
      </c>
      <c r="BE1175" s="172">
        <f t="shared" si="524"/>
        <v>0</v>
      </c>
      <c r="BF1175" s="171">
        <f>(VLOOKUP($D1175,'P4 Destination'!$C$21:$M$176,5,0))*BE1175</f>
        <v>0</v>
      </c>
      <c r="BG1175" s="172">
        <f t="shared" si="525"/>
        <v>23</v>
      </c>
      <c r="BH1175" s="171">
        <f>(VLOOKUP($D1175,'P4 Destination'!$C$21:$M$176,6,0))*BG1175</f>
        <v>0</v>
      </c>
      <c r="BI1175" s="172">
        <f t="shared" si="526"/>
        <v>0</v>
      </c>
      <c r="BJ1175" s="171">
        <f>(VLOOKUP($D1175,'P4 Destination'!$C$21:$M$176,7,0))*BI1175</f>
        <v>0</v>
      </c>
      <c r="BK1175" s="172">
        <f t="shared" si="527"/>
        <v>0</v>
      </c>
      <c r="BL1175" s="171">
        <f>(VLOOKUP($D1175,'P4 Destination'!$C$21:$M$176,8,0))*BK1175</f>
        <v>0</v>
      </c>
      <c r="BM1175" s="172">
        <f t="shared" si="528"/>
        <v>0</v>
      </c>
      <c r="BN1175" s="171">
        <f>(VLOOKUP($D1175,'P4 Destination'!$C$21:$M$176,9,0))*BM1175</f>
        <v>0</v>
      </c>
      <c r="BO1175" s="154">
        <f t="shared" si="505"/>
        <v>1</v>
      </c>
      <c r="BP1175" s="171">
        <f>(VLOOKUP(D1175,'P4 Destination'!$C$21:$M$176,10,0))*K1175</f>
        <v>0</v>
      </c>
      <c r="BQ1175" s="171">
        <f>(VLOOKUP(D1175,'P4 Destination'!$C$21:$M$176,11,0))*J1175</f>
        <v>0</v>
      </c>
      <c r="BR1175" s="173">
        <f t="shared" si="529"/>
        <v>0</v>
      </c>
      <c r="BS1175" s="173">
        <f>(AV1175*2500)*'P6 Verzekering'!$E$11</f>
        <v>0</v>
      </c>
      <c r="BT1175" s="173">
        <f>(AW1175*2500)*'P6 Verzekering'!$E$12</f>
        <v>0</v>
      </c>
      <c r="BU1175" s="173">
        <f>(L1175*2500)*'P6 Verzekering'!$E$13</f>
        <v>0</v>
      </c>
      <c r="BV1175" s="173">
        <f t="shared" si="530"/>
        <v>0</v>
      </c>
      <c r="BW1175"/>
      <c r="BX1175"/>
    </row>
    <row r="1176" spans="1:76">
      <c r="A1176" s="152" t="s">
        <v>845</v>
      </c>
      <c r="B1176" s="152" t="s">
        <v>298</v>
      </c>
      <c r="C1176" s="152" t="s">
        <v>297</v>
      </c>
      <c r="D1176" s="152" t="s">
        <v>219</v>
      </c>
      <c r="E1176" s="152" t="s">
        <v>219</v>
      </c>
      <c r="F1176" s="153">
        <f t="shared" si="506"/>
        <v>58</v>
      </c>
      <c r="G1176" s="154">
        <v>1</v>
      </c>
      <c r="H1176" s="154">
        <f>IFERROR(VLOOKUP(B1176,'P2 Origin'!$C$21:$Q$176,15,FALSE),0)</f>
        <v>1</v>
      </c>
      <c r="I1176" s="154">
        <f>IFERROR(VLOOKUP(D1176,'P4 Destination'!$C$21:$Q$176,15,FALSE),0)</f>
        <v>0</v>
      </c>
      <c r="J1176" s="155"/>
      <c r="K1176" s="155">
        <v>1</v>
      </c>
      <c r="L1176" s="156">
        <v>0</v>
      </c>
      <c r="M1176" s="155">
        <v>0</v>
      </c>
      <c r="N1176" s="155">
        <v>0</v>
      </c>
      <c r="O1176" s="157">
        <f t="shared" si="507"/>
        <v>0</v>
      </c>
      <c r="P1176" s="158">
        <f t="shared" si="508"/>
        <v>0</v>
      </c>
      <c r="Q1176" s="159">
        <f>IFERROR(VLOOKUP(N1176,'P1 Intra-Europees'!$A$15:$H$25,3,0),0)*P1176</f>
        <v>0</v>
      </c>
      <c r="R1176" s="160">
        <f t="shared" si="509"/>
        <v>0</v>
      </c>
      <c r="S1176" s="159">
        <f>IFERROR(VLOOKUP(N1176,'P1 Intra-Europees'!$A$15:$H$25,4,0),0)*R1176</f>
        <v>0</v>
      </c>
      <c r="T1176" s="160">
        <f t="shared" si="510"/>
        <v>0</v>
      </c>
      <c r="U1176" s="159">
        <f>IFERROR(VLOOKUP(N1176,'P1 Intra-Europees'!$A$15:$H$25,5,0),0)*T1176</f>
        <v>0</v>
      </c>
      <c r="V1176" s="160">
        <f t="shared" si="511"/>
        <v>0</v>
      </c>
      <c r="W1176" s="159">
        <f>IFERROR(VLOOKUP(N1176,'P1 Intra-Europees'!$A$15:$H$25,6,0),0)*V1176</f>
        <v>0</v>
      </c>
      <c r="X1176" s="160">
        <f t="shared" si="512"/>
        <v>0</v>
      </c>
      <c r="Y1176" s="159">
        <f>IFERROR(VLOOKUP(N1176,'P1 Intra-Europees'!$A$15:$H$25,7,0),0)*X1176</f>
        <v>0</v>
      </c>
      <c r="Z1176" s="161">
        <f t="shared" si="513"/>
        <v>0</v>
      </c>
      <c r="AA1176" s="162">
        <f>IFERROR(VLOOKUP(N1176,'P1 Intra-Europees'!$A$15:$H$25,8,0),0)*Z1176</f>
        <v>0</v>
      </c>
      <c r="AB1176" s="163">
        <f t="shared" si="514"/>
        <v>0</v>
      </c>
      <c r="AC1176" s="157" t="str">
        <f>VLOOKUP(B1176,'P2 Origin'!$C$21:$O$176,13,0)</f>
        <v>USD</v>
      </c>
      <c r="AD1176" s="164">
        <f t="shared" si="515"/>
        <v>0</v>
      </c>
      <c r="AE1176" s="165">
        <f>IF(AU1176&gt;0.1,VLOOKUP(B1176,'P2 Origin'!$C$21:$M$176,3,0)*H1176,0)</f>
        <v>0</v>
      </c>
      <c r="AF1176" s="166">
        <f t="shared" si="516"/>
        <v>0</v>
      </c>
      <c r="AG1176" s="165">
        <f>(VLOOKUP(B1176,'P2 Origin'!$C$21:$M$176,4,0))*AF1176</f>
        <v>0</v>
      </c>
      <c r="AH1176" s="166">
        <f t="shared" si="517"/>
        <v>0</v>
      </c>
      <c r="AI1176" s="165">
        <f>(VLOOKUP(B1176,'P2 Origin'!$C$21:$M$176,5,0))*AH1176</f>
        <v>0</v>
      </c>
      <c r="AJ1176" s="166">
        <f t="shared" si="531"/>
        <v>0</v>
      </c>
      <c r="AK1176" s="165">
        <f>(VLOOKUP(B1176,'P2 Origin'!$C$21:$M$176,6,0))*AJ1176</f>
        <v>0</v>
      </c>
      <c r="AL1176" s="166">
        <f t="shared" si="518"/>
        <v>0</v>
      </c>
      <c r="AM1176" s="165">
        <f>(VLOOKUP($B1176,'P2 Origin'!$C$21:$M$176,7,0))*AL1176</f>
        <v>0</v>
      </c>
      <c r="AN1176" s="166">
        <f t="shared" si="519"/>
        <v>0</v>
      </c>
      <c r="AO1176" s="165">
        <f>(VLOOKUP($B1176,'P2 Origin'!$C$21:$M$176,8,0))*AN1176</f>
        <v>0</v>
      </c>
      <c r="AP1176" s="166">
        <f t="shared" si="520"/>
        <v>58</v>
      </c>
      <c r="AQ1176" s="165">
        <f>(VLOOKUP($B1176,'P2 Origin'!$C$21:$M$176,9,0))*AP1176</f>
        <v>0</v>
      </c>
      <c r="AR1176" s="155">
        <f t="shared" si="504"/>
        <v>1</v>
      </c>
      <c r="AS1176" s="164">
        <f>(VLOOKUP(B1176,'P2 Origin'!$C$21:$M$176,10,0))*K1176</f>
        <v>0</v>
      </c>
      <c r="AT1176" s="164">
        <f>(VLOOKUP(B1176,'P2 Origin'!$C$21:$M$176,11,0))*J1176</f>
        <v>0</v>
      </c>
      <c r="AU1176" s="167">
        <v>58</v>
      </c>
      <c r="AV1176" s="168">
        <v>58</v>
      </c>
      <c r="AW1176" s="169">
        <v>0</v>
      </c>
      <c r="AX1176" s="170">
        <f>IF(AU1176&gt;=0.1,'P3 Bureaumarge zee- en luchtvr.'!$D$12,0)</f>
        <v>0</v>
      </c>
      <c r="AY1176" s="163">
        <f t="shared" si="521"/>
        <v>0</v>
      </c>
      <c r="AZ1176" s="157" t="str">
        <f>VLOOKUP(D1176,'P4 Destination'!$C$21:$O$176,13,0)</f>
        <v>EUR</v>
      </c>
      <c r="BA1176" s="164">
        <f t="shared" si="522"/>
        <v>0</v>
      </c>
      <c r="BB1176" s="171">
        <f>IF(AU1176&gt;0.1,(VLOOKUP(D1176,'P4 Destination'!$C$21:$M$176,3,0))*I1176,0)</f>
        <v>0</v>
      </c>
      <c r="BC1176" s="172">
        <f t="shared" si="523"/>
        <v>0</v>
      </c>
      <c r="BD1176" s="171">
        <f>(VLOOKUP($D1176,'P4 Destination'!$C$21:$M$176,4,0))*BC1176</f>
        <v>0</v>
      </c>
      <c r="BE1176" s="172">
        <f t="shared" si="524"/>
        <v>0</v>
      </c>
      <c r="BF1176" s="171">
        <f>(VLOOKUP($D1176,'P4 Destination'!$C$21:$M$176,5,0))*BE1176</f>
        <v>0</v>
      </c>
      <c r="BG1176" s="172">
        <f t="shared" si="525"/>
        <v>0</v>
      </c>
      <c r="BH1176" s="171">
        <f>(VLOOKUP($D1176,'P4 Destination'!$C$21:$M$176,6,0))*BG1176</f>
        <v>0</v>
      </c>
      <c r="BI1176" s="172">
        <f t="shared" si="526"/>
        <v>0</v>
      </c>
      <c r="BJ1176" s="171">
        <f>(VLOOKUP($D1176,'P4 Destination'!$C$21:$M$176,7,0))*BI1176</f>
        <v>0</v>
      </c>
      <c r="BK1176" s="172">
        <f t="shared" si="527"/>
        <v>0</v>
      </c>
      <c r="BL1176" s="171">
        <f>(VLOOKUP($D1176,'P4 Destination'!$C$21:$M$176,8,0))*BK1176</f>
        <v>0</v>
      </c>
      <c r="BM1176" s="172">
        <f t="shared" si="528"/>
        <v>58</v>
      </c>
      <c r="BN1176" s="171">
        <f>(VLOOKUP($D1176,'P4 Destination'!$C$21:$M$176,9,0))*BM1176</f>
        <v>0</v>
      </c>
      <c r="BO1176" s="154">
        <f t="shared" si="505"/>
        <v>1</v>
      </c>
      <c r="BP1176" s="171">
        <f>(VLOOKUP(D1176,'P4 Destination'!$C$21:$M$176,10,0))*K1176</f>
        <v>0</v>
      </c>
      <c r="BQ1176" s="171">
        <f>(VLOOKUP(D1176,'P4 Destination'!$C$21:$M$176,11,0))*J1176</f>
        <v>0</v>
      </c>
      <c r="BR1176" s="173">
        <f t="shared" si="529"/>
        <v>0</v>
      </c>
      <c r="BS1176" s="173">
        <f>(AV1176*2500)*'P6 Verzekering'!$E$11</f>
        <v>0</v>
      </c>
      <c r="BT1176" s="173">
        <f>(AW1176*2500)*'P6 Verzekering'!$E$12</f>
        <v>0</v>
      </c>
      <c r="BU1176" s="173">
        <f>(L1176*2500)*'P6 Verzekering'!$E$13</f>
        <v>0</v>
      </c>
      <c r="BV1176" s="173">
        <f t="shared" si="530"/>
        <v>0</v>
      </c>
      <c r="BW1176"/>
      <c r="BX1176"/>
    </row>
    <row r="1177" spans="1:76">
      <c r="A1177" s="152" t="s">
        <v>846</v>
      </c>
      <c r="B1177" s="152" t="s">
        <v>298</v>
      </c>
      <c r="C1177" s="152" t="s">
        <v>297</v>
      </c>
      <c r="D1177" s="152" t="s">
        <v>219</v>
      </c>
      <c r="E1177" s="152" t="s">
        <v>219</v>
      </c>
      <c r="F1177" s="153">
        <f t="shared" si="506"/>
        <v>57</v>
      </c>
      <c r="G1177" s="154">
        <v>1</v>
      </c>
      <c r="H1177" s="154">
        <f>IFERROR(VLOOKUP(B1177,'P2 Origin'!$C$21:$Q$176,15,FALSE),0)</f>
        <v>1</v>
      </c>
      <c r="I1177" s="154">
        <f>IFERROR(VLOOKUP(D1177,'P4 Destination'!$C$21:$Q$176,15,FALSE),0)</f>
        <v>0</v>
      </c>
      <c r="J1177" s="155">
        <v>1</v>
      </c>
      <c r="K1177" s="155"/>
      <c r="L1177" s="156">
        <v>0</v>
      </c>
      <c r="M1177" s="155">
        <v>0</v>
      </c>
      <c r="N1177" s="155">
        <v>0</v>
      </c>
      <c r="O1177" s="157">
        <f t="shared" si="507"/>
        <v>0</v>
      </c>
      <c r="P1177" s="158">
        <f t="shared" si="508"/>
        <v>0</v>
      </c>
      <c r="Q1177" s="159">
        <f>IFERROR(VLOOKUP(N1177,'P1 Intra-Europees'!$A$15:$H$25,3,0),0)*P1177</f>
        <v>0</v>
      </c>
      <c r="R1177" s="160">
        <f t="shared" si="509"/>
        <v>0</v>
      </c>
      <c r="S1177" s="159">
        <f>IFERROR(VLOOKUP(N1177,'P1 Intra-Europees'!$A$15:$H$25,4,0),0)*R1177</f>
        <v>0</v>
      </c>
      <c r="T1177" s="160">
        <f t="shared" si="510"/>
        <v>0</v>
      </c>
      <c r="U1177" s="159">
        <f>IFERROR(VLOOKUP(N1177,'P1 Intra-Europees'!$A$15:$H$25,5,0),0)*T1177</f>
        <v>0</v>
      </c>
      <c r="V1177" s="160">
        <f t="shared" si="511"/>
        <v>0</v>
      </c>
      <c r="W1177" s="159">
        <f>IFERROR(VLOOKUP(N1177,'P1 Intra-Europees'!$A$15:$H$25,6,0),0)*V1177</f>
        <v>0</v>
      </c>
      <c r="X1177" s="160">
        <f t="shared" si="512"/>
        <v>0</v>
      </c>
      <c r="Y1177" s="159">
        <f>IFERROR(VLOOKUP(N1177,'P1 Intra-Europees'!$A$15:$H$25,7,0),0)*X1177</f>
        <v>0</v>
      </c>
      <c r="Z1177" s="161">
        <f t="shared" si="513"/>
        <v>0</v>
      </c>
      <c r="AA1177" s="162">
        <f>IFERROR(VLOOKUP(N1177,'P1 Intra-Europees'!$A$15:$H$25,8,0),0)*Z1177</f>
        <v>0</v>
      </c>
      <c r="AB1177" s="163">
        <f t="shared" si="514"/>
        <v>0</v>
      </c>
      <c r="AC1177" s="157" t="str">
        <f>VLOOKUP(B1177,'P2 Origin'!$C$21:$O$176,13,0)</f>
        <v>USD</v>
      </c>
      <c r="AD1177" s="164">
        <f t="shared" si="515"/>
        <v>0</v>
      </c>
      <c r="AE1177" s="165">
        <f>IF(AU1177&gt;0.1,VLOOKUP(B1177,'P2 Origin'!$C$21:$M$176,3,0)*H1177,0)</f>
        <v>0</v>
      </c>
      <c r="AF1177" s="166">
        <f t="shared" si="516"/>
        <v>0</v>
      </c>
      <c r="AG1177" s="165">
        <f>(VLOOKUP(B1177,'P2 Origin'!$C$21:$M$176,4,0))*AF1177</f>
        <v>0</v>
      </c>
      <c r="AH1177" s="166">
        <f t="shared" si="517"/>
        <v>0</v>
      </c>
      <c r="AI1177" s="165">
        <f>(VLOOKUP(B1177,'P2 Origin'!$C$21:$M$176,5,0))*AH1177</f>
        <v>0</v>
      </c>
      <c r="AJ1177" s="166">
        <f t="shared" si="531"/>
        <v>0</v>
      </c>
      <c r="AK1177" s="165">
        <f>(VLOOKUP(B1177,'P2 Origin'!$C$21:$M$176,6,0))*AJ1177</f>
        <v>0</v>
      </c>
      <c r="AL1177" s="166">
        <f t="shared" si="518"/>
        <v>0</v>
      </c>
      <c r="AM1177" s="165">
        <f>(VLOOKUP($B1177,'P2 Origin'!$C$21:$M$176,7,0))*AL1177</f>
        <v>0</v>
      </c>
      <c r="AN1177" s="166">
        <f t="shared" si="519"/>
        <v>0</v>
      </c>
      <c r="AO1177" s="165">
        <f>(VLOOKUP($B1177,'P2 Origin'!$C$21:$M$176,8,0))*AN1177</f>
        <v>0</v>
      </c>
      <c r="AP1177" s="166">
        <f t="shared" si="520"/>
        <v>57</v>
      </c>
      <c r="AQ1177" s="165">
        <f>(VLOOKUP($B1177,'P2 Origin'!$C$21:$M$176,9,0))*AP1177</f>
        <v>0</v>
      </c>
      <c r="AR1177" s="155">
        <f t="shared" si="504"/>
        <v>1</v>
      </c>
      <c r="AS1177" s="164">
        <f>(VLOOKUP(B1177,'P2 Origin'!$C$21:$M$176,10,0))*K1177</f>
        <v>0</v>
      </c>
      <c r="AT1177" s="164">
        <f>(VLOOKUP(B1177,'P2 Origin'!$C$21:$M$176,11,0))*J1177</f>
        <v>0</v>
      </c>
      <c r="AU1177" s="167">
        <v>57</v>
      </c>
      <c r="AV1177" s="168">
        <v>57</v>
      </c>
      <c r="AW1177" s="169">
        <v>0</v>
      </c>
      <c r="AX1177" s="170">
        <f>IF(AU1177&gt;=0.1,'P3 Bureaumarge zee- en luchtvr.'!$D$12,0)</f>
        <v>0</v>
      </c>
      <c r="AY1177" s="163">
        <f t="shared" si="521"/>
        <v>0</v>
      </c>
      <c r="AZ1177" s="157" t="str">
        <f>VLOOKUP(D1177,'P4 Destination'!$C$21:$O$176,13,0)</f>
        <v>EUR</v>
      </c>
      <c r="BA1177" s="164">
        <f t="shared" si="522"/>
        <v>0</v>
      </c>
      <c r="BB1177" s="171">
        <f>IF(AU1177&gt;0.1,(VLOOKUP(D1177,'P4 Destination'!$C$21:$M$176,3,0))*I1177,0)</f>
        <v>0</v>
      </c>
      <c r="BC1177" s="172">
        <f t="shared" si="523"/>
        <v>0</v>
      </c>
      <c r="BD1177" s="171">
        <f>(VLOOKUP($D1177,'P4 Destination'!$C$21:$M$176,4,0))*BC1177</f>
        <v>0</v>
      </c>
      <c r="BE1177" s="172">
        <f t="shared" si="524"/>
        <v>0</v>
      </c>
      <c r="BF1177" s="171">
        <f>(VLOOKUP($D1177,'P4 Destination'!$C$21:$M$176,5,0))*BE1177</f>
        <v>0</v>
      </c>
      <c r="BG1177" s="172">
        <f t="shared" si="525"/>
        <v>0</v>
      </c>
      <c r="BH1177" s="171">
        <f>(VLOOKUP($D1177,'P4 Destination'!$C$21:$M$176,6,0))*BG1177</f>
        <v>0</v>
      </c>
      <c r="BI1177" s="172">
        <f t="shared" si="526"/>
        <v>0</v>
      </c>
      <c r="BJ1177" s="171">
        <f>(VLOOKUP($D1177,'P4 Destination'!$C$21:$M$176,7,0))*BI1177</f>
        <v>0</v>
      </c>
      <c r="BK1177" s="172">
        <f t="shared" si="527"/>
        <v>0</v>
      </c>
      <c r="BL1177" s="171">
        <f>(VLOOKUP($D1177,'P4 Destination'!$C$21:$M$176,8,0))*BK1177</f>
        <v>0</v>
      </c>
      <c r="BM1177" s="172">
        <f t="shared" si="528"/>
        <v>57</v>
      </c>
      <c r="BN1177" s="171">
        <f>(VLOOKUP($D1177,'P4 Destination'!$C$21:$M$176,9,0))*BM1177</f>
        <v>0</v>
      </c>
      <c r="BO1177" s="154">
        <f t="shared" si="505"/>
        <v>1</v>
      </c>
      <c r="BP1177" s="171">
        <f>(VLOOKUP(D1177,'P4 Destination'!$C$21:$M$176,10,0))*K1177</f>
        <v>0</v>
      </c>
      <c r="BQ1177" s="171">
        <f>(VLOOKUP(D1177,'P4 Destination'!$C$21:$M$176,11,0))*J1177</f>
        <v>0</v>
      </c>
      <c r="BR1177" s="173">
        <f t="shared" si="529"/>
        <v>0</v>
      </c>
      <c r="BS1177" s="173">
        <f>(AV1177*2500)*'P6 Verzekering'!$E$11</f>
        <v>0</v>
      </c>
      <c r="BT1177" s="173">
        <f>(AW1177*2500)*'P6 Verzekering'!$E$12</f>
        <v>0</v>
      </c>
      <c r="BU1177" s="173">
        <f>(L1177*2500)*'P6 Verzekering'!$E$13</f>
        <v>0</v>
      </c>
      <c r="BV1177" s="173">
        <f t="shared" si="530"/>
        <v>0</v>
      </c>
      <c r="BW1177"/>
      <c r="BX1177"/>
    </row>
    <row r="1178" spans="1:76">
      <c r="A1178" s="152" t="s">
        <v>852</v>
      </c>
      <c r="B1178" s="152" t="s">
        <v>298</v>
      </c>
      <c r="C1178" s="152" t="s">
        <v>297</v>
      </c>
      <c r="D1178" s="152" t="s">
        <v>219</v>
      </c>
      <c r="E1178" s="152" t="s">
        <v>219</v>
      </c>
      <c r="F1178" s="153">
        <f t="shared" si="506"/>
        <v>51</v>
      </c>
      <c r="G1178" s="154">
        <v>1</v>
      </c>
      <c r="H1178" s="154">
        <f>IFERROR(VLOOKUP(B1178,'P2 Origin'!$C$21:$Q$176,15,FALSE),0)</f>
        <v>1</v>
      </c>
      <c r="I1178" s="154">
        <f>IFERROR(VLOOKUP(D1178,'P4 Destination'!$C$21:$Q$176,15,FALSE),0)</f>
        <v>0</v>
      </c>
      <c r="J1178" s="155">
        <v>1</v>
      </c>
      <c r="K1178" s="155"/>
      <c r="L1178" s="156">
        <v>0</v>
      </c>
      <c r="M1178" s="155">
        <v>0</v>
      </c>
      <c r="N1178" s="155">
        <v>0</v>
      </c>
      <c r="O1178" s="157">
        <f t="shared" si="507"/>
        <v>0</v>
      </c>
      <c r="P1178" s="158">
        <f t="shared" si="508"/>
        <v>0</v>
      </c>
      <c r="Q1178" s="159">
        <f>IFERROR(VLOOKUP(N1178,'P1 Intra-Europees'!$A$15:$H$25,3,0),0)*P1178</f>
        <v>0</v>
      </c>
      <c r="R1178" s="160">
        <f t="shared" si="509"/>
        <v>0</v>
      </c>
      <c r="S1178" s="159">
        <f>IFERROR(VLOOKUP(N1178,'P1 Intra-Europees'!$A$15:$H$25,4,0),0)*R1178</f>
        <v>0</v>
      </c>
      <c r="T1178" s="160">
        <f t="shared" si="510"/>
        <v>0</v>
      </c>
      <c r="U1178" s="159">
        <f>IFERROR(VLOOKUP(N1178,'P1 Intra-Europees'!$A$15:$H$25,5,0),0)*T1178</f>
        <v>0</v>
      </c>
      <c r="V1178" s="160">
        <f t="shared" si="511"/>
        <v>0</v>
      </c>
      <c r="W1178" s="159">
        <f>IFERROR(VLOOKUP(N1178,'P1 Intra-Europees'!$A$15:$H$25,6,0),0)*V1178</f>
        <v>0</v>
      </c>
      <c r="X1178" s="160">
        <f t="shared" si="512"/>
        <v>0</v>
      </c>
      <c r="Y1178" s="159">
        <f>IFERROR(VLOOKUP(N1178,'P1 Intra-Europees'!$A$15:$H$25,7,0),0)*X1178</f>
        <v>0</v>
      </c>
      <c r="Z1178" s="161">
        <f t="shared" si="513"/>
        <v>0</v>
      </c>
      <c r="AA1178" s="162">
        <f>IFERROR(VLOOKUP(N1178,'P1 Intra-Europees'!$A$15:$H$25,8,0),0)*Z1178</f>
        <v>0</v>
      </c>
      <c r="AB1178" s="163">
        <f t="shared" si="514"/>
        <v>0</v>
      </c>
      <c r="AC1178" s="157" t="str">
        <f>VLOOKUP(B1178,'P2 Origin'!$C$21:$O$176,13,0)</f>
        <v>USD</v>
      </c>
      <c r="AD1178" s="164">
        <f t="shared" si="515"/>
        <v>0</v>
      </c>
      <c r="AE1178" s="165">
        <f>IF(AU1178&gt;0.1,VLOOKUP(B1178,'P2 Origin'!$C$21:$M$176,3,0)*H1178,0)</f>
        <v>0</v>
      </c>
      <c r="AF1178" s="166">
        <f t="shared" si="516"/>
        <v>0</v>
      </c>
      <c r="AG1178" s="165">
        <f>(VLOOKUP(B1178,'P2 Origin'!$C$21:$M$176,4,0))*AF1178</f>
        <v>0</v>
      </c>
      <c r="AH1178" s="166">
        <f t="shared" si="517"/>
        <v>0</v>
      </c>
      <c r="AI1178" s="165">
        <f>(VLOOKUP(B1178,'P2 Origin'!$C$21:$M$176,5,0))*AH1178</f>
        <v>0</v>
      </c>
      <c r="AJ1178" s="166">
        <f t="shared" si="531"/>
        <v>0</v>
      </c>
      <c r="AK1178" s="165">
        <f>(VLOOKUP(B1178,'P2 Origin'!$C$21:$M$176,6,0))*AJ1178</f>
        <v>0</v>
      </c>
      <c r="AL1178" s="166">
        <f t="shared" si="518"/>
        <v>0</v>
      </c>
      <c r="AM1178" s="165">
        <f>(VLOOKUP($B1178,'P2 Origin'!$C$21:$M$176,7,0))*AL1178</f>
        <v>0</v>
      </c>
      <c r="AN1178" s="166">
        <f t="shared" si="519"/>
        <v>0</v>
      </c>
      <c r="AO1178" s="165">
        <f>(VLOOKUP($B1178,'P2 Origin'!$C$21:$M$176,8,0))*AN1178</f>
        <v>0</v>
      </c>
      <c r="AP1178" s="166">
        <f t="shared" si="520"/>
        <v>51</v>
      </c>
      <c r="AQ1178" s="165">
        <f>(VLOOKUP($B1178,'P2 Origin'!$C$21:$M$176,9,0))*AP1178</f>
        <v>0</v>
      </c>
      <c r="AR1178" s="155">
        <f t="shared" si="504"/>
        <v>1</v>
      </c>
      <c r="AS1178" s="164">
        <f>(VLOOKUP(B1178,'P2 Origin'!$C$21:$M$176,10,0))*K1178</f>
        <v>0</v>
      </c>
      <c r="AT1178" s="164">
        <f>(VLOOKUP(B1178,'P2 Origin'!$C$21:$M$176,11,0))*J1178</f>
        <v>0</v>
      </c>
      <c r="AU1178" s="167">
        <v>51</v>
      </c>
      <c r="AV1178" s="168">
        <v>51</v>
      </c>
      <c r="AW1178" s="169">
        <v>0</v>
      </c>
      <c r="AX1178" s="170">
        <f>IF(AU1178&gt;=0.1,'P3 Bureaumarge zee- en luchtvr.'!$D$12,0)</f>
        <v>0</v>
      </c>
      <c r="AY1178" s="163">
        <f t="shared" si="521"/>
        <v>0</v>
      </c>
      <c r="AZ1178" s="157" t="str">
        <f>VLOOKUP(D1178,'P4 Destination'!$C$21:$O$176,13,0)</f>
        <v>EUR</v>
      </c>
      <c r="BA1178" s="164">
        <f t="shared" si="522"/>
        <v>0</v>
      </c>
      <c r="BB1178" s="171">
        <f>IF(AU1178&gt;0.1,(VLOOKUP(D1178,'P4 Destination'!$C$21:$M$176,3,0))*I1178,0)</f>
        <v>0</v>
      </c>
      <c r="BC1178" s="172">
        <f t="shared" si="523"/>
        <v>0</v>
      </c>
      <c r="BD1178" s="171">
        <f>(VLOOKUP($D1178,'P4 Destination'!$C$21:$M$176,4,0))*BC1178</f>
        <v>0</v>
      </c>
      <c r="BE1178" s="172">
        <f t="shared" si="524"/>
        <v>0</v>
      </c>
      <c r="BF1178" s="171">
        <f>(VLOOKUP($D1178,'P4 Destination'!$C$21:$M$176,5,0))*BE1178</f>
        <v>0</v>
      </c>
      <c r="BG1178" s="172">
        <f t="shared" si="525"/>
        <v>0</v>
      </c>
      <c r="BH1178" s="171">
        <f>(VLOOKUP($D1178,'P4 Destination'!$C$21:$M$176,6,0))*BG1178</f>
        <v>0</v>
      </c>
      <c r="BI1178" s="172">
        <f t="shared" si="526"/>
        <v>0</v>
      </c>
      <c r="BJ1178" s="171">
        <f>(VLOOKUP($D1178,'P4 Destination'!$C$21:$M$176,7,0))*BI1178</f>
        <v>0</v>
      </c>
      <c r="BK1178" s="172">
        <f t="shared" si="527"/>
        <v>0</v>
      </c>
      <c r="BL1178" s="171">
        <f>(VLOOKUP($D1178,'P4 Destination'!$C$21:$M$176,8,0))*BK1178</f>
        <v>0</v>
      </c>
      <c r="BM1178" s="172">
        <f t="shared" si="528"/>
        <v>51</v>
      </c>
      <c r="BN1178" s="171">
        <f>(VLOOKUP($D1178,'P4 Destination'!$C$21:$M$176,9,0))*BM1178</f>
        <v>0</v>
      </c>
      <c r="BO1178" s="154">
        <f t="shared" si="505"/>
        <v>1</v>
      </c>
      <c r="BP1178" s="171">
        <f>(VLOOKUP(D1178,'P4 Destination'!$C$21:$M$176,10,0))*K1178</f>
        <v>0</v>
      </c>
      <c r="BQ1178" s="171">
        <f>(VLOOKUP(D1178,'P4 Destination'!$C$21:$M$176,11,0))*J1178</f>
        <v>0</v>
      </c>
      <c r="BR1178" s="173">
        <f t="shared" si="529"/>
        <v>0</v>
      </c>
      <c r="BS1178" s="173">
        <f>(AV1178*2500)*'P6 Verzekering'!$E$11</f>
        <v>0</v>
      </c>
      <c r="BT1178" s="173">
        <f>(AW1178*2500)*'P6 Verzekering'!$E$12</f>
        <v>0</v>
      </c>
      <c r="BU1178" s="173">
        <f>(L1178*2500)*'P6 Verzekering'!$E$13</f>
        <v>0</v>
      </c>
      <c r="BV1178" s="173">
        <f t="shared" si="530"/>
        <v>0</v>
      </c>
      <c r="BW1178"/>
      <c r="BX1178"/>
    </row>
    <row r="1179" spans="1:76">
      <c r="A1179" s="152" t="s">
        <v>854</v>
      </c>
      <c r="B1179" s="152" t="s">
        <v>298</v>
      </c>
      <c r="C1179" s="152" t="s">
        <v>297</v>
      </c>
      <c r="D1179" s="152" t="s">
        <v>219</v>
      </c>
      <c r="E1179" s="152" t="s">
        <v>219</v>
      </c>
      <c r="F1179" s="153">
        <f t="shared" si="506"/>
        <v>54</v>
      </c>
      <c r="G1179" s="154">
        <v>1</v>
      </c>
      <c r="H1179" s="154">
        <f>IFERROR(VLOOKUP(B1179,'P2 Origin'!$C$21:$Q$176,15,FALSE),0)</f>
        <v>1</v>
      </c>
      <c r="I1179" s="154">
        <f>IFERROR(VLOOKUP(D1179,'P4 Destination'!$C$21:$Q$176,15,FALSE),0)</f>
        <v>0</v>
      </c>
      <c r="J1179" s="155">
        <v>1</v>
      </c>
      <c r="K1179" s="155"/>
      <c r="L1179" s="156">
        <v>0</v>
      </c>
      <c r="M1179" s="155">
        <v>0</v>
      </c>
      <c r="N1179" s="155">
        <v>0</v>
      </c>
      <c r="O1179" s="157">
        <f t="shared" si="507"/>
        <v>0</v>
      </c>
      <c r="P1179" s="158">
        <f t="shared" si="508"/>
        <v>0</v>
      </c>
      <c r="Q1179" s="159">
        <f>IFERROR(VLOOKUP(N1179,'P1 Intra-Europees'!$A$15:$H$25,3,0),0)*P1179</f>
        <v>0</v>
      </c>
      <c r="R1179" s="160">
        <f t="shared" si="509"/>
        <v>0</v>
      </c>
      <c r="S1179" s="159">
        <f>IFERROR(VLOOKUP(N1179,'P1 Intra-Europees'!$A$15:$H$25,4,0),0)*R1179</f>
        <v>0</v>
      </c>
      <c r="T1179" s="160">
        <f t="shared" si="510"/>
        <v>0</v>
      </c>
      <c r="U1179" s="159">
        <f>IFERROR(VLOOKUP(N1179,'P1 Intra-Europees'!$A$15:$H$25,5,0),0)*T1179</f>
        <v>0</v>
      </c>
      <c r="V1179" s="160">
        <f t="shared" si="511"/>
        <v>0</v>
      </c>
      <c r="W1179" s="159">
        <f>IFERROR(VLOOKUP(N1179,'P1 Intra-Europees'!$A$15:$H$25,6,0),0)*V1179</f>
        <v>0</v>
      </c>
      <c r="X1179" s="160">
        <f t="shared" si="512"/>
        <v>0</v>
      </c>
      <c r="Y1179" s="159">
        <f>IFERROR(VLOOKUP(N1179,'P1 Intra-Europees'!$A$15:$H$25,7,0),0)*X1179</f>
        <v>0</v>
      </c>
      <c r="Z1179" s="161">
        <f t="shared" si="513"/>
        <v>0</v>
      </c>
      <c r="AA1179" s="162">
        <f>IFERROR(VLOOKUP(N1179,'P1 Intra-Europees'!$A$15:$H$25,8,0),0)*Z1179</f>
        <v>0</v>
      </c>
      <c r="AB1179" s="163">
        <f t="shared" si="514"/>
        <v>0</v>
      </c>
      <c r="AC1179" s="157" t="str">
        <f>VLOOKUP(B1179,'P2 Origin'!$C$21:$O$176,13,0)</f>
        <v>USD</v>
      </c>
      <c r="AD1179" s="164">
        <f t="shared" si="515"/>
        <v>0</v>
      </c>
      <c r="AE1179" s="165">
        <f>IF(AU1179&gt;0.1,VLOOKUP(B1179,'P2 Origin'!$C$21:$M$176,3,0)*H1179,0)</f>
        <v>0</v>
      </c>
      <c r="AF1179" s="166">
        <f t="shared" si="516"/>
        <v>0</v>
      </c>
      <c r="AG1179" s="165">
        <f>(VLOOKUP(B1179,'P2 Origin'!$C$21:$M$176,4,0))*AF1179</f>
        <v>0</v>
      </c>
      <c r="AH1179" s="166">
        <f t="shared" si="517"/>
        <v>0</v>
      </c>
      <c r="AI1179" s="165">
        <f>(VLOOKUP(B1179,'P2 Origin'!$C$21:$M$176,5,0))*AH1179</f>
        <v>0</v>
      </c>
      <c r="AJ1179" s="166">
        <f t="shared" si="531"/>
        <v>0</v>
      </c>
      <c r="AK1179" s="165">
        <f>(VLOOKUP(B1179,'P2 Origin'!$C$21:$M$176,6,0))*AJ1179</f>
        <v>0</v>
      </c>
      <c r="AL1179" s="166">
        <f t="shared" si="518"/>
        <v>0</v>
      </c>
      <c r="AM1179" s="165">
        <f>(VLOOKUP($B1179,'P2 Origin'!$C$21:$M$176,7,0))*AL1179</f>
        <v>0</v>
      </c>
      <c r="AN1179" s="166">
        <f t="shared" si="519"/>
        <v>0</v>
      </c>
      <c r="AO1179" s="165">
        <f>(VLOOKUP($B1179,'P2 Origin'!$C$21:$M$176,8,0))*AN1179</f>
        <v>0</v>
      </c>
      <c r="AP1179" s="166">
        <f t="shared" si="520"/>
        <v>54</v>
      </c>
      <c r="AQ1179" s="165">
        <f>(VLOOKUP($B1179,'P2 Origin'!$C$21:$M$176,9,0))*AP1179</f>
        <v>0</v>
      </c>
      <c r="AR1179" s="155">
        <f t="shared" si="504"/>
        <v>1</v>
      </c>
      <c r="AS1179" s="164">
        <f>(VLOOKUP(B1179,'P2 Origin'!$C$21:$M$176,10,0))*K1179</f>
        <v>0</v>
      </c>
      <c r="AT1179" s="164">
        <f>(VLOOKUP(B1179,'P2 Origin'!$C$21:$M$176,11,0))*J1179</f>
        <v>0</v>
      </c>
      <c r="AU1179" s="167">
        <v>54</v>
      </c>
      <c r="AV1179" s="168">
        <v>54</v>
      </c>
      <c r="AW1179" s="169">
        <v>0</v>
      </c>
      <c r="AX1179" s="170">
        <f>IF(AU1179&gt;=0.1,'P3 Bureaumarge zee- en luchtvr.'!$D$12,0)</f>
        <v>0</v>
      </c>
      <c r="AY1179" s="163">
        <f t="shared" si="521"/>
        <v>0</v>
      </c>
      <c r="AZ1179" s="157" t="str">
        <f>VLOOKUP(D1179,'P4 Destination'!$C$21:$O$176,13,0)</f>
        <v>EUR</v>
      </c>
      <c r="BA1179" s="164">
        <f t="shared" si="522"/>
        <v>0</v>
      </c>
      <c r="BB1179" s="171">
        <f>IF(AU1179&gt;0.1,(VLOOKUP(D1179,'P4 Destination'!$C$21:$M$176,3,0))*I1179,0)</f>
        <v>0</v>
      </c>
      <c r="BC1179" s="172">
        <f t="shared" si="523"/>
        <v>0</v>
      </c>
      <c r="BD1179" s="171">
        <f>(VLOOKUP($D1179,'P4 Destination'!$C$21:$M$176,4,0))*BC1179</f>
        <v>0</v>
      </c>
      <c r="BE1179" s="172">
        <f t="shared" si="524"/>
        <v>0</v>
      </c>
      <c r="BF1179" s="171">
        <f>(VLOOKUP($D1179,'P4 Destination'!$C$21:$M$176,5,0))*BE1179</f>
        <v>0</v>
      </c>
      <c r="BG1179" s="172">
        <f t="shared" si="525"/>
        <v>0</v>
      </c>
      <c r="BH1179" s="171">
        <f>(VLOOKUP($D1179,'P4 Destination'!$C$21:$M$176,6,0))*BG1179</f>
        <v>0</v>
      </c>
      <c r="BI1179" s="172">
        <f t="shared" si="526"/>
        <v>0</v>
      </c>
      <c r="BJ1179" s="171">
        <f>(VLOOKUP($D1179,'P4 Destination'!$C$21:$M$176,7,0))*BI1179</f>
        <v>0</v>
      </c>
      <c r="BK1179" s="172">
        <f t="shared" si="527"/>
        <v>0</v>
      </c>
      <c r="BL1179" s="171">
        <f>(VLOOKUP($D1179,'P4 Destination'!$C$21:$M$176,8,0))*BK1179</f>
        <v>0</v>
      </c>
      <c r="BM1179" s="172">
        <f t="shared" si="528"/>
        <v>54</v>
      </c>
      <c r="BN1179" s="171">
        <f>(VLOOKUP($D1179,'P4 Destination'!$C$21:$M$176,9,0))*BM1179</f>
        <v>0</v>
      </c>
      <c r="BO1179" s="154">
        <f t="shared" si="505"/>
        <v>1</v>
      </c>
      <c r="BP1179" s="171">
        <f>(VLOOKUP(D1179,'P4 Destination'!$C$21:$M$176,10,0))*K1179</f>
        <v>0</v>
      </c>
      <c r="BQ1179" s="171">
        <f>(VLOOKUP(D1179,'P4 Destination'!$C$21:$M$176,11,0))*J1179</f>
        <v>0</v>
      </c>
      <c r="BR1179" s="173">
        <f t="shared" si="529"/>
        <v>0</v>
      </c>
      <c r="BS1179" s="173">
        <f>(AV1179*2500)*'P6 Verzekering'!$E$11</f>
        <v>0</v>
      </c>
      <c r="BT1179" s="173">
        <f>(AW1179*2500)*'P6 Verzekering'!$E$12</f>
        <v>0</v>
      </c>
      <c r="BU1179" s="173">
        <f>(L1179*2500)*'P6 Verzekering'!$E$13</f>
        <v>0</v>
      </c>
      <c r="BV1179" s="173">
        <f t="shared" si="530"/>
        <v>0</v>
      </c>
      <c r="BW1179"/>
      <c r="BX1179"/>
    </row>
    <row r="1180" spans="1:76">
      <c r="A1180" s="152" t="s">
        <v>858</v>
      </c>
      <c r="B1180" s="152" t="s">
        <v>365</v>
      </c>
      <c r="C1180" s="152" t="s">
        <v>364</v>
      </c>
      <c r="D1180" s="152" t="s">
        <v>219</v>
      </c>
      <c r="E1180" s="152" t="s">
        <v>219</v>
      </c>
      <c r="F1180" s="153">
        <f t="shared" si="506"/>
        <v>15</v>
      </c>
      <c r="G1180" s="154">
        <v>1</v>
      </c>
      <c r="H1180" s="154">
        <f>IFERROR(VLOOKUP(B1180,'P2 Origin'!$C$21:$Q$176,15,FALSE),0)</f>
        <v>0</v>
      </c>
      <c r="I1180" s="154">
        <f>IFERROR(VLOOKUP(D1180,'P4 Destination'!$C$21:$Q$176,15,FALSE),0)</f>
        <v>0</v>
      </c>
      <c r="J1180" s="155"/>
      <c r="K1180" s="155">
        <v>1</v>
      </c>
      <c r="L1180" s="156">
        <v>0</v>
      </c>
      <c r="M1180" s="155">
        <v>0</v>
      </c>
      <c r="N1180" s="155">
        <v>0</v>
      </c>
      <c r="O1180" s="157">
        <f t="shared" si="507"/>
        <v>0</v>
      </c>
      <c r="P1180" s="158">
        <f t="shared" si="508"/>
        <v>0</v>
      </c>
      <c r="Q1180" s="159">
        <f>IFERROR(VLOOKUP(N1180,'P1 Intra-Europees'!$A$15:$H$25,3,0),0)*P1180</f>
        <v>0</v>
      </c>
      <c r="R1180" s="160">
        <f t="shared" si="509"/>
        <v>0</v>
      </c>
      <c r="S1180" s="159">
        <f>IFERROR(VLOOKUP(N1180,'P1 Intra-Europees'!$A$15:$H$25,4,0),0)*R1180</f>
        <v>0</v>
      </c>
      <c r="T1180" s="160">
        <f t="shared" si="510"/>
        <v>0</v>
      </c>
      <c r="U1180" s="159">
        <f>IFERROR(VLOOKUP(N1180,'P1 Intra-Europees'!$A$15:$H$25,5,0),0)*T1180</f>
        <v>0</v>
      </c>
      <c r="V1180" s="160">
        <f t="shared" si="511"/>
        <v>0</v>
      </c>
      <c r="W1180" s="159">
        <f>IFERROR(VLOOKUP(N1180,'P1 Intra-Europees'!$A$15:$H$25,6,0),0)*V1180</f>
        <v>0</v>
      </c>
      <c r="X1180" s="160">
        <f t="shared" si="512"/>
        <v>0</v>
      </c>
      <c r="Y1180" s="159">
        <f>IFERROR(VLOOKUP(N1180,'P1 Intra-Europees'!$A$15:$H$25,7,0),0)*X1180</f>
        <v>0</v>
      </c>
      <c r="Z1180" s="161">
        <f t="shared" si="513"/>
        <v>0</v>
      </c>
      <c r="AA1180" s="162">
        <f>IFERROR(VLOOKUP(N1180,'P1 Intra-Europees'!$A$15:$H$25,8,0),0)*Z1180</f>
        <v>0</v>
      </c>
      <c r="AB1180" s="163">
        <f t="shared" si="514"/>
        <v>0</v>
      </c>
      <c r="AC1180" s="157" t="str">
        <f>VLOOKUP(B1180,'P2 Origin'!$C$21:$O$176,13,0)</f>
        <v>USD</v>
      </c>
      <c r="AD1180" s="164">
        <f t="shared" si="515"/>
        <v>0</v>
      </c>
      <c r="AE1180" s="165">
        <f>IF(AU1180&gt;0.1,VLOOKUP(B1180,'P2 Origin'!$C$21:$M$176,3,0)*H1180,0)</f>
        <v>0</v>
      </c>
      <c r="AF1180" s="166">
        <f t="shared" si="516"/>
        <v>0</v>
      </c>
      <c r="AG1180" s="165">
        <f>(VLOOKUP(B1180,'P2 Origin'!$C$21:$M$176,4,0))*AF1180</f>
        <v>0</v>
      </c>
      <c r="AH1180" s="166">
        <f t="shared" si="517"/>
        <v>15</v>
      </c>
      <c r="AI1180" s="165">
        <f>(VLOOKUP(B1180,'P2 Origin'!$C$21:$M$176,5,0))*AH1180</f>
        <v>0</v>
      </c>
      <c r="AJ1180" s="166">
        <f t="shared" si="531"/>
        <v>0</v>
      </c>
      <c r="AK1180" s="165">
        <f>(VLOOKUP(B1180,'P2 Origin'!$C$21:$M$176,6,0))*AJ1180</f>
        <v>0</v>
      </c>
      <c r="AL1180" s="166">
        <f t="shared" si="518"/>
        <v>0</v>
      </c>
      <c r="AM1180" s="165">
        <f>(VLOOKUP($B1180,'P2 Origin'!$C$21:$M$176,7,0))*AL1180</f>
        <v>0</v>
      </c>
      <c r="AN1180" s="166">
        <f t="shared" si="519"/>
        <v>0</v>
      </c>
      <c r="AO1180" s="165">
        <f>(VLOOKUP($B1180,'P2 Origin'!$C$21:$M$176,8,0))*AN1180</f>
        <v>0</v>
      </c>
      <c r="AP1180" s="166">
        <f t="shared" si="520"/>
        <v>0</v>
      </c>
      <c r="AQ1180" s="165">
        <f>(VLOOKUP($B1180,'P2 Origin'!$C$21:$M$176,9,0))*AP1180</f>
        <v>0</v>
      </c>
      <c r="AR1180" s="155">
        <f t="shared" si="504"/>
        <v>1</v>
      </c>
      <c r="AS1180" s="164">
        <f>(VLOOKUP(B1180,'P2 Origin'!$C$21:$M$176,10,0))*K1180</f>
        <v>0</v>
      </c>
      <c r="AT1180" s="164">
        <f>(VLOOKUP(B1180,'P2 Origin'!$C$21:$M$176,11,0))*J1180</f>
        <v>0</v>
      </c>
      <c r="AU1180" s="167">
        <v>15</v>
      </c>
      <c r="AV1180" s="168">
        <v>15</v>
      </c>
      <c r="AW1180" s="169">
        <v>0</v>
      </c>
      <c r="AX1180" s="170">
        <f>IF(AU1180&gt;=0.1,'P3 Bureaumarge zee- en luchtvr.'!$D$12,0)</f>
        <v>0</v>
      </c>
      <c r="AY1180" s="163">
        <f t="shared" si="521"/>
        <v>0</v>
      </c>
      <c r="AZ1180" s="157" t="str">
        <f>VLOOKUP(D1180,'P4 Destination'!$C$21:$O$176,13,0)</f>
        <v>EUR</v>
      </c>
      <c r="BA1180" s="164">
        <f t="shared" si="522"/>
        <v>0</v>
      </c>
      <c r="BB1180" s="171">
        <f>IF(AU1180&gt;0.1,(VLOOKUP(D1180,'P4 Destination'!$C$21:$M$176,3,0))*I1180,0)</f>
        <v>0</v>
      </c>
      <c r="BC1180" s="172">
        <f t="shared" si="523"/>
        <v>0</v>
      </c>
      <c r="BD1180" s="171">
        <f>(VLOOKUP($D1180,'P4 Destination'!$C$21:$M$176,4,0))*BC1180</f>
        <v>0</v>
      </c>
      <c r="BE1180" s="172">
        <f t="shared" si="524"/>
        <v>15</v>
      </c>
      <c r="BF1180" s="171">
        <f>(VLOOKUP($D1180,'P4 Destination'!$C$21:$M$176,5,0))*BE1180</f>
        <v>0</v>
      </c>
      <c r="BG1180" s="172">
        <f t="shared" si="525"/>
        <v>0</v>
      </c>
      <c r="BH1180" s="171">
        <f>(VLOOKUP($D1180,'P4 Destination'!$C$21:$M$176,6,0))*BG1180</f>
        <v>0</v>
      </c>
      <c r="BI1180" s="172">
        <f t="shared" si="526"/>
        <v>0</v>
      </c>
      <c r="BJ1180" s="171">
        <f>(VLOOKUP($D1180,'P4 Destination'!$C$21:$M$176,7,0))*BI1180</f>
        <v>0</v>
      </c>
      <c r="BK1180" s="172">
        <f t="shared" si="527"/>
        <v>0</v>
      </c>
      <c r="BL1180" s="171">
        <f>(VLOOKUP($D1180,'P4 Destination'!$C$21:$M$176,8,0))*BK1180</f>
        <v>0</v>
      </c>
      <c r="BM1180" s="172">
        <f t="shared" si="528"/>
        <v>0</v>
      </c>
      <c r="BN1180" s="171">
        <f>(VLOOKUP($D1180,'P4 Destination'!$C$21:$M$176,9,0))*BM1180</f>
        <v>0</v>
      </c>
      <c r="BO1180" s="154">
        <f t="shared" si="505"/>
        <v>1</v>
      </c>
      <c r="BP1180" s="171">
        <f>(VLOOKUP(D1180,'P4 Destination'!$C$21:$M$176,10,0))*K1180</f>
        <v>0</v>
      </c>
      <c r="BQ1180" s="171">
        <f>(VLOOKUP(D1180,'P4 Destination'!$C$21:$M$176,11,0))*J1180</f>
        <v>0</v>
      </c>
      <c r="BR1180" s="173">
        <f t="shared" si="529"/>
        <v>0</v>
      </c>
      <c r="BS1180" s="173">
        <f>(AV1180*2500)*'P6 Verzekering'!$E$11</f>
        <v>0</v>
      </c>
      <c r="BT1180" s="173">
        <f>(AW1180*2500)*'P6 Verzekering'!$E$12</f>
        <v>0</v>
      </c>
      <c r="BU1180" s="173">
        <f>(L1180*2500)*'P6 Verzekering'!$E$13</f>
        <v>0</v>
      </c>
      <c r="BV1180" s="173">
        <f t="shared" si="530"/>
        <v>0</v>
      </c>
      <c r="BW1180"/>
      <c r="BX1180"/>
    </row>
    <row r="1181" spans="1:76">
      <c r="A1181" s="152" t="s">
        <v>859</v>
      </c>
      <c r="B1181" s="152" t="s">
        <v>365</v>
      </c>
      <c r="C1181" s="152" t="s">
        <v>364</v>
      </c>
      <c r="D1181" s="152" t="s">
        <v>219</v>
      </c>
      <c r="E1181" s="152" t="s">
        <v>219</v>
      </c>
      <c r="F1181" s="153">
        <f t="shared" si="506"/>
        <v>35</v>
      </c>
      <c r="G1181" s="154">
        <v>1</v>
      </c>
      <c r="H1181" s="154">
        <f>IFERROR(VLOOKUP(B1181,'P2 Origin'!$C$21:$Q$176,15,FALSE),0)</f>
        <v>0</v>
      </c>
      <c r="I1181" s="154">
        <f>IFERROR(VLOOKUP(D1181,'P4 Destination'!$C$21:$Q$176,15,FALSE),0)</f>
        <v>0</v>
      </c>
      <c r="J1181" s="155"/>
      <c r="K1181" s="155">
        <v>1</v>
      </c>
      <c r="L1181" s="156">
        <v>0</v>
      </c>
      <c r="M1181" s="155">
        <v>0</v>
      </c>
      <c r="N1181" s="155">
        <v>0</v>
      </c>
      <c r="O1181" s="157">
        <f t="shared" si="507"/>
        <v>0</v>
      </c>
      <c r="P1181" s="158">
        <f t="shared" si="508"/>
        <v>0</v>
      </c>
      <c r="Q1181" s="159">
        <f>IFERROR(VLOOKUP(N1181,'P1 Intra-Europees'!$A$15:$H$25,3,0),0)*P1181</f>
        <v>0</v>
      </c>
      <c r="R1181" s="160">
        <f t="shared" si="509"/>
        <v>0</v>
      </c>
      <c r="S1181" s="159">
        <f>IFERROR(VLOOKUP(N1181,'P1 Intra-Europees'!$A$15:$H$25,4,0),0)*R1181</f>
        <v>0</v>
      </c>
      <c r="T1181" s="160">
        <f t="shared" si="510"/>
        <v>0</v>
      </c>
      <c r="U1181" s="159">
        <f>IFERROR(VLOOKUP(N1181,'P1 Intra-Europees'!$A$15:$H$25,5,0),0)*T1181</f>
        <v>0</v>
      </c>
      <c r="V1181" s="160">
        <f t="shared" si="511"/>
        <v>0</v>
      </c>
      <c r="W1181" s="159">
        <f>IFERROR(VLOOKUP(N1181,'P1 Intra-Europees'!$A$15:$H$25,6,0),0)*V1181</f>
        <v>0</v>
      </c>
      <c r="X1181" s="160">
        <f t="shared" si="512"/>
        <v>0</v>
      </c>
      <c r="Y1181" s="159">
        <f>IFERROR(VLOOKUP(N1181,'P1 Intra-Europees'!$A$15:$H$25,7,0),0)*X1181</f>
        <v>0</v>
      </c>
      <c r="Z1181" s="161">
        <f t="shared" si="513"/>
        <v>0</v>
      </c>
      <c r="AA1181" s="162">
        <f>IFERROR(VLOOKUP(N1181,'P1 Intra-Europees'!$A$15:$H$25,8,0),0)*Z1181</f>
        <v>0</v>
      </c>
      <c r="AB1181" s="163">
        <f t="shared" si="514"/>
        <v>0</v>
      </c>
      <c r="AC1181" s="157" t="str">
        <f>VLOOKUP(B1181,'P2 Origin'!$C$21:$O$176,13,0)</f>
        <v>USD</v>
      </c>
      <c r="AD1181" s="164">
        <f t="shared" si="515"/>
        <v>0</v>
      </c>
      <c r="AE1181" s="165">
        <f>IF(AU1181&gt;0.1,VLOOKUP(B1181,'P2 Origin'!$C$21:$M$176,3,0)*H1181,0)</f>
        <v>0</v>
      </c>
      <c r="AF1181" s="166">
        <f t="shared" si="516"/>
        <v>0</v>
      </c>
      <c r="AG1181" s="165">
        <f>(VLOOKUP(B1181,'P2 Origin'!$C$21:$M$176,4,0))*AF1181</f>
        <v>0</v>
      </c>
      <c r="AH1181" s="166">
        <f t="shared" si="517"/>
        <v>0</v>
      </c>
      <c r="AI1181" s="165">
        <f>(VLOOKUP(B1181,'P2 Origin'!$C$21:$M$176,5,0))*AH1181</f>
        <v>0</v>
      </c>
      <c r="AJ1181" s="166">
        <f t="shared" si="531"/>
        <v>0</v>
      </c>
      <c r="AK1181" s="165">
        <f>(VLOOKUP(B1181,'P2 Origin'!$C$21:$M$176,6,0))*AJ1181</f>
        <v>0</v>
      </c>
      <c r="AL1181" s="166">
        <f t="shared" si="518"/>
        <v>35</v>
      </c>
      <c r="AM1181" s="165">
        <f>(VLOOKUP($B1181,'P2 Origin'!$C$21:$M$176,7,0))*AL1181</f>
        <v>0</v>
      </c>
      <c r="AN1181" s="166">
        <f t="shared" si="519"/>
        <v>0</v>
      </c>
      <c r="AO1181" s="165">
        <f>(VLOOKUP($B1181,'P2 Origin'!$C$21:$M$176,8,0))*AN1181</f>
        <v>0</v>
      </c>
      <c r="AP1181" s="166">
        <f t="shared" si="520"/>
        <v>0</v>
      </c>
      <c r="AQ1181" s="165">
        <f>(VLOOKUP($B1181,'P2 Origin'!$C$21:$M$176,9,0))*AP1181</f>
        <v>0</v>
      </c>
      <c r="AR1181" s="155">
        <f t="shared" si="504"/>
        <v>1</v>
      </c>
      <c r="AS1181" s="164">
        <f>(VLOOKUP(B1181,'P2 Origin'!$C$21:$M$176,10,0))*K1181</f>
        <v>0</v>
      </c>
      <c r="AT1181" s="164">
        <f>(VLOOKUP(B1181,'P2 Origin'!$C$21:$M$176,11,0))*J1181</f>
        <v>0</v>
      </c>
      <c r="AU1181" s="167">
        <v>35</v>
      </c>
      <c r="AV1181" s="168">
        <v>35</v>
      </c>
      <c r="AW1181" s="169">
        <v>0</v>
      </c>
      <c r="AX1181" s="170">
        <f>IF(AU1181&gt;=0.1,'P3 Bureaumarge zee- en luchtvr.'!$D$12,0)</f>
        <v>0</v>
      </c>
      <c r="AY1181" s="163">
        <f t="shared" si="521"/>
        <v>0</v>
      </c>
      <c r="AZ1181" s="157" t="str">
        <f>VLOOKUP(D1181,'P4 Destination'!$C$21:$O$176,13,0)</f>
        <v>EUR</v>
      </c>
      <c r="BA1181" s="164">
        <f t="shared" si="522"/>
        <v>0</v>
      </c>
      <c r="BB1181" s="171">
        <f>IF(AU1181&gt;0.1,(VLOOKUP(D1181,'P4 Destination'!$C$21:$M$176,3,0))*I1181,0)</f>
        <v>0</v>
      </c>
      <c r="BC1181" s="172">
        <f t="shared" si="523"/>
        <v>0</v>
      </c>
      <c r="BD1181" s="171">
        <f>(VLOOKUP($D1181,'P4 Destination'!$C$21:$M$176,4,0))*BC1181</f>
        <v>0</v>
      </c>
      <c r="BE1181" s="172">
        <f t="shared" si="524"/>
        <v>0</v>
      </c>
      <c r="BF1181" s="171">
        <f>(VLOOKUP($D1181,'P4 Destination'!$C$21:$M$176,5,0))*BE1181</f>
        <v>0</v>
      </c>
      <c r="BG1181" s="172">
        <f t="shared" si="525"/>
        <v>0</v>
      </c>
      <c r="BH1181" s="171">
        <f>(VLOOKUP($D1181,'P4 Destination'!$C$21:$M$176,6,0))*BG1181</f>
        <v>0</v>
      </c>
      <c r="BI1181" s="172">
        <f t="shared" si="526"/>
        <v>35</v>
      </c>
      <c r="BJ1181" s="171">
        <f>(VLOOKUP($D1181,'P4 Destination'!$C$21:$M$176,7,0))*BI1181</f>
        <v>0</v>
      </c>
      <c r="BK1181" s="172">
        <f t="shared" si="527"/>
        <v>0</v>
      </c>
      <c r="BL1181" s="171">
        <f>(VLOOKUP($D1181,'P4 Destination'!$C$21:$M$176,8,0))*BK1181</f>
        <v>0</v>
      </c>
      <c r="BM1181" s="172">
        <f t="shared" si="528"/>
        <v>0</v>
      </c>
      <c r="BN1181" s="171">
        <f>(VLOOKUP($D1181,'P4 Destination'!$C$21:$M$176,9,0))*BM1181</f>
        <v>0</v>
      </c>
      <c r="BO1181" s="154">
        <f t="shared" si="505"/>
        <v>1</v>
      </c>
      <c r="BP1181" s="171">
        <f>(VLOOKUP(D1181,'P4 Destination'!$C$21:$M$176,10,0))*K1181</f>
        <v>0</v>
      </c>
      <c r="BQ1181" s="171">
        <f>(VLOOKUP(D1181,'P4 Destination'!$C$21:$M$176,11,0))*J1181</f>
        <v>0</v>
      </c>
      <c r="BR1181" s="173">
        <f t="shared" si="529"/>
        <v>0</v>
      </c>
      <c r="BS1181" s="173">
        <f>(AV1181*2500)*'P6 Verzekering'!$E$11</f>
        <v>0</v>
      </c>
      <c r="BT1181" s="173">
        <f>(AW1181*2500)*'P6 Verzekering'!$E$12</f>
        <v>0</v>
      </c>
      <c r="BU1181" s="173">
        <f>(L1181*2500)*'P6 Verzekering'!$E$13</f>
        <v>0</v>
      </c>
      <c r="BV1181" s="173">
        <f t="shared" si="530"/>
        <v>0</v>
      </c>
      <c r="BW1181"/>
      <c r="BX1181"/>
    </row>
    <row r="1182" spans="1:76">
      <c r="A1182" s="152" t="s">
        <v>861</v>
      </c>
      <c r="B1182" s="152" t="s">
        <v>365</v>
      </c>
      <c r="C1182" s="152" t="s">
        <v>364</v>
      </c>
      <c r="D1182" s="152" t="s">
        <v>219</v>
      </c>
      <c r="E1182" s="152" t="s">
        <v>219</v>
      </c>
      <c r="F1182" s="153">
        <f t="shared" si="506"/>
        <v>45</v>
      </c>
      <c r="G1182" s="154">
        <v>1</v>
      </c>
      <c r="H1182" s="154">
        <f>IFERROR(VLOOKUP(B1182,'P2 Origin'!$C$21:$Q$176,15,FALSE),0)</f>
        <v>0</v>
      </c>
      <c r="I1182" s="154">
        <f>IFERROR(VLOOKUP(D1182,'P4 Destination'!$C$21:$Q$176,15,FALSE),0)</f>
        <v>0</v>
      </c>
      <c r="J1182" s="155"/>
      <c r="K1182" s="155">
        <v>1</v>
      </c>
      <c r="L1182" s="156">
        <v>0</v>
      </c>
      <c r="M1182" s="155">
        <v>0</v>
      </c>
      <c r="N1182" s="155">
        <v>0</v>
      </c>
      <c r="O1182" s="157">
        <f t="shared" si="507"/>
        <v>0</v>
      </c>
      <c r="P1182" s="158">
        <f t="shared" si="508"/>
        <v>0</v>
      </c>
      <c r="Q1182" s="159">
        <f>IFERROR(VLOOKUP(N1182,'P1 Intra-Europees'!$A$15:$H$25,3,0),0)*P1182</f>
        <v>0</v>
      </c>
      <c r="R1182" s="160">
        <f t="shared" si="509"/>
        <v>0</v>
      </c>
      <c r="S1182" s="159">
        <f>IFERROR(VLOOKUP(N1182,'P1 Intra-Europees'!$A$15:$H$25,4,0),0)*R1182</f>
        <v>0</v>
      </c>
      <c r="T1182" s="160">
        <f t="shared" si="510"/>
        <v>0</v>
      </c>
      <c r="U1182" s="159">
        <f>IFERROR(VLOOKUP(N1182,'P1 Intra-Europees'!$A$15:$H$25,5,0),0)*T1182</f>
        <v>0</v>
      </c>
      <c r="V1182" s="160">
        <f t="shared" si="511"/>
        <v>0</v>
      </c>
      <c r="W1182" s="159">
        <f>IFERROR(VLOOKUP(N1182,'P1 Intra-Europees'!$A$15:$H$25,6,0),0)*V1182</f>
        <v>0</v>
      </c>
      <c r="X1182" s="160">
        <f t="shared" si="512"/>
        <v>0</v>
      </c>
      <c r="Y1182" s="159">
        <f>IFERROR(VLOOKUP(N1182,'P1 Intra-Europees'!$A$15:$H$25,7,0),0)*X1182</f>
        <v>0</v>
      </c>
      <c r="Z1182" s="161">
        <f t="shared" si="513"/>
        <v>0</v>
      </c>
      <c r="AA1182" s="162">
        <f>IFERROR(VLOOKUP(N1182,'P1 Intra-Europees'!$A$15:$H$25,8,0),0)*Z1182</f>
        <v>0</v>
      </c>
      <c r="AB1182" s="163">
        <f t="shared" si="514"/>
        <v>0</v>
      </c>
      <c r="AC1182" s="157" t="str">
        <f>VLOOKUP(B1182,'P2 Origin'!$C$21:$O$176,13,0)</f>
        <v>USD</v>
      </c>
      <c r="AD1182" s="164">
        <f t="shared" si="515"/>
        <v>0</v>
      </c>
      <c r="AE1182" s="165">
        <f>IF(AU1182&gt;0.1,VLOOKUP(B1182,'P2 Origin'!$C$21:$M$176,3,0)*H1182,0)</f>
        <v>0</v>
      </c>
      <c r="AF1182" s="166">
        <f t="shared" si="516"/>
        <v>0</v>
      </c>
      <c r="AG1182" s="165">
        <f>(VLOOKUP(B1182,'P2 Origin'!$C$21:$M$176,4,0))*AF1182</f>
        <v>0</v>
      </c>
      <c r="AH1182" s="166">
        <f t="shared" si="517"/>
        <v>0</v>
      </c>
      <c r="AI1182" s="165">
        <f>(VLOOKUP(B1182,'P2 Origin'!$C$21:$M$176,5,0))*AH1182</f>
        <v>0</v>
      </c>
      <c r="AJ1182" s="166">
        <f t="shared" si="531"/>
        <v>0</v>
      </c>
      <c r="AK1182" s="165">
        <f>(VLOOKUP(B1182,'P2 Origin'!$C$21:$M$176,6,0))*AJ1182</f>
        <v>0</v>
      </c>
      <c r="AL1182" s="166">
        <f t="shared" si="518"/>
        <v>0</v>
      </c>
      <c r="AM1182" s="165">
        <f>(VLOOKUP($B1182,'P2 Origin'!$C$21:$M$176,7,0))*AL1182</f>
        <v>0</v>
      </c>
      <c r="AN1182" s="166">
        <f t="shared" si="519"/>
        <v>45</v>
      </c>
      <c r="AO1182" s="165">
        <f>(VLOOKUP($B1182,'P2 Origin'!$C$21:$M$176,8,0))*AN1182</f>
        <v>0</v>
      </c>
      <c r="AP1182" s="166">
        <f t="shared" si="520"/>
        <v>0</v>
      </c>
      <c r="AQ1182" s="165">
        <f>(VLOOKUP($B1182,'P2 Origin'!$C$21:$M$176,9,0))*AP1182</f>
        <v>0</v>
      </c>
      <c r="AR1182" s="155">
        <f t="shared" si="504"/>
        <v>1</v>
      </c>
      <c r="AS1182" s="164">
        <f>(VLOOKUP(B1182,'P2 Origin'!$C$21:$M$176,10,0))*K1182</f>
        <v>0</v>
      </c>
      <c r="AT1182" s="164">
        <f>(VLOOKUP(B1182,'P2 Origin'!$C$21:$M$176,11,0))*J1182</f>
        <v>0</v>
      </c>
      <c r="AU1182" s="167">
        <v>45</v>
      </c>
      <c r="AV1182" s="168">
        <v>45</v>
      </c>
      <c r="AW1182" s="169">
        <v>0</v>
      </c>
      <c r="AX1182" s="170">
        <f>IF(AU1182&gt;=0.1,'P3 Bureaumarge zee- en luchtvr.'!$D$12,0)</f>
        <v>0</v>
      </c>
      <c r="AY1182" s="163">
        <f t="shared" si="521"/>
        <v>0</v>
      </c>
      <c r="AZ1182" s="157" t="str">
        <f>VLOOKUP(D1182,'P4 Destination'!$C$21:$O$176,13,0)</f>
        <v>EUR</v>
      </c>
      <c r="BA1182" s="164">
        <f t="shared" si="522"/>
        <v>0</v>
      </c>
      <c r="BB1182" s="171">
        <f>IF(AU1182&gt;0.1,(VLOOKUP(D1182,'P4 Destination'!$C$21:$M$176,3,0))*I1182,0)</f>
        <v>0</v>
      </c>
      <c r="BC1182" s="172">
        <f t="shared" si="523"/>
        <v>0</v>
      </c>
      <c r="BD1182" s="171">
        <f>(VLOOKUP($D1182,'P4 Destination'!$C$21:$M$176,4,0))*BC1182</f>
        <v>0</v>
      </c>
      <c r="BE1182" s="172">
        <f t="shared" si="524"/>
        <v>0</v>
      </c>
      <c r="BF1182" s="171">
        <f>(VLOOKUP($D1182,'P4 Destination'!$C$21:$M$176,5,0))*BE1182</f>
        <v>0</v>
      </c>
      <c r="BG1182" s="172">
        <f t="shared" si="525"/>
        <v>0</v>
      </c>
      <c r="BH1182" s="171">
        <f>(VLOOKUP($D1182,'P4 Destination'!$C$21:$M$176,6,0))*BG1182</f>
        <v>0</v>
      </c>
      <c r="BI1182" s="172">
        <f t="shared" si="526"/>
        <v>0</v>
      </c>
      <c r="BJ1182" s="171">
        <f>(VLOOKUP($D1182,'P4 Destination'!$C$21:$M$176,7,0))*BI1182</f>
        <v>0</v>
      </c>
      <c r="BK1182" s="172">
        <f t="shared" si="527"/>
        <v>45</v>
      </c>
      <c r="BL1182" s="171">
        <f>(VLOOKUP($D1182,'P4 Destination'!$C$21:$M$176,8,0))*BK1182</f>
        <v>0</v>
      </c>
      <c r="BM1182" s="172">
        <f t="shared" si="528"/>
        <v>0</v>
      </c>
      <c r="BN1182" s="171">
        <f>(VLOOKUP($D1182,'P4 Destination'!$C$21:$M$176,9,0))*BM1182</f>
        <v>0</v>
      </c>
      <c r="BO1182" s="154">
        <f t="shared" si="505"/>
        <v>1</v>
      </c>
      <c r="BP1182" s="171">
        <f>(VLOOKUP(D1182,'P4 Destination'!$C$21:$M$176,10,0))*K1182</f>
        <v>0</v>
      </c>
      <c r="BQ1182" s="171">
        <f>(VLOOKUP(D1182,'P4 Destination'!$C$21:$M$176,11,0))*J1182</f>
        <v>0</v>
      </c>
      <c r="BR1182" s="173">
        <f t="shared" si="529"/>
        <v>0</v>
      </c>
      <c r="BS1182" s="173">
        <f>(AV1182*2500)*'P6 Verzekering'!$E$11</f>
        <v>0</v>
      </c>
      <c r="BT1182" s="173">
        <f>(AW1182*2500)*'P6 Verzekering'!$E$12</f>
        <v>0</v>
      </c>
      <c r="BU1182" s="173">
        <f>(L1182*2500)*'P6 Verzekering'!$E$13</f>
        <v>0</v>
      </c>
      <c r="BV1182" s="173">
        <f t="shared" si="530"/>
        <v>0</v>
      </c>
      <c r="BW1182"/>
      <c r="BX1182"/>
    </row>
    <row r="1183" spans="1:76">
      <c r="A1183" s="152" t="s">
        <v>888</v>
      </c>
      <c r="B1183" s="152" t="s">
        <v>184</v>
      </c>
      <c r="C1183" s="152" t="s">
        <v>183</v>
      </c>
      <c r="D1183" s="152" t="s">
        <v>889</v>
      </c>
      <c r="E1183" s="152" t="s">
        <v>432</v>
      </c>
      <c r="F1183" s="153">
        <f t="shared" si="506"/>
        <v>47</v>
      </c>
      <c r="G1183" s="154">
        <v>1</v>
      </c>
      <c r="H1183" s="154">
        <f>IFERROR(VLOOKUP(B1183,'P2 Origin'!$C$21:$Q$176,15,FALSE),0)</f>
        <v>1</v>
      </c>
      <c r="I1183" s="154">
        <f>IFERROR(VLOOKUP(D1183,'P4 Destination'!$C$21:$Q$176,15,FALSE),0)</f>
        <v>0</v>
      </c>
      <c r="J1183" s="155"/>
      <c r="K1183" s="155">
        <v>1</v>
      </c>
      <c r="L1183" s="156">
        <v>0</v>
      </c>
      <c r="M1183" s="155">
        <v>0</v>
      </c>
      <c r="N1183" s="155">
        <v>0</v>
      </c>
      <c r="O1183" s="157">
        <f t="shared" si="507"/>
        <v>0</v>
      </c>
      <c r="P1183" s="158">
        <f t="shared" si="508"/>
        <v>0</v>
      </c>
      <c r="Q1183" s="159">
        <f>IFERROR(VLOOKUP(N1183,'P1 Intra-Europees'!$A$15:$H$25,3,0),0)*P1183</f>
        <v>0</v>
      </c>
      <c r="R1183" s="160">
        <f t="shared" si="509"/>
        <v>0</v>
      </c>
      <c r="S1183" s="159">
        <f>IFERROR(VLOOKUP(N1183,'P1 Intra-Europees'!$A$15:$H$25,4,0),0)*R1183</f>
        <v>0</v>
      </c>
      <c r="T1183" s="160">
        <f t="shared" si="510"/>
        <v>0</v>
      </c>
      <c r="U1183" s="159">
        <f>IFERROR(VLOOKUP(N1183,'P1 Intra-Europees'!$A$15:$H$25,5,0),0)*T1183</f>
        <v>0</v>
      </c>
      <c r="V1183" s="160">
        <f t="shared" si="511"/>
        <v>0</v>
      </c>
      <c r="W1183" s="159">
        <f>IFERROR(VLOOKUP(N1183,'P1 Intra-Europees'!$A$15:$H$25,6,0),0)*V1183</f>
        <v>0</v>
      </c>
      <c r="X1183" s="160">
        <f t="shared" si="512"/>
        <v>0</v>
      </c>
      <c r="Y1183" s="159">
        <f>IFERROR(VLOOKUP(N1183,'P1 Intra-Europees'!$A$15:$H$25,7,0),0)*X1183</f>
        <v>0</v>
      </c>
      <c r="Z1183" s="161">
        <f t="shared" si="513"/>
        <v>0</v>
      </c>
      <c r="AA1183" s="162">
        <f>IFERROR(VLOOKUP(N1183,'P1 Intra-Europees'!$A$15:$H$25,8,0),0)*Z1183</f>
        <v>0</v>
      </c>
      <c r="AB1183" s="163">
        <f t="shared" si="514"/>
        <v>0</v>
      </c>
      <c r="AC1183" s="157" t="str">
        <f>VLOOKUP(B1183,'P2 Origin'!$C$21:$O$176,13,0)</f>
        <v>EUR</v>
      </c>
      <c r="AD1183" s="164">
        <f t="shared" si="515"/>
        <v>0</v>
      </c>
      <c r="AE1183" s="165">
        <f>IF(AU1183&gt;0.1,VLOOKUP(B1183,'P2 Origin'!$C$21:$M$176,3,0)*H1183,0)</f>
        <v>0</v>
      </c>
      <c r="AF1183" s="166">
        <f t="shared" si="516"/>
        <v>0</v>
      </c>
      <c r="AG1183" s="165">
        <f>(VLOOKUP(B1183,'P2 Origin'!$C$21:$M$176,4,0))*AF1183</f>
        <v>0</v>
      </c>
      <c r="AH1183" s="166">
        <f t="shared" si="517"/>
        <v>0</v>
      </c>
      <c r="AI1183" s="165">
        <f>(VLOOKUP(B1183,'P2 Origin'!$C$21:$M$176,5,0))*AH1183</f>
        <v>0</v>
      </c>
      <c r="AJ1183" s="166">
        <f t="shared" si="531"/>
        <v>0</v>
      </c>
      <c r="AK1183" s="165">
        <f>(VLOOKUP(B1183,'P2 Origin'!$C$21:$M$176,6,0))*AJ1183</f>
        <v>0</v>
      </c>
      <c r="AL1183" s="166">
        <f t="shared" si="518"/>
        <v>0</v>
      </c>
      <c r="AM1183" s="165">
        <f>(VLOOKUP($B1183,'P2 Origin'!$C$21:$M$176,7,0))*AL1183</f>
        <v>0</v>
      </c>
      <c r="AN1183" s="166">
        <f t="shared" si="519"/>
        <v>0</v>
      </c>
      <c r="AO1183" s="165">
        <f>(VLOOKUP($B1183,'P2 Origin'!$C$21:$M$176,8,0))*AN1183</f>
        <v>0</v>
      </c>
      <c r="AP1183" s="166">
        <f t="shared" si="520"/>
        <v>47</v>
      </c>
      <c r="AQ1183" s="165">
        <f>(VLOOKUP($B1183,'P2 Origin'!$C$21:$M$176,9,0))*AP1183</f>
        <v>0</v>
      </c>
      <c r="AR1183" s="155">
        <f t="shared" si="504"/>
        <v>1</v>
      </c>
      <c r="AS1183" s="164">
        <f>(VLOOKUP(B1183,'P2 Origin'!$C$21:$M$176,10,0))*K1183</f>
        <v>0</v>
      </c>
      <c r="AT1183" s="164">
        <f>(VLOOKUP(B1183,'P2 Origin'!$C$21:$M$176,11,0))*J1183</f>
        <v>0</v>
      </c>
      <c r="AU1183" s="167">
        <v>47</v>
      </c>
      <c r="AV1183" s="168">
        <v>47</v>
      </c>
      <c r="AW1183" s="169">
        <v>0</v>
      </c>
      <c r="AX1183" s="170">
        <f>IF(AU1183&gt;=0.1,'P3 Bureaumarge zee- en luchtvr.'!$D$12,0)</f>
        <v>0</v>
      </c>
      <c r="AY1183" s="163">
        <f t="shared" si="521"/>
        <v>0</v>
      </c>
      <c r="AZ1183" s="157" t="str">
        <f>VLOOKUP(D1183,'P4 Destination'!$C$21:$O$176,13,0)</f>
        <v>USD</v>
      </c>
      <c r="BA1183" s="164">
        <f t="shared" si="522"/>
        <v>0</v>
      </c>
      <c r="BB1183" s="171">
        <f>IF(AU1183&gt;0.1,(VLOOKUP(D1183,'P4 Destination'!$C$21:$M$176,3,0))*I1183,0)</f>
        <v>0</v>
      </c>
      <c r="BC1183" s="172">
        <f t="shared" si="523"/>
        <v>0</v>
      </c>
      <c r="BD1183" s="171">
        <f>(VLOOKUP($D1183,'P4 Destination'!$C$21:$M$176,4,0))*BC1183</f>
        <v>0</v>
      </c>
      <c r="BE1183" s="172">
        <f t="shared" si="524"/>
        <v>0</v>
      </c>
      <c r="BF1183" s="171">
        <f>(VLOOKUP($D1183,'P4 Destination'!$C$21:$M$176,5,0))*BE1183</f>
        <v>0</v>
      </c>
      <c r="BG1183" s="172">
        <f t="shared" si="525"/>
        <v>0</v>
      </c>
      <c r="BH1183" s="171">
        <f>(VLOOKUP($D1183,'P4 Destination'!$C$21:$M$176,6,0))*BG1183</f>
        <v>0</v>
      </c>
      <c r="BI1183" s="172">
        <f t="shared" si="526"/>
        <v>0</v>
      </c>
      <c r="BJ1183" s="171">
        <f>(VLOOKUP($D1183,'P4 Destination'!$C$21:$M$176,7,0))*BI1183</f>
        <v>0</v>
      </c>
      <c r="BK1183" s="172">
        <f t="shared" si="527"/>
        <v>0</v>
      </c>
      <c r="BL1183" s="171">
        <f>(VLOOKUP($D1183,'P4 Destination'!$C$21:$M$176,8,0))*BK1183</f>
        <v>0</v>
      </c>
      <c r="BM1183" s="172">
        <f t="shared" si="528"/>
        <v>47</v>
      </c>
      <c r="BN1183" s="171">
        <f>(VLOOKUP($D1183,'P4 Destination'!$C$21:$M$176,9,0))*BM1183</f>
        <v>0</v>
      </c>
      <c r="BO1183" s="154">
        <f t="shared" si="505"/>
        <v>1</v>
      </c>
      <c r="BP1183" s="171">
        <f>(VLOOKUP(D1183,'P4 Destination'!$C$21:$M$176,10,0))*K1183</f>
        <v>0</v>
      </c>
      <c r="BQ1183" s="171">
        <f>(VLOOKUP(D1183,'P4 Destination'!$C$21:$M$176,11,0))*J1183</f>
        <v>0</v>
      </c>
      <c r="BR1183" s="173">
        <f t="shared" si="529"/>
        <v>0</v>
      </c>
      <c r="BS1183" s="173">
        <f>(AV1183*2500)*'P6 Verzekering'!$E$11</f>
        <v>0</v>
      </c>
      <c r="BT1183" s="173">
        <f>(AW1183*2500)*'P6 Verzekering'!$E$12</f>
        <v>0</v>
      </c>
      <c r="BU1183" s="173">
        <f>(L1183*2500)*'P6 Verzekering'!$E$13</f>
        <v>0</v>
      </c>
      <c r="BV1183" s="173">
        <f t="shared" si="530"/>
        <v>0</v>
      </c>
      <c r="BW1183"/>
      <c r="BX1183"/>
    </row>
    <row r="1184" spans="1:76">
      <c r="A1184" s="152" t="s">
        <v>892</v>
      </c>
      <c r="B1184" s="152" t="s">
        <v>184</v>
      </c>
      <c r="C1184" s="152" t="s">
        <v>183</v>
      </c>
      <c r="D1184" s="152" t="s">
        <v>313</v>
      </c>
      <c r="E1184" s="152" t="s">
        <v>312</v>
      </c>
      <c r="F1184" s="153">
        <f t="shared" si="506"/>
        <v>47</v>
      </c>
      <c r="G1184" s="154">
        <v>1</v>
      </c>
      <c r="H1184" s="154">
        <f>IFERROR(VLOOKUP(B1184,'P2 Origin'!$C$21:$Q$176,15,FALSE),0)</f>
        <v>1</v>
      </c>
      <c r="I1184" s="154">
        <f>IFERROR(VLOOKUP(D1184,'P4 Destination'!$C$21:$Q$176,15,FALSE),0)</f>
        <v>0</v>
      </c>
      <c r="J1184" s="155">
        <v>1</v>
      </c>
      <c r="K1184" s="155"/>
      <c r="L1184" s="156">
        <v>0</v>
      </c>
      <c r="M1184" s="155">
        <v>0</v>
      </c>
      <c r="N1184" s="155">
        <v>0</v>
      </c>
      <c r="O1184" s="157">
        <f t="shared" si="507"/>
        <v>0</v>
      </c>
      <c r="P1184" s="158">
        <f t="shared" si="508"/>
        <v>0</v>
      </c>
      <c r="Q1184" s="159">
        <f>IFERROR(VLOOKUP(N1184,'P1 Intra-Europees'!$A$15:$H$25,3,0),0)*P1184</f>
        <v>0</v>
      </c>
      <c r="R1184" s="160">
        <f t="shared" si="509"/>
        <v>0</v>
      </c>
      <c r="S1184" s="159">
        <f>IFERROR(VLOOKUP(N1184,'P1 Intra-Europees'!$A$15:$H$25,4,0),0)*R1184</f>
        <v>0</v>
      </c>
      <c r="T1184" s="160">
        <f t="shared" si="510"/>
        <v>0</v>
      </c>
      <c r="U1184" s="159">
        <f>IFERROR(VLOOKUP(N1184,'P1 Intra-Europees'!$A$15:$H$25,5,0),0)*T1184</f>
        <v>0</v>
      </c>
      <c r="V1184" s="160">
        <f t="shared" si="511"/>
        <v>0</v>
      </c>
      <c r="W1184" s="159">
        <f>IFERROR(VLOOKUP(N1184,'P1 Intra-Europees'!$A$15:$H$25,6,0),0)*V1184</f>
        <v>0</v>
      </c>
      <c r="X1184" s="160">
        <f t="shared" si="512"/>
        <v>0</v>
      </c>
      <c r="Y1184" s="159">
        <f>IFERROR(VLOOKUP(N1184,'P1 Intra-Europees'!$A$15:$H$25,7,0),0)*X1184</f>
        <v>0</v>
      </c>
      <c r="Z1184" s="161">
        <f t="shared" si="513"/>
        <v>0</v>
      </c>
      <c r="AA1184" s="162">
        <f>IFERROR(VLOOKUP(N1184,'P1 Intra-Europees'!$A$15:$H$25,8,0),0)*Z1184</f>
        <v>0</v>
      </c>
      <c r="AB1184" s="163">
        <f t="shared" si="514"/>
        <v>0</v>
      </c>
      <c r="AC1184" s="157" t="str">
        <f>VLOOKUP(B1184,'P2 Origin'!$C$21:$O$176,13,0)</f>
        <v>EUR</v>
      </c>
      <c r="AD1184" s="164">
        <f t="shared" si="515"/>
        <v>0</v>
      </c>
      <c r="AE1184" s="165">
        <f>IF(AU1184&gt;0.1,VLOOKUP(B1184,'P2 Origin'!$C$21:$M$176,3,0)*H1184,0)</f>
        <v>0</v>
      </c>
      <c r="AF1184" s="166">
        <f t="shared" si="516"/>
        <v>0</v>
      </c>
      <c r="AG1184" s="165">
        <f>(VLOOKUP(B1184,'P2 Origin'!$C$21:$M$176,4,0))*AF1184</f>
        <v>0</v>
      </c>
      <c r="AH1184" s="166">
        <f t="shared" si="517"/>
        <v>0</v>
      </c>
      <c r="AI1184" s="165">
        <f>(VLOOKUP(B1184,'P2 Origin'!$C$21:$M$176,5,0))*AH1184</f>
        <v>0</v>
      </c>
      <c r="AJ1184" s="166">
        <f t="shared" si="531"/>
        <v>0</v>
      </c>
      <c r="AK1184" s="165">
        <f>(VLOOKUP(B1184,'P2 Origin'!$C$21:$M$176,6,0))*AJ1184</f>
        <v>0</v>
      </c>
      <c r="AL1184" s="166">
        <f t="shared" si="518"/>
        <v>0</v>
      </c>
      <c r="AM1184" s="165">
        <f>(VLOOKUP($B1184,'P2 Origin'!$C$21:$M$176,7,0))*AL1184</f>
        <v>0</v>
      </c>
      <c r="AN1184" s="166">
        <f t="shared" si="519"/>
        <v>0</v>
      </c>
      <c r="AO1184" s="165">
        <f>(VLOOKUP($B1184,'P2 Origin'!$C$21:$M$176,8,0))*AN1184</f>
        <v>0</v>
      </c>
      <c r="AP1184" s="166">
        <f t="shared" si="520"/>
        <v>47</v>
      </c>
      <c r="AQ1184" s="165">
        <f>(VLOOKUP($B1184,'P2 Origin'!$C$21:$M$176,9,0))*AP1184</f>
        <v>0</v>
      </c>
      <c r="AR1184" s="155">
        <f t="shared" si="504"/>
        <v>1</v>
      </c>
      <c r="AS1184" s="164">
        <f>(VLOOKUP(B1184,'P2 Origin'!$C$21:$M$176,10,0))*K1184</f>
        <v>0</v>
      </c>
      <c r="AT1184" s="164">
        <f>(VLOOKUP(B1184,'P2 Origin'!$C$21:$M$176,11,0))*J1184</f>
        <v>0</v>
      </c>
      <c r="AU1184" s="167">
        <v>47</v>
      </c>
      <c r="AV1184" s="168">
        <v>47</v>
      </c>
      <c r="AW1184" s="169">
        <v>0</v>
      </c>
      <c r="AX1184" s="170">
        <f>IF(AU1184&gt;=0.1,'P3 Bureaumarge zee- en luchtvr.'!$D$12,0)</f>
        <v>0</v>
      </c>
      <c r="AY1184" s="163">
        <f t="shared" si="521"/>
        <v>0</v>
      </c>
      <c r="AZ1184" s="157" t="str">
        <f>VLOOKUP(D1184,'P4 Destination'!$C$21:$O$176,13,0)</f>
        <v>USD</v>
      </c>
      <c r="BA1184" s="164">
        <f t="shared" si="522"/>
        <v>0</v>
      </c>
      <c r="BB1184" s="171">
        <f>IF(AU1184&gt;0.1,(VLOOKUP(D1184,'P4 Destination'!$C$21:$M$176,3,0))*I1184,0)</f>
        <v>0</v>
      </c>
      <c r="BC1184" s="172">
        <f t="shared" si="523"/>
        <v>0</v>
      </c>
      <c r="BD1184" s="171">
        <f>(VLOOKUP($D1184,'P4 Destination'!$C$21:$M$176,4,0))*BC1184</f>
        <v>0</v>
      </c>
      <c r="BE1184" s="172">
        <f t="shared" si="524"/>
        <v>0</v>
      </c>
      <c r="BF1184" s="171">
        <f>(VLOOKUP($D1184,'P4 Destination'!$C$21:$M$176,5,0))*BE1184</f>
        <v>0</v>
      </c>
      <c r="BG1184" s="172">
        <f t="shared" si="525"/>
        <v>0</v>
      </c>
      <c r="BH1184" s="171">
        <f>(VLOOKUP($D1184,'P4 Destination'!$C$21:$M$176,6,0))*BG1184</f>
        <v>0</v>
      </c>
      <c r="BI1184" s="172">
        <f t="shared" si="526"/>
        <v>0</v>
      </c>
      <c r="BJ1184" s="171">
        <f>(VLOOKUP($D1184,'P4 Destination'!$C$21:$M$176,7,0))*BI1184</f>
        <v>0</v>
      </c>
      <c r="BK1184" s="172">
        <f t="shared" si="527"/>
        <v>0</v>
      </c>
      <c r="BL1184" s="171">
        <f>(VLOOKUP($D1184,'P4 Destination'!$C$21:$M$176,8,0))*BK1184</f>
        <v>0</v>
      </c>
      <c r="BM1184" s="172">
        <f t="shared" si="528"/>
        <v>47</v>
      </c>
      <c r="BN1184" s="171">
        <f>(VLOOKUP($D1184,'P4 Destination'!$C$21:$M$176,9,0))*BM1184</f>
        <v>0</v>
      </c>
      <c r="BO1184" s="154">
        <f t="shared" si="505"/>
        <v>1</v>
      </c>
      <c r="BP1184" s="171">
        <f>(VLOOKUP(D1184,'P4 Destination'!$C$21:$M$176,10,0))*K1184</f>
        <v>0</v>
      </c>
      <c r="BQ1184" s="171">
        <f>(VLOOKUP(D1184,'P4 Destination'!$C$21:$M$176,11,0))*J1184</f>
        <v>0</v>
      </c>
      <c r="BR1184" s="173">
        <f t="shared" si="529"/>
        <v>0</v>
      </c>
      <c r="BS1184" s="173">
        <f>(AV1184*2500)*'P6 Verzekering'!$E$11</f>
        <v>0</v>
      </c>
      <c r="BT1184" s="173">
        <f>(AW1184*2500)*'P6 Verzekering'!$E$12</f>
        <v>0</v>
      </c>
      <c r="BU1184" s="173">
        <f>(L1184*2500)*'P6 Verzekering'!$E$13</f>
        <v>0</v>
      </c>
      <c r="BV1184" s="173">
        <f t="shared" si="530"/>
        <v>0</v>
      </c>
      <c r="BW1184"/>
      <c r="BX1184"/>
    </row>
    <row r="1185" spans="1:76">
      <c r="A1185" s="152" t="s">
        <v>897</v>
      </c>
      <c r="B1185" s="152" t="s">
        <v>251</v>
      </c>
      <c r="C1185" s="152" t="s">
        <v>250</v>
      </c>
      <c r="D1185" s="152" t="s">
        <v>219</v>
      </c>
      <c r="E1185" s="152" t="s">
        <v>219</v>
      </c>
      <c r="F1185" s="153">
        <f t="shared" si="506"/>
        <v>0</v>
      </c>
      <c r="G1185" s="154">
        <v>0</v>
      </c>
      <c r="H1185" s="154">
        <f>IFERROR(VLOOKUP(B1185,'P2 Origin'!$C$21:$Q$176,15,FALSE),0)</f>
        <v>1</v>
      </c>
      <c r="I1185" s="154">
        <f>IFERROR(VLOOKUP(D1185,'P4 Destination'!$C$21:$Q$176,15,FALSE),0)</f>
        <v>0</v>
      </c>
      <c r="J1185" s="155"/>
      <c r="K1185" s="155"/>
      <c r="L1185" s="156">
        <v>0</v>
      </c>
      <c r="M1185" s="155">
        <v>820</v>
      </c>
      <c r="N1185" s="155">
        <v>5</v>
      </c>
      <c r="O1185" s="157">
        <f t="shared" si="507"/>
        <v>0</v>
      </c>
      <c r="P1185" s="158">
        <f t="shared" si="508"/>
        <v>0</v>
      </c>
      <c r="Q1185" s="159">
        <f>IFERROR(VLOOKUP(N1185,'P1 Intra-Europees'!$A$15:$H$25,3,0),0)*P1185</f>
        <v>0</v>
      </c>
      <c r="R1185" s="160">
        <v>17</v>
      </c>
      <c r="S1185" s="159">
        <f>IFERROR(VLOOKUP(N1185,'P1 Intra-Europees'!$A$15:$H$25,4,0),0)*R1185</f>
        <v>0</v>
      </c>
      <c r="T1185" s="160">
        <f t="shared" si="510"/>
        <v>0</v>
      </c>
      <c r="U1185" s="159">
        <f>IFERROR(VLOOKUP(N1185,'P1 Intra-Europees'!$A$15:$H$25,5,0),0)*T1185</f>
        <v>0</v>
      </c>
      <c r="V1185" s="160">
        <f t="shared" si="511"/>
        <v>0</v>
      </c>
      <c r="W1185" s="159">
        <f>IFERROR(VLOOKUP(N1185,'P1 Intra-Europees'!$A$15:$H$25,6,0),0)*V1185</f>
        <v>0</v>
      </c>
      <c r="X1185" s="160">
        <f t="shared" si="512"/>
        <v>0</v>
      </c>
      <c r="Y1185" s="159">
        <f>IFERROR(VLOOKUP(N1185,'P1 Intra-Europees'!$A$15:$H$25,7,0),0)*X1185</f>
        <v>0</v>
      </c>
      <c r="Z1185" s="161">
        <f t="shared" si="513"/>
        <v>0</v>
      </c>
      <c r="AA1185" s="162">
        <f>IFERROR(VLOOKUP(N1185,'P1 Intra-Europees'!$A$15:$H$25,8,0),0)*Z1185</f>
        <v>0</v>
      </c>
      <c r="AB1185" s="163">
        <f t="shared" si="514"/>
        <v>0</v>
      </c>
      <c r="AC1185" s="157" t="str">
        <f>VLOOKUP(B1185,'P2 Origin'!$C$21:$O$176,13,0)</f>
        <v>EUR</v>
      </c>
      <c r="AD1185" s="164">
        <f t="shared" si="515"/>
        <v>0</v>
      </c>
      <c r="AE1185" s="165">
        <f>IF(AU1185&gt;0.1,VLOOKUP(B1185,'P2 Origin'!$C$21:$M$176,3,0)*H1185,0)</f>
        <v>0</v>
      </c>
      <c r="AF1185" s="166">
        <f t="shared" si="516"/>
        <v>0</v>
      </c>
      <c r="AG1185" s="165">
        <f>(VLOOKUP(B1185,'P2 Origin'!$C$21:$M$176,4,0))*AF1185</f>
        <v>0</v>
      </c>
      <c r="AH1185" s="166">
        <f t="shared" si="517"/>
        <v>0</v>
      </c>
      <c r="AI1185" s="165">
        <f>(VLOOKUP(B1185,'P2 Origin'!$C$21:$M$176,5,0))*AH1185</f>
        <v>0</v>
      </c>
      <c r="AJ1185" s="166">
        <f t="shared" si="531"/>
        <v>0</v>
      </c>
      <c r="AK1185" s="165">
        <f>(VLOOKUP(B1185,'P2 Origin'!$C$21:$M$176,6,0))*AJ1185</f>
        <v>0</v>
      </c>
      <c r="AL1185" s="166">
        <f t="shared" si="518"/>
        <v>0</v>
      </c>
      <c r="AM1185" s="165">
        <f>(VLOOKUP($B1185,'P2 Origin'!$C$21:$M$176,7,0))*AL1185</f>
        <v>0</v>
      </c>
      <c r="AN1185" s="166">
        <f t="shared" si="519"/>
        <v>0</v>
      </c>
      <c r="AO1185" s="165">
        <f>(VLOOKUP($B1185,'P2 Origin'!$C$21:$M$176,8,0))*AN1185</f>
        <v>0</v>
      </c>
      <c r="AP1185" s="166">
        <f t="shared" si="520"/>
        <v>0</v>
      </c>
      <c r="AQ1185" s="165">
        <f>(VLOOKUP($B1185,'P2 Origin'!$C$21:$M$176,9,0))*AP1185</f>
        <v>0</v>
      </c>
      <c r="AR1185" s="155">
        <f t="shared" si="504"/>
        <v>0</v>
      </c>
      <c r="AS1185" s="164">
        <f>(VLOOKUP(B1185,'P2 Origin'!$C$21:$M$176,10,0))*K1185</f>
        <v>0</v>
      </c>
      <c r="AT1185" s="164">
        <f>(VLOOKUP(B1185,'P2 Origin'!$C$21:$M$176,11,0))*J1185</f>
        <v>0</v>
      </c>
      <c r="AU1185" s="167">
        <v>0</v>
      </c>
      <c r="AV1185" s="168">
        <v>0</v>
      </c>
      <c r="AW1185" s="169">
        <v>0</v>
      </c>
      <c r="AX1185" s="170">
        <f>IF(AU1185&gt;=0.1,'P3 Bureaumarge zee- en luchtvr.'!$D$12,0)</f>
        <v>0</v>
      </c>
      <c r="AY1185" s="163">
        <f t="shared" si="521"/>
        <v>0</v>
      </c>
      <c r="AZ1185" s="157" t="str">
        <f>VLOOKUP(D1185,'P4 Destination'!$C$21:$O$176,13,0)</f>
        <v>EUR</v>
      </c>
      <c r="BA1185" s="164">
        <f t="shared" si="522"/>
        <v>0</v>
      </c>
      <c r="BB1185" s="171">
        <f>IF(AU1185&gt;0.1,(VLOOKUP(D1185,'P4 Destination'!$C$21:$M$176,3,0))*I1185,0)</f>
        <v>0</v>
      </c>
      <c r="BC1185" s="172">
        <f t="shared" si="523"/>
        <v>0</v>
      </c>
      <c r="BD1185" s="171">
        <f>(VLOOKUP($D1185,'P4 Destination'!$C$21:$M$176,4,0))*BC1185</f>
        <v>0</v>
      </c>
      <c r="BE1185" s="172">
        <f t="shared" si="524"/>
        <v>0</v>
      </c>
      <c r="BF1185" s="171">
        <f>(VLOOKUP($D1185,'P4 Destination'!$C$21:$M$176,5,0))*BE1185</f>
        <v>0</v>
      </c>
      <c r="BG1185" s="172">
        <f t="shared" si="525"/>
        <v>0</v>
      </c>
      <c r="BH1185" s="171">
        <f>(VLOOKUP($D1185,'P4 Destination'!$C$21:$M$176,6,0))*BG1185</f>
        <v>0</v>
      </c>
      <c r="BI1185" s="172">
        <f t="shared" si="526"/>
        <v>0</v>
      </c>
      <c r="BJ1185" s="171">
        <f>(VLOOKUP($D1185,'P4 Destination'!$C$21:$M$176,7,0))*BI1185</f>
        <v>0</v>
      </c>
      <c r="BK1185" s="172">
        <f t="shared" si="527"/>
        <v>0</v>
      </c>
      <c r="BL1185" s="171">
        <f>(VLOOKUP($D1185,'P4 Destination'!$C$21:$M$176,8,0))*BK1185</f>
        <v>0</v>
      </c>
      <c r="BM1185" s="172">
        <f t="shared" si="528"/>
        <v>0</v>
      </c>
      <c r="BN1185" s="171">
        <f>(VLOOKUP($D1185,'P4 Destination'!$C$21:$M$176,9,0))*BM1185</f>
        <v>0</v>
      </c>
      <c r="BO1185" s="154">
        <f t="shared" si="505"/>
        <v>0</v>
      </c>
      <c r="BP1185" s="171">
        <f>(VLOOKUP(D1185,'P4 Destination'!$C$21:$M$176,10,0))*K1185</f>
        <v>0</v>
      </c>
      <c r="BQ1185" s="171">
        <f>(VLOOKUP(D1185,'P4 Destination'!$C$21:$M$176,11,0))*J1185</f>
        <v>0</v>
      </c>
      <c r="BR1185" s="173">
        <f t="shared" si="529"/>
        <v>0</v>
      </c>
      <c r="BS1185" s="173">
        <f>(AV1185*2500)*'P6 Verzekering'!$E$11</f>
        <v>0</v>
      </c>
      <c r="BT1185" s="173">
        <f>(AW1185*2500)*'P6 Verzekering'!$E$12</f>
        <v>0</v>
      </c>
      <c r="BU1185" s="173">
        <f>(L1185*2500)*'P6 Verzekering'!$E$13</f>
        <v>0</v>
      </c>
      <c r="BV1185" s="173">
        <f t="shared" si="530"/>
        <v>0</v>
      </c>
      <c r="BW1185"/>
      <c r="BX1185"/>
    </row>
    <row r="1186" spans="1:76">
      <c r="A1186" s="152" t="s">
        <v>902</v>
      </c>
      <c r="B1186" s="152" t="s">
        <v>192</v>
      </c>
      <c r="C1186" s="152" t="s">
        <v>191</v>
      </c>
      <c r="D1186" s="152" t="s">
        <v>219</v>
      </c>
      <c r="E1186" s="152" t="s">
        <v>219</v>
      </c>
      <c r="F1186" s="153">
        <f t="shared" si="506"/>
        <v>9</v>
      </c>
      <c r="G1186" s="154">
        <v>0</v>
      </c>
      <c r="H1186" s="154">
        <f>IFERROR(VLOOKUP(B1186,'P2 Origin'!$C$21:$Q$176,15,FALSE),0)</f>
        <v>0</v>
      </c>
      <c r="I1186" s="154">
        <f>IFERROR(VLOOKUP(D1186,'P4 Destination'!$C$21:$Q$176,15,FALSE),0)</f>
        <v>0</v>
      </c>
      <c r="J1186" s="155"/>
      <c r="K1186" s="155"/>
      <c r="L1186" s="156">
        <v>0</v>
      </c>
      <c r="M1186" s="155">
        <v>0</v>
      </c>
      <c r="N1186" s="155">
        <v>0</v>
      </c>
      <c r="O1186" s="157">
        <f t="shared" si="507"/>
        <v>0</v>
      </c>
      <c r="P1186" s="158">
        <f t="shared" si="508"/>
        <v>0</v>
      </c>
      <c r="Q1186" s="159">
        <f>IFERROR(VLOOKUP(N1186,'P1 Intra-Europees'!$A$15:$H$25,3,0),0)*P1186</f>
        <v>0</v>
      </c>
      <c r="R1186" s="160">
        <f t="shared" si="509"/>
        <v>0</v>
      </c>
      <c r="S1186" s="159">
        <f>IFERROR(VLOOKUP(N1186,'P1 Intra-Europees'!$A$15:$H$25,4,0),0)*R1186</f>
        <v>0</v>
      </c>
      <c r="T1186" s="160">
        <f t="shared" si="510"/>
        <v>0</v>
      </c>
      <c r="U1186" s="159">
        <f>IFERROR(VLOOKUP(N1186,'P1 Intra-Europees'!$A$15:$H$25,5,0),0)*T1186</f>
        <v>0</v>
      </c>
      <c r="V1186" s="160">
        <f t="shared" si="511"/>
        <v>0</v>
      </c>
      <c r="W1186" s="159">
        <f>IFERROR(VLOOKUP(N1186,'P1 Intra-Europees'!$A$15:$H$25,6,0),0)*V1186</f>
        <v>0</v>
      </c>
      <c r="X1186" s="160">
        <f t="shared" si="512"/>
        <v>0</v>
      </c>
      <c r="Y1186" s="159">
        <f>IFERROR(VLOOKUP(N1186,'P1 Intra-Europees'!$A$15:$H$25,7,0),0)*X1186</f>
        <v>0</v>
      </c>
      <c r="Z1186" s="161">
        <f t="shared" si="513"/>
        <v>0</v>
      </c>
      <c r="AA1186" s="162">
        <f>IFERROR(VLOOKUP(N1186,'P1 Intra-Europees'!$A$15:$H$25,8,0),0)*Z1186</f>
        <v>0</v>
      </c>
      <c r="AB1186" s="163">
        <f t="shared" si="514"/>
        <v>0</v>
      </c>
      <c r="AC1186" s="157" t="str">
        <f>VLOOKUP(B1186,'P2 Origin'!$C$21:$O$176,13,0)</f>
        <v>EUR</v>
      </c>
      <c r="AD1186" s="164">
        <f t="shared" si="515"/>
        <v>0</v>
      </c>
      <c r="AE1186" s="165">
        <f>IF(AU1186&gt;0.1,VLOOKUP(B1186,'P2 Origin'!$C$21:$M$176,3,0)*H1186,0)</f>
        <v>0</v>
      </c>
      <c r="AF1186" s="166">
        <f t="shared" si="516"/>
        <v>0</v>
      </c>
      <c r="AG1186" s="165">
        <f>(VLOOKUP(B1186,'P2 Origin'!$C$21:$M$176,4,0))*AF1186</f>
        <v>0</v>
      </c>
      <c r="AH1186" s="166">
        <f t="shared" si="517"/>
        <v>9</v>
      </c>
      <c r="AI1186" s="165">
        <f>(VLOOKUP(B1186,'P2 Origin'!$C$21:$M$176,5,0))*AH1186</f>
        <v>0</v>
      </c>
      <c r="AJ1186" s="166">
        <f t="shared" si="531"/>
        <v>0</v>
      </c>
      <c r="AK1186" s="165">
        <f>(VLOOKUP(B1186,'P2 Origin'!$C$21:$M$176,6,0))*AJ1186</f>
        <v>0</v>
      </c>
      <c r="AL1186" s="166">
        <f t="shared" si="518"/>
        <v>0</v>
      </c>
      <c r="AM1186" s="165">
        <f>(VLOOKUP($B1186,'P2 Origin'!$C$21:$M$176,7,0))*AL1186</f>
        <v>0</v>
      </c>
      <c r="AN1186" s="166">
        <f t="shared" si="519"/>
        <v>0</v>
      </c>
      <c r="AO1186" s="165">
        <f>(VLOOKUP($B1186,'P2 Origin'!$C$21:$M$176,8,0))*AN1186</f>
        <v>0</v>
      </c>
      <c r="AP1186" s="166">
        <f t="shared" si="520"/>
        <v>0</v>
      </c>
      <c r="AQ1186" s="165">
        <f>(VLOOKUP($B1186,'P2 Origin'!$C$21:$M$176,9,0))*AP1186</f>
        <v>0</v>
      </c>
      <c r="AR1186" s="155">
        <f t="shared" si="504"/>
        <v>0</v>
      </c>
      <c r="AS1186" s="164">
        <f>(VLOOKUP(B1186,'P2 Origin'!$C$21:$M$176,10,0))*K1186</f>
        <v>0</v>
      </c>
      <c r="AT1186" s="164">
        <f>(VLOOKUP(B1186,'P2 Origin'!$C$21:$M$176,11,0))*J1186</f>
        <v>0</v>
      </c>
      <c r="AU1186" s="167">
        <v>9</v>
      </c>
      <c r="AV1186" s="168">
        <v>9</v>
      </c>
      <c r="AW1186" s="169">
        <v>0</v>
      </c>
      <c r="AX1186" s="170">
        <f>IF(AU1186&gt;=0.1,'P3 Bureaumarge zee- en luchtvr.'!$D$12,0)</f>
        <v>0</v>
      </c>
      <c r="AY1186" s="163">
        <f t="shared" si="521"/>
        <v>0</v>
      </c>
      <c r="AZ1186" s="157" t="str">
        <f>VLOOKUP(D1186,'P4 Destination'!$C$21:$O$176,13,0)</f>
        <v>EUR</v>
      </c>
      <c r="BA1186" s="164">
        <f t="shared" si="522"/>
        <v>0</v>
      </c>
      <c r="BB1186" s="171">
        <f>IF(AU1186&gt;0.1,(VLOOKUP(D1186,'P4 Destination'!$C$21:$M$176,3,0))*I1186,0)</f>
        <v>0</v>
      </c>
      <c r="BC1186" s="172">
        <f t="shared" si="523"/>
        <v>0</v>
      </c>
      <c r="BD1186" s="171">
        <f>(VLOOKUP($D1186,'P4 Destination'!$C$21:$M$176,4,0))*BC1186</f>
        <v>0</v>
      </c>
      <c r="BE1186" s="172">
        <f t="shared" si="524"/>
        <v>9</v>
      </c>
      <c r="BF1186" s="171">
        <f>(VLOOKUP($D1186,'P4 Destination'!$C$21:$M$176,5,0))*BE1186</f>
        <v>0</v>
      </c>
      <c r="BG1186" s="172">
        <f t="shared" si="525"/>
        <v>0</v>
      </c>
      <c r="BH1186" s="171">
        <f>(VLOOKUP($D1186,'P4 Destination'!$C$21:$M$176,6,0))*BG1186</f>
        <v>0</v>
      </c>
      <c r="BI1186" s="172">
        <f t="shared" si="526"/>
        <v>0</v>
      </c>
      <c r="BJ1186" s="171">
        <f>(VLOOKUP($D1186,'P4 Destination'!$C$21:$M$176,7,0))*BI1186</f>
        <v>0</v>
      </c>
      <c r="BK1186" s="172">
        <f t="shared" si="527"/>
        <v>0</v>
      </c>
      <c r="BL1186" s="171">
        <f>(VLOOKUP($D1186,'P4 Destination'!$C$21:$M$176,8,0))*BK1186</f>
        <v>0</v>
      </c>
      <c r="BM1186" s="172">
        <f t="shared" si="528"/>
        <v>0</v>
      </c>
      <c r="BN1186" s="171">
        <f>(VLOOKUP($D1186,'P4 Destination'!$C$21:$M$176,9,0))*BM1186</f>
        <v>0</v>
      </c>
      <c r="BO1186" s="154">
        <f t="shared" si="505"/>
        <v>0</v>
      </c>
      <c r="BP1186" s="171">
        <f>(VLOOKUP(D1186,'P4 Destination'!$C$21:$M$176,10,0))*K1186</f>
        <v>0</v>
      </c>
      <c r="BQ1186" s="171">
        <f>(VLOOKUP(D1186,'P4 Destination'!$C$21:$M$176,11,0))*J1186</f>
        <v>0</v>
      </c>
      <c r="BR1186" s="173">
        <f t="shared" si="529"/>
        <v>0</v>
      </c>
      <c r="BS1186" s="173">
        <f>(AV1186*2500)*'P6 Verzekering'!$E$11</f>
        <v>0</v>
      </c>
      <c r="BT1186" s="173">
        <f>(AW1186*2500)*'P6 Verzekering'!$E$12</f>
        <v>0</v>
      </c>
      <c r="BU1186" s="173">
        <f>(L1186*2500)*'P6 Verzekering'!$E$13</f>
        <v>0</v>
      </c>
      <c r="BV1186" s="173">
        <f t="shared" si="530"/>
        <v>0</v>
      </c>
      <c r="BW1186"/>
      <c r="BX1186"/>
    </row>
    <row r="1187" spans="1:76">
      <c r="A1187" s="152" t="s">
        <v>904</v>
      </c>
      <c r="B1187" s="152" t="s">
        <v>231</v>
      </c>
      <c r="C1187" s="152" t="s">
        <v>230</v>
      </c>
      <c r="D1187" s="152" t="s">
        <v>474</v>
      </c>
      <c r="E1187" s="152" t="s">
        <v>473</v>
      </c>
      <c r="F1187" s="153">
        <f t="shared" si="506"/>
        <v>58</v>
      </c>
      <c r="G1187" s="154">
        <v>1</v>
      </c>
      <c r="H1187" s="154">
        <f>IFERROR(VLOOKUP(B1187,'P2 Origin'!$C$21:$Q$176,15,FALSE),0)</f>
        <v>1</v>
      </c>
      <c r="I1187" s="154">
        <f>IFERROR(VLOOKUP(D1187,'P4 Destination'!$C$21:$Q$176,15,FALSE),0)</f>
        <v>1</v>
      </c>
      <c r="J1187" s="155">
        <v>1</v>
      </c>
      <c r="K1187" s="155"/>
      <c r="L1187" s="156">
        <v>0</v>
      </c>
      <c r="M1187" s="155">
        <v>0</v>
      </c>
      <c r="N1187" s="155">
        <v>0</v>
      </c>
      <c r="O1187" s="157">
        <f t="shared" si="507"/>
        <v>0</v>
      </c>
      <c r="P1187" s="158">
        <f t="shared" si="508"/>
        <v>0</v>
      </c>
      <c r="Q1187" s="159">
        <f>IFERROR(VLOOKUP(N1187,'P1 Intra-Europees'!$A$15:$H$25,3,0),0)*P1187</f>
        <v>0</v>
      </c>
      <c r="R1187" s="160">
        <f t="shared" si="509"/>
        <v>0</v>
      </c>
      <c r="S1187" s="159">
        <f>IFERROR(VLOOKUP(N1187,'P1 Intra-Europees'!$A$15:$H$25,4,0),0)*R1187</f>
        <v>0</v>
      </c>
      <c r="T1187" s="160">
        <f t="shared" si="510"/>
        <v>0</v>
      </c>
      <c r="U1187" s="159">
        <f>IFERROR(VLOOKUP(N1187,'P1 Intra-Europees'!$A$15:$H$25,5,0),0)*T1187</f>
        <v>0</v>
      </c>
      <c r="V1187" s="160">
        <f t="shared" si="511"/>
        <v>0</v>
      </c>
      <c r="W1187" s="159">
        <f>IFERROR(VLOOKUP(N1187,'P1 Intra-Europees'!$A$15:$H$25,6,0),0)*V1187</f>
        <v>0</v>
      </c>
      <c r="X1187" s="160">
        <f t="shared" si="512"/>
        <v>0</v>
      </c>
      <c r="Y1187" s="159">
        <f>IFERROR(VLOOKUP(N1187,'P1 Intra-Europees'!$A$15:$H$25,7,0),0)*X1187</f>
        <v>0</v>
      </c>
      <c r="Z1187" s="161">
        <f t="shared" si="513"/>
        <v>0</v>
      </c>
      <c r="AA1187" s="162">
        <f>IFERROR(VLOOKUP(N1187,'P1 Intra-Europees'!$A$15:$H$25,8,0),0)*Z1187</f>
        <v>0</v>
      </c>
      <c r="AB1187" s="163">
        <f t="shared" si="514"/>
        <v>0</v>
      </c>
      <c r="AC1187" s="157" t="str">
        <f>VLOOKUP(B1187,'P2 Origin'!$C$21:$O$176,13,0)</f>
        <v>EUR</v>
      </c>
      <c r="AD1187" s="164">
        <f t="shared" si="515"/>
        <v>0</v>
      </c>
      <c r="AE1187" s="165">
        <f>IF(AU1187&gt;0.1,VLOOKUP(B1187,'P2 Origin'!$C$21:$M$176,3,0)*H1187,0)</f>
        <v>0</v>
      </c>
      <c r="AF1187" s="166">
        <f t="shared" si="516"/>
        <v>0</v>
      </c>
      <c r="AG1187" s="165">
        <f>(VLOOKUP(B1187,'P2 Origin'!$C$21:$M$176,4,0))*AF1187</f>
        <v>0</v>
      </c>
      <c r="AH1187" s="166">
        <f t="shared" si="517"/>
        <v>0</v>
      </c>
      <c r="AI1187" s="165">
        <f>(VLOOKUP(B1187,'P2 Origin'!$C$21:$M$176,5,0))*AH1187</f>
        <v>0</v>
      </c>
      <c r="AJ1187" s="166">
        <f t="shared" si="531"/>
        <v>0</v>
      </c>
      <c r="AK1187" s="165">
        <f>(VLOOKUP(B1187,'P2 Origin'!$C$21:$M$176,6,0))*AJ1187</f>
        <v>0</v>
      </c>
      <c r="AL1187" s="166">
        <f t="shared" si="518"/>
        <v>0</v>
      </c>
      <c r="AM1187" s="165">
        <f>(VLOOKUP($B1187,'P2 Origin'!$C$21:$M$176,7,0))*AL1187</f>
        <v>0</v>
      </c>
      <c r="AN1187" s="166">
        <f t="shared" si="519"/>
        <v>0</v>
      </c>
      <c r="AO1187" s="165">
        <f>(VLOOKUP($B1187,'P2 Origin'!$C$21:$M$176,8,0))*AN1187</f>
        <v>0</v>
      </c>
      <c r="AP1187" s="166">
        <f t="shared" si="520"/>
        <v>58</v>
      </c>
      <c r="AQ1187" s="165">
        <f>(VLOOKUP($B1187,'P2 Origin'!$C$21:$M$176,9,0))*AP1187</f>
        <v>0</v>
      </c>
      <c r="AR1187" s="155">
        <f t="shared" si="504"/>
        <v>1</v>
      </c>
      <c r="AS1187" s="164">
        <f>(VLOOKUP(B1187,'P2 Origin'!$C$21:$M$176,10,0))*K1187</f>
        <v>0</v>
      </c>
      <c r="AT1187" s="164">
        <f>(VLOOKUP(B1187,'P2 Origin'!$C$21:$M$176,11,0))*J1187</f>
        <v>0</v>
      </c>
      <c r="AU1187" s="167">
        <v>58</v>
      </c>
      <c r="AV1187" s="168">
        <v>58</v>
      </c>
      <c r="AW1187" s="169">
        <v>0</v>
      </c>
      <c r="AX1187" s="170">
        <f>IF(AU1187&gt;=0.1,'P3 Bureaumarge zee- en luchtvr.'!$D$12,0)</f>
        <v>0</v>
      </c>
      <c r="AY1187" s="163">
        <f t="shared" si="521"/>
        <v>0</v>
      </c>
      <c r="AZ1187" s="157" t="str">
        <f>VLOOKUP(D1187,'P4 Destination'!$C$21:$O$176,13,0)</f>
        <v>USD</v>
      </c>
      <c r="BA1187" s="164">
        <f t="shared" si="522"/>
        <v>0</v>
      </c>
      <c r="BB1187" s="171">
        <f>IF(AU1187&gt;0.1,(VLOOKUP(D1187,'P4 Destination'!$C$21:$M$176,3,0))*I1187,0)</f>
        <v>0</v>
      </c>
      <c r="BC1187" s="172">
        <f t="shared" si="523"/>
        <v>0</v>
      </c>
      <c r="BD1187" s="171">
        <f>(VLOOKUP($D1187,'P4 Destination'!$C$21:$M$176,4,0))*BC1187</f>
        <v>0</v>
      </c>
      <c r="BE1187" s="172">
        <f t="shared" si="524"/>
        <v>0</v>
      </c>
      <c r="BF1187" s="171">
        <f>(VLOOKUP($D1187,'P4 Destination'!$C$21:$M$176,5,0))*BE1187</f>
        <v>0</v>
      </c>
      <c r="BG1187" s="172">
        <f t="shared" si="525"/>
        <v>0</v>
      </c>
      <c r="BH1187" s="171">
        <f>(VLOOKUP($D1187,'P4 Destination'!$C$21:$M$176,6,0))*BG1187</f>
        <v>0</v>
      </c>
      <c r="BI1187" s="172">
        <f t="shared" si="526"/>
        <v>0</v>
      </c>
      <c r="BJ1187" s="171">
        <f>(VLOOKUP($D1187,'P4 Destination'!$C$21:$M$176,7,0))*BI1187</f>
        <v>0</v>
      </c>
      <c r="BK1187" s="172">
        <f t="shared" si="527"/>
        <v>0</v>
      </c>
      <c r="BL1187" s="171">
        <f>(VLOOKUP($D1187,'P4 Destination'!$C$21:$M$176,8,0))*BK1187</f>
        <v>0</v>
      </c>
      <c r="BM1187" s="172">
        <f t="shared" si="528"/>
        <v>58</v>
      </c>
      <c r="BN1187" s="171">
        <f>(VLOOKUP($D1187,'P4 Destination'!$C$21:$M$176,9,0))*BM1187</f>
        <v>0</v>
      </c>
      <c r="BO1187" s="154">
        <f t="shared" si="505"/>
        <v>1</v>
      </c>
      <c r="BP1187" s="171">
        <f>(VLOOKUP(D1187,'P4 Destination'!$C$21:$M$176,10,0))*K1187</f>
        <v>0</v>
      </c>
      <c r="BQ1187" s="171">
        <f>(VLOOKUP(D1187,'P4 Destination'!$C$21:$M$176,11,0))*J1187</f>
        <v>0</v>
      </c>
      <c r="BR1187" s="173">
        <f t="shared" si="529"/>
        <v>0</v>
      </c>
      <c r="BS1187" s="173">
        <f>(AV1187*2500)*'P6 Verzekering'!$E$11</f>
        <v>0</v>
      </c>
      <c r="BT1187" s="173">
        <f>(AW1187*2500)*'P6 Verzekering'!$E$12</f>
        <v>0</v>
      </c>
      <c r="BU1187" s="173">
        <f>(L1187*2500)*'P6 Verzekering'!$E$13</f>
        <v>0</v>
      </c>
      <c r="BV1187" s="173">
        <f t="shared" si="530"/>
        <v>0</v>
      </c>
      <c r="BW1187"/>
      <c r="BX1187"/>
    </row>
    <row r="1188" spans="1:76">
      <c r="A1188" s="152" t="s">
        <v>913</v>
      </c>
      <c r="B1188" s="152" t="s">
        <v>306</v>
      </c>
      <c r="C1188" s="152" t="s">
        <v>305</v>
      </c>
      <c r="D1188" s="152" t="s">
        <v>219</v>
      </c>
      <c r="E1188" s="152" t="s">
        <v>219</v>
      </c>
      <c r="F1188" s="153">
        <f t="shared" si="506"/>
        <v>50</v>
      </c>
      <c r="G1188" s="154">
        <v>1</v>
      </c>
      <c r="H1188" s="154">
        <f>IFERROR(VLOOKUP(B1188,'P2 Origin'!$C$21:$Q$176,15,FALSE),0)</f>
        <v>1</v>
      </c>
      <c r="I1188" s="154">
        <f>IFERROR(VLOOKUP(D1188,'P4 Destination'!$C$21:$Q$176,15,FALSE),0)</f>
        <v>0</v>
      </c>
      <c r="J1188" s="155">
        <v>1</v>
      </c>
      <c r="K1188" s="155"/>
      <c r="L1188" s="156">
        <v>0</v>
      </c>
      <c r="M1188" s="155">
        <v>0</v>
      </c>
      <c r="N1188" s="155">
        <v>0</v>
      </c>
      <c r="O1188" s="157">
        <f t="shared" si="507"/>
        <v>0</v>
      </c>
      <c r="P1188" s="158">
        <f t="shared" si="508"/>
        <v>0</v>
      </c>
      <c r="Q1188" s="159">
        <f>IFERROR(VLOOKUP(N1188,'P1 Intra-Europees'!$A$15:$H$25,3,0),0)*P1188</f>
        <v>0</v>
      </c>
      <c r="R1188" s="160">
        <f t="shared" si="509"/>
        <v>0</v>
      </c>
      <c r="S1188" s="159">
        <f>IFERROR(VLOOKUP(N1188,'P1 Intra-Europees'!$A$15:$H$25,4,0),0)*R1188</f>
        <v>0</v>
      </c>
      <c r="T1188" s="160">
        <f t="shared" si="510"/>
        <v>0</v>
      </c>
      <c r="U1188" s="159">
        <f>IFERROR(VLOOKUP(N1188,'P1 Intra-Europees'!$A$15:$H$25,5,0),0)*T1188</f>
        <v>0</v>
      </c>
      <c r="V1188" s="160">
        <f t="shared" si="511"/>
        <v>0</v>
      </c>
      <c r="W1188" s="159">
        <f>IFERROR(VLOOKUP(N1188,'P1 Intra-Europees'!$A$15:$H$25,6,0),0)*V1188</f>
        <v>0</v>
      </c>
      <c r="X1188" s="160">
        <f t="shared" si="512"/>
        <v>0</v>
      </c>
      <c r="Y1188" s="159">
        <f>IFERROR(VLOOKUP(N1188,'P1 Intra-Europees'!$A$15:$H$25,7,0),0)*X1188</f>
        <v>0</v>
      </c>
      <c r="Z1188" s="161">
        <f t="shared" si="513"/>
        <v>0</v>
      </c>
      <c r="AA1188" s="162">
        <f>IFERROR(VLOOKUP(N1188,'P1 Intra-Europees'!$A$15:$H$25,8,0),0)*Z1188</f>
        <v>0</v>
      </c>
      <c r="AB1188" s="163">
        <f t="shared" si="514"/>
        <v>0</v>
      </c>
      <c r="AC1188" s="157" t="str">
        <f>VLOOKUP(B1188,'P2 Origin'!$C$21:$O$176,13,0)</f>
        <v>USD</v>
      </c>
      <c r="AD1188" s="164">
        <f t="shared" si="515"/>
        <v>0</v>
      </c>
      <c r="AE1188" s="165">
        <f>IF(AU1188&gt;0.1,VLOOKUP(B1188,'P2 Origin'!$C$21:$M$176,3,0)*H1188,0)</f>
        <v>0</v>
      </c>
      <c r="AF1188" s="166">
        <f t="shared" si="516"/>
        <v>0</v>
      </c>
      <c r="AG1188" s="165">
        <f>(VLOOKUP(B1188,'P2 Origin'!$C$21:$M$176,4,0))*AF1188</f>
        <v>0</v>
      </c>
      <c r="AH1188" s="166">
        <f t="shared" si="517"/>
        <v>0</v>
      </c>
      <c r="AI1188" s="165">
        <f>(VLOOKUP(B1188,'P2 Origin'!$C$21:$M$176,5,0))*AH1188</f>
        <v>0</v>
      </c>
      <c r="AJ1188" s="166">
        <f t="shared" si="531"/>
        <v>0</v>
      </c>
      <c r="AK1188" s="165">
        <f>(VLOOKUP(B1188,'P2 Origin'!$C$21:$M$176,6,0))*AJ1188</f>
        <v>0</v>
      </c>
      <c r="AL1188" s="166">
        <f t="shared" si="518"/>
        <v>0</v>
      </c>
      <c r="AM1188" s="165">
        <f>(VLOOKUP($B1188,'P2 Origin'!$C$21:$M$176,7,0))*AL1188</f>
        <v>0</v>
      </c>
      <c r="AN1188" s="166">
        <f t="shared" si="519"/>
        <v>0</v>
      </c>
      <c r="AO1188" s="165">
        <f>(VLOOKUP($B1188,'P2 Origin'!$C$21:$M$176,8,0))*AN1188</f>
        <v>0</v>
      </c>
      <c r="AP1188" s="166">
        <f t="shared" si="520"/>
        <v>50</v>
      </c>
      <c r="AQ1188" s="165">
        <f>(VLOOKUP($B1188,'P2 Origin'!$C$21:$M$176,9,0))*AP1188</f>
        <v>0</v>
      </c>
      <c r="AR1188" s="155">
        <f t="shared" ref="AR1188:AR1251" si="532">IF(AU1188&gt;=0.1,G1188,0)</f>
        <v>1</v>
      </c>
      <c r="AS1188" s="164">
        <f>(VLOOKUP(B1188,'P2 Origin'!$C$21:$M$176,10,0))*K1188</f>
        <v>0</v>
      </c>
      <c r="AT1188" s="164">
        <f>(VLOOKUP(B1188,'P2 Origin'!$C$21:$M$176,11,0))*J1188</f>
        <v>0</v>
      </c>
      <c r="AU1188" s="167">
        <v>50</v>
      </c>
      <c r="AV1188" s="168">
        <v>50</v>
      </c>
      <c r="AW1188" s="169">
        <v>0</v>
      </c>
      <c r="AX1188" s="170">
        <f>IF(AU1188&gt;=0.1,'P3 Bureaumarge zee- en luchtvr.'!$D$12,0)</f>
        <v>0</v>
      </c>
      <c r="AY1188" s="163">
        <f t="shared" si="521"/>
        <v>0</v>
      </c>
      <c r="AZ1188" s="157" t="str">
        <f>VLOOKUP(D1188,'P4 Destination'!$C$21:$O$176,13,0)</f>
        <v>EUR</v>
      </c>
      <c r="BA1188" s="164">
        <f t="shared" si="522"/>
        <v>0</v>
      </c>
      <c r="BB1188" s="171">
        <f>IF(AU1188&gt;0.1,(VLOOKUP(D1188,'P4 Destination'!$C$21:$M$176,3,0))*I1188,0)</f>
        <v>0</v>
      </c>
      <c r="BC1188" s="172">
        <f t="shared" si="523"/>
        <v>0</v>
      </c>
      <c r="BD1188" s="171">
        <f>(VLOOKUP($D1188,'P4 Destination'!$C$21:$M$176,4,0))*BC1188</f>
        <v>0</v>
      </c>
      <c r="BE1188" s="172">
        <f t="shared" si="524"/>
        <v>0</v>
      </c>
      <c r="BF1188" s="171">
        <f>(VLOOKUP($D1188,'P4 Destination'!$C$21:$M$176,5,0))*BE1188</f>
        <v>0</v>
      </c>
      <c r="BG1188" s="172">
        <f t="shared" si="525"/>
        <v>0</v>
      </c>
      <c r="BH1188" s="171">
        <f>(VLOOKUP($D1188,'P4 Destination'!$C$21:$M$176,6,0))*BG1188</f>
        <v>0</v>
      </c>
      <c r="BI1188" s="172">
        <f t="shared" si="526"/>
        <v>0</v>
      </c>
      <c r="BJ1188" s="171">
        <f>(VLOOKUP($D1188,'P4 Destination'!$C$21:$M$176,7,0))*BI1188</f>
        <v>0</v>
      </c>
      <c r="BK1188" s="172">
        <f t="shared" si="527"/>
        <v>0</v>
      </c>
      <c r="BL1188" s="171">
        <f>(VLOOKUP($D1188,'P4 Destination'!$C$21:$M$176,8,0))*BK1188</f>
        <v>0</v>
      </c>
      <c r="BM1188" s="172">
        <f t="shared" si="528"/>
        <v>50</v>
      </c>
      <c r="BN1188" s="171">
        <f>(VLOOKUP($D1188,'P4 Destination'!$C$21:$M$176,9,0))*BM1188</f>
        <v>0</v>
      </c>
      <c r="BO1188" s="154">
        <f t="shared" ref="BO1188:BO1251" si="533">IF(AU1188&gt;=0.1,G1188,0)</f>
        <v>1</v>
      </c>
      <c r="BP1188" s="171">
        <f>(VLOOKUP(D1188,'P4 Destination'!$C$21:$M$176,10,0))*K1188</f>
        <v>0</v>
      </c>
      <c r="BQ1188" s="171">
        <f>(VLOOKUP(D1188,'P4 Destination'!$C$21:$M$176,11,0))*J1188</f>
        <v>0</v>
      </c>
      <c r="BR1188" s="173">
        <f t="shared" si="529"/>
        <v>0</v>
      </c>
      <c r="BS1188" s="173">
        <f>(AV1188*2500)*'P6 Verzekering'!$E$11</f>
        <v>0</v>
      </c>
      <c r="BT1188" s="173">
        <f>(AW1188*2500)*'P6 Verzekering'!$E$12</f>
        <v>0</v>
      </c>
      <c r="BU1188" s="173">
        <f>(L1188*2500)*'P6 Verzekering'!$E$13</f>
        <v>0</v>
      </c>
      <c r="BV1188" s="173">
        <f t="shared" si="530"/>
        <v>0</v>
      </c>
      <c r="BW1188"/>
      <c r="BX1188"/>
    </row>
    <row r="1189" spans="1:76">
      <c r="A1189" s="152" t="s">
        <v>914</v>
      </c>
      <c r="B1189" s="152" t="s">
        <v>306</v>
      </c>
      <c r="C1189" s="152" t="s">
        <v>305</v>
      </c>
      <c r="D1189" s="152" t="s">
        <v>219</v>
      </c>
      <c r="E1189" s="152" t="s">
        <v>219</v>
      </c>
      <c r="F1189" s="153">
        <f t="shared" si="506"/>
        <v>41</v>
      </c>
      <c r="G1189" s="154">
        <v>1</v>
      </c>
      <c r="H1189" s="154">
        <f>IFERROR(VLOOKUP(B1189,'P2 Origin'!$C$21:$Q$176,15,FALSE),0)</f>
        <v>1</v>
      </c>
      <c r="I1189" s="154">
        <f>IFERROR(VLOOKUP(D1189,'P4 Destination'!$C$21:$Q$176,15,FALSE),0)</f>
        <v>0</v>
      </c>
      <c r="J1189" s="155"/>
      <c r="K1189" s="155">
        <v>1</v>
      </c>
      <c r="L1189" s="156">
        <v>0</v>
      </c>
      <c r="M1189" s="155">
        <v>0</v>
      </c>
      <c r="N1189" s="155">
        <v>0</v>
      </c>
      <c r="O1189" s="157">
        <f t="shared" si="507"/>
        <v>0</v>
      </c>
      <c r="P1189" s="158">
        <f t="shared" si="508"/>
        <v>0</v>
      </c>
      <c r="Q1189" s="159">
        <f>IFERROR(VLOOKUP(N1189,'P1 Intra-Europees'!$A$15:$H$25,3,0),0)*P1189</f>
        <v>0</v>
      </c>
      <c r="R1189" s="160">
        <f t="shared" si="509"/>
        <v>0</v>
      </c>
      <c r="S1189" s="159">
        <f>IFERROR(VLOOKUP(N1189,'P1 Intra-Europees'!$A$15:$H$25,4,0),0)*R1189</f>
        <v>0</v>
      </c>
      <c r="T1189" s="160">
        <f t="shared" si="510"/>
        <v>0</v>
      </c>
      <c r="U1189" s="159">
        <f>IFERROR(VLOOKUP(N1189,'P1 Intra-Europees'!$A$15:$H$25,5,0),0)*T1189</f>
        <v>0</v>
      </c>
      <c r="V1189" s="160">
        <f t="shared" si="511"/>
        <v>0</v>
      </c>
      <c r="W1189" s="159">
        <f>IFERROR(VLOOKUP(N1189,'P1 Intra-Europees'!$A$15:$H$25,6,0),0)*V1189</f>
        <v>0</v>
      </c>
      <c r="X1189" s="160">
        <f t="shared" si="512"/>
        <v>0</v>
      </c>
      <c r="Y1189" s="159">
        <f>IFERROR(VLOOKUP(N1189,'P1 Intra-Europees'!$A$15:$H$25,7,0),0)*X1189</f>
        <v>0</v>
      </c>
      <c r="Z1189" s="161">
        <f t="shared" si="513"/>
        <v>0</v>
      </c>
      <c r="AA1189" s="162">
        <f>IFERROR(VLOOKUP(N1189,'P1 Intra-Europees'!$A$15:$H$25,8,0),0)*Z1189</f>
        <v>0</v>
      </c>
      <c r="AB1189" s="163">
        <f t="shared" si="514"/>
        <v>0</v>
      </c>
      <c r="AC1189" s="157" t="str">
        <f>VLOOKUP(B1189,'P2 Origin'!$C$21:$O$176,13,0)</f>
        <v>USD</v>
      </c>
      <c r="AD1189" s="164">
        <f t="shared" si="515"/>
        <v>0</v>
      </c>
      <c r="AE1189" s="165">
        <f>IF(AU1189&gt;0.1,VLOOKUP(B1189,'P2 Origin'!$C$21:$M$176,3,0)*H1189,0)</f>
        <v>0</v>
      </c>
      <c r="AF1189" s="166">
        <f t="shared" si="516"/>
        <v>0</v>
      </c>
      <c r="AG1189" s="165">
        <f>(VLOOKUP(B1189,'P2 Origin'!$C$21:$M$176,4,0))*AF1189</f>
        <v>0</v>
      </c>
      <c r="AH1189" s="166">
        <f t="shared" si="517"/>
        <v>0</v>
      </c>
      <c r="AI1189" s="165">
        <f>(VLOOKUP(B1189,'P2 Origin'!$C$21:$M$176,5,0))*AH1189</f>
        <v>0</v>
      </c>
      <c r="AJ1189" s="166">
        <f t="shared" si="531"/>
        <v>0</v>
      </c>
      <c r="AK1189" s="165">
        <f>(VLOOKUP(B1189,'P2 Origin'!$C$21:$M$176,6,0))*AJ1189</f>
        <v>0</v>
      </c>
      <c r="AL1189" s="166">
        <f t="shared" si="518"/>
        <v>0</v>
      </c>
      <c r="AM1189" s="165">
        <f>(VLOOKUP($B1189,'P2 Origin'!$C$21:$M$176,7,0))*AL1189</f>
        <v>0</v>
      </c>
      <c r="AN1189" s="166">
        <f t="shared" si="519"/>
        <v>41</v>
      </c>
      <c r="AO1189" s="165">
        <f>(VLOOKUP($B1189,'P2 Origin'!$C$21:$M$176,8,0))*AN1189</f>
        <v>0</v>
      </c>
      <c r="AP1189" s="166">
        <f t="shared" si="520"/>
        <v>0</v>
      </c>
      <c r="AQ1189" s="165">
        <f>(VLOOKUP($B1189,'P2 Origin'!$C$21:$M$176,9,0))*AP1189</f>
        <v>0</v>
      </c>
      <c r="AR1189" s="155">
        <f t="shared" si="532"/>
        <v>1</v>
      </c>
      <c r="AS1189" s="164">
        <f>(VLOOKUP(B1189,'P2 Origin'!$C$21:$M$176,10,0))*K1189</f>
        <v>0</v>
      </c>
      <c r="AT1189" s="164">
        <f>(VLOOKUP(B1189,'P2 Origin'!$C$21:$M$176,11,0))*J1189</f>
        <v>0</v>
      </c>
      <c r="AU1189" s="167">
        <v>41</v>
      </c>
      <c r="AV1189" s="168">
        <v>41</v>
      </c>
      <c r="AW1189" s="169">
        <v>0</v>
      </c>
      <c r="AX1189" s="170">
        <f>IF(AU1189&gt;=0.1,'P3 Bureaumarge zee- en luchtvr.'!$D$12,0)</f>
        <v>0</v>
      </c>
      <c r="AY1189" s="163">
        <f t="shared" si="521"/>
        <v>0</v>
      </c>
      <c r="AZ1189" s="157" t="str">
        <f>VLOOKUP(D1189,'P4 Destination'!$C$21:$O$176,13,0)</f>
        <v>EUR</v>
      </c>
      <c r="BA1189" s="164">
        <f t="shared" si="522"/>
        <v>0</v>
      </c>
      <c r="BB1189" s="171">
        <f>IF(AU1189&gt;0.1,(VLOOKUP(D1189,'P4 Destination'!$C$21:$M$176,3,0))*I1189,0)</f>
        <v>0</v>
      </c>
      <c r="BC1189" s="172">
        <f t="shared" si="523"/>
        <v>0</v>
      </c>
      <c r="BD1189" s="171">
        <f>(VLOOKUP($D1189,'P4 Destination'!$C$21:$M$176,4,0))*BC1189</f>
        <v>0</v>
      </c>
      <c r="BE1189" s="172">
        <f t="shared" si="524"/>
        <v>0</v>
      </c>
      <c r="BF1189" s="171">
        <f>(VLOOKUP($D1189,'P4 Destination'!$C$21:$M$176,5,0))*BE1189</f>
        <v>0</v>
      </c>
      <c r="BG1189" s="172">
        <f t="shared" si="525"/>
        <v>0</v>
      </c>
      <c r="BH1189" s="171">
        <f>(VLOOKUP($D1189,'P4 Destination'!$C$21:$M$176,6,0))*BG1189</f>
        <v>0</v>
      </c>
      <c r="BI1189" s="172">
        <f t="shared" si="526"/>
        <v>0</v>
      </c>
      <c r="BJ1189" s="171">
        <f>(VLOOKUP($D1189,'P4 Destination'!$C$21:$M$176,7,0))*BI1189</f>
        <v>0</v>
      </c>
      <c r="BK1189" s="172">
        <f t="shared" si="527"/>
        <v>41</v>
      </c>
      <c r="BL1189" s="171">
        <f>(VLOOKUP($D1189,'P4 Destination'!$C$21:$M$176,8,0))*BK1189</f>
        <v>0</v>
      </c>
      <c r="BM1189" s="172">
        <f t="shared" si="528"/>
        <v>0</v>
      </c>
      <c r="BN1189" s="171">
        <f>(VLOOKUP($D1189,'P4 Destination'!$C$21:$M$176,9,0))*BM1189</f>
        <v>0</v>
      </c>
      <c r="BO1189" s="154">
        <f t="shared" si="533"/>
        <v>1</v>
      </c>
      <c r="BP1189" s="171">
        <f>(VLOOKUP(D1189,'P4 Destination'!$C$21:$M$176,10,0))*K1189</f>
        <v>0</v>
      </c>
      <c r="BQ1189" s="171">
        <f>(VLOOKUP(D1189,'P4 Destination'!$C$21:$M$176,11,0))*J1189</f>
        <v>0</v>
      </c>
      <c r="BR1189" s="173">
        <f t="shared" si="529"/>
        <v>0</v>
      </c>
      <c r="BS1189" s="173">
        <f>(AV1189*2500)*'P6 Verzekering'!$E$11</f>
        <v>0</v>
      </c>
      <c r="BT1189" s="173">
        <f>(AW1189*2500)*'P6 Verzekering'!$E$12</f>
        <v>0</v>
      </c>
      <c r="BU1189" s="173">
        <f>(L1189*2500)*'P6 Verzekering'!$E$13</f>
        <v>0</v>
      </c>
      <c r="BV1189" s="173">
        <f t="shared" si="530"/>
        <v>0</v>
      </c>
      <c r="BW1189"/>
      <c r="BX1189"/>
    </row>
    <row r="1190" spans="1:76">
      <c r="A1190" s="152" t="s">
        <v>915</v>
      </c>
      <c r="B1190" s="152" t="s">
        <v>306</v>
      </c>
      <c r="C1190" s="152" t="s">
        <v>305</v>
      </c>
      <c r="D1190" s="152" t="s">
        <v>219</v>
      </c>
      <c r="E1190" s="152" t="s">
        <v>219</v>
      </c>
      <c r="F1190" s="153">
        <f t="shared" si="506"/>
        <v>41</v>
      </c>
      <c r="G1190" s="154">
        <v>1</v>
      </c>
      <c r="H1190" s="154">
        <f>IFERROR(VLOOKUP(B1190,'P2 Origin'!$C$21:$Q$176,15,FALSE),0)</f>
        <v>1</v>
      </c>
      <c r="I1190" s="154">
        <f>IFERROR(VLOOKUP(D1190,'P4 Destination'!$C$21:$Q$176,15,FALSE),0)</f>
        <v>0</v>
      </c>
      <c r="J1190" s="155"/>
      <c r="K1190" s="155">
        <v>1</v>
      </c>
      <c r="L1190" s="156">
        <v>0</v>
      </c>
      <c r="M1190" s="155">
        <v>0</v>
      </c>
      <c r="N1190" s="155">
        <v>0</v>
      </c>
      <c r="O1190" s="157">
        <f t="shared" si="507"/>
        <v>0</v>
      </c>
      <c r="P1190" s="158">
        <f t="shared" si="508"/>
        <v>0</v>
      </c>
      <c r="Q1190" s="159">
        <f>IFERROR(VLOOKUP(N1190,'P1 Intra-Europees'!$A$15:$H$25,3,0),0)*P1190</f>
        <v>0</v>
      </c>
      <c r="R1190" s="160">
        <f t="shared" si="509"/>
        <v>0</v>
      </c>
      <c r="S1190" s="159">
        <f>IFERROR(VLOOKUP(N1190,'P1 Intra-Europees'!$A$15:$H$25,4,0),0)*R1190</f>
        <v>0</v>
      </c>
      <c r="T1190" s="160">
        <f t="shared" si="510"/>
        <v>0</v>
      </c>
      <c r="U1190" s="159">
        <f>IFERROR(VLOOKUP(N1190,'P1 Intra-Europees'!$A$15:$H$25,5,0),0)*T1190</f>
        <v>0</v>
      </c>
      <c r="V1190" s="160">
        <f t="shared" si="511"/>
        <v>0</v>
      </c>
      <c r="W1190" s="159">
        <f>IFERROR(VLOOKUP(N1190,'P1 Intra-Europees'!$A$15:$H$25,6,0),0)*V1190</f>
        <v>0</v>
      </c>
      <c r="X1190" s="160">
        <f t="shared" si="512"/>
        <v>0</v>
      </c>
      <c r="Y1190" s="159">
        <f>IFERROR(VLOOKUP(N1190,'P1 Intra-Europees'!$A$15:$H$25,7,0),0)*X1190</f>
        <v>0</v>
      </c>
      <c r="Z1190" s="161">
        <f t="shared" si="513"/>
        <v>0</v>
      </c>
      <c r="AA1190" s="162">
        <f>IFERROR(VLOOKUP(N1190,'P1 Intra-Europees'!$A$15:$H$25,8,0),0)*Z1190</f>
        <v>0</v>
      </c>
      <c r="AB1190" s="163">
        <f t="shared" si="514"/>
        <v>0</v>
      </c>
      <c r="AC1190" s="157" t="str">
        <f>VLOOKUP(B1190,'P2 Origin'!$C$21:$O$176,13,0)</f>
        <v>USD</v>
      </c>
      <c r="AD1190" s="164">
        <f t="shared" si="515"/>
        <v>0</v>
      </c>
      <c r="AE1190" s="165">
        <f>IF(AU1190&gt;0.1,VLOOKUP(B1190,'P2 Origin'!$C$21:$M$176,3,0)*H1190,0)</f>
        <v>0</v>
      </c>
      <c r="AF1190" s="166">
        <f t="shared" si="516"/>
        <v>0</v>
      </c>
      <c r="AG1190" s="165">
        <f>(VLOOKUP(B1190,'P2 Origin'!$C$21:$M$176,4,0))*AF1190</f>
        <v>0</v>
      </c>
      <c r="AH1190" s="166">
        <f t="shared" si="517"/>
        <v>0</v>
      </c>
      <c r="AI1190" s="165">
        <f>(VLOOKUP(B1190,'P2 Origin'!$C$21:$M$176,5,0))*AH1190</f>
        <v>0</v>
      </c>
      <c r="AJ1190" s="166">
        <f t="shared" si="531"/>
        <v>0</v>
      </c>
      <c r="AK1190" s="165">
        <f>(VLOOKUP(B1190,'P2 Origin'!$C$21:$M$176,6,0))*AJ1190</f>
        <v>0</v>
      </c>
      <c r="AL1190" s="166">
        <f t="shared" si="518"/>
        <v>0</v>
      </c>
      <c r="AM1190" s="165">
        <f>(VLOOKUP($B1190,'P2 Origin'!$C$21:$M$176,7,0))*AL1190</f>
        <v>0</v>
      </c>
      <c r="AN1190" s="166">
        <f t="shared" si="519"/>
        <v>41</v>
      </c>
      <c r="AO1190" s="165">
        <f>(VLOOKUP($B1190,'P2 Origin'!$C$21:$M$176,8,0))*AN1190</f>
        <v>0</v>
      </c>
      <c r="AP1190" s="166">
        <f t="shared" si="520"/>
        <v>0</v>
      </c>
      <c r="AQ1190" s="165">
        <f>(VLOOKUP($B1190,'P2 Origin'!$C$21:$M$176,9,0))*AP1190</f>
        <v>0</v>
      </c>
      <c r="AR1190" s="155">
        <f t="shared" si="532"/>
        <v>1</v>
      </c>
      <c r="AS1190" s="164">
        <f>(VLOOKUP(B1190,'P2 Origin'!$C$21:$M$176,10,0))*K1190</f>
        <v>0</v>
      </c>
      <c r="AT1190" s="164">
        <f>(VLOOKUP(B1190,'P2 Origin'!$C$21:$M$176,11,0))*J1190</f>
        <v>0</v>
      </c>
      <c r="AU1190" s="167">
        <v>41</v>
      </c>
      <c r="AV1190" s="168">
        <v>41</v>
      </c>
      <c r="AW1190" s="169">
        <v>0</v>
      </c>
      <c r="AX1190" s="170">
        <f>IF(AU1190&gt;=0.1,'P3 Bureaumarge zee- en luchtvr.'!$D$12,0)</f>
        <v>0</v>
      </c>
      <c r="AY1190" s="163">
        <f t="shared" si="521"/>
        <v>0</v>
      </c>
      <c r="AZ1190" s="157" t="str">
        <f>VLOOKUP(D1190,'P4 Destination'!$C$21:$O$176,13,0)</f>
        <v>EUR</v>
      </c>
      <c r="BA1190" s="164">
        <f t="shared" si="522"/>
        <v>0</v>
      </c>
      <c r="BB1190" s="171">
        <f>IF(AU1190&gt;0.1,(VLOOKUP(D1190,'P4 Destination'!$C$21:$M$176,3,0))*I1190,0)</f>
        <v>0</v>
      </c>
      <c r="BC1190" s="172">
        <f t="shared" si="523"/>
        <v>0</v>
      </c>
      <c r="BD1190" s="171">
        <f>(VLOOKUP($D1190,'P4 Destination'!$C$21:$M$176,4,0))*BC1190</f>
        <v>0</v>
      </c>
      <c r="BE1190" s="172">
        <f t="shared" si="524"/>
        <v>0</v>
      </c>
      <c r="BF1190" s="171">
        <f>(VLOOKUP($D1190,'P4 Destination'!$C$21:$M$176,5,0))*BE1190</f>
        <v>0</v>
      </c>
      <c r="BG1190" s="172">
        <f t="shared" si="525"/>
        <v>0</v>
      </c>
      <c r="BH1190" s="171">
        <f>(VLOOKUP($D1190,'P4 Destination'!$C$21:$M$176,6,0))*BG1190</f>
        <v>0</v>
      </c>
      <c r="BI1190" s="172">
        <f t="shared" si="526"/>
        <v>0</v>
      </c>
      <c r="BJ1190" s="171">
        <f>(VLOOKUP($D1190,'P4 Destination'!$C$21:$M$176,7,0))*BI1190</f>
        <v>0</v>
      </c>
      <c r="BK1190" s="172">
        <f t="shared" si="527"/>
        <v>41</v>
      </c>
      <c r="BL1190" s="171">
        <f>(VLOOKUP($D1190,'P4 Destination'!$C$21:$M$176,8,0))*BK1190</f>
        <v>0</v>
      </c>
      <c r="BM1190" s="172">
        <f t="shared" si="528"/>
        <v>0</v>
      </c>
      <c r="BN1190" s="171">
        <f>(VLOOKUP($D1190,'P4 Destination'!$C$21:$M$176,9,0))*BM1190</f>
        <v>0</v>
      </c>
      <c r="BO1190" s="154">
        <f t="shared" si="533"/>
        <v>1</v>
      </c>
      <c r="BP1190" s="171">
        <f>(VLOOKUP(D1190,'P4 Destination'!$C$21:$M$176,10,0))*K1190</f>
        <v>0</v>
      </c>
      <c r="BQ1190" s="171">
        <f>(VLOOKUP(D1190,'P4 Destination'!$C$21:$M$176,11,0))*J1190</f>
        <v>0</v>
      </c>
      <c r="BR1190" s="173">
        <f t="shared" si="529"/>
        <v>0</v>
      </c>
      <c r="BS1190" s="173">
        <f>(AV1190*2500)*'P6 Verzekering'!$E$11</f>
        <v>0</v>
      </c>
      <c r="BT1190" s="173">
        <f>(AW1190*2500)*'P6 Verzekering'!$E$12</f>
        <v>0</v>
      </c>
      <c r="BU1190" s="173">
        <f>(L1190*2500)*'P6 Verzekering'!$E$13</f>
        <v>0</v>
      </c>
      <c r="BV1190" s="173">
        <f t="shared" si="530"/>
        <v>0</v>
      </c>
      <c r="BW1190"/>
      <c r="BX1190"/>
    </row>
    <row r="1191" spans="1:76">
      <c r="A1191" s="152" t="s">
        <v>917</v>
      </c>
      <c r="B1191" s="152" t="s">
        <v>456</v>
      </c>
      <c r="C1191" s="152" t="s">
        <v>453</v>
      </c>
      <c r="D1191" s="152" t="s">
        <v>219</v>
      </c>
      <c r="E1191" s="152" t="s">
        <v>219</v>
      </c>
      <c r="F1191" s="153">
        <f t="shared" si="506"/>
        <v>8.5</v>
      </c>
      <c r="G1191" s="154">
        <v>0</v>
      </c>
      <c r="H1191" s="154">
        <f>IFERROR(VLOOKUP(B1191,'P2 Origin'!$C$21:$Q$176,15,FALSE),0)</f>
        <v>0</v>
      </c>
      <c r="I1191" s="154">
        <f>IFERROR(VLOOKUP(D1191,'P4 Destination'!$C$21:$Q$176,15,FALSE),0)</f>
        <v>0</v>
      </c>
      <c r="J1191" s="155"/>
      <c r="K1191" s="155"/>
      <c r="L1191" s="156">
        <v>0</v>
      </c>
      <c r="M1191" s="155">
        <v>0</v>
      </c>
      <c r="N1191" s="155">
        <v>0</v>
      </c>
      <c r="O1191" s="157">
        <f t="shared" si="507"/>
        <v>0</v>
      </c>
      <c r="P1191" s="158">
        <f t="shared" si="508"/>
        <v>0</v>
      </c>
      <c r="Q1191" s="159">
        <f>IFERROR(VLOOKUP(N1191,'P1 Intra-Europees'!$A$15:$H$25,3,0),0)*P1191</f>
        <v>0</v>
      </c>
      <c r="R1191" s="160">
        <f t="shared" si="509"/>
        <v>0</v>
      </c>
      <c r="S1191" s="159">
        <f>IFERROR(VLOOKUP(N1191,'P1 Intra-Europees'!$A$15:$H$25,4,0),0)*R1191</f>
        <v>0</v>
      </c>
      <c r="T1191" s="160">
        <f t="shared" si="510"/>
        <v>0</v>
      </c>
      <c r="U1191" s="159">
        <f>IFERROR(VLOOKUP(N1191,'P1 Intra-Europees'!$A$15:$H$25,5,0),0)*T1191</f>
        <v>0</v>
      </c>
      <c r="V1191" s="160">
        <f t="shared" si="511"/>
        <v>0</v>
      </c>
      <c r="W1191" s="159">
        <f>IFERROR(VLOOKUP(N1191,'P1 Intra-Europees'!$A$15:$H$25,6,0),0)*V1191</f>
        <v>0</v>
      </c>
      <c r="X1191" s="160">
        <f t="shared" si="512"/>
        <v>0</v>
      </c>
      <c r="Y1191" s="159">
        <f>IFERROR(VLOOKUP(N1191,'P1 Intra-Europees'!$A$15:$H$25,7,0),0)*X1191</f>
        <v>0</v>
      </c>
      <c r="Z1191" s="161">
        <f t="shared" si="513"/>
        <v>0</v>
      </c>
      <c r="AA1191" s="162">
        <f>IFERROR(VLOOKUP(N1191,'P1 Intra-Europees'!$A$15:$H$25,8,0),0)*Z1191</f>
        <v>0</v>
      </c>
      <c r="AB1191" s="163">
        <f t="shared" si="514"/>
        <v>0</v>
      </c>
      <c r="AC1191" s="157" t="str">
        <f>VLOOKUP(B1191,'P2 Origin'!$C$21:$O$176,13,0)</f>
        <v>USD</v>
      </c>
      <c r="AD1191" s="164">
        <f t="shared" si="515"/>
        <v>0</v>
      </c>
      <c r="AE1191" s="165">
        <f>IF(AU1191&gt;0.1,VLOOKUP(B1191,'P2 Origin'!$C$21:$M$176,3,0)*H1191,0)</f>
        <v>0</v>
      </c>
      <c r="AF1191" s="166">
        <f t="shared" si="516"/>
        <v>0</v>
      </c>
      <c r="AG1191" s="165">
        <f>(VLOOKUP(B1191,'P2 Origin'!$C$21:$M$176,4,0))*AF1191</f>
        <v>0</v>
      </c>
      <c r="AH1191" s="166">
        <f t="shared" si="517"/>
        <v>8.5</v>
      </c>
      <c r="AI1191" s="165">
        <f>(VLOOKUP(B1191,'P2 Origin'!$C$21:$M$176,5,0))*AH1191</f>
        <v>0</v>
      </c>
      <c r="AJ1191" s="166">
        <f t="shared" si="531"/>
        <v>0</v>
      </c>
      <c r="AK1191" s="165">
        <f>(VLOOKUP(B1191,'P2 Origin'!$C$21:$M$176,6,0))*AJ1191</f>
        <v>0</v>
      </c>
      <c r="AL1191" s="166">
        <f t="shared" si="518"/>
        <v>0</v>
      </c>
      <c r="AM1191" s="165">
        <f>(VLOOKUP($B1191,'P2 Origin'!$C$21:$M$176,7,0))*AL1191</f>
        <v>0</v>
      </c>
      <c r="AN1191" s="166">
        <f t="shared" si="519"/>
        <v>0</v>
      </c>
      <c r="AO1191" s="165">
        <f>(VLOOKUP($B1191,'P2 Origin'!$C$21:$M$176,8,0))*AN1191</f>
        <v>0</v>
      </c>
      <c r="AP1191" s="166">
        <f t="shared" si="520"/>
        <v>0</v>
      </c>
      <c r="AQ1191" s="165">
        <f>(VLOOKUP($B1191,'P2 Origin'!$C$21:$M$176,9,0))*AP1191</f>
        <v>0</v>
      </c>
      <c r="AR1191" s="155">
        <f t="shared" si="532"/>
        <v>0</v>
      </c>
      <c r="AS1191" s="164">
        <f>(VLOOKUP(B1191,'P2 Origin'!$C$21:$M$176,10,0))*K1191</f>
        <v>0</v>
      </c>
      <c r="AT1191" s="164">
        <f>(VLOOKUP(B1191,'P2 Origin'!$C$21:$M$176,11,0))*J1191</f>
        <v>0</v>
      </c>
      <c r="AU1191" s="167">
        <v>8.5</v>
      </c>
      <c r="AV1191" s="168">
        <v>8.5</v>
      </c>
      <c r="AW1191" s="169">
        <v>0</v>
      </c>
      <c r="AX1191" s="170">
        <f>IF(AU1191&gt;=0.1,'P3 Bureaumarge zee- en luchtvr.'!$D$12,0)</f>
        <v>0</v>
      </c>
      <c r="AY1191" s="163">
        <f t="shared" si="521"/>
        <v>0</v>
      </c>
      <c r="AZ1191" s="157" t="str">
        <f>VLOOKUP(D1191,'P4 Destination'!$C$21:$O$176,13,0)</f>
        <v>EUR</v>
      </c>
      <c r="BA1191" s="164">
        <f t="shared" si="522"/>
        <v>0</v>
      </c>
      <c r="BB1191" s="171">
        <f>IF(AU1191&gt;0.1,(VLOOKUP(D1191,'P4 Destination'!$C$21:$M$176,3,0))*I1191,0)</f>
        <v>0</v>
      </c>
      <c r="BC1191" s="172">
        <f t="shared" si="523"/>
        <v>0</v>
      </c>
      <c r="BD1191" s="171">
        <f>(VLOOKUP($D1191,'P4 Destination'!$C$21:$M$176,4,0))*BC1191</f>
        <v>0</v>
      </c>
      <c r="BE1191" s="172">
        <f t="shared" si="524"/>
        <v>8.5</v>
      </c>
      <c r="BF1191" s="171">
        <f>(VLOOKUP($D1191,'P4 Destination'!$C$21:$M$176,5,0))*BE1191</f>
        <v>0</v>
      </c>
      <c r="BG1191" s="172">
        <f t="shared" si="525"/>
        <v>0</v>
      </c>
      <c r="BH1191" s="171">
        <f>(VLOOKUP($D1191,'P4 Destination'!$C$21:$M$176,6,0))*BG1191</f>
        <v>0</v>
      </c>
      <c r="BI1191" s="172">
        <f t="shared" si="526"/>
        <v>0</v>
      </c>
      <c r="BJ1191" s="171">
        <f>(VLOOKUP($D1191,'P4 Destination'!$C$21:$M$176,7,0))*BI1191</f>
        <v>0</v>
      </c>
      <c r="BK1191" s="172">
        <f t="shared" si="527"/>
        <v>0</v>
      </c>
      <c r="BL1191" s="171">
        <f>(VLOOKUP($D1191,'P4 Destination'!$C$21:$M$176,8,0))*BK1191</f>
        <v>0</v>
      </c>
      <c r="BM1191" s="172">
        <f t="shared" si="528"/>
        <v>0</v>
      </c>
      <c r="BN1191" s="171">
        <f>(VLOOKUP($D1191,'P4 Destination'!$C$21:$M$176,9,0))*BM1191</f>
        <v>0</v>
      </c>
      <c r="BO1191" s="154">
        <f t="shared" si="533"/>
        <v>0</v>
      </c>
      <c r="BP1191" s="171">
        <f>(VLOOKUP(D1191,'P4 Destination'!$C$21:$M$176,10,0))*K1191</f>
        <v>0</v>
      </c>
      <c r="BQ1191" s="171">
        <f>(VLOOKUP(D1191,'P4 Destination'!$C$21:$M$176,11,0))*J1191</f>
        <v>0</v>
      </c>
      <c r="BR1191" s="173">
        <f t="shared" si="529"/>
        <v>0</v>
      </c>
      <c r="BS1191" s="173">
        <f>(AV1191*2500)*'P6 Verzekering'!$E$11</f>
        <v>0</v>
      </c>
      <c r="BT1191" s="173">
        <f>(AW1191*2500)*'P6 Verzekering'!$E$12</f>
        <v>0</v>
      </c>
      <c r="BU1191" s="173">
        <f>(L1191*2500)*'P6 Verzekering'!$E$13</f>
        <v>0</v>
      </c>
      <c r="BV1191" s="173">
        <f t="shared" si="530"/>
        <v>0</v>
      </c>
      <c r="BW1191"/>
      <c r="BX1191"/>
    </row>
    <row r="1192" spans="1:76">
      <c r="A1192" s="152" t="s">
        <v>923</v>
      </c>
      <c r="B1192" s="152" t="s">
        <v>283</v>
      </c>
      <c r="C1192" s="152" t="s">
        <v>282</v>
      </c>
      <c r="D1192" s="152" t="s">
        <v>219</v>
      </c>
      <c r="E1192" s="152" t="s">
        <v>219</v>
      </c>
      <c r="F1192" s="153">
        <f t="shared" si="506"/>
        <v>55</v>
      </c>
      <c r="G1192" s="154">
        <v>1</v>
      </c>
      <c r="H1192" s="154">
        <f>IFERROR(VLOOKUP(B1192,'P2 Origin'!$C$21:$Q$176,15,FALSE),0)</f>
        <v>1</v>
      </c>
      <c r="I1192" s="154">
        <f>IFERROR(VLOOKUP(D1192,'P4 Destination'!$C$21:$Q$176,15,FALSE),0)</f>
        <v>0</v>
      </c>
      <c r="J1192" s="155"/>
      <c r="K1192" s="155">
        <v>1</v>
      </c>
      <c r="L1192" s="156">
        <v>0</v>
      </c>
      <c r="M1192" s="155">
        <v>0</v>
      </c>
      <c r="N1192" s="155">
        <v>0</v>
      </c>
      <c r="O1192" s="157">
        <f t="shared" si="507"/>
        <v>0</v>
      </c>
      <c r="P1192" s="158">
        <f t="shared" si="508"/>
        <v>0</v>
      </c>
      <c r="Q1192" s="159">
        <f>IFERROR(VLOOKUP(N1192,'P1 Intra-Europees'!$A$15:$H$25,3,0),0)*P1192</f>
        <v>0</v>
      </c>
      <c r="R1192" s="160">
        <f t="shared" si="509"/>
        <v>0</v>
      </c>
      <c r="S1192" s="159">
        <f>IFERROR(VLOOKUP(N1192,'P1 Intra-Europees'!$A$15:$H$25,4,0),0)*R1192</f>
        <v>0</v>
      </c>
      <c r="T1192" s="160">
        <f t="shared" si="510"/>
        <v>0</v>
      </c>
      <c r="U1192" s="159">
        <f>IFERROR(VLOOKUP(N1192,'P1 Intra-Europees'!$A$15:$H$25,5,0),0)*T1192</f>
        <v>0</v>
      </c>
      <c r="V1192" s="160">
        <f t="shared" si="511"/>
        <v>0</v>
      </c>
      <c r="W1192" s="159">
        <f>IFERROR(VLOOKUP(N1192,'P1 Intra-Europees'!$A$15:$H$25,6,0),0)*V1192</f>
        <v>0</v>
      </c>
      <c r="X1192" s="160">
        <f t="shared" si="512"/>
        <v>0</v>
      </c>
      <c r="Y1192" s="159">
        <f>IFERROR(VLOOKUP(N1192,'P1 Intra-Europees'!$A$15:$H$25,7,0),0)*X1192</f>
        <v>0</v>
      </c>
      <c r="Z1192" s="161">
        <f t="shared" si="513"/>
        <v>0</v>
      </c>
      <c r="AA1192" s="162">
        <f>IFERROR(VLOOKUP(N1192,'P1 Intra-Europees'!$A$15:$H$25,8,0),0)*Z1192</f>
        <v>0</v>
      </c>
      <c r="AB1192" s="163">
        <f t="shared" si="514"/>
        <v>0</v>
      </c>
      <c r="AC1192" s="157" t="str">
        <f>VLOOKUP(B1192,'P2 Origin'!$C$21:$O$176,13,0)</f>
        <v>USD</v>
      </c>
      <c r="AD1192" s="164">
        <f t="shared" si="515"/>
        <v>0</v>
      </c>
      <c r="AE1192" s="165">
        <f>IF(AU1192&gt;0.1,VLOOKUP(B1192,'P2 Origin'!$C$21:$M$176,3,0)*H1192,0)</f>
        <v>0</v>
      </c>
      <c r="AF1192" s="166">
        <f t="shared" si="516"/>
        <v>0</v>
      </c>
      <c r="AG1192" s="165">
        <f>(VLOOKUP(B1192,'P2 Origin'!$C$21:$M$176,4,0))*AF1192</f>
        <v>0</v>
      </c>
      <c r="AH1192" s="166">
        <f t="shared" si="517"/>
        <v>0</v>
      </c>
      <c r="AI1192" s="165">
        <f>(VLOOKUP(B1192,'P2 Origin'!$C$21:$M$176,5,0))*AH1192</f>
        <v>0</v>
      </c>
      <c r="AJ1192" s="166">
        <f t="shared" si="531"/>
        <v>0</v>
      </c>
      <c r="AK1192" s="165">
        <f>(VLOOKUP(B1192,'P2 Origin'!$C$21:$M$176,6,0))*AJ1192</f>
        <v>0</v>
      </c>
      <c r="AL1192" s="166">
        <f t="shared" si="518"/>
        <v>0</v>
      </c>
      <c r="AM1192" s="165">
        <f>(VLOOKUP($B1192,'P2 Origin'!$C$21:$M$176,7,0))*AL1192</f>
        <v>0</v>
      </c>
      <c r="AN1192" s="166">
        <f t="shared" si="519"/>
        <v>0</v>
      </c>
      <c r="AO1192" s="165">
        <f>(VLOOKUP($B1192,'P2 Origin'!$C$21:$M$176,8,0))*AN1192</f>
        <v>0</v>
      </c>
      <c r="AP1192" s="166">
        <f t="shared" si="520"/>
        <v>55</v>
      </c>
      <c r="AQ1192" s="165">
        <f>(VLOOKUP($B1192,'P2 Origin'!$C$21:$M$176,9,0))*AP1192</f>
        <v>0</v>
      </c>
      <c r="AR1192" s="155">
        <f t="shared" si="532"/>
        <v>1</v>
      </c>
      <c r="AS1192" s="164">
        <f>(VLOOKUP(B1192,'P2 Origin'!$C$21:$M$176,10,0))*K1192</f>
        <v>0</v>
      </c>
      <c r="AT1192" s="164">
        <f>(VLOOKUP(B1192,'P2 Origin'!$C$21:$M$176,11,0))*J1192</f>
        <v>0</v>
      </c>
      <c r="AU1192" s="167">
        <v>55</v>
      </c>
      <c r="AV1192" s="168">
        <v>55</v>
      </c>
      <c r="AW1192" s="169">
        <v>0</v>
      </c>
      <c r="AX1192" s="170">
        <f>IF(AU1192&gt;=0.1,'P3 Bureaumarge zee- en luchtvr.'!$D$12,0)</f>
        <v>0</v>
      </c>
      <c r="AY1192" s="163">
        <f t="shared" si="521"/>
        <v>0</v>
      </c>
      <c r="AZ1192" s="157" t="str">
        <f>VLOOKUP(D1192,'P4 Destination'!$C$21:$O$176,13,0)</f>
        <v>EUR</v>
      </c>
      <c r="BA1192" s="164">
        <f t="shared" si="522"/>
        <v>0</v>
      </c>
      <c r="BB1192" s="171">
        <f>IF(AU1192&gt;0.1,(VLOOKUP(D1192,'P4 Destination'!$C$21:$M$176,3,0))*I1192,0)</f>
        <v>0</v>
      </c>
      <c r="BC1192" s="172">
        <f t="shared" si="523"/>
        <v>0</v>
      </c>
      <c r="BD1192" s="171">
        <f>(VLOOKUP($D1192,'P4 Destination'!$C$21:$M$176,4,0))*BC1192</f>
        <v>0</v>
      </c>
      <c r="BE1192" s="172">
        <f t="shared" si="524"/>
        <v>0</v>
      </c>
      <c r="BF1192" s="171">
        <f>(VLOOKUP($D1192,'P4 Destination'!$C$21:$M$176,5,0))*BE1192</f>
        <v>0</v>
      </c>
      <c r="BG1192" s="172">
        <f t="shared" si="525"/>
        <v>0</v>
      </c>
      <c r="BH1192" s="171">
        <f>(VLOOKUP($D1192,'P4 Destination'!$C$21:$M$176,6,0))*BG1192</f>
        <v>0</v>
      </c>
      <c r="BI1192" s="172">
        <f t="shared" si="526"/>
        <v>0</v>
      </c>
      <c r="BJ1192" s="171">
        <f>(VLOOKUP($D1192,'P4 Destination'!$C$21:$M$176,7,0))*BI1192</f>
        <v>0</v>
      </c>
      <c r="BK1192" s="172">
        <f t="shared" si="527"/>
        <v>0</v>
      </c>
      <c r="BL1192" s="171">
        <f>(VLOOKUP($D1192,'P4 Destination'!$C$21:$M$176,8,0))*BK1192</f>
        <v>0</v>
      </c>
      <c r="BM1192" s="172">
        <f t="shared" si="528"/>
        <v>55</v>
      </c>
      <c r="BN1192" s="171">
        <f>(VLOOKUP($D1192,'P4 Destination'!$C$21:$M$176,9,0))*BM1192</f>
        <v>0</v>
      </c>
      <c r="BO1192" s="154">
        <f t="shared" si="533"/>
        <v>1</v>
      </c>
      <c r="BP1192" s="171">
        <f>(VLOOKUP(D1192,'P4 Destination'!$C$21:$M$176,10,0))*K1192</f>
        <v>0</v>
      </c>
      <c r="BQ1192" s="171">
        <f>(VLOOKUP(D1192,'P4 Destination'!$C$21:$M$176,11,0))*J1192</f>
        <v>0</v>
      </c>
      <c r="BR1192" s="173">
        <f t="shared" si="529"/>
        <v>0</v>
      </c>
      <c r="BS1192" s="173">
        <f>(AV1192*2500)*'P6 Verzekering'!$E$11</f>
        <v>0</v>
      </c>
      <c r="BT1192" s="173">
        <f>(AW1192*2500)*'P6 Verzekering'!$E$12</f>
        <v>0</v>
      </c>
      <c r="BU1192" s="173">
        <f>(L1192*2500)*'P6 Verzekering'!$E$13</f>
        <v>0</v>
      </c>
      <c r="BV1192" s="173">
        <f t="shared" si="530"/>
        <v>0</v>
      </c>
      <c r="BW1192"/>
      <c r="BX1192"/>
    </row>
    <row r="1193" spans="1:76">
      <c r="A1193" s="152" t="s">
        <v>930</v>
      </c>
      <c r="B1193" s="152" t="s">
        <v>240</v>
      </c>
      <c r="C1193" s="152" t="s">
        <v>239</v>
      </c>
      <c r="D1193" s="152" t="s">
        <v>219</v>
      </c>
      <c r="E1193" s="152" t="s">
        <v>219</v>
      </c>
      <c r="F1193" s="153">
        <f t="shared" si="506"/>
        <v>5</v>
      </c>
      <c r="G1193" s="154">
        <v>0</v>
      </c>
      <c r="H1193" s="154">
        <f>IFERROR(VLOOKUP(B1193,'P2 Origin'!$C$21:$Q$176,15,FALSE),0)</f>
        <v>1</v>
      </c>
      <c r="I1193" s="154">
        <f>IFERROR(VLOOKUP(D1193,'P4 Destination'!$C$21:$Q$176,15,FALSE),0)</f>
        <v>0</v>
      </c>
      <c r="J1193" s="155"/>
      <c r="K1193" s="155"/>
      <c r="L1193" s="156">
        <v>5</v>
      </c>
      <c r="M1193" s="155">
        <v>1253</v>
      </c>
      <c r="N1193" s="155">
        <v>6</v>
      </c>
      <c r="O1193" s="157">
        <f t="shared" si="507"/>
        <v>0</v>
      </c>
      <c r="P1193" s="158">
        <f t="shared" si="508"/>
        <v>5</v>
      </c>
      <c r="Q1193" s="159">
        <f>IFERROR(VLOOKUP(N1193,'P1 Intra-Europees'!$A$15:$H$25,3,0),0)*P1193</f>
        <v>0</v>
      </c>
      <c r="R1193" s="160">
        <f t="shared" si="509"/>
        <v>0</v>
      </c>
      <c r="S1193" s="159">
        <f>IFERROR(VLOOKUP(N1193,'P1 Intra-Europees'!$A$15:$H$25,4,0),0)*R1193</f>
        <v>0</v>
      </c>
      <c r="T1193" s="160">
        <f t="shared" si="510"/>
        <v>0</v>
      </c>
      <c r="U1193" s="159">
        <f>IFERROR(VLOOKUP(N1193,'P1 Intra-Europees'!$A$15:$H$25,5,0),0)*T1193</f>
        <v>0</v>
      </c>
      <c r="V1193" s="160">
        <f t="shared" si="511"/>
        <v>0</v>
      </c>
      <c r="W1193" s="159">
        <f>IFERROR(VLOOKUP(N1193,'P1 Intra-Europees'!$A$15:$H$25,6,0),0)*V1193</f>
        <v>0</v>
      </c>
      <c r="X1193" s="160">
        <f t="shared" si="512"/>
        <v>0</v>
      </c>
      <c r="Y1193" s="159">
        <f>IFERROR(VLOOKUP(N1193,'P1 Intra-Europees'!$A$15:$H$25,7,0),0)*X1193</f>
        <v>0</v>
      </c>
      <c r="Z1193" s="161">
        <f t="shared" si="513"/>
        <v>0</v>
      </c>
      <c r="AA1193" s="162">
        <f>IFERROR(VLOOKUP(N1193,'P1 Intra-Europees'!$A$15:$H$25,8,0),0)*Z1193</f>
        <v>0</v>
      </c>
      <c r="AB1193" s="163">
        <f t="shared" si="514"/>
        <v>0</v>
      </c>
      <c r="AC1193" s="157" t="str">
        <f>VLOOKUP(B1193,'P2 Origin'!$C$21:$O$176,13,0)</f>
        <v>EUR</v>
      </c>
      <c r="AD1193" s="164">
        <f t="shared" si="515"/>
        <v>0</v>
      </c>
      <c r="AE1193" s="165">
        <f>IF(AU1193&gt;0.1,VLOOKUP(B1193,'P2 Origin'!$C$21:$M$176,3,0)*H1193,0)</f>
        <v>0</v>
      </c>
      <c r="AF1193" s="166">
        <f t="shared" si="516"/>
        <v>0</v>
      </c>
      <c r="AG1193" s="165">
        <f>(VLOOKUP(B1193,'P2 Origin'!$C$21:$M$176,4,0))*AF1193</f>
        <v>0</v>
      </c>
      <c r="AH1193" s="166">
        <f t="shared" si="517"/>
        <v>0</v>
      </c>
      <c r="AI1193" s="165">
        <f>(VLOOKUP(B1193,'P2 Origin'!$C$21:$M$176,5,0))*AH1193</f>
        <v>0</v>
      </c>
      <c r="AJ1193" s="166">
        <f t="shared" si="531"/>
        <v>0</v>
      </c>
      <c r="AK1193" s="165">
        <f>(VLOOKUP(B1193,'P2 Origin'!$C$21:$M$176,6,0))*AJ1193</f>
        <v>0</v>
      </c>
      <c r="AL1193" s="166">
        <f t="shared" si="518"/>
        <v>0</v>
      </c>
      <c r="AM1193" s="165">
        <f>(VLOOKUP($B1193,'P2 Origin'!$C$21:$M$176,7,0))*AL1193</f>
        <v>0</v>
      </c>
      <c r="AN1193" s="166">
        <f t="shared" si="519"/>
        <v>0</v>
      </c>
      <c r="AO1193" s="165">
        <f>(VLOOKUP($B1193,'P2 Origin'!$C$21:$M$176,8,0))*AN1193</f>
        <v>0</v>
      </c>
      <c r="AP1193" s="166">
        <f t="shared" si="520"/>
        <v>0</v>
      </c>
      <c r="AQ1193" s="165">
        <f>(VLOOKUP($B1193,'P2 Origin'!$C$21:$M$176,9,0))*AP1193</f>
        <v>0</v>
      </c>
      <c r="AR1193" s="155">
        <f t="shared" si="532"/>
        <v>0</v>
      </c>
      <c r="AS1193" s="164">
        <f>(VLOOKUP(B1193,'P2 Origin'!$C$21:$M$176,10,0))*K1193</f>
        <v>0</v>
      </c>
      <c r="AT1193" s="164">
        <f>(VLOOKUP(B1193,'P2 Origin'!$C$21:$M$176,11,0))*J1193</f>
        <v>0</v>
      </c>
      <c r="AU1193" s="167">
        <v>0</v>
      </c>
      <c r="AV1193" s="168">
        <v>0</v>
      </c>
      <c r="AW1193" s="169">
        <v>0</v>
      </c>
      <c r="AX1193" s="170">
        <f>IF(AU1193&gt;=0.1,'P3 Bureaumarge zee- en luchtvr.'!$D$12,0)</f>
        <v>0</v>
      </c>
      <c r="AY1193" s="163">
        <f t="shared" si="521"/>
        <v>0</v>
      </c>
      <c r="AZ1193" s="157" t="str">
        <f>VLOOKUP(D1193,'P4 Destination'!$C$21:$O$176,13,0)</f>
        <v>EUR</v>
      </c>
      <c r="BA1193" s="164">
        <f t="shared" si="522"/>
        <v>0</v>
      </c>
      <c r="BB1193" s="171">
        <f>IF(AU1193&gt;0.1,(VLOOKUP(D1193,'P4 Destination'!$C$21:$M$176,3,0))*I1193,0)</f>
        <v>0</v>
      </c>
      <c r="BC1193" s="172">
        <f t="shared" si="523"/>
        <v>0</v>
      </c>
      <c r="BD1193" s="171">
        <f>(VLOOKUP($D1193,'P4 Destination'!$C$21:$M$176,4,0))*BC1193</f>
        <v>0</v>
      </c>
      <c r="BE1193" s="172">
        <f t="shared" si="524"/>
        <v>0</v>
      </c>
      <c r="BF1193" s="171">
        <f>(VLOOKUP($D1193,'P4 Destination'!$C$21:$M$176,5,0))*BE1193</f>
        <v>0</v>
      </c>
      <c r="BG1193" s="172">
        <f t="shared" si="525"/>
        <v>0</v>
      </c>
      <c r="BH1193" s="171">
        <f>(VLOOKUP($D1193,'P4 Destination'!$C$21:$M$176,6,0))*BG1193</f>
        <v>0</v>
      </c>
      <c r="BI1193" s="172">
        <f t="shared" si="526"/>
        <v>0</v>
      </c>
      <c r="BJ1193" s="171">
        <f>(VLOOKUP($D1193,'P4 Destination'!$C$21:$M$176,7,0))*BI1193</f>
        <v>0</v>
      </c>
      <c r="BK1193" s="172">
        <f t="shared" si="527"/>
        <v>0</v>
      </c>
      <c r="BL1193" s="171">
        <f>(VLOOKUP($D1193,'P4 Destination'!$C$21:$M$176,8,0))*BK1193</f>
        <v>0</v>
      </c>
      <c r="BM1193" s="172">
        <f t="shared" si="528"/>
        <v>0</v>
      </c>
      <c r="BN1193" s="171">
        <f>(VLOOKUP($D1193,'P4 Destination'!$C$21:$M$176,9,0))*BM1193</f>
        <v>0</v>
      </c>
      <c r="BO1193" s="154">
        <f t="shared" si="533"/>
        <v>0</v>
      </c>
      <c r="BP1193" s="171">
        <f>(VLOOKUP(D1193,'P4 Destination'!$C$21:$M$176,10,0))*K1193</f>
        <v>0</v>
      </c>
      <c r="BQ1193" s="171">
        <f>(VLOOKUP(D1193,'P4 Destination'!$C$21:$M$176,11,0))*J1193</f>
        <v>0</v>
      </c>
      <c r="BR1193" s="173">
        <f t="shared" si="529"/>
        <v>0</v>
      </c>
      <c r="BS1193" s="173">
        <f>(AV1193*2500)*'P6 Verzekering'!$E$11</f>
        <v>0</v>
      </c>
      <c r="BT1193" s="173">
        <f>(AW1193*2500)*'P6 Verzekering'!$E$12</f>
        <v>0</v>
      </c>
      <c r="BU1193" s="173">
        <f>(L1193*2500)*'P6 Verzekering'!$E$13</f>
        <v>0</v>
      </c>
      <c r="BV1193" s="173">
        <f t="shared" si="530"/>
        <v>0</v>
      </c>
      <c r="BW1193"/>
      <c r="BX1193"/>
    </row>
    <row r="1194" spans="1:76">
      <c r="A1194" s="152" t="s">
        <v>931</v>
      </c>
      <c r="B1194" s="152" t="s">
        <v>151</v>
      </c>
      <c r="C1194" s="152" t="s">
        <v>149</v>
      </c>
      <c r="D1194" s="152" t="s">
        <v>328</v>
      </c>
      <c r="E1194" s="152" t="s">
        <v>327</v>
      </c>
      <c r="F1194" s="153">
        <f t="shared" si="506"/>
        <v>60</v>
      </c>
      <c r="G1194" s="154">
        <v>1</v>
      </c>
      <c r="H1194" s="154">
        <f>IFERROR(VLOOKUP(B1194,'P2 Origin'!$C$21:$Q$176,15,FALSE),0)</f>
        <v>0</v>
      </c>
      <c r="I1194" s="154">
        <f>IFERROR(VLOOKUP(D1194,'P4 Destination'!$C$21:$Q$176,15,FALSE),0)</f>
        <v>1</v>
      </c>
      <c r="J1194" s="155"/>
      <c r="K1194" s="155">
        <v>1</v>
      </c>
      <c r="L1194" s="156">
        <v>0</v>
      </c>
      <c r="M1194" s="155">
        <v>0</v>
      </c>
      <c r="N1194" s="155">
        <v>0</v>
      </c>
      <c r="O1194" s="157">
        <f t="shared" si="507"/>
        <v>0</v>
      </c>
      <c r="P1194" s="158">
        <f t="shared" si="508"/>
        <v>0</v>
      </c>
      <c r="Q1194" s="159">
        <f>IFERROR(VLOOKUP(N1194,'P1 Intra-Europees'!$A$15:$H$25,3,0),0)*P1194</f>
        <v>0</v>
      </c>
      <c r="R1194" s="160">
        <f t="shared" si="509"/>
        <v>0</v>
      </c>
      <c r="S1194" s="159">
        <f>IFERROR(VLOOKUP(N1194,'P1 Intra-Europees'!$A$15:$H$25,4,0),0)*R1194</f>
        <v>0</v>
      </c>
      <c r="T1194" s="160">
        <f t="shared" si="510"/>
        <v>0</v>
      </c>
      <c r="U1194" s="159">
        <f>IFERROR(VLOOKUP(N1194,'P1 Intra-Europees'!$A$15:$H$25,5,0),0)*T1194</f>
        <v>0</v>
      </c>
      <c r="V1194" s="160">
        <f t="shared" si="511"/>
        <v>0</v>
      </c>
      <c r="W1194" s="159">
        <f>IFERROR(VLOOKUP(N1194,'P1 Intra-Europees'!$A$15:$H$25,6,0),0)*V1194</f>
        <v>0</v>
      </c>
      <c r="X1194" s="160">
        <f t="shared" si="512"/>
        <v>0</v>
      </c>
      <c r="Y1194" s="159">
        <f>IFERROR(VLOOKUP(N1194,'P1 Intra-Europees'!$A$15:$H$25,7,0),0)*X1194</f>
        <v>0</v>
      </c>
      <c r="Z1194" s="161">
        <f t="shared" si="513"/>
        <v>0</v>
      </c>
      <c r="AA1194" s="162">
        <f>IFERROR(VLOOKUP(N1194,'P1 Intra-Europees'!$A$15:$H$25,8,0),0)*Z1194</f>
        <v>0</v>
      </c>
      <c r="AB1194" s="163">
        <f t="shared" si="514"/>
        <v>0</v>
      </c>
      <c r="AC1194" s="157" t="str">
        <f>VLOOKUP(B1194,'P2 Origin'!$C$21:$O$176,13,0)</f>
        <v>EUR</v>
      </c>
      <c r="AD1194" s="164">
        <f t="shared" si="515"/>
        <v>0</v>
      </c>
      <c r="AE1194" s="165">
        <f>IF(AU1194&gt;0.1,VLOOKUP(B1194,'P2 Origin'!$C$21:$M$176,3,0)*H1194,0)</f>
        <v>0</v>
      </c>
      <c r="AF1194" s="166">
        <f t="shared" si="516"/>
        <v>0</v>
      </c>
      <c r="AG1194" s="165">
        <f>(VLOOKUP(B1194,'P2 Origin'!$C$21:$M$176,4,0))*AF1194</f>
        <v>0</v>
      </c>
      <c r="AH1194" s="166">
        <f t="shared" si="517"/>
        <v>0</v>
      </c>
      <c r="AI1194" s="165">
        <f>(VLOOKUP(B1194,'P2 Origin'!$C$21:$M$176,5,0))*AH1194</f>
        <v>0</v>
      </c>
      <c r="AJ1194" s="166">
        <f t="shared" si="531"/>
        <v>0</v>
      </c>
      <c r="AK1194" s="165">
        <f>(VLOOKUP(B1194,'P2 Origin'!$C$21:$M$176,6,0))*AJ1194</f>
        <v>0</v>
      </c>
      <c r="AL1194" s="166">
        <f t="shared" si="518"/>
        <v>0</v>
      </c>
      <c r="AM1194" s="165">
        <f>(VLOOKUP($B1194,'P2 Origin'!$C$21:$M$176,7,0))*AL1194</f>
        <v>0</v>
      </c>
      <c r="AN1194" s="166">
        <f t="shared" si="519"/>
        <v>0</v>
      </c>
      <c r="AO1194" s="165">
        <f>(VLOOKUP($B1194,'P2 Origin'!$C$21:$M$176,8,0))*AN1194</f>
        <v>0</v>
      </c>
      <c r="AP1194" s="166">
        <f t="shared" si="520"/>
        <v>60</v>
      </c>
      <c r="AQ1194" s="165">
        <f>(VLOOKUP($B1194,'P2 Origin'!$C$21:$M$176,9,0))*AP1194</f>
        <v>0</v>
      </c>
      <c r="AR1194" s="155">
        <f t="shared" si="532"/>
        <v>1</v>
      </c>
      <c r="AS1194" s="164">
        <f>(VLOOKUP(B1194,'P2 Origin'!$C$21:$M$176,10,0))*K1194</f>
        <v>0</v>
      </c>
      <c r="AT1194" s="164">
        <f>(VLOOKUP(B1194,'P2 Origin'!$C$21:$M$176,11,0))*J1194</f>
        <v>0</v>
      </c>
      <c r="AU1194" s="167">
        <v>60</v>
      </c>
      <c r="AV1194" s="168">
        <v>60</v>
      </c>
      <c r="AW1194" s="169">
        <v>0</v>
      </c>
      <c r="AX1194" s="170">
        <f>IF(AU1194&gt;=0.1,'P3 Bureaumarge zee- en luchtvr.'!$D$12,0)</f>
        <v>0</v>
      </c>
      <c r="AY1194" s="163">
        <f t="shared" si="521"/>
        <v>0</v>
      </c>
      <c r="AZ1194" s="157" t="str">
        <f>VLOOKUP(D1194,'P4 Destination'!$C$21:$O$176,13,0)</f>
        <v>USD</v>
      </c>
      <c r="BA1194" s="164">
        <f t="shared" si="522"/>
        <v>0</v>
      </c>
      <c r="BB1194" s="171">
        <f>IF(AU1194&gt;0.1,(VLOOKUP(D1194,'P4 Destination'!$C$21:$M$176,3,0))*I1194,0)</f>
        <v>0</v>
      </c>
      <c r="BC1194" s="172">
        <f t="shared" si="523"/>
        <v>0</v>
      </c>
      <c r="BD1194" s="171">
        <f>(VLOOKUP($D1194,'P4 Destination'!$C$21:$M$176,4,0))*BC1194</f>
        <v>0</v>
      </c>
      <c r="BE1194" s="172">
        <f t="shared" si="524"/>
        <v>0</v>
      </c>
      <c r="BF1194" s="171">
        <f>(VLOOKUP($D1194,'P4 Destination'!$C$21:$M$176,5,0))*BE1194</f>
        <v>0</v>
      </c>
      <c r="BG1194" s="172">
        <f t="shared" si="525"/>
        <v>0</v>
      </c>
      <c r="BH1194" s="171">
        <f>(VLOOKUP($D1194,'P4 Destination'!$C$21:$M$176,6,0))*BG1194</f>
        <v>0</v>
      </c>
      <c r="BI1194" s="172">
        <f t="shared" si="526"/>
        <v>0</v>
      </c>
      <c r="BJ1194" s="171">
        <f>(VLOOKUP($D1194,'P4 Destination'!$C$21:$M$176,7,0))*BI1194</f>
        <v>0</v>
      </c>
      <c r="BK1194" s="172">
        <f t="shared" si="527"/>
        <v>0</v>
      </c>
      <c r="BL1194" s="171">
        <f>(VLOOKUP($D1194,'P4 Destination'!$C$21:$M$176,8,0))*BK1194</f>
        <v>0</v>
      </c>
      <c r="BM1194" s="172">
        <f t="shared" si="528"/>
        <v>60</v>
      </c>
      <c r="BN1194" s="171">
        <f>(VLOOKUP($D1194,'P4 Destination'!$C$21:$M$176,9,0))*BM1194</f>
        <v>0</v>
      </c>
      <c r="BO1194" s="154">
        <f t="shared" si="533"/>
        <v>1</v>
      </c>
      <c r="BP1194" s="171">
        <f>(VLOOKUP(D1194,'P4 Destination'!$C$21:$M$176,10,0))*K1194</f>
        <v>0</v>
      </c>
      <c r="BQ1194" s="171">
        <f>(VLOOKUP(D1194,'P4 Destination'!$C$21:$M$176,11,0))*J1194</f>
        <v>0</v>
      </c>
      <c r="BR1194" s="173">
        <f t="shared" si="529"/>
        <v>0</v>
      </c>
      <c r="BS1194" s="173">
        <f>(AV1194*2500)*'P6 Verzekering'!$E$11</f>
        <v>0</v>
      </c>
      <c r="BT1194" s="173">
        <f>(AW1194*2500)*'P6 Verzekering'!$E$12</f>
        <v>0</v>
      </c>
      <c r="BU1194" s="173">
        <f>(L1194*2500)*'P6 Verzekering'!$E$13</f>
        <v>0</v>
      </c>
      <c r="BV1194" s="173">
        <f t="shared" si="530"/>
        <v>0</v>
      </c>
      <c r="BW1194"/>
      <c r="BX1194"/>
    </row>
    <row r="1195" spans="1:76">
      <c r="A1195" s="152" t="s">
        <v>1020</v>
      </c>
      <c r="B1195" s="152" t="s">
        <v>151</v>
      </c>
      <c r="C1195" s="152" t="s">
        <v>149</v>
      </c>
      <c r="D1195" s="152" t="s">
        <v>416</v>
      </c>
      <c r="E1195" s="152" t="s">
        <v>415</v>
      </c>
      <c r="F1195" s="153">
        <f t="shared" si="506"/>
        <v>45</v>
      </c>
      <c r="G1195" s="154">
        <v>1</v>
      </c>
      <c r="H1195" s="154">
        <f>IFERROR(VLOOKUP(B1195,'P2 Origin'!$C$21:$Q$176,15,FALSE),0)</f>
        <v>0</v>
      </c>
      <c r="I1195" s="154">
        <f>IFERROR(VLOOKUP(D1195,'P4 Destination'!$C$21:$Q$176,15,FALSE),0)</f>
        <v>0</v>
      </c>
      <c r="J1195" s="155"/>
      <c r="K1195" s="155">
        <v>1</v>
      </c>
      <c r="L1195" s="156">
        <v>0</v>
      </c>
      <c r="M1195" s="155">
        <v>0</v>
      </c>
      <c r="N1195" s="155">
        <v>0</v>
      </c>
      <c r="O1195" s="157">
        <f t="shared" si="507"/>
        <v>0</v>
      </c>
      <c r="P1195" s="158">
        <f t="shared" si="508"/>
        <v>0</v>
      </c>
      <c r="Q1195" s="159">
        <f>IFERROR(VLOOKUP(N1195,'P1 Intra-Europees'!$A$15:$H$25,3,0),0)*P1195</f>
        <v>0</v>
      </c>
      <c r="R1195" s="160">
        <f t="shared" si="509"/>
        <v>0</v>
      </c>
      <c r="S1195" s="159">
        <f>IFERROR(VLOOKUP(N1195,'P1 Intra-Europees'!$A$15:$H$25,4,0),0)*R1195</f>
        <v>0</v>
      </c>
      <c r="T1195" s="160">
        <f t="shared" si="510"/>
        <v>0</v>
      </c>
      <c r="U1195" s="159">
        <f>IFERROR(VLOOKUP(N1195,'P1 Intra-Europees'!$A$15:$H$25,5,0),0)*T1195</f>
        <v>0</v>
      </c>
      <c r="V1195" s="160">
        <f t="shared" si="511"/>
        <v>0</v>
      </c>
      <c r="W1195" s="159">
        <f>IFERROR(VLOOKUP(N1195,'P1 Intra-Europees'!$A$15:$H$25,6,0),0)*V1195</f>
        <v>0</v>
      </c>
      <c r="X1195" s="160">
        <f t="shared" si="512"/>
        <v>0</v>
      </c>
      <c r="Y1195" s="159">
        <f>IFERROR(VLOOKUP(N1195,'P1 Intra-Europees'!$A$15:$H$25,7,0),0)*X1195</f>
        <v>0</v>
      </c>
      <c r="Z1195" s="161">
        <f t="shared" si="513"/>
        <v>0</v>
      </c>
      <c r="AA1195" s="162">
        <f>IFERROR(VLOOKUP(N1195,'P1 Intra-Europees'!$A$15:$H$25,8,0),0)*Z1195</f>
        <v>0</v>
      </c>
      <c r="AB1195" s="163">
        <f t="shared" si="514"/>
        <v>0</v>
      </c>
      <c r="AC1195" s="157" t="str">
        <f>VLOOKUP(B1195,'P2 Origin'!$C$21:$O$176,13,0)</f>
        <v>EUR</v>
      </c>
      <c r="AD1195" s="164">
        <f t="shared" si="515"/>
        <v>0</v>
      </c>
      <c r="AE1195" s="165">
        <f>IF(AU1195&gt;0.1,VLOOKUP(B1195,'P2 Origin'!$C$21:$M$176,3,0)*H1195,0)</f>
        <v>0</v>
      </c>
      <c r="AF1195" s="166">
        <f t="shared" si="516"/>
        <v>0</v>
      </c>
      <c r="AG1195" s="165">
        <f>(VLOOKUP(B1195,'P2 Origin'!$C$21:$M$176,4,0))*AF1195</f>
        <v>0</v>
      </c>
      <c r="AH1195" s="166">
        <f t="shared" si="517"/>
        <v>0</v>
      </c>
      <c r="AI1195" s="165">
        <f>(VLOOKUP(B1195,'P2 Origin'!$C$21:$M$176,5,0))*AH1195</f>
        <v>0</v>
      </c>
      <c r="AJ1195" s="166">
        <f t="shared" si="531"/>
        <v>0</v>
      </c>
      <c r="AK1195" s="165">
        <f>(VLOOKUP(B1195,'P2 Origin'!$C$21:$M$176,6,0))*AJ1195</f>
        <v>0</v>
      </c>
      <c r="AL1195" s="166">
        <f t="shared" si="518"/>
        <v>0</v>
      </c>
      <c r="AM1195" s="165">
        <f>(VLOOKUP($B1195,'P2 Origin'!$C$21:$M$176,7,0))*AL1195</f>
        <v>0</v>
      </c>
      <c r="AN1195" s="166">
        <f t="shared" si="519"/>
        <v>45</v>
      </c>
      <c r="AO1195" s="165">
        <f>(VLOOKUP($B1195,'P2 Origin'!$C$21:$M$176,8,0))*AN1195</f>
        <v>0</v>
      </c>
      <c r="AP1195" s="166">
        <f t="shared" si="520"/>
        <v>0</v>
      </c>
      <c r="AQ1195" s="165">
        <f>(VLOOKUP($B1195,'P2 Origin'!$C$21:$M$176,9,0))*AP1195</f>
        <v>0</v>
      </c>
      <c r="AR1195" s="155">
        <f t="shared" si="532"/>
        <v>1</v>
      </c>
      <c r="AS1195" s="164">
        <f>(VLOOKUP(B1195,'P2 Origin'!$C$21:$M$176,10,0))*K1195</f>
        <v>0</v>
      </c>
      <c r="AT1195" s="164">
        <f>(VLOOKUP(B1195,'P2 Origin'!$C$21:$M$176,11,0))*J1195</f>
        <v>0</v>
      </c>
      <c r="AU1195" s="167">
        <v>45</v>
      </c>
      <c r="AV1195" s="168">
        <v>45</v>
      </c>
      <c r="AW1195" s="169">
        <v>0</v>
      </c>
      <c r="AX1195" s="170">
        <f>IF(AU1195&gt;=0.1,'P3 Bureaumarge zee- en luchtvr.'!$D$12,0)</f>
        <v>0</v>
      </c>
      <c r="AY1195" s="163">
        <f t="shared" si="521"/>
        <v>0</v>
      </c>
      <c r="AZ1195" s="157" t="str">
        <f>VLOOKUP(D1195,'P4 Destination'!$C$21:$O$176,13,0)</f>
        <v>USD</v>
      </c>
      <c r="BA1195" s="164">
        <f t="shared" si="522"/>
        <v>0</v>
      </c>
      <c r="BB1195" s="171">
        <f>IF(AU1195&gt;0.1,(VLOOKUP(D1195,'P4 Destination'!$C$21:$M$176,3,0))*I1195,0)</f>
        <v>0</v>
      </c>
      <c r="BC1195" s="172">
        <f t="shared" si="523"/>
        <v>0</v>
      </c>
      <c r="BD1195" s="171">
        <f>(VLOOKUP($D1195,'P4 Destination'!$C$21:$M$176,4,0))*BC1195</f>
        <v>0</v>
      </c>
      <c r="BE1195" s="172">
        <f t="shared" si="524"/>
        <v>0</v>
      </c>
      <c r="BF1195" s="171">
        <f>(VLOOKUP($D1195,'P4 Destination'!$C$21:$M$176,5,0))*BE1195</f>
        <v>0</v>
      </c>
      <c r="BG1195" s="172">
        <f t="shared" si="525"/>
        <v>0</v>
      </c>
      <c r="BH1195" s="171">
        <f>(VLOOKUP($D1195,'P4 Destination'!$C$21:$M$176,6,0))*BG1195</f>
        <v>0</v>
      </c>
      <c r="BI1195" s="172">
        <f t="shared" si="526"/>
        <v>0</v>
      </c>
      <c r="BJ1195" s="171">
        <f>(VLOOKUP($D1195,'P4 Destination'!$C$21:$M$176,7,0))*BI1195</f>
        <v>0</v>
      </c>
      <c r="BK1195" s="172">
        <f t="shared" si="527"/>
        <v>45</v>
      </c>
      <c r="BL1195" s="171">
        <f>(VLOOKUP($D1195,'P4 Destination'!$C$21:$M$176,8,0))*BK1195</f>
        <v>0</v>
      </c>
      <c r="BM1195" s="172">
        <f t="shared" si="528"/>
        <v>0</v>
      </c>
      <c r="BN1195" s="171">
        <f>(VLOOKUP($D1195,'P4 Destination'!$C$21:$M$176,9,0))*BM1195</f>
        <v>0</v>
      </c>
      <c r="BO1195" s="154">
        <f t="shared" si="533"/>
        <v>1</v>
      </c>
      <c r="BP1195" s="171">
        <f>(VLOOKUP(D1195,'P4 Destination'!$C$21:$M$176,10,0))*K1195</f>
        <v>0</v>
      </c>
      <c r="BQ1195" s="171">
        <f>(VLOOKUP(D1195,'P4 Destination'!$C$21:$M$176,11,0))*J1195</f>
        <v>0</v>
      </c>
      <c r="BR1195" s="173">
        <f t="shared" si="529"/>
        <v>0</v>
      </c>
      <c r="BS1195" s="173">
        <f>(AV1195*2500)*'P6 Verzekering'!$E$11</f>
        <v>0</v>
      </c>
      <c r="BT1195" s="173">
        <f>(AW1195*2500)*'P6 Verzekering'!$E$12</f>
        <v>0</v>
      </c>
      <c r="BU1195" s="173">
        <f>(L1195*2500)*'P6 Verzekering'!$E$13</f>
        <v>0</v>
      </c>
      <c r="BV1195" s="173">
        <f t="shared" si="530"/>
        <v>0</v>
      </c>
      <c r="BW1195"/>
      <c r="BX1195"/>
    </row>
    <row r="1196" spans="1:76">
      <c r="A1196" s="152" t="s">
        <v>1022</v>
      </c>
      <c r="B1196" s="152" t="s">
        <v>151</v>
      </c>
      <c r="C1196" s="152" t="s">
        <v>149</v>
      </c>
      <c r="D1196" s="152" t="s">
        <v>354</v>
      </c>
      <c r="E1196" s="152" t="s">
        <v>351</v>
      </c>
      <c r="F1196" s="153">
        <f t="shared" si="506"/>
        <v>36</v>
      </c>
      <c r="G1196" s="154">
        <v>1</v>
      </c>
      <c r="H1196" s="154">
        <f>IFERROR(VLOOKUP(B1196,'P2 Origin'!$C$21:$Q$176,15,FALSE),0)</f>
        <v>0</v>
      </c>
      <c r="I1196" s="154">
        <f>IFERROR(VLOOKUP(D1196,'P4 Destination'!$C$21:$Q$176,15,FALSE),0)</f>
        <v>1</v>
      </c>
      <c r="J1196" s="155"/>
      <c r="K1196" s="155">
        <v>1</v>
      </c>
      <c r="L1196" s="156">
        <v>0</v>
      </c>
      <c r="M1196" s="155">
        <v>0</v>
      </c>
      <c r="N1196" s="155">
        <v>0</v>
      </c>
      <c r="O1196" s="157">
        <f t="shared" si="507"/>
        <v>0</v>
      </c>
      <c r="P1196" s="158">
        <f t="shared" si="508"/>
        <v>0</v>
      </c>
      <c r="Q1196" s="159">
        <f>IFERROR(VLOOKUP(N1196,'P1 Intra-Europees'!$A$15:$H$25,3,0),0)*P1196</f>
        <v>0</v>
      </c>
      <c r="R1196" s="160">
        <f t="shared" si="509"/>
        <v>0</v>
      </c>
      <c r="S1196" s="159">
        <f>IFERROR(VLOOKUP(N1196,'P1 Intra-Europees'!$A$15:$H$25,4,0),0)*R1196</f>
        <v>0</v>
      </c>
      <c r="T1196" s="160">
        <f t="shared" si="510"/>
        <v>0</v>
      </c>
      <c r="U1196" s="159">
        <f>IFERROR(VLOOKUP(N1196,'P1 Intra-Europees'!$A$15:$H$25,5,0),0)*T1196</f>
        <v>0</v>
      </c>
      <c r="V1196" s="160">
        <f t="shared" si="511"/>
        <v>0</v>
      </c>
      <c r="W1196" s="159">
        <f>IFERROR(VLOOKUP(N1196,'P1 Intra-Europees'!$A$15:$H$25,6,0),0)*V1196</f>
        <v>0</v>
      </c>
      <c r="X1196" s="160">
        <f t="shared" si="512"/>
        <v>0</v>
      </c>
      <c r="Y1196" s="159">
        <f>IFERROR(VLOOKUP(N1196,'P1 Intra-Europees'!$A$15:$H$25,7,0),0)*X1196</f>
        <v>0</v>
      </c>
      <c r="Z1196" s="161">
        <f t="shared" si="513"/>
        <v>0</v>
      </c>
      <c r="AA1196" s="162">
        <f>IFERROR(VLOOKUP(N1196,'P1 Intra-Europees'!$A$15:$H$25,8,0),0)*Z1196</f>
        <v>0</v>
      </c>
      <c r="AB1196" s="163">
        <f t="shared" si="514"/>
        <v>0</v>
      </c>
      <c r="AC1196" s="157" t="str">
        <f>VLOOKUP(B1196,'P2 Origin'!$C$21:$O$176,13,0)</f>
        <v>EUR</v>
      </c>
      <c r="AD1196" s="164">
        <f t="shared" si="515"/>
        <v>0</v>
      </c>
      <c r="AE1196" s="165">
        <f>IF(AU1196&gt;0.1,VLOOKUP(B1196,'P2 Origin'!$C$21:$M$176,3,0)*H1196,0)</f>
        <v>0</v>
      </c>
      <c r="AF1196" s="166">
        <f t="shared" si="516"/>
        <v>0</v>
      </c>
      <c r="AG1196" s="165">
        <f>(VLOOKUP(B1196,'P2 Origin'!$C$21:$M$176,4,0))*AF1196</f>
        <v>0</v>
      </c>
      <c r="AH1196" s="166">
        <f t="shared" si="517"/>
        <v>0</v>
      </c>
      <c r="AI1196" s="165">
        <f>(VLOOKUP(B1196,'P2 Origin'!$C$21:$M$176,5,0))*AH1196</f>
        <v>0</v>
      </c>
      <c r="AJ1196" s="166">
        <f t="shared" si="531"/>
        <v>0</v>
      </c>
      <c r="AK1196" s="165">
        <f>(VLOOKUP(B1196,'P2 Origin'!$C$21:$M$176,6,0))*AJ1196</f>
        <v>0</v>
      </c>
      <c r="AL1196" s="166">
        <f t="shared" si="518"/>
        <v>0</v>
      </c>
      <c r="AM1196" s="165">
        <f>(VLOOKUP($B1196,'P2 Origin'!$C$21:$M$176,7,0))*AL1196</f>
        <v>0</v>
      </c>
      <c r="AN1196" s="166">
        <f t="shared" si="519"/>
        <v>36</v>
      </c>
      <c r="AO1196" s="165">
        <f>(VLOOKUP($B1196,'P2 Origin'!$C$21:$M$176,8,0))*AN1196</f>
        <v>0</v>
      </c>
      <c r="AP1196" s="166">
        <f t="shared" si="520"/>
        <v>0</v>
      </c>
      <c r="AQ1196" s="165">
        <f>(VLOOKUP($B1196,'P2 Origin'!$C$21:$M$176,9,0))*AP1196</f>
        <v>0</v>
      </c>
      <c r="AR1196" s="155">
        <f t="shared" si="532"/>
        <v>1</v>
      </c>
      <c r="AS1196" s="164">
        <f>(VLOOKUP(B1196,'P2 Origin'!$C$21:$M$176,10,0))*K1196</f>
        <v>0</v>
      </c>
      <c r="AT1196" s="164">
        <f>(VLOOKUP(B1196,'P2 Origin'!$C$21:$M$176,11,0))*J1196</f>
        <v>0</v>
      </c>
      <c r="AU1196" s="167">
        <v>36</v>
      </c>
      <c r="AV1196" s="168">
        <v>36</v>
      </c>
      <c r="AW1196" s="169">
        <v>0</v>
      </c>
      <c r="AX1196" s="170">
        <f>IF(AU1196&gt;=0.1,'P3 Bureaumarge zee- en luchtvr.'!$D$12,0)</f>
        <v>0</v>
      </c>
      <c r="AY1196" s="163">
        <f t="shared" si="521"/>
        <v>0</v>
      </c>
      <c r="AZ1196" s="157" t="str">
        <f>VLOOKUP(D1196,'P4 Destination'!$C$21:$O$176,13,0)</f>
        <v>USD</v>
      </c>
      <c r="BA1196" s="164">
        <f t="shared" si="522"/>
        <v>0</v>
      </c>
      <c r="BB1196" s="171">
        <f>IF(AU1196&gt;0.1,(VLOOKUP(D1196,'P4 Destination'!$C$21:$M$176,3,0))*I1196,0)</f>
        <v>0</v>
      </c>
      <c r="BC1196" s="172">
        <f t="shared" si="523"/>
        <v>0</v>
      </c>
      <c r="BD1196" s="171">
        <f>(VLOOKUP($D1196,'P4 Destination'!$C$21:$M$176,4,0))*BC1196</f>
        <v>0</v>
      </c>
      <c r="BE1196" s="172">
        <f t="shared" si="524"/>
        <v>0</v>
      </c>
      <c r="BF1196" s="171">
        <f>(VLOOKUP($D1196,'P4 Destination'!$C$21:$M$176,5,0))*BE1196</f>
        <v>0</v>
      </c>
      <c r="BG1196" s="172">
        <f t="shared" si="525"/>
        <v>0</v>
      </c>
      <c r="BH1196" s="171">
        <f>(VLOOKUP($D1196,'P4 Destination'!$C$21:$M$176,6,0))*BG1196</f>
        <v>0</v>
      </c>
      <c r="BI1196" s="172">
        <f t="shared" si="526"/>
        <v>0</v>
      </c>
      <c r="BJ1196" s="171">
        <f>(VLOOKUP($D1196,'P4 Destination'!$C$21:$M$176,7,0))*BI1196</f>
        <v>0</v>
      </c>
      <c r="BK1196" s="172">
        <f t="shared" si="527"/>
        <v>36</v>
      </c>
      <c r="BL1196" s="171">
        <f>(VLOOKUP($D1196,'P4 Destination'!$C$21:$M$176,8,0))*BK1196</f>
        <v>0</v>
      </c>
      <c r="BM1196" s="172">
        <f t="shared" si="528"/>
        <v>0</v>
      </c>
      <c r="BN1196" s="171">
        <f>(VLOOKUP($D1196,'P4 Destination'!$C$21:$M$176,9,0))*BM1196</f>
        <v>0</v>
      </c>
      <c r="BO1196" s="154">
        <f t="shared" si="533"/>
        <v>1</v>
      </c>
      <c r="BP1196" s="171">
        <f>(VLOOKUP(D1196,'P4 Destination'!$C$21:$M$176,10,0))*K1196</f>
        <v>0</v>
      </c>
      <c r="BQ1196" s="171">
        <f>(VLOOKUP(D1196,'P4 Destination'!$C$21:$M$176,11,0))*J1196</f>
        <v>0</v>
      </c>
      <c r="BR1196" s="173">
        <f t="shared" si="529"/>
        <v>0</v>
      </c>
      <c r="BS1196" s="173">
        <f>(AV1196*2500)*'P6 Verzekering'!$E$11</f>
        <v>0</v>
      </c>
      <c r="BT1196" s="173">
        <f>(AW1196*2500)*'P6 Verzekering'!$E$12</f>
        <v>0</v>
      </c>
      <c r="BU1196" s="173">
        <f>(L1196*2500)*'P6 Verzekering'!$E$13</f>
        <v>0</v>
      </c>
      <c r="BV1196" s="173">
        <f t="shared" si="530"/>
        <v>0</v>
      </c>
      <c r="BW1196"/>
      <c r="BX1196"/>
    </row>
    <row r="1197" spans="1:76">
      <c r="A1197" s="152" t="s">
        <v>1025</v>
      </c>
      <c r="B1197" s="152" t="s">
        <v>151</v>
      </c>
      <c r="C1197" s="152" t="s">
        <v>149</v>
      </c>
      <c r="D1197" s="152" t="s">
        <v>462</v>
      </c>
      <c r="E1197" s="152" t="s">
        <v>453</v>
      </c>
      <c r="F1197" s="153">
        <f t="shared" si="506"/>
        <v>28</v>
      </c>
      <c r="G1197" s="154">
        <v>1</v>
      </c>
      <c r="H1197" s="154">
        <f>IFERROR(VLOOKUP(B1197,'P2 Origin'!$C$21:$Q$176,15,FALSE),0)</f>
        <v>0</v>
      </c>
      <c r="I1197" s="154">
        <f>IFERROR(VLOOKUP(D1197,'P4 Destination'!$C$21:$Q$176,15,FALSE),0)</f>
        <v>1</v>
      </c>
      <c r="J1197" s="155"/>
      <c r="K1197" s="155">
        <v>1</v>
      </c>
      <c r="L1197" s="156">
        <v>0</v>
      </c>
      <c r="M1197" s="155">
        <v>0</v>
      </c>
      <c r="N1197" s="155">
        <v>0</v>
      </c>
      <c r="O1197" s="157">
        <f t="shared" si="507"/>
        <v>0</v>
      </c>
      <c r="P1197" s="158">
        <f t="shared" si="508"/>
        <v>0</v>
      </c>
      <c r="Q1197" s="159">
        <f>IFERROR(VLOOKUP(N1197,'P1 Intra-Europees'!$A$15:$H$25,3,0),0)*P1197</f>
        <v>0</v>
      </c>
      <c r="R1197" s="160">
        <f t="shared" si="509"/>
        <v>0</v>
      </c>
      <c r="S1197" s="159">
        <f>IFERROR(VLOOKUP(N1197,'P1 Intra-Europees'!$A$15:$H$25,4,0),0)*R1197</f>
        <v>0</v>
      </c>
      <c r="T1197" s="160">
        <f t="shared" si="510"/>
        <v>0</v>
      </c>
      <c r="U1197" s="159">
        <f>IFERROR(VLOOKUP(N1197,'P1 Intra-Europees'!$A$15:$H$25,5,0),0)*T1197</f>
        <v>0</v>
      </c>
      <c r="V1197" s="160">
        <f t="shared" si="511"/>
        <v>0</v>
      </c>
      <c r="W1197" s="159">
        <f>IFERROR(VLOOKUP(N1197,'P1 Intra-Europees'!$A$15:$H$25,6,0),0)*V1197</f>
        <v>0</v>
      </c>
      <c r="X1197" s="160">
        <f t="shared" si="512"/>
        <v>0</v>
      </c>
      <c r="Y1197" s="159">
        <f>IFERROR(VLOOKUP(N1197,'P1 Intra-Europees'!$A$15:$H$25,7,0),0)*X1197</f>
        <v>0</v>
      </c>
      <c r="Z1197" s="161">
        <f t="shared" si="513"/>
        <v>0</v>
      </c>
      <c r="AA1197" s="162">
        <f>IFERROR(VLOOKUP(N1197,'P1 Intra-Europees'!$A$15:$H$25,8,0),0)*Z1197</f>
        <v>0</v>
      </c>
      <c r="AB1197" s="163">
        <f t="shared" si="514"/>
        <v>0</v>
      </c>
      <c r="AC1197" s="157" t="str">
        <f>VLOOKUP(B1197,'P2 Origin'!$C$21:$O$176,13,0)</f>
        <v>EUR</v>
      </c>
      <c r="AD1197" s="164">
        <f t="shared" si="515"/>
        <v>0</v>
      </c>
      <c r="AE1197" s="165">
        <f>IF(AU1197&gt;0.1,VLOOKUP(B1197,'P2 Origin'!$C$21:$M$176,3,0)*H1197,0)</f>
        <v>0</v>
      </c>
      <c r="AF1197" s="166">
        <f t="shared" si="516"/>
        <v>0</v>
      </c>
      <c r="AG1197" s="165">
        <f>(VLOOKUP(B1197,'P2 Origin'!$C$21:$M$176,4,0))*AF1197</f>
        <v>0</v>
      </c>
      <c r="AH1197" s="166">
        <f t="shared" si="517"/>
        <v>0</v>
      </c>
      <c r="AI1197" s="165">
        <f>(VLOOKUP(B1197,'P2 Origin'!$C$21:$M$176,5,0))*AH1197</f>
        <v>0</v>
      </c>
      <c r="AJ1197" s="166">
        <f t="shared" si="531"/>
        <v>0</v>
      </c>
      <c r="AK1197" s="165">
        <f>(VLOOKUP(B1197,'P2 Origin'!$C$21:$M$176,6,0))*AJ1197</f>
        <v>0</v>
      </c>
      <c r="AL1197" s="166">
        <f t="shared" si="518"/>
        <v>28</v>
      </c>
      <c r="AM1197" s="165">
        <f>(VLOOKUP($B1197,'P2 Origin'!$C$21:$M$176,7,0))*AL1197</f>
        <v>0</v>
      </c>
      <c r="AN1197" s="166">
        <f t="shared" si="519"/>
        <v>0</v>
      </c>
      <c r="AO1197" s="165">
        <f>(VLOOKUP($B1197,'P2 Origin'!$C$21:$M$176,8,0))*AN1197</f>
        <v>0</v>
      </c>
      <c r="AP1197" s="166">
        <f t="shared" si="520"/>
        <v>0</v>
      </c>
      <c r="AQ1197" s="165">
        <f>(VLOOKUP($B1197,'P2 Origin'!$C$21:$M$176,9,0))*AP1197</f>
        <v>0</v>
      </c>
      <c r="AR1197" s="155">
        <f t="shared" si="532"/>
        <v>1</v>
      </c>
      <c r="AS1197" s="164">
        <f>(VLOOKUP(B1197,'P2 Origin'!$C$21:$M$176,10,0))*K1197</f>
        <v>0</v>
      </c>
      <c r="AT1197" s="164">
        <f>(VLOOKUP(B1197,'P2 Origin'!$C$21:$M$176,11,0))*J1197</f>
        <v>0</v>
      </c>
      <c r="AU1197" s="167">
        <v>28</v>
      </c>
      <c r="AV1197" s="168">
        <v>28</v>
      </c>
      <c r="AW1197" s="169">
        <v>0</v>
      </c>
      <c r="AX1197" s="170">
        <f>IF(AU1197&gt;=0.1,'P3 Bureaumarge zee- en luchtvr.'!$D$12,0)</f>
        <v>0</v>
      </c>
      <c r="AY1197" s="163">
        <f t="shared" si="521"/>
        <v>0</v>
      </c>
      <c r="AZ1197" s="157" t="str">
        <f>VLOOKUP(D1197,'P4 Destination'!$C$21:$O$176,13,0)</f>
        <v>USD</v>
      </c>
      <c r="BA1197" s="164">
        <f t="shared" si="522"/>
        <v>0</v>
      </c>
      <c r="BB1197" s="171">
        <f>IF(AU1197&gt;0.1,(VLOOKUP(D1197,'P4 Destination'!$C$21:$M$176,3,0))*I1197,0)</f>
        <v>0</v>
      </c>
      <c r="BC1197" s="172">
        <f t="shared" si="523"/>
        <v>0</v>
      </c>
      <c r="BD1197" s="171">
        <f>(VLOOKUP($D1197,'P4 Destination'!$C$21:$M$176,4,0))*BC1197</f>
        <v>0</v>
      </c>
      <c r="BE1197" s="172">
        <f t="shared" si="524"/>
        <v>0</v>
      </c>
      <c r="BF1197" s="171">
        <f>(VLOOKUP($D1197,'P4 Destination'!$C$21:$M$176,5,0))*BE1197</f>
        <v>0</v>
      </c>
      <c r="BG1197" s="172">
        <f t="shared" si="525"/>
        <v>0</v>
      </c>
      <c r="BH1197" s="171">
        <f>(VLOOKUP($D1197,'P4 Destination'!$C$21:$M$176,6,0))*BG1197</f>
        <v>0</v>
      </c>
      <c r="BI1197" s="172">
        <f t="shared" si="526"/>
        <v>28</v>
      </c>
      <c r="BJ1197" s="171">
        <f>(VLOOKUP($D1197,'P4 Destination'!$C$21:$M$176,7,0))*BI1197</f>
        <v>0</v>
      </c>
      <c r="BK1197" s="172">
        <f t="shared" si="527"/>
        <v>0</v>
      </c>
      <c r="BL1197" s="171">
        <f>(VLOOKUP($D1197,'P4 Destination'!$C$21:$M$176,8,0))*BK1197</f>
        <v>0</v>
      </c>
      <c r="BM1197" s="172">
        <f t="shared" si="528"/>
        <v>0</v>
      </c>
      <c r="BN1197" s="171">
        <f>(VLOOKUP($D1197,'P4 Destination'!$C$21:$M$176,9,0))*BM1197</f>
        <v>0</v>
      </c>
      <c r="BO1197" s="154">
        <f t="shared" si="533"/>
        <v>1</v>
      </c>
      <c r="BP1197" s="171">
        <f>(VLOOKUP(D1197,'P4 Destination'!$C$21:$M$176,10,0))*K1197</f>
        <v>0</v>
      </c>
      <c r="BQ1197" s="171">
        <f>(VLOOKUP(D1197,'P4 Destination'!$C$21:$M$176,11,0))*J1197</f>
        <v>0</v>
      </c>
      <c r="BR1197" s="173">
        <f t="shared" si="529"/>
        <v>0</v>
      </c>
      <c r="BS1197" s="173">
        <f>(AV1197*2500)*'P6 Verzekering'!$E$11</f>
        <v>0</v>
      </c>
      <c r="BT1197" s="173">
        <f>(AW1197*2500)*'P6 Verzekering'!$E$12</f>
        <v>0</v>
      </c>
      <c r="BU1197" s="173">
        <f>(L1197*2500)*'P6 Verzekering'!$E$13</f>
        <v>0</v>
      </c>
      <c r="BV1197" s="173">
        <f t="shared" si="530"/>
        <v>0</v>
      </c>
      <c r="BW1197"/>
      <c r="BX1197"/>
    </row>
    <row r="1198" spans="1:76">
      <c r="A1198" s="152" t="s">
        <v>1027</v>
      </c>
      <c r="B1198" s="152" t="s">
        <v>269</v>
      </c>
      <c r="C1198" s="152" t="s">
        <v>268</v>
      </c>
      <c r="D1198" s="152" t="s">
        <v>356</v>
      </c>
      <c r="E1198" s="152" t="s">
        <v>355</v>
      </c>
      <c r="F1198" s="153">
        <f t="shared" si="506"/>
        <v>60</v>
      </c>
      <c r="G1198" s="154">
        <v>1</v>
      </c>
      <c r="H1198" s="154">
        <f>IFERROR(VLOOKUP(B1198,'P2 Origin'!$C$21:$Q$176,15,FALSE),0)</f>
        <v>0</v>
      </c>
      <c r="I1198" s="154">
        <f>IFERROR(VLOOKUP(D1198,'P4 Destination'!$C$21:$Q$176,15,FALSE),0)</f>
        <v>1</v>
      </c>
      <c r="J1198" s="155">
        <v>1</v>
      </c>
      <c r="K1198" s="155"/>
      <c r="L1198" s="156">
        <v>0</v>
      </c>
      <c r="M1198" s="155">
        <v>0</v>
      </c>
      <c r="N1198" s="155">
        <v>0</v>
      </c>
      <c r="O1198" s="157">
        <f t="shared" si="507"/>
        <v>0</v>
      </c>
      <c r="P1198" s="158">
        <f t="shared" si="508"/>
        <v>0</v>
      </c>
      <c r="Q1198" s="159">
        <f>IFERROR(VLOOKUP(N1198,'P1 Intra-Europees'!$A$15:$H$25,3,0),0)*P1198</f>
        <v>0</v>
      </c>
      <c r="R1198" s="160">
        <f t="shared" si="509"/>
        <v>0</v>
      </c>
      <c r="S1198" s="159">
        <f>IFERROR(VLOOKUP(N1198,'P1 Intra-Europees'!$A$15:$H$25,4,0),0)*R1198</f>
        <v>0</v>
      </c>
      <c r="T1198" s="160">
        <f t="shared" si="510"/>
        <v>0</v>
      </c>
      <c r="U1198" s="159">
        <f>IFERROR(VLOOKUP(N1198,'P1 Intra-Europees'!$A$15:$H$25,5,0),0)*T1198</f>
        <v>0</v>
      </c>
      <c r="V1198" s="160">
        <f t="shared" si="511"/>
        <v>0</v>
      </c>
      <c r="W1198" s="159">
        <f>IFERROR(VLOOKUP(N1198,'P1 Intra-Europees'!$A$15:$H$25,6,0),0)*V1198</f>
        <v>0</v>
      </c>
      <c r="X1198" s="160">
        <f t="shared" si="512"/>
        <v>0</v>
      </c>
      <c r="Y1198" s="159">
        <f>IFERROR(VLOOKUP(N1198,'P1 Intra-Europees'!$A$15:$H$25,7,0),0)*X1198</f>
        <v>0</v>
      </c>
      <c r="Z1198" s="161">
        <f t="shared" si="513"/>
        <v>0</v>
      </c>
      <c r="AA1198" s="162">
        <f>IFERROR(VLOOKUP(N1198,'P1 Intra-Europees'!$A$15:$H$25,8,0),0)*Z1198</f>
        <v>0</v>
      </c>
      <c r="AB1198" s="163">
        <f t="shared" si="514"/>
        <v>0</v>
      </c>
      <c r="AC1198" s="157" t="str">
        <f>VLOOKUP(B1198,'P2 Origin'!$C$21:$O$176,13,0)</f>
        <v>USD</v>
      </c>
      <c r="AD1198" s="164">
        <f t="shared" si="515"/>
        <v>0</v>
      </c>
      <c r="AE1198" s="165">
        <f>IF(AU1198&gt;0.1,VLOOKUP(B1198,'P2 Origin'!$C$21:$M$176,3,0)*H1198,0)</f>
        <v>0</v>
      </c>
      <c r="AF1198" s="166">
        <f t="shared" si="516"/>
        <v>0</v>
      </c>
      <c r="AG1198" s="165">
        <f>(VLOOKUP(B1198,'P2 Origin'!$C$21:$M$176,4,0))*AF1198</f>
        <v>0</v>
      </c>
      <c r="AH1198" s="166">
        <f t="shared" si="517"/>
        <v>0</v>
      </c>
      <c r="AI1198" s="165">
        <f>(VLOOKUP(B1198,'P2 Origin'!$C$21:$M$176,5,0))*AH1198</f>
        <v>0</v>
      </c>
      <c r="AJ1198" s="166">
        <f t="shared" si="531"/>
        <v>0</v>
      </c>
      <c r="AK1198" s="165">
        <f>(VLOOKUP(B1198,'P2 Origin'!$C$21:$M$176,6,0))*AJ1198</f>
        <v>0</v>
      </c>
      <c r="AL1198" s="166">
        <f t="shared" si="518"/>
        <v>0</v>
      </c>
      <c r="AM1198" s="165">
        <f>(VLOOKUP($B1198,'P2 Origin'!$C$21:$M$176,7,0))*AL1198</f>
        <v>0</v>
      </c>
      <c r="AN1198" s="166">
        <f t="shared" si="519"/>
        <v>0</v>
      </c>
      <c r="AO1198" s="165">
        <f>(VLOOKUP($B1198,'P2 Origin'!$C$21:$M$176,8,0))*AN1198</f>
        <v>0</v>
      </c>
      <c r="AP1198" s="166">
        <f t="shared" si="520"/>
        <v>60</v>
      </c>
      <c r="AQ1198" s="165">
        <f>(VLOOKUP($B1198,'P2 Origin'!$C$21:$M$176,9,0))*AP1198</f>
        <v>0</v>
      </c>
      <c r="AR1198" s="155">
        <f t="shared" si="532"/>
        <v>1</v>
      </c>
      <c r="AS1198" s="164">
        <f>(VLOOKUP(B1198,'P2 Origin'!$C$21:$M$176,10,0))*K1198</f>
        <v>0</v>
      </c>
      <c r="AT1198" s="164">
        <f>(VLOOKUP(B1198,'P2 Origin'!$C$21:$M$176,11,0))*J1198</f>
        <v>0</v>
      </c>
      <c r="AU1198" s="167">
        <v>60</v>
      </c>
      <c r="AV1198" s="168">
        <v>60</v>
      </c>
      <c r="AW1198" s="169">
        <v>0</v>
      </c>
      <c r="AX1198" s="170">
        <f>IF(AU1198&gt;=0.1,'P3 Bureaumarge zee- en luchtvr.'!$D$12,0)</f>
        <v>0</v>
      </c>
      <c r="AY1198" s="163">
        <f t="shared" si="521"/>
        <v>0</v>
      </c>
      <c r="AZ1198" s="157" t="str">
        <f>VLOOKUP(D1198,'P4 Destination'!$C$21:$O$176,13,0)</f>
        <v>USD</v>
      </c>
      <c r="BA1198" s="164">
        <f t="shared" si="522"/>
        <v>0</v>
      </c>
      <c r="BB1198" s="171">
        <f>IF(AU1198&gt;0.1,(VLOOKUP(D1198,'P4 Destination'!$C$21:$M$176,3,0))*I1198,0)</f>
        <v>0</v>
      </c>
      <c r="BC1198" s="172">
        <f t="shared" si="523"/>
        <v>0</v>
      </c>
      <c r="BD1198" s="171">
        <f>(VLOOKUP($D1198,'P4 Destination'!$C$21:$M$176,4,0))*BC1198</f>
        <v>0</v>
      </c>
      <c r="BE1198" s="172">
        <f t="shared" si="524"/>
        <v>0</v>
      </c>
      <c r="BF1198" s="171">
        <f>(VLOOKUP($D1198,'P4 Destination'!$C$21:$M$176,5,0))*BE1198</f>
        <v>0</v>
      </c>
      <c r="BG1198" s="172">
        <f t="shared" si="525"/>
        <v>0</v>
      </c>
      <c r="BH1198" s="171">
        <f>(VLOOKUP($D1198,'P4 Destination'!$C$21:$M$176,6,0))*BG1198</f>
        <v>0</v>
      </c>
      <c r="BI1198" s="172">
        <f t="shared" si="526"/>
        <v>0</v>
      </c>
      <c r="BJ1198" s="171">
        <f>(VLOOKUP($D1198,'P4 Destination'!$C$21:$M$176,7,0))*BI1198</f>
        <v>0</v>
      </c>
      <c r="BK1198" s="172">
        <f t="shared" si="527"/>
        <v>0</v>
      </c>
      <c r="BL1198" s="171">
        <f>(VLOOKUP($D1198,'P4 Destination'!$C$21:$M$176,8,0))*BK1198</f>
        <v>0</v>
      </c>
      <c r="BM1198" s="172">
        <f t="shared" si="528"/>
        <v>60</v>
      </c>
      <c r="BN1198" s="171">
        <f>(VLOOKUP($D1198,'P4 Destination'!$C$21:$M$176,9,0))*BM1198</f>
        <v>0</v>
      </c>
      <c r="BO1198" s="154">
        <f t="shared" si="533"/>
        <v>1</v>
      </c>
      <c r="BP1198" s="171">
        <f>(VLOOKUP(D1198,'P4 Destination'!$C$21:$M$176,10,0))*K1198</f>
        <v>0</v>
      </c>
      <c r="BQ1198" s="171">
        <f>(VLOOKUP(D1198,'P4 Destination'!$C$21:$M$176,11,0))*J1198</f>
        <v>0</v>
      </c>
      <c r="BR1198" s="173">
        <f t="shared" si="529"/>
        <v>0</v>
      </c>
      <c r="BS1198" s="173">
        <f>(AV1198*2500)*'P6 Verzekering'!$E$11</f>
        <v>0</v>
      </c>
      <c r="BT1198" s="173">
        <f>(AW1198*2500)*'P6 Verzekering'!$E$12</f>
        <v>0</v>
      </c>
      <c r="BU1198" s="173">
        <f>(L1198*2500)*'P6 Verzekering'!$E$13</f>
        <v>0</v>
      </c>
      <c r="BV1198" s="173">
        <f t="shared" si="530"/>
        <v>0</v>
      </c>
      <c r="BW1198"/>
      <c r="BX1198"/>
    </row>
    <row r="1199" spans="1:76">
      <c r="A1199" s="152" t="s">
        <v>1028</v>
      </c>
      <c r="B1199" s="152" t="s">
        <v>269</v>
      </c>
      <c r="C1199" s="152" t="s">
        <v>268</v>
      </c>
      <c r="D1199" s="152" t="s">
        <v>306</v>
      </c>
      <c r="E1199" s="152" t="s">
        <v>305</v>
      </c>
      <c r="F1199" s="153">
        <f t="shared" si="506"/>
        <v>60</v>
      </c>
      <c r="G1199" s="154">
        <v>1</v>
      </c>
      <c r="H1199" s="154">
        <f>IFERROR(VLOOKUP(B1199,'P2 Origin'!$C$21:$Q$176,15,FALSE),0)</f>
        <v>0</v>
      </c>
      <c r="I1199" s="154">
        <f>IFERROR(VLOOKUP(D1199,'P4 Destination'!$C$21:$Q$176,15,FALSE),0)</f>
        <v>1</v>
      </c>
      <c r="J1199" s="155"/>
      <c r="K1199" s="155">
        <v>1</v>
      </c>
      <c r="L1199" s="156">
        <v>0</v>
      </c>
      <c r="M1199" s="155">
        <v>0</v>
      </c>
      <c r="N1199" s="155">
        <v>0</v>
      </c>
      <c r="O1199" s="157">
        <f t="shared" si="507"/>
        <v>0</v>
      </c>
      <c r="P1199" s="158">
        <f t="shared" si="508"/>
        <v>0</v>
      </c>
      <c r="Q1199" s="159">
        <f>IFERROR(VLOOKUP(N1199,'P1 Intra-Europees'!$A$15:$H$25,3,0),0)*P1199</f>
        <v>0</v>
      </c>
      <c r="R1199" s="160">
        <f t="shared" si="509"/>
        <v>0</v>
      </c>
      <c r="S1199" s="159">
        <f>IFERROR(VLOOKUP(N1199,'P1 Intra-Europees'!$A$15:$H$25,4,0),0)*R1199</f>
        <v>0</v>
      </c>
      <c r="T1199" s="160">
        <f t="shared" si="510"/>
        <v>0</v>
      </c>
      <c r="U1199" s="159">
        <f>IFERROR(VLOOKUP(N1199,'P1 Intra-Europees'!$A$15:$H$25,5,0),0)*T1199</f>
        <v>0</v>
      </c>
      <c r="V1199" s="160">
        <f t="shared" si="511"/>
        <v>0</v>
      </c>
      <c r="W1199" s="159">
        <f>IFERROR(VLOOKUP(N1199,'P1 Intra-Europees'!$A$15:$H$25,6,0),0)*V1199</f>
        <v>0</v>
      </c>
      <c r="X1199" s="160">
        <f t="shared" si="512"/>
        <v>0</v>
      </c>
      <c r="Y1199" s="159">
        <f>IFERROR(VLOOKUP(N1199,'P1 Intra-Europees'!$A$15:$H$25,7,0),0)*X1199</f>
        <v>0</v>
      </c>
      <c r="Z1199" s="161">
        <f t="shared" si="513"/>
        <v>0</v>
      </c>
      <c r="AA1199" s="162">
        <f>IFERROR(VLOOKUP(N1199,'P1 Intra-Europees'!$A$15:$H$25,8,0),0)*Z1199</f>
        <v>0</v>
      </c>
      <c r="AB1199" s="163">
        <f t="shared" si="514"/>
        <v>0</v>
      </c>
      <c r="AC1199" s="157" t="str">
        <f>VLOOKUP(B1199,'P2 Origin'!$C$21:$O$176,13,0)</f>
        <v>USD</v>
      </c>
      <c r="AD1199" s="164">
        <f t="shared" si="515"/>
        <v>0</v>
      </c>
      <c r="AE1199" s="165">
        <f>IF(AU1199&gt;0.1,VLOOKUP(B1199,'P2 Origin'!$C$21:$M$176,3,0)*H1199,0)</f>
        <v>0</v>
      </c>
      <c r="AF1199" s="166">
        <f t="shared" si="516"/>
        <v>0</v>
      </c>
      <c r="AG1199" s="165">
        <f>(VLOOKUP(B1199,'P2 Origin'!$C$21:$M$176,4,0))*AF1199</f>
        <v>0</v>
      </c>
      <c r="AH1199" s="166">
        <f t="shared" si="517"/>
        <v>0</v>
      </c>
      <c r="AI1199" s="165">
        <f>(VLOOKUP(B1199,'P2 Origin'!$C$21:$M$176,5,0))*AH1199</f>
        <v>0</v>
      </c>
      <c r="AJ1199" s="166">
        <f t="shared" si="531"/>
        <v>0</v>
      </c>
      <c r="AK1199" s="165">
        <f>(VLOOKUP(B1199,'P2 Origin'!$C$21:$M$176,6,0))*AJ1199</f>
        <v>0</v>
      </c>
      <c r="AL1199" s="166">
        <f t="shared" si="518"/>
        <v>0</v>
      </c>
      <c r="AM1199" s="165">
        <f>(VLOOKUP($B1199,'P2 Origin'!$C$21:$M$176,7,0))*AL1199</f>
        <v>0</v>
      </c>
      <c r="AN1199" s="166">
        <f t="shared" si="519"/>
        <v>0</v>
      </c>
      <c r="AO1199" s="165">
        <f>(VLOOKUP($B1199,'P2 Origin'!$C$21:$M$176,8,0))*AN1199</f>
        <v>0</v>
      </c>
      <c r="AP1199" s="166">
        <f t="shared" si="520"/>
        <v>60</v>
      </c>
      <c r="AQ1199" s="165">
        <f>(VLOOKUP($B1199,'P2 Origin'!$C$21:$M$176,9,0))*AP1199</f>
        <v>0</v>
      </c>
      <c r="AR1199" s="155">
        <f t="shared" si="532"/>
        <v>1</v>
      </c>
      <c r="AS1199" s="164">
        <f>(VLOOKUP(B1199,'P2 Origin'!$C$21:$M$176,10,0))*K1199</f>
        <v>0</v>
      </c>
      <c r="AT1199" s="164">
        <f>(VLOOKUP(B1199,'P2 Origin'!$C$21:$M$176,11,0))*J1199</f>
        <v>0</v>
      </c>
      <c r="AU1199" s="167">
        <v>60</v>
      </c>
      <c r="AV1199" s="168">
        <v>60</v>
      </c>
      <c r="AW1199" s="169">
        <v>0</v>
      </c>
      <c r="AX1199" s="170">
        <f>IF(AU1199&gt;=0.1,'P3 Bureaumarge zee- en luchtvr.'!$D$12,0)</f>
        <v>0</v>
      </c>
      <c r="AY1199" s="163">
        <f t="shared" si="521"/>
        <v>0</v>
      </c>
      <c r="AZ1199" s="157" t="str">
        <f>VLOOKUP(D1199,'P4 Destination'!$C$21:$O$176,13,0)</f>
        <v>USD</v>
      </c>
      <c r="BA1199" s="164">
        <f t="shared" si="522"/>
        <v>0</v>
      </c>
      <c r="BB1199" s="171">
        <f>IF(AU1199&gt;0.1,(VLOOKUP(D1199,'P4 Destination'!$C$21:$M$176,3,0))*I1199,0)</f>
        <v>0</v>
      </c>
      <c r="BC1199" s="172">
        <f t="shared" si="523"/>
        <v>0</v>
      </c>
      <c r="BD1199" s="171">
        <f>(VLOOKUP($D1199,'P4 Destination'!$C$21:$M$176,4,0))*BC1199</f>
        <v>0</v>
      </c>
      <c r="BE1199" s="172">
        <f t="shared" si="524"/>
        <v>0</v>
      </c>
      <c r="BF1199" s="171">
        <f>(VLOOKUP($D1199,'P4 Destination'!$C$21:$M$176,5,0))*BE1199</f>
        <v>0</v>
      </c>
      <c r="BG1199" s="172">
        <f t="shared" si="525"/>
        <v>0</v>
      </c>
      <c r="BH1199" s="171">
        <f>(VLOOKUP($D1199,'P4 Destination'!$C$21:$M$176,6,0))*BG1199</f>
        <v>0</v>
      </c>
      <c r="BI1199" s="172">
        <f t="shared" si="526"/>
        <v>0</v>
      </c>
      <c r="BJ1199" s="171">
        <f>(VLOOKUP($D1199,'P4 Destination'!$C$21:$M$176,7,0))*BI1199</f>
        <v>0</v>
      </c>
      <c r="BK1199" s="172">
        <f t="shared" si="527"/>
        <v>0</v>
      </c>
      <c r="BL1199" s="171">
        <f>(VLOOKUP($D1199,'P4 Destination'!$C$21:$M$176,8,0))*BK1199</f>
        <v>0</v>
      </c>
      <c r="BM1199" s="172">
        <f t="shared" si="528"/>
        <v>60</v>
      </c>
      <c r="BN1199" s="171">
        <f>(VLOOKUP($D1199,'P4 Destination'!$C$21:$M$176,9,0))*BM1199</f>
        <v>0</v>
      </c>
      <c r="BO1199" s="154">
        <f t="shared" si="533"/>
        <v>1</v>
      </c>
      <c r="BP1199" s="171">
        <f>(VLOOKUP(D1199,'P4 Destination'!$C$21:$M$176,10,0))*K1199</f>
        <v>0</v>
      </c>
      <c r="BQ1199" s="171">
        <f>(VLOOKUP(D1199,'P4 Destination'!$C$21:$M$176,11,0))*J1199</f>
        <v>0</v>
      </c>
      <c r="BR1199" s="173">
        <f t="shared" si="529"/>
        <v>0</v>
      </c>
      <c r="BS1199" s="173">
        <f>(AV1199*2500)*'P6 Verzekering'!$E$11</f>
        <v>0</v>
      </c>
      <c r="BT1199" s="173">
        <f>(AW1199*2500)*'P6 Verzekering'!$E$12</f>
        <v>0</v>
      </c>
      <c r="BU1199" s="173">
        <f>(L1199*2500)*'P6 Verzekering'!$E$13</f>
        <v>0</v>
      </c>
      <c r="BV1199" s="173">
        <f t="shared" si="530"/>
        <v>0</v>
      </c>
      <c r="BW1199"/>
      <c r="BX1199"/>
    </row>
    <row r="1200" spans="1:76">
      <c r="A1200" s="152" t="s">
        <v>1031</v>
      </c>
      <c r="B1200" s="152" t="s">
        <v>269</v>
      </c>
      <c r="C1200" s="152" t="s">
        <v>268</v>
      </c>
      <c r="D1200" s="152" t="s">
        <v>219</v>
      </c>
      <c r="E1200" s="152" t="s">
        <v>219</v>
      </c>
      <c r="F1200" s="153">
        <f t="shared" si="506"/>
        <v>69</v>
      </c>
      <c r="G1200" s="154">
        <v>1</v>
      </c>
      <c r="H1200" s="154">
        <f>IFERROR(VLOOKUP(B1200,'P2 Origin'!$C$21:$Q$176,15,FALSE),0)</f>
        <v>0</v>
      </c>
      <c r="I1200" s="154">
        <f>IFERROR(VLOOKUP(D1200,'P4 Destination'!$C$21:$Q$176,15,FALSE),0)</f>
        <v>0</v>
      </c>
      <c r="J1200" s="155">
        <v>1</v>
      </c>
      <c r="K1200" s="155"/>
      <c r="L1200" s="156">
        <v>0</v>
      </c>
      <c r="M1200" s="155">
        <v>0</v>
      </c>
      <c r="N1200" s="155">
        <v>0</v>
      </c>
      <c r="O1200" s="157">
        <f t="shared" si="507"/>
        <v>0</v>
      </c>
      <c r="P1200" s="158">
        <f t="shared" si="508"/>
        <v>0</v>
      </c>
      <c r="Q1200" s="159">
        <f>IFERROR(VLOOKUP(N1200,'P1 Intra-Europees'!$A$15:$H$25,3,0),0)*P1200</f>
        <v>0</v>
      </c>
      <c r="R1200" s="160">
        <f t="shared" si="509"/>
        <v>0</v>
      </c>
      <c r="S1200" s="159">
        <f>IFERROR(VLOOKUP(N1200,'P1 Intra-Europees'!$A$15:$H$25,4,0),0)*R1200</f>
        <v>0</v>
      </c>
      <c r="T1200" s="160">
        <f t="shared" si="510"/>
        <v>0</v>
      </c>
      <c r="U1200" s="159">
        <f>IFERROR(VLOOKUP(N1200,'P1 Intra-Europees'!$A$15:$H$25,5,0),0)*T1200</f>
        <v>0</v>
      </c>
      <c r="V1200" s="160">
        <f t="shared" si="511"/>
        <v>0</v>
      </c>
      <c r="W1200" s="159">
        <f>IFERROR(VLOOKUP(N1200,'P1 Intra-Europees'!$A$15:$H$25,6,0),0)*V1200</f>
        <v>0</v>
      </c>
      <c r="X1200" s="160">
        <f t="shared" si="512"/>
        <v>0</v>
      </c>
      <c r="Y1200" s="159">
        <f>IFERROR(VLOOKUP(N1200,'P1 Intra-Europees'!$A$15:$H$25,7,0),0)*X1200</f>
        <v>0</v>
      </c>
      <c r="Z1200" s="161">
        <f t="shared" si="513"/>
        <v>0</v>
      </c>
      <c r="AA1200" s="162">
        <f>IFERROR(VLOOKUP(N1200,'P1 Intra-Europees'!$A$15:$H$25,8,0),0)*Z1200</f>
        <v>0</v>
      </c>
      <c r="AB1200" s="163">
        <f t="shared" si="514"/>
        <v>0</v>
      </c>
      <c r="AC1200" s="157" t="str">
        <f>VLOOKUP(B1200,'P2 Origin'!$C$21:$O$176,13,0)</f>
        <v>USD</v>
      </c>
      <c r="AD1200" s="164">
        <f t="shared" si="515"/>
        <v>0</v>
      </c>
      <c r="AE1200" s="165">
        <f>IF(AU1200&gt;0.1,VLOOKUP(B1200,'P2 Origin'!$C$21:$M$176,3,0)*H1200,0)</f>
        <v>0</v>
      </c>
      <c r="AF1200" s="166">
        <f t="shared" si="516"/>
        <v>0</v>
      </c>
      <c r="AG1200" s="165">
        <f>(VLOOKUP(B1200,'P2 Origin'!$C$21:$M$176,4,0))*AF1200</f>
        <v>0</v>
      </c>
      <c r="AH1200" s="166">
        <f t="shared" si="517"/>
        <v>0</v>
      </c>
      <c r="AI1200" s="165">
        <f>(VLOOKUP(B1200,'P2 Origin'!$C$21:$M$176,5,0))*AH1200</f>
        <v>0</v>
      </c>
      <c r="AJ1200" s="166">
        <f t="shared" si="531"/>
        <v>0</v>
      </c>
      <c r="AK1200" s="165">
        <f>(VLOOKUP(B1200,'P2 Origin'!$C$21:$M$176,6,0))*AJ1200</f>
        <v>0</v>
      </c>
      <c r="AL1200" s="166">
        <f t="shared" si="518"/>
        <v>0</v>
      </c>
      <c r="AM1200" s="165">
        <f>(VLOOKUP($B1200,'P2 Origin'!$C$21:$M$176,7,0))*AL1200</f>
        <v>0</v>
      </c>
      <c r="AN1200" s="166">
        <f t="shared" si="519"/>
        <v>0</v>
      </c>
      <c r="AO1200" s="165">
        <f>(VLOOKUP($B1200,'P2 Origin'!$C$21:$M$176,8,0))*AN1200</f>
        <v>0</v>
      </c>
      <c r="AP1200" s="166">
        <f t="shared" si="520"/>
        <v>69</v>
      </c>
      <c r="AQ1200" s="165">
        <f>(VLOOKUP($B1200,'P2 Origin'!$C$21:$M$176,9,0))*AP1200</f>
        <v>0</v>
      </c>
      <c r="AR1200" s="155">
        <f t="shared" si="532"/>
        <v>1</v>
      </c>
      <c r="AS1200" s="164">
        <f>(VLOOKUP(B1200,'P2 Origin'!$C$21:$M$176,10,0))*K1200</f>
        <v>0</v>
      </c>
      <c r="AT1200" s="164">
        <f>(VLOOKUP(B1200,'P2 Origin'!$C$21:$M$176,11,0))*J1200</f>
        <v>0</v>
      </c>
      <c r="AU1200" s="167">
        <v>69</v>
      </c>
      <c r="AV1200" s="168">
        <v>69</v>
      </c>
      <c r="AW1200" s="169">
        <v>0</v>
      </c>
      <c r="AX1200" s="170">
        <f>IF(AU1200&gt;=0.1,'P3 Bureaumarge zee- en luchtvr.'!$D$12,0)</f>
        <v>0</v>
      </c>
      <c r="AY1200" s="163">
        <f t="shared" si="521"/>
        <v>0</v>
      </c>
      <c r="AZ1200" s="157" t="str">
        <f>VLOOKUP(D1200,'P4 Destination'!$C$21:$O$176,13,0)</f>
        <v>EUR</v>
      </c>
      <c r="BA1200" s="164">
        <f t="shared" si="522"/>
        <v>0</v>
      </c>
      <c r="BB1200" s="171">
        <f>IF(AU1200&gt;0.1,(VLOOKUP(D1200,'P4 Destination'!$C$21:$M$176,3,0))*I1200,0)</f>
        <v>0</v>
      </c>
      <c r="BC1200" s="172">
        <f t="shared" si="523"/>
        <v>0</v>
      </c>
      <c r="BD1200" s="171">
        <f>(VLOOKUP($D1200,'P4 Destination'!$C$21:$M$176,4,0))*BC1200</f>
        <v>0</v>
      </c>
      <c r="BE1200" s="172">
        <f t="shared" si="524"/>
        <v>0</v>
      </c>
      <c r="BF1200" s="171">
        <f>(VLOOKUP($D1200,'P4 Destination'!$C$21:$M$176,5,0))*BE1200</f>
        <v>0</v>
      </c>
      <c r="BG1200" s="172">
        <f t="shared" si="525"/>
        <v>0</v>
      </c>
      <c r="BH1200" s="171">
        <f>(VLOOKUP($D1200,'P4 Destination'!$C$21:$M$176,6,0))*BG1200</f>
        <v>0</v>
      </c>
      <c r="BI1200" s="172">
        <f t="shared" si="526"/>
        <v>0</v>
      </c>
      <c r="BJ1200" s="171">
        <f>(VLOOKUP($D1200,'P4 Destination'!$C$21:$M$176,7,0))*BI1200</f>
        <v>0</v>
      </c>
      <c r="BK1200" s="172">
        <f t="shared" si="527"/>
        <v>0</v>
      </c>
      <c r="BL1200" s="171">
        <f>(VLOOKUP($D1200,'P4 Destination'!$C$21:$M$176,8,0))*BK1200</f>
        <v>0</v>
      </c>
      <c r="BM1200" s="172">
        <f t="shared" si="528"/>
        <v>69</v>
      </c>
      <c r="BN1200" s="171">
        <f>(VLOOKUP($D1200,'P4 Destination'!$C$21:$M$176,9,0))*BM1200</f>
        <v>0</v>
      </c>
      <c r="BO1200" s="154">
        <f t="shared" si="533"/>
        <v>1</v>
      </c>
      <c r="BP1200" s="171">
        <f>(VLOOKUP(D1200,'P4 Destination'!$C$21:$M$176,10,0))*K1200</f>
        <v>0</v>
      </c>
      <c r="BQ1200" s="171">
        <f>(VLOOKUP(D1200,'P4 Destination'!$C$21:$M$176,11,0))*J1200</f>
        <v>0</v>
      </c>
      <c r="BR1200" s="173">
        <f t="shared" si="529"/>
        <v>0</v>
      </c>
      <c r="BS1200" s="173">
        <f>(AV1200*2500)*'P6 Verzekering'!$E$11</f>
        <v>0</v>
      </c>
      <c r="BT1200" s="173">
        <f>(AW1200*2500)*'P6 Verzekering'!$E$12</f>
        <v>0</v>
      </c>
      <c r="BU1200" s="173">
        <f>(L1200*2500)*'P6 Verzekering'!$E$13</f>
        <v>0</v>
      </c>
      <c r="BV1200" s="173">
        <f t="shared" si="530"/>
        <v>0</v>
      </c>
      <c r="BW1200"/>
      <c r="BX1200"/>
    </row>
    <row r="1201" spans="1:76">
      <c r="A1201" s="152" t="s">
        <v>1033</v>
      </c>
      <c r="B1201" s="152" t="s">
        <v>269</v>
      </c>
      <c r="C1201" s="152" t="s">
        <v>268</v>
      </c>
      <c r="D1201" s="152" t="s">
        <v>219</v>
      </c>
      <c r="E1201" s="152" t="s">
        <v>219</v>
      </c>
      <c r="F1201" s="153">
        <f t="shared" si="506"/>
        <v>24</v>
      </c>
      <c r="G1201" s="154">
        <v>1</v>
      </c>
      <c r="H1201" s="154">
        <f>IFERROR(VLOOKUP(B1201,'P2 Origin'!$C$21:$Q$176,15,FALSE),0)</f>
        <v>0</v>
      </c>
      <c r="I1201" s="154">
        <f>IFERROR(VLOOKUP(D1201,'P4 Destination'!$C$21:$Q$176,15,FALSE),0)</f>
        <v>0</v>
      </c>
      <c r="J1201" s="155"/>
      <c r="K1201" s="155">
        <v>1</v>
      </c>
      <c r="L1201" s="156">
        <v>0</v>
      </c>
      <c r="M1201" s="155">
        <v>0</v>
      </c>
      <c r="N1201" s="155">
        <v>0</v>
      </c>
      <c r="O1201" s="157">
        <f t="shared" si="507"/>
        <v>0</v>
      </c>
      <c r="P1201" s="158">
        <f t="shared" si="508"/>
        <v>0</v>
      </c>
      <c r="Q1201" s="159">
        <f>IFERROR(VLOOKUP(N1201,'P1 Intra-Europees'!$A$15:$H$25,3,0),0)*P1201</f>
        <v>0</v>
      </c>
      <c r="R1201" s="160">
        <f t="shared" si="509"/>
        <v>0</v>
      </c>
      <c r="S1201" s="159">
        <f>IFERROR(VLOOKUP(N1201,'P1 Intra-Europees'!$A$15:$H$25,4,0),0)*R1201</f>
        <v>0</v>
      </c>
      <c r="T1201" s="160">
        <f t="shared" si="510"/>
        <v>0</v>
      </c>
      <c r="U1201" s="159">
        <f>IFERROR(VLOOKUP(N1201,'P1 Intra-Europees'!$A$15:$H$25,5,0),0)*T1201</f>
        <v>0</v>
      </c>
      <c r="V1201" s="160">
        <f t="shared" si="511"/>
        <v>0</v>
      </c>
      <c r="W1201" s="159">
        <f>IFERROR(VLOOKUP(N1201,'P1 Intra-Europees'!$A$15:$H$25,6,0),0)*V1201</f>
        <v>0</v>
      </c>
      <c r="X1201" s="160">
        <f t="shared" si="512"/>
        <v>0</v>
      </c>
      <c r="Y1201" s="159">
        <f>IFERROR(VLOOKUP(N1201,'P1 Intra-Europees'!$A$15:$H$25,7,0),0)*X1201</f>
        <v>0</v>
      </c>
      <c r="Z1201" s="161">
        <f t="shared" si="513"/>
        <v>0</v>
      </c>
      <c r="AA1201" s="162">
        <f>IFERROR(VLOOKUP(N1201,'P1 Intra-Europees'!$A$15:$H$25,8,0),0)*Z1201</f>
        <v>0</v>
      </c>
      <c r="AB1201" s="163">
        <f t="shared" si="514"/>
        <v>0</v>
      </c>
      <c r="AC1201" s="157" t="str">
        <f>VLOOKUP(B1201,'P2 Origin'!$C$21:$O$176,13,0)</f>
        <v>USD</v>
      </c>
      <c r="AD1201" s="164">
        <f t="shared" si="515"/>
        <v>0</v>
      </c>
      <c r="AE1201" s="165">
        <f>IF(AU1201&gt;0.1,VLOOKUP(B1201,'P2 Origin'!$C$21:$M$176,3,0)*H1201,0)</f>
        <v>0</v>
      </c>
      <c r="AF1201" s="166">
        <f t="shared" si="516"/>
        <v>0</v>
      </c>
      <c r="AG1201" s="165">
        <f>(VLOOKUP(B1201,'P2 Origin'!$C$21:$M$176,4,0))*AF1201</f>
        <v>0</v>
      </c>
      <c r="AH1201" s="166">
        <f t="shared" si="517"/>
        <v>0</v>
      </c>
      <c r="AI1201" s="165">
        <f>(VLOOKUP(B1201,'P2 Origin'!$C$21:$M$176,5,0))*AH1201</f>
        <v>0</v>
      </c>
      <c r="AJ1201" s="166">
        <f t="shared" si="531"/>
        <v>24</v>
      </c>
      <c r="AK1201" s="165">
        <f>(VLOOKUP(B1201,'P2 Origin'!$C$21:$M$176,6,0))*AJ1201</f>
        <v>0</v>
      </c>
      <c r="AL1201" s="166">
        <f t="shared" si="518"/>
        <v>0</v>
      </c>
      <c r="AM1201" s="165">
        <f>(VLOOKUP($B1201,'P2 Origin'!$C$21:$M$176,7,0))*AL1201</f>
        <v>0</v>
      </c>
      <c r="AN1201" s="166">
        <f t="shared" si="519"/>
        <v>0</v>
      </c>
      <c r="AO1201" s="165">
        <f>(VLOOKUP($B1201,'P2 Origin'!$C$21:$M$176,8,0))*AN1201</f>
        <v>0</v>
      </c>
      <c r="AP1201" s="166">
        <f t="shared" si="520"/>
        <v>0</v>
      </c>
      <c r="AQ1201" s="165">
        <f>(VLOOKUP($B1201,'P2 Origin'!$C$21:$M$176,9,0))*AP1201</f>
        <v>0</v>
      </c>
      <c r="AR1201" s="155">
        <f t="shared" si="532"/>
        <v>1</v>
      </c>
      <c r="AS1201" s="164">
        <f>(VLOOKUP(B1201,'P2 Origin'!$C$21:$M$176,10,0))*K1201</f>
        <v>0</v>
      </c>
      <c r="AT1201" s="164">
        <f>(VLOOKUP(B1201,'P2 Origin'!$C$21:$M$176,11,0))*J1201</f>
        <v>0</v>
      </c>
      <c r="AU1201" s="167">
        <v>24</v>
      </c>
      <c r="AV1201" s="168">
        <v>24</v>
      </c>
      <c r="AW1201" s="169">
        <v>0</v>
      </c>
      <c r="AX1201" s="170">
        <f>IF(AU1201&gt;=0.1,'P3 Bureaumarge zee- en luchtvr.'!$D$12,0)</f>
        <v>0</v>
      </c>
      <c r="AY1201" s="163">
        <f t="shared" si="521"/>
        <v>0</v>
      </c>
      <c r="AZ1201" s="157" t="str">
        <f>VLOOKUP(D1201,'P4 Destination'!$C$21:$O$176,13,0)</f>
        <v>EUR</v>
      </c>
      <c r="BA1201" s="164">
        <f t="shared" si="522"/>
        <v>0</v>
      </c>
      <c r="BB1201" s="171">
        <f>IF(AU1201&gt;0.1,(VLOOKUP(D1201,'P4 Destination'!$C$21:$M$176,3,0))*I1201,0)</f>
        <v>0</v>
      </c>
      <c r="BC1201" s="172">
        <f t="shared" si="523"/>
        <v>0</v>
      </c>
      <c r="BD1201" s="171">
        <f>(VLOOKUP($D1201,'P4 Destination'!$C$21:$M$176,4,0))*BC1201</f>
        <v>0</v>
      </c>
      <c r="BE1201" s="172">
        <f t="shared" si="524"/>
        <v>0</v>
      </c>
      <c r="BF1201" s="171">
        <f>(VLOOKUP($D1201,'P4 Destination'!$C$21:$M$176,5,0))*BE1201</f>
        <v>0</v>
      </c>
      <c r="BG1201" s="172">
        <f t="shared" si="525"/>
        <v>24</v>
      </c>
      <c r="BH1201" s="171">
        <f>(VLOOKUP($D1201,'P4 Destination'!$C$21:$M$176,6,0))*BG1201</f>
        <v>0</v>
      </c>
      <c r="BI1201" s="172">
        <f t="shared" si="526"/>
        <v>0</v>
      </c>
      <c r="BJ1201" s="171">
        <f>(VLOOKUP($D1201,'P4 Destination'!$C$21:$M$176,7,0))*BI1201</f>
        <v>0</v>
      </c>
      <c r="BK1201" s="172">
        <f t="shared" si="527"/>
        <v>0</v>
      </c>
      <c r="BL1201" s="171">
        <f>(VLOOKUP($D1201,'P4 Destination'!$C$21:$M$176,8,0))*BK1201</f>
        <v>0</v>
      </c>
      <c r="BM1201" s="172">
        <f t="shared" si="528"/>
        <v>0</v>
      </c>
      <c r="BN1201" s="171">
        <f>(VLOOKUP($D1201,'P4 Destination'!$C$21:$M$176,9,0))*BM1201</f>
        <v>0</v>
      </c>
      <c r="BO1201" s="154">
        <f t="shared" si="533"/>
        <v>1</v>
      </c>
      <c r="BP1201" s="171">
        <f>(VLOOKUP(D1201,'P4 Destination'!$C$21:$M$176,10,0))*K1201</f>
        <v>0</v>
      </c>
      <c r="BQ1201" s="171">
        <f>(VLOOKUP(D1201,'P4 Destination'!$C$21:$M$176,11,0))*J1201</f>
        <v>0</v>
      </c>
      <c r="BR1201" s="173">
        <f t="shared" si="529"/>
        <v>0</v>
      </c>
      <c r="BS1201" s="173">
        <f>(AV1201*2500)*'P6 Verzekering'!$E$11</f>
        <v>0</v>
      </c>
      <c r="BT1201" s="173">
        <f>(AW1201*2500)*'P6 Verzekering'!$E$12</f>
        <v>0</v>
      </c>
      <c r="BU1201" s="173">
        <f>(L1201*2500)*'P6 Verzekering'!$E$13</f>
        <v>0</v>
      </c>
      <c r="BV1201" s="173">
        <f t="shared" si="530"/>
        <v>0</v>
      </c>
      <c r="BW1201"/>
      <c r="BX1201"/>
    </row>
    <row r="1202" spans="1:76">
      <c r="A1202" s="152" t="s">
        <v>1042</v>
      </c>
      <c r="B1202" s="152" t="s">
        <v>325</v>
      </c>
      <c r="C1202" s="152" t="s">
        <v>324</v>
      </c>
      <c r="D1202" s="152" t="s">
        <v>363</v>
      </c>
      <c r="E1202" s="152" t="s">
        <v>363</v>
      </c>
      <c r="F1202" s="153">
        <f t="shared" si="506"/>
        <v>36</v>
      </c>
      <c r="G1202" s="154">
        <v>1</v>
      </c>
      <c r="H1202" s="154">
        <f>IFERROR(VLOOKUP(B1202,'P2 Origin'!$C$21:$Q$176,15,FALSE),0)</f>
        <v>1</v>
      </c>
      <c r="I1202" s="154">
        <f>IFERROR(VLOOKUP(D1202,'P4 Destination'!$C$21:$Q$176,15,FALSE),0)</f>
        <v>0</v>
      </c>
      <c r="J1202" s="155"/>
      <c r="K1202" s="155">
        <v>1</v>
      </c>
      <c r="L1202" s="156">
        <v>0</v>
      </c>
      <c r="M1202" s="155">
        <v>0</v>
      </c>
      <c r="N1202" s="155">
        <v>0</v>
      </c>
      <c r="O1202" s="157">
        <f t="shared" si="507"/>
        <v>0</v>
      </c>
      <c r="P1202" s="158">
        <f t="shared" si="508"/>
        <v>0</v>
      </c>
      <c r="Q1202" s="159">
        <f>IFERROR(VLOOKUP(N1202,'P1 Intra-Europees'!$A$15:$H$25,3,0),0)*P1202</f>
        <v>0</v>
      </c>
      <c r="R1202" s="160">
        <f t="shared" si="509"/>
        <v>0</v>
      </c>
      <c r="S1202" s="159">
        <f>IFERROR(VLOOKUP(N1202,'P1 Intra-Europees'!$A$15:$H$25,4,0),0)*R1202</f>
        <v>0</v>
      </c>
      <c r="T1202" s="160">
        <f t="shared" si="510"/>
        <v>0</v>
      </c>
      <c r="U1202" s="159">
        <f>IFERROR(VLOOKUP(N1202,'P1 Intra-Europees'!$A$15:$H$25,5,0),0)*T1202</f>
        <v>0</v>
      </c>
      <c r="V1202" s="160">
        <f t="shared" si="511"/>
        <v>0</v>
      </c>
      <c r="W1202" s="159">
        <f>IFERROR(VLOOKUP(N1202,'P1 Intra-Europees'!$A$15:$H$25,6,0),0)*V1202</f>
        <v>0</v>
      </c>
      <c r="X1202" s="160">
        <f t="shared" si="512"/>
        <v>0</v>
      </c>
      <c r="Y1202" s="159">
        <f>IFERROR(VLOOKUP(N1202,'P1 Intra-Europees'!$A$15:$H$25,7,0),0)*X1202</f>
        <v>0</v>
      </c>
      <c r="Z1202" s="161">
        <f t="shared" si="513"/>
        <v>0</v>
      </c>
      <c r="AA1202" s="162">
        <f>IFERROR(VLOOKUP(N1202,'P1 Intra-Europees'!$A$15:$H$25,8,0),0)*Z1202</f>
        <v>0</v>
      </c>
      <c r="AB1202" s="163">
        <f t="shared" si="514"/>
        <v>0</v>
      </c>
      <c r="AC1202" s="157" t="str">
        <f>VLOOKUP(B1202,'P2 Origin'!$C$21:$O$176,13,0)</f>
        <v>USD</v>
      </c>
      <c r="AD1202" s="164">
        <f t="shared" si="515"/>
        <v>0</v>
      </c>
      <c r="AE1202" s="165">
        <f>IF(AU1202&gt;0.1,VLOOKUP(B1202,'P2 Origin'!$C$21:$M$176,3,0)*H1202,0)</f>
        <v>0</v>
      </c>
      <c r="AF1202" s="166">
        <f t="shared" si="516"/>
        <v>0</v>
      </c>
      <c r="AG1202" s="165">
        <f>(VLOOKUP(B1202,'P2 Origin'!$C$21:$M$176,4,0))*AF1202</f>
        <v>0</v>
      </c>
      <c r="AH1202" s="166">
        <f t="shared" si="517"/>
        <v>0</v>
      </c>
      <c r="AI1202" s="165">
        <f>(VLOOKUP(B1202,'P2 Origin'!$C$21:$M$176,5,0))*AH1202</f>
        <v>0</v>
      </c>
      <c r="AJ1202" s="166">
        <f t="shared" si="531"/>
        <v>0</v>
      </c>
      <c r="AK1202" s="165">
        <f>(VLOOKUP(B1202,'P2 Origin'!$C$21:$M$176,6,0))*AJ1202</f>
        <v>0</v>
      </c>
      <c r="AL1202" s="166">
        <f t="shared" si="518"/>
        <v>0</v>
      </c>
      <c r="AM1202" s="165">
        <f>(VLOOKUP($B1202,'P2 Origin'!$C$21:$M$176,7,0))*AL1202</f>
        <v>0</v>
      </c>
      <c r="AN1202" s="166">
        <f t="shared" si="519"/>
        <v>36</v>
      </c>
      <c r="AO1202" s="165">
        <f>(VLOOKUP($B1202,'P2 Origin'!$C$21:$M$176,8,0))*AN1202</f>
        <v>0</v>
      </c>
      <c r="AP1202" s="166">
        <f t="shared" si="520"/>
        <v>0</v>
      </c>
      <c r="AQ1202" s="165">
        <f>(VLOOKUP($B1202,'P2 Origin'!$C$21:$M$176,9,0))*AP1202</f>
        <v>0</v>
      </c>
      <c r="AR1202" s="155">
        <f t="shared" si="532"/>
        <v>1</v>
      </c>
      <c r="AS1202" s="164">
        <f>(VLOOKUP(B1202,'P2 Origin'!$C$21:$M$176,10,0))*K1202</f>
        <v>0</v>
      </c>
      <c r="AT1202" s="164">
        <f>(VLOOKUP(B1202,'P2 Origin'!$C$21:$M$176,11,0))*J1202</f>
        <v>0</v>
      </c>
      <c r="AU1202" s="167">
        <v>36</v>
      </c>
      <c r="AV1202" s="168">
        <v>36</v>
      </c>
      <c r="AW1202" s="169">
        <v>0</v>
      </c>
      <c r="AX1202" s="170">
        <f>IF(AU1202&gt;=0.1,'P3 Bureaumarge zee- en luchtvr.'!$D$12,0)</f>
        <v>0</v>
      </c>
      <c r="AY1202" s="163">
        <f t="shared" si="521"/>
        <v>0</v>
      </c>
      <c r="AZ1202" s="157" t="str">
        <f>VLOOKUP(D1202,'P4 Destination'!$C$21:$O$176,13,0)</f>
        <v>USD</v>
      </c>
      <c r="BA1202" s="164">
        <f t="shared" si="522"/>
        <v>0</v>
      </c>
      <c r="BB1202" s="171">
        <f>IF(AU1202&gt;0.1,(VLOOKUP(D1202,'P4 Destination'!$C$21:$M$176,3,0))*I1202,0)</f>
        <v>0</v>
      </c>
      <c r="BC1202" s="172">
        <f t="shared" si="523"/>
        <v>0</v>
      </c>
      <c r="BD1202" s="171">
        <f>(VLOOKUP($D1202,'P4 Destination'!$C$21:$M$176,4,0))*BC1202</f>
        <v>0</v>
      </c>
      <c r="BE1202" s="172">
        <f t="shared" si="524"/>
        <v>0</v>
      </c>
      <c r="BF1202" s="171">
        <f>(VLOOKUP($D1202,'P4 Destination'!$C$21:$M$176,5,0))*BE1202</f>
        <v>0</v>
      </c>
      <c r="BG1202" s="172">
        <f t="shared" si="525"/>
        <v>0</v>
      </c>
      <c r="BH1202" s="171">
        <f>(VLOOKUP($D1202,'P4 Destination'!$C$21:$M$176,6,0))*BG1202</f>
        <v>0</v>
      </c>
      <c r="BI1202" s="172">
        <f t="shared" si="526"/>
        <v>0</v>
      </c>
      <c r="BJ1202" s="171">
        <f>(VLOOKUP($D1202,'P4 Destination'!$C$21:$M$176,7,0))*BI1202</f>
        <v>0</v>
      </c>
      <c r="BK1202" s="172">
        <f t="shared" si="527"/>
        <v>36</v>
      </c>
      <c r="BL1202" s="171">
        <f>(VLOOKUP($D1202,'P4 Destination'!$C$21:$M$176,8,0))*BK1202</f>
        <v>0</v>
      </c>
      <c r="BM1202" s="172">
        <f t="shared" si="528"/>
        <v>0</v>
      </c>
      <c r="BN1202" s="171">
        <f>(VLOOKUP($D1202,'P4 Destination'!$C$21:$M$176,9,0))*BM1202</f>
        <v>0</v>
      </c>
      <c r="BO1202" s="154">
        <f t="shared" si="533"/>
        <v>1</v>
      </c>
      <c r="BP1202" s="171">
        <f>(VLOOKUP(D1202,'P4 Destination'!$C$21:$M$176,10,0))*K1202</f>
        <v>0</v>
      </c>
      <c r="BQ1202" s="171">
        <f>(VLOOKUP(D1202,'P4 Destination'!$C$21:$M$176,11,0))*J1202</f>
        <v>0</v>
      </c>
      <c r="BR1202" s="173">
        <f t="shared" si="529"/>
        <v>0</v>
      </c>
      <c r="BS1202" s="173">
        <f>(AV1202*2500)*'P6 Verzekering'!$E$11</f>
        <v>0</v>
      </c>
      <c r="BT1202" s="173">
        <f>(AW1202*2500)*'P6 Verzekering'!$E$12</f>
        <v>0</v>
      </c>
      <c r="BU1202" s="173">
        <f>(L1202*2500)*'P6 Verzekering'!$E$13</f>
        <v>0</v>
      </c>
      <c r="BV1202" s="173">
        <f t="shared" si="530"/>
        <v>0</v>
      </c>
      <c r="BW1202"/>
      <c r="BX1202"/>
    </row>
    <row r="1203" spans="1:76">
      <c r="A1203" s="152" t="s">
        <v>1047</v>
      </c>
      <c r="B1203" s="152" t="s">
        <v>325</v>
      </c>
      <c r="C1203" s="152" t="s">
        <v>324</v>
      </c>
      <c r="D1203" s="152" t="s">
        <v>219</v>
      </c>
      <c r="E1203" s="152" t="s">
        <v>219</v>
      </c>
      <c r="F1203" s="153">
        <f t="shared" si="506"/>
        <v>42</v>
      </c>
      <c r="G1203" s="154">
        <v>1</v>
      </c>
      <c r="H1203" s="154">
        <f>IFERROR(VLOOKUP(B1203,'P2 Origin'!$C$21:$Q$176,15,FALSE),0)</f>
        <v>1</v>
      </c>
      <c r="I1203" s="154">
        <f>IFERROR(VLOOKUP(D1203,'P4 Destination'!$C$21:$Q$176,15,FALSE),0)</f>
        <v>0</v>
      </c>
      <c r="J1203" s="155"/>
      <c r="K1203" s="155">
        <v>1</v>
      </c>
      <c r="L1203" s="156">
        <v>0</v>
      </c>
      <c r="M1203" s="155">
        <v>0</v>
      </c>
      <c r="N1203" s="155">
        <v>0</v>
      </c>
      <c r="O1203" s="157">
        <f t="shared" si="507"/>
        <v>0</v>
      </c>
      <c r="P1203" s="158">
        <f t="shared" si="508"/>
        <v>0</v>
      </c>
      <c r="Q1203" s="159">
        <f>IFERROR(VLOOKUP(N1203,'P1 Intra-Europees'!$A$15:$H$25,3,0),0)*P1203</f>
        <v>0</v>
      </c>
      <c r="R1203" s="160">
        <f t="shared" si="509"/>
        <v>0</v>
      </c>
      <c r="S1203" s="159">
        <f>IFERROR(VLOOKUP(N1203,'P1 Intra-Europees'!$A$15:$H$25,4,0),0)*R1203</f>
        <v>0</v>
      </c>
      <c r="T1203" s="160">
        <f t="shared" si="510"/>
        <v>0</v>
      </c>
      <c r="U1203" s="159">
        <f>IFERROR(VLOOKUP(N1203,'P1 Intra-Europees'!$A$15:$H$25,5,0),0)*T1203</f>
        <v>0</v>
      </c>
      <c r="V1203" s="160">
        <f t="shared" si="511"/>
        <v>0</v>
      </c>
      <c r="W1203" s="159">
        <f>IFERROR(VLOOKUP(N1203,'P1 Intra-Europees'!$A$15:$H$25,6,0),0)*V1203</f>
        <v>0</v>
      </c>
      <c r="X1203" s="160">
        <f t="shared" si="512"/>
        <v>0</v>
      </c>
      <c r="Y1203" s="159">
        <f>IFERROR(VLOOKUP(N1203,'P1 Intra-Europees'!$A$15:$H$25,7,0),0)*X1203</f>
        <v>0</v>
      </c>
      <c r="Z1203" s="161">
        <f t="shared" si="513"/>
        <v>0</v>
      </c>
      <c r="AA1203" s="162">
        <f>IFERROR(VLOOKUP(N1203,'P1 Intra-Europees'!$A$15:$H$25,8,0),0)*Z1203</f>
        <v>0</v>
      </c>
      <c r="AB1203" s="163">
        <f t="shared" si="514"/>
        <v>0</v>
      </c>
      <c r="AC1203" s="157" t="str">
        <f>VLOOKUP(B1203,'P2 Origin'!$C$21:$O$176,13,0)</f>
        <v>USD</v>
      </c>
      <c r="AD1203" s="164">
        <f t="shared" si="515"/>
        <v>0</v>
      </c>
      <c r="AE1203" s="165">
        <f>IF(AU1203&gt;0.1,VLOOKUP(B1203,'P2 Origin'!$C$21:$M$176,3,0)*H1203,0)</f>
        <v>0</v>
      </c>
      <c r="AF1203" s="166">
        <f t="shared" si="516"/>
        <v>0</v>
      </c>
      <c r="AG1203" s="165">
        <f>(VLOOKUP(B1203,'P2 Origin'!$C$21:$M$176,4,0))*AF1203</f>
        <v>0</v>
      </c>
      <c r="AH1203" s="166">
        <f t="shared" si="517"/>
        <v>0</v>
      </c>
      <c r="AI1203" s="165">
        <f>(VLOOKUP(B1203,'P2 Origin'!$C$21:$M$176,5,0))*AH1203</f>
        <v>0</v>
      </c>
      <c r="AJ1203" s="166">
        <f t="shared" si="531"/>
        <v>0</v>
      </c>
      <c r="AK1203" s="165">
        <f>(VLOOKUP(B1203,'P2 Origin'!$C$21:$M$176,6,0))*AJ1203</f>
        <v>0</v>
      </c>
      <c r="AL1203" s="166">
        <f t="shared" si="518"/>
        <v>0</v>
      </c>
      <c r="AM1203" s="165">
        <f>(VLOOKUP($B1203,'P2 Origin'!$C$21:$M$176,7,0))*AL1203</f>
        <v>0</v>
      </c>
      <c r="AN1203" s="166">
        <f t="shared" si="519"/>
        <v>42</v>
      </c>
      <c r="AO1203" s="165">
        <f>(VLOOKUP($B1203,'P2 Origin'!$C$21:$M$176,8,0))*AN1203</f>
        <v>0</v>
      </c>
      <c r="AP1203" s="166">
        <f t="shared" si="520"/>
        <v>0</v>
      </c>
      <c r="AQ1203" s="165">
        <f>(VLOOKUP($B1203,'P2 Origin'!$C$21:$M$176,9,0))*AP1203</f>
        <v>0</v>
      </c>
      <c r="AR1203" s="155">
        <f t="shared" si="532"/>
        <v>1</v>
      </c>
      <c r="AS1203" s="164">
        <f>(VLOOKUP(B1203,'P2 Origin'!$C$21:$M$176,10,0))*K1203</f>
        <v>0</v>
      </c>
      <c r="AT1203" s="164">
        <f>(VLOOKUP(B1203,'P2 Origin'!$C$21:$M$176,11,0))*J1203</f>
        <v>0</v>
      </c>
      <c r="AU1203" s="167">
        <v>42</v>
      </c>
      <c r="AV1203" s="168">
        <v>42</v>
      </c>
      <c r="AW1203" s="169">
        <v>0</v>
      </c>
      <c r="AX1203" s="170">
        <f>IF(AU1203&gt;=0.1,'P3 Bureaumarge zee- en luchtvr.'!$D$12,0)</f>
        <v>0</v>
      </c>
      <c r="AY1203" s="163">
        <f t="shared" si="521"/>
        <v>0</v>
      </c>
      <c r="AZ1203" s="157" t="str">
        <f>VLOOKUP(D1203,'P4 Destination'!$C$21:$O$176,13,0)</f>
        <v>EUR</v>
      </c>
      <c r="BA1203" s="164">
        <f t="shared" si="522"/>
        <v>0</v>
      </c>
      <c r="BB1203" s="171">
        <f>IF(AU1203&gt;0.1,(VLOOKUP(D1203,'P4 Destination'!$C$21:$M$176,3,0))*I1203,0)</f>
        <v>0</v>
      </c>
      <c r="BC1203" s="172">
        <f t="shared" si="523"/>
        <v>0</v>
      </c>
      <c r="BD1203" s="171">
        <f>(VLOOKUP($D1203,'P4 Destination'!$C$21:$M$176,4,0))*BC1203</f>
        <v>0</v>
      </c>
      <c r="BE1203" s="172">
        <f t="shared" si="524"/>
        <v>0</v>
      </c>
      <c r="BF1203" s="171">
        <f>(VLOOKUP($D1203,'P4 Destination'!$C$21:$M$176,5,0))*BE1203</f>
        <v>0</v>
      </c>
      <c r="BG1203" s="172">
        <f t="shared" si="525"/>
        <v>0</v>
      </c>
      <c r="BH1203" s="171">
        <f>(VLOOKUP($D1203,'P4 Destination'!$C$21:$M$176,6,0))*BG1203</f>
        <v>0</v>
      </c>
      <c r="BI1203" s="172">
        <f t="shared" si="526"/>
        <v>0</v>
      </c>
      <c r="BJ1203" s="171">
        <f>(VLOOKUP($D1203,'P4 Destination'!$C$21:$M$176,7,0))*BI1203</f>
        <v>0</v>
      </c>
      <c r="BK1203" s="172">
        <f t="shared" si="527"/>
        <v>42</v>
      </c>
      <c r="BL1203" s="171">
        <f>(VLOOKUP($D1203,'P4 Destination'!$C$21:$M$176,8,0))*BK1203</f>
        <v>0</v>
      </c>
      <c r="BM1203" s="172">
        <f t="shared" si="528"/>
        <v>0</v>
      </c>
      <c r="BN1203" s="171">
        <f>(VLOOKUP($D1203,'P4 Destination'!$C$21:$M$176,9,0))*BM1203</f>
        <v>0</v>
      </c>
      <c r="BO1203" s="154">
        <f t="shared" si="533"/>
        <v>1</v>
      </c>
      <c r="BP1203" s="171">
        <f>(VLOOKUP(D1203,'P4 Destination'!$C$21:$M$176,10,0))*K1203</f>
        <v>0</v>
      </c>
      <c r="BQ1203" s="171">
        <f>(VLOOKUP(D1203,'P4 Destination'!$C$21:$M$176,11,0))*J1203</f>
        <v>0</v>
      </c>
      <c r="BR1203" s="173">
        <f t="shared" si="529"/>
        <v>0</v>
      </c>
      <c r="BS1203" s="173">
        <f>(AV1203*2500)*'P6 Verzekering'!$E$11</f>
        <v>0</v>
      </c>
      <c r="BT1203" s="173">
        <f>(AW1203*2500)*'P6 Verzekering'!$E$12</f>
        <v>0</v>
      </c>
      <c r="BU1203" s="173">
        <f>(L1203*2500)*'P6 Verzekering'!$E$13</f>
        <v>0</v>
      </c>
      <c r="BV1203" s="173">
        <f t="shared" si="530"/>
        <v>0</v>
      </c>
      <c r="BW1203"/>
      <c r="BX1203"/>
    </row>
    <row r="1204" spans="1:76">
      <c r="A1204" s="152" t="s">
        <v>1049</v>
      </c>
      <c r="B1204" s="152" t="s">
        <v>325</v>
      </c>
      <c r="C1204" s="152" t="s">
        <v>324</v>
      </c>
      <c r="D1204" s="152" t="s">
        <v>219</v>
      </c>
      <c r="E1204" s="152" t="s">
        <v>219</v>
      </c>
      <c r="F1204" s="153">
        <f t="shared" si="506"/>
        <v>20</v>
      </c>
      <c r="G1204" s="154">
        <v>1</v>
      </c>
      <c r="H1204" s="154">
        <f>IFERROR(VLOOKUP(B1204,'P2 Origin'!$C$21:$Q$176,15,FALSE),0)</f>
        <v>1</v>
      </c>
      <c r="I1204" s="154">
        <f>IFERROR(VLOOKUP(D1204,'P4 Destination'!$C$21:$Q$176,15,FALSE),0)</f>
        <v>0</v>
      </c>
      <c r="J1204" s="155"/>
      <c r="K1204" s="155">
        <v>1</v>
      </c>
      <c r="L1204" s="156">
        <v>0</v>
      </c>
      <c r="M1204" s="155">
        <v>0</v>
      </c>
      <c r="N1204" s="155">
        <v>0</v>
      </c>
      <c r="O1204" s="157">
        <f t="shared" si="507"/>
        <v>0</v>
      </c>
      <c r="P1204" s="158">
        <f t="shared" si="508"/>
        <v>0</v>
      </c>
      <c r="Q1204" s="159">
        <f>IFERROR(VLOOKUP(N1204,'P1 Intra-Europees'!$A$15:$H$25,3,0),0)*P1204</f>
        <v>0</v>
      </c>
      <c r="R1204" s="160">
        <f t="shared" si="509"/>
        <v>0</v>
      </c>
      <c r="S1204" s="159">
        <f>IFERROR(VLOOKUP(N1204,'P1 Intra-Europees'!$A$15:$H$25,4,0),0)*R1204</f>
        <v>0</v>
      </c>
      <c r="T1204" s="160">
        <f t="shared" si="510"/>
        <v>0</v>
      </c>
      <c r="U1204" s="159">
        <f>IFERROR(VLOOKUP(N1204,'P1 Intra-Europees'!$A$15:$H$25,5,0),0)*T1204</f>
        <v>0</v>
      </c>
      <c r="V1204" s="160">
        <f t="shared" si="511"/>
        <v>0</v>
      </c>
      <c r="W1204" s="159">
        <f>IFERROR(VLOOKUP(N1204,'P1 Intra-Europees'!$A$15:$H$25,6,0),0)*V1204</f>
        <v>0</v>
      </c>
      <c r="X1204" s="160">
        <f t="shared" si="512"/>
        <v>0</v>
      </c>
      <c r="Y1204" s="159">
        <f>IFERROR(VLOOKUP(N1204,'P1 Intra-Europees'!$A$15:$H$25,7,0),0)*X1204</f>
        <v>0</v>
      </c>
      <c r="Z1204" s="161">
        <f t="shared" si="513"/>
        <v>0</v>
      </c>
      <c r="AA1204" s="162">
        <f>IFERROR(VLOOKUP(N1204,'P1 Intra-Europees'!$A$15:$H$25,8,0),0)*Z1204</f>
        <v>0</v>
      </c>
      <c r="AB1204" s="163">
        <f t="shared" si="514"/>
        <v>0</v>
      </c>
      <c r="AC1204" s="157" t="str">
        <f>VLOOKUP(B1204,'P2 Origin'!$C$21:$O$176,13,0)</f>
        <v>USD</v>
      </c>
      <c r="AD1204" s="164">
        <f t="shared" si="515"/>
        <v>0</v>
      </c>
      <c r="AE1204" s="165">
        <f>IF(AU1204&gt;0.1,VLOOKUP(B1204,'P2 Origin'!$C$21:$M$176,3,0)*H1204,0)</f>
        <v>0</v>
      </c>
      <c r="AF1204" s="166">
        <f t="shared" si="516"/>
        <v>0</v>
      </c>
      <c r="AG1204" s="165">
        <f>(VLOOKUP(B1204,'P2 Origin'!$C$21:$M$176,4,0))*AF1204</f>
        <v>0</v>
      </c>
      <c r="AH1204" s="166">
        <f t="shared" si="517"/>
        <v>0</v>
      </c>
      <c r="AI1204" s="165">
        <f>(VLOOKUP(B1204,'P2 Origin'!$C$21:$M$176,5,0))*AH1204</f>
        <v>0</v>
      </c>
      <c r="AJ1204" s="166">
        <f t="shared" si="531"/>
        <v>20</v>
      </c>
      <c r="AK1204" s="165">
        <f>(VLOOKUP(B1204,'P2 Origin'!$C$21:$M$176,6,0))*AJ1204</f>
        <v>0</v>
      </c>
      <c r="AL1204" s="166">
        <f t="shared" si="518"/>
        <v>0</v>
      </c>
      <c r="AM1204" s="165">
        <f>(VLOOKUP($B1204,'P2 Origin'!$C$21:$M$176,7,0))*AL1204</f>
        <v>0</v>
      </c>
      <c r="AN1204" s="166">
        <f t="shared" si="519"/>
        <v>0</v>
      </c>
      <c r="AO1204" s="165">
        <f>(VLOOKUP($B1204,'P2 Origin'!$C$21:$M$176,8,0))*AN1204</f>
        <v>0</v>
      </c>
      <c r="AP1204" s="166">
        <f t="shared" si="520"/>
        <v>0</v>
      </c>
      <c r="AQ1204" s="165">
        <f>(VLOOKUP($B1204,'P2 Origin'!$C$21:$M$176,9,0))*AP1204</f>
        <v>0</v>
      </c>
      <c r="AR1204" s="155">
        <f t="shared" si="532"/>
        <v>1</v>
      </c>
      <c r="AS1204" s="164">
        <f>(VLOOKUP(B1204,'P2 Origin'!$C$21:$M$176,10,0))*K1204</f>
        <v>0</v>
      </c>
      <c r="AT1204" s="164">
        <f>(VLOOKUP(B1204,'P2 Origin'!$C$21:$M$176,11,0))*J1204</f>
        <v>0</v>
      </c>
      <c r="AU1204" s="167">
        <v>20</v>
      </c>
      <c r="AV1204" s="168">
        <v>20</v>
      </c>
      <c r="AW1204" s="169">
        <v>0</v>
      </c>
      <c r="AX1204" s="170">
        <f>IF(AU1204&gt;=0.1,'P3 Bureaumarge zee- en luchtvr.'!$D$12,0)</f>
        <v>0</v>
      </c>
      <c r="AY1204" s="163">
        <f t="shared" si="521"/>
        <v>0</v>
      </c>
      <c r="AZ1204" s="157" t="str">
        <f>VLOOKUP(D1204,'P4 Destination'!$C$21:$O$176,13,0)</f>
        <v>EUR</v>
      </c>
      <c r="BA1204" s="164">
        <f t="shared" si="522"/>
        <v>0</v>
      </c>
      <c r="BB1204" s="171">
        <f>IF(AU1204&gt;0.1,(VLOOKUP(D1204,'P4 Destination'!$C$21:$M$176,3,0))*I1204,0)</f>
        <v>0</v>
      </c>
      <c r="BC1204" s="172">
        <f t="shared" si="523"/>
        <v>0</v>
      </c>
      <c r="BD1204" s="171">
        <f>(VLOOKUP($D1204,'P4 Destination'!$C$21:$M$176,4,0))*BC1204</f>
        <v>0</v>
      </c>
      <c r="BE1204" s="172">
        <f t="shared" si="524"/>
        <v>0</v>
      </c>
      <c r="BF1204" s="171">
        <f>(VLOOKUP($D1204,'P4 Destination'!$C$21:$M$176,5,0))*BE1204</f>
        <v>0</v>
      </c>
      <c r="BG1204" s="172">
        <f t="shared" si="525"/>
        <v>20</v>
      </c>
      <c r="BH1204" s="171">
        <f>(VLOOKUP($D1204,'P4 Destination'!$C$21:$M$176,6,0))*BG1204</f>
        <v>0</v>
      </c>
      <c r="BI1204" s="172">
        <f t="shared" si="526"/>
        <v>0</v>
      </c>
      <c r="BJ1204" s="171">
        <f>(VLOOKUP($D1204,'P4 Destination'!$C$21:$M$176,7,0))*BI1204</f>
        <v>0</v>
      </c>
      <c r="BK1204" s="172">
        <f t="shared" si="527"/>
        <v>0</v>
      </c>
      <c r="BL1204" s="171">
        <f>(VLOOKUP($D1204,'P4 Destination'!$C$21:$M$176,8,0))*BK1204</f>
        <v>0</v>
      </c>
      <c r="BM1204" s="172">
        <f t="shared" si="528"/>
        <v>0</v>
      </c>
      <c r="BN1204" s="171">
        <f>(VLOOKUP($D1204,'P4 Destination'!$C$21:$M$176,9,0))*BM1204</f>
        <v>0</v>
      </c>
      <c r="BO1204" s="154">
        <f t="shared" si="533"/>
        <v>1</v>
      </c>
      <c r="BP1204" s="171">
        <f>(VLOOKUP(D1204,'P4 Destination'!$C$21:$M$176,10,0))*K1204</f>
        <v>0</v>
      </c>
      <c r="BQ1204" s="171">
        <f>(VLOOKUP(D1204,'P4 Destination'!$C$21:$M$176,11,0))*J1204</f>
        <v>0</v>
      </c>
      <c r="BR1204" s="173">
        <f t="shared" si="529"/>
        <v>0</v>
      </c>
      <c r="BS1204" s="173">
        <f>(AV1204*2500)*'P6 Verzekering'!$E$11</f>
        <v>0</v>
      </c>
      <c r="BT1204" s="173">
        <f>(AW1204*2500)*'P6 Verzekering'!$E$12</f>
        <v>0</v>
      </c>
      <c r="BU1204" s="173">
        <f>(L1204*2500)*'P6 Verzekering'!$E$13</f>
        <v>0</v>
      </c>
      <c r="BV1204" s="173">
        <f t="shared" si="530"/>
        <v>0</v>
      </c>
      <c r="BW1204"/>
      <c r="BX1204"/>
    </row>
    <row r="1205" spans="1:76">
      <c r="A1205" s="152" t="s">
        <v>1051</v>
      </c>
      <c r="B1205" s="152" t="s">
        <v>325</v>
      </c>
      <c r="C1205" s="152" t="s">
        <v>324</v>
      </c>
      <c r="D1205" s="152" t="s">
        <v>219</v>
      </c>
      <c r="E1205" s="152" t="s">
        <v>219</v>
      </c>
      <c r="F1205" s="153">
        <f t="shared" si="506"/>
        <v>60</v>
      </c>
      <c r="G1205" s="154">
        <v>1</v>
      </c>
      <c r="H1205" s="154">
        <f>IFERROR(VLOOKUP(B1205,'P2 Origin'!$C$21:$Q$176,15,FALSE),0)</f>
        <v>1</v>
      </c>
      <c r="I1205" s="154">
        <f>IFERROR(VLOOKUP(D1205,'P4 Destination'!$C$21:$Q$176,15,FALSE),0)</f>
        <v>0</v>
      </c>
      <c r="J1205" s="155">
        <v>1</v>
      </c>
      <c r="K1205" s="155"/>
      <c r="L1205" s="156">
        <v>0</v>
      </c>
      <c r="M1205" s="155">
        <v>0</v>
      </c>
      <c r="N1205" s="155">
        <v>0</v>
      </c>
      <c r="O1205" s="157">
        <f t="shared" si="507"/>
        <v>0</v>
      </c>
      <c r="P1205" s="158">
        <f t="shared" si="508"/>
        <v>0</v>
      </c>
      <c r="Q1205" s="159">
        <f>IFERROR(VLOOKUP(N1205,'P1 Intra-Europees'!$A$15:$H$25,3,0),0)*P1205</f>
        <v>0</v>
      </c>
      <c r="R1205" s="160">
        <f t="shared" si="509"/>
        <v>0</v>
      </c>
      <c r="S1205" s="159">
        <f>IFERROR(VLOOKUP(N1205,'P1 Intra-Europees'!$A$15:$H$25,4,0),0)*R1205</f>
        <v>0</v>
      </c>
      <c r="T1205" s="160">
        <f t="shared" si="510"/>
        <v>0</v>
      </c>
      <c r="U1205" s="159">
        <f>IFERROR(VLOOKUP(N1205,'P1 Intra-Europees'!$A$15:$H$25,5,0),0)*T1205</f>
        <v>0</v>
      </c>
      <c r="V1205" s="160">
        <f t="shared" si="511"/>
        <v>0</v>
      </c>
      <c r="W1205" s="159">
        <f>IFERROR(VLOOKUP(N1205,'P1 Intra-Europees'!$A$15:$H$25,6,0),0)*V1205</f>
        <v>0</v>
      </c>
      <c r="X1205" s="160">
        <f t="shared" si="512"/>
        <v>0</v>
      </c>
      <c r="Y1205" s="159">
        <f>IFERROR(VLOOKUP(N1205,'P1 Intra-Europees'!$A$15:$H$25,7,0),0)*X1205</f>
        <v>0</v>
      </c>
      <c r="Z1205" s="161">
        <f t="shared" si="513"/>
        <v>0</v>
      </c>
      <c r="AA1205" s="162">
        <f>IFERROR(VLOOKUP(N1205,'P1 Intra-Europees'!$A$15:$H$25,8,0),0)*Z1205</f>
        <v>0</v>
      </c>
      <c r="AB1205" s="163">
        <f t="shared" si="514"/>
        <v>0</v>
      </c>
      <c r="AC1205" s="157" t="str">
        <f>VLOOKUP(B1205,'P2 Origin'!$C$21:$O$176,13,0)</f>
        <v>USD</v>
      </c>
      <c r="AD1205" s="164">
        <f t="shared" si="515"/>
        <v>0</v>
      </c>
      <c r="AE1205" s="165">
        <f>IF(AU1205&gt;0.1,VLOOKUP(B1205,'P2 Origin'!$C$21:$M$176,3,0)*H1205,0)</f>
        <v>0</v>
      </c>
      <c r="AF1205" s="166">
        <f t="shared" si="516"/>
        <v>0</v>
      </c>
      <c r="AG1205" s="165">
        <f>(VLOOKUP(B1205,'P2 Origin'!$C$21:$M$176,4,0))*AF1205</f>
        <v>0</v>
      </c>
      <c r="AH1205" s="166">
        <f t="shared" si="517"/>
        <v>0</v>
      </c>
      <c r="AI1205" s="165">
        <f>(VLOOKUP(B1205,'P2 Origin'!$C$21:$M$176,5,0))*AH1205</f>
        <v>0</v>
      </c>
      <c r="AJ1205" s="166">
        <f t="shared" si="531"/>
        <v>0</v>
      </c>
      <c r="AK1205" s="165">
        <f>(VLOOKUP(B1205,'P2 Origin'!$C$21:$M$176,6,0))*AJ1205</f>
        <v>0</v>
      </c>
      <c r="AL1205" s="166">
        <f t="shared" si="518"/>
        <v>0</v>
      </c>
      <c r="AM1205" s="165">
        <f>(VLOOKUP($B1205,'P2 Origin'!$C$21:$M$176,7,0))*AL1205</f>
        <v>0</v>
      </c>
      <c r="AN1205" s="166">
        <f t="shared" si="519"/>
        <v>0</v>
      </c>
      <c r="AO1205" s="165">
        <f>(VLOOKUP($B1205,'P2 Origin'!$C$21:$M$176,8,0))*AN1205</f>
        <v>0</v>
      </c>
      <c r="AP1205" s="166">
        <f t="shared" si="520"/>
        <v>60</v>
      </c>
      <c r="AQ1205" s="165">
        <f>(VLOOKUP($B1205,'P2 Origin'!$C$21:$M$176,9,0))*AP1205</f>
        <v>0</v>
      </c>
      <c r="AR1205" s="155">
        <f t="shared" si="532"/>
        <v>1</v>
      </c>
      <c r="AS1205" s="164">
        <f>(VLOOKUP(B1205,'P2 Origin'!$C$21:$M$176,10,0))*K1205</f>
        <v>0</v>
      </c>
      <c r="AT1205" s="164">
        <f>(VLOOKUP(B1205,'P2 Origin'!$C$21:$M$176,11,0))*J1205</f>
        <v>0</v>
      </c>
      <c r="AU1205" s="167">
        <v>60</v>
      </c>
      <c r="AV1205" s="168">
        <v>60</v>
      </c>
      <c r="AW1205" s="169">
        <v>0</v>
      </c>
      <c r="AX1205" s="170">
        <f>IF(AU1205&gt;=0.1,'P3 Bureaumarge zee- en luchtvr.'!$D$12,0)</f>
        <v>0</v>
      </c>
      <c r="AY1205" s="163">
        <f t="shared" si="521"/>
        <v>0</v>
      </c>
      <c r="AZ1205" s="157" t="str">
        <f>VLOOKUP(D1205,'P4 Destination'!$C$21:$O$176,13,0)</f>
        <v>EUR</v>
      </c>
      <c r="BA1205" s="164">
        <f t="shared" si="522"/>
        <v>0</v>
      </c>
      <c r="BB1205" s="171">
        <f>IF(AU1205&gt;0.1,(VLOOKUP(D1205,'P4 Destination'!$C$21:$M$176,3,0))*I1205,0)</f>
        <v>0</v>
      </c>
      <c r="BC1205" s="172">
        <f t="shared" si="523"/>
        <v>0</v>
      </c>
      <c r="BD1205" s="171">
        <f>(VLOOKUP($D1205,'P4 Destination'!$C$21:$M$176,4,0))*BC1205</f>
        <v>0</v>
      </c>
      <c r="BE1205" s="172">
        <f t="shared" si="524"/>
        <v>0</v>
      </c>
      <c r="BF1205" s="171">
        <f>(VLOOKUP($D1205,'P4 Destination'!$C$21:$M$176,5,0))*BE1205</f>
        <v>0</v>
      </c>
      <c r="BG1205" s="172">
        <f t="shared" si="525"/>
        <v>0</v>
      </c>
      <c r="BH1205" s="171">
        <f>(VLOOKUP($D1205,'P4 Destination'!$C$21:$M$176,6,0))*BG1205</f>
        <v>0</v>
      </c>
      <c r="BI1205" s="172">
        <f t="shared" si="526"/>
        <v>0</v>
      </c>
      <c r="BJ1205" s="171">
        <f>(VLOOKUP($D1205,'P4 Destination'!$C$21:$M$176,7,0))*BI1205</f>
        <v>0</v>
      </c>
      <c r="BK1205" s="172">
        <f t="shared" si="527"/>
        <v>0</v>
      </c>
      <c r="BL1205" s="171">
        <f>(VLOOKUP($D1205,'P4 Destination'!$C$21:$M$176,8,0))*BK1205</f>
        <v>0</v>
      </c>
      <c r="BM1205" s="172">
        <f t="shared" si="528"/>
        <v>60</v>
      </c>
      <c r="BN1205" s="171">
        <f>(VLOOKUP($D1205,'P4 Destination'!$C$21:$M$176,9,0))*BM1205</f>
        <v>0</v>
      </c>
      <c r="BO1205" s="154">
        <f t="shared" si="533"/>
        <v>1</v>
      </c>
      <c r="BP1205" s="171">
        <f>(VLOOKUP(D1205,'P4 Destination'!$C$21:$M$176,10,0))*K1205</f>
        <v>0</v>
      </c>
      <c r="BQ1205" s="171">
        <f>(VLOOKUP(D1205,'P4 Destination'!$C$21:$M$176,11,0))*J1205</f>
        <v>0</v>
      </c>
      <c r="BR1205" s="173">
        <f t="shared" si="529"/>
        <v>0</v>
      </c>
      <c r="BS1205" s="173">
        <f>(AV1205*2500)*'P6 Verzekering'!$E$11</f>
        <v>0</v>
      </c>
      <c r="BT1205" s="173">
        <f>(AW1205*2500)*'P6 Verzekering'!$E$12</f>
        <v>0</v>
      </c>
      <c r="BU1205" s="173">
        <f>(L1205*2500)*'P6 Verzekering'!$E$13</f>
        <v>0</v>
      </c>
      <c r="BV1205" s="173">
        <f t="shared" si="530"/>
        <v>0</v>
      </c>
      <c r="BW1205"/>
      <c r="BX1205"/>
    </row>
    <row r="1206" spans="1:76">
      <c r="A1206" s="152" t="s">
        <v>1052</v>
      </c>
      <c r="B1206" s="152" t="s">
        <v>325</v>
      </c>
      <c r="C1206" s="152" t="s">
        <v>324</v>
      </c>
      <c r="D1206" s="152" t="s">
        <v>219</v>
      </c>
      <c r="E1206" s="152" t="s">
        <v>219</v>
      </c>
      <c r="F1206" s="153">
        <f t="shared" si="506"/>
        <v>58</v>
      </c>
      <c r="G1206" s="154">
        <v>1</v>
      </c>
      <c r="H1206" s="154">
        <f>IFERROR(VLOOKUP(B1206,'P2 Origin'!$C$21:$Q$176,15,FALSE),0)</f>
        <v>1</v>
      </c>
      <c r="I1206" s="154">
        <f>IFERROR(VLOOKUP(D1206,'P4 Destination'!$C$21:$Q$176,15,FALSE),0)</f>
        <v>0</v>
      </c>
      <c r="J1206" s="155">
        <v>1</v>
      </c>
      <c r="K1206" s="155"/>
      <c r="L1206" s="156">
        <v>0</v>
      </c>
      <c r="M1206" s="155">
        <v>0</v>
      </c>
      <c r="N1206" s="155">
        <v>0</v>
      </c>
      <c r="O1206" s="157">
        <f t="shared" si="507"/>
        <v>0</v>
      </c>
      <c r="P1206" s="158">
        <f t="shared" si="508"/>
        <v>0</v>
      </c>
      <c r="Q1206" s="159">
        <f>IFERROR(VLOOKUP(N1206,'P1 Intra-Europees'!$A$15:$H$25,3,0),0)*P1206</f>
        <v>0</v>
      </c>
      <c r="R1206" s="160">
        <f t="shared" si="509"/>
        <v>0</v>
      </c>
      <c r="S1206" s="159">
        <f>IFERROR(VLOOKUP(N1206,'P1 Intra-Europees'!$A$15:$H$25,4,0),0)*R1206</f>
        <v>0</v>
      </c>
      <c r="T1206" s="160">
        <f t="shared" si="510"/>
        <v>0</v>
      </c>
      <c r="U1206" s="159">
        <f>IFERROR(VLOOKUP(N1206,'P1 Intra-Europees'!$A$15:$H$25,5,0),0)*T1206</f>
        <v>0</v>
      </c>
      <c r="V1206" s="160">
        <f t="shared" si="511"/>
        <v>0</v>
      </c>
      <c r="W1206" s="159">
        <f>IFERROR(VLOOKUP(N1206,'P1 Intra-Europees'!$A$15:$H$25,6,0),0)*V1206</f>
        <v>0</v>
      </c>
      <c r="X1206" s="160">
        <f t="shared" si="512"/>
        <v>0</v>
      </c>
      <c r="Y1206" s="159">
        <f>IFERROR(VLOOKUP(N1206,'P1 Intra-Europees'!$A$15:$H$25,7,0),0)*X1206</f>
        <v>0</v>
      </c>
      <c r="Z1206" s="161">
        <f t="shared" si="513"/>
        <v>0</v>
      </c>
      <c r="AA1206" s="162">
        <f>IFERROR(VLOOKUP(N1206,'P1 Intra-Europees'!$A$15:$H$25,8,0),0)*Z1206</f>
        <v>0</v>
      </c>
      <c r="AB1206" s="163">
        <f t="shared" si="514"/>
        <v>0</v>
      </c>
      <c r="AC1206" s="157" t="str">
        <f>VLOOKUP(B1206,'P2 Origin'!$C$21:$O$176,13,0)</f>
        <v>USD</v>
      </c>
      <c r="AD1206" s="164">
        <f t="shared" si="515"/>
        <v>0</v>
      </c>
      <c r="AE1206" s="165">
        <f>IF(AU1206&gt;0.1,VLOOKUP(B1206,'P2 Origin'!$C$21:$M$176,3,0)*H1206,0)</f>
        <v>0</v>
      </c>
      <c r="AF1206" s="166">
        <f t="shared" si="516"/>
        <v>0</v>
      </c>
      <c r="AG1206" s="165">
        <f>(VLOOKUP(B1206,'P2 Origin'!$C$21:$M$176,4,0))*AF1206</f>
        <v>0</v>
      </c>
      <c r="AH1206" s="166">
        <f t="shared" si="517"/>
        <v>0</v>
      </c>
      <c r="AI1206" s="165">
        <f>(VLOOKUP(B1206,'P2 Origin'!$C$21:$M$176,5,0))*AH1206</f>
        <v>0</v>
      </c>
      <c r="AJ1206" s="166">
        <f t="shared" si="531"/>
        <v>0</v>
      </c>
      <c r="AK1206" s="165">
        <f>(VLOOKUP(B1206,'P2 Origin'!$C$21:$M$176,6,0))*AJ1206</f>
        <v>0</v>
      </c>
      <c r="AL1206" s="166">
        <f t="shared" si="518"/>
        <v>0</v>
      </c>
      <c r="AM1206" s="165">
        <f>(VLOOKUP($B1206,'P2 Origin'!$C$21:$M$176,7,0))*AL1206</f>
        <v>0</v>
      </c>
      <c r="AN1206" s="166">
        <f t="shared" si="519"/>
        <v>0</v>
      </c>
      <c r="AO1206" s="165">
        <f>(VLOOKUP($B1206,'P2 Origin'!$C$21:$M$176,8,0))*AN1206</f>
        <v>0</v>
      </c>
      <c r="AP1206" s="166">
        <f t="shared" si="520"/>
        <v>58</v>
      </c>
      <c r="AQ1206" s="165">
        <f>(VLOOKUP($B1206,'P2 Origin'!$C$21:$M$176,9,0))*AP1206</f>
        <v>0</v>
      </c>
      <c r="AR1206" s="155">
        <f t="shared" si="532"/>
        <v>1</v>
      </c>
      <c r="AS1206" s="164">
        <f>(VLOOKUP(B1206,'P2 Origin'!$C$21:$M$176,10,0))*K1206</f>
        <v>0</v>
      </c>
      <c r="AT1206" s="164">
        <f>(VLOOKUP(B1206,'P2 Origin'!$C$21:$M$176,11,0))*J1206</f>
        <v>0</v>
      </c>
      <c r="AU1206" s="167">
        <v>58</v>
      </c>
      <c r="AV1206" s="168">
        <v>58</v>
      </c>
      <c r="AW1206" s="169">
        <v>0</v>
      </c>
      <c r="AX1206" s="170">
        <f>IF(AU1206&gt;=0.1,'P3 Bureaumarge zee- en luchtvr.'!$D$12,0)</f>
        <v>0</v>
      </c>
      <c r="AY1206" s="163">
        <f t="shared" si="521"/>
        <v>0</v>
      </c>
      <c r="AZ1206" s="157" t="str">
        <f>VLOOKUP(D1206,'P4 Destination'!$C$21:$O$176,13,0)</f>
        <v>EUR</v>
      </c>
      <c r="BA1206" s="164">
        <f t="shared" si="522"/>
        <v>0</v>
      </c>
      <c r="BB1206" s="171">
        <f>IF(AU1206&gt;0.1,(VLOOKUP(D1206,'P4 Destination'!$C$21:$M$176,3,0))*I1206,0)</f>
        <v>0</v>
      </c>
      <c r="BC1206" s="172">
        <f t="shared" si="523"/>
        <v>0</v>
      </c>
      <c r="BD1206" s="171">
        <f>(VLOOKUP($D1206,'P4 Destination'!$C$21:$M$176,4,0))*BC1206</f>
        <v>0</v>
      </c>
      <c r="BE1206" s="172">
        <f t="shared" si="524"/>
        <v>0</v>
      </c>
      <c r="BF1206" s="171">
        <f>(VLOOKUP($D1206,'P4 Destination'!$C$21:$M$176,5,0))*BE1206</f>
        <v>0</v>
      </c>
      <c r="BG1206" s="172">
        <f t="shared" si="525"/>
        <v>0</v>
      </c>
      <c r="BH1206" s="171">
        <f>(VLOOKUP($D1206,'P4 Destination'!$C$21:$M$176,6,0))*BG1206</f>
        <v>0</v>
      </c>
      <c r="BI1206" s="172">
        <f t="shared" si="526"/>
        <v>0</v>
      </c>
      <c r="BJ1206" s="171">
        <f>(VLOOKUP($D1206,'P4 Destination'!$C$21:$M$176,7,0))*BI1206</f>
        <v>0</v>
      </c>
      <c r="BK1206" s="172">
        <f t="shared" si="527"/>
        <v>0</v>
      </c>
      <c r="BL1206" s="171">
        <f>(VLOOKUP($D1206,'P4 Destination'!$C$21:$M$176,8,0))*BK1206</f>
        <v>0</v>
      </c>
      <c r="BM1206" s="172">
        <f t="shared" si="528"/>
        <v>58</v>
      </c>
      <c r="BN1206" s="171">
        <f>(VLOOKUP($D1206,'P4 Destination'!$C$21:$M$176,9,0))*BM1206</f>
        <v>0</v>
      </c>
      <c r="BO1206" s="154">
        <f t="shared" si="533"/>
        <v>1</v>
      </c>
      <c r="BP1206" s="171">
        <f>(VLOOKUP(D1206,'P4 Destination'!$C$21:$M$176,10,0))*K1206</f>
        <v>0</v>
      </c>
      <c r="BQ1206" s="171">
        <f>(VLOOKUP(D1206,'P4 Destination'!$C$21:$M$176,11,0))*J1206</f>
        <v>0</v>
      </c>
      <c r="BR1206" s="173">
        <f t="shared" si="529"/>
        <v>0</v>
      </c>
      <c r="BS1206" s="173">
        <f>(AV1206*2500)*'P6 Verzekering'!$E$11</f>
        <v>0</v>
      </c>
      <c r="BT1206" s="173">
        <f>(AW1206*2500)*'P6 Verzekering'!$E$12</f>
        <v>0</v>
      </c>
      <c r="BU1206" s="173">
        <f>(L1206*2500)*'P6 Verzekering'!$E$13</f>
        <v>0</v>
      </c>
      <c r="BV1206" s="173">
        <f t="shared" si="530"/>
        <v>0</v>
      </c>
      <c r="BW1206"/>
      <c r="BX1206"/>
    </row>
    <row r="1207" spans="1:76">
      <c r="A1207" s="152" t="s">
        <v>1058</v>
      </c>
      <c r="B1207" s="152" t="s">
        <v>144</v>
      </c>
      <c r="C1207" s="152" t="s">
        <v>143</v>
      </c>
      <c r="D1207" s="152" t="s">
        <v>219</v>
      </c>
      <c r="E1207" s="152" t="s">
        <v>219</v>
      </c>
      <c r="F1207" s="153">
        <f t="shared" si="506"/>
        <v>35</v>
      </c>
      <c r="G1207" s="154">
        <v>1</v>
      </c>
      <c r="H1207" s="154">
        <f>IFERROR(VLOOKUP(B1207,'P2 Origin'!$C$21:$Q$176,15,FALSE),0)</f>
        <v>1</v>
      </c>
      <c r="I1207" s="154">
        <f>IFERROR(VLOOKUP(D1207,'P4 Destination'!$C$21:$Q$176,15,FALSE),0)</f>
        <v>0</v>
      </c>
      <c r="J1207" s="155"/>
      <c r="K1207" s="155">
        <v>1</v>
      </c>
      <c r="L1207" s="156">
        <v>0</v>
      </c>
      <c r="M1207" s="155">
        <v>0</v>
      </c>
      <c r="N1207" s="155">
        <v>0</v>
      </c>
      <c r="O1207" s="157">
        <f t="shared" si="507"/>
        <v>0</v>
      </c>
      <c r="P1207" s="158">
        <f t="shared" si="508"/>
        <v>0</v>
      </c>
      <c r="Q1207" s="159">
        <f>IFERROR(VLOOKUP(N1207,'P1 Intra-Europees'!$A$15:$H$25,3,0),0)*P1207</f>
        <v>0</v>
      </c>
      <c r="R1207" s="160">
        <f t="shared" si="509"/>
        <v>0</v>
      </c>
      <c r="S1207" s="159">
        <f>IFERROR(VLOOKUP(N1207,'P1 Intra-Europees'!$A$15:$H$25,4,0),0)*R1207</f>
        <v>0</v>
      </c>
      <c r="T1207" s="160">
        <f t="shared" si="510"/>
        <v>0</v>
      </c>
      <c r="U1207" s="159">
        <f>IFERROR(VLOOKUP(N1207,'P1 Intra-Europees'!$A$15:$H$25,5,0),0)*T1207</f>
        <v>0</v>
      </c>
      <c r="V1207" s="160">
        <f t="shared" si="511"/>
        <v>0</v>
      </c>
      <c r="W1207" s="159">
        <f>IFERROR(VLOOKUP(N1207,'P1 Intra-Europees'!$A$15:$H$25,6,0),0)*V1207</f>
        <v>0</v>
      </c>
      <c r="X1207" s="160">
        <f t="shared" si="512"/>
        <v>0</v>
      </c>
      <c r="Y1207" s="159">
        <f>IFERROR(VLOOKUP(N1207,'P1 Intra-Europees'!$A$15:$H$25,7,0),0)*X1207</f>
        <v>0</v>
      </c>
      <c r="Z1207" s="161">
        <f t="shared" si="513"/>
        <v>0</v>
      </c>
      <c r="AA1207" s="162">
        <f>IFERROR(VLOOKUP(N1207,'P1 Intra-Europees'!$A$15:$H$25,8,0),0)*Z1207</f>
        <v>0</v>
      </c>
      <c r="AB1207" s="163">
        <f t="shared" si="514"/>
        <v>0</v>
      </c>
      <c r="AC1207" s="157" t="str">
        <f>VLOOKUP(B1207,'P2 Origin'!$C$21:$O$176,13,0)</f>
        <v>EUR</v>
      </c>
      <c r="AD1207" s="164">
        <f t="shared" si="515"/>
        <v>0</v>
      </c>
      <c r="AE1207" s="165">
        <f>IF(AU1207&gt;0.1,VLOOKUP(B1207,'P2 Origin'!$C$21:$M$176,3,0)*H1207,0)</f>
        <v>0</v>
      </c>
      <c r="AF1207" s="166">
        <f t="shared" si="516"/>
        <v>0</v>
      </c>
      <c r="AG1207" s="165">
        <f>(VLOOKUP(B1207,'P2 Origin'!$C$21:$M$176,4,0))*AF1207</f>
        <v>0</v>
      </c>
      <c r="AH1207" s="166">
        <f t="shared" si="517"/>
        <v>0</v>
      </c>
      <c r="AI1207" s="165">
        <f>(VLOOKUP(B1207,'P2 Origin'!$C$21:$M$176,5,0))*AH1207</f>
        <v>0</v>
      </c>
      <c r="AJ1207" s="166">
        <f t="shared" si="531"/>
        <v>0</v>
      </c>
      <c r="AK1207" s="165">
        <f>(VLOOKUP(B1207,'P2 Origin'!$C$21:$M$176,6,0))*AJ1207</f>
        <v>0</v>
      </c>
      <c r="AL1207" s="166">
        <f t="shared" si="518"/>
        <v>35</v>
      </c>
      <c r="AM1207" s="165">
        <f>(VLOOKUP($B1207,'P2 Origin'!$C$21:$M$176,7,0))*AL1207</f>
        <v>0</v>
      </c>
      <c r="AN1207" s="166">
        <f t="shared" si="519"/>
        <v>0</v>
      </c>
      <c r="AO1207" s="165">
        <f>(VLOOKUP($B1207,'P2 Origin'!$C$21:$M$176,8,0))*AN1207</f>
        <v>0</v>
      </c>
      <c r="AP1207" s="166">
        <f t="shared" si="520"/>
        <v>0</v>
      </c>
      <c r="AQ1207" s="165">
        <f>(VLOOKUP($B1207,'P2 Origin'!$C$21:$M$176,9,0))*AP1207</f>
        <v>0</v>
      </c>
      <c r="AR1207" s="155">
        <f t="shared" si="532"/>
        <v>1</v>
      </c>
      <c r="AS1207" s="164">
        <f>(VLOOKUP(B1207,'P2 Origin'!$C$21:$M$176,10,0))*K1207</f>
        <v>0</v>
      </c>
      <c r="AT1207" s="164">
        <f>(VLOOKUP(B1207,'P2 Origin'!$C$21:$M$176,11,0))*J1207</f>
        <v>0</v>
      </c>
      <c r="AU1207" s="167">
        <v>35</v>
      </c>
      <c r="AV1207" s="168">
        <v>35</v>
      </c>
      <c r="AW1207" s="169">
        <v>0</v>
      </c>
      <c r="AX1207" s="170">
        <f>IF(AU1207&gt;=0.1,'P3 Bureaumarge zee- en luchtvr.'!$D$12,0)</f>
        <v>0</v>
      </c>
      <c r="AY1207" s="163">
        <f t="shared" si="521"/>
        <v>0</v>
      </c>
      <c r="AZ1207" s="157" t="str">
        <f>VLOOKUP(D1207,'P4 Destination'!$C$21:$O$176,13,0)</f>
        <v>EUR</v>
      </c>
      <c r="BA1207" s="164">
        <f t="shared" si="522"/>
        <v>0</v>
      </c>
      <c r="BB1207" s="171">
        <f>IF(AU1207&gt;0.1,(VLOOKUP(D1207,'P4 Destination'!$C$21:$M$176,3,0))*I1207,0)</f>
        <v>0</v>
      </c>
      <c r="BC1207" s="172">
        <f t="shared" si="523"/>
        <v>0</v>
      </c>
      <c r="BD1207" s="171">
        <f>(VLOOKUP($D1207,'P4 Destination'!$C$21:$M$176,4,0))*BC1207</f>
        <v>0</v>
      </c>
      <c r="BE1207" s="172">
        <f t="shared" si="524"/>
        <v>0</v>
      </c>
      <c r="BF1207" s="171">
        <f>(VLOOKUP($D1207,'P4 Destination'!$C$21:$M$176,5,0))*BE1207</f>
        <v>0</v>
      </c>
      <c r="BG1207" s="172">
        <f t="shared" si="525"/>
        <v>0</v>
      </c>
      <c r="BH1207" s="171">
        <f>(VLOOKUP($D1207,'P4 Destination'!$C$21:$M$176,6,0))*BG1207</f>
        <v>0</v>
      </c>
      <c r="BI1207" s="172">
        <f t="shared" si="526"/>
        <v>35</v>
      </c>
      <c r="BJ1207" s="171">
        <f>(VLOOKUP($D1207,'P4 Destination'!$C$21:$M$176,7,0))*BI1207</f>
        <v>0</v>
      </c>
      <c r="BK1207" s="172">
        <f t="shared" si="527"/>
        <v>0</v>
      </c>
      <c r="BL1207" s="171">
        <f>(VLOOKUP($D1207,'P4 Destination'!$C$21:$M$176,8,0))*BK1207</f>
        <v>0</v>
      </c>
      <c r="BM1207" s="172">
        <f t="shared" si="528"/>
        <v>0</v>
      </c>
      <c r="BN1207" s="171">
        <f>(VLOOKUP($D1207,'P4 Destination'!$C$21:$M$176,9,0))*BM1207</f>
        <v>0</v>
      </c>
      <c r="BO1207" s="154">
        <f t="shared" si="533"/>
        <v>1</v>
      </c>
      <c r="BP1207" s="171">
        <f>(VLOOKUP(D1207,'P4 Destination'!$C$21:$M$176,10,0))*K1207</f>
        <v>0</v>
      </c>
      <c r="BQ1207" s="171">
        <f>(VLOOKUP(D1207,'P4 Destination'!$C$21:$M$176,11,0))*J1207</f>
        <v>0</v>
      </c>
      <c r="BR1207" s="173">
        <f t="shared" si="529"/>
        <v>0</v>
      </c>
      <c r="BS1207" s="173">
        <f>(AV1207*2500)*'P6 Verzekering'!$E$11</f>
        <v>0</v>
      </c>
      <c r="BT1207" s="173">
        <f>(AW1207*2500)*'P6 Verzekering'!$E$12</f>
        <v>0</v>
      </c>
      <c r="BU1207" s="173">
        <f>(L1207*2500)*'P6 Verzekering'!$E$13</f>
        <v>0</v>
      </c>
      <c r="BV1207" s="173">
        <f t="shared" si="530"/>
        <v>0</v>
      </c>
      <c r="BW1207"/>
      <c r="BX1207"/>
    </row>
    <row r="1208" spans="1:76">
      <c r="A1208" s="152" t="s">
        <v>1060</v>
      </c>
      <c r="B1208" s="152" t="s">
        <v>471</v>
      </c>
      <c r="C1208" s="152" t="s">
        <v>470</v>
      </c>
      <c r="D1208" s="152" t="s">
        <v>219</v>
      </c>
      <c r="E1208" s="152" t="s">
        <v>219</v>
      </c>
      <c r="F1208" s="153">
        <f t="shared" si="506"/>
        <v>1</v>
      </c>
      <c r="G1208" s="154">
        <v>0</v>
      </c>
      <c r="H1208" s="154">
        <f>IFERROR(VLOOKUP(B1208,'P2 Origin'!$C$21:$Q$176,15,FALSE),0)</f>
        <v>1</v>
      </c>
      <c r="I1208" s="154">
        <f>IFERROR(VLOOKUP(D1208,'P4 Destination'!$C$21:$Q$176,15,FALSE),0)</f>
        <v>0</v>
      </c>
      <c r="J1208" s="155"/>
      <c r="K1208" s="155"/>
      <c r="L1208" s="156">
        <v>0</v>
      </c>
      <c r="M1208" s="155">
        <v>0</v>
      </c>
      <c r="N1208" s="155">
        <v>0</v>
      </c>
      <c r="O1208" s="157">
        <f t="shared" si="507"/>
        <v>0</v>
      </c>
      <c r="P1208" s="158">
        <f t="shared" si="508"/>
        <v>0</v>
      </c>
      <c r="Q1208" s="159">
        <f>IFERROR(VLOOKUP(N1208,'P1 Intra-Europees'!$A$15:$H$25,3,0),0)*P1208</f>
        <v>0</v>
      </c>
      <c r="R1208" s="160">
        <f t="shared" si="509"/>
        <v>0</v>
      </c>
      <c r="S1208" s="159">
        <f>IFERROR(VLOOKUP(N1208,'P1 Intra-Europees'!$A$15:$H$25,4,0),0)*R1208</f>
        <v>0</v>
      </c>
      <c r="T1208" s="160">
        <f t="shared" si="510"/>
        <v>0</v>
      </c>
      <c r="U1208" s="159">
        <f>IFERROR(VLOOKUP(N1208,'P1 Intra-Europees'!$A$15:$H$25,5,0),0)*T1208</f>
        <v>0</v>
      </c>
      <c r="V1208" s="160">
        <f t="shared" si="511"/>
        <v>0</v>
      </c>
      <c r="W1208" s="159">
        <f>IFERROR(VLOOKUP(N1208,'P1 Intra-Europees'!$A$15:$H$25,6,0),0)*V1208</f>
        <v>0</v>
      </c>
      <c r="X1208" s="160">
        <f t="shared" si="512"/>
        <v>0</v>
      </c>
      <c r="Y1208" s="159">
        <f>IFERROR(VLOOKUP(N1208,'P1 Intra-Europees'!$A$15:$H$25,7,0),0)*X1208</f>
        <v>0</v>
      </c>
      <c r="Z1208" s="161">
        <f t="shared" si="513"/>
        <v>0</v>
      </c>
      <c r="AA1208" s="162">
        <f>IFERROR(VLOOKUP(N1208,'P1 Intra-Europees'!$A$15:$H$25,8,0),0)*Z1208</f>
        <v>0</v>
      </c>
      <c r="AB1208" s="163">
        <f t="shared" si="514"/>
        <v>0</v>
      </c>
      <c r="AC1208" s="157" t="str">
        <f>VLOOKUP(B1208,'P2 Origin'!$C$21:$O$176,13,0)</f>
        <v>USD</v>
      </c>
      <c r="AD1208" s="164">
        <f t="shared" si="515"/>
        <v>0</v>
      </c>
      <c r="AE1208" s="165">
        <f>IF(AU1208&gt;0.1,VLOOKUP(B1208,'P2 Origin'!$C$21:$M$176,3,0)*H1208,0)</f>
        <v>0</v>
      </c>
      <c r="AF1208" s="166">
        <f t="shared" si="516"/>
        <v>1</v>
      </c>
      <c r="AG1208" s="165">
        <f>(VLOOKUP(B1208,'P2 Origin'!$C$21:$M$176,4,0))*AF1208</f>
        <v>0</v>
      </c>
      <c r="AH1208" s="166">
        <f t="shared" si="517"/>
        <v>0</v>
      </c>
      <c r="AI1208" s="165">
        <f>(VLOOKUP(B1208,'P2 Origin'!$C$21:$M$176,5,0))*AH1208</f>
        <v>0</v>
      </c>
      <c r="AJ1208" s="166">
        <f t="shared" si="531"/>
        <v>0</v>
      </c>
      <c r="AK1208" s="165">
        <f>(VLOOKUP(B1208,'P2 Origin'!$C$21:$M$176,6,0))*AJ1208</f>
        <v>0</v>
      </c>
      <c r="AL1208" s="166">
        <f t="shared" si="518"/>
        <v>0</v>
      </c>
      <c r="AM1208" s="165">
        <f>(VLOOKUP($B1208,'P2 Origin'!$C$21:$M$176,7,0))*AL1208</f>
        <v>0</v>
      </c>
      <c r="AN1208" s="166">
        <f t="shared" si="519"/>
        <v>0</v>
      </c>
      <c r="AO1208" s="165">
        <f>(VLOOKUP($B1208,'P2 Origin'!$C$21:$M$176,8,0))*AN1208</f>
        <v>0</v>
      </c>
      <c r="AP1208" s="166">
        <f t="shared" si="520"/>
        <v>0</v>
      </c>
      <c r="AQ1208" s="165">
        <f>(VLOOKUP($B1208,'P2 Origin'!$C$21:$M$176,9,0))*AP1208</f>
        <v>0</v>
      </c>
      <c r="AR1208" s="155">
        <f t="shared" si="532"/>
        <v>0</v>
      </c>
      <c r="AS1208" s="164">
        <f>(VLOOKUP(B1208,'P2 Origin'!$C$21:$M$176,10,0))*K1208</f>
        <v>0</v>
      </c>
      <c r="AT1208" s="164">
        <f>(VLOOKUP(B1208,'P2 Origin'!$C$21:$M$176,11,0))*J1208</f>
        <v>0</v>
      </c>
      <c r="AU1208" s="167">
        <v>1</v>
      </c>
      <c r="AV1208" s="168">
        <v>0</v>
      </c>
      <c r="AW1208" s="169">
        <v>1</v>
      </c>
      <c r="AX1208" s="170">
        <f>IF(AU1208&gt;=0.1,'P3 Bureaumarge zee- en luchtvr.'!$D$12,0)</f>
        <v>0</v>
      </c>
      <c r="AY1208" s="163">
        <f t="shared" si="521"/>
        <v>0</v>
      </c>
      <c r="AZ1208" s="157" t="str">
        <f>VLOOKUP(D1208,'P4 Destination'!$C$21:$O$176,13,0)</f>
        <v>EUR</v>
      </c>
      <c r="BA1208" s="164">
        <f t="shared" si="522"/>
        <v>0</v>
      </c>
      <c r="BB1208" s="171">
        <f>IF(AU1208&gt;0.1,(VLOOKUP(D1208,'P4 Destination'!$C$21:$M$176,3,0))*I1208,0)</f>
        <v>0</v>
      </c>
      <c r="BC1208" s="172">
        <f t="shared" si="523"/>
        <v>1</v>
      </c>
      <c r="BD1208" s="171">
        <f>(VLOOKUP($D1208,'P4 Destination'!$C$21:$M$176,4,0))*BC1208</f>
        <v>0</v>
      </c>
      <c r="BE1208" s="172">
        <f t="shared" si="524"/>
        <v>0</v>
      </c>
      <c r="BF1208" s="171">
        <f>(VLOOKUP($D1208,'P4 Destination'!$C$21:$M$176,5,0))*BE1208</f>
        <v>0</v>
      </c>
      <c r="BG1208" s="172">
        <f t="shared" si="525"/>
        <v>0</v>
      </c>
      <c r="BH1208" s="171">
        <f>(VLOOKUP($D1208,'P4 Destination'!$C$21:$M$176,6,0))*BG1208</f>
        <v>0</v>
      </c>
      <c r="BI1208" s="172">
        <f t="shared" si="526"/>
        <v>0</v>
      </c>
      <c r="BJ1208" s="171">
        <f>(VLOOKUP($D1208,'P4 Destination'!$C$21:$M$176,7,0))*BI1208</f>
        <v>0</v>
      </c>
      <c r="BK1208" s="172">
        <f t="shared" si="527"/>
        <v>0</v>
      </c>
      <c r="BL1208" s="171">
        <f>(VLOOKUP($D1208,'P4 Destination'!$C$21:$M$176,8,0))*BK1208</f>
        <v>0</v>
      </c>
      <c r="BM1208" s="172">
        <f t="shared" si="528"/>
        <v>0</v>
      </c>
      <c r="BN1208" s="171">
        <f>(VLOOKUP($D1208,'P4 Destination'!$C$21:$M$176,9,0))*BM1208</f>
        <v>0</v>
      </c>
      <c r="BO1208" s="154">
        <f t="shared" si="533"/>
        <v>0</v>
      </c>
      <c r="BP1208" s="171">
        <f>(VLOOKUP(D1208,'P4 Destination'!$C$21:$M$176,10,0))*K1208</f>
        <v>0</v>
      </c>
      <c r="BQ1208" s="171">
        <f>(VLOOKUP(D1208,'P4 Destination'!$C$21:$M$176,11,0))*J1208</f>
        <v>0</v>
      </c>
      <c r="BR1208" s="173">
        <f t="shared" si="529"/>
        <v>0</v>
      </c>
      <c r="BS1208" s="173">
        <f>(AV1208*2500)*'P6 Verzekering'!$E$11</f>
        <v>0</v>
      </c>
      <c r="BT1208" s="173">
        <f>(AW1208*2500)*'P6 Verzekering'!$E$12</f>
        <v>0</v>
      </c>
      <c r="BU1208" s="173">
        <f>(L1208*2500)*'P6 Verzekering'!$E$13</f>
        <v>0</v>
      </c>
      <c r="BV1208" s="173">
        <f t="shared" si="530"/>
        <v>0</v>
      </c>
      <c r="BW1208"/>
      <c r="BX1208"/>
    </row>
    <row r="1209" spans="1:76">
      <c r="A1209" s="152" t="s">
        <v>1061</v>
      </c>
      <c r="B1209" s="152" t="s">
        <v>457</v>
      </c>
      <c r="C1209" s="152" t="s">
        <v>453</v>
      </c>
      <c r="D1209" s="152" t="s">
        <v>219</v>
      </c>
      <c r="E1209" s="152" t="s">
        <v>219</v>
      </c>
      <c r="F1209" s="153">
        <f t="shared" si="506"/>
        <v>17</v>
      </c>
      <c r="G1209" s="154">
        <v>1</v>
      </c>
      <c r="H1209" s="154">
        <f>IFERROR(VLOOKUP(B1209,'P2 Origin'!$C$21:$Q$176,15,FALSE),0)</f>
        <v>0</v>
      </c>
      <c r="I1209" s="154">
        <f>IFERROR(VLOOKUP(D1209,'P4 Destination'!$C$21:$Q$176,15,FALSE),0)</f>
        <v>0</v>
      </c>
      <c r="J1209" s="155"/>
      <c r="K1209" s="155">
        <v>1</v>
      </c>
      <c r="L1209" s="156">
        <v>0</v>
      </c>
      <c r="M1209" s="155">
        <v>0</v>
      </c>
      <c r="N1209" s="155">
        <v>0</v>
      </c>
      <c r="O1209" s="157">
        <f t="shared" si="507"/>
        <v>0</v>
      </c>
      <c r="P1209" s="158">
        <f t="shared" si="508"/>
        <v>0</v>
      </c>
      <c r="Q1209" s="159">
        <f>IFERROR(VLOOKUP(N1209,'P1 Intra-Europees'!$A$15:$H$25,3,0),0)*P1209</f>
        <v>0</v>
      </c>
      <c r="R1209" s="160">
        <f t="shared" si="509"/>
        <v>0</v>
      </c>
      <c r="S1209" s="159">
        <f>IFERROR(VLOOKUP(N1209,'P1 Intra-Europees'!$A$15:$H$25,4,0),0)*R1209</f>
        <v>0</v>
      </c>
      <c r="T1209" s="160">
        <f t="shared" si="510"/>
        <v>0</v>
      </c>
      <c r="U1209" s="159">
        <f>IFERROR(VLOOKUP(N1209,'P1 Intra-Europees'!$A$15:$H$25,5,0),0)*T1209</f>
        <v>0</v>
      </c>
      <c r="V1209" s="160">
        <f t="shared" si="511"/>
        <v>0</v>
      </c>
      <c r="W1209" s="159">
        <f>IFERROR(VLOOKUP(N1209,'P1 Intra-Europees'!$A$15:$H$25,6,0),0)*V1209</f>
        <v>0</v>
      </c>
      <c r="X1209" s="160">
        <f t="shared" si="512"/>
        <v>0</v>
      </c>
      <c r="Y1209" s="159">
        <f>IFERROR(VLOOKUP(N1209,'P1 Intra-Europees'!$A$15:$H$25,7,0),0)*X1209</f>
        <v>0</v>
      </c>
      <c r="Z1209" s="161">
        <f t="shared" si="513"/>
        <v>0</v>
      </c>
      <c r="AA1209" s="162">
        <f>IFERROR(VLOOKUP(N1209,'P1 Intra-Europees'!$A$15:$H$25,8,0),0)*Z1209</f>
        <v>0</v>
      </c>
      <c r="AB1209" s="163">
        <f t="shared" si="514"/>
        <v>0</v>
      </c>
      <c r="AC1209" s="157" t="str">
        <f>VLOOKUP(B1209,'P2 Origin'!$C$21:$O$176,13,0)</f>
        <v>USD</v>
      </c>
      <c r="AD1209" s="164">
        <f t="shared" si="515"/>
        <v>0</v>
      </c>
      <c r="AE1209" s="165">
        <f>IF(AU1209&gt;0.1,VLOOKUP(B1209,'P2 Origin'!$C$21:$M$176,3,0)*H1209,0)</f>
        <v>0</v>
      </c>
      <c r="AF1209" s="166">
        <f t="shared" si="516"/>
        <v>0</v>
      </c>
      <c r="AG1209" s="165">
        <f>(VLOOKUP(B1209,'P2 Origin'!$C$21:$M$176,4,0))*AF1209</f>
        <v>0</v>
      </c>
      <c r="AH1209" s="166">
        <f t="shared" si="517"/>
        <v>0</v>
      </c>
      <c r="AI1209" s="165">
        <f>(VLOOKUP(B1209,'P2 Origin'!$C$21:$M$176,5,0))*AH1209</f>
        <v>0</v>
      </c>
      <c r="AJ1209" s="166">
        <f t="shared" si="531"/>
        <v>17</v>
      </c>
      <c r="AK1209" s="165">
        <f>(VLOOKUP(B1209,'P2 Origin'!$C$21:$M$176,6,0))*AJ1209</f>
        <v>0</v>
      </c>
      <c r="AL1209" s="166">
        <f t="shared" si="518"/>
        <v>0</v>
      </c>
      <c r="AM1209" s="165">
        <f>(VLOOKUP($B1209,'P2 Origin'!$C$21:$M$176,7,0))*AL1209</f>
        <v>0</v>
      </c>
      <c r="AN1209" s="166">
        <f t="shared" si="519"/>
        <v>0</v>
      </c>
      <c r="AO1209" s="165">
        <f>(VLOOKUP($B1209,'P2 Origin'!$C$21:$M$176,8,0))*AN1209</f>
        <v>0</v>
      </c>
      <c r="AP1209" s="166">
        <f t="shared" si="520"/>
        <v>0</v>
      </c>
      <c r="AQ1209" s="165">
        <f>(VLOOKUP($B1209,'P2 Origin'!$C$21:$M$176,9,0))*AP1209</f>
        <v>0</v>
      </c>
      <c r="AR1209" s="155">
        <f t="shared" si="532"/>
        <v>1</v>
      </c>
      <c r="AS1209" s="164">
        <f>(VLOOKUP(B1209,'P2 Origin'!$C$21:$M$176,10,0))*K1209</f>
        <v>0</v>
      </c>
      <c r="AT1209" s="164">
        <f>(VLOOKUP(B1209,'P2 Origin'!$C$21:$M$176,11,0))*J1209</f>
        <v>0</v>
      </c>
      <c r="AU1209" s="167">
        <v>17</v>
      </c>
      <c r="AV1209" s="168">
        <v>17</v>
      </c>
      <c r="AW1209" s="169">
        <v>0</v>
      </c>
      <c r="AX1209" s="170">
        <f>IF(AU1209&gt;=0.1,'P3 Bureaumarge zee- en luchtvr.'!$D$12,0)</f>
        <v>0</v>
      </c>
      <c r="AY1209" s="163">
        <f t="shared" si="521"/>
        <v>0</v>
      </c>
      <c r="AZ1209" s="157" t="str">
        <f>VLOOKUP(D1209,'P4 Destination'!$C$21:$O$176,13,0)</f>
        <v>EUR</v>
      </c>
      <c r="BA1209" s="164">
        <f t="shared" si="522"/>
        <v>0</v>
      </c>
      <c r="BB1209" s="171">
        <f>IF(AU1209&gt;0.1,(VLOOKUP(D1209,'P4 Destination'!$C$21:$M$176,3,0))*I1209,0)</f>
        <v>0</v>
      </c>
      <c r="BC1209" s="172">
        <f t="shared" si="523"/>
        <v>0</v>
      </c>
      <c r="BD1209" s="171">
        <f>(VLOOKUP($D1209,'P4 Destination'!$C$21:$M$176,4,0))*BC1209</f>
        <v>0</v>
      </c>
      <c r="BE1209" s="172">
        <f t="shared" si="524"/>
        <v>0</v>
      </c>
      <c r="BF1209" s="171">
        <f>(VLOOKUP($D1209,'P4 Destination'!$C$21:$M$176,5,0))*BE1209</f>
        <v>0</v>
      </c>
      <c r="BG1209" s="172">
        <f t="shared" si="525"/>
        <v>17</v>
      </c>
      <c r="BH1209" s="171">
        <f>(VLOOKUP($D1209,'P4 Destination'!$C$21:$M$176,6,0))*BG1209</f>
        <v>0</v>
      </c>
      <c r="BI1209" s="172">
        <f t="shared" si="526"/>
        <v>0</v>
      </c>
      <c r="BJ1209" s="171">
        <f>(VLOOKUP($D1209,'P4 Destination'!$C$21:$M$176,7,0))*BI1209</f>
        <v>0</v>
      </c>
      <c r="BK1209" s="172">
        <f t="shared" si="527"/>
        <v>0</v>
      </c>
      <c r="BL1209" s="171">
        <f>(VLOOKUP($D1209,'P4 Destination'!$C$21:$M$176,8,0))*BK1209</f>
        <v>0</v>
      </c>
      <c r="BM1209" s="172">
        <f t="shared" si="528"/>
        <v>0</v>
      </c>
      <c r="BN1209" s="171">
        <f>(VLOOKUP($D1209,'P4 Destination'!$C$21:$M$176,9,0))*BM1209</f>
        <v>0</v>
      </c>
      <c r="BO1209" s="154">
        <f t="shared" si="533"/>
        <v>1</v>
      </c>
      <c r="BP1209" s="171">
        <f>(VLOOKUP(D1209,'P4 Destination'!$C$21:$M$176,10,0))*K1209</f>
        <v>0</v>
      </c>
      <c r="BQ1209" s="171">
        <f>(VLOOKUP(D1209,'P4 Destination'!$C$21:$M$176,11,0))*J1209</f>
        <v>0</v>
      </c>
      <c r="BR1209" s="173">
        <f t="shared" si="529"/>
        <v>0</v>
      </c>
      <c r="BS1209" s="173">
        <f>(AV1209*2500)*'P6 Verzekering'!$E$11</f>
        <v>0</v>
      </c>
      <c r="BT1209" s="173">
        <f>(AW1209*2500)*'P6 Verzekering'!$E$12</f>
        <v>0</v>
      </c>
      <c r="BU1209" s="173">
        <f>(L1209*2500)*'P6 Verzekering'!$E$13</f>
        <v>0</v>
      </c>
      <c r="BV1209" s="173">
        <f t="shared" si="530"/>
        <v>0</v>
      </c>
      <c r="BW1209"/>
      <c r="BX1209"/>
    </row>
    <row r="1210" spans="1:76">
      <c r="A1210" s="152" t="s">
        <v>1062</v>
      </c>
      <c r="B1210" s="152" t="s">
        <v>457</v>
      </c>
      <c r="C1210" s="152" t="s">
        <v>453</v>
      </c>
      <c r="D1210" s="152" t="s">
        <v>219</v>
      </c>
      <c r="E1210" s="152" t="s">
        <v>219</v>
      </c>
      <c r="F1210" s="153">
        <f t="shared" si="506"/>
        <v>36</v>
      </c>
      <c r="G1210" s="154">
        <v>1</v>
      </c>
      <c r="H1210" s="154">
        <f>IFERROR(VLOOKUP(B1210,'P2 Origin'!$C$21:$Q$176,15,FALSE),0)</f>
        <v>0</v>
      </c>
      <c r="I1210" s="154">
        <f>IFERROR(VLOOKUP(D1210,'P4 Destination'!$C$21:$Q$176,15,FALSE),0)</f>
        <v>0</v>
      </c>
      <c r="J1210" s="155"/>
      <c r="K1210" s="155">
        <v>1</v>
      </c>
      <c r="L1210" s="156">
        <v>0</v>
      </c>
      <c r="M1210" s="155">
        <v>0</v>
      </c>
      <c r="N1210" s="155">
        <v>0</v>
      </c>
      <c r="O1210" s="157">
        <f t="shared" si="507"/>
        <v>0</v>
      </c>
      <c r="P1210" s="158">
        <f t="shared" si="508"/>
        <v>0</v>
      </c>
      <c r="Q1210" s="159">
        <f>IFERROR(VLOOKUP(N1210,'P1 Intra-Europees'!$A$15:$H$25,3,0),0)*P1210</f>
        <v>0</v>
      </c>
      <c r="R1210" s="160">
        <f t="shared" si="509"/>
        <v>0</v>
      </c>
      <c r="S1210" s="159">
        <f>IFERROR(VLOOKUP(N1210,'P1 Intra-Europees'!$A$15:$H$25,4,0),0)*R1210</f>
        <v>0</v>
      </c>
      <c r="T1210" s="160">
        <f t="shared" si="510"/>
        <v>0</v>
      </c>
      <c r="U1210" s="159">
        <f>IFERROR(VLOOKUP(N1210,'P1 Intra-Europees'!$A$15:$H$25,5,0),0)*T1210</f>
        <v>0</v>
      </c>
      <c r="V1210" s="160">
        <f t="shared" si="511"/>
        <v>0</v>
      </c>
      <c r="W1210" s="159">
        <f>IFERROR(VLOOKUP(N1210,'P1 Intra-Europees'!$A$15:$H$25,6,0),0)*V1210</f>
        <v>0</v>
      </c>
      <c r="X1210" s="160">
        <f t="shared" si="512"/>
        <v>0</v>
      </c>
      <c r="Y1210" s="159">
        <f>IFERROR(VLOOKUP(N1210,'P1 Intra-Europees'!$A$15:$H$25,7,0),0)*X1210</f>
        <v>0</v>
      </c>
      <c r="Z1210" s="161">
        <f t="shared" si="513"/>
        <v>0</v>
      </c>
      <c r="AA1210" s="162">
        <f>IFERROR(VLOOKUP(N1210,'P1 Intra-Europees'!$A$15:$H$25,8,0),0)*Z1210</f>
        <v>0</v>
      </c>
      <c r="AB1210" s="163">
        <f t="shared" si="514"/>
        <v>0</v>
      </c>
      <c r="AC1210" s="157" t="str">
        <f>VLOOKUP(B1210,'P2 Origin'!$C$21:$O$176,13,0)</f>
        <v>USD</v>
      </c>
      <c r="AD1210" s="164">
        <f t="shared" si="515"/>
        <v>0</v>
      </c>
      <c r="AE1210" s="165">
        <f>IF(AU1210&gt;0.1,VLOOKUP(B1210,'P2 Origin'!$C$21:$M$176,3,0)*H1210,0)</f>
        <v>0</v>
      </c>
      <c r="AF1210" s="166">
        <f t="shared" si="516"/>
        <v>0</v>
      </c>
      <c r="AG1210" s="165">
        <f>(VLOOKUP(B1210,'P2 Origin'!$C$21:$M$176,4,0))*AF1210</f>
        <v>0</v>
      </c>
      <c r="AH1210" s="166">
        <f t="shared" si="517"/>
        <v>0</v>
      </c>
      <c r="AI1210" s="165">
        <f>(VLOOKUP(B1210,'P2 Origin'!$C$21:$M$176,5,0))*AH1210</f>
        <v>0</v>
      </c>
      <c r="AJ1210" s="166">
        <f t="shared" si="531"/>
        <v>0</v>
      </c>
      <c r="AK1210" s="165">
        <f>(VLOOKUP(B1210,'P2 Origin'!$C$21:$M$176,6,0))*AJ1210</f>
        <v>0</v>
      </c>
      <c r="AL1210" s="166">
        <f t="shared" si="518"/>
        <v>0</v>
      </c>
      <c r="AM1210" s="165">
        <f>(VLOOKUP($B1210,'P2 Origin'!$C$21:$M$176,7,0))*AL1210</f>
        <v>0</v>
      </c>
      <c r="AN1210" s="166">
        <f t="shared" si="519"/>
        <v>36</v>
      </c>
      <c r="AO1210" s="165">
        <f>(VLOOKUP($B1210,'P2 Origin'!$C$21:$M$176,8,0))*AN1210</f>
        <v>0</v>
      </c>
      <c r="AP1210" s="166">
        <f t="shared" si="520"/>
        <v>0</v>
      </c>
      <c r="AQ1210" s="165">
        <f>(VLOOKUP($B1210,'P2 Origin'!$C$21:$M$176,9,0))*AP1210</f>
        <v>0</v>
      </c>
      <c r="AR1210" s="155">
        <f t="shared" si="532"/>
        <v>1</v>
      </c>
      <c r="AS1210" s="164">
        <f>(VLOOKUP(B1210,'P2 Origin'!$C$21:$M$176,10,0))*K1210</f>
        <v>0</v>
      </c>
      <c r="AT1210" s="164">
        <f>(VLOOKUP(B1210,'P2 Origin'!$C$21:$M$176,11,0))*J1210</f>
        <v>0</v>
      </c>
      <c r="AU1210" s="167">
        <v>36</v>
      </c>
      <c r="AV1210" s="168">
        <v>36</v>
      </c>
      <c r="AW1210" s="169">
        <v>0</v>
      </c>
      <c r="AX1210" s="170">
        <f>IF(AU1210&gt;=0.1,'P3 Bureaumarge zee- en luchtvr.'!$D$12,0)</f>
        <v>0</v>
      </c>
      <c r="AY1210" s="163">
        <f t="shared" si="521"/>
        <v>0</v>
      </c>
      <c r="AZ1210" s="157" t="str">
        <f>VLOOKUP(D1210,'P4 Destination'!$C$21:$O$176,13,0)</f>
        <v>EUR</v>
      </c>
      <c r="BA1210" s="164">
        <f t="shared" si="522"/>
        <v>0</v>
      </c>
      <c r="BB1210" s="171">
        <f>IF(AU1210&gt;0.1,(VLOOKUP(D1210,'P4 Destination'!$C$21:$M$176,3,0))*I1210,0)</f>
        <v>0</v>
      </c>
      <c r="BC1210" s="172">
        <f t="shared" si="523"/>
        <v>0</v>
      </c>
      <c r="BD1210" s="171">
        <f>(VLOOKUP($D1210,'P4 Destination'!$C$21:$M$176,4,0))*BC1210</f>
        <v>0</v>
      </c>
      <c r="BE1210" s="172">
        <f t="shared" si="524"/>
        <v>0</v>
      </c>
      <c r="BF1210" s="171">
        <f>(VLOOKUP($D1210,'P4 Destination'!$C$21:$M$176,5,0))*BE1210</f>
        <v>0</v>
      </c>
      <c r="BG1210" s="172">
        <f t="shared" si="525"/>
        <v>0</v>
      </c>
      <c r="BH1210" s="171">
        <f>(VLOOKUP($D1210,'P4 Destination'!$C$21:$M$176,6,0))*BG1210</f>
        <v>0</v>
      </c>
      <c r="BI1210" s="172">
        <f t="shared" si="526"/>
        <v>0</v>
      </c>
      <c r="BJ1210" s="171">
        <f>(VLOOKUP($D1210,'P4 Destination'!$C$21:$M$176,7,0))*BI1210</f>
        <v>0</v>
      </c>
      <c r="BK1210" s="172">
        <f t="shared" si="527"/>
        <v>36</v>
      </c>
      <c r="BL1210" s="171">
        <f>(VLOOKUP($D1210,'P4 Destination'!$C$21:$M$176,8,0))*BK1210</f>
        <v>0</v>
      </c>
      <c r="BM1210" s="172">
        <f t="shared" si="528"/>
        <v>0</v>
      </c>
      <c r="BN1210" s="171">
        <f>(VLOOKUP($D1210,'P4 Destination'!$C$21:$M$176,9,0))*BM1210</f>
        <v>0</v>
      </c>
      <c r="BO1210" s="154">
        <f t="shared" si="533"/>
        <v>1</v>
      </c>
      <c r="BP1210" s="171">
        <f>(VLOOKUP(D1210,'P4 Destination'!$C$21:$M$176,10,0))*K1210</f>
        <v>0</v>
      </c>
      <c r="BQ1210" s="171">
        <f>(VLOOKUP(D1210,'P4 Destination'!$C$21:$M$176,11,0))*J1210</f>
        <v>0</v>
      </c>
      <c r="BR1210" s="173">
        <f t="shared" si="529"/>
        <v>0</v>
      </c>
      <c r="BS1210" s="173">
        <f>(AV1210*2500)*'P6 Verzekering'!$E$11</f>
        <v>0</v>
      </c>
      <c r="BT1210" s="173">
        <f>(AW1210*2500)*'P6 Verzekering'!$E$12</f>
        <v>0</v>
      </c>
      <c r="BU1210" s="173">
        <f>(L1210*2500)*'P6 Verzekering'!$E$13</f>
        <v>0</v>
      </c>
      <c r="BV1210" s="173">
        <f t="shared" si="530"/>
        <v>0</v>
      </c>
      <c r="BW1210"/>
      <c r="BX1210"/>
    </row>
    <row r="1211" spans="1:76">
      <c r="A1211" s="152" t="s">
        <v>1064</v>
      </c>
      <c r="B1211" s="152" t="s">
        <v>300</v>
      </c>
      <c r="C1211" s="152" t="s">
        <v>297</v>
      </c>
      <c r="D1211" s="152" t="s">
        <v>219</v>
      </c>
      <c r="E1211" s="152" t="s">
        <v>219</v>
      </c>
      <c r="F1211" s="153">
        <f t="shared" si="506"/>
        <v>44</v>
      </c>
      <c r="G1211" s="154">
        <v>1</v>
      </c>
      <c r="H1211" s="154">
        <f>IFERROR(VLOOKUP(B1211,'P2 Origin'!$C$21:$Q$176,15,FALSE),0)</f>
        <v>1</v>
      </c>
      <c r="I1211" s="154">
        <f>IFERROR(VLOOKUP(D1211,'P4 Destination'!$C$21:$Q$176,15,FALSE),0)</f>
        <v>0</v>
      </c>
      <c r="J1211" s="155"/>
      <c r="K1211" s="155">
        <v>1</v>
      </c>
      <c r="L1211" s="156">
        <v>0</v>
      </c>
      <c r="M1211" s="155">
        <v>0</v>
      </c>
      <c r="N1211" s="155">
        <v>0</v>
      </c>
      <c r="O1211" s="157">
        <f t="shared" si="507"/>
        <v>0</v>
      </c>
      <c r="P1211" s="158">
        <f t="shared" si="508"/>
        <v>0</v>
      </c>
      <c r="Q1211" s="159">
        <f>IFERROR(VLOOKUP(N1211,'P1 Intra-Europees'!$A$15:$H$25,3,0),0)*P1211</f>
        <v>0</v>
      </c>
      <c r="R1211" s="160">
        <f t="shared" si="509"/>
        <v>0</v>
      </c>
      <c r="S1211" s="159">
        <f>IFERROR(VLOOKUP(N1211,'P1 Intra-Europees'!$A$15:$H$25,4,0),0)*R1211</f>
        <v>0</v>
      </c>
      <c r="T1211" s="160">
        <f t="shared" si="510"/>
        <v>0</v>
      </c>
      <c r="U1211" s="159">
        <f>IFERROR(VLOOKUP(N1211,'P1 Intra-Europees'!$A$15:$H$25,5,0),0)*T1211</f>
        <v>0</v>
      </c>
      <c r="V1211" s="160">
        <f t="shared" si="511"/>
        <v>0</v>
      </c>
      <c r="W1211" s="159">
        <f>IFERROR(VLOOKUP(N1211,'P1 Intra-Europees'!$A$15:$H$25,6,0),0)*V1211</f>
        <v>0</v>
      </c>
      <c r="X1211" s="160">
        <f t="shared" si="512"/>
        <v>0</v>
      </c>
      <c r="Y1211" s="159">
        <f>IFERROR(VLOOKUP(N1211,'P1 Intra-Europees'!$A$15:$H$25,7,0),0)*X1211</f>
        <v>0</v>
      </c>
      <c r="Z1211" s="161">
        <f t="shared" si="513"/>
        <v>0</v>
      </c>
      <c r="AA1211" s="162">
        <f>IFERROR(VLOOKUP(N1211,'P1 Intra-Europees'!$A$15:$H$25,8,0),0)*Z1211</f>
        <v>0</v>
      </c>
      <c r="AB1211" s="163">
        <f t="shared" si="514"/>
        <v>0</v>
      </c>
      <c r="AC1211" s="157" t="str">
        <f>VLOOKUP(B1211,'P2 Origin'!$C$21:$O$176,13,0)</f>
        <v>USD</v>
      </c>
      <c r="AD1211" s="164">
        <f t="shared" si="515"/>
        <v>0</v>
      </c>
      <c r="AE1211" s="165">
        <f>IF(AU1211&gt;0.1,VLOOKUP(B1211,'P2 Origin'!$C$21:$M$176,3,0)*H1211,0)</f>
        <v>0</v>
      </c>
      <c r="AF1211" s="166">
        <f t="shared" si="516"/>
        <v>0</v>
      </c>
      <c r="AG1211" s="165">
        <f>(VLOOKUP(B1211,'P2 Origin'!$C$21:$M$176,4,0))*AF1211</f>
        <v>0</v>
      </c>
      <c r="AH1211" s="166">
        <f t="shared" si="517"/>
        <v>0</v>
      </c>
      <c r="AI1211" s="165">
        <f>(VLOOKUP(B1211,'P2 Origin'!$C$21:$M$176,5,0))*AH1211</f>
        <v>0</v>
      </c>
      <c r="AJ1211" s="166">
        <f t="shared" si="531"/>
        <v>0</v>
      </c>
      <c r="AK1211" s="165">
        <f>(VLOOKUP(B1211,'P2 Origin'!$C$21:$M$176,6,0))*AJ1211</f>
        <v>0</v>
      </c>
      <c r="AL1211" s="166">
        <f t="shared" si="518"/>
        <v>0</v>
      </c>
      <c r="AM1211" s="165">
        <f>(VLOOKUP($B1211,'P2 Origin'!$C$21:$M$176,7,0))*AL1211</f>
        <v>0</v>
      </c>
      <c r="AN1211" s="166">
        <f t="shared" si="519"/>
        <v>44</v>
      </c>
      <c r="AO1211" s="165">
        <f>(VLOOKUP($B1211,'P2 Origin'!$C$21:$M$176,8,0))*AN1211</f>
        <v>0</v>
      </c>
      <c r="AP1211" s="166">
        <f t="shared" si="520"/>
        <v>0</v>
      </c>
      <c r="AQ1211" s="165">
        <f>(VLOOKUP($B1211,'P2 Origin'!$C$21:$M$176,9,0))*AP1211</f>
        <v>0</v>
      </c>
      <c r="AR1211" s="155">
        <f t="shared" si="532"/>
        <v>1</v>
      </c>
      <c r="AS1211" s="164">
        <f>(VLOOKUP(B1211,'P2 Origin'!$C$21:$M$176,10,0))*K1211</f>
        <v>0</v>
      </c>
      <c r="AT1211" s="164">
        <f>(VLOOKUP(B1211,'P2 Origin'!$C$21:$M$176,11,0))*J1211</f>
        <v>0</v>
      </c>
      <c r="AU1211" s="167">
        <v>44</v>
      </c>
      <c r="AV1211" s="168">
        <v>44</v>
      </c>
      <c r="AW1211" s="169">
        <v>0</v>
      </c>
      <c r="AX1211" s="170">
        <f>IF(AU1211&gt;=0.1,'P3 Bureaumarge zee- en luchtvr.'!$D$12,0)</f>
        <v>0</v>
      </c>
      <c r="AY1211" s="163">
        <f t="shared" si="521"/>
        <v>0</v>
      </c>
      <c r="AZ1211" s="157" t="str">
        <f>VLOOKUP(D1211,'P4 Destination'!$C$21:$O$176,13,0)</f>
        <v>EUR</v>
      </c>
      <c r="BA1211" s="164">
        <f t="shared" si="522"/>
        <v>0</v>
      </c>
      <c r="BB1211" s="171">
        <f>IF(AU1211&gt;0.1,(VLOOKUP(D1211,'P4 Destination'!$C$21:$M$176,3,0))*I1211,0)</f>
        <v>0</v>
      </c>
      <c r="BC1211" s="172">
        <f t="shared" si="523"/>
        <v>0</v>
      </c>
      <c r="BD1211" s="171">
        <f>(VLOOKUP($D1211,'P4 Destination'!$C$21:$M$176,4,0))*BC1211</f>
        <v>0</v>
      </c>
      <c r="BE1211" s="172">
        <f t="shared" si="524"/>
        <v>0</v>
      </c>
      <c r="BF1211" s="171">
        <f>(VLOOKUP($D1211,'P4 Destination'!$C$21:$M$176,5,0))*BE1211</f>
        <v>0</v>
      </c>
      <c r="BG1211" s="172">
        <f t="shared" si="525"/>
        <v>0</v>
      </c>
      <c r="BH1211" s="171">
        <f>(VLOOKUP($D1211,'P4 Destination'!$C$21:$M$176,6,0))*BG1211</f>
        <v>0</v>
      </c>
      <c r="BI1211" s="172">
        <f t="shared" si="526"/>
        <v>0</v>
      </c>
      <c r="BJ1211" s="171">
        <f>(VLOOKUP($D1211,'P4 Destination'!$C$21:$M$176,7,0))*BI1211</f>
        <v>0</v>
      </c>
      <c r="BK1211" s="172">
        <f t="shared" si="527"/>
        <v>44</v>
      </c>
      <c r="BL1211" s="171">
        <f>(VLOOKUP($D1211,'P4 Destination'!$C$21:$M$176,8,0))*BK1211</f>
        <v>0</v>
      </c>
      <c r="BM1211" s="172">
        <f t="shared" si="528"/>
        <v>0</v>
      </c>
      <c r="BN1211" s="171">
        <f>(VLOOKUP($D1211,'P4 Destination'!$C$21:$M$176,9,0))*BM1211</f>
        <v>0</v>
      </c>
      <c r="BO1211" s="154">
        <f t="shared" si="533"/>
        <v>1</v>
      </c>
      <c r="BP1211" s="171">
        <f>(VLOOKUP(D1211,'P4 Destination'!$C$21:$M$176,10,0))*K1211</f>
        <v>0</v>
      </c>
      <c r="BQ1211" s="171">
        <f>(VLOOKUP(D1211,'P4 Destination'!$C$21:$M$176,11,0))*J1211</f>
        <v>0</v>
      </c>
      <c r="BR1211" s="173">
        <f t="shared" si="529"/>
        <v>0</v>
      </c>
      <c r="BS1211" s="173">
        <f>(AV1211*2500)*'P6 Verzekering'!$E$11</f>
        <v>0</v>
      </c>
      <c r="BT1211" s="173">
        <f>(AW1211*2500)*'P6 Verzekering'!$E$12</f>
        <v>0</v>
      </c>
      <c r="BU1211" s="173">
        <f>(L1211*2500)*'P6 Verzekering'!$E$13</f>
        <v>0</v>
      </c>
      <c r="BV1211" s="173">
        <f t="shared" si="530"/>
        <v>0</v>
      </c>
      <c r="BW1211"/>
      <c r="BX1211"/>
    </row>
    <row r="1212" spans="1:76">
      <c r="A1212" s="152" t="s">
        <v>1066</v>
      </c>
      <c r="B1212" s="152" t="s">
        <v>426</v>
      </c>
      <c r="C1212" s="152" t="s">
        <v>425</v>
      </c>
      <c r="D1212" s="152" t="s">
        <v>478</v>
      </c>
      <c r="E1212" s="152" t="s">
        <v>477</v>
      </c>
      <c r="F1212" s="153">
        <f t="shared" si="506"/>
        <v>60</v>
      </c>
      <c r="G1212" s="154">
        <v>1</v>
      </c>
      <c r="H1212" s="154">
        <f>IFERROR(VLOOKUP(B1212,'P2 Origin'!$C$21:$Q$176,15,FALSE),0)</f>
        <v>0</v>
      </c>
      <c r="I1212" s="154">
        <f>IFERROR(VLOOKUP(D1212,'P4 Destination'!$C$21:$Q$176,15,FALSE),0)</f>
        <v>1</v>
      </c>
      <c r="J1212" s="155">
        <v>1</v>
      </c>
      <c r="K1212" s="155"/>
      <c r="L1212" s="156">
        <v>0</v>
      </c>
      <c r="M1212" s="155">
        <v>0</v>
      </c>
      <c r="N1212" s="155">
        <v>0</v>
      </c>
      <c r="O1212" s="157">
        <f t="shared" si="507"/>
        <v>0</v>
      </c>
      <c r="P1212" s="158">
        <f t="shared" si="508"/>
        <v>0</v>
      </c>
      <c r="Q1212" s="159">
        <f>IFERROR(VLOOKUP(N1212,'P1 Intra-Europees'!$A$15:$H$25,3,0),0)*P1212</f>
        <v>0</v>
      </c>
      <c r="R1212" s="160">
        <f t="shared" si="509"/>
        <v>0</v>
      </c>
      <c r="S1212" s="159">
        <f>IFERROR(VLOOKUP(N1212,'P1 Intra-Europees'!$A$15:$H$25,4,0),0)*R1212</f>
        <v>0</v>
      </c>
      <c r="T1212" s="160">
        <f t="shared" si="510"/>
        <v>0</v>
      </c>
      <c r="U1212" s="159">
        <f>IFERROR(VLOOKUP(N1212,'P1 Intra-Europees'!$A$15:$H$25,5,0),0)*T1212</f>
        <v>0</v>
      </c>
      <c r="V1212" s="160">
        <f t="shared" si="511"/>
        <v>0</v>
      </c>
      <c r="W1212" s="159">
        <f>IFERROR(VLOOKUP(N1212,'P1 Intra-Europees'!$A$15:$H$25,6,0),0)*V1212</f>
        <v>0</v>
      </c>
      <c r="X1212" s="160">
        <f t="shared" si="512"/>
        <v>0</v>
      </c>
      <c r="Y1212" s="159">
        <f>IFERROR(VLOOKUP(N1212,'P1 Intra-Europees'!$A$15:$H$25,7,0),0)*X1212</f>
        <v>0</v>
      </c>
      <c r="Z1212" s="161">
        <f t="shared" si="513"/>
        <v>0</v>
      </c>
      <c r="AA1212" s="162">
        <f>IFERROR(VLOOKUP(N1212,'P1 Intra-Europees'!$A$15:$H$25,8,0),0)*Z1212</f>
        <v>0</v>
      </c>
      <c r="AB1212" s="163">
        <f t="shared" si="514"/>
        <v>0</v>
      </c>
      <c r="AC1212" s="157" t="str">
        <f>VLOOKUP(B1212,'P2 Origin'!$C$21:$O$176,13,0)</f>
        <v>USD</v>
      </c>
      <c r="AD1212" s="164">
        <f t="shared" si="515"/>
        <v>0</v>
      </c>
      <c r="AE1212" s="165">
        <f>IF(AU1212&gt;0.1,VLOOKUP(B1212,'P2 Origin'!$C$21:$M$176,3,0)*H1212,0)</f>
        <v>0</v>
      </c>
      <c r="AF1212" s="166">
        <f t="shared" si="516"/>
        <v>0</v>
      </c>
      <c r="AG1212" s="165">
        <f>(VLOOKUP(B1212,'P2 Origin'!$C$21:$M$176,4,0))*AF1212</f>
        <v>0</v>
      </c>
      <c r="AH1212" s="166">
        <f t="shared" si="517"/>
        <v>0</v>
      </c>
      <c r="AI1212" s="165">
        <f>(VLOOKUP(B1212,'P2 Origin'!$C$21:$M$176,5,0))*AH1212</f>
        <v>0</v>
      </c>
      <c r="AJ1212" s="166">
        <f t="shared" si="531"/>
        <v>0</v>
      </c>
      <c r="AK1212" s="165">
        <f>(VLOOKUP(B1212,'P2 Origin'!$C$21:$M$176,6,0))*AJ1212</f>
        <v>0</v>
      </c>
      <c r="AL1212" s="166">
        <f t="shared" si="518"/>
        <v>0</v>
      </c>
      <c r="AM1212" s="165">
        <f>(VLOOKUP($B1212,'P2 Origin'!$C$21:$M$176,7,0))*AL1212</f>
        <v>0</v>
      </c>
      <c r="AN1212" s="166">
        <f t="shared" si="519"/>
        <v>0</v>
      </c>
      <c r="AO1212" s="165">
        <f>(VLOOKUP($B1212,'P2 Origin'!$C$21:$M$176,8,0))*AN1212</f>
        <v>0</v>
      </c>
      <c r="AP1212" s="166">
        <f t="shared" si="520"/>
        <v>60</v>
      </c>
      <c r="AQ1212" s="165">
        <f>(VLOOKUP($B1212,'P2 Origin'!$C$21:$M$176,9,0))*AP1212</f>
        <v>0</v>
      </c>
      <c r="AR1212" s="155">
        <f t="shared" si="532"/>
        <v>1</v>
      </c>
      <c r="AS1212" s="164">
        <f>(VLOOKUP(B1212,'P2 Origin'!$C$21:$M$176,10,0))*K1212</f>
        <v>0</v>
      </c>
      <c r="AT1212" s="164">
        <f>(VLOOKUP(B1212,'P2 Origin'!$C$21:$M$176,11,0))*J1212</f>
        <v>0</v>
      </c>
      <c r="AU1212" s="167">
        <v>60</v>
      </c>
      <c r="AV1212" s="168">
        <v>60</v>
      </c>
      <c r="AW1212" s="169">
        <v>0</v>
      </c>
      <c r="AX1212" s="170">
        <f>IF(AU1212&gt;=0.1,'P3 Bureaumarge zee- en luchtvr.'!$D$12,0)</f>
        <v>0</v>
      </c>
      <c r="AY1212" s="163">
        <f t="shared" si="521"/>
        <v>0</v>
      </c>
      <c r="AZ1212" s="157" t="str">
        <f>VLOOKUP(D1212,'P4 Destination'!$C$21:$O$176,13,0)</f>
        <v>USD</v>
      </c>
      <c r="BA1212" s="164">
        <f t="shared" si="522"/>
        <v>0</v>
      </c>
      <c r="BB1212" s="171">
        <f>IF(AU1212&gt;0.1,(VLOOKUP(D1212,'P4 Destination'!$C$21:$M$176,3,0))*I1212,0)</f>
        <v>0</v>
      </c>
      <c r="BC1212" s="172">
        <f t="shared" si="523"/>
        <v>0</v>
      </c>
      <c r="BD1212" s="171">
        <f>(VLOOKUP($D1212,'P4 Destination'!$C$21:$M$176,4,0))*BC1212</f>
        <v>0</v>
      </c>
      <c r="BE1212" s="172">
        <f t="shared" si="524"/>
        <v>0</v>
      </c>
      <c r="BF1212" s="171">
        <f>(VLOOKUP($D1212,'P4 Destination'!$C$21:$M$176,5,0))*BE1212</f>
        <v>0</v>
      </c>
      <c r="BG1212" s="172">
        <f t="shared" si="525"/>
        <v>0</v>
      </c>
      <c r="BH1212" s="171">
        <f>(VLOOKUP($D1212,'P4 Destination'!$C$21:$M$176,6,0))*BG1212</f>
        <v>0</v>
      </c>
      <c r="BI1212" s="172">
        <f t="shared" si="526"/>
        <v>0</v>
      </c>
      <c r="BJ1212" s="171">
        <f>(VLOOKUP($D1212,'P4 Destination'!$C$21:$M$176,7,0))*BI1212</f>
        <v>0</v>
      </c>
      <c r="BK1212" s="172">
        <f t="shared" si="527"/>
        <v>0</v>
      </c>
      <c r="BL1212" s="171">
        <f>(VLOOKUP($D1212,'P4 Destination'!$C$21:$M$176,8,0))*BK1212</f>
        <v>0</v>
      </c>
      <c r="BM1212" s="172">
        <f t="shared" si="528"/>
        <v>60</v>
      </c>
      <c r="BN1212" s="171">
        <f>(VLOOKUP($D1212,'P4 Destination'!$C$21:$M$176,9,0))*BM1212</f>
        <v>0</v>
      </c>
      <c r="BO1212" s="154">
        <f t="shared" si="533"/>
        <v>1</v>
      </c>
      <c r="BP1212" s="171">
        <f>(VLOOKUP(D1212,'P4 Destination'!$C$21:$M$176,10,0))*K1212</f>
        <v>0</v>
      </c>
      <c r="BQ1212" s="171">
        <f>(VLOOKUP(D1212,'P4 Destination'!$C$21:$M$176,11,0))*J1212</f>
        <v>0</v>
      </c>
      <c r="BR1212" s="173">
        <f t="shared" si="529"/>
        <v>0</v>
      </c>
      <c r="BS1212" s="173">
        <f>(AV1212*2500)*'P6 Verzekering'!$E$11</f>
        <v>0</v>
      </c>
      <c r="BT1212" s="173">
        <f>(AW1212*2500)*'P6 Verzekering'!$E$12</f>
        <v>0</v>
      </c>
      <c r="BU1212" s="173">
        <f>(L1212*2500)*'P6 Verzekering'!$E$13</f>
        <v>0</v>
      </c>
      <c r="BV1212" s="173">
        <f t="shared" si="530"/>
        <v>0</v>
      </c>
      <c r="BW1212"/>
      <c r="BX1212"/>
    </row>
    <row r="1213" spans="1:76">
      <c r="A1213" s="152" t="s">
        <v>1069</v>
      </c>
      <c r="B1213" s="152" t="s">
        <v>279</v>
      </c>
      <c r="C1213" s="152" t="s">
        <v>278</v>
      </c>
      <c r="D1213" s="152" t="s">
        <v>390</v>
      </c>
      <c r="E1213" s="152" t="s">
        <v>389</v>
      </c>
      <c r="F1213" s="153">
        <f t="shared" si="506"/>
        <v>13</v>
      </c>
      <c r="G1213" s="154">
        <v>1</v>
      </c>
      <c r="H1213" s="154">
        <f>IFERROR(VLOOKUP(B1213,'P2 Origin'!$C$21:$Q$176,15,FALSE),0)</f>
        <v>0</v>
      </c>
      <c r="I1213" s="154">
        <f>IFERROR(VLOOKUP(D1213,'P4 Destination'!$C$21:$Q$176,15,FALSE),0)</f>
        <v>1</v>
      </c>
      <c r="J1213" s="155"/>
      <c r="K1213" s="155">
        <v>1</v>
      </c>
      <c r="L1213" s="156">
        <v>0</v>
      </c>
      <c r="M1213" s="155">
        <v>0</v>
      </c>
      <c r="N1213" s="155">
        <v>0</v>
      </c>
      <c r="O1213" s="157">
        <f t="shared" si="507"/>
        <v>0</v>
      </c>
      <c r="P1213" s="158">
        <f t="shared" si="508"/>
        <v>0</v>
      </c>
      <c r="Q1213" s="159">
        <f>IFERROR(VLOOKUP(N1213,'P1 Intra-Europees'!$A$15:$H$25,3,0),0)*P1213</f>
        <v>0</v>
      </c>
      <c r="R1213" s="160">
        <f t="shared" si="509"/>
        <v>0</v>
      </c>
      <c r="S1213" s="159">
        <f>IFERROR(VLOOKUP(N1213,'P1 Intra-Europees'!$A$15:$H$25,4,0),0)*R1213</f>
        <v>0</v>
      </c>
      <c r="T1213" s="160">
        <f t="shared" si="510"/>
        <v>0</v>
      </c>
      <c r="U1213" s="159">
        <f>IFERROR(VLOOKUP(N1213,'P1 Intra-Europees'!$A$15:$H$25,5,0),0)*T1213</f>
        <v>0</v>
      </c>
      <c r="V1213" s="160">
        <f t="shared" si="511"/>
        <v>0</v>
      </c>
      <c r="W1213" s="159">
        <f>IFERROR(VLOOKUP(N1213,'P1 Intra-Europees'!$A$15:$H$25,6,0),0)*V1213</f>
        <v>0</v>
      </c>
      <c r="X1213" s="160">
        <f t="shared" si="512"/>
        <v>0</v>
      </c>
      <c r="Y1213" s="159">
        <f>IFERROR(VLOOKUP(N1213,'P1 Intra-Europees'!$A$15:$H$25,7,0),0)*X1213</f>
        <v>0</v>
      </c>
      <c r="Z1213" s="161">
        <f t="shared" si="513"/>
        <v>0</v>
      </c>
      <c r="AA1213" s="162">
        <f>IFERROR(VLOOKUP(N1213,'P1 Intra-Europees'!$A$15:$H$25,8,0),0)*Z1213</f>
        <v>0</v>
      </c>
      <c r="AB1213" s="163">
        <f t="shared" si="514"/>
        <v>0</v>
      </c>
      <c r="AC1213" s="157" t="str">
        <f>VLOOKUP(B1213,'P2 Origin'!$C$21:$O$176,13,0)</f>
        <v>USD</v>
      </c>
      <c r="AD1213" s="164">
        <f t="shared" si="515"/>
        <v>0</v>
      </c>
      <c r="AE1213" s="165">
        <f>IF(AU1213&gt;0.1,VLOOKUP(B1213,'P2 Origin'!$C$21:$M$176,3,0)*H1213,0)</f>
        <v>0</v>
      </c>
      <c r="AF1213" s="166">
        <f t="shared" si="516"/>
        <v>0</v>
      </c>
      <c r="AG1213" s="165">
        <f>(VLOOKUP(B1213,'P2 Origin'!$C$21:$M$176,4,0))*AF1213</f>
        <v>0</v>
      </c>
      <c r="AH1213" s="166">
        <f t="shared" si="517"/>
        <v>13</v>
      </c>
      <c r="AI1213" s="165">
        <f>(VLOOKUP(B1213,'P2 Origin'!$C$21:$M$176,5,0))*AH1213</f>
        <v>0</v>
      </c>
      <c r="AJ1213" s="166">
        <f t="shared" si="531"/>
        <v>0</v>
      </c>
      <c r="AK1213" s="165">
        <f>(VLOOKUP(B1213,'P2 Origin'!$C$21:$M$176,6,0))*AJ1213</f>
        <v>0</v>
      </c>
      <c r="AL1213" s="166">
        <f t="shared" si="518"/>
        <v>0</v>
      </c>
      <c r="AM1213" s="165">
        <f>(VLOOKUP($B1213,'P2 Origin'!$C$21:$M$176,7,0))*AL1213</f>
        <v>0</v>
      </c>
      <c r="AN1213" s="166">
        <f t="shared" si="519"/>
        <v>0</v>
      </c>
      <c r="AO1213" s="165">
        <f>(VLOOKUP($B1213,'P2 Origin'!$C$21:$M$176,8,0))*AN1213</f>
        <v>0</v>
      </c>
      <c r="AP1213" s="166">
        <f t="shared" si="520"/>
        <v>0</v>
      </c>
      <c r="AQ1213" s="165">
        <f>(VLOOKUP($B1213,'P2 Origin'!$C$21:$M$176,9,0))*AP1213</f>
        <v>0</v>
      </c>
      <c r="AR1213" s="155">
        <f t="shared" si="532"/>
        <v>1</v>
      </c>
      <c r="AS1213" s="164">
        <f>(VLOOKUP(B1213,'P2 Origin'!$C$21:$M$176,10,0))*K1213</f>
        <v>0</v>
      </c>
      <c r="AT1213" s="164">
        <f>(VLOOKUP(B1213,'P2 Origin'!$C$21:$M$176,11,0))*J1213</f>
        <v>0</v>
      </c>
      <c r="AU1213" s="167">
        <v>13</v>
      </c>
      <c r="AV1213" s="168">
        <v>13</v>
      </c>
      <c r="AW1213" s="169">
        <v>0</v>
      </c>
      <c r="AX1213" s="170">
        <f>IF(AU1213&gt;=0.1,'P3 Bureaumarge zee- en luchtvr.'!$D$12,0)</f>
        <v>0</v>
      </c>
      <c r="AY1213" s="163">
        <f t="shared" si="521"/>
        <v>0</v>
      </c>
      <c r="AZ1213" s="157" t="str">
        <f>VLOOKUP(D1213,'P4 Destination'!$C$21:$O$176,13,0)</f>
        <v>USD</v>
      </c>
      <c r="BA1213" s="164">
        <f t="shared" si="522"/>
        <v>0</v>
      </c>
      <c r="BB1213" s="171">
        <f>IF(AU1213&gt;0.1,(VLOOKUP(D1213,'P4 Destination'!$C$21:$M$176,3,0))*I1213,0)</f>
        <v>0</v>
      </c>
      <c r="BC1213" s="172">
        <f t="shared" si="523"/>
        <v>0</v>
      </c>
      <c r="BD1213" s="171">
        <f>(VLOOKUP($D1213,'P4 Destination'!$C$21:$M$176,4,0))*BC1213</f>
        <v>0</v>
      </c>
      <c r="BE1213" s="172">
        <f t="shared" si="524"/>
        <v>13</v>
      </c>
      <c r="BF1213" s="171">
        <f>(VLOOKUP($D1213,'P4 Destination'!$C$21:$M$176,5,0))*BE1213</f>
        <v>0</v>
      </c>
      <c r="BG1213" s="172">
        <f t="shared" si="525"/>
        <v>0</v>
      </c>
      <c r="BH1213" s="171">
        <f>(VLOOKUP($D1213,'P4 Destination'!$C$21:$M$176,6,0))*BG1213</f>
        <v>0</v>
      </c>
      <c r="BI1213" s="172">
        <f t="shared" si="526"/>
        <v>0</v>
      </c>
      <c r="BJ1213" s="171">
        <f>(VLOOKUP($D1213,'P4 Destination'!$C$21:$M$176,7,0))*BI1213</f>
        <v>0</v>
      </c>
      <c r="BK1213" s="172">
        <f t="shared" si="527"/>
        <v>0</v>
      </c>
      <c r="BL1213" s="171">
        <f>(VLOOKUP($D1213,'P4 Destination'!$C$21:$M$176,8,0))*BK1213</f>
        <v>0</v>
      </c>
      <c r="BM1213" s="172">
        <f t="shared" si="528"/>
        <v>0</v>
      </c>
      <c r="BN1213" s="171">
        <f>(VLOOKUP($D1213,'P4 Destination'!$C$21:$M$176,9,0))*BM1213</f>
        <v>0</v>
      </c>
      <c r="BO1213" s="154">
        <f t="shared" si="533"/>
        <v>1</v>
      </c>
      <c r="BP1213" s="171">
        <f>(VLOOKUP(D1213,'P4 Destination'!$C$21:$M$176,10,0))*K1213</f>
        <v>0</v>
      </c>
      <c r="BQ1213" s="171">
        <f>(VLOOKUP(D1213,'P4 Destination'!$C$21:$M$176,11,0))*J1213</f>
        <v>0</v>
      </c>
      <c r="BR1213" s="173">
        <f t="shared" si="529"/>
        <v>0</v>
      </c>
      <c r="BS1213" s="173">
        <f>(AV1213*2500)*'P6 Verzekering'!$E$11</f>
        <v>0</v>
      </c>
      <c r="BT1213" s="173">
        <f>(AW1213*2500)*'P6 Verzekering'!$E$12</f>
        <v>0</v>
      </c>
      <c r="BU1213" s="173">
        <f>(L1213*2500)*'P6 Verzekering'!$E$13</f>
        <v>0</v>
      </c>
      <c r="BV1213" s="173">
        <f t="shared" si="530"/>
        <v>0</v>
      </c>
      <c r="BW1213"/>
      <c r="BX1213"/>
    </row>
    <row r="1214" spans="1:76">
      <c r="A1214" s="152" t="s">
        <v>1074</v>
      </c>
      <c r="B1214" s="152" t="s">
        <v>279</v>
      </c>
      <c r="C1214" s="152" t="s">
        <v>278</v>
      </c>
      <c r="D1214" s="152" t="s">
        <v>219</v>
      </c>
      <c r="E1214" s="152" t="s">
        <v>219</v>
      </c>
      <c r="F1214" s="153">
        <f t="shared" si="506"/>
        <v>20</v>
      </c>
      <c r="G1214" s="154">
        <v>1</v>
      </c>
      <c r="H1214" s="154">
        <f>IFERROR(VLOOKUP(B1214,'P2 Origin'!$C$21:$Q$176,15,FALSE),0)</f>
        <v>0</v>
      </c>
      <c r="I1214" s="154">
        <f>IFERROR(VLOOKUP(D1214,'P4 Destination'!$C$21:$Q$176,15,FALSE),0)</f>
        <v>0</v>
      </c>
      <c r="J1214" s="155"/>
      <c r="K1214" s="155">
        <v>1</v>
      </c>
      <c r="L1214" s="156">
        <v>0</v>
      </c>
      <c r="M1214" s="155">
        <v>0</v>
      </c>
      <c r="N1214" s="155">
        <v>0</v>
      </c>
      <c r="O1214" s="157">
        <f t="shared" si="507"/>
        <v>0</v>
      </c>
      <c r="P1214" s="158">
        <f t="shared" si="508"/>
        <v>0</v>
      </c>
      <c r="Q1214" s="159">
        <f>IFERROR(VLOOKUP(N1214,'P1 Intra-Europees'!$A$15:$H$25,3,0),0)*P1214</f>
        <v>0</v>
      </c>
      <c r="R1214" s="160">
        <f t="shared" si="509"/>
        <v>0</v>
      </c>
      <c r="S1214" s="159">
        <f>IFERROR(VLOOKUP(N1214,'P1 Intra-Europees'!$A$15:$H$25,4,0),0)*R1214</f>
        <v>0</v>
      </c>
      <c r="T1214" s="160">
        <f t="shared" si="510"/>
        <v>0</v>
      </c>
      <c r="U1214" s="159">
        <f>IFERROR(VLOOKUP(N1214,'P1 Intra-Europees'!$A$15:$H$25,5,0),0)*T1214</f>
        <v>0</v>
      </c>
      <c r="V1214" s="160">
        <f t="shared" si="511"/>
        <v>0</v>
      </c>
      <c r="W1214" s="159">
        <f>IFERROR(VLOOKUP(N1214,'P1 Intra-Europees'!$A$15:$H$25,6,0),0)*V1214</f>
        <v>0</v>
      </c>
      <c r="X1214" s="160">
        <f t="shared" si="512"/>
        <v>0</v>
      </c>
      <c r="Y1214" s="159">
        <f>IFERROR(VLOOKUP(N1214,'P1 Intra-Europees'!$A$15:$H$25,7,0),0)*X1214</f>
        <v>0</v>
      </c>
      <c r="Z1214" s="161">
        <f t="shared" si="513"/>
        <v>0</v>
      </c>
      <c r="AA1214" s="162">
        <f>IFERROR(VLOOKUP(N1214,'P1 Intra-Europees'!$A$15:$H$25,8,0),0)*Z1214</f>
        <v>0</v>
      </c>
      <c r="AB1214" s="163">
        <f t="shared" si="514"/>
        <v>0</v>
      </c>
      <c r="AC1214" s="157" t="str">
        <f>VLOOKUP(B1214,'P2 Origin'!$C$21:$O$176,13,0)</f>
        <v>USD</v>
      </c>
      <c r="AD1214" s="164">
        <f t="shared" si="515"/>
        <v>0</v>
      </c>
      <c r="AE1214" s="165">
        <f>IF(AU1214&gt;0.1,VLOOKUP(B1214,'P2 Origin'!$C$21:$M$176,3,0)*H1214,0)</f>
        <v>0</v>
      </c>
      <c r="AF1214" s="166">
        <f t="shared" si="516"/>
        <v>0</v>
      </c>
      <c r="AG1214" s="165">
        <f>(VLOOKUP(B1214,'P2 Origin'!$C$21:$M$176,4,0))*AF1214</f>
        <v>0</v>
      </c>
      <c r="AH1214" s="166">
        <f t="shared" si="517"/>
        <v>0</v>
      </c>
      <c r="AI1214" s="165">
        <f>(VLOOKUP(B1214,'P2 Origin'!$C$21:$M$176,5,0))*AH1214</f>
        <v>0</v>
      </c>
      <c r="AJ1214" s="166">
        <f t="shared" si="531"/>
        <v>20</v>
      </c>
      <c r="AK1214" s="165">
        <f>(VLOOKUP(B1214,'P2 Origin'!$C$21:$M$176,6,0))*AJ1214</f>
        <v>0</v>
      </c>
      <c r="AL1214" s="166">
        <f t="shared" si="518"/>
        <v>0</v>
      </c>
      <c r="AM1214" s="165">
        <f>(VLOOKUP($B1214,'P2 Origin'!$C$21:$M$176,7,0))*AL1214</f>
        <v>0</v>
      </c>
      <c r="AN1214" s="166">
        <f t="shared" si="519"/>
        <v>0</v>
      </c>
      <c r="AO1214" s="165">
        <f>(VLOOKUP($B1214,'P2 Origin'!$C$21:$M$176,8,0))*AN1214</f>
        <v>0</v>
      </c>
      <c r="AP1214" s="166">
        <f t="shared" si="520"/>
        <v>0</v>
      </c>
      <c r="AQ1214" s="165">
        <f>(VLOOKUP($B1214,'P2 Origin'!$C$21:$M$176,9,0))*AP1214</f>
        <v>0</v>
      </c>
      <c r="AR1214" s="155">
        <f t="shared" si="532"/>
        <v>1</v>
      </c>
      <c r="AS1214" s="164">
        <f>(VLOOKUP(B1214,'P2 Origin'!$C$21:$M$176,10,0))*K1214</f>
        <v>0</v>
      </c>
      <c r="AT1214" s="164">
        <f>(VLOOKUP(B1214,'P2 Origin'!$C$21:$M$176,11,0))*J1214</f>
        <v>0</v>
      </c>
      <c r="AU1214" s="167">
        <v>20</v>
      </c>
      <c r="AV1214" s="168">
        <v>20</v>
      </c>
      <c r="AW1214" s="169">
        <v>0</v>
      </c>
      <c r="AX1214" s="170">
        <f>IF(AU1214&gt;=0.1,'P3 Bureaumarge zee- en luchtvr.'!$D$12,0)</f>
        <v>0</v>
      </c>
      <c r="AY1214" s="163">
        <f t="shared" si="521"/>
        <v>0</v>
      </c>
      <c r="AZ1214" s="157" t="str">
        <f>VLOOKUP(D1214,'P4 Destination'!$C$21:$O$176,13,0)</f>
        <v>EUR</v>
      </c>
      <c r="BA1214" s="164">
        <f t="shared" si="522"/>
        <v>0</v>
      </c>
      <c r="BB1214" s="171">
        <f>IF(AU1214&gt;0.1,(VLOOKUP(D1214,'P4 Destination'!$C$21:$M$176,3,0))*I1214,0)</f>
        <v>0</v>
      </c>
      <c r="BC1214" s="172">
        <f t="shared" si="523"/>
        <v>0</v>
      </c>
      <c r="BD1214" s="171">
        <f>(VLOOKUP($D1214,'P4 Destination'!$C$21:$M$176,4,0))*BC1214</f>
        <v>0</v>
      </c>
      <c r="BE1214" s="172">
        <f t="shared" si="524"/>
        <v>0</v>
      </c>
      <c r="BF1214" s="171">
        <f>(VLOOKUP($D1214,'P4 Destination'!$C$21:$M$176,5,0))*BE1214</f>
        <v>0</v>
      </c>
      <c r="BG1214" s="172">
        <f t="shared" si="525"/>
        <v>20</v>
      </c>
      <c r="BH1214" s="171">
        <f>(VLOOKUP($D1214,'P4 Destination'!$C$21:$M$176,6,0))*BG1214</f>
        <v>0</v>
      </c>
      <c r="BI1214" s="172">
        <f t="shared" si="526"/>
        <v>0</v>
      </c>
      <c r="BJ1214" s="171">
        <f>(VLOOKUP($D1214,'P4 Destination'!$C$21:$M$176,7,0))*BI1214</f>
        <v>0</v>
      </c>
      <c r="BK1214" s="172">
        <f t="shared" si="527"/>
        <v>0</v>
      </c>
      <c r="BL1214" s="171">
        <f>(VLOOKUP($D1214,'P4 Destination'!$C$21:$M$176,8,0))*BK1214</f>
        <v>0</v>
      </c>
      <c r="BM1214" s="172">
        <f t="shared" si="528"/>
        <v>0</v>
      </c>
      <c r="BN1214" s="171">
        <f>(VLOOKUP($D1214,'P4 Destination'!$C$21:$M$176,9,0))*BM1214</f>
        <v>0</v>
      </c>
      <c r="BO1214" s="154">
        <f t="shared" si="533"/>
        <v>1</v>
      </c>
      <c r="BP1214" s="171">
        <f>(VLOOKUP(D1214,'P4 Destination'!$C$21:$M$176,10,0))*K1214</f>
        <v>0</v>
      </c>
      <c r="BQ1214" s="171">
        <f>(VLOOKUP(D1214,'P4 Destination'!$C$21:$M$176,11,0))*J1214</f>
        <v>0</v>
      </c>
      <c r="BR1214" s="173">
        <f t="shared" si="529"/>
        <v>0</v>
      </c>
      <c r="BS1214" s="173">
        <f>(AV1214*2500)*'P6 Verzekering'!$E$11</f>
        <v>0</v>
      </c>
      <c r="BT1214" s="173">
        <f>(AW1214*2500)*'P6 Verzekering'!$E$12</f>
        <v>0</v>
      </c>
      <c r="BU1214" s="173">
        <f>(L1214*2500)*'P6 Verzekering'!$E$13</f>
        <v>0</v>
      </c>
      <c r="BV1214" s="173">
        <f t="shared" si="530"/>
        <v>0</v>
      </c>
      <c r="BW1214"/>
      <c r="BX1214"/>
    </row>
    <row r="1215" spans="1:76">
      <c r="A1215" s="152" t="s">
        <v>1082</v>
      </c>
      <c r="B1215" s="152" t="s">
        <v>372</v>
      </c>
      <c r="C1215" s="152" t="s">
        <v>412</v>
      </c>
      <c r="D1215" s="152" t="s">
        <v>203</v>
      </c>
      <c r="E1215" s="152" t="s">
        <v>200</v>
      </c>
      <c r="F1215" s="153">
        <f t="shared" si="506"/>
        <v>45</v>
      </c>
      <c r="G1215" s="154">
        <v>1</v>
      </c>
      <c r="H1215" s="154">
        <f>IFERROR(VLOOKUP(B1215,'P2 Origin'!$C$21:$Q$176,15,FALSE),0)</f>
        <v>0</v>
      </c>
      <c r="I1215" s="154">
        <f>IFERROR(VLOOKUP(D1215,'P4 Destination'!$C$21:$Q$176,15,FALSE),0)</f>
        <v>1</v>
      </c>
      <c r="J1215" s="155">
        <v>1</v>
      </c>
      <c r="K1215" s="155"/>
      <c r="L1215" s="156">
        <v>0</v>
      </c>
      <c r="M1215" s="155">
        <v>0</v>
      </c>
      <c r="N1215" s="155">
        <v>0</v>
      </c>
      <c r="O1215" s="157">
        <f t="shared" si="507"/>
        <v>0</v>
      </c>
      <c r="P1215" s="158">
        <f t="shared" si="508"/>
        <v>0</v>
      </c>
      <c r="Q1215" s="159">
        <f>IFERROR(VLOOKUP(N1215,'P1 Intra-Europees'!$A$15:$H$25,3,0),0)*P1215</f>
        <v>0</v>
      </c>
      <c r="R1215" s="160">
        <f t="shared" si="509"/>
        <v>0</v>
      </c>
      <c r="S1215" s="159">
        <f>IFERROR(VLOOKUP(N1215,'P1 Intra-Europees'!$A$15:$H$25,4,0),0)*R1215</f>
        <v>0</v>
      </c>
      <c r="T1215" s="160">
        <f t="shared" si="510"/>
        <v>0</v>
      </c>
      <c r="U1215" s="159">
        <f>IFERROR(VLOOKUP(N1215,'P1 Intra-Europees'!$A$15:$H$25,5,0),0)*T1215</f>
        <v>0</v>
      </c>
      <c r="V1215" s="160">
        <f t="shared" si="511"/>
        <v>0</v>
      </c>
      <c r="W1215" s="159">
        <f>IFERROR(VLOOKUP(N1215,'P1 Intra-Europees'!$A$15:$H$25,6,0),0)*V1215</f>
        <v>0</v>
      </c>
      <c r="X1215" s="160">
        <f t="shared" si="512"/>
        <v>0</v>
      </c>
      <c r="Y1215" s="159">
        <f>IFERROR(VLOOKUP(N1215,'P1 Intra-Europees'!$A$15:$H$25,7,0),0)*X1215</f>
        <v>0</v>
      </c>
      <c r="Z1215" s="161">
        <f t="shared" si="513"/>
        <v>0</v>
      </c>
      <c r="AA1215" s="162">
        <f>IFERROR(VLOOKUP(N1215,'P1 Intra-Europees'!$A$15:$H$25,8,0),0)*Z1215</f>
        <v>0</v>
      </c>
      <c r="AB1215" s="163">
        <f t="shared" si="514"/>
        <v>0</v>
      </c>
      <c r="AC1215" s="157" t="str">
        <f>VLOOKUP(B1215,'P2 Origin'!$C$21:$O$176,13,0)</f>
        <v>USD</v>
      </c>
      <c r="AD1215" s="164">
        <f t="shared" si="515"/>
        <v>0</v>
      </c>
      <c r="AE1215" s="165">
        <f>IF(AU1215&gt;0.1,VLOOKUP(B1215,'P2 Origin'!$C$21:$M$176,3,0)*H1215,0)</f>
        <v>0</v>
      </c>
      <c r="AF1215" s="166">
        <f t="shared" si="516"/>
        <v>0</v>
      </c>
      <c r="AG1215" s="165">
        <f>(VLOOKUP(B1215,'P2 Origin'!$C$21:$M$176,4,0))*AF1215</f>
        <v>0</v>
      </c>
      <c r="AH1215" s="166">
        <f t="shared" si="517"/>
        <v>0</v>
      </c>
      <c r="AI1215" s="165">
        <f>(VLOOKUP(B1215,'P2 Origin'!$C$21:$M$176,5,0))*AH1215</f>
        <v>0</v>
      </c>
      <c r="AJ1215" s="166">
        <f t="shared" si="531"/>
        <v>0</v>
      </c>
      <c r="AK1215" s="165">
        <f>(VLOOKUP(B1215,'P2 Origin'!$C$21:$M$176,6,0))*AJ1215</f>
        <v>0</v>
      </c>
      <c r="AL1215" s="166">
        <f t="shared" si="518"/>
        <v>0</v>
      </c>
      <c r="AM1215" s="165">
        <f>(VLOOKUP($B1215,'P2 Origin'!$C$21:$M$176,7,0))*AL1215</f>
        <v>0</v>
      </c>
      <c r="AN1215" s="166">
        <f t="shared" si="519"/>
        <v>45</v>
      </c>
      <c r="AO1215" s="165">
        <f>(VLOOKUP($B1215,'P2 Origin'!$C$21:$M$176,8,0))*AN1215</f>
        <v>0</v>
      </c>
      <c r="AP1215" s="166">
        <f t="shared" si="520"/>
        <v>0</v>
      </c>
      <c r="AQ1215" s="165">
        <f>(VLOOKUP($B1215,'P2 Origin'!$C$21:$M$176,9,0))*AP1215</f>
        <v>0</v>
      </c>
      <c r="AR1215" s="155">
        <f t="shared" si="532"/>
        <v>1</v>
      </c>
      <c r="AS1215" s="164">
        <f>(VLOOKUP(B1215,'P2 Origin'!$C$21:$M$176,10,0))*K1215</f>
        <v>0</v>
      </c>
      <c r="AT1215" s="164">
        <f>(VLOOKUP(B1215,'P2 Origin'!$C$21:$M$176,11,0))*J1215</f>
        <v>0</v>
      </c>
      <c r="AU1215" s="167">
        <v>45</v>
      </c>
      <c r="AV1215" s="168">
        <v>45</v>
      </c>
      <c r="AW1215" s="169">
        <v>0</v>
      </c>
      <c r="AX1215" s="170">
        <f>IF(AU1215&gt;=0.1,'P3 Bureaumarge zee- en luchtvr.'!$D$12,0)</f>
        <v>0</v>
      </c>
      <c r="AY1215" s="163">
        <f t="shared" si="521"/>
        <v>0</v>
      </c>
      <c r="AZ1215" s="157" t="str">
        <f>VLOOKUP(D1215,'P4 Destination'!$C$21:$O$176,13,0)</f>
        <v>EUR</v>
      </c>
      <c r="BA1215" s="164">
        <f t="shared" si="522"/>
        <v>0</v>
      </c>
      <c r="BB1215" s="171">
        <f>IF(AU1215&gt;0.1,(VLOOKUP(D1215,'P4 Destination'!$C$21:$M$176,3,0))*I1215,0)</f>
        <v>0</v>
      </c>
      <c r="BC1215" s="172">
        <f t="shared" si="523"/>
        <v>0</v>
      </c>
      <c r="BD1215" s="171">
        <f>(VLOOKUP($D1215,'P4 Destination'!$C$21:$M$176,4,0))*BC1215</f>
        <v>0</v>
      </c>
      <c r="BE1215" s="172">
        <f t="shared" si="524"/>
        <v>0</v>
      </c>
      <c r="BF1215" s="171">
        <f>(VLOOKUP($D1215,'P4 Destination'!$C$21:$M$176,5,0))*BE1215</f>
        <v>0</v>
      </c>
      <c r="BG1215" s="172">
        <f t="shared" si="525"/>
        <v>0</v>
      </c>
      <c r="BH1215" s="171">
        <f>(VLOOKUP($D1215,'P4 Destination'!$C$21:$M$176,6,0))*BG1215</f>
        <v>0</v>
      </c>
      <c r="BI1215" s="172">
        <f t="shared" si="526"/>
        <v>0</v>
      </c>
      <c r="BJ1215" s="171">
        <f>(VLOOKUP($D1215,'P4 Destination'!$C$21:$M$176,7,0))*BI1215</f>
        <v>0</v>
      </c>
      <c r="BK1215" s="172">
        <f t="shared" si="527"/>
        <v>45</v>
      </c>
      <c r="BL1215" s="171">
        <f>(VLOOKUP($D1215,'P4 Destination'!$C$21:$M$176,8,0))*BK1215</f>
        <v>0</v>
      </c>
      <c r="BM1215" s="172">
        <f t="shared" si="528"/>
        <v>0</v>
      </c>
      <c r="BN1215" s="171">
        <f>(VLOOKUP($D1215,'P4 Destination'!$C$21:$M$176,9,0))*BM1215</f>
        <v>0</v>
      </c>
      <c r="BO1215" s="154">
        <f t="shared" si="533"/>
        <v>1</v>
      </c>
      <c r="BP1215" s="171">
        <f>(VLOOKUP(D1215,'P4 Destination'!$C$21:$M$176,10,0))*K1215</f>
        <v>0</v>
      </c>
      <c r="BQ1215" s="171">
        <f>(VLOOKUP(D1215,'P4 Destination'!$C$21:$M$176,11,0))*J1215</f>
        <v>0</v>
      </c>
      <c r="BR1215" s="173">
        <f t="shared" si="529"/>
        <v>0</v>
      </c>
      <c r="BS1215" s="173">
        <f>(AV1215*2500)*'P6 Verzekering'!$E$11</f>
        <v>0</v>
      </c>
      <c r="BT1215" s="173">
        <f>(AW1215*2500)*'P6 Verzekering'!$E$12</f>
        <v>0</v>
      </c>
      <c r="BU1215" s="173">
        <f>(L1215*2500)*'P6 Verzekering'!$E$13</f>
        <v>0</v>
      </c>
      <c r="BV1215" s="173">
        <f t="shared" si="530"/>
        <v>0</v>
      </c>
      <c r="BW1215"/>
      <c r="BX1215"/>
    </row>
    <row r="1216" spans="1:76">
      <c r="A1216" s="152" t="s">
        <v>1084</v>
      </c>
      <c r="B1216" s="152" t="s">
        <v>438</v>
      </c>
      <c r="C1216" s="152" t="s">
        <v>437</v>
      </c>
      <c r="D1216" s="152" t="s">
        <v>406</v>
      </c>
      <c r="E1216" s="152" t="s">
        <v>405</v>
      </c>
      <c r="F1216" s="153">
        <f t="shared" si="506"/>
        <v>1.45</v>
      </c>
      <c r="G1216" s="154">
        <v>0</v>
      </c>
      <c r="H1216" s="154">
        <f>IFERROR(VLOOKUP(B1216,'P2 Origin'!$C$21:$Q$176,15,FALSE),0)</f>
        <v>0</v>
      </c>
      <c r="I1216" s="154">
        <f>IFERROR(VLOOKUP(D1216,'P4 Destination'!$C$21:$Q$176,15,FALSE),0)</f>
        <v>0</v>
      </c>
      <c r="J1216" s="155"/>
      <c r="K1216" s="155"/>
      <c r="L1216" s="156">
        <v>0</v>
      </c>
      <c r="M1216" s="155">
        <v>0</v>
      </c>
      <c r="N1216" s="155">
        <v>0</v>
      </c>
      <c r="O1216" s="157">
        <f t="shared" si="507"/>
        <v>0</v>
      </c>
      <c r="P1216" s="158">
        <f t="shared" si="508"/>
        <v>0</v>
      </c>
      <c r="Q1216" s="159">
        <f>IFERROR(VLOOKUP(N1216,'P1 Intra-Europees'!$A$15:$H$25,3,0),0)*P1216</f>
        <v>0</v>
      </c>
      <c r="R1216" s="160">
        <f t="shared" si="509"/>
        <v>0</v>
      </c>
      <c r="S1216" s="159">
        <f>IFERROR(VLOOKUP(N1216,'P1 Intra-Europees'!$A$15:$H$25,4,0),0)*R1216</f>
        <v>0</v>
      </c>
      <c r="T1216" s="160">
        <f t="shared" si="510"/>
        <v>0</v>
      </c>
      <c r="U1216" s="159">
        <f>IFERROR(VLOOKUP(N1216,'P1 Intra-Europees'!$A$15:$H$25,5,0),0)*T1216</f>
        <v>0</v>
      </c>
      <c r="V1216" s="160">
        <f t="shared" si="511"/>
        <v>0</v>
      </c>
      <c r="W1216" s="159">
        <f>IFERROR(VLOOKUP(N1216,'P1 Intra-Europees'!$A$15:$H$25,6,0),0)*V1216</f>
        <v>0</v>
      </c>
      <c r="X1216" s="160">
        <f t="shared" si="512"/>
        <v>0</v>
      </c>
      <c r="Y1216" s="159">
        <f>IFERROR(VLOOKUP(N1216,'P1 Intra-Europees'!$A$15:$H$25,7,0),0)*X1216</f>
        <v>0</v>
      </c>
      <c r="Z1216" s="161">
        <f t="shared" si="513"/>
        <v>0</v>
      </c>
      <c r="AA1216" s="162">
        <f>IFERROR(VLOOKUP(N1216,'P1 Intra-Europees'!$A$15:$H$25,8,0),0)*Z1216</f>
        <v>0</v>
      </c>
      <c r="AB1216" s="163">
        <f t="shared" si="514"/>
        <v>0</v>
      </c>
      <c r="AC1216" s="157" t="str">
        <f>VLOOKUP(B1216,'P2 Origin'!$C$21:$O$176,13,0)</f>
        <v>USD</v>
      </c>
      <c r="AD1216" s="164">
        <f t="shared" si="515"/>
        <v>0</v>
      </c>
      <c r="AE1216" s="165">
        <f>IF(AU1216&gt;0.1,VLOOKUP(B1216,'P2 Origin'!$C$21:$M$176,3,0)*H1216,0)</f>
        <v>0</v>
      </c>
      <c r="AF1216" s="166">
        <f t="shared" si="516"/>
        <v>1.45</v>
      </c>
      <c r="AG1216" s="165">
        <f>(VLOOKUP(B1216,'P2 Origin'!$C$21:$M$176,4,0))*AF1216</f>
        <v>0</v>
      </c>
      <c r="AH1216" s="166">
        <f t="shared" si="517"/>
        <v>0</v>
      </c>
      <c r="AI1216" s="165">
        <f>(VLOOKUP(B1216,'P2 Origin'!$C$21:$M$176,5,0))*AH1216</f>
        <v>0</v>
      </c>
      <c r="AJ1216" s="166">
        <f t="shared" si="531"/>
        <v>0</v>
      </c>
      <c r="AK1216" s="165">
        <f>(VLOOKUP(B1216,'P2 Origin'!$C$21:$M$176,6,0))*AJ1216</f>
        <v>0</v>
      </c>
      <c r="AL1216" s="166">
        <f t="shared" si="518"/>
        <v>0</v>
      </c>
      <c r="AM1216" s="165">
        <f>(VLOOKUP($B1216,'P2 Origin'!$C$21:$M$176,7,0))*AL1216</f>
        <v>0</v>
      </c>
      <c r="AN1216" s="166">
        <f t="shared" si="519"/>
        <v>0</v>
      </c>
      <c r="AO1216" s="165">
        <f>(VLOOKUP($B1216,'P2 Origin'!$C$21:$M$176,8,0))*AN1216</f>
        <v>0</v>
      </c>
      <c r="AP1216" s="166">
        <f t="shared" si="520"/>
        <v>0</v>
      </c>
      <c r="AQ1216" s="165">
        <f>(VLOOKUP($B1216,'P2 Origin'!$C$21:$M$176,9,0))*AP1216</f>
        <v>0</v>
      </c>
      <c r="AR1216" s="155">
        <f t="shared" si="532"/>
        <v>0</v>
      </c>
      <c r="AS1216" s="164">
        <f>(VLOOKUP(B1216,'P2 Origin'!$C$21:$M$176,10,0))*K1216</f>
        <v>0</v>
      </c>
      <c r="AT1216" s="164">
        <f>(VLOOKUP(B1216,'P2 Origin'!$C$21:$M$176,11,0))*J1216</f>
        <v>0</v>
      </c>
      <c r="AU1216" s="167">
        <v>1.45</v>
      </c>
      <c r="AV1216" s="168">
        <v>0</v>
      </c>
      <c r="AW1216" s="169">
        <v>1.45</v>
      </c>
      <c r="AX1216" s="170">
        <f>IF(AU1216&gt;=0.1,'P3 Bureaumarge zee- en luchtvr.'!$D$12,0)</f>
        <v>0</v>
      </c>
      <c r="AY1216" s="163">
        <f t="shared" si="521"/>
        <v>0</v>
      </c>
      <c r="AZ1216" s="157" t="str">
        <f>VLOOKUP(D1216,'P4 Destination'!$C$21:$O$176,13,0)</f>
        <v>USD</v>
      </c>
      <c r="BA1216" s="164">
        <f t="shared" si="522"/>
        <v>0</v>
      </c>
      <c r="BB1216" s="171">
        <f>IF(AU1216&gt;0.1,(VLOOKUP(D1216,'P4 Destination'!$C$21:$M$176,3,0))*I1216,0)</f>
        <v>0</v>
      </c>
      <c r="BC1216" s="172">
        <f t="shared" si="523"/>
        <v>1.45</v>
      </c>
      <c r="BD1216" s="171">
        <f>(VLOOKUP($D1216,'P4 Destination'!$C$21:$M$176,4,0))*BC1216</f>
        <v>0</v>
      </c>
      <c r="BE1216" s="172">
        <f t="shared" si="524"/>
        <v>0</v>
      </c>
      <c r="BF1216" s="171">
        <f>(VLOOKUP($D1216,'P4 Destination'!$C$21:$M$176,5,0))*BE1216</f>
        <v>0</v>
      </c>
      <c r="BG1216" s="172">
        <f t="shared" si="525"/>
        <v>0</v>
      </c>
      <c r="BH1216" s="171">
        <f>(VLOOKUP($D1216,'P4 Destination'!$C$21:$M$176,6,0))*BG1216</f>
        <v>0</v>
      </c>
      <c r="BI1216" s="172">
        <f t="shared" si="526"/>
        <v>0</v>
      </c>
      <c r="BJ1216" s="171">
        <f>(VLOOKUP($D1216,'P4 Destination'!$C$21:$M$176,7,0))*BI1216</f>
        <v>0</v>
      </c>
      <c r="BK1216" s="172">
        <f t="shared" si="527"/>
        <v>0</v>
      </c>
      <c r="BL1216" s="171">
        <f>(VLOOKUP($D1216,'P4 Destination'!$C$21:$M$176,8,0))*BK1216</f>
        <v>0</v>
      </c>
      <c r="BM1216" s="172">
        <f t="shared" si="528"/>
        <v>0</v>
      </c>
      <c r="BN1216" s="171">
        <f>(VLOOKUP($D1216,'P4 Destination'!$C$21:$M$176,9,0))*BM1216</f>
        <v>0</v>
      </c>
      <c r="BO1216" s="154">
        <f t="shared" si="533"/>
        <v>0</v>
      </c>
      <c r="BP1216" s="171">
        <f>(VLOOKUP(D1216,'P4 Destination'!$C$21:$M$176,10,0))*K1216</f>
        <v>0</v>
      </c>
      <c r="BQ1216" s="171">
        <f>(VLOOKUP(D1216,'P4 Destination'!$C$21:$M$176,11,0))*J1216</f>
        <v>0</v>
      </c>
      <c r="BR1216" s="173">
        <f t="shared" si="529"/>
        <v>0</v>
      </c>
      <c r="BS1216" s="173">
        <f>(AV1216*2500)*'P6 Verzekering'!$E$11</f>
        <v>0</v>
      </c>
      <c r="BT1216" s="173">
        <f>(AW1216*2500)*'P6 Verzekering'!$E$12</f>
        <v>0</v>
      </c>
      <c r="BU1216" s="173">
        <f>(L1216*2500)*'P6 Verzekering'!$E$13</f>
        <v>0</v>
      </c>
      <c r="BV1216" s="173">
        <f t="shared" si="530"/>
        <v>0</v>
      </c>
      <c r="BW1216"/>
      <c r="BX1216"/>
    </row>
    <row r="1217" spans="1:76">
      <c r="A1217" s="152" t="s">
        <v>1085</v>
      </c>
      <c r="B1217" s="152" t="s">
        <v>438</v>
      </c>
      <c r="C1217" s="152" t="s">
        <v>437</v>
      </c>
      <c r="D1217" s="152" t="s">
        <v>234</v>
      </c>
      <c r="E1217" s="152" t="s">
        <v>233</v>
      </c>
      <c r="F1217" s="153">
        <f t="shared" si="506"/>
        <v>51</v>
      </c>
      <c r="G1217" s="154">
        <v>0</v>
      </c>
      <c r="H1217" s="154">
        <f>IFERROR(VLOOKUP(B1217,'P2 Origin'!$C$21:$Q$176,15,FALSE),0)</f>
        <v>0</v>
      </c>
      <c r="I1217" s="154">
        <f>IFERROR(VLOOKUP(D1217,'P4 Destination'!$C$21:$Q$176,15,FALSE),0)</f>
        <v>1</v>
      </c>
      <c r="J1217" s="155"/>
      <c r="K1217" s="155"/>
      <c r="L1217" s="156">
        <v>0</v>
      </c>
      <c r="M1217" s="155">
        <v>0</v>
      </c>
      <c r="N1217" s="155">
        <v>0</v>
      </c>
      <c r="O1217" s="157">
        <f t="shared" si="507"/>
        <v>0</v>
      </c>
      <c r="P1217" s="158">
        <f t="shared" si="508"/>
        <v>0</v>
      </c>
      <c r="Q1217" s="159">
        <f>IFERROR(VLOOKUP(N1217,'P1 Intra-Europees'!$A$15:$H$25,3,0),0)*P1217</f>
        <v>0</v>
      </c>
      <c r="R1217" s="160">
        <f t="shared" si="509"/>
        <v>0</v>
      </c>
      <c r="S1217" s="159">
        <f>IFERROR(VLOOKUP(N1217,'P1 Intra-Europees'!$A$15:$H$25,4,0),0)*R1217</f>
        <v>0</v>
      </c>
      <c r="T1217" s="160">
        <f t="shared" si="510"/>
        <v>0</v>
      </c>
      <c r="U1217" s="159">
        <f>IFERROR(VLOOKUP(N1217,'P1 Intra-Europees'!$A$15:$H$25,5,0),0)*T1217</f>
        <v>0</v>
      </c>
      <c r="V1217" s="160">
        <f t="shared" si="511"/>
        <v>0</v>
      </c>
      <c r="W1217" s="159">
        <f>IFERROR(VLOOKUP(N1217,'P1 Intra-Europees'!$A$15:$H$25,6,0),0)*V1217</f>
        <v>0</v>
      </c>
      <c r="X1217" s="160">
        <f t="shared" si="512"/>
        <v>0</v>
      </c>
      <c r="Y1217" s="159">
        <f>IFERROR(VLOOKUP(N1217,'P1 Intra-Europees'!$A$15:$H$25,7,0),0)*X1217</f>
        <v>0</v>
      </c>
      <c r="Z1217" s="161">
        <f t="shared" si="513"/>
        <v>0</v>
      </c>
      <c r="AA1217" s="162">
        <f>IFERROR(VLOOKUP(N1217,'P1 Intra-Europees'!$A$15:$H$25,8,0),0)*Z1217</f>
        <v>0</v>
      </c>
      <c r="AB1217" s="163">
        <f t="shared" si="514"/>
        <v>0</v>
      </c>
      <c r="AC1217" s="157" t="str">
        <f>VLOOKUP(B1217,'P2 Origin'!$C$21:$O$176,13,0)</f>
        <v>USD</v>
      </c>
      <c r="AD1217" s="164">
        <f t="shared" si="515"/>
        <v>0</v>
      </c>
      <c r="AE1217" s="165">
        <f>IF(AU1217&gt;0.1,VLOOKUP(B1217,'P2 Origin'!$C$21:$M$176,3,0)*H1217,0)</f>
        <v>0</v>
      </c>
      <c r="AF1217" s="166">
        <f t="shared" si="516"/>
        <v>0</v>
      </c>
      <c r="AG1217" s="165">
        <f>(VLOOKUP(B1217,'P2 Origin'!$C$21:$M$176,4,0))*AF1217</f>
        <v>0</v>
      </c>
      <c r="AH1217" s="166">
        <f t="shared" si="517"/>
        <v>0</v>
      </c>
      <c r="AI1217" s="165">
        <f>(VLOOKUP(B1217,'P2 Origin'!$C$21:$M$176,5,0))*AH1217</f>
        <v>0</v>
      </c>
      <c r="AJ1217" s="166">
        <f t="shared" si="531"/>
        <v>0</v>
      </c>
      <c r="AK1217" s="165">
        <f>(VLOOKUP(B1217,'P2 Origin'!$C$21:$M$176,6,0))*AJ1217</f>
        <v>0</v>
      </c>
      <c r="AL1217" s="166">
        <f t="shared" si="518"/>
        <v>0</v>
      </c>
      <c r="AM1217" s="165">
        <f>(VLOOKUP($B1217,'P2 Origin'!$C$21:$M$176,7,0))*AL1217</f>
        <v>0</v>
      </c>
      <c r="AN1217" s="166">
        <f t="shared" si="519"/>
        <v>0</v>
      </c>
      <c r="AO1217" s="165">
        <f>(VLOOKUP($B1217,'P2 Origin'!$C$21:$M$176,8,0))*AN1217</f>
        <v>0</v>
      </c>
      <c r="AP1217" s="166">
        <f t="shared" si="520"/>
        <v>51</v>
      </c>
      <c r="AQ1217" s="165">
        <f>(VLOOKUP($B1217,'P2 Origin'!$C$21:$M$176,9,0))*AP1217</f>
        <v>0</v>
      </c>
      <c r="AR1217" s="155">
        <f t="shared" si="532"/>
        <v>0</v>
      </c>
      <c r="AS1217" s="164">
        <f>(VLOOKUP(B1217,'P2 Origin'!$C$21:$M$176,10,0))*K1217</f>
        <v>0</v>
      </c>
      <c r="AT1217" s="164">
        <f>(VLOOKUP(B1217,'P2 Origin'!$C$21:$M$176,11,0))*J1217</f>
        <v>0</v>
      </c>
      <c r="AU1217" s="167">
        <v>51</v>
      </c>
      <c r="AV1217" s="168">
        <v>51</v>
      </c>
      <c r="AW1217" s="169">
        <v>0</v>
      </c>
      <c r="AX1217" s="170">
        <f>IF(AU1217&gt;=0.1,'P3 Bureaumarge zee- en luchtvr.'!$D$12,0)</f>
        <v>0</v>
      </c>
      <c r="AY1217" s="163">
        <f t="shared" si="521"/>
        <v>0</v>
      </c>
      <c r="AZ1217" s="157" t="str">
        <f>VLOOKUP(D1217,'P4 Destination'!$C$21:$O$176,13,0)</f>
        <v>EUR</v>
      </c>
      <c r="BA1217" s="164">
        <f t="shared" si="522"/>
        <v>0</v>
      </c>
      <c r="BB1217" s="171">
        <f>IF(AU1217&gt;0.1,(VLOOKUP(D1217,'P4 Destination'!$C$21:$M$176,3,0))*I1217,0)</f>
        <v>0</v>
      </c>
      <c r="BC1217" s="172">
        <f t="shared" si="523"/>
        <v>0</v>
      </c>
      <c r="BD1217" s="171">
        <f>(VLOOKUP($D1217,'P4 Destination'!$C$21:$M$176,4,0))*BC1217</f>
        <v>0</v>
      </c>
      <c r="BE1217" s="172">
        <f t="shared" si="524"/>
        <v>0</v>
      </c>
      <c r="BF1217" s="171">
        <f>(VLOOKUP($D1217,'P4 Destination'!$C$21:$M$176,5,0))*BE1217</f>
        <v>0</v>
      </c>
      <c r="BG1217" s="172">
        <f t="shared" si="525"/>
        <v>0</v>
      </c>
      <c r="BH1217" s="171">
        <f>(VLOOKUP($D1217,'P4 Destination'!$C$21:$M$176,6,0))*BG1217</f>
        <v>0</v>
      </c>
      <c r="BI1217" s="172">
        <f t="shared" si="526"/>
        <v>0</v>
      </c>
      <c r="BJ1217" s="171">
        <f>(VLOOKUP($D1217,'P4 Destination'!$C$21:$M$176,7,0))*BI1217</f>
        <v>0</v>
      </c>
      <c r="BK1217" s="172">
        <f t="shared" si="527"/>
        <v>0</v>
      </c>
      <c r="BL1217" s="171">
        <f>(VLOOKUP($D1217,'P4 Destination'!$C$21:$M$176,8,0))*BK1217</f>
        <v>0</v>
      </c>
      <c r="BM1217" s="172">
        <f t="shared" si="528"/>
        <v>51</v>
      </c>
      <c r="BN1217" s="171">
        <f>(VLOOKUP($D1217,'P4 Destination'!$C$21:$M$176,9,0))*BM1217</f>
        <v>0</v>
      </c>
      <c r="BO1217" s="154">
        <f t="shared" si="533"/>
        <v>0</v>
      </c>
      <c r="BP1217" s="171">
        <f>(VLOOKUP(D1217,'P4 Destination'!$C$21:$M$176,10,0))*K1217</f>
        <v>0</v>
      </c>
      <c r="BQ1217" s="171">
        <f>(VLOOKUP(D1217,'P4 Destination'!$C$21:$M$176,11,0))*J1217</f>
        <v>0</v>
      </c>
      <c r="BR1217" s="173">
        <f t="shared" si="529"/>
        <v>0</v>
      </c>
      <c r="BS1217" s="173">
        <f>(AV1217*2500)*'P6 Verzekering'!$E$11</f>
        <v>0</v>
      </c>
      <c r="BT1217" s="173">
        <f>(AW1217*2500)*'P6 Verzekering'!$E$12</f>
        <v>0</v>
      </c>
      <c r="BU1217" s="173">
        <f>(L1217*2500)*'P6 Verzekering'!$E$13</f>
        <v>0</v>
      </c>
      <c r="BV1217" s="173">
        <f t="shared" si="530"/>
        <v>0</v>
      </c>
      <c r="BW1217"/>
      <c r="BX1217"/>
    </row>
    <row r="1218" spans="1:76">
      <c r="A1218" s="152" t="s">
        <v>1097</v>
      </c>
      <c r="B1218" s="152" t="s">
        <v>275</v>
      </c>
      <c r="C1218" s="152" t="s">
        <v>274</v>
      </c>
      <c r="D1218" s="152" t="s">
        <v>361</v>
      </c>
      <c r="E1218" s="152" t="s">
        <v>360</v>
      </c>
      <c r="F1218" s="153">
        <f t="shared" si="506"/>
        <v>57</v>
      </c>
      <c r="G1218" s="154">
        <v>1</v>
      </c>
      <c r="H1218" s="154">
        <f>IFERROR(VLOOKUP(B1218,'P2 Origin'!$C$21:$Q$176,15,FALSE),0)</f>
        <v>0</v>
      </c>
      <c r="I1218" s="154">
        <f>IFERROR(VLOOKUP(D1218,'P4 Destination'!$C$21:$Q$176,15,FALSE),0)</f>
        <v>1</v>
      </c>
      <c r="J1218" s="155">
        <v>1</v>
      </c>
      <c r="K1218" s="155"/>
      <c r="L1218" s="156">
        <v>0</v>
      </c>
      <c r="M1218" s="155">
        <v>0</v>
      </c>
      <c r="N1218" s="155">
        <v>0</v>
      </c>
      <c r="O1218" s="157">
        <f t="shared" si="507"/>
        <v>0</v>
      </c>
      <c r="P1218" s="158">
        <f t="shared" si="508"/>
        <v>0</v>
      </c>
      <c r="Q1218" s="159">
        <f>IFERROR(VLOOKUP(N1218,'P1 Intra-Europees'!$A$15:$H$25,3,0),0)*P1218</f>
        <v>0</v>
      </c>
      <c r="R1218" s="160">
        <f t="shared" si="509"/>
        <v>0</v>
      </c>
      <c r="S1218" s="159">
        <f>IFERROR(VLOOKUP(N1218,'P1 Intra-Europees'!$A$15:$H$25,4,0),0)*R1218</f>
        <v>0</v>
      </c>
      <c r="T1218" s="160">
        <f t="shared" si="510"/>
        <v>0</v>
      </c>
      <c r="U1218" s="159">
        <f>IFERROR(VLOOKUP(N1218,'P1 Intra-Europees'!$A$15:$H$25,5,0),0)*T1218</f>
        <v>0</v>
      </c>
      <c r="V1218" s="160">
        <f t="shared" si="511"/>
        <v>0</v>
      </c>
      <c r="W1218" s="159">
        <f>IFERROR(VLOOKUP(N1218,'P1 Intra-Europees'!$A$15:$H$25,6,0),0)*V1218</f>
        <v>0</v>
      </c>
      <c r="X1218" s="160">
        <f t="shared" si="512"/>
        <v>0</v>
      </c>
      <c r="Y1218" s="159">
        <f>IFERROR(VLOOKUP(N1218,'P1 Intra-Europees'!$A$15:$H$25,7,0),0)*X1218</f>
        <v>0</v>
      </c>
      <c r="Z1218" s="161">
        <f t="shared" si="513"/>
        <v>0</v>
      </c>
      <c r="AA1218" s="162">
        <f>IFERROR(VLOOKUP(N1218,'P1 Intra-Europees'!$A$15:$H$25,8,0),0)*Z1218</f>
        <v>0</v>
      </c>
      <c r="AB1218" s="163">
        <f t="shared" si="514"/>
        <v>0</v>
      </c>
      <c r="AC1218" s="157" t="str">
        <f>VLOOKUP(B1218,'P2 Origin'!$C$21:$O$176,13,0)</f>
        <v>USD</v>
      </c>
      <c r="AD1218" s="164">
        <f t="shared" si="515"/>
        <v>0</v>
      </c>
      <c r="AE1218" s="165">
        <f>IF(AU1218&gt;0.1,VLOOKUP(B1218,'P2 Origin'!$C$21:$M$176,3,0)*H1218,0)</f>
        <v>0</v>
      </c>
      <c r="AF1218" s="166">
        <f t="shared" si="516"/>
        <v>0</v>
      </c>
      <c r="AG1218" s="165">
        <f>(VLOOKUP(B1218,'P2 Origin'!$C$21:$M$176,4,0))*AF1218</f>
        <v>0</v>
      </c>
      <c r="AH1218" s="166">
        <f t="shared" si="517"/>
        <v>0</v>
      </c>
      <c r="AI1218" s="165">
        <f>(VLOOKUP(B1218,'P2 Origin'!$C$21:$M$176,5,0))*AH1218</f>
        <v>0</v>
      </c>
      <c r="AJ1218" s="166">
        <f t="shared" si="531"/>
        <v>0</v>
      </c>
      <c r="AK1218" s="165">
        <f>(VLOOKUP(B1218,'P2 Origin'!$C$21:$M$176,6,0))*AJ1218</f>
        <v>0</v>
      </c>
      <c r="AL1218" s="166">
        <f t="shared" si="518"/>
        <v>0</v>
      </c>
      <c r="AM1218" s="165">
        <f>(VLOOKUP($B1218,'P2 Origin'!$C$21:$M$176,7,0))*AL1218</f>
        <v>0</v>
      </c>
      <c r="AN1218" s="166">
        <f t="shared" si="519"/>
        <v>0</v>
      </c>
      <c r="AO1218" s="165">
        <f>(VLOOKUP($B1218,'P2 Origin'!$C$21:$M$176,8,0))*AN1218</f>
        <v>0</v>
      </c>
      <c r="AP1218" s="166">
        <f t="shared" si="520"/>
        <v>57</v>
      </c>
      <c r="AQ1218" s="165">
        <f>(VLOOKUP($B1218,'P2 Origin'!$C$21:$M$176,9,0))*AP1218</f>
        <v>0</v>
      </c>
      <c r="AR1218" s="155">
        <f t="shared" si="532"/>
        <v>1</v>
      </c>
      <c r="AS1218" s="164">
        <f>(VLOOKUP(B1218,'P2 Origin'!$C$21:$M$176,10,0))*K1218</f>
        <v>0</v>
      </c>
      <c r="AT1218" s="164">
        <f>(VLOOKUP(B1218,'P2 Origin'!$C$21:$M$176,11,0))*J1218</f>
        <v>0</v>
      </c>
      <c r="AU1218" s="167">
        <v>57</v>
      </c>
      <c r="AV1218" s="168">
        <v>57</v>
      </c>
      <c r="AW1218" s="169">
        <v>0</v>
      </c>
      <c r="AX1218" s="170">
        <f>IF(AU1218&gt;=0.1,'P3 Bureaumarge zee- en luchtvr.'!$D$12,0)</f>
        <v>0</v>
      </c>
      <c r="AY1218" s="163">
        <f t="shared" si="521"/>
        <v>0</v>
      </c>
      <c r="AZ1218" s="157" t="str">
        <f>VLOOKUP(D1218,'P4 Destination'!$C$21:$O$176,13,0)</f>
        <v>USD</v>
      </c>
      <c r="BA1218" s="164">
        <f t="shared" si="522"/>
        <v>0</v>
      </c>
      <c r="BB1218" s="171">
        <f>IF(AU1218&gt;0.1,(VLOOKUP(D1218,'P4 Destination'!$C$21:$M$176,3,0))*I1218,0)</f>
        <v>0</v>
      </c>
      <c r="BC1218" s="172">
        <f t="shared" si="523"/>
        <v>0</v>
      </c>
      <c r="BD1218" s="171">
        <f>(VLOOKUP($D1218,'P4 Destination'!$C$21:$M$176,4,0))*BC1218</f>
        <v>0</v>
      </c>
      <c r="BE1218" s="172">
        <f t="shared" si="524"/>
        <v>0</v>
      </c>
      <c r="BF1218" s="171">
        <f>(VLOOKUP($D1218,'P4 Destination'!$C$21:$M$176,5,0))*BE1218</f>
        <v>0</v>
      </c>
      <c r="BG1218" s="172">
        <f t="shared" si="525"/>
        <v>0</v>
      </c>
      <c r="BH1218" s="171">
        <f>(VLOOKUP($D1218,'P4 Destination'!$C$21:$M$176,6,0))*BG1218</f>
        <v>0</v>
      </c>
      <c r="BI1218" s="172">
        <f t="shared" si="526"/>
        <v>0</v>
      </c>
      <c r="BJ1218" s="171">
        <f>(VLOOKUP($D1218,'P4 Destination'!$C$21:$M$176,7,0))*BI1218</f>
        <v>0</v>
      </c>
      <c r="BK1218" s="172">
        <f t="shared" si="527"/>
        <v>0</v>
      </c>
      <c r="BL1218" s="171">
        <f>(VLOOKUP($D1218,'P4 Destination'!$C$21:$M$176,8,0))*BK1218</f>
        <v>0</v>
      </c>
      <c r="BM1218" s="172">
        <f t="shared" si="528"/>
        <v>57</v>
      </c>
      <c r="BN1218" s="171">
        <f>(VLOOKUP($D1218,'P4 Destination'!$C$21:$M$176,9,0))*BM1218</f>
        <v>0</v>
      </c>
      <c r="BO1218" s="154">
        <f t="shared" si="533"/>
        <v>1</v>
      </c>
      <c r="BP1218" s="171">
        <f>(VLOOKUP(D1218,'P4 Destination'!$C$21:$M$176,10,0))*K1218</f>
        <v>0</v>
      </c>
      <c r="BQ1218" s="171">
        <f>(VLOOKUP(D1218,'P4 Destination'!$C$21:$M$176,11,0))*J1218</f>
        <v>0</v>
      </c>
      <c r="BR1218" s="173">
        <f t="shared" si="529"/>
        <v>0</v>
      </c>
      <c r="BS1218" s="173">
        <f>(AV1218*2500)*'P6 Verzekering'!$E$11</f>
        <v>0</v>
      </c>
      <c r="BT1218" s="173">
        <f>(AW1218*2500)*'P6 Verzekering'!$E$12</f>
        <v>0</v>
      </c>
      <c r="BU1218" s="173">
        <f>(L1218*2500)*'P6 Verzekering'!$E$13</f>
        <v>0</v>
      </c>
      <c r="BV1218" s="173">
        <f t="shared" si="530"/>
        <v>0</v>
      </c>
      <c r="BW1218"/>
      <c r="BX1218"/>
    </row>
    <row r="1219" spans="1:76">
      <c r="A1219" s="152" t="s">
        <v>1099</v>
      </c>
      <c r="B1219" s="152" t="s">
        <v>275</v>
      </c>
      <c r="C1219" s="152" t="s">
        <v>274</v>
      </c>
      <c r="D1219" s="152" t="s">
        <v>219</v>
      </c>
      <c r="E1219" s="152" t="s">
        <v>219</v>
      </c>
      <c r="F1219" s="153">
        <f t="shared" si="506"/>
        <v>10</v>
      </c>
      <c r="G1219" s="154">
        <v>1</v>
      </c>
      <c r="H1219" s="154">
        <f>IFERROR(VLOOKUP(B1219,'P2 Origin'!$C$21:$Q$176,15,FALSE),0)</f>
        <v>0</v>
      </c>
      <c r="I1219" s="154">
        <f>IFERROR(VLOOKUP(D1219,'P4 Destination'!$C$21:$Q$176,15,FALSE),0)</f>
        <v>0</v>
      </c>
      <c r="J1219" s="155"/>
      <c r="K1219" s="155">
        <v>1</v>
      </c>
      <c r="L1219" s="156">
        <v>0</v>
      </c>
      <c r="M1219" s="155">
        <v>0</v>
      </c>
      <c r="N1219" s="155">
        <v>0</v>
      </c>
      <c r="O1219" s="157">
        <f t="shared" si="507"/>
        <v>0</v>
      </c>
      <c r="P1219" s="158">
        <f t="shared" si="508"/>
        <v>0</v>
      </c>
      <c r="Q1219" s="159">
        <f>IFERROR(VLOOKUP(N1219,'P1 Intra-Europees'!$A$15:$H$25,3,0),0)*P1219</f>
        <v>0</v>
      </c>
      <c r="R1219" s="160">
        <f t="shared" si="509"/>
        <v>0</v>
      </c>
      <c r="S1219" s="159">
        <f>IFERROR(VLOOKUP(N1219,'P1 Intra-Europees'!$A$15:$H$25,4,0),0)*R1219</f>
        <v>0</v>
      </c>
      <c r="T1219" s="160">
        <f t="shared" si="510"/>
        <v>0</v>
      </c>
      <c r="U1219" s="159">
        <f>IFERROR(VLOOKUP(N1219,'P1 Intra-Europees'!$A$15:$H$25,5,0),0)*T1219</f>
        <v>0</v>
      </c>
      <c r="V1219" s="160">
        <f t="shared" si="511"/>
        <v>0</v>
      </c>
      <c r="W1219" s="159">
        <f>IFERROR(VLOOKUP(N1219,'P1 Intra-Europees'!$A$15:$H$25,6,0),0)*V1219</f>
        <v>0</v>
      </c>
      <c r="X1219" s="160">
        <f t="shared" si="512"/>
        <v>0</v>
      </c>
      <c r="Y1219" s="159">
        <f>IFERROR(VLOOKUP(N1219,'P1 Intra-Europees'!$A$15:$H$25,7,0),0)*X1219</f>
        <v>0</v>
      </c>
      <c r="Z1219" s="161">
        <f t="shared" si="513"/>
        <v>0</v>
      </c>
      <c r="AA1219" s="162">
        <f>IFERROR(VLOOKUP(N1219,'P1 Intra-Europees'!$A$15:$H$25,8,0),0)*Z1219</f>
        <v>0</v>
      </c>
      <c r="AB1219" s="163">
        <f t="shared" si="514"/>
        <v>0</v>
      </c>
      <c r="AC1219" s="157" t="str">
        <f>VLOOKUP(B1219,'P2 Origin'!$C$21:$O$176,13,0)</f>
        <v>USD</v>
      </c>
      <c r="AD1219" s="164">
        <f t="shared" si="515"/>
        <v>0</v>
      </c>
      <c r="AE1219" s="165">
        <f>IF(AU1219&gt;0.1,VLOOKUP(B1219,'P2 Origin'!$C$21:$M$176,3,0)*H1219,0)</f>
        <v>0</v>
      </c>
      <c r="AF1219" s="166">
        <f t="shared" si="516"/>
        <v>0</v>
      </c>
      <c r="AG1219" s="165">
        <f>(VLOOKUP(B1219,'P2 Origin'!$C$21:$M$176,4,0))*AF1219</f>
        <v>0</v>
      </c>
      <c r="AH1219" s="166">
        <f t="shared" si="517"/>
        <v>10</v>
      </c>
      <c r="AI1219" s="165">
        <f>(VLOOKUP(B1219,'P2 Origin'!$C$21:$M$176,5,0))*AH1219</f>
        <v>0</v>
      </c>
      <c r="AJ1219" s="166">
        <f t="shared" si="531"/>
        <v>0</v>
      </c>
      <c r="AK1219" s="165">
        <f>(VLOOKUP(B1219,'P2 Origin'!$C$21:$M$176,6,0))*AJ1219</f>
        <v>0</v>
      </c>
      <c r="AL1219" s="166">
        <f t="shared" si="518"/>
        <v>0</v>
      </c>
      <c r="AM1219" s="165">
        <f>(VLOOKUP($B1219,'P2 Origin'!$C$21:$M$176,7,0))*AL1219</f>
        <v>0</v>
      </c>
      <c r="AN1219" s="166">
        <f t="shared" si="519"/>
        <v>0</v>
      </c>
      <c r="AO1219" s="165">
        <f>(VLOOKUP($B1219,'P2 Origin'!$C$21:$M$176,8,0))*AN1219</f>
        <v>0</v>
      </c>
      <c r="AP1219" s="166">
        <f t="shared" si="520"/>
        <v>0</v>
      </c>
      <c r="AQ1219" s="165">
        <f>(VLOOKUP($B1219,'P2 Origin'!$C$21:$M$176,9,0))*AP1219</f>
        <v>0</v>
      </c>
      <c r="AR1219" s="155">
        <f t="shared" si="532"/>
        <v>1</v>
      </c>
      <c r="AS1219" s="164">
        <f>(VLOOKUP(B1219,'P2 Origin'!$C$21:$M$176,10,0))*K1219</f>
        <v>0</v>
      </c>
      <c r="AT1219" s="164">
        <f>(VLOOKUP(B1219,'P2 Origin'!$C$21:$M$176,11,0))*J1219</f>
        <v>0</v>
      </c>
      <c r="AU1219" s="167">
        <v>10</v>
      </c>
      <c r="AV1219" s="168">
        <v>10</v>
      </c>
      <c r="AW1219" s="169">
        <v>0</v>
      </c>
      <c r="AX1219" s="170">
        <f>IF(AU1219&gt;=0.1,'P3 Bureaumarge zee- en luchtvr.'!$D$12,0)</f>
        <v>0</v>
      </c>
      <c r="AY1219" s="163">
        <f t="shared" si="521"/>
        <v>0</v>
      </c>
      <c r="AZ1219" s="157" t="str">
        <f>VLOOKUP(D1219,'P4 Destination'!$C$21:$O$176,13,0)</f>
        <v>EUR</v>
      </c>
      <c r="BA1219" s="164">
        <f t="shared" si="522"/>
        <v>0</v>
      </c>
      <c r="BB1219" s="171">
        <f>IF(AU1219&gt;0.1,(VLOOKUP(D1219,'P4 Destination'!$C$21:$M$176,3,0))*I1219,0)</f>
        <v>0</v>
      </c>
      <c r="BC1219" s="172">
        <f t="shared" si="523"/>
        <v>0</v>
      </c>
      <c r="BD1219" s="171">
        <f>(VLOOKUP($D1219,'P4 Destination'!$C$21:$M$176,4,0))*BC1219</f>
        <v>0</v>
      </c>
      <c r="BE1219" s="172">
        <f t="shared" si="524"/>
        <v>10</v>
      </c>
      <c r="BF1219" s="171">
        <f>(VLOOKUP($D1219,'P4 Destination'!$C$21:$M$176,5,0))*BE1219</f>
        <v>0</v>
      </c>
      <c r="BG1219" s="172">
        <f t="shared" si="525"/>
        <v>0</v>
      </c>
      <c r="BH1219" s="171">
        <f>(VLOOKUP($D1219,'P4 Destination'!$C$21:$M$176,6,0))*BG1219</f>
        <v>0</v>
      </c>
      <c r="BI1219" s="172">
        <f t="shared" si="526"/>
        <v>0</v>
      </c>
      <c r="BJ1219" s="171">
        <f>(VLOOKUP($D1219,'P4 Destination'!$C$21:$M$176,7,0))*BI1219</f>
        <v>0</v>
      </c>
      <c r="BK1219" s="172">
        <f t="shared" si="527"/>
        <v>0</v>
      </c>
      <c r="BL1219" s="171">
        <f>(VLOOKUP($D1219,'P4 Destination'!$C$21:$M$176,8,0))*BK1219</f>
        <v>0</v>
      </c>
      <c r="BM1219" s="172">
        <f t="shared" si="528"/>
        <v>0</v>
      </c>
      <c r="BN1219" s="171">
        <f>(VLOOKUP($D1219,'P4 Destination'!$C$21:$M$176,9,0))*BM1219</f>
        <v>0</v>
      </c>
      <c r="BO1219" s="154">
        <f t="shared" si="533"/>
        <v>1</v>
      </c>
      <c r="BP1219" s="171">
        <f>(VLOOKUP(D1219,'P4 Destination'!$C$21:$M$176,10,0))*K1219</f>
        <v>0</v>
      </c>
      <c r="BQ1219" s="171">
        <f>(VLOOKUP(D1219,'P4 Destination'!$C$21:$M$176,11,0))*J1219</f>
        <v>0</v>
      </c>
      <c r="BR1219" s="173">
        <f t="shared" si="529"/>
        <v>0</v>
      </c>
      <c r="BS1219" s="173">
        <f>(AV1219*2500)*'P6 Verzekering'!$E$11</f>
        <v>0</v>
      </c>
      <c r="BT1219" s="173">
        <f>(AW1219*2500)*'P6 Verzekering'!$E$12</f>
        <v>0</v>
      </c>
      <c r="BU1219" s="173">
        <f>(L1219*2500)*'P6 Verzekering'!$E$13</f>
        <v>0</v>
      </c>
      <c r="BV1219" s="173">
        <f t="shared" si="530"/>
        <v>0</v>
      </c>
      <c r="BW1219"/>
      <c r="BX1219"/>
    </row>
    <row r="1220" spans="1:76">
      <c r="A1220" s="152" t="s">
        <v>1106</v>
      </c>
      <c r="B1220" s="152" t="s">
        <v>275</v>
      </c>
      <c r="C1220" s="152" t="s">
        <v>274</v>
      </c>
      <c r="D1220" s="152" t="s">
        <v>433</v>
      </c>
      <c r="E1220" s="152" t="s">
        <v>432</v>
      </c>
      <c r="F1220" s="153">
        <f t="shared" si="506"/>
        <v>35</v>
      </c>
      <c r="G1220" s="154">
        <v>1</v>
      </c>
      <c r="H1220" s="154">
        <f>IFERROR(VLOOKUP(B1220,'P2 Origin'!$C$21:$Q$176,15,FALSE),0)</f>
        <v>0</v>
      </c>
      <c r="I1220" s="154">
        <f>IFERROR(VLOOKUP(D1220,'P4 Destination'!$C$21:$Q$176,15,FALSE),0)</f>
        <v>0</v>
      </c>
      <c r="J1220" s="155">
        <v>1</v>
      </c>
      <c r="K1220" s="155"/>
      <c r="L1220" s="156">
        <v>0</v>
      </c>
      <c r="M1220" s="155">
        <v>0</v>
      </c>
      <c r="N1220" s="155">
        <v>0</v>
      </c>
      <c r="O1220" s="157">
        <f t="shared" si="507"/>
        <v>0</v>
      </c>
      <c r="P1220" s="158">
        <f t="shared" si="508"/>
        <v>0</v>
      </c>
      <c r="Q1220" s="159">
        <f>IFERROR(VLOOKUP(N1220,'P1 Intra-Europees'!$A$15:$H$25,3,0),0)*P1220</f>
        <v>0</v>
      </c>
      <c r="R1220" s="160">
        <f t="shared" si="509"/>
        <v>0</v>
      </c>
      <c r="S1220" s="159">
        <f>IFERROR(VLOOKUP(N1220,'P1 Intra-Europees'!$A$15:$H$25,4,0),0)*R1220</f>
        <v>0</v>
      </c>
      <c r="T1220" s="160">
        <f t="shared" si="510"/>
        <v>0</v>
      </c>
      <c r="U1220" s="159">
        <f>IFERROR(VLOOKUP(N1220,'P1 Intra-Europees'!$A$15:$H$25,5,0),0)*T1220</f>
        <v>0</v>
      </c>
      <c r="V1220" s="160">
        <f t="shared" si="511"/>
        <v>0</v>
      </c>
      <c r="W1220" s="159">
        <f>IFERROR(VLOOKUP(N1220,'P1 Intra-Europees'!$A$15:$H$25,6,0),0)*V1220</f>
        <v>0</v>
      </c>
      <c r="X1220" s="160">
        <f t="shared" si="512"/>
        <v>0</v>
      </c>
      <c r="Y1220" s="159">
        <f>IFERROR(VLOOKUP(N1220,'P1 Intra-Europees'!$A$15:$H$25,7,0),0)*X1220</f>
        <v>0</v>
      </c>
      <c r="Z1220" s="161">
        <f t="shared" si="513"/>
        <v>0</v>
      </c>
      <c r="AA1220" s="162">
        <f>IFERROR(VLOOKUP(N1220,'P1 Intra-Europees'!$A$15:$H$25,8,0),0)*Z1220</f>
        <v>0</v>
      </c>
      <c r="AB1220" s="163">
        <f t="shared" si="514"/>
        <v>0</v>
      </c>
      <c r="AC1220" s="157" t="str">
        <f>VLOOKUP(B1220,'P2 Origin'!$C$21:$O$176,13,0)</f>
        <v>USD</v>
      </c>
      <c r="AD1220" s="164">
        <f t="shared" si="515"/>
        <v>0</v>
      </c>
      <c r="AE1220" s="165">
        <f>IF(AU1220&gt;0.1,VLOOKUP(B1220,'P2 Origin'!$C$21:$M$176,3,0)*H1220,0)</f>
        <v>0</v>
      </c>
      <c r="AF1220" s="166">
        <f t="shared" si="516"/>
        <v>0</v>
      </c>
      <c r="AG1220" s="165">
        <f>(VLOOKUP(B1220,'P2 Origin'!$C$21:$M$176,4,0))*AF1220</f>
        <v>0</v>
      </c>
      <c r="AH1220" s="166">
        <f t="shared" si="517"/>
        <v>0</v>
      </c>
      <c r="AI1220" s="165">
        <f>(VLOOKUP(B1220,'P2 Origin'!$C$21:$M$176,5,0))*AH1220</f>
        <v>0</v>
      </c>
      <c r="AJ1220" s="166">
        <f t="shared" si="531"/>
        <v>0</v>
      </c>
      <c r="AK1220" s="165">
        <f>(VLOOKUP(B1220,'P2 Origin'!$C$21:$M$176,6,0))*AJ1220</f>
        <v>0</v>
      </c>
      <c r="AL1220" s="166">
        <f t="shared" si="518"/>
        <v>35</v>
      </c>
      <c r="AM1220" s="165">
        <f>(VLOOKUP($B1220,'P2 Origin'!$C$21:$M$176,7,0))*AL1220</f>
        <v>0</v>
      </c>
      <c r="AN1220" s="166">
        <f t="shared" si="519"/>
        <v>0</v>
      </c>
      <c r="AO1220" s="165">
        <f>(VLOOKUP($B1220,'P2 Origin'!$C$21:$M$176,8,0))*AN1220</f>
        <v>0</v>
      </c>
      <c r="AP1220" s="166">
        <f t="shared" si="520"/>
        <v>0</v>
      </c>
      <c r="AQ1220" s="165">
        <f>(VLOOKUP($B1220,'P2 Origin'!$C$21:$M$176,9,0))*AP1220</f>
        <v>0</v>
      </c>
      <c r="AR1220" s="155">
        <f t="shared" si="532"/>
        <v>1</v>
      </c>
      <c r="AS1220" s="164">
        <f>(VLOOKUP(B1220,'P2 Origin'!$C$21:$M$176,10,0))*K1220</f>
        <v>0</v>
      </c>
      <c r="AT1220" s="164">
        <f>(VLOOKUP(B1220,'P2 Origin'!$C$21:$M$176,11,0))*J1220</f>
        <v>0</v>
      </c>
      <c r="AU1220" s="167">
        <v>35</v>
      </c>
      <c r="AV1220" s="168">
        <v>35</v>
      </c>
      <c r="AW1220" s="169">
        <v>0</v>
      </c>
      <c r="AX1220" s="170">
        <f>IF(AU1220&gt;=0.1,'P3 Bureaumarge zee- en luchtvr.'!$D$12,0)</f>
        <v>0</v>
      </c>
      <c r="AY1220" s="163">
        <f t="shared" si="521"/>
        <v>0</v>
      </c>
      <c r="AZ1220" s="157" t="str">
        <f>VLOOKUP(D1220,'P4 Destination'!$C$21:$O$176,13,0)</f>
        <v>USD</v>
      </c>
      <c r="BA1220" s="164">
        <f t="shared" si="522"/>
        <v>0</v>
      </c>
      <c r="BB1220" s="171">
        <f>IF(AU1220&gt;0.1,(VLOOKUP(D1220,'P4 Destination'!$C$21:$M$176,3,0))*I1220,0)</f>
        <v>0</v>
      </c>
      <c r="BC1220" s="172">
        <f t="shared" si="523"/>
        <v>0</v>
      </c>
      <c r="BD1220" s="171">
        <f>(VLOOKUP($D1220,'P4 Destination'!$C$21:$M$176,4,0))*BC1220</f>
        <v>0</v>
      </c>
      <c r="BE1220" s="172">
        <f t="shared" si="524"/>
        <v>0</v>
      </c>
      <c r="BF1220" s="171">
        <f>(VLOOKUP($D1220,'P4 Destination'!$C$21:$M$176,5,0))*BE1220</f>
        <v>0</v>
      </c>
      <c r="BG1220" s="172">
        <f t="shared" si="525"/>
        <v>0</v>
      </c>
      <c r="BH1220" s="171">
        <f>(VLOOKUP($D1220,'P4 Destination'!$C$21:$M$176,6,0))*BG1220</f>
        <v>0</v>
      </c>
      <c r="BI1220" s="172">
        <f t="shared" si="526"/>
        <v>35</v>
      </c>
      <c r="BJ1220" s="171">
        <f>(VLOOKUP($D1220,'P4 Destination'!$C$21:$M$176,7,0))*BI1220</f>
        <v>0</v>
      </c>
      <c r="BK1220" s="172">
        <f t="shared" si="527"/>
        <v>0</v>
      </c>
      <c r="BL1220" s="171">
        <f>(VLOOKUP($D1220,'P4 Destination'!$C$21:$M$176,8,0))*BK1220</f>
        <v>0</v>
      </c>
      <c r="BM1220" s="172">
        <f t="shared" si="528"/>
        <v>0</v>
      </c>
      <c r="BN1220" s="171">
        <f>(VLOOKUP($D1220,'P4 Destination'!$C$21:$M$176,9,0))*BM1220</f>
        <v>0</v>
      </c>
      <c r="BO1220" s="154">
        <f t="shared" si="533"/>
        <v>1</v>
      </c>
      <c r="BP1220" s="171">
        <f>(VLOOKUP(D1220,'P4 Destination'!$C$21:$M$176,10,0))*K1220</f>
        <v>0</v>
      </c>
      <c r="BQ1220" s="171">
        <f>(VLOOKUP(D1220,'P4 Destination'!$C$21:$M$176,11,0))*J1220</f>
        <v>0</v>
      </c>
      <c r="BR1220" s="173">
        <f t="shared" si="529"/>
        <v>0</v>
      </c>
      <c r="BS1220" s="173">
        <f>(AV1220*2500)*'P6 Verzekering'!$E$11</f>
        <v>0</v>
      </c>
      <c r="BT1220" s="173">
        <f>(AW1220*2500)*'P6 Verzekering'!$E$12</f>
        <v>0</v>
      </c>
      <c r="BU1220" s="173">
        <f>(L1220*2500)*'P6 Verzekering'!$E$13</f>
        <v>0</v>
      </c>
      <c r="BV1220" s="173">
        <f t="shared" si="530"/>
        <v>0</v>
      </c>
      <c r="BW1220"/>
      <c r="BX1220"/>
    </row>
    <row r="1221" spans="1:76">
      <c r="A1221" s="152" t="s">
        <v>1107</v>
      </c>
      <c r="B1221" s="152" t="s">
        <v>444</v>
      </c>
      <c r="C1221" s="152" t="s">
        <v>443</v>
      </c>
      <c r="D1221" s="152" t="s">
        <v>219</v>
      </c>
      <c r="E1221" s="152" t="s">
        <v>219</v>
      </c>
      <c r="F1221" s="153">
        <f t="shared" si="506"/>
        <v>31</v>
      </c>
      <c r="G1221" s="154">
        <v>0</v>
      </c>
      <c r="H1221" s="154">
        <f>IFERROR(VLOOKUP(B1221,'P2 Origin'!$C$21:$Q$176,15,FALSE),0)</f>
        <v>1</v>
      </c>
      <c r="I1221" s="154">
        <f>IFERROR(VLOOKUP(D1221,'P4 Destination'!$C$21:$Q$176,15,FALSE),0)</f>
        <v>0</v>
      </c>
      <c r="J1221" s="155"/>
      <c r="K1221" s="155"/>
      <c r="L1221" s="156">
        <v>0</v>
      </c>
      <c r="M1221" s="155">
        <v>0</v>
      </c>
      <c r="N1221" s="155">
        <v>0</v>
      </c>
      <c r="O1221" s="157">
        <f t="shared" si="507"/>
        <v>0</v>
      </c>
      <c r="P1221" s="158">
        <f t="shared" si="508"/>
        <v>0</v>
      </c>
      <c r="Q1221" s="159">
        <f>IFERROR(VLOOKUP(N1221,'P1 Intra-Europees'!$A$15:$H$25,3,0),0)*P1221</f>
        <v>0</v>
      </c>
      <c r="R1221" s="160">
        <f t="shared" si="509"/>
        <v>0</v>
      </c>
      <c r="S1221" s="159">
        <f>IFERROR(VLOOKUP(N1221,'P1 Intra-Europees'!$A$15:$H$25,4,0),0)*R1221</f>
        <v>0</v>
      </c>
      <c r="T1221" s="160">
        <f t="shared" si="510"/>
        <v>0</v>
      </c>
      <c r="U1221" s="159">
        <f>IFERROR(VLOOKUP(N1221,'P1 Intra-Europees'!$A$15:$H$25,5,0),0)*T1221</f>
        <v>0</v>
      </c>
      <c r="V1221" s="160">
        <f t="shared" si="511"/>
        <v>0</v>
      </c>
      <c r="W1221" s="159">
        <f>IFERROR(VLOOKUP(N1221,'P1 Intra-Europees'!$A$15:$H$25,6,0),0)*V1221</f>
        <v>0</v>
      </c>
      <c r="X1221" s="160">
        <f t="shared" si="512"/>
        <v>0</v>
      </c>
      <c r="Y1221" s="159">
        <f>IFERROR(VLOOKUP(N1221,'P1 Intra-Europees'!$A$15:$H$25,7,0),0)*X1221</f>
        <v>0</v>
      </c>
      <c r="Z1221" s="161">
        <f t="shared" si="513"/>
        <v>0</v>
      </c>
      <c r="AA1221" s="162">
        <f>IFERROR(VLOOKUP(N1221,'P1 Intra-Europees'!$A$15:$H$25,8,0),0)*Z1221</f>
        <v>0</v>
      </c>
      <c r="AB1221" s="163">
        <f t="shared" si="514"/>
        <v>0</v>
      </c>
      <c r="AC1221" s="157" t="str">
        <f>VLOOKUP(B1221,'P2 Origin'!$C$21:$O$176,13,0)</f>
        <v>USD</v>
      </c>
      <c r="AD1221" s="164">
        <f t="shared" si="515"/>
        <v>0</v>
      </c>
      <c r="AE1221" s="165">
        <f>IF(AU1221&gt;0.1,VLOOKUP(B1221,'P2 Origin'!$C$21:$M$176,3,0)*H1221,0)</f>
        <v>0</v>
      </c>
      <c r="AF1221" s="166">
        <f t="shared" si="516"/>
        <v>0</v>
      </c>
      <c r="AG1221" s="165">
        <f>(VLOOKUP(B1221,'P2 Origin'!$C$21:$M$176,4,0))*AF1221</f>
        <v>0</v>
      </c>
      <c r="AH1221" s="166">
        <f t="shared" si="517"/>
        <v>0</v>
      </c>
      <c r="AI1221" s="165">
        <f>(VLOOKUP(B1221,'P2 Origin'!$C$21:$M$176,5,0))*AH1221</f>
        <v>0</v>
      </c>
      <c r="AJ1221" s="166">
        <f t="shared" si="531"/>
        <v>0</v>
      </c>
      <c r="AK1221" s="165">
        <f>(VLOOKUP(B1221,'P2 Origin'!$C$21:$M$176,6,0))*AJ1221</f>
        <v>0</v>
      </c>
      <c r="AL1221" s="166">
        <f t="shared" si="518"/>
        <v>31</v>
      </c>
      <c r="AM1221" s="165">
        <f>(VLOOKUP($B1221,'P2 Origin'!$C$21:$M$176,7,0))*AL1221</f>
        <v>0</v>
      </c>
      <c r="AN1221" s="166">
        <f t="shared" si="519"/>
        <v>0</v>
      </c>
      <c r="AO1221" s="165">
        <f>(VLOOKUP($B1221,'P2 Origin'!$C$21:$M$176,8,0))*AN1221</f>
        <v>0</v>
      </c>
      <c r="AP1221" s="166">
        <f t="shared" si="520"/>
        <v>0</v>
      </c>
      <c r="AQ1221" s="165">
        <f>(VLOOKUP($B1221,'P2 Origin'!$C$21:$M$176,9,0))*AP1221</f>
        <v>0</v>
      </c>
      <c r="AR1221" s="155">
        <f t="shared" si="532"/>
        <v>0</v>
      </c>
      <c r="AS1221" s="164">
        <f>(VLOOKUP(B1221,'P2 Origin'!$C$21:$M$176,10,0))*K1221</f>
        <v>0</v>
      </c>
      <c r="AT1221" s="164">
        <f>(VLOOKUP(B1221,'P2 Origin'!$C$21:$M$176,11,0))*J1221</f>
        <v>0</v>
      </c>
      <c r="AU1221" s="167">
        <v>31</v>
      </c>
      <c r="AV1221" s="168">
        <v>31</v>
      </c>
      <c r="AW1221" s="169">
        <v>0</v>
      </c>
      <c r="AX1221" s="170">
        <f>IF(AU1221&gt;=0.1,'P3 Bureaumarge zee- en luchtvr.'!$D$12,0)</f>
        <v>0</v>
      </c>
      <c r="AY1221" s="163">
        <f t="shared" si="521"/>
        <v>0</v>
      </c>
      <c r="AZ1221" s="157" t="str">
        <f>VLOOKUP(D1221,'P4 Destination'!$C$21:$O$176,13,0)</f>
        <v>EUR</v>
      </c>
      <c r="BA1221" s="164">
        <f t="shared" si="522"/>
        <v>0</v>
      </c>
      <c r="BB1221" s="171">
        <f>IF(AU1221&gt;0.1,(VLOOKUP(D1221,'P4 Destination'!$C$21:$M$176,3,0))*I1221,0)</f>
        <v>0</v>
      </c>
      <c r="BC1221" s="172">
        <f t="shared" si="523"/>
        <v>0</v>
      </c>
      <c r="BD1221" s="171">
        <f>(VLOOKUP($D1221,'P4 Destination'!$C$21:$M$176,4,0))*BC1221</f>
        <v>0</v>
      </c>
      <c r="BE1221" s="172">
        <f t="shared" si="524"/>
        <v>0</v>
      </c>
      <c r="BF1221" s="171">
        <f>(VLOOKUP($D1221,'P4 Destination'!$C$21:$M$176,5,0))*BE1221</f>
        <v>0</v>
      </c>
      <c r="BG1221" s="172">
        <f t="shared" si="525"/>
        <v>0</v>
      </c>
      <c r="BH1221" s="171">
        <f>(VLOOKUP($D1221,'P4 Destination'!$C$21:$M$176,6,0))*BG1221</f>
        <v>0</v>
      </c>
      <c r="BI1221" s="172">
        <f t="shared" si="526"/>
        <v>31</v>
      </c>
      <c r="BJ1221" s="171">
        <f>(VLOOKUP($D1221,'P4 Destination'!$C$21:$M$176,7,0))*BI1221</f>
        <v>0</v>
      </c>
      <c r="BK1221" s="172">
        <f t="shared" si="527"/>
        <v>0</v>
      </c>
      <c r="BL1221" s="171">
        <f>(VLOOKUP($D1221,'P4 Destination'!$C$21:$M$176,8,0))*BK1221</f>
        <v>0</v>
      </c>
      <c r="BM1221" s="172">
        <f t="shared" si="528"/>
        <v>0</v>
      </c>
      <c r="BN1221" s="171">
        <f>(VLOOKUP($D1221,'P4 Destination'!$C$21:$M$176,9,0))*BM1221</f>
        <v>0</v>
      </c>
      <c r="BO1221" s="154">
        <f t="shared" si="533"/>
        <v>0</v>
      </c>
      <c r="BP1221" s="171">
        <f>(VLOOKUP(D1221,'P4 Destination'!$C$21:$M$176,10,0))*K1221</f>
        <v>0</v>
      </c>
      <c r="BQ1221" s="171">
        <f>(VLOOKUP(D1221,'P4 Destination'!$C$21:$M$176,11,0))*J1221</f>
        <v>0</v>
      </c>
      <c r="BR1221" s="173">
        <f t="shared" si="529"/>
        <v>0</v>
      </c>
      <c r="BS1221" s="173">
        <f>(AV1221*2500)*'P6 Verzekering'!$E$11</f>
        <v>0</v>
      </c>
      <c r="BT1221" s="173">
        <f>(AW1221*2500)*'P6 Verzekering'!$E$12</f>
        <v>0</v>
      </c>
      <c r="BU1221" s="173">
        <f>(L1221*2500)*'P6 Verzekering'!$E$13</f>
        <v>0</v>
      </c>
      <c r="BV1221" s="173">
        <f t="shared" si="530"/>
        <v>0</v>
      </c>
      <c r="BW1221"/>
      <c r="BX1221"/>
    </row>
    <row r="1222" spans="1:76">
      <c r="A1222" s="152" t="s">
        <v>1108</v>
      </c>
      <c r="B1222" s="152" t="s">
        <v>406</v>
      </c>
      <c r="C1222" s="152" t="s">
        <v>405</v>
      </c>
      <c r="D1222" s="152" t="s">
        <v>219</v>
      </c>
      <c r="E1222" s="152" t="s">
        <v>219</v>
      </c>
      <c r="F1222" s="153">
        <f t="shared" si="506"/>
        <v>48</v>
      </c>
      <c r="G1222" s="154">
        <v>1</v>
      </c>
      <c r="H1222" s="154">
        <f>IFERROR(VLOOKUP(B1222,'P2 Origin'!$C$21:$Q$176,15,FALSE),0)</f>
        <v>0</v>
      </c>
      <c r="I1222" s="154">
        <f>IFERROR(VLOOKUP(D1222,'P4 Destination'!$C$21:$Q$176,15,FALSE),0)</f>
        <v>0</v>
      </c>
      <c r="J1222" s="155">
        <v>1</v>
      </c>
      <c r="K1222" s="155"/>
      <c r="L1222" s="156">
        <v>0</v>
      </c>
      <c r="M1222" s="155">
        <v>0</v>
      </c>
      <c r="N1222" s="155">
        <v>0</v>
      </c>
      <c r="O1222" s="157">
        <f t="shared" si="507"/>
        <v>0</v>
      </c>
      <c r="P1222" s="158">
        <f t="shared" si="508"/>
        <v>0</v>
      </c>
      <c r="Q1222" s="159">
        <f>IFERROR(VLOOKUP(N1222,'P1 Intra-Europees'!$A$15:$H$25,3,0),0)*P1222</f>
        <v>0</v>
      </c>
      <c r="R1222" s="160">
        <f t="shared" si="509"/>
        <v>0</v>
      </c>
      <c r="S1222" s="159">
        <f>IFERROR(VLOOKUP(N1222,'P1 Intra-Europees'!$A$15:$H$25,4,0),0)*R1222</f>
        <v>0</v>
      </c>
      <c r="T1222" s="160">
        <f t="shared" si="510"/>
        <v>0</v>
      </c>
      <c r="U1222" s="159">
        <f>IFERROR(VLOOKUP(N1222,'P1 Intra-Europees'!$A$15:$H$25,5,0),0)*T1222</f>
        <v>0</v>
      </c>
      <c r="V1222" s="160">
        <f t="shared" si="511"/>
        <v>0</v>
      </c>
      <c r="W1222" s="159">
        <f>IFERROR(VLOOKUP(N1222,'P1 Intra-Europees'!$A$15:$H$25,6,0),0)*V1222</f>
        <v>0</v>
      </c>
      <c r="X1222" s="160">
        <f t="shared" si="512"/>
        <v>0</v>
      </c>
      <c r="Y1222" s="159">
        <f>IFERROR(VLOOKUP(N1222,'P1 Intra-Europees'!$A$15:$H$25,7,0),0)*X1222</f>
        <v>0</v>
      </c>
      <c r="Z1222" s="161">
        <f t="shared" si="513"/>
        <v>0</v>
      </c>
      <c r="AA1222" s="162">
        <f>IFERROR(VLOOKUP(N1222,'P1 Intra-Europees'!$A$15:$H$25,8,0),0)*Z1222</f>
        <v>0</v>
      </c>
      <c r="AB1222" s="163">
        <f t="shared" si="514"/>
        <v>0</v>
      </c>
      <c r="AC1222" s="157" t="str">
        <f>VLOOKUP(B1222,'P2 Origin'!$C$21:$O$176,13,0)</f>
        <v>USD</v>
      </c>
      <c r="AD1222" s="164">
        <f t="shared" si="515"/>
        <v>0</v>
      </c>
      <c r="AE1222" s="165">
        <f>IF(AU1222&gt;0.1,VLOOKUP(B1222,'P2 Origin'!$C$21:$M$176,3,0)*H1222,0)</f>
        <v>0</v>
      </c>
      <c r="AF1222" s="166">
        <f t="shared" si="516"/>
        <v>0</v>
      </c>
      <c r="AG1222" s="165">
        <f>(VLOOKUP(B1222,'P2 Origin'!$C$21:$M$176,4,0))*AF1222</f>
        <v>0</v>
      </c>
      <c r="AH1222" s="166">
        <f t="shared" si="517"/>
        <v>0</v>
      </c>
      <c r="AI1222" s="165">
        <f>(VLOOKUP(B1222,'P2 Origin'!$C$21:$M$176,5,0))*AH1222</f>
        <v>0</v>
      </c>
      <c r="AJ1222" s="166">
        <f t="shared" si="531"/>
        <v>0</v>
      </c>
      <c r="AK1222" s="165">
        <f>(VLOOKUP(B1222,'P2 Origin'!$C$21:$M$176,6,0))*AJ1222</f>
        <v>0</v>
      </c>
      <c r="AL1222" s="166">
        <f t="shared" si="518"/>
        <v>0</v>
      </c>
      <c r="AM1222" s="165">
        <f>(VLOOKUP($B1222,'P2 Origin'!$C$21:$M$176,7,0))*AL1222</f>
        <v>0</v>
      </c>
      <c r="AN1222" s="166">
        <f t="shared" si="519"/>
        <v>0</v>
      </c>
      <c r="AO1222" s="165">
        <f>(VLOOKUP($B1222,'P2 Origin'!$C$21:$M$176,8,0))*AN1222</f>
        <v>0</v>
      </c>
      <c r="AP1222" s="166">
        <f t="shared" si="520"/>
        <v>48</v>
      </c>
      <c r="AQ1222" s="165">
        <f>(VLOOKUP($B1222,'P2 Origin'!$C$21:$M$176,9,0))*AP1222</f>
        <v>0</v>
      </c>
      <c r="AR1222" s="155">
        <f t="shared" si="532"/>
        <v>1</v>
      </c>
      <c r="AS1222" s="164">
        <f>(VLOOKUP(B1222,'P2 Origin'!$C$21:$M$176,10,0))*K1222</f>
        <v>0</v>
      </c>
      <c r="AT1222" s="164">
        <f>(VLOOKUP(B1222,'P2 Origin'!$C$21:$M$176,11,0))*J1222</f>
        <v>0</v>
      </c>
      <c r="AU1222" s="167">
        <v>48</v>
      </c>
      <c r="AV1222" s="168">
        <v>48</v>
      </c>
      <c r="AW1222" s="169">
        <v>0</v>
      </c>
      <c r="AX1222" s="170">
        <f>IF(AU1222&gt;=0.1,'P3 Bureaumarge zee- en luchtvr.'!$D$12,0)</f>
        <v>0</v>
      </c>
      <c r="AY1222" s="163">
        <f t="shared" si="521"/>
        <v>0</v>
      </c>
      <c r="AZ1222" s="157" t="str">
        <f>VLOOKUP(D1222,'P4 Destination'!$C$21:$O$176,13,0)</f>
        <v>EUR</v>
      </c>
      <c r="BA1222" s="164">
        <f t="shared" si="522"/>
        <v>0</v>
      </c>
      <c r="BB1222" s="171">
        <f>IF(AU1222&gt;0.1,(VLOOKUP(D1222,'P4 Destination'!$C$21:$M$176,3,0))*I1222,0)</f>
        <v>0</v>
      </c>
      <c r="BC1222" s="172">
        <f t="shared" si="523"/>
        <v>0</v>
      </c>
      <c r="BD1222" s="171">
        <f>(VLOOKUP($D1222,'P4 Destination'!$C$21:$M$176,4,0))*BC1222</f>
        <v>0</v>
      </c>
      <c r="BE1222" s="172">
        <f t="shared" si="524"/>
        <v>0</v>
      </c>
      <c r="BF1222" s="171">
        <f>(VLOOKUP($D1222,'P4 Destination'!$C$21:$M$176,5,0))*BE1222</f>
        <v>0</v>
      </c>
      <c r="BG1222" s="172">
        <f t="shared" si="525"/>
        <v>0</v>
      </c>
      <c r="BH1222" s="171">
        <f>(VLOOKUP($D1222,'P4 Destination'!$C$21:$M$176,6,0))*BG1222</f>
        <v>0</v>
      </c>
      <c r="BI1222" s="172">
        <f t="shared" si="526"/>
        <v>0</v>
      </c>
      <c r="BJ1222" s="171">
        <f>(VLOOKUP($D1222,'P4 Destination'!$C$21:$M$176,7,0))*BI1222</f>
        <v>0</v>
      </c>
      <c r="BK1222" s="172">
        <f t="shared" si="527"/>
        <v>0</v>
      </c>
      <c r="BL1222" s="171">
        <f>(VLOOKUP($D1222,'P4 Destination'!$C$21:$M$176,8,0))*BK1222</f>
        <v>0</v>
      </c>
      <c r="BM1222" s="172">
        <f t="shared" si="528"/>
        <v>48</v>
      </c>
      <c r="BN1222" s="171">
        <f>(VLOOKUP($D1222,'P4 Destination'!$C$21:$M$176,9,0))*BM1222</f>
        <v>0</v>
      </c>
      <c r="BO1222" s="154">
        <f t="shared" si="533"/>
        <v>1</v>
      </c>
      <c r="BP1222" s="171">
        <f>(VLOOKUP(D1222,'P4 Destination'!$C$21:$M$176,10,0))*K1222</f>
        <v>0</v>
      </c>
      <c r="BQ1222" s="171">
        <f>(VLOOKUP(D1222,'P4 Destination'!$C$21:$M$176,11,0))*J1222</f>
        <v>0</v>
      </c>
      <c r="BR1222" s="173">
        <f t="shared" si="529"/>
        <v>0</v>
      </c>
      <c r="BS1222" s="173">
        <f>(AV1222*2500)*'P6 Verzekering'!$E$11</f>
        <v>0</v>
      </c>
      <c r="BT1222" s="173">
        <f>(AW1222*2500)*'P6 Verzekering'!$E$12</f>
        <v>0</v>
      </c>
      <c r="BU1222" s="173">
        <f>(L1222*2500)*'P6 Verzekering'!$E$13</f>
        <v>0</v>
      </c>
      <c r="BV1222" s="173">
        <f t="shared" si="530"/>
        <v>0</v>
      </c>
      <c r="BW1222"/>
      <c r="BX1222"/>
    </row>
    <row r="1223" spans="1:76">
      <c r="A1223" s="152" t="s">
        <v>1113</v>
      </c>
      <c r="B1223" s="152" t="s">
        <v>468</v>
      </c>
      <c r="C1223" s="152" t="s">
        <v>466</v>
      </c>
      <c r="D1223" s="152" t="s">
        <v>245</v>
      </c>
      <c r="E1223" s="152" t="s">
        <v>244</v>
      </c>
      <c r="F1223" s="153">
        <f t="shared" si="506"/>
        <v>52</v>
      </c>
      <c r="G1223" s="154">
        <v>1</v>
      </c>
      <c r="H1223" s="154">
        <f>IFERROR(VLOOKUP(B1223,'P2 Origin'!$C$21:$Q$176,15,FALSE),0)</f>
        <v>0</v>
      </c>
      <c r="I1223" s="154">
        <f>IFERROR(VLOOKUP(D1223,'P4 Destination'!$C$21:$Q$176,15,FALSE),0)</f>
        <v>1</v>
      </c>
      <c r="J1223" s="155">
        <v>1</v>
      </c>
      <c r="K1223" s="155"/>
      <c r="L1223" s="156">
        <v>0</v>
      </c>
      <c r="M1223" s="155">
        <v>0</v>
      </c>
      <c r="N1223" s="155">
        <v>0</v>
      </c>
      <c r="O1223" s="157">
        <f t="shared" si="507"/>
        <v>0</v>
      </c>
      <c r="P1223" s="158">
        <f t="shared" si="508"/>
        <v>0</v>
      </c>
      <c r="Q1223" s="159">
        <f>IFERROR(VLOOKUP(N1223,'P1 Intra-Europees'!$A$15:$H$25,3,0),0)*P1223</f>
        <v>0</v>
      </c>
      <c r="R1223" s="160">
        <f t="shared" si="509"/>
        <v>0</v>
      </c>
      <c r="S1223" s="159">
        <f>IFERROR(VLOOKUP(N1223,'P1 Intra-Europees'!$A$15:$H$25,4,0),0)*R1223</f>
        <v>0</v>
      </c>
      <c r="T1223" s="160">
        <f t="shared" si="510"/>
        <v>0</v>
      </c>
      <c r="U1223" s="159">
        <f>IFERROR(VLOOKUP(N1223,'P1 Intra-Europees'!$A$15:$H$25,5,0),0)*T1223</f>
        <v>0</v>
      </c>
      <c r="V1223" s="160">
        <f t="shared" si="511"/>
        <v>0</v>
      </c>
      <c r="W1223" s="159">
        <f>IFERROR(VLOOKUP(N1223,'P1 Intra-Europees'!$A$15:$H$25,6,0),0)*V1223</f>
        <v>0</v>
      </c>
      <c r="X1223" s="160">
        <f t="shared" si="512"/>
        <v>0</v>
      </c>
      <c r="Y1223" s="159">
        <f>IFERROR(VLOOKUP(N1223,'P1 Intra-Europees'!$A$15:$H$25,7,0),0)*X1223</f>
        <v>0</v>
      </c>
      <c r="Z1223" s="161">
        <f t="shared" si="513"/>
        <v>0</v>
      </c>
      <c r="AA1223" s="162">
        <f>IFERROR(VLOOKUP(N1223,'P1 Intra-Europees'!$A$15:$H$25,8,0),0)*Z1223</f>
        <v>0</v>
      </c>
      <c r="AB1223" s="163">
        <f t="shared" si="514"/>
        <v>0</v>
      </c>
      <c r="AC1223" s="157" t="str">
        <f>VLOOKUP(B1223,'P2 Origin'!$C$21:$O$176,13,0)</f>
        <v>USD</v>
      </c>
      <c r="AD1223" s="164">
        <f t="shared" si="515"/>
        <v>0</v>
      </c>
      <c r="AE1223" s="165">
        <f>IF(AU1223&gt;0.1,VLOOKUP(B1223,'P2 Origin'!$C$21:$M$176,3,0)*H1223,0)</f>
        <v>0</v>
      </c>
      <c r="AF1223" s="166">
        <f t="shared" si="516"/>
        <v>0</v>
      </c>
      <c r="AG1223" s="165">
        <f>(VLOOKUP(B1223,'P2 Origin'!$C$21:$M$176,4,0))*AF1223</f>
        <v>0</v>
      </c>
      <c r="AH1223" s="166">
        <f t="shared" si="517"/>
        <v>0</v>
      </c>
      <c r="AI1223" s="165">
        <f>(VLOOKUP(B1223,'P2 Origin'!$C$21:$M$176,5,0))*AH1223</f>
        <v>0</v>
      </c>
      <c r="AJ1223" s="166">
        <f t="shared" si="531"/>
        <v>0</v>
      </c>
      <c r="AK1223" s="165">
        <f>(VLOOKUP(B1223,'P2 Origin'!$C$21:$M$176,6,0))*AJ1223</f>
        <v>0</v>
      </c>
      <c r="AL1223" s="166">
        <f t="shared" si="518"/>
        <v>0</v>
      </c>
      <c r="AM1223" s="165">
        <f>(VLOOKUP($B1223,'P2 Origin'!$C$21:$M$176,7,0))*AL1223</f>
        <v>0</v>
      </c>
      <c r="AN1223" s="166">
        <f t="shared" si="519"/>
        <v>0</v>
      </c>
      <c r="AO1223" s="165">
        <f>(VLOOKUP($B1223,'P2 Origin'!$C$21:$M$176,8,0))*AN1223</f>
        <v>0</v>
      </c>
      <c r="AP1223" s="166">
        <f t="shared" si="520"/>
        <v>52</v>
      </c>
      <c r="AQ1223" s="165">
        <f>(VLOOKUP($B1223,'P2 Origin'!$C$21:$M$176,9,0))*AP1223</f>
        <v>0</v>
      </c>
      <c r="AR1223" s="155">
        <f t="shared" si="532"/>
        <v>1</v>
      </c>
      <c r="AS1223" s="164">
        <f>(VLOOKUP(B1223,'P2 Origin'!$C$21:$M$176,10,0))*K1223</f>
        <v>0</v>
      </c>
      <c r="AT1223" s="164">
        <f>(VLOOKUP(B1223,'P2 Origin'!$C$21:$M$176,11,0))*J1223</f>
        <v>0</v>
      </c>
      <c r="AU1223" s="167">
        <v>52</v>
      </c>
      <c r="AV1223" s="168">
        <v>52</v>
      </c>
      <c r="AW1223" s="169">
        <v>0</v>
      </c>
      <c r="AX1223" s="170">
        <f>IF(AU1223&gt;=0.1,'P3 Bureaumarge zee- en luchtvr.'!$D$12,0)</f>
        <v>0</v>
      </c>
      <c r="AY1223" s="163">
        <f t="shared" si="521"/>
        <v>0</v>
      </c>
      <c r="AZ1223" s="157" t="str">
        <f>VLOOKUP(D1223,'P4 Destination'!$C$21:$O$176,13,0)</f>
        <v>EUR</v>
      </c>
      <c r="BA1223" s="164">
        <f t="shared" si="522"/>
        <v>0</v>
      </c>
      <c r="BB1223" s="171">
        <f>IF(AU1223&gt;0.1,(VLOOKUP(D1223,'P4 Destination'!$C$21:$M$176,3,0))*I1223,0)</f>
        <v>0</v>
      </c>
      <c r="BC1223" s="172">
        <f t="shared" si="523"/>
        <v>0</v>
      </c>
      <c r="BD1223" s="171">
        <f>(VLOOKUP($D1223,'P4 Destination'!$C$21:$M$176,4,0))*BC1223</f>
        <v>0</v>
      </c>
      <c r="BE1223" s="172">
        <f t="shared" si="524"/>
        <v>0</v>
      </c>
      <c r="BF1223" s="171">
        <f>(VLOOKUP($D1223,'P4 Destination'!$C$21:$M$176,5,0))*BE1223</f>
        <v>0</v>
      </c>
      <c r="BG1223" s="172">
        <f t="shared" si="525"/>
        <v>0</v>
      </c>
      <c r="BH1223" s="171">
        <f>(VLOOKUP($D1223,'P4 Destination'!$C$21:$M$176,6,0))*BG1223</f>
        <v>0</v>
      </c>
      <c r="BI1223" s="172">
        <f t="shared" si="526"/>
        <v>0</v>
      </c>
      <c r="BJ1223" s="171">
        <f>(VLOOKUP($D1223,'P4 Destination'!$C$21:$M$176,7,0))*BI1223</f>
        <v>0</v>
      </c>
      <c r="BK1223" s="172">
        <f t="shared" si="527"/>
        <v>0</v>
      </c>
      <c r="BL1223" s="171">
        <f>(VLOOKUP($D1223,'P4 Destination'!$C$21:$M$176,8,0))*BK1223</f>
        <v>0</v>
      </c>
      <c r="BM1223" s="172">
        <f t="shared" si="528"/>
        <v>52</v>
      </c>
      <c r="BN1223" s="171">
        <f>(VLOOKUP($D1223,'P4 Destination'!$C$21:$M$176,9,0))*BM1223</f>
        <v>0</v>
      </c>
      <c r="BO1223" s="154">
        <f t="shared" si="533"/>
        <v>1</v>
      </c>
      <c r="BP1223" s="171">
        <f>(VLOOKUP(D1223,'P4 Destination'!$C$21:$M$176,10,0))*K1223</f>
        <v>0</v>
      </c>
      <c r="BQ1223" s="171">
        <f>(VLOOKUP(D1223,'P4 Destination'!$C$21:$M$176,11,0))*J1223</f>
        <v>0</v>
      </c>
      <c r="BR1223" s="173">
        <f t="shared" si="529"/>
        <v>0</v>
      </c>
      <c r="BS1223" s="173">
        <f>(AV1223*2500)*'P6 Verzekering'!$E$11</f>
        <v>0</v>
      </c>
      <c r="BT1223" s="173">
        <f>(AW1223*2500)*'P6 Verzekering'!$E$12</f>
        <v>0</v>
      </c>
      <c r="BU1223" s="173">
        <f>(L1223*2500)*'P6 Verzekering'!$E$13</f>
        <v>0</v>
      </c>
      <c r="BV1223" s="173">
        <f t="shared" si="530"/>
        <v>0</v>
      </c>
      <c r="BW1223"/>
      <c r="BX1223"/>
    </row>
    <row r="1224" spans="1:76">
      <c r="A1224" s="152" t="s">
        <v>1117</v>
      </c>
      <c r="B1224" s="152" t="s">
        <v>468</v>
      </c>
      <c r="C1224" s="152" t="s">
        <v>466</v>
      </c>
      <c r="D1224" s="152" t="s">
        <v>219</v>
      </c>
      <c r="E1224" s="152" t="s">
        <v>219</v>
      </c>
      <c r="F1224" s="153">
        <f t="shared" si="506"/>
        <v>45</v>
      </c>
      <c r="G1224" s="154">
        <v>1</v>
      </c>
      <c r="H1224" s="154">
        <f>IFERROR(VLOOKUP(B1224,'P2 Origin'!$C$21:$Q$176,15,FALSE),0)</f>
        <v>0</v>
      </c>
      <c r="I1224" s="154">
        <f>IFERROR(VLOOKUP(D1224,'P4 Destination'!$C$21:$Q$176,15,FALSE),0)</f>
        <v>0</v>
      </c>
      <c r="J1224" s="155"/>
      <c r="K1224" s="155">
        <v>1</v>
      </c>
      <c r="L1224" s="156">
        <v>0</v>
      </c>
      <c r="M1224" s="155">
        <v>0</v>
      </c>
      <c r="N1224" s="155">
        <v>0</v>
      </c>
      <c r="O1224" s="157">
        <f t="shared" si="507"/>
        <v>0</v>
      </c>
      <c r="P1224" s="158">
        <f t="shared" si="508"/>
        <v>0</v>
      </c>
      <c r="Q1224" s="159">
        <f>IFERROR(VLOOKUP(N1224,'P1 Intra-Europees'!$A$15:$H$25,3,0),0)*P1224</f>
        <v>0</v>
      </c>
      <c r="R1224" s="160">
        <f t="shared" si="509"/>
        <v>0</v>
      </c>
      <c r="S1224" s="159">
        <f>IFERROR(VLOOKUP(N1224,'P1 Intra-Europees'!$A$15:$H$25,4,0),0)*R1224</f>
        <v>0</v>
      </c>
      <c r="T1224" s="160">
        <f t="shared" si="510"/>
        <v>0</v>
      </c>
      <c r="U1224" s="159">
        <f>IFERROR(VLOOKUP(N1224,'P1 Intra-Europees'!$A$15:$H$25,5,0),0)*T1224</f>
        <v>0</v>
      </c>
      <c r="V1224" s="160">
        <f t="shared" si="511"/>
        <v>0</v>
      </c>
      <c r="W1224" s="159">
        <f>IFERROR(VLOOKUP(N1224,'P1 Intra-Europees'!$A$15:$H$25,6,0),0)*V1224</f>
        <v>0</v>
      </c>
      <c r="X1224" s="160">
        <f t="shared" si="512"/>
        <v>0</v>
      </c>
      <c r="Y1224" s="159">
        <f>IFERROR(VLOOKUP(N1224,'P1 Intra-Europees'!$A$15:$H$25,7,0),0)*X1224</f>
        <v>0</v>
      </c>
      <c r="Z1224" s="161">
        <f t="shared" si="513"/>
        <v>0</v>
      </c>
      <c r="AA1224" s="162">
        <f>IFERROR(VLOOKUP(N1224,'P1 Intra-Europees'!$A$15:$H$25,8,0),0)*Z1224</f>
        <v>0</v>
      </c>
      <c r="AB1224" s="163">
        <f t="shared" si="514"/>
        <v>0</v>
      </c>
      <c r="AC1224" s="157" t="str">
        <f>VLOOKUP(B1224,'P2 Origin'!$C$21:$O$176,13,0)</f>
        <v>USD</v>
      </c>
      <c r="AD1224" s="164">
        <f t="shared" si="515"/>
        <v>0</v>
      </c>
      <c r="AE1224" s="165">
        <f>IF(AU1224&gt;0.1,VLOOKUP(B1224,'P2 Origin'!$C$21:$M$176,3,0)*H1224,0)</f>
        <v>0</v>
      </c>
      <c r="AF1224" s="166">
        <f t="shared" si="516"/>
        <v>0</v>
      </c>
      <c r="AG1224" s="165">
        <f>(VLOOKUP(B1224,'P2 Origin'!$C$21:$M$176,4,0))*AF1224</f>
        <v>0</v>
      </c>
      <c r="AH1224" s="166">
        <f t="shared" si="517"/>
        <v>0</v>
      </c>
      <c r="AI1224" s="165">
        <f>(VLOOKUP(B1224,'P2 Origin'!$C$21:$M$176,5,0))*AH1224</f>
        <v>0</v>
      </c>
      <c r="AJ1224" s="166">
        <f t="shared" si="531"/>
        <v>0</v>
      </c>
      <c r="AK1224" s="165">
        <f>(VLOOKUP(B1224,'P2 Origin'!$C$21:$M$176,6,0))*AJ1224</f>
        <v>0</v>
      </c>
      <c r="AL1224" s="166">
        <f t="shared" si="518"/>
        <v>0</v>
      </c>
      <c r="AM1224" s="165">
        <f>(VLOOKUP($B1224,'P2 Origin'!$C$21:$M$176,7,0))*AL1224</f>
        <v>0</v>
      </c>
      <c r="AN1224" s="166">
        <f t="shared" si="519"/>
        <v>45</v>
      </c>
      <c r="AO1224" s="165">
        <f>(VLOOKUP($B1224,'P2 Origin'!$C$21:$M$176,8,0))*AN1224</f>
        <v>0</v>
      </c>
      <c r="AP1224" s="166">
        <f t="shared" si="520"/>
        <v>0</v>
      </c>
      <c r="AQ1224" s="165">
        <f>(VLOOKUP($B1224,'P2 Origin'!$C$21:$M$176,9,0))*AP1224</f>
        <v>0</v>
      </c>
      <c r="AR1224" s="155">
        <f t="shared" si="532"/>
        <v>1</v>
      </c>
      <c r="AS1224" s="164">
        <f>(VLOOKUP(B1224,'P2 Origin'!$C$21:$M$176,10,0))*K1224</f>
        <v>0</v>
      </c>
      <c r="AT1224" s="164">
        <f>(VLOOKUP(B1224,'P2 Origin'!$C$21:$M$176,11,0))*J1224</f>
        <v>0</v>
      </c>
      <c r="AU1224" s="167">
        <v>45</v>
      </c>
      <c r="AV1224" s="168">
        <v>45</v>
      </c>
      <c r="AW1224" s="169">
        <v>0</v>
      </c>
      <c r="AX1224" s="170">
        <f>IF(AU1224&gt;=0.1,'P3 Bureaumarge zee- en luchtvr.'!$D$12,0)</f>
        <v>0</v>
      </c>
      <c r="AY1224" s="163">
        <f t="shared" si="521"/>
        <v>0</v>
      </c>
      <c r="AZ1224" s="157" t="str">
        <f>VLOOKUP(D1224,'P4 Destination'!$C$21:$O$176,13,0)</f>
        <v>EUR</v>
      </c>
      <c r="BA1224" s="164">
        <f t="shared" si="522"/>
        <v>0</v>
      </c>
      <c r="BB1224" s="171">
        <f>IF(AU1224&gt;0.1,(VLOOKUP(D1224,'P4 Destination'!$C$21:$M$176,3,0))*I1224,0)</f>
        <v>0</v>
      </c>
      <c r="BC1224" s="172">
        <f t="shared" si="523"/>
        <v>0</v>
      </c>
      <c r="BD1224" s="171">
        <f>(VLOOKUP($D1224,'P4 Destination'!$C$21:$M$176,4,0))*BC1224</f>
        <v>0</v>
      </c>
      <c r="BE1224" s="172">
        <f t="shared" si="524"/>
        <v>0</v>
      </c>
      <c r="BF1224" s="171">
        <f>(VLOOKUP($D1224,'P4 Destination'!$C$21:$M$176,5,0))*BE1224</f>
        <v>0</v>
      </c>
      <c r="BG1224" s="172">
        <f t="shared" si="525"/>
        <v>0</v>
      </c>
      <c r="BH1224" s="171">
        <f>(VLOOKUP($D1224,'P4 Destination'!$C$21:$M$176,6,0))*BG1224</f>
        <v>0</v>
      </c>
      <c r="BI1224" s="172">
        <f t="shared" si="526"/>
        <v>0</v>
      </c>
      <c r="BJ1224" s="171">
        <f>(VLOOKUP($D1224,'P4 Destination'!$C$21:$M$176,7,0))*BI1224</f>
        <v>0</v>
      </c>
      <c r="BK1224" s="172">
        <f t="shared" si="527"/>
        <v>45</v>
      </c>
      <c r="BL1224" s="171">
        <f>(VLOOKUP($D1224,'P4 Destination'!$C$21:$M$176,8,0))*BK1224</f>
        <v>0</v>
      </c>
      <c r="BM1224" s="172">
        <f t="shared" si="528"/>
        <v>0</v>
      </c>
      <c r="BN1224" s="171">
        <f>(VLOOKUP($D1224,'P4 Destination'!$C$21:$M$176,9,0))*BM1224</f>
        <v>0</v>
      </c>
      <c r="BO1224" s="154">
        <f t="shared" si="533"/>
        <v>1</v>
      </c>
      <c r="BP1224" s="171">
        <f>(VLOOKUP(D1224,'P4 Destination'!$C$21:$M$176,10,0))*K1224</f>
        <v>0</v>
      </c>
      <c r="BQ1224" s="171">
        <f>(VLOOKUP(D1224,'P4 Destination'!$C$21:$M$176,11,0))*J1224</f>
        <v>0</v>
      </c>
      <c r="BR1224" s="173">
        <f t="shared" si="529"/>
        <v>0</v>
      </c>
      <c r="BS1224" s="173">
        <f>(AV1224*2500)*'P6 Verzekering'!$E$11</f>
        <v>0</v>
      </c>
      <c r="BT1224" s="173">
        <f>(AW1224*2500)*'P6 Verzekering'!$E$12</f>
        <v>0</v>
      </c>
      <c r="BU1224" s="173">
        <f>(L1224*2500)*'P6 Verzekering'!$E$13</f>
        <v>0</v>
      </c>
      <c r="BV1224" s="173">
        <f t="shared" si="530"/>
        <v>0</v>
      </c>
      <c r="BW1224"/>
      <c r="BX1224"/>
    </row>
    <row r="1225" spans="1:76">
      <c r="A1225" s="152" t="s">
        <v>1121</v>
      </c>
      <c r="B1225" s="152" t="s">
        <v>194</v>
      </c>
      <c r="C1225" s="152" t="s">
        <v>193</v>
      </c>
      <c r="D1225" s="152" t="s">
        <v>219</v>
      </c>
      <c r="E1225" s="152" t="s">
        <v>219</v>
      </c>
      <c r="F1225" s="153">
        <f t="shared" si="506"/>
        <v>10</v>
      </c>
      <c r="G1225" s="154">
        <v>0</v>
      </c>
      <c r="H1225" s="154">
        <f>IFERROR(VLOOKUP(B1225,'P2 Origin'!$C$21:$Q$176,15,FALSE),0)</f>
        <v>0</v>
      </c>
      <c r="I1225" s="154">
        <f>IFERROR(VLOOKUP(D1225,'P4 Destination'!$C$21:$Q$176,15,FALSE),0)</f>
        <v>0</v>
      </c>
      <c r="J1225" s="155"/>
      <c r="K1225" s="155"/>
      <c r="L1225" s="156">
        <v>0</v>
      </c>
      <c r="M1225" s="155">
        <v>0</v>
      </c>
      <c r="N1225" s="155">
        <v>0</v>
      </c>
      <c r="O1225" s="157">
        <f t="shared" si="507"/>
        <v>0</v>
      </c>
      <c r="P1225" s="158">
        <f t="shared" si="508"/>
        <v>0</v>
      </c>
      <c r="Q1225" s="159">
        <f>IFERROR(VLOOKUP(N1225,'P1 Intra-Europees'!$A$15:$H$25,3,0),0)*P1225</f>
        <v>0</v>
      </c>
      <c r="R1225" s="160">
        <f t="shared" si="509"/>
        <v>0</v>
      </c>
      <c r="S1225" s="159">
        <f>IFERROR(VLOOKUP(N1225,'P1 Intra-Europees'!$A$15:$H$25,4,0),0)*R1225</f>
        <v>0</v>
      </c>
      <c r="T1225" s="160">
        <f t="shared" si="510"/>
        <v>0</v>
      </c>
      <c r="U1225" s="159">
        <f>IFERROR(VLOOKUP(N1225,'P1 Intra-Europees'!$A$15:$H$25,5,0),0)*T1225</f>
        <v>0</v>
      </c>
      <c r="V1225" s="160">
        <f t="shared" si="511"/>
        <v>0</v>
      </c>
      <c r="W1225" s="159">
        <f>IFERROR(VLOOKUP(N1225,'P1 Intra-Europees'!$A$15:$H$25,6,0),0)*V1225</f>
        <v>0</v>
      </c>
      <c r="X1225" s="160">
        <f t="shared" si="512"/>
        <v>0</v>
      </c>
      <c r="Y1225" s="159">
        <f>IFERROR(VLOOKUP(N1225,'P1 Intra-Europees'!$A$15:$H$25,7,0),0)*X1225</f>
        <v>0</v>
      </c>
      <c r="Z1225" s="161">
        <f t="shared" si="513"/>
        <v>0</v>
      </c>
      <c r="AA1225" s="162">
        <f>IFERROR(VLOOKUP(N1225,'P1 Intra-Europees'!$A$15:$H$25,8,0),0)*Z1225</f>
        <v>0</v>
      </c>
      <c r="AB1225" s="163">
        <f t="shared" si="514"/>
        <v>0</v>
      </c>
      <c r="AC1225" s="157" t="str">
        <f>VLOOKUP(B1225,'P2 Origin'!$C$21:$O$176,13,0)</f>
        <v>EUR</v>
      </c>
      <c r="AD1225" s="164">
        <f t="shared" si="515"/>
        <v>0</v>
      </c>
      <c r="AE1225" s="165">
        <f>IF(AU1225&gt;0.1,VLOOKUP(B1225,'P2 Origin'!$C$21:$M$176,3,0)*H1225,0)</f>
        <v>0</v>
      </c>
      <c r="AF1225" s="166">
        <f t="shared" si="516"/>
        <v>0</v>
      </c>
      <c r="AG1225" s="165">
        <f>(VLOOKUP(B1225,'P2 Origin'!$C$21:$M$176,4,0))*AF1225</f>
        <v>0</v>
      </c>
      <c r="AH1225" s="166">
        <f t="shared" si="517"/>
        <v>10</v>
      </c>
      <c r="AI1225" s="165">
        <f>(VLOOKUP(B1225,'P2 Origin'!$C$21:$M$176,5,0))*AH1225</f>
        <v>0</v>
      </c>
      <c r="AJ1225" s="166">
        <f t="shared" si="531"/>
        <v>0</v>
      </c>
      <c r="AK1225" s="165">
        <f>(VLOOKUP(B1225,'P2 Origin'!$C$21:$M$176,6,0))*AJ1225</f>
        <v>0</v>
      </c>
      <c r="AL1225" s="166">
        <f t="shared" si="518"/>
        <v>0</v>
      </c>
      <c r="AM1225" s="165">
        <f>(VLOOKUP($B1225,'P2 Origin'!$C$21:$M$176,7,0))*AL1225</f>
        <v>0</v>
      </c>
      <c r="AN1225" s="166">
        <f t="shared" si="519"/>
        <v>0</v>
      </c>
      <c r="AO1225" s="165">
        <f>(VLOOKUP($B1225,'P2 Origin'!$C$21:$M$176,8,0))*AN1225</f>
        <v>0</v>
      </c>
      <c r="AP1225" s="166">
        <f t="shared" si="520"/>
        <v>0</v>
      </c>
      <c r="AQ1225" s="165">
        <f>(VLOOKUP($B1225,'P2 Origin'!$C$21:$M$176,9,0))*AP1225</f>
        <v>0</v>
      </c>
      <c r="AR1225" s="155">
        <f t="shared" si="532"/>
        <v>0</v>
      </c>
      <c r="AS1225" s="164">
        <f>(VLOOKUP(B1225,'P2 Origin'!$C$21:$M$176,10,0))*K1225</f>
        <v>0</v>
      </c>
      <c r="AT1225" s="164">
        <f>(VLOOKUP(B1225,'P2 Origin'!$C$21:$M$176,11,0))*J1225</f>
        <v>0</v>
      </c>
      <c r="AU1225" s="167">
        <v>10</v>
      </c>
      <c r="AV1225" s="168">
        <v>10</v>
      </c>
      <c r="AW1225" s="169">
        <v>0</v>
      </c>
      <c r="AX1225" s="170">
        <f>IF(AU1225&gt;=0.1,'P3 Bureaumarge zee- en luchtvr.'!$D$12,0)</f>
        <v>0</v>
      </c>
      <c r="AY1225" s="163">
        <f t="shared" si="521"/>
        <v>0</v>
      </c>
      <c r="AZ1225" s="157" t="str">
        <f>VLOOKUP(D1225,'P4 Destination'!$C$21:$O$176,13,0)</f>
        <v>EUR</v>
      </c>
      <c r="BA1225" s="164">
        <f t="shared" si="522"/>
        <v>0</v>
      </c>
      <c r="BB1225" s="171">
        <f>IF(AU1225&gt;0.1,(VLOOKUP(D1225,'P4 Destination'!$C$21:$M$176,3,0))*I1225,0)</f>
        <v>0</v>
      </c>
      <c r="BC1225" s="172">
        <f t="shared" si="523"/>
        <v>0</v>
      </c>
      <c r="BD1225" s="171">
        <f>(VLOOKUP($D1225,'P4 Destination'!$C$21:$M$176,4,0))*BC1225</f>
        <v>0</v>
      </c>
      <c r="BE1225" s="172">
        <f t="shared" si="524"/>
        <v>10</v>
      </c>
      <c r="BF1225" s="171">
        <f>(VLOOKUP($D1225,'P4 Destination'!$C$21:$M$176,5,0))*BE1225</f>
        <v>0</v>
      </c>
      <c r="BG1225" s="172">
        <f t="shared" si="525"/>
        <v>0</v>
      </c>
      <c r="BH1225" s="171">
        <f>(VLOOKUP($D1225,'P4 Destination'!$C$21:$M$176,6,0))*BG1225</f>
        <v>0</v>
      </c>
      <c r="BI1225" s="172">
        <f t="shared" si="526"/>
        <v>0</v>
      </c>
      <c r="BJ1225" s="171">
        <f>(VLOOKUP($D1225,'P4 Destination'!$C$21:$M$176,7,0))*BI1225</f>
        <v>0</v>
      </c>
      <c r="BK1225" s="172">
        <f t="shared" si="527"/>
        <v>0</v>
      </c>
      <c r="BL1225" s="171">
        <f>(VLOOKUP($D1225,'P4 Destination'!$C$21:$M$176,8,0))*BK1225</f>
        <v>0</v>
      </c>
      <c r="BM1225" s="172">
        <f t="shared" si="528"/>
        <v>0</v>
      </c>
      <c r="BN1225" s="171">
        <f>(VLOOKUP($D1225,'P4 Destination'!$C$21:$M$176,9,0))*BM1225</f>
        <v>0</v>
      </c>
      <c r="BO1225" s="154">
        <f t="shared" si="533"/>
        <v>0</v>
      </c>
      <c r="BP1225" s="171">
        <f>(VLOOKUP(D1225,'P4 Destination'!$C$21:$M$176,10,0))*K1225</f>
        <v>0</v>
      </c>
      <c r="BQ1225" s="171">
        <f>(VLOOKUP(D1225,'P4 Destination'!$C$21:$M$176,11,0))*J1225</f>
        <v>0</v>
      </c>
      <c r="BR1225" s="173">
        <f t="shared" si="529"/>
        <v>0</v>
      </c>
      <c r="BS1225" s="173">
        <f>(AV1225*2500)*'P6 Verzekering'!$E$11</f>
        <v>0</v>
      </c>
      <c r="BT1225" s="173">
        <f>(AW1225*2500)*'P6 Verzekering'!$E$12</f>
        <v>0</v>
      </c>
      <c r="BU1225" s="173">
        <f>(L1225*2500)*'P6 Verzekering'!$E$13</f>
        <v>0</v>
      </c>
      <c r="BV1225" s="173">
        <f t="shared" si="530"/>
        <v>0</v>
      </c>
      <c r="BW1225"/>
      <c r="BX1225"/>
    </row>
    <row r="1226" spans="1:76">
      <c r="A1226" s="152" t="s">
        <v>1126</v>
      </c>
      <c r="B1226" s="152" t="s">
        <v>185</v>
      </c>
      <c r="C1226" s="152" t="s">
        <v>183</v>
      </c>
      <c r="D1226" s="152" t="s">
        <v>460</v>
      </c>
      <c r="E1226" s="152" t="s">
        <v>453</v>
      </c>
      <c r="F1226" s="153">
        <f t="shared" si="506"/>
        <v>54</v>
      </c>
      <c r="G1226" s="154">
        <v>1</v>
      </c>
      <c r="H1226" s="154">
        <f>IFERROR(VLOOKUP(B1226,'P2 Origin'!$C$21:$Q$176,15,FALSE),0)</f>
        <v>1</v>
      </c>
      <c r="I1226" s="154">
        <f>IFERROR(VLOOKUP(D1226,'P4 Destination'!$C$21:$Q$176,15,FALSE),0)</f>
        <v>0</v>
      </c>
      <c r="J1226" s="155"/>
      <c r="K1226" s="155">
        <v>1</v>
      </c>
      <c r="L1226" s="156">
        <v>0</v>
      </c>
      <c r="M1226" s="155">
        <v>0</v>
      </c>
      <c r="N1226" s="155">
        <v>0</v>
      </c>
      <c r="O1226" s="157">
        <f t="shared" si="507"/>
        <v>0</v>
      </c>
      <c r="P1226" s="158">
        <f t="shared" si="508"/>
        <v>0</v>
      </c>
      <c r="Q1226" s="159">
        <f>IFERROR(VLOOKUP(N1226,'P1 Intra-Europees'!$A$15:$H$25,3,0),0)*P1226</f>
        <v>0</v>
      </c>
      <c r="R1226" s="160">
        <f t="shared" si="509"/>
        <v>0</v>
      </c>
      <c r="S1226" s="159">
        <f>IFERROR(VLOOKUP(N1226,'P1 Intra-Europees'!$A$15:$H$25,4,0),0)*R1226</f>
        <v>0</v>
      </c>
      <c r="T1226" s="160">
        <f t="shared" si="510"/>
        <v>0</v>
      </c>
      <c r="U1226" s="159">
        <f>IFERROR(VLOOKUP(N1226,'P1 Intra-Europees'!$A$15:$H$25,5,0),0)*T1226</f>
        <v>0</v>
      </c>
      <c r="V1226" s="160">
        <f t="shared" si="511"/>
        <v>0</v>
      </c>
      <c r="W1226" s="159">
        <f>IFERROR(VLOOKUP(N1226,'P1 Intra-Europees'!$A$15:$H$25,6,0),0)*V1226</f>
        <v>0</v>
      </c>
      <c r="X1226" s="160">
        <f t="shared" si="512"/>
        <v>0</v>
      </c>
      <c r="Y1226" s="159">
        <f>IFERROR(VLOOKUP(N1226,'P1 Intra-Europees'!$A$15:$H$25,7,0),0)*X1226</f>
        <v>0</v>
      </c>
      <c r="Z1226" s="161">
        <f t="shared" si="513"/>
        <v>0</v>
      </c>
      <c r="AA1226" s="162">
        <f>IFERROR(VLOOKUP(N1226,'P1 Intra-Europees'!$A$15:$H$25,8,0),0)*Z1226</f>
        <v>0</v>
      </c>
      <c r="AB1226" s="163">
        <f t="shared" si="514"/>
        <v>0</v>
      </c>
      <c r="AC1226" s="157" t="str">
        <f>VLOOKUP(B1226,'P2 Origin'!$C$21:$O$176,13,0)</f>
        <v>EUR</v>
      </c>
      <c r="AD1226" s="164">
        <f t="shared" si="515"/>
        <v>0</v>
      </c>
      <c r="AE1226" s="165">
        <f>IF(AU1226&gt;0.1,VLOOKUP(B1226,'P2 Origin'!$C$21:$M$176,3,0)*H1226,0)</f>
        <v>0</v>
      </c>
      <c r="AF1226" s="166">
        <f t="shared" si="516"/>
        <v>0</v>
      </c>
      <c r="AG1226" s="165">
        <f>(VLOOKUP(B1226,'P2 Origin'!$C$21:$M$176,4,0))*AF1226</f>
        <v>0</v>
      </c>
      <c r="AH1226" s="166">
        <f t="shared" si="517"/>
        <v>0</v>
      </c>
      <c r="AI1226" s="165">
        <f>(VLOOKUP(B1226,'P2 Origin'!$C$21:$M$176,5,0))*AH1226</f>
        <v>0</v>
      </c>
      <c r="AJ1226" s="166">
        <f t="shared" si="531"/>
        <v>0</v>
      </c>
      <c r="AK1226" s="165">
        <f>(VLOOKUP(B1226,'P2 Origin'!$C$21:$M$176,6,0))*AJ1226</f>
        <v>0</v>
      </c>
      <c r="AL1226" s="166">
        <f t="shared" si="518"/>
        <v>0</v>
      </c>
      <c r="AM1226" s="165">
        <f>(VLOOKUP($B1226,'P2 Origin'!$C$21:$M$176,7,0))*AL1226</f>
        <v>0</v>
      </c>
      <c r="AN1226" s="166">
        <f t="shared" si="519"/>
        <v>0</v>
      </c>
      <c r="AO1226" s="165">
        <f>(VLOOKUP($B1226,'P2 Origin'!$C$21:$M$176,8,0))*AN1226</f>
        <v>0</v>
      </c>
      <c r="AP1226" s="166">
        <f t="shared" si="520"/>
        <v>54</v>
      </c>
      <c r="AQ1226" s="165">
        <f>(VLOOKUP($B1226,'P2 Origin'!$C$21:$M$176,9,0))*AP1226</f>
        <v>0</v>
      </c>
      <c r="AR1226" s="155">
        <f t="shared" si="532"/>
        <v>1</v>
      </c>
      <c r="AS1226" s="164">
        <f>(VLOOKUP(B1226,'P2 Origin'!$C$21:$M$176,10,0))*K1226</f>
        <v>0</v>
      </c>
      <c r="AT1226" s="164">
        <f>(VLOOKUP(B1226,'P2 Origin'!$C$21:$M$176,11,0))*J1226</f>
        <v>0</v>
      </c>
      <c r="AU1226" s="167">
        <v>54</v>
      </c>
      <c r="AV1226" s="168">
        <v>54</v>
      </c>
      <c r="AW1226" s="169">
        <v>0</v>
      </c>
      <c r="AX1226" s="170">
        <f>IF(AU1226&gt;=0.1,'P3 Bureaumarge zee- en luchtvr.'!$D$12,0)</f>
        <v>0</v>
      </c>
      <c r="AY1226" s="163">
        <f t="shared" si="521"/>
        <v>0</v>
      </c>
      <c r="AZ1226" s="157" t="str">
        <f>VLOOKUP(D1226,'P4 Destination'!$C$21:$O$176,13,0)</f>
        <v>USD</v>
      </c>
      <c r="BA1226" s="164">
        <f t="shared" si="522"/>
        <v>0</v>
      </c>
      <c r="BB1226" s="171">
        <f>IF(AU1226&gt;0.1,(VLOOKUP(D1226,'P4 Destination'!$C$21:$M$176,3,0))*I1226,0)</f>
        <v>0</v>
      </c>
      <c r="BC1226" s="172">
        <f t="shared" si="523"/>
        <v>0</v>
      </c>
      <c r="BD1226" s="171">
        <f>(VLOOKUP($D1226,'P4 Destination'!$C$21:$M$176,4,0))*BC1226</f>
        <v>0</v>
      </c>
      <c r="BE1226" s="172">
        <f t="shared" si="524"/>
        <v>0</v>
      </c>
      <c r="BF1226" s="171">
        <f>(VLOOKUP($D1226,'P4 Destination'!$C$21:$M$176,5,0))*BE1226</f>
        <v>0</v>
      </c>
      <c r="BG1226" s="172">
        <f t="shared" si="525"/>
        <v>0</v>
      </c>
      <c r="BH1226" s="171">
        <f>(VLOOKUP($D1226,'P4 Destination'!$C$21:$M$176,6,0))*BG1226</f>
        <v>0</v>
      </c>
      <c r="BI1226" s="172">
        <f t="shared" si="526"/>
        <v>0</v>
      </c>
      <c r="BJ1226" s="171">
        <f>(VLOOKUP($D1226,'P4 Destination'!$C$21:$M$176,7,0))*BI1226</f>
        <v>0</v>
      </c>
      <c r="BK1226" s="172">
        <f t="shared" si="527"/>
        <v>0</v>
      </c>
      <c r="BL1226" s="171">
        <f>(VLOOKUP($D1226,'P4 Destination'!$C$21:$M$176,8,0))*BK1226</f>
        <v>0</v>
      </c>
      <c r="BM1226" s="172">
        <f t="shared" si="528"/>
        <v>54</v>
      </c>
      <c r="BN1226" s="171">
        <f>(VLOOKUP($D1226,'P4 Destination'!$C$21:$M$176,9,0))*BM1226</f>
        <v>0</v>
      </c>
      <c r="BO1226" s="154">
        <f t="shared" si="533"/>
        <v>1</v>
      </c>
      <c r="BP1226" s="171">
        <f>(VLOOKUP(D1226,'P4 Destination'!$C$21:$M$176,10,0))*K1226</f>
        <v>0</v>
      </c>
      <c r="BQ1226" s="171">
        <f>(VLOOKUP(D1226,'P4 Destination'!$C$21:$M$176,11,0))*J1226</f>
        <v>0</v>
      </c>
      <c r="BR1226" s="173">
        <f t="shared" si="529"/>
        <v>0</v>
      </c>
      <c r="BS1226" s="173">
        <f>(AV1226*2500)*'P6 Verzekering'!$E$11</f>
        <v>0</v>
      </c>
      <c r="BT1226" s="173">
        <f>(AW1226*2500)*'P6 Verzekering'!$E$12</f>
        <v>0</v>
      </c>
      <c r="BU1226" s="173">
        <f>(L1226*2500)*'P6 Verzekering'!$E$13</f>
        <v>0</v>
      </c>
      <c r="BV1226" s="173">
        <f t="shared" si="530"/>
        <v>0</v>
      </c>
      <c r="BW1226"/>
      <c r="BX1226"/>
    </row>
    <row r="1227" spans="1:76">
      <c r="A1227" s="152" t="s">
        <v>1127</v>
      </c>
      <c r="B1227" s="152" t="s">
        <v>185</v>
      </c>
      <c r="C1227" s="152" t="s">
        <v>183</v>
      </c>
      <c r="D1227" s="152" t="s">
        <v>447</v>
      </c>
      <c r="E1227" s="152" t="s">
        <v>446</v>
      </c>
      <c r="F1227" s="153">
        <f t="shared" ref="F1227:F1290" si="534">SUM(L1227,AU1227)</f>
        <v>22</v>
      </c>
      <c r="G1227" s="154">
        <v>1</v>
      </c>
      <c r="H1227" s="154">
        <f>IFERROR(VLOOKUP(B1227,'P2 Origin'!$C$21:$Q$176,15,FALSE),0)</f>
        <v>1</v>
      </c>
      <c r="I1227" s="154">
        <f>IFERROR(VLOOKUP(D1227,'P4 Destination'!$C$21:$Q$176,15,FALSE),0)</f>
        <v>0</v>
      </c>
      <c r="J1227" s="155"/>
      <c r="K1227" s="155">
        <v>1</v>
      </c>
      <c r="L1227" s="156">
        <v>0</v>
      </c>
      <c r="M1227" s="155">
        <v>0</v>
      </c>
      <c r="N1227" s="155">
        <v>0</v>
      </c>
      <c r="O1227" s="157">
        <f t="shared" ref="O1227:O1290" si="535">SUM(Q1227,S1227,U1227,W1227,Y1227,AA1227)</f>
        <v>0</v>
      </c>
      <c r="P1227" s="158">
        <f t="shared" ref="P1227:P1290" si="536">IF(AND(L1227&gt;=0.1,L1227&lt;=15),L1227,0)</f>
        <v>0</v>
      </c>
      <c r="Q1227" s="159">
        <f>IFERROR(VLOOKUP(N1227,'P1 Intra-Europees'!$A$15:$H$25,3,0),0)*P1227</f>
        <v>0</v>
      </c>
      <c r="R1227" s="160">
        <f t="shared" ref="R1227:R1290" si="537">(IF(AND(L1227&gt;=15.1,L1227&lt;=25),L1227,0))</f>
        <v>0</v>
      </c>
      <c r="S1227" s="159">
        <f>IFERROR(VLOOKUP(N1227,'P1 Intra-Europees'!$A$15:$H$25,4,0),0)*R1227</f>
        <v>0</v>
      </c>
      <c r="T1227" s="160">
        <f t="shared" ref="T1227:T1290" si="538">IF(AND(L1227&gt;=25.1,L1227&lt;=35),L1227,0)</f>
        <v>0</v>
      </c>
      <c r="U1227" s="159">
        <f>IFERROR(VLOOKUP(N1227,'P1 Intra-Europees'!$A$15:$H$25,5,0),0)*T1227</f>
        <v>0</v>
      </c>
      <c r="V1227" s="160">
        <f t="shared" ref="V1227:V1290" si="539">IF(AND(L1227&gt;=35.1,L1227&lt;=45),L1227,0)</f>
        <v>0</v>
      </c>
      <c r="W1227" s="159">
        <f>IFERROR(VLOOKUP(N1227,'P1 Intra-Europees'!$A$15:$H$25,6,0),0)*V1227</f>
        <v>0</v>
      </c>
      <c r="X1227" s="160">
        <f t="shared" ref="X1227:X1290" si="540">IF(AND(L1227&gt;=45.1,L1227&lt;=150),L1227,0)</f>
        <v>0</v>
      </c>
      <c r="Y1227" s="159">
        <f>IFERROR(VLOOKUP(N1227,'P1 Intra-Europees'!$A$15:$H$25,7,0),0)*X1227</f>
        <v>0</v>
      </c>
      <c r="Z1227" s="161">
        <f t="shared" ref="Z1227:Z1290" si="541">IF(L1227&gt;=0.1,G1227,0)</f>
        <v>0</v>
      </c>
      <c r="AA1227" s="162">
        <f>IFERROR(VLOOKUP(N1227,'P1 Intra-Europees'!$A$15:$H$25,8,0),0)*Z1227</f>
        <v>0</v>
      </c>
      <c r="AB1227" s="163">
        <f t="shared" ref="AB1227:AB1290" si="542">IF(AC1227=$AC$8,0.95,1)*AD1227</f>
        <v>0</v>
      </c>
      <c r="AC1227" s="157" t="str">
        <f>VLOOKUP(B1227,'P2 Origin'!$C$21:$O$176,13,0)</f>
        <v>EUR</v>
      </c>
      <c r="AD1227" s="164">
        <f t="shared" ref="AD1227:AD1290" si="543">SUM(AE1227,AG1227,AI1227,AK1227,AS1227,AT1227,AM1227,AO1227,AQ1227)</f>
        <v>0</v>
      </c>
      <c r="AE1227" s="165">
        <f>IF(AU1227&gt;0.1,VLOOKUP(B1227,'P2 Origin'!$C$21:$M$176,3,0)*H1227,0)</f>
        <v>0</v>
      </c>
      <c r="AF1227" s="166">
        <f t="shared" ref="AF1227:AF1290" si="544">IF(AND(AU1227&gt;=0.1,AU1227&lt;=5.99),AU1227,0)</f>
        <v>0</v>
      </c>
      <c r="AG1227" s="165">
        <f>(VLOOKUP(B1227,'P2 Origin'!$C$21:$M$176,4,0))*AF1227</f>
        <v>0</v>
      </c>
      <c r="AH1227" s="166">
        <f t="shared" ref="AH1227:AH1290" si="545">IF(AND(AU1227&gt;=6,AU1227&lt;=15.99),$AU1227,0)</f>
        <v>0</v>
      </c>
      <c r="AI1227" s="165">
        <f>(VLOOKUP(B1227,'P2 Origin'!$C$21:$M$176,5,0))*AH1227</f>
        <v>0</v>
      </c>
      <c r="AJ1227" s="166">
        <f t="shared" si="531"/>
        <v>22</v>
      </c>
      <c r="AK1227" s="165">
        <f>(VLOOKUP(B1227,'P2 Origin'!$C$21:$M$176,6,0))*AJ1227</f>
        <v>0</v>
      </c>
      <c r="AL1227" s="166">
        <f t="shared" ref="AL1227:AL1290" si="546">IF(AND($AU1227&gt;=26,$AU1227&lt;=35.99),$AU1227,0)</f>
        <v>0</v>
      </c>
      <c r="AM1227" s="165">
        <f>(VLOOKUP($B1227,'P2 Origin'!$C$21:$M$176,7,0))*AL1227</f>
        <v>0</v>
      </c>
      <c r="AN1227" s="166">
        <f t="shared" ref="AN1227:AN1290" si="547">IF(AND($AU1227&gt;=36,$AU1227&lt;=45.99),$AU1227,0)</f>
        <v>0</v>
      </c>
      <c r="AO1227" s="165">
        <f>(VLOOKUP($B1227,'P2 Origin'!$C$21:$M$176,8,0))*AN1227</f>
        <v>0</v>
      </c>
      <c r="AP1227" s="166">
        <f t="shared" ref="AP1227:AP1290" si="548">IF(AND($AU1227&gt;=46,$AU1227&lt;=100),$AU1227,0)</f>
        <v>0</v>
      </c>
      <c r="AQ1227" s="165">
        <f>(VLOOKUP($B1227,'P2 Origin'!$C$21:$M$176,9,0))*AP1227</f>
        <v>0</v>
      </c>
      <c r="AR1227" s="155">
        <f t="shared" si="532"/>
        <v>1</v>
      </c>
      <c r="AS1227" s="164">
        <f>(VLOOKUP(B1227,'P2 Origin'!$C$21:$M$176,10,0))*K1227</f>
        <v>0</v>
      </c>
      <c r="AT1227" s="164">
        <f>(VLOOKUP(B1227,'P2 Origin'!$C$21:$M$176,11,0))*J1227</f>
        <v>0</v>
      </c>
      <c r="AU1227" s="167">
        <v>22</v>
      </c>
      <c r="AV1227" s="168">
        <v>22</v>
      </c>
      <c r="AW1227" s="169">
        <v>0</v>
      </c>
      <c r="AX1227" s="170">
        <f>IF(AU1227&gt;=0.1,'P3 Bureaumarge zee- en luchtvr.'!$D$12,0)</f>
        <v>0</v>
      </c>
      <c r="AY1227" s="163">
        <f t="shared" ref="AY1227:AY1290" si="549">IF(AZ1227=$AC$8,0.95,1)*BA1227</f>
        <v>0</v>
      </c>
      <c r="AZ1227" s="157" t="str">
        <f>VLOOKUP(D1227,'P4 Destination'!$C$21:$O$176,13,0)</f>
        <v>USD</v>
      </c>
      <c r="BA1227" s="164">
        <f t="shared" ref="BA1227:BA1290" si="550">SUM(BB1227,BD1227,BF1227,BN1227,BP1227,BQ1227,BH1227,BJ1227,BL1227)</f>
        <v>0</v>
      </c>
      <c r="BB1227" s="171">
        <f>IF(AU1227&gt;0.1,(VLOOKUP(D1227,'P4 Destination'!$C$21:$M$176,3,0))*I1227,0)</f>
        <v>0</v>
      </c>
      <c r="BC1227" s="172">
        <f t="shared" ref="BC1227:BC1290" si="551">IF(AND($AU1227&gt;=0.1,$AU1227&lt;=5),$AU1227,0)</f>
        <v>0</v>
      </c>
      <c r="BD1227" s="171">
        <f>(VLOOKUP($D1227,'P4 Destination'!$C$21:$M$176,4,0))*BC1227</f>
        <v>0</v>
      </c>
      <c r="BE1227" s="172">
        <f t="shared" ref="BE1227:BE1290" si="552">IF(AND($AU1227&gt;=6,$AU1227&lt;=15.99),$AU1227,0)</f>
        <v>0</v>
      </c>
      <c r="BF1227" s="171">
        <f>(VLOOKUP($D1227,'P4 Destination'!$C$21:$M$176,5,0))*BE1227</f>
        <v>0</v>
      </c>
      <c r="BG1227" s="172">
        <f t="shared" ref="BG1227:BG1290" si="553">IF(AND($AU1227&gt;=16,$AU1227&lt;=25.99),$AU1227,0)</f>
        <v>22</v>
      </c>
      <c r="BH1227" s="171">
        <f>(VLOOKUP($D1227,'P4 Destination'!$C$21:$M$176,6,0))*BG1227</f>
        <v>0</v>
      </c>
      <c r="BI1227" s="172">
        <f t="shared" ref="BI1227:BI1290" si="554">IF(AND($AU1227&gt;=26,$AU1227&lt;=35.99),$AU1227,0)</f>
        <v>0</v>
      </c>
      <c r="BJ1227" s="171">
        <f>(VLOOKUP($D1227,'P4 Destination'!$C$21:$M$176,7,0))*BI1227</f>
        <v>0</v>
      </c>
      <c r="BK1227" s="172">
        <f t="shared" ref="BK1227:BK1290" si="555">IF(AND($AU1227&gt;=36,$AU1227&lt;=45.99),$AU1227,0)</f>
        <v>0</v>
      </c>
      <c r="BL1227" s="171">
        <f>(VLOOKUP($D1227,'P4 Destination'!$C$21:$M$176,8,0))*BK1227</f>
        <v>0</v>
      </c>
      <c r="BM1227" s="172">
        <f t="shared" ref="BM1227:BM1290" si="556">IF(AND($AU1227&gt;=46,$AU1227&lt;=100),$AU1227,0)</f>
        <v>0</v>
      </c>
      <c r="BN1227" s="171">
        <f>(VLOOKUP($D1227,'P4 Destination'!$C$21:$M$176,9,0))*BM1227</f>
        <v>0</v>
      </c>
      <c r="BO1227" s="154">
        <f t="shared" si="533"/>
        <v>1</v>
      </c>
      <c r="BP1227" s="171">
        <f>(VLOOKUP(D1227,'P4 Destination'!$C$21:$M$176,10,0))*K1227</f>
        <v>0</v>
      </c>
      <c r="BQ1227" s="171">
        <f>(VLOOKUP(D1227,'P4 Destination'!$C$21:$M$176,11,0))*J1227</f>
        <v>0</v>
      </c>
      <c r="BR1227" s="173">
        <f t="shared" ref="BR1227:BR1290" si="557">SUM(BS1227:BU1227)</f>
        <v>0</v>
      </c>
      <c r="BS1227" s="173">
        <f>(AV1227*2500)*'P6 Verzekering'!$E$11</f>
        <v>0</v>
      </c>
      <c r="BT1227" s="173">
        <f>(AW1227*2500)*'P6 Verzekering'!$E$12</f>
        <v>0</v>
      </c>
      <c r="BU1227" s="173">
        <f>(L1227*2500)*'P6 Verzekering'!$E$13</f>
        <v>0</v>
      </c>
      <c r="BV1227" s="173">
        <f t="shared" ref="BV1227:BV1290" si="558">SUM(O1227,AB1227,AX1227,AY1227,BR1227)</f>
        <v>0</v>
      </c>
      <c r="BW1227"/>
      <c r="BX1227"/>
    </row>
    <row r="1228" spans="1:76">
      <c r="A1228" s="152" t="s">
        <v>1128</v>
      </c>
      <c r="B1228" s="152" t="s">
        <v>185</v>
      </c>
      <c r="C1228" s="152" t="s">
        <v>183</v>
      </c>
      <c r="D1228" s="152" t="s">
        <v>320</v>
      </c>
      <c r="E1228" s="152" t="s">
        <v>319</v>
      </c>
      <c r="F1228" s="153">
        <f t="shared" si="534"/>
        <v>30</v>
      </c>
      <c r="G1228" s="154">
        <v>1</v>
      </c>
      <c r="H1228" s="154">
        <f>IFERROR(VLOOKUP(B1228,'P2 Origin'!$C$21:$Q$176,15,FALSE),0)</f>
        <v>1</v>
      </c>
      <c r="I1228" s="154">
        <f>IFERROR(VLOOKUP(D1228,'P4 Destination'!$C$21:$Q$176,15,FALSE),0)</f>
        <v>0</v>
      </c>
      <c r="J1228" s="155"/>
      <c r="K1228" s="155">
        <v>1</v>
      </c>
      <c r="L1228" s="156">
        <v>0</v>
      </c>
      <c r="M1228" s="155">
        <v>0</v>
      </c>
      <c r="N1228" s="155">
        <v>0</v>
      </c>
      <c r="O1228" s="157">
        <f t="shared" si="535"/>
        <v>0</v>
      </c>
      <c r="P1228" s="158">
        <f t="shared" si="536"/>
        <v>0</v>
      </c>
      <c r="Q1228" s="159">
        <f>IFERROR(VLOOKUP(N1228,'P1 Intra-Europees'!$A$15:$H$25,3,0),0)*P1228</f>
        <v>0</v>
      </c>
      <c r="R1228" s="160">
        <f t="shared" si="537"/>
        <v>0</v>
      </c>
      <c r="S1228" s="159">
        <f>IFERROR(VLOOKUP(N1228,'P1 Intra-Europees'!$A$15:$H$25,4,0),0)*R1228</f>
        <v>0</v>
      </c>
      <c r="T1228" s="160">
        <f t="shared" si="538"/>
        <v>0</v>
      </c>
      <c r="U1228" s="159">
        <f>IFERROR(VLOOKUP(N1228,'P1 Intra-Europees'!$A$15:$H$25,5,0),0)*T1228</f>
        <v>0</v>
      </c>
      <c r="V1228" s="160">
        <f t="shared" si="539"/>
        <v>0</v>
      </c>
      <c r="W1228" s="159">
        <f>IFERROR(VLOOKUP(N1228,'P1 Intra-Europees'!$A$15:$H$25,6,0),0)*V1228</f>
        <v>0</v>
      </c>
      <c r="X1228" s="160">
        <f t="shared" si="540"/>
        <v>0</v>
      </c>
      <c r="Y1228" s="159">
        <f>IFERROR(VLOOKUP(N1228,'P1 Intra-Europees'!$A$15:$H$25,7,0),0)*X1228</f>
        <v>0</v>
      </c>
      <c r="Z1228" s="161">
        <f t="shared" si="541"/>
        <v>0</v>
      </c>
      <c r="AA1228" s="162">
        <f>IFERROR(VLOOKUP(N1228,'P1 Intra-Europees'!$A$15:$H$25,8,0),0)*Z1228</f>
        <v>0</v>
      </c>
      <c r="AB1228" s="163">
        <f t="shared" si="542"/>
        <v>0</v>
      </c>
      <c r="AC1228" s="157" t="str">
        <f>VLOOKUP(B1228,'P2 Origin'!$C$21:$O$176,13,0)</f>
        <v>EUR</v>
      </c>
      <c r="AD1228" s="164">
        <f t="shared" si="543"/>
        <v>0</v>
      </c>
      <c r="AE1228" s="165">
        <f>IF(AU1228&gt;0.1,VLOOKUP(B1228,'P2 Origin'!$C$21:$M$176,3,0)*H1228,0)</f>
        <v>0</v>
      </c>
      <c r="AF1228" s="166">
        <f t="shared" si="544"/>
        <v>0</v>
      </c>
      <c r="AG1228" s="165">
        <f>(VLOOKUP(B1228,'P2 Origin'!$C$21:$M$176,4,0))*AF1228</f>
        <v>0</v>
      </c>
      <c r="AH1228" s="166">
        <f t="shared" si="545"/>
        <v>0</v>
      </c>
      <c r="AI1228" s="165">
        <f>(VLOOKUP(B1228,'P2 Origin'!$C$21:$M$176,5,0))*AH1228</f>
        <v>0</v>
      </c>
      <c r="AJ1228" s="166">
        <f t="shared" si="531"/>
        <v>0</v>
      </c>
      <c r="AK1228" s="165">
        <f>(VLOOKUP(B1228,'P2 Origin'!$C$21:$M$176,6,0))*AJ1228</f>
        <v>0</v>
      </c>
      <c r="AL1228" s="166">
        <f t="shared" si="546"/>
        <v>30</v>
      </c>
      <c r="AM1228" s="165">
        <f>(VLOOKUP($B1228,'P2 Origin'!$C$21:$M$176,7,0))*AL1228</f>
        <v>0</v>
      </c>
      <c r="AN1228" s="166">
        <f t="shared" si="547"/>
        <v>0</v>
      </c>
      <c r="AO1228" s="165">
        <f>(VLOOKUP($B1228,'P2 Origin'!$C$21:$M$176,8,0))*AN1228</f>
        <v>0</v>
      </c>
      <c r="AP1228" s="166">
        <f t="shared" si="548"/>
        <v>0</v>
      </c>
      <c r="AQ1228" s="165">
        <f>(VLOOKUP($B1228,'P2 Origin'!$C$21:$M$176,9,0))*AP1228</f>
        <v>0</v>
      </c>
      <c r="AR1228" s="155">
        <f t="shared" si="532"/>
        <v>1</v>
      </c>
      <c r="AS1228" s="164">
        <f>(VLOOKUP(B1228,'P2 Origin'!$C$21:$M$176,10,0))*K1228</f>
        <v>0</v>
      </c>
      <c r="AT1228" s="164">
        <f>(VLOOKUP(B1228,'P2 Origin'!$C$21:$M$176,11,0))*J1228</f>
        <v>0</v>
      </c>
      <c r="AU1228" s="167">
        <v>30</v>
      </c>
      <c r="AV1228" s="168">
        <v>30</v>
      </c>
      <c r="AW1228" s="169">
        <v>0</v>
      </c>
      <c r="AX1228" s="170">
        <f>IF(AU1228&gt;=0.1,'P3 Bureaumarge zee- en luchtvr.'!$D$12,0)</f>
        <v>0</v>
      </c>
      <c r="AY1228" s="163">
        <f t="shared" si="549"/>
        <v>0</v>
      </c>
      <c r="AZ1228" s="157" t="str">
        <f>VLOOKUP(D1228,'P4 Destination'!$C$21:$O$176,13,0)</f>
        <v>USD</v>
      </c>
      <c r="BA1228" s="164">
        <f t="shared" si="550"/>
        <v>0</v>
      </c>
      <c r="BB1228" s="171">
        <f>IF(AU1228&gt;0.1,(VLOOKUP(D1228,'P4 Destination'!$C$21:$M$176,3,0))*I1228,0)</f>
        <v>0</v>
      </c>
      <c r="BC1228" s="172">
        <f t="shared" si="551"/>
        <v>0</v>
      </c>
      <c r="BD1228" s="171">
        <f>(VLOOKUP($D1228,'P4 Destination'!$C$21:$M$176,4,0))*BC1228</f>
        <v>0</v>
      </c>
      <c r="BE1228" s="172">
        <f t="shared" si="552"/>
        <v>0</v>
      </c>
      <c r="BF1228" s="171">
        <f>(VLOOKUP($D1228,'P4 Destination'!$C$21:$M$176,5,0))*BE1228</f>
        <v>0</v>
      </c>
      <c r="BG1228" s="172">
        <f t="shared" si="553"/>
        <v>0</v>
      </c>
      <c r="BH1228" s="171">
        <f>(VLOOKUP($D1228,'P4 Destination'!$C$21:$M$176,6,0))*BG1228</f>
        <v>0</v>
      </c>
      <c r="BI1228" s="172">
        <f t="shared" si="554"/>
        <v>30</v>
      </c>
      <c r="BJ1228" s="171">
        <f>(VLOOKUP($D1228,'P4 Destination'!$C$21:$M$176,7,0))*BI1228</f>
        <v>0</v>
      </c>
      <c r="BK1228" s="172">
        <f t="shared" si="555"/>
        <v>0</v>
      </c>
      <c r="BL1228" s="171">
        <f>(VLOOKUP($D1228,'P4 Destination'!$C$21:$M$176,8,0))*BK1228</f>
        <v>0</v>
      </c>
      <c r="BM1228" s="172">
        <f t="shared" si="556"/>
        <v>0</v>
      </c>
      <c r="BN1228" s="171">
        <f>(VLOOKUP($D1228,'P4 Destination'!$C$21:$M$176,9,0))*BM1228</f>
        <v>0</v>
      </c>
      <c r="BO1228" s="154">
        <f t="shared" si="533"/>
        <v>1</v>
      </c>
      <c r="BP1228" s="171">
        <f>(VLOOKUP(D1228,'P4 Destination'!$C$21:$M$176,10,0))*K1228</f>
        <v>0</v>
      </c>
      <c r="BQ1228" s="171">
        <f>(VLOOKUP(D1228,'P4 Destination'!$C$21:$M$176,11,0))*J1228</f>
        <v>0</v>
      </c>
      <c r="BR1228" s="173">
        <f t="shared" si="557"/>
        <v>0</v>
      </c>
      <c r="BS1228" s="173">
        <f>(AV1228*2500)*'P6 Verzekering'!$E$11</f>
        <v>0</v>
      </c>
      <c r="BT1228" s="173">
        <f>(AW1228*2500)*'P6 Verzekering'!$E$12</f>
        <v>0</v>
      </c>
      <c r="BU1228" s="173">
        <f>(L1228*2500)*'P6 Verzekering'!$E$13</f>
        <v>0</v>
      </c>
      <c r="BV1228" s="173">
        <f t="shared" si="558"/>
        <v>0</v>
      </c>
      <c r="BW1228"/>
      <c r="BX1228"/>
    </row>
    <row r="1229" spans="1:76">
      <c r="A1229" s="152" t="s">
        <v>1129</v>
      </c>
      <c r="B1229" s="152" t="s">
        <v>349</v>
      </c>
      <c r="C1229" s="152" t="s">
        <v>346</v>
      </c>
      <c r="D1229" s="152" t="s">
        <v>219</v>
      </c>
      <c r="E1229" s="152" t="s">
        <v>219</v>
      </c>
      <c r="F1229" s="153">
        <f t="shared" si="534"/>
        <v>3.96</v>
      </c>
      <c r="G1229" s="154">
        <v>0</v>
      </c>
      <c r="H1229" s="154">
        <f>IFERROR(VLOOKUP(B1229,'P2 Origin'!$C$21:$Q$176,15,FALSE),0)</f>
        <v>1</v>
      </c>
      <c r="I1229" s="154">
        <f>IFERROR(VLOOKUP(D1229,'P4 Destination'!$C$21:$Q$176,15,FALSE),0)</f>
        <v>0</v>
      </c>
      <c r="J1229" s="155"/>
      <c r="K1229" s="155"/>
      <c r="L1229" s="156">
        <v>0</v>
      </c>
      <c r="M1229" s="155">
        <v>0</v>
      </c>
      <c r="N1229" s="155">
        <v>0</v>
      </c>
      <c r="O1229" s="157">
        <f t="shared" si="535"/>
        <v>0</v>
      </c>
      <c r="P1229" s="158">
        <f t="shared" si="536"/>
        <v>0</v>
      </c>
      <c r="Q1229" s="159">
        <f>IFERROR(VLOOKUP(N1229,'P1 Intra-Europees'!$A$15:$H$25,3,0),0)*P1229</f>
        <v>0</v>
      </c>
      <c r="R1229" s="160">
        <f t="shared" si="537"/>
        <v>0</v>
      </c>
      <c r="S1229" s="159">
        <f>IFERROR(VLOOKUP(N1229,'P1 Intra-Europees'!$A$15:$H$25,4,0),0)*R1229</f>
        <v>0</v>
      </c>
      <c r="T1229" s="160">
        <f t="shared" si="538"/>
        <v>0</v>
      </c>
      <c r="U1229" s="159">
        <f>IFERROR(VLOOKUP(N1229,'P1 Intra-Europees'!$A$15:$H$25,5,0),0)*T1229</f>
        <v>0</v>
      </c>
      <c r="V1229" s="160">
        <f t="shared" si="539"/>
        <v>0</v>
      </c>
      <c r="W1229" s="159">
        <f>IFERROR(VLOOKUP(N1229,'P1 Intra-Europees'!$A$15:$H$25,6,0),0)*V1229</f>
        <v>0</v>
      </c>
      <c r="X1229" s="160">
        <f t="shared" si="540"/>
        <v>0</v>
      </c>
      <c r="Y1229" s="159">
        <f>IFERROR(VLOOKUP(N1229,'P1 Intra-Europees'!$A$15:$H$25,7,0),0)*X1229</f>
        <v>0</v>
      </c>
      <c r="Z1229" s="161">
        <f t="shared" si="541"/>
        <v>0</v>
      </c>
      <c r="AA1229" s="162">
        <f>IFERROR(VLOOKUP(N1229,'P1 Intra-Europees'!$A$15:$H$25,8,0),0)*Z1229</f>
        <v>0</v>
      </c>
      <c r="AB1229" s="163">
        <f t="shared" si="542"/>
        <v>0</v>
      </c>
      <c r="AC1229" s="157" t="str">
        <f>VLOOKUP(B1229,'P2 Origin'!$C$21:$O$176,13,0)</f>
        <v>USD</v>
      </c>
      <c r="AD1229" s="164">
        <f t="shared" si="543"/>
        <v>0</v>
      </c>
      <c r="AE1229" s="165">
        <f>IF(AU1229&gt;0.1,VLOOKUP(B1229,'P2 Origin'!$C$21:$M$176,3,0)*H1229,0)</f>
        <v>0</v>
      </c>
      <c r="AF1229" s="166">
        <f t="shared" si="544"/>
        <v>3.96</v>
      </c>
      <c r="AG1229" s="165">
        <f>(VLOOKUP(B1229,'P2 Origin'!$C$21:$M$176,4,0))*AF1229</f>
        <v>0</v>
      </c>
      <c r="AH1229" s="166">
        <f t="shared" si="545"/>
        <v>0</v>
      </c>
      <c r="AI1229" s="165">
        <f>(VLOOKUP(B1229,'P2 Origin'!$C$21:$M$176,5,0))*AH1229</f>
        <v>0</v>
      </c>
      <c r="AJ1229" s="166">
        <f t="shared" si="531"/>
        <v>0</v>
      </c>
      <c r="AK1229" s="165">
        <f>(VLOOKUP(B1229,'P2 Origin'!$C$21:$M$176,6,0))*AJ1229</f>
        <v>0</v>
      </c>
      <c r="AL1229" s="166">
        <f t="shared" si="546"/>
        <v>0</v>
      </c>
      <c r="AM1229" s="165">
        <f>(VLOOKUP($B1229,'P2 Origin'!$C$21:$M$176,7,0))*AL1229</f>
        <v>0</v>
      </c>
      <c r="AN1229" s="166">
        <f t="shared" si="547"/>
        <v>0</v>
      </c>
      <c r="AO1229" s="165">
        <f>(VLOOKUP($B1229,'P2 Origin'!$C$21:$M$176,8,0))*AN1229</f>
        <v>0</v>
      </c>
      <c r="AP1229" s="166">
        <f t="shared" si="548"/>
        <v>0</v>
      </c>
      <c r="AQ1229" s="165">
        <f>(VLOOKUP($B1229,'P2 Origin'!$C$21:$M$176,9,0))*AP1229</f>
        <v>0</v>
      </c>
      <c r="AR1229" s="155">
        <f t="shared" si="532"/>
        <v>0</v>
      </c>
      <c r="AS1229" s="164">
        <f>(VLOOKUP(B1229,'P2 Origin'!$C$21:$M$176,10,0))*K1229</f>
        <v>0</v>
      </c>
      <c r="AT1229" s="164">
        <f>(VLOOKUP(B1229,'P2 Origin'!$C$21:$M$176,11,0))*J1229</f>
        <v>0</v>
      </c>
      <c r="AU1229" s="167">
        <v>3.96</v>
      </c>
      <c r="AV1229" s="168">
        <v>0</v>
      </c>
      <c r="AW1229" s="169">
        <v>3.96</v>
      </c>
      <c r="AX1229" s="170">
        <f>IF(AU1229&gt;=0.1,'P3 Bureaumarge zee- en luchtvr.'!$D$12,0)</f>
        <v>0</v>
      </c>
      <c r="AY1229" s="163">
        <f t="shared" si="549"/>
        <v>0</v>
      </c>
      <c r="AZ1229" s="157" t="str">
        <f>VLOOKUP(D1229,'P4 Destination'!$C$21:$O$176,13,0)</f>
        <v>EUR</v>
      </c>
      <c r="BA1229" s="164">
        <f t="shared" si="550"/>
        <v>0</v>
      </c>
      <c r="BB1229" s="171">
        <f>IF(AU1229&gt;0.1,(VLOOKUP(D1229,'P4 Destination'!$C$21:$M$176,3,0))*I1229,0)</f>
        <v>0</v>
      </c>
      <c r="BC1229" s="172">
        <f t="shared" si="551"/>
        <v>3.96</v>
      </c>
      <c r="BD1229" s="171">
        <f>(VLOOKUP($D1229,'P4 Destination'!$C$21:$M$176,4,0))*BC1229</f>
        <v>0</v>
      </c>
      <c r="BE1229" s="172">
        <f t="shared" si="552"/>
        <v>0</v>
      </c>
      <c r="BF1229" s="171">
        <f>(VLOOKUP($D1229,'P4 Destination'!$C$21:$M$176,5,0))*BE1229</f>
        <v>0</v>
      </c>
      <c r="BG1229" s="172">
        <f t="shared" si="553"/>
        <v>0</v>
      </c>
      <c r="BH1229" s="171">
        <f>(VLOOKUP($D1229,'P4 Destination'!$C$21:$M$176,6,0))*BG1229</f>
        <v>0</v>
      </c>
      <c r="BI1229" s="172">
        <f t="shared" si="554"/>
        <v>0</v>
      </c>
      <c r="BJ1229" s="171">
        <f>(VLOOKUP($D1229,'P4 Destination'!$C$21:$M$176,7,0))*BI1229</f>
        <v>0</v>
      </c>
      <c r="BK1229" s="172">
        <f t="shared" si="555"/>
        <v>0</v>
      </c>
      <c r="BL1229" s="171">
        <f>(VLOOKUP($D1229,'P4 Destination'!$C$21:$M$176,8,0))*BK1229</f>
        <v>0</v>
      </c>
      <c r="BM1229" s="172">
        <f t="shared" si="556"/>
        <v>0</v>
      </c>
      <c r="BN1229" s="171">
        <f>(VLOOKUP($D1229,'P4 Destination'!$C$21:$M$176,9,0))*BM1229</f>
        <v>0</v>
      </c>
      <c r="BO1229" s="154">
        <f t="shared" si="533"/>
        <v>0</v>
      </c>
      <c r="BP1229" s="171">
        <f>(VLOOKUP(D1229,'P4 Destination'!$C$21:$M$176,10,0))*K1229</f>
        <v>0</v>
      </c>
      <c r="BQ1229" s="171">
        <f>(VLOOKUP(D1229,'P4 Destination'!$C$21:$M$176,11,0))*J1229</f>
        <v>0</v>
      </c>
      <c r="BR1229" s="173">
        <f t="shared" si="557"/>
        <v>0</v>
      </c>
      <c r="BS1229" s="173">
        <f>(AV1229*2500)*'P6 Verzekering'!$E$11</f>
        <v>0</v>
      </c>
      <c r="BT1229" s="173">
        <f>(AW1229*2500)*'P6 Verzekering'!$E$12</f>
        <v>0</v>
      </c>
      <c r="BU1229" s="173">
        <f>(L1229*2500)*'P6 Verzekering'!$E$13</f>
        <v>0</v>
      </c>
      <c r="BV1229" s="173">
        <f t="shared" si="558"/>
        <v>0</v>
      </c>
      <c r="BW1229"/>
      <c r="BX1229"/>
    </row>
    <row r="1230" spans="1:76">
      <c r="A1230" s="152" t="s">
        <v>1130</v>
      </c>
      <c r="B1230" s="152" t="s">
        <v>349</v>
      </c>
      <c r="C1230" s="152" t="s">
        <v>346</v>
      </c>
      <c r="D1230" s="152" t="s">
        <v>219</v>
      </c>
      <c r="E1230" s="152" t="s">
        <v>219</v>
      </c>
      <c r="F1230" s="153">
        <f t="shared" si="534"/>
        <v>4</v>
      </c>
      <c r="G1230" s="154">
        <v>0</v>
      </c>
      <c r="H1230" s="154">
        <f>IFERROR(VLOOKUP(B1230,'P2 Origin'!$C$21:$Q$176,15,FALSE),0)</f>
        <v>1</v>
      </c>
      <c r="I1230" s="154">
        <f>IFERROR(VLOOKUP(D1230,'P4 Destination'!$C$21:$Q$176,15,FALSE),0)</f>
        <v>0</v>
      </c>
      <c r="J1230" s="155"/>
      <c r="K1230" s="155"/>
      <c r="L1230" s="156">
        <v>0</v>
      </c>
      <c r="M1230" s="155">
        <v>0</v>
      </c>
      <c r="N1230" s="155">
        <v>0</v>
      </c>
      <c r="O1230" s="157">
        <f t="shared" si="535"/>
        <v>0</v>
      </c>
      <c r="P1230" s="158">
        <f t="shared" si="536"/>
        <v>0</v>
      </c>
      <c r="Q1230" s="159">
        <f>IFERROR(VLOOKUP(N1230,'P1 Intra-Europees'!$A$15:$H$25,3,0),0)*P1230</f>
        <v>0</v>
      </c>
      <c r="R1230" s="160">
        <f t="shared" si="537"/>
        <v>0</v>
      </c>
      <c r="S1230" s="159">
        <f>IFERROR(VLOOKUP(N1230,'P1 Intra-Europees'!$A$15:$H$25,4,0),0)*R1230</f>
        <v>0</v>
      </c>
      <c r="T1230" s="160">
        <f t="shared" si="538"/>
        <v>0</v>
      </c>
      <c r="U1230" s="159">
        <f>IFERROR(VLOOKUP(N1230,'P1 Intra-Europees'!$A$15:$H$25,5,0),0)*T1230</f>
        <v>0</v>
      </c>
      <c r="V1230" s="160">
        <f t="shared" si="539"/>
        <v>0</v>
      </c>
      <c r="W1230" s="159">
        <f>IFERROR(VLOOKUP(N1230,'P1 Intra-Europees'!$A$15:$H$25,6,0),0)*V1230</f>
        <v>0</v>
      </c>
      <c r="X1230" s="160">
        <f t="shared" si="540"/>
        <v>0</v>
      </c>
      <c r="Y1230" s="159">
        <f>IFERROR(VLOOKUP(N1230,'P1 Intra-Europees'!$A$15:$H$25,7,0),0)*X1230</f>
        <v>0</v>
      </c>
      <c r="Z1230" s="161">
        <f t="shared" si="541"/>
        <v>0</v>
      </c>
      <c r="AA1230" s="162">
        <f>IFERROR(VLOOKUP(N1230,'P1 Intra-Europees'!$A$15:$H$25,8,0),0)*Z1230</f>
        <v>0</v>
      </c>
      <c r="AB1230" s="163">
        <f t="shared" si="542"/>
        <v>0</v>
      </c>
      <c r="AC1230" s="157" t="str">
        <f>VLOOKUP(B1230,'P2 Origin'!$C$21:$O$176,13,0)</f>
        <v>USD</v>
      </c>
      <c r="AD1230" s="164">
        <f t="shared" si="543"/>
        <v>0</v>
      </c>
      <c r="AE1230" s="165">
        <f>IF(AU1230&gt;0.1,VLOOKUP(B1230,'P2 Origin'!$C$21:$M$176,3,0)*H1230,0)</f>
        <v>0</v>
      </c>
      <c r="AF1230" s="166">
        <f t="shared" si="544"/>
        <v>4</v>
      </c>
      <c r="AG1230" s="165">
        <f>(VLOOKUP(B1230,'P2 Origin'!$C$21:$M$176,4,0))*AF1230</f>
        <v>0</v>
      </c>
      <c r="AH1230" s="166">
        <f t="shared" si="545"/>
        <v>0</v>
      </c>
      <c r="AI1230" s="165">
        <f>(VLOOKUP(B1230,'P2 Origin'!$C$21:$M$176,5,0))*AH1230</f>
        <v>0</v>
      </c>
      <c r="AJ1230" s="166">
        <f t="shared" si="531"/>
        <v>0</v>
      </c>
      <c r="AK1230" s="165">
        <f>(VLOOKUP(B1230,'P2 Origin'!$C$21:$M$176,6,0))*AJ1230</f>
        <v>0</v>
      </c>
      <c r="AL1230" s="166">
        <f t="shared" si="546"/>
        <v>0</v>
      </c>
      <c r="AM1230" s="165">
        <f>(VLOOKUP($B1230,'P2 Origin'!$C$21:$M$176,7,0))*AL1230</f>
        <v>0</v>
      </c>
      <c r="AN1230" s="166">
        <f t="shared" si="547"/>
        <v>0</v>
      </c>
      <c r="AO1230" s="165">
        <f>(VLOOKUP($B1230,'P2 Origin'!$C$21:$M$176,8,0))*AN1230</f>
        <v>0</v>
      </c>
      <c r="AP1230" s="166">
        <f t="shared" si="548"/>
        <v>0</v>
      </c>
      <c r="AQ1230" s="165">
        <f>(VLOOKUP($B1230,'P2 Origin'!$C$21:$M$176,9,0))*AP1230</f>
        <v>0</v>
      </c>
      <c r="AR1230" s="155">
        <f t="shared" si="532"/>
        <v>0</v>
      </c>
      <c r="AS1230" s="164">
        <f>(VLOOKUP(B1230,'P2 Origin'!$C$21:$M$176,10,0))*K1230</f>
        <v>0</v>
      </c>
      <c r="AT1230" s="164">
        <f>(VLOOKUP(B1230,'P2 Origin'!$C$21:$M$176,11,0))*J1230</f>
        <v>0</v>
      </c>
      <c r="AU1230" s="167">
        <v>4</v>
      </c>
      <c r="AV1230" s="168">
        <v>0</v>
      </c>
      <c r="AW1230" s="169">
        <v>4</v>
      </c>
      <c r="AX1230" s="170">
        <f>IF(AU1230&gt;=0.1,'P3 Bureaumarge zee- en luchtvr.'!$D$12,0)</f>
        <v>0</v>
      </c>
      <c r="AY1230" s="163">
        <f t="shared" si="549"/>
        <v>0</v>
      </c>
      <c r="AZ1230" s="157" t="str">
        <f>VLOOKUP(D1230,'P4 Destination'!$C$21:$O$176,13,0)</f>
        <v>EUR</v>
      </c>
      <c r="BA1230" s="164">
        <f t="shared" si="550"/>
        <v>0</v>
      </c>
      <c r="BB1230" s="171">
        <f>IF(AU1230&gt;0.1,(VLOOKUP(D1230,'P4 Destination'!$C$21:$M$176,3,0))*I1230,0)</f>
        <v>0</v>
      </c>
      <c r="BC1230" s="172">
        <f t="shared" si="551"/>
        <v>4</v>
      </c>
      <c r="BD1230" s="171">
        <f>(VLOOKUP($D1230,'P4 Destination'!$C$21:$M$176,4,0))*BC1230</f>
        <v>0</v>
      </c>
      <c r="BE1230" s="172">
        <f t="shared" si="552"/>
        <v>0</v>
      </c>
      <c r="BF1230" s="171">
        <f>(VLOOKUP($D1230,'P4 Destination'!$C$21:$M$176,5,0))*BE1230</f>
        <v>0</v>
      </c>
      <c r="BG1230" s="172">
        <f t="shared" si="553"/>
        <v>0</v>
      </c>
      <c r="BH1230" s="171">
        <f>(VLOOKUP($D1230,'P4 Destination'!$C$21:$M$176,6,0))*BG1230</f>
        <v>0</v>
      </c>
      <c r="BI1230" s="172">
        <f t="shared" si="554"/>
        <v>0</v>
      </c>
      <c r="BJ1230" s="171">
        <f>(VLOOKUP($D1230,'P4 Destination'!$C$21:$M$176,7,0))*BI1230</f>
        <v>0</v>
      </c>
      <c r="BK1230" s="172">
        <f t="shared" si="555"/>
        <v>0</v>
      </c>
      <c r="BL1230" s="171">
        <f>(VLOOKUP($D1230,'P4 Destination'!$C$21:$M$176,8,0))*BK1230</f>
        <v>0</v>
      </c>
      <c r="BM1230" s="172">
        <f t="shared" si="556"/>
        <v>0</v>
      </c>
      <c r="BN1230" s="171">
        <f>(VLOOKUP($D1230,'P4 Destination'!$C$21:$M$176,9,0))*BM1230</f>
        <v>0</v>
      </c>
      <c r="BO1230" s="154">
        <f t="shared" si="533"/>
        <v>0</v>
      </c>
      <c r="BP1230" s="171">
        <f>(VLOOKUP(D1230,'P4 Destination'!$C$21:$M$176,10,0))*K1230</f>
        <v>0</v>
      </c>
      <c r="BQ1230" s="171">
        <f>(VLOOKUP(D1230,'P4 Destination'!$C$21:$M$176,11,0))*J1230</f>
        <v>0</v>
      </c>
      <c r="BR1230" s="173">
        <f t="shared" si="557"/>
        <v>0</v>
      </c>
      <c r="BS1230" s="173">
        <f>(AV1230*2500)*'P6 Verzekering'!$E$11</f>
        <v>0</v>
      </c>
      <c r="BT1230" s="173">
        <f>(AW1230*2500)*'P6 Verzekering'!$E$12</f>
        <v>0</v>
      </c>
      <c r="BU1230" s="173">
        <f>(L1230*2500)*'P6 Verzekering'!$E$13</f>
        <v>0</v>
      </c>
      <c r="BV1230" s="173">
        <f t="shared" si="558"/>
        <v>0</v>
      </c>
      <c r="BW1230"/>
      <c r="BX1230"/>
    </row>
    <row r="1231" spans="1:76" ht="14.45" customHeight="1">
      <c r="A1231" s="152" t="s">
        <v>1131</v>
      </c>
      <c r="B1231" s="152" t="s">
        <v>349</v>
      </c>
      <c r="C1231" s="152" t="s">
        <v>346</v>
      </c>
      <c r="D1231" s="152" t="s">
        <v>219</v>
      </c>
      <c r="E1231" s="152" t="s">
        <v>219</v>
      </c>
      <c r="F1231" s="153">
        <f t="shared" si="534"/>
        <v>4</v>
      </c>
      <c r="G1231" s="154">
        <v>0</v>
      </c>
      <c r="H1231" s="154">
        <f>IFERROR(VLOOKUP(B1231,'P2 Origin'!$C$21:$Q$176,15,FALSE),0)</f>
        <v>1</v>
      </c>
      <c r="I1231" s="154">
        <f>IFERROR(VLOOKUP(D1231,'P4 Destination'!$C$21:$Q$176,15,FALSE),0)</f>
        <v>0</v>
      </c>
      <c r="J1231" s="155"/>
      <c r="K1231" s="155"/>
      <c r="L1231" s="156">
        <v>0</v>
      </c>
      <c r="M1231" s="155">
        <v>0</v>
      </c>
      <c r="N1231" s="155">
        <v>0</v>
      </c>
      <c r="O1231" s="157">
        <f t="shared" si="535"/>
        <v>0</v>
      </c>
      <c r="P1231" s="158">
        <f t="shared" si="536"/>
        <v>0</v>
      </c>
      <c r="Q1231" s="159">
        <f>IFERROR(VLOOKUP(N1231,'P1 Intra-Europees'!$A$15:$H$25,3,0),0)*P1231</f>
        <v>0</v>
      </c>
      <c r="R1231" s="160">
        <f t="shared" si="537"/>
        <v>0</v>
      </c>
      <c r="S1231" s="159">
        <f>IFERROR(VLOOKUP(N1231,'P1 Intra-Europees'!$A$15:$H$25,4,0),0)*R1231</f>
        <v>0</v>
      </c>
      <c r="T1231" s="160">
        <f t="shared" si="538"/>
        <v>0</v>
      </c>
      <c r="U1231" s="159">
        <f>IFERROR(VLOOKUP(N1231,'P1 Intra-Europees'!$A$15:$H$25,5,0),0)*T1231</f>
        <v>0</v>
      </c>
      <c r="V1231" s="160">
        <f t="shared" si="539"/>
        <v>0</v>
      </c>
      <c r="W1231" s="159">
        <f>IFERROR(VLOOKUP(N1231,'P1 Intra-Europees'!$A$15:$H$25,6,0),0)*V1231</f>
        <v>0</v>
      </c>
      <c r="X1231" s="160">
        <f t="shared" si="540"/>
        <v>0</v>
      </c>
      <c r="Y1231" s="159">
        <f>IFERROR(VLOOKUP(N1231,'P1 Intra-Europees'!$A$15:$H$25,7,0),0)*X1231</f>
        <v>0</v>
      </c>
      <c r="Z1231" s="161">
        <f t="shared" si="541"/>
        <v>0</v>
      </c>
      <c r="AA1231" s="162">
        <f>IFERROR(VLOOKUP(N1231,'P1 Intra-Europees'!$A$15:$H$25,8,0),0)*Z1231</f>
        <v>0</v>
      </c>
      <c r="AB1231" s="163">
        <f t="shared" si="542"/>
        <v>0</v>
      </c>
      <c r="AC1231" s="157" t="str">
        <f>VLOOKUP(B1231,'P2 Origin'!$C$21:$O$176,13,0)</f>
        <v>USD</v>
      </c>
      <c r="AD1231" s="164">
        <f t="shared" si="543"/>
        <v>0</v>
      </c>
      <c r="AE1231" s="165">
        <f>IF(AU1231&gt;0.1,VLOOKUP(B1231,'P2 Origin'!$C$21:$M$176,3,0)*H1231,0)</f>
        <v>0</v>
      </c>
      <c r="AF1231" s="166">
        <f t="shared" si="544"/>
        <v>4</v>
      </c>
      <c r="AG1231" s="165">
        <f>(VLOOKUP(B1231,'P2 Origin'!$C$21:$M$176,4,0))*AF1231</f>
        <v>0</v>
      </c>
      <c r="AH1231" s="166">
        <f t="shared" si="545"/>
        <v>0</v>
      </c>
      <c r="AI1231" s="165">
        <f>(VLOOKUP(B1231,'P2 Origin'!$C$21:$M$176,5,0))*AH1231</f>
        <v>0</v>
      </c>
      <c r="AJ1231" s="166">
        <f t="shared" ref="AJ1231:AJ1294" si="559">IF(AND(AU1231&gt;=16,AU1231&lt;=25.99),$AU1231,0)</f>
        <v>0</v>
      </c>
      <c r="AK1231" s="165">
        <f>(VLOOKUP(B1231,'P2 Origin'!$C$21:$M$176,6,0))*AJ1231</f>
        <v>0</v>
      </c>
      <c r="AL1231" s="166">
        <f t="shared" si="546"/>
        <v>0</v>
      </c>
      <c r="AM1231" s="165">
        <f>(VLOOKUP($B1231,'P2 Origin'!$C$21:$M$176,7,0))*AL1231</f>
        <v>0</v>
      </c>
      <c r="AN1231" s="166">
        <f t="shared" si="547"/>
        <v>0</v>
      </c>
      <c r="AO1231" s="165">
        <f>(VLOOKUP($B1231,'P2 Origin'!$C$21:$M$176,8,0))*AN1231</f>
        <v>0</v>
      </c>
      <c r="AP1231" s="166">
        <f t="shared" si="548"/>
        <v>0</v>
      </c>
      <c r="AQ1231" s="165">
        <f>(VLOOKUP($B1231,'P2 Origin'!$C$21:$M$176,9,0))*AP1231</f>
        <v>0</v>
      </c>
      <c r="AR1231" s="155">
        <f t="shared" si="532"/>
        <v>0</v>
      </c>
      <c r="AS1231" s="164">
        <f>(VLOOKUP(B1231,'P2 Origin'!$C$21:$M$176,10,0))*K1231</f>
        <v>0</v>
      </c>
      <c r="AT1231" s="164">
        <f>(VLOOKUP(B1231,'P2 Origin'!$C$21:$M$176,11,0))*J1231</f>
        <v>0</v>
      </c>
      <c r="AU1231" s="167">
        <v>4</v>
      </c>
      <c r="AV1231" s="168">
        <v>0</v>
      </c>
      <c r="AW1231" s="169">
        <v>4</v>
      </c>
      <c r="AX1231" s="170">
        <f>IF(AU1231&gt;=0.1,'P3 Bureaumarge zee- en luchtvr.'!$D$12,0)</f>
        <v>0</v>
      </c>
      <c r="AY1231" s="163">
        <f t="shared" si="549"/>
        <v>0</v>
      </c>
      <c r="AZ1231" s="157" t="str">
        <f>VLOOKUP(D1231,'P4 Destination'!$C$21:$O$176,13,0)</f>
        <v>EUR</v>
      </c>
      <c r="BA1231" s="164">
        <f t="shared" si="550"/>
        <v>0</v>
      </c>
      <c r="BB1231" s="171">
        <f>IF(AU1231&gt;0.1,(VLOOKUP(D1231,'P4 Destination'!$C$21:$M$176,3,0))*I1231,0)</f>
        <v>0</v>
      </c>
      <c r="BC1231" s="172">
        <f t="shared" si="551"/>
        <v>4</v>
      </c>
      <c r="BD1231" s="171">
        <f>(VLOOKUP($D1231,'P4 Destination'!$C$21:$M$176,4,0))*BC1231</f>
        <v>0</v>
      </c>
      <c r="BE1231" s="172">
        <f t="shared" si="552"/>
        <v>0</v>
      </c>
      <c r="BF1231" s="171">
        <f>(VLOOKUP($D1231,'P4 Destination'!$C$21:$M$176,5,0))*BE1231</f>
        <v>0</v>
      </c>
      <c r="BG1231" s="172">
        <f t="shared" si="553"/>
        <v>0</v>
      </c>
      <c r="BH1231" s="171">
        <f>(VLOOKUP($D1231,'P4 Destination'!$C$21:$M$176,6,0))*BG1231</f>
        <v>0</v>
      </c>
      <c r="BI1231" s="172">
        <f t="shared" si="554"/>
        <v>0</v>
      </c>
      <c r="BJ1231" s="171">
        <f>(VLOOKUP($D1231,'P4 Destination'!$C$21:$M$176,7,0))*BI1231</f>
        <v>0</v>
      </c>
      <c r="BK1231" s="172">
        <f t="shared" si="555"/>
        <v>0</v>
      </c>
      <c r="BL1231" s="171">
        <f>(VLOOKUP($D1231,'P4 Destination'!$C$21:$M$176,8,0))*BK1231</f>
        <v>0</v>
      </c>
      <c r="BM1231" s="172">
        <f t="shared" si="556"/>
        <v>0</v>
      </c>
      <c r="BN1231" s="171">
        <f>(VLOOKUP($D1231,'P4 Destination'!$C$21:$M$176,9,0))*BM1231</f>
        <v>0</v>
      </c>
      <c r="BO1231" s="154">
        <f t="shared" si="533"/>
        <v>0</v>
      </c>
      <c r="BP1231" s="171">
        <f>(VLOOKUP(D1231,'P4 Destination'!$C$21:$M$176,10,0))*K1231</f>
        <v>0</v>
      </c>
      <c r="BQ1231" s="171">
        <f>(VLOOKUP(D1231,'P4 Destination'!$C$21:$M$176,11,0))*J1231</f>
        <v>0</v>
      </c>
      <c r="BR1231" s="173">
        <f t="shared" si="557"/>
        <v>0</v>
      </c>
      <c r="BS1231" s="173">
        <f>(AV1231*2500)*'P6 Verzekering'!$E$11</f>
        <v>0</v>
      </c>
      <c r="BT1231" s="173">
        <f>(AW1231*2500)*'P6 Verzekering'!$E$12</f>
        <v>0</v>
      </c>
      <c r="BU1231" s="173">
        <f>(L1231*2500)*'P6 Verzekering'!$E$13</f>
        <v>0</v>
      </c>
      <c r="BV1231" s="173">
        <f t="shared" si="558"/>
        <v>0</v>
      </c>
      <c r="BW1231"/>
      <c r="BX1231"/>
    </row>
    <row r="1232" spans="1:76">
      <c r="A1232" s="152" t="s">
        <v>1133</v>
      </c>
      <c r="B1232" s="152" t="s">
        <v>349</v>
      </c>
      <c r="C1232" s="152" t="s">
        <v>346</v>
      </c>
      <c r="D1232" s="152" t="s">
        <v>219</v>
      </c>
      <c r="E1232" s="152" t="s">
        <v>219</v>
      </c>
      <c r="F1232" s="153">
        <f t="shared" si="534"/>
        <v>7.13</v>
      </c>
      <c r="G1232" s="154">
        <v>0</v>
      </c>
      <c r="H1232" s="154">
        <f>IFERROR(VLOOKUP(B1232,'P2 Origin'!$C$21:$Q$176,15,FALSE),0)</f>
        <v>1</v>
      </c>
      <c r="I1232" s="154">
        <f>IFERROR(VLOOKUP(D1232,'P4 Destination'!$C$21:$Q$176,15,FALSE),0)</f>
        <v>0</v>
      </c>
      <c r="J1232" s="155"/>
      <c r="K1232" s="155"/>
      <c r="L1232" s="156">
        <v>0</v>
      </c>
      <c r="M1232" s="155">
        <v>0</v>
      </c>
      <c r="N1232" s="155">
        <v>0</v>
      </c>
      <c r="O1232" s="157">
        <f t="shared" si="535"/>
        <v>0</v>
      </c>
      <c r="P1232" s="158">
        <f t="shared" si="536"/>
        <v>0</v>
      </c>
      <c r="Q1232" s="159">
        <f>IFERROR(VLOOKUP(N1232,'P1 Intra-Europees'!$A$15:$H$25,3,0),0)*P1232</f>
        <v>0</v>
      </c>
      <c r="R1232" s="160">
        <f t="shared" si="537"/>
        <v>0</v>
      </c>
      <c r="S1232" s="159">
        <f>IFERROR(VLOOKUP(N1232,'P1 Intra-Europees'!$A$15:$H$25,4,0),0)*R1232</f>
        <v>0</v>
      </c>
      <c r="T1232" s="160">
        <f t="shared" si="538"/>
        <v>0</v>
      </c>
      <c r="U1232" s="159">
        <f>IFERROR(VLOOKUP(N1232,'P1 Intra-Europees'!$A$15:$H$25,5,0),0)*T1232</f>
        <v>0</v>
      </c>
      <c r="V1232" s="160">
        <f t="shared" si="539"/>
        <v>0</v>
      </c>
      <c r="W1232" s="159">
        <f>IFERROR(VLOOKUP(N1232,'P1 Intra-Europees'!$A$15:$H$25,6,0),0)*V1232</f>
        <v>0</v>
      </c>
      <c r="X1232" s="160">
        <f t="shared" si="540"/>
        <v>0</v>
      </c>
      <c r="Y1232" s="159">
        <f>IFERROR(VLOOKUP(N1232,'P1 Intra-Europees'!$A$15:$H$25,7,0),0)*X1232</f>
        <v>0</v>
      </c>
      <c r="Z1232" s="161">
        <f t="shared" si="541"/>
        <v>0</v>
      </c>
      <c r="AA1232" s="162">
        <f>IFERROR(VLOOKUP(N1232,'P1 Intra-Europees'!$A$15:$H$25,8,0),0)*Z1232</f>
        <v>0</v>
      </c>
      <c r="AB1232" s="163">
        <f t="shared" si="542"/>
        <v>0</v>
      </c>
      <c r="AC1232" s="157" t="str">
        <f>VLOOKUP(B1232,'P2 Origin'!$C$21:$O$176,13,0)</f>
        <v>USD</v>
      </c>
      <c r="AD1232" s="164">
        <f t="shared" si="543"/>
        <v>0</v>
      </c>
      <c r="AE1232" s="165">
        <f>IF(AU1232&gt;0.1,VLOOKUP(B1232,'P2 Origin'!$C$21:$M$176,3,0)*H1232,0)</f>
        <v>0</v>
      </c>
      <c r="AF1232" s="166">
        <f t="shared" si="544"/>
        <v>0</v>
      </c>
      <c r="AG1232" s="165">
        <f>(VLOOKUP(B1232,'P2 Origin'!$C$21:$M$176,4,0))*AF1232</f>
        <v>0</v>
      </c>
      <c r="AH1232" s="166">
        <f t="shared" si="545"/>
        <v>7.13</v>
      </c>
      <c r="AI1232" s="165">
        <f>(VLOOKUP(B1232,'P2 Origin'!$C$21:$M$176,5,0))*AH1232</f>
        <v>0</v>
      </c>
      <c r="AJ1232" s="166">
        <f t="shared" si="559"/>
        <v>0</v>
      </c>
      <c r="AK1232" s="165">
        <f>(VLOOKUP(B1232,'P2 Origin'!$C$21:$M$176,6,0))*AJ1232</f>
        <v>0</v>
      </c>
      <c r="AL1232" s="166">
        <f t="shared" si="546"/>
        <v>0</v>
      </c>
      <c r="AM1232" s="165">
        <f>(VLOOKUP($B1232,'P2 Origin'!$C$21:$M$176,7,0))*AL1232</f>
        <v>0</v>
      </c>
      <c r="AN1232" s="166">
        <f t="shared" si="547"/>
        <v>0</v>
      </c>
      <c r="AO1232" s="165">
        <f>(VLOOKUP($B1232,'P2 Origin'!$C$21:$M$176,8,0))*AN1232</f>
        <v>0</v>
      </c>
      <c r="AP1232" s="166">
        <f t="shared" si="548"/>
        <v>0</v>
      </c>
      <c r="AQ1232" s="165">
        <f>(VLOOKUP($B1232,'P2 Origin'!$C$21:$M$176,9,0))*AP1232</f>
        <v>0</v>
      </c>
      <c r="AR1232" s="155">
        <f t="shared" si="532"/>
        <v>0</v>
      </c>
      <c r="AS1232" s="164">
        <f>(VLOOKUP(B1232,'P2 Origin'!$C$21:$M$176,10,0))*K1232</f>
        <v>0</v>
      </c>
      <c r="AT1232" s="164">
        <f>(VLOOKUP(B1232,'P2 Origin'!$C$21:$M$176,11,0))*J1232</f>
        <v>0</v>
      </c>
      <c r="AU1232" s="167">
        <v>7.13</v>
      </c>
      <c r="AV1232" s="168">
        <v>0</v>
      </c>
      <c r="AW1232" s="169">
        <v>7.13</v>
      </c>
      <c r="AX1232" s="170">
        <f>IF(AU1232&gt;=0.1,'P3 Bureaumarge zee- en luchtvr.'!$D$12,0)</f>
        <v>0</v>
      </c>
      <c r="AY1232" s="163">
        <f t="shared" si="549"/>
        <v>0</v>
      </c>
      <c r="AZ1232" s="157" t="str">
        <f>VLOOKUP(D1232,'P4 Destination'!$C$21:$O$176,13,0)</f>
        <v>EUR</v>
      </c>
      <c r="BA1232" s="164">
        <f t="shared" si="550"/>
        <v>0</v>
      </c>
      <c r="BB1232" s="171">
        <f>IF(AU1232&gt;0.1,(VLOOKUP(D1232,'P4 Destination'!$C$21:$M$176,3,0))*I1232,0)</f>
        <v>0</v>
      </c>
      <c r="BC1232" s="172">
        <f t="shared" si="551"/>
        <v>0</v>
      </c>
      <c r="BD1232" s="171">
        <f>(VLOOKUP($D1232,'P4 Destination'!$C$21:$M$176,4,0))*BC1232</f>
        <v>0</v>
      </c>
      <c r="BE1232" s="172">
        <f t="shared" si="552"/>
        <v>7.13</v>
      </c>
      <c r="BF1232" s="171">
        <f>(VLOOKUP($D1232,'P4 Destination'!$C$21:$M$176,5,0))*BE1232</f>
        <v>0</v>
      </c>
      <c r="BG1232" s="172">
        <f t="shared" si="553"/>
        <v>0</v>
      </c>
      <c r="BH1232" s="171">
        <f>(VLOOKUP($D1232,'P4 Destination'!$C$21:$M$176,6,0))*BG1232</f>
        <v>0</v>
      </c>
      <c r="BI1232" s="172">
        <f t="shared" si="554"/>
        <v>0</v>
      </c>
      <c r="BJ1232" s="171">
        <f>(VLOOKUP($D1232,'P4 Destination'!$C$21:$M$176,7,0))*BI1232</f>
        <v>0</v>
      </c>
      <c r="BK1232" s="172">
        <f t="shared" si="555"/>
        <v>0</v>
      </c>
      <c r="BL1232" s="171">
        <f>(VLOOKUP($D1232,'P4 Destination'!$C$21:$M$176,8,0))*BK1232</f>
        <v>0</v>
      </c>
      <c r="BM1232" s="172">
        <f t="shared" si="556"/>
        <v>0</v>
      </c>
      <c r="BN1232" s="171">
        <f>(VLOOKUP($D1232,'P4 Destination'!$C$21:$M$176,9,0))*BM1232</f>
        <v>0</v>
      </c>
      <c r="BO1232" s="154">
        <f t="shared" si="533"/>
        <v>0</v>
      </c>
      <c r="BP1232" s="171">
        <f>(VLOOKUP(D1232,'P4 Destination'!$C$21:$M$176,10,0))*K1232</f>
        <v>0</v>
      </c>
      <c r="BQ1232" s="171">
        <f>(VLOOKUP(D1232,'P4 Destination'!$C$21:$M$176,11,0))*J1232</f>
        <v>0</v>
      </c>
      <c r="BR1232" s="173">
        <f t="shared" si="557"/>
        <v>0</v>
      </c>
      <c r="BS1232" s="173">
        <f>(AV1232*2500)*'P6 Verzekering'!$E$11</f>
        <v>0</v>
      </c>
      <c r="BT1232" s="173">
        <f>(AW1232*2500)*'P6 Verzekering'!$E$12</f>
        <v>0</v>
      </c>
      <c r="BU1232" s="173">
        <f>(L1232*2500)*'P6 Verzekering'!$E$13</f>
        <v>0</v>
      </c>
      <c r="BV1232" s="173">
        <f t="shared" si="558"/>
        <v>0</v>
      </c>
      <c r="BW1232"/>
      <c r="BX1232"/>
    </row>
    <row r="1233" spans="1:76">
      <c r="A1233" s="152" t="s">
        <v>1134</v>
      </c>
      <c r="B1233" s="152" t="s">
        <v>253</v>
      </c>
      <c r="C1233" s="152" t="s">
        <v>250</v>
      </c>
      <c r="D1233" s="152" t="s">
        <v>306</v>
      </c>
      <c r="E1233" s="152" t="s">
        <v>305</v>
      </c>
      <c r="F1233" s="153">
        <f t="shared" si="534"/>
        <v>60</v>
      </c>
      <c r="G1233" s="154">
        <v>1</v>
      </c>
      <c r="H1233" s="154">
        <f>IFERROR(VLOOKUP(B1233,'P2 Origin'!$C$21:$Q$176,15,FALSE),0)</f>
        <v>1</v>
      </c>
      <c r="I1233" s="154">
        <f>IFERROR(VLOOKUP(D1233,'P4 Destination'!$C$21:$Q$176,15,FALSE),0)</f>
        <v>1</v>
      </c>
      <c r="J1233" s="155">
        <v>1</v>
      </c>
      <c r="K1233" s="155"/>
      <c r="L1233" s="156">
        <v>0</v>
      </c>
      <c r="M1233" s="155">
        <v>0</v>
      </c>
      <c r="N1233" s="155">
        <v>0</v>
      </c>
      <c r="O1233" s="157">
        <f t="shared" si="535"/>
        <v>0</v>
      </c>
      <c r="P1233" s="158">
        <f t="shared" si="536"/>
        <v>0</v>
      </c>
      <c r="Q1233" s="159">
        <f>IFERROR(VLOOKUP(N1233,'P1 Intra-Europees'!$A$15:$H$25,3,0),0)*P1233</f>
        <v>0</v>
      </c>
      <c r="R1233" s="160">
        <f t="shared" si="537"/>
        <v>0</v>
      </c>
      <c r="S1233" s="159">
        <f>IFERROR(VLOOKUP(N1233,'P1 Intra-Europees'!$A$15:$H$25,4,0),0)*R1233</f>
        <v>0</v>
      </c>
      <c r="T1233" s="160">
        <f t="shared" si="538"/>
        <v>0</v>
      </c>
      <c r="U1233" s="159">
        <f>IFERROR(VLOOKUP(N1233,'P1 Intra-Europees'!$A$15:$H$25,5,0),0)*T1233</f>
        <v>0</v>
      </c>
      <c r="V1233" s="160">
        <f t="shared" si="539"/>
        <v>0</v>
      </c>
      <c r="W1233" s="159">
        <f>IFERROR(VLOOKUP(N1233,'P1 Intra-Europees'!$A$15:$H$25,6,0),0)*V1233</f>
        <v>0</v>
      </c>
      <c r="X1233" s="160">
        <f t="shared" si="540"/>
        <v>0</v>
      </c>
      <c r="Y1233" s="159">
        <f>IFERROR(VLOOKUP(N1233,'P1 Intra-Europees'!$A$15:$H$25,7,0),0)*X1233</f>
        <v>0</v>
      </c>
      <c r="Z1233" s="161">
        <f t="shared" si="541"/>
        <v>0</v>
      </c>
      <c r="AA1233" s="162">
        <f>IFERROR(VLOOKUP(N1233,'P1 Intra-Europees'!$A$15:$H$25,8,0),0)*Z1233</f>
        <v>0</v>
      </c>
      <c r="AB1233" s="163">
        <f t="shared" si="542"/>
        <v>0</v>
      </c>
      <c r="AC1233" s="157" t="str">
        <f>VLOOKUP(B1233,'P2 Origin'!$C$21:$O$176,13,0)</f>
        <v>EUR</v>
      </c>
      <c r="AD1233" s="164">
        <f t="shared" si="543"/>
        <v>0</v>
      </c>
      <c r="AE1233" s="165">
        <f>IF(AU1233&gt;0.1,VLOOKUP(B1233,'P2 Origin'!$C$21:$M$176,3,0)*H1233,0)</f>
        <v>0</v>
      </c>
      <c r="AF1233" s="166">
        <f t="shared" si="544"/>
        <v>0</v>
      </c>
      <c r="AG1233" s="165">
        <f>(VLOOKUP(B1233,'P2 Origin'!$C$21:$M$176,4,0))*AF1233</f>
        <v>0</v>
      </c>
      <c r="AH1233" s="166">
        <f t="shared" si="545"/>
        <v>0</v>
      </c>
      <c r="AI1233" s="165">
        <f>(VLOOKUP(B1233,'P2 Origin'!$C$21:$M$176,5,0))*AH1233</f>
        <v>0</v>
      </c>
      <c r="AJ1233" s="166">
        <f t="shared" si="559"/>
        <v>0</v>
      </c>
      <c r="AK1233" s="165">
        <f>(VLOOKUP(B1233,'P2 Origin'!$C$21:$M$176,6,0))*AJ1233</f>
        <v>0</v>
      </c>
      <c r="AL1233" s="166">
        <f t="shared" si="546"/>
        <v>0</v>
      </c>
      <c r="AM1233" s="165">
        <f>(VLOOKUP($B1233,'P2 Origin'!$C$21:$M$176,7,0))*AL1233</f>
        <v>0</v>
      </c>
      <c r="AN1233" s="166">
        <f t="shared" si="547"/>
        <v>0</v>
      </c>
      <c r="AO1233" s="165">
        <f>(VLOOKUP($B1233,'P2 Origin'!$C$21:$M$176,8,0))*AN1233</f>
        <v>0</v>
      </c>
      <c r="AP1233" s="166">
        <f t="shared" si="548"/>
        <v>60</v>
      </c>
      <c r="AQ1233" s="165">
        <f>(VLOOKUP($B1233,'P2 Origin'!$C$21:$M$176,9,0))*AP1233</f>
        <v>0</v>
      </c>
      <c r="AR1233" s="155">
        <f t="shared" si="532"/>
        <v>1</v>
      </c>
      <c r="AS1233" s="164">
        <f>(VLOOKUP(B1233,'P2 Origin'!$C$21:$M$176,10,0))*K1233</f>
        <v>0</v>
      </c>
      <c r="AT1233" s="164">
        <f>(VLOOKUP(B1233,'P2 Origin'!$C$21:$M$176,11,0))*J1233</f>
        <v>0</v>
      </c>
      <c r="AU1233" s="167">
        <v>60</v>
      </c>
      <c r="AV1233" s="168">
        <v>60</v>
      </c>
      <c r="AW1233" s="169">
        <v>0</v>
      </c>
      <c r="AX1233" s="170">
        <f>IF(AU1233&gt;=0.1,'P3 Bureaumarge zee- en luchtvr.'!$D$12,0)</f>
        <v>0</v>
      </c>
      <c r="AY1233" s="163">
        <f t="shared" si="549"/>
        <v>0</v>
      </c>
      <c r="AZ1233" s="157" t="str">
        <f>VLOOKUP(D1233,'P4 Destination'!$C$21:$O$176,13,0)</f>
        <v>USD</v>
      </c>
      <c r="BA1233" s="164">
        <f t="shared" si="550"/>
        <v>0</v>
      </c>
      <c r="BB1233" s="171">
        <f>IF(AU1233&gt;0.1,(VLOOKUP(D1233,'P4 Destination'!$C$21:$M$176,3,0))*I1233,0)</f>
        <v>0</v>
      </c>
      <c r="BC1233" s="172">
        <f t="shared" si="551"/>
        <v>0</v>
      </c>
      <c r="BD1233" s="171">
        <f>(VLOOKUP($D1233,'P4 Destination'!$C$21:$M$176,4,0))*BC1233</f>
        <v>0</v>
      </c>
      <c r="BE1233" s="172">
        <f t="shared" si="552"/>
        <v>0</v>
      </c>
      <c r="BF1233" s="171">
        <f>(VLOOKUP($D1233,'P4 Destination'!$C$21:$M$176,5,0))*BE1233</f>
        <v>0</v>
      </c>
      <c r="BG1233" s="172">
        <f t="shared" si="553"/>
        <v>0</v>
      </c>
      <c r="BH1233" s="171">
        <f>(VLOOKUP($D1233,'P4 Destination'!$C$21:$M$176,6,0))*BG1233</f>
        <v>0</v>
      </c>
      <c r="BI1233" s="172">
        <f t="shared" si="554"/>
        <v>0</v>
      </c>
      <c r="BJ1233" s="171">
        <f>(VLOOKUP($D1233,'P4 Destination'!$C$21:$M$176,7,0))*BI1233</f>
        <v>0</v>
      </c>
      <c r="BK1233" s="172">
        <f t="shared" si="555"/>
        <v>0</v>
      </c>
      <c r="BL1233" s="171">
        <f>(VLOOKUP($D1233,'P4 Destination'!$C$21:$M$176,8,0))*BK1233</f>
        <v>0</v>
      </c>
      <c r="BM1233" s="172">
        <f t="shared" si="556"/>
        <v>60</v>
      </c>
      <c r="BN1233" s="171">
        <f>(VLOOKUP($D1233,'P4 Destination'!$C$21:$M$176,9,0))*BM1233</f>
        <v>0</v>
      </c>
      <c r="BO1233" s="154">
        <f t="shared" si="533"/>
        <v>1</v>
      </c>
      <c r="BP1233" s="171">
        <f>(VLOOKUP(D1233,'P4 Destination'!$C$21:$M$176,10,0))*K1233</f>
        <v>0</v>
      </c>
      <c r="BQ1233" s="171">
        <f>(VLOOKUP(D1233,'P4 Destination'!$C$21:$M$176,11,0))*J1233</f>
        <v>0</v>
      </c>
      <c r="BR1233" s="173">
        <f t="shared" si="557"/>
        <v>0</v>
      </c>
      <c r="BS1233" s="173">
        <f>(AV1233*2500)*'P6 Verzekering'!$E$11</f>
        <v>0</v>
      </c>
      <c r="BT1233" s="173">
        <f>(AW1233*2500)*'P6 Verzekering'!$E$12</f>
        <v>0</v>
      </c>
      <c r="BU1233" s="173">
        <f>(L1233*2500)*'P6 Verzekering'!$E$13</f>
        <v>0</v>
      </c>
      <c r="BV1233" s="173">
        <f t="shared" si="558"/>
        <v>0</v>
      </c>
      <c r="BW1233"/>
      <c r="BX1233"/>
    </row>
    <row r="1234" spans="1:76">
      <c r="A1234" s="152" t="s">
        <v>1135</v>
      </c>
      <c r="B1234" s="152" t="s">
        <v>253</v>
      </c>
      <c r="C1234" s="152" t="s">
        <v>250</v>
      </c>
      <c r="D1234" s="152" t="s">
        <v>474</v>
      </c>
      <c r="E1234" s="152" t="s">
        <v>473</v>
      </c>
      <c r="F1234" s="153">
        <f t="shared" si="534"/>
        <v>30</v>
      </c>
      <c r="G1234" s="154">
        <v>1</v>
      </c>
      <c r="H1234" s="154">
        <f>IFERROR(VLOOKUP(B1234,'P2 Origin'!$C$21:$Q$176,15,FALSE),0)</f>
        <v>1</v>
      </c>
      <c r="I1234" s="154">
        <f>IFERROR(VLOOKUP(D1234,'P4 Destination'!$C$21:$Q$176,15,FALSE),0)</f>
        <v>1</v>
      </c>
      <c r="J1234" s="155"/>
      <c r="K1234" s="155">
        <v>1</v>
      </c>
      <c r="L1234" s="156">
        <v>0</v>
      </c>
      <c r="M1234" s="155">
        <v>0</v>
      </c>
      <c r="N1234" s="155">
        <v>0</v>
      </c>
      <c r="O1234" s="157">
        <f t="shared" si="535"/>
        <v>0</v>
      </c>
      <c r="P1234" s="158">
        <f t="shared" si="536"/>
        <v>0</v>
      </c>
      <c r="Q1234" s="159">
        <f>IFERROR(VLOOKUP(N1234,'P1 Intra-Europees'!$A$15:$H$25,3,0),0)*P1234</f>
        <v>0</v>
      </c>
      <c r="R1234" s="160">
        <f t="shared" si="537"/>
        <v>0</v>
      </c>
      <c r="S1234" s="159">
        <f>IFERROR(VLOOKUP(N1234,'P1 Intra-Europees'!$A$15:$H$25,4,0),0)*R1234</f>
        <v>0</v>
      </c>
      <c r="T1234" s="160">
        <f t="shared" si="538"/>
        <v>0</v>
      </c>
      <c r="U1234" s="159">
        <f>IFERROR(VLOOKUP(N1234,'P1 Intra-Europees'!$A$15:$H$25,5,0),0)*T1234</f>
        <v>0</v>
      </c>
      <c r="V1234" s="160">
        <f t="shared" si="539"/>
        <v>0</v>
      </c>
      <c r="W1234" s="159">
        <f>IFERROR(VLOOKUP(N1234,'P1 Intra-Europees'!$A$15:$H$25,6,0),0)*V1234</f>
        <v>0</v>
      </c>
      <c r="X1234" s="160">
        <f t="shared" si="540"/>
        <v>0</v>
      </c>
      <c r="Y1234" s="159">
        <f>IFERROR(VLOOKUP(N1234,'P1 Intra-Europees'!$A$15:$H$25,7,0),0)*X1234</f>
        <v>0</v>
      </c>
      <c r="Z1234" s="161">
        <f t="shared" si="541"/>
        <v>0</v>
      </c>
      <c r="AA1234" s="162">
        <f>IFERROR(VLOOKUP(N1234,'P1 Intra-Europees'!$A$15:$H$25,8,0),0)*Z1234</f>
        <v>0</v>
      </c>
      <c r="AB1234" s="163">
        <f t="shared" si="542"/>
        <v>0</v>
      </c>
      <c r="AC1234" s="157" t="str">
        <f>VLOOKUP(B1234,'P2 Origin'!$C$21:$O$176,13,0)</f>
        <v>EUR</v>
      </c>
      <c r="AD1234" s="164">
        <f t="shared" si="543"/>
        <v>0</v>
      </c>
      <c r="AE1234" s="165">
        <f>IF(AU1234&gt;0.1,VLOOKUP(B1234,'P2 Origin'!$C$21:$M$176,3,0)*H1234,0)</f>
        <v>0</v>
      </c>
      <c r="AF1234" s="166">
        <f t="shared" si="544"/>
        <v>0</v>
      </c>
      <c r="AG1234" s="165">
        <f>(VLOOKUP(B1234,'P2 Origin'!$C$21:$M$176,4,0))*AF1234</f>
        <v>0</v>
      </c>
      <c r="AH1234" s="166">
        <f t="shared" si="545"/>
        <v>0</v>
      </c>
      <c r="AI1234" s="165">
        <f>(VLOOKUP(B1234,'P2 Origin'!$C$21:$M$176,5,0))*AH1234</f>
        <v>0</v>
      </c>
      <c r="AJ1234" s="166">
        <f t="shared" si="559"/>
        <v>0</v>
      </c>
      <c r="AK1234" s="165">
        <f>(VLOOKUP(B1234,'P2 Origin'!$C$21:$M$176,6,0))*AJ1234</f>
        <v>0</v>
      </c>
      <c r="AL1234" s="166">
        <f t="shared" si="546"/>
        <v>30</v>
      </c>
      <c r="AM1234" s="165">
        <f>(VLOOKUP($B1234,'P2 Origin'!$C$21:$M$176,7,0))*AL1234</f>
        <v>0</v>
      </c>
      <c r="AN1234" s="166">
        <f t="shared" si="547"/>
        <v>0</v>
      </c>
      <c r="AO1234" s="165">
        <f>(VLOOKUP($B1234,'P2 Origin'!$C$21:$M$176,8,0))*AN1234</f>
        <v>0</v>
      </c>
      <c r="AP1234" s="166">
        <f t="shared" si="548"/>
        <v>0</v>
      </c>
      <c r="AQ1234" s="165">
        <f>(VLOOKUP($B1234,'P2 Origin'!$C$21:$M$176,9,0))*AP1234</f>
        <v>0</v>
      </c>
      <c r="AR1234" s="155">
        <f t="shared" si="532"/>
        <v>1</v>
      </c>
      <c r="AS1234" s="164">
        <f>(VLOOKUP(B1234,'P2 Origin'!$C$21:$M$176,10,0))*K1234</f>
        <v>0</v>
      </c>
      <c r="AT1234" s="164">
        <f>(VLOOKUP(B1234,'P2 Origin'!$C$21:$M$176,11,0))*J1234</f>
        <v>0</v>
      </c>
      <c r="AU1234" s="167">
        <v>30</v>
      </c>
      <c r="AV1234" s="168">
        <v>30</v>
      </c>
      <c r="AW1234" s="169">
        <v>0</v>
      </c>
      <c r="AX1234" s="170">
        <f>IF(AU1234&gt;=0.1,'P3 Bureaumarge zee- en luchtvr.'!$D$12,0)</f>
        <v>0</v>
      </c>
      <c r="AY1234" s="163">
        <f t="shared" si="549"/>
        <v>0</v>
      </c>
      <c r="AZ1234" s="157" t="str">
        <f>VLOOKUP(D1234,'P4 Destination'!$C$21:$O$176,13,0)</f>
        <v>USD</v>
      </c>
      <c r="BA1234" s="164">
        <f t="shared" si="550"/>
        <v>0</v>
      </c>
      <c r="BB1234" s="171">
        <f>IF(AU1234&gt;0.1,(VLOOKUP(D1234,'P4 Destination'!$C$21:$M$176,3,0))*I1234,0)</f>
        <v>0</v>
      </c>
      <c r="BC1234" s="172">
        <f t="shared" si="551"/>
        <v>0</v>
      </c>
      <c r="BD1234" s="171">
        <f>(VLOOKUP($D1234,'P4 Destination'!$C$21:$M$176,4,0))*BC1234</f>
        <v>0</v>
      </c>
      <c r="BE1234" s="172">
        <f t="shared" si="552"/>
        <v>0</v>
      </c>
      <c r="BF1234" s="171">
        <f>(VLOOKUP($D1234,'P4 Destination'!$C$21:$M$176,5,0))*BE1234</f>
        <v>0</v>
      </c>
      <c r="BG1234" s="172">
        <f t="shared" si="553"/>
        <v>0</v>
      </c>
      <c r="BH1234" s="171">
        <f>(VLOOKUP($D1234,'P4 Destination'!$C$21:$M$176,6,0))*BG1234</f>
        <v>0</v>
      </c>
      <c r="BI1234" s="172">
        <f t="shared" si="554"/>
        <v>30</v>
      </c>
      <c r="BJ1234" s="171">
        <f>(VLOOKUP($D1234,'P4 Destination'!$C$21:$M$176,7,0))*BI1234</f>
        <v>0</v>
      </c>
      <c r="BK1234" s="172">
        <f t="shared" si="555"/>
        <v>0</v>
      </c>
      <c r="BL1234" s="171">
        <f>(VLOOKUP($D1234,'P4 Destination'!$C$21:$M$176,8,0))*BK1234</f>
        <v>0</v>
      </c>
      <c r="BM1234" s="172">
        <f t="shared" si="556"/>
        <v>0</v>
      </c>
      <c r="BN1234" s="171">
        <f>(VLOOKUP($D1234,'P4 Destination'!$C$21:$M$176,9,0))*BM1234</f>
        <v>0</v>
      </c>
      <c r="BO1234" s="154">
        <f t="shared" si="533"/>
        <v>1</v>
      </c>
      <c r="BP1234" s="171">
        <f>(VLOOKUP(D1234,'P4 Destination'!$C$21:$M$176,10,0))*K1234</f>
        <v>0</v>
      </c>
      <c r="BQ1234" s="171">
        <f>(VLOOKUP(D1234,'P4 Destination'!$C$21:$M$176,11,0))*J1234</f>
        <v>0</v>
      </c>
      <c r="BR1234" s="173">
        <f t="shared" si="557"/>
        <v>0</v>
      </c>
      <c r="BS1234" s="173">
        <f>(AV1234*2500)*'P6 Verzekering'!$E$11</f>
        <v>0</v>
      </c>
      <c r="BT1234" s="173">
        <f>(AW1234*2500)*'P6 Verzekering'!$E$12</f>
        <v>0</v>
      </c>
      <c r="BU1234" s="173">
        <f>(L1234*2500)*'P6 Verzekering'!$E$13</f>
        <v>0</v>
      </c>
      <c r="BV1234" s="173">
        <f t="shared" si="558"/>
        <v>0</v>
      </c>
      <c r="BW1234"/>
      <c r="BX1234"/>
    </row>
    <row r="1235" spans="1:76">
      <c r="A1235" s="152" t="s">
        <v>1152</v>
      </c>
      <c r="B1235" s="152" t="s">
        <v>309</v>
      </c>
      <c r="C1235" s="152" t="s">
        <v>308</v>
      </c>
      <c r="D1235" s="152" t="s">
        <v>219</v>
      </c>
      <c r="E1235" s="152" t="s">
        <v>219</v>
      </c>
      <c r="F1235" s="153">
        <f t="shared" si="534"/>
        <v>5</v>
      </c>
      <c r="G1235" s="154">
        <v>0</v>
      </c>
      <c r="H1235" s="154">
        <f>IFERROR(VLOOKUP(B1235,'P2 Origin'!$C$21:$Q$176,15,FALSE),0)</f>
        <v>1</v>
      </c>
      <c r="I1235" s="154">
        <f>IFERROR(VLOOKUP(D1235,'P4 Destination'!$C$21:$Q$176,15,FALSE),0)</f>
        <v>0</v>
      </c>
      <c r="J1235" s="155"/>
      <c r="K1235" s="155"/>
      <c r="L1235" s="156">
        <v>0</v>
      </c>
      <c r="M1235" s="155">
        <v>0</v>
      </c>
      <c r="N1235" s="155">
        <v>0</v>
      </c>
      <c r="O1235" s="157">
        <f t="shared" si="535"/>
        <v>0</v>
      </c>
      <c r="P1235" s="158">
        <f t="shared" si="536"/>
        <v>0</v>
      </c>
      <c r="Q1235" s="159">
        <f>IFERROR(VLOOKUP(N1235,'P1 Intra-Europees'!$A$15:$H$25,3,0),0)*P1235</f>
        <v>0</v>
      </c>
      <c r="R1235" s="160">
        <f t="shared" si="537"/>
        <v>0</v>
      </c>
      <c r="S1235" s="159">
        <f>IFERROR(VLOOKUP(N1235,'P1 Intra-Europees'!$A$15:$H$25,4,0),0)*R1235</f>
        <v>0</v>
      </c>
      <c r="T1235" s="160">
        <f t="shared" si="538"/>
        <v>0</v>
      </c>
      <c r="U1235" s="159">
        <f>IFERROR(VLOOKUP(N1235,'P1 Intra-Europees'!$A$15:$H$25,5,0),0)*T1235</f>
        <v>0</v>
      </c>
      <c r="V1235" s="160">
        <f t="shared" si="539"/>
        <v>0</v>
      </c>
      <c r="W1235" s="159">
        <f>IFERROR(VLOOKUP(N1235,'P1 Intra-Europees'!$A$15:$H$25,6,0),0)*V1235</f>
        <v>0</v>
      </c>
      <c r="X1235" s="160">
        <f t="shared" si="540"/>
        <v>0</v>
      </c>
      <c r="Y1235" s="159">
        <f>IFERROR(VLOOKUP(N1235,'P1 Intra-Europees'!$A$15:$H$25,7,0),0)*X1235</f>
        <v>0</v>
      </c>
      <c r="Z1235" s="161">
        <f t="shared" si="541"/>
        <v>0</v>
      </c>
      <c r="AA1235" s="162">
        <f>IFERROR(VLOOKUP(N1235,'P1 Intra-Europees'!$A$15:$H$25,8,0),0)*Z1235</f>
        <v>0</v>
      </c>
      <c r="AB1235" s="163">
        <f t="shared" si="542"/>
        <v>0</v>
      </c>
      <c r="AC1235" s="157" t="str">
        <f>VLOOKUP(B1235,'P2 Origin'!$C$21:$O$176,13,0)</f>
        <v>USD</v>
      </c>
      <c r="AD1235" s="164">
        <f t="shared" si="543"/>
        <v>0</v>
      </c>
      <c r="AE1235" s="165">
        <f>IF(AU1235&gt;0.1,VLOOKUP(B1235,'P2 Origin'!$C$21:$M$176,3,0)*H1235,0)</f>
        <v>0</v>
      </c>
      <c r="AF1235" s="166">
        <f t="shared" si="544"/>
        <v>5</v>
      </c>
      <c r="AG1235" s="165">
        <f>(VLOOKUP(B1235,'P2 Origin'!$C$21:$M$176,4,0))*AF1235</f>
        <v>0</v>
      </c>
      <c r="AH1235" s="166">
        <f t="shared" si="545"/>
        <v>0</v>
      </c>
      <c r="AI1235" s="165">
        <f>(VLOOKUP(B1235,'P2 Origin'!$C$21:$M$176,5,0))*AH1235</f>
        <v>0</v>
      </c>
      <c r="AJ1235" s="166">
        <f t="shared" si="559"/>
        <v>0</v>
      </c>
      <c r="AK1235" s="165">
        <f>(VLOOKUP(B1235,'P2 Origin'!$C$21:$M$176,6,0))*AJ1235</f>
        <v>0</v>
      </c>
      <c r="AL1235" s="166">
        <f t="shared" si="546"/>
        <v>0</v>
      </c>
      <c r="AM1235" s="165">
        <f>(VLOOKUP($B1235,'P2 Origin'!$C$21:$M$176,7,0))*AL1235</f>
        <v>0</v>
      </c>
      <c r="AN1235" s="166">
        <f t="shared" si="547"/>
        <v>0</v>
      </c>
      <c r="AO1235" s="165">
        <f>(VLOOKUP($B1235,'P2 Origin'!$C$21:$M$176,8,0))*AN1235</f>
        <v>0</v>
      </c>
      <c r="AP1235" s="166">
        <f t="shared" si="548"/>
        <v>0</v>
      </c>
      <c r="AQ1235" s="165">
        <f>(VLOOKUP($B1235,'P2 Origin'!$C$21:$M$176,9,0))*AP1235</f>
        <v>0</v>
      </c>
      <c r="AR1235" s="155">
        <f t="shared" si="532"/>
        <v>0</v>
      </c>
      <c r="AS1235" s="164">
        <f>(VLOOKUP(B1235,'P2 Origin'!$C$21:$M$176,10,0))*K1235</f>
        <v>0</v>
      </c>
      <c r="AT1235" s="164">
        <f>(VLOOKUP(B1235,'P2 Origin'!$C$21:$M$176,11,0))*J1235</f>
        <v>0</v>
      </c>
      <c r="AU1235" s="167">
        <v>5</v>
      </c>
      <c r="AV1235" s="168">
        <v>0</v>
      </c>
      <c r="AW1235" s="169">
        <v>5</v>
      </c>
      <c r="AX1235" s="170">
        <f>IF(AU1235&gt;=0.1,'P3 Bureaumarge zee- en luchtvr.'!$D$12,0)</f>
        <v>0</v>
      </c>
      <c r="AY1235" s="163">
        <f t="shared" si="549"/>
        <v>0</v>
      </c>
      <c r="AZ1235" s="157" t="str">
        <f>VLOOKUP(D1235,'P4 Destination'!$C$21:$O$176,13,0)</f>
        <v>EUR</v>
      </c>
      <c r="BA1235" s="164">
        <f t="shared" si="550"/>
        <v>0</v>
      </c>
      <c r="BB1235" s="171">
        <f>IF(AU1235&gt;0.1,(VLOOKUP(D1235,'P4 Destination'!$C$21:$M$176,3,0))*I1235,0)</f>
        <v>0</v>
      </c>
      <c r="BC1235" s="172">
        <f t="shared" si="551"/>
        <v>5</v>
      </c>
      <c r="BD1235" s="171">
        <f>(VLOOKUP($D1235,'P4 Destination'!$C$21:$M$176,4,0))*BC1235</f>
        <v>0</v>
      </c>
      <c r="BE1235" s="172">
        <f t="shared" si="552"/>
        <v>0</v>
      </c>
      <c r="BF1235" s="171">
        <f>(VLOOKUP($D1235,'P4 Destination'!$C$21:$M$176,5,0))*BE1235</f>
        <v>0</v>
      </c>
      <c r="BG1235" s="172">
        <f t="shared" si="553"/>
        <v>0</v>
      </c>
      <c r="BH1235" s="171">
        <f>(VLOOKUP($D1235,'P4 Destination'!$C$21:$M$176,6,0))*BG1235</f>
        <v>0</v>
      </c>
      <c r="BI1235" s="172">
        <f t="shared" si="554"/>
        <v>0</v>
      </c>
      <c r="BJ1235" s="171">
        <f>(VLOOKUP($D1235,'P4 Destination'!$C$21:$M$176,7,0))*BI1235</f>
        <v>0</v>
      </c>
      <c r="BK1235" s="172">
        <f t="shared" si="555"/>
        <v>0</v>
      </c>
      <c r="BL1235" s="171">
        <f>(VLOOKUP($D1235,'P4 Destination'!$C$21:$M$176,8,0))*BK1235</f>
        <v>0</v>
      </c>
      <c r="BM1235" s="172">
        <f t="shared" si="556"/>
        <v>0</v>
      </c>
      <c r="BN1235" s="171">
        <f>(VLOOKUP($D1235,'P4 Destination'!$C$21:$M$176,9,0))*BM1235</f>
        <v>0</v>
      </c>
      <c r="BO1235" s="154">
        <f t="shared" si="533"/>
        <v>0</v>
      </c>
      <c r="BP1235" s="171">
        <f>(VLOOKUP(D1235,'P4 Destination'!$C$21:$M$176,10,0))*K1235</f>
        <v>0</v>
      </c>
      <c r="BQ1235" s="171">
        <f>(VLOOKUP(D1235,'P4 Destination'!$C$21:$M$176,11,0))*J1235</f>
        <v>0</v>
      </c>
      <c r="BR1235" s="173">
        <f t="shared" si="557"/>
        <v>0</v>
      </c>
      <c r="BS1235" s="173">
        <f>(AV1235*2500)*'P6 Verzekering'!$E$11</f>
        <v>0</v>
      </c>
      <c r="BT1235" s="173">
        <f>(AW1235*2500)*'P6 Verzekering'!$E$12</f>
        <v>0</v>
      </c>
      <c r="BU1235" s="173">
        <f>(L1235*2500)*'P6 Verzekering'!$E$13</f>
        <v>0</v>
      </c>
      <c r="BV1235" s="173">
        <f t="shared" si="558"/>
        <v>0</v>
      </c>
      <c r="BW1235"/>
      <c r="BX1235"/>
    </row>
    <row r="1236" spans="1:76">
      <c r="A1236" s="152" t="s">
        <v>1153</v>
      </c>
      <c r="B1236" s="152" t="s">
        <v>309</v>
      </c>
      <c r="C1236" s="152" t="s">
        <v>308</v>
      </c>
      <c r="D1236" s="152" t="s">
        <v>219</v>
      </c>
      <c r="E1236" s="152" t="s">
        <v>219</v>
      </c>
      <c r="F1236" s="153">
        <f t="shared" si="534"/>
        <v>8</v>
      </c>
      <c r="G1236" s="154">
        <v>0</v>
      </c>
      <c r="H1236" s="154">
        <f>IFERROR(VLOOKUP(B1236,'P2 Origin'!$C$21:$Q$176,15,FALSE),0)</f>
        <v>1</v>
      </c>
      <c r="I1236" s="154">
        <f>IFERROR(VLOOKUP(D1236,'P4 Destination'!$C$21:$Q$176,15,FALSE),0)</f>
        <v>0</v>
      </c>
      <c r="J1236" s="155"/>
      <c r="K1236" s="155"/>
      <c r="L1236" s="156">
        <v>0</v>
      </c>
      <c r="M1236" s="155">
        <v>0</v>
      </c>
      <c r="N1236" s="155">
        <v>0</v>
      </c>
      <c r="O1236" s="157">
        <f t="shared" si="535"/>
        <v>0</v>
      </c>
      <c r="P1236" s="158">
        <f t="shared" si="536"/>
        <v>0</v>
      </c>
      <c r="Q1236" s="159">
        <f>IFERROR(VLOOKUP(N1236,'P1 Intra-Europees'!$A$15:$H$25,3,0),0)*P1236</f>
        <v>0</v>
      </c>
      <c r="R1236" s="160">
        <f t="shared" si="537"/>
        <v>0</v>
      </c>
      <c r="S1236" s="159">
        <f>IFERROR(VLOOKUP(N1236,'P1 Intra-Europees'!$A$15:$H$25,4,0),0)*R1236</f>
        <v>0</v>
      </c>
      <c r="T1236" s="160">
        <f t="shared" si="538"/>
        <v>0</v>
      </c>
      <c r="U1236" s="159">
        <f>IFERROR(VLOOKUP(N1236,'P1 Intra-Europees'!$A$15:$H$25,5,0),0)*T1236</f>
        <v>0</v>
      </c>
      <c r="V1236" s="160">
        <f t="shared" si="539"/>
        <v>0</v>
      </c>
      <c r="W1236" s="159">
        <f>IFERROR(VLOOKUP(N1236,'P1 Intra-Europees'!$A$15:$H$25,6,0),0)*V1236</f>
        <v>0</v>
      </c>
      <c r="X1236" s="160">
        <f t="shared" si="540"/>
        <v>0</v>
      </c>
      <c r="Y1236" s="159">
        <f>IFERROR(VLOOKUP(N1236,'P1 Intra-Europees'!$A$15:$H$25,7,0),0)*X1236</f>
        <v>0</v>
      </c>
      <c r="Z1236" s="161">
        <f t="shared" si="541"/>
        <v>0</v>
      </c>
      <c r="AA1236" s="162">
        <f>IFERROR(VLOOKUP(N1236,'P1 Intra-Europees'!$A$15:$H$25,8,0),0)*Z1236</f>
        <v>0</v>
      </c>
      <c r="AB1236" s="163">
        <f t="shared" si="542"/>
        <v>0</v>
      </c>
      <c r="AC1236" s="157" t="str">
        <f>VLOOKUP(B1236,'P2 Origin'!$C$21:$O$176,13,0)</f>
        <v>USD</v>
      </c>
      <c r="AD1236" s="164">
        <f t="shared" si="543"/>
        <v>0</v>
      </c>
      <c r="AE1236" s="165">
        <f>IF(AU1236&gt;0.1,VLOOKUP(B1236,'P2 Origin'!$C$21:$M$176,3,0)*H1236,0)</f>
        <v>0</v>
      </c>
      <c r="AF1236" s="166">
        <f t="shared" si="544"/>
        <v>0</v>
      </c>
      <c r="AG1236" s="165">
        <f>(VLOOKUP(B1236,'P2 Origin'!$C$21:$M$176,4,0))*AF1236</f>
        <v>0</v>
      </c>
      <c r="AH1236" s="166">
        <f t="shared" si="545"/>
        <v>8</v>
      </c>
      <c r="AI1236" s="165">
        <f>(VLOOKUP(B1236,'P2 Origin'!$C$21:$M$176,5,0))*AH1236</f>
        <v>0</v>
      </c>
      <c r="AJ1236" s="166">
        <f t="shared" si="559"/>
        <v>0</v>
      </c>
      <c r="AK1236" s="165">
        <f>(VLOOKUP(B1236,'P2 Origin'!$C$21:$M$176,6,0))*AJ1236</f>
        <v>0</v>
      </c>
      <c r="AL1236" s="166">
        <f t="shared" si="546"/>
        <v>0</v>
      </c>
      <c r="AM1236" s="165">
        <f>(VLOOKUP($B1236,'P2 Origin'!$C$21:$M$176,7,0))*AL1236</f>
        <v>0</v>
      </c>
      <c r="AN1236" s="166">
        <f t="shared" si="547"/>
        <v>0</v>
      </c>
      <c r="AO1236" s="165">
        <f>(VLOOKUP($B1236,'P2 Origin'!$C$21:$M$176,8,0))*AN1236</f>
        <v>0</v>
      </c>
      <c r="AP1236" s="166">
        <f t="shared" si="548"/>
        <v>0</v>
      </c>
      <c r="AQ1236" s="165">
        <f>(VLOOKUP($B1236,'P2 Origin'!$C$21:$M$176,9,0))*AP1236</f>
        <v>0</v>
      </c>
      <c r="AR1236" s="155">
        <f t="shared" si="532"/>
        <v>0</v>
      </c>
      <c r="AS1236" s="164">
        <f>(VLOOKUP(B1236,'P2 Origin'!$C$21:$M$176,10,0))*K1236</f>
        <v>0</v>
      </c>
      <c r="AT1236" s="164">
        <f>(VLOOKUP(B1236,'P2 Origin'!$C$21:$M$176,11,0))*J1236</f>
        <v>0</v>
      </c>
      <c r="AU1236" s="167">
        <v>8</v>
      </c>
      <c r="AV1236" s="168">
        <v>0</v>
      </c>
      <c r="AW1236" s="169">
        <v>8</v>
      </c>
      <c r="AX1236" s="170">
        <f>IF(AU1236&gt;=0.1,'P3 Bureaumarge zee- en luchtvr.'!$D$12,0)</f>
        <v>0</v>
      </c>
      <c r="AY1236" s="163">
        <f t="shared" si="549"/>
        <v>0</v>
      </c>
      <c r="AZ1236" s="157" t="str">
        <f>VLOOKUP(D1236,'P4 Destination'!$C$21:$O$176,13,0)</f>
        <v>EUR</v>
      </c>
      <c r="BA1236" s="164">
        <f t="shared" si="550"/>
        <v>0</v>
      </c>
      <c r="BB1236" s="171">
        <f>IF(AU1236&gt;0.1,(VLOOKUP(D1236,'P4 Destination'!$C$21:$M$176,3,0))*I1236,0)</f>
        <v>0</v>
      </c>
      <c r="BC1236" s="172">
        <f t="shared" si="551"/>
        <v>0</v>
      </c>
      <c r="BD1236" s="171">
        <f>(VLOOKUP($D1236,'P4 Destination'!$C$21:$M$176,4,0))*BC1236</f>
        <v>0</v>
      </c>
      <c r="BE1236" s="172">
        <f t="shared" si="552"/>
        <v>8</v>
      </c>
      <c r="BF1236" s="171">
        <f>(VLOOKUP($D1236,'P4 Destination'!$C$21:$M$176,5,0))*BE1236</f>
        <v>0</v>
      </c>
      <c r="BG1236" s="172">
        <f t="shared" si="553"/>
        <v>0</v>
      </c>
      <c r="BH1236" s="171">
        <f>(VLOOKUP($D1236,'P4 Destination'!$C$21:$M$176,6,0))*BG1236</f>
        <v>0</v>
      </c>
      <c r="BI1236" s="172">
        <f t="shared" si="554"/>
        <v>0</v>
      </c>
      <c r="BJ1236" s="171">
        <f>(VLOOKUP($D1236,'P4 Destination'!$C$21:$M$176,7,0))*BI1236</f>
        <v>0</v>
      </c>
      <c r="BK1236" s="172">
        <f t="shared" si="555"/>
        <v>0</v>
      </c>
      <c r="BL1236" s="171">
        <f>(VLOOKUP($D1236,'P4 Destination'!$C$21:$M$176,8,0))*BK1236</f>
        <v>0</v>
      </c>
      <c r="BM1236" s="172">
        <f t="shared" si="556"/>
        <v>0</v>
      </c>
      <c r="BN1236" s="171">
        <f>(VLOOKUP($D1236,'P4 Destination'!$C$21:$M$176,9,0))*BM1236</f>
        <v>0</v>
      </c>
      <c r="BO1236" s="154">
        <f t="shared" si="533"/>
        <v>0</v>
      </c>
      <c r="BP1236" s="171">
        <f>(VLOOKUP(D1236,'P4 Destination'!$C$21:$M$176,10,0))*K1236</f>
        <v>0</v>
      </c>
      <c r="BQ1236" s="171">
        <f>(VLOOKUP(D1236,'P4 Destination'!$C$21:$M$176,11,0))*J1236</f>
        <v>0</v>
      </c>
      <c r="BR1236" s="173">
        <f t="shared" si="557"/>
        <v>0</v>
      </c>
      <c r="BS1236" s="173">
        <f>(AV1236*2500)*'P6 Verzekering'!$E$11</f>
        <v>0</v>
      </c>
      <c r="BT1236" s="173">
        <f>(AW1236*2500)*'P6 Verzekering'!$E$12</f>
        <v>0</v>
      </c>
      <c r="BU1236" s="173">
        <f>(L1236*2500)*'P6 Verzekering'!$E$13</f>
        <v>0</v>
      </c>
      <c r="BV1236" s="173">
        <f t="shared" si="558"/>
        <v>0</v>
      </c>
      <c r="BW1236"/>
      <c r="BX1236"/>
    </row>
    <row r="1237" spans="1:76">
      <c r="A1237" s="152" t="s">
        <v>1155</v>
      </c>
      <c r="B1237" s="152" t="s">
        <v>302</v>
      </c>
      <c r="C1237" s="152" t="s">
        <v>297</v>
      </c>
      <c r="D1237" s="152" t="s">
        <v>219</v>
      </c>
      <c r="E1237" s="152" t="s">
        <v>219</v>
      </c>
      <c r="F1237" s="153">
        <f t="shared" si="534"/>
        <v>30</v>
      </c>
      <c r="G1237" s="154">
        <v>1</v>
      </c>
      <c r="H1237" s="154">
        <f>IFERROR(VLOOKUP(B1237,'P2 Origin'!$C$21:$Q$176,15,FALSE),0)</f>
        <v>0</v>
      </c>
      <c r="I1237" s="154">
        <f>IFERROR(VLOOKUP(D1237,'P4 Destination'!$C$21:$Q$176,15,FALSE),0)</f>
        <v>0</v>
      </c>
      <c r="J1237" s="155"/>
      <c r="K1237" s="155">
        <v>1</v>
      </c>
      <c r="L1237" s="156">
        <v>0</v>
      </c>
      <c r="M1237" s="155">
        <v>0</v>
      </c>
      <c r="N1237" s="155">
        <v>0</v>
      </c>
      <c r="O1237" s="157">
        <f t="shared" si="535"/>
        <v>0</v>
      </c>
      <c r="P1237" s="158">
        <f t="shared" si="536"/>
        <v>0</v>
      </c>
      <c r="Q1237" s="159">
        <f>IFERROR(VLOOKUP(N1237,'P1 Intra-Europees'!$A$15:$H$25,3,0),0)*P1237</f>
        <v>0</v>
      </c>
      <c r="R1237" s="160">
        <f t="shared" si="537"/>
        <v>0</v>
      </c>
      <c r="S1237" s="159">
        <f>IFERROR(VLOOKUP(N1237,'P1 Intra-Europees'!$A$15:$H$25,4,0),0)*R1237</f>
        <v>0</v>
      </c>
      <c r="T1237" s="160">
        <f t="shared" si="538"/>
        <v>0</v>
      </c>
      <c r="U1237" s="159">
        <f>IFERROR(VLOOKUP(N1237,'P1 Intra-Europees'!$A$15:$H$25,5,0),0)*T1237</f>
        <v>0</v>
      </c>
      <c r="V1237" s="160">
        <f t="shared" si="539"/>
        <v>0</v>
      </c>
      <c r="W1237" s="159">
        <f>IFERROR(VLOOKUP(N1237,'P1 Intra-Europees'!$A$15:$H$25,6,0),0)*V1237</f>
        <v>0</v>
      </c>
      <c r="X1237" s="160">
        <f t="shared" si="540"/>
        <v>0</v>
      </c>
      <c r="Y1237" s="159">
        <f>IFERROR(VLOOKUP(N1237,'P1 Intra-Europees'!$A$15:$H$25,7,0),0)*X1237</f>
        <v>0</v>
      </c>
      <c r="Z1237" s="161">
        <f t="shared" si="541"/>
        <v>0</v>
      </c>
      <c r="AA1237" s="162">
        <f>IFERROR(VLOOKUP(N1237,'P1 Intra-Europees'!$A$15:$H$25,8,0),0)*Z1237</f>
        <v>0</v>
      </c>
      <c r="AB1237" s="163">
        <f t="shared" si="542"/>
        <v>0</v>
      </c>
      <c r="AC1237" s="157" t="str">
        <f>VLOOKUP(B1237,'P2 Origin'!$C$21:$O$176,13,0)</f>
        <v>USD</v>
      </c>
      <c r="AD1237" s="164">
        <f t="shared" si="543"/>
        <v>0</v>
      </c>
      <c r="AE1237" s="165">
        <f>IF(AU1237&gt;0.1,VLOOKUP(B1237,'P2 Origin'!$C$21:$M$176,3,0)*H1237,0)</f>
        <v>0</v>
      </c>
      <c r="AF1237" s="166">
        <f t="shared" si="544"/>
        <v>0</v>
      </c>
      <c r="AG1237" s="165">
        <f>(VLOOKUP(B1237,'P2 Origin'!$C$21:$M$176,4,0))*AF1237</f>
        <v>0</v>
      </c>
      <c r="AH1237" s="166">
        <f t="shared" si="545"/>
        <v>0</v>
      </c>
      <c r="AI1237" s="165">
        <f>(VLOOKUP(B1237,'P2 Origin'!$C$21:$M$176,5,0))*AH1237</f>
        <v>0</v>
      </c>
      <c r="AJ1237" s="166">
        <f t="shared" si="559"/>
        <v>0</v>
      </c>
      <c r="AK1237" s="165">
        <f>(VLOOKUP(B1237,'P2 Origin'!$C$21:$M$176,6,0))*AJ1237</f>
        <v>0</v>
      </c>
      <c r="AL1237" s="166">
        <f t="shared" si="546"/>
        <v>30</v>
      </c>
      <c r="AM1237" s="165">
        <f>(VLOOKUP($B1237,'P2 Origin'!$C$21:$M$176,7,0))*AL1237</f>
        <v>0</v>
      </c>
      <c r="AN1237" s="166">
        <f t="shared" si="547"/>
        <v>0</v>
      </c>
      <c r="AO1237" s="165">
        <f>(VLOOKUP($B1237,'P2 Origin'!$C$21:$M$176,8,0))*AN1237</f>
        <v>0</v>
      </c>
      <c r="AP1237" s="166">
        <f t="shared" si="548"/>
        <v>0</v>
      </c>
      <c r="AQ1237" s="165">
        <f>(VLOOKUP($B1237,'P2 Origin'!$C$21:$M$176,9,0))*AP1237</f>
        <v>0</v>
      </c>
      <c r="AR1237" s="155">
        <f t="shared" si="532"/>
        <v>1</v>
      </c>
      <c r="AS1237" s="164">
        <f>(VLOOKUP(B1237,'P2 Origin'!$C$21:$M$176,10,0))*K1237</f>
        <v>0</v>
      </c>
      <c r="AT1237" s="164">
        <f>(VLOOKUP(B1237,'P2 Origin'!$C$21:$M$176,11,0))*J1237</f>
        <v>0</v>
      </c>
      <c r="AU1237" s="167">
        <v>30</v>
      </c>
      <c r="AV1237" s="168">
        <v>30</v>
      </c>
      <c r="AW1237" s="169">
        <v>0</v>
      </c>
      <c r="AX1237" s="170">
        <f>IF(AU1237&gt;=0.1,'P3 Bureaumarge zee- en luchtvr.'!$D$12,0)</f>
        <v>0</v>
      </c>
      <c r="AY1237" s="163">
        <f t="shared" si="549"/>
        <v>0</v>
      </c>
      <c r="AZ1237" s="157" t="str">
        <f>VLOOKUP(D1237,'P4 Destination'!$C$21:$O$176,13,0)</f>
        <v>EUR</v>
      </c>
      <c r="BA1237" s="164">
        <f t="shared" si="550"/>
        <v>0</v>
      </c>
      <c r="BB1237" s="171">
        <f>IF(AU1237&gt;0.1,(VLOOKUP(D1237,'P4 Destination'!$C$21:$M$176,3,0))*I1237,0)</f>
        <v>0</v>
      </c>
      <c r="BC1237" s="172">
        <f t="shared" si="551"/>
        <v>0</v>
      </c>
      <c r="BD1237" s="171">
        <f>(VLOOKUP($D1237,'P4 Destination'!$C$21:$M$176,4,0))*BC1237</f>
        <v>0</v>
      </c>
      <c r="BE1237" s="172">
        <f t="shared" si="552"/>
        <v>0</v>
      </c>
      <c r="BF1237" s="171">
        <f>(VLOOKUP($D1237,'P4 Destination'!$C$21:$M$176,5,0))*BE1237</f>
        <v>0</v>
      </c>
      <c r="BG1237" s="172">
        <f t="shared" si="553"/>
        <v>0</v>
      </c>
      <c r="BH1237" s="171">
        <f>(VLOOKUP($D1237,'P4 Destination'!$C$21:$M$176,6,0))*BG1237</f>
        <v>0</v>
      </c>
      <c r="BI1237" s="172">
        <f t="shared" si="554"/>
        <v>30</v>
      </c>
      <c r="BJ1237" s="171">
        <f>(VLOOKUP($D1237,'P4 Destination'!$C$21:$M$176,7,0))*BI1237</f>
        <v>0</v>
      </c>
      <c r="BK1237" s="172">
        <f t="shared" si="555"/>
        <v>0</v>
      </c>
      <c r="BL1237" s="171">
        <f>(VLOOKUP($D1237,'P4 Destination'!$C$21:$M$176,8,0))*BK1237</f>
        <v>0</v>
      </c>
      <c r="BM1237" s="172">
        <f t="shared" si="556"/>
        <v>0</v>
      </c>
      <c r="BN1237" s="171">
        <f>(VLOOKUP($D1237,'P4 Destination'!$C$21:$M$176,9,0))*BM1237</f>
        <v>0</v>
      </c>
      <c r="BO1237" s="154">
        <f t="shared" si="533"/>
        <v>1</v>
      </c>
      <c r="BP1237" s="171">
        <f>(VLOOKUP(D1237,'P4 Destination'!$C$21:$M$176,10,0))*K1237</f>
        <v>0</v>
      </c>
      <c r="BQ1237" s="171">
        <f>(VLOOKUP(D1237,'P4 Destination'!$C$21:$M$176,11,0))*J1237</f>
        <v>0</v>
      </c>
      <c r="BR1237" s="173">
        <f t="shared" si="557"/>
        <v>0</v>
      </c>
      <c r="BS1237" s="173">
        <f>(AV1237*2500)*'P6 Verzekering'!$E$11</f>
        <v>0</v>
      </c>
      <c r="BT1237" s="173">
        <f>(AW1237*2500)*'P6 Verzekering'!$E$12</f>
        <v>0</v>
      </c>
      <c r="BU1237" s="173">
        <f>(L1237*2500)*'P6 Verzekering'!$E$13</f>
        <v>0</v>
      </c>
      <c r="BV1237" s="173">
        <f t="shared" si="558"/>
        <v>0</v>
      </c>
      <c r="BW1237"/>
      <c r="BX1237"/>
    </row>
    <row r="1238" spans="1:76">
      <c r="A1238" s="152" t="s">
        <v>1157</v>
      </c>
      <c r="B1238" s="152" t="s">
        <v>302</v>
      </c>
      <c r="C1238" s="152" t="s">
        <v>297</v>
      </c>
      <c r="D1238" s="152" t="s">
        <v>219</v>
      </c>
      <c r="E1238" s="152" t="s">
        <v>219</v>
      </c>
      <c r="F1238" s="153">
        <f t="shared" si="534"/>
        <v>22</v>
      </c>
      <c r="G1238" s="154">
        <v>1</v>
      </c>
      <c r="H1238" s="154">
        <f>IFERROR(VLOOKUP(B1238,'P2 Origin'!$C$21:$Q$176,15,FALSE),0)</f>
        <v>0</v>
      </c>
      <c r="I1238" s="154">
        <f>IFERROR(VLOOKUP(D1238,'P4 Destination'!$C$21:$Q$176,15,FALSE),0)</f>
        <v>0</v>
      </c>
      <c r="J1238" s="155"/>
      <c r="K1238" s="155">
        <v>1</v>
      </c>
      <c r="L1238" s="156">
        <v>0</v>
      </c>
      <c r="M1238" s="155">
        <v>0</v>
      </c>
      <c r="N1238" s="155">
        <v>0</v>
      </c>
      <c r="O1238" s="157">
        <f t="shared" si="535"/>
        <v>0</v>
      </c>
      <c r="P1238" s="158">
        <f t="shared" si="536"/>
        <v>0</v>
      </c>
      <c r="Q1238" s="159">
        <f>IFERROR(VLOOKUP(N1238,'P1 Intra-Europees'!$A$15:$H$25,3,0),0)*P1238</f>
        <v>0</v>
      </c>
      <c r="R1238" s="160">
        <f t="shared" si="537"/>
        <v>0</v>
      </c>
      <c r="S1238" s="159">
        <f>IFERROR(VLOOKUP(N1238,'P1 Intra-Europees'!$A$15:$H$25,4,0),0)*R1238</f>
        <v>0</v>
      </c>
      <c r="T1238" s="160">
        <f t="shared" si="538"/>
        <v>0</v>
      </c>
      <c r="U1238" s="159">
        <f>IFERROR(VLOOKUP(N1238,'P1 Intra-Europees'!$A$15:$H$25,5,0),0)*T1238</f>
        <v>0</v>
      </c>
      <c r="V1238" s="160">
        <f t="shared" si="539"/>
        <v>0</v>
      </c>
      <c r="W1238" s="159">
        <f>IFERROR(VLOOKUP(N1238,'P1 Intra-Europees'!$A$15:$H$25,6,0),0)*V1238</f>
        <v>0</v>
      </c>
      <c r="X1238" s="160">
        <f t="shared" si="540"/>
        <v>0</v>
      </c>
      <c r="Y1238" s="159">
        <f>IFERROR(VLOOKUP(N1238,'P1 Intra-Europees'!$A$15:$H$25,7,0),0)*X1238</f>
        <v>0</v>
      </c>
      <c r="Z1238" s="161">
        <f t="shared" si="541"/>
        <v>0</v>
      </c>
      <c r="AA1238" s="162">
        <f>IFERROR(VLOOKUP(N1238,'P1 Intra-Europees'!$A$15:$H$25,8,0),0)*Z1238</f>
        <v>0</v>
      </c>
      <c r="AB1238" s="163">
        <f t="shared" si="542"/>
        <v>0</v>
      </c>
      <c r="AC1238" s="157" t="str">
        <f>VLOOKUP(B1238,'P2 Origin'!$C$21:$O$176,13,0)</f>
        <v>USD</v>
      </c>
      <c r="AD1238" s="164">
        <f t="shared" si="543"/>
        <v>0</v>
      </c>
      <c r="AE1238" s="165">
        <f>IF(AU1238&gt;0.1,VLOOKUP(B1238,'P2 Origin'!$C$21:$M$176,3,0)*H1238,0)</f>
        <v>0</v>
      </c>
      <c r="AF1238" s="166">
        <f t="shared" si="544"/>
        <v>0</v>
      </c>
      <c r="AG1238" s="165">
        <f>(VLOOKUP(B1238,'P2 Origin'!$C$21:$M$176,4,0))*AF1238</f>
        <v>0</v>
      </c>
      <c r="AH1238" s="166">
        <f t="shared" si="545"/>
        <v>0</v>
      </c>
      <c r="AI1238" s="165">
        <f>(VLOOKUP(B1238,'P2 Origin'!$C$21:$M$176,5,0))*AH1238</f>
        <v>0</v>
      </c>
      <c r="AJ1238" s="166">
        <f t="shared" si="559"/>
        <v>22</v>
      </c>
      <c r="AK1238" s="165">
        <f>(VLOOKUP(B1238,'P2 Origin'!$C$21:$M$176,6,0))*AJ1238</f>
        <v>0</v>
      </c>
      <c r="AL1238" s="166">
        <f t="shared" si="546"/>
        <v>0</v>
      </c>
      <c r="AM1238" s="165">
        <f>(VLOOKUP($B1238,'P2 Origin'!$C$21:$M$176,7,0))*AL1238</f>
        <v>0</v>
      </c>
      <c r="AN1238" s="166">
        <f t="shared" si="547"/>
        <v>0</v>
      </c>
      <c r="AO1238" s="165">
        <f>(VLOOKUP($B1238,'P2 Origin'!$C$21:$M$176,8,0))*AN1238</f>
        <v>0</v>
      </c>
      <c r="AP1238" s="166">
        <f t="shared" si="548"/>
        <v>0</v>
      </c>
      <c r="AQ1238" s="165">
        <f>(VLOOKUP($B1238,'P2 Origin'!$C$21:$M$176,9,0))*AP1238</f>
        <v>0</v>
      </c>
      <c r="AR1238" s="155">
        <f t="shared" si="532"/>
        <v>1</v>
      </c>
      <c r="AS1238" s="164">
        <f>(VLOOKUP(B1238,'P2 Origin'!$C$21:$M$176,10,0))*K1238</f>
        <v>0</v>
      </c>
      <c r="AT1238" s="164">
        <f>(VLOOKUP(B1238,'P2 Origin'!$C$21:$M$176,11,0))*J1238</f>
        <v>0</v>
      </c>
      <c r="AU1238" s="167">
        <v>22</v>
      </c>
      <c r="AV1238" s="168">
        <v>22</v>
      </c>
      <c r="AW1238" s="169">
        <v>0</v>
      </c>
      <c r="AX1238" s="170">
        <f>IF(AU1238&gt;=0.1,'P3 Bureaumarge zee- en luchtvr.'!$D$12,0)</f>
        <v>0</v>
      </c>
      <c r="AY1238" s="163">
        <f t="shared" si="549"/>
        <v>0</v>
      </c>
      <c r="AZ1238" s="157" t="str">
        <f>VLOOKUP(D1238,'P4 Destination'!$C$21:$O$176,13,0)</f>
        <v>EUR</v>
      </c>
      <c r="BA1238" s="164">
        <f t="shared" si="550"/>
        <v>0</v>
      </c>
      <c r="BB1238" s="171">
        <f>IF(AU1238&gt;0.1,(VLOOKUP(D1238,'P4 Destination'!$C$21:$M$176,3,0))*I1238,0)</f>
        <v>0</v>
      </c>
      <c r="BC1238" s="172">
        <f t="shared" si="551"/>
        <v>0</v>
      </c>
      <c r="BD1238" s="171">
        <f>(VLOOKUP($D1238,'P4 Destination'!$C$21:$M$176,4,0))*BC1238</f>
        <v>0</v>
      </c>
      <c r="BE1238" s="172">
        <f t="shared" si="552"/>
        <v>0</v>
      </c>
      <c r="BF1238" s="171">
        <f>(VLOOKUP($D1238,'P4 Destination'!$C$21:$M$176,5,0))*BE1238</f>
        <v>0</v>
      </c>
      <c r="BG1238" s="172">
        <f t="shared" si="553"/>
        <v>22</v>
      </c>
      <c r="BH1238" s="171">
        <f>(VLOOKUP($D1238,'P4 Destination'!$C$21:$M$176,6,0))*BG1238</f>
        <v>0</v>
      </c>
      <c r="BI1238" s="172">
        <f t="shared" si="554"/>
        <v>0</v>
      </c>
      <c r="BJ1238" s="171">
        <f>(VLOOKUP($D1238,'P4 Destination'!$C$21:$M$176,7,0))*BI1238</f>
        <v>0</v>
      </c>
      <c r="BK1238" s="172">
        <f t="shared" si="555"/>
        <v>0</v>
      </c>
      <c r="BL1238" s="171">
        <f>(VLOOKUP($D1238,'P4 Destination'!$C$21:$M$176,8,0))*BK1238</f>
        <v>0</v>
      </c>
      <c r="BM1238" s="172">
        <f t="shared" si="556"/>
        <v>0</v>
      </c>
      <c r="BN1238" s="171">
        <f>(VLOOKUP($D1238,'P4 Destination'!$C$21:$M$176,9,0))*BM1238</f>
        <v>0</v>
      </c>
      <c r="BO1238" s="154">
        <f t="shared" si="533"/>
        <v>1</v>
      </c>
      <c r="BP1238" s="171">
        <f>(VLOOKUP(D1238,'P4 Destination'!$C$21:$M$176,10,0))*K1238</f>
        <v>0</v>
      </c>
      <c r="BQ1238" s="171">
        <f>(VLOOKUP(D1238,'P4 Destination'!$C$21:$M$176,11,0))*J1238</f>
        <v>0</v>
      </c>
      <c r="BR1238" s="173">
        <f t="shared" si="557"/>
        <v>0</v>
      </c>
      <c r="BS1238" s="173">
        <f>(AV1238*2500)*'P6 Verzekering'!$E$11</f>
        <v>0</v>
      </c>
      <c r="BT1238" s="173">
        <f>(AW1238*2500)*'P6 Verzekering'!$E$12</f>
        <v>0</v>
      </c>
      <c r="BU1238" s="173">
        <f>(L1238*2500)*'P6 Verzekering'!$E$13</f>
        <v>0</v>
      </c>
      <c r="BV1238" s="173">
        <f t="shared" si="558"/>
        <v>0</v>
      </c>
      <c r="BW1238"/>
      <c r="BX1238"/>
    </row>
    <row r="1239" spans="1:76">
      <c r="A1239" s="152" t="s">
        <v>1158</v>
      </c>
      <c r="B1239" s="152" t="s">
        <v>474</v>
      </c>
      <c r="C1239" s="152" t="s">
        <v>473</v>
      </c>
      <c r="D1239" s="152" t="s">
        <v>273</v>
      </c>
      <c r="E1239" s="152" t="s">
        <v>272</v>
      </c>
      <c r="F1239" s="153">
        <f t="shared" si="534"/>
        <v>42</v>
      </c>
      <c r="G1239" s="154">
        <v>1</v>
      </c>
      <c r="H1239" s="154">
        <f>IFERROR(VLOOKUP(B1239,'P2 Origin'!$C$21:$Q$176,15,FALSE),0)</f>
        <v>1</v>
      </c>
      <c r="I1239" s="154">
        <f>IFERROR(VLOOKUP(D1239,'P4 Destination'!$C$21:$Q$176,15,FALSE),0)</f>
        <v>0</v>
      </c>
      <c r="J1239" s="155">
        <v>1</v>
      </c>
      <c r="K1239" s="155"/>
      <c r="L1239" s="156">
        <v>0</v>
      </c>
      <c r="M1239" s="155">
        <v>0</v>
      </c>
      <c r="N1239" s="155">
        <v>0</v>
      </c>
      <c r="O1239" s="157">
        <f t="shared" si="535"/>
        <v>0</v>
      </c>
      <c r="P1239" s="158">
        <f t="shared" si="536"/>
        <v>0</v>
      </c>
      <c r="Q1239" s="159">
        <f>IFERROR(VLOOKUP(N1239,'P1 Intra-Europees'!$A$15:$H$25,3,0),0)*P1239</f>
        <v>0</v>
      </c>
      <c r="R1239" s="160">
        <f t="shared" si="537"/>
        <v>0</v>
      </c>
      <c r="S1239" s="159">
        <f>IFERROR(VLOOKUP(N1239,'P1 Intra-Europees'!$A$15:$H$25,4,0),0)*R1239</f>
        <v>0</v>
      </c>
      <c r="T1239" s="160">
        <f t="shared" si="538"/>
        <v>0</v>
      </c>
      <c r="U1239" s="159">
        <f>IFERROR(VLOOKUP(N1239,'P1 Intra-Europees'!$A$15:$H$25,5,0),0)*T1239</f>
        <v>0</v>
      </c>
      <c r="V1239" s="160">
        <f t="shared" si="539"/>
        <v>0</v>
      </c>
      <c r="W1239" s="159">
        <f>IFERROR(VLOOKUP(N1239,'P1 Intra-Europees'!$A$15:$H$25,6,0),0)*V1239</f>
        <v>0</v>
      </c>
      <c r="X1239" s="160">
        <f t="shared" si="540"/>
        <v>0</v>
      </c>
      <c r="Y1239" s="159">
        <f>IFERROR(VLOOKUP(N1239,'P1 Intra-Europees'!$A$15:$H$25,7,0),0)*X1239</f>
        <v>0</v>
      </c>
      <c r="Z1239" s="161">
        <f t="shared" si="541"/>
        <v>0</v>
      </c>
      <c r="AA1239" s="162">
        <f>IFERROR(VLOOKUP(N1239,'P1 Intra-Europees'!$A$15:$H$25,8,0),0)*Z1239</f>
        <v>0</v>
      </c>
      <c r="AB1239" s="163">
        <f t="shared" si="542"/>
        <v>0</v>
      </c>
      <c r="AC1239" s="157" t="str">
        <f>VLOOKUP(B1239,'P2 Origin'!$C$21:$O$176,13,0)</f>
        <v>USD</v>
      </c>
      <c r="AD1239" s="164">
        <f t="shared" si="543"/>
        <v>0</v>
      </c>
      <c r="AE1239" s="165">
        <f>IF(AU1239&gt;0.1,VLOOKUP(B1239,'P2 Origin'!$C$21:$M$176,3,0)*H1239,0)</f>
        <v>0</v>
      </c>
      <c r="AF1239" s="166">
        <f t="shared" si="544"/>
        <v>0</v>
      </c>
      <c r="AG1239" s="165">
        <f>(VLOOKUP(B1239,'P2 Origin'!$C$21:$M$176,4,0))*AF1239</f>
        <v>0</v>
      </c>
      <c r="AH1239" s="166">
        <f t="shared" si="545"/>
        <v>0</v>
      </c>
      <c r="AI1239" s="165">
        <f>(VLOOKUP(B1239,'P2 Origin'!$C$21:$M$176,5,0))*AH1239</f>
        <v>0</v>
      </c>
      <c r="AJ1239" s="166">
        <f t="shared" si="559"/>
        <v>0</v>
      </c>
      <c r="AK1239" s="165">
        <f>(VLOOKUP(B1239,'P2 Origin'!$C$21:$M$176,6,0))*AJ1239</f>
        <v>0</v>
      </c>
      <c r="AL1239" s="166">
        <f t="shared" si="546"/>
        <v>0</v>
      </c>
      <c r="AM1239" s="165">
        <f>(VLOOKUP($B1239,'P2 Origin'!$C$21:$M$176,7,0))*AL1239</f>
        <v>0</v>
      </c>
      <c r="AN1239" s="166">
        <f t="shared" si="547"/>
        <v>42</v>
      </c>
      <c r="AO1239" s="165">
        <f>(VLOOKUP($B1239,'P2 Origin'!$C$21:$M$176,8,0))*AN1239</f>
        <v>0</v>
      </c>
      <c r="AP1239" s="166">
        <f t="shared" si="548"/>
        <v>0</v>
      </c>
      <c r="AQ1239" s="165">
        <f>(VLOOKUP($B1239,'P2 Origin'!$C$21:$M$176,9,0))*AP1239</f>
        <v>0</v>
      </c>
      <c r="AR1239" s="155">
        <f t="shared" si="532"/>
        <v>1</v>
      </c>
      <c r="AS1239" s="164">
        <f>(VLOOKUP(B1239,'P2 Origin'!$C$21:$M$176,10,0))*K1239</f>
        <v>0</v>
      </c>
      <c r="AT1239" s="164">
        <f>(VLOOKUP(B1239,'P2 Origin'!$C$21:$M$176,11,0))*J1239</f>
        <v>0</v>
      </c>
      <c r="AU1239" s="167">
        <v>42</v>
      </c>
      <c r="AV1239" s="168">
        <v>42</v>
      </c>
      <c r="AW1239" s="169">
        <v>0</v>
      </c>
      <c r="AX1239" s="170">
        <f>IF(AU1239&gt;=0.1,'P3 Bureaumarge zee- en luchtvr.'!$D$12,0)</f>
        <v>0</v>
      </c>
      <c r="AY1239" s="163">
        <f t="shared" si="549"/>
        <v>0</v>
      </c>
      <c r="AZ1239" s="157" t="str">
        <f>VLOOKUP(D1239,'P4 Destination'!$C$21:$O$176,13,0)</f>
        <v>USD</v>
      </c>
      <c r="BA1239" s="164">
        <f t="shared" si="550"/>
        <v>0</v>
      </c>
      <c r="BB1239" s="171">
        <f>IF(AU1239&gt;0.1,(VLOOKUP(D1239,'P4 Destination'!$C$21:$M$176,3,0))*I1239,0)</f>
        <v>0</v>
      </c>
      <c r="BC1239" s="172">
        <f t="shared" si="551"/>
        <v>0</v>
      </c>
      <c r="BD1239" s="171">
        <f>(VLOOKUP($D1239,'P4 Destination'!$C$21:$M$176,4,0))*BC1239</f>
        <v>0</v>
      </c>
      <c r="BE1239" s="172">
        <f t="shared" si="552"/>
        <v>0</v>
      </c>
      <c r="BF1239" s="171">
        <f>(VLOOKUP($D1239,'P4 Destination'!$C$21:$M$176,5,0))*BE1239</f>
        <v>0</v>
      </c>
      <c r="BG1239" s="172">
        <f t="shared" si="553"/>
        <v>0</v>
      </c>
      <c r="BH1239" s="171">
        <f>(VLOOKUP($D1239,'P4 Destination'!$C$21:$M$176,6,0))*BG1239</f>
        <v>0</v>
      </c>
      <c r="BI1239" s="172">
        <f t="shared" si="554"/>
        <v>0</v>
      </c>
      <c r="BJ1239" s="171">
        <f>(VLOOKUP($D1239,'P4 Destination'!$C$21:$M$176,7,0))*BI1239</f>
        <v>0</v>
      </c>
      <c r="BK1239" s="172">
        <f t="shared" si="555"/>
        <v>42</v>
      </c>
      <c r="BL1239" s="171">
        <f>(VLOOKUP($D1239,'P4 Destination'!$C$21:$M$176,8,0))*BK1239</f>
        <v>0</v>
      </c>
      <c r="BM1239" s="172">
        <f t="shared" si="556"/>
        <v>0</v>
      </c>
      <c r="BN1239" s="171">
        <f>(VLOOKUP($D1239,'P4 Destination'!$C$21:$M$176,9,0))*BM1239</f>
        <v>0</v>
      </c>
      <c r="BO1239" s="154">
        <f t="shared" si="533"/>
        <v>1</v>
      </c>
      <c r="BP1239" s="171">
        <f>(VLOOKUP(D1239,'P4 Destination'!$C$21:$M$176,10,0))*K1239</f>
        <v>0</v>
      </c>
      <c r="BQ1239" s="171">
        <f>(VLOOKUP(D1239,'P4 Destination'!$C$21:$M$176,11,0))*J1239</f>
        <v>0</v>
      </c>
      <c r="BR1239" s="173">
        <f t="shared" si="557"/>
        <v>0</v>
      </c>
      <c r="BS1239" s="173">
        <f>(AV1239*2500)*'P6 Verzekering'!$E$11</f>
        <v>0</v>
      </c>
      <c r="BT1239" s="173">
        <f>(AW1239*2500)*'P6 Verzekering'!$E$12</f>
        <v>0</v>
      </c>
      <c r="BU1239" s="173">
        <f>(L1239*2500)*'P6 Verzekering'!$E$13</f>
        <v>0</v>
      </c>
      <c r="BV1239" s="173">
        <f t="shared" si="558"/>
        <v>0</v>
      </c>
      <c r="BW1239"/>
      <c r="BX1239"/>
    </row>
    <row r="1240" spans="1:76">
      <c r="A1240" s="152" t="s">
        <v>1159</v>
      </c>
      <c r="B1240" s="152" t="s">
        <v>474</v>
      </c>
      <c r="C1240" s="152" t="s">
        <v>473</v>
      </c>
      <c r="D1240" s="152" t="s">
        <v>231</v>
      </c>
      <c r="E1240" s="152" t="s">
        <v>230</v>
      </c>
      <c r="F1240" s="153">
        <f t="shared" si="534"/>
        <v>60</v>
      </c>
      <c r="G1240" s="154">
        <v>1</v>
      </c>
      <c r="H1240" s="154">
        <f>IFERROR(VLOOKUP(B1240,'P2 Origin'!$C$21:$Q$176,15,FALSE),0)</f>
        <v>1</v>
      </c>
      <c r="I1240" s="154">
        <f>IFERROR(VLOOKUP(D1240,'P4 Destination'!$C$21:$Q$176,15,FALSE),0)</f>
        <v>1</v>
      </c>
      <c r="J1240" s="155">
        <v>1</v>
      </c>
      <c r="K1240" s="155"/>
      <c r="L1240" s="156">
        <v>0</v>
      </c>
      <c r="M1240" s="155">
        <v>0</v>
      </c>
      <c r="N1240" s="155">
        <v>0</v>
      </c>
      <c r="O1240" s="157">
        <f t="shared" si="535"/>
        <v>0</v>
      </c>
      <c r="P1240" s="158">
        <f t="shared" si="536"/>
        <v>0</v>
      </c>
      <c r="Q1240" s="159">
        <f>IFERROR(VLOOKUP(N1240,'P1 Intra-Europees'!$A$15:$H$25,3,0),0)*P1240</f>
        <v>0</v>
      </c>
      <c r="R1240" s="160">
        <f t="shared" si="537"/>
        <v>0</v>
      </c>
      <c r="S1240" s="159">
        <f>IFERROR(VLOOKUP(N1240,'P1 Intra-Europees'!$A$15:$H$25,4,0),0)*R1240</f>
        <v>0</v>
      </c>
      <c r="T1240" s="160">
        <f t="shared" si="538"/>
        <v>0</v>
      </c>
      <c r="U1240" s="159">
        <f>IFERROR(VLOOKUP(N1240,'P1 Intra-Europees'!$A$15:$H$25,5,0),0)*T1240</f>
        <v>0</v>
      </c>
      <c r="V1240" s="160">
        <f t="shared" si="539"/>
        <v>0</v>
      </c>
      <c r="W1240" s="159">
        <f>IFERROR(VLOOKUP(N1240,'P1 Intra-Europees'!$A$15:$H$25,6,0),0)*V1240</f>
        <v>0</v>
      </c>
      <c r="X1240" s="160">
        <f t="shared" si="540"/>
        <v>0</v>
      </c>
      <c r="Y1240" s="159">
        <f>IFERROR(VLOOKUP(N1240,'P1 Intra-Europees'!$A$15:$H$25,7,0),0)*X1240</f>
        <v>0</v>
      </c>
      <c r="Z1240" s="161">
        <f t="shared" si="541"/>
        <v>0</v>
      </c>
      <c r="AA1240" s="162">
        <f>IFERROR(VLOOKUP(N1240,'P1 Intra-Europees'!$A$15:$H$25,8,0),0)*Z1240</f>
        <v>0</v>
      </c>
      <c r="AB1240" s="163">
        <f t="shared" si="542"/>
        <v>0</v>
      </c>
      <c r="AC1240" s="157" t="str">
        <f>VLOOKUP(B1240,'P2 Origin'!$C$21:$O$176,13,0)</f>
        <v>USD</v>
      </c>
      <c r="AD1240" s="164">
        <f t="shared" si="543"/>
        <v>0</v>
      </c>
      <c r="AE1240" s="165">
        <f>IF(AU1240&gt;0.1,VLOOKUP(B1240,'P2 Origin'!$C$21:$M$176,3,0)*H1240,0)</f>
        <v>0</v>
      </c>
      <c r="AF1240" s="166">
        <f t="shared" si="544"/>
        <v>0</v>
      </c>
      <c r="AG1240" s="165">
        <f>(VLOOKUP(B1240,'P2 Origin'!$C$21:$M$176,4,0))*AF1240</f>
        <v>0</v>
      </c>
      <c r="AH1240" s="166">
        <f t="shared" si="545"/>
        <v>0</v>
      </c>
      <c r="AI1240" s="165">
        <f>(VLOOKUP(B1240,'P2 Origin'!$C$21:$M$176,5,0))*AH1240</f>
        <v>0</v>
      </c>
      <c r="AJ1240" s="166">
        <f t="shared" si="559"/>
        <v>0</v>
      </c>
      <c r="AK1240" s="165">
        <f>(VLOOKUP(B1240,'P2 Origin'!$C$21:$M$176,6,0))*AJ1240</f>
        <v>0</v>
      </c>
      <c r="AL1240" s="166">
        <f t="shared" si="546"/>
        <v>0</v>
      </c>
      <c r="AM1240" s="165">
        <f>(VLOOKUP($B1240,'P2 Origin'!$C$21:$M$176,7,0))*AL1240</f>
        <v>0</v>
      </c>
      <c r="AN1240" s="166">
        <f t="shared" si="547"/>
        <v>0</v>
      </c>
      <c r="AO1240" s="165">
        <f>(VLOOKUP($B1240,'P2 Origin'!$C$21:$M$176,8,0))*AN1240</f>
        <v>0</v>
      </c>
      <c r="AP1240" s="166">
        <f t="shared" si="548"/>
        <v>60</v>
      </c>
      <c r="AQ1240" s="165">
        <f>(VLOOKUP($B1240,'P2 Origin'!$C$21:$M$176,9,0))*AP1240</f>
        <v>0</v>
      </c>
      <c r="AR1240" s="155">
        <f t="shared" si="532"/>
        <v>1</v>
      </c>
      <c r="AS1240" s="164">
        <f>(VLOOKUP(B1240,'P2 Origin'!$C$21:$M$176,10,0))*K1240</f>
        <v>0</v>
      </c>
      <c r="AT1240" s="164">
        <f>(VLOOKUP(B1240,'P2 Origin'!$C$21:$M$176,11,0))*J1240</f>
        <v>0</v>
      </c>
      <c r="AU1240" s="167">
        <v>60</v>
      </c>
      <c r="AV1240" s="168">
        <v>60</v>
      </c>
      <c r="AW1240" s="169">
        <v>0</v>
      </c>
      <c r="AX1240" s="170">
        <f>IF(AU1240&gt;=0.1,'P3 Bureaumarge zee- en luchtvr.'!$D$12,0)</f>
        <v>0</v>
      </c>
      <c r="AY1240" s="163">
        <f t="shared" si="549"/>
        <v>0</v>
      </c>
      <c r="AZ1240" s="157" t="str">
        <f>VLOOKUP(D1240,'P4 Destination'!$C$21:$O$176,13,0)</f>
        <v>EUR</v>
      </c>
      <c r="BA1240" s="164">
        <f t="shared" si="550"/>
        <v>0</v>
      </c>
      <c r="BB1240" s="171">
        <f>IF(AU1240&gt;0.1,(VLOOKUP(D1240,'P4 Destination'!$C$21:$M$176,3,0))*I1240,0)</f>
        <v>0</v>
      </c>
      <c r="BC1240" s="172">
        <f t="shared" si="551"/>
        <v>0</v>
      </c>
      <c r="BD1240" s="171">
        <f>(VLOOKUP($D1240,'P4 Destination'!$C$21:$M$176,4,0))*BC1240</f>
        <v>0</v>
      </c>
      <c r="BE1240" s="172">
        <f t="shared" si="552"/>
        <v>0</v>
      </c>
      <c r="BF1240" s="171">
        <f>(VLOOKUP($D1240,'P4 Destination'!$C$21:$M$176,5,0))*BE1240</f>
        <v>0</v>
      </c>
      <c r="BG1240" s="172">
        <f t="shared" si="553"/>
        <v>0</v>
      </c>
      <c r="BH1240" s="171">
        <f>(VLOOKUP($D1240,'P4 Destination'!$C$21:$M$176,6,0))*BG1240</f>
        <v>0</v>
      </c>
      <c r="BI1240" s="172">
        <f t="shared" si="554"/>
        <v>0</v>
      </c>
      <c r="BJ1240" s="171">
        <f>(VLOOKUP($D1240,'P4 Destination'!$C$21:$M$176,7,0))*BI1240</f>
        <v>0</v>
      </c>
      <c r="BK1240" s="172">
        <f t="shared" si="555"/>
        <v>0</v>
      </c>
      <c r="BL1240" s="171">
        <f>(VLOOKUP($D1240,'P4 Destination'!$C$21:$M$176,8,0))*BK1240</f>
        <v>0</v>
      </c>
      <c r="BM1240" s="172">
        <f t="shared" si="556"/>
        <v>60</v>
      </c>
      <c r="BN1240" s="171">
        <f>(VLOOKUP($D1240,'P4 Destination'!$C$21:$M$176,9,0))*BM1240</f>
        <v>0</v>
      </c>
      <c r="BO1240" s="154">
        <f t="shared" si="533"/>
        <v>1</v>
      </c>
      <c r="BP1240" s="171">
        <f>(VLOOKUP(D1240,'P4 Destination'!$C$21:$M$176,10,0))*K1240</f>
        <v>0</v>
      </c>
      <c r="BQ1240" s="171">
        <f>(VLOOKUP(D1240,'P4 Destination'!$C$21:$M$176,11,0))*J1240</f>
        <v>0</v>
      </c>
      <c r="BR1240" s="173">
        <f t="shared" si="557"/>
        <v>0</v>
      </c>
      <c r="BS1240" s="173">
        <f>(AV1240*2500)*'P6 Verzekering'!$E$11</f>
        <v>0</v>
      </c>
      <c r="BT1240" s="173">
        <f>(AW1240*2500)*'P6 Verzekering'!$E$12</f>
        <v>0</v>
      </c>
      <c r="BU1240" s="173">
        <f>(L1240*2500)*'P6 Verzekering'!$E$13</f>
        <v>0</v>
      </c>
      <c r="BV1240" s="173">
        <f t="shared" si="558"/>
        <v>0</v>
      </c>
      <c r="BW1240"/>
      <c r="BX1240"/>
    </row>
    <row r="1241" spans="1:76">
      <c r="A1241" s="152" t="s">
        <v>1161</v>
      </c>
      <c r="B1241" s="152" t="s">
        <v>474</v>
      </c>
      <c r="C1241" s="152" t="s">
        <v>473</v>
      </c>
      <c r="D1241" s="152" t="s">
        <v>255</v>
      </c>
      <c r="E1241" s="152" t="s">
        <v>254</v>
      </c>
      <c r="F1241" s="153">
        <f t="shared" si="534"/>
        <v>60</v>
      </c>
      <c r="G1241" s="154">
        <v>1</v>
      </c>
      <c r="H1241" s="154">
        <f>IFERROR(VLOOKUP(B1241,'P2 Origin'!$C$21:$Q$176,15,FALSE),0)</f>
        <v>1</v>
      </c>
      <c r="I1241" s="154">
        <f>IFERROR(VLOOKUP(D1241,'P4 Destination'!$C$21:$Q$176,15,FALSE),0)</f>
        <v>1</v>
      </c>
      <c r="J1241" s="155"/>
      <c r="K1241" s="155">
        <v>1</v>
      </c>
      <c r="L1241" s="156">
        <v>0</v>
      </c>
      <c r="M1241" s="155">
        <v>0</v>
      </c>
      <c r="N1241" s="155">
        <v>0</v>
      </c>
      <c r="O1241" s="157">
        <f t="shared" si="535"/>
        <v>0</v>
      </c>
      <c r="P1241" s="158">
        <f t="shared" si="536"/>
        <v>0</v>
      </c>
      <c r="Q1241" s="159">
        <f>IFERROR(VLOOKUP(N1241,'P1 Intra-Europees'!$A$15:$H$25,3,0),0)*P1241</f>
        <v>0</v>
      </c>
      <c r="R1241" s="160">
        <f t="shared" si="537"/>
        <v>0</v>
      </c>
      <c r="S1241" s="159">
        <f>IFERROR(VLOOKUP(N1241,'P1 Intra-Europees'!$A$15:$H$25,4,0),0)*R1241</f>
        <v>0</v>
      </c>
      <c r="T1241" s="160">
        <f t="shared" si="538"/>
        <v>0</v>
      </c>
      <c r="U1241" s="159">
        <f>IFERROR(VLOOKUP(N1241,'P1 Intra-Europees'!$A$15:$H$25,5,0),0)*T1241</f>
        <v>0</v>
      </c>
      <c r="V1241" s="160">
        <f t="shared" si="539"/>
        <v>0</v>
      </c>
      <c r="W1241" s="159">
        <f>IFERROR(VLOOKUP(N1241,'P1 Intra-Europees'!$A$15:$H$25,6,0),0)*V1241</f>
        <v>0</v>
      </c>
      <c r="X1241" s="160">
        <f t="shared" si="540"/>
        <v>0</v>
      </c>
      <c r="Y1241" s="159">
        <f>IFERROR(VLOOKUP(N1241,'P1 Intra-Europees'!$A$15:$H$25,7,0),0)*X1241</f>
        <v>0</v>
      </c>
      <c r="Z1241" s="161">
        <f t="shared" si="541"/>
        <v>0</v>
      </c>
      <c r="AA1241" s="162">
        <f>IFERROR(VLOOKUP(N1241,'P1 Intra-Europees'!$A$15:$H$25,8,0),0)*Z1241</f>
        <v>0</v>
      </c>
      <c r="AB1241" s="163">
        <f t="shared" si="542"/>
        <v>0</v>
      </c>
      <c r="AC1241" s="157" t="str">
        <f>VLOOKUP(B1241,'P2 Origin'!$C$21:$O$176,13,0)</f>
        <v>USD</v>
      </c>
      <c r="AD1241" s="164">
        <f t="shared" si="543"/>
        <v>0</v>
      </c>
      <c r="AE1241" s="165">
        <f>IF(AU1241&gt;0.1,VLOOKUP(B1241,'P2 Origin'!$C$21:$M$176,3,0)*H1241,0)</f>
        <v>0</v>
      </c>
      <c r="AF1241" s="166">
        <f t="shared" si="544"/>
        <v>0</v>
      </c>
      <c r="AG1241" s="165">
        <f>(VLOOKUP(B1241,'P2 Origin'!$C$21:$M$176,4,0))*AF1241</f>
        <v>0</v>
      </c>
      <c r="AH1241" s="166">
        <f t="shared" si="545"/>
        <v>0</v>
      </c>
      <c r="AI1241" s="165">
        <f>(VLOOKUP(B1241,'P2 Origin'!$C$21:$M$176,5,0))*AH1241</f>
        <v>0</v>
      </c>
      <c r="AJ1241" s="166">
        <f t="shared" si="559"/>
        <v>0</v>
      </c>
      <c r="AK1241" s="165">
        <f>(VLOOKUP(B1241,'P2 Origin'!$C$21:$M$176,6,0))*AJ1241</f>
        <v>0</v>
      </c>
      <c r="AL1241" s="166">
        <f t="shared" si="546"/>
        <v>0</v>
      </c>
      <c r="AM1241" s="165">
        <f>(VLOOKUP($B1241,'P2 Origin'!$C$21:$M$176,7,0))*AL1241</f>
        <v>0</v>
      </c>
      <c r="AN1241" s="166">
        <f t="shared" si="547"/>
        <v>0</v>
      </c>
      <c r="AO1241" s="165">
        <f>(VLOOKUP($B1241,'P2 Origin'!$C$21:$M$176,8,0))*AN1241</f>
        <v>0</v>
      </c>
      <c r="AP1241" s="166">
        <f t="shared" si="548"/>
        <v>60</v>
      </c>
      <c r="AQ1241" s="165">
        <f>(VLOOKUP($B1241,'P2 Origin'!$C$21:$M$176,9,0))*AP1241</f>
        <v>0</v>
      </c>
      <c r="AR1241" s="155">
        <f t="shared" si="532"/>
        <v>1</v>
      </c>
      <c r="AS1241" s="164">
        <f>(VLOOKUP(B1241,'P2 Origin'!$C$21:$M$176,10,0))*K1241</f>
        <v>0</v>
      </c>
      <c r="AT1241" s="164">
        <f>(VLOOKUP(B1241,'P2 Origin'!$C$21:$M$176,11,0))*J1241</f>
        <v>0</v>
      </c>
      <c r="AU1241" s="167">
        <v>60</v>
      </c>
      <c r="AV1241" s="168">
        <v>60</v>
      </c>
      <c r="AW1241" s="169">
        <v>0</v>
      </c>
      <c r="AX1241" s="170">
        <f>IF(AU1241&gt;=0.1,'P3 Bureaumarge zee- en luchtvr.'!$D$12,0)</f>
        <v>0</v>
      </c>
      <c r="AY1241" s="163">
        <f t="shared" si="549"/>
        <v>0</v>
      </c>
      <c r="AZ1241" s="157" t="str">
        <f>VLOOKUP(D1241,'P4 Destination'!$C$21:$O$176,13,0)</f>
        <v>EUR</v>
      </c>
      <c r="BA1241" s="164">
        <f t="shared" si="550"/>
        <v>0</v>
      </c>
      <c r="BB1241" s="171">
        <f>IF(AU1241&gt;0.1,(VLOOKUP(D1241,'P4 Destination'!$C$21:$M$176,3,0))*I1241,0)</f>
        <v>0</v>
      </c>
      <c r="BC1241" s="172">
        <f t="shared" si="551"/>
        <v>0</v>
      </c>
      <c r="BD1241" s="171">
        <f>(VLOOKUP($D1241,'P4 Destination'!$C$21:$M$176,4,0))*BC1241</f>
        <v>0</v>
      </c>
      <c r="BE1241" s="172">
        <f t="shared" si="552"/>
        <v>0</v>
      </c>
      <c r="BF1241" s="171">
        <f>(VLOOKUP($D1241,'P4 Destination'!$C$21:$M$176,5,0))*BE1241</f>
        <v>0</v>
      </c>
      <c r="BG1241" s="172">
        <f t="shared" si="553"/>
        <v>0</v>
      </c>
      <c r="BH1241" s="171">
        <f>(VLOOKUP($D1241,'P4 Destination'!$C$21:$M$176,6,0))*BG1241</f>
        <v>0</v>
      </c>
      <c r="BI1241" s="172">
        <f t="shared" si="554"/>
        <v>0</v>
      </c>
      <c r="BJ1241" s="171">
        <f>(VLOOKUP($D1241,'P4 Destination'!$C$21:$M$176,7,0))*BI1241</f>
        <v>0</v>
      </c>
      <c r="BK1241" s="172">
        <f t="shared" si="555"/>
        <v>0</v>
      </c>
      <c r="BL1241" s="171">
        <f>(VLOOKUP($D1241,'P4 Destination'!$C$21:$M$176,8,0))*BK1241</f>
        <v>0</v>
      </c>
      <c r="BM1241" s="172">
        <f t="shared" si="556"/>
        <v>60</v>
      </c>
      <c r="BN1241" s="171">
        <f>(VLOOKUP($D1241,'P4 Destination'!$C$21:$M$176,9,0))*BM1241</f>
        <v>0</v>
      </c>
      <c r="BO1241" s="154">
        <f t="shared" si="533"/>
        <v>1</v>
      </c>
      <c r="BP1241" s="171">
        <f>(VLOOKUP(D1241,'P4 Destination'!$C$21:$M$176,10,0))*K1241</f>
        <v>0</v>
      </c>
      <c r="BQ1241" s="171">
        <f>(VLOOKUP(D1241,'P4 Destination'!$C$21:$M$176,11,0))*J1241</f>
        <v>0</v>
      </c>
      <c r="BR1241" s="173">
        <f t="shared" si="557"/>
        <v>0</v>
      </c>
      <c r="BS1241" s="173">
        <f>(AV1241*2500)*'P6 Verzekering'!$E$11</f>
        <v>0</v>
      </c>
      <c r="BT1241" s="173">
        <f>(AW1241*2500)*'P6 Verzekering'!$E$12</f>
        <v>0</v>
      </c>
      <c r="BU1241" s="173">
        <f>(L1241*2500)*'P6 Verzekering'!$E$13</f>
        <v>0</v>
      </c>
      <c r="BV1241" s="173">
        <f t="shared" si="558"/>
        <v>0</v>
      </c>
      <c r="BW1241"/>
      <c r="BX1241"/>
    </row>
    <row r="1242" spans="1:76">
      <c r="A1242" s="152" t="s">
        <v>1163</v>
      </c>
      <c r="B1242" s="152" t="s">
        <v>474</v>
      </c>
      <c r="C1242" s="152" t="s">
        <v>473</v>
      </c>
      <c r="D1242" s="152" t="s">
        <v>219</v>
      </c>
      <c r="E1242" s="152" t="s">
        <v>219</v>
      </c>
      <c r="F1242" s="153">
        <f t="shared" si="534"/>
        <v>53</v>
      </c>
      <c r="G1242" s="154">
        <v>1</v>
      </c>
      <c r="H1242" s="154">
        <f>IFERROR(VLOOKUP(B1242,'P2 Origin'!$C$21:$Q$176,15,FALSE),0)</f>
        <v>1</v>
      </c>
      <c r="I1242" s="154">
        <f>IFERROR(VLOOKUP(D1242,'P4 Destination'!$C$21:$Q$176,15,FALSE),0)</f>
        <v>0</v>
      </c>
      <c r="J1242" s="155">
        <v>1</v>
      </c>
      <c r="K1242" s="155"/>
      <c r="L1242" s="156">
        <v>0</v>
      </c>
      <c r="M1242" s="155">
        <v>0</v>
      </c>
      <c r="N1242" s="155">
        <v>0</v>
      </c>
      <c r="O1242" s="157">
        <f t="shared" si="535"/>
        <v>0</v>
      </c>
      <c r="P1242" s="158">
        <f t="shared" si="536"/>
        <v>0</v>
      </c>
      <c r="Q1242" s="159">
        <f>IFERROR(VLOOKUP(N1242,'P1 Intra-Europees'!$A$15:$H$25,3,0),0)*P1242</f>
        <v>0</v>
      </c>
      <c r="R1242" s="160">
        <f t="shared" si="537"/>
        <v>0</v>
      </c>
      <c r="S1242" s="159">
        <f>IFERROR(VLOOKUP(N1242,'P1 Intra-Europees'!$A$15:$H$25,4,0),0)*R1242</f>
        <v>0</v>
      </c>
      <c r="T1242" s="160">
        <f t="shared" si="538"/>
        <v>0</v>
      </c>
      <c r="U1242" s="159">
        <f>IFERROR(VLOOKUP(N1242,'P1 Intra-Europees'!$A$15:$H$25,5,0),0)*T1242</f>
        <v>0</v>
      </c>
      <c r="V1242" s="160">
        <f t="shared" si="539"/>
        <v>0</v>
      </c>
      <c r="W1242" s="159">
        <f>IFERROR(VLOOKUP(N1242,'P1 Intra-Europees'!$A$15:$H$25,6,0),0)*V1242</f>
        <v>0</v>
      </c>
      <c r="X1242" s="160">
        <f t="shared" si="540"/>
        <v>0</v>
      </c>
      <c r="Y1242" s="159">
        <f>IFERROR(VLOOKUP(N1242,'P1 Intra-Europees'!$A$15:$H$25,7,0),0)*X1242</f>
        <v>0</v>
      </c>
      <c r="Z1242" s="161">
        <f t="shared" si="541"/>
        <v>0</v>
      </c>
      <c r="AA1242" s="162">
        <f>IFERROR(VLOOKUP(N1242,'P1 Intra-Europees'!$A$15:$H$25,8,0),0)*Z1242</f>
        <v>0</v>
      </c>
      <c r="AB1242" s="163">
        <f t="shared" si="542"/>
        <v>0</v>
      </c>
      <c r="AC1242" s="157" t="str">
        <f>VLOOKUP(B1242,'P2 Origin'!$C$21:$O$176,13,0)</f>
        <v>USD</v>
      </c>
      <c r="AD1242" s="164">
        <f t="shared" si="543"/>
        <v>0</v>
      </c>
      <c r="AE1242" s="165">
        <f>IF(AU1242&gt;0.1,VLOOKUP(B1242,'P2 Origin'!$C$21:$M$176,3,0)*H1242,0)</f>
        <v>0</v>
      </c>
      <c r="AF1242" s="166">
        <f t="shared" si="544"/>
        <v>0</v>
      </c>
      <c r="AG1242" s="165">
        <f>(VLOOKUP(B1242,'P2 Origin'!$C$21:$M$176,4,0))*AF1242</f>
        <v>0</v>
      </c>
      <c r="AH1242" s="166">
        <f t="shared" si="545"/>
        <v>0</v>
      </c>
      <c r="AI1242" s="165">
        <f>(VLOOKUP(B1242,'P2 Origin'!$C$21:$M$176,5,0))*AH1242</f>
        <v>0</v>
      </c>
      <c r="AJ1242" s="166">
        <f t="shared" si="559"/>
        <v>0</v>
      </c>
      <c r="AK1242" s="165">
        <f>(VLOOKUP(B1242,'P2 Origin'!$C$21:$M$176,6,0))*AJ1242</f>
        <v>0</v>
      </c>
      <c r="AL1242" s="166">
        <f t="shared" si="546"/>
        <v>0</v>
      </c>
      <c r="AM1242" s="165">
        <f>(VLOOKUP($B1242,'P2 Origin'!$C$21:$M$176,7,0))*AL1242</f>
        <v>0</v>
      </c>
      <c r="AN1242" s="166">
        <f t="shared" si="547"/>
        <v>0</v>
      </c>
      <c r="AO1242" s="165">
        <f>(VLOOKUP($B1242,'P2 Origin'!$C$21:$M$176,8,0))*AN1242</f>
        <v>0</v>
      </c>
      <c r="AP1242" s="166">
        <f t="shared" si="548"/>
        <v>53</v>
      </c>
      <c r="AQ1242" s="165">
        <f>(VLOOKUP($B1242,'P2 Origin'!$C$21:$M$176,9,0))*AP1242</f>
        <v>0</v>
      </c>
      <c r="AR1242" s="155">
        <f t="shared" si="532"/>
        <v>1</v>
      </c>
      <c r="AS1242" s="164">
        <f>(VLOOKUP(B1242,'P2 Origin'!$C$21:$M$176,10,0))*K1242</f>
        <v>0</v>
      </c>
      <c r="AT1242" s="164">
        <f>(VLOOKUP(B1242,'P2 Origin'!$C$21:$M$176,11,0))*J1242</f>
        <v>0</v>
      </c>
      <c r="AU1242" s="167">
        <v>53</v>
      </c>
      <c r="AV1242" s="168">
        <v>53</v>
      </c>
      <c r="AW1242" s="169">
        <v>0</v>
      </c>
      <c r="AX1242" s="170">
        <f>IF(AU1242&gt;=0.1,'P3 Bureaumarge zee- en luchtvr.'!$D$12,0)</f>
        <v>0</v>
      </c>
      <c r="AY1242" s="163">
        <f t="shared" si="549"/>
        <v>0</v>
      </c>
      <c r="AZ1242" s="157" t="str">
        <f>VLOOKUP(D1242,'P4 Destination'!$C$21:$O$176,13,0)</f>
        <v>EUR</v>
      </c>
      <c r="BA1242" s="164">
        <f t="shared" si="550"/>
        <v>0</v>
      </c>
      <c r="BB1242" s="171">
        <f>IF(AU1242&gt;0.1,(VLOOKUP(D1242,'P4 Destination'!$C$21:$M$176,3,0))*I1242,0)</f>
        <v>0</v>
      </c>
      <c r="BC1242" s="172">
        <f t="shared" si="551"/>
        <v>0</v>
      </c>
      <c r="BD1242" s="171">
        <f>(VLOOKUP($D1242,'P4 Destination'!$C$21:$M$176,4,0))*BC1242</f>
        <v>0</v>
      </c>
      <c r="BE1242" s="172">
        <f t="shared" si="552"/>
        <v>0</v>
      </c>
      <c r="BF1242" s="171">
        <f>(VLOOKUP($D1242,'P4 Destination'!$C$21:$M$176,5,0))*BE1242</f>
        <v>0</v>
      </c>
      <c r="BG1242" s="172">
        <f t="shared" si="553"/>
        <v>0</v>
      </c>
      <c r="BH1242" s="171">
        <f>(VLOOKUP($D1242,'P4 Destination'!$C$21:$M$176,6,0))*BG1242</f>
        <v>0</v>
      </c>
      <c r="BI1242" s="172">
        <f t="shared" si="554"/>
        <v>0</v>
      </c>
      <c r="BJ1242" s="171">
        <f>(VLOOKUP($D1242,'P4 Destination'!$C$21:$M$176,7,0))*BI1242</f>
        <v>0</v>
      </c>
      <c r="BK1242" s="172">
        <f t="shared" si="555"/>
        <v>0</v>
      </c>
      <c r="BL1242" s="171">
        <f>(VLOOKUP($D1242,'P4 Destination'!$C$21:$M$176,8,0))*BK1242</f>
        <v>0</v>
      </c>
      <c r="BM1242" s="172">
        <f t="shared" si="556"/>
        <v>53</v>
      </c>
      <c r="BN1242" s="171">
        <f>(VLOOKUP($D1242,'P4 Destination'!$C$21:$M$176,9,0))*BM1242</f>
        <v>0</v>
      </c>
      <c r="BO1242" s="154">
        <f t="shared" si="533"/>
        <v>1</v>
      </c>
      <c r="BP1242" s="171">
        <f>(VLOOKUP(D1242,'P4 Destination'!$C$21:$M$176,10,0))*K1242</f>
        <v>0</v>
      </c>
      <c r="BQ1242" s="171">
        <f>(VLOOKUP(D1242,'P4 Destination'!$C$21:$M$176,11,0))*J1242</f>
        <v>0</v>
      </c>
      <c r="BR1242" s="173">
        <f t="shared" si="557"/>
        <v>0</v>
      </c>
      <c r="BS1242" s="173">
        <f>(AV1242*2500)*'P6 Verzekering'!$E$11</f>
        <v>0</v>
      </c>
      <c r="BT1242" s="173">
        <f>(AW1242*2500)*'P6 Verzekering'!$E$12</f>
        <v>0</v>
      </c>
      <c r="BU1242" s="173">
        <f>(L1242*2500)*'P6 Verzekering'!$E$13</f>
        <v>0</v>
      </c>
      <c r="BV1242" s="173">
        <f t="shared" si="558"/>
        <v>0</v>
      </c>
      <c r="BW1242"/>
      <c r="BX1242"/>
    </row>
    <row r="1243" spans="1:76">
      <c r="A1243" s="152" t="s">
        <v>1164</v>
      </c>
      <c r="B1243" s="152" t="s">
        <v>474</v>
      </c>
      <c r="C1243" s="152" t="s">
        <v>473</v>
      </c>
      <c r="D1243" s="152" t="s">
        <v>219</v>
      </c>
      <c r="E1243" s="152" t="s">
        <v>219</v>
      </c>
      <c r="F1243" s="153">
        <f t="shared" si="534"/>
        <v>49</v>
      </c>
      <c r="G1243" s="154">
        <v>1</v>
      </c>
      <c r="H1243" s="154">
        <f>IFERROR(VLOOKUP(B1243,'P2 Origin'!$C$21:$Q$176,15,FALSE),0)</f>
        <v>1</v>
      </c>
      <c r="I1243" s="154">
        <f>IFERROR(VLOOKUP(D1243,'P4 Destination'!$C$21:$Q$176,15,FALSE),0)</f>
        <v>0</v>
      </c>
      <c r="J1243" s="155"/>
      <c r="K1243" s="155">
        <v>1</v>
      </c>
      <c r="L1243" s="156">
        <v>0</v>
      </c>
      <c r="M1243" s="155">
        <v>0</v>
      </c>
      <c r="N1243" s="155">
        <v>0</v>
      </c>
      <c r="O1243" s="157">
        <f t="shared" si="535"/>
        <v>0</v>
      </c>
      <c r="P1243" s="158">
        <f t="shared" si="536"/>
        <v>0</v>
      </c>
      <c r="Q1243" s="159">
        <f>IFERROR(VLOOKUP(N1243,'P1 Intra-Europees'!$A$15:$H$25,3,0),0)*P1243</f>
        <v>0</v>
      </c>
      <c r="R1243" s="160">
        <f t="shared" si="537"/>
        <v>0</v>
      </c>
      <c r="S1243" s="159">
        <f>IFERROR(VLOOKUP(N1243,'P1 Intra-Europees'!$A$15:$H$25,4,0),0)*R1243</f>
        <v>0</v>
      </c>
      <c r="T1243" s="160">
        <f t="shared" si="538"/>
        <v>0</v>
      </c>
      <c r="U1243" s="159">
        <f>IFERROR(VLOOKUP(N1243,'P1 Intra-Europees'!$A$15:$H$25,5,0),0)*T1243</f>
        <v>0</v>
      </c>
      <c r="V1243" s="160">
        <f t="shared" si="539"/>
        <v>0</v>
      </c>
      <c r="W1243" s="159">
        <f>IFERROR(VLOOKUP(N1243,'P1 Intra-Europees'!$A$15:$H$25,6,0),0)*V1243</f>
        <v>0</v>
      </c>
      <c r="X1243" s="160">
        <f t="shared" si="540"/>
        <v>0</v>
      </c>
      <c r="Y1243" s="159">
        <f>IFERROR(VLOOKUP(N1243,'P1 Intra-Europees'!$A$15:$H$25,7,0),0)*X1243</f>
        <v>0</v>
      </c>
      <c r="Z1243" s="161">
        <f t="shared" si="541"/>
        <v>0</v>
      </c>
      <c r="AA1243" s="162">
        <f>IFERROR(VLOOKUP(N1243,'P1 Intra-Europees'!$A$15:$H$25,8,0),0)*Z1243</f>
        <v>0</v>
      </c>
      <c r="AB1243" s="163">
        <f t="shared" si="542"/>
        <v>0</v>
      </c>
      <c r="AC1243" s="157" t="str">
        <f>VLOOKUP(B1243,'P2 Origin'!$C$21:$O$176,13,0)</f>
        <v>USD</v>
      </c>
      <c r="AD1243" s="164">
        <f t="shared" si="543"/>
        <v>0</v>
      </c>
      <c r="AE1243" s="165">
        <f>IF(AU1243&gt;0.1,VLOOKUP(B1243,'P2 Origin'!$C$21:$M$176,3,0)*H1243,0)</f>
        <v>0</v>
      </c>
      <c r="AF1243" s="166">
        <f t="shared" si="544"/>
        <v>0</v>
      </c>
      <c r="AG1243" s="165">
        <f>(VLOOKUP(B1243,'P2 Origin'!$C$21:$M$176,4,0))*AF1243</f>
        <v>0</v>
      </c>
      <c r="AH1243" s="166">
        <f t="shared" si="545"/>
        <v>0</v>
      </c>
      <c r="AI1243" s="165">
        <f>(VLOOKUP(B1243,'P2 Origin'!$C$21:$M$176,5,0))*AH1243</f>
        <v>0</v>
      </c>
      <c r="AJ1243" s="166">
        <f t="shared" si="559"/>
        <v>0</v>
      </c>
      <c r="AK1243" s="165">
        <f>(VLOOKUP(B1243,'P2 Origin'!$C$21:$M$176,6,0))*AJ1243</f>
        <v>0</v>
      </c>
      <c r="AL1243" s="166">
        <f t="shared" si="546"/>
        <v>0</v>
      </c>
      <c r="AM1243" s="165">
        <f>(VLOOKUP($B1243,'P2 Origin'!$C$21:$M$176,7,0))*AL1243</f>
        <v>0</v>
      </c>
      <c r="AN1243" s="166">
        <f t="shared" si="547"/>
        <v>0</v>
      </c>
      <c r="AO1243" s="165">
        <f>(VLOOKUP($B1243,'P2 Origin'!$C$21:$M$176,8,0))*AN1243</f>
        <v>0</v>
      </c>
      <c r="AP1243" s="166">
        <f t="shared" si="548"/>
        <v>49</v>
      </c>
      <c r="AQ1243" s="165">
        <f>(VLOOKUP($B1243,'P2 Origin'!$C$21:$M$176,9,0))*AP1243</f>
        <v>0</v>
      </c>
      <c r="AR1243" s="155">
        <f t="shared" si="532"/>
        <v>1</v>
      </c>
      <c r="AS1243" s="164">
        <f>(VLOOKUP(B1243,'P2 Origin'!$C$21:$M$176,10,0))*K1243</f>
        <v>0</v>
      </c>
      <c r="AT1243" s="164">
        <f>(VLOOKUP(B1243,'P2 Origin'!$C$21:$M$176,11,0))*J1243</f>
        <v>0</v>
      </c>
      <c r="AU1243" s="167">
        <v>49</v>
      </c>
      <c r="AV1243" s="168">
        <v>49</v>
      </c>
      <c r="AW1243" s="169">
        <v>0</v>
      </c>
      <c r="AX1243" s="170">
        <f>IF(AU1243&gt;=0.1,'P3 Bureaumarge zee- en luchtvr.'!$D$12,0)</f>
        <v>0</v>
      </c>
      <c r="AY1243" s="163">
        <f t="shared" si="549"/>
        <v>0</v>
      </c>
      <c r="AZ1243" s="157" t="str">
        <f>VLOOKUP(D1243,'P4 Destination'!$C$21:$O$176,13,0)</f>
        <v>EUR</v>
      </c>
      <c r="BA1243" s="164">
        <f t="shared" si="550"/>
        <v>0</v>
      </c>
      <c r="BB1243" s="171">
        <f>IF(AU1243&gt;0.1,(VLOOKUP(D1243,'P4 Destination'!$C$21:$M$176,3,0))*I1243,0)</f>
        <v>0</v>
      </c>
      <c r="BC1243" s="172">
        <f t="shared" si="551"/>
        <v>0</v>
      </c>
      <c r="BD1243" s="171">
        <f>(VLOOKUP($D1243,'P4 Destination'!$C$21:$M$176,4,0))*BC1243</f>
        <v>0</v>
      </c>
      <c r="BE1243" s="172">
        <f t="shared" si="552"/>
        <v>0</v>
      </c>
      <c r="BF1243" s="171">
        <f>(VLOOKUP($D1243,'P4 Destination'!$C$21:$M$176,5,0))*BE1243</f>
        <v>0</v>
      </c>
      <c r="BG1243" s="172">
        <f t="shared" si="553"/>
        <v>0</v>
      </c>
      <c r="BH1243" s="171">
        <f>(VLOOKUP($D1243,'P4 Destination'!$C$21:$M$176,6,0))*BG1243</f>
        <v>0</v>
      </c>
      <c r="BI1243" s="172">
        <f t="shared" si="554"/>
        <v>0</v>
      </c>
      <c r="BJ1243" s="171">
        <f>(VLOOKUP($D1243,'P4 Destination'!$C$21:$M$176,7,0))*BI1243</f>
        <v>0</v>
      </c>
      <c r="BK1243" s="172">
        <f t="shared" si="555"/>
        <v>0</v>
      </c>
      <c r="BL1243" s="171">
        <f>(VLOOKUP($D1243,'P4 Destination'!$C$21:$M$176,8,0))*BK1243</f>
        <v>0</v>
      </c>
      <c r="BM1243" s="172">
        <f t="shared" si="556"/>
        <v>49</v>
      </c>
      <c r="BN1243" s="171">
        <f>(VLOOKUP($D1243,'P4 Destination'!$C$21:$M$176,9,0))*BM1243</f>
        <v>0</v>
      </c>
      <c r="BO1243" s="154">
        <f t="shared" si="533"/>
        <v>1</v>
      </c>
      <c r="BP1243" s="171">
        <f>(VLOOKUP(D1243,'P4 Destination'!$C$21:$M$176,10,0))*K1243</f>
        <v>0</v>
      </c>
      <c r="BQ1243" s="171">
        <f>(VLOOKUP(D1243,'P4 Destination'!$C$21:$M$176,11,0))*J1243</f>
        <v>0</v>
      </c>
      <c r="BR1243" s="173">
        <f t="shared" si="557"/>
        <v>0</v>
      </c>
      <c r="BS1243" s="173">
        <f>(AV1243*2500)*'P6 Verzekering'!$E$11</f>
        <v>0</v>
      </c>
      <c r="BT1243" s="173">
        <f>(AW1243*2500)*'P6 Verzekering'!$E$12</f>
        <v>0</v>
      </c>
      <c r="BU1243" s="173">
        <f>(L1243*2500)*'P6 Verzekering'!$E$13</f>
        <v>0</v>
      </c>
      <c r="BV1243" s="173">
        <f t="shared" si="558"/>
        <v>0</v>
      </c>
      <c r="BW1243"/>
      <c r="BX1243"/>
    </row>
    <row r="1244" spans="1:76">
      <c r="A1244" s="152" t="s">
        <v>1169</v>
      </c>
      <c r="B1244" s="152" t="s">
        <v>317</v>
      </c>
      <c r="C1244" s="152" t="s">
        <v>316</v>
      </c>
      <c r="D1244" s="152" t="s">
        <v>219</v>
      </c>
      <c r="E1244" s="152" t="s">
        <v>219</v>
      </c>
      <c r="F1244" s="153">
        <f t="shared" si="534"/>
        <v>30</v>
      </c>
      <c r="G1244" s="154">
        <v>0</v>
      </c>
      <c r="H1244" s="154">
        <f>IFERROR(VLOOKUP(B1244,'P2 Origin'!$C$21:$Q$176,15,FALSE),0)</f>
        <v>0</v>
      </c>
      <c r="I1244" s="154">
        <f>IFERROR(VLOOKUP(D1244,'P4 Destination'!$C$21:$Q$176,15,FALSE),0)</f>
        <v>0</v>
      </c>
      <c r="J1244" s="155"/>
      <c r="K1244" s="155"/>
      <c r="L1244" s="156">
        <v>0</v>
      </c>
      <c r="M1244" s="155">
        <v>0</v>
      </c>
      <c r="N1244" s="155">
        <v>0</v>
      </c>
      <c r="O1244" s="157">
        <f t="shared" si="535"/>
        <v>0</v>
      </c>
      <c r="P1244" s="158">
        <f t="shared" si="536"/>
        <v>0</v>
      </c>
      <c r="Q1244" s="159">
        <f>IFERROR(VLOOKUP(N1244,'P1 Intra-Europees'!$A$15:$H$25,3,0),0)*P1244</f>
        <v>0</v>
      </c>
      <c r="R1244" s="160">
        <f t="shared" si="537"/>
        <v>0</v>
      </c>
      <c r="S1244" s="159">
        <f>IFERROR(VLOOKUP(N1244,'P1 Intra-Europees'!$A$15:$H$25,4,0),0)*R1244</f>
        <v>0</v>
      </c>
      <c r="T1244" s="160">
        <f t="shared" si="538"/>
        <v>0</v>
      </c>
      <c r="U1244" s="159">
        <f>IFERROR(VLOOKUP(N1244,'P1 Intra-Europees'!$A$15:$H$25,5,0),0)*T1244</f>
        <v>0</v>
      </c>
      <c r="V1244" s="160">
        <f t="shared" si="539"/>
        <v>0</v>
      </c>
      <c r="W1244" s="159">
        <f>IFERROR(VLOOKUP(N1244,'P1 Intra-Europees'!$A$15:$H$25,6,0),0)*V1244</f>
        <v>0</v>
      </c>
      <c r="X1244" s="160">
        <f t="shared" si="540"/>
        <v>0</v>
      </c>
      <c r="Y1244" s="159">
        <f>IFERROR(VLOOKUP(N1244,'P1 Intra-Europees'!$A$15:$H$25,7,0),0)*X1244</f>
        <v>0</v>
      </c>
      <c r="Z1244" s="161">
        <f t="shared" si="541"/>
        <v>0</v>
      </c>
      <c r="AA1244" s="162">
        <f>IFERROR(VLOOKUP(N1244,'P1 Intra-Europees'!$A$15:$H$25,8,0),0)*Z1244</f>
        <v>0</v>
      </c>
      <c r="AB1244" s="163">
        <f t="shared" si="542"/>
        <v>0</v>
      </c>
      <c r="AC1244" s="157" t="str">
        <f>VLOOKUP(B1244,'P2 Origin'!$C$21:$O$176,13,0)</f>
        <v>USD</v>
      </c>
      <c r="AD1244" s="164">
        <f t="shared" si="543"/>
        <v>0</v>
      </c>
      <c r="AE1244" s="165">
        <f>IF(AU1244&gt;0.1,VLOOKUP(B1244,'P2 Origin'!$C$21:$M$176,3,0)*H1244,0)</f>
        <v>0</v>
      </c>
      <c r="AF1244" s="166">
        <f t="shared" si="544"/>
        <v>0</v>
      </c>
      <c r="AG1244" s="165">
        <f>(VLOOKUP(B1244,'P2 Origin'!$C$21:$M$176,4,0))*AF1244</f>
        <v>0</v>
      </c>
      <c r="AH1244" s="166">
        <f t="shared" si="545"/>
        <v>0</v>
      </c>
      <c r="AI1244" s="165">
        <f>(VLOOKUP(B1244,'P2 Origin'!$C$21:$M$176,5,0))*AH1244</f>
        <v>0</v>
      </c>
      <c r="AJ1244" s="166">
        <f t="shared" si="559"/>
        <v>0</v>
      </c>
      <c r="AK1244" s="165">
        <f>(VLOOKUP(B1244,'P2 Origin'!$C$21:$M$176,6,0))*AJ1244</f>
        <v>0</v>
      </c>
      <c r="AL1244" s="166">
        <f t="shared" si="546"/>
        <v>30</v>
      </c>
      <c r="AM1244" s="165">
        <f>(VLOOKUP($B1244,'P2 Origin'!$C$21:$M$176,7,0))*AL1244</f>
        <v>0</v>
      </c>
      <c r="AN1244" s="166">
        <f t="shared" si="547"/>
        <v>0</v>
      </c>
      <c r="AO1244" s="165">
        <f>(VLOOKUP($B1244,'P2 Origin'!$C$21:$M$176,8,0))*AN1244</f>
        <v>0</v>
      </c>
      <c r="AP1244" s="166">
        <f t="shared" si="548"/>
        <v>0</v>
      </c>
      <c r="AQ1244" s="165">
        <f>(VLOOKUP($B1244,'P2 Origin'!$C$21:$M$176,9,0))*AP1244</f>
        <v>0</v>
      </c>
      <c r="AR1244" s="155">
        <f t="shared" si="532"/>
        <v>0</v>
      </c>
      <c r="AS1244" s="164">
        <f>(VLOOKUP(B1244,'P2 Origin'!$C$21:$M$176,10,0))*K1244</f>
        <v>0</v>
      </c>
      <c r="AT1244" s="164">
        <f>(VLOOKUP(B1244,'P2 Origin'!$C$21:$M$176,11,0))*J1244</f>
        <v>0</v>
      </c>
      <c r="AU1244" s="167">
        <v>30</v>
      </c>
      <c r="AV1244" s="168">
        <v>30</v>
      </c>
      <c r="AW1244" s="169">
        <v>0</v>
      </c>
      <c r="AX1244" s="170">
        <f>IF(AU1244&gt;=0.1,'P3 Bureaumarge zee- en luchtvr.'!$D$12,0)</f>
        <v>0</v>
      </c>
      <c r="AY1244" s="163">
        <f t="shared" si="549"/>
        <v>0</v>
      </c>
      <c r="AZ1244" s="157" t="str">
        <f>VLOOKUP(D1244,'P4 Destination'!$C$21:$O$176,13,0)</f>
        <v>EUR</v>
      </c>
      <c r="BA1244" s="164">
        <f t="shared" si="550"/>
        <v>0</v>
      </c>
      <c r="BB1244" s="171">
        <f>IF(AU1244&gt;0.1,(VLOOKUP(D1244,'P4 Destination'!$C$21:$M$176,3,0))*I1244,0)</f>
        <v>0</v>
      </c>
      <c r="BC1244" s="172">
        <f t="shared" si="551"/>
        <v>0</v>
      </c>
      <c r="BD1244" s="171">
        <f>(VLOOKUP($D1244,'P4 Destination'!$C$21:$M$176,4,0))*BC1244</f>
        <v>0</v>
      </c>
      <c r="BE1244" s="172">
        <f t="shared" si="552"/>
        <v>0</v>
      </c>
      <c r="BF1244" s="171">
        <f>(VLOOKUP($D1244,'P4 Destination'!$C$21:$M$176,5,0))*BE1244</f>
        <v>0</v>
      </c>
      <c r="BG1244" s="172">
        <f t="shared" si="553"/>
        <v>0</v>
      </c>
      <c r="BH1244" s="171">
        <f>(VLOOKUP($D1244,'P4 Destination'!$C$21:$M$176,6,0))*BG1244</f>
        <v>0</v>
      </c>
      <c r="BI1244" s="172">
        <f t="shared" si="554"/>
        <v>30</v>
      </c>
      <c r="BJ1244" s="171">
        <f>(VLOOKUP($D1244,'P4 Destination'!$C$21:$M$176,7,0))*BI1244</f>
        <v>0</v>
      </c>
      <c r="BK1244" s="172">
        <f t="shared" si="555"/>
        <v>0</v>
      </c>
      <c r="BL1244" s="171">
        <f>(VLOOKUP($D1244,'P4 Destination'!$C$21:$M$176,8,0))*BK1244</f>
        <v>0</v>
      </c>
      <c r="BM1244" s="172">
        <f t="shared" si="556"/>
        <v>0</v>
      </c>
      <c r="BN1244" s="171">
        <f>(VLOOKUP($D1244,'P4 Destination'!$C$21:$M$176,9,0))*BM1244</f>
        <v>0</v>
      </c>
      <c r="BO1244" s="154">
        <f t="shared" si="533"/>
        <v>0</v>
      </c>
      <c r="BP1244" s="171">
        <f>(VLOOKUP(D1244,'P4 Destination'!$C$21:$M$176,10,0))*K1244</f>
        <v>0</v>
      </c>
      <c r="BQ1244" s="171">
        <f>(VLOOKUP(D1244,'P4 Destination'!$C$21:$M$176,11,0))*J1244</f>
        <v>0</v>
      </c>
      <c r="BR1244" s="173">
        <f t="shared" si="557"/>
        <v>0</v>
      </c>
      <c r="BS1244" s="173">
        <f>(AV1244*2500)*'P6 Verzekering'!$E$11</f>
        <v>0</v>
      </c>
      <c r="BT1244" s="173">
        <f>(AW1244*2500)*'P6 Verzekering'!$E$12</f>
        <v>0</v>
      </c>
      <c r="BU1244" s="173">
        <f>(L1244*2500)*'P6 Verzekering'!$E$13</f>
        <v>0</v>
      </c>
      <c r="BV1244" s="173">
        <f t="shared" si="558"/>
        <v>0</v>
      </c>
      <c r="BW1244"/>
      <c r="BX1244"/>
    </row>
    <row r="1245" spans="1:76">
      <c r="A1245" s="152" t="s">
        <v>1170</v>
      </c>
      <c r="B1245" s="152" t="s">
        <v>317</v>
      </c>
      <c r="C1245" s="152" t="s">
        <v>316</v>
      </c>
      <c r="D1245" s="152" t="s">
        <v>219</v>
      </c>
      <c r="E1245" s="152" t="s">
        <v>219</v>
      </c>
      <c r="F1245" s="153">
        <f t="shared" si="534"/>
        <v>16</v>
      </c>
      <c r="G1245" s="154">
        <v>1</v>
      </c>
      <c r="H1245" s="154">
        <f>IFERROR(VLOOKUP(B1245,'P2 Origin'!$C$21:$Q$176,15,FALSE),0)</f>
        <v>0</v>
      </c>
      <c r="I1245" s="154">
        <f>IFERROR(VLOOKUP(D1245,'P4 Destination'!$C$21:$Q$176,15,FALSE),0)</f>
        <v>0</v>
      </c>
      <c r="J1245" s="155"/>
      <c r="K1245" s="155">
        <v>1</v>
      </c>
      <c r="L1245" s="156">
        <v>0</v>
      </c>
      <c r="M1245" s="155">
        <v>0</v>
      </c>
      <c r="N1245" s="155">
        <v>0</v>
      </c>
      <c r="O1245" s="157">
        <f t="shared" si="535"/>
        <v>0</v>
      </c>
      <c r="P1245" s="158">
        <f t="shared" si="536"/>
        <v>0</v>
      </c>
      <c r="Q1245" s="159">
        <f>IFERROR(VLOOKUP(N1245,'P1 Intra-Europees'!$A$15:$H$25,3,0),0)*P1245</f>
        <v>0</v>
      </c>
      <c r="R1245" s="160">
        <f t="shared" si="537"/>
        <v>0</v>
      </c>
      <c r="S1245" s="159">
        <f>IFERROR(VLOOKUP(N1245,'P1 Intra-Europees'!$A$15:$H$25,4,0),0)*R1245</f>
        <v>0</v>
      </c>
      <c r="T1245" s="160">
        <f t="shared" si="538"/>
        <v>0</v>
      </c>
      <c r="U1245" s="159">
        <f>IFERROR(VLOOKUP(N1245,'P1 Intra-Europees'!$A$15:$H$25,5,0),0)*T1245</f>
        <v>0</v>
      </c>
      <c r="V1245" s="160">
        <f t="shared" si="539"/>
        <v>0</v>
      </c>
      <c r="W1245" s="159">
        <f>IFERROR(VLOOKUP(N1245,'P1 Intra-Europees'!$A$15:$H$25,6,0),0)*V1245</f>
        <v>0</v>
      </c>
      <c r="X1245" s="160">
        <f t="shared" si="540"/>
        <v>0</v>
      </c>
      <c r="Y1245" s="159">
        <f>IFERROR(VLOOKUP(N1245,'P1 Intra-Europees'!$A$15:$H$25,7,0),0)*X1245</f>
        <v>0</v>
      </c>
      <c r="Z1245" s="161">
        <f t="shared" si="541"/>
        <v>0</v>
      </c>
      <c r="AA1245" s="162">
        <f>IFERROR(VLOOKUP(N1245,'P1 Intra-Europees'!$A$15:$H$25,8,0),0)*Z1245</f>
        <v>0</v>
      </c>
      <c r="AB1245" s="163">
        <f t="shared" si="542"/>
        <v>0</v>
      </c>
      <c r="AC1245" s="157" t="str">
        <f>VLOOKUP(B1245,'P2 Origin'!$C$21:$O$176,13,0)</f>
        <v>USD</v>
      </c>
      <c r="AD1245" s="164">
        <f t="shared" si="543"/>
        <v>0</v>
      </c>
      <c r="AE1245" s="165">
        <f>IF(AU1245&gt;0.1,VLOOKUP(B1245,'P2 Origin'!$C$21:$M$176,3,0)*H1245,0)</f>
        <v>0</v>
      </c>
      <c r="AF1245" s="166">
        <f t="shared" si="544"/>
        <v>0</v>
      </c>
      <c r="AG1245" s="165">
        <f>(VLOOKUP(B1245,'P2 Origin'!$C$21:$M$176,4,0))*AF1245</f>
        <v>0</v>
      </c>
      <c r="AH1245" s="166">
        <f t="shared" si="545"/>
        <v>0</v>
      </c>
      <c r="AI1245" s="165">
        <f>(VLOOKUP(B1245,'P2 Origin'!$C$21:$M$176,5,0))*AH1245</f>
        <v>0</v>
      </c>
      <c r="AJ1245" s="166">
        <f t="shared" si="559"/>
        <v>16</v>
      </c>
      <c r="AK1245" s="165">
        <f>(VLOOKUP(B1245,'P2 Origin'!$C$21:$M$176,6,0))*AJ1245</f>
        <v>0</v>
      </c>
      <c r="AL1245" s="166">
        <f t="shared" si="546"/>
        <v>0</v>
      </c>
      <c r="AM1245" s="165">
        <f>(VLOOKUP($B1245,'P2 Origin'!$C$21:$M$176,7,0))*AL1245</f>
        <v>0</v>
      </c>
      <c r="AN1245" s="166">
        <f t="shared" si="547"/>
        <v>0</v>
      </c>
      <c r="AO1245" s="165">
        <f>(VLOOKUP($B1245,'P2 Origin'!$C$21:$M$176,8,0))*AN1245</f>
        <v>0</v>
      </c>
      <c r="AP1245" s="166">
        <f t="shared" si="548"/>
        <v>0</v>
      </c>
      <c r="AQ1245" s="165">
        <f>(VLOOKUP($B1245,'P2 Origin'!$C$21:$M$176,9,0))*AP1245</f>
        <v>0</v>
      </c>
      <c r="AR1245" s="155">
        <f t="shared" si="532"/>
        <v>1</v>
      </c>
      <c r="AS1245" s="164">
        <f>(VLOOKUP(B1245,'P2 Origin'!$C$21:$M$176,10,0))*K1245</f>
        <v>0</v>
      </c>
      <c r="AT1245" s="164">
        <f>(VLOOKUP(B1245,'P2 Origin'!$C$21:$M$176,11,0))*J1245</f>
        <v>0</v>
      </c>
      <c r="AU1245" s="167">
        <v>16</v>
      </c>
      <c r="AV1245" s="168">
        <v>16</v>
      </c>
      <c r="AW1245" s="169">
        <v>0</v>
      </c>
      <c r="AX1245" s="170">
        <f>IF(AU1245&gt;=0.1,'P3 Bureaumarge zee- en luchtvr.'!$D$12,0)</f>
        <v>0</v>
      </c>
      <c r="AY1245" s="163">
        <f t="shared" si="549"/>
        <v>0</v>
      </c>
      <c r="AZ1245" s="157" t="str">
        <f>VLOOKUP(D1245,'P4 Destination'!$C$21:$O$176,13,0)</f>
        <v>EUR</v>
      </c>
      <c r="BA1245" s="164">
        <f t="shared" si="550"/>
        <v>0</v>
      </c>
      <c r="BB1245" s="171">
        <f>IF(AU1245&gt;0.1,(VLOOKUP(D1245,'P4 Destination'!$C$21:$M$176,3,0))*I1245,0)</f>
        <v>0</v>
      </c>
      <c r="BC1245" s="172">
        <f t="shared" si="551"/>
        <v>0</v>
      </c>
      <c r="BD1245" s="171">
        <f>(VLOOKUP($D1245,'P4 Destination'!$C$21:$M$176,4,0))*BC1245</f>
        <v>0</v>
      </c>
      <c r="BE1245" s="172">
        <f t="shared" si="552"/>
        <v>0</v>
      </c>
      <c r="BF1245" s="171">
        <f>(VLOOKUP($D1245,'P4 Destination'!$C$21:$M$176,5,0))*BE1245</f>
        <v>0</v>
      </c>
      <c r="BG1245" s="172">
        <f t="shared" si="553"/>
        <v>16</v>
      </c>
      <c r="BH1245" s="171">
        <f>(VLOOKUP($D1245,'P4 Destination'!$C$21:$M$176,6,0))*BG1245</f>
        <v>0</v>
      </c>
      <c r="BI1245" s="172">
        <f t="shared" si="554"/>
        <v>0</v>
      </c>
      <c r="BJ1245" s="171">
        <f>(VLOOKUP($D1245,'P4 Destination'!$C$21:$M$176,7,0))*BI1245</f>
        <v>0</v>
      </c>
      <c r="BK1245" s="172">
        <f t="shared" si="555"/>
        <v>0</v>
      </c>
      <c r="BL1245" s="171">
        <f>(VLOOKUP($D1245,'P4 Destination'!$C$21:$M$176,8,0))*BK1245</f>
        <v>0</v>
      </c>
      <c r="BM1245" s="172">
        <f t="shared" si="556"/>
        <v>0</v>
      </c>
      <c r="BN1245" s="171">
        <f>(VLOOKUP($D1245,'P4 Destination'!$C$21:$M$176,9,0))*BM1245</f>
        <v>0</v>
      </c>
      <c r="BO1245" s="154">
        <f t="shared" si="533"/>
        <v>1</v>
      </c>
      <c r="BP1245" s="171">
        <f>(VLOOKUP(D1245,'P4 Destination'!$C$21:$M$176,10,0))*K1245</f>
        <v>0</v>
      </c>
      <c r="BQ1245" s="171">
        <f>(VLOOKUP(D1245,'P4 Destination'!$C$21:$M$176,11,0))*J1245</f>
        <v>0</v>
      </c>
      <c r="BR1245" s="173">
        <f t="shared" si="557"/>
        <v>0</v>
      </c>
      <c r="BS1245" s="173">
        <f>(AV1245*2500)*'P6 Verzekering'!$E$11</f>
        <v>0</v>
      </c>
      <c r="BT1245" s="173">
        <f>(AW1245*2500)*'P6 Verzekering'!$E$12</f>
        <v>0</v>
      </c>
      <c r="BU1245" s="173">
        <f>(L1245*2500)*'P6 Verzekering'!$E$13</f>
        <v>0</v>
      </c>
      <c r="BV1245" s="173">
        <f t="shared" si="558"/>
        <v>0</v>
      </c>
      <c r="BW1245"/>
      <c r="BX1245"/>
    </row>
    <row r="1246" spans="1:76">
      <c r="A1246" s="152" t="s">
        <v>1171</v>
      </c>
      <c r="B1246" s="152" t="s">
        <v>317</v>
      </c>
      <c r="C1246" s="152" t="s">
        <v>316</v>
      </c>
      <c r="D1246" s="152" t="s">
        <v>219</v>
      </c>
      <c r="E1246" s="152" t="s">
        <v>219</v>
      </c>
      <c r="F1246" s="153">
        <f t="shared" si="534"/>
        <v>20</v>
      </c>
      <c r="G1246" s="154">
        <v>1</v>
      </c>
      <c r="H1246" s="154">
        <f>IFERROR(VLOOKUP(B1246,'P2 Origin'!$C$21:$Q$176,15,FALSE),0)</f>
        <v>0</v>
      </c>
      <c r="I1246" s="154">
        <f>IFERROR(VLOOKUP(D1246,'P4 Destination'!$C$21:$Q$176,15,FALSE),0)</f>
        <v>0</v>
      </c>
      <c r="J1246" s="155"/>
      <c r="K1246" s="155">
        <v>1</v>
      </c>
      <c r="L1246" s="156">
        <v>0</v>
      </c>
      <c r="M1246" s="155">
        <v>0</v>
      </c>
      <c r="N1246" s="155">
        <v>0</v>
      </c>
      <c r="O1246" s="157">
        <f t="shared" si="535"/>
        <v>0</v>
      </c>
      <c r="P1246" s="158">
        <f t="shared" si="536"/>
        <v>0</v>
      </c>
      <c r="Q1246" s="159">
        <f>IFERROR(VLOOKUP(N1246,'P1 Intra-Europees'!$A$15:$H$25,3,0),0)*P1246</f>
        <v>0</v>
      </c>
      <c r="R1246" s="160">
        <f t="shared" si="537"/>
        <v>0</v>
      </c>
      <c r="S1246" s="159">
        <f>IFERROR(VLOOKUP(N1246,'P1 Intra-Europees'!$A$15:$H$25,4,0),0)*R1246</f>
        <v>0</v>
      </c>
      <c r="T1246" s="160">
        <f t="shared" si="538"/>
        <v>0</v>
      </c>
      <c r="U1246" s="159">
        <f>IFERROR(VLOOKUP(N1246,'P1 Intra-Europees'!$A$15:$H$25,5,0),0)*T1246</f>
        <v>0</v>
      </c>
      <c r="V1246" s="160">
        <f t="shared" si="539"/>
        <v>0</v>
      </c>
      <c r="W1246" s="159">
        <f>IFERROR(VLOOKUP(N1246,'P1 Intra-Europees'!$A$15:$H$25,6,0),0)*V1246</f>
        <v>0</v>
      </c>
      <c r="X1246" s="160">
        <f t="shared" si="540"/>
        <v>0</v>
      </c>
      <c r="Y1246" s="159">
        <f>IFERROR(VLOOKUP(N1246,'P1 Intra-Europees'!$A$15:$H$25,7,0),0)*X1246</f>
        <v>0</v>
      </c>
      <c r="Z1246" s="161">
        <f t="shared" si="541"/>
        <v>0</v>
      </c>
      <c r="AA1246" s="162">
        <f>IFERROR(VLOOKUP(N1246,'P1 Intra-Europees'!$A$15:$H$25,8,0),0)*Z1246</f>
        <v>0</v>
      </c>
      <c r="AB1246" s="163">
        <f t="shared" si="542"/>
        <v>0</v>
      </c>
      <c r="AC1246" s="157" t="str">
        <f>VLOOKUP(B1246,'P2 Origin'!$C$21:$O$176,13,0)</f>
        <v>USD</v>
      </c>
      <c r="AD1246" s="164">
        <f t="shared" si="543"/>
        <v>0</v>
      </c>
      <c r="AE1246" s="165">
        <f>IF(AU1246&gt;0.1,VLOOKUP(B1246,'P2 Origin'!$C$21:$M$176,3,0)*H1246,0)</f>
        <v>0</v>
      </c>
      <c r="AF1246" s="166">
        <f t="shared" si="544"/>
        <v>0</v>
      </c>
      <c r="AG1246" s="165">
        <f>(VLOOKUP(B1246,'P2 Origin'!$C$21:$M$176,4,0))*AF1246</f>
        <v>0</v>
      </c>
      <c r="AH1246" s="166">
        <f t="shared" si="545"/>
        <v>0</v>
      </c>
      <c r="AI1246" s="165">
        <f>(VLOOKUP(B1246,'P2 Origin'!$C$21:$M$176,5,0))*AH1246</f>
        <v>0</v>
      </c>
      <c r="AJ1246" s="166">
        <f t="shared" si="559"/>
        <v>20</v>
      </c>
      <c r="AK1246" s="165">
        <f>(VLOOKUP(B1246,'P2 Origin'!$C$21:$M$176,6,0))*AJ1246</f>
        <v>0</v>
      </c>
      <c r="AL1246" s="166">
        <f t="shared" si="546"/>
        <v>0</v>
      </c>
      <c r="AM1246" s="165">
        <f>(VLOOKUP($B1246,'P2 Origin'!$C$21:$M$176,7,0))*AL1246</f>
        <v>0</v>
      </c>
      <c r="AN1246" s="166">
        <f t="shared" si="547"/>
        <v>0</v>
      </c>
      <c r="AO1246" s="165">
        <f>(VLOOKUP($B1246,'P2 Origin'!$C$21:$M$176,8,0))*AN1246</f>
        <v>0</v>
      </c>
      <c r="AP1246" s="166">
        <f t="shared" si="548"/>
        <v>0</v>
      </c>
      <c r="AQ1246" s="165">
        <f>(VLOOKUP($B1246,'P2 Origin'!$C$21:$M$176,9,0))*AP1246</f>
        <v>0</v>
      </c>
      <c r="AR1246" s="155">
        <f t="shared" si="532"/>
        <v>1</v>
      </c>
      <c r="AS1246" s="164">
        <f>(VLOOKUP(B1246,'P2 Origin'!$C$21:$M$176,10,0))*K1246</f>
        <v>0</v>
      </c>
      <c r="AT1246" s="164">
        <f>(VLOOKUP(B1246,'P2 Origin'!$C$21:$M$176,11,0))*J1246</f>
        <v>0</v>
      </c>
      <c r="AU1246" s="167">
        <v>20</v>
      </c>
      <c r="AV1246" s="168">
        <v>20</v>
      </c>
      <c r="AW1246" s="169">
        <v>0</v>
      </c>
      <c r="AX1246" s="170">
        <f>IF(AU1246&gt;=0.1,'P3 Bureaumarge zee- en luchtvr.'!$D$12,0)</f>
        <v>0</v>
      </c>
      <c r="AY1246" s="163">
        <f t="shared" si="549"/>
        <v>0</v>
      </c>
      <c r="AZ1246" s="157" t="str">
        <f>VLOOKUP(D1246,'P4 Destination'!$C$21:$O$176,13,0)</f>
        <v>EUR</v>
      </c>
      <c r="BA1246" s="164">
        <f t="shared" si="550"/>
        <v>0</v>
      </c>
      <c r="BB1246" s="171">
        <f>IF(AU1246&gt;0.1,(VLOOKUP(D1246,'P4 Destination'!$C$21:$M$176,3,0))*I1246,0)</f>
        <v>0</v>
      </c>
      <c r="BC1246" s="172">
        <f t="shared" si="551"/>
        <v>0</v>
      </c>
      <c r="BD1246" s="171">
        <f>(VLOOKUP($D1246,'P4 Destination'!$C$21:$M$176,4,0))*BC1246</f>
        <v>0</v>
      </c>
      <c r="BE1246" s="172">
        <f t="shared" si="552"/>
        <v>0</v>
      </c>
      <c r="BF1246" s="171">
        <f>(VLOOKUP($D1246,'P4 Destination'!$C$21:$M$176,5,0))*BE1246</f>
        <v>0</v>
      </c>
      <c r="BG1246" s="172">
        <f t="shared" si="553"/>
        <v>20</v>
      </c>
      <c r="BH1246" s="171">
        <f>(VLOOKUP($D1246,'P4 Destination'!$C$21:$M$176,6,0))*BG1246</f>
        <v>0</v>
      </c>
      <c r="BI1246" s="172">
        <f t="shared" si="554"/>
        <v>0</v>
      </c>
      <c r="BJ1246" s="171">
        <f>(VLOOKUP($D1246,'P4 Destination'!$C$21:$M$176,7,0))*BI1246</f>
        <v>0</v>
      </c>
      <c r="BK1246" s="172">
        <f t="shared" si="555"/>
        <v>0</v>
      </c>
      <c r="BL1246" s="171">
        <f>(VLOOKUP($D1246,'P4 Destination'!$C$21:$M$176,8,0))*BK1246</f>
        <v>0</v>
      </c>
      <c r="BM1246" s="172">
        <f t="shared" si="556"/>
        <v>0</v>
      </c>
      <c r="BN1246" s="171">
        <f>(VLOOKUP($D1246,'P4 Destination'!$C$21:$M$176,9,0))*BM1246</f>
        <v>0</v>
      </c>
      <c r="BO1246" s="154">
        <f t="shared" si="533"/>
        <v>1</v>
      </c>
      <c r="BP1246" s="171">
        <f>(VLOOKUP(D1246,'P4 Destination'!$C$21:$M$176,10,0))*K1246</f>
        <v>0</v>
      </c>
      <c r="BQ1246" s="171">
        <f>(VLOOKUP(D1246,'P4 Destination'!$C$21:$M$176,11,0))*J1246</f>
        <v>0</v>
      </c>
      <c r="BR1246" s="173">
        <f t="shared" si="557"/>
        <v>0</v>
      </c>
      <c r="BS1246" s="173">
        <f>(AV1246*2500)*'P6 Verzekering'!$E$11</f>
        <v>0</v>
      </c>
      <c r="BT1246" s="173">
        <f>(AW1246*2500)*'P6 Verzekering'!$E$12</f>
        <v>0</v>
      </c>
      <c r="BU1246" s="173">
        <f>(L1246*2500)*'P6 Verzekering'!$E$13</f>
        <v>0</v>
      </c>
      <c r="BV1246" s="173">
        <f t="shared" si="558"/>
        <v>0</v>
      </c>
      <c r="BW1246"/>
      <c r="BX1246"/>
    </row>
    <row r="1247" spans="1:76">
      <c r="A1247" s="152" t="s">
        <v>1175</v>
      </c>
      <c r="B1247" s="152" t="s">
        <v>180</v>
      </c>
      <c r="C1247" s="152" t="s">
        <v>179</v>
      </c>
      <c r="D1247" s="152" t="s">
        <v>219</v>
      </c>
      <c r="E1247" s="152" t="s">
        <v>219</v>
      </c>
      <c r="F1247" s="153">
        <f t="shared" si="534"/>
        <v>15</v>
      </c>
      <c r="G1247" s="154">
        <v>0</v>
      </c>
      <c r="H1247" s="154">
        <f>IFERROR(VLOOKUP(B1247,'P2 Origin'!$C$21:$Q$176,15,FALSE),0)</f>
        <v>0</v>
      </c>
      <c r="I1247" s="154">
        <f>IFERROR(VLOOKUP(D1247,'P4 Destination'!$C$21:$Q$176,15,FALSE),0)</f>
        <v>0</v>
      </c>
      <c r="J1247" s="155"/>
      <c r="K1247" s="155"/>
      <c r="L1247" s="156">
        <v>0</v>
      </c>
      <c r="M1247" s="155">
        <v>0</v>
      </c>
      <c r="N1247" s="155">
        <v>0</v>
      </c>
      <c r="O1247" s="157">
        <f t="shared" si="535"/>
        <v>0</v>
      </c>
      <c r="P1247" s="158">
        <f t="shared" si="536"/>
        <v>0</v>
      </c>
      <c r="Q1247" s="159">
        <f>IFERROR(VLOOKUP(N1247,'P1 Intra-Europees'!$A$15:$H$25,3,0),0)*P1247</f>
        <v>0</v>
      </c>
      <c r="R1247" s="160">
        <f t="shared" si="537"/>
        <v>0</v>
      </c>
      <c r="S1247" s="159">
        <f>IFERROR(VLOOKUP(N1247,'P1 Intra-Europees'!$A$15:$H$25,4,0),0)*R1247</f>
        <v>0</v>
      </c>
      <c r="T1247" s="160">
        <f t="shared" si="538"/>
        <v>0</v>
      </c>
      <c r="U1247" s="159">
        <f>IFERROR(VLOOKUP(N1247,'P1 Intra-Europees'!$A$15:$H$25,5,0),0)*T1247</f>
        <v>0</v>
      </c>
      <c r="V1247" s="160">
        <f t="shared" si="539"/>
        <v>0</v>
      </c>
      <c r="W1247" s="159">
        <f>IFERROR(VLOOKUP(N1247,'P1 Intra-Europees'!$A$15:$H$25,6,0),0)*V1247</f>
        <v>0</v>
      </c>
      <c r="X1247" s="160">
        <f t="shared" si="540"/>
        <v>0</v>
      </c>
      <c r="Y1247" s="159">
        <f>IFERROR(VLOOKUP(N1247,'P1 Intra-Europees'!$A$15:$H$25,7,0),0)*X1247</f>
        <v>0</v>
      </c>
      <c r="Z1247" s="161">
        <f t="shared" si="541"/>
        <v>0</v>
      </c>
      <c r="AA1247" s="162">
        <f>IFERROR(VLOOKUP(N1247,'P1 Intra-Europees'!$A$15:$H$25,8,0),0)*Z1247</f>
        <v>0</v>
      </c>
      <c r="AB1247" s="163">
        <f t="shared" si="542"/>
        <v>0</v>
      </c>
      <c r="AC1247" s="157" t="str">
        <f>VLOOKUP(B1247,'P2 Origin'!$C$21:$O$176,13,0)</f>
        <v>EUR</v>
      </c>
      <c r="AD1247" s="164">
        <f t="shared" si="543"/>
        <v>0</v>
      </c>
      <c r="AE1247" s="165">
        <f>IF(AU1247&gt;0.1,VLOOKUP(B1247,'P2 Origin'!$C$21:$M$176,3,0)*H1247,0)</f>
        <v>0</v>
      </c>
      <c r="AF1247" s="166">
        <f t="shared" si="544"/>
        <v>0</v>
      </c>
      <c r="AG1247" s="165">
        <f>(VLOOKUP(B1247,'P2 Origin'!$C$21:$M$176,4,0))*AF1247</f>
        <v>0</v>
      </c>
      <c r="AH1247" s="166">
        <f t="shared" si="545"/>
        <v>15</v>
      </c>
      <c r="AI1247" s="165">
        <f>(VLOOKUP(B1247,'P2 Origin'!$C$21:$M$176,5,0))*AH1247</f>
        <v>0</v>
      </c>
      <c r="AJ1247" s="166">
        <f t="shared" si="559"/>
        <v>0</v>
      </c>
      <c r="AK1247" s="165">
        <f>(VLOOKUP(B1247,'P2 Origin'!$C$21:$M$176,6,0))*AJ1247</f>
        <v>0</v>
      </c>
      <c r="AL1247" s="166">
        <f t="shared" si="546"/>
        <v>0</v>
      </c>
      <c r="AM1247" s="165">
        <f>(VLOOKUP($B1247,'P2 Origin'!$C$21:$M$176,7,0))*AL1247</f>
        <v>0</v>
      </c>
      <c r="AN1247" s="166">
        <f t="shared" si="547"/>
        <v>0</v>
      </c>
      <c r="AO1247" s="165">
        <f>(VLOOKUP($B1247,'P2 Origin'!$C$21:$M$176,8,0))*AN1247</f>
        <v>0</v>
      </c>
      <c r="AP1247" s="166">
        <f t="shared" si="548"/>
        <v>0</v>
      </c>
      <c r="AQ1247" s="165">
        <f>(VLOOKUP($B1247,'P2 Origin'!$C$21:$M$176,9,0))*AP1247</f>
        <v>0</v>
      </c>
      <c r="AR1247" s="155">
        <f t="shared" si="532"/>
        <v>0</v>
      </c>
      <c r="AS1247" s="164">
        <f>(VLOOKUP(B1247,'P2 Origin'!$C$21:$M$176,10,0))*K1247</f>
        <v>0</v>
      </c>
      <c r="AT1247" s="164">
        <f>(VLOOKUP(B1247,'P2 Origin'!$C$21:$M$176,11,0))*J1247</f>
        <v>0</v>
      </c>
      <c r="AU1247" s="167">
        <v>15</v>
      </c>
      <c r="AV1247" s="168">
        <v>15</v>
      </c>
      <c r="AW1247" s="169">
        <v>0</v>
      </c>
      <c r="AX1247" s="170">
        <f>IF(AU1247&gt;=0.1,'P3 Bureaumarge zee- en luchtvr.'!$D$12,0)</f>
        <v>0</v>
      </c>
      <c r="AY1247" s="163">
        <f t="shared" si="549"/>
        <v>0</v>
      </c>
      <c r="AZ1247" s="157" t="str">
        <f>VLOOKUP(D1247,'P4 Destination'!$C$21:$O$176,13,0)</f>
        <v>EUR</v>
      </c>
      <c r="BA1247" s="164">
        <f t="shared" si="550"/>
        <v>0</v>
      </c>
      <c r="BB1247" s="171">
        <f>IF(AU1247&gt;0.1,(VLOOKUP(D1247,'P4 Destination'!$C$21:$M$176,3,0))*I1247,0)</f>
        <v>0</v>
      </c>
      <c r="BC1247" s="172">
        <f t="shared" si="551"/>
        <v>0</v>
      </c>
      <c r="BD1247" s="171">
        <f>(VLOOKUP($D1247,'P4 Destination'!$C$21:$M$176,4,0))*BC1247</f>
        <v>0</v>
      </c>
      <c r="BE1247" s="172">
        <f t="shared" si="552"/>
        <v>15</v>
      </c>
      <c r="BF1247" s="171">
        <f>(VLOOKUP($D1247,'P4 Destination'!$C$21:$M$176,5,0))*BE1247</f>
        <v>0</v>
      </c>
      <c r="BG1247" s="172">
        <f t="shared" si="553"/>
        <v>0</v>
      </c>
      <c r="BH1247" s="171">
        <f>(VLOOKUP($D1247,'P4 Destination'!$C$21:$M$176,6,0))*BG1247</f>
        <v>0</v>
      </c>
      <c r="BI1247" s="172">
        <f t="shared" si="554"/>
        <v>0</v>
      </c>
      <c r="BJ1247" s="171">
        <f>(VLOOKUP($D1247,'P4 Destination'!$C$21:$M$176,7,0))*BI1247</f>
        <v>0</v>
      </c>
      <c r="BK1247" s="172">
        <f t="shared" si="555"/>
        <v>0</v>
      </c>
      <c r="BL1247" s="171">
        <f>(VLOOKUP($D1247,'P4 Destination'!$C$21:$M$176,8,0))*BK1247</f>
        <v>0</v>
      </c>
      <c r="BM1247" s="172">
        <f t="shared" si="556"/>
        <v>0</v>
      </c>
      <c r="BN1247" s="171">
        <f>(VLOOKUP($D1247,'P4 Destination'!$C$21:$M$176,9,0))*BM1247</f>
        <v>0</v>
      </c>
      <c r="BO1247" s="154">
        <f t="shared" si="533"/>
        <v>0</v>
      </c>
      <c r="BP1247" s="171">
        <f>(VLOOKUP(D1247,'P4 Destination'!$C$21:$M$176,10,0))*K1247</f>
        <v>0</v>
      </c>
      <c r="BQ1247" s="171">
        <f>(VLOOKUP(D1247,'P4 Destination'!$C$21:$M$176,11,0))*J1247</f>
        <v>0</v>
      </c>
      <c r="BR1247" s="173">
        <f t="shared" si="557"/>
        <v>0</v>
      </c>
      <c r="BS1247" s="173">
        <f>(AV1247*2500)*'P6 Verzekering'!$E$11</f>
        <v>0</v>
      </c>
      <c r="BT1247" s="173">
        <f>(AW1247*2500)*'P6 Verzekering'!$E$12</f>
        <v>0</v>
      </c>
      <c r="BU1247" s="173">
        <f>(L1247*2500)*'P6 Verzekering'!$E$13</f>
        <v>0</v>
      </c>
      <c r="BV1247" s="173">
        <f t="shared" si="558"/>
        <v>0</v>
      </c>
      <c r="BW1247"/>
      <c r="BX1247"/>
    </row>
    <row r="1248" spans="1:76">
      <c r="A1248" s="152" t="s">
        <v>1190</v>
      </c>
      <c r="B1248" s="152" t="s">
        <v>397</v>
      </c>
      <c r="C1248" s="152" t="s">
        <v>396</v>
      </c>
      <c r="D1248" s="152" t="s">
        <v>219</v>
      </c>
      <c r="E1248" s="152" t="s">
        <v>219</v>
      </c>
      <c r="F1248" s="153">
        <f t="shared" si="534"/>
        <v>11</v>
      </c>
      <c r="G1248" s="154">
        <v>1</v>
      </c>
      <c r="H1248" s="154">
        <f>IFERROR(VLOOKUP(B1248,'P2 Origin'!$C$21:$Q$176,15,FALSE),0)</f>
        <v>0</v>
      </c>
      <c r="I1248" s="154">
        <f>IFERROR(VLOOKUP(D1248,'P4 Destination'!$C$21:$Q$176,15,FALSE),0)</f>
        <v>0</v>
      </c>
      <c r="J1248" s="155"/>
      <c r="K1248" s="155">
        <v>1</v>
      </c>
      <c r="L1248" s="156">
        <v>0</v>
      </c>
      <c r="M1248" s="155">
        <v>0</v>
      </c>
      <c r="N1248" s="155">
        <v>0</v>
      </c>
      <c r="O1248" s="157">
        <f t="shared" si="535"/>
        <v>0</v>
      </c>
      <c r="P1248" s="158">
        <f t="shared" si="536"/>
        <v>0</v>
      </c>
      <c r="Q1248" s="159">
        <f>IFERROR(VLOOKUP(N1248,'P1 Intra-Europees'!$A$15:$H$25,3,0),0)*P1248</f>
        <v>0</v>
      </c>
      <c r="R1248" s="160">
        <f t="shared" si="537"/>
        <v>0</v>
      </c>
      <c r="S1248" s="159">
        <f>IFERROR(VLOOKUP(N1248,'P1 Intra-Europees'!$A$15:$H$25,4,0),0)*R1248</f>
        <v>0</v>
      </c>
      <c r="T1248" s="160">
        <f t="shared" si="538"/>
        <v>0</v>
      </c>
      <c r="U1248" s="159">
        <f>IFERROR(VLOOKUP(N1248,'P1 Intra-Europees'!$A$15:$H$25,5,0),0)*T1248</f>
        <v>0</v>
      </c>
      <c r="V1248" s="160">
        <f t="shared" si="539"/>
        <v>0</v>
      </c>
      <c r="W1248" s="159">
        <f>IFERROR(VLOOKUP(N1248,'P1 Intra-Europees'!$A$15:$H$25,6,0),0)*V1248</f>
        <v>0</v>
      </c>
      <c r="X1248" s="160">
        <f t="shared" si="540"/>
        <v>0</v>
      </c>
      <c r="Y1248" s="159">
        <f>IFERROR(VLOOKUP(N1248,'P1 Intra-Europees'!$A$15:$H$25,7,0),0)*X1248</f>
        <v>0</v>
      </c>
      <c r="Z1248" s="161">
        <f t="shared" si="541"/>
        <v>0</v>
      </c>
      <c r="AA1248" s="162">
        <f>IFERROR(VLOOKUP(N1248,'P1 Intra-Europees'!$A$15:$H$25,8,0),0)*Z1248</f>
        <v>0</v>
      </c>
      <c r="AB1248" s="163">
        <f t="shared" si="542"/>
        <v>0</v>
      </c>
      <c r="AC1248" s="157" t="str">
        <f>VLOOKUP(B1248,'P2 Origin'!$C$21:$O$176,13,0)</f>
        <v>USD</v>
      </c>
      <c r="AD1248" s="164">
        <f t="shared" si="543"/>
        <v>0</v>
      </c>
      <c r="AE1248" s="165">
        <f>IF(AU1248&gt;0.1,VLOOKUP(B1248,'P2 Origin'!$C$21:$M$176,3,0)*H1248,0)</f>
        <v>0</v>
      </c>
      <c r="AF1248" s="166">
        <f t="shared" si="544"/>
        <v>0</v>
      </c>
      <c r="AG1248" s="165">
        <f>(VLOOKUP(B1248,'P2 Origin'!$C$21:$M$176,4,0))*AF1248</f>
        <v>0</v>
      </c>
      <c r="AH1248" s="166">
        <f t="shared" si="545"/>
        <v>11</v>
      </c>
      <c r="AI1248" s="165">
        <f>(VLOOKUP(B1248,'P2 Origin'!$C$21:$M$176,5,0))*AH1248</f>
        <v>0</v>
      </c>
      <c r="AJ1248" s="166">
        <f t="shared" si="559"/>
        <v>0</v>
      </c>
      <c r="AK1248" s="165">
        <f>(VLOOKUP(B1248,'P2 Origin'!$C$21:$M$176,6,0))*AJ1248</f>
        <v>0</v>
      </c>
      <c r="AL1248" s="166">
        <f t="shared" si="546"/>
        <v>0</v>
      </c>
      <c r="AM1248" s="165">
        <f>(VLOOKUP($B1248,'P2 Origin'!$C$21:$M$176,7,0))*AL1248</f>
        <v>0</v>
      </c>
      <c r="AN1248" s="166">
        <f t="shared" si="547"/>
        <v>0</v>
      </c>
      <c r="AO1248" s="165">
        <f>(VLOOKUP($B1248,'P2 Origin'!$C$21:$M$176,8,0))*AN1248</f>
        <v>0</v>
      </c>
      <c r="AP1248" s="166">
        <f t="shared" si="548"/>
        <v>0</v>
      </c>
      <c r="AQ1248" s="165">
        <f>(VLOOKUP($B1248,'P2 Origin'!$C$21:$M$176,9,0))*AP1248</f>
        <v>0</v>
      </c>
      <c r="AR1248" s="155">
        <f t="shared" si="532"/>
        <v>1</v>
      </c>
      <c r="AS1248" s="164">
        <f>(VLOOKUP(B1248,'P2 Origin'!$C$21:$M$176,10,0))*K1248</f>
        <v>0</v>
      </c>
      <c r="AT1248" s="164">
        <f>(VLOOKUP(B1248,'P2 Origin'!$C$21:$M$176,11,0))*J1248</f>
        <v>0</v>
      </c>
      <c r="AU1248" s="167">
        <v>11</v>
      </c>
      <c r="AV1248" s="168">
        <v>11</v>
      </c>
      <c r="AW1248" s="169">
        <v>0</v>
      </c>
      <c r="AX1248" s="170">
        <f>IF(AU1248&gt;=0.1,'P3 Bureaumarge zee- en luchtvr.'!$D$12,0)</f>
        <v>0</v>
      </c>
      <c r="AY1248" s="163">
        <f t="shared" si="549"/>
        <v>0</v>
      </c>
      <c r="AZ1248" s="157" t="str">
        <f>VLOOKUP(D1248,'P4 Destination'!$C$21:$O$176,13,0)</f>
        <v>EUR</v>
      </c>
      <c r="BA1248" s="164">
        <f t="shared" si="550"/>
        <v>0</v>
      </c>
      <c r="BB1248" s="171">
        <f>IF(AU1248&gt;0.1,(VLOOKUP(D1248,'P4 Destination'!$C$21:$M$176,3,0))*I1248,0)</f>
        <v>0</v>
      </c>
      <c r="BC1248" s="172">
        <f t="shared" si="551"/>
        <v>0</v>
      </c>
      <c r="BD1248" s="171">
        <f>(VLOOKUP($D1248,'P4 Destination'!$C$21:$M$176,4,0))*BC1248</f>
        <v>0</v>
      </c>
      <c r="BE1248" s="172">
        <f t="shared" si="552"/>
        <v>11</v>
      </c>
      <c r="BF1248" s="171">
        <f>(VLOOKUP($D1248,'P4 Destination'!$C$21:$M$176,5,0))*BE1248</f>
        <v>0</v>
      </c>
      <c r="BG1248" s="172">
        <f t="shared" si="553"/>
        <v>0</v>
      </c>
      <c r="BH1248" s="171">
        <f>(VLOOKUP($D1248,'P4 Destination'!$C$21:$M$176,6,0))*BG1248</f>
        <v>0</v>
      </c>
      <c r="BI1248" s="172">
        <f t="shared" si="554"/>
        <v>0</v>
      </c>
      <c r="BJ1248" s="171">
        <f>(VLOOKUP($D1248,'P4 Destination'!$C$21:$M$176,7,0))*BI1248</f>
        <v>0</v>
      </c>
      <c r="BK1248" s="172">
        <f t="shared" si="555"/>
        <v>0</v>
      </c>
      <c r="BL1248" s="171">
        <f>(VLOOKUP($D1248,'P4 Destination'!$C$21:$M$176,8,0))*BK1248</f>
        <v>0</v>
      </c>
      <c r="BM1248" s="172">
        <f t="shared" si="556"/>
        <v>0</v>
      </c>
      <c r="BN1248" s="171">
        <f>(VLOOKUP($D1248,'P4 Destination'!$C$21:$M$176,9,0))*BM1248</f>
        <v>0</v>
      </c>
      <c r="BO1248" s="154">
        <f t="shared" si="533"/>
        <v>1</v>
      </c>
      <c r="BP1248" s="171">
        <f>(VLOOKUP(D1248,'P4 Destination'!$C$21:$M$176,10,0))*K1248</f>
        <v>0</v>
      </c>
      <c r="BQ1248" s="171">
        <f>(VLOOKUP(D1248,'P4 Destination'!$C$21:$M$176,11,0))*J1248</f>
        <v>0</v>
      </c>
      <c r="BR1248" s="173">
        <f t="shared" si="557"/>
        <v>0</v>
      </c>
      <c r="BS1248" s="173">
        <f>(AV1248*2500)*'P6 Verzekering'!$E$11</f>
        <v>0</v>
      </c>
      <c r="BT1248" s="173">
        <f>(AW1248*2500)*'P6 Verzekering'!$E$12</f>
        <v>0</v>
      </c>
      <c r="BU1248" s="173">
        <f>(L1248*2500)*'P6 Verzekering'!$E$13</f>
        <v>0</v>
      </c>
      <c r="BV1248" s="173">
        <f t="shared" si="558"/>
        <v>0</v>
      </c>
      <c r="BW1248"/>
      <c r="BX1248"/>
    </row>
    <row r="1249" spans="1:76">
      <c r="A1249" s="152" t="s">
        <v>1199</v>
      </c>
      <c r="B1249" s="152" t="s">
        <v>452</v>
      </c>
      <c r="C1249" s="152" t="s">
        <v>449</v>
      </c>
      <c r="D1249" s="152" t="s">
        <v>395</v>
      </c>
      <c r="E1249" s="152" t="s">
        <v>394</v>
      </c>
      <c r="F1249" s="153">
        <f t="shared" si="534"/>
        <v>44</v>
      </c>
      <c r="G1249" s="154">
        <v>1</v>
      </c>
      <c r="H1249" s="154">
        <f>IFERROR(VLOOKUP(B1249,'P2 Origin'!$C$21:$Q$176,15,FALSE),0)</f>
        <v>0</v>
      </c>
      <c r="I1249" s="154">
        <f>IFERROR(VLOOKUP(D1249,'P4 Destination'!$C$21:$Q$176,15,FALSE),0)</f>
        <v>0</v>
      </c>
      <c r="J1249" s="155"/>
      <c r="K1249" s="155">
        <v>1</v>
      </c>
      <c r="L1249" s="156">
        <v>0</v>
      </c>
      <c r="M1249" s="155">
        <v>0</v>
      </c>
      <c r="N1249" s="155">
        <v>0</v>
      </c>
      <c r="O1249" s="157">
        <f t="shared" si="535"/>
        <v>0</v>
      </c>
      <c r="P1249" s="158">
        <f t="shared" si="536"/>
        <v>0</v>
      </c>
      <c r="Q1249" s="159">
        <f>IFERROR(VLOOKUP(N1249,'P1 Intra-Europees'!$A$15:$H$25,3,0),0)*P1249</f>
        <v>0</v>
      </c>
      <c r="R1249" s="160">
        <f t="shared" si="537"/>
        <v>0</v>
      </c>
      <c r="S1249" s="159">
        <f>IFERROR(VLOOKUP(N1249,'P1 Intra-Europees'!$A$15:$H$25,4,0),0)*R1249</f>
        <v>0</v>
      </c>
      <c r="T1249" s="160">
        <f t="shared" si="538"/>
        <v>0</v>
      </c>
      <c r="U1249" s="159">
        <f>IFERROR(VLOOKUP(N1249,'P1 Intra-Europees'!$A$15:$H$25,5,0),0)*T1249</f>
        <v>0</v>
      </c>
      <c r="V1249" s="160">
        <f t="shared" si="539"/>
        <v>0</v>
      </c>
      <c r="W1249" s="159">
        <f>IFERROR(VLOOKUP(N1249,'P1 Intra-Europees'!$A$15:$H$25,6,0),0)*V1249</f>
        <v>0</v>
      </c>
      <c r="X1249" s="160">
        <f t="shared" si="540"/>
        <v>0</v>
      </c>
      <c r="Y1249" s="159">
        <f>IFERROR(VLOOKUP(N1249,'P1 Intra-Europees'!$A$15:$H$25,7,0),0)*X1249</f>
        <v>0</v>
      </c>
      <c r="Z1249" s="161">
        <f t="shared" si="541"/>
        <v>0</v>
      </c>
      <c r="AA1249" s="162">
        <f>IFERROR(VLOOKUP(N1249,'P1 Intra-Europees'!$A$15:$H$25,8,0),0)*Z1249</f>
        <v>0</v>
      </c>
      <c r="AB1249" s="163">
        <f t="shared" si="542"/>
        <v>0</v>
      </c>
      <c r="AC1249" s="157" t="str">
        <f>VLOOKUP(B1249,'P2 Origin'!$C$21:$O$176,13,0)</f>
        <v>USD</v>
      </c>
      <c r="AD1249" s="164">
        <f t="shared" si="543"/>
        <v>0</v>
      </c>
      <c r="AE1249" s="165">
        <f>IF(AU1249&gt;0.1,VLOOKUP(B1249,'P2 Origin'!$C$21:$M$176,3,0)*H1249,0)</f>
        <v>0</v>
      </c>
      <c r="AF1249" s="166">
        <f t="shared" si="544"/>
        <v>0</v>
      </c>
      <c r="AG1249" s="165">
        <f>(VLOOKUP(B1249,'P2 Origin'!$C$21:$M$176,4,0))*AF1249</f>
        <v>0</v>
      </c>
      <c r="AH1249" s="166">
        <f t="shared" si="545"/>
        <v>0</v>
      </c>
      <c r="AI1249" s="165">
        <f>(VLOOKUP(B1249,'P2 Origin'!$C$21:$M$176,5,0))*AH1249</f>
        <v>0</v>
      </c>
      <c r="AJ1249" s="166">
        <f t="shared" si="559"/>
        <v>0</v>
      </c>
      <c r="AK1249" s="165">
        <f>(VLOOKUP(B1249,'P2 Origin'!$C$21:$M$176,6,0))*AJ1249</f>
        <v>0</v>
      </c>
      <c r="AL1249" s="166">
        <f t="shared" si="546"/>
        <v>0</v>
      </c>
      <c r="AM1249" s="165">
        <f>(VLOOKUP($B1249,'P2 Origin'!$C$21:$M$176,7,0))*AL1249</f>
        <v>0</v>
      </c>
      <c r="AN1249" s="166">
        <f t="shared" si="547"/>
        <v>44</v>
      </c>
      <c r="AO1249" s="165">
        <f>(VLOOKUP($B1249,'P2 Origin'!$C$21:$M$176,8,0))*AN1249</f>
        <v>0</v>
      </c>
      <c r="AP1249" s="166">
        <f t="shared" si="548"/>
        <v>0</v>
      </c>
      <c r="AQ1249" s="165">
        <f>(VLOOKUP($B1249,'P2 Origin'!$C$21:$M$176,9,0))*AP1249</f>
        <v>0</v>
      </c>
      <c r="AR1249" s="155">
        <f t="shared" si="532"/>
        <v>1</v>
      </c>
      <c r="AS1249" s="164">
        <f>(VLOOKUP(B1249,'P2 Origin'!$C$21:$M$176,10,0))*K1249</f>
        <v>0</v>
      </c>
      <c r="AT1249" s="164">
        <f>(VLOOKUP(B1249,'P2 Origin'!$C$21:$M$176,11,0))*J1249</f>
        <v>0</v>
      </c>
      <c r="AU1249" s="167">
        <v>44</v>
      </c>
      <c r="AV1249" s="168">
        <v>44</v>
      </c>
      <c r="AW1249" s="169">
        <v>0</v>
      </c>
      <c r="AX1249" s="170">
        <f>IF(AU1249&gt;=0.1,'P3 Bureaumarge zee- en luchtvr.'!$D$12,0)</f>
        <v>0</v>
      </c>
      <c r="AY1249" s="163">
        <f t="shared" si="549"/>
        <v>0</v>
      </c>
      <c r="AZ1249" s="157" t="str">
        <f>VLOOKUP(D1249,'P4 Destination'!$C$21:$O$176,13,0)</f>
        <v>USD</v>
      </c>
      <c r="BA1249" s="164">
        <f t="shared" si="550"/>
        <v>0</v>
      </c>
      <c r="BB1249" s="171">
        <f>IF(AU1249&gt;0.1,(VLOOKUP(D1249,'P4 Destination'!$C$21:$M$176,3,0))*I1249,0)</f>
        <v>0</v>
      </c>
      <c r="BC1249" s="172">
        <f t="shared" si="551"/>
        <v>0</v>
      </c>
      <c r="BD1249" s="171">
        <f>(VLOOKUP($D1249,'P4 Destination'!$C$21:$M$176,4,0))*BC1249</f>
        <v>0</v>
      </c>
      <c r="BE1249" s="172">
        <f t="shared" si="552"/>
        <v>0</v>
      </c>
      <c r="BF1249" s="171">
        <f>(VLOOKUP($D1249,'P4 Destination'!$C$21:$M$176,5,0))*BE1249</f>
        <v>0</v>
      </c>
      <c r="BG1249" s="172">
        <f t="shared" si="553"/>
        <v>0</v>
      </c>
      <c r="BH1249" s="171">
        <f>(VLOOKUP($D1249,'P4 Destination'!$C$21:$M$176,6,0))*BG1249</f>
        <v>0</v>
      </c>
      <c r="BI1249" s="172">
        <f t="shared" si="554"/>
        <v>0</v>
      </c>
      <c r="BJ1249" s="171">
        <f>(VLOOKUP($D1249,'P4 Destination'!$C$21:$M$176,7,0))*BI1249</f>
        <v>0</v>
      </c>
      <c r="BK1249" s="172">
        <f t="shared" si="555"/>
        <v>44</v>
      </c>
      <c r="BL1249" s="171">
        <f>(VLOOKUP($D1249,'P4 Destination'!$C$21:$M$176,8,0))*BK1249</f>
        <v>0</v>
      </c>
      <c r="BM1249" s="172">
        <f t="shared" si="556"/>
        <v>0</v>
      </c>
      <c r="BN1249" s="171">
        <f>(VLOOKUP($D1249,'P4 Destination'!$C$21:$M$176,9,0))*BM1249</f>
        <v>0</v>
      </c>
      <c r="BO1249" s="154">
        <f t="shared" si="533"/>
        <v>1</v>
      </c>
      <c r="BP1249" s="171">
        <f>(VLOOKUP(D1249,'P4 Destination'!$C$21:$M$176,10,0))*K1249</f>
        <v>0</v>
      </c>
      <c r="BQ1249" s="171">
        <f>(VLOOKUP(D1249,'P4 Destination'!$C$21:$M$176,11,0))*J1249</f>
        <v>0</v>
      </c>
      <c r="BR1249" s="173">
        <f t="shared" si="557"/>
        <v>0</v>
      </c>
      <c r="BS1249" s="173">
        <f>(AV1249*2500)*'P6 Verzekering'!$E$11</f>
        <v>0</v>
      </c>
      <c r="BT1249" s="173">
        <f>(AW1249*2500)*'P6 Verzekering'!$E$12</f>
        <v>0</v>
      </c>
      <c r="BU1249" s="173">
        <f>(L1249*2500)*'P6 Verzekering'!$E$13</f>
        <v>0</v>
      </c>
      <c r="BV1249" s="173">
        <f t="shared" si="558"/>
        <v>0</v>
      </c>
      <c r="BW1249"/>
      <c r="BX1249"/>
    </row>
    <row r="1250" spans="1:76">
      <c r="A1250" s="152" t="s">
        <v>1209</v>
      </c>
      <c r="B1250" s="152" t="s">
        <v>342</v>
      </c>
      <c r="C1250" s="152" t="s">
        <v>341</v>
      </c>
      <c r="D1250" s="152" t="s">
        <v>440</v>
      </c>
      <c r="E1250" s="152" t="s">
        <v>439</v>
      </c>
      <c r="F1250" s="153">
        <f t="shared" si="534"/>
        <v>60</v>
      </c>
      <c r="G1250" s="154">
        <v>1</v>
      </c>
      <c r="H1250" s="154">
        <f>IFERROR(VLOOKUP(B1250,'P2 Origin'!$C$21:$Q$176,15,FALSE),0)</f>
        <v>0</v>
      </c>
      <c r="I1250" s="154">
        <f>IFERROR(VLOOKUP(D1250,'P4 Destination'!$C$21:$Q$176,15,FALSE),0)</f>
        <v>0</v>
      </c>
      <c r="J1250" s="155">
        <v>1</v>
      </c>
      <c r="K1250" s="155"/>
      <c r="L1250" s="156">
        <v>0</v>
      </c>
      <c r="M1250" s="155">
        <v>0</v>
      </c>
      <c r="N1250" s="155">
        <v>0</v>
      </c>
      <c r="O1250" s="157">
        <f t="shared" si="535"/>
        <v>0</v>
      </c>
      <c r="P1250" s="158">
        <f t="shared" si="536"/>
        <v>0</v>
      </c>
      <c r="Q1250" s="159">
        <f>IFERROR(VLOOKUP(N1250,'P1 Intra-Europees'!$A$15:$H$25,3,0),0)*P1250</f>
        <v>0</v>
      </c>
      <c r="R1250" s="160">
        <f t="shared" si="537"/>
        <v>0</v>
      </c>
      <c r="S1250" s="159">
        <f>IFERROR(VLOOKUP(N1250,'P1 Intra-Europees'!$A$15:$H$25,4,0),0)*R1250</f>
        <v>0</v>
      </c>
      <c r="T1250" s="160">
        <f t="shared" si="538"/>
        <v>0</v>
      </c>
      <c r="U1250" s="159">
        <f>IFERROR(VLOOKUP(N1250,'P1 Intra-Europees'!$A$15:$H$25,5,0),0)*T1250</f>
        <v>0</v>
      </c>
      <c r="V1250" s="160">
        <f t="shared" si="539"/>
        <v>0</v>
      </c>
      <c r="W1250" s="159">
        <f>IFERROR(VLOOKUP(N1250,'P1 Intra-Europees'!$A$15:$H$25,6,0),0)*V1250</f>
        <v>0</v>
      </c>
      <c r="X1250" s="160">
        <f t="shared" si="540"/>
        <v>0</v>
      </c>
      <c r="Y1250" s="159">
        <f>IFERROR(VLOOKUP(N1250,'P1 Intra-Europees'!$A$15:$H$25,7,0),0)*X1250</f>
        <v>0</v>
      </c>
      <c r="Z1250" s="161">
        <f t="shared" si="541"/>
        <v>0</v>
      </c>
      <c r="AA1250" s="162">
        <f>IFERROR(VLOOKUP(N1250,'P1 Intra-Europees'!$A$15:$H$25,8,0),0)*Z1250</f>
        <v>0</v>
      </c>
      <c r="AB1250" s="163">
        <f t="shared" si="542"/>
        <v>0</v>
      </c>
      <c r="AC1250" s="157" t="str">
        <f>VLOOKUP(B1250,'P2 Origin'!$C$21:$O$176,13,0)</f>
        <v>USD</v>
      </c>
      <c r="AD1250" s="164">
        <f t="shared" si="543"/>
        <v>0</v>
      </c>
      <c r="AE1250" s="165">
        <f>IF(AU1250&gt;0.1,VLOOKUP(B1250,'P2 Origin'!$C$21:$M$176,3,0)*H1250,0)</f>
        <v>0</v>
      </c>
      <c r="AF1250" s="166">
        <f t="shared" si="544"/>
        <v>0</v>
      </c>
      <c r="AG1250" s="165">
        <f>(VLOOKUP(B1250,'P2 Origin'!$C$21:$M$176,4,0))*AF1250</f>
        <v>0</v>
      </c>
      <c r="AH1250" s="166">
        <f t="shared" si="545"/>
        <v>0</v>
      </c>
      <c r="AI1250" s="165">
        <f>(VLOOKUP(B1250,'P2 Origin'!$C$21:$M$176,5,0))*AH1250</f>
        <v>0</v>
      </c>
      <c r="AJ1250" s="166">
        <f t="shared" si="559"/>
        <v>0</v>
      </c>
      <c r="AK1250" s="165">
        <f>(VLOOKUP(B1250,'P2 Origin'!$C$21:$M$176,6,0))*AJ1250</f>
        <v>0</v>
      </c>
      <c r="AL1250" s="166">
        <f t="shared" si="546"/>
        <v>0</v>
      </c>
      <c r="AM1250" s="165">
        <f>(VLOOKUP($B1250,'P2 Origin'!$C$21:$M$176,7,0))*AL1250</f>
        <v>0</v>
      </c>
      <c r="AN1250" s="166">
        <f t="shared" si="547"/>
        <v>0</v>
      </c>
      <c r="AO1250" s="165">
        <f>(VLOOKUP($B1250,'P2 Origin'!$C$21:$M$176,8,0))*AN1250</f>
        <v>0</v>
      </c>
      <c r="AP1250" s="166">
        <f t="shared" si="548"/>
        <v>60</v>
      </c>
      <c r="AQ1250" s="165">
        <f>(VLOOKUP($B1250,'P2 Origin'!$C$21:$M$176,9,0))*AP1250</f>
        <v>0</v>
      </c>
      <c r="AR1250" s="155">
        <f t="shared" si="532"/>
        <v>1</v>
      </c>
      <c r="AS1250" s="164">
        <f>(VLOOKUP(B1250,'P2 Origin'!$C$21:$M$176,10,0))*K1250</f>
        <v>0</v>
      </c>
      <c r="AT1250" s="164">
        <f>(VLOOKUP(B1250,'P2 Origin'!$C$21:$M$176,11,0))*J1250</f>
        <v>0</v>
      </c>
      <c r="AU1250" s="167">
        <v>60</v>
      </c>
      <c r="AV1250" s="168">
        <v>60</v>
      </c>
      <c r="AW1250" s="169">
        <v>0</v>
      </c>
      <c r="AX1250" s="170">
        <f>IF(AU1250&gt;=0.1,'P3 Bureaumarge zee- en luchtvr.'!$D$12,0)</f>
        <v>0</v>
      </c>
      <c r="AY1250" s="163">
        <f t="shared" si="549"/>
        <v>0</v>
      </c>
      <c r="AZ1250" s="157" t="str">
        <f>VLOOKUP(D1250,'P4 Destination'!$C$21:$O$176,13,0)</f>
        <v>USD</v>
      </c>
      <c r="BA1250" s="164">
        <f t="shared" si="550"/>
        <v>0</v>
      </c>
      <c r="BB1250" s="171">
        <f>IF(AU1250&gt;0.1,(VLOOKUP(D1250,'P4 Destination'!$C$21:$M$176,3,0))*I1250,0)</f>
        <v>0</v>
      </c>
      <c r="BC1250" s="172">
        <f t="shared" si="551"/>
        <v>0</v>
      </c>
      <c r="BD1250" s="171">
        <f>(VLOOKUP($D1250,'P4 Destination'!$C$21:$M$176,4,0))*BC1250</f>
        <v>0</v>
      </c>
      <c r="BE1250" s="172">
        <f t="shared" si="552"/>
        <v>0</v>
      </c>
      <c r="BF1250" s="171">
        <f>(VLOOKUP($D1250,'P4 Destination'!$C$21:$M$176,5,0))*BE1250</f>
        <v>0</v>
      </c>
      <c r="BG1250" s="172">
        <f t="shared" si="553"/>
        <v>0</v>
      </c>
      <c r="BH1250" s="171">
        <f>(VLOOKUP($D1250,'P4 Destination'!$C$21:$M$176,6,0))*BG1250</f>
        <v>0</v>
      </c>
      <c r="BI1250" s="172">
        <f t="shared" si="554"/>
        <v>0</v>
      </c>
      <c r="BJ1250" s="171">
        <f>(VLOOKUP($D1250,'P4 Destination'!$C$21:$M$176,7,0))*BI1250</f>
        <v>0</v>
      </c>
      <c r="BK1250" s="172">
        <f t="shared" si="555"/>
        <v>0</v>
      </c>
      <c r="BL1250" s="171">
        <f>(VLOOKUP($D1250,'P4 Destination'!$C$21:$M$176,8,0))*BK1250</f>
        <v>0</v>
      </c>
      <c r="BM1250" s="172">
        <f t="shared" si="556"/>
        <v>60</v>
      </c>
      <c r="BN1250" s="171">
        <f>(VLOOKUP($D1250,'P4 Destination'!$C$21:$M$176,9,0))*BM1250</f>
        <v>0</v>
      </c>
      <c r="BO1250" s="154">
        <f t="shared" si="533"/>
        <v>1</v>
      </c>
      <c r="BP1250" s="171">
        <f>(VLOOKUP(D1250,'P4 Destination'!$C$21:$M$176,10,0))*K1250</f>
        <v>0</v>
      </c>
      <c r="BQ1250" s="171">
        <f>(VLOOKUP(D1250,'P4 Destination'!$C$21:$M$176,11,0))*J1250</f>
        <v>0</v>
      </c>
      <c r="BR1250" s="173">
        <f t="shared" si="557"/>
        <v>0</v>
      </c>
      <c r="BS1250" s="173">
        <f>(AV1250*2500)*'P6 Verzekering'!$E$11</f>
        <v>0</v>
      </c>
      <c r="BT1250" s="173">
        <f>(AW1250*2500)*'P6 Verzekering'!$E$12</f>
        <v>0</v>
      </c>
      <c r="BU1250" s="173">
        <f>(L1250*2500)*'P6 Verzekering'!$E$13</f>
        <v>0</v>
      </c>
      <c r="BV1250" s="173">
        <f t="shared" si="558"/>
        <v>0</v>
      </c>
      <c r="BW1250"/>
      <c r="BX1250"/>
    </row>
    <row r="1251" spans="1:76">
      <c r="A1251" s="152" t="s">
        <v>1213</v>
      </c>
      <c r="B1251" s="152" t="s">
        <v>342</v>
      </c>
      <c r="C1251" s="152" t="s">
        <v>341</v>
      </c>
      <c r="D1251" s="152" t="s">
        <v>258</v>
      </c>
      <c r="E1251" s="152" t="s">
        <v>257</v>
      </c>
      <c r="F1251" s="153">
        <f t="shared" si="534"/>
        <v>36</v>
      </c>
      <c r="G1251" s="154">
        <v>1</v>
      </c>
      <c r="H1251" s="154">
        <f>IFERROR(VLOOKUP(B1251,'P2 Origin'!$C$21:$Q$176,15,FALSE),0)</f>
        <v>0</v>
      </c>
      <c r="I1251" s="154">
        <f>IFERROR(VLOOKUP(D1251,'P4 Destination'!$C$21:$Q$176,15,FALSE),0)</f>
        <v>1</v>
      </c>
      <c r="J1251" s="155"/>
      <c r="K1251" s="155">
        <v>1</v>
      </c>
      <c r="L1251" s="156">
        <v>0</v>
      </c>
      <c r="M1251" s="155">
        <v>0</v>
      </c>
      <c r="N1251" s="155">
        <v>0</v>
      </c>
      <c r="O1251" s="157">
        <f t="shared" si="535"/>
        <v>0</v>
      </c>
      <c r="P1251" s="158">
        <f t="shared" si="536"/>
        <v>0</v>
      </c>
      <c r="Q1251" s="159">
        <f>IFERROR(VLOOKUP(N1251,'P1 Intra-Europees'!$A$15:$H$25,3,0),0)*P1251</f>
        <v>0</v>
      </c>
      <c r="R1251" s="160">
        <f t="shared" si="537"/>
        <v>0</v>
      </c>
      <c r="S1251" s="159">
        <f>IFERROR(VLOOKUP(N1251,'P1 Intra-Europees'!$A$15:$H$25,4,0),0)*R1251</f>
        <v>0</v>
      </c>
      <c r="T1251" s="160">
        <f t="shared" si="538"/>
        <v>0</v>
      </c>
      <c r="U1251" s="159">
        <f>IFERROR(VLOOKUP(N1251,'P1 Intra-Europees'!$A$15:$H$25,5,0),0)*T1251</f>
        <v>0</v>
      </c>
      <c r="V1251" s="160">
        <f t="shared" si="539"/>
        <v>0</v>
      </c>
      <c r="W1251" s="159">
        <f>IFERROR(VLOOKUP(N1251,'P1 Intra-Europees'!$A$15:$H$25,6,0),0)*V1251</f>
        <v>0</v>
      </c>
      <c r="X1251" s="160">
        <f t="shared" si="540"/>
        <v>0</v>
      </c>
      <c r="Y1251" s="159">
        <f>IFERROR(VLOOKUP(N1251,'P1 Intra-Europees'!$A$15:$H$25,7,0),0)*X1251</f>
        <v>0</v>
      </c>
      <c r="Z1251" s="161">
        <f t="shared" si="541"/>
        <v>0</v>
      </c>
      <c r="AA1251" s="162">
        <f>IFERROR(VLOOKUP(N1251,'P1 Intra-Europees'!$A$15:$H$25,8,0),0)*Z1251</f>
        <v>0</v>
      </c>
      <c r="AB1251" s="163">
        <f t="shared" si="542"/>
        <v>0</v>
      </c>
      <c r="AC1251" s="157" t="str">
        <f>VLOOKUP(B1251,'P2 Origin'!$C$21:$O$176,13,0)</f>
        <v>USD</v>
      </c>
      <c r="AD1251" s="164">
        <f t="shared" si="543"/>
        <v>0</v>
      </c>
      <c r="AE1251" s="165">
        <f>IF(AU1251&gt;0.1,VLOOKUP(B1251,'P2 Origin'!$C$21:$M$176,3,0)*H1251,0)</f>
        <v>0</v>
      </c>
      <c r="AF1251" s="166">
        <f t="shared" si="544"/>
        <v>0</v>
      </c>
      <c r="AG1251" s="165">
        <f>(VLOOKUP(B1251,'P2 Origin'!$C$21:$M$176,4,0))*AF1251</f>
        <v>0</v>
      </c>
      <c r="AH1251" s="166">
        <f t="shared" si="545"/>
        <v>0</v>
      </c>
      <c r="AI1251" s="165">
        <f>(VLOOKUP(B1251,'P2 Origin'!$C$21:$M$176,5,0))*AH1251</f>
        <v>0</v>
      </c>
      <c r="AJ1251" s="166">
        <f t="shared" si="559"/>
        <v>0</v>
      </c>
      <c r="AK1251" s="165">
        <f>(VLOOKUP(B1251,'P2 Origin'!$C$21:$M$176,6,0))*AJ1251</f>
        <v>0</v>
      </c>
      <c r="AL1251" s="166">
        <f t="shared" si="546"/>
        <v>0</v>
      </c>
      <c r="AM1251" s="165">
        <f>(VLOOKUP($B1251,'P2 Origin'!$C$21:$M$176,7,0))*AL1251</f>
        <v>0</v>
      </c>
      <c r="AN1251" s="166">
        <f t="shared" si="547"/>
        <v>36</v>
      </c>
      <c r="AO1251" s="165">
        <f>(VLOOKUP($B1251,'P2 Origin'!$C$21:$M$176,8,0))*AN1251</f>
        <v>0</v>
      </c>
      <c r="AP1251" s="166">
        <f t="shared" si="548"/>
        <v>0</v>
      </c>
      <c r="AQ1251" s="165">
        <f>(VLOOKUP($B1251,'P2 Origin'!$C$21:$M$176,9,0))*AP1251</f>
        <v>0</v>
      </c>
      <c r="AR1251" s="155">
        <f t="shared" si="532"/>
        <v>1</v>
      </c>
      <c r="AS1251" s="164">
        <f>(VLOOKUP(B1251,'P2 Origin'!$C$21:$M$176,10,0))*K1251</f>
        <v>0</v>
      </c>
      <c r="AT1251" s="164">
        <f>(VLOOKUP(B1251,'P2 Origin'!$C$21:$M$176,11,0))*J1251</f>
        <v>0</v>
      </c>
      <c r="AU1251" s="167">
        <v>36</v>
      </c>
      <c r="AV1251" s="168">
        <v>36</v>
      </c>
      <c r="AW1251" s="169">
        <v>0</v>
      </c>
      <c r="AX1251" s="170">
        <f>IF(AU1251&gt;=0.1,'P3 Bureaumarge zee- en luchtvr.'!$D$12,0)</f>
        <v>0</v>
      </c>
      <c r="AY1251" s="163">
        <f t="shared" si="549"/>
        <v>0</v>
      </c>
      <c r="AZ1251" s="157" t="str">
        <f>VLOOKUP(D1251,'P4 Destination'!$C$21:$O$176,13,0)</f>
        <v>EUR</v>
      </c>
      <c r="BA1251" s="164">
        <f t="shared" si="550"/>
        <v>0</v>
      </c>
      <c r="BB1251" s="171">
        <f>IF(AU1251&gt;0.1,(VLOOKUP(D1251,'P4 Destination'!$C$21:$M$176,3,0))*I1251,0)</f>
        <v>0</v>
      </c>
      <c r="BC1251" s="172">
        <f t="shared" si="551"/>
        <v>0</v>
      </c>
      <c r="BD1251" s="171">
        <f>(VLOOKUP($D1251,'P4 Destination'!$C$21:$M$176,4,0))*BC1251</f>
        <v>0</v>
      </c>
      <c r="BE1251" s="172">
        <f t="shared" si="552"/>
        <v>0</v>
      </c>
      <c r="BF1251" s="171">
        <f>(VLOOKUP($D1251,'P4 Destination'!$C$21:$M$176,5,0))*BE1251</f>
        <v>0</v>
      </c>
      <c r="BG1251" s="172">
        <f t="shared" si="553"/>
        <v>0</v>
      </c>
      <c r="BH1251" s="171">
        <f>(VLOOKUP($D1251,'P4 Destination'!$C$21:$M$176,6,0))*BG1251</f>
        <v>0</v>
      </c>
      <c r="BI1251" s="172">
        <f t="shared" si="554"/>
        <v>0</v>
      </c>
      <c r="BJ1251" s="171">
        <f>(VLOOKUP($D1251,'P4 Destination'!$C$21:$M$176,7,0))*BI1251</f>
        <v>0</v>
      </c>
      <c r="BK1251" s="172">
        <f t="shared" si="555"/>
        <v>36</v>
      </c>
      <c r="BL1251" s="171">
        <f>(VLOOKUP($D1251,'P4 Destination'!$C$21:$M$176,8,0))*BK1251</f>
        <v>0</v>
      </c>
      <c r="BM1251" s="172">
        <f t="shared" si="556"/>
        <v>0</v>
      </c>
      <c r="BN1251" s="171">
        <f>(VLOOKUP($D1251,'P4 Destination'!$C$21:$M$176,9,0))*BM1251</f>
        <v>0</v>
      </c>
      <c r="BO1251" s="154">
        <f t="shared" si="533"/>
        <v>1</v>
      </c>
      <c r="BP1251" s="171">
        <f>(VLOOKUP(D1251,'P4 Destination'!$C$21:$M$176,10,0))*K1251</f>
        <v>0</v>
      </c>
      <c r="BQ1251" s="171">
        <f>(VLOOKUP(D1251,'P4 Destination'!$C$21:$M$176,11,0))*J1251</f>
        <v>0</v>
      </c>
      <c r="BR1251" s="173">
        <f t="shared" si="557"/>
        <v>0</v>
      </c>
      <c r="BS1251" s="173">
        <f>(AV1251*2500)*'P6 Verzekering'!$E$11</f>
        <v>0</v>
      </c>
      <c r="BT1251" s="173">
        <f>(AW1251*2500)*'P6 Verzekering'!$E$12</f>
        <v>0</v>
      </c>
      <c r="BU1251" s="173">
        <f>(L1251*2500)*'P6 Verzekering'!$E$13</f>
        <v>0</v>
      </c>
      <c r="BV1251" s="173">
        <f t="shared" si="558"/>
        <v>0</v>
      </c>
      <c r="BW1251"/>
      <c r="BX1251"/>
    </row>
    <row r="1252" spans="1:76">
      <c r="A1252" s="152" t="s">
        <v>1225</v>
      </c>
      <c r="B1252" s="152" t="s">
        <v>342</v>
      </c>
      <c r="C1252" s="152" t="s">
        <v>341</v>
      </c>
      <c r="D1252" s="152" t="s">
        <v>219</v>
      </c>
      <c r="E1252" s="152" t="s">
        <v>219</v>
      </c>
      <c r="F1252" s="153">
        <f t="shared" si="534"/>
        <v>30</v>
      </c>
      <c r="G1252" s="154">
        <v>1</v>
      </c>
      <c r="H1252" s="154">
        <f>IFERROR(VLOOKUP(B1252,'P2 Origin'!$C$21:$Q$176,15,FALSE),0)</f>
        <v>0</v>
      </c>
      <c r="I1252" s="154">
        <f>IFERROR(VLOOKUP(D1252,'P4 Destination'!$C$21:$Q$176,15,FALSE),0)</f>
        <v>0</v>
      </c>
      <c r="J1252" s="155"/>
      <c r="K1252" s="155">
        <v>1</v>
      </c>
      <c r="L1252" s="156">
        <v>0</v>
      </c>
      <c r="M1252" s="155">
        <v>0</v>
      </c>
      <c r="N1252" s="155">
        <v>0</v>
      </c>
      <c r="O1252" s="157">
        <f t="shared" si="535"/>
        <v>0</v>
      </c>
      <c r="P1252" s="158">
        <f t="shared" si="536"/>
        <v>0</v>
      </c>
      <c r="Q1252" s="159">
        <f>IFERROR(VLOOKUP(N1252,'P1 Intra-Europees'!$A$15:$H$25,3,0),0)*P1252</f>
        <v>0</v>
      </c>
      <c r="R1252" s="160">
        <f t="shared" si="537"/>
        <v>0</v>
      </c>
      <c r="S1252" s="159">
        <f>IFERROR(VLOOKUP(N1252,'P1 Intra-Europees'!$A$15:$H$25,4,0),0)*R1252</f>
        <v>0</v>
      </c>
      <c r="T1252" s="160">
        <f t="shared" si="538"/>
        <v>0</v>
      </c>
      <c r="U1252" s="159">
        <f>IFERROR(VLOOKUP(N1252,'P1 Intra-Europees'!$A$15:$H$25,5,0),0)*T1252</f>
        <v>0</v>
      </c>
      <c r="V1252" s="160">
        <f t="shared" si="539"/>
        <v>0</v>
      </c>
      <c r="W1252" s="159">
        <f>IFERROR(VLOOKUP(N1252,'P1 Intra-Europees'!$A$15:$H$25,6,0),0)*V1252</f>
        <v>0</v>
      </c>
      <c r="X1252" s="160">
        <f t="shared" si="540"/>
        <v>0</v>
      </c>
      <c r="Y1252" s="159">
        <f>IFERROR(VLOOKUP(N1252,'P1 Intra-Europees'!$A$15:$H$25,7,0),0)*X1252</f>
        <v>0</v>
      </c>
      <c r="Z1252" s="161">
        <f t="shared" si="541"/>
        <v>0</v>
      </c>
      <c r="AA1252" s="162">
        <f>IFERROR(VLOOKUP(N1252,'P1 Intra-Europees'!$A$15:$H$25,8,0),0)*Z1252</f>
        <v>0</v>
      </c>
      <c r="AB1252" s="163">
        <f t="shared" si="542"/>
        <v>0</v>
      </c>
      <c r="AC1252" s="157" t="str">
        <f>VLOOKUP(B1252,'P2 Origin'!$C$21:$O$176,13,0)</f>
        <v>USD</v>
      </c>
      <c r="AD1252" s="164">
        <f t="shared" si="543"/>
        <v>0</v>
      </c>
      <c r="AE1252" s="165">
        <f>IF(AU1252&gt;0.1,VLOOKUP(B1252,'P2 Origin'!$C$21:$M$176,3,0)*H1252,0)</f>
        <v>0</v>
      </c>
      <c r="AF1252" s="166">
        <f t="shared" si="544"/>
        <v>0</v>
      </c>
      <c r="AG1252" s="165">
        <f>(VLOOKUP(B1252,'P2 Origin'!$C$21:$M$176,4,0))*AF1252</f>
        <v>0</v>
      </c>
      <c r="AH1252" s="166">
        <f t="shared" si="545"/>
        <v>0</v>
      </c>
      <c r="AI1252" s="165">
        <f>(VLOOKUP(B1252,'P2 Origin'!$C$21:$M$176,5,0))*AH1252</f>
        <v>0</v>
      </c>
      <c r="AJ1252" s="166">
        <f t="shared" si="559"/>
        <v>0</v>
      </c>
      <c r="AK1252" s="165">
        <f>(VLOOKUP(B1252,'P2 Origin'!$C$21:$M$176,6,0))*AJ1252</f>
        <v>0</v>
      </c>
      <c r="AL1252" s="166">
        <f t="shared" si="546"/>
        <v>30</v>
      </c>
      <c r="AM1252" s="165">
        <f>(VLOOKUP($B1252,'P2 Origin'!$C$21:$M$176,7,0))*AL1252</f>
        <v>0</v>
      </c>
      <c r="AN1252" s="166">
        <f t="shared" si="547"/>
        <v>0</v>
      </c>
      <c r="AO1252" s="165">
        <f>(VLOOKUP($B1252,'P2 Origin'!$C$21:$M$176,8,0))*AN1252</f>
        <v>0</v>
      </c>
      <c r="AP1252" s="166">
        <f t="shared" si="548"/>
        <v>0</v>
      </c>
      <c r="AQ1252" s="165">
        <f>(VLOOKUP($B1252,'P2 Origin'!$C$21:$M$176,9,0))*AP1252</f>
        <v>0</v>
      </c>
      <c r="AR1252" s="155">
        <f t="shared" ref="AR1252:AR1315" si="560">IF(AU1252&gt;=0.1,G1252,0)</f>
        <v>1</v>
      </c>
      <c r="AS1252" s="164">
        <f>(VLOOKUP(B1252,'P2 Origin'!$C$21:$M$176,10,0))*K1252</f>
        <v>0</v>
      </c>
      <c r="AT1252" s="164">
        <f>(VLOOKUP(B1252,'P2 Origin'!$C$21:$M$176,11,0))*J1252</f>
        <v>0</v>
      </c>
      <c r="AU1252" s="167">
        <v>30</v>
      </c>
      <c r="AV1252" s="168">
        <v>30</v>
      </c>
      <c r="AW1252" s="169">
        <v>0</v>
      </c>
      <c r="AX1252" s="170">
        <f>IF(AU1252&gt;=0.1,'P3 Bureaumarge zee- en luchtvr.'!$D$12,0)</f>
        <v>0</v>
      </c>
      <c r="AY1252" s="163">
        <f t="shared" si="549"/>
        <v>0</v>
      </c>
      <c r="AZ1252" s="157" t="str">
        <f>VLOOKUP(D1252,'P4 Destination'!$C$21:$O$176,13,0)</f>
        <v>EUR</v>
      </c>
      <c r="BA1252" s="164">
        <f t="shared" si="550"/>
        <v>0</v>
      </c>
      <c r="BB1252" s="171">
        <f>IF(AU1252&gt;0.1,(VLOOKUP(D1252,'P4 Destination'!$C$21:$M$176,3,0))*I1252,0)</f>
        <v>0</v>
      </c>
      <c r="BC1252" s="172">
        <f t="shared" si="551"/>
        <v>0</v>
      </c>
      <c r="BD1252" s="171">
        <f>(VLOOKUP($D1252,'P4 Destination'!$C$21:$M$176,4,0))*BC1252</f>
        <v>0</v>
      </c>
      <c r="BE1252" s="172">
        <f t="shared" si="552"/>
        <v>0</v>
      </c>
      <c r="BF1252" s="171">
        <f>(VLOOKUP($D1252,'P4 Destination'!$C$21:$M$176,5,0))*BE1252</f>
        <v>0</v>
      </c>
      <c r="BG1252" s="172">
        <f t="shared" si="553"/>
        <v>0</v>
      </c>
      <c r="BH1252" s="171">
        <f>(VLOOKUP($D1252,'P4 Destination'!$C$21:$M$176,6,0))*BG1252</f>
        <v>0</v>
      </c>
      <c r="BI1252" s="172">
        <f t="shared" si="554"/>
        <v>30</v>
      </c>
      <c r="BJ1252" s="171">
        <f>(VLOOKUP($D1252,'P4 Destination'!$C$21:$M$176,7,0))*BI1252</f>
        <v>0</v>
      </c>
      <c r="BK1252" s="172">
        <f t="shared" si="555"/>
        <v>0</v>
      </c>
      <c r="BL1252" s="171">
        <f>(VLOOKUP($D1252,'P4 Destination'!$C$21:$M$176,8,0))*BK1252</f>
        <v>0</v>
      </c>
      <c r="BM1252" s="172">
        <f t="shared" si="556"/>
        <v>0</v>
      </c>
      <c r="BN1252" s="171">
        <f>(VLOOKUP($D1252,'P4 Destination'!$C$21:$M$176,9,0))*BM1252</f>
        <v>0</v>
      </c>
      <c r="BO1252" s="154">
        <f t="shared" ref="BO1252:BO1315" si="561">IF(AU1252&gt;=0.1,G1252,0)</f>
        <v>1</v>
      </c>
      <c r="BP1252" s="171">
        <f>(VLOOKUP(D1252,'P4 Destination'!$C$21:$M$176,10,0))*K1252</f>
        <v>0</v>
      </c>
      <c r="BQ1252" s="171">
        <f>(VLOOKUP(D1252,'P4 Destination'!$C$21:$M$176,11,0))*J1252</f>
        <v>0</v>
      </c>
      <c r="BR1252" s="173">
        <f t="shared" si="557"/>
        <v>0</v>
      </c>
      <c r="BS1252" s="173">
        <f>(AV1252*2500)*'P6 Verzekering'!$E$11</f>
        <v>0</v>
      </c>
      <c r="BT1252" s="173">
        <f>(AW1252*2500)*'P6 Verzekering'!$E$12</f>
        <v>0</v>
      </c>
      <c r="BU1252" s="173">
        <f>(L1252*2500)*'P6 Verzekering'!$E$13</f>
        <v>0</v>
      </c>
      <c r="BV1252" s="173">
        <f t="shared" si="558"/>
        <v>0</v>
      </c>
      <c r="BW1252"/>
      <c r="BX1252"/>
    </row>
    <row r="1253" spans="1:76">
      <c r="A1253" s="152" t="s">
        <v>1227</v>
      </c>
      <c r="B1253" s="152" t="s">
        <v>342</v>
      </c>
      <c r="C1253" s="152" t="s">
        <v>341</v>
      </c>
      <c r="D1253" s="152" t="s">
        <v>219</v>
      </c>
      <c r="E1253" s="152" t="s">
        <v>219</v>
      </c>
      <c r="F1253" s="153">
        <f t="shared" si="534"/>
        <v>60</v>
      </c>
      <c r="G1253" s="154">
        <v>1</v>
      </c>
      <c r="H1253" s="154">
        <f>IFERROR(VLOOKUP(B1253,'P2 Origin'!$C$21:$Q$176,15,FALSE),0)</f>
        <v>0</v>
      </c>
      <c r="I1253" s="154">
        <f>IFERROR(VLOOKUP(D1253,'P4 Destination'!$C$21:$Q$176,15,FALSE),0)</f>
        <v>0</v>
      </c>
      <c r="J1253" s="155"/>
      <c r="K1253" s="155">
        <v>1</v>
      </c>
      <c r="L1253" s="156">
        <v>0</v>
      </c>
      <c r="M1253" s="155">
        <v>0</v>
      </c>
      <c r="N1253" s="155">
        <v>0</v>
      </c>
      <c r="O1253" s="157">
        <f t="shared" si="535"/>
        <v>0</v>
      </c>
      <c r="P1253" s="158">
        <f t="shared" si="536"/>
        <v>0</v>
      </c>
      <c r="Q1253" s="159">
        <f>IFERROR(VLOOKUP(N1253,'P1 Intra-Europees'!$A$15:$H$25,3,0),0)*P1253</f>
        <v>0</v>
      </c>
      <c r="R1253" s="160">
        <f t="shared" si="537"/>
        <v>0</v>
      </c>
      <c r="S1253" s="159">
        <f>IFERROR(VLOOKUP(N1253,'P1 Intra-Europees'!$A$15:$H$25,4,0),0)*R1253</f>
        <v>0</v>
      </c>
      <c r="T1253" s="160">
        <f t="shared" si="538"/>
        <v>0</v>
      </c>
      <c r="U1253" s="159">
        <f>IFERROR(VLOOKUP(N1253,'P1 Intra-Europees'!$A$15:$H$25,5,0),0)*T1253</f>
        <v>0</v>
      </c>
      <c r="V1253" s="160">
        <f t="shared" si="539"/>
        <v>0</v>
      </c>
      <c r="W1253" s="159">
        <f>IFERROR(VLOOKUP(N1253,'P1 Intra-Europees'!$A$15:$H$25,6,0),0)*V1253</f>
        <v>0</v>
      </c>
      <c r="X1253" s="160">
        <f t="shared" si="540"/>
        <v>0</v>
      </c>
      <c r="Y1253" s="159">
        <f>IFERROR(VLOOKUP(N1253,'P1 Intra-Europees'!$A$15:$H$25,7,0),0)*X1253</f>
        <v>0</v>
      </c>
      <c r="Z1253" s="161">
        <f t="shared" si="541"/>
        <v>0</v>
      </c>
      <c r="AA1253" s="162">
        <f>IFERROR(VLOOKUP(N1253,'P1 Intra-Europees'!$A$15:$H$25,8,0),0)*Z1253</f>
        <v>0</v>
      </c>
      <c r="AB1253" s="163">
        <f t="shared" si="542"/>
        <v>0</v>
      </c>
      <c r="AC1253" s="157" t="str">
        <f>VLOOKUP(B1253,'P2 Origin'!$C$21:$O$176,13,0)</f>
        <v>USD</v>
      </c>
      <c r="AD1253" s="164">
        <f t="shared" si="543"/>
        <v>0</v>
      </c>
      <c r="AE1253" s="165">
        <f>IF(AU1253&gt;0.1,VLOOKUP(B1253,'P2 Origin'!$C$21:$M$176,3,0)*H1253,0)</f>
        <v>0</v>
      </c>
      <c r="AF1253" s="166">
        <f t="shared" si="544"/>
        <v>0</v>
      </c>
      <c r="AG1253" s="165">
        <f>(VLOOKUP(B1253,'P2 Origin'!$C$21:$M$176,4,0))*AF1253</f>
        <v>0</v>
      </c>
      <c r="AH1253" s="166">
        <f t="shared" si="545"/>
        <v>0</v>
      </c>
      <c r="AI1253" s="165">
        <f>(VLOOKUP(B1253,'P2 Origin'!$C$21:$M$176,5,0))*AH1253</f>
        <v>0</v>
      </c>
      <c r="AJ1253" s="166">
        <f t="shared" si="559"/>
        <v>0</v>
      </c>
      <c r="AK1253" s="165">
        <f>(VLOOKUP(B1253,'P2 Origin'!$C$21:$M$176,6,0))*AJ1253</f>
        <v>0</v>
      </c>
      <c r="AL1253" s="166">
        <f t="shared" si="546"/>
        <v>0</v>
      </c>
      <c r="AM1253" s="165">
        <f>(VLOOKUP($B1253,'P2 Origin'!$C$21:$M$176,7,0))*AL1253</f>
        <v>0</v>
      </c>
      <c r="AN1253" s="166">
        <f t="shared" si="547"/>
        <v>0</v>
      </c>
      <c r="AO1253" s="165">
        <f>(VLOOKUP($B1253,'P2 Origin'!$C$21:$M$176,8,0))*AN1253</f>
        <v>0</v>
      </c>
      <c r="AP1253" s="166">
        <f t="shared" si="548"/>
        <v>60</v>
      </c>
      <c r="AQ1253" s="165">
        <f>(VLOOKUP($B1253,'P2 Origin'!$C$21:$M$176,9,0))*AP1253</f>
        <v>0</v>
      </c>
      <c r="AR1253" s="155">
        <f t="shared" si="560"/>
        <v>1</v>
      </c>
      <c r="AS1253" s="164">
        <f>(VLOOKUP(B1253,'P2 Origin'!$C$21:$M$176,10,0))*K1253</f>
        <v>0</v>
      </c>
      <c r="AT1253" s="164">
        <f>(VLOOKUP(B1253,'P2 Origin'!$C$21:$M$176,11,0))*J1253</f>
        <v>0</v>
      </c>
      <c r="AU1253" s="167">
        <v>60</v>
      </c>
      <c r="AV1253" s="168">
        <v>60</v>
      </c>
      <c r="AW1253" s="169">
        <v>0</v>
      </c>
      <c r="AX1253" s="170">
        <f>IF(AU1253&gt;=0.1,'P3 Bureaumarge zee- en luchtvr.'!$D$12,0)</f>
        <v>0</v>
      </c>
      <c r="AY1253" s="163">
        <f t="shared" si="549"/>
        <v>0</v>
      </c>
      <c r="AZ1253" s="157" t="str">
        <f>VLOOKUP(D1253,'P4 Destination'!$C$21:$O$176,13,0)</f>
        <v>EUR</v>
      </c>
      <c r="BA1253" s="164">
        <f t="shared" si="550"/>
        <v>0</v>
      </c>
      <c r="BB1253" s="171">
        <f>IF(AU1253&gt;0.1,(VLOOKUP(D1253,'P4 Destination'!$C$21:$M$176,3,0))*I1253,0)</f>
        <v>0</v>
      </c>
      <c r="BC1253" s="172">
        <f t="shared" si="551"/>
        <v>0</v>
      </c>
      <c r="BD1253" s="171">
        <f>(VLOOKUP($D1253,'P4 Destination'!$C$21:$M$176,4,0))*BC1253</f>
        <v>0</v>
      </c>
      <c r="BE1253" s="172">
        <f t="shared" si="552"/>
        <v>0</v>
      </c>
      <c r="BF1253" s="171">
        <f>(VLOOKUP($D1253,'P4 Destination'!$C$21:$M$176,5,0))*BE1253</f>
        <v>0</v>
      </c>
      <c r="BG1253" s="172">
        <f t="shared" si="553"/>
        <v>0</v>
      </c>
      <c r="BH1253" s="171">
        <f>(VLOOKUP($D1253,'P4 Destination'!$C$21:$M$176,6,0))*BG1253</f>
        <v>0</v>
      </c>
      <c r="BI1253" s="172">
        <f t="shared" si="554"/>
        <v>0</v>
      </c>
      <c r="BJ1253" s="171">
        <f>(VLOOKUP($D1253,'P4 Destination'!$C$21:$M$176,7,0))*BI1253</f>
        <v>0</v>
      </c>
      <c r="BK1253" s="172">
        <f t="shared" si="555"/>
        <v>0</v>
      </c>
      <c r="BL1253" s="171">
        <f>(VLOOKUP($D1253,'P4 Destination'!$C$21:$M$176,8,0))*BK1253</f>
        <v>0</v>
      </c>
      <c r="BM1253" s="172">
        <f t="shared" si="556"/>
        <v>60</v>
      </c>
      <c r="BN1253" s="171">
        <f>(VLOOKUP($D1253,'P4 Destination'!$C$21:$M$176,9,0))*BM1253</f>
        <v>0</v>
      </c>
      <c r="BO1253" s="154">
        <f t="shared" si="561"/>
        <v>1</v>
      </c>
      <c r="BP1253" s="171">
        <f>(VLOOKUP(D1253,'P4 Destination'!$C$21:$M$176,10,0))*K1253</f>
        <v>0</v>
      </c>
      <c r="BQ1253" s="171">
        <f>(VLOOKUP(D1253,'P4 Destination'!$C$21:$M$176,11,0))*J1253</f>
        <v>0</v>
      </c>
      <c r="BR1253" s="173">
        <f t="shared" si="557"/>
        <v>0</v>
      </c>
      <c r="BS1253" s="173">
        <f>(AV1253*2500)*'P6 Verzekering'!$E$11</f>
        <v>0</v>
      </c>
      <c r="BT1253" s="173">
        <f>(AW1253*2500)*'P6 Verzekering'!$E$12</f>
        <v>0</v>
      </c>
      <c r="BU1253" s="173">
        <f>(L1253*2500)*'P6 Verzekering'!$E$13</f>
        <v>0</v>
      </c>
      <c r="BV1253" s="173">
        <f t="shared" si="558"/>
        <v>0</v>
      </c>
      <c r="BW1253"/>
      <c r="BX1253"/>
    </row>
    <row r="1254" spans="1:76">
      <c r="A1254" s="152" t="s">
        <v>1232</v>
      </c>
      <c r="B1254" s="152" t="s">
        <v>141</v>
      </c>
      <c r="C1254" s="152" t="s">
        <v>1233</v>
      </c>
      <c r="D1254" s="152" t="s">
        <v>219</v>
      </c>
      <c r="E1254" s="152" t="s">
        <v>219</v>
      </c>
      <c r="F1254" s="153">
        <f t="shared" si="534"/>
        <v>56</v>
      </c>
      <c r="G1254" s="154">
        <v>0</v>
      </c>
      <c r="H1254" s="154">
        <f>IFERROR(VLOOKUP(B1254,'P2 Origin'!$C$21:$Q$176,15,FALSE),0)</f>
        <v>1</v>
      </c>
      <c r="I1254" s="154">
        <f>IFERROR(VLOOKUP(D1254,'P4 Destination'!$C$21:$Q$176,15,FALSE),0)</f>
        <v>0</v>
      </c>
      <c r="J1254" s="155"/>
      <c r="K1254" s="155"/>
      <c r="L1254" s="156">
        <v>0</v>
      </c>
      <c r="M1254" s="155">
        <v>0</v>
      </c>
      <c r="N1254" s="155">
        <v>0</v>
      </c>
      <c r="O1254" s="157">
        <f t="shared" si="535"/>
        <v>0</v>
      </c>
      <c r="P1254" s="158">
        <f t="shared" si="536"/>
        <v>0</v>
      </c>
      <c r="Q1254" s="159">
        <f>IFERROR(VLOOKUP(N1254,'P1 Intra-Europees'!$A$15:$H$25,3,0),0)*P1254</f>
        <v>0</v>
      </c>
      <c r="R1254" s="160">
        <f t="shared" si="537"/>
        <v>0</v>
      </c>
      <c r="S1254" s="159">
        <f>IFERROR(VLOOKUP(N1254,'P1 Intra-Europees'!$A$15:$H$25,4,0),0)*R1254</f>
        <v>0</v>
      </c>
      <c r="T1254" s="160">
        <f t="shared" si="538"/>
        <v>0</v>
      </c>
      <c r="U1254" s="159">
        <f>IFERROR(VLOOKUP(N1254,'P1 Intra-Europees'!$A$15:$H$25,5,0),0)*T1254</f>
        <v>0</v>
      </c>
      <c r="V1254" s="160">
        <f t="shared" si="539"/>
        <v>0</v>
      </c>
      <c r="W1254" s="159">
        <f>IFERROR(VLOOKUP(N1254,'P1 Intra-Europees'!$A$15:$H$25,6,0),0)*V1254</f>
        <v>0</v>
      </c>
      <c r="X1254" s="160">
        <f t="shared" si="540"/>
        <v>0</v>
      </c>
      <c r="Y1254" s="159">
        <f>IFERROR(VLOOKUP(N1254,'P1 Intra-Europees'!$A$15:$H$25,7,0),0)*X1254</f>
        <v>0</v>
      </c>
      <c r="Z1254" s="161">
        <f t="shared" si="541"/>
        <v>0</v>
      </c>
      <c r="AA1254" s="162">
        <f>IFERROR(VLOOKUP(N1254,'P1 Intra-Europees'!$A$15:$H$25,8,0),0)*Z1254</f>
        <v>0</v>
      </c>
      <c r="AB1254" s="163">
        <f t="shared" si="542"/>
        <v>0</v>
      </c>
      <c r="AC1254" s="157" t="str">
        <f>VLOOKUP(B1254,'P2 Origin'!$C$21:$O$176,13,0)</f>
        <v>EUR</v>
      </c>
      <c r="AD1254" s="164">
        <f t="shared" si="543"/>
        <v>0</v>
      </c>
      <c r="AE1254" s="165">
        <f>IF(AU1254&gt;0.1,VLOOKUP(B1254,'P2 Origin'!$C$21:$M$176,3,0)*H1254,0)</f>
        <v>0</v>
      </c>
      <c r="AF1254" s="166">
        <f t="shared" si="544"/>
        <v>0</v>
      </c>
      <c r="AG1254" s="165">
        <f>(VLOOKUP(B1254,'P2 Origin'!$C$21:$M$176,4,0))*AF1254</f>
        <v>0</v>
      </c>
      <c r="AH1254" s="166">
        <f t="shared" si="545"/>
        <v>0</v>
      </c>
      <c r="AI1254" s="165">
        <f>(VLOOKUP(B1254,'P2 Origin'!$C$21:$M$176,5,0))*AH1254</f>
        <v>0</v>
      </c>
      <c r="AJ1254" s="166">
        <f t="shared" si="559"/>
        <v>0</v>
      </c>
      <c r="AK1254" s="165">
        <f>(VLOOKUP(B1254,'P2 Origin'!$C$21:$M$176,6,0))*AJ1254</f>
        <v>0</v>
      </c>
      <c r="AL1254" s="166">
        <f t="shared" si="546"/>
        <v>0</v>
      </c>
      <c r="AM1254" s="165">
        <f>(VLOOKUP($B1254,'P2 Origin'!$C$21:$M$176,7,0))*AL1254</f>
        <v>0</v>
      </c>
      <c r="AN1254" s="166">
        <f t="shared" si="547"/>
        <v>0</v>
      </c>
      <c r="AO1254" s="165">
        <f>(VLOOKUP($B1254,'P2 Origin'!$C$21:$M$176,8,0))*AN1254</f>
        <v>0</v>
      </c>
      <c r="AP1254" s="166">
        <f t="shared" si="548"/>
        <v>56</v>
      </c>
      <c r="AQ1254" s="165">
        <f>(VLOOKUP($B1254,'P2 Origin'!$C$21:$M$176,9,0))*AP1254</f>
        <v>0</v>
      </c>
      <c r="AR1254" s="155">
        <f t="shared" si="560"/>
        <v>0</v>
      </c>
      <c r="AS1254" s="164">
        <f>(VLOOKUP(B1254,'P2 Origin'!$C$21:$M$176,10,0))*K1254</f>
        <v>0</v>
      </c>
      <c r="AT1254" s="164">
        <f>(VLOOKUP(B1254,'P2 Origin'!$C$21:$M$176,11,0))*J1254</f>
        <v>0</v>
      </c>
      <c r="AU1254" s="167">
        <v>56</v>
      </c>
      <c r="AV1254" s="168">
        <v>56</v>
      </c>
      <c r="AW1254" s="169">
        <v>0</v>
      </c>
      <c r="AX1254" s="170">
        <f>IF(AU1254&gt;=0.1,'P3 Bureaumarge zee- en luchtvr.'!$D$12,0)</f>
        <v>0</v>
      </c>
      <c r="AY1254" s="163">
        <f t="shared" si="549"/>
        <v>0</v>
      </c>
      <c r="AZ1254" s="157" t="str">
        <f>VLOOKUP(D1254,'P4 Destination'!$C$21:$O$176,13,0)</f>
        <v>EUR</v>
      </c>
      <c r="BA1254" s="164">
        <f t="shared" si="550"/>
        <v>0</v>
      </c>
      <c r="BB1254" s="171">
        <f>IF(AU1254&gt;0.1,(VLOOKUP(D1254,'P4 Destination'!$C$21:$M$176,3,0))*I1254,0)</f>
        <v>0</v>
      </c>
      <c r="BC1254" s="172">
        <f t="shared" si="551"/>
        <v>0</v>
      </c>
      <c r="BD1254" s="171">
        <f>(VLOOKUP($D1254,'P4 Destination'!$C$21:$M$176,4,0))*BC1254</f>
        <v>0</v>
      </c>
      <c r="BE1254" s="172">
        <f t="shared" si="552"/>
        <v>0</v>
      </c>
      <c r="BF1254" s="171">
        <f>(VLOOKUP($D1254,'P4 Destination'!$C$21:$M$176,5,0))*BE1254</f>
        <v>0</v>
      </c>
      <c r="BG1254" s="172">
        <f t="shared" si="553"/>
        <v>0</v>
      </c>
      <c r="BH1254" s="171">
        <f>(VLOOKUP($D1254,'P4 Destination'!$C$21:$M$176,6,0))*BG1254</f>
        <v>0</v>
      </c>
      <c r="BI1254" s="172">
        <f t="shared" si="554"/>
        <v>0</v>
      </c>
      <c r="BJ1254" s="171">
        <f>(VLOOKUP($D1254,'P4 Destination'!$C$21:$M$176,7,0))*BI1254</f>
        <v>0</v>
      </c>
      <c r="BK1254" s="172">
        <f t="shared" si="555"/>
        <v>0</v>
      </c>
      <c r="BL1254" s="171">
        <f>(VLOOKUP($D1254,'P4 Destination'!$C$21:$M$176,8,0))*BK1254</f>
        <v>0</v>
      </c>
      <c r="BM1254" s="172">
        <f t="shared" si="556"/>
        <v>56</v>
      </c>
      <c r="BN1254" s="171">
        <f>(VLOOKUP($D1254,'P4 Destination'!$C$21:$M$176,9,0))*BM1254</f>
        <v>0</v>
      </c>
      <c r="BO1254" s="154">
        <f t="shared" si="561"/>
        <v>0</v>
      </c>
      <c r="BP1254" s="171">
        <f>(VLOOKUP(D1254,'P4 Destination'!$C$21:$M$176,10,0))*K1254</f>
        <v>0</v>
      </c>
      <c r="BQ1254" s="171">
        <f>(VLOOKUP(D1254,'P4 Destination'!$C$21:$M$176,11,0))*J1254</f>
        <v>0</v>
      </c>
      <c r="BR1254" s="173">
        <f t="shared" si="557"/>
        <v>0</v>
      </c>
      <c r="BS1254" s="173">
        <f>(AV1254*2500)*'P6 Verzekering'!$E$11</f>
        <v>0</v>
      </c>
      <c r="BT1254" s="173">
        <f>(AW1254*2500)*'P6 Verzekering'!$E$12</f>
        <v>0</v>
      </c>
      <c r="BU1254" s="173">
        <f>(L1254*2500)*'P6 Verzekering'!$E$13</f>
        <v>0</v>
      </c>
      <c r="BV1254" s="173">
        <f t="shared" si="558"/>
        <v>0</v>
      </c>
      <c r="BW1254"/>
      <c r="BX1254"/>
    </row>
    <row r="1255" spans="1:76">
      <c r="A1255" s="152" t="s">
        <v>1236</v>
      </c>
      <c r="B1255" s="152" t="s">
        <v>354</v>
      </c>
      <c r="C1255" s="152" t="s">
        <v>351</v>
      </c>
      <c r="D1255" s="152" t="s">
        <v>231</v>
      </c>
      <c r="E1255" s="152" t="s">
        <v>230</v>
      </c>
      <c r="F1255" s="153">
        <f t="shared" si="534"/>
        <v>60</v>
      </c>
      <c r="G1255" s="154">
        <v>1</v>
      </c>
      <c r="H1255" s="154">
        <f>IFERROR(VLOOKUP(B1255,'P2 Origin'!$C$21:$Q$176,15,FALSE),0)</f>
        <v>1</v>
      </c>
      <c r="I1255" s="154">
        <f>IFERROR(VLOOKUP(D1255,'P4 Destination'!$C$21:$Q$176,15,FALSE),0)</f>
        <v>1</v>
      </c>
      <c r="J1255" s="155"/>
      <c r="K1255" s="155">
        <v>1</v>
      </c>
      <c r="L1255" s="156">
        <v>0</v>
      </c>
      <c r="M1255" s="155">
        <v>0</v>
      </c>
      <c r="N1255" s="155">
        <v>0</v>
      </c>
      <c r="O1255" s="157">
        <f t="shared" si="535"/>
        <v>0</v>
      </c>
      <c r="P1255" s="158">
        <f t="shared" si="536"/>
        <v>0</v>
      </c>
      <c r="Q1255" s="159">
        <f>IFERROR(VLOOKUP(N1255,'P1 Intra-Europees'!$A$15:$H$25,3,0),0)*P1255</f>
        <v>0</v>
      </c>
      <c r="R1255" s="160">
        <f t="shared" si="537"/>
        <v>0</v>
      </c>
      <c r="S1255" s="159">
        <f>IFERROR(VLOOKUP(N1255,'P1 Intra-Europees'!$A$15:$H$25,4,0),0)*R1255</f>
        <v>0</v>
      </c>
      <c r="T1255" s="160">
        <f t="shared" si="538"/>
        <v>0</v>
      </c>
      <c r="U1255" s="159">
        <f>IFERROR(VLOOKUP(N1255,'P1 Intra-Europees'!$A$15:$H$25,5,0),0)*T1255</f>
        <v>0</v>
      </c>
      <c r="V1255" s="160">
        <f t="shared" si="539"/>
        <v>0</v>
      </c>
      <c r="W1255" s="159">
        <f>IFERROR(VLOOKUP(N1255,'P1 Intra-Europees'!$A$15:$H$25,6,0),0)*V1255</f>
        <v>0</v>
      </c>
      <c r="X1255" s="160">
        <f t="shared" si="540"/>
        <v>0</v>
      </c>
      <c r="Y1255" s="159">
        <f>IFERROR(VLOOKUP(N1255,'P1 Intra-Europees'!$A$15:$H$25,7,0),0)*X1255</f>
        <v>0</v>
      </c>
      <c r="Z1255" s="161">
        <f t="shared" si="541"/>
        <v>0</v>
      </c>
      <c r="AA1255" s="162">
        <f>IFERROR(VLOOKUP(N1255,'P1 Intra-Europees'!$A$15:$H$25,8,0),0)*Z1255</f>
        <v>0</v>
      </c>
      <c r="AB1255" s="163">
        <f t="shared" si="542"/>
        <v>0</v>
      </c>
      <c r="AC1255" s="157" t="str">
        <f>VLOOKUP(B1255,'P2 Origin'!$C$21:$O$176,13,0)</f>
        <v>USD</v>
      </c>
      <c r="AD1255" s="164">
        <f t="shared" si="543"/>
        <v>0</v>
      </c>
      <c r="AE1255" s="165">
        <f>IF(AU1255&gt;0.1,VLOOKUP(B1255,'P2 Origin'!$C$21:$M$176,3,0)*H1255,0)</f>
        <v>0</v>
      </c>
      <c r="AF1255" s="166">
        <f t="shared" si="544"/>
        <v>0</v>
      </c>
      <c r="AG1255" s="165">
        <f>(VLOOKUP(B1255,'P2 Origin'!$C$21:$M$176,4,0))*AF1255</f>
        <v>0</v>
      </c>
      <c r="AH1255" s="166">
        <f t="shared" si="545"/>
        <v>0</v>
      </c>
      <c r="AI1255" s="165">
        <f>(VLOOKUP(B1255,'P2 Origin'!$C$21:$M$176,5,0))*AH1255</f>
        <v>0</v>
      </c>
      <c r="AJ1255" s="166">
        <f t="shared" si="559"/>
        <v>0</v>
      </c>
      <c r="AK1255" s="165">
        <f>(VLOOKUP(B1255,'P2 Origin'!$C$21:$M$176,6,0))*AJ1255</f>
        <v>0</v>
      </c>
      <c r="AL1255" s="166">
        <f t="shared" si="546"/>
        <v>0</v>
      </c>
      <c r="AM1255" s="165">
        <f>(VLOOKUP($B1255,'P2 Origin'!$C$21:$M$176,7,0))*AL1255</f>
        <v>0</v>
      </c>
      <c r="AN1255" s="166">
        <f t="shared" si="547"/>
        <v>0</v>
      </c>
      <c r="AO1255" s="165">
        <f>(VLOOKUP($B1255,'P2 Origin'!$C$21:$M$176,8,0))*AN1255</f>
        <v>0</v>
      </c>
      <c r="AP1255" s="166">
        <f t="shared" si="548"/>
        <v>60</v>
      </c>
      <c r="AQ1255" s="165">
        <f>(VLOOKUP($B1255,'P2 Origin'!$C$21:$M$176,9,0))*AP1255</f>
        <v>0</v>
      </c>
      <c r="AR1255" s="155">
        <f t="shared" si="560"/>
        <v>1</v>
      </c>
      <c r="AS1255" s="164">
        <f>(VLOOKUP(B1255,'P2 Origin'!$C$21:$M$176,10,0))*K1255</f>
        <v>0</v>
      </c>
      <c r="AT1255" s="164">
        <f>(VLOOKUP(B1255,'P2 Origin'!$C$21:$M$176,11,0))*J1255</f>
        <v>0</v>
      </c>
      <c r="AU1255" s="167">
        <v>60</v>
      </c>
      <c r="AV1255" s="168">
        <v>60</v>
      </c>
      <c r="AW1255" s="169">
        <v>0</v>
      </c>
      <c r="AX1255" s="170">
        <f>IF(AU1255&gt;=0.1,'P3 Bureaumarge zee- en luchtvr.'!$D$12,0)</f>
        <v>0</v>
      </c>
      <c r="AY1255" s="163">
        <f t="shared" si="549"/>
        <v>0</v>
      </c>
      <c r="AZ1255" s="157" t="str">
        <f>VLOOKUP(D1255,'P4 Destination'!$C$21:$O$176,13,0)</f>
        <v>EUR</v>
      </c>
      <c r="BA1255" s="164">
        <f t="shared" si="550"/>
        <v>0</v>
      </c>
      <c r="BB1255" s="171">
        <f>IF(AU1255&gt;0.1,(VLOOKUP(D1255,'P4 Destination'!$C$21:$M$176,3,0))*I1255,0)</f>
        <v>0</v>
      </c>
      <c r="BC1255" s="172">
        <f t="shared" si="551"/>
        <v>0</v>
      </c>
      <c r="BD1255" s="171">
        <f>(VLOOKUP($D1255,'P4 Destination'!$C$21:$M$176,4,0))*BC1255</f>
        <v>0</v>
      </c>
      <c r="BE1255" s="172">
        <f t="shared" si="552"/>
        <v>0</v>
      </c>
      <c r="BF1255" s="171">
        <f>(VLOOKUP($D1255,'P4 Destination'!$C$21:$M$176,5,0))*BE1255</f>
        <v>0</v>
      </c>
      <c r="BG1255" s="172">
        <f t="shared" si="553"/>
        <v>0</v>
      </c>
      <c r="BH1255" s="171">
        <f>(VLOOKUP($D1255,'P4 Destination'!$C$21:$M$176,6,0))*BG1255</f>
        <v>0</v>
      </c>
      <c r="BI1255" s="172">
        <f t="shared" si="554"/>
        <v>0</v>
      </c>
      <c r="BJ1255" s="171">
        <f>(VLOOKUP($D1255,'P4 Destination'!$C$21:$M$176,7,0))*BI1255</f>
        <v>0</v>
      </c>
      <c r="BK1255" s="172">
        <f t="shared" si="555"/>
        <v>0</v>
      </c>
      <c r="BL1255" s="171">
        <f>(VLOOKUP($D1255,'P4 Destination'!$C$21:$M$176,8,0))*BK1255</f>
        <v>0</v>
      </c>
      <c r="BM1255" s="172">
        <f t="shared" si="556"/>
        <v>60</v>
      </c>
      <c r="BN1255" s="171">
        <f>(VLOOKUP($D1255,'P4 Destination'!$C$21:$M$176,9,0))*BM1255</f>
        <v>0</v>
      </c>
      <c r="BO1255" s="154">
        <f t="shared" si="561"/>
        <v>1</v>
      </c>
      <c r="BP1255" s="171">
        <f>(VLOOKUP(D1255,'P4 Destination'!$C$21:$M$176,10,0))*K1255</f>
        <v>0</v>
      </c>
      <c r="BQ1255" s="171">
        <f>(VLOOKUP(D1255,'P4 Destination'!$C$21:$M$176,11,0))*J1255</f>
        <v>0</v>
      </c>
      <c r="BR1255" s="173">
        <f t="shared" si="557"/>
        <v>0</v>
      </c>
      <c r="BS1255" s="173">
        <f>(AV1255*2500)*'P6 Verzekering'!$E$11</f>
        <v>0</v>
      </c>
      <c r="BT1255" s="173">
        <f>(AW1255*2500)*'P6 Verzekering'!$E$12</f>
        <v>0</v>
      </c>
      <c r="BU1255" s="173">
        <f>(L1255*2500)*'P6 Verzekering'!$E$13</f>
        <v>0</v>
      </c>
      <c r="BV1255" s="173">
        <f t="shared" si="558"/>
        <v>0</v>
      </c>
      <c r="BW1255"/>
      <c r="BX1255"/>
    </row>
    <row r="1256" spans="1:76">
      <c r="A1256" s="152" t="s">
        <v>1237</v>
      </c>
      <c r="B1256" s="152" t="s">
        <v>354</v>
      </c>
      <c r="C1256" s="152" t="s">
        <v>351</v>
      </c>
      <c r="D1256" s="152" t="s">
        <v>306</v>
      </c>
      <c r="E1256" s="152" t="s">
        <v>305</v>
      </c>
      <c r="F1256" s="153">
        <f t="shared" si="534"/>
        <v>31</v>
      </c>
      <c r="G1256" s="154">
        <v>1</v>
      </c>
      <c r="H1256" s="154">
        <f>IFERROR(VLOOKUP(B1256,'P2 Origin'!$C$21:$Q$176,15,FALSE),0)</f>
        <v>1</v>
      </c>
      <c r="I1256" s="154">
        <f>IFERROR(VLOOKUP(D1256,'P4 Destination'!$C$21:$Q$176,15,FALSE),0)</f>
        <v>1</v>
      </c>
      <c r="J1256" s="155"/>
      <c r="K1256" s="155">
        <v>1</v>
      </c>
      <c r="L1256" s="156">
        <v>0</v>
      </c>
      <c r="M1256" s="155">
        <v>0</v>
      </c>
      <c r="N1256" s="155">
        <v>0</v>
      </c>
      <c r="O1256" s="157">
        <f t="shared" si="535"/>
        <v>0</v>
      </c>
      <c r="P1256" s="158">
        <f t="shared" si="536"/>
        <v>0</v>
      </c>
      <c r="Q1256" s="159">
        <f>IFERROR(VLOOKUP(N1256,'P1 Intra-Europees'!$A$15:$H$25,3,0),0)*P1256</f>
        <v>0</v>
      </c>
      <c r="R1256" s="160">
        <f t="shared" si="537"/>
        <v>0</v>
      </c>
      <c r="S1256" s="159">
        <f>IFERROR(VLOOKUP(N1256,'P1 Intra-Europees'!$A$15:$H$25,4,0),0)*R1256</f>
        <v>0</v>
      </c>
      <c r="T1256" s="160">
        <f t="shared" si="538"/>
        <v>0</v>
      </c>
      <c r="U1256" s="159">
        <f>IFERROR(VLOOKUP(N1256,'P1 Intra-Europees'!$A$15:$H$25,5,0),0)*T1256</f>
        <v>0</v>
      </c>
      <c r="V1256" s="160">
        <f t="shared" si="539"/>
        <v>0</v>
      </c>
      <c r="W1256" s="159">
        <f>IFERROR(VLOOKUP(N1256,'P1 Intra-Europees'!$A$15:$H$25,6,0),0)*V1256</f>
        <v>0</v>
      </c>
      <c r="X1256" s="160">
        <f t="shared" si="540"/>
        <v>0</v>
      </c>
      <c r="Y1256" s="159">
        <f>IFERROR(VLOOKUP(N1256,'P1 Intra-Europees'!$A$15:$H$25,7,0),0)*X1256</f>
        <v>0</v>
      </c>
      <c r="Z1256" s="161">
        <f t="shared" si="541"/>
        <v>0</v>
      </c>
      <c r="AA1256" s="162">
        <f>IFERROR(VLOOKUP(N1256,'P1 Intra-Europees'!$A$15:$H$25,8,0),0)*Z1256</f>
        <v>0</v>
      </c>
      <c r="AB1256" s="163">
        <f t="shared" si="542"/>
        <v>0</v>
      </c>
      <c r="AC1256" s="157" t="str">
        <f>VLOOKUP(B1256,'P2 Origin'!$C$21:$O$176,13,0)</f>
        <v>USD</v>
      </c>
      <c r="AD1256" s="164">
        <f t="shared" si="543"/>
        <v>0</v>
      </c>
      <c r="AE1256" s="165">
        <f>IF(AU1256&gt;0.1,VLOOKUP(B1256,'P2 Origin'!$C$21:$M$176,3,0)*H1256,0)</f>
        <v>0</v>
      </c>
      <c r="AF1256" s="166">
        <f t="shared" si="544"/>
        <v>0</v>
      </c>
      <c r="AG1256" s="165">
        <f>(VLOOKUP(B1256,'P2 Origin'!$C$21:$M$176,4,0))*AF1256</f>
        <v>0</v>
      </c>
      <c r="AH1256" s="166">
        <f t="shared" si="545"/>
        <v>0</v>
      </c>
      <c r="AI1256" s="165">
        <f>(VLOOKUP(B1256,'P2 Origin'!$C$21:$M$176,5,0))*AH1256</f>
        <v>0</v>
      </c>
      <c r="AJ1256" s="166">
        <f t="shared" si="559"/>
        <v>0</v>
      </c>
      <c r="AK1256" s="165">
        <f>(VLOOKUP(B1256,'P2 Origin'!$C$21:$M$176,6,0))*AJ1256</f>
        <v>0</v>
      </c>
      <c r="AL1256" s="166">
        <f t="shared" si="546"/>
        <v>31</v>
      </c>
      <c r="AM1256" s="165">
        <f>(VLOOKUP($B1256,'P2 Origin'!$C$21:$M$176,7,0))*AL1256</f>
        <v>0</v>
      </c>
      <c r="AN1256" s="166">
        <f t="shared" si="547"/>
        <v>0</v>
      </c>
      <c r="AO1256" s="165">
        <f>(VLOOKUP($B1256,'P2 Origin'!$C$21:$M$176,8,0))*AN1256</f>
        <v>0</v>
      </c>
      <c r="AP1256" s="166">
        <f t="shared" si="548"/>
        <v>0</v>
      </c>
      <c r="AQ1256" s="165">
        <f>(VLOOKUP($B1256,'P2 Origin'!$C$21:$M$176,9,0))*AP1256</f>
        <v>0</v>
      </c>
      <c r="AR1256" s="155">
        <f t="shared" si="560"/>
        <v>1</v>
      </c>
      <c r="AS1256" s="164">
        <f>(VLOOKUP(B1256,'P2 Origin'!$C$21:$M$176,10,0))*K1256</f>
        <v>0</v>
      </c>
      <c r="AT1256" s="164">
        <f>(VLOOKUP(B1256,'P2 Origin'!$C$21:$M$176,11,0))*J1256</f>
        <v>0</v>
      </c>
      <c r="AU1256" s="167">
        <v>31</v>
      </c>
      <c r="AV1256" s="168">
        <v>31</v>
      </c>
      <c r="AW1256" s="169">
        <v>0</v>
      </c>
      <c r="AX1256" s="170">
        <f>IF(AU1256&gt;=0.1,'P3 Bureaumarge zee- en luchtvr.'!$D$12,0)</f>
        <v>0</v>
      </c>
      <c r="AY1256" s="163">
        <f t="shared" si="549"/>
        <v>0</v>
      </c>
      <c r="AZ1256" s="157" t="str">
        <f>VLOOKUP(D1256,'P4 Destination'!$C$21:$O$176,13,0)</f>
        <v>USD</v>
      </c>
      <c r="BA1256" s="164">
        <f t="shared" si="550"/>
        <v>0</v>
      </c>
      <c r="BB1256" s="171">
        <f>IF(AU1256&gt;0.1,(VLOOKUP(D1256,'P4 Destination'!$C$21:$M$176,3,0))*I1256,0)</f>
        <v>0</v>
      </c>
      <c r="BC1256" s="172">
        <f t="shared" si="551"/>
        <v>0</v>
      </c>
      <c r="BD1256" s="171">
        <f>(VLOOKUP($D1256,'P4 Destination'!$C$21:$M$176,4,0))*BC1256</f>
        <v>0</v>
      </c>
      <c r="BE1256" s="172">
        <f t="shared" si="552"/>
        <v>0</v>
      </c>
      <c r="BF1256" s="171">
        <f>(VLOOKUP($D1256,'P4 Destination'!$C$21:$M$176,5,0))*BE1256</f>
        <v>0</v>
      </c>
      <c r="BG1256" s="172">
        <f t="shared" si="553"/>
        <v>0</v>
      </c>
      <c r="BH1256" s="171">
        <f>(VLOOKUP($D1256,'P4 Destination'!$C$21:$M$176,6,0))*BG1256</f>
        <v>0</v>
      </c>
      <c r="BI1256" s="172">
        <f t="shared" si="554"/>
        <v>31</v>
      </c>
      <c r="BJ1256" s="171">
        <f>(VLOOKUP($D1256,'P4 Destination'!$C$21:$M$176,7,0))*BI1256</f>
        <v>0</v>
      </c>
      <c r="BK1256" s="172">
        <f t="shared" si="555"/>
        <v>0</v>
      </c>
      <c r="BL1256" s="171">
        <f>(VLOOKUP($D1256,'P4 Destination'!$C$21:$M$176,8,0))*BK1256</f>
        <v>0</v>
      </c>
      <c r="BM1256" s="172">
        <f t="shared" si="556"/>
        <v>0</v>
      </c>
      <c r="BN1256" s="171">
        <f>(VLOOKUP($D1256,'P4 Destination'!$C$21:$M$176,9,0))*BM1256</f>
        <v>0</v>
      </c>
      <c r="BO1256" s="154">
        <f t="shared" si="561"/>
        <v>1</v>
      </c>
      <c r="BP1256" s="171">
        <f>(VLOOKUP(D1256,'P4 Destination'!$C$21:$M$176,10,0))*K1256</f>
        <v>0</v>
      </c>
      <c r="BQ1256" s="171">
        <f>(VLOOKUP(D1256,'P4 Destination'!$C$21:$M$176,11,0))*J1256</f>
        <v>0</v>
      </c>
      <c r="BR1256" s="173">
        <f t="shared" si="557"/>
        <v>0</v>
      </c>
      <c r="BS1256" s="173">
        <f>(AV1256*2500)*'P6 Verzekering'!$E$11</f>
        <v>0</v>
      </c>
      <c r="BT1256" s="173">
        <f>(AW1256*2500)*'P6 Verzekering'!$E$12</f>
        <v>0</v>
      </c>
      <c r="BU1256" s="173">
        <f>(L1256*2500)*'P6 Verzekering'!$E$13</f>
        <v>0</v>
      </c>
      <c r="BV1256" s="173">
        <f t="shared" si="558"/>
        <v>0</v>
      </c>
      <c r="BW1256"/>
      <c r="BX1256"/>
    </row>
    <row r="1257" spans="1:76">
      <c r="A1257" s="152" t="s">
        <v>1240</v>
      </c>
      <c r="B1257" s="152" t="s">
        <v>354</v>
      </c>
      <c r="C1257" s="152" t="s">
        <v>351</v>
      </c>
      <c r="D1257" s="152" t="s">
        <v>219</v>
      </c>
      <c r="E1257" s="152" t="s">
        <v>219</v>
      </c>
      <c r="F1257" s="153">
        <f t="shared" si="534"/>
        <v>45</v>
      </c>
      <c r="G1257" s="154">
        <v>1</v>
      </c>
      <c r="H1257" s="154">
        <f>IFERROR(VLOOKUP(B1257,'P2 Origin'!$C$21:$Q$176,15,FALSE),0)</f>
        <v>1</v>
      </c>
      <c r="I1257" s="154">
        <f>IFERROR(VLOOKUP(D1257,'P4 Destination'!$C$21:$Q$176,15,FALSE),0)</f>
        <v>0</v>
      </c>
      <c r="J1257" s="155"/>
      <c r="K1257" s="155">
        <v>1</v>
      </c>
      <c r="L1257" s="156">
        <v>0</v>
      </c>
      <c r="M1257" s="155">
        <v>0</v>
      </c>
      <c r="N1257" s="155">
        <v>0</v>
      </c>
      <c r="O1257" s="157">
        <f t="shared" si="535"/>
        <v>0</v>
      </c>
      <c r="P1257" s="158">
        <f t="shared" si="536"/>
        <v>0</v>
      </c>
      <c r="Q1257" s="159">
        <f>IFERROR(VLOOKUP(N1257,'P1 Intra-Europees'!$A$15:$H$25,3,0),0)*P1257</f>
        <v>0</v>
      </c>
      <c r="R1257" s="160">
        <f t="shared" si="537"/>
        <v>0</v>
      </c>
      <c r="S1257" s="159">
        <f>IFERROR(VLOOKUP(N1257,'P1 Intra-Europees'!$A$15:$H$25,4,0),0)*R1257</f>
        <v>0</v>
      </c>
      <c r="T1257" s="160">
        <f t="shared" si="538"/>
        <v>0</v>
      </c>
      <c r="U1257" s="159">
        <f>IFERROR(VLOOKUP(N1257,'P1 Intra-Europees'!$A$15:$H$25,5,0),0)*T1257</f>
        <v>0</v>
      </c>
      <c r="V1257" s="160">
        <f t="shared" si="539"/>
        <v>0</v>
      </c>
      <c r="W1257" s="159">
        <f>IFERROR(VLOOKUP(N1257,'P1 Intra-Europees'!$A$15:$H$25,6,0),0)*V1257</f>
        <v>0</v>
      </c>
      <c r="X1257" s="160">
        <f t="shared" si="540"/>
        <v>0</v>
      </c>
      <c r="Y1257" s="159">
        <f>IFERROR(VLOOKUP(N1257,'P1 Intra-Europees'!$A$15:$H$25,7,0),0)*X1257</f>
        <v>0</v>
      </c>
      <c r="Z1257" s="161">
        <f t="shared" si="541"/>
        <v>0</v>
      </c>
      <c r="AA1257" s="162">
        <f>IFERROR(VLOOKUP(N1257,'P1 Intra-Europees'!$A$15:$H$25,8,0),0)*Z1257</f>
        <v>0</v>
      </c>
      <c r="AB1257" s="163">
        <f t="shared" si="542"/>
        <v>0</v>
      </c>
      <c r="AC1257" s="157" t="str">
        <f>VLOOKUP(B1257,'P2 Origin'!$C$21:$O$176,13,0)</f>
        <v>USD</v>
      </c>
      <c r="AD1257" s="164">
        <f t="shared" si="543"/>
        <v>0</v>
      </c>
      <c r="AE1257" s="165">
        <f>IF(AU1257&gt;0.1,VLOOKUP(B1257,'P2 Origin'!$C$21:$M$176,3,0)*H1257,0)</f>
        <v>0</v>
      </c>
      <c r="AF1257" s="166">
        <f t="shared" si="544"/>
        <v>0</v>
      </c>
      <c r="AG1257" s="165">
        <f>(VLOOKUP(B1257,'P2 Origin'!$C$21:$M$176,4,0))*AF1257</f>
        <v>0</v>
      </c>
      <c r="AH1257" s="166">
        <f t="shared" si="545"/>
        <v>0</v>
      </c>
      <c r="AI1257" s="165">
        <f>(VLOOKUP(B1257,'P2 Origin'!$C$21:$M$176,5,0))*AH1257</f>
        <v>0</v>
      </c>
      <c r="AJ1257" s="166">
        <f t="shared" si="559"/>
        <v>0</v>
      </c>
      <c r="AK1257" s="165">
        <f>(VLOOKUP(B1257,'P2 Origin'!$C$21:$M$176,6,0))*AJ1257</f>
        <v>0</v>
      </c>
      <c r="AL1257" s="166">
        <f t="shared" si="546"/>
        <v>0</v>
      </c>
      <c r="AM1257" s="165">
        <f>(VLOOKUP($B1257,'P2 Origin'!$C$21:$M$176,7,0))*AL1257</f>
        <v>0</v>
      </c>
      <c r="AN1257" s="166">
        <f t="shared" si="547"/>
        <v>45</v>
      </c>
      <c r="AO1257" s="165">
        <f>(VLOOKUP($B1257,'P2 Origin'!$C$21:$M$176,8,0))*AN1257</f>
        <v>0</v>
      </c>
      <c r="AP1257" s="166">
        <f t="shared" si="548"/>
        <v>0</v>
      </c>
      <c r="AQ1257" s="165">
        <f>(VLOOKUP($B1257,'P2 Origin'!$C$21:$M$176,9,0))*AP1257</f>
        <v>0</v>
      </c>
      <c r="AR1257" s="155">
        <f t="shared" si="560"/>
        <v>1</v>
      </c>
      <c r="AS1257" s="164">
        <f>(VLOOKUP(B1257,'P2 Origin'!$C$21:$M$176,10,0))*K1257</f>
        <v>0</v>
      </c>
      <c r="AT1257" s="164">
        <f>(VLOOKUP(B1257,'P2 Origin'!$C$21:$M$176,11,0))*J1257</f>
        <v>0</v>
      </c>
      <c r="AU1257" s="167">
        <v>45</v>
      </c>
      <c r="AV1257" s="168">
        <v>45</v>
      </c>
      <c r="AW1257" s="169">
        <v>0</v>
      </c>
      <c r="AX1257" s="170">
        <f>IF(AU1257&gt;=0.1,'P3 Bureaumarge zee- en luchtvr.'!$D$12,0)</f>
        <v>0</v>
      </c>
      <c r="AY1257" s="163">
        <f t="shared" si="549"/>
        <v>0</v>
      </c>
      <c r="AZ1257" s="157" t="str">
        <f>VLOOKUP(D1257,'P4 Destination'!$C$21:$O$176,13,0)</f>
        <v>EUR</v>
      </c>
      <c r="BA1257" s="164">
        <f t="shared" si="550"/>
        <v>0</v>
      </c>
      <c r="BB1257" s="171">
        <f>IF(AU1257&gt;0.1,(VLOOKUP(D1257,'P4 Destination'!$C$21:$M$176,3,0))*I1257,0)</f>
        <v>0</v>
      </c>
      <c r="BC1257" s="172">
        <f t="shared" si="551"/>
        <v>0</v>
      </c>
      <c r="BD1257" s="171">
        <f>(VLOOKUP($D1257,'P4 Destination'!$C$21:$M$176,4,0))*BC1257</f>
        <v>0</v>
      </c>
      <c r="BE1257" s="172">
        <f t="shared" si="552"/>
        <v>0</v>
      </c>
      <c r="BF1257" s="171">
        <f>(VLOOKUP($D1257,'P4 Destination'!$C$21:$M$176,5,0))*BE1257</f>
        <v>0</v>
      </c>
      <c r="BG1257" s="172">
        <f t="shared" si="553"/>
        <v>0</v>
      </c>
      <c r="BH1257" s="171">
        <f>(VLOOKUP($D1257,'P4 Destination'!$C$21:$M$176,6,0))*BG1257</f>
        <v>0</v>
      </c>
      <c r="BI1257" s="172">
        <f t="shared" si="554"/>
        <v>0</v>
      </c>
      <c r="BJ1257" s="171">
        <f>(VLOOKUP($D1257,'P4 Destination'!$C$21:$M$176,7,0))*BI1257</f>
        <v>0</v>
      </c>
      <c r="BK1257" s="172">
        <f t="shared" si="555"/>
        <v>45</v>
      </c>
      <c r="BL1257" s="171">
        <f>(VLOOKUP($D1257,'P4 Destination'!$C$21:$M$176,8,0))*BK1257</f>
        <v>0</v>
      </c>
      <c r="BM1257" s="172">
        <f t="shared" si="556"/>
        <v>0</v>
      </c>
      <c r="BN1257" s="171">
        <f>(VLOOKUP($D1257,'P4 Destination'!$C$21:$M$176,9,0))*BM1257</f>
        <v>0</v>
      </c>
      <c r="BO1257" s="154">
        <f t="shared" si="561"/>
        <v>1</v>
      </c>
      <c r="BP1257" s="171">
        <f>(VLOOKUP(D1257,'P4 Destination'!$C$21:$M$176,10,0))*K1257</f>
        <v>0</v>
      </c>
      <c r="BQ1257" s="171">
        <f>(VLOOKUP(D1257,'P4 Destination'!$C$21:$M$176,11,0))*J1257</f>
        <v>0</v>
      </c>
      <c r="BR1257" s="173">
        <f t="shared" si="557"/>
        <v>0</v>
      </c>
      <c r="BS1257" s="173">
        <f>(AV1257*2500)*'P6 Verzekering'!$E$11</f>
        <v>0</v>
      </c>
      <c r="BT1257" s="173">
        <f>(AW1257*2500)*'P6 Verzekering'!$E$12</f>
        <v>0</v>
      </c>
      <c r="BU1257" s="173">
        <f>(L1257*2500)*'P6 Verzekering'!$E$13</f>
        <v>0</v>
      </c>
      <c r="BV1257" s="173">
        <f t="shared" si="558"/>
        <v>0</v>
      </c>
      <c r="BW1257"/>
      <c r="BX1257"/>
    </row>
    <row r="1258" spans="1:76">
      <c r="A1258" s="152" t="s">
        <v>1241</v>
      </c>
      <c r="B1258" s="152" t="s">
        <v>354</v>
      </c>
      <c r="C1258" s="152" t="s">
        <v>351</v>
      </c>
      <c r="D1258" s="152" t="s">
        <v>219</v>
      </c>
      <c r="E1258" s="152" t="s">
        <v>219</v>
      </c>
      <c r="F1258" s="153">
        <f t="shared" si="534"/>
        <v>60</v>
      </c>
      <c r="G1258" s="154">
        <v>1</v>
      </c>
      <c r="H1258" s="154">
        <f>IFERROR(VLOOKUP(B1258,'P2 Origin'!$C$21:$Q$176,15,FALSE),0)</f>
        <v>1</v>
      </c>
      <c r="I1258" s="154">
        <f>IFERROR(VLOOKUP(D1258,'P4 Destination'!$C$21:$Q$176,15,FALSE),0)</f>
        <v>0</v>
      </c>
      <c r="J1258" s="155">
        <v>1</v>
      </c>
      <c r="K1258" s="155"/>
      <c r="L1258" s="156">
        <v>0</v>
      </c>
      <c r="M1258" s="155">
        <v>0</v>
      </c>
      <c r="N1258" s="155">
        <v>0</v>
      </c>
      <c r="O1258" s="157">
        <f t="shared" si="535"/>
        <v>0</v>
      </c>
      <c r="P1258" s="158">
        <f t="shared" si="536"/>
        <v>0</v>
      </c>
      <c r="Q1258" s="159">
        <f>IFERROR(VLOOKUP(N1258,'P1 Intra-Europees'!$A$15:$H$25,3,0),0)*P1258</f>
        <v>0</v>
      </c>
      <c r="R1258" s="160">
        <f t="shared" si="537"/>
        <v>0</v>
      </c>
      <c r="S1258" s="159">
        <f>IFERROR(VLOOKUP(N1258,'P1 Intra-Europees'!$A$15:$H$25,4,0),0)*R1258</f>
        <v>0</v>
      </c>
      <c r="T1258" s="160">
        <f t="shared" si="538"/>
        <v>0</v>
      </c>
      <c r="U1258" s="159">
        <f>IFERROR(VLOOKUP(N1258,'P1 Intra-Europees'!$A$15:$H$25,5,0),0)*T1258</f>
        <v>0</v>
      </c>
      <c r="V1258" s="160">
        <f t="shared" si="539"/>
        <v>0</v>
      </c>
      <c r="W1258" s="159">
        <f>IFERROR(VLOOKUP(N1258,'P1 Intra-Europees'!$A$15:$H$25,6,0),0)*V1258</f>
        <v>0</v>
      </c>
      <c r="X1258" s="160">
        <f t="shared" si="540"/>
        <v>0</v>
      </c>
      <c r="Y1258" s="159">
        <f>IFERROR(VLOOKUP(N1258,'P1 Intra-Europees'!$A$15:$H$25,7,0),0)*X1258</f>
        <v>0</v>
      </c>
      <c r="Z1258" s="161">
        <f t="shared" si="541"/>
        <v>0</v>
      </c>
      <c r="AA1258" s="162">
        <f>IFERROR(VLOOKUP(N1258,'P1 Intra-Europees'!$A$15:$H$25,8,0),0)*Z1258</f>
        <v>0</v>
      </c>
      <c r="AB1258" s="163">
        <f t="shared" si="542"/>
        <v>0</v>
      </c>
      <c r="AC1258" s="157" t="str">
        <f>VLOOKUP(B1258,'P2 Origin'!$C$21:$O$176,13,0)</f>
        <v>USD</v>
      </c>
      <c r="AD1258" s="164">
        <f t="shared" si="543"/>
        <v>0</v>
      </c>
      <c r="AE1258" s="165">
        <f>IF(AU1258&gt;0.1,VLOOKUP(B1258,'P2 Origin'!$C$21:$M$176,3,0)*H1258,0)</f>
        <v>0</v>
      </c>
      <c r="AF1258" s="166">
        <f t="shared" si="544"/>
        <v>0</v>
      </c>
      <c r="AG1258" s="165">
        <f>(VLOOKUP(B1258,'P2 Origin'!$C$21:$M$176,4,0))*AF1258</f>
        <v>0</v>
      </c>
      <c r="AH1258" s="166">
        <f t="shared" si="545"/>
        <v>0</v>
      </c>
      <c r="AI1258" s="165">
        <f>(VLOOKUP(B1258,'P2 Origin'!$C$21:$M$176,5,0))*AH1258</f>
        <v>0</v>
      </c>
      <c r="AJ1258" s="166">
        <f t="shared" si="559"/>
        <v>0</v>
      </c>
      <c r="AK1258" s="165">
        <f>(VLOOKUP(B1258,'P2 Origin'!$C$21:$M$176,6,0))*AJ1258</f>
        <v>0</v>
      </c>
      <c r="AL1258" s="166">
        <f t="shared" si="546"/>
        <v>0</v>
      </c>
      <c r="AM1258" s="165">
        <f>(VLOOKUP($B1258,'P2 Origin'!$C$21:$M$176,7,0))*AL1258</f>
        <v>0</v>
      </c>
      <c r="AN1258" s="166">
        <f t="shared" si="547"/>
        <v>0</v>
      </c>
      <c r="AO1258" s="165">
        <f>(VLOOKUP($B1258,'P2 Origin'!$C$21:$M$176,8,0))*AN1258</f>
        <v>0</v>
      </c>
      <c r="AP1258" s="166">
        <f t="shared" si="548"/>
        <v>60</v>
      </c>
      <c r="AQ1258" s="165">
        <f>(VLOOKUP($B1258,'P2 Origin'!$C$21:$M$176,9,0))*AP1258</f>
        <v>0</v>
      </c>
      <c r="AR1258" s="155">
        <f t="shared" si="560"/>
        <v>1</v>
      </c>
      <c r="AS1258" s="164">
        <f>(VLOOKUP(B1258,'P2 Origin'!$C$21:$M$176,10,0))*K1258</f>
        <v>0</v>
      </c>
      <c r="AT1258" s="164">
        <f>(VLOOKUP(B1258,'P2 Origin'!$C$21:$M$176,11,0))*J1258</f>
        <v>0</v>
      </c>
      <c r="AU1258" s="167">
        <v>60</v>
      </c>
      <c r="AV1258" s="168">
        <v>60</v>
      </c>
      <c r="AW1258" s="169">
        <v>0</v>
      </c>
      <c r="AX1258" s="170">
        <f>IF(AU1258&gt;=0.1,'P3 Bureaumarge zee- en luchtvr.'!$D$12,0)</f>
        <v>0</v>
      </c>
      <c r="AY1258" s="163">
        <f t="shared" si="549"/>
        <v>0</v>
      </c>
      <c r="AZ1258" s="157" t="str">
        <f>VLOOKUP(D1258,'P4 Destination'!$C$21:$O$176,13,0)</f>
        <v>EUR</v>
      </c>
      <c r="BA1258" s="164">
        <f t="shared" si="550"/>
        <v>0</v>
      </c>
      <c r="BB1258" s="171">
        <f>IF(AU1258&gt;0.1,(VLOOKUP(D1258,'P4 Destination'!$C$21:$M$176,3,0))*I1258,0)</f>
        <v>0</v>
      </c>
      <c r="BC1258" s="172">
        <f t="shared" si="551"/>
        <v>0</v>
      </c>
      <c r="BD1258" s="171">
        <f>(VLOOKUP($D1258,'P4 Destination'!$C$21:$M$176,4,0))*BC1258</f>
        <v>0</v>
      </c>
      <c r="BE1258" s="172">
        <f t="shared" si="552"/>
        <v>0</v>
      </c>
      <c r="BF1258" s="171">
        <f>(VLOOKUP($D1258,'P4 Destination'!$C$21:$M$176,5,0))*BE1258</f>
        <v>0</v>
      </c>
      <c r="BG1258" s="172">
        <f t="shared" si="553"/>
        <v>0</v>
      </c>
      <c r="BH1258" s="171">
        <f>(VLOOKUP($D1258,'P4 Destination'!$C$21:$M$176,6,0))*BG1258</f>
        <v>0</v>
      </c>
      <c r="BI1258" s="172">
        <f t="shared" si="554"/>
        <v>0</v>
      </c>
      <c r="BJ1258" s="171">
        <f>(VLOOKUP($D1258,'P4 Destination'!$C$21:$M$176,7,0))*BI1258</f>
        <v>0</v>
      </c>
      <c r="BK1258" s="172">
        <f t="shared" si="555"/>
        <v>0</v>
      </c>
      <c r="BL1258" s="171">
        <f>(VLOOKUP($D1258,'P4 Destination'!$C$21:$M$176,8,0))*BK1258</f>
        <v>0</v>
      </c>
      <c r="BM1258" s="172">
        <f t="shared" si="556"/>
        <v>60</v>
      </c>
      <c r="BN1258" s="171">
        <f>(VLOOKUP($D1258,'P4 Destination'!$C$21:$M$176,9,0))*BM1258</f>
        <v>0</v>
      </c>
      <c r="BO1258" s="154">
        <f t="shared" si="561"/>
        <v>1</v>
      </c>
      <c r="BP1258" s="171">
        <f>(VLOOKUP(D1258,'P4 Destination'!$C$21:$M$176,10,0))*K1258</f>
        <v>0</v>
      </c>
      <c r="BQ1258" s="171">
        <f>(VLOOKUP(D1258,'P4 Destination'!$C$21:$M$176,11,0))*J1258</f>
        <v>0</v>
      </c>
      <c r="BR1258" s="173">
        <f t="shared" si="557"/>
        <v>0</v>
      </c>
      <c r="BS1258" s="173">
        <f>(AV1258*2500)*'P6 Verzekering'!$E$11</f>
        <v>0</v>
      </c>
      <c r="BT1258" s="173">
        <f>(AW1258*2500)*'P6 Verzekering'!$E$12</f>
        <v>0</v>
      </c>
      <c r="BU1258" s="173">
        <f>(L1258*2500)*'P6 Verzekering'!$E$13</f>
        <v>0</v>
      </c>
      <c r="BV1258" s="173">
        <f t="shared" si="558"/>
        <v>0</v>
      </c>
      <c r="BW1258"/>
      <c r="BX1258"/>
    </row>
    <row r="1259" spans="1:76" ht="14.45" customHeight="1">
      <c r="A1259" s="152" t="s">
        <v>1243</v>
      </c>
      <c r="B1259" s="152" t="s">
        <v>354</v>
      </c>
      <c r="C1259" s="152" t="s">
        <v>351</v>
      </c>
      <c r="D1259" s="152" t="s">
        <v>447</v>
      </c>
      <c r="E1259" s="152" t="s">
        <v>446</v>
      </c>
      <c r="F1259" s="153">
        <f t="shared" si="534"/>
        <v>55</v>
      </c>
      <c r="G1259" s="154">
        <v>1</v>
      </c>
      <c r="H1259" s="154">
        <f>IFERROR(VLOOKUP(B1259,'P2 Origin'!$C$21:$Q$176,15,FALSE),0)</f>
        <v>1</v>
      </c>
      <c r="I1259" s="154">
        <f>IFERROR(VLOOKUP(D1259,'P4 Destination'!$C$21:$Q$176,15,FALSE),0)</f>
        <v>0</v>
      </c>
      <c r="J1259" s="155">
        <v>1</v>
      </c>
      <c r="K1259" s="155"/>
      <c r="L1259" s="156">
        <v>0</v>
      </c>
      <c r="M1259" s="155">
        <v>0</v>
      </c>
      <c r="N1259" s="155">
        <v>0</v>
      </c>
      <c r="O1259" s="157">
        <f t="shared" si="535"/>
        <v>0</v>
      </c>
      <c r="P1259" s="158">
        <f t="shared" si="536"/>
        <v>0</v>
      </c>
      <c r="Q1259" s="159">
        <f>IFERROR(VLOOKUP(N1259,'P1 Intra-Europees'!$A$15:$H$25,3,0),0)*P1259</f>
        <v>0</v>
      </c>
      <c r="R1259" s="160">
        <f t="shared" si="537"/>
        <v>0</v>
      </c>
      <c r="S1259" s="159">
        <f>IFERROR(VLOOKUP(N1259,'P1 Intra-Europees'!$A$15:$H$25,4,0),0)*R1259</f>
        <v>0</v>
      </c>
      <c r="T1259" s="160">
        <f t="shared" si="538"/>
        <v>0</v>
      </c>
      <c r="U1259" s="159">
        <f>IFERROR(VLOOKUP(N1259,'P1 Intra-Europees'!$A$15:$H$25,5,0),0)*T1259</f>
        <v>0</v>
      </c>
      <c r="V1259" s="160">
        <f t="shared" si="539"/>
        <v>0</v>
      </c>
      <c r="W1259" s="159">
        <f>IFERROR(VLOOKUP(N1259,'P1 Intra-Europees'!$A$15:$H$25,6,0),0)*V1259</f>
        <v>0</v>
      </c>
      <c r="X1259" s="160">
        <f t="shared" si="540"/>
        <v>0</v>
      </c>
      <c r="Y1259" s="159">
        <f>IFERROR(VLOOKUP(N1259,'P1 Intra-Europees'!$A$15:$H$25,7,0),0)*X1259</f>
        <v>0</v>
      </c>
      <c r="Z1259" s="161">
        <f t="shared" si="541"/>
        <v>0</v>
      </c>
      <c r="AA1259" s="162">
        <f>IFERROR(VLOOKUP(N1259,'P1 Intra-Europees'!$A$15:$H$25,8,0),0)*Z1259</f>
        <v>0</v>
      </c>
      <c r="AB1259" s="163">
        <f t="shared" si="542"/>
        <v>0</v>
      </c>
      <c r="AC1259" s="157" t="str">
        <f>VLOOKUP(B1259,'P2 Origin'!$C$21:$O$176,13,0)</f>
        <v>USD</v>
      </c>
      <c r="AD1259" s="164">
        <f t="shared" si="543"/>
        <v>0</v>
      </c>
      <c r="AE1259" s="165">
        <f>IF(AU1259&gt;0.1,VLOOKUP(B1259,'P2 Origin'!$C$21:$M$176,3,0)*H1259,0)</f>
        <v>0</v>
      </c>
      <c r="AF1259" s="166">
        <f t="shared" si="544"/>
        <v>0</v>
      </c>
      <c r="AG1259" s="165">
        <f>(VLOOKUP(B1259,'P2 Origin'!$C$21:$M$176,4,0))*AF1259</f>
        <v>0</v>
      </c>
      <c r="AH1259" s="166">
        <f t="shared" si="545"/>
        <v>0</v>
      </c>
      <c r="AI1259" s="165">
        <f>(VLOOKUP(B1259,'P2 Origin'!$C$21:$M$176,5,0))*AH1259</f>
        <v>0</v>
      </c>
      <c r="AJ1259" s="166">
        <f t="shared" si="559"/>
        <v>0</v>
      </c>
      <c r="AK1259" s="165">
        <f>(VLOOKUP(B1259,'P2 Origin'!$C$21:$M$176,6,0))*AJ1259</f>
        <v>0</v>
      </c>
      <c r="AL1259" s="166">
        <f t="shared" si="546"/>
        <v>0</v>
      </c>
      <c r="AM1259" s="165">
        <f>(VLOOKUP($B1259,'P2 Origin'!$C$21:$M$176,7,0))*AL1259</f>
        <v>0</v>
      </c>
      <c r="AN1259" s="166">
        <f t="shared" si="547"/>
        <v>0</v>
      </c>
      <c r="AO1259" s="165">
        <f>(VLOOKUP($B1259,'P2 Origin'!$C$21:$M$176,8,0))*AN1259</f>
        <v>0</v>
      </c>
      <c r="AP1259" s="166">
        <f t="shared" si="548"/>
        <v>55</v>
      </c>
      <c r="AQ1259" s="165">
        <f>(VLOOKUP($B1259,'P2 Origin'!$C$21:$M$176,9,0))*AP1259</f>
        <v>0</v>
      </c>
      <c r="AR1259" s="155">
        <f t="shared" si="560"/>
        <v>1</v>
      </c>
      <c r="AS1259" s="164">
        <f>(VLOOKUP(B1259,'P2 Origin'!$C$21:$M$176,10,0))*K1259</f>
        <v>0</v>
      </c>
      <c r="AT1259" s="164">
        <f>(VLOOKUP(B1259,'P2 Origin'!$C$21:$M$176,11,0))*J1259</f>
        <v>0</v>
      </c>
      <c r="AU1259" s="167">
        <v>55</v>
      </c>
      <c r="AV1259" s="168">
        <v>55</v>
      </c>
      <c r="AW1259" s="169">
        <v>0</v>
      </c>
      <c r="AX1259" s="170">
        <f>IF(AU1259&gt;=0.1,'P3 Bureaumarge zee- en luchtvr.'!$D$12,0)</f>
        <v>0</v>
      </c>
      <c r="AY1259" s="163">
        <f t="shared" si="549"/>
        <v>0</v>
      </c>
      <c r="AZ1259" s="157" t="str">
        <f>VLOOKUP(D1259,'P4 Destination'!$C$21:$O$176,13,0)</f>
        <v>USD</v>
      </c>
      <c r="BA1259" s="164">
        <f t="shared" si="550"/>
        <v>0</v>
      </c>
      <c r="BB1259" s="171">
        <f>IF(AU1259&gt;0.1,(VLOOKUP(D1259,'P4 Destination'!$C$21:$M$176,3,0))*I1259,0)</f>
        <v>0</v>
      </c>
      <c r="BC1259" s="172">
        <f t="shared" si="551"/>
        <v>0</v>
      </c>
      <c r="BD1259" s="171">
        <f>(VLOOKUP($D1259,'P4 Destination'!$C$21:$M$176,4,0))*BC1259</f>
        <v>0</v>
      </c>
      <c r="BE1259" s="172">
        <f t="shared" si="552"/>
        <v>0</v>
      </c>
      <c r="BF1259" s="171">
        <f>(VLOOKUP($D1259,'P4 Destination'!$C$21:$M$176,5,0))*BE1259</f>
        <v>0</v>
      </c>
      <c r="BG1259" s="172">
        <f t="shared" si="553"/>
        <v>0</v>
      </c>
      <c r="BH1259" s="171">
        <f>(VLOOKUP($D1259,'P4 Destination'!$C$21:$M$176,6,0))*BG1259</f>
        <v>0</v>
      </c>
      <c r="BI1259" s="172">
        <f t="shared" si="554"/>
        <v>0</v>
      </c>
      <c r="BJ1259" s="171">
        <f>(VLOOKUP($D1259,'P4 Destination'!$C$21:$M$176,7,0))*BI1259</f>
        <v>0</v>
      </c>
      <c r="BK1259" s="172">
        <f t="shared" si="555"/>
        <v>0</v>
      </c>
      <c r="BL1259" s="171">
        <f>(VLOOKUP($D1259,'P4 Destination'!$C$21:$M$176,8,0))*BK1259</f>
        <v>0</v>
      </c>
      <c r="BM1259" s="172">
        <f t="shared" si="556"/>
        <v>55</v>
      </c>
      <c r="BN1259" s="171">
        <f>(VLOOKUP($D1259,'P4 Destination'!$C$21:$M$176,9,0))*BM1259</f>
        <v>0</v>
      </c>
      <c r="BO1259" s="154">
        <f t="shared" si="561"/>
        <v>1</v>
      </c>
      <c r="BP1259" s="171">
        <f>(VLOOKUP(D1259,'P4 Destination'!$C$21:$M$176,10,0))*K1259</f>
        <v>0</v>
      </c>
      <c r="BQ1259" s="171">
        <f>(VLOOKUP(D1259,'P4 Destination'!$C$21:$M$176,11,0))*J1259</f>
        <v>0</v>
      </c>
      <c r="BR1259" s="173">
        <f t="shared" si="557"/>
        <v>0</v>
      </c>
      <c r="BS1259" s="173">
        <f>(AV1259*2500)*'P6 Verzekering'!$E$11</f>
        <v>0</v>
      </c>
      <c r="BT1259" s="173">
        <f>(AW1259*2500)*'P6 Verzekering'!$E$12</f>
        <v>0</v>
      </c>
      <c r="BU1259" s="173">
        <f>(L1259*2500)*'P6 Verzekering'!$E$13</f>
        <v>0</v>
      </c>
      <c r="BV1259" s="173">
        <f t="shared" si="558"/>
        <v>0</v>
      </c>
      <c r="BW1259"/>
      <c r="BX1259"/>
    </row>
    <row r="1260" spans="1:76">
      <c r="A1260" s="152" t="s">
        <v>1245</v>
      </c>
      <c r="B1260" s="152" t="s">
        <v>428</v>
      </c>
      <c r="C1260" s="152" t="s">
        <v>3265</v>
      </c>
      <c r="D1260" s="152" t="s">
        <v>372</v>
      </c>
      <c r="E1260" s="152" t="s">
        <v>412</v>
      </c>
      <c r="F1260" s="153">
        <f t="shared" si="534"/>
        <v>4.2</v>
      </c>
      <c r="G1260" s="154">
        <v>0</v>
      </c>
      <c r="H1260" s="154">
        <f>IFERROR(VLOOKUP(B1260,'P2 Origin'!$C$21:$Q$176,15,FALSE),0)</f>
        <v>1</v>
      </c>
      <c r="I1260" s="154">
        <f>IFERROR(VLOOKUP(D1260,'P4 Destination'!$C$21:$Q$176,15,FALSE),0)</f>
        <v>0</v>
      </c>
      <c r="J1260" s="155"/>
      <c r="K1260" s="155"/>
      <c r="L1260" s="156">
        <v>0</v>
      </c>
      <c r="M1260" s="155">
        <v>0</v>
      </c>
      <c r="N1260" s="155">
        <v>0</v>
      </c>
      <c r="O1260" s="157">
        <f t="shared" si="535"/>
        <v>0</v>
      </c>
      <c r="P1260" s="158">
        <f t="shared" si="536"/>
        <v>0</v>
      </c>
      <c r="Q1260" s="159">
        <f>IFERROR(VLOOKUP(N1260,'P1 Intra-Europees'!$A$15:$H$25,3,0),0)*P1260</f>
        <v>0</v>
      </c>
      <c r="R1260" s="160">
        <f t="shared" si="537"/>
        <v>0</v>
      </c>
      <c r="S1260" s="159">
        <f>IFERROR(VLOOKUP(N1260,'P1 Intra-Europees'!$A$15:$H$25,4,0),0)*R1260</f>
        <v>0</v>
      </c>
      <c r="T1260" s="160">
        <f t="shared" si="538"/>
        <v>0</v>
      </c>
      <c r="U1260" s="159">
        <f>IFERROR(VLOOKUP(N1260,'P1 Intra-Europees'!$A$15:$H$25,5,0),0)*T1260</f>
        <v>0</v>
      </c>
      <c r="V1260" s="160">
        <f t="shared" si="539"/>
        <v>0</v>
      </c>
      <c r="W1260" s="159">
        <f>IFERROR(VLOOKUP(N1260,'P1 Intra-Europees'!$A$15:$H$25,6,0),0)*V1260</f>
        <v>0</v>
      </c>
      <c r="X1260" s="160">
        <f t="shared" si="540"/>
        <v>0</v>
      </c>
      <c r="Y1260" s="159">
        <f>IFERROR(VLOOKUP(N1260,'P1 Intra-Europees'!$A$15:$H$25,7,0),0)*X1260</f>
        <v>0</v>
      </c>
      <c r="Z1260" s="161">
        <f t="shared" si="541"/>
        <v>0</v>
      </c>
      <c r="AA1260" s="162">
        <f>IFERROR(VLOOKUP(N1260,'P1 Intra-Europees'!$A$15:$H$25,8,0),0)*Z1260</f>
        <v>0</v>
      </c>
      <c r="AB1260" s="163">
        <f t="shared" si="542"/>
        <v>0</v>
      </c>
      <c r="AC1260" s="157" t="str">
        <f>VLOOKUP(B1260,'P2 Origin'!$C$21:$O$176,13,0)</f>
        <v>USD</v>
      </c>
      <c r="AD1260" s="164">
        <f t="shared" si="543"/>
        <v>0</v>
      </c>
      <c r="AE1260" s="165">
        <f>IF(AU1260&gt;0.1,VLOOKUP(B1260,'P2 Origin'!$C$21:$M$176,3,0)*H1260,0)</f>
        <v>0</v>
      </c>
      <c r="AF1260" s="166">
        <f t="shared" si="544"/>
        <v>4.2</v>
      </c>
      <c r="AG1260" s="165">
        <f>(VLOOKUP(B1260,'P2 Origin'!$C$21:$M$176,4,0))*AF1260</f>
        <v>0</v>
      </c>
      <c r="AH1260" s="166">
        <f t="shared" si="545"/>
        <v>0</v>
      </c>
      <c r="AI1260" s="165">
        <f>(VLOOKUP(B1260,'P2 Origin'!$C$21:$M$176,5,0))*AH1260</f>
        <v>0</v>
      </c>
      <c r="AJ1260" s="166">
        <f t="shared" si="559"/>
        <v>0</v>
      </c>
      <c r="AK1260" s="165">
        <f>(VLOOKUP(B1260,'P2 Origin'!$C$21:$M$176,6,0))*AJ1260</f>
        <v>0</v>
      </c>
      <c r="AL1260" s="166">
        <f t="shared" si="546"/>
        <v>0</v>
      </c>
      <c r="AM1260" s="165">
        <f>(VLOOKUP($B1260,'P2 Origin'!$C$21:$M$176,7,0))*AL1260</f>
        <v>0</v>
      </c>
      <c r="AN1260" s="166">
        <f t="shared" si="547"/>
        <v>0</v>
      </c>
      <c r="AO1260" s="165">
        <f>(VLOOKUP($B1260,'P2 Origin'!$C$21:$M$176,8,0))*AN1260</f>
        <v>0</v>
      </c>
      <c r="AP1260" s="166">
        <f t="shared" si="548"/>
        <v>0</v>
      </c>
      <c r="AQ1260" s="165">
        <f>(VLOOKUP($B1260,'P2 Origin'!$C$21:$M$176,9,0))*AP1260</f>
        <v>0</v>
      </c>
      <c r="AR1260" s="155">
        <f t="shared" si="560"/>
        <v>0</v>
      </c>
      <c r="AS1260" s="164">
        <f>(VLOOKUP(B1260,'P2 Origin'!$C$21:$M$176,10,0))*K1260</f>
        <v>0</v>
      </c>
      <c r="AT1260" s="164">
        <f>(VLOOKUP(B1260,'P2 Origin'!$C$21:$M$176,11,0))*J1260</f>
        <v>0</v>
      </c>
      <c r="AU1260" s="167">
        <v>4.2</v>
      </c>
      <c r="AV1260" s="168">
        <v>0</v>
      </c>
      <c r="AW1260" s="169">
        <v>4.2</v>
      </c>
      <c r="AX1260" s="170">
        <f>IF(AU1260&gt;=0.1,'P3 Bureaumarge zee- en luchtvr.'!$D$12,0)</f>
        <v>0</v>
      </c>
      <c r="AY1260" s="163">
        <f t="shared" si="549"/>
        <v>0</v>
      </c>
      <c r="AZ1260" s="157" t="str">
        <f>VLOOKUP(D1260,'P4 Destination'!$C$21:$O$176,13,0)</f>
        <v>USD</v>
      </c>
      <c r="BA1260" s="164">
        <f t="shared" si="550"/>
        <v>0</v>
      </c>
      <c r="BB1260" s="171">
        <f>IF(AU1260&gt;0.1,(VLOOKUP(D1260,'P4 Destination'!$C$21:$M$176,3,0))*I1260,0)</f>
        <v>0</v>
      </c>
      <c r="BC1260" s="172">
        <f t="shared" si="551"/>
        <v>4.2</v>
      </c>
      <c r="BD1260" s="171">
        <f>(VLOOKUP($D1260,'P4 Destination'!$C$21:$M$176,4,0))*BC1260</f>
        <v>0</v>
      </c>
      <c r="BE1260" s="172">
        <f t="shared" si="552"/>
        <v>0</v>
      </c>
      <c r="BF1260" s="171">
        <f>(VLOOKUP($D1260,'P4 Destination'!$C$21:$M$176,5,0))*BE1260</f>
        <v>0</v>
      </c>
      <c r="BG1260" s="172">
        <f t="shared" si="553"/>
        <v>0</v>
      </c>
      <c r="BH1260" s="171">
        <f>(VLOOKUP($D1260,'P4 Destination'!$C$21:$M$176,6,0))*BG1260</f>
        <v>0</v>
      </c>
      <c r="BI1260" s="172">
        <f t="shared" si="554"/>
        <v>0</v>
      </c>
      <c r="BJ1260" s="171">
        <f>(VLOOKUP($D1260,'P4 Destination'!$C$21:$M$176,7,0))*BI1260</f>
        <v>0</v>
      </c>
      <c r="BK1260" s="172">
        <f t="shared" si="555"/>
        <v>0</v>
      </c>
      <c r="BL1260" s="171">
        <f>(VLOOKUP($D1260,'P4 Destination'!$C$21:$M$176,8,0))*BK1260</f>
        <v>0</v>
      </c>
      <c r="BM1260" s="172">
        <f t="shared" si="556"/>
        <v>0</v>
      </c>
      <c r="BN1260" s="171">
        <f>(VLOOKUP($D1260,'P4 Destination'!$C$21:$M$176,9,0))*BM1260</f>
        <v>0</v>
      </c>
      <c r="BO1260" s="154">
        <f t="shared" si="561"/>
        <v>0</v>
      </c>
      <c r="BP1260" s="171">
        <f>(VLOOKUP(D1260,'P4 Destination'!$C$21:$M$176,10,0))*K1260</f>
        <v>0</v>
      </c>
      <c r="BQ1260" s="171">
        <f>(VLOOKUP(D1260,'P4 Destination'!$C$21:$M$176,11,0))*J1260</f>
        <v>0</v>
      </c>
      <c r="BR1260" s="173">
        <f t="shared" si="557"/>
        <v>0</v>
      </c>
      <c r="BS1260" s="173">
        <f>(AV1260*2500)*'P6 Verzekering'!$E$11</f>
        <v>0</v>
      </c>
      <c r="BT1260" s="173">
        <f>(AW1260*2500)*'P6 Verzekering'!$E$12</f>
        <v>0</v>
      </c>
      <c r="BU1260" s="173">
        <f>(L1260*2500)*'P6 Verzekering'!$E$13</f>
        <v>0</v>
      </c>
      <c r="BV1260" s="173">
        <f t="shared" si="558"/>
        <v>0</v>
      </c>
      <c r="BW1260"/>
      <c r="BX1260"/>
    </row>
    <row r="1261" spans="1:76">
      <c r="A1261" s="152" t="s">
        <v>1246</v>
      </c>
      <c r="B1261" s="152" t="s">
        <v>428</v>
      </c>
      <c r="C1261" s="152" t="s">
        <v>3265</v>
      </c>
      <c r="D1261" s="152" t="s">
        <v>409</v>
      </c>
      <c r="E1261" s="152" t="s">
        <v>408</v>
      </c>
      <c r="F1261" s="153">
        <f t="shared" si="534"/>
        <v>49</v>
      </c>
      <c r="G1261" s="154">
        <v>1</v>
      </c>
      <c r="H1261" s="154">
        <f>IFERROR(VLOOKUP(B1261,'P2 Origin'!$C$21:$Q$176,15,FALSE),0)</f>
        <v>1</v>
      </c>
      <c r="I1261" s="154">
        <f>IFERROR(VLOOKUP(D1261,'P4 Destination'!$C$21:$Q$176,15,FALSE),0)</f>
        <v>1</v>
      </c>
      <c r="J1261" s="155">
        <v>1</v>
      </c>
      <c r="K1261" s="155"/>
      <c r="L1261" s="156">
        <v>0</v>
      </c>
      <c r="M1261" s="155">
        <v>0</v>
      </c>
      <c r="N1261" s="155">
        <v>0</v>
      </c>
      <c r="O1261" s="157">
        <f t="shared" si="535"/>
        <v>0</v>
      </c>
      <c r="P1261" s="158">
        <f t="shared" si="536"/>
        <v>0</v>
      </c>
      <c r="Q1261" s="159">
        <f>IFERROR(VLOOKUP(N1261,'P1 Intra-Europees'!$A$15:$H$25,3,0),0)*P1261</f>
        <v>0</v>
      </c>
      <c r="R1261" s="160">
        <f t="shared" si="537"/>
        <v>0</v>
      </c>
      <c r="S1261" s="159">
        <f>IFERROR(VLOOKUP(N1261,'P1 Intra-Europees'!$A$15:$H$25,4,0),0)*R1261</f>
        <v>0</v>
      </c>
      <c r="T1261" s="160">
        <f t="shared" si="538"/>
        <v>0</v>
      </c>
      <c r="U1261" s="159">
        <f>IFERROR(VLOOKUP(N1261,'P1 Intra-Europees'!$A$15:$H$25,5,0),0)*T1261</f>
        <v>0</v>
      </c>
      <c r="V1261" s="160">
        <f t="shared" si="539"/>
        <v>0</v>
      </c>
      <c r="W1261" s="159">
        <f>IFERROR(VLOOKUP(N1261,'P1 Intra-Europees'!$A$15:$H$25,6,0),0)*V1261</f>
        <v>0</v>
      </c>
      <c r="X1261" s="160">
        <f t="shared" si="540"/>
        <v>0</v>
      </c>
      <c r="Y1261" s="159">
        <f>IFERROR(VLOOKUP(N1261,'P1 Intra-Europees'!$A$15:$H$25,7,0),0)*X1261</f>
        <v>0</v>
      </c>
      <c r="Z1261" s="161">
        <f t="shared" si="541"/>
        <v>0</v>
      </c>
      <c r="AA1261" s="162">
        <f>IFERROR(VLOOKUP(N1261,'P1 Intra-Europees'!$A$15:$H$25,8,0),0)*Z1261</f>
        <v>0</v>
      </c>
      <c r="AB1261" s="163">
        <f t="shared" si="542"/>
        <v>0</v>
      </c>
      <c r="AC1261" s="157" t="str">
        <f>VLOOKUP(B1261,'P2 Origin'!$C$21:$O$176,13,0)</f>
        <v>USD</v>
      </c>
      <c r="AD1261" s="164">
        <f t="shared" si="543"/>
        <v>0</v>
      </c>
      <c r="AE1261" s="165">
        <f>IF(AU1261&gt;0.1,VLOOKUP(B1261,'P2 Origin'!$C$21:$M$176,3,0)*H1261,0)</f>
        <v>0</v>
      </c>
      <c r="AF1261" s="166">
        <f t="shared" si="544"/>
        <v>0</v>
      </c>
      <c r="AG1261" s="165">
        <f>(VLOOKUP(B1261,'P2 Origin'!$C$21:$M$176,4,0))*AF1261</f>
        <v>0</v>
      </c>
      <c r="AH1261" s="166">
        <f t="shared" si="545"/>
        <v>0</v>
      </c>
      <c r="AI1261" s="165">
        <f>(VLOOKUP(B1261,'P2 Origin'!$C$21:$M$176,5,0))*AH1261</f>
        <v>0</v>
      </c>
      <c r="AJ1261" s="166">
        <f t="shared" si="559"/>
        <v>0</v>
      </c>
      <c r="AK1261" s="165">
        <f>(VLOOKUP(B1261,'P2 Origin'!$C$21:$M$176,6,0))*AJ1261</f>
        <v>0</v>
      </c>
      <c r="AL1261" s="166">
        <f t="shared" si="546"/>
        <v>0</v>
      </c>
      <c r="AM1261" s="165">
        <f>(VLOOKUP($B1261,'P2 Origin'!$C$21:$M$176,7,0))*AL1261</f>
        <v>0</v>
      </c>
      <c r="AN1261" s="166">
        <f t="shared" si="547"/>
        <v>0</v>
      </c>
      <c r="AO1261" s="165">
        <f>(VLOOKUP($B1261,'P2 Origin'!$C$21:$M$176,8,0))*AN1261</f>
        <v>0</v>
      </c>
      <c r="AP1261" s="166">
        <f t="shared" si="548"/>
        <v>49</v>
      </c>
      <c r="AQ1261" s="165">
        <f>(VLOOKUP($B1261,'P2 Origin'!$C$21:$M$176,9,0))*AP1261</f>
        <v>0</v>
      </c>
      <c r="AR1261" s="155">
        <f t="shared" si="560"/>
        <v>1</v>
      </c>
      <c r="AS1261" s="164">
        <f>(VLOOKUP(B1261,'P2 Origin'!$C$21:$M$176,10,0))*K1261</f>
        <v>0</v>
      </c>
      <c r="AT1261" s="164">
        <f>(VLOOKUP(B1261,'P2 Origin'!$C$21:$M$176,11,0))*J1261</f>
        <v>0</v>
      </c>
      <c r="AU1261" s="167">
        <v>49</v>
      </c>
      <c r="AV1261" s="168">
        <v>44</v>
      </c>
      <c r="AW1261" s="169">
        <v>5</v>
      </c>
      <c r="AX1261" s="170">
        <f>IF(AU1261&gt;=0.1,'P3 Bureaumarge zee- en luchtvr.'!$D$12,0)</f>
        <v>0</v>
      </c>
      <c r="AY1261" s="163">
        <f t="shared" si="549"/>
        <v>0</v>
      </c>
      <c r="AZ1261" s="157" t="str">
        <f>VLOOKUP(D1261,'P4 Destination'!$C$21:$O$176,13,0)</f>
        <v>USD</v>
      </c>
      <c r="BA1261" s="164">
        <f t="shared" si="550"/>
        <v>0</v>
      </c>
      <c r="BB1261" s="171">
        <f>IF(AU1261&gt;0.1,(VLOOKUP(D1261,'P4 Destination'!$C$21:$M$176,3,0))*I1261,0)</f>
        <v>0</v>
      </c>
      <c r="BC1261" s="172">
        <f t="shared" si="551"/>
        <v>0</v>
      </c>
      <c r="BD1261" s="171">
        <f>(VLOOKUP($D1261,'P4 Destination'!$C$21:$M$176,4,0))*BC1261</f>
        <v>0</v>
      </c>
      <c r="BE1261" s="172">
        <f t="shared" si="552"/>
        <v>0</v>
      </c>
      <c r="BF1261" s="171">
        <f>(VLOOKUP($D1261,'P4 Destination'!$C$21:$M$176,5,0))*BE1261</f>
        <v>0</v>
      </c>
      <c r="BG1261" s="172">
        <f t="shared" si="553"/>
        <v>0</v>
      </c>
      <c r="BH1261" s="171">
        <f>(VLOOKUP($D1261,'P4 Destination'!$C$21:$M$176,6,0))*BG1261</f>
        <v>0</v>
      </c>
      <c r="BI1261" s="172">
        <f t="shared" si="554"/>
        <v>0</v>
      </c>
      <c r="BJ1261" s="171">
        <f>(VLOOKUP($D1261,'P4 Destination'!$C$21:$M$176,7,0))*BI1261</f>
        <v>0</v>
      </c>
      <c r="BK1261" s="172">
        <f t="shared" si="555"/>
        <v>0</v>
      </c>
      <c r="BL1261" s="171">
        <f>(VLOOKUP($D1261,'P4 Destination'!$C$21:$M$176,8,0))*BK1261</f>
        <v>0</v>
      </c>
      <c r="BM1261" s="172">
        <f t="shared" si="556"/>
        <v>49</v>
      </c>
      <c r="BN1261" s="171">
        <f>(VLOOKUP($D1261,'P4 Destination'!$C$21:$M$176,9,0))*BM1261</f>
        <v>0</v>
      </c>
      <c r="BO1261" s="154">
        <f t="shared" si="561"/>
        <v>1</v>
      </c>
      <c r="BP1261" s="171">
        <f>(VLOOKUP(D1261,'P4 Destination'!$C$21:$M$176,10,0))*K1261</f>
        <v>0</v>
      </c>
      <c r="BQ1261" s="171">
        <f>(VLOOKUP(D1261,'P4 Destination'!$C$21:$M$176,11,0))*J1261</f>
        <v>0</v>
      </c>
      <c r="BR1261" s="173">
        <f t="shared" si="557"/>
        <v>0</v>
      </c>
      <c r="BS1261" s="173">
        <f>(AV1261*2500)*'P6 Verzekering'!$E$11</f>
        <v>0</v>
      </c>
      <c r="BT1261" s="173">
        <f>(AW1261*2500)*'P6 Verzekering'!$E$12</f>
        <v>0</v>
      </c>
      <c r="BU1261" s="173">
        <f>(L1261*2500)*'P6 Verzekering'!$E$13</f>
        <v>0</v>
      </c>
      <c r="BV1261" s="173">
        <f t="shared" si="558"/>
        <v>0</v>
      </c>
      <c r="BW1261"/>
      <c r="BX1261"/>
    </row>
    <row r="1262" spans="1:76">
      <c r="A1262" s="152" t="s">
        <v>1247</v>
      </c>
      <c r="B1262" s="152" t="s">
        <v>428</v>
      </c>
      <c r="C1262" s="152" t="s">
        <v>3265</v>
      </c>
      <c r="D1262" s="152" t="s">
        <v>219</v>
      </c>
      <c r="E1262" s="152" t="s">
        <v>219</v>
      </c>
      <c r="F1262" s="153">
        <f t="shared" si="534"/>
        <v>6.56</v>
      </c>
      <c r="G1262" s="154">
        <v>0</v>
      </c>
      <c r="H1262" s="154">
        <f>IFERROR(VLOOKUP(B1262,'P2 Origin'!$C$21:$Q$176,15,FALSE),0)</f>
        <v>1</v>
      </c>
      <c r="I1262" s="154">
        <f>IFERROR(VLOOKUP(D1262,'P4 Destination'!$C$21:$Q$176,15,FALSE),0)</f>
        <v>0</v>
      </c>
      <c r="J1262" s="155"/>
      <c r="K1262" s="155"/>
      <c r="L1262" s="156">
        <v>0</v>
      </c>
      <c r="M1262" s="155">
        <v>0</v>
      </c>
      <c r="N1262" s="155">
        <v>0</v>
      </c>
      <c r="O1262" s="157">
        <f t="shared" si="535"/>
        <v>0</v>
      </c>
      <c r="P1262" s="158">
        <f t="shared" si="536"/>
        <v>0</v>
      </c>
      <c r="Q1262" s="159">
        <f>IFERROR(VLOOKUP(N1262,'P1 Intra-Europees'!$A$15:$H$25,3,0),0)*P1262</f>
        <v>0</v>
      </c>
      <c r="R1262" s="160">
        <f t="shared" si="537"/>
        <v>0</v>
      </c>
      <c r="S1262" s="159">
        <f>IFERROR(VLOOKUP(N1262,'P1 Intra-Europees'!$A$15:$H$25,4,0),0)*R1262</f>
        <v>0</v>
      </c>
      <c r="T1262" s="160">
        <f t="shared" si="538"/>
        <v>0</v>
      </c>
      <c r="U1262" s="159">
        <f>IFERROR(VLOOKUP(N1262,'P1 Intra-Europees'!$A$15:$H$25,5,0),0)*T1262</f>
        <v>0</v>
      </c>
      <c r="V1262" s="160">
        <f t="shared" si="539"/>
        <v>0</v>
      </c>
      <c r="W1262" s="159">
        <f>IFERROR(VLOOKUP(N1262,'P1 Intra-Europees'!$A$15:$H$25,6,0),0)*V1262</f>
        <v>0</v>
      </c>
      <c r="X1262" s="160">
        <f t="shared" si="540"/>
        <v>0</v>
      </c>
      <c r="Y1262" s="159">
        <f>IFERROR(VLOOKUP(N1262,'P1 Intra-Europees'!$A$15:$H$25,7,0),0)*X1262</f>
        <v>0</v>
      </c>
      <c r="Z1262" s="161">
        <f t="shared" si="541"/>
        <v>0</v>
      </c>
      <c r="AA1262" s="162">
        <f>IFERROR(VLOOKUP(N1262,'P1 Intra-Europees'!$A$15:$H$25,8,0),0)*Z1262</f>
        <v>0</v>
      </c>
      <c r="AB1262" s="163">
        <f t="shared" si="542"/>
        <v>0</v>
      </c>
      <c r="AC1262" s="157" t="str">
        <f>VLOOKUP(B1262,'P2 Origin'!$C$21:$O$176,13,0)</f>
        <v>USD</v>
      </c>
      <c r="AD1262" s="164">
        <f t="shared" si="543"/>
        <v>0</v>
      </c>
      <c r="AE1262" s="165">
        <f>IF(AU1262&gt;0.1,VLOOKUP(B1262,'P2 Origin'!$C$21:$M$176,3,0)*H1262,0)</f>
        <v>0</v>
      </c>
      <c r="AF1262" s="166">
        <f t="shared" si="544"/>
        <v>0</v>
      </c>
      <c r="AG1262" s="165">
        <f>(VLOOKUP(B1262,'P2 Origin'!$C$21:$M$176,4,0))*AF1262</f>
        <v>0</v>
      </c>
      <c r="AH1262" s="166">
        <f t="shared" si="545"/>
        <v>6.56</v>
      </c>
      <c r="AI1262" s="165">
        <f>(VLOOKUP(B1262,'P2 Origin'!$C$21:$M$176,5,0))*AH1262</f>
        <v>0</v>
      </c>
      <c r="AJ1262" s="166">
        <f t="shared" si="559"/>
        <v>0</v>
      </c>
      <c r="AK1262" s="165">
        <f>(VLOOKUP(B1262,'P2 Origin'!$C$21:$M$176,6,0))*AJ1262</f>
        <v>0</v>
      </c>
      <c r="AL1262" s="166">
        <f t="shared" si="546"/>
        <v>0</v>
      </c>
      <c r="AM1262" s="165">
        <f>(VLOOKUP($B1262,'P2 Origin'!$C$21:$M$176,7,0))*AL1262</f>
        <v>0</v>
      </c>
      <c r="AN1262" s="166">
        <f t="shared" si="547"/>
        <v>0</v>
      </c>
      <c r="AO1262" s="165">
        <f>(VLOOKUP($B1262,'P2 Origin'!$C$21:$M$176,8,0))*AN1262</f>
        <v>0</v>
      </c>
      <c r="AP1262" s="166">
        <f t="shared" si="548"/>
        <v>0</v>
      </c>
      <c r="AQ1262" s="165">
        <f>(VLOOKUP($B1262,'P2 Origin'!$C$21:$M$176,9,0))*AP1262</f>
        <v>0</v>
      </c>
      <c r="AR1262" s="155">
        <f t="shared" si="560"/>
        <v>0</v>
      </c>
      <c r="AS1262" s="164">
        <f>(VLOOKUP(B1262,'P2 Origin'!$C$21:$M$176,10,0))*K1262</f>
        <v>0</v>
      </c>
      <c r="AT1262" s="164">
        <f>(VLOOKUP(B1262,'P2 Origin'!$C$21:$M$176,11,0))*J1262</f>
        <v>0</v>
      </c>
      <c r="AU1262" s="167">
        <v>6.56</v>
      </c>
      <c r="AV1262" s="168">
        <v>0</v>
      </c>
      <c r="AW1262" s="169">
        <v>6.56</v>
      </c>
      <c r="AX1262" s="170">
        <f>IF(AU1262&gt;=0.1,'P3 Bureaumarge zee- en luchtvr.'!$D$12,0)</f>
        <v>0</v>
      </c>
      <c r="AY1262" s="163">
        <f t="shared" si="549"/>
        <v>0</v>
      </c>
      <c r="AZ1262" s="157" t="str">
        <f>VLOOKUP(D1262,'P4 Destination'!$C$21:$O$176,13,0)</f>
        <v>EUR</v>
      </c>
      <c r="BA1262" s="164">
        <f t="shared" si="550"/>
        <v>0</v>
      </c>
      <c r="BB1262" s="171">
        <f>IF(AU1262&gt;0.1,(VLOOKUP(D1262,'P4 Destination'!$C$21:$M$176,3,0))*I1262,0)</f>
        <v>0</v>
      </c>
      <c r="BC1262" s="172">
        <f t="shared" si="551"/>
        <v>0</v>
      </c>
      <c r="BD1262" s="171">
        <f>(VLOOKUP($D1262,'P4 Destination'!$C$21:$M$176,4,0))*BC1262</f>
        <v>0</v>
      </c>
      <c r="BE1262" s="172">
        <f t="shared" si="552"/>
        <v>6.56</v>
      </c>
      <c r="BF1262" s="171">
        <f>(VLOOKUP($D1262,'P4 Destination'!$C$21:$M$176,5,0))*BE1262</f>
        <v>0</v>
      </c>
      <c r="BG1262" s="172">
        <f t="shared" si="553"/>
        <v>0</v>
      </c>
      <c r="BH1262" s="171">
        <f>(VLOOKUP($D1262,'P4 Destination'!$C$21:$M$176,6,0))*BG1262</f>
        <v>0</v>
      </c>
      <c r="BI1262" s="172">
        <f t="shared" si="554"/>
        <v>0</v>
      </c>
      <c r="BJ1262" s="171">
        <f>(VLOOKUP($D1262,'P4 Destination'!$C$21:$M$176,7,0))*BI1262</f>
        <v>0</v>
      </c>
      <c r="BK1262" s="172">
        <f t="shared" si="555"/>
        <v>0</v>
      </c>
      <c r="BL1262" s="171">
        <f>(VLOOKUP($D1262,'P4 Destination'!$C$21:$M$176,8,0))*BK1262</f>
        <v>0</v>
      </c>
      <c r="BM1262" s="172">
        <f t="shared" si="556"/>
        <v>0</v>
      </c>
      <c r="BN1262" s="171">
        <f>(VLOOKUP($D1262,'P4 Destination'!$C$21:$M$176,9,0))*BM1262</f>
        <v>0</v>
      </c>
      <c r="BO1262" s="154">
        <f t="shared" si="561"/>
        <v>0</v>
      </c>
      <c r="BP1262" s="171">
        <f>(VLOOKUP(D1262,'P4 Destination'!$C$21:$M$176,10,0))*K1262</f>
        <v>0</v>
      </c>
      <c r="BQ1262" s="171">
        <f>(VLOOKUP(D1262,'P4 Destination'!$C$21:$M$176,11,0))*J1262</f>
        <v>0</v>
      </c>
      <c r="BR1262" s="173">
        <f t="shared" si="557"/>
        <v>0</v>
      </c>
      <c r="BS1262" s="173">
        <f>(AV1262*2500)*'P6 Verzekering'!$E$11</f>
        <v>0</v>
      </c>
      <c r="BT1262" s="173">
        <f>(AW1262*2500)*'P6 Verzekering'!$E$12</f>
        <v>0</v>
      </c>
      <c r="BU1262" s="173">
        <f>(L1262*2500)*'P6 Verzekering'!$E$13</f>
        <v>0</v>
      </c>
      <c r="BV1262" s="173">
        <f t="shared" si="558"/>
        <v>0</v>
      </c>
      <c r="BW1262"/>
      <c r="BX1262"/>
    </row>
    <row r="1263" spans="1:76">
      <c r="A1263" s="152" t="s">
        <v>1248</v>
      </c>
      <c r="B1263" s="152" t="s">
        <v>428</v>
      </c>
      <c r="C1263" s="152" t="s">
        <v>3265</v>
      </c>
      <c r="D1263" s="152" t="s">
        <v>219</v>
      </c>
      <c r="E1263" s="152" t="s">
        <v>219</v>
      </c>
      <c r="F1263" s="153">
        <f t="shared" si="534"/>
        <v>2.2799999999999998</v>
      </c>
      <c r="G1263" s="154">
        <v>0</v>
      </c>
      <c r="H1263" s="154">
        <f>IFERROR(VLOOKUP(B1263,'P2 Origin'!$C$21:$Q$176,15,FALSE),0)</f>
        <v>1</v>
      </c>
      <c r="I1263" s="154">
        <f>IFERROR(VLOOKUP(D1263,'P4 Destination'!$C$21:$Q$176,15,FALSE),0)</f>
        <v>0</v>
      </c>
      <c r="J1263" s="155"/>
      <c r="K1263" s="155"/>
      <c r="L1263" s="156">
        <v>0</v>
      </c>
      <c r="M1263" s="155">
        <v>0</v>
      </c>
      <c r="N1263" s="155">
        <v>0</v>
      </c>
      <c r="O1263" s="157">
        <f t="shared" si="535"/>
        <v>0</v>
      </c>
      <c r="P1263" s="158">
        <f t="shared" si="536"/>
        <v>0</v>
      </c>
      <c r="Q1263" s="159">
        <f>IFERROR(VLOOKUP(N1263,'P1 Intra-Europees'!$A$15:$H$25,3,0),0)*P1263</f>
        <v>0</v>
      </c>
      <c r="R1263" s="160">
        <f t="shared" si="537"/>
        <v>0</v>
      </c>
      <c r="S1263" s="159">
        <f>IFERROR(VLOOKUP(N1263,'P1 Intra-Europees'!$A$15:$H$25,4,0),0)*R1263</f>
        <v>0</v>
      </c>
      <c r="T1263" s="160">
        <f t="shared" si="538"/>
        <v>0</v>
      </c>
      <c r="U1263" s="159">
        <f>IFERROR(VLOOKUP(N1263,'P1 Intra-Europees'!$A$15:$H$25,5,0),0)*T1263</f>
        <v>0</v>
      </c>
      <c r="V1263" s="160">
        <f t="shared" si="539"/>
        <v>0</v>
      </c>
      <c r="W1263" s="159">
        <f>IFERROR(VLOOKUP(N1263,'P1 Intra-Europees'!$A$15:$H$25,6,0),0)*V1263</f>
        <v>0</v>
      </c>
      <c r="X1263" s="160">
        <f t="shared" si="540"/>
        <v>0</v>
      </c>
      <c r="Y1263" s="159">
        <f>IFERROR(VLOOKUP(N1263,'P1 Intra-Europees'!$A$15:$H$25,7,0),0)*X1263</f>
        <v>0</v>
      </c>
      <c r="Z1263" s="161">
        <f t="shared" si="541"/>
        <v>0</v>
      </c>
      <c r="AA1263" s="162">
        <f>IFERROR(VLOOKUP(N1263,'P1 Intra-Europees'!$A$15:$H$25,8,0),0)*Z1263</f>
        <v>0</v>
      </c>
      <c r="AB1263" s="163">
        <f t="shared" si="542"/>
        <v>0</v>
      </c>
      <c r="AC1263" s="157" t="str">
        <f>VLOOKUP(B1263,'P2 Origin'!$C$21:$O$176,13,0)</f>
        <v>USD</v>
      </c>
      <c r="AD1263" s="164">
        <f t="shared" si="543"/>
        <v>0</v>
      </c>
      <c r="AE1263" s="165">
        <f>IF(AU1263&gt;0.1,VLOOKUP(B1263,'P2 Origin'!$C$21:$M$176,3,0)*H1263,0)</f>
        <v>0</v>
      </c>
      <c r="AF1263" s="166">
        <f t="shared" si="544"/>
        <v>2.2799999999999998</v>
      </c>
      <c r="AG1263" s="165">
        <f>(VLOOKUP(B1263,'P2 Origin'!$C$21:$M$176,4,0))*AF1263</f>
        <v>0</v>
      </c>
      <c r="AH1263" s="166">
        <f t="shared" si="545"/>
        <v>0</v>
      </c>
      <c r="AI1263" s="165">
        <f>(VLOOKUP(B1263,'P2 Origin'!$C$21:$M$176,5,0))*AH1263</f>
        <v>0</v>
      </c>
      <c r="AJ1263" s="166">
        <f t="shared" si="559"/>
        <v>0</v>
      </c>
      <c r="AK1263" s="165">
        <f>(VLOOKUP(B1263,'P2 Origin'!$C$21:$M$176,6,0))*AJ1263</f>
        <v>0</v>
      </c>
      <c r="AL1263" s="166">
        <f t="shared" si="546"/>
        <v>0</v>
      </c>
      <c r="AM1263" s="165">
        <f>(VLOOKUP($B1263,'P2 Origin'!$C$21:$M$176,7,0))*AL1263</f>
        <v>0</v>
      </c>
      <c r="AN1263" s="166">
        <f t="shared" si="547"/>
        <v>0</v>
      </c>
      <c r="AO1263" s="165">
        <f>(VLOOKUP($B1263,'P2 Origin'!$C$21:$M$176,8,0))*AN1263</f>
        <v>0</v>
      </c>
      <c r="AP1263" s="166">
        <f t="shared" si="548"/>
        <v>0</v>
      </c>
      <c r="AQ1263" s="165">
        <f>(VLOOKUP($B1263,'P2 Origin'!$C$21:$M$176,9,0))*AP1263</f>
        <v>0</v>
      </c>
      <c r="AR1263" s="155">
        <f t="shared" si="560"/>
        <v>0</v>
      </c>
      <c r="AS1263" s="164">
        <f>(VLOOKUP(B1263,'P2 Origin'!$C$21:$M$176,10,0))*K1263</f>
        <v>0</v>
      </c>
      <c r="AT1263" s="164">
        <f>(VLOOKUP(B1263,'P2 Origin'!$C$21:$M$176,11,0))*J1263</f>
        <v>0</v>
      </c>
      <c r="AU1263" s="167">
        <v>2.2799999999999998</v>
      </c>
      <c r="AV1263" s="168">
        <v>0</v>
      </c>
      <c r="AW1263" s="169">
        <v>2.2799999999999998</v>
      </c>
      <c r="AX1263" s="170">
        <f>IF(AU1263&gt;=0.1,'P3 Bureaumarge zee- en luchtvr.'!$D$12,0)</f>
        <v>0</v>
      </c>
      <c r="AY1263" s="163">
        <f t="shared" si="549"/>
        <v>0</v>
      </c>
      <c r="AZ1263" s="157" t="str">
        <f>VLOOKUP(D1263,'P4 Destination'!$C$21:$O$176,13,0)</f>
        <v>EUR</v>
      </c>
      <c r="BA1263" s="164">
        <f t="shared" si="550"/>
        <v>0</v>
      </c>
      <c r="BB1263" s="171">
        <f>IF(AU1263&gt;0.1,(VLOOKUP(D1263,'P4 Destination'!$C$21:$M$176,3,0))*I1263,0)</f>
        <v>0</v>
      </c>
      <c r="BC1263" s="172">
        <f t="shared" si="551"/>
        <v>2.2799999999999998</v>
      </c>
      <c r="BD1263" s="171">
        <f>(VLOOKUP($D1263,'P4 Destination'!$C$21:$M$176,4,0))*BC1263</f>
        <v>0</v>
      </c>
      <c r="BE1263" s="172">
        <f t="shared" si="552"/>
        <v>0</v>
      </c>
      <c r="BF1263" s="171">
        <f>(VLOOKUP($D1263,'P4 Destination'!$C$21:$M$176,5,0))*BE1263</f>
        <v>0</v>
      </c>
      <c r="BG1263" s="172">
        <f t="shared" si="553"/>
        <v>0</v>
      </c>
      <c r="BH1263" s="171">
        <f>(VLOOKUP($D1263,'P4 Destination'!$C$21:$M$176,6,0))*BG1263</f>
        <v>0</v>
      </c>
      <c r="BI1263" s="172">
        <f t="shared" si="554"/>
        <v>0</v>
      </c>
      <c r="BJ1263" s="171">
        <f>(VLOOKUP($D1263,'P4 Destination'!$C$21:$M$176,7,0))*BI1263</f>
        <v>0</v>
      </c>
      <c r="BK1263" s="172">
        <f t="shared" si="555"/>
        <v>0</v>
      </c>
      <c r="BL1263" s="171">
        <f>(VLOOKUP($D1263,'P4 Destination'!$C$21:$M$176,8,0))*BK1263</f>
        <v>0</v>
      </c>
      <c r="BM1263" s="172">
        <f t="shared" si="556"/>
        <v>0</v>
      </c>
      <c r="BN1263" s="171">
        <f>(VLOOKUP($D1263,'P4 Destination'!$C$21:$M$176,9,0))*BM1263</f>
        <v>0</v>
      </c>
      <c r="BO1263" s="154">
        <f t="shared" si="561"/>
        <v>0</v>
      </c>
      <c r="BP1263" s="171">
        <f>(VLOOKUP(D1263,'P4 Destination'!$C$21:$M$176,10,0))*K1263</f>
        <v>0</v>
      </c>
      <c r="BQ1263" s="171">
        <f>(VLOOKUP(D1263,'P4 Destination'!$C$21:$M$176,11,0))*J1263</f>
        <v>0</v>
      </c>
      <c r="BR1263" s="173">
        <f t="shared" si="557"/>
        <v>0</v>
      </c>
      <c r="BS1263" s="173">
        <f>(AV1263*2500)*'P6 Verzekering'!$E$11</f>
        <v>0</v>
      </c>
      <c r="BT1263" s="173">
        <f>(AW1263*2500)*'P6 Verzekering'!$E$12</f>
        <v>0</v>
      </c>
      <c r="BU1263" s="173">
        <f>(L1263*2500)*'P6 Verzekering'!$E$13</f>
        <v>0</v>
      </c>
      <c r="BV1263" s="173">
        <f t="shared" si="558"/>
        <v>0</v>
      </c>
      <c r="BW1263"/>
      <c r="BX1263"/>
    </row>
    <row r="1264" spans="1:76">
      <c r="A1264" s="152" t="s">
        <v>1249</v>
      </c>
      <c r="B1264" s="152" t="s">
        <v>428</v>
      </c>
      <c r="C1264" s="152" t="s">
        <v>3265</v>
      </c>
      <c r="D1264" s="152" t="s">
        <v>219</v>
      </c>
      <c r="E1264" s="152" t="s">
        <v>219</v>
      </c>
      <c r="F1264" s="153">
        <f t="shared" si="534"/>
        <v>6</v>
      </c>
      <c r="G1264" s="154">
        <v>0</v>
      </c>
      <c r="H1264" s="154">
        <f>IFERROR(VLOOKUP(B1264,'P2 Origin'!$C$21:$Q$176,15,FALSE),0)</f>
        <v>1</v>
      </c>
      <c r="I1264" s="154">
        <f>IFERROR(VLOOKUP(D1264,'P4 Destination'!$C$21:$Q$176,15,FALSE),0)</f>
        <v>0</v>
      </c>
      <c r="J1264" s="155"/>
      <c r="K1264" s="155"/>
      <c r="L1264" s="156">
        <v>0</v>
      </c>
      <c r="M1264" s="155">
        <v>0</v>
      </c>
      <c r="N1264" s="155">
        <v>0</v>
      </c>
      <c r="O1264" s="157">
        <f t="shared" si="535"/>
        <v>0</v>
      </c>
      <c r="P1264" s="158">
        <f t="shared" si="536"/>
        <v>0</v>
      </c>
      <c r="Q1264" s="159">
        <f>IFERROR(VLOOKUP(N1264,'P1 Intra-Europees'!$A$15:$H$25,3,0),0)*P1264</f>
        <v>0</v>
      </c>
      <c r="R1264" s="160">
        <f t="shared" si="537"/>
        <v>0</v>
      </c>
      <c r="S1264" s="159">
        <f>IFERROR(VLOOKUP(N1264,'P1 Intra-Europees'!$A$15:$H$25,4,0),0)*R1264</f>
        <v>0</v>
      </c>
      <c r="T1264" s="160">
        <f t="shared" si="538"/>
        <v>0</v>
      </c>
      <c r="U1264" s="159">
        <f>IFERROR(VLOOKUP(N1264,'P1 Intra-Europees'!$A$15:$H$25,5,0),0)*T1264</f>
        <v>0</v>
      </c>
      <c r="V1264" s="160">
        <f t="shared" si="539"/>
        <v>0</v>
      </c>
      <c r="W1264" s="159">
        <f>IFERROR(VLOOKUP(N1264,'P1 Intra-Europees'!$A$15:$H$25,6,0),0)*V1264</f>
        <v>0</v>
      </c>
      <c r="X1264" s="160">
        <f t="shared" si="540"/>
        <v>0</v>
      </c>
      <c r="Y1264" s="159">
        <f>IFERROR(VLOOKUP(N1264,'P1 Intra-Europees'!$A$15:$H$25,7,0),0)*X1264</f>
        <v>0</v>
      </c>
      <c r="Z1264" s="161">
        <f t="shared" si="541"/>
        <v>0</v>
      </c>
      <c r="AA1264" s="162">
        <f>IFERROR(VLOOKUP(N1264,'P1 Intra-Europees'!$A$15:$H$25,8,0),0)*Z1264</f>
        <v>0</v>
      </c>
      <c r="AB1264" s="163">
        <f t="shared" si="542"/>
        <v>0</v>
      </c>
      <c r="AC1264" s="157" t="str">
        <f>VLOOKUP(B1264,'P2 Origin'!$C$21:$O$176,13,0)</f>
        <v>USD</v>
      </c>
      <c r="AD1264" s="164">
        <f t="shared" si="543"/>
        <v>0</v>
      </c>
      <c r="AE1264" s="165">
        <f>IF(AU1264&gt;0.1,VLOOKUP(B1264,'P2 Origin'!$C$21:$M$176,3,0)*H1264,0)</f>
        <v>0</v>
      </c>
      <c r="AF1264" s="166">
        <f t="shared" si="544"/>
        <v>0</v>
      </c>
      <c r="AG1264" s="165">
        <f>(VLOOKUP(B1264,'P2 Origin'!$C$21:$M$176,4,0))*AF1264</f>
        <v>0</v>
      </c>
      <c r="AH1264" s="166">
        <f t="shared" si="545"/>
        <v>6</v>
      </c>
      <c r="AI1264" s="165">
        <f>(VLOOKUP(B1264,'P2 Origin'!$C$21:$M$176,5,0))*AH1264</f>
        <v>0</v>
      </c>
      <c r="AJ1264" s="166">
        <f t="shared" si="559"/>
        <v>0</v>
      </c>
      <c r="AK1264" s="165">
        <f>(VLOOKUP(B1264,'P2 Origin'!$C$21:$M$176,6,0))*AJ1264</f>
        <v>0</v>
      </c>
      <c r="AL1264" s="166">
        <f t="shared" si="546"/>
        <v>0</v>
      </c>
      <c r="AM1264" s="165">
        <f>(VLOOKUP($B1264,'P2 Origin'!$C$21:$M$176,7,0))*AL1264</f>
        <v>0</v>
      </c>
      <c r="AN1264" s="166">
        <f t="shared" si="547"/>
        <v>0</v>
      </c>
      <c r="AO1264" s="165">
        <f>(VLOOKUP($B1264,'P2 Origin'!$C$21:$M$176,8,0))*AN1264</f>
        <v>0</v>
      </c>
      <c r="AP1264" s="166">
        <f t="shared" si="548"/>
        <v>0</v>
      </c>
      <c r="AQ1264" s="165">
        <f>(VLOOKUP($B1264,'P2 Origin'!$C$21:$M$176,9,0))*AP1264</f>
        <v>0</v>
      </c>
      <c r="AR1264" s="155">
        <f t="shared" si="560"/>
        <v>0</v>
      </c>
      <c r="AS1264" s="164">
        <f>(VLOOKUP(B1264,'P2 Origin'!$C$21:$M$176,10,0))*K1264</f>
        <v>0</v>
      </c>
      <c r="AT1264" s="164">
        <f>(VLOOKUP(B1264,'P2 Origin'!$C$21:$M$176,11,0))*J1264</f>
        <v>0</v>
      </c>
      <c r="AU1264" s="167">
        <v>6</v>
      </c>
      <c r="AV1264" s="168">
        <v>0</v>
      </c>
      <c r="AW1264" s="169">
        <v>6</v>
      </c>
      <c r="AX1264" s="170">
        <f>IF(AU1264&gt;=0.1,'P3 Bureaumarge zee- en luchtvr.'!$D$12,0)</f>
        <v>0</v>
      </c>
      <c r="AY1264" s="163">
        <f t="shared" si="549"/>
        <v>0</v>
      </c>
      <c r="AZ1264" s="157" t="str">
        <f>VLOOKUP(D1264,'P4 Destination'!$C$21:$O$176,13,0)</f>
        <v>EUR</v>
      </c>
      <c r="BA1264" s="164">
        <f t="shared" si="550"/>
        <v>0</v>
      </c>
      <c r="BB1264" s="171">
        <f>IF(AU1264&gt;0.1,(VLOOKUP(D1264,'P4 Destination'!$C$21:$M$176,3,0))*I1264,0)</f>
        <v>0</v>
      </c>
      <c r="BC1264" s="172">
        <f t="shared" si="551"/>
        <v>0</v>
      </c>
      <c r="BD1264" s="171">
        <f>(VLOOKUP($D1264,'P4 Destination'!$C$21:$M$176,4,0))*BC1264</f>
        <v>0</v>
      </c>
      <c r="BE1264" s="172">
        <f t="shared" si="552"/>
        <v>6</v>
      </c>
      <c r="BF1264" s="171">
        <f>(VLOOKUP($D1264,'P4 Destination'!$C$21:$M$176,5,0))*BE1264</f>
        <v>0</v>
      </c>
      <c r="BG1264" s="172">
        <f t="shared" si="553"/>
        <v>0</v>
      </c>
      <c r="BH1264" s="171">
        <f>(VLOOKUP($D1264,'P4 Destination'!$C$21:$M$176,6,0))*BG1264</f>
        <v>0</v>
      </c>
      <c r="BI1264" s="172">
        <f t="shared" si="554"/>
        <v>0</v>
      </c>
      <c r="BJ1264" s="171">
        <f>(VLOOKUP($D1264,'P4 Destination'!$C$21:$M$176,7,0))*BI1264</f>
        <v>0</v>
      </c>
      <c r="BK1264" s="172">
        <f t="shared" si="555"/>
        <v>0</v>
      </c>
      <c r="BL1264" s="171">
        <f>(VLOOKUP($D1264,'P4 Destination'!$C$21:$M$176,8,0))*BK1264</f>
        <v>0</v>
      </c>
      <c r="BM1264" s="172">
        <f t="shared" si="556"/>
        <v>0</v>
      </c>
      <c r="BN1264" s="171">
        <f>(VLOOKUP($D1264,'P4 Destination'!$C$21:$M$176,9,0))*BM1264</f>
        <v>0</v>
      </c>
      <c r="BO1264" s="154">
        <f t="shared" si="561"/>
        <v>0</v>
      </c>
      <c r="BP1264" s="171">
        <f>(VLOOKUP(D1264,'P4 Destination'!$C$21:$M$176,10,0))*K1264</f>
        <v>0</v>
      </c>
      <c r="BQ1264" s="171">
        <f>(VLOOKUP(D1264,'P4 Destination'!$C$21:$M$176,11,0))*J1264</f>
        <v>0</v>
      </c>
      <c r="BR1264" s="173">
        <f t="shared" si="557"/>
        <v>0</v>
      </c>
      <c r="BS1264" s="173">
        <f>(AV1264*2500)*'P6 Verzekering'!$E$11</f>
        <v>0</v>
      </c>
      <c r="BT1264" s="173">
        <f>(AW1264*2500)*'P6 Verzekering'!$E$12</f>
        <v>0</v>
      </c>
      <c r="BU1264" s="173">
        <f>(L1264*2500)*'P6 Verzekering'!$E$13</f>
        <v>0</v>
      </c>
      <c r="BV1264" s="173">
        <f t="shared" si="558"/>
        <v>0</v>
      </c>
      <c r="BW1264"/>
      <c r="BX1264"/>
    </row>
    <row r="1265" spans="1:76">
      <c r="A1265" s="152" t="s">
        <v>1250</v>
      </c>
      <c r="B1265" s="152" t="s">
        <v>428</v>
      </c>
      <c r="C1265" s="152" t="s">
        <v>3265</v>
      </c>
      <c r="D1265" s="152" t="s">
        <v>219</v>
      </c>
      <c r="E1265" s="152" t="s">
        <v>219</v>
      </c>
      <c r="F1265" s="153">
        <f t="shared" si="534"/>
        <v>5.5</v>
      </c>
      <c r="G1265" s="154">
        <v>0</v>
      </c>
      <c r="H1265" s="154">
        <f>IFERROR(VLOOKUP(B1265,'P2 Origin'!$C$21:$Q$176,15,FALSE),0)</f>
        <v>1</v>
      </c>
      <c r="I1265" s="154">
        <f>IFERROR(VLOOKUP(D1265,'P4 Destination'!$C$21:$Q$176,15,FALSE),0)</f>
        <v>0</v>
      </c>
      <c r="J1265" s="155"/>
      <c r="K1265" s="155"/>
      <c r="L1265" s="156">
        <v>0</v>
      </c>
      <c r="M1265" s="155">
        <v>0</v>
      </c>
      <c r="N1265" s="155">
        <v>0</v>
      </c>
      <c r="O1265" s="157">
        <f t="shared" si="535"/>
        <v>0</v>
      </c>
      <c r="P1265" s="158">
        <f t="shared" si="536"/>
        <v>0</v>
      </c>
      <c r="Q1265" s="159">
        <f>IFERROR(VLOOKUP(N1265,'P1 Intra-Europees'!$A$15:$H$25,3,0),0)*P1265</f>
        <v>0</v>
      </c>
      <c r="R1265" s="160">
        <f t="shared" si="537"/>
        <v>0</v>
      </c>
      <c r="S1265" s="159">
        <f>IFERROR(VLOOKUP(N1265,'P1 Intra-Europees'!$A$15:$H$25,4,0),0)*R1265</f>
        <v>0</v>
      </c>
      <c r="T1265" s="160">
        <f t="shared" si="538"/>
        <v>0</v>
      </c>
      <c r="U1265" s="159">
        <f>IFERROR(VLOOKUP(N1265,'P1 Intra-Europees'!$A$15:$H$25,5,0),0)*T1265</f>
        <v>0</v>
      </c>
      <c r="V1265" s="160">
        <f t="shared" si="539"/>
        <v>0</v>
      </c>
      <c r="W1265" s="159">
        <f>IFERROR(VLOOKUP(N1265,'P1 Intra-Europees'!$A$15:$H$25,6,0),0)*V1265</f>
        <v>0</v>
      </c>
      <c r="X1265" s="160">
        <f t="shared" si="540"/>
        <v>0</v>
      </c>
      <c r="Y1265" s="159">
        <f>IFERROR(VLOOKUP(N1265,'P1 Intra-Europees'!$A$15:$H$25,7,0),0)*X1265</f>
        <v>0</v>
      </c>
      <c r="Z1265" s="161">
        <f t="shared" si="541"/>
        <v>0</v>
      </c>
      <c r="AA1265" s="162">
        <f>IFERROR(VLOOKUP(N1265,'P1 Intra-Europees'!$A$15:$H$25,8,0),0)*Z1265</f>
        <v>0</v>
      </c>
      <c r="AB1265" s="163">
        <f t="shared" si="542"/>
        <v>0</v>
      </c>
      <c r="AC1265" s="157" t="str">
        <f>VLOOKUP(B1265,'P2 Origin'!$C$21:$O$176,13,0)</f>
        <v>USD</v>
      </c>
      <c r="AD1265" s="164">
        <f t="shared" si="543"/>
        <v>0</v>
      </c>
      <c r="AE1265" s="165">
        <f>IF(AU1265&gt;0.1,VLOOKUP(B1265,'P2 Origin'!$C$21:$M$176,3,0)*H1265,0)</f>
        <v>0</v>
      </c>
      <c r="AF1265" s="166">
        <f t="shared" si="544"/>
        <v>5.5</v>
      </c>
      <c r="AG1265" s="165">
        <f>(VLOOKUP(B1265,'P2 Origin'!$C$21:$M$176,4,0))*AF1265</f>
        <v>0</v>
      </c>
      <c r="AH1265" s="166">
        <f t="shared" si="545"/>
        <v>0</v>
      </c>
      <c r="AI1265" s="165">
        <f>(VLOOKUP(B1265,'P2 Origin'!$C$21:$M$176,5,0))*AH1265</f>
        <v>0</v>
      </c>
      <c r="AJ1265" s="166">
        <f t="shared" si="559"/>
        <v>0</v>
      </c>
      <c r="AK1265" s="165">
        <f>(VLOOKUP(B1265,'P2 Origin'!$C$21:$M$176,6,0))*AJ1265</f>
        <v>0</v>
      </c>
      <c r="AL1265" s="166">
        <f t="shared" si="546"/>
        <v>0</v>
      </c>
      <c r="AM1265" s="165">
        <f>(VLOOKUP($B1265,'P2 Origin'!$C$21:$M$176,7,0))*AL1265</f>
        <v>0</v>
      </c>
      <c r="AN1265" s="166">
        <f t="shared" si="547"/>
        <v>0</v>
      </c>
      <c r="AO1265" s="165">
        <f>(VLOOKUP($B1265,'P2 Origin'!$C$21:$M$176,8,0))*AN1265</f>
        <v>0</v>
      </c>
      <c r="AP1265" s="166">
        <f t="shared" si="548"/>
        <v>0</v>
      </c>
      <c r="AQ1265" s="165">
        <f>(VLOOKUP($B1265,'P2 Origin'!$C$21:$M$176,9,0))*AP1265</f>
        <v>0</v>
      </c>
      <c r="AR1265" s="155">
        <f t="shared" si="560"/>
        <v>0</v>
      </c>
      <c r="AS1265" s="164">
        <f>(VLOOKUP(B1265,'P2 Origin'!$C$21:$M$176,10,0))*K1265</f>
        <v>0</v>
      </c>
      <c r="AT1265" s="164">
        <f>(VLOOKUP(B1265,'P2 Origin'!$C$21:$M$176,11,0))*J1265</f>
        <v>0</v>
      </c>
      <c r="AU1265" s="167">
        <v>5.5</v>
      </c>
      <c r="AV1265" s="168">
        <v>0</v>
      </c>
      <c r="AW1265" s="169">
        <v>5.5</v>
      </c>
      <c r="AX1265" s="170">
        <f>IF(AU1265&gt;=0.1,'P3 Bureaumarge zee- en luchtvr.'!$D$12,0)</f>
        <v>0</v>
      </c>
      <c r="AY1265" s="163">
        <f t="shared" si="549"/>
        <v>0</v>
      </c>
      <c r="AZ1265" s="157" t="str">
        <f>VLOOKUP(D1265,'P4 Destination'!$C$21:$O$176,13,0)</f>
        <v>EUR</v>
      </c>
      <c r="BA1265" s="164">
        <f t="shared" si="550"/>
        <v>0</v>
      </c>
      <c r="BB1265" s="171">
        <f>IF(AU1265&gt;0.1,(VLOOKUP(D1265,'P4 Destination'!$C$21:$M$176,3,0))*I1265,0)</f>
        <v>0</v>
      </c>
      <c r="BC1265" s="172">
        <f t="shared" si="551"/>
        <v>0</v>
      </c>
      <c r="BD1265" s="171">
        <f>(VLOOKUP($D1265,'P4 Destination'!$C$21:$M$176,4,0))*BC1265</f>
        <v>0</v>
      </c>
      <c r="BE1265" s="172">
        <f t="shared" si="552"/>
        <v>0</v>
      </c>
      <c r="BF1265" s="171">
        <f>(VLOOKUP($D1265,'P4 Destination'!$C$21:$M$176,5,0))*BE1265</f>
        <v>0</v>
      </c>
      <c r="BG1265" s="172">
        <f t="shared" si="553"/>
        <v>0</v>
      </c>
      <c r="BH1265" s="171">
        <f>(VLOOKUP($D1265,'P4 Destination'!$C$21:$M$176,6,0))*BG1265</f>
        <v>0</v>
      </c>
      <c r="BI1265" s="172">
        <f t="shared" si="554"/>
        <v>0</v>
      </c>
      <c r="BJ1265" s="171">
        <f>(VLOOKUP($D1265,'P4 Destination'!$C$21:$M$176,7,0))*BI1265</f>
        <v>0</v>
      </c>
      <c r="BK1265" s="172">
        <f t="shared" si="555"/>
        <v>0</v>
      </c>
      <c r="BL1265" s="171">
        <f>(VLOOKUP($D1265,'P4 Destination'!$C$21:$M$176,8,0))*BK1265</f>
        <v>0</v>
      </c>
      <c r="BM1265" s="172">
        <f t="shared" si="556"/>
        <v>0</v>
      </c>
      <c r="BN1265" s="171">
        <f>(VLOOKUP($D1265,'P4 Destination'!$C$21:$M$176,9,0))*BM1265</f>
        <v>0</v>
      </c>
      <c r="BO1265" s="154">
        <f t="shared" si="561"/>
        <v>0</v>
      </c>
      <c r="BP1265" s="171">
        <f>(VLOOKUP(D1265,'P4 Destination'!$C$21:$M$176,10,0))*K1265</f>
        <v>0</v>
      </c>
      <c r="BQ1265" s="171">
        <f>(VLOOKUP(D1265,'P4 Destination'!$C$21:$M$176,11,0))*J1265</f>
        <v>0</v>
      </c>
      <c r="BR1265" s="173">
        <f t="shared" si="557"/>
        <v>0</v>
      </c>
      <c r="BS1265" s="173">
        <f>(AV1265*2500)*'P6 Verzekering'!$E$11</f>
        <v>0</v>
      </c>
      <c r="BT1265" s="173">
        <f>(AW1265*2500)*'P6 Verzekering'!$E$12</f>
        <v>0</v>
      </c>
      <c r="BU1265" s="173">
        <f>(L1265*2500)*'P6 Verzekering'!$E$13</f>
        <v>0</v>
      </c>
      <c r="BV1265" s="173">
        <f t="shared" si="558"/>
        <v>0</v>
      </c>
      <c r="BW1265"/>
      <c r="BX1265"/>
    </row>
    <row r="1266" spans="1:76">
      <c r="A1266" s="152" t="s">
        <v>1251</v>
      </c>
      <c r="B1266" s="152" t="s">
        <v>428</v>
      </c>
      <c r="C1266" s="152" t="s">
        <v>3265</v>
      </c>
      <c r="D1266" s="152" t="s">
        <v>219</v>
      </c>
      <c r="E1266" s="152" t="s">
        <v>219</v>
      </c>
      <c r="F1266" s="153">
        <f t="shared" si="534"/>
        <v>3.01</v>
      </c>
      <c r="G1266" s="154">
        <v>1</v>
      </c>
      <c r="H1266" s="154">
        <f>IFERROR(VLOOKUP(B1266,'P2 Origin'!$C$21:$Q$176,15,FALSE),0)</f>
        <v>1</v>
      </c>
      <c r="I1266" s="154">
        <f>IFERROR(VLOOKUP(D1266,'P4 Destination'!$C$21:$Q$176,15,FALSE),0)</f>
        <v>0</v>
      </c>
      <c r="J1266" s="155">
        <v>1</v>
      </c>
      <c r="K1266" s="155"/>
      <c r="L1266" s="156">
        <v>0</v>
      </c>
      <c r="M1266" s="155">
        <v>0</v>
      </c>
      <c r="N1266" s="155">
        <v>0</v>
      </c>
      <c r="O1266" s="157">
        <f t="shared" si="535"/>
        <v>0</v>
      </c>
      <c r="P1266" s="158">
        <f t="shared" si="536"/>
        <v>0</v>
      </c>
      <c r="Q1266" s="159">
        <f>IFERROR(VLOOKUP(N1266,'P1 Intra-Europees'!$A$15:$H$25,3,0),0)*P1266</f>
        <v>0</v>
      </c>
      <c r="R1266" s="160">
        <f t="shared" si="537"/>
        <v>0</v>
      </c>
      <c r="S1266" s="159">
        <f>IFERROR(VLOOKUP(N1266,'P1 Intra-Europees'!$A$15:$H$25,4,0),0)*R1266</f>
        <v>0</v>
      </c>
      <c r="T1266" s="160">
        <f t="shared" si="538"/>
        <v>0</v>
      </c>
      <c r="U1266" s="159">
        <f>IFERROR(VLOOKUP(N1266,'P1 Intra-Europees'!$A$15:$H$25,5,0),0)*T1266</f>
        <v>0</v>
      </c>
      <c r="V1266" s="160">
        <f t="shared" si="539"/>
        <v>0</v>
      </c>
      <c r="W1266" s="159">
        <f>IFERROR(VLOOKUP(N1266,'P1 Intra-Europees'!$A$15:$H$25,6,0),0)*V1266</f>
        <v>0</v>
      </c>
      <c r="X1266" s="160">
        <f t="shared" si="540"/>
        <v>0</v>
      </c>
      <c r="Y1266" s="159">
        <f>IFERROR(VLOOKUP(N1266,'P1 Intra-Europees'!$A$15:$H$25,7,0),0)*X1266</f>
        <v>0</v>
      </c>
      <c r="Z1266" s="161">
        <f t="shared" si="541"/>
        <v>0</v>
      </c>
      <c r="AA1266" s="162">
        <f>IFERROR(VLOOKUP(N1266,'P1 Intra-Europees'!$A$15:$H$25,8,0),0)*Z1266</f>
        <v>0</v>
      </c>
      <c r="AB1266" s="163">
        <f t="shared" si="542"/>
        <v>0</v>
      </c>
      <c r="AC1266" s="157" t="str">
        <f>VLOOKUP(B1266,'P2 Origin'!$C$21:$O$176,13,0)</f>
        <v>USD</v>
      </c>
      <c r="AD1266" s="164">
        <f t="shared" si="543"/>
        <v>0</v>
      </c>
      <c r="AE1266" s="165">
        <f>IF(AU1266&gt;0.1,VLOOKUP(B1266,'P2 Origin'!$C$21:$M$176,3,0)*H1266,0)</f>
        <v>0</v>
      </c>
      <c r="AF1266" s="166">
        <f t="shared" si="544"/>
        <v>3.01</v>
      </c>
      <c r="AG1266" s="165">
        <f>(VLOOKUP(B1266,'P2 Origin'!$C$21:$M$176,4,0))*AF1266</f>
        <v>0</v>
      </c>
      <c r="AH1266" s="166">
        <f t="shared" si="545"/>
        <v>0</v>
      </c>
      <c r="AI1266" s="165">
        <f>(VLOOKUP(B1266,'P2 Origin'!$C$21:$M$176,5,0))*AH1266</f>
        <v>0</v>
      </c>
      <c r="AJ1266" s="166">
        <f t="shared" si="559"/>
        <v>0</v>
      </c>
      <c r="AK1266" s="165">
        <f>(VLOOKUP(B1266,'P2 Origin'!$C$21:$M$176,6,0))*AJ1266</f>
        <v>0</v>
      </c>
      <c r="AL1266" s="166">
        <f t="shared" si="546"/>
        <v>0</v>
      </c>
      <c r="AM1266" s="165">
        <f>(VLOOKUP($B1266,'P2 Origin'!$C$21:$M$176,7,0))*AL1266</f>
        <v>0</v>
      </c>
      <c r="AN1266" s="166">
        <f t="shared" si="547"/>
        <v>0</v>
      </c>
      <c r="AO1266" s="165">
        <f>(VLOOKUP($B1266,'P2 Origin'!$C$21:$M$176,8,0))*AN1266</f>
        <v>0</v>
      </c>
      <c r="AP1266" s="166">
        <f t="shared" si="548"/>
        <v>0</v>
      </c>
      <c r="AQ1266" s="165">
        <f>(VLOOKUP($B1266,'P2 Origin'!$C$21:$M$176,9,0))*AP1266</f>
        <v>0</v>
      </c>
      <c r="AR1266" s="155">
        <f t="shared" si="560"/>
        <v>1</v>
      </c>
      <c r="AS1266" s="164">
        <f>(VLOOKUP(B1266,'P2 Origin'!$C$21:$M$176,10,0))*K1266</f>
        <v>0</v>
      </c>
      <c r="AT1266" s="164">
        <f>(VLOOKUP(B1266,'P2 Origin'!$C$21:$M$176,11,0))*J1266</f>
        <v>0</v>
      </c>
      <c r="AU1266" s="167">
        <v>3.01</v>
      </c>
      <c r="AV1266" s="168">
        <v>0.01</v>
      </c>
      <c r="AW1266" s="169">
        <v>3</v>
      </c>
      <c r="AX1266" s="170">
        <f>IF(AU1266&gt;=0.1,'P3 Bureaumarge zee- en luchtvr.'!$D$12,0)</f>
        <v>0</v>
      </c>
      <c r="AY1266" s="163">
        <f t="shared" si="549"/>
        <v>0</v>
      </c>
      <c r="AZ1266" s="157" t="str">
        <f>VLOOKUP(D1266,'P4 Destination'!$C$21:$O$176,13,0)</f>
        <v>EUR</v>
      </c>
      <c r="BA1266" s="164">
        <f t="shared" si="550"/>
        <v>0</v>
      </c>
      <c r="BB1266" s="171">
        <f>IF(AU1266&gt;0.1,(VLOOKUP(D1266,'P4 Destination'!$C$21:$M$176,3,0))*I1266,0)</f>
        <v>0</v>
      </c>
      <c r="BC1266" s="172">
        <f t="shared" si="551"/>
        <v>3.01</v>
      </c>
      <c r="BD1266" s="171">
        <f>(VLOOKUP($D1266,'P4 Destination'!$C$21:$M$176,4,0))*BC1266</f>
        <v>0</v>
      </c>
      <c r="BE1266" s="172">
        <f t="shared" si="552"/>
        <v>0</v>
      </c>
      <c r="BF1266" s="171">
        <f>(VLOOKUP($D1266,'P4 Destination'!$C$21:$M$176,5,0))*BE1266</f>
        <v>0</v>
      </c>
      <c r="BG1266" s="172">
        <f t="shared" si="553"/>
        <v>0</v>
      </c>
      <c r="BH1266" s="171">
        <f>(VLOOKUP($D1266,'P4 Destination'!$C$21:$M$176,6,0))*BG1266</f>
        <v>0</v>
      </c>
      <c r="BI1266" s="172">
        <f t="shared" si="554"/>
        <v>0</v>
      </c>
      <c r="BJ1266" s="171">
        <f>(VLOOKUP($D1266,'P4 Destination'!$C$21:$M$176,7,0))*BI1266</f>
        <v>0</v>
      </c>
      <c r="BK1266" s="172">
        <f t="shared" si="555"/>
        <v>0</v>
      </c>
      <c r="BL1266" s="171">
        <f>(VLOOKUP($D1266,'P4 Destination'!$C$21:$M$176,8,0))*BK1266</f>
        <v>0</v>
      </c>
      <c r="BM1266" s="172">
        <f t="shared" si="556"/>
        <v>0</v>
      </c>
      <c r="BN1266" s="171">
        <f>(VLOOKUP($D1266,'P4 Destination'!$C$21:$M$176,9,0))*BM1266</f>
        <v>0</v>
      </c>
      <c r="BO1266" s="154">
        <f t="shared" si="561"/>
        <v>1</v>
      </c>
      <c r="BP1266" s="171">
        <f>(VLOOKUP(D1266,'P4 Destination'!$C$21:$M$176,10,0))*K1266</f>
        <v>0</v>
      </c>
      <c r="BQ1266" s="171">
        <f>(VLOOKUP(D1266,'P4 Destination'!$C$21:$M$176,11,0))*J1266</f>
        <v>0</v>
      </c>
      <c r="BR1266" s="173">
        <f t="shared" si="557"/>
        <v>0</v>
      </c>
      <c r="BS1266" s="173">
        <f>(AV1266*2500)*'P6 Verzekering'!$E$11</f>
        <v>0</v>
      </c>
      <c r="BT1266" s="173">
        <f>(AW1266*2500)*'P6 Verzekering'!$E$12</f>
        <v>0</v>
      </c>
      <c r="BU1266" s="173">
        <f>(L1266*2500)*'P6 Verzekering'!$E$13</f>
        <v>0</v>
      </c>
      <c r="BV1266" s="173">
        <f t="shared" si="558"/>
        <v>0</v>
      </c>
      <c r="BW1266"/>
      <c r="BX1266"/>
    </row>
    <row r="1267" spans="1:76">
      <c r="A1267" s="152" t="s">
        <v>1252</v>
      </c>
      <c r="B1267" s="152" t="s">
        <v>428</v>
      </c>
      <c r="C1267" s="152" t="s">
        <v>3265</v>
      </c>
      <c r="D1267" s="152" t="s">
        <v>219</v>
      </c>
      <c r="E1267" s="152" t="s">
        <v>219</v>
      </c>
      <c r="F1267" s="153">
        <f t="shared" si="534"/>
        <v>7</v>
      </c>
      <c r="G1267" s="154">
        <v>1</v>
      </c>
      <c r="H1267" s="154">
        <f>IFERROR(VLOOKUP(B1267,'P2 Origin'!$C$21:$Q$176,15,FALSE),0)</f>
        <v>1</v>
      </c>
      <c r="I1267" s="154">
        <f>IFERROR(VLOOKUP(D1267,'P4 Destination'!$C$21:$Q$176,15,FALSE),0)</f>
        <v>0</v>
      </c>
      <c r="J1267" s="155">
        <v>1</v>
      </c>
      <c r="K1267" s="155"/>
      <c r="L1267" s="156">
        <v>0</v>
      </c>
      <c r="M1267" s="155">
        <v>0</v>
      </c>
      <c r="N1267" s="155">
        <v>0</v>
      </c>
      <c r="O1267" s="157">
        <f t="shared" si="535"/>
        <v>0</v>
      </c>
      <c r="P1267" s="158">
        <f t="shared" si="536"/>
        <v>0</v>
      </c>
      <c r="Q1267" s="159">
        <f>IFERROR(VLOOKUP(N1267,'P1 Intra-Europees'!$A$15:$H$25,3,0),0)*P1267</f>
        <v>0</v>
      </c>
      <c r="R1267" s="160">
        <f t="shared" si="537"/>
        <v>0</v>
      </c>
      <c r="S1267" s="159">
        <f>IFERROR(VLOOKUP(N1267,'P1 Intra-Europees'!$A$15:$H$25,4,0),0)*R1267</f>
        <v>0</v>
      </c>
      <c r="T1267" s="160">
        <f t="shared" si="538"/>
        <v>0</v>
      </c>
      <c r="U1267" s="159">
        <f>IFERROR(VLOOKUP(N1267,'P1 Intra-Europees'!$A$15:$H$25,5,0),0)*T1267</f>
        <v>0</v>
      </c>
      <c r="V1267" s="160">
        <f t="shared" si="539"/>
        <v>0</v>
      </c>
      <c r="W1267" s="159">
        <f>IFERROR(VLOOKUP(N1267,'P1 Intra-Europees'!$A$15:$H$25,6,0),0)*V1267</f>
        <v>0</v>
      </c>
      <c r="X1267" s="160">
        <f t="shared" si="540"/>
        <v>0</v>
      </c>
      <c r="Y1267" s="159">
        <f>IFERROR(VLOOKUP(N1267,'P1 Intra-Europees'!$A$15:$H$25,7,0),0)*X1267</f>
        <v>0</v>
      </c>
      <c r="Z1267" s="161">
        <f t="shared" si="541"/>
        <v>0</v>
      </c>
      <c r="AA1267" s="162">
        <f>IFERROR(VLOOKUP(N1267,'P1 Intra-Europees'!$A$15:$H$25,8,0),0)*Z1267</f>
        <v>0</v>
      </c>
      <c r="AB1267" s="163">
        <f t="shared" si="542"/>
        <v>0</v>
      </c>
      <c r="AC1267" s="157" t="str">
        <f>VLOOKUP(B1267,'P2 Origin'!$C$21:$O$176,13,0)</f>
        <v>USD</v>
      </c>
      <c r="AD1267" s="164">
        <f t="shared" si="543"/>
        <v>0</v>
      </c>
      <c r="AE1267" s="165">
        <f>IF(AU1267&gt;0.1,VLOOKUP(B1267,'P2 Origin'!$C$21:$M$176,3,0)*H1267,0)</f>
        <v>0</v>
      </c>
      <c r="AF1267" s="166">
        <f t="shared" si="544"/>
        <v>0</v>
      </c>
      <c r="AG1267" s="165">
        <f>(VLOOKUP(B1267,'P2 Origin'!$C$21:$M$176,4,0))*AF1267</f>
        <v>0</v>
      </c>
      <c r="AH1267" s="166">
        <f t="shared" si="545"/>
        <v>7</v>
      </c>
      <c r="AI1267" s="165">
        <f>(VLOOKUP(B1267,'P2 Origin'!$C$21:$M$176,5,0))*AH1267</f>
        <v>0</v>
      </c>
      <c r="AJ1267" s="166">
        <f t="shared" si="559"/>
        <v>0</v>
      </c>
      <c r="AK1267" s="165">
        <f>(VLOOKUP(B1267,'P2 Origin'!$C$21:$M$176,6,0))*AJ1267</f>
        <v>0</v>
      </c>
      <c r="AL1267" s="166">
        <f t="shared" si="546"/>
        <v>0</v>
      </c>
      <c r="AM1267" s="165">
        <f>(VLOOKUP($B1267,'P2 Origin'!$C$21:$M$176,7,0))*AL1267</f>
        <v>0</v>
      </c>
      <c r="AN1267" s="166">
        <f t="shared" si="547"/>
        <v>0</v>
      </c>
      <c r="AO1267" s="165">
        <f>(VLOOKUP($B1267,'P2 Origin'!$C$21:$M$176,8,0))*AN1267</f>
        <v>0</v>
      </c>
      <c r="AP1267" s="166">
        <f t="shared" si="548"/>
        <v>0</v>
      </c>
      <c r="AQ1267" s="165">
        <f>(VLOOKUP($B1267,'P2 Origin'!$C$21:$M$176,9,0))*AP1267</f>
        <v>0</v>
      </c>
      <c r="AR1267" s="155">
        <f t="shared" si="560"/>
        <v>1</v>
      </c>
      <c r="AS1267" s="164">
        <f>(VLOOKUP(B1267,'P2 Origin'!$C$21:$M$176,10,0))*K1267</f>
        <v>0</v>
      </c>
      <c r="AT1267" s="164">
        <f>(VLOOKUP(B1267,'P2 Origin'!$C$21:$M$176,11,0))*J1267</f>
        <v>0</v>
      </c>
      <c r="AU1267" s="167">
        <v>7</v>
      </c>
      <c r="AV1267" s="168">
        <v>0</v>
      </c>
      <c r="AW1267" s="169">
        <v>7</v>
      </c>
      <c r="AX1267" s="170">
        <f>IF(AU1267&gt;=0.1,'P3 Bureaumarge zee- en luchtvr.'!$D$12,0)</f>
        <v>0</v>
      </c>
      <c r="AY1267" s="163">
        <f t="shared" si="549"/>
        <v>0</v>
      </c>
      <c r="AZ1267" s="157" t="str">
        <f>VLOOKUP(D1267,'P4 Destination'!$C$21:$O$176,13,0)</f>
        <v>EUR</v>
      </c>
      <c r="BA1267" s="164">
        <f t="shared" si="550"/>
        <v>0</v>
      </c>
      <c r="BB1267" s="171">
        <f>IF(AU1267&gt;0.1,(VLOOKUP(D1267,'P4 Destination'!$C$21:$M$176,3,0))*I1267,0)</f>
        <v>0</v>
      </c>
      <c r="BC1267" s="172">
        <f t="shared" si="551"/>
        <v>0</v>
      </c>
      <c r="BD1267" s="171">
        <f>(VLOOKUP($D1267,'P4 Destination'!$C$21:$M$176,4,0))*BC1267</f>
        <v>0</v>
      </c>
      <c r="BE1267" s="172">
        <f t="shared" si="552"/>
        <v>7</v>
      </c>
      <c r="BF1267" s="171">
        <f>(VLOOKUP($D1267,'P4 Destination'!$C$21:$M$176,5,0))*BE1267</f>
        <v>0</v>
      </c>
      <c r="BG1267" s="172">
        <f t="shared" si="553"/>
        <v>0</v>
      </c>
      <c r="BH1267" s="171">
        <f>(VLOOKUP($D1267,'P4 Destination'!$C$21:$M$176,6,0))*BG1267</f>
        <v>0</v>
      </c>
      <c r="BI1267" s="172">
        <f t="shared" si="554"/>
        <v>0</v>
      </c>
      <c r="BJ1267" s="171">
        <f>(VLOOKUP($D1267,'P4 Destination'!$C$21:$M$176,7,0))*BI1267</f>
        <v>0</v>
      </c>
      <c r="BK1267" s="172">
        <f t="shared" si="555"/>
        <v>0</v>
      </c>
      <c r="BL1267" s="171">
        <f>(VLOOKUP($D1267,'P4 Destination'!$C$21:$M$176,8,0))*BK1267</f>
        <v>0</v>
      </c>
      <c r="BM1267" s="172">
        <f t="shared" si="556"/>
        <v>0</v>
      </c>
      <c r="BN1267" s="171">
        <f>(VLOOKUP($D1267,'P4 Destination'!$C$21:$M$176,9,0))*BM1267</f>
        <v>0</v>
      </c>
      <c r="BO1267" s="154">
        <f t="shared" si="561"/>
        <v>1</v>
      </c>
      <c r="BP1267" s="171">
        <f>(VLOOKUP(D1267,'P4 Destination'!$C$21:$M$176,10,0))*K1267</f>
        <v>0</v>
      </c>
      <c r="BQ1267" s="171">
        <f>(VLOOKUP(D1267,'P4 Destination'!$C$21:$M$176,11,0))*J1267</f>
        <v>0</v>
      </c>
      <c r="BR1267" s="173">
        <f t="shared" si="557"/>
        <v>0</v>
      </c>
      <c r="BS1267" s="173">
        <f>(AV1267*2500)*'P6 Verzekering'!$E$11</f>
        <v>0</v>
      </c>
      <c r="BT1267" s="173">
        <f>(AW1267*2500)*'P6 Verzekering'!$E$12</f>
        <v>0</v>
      </c>
      <c r="BU1267" s="173">
        <f>(L1267*2500)*'P6 Verzekering'!$E$13</f>
        <v>0</v>
      </c>
      <c r="BV1267" s="173">
        <f t="shared" si="558"/>
        <v>0</v>
      </c>
      <c r="BW1267"/>
      <c r="BX1267"/>
    </row>
    <row r="1268" spans="1:76">
      <c r="A1268" s="152" t="s">
        <v>1253</v>
      </c>
      <c r="B1268" s="152" t="s">
        <v>428</v>
      </c>
      <c r="C1268" s="152" t="s">
        <v>3265</v>
      </c>
      <c r="D1268" s="152" t="s">
        <v>219</v>
      </c>
      <c r="E1268" s="152" t="s">
        <v>219</v>
      </c>
      <c r="F1268" s="153">
        <f t="shared" si="534"/>
        <v>0.98</v>
      </c>
      <c r="G1268" s="154">
        <v>0</v>
      </c>
      <c r="H1268" s="154">
        <f>IFERROR(VLOOKUP(B1268,'P2 Origin'!$C$21:$Q$176,15,FALSE),0)</f>
        <v>1</v>
      </c>
      <c r="I1268" s="154">
        <f>IFERROR(VLOOKUP(D1268,'P4 Destination'!$C$21:$Q$176,15,FALSE),0)</f>
        <v>0</v>
      </c>
      <c r="J1268" s="155"/>
      <c r="K1268" s="155"/>
      <c r="L1268" s="156">
        <v>0</v>
      </c>
      <c r="M1268" s="155">
        <v>0</v>
      </c>
      <c r="N1268" s="155">
        <v>0</v>
      </c>
      <c r="O1268" s="157">
        <f t="shared" si="535"/>
        <v>0</v>
      </c>
      <c r="P1268" s="158">
        <f t="shared" si="536"/>
        <v>0</v>
      </c>
      <c r="Q1268" s="159">
        <f>IFERROR(VLOOKUP(N1268,'P1 Intra-Europees'!$A$15:$H$25,3,0),0)*P1268</f>
        <v>0</v>
      </c>
      <c r="R1268" s="160">
        <f t="shared" si="537"/>
        <v>0</v>
      </c>
      <c r="S1268" s="159">
        <f>IFERROR(VLOOKUP(N1268,'P1 Intra-Europees'!$A$15:$H$25,4,0),0)*R1268</f>
        <v>0</v>
      </c>
      <c r="T1268" s="160">
        <f t="shared" si="538"/>
        <v>0</v>
      </c>
      <c r="U1268" s="159">
        <f>IFERROR(VLOOKUP(N1268,'P1 Intra-Europees'!$A$15:$H$25,5,0),0)*T1268</f>
        <v>0</v>
      </c>
      <c r="V1268" s="160">
        <f t="shared" si="539"/>
        <v>0</v>
      </c>
      <c r="W1268" s="159">
        <f>IFERROR(VLOOKUP(N1268,'P1 Intra-Europees'!$A$15:$H$25,6,0),0)*V1268</f>
        <v>0</v>
      </c>
      <c r="X1268" s="160">
        <f t="shared" si="540"/>
        <v>0</v>
      </c>
      <c r="Y1268" s="159">
        <f>IFERROR(VLOOKUP(N1268,'P1 Intra-Europees'!$A$15:$H$25,7,0),0)*X1268</f>
        <v>0</v>
      </c>
      <c r="Z1268" s="161">
        <f t="shared" si="541"/>
        <v>0</v>
      </c>
      <c r="AA1268" s="162">
        <f>IFERROR(VLOOKUP(N1268,'P1 Intra-Europees'!$A$15:$H$25,8,0),0)*Z1268</f>
        <v>0</v>
      </c>
      <c r="AB1268" s="163">
        <f t="shared" si="542"/>
        <v>0</v>
      </c>
      <c r="AC1268" s="157" t="str">
        <f>VLOOKUP(B1268,'P2 Origin'!$C$21:$O$176,13,0)</f>
        <v>USD</v>
      </c>
      <c r="AD1268" s="164">
        <f t="shared" si="543"/>
        <v>0</v>
      </c>
      <c r="AE1268" s="165">
        <f>IF(AU1268&gt;0.1,VLOOKUP(B1268,'P2 Origin'!$C$21:$M$176,3,0)*H1268,0)</f>
        <v>0</v>
      </c>
      <c r="AF1268" s="166">
        <f t="shared" si="544"/>
        <v>0.98</v>
      </c>
      <c r="AG1268" s="165">
        <f>(VLOOKUP(B1268,'P2 Origin'!$C$21:$M$176,4,0))*AF1268</f>
        <v>0</v>
      </c>
      <c r="AH1268" s="166">
        <f t="shared" si="545"/>
        <v>0</v>
      </c>
      <c r="AI1268" s="165">
        <f>(VLOOKUP(B1268,'P2 Origin'!$C$21:$M$176,5,0))*AH1268</f>
        <v>0</v>
      </c>
      <c r="AJ1268" s="166">
        <f t="shared" si="559"/>
        <v>0</v>
      </c>
      <c r="AK1268" s="165">
        <f>(VLOOKUP(B1268,'P2 Origin'!$C$21:$M$176,6,0))*AJ1268</f>
        <v>0</v>
      </c>
      <c r="AL1268" s="166">
        <f t="shared" si="546"/>
        <v>0</v>
      </c>
      <c r="AM1268" s="165">
        <f>(VLOOKUP($B1268,'P2 Origin'!$C$21:$M$176,7,0))*AL1268</f>
        <v>0</v>
      </c>
      <c r="AN1268" s="166">
        <f t="shared" si="547"/>
        <v>0</v>
      </c>
      <c r="AO1268" s="165">
        <f>(VLOOKUP($B1268,'P2 Origin'!$C$21:$M$176,8,0))*AN1268</f>
        <v>0</v>
      </c>
      <c r="AP1268" s="166">
        <f t="shared" si="548"/>
        <v>0</v>
      </c>
      <c r="AQ1268" s="165">
        <f>(VLOOKUP($B1268,'P2 Origin'!$C$21:$M$176,9,0))*AP1268</f>
        <v>0</v>
      </c>
      <c r="AR1268" s="155">
        <f t="shared" si="560"/>
        <v>0</v>
      </c>
      <c r="AS1268" s="164">
        <f>(VLOOKUP(B1268,'P2 Origin'!$C$21:$M$176,10,0))*K1268</f>
        <v>0</v>
      </c>
      <c r="AT1268" s="164">
        <f>(VLOOKUP(B1268,'P2 Origin'!$C$21:$M$176,11,0))*J1268</f>
        <v>0</v>
      </c>
      <c r="AU1268" s="167">
        <v>0.98</v>
      </c>
      <c r="AV1268" s="168">
        <v>0</v>
      </c>
      <c r="AW1268" s="169">
        <v>0.98</v>
      </c>
      <c r="AX1268" s="170">
        <f>IF(AU1268&gt;=0.1,'P3 Bureaumarge zee- en luchtvr.'!$D$12,0)</f>
        <v>0</v>
      </c>
      <c r="AY1268" s="163">
        <f t="shared" si="549"/>
        <v>0</v>
      </c>
      <c r="AZ1268" s="157" t="str">
        <f>VLOOKUP(D1268,'P4 Destination'!$C$21:$O$176,13,0)</f>
        <v>EUR</v>
      </c>
      <c r="BA1268" s="164">
        <f t="shared" si="550"/>
        <v>0</v>
      </c>
      <c r="BB1268" s="171">
        <f>IF(AU1268&gt;0.1,(VLOOKUP(D1268,'P4 Destination'!$C$21:$M$176,3,0))*I1268,0)</f>
        <v>0</v>
      </c>
      <c r="BC1268" s="172">
        <f t="shared" si="551"/>
        <v>0.98</v>
      </c>
      <c r="BD1268" s="171">
        <f>(VLOOKUP($D1268,'P4 Destination'!$C$21:$M$176,4,0))*BC1268</f>
        <v>0</v>
      </c>
      <c r="BE1268" s="172">
        <f t="shared" si="552"/>
        <v>0</v>
      </c>
      <c r="BF1268" s="171">
        <f>(VLOOKUP($D1268,'P4 Destination'!$C$21:$M$176,5,0))*BE1268</f>
        <v>0</v>
      </c>
      <c r="BG1268" s="172">
        <f t="shared" si="553"/>
        <v>0</v>
      </c>
      <c r="BH1268" s="171">
        <f>(VLOOKUP($D1268,'P4 Destination'!$C$21:$M$176,6,0))*BG1268</f>
        <v>0</v>
      </c>
      <c r="BI1268" s="172">
        <f t="shared" si="554"/>
        <v>0</v>
      </c>
      <c r="BJ1268" s="171">
        <f>(VLOOKUP($D1268,'P4 Destination'!$C$21:$M$176,7,0))*BI1268</f>
        <v>0</v>
      </c>
      <c r="BK1268" s="172">
        <f t="shared" si="555"/>
        <v>0</v>
      </c>
      <c r="BL1268" s="171">
        <f>(VLOOKUP($D1268,'P4 Destination'!$C$21:$M$176,8,0))*BK1268</f>
        <v>0</v>
      </c>
      <c r="BM1268" s="172">
        <f t="shared" si="556"/>
        <v>0</v>
      </c>
      <c r="BN1268" s="171">
        <f>(VLOOKUP($D1268,'P4 Destination'!$C$21:$M$176,9,0))*BM1268</f>
        <v>0</v>
      </c>
      <c r="BO1268" s="154">
        <f t="shared" si="561"/>
        <v>0</v>
      </c>
      <c r="BP1268" s="171">
        <f>(VLOOKUP(D1268,'P4 Destination'!$C$21:$M$176,10,0))*K1268</f>
        <v>0</v>
      </c>
      <c r="BQ1268" s="171">
        <f>(VLOOKUP(D1268,'P4 Destination'!$C$21:$M$176,11,0))*J1268</f>
        <v>0</v>
      </c>
      <c r="BR1268" s="173">
        <f t="shared" si="557"/>
        <v>0</v>
      </c>
      <c r="BS1268" s="173">
        <f>(AV1268*2500)*'P6 Verzekering'!$E$11</f>
        <v>0</v>
      </c>
      <c r="BT1268" s="173">
        <f>(AW1268*2500)*'P6 Verzekering'!$E$12</f>
        <v>0</v>
      </c>
      <c r="BU1268" s="173">
        <f>(L1268*2500)*'P6 Verzekering'!$E$13</f>
        <v>0</v>
      </c>
      <c r="BV1268" s="173">
        <f t="shared" si="558"/>
        <v>0</v>
      </c>
      <c r="BW1268"/>
      <c r="BX1268"/>
    </row>
    <row r="1269" spans="1:76">
      <c r="A1269" s="152" t="s">
        <v>1254</v>
      </c>
      <c r="B1269" s="152" t="s">
        <v>428</v>
      </c>
      <c r="C1269" s="152" t="s">
        <v>3265</v>
      </c>
      <c r="D1269" s="152" t="s">
        <v>219</v>
      </c>
      <c r="E1269" s="152" t="s">
        <v>219</v>
      </c>
      <c r="F1269" s="153">
        <f t="shared" si="534"/>
        <v>0.84</v>
      </c>
      <c r="G1269" s="154">
        <v>0</v>
      </c>
      <c r="H1269" s="154">
        <f>IFERROR(VLOOKUP(B1269,'P2 Origin'!$C$21:$Q$176,15,FALSE),0)</f>
        <v>1</v>
      </c>
      <c r="I1269" s="154">
        <f>IFERROR(VLOOKUP(D1269,'P4 Destination'!$C$21:$Q$176,15,FALSE),0)</f>
        <v>0</v>
      </c>
      <c r="J1269" s="155"/>
      <c r="K1269" s="155"/>
      <c r="L1269" s="156">
        <v>0</v>
      </c>
      <c r="M1269" s="155">
        <v>0</v>
      </c>
      <c r="N1269" s="155">
        <v>0</v>
      </c>
      <c r="O1269" s="157">
        <f t="shared" si="535"/>
        <v>0</v>
      </c>
      <c r="P1269" s="158">
        <f t="shared" si="536"/>
        <v>0</v>
      </c>
      <c r="Q1269" s="159">
        <f>IFERROR(VLOOKUP(N1269,'P1 Intra-Europees'!$A$15:$H$25,3,0),0)*P1269</f>
        <v>0</v>
      </c>
      <c r="R1269" s="160">
        <f t="shared" si="537"/>
        <v>0</v>
      </c>
      <c r="S1269" s="159">
        <f>IFERROR(VLOOKUP(N1269,'P1 Intra-Europees'!$A$15:$H$25,4,0),0)*R1269</f>
        <v>0</v>
      </c>
      <c r="T1269" s="160">
        <f t="shared" si="538"/>
        <v>0</v>
      </c>
      <c r="U1269" s="159">
        <f>IFERROR(VLOOKUP(N1269,'P1 Intra-Europees'!$A$15:$H$25,5,0),0)*T1269</f>
        <v>0</v>
      </c>
      <c r="V1269" s="160">
        <f t="shared" si="539"/>
        <v>0</v>
      </c>
      <c r="W1269" s="159">
        <f>IFERROR(VLOOKUP(N1269,'P1 Intra-Europees'!$A$15:$H$25,6,0),0)*V1269</f>
        <v>0</v>
      </c>
      <c r="X1269" s="160">
        <f t="shared" si="540"/>
        <v>0</v>
      </c>
      <c r="Y1269" s="159">
        <f>IFERROR(VLOOKUP(N1269,'P1 Intra-Europees'!$A$15:$H$25,7,0),0)*X1269</f>
        <v>0</v>
      </c>
      <c r="Z1269" s="161">
        <f t="shared" si="541"/>
        <v>0</v>
      </c>
      <c r="AA1269" s="162">
        <f>IFERROR(VLOOKUP(N1269,'P1 Intra-Europees'!$A$15:$H$25,8,0),0)*Z1269</f>
        <v>0</v>
      </c>
      <c r="AB1269" s="163">
        <f t="shared" si="542"/>
        <v>0</v>
      </c>
      <c r="AC1269" s="157" t="str">
        <f>VLOOKUP(B1269,'P2 Origin'!$C$21:$O$176,13,0)</f>
        <v>USD</v>
      </c>
      <c r="AD1269" s="164">
        <f t="shared" si="543"/>
        <v>0</v>
      </c>
      <c r="AE1269" s="165">
        <f>IF(AU1269&gt;0.1,VLOOKUP(B1269,'P2 Origin'!$C$21:$M$176,3,0)*H1269,0)</f>
        <v>0</v>
      </c>
      <c r="AF1269" s="166">
        <f t="shared" si="544"/>
        <v>0.84</v>
      </c>
      <c r="AG1269" s="165">
        <f>(VLOOKUP(B1269,'P2 Origin'!$C$21:$M$176,4,0))*AF1269</f>
        <v>0</v>
      </c>
      <c r="AH1269" s="166">
        <f t="shared" si="545"/>
        <v>0</v>
      </c>
      <c r="AI1269" s="165">
        <f>(VLOOKUP(B1269,'P2 Origin'!$C$21:$M$176,5,0))*AH1269</f>
        <v>0</v>
      </c>
      <c r="AJ1269" s="166">
        <f t="shared" si="559"/>
        <v>0</v>
      </c>
      <c r="AK1269" s="165">
        <f>(VLOOKUP(B1269,'P2 Origin'!$C$21:$M$176,6,0))*AJ1269</f>
        <v>0</v>
      </c>
      <c r="AL1269" s="166">
        <f t="shared" si="546"/>
        <v>0</v>
      </c>
      <c r="AM1269" s="165">
        <f>(VLOOKUP($B1269,'P2 Origin'!$C$21:$M$176,7,0))*AL1269</f>
        <v>0</v>
      </c>
      <c r="AN1269" s="166">
        <f t="shared" si="547"/>
        <v>0</v>
      </c>
      <c r="AO1269" s="165">
        <f>(VLOOKUP($B1269,'P2 Origin'!$C$21:$M$176,8,0))*AN1269</f>
        <v>0</v>
      </c>
      <c r="AP1269" s="166">
        <f t="shared" si="548"/>
        <v>0</v>
      </c>
      <c r="AQ1269" s="165">
        <f>(VLOOKUP($B1269,'P2 Origin'!$C$21:$M$176,9,0))*AP1269</f>
        <v>0</v>
      </c>
      <c r="AR1269" s="155">
        <f t="shared" si="560"/>
        <v>0</v>
      </c>
      <c r="AS1269" s="164">
        <f>(VLOOKUP(B1269,'P2 Origin'!$C$21:$M$176,10,0))*K1269</f>
        <v>0</v>
      </c>
      <c r="AT1269" s="164">
        <f>(VLOOKUP(B1269,'P2 Origin'!$C$21:$M$176,11,0))*J1269</f>
        <v>0</v>
      </c>
      <c r="AU1269" s="167">
        <v>0.84</v>
      </c>
      <c r="AV1269" s="168">
        <v>0</v>
      </c>
      <c r="AW1269" s="169">
        <v>0.84</v>
      </c>
      <c r="AX1269" s="170">
        <f>IF(AU1269&gt;=0.1,'P3 Bureaumarge zee- en luchtvr.'!$D$12,0)</f>
        <v>0</v>
      </c>
      <c r="AY1269" s="163">
        <f t="shared" si="549"/>
        <v>0</v>
      </c>
      <c r="AZ1269" s="157" t="str">
        <f>VLOOKUP(D1269,'P4 Destination'!$C$21:$O$176,13,0)</f>
        <v>EUR</v>
      </c>
      <c r="BA1269" s="164">
        <f t="shared" si="550"/>
        <v>0</v>
      </c>
      <c r="BB1269" s="171">
        <f>IF(AU1269&gt;0.1,(VLOOKUP(D1269,'P4 Destination'!$C$21:$M$176,3,0))*I1269,0)</f>
        <v>0</v>
      </c>
      <c r="BC1269" s="172">
        <f t="shared" si="551"/>
        <v>0.84</v>
      </c>
      <c r="BD1269" s="171">
        <f>(VLOOKUP($D1269,'P4 Destination'!$C$21:$M$176,4,0))*BC1269</f>
        <v>0</v>
      </c>
      <c r="BE1269" s="172">
        <f t="shared" si="552"/>
        <v>0</v>
      </c>
      <c r="BF1269" s="171">
        <f>(VLOOKUP($D1269,'P4 Destination'!$C$21:$M$176,5,0))*BE1269</f>
        <v>0</v>
      </c>
      <c r="BG1269" s="172">
        <f t="shared" si="553"/>
        <v>0</v>
      </c>
      <c r="BH1269" s="171">
        <f>(VLOOKUP($D1269,'P4 Destination'!$C$21:$M$176,6,0))*BG1269</f>
        <v>0</v>
      </c>
      <c r="BI1269" s="172">
        <f t="shared" si="554"/>
        <v>0</v>
      </c>
      <c r="BJ1269" s="171">
        <f>(VLOOKUP($D1269,'P4 Destination'!$C$21:$M$176,7,0))*BI1269</f>
        <v>0</v>
      </c>
      <c r="BK1269" s="172">
        <f t="shared" si="555"/>
        <v>0</v>
      </c>
      <c r="BL1269" s="171">
        <f>(VLOOKUP($D1269,'P4 Destination'!$C$21:$M$176,8,0))*BK1269</f>
        <v>0</v>
      </c>
      <c r="BM1269" s="172">
        <f t="shared" si="556"/>
        <v>0</v>
      </c>
      <c r="BN1269" s="171">
        <f>(VLOOKUP($D1269,'P4 Destination'!$C$21:$M$176,9,0))*BM1269</f>
        <v>0</v>
      </c>
      <c r="BO1269" s="154">
        <f t="shared" si="561"/>
        <v>0</v>
      </c>
      <c r="BP1269" s="171">
        <f>(VLOOKUP(D1269,'P4 Destination'!$C$21:$M$176,10,0))*K1269</f>
        <v>0</v>
      </c>
      <c r="BQ1269" s="171">
        <f>(VLOOKUP(D1269,'P4 Destination'!$C$21:$M$176,11,0))*J1269</f>
        <v>0</v>
      </c>
      <c r="BR1269" s="173">
        <f t="shared" si="557"/>
        <v>0</v>
      </c>
      <c r="BS1269" s="173">
        <f>(AV1269*2500)*'P6 Verzekering'!$E$11</f>
        <v>0</v>
      </c>
      <c r="BT1269" s="173">
        <f>(AW1269*2500)*'P6 Verzekering'!$E$12</f>
        <v>0</v>
      </c>
      <c r="BU1269" s="173">
        <f>(L1269*2500)*'P6 Verzekering'!$E$13</f>
        <v>0</v>
      </c>
      <c r="BV1269" s="173">
        <f t="shared" si="558"/>
        <v>0</v>
      </c>
      <c r="BW1269"/>
      <c r="BX1269"/>
    </row>
    <row r="1270" spans="1:76">
      <c r="A1270" s="152" t="s">
        <v>1255</v>
      </c>
      <c r="B1270" s="152" t="s">
        <v>428</v>
      </c>
      <c r="C1270" s="152" t="s">
        <v>3265</v>
      </c>
      <c r="D1270" s="152" t="s">
        <v>219</v>
      </c>
      <c r="E1270" s="152" t="s">
        <v>219</v>
      </c>
      <c r="F1270" s="153">
        <f t="shared" si="534"/>
        <v>0.42</v>
      </c>
      <c r="G1270" s="154">
        <v>0</v>
      </c>
      <c r="H1270" s="154">
        <f>IFERROR(VLOOKUP(B1270,'P2 Origin'!$C$21:$Q$176,15,FALSE),0)</f>
        <v>1</v>
      </c>
      <c r="I1270" s="154">
        <f>IFERROR(VLOOKUP(D1270,'P4 Destination'!$C$21:$Q$176,15,FALSE),0)</f>
        <v>0</v>
      </c>
      <c r="J1270" s="155"/>
      <c r="K1270" s="155"/>
      <c r="L1270" s="156">
        <v>0</v>
      </c>
      <c r="M1270" s="155">
        <v>0</v>
      </c>
      <c r="N1270" s="155">
        <v>0</v>
      </c>
      <c r="O1270" s="157">
        <f t="shared" si="535"/>
        <v>0</v>
      </c>
      <c r="P1270" s="158">
        <f t="shared" si="536"/>
        <v>0</v>
      </c>
      <c r="Q1270" s="159">
        <f>IFERROR(VLOOKUP(N1270,'P1 Intra-Europees'!$A$15:$H$25,3,0),0)*P1270</f>
        <v>0</v>
      </c>
      <c r="R1270" s="160">
        <f t="shared" si="537"/>
        <v>0</v>
      </c>
      <c r="S1270" s="159">
        <f>IFERROR(VLOOKUP(N1270,'P1 Intra-Europees'!$A$15:$H$25,4,0),0)*R1270</f>
        <v>0</v>
      </c>
      <c r="T1270" s="160">
        <f t="shared" si="538"/>
        <v>0</v>
      </c>
      <c r="U1270" s="159">
        <f>IFERROR(VLOOKUP(N1270,'P1 Intra-Europees'!$A$15:$H$25,5,0),0)*T1270</f>
        <v>0</v>
      </c>
      <c r="V1270" s="160">
        <f t="shared" si="539"/>
        <v>0</v>
      </c>
      <c r="W1270" s="159">
        <f>IFERROR(VLOOKUP(N1270,'P1 Intra-Europees'!$A$15:$H$25,6,0),0)*V1270</f>
        <v>0</v>
      </c>
      <c r="X1270" s="160">
        <f t="shared" si="540"/>
        <v>0</v>
      </c>
      <c r="Y1270" s="159">
        <f>IFERROR(VLOOKUP(N1270,'P1 Intra-Europees'!$A$15:$H$25,7,0),0)*X1270</f>
        <v>0</v>
      </c>
      <c r="Z1270" s="161">
        <f t="shared" si="541"/>
        <v>0</v>
      </c>
      <c r="AA1270" s="162">
        <f>IFERROR(VLOOKUP(N1270,'P1 Intra-Europees'!$A$15:$H$25,8,0),0)*Z1270</f>
        <v>0</v>
      </c>
      <c r="AB1270" s="163">
        <f t="shared" si="542"/>
        <v>0</v>
      </c>
      <c r="AC1270" s="157" t="str">
        <f>VLOOKUP(B1270,'P2 Origin'!$C$21:$O$176,13,0)</f>
        <v>USD</v>
      </c>
      <c r="AD1270" s="164">
        <f t="shared" si="543"/>
        <v>0</v>
      </c>
      <c r="AE1270" s="165">
        <f>IF(AU1270&gt;0.1,VLOOKUP(B1270,'P2 Origin'!$C$21:$M$176,3,0)*H1270,0)</f>
        <v>0</v>
      </c>
      <c r="AF1270" s="166">
        <f t="shared" si="544"/>
        <v>0.42</v>
      </c>
      <c r="AG1270" s="165">
        <f>(VLOOKUP(B1270,'P2 Origin'!$C$21:$M$176,4,0))*AF1270</f>
        <v>0</v>
      </c>
      <c r="AH1270" s="166">
        <f t="shared" si="545"/>
        <v>0</v>
      </c>
      <c r="AI1270" s="165">
        <f>(VLOOKUP(B1270,'P2 Origin'!$C$21:$M$176,5,0))*AH1270</f>
        <v>0</v>
      </c>
      <c r="AJ1270" s="166">
        <f t="shared" si="559"/>
        <v>0</v>
      </c>
      <c r="AK1270" s="165">
        <f>(VLOOKUP(B1270,'P2 Origin'!$C$21:$M$176,6,0))*AJ1270</f>
        <v>0</v>
      </c>
      <c r="AL1270" s="166">
        <f t="shared" si="546"/>
        <v>0</v>
      </c>
      <c r="AM1270" s="165">
        <f>(VLOOKUP($B1270,'P2 Origin'!$C$21:$M$176,7,0))*AL1270</f>
        <v>0</v>
      </c>
      <c r="AN1270" s="166">
        <f t="shared" si="547"/>
        <v>0</v>
      </c>
      <c r="AO1270" s="165">
        <f>(VLOOKUP($B1270,'P2 Origin'!$C$21:$M$176,8,0))*AN1270</f>
        <v>0</v>
      </c>
      <c r="AP1270" s="166">
        <f t="shared" si="548"/>
        <v>0</v>
      </c>
      <c r="AQ1270" s="165">
        <f>(VLOOKUP($B1270,'P2 Origin'!$C$21:$M$176,9,0))*AP1270</f>
        <v>0</v>
      </c>
      <c r="AR1270" s="155">
        <f t="shared" si="560"/>
        <v>0</v>
      </c>
      <c r="AS1270" s="164">
        <f>(VLOOKUP(B1270,'P2 Origin'!$C$21:$M$176,10,0))*K1270</f>
        <v>0</v>
      </c>
      <c r="AT1270" s="164">
        <f>(VLOOKUP(B1270,'P2 Origin'!$C$21:$M$176,11,0))*J1270</f>
        <v>0</v>
      </c>
      <c r="AU1270" s="167">
        <v>0.42</v>
      </c>
      <c r="AV1270" s="168">
        <v>0</v>
      </c>
      <c r="AW1270" s="169">
        <v>0.42</v>
      </c>
      <c r="AX1270" s="170">
        <f>IF(AU1270&gt;=0.1,'P3 Bureaumarge zee- en luchtvr.'!$D$12,0)</f>
        <v>0</v>
      </c>
      <c r="AY1270" s="163">
        <f t="shared" si="549"/>
        <v>0</v>
      </c>
      <c r="AZ1270" s="157" t="str">
        <f>VLOOKUP(D1270,'P4 Destination'!$C$21:$O$176,13,0)</f>
        <v>EUR</v>
      </c>
      <c r="BA1270" s="164">
        <f t="shared" si="550"/>
        <v>0</v>
      </c>
      <c r="BB1270" s="171">
        <f>IF(AU1270&gt;0.1,(VLOOKUP(D1270,'P4 Destination'!$C$21:$M$176,3,0))*I1270,0)</f>
        <v>0</v>
      </c>
      <c r="BC1270" s="172">
        <f t="shared" si="551"/>
        <v>0.42</v>
      </c>
      <c r="BD1270" s="171">
        <f>(VLOOKUP($D1270,'P4 Destination'!$C$21:$M$176,4,0))*BC1270</f>
        <v>0</v>
      </c>
      <c r="BE1270" s="172">
        <f t="shared" si="552"/>
        <v>0</v>
      </c>
      <c r="BF1270" s="171">
        <f>(VLOOKUP($D1270,'P4 Destination'!$C$21:$M$176,5,0))*BE1270</f>
        <v>0</v>
      </c>
      <c r="BG1270" s="172">
        <f t="shared" si="553"/>
        <v>0</v>
      </c>
      <c r="BH1270" s="171">
        <f>(VLOOKUP($D1270,'P4 Destination'!$C$21:$M$176,6,0))*BG1270</f>
        <v>0</v>
      </c>
      <c r="BI1270" s="172">
        <f t="shared" si="554"/>
        <v>0</v>
      </c>
      <c r="BJ1270" s="171">
        <f>(VLOOKUP($D1270,'P4 Destination'!$C$21:$M$176,7,0))*BI1270</f>
        <v>0</v>
      </c>
      <c r="BK1270" s="172">
        <f t="shared" si="555"/>
        <v>0</v>
      </c>
      <c r="BL1270" s="171">
        <f>(VLOOKUP($D1270,'P4 Destination'!$C$21:$M$176,8,0))*BK1270</f>
        <v>0</v>
      </c>
      <c r="BM1270" s="172">
        <f t="shared" si="556"/>
        <v>0</v>
      </c>
      <c r="BN1270" s="171">
        <f>(VLOOKUP($D1270,'P4 Destination'!$C$21:$M$176,9,0))*BM1270</f>
        <v>0</v>
      </c>
      <c r="BO1270" s="154">
        <f t="shared" si="561"/>
        <v>0</v>
      </c>
      <c r="BP1270" s="171">
        <f>(VLOOKUP(D1270,'P4 Destination'!$C$21:$M$176,10,0))*K1270</f>
        <v>0</v>
      </c>
      <c r="BQ1270" s="171">
        <f>(VLOOKUP(D1270,'P4 Destination'!$C$21:$M$176,11,0))*J1270</f>
        <v>0</v>
      </c>
      <c r="BR1270" s="173">
        <f t="shared" si="557"/>
        <v>0</v>
      </c>
      <c r="BS1270" s="173">
        <f>(AV1270*2500)*'P6 Verzekering'!$E$11</f>
        <v>0</v>
      </c>
      <c r="BT1270" s="173">
        <f>(AW1270*2500)*'P6 Verzekering'!$E$12</f>
        <v>0</v>
      </c>
      <c r="BU1270" s="173">
        <f>(L1270*2500)*'P6 Verzekering'!$E$13</f>
        <v>0</v>
      </c>
      <c r="BV1270" s="173">
        <f t="shared" si="558"/>
        <v>0</v>
      </c>
      <c r="BW1270"/>
      <c r="BX1270"/>
    </row>
    <row r="1271" spans="1:76">
      <c r="A1271" s="152" t="s">
        <v>1256</v>
      </c>
      <c r="B1271" s="152" t="s">
        <v>428</v>
      </c>
      <c r="C1271" s="152" t="s">
        <v>3265</v>
      </c>
      <c r="D1271" s="152" t="s">
        <v>219</v>
      </c>
      <c r="E1271" s="152" t="s">
        <v>219</v>
      </c>
      <c r="F1271" s="153">
        <f t="shared" si="534"/>
        <v>26</v>
      </c>
      <c r="G1271" s="154">
        <v>1</v>
      </c>
      <c r="H1271" s="154">
        <f>IFERROR(VLOOKUP(B1271,'P2 Origin'!$C$21:$Q$176,15,FALSE),0)</f>
        <v>1</v>
      </c>
      <c r="I1271" s="154">
        <f>IFERROR(VLOOKUP(D1271,'P4 Destination'!$C$21:$Q$176,15,FALSE),0)</f>
        <v>0</v>
      </c>
      <c r="J1271" s="155"/>
      <c r="K1271" s="155">
        <v>1</v>
      </c>
      <c r="L1271" s="156">
        <v>0</v>
      </c>
      <c r="M1271" s="155">
        <v>0</v>
      </c>
      <c r="N1271" s="155">
        <v>0</v>
      </c>
      <c r="O1271" s="157">
        <f t="shared" si="535"/>
        <v>0</v>
      </c>
      <c r="P1271" s="158">
        <f t="shared" si="536"/>
        <v>0</v>
      </c>
      <c r="Q1271" s="159">
        <f>IFERROR(VLOOKUP(N1271,'P1 Intra-Europees'!$A$15:$H$25,3,0),0)*P1271</f>
        <v>0</v>
      </c>
      <c r="R1271" s="160">
        <f t="shared" si="537"/>
        <v>0</v>
      </c>
      <c r="S1271" s="159">
        <f>IFERROR(VLOOKUP(N1271,'P1 Intra-Europees'!$A$15:$H$25,4,0),0)*R1271</f>
        <v>0</v>
      </c>
      <c r="T1271" s="160">
        <f t="shared" si="538"/>
        <v>0</v>
      </c>
      <c r="U1271" s="159">
        <f>IFERROR(VLOOKUP(N1271,'P1 Intra-Europees'!$A$15:$H$25,5,0),0)*T1271</f>
        <v>0</v>
      </c>
      <c r="V1271" s="160">
        <f t="shared" si="539"/>
        <v>0</v>
      </c>
      <c r="W1271" s="159">
        <f>IFERROR(VLOOKUP(N1271,'P1 Intra-Europees'!$A$15:$H$25,6,0),0)*V1271</f>
        <v>0</v>
      </c>
      <c r="X1271" s="160">
        <f t="shared" si="540"/>
        <v>0</v>
      </c>
      <c r="Y1271" s="159">
        <f>IFERROR(VLOOKUP(N1271,'P1 Intra-Europees'!$A$15:$H$25,7,0),0)*X1271</f>
        <v>0</v>
      </c>
      <c r="Z1271" s="161">
        <f t="shared" si="541"/>
        <v>0</v>
      </c>
      <c r="AA1271" s="162">
        <f>IFERROR(VLOOKUP(N1271,'P1 Intra-Europees'!$A$15:$H$25,8,0),0)*Z1271</f>
        <v>0</v>
      </c>
      <c r="AB1271" s="163">
        <f t="shared" si="542"/>
        <v>0</v>
      </c>
      <c r="AC1271" s="157" t="str">
        <f>VLOOKUP(B1271,'P2 Origin'!$C$21:$O$176,13,0)</f>
        <v>USD</v>
      </c>
      <c r="AD1271" s="164">
        <f t="shared" si="543"/>
        <v>0</v>
      </c>
      <c r="AE1271" s="165">
        <f>IF(AU1271&gt;0.1,VLOOKUP(B1271,'P2 Origin'!$C$21:$M$176,3,0)*H1271,0)</f>
        <v>0</v>
      </c>
      <c r="AF1271" s="166">
        <f t="shared" si="544"/>
        <v>0</v>
      </c>
      <c r="AG1271" s="165">
        <f>(VLOOKUP(B1271,'P2 Origin'!$C$21:$M$176,4,0))*AF1271</f>
        <v>0</v>
      </c>
      <c r="AH1271" s="166">
        <f t="shared" si="545"/>
        <v>0</v>
      </c>
      <c r="AI1271" s="165">
        <f>(VLOOKUP(B1271,'P2 Origin'!$C$21:$M$176,5,0))*AH1271</f>
        <v>0</v>
      </c>
      <c r="AJ1271" s="166">
        <f t="shared" si="559"/>
        <v>0</v>
      </c>
      <c r="AK1271" s="165">
        <f>(VLOOKUP(B1271,'P2 Origin'!$C$21:$M$176,6,0))*AJ1271</f>
        <v>0</v>
      </c>
      <c r="AL1271" s="166">
        <f t="shared" si="546"/>
        <v>26</v>
      </c>
      <c r="AM1271" s="165">
        <f>(VLOOKUP($B1271,'P2 Origin'!$C$21:$M$176,7,0))*AL1271</f>
        <v>0</v>
      </c>
      <c r="AN1271" s="166">
        <f t="shared" si="547"/>
        <v>0</v>
      </c>
      <c r="AO1271" s="165">
        <f>(VLOOKUP($B1271,'P2 Origin'!$C$21:$M$176,8,0))*AN1271</f>
        <v>0</v>
      </c>
      <c r="AP1271" s="166">
        <f t="shared" si="548"/>
        <v>0</v>
      </c>
      <c r="AQ1271" s="165">
        <f>(VLOOKUP($B1271,'P2 Origin'!$C$21:$M$176,9,0))*AP1271</f>
        <v>0</v>
      </c>
      <c r="AR1271" s="155">
        <f t="shared" si="560"/>
        <v>1</v>
      </c>
      <c r="AS1271" s="164">
        <f>(VLOOKUP(B1271,'P2 Origin'!$C$21:$M$176,10,0))*K1271</f>
        <v>0</v>
      </c>
      <c r="AT1271" s="164">
        <f>(VLOOKUP(B1271,'P2 Origin'!$C$21:$M$176,11,0))*J1271</f>
        <v>0</v>
      </c>
      <c r="AU1271" s="167">
        <v>26</v>
      </c>
      <c r="AV1271" s="168">
        <v>26</v>
      </c>
      <c r="AW1271" s="169">
        <v>0</v>
      </c>
      <c r="AX1271" s="170">
        <f>IF(AU1271&gt;=0.1,'P3 Bureaumarge zee- en luchtvr.'!$D$12,0)</f>
        <v>0</v>
      </c>
      <c r="AY1271" s="163">
        <f t="shared" si="549"/>
        <v>0</v>
      </c>
      <c r="AZ1271" s="157" t="str">
        <f>VLOOKUP(D1271,'P4 Destination'!$C$21:$O$176,13,0)</f>
        <v>EUR</v>
      </c>
      <c r="BA1271" s="164">
        <f t="shared" si="550"/>
        <v>0</v>
      </c>
      <c r="BB1271" s="171">
        <f>IF(AU1271&gt;0.1,(VLOOKUP(D1271,'P4 Destination'!$C$21:$M$176,3,0))*I1271,0)</f>
        <v>0</v>
      </c>
      <c r="BC1271" s="172">
        <f t="shared" si="551"/>
        <v>0</v>
      </c>
      <c r="BD1271" s="171">
        <f>(VLOOKUP($D1271,'P4 Destination'!$C$21:$M$176,4,0))*BC1271</f>
        <v>0</v>
      </c>
      <c r="BE1271" s="172">
        <f t="shared" si="552"/>
        <v>0</v>
      </c>
      <c r="BF1271" s="171">
        <f>(VLOOKUP($D1271,'P4 Destination'!$C$21:$M$176,5,0))*BE1271</f>
        <v>0</v>
      </c>
      <c r="BG1271" s="172">
        <f t="shared" si="553"/>
        <v>0</v>
      </c>
      <c r="BH1271" s="171">
        <f>(VLOOKUP($D1271,'P4 Destination'!$C$21:$M$176,6,0))*BG1271</f>
        <v>0</v>
      </c>
      <c r="BI1271" s="172">
        <f t="shared" si="554"/>
        <v>26</v>
      </c>
      <c r="BJ1271" s="171">
        <f>(VLOOKUP($D1271,'P4 Destination'!$C$21:$M$176,7,0))*BI1271</f>
        <v>0</v>
      </c>
      <c r="BK1271" s="172">
        <f t="shared" si="555"/>
        <v>0</v>
      </c>
      <c r="BL1271" s="171">
        <f>(VLOOKUP($D1271,'P4 Destination'!$C$21:$M$176,8,0))*BK1271</f>
        <v>0</v>
      </c>
      <c r="BM1271" s="172">
        <f t="shared" si="556"/>
        <v>0</v>
      </c>
      <c r="BN1271" s="171">
        <f>(VLOOKUP($D1271,'P4 Destination'!$C$21:$M$176,9,0))*BM1271</f>
        <v>0</v>
      </c>
      <c r="BO1271" s="154">
        <f t="shared" si="561"/>
        <v>1</v>
      </c>
      <c r="BP1271" s="171">
        <f>(VLOOKUP(D1271,'P4 Destination'!$C$21:$M$176,10,0))*K1271</f>
        <v>0</v>
      </c>
      <c r="BQ1271" s="171">
        <f>(VLOOKUP(D1271,'P4 Destination'!$C$21:$M$176,11,0))*J1271</f>
        <v>0</v>
      </c>
      <c r="BR1271" s="173">
        <f t="shared" si="557"/>
        <v>0</v>
      </c>
      <c r="BS1271" s="173">
        <f>(AV1271*2500)*'P6 Verzekering'!$E$11</f>
        <v>0</v>
      </c>
      <c r="BT1271" s="173">
        <f>(AW1271*2500)*'P6 Verzekering'!$E$12</f>
        <v>0</v>
      </c>
      <c r="BU1271" s="173">
        <f>(L1271*2500)*'P6 Verzekering'!$E$13</f>
        <v>0</v>
      </c>
      <c r="BV1271" s="173">
        <f t="shared" si="558"/>
        <v>0</v>
      </c>
      <c r="BW1271"/>
      <c r="BX1271"/>
    </row>
    <row r="1272" spans="1:76">
      <c r="A1272" s="152" t="s">
        <v>1257</v>
      </c>
      <c r="B1272" s="152" t="s">
        <v>428</v>
      </c>
      <c r="C1272" s="152" t="s">
        <v>3265</v>
      </c>
      <c r="D1272" s="152" t="s">
        <v>219</v>
      </c>
      <c r="E1272" s="152" t="s">
        <v>219</v>
      </c>
      <c r="F1272" s="153">
        <f t="shared" si="534"/>
        <v>1.1000000000000001</v>
      </c>
      <c r="G1272" s="154">
        <v>0</v>
      </c>
      <c r="H1272" s="154">
        <f>IFERROR(VLOOKUP(B1272,'P2 Origin'!$C$21:$Q$176,15,FALSE),0)</f>
        <v>1</v>
      </c>
      <c r="I1272" s="154">
        <f>IFERROR(VLOOKUP(D1272,'P4 Destination'!$C$21:$Q$176,15,FALSE),0)</f>
        <v>0</v>
      </c>
      <c r="J1272" s="155"/>
      <c r="K1272" s="155"/>
      <c r="L1272" s="156">
        <v>0</v>
      </c>
      <c r="M1272" s="155">
        <v>0</v>
      </c>
      <c r="N1272" s="155">
        <v>0</v>
      </c>
      <c r="O1272" s="157">
        <f t="shared" si="535"/>
        <v>0</v>
      </c>
      <c r="P1272" s="158">
        <f t="shared" si="536"/>
        <v>0</v>
      </c>
      <c r="Q1272" s="159">
        <f>IFERROR(VLOOKUP(N1272,'P1 Intra-Europees'!$A$15:$H$25,3,0),0)*P1272</f>
        <v>0</v>
      </c>
      <c r="R1272" s="160">
        <f t="shared" si="537"/>
        <v>0</v>
      </c>
      <c r="S1272" s="159">
        <f>IFERROR(VLOOKUP(N1272,'P1 Intra-Europees'!$A$15:$H$25,4,0),0)*R1272</f>
        <v>0</v>
      </c>
      <c r="T1272" s="160">
        <f t="shared" si="538"/>
        <v>0</v>
      </c>
      <c r="U1272" s="159">
        <f>IFERROR(VLOOKUP(N1272,'P1 Intra-Europees'!$A$15:$H$25,5,0),0)*T1272</f>
        <v>0</v>
      </c>
      <c r="V1272" s="160">
        <f t="shared" si="539"/>
        <v>0</v>
      </c>
      <c r="W1272" s="159">
        <f>IFERROR(VLOOKUP(N1272,'P1 Intra-Europees'!$A$15:$H$25,6,0),0)*V1272</f>
        <v>0</v>
      </c>
      <c r="X1272" s="160">
        <f t="shared" si="540"/>
        <v>0</v>
      </c>
      <c r="Y1272" s="159">
        <f>IFERROR(VLOOKUP(N1272,'P1 Intra-Europees'!$A$15:$H$25,7,0),0)*X1272</f>
        <v>0</v>
      </c>
      <c r="Z1272" s="161">
        <f t="shared" si="541"/>
        <v>0</v>
      </c>
      <c r="AA1272" s="162">
        <f>IFERROR(VLOOKUP(N1272,'P1 Intra-Europees'!$A$15:$H$25,8,0),0)*Z1272</f>
        <v>0</v>
      </c>
      <c r="AB1272" s="163">
        <f t="shared" si="542"/>
        <v>0</v>
      </c>
      <c r="AC1272" s="157" t="str">
        <f>VLOOKUP(B1272,'P2 Origin'!$C$21:$O$176,13,0)</f>
        <v>USD</v>
      </c>
      <c r="AD1272" s="164">
        <f t="shared" si="543"/>
        <v>0</v>
      </c>
      <c r="AE1272" s="165">
        <f>IF(AU1272&gt;0.1,VLOOKUP(B1272,'P2 Origin'!$C$21:$M$176,3,0)*H1272,0)</f>
        <v>0</v>
      </c>
      <c r="AF1272" s="166">
        <f t="shared" si="544"/>
        <v>1.1000000000000001</v>
      </c>
      <c r="AG1272" s="165">
        <f>(VLOOKUP(B1272,'P2 Origin'!$C$21:$M$176,4,0))*AF1272</f>
        <v>0</v>
      </c>
      <c r="AH1272" s="166">
        <f t="shared" si="545"/>
        <v>0</v>
      </c>
      <c r="AI1272" s="165">
        <f>(VLOOKUP(B1272,'P2 Origin'!$C$21:$M$176,5,0))*AH1272</f>
        <v>0</v>
      </c>
      <c r="AJ1272" s="166">
        <f t="shared" si="559"/>
        <v>0</v>
      </c>
      <c r="AK1272" s="165">
        <f>(VLOOKUP(B1272,'P2 Origin'!$C$21:$M$176,6,0))*AJ1272</f>
        <v>0</v>
      </c>
      <c r="AL1272" s="166">
        <f t="shared" si="546"/>
        <v>0</v>
      </c>
      <c r="AM1272" s="165">
        <f>(VLOOKUP($B1272,'P2 Origin'!$C$21:$M$176,7,0))*AL1272</f>
        <v>0</v>
      </c>
      <c r="AN1272" s="166">
        <f t="shared" si="547"/>
        <v>0</v>
      </c>
      <c r="AO1272" s="165">
        <f>(VLOOKUP($B1272,'P2 Origin'!$C$21:$M$176,8,0))*AN1272</f>
        <v>0</v>
      </c>
      <c r="AP1272" s="166">
        <f t="shared" si="548"/>
        <v>0</v>
      </c>
      <c r="AQ1272" s="165">
        <f>(VLOOKUP($B1272,'P2 Origin'!$C$21:$M$176,9,0))*AP1272</f>
        <v>0</v>
      </c>
      <c r="AR1272" s="155">
        <f t="shared" si="560"/>
        <v>0</v>
      </c>
      <c r="AS1272" s="164">
        <f>(VLOOKUP(B1272,'P2 Origin'!$C$21:$M$176,10,0))*K1272</f>
        <v>0</v>
      </c>
      <c r="AT1272" s="164">
        <f>(VLOOKUP(B1272,'P2 Origin'!$C$21:$M$176,11,0))*J1272</f>
        <v>0</v>
      </c>
      <c r="AU1272" s="167">
        <v>1.1000000000000001</v>
      </c>
      <c r="AV1272" s="168">
        <v>0</v>
      </c>
      <c r="AW1272" s="169">
        <v>1.1000000000000001</v>
      </c>
      <c r="AX1272" s="170">
        <f>IF(AU1272&gt;=0.1,'P3 Bureaumarge zee- en luchtvr.'!$D$12,0)</f>
        <v>0</v>
      </c>
      <c r="AY1272" s="163">
        <f t="shared" si="549"/>
        <v>0</v>
      </c>
      <c r="AZ1272" s="157" t="str">
        <f>VLOOKUP(D1272,'P4 Destination'!$C$21:$O$176,13,0)</f>
        <v>EUR</v>
      </c>
      <c r="BA1272" s="164">
        <f t="shared" si="550"/>
        <v>0</v>
      </c>
      <c r="BB1272" s="171">
        <f>IF(AU1272&gt;0.1,(VLOOKUP(D1272,'P4 Destination'!$C$21:$M$176,3,0))*I1272,0)</f>
        <v>0</v>
      </c>
      <c r="BC1272" s="172">
        <f t="shared" si="551"/>
        <v>1.1000000000000001</v>
      </c>
      <c r="BD1272" s="171">
        <f>(VLOOKUP($D1272,'P4 Destination'!$C$21:$M$176,4,0))*BC1272</f>
        <v>0</v>
      </c>
      <c r="BE1272" s="172">
        <f t="shared" si="552"/>
        <v>0</v>
      </c>
      <c r="BF1272" s="171">
        <f>(VLOOKUP($D1272,'P4 Destination'!$C$21:$M$176,5,0))*BE1272</f>
        <v>0</v>
      </c>
      <c r="BG1272" s="172">
        <f t="shared" si="553"/>
        <v>0</v>
      </c>
      <c r="BH1272" s="171">
        <f>(VLOOKUP($D1272,'P4 Destination'!$C$21:$M$176,6,0))*BG1272</f>
        <v>0</v>
      </c>
      <c r="BI1272" s="172">
        <f t="shared" si="554"/>
        <v>0</v>
      </c>
      <c r="BJ1272" s="171">
        <f>(VLOOKUP($D1272,'P4 Destination'!$C$21:$M$176,7,0))*BI1272</f>
        <v>0</v>
      </c>
      <c r="BK1272" s="172">
        <f t="shared" si="555"/>
        <v>0</v>
      </c>
      <c r="BL1272" s="171">
        <f>(VLOOKUP($D1272,'P4 Destination'!$C$21:$M$176,8,0))*BK1272</f>
        <v>0</v>
      </c>
      <c r="BM1272" s="172">
        <f t="shared" si="556"/>
        <v>0</v>
      </c>
      <c r="BN1272" s="171">
        <f>(VLOOKUP($D1272,'P4 Destination'!$C$21:$M$176,9,0))*BM1272</f>
        <v>0</v>
      </c>
      <c r="BO1272" s="154">
        <f t="shared" si="561"/>
        <v>0</v>
      </c>
      <c r="BP1272" s="171">
        <f>(VLOOKUP(D1272,'P4 Destination'!$C$21:$M$176,10,0))*K1272</f>
        <v>0</v>
      </c>
      <c r="BQ1272" s="171">
        <f>(VLOOKUP(D1272,'P4 Destination'!$C$21:$M$176,11,0))*J1272</f>
        <v>0</v>
      </c>
      <c r="BR1272" s="173">
        <f t="shared" si="557"/>
        <v>0</v>
      </c>
      <c r="BS1272" s="173">
        <f>(AV1272*2500)*'P6 Verzekering'!$E$11</f>
        <v>0</v>
      </c>
      <c r="BT1272" s="173">
        <f>(AW1272*2500)*'P6 Verzekering'!$E$12</f>
        <v>0</v>
      </c>
      <c r="BU1272" s="173">
        <f>(L1272*2500)*'P6 Verzekering'!$E$13</f>
        <v>0</v>
      </c>
      <c r="BV1272" s="173">
        <f t="shared" si="558"/>
        <v>0</v>
      </c>
      <c r="BW1272"/>
      <c r="BX1272"/>
    </row>
    <row r="1273" spans="1:76">
      <c r="A1273" s="152" t="s">
        <v>1258</v>
      </c>
      <c r="B1273" s="152" t="s">
        <v>428</v>
      </c>
      <c r="C1273" s="152" t="s">
        <v>3265</v>
      </c>
      <c r="D1273" s="152" t="s">
        <v>219</v>
      </c>
      <c r="E1273" s="152" t="s">
        <v>219</v>
      </c>
      <c r="F1273" s="153">
        <f t="shared" si="534"/>
        <v>1</v>
      </c>
      <c r="G1273" s="154">
        <v>0</v>
      </c>
      <c r="H1273" s="154">
        <f>IFERROR(VLOOKUP(B1273,'P2 Origin'!$C$21:$Q$176,15,FALSE),0)</f>
        <v>1</v>
      </c>
      <c r="I1273" s="154">
        <f>IFERROR(VLOOKUP(D1273,'P4 Destination'!$C$21:$Q$176,15,FALSE),0)</f>
        <v>0</v>
      </c>
      <c r="J1273" s="155"/>
      <c r="K1273" s="155"/>
      <c r="L1273" s="156">
        <v>0</v>
      </c>
      <c r="M1273" s="155">
        <v>0</v>
      </c>
      <c r="N1273" s="155">
        <v>0</v>
      </c>
      <c r="O1273" s="157">
        <f t="shared" si="535"/>
        <v>0</v>
      </c>
      <c r="P1273" s="158">
        <f t="shared" si="536"/>
        <v>0</v>
      </c>
      <c r="Q1273" s="159">
        <f>IFERROR(VLOOKUP(N1273,'P1 Intra-Europees'!$A$15:$H$25,3,0),0)*P1273</f>
        <v>0</v>
      </c>
      <c r="R1273" s="160">
        <f t="shared" si="537"/>
        <v>0</v>
      </c>
      <c r="S1273" s="159">
        <f>IFERROR(VLOOKUP(N1273,'P1 Intra-Europees'!$A$15:$H$25,4,0),0)*R1273</f>
        <v>0</v>
      </c>
      <c r="T1273" s="160">
        <f t="shared" si="538"/>
        <v>0</v>
      </c>
      <c r="U1273" s="159">
        <f>IFERROR(VLOOKUP(N1273,'P1 Intra-Europees'!$A$15:$H$25,5,0),0)*T1273</f>
        <v>0</v>
      </c>
      <c r="V1273" s="160">
        <f t="shared" si="539"/>
        <v>0</v>
      </c>
      <c r="W1273" s="159">
        <f>IFERROR(VLOOKUP(N1273,'P1 Intra-Europees'!$A$15:$H$25,6,0),0)*V1273</f>
        <v>0</v>
      </c>
      <c r="X1273" s="160">
        <f t="shared" si="540"/>
        <v>0</v>
      </c>
      <c r="Y1273" s="159">
        <f>IFERROR(VLOOKUP(N1273,'P1 Intra-Europees'!$A$15:$H$25,7,0),0)*X1273</f>
        <v>0</v>
      </c>
      <c r="Z1273" s="161">
        <f t="shared" si="541"/>
        <v>0</v>
      </c>
      <c r="AA1273" s="162">
        <f>IFERROR(VLOOKUP(N1273,'P1 Intra-Europees'!$A$15:$H$25,8,0),0)*Z1273</f>
        <v>0</v>
      </c>
      <c r="AB1273" s="163">
        <f t="shared" si="542"/>
        <v>0</v>
      </c>
      <c r="AC1273" s="157" t="str">
        <f>VLOOKUP(B1273,'P2 Origin'!$C$21:$O$176,13,0)</f>
        <v>USD</v>
      </c>
      <c r="AD1273" s="164">
        <f t="shared" si="543"/>
        <v>0</v>
      </c>
      <c r="AE1273" s="165">
        <f>IF(AU1273&gt;0.1,VLOOKUP(B1273,'P2 Origin'!$C$21:$M$176,3,0)*H1273,0)</f>
        <v>0</v>
      </c>
      <c r="AF1273" s="166">
        <f t="shared" si="544"/>
        <v>1</v>
      </c>
      <c r="AG1273" s="165">
        <f>(VLOOKUP(B1273,'P2 Origin'!$C$21:$M$176,4,0))*AF1273</f>
        <v>0</v>
      </c>
      <c r="AH1273" s="166">
        <f t="shared" si="545"/>
        <v>0</v>
      </c>
      <c r="AI1273" s="165">
        <f>(VLOOKUP(B1273,'P2 Origin'!$C$21:$M$176,5,0))*AH1273</f>
        <v>0</v>
      </c>
      <c r="AJ1273" s="166">
        <f t="shared" si="559"/>
        <v>0</v>
      </c>
      <c r="AK1273" s="165">
        <f>(VLOOKUP(B1273,'P2 Origin'!$C$21:$M$176,6,0))*AJ1273</f>
        <v>0</v>
      </c>
      <c r="AL1273" s="166">
        <f t="shared" si="546"/>
        <v>0</v>
      </c>
      <c r="AM1273" s="165">
        <f>(VLOOKUP($B1273,'P2 Origin'!$C$21:$M$176,7,0))*AL1273</f>
        <v>0</v>
      </c>
      <c r="AN1273" s="166">
        <f t="shared" si="547"/>
        <v>0</v>
      </c>
      <c r="AO1273" s="165">
        <f>(VLOOKUP($B1273,'P2 Origin'!$C$21:$M$176,8,0))*AN1273</f>
        <v>0</v>
      </c>
      <c r="AP1273" s="166">
        <f t="shared" si="548"/>
        <v>0</v>
      </c>
      <c r="AQ1273" s="165">
        <f>(VLOOKUP($B1273,'P2 Origin'!$C$21:$M$176,9,0))*AP1273</f>
        <v>0</v>
      </c>
      <c r="AR1273" s="155">
        <f t="shared" si="560"/>
        <v>0</v>
      </c>
      <c r="AS1273" s="164">
        <f>(VLOOKUP(B1273,'P2 Origin'!$C$21:$M$176,10,0))*K1273</f>
        <v>0</v>
      </c>
      <c r="AT1273" s="164">
        <f>(VLOOKUP(B1273,'P2 Origin'!$C$21:$M$176,11,0))*J1273</f>
        <v>0</v>
      </c>
      <c r="AU1273" s="167">
        <v>1</v>
      </c>
      <c r="AV1273" s="168">
        <v>0</v>
      </c>
      <c r="AW1273" s="169">
        <v>1</v>
      </c>
      <c r="AX1273" s="170">
        <f>IF(AU1273&gt;=0.1,'P3 Bureaumarge zee- en luchtvr.'!$D$12,0)</f>
        <v>0</v>
      </c>
      <c r="AY1273" s="163">
        <f t="shared" si="549"/>
        <v>0</v>
      </c>
      <c r="AZ1273" s="157" t="str">
        <f>VLOOKUP(D1273,'P4 Destination'!$C$21:$O$176,13,0)</f>
        <v>EUR</v>
      </c>
      <c r="BA1273" s="164">
        <f t="shared" si="550"/>
        <v>0</v>
      </c>
      <c r="BB1273" s="171">
        <f>IF(AU1273&gt;0.1,(VLOOKUP(D1273,'P4 Destination'!$C$21:$M$176,3,0))*I1273,0)</f>
        <v>0</v>
      </c>
      <c r="BC1273" s="172">
        <f t="shared" si="551"/>
        <v>1</v>
      </c>
      <c r="BD1273" s="171">
        <f>(VLOOKUP($D1273,'P4 Destination'!$C$21:$M$176,4,0))*BC1273</f>
        <v>0</v>
      </c>
      <c r="BE1273" s="172">
        <f t="shared" si="552"/>
        <v>0</v>
      </c>
      <c r="BF1273" s="171">
        <f>(VLOOKUP($D1273,'P4 Destination'!$C$21:$M$176,5,0))*BE1273</f>
        <v>0</v>
      </c>
      <c r="BG1273" s="172">
        <f t="shared" si="553"/>
        <v>0</v>
      </c>
      <c r="BH1273" s="171">
        <f>(VLOOKUP($D1273,'P4 Destination'!$C$21:$M$176,6,0))*BG1273</f>
        <v>0</v>
      </c>
      <c r="BI1273" s="172">
        <f t="shared" si="554"/>
        <v>0</v>
      </c>
      <c r="BJ1273" s="171">
        <f>(VLOOKUP($D1273,'P4 Destination'!$C$21:$M$176,7,0))*BI1273</f>
        <v>0</v>
      </c>
      <c r="BK1273" s="172">
        <f t="shared" si="555"/>
        <v>0</v>
      </c>
      <c r="BL1273" s="171">
        <f>(VLOOKUP($D1273,'P4 Destination'!$C$21:$M$176,8,0))*BK1273</f>
        <v>0</v>
      </c>
      <c r="BM1273" s="172">
        <f t="shared" si="556"/>
        <v>0</v>
      </c>
      <c r="BN1273" s="171">
        <f>(VLOOKUP($D1273,'P4 Destination'!$C$21:$M$176,9,0))*BM1273</f>
        <v>0</v>
      </c>
      <c r="BO1273" s="154">
        <f t="shared" si="561"/>
        <v>0</v>
      </c>
      <c r="BP1273" s="171">
        <f>(VLOOKUP(D1273,'P4 Destination'!$C$21:$M$176,10,0))*K1273</f>
        <v>0</v>
      </c>
      <c r="BQ1273" s="171">
        <f>(VLOOKUP(D1273,'P4 Destination'!$C$21:$M$176,11,0))*J1273</f>
        <v>0</v>
      </c>
      <c r="BR1273" s="173">
        <f t="shared" si="557"/>
        <v>0</v>
      </c>
      <c r="BS1273" s="173">
        <f>(AV1273*2500)*'P6 Verzekering'!$E$11</f>
        <v>0</v>
      </c>
      <c r="BT1273" s="173">
        <f>(AW1273*2500)*'P6 Verzekering'!$E$12</f>
        <v>0</v>
      </c>
      <c r="BU1273" s="173">
        <f>(L1273*2500)*'P6 Verzekering'!$E$13</f>
        <v>0</v>
      </c>
      <c r="BV1273" s="173">
        <f t="shared" si="558"/>
        <v>0</v>
      </c>
      <c r="BW1273"/>
      <c r="BX1273"/>
    </row>
    <row r="1274" spans="1:76">
      <c r="A1274" s="152" t="s">
        <v>1264</v>
      </c>
      <c r="B1274" s="152" t="s">
        <v>261</v>
      </c>
      <c r="C1274" s="152" t="s">
        <v>260</v>
      </c>
      <c r="D1274" s="152" t="s">
        <v>349</v>
      </c>
      <c r="E1274" s="152" t="s">
        <v>346</v>
      </c>
      <c r="F1274" s="153">
        <f t="shared" si="534"/>
        <v>3.03</v>
      </c>
      <c r="G1274" s="154">
        <v>0</v>
      </c>
      <c r="H1274" s="154">
        <f>IFERROR(VLOOKUP(B1274,'P2 Origin'!$C$21:$Q$176,15,FALSE),0)</f>
        <v>0</v>
      </c>
      <c r="I1274" s="154">
        <f>IFERROR(VLOOKUP(D1274,'P4 Destination'!$C$21:$Q$176,15,FALSE),0)</f>
        <v>1</v>
      </c>
      <c r="J1274" s="155"/>
      <c r="K1274" s="155"/>
      <c r="L1274" s="156">
        <v>0</v>
      </c>
      <c r="M1274" s="155">
        <v>0</v>
      </c>
      <c r="N1274" s="155">
        <v>0</v>
      </c>
      <c r="O1274" s="157">
        <f t="shared" si="535"/>
        <v>0</v>
      </c>
      <c r="P1274" s="158">
        <f t="shared" si="536"/>
        <v>0</v>
      </c>
      <c r="Q1274" s="159">
        <f>IFERROR(VLOOKUP(N1274,'P1 Intra-Europees'!$A$15:$H$25,3,0),0)*P1274</f>
        <v>0</v>
      </c>
      <c r="R1274" s="160">
        <f t="shared" si="537"/>
        <v>0</v>
      </c>
      <c r="S1274" s="159">
        <f>IFERROR(VLOOKUP(N1274,'P1 Intra-Europees'!$A$15:$H$25,4,0),0)*R1274</f>
        <v>0</v>
      </c>
      <c r="T1274" s="160">
        <f t="shared" si="538"/>
        <v>0</v>
      </c>
      <c r="U1274" s="159">
        <f>IFERROR(VLOOKUP(N1274,'P1 Intra-Europees'!$A$15:$H$25,5,0),0)*T1274</f>
        <v>0</v>
      </c>
      <c r="V1274" s="160">
        <f t="shared" si="539"/>
        <v>0</v>
      </c>
      <c r="W1274" s="159">
        <f>IFERROR(VLOOKUP(N1274,'P1 Intra-Europees'!$A$15:$H$25,6,0),0)*V1274</f>
        <v>0</v>
      </c>
      <c r="X1274" s="160">
        <f t="shared" si="540"/>
        <v>0</v>
      </c>
      <c r="Y1274" s="159">
        <f>IFERROR(VLOOKUP(N1274,'P1 Intra-Europees'!$A$15:$H$25,7,0),0)*X1274</f>
        <v>0</v>
      </c>
      <c r="Z1274" s="161">
        <f t="shared" si="541"/>
        <v>0</v>
      </c>
      <c r="AA1274" s="162">
        <f>IFERROR(VLOOKUP(N1274,'P1 Intra-Europees'!$A$15:$H$25,8,0),0)*Z1274</f>
        <v>0</v>
      </c>
      <c r="AB1274" s="163">
        <f t="shared" si="542"/>
        <v>0</v>
      </c>
      <c r="AC1274" s="157" t="str">
        <f>VLOOKUP(B1274,'P2 Origin'!$C$21:$O$176,13,0)</f>
        <v>USD</v>
      </c>
      <c r="AD1274" s="164">
        <f t="shared" si="543"/>
        <v>0</v>
      </c>
      <c r="AE1274" s="165">
        <f>IF(AU1274&gt;0.1,VLOOKUP(B1274,'P2 Origin'!$C$21:$M$176,3,0)*H1274,0)</f>
        <v>0</v>
      </c>
      <c r="AF1274" s="166">
        <f t="shared" si="544"/>
        <v>3.03</v>
      </c>
      <c r="AG1274" s="165">
        <f>(VLOOKUP(B1274,'P2 Origin'!$C$21:$M$176,4,0))*AF1274</f>
        <v>0</v>
      </c>
      <c r="AH1274" s="166">
        <f t="shared" si="545"/>
        <v>0</v>
      </c>
      <c r="AI1274" s="165">
        <f>(VLOOKUP(B1274,'P2 Origin'!$C$21:$M$176,5,0))*AH1274</f>
        <v>0</v>
      </c>
      <c r="AJ1274" s="166">
        <f t="shared" si="559"/>
        <v>0</v>
      </c>
      <c r="AK1274" s="165">
        <f>(VLOOKUP(B1274,'P2 Origin'!$C$21:$M$176,6,0))*AJ1274</f>
        <v>0</v>
      </c>
      <c r="AL1274" s="166">
        <f t="shared" si="546"/>
        <v>0</v>
      </c>
      <c r="AM1274" s="165">
        <f>(VLOOKUP($B1274,'P2 Origin'!$C$21:$M$176,7,0))*AL1274</f>
        <v>0</v>
      </c>
      <c r="AN1274" s="166">
        <f t="shared" si="547"/>
        <v>0</v>
      </c>
      <c r="AO1274" s="165">
        <f>(VLOOKUP($B1274,'P2 Origin'!$C$21:$M$176,8,0))*AN1274</f>
        <v>0</v>
      </c>
      <c r="AP1274" s="166">
        <f t="shared" si="548"/>
        <v>0</v>
      </c>
      <c r="AQ1274" s="165">
        <f>(VLOOKUP($B1274,'P2 Origin'!$C$21:$M$176,9,0))*AP1274</f>
        <v>0</v>
      </c>
      <c r="AR1274" s="155">
        <f t="shared" si="560"/>
        <v>0</v>
      </c>
      <c r="AS1274" s="164">
        <f>(VLOOKUP(B1274,'P2 Origin'!$C$21:$M$176,10,0))*K1274</f>
        <v>0</v>
      </c>
      <c r="AT1274" s="164">
        <f>(VLOOKUP(B1274,'P2 Origin'!$C$21:$M$176,11,0))*J1274</f>
        <v>0</v>
      </c>
      <c r="AU1274" s="167">
        <v>3.03</v>
      </c>
      <c r="AV1274" s="168">
        <v>0</v>
      </c>
      <c r="AW1274" s="169">
        <v>3.03</v>
      </c>
      <c r="AX1274" s="170">
        <f>IF(AU1274&gt;=0.1,'P3 Bureaumarge zee- en luchtvr.'!$D$12,0)</f>
        <v>0</v>
      </c>
      <c r="AY1274" s="163">
        <f t="shared" si="549"/>
        <v>0</v>
      </c>
      <c r="AZ1274" s="157" t="str">
        <f>VLOOKUP(D1274,'P4 Destination'!$C$21:$O$176,13,0)</f>
        <v>USD</v>
      </c>
      <c r="BA1274" s="164">
        <f t="shared" si="550"/>
        <v>0</v>
      </c>
      <c r="BB1274" s="171">
        <f>IF(AU1274&gt;0.1,(VLOOKUP(D1274,'P4 Destination'!$C$21:$M$176,3,0))*I1274,0)</f>
        <v>0</v>
      </c>
      <c r="BC1274" s="172">
        <f t="shared" si="551"/>
        <v>3.03</v>
      </c>
      <c r="BD1274" s="171">
        <f>(VLOOKUP($D1274,'P4 Destination'!$C$21:$M$176,4,0))*BC1274</f>
        <v>0</v>
      </c>
      <c r="BE1274" s="172">
        <f t="shared" si="552"/>
        <v>0</v>
      </c>
      <c r="BF1274" s="171">
        <f>(VLOOKUP($D1274,'P4 Destination'!$C$21:$M$176,5,0))*BE1274</f>
        <v>0</v>
      </c>
      <c r="BG1274" s="172">
        <f t="shared" si="553"/>
        <v>0</v>
      </c>
      <c r="BH1274" s="171">
        <f>(VLOOKUP($D1274,'P4 Destination'!$C$21:$M$176,6,0))*BG1274</f>
        <v>0</v>
      </c>
      <c r="BI1274" s="172">
        <f t="shared" si="554"/>
        <v>0</v>
      </c>
      <c r="BJ1274" s="171">
        <f>(VLOOKUP($D1274,'P4 Destination'!$C$21:$M$176,7,0))*BI1274</f>
        <v>0</v>
      </c>
      <c r="BK1274" s="172">
        <f t="shared" si="555"/>
        <v>0</v>
      </c>
      <c r="BL1274" s="171">
        <f>(VLOOKUP($D1274,'P4 Destination'!$C$21:$M$176,8,0))*BK1274</f>
        <v>0</v>
      </c>
      <c r="BM1274" s="172">
        <f t="shared" si="556"/>
        <v>0</v>
      </c>
      <c r="BN1274" s="171">
        <f>(VLOOKUP($D1274,'P4 Destination'!$C$21:$M$176,9,0))*BM1274</f>
        <v>0</v>
      </c>
      <c r="BO1274" s="154">
        <f t="shared" si="561"/>
        <v>0</v>
      </c>
      <c r="BP1274" s="171">
        <f>(VLOOKUP(D1274,'P4 Destination'!$C$21:$M$176,10,0))*K1274</f>
        <v>0</v>
      </c>
      <c r="BQ1274" s="171">
        <f>(VLOOKUP(D1274,'P4 Destination'!$C$21:$M$176,11,0))*J1274</f>
        <v>0</v>
      </c>
      <c r="BR1274" s="173">
        <f t="shared" si="557"/>
        <v>0</v>
      </c>
      <c r="BS1274" s="173">
        <f>(AV1274*2500)*'P6 Verzekering'!$E$11</f>
        <v>0</v>
      </c>
      <c r="BT1274" s="173">
        <f>(AW1274*2500)*'P6 Verzekering'!$E$12</f>
        <v>0</v>
      </c>
      <c r="BU1274" s="173">
        <f>(L1274*2500)*'P6 Verzekering'!$E$13</f>
        <v>0</v>
      </c>
      <c r="BV1274" s="173">
        <f t="shared" si="558"/>
        <v>0</v>
      </c>
      <c r="BW1274"/>
      <c r="BX1274"/>
    </row>
    <row r="1275" spans="1:76">
      <c r="A1275" s="152" t="s">
        <v>1265</v>
      </c>
      <c r="B1275" s="152" t="s">
        <v>261</v>
      </c>
      <c r="C1275" s="152" t="s">
        <v>260</v>
      </c>
      <c r="D1275" s="152" t="s">
        <v>219</v>
      </c>
      <c r="E1275" s="152" t="s">
        <v>219</v>
      </c>
      <c r="F1275" s="153">
        <f t="shared" si="534"/>
        <v>1.21</v>
      </c>
      <c r="G1275" s="154">
        <v>0</v>
      </c>
      <c r="H1275" s="154">
        <f>IFERROR(VLOOKUP(B1275,'P2 Origin'!$C$21:$Q$176,15,FALSE),0)</f>
        <v>0</v>
      </c>
      <c r="I1275" s="154">
        <f>IFERROR(VLOOKUP(D1275,'P4 Destination'!$C$21:$Q$176,15,FALSE),0)</f>
        <v>0</v>
      </c>
      <c r="J1275" s="155"/>
      <c r="K1275" s="155"/>
      <c r="L1275" s="156">
        <v>0</v>
      </c>
      <c r="M1275" s="155">
        <v>0</v>
      </c>
      <c r="N1275" s="155">
        <v>0</v>
      </c>
      <c r="O1275" s="157">
        <f t="shared" si="535"/>
        <v>0</v>
      </c>
      <c r="P1275" s="158">
        <f t="shared" si="536"/>
        <v>0</v>
      </c>
      <c r="Q1275" s="159">
        <f>IFERROR(VLOOKUP(N1275,'P1 Intra-Europees'!$A$15:$H$25,3,0),0)*P1275</f>
        <v>0</v>
      </c>
      <c r="R1275" s="160">
        <f t="shared" si="537"/>
        <v>0</v>
      </c>
      <c r="S1275" s="159">
        <f>IFERROR(VLOOKUP(N1275,'P1 Intra-Europees'!$A$15:$H$25,4,0),0)*R1275</f>
        <v>0</v>
      </c>
      <c r="T1275" s="160">
        <f t="shared" si="538"/>
        <v>0</v>
      </c>
      <c r="U1275" s="159">
        <f>IFERROR(VLOOKUP(N1275,'P1 Intra-Europees'!$A$15:$H$25,5,0),0)*T1275</f>
        <v>0</v>
      </c>
      <c r="V1275" s="160">
        <f t="shared" si="539"/>
        <v>0</v>
      </c>
      <c r="W1275" s="159">
        <f>IFERROR(VLOOKUP(N1275,'P1 Intra-Europees'!$A$15:$H$25,6,0),0)*V1275</f>
        <v>0</v>
      </c>
      <c r="X1275" s="160">
        <f t="shared" si="540"/>
        <v>0</v>
      </c>
      <c r="Y1275" s="159">
        <f>IFERROR(VLOOKUP(N1275,'P1 Intra-Europees'!$A$15:$H$25,7,0),0)*X1275</f>
        <v>0</v>
      </c>
      <c r="Z1275" s="161">
        <f t="shared" si="541"/>
        <v>0</v>
      </c>
      <c r="AA1275" s="162">
        <f>IFERROR(VLOOKUP(N1275,'P1 Intra-Europees'!$A$15:$H$25,8,0),0)*Z1275</f>
        <v>0</v>
      </c>
      <c r="AB1275" s="163">
        <f t="shared" si="542"/>
        <v>0</v>
      </c>
      <c r="AC1275" s="157" t="str">
        <f>VLOOKUP(B1275,'P2 Origin'!$C$21:$O$176,13,0)</f>
        <v>USD</v>
      </c>
      <c r="AD1275" s="164">
        <f t="shared" si="543"/>
        <v>0</v>
      </c>
      <c r="AE1275" s="165">
        <f>IF(AU1275&gt;0.1,VLOOKUP(B1275,'P2 Origin'!$C$21:$M$176,3,0)*H1275,0)</f>
        <v>0</v>
      </c>
      <c r="AF1275" s="166">
        <f t="shared" si="544"/>
        <v>1.21</v>
      </c>
      <c r="AG1275" s="165">
        <f>(VLOOKUP(B1275,'P2 Origin'!$C$21:$M$176,4,0))*AF1275</f>
        <v>0</v>
      </c>
      <c r="AH1275" s="166">
        <f t="shared" si="545"/>
        <v>0</v>
      </c>
      <c r="AI1275" s="165">
        <f>(VLOOKUP(B1275,'P2 Origin'!$C$21:$M$176,5,0))*AH1275</f>
        <v>0</v>
      </c>
      <c r="AJ1275" s="166">
        <f t="shared" si="559"/>
        <v>0</v>
      </c>
      <c r="AK1275" s="165">
        <f>(VLOOKUP(B1275,'P2 Origin'!$C$21:$M$176,6,0))*AJ1275</f>
        <v>0</v>
      </c>
      <c r="AL1275" s="166">
        <f t="shared" si="546"/>
        <v>0</v>
      </c>
      <c r="AM1275" s="165">
        <f>(VLOOKUP($B1275,'P2 Origin'!$C$21:$M$176,7,0))*AL1275</f>
        <v>0</v>
      </c>
      <c r="AN1275" s="166">
        <f t="shared" si="547"/>
        <v>0</v>
      </c>
      <c r="AO1275" s="165">
        <f>(VLOOKUP($B1275,'P2 Origin'!$C$21:$M$176,8,0))*AN1275</f>
        <v>0</v>
      </c>
      <c r="AP1275" s="166">
        <f t="shared" si="548"/>
        <v>0</v>
      </c>
      <c r="AQ1275" s="165">
        <f>(VLOOKUP($B1275,'P2 Origin'!$C$21:$M$176,9,0))*AP1275</f>
        <v>0</v>
      </c>
      <c r="AR1275" s="155">
        <f t="shared" si="560"/>
        <v>0</v>
      </c>
      <c r="AS1275" s="164">
        <f>(VLOOKUP(B1275,'P2 Origin'!$C$21:$M$176,10,0))*K1275</f>
        <v>0</v>
      </c>
      <c r="AT1275" s="164">
        <f>(VLOOKUP(B1275,'P2 Origin'!$C$21:$M$176,11,0))*J1275</f>
        <v>0</v>
      </c>
      <c r="AU1275" s="167">
        <v>1.21</v>
      </c>
      <c r="AV1275" s="168">
        <v>0</v>
      </c>
      <c r="AW1275" s="169">
        <v>1.21</v>
      </c>
      <c r="AX1275" s="170">
        <f>IF(AU1275&gt;=0.1,'P3 Bureaumarge zee- en luchtvr.'!$D$12,0)</f>
        <v>0</v>
      </c>
      <c r="AY1275" s="163">
        <f t="shared" si="549"/>
        <v>0</v>
      </c>
      <c r="AZ1275" s="157" t="str">
        <f>VLOOKUP(D1275,'P4 Destination'!$C$21:$O$176,13,0)</f>
        <v>EUR</v>
      </c>
      <c r="BA1275" s="164">
        <f t="shared" si="550"/>
        <v>0</v>
      </c>
      <c r="BB1275" s="171">
        <f>IF(AU1275&gt;0.1,(VLOOKUP(D1275,'P4 Destination'!$C$21:$M$176,3,0))*I1275,0)</f>
        <v>0</v>
      </c>
      <c r="BC1275" s="172">
        <f t="shared" si="551"/>
        <v>1.21</v>
      </c>
      <c r="BD1275" s="171">
        <f>(VLOOKUP($D1275,'P4 Destination'!$C$21:$M$176,4,0))*BC1275</f>
        <v>0</v>
      </c>
      <c r="BE1275" s="172">
        <f t="shared" si="552"/>
        <v>0</v>
      </c>
      <c r="BF1275" s="171">
        <f>(VLOOKUP($D1275,'P4 Destination'!$C$21:$M$176,5,0))*BE1275</f>
        <v>0</v>
      </c>
      <c r="BG1275" s="172">
        <f t="shared" si="553"/>
        <v>0</v>
      </c>
      <c r="BH1275" s="171">
        <f>(VLOOKUP($D1275,'P4 Destination'!$C$21:$M$176,6,0))*BG1275</f>
        <v>0</v>
      </c>
      <c r="BI1275" s="172">
        <f t="shared" si="554"/>
        <v>0</v>
      </c>
      <c r="BJ1275" s="171">
        <f>(VLOOKUP($D1275,'P4 Destination'!$C$21:$M$176,7,0))*BI1275</f>
        <v>0</v>
      </c>
      <c r="BK1275" s="172">
        <f t="shared" si="555"/>
        <v>0</v>
      </c>
      <c r="BL1275" s="171">
        <f>(VLOOKUP($D1275,'P4 Destination'!$C$21:$M$176,8,0))*BK1275</f>
        <v>0</v>
      </c>
      <c r="BM1275" s="172">
        <f t="shared" si="556"/>
        <v>0</v>
      </c>
      <c r="BN1275" s="171">
        <f>(VLOOKUP($D1275,'P4 Destination'!$C$21:$M$176,9,0))*BM1275</f>
        <v>0</v>
      </c>
      <c r="BO1275" s="154">
        <f t="shared" si="561"/>
        <v>0</v>
      </c>
      <c r="BP1275" s="171">
        <f>(VLOOKUP(D1275,'P4 Destination'!$C$21:$M$176,10,0))*K1275</f>
        <v>0</v>
      </c>
      <c r="BQ1275" s="171">
        <f>(VLOOKUP(D1275,'P4 Destination'!$C$21:$M$176,11,0))*J1275</f>
        <v>0</v>
      </c>
      <c r="BR1275" s="173">
        <f t="shared" si="557"/>
        <v>0</v>
      </c>
      <c r="BS1275" s="173">
        <f>(AV1275*2500)*'P6 Verzekering'!$E$11</f>
        <v>0</v>
      </c>
      <c r="BT1275" s="173">
        <f>(AW1275*2500)*'P6 Verzekering'!$E$12</f>
        <v>0</v>
      </c>
      <c r="BU1275" s="173">
        <f>(L1275*2500)*'P6 Verzekering'!$E$13</f>
        <v>0</v>
      </c>
      <c r="BV1275" s="173">
        <f t="shared" si="558"/>
        <v>0</v>
      </c>
      <c r="BW1275"/>
      <c r="BX1275"/>
    </row>
    <row r="1276" spans="1:76">
      <c r="A1276" s="152" t="s">
        <v>1266</v>
      </c>
      <c r="B1276" s="152" t="s">
        <v>261</v>
      </c>
      <c r="C1276" s="152" t="s">
        <v>260</v>
      </c>
      <c r="D1276" s="152" t="s">
        <v>219</v>
      </c>
      <c r="E1276" s="152" t="s">
        <v>219</v>
      </c>
      <c r="F1276" s="153">
        <f t="shared" si="534"/>
        <v>1.1000000000000001</v>
      </c>
      <c r="G1276" s="154">
        <v>0</v>
      </c>
      <c r="H1276" s="154">
        <f>IFERROR(VLOOKUP(B1276,'P2 Origin'!$C$21:$Q$176,15,FALSE),0)</f>
        <v>0</v>
      </c>
      <c r="I1276" s="154">
        <f>IFERROR(VLOOKUP(D1276,'P4 Destination'!$C$21:$Q$176,15,FALSE),0)</f>
        <v>0</v>
      </c>
      <c r="J1276" s="155"/>
      <c r="K1276" s="155"/>
      <c r="L1276" s="156">
        <v>0</v>
      </c>
      <c r="M1276" s="155">
        <v>0</v>
      </c>
      <c r="N1276" s="155">
        <v>0</v>
      </c>
      <c r="O1276" s="157">
        <f t="shared" si="535"/>
        <v>0</v>
      </c>
      <c r="P1276" s="158">
        <f t="shared" si="536"/>
        <v>0</v>
      </c>
      <c r="Q1276" s="159">
        <f>IFERROR(VLOOKUP(N1276,'P1 Intra-Europees'!$A$15:$H$25,3,0),0)*P1276</f>
        <v>0</v>
      </c>
      <c r="R1276" s="160">
        <f t="shared" si="537"/>
        <v>0</v>
      </c>
      <c r="S1276" s="159">
        <f>IFERROR(VLOOKUP(N1276,'P1 Intra-Europees'!$A$15:$H$25,4,0),0)*R1276</f>
        <v>0</v>
      </c>
      <c r="T1276" s="160">
        <f t="shared" si="538"/>
        <v>0</v>
      </c>
      <c r="U1276" s="159">
        <f>IFERROR(VLOOKUP(N1276,'P1 Intra-Europees'!$A$15:$H$25,5,0),0)*T1276</f>
        <v>0</v>
      </c>
      <c r="V1276" s="160">
        <f t="shared" si="539"/>
        <v>0</v>
      </c>
      <c r="W1276" s="159">
        <f>IFERROR(VLOOKUP(N1276,'P1 Intra-Europees'!$A$15:$H$25,6,0),0)*V1276</f>
        <v>0</v>
      </c>
      <c r="X1276" s="160">
        <f t="shared" si="540"/>
        <v>0</v>
      </c>
      <c r="Y1276" s="159">
        <f>IFERROR(VLOOKUP(N1276,'P1 Intra-Europees'!$A$15:$H$25,7,0),0)*X1276</f>
        <v>0</v>
      </c>
      <c r="Z1276" s="161">
        <f t="shared" si="541"/>
        <v>0</v>
      </c>
      <c r="AA1276" s="162">
        <f>IFERROR(VLOOKUP(N1276,'P1 Intra-Europees'!$A$15:$H$25,8,0),0)*Z1276</f>
        <v>0</v>
      </c>
      <c r="AB1276" s="163">
        <f t="shared" si="542"/>
        <v>0</v>
      </c>
      <c r="AC1276" s="157" t="str">
        <f>VLOOKUP(B1276,'P2 Origin'!$C$21:$O$176,13,0)</f>
        <v>USD</v>
      </c>
      <c r="AD1276" s="164">
        <f t="shared" si="543"/>
        <v>0</v>
      </c>
      <c r="AE1276" s="165">
        <f>IF(AU1276&gt;0.1,VLOOKUP(B1276,'P2 Origin'!$C$21:$M$176,3,0)*H1276,0)</f>
        <v>0</v>
      </c>
      <c r="AF1276" s="166">
        <f t="shared" si="544"/>
        <v>1.1000000000000001</v>
      </c>
      <c r="AG1276" s="165">
        <f>(VLOOKUP(B1276,'P2 Origin'!$C$21:$M$176,4,0))*AF1276</f>
        <v>0</v>
      </c>
      <c r="AH1276" s="166">
        <f t="shared" si="545"/>
        <v>0</v>
      </c>
      <c r="AI1276" s="165">
        <f>(VLOOKUP(B1276,'P2 Origin'!$C$21:$M$176,5,0))*AH1276</f>
        <v>0</v>
      </c>
      <c r="AJ1276" s="166">
        <f t="shared" si="559"/>
        <v>0</v>
      </c>
      <c r="AK1276" s="165">
        <f>(VLOOKUP(B1276,'P2 Origin'!$C$21:$M$176,6,0))*AJ1276</f>
        <v>0</v>
      </c>
      <c r="AL1276" s="166">
        <f t="shared" si="546"/>
        <v>0</v>
      </c>
      <c r="AM1276" s="165">
        <f>(VLOOKUP($B1276,'P2 Origin'!$C$21:$M$176,7,0))*AL1276</f>
        <v>0</v>
      </c>
      <c r="AN1276" s="166">
        <f t="shared" si="547"/>
        <v>0</v>
      </c>
      <c r="AO1276" s="165">
        <f>(VLOOKUP($B1276,'P2 Origin'!$C$21:$M$176,8,0))*AN1276</f>
        <v>0</v>
      </c>
      <c r="AP1276" s="166">
        <f t="shared" si="548"/>
        <v>0</v>
      </c>
      <c r="AQ1276" s="165">
        <f>(VLOOKUP($B1276,'P2 Origin'!$C$21:$M$176,9,0))*AP1276</f>
        <v>0</v>
      </c>
      <c r="AR1276" s="155">
        <f t="shared" si="560"/>
        <v>0</v>
      </c>
      <c r="AS1276" s="164">
        <f>(VLOOKUP(B1276,'P2 Origin'!$C$21:$M$176,10,0))*K1276</f>
        <v>0</v>
      </c>
      <c r="AT1276" s="164">
        <f>(VLOOKUP(B1276,'P2 Origin'!$C$21:$M$176,11,0))*J1276</f>
        <v>0</v>
      </c>
      <c r="AU1276" s="167">
        <v>1.1000000000000001</v>
      </c>
      <c r="AV1276" s="168">
        <v>0</v>
      </c>
      <c r="AW1276" s="169">
        <v>1.1000000000000001</v>
      </c>
      <c r="AX1276" s="170">
        <f>IF(AU1276&gt;=0.1,'P3 Bureaumarge zee- en luchtvr.'!$D$12,0)</f>
        <v>0</v>
      </c>
      <c r="AY1276" s="163">
        <f t="shared" si="549"/>
        <v>0</v>
      </c>
      <c r="AZ1276" s="157" t="str">
        <f>VLOOKUP(D1276,'P4 Destination'!$C$21:$O$176,13,0)</f>
        <v>EUR</v>
      </c>
      <c r="BA1276" s="164">
        <f t="shared" si="550"/>
        <v>0</v>
      </c>
      <c r="BB1276" s="171">
        <f>IF(AU1276&gt;0.1,(VLOOKUP(D1276,'P4 Destination'!$C$21:$M$176,3,0))*I1276,0)</f>
        <v>0</v>
      </c>
      <c r="BC1276" s="172">
        <f t="shared" si="551"/>
        <v>1.1000000000000001</v>
      </c>
      <c r="BD1276" s="171">
        <f>(VLOOKUP($D1276,'P4 Destination'!$C$21:$M$176,4,0))*BC1276</f>
        <v>0</v>
      </c>
      <c r="BE1276" s="172">
        <f t="shared" si="552"/>
        <v>0</v>
      </c>
      <c r="BF1276" s="171">
        <f>(VLOOKUP($D1276,'P4 Destination'!$C$21:$M$176,5,0))*BE1276</f>
        <v>0</v>
      </c>
      <c r="BG1276" s="172">
        <f t="shared" si="553"/>
        <v>0</v>
      </c>
      <c r="BH1276" s="171">
        <f>(VLOOKUP($D1276,'P4 Destination'!$C$21:$M$176,6,0))*BG1276</f>
        <v>0</v>
      </c>
      <c r="BI1276" s="172">
        <f t="shared" si="554"/>
        <v>0</v>
      </c>
      <c r="BJ1276" s="171">
        <f>(VLOOKUP($D1276,'P4 Destination'!$C$21:$M$176,7,0))*BI1276</f>
        <v>0</v>
      </c>
      <c r="BK1276" s="172">
        <f t="shared" si="555"/>
        <v>0</v>
      </c>
      <c r="BL1276" s="171">
        <f>(VLOOKUP($D1276,'P4 Destination'!$C$21:$M$176,8,0))*BK1276</f>
        <v>0</v>
      </c>
      <c r="BM1276" s="172">
        <f t="shared" si="556"/>
        <v>0</v>
      </c>
      <c r="BN1276" s="171">
        <f>(VLOOKUP($D1276,'P4 Destination'!$C$21:$M$176,9,0))*BM1276</f>
        <v>0</v>
      </c>
      <c r="BO1276" s="154">
        <f t="shared" si="561"/>
        <v>0</v>
      </c>
      <c r="BP1276" s="171">
        <f>(VLOOKUP(D1276,'P4 Destination'!$C$21:$M$176,10,0))*K1276</f>
        <v>0</v>
      </c>
      <c r="BQ1276" s="171">
        <f>(VLOOKUP(D1276,'P4 Destination'!$C$21:$M$176,11,0))*J1276</f>
        <v>0</v>
      </c>
      <c r="BR1276" s="173">
        <f t="shared" si="557"/>
        <v>0</v>
      </c>
      <c r="BS1276" s="173">
        <f>(AV1276*2500)*'P6 Verzekering'!$E$11</f>
        <v>0</v>
      </c>
      <c r="BT1276" s="173">
        <f>(AW1276*2500)*'P6 Verzekering'!$E$12</f>
        <v>0</v>
      </c>
      <c r="BU1276" s="173">
        <f>(L1276*2500)*'P6 Verzekering'!$E$13</f>
        <v>0</v>
      </c>
      <c r="BV1276" s="173">
        <f t="shared" si="558"/>
        <v>0</v>
      </c>
      <c r="BW1276"/>
      <c r="BX1276"/>
    </row>
    <row r="1277" spans="1:76">
      <c r="A1277" s="152" t="s">
        <v>1267</v>
      </c>
      <c r="B1277" s="152" t="s">
        <v>261</v>
      </c>
      <c r="C1277" s="152" t="s">
        <v>260</v>
      </c>
      <c r="D1277" s="152" t="s">
        <v>219</v>
      </c>
      <c r="E1277" s="152" t="s">
        <v>219</v>
      </c>
      <c r="F1277" s="153">
        <f t="shared" si="534"/>
        <v>1.5</v>
      </c>
      <c r="G1277" s="154">
        <v>0</v>
      </c>
      <c r="H1277" s="154">
        <f>IFERROR(VLOOKUP(B1277,'P2 Origin'!$C$21:$Q$176,15,FALSE),0)</f>
        <v>0</v>
      </c>
      <c r="I1277" s="154">
        <f>IFERROR(VLOOKUP(D1277,'P4 Destination'!$C$21:$Q$176,15,FALSE),0)</f>
        <v>0</v>
      </c>
      <c r="J1277" s="155"/>
      <c r="K1277" s="155"/>
      <c r="L1277" s="156">
        <v>0</v>
      </c>
      <c r="M1277" s="155">
        <v>0</v>
      </c>
      <c r="N1277" s="155">
        <v>0</v>
      </c>
      <c r="O1277" s="157">
        <f t="shared" si="535"/>
        <v>0</v>
      </c>
      <c r="P1277" s="158">
        <f t="shared" si="536"/>
        <v>0</v>
      </c>
      <c r="Q1277" s="159">
        <f>IFERROR(VLOOKUP(N1277,'P1 Intra-Europees'!$A$15:$H$25,3,0),0)*P1277</f>
        <v>0</v>
      </c>
      <c r="R1277" s="160">
        <f t="shared" si="537"/>
        <v>0</v>
      </c>
      <c r="S1277" s="159">
        <f>IFERROR(VLOOKUP(N1277,'P1 Intra-Europees'!$A$15:$H$25,4,0),0)*R1277</f>
        <v>0</v>
      </c>
      <c r="T1277" s="160">
        <f t="shared" si="538"/>
        <v>0</v>
      </c>
      <c r="U1277" s="159">
        <f>IFERROR(VLOOKUP(N1277,'P1 Intra-Europees'!$A$15:$H$25,5,0),0)*T1277</f>
        <v>0</v>
      </c>
      <c r="V1277" s="160">
        <f t="shared" si="539"/>
        <v>0</v>
      </c>
      <c r="W1277" s="159">
        <f>IFERROR(VLOOKUP(N1277,'P1 Intra-Europees'!$A$15:$H$25,6,0),0)*V1277</f>
        <v>0</v>
      </c>
      <c r="X1277" s="160">
        <f t="shared" si="540"/>
        <v>0</v>
      </c>
      <c r="Y1277" s="159">
        <f>IFERROR(VLOOKUP(N1277,'P1 Intra-Europees'!$A$15:$H$25,7,0),0)*X1277</f>
        <v>0</v>
      </c>
      <c r="Z1277" s="161">
        <f t="shared" si="541"/>
        <v>0</v>
      </c>
      <c r="AA1277" s="162">
        <f>IFERROR(VLOOKUP(N1277,'P1 Intra-Europees'!$A$15:$H$25,8,0),0)*Z1277</f>
        <v>0</v>
      </c>
      <c r="AB1277" s="163">
        <f t="shared" si="542"/>
        <v>0</v>
      </c>
      <c r="AC1277" s="157" t="str">
        <f>VLOOKUP(B1277,'P2 Origin'!$C$21:$O$176,13,0)</f>
        <v>USD</v>
      </c>
      <c r="AD1277" s="164">
        <f t="shared" si="543"/>
        <v>0</v>
      </c>
      <c r="AE1277" s="165">
        <f>IF(AU1277&gt;0.1,VLOOKUP(B1277,'P2 Origin'!$C$21:$M$176,3,0)*H1277,0)</f>
        <v>0</v>
      </c>
      <c r="AF1277" s="166">
        <f t="shared" si="544"/>
        <v>1.5</v>
      </c>
      <c r="AG1277" s="165">
        <f>(VLOOKUP(B1277,'P2 Origin'!$C$21:$M$176,4,0))*AF1277</f>
        <v>0</v>
      </c>
      <c r="AH1277" s="166">
        <f t="shared" si="545"/>
        <v>0</v>
      </c>
      <c r="AI1277" s="165">
        <f>(VLOOKUP(B1277,'P2 Origin'!$C$21:$M$176,5,0))*AH1277</f>
        <v>0</v>
      </c>
      <c r="AJ1277" s="166">
        <f t="shared" si="559"/>
        <v>0</v>
      </c>
      <c r="AK1277" s="165">
        <f>(VLOOKUP(B1277,'P2 Origin'!$C$21:$M$176,6,0))*AJ1277</f>
        <v>0</v>
      </c>
      <c r="AL1277" s="166">
        <f t="shared" si="546"/>
        <v>0</v>
      </c>
      <c r="AM1277" s="165">
        <f>(VLOOKUP($B1277,'P2 Origin'!$C$21:$M$176,7,0))*AL1277</f>
        <v>0</v>
      </c>
      <c r="AN1277" s="166">
        <f t="shared" si="547"/>
        <v>0</v>
      </c>
      <c r="AO1277" s="165">
        <f>(VLOOKUP($B1277,'P2 Origin'!$C$21:$M$176,8,0))*AN1277</f>
        <v>0</v>
      </c>
      <c r="AP1277" s="166">
        <f t="shared" si="548"/>
        <v>0</v>
      </c>
      <c r="AQ1277" s="165">
        <f>(VLOOKUP($B1277,'P2 Origin'!$C$21:$M$176,9,0))*AP1277</f>
        <v>0</v>
      </c>
      <c r="AR1277" s="155">
        <f t="shared" si="560"/>
        <v>0</v>
      </c>
      <c r="AS1277" s="164">
        <f>(VLOOKUP(B1277,'P2 Origin'!$C$21:$M$176,10,0))*K1277</f>
        <v>0</v>
      </c>
      <c r="AT1277" s="164">
        <f>(VLOOKUP(B1277,'P2 Origin'!$C$21:$M$176,11,0))*J1277</f>
        <v>0</v>
      </c>
      <c r="AU1277" s="167">
        <v>1.5</v>
      </c>
      <c r="AV1277" s="168">
        <v>0</v>
      </c>
      <c r="AW1277" s="169">
        <v>1.5</v>
      </c>
      <c r="AX1277" s="170">
        <f>IF(AU1277&gt;=0.1,'P3 Bureaumarge zee- en luchtvr.'!$D$12,0)</f>
        <v>0</v>
      </c>
      <c r="AY1277" s="163">
        <f t="shared" si="549"/>
        <v>0</v>
      </c>
      <c r="AZ1277" s="157" t="str">
        <f>VLOOKUP(D1277,'P4 Destination'!$C$21:$O$176,13,0)</f>
        <v>EUR</v>
      </c>
      <c r="BA1277" s="164">
        <f t="shared" si="550"/>
        <v>0</v>
      </c>
      <c r="BB1277" s="171">
        <f>IF(AU1277&gt;0.1,(VLOOKUP(D1277,'P4 Destination'!$C$21:$M$176,3,0))*I1277,0)</f>
        <v>0</v>
      </c>
      <c r="BC1277" s="172">
        <f t="shared" si="551"/>
        <v>1.5</v>
      </c>
      <c r="BD1277" s="171">
        <f>(VLOOKUP($D1277,'P4 Destination'!$C$21:$M$176,4,0))*BC1277</f>
        <v>0</v>
      </c>
      <c r="BE1277" s="172">
        <f t="shared" si="552"/>
        <v>0</v>
      </c>
      <c r="BF1277" s="171">
        <f>(VLOOKUP($D1277,'P4 Destination'!$C$21:$M$176,5,0))*BE1277</f>
        <v>0</v>
      </c>
      <c r="BG1277" s="172">
        <f t="shared" si="553"/>
        <v>0</v>
      </c>
      <c r="BH1277" s="171">
        <f>(VLOOKUP($D1277,'P4 Destination'!$C$21:$M$176,6,0))*BG1277</f>
        <v>0</v>
      </c>
      <c r="BI1277" s="172">
        <f t="shared" si="554"/>
        <v>0</v>
      </c>
      <c r="BJ1277" s="171">
        <f>(VLOOKUP($D1277,'P4 Destination'!$C$21:$M$176,7,0))*BI1277</f>
        <v>0</v>
      </c>
      <c r="BK1277" s="172">
        <f t="shared" si="555"/>
        <v>0</v>
      </c>
      <c r="BL1277" s="171">
        <f>(VLOOKUP($D1277,'P4 Destination'!$C$21:$M$176,8,0))*BK1277</f>
        <v>0</v>
      </c>
      <c r="BM1277" s="172">
        <f t="shared" si="556"/>
        <v>0</v>
      </c>
      <c r="BN1277" s="171">
        <f>(VLOOKUP($D1277,'P4 Destination'!$C$21:$M$176,9,0))*BM1277</f>
        <v>0</v>
      </c>
      <c r="BO1277" s="154">
        <f t="shared" si="561"/>
        <v>0</v>
      </c>
      <c r="BP1277" s="171">
        <f>(VLOOKUP(D1277,'P4 Destination'!$C$21:$M$176,10,0))*K1277</f>
        <v>0</v>
      </c>
      <c r="BQ1277" s="171">
        <f>(VLOOKUP(D1277,'P4 Destination'!$C$21:$M$176,11,0))*J1277</f>
        <v>0</v>
      </c>
      <c r="BR1277" s="173">
        <f t="shared" si="557"/>
        <v>0</v>
      </c>
      <c r="BS1277" s="173">
        <f>(AV1277*2500)*'P6 Verzekering'!$E$11</f>
        <v>0</v>
      </c>
      <c r="BT1277" s="173">
        <f>(AW1277*2500)*'P6 Verzekering'!$E$12</f>
        <v>0</v>
      </c>
      <c r="BU1277" s="173">
        <f>(L1277*2500)*'P6 Verzekering'!$E$13</f>
        <v>0</v>
      </c>
      <c r="BV1277" s="173">
        <f t="shared" si="558"/>
        <v>0</v>
      </c>
      <c r="BW1277"/>
      <c r="BX1277"/>
    </row>
    <row r="1278" spans="1:76">
      <c r="A1278" s="152" t="s">
        <v>1268</v>
      </c>
      <c r="B1278" s="152" t="s">
        <v>261</v>
      </c>
      <c r="C1278" s="152" t="s">
        <v>260</v>
      </c>
      <c r="D1278" s="152" t="s">
        <v>219</v>
      </c>
      <c r="E1278" s="152" t="s">
        <v>219</v>
      </c>
      <c r="F1278" s="153">
        <f t="shared" si="534"/>
        <v>1.29</v>
      </c>
      <c r="G1278" s="154">
        <v>0</v>
      </c>
      <c r="H1278" s="154">
        <f>IFERROR(VLOOKUP(B1278,'P2 Origin'!$C$21:$Q$176,15,FALSE),0)</f>
        <v>0</v>
      </c>
      <c r="I1278" s="154">
        <f>IFERROR(VLOOKUP(D1278,'P4 Destination'!$C$21:$Q$176,15,FALSE),0)</f>
        <v>0</v>
      </c>
      <c r="J1278" s="155"/>
      <c r="K1278" s="155"/>
      <c r="L1278" s="156">
        <v>0</v>
      </c>
      <c r="M1278" s="155">
        <v>0</v>
      </c>
      <c r="N1278" s="155">
        <v>0</v>
      </c>
      <c r="O1278" s="157">
        <f t="shared" si="535"/>
        <v>0</v>
      </c>
      <c r="P1278" s="158">
        <f t="shared" si="536"/>
        <v>0</v>
      </c>
      <c r="Q1278" s="159">
        <f>IFERROR(VLOOKUP(N1278,'P1 Intra-Europees'!$A$15:$H$25,3,0),0)*P1278</f>
        <v>0</v>
      </c>
      <c r="R1278" s="160">
        <f t="shared" si="537"/>
        <v>0</v>
      </c>
      <c r="S1278" s="159">
        <f>IFERROR(VLOOKUP(N1278,'P1 Intra-Europees'!$A$15:$H$25,4,0),0)*R1278</f>
        <v>0</v>
      </c>
      <c r="T1278" s="160">
        <f t="shared" si="538"/>
        <v>0</v>
      </c>
      <c r="U1278" s="159">
        <f>IFERROR(VLOOKUP(N1278,'P1 Intra-Europees'!$A$15:$H$25,5,0),0)*T1278</f>
        <v>0</v>
      </c>
      <c r="V1278" s="160">
        <f t="shared" si="539"/>
        <v>0</v>
      </c>
      <c r="W1278" s="159">
        <f>IFERROR(VLOOKUP(N1278,'P1 Intra-Europees'!$A$15:$H$25,6,0),0)*V1278</f>
        <v>0</v>
      </c>
      <c r="X1278" s="160">
        <f t="shared" si="540"/>
        <v>0</v>
      </c>
      <c r="Y1278" s="159">
        <f>IFERROR(VLOOKUP(N1278,'P1 Intra-Europees'!$A$15:$H$25,7,0),0)*X1278</f>
        <v>0</v>
      </c>
      <c r="Z1278" s="161">
        <f t="shared" si="541"/>
        <v>0</v>
      </c>
      <c r="AA1278" s="162">
        <f>IFERROR(VLOOKUP(N1278,'P1 Intra-Europees'!$A$15:$H$25,8,0),0)*Z1278</f>
        <v>0</v>
      </c>
      <c r="AB1278" s="163">
        <f t="shared" si="542"/>
        <v>0</v>
      </c>
      <c r="AC1278" s="157" t="str">
        <f>VLOOKUP(B1278,'P2 Origin'!$C$21:$O$176,13,0)</f>
        <v>USD</v>
      </c>
      <c r="AD1278" s="164">
        <f t="shared" si="543"/>
        <v>0</v>
      </c>
      <c r="AE1278" s="165">
        <f>IF(AU1278&gt;0.1,VLOOKUP(B1278,'P2 Origin'!$C$21:$M$176,3,0)*H1278,0)</f>
        <v>0</v>
      </c>
      <c r="AF1278" s="166">
        <f t="shared" si="544"/>
        <v>1.29</v>
      </c>
      <c r="AG1278" s="165">
        <f>(VLOOKUP(B1278,'P2 Origin'!$C$21:$M$176,4,0))*AF1278</f>
        <v>0</v>
      </c>
      <c r="AH1278" s="166">
        <f t="shared" si="545"/>
        <v>0</v>
      </c>
      <c r="AI1278" s="165">
        <f>(VLOOKUP(B1278,'P2 Origin'!$C$21:$M$176,5,0))*AH1278</f>
        <v>0</v>
      </c>
      <c r="AJ1278" s="166">
        <f t="shared" si="559"/>
        <v>0</v>
      </c>
      <c r="AK1278" s="165">
        <f>(VLOOKUP(B1278,'P2 Origin'!$C$21:$M$176,6,0))*AJ1278</f>
        <v>0</v>
      </c>
      <c r="AL1278" s="166">
        <f t="shared" si="546"/>
        <v>0</v>
      </c>
      <c r="AM1278" s="165">
        <f>(VLOOKUP($B1278,'P2 Origin'!$C$21:$M$176,7,0))*AL1278</f>
        <v>0</v>
      </c>
      <c r="AN1278" s="166">
        <f t="shared" si="547"/>
        <v>0</v>
      </c>
      <c r="AO1278" s="165">
        <f>(VLOOKUP($B1278,'P2 Origin'!$C$21:$M$176,8,0))*AN1278</f>
        <v>0</v>
      </c>
      <c r="AP1278" s="166">
        <f t="shared" si="548"/>
        <v>0</v>
      </c>
      <c r="AQ1278" s="165">
        <f>(VLOOKUP($B1278,'P2 Origin'!$C$21:$M$176,9,0))*AP1278</f>
        <v>0</v>
      </c>
      <c r="AR1278" s="155">
        <f t="shared" si="560"/>
        <v>0</v>
      </c>
      <c r="AS1278" s="164">
        <f>(VLOOKUP(B1278,'P2 Origin'!$C$21:$M$176,10,0))*K1278</f>
        <v>0</v>
      </c>
      <c r="AT1278" s="164">
        <f>(VLOOKUP(B1278,'P2 Origin'!$C$21:$M$176,11,0))*J1278</f>
        <v>0</v>
      </c>
      <c r="AU1278" s="167">
        <v>1.29</v>
      </c>
      <c r="AV1278" s="168">
        <v>0</v>
      </c>
      <c r="AW1278" s="169">
        <v>1.29</v>
      </c>
      <c r="AX1278" s="170">
        <f>IF(AU1278&gt;=0.1,'P3 Bureaumarge zee- en luchtvr.'!$D$12,0)</f>
        <v>0</v>
      </c>
      <c r="AY1278" s="163">
        <f t="shared" si="549"/>
        <v>0</v>
      </c>
      <c r="AZ1278" s="157" t="str">
        <f>VLOOKUP(D1278,'P4 Destination'!$C$21:$O$176,13,0)</f>
        <v>EUR</v>
      </c>
      <c r="BA1278" s="164">
        <f t="shared" si="550"/>
        <v>0</v>
      </c>
      <c r="BB1278" s="171">
        <f>IF(AU1278&gt;0.1,(VLOOKUP(D1278,'P4 Destination'!$C$21:$M$176,3,0))*I1278,0)</f>
        <v>0</v>
      </c>
      <c r="BC1278" s="172">
        <f t="shared" si="551"/>
        <v>1.29</v>
      </c>
      <c r="BD1278" s="171">
        <f>(VLOOKUP($D1278,'P4 Destination'!$C$21:$M$176,4,0))*BC1278</f>
        <v>0</v>
      </c>
      <c r="BE1278" s="172">
        <f t="shared" si="552"/>
        <v>0</v>
      </c>
      <c r="BF1278" s="171">
        <f>(VLOOKUP($D1278,'P4 Destination'!$C$21:$M$176,5,0))*BE1278</f>
        <v>0</v>
      </c>
      <c r="BG1278" s="172">
        <f t="shared" si="553"/>
        <v>0</v>
      </c>
      <c r="BH1278" s="171">
        <f>(VLOOKUP($D1278,'P4 Destination'!$C$21:$M$176,6,0))*BG1278</f>
        <v>0</v>
      </c>
      <c r="BI1278" s="172">
        <f t="shared" si="554"/>
        <v>0</v>
      </c>
      <c r="BJ1278" s="171">
        <f>(VLOOKUP($D1278,'P4 Destination'!$C$21:$M$176,7,0))*BI1278</f>
        <v>0</v>
      </c>
      <c r="BK1278" s="172">
        <f t="shared" si="555"/>
        <v>0</v>
      </c>
      <c r="BL1278" s="171">
        <f>(VLOOKUP($D1278,'P4 Destination'!$C$21:$M$176,8,0))*BK1278</f>
        <v>0</v>
      </c>
      <c r="BM1278" s="172">
        <f t="shared" si="556"/>
        <v>0</v>
      </c>
      <c r="BN1278" s="171">
        <f>(VLOOKUP($D1278,'P4 Destination'!$C$21:$M$176,9,0))*BM1278</f>
        <v>0</v>
      </c>
      <c r="BO1278" s="154">
        <f t="shared" si="561"/>
        <v>0</v>
      </c>
      <c r="BP1278" s="171">
        <f>(VLOOKUP(D1278,'P4 Destination'!$C$21:$M$176,10,0))*K1278</f>
        <v>0</v>
      </c>
      <c r="BQ1278" s="171">
        <f>(VLOOKUP(D1278,'P4 Destination'!$C$21:$M$176,11,0))*J1278</f>
        <v>0</v>
      </c>
      <c r="BR1278" s="173">
        <f t="shared" si="557"/>
        <v>0</v>
      </c>
      <c r="BS1278" s="173">
        <f>(AV1278*2500)*'P6 Verzekering'!$E$11</f>
        <v>0</v>
      </c>
      <c r="BT1278" s="173">
        <f>(AW1278*2500)*'P6 Verzekering'!$E$12</f>
        <v>0</v>
      </c>
      <c r="BU1278" s="173">
        <f>(L1278*2500)*'P6 Verzekering'!$E$13</f>
        <v>0</v>
      </c>
      <c r="BV1278" s="173">
        <f t="shared" si="558"/>
        <v>0</v>
      </c>
      <c r="BW1278"/>
      <c r="BX1278"/>
    </row>
    <row r="1279" spans="1:76">
      <c r="A1279" s="152" t="s">
        <v>1269</v>
      </c>
      <c r="B1279" s="152" t="s">
        <v>261</v>
      </c>
      <c r="C1279" s="152" t="s">
        <v>260</v>
      </c>
      <c r="D1279" s="152" t="s">
        <v>219</v>
      </c>
      <c r="E1279" s="152" t="s">
        <v>219</v>
      </c>
      <c r="F1279" s="153">
        <f t="shared" si="534"/>
        <v>3.5</v>
      </c>
      <c r="G1279" s="154">
        <v>0</v>
      </c>
      <c r="H1279" s="154">
        <f>IFERROR(VLOOKUP(B1279,'P2 Origin'!$C$21:$Q$176,15,FALSE),0)</f>
        <v>0</v>
      </c>
      <c r="I1279" s="154">
        <f>IFERROR(VLOOKUP(D1279,'P4 Destination'!$C$21:$Q$176,15,FALSE),0)</f>
        <v>0</v>
      </c>
      <c r="J1279" s="155"/>
      <c r="K1279" s="155"/>
      <c r="L1279" s="156">
        <v>0</v>
      </c>
      <c r="M1279" s="155">
        <v>0</v>
      </c>
      <c r="N1279" s="155">
        <v>0</v>
      </c>
      <c r="O1279" s="157">
        <f t="shared" si="535"/>
        <v>0</v>
      </c>
      <c r="P1279" s="158">
        <f t="shared" si="536"/>
        <v>0</v>
      </c>
      <c r="Q1279" s="159">
        <f>IFERROR(VLOOKUP(N1279,'P1 Intra-Europees'!$A$15:$H$25,3,0),0)*P1279</f>
        <v>0</v>
      </c>
      <c r="R1279" s="160">
        <f t="shared" si="537"/>
        <v>0</v>
      </c>
      <c r="S1279" s="159">
        <f>IFERROR(VLOOKUP(N1279,'P1 Intra-Europees'!$A$15:$H$25,4,0),0)*R1279</f>
        <v>0</v>
      </c>
      <c r="T1279" s="160">
        <f t="shared" si="538"/>
        <v>0</v>
      </c>
      <c r="U1279" s="159">
        <f>IFERROR(VLOOKUP(N1279,'P1 Intra-Europees'!$A$15:$H$25,5,0),0)*T1279</f>
        <v>0</v>
      </c>
      <c r="V1279" s="160">
        <f t="shared" si="539"/>
        <v>0</v>
      </c>
      <c r="W1279" s="159">
        <f>IFERROR(VLOOKUP(N1279,'P1 Intra-Europees'!$A$15:$H$25,6,0),0)*V1279</f>
        <v>0</v>
      </c>
      <c r="X1279" s="160">
        <f t="shared" si="540"/>
        <v>0</v>
      </c>
      <c r="Y1279" s="159">
        <f>IFERROR(VLOOKUP(N1279,'P1 Intra-Europees'!$A$15:$H$25,7,0),0)*X1279</f>
        <v>0</v>
      </c>
      <c r="Z1279" s="161">
        <f t="shared" si="541"/>
        <v>0</v>
      </c>
      <c r="AA1279" s="162">
        <f>IFERROR(VLOOKUP(N1279,'P1 Intra-Europees'!$A$15:$H$25,8,0),0)*Z1279</f>
        <v>0</v>
      </c>
      <c r="AB1279" s="163">
        <f t="shared" si="542"/>
        <v>0</v>
      </c>
      <c r="AC1279" s="157" t="str">
        <f>VLOOKUP(B1279,'P2 Origin'!$C$21:$O$176,13,0)</f>
        <v>USD</v>
      </c>
      <c r="AD1279" s="164">
        <f t="shared" si="543"/>
        <v>0</v>
      </c>
      <c r="AE1279" s="165">
        <f>IF(AU1279&gt;0.1,VLOOKUP(B1279,'P2 Origin'!$C$21:$M$176,3,0)*H1279,0)</f>
        <v>0</v>
      </c>
      <c r="AF1279" s="166">
        <f t="shared" si="544"/>
        <v>3.5</v>
      </c>
      <c r="AG1279" s="165">
        <f>(VLOOKUP(B1279,'P2 Origin'!$C$21:$M$176,4,0))*AF1279</f>
        <v>0</v>
      </c>
      <c r="AH1279" s="166">
        <f t="shared" si="545"/>
        <v>0</v>
      </c>
      <c r="AI1279" s="165">
        <f>(VLOOKUP(B1279,'P2 Origin'!$C$21:$M$176,5,0))*AH1279</f>
        <v>0</v>
      </c>
      <c r="AJ1279" s="166">
        <f t="shared" si="559"/>
        <v>0</v>
      </c>
      <c r="AK1279" s="165">
        <f>(VLOOKUP(B1279,'P2 Origin'!$C$21:$M$176,6,0))*AJ1279</f>
        <v>0</v>
      </c>
      <c r="AL1279" s="166">
        <f t="shared" si="546"/>
        <v>0</v>
      </c>
      <c r="AM1279" s="165">
        <f>(VLOOKUP($B1279,'P2 Origin'!$C$21:$M$176,7,0))*AL1279</f>
        <v>0</v>
      </c>
      <c r="AN1279" s="166">
        <f t="shared" si="547"/>
        <v>0</v>
      </c>
      <c r="AO1279" s="165">
        <f>(VLOOKUP($B1279,'P2 Origin'!$C$21:$M$176,8,0))*AN1279</f>
        <v>0</v>
      </c>
      <c r="AP1279" s="166">
        <f t="shared" si="548"/>
        <v>0</v>
      </c>
      <c r="AQ1279" s="165">
        <f>(VLOOKUP($B1279,'P2 Origin'!$C$21:$M$176,9,0))*AP1279</f>
        <v>0</v>
      </c>
      <c r="AR1279" s="155">
        <f t="shared" si="560"/>
        <v>0</v>
      </c>
      <c r="AS1279" s="164">
        <f>(VLOOKUP(B1279,'P2 Origin'!$C$21:$M$176,10,0))*K1279</f>
        <v>0</v>
      </c>
      <c r="AT1279" s="164">
        <f>(VLOOKUP(B1279,'P2 Origin'!$C$21:$M$176,11,0))*J1279</f>
        <v>0</v>
      </c>
      <c r="AU1279" s="167">
        <v>3.5</v>
      </c>
      <c r="AV1279" s="168">
        <v>0</v>
      </c>
      <c r="AW1279" s="169">
        <v>3.5</v>
      </c>
      <c r="AX1279" s="170">
        <f>IF(AU1279&gt;=0.1,'P3 Bureaumarge zee- en luchtvr.'!$D$12,0)</f>
        <v>0</v>
      </c>
      <c r="AY1279" s="163">
        <f t="shared" si="549"/>
        <v>0</v>
      </c>
      <c r="AZ1279" s="157" t="str">
        <f>VLOOKUP(D1279,'P4 Destination'!$C$21:$O$176,13,0)</f>
        <v>EUR</v>
      </c>
      <c r="BA1279" s="164">
        <f t="shared" si="550"/>
        <v>0</v>
      </c>
      <c r="BB1279" s="171">
        <f>IF(AU1279&gt;0.1,(VLOOKUP(D1279,'P4 Destination'!$C$21:$M$176,3,0))*I1279,0)</f>
        <v>0</v>
      </c>
      <c r="BC1279" s="172">
        <f t="shared" si="551"/>
        <v>3.5</v>
      </c>
      <c r="BD1279" s="171">
        <f>(VLOOKUP($D1279,'P4 Destination'!$C$21:$M$176,4,0))*BC1279</f>
        <v>0</v>
      </c>
      <c r="BE1279" s="172">
        <f t="shared" si="552"/>
        <v>0</v>
      </c>
      <c r="BF1279" s="171">
        <f>(VLOOKUP($D1279,'P4 Destination'!$C$21:$M$176,5,0))*BE1279</f>
        <v>0</v>
      </c>
      <c r="BG1279" s="172">
        <f t="shared" si="553"/>
        <v>0</v>
      </c>
      <c r="BH1279" s="171">
        <f>(VLOOKUP($D1279,'P4 Destination'!$C$21:$M$176,6,0))*BG1279</f>
        <v>0</v>
      </c>
      <c r="BI1279" s="172">
        <f t="shared" si="554"/>
        <v>0</v>
      </c>
      <c r="BJ1279" s="171">
        <f>(VLOOKUP($D1279,'P4 Destination'!$C$21:$M$176,7,0))*BI1279</f>
        <v>0</v>
      </c>
      <c r="BK1279" s="172">
        <f t="shared" si="555"/>
        <v>0</v>
      </c>
      <c r="BL1279" s="171">
        <f>(VLOOKUP($D1279,'P4 Destination'!$C$21:$M$176,8,0))*BK1279</f>
        <v>0</v>
      </c>
      <c r="BM1279" s="172">
        <f t="shared" si="556"/>
        <v>0</v>
      </c>
      <c r="BN1279" s="171">
        <f>(VLOOKUP($D1279,'P4 Destination'!$C$21:$M$176,9,0))*BM1279</f>
        <v>0</v>
      </c>
      <c r="BO1279" s="154">
        <f t="shared" si="561"/>
        <v>0</v>
      </c>
      <c r="BP1279" s="171">
        <f>(VLOOKUP(D1279,'P4 Destination'!$C$21:$M$176,10,0))*K1279</f>
        <v>0</v>
      </c>
      <c r="BQ1279" s="171">
        <f>(VLOOKUP(D1279,'P4 Destination'!$C$21:$M$176,11,0))*J1279</f>
        <v>0</v>
      </c>
      <c r="BR1279" s="173">
        <f t="shared" si="557"/>
        <v>0</v>
      </c>
      <c r="BS1279" s="173">
        <f>(AV1279*2500)*'P6 Verzekering'!$E$11</f>
        <v>0</v>
      </c>
      <c r="BT1279" s="173">
        <f>(AW1279*2500)*'P6 Verzekering'!$E$12</f>
        <v>0</v>
      </c>
      <c r="BU1279" s="173">
        <f>(L1279*2500)*'P6 Verzekering'!$E$13</f>
        <v>0</v>
      </c>
      <c r="BV1279" s="173">
        <f t="shared" si="558"/>
        <v>0</v>
      </c>
      <c r="BW1279"/>
      <c r="BX1279"/>
    </row>
    <row r="1280" spans="1:76">
      <c r="A1280" s="152" t="s">
        <v>1270</v>
      </c>
      <c r="B1280" s="152" t="s">
        <v>261</v>
      </c>
      <c r="C1280" s="152" t="s">
        <v>260</v>
      </c>
      <c r="D1280" s="152" t="s">
        <v>219</v>
      </c>
      <c r="E1280" s="152" t="s">
        <v>219</v>
      </c>
      <c r="F1280" s="153">
        <f t="shared" si="534"/>
        <v>4</v>
      </c>
      <c r="G1280" s="154">
        <v>0</v>
      </c>
      <c r="H1280" s="154">
        <f>IFERROR(VLOOKUP(B1280,'P2 Origin'!$C$21:$Q$176,15,FALSE),0)</f>
        <v>0</v>
      </c>
      <c r="I1280" s="154">
        <f>IFERROR(VLOOKUP(D1280,'P4 Destination'!$C$21:$Q$176,15,FALSE),0)</f>
        <v>0</v>
      </c>
      <c r="J1280" s="155"/>
      <c r="K1280" s="155"/>
      <c r="L1280" s="156">
        <v>0</v>
      </c>
      <c r="M1280" s="155">
        <v>0</v>
      </c>
      <c r="N1280" s="155">
        <v>0</v>
      </c>
      <c r="O1280" s="157">
        <f t="shared" si="535"/>
        <v>0</v>
      </c>
      <c r="P1280" s="158">
        <f t="shared" si="536"/>
        <v>0</v>
      </c>
      <c r="Q1280" s="159">
        <f>IFERROR(VLOOKUP(N1280,'P1 Intra-Europees'!$A$15:$H$25,3,0),0)*P1280</f>
        <v>0</v>
      </c>
      <c r="R1280" s="160">
        <f t="shared" si="537"/>
        <v>0</v>
      </c>
      <c r="S1280" s="159">
        <f>IFERROR(VLOOKUP(N1280,'P1 Intra-Europees'!$A$15:$H$25,4,0),0)*R1280</f>
        <v>0</v>
      </c>
      <c r="T1280" s="160">
        <f t="shared" si="538"/>
        <v>0</v>
      </c>
      <c r="U1280" s="159">
        <f>IFERROR(VLOOKUP(N1280,'P1 Intra-Europees'!$A$15:$H$25,5,0),0)*T1280</f>
        <v>0</v>
      </c>
      <c r="V1280" s="160">
        <f t="shared" si="539"/>
        <v>0</v>
      </c>
      <c r="W1280" s="159">
        <f>IFERROR(VLOOKUP(N1280,'P1 Intra-Europees'!$A$15:$H$25,6,0),0)*V1280</f>
        <v>0</v>
      </c>
      <c r="X1280" s="160">
        <f t="shared" si="540"/>
        <v>0</v>
      </c>
      <c r="Y1280" s="159">
        <f>IFERROR(VLOOKUP(N1280,'P1 Intra-Europees'!$A$15:$H$25,7,0),0)*X1280</f>
        <v>0</v>
      </c>
      <c r="Z1280" s="161">
        <f t="shared" si="541"/>
        <v>0</v>
      </c>
      <c r="AA1280" s="162">
        <f>IFERROR(VLOOKUP(N1280,'P1 Intra-Europees'!$A$15:$H$25,8,0),0)*Z1280</f>
        <v>0</v>
      </c>
      <c r="AB1280" s="163">
        <f t="shared" si="542"/>
        <v>0</v>
      </c>
      <c r="AC1280" s="157" t="str">
        <f>VLOOKUP(B1280,'P2 Origin'!$C$21:$O$176,13,0)</f>
        <v>USD</v>
      </c>
      <c r="AD1280" s="164">
        <f t="shared" si="543"/>
        <v>0</v>
      </c>
      <c r="AE1280" s="165">
        <f>IF(AU1280&gt;0.1,VLOOKUP(B1280,'P2 Origin'!$C$21:$M$176,3,0)*H1280,0)</f>
        <v>0</v>
      </c>
      <c r="AF1280" s="166">
        <f t="shared" si="544"/>
        <v>4</v>
      </c>
      <c r="AG1280" s="165">
        <f>(VLOOKUP(B1280,'P2 Origin'!$C$21:$M$176,4,0))*AF1280</f>
        <v>0</v>
      </c>
      <c r="AH1280" s="166">
        <f t="shared" si="545"/>
        <v>0</v>
      </c>
      <c r="AI1280" s="165">
        <f>(VLOOKUP(B1280,'P2 Origin'!$C$21:$M$176,5,0))*AH1280</f>
        <v>0</v>
      </c>
      <c r="AJ1280" s="166">
        <f t="shared" si="559"/>
        <v>0</v>
      </c>
      <c r="AK1280" s="165">
        <f>(VLOOKUP(B1280,'P2 Origin'!$C$21:$M$176,6,0))*AJ1280</f>
        <v>0</v>
      </c>
      <c r="AL1280" s="166">
        <f t="shared" si="546"/>
        <v>0</v>
      </c>
      <c r="AM1280" s="165">
        <f>(VLOOKUP($B1280,'P2 Origin'!$C$21:$M$176,7,0))*AL1280</f>
        <v>0</v>
      </c>
      <c r="AN1280" s="166">
        <f t="shared" si="547"/>
        <v>0</v>
      </c>
      <c r="AO1280" s="165">
        <f>(VLOOKUP($B1280,'P2 Origin'!$C$21:$M$176,8,0))*AN1280</f>
        <v>0</v>
      </c>
      <c r="AP1280" s="166">
        <f t="shared" si="548"/>
        <v>0</v>
      </c>
      <c r="AQ1280" s="165">
        <f>(VLOOKUP($B1280,'P2 Origin'!$C$21:$M$176,9,0))*AP1280</f>
        <v>0</v>
      </c>
      <c r="AR1280" s="155">
        <f t="shared" si="560"/>
        <v>0</v>
      </c>
      <c r="AS1280" s="164">
        <f>(VLOOKUP(B1280,'P2 Origin'!$C$21:$M$176,10,0))*K1280</f>
        <v>0</v>
      </c>
      <c r="AT1280" s="164">
        <f>(VLOOKUP(B1280,'P2 Origin'!$C$21:$M$176,11,0))*J1280</f>
        <v>0</v>
      </c>
      <c r="AU1280" s="167">
        <v>4</v>
      </c>
      <c r="AV1280" s="168">
        <v>0</v>
      </c>
      <c r="AW1280" s="169">
        <v>4</v>
      </c>
      <c r="AX1280" s="170">
        <f>IF(AU1280&gt;=0.1,'P3 Bureaumarge zee- en luchtvr.'!$D$12,0)</f>
        <v>0</v>
      </c>
      <c r="AY1280" s="163">
        <f t="shared" si="549"/>
        <v>0</v>
      </c>
      <c r="AZ1280" s="157" t="str">
        <f>VLOOKUP(D1280,'P4 Destination'!$C$21:$O$176,13,0)</f>
        <v>EUR</v>
      </c>
      <c r="BA1280" s="164">
        <f t="shared" si="550"/>
        <v>0</v>
      </c>
      <c r="BB1280" s="171">
        <f>IF(AU1280&gt;0.1,(VLOOKUP(D1280,'P4 Destination'!$C$21:$M$176,3,0))*I1280,0)</f>
        <v>0</v>
      </c>
      <c r="BC1280" s="172">
        <f t="shared" si="551"/>
        <v>4</v>
      </c>
      <c r="BD1280" s="171">
        <f>(VLOOKUP($D1280,'P4 Destination'!$C$21:$M$176,4,0))*BC1280</f>
        <v>0</v>
      </c>
      <c r="BE1280" s="172">
        <f t="shared" si="552"/>
        <v>0</v>
      </c>
      <c r="BF1280" s="171">
        <f>(VLOOKUP($D1280,'P4 Destination'!$C$21:$M$176,5,0))*BE1280</f>
        <v>0</v>
      </c>
      <c r="BG1280" s="172">
        <f t="shared" si="553"/>
        <v>0</v>
      </c>
      <c r="BH1280" s="171">
        <f>(VLOOKUP($D1280,'P4 Destination'!$C$21:$M$176,6,0))*BG1280</f>
        <v>0</v>
      </c>
      <c r="BI1280" s="172">
        <f t="shared" si="554"/>
        <v>0</v>
      </c>
      <c r="BJ1280" s="171">
        <f>(VLOOKUP($D1280,'P4 Destination'!$C$21:$M$176,7,0))*BI1280</f>
        <v>0</v>
      </c>
      <c r="BK1280" s="172">
        <f t="shared" si="555"/>
        <v>0</v>
      </c>
      <c r="BL1280" s="171">
        <f>(VLOOKUP($D1280,'P4 Destination'!$C$21:$M$176,8,0))*BK1280</f>
        <v>0</v>
      </c>
      <c r="BM1280" s="172">
        <f t="shared" si="556"/>
        <v>0</v>
      </c>
      <c r="BN1280" s="171">
        <f>(VLOOKUP($D1280,'P4 Destination'!$C$21:$M$176,9,0))*BM1280</f>
        <v>0</v>
      </c>
      <c r="BO1280" s="154">
        <f t="shared" si="561"/>
        <v>0</v>
      </c>
      <c r="BP1280" s="171">
        <f>(VLOOKUP(D1280,'P4 Destination'!$C$21:$M$176,10,0))*K1280</f>
        <v>0</v>
      </c>
      <c r="BQ1280" s="171">
        <f>(VLOOKUP(D1280,'P4 Destination'!$C$21:$M$176,11,0))*J1280</f>
        <v>0</v>
      </c>
      <c r="BR1280" s="173">
        <f t="shared" si="557"/>
        <v>0</v>
      </c>
      <c r="BS1280" s="173">
        <f>(AV1280*2500)*'P6 Verzekering'!$E$11</f>
        <v>0</v>
      </c>
      <c r="BT1280" s="173">
        <f>(AW1280*2500)*'P6 Verzekering'!$E$12</f>
        <v>0</v>
      </c>
      <c r="BU1280" s="173">
        <f>(L1280*2500)*'P6 Verzekering'!$E$13</f>
        <v>0</v>
      </c>
      <c r="BV1280" s="173">
        <f t="shared" si="558"/>
        <v>0</v>
      </c>
      <c r="BW1280"/>
      <c r="BX1280"/>
    </row>
    <row r="1281" spans="1:76">
      <c r="A1281" s="152" t="s">
        <v>1271</v>
      </c>
      <c r="B1281" s="152" t="s">
        <v>261</v>
      </c>
      <c r="C1281" s="152" t="s">
        <v>260</v>
      </c>
      <c r="D1281" s="152" t="s">
        <v>219</v>
      </c>
      <c r="E1281" s="152" t="s">
        <v>219</v>
      </c>
      <c r="F1281" s="153">
        <f t="shared" si="534"/>
        <v>1</v>
      </c>
      <c r="G1281" s="154">
        <v>0</v>
      </c>
      <c r="H1281" s="154">
        <f>IFERROR(VLOOKUP(B1281,'P2 Origin'!$C$21:$Q$176,15,FALSE),0)</f>
        <v>0</v>
      </c>
      <c r="I1281" s="154">
        <f>IFERROR(VLOOKUP(D1281,'P4 Destination'!$C$21:$Q$176,15,FALSE),0)</f>
        <v>0</v>
      </c>
      <c r="J1281" s="155"/>
      <c r="K1281" s="155"/>
      <c r="L1281" s="156">
        <v>0</v>
      </c>
      <c r="M1281" s="155">
        <v>0</v>
      </c>
      <c r="N1281" s="155">
        <v>0</v>
      </c>
      <c r="O1281" s="157">
        <f t="shared" si="535"/>
        <v>0</v>
      </c>
      <c r="P1281" s="158">
        <f t="shared" si="536"/>
        <v>0</v>
      </c>
      <c r="Q1281" s="159">
        <f>IFERROR(VLOOKUP(N1281,'P1 Intra-Europees'!$A$15:$H$25,3,0),0)*P1281</f>
        <v>0</v>
      </c>
      <c r="R1281" s="160">
        <f t="shared" si="537"/>
        <v>0</v>
      </c>
      <c r="S1281" s="159">
        <f>IFERROR(VLOOKUP(N1281,'P1 Intra-Europees'!$A$15:$H$25,4,0),0)*R1281</f>
        <v>0</v>
      </c>
      <c r="T1281" s="160">
        <f t="shared" si="538"/>
        <v>0</v>
      </c>
      <c r="U1281" s="159">
        <f>IFERROR(VLOOKUP(N1281,'P1 Intra-Europees'!$A$15:$H$25,5,0),0)*T1281</f>
        <v>0</v>
      </c>
      <c r="V1281" s="160">
        <f t="shared" si="539"/>
        <v>0</v>
      </c>
      <c r="W1281" s="159">
        <f>IFERROR(VLOOKUP(N1281,'P1 Intra-Europees'!$A$15:$H$25,6,0),0)*V1281</f>
        <v>0</v>
      </c>
      <c r="X1281" s="160">
        <f t="shared" si="540"/>
        <v>0</v>
      </c>
      <c r="Y1281" s="159">
        <f>IFERROR(VLOOKUP(N1281,'P1 Intra-Europees'!$A$15:$H$25,7,0),0)*X1281</f>
        <v>0</v>
      </c>
      <c r="Z1281" s="161">
        <f t="shared" si="541"/>
        <v>0</v>
      </c>
      <c r="AA1281" s="162">
        <f>IFERROR(VLOOKUP(N1281,'P1 Intra-Europees'!$A$15:$H$25,8,0),0)*Z1281</f>
        <v>0</v>
      </c>
      <c r="AB1281" s="163">
        <f t="shared" si="542"/>
        <v>0</v>
      </c>
      <c r="AC1281" s="157" t="str">
        <f>VLOOKUP(B1281,'P2 Origin'!$C$21:$O$176,13,0)</f>
        <v>USD</v>
      </c>
      <c r="AD1281" s="164">
        <f t="shared" si="543"/>
        <v>0</v>
      </c>
      <c r="AE1281" s="165">
        <f>IF(AU1281&gt;0.1,VLOOKUP(B1281,'P2 Origin'!$C$21:$M$176,3,0)*H1281,0)</f>
        <v>0</v>
      </c>
      <c r="AF1281" s="166">
        <f t="shared" si="544"/>
        <v>1</v>
      </c>
      <c r="AG1281" s="165">
        <f>(VLOOKUP(B1281,'P2 Origin'!$C$21:$M$176,4,0))*AF1281</f>
        <v>0</v>
      </c>
      <c r="AH1281" s="166">
        <f t="shared" si="545"/>
        <v>0</v>
      </c>
      <c r="AI1281" s="165">
        <f>(VLOOKUP(B1281,'P2 Origin'!$C$21:$M$176,5,0))*AH1281</f>
        <v>0</v>
      </c>
      <c r="AJ1281" s="166">
        <f t="shared" si="559"/>
        <v>0</v>
      </c>
      <c r="AK1281" s="165">
        <f>(VLOOKUP(B1281,'P2 Origin'!$C$21:$M$176,6,0))*AJ1281</f>
        <v>0</v>
      </c>
      <c r="AL1281" s="166">
        <f t="shared" si="546"/>
        <v>0</v>
      </c>
      <c r="AM1281" s="165">
        <f>(VLOOKUP($B1281,'P2 Origin'!$C$21:$M$176,7,0))*AL1281</f>
        <v>0</v>
      </c>
      <c r="AN1281" s="166">
        <f t="shared" si="547"/>
        <v>0</v>
      </c>
      <c r="AO1281" s="165">
        <f>(VLOOKUP($B1281,'P2 Origin'!$C$21:$M$176,8,0))*AN1281</f>
        <v>0</v>
      </c>
      <c r="AP1281" s="166">
        <f t="shared" si="548"/>
        <v>0</v>
      </c>
      <c r="AQ1281" s="165">
        <f>(VLOOKUP($B1281,'P2 Origin'!$C$21:$M$176,9,0))*AP1281</f>
        <v>0</v>
      </c>
      <c r="AR1281" s="155">
        <f t="shared" si="560"/>
        <v>0</v>
      </c>
      <c r="AS1281" s="164">
        <f>(VLOOKUP(B1281,'P2 Origin'!$C$21:$M$176,10,0))*K1281</f>
        <v>0</v>
      </c>
      <c r="AT1281" s="164">
        <f>(VLOOKUP(B1281,'P2 Origin'!$C$21:$M$176,11,0))*J1281</f>
        <v>0</v>
      </c>
      <c r="AU1281" s="167">
        <v>1</v>
      </c>
      <c r="AV1281" s="168">
        <v>0</v>
      </c>
      <c r="AW1281" s="169">
        <v>1</v>
      </c>
      <c r="AX1281" s="170">
        <f>IF(AU1281&gt;=0.1,'P3 Bureaumarge zee- en luchtvr.'!$D$12,0)</f>
        <v>0</v>
      </c>
      <c r="AY1281" s="163">
        <f t="shared" si="549"/>
        <v>0</v>
      </c>
      <c r="AZ1281" s="157" t="str">
        <f>VLOOKUP(D1281,'P4 Destination'!$C$21:$O$176,13,0)</f>
        <v>EUR</v>
      </c>
      <c r="BA1281" s="164">
        <f t="shared" si="550"/>
        <v>0</v>
      </c>
      <c r="BB1281" s="171">
        <f>IF(AU1281&gt;0.1,(VLOOKUP(D1281,'P4 Destination'!$C$21:$M$176,3,0))*I1281,0)</f>
        <v>0</v>
      </c>
      <c r="BC1281" s="172">
        <f t="shared" si="551"/>
        <v>1</v>
      </c>
      <c r="BD1281" s="171">
        <f>(VLOOKUP($D1281,'P4 Destination'!$C$21:$M$176,4,0))*BC1281</f>
        <v>0</v>
      </c>
      <c r="BE1281" s="172">
        <f t="shared" si="552"/>
        <v>0</v>
      </c>
      <c r="BF1281" s="171">
        <f>(VLOOKUP($D1281,'P4 Destination'!$C$21:$M$176,5,0))*BE1281</f>
        <v>0</v>
      </c>
      <c r="BG1281" s="172">
        <f t="shared" si="553"/>
        <v>0</v>
      </c>
      <c r="BH1281" s="171">
        <f>(VLOOKUP($D1281,'P4 Destination'!$C$21:$M$176,6,0))*BG1281</f>
        <v>0</v>
      </c>
      <c r="BI1281" s="172">
        <f t="shared" si="554"/>
        <v>0</v>
      </c>
      <c r="BJ1281" s="171">
        <f>(VLOOKUP($D1281,'P4 Destination'!$C$21:$M$176,7,0))*BI1281</f>
        <v>0</v>
      </c>
      <c r="BK1281" s="172">
        <f t="shared" si="555"/>
        <v>0</v>
      </c>
      <c r="BL1281" s="171">
        <f>(VLOOKUP($D1281,'P4 Destination'!$C$21:$M$176,8,0))*BK1281</f>
        <v>0</v>
      </c>
      <c r="BM1281" s="172">
        <f t="shared" si="556"/>
        <v>0</v>
      </c>
      <c r="BN1281" s="171">
        <f>(VLOOKUP($D1281,'P4 Destination'!$C$21:$M$176,9,0))*BM1281</f>
        <v>0</v>
      </c>
      <c r="BO1281" s="154">
        <f t="shared" si="561"/>
        <v>0</v>
      </c>
      <c r="BP1281" s="171">
        <f>(VLOOKUP(D1281,'P4 Destination'!$C$21:$M$176,10,0))*K1281</f>
        <v>0</v>
      </c>
      <c r="BQ1281" s="171">
        <f>(VLOOKUP(D1281,'P4 Destination'!$C$21:$M$176,11,0))*J1281</f>
        <v>0</v>
      </c>
      <c r="BR1281" s="173">
        <f t="shared" si="557"/>
        <v>0</v>
      </c>
      <c r="BS1281" s="173">
        <f>(AV1281*2500)*'P6 Verzekering'!$E$11</f>
        <v>0</v>
      </c>
      <c r="BT1281" s="173">
        <f>(AW1281*2500)*'P6 Verzekering'!$E$12</f>
        <v>0</v>
      </c>
      <c r="BU1281" s="173">
        <f>(L1281*2500)*'P6 Verzekering'!$E$13</f>
        <v>0</v>
      </c>
      <c r="BV1281" s="173">
        <f t="shared" si="558"/>
        <v>0</v>
      </c>
      <c r="BW1281"/>
      <c r="BX1281"/>
    </row>
    <row r="1282" spans="1:76">
      <c r="A1282" s="152" t="s">
        <v>1281</v>
      </c>
      <c r="B1282" s="152" t="s">
        <v>430</v>
      </c>
      <c r="C1282" s="152" t="s">
        <v>427</v>
      </c>
      <c r="D1282" s="152" t="s">
        <v>292</v>
      </c>
      <c r="E1282" s="152" t="s">
        <v>291</v>
      </c>
      <c r="F1282" s="153">
        <f t="shared" si="534"/>
        <v>38</v>
      </c>
      <c r="G1282" s="154">
        <v>1</v>
      </c>
      <c r="H1282" s="154">
        <f>IFERROR(VLOOKUP(B1282,'P2 Origin'!$C$21:$Q$176,15,FALSE),0)</f>
        <v>1</v>
      </c>
      <c r="I1282" s="154">
        <f>IFERROR(VLOOKUP(D1282,'P4 Destination'!$C$21:$Q$176,15,FALSE),0)</f>
        <v>1</v>
      </c>
      <c r="J1282" s="155">
        <v>1</v>
      </c>
      <c r="K1282" s="155"/>
      <c r="L1282" s="156">
        <v>0</v>
      </c>
      <c r="M1282" s="155">
        <v>0</v>
      </c>
      <c r="N1282" s="155">
        <v>0</v>
      </c>
      <c r="O1282" s="157">
        <f t="shared" si="535"/>
        <v>0</v>
      </c>
      <c r="P1282" s="158">
        <f t="shared" si="536"/>
        <v>0</v>
      </c>
      <c r="Q1282" s="159">
        <f>IFERROR(VLOOKUP(N1282,'P1 Intra-Europees'!$A$15:$H$25,3,0),0)*P1282</f>
        <v>0</v>
      </c>
      <c r="R1282" s="160">
        <f t="shared" si="537"/>
        <v>0</v>
      </c>
      <c r="S1282" s="159">
        <f>IFERROR(VLOOKUP(N1282,'P1 Intra-Europees'!$A$15:$H$25,4,0),0)*R1282</f>
        <v>0</v>
      </c>
      <c r="T1282" s="160">
        <f t="shared" si="538"/>
        <v>0</v>
      </c>
      <c r="U1282" s="159">
        <f>IFERROR(VLOOKUP(N1282,'P1 Intra-Europees'!$A$15:$H$25,5,0),0)*T1282</f>
        <v>0</v>
      </c>
      <c r="V1282" s="160">
        <f t="shared" si="539"/>
        <v>0</v>
      </c>
      <c r="W1282" s="159">
        <f>IFERROR(VLOOKUP(N1282,'P1 Intra-Europees'!$A$15:$H$25,6,0),0)*V1282</f>
        <v>0</v>
      </c>
      <c r="X1282" s="160">
        <f t="shared" si="540"/>
        <v>0</v>
      </c>
      <c r="Y1282" s="159">
        <f>IFERROR(VLOOKUP(N1282,'P1 Intra-Europees'!$A$15:$H$25,7,0),0)*X1282</f>
        <v>0</v>
      </c>
      <c r="Z1282" s="161">
        <f t="shared" si="541"/>
        <v>0</v>
      </c>
      <c r="AA1282" s="162">
        <f>IFERROR(VLOOKUP(N1282,'P1 Intra-Europees'!$A$15:$H$25,8,0),0)*Z1282</f>
        <v>0</v>
      </c>
      <c r="AB1282" s="163">
        <f t="shared" si="542"/>
        <v>0</v>
      </c>
      <c r="AC1282" s="157" t="str">
        <f>VLOOKUP(B1282,'P2 Origin'!$C$21:$O$176,13,0)</f>
        <v>USD</v>
      </c>
      <c r="AD1282" s="164">
        <f t="shared" si="543"/>
        <v>0</v>
      </c>
      <c r="AE1282" s="165">
        <f>IF(AU1282&gt;0.1,VLOOKUP(B1282,'P2 Origin'!$C$21:$M$176,3,0)*H1282,0)</f>
        <v>0</v>
      </c>
      <c r="AF1282" s="166">
        <f t="shared" si="544"/>
        <v>0</v>
      </c>
      <c r="AG1282" s="165">
        <f>(VLOOKUP(B1282,'P2 Origin'!$C$21:$M$176,4,0))*AF1282</f>
        <v>0</v>
      </c>
      <c r="AH1282" s="166">
        <f t="shared" si="545"/>
        <v>0</v>
      </c>
      <c r="AI1282" s="165">
        <f>(VLOOKUP(B1282,'P2 Origin'!$C$21:$M$176,5,0))*AH1282</f>
        <v>0</v>
      </c>
      <c r="AJ1282" s="166">
        <f t="shared" si="559"/>
        <v>0</v>
      </c>
      <c r="AK1282" s="165">
        <f>(VLOOKUP(B1282,'P2 Origin'!$C$21:$M$176,6,0))*AJ1282</f>
        <v>0</v>
      </c>
      <c r="AL1282" s="166">
        <f t="shared" si="546"/>
        <v>0</v>
      </c>
      <c r="AM1282" s="165">
        <f>(VLOOKUP($B1282,'P2 Origin'!$C$21:$M$176,7,0))*AL1282</f>
        <v>0</v>
      </c>
      <c r="AN1282" s="166">
        <f t="shared" si="547"/>
        <v>38</v>
      </c>
      <c r="AO1282" s="165">
        <f>(VLOOKUP($B1282,'P2 Origin'!$C$21:$M$176,8,0))*AN1282</f>
        <v>0</v>
      </c>
      <c r="AP1282" s="166">
        <f t="shared" si="548"/>
        <v>0</v>
      </c>
      <c r="AQ1282" s="165">
        <f>(VLOOKUP($B1282,'P2 Origin'!$C$21:$M$176,9,0))*AP1282</f>
        <v>0</v>
      </c>
      <c r="AR1282" s="155">
        <f t="shared" si="560"/>
        <v>1</v>
      </c>
      <c r="AS1282" s="164">
        <f>(VLOOKUP(B1282,'P2 Origin'!$C$21:$M$176,10,0))*K1282</f>
        <v>0</v>
      </c>
      <c r="AT1282" s="164">
        <f>(VLOOKUP(B1282,'P2 Origin'!$C$21:$M$176,11,0))*J1282</f>
        <v>0</v>
      </c>
      <c r="AU1282" s="167">
        <v>38</v>
      </c>
      <c r="AV1282" s="168">
        <v>38</v>
      </c>
      <c r="AW1282" s="169">
        <v>0</v>
      </c>
      <c r="AX1282" s="170">
        <f>IF(AU1282&gt;=0.1,'P3 Bureaumarge zee- en luchtvr.'!$D$12,0)</f>
        <v>0</v>
      </c>
      <c r="AY1282" s="163">
        <f t="shared" si="549"/>
        <v>0</v>
      </c>
      <c r="AZ1282" s="157" t="str">
        <f>VLOOKUP(D1282,'P4 Destination'!$C$21:$O$176,13,0)</f>
        <v>USD</v>
      </c>
      <c r="BA1282" s="164">
        <f t="shared" si="550"/>
        <v>0</v>
      </c>
      <c r="BB1282" s="171">
        <f>IF(AU1282&gt;0.1,(VLOOKUP(D1282,'P4 Destination'!$C$21:$M$176,3,0))*I1282,0)</f>
        <v>0</v>
      </c>
      <c r="BC1282" s="172">
        <f t="shared" si="551"/>
        <v>0</v>
      </c>
      <c r="BD1282" s="171">
        <f>(VLOOKUP($D1282,'P4 Destination'!$C$21:$M$176,4,0))*BC1282</f>
        <v>0</v>
      </c>
      <c r="BE1282" s="172">
        <f t="shared" si="552"/>
        <v>0</v>
      </c>
      <c r="BF1282" s="171">
        <f>(VLOOKUP($D1282,'P4 Destination'!$C$21:$M$176,5,0))*BE1282</f>
        <v>0</v>
      </c>
      <c r="BG1282" s="172">
        <f t="shared" si="553"/>
        <v>0</v>
      </c>
      <c r="BH1282" s="171">
        <f>(VLOOKUP($D1282,'P4 Destination'!$C$21:$M$176,6,0))*BG1282</f>
        <v>0</v>
      </c>
      <c r="BI1282" s="172">
        <f t="shared" si="554"/>
        <v>0</v>
      </c>
      <c r="BJ1282" s="171">
        <f>(VLOOKUP($D1282,'P4 Destination'!$C$21:$M$176,7,0))*BI1282</f>
        <v>0</v>
      </c>
      <c r="BK1282" s="172">
        <f t="shared" si="555"/>
        <v>38</v>
      </c>
      <c r="BL1282" s="171">
        <f>(VLOOKUP($D1282,'P4 Destination'!$C$21:$M$176,8,0))*BK1282</f>
        <v>0</v>
      </c>
      <c r="BM1282" s="172">
        <f t="shared" si="556"/>
        <v>0</v>
      </c>
      <c r="BN1282" s="171">
        <f>(VLOOKUP($D1282,'P4 Destination'!$C$21:$M$176,9,0))*BM1282</f>
        <v>0</v>
      </c>
      <c r="BO1282" s="154">
        <f t="shared" si="561"/>
        <v>1</v>
      </c>
      <c r="BP1282" s="171">
        <f>(VLOOKUP(D1282,'P4 Destination'!$C$21:$M$176,10,0))*K1282</f>
        <v>0</v>
      </c>
      <c r="BQ1282" s="171">
        <f>(VLOOKUP(D1282,'P4 Destination'!$C$21:$M$176,11,0))*J1282</f>
        <v>0</v>
      </c>
      <c r="BR1282" s="173">
        <f t="shared" si="557"/>
        <v>0</v>
      </c>
      <c r="BS1282" s="173">
        <f>(AV1282*2500)*'P6 Verzekering'!$E$11</f>
        <v>0</v>
      </c>
      <c r="BT1282" s="173">
        <f>(AW1282*2500)*'P6 Verzekering'!$E$12</f>
        <v>0</v>
      </c>
      <c r="BU1282" s="173">
        <f>(L1282*2500)*'P6 Verzekering'!$E$13</f>
        <v>0</v>
      </c>
      <c r="BV1282" s="173">
        <f t="shared" si="558"/>
        <v>0</v>
      </c>
      <c r="BW1282"/>
      <c r="BX1282"/>
    </row>
    <row r="1283" spans="1:76">
      <c r="A1283" s="152" t="s">
        <v>1284</v>
      </c>
      <c r="B1283" s="152" t="s">
        <v>430</v>
      </c>
      <c r="C1283" s="152" t="s">
        <v>427</v>
      </c>
      <c r="D1283" s="152" t="s">
        <v>409</v>
      </c>
      <c r="E1283" s="152" t="s">
        <v>408</v>
      </c>
      <c r="F1283" s="153">
        <f t="shared" si="534"/>
        <v>50</v>
      </c>
      <c r="G1283" s="154">
        <v>1</v>
      </c>
      <c r="H1283" s="154">
        <f>IFERROR(VLOOKUP(B1283,'P2 Origin'!$C$21:$Q$176,15,FALSE),0)</f>
        <v>1</v>
      </c>
      <c r="I1283" s="154">
        <f>IFERROR(VLOOKUP(D1283,'P4 Destination'!$C$21:$Q$176,15,FALSE),0)</f>
        <v>1</v>
      </c>
      <c r="J1283" s="155">
        <v>1</v>
      </c>
      <c r="K1283" s="155"/>
      <c r="L1283" s="156">
        <v>0</v>
      </c>
      <c r="M1283" s="155">
        <v>0</v>
      </c>
      <c r="N1283" s="155">
        <v>0</v>
      </c>
      <c r="O1283" s="157">
        <f t="shared" si="535"/>
        <v>0</v>
      </c>
      <c r="P1283" s="158">
        <f t="shared" si="536"/>
        <v>0</v>
      </c>
      <c r="Q1283" s="159">
        <f>IFERROR(VLOOKUP(N1283,'P1 Intra-Europees'!$A$15:$H$25,3,0),0)*P1283</f>
        <v>0</v>
      </c>
      <c r="R1283" s="160">
        <f t="shared" si="537"/>
        <v>0</v>
      </c>
      <c r="S1283" s="159">
        <f>IFERROR(VLOOKUP(N1283,'P1 Intra-Europees'!$A$15:$H$25,4,0),0)*R1283</f>
        <v>0</v>
      </c>
      <c r="T1283" s="160">
        <f t="shared" si="538"/>
        <v>0</v>
      </c>
      <c r="U1283" s="159">
        <f>IFERROR(VLOOKUP(N1283,'P1 Intra-Europees'!$A$15:$H$25,5,0),0)*T1283</f>
        <v>0</v>
      </c>
      <c r="V1283" s="160">
        <f t="shared" si="539"/>
        <v>0</v>
      </c>
      <c r="W1283" s="159">
        <f>IFERROR(VLOOKUP(N1283,'P1 Intra-Europees'!$A$15:$H$25,6,0),0)*V1283</f>
        <v>0</v>
      </c>
      <c r="X1283" s="160">
        <f t="shared" si="540"/>
        <v>0</v>
      </c>
      <c r="Y1283" s="159">
        <f>IFERROR(VLOOKUP(N1283,'P1 Intra-Europees'!$A$15:$H$25,7,0),0)*X1283</f>
        <v>0</v>
      </c>
      <c r="Z1283" s="161">
        <f t="shared" si="541"/>
        <v>0</v>
      </c>
      <c r="AA1283" s="162">
        <f>IFERROR(VLOOKUP(N1283,'P1 Intra-Europees'!$A$15:$H$25,8,0),0)*Z1283</f>
        <v>0</v>
      </c>
      <c r="AB1283" s="163">
        <f t="shared" si="542"/>
        <v>0</v>
      </c>
      <c r="AC1283" s="157" t="str">
        <f>VLOOKUP(B1283,'P2 Origin'!$C$21:$O$176,13,0)</f>
        <v>USD</v>
      </c>
      <c r="AD1283" s="164">
        <f t="shared" si="543"/>
        <v>0</v>
      </c>
      <c r="AE1283" s="165">
        <f>IF(AU1283&gt;0.1,VLOOKUP(B1283,'P2 Origin'!$C$21:$M$176,3,0)*H1283,0)</f>
        <v>0</v>
      </c>
      <c r="AF1283" s="166">
        <f t="shared" si="544"/>
        <v>0</v>
      </c>
      <c r="AG1283" s="165">
        <f>(VLOOKUP(B1283,'P2 Origin'!$C$21:$M$176,4,0))*AF1283</f>
        <v>0</v>
      </c>
      <c r="AH1283" s="166">
        <f t="shared" si="545"/>
        <v>0</v>
      </c>
      <c r="AI1283" s="165">
        <f>(VLOOKUP(B1283,'P2 Origin'!$C$21:$M$176,5,0))*AH1283</f>
        <v>0</v>
      </c>
      <c r="AJ1283" s="166">
        <f t="shared" si="559"/>
        <v>0</v>
      </c>
      <c r="AK1283" s="165">
        <f>(VLOOKUP(B1283,'P2 Origin'!$C$21:$M$176,6,0))*AJ1283</f>
        <v>0</v>
      </c>
      <c r="AL1283" s="166">
        <f t="shared" si="546"/>
        <v>0</v>
      </c>
      <c r="AM1283" s="165">
        <f>(VLOOKUP($B1283,'P2 Origin'!$C$21:$M$176,7,0))*AL1283</f>
        <v>0</v>
      </c>
      <c r="AN1283" s="166">
        <f t="shared" si="547"/>
        <v>0</v>
      </c>
      <c r="AO1283" s="165">
        <f>(VLOOKUP($B1283,'P2 Origin'!$C$21:$M$176,8,0))*AN1283</f>
        <v>0</v>
      </c>
      <c r="AP1283" s="166">
        <f t="shared" si="548"/>
        <v>50</v>
      </c>
      <c r="AQ1283" s="165">
        <f>(VLOOKUP($B1283,'P2 Origin'!$C$21:$M$176,9,0))*AP1283</f>
        <v>0</v>
      </c>
      <c r="AR1283" s="155">
        <f t="shared" si="560"/>
        <v>1</v>
      </c>
      <c r="AS1283" s="164">
        <f>(VLOOKUP(B1283,'P2 Origin'!$C$21:$M$176,10,0))*K1283</f>
        <v>0</v>
      </c>
      <c r="AT1283" s="164">
        <f>(VLOOKUP(B1283,'P2 Origin'!$C$21:$M$176,11,0))*J1283</f>
        <v>0</v>
      </c>
      <c r="AU1283" s="167">
        <v>50</v>
      </c>
      <c r="AV1283" s="168">
        <v>50</v>
      </c>
      <c r="AW1283" s="169">
        <v>0</v>
      </c>
      <c r="AX1283" s="170">
        <f>IF(AU1283&gt;=0.1,'P3 Bureaumarge zee- en luchtvr.'!$D$12,0)</f>
        <v>0</v>
      </c>
      <c r="AY1283" s="163">
        <f t="shared" si="549"/>
        <v>0</v>
      </c>
      <c r="AZ1283" s="157" t="str">
        <f>VLOOKUP(D1283,'P4 Destination'!$C$21:$O$176,13,0)</f>
        <v>USD</v>
      </c>
      <c r="BA1283" s="164">
        <f t="shared" si="550"/>
        <v>0</v>
      </c>
      <c r="BB1283" s="171">
        <f>IF(AU1283&gt;0.1,(VLOOKUP(D1283,'P4 Destination'!$C$21:$M$176,3,0))*I1283,0)</f>
        <v>0</v>
      </c>
      <c r="BC1283" s="172">
        <f t="shared" si="551"/>
        <v>0</v>
      </c>
      <c r="BD1283" s="171">
        <f>(VLOOKUP($D1283,'P4 Destination'!$C$21:$M$176,4,0))*BC1283</f>
        <v>0</v>
      </c>
      <c r="BE1283" s="172">
        <f t="shared" si="552"/>
        <v>0</v>
      </c>
      <c r="BF1283" s="171">
        <f>(VLOOKUP($D1283,'P4 Destination'!$C$21:$M$176,5,0))*BE1283</f>
        <v>0</v>
      </c>
      <c r="BG1283" s="172">
        <f t="shared" si="553"/>
        <v>0</v>
      </c>
      <c r="BH1283" s="171">
        <f>(VLOOKUP($D1283,'P4 Destination'!$C$21:$M$176,6,0))*BG1283</f>
        <v>0</v>
      </c>
      <c r="BI1283" s="172">
        <f t="shared" si="554"/>
        <v>0</v>
      </c>
      <c r="BJ1283" s="171">
        <f>(VLOOKUP($D1283,'P4 Destination'!$C$21:$M$176,7,0))*BI1283</f>
        <v>0</v>
      </c>
      <c r="BK1283" s="172">
        <f t="shared" si="555"/>
        <v>0</v>
      </c>
      <c r="BL1283" s="171">
        <f>(VLOOKUP($D1283,'P4 Destination'!$C$21:$M$176,8,0))*BK1283</f>
        <v>0</v>
      </c>
      <c r="BM1283" s="172">
        <f t="shared" si="556"/>
        <v>50</v>
      </c>
      <c r="BN1283" s="171">
        <f>(VLOOKUP($D1283,'P4 Destination'!$C$21:$M$176,9,0))*BM1283</f>
        <v>0</v>
      </c>
      <c r="BO1283" s="154">
        <f t="shared" si="561"/>
        <v>1</v>
      </c>
      <c r="BP1283" s="171">
        <f>(VLOOKUP(D1283,'P4 Destination'!$C$21:$M$176,10,0))*K1283</f>
        <v>0</v>
      </c>
      <c r="BQ1283" s="171">
        <f>(VLOOKUP(D1283,'P4 Destination'!$C$21:$M$176,11,0))*J1283</f>
        <v>0</v>
      </c>
      <c r="BR1283" s="173">
        <f t="shared" si="557"/>
        <v>0</v>
      </c>
      <c r="BS1283" s="173">
        <f>(AV1283*2500)*'P6 Verzekering'!$E$11</f>
        <v>0</v>
      </c>
      <c r="BT1283" s="173">
        <f>(AW1283*2500)*'P6 Verzekering'!$E$12</f>
        <v>0</v>
      </c>
      <c r="BU1283" s="173">
        <f>(L1283*2500)*'P6 Verzekering'!$E$13</f>
        <v>0</v>
      </c>
      <c r="BV1283" s="173">
        <f t="shared" si="558"/>
        <v>0</v>
      </c>
      <c r="BW1283"/>
      <c r="BX1283"/>
    </row>
    <row r="1284" spans="1:76">
      <c r="A1284" s="152" t="s">
        <v>1287</v>
      </c>
      <c r="B1284" s="152" t="s">
        <v>430</v>
      </c>
      <c r="C1284" s="152" t="s">
        <v>427</v>
      </c>
      <c r="D1284" s="152" t="s">
        <v>219</v>
      </c>
      <c r="E1284" s="152" t="s">
        <v>219</v>
      </c>
      <c r="F1284" s="153">
        <f t="shared" si="534"/>
        <v>13</v>
      </c>
      <c r="G1284" s="154">
        <v>0</v>
      </c>
      <c r="H1284" s="154">
        <f>IFERROR(VLOOKUP(B1284,'P2 Origin'!$C$21:$Q$176,15,FALSE),0)</f>
        <v>1</v>
      </c>
      <c r="I1284" s="154">
        <f>IFERROR(VLOOKUP(D1284,'P4 Destination'!$C$21:$Q$176,15,FALSE),0)</f>
        <v>0</v>
      </c>
      <c r="J1284" s="155"/>
      <c r="K1284" s="155"/>
      <c r="L1284" s="156">
        <v>0</v>
      </c>
      <c r="M1284" s="155">
        <v>0</v>
      </c>
      <c r="N1284" s="155">
        <v>0</v>
      </c>
      <c r="O1284" s="157">
        <f t="shared" si="535"/>
        <v>0</v>
      </c>
      <c r="P1284" s="158">
        <f t="shared" si="536"/>
        <v>0</v>
      </c>
      <c r="Q1284" s="159">
        <f>IFERROR(VLOOKUP(N1284,'P1 Intra-Europees'!$A$15:$H$25,3,0),0)*P1284</f>
        <v>0</v>
      </c>
      <c r="R1284" s="160">
        <f t="shared" si="537"/>
        <v>0</v>
      </c>
      <c r="S1284" s="159">
        <f>IFERROR(VLOOKUP(N1284,'P1 Intra-Europees'!$A$15:$H$25,4,0),0)*R1284</f>
        <v>0</v>
      </c>
      <c r="T1284" s="160">
        <f t="shared" si="538"/>
        <v>0</v>
      </c>
      <c r="U1284" s="159">
        <f>IFERROR(VLOOKUP(N1284,'P1 Intra-Europees'!$A$15:$H$25,5,0),0)*T1284</f>
        <v>0</v>
      </c>
      <c r="V1284" s="160">
        <f t="shared" si="539"/>
        <v>0</v>
      </c>
      <c r="W1284" s="159">
        <f>IFERROR(VLOOKUP(N1284,'P1 Intra-Europees'!$A$15:$H$25,6,0),0)*V1284</f>
        <v>0</v>
      </c>
      <c r="X1284" s="160">
        <f t="shared" si="540"/>
        <v>0</v>
      </c>
      <c r="Y1284" s="159">
        <f>IFERROR(VLOOKUP(N1284,'P1 Intra-Europees'!$A$15:$H$25,7,0),0)*X1284</f>
        <v>0</v>
      </c>
      <c r="Z1284" s="161">
        <f t="shared" si="541"/>
        <v>0</v>
      </c>
      <c r="AA1284" s="162">
        <f>IFERROR(VLOOKUP(N1284,'P1 Intra-Europees'!$A$15:$H$25,8,0),0)*Z1284</f>
        <v>0</v>
      </c>
      <c r="AB1284" s="163">
        <f t="shared" si="542"/>
        <v>0</v>
      </c>
      <c r="AC1284" s="157" t="str">
        <f>VLOOKUP(B1284,'P2 Origin'!$C$21:$O$176,13,0)</f>
        <v>USD</v>
      </c>
      <c r="AD1284" s="164">
        <f t="shared" si="543"/>
        <v>0</v>
      </c>
      <c r="AE1284" s="165">
        <f>IF(AU1284&gt;0.1,VLOOKUP(B1284,'P2 Origin'!$C$21:$M$176,3,0)*H1284,0)</f>
        <v>0</v>
      </c>
      <c r="AF1284" s="166">
        <f t="shared" si="544"/>
        <v>0</v>
      </c>
      <c r="AG1284" s="165">
        <f>(VLOOKUP(B1284,'P2 Origin'!$C$21:$M$176,4,0))*AF1284</f>
        <v>0</v>
      </c>
      <c r="AH1284" s="166">
        <f t="shared" si="545"/>
        <v>13</v>
      </c>
      <c r="AI1284" s="165">
        <f>(VLOOKUP(B1284,'P2 Origin'!$C$21:$M$176,5,0))*AH1284</f>
        <v>0</v>
      </c>
      <c r="AJ1284" s="166">
        <f t="shared" si="559"/>
        <v>0</v>
      </c>
      <c r="AK1284" s="165">
        <f>(VLOOKUP(B1284,'P2 Origin'!$C$21:$M$176,6,0))*AJ1284</f>
        <v>0</v>
      </c>
      <c r="AL1284" s="166">
        <f t="shared" si="546"/>
        <v>0</v>
      </c>
      <c r="AM1284" s="165">
        <f>(VLOOKUP($B1284,'P2 Origin'!$C$21:$M$176,7,0))*AL1284</f>
        <v>0</v>
      </c>
      <c r="AN1284" s="166">
        <f t="shared" si="547"/>
        <v>0</v>
      </c>
      <c r="AO1284" s="165">
        <f>(VLOOKUP($B1284,'P2 Origin'!$C$21:$M$176,8,0))*AN1284</f>
        <v>0</v>
      </c>
      <c r="AP1284" s="166">
        <f t="shared" si="548"/>
        <v>0</v>
      </c>
      <c r="AQ1284" s="165">
        <f>(VLOOKUP($B1284,'P2 Origin'!$C$21:$M$176,9,0))*AP1284</f>
        <v>0</v>
      </c>
      <c r="AR1284" s="155">
        <f t="shared" si="560"/>
        <v>0</v>
      </c>
      <c r="AS1284" s="164">
        <f>(VLOOKUP(B1284,'P2 Origin'!$C$21:$M$176,10,0))*K1284</f>
        <v>0</v>
      </c>
      <c r="AT1284" s="164">
        <f>(VLOOKUP(B1284,'P2 Origin'!$C$21:$M$176,11,0))*J1284</f>
        <v>0</v>
      </c>
      <c r="AU1284" s="167">
        <v>13</v>
      </c>
      <c r="AV1284" s="168">
        <v>13</v>
      </c>
      <c r="AW1284" s="169">
        <v>0</v>
      </c>
      <c r="AX1284" s="170">
        <f>IF(AU1284&gt;=0.1,'P3 Bureaumarge zee- en luchtvr.'!$D$12,0)</f>
        <v>0</v>
      </c>
      <c r="AY1284" s="163">
        <f t="shared" si="549"/>
        <v>0</v>
      </c>
      <c r="AZ1284" s="157" t="str">
        <f>VLOOKUP(D1284,'P4 Destination'!$C$21:$O$176,13,0)</f>
        <v>EUR</v>
      </c>
      <c r="BA1284" s="164">
        <f t="shared" si="550"/>
        <v>0</v>
      </c>
      <c r="BB1284" s="171">
        <f>IF(AU1284&gt;0.1,(VLOOKUP(D1284,'P4 Destination'!$C$21:$M$176,3,0))*I1284,0)</f>
        <v>0</v>
      </c>
      <c r="BC1284" s="172">
        <f t="shared" si="551"/>
        <v>0</v>
      </c>
      <c r="BD1284" s="171">
        <f>(VLOOKUP($D1284,'P4 Destination'!$C$21:$M$176,4,0))*BC1284</f>
        <v>0</v>
      </c>
      <c r="BE1284" s="172">
        <f t="shared" si="552"/>
        <v>13</v>
      </c>
      <c r="BF1284" s="171">
        <f>(VLOOKUP($D1284,'P4 Destination'!$C$21:$M$176,5,0))*BE1284</f>
        <v>0</v>
      </c>
      <c r="BG1284" s="172">
        <f t="shared" si="553"/>
        <v>0</v>
      </c>
      <c r="BH1284" s="171">
        <f>(VLOOKUP($D1284,'P4 Destination'!$C$21:$M$176,6,0))*BG1284</f>
        <v>0</v>
      </c>
      <c r="BI1284" s="172">
        <f t="shared" si="554"/>
        <v>0</v>
      </c>
      <c r="BJ1284" s="171">
        <f>(VLOOKUP($D1284,'P4 Destination'!$C$21:$M$176,7,0))*BI1284</f>
        <v>0</v>
      </c>
      <c r="BK1284" s="172">
        <f t="shared" si="555"/>
        <v>0</v>
      </c>
      <c r="BL1284" s="171">
        <f>(VLOOKUP($D1284,'P4 Destination'!$C$21:$M$176,8,0))*BK1284</f>
        <v>0</v>
      </c>
      <c r="BM1284" s="172">
        <f t="shared" si="556"/>
        <v>0</v>
      </c>
      <c r="BN1284" s="171">
        <f>(VLOOKUP($D1284,'P4 Destination'!$C$21:$M$176,9,0))*BM1284</f>
        <v>0</v>
      </c>
      <c r="BO1284" s="154">
        <f t="shared" si="561"/>
        <v>0</v>
      </c>
      <c r="BP1284" s="171">
        <f>(VLOOKUP(D1284,'P4 Destination'!$C$21:$M$176,10,0))*K1284</f>
        <v>0</v>
      </c>
      <c r="BQ1284" s="171">
        <f>(VLOOKUP(D1284,'P4 Destination'!$C$21:$M$176,11,0))*J1284</f>
        <v>0</v>
      </c>
      <c r="BR1284" s="173">
        <f t="shared" si="557"/>
        <v>0</v>
      </c>
      <c r="BS1284" s="173">
        <f>(AV1284*2500)*'P6 Verzekering'!$E$11</f>
        <v>0</v>
      </c>
      <c r="BT1284" s="173">
        <f>(AW1284*2500)*'P6 Verzekering'!$E$12</f>
        <v>0</v>
      </c>
      <c r="BU1284" s="173">
        <f>(L1284*2500)*'P6 Verzekering'!$E$13</f>
        <v>0</v>
      </c>
      <c r="BV1284" s="173">
        <f t="shared" si="558"/>
        <v>0</v>
      </c>
      <c r="BW1284"/>
      <c r="BX1284"/>
    </row>
    <row r="1285" spans="1:76">
      <c r="A1285" s="152" t="s">
        <v>1290</v>
      </c>
      <c r="B1285" s="152" t="s">
        <v>430</v>
      </c>
      <c r="C1285" s="152" t="s">
        <v>427</v>
      </c>
      <c r="D1285" s="152" t="s">
        <v>159</v>
      </c>
      <c r="E1285" s="152" t="s">
        <v>158</v>
      </c>
      <c r="F1285" s="153">
        <f t="shared" si="534"/>
        <v>34</v>
      </c>
      <c r="G1285" s="154">
        <v>1</v>
      </c>
      <c r="H1285" s="154">
        <f>IFERROR(VLOOKUP(B1285,'P2 Origin'!$C$21:$Q$176,15,FALSE),0)</f>
        <v>1</v>
      </c>
      <c r="I1285" s="154">
        <f>IFERROR(VLOOKUP(D1285,'P4 Destination'!$C$21:$Q$176,15,FALSE),0)</f>
        <v>1</v>
      </c>
      <c r="J1285" s="155">
        <v>1</v>
      </c>
      <c r="K1285" s="155"/>
      <c r="L1285" s="156">
        <v>0</v>
      </c>
      <c r="M1285" s="155">
        <v>0</v>
      </c>
      <c r="N1285" s="155">
        <v>0</v>
      </c>
      <c r="O1285" s="157">
        <f t="shared" si="535"/>
        <v>0</v>
      </c>
      <c r="P1285" s="158">
        <f t="shared" si="536"/>
        <v>0</v>
      </c>
      <c r="Q1285" s="159">
        <f>IFERROR(VLOOKUP(N1285,'P1 Intra-Europees'!$A$15:$H$25,3,0),0)*P1285</f>
        <v>0</v>
      </c>
      <c r="R1285" s="160">
        <f t="shared" si="537"/>
        <v>0</v>
      </c>
      <c r="S1285" s="159">
        <f>IFERROR(VLOOKUP(N1285,'P1 Intra-Europees'!$A$15:$H$25,4,0),0)*R1285</f>
        <v>0</v>
      </c>
      <c r="T1285" s="160">
        <f t="shared" si="538"/>
        <v>0</v>
      </c>
      <c r="U1285" s="159">
        <f>IFERROR(VLOOKUP(N1285,'P1 Intra-Europees'!$A$15:$H$25,5,0),0)*T1285</f>
        <v>0</v>
      </c>
      <c r="V1285" s="160">
        <f t="shared" si="539"/>
        <v>0</v>
      </c>
      <c r="W1285" s="159">
        <f>IFERROR(VLOOKUP(N1285,'P1 Intra-Europees'!$A$15:$H$25,6,0),0)*V1285</f>
        <v>0</v>
      </c>
      <c r="X1285" s="160">
        <f t="shared" si="540"/>
        <v>0</v>
      </c>
      <c r="Y1285" s="159">
        <f>IFERROR(VLOOKUP(N1285,'P1 Intra-Europees'!$A$15:$H$25,7,0),0)*X1285</f>
        <v>0</v>
      </c>
      <c r="Z1285" s="161">
        <f t="shared" si="541"/>
        <v>0</v>
      </c>
      <c r="AA1285" s="162">
        <f>IFERROR(VLOOKUP(N1285,'P1 Intra-Europees'!$A$15:$H$25,8,0),0)*Z1285</f>
        <v>0</v>
      </c>
      <c r="AB1285" s="163">
        <f t="shared" si="542"/>
        <v>0</v>
      </c>
      <c r="AC1285" s="157" t="str">
        <f>VLOOKUP(B1285,'P2 Origin'!$C$21:$O$176,13,0)</f>
        <v>USD</v>
      </c>
      <c r="AD1285" s="164">
        <f t="shared" si="543"/>
        <v>0</v>
      </c>
      <c r="AE1285" s="165">
        <f>IF(AU1285&gt;0.1,VLOOKUP(B1285,'P2 Origin'!$C$21:$M$176,3,0)*H1285,0)</f>
        <v>0</v>
      </c>
      <c r="AF1285" s="166">
        <f t="shared" si="544"/>
        <v>0</v>
      </c>
      <c r="AG1285" s="165">
        <f>(VLOOKUP(B1285,'P2 Origin'!$C$21:$M$176,4,0))*AF1285</f>
        <v>0</v>
      </c>
      <c r="AH1285" s="166">
        <f t="shared" si="545"/>
        <v>0</v>
      </c>
      <c r="AI1285" s="165">
        <f>(VLOOKUP(B1285,'P2 Origin'!$C$21:$M$176,5,0))*AH1285</f>
        <v>0</v>
      </c>
      <c r="AJ1285" s="166">
        <f t="shared" si="559"/>
        <v>0</v>
      </c>
      <c r="AK1285" s="165">
        <f>(VLOOKUP(B1285,'P2 Origin'!$C$21:$M$176,6,0))*AJ1285</f>
        <v>0</v>
      </c>
      <c r="AL1285" s="166">
        <f t="shared" si="546"/>
        <v>34</v>
      </c>
      <c r="AM1285" s="165">
        <f>(VLOOKUP($B1285,'P2 Origin'!$C$21:$M$176,7,0))*AL1285</f>
        <v>0</v>
      </c>
      <c r="AN1285" s="166">
        <f t="shared" si="547"/>
        <v>0</v>
      </c>
      <c r="AO1285" s="165">
        <f>(VLOOKUP($B1285,'P2 Origin'!$C$21:$M$176,8,0))*AN1285</f>
        <v>0</v>
      </c>
      <c r="AP1285" s="166">
        <f t="shared" si="548"/>
        <v>0</v>
      </c>
      <c r="AQ1285" s="165">
        <f>(VLOOKUP($B1285,'P2 Origin'!$C$21:$M$176,9,0))*AP1285</f>
        <v>0</v>
      </c>
      <c r="AR1285" s="155">
        <f t="shared" si="560"/>
        <v>1</v>
      </c>
      <c r="AS1285" s="164">
        <f>(VLOOKUP(B1285,'P2 Origin'!$C$21:$M$176,10,0))*K1285</f>
        <v>0</v>
      </c>
      <c r="AT1285" s="164">
        <f>(VLOOKUP(B1285,'P2 Origin'!$C$21:$M$176,11,0))*J1285</f>
        <v>0</v>
      </c>
      <c r="AU1285" s="167">
        <v>34</v>
      </c>
      <c r="AV1285" s="168">
        <v>34</v>
      </c>
      <c r="AW1285" s="169">
        <v>0</v>
      </c>
      <c r="AX1285" s="170">
        <f>IF(AU1285&gt;=0.1,'P3 Bureaumarge zee- en luchtvr.'!$D$12,0)</f>
        <v>0</v>
      </c>
      <c r="AY1285" s="163">
        <f t="shared" si="549"/>
        <v>0</v>
      </c>
      <c r="AZ1285" s="157" t="str">
        <f>VLOOKUP(D1285,'P4 Destination'!$C$21:$O$176,13,0)</f>
        <v>EUR</v>
      </c>
      <c r="BA1285" s="164">
        <f t="shared" si="550"/>
        <v>0</v>
      </c>
      <c r="BB1285" s="171">
        <f>IF(AU1285&gt;0.1,(VLOOKUP(D1285,'P4 Destination'!$C$21:$M$176,3,0))*I1285,0)</f>
        <v>0</v>
      </c>
      <c r="BC1285" s="172">
        <f t="shared" si="551"/>
        <v>0</v>
      </c>
      <c r="BD1285" s="171">
        <f>(VLOOKUP($D1285,'P4 Destination'!$C$21:$M$176,4,0))*BC1285</f>
        <v>0</v>
      </c>
      <c r="BE1285" s="172">
        <f t="shared" si="552"/>
        <v>0</v>
      </c>
      <c r="BF1285" s="171">
        <f>(VLOOKUP($D1285,'P4 Destination'!$C$21:$M$176,5,0))*BE1285</f>
        <v>0</v>
      </c>
      <c r="BG1285" s="172">
        <f t="shared" si="553"/>
        <v>0</v>
      </c>
      <c r="BH1285" s="171">
        <f>(VLOOKUP($D1285,'P4 Destination'!$C$21:$M$176,6,0))*BG1285</f>
        <v>0</v>
      </c>
      <c r="BI1285" s="172">
        <f t="shared" si="554"/>
        <v>34</v>
      </c>
      <c r="BJ1285" s="171">
        <f>(VLOOKUP($D1285,'P4 Destination'!$C$21:$M$176,7,0))*BI1285</f>
        <v>0</v>
      </c>
      <c r="BK1285" s="172">
        <f t="shared" si="555"/>
        <v>0</v>
      </c>
      <c r="BL1285" s="171">
        <f>(VLOOKUP($D1285,'P4 Destination'!$C$21:$M$176,8,0))*BK1285</f>
        <v>0</v>
      </c>
      <c r="BM1285" s="172">
        <f t="shared" si="556"/>
        <v>0</v>
      </c>
      <c r="BN1285" s="171">
        <f>(VLOOKUP($D1285,'P4 Destination'!$C$21:$M$176,9,0))*BM1285</f>
        <v>0</v>
      </c>
      <c r="BO1285" s="154">
        <f t="shared" si="561"/>
        <v>1</v>
      </c>
      <c r="BP1285" s="171">
        <f>(VLOOKUP(D1285,'P4 Destination'!$C$21:$M$176,10,0))*K1285</f>
        <v>0</v>
      </c>
      <c r="BQ1285" s="171">
        <f>(VLOOKUP(D1285,'P4 Destination'!$C$21:$M$176,11,0))*J1285</f>
        <v>0</v>
      </c>
      <c r="BR1285" s="173">
        <f t="shared" si="557"/>
        <v>0</v>
      </c>
      <c r="BS1285" s="173">
        <f>(AV1285*2500)*'P6 Verzekering'!$E$11</f>
        <v>0</v>
      </c>
      <c r="BT1285" s="173">
        <f>(AW1285*2500)*'P6 Verzekering'!$E$12</f>
        <v>0</v>
      </c>
      <c r="BU1285" s="173">
        <f>(L1285*2500)*'P6 Verzekering'!$E$13</f>
        <v>0</v>
      </c>
      <c r="BV1285" s="173">
        <f t="shared" si="558"/>
        <v>0</v>
      </c>
      <c r="BW1285"/>
      <c r="BX1285"/>
    </row>
    <row r="1286" spans="1:76">
      <c r="A1286" s="152" t="s">
        <v>1291</v>
      </c>
      <c r="B1286" s="152" t="s">
        <v>255</v>
      </c>
      <c r="C1286" s="152" t="s">
        <v>254</v>
      </c>
      <c r="D1286" s="152" t="s">
        <v>333</v>
      </c>
      <c r="E1286" s="152" t="s">
        <v>332</v>
      </c>
      <c r="F1286" s="153">
        <f t="shared" si="534"/>
        <v>33</v>
      </c>
      <c r="G1286" s="154">
        <v>1</v>
      </c>
      <c r="H1286" s="154">
        <f>IFERROR(VLOOKUP(B1286,'P2 Origin'!$C$21:$Q$176,15,FALSE),0)</f>
        <v>1</v>
      </c>
      <c r="I1286" s="154">
        <f>IFERROR(VLOOKUP(D1286,'P4 Destination'!$C$21:$Q$176,15,FALSE),0)</f>
        <v>0</v>
      </c>
      <c r="J1286" s="155"/>
      <c r="K1286" s="155">
        <v>1</v>
      </c>
      <c r="L1286" s="156">
        <v>0</v>
      </c>
      <c r="M1286" s="155">
        <v>0</v>
      </c>
      <c r="N1286" s="155">
        <v>0</v>
      </c>
      <c r="O1286" s="157">
        <f t="shared" si="535"/>
        <v>0</v>
      </c>
      <c r="P1286" s="158">
        <f t="shared" si="536"/>
        <v>0</v>
      </c>
      <c r="Q1286" s="159">
        <f>IFERROR(VLOOKUP(N1286,'P1 Intra-Europees'!$A$15:$H$25,3,0),0)*P1286</f>
        <v>0</v>
      </c>
      <c r="R1286" s="160">
        <f t="shared" si="537"/>
        <v>0</v>
      </c>
      <c r="S1286" s="159">
        <f>IFERROR(VLOOKUP(N1286,'P1 Intra-Europees'!$A$15:$H$25,4,0),0)*R1286</f>
        <v>0</v>
      </c>
      <c r="T1286" s="160">
        <f t="shared" si="538"/>
        <v>0</v>
      </c>
      <c r="U1286" s="159">
        <f>IFERROR(VLOOKUP(N1286,'P1 Intra-Europees'!$A$15:$H$25,5,0),0)*T1286</f>
        <v>0</v>
      </c>
      <c r="V1286" s="160">
        <f t="shared" si="539"/>
        <v>0</v>
      </c>
      <c r="W1286" s="159">
        <f>IFERROR(VLOOKUP(N1286,'P1 Intra-Europees'!$A$15:$H$25,6,0),0)*V1286</f>
        <v>0</v>
      </c>
      <c r="X1286" s="160">
        <f t="shared" si="540"/>
        <v>0</v>
      </c>
      <c r="Y1286" s="159">
        <f>IFERROR(VLOOKUP(N1286,'P1 Intra-Europees'!$A$15:$H$25,7,0),0)*X1286</f>
        <v>0</v>
      </c>
      <c r="Z1286" s="161">
        <f t="shared" si="541"/>
        <v>0</v>
      </c>
      <c r="AA1286" s="162">
        <f>IFERROR(VLOOKUP(N1286,'P1 Intra-Europees'!$A$15:$H$25,8,0),0)*Z1286</f>
        <v>0</v>
      </c>
      <c r="AB1286" s="163">
        <f t="shared" si="542"/>
        <v>0</v>
      </c>
      <c r="AC1286" s="157" t="str">
        <f>VLOOKUP(B1286,'P2 Origin'!$C$21:$O$176,13,0)</f>
        <v>EUR</v>
      </c>
      <c r="AD1286" s="164">
        <f t="shared" si="543"/>
        <v>0</v>
      </c>
      <c r="AE1286" s="165">
        <f>IF(AU1286&gt;0.1,VLOOKUP(B1286,'P2 Origin'!$C$21:$M$176,3,0)*H1286,0)</f>
        <v>0</v>
      </c>
      <c r="AF1286" s="166">
        <f t="shared" si="544"/>
        <v>0</v>
      </c>
      <c r="AG1286" s="165">
        <f>(VLOOKUP(B1286,'P2 Origin'!$C$21:$M$176,4,0))*AF1286</f>
        <v>0</v>
      </c>
      <c r="AH1286" s="166">
        <f t="shared" si="545"/>
        <v>0</v>
      </c>
      <c r="AI1286" s="165">
        <f>(VLOOKUP(B1286,'P2 Origin'!$C$21:$M$176,5,0))*AH1286</f>
        <v>0</v>
      </c>
      <c r="AJ1286" s="166">
        <f t="shared" si="559"/>
        <v>0</v>
      </c>
      <c r="AK1286" s="165">
        <f>(VLOOKUP(B1286,'P2 Origin'!$C$21:$M$176,6,0))*AJ1286</f>
        <v>0</v>
      </c>
      <c r="AL1286" s="166">
        <f t="shared" si="546"/>
        <v>33</v>
      </c>
      <c r="AM1286" s="165">
        <f>(VLOOKUP($B1286,'P2 Origin'!$C$21:$M$176,7,0))*AL1286</f>
        <v>0</v>
      </c>
      <c r="AN1286" s="166">
        <f t="shared" si="547"/>
        <v>0</v>
      </c>
      <c r="AO1286" s="165">
        <f>(VLOOKUP($B1286,'P2 Origin'!$C$21:$M$176,8,0))*AN1286</f>
        <v>0</v>
      </c>
      <c r="AP1286" s="166">
        <f t="shared" si="548"/>
        <v>0</v>
      </c>
      <c r="AQ1286" s="165">
        <f>(VLOOKUP($B1286,'P2 Origin'!$C$21:$M$176,9,0))*AP1286</f>
        <v>0</v>
      </c>
      <c r="AR1286" s="155">
        <f t="shared" si="560"/>
        <v>1</v>
      </c>
      <c r="AS1286" s="164">
        <f>(VLOOKUP(B1286,'P2 Origin'!$C$21:$M$176,10,0))*K1286</f>
        <v>0</v>
      </c>
      <c r="AT1286" s="164">
        <f>(VLOOKUP(B1286,'P2 Origin'!$C$21:$M$176,11,0))*J1286</f>
        <v>0</v>
      </c>
      <c r="AU1286" s="167">
        <v>33</v>
      </c>
      <c r="AV1286" s="168">
        <v>33</v>
      </c>
      <c r="AW1286" s="169">
        <v>0</v>
      </c>
      <c r="AX1286" s="170">
        <f>IF(AU1286&gt;=0.1,'P3 Bureaumarge zee- en luchtvr.'!$D$12,0)</f>
        <v>0</v>
      </c>
      <c r="AY1286" s="163">
        <f t="shared" si="549"/>
        <v>0</v>
      </c>
      <c r="AZ1286" s="157" t="str">
        <f>VLOOKUP(D1286,'P4 Destination'!$C$21:$O$176,13,0)</f>
        <v>USD</v>
      </c>
      <c r="BA1286" s="164">
        <f t="shared" si="550"/>
        <v>0</v>
      </c>
      <c r="BB1286" s="171">
        <f>IF(AU1286&gt;0.1,(VLOOKUP(D1286,'P4 Destination'!$C$21:$M$176,3,0))*I1286,0)</f>
        <v>0</v>
      </c>
      <c r="BC1286" s="172">
        <f t="shared" si="551"/>
        <v>0</v>
      </c>
      <c r="BD1286" s="171">
        <f>(VLOOKUP($D1286,'P4 Destination'!$C$21:$M$176,4,0))*BC1286</f>
        <v>0</v>
      </c>
      <c r="BE1286" s="172">
        <f t="shared" si="552"/>
        <v>0</v>
      </c>
      <c r="BF1286" s="171">
        <f>(VLOOKUP($D1286,'P4 Destination'!$C$21:$M$176,5,0))*BE1286</f>
        <v>0</v>
      </c>
      <c r="BG1286" s="172">
        <f t="shared" si="553"/>
        <v>0</v>
      </c>
      <c r="BH1286" s="171">
        <f>(VLOOKUP($D1286,'P4 Destination'!$C$21:$M$176,6,0))*BG1286</f>
        <v>0</v>
      </c>
      <c r="BI1286" s="172">
        <f t="shared" si="554"/>
        <v>33</v>
      </c>
      <c r="BJ1286" s="171">
        <f>(VLOOKUP($D1286,'P4 Destination'!$C$21:$M$176,7,0))*BI1286</f>
        <v>0</v>
      </c>
      <c r="BK1286" s="172">
        <f t="shared" si="555"/>
        <v>0</v>
      </c>
      <c r="BL1286" s="171">
        <f>(VLOOKUP($D1286,'P4 Destination'!$C$21:$M$176,8,0))*BK1286</f>
        <v>0</v>
      </c>
      <c r="BM1286" s="172">
        <f t="shared" si="556"/>
        <v>0</v>
      </c>
      <c r="BN1286" s="171">
        <f>(VLOOKUP($D1286,'P4 Destination'!$C$21:$M$176,9,0))*BM1286</f>
        <v>0</v>
      </c>
      <c r="BO1286" s="154">
        <f t="shared" si="561"/>
        <v>1</v>
      </c>
      <c r="BP1286" s="171">
        <f>(VLOOKUP(D1286,'P4 Destination'!$C$21:$M$176,10,0))*K1286</f>
        <v>0</v>
      </c>
      <c r="BQ1286" s="171">
        <f>(VLOOKUP(D1286,'P4 Destination'!$C$21:$M$176,11,0))*J1286</f>
        <v>0</v>
      </c>
      <c r="BR1286" s="173">
        <f t="shared" si="557"/>
        <v>0</v>
      </c>
      <c r="BS1286" s="173">
        <f>(AV1286*2500)*'P6 Verzekering'!$E$11</f>
        <v>0</v>
      </c>
      <c r="BT1286" s="173">
        <f>(AW1286*2500)*'P6 Verzekering'!$E$12</f>
        <v>0</v>
      </c>
      <c r="BU1286" s="173">
        <f>(L1286*2500)*'P6 Verzekering'!$E$13</f>
        <v>0</v>
      </c>
      <c r="BV1286" s="173">
        <f t="shared" si="558"/>
        <v>0</v>
      </c>
      <c r="BW1286"/>
      <c r="BX1286"/>
    </row>
    <row r="1287" spans="1:76">
      <c r="A1287" s="152" t="s">
        <v>1303</v>
      </c>
      <c r="B1287" s="152" t="s">
        <v>255</v>
      </c>
      <c r="C1287" s="152" t="s">
        <v>254</v>
      </c>
      <c r="D1287" s="152" t="s">
        <v>411</v>
      </c>
      <c r="E1287" s="152" t="s">
        <v>410</v>
      </c>
      <c r="F1287" s="153">
        <f t="shared" si="534"/>
        <v>28</v>
      </c>
      <c r="G1287" s="154">
        <v>1</v>
      </c>
      <c r="H1287" s="154">
        <f>IFERROR(VLOOKUP(B1287,'P2 Origin'!$C$21:$Q$176,15,FALSE),0)</f>
        <v>1</v>
      </c>
      <c r="I1287" s="154">
        <f>IFERROR(VLOOKUP(D1287,'P4 Destination'!$C$21:$Q$176,15,FALSE),0)</f>
        <v>0</v>
      </c>
      <c r="J1287" s="155"/>
      <c r="K1287" s="155">
        <v>1</v>
      </c>
      <c r="L1287" s="156">
        <v>0</v>
      </c>
      <c r="M1287" s="155">
        <v>0</v>
      </c>
      <c r="N1287" s="155">
        <v>0</v>
      </c>
      <c r="O1287" s="157">
        <f t="shared" si="535"/>
        <v>0</v>
      </c>
      <c r="P1287" s="158">
        <f t="shared" si="536"/>
        <v>0</v>
      </c>
      <c r="Q1287" s="159">
        <f>IFERROR(VLOOKUP(N1287,'P1 Intra-Europees'!$A$15:$H$25,3,0),0)*P1287</f>
        <v>0</v>
      </c>
      <c r="R1287" s="160">
        <f t="shared" si="537"/>
        <v>0</v>
      </c>
      <c r="S1287" s="159">
        <f>IFERROR(VLOOKUP(N1287,'P1 Intra-Europees'!$A$15:$H$25,4,0),0)*R1287</f>
        <v>0</v>
      </c>
      <c r="T1287" s="160">
        <f t="shared" si="538"/>
        <v>0</v>
      </c>
      <c r="U1287" s="159">
        <f>IFERROR(VLOOKUP(N1287,'P1 Intra-Europees'!$A$15:$H$25,5,0),0)*T1287</f>
        <v>0</v>
      </c>
      <c r="V1287" s="160">
        <f t="shared" si="539"/>
        <v>0</v>
      </c>
      <c r="W1287" s="159">
        <f>IFERROR(VLOOKUP(N1287,'P1 Intra-Europees'!$A$15:$H$25,6,0),0)*V1287</f>
        <v>0</v>
      </c>
      <c r="X1287" s="160">
        <f t="shared" si="540"/>
        <v>0</v>
      </c>
      <c r="Y1287" s="159">
        <f>IFERROR(VLOOKUP(N1287,'P1 Intra-Europees'!$A$15:$H$25,7,0),0)*X1287</f>
        <v>0</v>
      </c>
      <c r="Z1287" s="161">
        <f t="shared" si="541"/>
        <v>0</v>
      </c>
      <c r="AA1287" s="162">
        <f>IFERROR(VLOOKUP(N1287,'P1 Intra-Europees'!$A$15:$H$25,8,0),0)*Z1287</f>
        <v>0</v>
      </c>
      <c r="AB1287" s="163">
        <f t="shared" si="542"/>
        <v>0</v>
      </c>
      <c r="AC1287" s="157" t="str">
        <f>VLOOKUP(B1287,'P2 Origin'!$C$21:$O$176,13,0)</f>
        <v>EUR</v>
      </c>
      <c r="AD1287" s="164">
        <f t="shared" si="543"/>
        <v>0</v>
      </c>
      <c r="AE1287" s="165">
        <f>IF(AU1287&gt;0.1,VLOOKUP(B1287,'P2 Origin'!$C$21:$M$176,3,0)*H1287,0)</f>
        <v>0</v>
      </c>
      <c r="AF1287" s="166">
        <f t="shared" si="544"/>
        <v>0</v>
      </c>
      <c r="AG1287" s="165">
        <f>(VLOOKUP(B1287,'P2 Origin'!$C$21:$M$176,4,0))*AF1287</f>
        <v>0</v>
      </c>
      <c r="AH1287" s="166">
        <f t="shared" si="545"/>
        <v>0</v>
      </c>
      <c r="AI1287" s="165">
        <f>(VLOOKUP(B1287,'P2 Origin'!$C$21:$M$176,5,0))*AH1287</f>
        <v>0</v>
      </c>
      <c r="AJ1287" s="166">
        <f t="shared" si="559"/>
        <v>0</v>
      </c>
      <c r="AK1287" s="165">
        <f>(VLOOKUP(B1287,'P2 Origin'!$C$21:$M$176,6,0))*AJ1287</f>
        <v>0</v>
      </c>
      <c r="AL1287" s="166">
        <f t="shared" si="546"/>
        <v>28</v>
      </c>
      <c r="AM1287" s="165">
        <f>(VLOOKUP($B1287,'P2 Origin'!$C$21:$M$176,7,0))*AL1287</f>
        <v>0</v>
      </c>
      <c r="AN1287" s="166">
        <f t="shared" si="547"/>
        <v>0</v>
      </c>
      <c r="AO1287" s="165">
        <f>(VLOOKUP($B1287,'P2 Origin'!$C$21:$M$176,8,0))*AN1287</f>
        <v>0</v>
      </c>
      <c r="AP1287" s="166">
        <f t="shared" si="548"/>
        <v>0</v>
      </c>
      <c r="AQ1287" s="165">
        <f>(VLOOKUP($B1287,'P2 Origin'!$C$21:$M$176,9,0))*AP1287</f>
        <v>0</v>
      </c>
      <c r="AR1287" s="155">
        <f t="shared" si="560"/>
        <v>1</v>
      </c>
      <c r="AS1287" s="164">
        <f>(VLOOKUP(B1287,'P2 Origin'!$C$21:$M$176,10,0))*K1287</f>
        <v>0</v>
      </c>
      <c r="AT1287" s="164">
        <f>(VLOOKUP(B1287,'P2 Origin'!$C$21:$M$176,11,0))*J1287</f>
        <v>0</v>
      </c>
      <c r="AU1287" s="167">
        <v>28</v>
      </c>
      <c r="AV1287" s="168">
        <v>28</v>
      </c>
      <c r="AW1287" s="169">
        <v>0</v>
      </c>
      <c r="AX1287" s="170">
        <f>IF(AU1287&gt;=0.1,'P3 Bureaumarge zee- en luchtvr.'!$D$12,0)</f>
        <v>0</v>
      </c>
      <c r="AY1287" s="163">
        <f t="shared" si="549"/>
        <v>0</v>
      </c>
      <c r="AZ1287" s="157" t="str">
        <f>VLOOKUP(D1287,'P4 Destination'!$C$21:$O$176,13,0)</f>
        <v>USD</v>
      </c>
      <c r="BA1287" s="164">
        <f t="shared" si="550"/>
        <v>0</v>
      </c>
      <c r="BB1287" s="171">
        <f>IF(AU1287&gt;0.1,(VLOOKUP(D1287,'P4 Destination'!$C$21:$M$176,3,0))*I1287,0)</f>
        <v>0</v>
      </c>
      <c r="BC1287" s="172">
        <f t="shared" si="551"/>
        <v>0</v>
      </c>
      <c r="BD1287" s="171">
        <f>(VLOOKUP($D1287,'P4 Destination'!$C$21:$M$176,4,0))*BC1287</f>
        <v>0</v>
      </c>
      <c r="BE1287" s="172">
        <f t="shared" si="552"/>
        <v>0</v>
      </c>
      <c r="BF1287" s="171">
        <f>(VLOOKUP($D1287,'P4 Destination'!$C$21:$M$176,5,0))*BE1287</f>
        <v>0</v>
      </c>
      <c r="BG1287" s="172">
        <f t="shared" si="553"/>
        <v>0</v>
      </c>
      <c r="BH1287" s="171">
        <f>(VLOOKUP($D1287,'P4 Destination'!$C$21:$M$176,6,0))*BG1287</f>
        <v>0</v>
      </c>
      <c r="BI1287" s="172">
        <f t="shared" si="554"/>
        <v>28</v>
      </c>
      <c r="BJ1287" s="171">
        <f>(VLOOKUP($D1287,'P4 Destination'!$C$21:$M$176,7,0))*BI1287</f>
        <v>0</v>
      </c>
      <c r="BK1287" s="172">
        <f t="shared" si="555"/>
        <v>0</v>
      </c>
      <c r="BL1287" s="171">
        <f>(VLOOKUP($D1287,'P4 Destination'!$C$21:$M$176,8,0))*BK1287</f>
        <v>0</v>
      </c>
      <c r="BM1287" s="172">
        <f t="shared" si="556"/>
        <v>0</v>
      </c>
      <c r="BN1287" s="171">
        <f>(VLOOKUP($D1287,'P4 Destination'!$C$21:$M$176,9,0))*BM1287</f>
        <v>0</v>
      </c>
      <c r="BO1287" s="154">
        <f t="shared" si="561"/>
        <v>1</v>
      </c>
      <c r="BP1287" s="171">
        <f>(VLOOKUP(D1287,'P4 Destination'!$C$21:$M$176,10,0))*K1287</f>
        <v>0</v>
      </c>
      <c r="BQ1287" s="171">
        <f>(VLOOKUP(D1287,'P4 Destination'!$C$21:$M$176,11,0))*J1287</f>
        <v>0</v>
      </c>
      <c r="BR1287" s="173">
        <f t="shared" si="557"/>
        <v>0</v>
      </c>
      <c r="BS1287" s="173">
        <f>(AV1287*2500)*'P6 Verzekering'!$E$11</f>
        <v>0</v>
      </c>
      <c r="BT1287" s="173">
        <f>(AW1287*2500)*'P6 Verzekering'!$E$12</f>
        <v>0</v>
      </c>
      <c r="BU1287" s="173">
        <f>(L1287*2500)*'P6 Verzekering'!$E$13</f>
        <v>0</v>
      </c>
      <c r="BV1287" s="173">
        <f t="shared" si="558"/>
        <v>0</v>
      </c>
      <c r="BW1287"/>
      <c r="BX1287"/>
    </row>
    <row r="1288" spans="1:76" ht="14.45" customHeight="1">
      <c r="A1288" s="152" t="s">
        <v>1306</v>
      </c>
      <c r="B1288" s="152" t="s">
        <v>409</v>
      </c>
      <c r="C1288" s="152" t="s">
        <v>408</v>
      </c>
      <c r="D1288" s="152" t="s">
        <v>333</v>
      </c>
      <c r="E1288" s="152" t="s">
        <v>332</v>
      </c>
      <c r="F1288" s="153">
        <f t="shared" si="534"/>
        <v>60</v>
      </c>
      <c r="G1288" s="154">
        <v>1</v>
      </c>
      <c r="H1288" s="154">
        <f>IFERROR(VLOOKUP(B1288,'P2 Origin'!$C$21:$Q$176,15,FALSE),0)</f>
        <v>1</v>
      </c>
      <c r="I1288" s="154">
        <f>IFERROR(VLOOKUP(D1288,'P4 Destination'!$C$21:$Q$176,15,FALSE),0)</f>
        <v>0</v>
      </c>
      <c r="J1288" s="155"/>
      <c r="K1288" s="155">
        <v>1</v>
      </c>
      <c r="L1288" s="156">
        <v>0</v>
      </c>
      <c r="M1288" s="155">
        <v>0</v>
      </c>
      <c r="N1288" s="155">
        <v>0</v>
      </c>
      <c r="O1288" s="157">
        <f t="shared" si="535"/>
        <v>0</v>
      </c>
      <c r="P1288" s="158">
        <f t="shared" si="536"/>
        <v>0</v>
      </c>
      <c r="Q1288" s="159">
        <f>IFERROR(VLOOKUP(N1288,'P1 Intra-Europees'!$A$15:$H$25,3,0),0)*P1288</f>
        <v>0</v>
      </c>
      <c r="R1288" s="160">
        <f t="shared" si="537"/>
        <v>0</v>
      </c>
      <c r="S1288" s="159">
        <f>IFERROR(VLOOKUP(N1288,'P1 Intra-Europees'!$A$15:$H$25,4,0),0)*R1288</f>
        <v>0</v>
      </c>
      <c r="T1288" s="160">
        <f t="shared" si="538"/>
        <v>0</v>
      </c>
      <c r="U1288" s="159">
        <f>IFERROR(VLOOKUP(N1288,'P1 Intra-Europees'!$A$15:$H$25,5,0),0)*T1288</f>
        <v>0</v>
      </c>
      <c r="V1288" s="160">
        <f t="shared" si="539"/>
        <v>0</v>
      </c>
      <c r="W1288" s="159">
        <f>IFERROR(VLOOKUP(N1288,'P1 Intra-Europees'!$A$15:$H$25,6,0),0)*V1288</f>
        <v>0</v>
      </c>
      <c r="X1288" s="160">
        <f t="shared" si="540"/>
        <v>0</v>
      </c>
      <c r="Y1288" s="159">
        <f>IFERROR(VLOOKUP(N1288,'P1 Intra-Europees'!$A$15:$H$25,7,0),0)*X1288</f>
        <v>0</v>
      </c>
      <c r="Z1288" s="161">
        <f t="shared" si="541"/>
        <v>0</v>
      </c>
      <c r="AA1288" s="162">
        <f>IFERROR(VLOOKUP(N1288,'P1 Intra-Europees'!$A$15:$H$25,8,0),0)*Z1288</f>
        <v>0</v>
      </c>
      <c r="AB1288" s="163">
        <f t="shared" si="542"/>
        <v>0</v>
      </c>
      <c r="AC1288" s="157" t="str">
        <f>VLOOKUP(B1288,'P2 Origin'!$C$21:$O$176,13,0)</f>
        <v>USD</v>
      </c>
      <c r="AD1288" s="164">
        <f t="shared" si="543"/>
        <v>0</v>
      </c>
      <c r="AE1288" s="165">
        <f>IF(AU1288&gt;0.1,VLOOKUP(B1288,'P2 Origin'!$C$21:$M$176,3,0)*H1288,0)</f>
        <v>0</v>
      </c>
      <c r="AF1288" s="166">
        <f t="shared" si="544"/>
        <v>0</v>
      </c>
      <c r="AG1288" s="165">
        <f>(VLOOKUP(B1288,'P2 Origin'!$C$21:$M$176,4,0))*AF1288</f>
        <v>0</v>
      </c>
      <c r="AH1288" s="166">
        <f t="shared" si="545"/>
        <v>0</v>
      </c>
      <c r="AI1288" s="165">
        <f>(VLOOKUP(B1288,'P2 Origin'!$C$21:$M$176,5,0))*AH1288</f>
        <v>0</v>
      </c>
      <c r="AJ1288" s="166">
        <f t="shared" si="559"/>
        <v>0</v>
      </c>
      <c r="AK1288" s="165">
        <f>(VLOOKUP(B1288,'P2 Origin'!$C$21:$M$176,6,0))*AJ1288</f>
        <v>0</v>
      </c>
      <c r="AL1288" s="166">
        <f t="shared" si="546"/>
        <v>0</v>
      </c>
      <c r="AM1288" s="165">
        <f>(VLOOKUP($B1288,'P2 Origin'!$C$21:$M$176,7,0))*AL1288</f>
        <v>0</v>
      </c>
      <c r="AN1288" s="166">
        <f t="shared" si="547"/>
        <v>0</v>
      </c>
      <c r="AO1288" s="165">
        <f>(VLOOKUP($B1288,'P2 Origin'!$C$21:$M$176,8,0))*AN1288</f>
        <v>0</v>
      </c>
      <c r="AP1288" s="166">
        <f t="shared" si="548"/>
        <v>60</v>
      </c>
      <c r="AQ1288" s="165">
        <f>(VLOOKUP($B1288,'P2 Origin'!$C$21:$M$176,9,0))*AP1288</f>
        <v>0</v>
      </c>
      <c r="AR1288" s="155">
        <f t="shared" si="560"/>
        <v>1</v>
      </c>
      <c r="AS1288" s="164">
        <f>(VLOOKUP(B1288,'P2 Origin'!$C$21:$M$176,10,0))*K1288</f>
        <v>0</v>
      </c>
      <c r="AT1288" s="164">
        <f>(VLOOKUP(B1288,'P2 Origin'!$C$21:$M$176,11,0))*J1288</f>
        <v>0</v>
      </c>
      <c r="AU1288" s="167">
        <v>60</v>
      </c>
      <c r="AV1288" s="168">
        <v>60</v>
      </c>
      <c r="AW1288" s="169">
        <v>0</v>
      </c>
      <c r="AX1288" s="170">
        <f>IF(AU1288&gt;=0.1,'P3 Bureaumarge zee- en luchtvr.'!$D$12,0)</f>
        <v>0</v>
      </c>
      <c r="AY1288" s="163">
        <f t="shared" si="549"/>
        <v>0</v>
      </c>
      <c r="AZ1288" s="157" t="str">
        <f>VLOOKUP(D1288,'P4 Destination'!$C$21:$O$176,13,0)</f>
        <v>USD</v>
      </c>
      <c r="BA1288" s="164">
        <f t="shared" si="550"/>
        <v>0</v>
      </c>
      <c r="BB1288" s="171">
        <f>IF(AU1288&gt;0.1,(VLOOKUP(D1288,'P4 Destination'!$C$21:$M$176,3,0))*I1288,0)</f>
        <v>0</v>
      </c>
      <c r="BC1288" s="172">
        <f t="shared" si="551"/>
        <v>0</v>
      </c>
      <c r="BD1288" s="171">
        <f>(VLOOKUP($D1288,'P4 Destination'!$C$21:$M$176,4,0))*BC1288</f>
        <v>0</v>
      </c>
      <c r="BE1288" s="172">
        <f t="shared" si="552"/>
        <v>0</v>
      </c>
      <c r="BF1288" s="171">
        <f>(VLOOKUP($D1288,'P4 Destination'!$C$21:$M$176,5,0))*BE1288</f>
        <v>0</v>
      </c>
      <c r="BG1288" s="172">
        <f t="shared" si="553"/>
        <v>0</v>
      </c>
      <c r="BH1288" s="171">
        <f>(VLOOKUP($D1288,'P4 Destination'!$C$21:$M$176,6,0))*BG1288</f>
        <v>0</v>
      </c>
      <c r="BI1288" s="172">
        <f t="shared" si="554"/>
        <v>0</v>
      </c>
      <c r="BJ1288" s="171">
        <f>(VLOOKUP($D1288,'P4 Destination'!$C$21:$M$176,7,0))*BI1288</f>
        <v>0</v>
      </c>
      <c r="BK1288" s="172">
        <f t="shared" si="555"/>
        <v>0</v>
      </c>
      <c r="BL1288" s="171">
        <f>(VLOOKUP($D1288,'P4 Destination'!$C$21:$M$176,8,0))*BK1288</f>
        <v>0</v>
      </c>
      <c r="BM1288" s="172">
        <f t="shared" si="556"/>
        <v>60</v>
      </c>
      <c r="BN1288" s="171">
        <f>(VLOOKUP($D1288,'P4 Destination'!$C$21:$M$176,9,0))*BM1288</f>
        <v>0</v>
      </c>
      <c r="BO1288" s="154">
        <f t="shared" si="561"/>
        <v>1</v>
      </c>
      <c r="BP1288" s="171">
        <f>(VLOOKUP(D1288,'P4 Destination'!$C$21:$M$176,10,0))*K1288</f>
        <v>0</v>
      </c>
      <c r="BQ1288" s="171">
        <f>(VLOOKUP(D1288,'P4 Destination'!$C$21:$M$176,11,0))*J1288</f>
        <v>0</v>
      </c>
      <c r="BR1288" s="173">
        <f t="shared" si="557"/>
        <v>0</v>
      </c>
      <c r="BS1288" s="173">
        <f>(AV1288*2500)*'P6 Verzekering'!$E$11</f>
        <v>0</v>
      </c>
      <c r="BT1288" s="173">
        <f>(AW1288*2500)*'P6 Verzekering'!$E$12</f>
        <v>0</v>
      </c>
      <c r="BU1288" s="173">
        <f>(L1288*2500)*'P6 Verzekering'!$E$13</f>
        <v>0</v>
      </c>
      <c r="BV1288" s="173">
        <f t="shared" si="558"/>
        <v>0</v>
      </c>
      <c r="BW1288"/>
      <c r="BX1288"/>
    </row>
    <row r="1289" spans="1:76">
      <c r="A1289" s="152" t="s">
        <v>1319</v>
      </c>
      <c r="B1289" s="152" t="s">
        <v>310</v>
      </c>
      <c r="C1289" s="152" t="s">
        <v>308</v>
      </c>
      <c r="D1289" s="152" t="s">
        <v>219</v>
      </c>
      <c r="E1289" s="152" t="s">
        <v>219</v>
      </c>
      <c r="F1289" s="153">
        <f t="shared" si="534"/>
        <v>2.57</v>
      </c>
      <c r="G1289" s="154">
        <v>0</v>
      </c>
      <c r="H1289" s="154">
        <f>IFERROR(VLOOKUP(B1289,'P2 Origin'!$C$21:$Q$176,15,FALSE),0)</f>
        <v>1</v>
      </c>
      <c r="I1289" s="154">
        <f>IFERROR(VLOOKUP(D1289,'P4 Destination'!$C$21:$Q$176,15,FALSE),0)</f>
        <v>0</v>
      </c>
      <c r="J1289" s="155"/>
      <c r="K1289" s="155"/>
      <c r="L1289" s="156">
        <v>0</v>
      </c>
      <c r="M1289" s="155">
        <v>0</v>
      </c>
      <c r="N1289" s="155">
        <v>0</v>
      </c>
      <c r="O1289" s="157">
        <f t="shared" si="535"/>
        <v>0</v>
      </c>
      <c r="P1289" s="158">
        <f t="shared" si="536"/>
        <v>0</v>
      </c>
      <c r="Q1289" s="159">
        <f>IFERROR(VLOOKUP(N1289,'P1 Intra-Europees'!$A$15:$H$25,3,0),0)*P1289</f>
        <v>0</v>
      </c>
      <c r="R1289" s="160">
        <f t="shared" si="537"/>
        <v>0</v>
      </c>
      <c r="S1289" s="159">
        <f>IFERROR(VLOOKUP(N1289,'P1 Intra-Europees'!$A$15:$H$25,4,0),0)*R1289</f>
        <v>0</v>
      </c>
      <c r="T1289" s="160">
        <f t="shared" si="538"/>
        <v>0</v>
      </c>
      <c r="U1289" s="159">
        <f>IFERROR(VLOOKUP(N1289,'P1 Intra-Europees'!$A$15:$H$25,5,0),0)*T1289</f>
        <v>0</v>
      </c>
      <c r="V1289" s="160">
        <f t="shared" si="539"/>
        <v>0</v>
      </c>
      <c r="W1289" s="159">
        <f>IFERROR(VLOOKUP(N1289,'P1 Intra-Europees'!$A$15:$H$25,6,0),0)*V1289</f>
        <v>0</v>
      </c>
      <c r="X1289" s="160">
        <f t="shared" si="540"/>
        <v>0</v>
      </c>
      <c r="Y1289" s="159">
        <f>IFERROR(VLOOKUP(N1289,'P1 Intra-Europees'!$A$15:$H$25,7,0),0)*X1289</f>
        <v>0</v>
      </c>
      <c r="Z1289" s="161">
        <f t="shared" si="541"/>
        <v>0</v>
      </c>
      <c r="AA1289" s="162">
        <f>IFERROR(VLOOKUP(N1289,'P1 Intra-Europees'!$A$15:$H$25,8,0),0)*Z1289</f>
        <v>0</v>
      </c>
      <c r="AB1289" s="163">
        <f t="shared" si="542"/>
        <v>0</v>
      </c>
      <c r="AC1289" s="157" t="str">
        <f>VLOOKUP(B1289,'P2 Origin'!$C$21:$O$176,13,0)</f>
        <v>USD</v>
      </c>
      <c r="AD1289" s="164">
        <f t="shared" si="543"/>
        <v>0</v>
      </c>
      <c r="AE1289" s="165">
        <f>IF(AU1289&gt;0.1,VLOOKUP(B1289,'P2 Origin'!$C$21:$M$176,3,0)*H1289,0)</f>
        <v>0</v>
      </c>
      <c r="AF1289" s="166">
        <f t="shared" si="544"/>
        <v>2.57</v>
      </c>
      <c r="AG1289" s="165">
        <f>(VLOOKUP(B1289,'P2 Origin'!$C$21:$M$176,4,0))*AF1289</f>
        <v>0</v>
      </c>
      <c r="AH1289" s="166">
        <f t="shared" si="545"/>
        <v>0</v>
      </c>
      <c r="AI1289" s="165">
        <f>(VLOOKUP(B1289,'P2 Origin'!$C$21:$M$176,5,0))*AH1289</f>
        <v>0</v>
      </c>
      <c r="AJ1289" s="166">
        <f t="shared" si="559"/>
        <v>0</v>
      </c>
      <c r="AK1289" s="165">
        <f>(VLOOKUP(B1289,'P2 Origin'!$C$21:$M$176,6,0))*AJ1289</f>
        <v>0</v>
      </c>
      <c r="AL1289" s="166">
        <f t="shared" si="546"/>
        <v>0</v>
      </c>
      <c r="AM1289" s="165">
        <f>(VLOOKUP($B1289,'P2 Origin'!$C$21:$M$176,7,0))*AL1289</f>
        <v>0</v>
      </c>
      <c r="AN1289" s="166">
        <f t="shared" si="547"/>
        <v>0</v>
      </c>
      <c r="AO1289" s="165">
        <f>(VLOOKUP($B1289,'P2 Origin'!$C$21:$M$176,8,0))*AN1289</f>
        <v>0</v>
      </c>
      <c r="AP1289" s="166">
        <f t="shared" si="548"/>
        <v>0</v>
      </c>
      <c r="AQ1289" s="165">
        <f>(VLOOKUP($B1289,'P2 Origin'!$C$21:$M$176,9,0))*AP1289</f>
        <v>0</v>
      </c>
      <c r="AR1289" s="155">
        <f t="shared" si="560"/>
        <v>0</v>
      </c>
      <c r="AS1289" s="164">
        <f>(VLOOKUP(B1289,'P2 Origin'!$C$21:$M$176,10,0))*K1289</f>
        <v>0</v>
      </c>
      <c r="AT1289" s="164">
        <f>(VLOOKUP(B1289,'P2 Origin'!$C$21:$M$176,11,0))*J1289</f>
        <v>0</v>
      </c>
      <c r="AU1289" s="167">
        <v>2.57</v>
      </c>
      <c r="AV1289" s="168">
        <v>0</v>
      </c>
      <c r="AW1289" s="169">
        <v>2.57</v>
      </c>
      <c r="AX1289" s="170">
        <f>IF(AU1289&gt;=0.1,'P3 Bureaumarge zee- en luchtvr.'!$D$12,0)</f>
        <v>0</v>
      </c>
      <c r="AY1289" s="163">
        <f t="shared" si="549"/>
        <v>0</v>
      </c>
      <c r="AZ1289" s="157" t="str">
        <f>VLOOKUP(D1289,'P4 Destination'!$C$21:$O$176,13,0)</f>
        <v>EUR</v>
      </c>
      <c r="BA1289" s="164">
        <f t="shared" si="550"/>
        <v>0</v>
      </c>
      <c r="BB1289" s="171">
        <f>IF(AU1289&gt;0.1,(VLOOKUP(D1289,'P4 Destination'!$C$21:$M$176,3,0))*I1289,0)</f>
        <v>0</v>
      </c>
      <c r="BC1289" s="172">
        <f t="shared" si="551"/>
        <v>2.57</v>
      </c>
      <c r="BD1289" s="171">
        <f>(VLOOKUP($D1289,'P4 Destination'!$C$21:$M$176,4,0))*BC1289</f>
        <v>0</v>
      </c>
      <c r="BE1289" s="172">
        <f t="shared" si="552"/>
        <v>0</v>
      </c>
      <c r="BF1289" s="171">
        <f>(VLOOKUP($D1289,'P4 Destination'!$C$21:$M$176,5,0))*BE1289</f>
        <v>0</v>
      </c>
      <c r="BG1289" s="172">
        <f t="shared" si="553"/>
        <v>0</v>
      </c>
      <c r="BH1289" s="171">
        <f>(VLOOKUP($D1289,'P4 Destination'!$C$21:$M$176,6,0))*BG1289</f>
        <v>0</v>
      </c>
      <c r="BI1289" s="172">
        <f t="shared" si="554"/>
        <v>0</v>
      </c>
      <c r="BJ1289" s="171">
        <f>(VLOOKUP($D1289,'P4 Destination'!$C$21:$M$176,7,0))*BI1289</f>
        <v>0</v>
      </c>
      <c r="BK1289" s="172">
        <f t="shared" si="555"/>
        <v>0</v>
      </c>
      <c r="BL1289" s="171">
        <f>(VLOOKUP($D1289,'P4 Destination'!$C$21:$M$176,8,0))*BK1289</f>
        <v>0</v>
      </c>
      <c r="BM1289" s="172">
        <f t="shared" si="556"/>
        <v>0</v>
      </c>
      <c r="BN1289" s="171">
        <f>(VLOOKUP($D1289,'P4 Destination'!$C$21:$M$176,9,0))*BM1289</f>
        <v>0</v>
      </c>
      <c r="BO1289" s="154">
        <f t="shared" si="561"/>
        <v>0</v>
      </c>
      <c r="BP1289" s="171">
        <f>(VLOOKUP(D1289,'P4 Destination'!$C$21:$M$176,10,0))*K1289</f>
        <v>0</v>
      </c>
      <c r="BQ1289" s="171">
        <f>(VLOOKUP(D1289,'P4 Destination'!$C$21:$M$176,11,0))*J1289</f>
        <v>0</v>
      </c>
      <c r="BR1289" s="173">
        <f t="shared" si="557"/>
        <v>0</v>
      </c>
      <c r="BS1289" s="173">
        <f>(AV1289*2500)*'P6 Verzekering'!$E$11</f>
        <v>0</v>
      </c>
      <c r="BT1289" s="173">
        <f>(AW1289*2500)*'P6 Verzekering'!$E$12</f>
        <v>0</v>
      </c>
      <c r="BU1289" s="173">
        <f>(L1289*2500)*'P6 Verzekering'!$E$13</f>
        <v>0</v>
      </c>
      <c r="BV1289" s="173">
        <f t="shared" si="558"/>
        <v>0</v>
      </c>
      <c r="BW1289"/>
      <c r="BX1289"/>
    </row>
    <row r="1290" spans="1:76">
      <c r="A1290" s="152" t="s">
        <v>1320</v>
      </c>
      <c r="B1290" s="152" t="s">
        <v>310</v>
      </c>
      <c r="C1290" s="152" t="s">
        <v>308</v>
      </c>
      <c r="D1290" s="152" t="s">
        <v>181</v>
      </c>
      <c r="E1290" s="152" t="s">
        <v>153</v>
      </c>
      <c r="F1290" s="153">
        <f t="shared" si="534"/>
        <v>15</v>
      </c>
      <c r="G1290" s="154">
        <v>1</v>
      </c>
      <c r="H1290" s="154">
        <f>IFERROR(VLOOKUP(B1290,'P2 Origin'!$C$21:$Q$176,15,FALSE),0)</f>
        <v>1</v>
      </c>
      <c r="I1290" s="154">
        <f>IFERROR(VLOOKUP(D1290,'P4 Destination'!$C$21:$Q$176,15,FALSE),0)</f>
        <v>1</v>
      </c>
      <c r="J1290" s="155"/>
      <c r="K1290" s="155">
        <v>1</v>
      </c>
      <c r="L1290" s="156">
        <v>0</v>
      </c>
      <c r="M1290" s="155">
        <v>0</v>
      </c>
      <c r="N1290" s="155">
        <v>0</v>
      </c>
      <c r="O1290" s="157">
        <f t="shared" si="535"/>
        <v>0</v>
      </c>
      <c r="P1290" s="158">
        <f t="shared" si="536"/>
        <v>0</v>
      </c>
      <c r="Q1290" s="159">
        <f>IFERROR(VLOOKUP(N1290,'P1 Intra-Europees'!$A$15:$H$25,3,0),0)*P1290</f>
        <v>0</v>
      </c>
      <c r="R1290" s="160">
        <f t="shared" si="537"/>
        <v>0</v>
      </c>
      <c r="S1290" s="159">
        <f>IFERROR(VLOOKUP(N1290,'P1 Intra-Europees'!$A$15:$H$25,4,0),0)*R1290</f>
        <v>0</v>
      </c>
      <c r="T1290" s="160">
        <f t="shared" si="538"/>
        <v>0</v>
      </c>
      <c r="U1290" s="159">
        <f>IFERROR(VLOOKUP(N1290,'P1 Intra-Europees'!$A$15:$H$25,5,0),0)*T1290</f>
        <v>0</v>
      </c>
      <c r="V1290" s="160">
        <f t="shared" si="539"/>
        <v>0</v>
      </c>
      <c r="W1290" s="159">
        <f>IFERROR(VLOOKUP(N1290,'P1 Intra-Europees'!$A$15:$H$25,6,0),0)*V1290</f>
        <v>0</v>
      </c>
      <c r="X1290" s="160">
        <f t="shared" si="540"/>
        <v>0</v>
      </c>
      <c r="Y1290" s="159">
        <f>IFERROR(VLOOKUP(N1290,'P1 Intra-Europees'!$A$15:$H$25,7,0),0)*X1290</f>
        <v>0</v>
      </c>
      <c r="Z1290" s="161">
        <f t="shared" si="541"/>
        <v>0</v>
      </c>
      <c r="AA1290" s="162">
        <f>IFERROR(VLOOKUP(N1290,'P1 Intra-Europees'!$A$15:$H$25,8,0),0)*Z1290</f>
        <v>0</v>
      </c>
      <c r="AB1290" s="163">
        <f t="shared" si="542"/>
        <v>0</v>
      </c>
      <c r="AC1290" s="157" t="str">
        <f>VLOOKUP(B1290,'P2 Origin'!$C$21:$O$176,13,0)</f>
        <v>USD</v>
      </c>
      <c r="AD1290" s="164">
        <f t="shared" si="543"/>
        <v>0</v>
      </c>
      <c r="AE1290" s="165">
        <f>IF(AU1290&gt;0.1,VLOOKUP(B1290,'P2 Origin'!$C$21:$M$176,3,0)*H1290,0)</f>
        <v>0</v>
      </c>
      <c r="AF1290" s="166">
        <f t="shared" si="544"/>
        <v>0</v>
      </c>
      <c r="AG1290" s="165">
        <f>(VLOOKUP(B1290,'P2 Origin'!$C$21:$M$176,4,0))*AF1290</f>
        <v>0</v>
      </c>
      <c r="AH1290" s="166">
        <f t="shared" si="545"/>
        <v>15</v>
      </c>
      <c r="AI1290" s="165">
        <f>(VLOOKUP(B1290,'P2 Origin'!$C$21:$M$176,5,0))*AH1290</f>
        <v>0</v>
      </c>
      <c r="AJ1290" s="166">
        <f t="shared" si="559"/>
        <v>0</v>
      </c>
      <c r="AK1290" s="165">
        <f>(VLOOKUP(B1290,'P2 Origin'!$C$21:$M$176,6,0))*AJ1290</f>
        <v>0</v>
      </c>
      <c r="AL1290" s="166">
        <f t="shared" si="546"/>
        <v>0</v>
      </c>
      <c r="AM1290" s="165">
        <f>(VLOOKUP($B1290,'P2 Origin'!$C$21:$M$176,7,0))*AL1290</f>
        <v>0</v>
      </c>
      <c r="AN1290" s="166">
        <f t="shared" si="547"/>
        <v>0</v>
      </c>
      <c r="AO1290" s="165">
        <f>(VLOOKUP($B1290,'P2 Origin'!$C$21:$M$176,8,0))*AN1290</f>
        <v>0</v>
      </c>
      <c r="AP1290" s="166">
        <f t="shared" si="548"/>
        <v>0</v>
      </c>
      <c r="AQ1290" s="165">
        <f>(VLOOKUP($B1290,'P2 Origin'!$C$21:$M$176,9,0))*AP1290</f>
        <v>0</v>
      </c>
      <c r="AR1290" s="155">
        <f t="shared" si="560"/>
        <v>1</v>
      </c>
      <c r="AS1290" s="164">
        <f>(VLOOKUP(B1290,'P2 Origin'!$C$21:$M$176,10,0))*K1290</f>
        <v>0</v>
      </c>
      <c r="AT1290" s="164">
        <f>(VLOOKUP(B1290,'P2 Origin'!$C$21:$M$176,11,0))*J1290</f>
        <v>0</v>
      </c>
      <c r="AU1290" s="167">
        <v>15</v>
      </c>
      <c r="AV1290" s="168">
        <v>15</v>
      </c>
      <c r="AW1290" s="169">
        <v>0</v>
      </c>
      <c r="AX1290" s="170">
        <f>IF(AU1290&gt;=0.1,'P3 Bureaumarge zee- en luchtvr.'!$D$12,0)</f>
        <v>0</v>
      </c>
      <c r="AY1290" s="163">
        <f t="shared" si="549"/>
        <v>0</v>
      </c>
      <c r="AZ1290" s="157" t="str">
        <f>VLOOKUP(D1290,'P4 Destination'!$C$21:$O$176,13,0)</f>
        <v>EUR</v>
      </c>
      <c r="BA1290" s="164">
        <f t="shared" si="550"/>
        <v>0</v>
      </c>
      <c r="BB1290" s="171">
        <f>IF(AU1290&gt;0.1,(VLOOKUP(D1290,'P4 Destination'!$C$21:$M$176,3,0))*I1290,0)</f>
        <v>0</v>
      </c>
      <c r="BC1290" s="172">
        <f t="shared" si="551"/>
        <v>0</v>
      </c>
      <c r="BD1290" s="171">
        <f>(VLOOKUP($D1290,'P4 Destination'!$C$21:$M$176,4,0))*BC1290</f>
        <v>0</v>
      </c>
      <c r="BE1290" s="172">
        <f t="shared" si="552"/>
        <v>15</v>
      </c>
      <c r="BF1290" s="171">
        <f>(VLOOKUP($D1290,'P4 Destination'!$C$21:$M$176,5,0))*BE1290</f>
        <v>0</v>
      </c>
      <c r="BG1290" s="172">
        <f t="shared" si="553"/>
        <v>0</v>
      </c>
      <c r="BH1290" s="171">
        <f>(VLOOKUP($D1290,'P4 Destination'!$C$21:$M$176,6,0))*BG1290</f>
        <v>0</v>
      </c>
      <c r="BI1290" s="172">
        <f t="shared" si="554"/>
        <v>0</v>
      </c>
      <c r="BJ1290" s="171">
        <f>(VLOOKUP($D1290,'P4 Destination'!$C$21:$M$176,7,0))*BI1290</f>
        <v>0</v>
      </c>
      <c r="BK1290" s="172">
        <f t="shared" si="555"/>
        <v>0</v>
      </c>
      <c r="BL1290" s="171">
        <f>(VLOOKUP($D1290,'P4 Destination'!$C$21:$M$176,8,0))*BK1290</f>
        <v>0</v>
      </c>
      <c r="BM1290" s="172">
        <f t="shared" si="556"/>
        <v>0</v>
      </c>
      <c r="BN1290" s="171">
        <f>(VLOOKUP($D1290,'P4 Destination'!$C$21:$M$176,9,0))*BM1290</f>
        <v>0</v>
      </c>
      <c r="BO1290" s="154">
        <f t="shared" si="561"/>
        <v>1</v>
      </c>
      <c r="BP1290" s="171">
        <f>(VLOOKUP(D1290,'P4 Destination'!$C$21:$M$176,10,0))*K1290</f>
        <v>0</v>
      </c>
      <c r="BQ1290" s="171">
        <f>(VLOOKUP(D1290,'P4 Destination'!$C$21:$M$176,11,0))*J1290</f>
        <v>0</v>
      </c>
      <c r="BR1290" s="173">
        <f t="shared" si="557"/>
        <v>0</v>
      </c>
      <c r="BS1290" s="173">
        <f>(AV1290*2500)*'P6 Verzekering'!$E$11</f>
        <v>0</v>
      </c>
      <c r="BT1290" s="173">
        <f>(AW1290*2500)*'P6 Verzekering'!$E$12</f>
        <v>0</v>
      </c>
      <c r="BU1290" s="173">
        <f>(L1290*2500)*'P6 Verzekering'!$E$13</f>
        <v>0</v>
      </c>
      <c r="BV1290" s="173">
        <f t="shared" si="558"/>
        <v>0</v>
      </c>
      <c r="BW1290"/>
      <c r="BX1290"/>
    </row>
    <row r="1291" spans="1:76">
      <c r="A1291" s="152" t="s">
        <v>1322</v>
      </c>
      <c r="B1291" s="152" t="s">
        <v>310</v>
      </c>
      <c r="C1291" s="152" t="s">
        <v>308</v>
      </c>
      <c r="D1291" s="152" t="s">
        <v>203</v>
      </c>
      <c r="E1291" s="152" t="s">
        <v>200</v>
      </c>
      <c r="F1291" s="153">
        <f t="shared" ref="F1291:F1354" si="562">SUM(L1291,AU1291)</f>
        <v>53.55</v>
      </c>
      <c r="G1291" s="154">
        <v>1</v>
      </c>
      <c r="H1291" s="154">
        <f>IFERROR(VLOOKUP(B1291,'P2 Origin'!$C$21:$Q$176,15,FALSE),0)</f>
        <v>1</v>
      </c>
      <c r="I1291" s="154">
        <f>IFERROR(VLOOKUP(D1291,'P4 Destination'!$C$21:$Q$176,15,FALSE),0)</f>
        <v>1</v>
      </c>
      <c r="J1291" s="155"/>
      <c r="K1291" s="155">
        <v>1</v>
      </c>
      <c r="L1291" s="156">
        <v>0</v>
      </c>
      <c r="M1291" s="155">
        <v>0</v>
      </c>
      <c r="N1291" s="155">
        <v>0</v>
      </c>
      <c r="O1291" s="157">
        <f t="shared" ref="O1291:O1354" si="563">SUM(Q1291,S1291,U1291,W1291,Y1291,AA1291)</f>
        <v>0</v>
      </c>
      <c r="P1291" s="158">
        <f t="shared" ref="P1291:P1354" si="564">IF(AND(L1291&gt;=0.1,L1291&lt;=15),L1291,0)</f>
        <v>0</v>
      </c>
      <c r="Q1291" s="159">
        <f>IFERROR(VLOOKUP(N1291,'P1 Intra-Europees'!$A$15:$H$25,3,0),0)*P1291</f>
        <v>0</v>
      </c>
      <c r="R1291" s="160">
        <f t="shared" ref="R1291:R1354" si="565">(IF(AND(L1291&gt;=15.1,L1291&lt;=25),L1291,0))</f>
        <v>0</v>
      </c>
      <c r="S1291" s="159">
        <f>IFERROR(VLOOKUP(N1291,'P1 Intra-Europees'!$A$15:$H$25,4,0),0)*R1291</f>
        <v>0</v>
      </c>
      <c r="T1291" s="160">
        <f t="shared" ref="T1291:T1354" si="566">IF(AND(L1291&gt;=25.1,L1291&lt;=35),L1291,0)</f>
        <v>0</v>
      </c>
      <c r="U1291" s="159">
        <f>IFERROR(VLOOKUP(N1291,'P1 Intra-Europees'!$A$15:$H$25,5,0),0)*T1291</f>
        <v>0</v>
      </c>
      <c r="V1291" s="160">
        <f t="shared" ref="V1291:V1354" si="567">IF(AND(L1291&gt;=35.1,L1291&lt;=45),L1291,0)</f>
        <v>0</v>
      </c>
      <c r="W1291" s="159">
        <f>IFERROR(VLOOKUP(N1291,'P1 Intra-Europees'!$A$15:$H$25,6,0),0)*V1291</f>
        <v>0</v>
      </c>
      <c r="X1291" s="160">
        <f t="shared" ref="X1291:X1354" si="568">IF(AND(L1291&gt;=45.1,L1291&lt;=150),L1291,0)</f>
        <v>0</v>
      </c>
      <c r="Y1291" s="159">
        <f>IFERROR(VLOOKUP(N1291,'P1 Intra-Europees'!$A$15:$H$25,7,0),0)*X1291</f>
        <v>0</v>
      </c>
      <c r="Z1291" s="161">
        <f t="shared" ref="Z1291:Z1354" si="569">IF(L1291&gt;=0.1,G1291,0)</f>
        <v>0</v>
      </c>
      <c r="AA1291" s="162">
        <f>IFERROR(VLOOKUP(N1291,'P1 Intra-Europees'!$A$15:$H$25,8,0),0)*Z1291</f>
        <v>0</v>
      </c>
      <c r="AB1291" s="163">
        <f t="shared" ref="AB1291:AB1354" si="570">IF(AC1291=$AC$8,0.95,1)*AD1291</f>
        <v>0</v>
      </c>
      <c r="AC1291" s="157" t="str">
        <f>VLOOKUP(B1291,'P2 Origin'!$C$21:$O$176,13,0)</f>
        <v>USD</v>
      </c>
      <c r="AD1291" s="164">
        <f t="shared" ref="AD1291:AD1354" si="571">SUM(AE1291,AG1291,AI1291,AK1291,AS1291,AT1291,AM1291,AO1291,AQ1291)</f>
        <v>0</v>
      </c>
      <c r="AE1291" s="165">
        <f>IF(AU1291&gt;0.1,VLOOKUP(B1291,'P2 Origin'!$C$21:$M$176,3,0)*H1291,0)</f>
        <v>0</v>
      </c>
      <c r="AF1291" s="166">
        <f t="shared" ref="AF1291:AF1354" si="572">IF(AND(AU1291&gt;=0.1,AU1291&lt;=5.99),AU1291,0)</f>
        <v>0</v>
      </c>
      <c r="AG1291" s="165">
        <f>(VLOOKUP(B1291,'P2 Origin'!$C$21:$M$176,4,0))*AF1291</f>
        <v>0</v>
      </c>
      <c r="AH1291" s="166">
        <f t="shared" ref="AH1291:AH1354" si="573">IF(AND(AU1291&gt;=6,AU1291&lt;=15.99),$AU1291,0)</f>
        <v>0</v>
      </c>
      <c r="AI1291" s="165">
        <f>(VLOOKUP(B1291,'P2 Origin'!$C$21:$M$176,5,0))*AH1291</f>
        <v>0</v>
      </c>
      <c r="AJ1291" s="166">
        <f t="shared" si="559"/>
        <v>0</v>
      </c>
      <c r="AK1291" s="165">
        <f>(VLOOKUP(B1291,'P2 Origin'!$C$21:$M$176,6,0))*AJ1291</f>
        <v>0</v>
      </c>
      <c r="AL1291" s="166">
        <f t="shared" ref="AL1291:AL1354" si="574">IF(AND($AU1291&gt;=26,$AU1291&lt;=35.99),$AU1291,0)</f>
        <v>0</v>
      </c>
      <c r="AM1291" s="165">
        <f>(VLOOKUP($B1291,'P2 Origin'!$C$21:$M$176,7,0))*AL1291</f>
        <v>0</v>
      </c>
      <c r="AN1291" s="166">
        <f t="shared" ref="AN1291:AN1354" si="575">IF(AND($AU1291&gt;=36,$AU1291&lt;=45.99),$AU1291,0)</f>
        <v>0</v>
      </c>
      <c r="AO1291" s="165">
        <f>(VLOOKUP($B1291,'P2 Origin'!$C$21:$M$176,8,0))*AN1291</f>
        <v>0</v>
      </c>
      <c r="AP1291" s="166">
        <f t="shared" ref="AP1291:AP1354" si="576">IF(AND($AU1291&gt;=46,$AU1291&lt;=100),$AU1291,0)</f>
        <v>53.55</v>
      </c>
      <c r="AQ1291" s="165">
        <f>(VLOOKUP($B1291,'P2 Origin'!$C$21:$M$176,9,0))*AP1291</f>
        <v>0</v>
      </c>
      <c r="AR1291" s="155">
        <f t="shared" si="560"/>
        <v>1</v>
      </c>
      <c r="AS1291" s="164">
        <f>(VLOOKUP(B1291,'P2 Origin'!$C$21:$M$176,10,0))*K1291</f>
        <v>0</v>
      </c>
      <c r="AT1291" s="164">
        <f>(VLOOKUP(B1291,'P2 Origin'!$C$21:$M$176,11,0))*J1291</f>
        <v>0</v>
      </c>
      <c r="AU1291" s="167">
        <v>53.55</v>
      </c>
      <c r="AV1291" s="168">
        <v>15</v>
      </c>
      <c r="AW1291" s="169">
        <v>38.549999999999997</v>
      </c>
      <c r="AX1291" s="170">
        <f>IF(AU1291&gt;=0.1,'P3 Bureaumarge zee- en luchtvr.'!$D$12,0)</f>
        <v>0</v>
      </c>
      <c r="AY1291" s="163">
        <f t="shared" ref="AY1291:AY1354" si="577">IF(AZ1291=$AC$8,0.95,1)*BA1291</f>
        <v>0</v>
      </c>
      <c r="AZ1291" s="157" t="str">
        <f>VLOOKUP(D1291,'P4 Destination'!$C$21:$O$176,13,0)</f>
        <v>EUR</v>
      </c>
      <c r="BA1291" s="164">
        <f t="shared" ref="BA1291:BA1354" si="578">SUM(BB1291,BD1291,BF1291,BN1291,BP1291,BQ1291,BH1291,BJ1291,BL1291)</f>
        <v>0</v>
      </c>
      <c r="BB1291" s="171">
        <f>IF(AU1291&gt;0.1,(VLOOKUP(D1291,'P4 Destination'!$C$21:$M$176,3,0))*I1291,0)</f>
        <v>0</v>
      </c>
      <c r="BC1291" s="172">
        <f t="shared" ref="BC1291:BC1354" si="579">IF(AND($AU1291&gt;=0.1,$AU1291&lt;=5),$AU1291,0)</f>
        <v>0</v>
      </c>
      <c r="BD1291" s="171">
        <f>(VLOOKUP($D1291,'P4 Destination'!$C$21:$M$176,4,0))*BC1291</f>
        <v>0</v>
      </c>
      <c r="BE1291" s="172">
        <f t="shared" ref="BE1291:BE1354" si="580">IF(AND($AU1291&gt;=6,$AU1291&lt;=15.99),$AU1291,0)</f>
        <v>0</v>
      </c>
      <c r="BF1291" s="171">
        <f>(VLOOKUP($D1291,'P4 Destination'!$C$21:$M$176,5,0))*BE1291</f>
        <v>0</v>
      </c>
      <c r="BG1291" s="172">
        <f t="shared" ref="BG1291:BG1354" si="581">IF(AND($AU1291&gt;=16,$AU1291&lt;=25.99),$AU1291,0)</f>
        <v>0</v>
      </c>
      <c r="BH1291" s="171">
        <f>(VLOOKUP($D1291,'P4 Destination'!$C$21:$M$176,6,0))*BG1291</f>
        <v>0</v>
      </c>
      <c r="BI1291" s="172">
        <f t="shared" ref="BI1291:BI1354" si="582">IF(AND($AU1291&gt;=26,$AU1291&lt;=35.99),$AU1291,0)</f>
        <v>0</v>
      </c>
      <c r="BJ1291" s="171">
        <f>(VLOOKUP($D1291,'P4 Destination'!$C$21:$M$176,7,0))*BI1291</f>
        <v>0</v>
      </c>
      <c r="BK1291" s="172">
        <f t="shared" ref="BK1291:BK1354" si="583">IF(AND($AU1291&gt;=36,$AU1291&lt;=45.99),$AU1291,0)</f>
        <v>0</v>
      </c>
      <c r="BL1291" s="171">
        <f>(VLOOKUP($D1291,'P4 Destination'!$C$21:$M$176,8,0))*BK1291</f>
        <v>0</v>
      </c>
      <c r="BM1291" s="172">
        <f t="shared" ref="BM1291:BM1354" si="584">IF(AND($AU1291&gt;=46,$AU1291&lt;=100),$AU1291,0)</f>
        <v>53.55</v>
      </c>
      <c r="BN1291" s="171">
        <f>(VLOOKUP($D1291,'P4 Destination'!$C$21:$M$176,9,0))*BM1291</f>
        <v>0</v>
      </c>
      <c r="BO1291" s="154">
        <f t="shared" si="561"/>
        <v>1</v>
      </c>
      <c r="BP1291" s="171">
        <f>(VLOOKUP(D1291,'P4 Destination'!$C$21:$M$176,10,0))*K1291</f>
        <v>0</v>
      </c>
      <c r="BQ1291" s="171">
        <f>(VLOOKUP(D1291,'P4 Destination'!$C$21:$M$176,11,0))*J1291</f>
        <v>0</v>
      </c>
      <c r="BR1291" s="173">
        <f t="shared" ref="BR1291:BR1354" si="585">SUM(BS1291:BU1291)</f>
        <v>0</v>
      </c>
      <c r="BS1291" s="173">
        <f>(AV1291*2500)*'P6 Verzekering'!$E$11</f>
        <v>0</v>
      </c>
      <c r="BT1291" s="173">
        <f>(AW1291*2500)*'P6 Verzekering'!$E$12</f>
        <v>0</v>
      </c>
      <c r="BU1291" s="173">
        <f>(L1291*2500)*'P6 Verzekering'!$E$13</f>
        <v>0</v>
      </c>
      <c r="BV1291" s="173">
        <f t="shared" ref="BV1291:BV1354" si="586">SUM(O1291,AB1291,AX1291,AY1291,BR1291)</f>
        <v>0</v>
      </c>
      <c r="BW1291"/>
      <c r="BX1291"/>
    </row>
    <row r="1292" spans="1:76">
      <c r="A1292" s="152" t="s">
        <v>1325</v>
      </c>
      <c r="B1292" s="152" t="s">
        <v>176</v>
      </c>
      <c r="C1292" s="152" t="s">
        <v>175</v>
      </c>
      <c r="D1292" s="152" t="s">
        <v>219</v>
      </c>
      <c r="E1292" s="152" t="s">
        <v>219</v>
      </c>
      <c r="F1292" s="153">
        <f t="shared" si="562"/>
        <v>5</v>
      </c>
      <c r="G1292" s="154">
        <v>0</v>
      </c>
      <c r="H1292" s="154">
        <f>IFERROR(VLOOKUP(B1292,'P2 Origin'!$C$21:$Q$176,15,FALSE),0)</f>
        <v>0</v>
      </c>
      <c r="I1292" s="154">
        <f>IFERROR(VLOOKUP(D1292,'P4 Destination'!$C$21:$Q$176,15,FALSE),0)</f>
        <v>0</v>
      </c>
      <c r="J1292" s="155"/>
      <c r="K1292" s="155"/>
      <c r="L1292" s="156">
        <v>0</v>
      </c>
      <c r="M1292" s="155">
        <v>0</v>
      </c>
      <c r="N1292" s="155">
        <v>0</v>
      </c>
      <c r="O1292" s="157">
        <f t="shared" si="563"/>
        <v>0</v>
      </c>
      <c r="P1292" s="158">
        <f t="shared" si="564"/>
        <v>0</v>
      </c>
      <c r="Q1292" s="159">
        <f>IFERROR(VLOOKUP(N1292,'P1 Intra-Europees'!$A$15:$H$25,3,0),0)*P1292</f>
        <v>0</v>
      </c>
      <c r="R1292" s="160">
        <f t="shared" si="565"/>
        <v>0</v>
      </c>
      <c r="S1292" s="159">
        <f>IFERROR(VLOOKUP(N1292,'P1 Intra-Europees'!$A$15:$H$25,4,0),0)*R1292</f>
        <v>0</v>
      </c>
      <c r="T1292" s="160">
        <f t="shared" si="566"/>
        <v>0</v>
      </c>
      <c r="U1292" s="159">
        <f>IFERROR(VLOOKUP(N1292,'P1 Intra-Europees'!$A$15:$H$25,5,0),0)*T1292</f>
        <v>0</v>
      </c>
      <c r="V1292" s="160">
        <f t="shared" si="567"/>
        <v>0</v>
      </c>
      <c r="W1292" s="159">
        <f>IFERROR(VLOOKUP(N1292,'P1 Intra-Europees'!$A$15:$H$25,6,0),0)*V1292</f>
        <v>0</v>
      </c>
      <c r="X1292" s="160">
        <f t="shared" si="568"/>
        <v>0</v>
      </c>
      <c r="Y1292" s="159">
        <f>IFERROR(VLOOKUP(N1292,'P1 Intra-Europees'!$A$15:$H$25,7,0),0)*X1292</f>
        <v>0</v>
      </c>
      <c r="Z1292" s="161">
        <f t="shared" si="569"/>
        <v>0</v>
      </c>
      <c r="AA1292" s="162">
        <f>IFERROR(VLOOKUP(N1292,'P1 Intra-Europees'!$A$15:$H$25,8,0),0)*Z1292</f>
        <v>0</v>
      </c>
      <c r="AB1292" s="163">
        <f t="shared" si="570"/>
        <v>0</v>
      </c>
      <c r="AC1292" s="157" t="str">
        <f>VLOOKUP(B1292,'P2 Origin'!$C$21:$O$176,13,0)</f>
        <v>EUR</v>
      </c>
      <c r="AD1292" s="164">
        <f t="shared" si="571"/>
        <v>0</v>
      </c>
      <c r="AE1292" s="165">
        <f>IF(AU1292&gt;0.1,VLOOKUP(B1292,'P2 Origin'!$C$21:$M$176,3,0)*H1292,0)</f>
        <v>0</v>
      </c>
      <c r="AF1292" s="166">
        <f t="shared" si="572"/>
        <v>5</v>
      </c>
      <c r="AG1292" s="165">
        <f>(VLOOKUP(B1292,'P2 Origin'!$C$21:$M$176,4,0))*AF1292</f>
        <v>0</v>
      </c>
      <c r="AH1292" s="166">
        <f t="shared" si="573"/>
        <v>0</v>
      </c>
      <c r="AI1292" s="165">
        <f>(VLOOKUP(B1292,'P2 Origin'!$C$21:$M$176,5,0))*AH1292</f>
        <v>0</v>
      </c>
      <c r="AJ1292" s="166">
        <f t="shared" si="559"/>
        <v>0</v>
      </c>
      <c r="AK1292" s="165">
        <f>(VLOOKUP(B1292,'P2 Origin'!$C$21:$M$176,6,0))*AJ1292</f>
        <v>0</v>
      </c>
      <c r="AL1292" s="166">
        <f t="shared" si="574"/>
        <v>0</v>
      </c>
      <c r="AM1292" s="165">
        <f>(VLOOKUP($B1292,'P2 Origin'!$C$21:$M$176,7,0))*AL1292</f>
        <v>0</v>
      </c>
      <c r="AN1292" s="166">
        <f t="shared" si="575"/>
        <v>0</v>
      </c>
      <c r="AO1292" s="165">
        <f>(VLOOKUP($B1292,'P2 Origin'!$C$21:$M$176,8,0))*AN1292</f>
        <v>0</v>
      </c>
      <c r="AP1292" s="166">
        <f t="shared" si="576"/>
        <v>0</v>
      </c>
      <c r="AQ1292" s="165">
        <f>(VLOOKUP($B1292,'P2 Origin'!$C$21:$M$176,9,0))*AP1292</f>
        <v>0</v>
      </c>
      <c r="AR1292" s="155">
        <f t="shared" si="560"/>
        <v>0</v>
      </c>
      <c r="AS1292" s="164">
        <f>(VLOOKUP(B1292,'P2 Origin'!$C$21:$M$176,10,0))*K1292</f>
        <v>0</v>
      </c>
      <c r="AT1292" s="164">
        <f>(VLOOKUP(B1292,'P2 Origin'!$C$21:$M$176,11,0))*J1292</f>
        <v>0</v>
      </c>
      <c r="AU1292" s="167">
        <v>5</v>
      </c>
      <c r="AV1292" s="168">
        <v>5</v>
      </c>
      <c r="AW1292" s="169">
        <v>0</v>
      </c>
      <c r="AX1292" s="170">
        <f>IF(AU1292&gt;=0.1,'P3 Bureaumarge zee- en luchtvr.'!$D$12,0)</f>
        <v>0</v>
      </c>
      <c r="AY1292" s="163">
        <f t="shared" si="577"/>
        <v>0</v>
      </c>
      <c r="AZ1292" s="157" t="str">
        <f>VLOOKUP(D1292,'P4 Destination'!$C$21:$O$176,13,0)</f>
        <v>EUR</v>
      </c>
      <c r="BA1292" s="164">
        <f t="shared" si="578"/>
        <v>0</v>
      </c>
      <c r="BB1292" s="171">
        <f>IF(AU1292&gt;0.1,(VLOOKUP(D1292,'P4 Destination'!$C$21:$M$176,3,0))*I1292,0)</f>
        <v>0</v>
      </c>
      <c r="BC1292" s="172">
        <f t="shared" si="579"/>
        <v>5</v>
      </c>
      <c r="BD1292" s="171">
        <f>(VLOOKUP($D1292,'P4 Destination'!$C$21:$M$176,4,0))*BC1292</f>
        <v>0</v>
      </c>
      <c r="BE1292" s="172">
        <f t="shared" si="580"/>
        <v>0</v>
      </c>
      <c r="BF1292" s="171">
        <f>(VLOOKUP($D1292,'P4 Destination'!$C$21:$M$176,5,0))*BE1292</f>
        <v>0</v>
      </c>
      <c r="BG1292" s="172">
        <f t="shared" si="581"/>
        <v>0</v>
      </c>
      <c r="BH1292" s="171">
        <f>(VLOOKUP($D1292,'P4 Destination'!$C$21:$M$176,6,0))*BG1292</f>
        <v>0</v>
      </c>
      <c r="BI1292" s="172">
        <f t="shared" si="582"/>
        <v>0</v>
      </c>
      <c r="BJ1292" s="171">
        <f>(VLOOKUP($D1292,'P4 Destination'!$C$21:$M$176,7,0))*BI1292</f>
        <v>0</v>
      </c>
      <c r="BK1292" s="172">
        <f t="shared" si="583"/>
        <v>0</v>
      </c>
      <c r="BL1292" s="171">
        <f>(VLOOKUP($D1292,'P4 Destination'!$C$21:$M$176,8,0))*BK1292</f>
        <v>0</v>
      </c>
      <c r="BM1292" s="172">
        <f t="shared" si="584"/>
        <v>0</v>
      </c>
      <c r="BN1292" s="171">
        <f>(VLOOKUP($D1292,'P4 Destination'!$C$21:$M$176,9,0))*BM1292</f>
        <v>0</v>
      </c>
      <c r="BO1292" s="154">
        <f t="shared" si="561"/>
        <v>0</v>
      </c>
      <c r="BP1292" s="171">
        <f>(VLOOKUP(D1292,'P4 Destination'!$C$21:$M$176,10,0))*K1292</f>
        <v>0</v>
      </c>
      <c r="BQ1292" s="171">
        <f>(VLOOKUP(D1292,'P4 Destination'!$C$21:$M$176,11,0))*J1292</f>
        <v>0</v>
      </c>
      <c r="BR1292" s="173">
        <f t="shared" si="585"/>
        <v>0</v>
      </c>
      <c r="BS1292" s="173">
        <f>(AV1292*2500)*'P6 Verzekering'!$E$11</f>
        <v>0</v>
      </c>
      <c r="BT1292" s="173">
        <f>(AW1292*2500)*'P6 Verzekering'!$E$12</f>
        <v>0</v>
      </c>
      <c r="BU1292" s="173">
        <f>(L1292*2500)*'P6 Verzekering'!$E$13</f>
        <v>0</v>
      </c>
      <c r="BV1292" s="173">
        <f t="shared" si="586"/>
        <v>0</v>
      </c>
      <c r="BW1292"/>
      <c r="BX1292"/>
    </row>
    <row r="1293" spans="1:76">
      <c r="A1293" s="152" t="s">
        <v>1327</v>
      </c>
      <c r="B1293" s="152" t="s">
        <v>281</v>
      </c>
      <c r="C1293" s="152" t="s">
        <v>538</v>
      </c>
      <c r="D1293" s="152" t="s">
        <v>219</v>
      </c>
      <c r="E1293" s="152" t="s">
        <v>219</v>
      </c>
      <c r="F1293" s="153">
        <f t="shared" si="562"/>
        <v>5</v>
      </c>
      <c r="G1293" s="154">
        <v>0</v>
      </c>
      <c r="H1293" s="154">
        <f>IFERROR(VLOOKUP(B1293,'P2 Origin'!$C$21:$Q$176,15,FALSE),0)</f>
        <v>0</v>
      </c>
      <c r="I1293" s="154">
        <f>IFERROR(VLOOKUP(D1293,'P4 Destination'!$C$21:$Q$176,15,FALSE),0)</f>
        <v>0</v>
      </c>
      <c r="J1293" s="155"/>
      <c r="K1293" s="155"/>
      <c r="L1293" s="156">
        <v>0</v>
      </c>
      <c r="M1293" s="155">
        <v>0</v>
      </c>
      <c r="N1293" s="155">
        <v>0</v>
      </c>
      <c r="O1293" s="157">
        <f t="shared" si="563"/>
        <v>0</v>
      </c>
      <c r="P1293" s="158">
        <f t="shared" si="564"/>
        <v>0</v>
      </c>
      <c r="Q1293" s="159">
        <f>IFERROR(VLOOKUP(N1293,'P1 Intra-Europees'!$A$15:$H$25,3,0),0)*P1293</f>
        <v>0</v>
      </c>
      <c r="R1293" s="160">
        <f t="shared" si="565"/>
        <v>0</v>
      </c>
      <c r="S1293" s="159">
        <f>IFERROR(VLOOKUP(N1293,'P1 Intra-Europees'!$A$15:$H$25,4,0),0)*R1293</f>
        <v>0</v>
      </c>
      <c r="T1293" s="160">
        <f t="shared" si="566"/>
        <v>0</v>
      </c>
      <c r="U1293" s="159">
        <f>IFERROR(VLOOKUP(N1293,'P1 Intra-Europees'!$A$15:$H$25,5,0),0)*T1293</f>
        <v>0</v>
      </c>
      <c r="V1293" s="160">
        <f t="shared" si="567"/>
        <v>0</v>
      </c>
      <c r="W1293" s="159">
        <f>IFERROR(VLOOKUP(N1293,'P1 Intra-Europees'!$A$15:$H$25,6,0),0)*V1293</f>
        <v>0</v>
      </c>
      <c r="X1293" s="160">
        <f t="shared" si="568"/>
        <v>0</v>
      </c>
      <c r="Y1293" s="159">
        <f>IFERROR(VLOOKUP(N1293,'P1 Intra-Europees'!$A$15:$H$25,7,0),0)*X1293</f>
        <v>0</v>
      </c>
      <c r="Z1293" s="161">
        <f t="shared" si="569"/>
        <v>0</v>
      </c>
      <c r="AA1293" s="162">
        <f>IFERROR(VLOOKUP(N1293,'P1 Intra-Europees'!$A$15:$H$25,8,0),0)*Z1293</f>
        <v>0</v>
      </c>
      <c r="AB1293" s="163">
        <f t="shared" si="570"/>
        <v>0</v>
      </c>
      <c r="AC1293" s="157" t="str">
        <f>VLOOKUP(B1293,'P2 Origin'!$C$21:$O$176,13,0)</f>
        <v>USD</v>
      </c>
      <c r="AD1293" s="164">
        <f t="shared" si="571"/>
        <v>0</v>
      </c>
      <c r="AE1293" s="165">
        <f>IF(AU1293&gt;0.1,VLOOKUP(B1293,'P2 Origin'!$C$21:$M$176,3,0)*H1293,0)</f>
        <v>0</v>
      </c>
      <c r="AF1293" s="166">
        <f t="shared" si="572"/>
        <v>5</v>
      </c>
      <c r="AG1293" s="165">
        <f>(VLOOKUP(B1293,'P2 Origin'!$C$21:$M$176,4,0))*AF1293</f>
        <v>0</v>
      </c>
      <c r="AH1293" s="166">
        <f t="shared" si="573"/>
        <v>0</v>
      </c>
      <c r="AI1293" s="165">
        <f>(VLOOKUP(B1293,'P2 Origin'!$C$21:$M$176,5,0))*AH1293</f>
        <v>0</v>
      </c>
      <c r="AJ1293" s="166">
        <f t="shared" si="559"/>
        <v>0</v>
      </c>
      <c r="AK1293" s="165">
        <f>(VLOOKUP(B1293,'P2 Origin'!$C$21:$M$176,6,0))*AJ1293</f>
        <v>0</v>
      </c>
      <c r="AL1293" s="166">
        <f t="shared" si="574"/>
        <v>0</v>
      </c>
      <c r="AM1293" s="165">
        <f>(VLOOKUP($B1293,'P2 Origin'!$C$21:$M$176,7,0))*AL1293</f>
        <v>0</v>
      </c>
      <c r="AN1293" s="166">
        <f t="shared" si="575"/>
        <v>0</v>
      </c>
      <c r="AO1293" s="165">
        <f>(VLOOKUP($B1293,'P2 Origin'!$C$21:$M$176,8,0))*AN1293</f>
        <v>0</v>
      </c>
      <c r="AP1293" s="166">
        <f t="shared" si="576"/>
        <v>0</v>
      </c>
      <c r="AQ1293" s="165">
        <f>(VLOOKUP($B1293,'P2 Origin'!$C$21:$M$176,9,0))*AP1293</f>
        <v>0</v>
      </c>
      <c r="AR1293" s="155">
        <f t="shared" si="560"/>
        <v>0</v>
      </c>
      <c r="AS1293" s="164">
        <f>(VLOOKUP(B1293,'P2 Origin'!$C$21:$M$176,10,0))*K1293</f>
        <v>0</v>
      </c>
      <c r="AT1293" s="164">
        <f>(VLOOKUP(B1293,'P2 Origin'!$C$21:$M$176,11,0))*J1293</f>
        <v>0</v>
      </c>
      <c r="AU1293" s="167">
        <v>5</v>
      </c>
      <c r="AV1293" s="168">
        <v>0</v>
      </c>
      <c r="AW1293" s="169">
        <v>5</v>
      </c>
      <c r="AX1293" s="170">
        <f>IF(AU1293&gt;=0.1,'P3 Bureaumarge zee- en luchtvr.'!$D$12,0)</f>
        <v>0</v>
      </c>
      <c r="AY1293" s="163">
        <f t="shared" si="577"/>
        <v>0</v>
      </c>
      <c r="AZ1293" s="157" t="str">
        <f>VLOOKUP(D1293,'P4 Destination'!$C$21:$O$176,13,0)</f>
        <v>EUR</v>
      </c>
      <c r="BA1293" s="164">
        <f t="shared" si="578"/>
        <v>0</v>
      </c>
      <c r="BB1293" s="171">
        <f>IF(AU1293&gt;0.1,(VLOOKUP(D1293,'P4 Destination'!$C$21:$M$176,3,0))*I1293,0)</f>
        <v>0</v>
      </c>
      <c r="BC1293" s="172">
        <f t="shared" si="579"/>
        <v>5</v>
      </c>
      <c r="BD1293" s="171">
        <f>(VLOOKUP($D1293,'P4 Destination'!$C$21:$M$176,4,0))*BC1293</f>
        <v>0</v>
      </c>
      <c r="BE1293" s="172">
        <f t="shared" si="580"/>
        <v>0</v>
      </c>
      <c r="BF1293" s="171">
        <f>(VLOOKUP($D1293,'P4 Destination'!$C$21:$M$176,5,0))*BE1293</f>
        <v>0</v>
      </c>
      <c r="BG1293" s="172">
        <f t="shared" si="581"/>
        <v>0</v>
      </c>
      <c r="BH1293" s="171">
        <f>(VLOOKUP($D1293,'P4 Destination'!$C$21:$M$176,6,0))*BG1293</f>
        <v>0</v>
      </c>
      <c r="BI1293" s="172">
        <f t="shared" si="582"/>
        <v>0</v>
      </c>
      <c r="BJ1293" s="171">
        <f>(VLOOKUP($D1293,'P4 Destination'!$C$21:$M$176,7,0))*BI1293</f>
        <v>0</v>
      </c>
      <c r="BK1293" s="172">
        <f t="shared" si="583"/>
        <v>0</v>
      </c>
      <c r="BL1293" s="171">
        <f>(VLOOKUP($D1293,'P4 Destination'!$C$21:$M$176,8,0))*BK1293</f>
        <v>0</v>
      </c>
      <c r="BM1293" s="172">
        <f t="shared" si="584"/>
        <v>0</v>
      </c>
      <c r="BN1293" s="171">
        <f>(VLOOKUP($D1293,'P4 Destination'!$C$21:$M$176,9,0))*BM1293</f>
        <v>0</v>
      </c>
      <c r="BO1293" s="154">
        <f t="shared" si="561"/>
        <v>0</v>
      </c>
      <c r="BP1293" s="171">
        <f>(VLOOKUP(D1293,'P4 Destination'!$C$21:$M$176,10,0))*K1293</f>
        <v>0</v>
      </c>
      <c r="BQ1293" s="171">
        <f>(VLOOKUP(D1293,'P4 Destination'!$C$21:$M$176,11,0))*J1293</f>
        <v>0</v>
      </c>
      <c r="BR1293" s="173">
        <f t="shared" si="585"/>
        <v>0</v>
      </c>
      <c r="BS1293" s="173">
        <f>(AV1293*2500)*'P6 Verzekering'!$E$11</f>
        <v>0</v>
      </c>
      <c r="BT1293" s="173">
        <f>(AW1293*2500)*'P6 Verzekering'!$E$12</f>
        <v>0</v>
      </c>
      <c r="BU1293" s="173">
        <f>(L1293*2500)*'P6 Verzekering'!$E$13</f>
        <v>0</v>
      </c>
      <c r="BV1293" s="173">
        <f t="shared" si="586"/>
        <v>0</v>
      </c>
      <c r="BW1293"/>
      <c r="BX1293"/>
    </row>
    <row r="1294" spans="1:76">
      <c r="A1294" s="152" t="s">
        <v>1335</v>
      </c>
      <c r="B1294" s="152" t="s">
        <v>281</v>
      </c>
      <c r="C1294" s="152" t="s">
        <v>538</v>
      </c>
      <c r="D1294" s="152" t="s">
        <v>219</v>
      </c>
      <c r="E1294" s="152" t="s">
        <v>219</v>
      </c>
      <c r="F1294" s="153">
        <f t="shared" si="562"/>
        <v>7</v>
      </c>
      <c r="G1294" s="154">
        <v>1</v>
      </c>
      <c r="H1294" s="154">
        <f>IFERROR(VLOOKUP(B1294,'P2 Origin'!$C$21:$Q$176,15,FALSE),0)</f>
        <v>0</v>
      </c>
      <c r="I1294" s="154">
        <f>IFERROR(VLOOKUP(D1294,'P4 Destination'!$C$21:$Q$176,15,FALSE),0)</f>
        <v>0</v>
      </c>
      <c r="J1294" s="155"/>
      <c r="K1294" s="155">
        <v>1</v>
      </c>
      <c r="L1294" s="156">
        <v>0</v>
      </c>
      <c r="M1294" s="155">
        <v>0</v>
      </c>
      <c r="N1294" s="155">
        <v>0</v>
      </c>
      <c r="O1294" s="157">
        <f t="shared" si="563"/>
        <v>0</v>
      </c>
      <c r="P1294" s="158">
        <f t="shared" si="564"/>
        <v>0</v>
      </c>
      <c r="Q1294" s="159">
        <f>IFERROR(VLOOKUP(N1294,'P1 Intra-Europees'!$A$15:$H$25,3,0),0)*P1294</f>
        <v>0</v>
      </c>
      <c r="R1294" s="160">
        <f t="shared" si="565"/>
        <v>0</v>
      </c>
      <c r="S1294" s="159">
        <f>IFERROR(VLOOKUP(N1294,'P1 Intra-Europees'!$A$15:$H$25,4,0),0)*R1294</f>
        <v>0</v>
      </c>
      <c r="T1294" s="160">
        <f t="shared" si="566"/>
        <v>0</v>
      </c>
      <c r="U1294" s="159">
        <f>IFERROR(VLOOKUP(N1294,'P1 Intra-Europees'!$A$15:$H$25,5,0),0)*T1294</f>
        <v>0</v>
      </c>
      <c r="V1294" s="160">
        <f t="shared" si="567"/>
        <v>0</v>
      </c>
      <c r="W1294" s="159">
        <f>IFERROR(VLOOKUP(N1294,'P1 Intra-Europees'!$A$15:$H$25,6,0),0)*V1294</f>
        <v>0</v>
      </c>
      <c r="X1294" s="160">
        <f t="shared" si="568"/>
        <v>0</v>
      </c>
      <c r="Y1294" s="159">
        <f>IFERROR(VLOOKUP(N1294,'P1 Intra-Europees'!$A$15:$H$25,7,0),0)*X1294</f>
        <v>0</v>
      </c>
      <c r="Z1294" s="161">
        <f t="shared" si="569"/>
        <v>0</v>
      </c>
      <c r="AA1294" s="162">
        <f>IFERROR(VLOOKUP(N1294,'P1 Intra-Europees'!$A$15:$H$25,8,0),0)*Z1294</f>
        <v>0</v>
      </c>
      <c r="AB1294" s="163">
        <f t="shared" si="570"/>
        <v>0</v>
      </c>
      <c r="AC1294" s="157" t="str">
        <f>VLOOKUP(B1294,'P2 Origin'!$C$21:$O$176,13,0)</f>
        <v>USD</v>
      </c>
      <c r="AD1294" s="164">
        <f t="shared" si="571"/>
        <v>0</v>
      </c>
      <c r="AE1294" s="165">
        <f>IF(AU1294&gt;0.1,VLOOKUP(B1294,'P2 Origin'!$C$21:$M$176,3,0)*H1294,0)</f>
        <v>0</v>
      </c>
      <c r="AF1294" s="166">
        <f t="shared" si="572"/>
        <v>0</v>
      </c>
      <c r="AG1294" s="165">
        <f>(VLOOKUP(B1294,'P2 Origin'!$C$21:$M$176,4,0))*AF1294</f>
        <v>0</v>
      </c>
      <c r="AH1294" s="166">
        <f t="shared" si="573"/>
        <v>7</v>
      </c>
      <c r="AI1294" s="165">
        <f>(VLOOKUP(B1294,'P2 Origin'!$C$21:$M$176,5,0))*AH1294</f>
        <v>0</v>
      </c>
      <c r="AJ1294" s="166">
        <f t="shared" si="559"/>
        <v>0</v>
      </c>
      <c r="AK1294" s="165">
        <f>(VLOOKUP(B1294,'P2 Origin'!$C$21:$M$176,6,0))*AJ1294</f>
        <v>0</v>
      </c>
      <c r="AL1294" s="166">
        <f t="shared" si="574"/>
        <v>0</v>
      </c>
      <c r="AM1294" s="165">
        <f>(VLOOKUP($B1294,'P2 Origin'!$C$21:$M$176,7,0))*AL1294</f>
        <v>0</v>
      </c>
      <c r="AN1294" s="166">
        <f t="shared" si="575"/>
        <v>0</v>
      </c>
      <c r="AO1294" s="165">
        <f>(VLOOKUP($B1294,'P2 Origin'!$C$21:$M$176,8,0))*AN1294</f>
        <v>0</v>
      </c>
      <c r="AP1294" s="166">
        <f t="shared" si="576"/>
        <v>0</v>
      </c>
      <c r="AQ1294" s="165">
        <f>(VLOOKUP($B1294,'P2 Origin'!$C$21:$M$176,9,0))*AP1294</f>
        <v>0</v>
      </c>
      <c r="AR1294" s="155">
        <f t="shared" si="560"/>
        <v>1</v>
      </c>
      <c r="AS1294" s="164">
        <f>(VLOOKUP(B1294,'P2 Origin'!$C$21:$M$176,10,0))*K1294</f>
        <v>0</v>
      </c>
      <c r="AT1294" s="164">
        <f>(VLOOKUP(B1294,'P2 Origin'!$C$21:$M$176,11,0))*J1294</f>
        <v>0</v>
      </c>
      <c r="AU1294" s="167">
        <v>7</v>
      </c>
      <c r="AV1294" s="168">
        <v>7</v>
      </c>
      <c r="AW1294" s="169">
        <v>0</v>
      </c>
      <c r="AX1294" s="170">
        <f>IF(AU1294&gt;=0.1,'P3 Bureaumarge zee- en luchtvr.'!$D$12,0)</f>
        <v>0</v>
      </c>
      <c r="AY1294" s="163">
        <f t="shared" si="577"/>
        <v>0</v>
      </c>
      <c r="AZ1294" s="157" t="str">
        <f>VLOOKUP(D1294,'P4 Destination'!$C$21:$O$176,13,0)</f>
        <v>EUR</v>
      </c>
      <c r="BA1294" s="164">
        <f t="shared" si="578"/>
        <v>0</v>
      </c>
      <c r="BB1294" s="171">
        <f>IF(AU1294&gt;0.1,(VLOOKUP(D1294,'P4 Destination'!$C$21:$M$176,3,0))*I1294,0)</f>
        <v>0</v>
      </c>
      <c r="BC1294" s="172">
        <f t="shared" si="579"/>
        <v>0</v>
      </c>
      <c r="BD1294" s="171">
        <f>(VLOOKUP($D1294,'P4 Destination'!$C$21:$M$176,4,0))*BC1294</f>
        <v>0</v>
      </c>
      <c r="BE1294" s="172">
        <f t="shared" si="580"/>
        <v>7</v>
      </c>
      <c r="BF1294" s="171">
        <f>(VLOOKUP($D1294,'P4 Destination'!$C$21:$M$176,5,0))*BE1294</f>
        <v>0</v>
      </c>
      <c r="BG1294" s="172">
        <f t="shared" si="581"/>
        <v>0</v>
      </c>
      <c r="BH1294" s="171">
        <f>(VLOOKUP($D1294,'P4 Destination'!$C$21:$M$176,6,0))*BG1294</f>
        <v>0</v>
      </c>
      <c r="BI1294" s="172">
        <f t="shared" si="582"/>
        <v>0</v>
      </c>
      <c r="BJ1294" s="171">
        <f>(VLOOKUP($D1294,'P4 Destination'!$C$21:$M$176,7,0))*BI1294</f>
        <v>0</v>
      </c>
      <c r="BK1294" s="172">
        <f t="shared" si="583"/>
        <v>0</v>
      </c>
      <c r="BL1294" s="171">
        <f>(VLOOKUP($D1294,'P4 Destination'!$C$21:$M$176,8,0))*BK1294</f>
        <v>0</v>
      </c>
      <c r="BM1294" s="172">
        <f t="shared" si="584"/>
        <v>0</v>
      </c>
      <c r="BN1294" s="171">
        <f>(VLOOKUP($D1294,'P4 Destination'!$C$21:$M$176,9,0))*BM1294</f>
        <v>0</v>
      </c>
      <c r="BO1294" s="154">
        <f t="shared" si="561"/>
        <v>1</v>
      </c>
      <c r="BP1294" s="171">
        <f>(VLOOKUP(D1294,'P4 Destination'!$C$21:$M$176,10,0))*K1294</f>
        <v>0</v>
      </c>
      <c r="BQ1294" s="171">
        <f>(VLOOKUP(D1294,'P4 Destination'!$C$21:$M$176,11,0))*J1294</f>
        <v>0</v>
      </c>
      <c r="BR1294" s="173">
        <f t="shared" si="585"/>
        <v>0</v>
      </c>
      <c r="BS1294" s="173">
        <f>(AV1294*2500)*'P6 Verzekering'!$E$11</f>
        <v>0</v>
      </c>
      <c r="BT1294" s="173">
        <f>(AW1294*2500)*'P6 Verzekering'!$E$12</f>
        <v>0</v>
      </c>
      <c r="BU1294" s="173">
        <f>(L1294*2500)*'P6 Verzekering'!$E$13</f>
        <v>0</v>
      </c>
      <c r="BV1294" s="173">
        <f t="shared" si="586"/>
        <v>0</v>
      </c>
      <c r="BW1294"/>
      <c r="BX1294"/>
    </row>
    <row r="1295" spans="1:76">
      <c r="A1295" s="152" t="s">
        <v>1347</v>
      </c>
      <c r="B1295" s="152" t="s">
        <v>281</v>
      </c>
      <c r="C1295" s="152" t="s">
        <v>538</v>
      </c>
      <c r="D1295" s="152" t="s">
        <v>219</v>
      </c>
      <c r="E1295" s="152" t="s">
        <v>219</v>
      </c>
      <c r="F1295" s="153">
        <f t="shared" si="562"/>
        <v>10</v>
      </c>
      <c r="G1295" s="154">
        <v>1</v>
      </c>
      <c r="H1295" s="154">
        <f>IFERROR(VLOOKUP(B1295,'P2 Origin'!$C$21:$Q$176,15,FALSE),0)</f>
        <v>0</v>
      </c>
      <c r="I1295" s="154">
        <f>IFERROR(VLOOKUP(D1295,'P4 Destination'!$C$21:$Q$176,15,FALSE),0)</f>
        <v>0</v>
      </c>
      <c r="J1295" s="155"/>
      <c r="K1295" s="155">
        <v>1</v>
      </c>
      <c r="L1295" s="156">
        <v>0</v>
      </c>
      <c r="M1295" s="155">
        <v>0</v>
      </c>
      <c r="N1295" s="155">
        <v>0</v>
      </c>
      <c r="O1295" s="157">
        <f t="shared" si="563"/>
        <v>0</v>
      </c>
      <c r="P1295" s="158">
        <f t="shared" si="564"/>
        <v>0</v>
      </c>
      <c r="Q1295" s="159">
        <f>IFERROR(VLOOKUP(N1295,'P1 Intra-Europees'!$A$15:$H$25,3,0),0)*P1295</f>
        <v>0</v>
      </c>
      <c r="R1295" s="160">
        <f t="shared" si="565"/>
        <v>0</v>
      </c>
      <c r="S1295" s="159">
        <f>IFERROR(VLOOKUP(N1295,'P1 Intra-Europees'!$A$15:$H$25,4,0),0)*R1295</f>
        <v>0</v>
      </c>
      <c r="T1295" s="160">
        <f t="shared" si="566"/>
        <v>0</v>
      </c>
      <c r="U1295" s="159">
        <f>IFERROR(VLOOKUP(N1295,'P1 Intra-Europees'!$A$15:$H$25,5,0),0)*T1295</f>
        <v>0</v>
      </c>
      <c r="V1295" s="160">
        <f t="shared" si="567"/>
        <v>0</v>
      </c>
      <c r="W1295" s="159">
        <f>IFERROR(VLOOKUP(N1295,'P1 Intra-Europees'!$A$15:$H$25,6,0),0)*V1295</f>
        <v>0</v>
      </c>
      <c r="X1295" s="160">
        <f t="shared" si="568"/>
        <v>0</v>
      </c>
      <c r="Y1295" s="159">
        <f>IFERROR(VLOOKUP(N1295,'P1 Intra-Europees'!$A$15:$H$25,7,0),0)*X1295</f>
        <v>0</v>
      </c>
      <c r="Z1295" s="161">
        <f t="shared" si="569"/>
        <v>0</v>
      </c>
      <c r="AA1295" s="162">
        <f>IFERROR(VLOOKUP(N1295,'P1 Intra-Europees'!$A$15:$H$25,8,0),0)*Z1295</f>
        <v>0</v>
      </c>
      <c r="AB1295" s="163">
        <f t="shared" si="570"/>
        <v>0</v>
      </c>
      <c r="AC1295" s="157" t="str">
        <f>VLOOKUP(B1295,'P2 Origin'!$C$21:$O$176,13,0)</f>
        <v>USD</v>
      </c>
      <c r="AD1295" s="164">
        <f t="shared" si="571"/>
        <v>0</v>
      </c>
      <c r="AE1295" s="165">
        <f>IF(AU1295&gt;0.1,VLOOKUP(B1295,'P2 Origin'!$C$21:$M$176,3,0)*H1295,0)</f>
        <v>0</v>
      </c>
      <c r="AF1295" s="166">
        <f t="shared" si="572"/>
        <v>0</v>
      </c>
      <c r="AG1295" s="165">
        <f>(VLOOKUP(B1295,'P2 Origin'!$C$21:$M$176,4,0))*AF1295</f>
        <v>0</v>
      </c>
      <c r="AH1295" s="166">
        <f t="shared" si="573"/>
        <v>10</v>
      </c>
      <c r="AI1295" s="165">
        <f>(VLOOKUP(B1295,'P2 Origin'!$C$21:$M$176,5,0))*AH1295</f>
        <v>0</v>
      </c>
      <c r="AJ1295" s="166">
        <f t="shared" ref="AJ1295:AJ1358" si="587">IF(AND(AU1295&gt;=16,AU1295&lt;=25.99),$AU1295,0)</f>
        <v>0</v>
      </c>
      <c r="AK1295" s="165">
        <f>(VLOOKUP(B1295,'P2 Origin'!$C$21:$M$176,6,0))*AJ1295</f>
        <v>0</v>
      </c>
      <c r="AL1295" s="166">
        <f t="shared" si="574"/>
        <v>0</v>
      </c>
      <c r="AM1295" s="165">
        <f>(VLOOKUP($B1295,'P2 Origin'!$C$21:$M$176,7,0))*AL1295</f>
        <v>0</v>
      </c>
      <c r="AN1295" s="166">
        <f t="shared" si="575"/>
        <v>0</v>
      </c>
      <c r="AO1295" s="165">
        <f>(VLOOKUP($B1295,'P2 Origin'!$C$21:$M$176,8,0))*AN1295</f>
        <v>0</v>
      </c>
      <c r="AP1295" s="166">
        <f t="shared" si="576"/>
        <v>0</v>
      </c>
      <c r="AQ1295" s="165">
        <f>(VLOOKUP($B1295,'P2 Origin'!$C$21:$M$176,9,0))*AP1295</f>
        <v>0</v>
      </c>
      <c r="AR1295" s="155">
        <f t="shared" si="560"/>
        <v>1</v>
      </c>
      <c r="AS1295" s="164">
        <f>(VLOOKUP(B1295,'P2 Origin'!$C$21:$M$176,10,0))*K1295</f>
        <v>0</v>
      </c>
      <c r="AT1295" s="164">
        <f>(VLOOKUP(B1295,'P2 Origin'!$C$21:$M$176,11,0))*J1295</f>
        <v>0</v>
      </c>
      <c r="AU1295" s="167">
        <v>10</v>
      </c>
      <c r="AV1295" s="168">
        <v>10</v>
      </c>
      <c r="AW1295" s="169">
        <v>0</v>
      </c>
      <c r="AX1295" s="170">
        <f>IF(AU1295&gt;=0.1,'P3 Bureaumarge zee- en luchtvr.'!$D$12,0)</f>
        <v>0</v>
      </c>
      <c r="AY1295" s="163">
        <f t="shared" si="577"/>
        <v>0</v>
      </c>
      <c r="AZ1295" s="157" t="str">
        <f>VLOOKUP(D1295,'P4 Destination'!$C$21:$O$176,13,0)</f>
        <v>EUR</v>
      </c>
      <c r="BA1295" s="164">
        <f t="shared" si="578"/>
        <v>0</v>
      </c>
      <c r="BB1295" s="171">
        <f>IF(AU1295&gt;0.1,(VLOOKUP(D1295,'P4 Destination'!$C$21:$M$176,3,0))*I1295,0)</f>
        <v>0</v>
      </c>
      <c r="BC1295" s="172">
        <f t="shared" si="579"/>
        <v>0</v>
      </c>
      <c r="BD1295" s="171">
        <f>(VLOOKUP($D1295,'P4 Destination'!$C$21:$M$176,4,0))*BC1295</f>
        <v>0</v>
      </c>
      <c r="BE1295" s="172">
        <f t="shared" si="580"/>
        <v>10</v>
      </c>
      <c r="BF1295" s="171">
        <f>(VLOOKUP($D1295,'P4 Destination'!$C$21:$M$176,5,0))*BE1295</f>
        <v>0</v>
      </c>
      <c r="BG1295" s="172">
        <f t="shared" si="581"/>
        <v>0</v>
      </c>
      <c r="BH1295" s="171">
        <f>(VLOOKUP($D1295,'P4 Destination'!$C$21:$M$176,6,0))*BG1295</f>
        <v>0</v>
      </c>
      <c r="BI1295" s="172">
        <f t="shared" si="582"/>
        <v>0</v>
      </c>
      <c r="BJ1295" s="171">
        <f>(VLOOKUP($D1295,'P4 Destination'!$C$21:$M$176,7,0))*BI1295</f>
        <v>0</v>
      </c>
      <c r="BK1295" s="172">
        <f t="shared" si="583"/>
        <v>0</v>
      </c>
      <c r="BL1295" s="171">
        <f>(VLOOKUP($D1295,'P4 Destination'!$C$21:$M$176,8,0))*BK1295</f>
        <v>0</v>
      </c>
      <c r="BM1295" s="172">
        <f t="shared" si="584"/>
        <v>0</v>
      </c>
      <c r="BN1295" s="171">
        <f>(VLOOKUP($D1295,'P4 Destination'!$C$21:$M$176,9,0))*BM1295</f>
        <v>0</v>
      </c>
      <c r="BO1295" s="154">
        <f t="shared" si="561"/>
        <v>1</v>
      </c>
      <c r="BP1295" s="171">
        <f>(VLOOKUP(D1295,'P4 Destination'!$C$21:$M$176,10,0))*K1295</f>
        <v>0</v>
      </c>
      <c r="BQ1295" s="171">
        <f>(VLOOKUP(D1295,'P4 Destination'!$C$21:$M$176,11,0))*J1295</f>
        <v>0</v>
      </c>
      <c r="BR1295" s="173">
        <f t="shared" si="585"/>
        <v>0</v>
      </c>
      <c r="BS1295" s="173">
        <f>(AV1295*2500)*'P6 Verzekering'!$E$11</f>
        <v>0</v>
      </c>
      <c r="BT1295" s="173">
        <f>(AW1295*2500)*'P6 Verzekering'!$E$12</f>
        <v>0</v>
      </c>
      <c r="BU1295" s="173">
        <f>(L1295*2500)*'P6 Verzekering'!$E$13</f>
        <v>0</v>
      </c>
      <c r="BV1295" s="173">
        <f t="shared" si="586"/>
        <v>0</v>
      </c>
      <c r="BW1295"/>
      <c r="BX1295"/>
    </row>
    <row r="1296" spans="1:76">
      <c r="A1296" s="152" t="s">
        <v>1352</v>
      </c>
      <c r="B1296" s="152" t="s">
        <v>281</v>
      </c>
      <c r="C1296" s="152" t="s">
        <v>538</v>
      </c>
      <c r="D1296" s="152" t="s">
        <v>219</v>
      </c>
      <c r="E1296" s="152" t="s">
        <v>219</v>
      </c>
      <c r="F1296" s="153">
        <f t="shared" si="562"/>
        <v>4</v>
      </c>
      <c r="G1296" s="154">
        <v>1</v>
      </c>
      <c r="H1296" s="154">
        <f>IFERROR(VLOOKUP(B1296,'P2 Origin'!$C$21:$Q$176,15,FALSE),0)</f>
        <v>0</v>
      </c>
      <c r="I1296" s="154">
        <f>IFERROR(VLOOKUP(D1296,'P4 Destination'!$C$21:$Q$176,15,FALSE),0)</f>
        <v>0</v>
      </c>
      <c r="J1296" s="155"/>
      <c r="K1296" s="155">
        <v>1</v>
      </c>
      <c r="L1296" s="156">
        <v>0</v>
      </c>
      <c r="M1296" s="155">
        <v>0</v>
      </c>
      <c r="N1296" s="155">
        <v>0</v>
      </c>
      <c r="O1296" s="157">
        <f t="shared" si="563"/>
        <v>0</v>
      </c>
      <c r="P1296" s="158">
        <f t="shared" si="564"/>
        <v>0</v>
      </c>
      <c r="Q1296" s="159">
        <f>IFERROR(VLOOKUP(N1296,'P1 Intra-Europees'!$A$15:$H$25,3,0),0)*P1296</f>
        <v>0</v>
      </c>
      <c r="R1296" s="160">
        <f t="shared" si="565"/>
        <v>0</v>
      </c>
      <c r="S1296" s="159">
        <f>IFERROR(VLOOKUP(N1296,'P1 Intra-Europees'!$A$15:$H$25,4,0),0)*R1296</f>
        <v>0</v>
      </c>
      <c r="T1296" s="160">
        <f t="shared" si="566"/>
        <v>0</v>
      </c>
      <c r="U1296" s="159">
        <f>IFERROR(VLOOKUP(N1296,'P1 Intra-Europees'!$A$15:$H$25,5,0),0)*T1296</f>
        <v>0</v>
      </c>
      <c r="V1296" s="160">
        <f t="shared" si="567"/>
        <v>0</v>
      </c>
      <c r="W1296" s="159">
        <f>IFERROR(VLOOKUP(N1296,'P1 Intra-Europees'!$A$15:$H$25,6,0),0)*V1296</f>
        <v>0</v>
      </c>
      <c r="X1296" s="160">
        <f t="shared" si="568"/>
        <v>0</v>
      </c>
      <c r="Y1296" s="159">
        <f>IFERROR(VLOOKUP(N1296,'P1 Intra-Europees'!$A$15:$H$25,7,0),0)*X1296</f>
        <v>0</v>
      </c>
      <c r="Z1296" s="161">
        <f t="shared" si="569"/>
        <v>0</v>
      </c>
      <c r="AA1296" s="162">
        <f>IFERROR(VLOOKUP(N1296,'P1 Intra-Europees'!$A$15:$H$25,8,0),0)*Z1296</f>
        <v>0</v>
      </c>
      <c r="AB1296" s="163">
        <f t="shared" si="570"/>
        <v>0</v>
      </c>
      <c r="AC1296" s="157" t="str">
        <f>VLOOKUP(B1296,'P2 Origin'!$C$21:$O$176,13,0)</f>
        <v>USD</v>
      </c>
      <c r="AD1296" s="164">
        <f t="shared" si="571"/>
        <v>0</v>
      </c>
      <c r="AE1296" s="165">
        <f>IF(AU1296&gt;0.1,VLOOKUP(B1296,'P2 Origin'!$C$21:$M$176,3,0)*H1296,0)</f>
        <v>0</v>
      </c>
      <c r="AF1296" s="166">
        <f t="shared" si="572"/>
        <v>4</v>
      </c>
      <c r="AG1296" s="165">
        <f>(VLOOKUP(B1296,'P2 Origin'!$C$21:$M$176,4,0))*AF1296</f>
        <v>0</v>
      </c>
      <c r="AH1296" s="166">
        <f t="shared" si="573"/>
        <v>0</v>
      </c>
      <c r="AI1296" s="165">
        <f>(VLOOKUP(B1296,'P2 Origin'!$C$21:$M$176,5,0))*AH1296</f>
        <v>0</v>
      </c>
      <c r="AJ1296" s="166">
        <f t="shared" si="587"/>
        <v>0</v>
      </c>
      <c r="AK1296" s="165">
        <f>(VLOOKUP(B1296,'P2 Origin'!$C$21:$M$176,6,0))*AJ1296</f>
        <v>0</v>
      </c>
      <c r="AL1296" s="166">
        <f t="shared" si="574"/>
        <v>0</v>
      </c>
      <c r="AM1296" s="165">
        <f>(VLOOKUP($B1296,'P2 Origin'!$C$21:$M$176,7,0))*AL1296</f>
        <v>0</v>
      </c>
      <c r="AN1296" s="166">
        <f t="shared" si="575"/>
        <v>0</v>
      </c>
      <c r="AO1296" s="165">
        <f>(VLOOKUP($B1296,'P2 Origin'!$C$21:$M$176,8,0))*AN1296</f>
        <v>0</v>
      </c>
      <c r="AP1296" s="166">
        <f t="shared" si="576"/>
        <v>0</v>
      </c>
      <c r="AQ1296" s="165">
        <f>(VLOOKUP($B1296,'P2 Origin'!$C$21:$M$176,9,0))*AP1296</f>
        <v>0</v>
      </c>
      <c r="AR1296" s="155">
        <f t="shared" si="560"/>
        <v>1</v>
      </c>
      <c r="AS1296" s="164">
        <f>(VLOOKUP(B1296,'P2 Origin'!$C$21:$M$176,10,0))*K1296</f>
        <v>0</v>
      </c>
      <c r="AT1296" s="164">
        <f>(VLOOKUP(B1296,'P2 Origin'!$C$21:$M$176,11,0))*J1296</f>
        <v>0</v>
      </c>
      <c r="AU1296" s="167">
        <v>4</v>
      </c>
      <c r="AV1296" s="168">
        <v>4</v>
      </c>
      <c r="AW1296" s="169">
        <v>0</v>
      </c>
      <c r="AX1296" s="170">
        <f>IF(AU1296&gt;=0.1,'P3 Bureaumarge zee- en luchtvr.'!$D$12,0)</f>
        <v>0</v>
      </c>
      <c r="AY1296" s="163">
        <f t="shared" si="577"/>
        <v>0</v>
      </c>
      <c r="AZ1296" s="157" t="str">
        <f>VLOOKUP(D1296,'P4 Destination'!$C$21:$O$176,13,0)</f>
        <v>EUR</v>
      </c>
      <c r="BA1296" s="164">
        <f t="shared" si="578"/>
        <v>0</v>
      </c>
      <c r="BB1296" s="171">
        <f>IF(AU1296&gt;0.1,(VLOOKUP(D1296,'P4 Destination'!$C$21:$M$176,3,0))*I1296,0)</f>
        <v>0</v>
      </c>
      <c r="BC1296" s="172">
        <f t="shared" si="579"/>
        <v>4</v>
      </c>
      <c r="BD1296" s="171">
        <f>(VLOOKUP($D1296,'P4 Destination'!$C$21:$M$176,4,0))*BC1296</f>
        <v>0</v>
      </c>
      <c r="BE1296" s="172">
        <f t="shared" si="580"/>
        <v>0</v>
      </c>
      <c r="BF1296" s="171">
        <f>(VLOOKUP($D1296,'P4 Destination'!$C$21:$M$176,5,0))*BE1296</f>
        <v>0</v>
      </c>
      <c r="BG1296" s="172">
        <f t="shared" si="581"/>
        <v>0</v>
      </c>
      <c r="BH1296" s="171">
        <f>(VLOOKUP($D1296,'P4 Destination'!$C$21:$M$176,6,0))*BG1296</f>
        <v>0</v>
      </c>
      <c r="BI1296" s="172">
        <f t="shared" si="582"/>
        <v>0</v>
      </c>
      <c r="BJ1296" s="171">
        <f>(VLOOKUP($D1296,'P4 Destination'!$C$21:$M$176,7,0))*BI1296</f>
        <v>0</v>
      </c>
      <c r="BK1296" s="172">
        <f t="shared" si="583"/>
        <v>0</v>
      </c>
      <c r="BL1296" s="171">
        <f>(VLOOKUP($D1296,'P4 Destination'!$C$21:$M$176,8,0))*BK1296</f>
        <v>0</v>
      </c>
      <c r="BM1296" s="172">
        <f t="shared" si="584"/>
        <v>0</v>
      </c>
      <c r="BN1296" s="171">
        <f>(VLOOKUP($D1296,'P4 Destination'!$C$21:$M$176,9,0))*BM1296</f>
        <v>0</v>
      </c>
      <c r="BO1296" s="154">
        <f t="shared" si="561"/>
        <v>1</v>
      </c>
      <c r="BP1296" s="171">
        <f>(VLOOKUP(D1296,'P4 Destination'!$C$21:$M$176,10,0))*K1296</f>
        <v>0</v>
      </c>
      <c r="BQ1296" s="171">
        <f>(VLOOKUP(D1296,'P4 Destination'!$C$21:$M$176,11,0))*J1296</f>
        <v>0</v>
      </c>
      <c r="BR1296" s="173">
        <f t="shared" si="585"/>
        <v>0</v>
      </c>
      <c r="BS1296" s="173">
        <f>(AV1296*2500)*'P6 Verzekering'!$E$11</f>
        <v>0</v>
      </c>
      <c r="BT1296" s="173">
        <f>(AW1296*2500)*'P6 Verzekering'!$E$12</f>
        <v>0</v>
      </c>
      <c r="BU1296" s="173">
        <f>(L1296*2500)*'P6 Verzekering'!$E$13</f>
        <v>0</v>
      </c>
      <c r="BV1296" s="173">
        <f t="shared" si="586"/>
        <v>0</v>
      </c>
      <c r="BW1296"/>
      <c r="BX1296"/>
    </row>
    <row r="1297" spans="1:76">
      <c r="A1297" s="152" t="s">
        <v>1356</v>
      </c>
      <c r="B1297" s="152" t="s">
        <v>281</v>
      </c>
      <c r="C1297" s="152" t="s">
        <v>538</v>
      </c>
      <c r="D1297" s="152" t="s">
        <v>219</v>
      </c>
      <c r="E1297" s="152" t="s">
        <v>219</v>
      </c>
      <c r="F1297" s="153">
        <f t="shared" si="562"/>
        <v>19</v>
      </c>
      <c r="G1297" s="154">
        <v>1</v>
      </c>
      <c r="H1297" s="154">
        <f>IFERROR(VLOOKUP(B1297,'P2 Origin'!$C$21:$Q$176,15,FALSE),0)</f>
        <v>0</v>
      </c>
      <c r="I1297" s="154">
        <f>IFERROR(VLOOKUP(D1297,'P4 Destination'!$C$21:$Q$176,15,FALSE),0)</f>
        <v>0</v>
      </c>
      <c r="J1297" s="155"/>
      <c r="K1297" s="155">
        <v>1</v>
      </c>
      <c r="L1297" s="156">
        <v>0</v>
      </c>
      <c r="M1297" s="155">
        <v>0</v>
      </c>
      <c r="N1297" s="155">
        <v>0</v>
      </c>
      <c r="O1297" s="157">
        <f t="shared" si="563"/>
        <v>0</v>
      </c>
      <c r="P1297" s="158">
        <f t="shared" si="564"/>
        <v>0</v>
      </c>
      <c r="Q1297" s="159">
        <f>IFERROR(VLOOKUP(N1297,'P1 Intra-Europees'!$A$15:$H$25,3,0),0)*P1297</f>
        <v>0</v>
      </c>
      <c r="R1297" s="160">
        <f t="shared" si="565"/>
        <v>0</v>
      </c>
      <c r="S1297" s="159">
        <f>IFERROR(VLOOKUP(N1297,'P1 Intra-Europees'!$A$15:$H$25,4,0),0)*R1297</f>
        <v>0</v>
      </c>
      <c r="T1297" s="160">
        <f t="shared" si="566"/>
        <v>0</v>
      </c>
      <c r="U1297" s="159">
        <f>IFERROR(VLOOKUP(N1297,'P1 Intra-Europees'!$A$15:$H$25,5,0),0)*T1297</f>
        <v>0</v>
      </c>
      <c r="V1297" s="160">
        <f t="shared" si="567"/>
        <v>0</v>
      </c>
      <c r="W1297" s="159">
        <f>IFERROR(VLOOKUP(N1297,'P1 Intra-Europees'!$A$15:$H$25,6,0),0)*V1297</f>
        <v>0</v>
      </c>
      <c r="X1297" s="160">
        <f t="shared" si="568"/>
        <v>0</v>
      </c>
      <c r="Y1297" s="159">
        <f>IFERROR(VLOOKUP(N1297,'P1 Intra-Europees'!$A$15:$H$25,7,0),0)*X1297</f>
        <v>0</v>
      </c>
      <c r="Z1297" s="161">
        <f t="shared" si="569"/>
        <v>0</v>
      </c>
      <c r="AA1297" s="162">
        <f>IFERROR(VLOOKUP(N1297,'P1 Intra-Europees'!$A$15:$H$25,8,0),0)*Z1297</f>
        <v>0</v>
      </c>
      <c r="AB1297" s="163">
        <f t="shared" si="570"/>
        <v>0</v>
      </c>
      <c r="AC1297" s="157" t="str">
        <f>VLOOKUP(B1297,'P2 Origin'!$C$21:$O$176,13,0)</f>
        <v>USD</v>
      </c>
      <c r="AD1297" s="164">
        <f t="shared" si="571"/>
        <v>0</v>
      </c>
      <c r="AE1297" s="165">
        <f>IF(AU1297&gt;0.1,VLOOKUP(B1297,'P2 Origin'!$C$21:$M$176,3,0)*H1297,0)</f>
        <v>0</v>
      </c>
      <c r="AF1297" s="166">
        <f t="shared" si="572"/>
        <v>0</v>
      </c>
      <c r="AG1297" s="165">
        <f>(VLOOKUP(B1297,'P2 Origin'!$C$21:$M$176,4,0))*AF1297</f>
        <v>0</v>
      </c>
      <c r="AH1297" s="166">
        <f t="shared" si="573"/>
        <v>0</v>
      </c>
      <c r="AI1297" s="165">
        <f>(VLOOKUP(B1297,'P2 Origin'!$C$21:$M$176,5,0))*AH1297</f>
        <v>0</v>
      </c>
      <c r="AJ1297" s="166">
        <f t="shared" si="587"/>
        <v>19</v>
      </c>
      <c r="AK1297" s="165">
        <f>(VLOOKUP(B1297,'P2 Origin'!$C$21:$M$176,6,0))*AJ1297</f>
        <v>0</v>
      </c>
      <c r="AL1297" s="166">
        <f t="shared" si="574"/>
        <v>0</v>
      </c>
      <c r="AM1297" s="165">
        <f>(VLOOKUP($B1297,'P2 Origin'!$C$21:$M$176,7,0))*AL1297</f>
        <v>0</v>
      </c>
      <c r="AN1297" s="166">
        <f t="shared" si="575"/>
        <v>0</v>
      </c>
      <c r="AO1297" s="165">
        <f>(VLOOKUP($B1297,'P2 Origin'!$C$21:$M$176,8,0))*AN1297</f>
        <v>0</v>
      </c>
      <c r="AP1297" s="166">
        <f t="shared" si="576"/>
        <v>0</v>
      </c>
      <c r="AQ1297" s="165">
        <f>(VLOOKUP($B1297,'P2 Origin'!$C$21:$M$176,9,0))*AP1297</f>
        <v>0</v>
      </c>
      <c r="AR1297" s="155">
        <f t="shared" si="560"/>
        <v>1</v>
      </c>
      <c r="AS1297" s="164">
        <f>(VLOOKUP(B1297,'P2 Origin'!$C$21:$M$176,10,0))*K1297</f>
        <v>0</v>
      </c>
      <c r="AT1297" s="164">
        <f>(VLOOKUP(B1297,'P2 Origin'!$C$21:$M$176,11,0))*J1297</f>
        <v>0</v>
      </c>
      <c r="AU1297" s="167">
        <v>19</v>
      </c>
      <c r="AV1297" s="168">
        <v>19</v>
      </c>
      <c r="AW1297" s="169">
        <v>0</v>
      </c>
      <c r="AX1297" s="170">
        <f>IF(AU1297&gt;=0.1,'P3 Bureaumarge zee- en luchtvr.'!$D$12,0)</f>
        <v>0</v>
      </c>
      <c r="AY1297" s="163">
        <f t="shared" si="577"/>
        <v>0</v>
      </c>
      <c r="AZ1297" s="157" t="str">
        <f>VLOOKUP(D1297,'P4 Destination'!$C$21:$O$176,13,0)</f>
        <v>EUR</v>
      </c>
      <c r="BA1297" s="164">
        <f t="shared" si="578"/>
        <v>0</v>
      </c>
      <c r="BB1297" s="171">
        <f>IF(AU1297&gt;0.1,(VLOOKUP(D1297,'P4 Destination'!$C$21:$M$176,3,0))*I1297,0)</f>
        <v>0</v>
      </c>
      <c r="BC1297" s="172">
        <f t="shared" si="579"/>
        <v>0</v>
      </c>
      <c r="BD1297" s="171">
        <f>(VLOOKUP($D1297,'P4 Destination'!$C$21:$M$176,4,0))*BC1297</f>
        <v>0</v>
      </c>
      <c r="BE1297" s="172">
        <f t="shared" si="580"/>
        <v>0</v>
      </c>
      <c r="BF1297" s="171">
        <f>(VLOOKUP($D1297,'P4 Destination'!$C$21:$M$176,5,0))*BE1297</f>
        <v>0</v>
      </c>
      <c r="BG1297" s="172">
        <f t="shared" si="581"/>
        <v>19</v>
      </c>
      <c r="BH1297" s="171">
        <f>(VLOOKUP($D1297,'P4 Destination'!$C$21:$M$176,6,0))*BG1297</f>
        <v>0</v>
      </c>
      <c r="BI1297" s="172">
        <f t="shared" si="582"/>
        <v>0</v>
      </c>
      <c r="BJ1297" s="171">
        <f>(VLOOKUP($D1297,'P4 Destination'!$C$21:$M$176,7,0))*BI1297</f>
        <v>0</v>
      </c>
      <c r="BK1297" s="172">
        <f t="shared" si="583"/>
        <v>0</v>
      </c>
      <c r="BL1297" s="171">
        <f>(VLOOKUP($D1297,'P4 Destination'!$C$21:$M$176,8,0))*BK1297</f>
        <v>0</v>
      </c>
      <c r="BM1297" s="172">
        <f t="shared" si="584"/>
        <v>0</v>
      </c>
      <c r="BN1297" s="171">
        <f>(VLOOKUP($D1297,'P4 Destination'!$C$21:$M$176,9,0))*BM1297</f>
        <v>0</v>
      </c>
      <c r="BO1297" s="154">
        <f t="shared" si="561"/>
        <v>1</v>
      </c>
      <c r="BP1297" s="171">
        <f>(VLOOKUP(D1297,'P4 Destination'!$C$21:$M$176,10,0))*K1297</f>
        <v>0</v>
      </c>
      <c r="BQ1297" s="171">
        <f>(VLOOKUP(D1297,'P4 Destination'!$C$21:$M$176,11,0))*J1297</f>
        <v>0</v>
      </c>
      <c r="BR1297" s="173">
        <f t="shared" si="585"/>
        <v>0</v>
      </c>
      <c r="BS1297" s="173">
        <f>(AV1297*2500)*'P6 Verzekering'!$E$11</f>
        <v>0</v>
      </c>
      <c r="BT1297" s="173">
        <f>(AW1297*2500)*'P6 Verzekering'!$E$12</f>
        <v>0</v>
      </c>
      <c r="BU1297" s="173">
        <f>(L1297*2500)*'P6 Verzekering'!$E$13</f>
        <v>0</v>
      </c>
      <c r="BV1297" s="173">
        <f t="shared" si="586"/>
        <v>0</v>
      </c>
      <c r="BW1297"/>
      <c r="BX1297"/>
    </row>
    <row r="1298" spans="1:76">
      <c r="A1298" s="152" t="s">
        <v>1359</v>
      </c>
      <c r="B1298" s="152" t="s">
        <v>281</v>
      </c>
      <c r="C1298" s="152" t="s">
        <v>538</v>
      </c>
      <c r="D1298" s="152" t="s">
        <v>271</v>
      </c>
      <c r="E1298" s="152" t="s">
        <v>270</v>
      </c>
      <c r="F1298" s="153">
        <f t="shared" si="562"/>
        <v>16</v>
      </c>
      <c r="G1298" s="154">
        <v>1</v>
      </c>
      <c r="H1298" s="154">
        <f>IFERROR(VLOOKUP(B1298,'P2 Origin'!$C$21:$Q$176,15,FALSE),0)</f>
        <v>0</v>
      </c>
      <c r="I1298" s="154">
        <f>IFERROR(VLOOKUP(D1298,'P4 Destination'!$C$21:$Q$176,15,FALSE),0)</f>
        <v>0</v>
      </c>
      <c r="J1298" s="155"/>
      <c r="K1298" s="155">
        <v>1</v>
      </c>
      <c r="L1298" s="156">
        <v>0</v>
      </c>
      <c r="M1298" s="155">
        <v>0</v>
      </c>
      <c r="N1298" s="155">
        <v>0</v>
      </c>
      <c r="O1298" s="157">
        <f t="shared" si="563"/>
        <v>0</v>
      </c>
      <c r="P1298" s="158">
        <f t="shared" si="564"/>
        <v>0</v>
      </c>
      <c r="Q1298" s="159">
        <f>IFERROR(VLOOKUP(N1298,'P1 Intra-Europees'!$A$15:$H$25,3,0),0)*P1298</f>
        <v>0</v>
      </c>
      <c r="R1298" s="160">
        <f t="shared" si="565"/>
        <v>0</v>
      </c>
      <c r="S1298" s="159">
        <f>IFERROR(VLOOKUP(N1298,'P1 Intra-Europees'!$A$15:$H$25,4,0),0)*R1298</f>
        <v>0</v>
      </c>
      <c r="T1298" s="160">
        <f t="shared" si="566"/>
        <v>0</v>
      </c>
      <c r="U1298" s="159">
        <f>IFERROR(VLOOKUP(N1298,'P1 Intra-Europees'!$A$15:$H$25,5,0),0)*T1298</f>
        <v>0</v>
      </c>
      <c r="V1298" s="160">
        <f t="shared" si="567"/>
        <v>0</v>
      </c>
      <c r="W1298" s="159">
        <f>IFERROR(VLOOKUP(N1298,'P1 Intra-Europees'!$A$15:$H$25,6,0),0)*V1298</f>
        <v>0</v>
      </c>
      <c r="X1298" s="160">
        <f t="shared" si="568"/>
        <v>0</v>
      </c>
      <c r="Y1298" s="159">
        <f>IFERROR(VLOOKUP(N1298,'P1 Intra-Europees'!$A$15:$H$25,7,0),0)*X1298</f>
        <v>0</v>
      </c>
      <c r="Z1298" s="161">
        <f t="shared" si="569"/>
        <v>0</v>
      </c>
      <c r="AA1298" s="162">
        <f>IFERROR(VLOOKUP(N1298,'P1 Intra-Europees'!$A$15:$H$25,8,0),0)*Z1298</f>
        <v>0</v>
      </c>
      <c r="AB1298" s="163">
        <f t="shared" si="570"/>
        <v>0</v>
      </c>
      <c r="AC1298" s="157" t="str">
        <f>VLOOKUP(B1298,'P2 Origin'!$C$21:$O$176,13,0)</f>
        <v>USD</v>
      </c>
      <c r="AD1298" s="164">
        <f t="shared" si="571"/>
        <v>0</v>
      </c>
      <c r="AE1298" s="165">
        <f>IF(AU1298&gt;0.1,VLOOKUP(B1298,'P2 Origin'!$C$21:$M$176,3,0)*H1298,0)</f>
        <v>0</v>
      </c>
      <c r="AF1298" s="166">
        <f t="shared" si="572"/>
        <v>0</v>
      </c>
      <c r="AG1298" s="165">
        <f>(VLOOKUP(B1298,'P2 Origin'!$C$21:$M$176,4,0))*AF1298</f>
        <v>0</v>
      </c>
      <c r="AH1298" s="166">
        <f t="shared" si="573"/>
        <v>0</v>
      </c>
      <c r="AI1298" s="165">
        <f>(VLOOKUP(B1298,'P2 Origin'!$C$21:$M$176,5,0))*AH1298</f>
        <v>0</v>
      </c>
      <c r="AJ1298" s="166">
        <f t="shared" si="587"/>
        <v>16</v>
      </c>
      <c r="AK1298" s="165">
        <f>(VLOOKUP(B1298,'P2 Origin'!$C$21:$M$176,6,0))*AJ1298</f>
        <v>0</v>
      </c>
      <c r="AL1298" s="166">
        <f t="shared" si="574"/>
        <v>0</v>
      </c>
      <c r="AM1298" s="165">
        <f>(VLOOKUP($B1298,'P2 Origin'!$C$21:$M$176,7,0))*AL1298</f>
        <v>0</v>
      </c>
      <c r="AN1298" s="166">
        <f t="shared" si="575"/>
        <v>0</v>
      </c>
      <c r="AO1298" s="165">
        <f>(VLOOKUP($B1298,'P2 Origin'!$C$21:$M$176,8,0))*AN1298</f>
        <v>0</v>
      </c>
      <c r="AP1298" s="166">
        <f t="shared" si="576"/>
        <v>0</v>
      </c>
      <c r="AQ1298" s="165">
        <f>(VLOOKUP($B1298,'P2 Origin'!$C$21:$M$176,9,0))*AP1298</f>
        <v>0</v>
      </c>
      <c r="AR1298" s="155">
        <f t="shared" si="560"/>
        <v>1</v>
      </c>
      <c r="AS1298" s="164">
        <f>(VLOOKUP(B1298,'P2 Origin'!$C$21:$M$176,10,0))*K1298</f>
        <v>0</v>
      </c>
      <c r="AT1298" s="164">
        <f>(VLOOKUP(B1298,'P2 Origin'!$C$21:$M$176,11,0))*J1298</f>
        <v>0</v>
      </c>
      <c r="AU1298" s="167">
        <v>16</v>
      </c>
      <c r="AV1298" s="168">
        <v>16</v>
      </c>
      <c r="AW1298" s="169">
        <v>0</v>
      </c>
      <c r="AX1298" s="170">
        <f>IF(AU1298&gt;=0.1,'P3 Bureaumarge zee- en luchtvr.'!$D$12,0)</f>
        <v>0</v>
      </c>
      <c r="AY1298" s="163">
        <f t="shared" si="577"/>
        <v>0</v>
      </c>
      <c r="AZ1298" s="157" t="str">
        <f>VLOOKUP(D1298,'P4 Destination'!$C$21:$O$176,13,0)</f>
        <v>USD</v>
      </c>
      <c r="BA1298" s="164">
        <f t="shared" si="578"/>
        <v>0</v>
      </c>
      <c r="BB1298" s="171">
        <f>IF(AU1298&gt;0.1,(VLOOKUP(D1298,'P4 Destination'!$C$21:$M$176,3,0))*I1298,0)</f>
        <v>0</v>
      </c>
      <c r="BC1298" s="172">
        <f t="shared" si="579"/>
        <v>0</v>
      </c>
      <c r="BD1298" s="171">
        <f>(VLOOKUP($D1298,'P4 Destination'!$C$21:$M$176,4,0))*BC1298</f>
        <v>0</v>
      </c>
      <c r="BE1298" s="172">
        <f t="shared" si="580"/>
        <v>0</v>
      </c>
      <c r="BF1298" s="171">
        <f>(VLOOKUP($D1298,'P4 Destination'!$C$21:$M$176,5,0))*BE1298</f>
        <v>0</v>
      </c>
      <c r="BG1298" s="172">
        <f t="shared" si="581"/>
        <v>16</v>
      </c>
      <c r="BH1298" s="171">
        <f>(VLOOKUP($D1298,'P4 Destination'!$C$21:$M$176,6,0))*BG1298</f>
        <v>0</v>
      </c>
      <c r="BI1298" s="172">
        <f t="shared" si="582"/>
        <v>0</v>
      </c>
      <c r="BJ1298" s="171">
        <f>(VLOOKUP($D1298,'P4 Destination'!$C$21:$M$176,7,0))*BI1298</f>
        <v>0</v>
      </c>
      <c r="BK1298" s="172">
        <f t="shared" si="583"/>
        <v>0</v>
      </c>
      <c r="BL1298" s="171">
        <f>(VLOOKUP($D1298,'P4 Destination'!$C$21:$M$176,8,0))*BK1298</f>
        <v>0</v>
      </c>
      <c r="BM1298" s="172">
        <f t="shared" si="584"/>
        <v>0</v>
      </c>
      <c r="BN1298" s="171">
        <f>(VLOOKUP($D1298,'P4 Destination'!$C$21:$M$176,9,0))*BM1298</f>
        <v>0</v>
      </c>
      <c r="BO1298" s="154">
        <f t="shared" si="561"/>
        <v>1</v>
      </c>
      <c r="BP1298" s="171">
        <f>(VLOOKUP(D1298,'P4 Destination'!$C$21:$M$176,10,0))*K1298</f>
        <v>0</v>
      </c>
      <c r="BQ1298" s="171">
        <f>(VLOOKUP(D1298,'P4 Destination'!$C$21:$M$176,11,0))*J1298</f>
        <v>0</v>
      </c>
      <c r="BR1298" s="173">
        <f t="shared" si="585"/>
        <v>0</v>
      </c>
      <c r="BS1298" s="173">
        <f>(AV1298*2500)*'P6 Verzekering'!$E$11</f>
        <v>0</v>
      </c>
      <c r="BT1298" s="173">
        <f>(AW1298*2500)*'P6 Verzekering'!$E$12</f>
        <v>0</v>
      </c>
      <c r="BU1298" s="173">
        <f>(L1298*2500)*'P6 Verzekering'!$E$13</f>
        <v>0</v>
      </c>
      <c r="BV1298" s="173">
        <f t="shared" si="586"/>
        <v>0</v>
      </c>
      <c r="BW1298"/>
      <c r="BX1298"/>
    </row>
    <row r="1299" spans="1:76">
      <c r="A1299" s="152" t="s">
        <v>1360</v>
      </c>
      <c r="B1299" s="152" t="s">
        <v>281</v>
      </c>
      <c r="C1299" s="152" t="s">
        <v>538</v>
      </c>
      <c r="D1299" s="152" t="s">
        <v>271</v>
      </c>
      <c r="E1299" s="152" t="s">
        <v>270</v>
      </c>
      <c r="F1299" s="153">
        <f t="shared" si="562"/>
        <v>7</v>
      </c>
      <c r="G1299" s="154">
        <v>1</v>
      </c>
      <c r="H1299" s="154">
        <f>IFERROR(VLOOKUP(B1299,'P2 Origin'!$C$21:$Q$176,15,FALSE),0)</f>
        <v>0</v>
      </c>
      <c r="I1299" s="154">
        <f>IFERROR(VLOOKUP(D1299,'P4 Destination'!$C$21:$Q$176,15,FALSE),0)</f>
        <v>0</v>
      </c>
      <c r="J1299" s="155">
        <v>1</v>
      </c>
      <c r="K1299" s="155"/>
      <c r="L1299" s="156">
        <v>0</v>
      </c>
      <c r="M1299" s="155">
        <v>0</v>
      </c>
      <c r="N1299" s="155">
        <v>0</v>
      </c>
      <c r="O1299" s="157">
        <f t="shared" si="563"/>
        <v>0</v>
      </c>
      <c r="P1299" s="158">
        <f t="shared" si="564"/>
        <v>0</v>
      </c>
      <c r="Q1299" s="159">
        <f>IFERROR(VLOOKUP(N1299,'P1 Intra-Europees'!$A$15:$H$25,3,0),0)*P1299</f>
        <v>0</v>
      </c>
      <c r="R1299" s="160">
        <f t="shared" si="565"/>
        <v>0</v>
      </c>
      <c r="S1299" s="159">
        <f>IFERROR(VLOOKUP(N1299,'P1 Intra-Europees'!$A$15:$H$25,4,0),0)*R1299</f>
        <v>0</v>
      </c>
      <c r="T1299" s="160">
        <f t="shared" si="566"/>
        <v>0</v>
      </c>
      <c r="U1299" s="159">
        <f>IFERROR(VLOOKUP(N1299,'P1 Intra-Europees'!$A$15:$H$25,5,0),0)*T1299</f>
        <v>0</v>
      </c>
      <c r="V1299" s="160">
        <f t="shared" si="567"/>
        <v>0</v>
      </c>
      <c r="W1299" s="159">
        <f>IFERROR(VLOOKUP(N1299,'P1 Intra-Europees'!$A$15:$H$25,6,0),0)*V1299</f>
        <v>0</v>
      </c>
      <c r="X1299" s="160">
        <f t="shared" si="568"/>
        <v>0</v>
      </c>
      <c r="Y1299" s="159">
        <f>IFERROR(VLOOKUP(N1299,'P1 Intra-Europees'!$A$15:$H$25,7,0),0)*X1299</f>
        <v>0</v>
      </c>
      <c r="Z1299" s="161">
        <f t="shared" si="569"/>
        <v>0</v>
      </c>
      <c r="AA1299" s="162">
        <f>IFERROR(VLOOKUP(N1299,'P1 Intra-Europees'!$A$15:$H$25,8,0),0)*Z1299</f>
        <v>0</v>
      </c>
      <c r="AB1299" s="163">
        <f t="shared" si="570"/>
        <v>0</v>
      </c>
      <c r="AC1299" s="157" t="str">
        <f>VLOOKUP(B1299,'P2 Origin'!$C$21:$O$176,13,0)</f>
        <v>USD</v>
      </c>
      <c r="AD1299" s="164">
        <f t="shared" si="571"/>
        <v>0</v>
      </c>
      <c r="AE1299" s="165">
        <f>IF(AU1299&gt;0.1,VLOOKUP(B1299,'P2 Origin'!$C$21:$M$176,3,0)*H1299,0)</f>
        <v>0</v>
      </c>
      <c r="AF1299" s="166">
        <f t="shared" si="572"/>
        <v>0</v>
      </c>
      <c r="AG1299" s="165">
        <f>(VLOOKUP(B1299,'P2 Origin'!$C$21:$M$176,4,0))*AF1299</f>
        <v>0</v>
      </c>
      <c r="AH1299" s="166">
        <f t="shared" si="573"/>
        <v>7</v>
      </c>
      <c r="AI1299" s="165">
        <f>(VLOOKUP(B1299,'P2 Origin'!$C$21:$M$176,5,0))*AH1299</f>
        <v>0</v>
      </c>
      <c r="AJ1299" s="166">
        <f t="shared" si="587"/>
        <v>0</v>
      </c>
      <c r="AK1299" s="165">
        <f>(VLOOKUP(B1299,'P2 Origin'!$C$21:$M$176,6,0))*AJ1299</f>
        <v>0</v>
      </c>
      <c r="AL1299" s="166">
        <f t="shared" si="574"/>
        <v>0</v>
      </c>
      <c r="AM1299" s="165">
        <f>(VLOOKUP($B1299,'P2 Origin'!$C$21:$M$176,7,0))*AL1299</f>
        <v>0</v>
      </c>
      <c r="AN1299" s="166">
        <f t="shared" si="575"/>
        <v>0</v>
      </c>
      <c r="AO1299" s="165">
        <f>(VLOOKUP($B1299,'P2 Origin'!$C$21:$M$176,8,0))*AN1299</f>
        <v>0</v>
      </c>
      <c r="AP1299" s="166">
        <f t="shared" si="576"/>
        <v>0</v>
      </c>
      <c r="AQ1299" s="165">
        <f>(VLOOKUP($B1299,'P2 Origin'!$C$21:$M$176,9,0))*AP1299</f>
        <v>0</v>
      </c>
      <c r="AR1299" s="155">
        <f t="shared" si="560"/>
        <v>1</v>
      </c>
      <c r="AS1299" s="164">
        <f>(VLOOKUP(B1299,'P2 Origin'!$C$21:$M$176,10,0))*K1299</f>
        <v>0</v>
      </c>
      <c r="AT1299" s="164">
        <f>(VLOOKUP(B1299,'P2 Origin'!$C$21:$M$176,11,0))*J1299</f>
        <v>0</v>
      </c>
      <c r="AU1299" s="167">
        <v>7</v>
      </c>
      <c r="AV1299" s="168">
        <v>7</v>
      </c>
      <c r="AW1299" s="169">
        <v>0</v>
      </c>
      <c r="AX1299" s="170">
        <f>IF(AU1299&gt;=0.1,'P3 Bureaumarge zee- en luchtvr.'!$D$12,0)</f>
        <v>0</v>
      </c>
      <c r="AY1299" s="163">
        <f t="shared" si="577"/>
        <v>0</v>
      </c>
      <c r="AZ1299" s="157" t="str">
        <f>VLOOKUP(D1299,'P4 Destination'!$C$21:$O$176,13,0)</f>
        <v>USD</v>
      </c>
      <c r="BA1299" s="164">
        <f t="shared" si="578"/>
        <v>0</v>
      </c>
      <c r="BB1299" s="171">
        <f>IF(AU1299&gt;0.1,(VLOOKUP(D1299,'P4 Destination'!$C$21:$M$176,3,0))*I1299,0)</f>
        <v>0</v>
      </c>
      <c r="BC1299" s="172">
        <f t="shared" si="579"/>
        <v>0</v>
      </c>
      <c r="BD1299" s="171">
        <f>(VLOOKUP($D1299,'P4 Destination'!$C$21:$M$176,4,0))*BC1299</f>
        <v>0</v>
      </c>
      <c r="BE1299" s="172">
        <f t="shared" si="580"/>
        <v>7</v>
      </c>
      <c r="BF1299" s="171">
        <f>(VLOOKUP($D1299,'P4 Destination'!$C$21:$M$176,5,0))*BE1299</f>
        <v>0</v>
      </c>
      <c r="BG1299" s="172">
        <f t="shared" si="581"/>
        <v>0</v>
      </c>
      <c r="BH1299" s="171">
        <f>(VLOOKUP($D1299,'P4 Destination'!$C$21:$M$176,6,0))*BG1299</f>
        <v>0</v>
      </c>
      <c r="BI1299" s="172">
        <f t="shared" si="582"/>
        <v>0</v>
      </c>
      <c r="BJ1299" s="171">
        <f>(VLOOKUP($D1299,'P4 Destination'!$C$21:$M$176,7,0))*BI1299</f>
        <v>0</v>
      </c>
      <c r="BK1299" s="172">
        <f t="shared" si="583"/>
        <v>0</v>
      </c>
      <c r="BL1299" s="171">
        <f>(VLOOKUP($D1299,'P4 Destination'!$C$21:$M$176,8,0))*BK1299</f>
        <v>0</v>
      </c>
      <c r="BM1299" s="172">
        <f t="shared" si="584"/>
        <v>0</v>
      </c>
      <c r="BN1299" s="171">
        <f>(VLOOKUP($D1299,'P4 Destination'!$C$21:$M$176,9,0))*BM1299</f>
        <v>0</v>
      </c>
      <c r="BO1299" s="154">
        <f t="shared" si="561"/>
        <v>1</v>
      </c>
      <c r="BP1299" s="171">
        <f>(VLOOKUP(D1299,'P4 Destination'!$C$21:$M$176,10,0))*K1299</f>
        <v>0</v>
      </c>
      <c r="BQ1299" s="171">
        <f>(VLOOKUP(D1299,'P4 Destination'!$C$21:$M$176,11,0))*J1299</f>
        <v>0</v>
      </c>
      <c r="BR1299" s="173">
        <f t="shared" si="585"/>
        <v>0</v>
      </c>
      <c r="BS1299" s="173">
        <f>(AV1299*2500)*'P6 Verzekering'!$E$11</f>
        <v>0</v>
      </c>
      <c r="BT1299" s="173">
        <f>(AW1299*2500)*'P6 Verzekering'!$E$12</f>
        <v>0</v>
      </c>
      <c r="BU1299" s="173">
        <f>(L1299*2500)*'P6 Verzekering'!$E$13</f>
        <v>0</v>
      </c>
      <c r="BV1299" s="173">
        <f t="shared" si="586"/>
        <v>0</v>
      </c>
      <c r="BW1299"/>
      <c r="BX1299"/>
    </row>
    <row r="1300" spans="1:76">
      <c r="A1300" s="152" t="s">
        <v>1361</v>
      </c>
      <c r="B1300" s="152" t="s">
        <v>281</v>
      </c>
      <c r="C1300" s="152" t="s">
        <v>538</v>
      </c>
      <c r="D1300" s="152" t="s">
        <v>414</v>
      </c>
      <c r="E1300" s="152" t="s">
        <v>413</v>
      </c>
      <c r="F1300" s="153">
        <f t="shared" si="562"/>
        <v>18</v>
      </c>
      <c r="G1300" s="154">
        <v>1</v>
      </c>
      <c r="H1300" s="154">
        <f>IFERROR(VLOOKUP(B1300,'P2 Origin'!$C$21:$Q$176,15,FALSE),0)</f>
        <v>0</v>
      </c>
      <c r="I1300" s="154">
        <f>IFERROR(VLOOKUP(D1300,'P4 Destination'!$C$21:$Q$176,15,FALSE),0)</f>
        <v>0</v>
      </c>
      <c r="J1300" s="155">
        <v>1</v>
      </c>
      <c r="K1300" s="155"/>
      <c r="L1300" s="156">
        <v>0</v>
      </c>
      <c r="M1300" s="155">
        <v>0</v>
      </c>
      <c r="N1300" s="155">
        <v>0</v>
      </c>
      <c r="O1300" s="157">
        <f t="shared" si="563"/>
        <v>0</v>
      </c>
      <c r="P1300" s="158">
        <f t="shared" si="564"/>
        <v>0</v>
      </c>
      <c r="Q1300" s="159">
        <f>IFERROR(VLOOKUP(N1300,'P1 Intra-Europees'!$A$15:$H$25,3,0),0)*P1300</f>
        <v>0</v>
      </c>
      <c r="R1300" s="160">
        <f t="shared" si="565"/>
        <v>0</v>
      </c>
      <c r="S1300" s="159">
        <f>IFERROR(VLOOKUP(N1300,'P1 Intra-Europees'!$A$15:$H$25,4,0),0)*R1300</f>
        <v>0</v>
      </c>
      <c r="T1300" s="160">
        <f t="shared" si="566"/>
        <v>0</v>
      </c>
      <c r="U1300" s="159">
        <f>IFERROR(VLOOKUP(N1300,'P1 Intra-Europees'!$A$15:$H$25,5,0),0)*T1300</f>
        <v>0</v>
      </c>
      <c r="V1300" s="160">
        <f t="shared" si="567"/>
        <v>0</v>
      </c>
      <c r="W1300" s="159">
        <f>IFERROR(VLOOKUP(N1300,'P1 Intra-Europees'!$A$15:$H$25,6,0),0)*V1300</f>
        <v>0</v>
      </c>
      <c r="X1300" s="160">
        <f t="shared" si="568"/>
        <v>0</v>
      </c>
      <c r="Y1300" s="159">
        <f>IFERROR(VLOOKUP(N1300,'P1 Intra-Europees'!$A$15:$H$25,7,0),0)*X1300</f>
        <v>0</v>
      </c>
      <c r="Z1300" s="161">
        <f t="shared" si="569"/>
        <v>0</v>
      </c>
      <c r="AA1300" s="162">
        <f>IFERROR(VLOOKUP(N1300,'P1 Intra-Europees'!$A$15:$H$25,8,0),0)*Z1300</f>
        <v>0</v>
      </c>
      <c r="AB1300" s="163">
        <f t="shared" si="570"/>
        <v>0</v>
      </c>
      <c r="AC1300" s="157" t="str">
        <f>VLOOKUP(B1300,'P2 Origin'!$C$21:$O$176,13,0)</f>
        <v>USD</v>
      </c>
      <c r="AD1300" s="164">
        <f t="shared" si="571"/>
        <v>0</v>
      </c>
      <c r="AE1300" s="165">
        <f>IF(AU1300&gt;0.1,VLOOKUP(B1300,'P2 Origin'!$C$21:$M$176,3,0)*H1300,0)</f>
        <v>0</v>
      </c>
      <c r="AF1300" s="166">
        <f t="shared" si="572"/>
        <v>0</v>
      </c>
      <c r="AG1300" s="165">
        <f>(VLOOKUP(B1300,'P2 Origin'!$C$21:$M$176,4,0))*AF1300</f>
        <v>0</v>
      </c>
      <c r="AH1300" s="166">
        <f t="shared" si="573"/>
        <v>0</v>
      </c>
      <c r="AI1300" s="165">
        <f>(VLOOKUP(B1300,'P2 Origin'!$C$21:$M$176,5,0))*AH1300</f>
        <v>0</v>
      </c>
      <c r="AJ1300" s="166">
        <f t="shared" si="587"/>
        <v>18</v>
      </c>
      <c r="AK1300" s="165">
        <f>(VLOOKUP(B1300,'P2 Origin'!$C$21:$M$176,6,0))*AJ1300</f>
        <v>0</v>
      </c>
      <c r="AL1300" s="166">
        <f t="shared" si="574"/>
        <v>0</v>
      </c>
      <c r="AM1300" s="165">
        <f>(VLOOKUP($B1300,'P2 Origin'!$C$21:$M$176,7,0))*AL1300</f>
        <v>0</v>
      </c>
      <c r="AN1300" s="166">
        <f t="shared" si="575"/>
        <v>0</v>
      </c>
      <c r="AO1300" s="165">
        <f>(VLOOKUP($B1300,'P2 Origin'!$C$21:$M$176,8,0))*AN1300</f>
        <v>0</v>
      </c>
      <c r="AP1300" s="166">
        <f t="shared" si="576"/>
        <v>0</v>
      </c>
      <c r="AQ1300" s="165">
        <f>(VLOOKUP($B1300,'P2 Origin'!$C$21:$M$176,9,0))*AP1300</f>
        <v>0</v>
      </c>
      <c r="AR1300" s="155">
        <f t="shared" si="560"/>
        <v>1</v>
      </c>
      <c r="AS1300" s="164">
        <f>(VLOOKUP(B1300,'P2 Origin'!$C$21:$M$176,10,0))*K1300</f>
        <v>0</v>
      </c>
      <c r="AT1300" s="164">
        <f>(VLOOKUP(B1300,'P2 Origin'!$C$21:$M$176,11,0))*J1300</f>
        <v>0</v>
      </c>
      <c r="AU1300" s="167">
        <v>18</v>
      </c>
      <c r="AV1300" s="168">
        <v>18</v>
      </c>
      <c r="AW1300" s="169">
        <v>0</v>
      </c>
      <c r="AX1300" s="170">
        <f>IF(AU1300&gt;=0.1,'P3 Bureaumarge zee- en luchtvr.'!$D$12,0)</f>
        <v>0</v>
      </c>
      <c r="AY1300" s="163">
        <f t="shared" si="577"/>
        <v>0</v>
      </c>
      <c r="AZ1300" s="157" t="str">
        <f>VLOOKUP(D1300,'P4 Destination'!$C$21:$O$176,13,0)</f>
        <v>USD</v>
      </c>
      <c r="BA1300" s="164">
        <f t="shared" si="578"/>
        <v>0</v>
      </c>
      <c r="BB1300" s="171">
        <f>IF(AU1300&gt;0.1,(VLOOKUP(D1300,'P4 Destination'!$C$21:$M$176,3,0))*I1300,0)</f>
        <v>0</v>
      </c>
      <c r="BC1300" s="172">
        <f t="shared" si="579"/>
        <v>0</v>
      </c>
      <c r="BD1300" s="171">
        <f>(VLOOKUP($D1300,'P4 Destination'!$C$21:$M$176,4,0))*BC1300</f>
        <v>0</v>
      </c>
      <c r="BE1300" s="172">
        <f t="shared" si="580"/>
        <v>0</v>
      </c>
      <c r="BF1300" s="171">
        <f>(VLOOKUP($D1300,'P4 Destination'!$C$21:$M$176,5,0))*BE1300</f>
        <v>0</v>
      </c>
      <c r="BG1300" s="172">
        <f t="shared" si="581"/>
        <v>18</v>
      </c>
      <c r="BH1300" s="171">
        <f>(VLOOKUP($D1300,'P4 Destination'!$C$21:$M$176,6,0))*BG1300</f>
        <v>0</v>
      </c>
      <c r="BI1300" s="172">
        <f t="shared" si="582"/>
        <v>0</v>
      </c>
      <c r="BJ1300" s="171">
        <f>(VLOOKUP($D1300,'P4 Destination'!$C$21:$M$176,7,0))*BI1300</f>
        <v>0</v>
      </c>
      <c r="BK1300" s="172">
        <f t="shared" si="583"/>
        <v>0</v>
      </c>
      <c r="BL1300" s="171">
        <f>(VLOOKUP($D1300,'P4 Destination'!$C$21:$M$176,8,0))*BK1300</f>
        <v>0</v>
      </c>
      <c r="BM1300" s="172">
        <f t="shared" si="584"/>
        <v>0</v>
      </c>
      <c r="BN1300" s="171">
        <f>(VLOOKUP($D1300,'P4 Destination'!$C$21:$M$176,9,0))*BM1300</f>
        <v>0</v>
      </c>
      <c r="BO1300" s="154">
        <f t="shared" si="561"/>
        <v>1</v>
      </c>
      <c r="BP1300" s="171">
        <f>(VLOOKUP(D1300,'P4 Destination'!$C$21:$M$176,10,0))*K1300</f>
        <v>0</v>
      </c>
      <c r="BQ1300" s="171">
        <f>(VLOOKUP(D1300,'P4 Destination'!$C$21:$M$176,11,0))*J1300</f>
        <v>0</v>
      </c>
      <c r="BR1300" s="173">
        <f t="shared" si="585"/>
        <v>0</v>
      </c>
      <c r="BS1300" s="173">
        <f>(AV1300*2500)*'P6 Verzekering'!$E$11</f>
        <v>0</v>
      </c>
      <c r="BT1300" s="173">
        <f>(AW1300*2500)*'P6 Verzekering'!$E$12</f>
        <v>0</v>
      </c>
      <c r="BU1300" s="173">
        <f>(L1300*2500)*'P6 Verzekering'!$E$13</f>
        <v>0</v>
      </c>
      <c r="BV1300" s="173">
        <f t="shared" si="586"/>
        <v>0</v>
      </c>
      <c r="BW1300"/>
      <c r="BX1300"/>
    </row>
    <row r="1301" spans="1:76">
      <c r="A1301" s="152" t="s">
        <v>1362</v>
      </c>
      <c r="B1301" s="152" t="s">
        <v>281</v>
      </c>
      <c r="C1301" s="152" t="s">
        <v>538</v>
      </c>
      <c r="D1301" s="152" t="s">
        <v>414</v>
      </c>
      <c r="E1301" s="152" t="s">
        <v>413</v>
      </c>
      <c r="F1301" s="153">
        <f t="shared" si="562"/>
        <v>17</v>
      </c>
      <c r="G1301" s="154">
        <v>1</v>
      </c>
      <c r="H1301" s="154">
        <f>IFERROR(VLOOKUP(B1301,'P2 Origin'!$C$21:$Q$176,15,FALSE),0)</f>
        <v>0</v>
      </c>
      <c r="I1301" s="154">
        <f>IFERROR(VLOOKUP(D1301,'P4 Destination'!$C$21:$Q$176,15,FALSE),0)</f>
        <v>0</v>
      </c>
      <c r="J1301" s="155">
        <v>1</v>
      </c>
      <c r="K1301" s="155"/>
      <c r="L1301" s="156">
        <v>0</v>
      </c>
      <c r="M1301" s="155">
        <v>0</v>
      </c>
      <c r="N1301" s="155">
        <v>0</v>
      </c>
      <c r="O1301" s="157">
        <f t="shared" si="563"/>
        <v>0</v>
      </c>
      <c r="P1301" s="158">
        <f t="shared" si="564"/>
        <v>0</v>
      </c>
      <c r="Q1301" s="159">
        <f>IFERROR(VLOOKUP(N1301,'P1 Intra-Europees'!$A$15:$H$25,3,0),0)*P1301</f>
        <v>0</v>
      </c>
      <c r="R1301" s="160">
        <f t="shared" si="565"/>
        <v>0</v>
      </c>
      <c r="S1301" s="159">
        <f>IFERROR(VLOOKUP(N1301,'P1 Intra-Europees'!$A$15:$H$25,4,0),0)*R1301</f>
        <v>0</v>
      </c>
      <c r="T1301" s="160">
        <f t="shared" si="566"/>
        <v>0</v>
      </c>
      <c r="U1301" s="159">
        <f>IFERROR(VLOOKUP(N1301,'P1 Intra-Europees'!$A$15:$H$25,5,0),0)*T1301</f>
        <v>0</v>
      </c>
      <c r="V1301" s="160">
        <f t="shared" si="567"/>
        <v>0</v>
      </c>
      <c r="W1301" s="159">
        <f>IFERROR(VLOOKUP(N1301,'P1 Intra-Europees'!$A$15:$H$25,6,0),0)*V1301</f>
        <v>0</v>
      </c>
      <c r="X1301" s="160">
        <f t="shared" si="568"/>
        <v>0</v>
      </c>
      <c r="Y1301" s="159">
        <f>IFERROR(VLOOKUP(N1301,'P1 Intra-Europees'!$A$15:$H$25,7,0),0)*X1301</f>
        <v>0</v>
      </c>
      <c r="Z1301" s="161">
        <f t="shared" si="569"/>
        <v>0</v>
      </c>
      <c r="AA1301" s="162">
        <f>IFERROR(VLOOKUP(N1301,'P1 Intra-Europees'!$A$15:$H$25,8,0),0)*Z1301</f>
        <v>0</v>
      </c>
      <c r="AB1301" s="163">
        <f t="shared" si="570"/>
        <v>0</v>
      </c>
      <c r="AC1301" s="157" t="str">
        <f>VLOOKUP(B1301,'P2 Origin'!$C$21:$O$176,13,0)</f>
        <v>USD</v>
      </c>
      <c r="AD1301" s="164">
        <f t="shared" si="571"/>
        <v>0</v>
      </c>
      <c r="AE1301" s="165">
        <f>IF(AU1301&gt;0.1,VLOOKUP(B1301,'P2 Origin'!$C$21:$M$176,3,0)*H1301,0)</f>
        <v>0</v>
      </c>
      <c r="AF1301" s="166">
        <f t="shared" si="572"/>
        <v>0</v>
      </c>
      <c r="AG1301" s="165">
        <f>(VLOOKUP(B1301,'P2 Origin'!$C$21:$M$176,4,0))*AF1301</f>
        <v>0</v>
      </c>
      <c r="AH1301" s="166">
        <f t="shared" si="573"/>
        <v>0</v>
      </c>
      <c r="AI1301" s="165">
        <f>(VLOOKUP(B1301,'P2 Origin'!$C$21:$M$176,5,0))*AH1301</f>
        <v>0</v>
      </c>
      <c r="AJ1301" s="166">
        <f t="shared" si="587"/>
        <v>17</v>
      </c>
      <c r="AK1301" s="165">
        <f>(VLOOKUP(B1301,'P2 Origin'!$C$21:$M$176,6,0))*AJ1301</f>
        <v>0</v>
      </c>
      <c r="AL1301" s="166">
        <f t="shared" si="574"/>
        <v>0</v>
      </c>
      <c r="AM1301" s="165">
        <f>(VLOOKUP($B1301,'P2 Origin'!$C$21:$M$176,7,0))*AL1301</f>
        <v>0</v>
      </c>
      <c r="AN1301" s="166">
        <f t="shared" si="575"/>
        <v>0</v>
      </c>
      <c r="AO1301" s="165">
        <f>(VLOOKUP($B1301,'P2 Origin'!$C$21:$M$176,8,0))*AN1301</f>
        <v>0</v>
      </c>
      <c r="AP1301" s="166">
        <f t="shared" si="576"/>
        <v>0</v>
      </c>
      <c r="AQ1301" s="165">
        <f>(VLOOKUP($B1301,'P2 Origin'!$C$21:$M$176,9,0))*AP1301</f>
        <v>0</v>
      </c>
      <c r="AR1301" s="155">
        <f t="shared" si="560"/>
        <v>1</v>
      </c>
      <c r="AS1301" s="164">
        <f>(VLOOKUP(B1301,'P2 Origin'!$C$21:$M$176,10,0))*K1301</f>
        <v>0</v>
      </c>
      <c r="AT1301" s="164">
        <f>(VLOOKUP(B1301,'P2 Origin'!$C$21:$M$176,11,0))*J1301</f>
        <v>0</v>
      </c>
      <c r="AU1301" s="167">
        <v>17</v>
      </c>
      <c r="AV1301" s="168">
        <v>17</v>
      </c>
      <c r="AW1301" s="169">
        <v>0</v>
      </c>
      <c r="AX1301" s="170">
        <f>IF(AU1301&gt;=0.1,'P3 Bureaumarge zee- en luchtvr.'!$D$12,0)</f>
        <v>0</v>
      </c>
      <c r="AY1301" s="163">
        <f t="shared" si="577"/>
        <v>0</v>
      </c>
      <c r="AZ1301" s="157" t="str">
        <f>VLOOKUP(D1301,'P4 Destination'!$C$21:$O$176,13,0)</f>
        <v>USD</v>
      </c>
      <c r="BA1301" s="164">
        <f t="shared" si="578"/>
        <v>0</v>
      </c>
      <c r="BB1301" s="171">
        <f>IF(AU1301&gt;0.1,(VLOOKUP(D1301,'P4 Destination'!$C$21:$M$176,3,0))*I1301,0)</f>
        <v>0</v>
      </c>
      <c r="BC1301" s="172">
        <f t="shared" si="579"/>
        <v>0</v>
      </c>
      <c r="BD1301" s="171">
        <f>(VLOOKUP($D1301,'P4 Destination'!$C$21:$M$176,4,0))*BC1301</f>
        <v>0</v>
      </c>
      <c r="BE1301" s="172">
        <f t="shared" si="580"/>
        <v>0</v>
      </c>
      <c r="BF1301" s="171">
        <f>(VLOOKUP($D1301,'P4 Destination'!$C$21:$M$176,5,0))*BE1301</f>
        <v>0</v>
      </c>
      <c r="BG1301" s="172">
        <f t="shared" si="581"/>
        <v>17</v>
      </c>
      <c r="BH1301" s="171">
        <f>(VLOOKUP($D1301,'P4 Destination'!$C$21:$M$176,6,0))*BG1301</f>
        <v>0</v>
      </c>
      <c r="BI1301" s="172">
        <f t="shared" si="582"/>
        <v>0</v>
      </c>
      <c r="BJ1301" s="171">
        <f>(VLOOKUP($D1301,'P4 Destination'!$C$21:$M$176,7,0))*BI1301</f>
        <v>0</v>
      </c>
      <c r="BK1301" s="172">
        <f t="shared" si="583"/>
        <v>0</v>
      </c>
      <c r="BL1301" s="171">
        <f>(VLOOKUP($D1301,'P4 Destination'!$C$21:$M$176,8,0))*BK1301</f>
        <v>0</v>
      </c>
      <c r="BM1301" s="172">
        <f t="shared" si="584"/>
        <v>0</v>
      </c>
      <c r="BN1301" s="171">
        <f>(VLOOKUP($D1301,'P4 Destination'!$C$21:$M$176,9,0))*BM1301</f>
        <v>0</v>
      </c>
      <c r="BO1301" s="154">
        <f t="shared" si="561"/>
        <v>1</v>
      </c>
      <c r="BP1301" s="171">
        <f>(VLOOKUP(D1301,'P4 Destination'!$C$21:$M$176,10,0))*K1301</f>
        <v>0</v>
      </c>
      <c r="BQ1301" s="171">
        <f>(VLOOKUP(D1301,'P4 Destination'!$C$21:$M$176,11,0))*J1301</f>
        <v>0</v>
      </c>
      <c r="BR1301" s="173">
        <f t="shared" si="585"/>
        <v>0</v>
      </c>
      <c r="BS1301" s="173">
        <f>(AV1301*2500)*'P6 Verzekering'!$E$11</f>
        <v>0</v>
      </c>
      <c r="BT1301" s="173">
        <f>(AW1301*2500)*'P6 Verzekering'!$E$12</f>
        <v>0</v>
      </c>
      <c r="BU1301" s="173">
        <f>(L1301*2500)*'P6 Verzekering'!$E$13</f>
        <v>0</v>
      </c>
      <c r="BV1301" s="173">
        <f t="shared" si="586"/>
        <v>0</v>
      </c>
      <c r="BW1301"/>
      <c r="BX1301"/>
    </row>
    <row r="1302" spans="1:76">
      <c r="A1302" s="152" t="s">
        <v>1363</v>
      </c>
      <c r="B1302" s="152" t="s">
        <v>281</v>
      </c>
      <c r="C1302" s="152" t="s">
        <v>538</v>
      </c>
      <c r="D1302" s="152" t="s">
        <v>414</v>
      </c>
      <c r="E1302" s="152" t="s">
        <v>413</v>
      </c>
      <c r="F1302" s="153">
        <f t="shared" si="562"/>
        <v>16</v>
      </c>
      <c r="G1302" s="154">
        <v>1</v>
      </c>
      <c r="H1302" s="154">
        <f>IFERROR(VLOOKUP(B1302,'P2 Origin'!$C$21:$Q$176,15,FALSE),0)</f>
        <v>0</v>
      </c>
      <c r="I1302" s="154">
        <f>IFERROR(VLOOKUP(D1302,'P4 Destination'!$C$21:$Q$176,15,FALSE),0)</f>
        <v>0</v>
      </c>
      <c r="J1302" s="155">
        <v>1</v>
      </c>
      <c r="K1302" s="155"/>
      <c r="L1302" s="156">
        <v>0</v>
      </c>
      <c r="M1302" s="155">
        <v>0</v>
      </c>
      <c r="N1302" s="155">
        <v>0</v>
      </c>
      <c r="O1302" s="157">
        <f t="shared" si="563"/>
        <v>0</v>
      </c>
      <c r="P1302" s="158">
        <f t="shared" si="564"/>
        <v>0</v>
      </c>
      <c r="Q1302" s="159">
        <f>IFERROR(VLOOKUP(N1302,'P1 Intra-Europees'!$A$15:$H$25,3,0),0)*P1302</f>
        <v>0</v>
      </c>
      <c r="R1302" s="160">
        <f t="shared" si="565"/>
        <v>0</v>
      </c>
      <c r="S1302" s="159">
        <f>IFERROR(VLOOKUP(N1302,'P1 Intra-Europees'!$A$15:$H$25,4,0),0)*R1302</f>
        <v>0</v>
      </c>
      <c r="T1302" s="160">
        <f t="shared" si="566"/>
        <v>0</v>
      </c>
      <c r="U1302" s="159">
        <f>IFERROR(VLOOKUP(N1302,'P1 Intra-Europees'!$A$15:$H$25,5,0),0)*T1302</f>
        <v>0</v>
      </c>
      <c r="V1302" s="160">
        <f t="shared" si="567"/>
        <v>0</v>
      </c>
      <c r="W1302" s="159">
        <f>IFERROR(VLOOKUP(N1302,'P1 Intra-Europees'!$A$15:$H$25,6,0),0)*V1302</f>
        <v>0</v>
      </c>
      <c r="X1302" s="160">
        <f t="shared" si="568"/>
        <v>0</v>
      </c>
      <c r="Y1302" s="159">
        <f>IFERROR(VLOOKUP(N1302,'P1 Intra-Europees'!$A$15:$H$25,7,0),0)*X1302</f>
        <v>0</v>
      </c>
      <c r="Z1302" s="161">
        <f t="shared" si="569"/>
        <v>0</v>
      </c>
      <c r="AA1302" s="162">
        <f>IFERROR(VLOOKUP(N1302,'P1 Intra-Europees'!$A$15:$H$25,8,0),0)*Z1302</f>
        <v>0</v>
      </c>
      <c r="AB1302" s="163">
        <f t="shared" si="570"/>
        <v>0</v>
      </c>
      <c r="AC1302" s="157" t="str">
        <f>VLOOKUP(B1302,'P2 Origin'!$C$21:$O$176,13,0)</f>
        <v>USD</v>
      </c>
      <c r="AD1302" s="164">
        <f t="shared" si="571"/>
        <v>0</v>
      </c>
      <c r="AE1302" s="165">
        <f>IF(AU1302&gt;0.1,VLOOKUP(B1302,'P2 Origin'!$C$21:$M$176,3,0)*H1302,0)</f>
        <v>0</v>
      </c>
      <c r="AF1302" s="166">
        <f t="shared" si="572"/>
        <v>0</v>
      </c>
      <c r="AG1302" s="165">
        <f>(VLOOKUP(B1302,'P2 Origin'!$C$21:$M$176,4,0))*AF1302</f>
        <v>0</v>
      </c>
      <c r="AH1302" s="166">
        <f t="shared" si="573"/>
        <v>0</v>
      </c>
      <c r="AI1302" s="165">
        <f>(VLOOKUP(B1302,'P2 Origin'!$C$21:$M$176,5,0))*AH1302</f>
        <v>0</v>
      </c>
      <c r="AJ1302" s="166">
        <f t="shared" si="587"/>
        <v>16</v>
      </c>
      <c r="AK1302" s="165">
        <f>(VLOOKUP(B1302,'P2 Origin'!$C$21:$M$176,6,0))*AJ1302</f>
        <v>0</v>
      </c>
      <c r="AL1302" s="166">
        <f t="shared" si="574"/>
        <v>0</v>
      </c>
      <c r="AM1302" s="165">
        <f>(VLOOKUP($B1302,'P2 Origin'!$C$21:$M$176,7,0))*AL1302</f>
        <v>0</v>
      </c>
      <c r="AN1302" s="166">
        <f t="shared" si="575"/>
        <v>0</v>
      </c>
      <c r="AO1302" s="165">
        <f>(VLOOKUP($B1302,'P2 Origin'!$C$21:$M$176,8,0))*AN1302</f>
        <v>0</v>
      </c>
      <c r="AP1302" s="166">
        <f t="shared" si="576"/>
        <v>0</v>
      </c>
      <c r="AQ1302" s="165">
        <f>(VLOOKUP($B1302,'P2 Origin'!$C$21:$M$176,9,0))*AP1302</f>
        <v>0</v>
      </c>
      <c r="AR1302" s="155">
        <f t="shared" si="560"/>
        <v>1</v>
      </c>
      <c r="AS1302" s="164">
        <f>(VLOOKUP(B1302,'P2 Origin'!$C$21:$M$176,10,0))*K1302</f>
        <v>0</v>
      </c>
      <c r="AT1302" s="164">
        <f>(VLOOKUP(B1302,'P2 Origin'!$C$21:$M$176,11,0))*J1302</f>
        <v>0</v>
      </c>
      <c r="AU1302" s="167">
        <v>16</v>
      </c>
      <c r="AV1302" s="168">
        <v>16</v>
      </c>
      <c r="AW1302" s="169">
        <v>0</v>
      </c>
      <c r="AX1302" s="170">
        <f>IF(AU1302&gt;=0.1,'P3 Bureaumarge zee- en luchtvr.'!$D$12,0)</f>
        <v>0</v>
      </c>
      <c r="AY1302" s="163">
        <f t="shared" si="577"/>
        <v>0</v>
      </c>
      <c r="AZ1302" s="157" t="str">
        <f>VLOOKUP(D1302,'P4 Destination'!$C$21:$O$176,13,0)</f>
        <v>USD</v>
      </c>
      <c r="BA1302" s="164">
        <f t="shared" si="578"/>
        <v>0</v>
      </c>
      <c r="BB1302" s="171">
        <f>IF(AU1302&gt;0.1,(VLOOKUP(D1302,'P4 Destination'!$C$21:$M$176,3,0))*I1302,0)</f>
        <v>0</v>
      </c>
      <c r="BC1302" s="172">
        <f t="shared" si="579"/>
        <v>0</v>
      </c>
      <c r="BD1302" s="171">
        <f>(VLOOKUP($D1302,'P4 Destination'!$C$21:$M$176,4,0))*BC1302</f>
        <v>0</v>
      </c>
      <c r="BE1302" s="172">
        <f t="shared" si="580"/>
        <v>0</v>
      </c>
      <c r="BF1302" s="171">
        <f>(VLOOKUP($D1302,'P4 Destination'!$C$21:$M$176,5,0))*BE1302</f>
        <v>0</v>
      </c>
      <c r="BG1302" s="172">
        <f t="shared" si="581"/>
        <v>16</v>
      </c>
      <c r="BH1302" s="171">
        <f>(VLOOKUP($D1302,'P4 Destination'!$C$21:$M$176,6,0))*BG1302</f>
        <v>0</v>
      </c>
      <c r="BI1302" s="172">
        <f t="shared" si="582"/>
        <v>0</v>
      </c>
      <c r="BJ1302" s="171">
        <f>(VLOOKUP($D1302,'P4 Destination'!$C$21:$M$176,7,0))*BI1302</f>
        <v>0</v>
      </c>
      <c r="BK1302" s="172">
        <f t="shared" si="583"/>
        <v>0</v>
      </c>
      <c r="BL1302" s="171">
        <f>(VLOOKUP($D1302,'P4 Destination'!$C$21:$M$176,8,0))*BK1302</f>
        <v>0</v>
      </c>
      <c r="BM1302" s="172">
        <f t="shared" si="584"/>
        <v>0</v>
      </c>
      <c r="BN1302" s="171">
        <f>(VLOOKUP($D1302,'P4 Destination'!$C$21:$M$176,9,0))*BM1302</f>
        <v>0</v>
      </c>
      <c r="BO1302" s="154">
        <f t="shared" si="561"/>
        <v>1</v>
      </c>
      <c r="BP1302" s="171">
        <f>(VLOOKUP(D1302,'P4 Destination'!$C$21:$M$176,10,0))*K1302</f>
        <v>0</v>
      </c>
      <c r="BQ1302" s="171">
        <f>(VLOOKUP(D1302,'P4 Destination'!$C$21:$M$176,11,0))*J1302</f>
        <v>0</v>
      </c>
      <c r="BR1302" s="173">
        <f t="shared" si="585"/>
        <v>0</v>
      </c>
      <c r="BS1302" s="173">
        <f>(AV1302*2500)*'P6 Verzekering'!$E$11</f>
        <v>0</v>
      </c>
      <c r="BT1302" s="173">
        <f>(AW1302*2500)*'P6 Verzekering'!$E$12</f>
        <v>0</v>
      </c>
      <c r="BU1302" s="173">
        <f>(L1302*2500)*'P6 Verzekering'!$E$13</f>
        <v>0</v>
      </c>
      <c r="BV1302" s="173">
        <f t="shared" si="586"/>
        <v>0</v>
      </c>
      <c r="BW1302"/>
      <c r="BX1302"/>
    </row>
    <row r="1303" spans="1:76">
      <c r="A1303" s="152" t="s">
        <v>1364</v>
      </c>
      <c r="B1303" s="152" t="s">
        <v>281</v>
      </c>
      <c r="C1303" s="152" t="s">
        <v>538</v>
      </c>
      <c r="D1303" s="152" t="s">
        <v>320</v>
      </c>
      <c r="E1303" s="152" t="s">
        <v>319</v>
      </c>
      <c r="F1303" s="153">
        <f t="shared" si="562"/>
        <v>15</v>
      </c>
      <c r="G1303" s="154">
        <v>1</v>
      </c>
      <c r="H1303" s="154">
        <f>IFERROR(VLOOKUP(B1303,'P2 Origin'!$C$21:$Q$176,15,FALSE),0)</f>
        <v>0</v>
      </c>
      <c r="I1303" s="154">
        <f>IFERROR(VLOOKUP(D1303,'P4 Destination'!$C$21:$Q$176,15,FALSE),0)</f>
        <v>0</v>
      </c>
      <c r="J1303" s="155"/>
      <c r="K1303" s="155">
        <v>1</v>
      </c>
      <c r="L1303" s="156">
        <v>0</v>
      </c>
      <c r="M1303" s="155">
        <v>0</v>
      </c>
      <c r="N1303" s="155">
        <v>0</v>
      </c>
      <c r="O1303" s="157">
        <f t="shared" si="563"/>
        <v>0</v>
      </c>
      <c r="P1303" s="158">
        <f t="shared" si="564"/>
        <v>0</v>
      </c>
      <c r="Q1303" s="159">
        <f>IFERROR(VLOOKUP(N1303,'P1 Intra-Europees'!$A$15:$H$25,3,0),0)*P1303</f>
        <v>0</v>
      </c>
      <c r="R1303" s="160">
        <f t="shared" si="565"/>
        <v>0</v>
      </c>
      <c r="S1303" s="159">
        <f>IFERROR(VLOOKUP(N1303,'P1 Intra-Europees'!$A$15:$H$25,4,0),0)*R1303</f>
        <v>0</v>
      </c>
      <c r="T1303" s="160">
        <f t="shared" si="566"/>
        <v>0</v>
      </c>
      <c r="U1303" s="159">
        <f>IFERROR(VLOOKUP(N1303,'P1 Intra-Europees'!$A$15:$H$25,5,0),0)*T1303</f>
        <v>0</v>
      </c>
      <c r="V1303" s="160">
        <f t="shared" si="567"/>
        <v>0</v>
      </c>
      <c r="W1303" s="159">
        <f>IFERROR(VLOOKUP(N1303,'P1 Intra-Europees'!$A$15:$H$25,6,0),0)*V1303</f>
        <v>0</v>
      </c>
      <c r="X1303" s="160">
        <f t="shared" si="568"/>
        <v>0</v>
      </c>
      <c r="Y1303" s="159">
        <f>IFERROR(VLOOKUP(N1303,'P1 Intra-Europees'!$A$15:$H$25,7,0),0)*X1303</f>
        <v>0</v>
      </c>
      <c r="Z1303" s="161">
        <f t="shared" si="569"/>
        <v>0</v>
      </c>
      <c r="AA1303" s="162">
        <f>IFERROR(VLOOKUP(N1303,'P1 Intra-Europees'!$A$15:$H$25,8,0),0)*Z1303</f>
        <v>0</v>
      </c>
      <c r="AB1303" s="163">
        <f t="shared" si="570"/>
        <v>0</v>
      </c>
      <c r="AC1303" s="157" t="str">
        <f>VLOOKUP(B1303,'P2 Origin'!$C$21:$O$176,13,0)</f>
        <v>USD</v>
      </c>
      <c r="AD1303" s="164">
        <f t="shared" si="571"/>
        <v>0</v>
      </c>
      <c r="AE1303" s="165">
        <f>IF(AU1303&gt;0.1,VLOOKUP(B1303,'P2 Origin'!$C$21:$M$176,3,0)*H1303,0)</f>
        <v>0</v>
      </c>
      <c r="AF1303" s="166">
        <f t="shared" si="572"/>
        <v>0</v>
      </c>
      <c r="AG1303" s="165">
        <f>(VLOOKUP(B1303,'P2 Origin'!$C$21:$M$176,4,0))*AF1303</f>
        <v>0</v>
      </c>
      <c r="AH1303" s="166">
        <f t="shared" si="573"/>
        <v>15</v>
      </c>
      <c r="AI1303" s="165">
        <f>(VLOOKUP(B1303,'P2 Origin'!$C$21:$M$176,5,0))*AH1303</f>
        <v>0</v>
      </c>
      <c r="AJ1303" s="166">
        <f t="shared" si="587"/>
        <v>0</v>
      </c>
      <c r="AK1303" s="165">
        <f>(VLOOKUP(B1303,'P2 Origin'!$C$21:$M$176,6,0))*AJ1303</f>
        <v>0</v>
      </c>
      <c r="AL1303" s="166">
        <f t="shared" si="574"/>
        <v>0</v>
      </c>
      <c r="AM1303" s="165">
        <f>(VLOOKUP($B1303,'P2 Origin'!$C$21:$M$176,7,0))*AL1303</f>
        <v>0</v>
      </c>
      <c r="AN1303" s="166">
        <f t="shared" si="575"/>
        <v>0</v>
      </c>
      <c r="AO1303" s="165">
        <f>(VLOOKUP($B1303,'P2 Origin'!$C$21:$M$176,8,0))*AN1303</f>
        <v>0</v>
      </c>
      <c r="AP1303" s="166">
        <f t="shared" si="576"/>
        <v>0</v>
      </c>
      <c r="AQ1303" s="165">
        <f>(VLOOKUP($B1303,'P2 Origin'!$C$21:$M$176,9,0))*AP1303</f>
        <v>0</v>
      </c>
      <c r="AR1303" s="155">
        <f t="shared" si="560"/>
        <v>1</v>
      </c>
      <c r="AS1303" s="164">
        <f>(VLOOKUP(B1303,'P2 Origin'!$C$21:$M$176,10,0))*K1303</f>
        <v>0</v>
      </c>
      <c r="AT1303" s="164">
        <f>(VLOOKUP(B1303,'P2 Origin'!$C$21:$M$176,11,0))*J1303</f>
        <v>0</v>
      </c>
      <c r="AU1303" s="167">
        <v>15</v>
      </c>
      <c r="AV1303" s="168">
        <v>15</v>
      </c>
      <c r="AW1303" s="169">
        <v>0</v>
      </c>
      <c r="AX1303" s="170">
        <f>IF(AU1303&gt;=0.1,'P3 Bureaumarge zee- en luchtvr.'!$D$12,0)</f>
        <v>0</v>
      </c>
      <c r="AY1303" s="163">
        <f t="shared" si="577"/>
        <v>0</v>
      </c>
      <c r="AZ1303" s="157" t="str">
        <f>VLOOKUP(D1303,'P4 Destination'!$C$21:$O$176,13,0)</f>
        <v>USD</v>
      </c>
      <c r="BA1303" s="164">
        <f t="shared" si="578"/>
        <v>0</v>
      </c>
      <c r="BB1303" s="171">
        <f>IF(AU1303&gt;0.1,(VLOOKUP(D1303,'P4 Destination'!$C$21:$M$176,3,0))*I1303,0)</f>
        <v>0</v>
      </c>
      <c r="BC1303" s="172">
        <f t="shared" si="579"/>
        <v>0</v>
      </c>
      <c r="BD1303" s="171">
        <f>(VLOOKUP($D1303,'P4 Destination'!$C$21:$M$176,4,0))*BC1303</f>
        <v>0</v>
      </c>
      <c r="BE1303" s="172">
        <f t="shared" si="580"/>
        <v>15</v>
      </c>
      <c r="BF1303" s="171">
        <f>(VLOOKUP($D1303,'P4 Destination'!$C$21:$M$176,5,0))*BE1303</f>
        <v>0</v>
      </c>
      <c r="BG1303" s="172">
        <f t="shared" si="581"/>
        <v>0</v>
      </c>
      <c r="BH1303" s="171">
        <f>(VLOOKUP($D1303,'P4 Destination'!$C$21:$M$176,6,0))*BG1303</f>
        <v>0</v>
      </c>
      <c r="BI1303" s="172">
        <f t="shared" si="582"/>
        <v>0</v>
      </c>
      <c r="BJ1303" s="171">
        <f>(VLOOKUP($D1303,'P4 Destination'!$C$21:$M$176,7,0))*BI1303</f>
        <v>0</v>
      </c>
      <c r="BK1303" s="172">
        <f t="shared" si="583"/>
        <v>0</v>
      </c>
      <c r="BL1303" s="171">
        <f>(VLOOKUP($D1303,'P4 Destination'!$C$21:$M$176,8,0))*BK1303</f>
        <v>0</v>
      </c>
      <c r="BM1303" s="172">
        <f t="shared" si="584"/>
        <v>0</v>
      </c>
      <c r="BN1303" s="171">
        <f>(VLOOKUP($D1303,'P4 Destination'!$C$21:$M$176,9,0))*BM1303</f>
        <v>0</v>
      </c>
      <c r="BO1303" s="154">
        <f t="shared" si="561"/>
        <v>1</v>
      </c>
      <c r="BP1303" s="171">
        <f>(VLOOKUP(D1303,'P4 Destination'!$C$21:$M$176,10,0))*K1303</f>
        <v>0</v>
      </c>
      <c r="BQ1303" s="171">
        <f>(VLOOKUP(D1303,'P4 Destination'!$C$21:$M$176,11,0))*J1303</f>
        <v>0</v>
      </c>
      <c r="BR1303" s="173">
        <f t="shared" si="585"/>
        <v>0</v>
      </c>
      <c r="BS1303" s="173">
        <f>(AV1303*2500)*'P6 Verzekering'!$E$11</f>
        <v>0</v>
      </c>
      <c r="BT1303" s="173">
        <f>(AW1303*2500)*'P6 Verzekering'!$E$12</f>
        <v>0</v>
      </c>
      <c r="BU1303" s="173">
        <f>(L1303*2500)*'P6 Verzekering'!$E$13</f>
        <v>0</v>
      </c>
      <c r="BV1303" s="173">
        <f t="shared" si="586"/>
        <v>0</v>
      </c>
      <c r="BW1303"/>
      <c r="BX1303"/>
    </row>
    <row r="1304" spans="1:76">
      <c r="A1304" s="152" t="s">
        <v>1369</v>
      </c>
      <c r="B1304" s="152" t="s">
        <v>368</v>
      </c>
      <c r="C1304" s="152" t="s">
        <v>367</v>
      </c>
      <c r="D1304" s="152" t="s">
        <v>310</v>
      </c>
      <c r="E1304" s="152" t="s">
        <v>308</v>
      </c>
      <c r="F1304" s="153">
        <f t="shared" si="562"/>
        <v>45.31</v>
      </c>
      <c r="G1304" s="154">
        <v>0</v>
      </c>
      <c r="H1304" s="154">
        <f>IFERROR(VLOOKUP(B1304,'P2 Origin'!$C$21:$Q$176,15,FALSE),0)</f>
        <v>1</v>
      </c>
      <c r="I1304" s="154">
        <f>IFERROR(VLOOKUP(D1304,'P4 Destination'!$C$21:$Q$176,15,FALSE),0)</f>
        <v>1</v>
      </c>
      <c r="J1304" s="155"/>
      <c r="K1304" s="155"/>
      <c r="L1304" s="156">
        <v>0</v>
      </c>
      <c r="M1304" s="155">
        <v>0</v>
      </c>
      <c r="N1304" s="155">
        <v>0</v>
      </c>
      <c r="O1304" s="157">
        <f t="shared" si="563"/>
        <v>0</v>
      </c>
      <c r="P1304" s="158">
        <f t="shared" si="564"/>
        <v>0</v>
      </c>
      <c r="Q1304" s="159">
        <f>IFERROR(VLOOKUP(N1304,'P1 Intra-Europees'!$A$15:$H$25,3,0),0)*P1304</f>
        <v>0</v>
      </c>
      <c r="R1304" s="160">
        <f t="shared" si="565"/>
        <v>0</v>
      </c>
      <c r="S1304" s="159">
        <f>IFERROR(VLOOKUP(N1304,'P1 Intra-Europees'!$A$15:$H$25,4,0),0)*R1304</f>
        <v>0</v>
      </c>
      <c r="T1304" s="160">
        <f t="shared" si="566"/>
        <v>0</v>
      </c>
      <c r="U1304" s="159">
        <f>IFERROR(VLOOKUP(N1304,'P1 Intra-Europees'!$A$15:$H$25,5,0),0)*T1304</f>
        <v>0</v>
      </c>
      <c r="V1304" s="160">
        <f t="shared" si="567"/>
        <v>0</v>
      </c>
      <c r="W1304" s="159">
        <f>IFERROR(VLOOKUP(N1304,'P1 Intra-Europees'!$A$15:$H$25,6,0),0)*V1304</f>
        <v>0</v>
      </c>
      <c r="X1304" s="160">
        <f t="shared" si="568"/>
        <v>0</v>
      </c>
      <c r="Y1304" s="159">
        <f>IFERROR(VLOOKUP(N1304,'P1 Intra-Europees'!$A$15:$H$25,7,0),0)*X1304</f>
        <v>0</v>
      </c>
      <c r="Z1304" s="161">
        <f t="shared" si="569"/>
        <v>0</v>
      </c>
      <c r="AA1304" s="162">
        <f>IFERROR(VLOOKUP(N1304,'P1 Intra-Europees'!$A$15:$H$25,8,0),0)*Z1304</f>
        <v>0</v>
      </c>
      <c r="AB1304" s="163">
        <f t="shared" si="570"/>
        <v>0</v>
      </c>
      <c r="AC1304" s="157" t="str">
        <f>VLOOKUP(B1304,'P2 Origin'!$C$21:$O$176,13,0)</f>
        <v>USD</v>
      </c>
      <c r="AD1304" s="164">
        <f t="shared" si="571"/>
        <v>0</v>
      </c>
      <c r="AE1304" s="165">
        <f>IF(AU1304&gt;0.1,VLOOKUP(B1304,'P2 Origin'!$C$21:$M$176,3,0)*H1304,0)</f>
        <v>0</v>
      </c>
      <c r="AF1304" s="166">
        <f t="shared" si="572"/>
        <v>0</v>
      </c>
      <c r="AG1304" s="165">
        <f>(VLOOKUP(B1304,'P2 Origin'!$C$21:$M$176,4,0))*AF1304</f>
        <v>0</v>
      </c>
      <c r="AH1304" s="166">
        <f t="shared" si="573"/>
        <v>0</v>
      </c>
      <c r="AI1304" s="165">
        <f>(VLOOKUP(B1304,'P2 Origin'!$C$21:$M$176,5,0))*AH1304</f>
        <v>0</v>
      </c>
      <c r="AJ1304" s="166">
        <f t="shared" si="587"/>
        <v>0</v>
      </c>
      <c r="AK1304" s="165">
        <f>(VLOOKUP(B1304,'P2 Origin'!$C$21:$M$176,6,0))*AJ1304</f>
        <v>0</v>
      </c>
      <c r="AL1304" s="166">
        <f t="shared" si="574"/>
        <v>0</v>
      </c>
      <c r="AM1304" s="165">
        <f>(VLOOKUP($B1304,'P2 Origin'!$C$21:$M$176,7,0))*AL1304</f>
        <v>0</v>
      </c>
      <c r="AN1304" s="166">
        <f t="shared" si="575"/>
        <v>45.31</v>
      </c>
      <c r="AO1304" s="165">
        <f>(VLOOKUP($B1304,'P2 Origin'!$C$21:$M$176,8,0))*AN1304</f>
        <v>0</v>
      </c>
      <c r="AP1304" s="166">
        <f t="shared" si="576"/>
        <v>0</v>
      </c>
      <c r="AQ1304" s="165">
        <f>(VLOOKUP($B1304,'P2 Origin'!$C$21:$M$176,9,0))*AP1304</f>
        <v>0</v>
      </c>
      <c r="AR1304" s="155">
        <f t="shared" si="560"/>
        <v>0</v>
      </c>
      <c r="AS1304" s="164">
        <f>(VLOOKUP(B1304,'P2 Origin'!$C$21:$M$176,10,0))*K1304</f>
        <v>0</v>
      </c>
      <c r="AT1304" s="164">
        <f>(VLOOKUP(B1304,'P2 Origin'!$C$21:$M$176,11,0))*J1304</f>
        <v>0</v>
      </c>
      <c r="AU1304" s="167">
        <v>45.31</v>
      </c>
      <c r="AV1304" s="168">
        <v>0</v>
      </c>
      <c r="AW1304" s="169">
        <v>45.31</v>
      </c>
      <c r="AX1304" s="170">
        <f>IF(AU1304&gt;=0.1,'P3 Bureaumarge zee- en luchtvr.'!$D$12,0)</f>
        <v>0</v>
      </c>
      <c r="AY1304" s="163">
        <f t="shared" si="577"/>
        <v>0</v>
      </c>
      <c r="AZ1304" s="157" t="str">
        <f>VLOOKUP(D1304,'P4 Destination'!$C$21:$O$176,13,0)</f>
        <v>USD</v>
      </c>
      <c r="BA1304" s="164">
        <f t="shared" si="578"/>
        <v>0</v>
      </c>
      <c r="BB1304" s="171">
        <f>IF(AU1304&gt;0.1,(VLOOKUP(D1304,'P4 Destination'!$C$21:$M$176,3,0))*I1304,0)</f>
        <v>0</v>
      </c>
      <c r="BC1304" s="172">
        <f t="shared" si="579"/>
        <v>0</v>
      </c>
      <c r="BD1304" s="171">
        <f>(VLOOKUP($D1304,'P4 Destination'!$C$21:$M$176,4,0))*BC1304</f>
        <v>0</v>
      </c>
      <c r="BE1304" s="172">
        <f t="shared" si="580"/>
        <v>0</v>
      </c>
      <c r="BF1304" s="171">
        <f>(VLOOKUP($D1304,'P4 Destination'!$C$21:$M$176,5,0))*BE1304</f>
        <v>0</v>
      </c>
      <c r="BG1304" s="172">
        <f t="shared" si="581"/>
        <v>0</v>
      </c>
      <c r="BH1304" s="171">
        <f>(VLOOKUP($D1304,'P4 Destination'!$C$21:$M$176,6,0))*BG1304</f>
        <v>0</v>
      </c>
      <c r="BI1304" s="172">
        <f t="shared" si="582"/>
        <v>0</v>
      </c>
      <c r="BJ1304" s="171">
        <f>(VLOOKUP($D1304,'P4 Destination'!$C$21:$M$176,7,0))*BI1304</f>
        <v>0</v>
      </c>
      <c r="BK1304" s="172">
        <f t="shared" si="583"/>
        <v>45.31</v>
      </c>
      <c r="BL1304" s="171">
        <f>(VLOOKUP($D1304,'P4 Destination'!$C$21:$M$176,8,0))*BK1304</f>
        <v>0</v>
      </c>
      <c r="BM1304" s="172">
        <f t="shared" si="584"/>
        <v>0</v>
      </c>
      <c r="BN1304" s="171">
        <f>(VLOOKUP($D1304,'P4 Destination'!$C$21:$M$176,9,0))*BM1304</f>
        <v>0</v>
      </c>
      <c r="BO1304" s="154">
        <f t="shared" si="561"/>
        <v>0</v>
      </c>
      <c r="BP1304" s="171">
        <f>(VLOOKUP(D1304,'P4 Destination'!$C$21:$M$176,10,0))*K1304</f>
        <v>0</v>
      </c>
      <c r="BQ1304" s="171">
        <f>(VLOOKUP(D1304,'P4 Destination'!$C$21:$M$176,11,0))*J1304</f>
        <v>0</v>
      </c>
      <c r="BR1304" s="173">
        <f t="shared" si="585"/>
        <v>0</v>
      </c>
      <c r="BS1304" s="173">
        <f>(AV1304*2500)*'P6 Verzekering'!$E$11</f>
        <v>0</v>
      </c>
      <c r="BT1304" s="173">
        <f>(AW1304*2500)*'P6 Verzekering'!$E$12</f>
        <v>0</v>
      </c>
      <c r="BU1304" s="173">
        <f>(L1304*2500)*'P6 Verzekering'!$E$13</f>
        <v>0</v>
      </c>
      <c r="BV1304" s="173">
        <f t="shared" si="586"/>
        <v>0</v>
      </c>
      <c r="BW1304"/>
      <c r="BX1304"/>
    </row>
    <row r="1305" spans="1:76">
      <c r="A1305" s="152" t="s">
        <v>1374</v>
      </c>
      <c r="B1305" s="152" t="s">
        <v>368</v>
      </c>
      <c r="C1305" s="152" t="s">
        <v>367</v>
      </c>
      <c r="D1305" s="152" t="s">
        <v>219</v>
      </c>
      <c r="E1305" s="152" t="s">
        <v>219</v>
      </c>
      <c r="F1305" s="153">
        <f t="shared" si="562"/>
        <v>43</v>
      </c>
      <c r="G1305" s="154">
        <v>1</v>
      </c>
      <c r="H1305" s="154">
        <f>IFERROR(VLOOKUP(B1305,'P2 Origin'!$C$21:$Q$176,15,FALSE),0)</f>
        <v>1</v>
      </c>
      <c r="I1305" s="154">
        <f>IFERROR(VLOOKUP(D1305,'P4 Destination'!$C$21:$Q$176,15,FALSE),0)</f>
        <v>0</v>
      </c>
      <c r="J1305" s="155"/>
      <c r="K1305" s="155">
        <v>1</v>
      </c>
      <c r="L1305" s="156">
        <v>0</v>
      </c>
      <c r="M1305" s="155">
        <v>0</v>
      </c>
      <c r="N1305" s="155">
        <v>0</v>
      </c>
      <c r="O1305" s="157">
        <f t="shared" si="563"/>
        <v>0</v>
      </c>
      <c r="P1305" s="158">
        <f t="shared" si="564"/>
        <v>0</v>
      </c>
      <c r="Q1305" s="159">
        <f>IFERROR(VLOOKUP(N1305,'P1 Intra-Europees'!$A$15:$H$25,3,0),0)*P1305</f>
        <v>0</v>
      </c>
      <c r="R1305" s="160">
        <f t="shared" si="565"/>
        <v>0</v>
      </c>
      <c r="S1305" s="159">
        <f>IFERROR(VLOOKUP(N1305,'P1 Intra-Europees'!$A$15:$H$25,4,0),0)*R1305</f>
        <v>0</v>
      </c>
      <c r="T1305" s="160">
        <f t="shared" si="566"/>
        <v>0</v>
      </c>
      <c r="U1305" s="159">
        <f>IFERROR(VLOOKUP(N1305,'P1 Intra-Europees'!$A$15:$H$25,5,0),0)*T1305</f>
        <v>0</v>
      </c>
      <c r="V1305" s="160">
        <f t="shared" si="567"/>
        <v>0</v>
      </c>
      <c r="W1305" s="159">
        <f>IFERROR(VLOOKUP(N1305,'P1 Intra-Europees'!$A$15:$H$25,6,0),0)*V1305</f>
        <v>0</v>
      </c>
      <c r="X1305" s="160">
        <f t="shared" si="568"/>
        <v>0</v>
      </c>
      <c r="Y1305" s="159">
        <f>IFERROR(VLOOKUP(N1305,'P1 Intra-Europees'!$A$15:$H$25,7,0),0)*X1305</f>
        <v>0</v>
      </c>
      <c r="Z1305" s="161">
        <f t="shared" si="569"/>
        <v>0</v>
      </c>
      <c r="AA1305" s="162">
        <f>IFERROR(VLOOKUP(N1305,'P1 Intra-Europees'!$A$15:$H$25,8,0),0)*Z1305</f>
        <v>0</v>
      </c>
      <c r="AB1305" s="163">
        <f t="shared" si="570"/>
        <v>0</v>
      </c>
      <c r="AC1305" s="157" t="str">
        <f>VLOOKUP(B1305,'P2 Origin'!$C$21:$O$176,13,0)</f>
        <v>USD</v>
      </c>
      <c r="AD1305" s="164">
        <f t="shared" si="571"/>
        <v>0</v>
      </c>
      <c r="AE1305" s="165">
        <f>IF(AU1305&gt;0.1,VLOOKUP(B1305,'P2 Origin'!$C$21:$M$176,3,0)*H1305,0)</f>
        <v>0</v>
      </c>
      <c r="AF1305" s="166">
        <f t="shared" si="572"/>
        <v>0</v>
      </c>
      <c r="AG1305" s="165">
        <f>(VLOOKUP(B1305,'P2 Origin'!$C$21:$M$176,4,0))*AF1305</f>
        <v>0</v>
      </c>
      <c r="AH1305" s="166">
        <f t="shared" si="573"/>
        <v>0</v>
      </c>
      <c r="AI1305" s="165">
        <f>(VLOOKUP(B1305,'P2 Origin'!$C$21:$M$176,5,0))*AH1305</f>
        <v>0</v>
      </c>
      <c r="AJ1305" s="166">
        <f t="shared" si="587"/>
        <v>0</v>
      </c>
      <c r="AK1305" s="165">
        <f>(VLOOKUP(B1305,'P2 Origin'!$C$21:$M$176,6,0))*AJ1305</f>
        <v>0</v>
      </c>
      <c r="AL1305" s="166">
        <f t="shared" si="574"/>
        <v>0</v>
      </c>
      <c r="AM1305" s="165">
        <f>(VLOOKUP($B1305,'P2 Origin'!$C$21:$M$176,7,0))*AL1305</f>
        <v>0</v>
      </c>
      <c r="AN1305" s="166">
        <f t="shared" si="575"/>
        <v>43</v>
      </c>
      <c r="AO1305" s="165">
        <f>(VLOOKUP($B1305,'P2 Origin'!$C$21:$M$176,8,0))*AN1305</f>
        <v>0</v>
      </c>
      <c r="AP1305" s="166">
        <f t="shared" si="576"/>
        <v>0</v>
      </c>
      <c r="AQ1305" s="165">
        <f>(VLOOKUP($B1305,'P2 Origin'!$C$21:$M$176,9,0))*AP1305</f>
        <v>0</v>
      </c>
      <c r="AR1305" s="155">
        <f t="shared" si="560"/>
        <v>1</v>
      </c>
      <c r="AS1305" s="164">
        <f>(VLOOKUP(B1305,'P2 Origin'!$C$21:$M$176,10,0))*K1305</f>
        <v>0</v>
      </c>
      <c r="AT1305" s="164">
        <f>(VLOOKUP(B1305,'P2 Origin'!$C$21:$M$176,11,0))*J1305</f>
        <v>0</v>
      </c>
      <c r="AU1305" s="167">
        <v>43</v>
      </c>
      <c r="AV1305" s="168">
        <v>43</v>
      </c>
      <c r="AW1305" s="169">
        <v>0</v>
      </c>
      <c r="AX1305" s="170">
        <f>IF(AU1305&gt;=0.1,'P3 Bureaumarge zee- en luchtvr.'!$D$12,0)</f>
        <v>0</v>
      </c>
      <c r="AY1305" s="163">
        <f t="shared" si="577"/>
        <v>0</v>
      </c>
      <c r="AZ1305" s="157" t="str">
        <f>VLOOKUP(D1305,'P4 Destination'!$C$21:$O$176,13,0)</f>
        <v>EUR</v>
      </c>
      <c r="BA1305" s="164">
        <f t="shared" si="578"/>
        <v>0</v>
      </c>
      <c r="BB1305" s="171">
        <f>IF(AU1305&gt;0.1,(VLOOKUP(D1305,'P4 Destination'!$C$21:$M$176,3,0))*I1305,0)</f>
        <v>0</v>
      </c>
      <c r="BC1305" s="172">
        <f t="shared" si="579"/>
        <v>0</v>
      </c>
      <c r="BD1305" s="171">
        <f>(VLOOKUP($D1305,'P4 Destination'!$C$21:$M$176,4,0))*BC1305</f>
        <v>0</v>
      </c>
      <c r="BE1305" s="172">
        <f t="shared" si="580"/>
        <v>0</v>
      </c>
      <c r="BF1305" s="171">
        <f>(VLOOKUP($D1305,'P4 Destination'!$C$21:$M$176,5,0))*BE1305</f>
        <v>0</v>
      </c>
      <c r="BG1305" s="172">
        <f t="shared" si="581"/>
        <v>0</v>
      </c>
      <c r="BH1305" s="171">
        <f>(VLOOKUP($D1305,'P4 Destination'!$C$21:$M$176,6,0))*BG1305</f>
        <v>0</v>
      </c>
      <c r="BI1305" s="172">
        <f t="shared" si="582"/>
        <v>0</v>
      </c>
      <c r="BJ1305" s="171">
        <f>(VLOOKUP($D1305,'P4 Destination'!$C$21:$M$176,7,0))*BI1305</f>
        <v>0</v>
      </c>
      <c r="BK1305" s="172">
        <f t="shared" si="583"/>
        <v>43</v>
      </c>
      <c r="BL1305" s="171">
        <f>(VLOOKUP($D1305,'P4 Destination'!$C$21:$M$176,8,0))*BK1305</f>
        <v>0</v>
      </c>
      <c r="BM1305" s="172">
        <f t="shared" si="584"/>
        <v>0</v>
      </c>
      <c r="BN1305" s="171">
        <f>(VLOOKUP($D1305,'P4 Destination'!$C$21:$M$176,9,0))*BM1305</f>
        <v>0</v>
      </c>
      <c r="BO1305" s="154">
        <f t="shared" si="561"/>
        <v>1</v>
      </c>
      <c r="BP1305" s="171">
        <f>(VLOOKUP(D1305,'P4 Destination'!$C$21:$M$176,10,0))*K1305</f>
        <v>0</v>
      </c>
      <c r="BQ1305" s="171">
        <f>(VLOOKUP(D1305,'P4 Destination'!$C$21:$M$176,11,0))*J1305</f>
        <v>0</v>
      </c>
      <c r="BR1305" s="173">
        <f t="shared" si="585"/>
        <v>0</v>
      </c>
      <c r="BS1305" s="173">
        <f>(AV1305*2500)*'P6 Verzekering'!$E$11</f>
        <v>0</v>
      </c>
      <c r="BT1305" s="173">
        <f>(AW1305*2500)*'P6 Verzekering'!$E$12</f>
        <v>0</v>
      </c>
      <c r="BU1305" s="173">
        <f>(L1305*2500)*'P6 Verzekering'!$E$13</f>
        <v>0</v>
      </c>
      <c r="BV1305" s="173">
        <f t="shared" si="586"/>
        <v>0</v>
      </c>
      <c r="BW1305"/>
      <c r="BX1305"/>
    </row>
    <row r="1306" spans="1:76">
      <c r="A1306" s="152" t="s">
        <v>1376</v>
      </c>
      <c r="B1306" s="152" t="s">
        <v>368</v>
      </c>
      <c r="C1306" s="152" t="s">
        <v>367</v>
      </c>
      <c r="D1306" s="152" t="s">
        <v>219</v>
      </c>
      <c r="E1306" s="152" t="s">
        <v>219</v>
      </c>
      <c r="F1306" s="153">
        <f t="shared" si="562"/>
        <v>43</v>
      </c>
      <c r="G1306" s="154">
        <v>1</v>
      </c>
      <c r="H1306" s="154">
        <f>IFERROR(VLOOKUP(B1306,'P2 Origin'!$C$21:$Q$176,15,FALSE),0)</f>
        <v>1</v>
      </c>
      <c r="I1306" s="154">
        <f>IFERROR(VLOOKUP(D1306,'P4 Destination'!$C$21:$Q$176,15,FALSE),0)</f>
        <v>0</v>
      </c>
      <c r="J1306" s="155"/>
      <c r="K1306" s="155">
        <v>1</v>
      </c>
      <c r="L1306" s="156">
        <v>0</v>
      </c>
      <c r="M1306" s="155">
        <v>0</v>
      </c>
      <c r="N1306" s="155">
        <v>0</v>
      </c>
      <c r="O1306" s="157">
        <f t="shared" si="563"/>
        <v>0</v>
      </c>
      <c r="P1306" s="158">
        <f t="shared" si="564"/>
        <v>0</v>
      </c>
      <c r="Q1306" s="159">
        <f>IFERROR(VLOOKUP(N1306,'P1 Intra-Europees'!$A$15:$H$25,3,0),0)*P1306</f>
        <v>0</v>
      </c>
      <c r="R1306" s="160">
        <f t="shared" si="565"/>
        <v>0</v>
      </c>
      <c r="S1306" s="159">
        <f>IFERROR(VLOOKUP(N1306,'P1 Intra-Europees'!$A$15:$H$25,4,0),0)*R1306</f>
        <v>0</v>
      </c>
      <c r="T1306" s="160">
        <f t="shared" si="566"/>
        <v>0</v>
      </c>
      <c r="U1306" s="159">
        <f>IFERROR(VLOOKUP(N1306,'P1 Intra-Europees'!$A$15:$H$25,5,0),0)*T1306</f>
        <v>0</v>
      </c>
      <c r="V1306" s="160">
        <f t="shared" si="567"/>
        <v>0</v>
      </c>
      <c r="W1306" s="159">
        <f>IFERROR(VLOOKUP(N1306,'P1 Intra-Europees'!$A$15:$H$25,6,0),0)*V1306</f>
        <v>0</v>
      </c>
      <c r="X1306" s="160">
        <f t="shared" si="568"/>
        <v>0</v>
      </c>
      <c r="Y1306" s="159">
        <f>IFERROR(VLOOKUP(N1306,'P1 Intra-Europees'!$A$15:$H$25,7,0),0)*X1306</f>
        <v>0</v>
      </c>
      <c r="Z1306" s="161">
        <f t="shared" si="569"/>
        <v>0</v>
      </c>
      <c r="AA1306" s="162">
        <f>IFERROR(VLOOKUP(N1306,'P1 Intra-Europees'!$A$15:$H$25,8,0),0)*Z1306</f>
        <v>0</v>
      </c>
      <c r="AB1306" s="163">
        <f t="shared" si="570"/>
        <v>0</v>
      </c>
      <c r="AC1306" s="157" t="str">
        <f>VLOOKUP(B1306,'P2 Origin'!$C$21:$O$176,13,0)</f>
        <v>USD</v>
      </c>
      <c r="AD1306" s="164">
        <f t="shared" si="571"/>
        <v>0</v>
      </c>
      <c r="AE1306" s="165">
        <f>IF(AU1306&gt;0.1,VLOOKUP(B1306,'P2 Origin'!$C$21:$M$176,3,0)*H1306,0)</f>
        <v>0</v>
      </c>
      <c r="AF1306" s="166">
        <f t="shared" si="572"/>
        <v>0</v>
      </c>
      <c r="AG1306" s="165">
        <f>(VLOOKUP(B1306,'P2 Origin'!$C$21:$M$176,4,0))*AF1306</f>
        <v>0</v>
      </c>
      <c r="AH1306" s="166">
        <f t="shared" si="573"/>
        <v>0</v>
      </c>
      <c r="AI1306" s="165">
        <f>(VLOOKUP(B1306,'P2 Origin'!$C$21:$M$176,5,0))*AH1306</f>
        <v>0</v>
      </c>
      <c r="AJ1306" s="166">
        <f t="shared" si="587"/>
        <v>0</v>
      </c>
      <c r="AK1306" s="165">
        <f>(VLOOKUP(B1306,'P2 Origin'!$C$21:$M$176,6,0))*AJ1306</f>
        <v>0</v>
      </c>
      <c r="AL1306" s="166">
        <f t="shared" si="574"/>
        <v>0</v>
      </c>
      <c r="AM1306" s="165">
        <f>(VLOOKUP($B1306,'P2 Origin'!$C$21:$M$176,7,0))*AL1306</f>
        <v>0</v>
      </c>
      <c r="AN1306" s="166">
        <f t="shared" si="575"/>
        <v>43</v>
      </c>
      <c r="AO1306" s="165">
        <f>(VLOOKUP($B1306,'P2 Origin'!$C$21:$M$176,8,0))*AN1306</f>
        <v>0</v>
      </c>
      <c r="AP1306" s="166">
        <f t="shared" si="576"/>
        <v>0</v>
      </c>
      <c r="AQ1306" s="165">
        <f>(VLOOKUP($B1306,'P2 Origin'!$C$21:$M$176,9,0))*AP1306</f>
        <v>0</v>
      </c>
      <c r="AR1306" s="155">
        <f t="shared" si="560"/>
        <v>1</v>
      </c>
      <c r="AS1306" s="164">
        <f>(VLOOKUP(B1306,'P2 Origin'!$C$21:$M$176,10,0))*K1306</f>
        <v>0</v>
      </c>
      <c r="AT1306" s="164">
        <f>(VLOOKUP(B1306,'P2 Origin'!$C$21:$M$176,11,0))*J1306</f>
        <v>0</v>
      </c>
      <c r="AU1306" s="167">
        <v>43</v>
      </c>
      <c r="AV1306" s="168">
        <v>43</v>
      </c>
      <c r="AW1306" s="169">
        <v>0</v>
      </c>
      <c r="AX1306" s="170">
        <f>IF(AU1306&gt;=0.1,'P3 Bureaumarge zee- en luchtvr.'!$D$12,0)</f>
        <v>0</v>
      </c>
      <c r="AY1306" s="163">
        <f t="shared" si="577"/>
        <v>0</v>
      </c>
      <c r="AZ1306" s="157" t="str">
        <f>VLOOKUP(D1306,'P4 Destination'!$C$21:$O$176,13,0)</f>
        <v>EUR</v>
      </c>
      <c r="BA1306" s="164">
        <f t="shared" si="578"/>
        <v>0</v>
      </c>
      <c r="BB1306" s="171">
        <f>IF(AU1306&gt;0.1,(VLOOKUP(D1306,'P4 Destination'!$C$21:$M$176,3,0))*I1306,0)</f>
        <v>0</v>
      </c>
      <c r="BC1306" s="172">
        <f t="shared" si="579"/>
        <v>0</v>
      </c>
      <c r="BD1306" s="171">
        <f>(VLOOKUP($D1306,'P4 Destination'!$C$21:$M$176,4,0))*BC1306</f>
        <v>0</v>
      </c>
      <c r="BE1306" s="172">
        <f t="shared" si="580"/>
        <v>0</v>
      </c>
      <c r="BF1306" s="171">
        <f>(VLOOKUP($D1306,'P4 Destination'!$C$21:$M$176,5,0))*BE1306</f>
        <v>0</v>
      </c>
      <c r="BG1306" s="172">
        <f t="shared" si="581"/>
        <v>0</v>
      </c>
      <c r="BH1306" s="171">
        <f>(VLOOKUP($D1306,'P4 Destination'!$C$21:$M$176,6,0))*BG1306</f>
        <v>0</v>
      </c>
      <c r="BI1306" s="172">
        <f t="shared" si="582"/>
        <v>0</v>
      </c>
      <c r="BJ1306" s="171">
        <f>(VLOOKUP($D1306,'P4 Destination'!$C$21:$M$176,7,0))*BI1306</f>
        <v>0</v>
      </c>
      <c r="BK1306" s="172">
        <f t="shared" si="583"/>
        <v>43</v>
      </c>
      <c r="BL1306" s="171">
        <f>(VLOOKUP($D1306,'P4 Destination'!$C$21:$M$176,8,0))*BK1306</f>
        <v>0</v>
      </c>
      <c r="BM1306" s="172">
        <f t="shared" si="584"/>
        <v>0</v>
      </c>
      <c r="BN1306" s="171">
        <f>(VLOOKUP($D1306,'P4 Destination'!$C$21:$M$176,9,0))*BM1306</f>
        <v>0</v>
      </c>
      <c r="BO1306" s="154">
        <f t="shared" si="561"/>
        <v>1</v>
      </c>
      <c r="BP1306" s="171">
        <f>(VLOOKUP(D1306,'P4 Destination'!$C$21:$M$176,10,0))*K1306</f>
        <v>0</v>
      </c>
      <c r="BQ1306" s="171">
        <f>(VLOOKUP(D1306,'P4 Destination'!$C$21:$M$176,11,0))*J1306</f>
        <v>0</v>
      </c>
      <c r="BR1306" s="173">
        <f t="shared" si="585"/>
        <v>0</v>
      </c>
      <c r="BS1306" s="173">
        <f>(AV1306*2500)*'P6 Verzekering'!$E$11</f>
        <v>0</v>
      </c>
      <c r="BT1306" s="173">
        <f>(AW1306*2500)*'P6 Verzekering'!$E$12</f>
        <v>0</v>
      </c>
      <c r="BU1306" s="173">
        <f>(L1306*2500)*'P6 Verzekering'!$E$13</f>
        <v>0</v>
      </c>
      <c r="BV1306" s="173">
        <f t="shared" si="586"/>
        <v>0</v>
      </c>
      <c r="BW1306"/>
      <c r="BX1306"/>
    </row>
    <row r="1307" spans="1:76">
      <c r="A1307" s="152" t="s">
        <v>1377</v>
      </c>
      <c r="B1307" s="152" t="s">
        <v>1378</v>
      </c>
      <c r="C1307" s="152" t="s">
        <v>367</v>
      </c>
      <c r="D1307" s="152" t="s">
        <v>219</v>
      </c>
      <c r="E1307" s="152" t="s">
        <v>219</v>
      </c>
      <c r="F1307" s="153">
        <f t="shared" si="562"/>
        <v>30</v>
      </c>
      <c r="G1307" s="154">
        <v>1</v>
      </c>
      <c r="H1307" s="154">
        <f>IFERROR(VLOOKUP(B1307,'P2 Origin'!$C$21:$Q$176,15,FALSE),0)</f>
        <v>1</v>
      </c>
      <c r="I1307" s="154">
        <f>IFERROR(VLOOKUP(D1307,'P4 Destination'!$C$21:$Q$176,15,FALSE),0)</f>
        <v>0</v>
      </c>
      <c r="J1307" s="155"/>
      <c r="K1307" s="155">
        <v>1</v>
      </c>
      <c r="L1307" s="156">
        <v>0</v>
      </c>
      <c r="M1307" s="155">
        <v>0</v>
      </c>
      <c r="N1307" s="155">
        <v>0</v>
      </c>
      <c r="O1307" s="157">
        <f t="shared" si="563"/>
        <v>0</v>
      </c>
      <c r="P1307" s="158">
        <f t="shared" si="564"/>
        <v>0</v>
      </c>
      <c r="Q1307" s="159">
        <f>IFERROR(VLOOKUP(N1307,'P1 Intra-Europees'!$A$15:$H$25,3,0),0)*P1307</f>
        <v>0</v>
      </c>
      <c r="R1307" s="160">
        <f t="shared" si="565"/>
        <v>0</v>
      </c>
      <c r="S1307" s="159">
        <f>IFERROR(VLOOKUP(N1307,'P1 Intra-Europees'!$A$15:$H$25,4,0),0)*R1307</f>
        <v>0</v>
      </c>
      <c r="T1307" s="160">
        <f t="shared" si="566"/>
        <v>0</v>
      </c>
      <c r="U1307" s="159">
        <f>IFERROR(VLOOKUP(N1307,'P1 Intra-Europees'!$A$15:$H$25,5,0),0)*T1307</f>
        <v>0</v>
      </c>
      <c r="V1307" s="160">
        <f t="shared" si="567"/>
        <v>0</v>
      </c>
      <c r="W1307" s="159">
        <f>IFERROR(VLOOKUP(N1307,'P1 Intra-Europees'!$A$15:$H$25,6,0),0)*V1307</f>
        <v>0</v>
      </c>
      <c r="X1307" s="160">
        <f t="shared" si="568"/>
        <v>0</v>
      </c>
      <c r="Y1307" s="159">
        <f>IFERROR(VLOOKUP(N1307,'P1 Intra-Europees'!$A$15:$H$25,7,0),0)*X1307</f>
        <v>0</v>
      </c>
      <c r="Z1307" s="161">
        <f t="shared" si="569"/>
        <v>0</v>
      </c>
      <c r="AA1307" s="162">
        <f>IFERROR(VLOOKUP(N1307,'P1 Intra-Europees'!$A$15:$H$25,8,0),0)*Z1307</f>
        <v>0</v>
      </c>
      <c r="AB1307" s="163">
        <f t="shared" si="570"/>
        <v>0</v>
      </c>
      <c r="AC1307" s="157" t="str">
        <f>VLOOKUP(B1307,'P2 Origin'!$C$21:$O$176,13,0)</f>
        <v>USD</v>
      </c>
      <c r="AD1307" s="164">
        <f t="shared" si="571"/>
        <v>0</v>
      </c>
      <c r="AE1307" s="165">
        <f>IF(AU1307&gt;0.1,VLOOKUP(B1307,'P2 Origin'!$C$21:$M$176,3,0)*H1307,0)</f>
        <v>0</v>
      </c>
      <c r="AF1307" s="166">
        <f t="shared" si="572"/>
        <v>0</v>
      </c>
      <c r="AG1307" s="165">
        <f>(VLOOKUP(B1307,'P2 Origin'!$C$21:$M$176,4,0))*AF1307</f>
        <v>0</v>
      </c>
      <c r="AH1307" s="166">
        <f t="shared" si="573"/>
        <v>0</v>
      </c>
      <c r="AI1307" s="165">
        <f>(VLOOKUP(B1307,'P2 Origin'!$C$21:$M$176,5,0))*AH1307</f>
        <v>0</v>
      </c>
      <c r="AJ1307" s="166">
        <f t="shared" si="587"/>
        <v>0</v>
      </c>
      <c r="AK1307" s="165">
        <f>(VLOOKUP(B1307,'P2 Origin'!$C$21:$M$176,6,0))*AJ1307</f>
        <v>0</v>
      </c>
      <c r="AL1307" s="166">
        <f t="shared" si="574"/>
        <v>30</v>
      </c>
      <c r="AM1307" s="165">
        <f>(VLOOKUP($B1307,'P2 Origin'!$C$21:$M$176,7,0))*AL1307</f>
        <v>0</v>
      </c>
      <c r="AN1307" s="166">
        <f t="shared" si="575"/>
        <v>0</v>
      </c>
      <c r="AO1307" s="165">
        <f>(VLOOKUP($B1307,'P2 Origin'!$C$21:$M$176,8,0))*AN1307</f>
        <v>0</v>
      </c>
      <c r="AP1307" s="166">
        <f t="shared" si="576"/>
        <v>0</v>
      </c>
      <c r="AQ1307" s="165">
        <f>(VLOOKUP($B1307,'P2 Origin'!$C$21:$M$176,9,0))*AP1307</f>
        <v>0</v>
      </c>
      <c r="AR1307" s="155">
        <f t="shared" si="560"/>
        <v>1</v>
      </c>
      <c r="AS1307" s="164">
        <f>(VLOOKUP(B1307,'P2 Origin'!$C$21:$M$176,10,0))*K1307</f>
        <v>0</v>
      </c>
      <c r="AT1307" s="164">
        <f>(VLOOKUP(B1307,'P2 Origin'!$C$21:$M$176,11,0))*J1307</f>
        <v>0</v>
      </c>
      <c r="AU1307" s="167">
        <v>30</v>
      </c>
      <c r="AV1307" s="168">
        <v>30</v>
      </c>
      <c r="AW1307" s="169">
        <v>0</v>
      </c>
      <c r="AX1307" s="170">
        <f>IF(AU1307&gt;=0.1,'P3 Bureaumarge zee- en luchtvr.'!$D$12,0)</f>
        <v>0</v>
      </c>
      <c r="AY1307" s="163">
        <f t="shared" si="577"/>
        <v>0</v>
      </c>
      <c r="AZ1307" s="157" t="str">
        <f>VLOOKUP(D1307,'P4 Destination'!$C$21:$O$176,13,0)</f>
        <v>EUR</v>
      </c>
      <c r="BA1307" s="164">
        <f t="shared" si="578"/>
        <v>0</v>
      </c>
      <c r="BB1307" s="171">
        <f>IF(AU1307&gt;0.1,(VLOOKUP(D1307,'P4 Destination'!$C$21:$M$176,3,0))*I1307,0)</f>
        <v>0</v>
      </c>
      <c r="BC1307" s="172">
        <f t="shared" si="579"/>
        <v>0</v>
      </c>
      <c r="BD1307" s="171">
        <f>(VLOOKUP($D1307,'P4 Destination'!$C$21:$M$176,4,0))*BC1307</f>
        <v>0</v>
      </c>
      <c r="BE1307" s="172">
        <f t="shared" si="580"/>
        <v>0</v>
      </c>
      <c r="BF1307" s="171">
        <f>(VLOOKUP($D1307,'P4 Destination'!$C$21:$M$176,5,0))*BE1307</f>
        <v>0</v>
      </c>
      <c r="BG1307" s="172">
        <f t="shared" si="581"/>
        <v>0</v>
      </c>
      <c r="BH1307" s="171">
        <f>(VLOOKUP($D1307,'P4 Destination'!$C$21:$M$176,6,0))*BG1307</f>
        <v>0</v>
      </c>
      <c r="BI1307" s="172">
        <f t="shared" si="582"/>
        <v>30</v>
      </c>
      <c r="BJ1307" s="171">
        <f>(VLOOKUP($D1307,'P4 Destination'!$C$21:$M$176,7,0))*BI1307</f>
        <v>0</v>
      </c>
      <c r="BK1307" s="172">
        <f t="shared" si="583"/>
        <v>0</v>
      </c>
      <c r="BL1307" s="171">
        <f>(VLOOKUP($D1307,'P4 Destination'!$C$21:$M$176,8,0))*BK1307</f>
        <v>0</v>
      </c>
      <c r="BM1307" s="172">
        <f t="shared" si="584"/>
        <v>0</v>
      </c>
      <c r="BN1307" s="171">
        <f>(VLOOKUP($D1307,'P4 Destination'!$C$21:$M$176,9,0))*BM1307</f>
        <v>0</v>
      </c>
      <c r="BO1307" s="154">
        <f t="shared" si="561"/>
        <v>1</v>
      </c>
      <c r="BP1307" s="171">
        <f>(VLOOKUP(D1307,'P4 Destination'!$C$21:$M$176,10,0))*K1307</f>
        <v>0</v>
      </c>
      <c r="BQ1307" s="171">
        <f>(VLOOKUP(D1307,'P4 Destination'!$C$21:$M$176,11,0))*J1307</f>
        <v>0</v>
      </c>
      <c r="BR1307" s="173">
        <f t="shared" si="585"/>
        <v>0</v>
      </c>
      <c r="BS1307" s="173">
        <f>(AV1307*2500)*'P6 Verzekering'!$E$11</f>
        <v>0</v>
      </c>
      <c r="BT1307" s="173">
        <f>(AW1307*2500)*'P6 Verzekering'!$E$12</f>
        <v>0</v>
      </c>
      <c r="BU1307" s="173">
        <f>(L1307*2500)*'P6 Verzekering'!$E$13</f>
        <v>0</v>
      </c>
      <c r="BV1307" s="173">
        <f t="shared" si="586"/>
        <v>0</v>
      </c>
      <c r="BW1307"/>
      <c r="BX1307"/>
    </row>
    <row r="1308" spans="1:76">
      <c r="A1308" s="152" t="s">
        <v>1380</v>
      </c>
      <c r="B1308" s="152" t="s">
        <v>368</v>
      </c>
      <c r="C1308" s="152" t="s">
        <v>367</v>
      </c>
      <c r="D1308" s="152" t="s">
        <v>219</v>
      </c>
      <c r="E1308" s="152" t="s">
        <v>219</v>
      </c>
      <c r="F1308" s="153">
        <f t="shared" si="562"/>
        <v>33</v>
      </c>
      <c r="G1308" s="154">
        <v>1</v>
      </c>
      <c r="H1308" s="154">
        <f>IFERROR(VLOOKUP(B1308,'P2 Origin'!$C$21:$Q$176,15,FALSE),0)</f>
        <v>1</v>
      </c>
      <c r="I1308" s="154">
        <f>IFERROR(VLOOKUP(D1308,'P4 Destination'!$C$21:$Q$176,15,FALSE),0)</f>
        <v>0</v>
      </c>
      <c r="J1308" s="155"/>
      <c r="K1308" s="155">
        <v>1</v>
      </c>
      <c r="L1308" s="156">
        <v>0</v>
      </c>
      <c r="M1308" s="155">
        <v>0</v>
      </c>
      <c r="N1308" s="155">
        <v>0</v>
      </c>
      <c r="O1308" s="157">
        <f t="shared" si="563"/>
        <v>0</v>
      </c>
      <c r="P1308" s="158">
        <f t="shared" si="564"/>
        <v>0</v>
      </c>
      <c r="Q1308" s="159">
        <f>IFERROR(VLOOKUP(N1308,'P1 Intra-Europees'!$A$15:$H$25,3,0),0)*P1308</f>
        <v>0</v>
      </c>
      <c r="R1308" s="160">
        <f t="shared" si="565"/>
        <v>0</v>
      </c>
      <c r="S1308" s="159">
        <f>IFERROR(VLOOKUP(N1308,'P1 Intra-Europees'!$A$15:$H$25,4,0),0)*R1308</f>
        <v>0</v>
      </c>
      <c r="T1308" s="160">
        <f t="shared" si="566"/>
        <v>0</v>
      </c>
      <c r="U1308" s="159">
        <f>IFERROR(VLOOKUP(N1308,'P1 Intra-Europees'!$A$15:$H$25,5,0),0)*T1308</f>
        <v>0</v>
      </c>
      <c r="V1308" s="160">
        <f t="shared" si="567"/>
        <v>0</v>
      </c>
      <c r="W1308" s="159">
        <f>IFERROR(VLOOKUP(N1308,'P1 Intra-Europees'!$A$15:$H$25,6,0),0)*V1308</f>
        <v>0</v>
      </c>
      <c r="X1308" s="160">
        <f t="shared" si="568"/>
        <v>0</v>
      </c>
      <c r="Y1308" s="159">
        <f>IFERROR(VLOOKUP(N1308,'P1 Intra-Europees'!$A$15:$H$25,7,0),0)*X1308</f>
        <v>0</v>
      </c>
      <c r="Z1308" s="161">
        <f t="shared" si="569"/>
        <v>0</v>
      </c>
      <c r="AA1308" s="162">
        <f>IFERROR(VLOOKUP(N1308,'P1 Intra-Europees'!$A$15:$H$25,8,0),0)*Z1308</f>
        <v>0</v>
      </c>
      <c r="AB1308" s="163">
        <f t="shared" si="570"/>
        <v>0</v>
      </c>
      <c r="AC1308" s="157" t="str">
        <f>VLOOKUP(B1308,'P2 Origin'!$C$21:$O$176,13,0)</f>
        <v>USD</v>
      </c>
      <c r="AD1308" s="164">
        <f t="shared" si="571"/>
        <v>0</v>
      </c>
      <c r="AE1308" s="165">
        <f>IF(AU1308&gt;0.1,VLOOKUP(B1308,'P2 Origin'!$C$21:$M$176,3,0)*H1308,0)</f>
        <v>0</v>
      </c>
      <c r="AF1308" s="166">
        <f t="shared" si="572"/>
        <v>0</v>
      </c>
      <c r="AG1308" s="165">
        <f>(VLOOKUP(B1308,'P2 Origin'!$C$21:$M$176,4,0))*AF1308</f>
        <v>0</v>
      </c>
      <c r="AH1308" s="166">
        <f t="shared" si="573"/>
        <v>0</v>
      </c>
      <c r="AI1308" s="165">
        <f>(VLOOKUP(B1308,'P2 Origin'!$C$21:$M$176,5,0))*AH1308</f>
        <v>0</v>
      </c>
      <c r="AJ1308" s="166">
        <f t="shared" si="587"/>
        <v>0</v>
      </c>
      <c r="AK1308" s="165">
        <f>(VLOOKUP(B1308,'P2 Origin'!$C$21:$M$176,6,0))*AJ1308</f>
        <v>0</v>
      </c>
      <c r="AL1308" s="166">
        <f t="shared" si="574"/>
        <v>33</v>
      </c>
      <c r="AM1308" s="165">
        <f>(VLOOKUP($B1308,'P2 Origin'!$C$21:$M$176,7,0))*AL1308</f>
        <v>0</v>
      </c>
      <c r="AN1308" s="166">
        <f t="shared" si="575"/>
        <v>0</v>
      </c>
      <c r="AO1308" s="165">
        <f>(VLOOKUP($B1308,'P2 Origin'!$C$21:$M$176,8,0))*AN1308</f>
        <v>0</v>
      </c>
      <c r="AP1308" s="166">
        <f t="shared" si="576"/>
        <v>0</v>
      </c>
      <c r="AQ1308" s="165">
        <f>(VLOOKUP($B1308,'P2 Origin'!$C$21:$M$176,9,0))*AP1308</f>
        <v>0</v>
      </c>
      <c r="AR1308" s="155">
        <f t="shared" si="560"/>
        <v>1</v>
      </c>
      <c r="AS1308" s="164">
        <f>(VLOOKUP(B1308,'P2 Origin'!$C$21:$M$176,10,0))*K1308</f>
        <v>0</v>
      </c>
      <c r="AT1308" s="164">
        <f>(VLOOKUP(B1308,'P2 Origin'!$C$21:$M$176,11,0))*J1308</f>
        <v>0</v>
      </c>
      <c r="AU1308" s="167">
        <v>33</v>
      </c>
      <c r="AV1308" s="168">
        <v>33</v>
      </c>
      <c r="AW1308" s="169">
        <v>0</v>
      </c>
      <c r="AX1308" s="170">
        <f>IF(AU1308&gt;=0.1,'P3 Bureaumarge zee- en luchtvr.'!$D$12,0)</f>
        <v>0</v>
      </c>
      <c r="AY1308" s="163">
        <f t="shared" si="577"/>
        <v>0</v>
      </c>
      <c r="AZ1308" s="157" t="str">
        <f>VLOOKUP(D1308,'P4 Destination'!$C$21:$O$176,13,0)</f>
        <v>EUR</v>
      </c>
      <c r="BA1308" s="164">
        <f t="shared" si="578"/>
        <v>0</v>
      </c>
      <c r="BB1308" s="171">
        <f>IF(AU1308&gt;0.1,(VLOOKUP(D1308,'P4 Destination'!$C$21:$M$176,3,0))*I1308,0)</f>
        <v>0</v>
      </c>
      <c r="BC1308" s="172">
        <f t="shared" si="579"/>
        <v>0</v>
      </c>
      <c r="BD1308" s="171">
        <f>(VLOOKUP($D1308,'P4 Destination'!$C$21:$M$176,4,0))*BC1308</f>
        <v>0</v>
      </c>
      <c r="BE1308" s="172">
        <f t="shared" si="580"/>
        <v>0</v>
      </c>
      <c r="BF1308" s="171">
        <f>(VLOOKUP($D1308,'P4 Destination'!$C$21:$M$176,5,0))*BE1308</f>
        <v>0</v>
      </c>
      <c r="BG1308" s="172">
        <f t="shared" si="581"/>
        <v>0</v>
      </c>
      <c r="BH1308" s="171">
        <f>(VLOOKUP($D1308,'P4 Destination'!$C$21:$M$176,6,0))*BG1308</f>
        <v>0</v>
      </c>
      <c r="BI1308" s="172">
        <f t="shared" si="582"/>
        <v>33</v>
      </c>
      <c r="BJ1308" s="171">
        <f>(VLOOKUP($D1308,'P4 Destination'!$C$21:$M$176,7,0))*BI1308</f>
        <v>0</v>
      </c>
      <c r="BK1308" s="172">
        <f t="shared" si="583"/>
        <v>0</v>
      </c>
      <c r="BL1308" s="171">
        <f>(VLOOKUP($D1308,'P4 Destination'!$C$21:$M$176,8,0))*BK1308</f>
        <v>0</v>
      </c>
      <c r="BM1308" s="172">
        <f t="shared" si="584"/>
        <v>0</v>
      </c>
      <c r="BN1308" s="171">
        <f>(VLOOKUP($D1308,'P4 Destination'!$C$21:$M$176,9,0))*BM1308</f>
        <v>0</v>
      </c>
      <c r="BO1308" s="154">
        <f t="shared" si="561"/>
        <v>1</v>
      </c>
      <c r="BP1308" s="171">
        <f>(VLOOKUP(D1308,'P4 Destination'!$C$21:$M$176,10,0))*K1308</f>
        <v>0</v>
      </c>
      <c r="BQ1308" s="171">
        <f>(VLOOKUP(D1308,'P4 Destination'!$C$21:$M$176,11,0))*J1308</f>
        <v>0</v>
      </c>
      <c r="BR1308" s="173">
        <f t="shared" si="585"/>
        <v>0</v>
      </c>
      <c r="BS1308" s="173">
        <f>(AV1308*2500)*'P6 Verzekering'!$E$11</f>
        <v>0</v>
      </c>
      <c r="BT1308" s="173">
        <f>(AW1308*2500)*'P6 Verzekering'!$E$12</f>
        <v>0</v>
      </c>
      <c r="BU1308" s="173">
        <f>(L1308*2500)*'P6 Verzekering'!$E$13</f>
        <v>0</v>
      </c>
      <c r="BV1308" s="173">
        <f t="shared" si="586"/>
        <v>0</v>
      </c>
      <c r="BW1308"/>
      <c r="BX1308"/>
    </row>
    <row r="1309" spans="1:76">
      <c r="A1309" s="152" t="s">
        <v>1388</v>
      </c>
      <c r="B1309" s="152" t="s">
        <v>368</v>
      </c>
      <c r="C1309" s="152" t="s">
        <v>367</v>
      </c>
      <c r="D1309" s="152" t="s">
        <v>219</v>
      </c>
      <c r="E1309" s="152" t="s">
        <v>219</v>
      </c>
      <c r="F1309" s="153">
        <f t="shared" si="562"/>
        <v>30</v>
      </c>
      <c r="G1309" s="154">
        <v>1</v>
      </c>
      <c r="H1309" s="154">
        <f>IFERROR(VLOOKUP(B1309,'P2 Origin'!$C$21:$Q$176,15,FALSE),0)</f>
        <v>1</v>
      </c>
      <c r="I1309" s="154">
        <f>IFERROR(VLOOKUP(D1309,'P4 Destination'!$C$21:$Q$176,15,FALSE),0)</f>
        <v>0</v>
      </c>
      <c r="J1309" s="155"/>
      <c r="K1309" s="155">
        <v>1</v>
      </c>
      <c r="L1309" s="156">
        <v>0</v>
      </c>
      <c r="M1309" s="155">
        <v>0</v>
      </c>
      <c r="N1309" s="155">
        <v>0</v>
      </c>
      <c r="O1309" s="157">
        <f t="shared" si="563"/>
        <v>0</v>
      </c>
      <c r="P1309" s="158">
        <f t="shared" si="564"/>
        <v>0</v>
      </c>
      <c r="Q1309" s="159">
        <f>IFERROR(VLOOKUP(N1309,'P1 Intra-Europees'!$A$15:$H$25,3,0),0)*P1309</f>
        <v>0</v>
      </c>
      <c r="R1309" s="160">
        <f t="shared" si="565"/>
        <v>0</v>
      </c>
      <c r="S1309" s="159">
        <f>IFERROR(VLOOKUP(N1309,'P1 Intra-Europees'!$A$15:$H$25,4,0),0)*R1309</f>
        <v>0</v>
      </c>
      <c r="T1309" s="160">
        <f t="shared" si="566"/>
        <v>0</v>
      </c>
      <c r="U1309" s="159">
        <f>IFERROR(VLOOKUP(N1309,'P1 Intra-Europees'!$A$15:$H$25,5,0),0)*T1309</f>
        <v>0</v>
      </c>
      <c r="V1309" s="160">
        <f t="shared" si="567"/>
        <v>0</v>
      </c>
      <c r="W1309" s="159">
        <f>IFERROR(VLOOKUP(N1309,'P1 Intra-Europees'!$A$15:$H$25,6,0),0)*V1309</f>
        <v>0</v>
      </c>
      <c r="X1309" s="160">
        <f t="shared" si="568"/>
        <v>0</v>
      </c>
      <c r="Y1309" s="159">
        <f>IFERROR(VLOOKUP(N1309,'P1 Intra-Europees'!$A$15:$H$25,7,0),0)*X1309</f>
        <v>0</v>
      </c>
      <c r="Z1309" s="161">
        <f t="shared" si="569"/>
        <v>0</v>
      </c>
      <c r="AA1309" s="162">
        <f>IFERROR(VLOOKUP(N1309,'P1 Intra-Europees'!$A$15:$H$25,8,0),0)*Z1309</f>
        <v>0</v>
      </c>
      <c r="AB1309" s="163">
        <f t="shared" si="570"/>
        <v>0</v>
      </c>
      <c r="AC1309" s="157" t="str">
        <f>VLOOKUP(B1309,'P2 Origin'!$C$21:$O$176,13,0)</f>
        <v>USD</v>
      </c>
      <c r="AD1309" s="164">
        <f t="shared" si="571"/>
        <v>0</v>
      </c>
      <c r="AE1309" s="165">
        <f>IF(AU1309&gt;0.1,VLOOKUP(B1309,'P2 Origin'!$C$21:$M$176,3,0)*H1309,0)</f>
        <v>0</v>
      </c>
      <c r="AF1309" s="166">
        <f t="shared" si="572"/>
        <v>0</v>
      </c>
      <c r="AG1309" s="165">
        <f>(VLOOKUP(B1309,'P2 Origin'!$C$21:$M$176,4,0))*AF1309</f>
        <v>0</v>
      </c>
      <c r="AH1309" s="166">
        <f t="shared" si="573"/>
        <v>0</v>
      </c>
      <c r="AI1309" s="165">
        <f>(VLOOKUP(B1309,'P2 Origin'!$C$21:$M$176,5,0))*AH1309</f>
        <v>0</v>
      </c>
      <c r="AJ1309" s="166">
        <f t="shared" si="587"/>
        <v>0</v>
      </c>
      <c r="AK1309" s="165">
        <f>(VLOOKUP(B1309,'P2 Origin'!$C$21:$M$176,6,0))*AJ1309</f>
        <v>0</v>
      </c>
      <c r="AL1309" s="166">
        <f t="shared" si="574"/>
        <v>30</v>
      </c>
      <c r="AM1309" s="165">
        <f>(VLOOKUP($B1309,'P2 Origin'!$C$21:$M$176,7,0))*AL1309</f>
        <v>0</v>
      </c>
      <c r="AN1309" s="166">
        <f t="shared" si="575"/>
        <v>0</v>
      </c>
      <c r="AO1309" s="165">
        <f>(VLOOKUP($B1309,'P2 Origin'!$C$21:$M$176,8,0))*AN1309</f>
        <v>0</v>
      </c>
      <c r="AP1309" s="166">
        <f t="shared" si="576"/>
        <v>0</v>
      </c>
      <c r="AQ1309" s="165">
        <f>(VLOOKUP($B1309,'P2 Origin'!$C$21:$M$176,9,0))*AP1309</f>
        <v>0</v>
      </c>
      <c r="AR1309" s="155">
        <f t="shared" si="560"/>
        <v>1</v>
      </c>
      <c r="AS1309" s="164">
        <f>(VLOOKUP(B1309,'P2 Origin'!$C$21:$M$176,10,0))*K1309</f>
        <v>0</v>
      </c>
      <c r="AT1309" s="164">
        <f>(VLOOKUP(B1309,'P2 Origin'!$C$21:$M$176,11,0))*J1309</f>
        <v>0</v>
      </c>
      <c r="AU1309" s="167">
        <v>30</v>
      </c>
      <c r="AV1309" s="168">
        <v>30</v>
      </c>
      <c r="AW1309" s="169">
        <v>0</v>
      </c>
      <c r="AX1309" s="170">
        <f>IF(AU1309&gt;=0.1,'P3 Bureaumarge zee- en luchtvr.'!$D$12,0)</f>
        <v>0</v>
      </c>
      <c r="AY1309" s="163">
        <f t="shared" si="577"/>
        <v>0</v>
      </c>
      <c r="AZ1309" s="157" t="str">
        <f>VLOOKUP(D1309,'P4 Destination'!$C$21:$O$176,13,0)</f>
        <v>EUR</v>
      </c>
      <c r="BA1309" s="164">
        <f t="shared" si="578"/>
        <v>0</v>
      </c>
      <c r="BB1309" s="171">
        <f>IF(AU1309&gt;0.1,(VLOOKUP(D1309,'P4 Destination'!$C$21:$M$176,3,0))*I1309,0)</f>
        <v>0</v>
      </c>
      <c r="BC1309" s="172">
        <f t="shared" si="579"/>
        <v>0</v>
      </c>
      <c r="BD1309" s="171">
        <f>(VLOOKUP($D1309,'P4 Destination'!$C$21:$M$176,4,0))*BC1309</f>
        <v>0</v>
      </c>
      <c r="BE1309" s="172">
        <f t="shared" si="580"/>
        <v>0</v>
      </c>
      <c r="BF1309" s="171">
        <f>(VLOOKUP($D1309,'P4 Destination'!$C$21:$M$176,5,0))*BE1309</f>
        <v>0</v>
      </c>
      <c r="BG1309" s="172">
        <f t="shared" si="581"/>
        <v>0</v>
      </c>
      <c r="BH1309" s="171">
        <f>(VLOOKUP($D1309,'P4 Destination'!$C$21:$M$176,6,0))*BG1309</f>
        <v>0</v>
      </c>
      <c r="BI1309" s="172">
        <f t="shared" si="582"/>
        <v>30</v>
      </c>
      <c r="BJ1309" s="171">
        <f>(VLOOKUP($D1309,'P4 Destination'!$C$21:$M$176,7,0))*BI1309</f>
        <v>0</v>
      </c>
      <c r="BK1309" s="172">
        <f t="shared" si="583"/>
        <v>0</v>
      </c>
      <c r="BL1309" s="171">
        <f>(VLOOKUP($D1309,'P4 Destination'!$C$21:$M$176,8,0))*BK1309</f>
        <v>0</v>
      </c>
      <c r="BM1309" s="172">
        <f t="shared" si="584"/>
        <v>0</v>
      </c>
      <c r="BN1309" s="171">
        <f>(VLOOKUP($D1309,'P4 Destination'!$C$21:$M$176,9,0))*BM1309</f>
        <v>0</v>
      </c>
      <c r="BO1309" s="154">
        <f t="shared" si="561"/>
        <v>1</v>
      </c>
      <c r="BP1309" s="171">
        <f>(VLOOKUP(D1309,'P4 Destination'!$C$21:$M$176,10,0))*K1309</f>
        <v>0</v>
      </c>
      <c r="BQ1309" s="171">
        <f>(VLOOKUP(D1309,'P4 Destination'!$C$21:$M$176,11,0))*J1309</f>
        <v>0</v>
      </c>
      <c r="BR1309" s="173">
        <f t="shared" si="585"/>
        <v>0</v>
      </c>
      <c r="BS1309" s="173">
        <f>(AV1309*2500)*'P6 Verzekering'!$E$11</f>
        <v>0</v>
      </c>
      <c r="BT1309" s="173">
        <f>(AW1309*2500)*'P6 Verzekering'!$E$12</f>
        <v>0</v>
      </c>
      <c r="BU1309" s="173">
        <f>(L1309*2500)*'P6 Verzekering'!$E$13</f>
        <v>0</v>
      </c>
      <c r="BV1309" s="173">
        <f t="shared" si="586"/>
        <v>0</v>
      </c>
      <c r="BW1309"/>
      <c r="BX1309"/>
    </row>
    <row r="1310" spans="1:76">
      <c r="A1310" s="152" t="s">
        <v>1391</v>
      </c>
      <c r="B1310" s="152" t="s">
        <v>368</v>
      </c>
      <c r="C1310" s="152" t="s">
        <v>367</v>
      </c>
      <c r="D1310" s="152" t="s">
        <v>219</v>
      </c>
      <c r="E1310" s="152" t="s">
        <v>219</v>
      </c>
      <c r="F1310" s="153">
        <f t="shared" si="562"/>
        <v>44</v>
      </c>
      <c r="G1310" s="154">
        <v>1</v>
      </c>
      <c r="H1310" s="154">
        <f>IFERROR(VLOOKUP(B1310,'P2 Origin'!$C$21:$Q$176,15,FALSE),0)</f>
        <v>1</v>
      </c>
      <c r="I1310" s="154">
        <f>IFERROR(VLOOKUP(D1310,'P4 Destination'!$C$21:$Q$176,15,FALSE),0)</f>
        <v>0</v>
      </c>
      <c r="J1310" s="155"/>
      <c r="K1310" s="155">
        <v>1</v>
      </c>
      <c r="L1310" s="156">
        <v>0</v>
      </c>
      <c r="M1310" s="155">
        <v>0</v>
      </c>
      <c r="N1310" s="155">
        <v>0</v>
      </c>
      <c r="O1310" s="157">
        <f t="shared" si="563"/>
        <v>0</v>
      </c>
      <c r="P1310" s="158">
        <f t="shared" si="564"/>
        <v>0</v>
      </c>
      <c r="Q1310" s="159">
        <f>IFERROR(VLOOKUP(N1310,'P1 Intra-Europees'!$A$15:$H$25,3,0),0)*P1310</f>
        <v>0</v>
      </c>
      <c r="R1310" s="160">
        <f t="shared" si="565"/>
        <v>0</v>
      </c>
      <c r="S1310" s="159">
        <f>IFERROR(VLOOKUP(N1310,'P1 Intra-Europees'!$A$15:$H$25,4,0),0)*R1310</f>
        <v>0</v>
      </c>
      <c r="T1310" s="160">
        <f t="shared" si="566"/>
        <v>0</v>
      </c>
      <c r="U1310" s="159">
        <f>IFERROR(VLOOKUP(N1310,'P1 Intra-Europees'!$A$15:$H$25,5,0),0)*T1310</f>
        <v>0</v>
      </c>
      <c r="V1310" s="160">
        <f t="shared" si="567"/>
        <v>0</v>
      </c>
      <c r="W1310" s="159">
        <f>IFERROR(VLOOKUP(N1310,'P1 Intra-Europees'!$A$15:$H$25,6,0),0)*V1310</f>
        <v>0</v>
      </c>
      <c r="X1310" s="160">
        <f t="shared" si="568"/>
        <v>0</v>
      </c>
      <c r="Y1310" s="159">
        <f>IFERROR(VLOOKUP(N1310,'P1 Intra-Europees'!$A$15:$H$25,7,0),0)*X1310</f>
        <v>0</v>
      </c>
      <c r="Z1310" s="161">
        <f t="shared" si="569"/>
        <v>0</v>
      </c>
      <c r="AA1310" s="162">
        <f>IFERROR(VLOOKUP(N1310,'P1 Intra-Europees'!$A$15:$H$25,8,0),0)*Z1310</f>
        <v>0</v>
      </c>
      <c r="AB1310" s="163">
        <f t="shared" si="570"/>
        <v>0</v>
      </c>
      <c r="AC1310" s="157" t="str">
        <f>VLOOKUP(B1310,'P2 Origin'!$C$21:$O$176,13,0)</f>
        <v>USD</v>
      </c>
      <c r="AD1310" s="164">
        <f t="shared" si="571"/>
        <v>0</v>
      </c>
      <c r="AE1310" s="165">
        <f>IF(AU1310&gt;0.1,VLOOKUP(B1310,'P2 Origin'!$C$21:$M$176,3,0)*H1310,0)</f>
        <v>0</v>
      </c>
      <c r="AF1310" s="166">
        <f t="shared" si="572"/>
        <v>0</v>
      </c>
      <c r="AG1310" s="165">
        <f>(VLOOKUP(B1310,'P2 Origin'!$C$21:$M$176,4,0))*AF1310</f>
        <v>0</v>
      </c>
      <c r="AH1310" s="166">
        <f t="shared" si="573"/>
        <v>0</v>
      </c>
      <c r="AI1310" s="165">
        <f>(VLOOKUP(B1310,'P2 Origin'!$C$21:$M$176,5,0))*AH1310</f>
        <v>0</v>
      </c>
      <c r="AJ1310" s="166">
        <f t="shared" si="587"/>
        <v>0</v>
      </c>
      <c r="AK1310" s="165">
        <f>(VLOOKUP(B1310,'P2 Origin'!$C$21:$M$176,6,0))*AJ1310</f>
        <v>0</v>
      </c>
      <c r="AL1310" s="166">
        <f t="shared" si="574"/>
        <v>0</v>
      </c>
      <c r="AM1310" s="165">
        <f>(VLOOKUP($B1310,'P2 Origin'!$C$21:$M$176,7,0))*AL1310</f>
        <v>0</v>
      </c>
      <c r="AN1310" s="166">
        <f t="shared" si="575"/>
        <v>44</v>
      </c>
      <c r="AO1310" s="165">
        <f>(VLOOKUP($B1310,'P2 Origin'!$C$21:$M$176,8,0))*AN1310</f>
        <v>0</v>
      </c>
      <c r="AP1310" s="166">
        <f t="shared" si="576"/>
        <v>0</v>
      </c>
      <c r="AQ1310" s="165">
        <f>(VLOOKUP($B1310,'P2 Origin'!$C$21:$M$176,9,0))*AP1310</f>
        <v>0</v>
      </c>
      <c r="AR1310" s="155">
        <f t="shared" si="560"/>
        <v>1</v>
      </c>
      <c r="AS1310" s="164">
        <f>(VLOOKUP(B1310,'P2 Origin'!$C$21:$M$176,10,0))*K1310</f>
        <v>0</v>
      </c>
      <c r="AT1310" s="164">
        <f>(VLOOKUP(B1310,'P2 Origin'!$C$21:$M$176,11,0))*J1310</f>
        <v>0</v>
      </c>
      <c r="AU1310" s="167">
        <v>44</v>
      </c>
      <c r="AV1310" s="168">
        <v>44</v>
      </c>
      <c r="AW1310" s="169">
        <v>0</v>
      </c>
      <c r="AX1310" s="170">
        <f>IF(AU1310&gt;=0.1,'P3 Bureaumarge zee- en luchtvr.'!$D$12,0)</f>
        <v>0</v>
      </c>
      <c r="AY1310" s="163">
        <f t="shared" si="577"/>
        <v>0</v>
      </c>
      <c r="AZ1310" s="157" t="str">
        <f>VLOOKUP(D1310,'P4 Destination'!$C$21:$O$176,13,0)</f>
        <v>EUR</v>
      </c>
      <c r="BA1310" s="164">
        <f t="shared" si="578"/>
        <v>0</v>
      </c>
      <c r="BB1310" s="171">
        <f>IF(AU1310&gt;0.1,(VLOOKUP(D1310,'P4 Destination'!$C$21:$M$176,3,0))*I1310,0)</f>
        <v>0</v>
      </c>
      <c r="BC1310" s="172">
        <f t="shared" si="579"/>
        <v>0</v>
      </c>
      <c r="BD1310" s="171">
        <f>(VLOOKUP($D1310,'P4 Destination'!$C$21:$M$176,4,0))*BC1310</f>
        <v>0</v>
      </c>
      <c r="BE1310" s="172">
        <f t="shared" si="580"/>
        <v>0</v>
      </c>
      <c r="BF1310" s="171">
        <f>(VLOOKUP($D1310,'P4 Destination'!$C$21:$M$176,5,0))*BE1310</f>
        <v>0</v>
      </c>
      <c r="BG1310" s="172">
        <f t="shared" si="581"/>
        <v>0</v>
      </c>
      <c r="BH1310" s="171">
        <f>(VLOOKUP($D1310,'P4 Destination'!$C$21:$M$176,6,0))*BG1310</f>
        <v>0</v>
      </c>
      <c r="BI1310" s="172">
        <f t="shared" si="582"/>
        <v>0</v>
      </c>
      <c r="BJ1310" s="171">
        <f>(VLOOKUP($D1310,'P4 Destination'!$C$21:$M$176,7,0))*BI1310</f>
        <v>0</v>
      </c>
      <c r="BK1310" s="172">
        <f t="shared" si="583"/>
        <v>44</v>
      </c>
      <c r="BL1310" s="171">
        <f>(VLOOKUP($D1310,'P4 Destination'!$C$21:$M$176,8,0))*BK1310</f>
        <v>0</v>
      </c>
      <c r="BM1310" s="172">
        <f t="shared" si="584"/>
        <v>0</v>
      </c>
      <c r="BN1310" s="171">
        <f>(VLOOKUP($D1310,'P4 Destination'!$C$21:$M$176,9,0))*BM1310</f>
        <v>0</v>
      </c>
      <c r="BO1310" s="154">
        <f t="shared" si="561"/>
        <v>1</v>
      </c>
      <c r="BP1310" s="171">
        <f>(VLOOKUP(D1310,'P4 Destination'!$C$21:$M$176,10,0))*K1310</f>
        <v>0</v>
      </c>
      <c r="BQ1310" s="171">
        <f>(VLOOKUP(D1310,'P4 Destination'!$C$21:$M$176,11,0))*J1310</f>
        <v>0</v>
      </c>
      <c r="BR1310" s="173">
        <f t="shared" si="585"/>
        <v>0</v>
      </c>
      <c r="BS1310" s="173">
        <f>(AV1310*2500)*'P6 Verzekering'!$E$11</f>
        <v>0</v>
      </c>
      <c r="BT1310" s="173">
        <f>(AW1310*2500)*'P6 Verzekering'!$E$12</f>
        <v>0</v>
      </c>
      <c r="BU1310" s="173">
        <f>(L1310*2500)*'P6 Verzekering'!$E$13</f>
        <v>0</v>
      </c>
      <c r="BV1310" s="173">
        <f t="shared" si="586"/>
        <v>0</v>
      </c>
      <c r="BW1310"/>
      <c r="BX1310"/>
    </row>
    <row r="1311" spans="1:76">
      <c r="A1311" s="152" t="s">
        <v>1392</v>
      </c>
      <c r="B1311" s="152" t="s">
        <v>368</v>
      </c>
      <c r="C1311" s="152" t="s">
        <v>367</v>
      </c>
      <c r="D1311" s="152" t="s">
        <v>219</v>
      </c>
      <c r="E1311" s="152" t="s">
        <v>219</v>
      </c>
      <c r="F1311" s="153">
        <f t="shared" si="562"/>
        <v>45</v>
      </c>
      <c r="G1311" s="154">
        <v>1</v>
      </c>
      <c r="H1311" s="154">
        <f>IFERROR(VLOOKUP(B1311,'P2 Origin'!$C$21:$Q$176,15,FALSE),0)</f>
        <v>1</v>
      </c>
      <c r="I1311" s="154">
        <f>IFERROR(VLOOKUP(D1311,'P4 Destination'!$C$21:$Q$176,15,FALSE),0)</f>
        <v>0</v>
      </c>
      <c r="J1311" s="155"/>
      <c r="K1311" s="155">
        <v>1</v>
      </c>
      <c r="L1311" s="156">
        <v>0</v>
      </c>
      <c r="M1311" s="155">
        <v>0</v>
      </c>
      <c r="N1311" s="155">
        <v>0</v>
      </c>
      <c r="O1311" s="157">
        <f t="shared" si="563"/>
        <v>0</v>
      </c>
      <c r="P1311" s="158">
        <f t="shared" si="564"/>
        <v>0</v>
      </c>
      <c r="Q1311" s="159">
        <f>IFERROR(VLOOKUP(N1311,'P1 Intra-Europees'!$A$15:$H$25,3,0),0)*P1311</f>
        <v>0</v>
      </c>
      <c r="R1311" s="160">
        <f t="shared" si="565"/>
        <v>0</v>
      </c>
      <c r="S1311" s="159">
        <f>IFERROR(VLOOKUP(N1311,'P1 Intra-Europees'!$A$15:$H$25,4,0),0)*R1311</f>
        <v>0</v>
      </c>
      <c r="T1311" s="160">
        <f t="shared" si="566"/>
        <v>0</v>
      </c>
      <c r="U1311" s="159">
        <f>IFERROR(VLOOKUP(N1311,'P1 Intra-Europees'!$A$15:$H$25,5,0),0)*T1311</f>
        <v>0</v>
      </c>
      <c r="V1311" s="160">
        <f t="shared" si="567"/>
        <v>0</v>
      </c>
      <c r="W1311" s="159">
        <f>IFERROR(VLOOKUP(N1311,'P1 Intra-Europees'!$A$15:$H$25,6,0),0)*V1311</f>
        <v>0</v>
      </c>
      <c r="X1311" s="160">
        <f t="shared" si="568"/>
        <v>0</v>
      </c>
      <c r="Y1311" s="159">
        <f>IFERROR(VLOOKUP(N1311,'P1 Intra-Europees'!$A$15:$H$25,7,0),0)*X1311</f>
        <v>0</v>
      </c>
      <c r="Z1311" s="161">
        <f t="shared" si="569"/>
        <v>0</v>
      </c>
      <c r="AA1311" s="162">
        <f>IFERROR(VLOOKUP(N1311,'P1 Intra-Europees'!$A$15:$H$25,8,0),0)*Z1311</f>
        <v>0</v>
      </c>
      <c r="AB1311" s="163">
        <f t="shared" si="570"/>
        <v>0</v>
      </c>
      <c r="AC1311" s="157" t="str">
        <f>VLOOKUP(B1311,'P2 Origin'!$C$21:$O$176,13,0)</f>
        <v>USD</v>
      </c>
      <c r="AD1311" s="164">
        <f t="shared" si="571"/>
        <v>0</v>
      </c>
      <c r="AE1311" s="165">
        <f>IF(AU1311&gt;0.1,VLOOKUP(B1311,'P2 Origin'!$C$21:$M$176,3,0)*H1311,0)</f>
        <v>0</v>
      </c>
      <c r="AF1311" s="166">
        <f t="shared" si="572"/>
        <v>0</v>
      </c>
      <c r="AG1311" s="165">
        <f>(VLOOKUP(B1311,'P2 Origin'!$C$21:$M$176,4,0))*AF1311</f>
        <v>0</v>
      </c>
      <c r="AH1311" s="166">
        <f t="shared" si="573"/>
        <v>0</v>
      </c>
      <c r="AI1311" s="165">
        <f>(VLOOKUP(B1311,'P2 Origin'!$C$21:$M$176,5,0))*AH1311</f>
        <v>0</v>
      </c>
      <c r="AJ1311" s="166">
        <f t="shared" si="587"/>
        <v>0</v>
      </c>
      <c r="AK1311" s="165">
        <f>(VLOOKUP(B1311,'P2 Origin'!$C$21:$M$176,6,0))*AJ1311</f>
        <v>0</v>
      </c>
      <c r="AL1311" s="166">
        <f t="shared" si="574"/>
        <v>0</v>
      </c>
      <c r="AM1311" s="165">
        <f>(VLOOKUP($B1311,'P2 Origin'!$C$21:$M$176,7,0))*AL1311</f>
        <v>0</v>
      </c>
      <c r="AN1311" s="166">
        <f t="shared" si="575"/>
        <v>45</v>
      </c>
      <c r="AO1311" s="165">
        <f>(VLOOKUP($B1311,'P2 Origin'!$C$21:$M$176,8,0))*AN1311</f>
        <v>0</v>
      </c>
      <c r="AP1311" s="166">
        <f t="shared" si="576"/>
        <v>0</v>
      </c>
      <c r="AQ1311" s="165">
        <f>(VLOOKUP($B1311,'P2 Origin'!$C$21:$M$176,9,0))*AP1311</f>
        <v>0</v>
      </c>
      <c r="AR1311" s="155">
        <f t="shared" si="560"/>
        <v>1</v>
      </c>
      <c r="AS1311" s="164">
        <f>(VLOOKUP(B1311,'P2 Origin'!$C$21:$M$176,10,0))*K1311</f>
        <v>0</v>
      </c>
      <c r="AT1311" s="164">
        <f>(VLOOKUP(B1311,'P2 Origin'!$C$21:$M$176,11,0))*J1311</f>
        <v>0</v>
      </c>
      <c r="AU1311" s="167">
        <v>45</v>
      </c>
      <c r="AV1311" s="168">
        <v>45</v>
      </c>
      <c r="AW1311" s="169">
        <v>0</v>
      </c>
      <c r="AX1311" s="170">
        <f>IF(AU1311&gt;=0.1,'P3 Bureaumarge zee- en luchtvr.'!$D$12,0)</f>
        <v>0</v>
      </c>
      <c r="AY1311" s="163">
        <f t="shared" si="577"/>
        <v>0</v>
      </c>
      <c r="AZ1311" s="157" t="str">
        <f>VLOOKUP(D1311,'P4 Destination'!$C$21:$O$176,13,0)</f>
        <v>EUR</v>
      </c>
      <c r="BA1311" s="164">
        <f t="shared" si="578"/>
        <v>0</v>
      </c>
      <c r="BB1311" s="171">
        <f>IF(AU1311&gt;0.1,(VLOOKUP(D1311,'P4 Destination'!$C$21:$M$176,3,0))*I1311,0)</f>
        <v>0</v>
      </c>
      <c r="BC1311" s="172">
        <f t="shared" si="579"/>
        <v>0</v>
      </c>
      <c r="BD1311" s="171">
        <f>(VLOOKUP($D1311,'P4 Destination'!$C$21:$M$176,4,0))*BC1311</f>
        <v>0</v>
      </c>
      <c r="BE1311" s="172">
        <f t="shared" si="580"/>
        <v>0</v>
      </c>
      <c r="BF1311" s="171">
        <f>(VLOOKUP($D1311,'P4 Destination'!$C$21:$M$176,5,0))*BE1311</f>
        <v>0</v>
      </c>
      <c r="BG1311" s="172">
        <f t="shared" si="581"/>
        <v>0</v>
      </c>
      <c r="BH1311" s="171">
        <f>(VLOOKUP($D1311,'P4 Destination'!$C$21:$M$176,6,0))*BG1311</f>
        <v>0</v>
      </c>
      <c r="BI1311" s="172">
        <f t="shared" si="582"/>
        <v>0</v>
      </c>
      <c r="BJ1311" s="171">
        <f>(VLOOKUP($D1311,'P4 Destination'!$C$21:$M$176,7,0))*BI1311</f>
        <v>0</v>
      </c>
      <c r="BK1311" s="172">
        <f t="shared" si="583"/>
        <v>45</v>
      </c>
      <c r="BL1311" s="171">
        <f>(VLOOKUP($D1311,'P4 Destination'!$C$21:$M$176,8,0))*BK1311</f>
        <v>0</v>
      </c>
      <c r="BM1311" s="172">
        <f t="shared" si="584"/>
        <v>0</v>
      </c>
      <c r="BN1311" s="171">
        <f>(VLOOKUP($D1311,'P4 Destination'!$C$21:$M$176,9,0))*BM1311</f>
        <v>0</v>
      </c>
      <c r="BO1311" s="154">
        <f t="shared" si="561"/>
        <v>1</v>
      </c>
      <c r="BP1311" s="171">
        <f>(VLOOKUP(D1311,'P4 Destination'!$C$21:$M$176,10,0))*K1311</f>
        <v>0</v>
      </c>
      <c r="BQ1311" s="171">
        <f>(VLOOKUP(D1311,'P4 Destination'!$C$21:$M$176,11,0))*J1311</f>
        <v>0</v>
      </c>
      <c r="BR1311" s="173">
        <f t="shared" si="585"/>
        <v>0</v>
      </c>
      <c r="BS1311" s="173">
        <f>(AV1311*2500)*'P6 Verzekering'!$E$11</f>
        <v>0</v>
      </c>
      <c r="BT1311" s="173">
        <f>(AW1311*2500)*'P6 Verzekering'!$E$12</f>
        <v>0</v>
      </c>
      <c r="BU1311" s="173">
        <f>(L1311*2500)*'P6 Verzekering'!$E$13</f>
        <v>0</v>
      </c>
      <c r="BV1311" s="173">
        <f t="shared" si="586"/>
        <v>0</v>
      </c>
      <c r="BW1311"/>
      <c r="BX1311"/>
    </row>
    <row r="1312" spans="1:76">
      <c r="A1312" s="152" t="s">
        <v>1394</v>
      </c>
      <c r="B1312" s="152" t="s">
        <v>368</v>
      </c>
      <c r="C1312" s="152" t="s">
        <v>367</v>
      </c>
      <c r="D1312" s="152" t="s">
        <v>399</v>
      </c>
      <c r="E1312" s="152" t="s">
        <v>398</v>
      </c>
      <c r="F1312" s="153">
        <f t="shared" si="562"/>
        <v>54</v>
      </c>
      <c r="G1312" s="154">
        <v>1</v>
      </c>
      <c r="H1312" s="154">
        <f>IFERROR(VLOOKUP(B1312,'P2 Origin'!$C$21:$Q$176,15,FALSE),0)</f>
        <v>1</v>
      </c>
      <c r="I1312" s="154">
        <f>IFERROR(VLOOKUP(D1312,'P4 Destination'!$C$21:$Q$176,15,FALSE),0)</f>
        <v>0</v>
      </c>
      <c r="J1312" s="155"/>
      <c r="K1312" s="155">
        <v>1</v>
      </c>
      <c r="L1312" s="156">
        <v>0</v>
      </c>
      <c r="M1312" s="155">
        <v>0</v>
      </c>
      <c r="N1312" s="155">
        <v>0</v>
      </c>
      <c r="O1312" s="157">
        <f t="shared" si="563"/>
        <v>0</v>
      </c>
      <c r="P1312" s="158">
        <f t="shared" si="564"/>
        <v>0</v>
      </c>
      <c r="Q1312" s="159">
        <f>IFERROR(VLOOKUP(N1312,'P1 Intra-Europees'!$A$15:$H$25,3,0),0)*P1312</f>
        <v>0</v>
      </c>
      <c r="R1312" s="160">
        <f t="shared" si="565"/>
        <v>0</v>
      </c>
      <c r="S1312" s="159">
        <f>IFERROR(VLOOKUP(N1312,'P1 Intra-Europees'!$A$15:$H$25,4,0),0)*R1312</f>
        <v>0</v>
      </c>
      <c r="T1312" s="160">
        <f t="shared" si="566"/>
        <v>0</v>
      </c>
      <c r="U1312" s="159">
        <f>IFERROR(VLOOKUP(N1312,'P1 Intra-Europees'!$A$15:$H$25,5,0),0)*T1312</f>
        <v>0</v>
      </c>
      <c r="V1312" s="160">
        <f t="shared" si="567"/>
        <v>0</v>
      </c>
      <c r="W1312" s="159">
        <f>IFERROR(VLOOKUP(N1312,'P1 Intra-Europees'!$A$15:$H$25,6,0),0)*V1312</f>
        <v>0</v>
      </c>
      <c r="X1312" s="160">
        <f t="shared" si="568"/>
        <v>0</v>
      </c>
      <c r="Y1312" s="159">
        <f>IFERROR(VLOOKUP(N1312,'P1 Intra-Europees'!$A$15:$H$25,7,0),0)*X1312</f>
        <v>0</v>
      </c>
      <c r="Z1312" s="161">
        <f t="shared" si="569"/>
        <v>0</v>
      </c>
      <c r="AA1312" s="162">
        <f>IFERROR(VLOOKUP(N1312,'P1 Intra-Europees'!$A$15:$H$25,8,0),0)*Z1312</f>
        <v>0</v>
      </c>
      <c r="AB1312" s="163">
        <f t="shared" si="570"/>
        <v>0</v>
      </c>
      <c r="AC1312" s="157" t="str">
        <f>VLOOKUP(B1312,'P2 Origin'!$C$21:$O$176,13,0)</f>
        <v>USD</v>
      </c>
      <c r="AD1312" s="164">
        <f t="shared" si="571"/>
        <v>0</v>
      </c>
      <c r="AE1312" s="165">
        <f>IF(AU1312&gt;0.1,VLOOKUP(B1312,'P2 Origin'!$C$21:$M$176,3,0)*H1312,0)</f>
        <v>0</v>
      </c>
      <c r="AF1312" s="166">
        <f t="shared" si="572"/>
        <v>0</v>
      </c>
      <c r="AG1312" s="165">
        <f>(VLOOKUP(B1312,'P2 Origin'!$C$21:$M$176,4,0))*AF1312</f>
        <v>0</v>
      </c>
      <c r="AH1312" s="166">
        <f t="shared" si="573"/>
        <v>0</v>
      </c>
      <c r="AI1312" s="165">
        <f>(VLOOKUP(B1312,'P2 Origin'!$C$21:$M$176,5,0))*AH1312</f>
        <v>0</v>
      </c>
      <c r="AJ1312" s="166">
        <f t="shared" si="587"/>
        <v>0</v>
      </c>
      <c r="AK1312" s="165">
        <f>(VLOOKUP(B1312,'P2 Origin'!$C$21:$M$176,6,0))*AJ1312</f>
        <v>0</v>
      </c>
      <c r="AL1312" s="166">
        <f t="shared" si="574"/>
        <v>0</v>
      </c>
      <c r="AM1312" s="165">
        <f>(VLOOKUP($B1312,'P2 Origin'!$C$21:$M$176,7,0))*AL1312</f>
        <v>0</v>
      </c>
      <c r="AN1312" s="166">
        <f t="shared" si="575"/>
        <v>0</v>
      </c>
      <c r="AO1312" s="165">
        <f>(VLOOKUP($B1312,'P2 Origin'!$C$21:$M$176,8,0))*AN1312</f>
        <v>0</v>
      </c>
      <c r="AP1312" s="166">
        <f t="shared" si="576"/>
        <v>54</v>
      </c>
      <c r="AQ1312" s="165">
        <f>(VLOOKUP($B1312,'P2 Origin'!$C$21:$M$176,9,0))*AP1312</f>
        <v>0</v>
      </c>
      <c r="AR1312" s="155">
        <f t="shared" si="560"/>
        <v>1</v>
      </c>
      <c r="AS1312" s="164">
        <f>(VLOOKUP(B1312,'P2 Origin'!$C$21:$M$176,10,0))*K1312</f>
        <v>0</v>
      </c>
      <c r="AT1312" s="164">
        <f>(VLOOKUP(B1312,'P2 Origin'!$C$21:$M$176,11,0))*J1312</f>
        <v>0</v>
      </c>
      <c r="AU1312" s="167">
        <v>54</v>
      </c>
      <c r="AV1312" s="168">
        <v>54</v>
      </c>
      <c r="AW1312" s="169">
        <v>0</v>
      </c>
      <c r="AX1312" s="170">
        <f>IF(AU1312&gt;=0.1,'P3 Bureaumarge zee- en luchtvr.'!$D$12,0)</f>
        <v>0</v>
      </c>
      <c r="AY1312" s="163">
        <f t="shared" si="577"/>
        <v>0</v>
      </c>
      <c r="AZ1312" s="157" t="str">
        <f>VLOOKUP(D1312,'P4 Destination'!$C$21:$O$176,13,0)</f>
        <v>USD</v>
      </c>
      <c r="BA1312" s="164">
        <f t="shared" si="578"/>
        <v>0</v>
      </c>
      <c r="BB1312" s="171">
        <f>IF(AU1312&gt;0.1,(VLOOKUP(D1312,'P4 Destination'!$C$21:$M$176,3,0))*I1312,0)</f>
        <v>0</v>
      </c>
      <c r="BC1312" s="172">
        <f t="shared" si="579"/>
        <v>0</v>
      </c>
      <c r="BD1312" s="171">
        <f>(VLOOKUP($D1312,'P4 Destination'!$C$21:$M$176,4,0))*BC1312</f>
        <v>0</v>
      </c>
      <c r="BE1312" s="172">
        <f t="shared" si="580"/>
        <v>0</v>
      </c>
      <c r="BF1312" s="171">
        <f>(VLOOKUP($D1312,'P4 Destination'!$C$21:$M$176,5,0))*BE1312</f>
        <v>0</v>
      </c>
      <c r="BG1312" s="172">
        <f t="shared" si="581"/>
        <v>0</v>
      </c>
      <c r="BH1312" s="171">
        <f>(VLOOKUP($D1312,'P4 Destination'!$C$21:$M$176,6,0))*BG1312</f>
        <v>0</v>
      </c>
      <c r="BI1312" s="172">
        <f t="shared" si="582"/>
        <v>0</v>
      </c>
      <c r="BJ1312" s="171">
        <f>(VLOOKUP($D1312,'P4 Destination'!$C$21:$M$176,7,0))*BI1312</f>
        <v>0</v>
      </c>
      <c r="BK1312" s="172">
        <f t="shared" si="583"/>
        <v>0</v>
      </c>
      <c r="BL1312" s="171">
        <f>(VLOOKUP($D1312,'P4 Destination'!$C$21:$M$176,8,0))*BK1312</f>
        <v>0</v>
      </c>
      <c r="BM1312" s="172">
        <f t="shared" si="584"/>
        <v>54</v>
      </c>
      <c r="BN1312" s="171">
        <f>(VLOOKUP($D1312,'P4 Destination'!$C$21:$M$176,9,0))*BM1312</f>
        <v>0</v>
      </c>
      <c r="BO1312" s="154">
        <f t="shared" si="561"/>
        <v>1</v>
      </c>
      <c r="BP1312" s="171">
        <f>(VLOOKUP(D1312,'P4 Destination'!$C$21:$M$176,10,0))*K1312</f>
        <v>0</v>
      </c>
      <c r="BQ1312" s="171">
        <f>(VLOOKUP(D1312,'P4 Destination'!$C$21:$M$176,11,0))*J1312</f>
        <v>0</v>
      </c>
      <c r="BR1312" s="173">
        <f t="shared" si="585"/>
        <v>0</v>
      </c>
      <c r="BS1312" s="173">
        <f>(AV1312*2500)*'P6 Verzekering'!$E$11</f>
        <v>0</v>
      </c>
      <c r="BT1312" s="173">
        <f>(AW1312*2500)*'P6 Verzekering'!$E$12</f>
        <v>0</v>
      </c>
      <c r="BU1312" s="173">
        <f>(L1312*2500)*'P6 Verzekering'!$E$13</f>
        <v>0</v>
      </c>
      <c r="BV1312" s="173">
        <f t="shared" si="586"/>
        <v>0</v>
      </c>
      <c r="BW1312"/>
      <c r="BX1312"/>
    </row>
    <row r="1313" spans="1:76">
      <c r="A1313" s="152" t="s">
        <v>1398</v>
      </c>
      <c r="B1313" s="152" t="s">
        <v>363</v>
      </c>
      <c r="C1313" s="152" t="s">
        <v>363</v>
      </c>
      <c r="D1313" s="152" t="s">
        <v>219</v>
      </c>
      <c r="E1313" s="152" t="s">
        <v>219</v>
      </c>
      <c r="F1313" s="153">
        <f t="shared" si="562"/>
        <v>9</v>
      </c>
      <c r="G1313" s="154">
        <v>1</v>
      </c>
      <c r="H1313" s="154">
        <f>IFERROR(VLOOKUP(B1313,'P2 Origin'!$C$21:$Q$176,15,FALSE),0)</f>
        <v>0</v>
      </c>
      <c r="I1313" s="154">
        <f>IFERROR(VLOOKUP(D1313,'P4 Destination'!$C$21:$Q$176,15,FALSE),0)</f>
        <v>0</v>
      </c>
      <c r="J1313" s="155"/>
      <c r="K1313" s="155">
        <v>1</v>
      </c>
      <c r="L1313" s="156">
        <v>0</v>
      </c>
      <c r="M1313" s="155">
        <v>0</v>
      </c>
      <c r="N1313" s="155">
        <v>0</v>
      </c>
      <c r="O1313" s="157">
        <f t="shared" si="563"/>
        <v>0</v>
      </c>
      <c r="P1313" s="158">
        <f t="shared" si="564"/>
        <v>0</v>
      </c>
      <c r="Q1313" s="159">
        <f>IFERROR(VLOOKUP(N1313,'P1 Intra-Europees'!$A$15:$H$25,3,0),0)*P1313</f>
        <v>0</v>
      </c>
      <c r="R1313" s="160">
        <f t="shared" si="565"/>
        <v>0</v>
      </c>
      <c r="S1313" s="159">
        <f>IFERROR(VLOOKUP(N1313,'P1 Intra-Europees'!$A$15:$H$25,4,0),0)*R1313</f>
        <v>0</v>
      </c>
      <c r="T1313" s="160">
        <f t="shared" si="566"/>
        <v>0</v>
      </c>
      <c r="U1313" s="159">
        <f>IFERROR(VLOOKUP(N1313,'P1 Intra-Europees'!$A$15:$H$25,5,0),0)*T1313</f>
        <v>0</v>
      </c>
      <c r="V1313" s="160">
        <f t="shared" si="567"/>
        <v>0</v>
      </c>
      <c r="W1313" s="159">
        <f>IFERROR(VLOOKUP(N1313,'P1 Intra-Europees'!$A$15:$H$25,6,0),0)*V1313</f>
        <v>0</v>
      </c>
      <c r="X1313" s="160">
        <f t="shared" si="568"/>
        <v>0</v>
      </c>
      <c r="Y1313" s="159">
        <f>IFERROR(VLOOKUP(N1313,'P1 Intra-Europees'!$A$15:$H$25,7,0),0)*X1313</f>
        <v>0</v>
      </c>
      <c r="Z1313" s="161">
        <f t="shared" si="569"/>
        <v>0</v>
      </c>
      <c r="AA1313" s="162">
        <f>IFERROR(VLOOKUP(N1313,'P1 Intra-Europees'!$A$15:$H$25,8,0),0)*Z1313</f>
        <v>0</v>
      </c>
      <c r="AB1313" s="163">
        <f t="shared" si="570"/>
        <v>0</v>
      </c>
      <c r="AC1313" s="157" t="str">
        <f>VLOOKUP(B1313,'P2 Origin'!$C$21:$O$176,13,0)</f>
        <v>USD</v>
      </c>
      <c r="AD1313" s="164">
        <f t="shared" si="571"/>
        <v>0</v>
      </c>
      <c r="AE1313" s="165">
        <f>IF(AU1313&gt;0.1,VLOOKUP(B1313,'P2 Origin'!$C$21:$M$176,3,0)*H1313,0)</f>
        <v>0</v>
      </c>
      <c r="AF1313" s="166">
        <f t="shared" si="572"/>
        <v>0</v>
      </c>
      <c r="AG1313" s="165">
        <f>(VLOOKUP(B1313,'P2 Origin'!$C$21:$M$176,4,0))*AF1313</f>
        <v>0</v>
      </c>
      <c r="AH1313" s="166">
        <f t="shared" si="573"/>
        <v>9</v>
      </c>
      <c r="AI1313" s="165">
        <f>(VLOOKUP(B1313,'P2 Origin'!$C$21:$M$176,5,0))*AH1313</f>
        <v>0</v>
      </c>
      <c r="AJ1313" s="166">
        <f t="shared" si="587"/>
        <v>0</v>
      </c>
      <c r="AK1313" s="165">
        <f>(VLOOKUP(B1313,'P2 Origin'!$C$21:$M$176,6,0))*AJ1313</f>
        <v>0</v>
      </c>
      <c r="AL1313" s="166">
        <f t="shared" si="574"/>
        <v>0</v>
      </c>
      <c r="AM1313" s="165">
        <f>(VLOOKUP($B1313,'P2 Origin'!$C$21:$M$176,7,0))*AL1313</f>
        <v>0</v>
      </c>
      <c r="AN1313" s="166">
        <f t="shared" si="575"/>
        <v>0</v>
      </c>
      <c r="AO1313" s="165">
        <f>(VLOOKUP($B1313,'P2 Origin'!$C$21:$M$176,8,0))*AN1313</f>
        <v>0</v>
      </c>
      <c r="AP1313" s="166">
        <f t="shared" si="576"/>
        <v>0</v>
      </c>
      <c r="AQ1313" s="165">
        <f>(VLOOKUP($B1313,'P2 Origin'!$C$21:$M$176,9,0))*AP1313</f>
        <v>0</v>
      </c>
      <c r="AR1313" s="155">
        <f t="shared" si="560"/>
        <v>1</v>
      </c>
      <c r="AS1313" s="164">
        <f>(VLOOKUP(B1313,'P2 Origin'!$C$21:$M$176,10,0))*K1313</f>
        <v>0</v>
      </c>
      <c r="AT1313" s="164">
        <f>(VLOOKUP(B1313,'P2 Origin'!$C$21:$M$176,11,0))*J1313</f>
        <v>0</v>
      </c>
      <c r="AU1313" s="167">
        <v>9</v>
      </c>
      <c r="AV1313" s="168">
        <v>9</v>
      </c>
      <c r="AW1313" s="169">
        <v>0</v>
      </c>
      <c r="AX1313" s="170">
        <f>IF(AU1313&gt;=0.1,'P3 Bureaumarge zee- en luchtvr.'!$D$12,0)</f>
        <v>0</v>
      </c>
      <c r="AY1313" s="163">
        <f t="shared" si="577"/>
        <v>0</v>
      </c>
      <c r="AZ1313" s="157" t="str">
        <f>VLOOKUP(D1313,'P4 Destination'!$C$21:$O$176,13,0)</f>
        <v>EUR</v>
      </c>
      <c r="BA1313" s="164">
        <f t="shared" si="578"/>
        <v>0</v>
      </c>
      <c r="BB1313" s="171">
        <f>IF(AU1313&gt;0.1,(VLOOKUP(D1313,'P4 Destination'!$C$21:$M$176,3,0))*I1313,0)</f>
        <v>0</v>
      </c>
      <c r="BC1313" s="172">
        <f t="shared" si="579"/>
        <v>0</v>
      </c>
      <c r="BD1313" s="171">
        <f>(VLOOKUP($D1313,'P4 Destination'!$C$21:$M$176,4,0))*BC1313</f>
        <v>0</v>
      </c>
      <c r="BE1313" s="172">
        <f t="shared" si="580"/>
        <v>9</v>
      </c>
      <c r="BF1313" s="171">
        <f>(VLOOKUP($D1313,'P4 Destination'!$C$21:$M$176,5,0))*BE1313</f>
        <v>0</v>
      </c>
      <c r="BG1313" s="172">
        <f t="shared" si="581"/>
        <v>0</v>
      </c>
      <c r="BH1313" s="171">
        <f>(VLOOKUP($D1313,'P4 Destination'!$C$21:$M$176,6,0))*BG1313</f>
        <v>0</v>
      </c>
      <c r="BI1313" s="172">
        <f t="shared" si="582"/>
        <v>0</v>
      </c>
      <c r="BJ1313" s="171">
        <f>(VLOOKUP($D1313,'P4 Destination'!$C$21:$M$176,7,0))*BI1313</f>
        <v>0</v>
      </c>
      <c r="BK1313" s="172">
        <f t="shared" si="583"/>
        <v>0</v>
      </c>
      <c r="BL1313" s="171">
        <f>(VLOOKUP($D1313,'P4 Destination'!$C$21:$M$176,8,0))*BK1313</f>
        <v>0</v>
      </c>
      <c r="BM1313" s="172">
        <f t="shared" si="584"/>
        <v>0</v>
      </c>
      <c r="BN1313" s="171">
        <f>(VLOOKUP($D1313,'P4 Destination'!$C$21:$M$176,9,0))*BM1313</f>
        <v>0</v>
      </c>
      <c r="BO1313" s="154">
        <f t="shared" si="561"/>
        <v>1</v>
      </c>
      <c r="BP1313" s="171">
        <f>(VLOOKUP(D1313,'P4 Destination'!$C$21:$M$176,10,0))*K1313</f>
        <v>0</v>
      </c>
      <c r="BQ1313" s="171">
        <f>(VLOOKUP(D1313,'P4 Destination'!$C$21:$M$176,11,0))*J1313</f>
        <v>0</v>
      </c>
      <c r="BR1313" s="173">
        <f t="shared" si="585"/>
        <v>0</v>
      </c>
      <c r="BS1313" s="173">
        <f>(AV1313*2500)*'P6 Verzekering'!$E$11</f>
        <v>0</v>
      </c>
      <c r="BT1313" s="173">
        <f>(AW1313*2500)*'P6 Verzekering'!$E$12</f>
        <v>0</v>
      </c>
      <c r="BU1313" s="173">
        <f>(L1313*2500)*'P6 Verzekering'!$E$13</f>
        <v>0</v>
      </c>
      <c r="BV1313" s="173">
        <f t="shared" si="586"/>
        <v>0</v>
      </c>
      <c r="BW1313"/>
      <c r="BX1313"/>
    </row>
    <row r="1314" spans="1:76">
      <c r="A1314" s="152" t="s">
        <v>1400</v>
      </c>
      <c r="B1314" s="152" t="s">
        <v>392</v>
      </c>
      <c r="C1314" s="152" t="s">
        <v>389</v>
      </c>
      <c r="D1314" s="152" t="s">
        <v>219</v>
      </c>
      <c r="E1314" s="152" t="s">
        <v>219</v>
      </c>
      <c r="F1314" s="153">
        <f t="shared" si="562"/>
        <v>50</v>
      </c>
      <c r="G1314" s="154">
        <v>1</v>
      </c>
      <c r="H1314" s="154">
        <f>IFERROR(VLOOKUP(B1314,'P2 Origin'!$C$21:$Q$176,15,FALSE),0)</f>
        <v>0</v>
      </c>
      <c r="I1314" s="154">
        <f>IFERROR(VLOOKUP(D1314,'P4 Destination'!$C$21:$Q$176,15,FALSE),0)</f>
        <v>0</v>
      </c>
      <c r="J1314" s="155">
        <v>1</v>
      </c>
      <c r="K1314" s="155"/>
      <c r="L1314" s="156">
        <v>0</v>
      </c>
      <c r="M1314" s="155">
        <v>0</v>
      </c>
      <c r="N1314" s="155">
        <v>0</v>
      </c>
      <c r="O1314" s="157">
        <f t="shared" si="563"/>
        <v>0</v>
      </c>
      <c r="P1314" s="158">
        <f t="shared" si="564"/>
        <v>0</v>
      </c>
      <c r="Q1314" s="159">
        <f>IFERROR(VLOOKUP(N1314,'P1 Intra-Europees'!$A$15:$H$25,3,0),0)*P1314</f>
        <v>0</v>
      </c>
      <c r="R1314" s="160">
        <f t="shared" si="565"/>
        <v>0</v>
      </c>
      <c r="S1314" s="159">
        <f>IFERROR(VLOOKUP(N1314,'P1 Intra-Europees'!$A$15:$H$25,4,0),0)*R1314</f>
        <v>0</v>
      </c>
      <c r="T1314" s="160">
        <f t="shared" si="566"/>
        <v>0</v>
      </c>
      <c r="U1314" s="159">
        <f>IFERROR(VLOOKUP(N1314,'P1 Intra-Europees'!$A$15:$H$25,5,0),0)*T1314</f>
        <v>0</v>
      </c>
      <c r="V1314" s="160">
        <f t="shared" si="567"/>
        <v>0</v>
      </c>
      <c r="W1314" s="159">
        <f>IFERROR(VLOOKUP(N1314,'P1 Intra-Europees'!$A$15:$H$25,6,0),0)*V1314</f>
        <v>0</v>
      </c>
      <c r="X1314" s="160">
        <f t="shared" si="568"/>
        <v>0</v>
      </c>
      <c r="Y1314" s="159">
        <f>IFERROR(VLOOKUP(N1314,'P1 Intra-Europees'!$A$15:$H$25,7,0),0)*X1314</f>
        <v>0</v>
      </c>
      <c r="Z1314" s="161">
        <f t="shared" si="569"/>
        <v>0</v>
      </c>
      <c r="AA1314" s="162">
        <f>IFERROR(VLOOKUP(N1314,'P1 Intra-Europees'!$A$15:$H$25,8,0),0)*Z1314</f>
        <v>0</v>
      </c>
      <c r="AB1314" s="163">
        <f t="shared" si="570"/>
        <v>0</v>
      </c>
      <c r="AC1314" s="157" t="str">
        <f>VLOOKUP(B1314,'P2 Origin'!$C$21:$O$176,13,0)</f>
        <v>USD</v>
      </c>
      <c r="AD1314" s="164">
        <f t="shared" si="571"/>
        <v>0</v>
      </c>
      <c r="AE1314" s="165">
        <f>IF(AU1314&gt;0.1,VLOOKUP(B1314,'P2 Origin'!$C$21:$M$176,3,0)*H1314,0)</f>
        <v>0</v>
      </c>
      <c r="AF1314" s="166">
        <f t="shared" si="572"/>
        <v>0</v>
      </c>
      <c r="AG1314" s="165">
        <f>(VLOOKUP(B1314,'P2 Origin'!$C$21:$M$176,4,0))*AF1314</f>
        <v>0</v>
      </c>
      <c r="AH1314" s="166">
        <f t="shared" si="573"/>
        <v>0</v>
      </c>
      <c r="AI1314" s="165">
        <f>(VLOOKUP(B1314,'P2 Origin'!$C$21:$M$176,5,0))*AH1314</f>
        <v>0</v>
      </c>
      <c r="AJ1314" s="166">
        <f t="shared" si="587"/>
        <v>0</v>
      </c>
      <c r="AK1314" s="165">
        <f>(VLOOKUP(B1314,'P2 Origin'!$C$21:$M$176,6,0))*AJ1314</f>
        <v>0</v>
      </c>
      <c r="AL1314" s="166">
        <f t="shared" si="574"/>
        <v>0</v>
      </c>
      <c r="AM1314" s="165">
        <f>(VLOOKUP($B1314,'P2 Origin'!$C$21:$M$176,7,0))*AL1314</f>
        <v>0</v>
      </c>
      <c r="AN1314" s="166">
        <f t="shared" si="575"/>
        <v>0</v>
      </c>
      <c r="AO1314" s="165">
        <f>(VLOOKUP($B1314,'P2 Origin'!$C$21:$M$176,8,0))*AN1314</f>
        <v>0</v>
      </c>
      <c r="AP1314" s="166">
        <f t="shared" si="576"/>
        <v>50</v>
      </c>
      <c r="AQ1314" s="165">
        <f>(VLOOKUP($B1314,'P2 Origin'!$C$21:$M$176,9,0))*AP1314</f>
        <v>0</v>
      </c>
      <c r="AR1314" s="155">
        <f t="shared" si="560"/>
        <v>1</v>
      </c>
      <c r="AS1314" s="164">
        <f>(VLOOKUP(B1314,'P2 Origin'!$C$21:$M$176,10,0))*K1314</f>
        <v>0</v>
      </c>
      <c r="AT1314" s="164">
        <f>(VLOOKUP(B1314,'P2 Origin'!$C$21:$M$176,11,0))*J1314</f>
        <v>0</v>
      </c>
      <c r="AU1314" s="167">
        <v>50</v>
      </c>
      <c r="AV1314" s="168">
        <v>50</v>
      </c>
      <c r="AW1314" s="169">
        <v>0</v>
      </c>
      <c r="AX1314" s="170">
        <f>IF(AU1314&gt;=0.1,'P3 Bureaumarge zee- en luchtvr.'!$D$12,0)</f>
        <v>0</v>
      </c>
      <c r="AY1314" s="163">
        <f t="shared" si="577"/>
        <v>0</v>
      </c>
      <c r="AZ1314" s="157" t="str">
        <f>VLOOKUP(D1314,'P4 Destination'!$C$21:$O$176,13,0)</f>
        <v>EUR</v>
      </c>
      <c r="BA1314" s="164">
        <f t="shared" si="578"/>
        <v>0</v>
      </c>
      <c r="BB1314" s="171">
        <f>IF(AU1314&gt;0.1,(VLOOKUP(D1314,'P4 Destination'!$C$21:$M$176,3,0))*I1314,0)</f>
        <v>0</v>
      </c>
      <c r="BC1314" s="172">
        <f t="shared" si="579"/>
        <v>0</v>
      </c>
      <c r="BD1314" s="171">
        <f>(VLOOKUP($D1314,'P4 Destination'!$C$21:$M$176,4,0))*BC1314</f>
        <v>0</v>
      </c>
      <c r="BE1314" s="172">
        <f t="shared" si="580"/>
        <v>0</v>
      </c>
      <c r="BF1314" s="171">
        <f>(VLOOKUP($D1314,'P4 Destination'!$C$21:$M$176,5,0))*BE1314</f>
        <v>0</v>
      </c>
      <c r="BG1314" s="172">
        <f t="shared" si="581"/>
        <v>0</v>
      </c>
      <c r="BH1314" s="171">
        <f>(VLOOKUP($D1314,'P4 Destination'!$C$21:$M$176,6,0))*BG1314</f>
        <v>0</v>
      </c>
      <c r="BI1314" s="172">
        <f t="shared" si="582"/>
        <v>0</v>
      </c>
      <c r="BJ1314" s="171">
        <f>(VLOOKUP($D1314,'P4 Destination'!$C$21:$M$176,7,0))*BI1314</f>
        <v>0</v>
      </c>
      <c r="BK1314" s="172">
        <f t="shared" si="583"/>
        <v>0</v>
      </c>
      <c r="BL1314" s="171">
        <f>(VLOOKUP($D1314,'P4 Destination'!$C$21:$M$176,8,0))*BK1314</f>
        <v>0</v>
      </c>
      <c r="BM1314" s="172">
        <f t="shared" si="584"/>
        <v>50</v>
      </c>
      <c r="BN1314" s="171">
        <f>(VLOOKUP($D1314,'P4 Destination'!$C$21:$M$176,9,0))*BM1314</f>
        <v>0</v>
      </c>
      <c r="BO1314" s="154">
        <f t="shared" si="561"/>
        <v>1</v>
      </c>
      <c r="BP1314" s="171">
        <f>(VLOOKUP(D1314,'P4 Destination'!$C$21:$M$176,10,0))*K1314</f>
        <v>0</v>
      </c>
      <c r="BQ1314" s="171">
        <f>(VLOOKUP(D1314,'P4 Destination'!$C$21:$M$176,11,0))*J1314</f>
        <v>0</v>
      </c>
      <c r="BR1314" s="173">
        <f t="shared" si="585"/>
        <v>0</v>
      </c>
      <c r="BS1314" s="173">
        <f>(AV1314*2500)*'P6 Verzekering'!$E$11</f>
        <v>0</v>
      </c>
      <c r="BT1314" s="173">
        <f>(AW1314*2500)*'P6 Verzekering'!$E$12</f>
        <v>0</v>
      </c>
      <c r="BU1314" s="173">
        <f>(L1314*2500)*'P6 Verzekering'!$E$13</f>
        <v>0</v>
      </c>
      <c r="BV1314" s="173">
        <f t="shared" si="586"/>
        <v>0</v>
      </c>
      <c r="BW1314"/>
      <c r="BX1314"/>
    </row>
    <row r="1315" spans="1:76">
      <c r="A1315" s="152" t="s">
        <v>1401</v>
      </c>
      <c r="B1315" s="152" t="s">
        <v>392</v>
      </c>
      <c r="C1315" s="152" t="s">
        <v>389</v>
      </c>
      <c r="D1315" s="152" t="s">
        <v>344</v>
      </c>
      <c r="E1315" s="152" t="s">
        <v>343</v>
      </c>
      <c r="F1315" s="153">
        <f t="shared" si="562"/>
        <v>3.6</v>
      </c>
      <c r="G1315" s="154">
        <v>0</v>
      </c>
      <c r="H1315" s="154">
        <f>IFERROR(VLOOKUP(B1315,'P2 Origin'!$C$21:$Q$176,15,FALSE),0)</f>
        <v>0</v>
      </c>
      <c r="I1315" s="154">
        <f>IFERROR(VLOOKUP(D1315,'P4 Destination'!$C$21:$Q$176,15,FALSE),0)</f>
        <v>1</v>
      </c>
      <c r="J1315" s="155"/>
      <c r="K1315" s="155"/>
      <c r="L1315" s="156">
        <v>0</v>
      </c>
      <c r="M1315" s="155">
        <v>0</v>
      </c>
      <c r="N1315" s="155">
        <v>0</v>
      </c>
      <c r="O1315" s="157">
        <f t="shared" si="563"/>
        <v>0</v>
      </c>
      <c r="P1315" s="158">
        <f t="shared" si="564"/>
        <v>0</v>
      </c>
      <c r="Q1315" s="159">
        <f>IFERROR(VLOOKUP(N1315,'P1 Intra-Europees'!$A$15:$H$25,3,0),0)*P1315</f>
        <v>0</v>
      </c>
      <c r="R1315" s="160">
        <f t="shared" si="565"/>
        <v>0</v>
      </c>
      <c r="S1315" s="159">
        <f>IFERROR(VLOOKUP(N1315,'P1 Intra-Europees'!$A$15:$H$25,4,0),0)*R1315</f>
        <v>0</v>
      </c>
      <c r="T1315" s="160">
        <f t="shared" si="566"/>
        <v>0</v>
      </c>
      <c r="U1315" s="159">
        <f>IFERROR(VLOOKUP(N1315,'P1 Intra-Europees'!$A$15:$H$25,5,0),0)*T1315</f>
        <v>0</v>
      </c>
      <c r="V1315" s="160">
        <f t="shared" si="567"/>
        <v>0</v>
      </c>
      <c r="W1315" s="159">
        <f>IFERROR(VLOOKUP(N1315,'P1 Intra-Europees'!$A$15:$H$25,6,0),0)*V1315</f>
        <v>0</v>
      </c>
      <c r="X1315" s="160">
        <f t="shared" si="568"/>
        <v>0</v>
      </c>
      <c r="Y1315" s="159">
        <f>IFERROR(VLOOKUP(N1315,'P1 Intra-Europees'!$A$15:$H$25,7,0),0)*X1315</f>
        <v>0</v>
      </c>
      <c r="Z1315" s="161">
        <f t="shared" si="569"/>
        <v>0</v>
      </c>
      <c r="AA1315" s="162">
        <f>IFERROR(VLOOKUP(N1315,'P1 Intra-Europees'!$A$15:$H$25,8,0),0)*Z1315</f>
        <v>0</v>
      </c>
      <c r="AB1315" s="163">
        <f t="shared" si="570"/>
        <v>0</v>
      </c>
      <c r="AC1315" s="157" t="str">
        <f>VLOOKUP(B1315,'P2 Origin'!$C$21:$O$176,13,0)</f>
        <v>USD</v>
      </c>
      <c r="AD1315" s="164">
        <f t="shared" si="571"/>
        <v>0</v>
      </c>
      <c r="AE1315" s="165">
        <f>IF(AU1315&gt;0.1,VLOOKUP(B1315,'P2 Origin'!$C$21:$M$176,3,0)*H1315,0)</f>
        <v>0</v>
      </c>
      <c r="AF1315" s="166">
        <f t="shared" si="572"/>
        <v>3.6</v>
      </c>
      <c r="AG1315" s="165">
        <f>(VLOOKUP(B1315,'P2 Origin'!$C$21:$M$176,4,0))*AF1315</f>
        <v>0</v>
      </c>
      <c r="AH1315" s="166">
        <f t="shared" si="573"/>
        <v>0</v>
      </c>
      <c r="AI1315" s="165">
        <f>(VLOOKUP(B1315,'P2 Origin'!$C$21:$M$176,5,0))*AH1315</f>
        <v>0</v>
      </c>
      <c r="AJ1315" s="166">
        <f t="shared" si="587"/>
        <v>0</v>
      </c>
      <c r="AK1315" s="165">
        <f>(VLOOKUP(B1315,'P2 Origin'!$C$21:$M$176,6,0))*AJ1315</f>
        <v>0</v>
      </c>
      <c r="AL1315" s="166">
        <f t="shared" si="574"/>
        <v>0</v>
      </c>
      <c r="AM1315" s="165">
        <f>(VLOOKUP($B1315,'P2 Origin'!$C$21:$M$176,7,0))*AL1315</f>
        <v>0</v>
      </c>
      <c r="AN1315" s="166">
        <f t="shared" si="575"/>
        <v>0</v>
      </c>
      <c r="AO1315" s="165">
        <f>(VLOOKUP($B1315,'P2 Origin'!$C$21:$M$176,8,0))*AN1315</f>
        <v>0</v>
      </c>
      <c r="AP1315" s="166">
        <f t="shared" si="576"/>
        <v>0</v>
      </c>
      <c r="AQ1315" s="165">
        <f>(VLOOKUP($B1315,'P2 Origin'!$C$21:$M$176,9,0))*AP1315</f>
        <v>0</v>
      </c>
      <c r="AR1315" s="155">
        <f t="shared" si="560"/>
        <v>0</v>
      </c>
      <c r="AS1315" s="164">
        <f>(VLOOKUP(B1315,'P2 Origin'!$C$21:$M$176,10,0))*K1315</f>
        <v>0</v>
      </c>
      <c r="AT1315" s="164">
        <f>(VLOOKUP(B1315,'P2 Origin'!$C$21:$M$176,11,0))*J1315</f>
        <v>0</v>
      </c>
      <c r="AU1315" s="167">
        <v>3.6</v>
      </c>
      <c r="AV1315" s="168">
        <v>0</v>
      </c>
      <c r="AW1315" s="169">
        <v>3.6</v>
      </c>
      <c r="AX1315" s="170">
        <f>IF(AU1315&gt;=0.1,'P3 Bureaumarge zee- en luchtvr.'!$D$12,0)</f>
        <v>0</v>
      </c>
      <c r="AY1315" s="163">
        <f t="shared" si="577"/>
        <v>0</v>
      </c>
      <c r="AZ1315" s="157" t="str">
        <f>VLOOKUP(D1315,'P4 Destination'!$C$21:$O$176,13,0)</f>
        <v>USD</v>
      </c>
      <c r="BA1315" s="164">
        <f t="shared" si="578"/>
        <v>0</v>
      </c>
      <c r="BB1315" s="171">
        <f>IF(AU1315&gt;0.1,(VLOOKUP(D1315,'P4 Destination'!$C$21:$M$176,3,0))*I1315,0)</f>
        <v>0</v>
      </c>
      <c r="BC1315" s="172">
        <f t="shared" si="579"/>
        <v>3.6</v>
      </c>
      <c r="BD1315" s="171">
        <f>(VLOOKUP($D1315,'P4 Destination'!$C$21:$M$176,4,0))*BC1315</f>
        <v>0</v>
      </c>
      <c r="BE1315" s="172">
        <f t="shared" si="580"/>
        <v>0</v>
      </c>
      <c r="BF1315" s="171">
        <f>(VLOOKUP($D1315,'P4 Destination'!$C$21:$M$176,5,0))*BE1315</f>
        <v>0</v>
      </c>
      <c r="BG1315" s="172">
        <f t="shared" si="581"/>
        <v>0</v>
      </c>
      <c r="BH1315" s="171">
        <f>(VLOOKUP($D1315,'P4 Destination'!$C$21:$M$176,6,0))*BG1315</f>
        <v>0</v>
      </c>
      <c r="BI1315" s="172">
        <f t="shared" si="582"/>
        <v>0</v>
      </c>
      <c r="BJ1315" s="171">
        <f>(VLOOKUP($D1315,'P4 Destination'!$C$21:$M$176,7,0))*BI1315</f>
        <v>0</v>
      </c>
      <c r="BK1315" s="172">
        <f t="shared" si="583"/>
        <v>0</v>
      </c>
      <c r="BL1315" s="171">
        <f>(VLOOKUP($D1315,'P4 Destination'!$C$21:$M$176,8,0))*BK1315</f>
        <v>0</v>
      </c>
      <c r="BM1315" s="172">
        <f t="shared" si="584"/>
        <v>0</v>
      </c>
      <c r="BN1315" s="171">
        <f>(VLOOKUP($D1315,'P4 Destination'!$C$21:$M$176,9,0))*BM1315</f>
        <v>0</v>
      </c>
      <c r="BO1315" s="154">
        <f t="shared" si="561"/>
        <v>0</v>
      </c>
      <c r="BP1315" s="171">
        <f>(VLOOKUP(D1315,'P4 Destination'!$C$21:$M$176,10,0))*K1315</f>
        <v>0</v>
      </c>
      <c r="BQ1315" s="171">
        <f>(VLOOKUP(D1315,'P4 Destination'!$C$21:$M$176,11,0))*J1315</f>
        <v>0</v>
      </c>
      <c r="BR1315" s="173">
        <f t="shared" si="585"/>
        <v>0</v>
      </c>
      <c r="BS1315" s="173">
        <f>(AV1315*2500)*'P6 Verzekering'!$E$11</f>
        <v>0</v>
      </c>
      <c r="BT1315" s="173">
        <f>(AW1315*2500)*'P6 Verzekering'!$E$12</f>
        <v>0</v>
      </c>
      <c r="BU1315" s="173">
        <f>(L1315*2500)*'P6 Verzekering'!$E$13</f>
        <v>0</v>
      </c>
      <c r="BV1315" s="173">
        <f t="shared" si="586"/>
        <v>0</v>
      </c>
      <c r="BW1315"/>
      <c r="BX1315"/>
    </row>
    <row r="1316" spans="1:76">
      <c r="A1316" s="152" t="s">
        <v>1402</v>
      </c>
      <c r="B1316" s="152" t="s">
        <v>401</v>
      </c>
      <c r="C1316" s="152" t="s">
        <v>400</v>
      </c>
      <c r="D1316" s="152" t="s">
        <v>219</v>
      </c>
      <c r="E1316" s="152" t="s">
        <v>219</v>
      </c>
      <c r="F1316" s="153">
        <f t="shared" si="562"/>
        <v>15</v>
      </c>
      <c r="G1316" s="154">
        <v>1</v>
      </c>
      <c r="H1316" s="154">
        <f>IFERROR(VLOOKUP(B1316,'P2 Origin'!$C$21:$Q$176,15,FALSE),0)</f>
        <v>0</v>
      </c>
      <c r="I1316" s="154">
        <f>IFERROR(VLOOKUP(D1316,'P4 Destination'!$C$21:$Q$176,15,FALSE),0)</f>
        <v>0</v>
      </c>
      <c r="J1316" s="155"/>
      <c r="K1316" s="155">
        <v>1</v>
      </c>
      <c r="L1316" s="156">
        <v>0</v>
      </c>
      <c r="M1316" s="155">
        <v>0</v>
      </c>
      <c r="N1316" s="155">
        <v>0</v>
      </c>
      <c r="O1316" s="157">
        <f t="shared" si="563"/>
        <v>0</v>
      </c>
      <c r="P1316" s="158">
        <f t="shared" si="564"/>
        <v>0</v>
      </c>
      <c r="Q1316" s="159">
        <f>IFERROR(VLOOKUP(N1316,'P1 Intra-Europees'!$A$15:$H$25,3,0),0)*P1316</f>
        <v>0</v>
      </c>
      <c r="R1316" s="160">
        <f t="shared" si="565"/>
        <v>0</v>
      </c>
      <c r="S1316" s="159">
        <f>IFERROR(VLOOKUP(N1316,'P1 Intra-Europees'!$A$15:$H$25,4,0),0)*R1316</f>
        <v>0</v>
      </c>
      <c r="T1316" s="160">
        <f t="shared" si="566"/>
        <v>0</v>
      </c>
      <c r="U1316" s="159">
        <f>IFERROR(VLOOKUP(N1316,'P1 Intra-Europees'!$A$15:$H$25,5,0),0)*T1316</f>
        <v>0</v>
      </c>
      <c r="V1316" s="160">
        <f t="shared" si="567"/>
        <v>0</v>
      </c>
      <c r="W1316" s="159">
        <f>IFERROR(VLOOKUP(N1316,'P1 Intra-Europees'!$A$15:$H$25,6,0),0)*V1316</f>
        <v>0</v>
      </c>
      <c r="X1316" s="160">
        <f t="shared" si="568"/>
        <v>0</v>
      </c>
      <c r="Y1316" s="159">
        <f>IFERROR(VLOOKUP(N1316,'P1 Intra-Europees'!$A$15:$H$25,7,0),0)*X1316</f>
        <v>0</v>
      </c>
      <c r="Z1316" s="161">
        <f t="shared" si="569"/>
        <v>0</v>
      </c>
      <c r="AA1316" s="162">
        <f>IFERROR(VLOOKUP(N1316,'P1 Intra-Europees'!$A$15:$H$25,8,0),0)*Z1316</f>
        <v>0</v>
      </c>
      <c r="AB1316" s="163">
        <f t="shared" si="570"/>
        <v>0</v>
      </c>
      <c r="AC1316" s="157" t="str">
        <f>VLOOKUP(B1316,'P2 Origin'!$C$21:$O$176,13,0)</f>
        <v>USD</v>
      </c>
      <c r="AD1316" s="164">
        <f t="shared" si="571"/>
        <v>0</v>
      </c>
      <c r="AE1316" s="165">
        <f>IF(AU1316&gt;0.1,VLOOKUP(B1316,'P2 Origin'!$C$21:$M$176,3,0)*H1316,0)</f>
        <v>0</v>
      </c>
      <c r="AF1316" s="166">
        <f t="shared" si="572"/>
        <v>0</v>
      </c>
      <c r="AG1316" s="165">
        <f>(VLOOKUP(B1316,'P2 Origin'!$C$21:$M$176,4,0))*AF1316</f>
        <v>0</v>
      </c>
      <c r="AH1316" s="166">
        <f t="shared" si="573"/>
        <v>15</v>
      </c>
      <c r="AI1316" s="165">
        <f>(VLOOKUP(B1316,'P2 Origin'!$C$21:$M$176,5,0))*AH1316</f>
        <v>0</v>
      </c>
      <c r="AJ1316" s="166">
        <f t="shared" si="587"/>
        <v>0</v>
      </c>
      <c r="AK1316" s="165">
        <f>(VLOOKUP(B1316,'P2 Origin'!$C$21:$M$176,6,0))*AJ1316</f>
        <v>0</v>
      </c>
      <c r="AL1316" s="166">
        <f t="shared" si="574"/>
        <v>0</v>
      </c>
      <c r="AM1316" s="165">
        <f>(VLOOKUP($B1316,'P2 Origin'!$C$21:$M$176,7,0))*AL1316</f>
        <v>0</v>
      </c>
      <c r="AN1316" s="166">
        <f t="shared" si="575"/>
        <v>0</v>
      </c>
      <c r="AO1316" s="165">
        <f>(VLOOKUP($B1316,'P2 Origin'!$C$21:$M$176,8,0))*AN1316</f>
        <v>0</v>
      </c>
      <c r="AP1316" s="166">
        <f t="shared" si="576"/>
        <v>0</v>
      </c>
      <c r="AQ1316" s="165">
        <f>(VLOOKUP($B1316,'P2 Origin'!$C$21:$M$176,9,0))*AP1316</f>
        <v>0</v>
      </c>
      <c r="AR1316" s="155">
        <f t="shared" ref="AR1316:AR1379" si="588">IF(AU1316&gt;=0.1,G1316,0)</f>
        <v>1</v>
      </c>
      <c r="AS1316" s="164">
        <f>(VLOOKUP(B1316,'P2 Origin'!$C$21:$M$176,10,0))*K1316</f>
        <v>0</v>
      </c>
      <c r="AT1316" s="164">
        <f>(VLOOKUP(B1316,'P2 Origin'!$C$21:$M$176,11,0))*J1316</f>
        <v>0</v>
      </c>
      <c r="AU1316" s="167">
        <v>15</v>
      </c>
      <c r="AV1316" s="168">
        <v>15</v>
      </c>
      <c r="AW1316" s="169">
        <v>0</v>
      </c>
      <c r="AX1316" s="170">
        <f>IF(AU1316&gt;=0.1,'P3 Bureaumarge zee- en luchtvr.'!$D$12,0)</f>
        <v>0</v>
      </c>
      <c r="AY1316" s="163">
        <f t="shared" si="577"/>
        <v>0</v>
      </c>
      <c r="AZ1316" s="157" t="str">
        <f>VLOOKUP(D1316,'P4 Destination'!$C$21:$O$176,13,0)</f>
        <v>EUR</v>
      </c>
      <c r="BA1316" s="164">
        <f t="shared" si="578"/>
        <v>0</v>
      </c>
      <c r="BB1316" s="171">
        <f>IF(AU1316&gt;0.1,(VLOOKUP(D1316,'P4 Destination'!$C$21:$M$176,3,0))*I1316,0)</f>
        <v>0</v>
      </c>
      <c r="BC1316" s="172">
        <f t="shared" si="579"/>
        <v>0</v>
      </c>
      <c r="BD1316" s="171">
        <f>(VLOOKUP($D1316,'P4 Destination'!$C$21:$M$176,4,0))*BC1316</f>
        <v>0</v>
      </c>
      <c r="BE1316" s="172">
        <f t="shared" si="580"/>
        <v>15</v>
      </c>
      <c r="BF1316" s="171">
        <f>(VLOOKUP($D1316,'P4 Destination'!$C$21:$M$176,5,0))*BE1316</f>
        <v>0</v>
      </c>
      <c r="BG1316" s="172">
        <f t="shared" si="581"/>
        <v>0</v>
      </c>
      <c r="BH1316" s="171">
        <f>(VLOOKUP($D1316,'P4 Destination'!$C$21:$M$176,6,0))*BG1316</f>
        <v>0</v>
      </c>
      <c r="BI1316" s="172">
        <f t="shared" si="582"/>
        <v>0</v>
      </c>
      <c r="BJ1316" s="171">
        <f>(VLOOKUP($D1316,'P4 Destination'!$C$21:$M$176,7,0))*BI1316</f>
        <v>0</v>
      </c>
      <c r="BK1316" s="172">
        <f t="shared" si="583"/>
        <v>0</v>
      </c>
      <c r="BL1316" s="171">
        <f>(VLOOKUP($D1316,'P4 Destination'!$C$21:$M$176,8,0))*BK1316</f>
        <v>0</v>
      </c>
      <c r="BM1316" s="172">
        <f t="shared" si="584"/>
        <v>0</v>
      </c>
      <c r="BN1316" s="171">
        <f>(VLOOKUP($D1316,'P4 Destination'!$C$21:$M$176,9,0))*BM1316</f>
        <v>0</v>
      </c>
      <c r="BO1316" s="154">
        <f t="shared" ref="BO1316:BO1379" si="589">IF(AU1316&gt;=0.1,G1316,0)</f>
        <v>1</v>
      </c>
      <c r="BP1316" s="171">
        <f>(VLOOKUP(D1316,'P4 Destination'!$C$21:$M$176,10,0))*K1316</f>
        <v>0</v>
      </c>
      <c r="BQ1316" s="171">
        <f>(VLOOKUP(D1316,'P4 Destination'!$C$21:$M$176,11,0))*J1316</f>
        <v>0</v>
      </c>
      <c r="BR1316" s="173">
        <f t="shared" si="585"/>
        <v>0</v>
      </c>
      <c r="BS1316" s="173">
        <f>(AV1316*2500)*'P6 Verzekering'!$E$11</f>
        <v>0</v>
      </c>
      <c r="BT1316" s="173">
        <f>(AW1316*2500)*'P6 Verzekering'!$E$12</f>
        <v>0</v>
      </c>
      <c r="BU1316" s="173">
        <f>(L1316*2500)*'P6 Verzekering'!$E$13</f>
        <v>0</v>
      </c>
      <c r="BV1316" s="173">
        <f t="shared" si="586"/>
        <v>0</v>
      </c>
      <c r="BW1316"/>
      <c r="BX1316"/>
    </row>
    <row r="1317" spans="1:76">
      <c r="A1317" s="152" t="s">
        <v>1404</v>
      </c>
      <c r="B1317" s="152" t="s">
        <v>401</v>
      </c>
      <c r="C1317" s="152" t="s">
        <v>400</v>
      </c>
      <c r="D1317" s="152" t="s">
        <v>219</v>
      </c>
      <c r="E1317" s="152" t="s">
        <v>219</v>
      </c>
      <c r="F1317" s="153">
        <f t="shared" si="562"/>
        <v>40</v>
      </c>
      <c r="G1317" s="154">
        <v>1</v>
      </c>
      <c r="H1317" s="154">
        <f>IFERROR(VLOOKUP(B1317,'P2 Origin'!$C$21:$Q$176,15,FALSE),0)</f>
        <v>0</v>
      </c>
      <c r="I1317" s="154">
        <f>IFERROR(VLOOKUP(D1317,'P4 Destination'!$C$21:$Q$176,15,FALSE),0)</f>
        <v>0</v>
      </c>
      <c r="J1317" s="155"/>
      <c r="K1317" s="155">
        <v>1</v>
      </c>
      <c r="L1317" s="156">
        <v>0</v>
      </c>
      <c r="M1317" s="155">
        <v>0</v>
      </c>
      <c r="N1317" s="155">
        <v>0</v>
      </c>
      <c r="O1317" s="157">
        <f t="shared" si="563"/>
        <v>0</v>
      </c>
      <c r="P1317" s="158">
        <f t="shared" si="564"/>
        <v>0</v>
      </c>
      <c r="Q1317" s="159">
        <f>IFERROR(VLOOKUP(N1317,'P1 Intra-Europees'!$A$15:$H$25,3,0),0)*P1317</f>
        <v>0</v>
      </c>
      <c r="R1317" s="160">
        <f t="shared" si="565"/>
        <v>0</v>
      </c>
      <c r="S1317" s="159">
        <f>IFERROR(VLOOKUP(N1317,'P1 Intra-Europees'!$A$15:$H$25,4,0),0)*R1317</f>
        <v>0</v>
      </c>
      <c r="T1317" s="160">
        <f t="shared" si="566"/>
        <v>0</v>
      </c>
      <c r="U1317" s="159">
        <f>IFERROR(VLOOKUP(N1317,'P1 Intra-Europees'!$A$15:$H$25,5,0),0)*T1317</f>
        <v>0</v>
      </c>
      <c r="V1317" s="160">
        <f t="shared" si="567"/>
        <v>0</v>
      </c>
      <c r="W1317" s="159">
        <f>IFERROR(VLOOKUP(N1317,'P1 Intra-Europees'!$A$15:$H$25,6,0),0)*V1317</f>
        <v>0</v>
      </c>
      <c r="X1317" s="160">
        <f t="shared" si="568"/>
        <v>0</v>
      </c>
      <c r="Y1317" s="159">
        <f>IFERROR(VLOOKUP(N1317,'P1 Intra-Europees'!$A$15:$H$25,7,0),0)*X1317</f>
        <v>0</v>
      </c>
      <c r="Z1317" s="161">
        <f t="shared" si="569"/>
        <v>0</v>
      </c>
      <c r="AA1317" s="162">
        <f>IFERROR(VLOOKUP(N1317,'P1 Intra-Europees'!$A$15:$H$25,8,0),0)*Z1317</f>
        <v>0</v>
      </c>
      <c r="AB1317" s="163">
        <f t="shared" si="570"/>
        <v>0</v>
      </c>
      <c r="AC1317" s="157" t="str">
        <f>VLOOKUP(B1317,'P2 Origin'!$C$21:$O$176,13,0)</f>
        <v>USD</v>
      </c>
      <c r="AD1317" s="164">
        <f t="shared" si="571"/>
        <v>0</v>
      </c>
      <c r="AE1317" s="165">
        <f>IF(AU1317&gt;0.1,VLOOKUP(B1317,'P2 Origin'!$C$21:$M$176,3,0)*H1317,0)</f>
        <v>0</v>
      </c>
      <c r="AF1317" s="166">
        <f t="shared" si="572"/>
        <v>0</v>
      </c>
      <c r="AG1317" s="165">
        <f>(VLOOKUP(B1317,'P2 Origin'!$C$21:$M$176,4,0))*AF1317</f>
        <v>0</v>
      </c>
      <c r="AH1317" s="166">
        <f t="shared" si="573"/>
        <v>0</v>
      </c>
      <c r="AI1317" s="165">
        <f>(VLOOKUP(B1317,'P2 Origin'!$C$21:$M$176,5,0))*AH1317</f>
        <v>0</v>
      </c>
      <c r="AJ1317" s="166">
        <f t="shared" si="587"/>
        <v>0</v>
      </c>
      <c r="AK1317" s="165">
        <f>(VLOOKUP(B1317,'P2 Origin'!$C$21:$M$176,6,0))*AJ1317</f>
        <v>0</v>
      </c>
      <c r="AL1317" s="166">
        <f t="shared" si="574"/>
        <v>0</v>
      </c>
      <c r="AM1317" s="165">
        <f>(VLOOKUP($B1317,'P2 Origin'!$C$21:$M$176,7,0))*AL1317</f>
        <v>0</v>
      </c>
      <c r="AN1317" s="166">
        <f t="shared" si="575"/>
        <v>40</v>
      </c>
      <c r="AO1317" s="165">
        <f>(VLOOKUP($B1317,'P2 Origin'!$C$21:$M$176,8,0))*AN1317</f>
        <v>0</v>
      </c>
      <c r="AP1317" s="166">
        <f t="shared" si="576"/>
        <v>0</v>
      </c>
      <c r="AQ1317" s="165">
        <f>(VLOOKUP($B1317,'P2 Origin'!$C$21:$M$176,9,0))*AP1317</f>
        <v>0</v>
      </c>
      <c r="AR1317" s="155">
        <f t="shared" si="588"/>
        <v>1</v>
      </c>
      <c r="AS1317" s="164">
        <f>(VLOOKUP(B1317,'P2 Origin'!$C$21:$M$176,10,0))*K1317</f>
        <v>0</v>
      </c>
      <c r="AT1317" s="164">
        <f>(VLOOKUP(B1317,'P2 Origin'!$C$21:$M$176,11,0))*J1317</f>
        <v>0</v>
      </c>
      <c r="AU1317" s="167">
        <v>40</v>
      </c>
      <c r="AV1317" s="168">
        <v>40</v>
      </c>
      <c r="AW1317" s="169">
        <v>0</v>
      </c>
      <c r="AX1317" s="170">
        <f>IF(AU1317&gt;=0.1,'P3 Bureaumarge zee- en luchtvr.'!$D$12,0)</f>
        <v>0</v>
      </c>
      <c r="AY1317" s="163">
        <f t="shared" si="577"/>
        <v>0</v>
      </c>
      <c r="AZ1317" s="157" t="str">
        <f>VLOOKUP(D1317,'P4 Destination'!$C$21:$O$176,13,0)</f>
        <v>EUR</v>
      </c>
      <c r="BA1317" s="164">
        <f t="shared" si="578"/>
        <v>0</v>
      </c>
      <c r="BB1317" s="171">
        <f>IF(AU1317&gt;0.1,(VLOOKUP(D1317,'P4 Destination'!$C$21:$M$176,3,0))*I1317,0)</f>
        <v>0</v>
      </c>
      <c r="BC1317" s="172">
        <f t="shared" si="579"/>
        <v>0</v>
      </c>
      <c r="BD1317" s="171">
        <f>(VLOOKUP($D1317,'P4 Destination'!$C$21:$M$176,4,0))*BC1317</f>
        <v>0</v>
      </c>
      <c r="BE1317" s="172">
        <f t="shared" si="580"/>
        <v>0</v>
      </c>
      <c r="BF1317" s="171">
        <f>(VLOOKUP($D1317,'P4 Destination'!$C$21:$M$176,5,0))*BE1317</f>
        <v>0</v>
      </c>
      <c r="BG1317" s="172">
        <f t="shared" si="581"/>
        <v>0</v>
      </c>
      <c r="BH1317" s="171">
        <f>(VLOOKUP($D1317,'P4 Destination'!$C$21:$M$176,6,0))*BG1317</f>
        <v>0</v>
      </c>
      <c r="BI1317" s="172">
        <f t="shared" si="582"/>
        <v>0</v>
      </c>
      <c r="BJ1317" s="171">
        <f>(VLOOKUP($D1317,'P4 Destination'!$C$21:$M$176,7,0))*BI1317</f>
        <v>0</v>
      </c>
      <c r="BK1317" s="172">
        <f t="shared" si="583"/>
        <v>40</v>
      </c>
      <c r="BL1317" s="171">
        <f>(VLOOKUP($D1317,'P4 Destination'!$C$21:$M$176,8,0))*BK1317</f>
        <v>0</v>
      </c>
      <c r="BM1317" s="172">
        <f t="shared" si="584"/>
        <v>0</v>
      </c>
      <c r="BN1317" s="171">
        <f>(VLOOKUP($D1317,'P4 Destination'!$C$21:$M$176,9,0))*BM1317</f>
        <v>0</v>
      </c>
      <c r="BO1317" s="154">
        <f t="shared" si="589"/>
        <v>1</v>
      </c>
      <c r="BP1317" s="171">
        <f>(VLOOKUP(D1317,'P4 Destination'!$C$21:$M$176,10,0))*K1317</f>
        <v>0</v>
      </c>
      <c r="BQ1317" s="171">
        <f>(VLOOKUP(D1317,'P4 Destination'!$C$21:$M$176,11,0))*J1317</f>
        <v>0</v>
      </c>
      <c r="BR1317" s="173">
        <f t="shared" si="585"/>
        <v>0</v>
      </c>
      <c r="BS1317" s="173">
        <f>(AV1317*2500)*'P6 Verzekering'!$E$11</f>
        <v>0</v>
      </c>
      <c r="BT1317" s="173">
        <f>(AW1317*2500)*'P6 Verzekering'!$E$12</f>
        <v>0</v>
      </c>
      <c r="BU1317" s="173">
        <f>(L1317*2500)*'P6 Verzekering'!$E$13</f>
        <v>0</v>
      </c>
      <c r="BV1317" s="173">
        <f t="shared" si="586"/>
        <v>0</v>
      </c>
      <c r="BW1317"/>
      <c r="BX1317"/>
    </row>
    <row r="1318" spans="1:76">
      <c r="A1318" s="152" t="s">
        <v>1405</v>
      </c>
      <c r="B1318" s="152" t="s">
        <v>401</v>
      </c>
      <c r="C1318" s="152" t="s">
        <v>400</v>
      </c>
      <c r="D1318" s="152" t="s">
        <v>219</v>
      </c>
      <c r="E1318" s="152" t="s">
        <v>219</v>
      </c>
      <c r="F1318" s="153">
        <f t="shared" si="562"/>
        <v>55</v>
      </c>
      <c r="G1318" s="154">
        <v>1</v>
      </c>
      <c r="H1318" s="154">
        <f>IFERROR(VLOOKUP(B1318,'P2 Origin'!$C$21:$Q$176,15,FALSE),0)</f>
        <v>0</v>
      </c>
      <c r="I1318" s="154">
        <f>IFERROR(VLOOKUP(D1318,'P4 Destination'!$C$21:$Q$176,15,FALSE),0)</f>
        <v>0</v>
      </c>
      <c r="J1318" s="155">
        <v>1</v>
      </c>
      <c r="K1318" s="155"/>
      <c r="L1318" s="156">
        <v>0</v>
      </c>
      <c r="M1318" s="155">
        <v>0</v>
      </c>
      <c r="N1318" s="155">
        <v>0</v>
      </c>
      <c r="O1318" s="157">
        <f t="shared" si="563"/>
        <v>0</v>
      </c>
      <c r="P1318" s="158">
        <f t="shared" si="564"/>
        <v>0</v>
      </c>
      <c r="Q1318" s="159">
        <f>IFERROR(VLOOKUP(N1318,'P1 Intra-Europees'!$A$15:$H$25,3,0),0)*P1318</f>
        <v>0</v>
      </c>
      <c r="R1318" s="160">
        <f t="shared" si="565"/>
        <v>0</v>
      </c>
      <c r="S1318" s="159">
        <f>IFERROR(VLOOKUP(N1318,'P1 Intra-Europees'!$A$15:$H$25,4,0),0)*R1318</f>
        <v>0</v>
      </c>
      <c r="T1318" s="160">
        <f t="shared" si="566"/>
        <v>0</v>
      </c>
      <c r="U1318" s="159">
        <f>IFERROR(VLOOKUP(N1318,'P1 Intra-Europees'!$A$15:$H$25,5,0),0)*T1318</f>
        <v>0</v>
      </c>
      <c r="V1318" s="160">
        <f t="shared" si="567"/>
        <v>0</v>
      </c>
      <c r="W1318" s="159">
        <f>IFERROR(VLOOKUP(N1318,'P1 Intra-Europees'!$A$15:$H$25,6,0),0)*V1318</f>
        <v>0</v>
      </c>
      <c r="X1318" s="160">
        <f t="shared" si="568"/>
        <v>0</v>
      </c>
      <c r="Y1318" s="159">
        <f>IFERROR(VLOOKUP(N1318,'P1 Intra-Europees'!$A$15:$H$25,7,0),0)*X1318</f>
        <v>0</v>
      </c>
      <c r="Z1318" s="161">
        <f t="shared" si="569"/>
        <v>0</v>
      </c>
      <c r="AA1318" s="162">
        <f>IFERROR(VLOOKUP(N1318,'P1 Intra-Europees'!$A$15:$H$25,8,0),0)*Z1318</f>
        <v>0</v>
      </c>
      <c r="AB1318" s="163">
        <f t="shared" si="570"/>
        <v>0</v>
      </c>
      <c r="AC1318" s="157" t="str">
        <f>VLOOKUP(B1318,'P2 Origin'!$C$21:$O$176,13,0)</f>
        <v>USD</v>
      </c>
      <c r="AD1318" s="164">
        <f t="shared" si="571"/>
        <v>0</v>
      </c>
      <c r="AE1318" s="165">
        <f>IF(AU1318&gt;0.1,VLOOKUP(B1318,'P2 Origin'!$C$21:$M$176,3,0)*H1318,0)</f>
        <v>0</v>
      </c>
      <c r="AF1318" s="166">
        <f t="shared" si="572"/>
        <v>0</v>
      </c>
      <c r="AG1318" s="165">
        <f>(VLOOKUP(B1318,'P2 Origin'!$C$21:$M$176,4,0))*AF1318</f>
        <v>0</v>
      </c>
      <c r="AH1318" s="166">
        <f t="shared" si="573"/>
        <v>0</v>
      </c>
      <c r="AI1318" s="165">
        <f>(VLOOKUP(B1318,'P2 Origin'!$C$21:$M$176,5,0))*AH1318</f>
        <v>0</v>
      </c>
      <c r="AJ1318" s="166">
        <f t="shared" si="587"/>
        <v>0</v>
      </c>
      <c r="AK1318" s="165">
        <f>(VLOOKUP(B1318,'P2 Origin'!$C$21:$M$176,6,0))*AJ1318</f>
        <v>0</v>
      </c>
      <c r="AL1318" s="166">
        <f t="shared" si="574"/>
        <v>0</v>
      </c>
      <c r="AM1318" s="165">
        <f>(VLOOKUP($B1318,'P2 Origin'!$C$21:$M$176,7,0))*AL1318</f>
        <v>0</v>
      </c>
      <c r="AN1318" s="166">
        <f t="shared" si="575"/>
        <v>0</v>
      </c>
      <c r="AO1318" s="165">
        <f>(VLOOKUP($B1318,'P2 Origin'!$C$21:$M$176,8,0))*AN1318</f>
        <v>0</v>
      </c>
      <c r="AP1318" s="166">
        <f t="shared" si="576"/>
        <v>55</v>
      </c>
      <c r="AQ1318" s="165">
        <f>(VLOOKUP($B1318,'P2 Origin'!$C$21:$M$176,9,0))*AP1318</f>
        <v>0</v>
      </c>
      <c r="AR1318" s="155">
        <f t="shared" si="588"/>
        <v>1</v>
      </c>
      <c r="AS1318" s="164">
        <f>(VLOOKUP(B1318,'P2 Origin'!$C$21:$M$176,10,0))*K1318</f>
        <v>0</v>
      </c>
      <c r="AT1318" s="164">
        <f>(VLOOKUP(B1318,'P2 Origin'!$C$21:$M$176,11,0))*J1318</f>
        <v>0</v>
      </c>
      <c r="AU1318" s="167">
        <v>55</v>
      </c>
      <c r="AV1318" s="168">
        <v>55</v>
      </c>
      <c r="AW1318" s="169">
        <v>0</v>
      </c>
      <c r="AX1318" s="170">
        <f>IF(AU1318&gt;=0.1,'P3 Bureaumarge zee- en luchtvr.'!$D$12,0)</f>
        <v>0</v>
      </c>
      <c r="AY1318" s="163">
        <f t="shared" si="577"/>
        <v>0</v>
      </c>
      <c r="AZ1318" s="157" t="str">
        <f>VLOOKUP(D1318,'P4 Destination'!$C$21:$O$176,13,0)</f>
        <v>EUR</v>
      </c>
      <c r="BA1318" s="164">
        <f t="shared" si="578"/>
        <v>0</v>
      </c>
      <c r="BB1318" s="171">
        <f>IF(AU1318&gt;0.1,(VLOOKUP(D1318,'P4 Destination'!$C$21:$M$176,3,0))*I1318,0)</f>
        <v>0</v>
      </c>
      <c r="BC1318" s="172">
        <f t="shared" si="579"/>
        <v>0</v>
      </c>
      <c r="BD1318" s="171">
        <f>(VLOOKUP($D1318,'P4 Destination'!$C$21:$M$176,4,0))*BC1318</f>
        <v>0</v>
      </c>
      <c r="BE1318" s="172">
        <f t="shared" si="580"/>
        <v>0</v>
      </c>
      <c r="BF1318" s="171">
        <f>(VLOOKUP($D1318,'P4 Destination'!$C$21:$M$176,5,0))*BE1318</f>
        <v>0</v>
      </c>
      <c r="BG1318" s="172">
        <f t="shared" si="581"/>
        <v>0</v>
      </c>
      <c r="BH1318" s="171">
        <f>(VLOOKUP($D1318,'P4 Destination'!$C$21:$M$176,6,0))*BG1318</f>
        <v>0</v>
      </c>
      <c r="BI1318" s="172">
        <f t="shared" si="582"/>
        <v>0</v>
      </c>
      <c r="BJ1318" s="171">
        <f>(VLOOKUP($D1318,'P4 Destination'!$C$21:$M$176,7,0))*BI1318</f>
        <v>0</v>
      </c>
      <c r="BK1318" s="172">
        <f t="shared" si="583"/>
        <v>0</v>
      </c>
      <c r="BL1318" s="171">
        <f>(VLOOKUP($D1318,'P4 Destination'!$C$21:$M$176,8,0))*BK1318</f>
        <v>0</v>
      </c>
      <c r="BM1318" s="172">
        <f t="shared" si="584"/>
        <v>55</v>
      </c>
      <c r="BN1318" s="171">
        <f>(VLOOKUP($D1318,'P4 Destination'!$C$21:$M$176,9,0))*BM1318</f>
        <v>0</v>
      </c>
      <c r="BO1318" s="154">
        <f t="shared" si="589"/>
        <v>1</v>
      </c>
      <c r="BP1318" s="171">
        <f>(VLOOKUP(D1318,'P4 Destination'!$C$21:$M$176,10,0))*K1318</f>
        <v>0</v>
      </c>
      <c r="BQ1318" s="171">
        <f>(VLOOKUP(D1318,'P4 Destination'!$C$21:$M$176,11,0))*J1318</f>
        <v>0</v>
      </c>
      <c r="BR1318" s="173">
        <f t="shared" si="585"/>
        <v>0</v>
      </c>
      <c r="BS1318" s="173">
        <f>(AV1318*2500)*'P6 Verzekering'!$E$11</f>
        <v>0</v>
      </c>
      <c r="BT1318" s="173">
        <f>(AW1318*2500)*'P6 Verzekering'!$E$12</f>
        <v>0</v>
      </c>
      <c r="BU1318" s="173">
        <f>(L1318*2500)*'P6 Verzekering'!$E$13</f>
        <v>0</v>
      </c>
      <c r="BV1318" s="173">
        <f t="shared" si="586"/>
        <v>0</v>
      </c>
      <c r="BW1318"/>
      <c r="BX1318"/>
    </row>
    <row r="1319" spans="1:76">
      <c r="A1319" s="152" t="s">
        <v>1412</v>
      </c>
      <c r="B1319" s="152" t="s">
        <v>242</v>
      </c>
      <c r="C1319" s="152" t="s">
        <v>241</v>
      </c>
      <c r="D1319" s="152" t="s">
        <v>219</v>
      </c>
      <c r="E1319" s="152" t="s">
        <v>219</v>
      </c>
      <c r="F1319" s="153">
        <f t="shared" si="562"/>
        <v>18</v>
      </c>
      <c r="G1319" s="154">
        <v>0</v>
      </c>
      <c r="H1319" s="154">
        <f>IFERROR(VLOOKUP(B1319,'P2 Origin'!$C$21:$Q$176,15,FALSE),0)</f>
        <v>1</v>
      </c>
      <c r="I1319" s="154">
        <f>IFERROR(VLOOKUP(D1319,'P4 Destination'!$C$21:$Q$176,15,FALSE),0)</f>
        <v>0</v>
      </c>
      <c r="J1319" s="155"/>
      <c r="K1319" s="155"/>
      <c r="L1319" s="156">
        <v>18</v>
      </c>
      <c r="M1319" s="155">
        <v>1254</v>
      </c>
      <c r="N1319" s="155">
        <v>6</v>
      </c>
      <c r="O1319" s="157">
        <f t="shared" si="563"/>
        <v>0</v>
      </c>
      <c r="P1319" s="158">
        <f t="shared" si="564"/>
        <v>0</v>
      </c>
      <c r="Q1319" s="159">
        <f>IFERROR(VLOOKUP(N1319,'P1 Intra-Europees'!$A$15:$H$25,3,0),0)*P1319</f>
        <v>0</v>
      </c>
      <c r="R1319" s="160">
        <f t="shared" si="565"/>
        <v>18</v>
      </c>
      <c r="S1319" s="159">
        <f>IFERROR(VLOOKUP(N1319,'P1 Intra-Europees'!$A$15:$H$25,4,0),0)*R1319</f>
        <v>0</v>
      </c>
      <c r="T1319" s="160">
        <f t="shared" si="566"/>
        <v>0</v>
      </c>
      <c r="U1319" s="159">
        <f>IFERROR(VLOOKUP(N1319,'P1 Intra-Europees'!$A$15:$H$25,5,0),0)*T1319</f>
        <v>0</v>
      </c>
      <c r="V1319" s="160">
        <f t="shared" si="567"/>
        <v>0</v>
      </c>
      <c r="W1319" s="159">
        <f>IFERROR(VLOOKUP(N1319,'P1 Intra-Europees'!$A$15:$H$25,6,0),0)*V1319</f>
        <v>0</v>
      </c>
      <c r="X1319" s="160">
        <f t="shared" si="568"/>
        <v>0</v>
      </c>
      <c r="Y1319" s="159">
        <f>IFERROR(VLOOKUP(N1319,'P1 Intra-Europees'!$A$15:$H$25,7,0),0)*X1319</f>
        <v>0</v>
      </c>
      <c r="Z1319" s="161">
        <f t="shared" si="569"/>
        <v>0</v>
      </c>
      <c r="AA1319" s="162">
        <f>IFERROR(VLOOKUP(N1319,'P1 Intra-Europees'!$A$15:$H$25,8,0),0)*Z1319</f>
        <v>0</v>
      </c>
      <c r="AB1319" s="163">
        <f t="shared" si="570"/>
        <v>0</v>
      </c>
      <c r="AC1319" s="157" t="str">
        <f>VLOOKUP(B1319,'P2 Origin'!$C$21:$O$176,13,0)</f>
        <v>EUR</v>
      </c>
      <c r="AD1319" s="164">
        <f t="shared" si="571"/>
        <v>0</v>
      </c>
      <c r="AE1319" s="165">
        <f>IF(AU1319&gt;0.1,VLOOKUP(B1319,'P2 Origin'!$C$21:$M$176,3,0)*H1319,0)</f>
        <v>0</v>
      </c>
      <c r="AF1319" s="166">
        <f t="shared" si="572"/>
        <v>0</v>
      </c>
      <c r="AG1319" s="165">
        <f>(VLOOKUP(B1319,'P2 Origin'!$C$21:$M$176,4,0))*AF1319</f>
        <v>0</v>
      </c>
      <c r="AH1319" s="166">
        <f t="shared" si="573"/>
        <v>0</v>
      </c>
      <c r="AI1319" s="165">
        <f>(VLOOKUP(B1319,'P2 Origin'!$C$21:$M$176,5,0))*AH1319</f>
        <v>0</v>
      </c>
      <c r="AJ1319" s="166">
        <f t="shared" si="587"/>
        <v>0</v>
      </c>
      <c r="AK1319" s="165">
        <f>(VLOOKUP(B1319,'P2 Origin'!$C$21:$M$176,6,0))*AJ1319</f>
        <v>0</v>
      </c>
      <c r="AL1319" s="166">
        <f t="shared" si="574"/>
        <v>0</v>
      </c>
      <c r="AM1319" s="165">
        <f>(VLOOKUP($B1319,'P2 Origin'!$C$21:$M$176,7,0))*AL1319</f>
        <v>0</v>
      </c>
      <c r="AN1319" s="166">
        <f t="shared" si="575"/>
        <v>0</v>
      </c>
      <c r="AO1319" s="165">
        <f>(VLOOKUP($B1319,'P2 Origin'!$C$21:$M$176,8,0))*AN1319</f>
        <v>0</v>
      </c>
      <c r="AP1319" s="166">
        <f t="shared" si="576"/>
        <v>0</v>
      </c>
      <c r="AQ1319" s="165">
        <f>(VLOOKUP($B1319,'P2 Origin'!$C$21:$M$176,9,0))*AP1319</f>
        <v>0</v>
      </c>
      <c r="AR1319" s="155">
        <f t="shared" si="588"/>
        <v>0</v>
      </c>
      <c r="AS1319" s="164">
        <f>(VLOOKUP(B1319,'P2 Origin'!$C$21:$M$176,10,0))*K1319</f>
        <v>0</v>
      </c>
      <c r="AT1319" s="164">
        <f>(VLOOKUP(B1319,'P2 Origin'!$C$21:$M$176,11,0))*J1319</f>
        <v>0</v>
      </c>
      <c r="AU1319" s="167">
        <v>0</v>
      </c>
      <c r="AV1319" s="168">
        <v>0</v>
      </c>
      <c r="AW1319" s="169">
        <v>0</v>
      </c>
      <c r="AX1319" s="170">
        <f>IF(AU1319&gt;=0.1,'P3 Bureaumarge zee- en luchtvr.'!$D$12,0)</f>
        <v>0</v>
      </c>
      <c r="AY1319" s="163">
        <f t="shared" si="577"/>
        <v>0</v>
      </c>
      <c r="AZ1319" s="157" t="str">
        <f>VLOOKUP(D1319,'P4 Destination'!$C$21:$O$176,13,0)</f>
        <v>EUR</v>
      </c>
      <c r="BA1319" s="164">
        <f t="shared" si="578"/>
        <v>0</v>
      </c>
      <c r="BB1319" s="171">
        <f>IF(AU1319&gt;0.1,(VLOOKUP(D1319,'P4 Destination'!$C$21:$M$176,3,0))*I1319,0)</f>
        <v>0</v>
      </c>
      <c r="BC1319" s="172">
        <f t="shared" si="579"/>
        <v>0</v>
      </c>
      <c r="BD1319" s="171">
        <f>(VLOOKUP($D1319,'P4 Destination'!$C$21:$M$176,4,0))*BC1319</f>
        <v>0</v>
      </c>
      <c r="BE1319" s="172">
        <f t="shared" si="580"/>
        <v>0</v>
      </c>
      <c r="BF1319" s="171">
        <f>(VLOOKUP($D1319,'P4 Destination'!$C$21:$M$176,5,0))*BE1319</f>
        <v>0</v>
      </c>
      <c r="BG1319" s="172">
        <f t="shared" si="581"/>
        <v>0</v>
      </c>
      <c r="BH1319" s="171">
        <f>(VLOOKUP($D1319,'P4 Destination'!$C$21:$M$176,6,0))*BG1319</f>
        <v>0</v>
      </c>
      <c r="BI1319" s="172">
        <f t="shared" si="582"/>
        <v>0</v>
      </c>
      <c r="BJ1319" s="171">
        <f>(VLOOKUP($D1319,'P4 Destination'!$C$21:$M$176,7,0))*BI1319</f>
        <v>0</v>
      </c>
      <c r="BK1319" s="172">
        <f t="shared" si="583"/>
        <v>0</v>
      </c>
      <c r="BL1319" s="171">
        <f>(VLOOKUP($D1319,'P4 Destination'!$C$21:$M$176,8,0))*BK1319</f>
        <v>0</v>
      </c>
      <c r="BM1319" s="172">
        <f t="shared" si="584"/>
        <v>0</v>
      </c>
      <c r="BN1319" s="171">
        <f>(VLOOKUP($D1319,'P4 Destination'!$C$21:$M$176,9,0))*BM1319</f>
        <v>0</v>
      </c>
      <c r="BO1319" s="154">
        <f t="shared" si="589"/>
        <v>0</v>
      </c>
      <c r="BP1319" s="171">
        <f>(VLOOKUP(D1319,'P4 Destination'!$C$21:$M$176,10,0))*K1319</f>
        <v>0</v>
      </c>
      <c r="BQ1319" s="171">
        <f>(VLOOKUP(D1319,'P4 Destination'!$C$21:$M$176,11,0))*J1319</f>
        <v>0</v>
      </c>
      <c r="BR1319" s="173">
        <f t="shared" si="585"/>
        <v>0</v>
      </c>
      <c r="BS1319" s="173">
        <f>(AV1319*2500)*'P6 Verzekering'!$E$11</f>
        <v>0</v>
      </c>
      <c r="BT1319" s="173">
        <f>(AW1319*2500)*'P6 Verzekering'!$E$12</f>
        <v>0</v>
      </c>
      <c r="BU1319" s="173">
        <f>(L1319*2500)*'P6 Verzekering'!$E$13</f>
        <v>0</v>
      </c>
      <c r="BV1319" s="173">
        <f t="shared" si="586"/>
        <v>0</v>
      </c>
      <c r="BW1319"/>
      <c r="BX1319"/>
    </row>
    <row r="1320" spans="1:76">
      <c r="A1320" s="152" t="s">
        <v>1430</v>
      </c>
      <c r="B1320" s="152" t="s">
        <v>258</v>
      </c>
      <c r="C1320" s="152" t="s">
        <v>257</v>
      </c>
      <c r="D1320" s="152" t="s">
        <v>219</v>
      </c>
      <c r="E1320" s="152" t="s">
        <v>219</v>
      </c>
      <c r="F1320" s="153">
        <f t="shared" si="562"/>
        <v>5</v>
      </c>
      <c r="G1320" s="154">
        <v>0</v>
      </c>
      <c r="H1320" s="154">
        <f>IFERROR(VLOOKUP(B1320,'P2 Origin'!$C$21:$Q$176,15,FALSE),0)</f>
        <v>1</v>
      </c>
      <c r="I1320" s="154">
        <f>IFERROR(VLOOKUP(D1320,'P4 Destination'!$C$21:$Q$176,15,FALSE),0)</f>
        <v>0</v>
      </c>
      <c r="J1320" s="155"/>
      <c r="K1320" s="155"/>
      <c r="L1320" s="156">
        <v>5</v>
      </c>
      <c r="M1320" s="155">
        <v>503</v>
      </c>
      <c r="N1320" s="155">
        <v>4</v>
      </c>
      <c r="O1320" s="157">
        <f t="shared" si="563"/>
        <v>0</v>
      </c>
      <c r="P1320" s="158">
        <f t="shared" si="564"/>
        <v>5</v>
      </c>
      <c r="Q1320" s="159">
        <f>IFERROR(VLOOKUP(N1320,'P1 Intra-Europees'!$A$15:$H$25,3,0),0)*P1320</f>
        <v>0</v>
      </c>
      <c r="R1320" s="160">
        <f t="shared" si="565"/>
        <v>0</v>
      </c>
      <c r="S1320" s="159">
        <f>IFERROR(VLOOKUP(N1320,'P1 Intra-Europees'!$A$15:$H$25,4,0),0)*R1320</f>
        <v>0</v>
      </c>
      <c r="T1320" s="160">
        <f t="shared" si="566"/>
        <v>0</v>
      </c>
      <c r="U1320" s="159">
        <f>IFERROR(VLOOKUP(N1320,'P1 Intra-Europees'!$A$15:$H$25,5,0),0)*T1320</f>
        <v>0</v>
      </c>
      <c r="V1320" s="160">
        <f t="shared" si="567"/>
        <v>0</v>
      </c>
      <c r="W1320" s="159">
        <f>IFERROR(VLOOKUP(N1320,'P1 Intra-Europees'!$A$15:$H$25,6,0),0)*V1320</f>
        <v>0</v>
      </c>
      <c r="X1320" s="160">
        <f t="shared" si="568"/>
        <v>0</v>
      </c>
      <c r="Y1320" s="159">
        <f>IFERROR(VLOOKUP(N1320,'P1 Intra-Europees'!$A$15:$H$25,7,0),0)*X1320</f>
        <v>0</v>
      </c>
      <c r="Z1320" s="161">
        <f t="shared" si="569"/>
        <v>0</v>
      </c>
      <c r="AA1320" s="162">
        <f>IFERROR(VLOOKUP(N1320,'P1 Intra-Europees'!$A$15:$H$25,8,0),0)*Z1320</f>
        <v>0</v>
      </c>
      <c r="AB1320" s="163">
        <f t="shared" si="570"/>
        <v>0</v>
      </c>
      <c r="AC1320" s="157" t="str">
        <f>VLOOKUP(B1320,'P2 Origin'!$C$21:$O$176,13,0)</f>
        <v>EUR</v>
      </c>
      <c r="AD1320" s="164">
        <f t="shared" si="571"/>
        <v>0</v>
      </c>
      <c r="AE1320" s="165">
        <f>IF(AU1320&gt;0.1,VLOOKUP(B1320,'P2 Origin'!$C$21:$M$176,3,0)*H1320,0)</f>
        <v>0</v>
      </c>
      <c r="AF1320" s="166">
        <f t="shared" si="572"/>
        <v>0</v>
      </c>
      <c r="AG1320" s="165">
        <f>(VLOOKUP(B1320,'P2 Origin'!$C$21:$M$176,4,0))*AF1320</f>
        <v>0</v>
      </c>
      <c r="AH1320" s="166">
        <f t="shared" si="573"/>
        <v>0</v>
      </c>
      <c r="AI1320" s="165">
        <f>(VLOOKUP(B1320,'P2 Origin'!$C$21:$M$176,5,0))*AH1320</f>
        <v>0</v>
      </c>
      <c r="AJ1320" s="166">
        <f t="shared" si="587"/>
        <v>0</v>
      </c>
      <c r="AK1320" s="165">
        <f>(VLOOKUP(B1320,'P2 Origin'!$C$21:$M$176,6,0))*AJ1320</f>
        <v>0</v>
      </c>
      <c r="AL1320" s="166">
        <f t="shared" si="574"/>
        <v>0</v>
      </c>
      <c r="AM1320" s="165">
        <f>(VLOOKUP($B1320,'P2 Origin'!$C$21:$M$176,7,0))*AL1320</f>
        <v>0</v>
      </c>
      <c r="AN1320" s="166">
        <f t="shared" si="575"/>
        <v>0</v>
      </c>
      <c r="AO1320" s="165">
        <f>(VLOOKUP($B1320,'P2 Origin'!$C$21:$M$176,8,0))*AN1320</f>
        <v>0</v>
      </c>
      <c r="AP1320" s="166">
        <f t="shared" si="576"/>
        <v>0</v>
      </c>
      <c r="AQ1320" s="165">
        <f>(VLOOKUP($B1320,'P2 Origin'!$C$21:$M$176,9,0))*AP1320</f>
        <v>0</v>
      </c>
      <c r="AR1320" s="155">
        <f t="shared" si="588"/>
        <v>0</v>
      </c>
      <c r="AS1320" s="164">
        <f>(VLOOKUP(B1320,'P2 Origin'!$C$21:$M$176,10,0))*K1320</f>
        <v>0</v>
      </c>
      <c r="AT1320" s="164">
        <f>(VLOOKUP(B1320,'P2 Origin'!$C$21:$M$176,11,0))*J1320</f>
        <v>0</v>
      </c>
      <c r="AU1320" s="167">
        <v>0</v>
      </c>
      <c r="AV1320" s="168">
        <v>0</v>
      </c>
      <c r="AW1320" s="169">
        <v>0</v>
      </c>
      <c r="AX1320" s="170">
        <f>IF(AU1320&gt;=0.1,'P3 Bureaumarge zee- en luchtvr.'!$D$12,0)</f>
        <v>0</v>
      </c>
      <c r="AY1320" s="163">
        <f t="shared" si="577"/>
        <v>0</v>
      </c>
      <c r="AZ1320" s="157" t="str">
        <f>VLOOKUP(D1320,'P4 Destination'!$C$21:$O$176,13,0)</f>
        <v>EUR</v>
      </c>
      <c r="BA1320" s="164">
        <f t="shared" si="578"/>
        <v>0</v>
      </c>
      <c r="BB1320" s="171">
        <f>IF(AU1320&gt;0.1,(VLOOKUP(D1320,'P4 Destination'!$C$21:$M$176,3,0))*I1320,0)</f>
        <v>0</v>
      </c>
      <c r="BC1320" s="172">
        <f t="shared" si="579"/>
        <v>0</v>
      </c>
      <c r="BD1320" s="171">
        <f>(VLOOKUP($D1320,'P4 Destination'!$C$21:$M$176,4,0))*BC1320</f>
        <v>0</v>
      </c>
      <c r="BE1320" s="172">
        <f t="shared" si="580"/>
        <v>0</v>
      </c>
      <c r="BF1320" s="171">
        <f>(VLOOKUP($D1320,'P4 Destination'!$C$21:$M$176,5,0))*BE1320</f>
        <v>0</v>
      </c>
      <c r="BG1320" s="172">
        <f t="shared" si="581"/>
        <v>0</v>
      </c>
      <c r="BH1320" s="171">
        <f>(VLOOKUP($D1320,'P4 Destination'!$C$21:$M$176,6,0))*BG1320</f>
        <v>0</v>
      </c>
      <c r="BI1320" s="172">
        <f t="shared" si="582"/>
        <v>0</v>
      </c>
      <c r="BJ1320" s="171">
        <f>(VLOOKUP($D1320,'P4 Destination'!$C$21:$M$176,7,0))*BI1320</f>
        <v>0</v>
      </c>
      <c r="BK1320" s="172">
        <f t="shared" si="583"/>
        <v>0</v>
      </c>
      <c r="BL1320" s="171">
        <f>(VLOOKUP($D1320,'P4 Destination'!$C$21:$M$176,8,0))*BK1320</f>
        <v>0</v>
      </c>
      <c r="BM1320" s="172">
        <f t="shared" si="584"/>
        <v>0</v>
      </c>
      <c r="BN1320" s="171">
        <f>(VLOOKUP($D1320,'P4 Destination'!$C$21:$M$176,9,0))*BM1320</f>
        <v>0</v>
      </c>
      <c r="BO1320" s="154">
        <f t="shared" si="589"/>
        <v>0</v>
      </c>
      <c r="BP1320" s="171">
        <f>(VLOOKUP(D1320,'P4 Destination'!$C$21:$M$176,10,0))*K1320</f>
        <v>0</v>
      </c>
      <c r="BQ1320" s="171">
        <f>(VLOOKUP(D1320,'P4 Destination'!$C$21:$M$176,11,0))*J1320</f>
        <v>0</v>
      </c>
      <c r="BR1320" s="173">
        <f t="shared" si="585"/>
        <v>0</v>
      </c>
      <c r="BS1320" s="173">
        <f>(AV1320*2500)*'P6 Verzekering'!$E$11</f>
        <v>0</v>
      </c>
      <c r="BT1320" s="173">
        <f>(AW1320*2500)*'P6 Verzekering'!$E$12</f>
        <v>0</v>
      </c>
      <c r="BU1320" s="173">
        <f>(L1320*2500)*'P6 Verzekering'!$E$13</f>
        <v>0</v>
      </c>
      <c r="BV1320" s="173">
        <f t="shared" si="586"/>
        <v>0</v>
      </c>
      <c r="BW1320"/>
      <c r="BX1320"/>
    </row>
    <row r="1321" spans="1:76">
      <c r="A1321" s="152" t="s">
        <v>1446</v>
      </c>
      <c r="B1321" s="152" t="s">
        <v>245</v>
      </c>
      <c r="C1321" s="152" t="s">
        <v>244</v>
      </c>
      <c r="D1321" s="152" t="s">
        <v>162</v>
      </c>
      <c r="E1321" s="152" t="s">
        <v>161</v>
      </c>
      <c r="F1321" s="153">
        <f t="shared" si="562"/>
        <v>8</v>
      </c>
      <c r="G1321" s="154">
        <v>0</v>
      </c>
      <c r="H1321" s="154">
        <f>IFERROR(VLOOKUP(B1321,'P2 Origin'!$C$21:$Q$176,15,FALSE),0)</f>
        <v>1</v>
      </c>
      <c r="I1321" s="154">
        <f>IFERROR(VLOOKUP(D1321,'P4 Destination'!$C$21:$Q$176,15,FALSE),0)</f>
        <v>1</v>
      </c>
      <c r="J1321" s="155"/>
      <c r="K1321" s="155"/>
      <c r="L1321" s="156">
        <v>0</v>
      </c>
      <c r="M1321" s="155">
        <v>0</v>
      </c>
      <c r="N1321" s="155">
        <v>0</v>
      </c>
      <c r="O1321" s="157">
        <f t="shared" si="563"/>
        <v>0</v>
      </c>
      <c r="P1321" s="158">
        <f t="shared" si="564"/>
        <v>0</v>
      </c>
      <c r="Q1321" s="159">
        <f>IFERROR(VLOOKUP(N1321,'P1 Intra-Europees'!$A$15:$H$25,3,0),0)*P1321</f>
        <v>0</v>
      </c>
      <c r="R1321" s="160">
        <f t="shared" si="565"/>
        <v>0</v>
      </c>
      <c r="S1321" s="159">
        <f>IFERROR(VLOOKUP(N1321,'P1 Intra-Europees'!$A$15:$H$25,4,0),0)*R1321</f>
        <v>0</v>
      </c>
      <c r="T1321" s="160">
        <f t="shared" si="566"/>
        <v>0</v>
      </c>
      <c r="U1321" s="159">
        <f>IFERROR(VLOOKUP(N1321,'P1 Intra-Europees'!$A$15:$H$25,5,0),0)*T1321</f>
        <v>0</v>
      </c>
      <c r="V1321" s="160">
        <f t="shared" si="567"/>
        <v>0</v>
      </c>
      <c r="W1321" s="159">
        <f>IFERROR(VLOOKUP(N1321,'P1 Intra-Europees'!$A$15:$H$25,6,0),0)*V1321</f>
        <v>0</v>
      </c>
      <c r="X1321" s="160">
        <f t="shared" si="568"/>
        <v>0</v>
      </c>
      <c r="Y1321" s="159">
        <f>IFERROR(VLOOKUP(N1321,'P1 Intra-Europees'!$A$15:$H$25,7,0),0)*X1321</f>
        <v>0</v>
      </c>
      <c r="Z1321" s="161">
        <f t="shared" si="569"/>
        <v>0</v>
      </c>
      <c r="AA1321" s="162">
        <f>IFERROR(VLOOKUP(N1321,'P1 Intra-Europees'!$A$15:$H$25,8,0),0)*Z1321</f>
        <v>0</v>
      </c>
      <c r="AB1321" s="163">
        <f t="shared" si="570"/>
        <v>0</v>
      </c>
      <c r="AC1321" s="157" t="str">
        <f>VLOOKUP(B1321,'P2 Origin'!$C$21:$O$176,13,0)</f>
        <v>EUR</v>
      </c>
      <c r="AD1321" s="164">
        <f t="shared" si="571"/>
        <v>0</v>
      </c>
      <c r="AE1321" s="165">
        <f>IF(AU1321&gt;0.1,VLOOKUP(B1321,'P2 Origin'!$C$21:$M$176,3,0)*H1321,0)</f>
        <v>0</v>
      </c>
      <c r="AF1321" s="166">
        <f t="shared" si="572"/>
        <v>0</v>
      </c>
      <c r="AG1321" s="165">
        <f>(VLOOKUP(B1321,'P2 Origin'!$C$21:$M$176,4,0))*AF1321</f>
        <v>0</v>
      </c>
      <c r="AH1321" s="166">
        <f t="shared" si="573"/>
        <v>8</v>
      </c>
      <c r="AI1321" s="165">
        <f>(VLOOKUP(B1321,'P2 Origin'!$C$21:$M$176,5,0))*AH1321</f>
        <v>0</v>
      </c>
      <c r="AJ1321" s="166">
        <f t="shared" si="587"/>
        <v>0</v>
      </c>
      <c r="AK1321" s="165">
        <f>(VLOOKUP(B1321,'P2 Origin'!$C$21:$M$176,6,0))*AJ1321</f>
        <v>0</v>
      </c>
      <c r="AL1321" s="166">
        <f t="shared" si="574"/>
        <v>0</v>
      </c>
      <c r="AM1321" s="165">
        <f>(VLOOKUP($B1321,'P2 Origin'!$C$21:$M$176,7,0))*AL1321</f>
        <v>0</v>
      </c>
      <c r="AN1321" s="166">
        <f t="shared" si="575"/>
        <v>0</v>
      </c>
      <c r="AO1321" s="165">
        <f>(VLOOKUP($B1321,'P2 Origin'!$C$21:$M$176,8,0))*AN1321</f>
        <v>0</v>
      </c>
      <c r="AP1321" s="166">
        <f t="shared" si="576"/>
        <v>0</v>
      </c>
      <c r="AQ1321" s="165">
        <f>(VLOOKUP($B1321,'P2 Origin'!$C$21:$M$176,9,0))*AP1321</f>
        <v>0</v>
      </c>
      <c r="AR1321" s="155">
        <f t="shared" si="588"/>
        <v>0</v>
      </c>
      <c r="AS1321" s="164">
        <f>(VLOOKUP(B1321,'P2 Origin'!$C$21:$M$176,10,0))*K1321</f>
        <v>0</v>
      </c>
      <c r="AT1321" s="164">
        <f>(VLOOKUP(B1321,'P2 Origin'!$C$21:$M$176,11,0))*J1321</f>
        <v>0</v>
      </c>
      <c r="AU1321" s="167">
        <v>8</v>
      </c>
      <c r="AV1321" s="168">
        <v>8</v>
      </c>
      <c r="AW1321" s="169">
        <v>0</v>
      </c>
      <c r="AX1321" s="170">
        <f>IF(AU1321&gt;=0.1,'P3 Bureaumarge zee- en luchtvr.'!$D$12,0)</f>
        <v>0</v>
      </c>
      <c r="AY1321" s="163">
        <f t="shared" si="577"/>
        <v>0</v>
      </c>
      <c r="AZ1321" s="157" t="str">
        <f>VLOOKUP(D1321,'P4 Destination'!$C$21:$O$176,13,0)</f>
        <v>EUR</v>
      </c>
      <c r="BA1321" s="164">
        <f t="shared" si="578"/>
        <v>0</v>
      </c>
      <c r="BB1321" s="171">
        <f>IF(AU1321&gt;0.1,(VLOOKUP(D1321,'P4 Destination'!$C$21:$M$176,3,0))*I1321,0)</f>
        <v>0</v>
      </c>
      <c r="BC1321" s="172">
        <f t="shared" si="579"/>
        <v>0</v>
      </c>
      <c r="BD1321" s="171">
        <f>(VLOOKUP($D1321,'P4 Destination'!$C$21:$M$176,4,0))*BC1321</f>
        <v>0</v>
      </c>
      <c r="BE1321" s="172">
        <f t="shared" si="580"/>
        <v>8</v>
      </c>
      <c r="BF1321" s="171">
        <f>(VLOOKUP($D1321,'P4 Destination'!$C$21:$M$176,5,0))*BE1321</f>
        <v>0</v>
      </c>
      <c r="BG1321" s="172">
        <f t="shared" si="581"/>
        <v>0</v>
      </c>
      <c r="BH1321" s="171">
        <f>(VLOOKUP($D1321,'P4 Destination'!$C$21:$M$176,6,0))*BG1321</f>
        <v>0</v>
      </c>
      <c r="BI1321" s="172">
        <f t="shared" si="582"/>
        <v>0</v>
      </c>
      <c r="BJ1321" s="171">
        <f>(VLOOKUP($D1321,'P4 Destination'!$C$21:$M$176,7,0))*BI1321</f>
        <v>0</v>
      </c>
      <c r="BK1321" s="172">
        <f t="shared" si="583"/>
        <v>0</v>
      </c>
      <c r="BL1321" s="171">
        <f>(VLOOKUP($D1321,'P4 Destination'!$C$21:$M$176,8,0))*BK1321</f>
        <v>0</v>
      </c>
      <c r="BM1321" s="172">
        <f t="shared" si="584"/>
        <v>0</v>
      </c>
      <c r="BN1321" s="171">
        <f>(VLOOKUP($D1321,'P4 Destination'!$C$21:$M$176,9,0))*BM1321</f>
        <v>0</v>
      </c>
      <c r="BO1321" s="154">
        <f t="shared" si="589"/>
        <v>0</v>
      </c>
      <c r="BP1321" s="171">
        <f>(VLOOKUP(D1321,'P4 Destination'!$C$21:$M$176,10,0))*K1321</f>
        <v>0</v>
      </c>
      <c r="BQ1321" s="171">
        <f>(VLOOKUP(D1321,'P4 Destination'!$C$21:$M$176,11,0))*J1321</f>
        <v>0</v>
      </c>
      <c r="BR1321" s="173">
        <f t="shared" si="585"/>
        <v>0</v>
      </c>
      <c r="BS1321" s="173">
        <f>(AV1321*2500)*'P6 Verzekering'!$E$11</f>
        <v>0</v>
      </c>
      <c r="BT1321" s="173">
        <f>(AW1321*2500)*'P6 Verzekering'!$E$12</f>
        <v>0</v>
      </c>
      <c r="BU1321" s="173">
        <f>(L1321*2500)*'P6 Verzekering'!$E$13</f>
        <v>0</v>
      </c>
      <c r="BV1321" s="173">
        <f t="shared" si="586"/>
        <v>0</v>
      </c>
      <c r="BW1321"/>
      <c r="BX1321"/>
    </row>
    <row r="1322" spans="1:76">
      <c r="A1322" s="152" t="s">
        <v>1455</v>
      </c>
      <c r="B1322" s="152" t="s">
        <v>383</v>
      </c>
      <c r="C1322" s="152" t="s">
        <v>382</v>
      </c>
      <c r="D1322" s="152" t="s">
        <v>368</v>
      </c>
      <c r="E1322" s="152" t="s">
        <v>367</v>
      </c>
      <c r="F1322" s="153">
        <f t="shared" si="562"/>
        <v>43</v>
      </c>
      <c r="G1322" s="154">
        <v>1</v>
      </c>
      <c r="H1322" s="154">
        <f>IFERROR(VLOOKUP(B1322,'P2 Origin'!$C$21:$Q$176,15,FALSE),0)</f>
        <v>0</v>
      </c>
      <c r="I1322" s="154">
        <f>IFERROR(VLOOKUP(D1322,'P4 Destination'!$C$21:$Q$176,15,FALSE),0)</f>
        <v>1</v>
      </c>
      <c r="J1322" s="155"/>
      <c r="K1322" s="155">
        <v>1</v>
      </c>
      <c r="L1322" s="156">
        <v>0</v>
      </c>
      <c r="M1322" s="155">
        <v>0</v>
      </c>
      <c r="N1322" s="155">
        <v>0</v>
      </c>
      <c r="O1322" s="157">
        <f t="shared" si="563"/>
        <v>0</v>
      </c>
      <c r="P1322" s="158">
        <f t="shared" si="564"/>
        <v>0</v>
      </c>
      <c r="Q1322" s="159">
        <f>IFERROR(VLOOKUP(N1322,'P1 Intra-Europees'!$A$15:$H$25,3,0),0)*P1322</f>
        <v>0</v>
      </c>
      <c r="R1322" s="160">
        <f t="shared" si="565"/>
        <v>0</v>
      </c>
      <c r="S1322" s="159">
        <f>IFERROR(VLOOKUP(N1322,'P1 Intra-Europees'!$A$15:$H$25,4,0),0)*R1322</f>
        <v>0</v>
      </c>
      <c r="T1322" s="160">
        <f t="shared" si="566"/>
        <v>0</v>
      </c>
      <c r="U1322" s="159">
        <f>IFERROR(VLOOKUP(N1322,'P1 Intra-Europees'!$A$15:$H$25,5,0),0)*T1322</f>
        <v>0</v>
      </c>
      <c r="V1322" s="160">
        <f t="shared" si="567"/>
        <v>0</v>
      </c>
      <c r="W1322" s="159">
        <f>IFERROR(VLOOKUP(N1322,'P1 Intra-Europees'!$A$15:$H$25,6,0),0)*V1322</f>
        <v>0</v>
      </c>
      <c r="X1322" s="160">
        <f t="shared" si="568"/>
        <v>0</v>
      </c>
      <c r="Y1322" s="159">
        <f>IFERROR(VLOOKUP(N1322,'P1 Intra-Europees'!$A$15:$H$25,7,0),0)*X1322</f>
        <v>0</v>
      </c>
      <c r="Z1322" s="161">
        <f t="shared" si="569"/>
        <v>0</v>
      </c>
      <c r="AA1322" s="162">
        <f>IFERROR(VLOOKUP(N1322,'P1 Intra-Europees'!$A$15:$H$25,8,0),0)*Z1322</f>
        <v>0</v>
      </c>
      <c r="AB1322" s="163">
        <f t="shared" si="570"/>
        <v>0</v>
      </c>
      <c r="AC1322" s="157" t="str">
        <f>VLOOKUP(B1322,'P2 Origin'!$C$21:$O$176,13,0)</f>
        <v>USD</v>
      </c>
      <c r="AD1322" s="164">
        <f t="shared" si="571"/>
        <v>0</v>
      </c>
      <c r="AE1322" s="165">
        <f>IF(AU1322&gt;0.1,VLOOKUP(B1322,'P2 Origin'!$C$21:$M$176,3,0)*H1322,0)</f>
        <v>0</v>
      </c>
      <c r="AF1322" s="166">
        <f t="shared" si="572"/>
        <v>0</v>
      </c>
      <c r="AG1322" s="165">
        <f>(VLOOKUP(B1322,'P2 Origin'!$C$21:$M$176,4,0))*AF1322</f>
        <v>0</v>
      </c>
      <c r="AH1322" s="166">
        <f t="shared" si="573"/>
        <v>0</v>
      </c>
      <c r="AI1322" s="165">
        <f>(VLOOKUP(B1322,'P2 Origin'!$C$21:$M$176,5,0))*AH1322</f>
        <v>0</v>
      </c>
      <c r="AJ1322" s="166">
        <f t="shared" si="587"/>
        <v>0</v>
      </c>
      <c r="AK1322" s="165">
        <f>(VLOOKUP(B1322,'P2 Origin'!$C$21:$M$176,6,0))*AJ1322</f>
        <v>0</v>
      </c>
      <c r="AL1322" s="166">
        <f t="shared" si="574"/>
        <v>0</v>
      </c>
      <c r="AM1322" s="165">
        <f>(VLOOKUP($B1322,'P2 Origin'!$C$21:$M$176,7,0))*AL1322</f>
        <v>0</v>
      </c>
      <c r="AN1322" s="166">
        <f t="shared" si="575"/>
        <v>43</v>
      </c>
      <c r="AO1322" s="165">
        <f>(VLOOKUP($B1322,'P2 Origin'!$C$21:$M$176,8,0))*AN1322</f>
        <v>0</v>
      </c>
      <c r="AP1322" s="166">
        <f t="shared" si="576"/>
        <v>0</v>
      </c>
      <c r="AQ1322" s="165">
        <f>(VLOOKUP($B1322,'P2 Origin'!$C$21:$M$176,9,0))*AP1322</f>
        <v>0</v>
      </c>
      <c r="AR1322" s="155">
        <f t="shared" si="588"/>
        <v>1</v>
      </c>
      <c r="AS1322" s="164">
        <f>(VLOOKUP(B1322,'P2 Origin'!$C$21:$M$176,10,0))*K1322</f>
        <v>0</v>
      </c>
      <c r="AT1322" s="164">
        <f>(VLOOKUP(B1322,'P2 Origin'!$C$21:$M$176,11,0))*J1322</f>
        <v>0</v>
      </c>
      <c r="AU1322" s="167">
        <v>43</v>
      </c>
      <c r="AV1322" s="168">
        <v>43</v>
      </c>
      <c r="AW1322" s="169">
        <v>0</v>
      </c>
      <c r="AX1322" s="170">
        <f>IF(AU1322&gt;=0.1,'P3 Bureaumarge zee- en luchtvr.'!$D$12,0)</f>
        <v>0</v>
      </c>
      <c r="AY1322" s="163">
        <f t="shared" si="577"/>
        <v>0</v>
      </c>
      <c r="AZ1322" s="157" t="str">
        <f>VLOOKUP(D1322,'P4 Destination'!$C$21:$O$176,13,0)</f>
        <v>USD</v>
      </c>
      <c r="BA1322" s="164">
        <f t="shared" si="578"/>
        <v>0</v>
      </c>
      <c r="BB1322" s="171">
        <f>IF(AU1322&gt;0.1,(VLOOKUP(D1322,'P4 Destination'!$C$21:$M$176,3,0))*I1322,0)</f>
        <v>0</v>
      </c>
      <c r="BC1322" s="172">
        <f t="shared" si="579"/>
        <v>0</v>
      </c>
      <c r="BD1322" s="171">
        <f>(VLOOKUP($D1322,'P4 Destination'!$C$21:$M$176,4,0))*BC1322</f>
        <v>0</v>
      </c>
      <c r="BE1322" s="172">
        <f t="shared" si="580"/>
        <v>0</v>
      </c>
      <c r="BF1322" s="171">
        <f>(VLOOKUP($D1322,'P4 Destination'!$C$21:$M$176,5,0))*BE1322</f>
        <v>0</v>
      </c>
      <c r="BG1322" s="172">
        <f t="shared" si="581"/>
        <v>0</v>
      </c>
      <c r="BH1322" s="171">
        <f>(VLOOKUP($D1322,'P4 Destination'!$C$21:$M$176,6,0))*BG1322</f>
        <v>0</v>
      </c>
      <c r="BI1322" s="172">
        <f t="shared" si="582"/>
        <v>0</v>
      </c>
      <c r="BJ1322" s="171">
        <f>(VLOOKUP($D1322,'P4 Destination'!$C$21:$M$176,7,0))*BI1322</f>
        <v>0</v>
      </c>
      <c r="BK1322" s="172">
        <f t="shared" si="583"/>
        <v>43</v>
      </c>
      <c r="BL1322" s="171">
        <f>(VLOOKUP($D1322,'P4 Destination'!$C$21:$M$176,8,0))*BK1322</f>
        <v>0</v>
      </c>
      <c r="BM1322" s="172">
        <f t="shared" si="584"/>
        <v>0</v>
      </c>
      <c r="BN1322" s="171">
        <f>(VLOOKUP($D1322,'P4 Destination'!$C$21:$M$176,9,0))*BM1322</f>
        <v>0</v>
      </c>
      <c r="BO1322" s="154">
        <f t="shared" si="589"/>
        <v>1</v>
      </c>
      <c r="BP1322" s="171">
        <f>(VLOOKUP(D1322,'P4 Destination'!$C$21:$M$176,10,0))*K1322</f>
        <v>0</v>
      </c>
      <c r="BQ1322" s="171">
        <f>(VLOOKUP(D1322,'P4 Destination'!$C$21:$M$176,11,0))*J1322</f>
        <v>0</v>
      </c>
      <c r="BR1322" s="173">
        <f t="shared" si="585"/>
        <v>0</v>
      </c>
      <c r="BS1322" s="173">
        <f>(AV1322*2500)*'P6 Verzekering'!$E$11</f>
        <v>0</v>
      </c>
      <c r="BT1322" s="173">
        <f>(AW1322*2500)*'P6 Verzekering'!$E$12</f>
        <v>0</v>
      </c>
      <c r="BU1322" s="173">
        <f>(L1322*2500)*'P6 Verzekering'!$E$13</f>
        <v>0</v>
      </c>
      <c r="BV1322" s="173">
        <f t="shared" si="586"/>
        <v>0</v>
      </c>
      <c r="BW1322"/>
      <c r="BX1322"/>
    </row>
    <row r="1323" spans="1:76">
      <c r="A1323" s="152" t="s">
        <v>1460</v>
      </c>
      <c r="B1323" s="152" t="s">
        <v>374</v>
      </c>
      <c r="C1323" s="152" t="s">
        <v>373</v>
      </c>
      <c r="D1323" s="152" t="s">
        <v>363</v>
      </c>
      <c r="E1323" s="152" t="s">
        <v>363</v>
      </c>
      <c r="F1323" s="153">
        <f t="shared" si="562"/>
        <v>44</v>
      </c>
      <c r="G1323" s="154">
        <v>1</v>
      </c>
      <c r="H1323" s="154">
        <f>IFERROR(VLOOKUP(B1323,'P2 Origin'!$C$21:$Q$176,15,FALSE),0)</f>
        <v>1</v>
      </c>
      <c r="I1323" s="154">
        <f>IFERROR(VLOOKUP(D1323,'P4 Destination'!$C$21:$Q$176,15,FALSE),0)</f>
        <v>0</v>
      </c>
      <c r="J1323" s="155"/>
      <c r="K1323" s="155">
        <v>1</v>
      </c>
      <c r="L1323" s="156">
        <v>0</v>
      </c>
      <c r="M1323" s="155">
        <v>0</v>
      </c>
      <c r="N1323" s="155">
        <v>0</v>
      </c>
      <c r="O1323" s="157">
        <f t="shared" si="563"/>
        <v>0</v>
      </c>
      <c r="P1323" s="158">
        <f t="shared" si="564"/>
        <v>0</v>
      </c>
      <c r="Q1323" s="159">
        <f>IFERROR(VLOOKUP(N1323,'P1 Intra-Europees'!$A$15:$H$25,3,0),0)*P1323</f>
        <v>0</v>
      </c>
      <c r="R1323" s="160">
        <f t="shared" si="565"/>
        <v>0</v>
      </c>
      <c r="S1323" s="159">
        <f>IFERROR(VLOOKUP(N1323,'P1 Intra-Europees'!$A$15:$H$25,4,0),0)*R1323</f>
        <v>0</v>
      </c>
      <c r="T1323" s="160">
        <f t="shared" si="566"/>
        <v>0</v>
      </c>
      <c r="U1323" s="159">
        <f>IFERROR(VLOOKUP(N1323,'P1 Intra-Europees'!$A$15:$H$25,5,0),0)*T1323</f>
        <v>0</v>
      </c>
      <c r="V1323" s="160">
        <f t="shared" si="567"/>
        <v>0</v>
      </c>
      <c r="W1323" s="159">
        <f>IFERROR(VLOOKUP(N1323,'P1 Intra-Europees'!$A$15:$H$25,6,0),0)*V1323</f>
        <v>0</v>
      </c>
      <c r="X1323" s="160">
        <f t="shared" si="568"/>
        <v>0</v>
      </c>
      <c r="Y1323" s="159">
        <f>IFERROR(VLOOKUP(N1323,'P1 Intra-Europees'!$A$15:$H$25,7,0),0)*X1323</f>
        <v>0</v>
      </c>
      <c r="Z1323" s="161">
        <f t="shared" si="569"/>
        <v>0</v>
      </c>
      <c r="AA1323" s="162">
        <f>IFERROR(VLOOKUP(N1323,'P1 Intra-Europees'!$A$15:$H$25,8,0),0)*Z1323</f>
        <v>0</v>
      </c>
      <c r="AB1323" s="163">
        <f t="shared" si="570"/>
        <v>0</v>
      </c>
      <c r="AC1323" s="157" t="str">
        <f>VLOOKUP(B1323,'P2 Origin'!$C$21:$O$176,13,0)</f>
        <v>USD</v>
      </c>
      <c r="AD1323" s="164">
        <f t="shared" si="571"/>
        <v>0</v>
      </c>
      <c r="AE1323" s="165">
        <f>IF(AU1323&gt;0.1,VLOOKUP(B1323,'P2 Origin'!$C$21:$M$176,3,0)*H1323,0)</f>
        <v>0</v>
      </c>
      <c r="AF1323" s="166">
        <f t="shared" si="572"/>
        <v>0</v>
      </c>
      <c r="AG1323" s="165">
        <f>(VLOOKUP(B1323,'P2 Origin'!$C$21:$M$176,4,0))*AF1323</f>
        <v>0</v>
      </c>
      <c r="AH1323" s="166">
        <f t="shared" si="573"/>
        <v>0</v>
      </c>
      <c r="AI1323" s="165">
        <f>(VLOOKUP(B1323,'P2 Origin'!$C$21:$M$176,5,0))*AH1323</f>
        <v>0</v>
      </c>
      <c r="AJ1323" s="166">
        <f t="shared" si="587"/>
        <v>0</v>
      </c>
      <c r="AK1323" s="165">
        <f>(VLOOKUP(B1323,'P2 Origin'!$C$21:$M$176,6,0))*AJ1323</f>
        <v>0</v>
      </c>
      <c r="AL1323" s="166">
        <f t="shared" si="574"/>
        <v>0</v>
      </c>
      <c r="AM1323" s="165">
        <f>(VLOOKUP($B1323,'P2 Origin'!$C$21:$M$176,7,0))*AL1323</f>
        <v>0</v>
      </c>
      <c r="AN1323" s="166">
        <f t="shared" si="575"/>
        <v>44</v>
      </c>
      <c r="AO1323" s="165">
        <f>(VLOOKUP($B1323,'P2 Origin'!$C$21:$M$176,8,0))*AN1323</f>
        <v>0</v>
      </c>
      <c r="AP1323" s="166">
        <f t="shared" si="576"/>
        <v>0</v>
      </c>
      <c r="AQ1323" s="165">
        <f>(VLOOKUP($B1323,'P2 Origin'!$C$21:$M$176,9,0))*AP1323</f>
        <v>0</v>
      </c>
      <c r="AR1323" s="155">
        <f t="shared" si="588"/>
        <v>1</v>
      </c>
      <c r="AS1323" s="164">
        <f>(VLOOKUP(B1323,'P2 Origin'!$C$21:$M$176,10,0))*K1323</f>
        <v>0</v>
      </c>
      <c r="AT1323" s="164">
        <f>(VLOOKUP(B1323,'P2 Origin'!$C$21:$M$176,11,0))*J1323</f>
        <v>0</v>
      </c>
      <c r="AU1323" s="167">
        <v>44</v>
      </c>
      <c r="AV1323" s="168">
        <v>44</v>
      </c>
      <c r="AW1323" s="169">
        <v>0</v>
      </c>
      <c r="AX1323" s="170">
        <f>IF(AU1323&gt;=0.1,'P3 Bureaumarge zee- en luchtvr.'!$D$12,0)</f>
        <v>0</v>
      </c>
      <c r="AY1323" s="163">
        <f t="shared" si="577"/>
        <v>0</v>
      </c>
      <c r="AZ1323" s="157" t="str">
        <f>VLOOKUP(D1323,'P4 Destination'!$C$21:$O$176,13,0)</f>
        <v>USD</v>
      </c>
      <c r="BA1323" s="164">
        <f t="shared" si="578"/>
        <v>0</v>
      </c>
      <c r="BB1323" s="171">
        <f>IF(AU1323&gt;0.1,(VLOOKUP(D1323,'P4 Destination'!$C$21:$M$176,3,0))*I1323,0)</f>
        <v>0</v>
      </c>
      <c r="BC1323" s="172">
        <f t="shared" si="579"/>
        <v>0</v>
      </c>
      <c r="BD1323" s="171">
        <f>(VLOOKUP($D1323,'P4 Destination'!$C$21:$M$176,4,0))*BC1323</f>
        <v>0</v>
      </c>
      <c r="BE1323" s="172">
        <f t="shared" si="580"/>
        <v>0</v>
      </c>
      <c r="BF1323" s="171">
        <f>(VLOOKUP($D1323,'P4 Destination'!$C$21:$M$176,5,0))*BE1323</f>
        <v>0</v>
      </c>
      <c r="BG1323" s="172">
        <f t="shared" si="581"/>
        <v>0</v>
      </c>
      <c r="BH1323" s="171">
        <f>(VLOOKUP($D1323,'P4 Destination'!$C$21:$M$176,6,0))*BG1323</f>
        <v>0</v>
      </c>
      <c r="BI1323" s="172">
        <f t="shared" si="582"/>
        <v>0</v>
      </c>
      <c r="BJ1323" s="171">
        <f>(VLOOKUP($D1323,'P4 Destination'!$C$21:$M$176,7,0))*BI1323</f>
        <v>0</v>
      </c>
      <c r="BK1323" s="172">
        <f t="shared" si="583"/>
        <v>44</v>
      </c>
      <c r="BL1323" s="171">
        <f>(VLOOKUP($D1323,'P4 Destination'!$C$21:$M$176,8,0))*BK1323</f>
        <v>0</v>
      </c>
      <c r="BM1323" s="172">
        <f t="shared" si="584"/>
        <v>0</v>
      </c>
      <c r="BN1323" s="171">
        <f>(VLOOKUP($D1323,'P4 Destination'!$C$21:$M$176,9,0))*BM1323</f>
        <v>0</v>
      </c>
      <c r="BO1323" s="154">
        <f t="shared" si="589"/>
        <v>1</v>
      </c>
      <c r="BP1323" s="171">
        <f>(VLOOKUP(D1323,'P4 Destination'!$C$21:$M$176,10,0))*K1323</f>
        <v>0</v>
      </c>
      <c r="BQ1323" s="171">
        <f>(VLOOKUP(D1323,'P4 Destination'!$C$21:$M$176,11,0))*J1323</f>
        <v>0</v>
      </c>
      <c r="BR1323" s="173">
        <f t="shared" si="585"/>
        <v>0</v>
      </c>
      <c r="BS1323" s="173">
        <f>(AV1323*2500)*'P6 Verzekering'!$E$11</f>
        <v>0</v>
      </c>
      <c r="BT1323" s="173">
        <f>(AW1323*2500)*'P6 Verzekering'!$E$12</f>
        <v>0</v>
      </c>
      <c r="BU1323" s="173">
        <f>(L1323*2500)*'P6 Verzekering'!$E$13</f>
        <v>0</v>
      </c>
      <c r="BV1323" s="173">
        <f t="shared" si="586"/>
        <v>0</v>
      </c>
      <c r="BW1323"/>
      <c r="BX1323"/>
    </row>
    <row r="1324" spans="1:76">
      <c r="A1324" s="152" t="s">
        <v>1461</v>
      </c>
      <c r="B1324" s="152" t="s">
        <v>374</v>
      </c>
      <c r="C1324" s="152" t="s">
        <v>373</v>
      </c>
      <c r="D1324" s="152" t="s">
        <v>219</v>
      </c>
      <c r="E1324" s="152" t="s">
        <v>219</v>
      </c>
      <c r="F1324" s="153">
        <f t="shared" si="562"/>
        <v>56</v>
      </c>
      <c r="G1324" s="154">
        <v>1</v>
      </c>
      <c r="H1324" s="154">
        <f>IFERROR(VLOOKUP(B1324,'P2 Origin'!$C$21:$Q$176,15,FALSE),0)</f>
        <v>1</v>
      </c>
      <c r="I1324" s="154">
        <f>IFERROR(VLOOKUP(D1324,'P4 Destination'!$C$21:$Q$176,15,FALSE),0)</f>
        <v>0</v>
      </c>
      <c r="J1324" s="155"/>
      <c r="K1324" s="155">
        <v>1</v>
      </c>
      <c r="L1324" s="156">
        <v>0</v>
      </c>
      <c r="M1324" s="155">
        <v>0</v>
      </c>
      <c r="N1324" s="155">
        <v>0</v>
      </c>
      <c r="O1324" s="157">
        <f t="shared" si="563"/>
        <v>0</v>
      </c>
      <c r="P1324" s="158">
        <f t="shared" si="564"/>
        <v>0</v>
      </c>
      <c r="Q1324" s="159">
        <f>IFERROR(VLOOKUP(N1324,'P1 Intra-Europees'!$A$15:$H$25,3,0),0)*P1324</f>
        <v>0</v>
      </c>
      <c r="R1324" s="160">
        <f t="shared" si="565"/>
        <v>0</v>
      </c>
      <c r="S1324" s="159">
        <f>IFERROR(VLOOKUP(N1324,'P1 Intra-Europees'!$A$15:$H$25,4,0),0)*R1324</f>
        <v>0</v>
      </c>
      <c r="T1324" s="160">
        <f t="shared" si="566"/>
        <v>0</v>
      </c>
      <c r="U1324" s="159">
        <f>IFERROR(VLOOKUP(N1324,'P1 Intra-Europees'!$A$15:$H$25,5,0),0)*T1324</f>
        <v>0</v>
      </c>
      <c r="V1324" s="160">
        <f t="shared" si="567"/>
        <v>0</v>
      </c>
      <c r="W1324" s="159">
        <f>IFERROR(VLOOKUP(N1324,'P1 Intra-Europees'!$A$15:$H$25,6,0),0)*V1324</f>
        <v>0</v>
      </c>
      <c r="X1324" s="160">
        <f t="shared" si="568"/>
        <v>0</v>
      </c>
      <c r="Y1324" s="159">
        <f>IFERROR(VLOOKUP(N1324,'P1 Intra-Europees'!$A$15:$H$25,7,0),0)*X1324</f>
        <v>0</v>
      </c>
      <c r="Z1324" s="161">
        <f t="shared" si="569"/>
        <v>0</v>
      </c>
      <c r="AA1324" s="162">
        <f>IFERROR(VLOOKUP(N1324,'P1 Intra-Europees'!$A$15:$H$25,8,0),0)*Z1324</f>
        <v>0</v>
      </c>
      <c r="AB1324" s="163">
        <f t="shared" si="570"/>
        <v>0</v>
      </c>
      <c r="AC1324" s="157" t="str">
        <f>VLOOKUP(B1324,'P2 Origin'!$C$21:$O$176,13,0)</f>
        <v>USD</v>
      </c>
      <c r="AD1324" s="164">
        <f t="shared" si="571"/>
        <v>0</v>
      </c>
      <c r="AE1324" s="165">
        <f>IF(AU1324&gt;0.1,VLOOKUP(B1324,'P2 Origin'!$C$21:$M$176,3,0)*H1324,0)</f>
        <v>0</v>
      </c>
      <c r="AF1324" s="166">
        <f t="shared" si="572"/>
        <v>0</v>
      </c>
      <c r="AG1324" s="165">
        <f>(VLOOKUP(B1324,'P2 Origin'!$C$21:$M$176,4,0))*AF1324</f>
        <v>0</v>
      </c>
      <c r="AH1324" s="166">
        <f t="shared" si="573"/>
        <v>0</v>
      </c>
      <c r="AI1324" s="165">
        <f>(VLOOKUP(B1324,'P2 Origin'!$C$21:$M$176,5,0))*AH1324</f>
        <v>0</v>
      </c>
      <c r="AJ1324" s="166">
        <f t="shared" si="587"/>
        <v>0</v>
      </c>
      <c r="AK1324" s="165">
        <f>(VLOOKUP(B1324,'P2 Origin'!$C$21:$M$176,6,0))*AJ1324</f>
        <v>0</v>
      </c>
      <c r="AL1324" s="166">
        <f t="shared" si="574"/>
        <v>0</v>
      </c>
      <c r="AM1324" s="165">
        <f>(VLOOKUP($B1324,'P2 Origin'!$C$21:$M$176,7,0))*AL1324</f>
        <v>0</v>
      </c>
      <c r="AN1324" s="166">
        <f t="shared" si="575"/>
        <v>0</v>
      </c>
      <c r="AO1324" s="165">
        <f>(VLOOKUP($B1324,'P2 Origin'!$C$21:$M$176,8,0))*AN1324</f>
        <v>0</v>
      </c>
      <c r="AP1324" s="166">
        <f t="shared" si="576"/>
        <v>56</v>
      </c>
      <c r="AQ1324" s="165">
        <f>(VLOOKUP($B1324,'P2 Origin'!$C$21:$M$176,9,0))*AP1324</f>
        <v>0</v>
      </c>
      <c r="AR1324" s="155">
        <f t="shared" si="588"/>
        <v>1</v>
      </c>
      <c r="AS1324" s="164">
        <f>(VLOOKUP(B1324,'P2 Origin'!$C$21:$M$176,10,0))*K1324</f>
        <v>0</v>
      </c>
      <c r="AT1324" s="164">
        <f>(VLOOKUP(B1324,'P2 Origin'!$C$21:$M$176,11,0))*J1324</f>
        <v>0</v>
      </c>
      <c r="AU1324" s="167">
        <v>56</v>
      </c>
      <c r="AV1324" s="168">
        <v>56</v>
      </c>
      <c r="AW1324" s="169">
        <v>0</v>
      </c>
      <c r="AX1324" s="170">
        <f>IF(AU1324&gt;=0.1,'P3 Bureaumarge zee- en luchtvr.'!$D$12,0)</f>
        <v>0</v>
      </c>
      <c r="AY1324" s="163">
        <f t="shared" si="577"/>
        <v>0</v>
      </c>
      <c r="AZ1324" s="157" t="str">
        <f>VLOOKUP(D1324,'P4 Destination'!$C$21:$O$176,13,0)</f>
        <v>EUR</v>
      </c>
      <c r="BA1324" s="164">
        <f t="shared" si="578"/>
        <v>0</v>
      </c>
      <c r="BB1324" s="171">
        <f>IF(AU1324&gt;0.1,(VLOOKUP(D1324,'P4 Destination'!$C$21:$M$176,3,0))*I1324,0)</f>
        <v>0</v>
      </c>
      <c r="BC1324" s="172">
        <f t="shared" si="579"/>
        <v>0</v>
      </c>
      <c r="BD1324" s="171">
        <f>(VLOOKUP($D1324,'P4 Destination'!$C$21:$M$176,4,0))*BC1324</f>
        <v>0</v>
      </c>
      <c r="BE1324" s="172">
        <f t="shared" si="580"/>
        <v>0</v>
      </c>
      <c r="BF1324" s="171">
        <f>(VLOOKUP($D1324,'P4 Destination'!$C$21:$M$176,5,0))*BE1324</f>
        <v>0</v>
      </c>
      <c r="BG1324" s="172">
        <f t="shared" si="581"/>
        <v>0</v>
      </c>
      <c r="BH1324" s="171">
        <f>(VLOOKUP($D1324,'P4 Destination'!$C$21:$M$176,6,0))*BG1324</f>
        <v>0</v>
      </c>
      <c r="BI1324" s="172">
        <f t="shared" si="582"/>
        <v>0</v>
      </c>
      <c r="BJ1324" s="171">
        <f>(VLOOKUP($D1324,'P4 Destination'!$C$21:$M$176,7,0))*BI1324</f>
        <v>0</v>
      </c>
      <c r="BK1324" s="172">
        <f t="shared" si="583"/>
        <v>0</v>
      </c>
      <c r="BL1324" s="171">
        <f>(VLOOKUP($D1324,'P4 Destination'!$C$21:$M$176,8,0))*BK1324</f>
        <v>0</v>
      </c>
      <c r="BM1324" s="172">
        <f t="shared" si="584"/>
        <v>56</v>
      </c>
      <c r="BN1324" s="171">
        <f>(VLOOKUP($D1324,'P4 Destination'!$C$21:$M$176,9,0))*BM1324</f>
        <v>0</v>
      </c>
      <c r="BO1324" s="154">
        <f t="shared" si="589"/>
        <v>1</v>
      </c>
      <c r="BP1324" s="171">
        <f>(VLOOKUP(D1324,'P4 Destination'!$C$21:$M$176,10,0))*K1324</f>
        <v>0</v>
      </c>
      <c r="BQ1324" s="171">
        <f>(VLOOKUP(D1324,'P4 Destination'!$C$21:$M$176,11,0))*J1324</f>
        <v>0</v>
      </c>
      <c r="BR1324" s="173">
        <f t="shared" si="585"/>
        <v>0</v>
      </c>
      <c r="BS1324" s="173">
        <f>(AV1324*2500)*'P6 Verzekering'!$E$11</f>
        <v>0</v>
      </c>
      <c r="BT1324" s="173">
        <f>(AW1324*2500)*'P6 Verzekering'!$E$12</f>
        <v>0</v>
      </c>
      <c r="BU1324" s="173">
        <f>(L1324*2500)*'P6 Verzekering'!$E$13</f>
        <v>0</v>
      </c>
      <c r="BV1324" s="173">
        <f t="shared" si="586"/>
        <v>0</v>
      </c>
      <c r="BW1324"/>
      <c r="BX1324"/>
    </row>
    <row r="1325" spans="1:76">
      <c r="A1325" s="152" t="s">
        <v>1462</v>
      </c>
      <c r="B1325" s="152" t="s">
        <v>374</v>
      </c>
      <c r="C1325" s="152" t="s">
        <v>373</v>
      </c>
      <c r="D1325" s="152" t="s">
        <v>219</v>
      </c>
      <c r="E1325" s="152" t="s">
        <v>219</v>
      </c>
      <c r="F1325" s="153">
        <f t="shared" si="562"/>
        <v>60</v>
      </c>
      <c r="G1325" s="154">
        <v>1</v>
      </c>
      <c r="H1325" s="154">
        <f>IFERROR(VLOOKUP(B1325,'P2 Origin'!$C$21:$Q$176,15,FALSE),0)</f>
        <v>1</v>
      </c>
      <c r="I1325" s="154">
        <f>IFERROR(VLOOKUP(D1325,'P4 Destination'!$C$21:$Q$176,15,FALSE),0)</f>
        <v>0</v>
      </c>
      <c r="J1325" s="155"/>
      <c r="K1325" s="155">
        <v>1</v>
      </c>
      <c r="L1325" s="156">
        <v>0</v>
      </c>
      <c r="M1325" s="155">
        <v>0</v>
      </c>
      <c r="N1325" s="155">
        <v>0</v>
      </c>
      <c r="O1325" s="157">
        <f t="shared" si="563"/>
        <v>0</v>
      </c>
      <c r="P1325" s="158">
        <f t="shared" si="564"/>
        <v>0</v>
      </c>
      <c r="Q1325" s="159">
        <f>IFERROR(VLOOKUP(N1325,'P1 Intra-Europees'!$A$15:$H$25,3,0),0)*P1325</f>
        <v>0</v>
      </c>
      <c r="R1325" s="160">
        <f t="shared" si="565"/>
        <v>0</v>
      </c>
      <c r="S1325" s="159">
        <f>IFERROR(VLOOKUP(N1325,'P1 Intra-Europees'!$A$15:$H$25,4,0),0)*R1325</f>
        <v>0</v>
      </c>
      <c r="T1325" s="160">
        <f t="shared" si="566"/>
        <v>0</v>
      </c>
      <c r="U1325" s="159">
        <f>IFERROR(VLOOKUP(N1325,'P1 Intra-Europees'!$A$15:$H$25,5,0),0)*T1325</f>
        <v>0</v>
      </c>
      <c r="V1325" s="160">
        <f t="shared" si="567"/>
        <v>0</v>
      </c>
      <c r="W1325" s="159">
        <f>IFERROR(VLOOKUP(N1325,'P1 Intra-Europees'!$A$15:$H$25,6,0),0)*V1325</f>
        <v>0</v>
      </c>
      <c r="X1325" s="160">
        <f t="shared" si="568"/>
        <v>0</v>
      </c>
      <c r="Y1325" s="159">
        <f>IFERROR(VLOOKUP(N1325,'P1 Intra-Europees'!$A$15:$H$25,7,0),0)*X1325</f>
        <v>0</v>
      </c>
      <c r="Z1325" s="161">
        <f t="shared" si="569"/>
        <v>0</v>
      </c>
      <c r="AA1325" s="162">
        <f>IFERROR(VLOOKUP(N1325,'P1 Intra-Europees'!$A$15:$H$25,8,0),0)*Z1325</f>
        <v>0</v>
      </c>
      <c r="AB1325" s="163">
        <f t="shared" si="570"/>
        <v>0</v>
      </c>
      <c r="AC1325" s="157" t="str">
        <f>VLOOKUP(B1325,'P2 Origin'!$C$21:$O$176,13,0)</f>
        <v>USD</v>
      </c>
      <c r="AD1325" s="164">
        <f t="shared" si="571"/>
        <v>0</v>
      </c>
      <c r="AE1325" s="165">
        <f>IF(AU1325&gt;0.1,VLOOKUP(B1325,'P2 Origin'!$C$21:$M$176,3,0)*H1325,0)</f>
        <v>0</v>
      </c>
      <c r="AF1325" s="166">
        <f t="shared" si="572"/>
        <v>0</v>
      </c>
      <c r="AG1325" s="165">
        <f>(VLOOKUP(B1325,'P2 Origin'!$C$21:$M$176,4,0))*AF1325</f>
        <v>0</v>
      </c>
      <c r="AH1325" s="166">
        <f t="shared" si="573"/>
        <v>0</v>
      </c>
      <c r="AI1325" s="165">
        <f>(VLOOKUP(B1325,'P2 Origin'!$C$21:$M$176,5,0))*AH1325</f>
        <v>0</v>
      </c>
      <c r="AJ1325" s="166">
        <f t="shared" si="587"/>
        <v>0</v>
      </c>
      <c r="AK1325" s="165">
        <f>(VLOOKUP(B1325,'P2 Origin'!$C$21:$M$176,6,0))*AJ1325</f>
        <v>0</v>
      </c>
      <c r="AL1325" s="166">
        <f t="shared" si="574"/>
        <v>0</v>
      </c>
      <c r="AM1325" s="165">
        <f>(VLOOKUP($B1325,'P2 Origin'!$C$21:$M$176,7,0))*AL1325</f>
        <v>0</v>
      </c>
      <c r="AN1325" s="166">
        <f t="shared" si="575"/>
        <v>0</v>
      </c>
      <c r="AO1325" s="165">
        <f>(VLOOKUP($B1325,'P2 Origin'!$C$21:$M$176,8,0))*AN1325</f>
        <v>0</v>
      </c>
      <c r="AP1325" s="166">
        <f t="shared" si="576"/>
        <v>60</v>
      </c>
      <c r="AQ1325" s="165">
        <f>(VLOOKUP($B1325,'P2 Origin'!$C$21:$M$176,9,0))*AP1325</f>
        <v>0</v>
      </c>
      <c r="AR1325" s="155">
        <f t="shared" si="588"/>
        <v>1</v>
      </c>
      <c r="AS1325" s="164">
        <f>(VLOOKUP(B1325,'P2 Origin'!$C$21:$M$176,10,0))*K1325</f>
        <v>0</v>
      </c>
      <c r="AT1325" s="164">
        <f>(VLOOKUP(B1325,'P2 Origin'!$C$21:$M$176,11,0))*J1325</f>
        <v>0</v>
      </c>
      <c r="AU1325" s="167">
        <v>60</v>
      </c>
      <c r="AV1325" s="168">
        <v>60</v>
      </c>
      <c r="AW1325" s="169">
        <v>0</v>
      </c>
      <c r="AX1325" s="170">
        <f>IF(AU1325&gt;=0.1,'P3 Bureaumarge zee- en luchtvr.'!$D$12,0)</f>
        <v>0</v>
      </c>
      <c r="AY1325" s="163">
        <f t="shared" si="577"/>
        <v>0</v>
      </c>
      <c r="AZ1325" s="157" t="str">
        <f>VLOOKUP(D1325,'P4 Destination'!$C$21:$O$176,13,0)</f>
        <v>EUR</v>
      </c>
      <c r="BA1325" s="164">
        <f t="shared" si="578"/>
        <v>0</v>
      </c>
      <c r="BB1325" s="171">
        <f>IF(AU1325&gt;0.1,(VLOOKUP(D1325,'P4 Destination'!$C$21:$M$176,3,0))*I1325,0)</f>
        <v>0</v>
      </c>
      <c r="BC1325" s="172">
        <f t="shared" si="579"/>
        <v>0</v>
      </c>
      <c r="BD1325" s="171">
        <f>(VLOOKUP($D1325,'P4 Destination'!$C$21:$M$176,4,0))*BC1325</f>
        <v>0</v>
      </c>
      <c r="BE1325" s="172">
        <f t="shared" si="580"/>
        <v>0</v>
      </c>
      <c r="BF1325" s="171">
        <f>(VLOOKUP($D1325,'P4 Destination'!$C$21:$M$176,5,0))*BE1325</f>
        <v>0</v>
      </c>
      <c r="BG1325" s="172">
        <f t="shared" si="581"/>
        <v>0</v>
      </c>
      <c r="BH1325" s="171">
        <f>(VLOOKUP($D1325,'P4 Destination'!$C$21:$M$176,6,0))*BG1325</f>
        <v>0</v>
      </c>
      <c r="BI1325" s="172">
        <f t="shared" si="582"/>
        <v>0</v>
      </c>
      <c r="BJ1325" s="171">
        <f>(VLOOKUP($D1325,'P4 Destination'!$C$21:$M$176,7,0))*BI1325</f>
        <v>0</v>
      </c>
      <c r="BK1325" s="172">
        <f t="shared" si="583"/>
        <v>0</v>
      </c>
      <c r="BL1325" s="171">
        <f>(VLOOKUP($D1325,'P4 Destination'!$C$21:$M$176,8,0))*BK1325</f>
        <v>0</v>
      </c>
      <c r="BM1325" s="172">
        <f t="shared" si="584"/>
        <v>60</v>
      </c>
      <c r="BN1325" s="171">
        <f>(VLOOKUP($D1325,'P4 Destination'!$C$21:$M$176,9,0))*BM1325</f>
        <v>0</v>
      </c>
      <c r="BO1325" s="154">
        <f t="shared" si="589"/>
        <v>1</v>
      </c>
      <c r="BP1325" s="171">
        <f>(VLOOKUP(D1325,'P4 Destination'!$C$21:$M$176,10,0))*K1325</f>
        <v>0</v>
      </c>
      <c r="BQ1325" s="171">
        <f>(VLOOKUP(D1325,'P4 Destination'!$C$21:$M$176,11,0))*J1325</f>
        <v>0</v>
      </c>
      <c r="BR1325" s="173">
        <f t="shared" si="585"/>
        <v>0</v>
      </c>
      <c r="BS1325" s="173">
        <f>(AV1325*2500)*'P6 Verzekering'!$E$11</f>
        <v>0</v>
      </c>
      <c r="BT1325" s="173">
        <f>(AW1325*2500)*'P6 Verzekering'!$E$12</f>
        <v>0</v>
      </c>
      <c r="BU1325" s="173">
        <f>(L1325*2500)*'P6 Verzekering'!$E$13</f>
        <v>0</v>
      </c>
      <c r="BV1325" s="173">
        <f t="shared" si="586"/>
        <v>0</v>
      </c>
      <c r="BW1325"/>
      <c r="BX1325"/>
    </row>
    <row r="1326" spans="1:76">
      <c r="A1326" s="152" t="s">
        <v>1463</v>
      </c>
      <c r="B1326" s="152" t="s">
        <v>374</v>
      </c>
      <c r="C1326" s="152" t="s">
        <v>373</v>
      </c>
      <c r="D1326" s="152" t="s">
        <v>219</v>
      </c>
      <c r="E1326" s="152" t="s">
        <v>219</v>
      </c>
      <c r="F1326" s="153">
        <f t="shared" si="562"/>
        <v>30</v>
      </c>
      <c r="G1326" s="154">
        <v>1</v>
      </c>
      <c r="H1326" s="154">
        <f>IFERROR(VLOOKUP(B1326,'P2 Origin'!$C$21:$Q$176,15,FALSE),0)</f>
        <v>1</v>
      </c>
      <c r="I1326" s="154">
        <f>IFERROR(VLOOKUP(D1326,'P4 Destination'!$C$21:$Q$176,15,FALSE),0)</f>
        <v>0</v>
      </c>
      <c r="J1326" s="155"/>
      <c r="K1326" s="155">
        <v>1</v>
      </c>
      <c r="L1326" s="156">
        <v>0</v>
      </c>
      <c r="M1326" s="155">
        <v>0</v>
      </c>
      <c r="N1326" s="155">
        <v>0</v>
      </c>
      <c r="O1326" s="157">
        <f t="shared" si="563"/>
        <v>0</v>
      </c>
      <c r="P1326" s="158">
        <f t="shared" si="564"/>
        <v>0</v>
      </c>
      <c r="Q1326" s="159">
        <f>IFERROR(VLOOKUP(N1326,'P1 Intra-Europees'!$A$15:$H$25,3,0),0)*P1326</f>
        <v>0</v>
      </c>
      <c r="R1326" s="160">
        <f t="shared" si="565"/>
        <v>0</v>
      </c>
      <c r="S1326" s="159">
        <f>IFERROR(VLOOKUP(N1326,'P1 Intra-Europees'!$A$15:$H$25,4,0),0)*R1326</f>
        <v>0</v>
      </c>
      <c r="T1326" s="160">
        <f t="shared" si="566"/>
        <v>0</v>
      </c>
      <c r="U1326" s="159">
        <f>IFERROR(VLOOKUP(N1326,'P1 Intra-Europees'!$A$15:$H$25,5,0),0)*T1326</f>
        <v>0</v>
      </c>
      <c r="V1326" s="160">
        <f t="shared" si="567"/>
        <v>0</v>
      </c>
      <c r="W1326" s="159">
        <f>IFERROR(VLOOKUP(N1326,'P1 Intra-Europees'!$A$15:$H$25,6,0),0)*V1326</f>
        <v>0</v>
      </c>
      <c r="X1326" s="160">
        <f t="shared" si="568"/>
        <v>0</v>
      </c>
      <c r="Y1326" s="159">
        <f>IFERROR(VLOOKUP(N1326,'P1 Intra-Europees'!$A$15:$H$25,7,0),0)*X1326</f>
        <v>0</v>
      </c>
      <c r="Z1326" s="161">
        <f t="shared" si="569"/>
        <v>0</v>
      </c>
      <c r="AA1326" s="162">
        <f>IFERROR(VLOOKUP(N1326,'P1 Intra-Europees'!$A$15:$H$25,8,0),0)*Z1326</f>
        <v>0</v>
      </c>
      <c r="AB1326" s="163">
        <f t="shared" si="570"/>
        <v>0</v>
      </c>
      <c r="AC1326" s="157" t="str">
        <f>VLOOKUP(B1326,'P2 Origin'!$C$21:$O$176,13,0)</f>
        <v>USD</v>
      </c>
      <c r="AD1326" s="164">
        <f t="shared" si="571"/>
        <v>0</v>
      </c>
      <c r="AE1326" s="165">
        <f>IF(AU1326&gt;0.1,VLOOKUP(B1326,'P2 Origin'!$C$21:$M$176,3,0)*H1326,0)</f>
        <v>0</v>
      </c>
      <c r="AF1326" s="166">
        <f t="shared" si="572"/>
        <v>0</v>
      </c>
      <c r="AG1326" s="165">
        <f>(VLOOKUP(B1326,'P2 Origin'!$C$21:$M$176,4,0))*AF1326</f>
        <v>0</v>
      </c>
      <c r="AH1326" s="166">
        <f t="shared" si="573"/>
        <v>0</v>
      </c>
      <c r="AI1326" s="165">
        <f>(VLOOKUP(B1326,'P2 Origin'!$C$21:$M$176,5,0))*AH1326</f>
        <v>0</v>
      </c>
      <c r="AJ1326" s="166">
        <f t="shared" si="587"/>
        <v>0</v>
      </c>
      <c r="AK1326" s="165">
        <f>(VLOOKUP(B1326,'P2 Origin'!$C$21:$M$176,6,0))*AJ1326</f>
        <v>0</v>
      </c>
      <c r="AL1326" s="166">
        <f t="shared" si="574"/>
        <v>30</v>
      </c>
      <c r="AM1326" s="165">
        <f>(VLOOKUP($B1326,'P2 Origin'!$C$21:$M$176,7,0))*AL1326</f>
        <v>0</v>
      </c>
      <c r="AN1326" s="166">
        <f t="shared" si="575"/>
        <v>0</v>
      </c>
      <c r="AO1326" s="165">
        <f>(VLOOKUP($B1326,'P2 Origin'!$C$21:$M$176,8,0))*AN1326</f>
        <v>0</v>
      </c>
      <c r="AP1326" s="166">
        <f t="shared" si="576"/>
        <v>0</v>
      </c>
      <c r="AQ1326" s="165">
        <f>(VLOOKUP($B1326,'P2 Origin'!$C$21:$M$176,9,0))*AP1326</f>
        <v>0</v>
      </c>
      <c r="AR1326" s="155">
        <f t="shared" si="588"/>
        <v>1</v>
      </c>
      <c r="AS1326" s="164">
        <f>(VLOOKUP(B1326,'P2 Origin'!$C$21:$M$176,10,0))*K1326</f>
        <v>0</v>
      </c>
      <c r="AT1326" s="164">
        <f>(VLOOKUP(B1326,'P2 Origin'!$C$21:$M$176,11,0))*J1326</f>
        <v>0</v>
      </c>
      <c r="AU1326" s="167">
        <v>30</v>
      </c>
      <c r="AV1326" s="168">
        <v>30</v>
      </c>
      <c r="AW1326" s="169">
        <v>0</v>
      </c>
      <c r="AX1326" s="170">
        <f>IF(AU1326&gt;=0.1,'P3 Bureaumarge zee- en luchtvr.'!$D$12,0)</f>
        <v>0</v>
      </c>
      <c r="AY1326" s="163">
        <f t="shared" si="577"/>
        <v>0</v>
      </c>
      <c r="AZ1326" s="157" t="str">
        <f>VLOOKUP(D1326,'P4 Destination'!$C$21:$O$176,13,0)</f>
        <v>EUR</v>
      </c>
      <c r="BA1326" s="164">
        <f t="shared" si="578"/>
        <v>0</v>
      </c>
      <c r="BB1326" s="171">
        <f>IF(AU1326&gt;0.1,(VLOOKUP(D1326,'P4 Destination'!$C$21:$M$176,3,0))*I1326,0)</f>
        <v>0</v>
      </c>
      <c r="BC1326" s="172">
        <f t="shared" si="579"/>
        <v>0</v>
      </c>
      <c r="BD1326" s="171">
        <f>(VLOOKUP($D1326,'P4 Destination'!$C$21:$M$176,4,0))*BC1326</f>
        <v>0</v>
      </c>
      <c r="BE1326" s="172">
        <f t="shared" si="580"/>
        <v>0</v>
      </c>
      <c r="BF1326" s="171">
        <f>(VLOOKUP($D1326,'P4 Destination'!$C$21:$M$176,5,0))*BE1326</f>
        <v>0</v>
      </c>
      <c r="BG1326" s="172">
        <f t="shared" si="581"/>
        <v>0</v>
      </c>
      <c r="BH1326" s="171">
        <f>(VLOOKUP($D1326,'P4 Destination'!$C$21:$M$176,6,0))*BG1326</f>
        <v>0</v>
      </c>
      <c r="BI1326" s="172">
        <f t="shared" si="582"/>
        <v>30</v>
      </c>
      <c r="BJ1326" s="171">
        <f>(VLOOKUP($D1326,'P4 Destination'!$C$21:$M$176,7,0))*BI1326</f>
        <v>0</v>
      </c>
      <c r="BK1326" s="172">
        <f t="shared" si="583"/>
        <v>0</v>
      </c>
      <c r="BL1326" s="171">
        <f>(VLOOKUP($D1326,'P4 Destination'!$C$21:$M$176,8,0))*BK1326</f>
        <v>0</v>
      </c>
      <c r="BM1326" s="172">
        <f t="shared" si="584"/>
        <v>0</v>
      </c>
      <c r="BN1326" s="171">
        <f>(VLOOKUP($D1326,'P4 Destination'!$C$21:$M$176,9,0))*BM1326</f>
        <v>0</v>
      </c>
      <c r="BO1326" s="154">
        <f t="shared" si="589"/>
        <v>1</v>
      </c>
      <c r="BP1326" s="171">
        <f>(VLOOKUP(D1326,'P4 Destination'!$C$21:$M$176,10,0))*K1326</f>
        <v>0</v>
      </c>
      <c r="BQ1326" s="171">
        <f>(VLOOKUP(D1326,'P4 Destination'!$C$21:$M$176,11,0))*J1326</f>
        <v>0</v>
      </c>
      <c r="BR1326" s="173">
        <f t="shared" si="585"/>
        <v>0</v>
      </c>
      <c r="BS1326" s="173">
        <f>(AV1326*2500)*'P6 Verzekering'!$E$11</f>
        <v>0</v>
      </c>
      <c r="BT1326" s="173">
        <f>(AW1326*2500)*'P6 Verzekering'!$E$12</f>
        <v>0</v>
      </c>
      <c r="BU1326" s="173">
        <f>(L1326*2500)*'P6 Verzekering'!$E$13</f>
        <v>0</v>
      </c>
      <c r="BV1326" s="173">
        <f t="shared" si="586"/>
        <v>0</v>
      </c>
      <c r="BW1326"/>
      <c r="BX1326"/>
    </row>
    <row r="1327" spans="1:76">
      <c r="A1327" s="152" t="s">
        <v>1464</v>
      </c>
      <c r="B1327" s="152" t="s">
        <v>374</v>
      </c>
      <c r="C1327" s="152" t="s">
        <v>373</v>
      </c>
      <c r="D1327" s="152" t="s">
        <v>219</v>
      </c>
      <c r="E1327" s="152" t="s">
        <v>219</v>
      </c>
      <c r="F1327" s="153">
        <f t="shared" si="562"/>
        <v>56</v>
      </c>
      <c r="G1327" s="154">
        <v>1</v>
      </c>
      <c r="H1327" s="154">
        <f>IFERROR(VLOOKUP(B1327,'P2 Origin'!$C$21:$Q$176,15,FALSE),0)</f>
        <v>1</v>
      </c>
      <c r="I1327" s="154">
        <f>IFERROR(VLOOKUP(D1327,'P4 Destination'!$C$21:$Q$176,15,FALSE),0)</f>
        <v>0</v>
      </c>
      <c r="J1327" s="155">
        <v>1</v>
      </c>
      <c r="K1327" s="155"/>
      <c r="L1327" s="156">
        <v>0</v>
      </c>
      <c r="M1327" s="155">
        <v>0</v>
      </c>
      <c r="N1327" s="155">
        <v>0</v>
      </c>
      <c r="O1327" s="157">
        <f t="shared" si="563"/>
        <v>0</v>
      </c>
      <c r="P1327" s="158">
        <f t="shared" si="564"/>
        <v>0</v>
      </c>
      <c r="Q1327" s="159">
        <f>IFERROR(VLOOKUP(N1327,'P1 Intra-Europees'!$A$15:$H$25,3,0),0)*P1327</f>
        <v>0</v>
      </c>
      <c r="R1327" s="160">
        <f t="shared" si="565"/>
        <v>0</v>
      </c>
      <c r="S1327" s="159">
        <f>IFERROR(VLOOKUP(N1327,'P1 Intra-Europees'!$A$15:$H$25,4,0),0)*R1327</f>
        <v>0</v>
      </c>
      <c r="T1327" s="160">
        <f t="shared" si="566"/>
        <v>0</v>
      </c>
      <c r="U1327" s="159">
        <f>IFERROR(VLOOKUP(N1327,'P1 Intra-Europees'!$A$15:$H$25,5,0),0)*T1327</f>
        <v>0</v>
      </c>
      <c r="V1327" s="160">
        <f t="shared" si="567"/>
        <v>0</v>
      </c>
      <c r="W1327" s="159">
        <f>IFERROR(VLOOKUP(N1327,'P1 Intra-Europees'!$A$15:$H$25,6,0),0)*V1327</f>
        <v>0</v>
      </c>
      <c r="X1327" s="160">
        <f t="shared" si="568"/>
        <v>0</v>
      </c>
      <c r="Y1327" s="159">
        <f>IFERROR(VLOOKUP(N1327,'P1 Intra-Europees'!$A$15:$H$25,7,0),0)*X1327</f>
        <v>0</v>
      </c>
      <c r="Z1327" s="161">
        <f t="shared" si="569"/>
        <v>0</v>
      </c>
      <c r="AA1327" s="162">
        <f>IFERROR(VLOOKUP(N1327,'P1 Intra-Europees'!$A$15:$H$25,8,0),0)*Z1327</f>
        <v>0</v>
      </c>
      <c r="AB1327" s="163">
        <f t="shared" si="570"/>
        <v>0</v>
      </c>
      <c r="AC1327" s="157" t="str">
        <f>VLOOKUP(B1327,'P2 Origin'!$C$21:$O$176,13,0)</f>
        <v>USD</v>
      </c>
      <c r="AD1327" s="164">
        <f t="shared" si="571"/>
        <v>0</v>
      </c>
      <c r="AE1327" s="165">
        <f>IF(AU1327&gt;0.1,VLOOKUP(B1327,'P2 Origin'!$C$21:$M$176,3,0)*H1327,0)</f>
        <v>0</v>
      </c>
      <c r="AF1327" s="166">
        <f t="shared" si="572"/>
        <v>0</v>
      </c>
      <c r="AG1327" s="165">
        <f>(VLOOKUP(B1327,'P2 Origin'!$C$21:$M$176,4,0))*AF1327</f>
        <v>0</v>
      </c>
      <c r="AH1327" s="166">
        <f t="shared" si="573"/>
        <v>0</v>
      </c>
      <c r="AI1327" s="165">
        <f>(VLOOKUP(B1327,'P2 Origin'!$C$21:$M$176,5,0))*AH1327</f>
        <v>0</v>
      </c>
      <c r="AJ1327" s="166">
        <f t="shared" si="587"/>
        <v>0</v>
      </c>
      <c r="AK1327" s="165">
        <f>(VLOOKUP(B1327,'P2 Origin'!$C$21:$M$176,6,0))*AJ1327</f>
        <v>0</v>
      </c>
      <c r="AL1327" s="166">
        <f t="shared" si="574"/>
        <v>0</v>
      </c>
      <c r="AM1327" s="165">
        <f>(VLOOKUP($B1327,'P2 Origin'!$C$21:$M$176,7,0))*AL1327</f>
        <v>0</v>
      </c>
      <c r="AN1327" s="166">
        <f t="shared" si="575"/>
        <v>0</v>
      </c>
      <c r="AO1327" s="165">
        <f>(VLOOKUP($B1327,'P2 Origin'!$C$21:$M$176,8,0))*AN1327</f>
        <v>0</v>
      </c>
      <c r="AP1327" s="166">
        <f t="shared" si="576"/>
        <v>56</v>
      </c>
      <c r="AQ1327" s="165">
        <f>(VLOOKUP($B1327,'P2 Origin'!$C$21:$M$176,9,0))*AP1327</f>
        <v>0</v>
      </c>
      <c r="AR1327" s="155">
        <f t="shared" si="588"/>
        <v>1</v>
      </c>
      <c r="AS1327" s="164">
        <f>(VLOOKUP(B1327,'P2 Origin'!$C$21:$M$176,10,0))*K1327</f>
        <v>0</v>
      </c>
      <c r="AT1327" s="164">
        <f>(VLOOKUP(B1327,'P2 Origin'!$C$21:$M$176,11,0))*J1327</f>
        <v>0</v>
      </c>
      <c r="AU1327" s="167">
        <v>56</v>
      </c>
      <c r="AV1327" s="168">
        <v>56</v>
      </c>
      <c r="AW1327" s="169">
        <v>0</v>
      </c>
      <c r="AX1327" s="170">
        <f>IF(AU1327&gt;=0.1,'P3 Bureaumarge zee- en luchtvr.'!$D$12,0)</f>
        <v>0</v>
      </c>
      <c r="AY1327" s="163">
        <f t="shared" si="577"/>
        <v>0</v>
      </c>
      <c r="AZ1327" s="157" t="str">
        <f>VLOOKUP(D1327,'P4 Destination'!$C$21:$O$176,13,0)</f>
        <v>EUR</v>
      </c>
      <c r="BA1327" s="164">
        <f t="shared" si="578"/>
        <v>0</v>
      </c>
      <c r="BB1327" s="171">
        <f>IF(AU1327&gt;0.1,(VLOOKUP(D1327,'P4 Destination'!$C$21:$M$176,3,0))*I1327,0)</f>
        <v>0</v>
      </c>
      <c r="BC1327" s="172">
        <f t="shared" si="579"/>
        <v>0</v>
      </c>
      <c r="BD1327" s="171">
        <f>(VLOOKUP($D1327,'P4 Destination'!$C$21:$M$176,4,0))*BC1327</f>
        <v>0</v>
      </c>
      <c r="BE1327" s="172">
        <f t="shared" si="580"/>
        <v>0</v>
      </c>
      <c r="BF1327" s="171">
        <f>(VLOOKUP($D1327,'P4 Destination'!$C$21:$M$176,5,0))*BE1327</f>
        <v>0</v>
      </c>
      <c r="BG1327" s="172">
        <f t="shared" si="581"/>
        <v>0</v>
      </c>
      <c r="BH1327" s="171">
        <f>(VLOOKUP($D1327,'P4 Destination'!$C$21:$M$176,6,0))*BG1327</f>
        <v>0</v>
      </c>
      <c r="BI1327" s="172">
        <f t="shared" si="582"/>
        <v>0</v>
      </c>
      <c r="BJ1327" s="171">
        <f>(VLOOKUP($D1327,'P4 Destination'!$C$21:$M$176,7,0))*BI1327</f>
        <v>0</v>
      </c>
      <c r="BK1327" s="172">
        <f t="shared" si="583"/>
        <v>0</v>
      </c>
      <c r="BL1327" s="171">
        <f>(VLOOKUP($D1327,'P4 Destination'!$C$21:$M$176,8,0))*BK1327</f>
        <v>0</v>
      </c>
      <c r="BM1327" s="172">
        <f t="shared" si="584"/>
        <v>56</v>
      </c>
      <c r="BN1327" s="171">
        <f>(VLOOKUP($D1327,'P4 Destination'!$C$21:$M$176,9,0))*BM1327</f>
        <v>0</v>
      </c>
      <c r="BO1327" s="154">
        <f t="shared" si="589"/>
        <v>1</v>
      </c>
      <c r="BP1327" s="171">
        <f>(VLOOKUP(D1327,'P4 Destination'!$C$21:$M$176,10,0))*K1327</f>
        <v>0</v>
      </c>
      <c r="BQ1327" s="171">
        <f>(VLOOKUP(D1327,'P4 Destination'!$C$21:$M$176,11,0))*J1327</f>
        <v>0</v>
      </c>
      <c r="BR1327" s="173">
        <f t="shared" si="585"/>
        <v>0</v>
      </c>
      <c r="BS1327" s="173">
        <f>(AV1327*2500)*'P6 Verzekering'!$E$11</f>
        <v>0</v>
      </c>
      <c r="BT1327" s="173">
        <f>(AW1327*2500)*'P6 Verzekering'!$E$12</f>
        <v>0</v>
      </c>
      <c r="BU1327" s="173">
        <f>(L1327*2500)*'P6 Verzekering'!$E$13</f>
        <v>0</v>
      </c>
      <c r="BV1327" s="173">
        <f t="shared" si="586"/>
        <v>0</v>
      </c>
      <c r="BW1327"/>
      <c r="BX1327"/>
    </row>
    <row r="1328" spans="1:76">
      <c r="A1328" s="152" t="s">
        <v>1466</v>
      </c>
      <c r="B1328" s="152" t="s">
        <v>458</v>
      </c>
      <c r="C1328" s="152" t="s">
        <v>453</v>
      </c>
      <c r="D1328" s="152" t="s">
        <v>281</v>
      </c>
      <c r="E1328" s="152" t="s">
        <v>538</v>
      </c>
      <c r="F1328" s="153">
        <f t="shared" si="562"/>
        <v>5</v>
      </c>
      <c r="G1328" s="154">
        <v>1</v>
      </c>
      <c r="H1328" s="154">
        <f>IFERROR(VLOOKUP(B1328,'P2 Origin'!$C$21:$Q$176,15,FALSE),0)</f>
        <v>0</v>
      </c>
      <c r="I1328" s="154">
        <f>IFERROR(VLOOKUP(D1328,'P4 Destination'!$C$21:$Q$176,15,FALSE),0)</f>
        <v>0</v>
      </c>
      <c r="J1328" s="155">
        <v>1</v>
      </c>
      <c r="K1328" s="155"/>
      <c r="L1328" s="156">
        <v>0</v>
      </c>
      <c r="M1328" s="155">
        <v>0</v>
      </c>
      <c r="N1328" s="155">
        <v>0</v>
      </c>
      <c r="O1328" s="157">
        <f t="shared" si="563"/>
        <v>0</v>
      </c>
      <c r="P1328" s="158">
        <f t="shared" si="564"/>
        <v>0</v>
      </c>
      <c r="Q1328" s="159">
        <f>IFERROR(VLOOKUP(N1328,'P1 Intra-Europees'!$A$15:$H$25,3,0),0)*P1328</f>
        <v>0</v>
      </c>
      <c r="R1328" s="160">
        <f t="shared" si="565"/>
        <v>0</v>
      </c>
      <c r="S1328" s="159">
        <f>IFERROR(VLOOKUP(N1328,'P1 Intra-Europees'!$A$15:$H$25,4,0),0)*R1328</f>
        <v>0</v>
      </c>
      <c r="T1328" s="160">
        <f t="shared" si="566"/>
        <v>0</v>
      </c>
      <c r="U1328" s="159">
        <f>IFERROR(VLOOKUP(N1328,'P1 Intra-Europees'!$A$15:$H$25,5,0),0)*T1328</f>
        <v>0</v>
      </c>
      <c r="V1328" s="160">
        <f t="shared" si="567"/>
        <v>0</v>
      </c>
      <c r="W1328" s="159">
        <f>IFERROR(VLOOKUP(N1328,'P1 Intra-Europees'!$A$15:$H$25,6,0),0)*V1328</f>
        <v>0</v>
      </c>
      <c r="X1328" s="160">
        <f t="shared" si="568"/>
        <v>0</v>
      </c>
      <c r="Y1328" s="159">
        <f>IFERROR(VLOOKUP(N1328,'P1 Intra-Europees'!$A$15:$H$25,7,0),0)*X1328</f>
        <v>0</v>
      </c>
      <c r="Z1328" s="161">
        <f t="shared" si="569"/>
        <v>0</v>
      </c>
      <c r="AA1328" s="162">
        <f>IFERROR(VLOOKUP(N1328,'P1 Intra-Europees'!$A$15:$H$25,8,0),0)*Z1328</f>
        <v>0</v>
      </c>
      <c r="AB1328" s="163">
        <f t="shared" si="570"/>
        <v>0</v>
      </c>
      <c r="AC1328" s="157" t="str">
        <f>VLOOKUP(B1328,'P2 Origin'!$C$21:$O$176,13,0)</f>
        <v>USD</v>
      </c>
      <c r="AD1328" s="164">
        <f t="shared" si="571"/>
        <v>0</v>
      </c>
      <c r="AE1328" s="165">
        <f>IF(AU1328&gt;0.1,VLOOKUP(B1328,'P2 Origin'!$C$21:$M$176,3,0)*H1328,0)</f>
        <v>0</v>
      </c>
      <c r="AF1328" s="166">
        <f t="shared" si="572"/>
        <v>5</v>
      </c>
      <c r="AG1328" s="165">
        <f>(VLOOKUP(B1328,'P2 Origin'!$C$21:$M$176,4,0))*AF1328</f>
        <v>0</v>
      </c>
      <c r="AH1328" s="166">
        <f t="shared" si="573"/>
        <v>0</v>
      </c>
      <c r="AI1328" s="165">
        <f>(VLOOKUP(B1328,'P2 Origin'!$C$21:$M$176,5,0))*AH1328</f>
        <v>0</v>
      </c>
      <c r="AJ1328" s="166">
        <f t="shared" si="587"/>
        <v>0</v>
      </c>
      <c r="AK1328" s="165">
        <f>(VLOOKUP(B1328,'P2 Origin'!$C$21:$M$176,6,0))*AJ1328</f>
        <v>0</v>
      </c>
      <c r="AL1328" s="166">
        <f t="shared" si="574"/>
        <v>0</v>
      </c>
      <c r="AM1328" s="165">
        <f>(VLOOKUP($B1328,'P2 Origin'!$C$21:$M$176,7,0))*AL1328</f>
        <v>0</v>
      </c>
      <c r="AN1328" s="166">
        <f t="shared" si="575"/>
        <v>0</v>
      </c>
      <c r="AO1328" s="165">
        <f>(VLOOKUP($B1328,'P2 Origin'!$C$21:$M$176,8,0))*AN1328</f>
        <v>0</v>
      </c>
      <c r="AP1328" s="166">
        <f t="shared" si="576"/>
        <v>0</v>
      </c>
      <c r="AQ1328" s="165">
        <f>(VLOOKUP($B1328,'P2 Origin'!$C$21:$M$176,9,0))*AP1328</f>
        <v>0</v>
      </c>
      <c r="AR1328" s="155">
        <f t="shared" si="588"/>
        <v>1</v>
      </c>
      <c r="AS1328" s="164">
        <f>(VLOOKUP(B1328,'P2 Origin'!$C$21:$M$176,10,0))*K1328</f>
        <v>0</v>
      </c>
      <c r="AT1328" s="164">
        <f>(VLOOKUP(B1328,'P2 Origin'!$C$21:$M$176,11,0))*J1328</f>
        <v>0</v>
      </c>
      <c r="AU1328" s="167">
        <v>5</v>
      </c>
      <c r="AV1328" s="168">
        <v>5</v>
      </c>
      <c r="AW1328" s="169">
        <v>0</v>
      </c>
      <c r="AX1328" s="170">
        <f>IF(AU1328&gt;=0.1,'P3 Bureaumarge zee- en luchtvr.'!$D$12,0)</f>
        <v>0</v>
      </c>
      <c r="AY1328" s="163">
        <f t="shared" si="577"/>
        <v>0</v>
      </c>
      <c r="AZ1328" s="157" t="str">
        <f>VLOOKUP(D1328,'P4 Destination'!$C$21:$O$176,13,0)</f>
        <v>USD</v>
      </c>
      <c r="BA1328" s="164">
        <f t="shared" si="578"/>
        <v>0</v>
      </c>
      <c r="BB1328" s="171">
        <f>IF(AU1328&gt;0.1,(VLOOKUP(D1328,'P4 Destination'!$C$21:$M$176,3,0))*I1328,0)</f>
        <v>0</v>
      </c>
      <c r="BC1328" s="172">
        <f t="shared" si="579"/>
        <v>5</v>
      </c>
      <c r="BD1328" s="171">
        <f>(VLOOKUP($D1328,'P4 Destination'!$C$21:$M$176,4,0))*BC1328</f>
        <v>0</v>
      </c>
      <c r="BE1328" s="172">
        <f t="shared" si="580"/>
        <v>0</v>
      </c>
      <c r="BF1328" s="171">
        <f>(VLOOKUP($D1328,'P4 Destination'!$C$21:$M$176,5,0))*BE1328</f>
        <v>0</v>
      </c>
      <c r="BG1328" s="172">
        <f t="shared" si="581"/>
        <v>0</v>
      </c>
      <c r="BH1328" s="171">
        <f>(VLOOKUP($D1328,'P4 Destination'!$C$21:$M$176,6,0))*BG1328</f>
        <v>0</v>
      </c>
      <c r="BI1328" s="172">
        <f t="shared" si="582"/>
        <v>0</v>
      </c>
      <c r="BJ1328" s="171">
        <f>(VLOOKUP($D1328,'P4 Destination'!$C$21:$M$176,7,0))*BI1328</f>
        <v>0</v>
      </c>
      <c r="BK1328" s="172">
        <f t="shared" si="583"/>
        <v>0</v>
      </c>
      <c r="BL1328" s="171">
        <f>(VLOOKUP($D1328,'P4 Destination'!$C$21:$M$176,8,0))*BK1328</f>
        <v>0</v>
      </c>
      <c r="BM1328" s="172">
        <f t="shared" si="584"/>
        <v>0</v>
      </c>
      <c r="BN1328" s="171">
        <f>(VLOOKUP($D1328,'P4 Destination'!$C$21:$M$176,9,0))*BM1328</f>
        <v>0</v>
      </c>
      <c r="BO1328" s="154">
        <f t="shared" si="589"/>
        <v>1</v>
      </c>
      <c r="BP1328" s="171">
        <f>(VLOOKUP(D1328,'P4 Destination'!$C$21:$M$176,10,0))*K1328</f>
        <v>0</v>
      </c>
      <c r="BQ1328" s="171">
        <f>(VLOOKUP(D1328,'P4 Destination'!$C$21:$M$176,11,0))*J1328</f>
        <v>0</v>
      </c>
      <c r="BR1328" s="173">
        <f t="shared" si="585"/>
        <v>0</v>
      </c>
      <c r="BS1328" s="173">
        <f>(AV1328*2500)*'P6 Verzekering'!$E$11</f>
        <v>0</v>
      </c>
      <c r="BT1328" s="173">
        <f>(AW1328*2500)*'P6 Verzekering'!$E$12</f>
        <v>0</v>
      </c>
      <c r="BU1328" s="173">
        <f>(L1328*2500)*'P6 Verzekering'!$E$13</f>
        <v>0</v>
      </c>
      <c r="BV1328" s="173">
        <f t="shared" si="586"/>
        <v>0</v>
      </c>
      <c r="BW1328"/>
      <c r="BX1328"/>
    </row>
    <row r="1329" spans="1:76">
      <c r="A1329" s="152" t="s">
        <v>1467</v>
      </c>
      <c r="B1329" s="152" t="s">
        <v>458</v>
      </c>
      <c r="C1329" s="152" t="s">
        <v>453</v>
      </c>
      <c r="D1329" s="152" t="s">
        <v>219</v>
      </c>
      <c r="E1329" s="152" t="s">
        <v>219</v>
      </c>
      <c r="F1329" s="153">
        <f t="shared" si="562"/>
        <v>30</v>
      </c>
      <c r="G1329" s="154">
        <v>1</v>
      </c>
      <c r="H1329" s="154">
        <f>IFERROR(VLOOKUP(B1329,'P2 Origin'!$C$21:$Q$176,15,FALSE),0)</f>
        <v>0</v>
      </c>
      <c r="I1329" s="154">
        <f>IFERROR(VLOOKUP(D1329,'P4 Destination'!$C$21:$Q$176,15,FALSE),0)</f>
        <v>0</v>
      </c>
      <c r="J1329" s="155"/>
      <c r="K1329" s="155">
        <v>1</v>
      </c>
      <c r="L1329" s="156">
        <v>0</v>
      </c>
      <c r="M1329" s="155">
        <v>0</v>
      </c>
      <c r="N1329" s="155">
        <v>0</v>
      </c>
      <c r="O1329" s="157">
        <f t="shared" si="563"/>
        <v>0</v>
      </c>
      <c r="P1329" s="158">
        <f t="shared" si="564"/>
        <v>0</v>
      </c>
      <c r="Q1329" s="159">
        <f>IFERROR(VLOOKUP(N1329,'P1 Intra-Europees'!$A$15:$H$25,3,0),0)*P1329</f>
        <v>0</v>
      </c>
      <c r="R1329" s="160">
        <f t="shared" si="565"/>
        <v>0</v>
      </c>
      <c r="S1329" s="159">
        <f>IFERROR(VLOOKUP(N1329,'P1 Intra-Europees'!$A$15:$H$25,4,0),0)*R1329</f>
        <v>0</v>
      </c>
      <c r="T1329" s="160">
        <f t="shared" si="566"/>
        <v>0</v>
      </c>
      <c r="U1329" s="159">
        <f>IFERROR(VLOOKUP(N1329,'P1 Intra-Europees'!$A$15:$H$25,5,0),0)*T1329</f>
        <v>0</v>
      </c>
      <c r="V1329" s="160">
        <f t="shared" si="567"/>
        <v>0</v>
      </c>
      <c r="W1329" s="159">
        <f>IFERROR(VLOOKUP(N1329,'P1 Intra-Europees'!$A$15:$H$25,6,0),0)*V1329</f>
        <v>0</v>
      </c>
      <c r="X1329" s="160">
        <f t="shared" si="568"/>
        <v>0</v>
      </c>
      <c r="Y1329" s="159">
        <f>IFERROR(VLOOKUP(N1329,'P1 Intra-Europees'!$A$15:$H$25,7,0),0)*X1329</f>
        <v>0</v>
      </c>
      <c r="Z1329" s="161">
        <f t="shared" si="569"/>
        <v>0</v>
      </c>
      <c r="AA1329" s="162">
        <f>IFERROR(VLOOKUP(N1329,'P1 Intra-Europees'!$A$15:$H$25,8,0),0)*Z1329</f>
        <v>0</v>
      </c>
      <c r="AB1329" s="163">
        <f t="shared" si="570"/>
        <v>0</v>
      </c>
      <c r="AC1329" s="157" t="str">
        <f>VLOOKUP(B1329,'P2 Origin'!$C$21:$O$176,13,0)</f>
        <v>USD</v>
      </c>
      <c r="AD1329" s="164">
        <f t="shared" si="571"/>
        <v>0</v>
      </c>
      <c r="AE1329" s="165">
        <f>IF(AU1329&gt;0.1,VLOOKUP(B1329,'P2 Origin'!$C$21:$M$176,3,0)*H1329,0)</f>
        <v>0</v>
      </c>
      <c r="AF1329" s="166">
        <f t="shared" si="572"/>
        <v>0</v>
      </c>
      <c r="AG1329" s="165">
        <f>(VLOOKUP(B1329,'P2 Origin'!$C$21:$M$176,4,0))*AF1329</f>
        <v>0</v>
      </c>
      <c r="AH1329" s="166">
        <f t="shared" si="573"/>
        <v>0</v>
      </c>
      <c r="AI1329" s="165">
        <f>(VLOOKUP(B1329,'P2 Origin'!$C$21:$M$176,5,0))*AH1329</f>
        <v>0</v>
      </c>
      <c r="AJ1329" s="166">
        <f t="shared" si="587"/>
        <v>0</v>
      </c>
      <c r="AK1329" s="165">
        <f>(VLOOKUP(B1329,'P2 Origin'!$C$21:$M$176,6,0))*AJ1329</f>
        <v>0</v>
      </c>
      <c r="AL1329" s="166">
        <f t="shared" si="574"/>
        <v>30</v>
      </c>
      <c r="AM1329" s="165">
        <f>(VLOOKUP($B1329,'P2 Origin'!$C$21:$M$176,7,0))*AL1329</f>
        <v>0</v>
      </c>
      <c r="AN1329" s="166">
        <f t="shared" si="575"/>
        <v>0</v>
      </c>
      <c r="AO1329" s="165">
        <f>(VLOOKUP($B1329,'P2 Origin'!$C$21:$M$176,8,0))*AN1329</f>
        <v>0</v>
      </c>
      <c r="AP1329" s="166">
        <f t="shared" si="576"/>
        <v>0</v>
      </c>
      <c r="AQ1329" s="165">
        <f>(VLOOKUP($B1329,'P2 Origin'!$C$21:$M$176,9,0))*AP1329</f>
        <v>0</v>
      </c>
      <c r="AR1329" s="155">
        <f t="shared" si="588"/>
        <v>1</v>
      </c>
      <c r="AS1329" s="164">
        <f>(VLOOKUP(B1329,'P2 Origin'!$C$21:$M$176,10,0))*K1329</f>
        <v>0</v>
      </c>
      <c r="AT1329" s="164">
        <f>(VLOOKUP(B1329,'P2 Origin'!$C$21:$M$176,11,0))*J1329</f>
        <v>0</v>
      </c>
      <c r="AU1329" s="167">
        <v>30</v>
      </c>
      <c r="AV1329" s="168">
        <v>30</v>
      </c>
      <c r="AW1329" s="169">
        <v>0</v>
      </c>
      <c r="AX1329" s="170">
        <f>IF(AU1329&gt;=0.1,'P3 Bureaumarge zee- en luchtvr.'!$D$12,0)</f>
        <v>0</v>
      </c>
      <c r="AY1329" s="163">
        <f t="shared" si="577"/>
        <v>0</v>
      </c>
      <c r="AZ1329" s="157" t="str">
        <f>VLOOKUP(D1329,'P4 Destination'!$C$21:$O$176,13,0)</f>
        <v>EUR</v>
      </c>
      <c r="BA1329" s="164">
        <f t="shared" si="578"/>
        <v>0</v>
      </c>
      <c r="BB1329" s="171">
        <f>IF(AU1329&gt;0.1,(VLOOKUP(D1329,'P4 Destination'!$C$21:$M$176,3,0))*I1329,0)</f>
        <v>0</v>
      </c>
      <c r="BC1329" s="172">
        <f t="shared" si="579"/>
        <v>0</v>
      </c>
      <c r="BD1329" s="171">
        <f>(VLOOKUP($D1329,'P4 Destination'!$C$21:$M$176,4,0))*BC1329</f>
        <v>0</v>
      </c>
      <c r="BE1329" s="172">
        <f t="shared" si="580"/>
        <v>0</v>
      </c>
      <c r="BF1329" s="171">
        <f>(VLOOKUP($D1329,'P4 Destination'!$C$21:$M$176,5,0))*BE1329</f>
        <v>0</v>
      </c>
      <c r="BG1329" s="172">
        <f t="shared" si="581"/>
        <v>0</v>
      </c>
      <c r="BH1329" s="171">
        <f>(VLOOKUP($D1329,'P4 Destination'!$C$21:$M$176,6,0))*BG1329</f>
        <v>0</v>
      </c>
      <c r="BI1329" s="172">
        <f t="shared" si="582"/>
        <v>30</v>
      </c>
      <c r="BJ1329" s="171">
        <f>(VLOOKUP($D1329,'P4 Destination'!$C$21:$M$176,7,0))*BI1329</f>
        <v>0</v>
      </c>
      <c r="BK1329" s="172">
        <f t="shared" si="583"/>
        <v>0</v>
      </c>
      <c r="BL1329" s="171">
        <f>(VLOOKUP($D1329,'P4 Destination'!$C$21:$M$176,8,0))*BK1329</f>
        <v>0</v>
      </c>
      <c r="BM1329" s="172">
        <f t="shared" si="584"/>
        <v>0</v>
      </c>
      <c r="BN1329" s="171">
        <f>(VLOOKUP($D1329,'P4 Destination'!$C$21:$M$176,9,0))*BM1329</f>
        <v>0</v>
      </c>
      <c r="BO1329" s="154">
        <f t="shared" si="589"/>
        <v>1</v>
      </c>
      <c r="BP1329" s="171">
        <f>(VLOOKUP(D1329,'P4 Destination'!$C$21:$M$176,10,0))*K1329</f>
        <v>0</v>
      </c>
      <c r="BQ1329" s="171">
        <f>(VLOOKUP(D1329,'P4 Destination'!$C$21:$M$176,11,0))*J1329</f>
        <v>0</v>
      </c>
      <c r="BR1329" s="173">
        <f t="shared" si="585"/>
        <v>0</v>
      </c>
      <c r="BS1329" s="173">
        <f>(AV1329*2500)*'P6 Verzekering'!$E$11</f>
        <v>0</v>
      </c>
      <c r="BT1329" s="173">
        <f>(AW1329*2500)*'P6 Verzekering'!$E$12</f>
        <v>0</v>
      </c>
      <c r="BU1329" s="173">
        <f>(L1329*2500)*'P6 Verzekering'!$E$13</f>
        <v>0</v>
      </c>
      <c r="BV1329" s="173">
        <f t="shared" si="586"/>
        <v>0</v>
      </c>
      <c r="BW1329"/>
      <c r="BX1329"/>
    </row>
    <row r="1330" spans="1:76">
      <c r="A1330" s="152" t="s">
        <v>1468</v>
      </c>
      <c r="B1330" s="152" t="s">
        <v>458</v>
      </c>
      <c r="C1330" s="152" t="s">
        <v>453</v>
      </c>
      <c r="D1330" s="152" t="s">
        <v>219</v>
      </c>
      <c r="E1330" s="152" t="s">
        <v>219</v>
      </c>
      <c r="F1330" s="153">
        <f t="shared" si="562"/>
        <v>35</v>
      </c>
      <c r="G1330" s="154">
        <v>1</v>
      </c>
      <c r="H1330" s="154">
        <f>IFERROR(VLOOKUP(B1330,'P2 Origin'!$C$21:$Q$176,15,FALSE),0)</f>
        <v>0</v>
      </c>
      <c r="I1330" s="154">
        <f>IFERROR(VLOOKUP(D1330,'P4 Destination'!$C$21:$Q$176,15,FALSE),0)</f>
        <v>0</v>
      </c>
      <c r="J1330" s="155"/>
      <c r="K1330" s="155">
        <v>1</v>
      </c>
      <c r="L1330" s="156">
        <v>0</v>
      </c>
      <c r="M1330" s="155">
        <v>0</v>
      </c>
      <c r="N1330" s="155">
        <v>0</v>
      </c>
      <c r="O1330" s="157">
        <f t="shared" si="563"/>
        <v>0</v>
      </c>
      <c r="P1330" s="158">
        <f t="shared" si="564"/>
        <v>0</v>
      </c>
      <c r="Q1330" s="159">
        <f>IFERROR(VLOOKUP(N1330,'P1 Intra-Europees'!$A$15:$H$25,3,0),0)*P1330</f>
        <v>0</v>
      </c>
      <c r="R1330" s="160">
        <f t="shared" si="565"/>
        <v>0</v>
      </c>
      <c r="S1330" s="159">
        <f>IFERROR(VLOOKUP(N1330,'P1 Intra-Europees'!$A$15:$H$25,4,0),0)*R1330</f>
        <v>0</v>
      </c>
      <c r="T1330" s="160">
        <f t="shared" si="566"/>
        <v>0</v>
      </c>
      <c r="U1330" s="159">
        <f>IFERROR(VLOOKUP(N1330,'P1 Intra-Europees'!$A$15:$H$25,5,0),0)*T1330</f>
        <v>0</v>
      </c>
      <c r="V1330" s="160">
        <f t="shared" si="567"/>
        <v>0</v>
      </c>
      <c r="W1330" s="159">
        <f>IFERROR(VLOOKUP(N1330,'P1 Intra-Europees'!$A$15:$H$25,6,0),0)*V1330</f>
        <v>0</v>
      </c>
      <c r="X1330" s="160">
        <f t="shared" si="568"/>
        <v>0</v>
      </c>
      <c r="Y1330" s="159">
        <f>IFERROR(VLOOKUP(N1330,'P1 Intra-Europees'!$A$15:$H$25,7,0),0)*X1330</f>
        <v>0</v>
      </c>
      <c r="Z1330" s="161">
        <f t="shared" si="569"/>
        <v>0</v>
      </c>
      <c r="AA1330" s="162">
        <f>IFERROR(VLOOKUP(N1330,'P1 Intra-Europees'!$A$15:$H$25,8,0),0)*Z1330</f>
        <v>0</v>
      </c>
      <c r="AB1330" s="163">
        <f t="shared" si="570"/>
        <v>0</v>
      </c>
      <c r="AC1330" s="157" t="str">
        <f>VLOOKUP(B1330,'P2 Origin'!$C$21:$O$176,13,0)</f>
        <v>USD</v>
      </c>
      <c r="AD1330" s="164">
        <f t="shared" si="571"/>
        <v>0</v>
      </c>
      <c r="AE1330" s="165">
        <f>IF(AU1330&gt;0.1,VLOOKUP(B1330,'P2 Origin'!$C$21:$M$176,3,0)*H1330,0)</f>
        <v>0</v>
      </c>
      <c r="AF1330" s="166">
        <f t="shared" si="572"/>
        <v>0</v>
      </c>
      <c r="AG1330" s="165">
        <f>(VLOOKUP(B1330,'P2 Origin'!$C$21:$M$176,4,0))*AF1330</f>
        <v>0</v>
      </c>
      <c r="AH1330" s="166">
        <f t="shared" si="573"/>
        <v>0</v>
      </c>
      <c r="AI1330" s="165">
        <f>(VLOOKUP(B1330,'P2 Origin'!$C$21:$M$176,5,0))*AH1330</f>
        <v>0</v>
      </c>
      <c r="AJ1330" s="166">
        <f t="shared" si="587"/>
        <v>0</v>
      </c>
      <c r="AK1330" s="165">
        <f>(VLOOKUP(B1330,'P2 Origin'!$C$21:$M$176,6,0))*AJ1330</f>
        <v>0</v>
      </c>
      <c r="AL1330" s="166">
        <f t="shared" si="574"/>
        <v>35</v>
      </c>
      <c r="AM1330" s="165">
        <f>(VLOOKUP($B1330,'P2 Origin'!$C$21:$M$176,7,0))*AL1330</f>
        <v>0</v>
      </c>
      <c r="AN1330" s="166">
        <f t="shared" si="575"/>
        <v>0</v>
      </c>
      <c r="AO1330" s="165">
        <f>(VLOOKUP($B1330,'P2 Origin'!$C$21:$M$176,8,0))*AN1330</f>
        <v>0</v>
      </c>
      <c r="AP1330" s="166">
        <f t="shared" si="576"/>
        <v>0</v>
      </c>
      <c r="AQ1330" s="165">
        <f>(VLOOKUP($B1330,'P2 Origin'!$C$21:$M$176,9,0))*AP1330</f>
        <v>0</v>
      </c>
      <c r="AR1330" s="155">
        <f t="shared" si="588"/>
        <v>1</v>
      </c>
      <c r="AS1330" s="164">
        <f>(VLOOKUP(B1330,'P2 Origin'!$C$21:$M$176,10,0))*K1330</f>
        <v>0</v>
      </c>
      <c r="AT1330" s="164">
        <f>(VLOOKUP(B1330,'P2 Origin'!$C$21:$M$176,11,0))*J1330</f>
        <v>0</v>
      </c>
      <c r="AU1330" s="167">
        <v>35</v>
      </c>
      <c r="AV1330" s="168">
        <v>35</v>
      </c>
      <c r="AW1330" s="169">
        <v>0</v>
      </c>
      <c r="AX1330" s="170">
        <f>IF(AU1330&gt;=0.1,'P3 Bureaumarge zee- en luchtvr.'!$D$12,0)</f>
        <v>0</v>
      </c>
      <c r="AY1330" s="163">
        <f t="shared" si="577"/>
        <v>0</v>
      </c>
      <c r="AZ1330" s="157" t="str">
        <f>VLOOKUP(D1330,'P4 Destination'!$C$21:$O$176,13,0)</f>
        <v>EUR</v>
      </c>
      <c r="BA1330" s="164">
        <f t="shared" si="578"/>
        <v>0</v>
      </c>
      <c r="BB1330" s="171">
        <f>IF(AU1330&gt;0.1,(VLOOKUP(D1330,'P4 Destination'!$C$21:$M$176,3,0))*I1330,0)</f>
        <v>0</v>
      </c>
      <c r="BC1330" s="172">
        <f t="shared" si="579"/>
        <v>0</v>
      </c>
      <c r="BD1330" s="171">
        <f>(VLOOKUP($D1330,'P4 Destination'!$C$21:$M$176,4,0))*BC1330</f>
        <v>0</v>
      </c>
      <c r="BE1330" s="172">
        <f t="shared" si="580"/>
        <v>0</v>
      </c>
      <c r="BF1330" s="171">
        <f>(VLOOKUP($D1330,'P4 Destination'!$C$21:$M$176,5,0))*BE1330</f>
        <v>0</v>
      </c>
      <c r="BG1330" s="172">
        <f t="shared" si="581"/>
        <v>0</v>
      </c>
      <c r="BH1330" s="171">
        <f>(VLOOKUP($D1330,'P4 Destination'!$C$21:$M$176,6,0))*BG1330</f>
        <v>0</v>
      </c>
      <c r="BI1330" s="172">
        <f t="shared" si="582"/>
        <v>35</v>
      </c>
      <c r="BJ1330" s="171">
        <f>(VLOOKUP($D1330,'P4 Destination'!$C$21:$M$176,7,0))*BI1330</f>
        <v>0</v>
      </c>
      <c r="BK1330" s="172">
        <f t="shared" si="583"/>
        <v>0</v>
      </c>
      <c r="BL1330" s="171">
        <f>(VLOOKUP($D1330,'P4 Destination'!$C$21:$M$176,8,0))*BK1330</f>
        <v>0</v>
      </c>
      <c r="BM1330" s="172">
        <f t="shared" si="584"/>
        <v>0</v>
      </c>
      <c r="BN1330" s="171">
        <f>(VLOOKUP($D1330,'P4 Destination'!$C$21:$M$176,9,0))*BM1330</f>
        <v>0</v>
      </c>
      <c r="BO1330" s="154">
        <f t="shared" si="589"/>
        <v>1</v>
      </c>
      <c r="BP1330" s="171">
        <f>(VLOOKUP(D1330,'P4 Destination'!$C$21:$M$176,10,0))*K1330</f>
        <v>0</v>
      </c>
      <c r="BQ1330" s="171">
        <f>(VLOOKUP(D1330,'P4 Destination'!$C$21:$M$176,11,0))*J1330</f>
        <v>0</v>
      </c>
      <c r="BR1330" s="173">
        <f t="shared" si="585"/>
        <v>0</v>
      </c>
      <c r="BS1330" s="173">
        <f>(AV1330*2500)*'P6 Verzekering'!$E$11</f>
        <v>0</v>
      </c>
      <c r="BT1330" s="173">
        <f>(AW1330*2500)*'P6 Verzekering'!$E$12</f>
        <v>0</v>
      </c>
      <c r="BU1330" s="173">
        <f>(L1330*2500)*'P6 Verzekering'!$E$13</f>
        <v>0</v>
      </c>
      <c r="BV1330" s="173">
        <f t="shared" si="586"/>
        <v>0</v>
      </c>
      <c r="BW1330"/>
      <c r="BX1330"/>
    </row>
    <row r="1331" spans="1:76">
      <c r="A1331" s="152" t="s">
        <v>1470</v>
      </c>
      <c r="B1331" s="152" t="s">
        <v>196</v>
      </c>
      <c r="C1331" s="152" t="s">
        <v>195</v>
      </c>
      <c r="D1331" s="152" t="s">
        <v>219</v>
      </c>
      <c r="E1331" s="152" t="s">
        <v>219</v>
      </c>
      <c r="F1331" s="153">
        <f t="shared" si="562"/>
        <v>22</v>
      </c>
      <c r="G1331" s="154">
        <v>0</v>
      </c>
      <c r="H1331" s="154">
        <f>IFERROR(VLOOKUP(B1331,'P2 Origin'!$C$21:$Q$176,15,FALSE),0)</f>
        <v>1</v>
      </c>
      <c r="I1331" s="154">
        <f>IFERROR(VLOOKUP(D1331,'P4 Destination'!$C$21:$Q$176,15,FALSE),0)</f>
        <v>0</v>
      </c>
      <c r="J1331" s="155"/>
      <c r="K1331" s="155"/>
      <c r="L1331" s="156">
        <v>22</v>
      </c>
      <c r="M1331" s="155">
        <v>1064</v>
      </c>
      <c r="N1331" s="155">
        <v>6</v>
      </c>
      <c r="O1331" s="157">
        <f t="shared" si="563"/>
        <v>0</v>
      </c>
      <c r="P1331" s="158">
        <f t="shared" si="564"/>
        <v>0</v>
      </c>
      <c r="Q1331" s="159">
        <f>IFERROR(VLOOKUP(N1331,'P1 Intra-Europees'!$A$15:$H$25,3,0),0)*P1331</f>
        <v>0</v>
      </c>
      <c r="R1331" s="160">
        <f t="shared" si="565"/>
        <v>22</v>
      </c>
      <c r="S1331" s="159">
        <f>IFERROR(VLOOKUP(N1331,'P1 Intra-Europees'!$A$15:$H$25,4,0),0)*R1331</f>
        <v>0</v>
      </c>
      <c r="T1331" s="160">
        <f t="shared" si="566"/>
        <v>0</v>
      </c>
      <c r="U1331" s="159">
        <f>IFERROR(VLOOKUP(N1331,'P1 Intra-Europees'!$A$15:$H$25,5,0),0)*T1331</f>
        <v>0</v>
      </c>
      <c r="V1331" s="160">
        <f t="shared" si="567"/>
        <v>0</v>
      </c>
      <c r="W1331" s="159">
        <f>IFERROR(VLOOKUP(N1331,'P1 Intra-Europees'!$A$15:$H$25,6,0),0)*V1331</f>
        <v>0</v>
      </c>
      <c r="X1331" s="160">
        <f t="shared" si="568"/>
        <v>0</v>
      </c>
      <c r="Y1331" s="159">
        <f>IFERROR(VLOOKUP(N1331,'P1 Intra-Europees'!$A$15:$H$25,7,0),0)*X1331</f>
        <v>0</v>
      </c>
      <c r="Z1331" s="161">
        <f t="shared" si="569"/>
        <v>0</v>
      </c>
      <c r="AA1331" s="162">
        <f>IFERROR(VLOOKUP(N1331,'P1 Intra-Europees'!$A$15:$H$25,8,0),0)*Z1331</f>
        <v>0</v>
      </c>
      <c r="AB1331" s="163">
        <f t="shared" si="570"/>
        <v>0</v>
      </c>
      <c r="AC1331" s="157" t="str">
        <f>VLOOKUP(B1331,'P2 Origin'!$C$21:$O$176,13,0)</f>
        <v>EUR</v>
      </c>
      <c r="AD1331" s="164">
        <f t="shared" si="571"/>
        <v>0</v>
      </c>
      <c r="AE1331" s="165">
        <f>IF(AU1331&gt;0.1,VLOOKUP(B1331,'P2 Origin'!$C$21:$M$176,3,0)*H1331,0)</f>
        <v>0</v>
      </c>
      <c r="AF1331" s="166">
        <f t="shared" si="572"/>
        <v>0</v>
      </c>
      <c r="AG1331" s="165">
        <f>(VLOOKUP(B1331,'P2 Origin'!$C$21:$M$176,4,0))*AF1331</f>
        <v>0</v>
      </c>
      <c r="AH1331" s="166">
        <f t="shared" si="573"/>
        <v>0</v>
      </c>
      <c r="AI1331" s="165">
        <f>(VLOOKUP(B1331,'P2 Origin'!$C$21:$M$176,5,0))*AH1331</f>
        <v>0</v>
      </c>
      <c r="AJ1331" s="166">
        <f t="shared" si="587"/>
        <v>0</v>
      </c>
      <c r="AK1331" s="165">
        <f>(VLOOKUP(B1331,'P2 Origin'!$C$21:$M$176,6,0))*AJ1331</f>
        <v>0</v>
      </c>
      <c r="AL1331" s="166">
        <f t="shared" si="574"/>
        <v>0</v>
      </c>
      <c r="AM1331" s="165">
        <f>(VLOOKUP($B1331,'P2 Origin'!$C$21:$M$176,7,0))*AL1331</f>
        <v>0</v>
      </c>
      <c r="AN1331" s="166">
        <f t="shared" si="575"/>
        <v>0</v>
      </c>
      <c r="AO1331" s="165">
        <f>(VLOOKUP($B1331,'P2 Origin'!$C$21:$M$176,8,0))*AN1331</f>
        <v>0</v>
      </c>
      <c r="AP1331" s="166">
        <f t="shared" si="576"/>
        <v>0</v>
      </c>
      <c r="AQ1331" s="165">
        <f>(VLOOKUP($B1331,'P2 Origin'!$C$21:$M$176,9,0))*AP1331</f>
        <v>0</v>
      </c>
      <c r="AR1331" s="155">
        <f t="shared" si="588"/>
        <v>0</v>
      </c>
      <c r="AS1331" s="164">
        <f>(VLOOKUP(B1331,'P2 Origin'!$C$21:$M$176,10,0))*K1331</f>
        <v>0</v>
      </c>
      <c r="AT1331" s="164">
        <f>(VLOOKUP(B1331,'P2 Origin'!$C$21:$M$176,11,0))*J1331</f>
        <v>0</v>
      </c>
      <c r="AU1331" s="167">
        <v>0</v>
      </c>
      <c r="AV1331" s="168">
        <v>0</v>
      </c>
      <c r="AW1331" s="169">
        <v>0</v>
      </c>
      <c r="AX1331" s="170">
        <f>IF(AU1331&gt;=0.1,'P3 Bureaumarge zee- en luchtvr.'!$D$12,0)</f>
        <v>0</v>
      </c>
      <c r="AY1331" s="163">
        <f t="shared" si="577"/>
        <v>0</v>
      </c>
      <c r="AZ1331" s="157" t="str">
        <f>VLOOKUP(D1331,'P4 Destination'!$C$21:$O$176,13,0)</f>
        <v>EUR</v>
      </c>
      <c r="BA1331" s="164">
        <f t="shared" si="578"/>
        <v>0</v>
      </c>
      <c r="BB1331" s="171">
        <f>IF(AU1331&gt;0.1,(VLOOKUP(D1331,'P4 Destination'!$C$21:$M$176,3,0))*I1331,0)</f>
        <v>0</v>
      </c>
      <c r="BC1331" s="172">
        <f t="shared" si="579"/>
        <v>0</v>
      </c>
      <c r="BD1331" s="171">
        <f>(VLOOKUP($D1331,'P4 Destination'!$C$21:$M$176,4,0))*BC1331</f>
        <v>0</v>
      </c>
      <c r="BE1331" s="172">
        <f t="shared" si="580"/>
        <v>0</v>
      </c>
      <c r="BF1331" s="171">
        <f>(VLOOKUP($D1331,'P4 Destination'!$C$21:$M$176,5,0))*BE1331</f>
        <v>0</v>
      </c>
      <c r="BG1331" s="172">
        <f t="shared" si="581"/>
        <v>0</v>
      </c>
      <c r="BH1331" s="171">
        <f>(VLOOKUP($D1331,'P4 Destination'!$C$21:$M$176,6,0))*BG1331</f>
        <v>0</v>
      </c>
      <c r="BI1331" s="172">
        <f t="shared" si="582"/>
        <v>0</v>
      </c>
      <c r="BJ1331" s="171">
        <f>(VLOOKUP($D1331,'P4 Destination'!$C$21:$M$176,7,0))*BI1331</f>
        <v>0</v>
      </c>
      <c r="BK1331" s="172">
        <f t="shared" si="583"/>
        <v>0</v>
      </c>
      <c r="BL1331" s="171">
        <f>(VLOOKUP($D1331,'P4 Destination'!$C$21:$M$176,8,0))*BK1331</f>
        <v>0</v>
      </c>
      <c r="BM1331" s="172">
        <f t="shared" si="584"/>
        <v>0</v>
      </c>
      <c r="BN1331" s="171">
        <f>(VLOOKUP($D1331,'P4 Destination'!$C$21:$M$176,9,0))*BM1331</f>
        <v>0</v>
      </c>
      <c r="BO1331" s="154">
        <f t="shared" si="589"/>
        <v>0</v>
      </c>
      <c r="BP1331" s="171">
        <f>(VLOOKUP(D1331,'P4 Destination'!$C$21:$M$176,10,0))*K1331</f>
        <v>0</v>
      </c>
      <c r="BQ1331" s="171">
        <f>(VLOOKUP(D1331,'P4 Destination'!$C$21:$M$176,11,0))*J1331</f>
        <v>0</v>
      </c>
      <c r="BR1331" s="173">
        <f t="shared" si="585"/>
        <v>0</v>
      </c>
      <c r="BS1331" s="173">
        <f>(AV1331*2500)*'P6 Verzekering'!$E$11</f>
        <v>0</v>
      </c>
      <c r="BT1331" s="173">
        <f>(AW1331*2500)*'P6 Verzekering'!$E$12</f>
        <v>0</v>
      </c>
      <c r="BU1331" s="173">
        <f>(L1331*2500)*'P6 Verzekering'!$E$13</f>
        <v>0</v>
      </c>
      <c r="BV1331" s="173">
        <f t="shared" si="586"/>
        <v>0</v>
      </c>
      <c r="BW1331"/>
      <c r="BX1331"/>
    </row>
    <row r="1332" spans="1:76">
      <c r="A1332" s="152" t="s">
        <v>1472</v>
      </c>
      <c r="B1332" s="152" t="s">
        <v>277</v>
      </c>
      <c r="C1332" s="152" t="s">
        <v>276</v>
      </c>
      <c r="D1332" s="152" t="s">
        <v>219</v>
      </c>
      <c r="E1332" s="152" t="s">
        <v>219</v>
      </c>
      <c r="F1332" s="153">
        <f t="shared" si="562"/>
        <v>17</v>
      </c>
      <c r="G1332" s="154">
        <v>0</v>
      </c>
      <c r="H1332" s="154">
        <f>IFERROR(VLOOKUP(B1332,'P2 Origin'!$C$21:$Q$176,15,FALSE),0)</f>
        <v>1</v>
      </c>
      <c r="I1332" s="154">
        <f>IFERROR(VLOOKUP(D1332,'P4 Destination'!$C$21:$Q$176,15,FALSE),0)</f>
        <v>0</v>
      </c>
      <c r="J1332" s="155"/>
      <c r="K1332" s="155"/>
      <c r="L1332" s="156">
        <v>17</v>
      </c>
      <c r="M1332" s="155">
        <v>1921</v>
      </c>
      <c r="N1332" s="155">
        <v>7</v>
      </c>
      <c r="O1332" s="157">
        <f t="shared" si="563"/>
        <v>0</v>
      </c>
      <c r="P1332" s="158">
        <f t="shared" si="564"/>
        <v>0</v>
      </c>
      <c r="Q1332" s="159">
        <f>IFERROR(VLOOKUP(N1332,'P1 Intra-Europees'!$A$15:$H$25,3,0),0)*P1332</f>
        <v>0</v>
      </c>
      <c r="R1332" s="160">
        <f t="shared" si="565"/>
        <v>17</v>
      </c>
      <c r="S1332" s="159">
        <f>IFERROR(VLOOKUP(N1332,'P1 Intra-Europees'!$A$15:$H$25,4,0),0)*R1332</f>
        <v>0</v>
      </c>
      <c r="T1332" s="160">
        <f t="shared" si="566"/>
        <v>0</v>
      </c>
      <c r="U1332" s="159">
        <f>IFERROR(VLOOKUP(N1332,'P1 Intra-Europees'!$A$15:$H$25,5,0),0)*T1332</f>
        <v>0</v>
      </c>
      <c r="V1332" s="160">
        <f t="shared" si="567"/>
        <v>0</v>
      </c>
      <c r="W1332" s="159">
        <f>IFERROR(VLOOKUP(N1332,'P1 Intra-Europees'!$A$15:$H$25,6,0),0)*V1332</f>
        <v>0</v>
      </c>
      <c r="X1332" s="160">
        <f t="shared" si="568"/>
        <v>0</v>
      </c>
      <c r="Y1332" s="159">
        <f>IFERROR(VLOOKUP(N1332,'P1 Intra-Europees'!$A$15:$H$25,7,0),0)*X1332</f>
        <v>0</v>
      </c>
      <c r="Z1332" s="161">
        <f t="shared" si="569"/>
        <v>0</v>
      </c>
      <c r="AA1332" s="162">
        <f>IFERROR(VLOOKUP(N1332,'P1 Intra-Europees'!$A$15:$H$25,8,0),0)*Z1332</f>
        <v>0</v>
      </c>
      <c r="AB1332" s="163">
        <f t="shared" si="570"/>
        <v>0</v>
      </c>
      <c r="AC1332" s="157" t="str">
        <f>VLOOKUP(B1332,'P2 Origin'!$C$21:$O$176,13,0)</f>
        <v>USD</v>
      </c>
      <c r="AD1332" s="164">
        <f t="shared" si="571"/>
        <v>0</v>
      </c>
      <c r="AE1332" s="165">
        <f>IF(AU1332&gt;0.1,VLOOKUP(B1332,'P2 Origin'!$C$21:$M$176,3,0)*H1332,0)</f>
        <v>0</v>
      </c>
      <c r="AF1332" s="166">
        <f t="shared" si="572"/>
        <v>0</v>
      </c>
      <c r="AG1332" s="165">
        <f>(VLOOKUP(B1332,'P2 Origin'!$C$21:$M$176,4,0))*AF1332</f>
        <v>0</v>
      </c>
      <c r="AH1332" s="166">
        <f t="shared" si="573"/>
        <v>0</v>
      </c>
      <c r="AI1332" s="165">
        <f>(VLOOKUP(B1332,'P2 Origin'!$C$21:$M$176,5,0))*AH1332</f>
        <v>0</v>
      </c>
      <c r="AJ1332" s="166">
        <f t="shared" si="587"/>
        <v>0</v>
      </c>
      <c r="AK1332" s="165">
        <f>(VLOOKUP(B1332,'P2 Origin'!$C$21:$M$176,6,0))*AJ1332</f>
        <v>0</v>
      </c>
      <c r="AL1332" s="166">
        <f t="shared" si="574"/>
        <v>0</v>
      </c>
      <c r="AM1332" s="165">
        <f>(VLOOKUP($B1332,'P2 Origin'!$C$21:$M$176,7,0))*AL1332</f>
        <v>0</v>
      </c>
      <c r="AN1332" s="166">
        <f t="shared" si="575"/>
        <v>0</v>
      </c>
      <c r="AO1332" s="165">
        <f>(VLOOKUP($B1332,'P2 Origin'!$C$21:$M$176,8,0))*AN1332</f>
        <v>0</v>
      </c>
      <c r="AP1332" s="166">
        <f t="shared" si="576"/>
        <v>0</v>
      </c>
      <c r="AQ1332" s="165">
        <f>(VLOOKUP($B1332,'P2 Origin'!$C$21:$M$176,9,0))*AP1332</f>
        <v>0</v>
      </c>
      <c r="AR1332" s="155">
        <f t="shared" si="588"/>
        <v>0</v>
      </c>
      <c r="AS1332" s="164">
        <f>(VLOOKUP(B1332,'P2 Origin'!$C$21:$M$176,10,0))*K1332</f>
        <v>0</v>
      </c>
      <c r="AT1332" s="164">
        <f>(VLOOKUP(B1332,'P2 Origin'!$C$21:$M$176,11,0))*J1332</f>
        <v>0</v>
      </c>
      <c r="AU1332" s="167">
        <v>0</v>
      </c>
      <c r="AV1332" s="168">
        <v>0</v>
      </c>
      <c r="AW1332" s="169">
        <v>0</v>
      </c>
      <c r="AX1332" s="170">
        <f>IF(AU1332&gt;=0.1,'P3 Bureaumarge zee- en luchtvr.'!$D$12,0)</f>
        <v>0</v>
      </c>
      <c r="AY1332" s="163">
        <f t="shared" si="577"/>
        <v>0</v>
      </c>
      <c r="AZ1332" s="157" t="str">
        <f>VLOOKUP(D1332,'P4 Destination'!$C$21:$O$176,13,0)</f>
        <v>EUR</v>
      </c>
      <c r="BA1332" s="164">
        <f t="shared" si="578"/>
        <v>0</v>
      </c>
      <c r="BB1332" s="171">
        <f>IF(AU1332&gt;0.1,(VLOOKUP(D1332,'P4 Destination'!$C$21:$M$176,3,0))*I1332,0)</f>
        <v>0</v>
      </c>
      <c r="BC1332" s="172">
        <f t="shared" si="579"/>
        <v>0</v>
      </c>
      <c r="BD1332" s="171">
        <f>(VLOOKUP($D1332,'P4 Destination'!$C$21:$M$176,4,0))*BC1332</f>
        <v>0</v>
      </c>
      <c r="BE1332" s="172">
        <f t="shared" si="580"/>
        <v>0</v>
      </c>
      <c r="BF1332" s="171">
        <f>(VLOOKUP($D1332,'P4 Destination'!$C$21:$M$176,5,0))*BE1332</f>
        <v>0</v>
      </c>
      <c r="BG1332" s="172">
        <f t="shared" si="581"/>
        <v>0</v>
      </c>
      <c r="BH1332" s="171">
        <f>(VLOOKUP($D1332,'P4 Destination'!$C$21:$M$176,6,0))*BG1332</f>
        <v>0</v>
      </c>
      <c r="BI1332" s="172">
        <f t="shared" si="582"/>
        <v>0</v>
      </c>
      <c r="BJ1332" s="171">
        <f>(VLOOKUP($D1332,'P4 Destination'!$C$21:$M$176,7,0))*BI1332</f>
        <v>0</v>
      </c>
      <c r="BK1332" s="172">
        <f t="shared" si="583"/>
        <v>0</v>
      </c>
      <c r="BL1332" s="171">
        <f>(VLOOKUP($D1332,'P4 Destination'!$C$21:$M$176,8,0))*BK1332</f>
        <v>0</v>
      </c>
      <c r="BM1332" s="172">
        <f t="shared" si="584"/>
        <v>0</v>
      </c>
      <c r="BN1332" s="171">
        <f>(VLOOKUP($D1332,'P4 Destination'!$C$21:$M$176,9,0))*BM1332</f>
        <v>0</v>
      </c>
      <c r="BO1332" s="154">
        <f t="shared" si="589"/>
        <v>0</v>
      </c>
      <c r="BP1332" s="171">
        <f>(VLOOKUP(D1332,'P4 Destination'!$C$21:$M$176,10,0))*K1332</f>
        <v>0</v>
      </c>
      <c r="BQ1332" s="171">
        <f>(VLOOKUP(D1332,'P4 Destination'!$C$21:$M$176,11,0))*J1332</f>
        <v>0</v>
      </c>
      <c r="BR1332" s="173">
        <f t="shared" si="585"/>
        <v>0</v>
      </c>
      <c r="BS1332" s="173">
        <f>(AV1332*2500)*'P6 Verzekering'!$E$11</f>
        <v>0</v>
      </c>
      <c r="BT1332" s="173">
        <f>(AW1332*2500)*'P6 Verzekering'!$E$12</f>
        <v>0</v>
      </c>
      <c r="BU1332" s="173">
        <f>(L1332*2500)*'P6 Verzekering'!$E$13</f>
        <v>0</v>
      </c>
      <c r="BV1332" s="173">
        <f t="shared" si="586"/>
        <v>0</v>
      </c>
      <c r="BW1332"/>
      <c r="BX1332"/>
    </row>
    <row r="1333" spans="1:76">
      <c r="A1333" s="152" t="s">
        <v>1512</v>
      </c>
      <c r="B1333" s="152" t="s">
        <v>187</v>
      </c>
      <c r="C1333" s="152" t="s">
        <v>183</v>
      </c>
      <c r="D1333" s="152" t="s">
        <v>219</v>
      </c>
      <c r="E1333" s="152" t="s">
        <v>219</v>
      </c>
      <c r="F1333" s="153">
        <f t="shared" si="562"/>
        <v>12</v>
      </c>
      <c r="G1333" s="154">
        <v>0</v>
      </c>
      <c r="H1333" s="154">
        <f>IFERROR(VLOOKUP(B1333,'P2 Origin'!$C$21:$Q$176,15,FALSE),0)</f>
        <v>1</v>
      </c>
      <c r="I1333" s="154">
        <f>IFERROR(VLOOKUP(D1333,'P4 Destination'!$C$21:$Q$176,15,FALSE),0)</f>
        <v>0</v>
      </c>
      <c r="J1333" s="155"/>
      <c r="K1333" s="155"/>
      <c r="L1333" s="156">
        <v>12</v>
      </c>
      <c r="M1333" s="155">
        <v>845</v>
      </c>
      <c r="N1333" s="155">
        <v>5</v>
      </c>
      <c r="O1333" s="157">
        <f t="shared" si="563"/>
        <v>0</v>
      </c>
      <c r="P1333" s="158">
        <f t="shared" si="564"/>
        <v>12</v>
      </c>
      <c r="Q1333" s="159">
        <f>IFERROR(VLOOKUP(N1333,'P1 Intra-Europees'!$A$15:$H$25,3,0),0)*P1333</f>
        <v>0</v>
      </c>
      <c r="R1333" s="160">
        <f t="shared" si="565"/>
        <v>0</v>
      </c>
      <c r="S1333" s="159">
        <f>IFERROR(VLOOKUP(N1333,'P1 Intra-Europees'!$A$15:$H$25,4,0),0)*R1333</f>
        <v>0</v>
      </c>
      <c r="T1333" s="160">
        <f t="shared" si="566"/>
        <v>0</v>
      </c>
      <c r="U1333" s="159">
        <f>IFERROR(VLOOKUP(N1333,'P1 Intra-Europees'!$A$15:$H$25,5,0),0)*T1333</f>
        <v>0</v>
      </c>
      <c r="V1333" s="160">
        <f t="shared" si="567"/>
        <v>0</v>
      </c>
      <c r="W1333" s="159">
        <f>IFERROR(VLOOKUP(N1333,'P1 Intra-Europees'!$A$15:$H$25,6,0),0)*V1333</f>
        <v>0</v>
      </c>
      <c r="X1333" s="160">
        <f t="shared" si="568"/>
        <v>0</v>
      </c>
      <c r="Y1333" s="159">
        <f>IFERROR(VLOOKUP(N1333,'P1 Intra-Europees'!$A$15:$H$25,7,0),0)*X1333</f>
        <v>0</v>
      </c>
      <c r="Z1333" s="161">
        <f t="shared" si="569"/>
        <v>0</v>
      </c>
      <c r="AA1333" s="162">
        <f>IFERROR(VLOOKUP(N1333,'P1 Intra-Europees'!$A$15:$H$25,8,0),0)*Z1333</f>
        <v>0</v>
      </c>
      <c r="AB1333" s="163">
        <f t="shared" si="570"/>
        <v>0</v>
      </c>
      <c r="AC1333" s="157" t="str">
        <f>VLOOKUP(B1333,'P2 Origin'!$C$21:$O$176,13,0)</f>
        <v>EUR</v>
      </c>
      <c r="AD1333" s="164">
        <f t="shared" si="571"/>
        <v>0</v>
      </c>
      <c r="AE1333" s="165">
        <f>IF(AU1333&gt;0.1,VLOOKUP(B1333,'P2 Origin'!$C$21:$M$176,3,0)*H1333,0)</f>
        <v>0</v>
      </c>
      <c r="AF1333" s="166">
        <f t="shared" si="572"/>
        <v>0</v>
      </c>
      <c r="AG1333" s="165">
        <f>(VLOOKUP(B1333,'P2 Origin'!$C$21:$M$176,4,0))*AF1333</f>
        <v>0</v>
      </c>
      <c r="AH1333" s="166">
        <f t="shared" si="573"/>
        <v>0</v>
      </c>
      <c r="AI1333" s="165">
        <f>(VLOOKUP(B1333,'P2 Origin'!$C$21:$M$176,5,0))*AH1333</f>
        <v>0</v>
      </c>
      <c r="AJ1333" s="166">
        <f t="shared" si="587"/>
        <v>0</v>
      </c>
      <c r="AK1333" s="165">
        <f>(VLOOKUP(B1333,'P2 Origin'!$C$21:$M$176,6,0))*AJ1333</f>
        <v>0</v>
      </c>
      <c r="AL1333" s="166">
        <f t="shared" si="574"/>
        <v>0</v>
      </c>
      <c r="AM1333" s="165">
        <f>(VLOOKUP($B1333,'P2 Origin'!$C$21:$M$176,7,0))*AL1333</f>
        <v>0</v>
      </c>
      <c r="AN1333" s="166">
        <f t="shared" si="575"/>
        <v>0</v>
      </c>
      <c r="AO1333" s="165">
        <f>(VLOOKUP($B1333,'P2 Origin'!$C$21:$M$176,8,0))*AN1333</f>
        <v>0</v>
      </c>
      <c r="AP1333" s="166">
        <f t="shared" si="576"/>
        <v>0</v>
      </c>
      <c r="AQ1333" s="165">
        <f>(VLOOKUP($B1333,'P2 Origin'!$C$21:$M$176,9,0))*AP1333</f>
        <v>0</v>
      </c>
      <c r="AR1333" s="155">
        <f t="shared" si="588"/>
        <v>0</v>
      </c>
      <c r="AS1333" s="164">
        <f>(VLOOKUP(B1333,'P2 Origin'!$C$21:$M$176,10,0))*K1333</f>
        <v>0</v>
      </c>
      <c r="AT1333" s="164">
        <f>(VLOOKUP(B1333,'P2 Origin'!$C$21:$M$176,11,0))*J1333</f>
        <v>0</v>
      </c>
      <c r="AU1333" s="167">
        <v>0</v>
      </c>
      <c r="AV1333" s="168">
        <v>0</v>
      </c>
      <c r="AW1333" s="169">
        <v>0</v>
      </c>
      <c r="AX1333" s="170">
        <f>IF(AU1333&gt;=0.1,'P3 Bureaumarge zee- en luchtvr.'!$D$12,0)</f>
        <v>0</v>
      </c>
      <c r="AY1333" s="163">
        <f t="shared" si="577"/>
        <v>0</v>
      </c>
      <c r="AZ1333" s="157" t="str">
        <f>VLOOKUP(D1333,'P4 Destination'!$C$21:$O$176,13,0)</f>
        <v>EUR</v>
      </c>
      <c r="BA1333" s="164">
        <f t="shared" si="578"/>
        <v>0</v>
      </c>
      <c r="BB1333" s="171">
        <f>IF(AU1333&gt;0.1,(VLOOKUP(D1333,'P4 Destination'!$C$21:$M$176,3,0))*I1333,0)</f>
        <v>0</v>
      </c>
      <c r="BC1333" s="172">
        <f t="shared" si="579"/>
        <v>0</v>
      </c>
      <c r="BD1333" s="171">
        <f>(VLOOKUP($D1333,'P4 Destination'!$C$21:$M$176,4,0))*BC1333</f>
        <v>0</v>
      </c>
      <c r="BE1333" s="172">
        <f t="shared" si="580"/>
        <v>0</v>
      </c>
      <c r="BF1333" s="171">
        <f>(VLOOKUP($D1333,'P4 Destination'!$C$21:$M$176,5,0))*BE1333</f>
        <v>0</v>
      </c>
      <c r="BG1333" s="172">
        <f t="shared" si="581"/>
        <v>0</v>
      </c>
      <c r="BH1333" s="171">
        <f>(VLOOKUP($D1333,'P4 Destination'!$C$21:$M$176,6,0))*BG1333</f>
        <v>0</v>
      </c>
      <c r="BI1333" s="172">
        <f t="shared" si="582"/>
        <v>0</v>
      </c>
      <c r="BJ1333" s="171">
        <f>(VLOOKUP($D1333,'P4 Destination'!$C$21:$M$176,7,0))*BI1333</f>
        <v>0</v>
      </c>
      <c r="BK1333" s="172">
        <f t="shared" si="583"/>
        <v>0</v>
      </c>
      <c r="BL1333" s="171">
        <f>(VLOOKUP($D1333,'P4 Destination'!$C$21:$M$176,8,0))*BK1333</f>
        <v>0</v>
      </c>
      <c r="BM1333" s="172">
        <f t="shared" si="584"/>
        <v>0</v>
      </c>
      <c r="BN1333" s="171">
        <f>(VLOOKUP($D1333,'P4 Destination'!$C$21:$M$176,9,0))*BM1333</f>
        <v>0</v>
      </c>
      <c r="BO1333" s="154">
        <f t="shared" si="589"/>
        <v>0</v>
      </c>
      <c r="BP1333" s="171">
        <f>(VLOOKUP(D1333,'P4 Destination'!$C$21:$M$176,10,0))*K1333</f>
        <v>0</v>
      </c>
      <c r="BQ1333" s="171">
        <f>(VLOOKUP(D1333,'P4 Destination'!$C$21:$M$176,11,0))*J1333</f>
        <v>0</v>
      </c>
      <c r="BR1333" s="173">
        <f t="shared" si="585"/>
        <v>0</v>
      </c>
      <c r="BS1333" s="173">
        <f>(AV1333*2500)*'P6 Verzekering'!$E$11</f>
        <v>0</v>
      </c>
      <c r="BT1333" s="173">
        <f>(AW1333*2500)*'P6 Verzekering'!$E$12</f>
        <v>0</v>
      </c>
      <c r="BU1333" s="173">
        <f>(L1333*2500)*'P6 Verzekering'!$E$13</f>
        <v>0</v>
      </c>
      <c r="BV1333" s="173">
        <f t="shared" si="586"/>
        <v>0</v>
      </c>
      <c r="BW1333"/>
      <c r="BX1333"/>
    </row>
    <row r="1334" spans="1:76">
      <c r="A1334" s="152" t="s">
        <v>1513</v>
      </c>
      <c r="B1334" s="152" t="s">
        <v>395</v>
      </c>
      <c r="C1334" s="152" t="s">
        <v>394</v>
      </c>
      <c r="D1334" s="152" t="s">
        <v>356</v>
      </c>
      <c r="E1334" s="152" t="s">
        <v>355</v>
      </c>
      <c r="F1334" s="153">
        <f t="shared" si="562"/>
        <v>33</v>
      </c>
      <c r="G1334" s="154">
        <v>1</v>
      </c>
      <c r="H1334" s="154">
        <f>IFERROR(VLOOKUP(B1334,'P2 Origin'!$C$21:$Q$176,15,FALSE),0)</f>
        <v>0</v>
      </c>
      <c r="I1334" s="154">
        <f>IFERROR(VLOOKUP(D1334,'P4 Destination'!$C$21:$Q$176,15,FALSE),0)</f>
        <v>1</v>
      </c>
      <c r="J1334" s="155"/>
      <c r="K1334" s="155">
        <v>1</v>
      </c>
      <c r="L1334" s="156">
        <v>0</v>
      </c>
      <c r="M1334" s="155">
        <v>0</v>
      </c>
      <c r="N1334" s="155">
        <v>0</v>
      </c>
      <c r="O1334" s="157">
        <f t="shared" si="563"/>
        <v>0</v>
      </c>
      <c r="P1334" s="158">
        <f t="shared" si="564"/>
        <v>0</v>
      </c>
      <c r="Q1334" s="159">
        <f>IFERROR(VLOOKUP(N1334,'P1 Intra-Europees'!$A$15:$H$25,3,0),0)*P1334</f>
        <v>0</v>
      </c>
      <c r="R1334" s="160">
        <f t="shared" si="565"/>
        <v>0</v>
      </c>
      <c r="S1334" s="159">
        <f>IFERROR(VLOOKUP(N1334,'P1 Intra-Europees'!$A$15:$H$25,4,0),0)*R1334</f>
        <v>0</v>
      </c>
      <c r="T1334" s="160">
        <f t="shared" si="566"/>
        <v>0</v>
      </c>
      <c r="U1334" s="159">
        <f>IFERROR(VLOOKUP(N1334,'P1 Intra-Europees'!$A$15:$H$25,5,0),0)*T1334</f>
        <v>0</v>
      </c>
      <c r="V1334" s="160">
        <f t="shared" si="567"/>
        <v>0</v>
      </c>
      <c r="W1334" s="159">
        <f>IFERROR(VLOOKUP(N1334,'P1 Intra-Europees'!$A$15:$H$25,6,0),0)*V1334</f>
        <v>0</v>
      </c>
      <c r="X1334" s="160">
        <f t="shared" si="568"/>
        <v>0</v>
      </c>
      <c r="Y1334" s="159">
        <f>IFERROR(VLOOKUP(N1334,'P1 Intra-Europees'!$A$15:$H$25,7,0),0)*X1334</f>
        <v>0</v>
      </c>
      <c r="Z1334" s="161">
        <f t="shared" si="569"/>
        <v>0</v>
      </c>
      <c r="AA1334" s="162">
        <f>IFERROR(VLOOKUP(N1334,'P1 Intra-Europees'!$A$15:$H$25,8,0),0)*Z1334</f>
        <v>0</v>
      </c>
      <c r="AB1334" s="163">
        <f t="shared" si="570"/>
        <v>0</v>
      </c>
      <c r="AC1334" s="157" t="str">
        <f>VLOOKUP(B1334,'P2 Origin'!$C$21:$O$176,13,0)</f>
        <v>USD</v>
      </c>
      <c r="AD1334" s="164">
        <f t="shared" si="571"/>
        <v>0</v>
      </c>
      <c r="AE1334" s="165">
        <f>IF(AU1334&gt;0.1,VLOOKUP(B1334,'P2 Origin'!$C$21:$M$176,3,0)*H1334,0)</f>
        <v>0</v>
      </c>
      <c r="AF1334" s="166">
        <f t="shared" si="572"/>
        <v>0</v>
      </c>
      <c r="AG1334" s="165">
        <f>(VLOOKUP(B1334,'P2 Origin'!$C$21:$M$176,4,0))*AF1334</f>
        <v>0</v>
      </c>
      <c r="AH1334" s="166">
        <f t="shared" si="573"/>
        <v>0</v>
      </c>
      <c r="AI1334" s="165">
        <f>(VLOOKUP(B1334,'P2 Origin'!$C$21:$M$176,5,0))*AH1334</f>
        <v>0</v>
      </c>
      <c r="AJ1334" s="166">
        <f t="shared" si="587"/>
        <v>0</v>
      </c>
      <c r="AK1334" s="165">
        <f>(VLOOKUP(B1334,'P2 Origin'!$C$21:$M$176,6,0))*AJ1334</f>
        <v>0</v>
      </c>
      <c r="AL1334" s="166">
        <f t="shared" si="574"/>
        <v>33</v>
      </c>
      <c r="AM1334" s="165">
        <f>(VLOOKUP($B1334,'P2 Origin'!$C$21:$M$176,7,0))*AL1334</f>
        <v>0</v>
      </c>
      <c r="AN1334" s="166">
        <f t="shared" si="575"/>
        <v>0</v>
      </c>
      <c r="AO1334" s="165">
        <f>(VLOOKUP($B1334,'P2 Origin'!$C$21:$M$176,8,0))*AN1334</f>
        <v>0</v>
      </c>
      <c r="AP1334" s="166">
        <f t="shared" si="576"/>
        <v>0</v>
      </c>
      <c r="AQ1334" s="165">
        <f>(VLOOKUP($B1334,'P2 Origin'!$C$21:$M$176,9,0))*AP1334</f>
        <v>0</v>
      </c>
      <c r="AR1334" s="155">
        <f t="shared" si="588"/>
        <v>1</v>
      </c>
      <c r="AS1334" s="164">
        <f>(VLOOKUP(B1334,'P2 Origin'!$C$21:$M$176,10,0))*K1334</f>
        <v>0</v>
      </c>
      <c r="AT1334" s="164">
        <f>(VLOOKUP(B1334,'P2 Origin'!$C$21:$M$176,11,0))*J1334</f>
        <v>0</v>
      </c>
      <c r="AU1334" s="167">
        <v>33</v>
      </c>
      <c r="AV1334" s="168">
        <v>33</v>
      </c>
      <c r="AW1334" s="169">
        <v>0</v>
      </c>
      <c r="AX1334" s="170">
        <f>IF(AU1334&gt;=0.1,'P3 Bureaumarge zee- en luchtvr.'!$D$12,0)</f>
        <v>0</v>
      </c>
      <c r="AY1334" s="163">
        <f t="shared" si="577"/>
        <v>0</v>
      </c>
      <c r="AZ1334" s="157" t="str">
        <f>VLOOKUP(D1334,'P4 Destination'!$C$21:$O$176,13,0)</f>
        <v>USD</v>
      </c>
      <c r="BA1334" s="164">
        <f t="shared" si="578"/>
        <v>0</v>
      </c>
      <c r="BB1334" s="171">
        <f>IF(AU1334&gt;0.1,(VLOOKUP(D1334,'P4 Destination'!$C$21:$M$176,3,0))*I1334,0)</f>
        <v>0</v>
      </c>
      <c r="BC1334" s="172">
        <f t="shared" si="579"/>
        <v>0</v>
      </c>
      <c r="BD1334" s="171">
        <f>(VLOOKUP($D1334,'P4 Destination'!$C$21:$M$176,4,0))*BC1334</f>
        <v>0</v>
      </c>
      <c r="BE1334" s="172">
        <f t="shared" si="580"/>
        <v>0</v>
      </c>
      <c r="BF1334" s="171">
        <f>(VLOOKUP($D1334,'P4 Destination'!$C$21:$M$176,5,0))*BE1334</f>
        <v>0</v>
      </c>
      <c r="BG1334" s="172">
        <f t="shared" si="581"/>
        <v>0</v>
      </c>
      <c r="BH1334" s="171">
        <f>(VLOOKUP($D1334,'P4 Destination'!$C$21:$M$176,6,0))*BG1334</f>
        <v>0</v>
      </c>
      <c r="BI1334" s="172">
        <f t="shared" si="582"/>
        <v>33</v>
      </c>
      <c r="BJ1334" s="171">
        <f>(VLOOKUP($D1334,'P4 Destination'!$C$21:$M$176,7,0))*BI1334</f>
        <v>0</v>
      </c>
      <c r="BK1334" s="172">
        <f t="shared" si="583"/>
        <v>0</v>
      </c>
      <c r="BL1334" s="171">
        <f>(VLOOKUP($D1334,'P4 Destination'!$C$21:$M$176,8,0))*BK1334</f>
        <v>0</v>
      </c>
      <c r="BM1334" s="172">
        <f t="shared" si="584"/>
        <v>0</v>
      </c>
      <c r="BN1334" s="171">
        <f>(VLOOKUP($D1334,'P4 Destination'!$C$21:$M$176,9,0))*BM1334</f>
        <v>0</v>
      </c>
      <c r="BO1334" s="154">
        <f t="shared" si="589"/>
        <v>1</v>
      </c>
      <c r="BP1334" s="171">
        <f>(VLOOKUP(D1334,'P4 Destination'!$C$21:$M$176,10,0))*K1334</f>
        <v>0</v>
      </c>
      <c r="BQ1334" s="171">
        <f>(VLOOKUP(D1334,'P4 Destination'!$C$21:$M$176,11,0))*J1334</f>
        <v>0</v>
      </c>
      <c r="BR1334" s="173">
        <f t="shared" si="585"/>
        <v>0</v>
      </c>
      <c r="BS1334" s="173">
        <f>(AV1334*2500)*'P6 Verzekering'!$E$11</f>
        <v>0</v>
      </c>
      <c r="BT1334" s="173">
        <f>(AW1334*2500)*'P6 Verzekering'!$E$12</f>
        <v>0</v>
      </c>
      <c r="BU1334" s="173">
        <f>(L1334*2500)*'P6 Verzekering'!$E$13</f>
        <v>0</v>
      </c>
      <c r="BV1334" s="173">
        <f t="shared" si="586"/>
        <v>0</v>
      </c>
      <c r="BW1334"/>
      <c r="BX1334"/>
    </row>
    <row r="1335" spans="1:76">
      <c r="A1335" s="152" t="s">
        <v>1515</v>
      </c>
      <c r="B1335" s="152" t="s">
        <v>395</v>
      </c>
      <c r="C1335" s="152" t="s">
        <v>394</v>
      </c>
      <c r="D1335" s="152" t="s">
        <v>219</v>
      </c>
      <c r="E1335" s="152" t="s">
        <v>219</v>
      </c>
      <c r="F1335" s="153">
        <f t="shared" si="562"/>
        <v>18</v>
      </c>
      <c r="G1335" s="154">
        <v>1</v>
      </c>
      <c r="H1335" s="154">
        <f>IFERROR(VLOOKUP(B1335,'P2 Origin'!$C$21:$Q$176,15,FALSE),0)</f>
        <v>0</v>
      </c>
      <c r="I1335" s="154">
        <f>IFERROR(VLOOKUP(D1335,'P4 Destination'!$C$21:$Q$176,15,FALSE),0)</f>
        <v>0</v>
      </c>
      <c r="J1335" s="155"/>
      <c r="K1335" s="155">
        <v>1</v>
      </c>
      <c r="L1335" s="156">
        <v>0</v>
      </c>
      <c r="M1335" s="155">
        <v>0</v>
      </c>
      <c r="N1335" s="155">
        <v>0</v>
      </c>
      <c r="O1335" s="157">
        <f t="shared" si="563"/>
        <v>0</v>
      </c>
      <c r="P1335" s="158">
        <f t="shared" si="564"/>
        <v>0</v>
      </c>
      <c r="Q1335" s="159">
        <f>IFERROR(VLOOKUP(N1335,'P1 Intra-Europees'!$A$15:$H$25,3,0),0)*P1335</f>
        <v>0</v>
      </c>
      <c r="R1335" s="160">
        <f t="shared" si="565"/>
        <v>0</v>
      </c>
      <c r="S1335" s="159">
        <f>IFERROR(VLOOKUP(N1335,'P1 Intra-Europees'!$A$15:$H$25,4,0),0)*R1335</f>
        <v>0</v>
      </c>
      <c r="T1335" s="160">
        <f t="shared" si="566"/>
        <v>0</v>
      </c>
      <c r="U1335" s="159">
        <f>IFERROR(VLOOKUP(N1335,'P1 Intra-Europees'!$A$15:$H$25,5,0),0)*T1335</f>
        <v>0</v>
      </c>
      <c r="V1335" s="160">
        <f t="shared" si="567"/>
        <v>0</v>
      </c>
      <c r="W1335" s="159">
        <f>IFERROR(VLOOKUP(N1335,'P1 Intra-Europees'!$A$15:$H$25,6,0),0)*V1335</f>
        <v>0</v>
      </c>
      <c r="X1335" s="160">
        <f t="shared" si="568"/>
        <v>0</v>
      </c>
      <c r="Y1335" s="159">
        <f>IFERROR(VLOOKUP(N1335,'P1 Intra-Europees'!$A$15:$H$25,7,0),0)*X1335</f>
        <v>0</v>
      </c>
      <c r="Z1335" s="161">
        <f t="shared" si="569"/>
        <v>0</v>
      </c>
      <c r="AA1335" s="162">
        <f>IFERROR(VLOOKUP(N1335,'P1 Intra-Europees'!$A$15:$H$25,8,0),0)*Z1335</f>
        <v>0</v>
      </c>
      <c r="AB1335" s="163">
        <f t="shared" si="570"/>
        <v>0</v>
      </c>
      <c r="AC1335" s="157" t="str">
        <f>VLOOKUP(B1335,'P2 Origin'!$C$21:$O$176,13,0)</f>
        <v>USD</v>
      </c>
      <c r="AD1335" s="164">
        <f t="shared" si="571"/>
        <v>0</v>
      </c>
      <c r="AE1335" s="165">
        <f>IF(AU1335&gt;0.1,VLOOKUP(B1335,'P2 Origin'!$C$21:$M$176,3,0)*H1335,0)</f>
        <v>0</v>
      </c>
      <c r="AF1335" s="166">
        <f t="shared" si="572"/>
        <v>0</v>
      </c>
      <c r="AG1335" s="165">
        <f>(VLOOKUP(B1335,'P2 Origin'!$C$21:$M$176,4,0))*AF1335</f>
        <v>0</v>
      </c>
      <c r="AH1335" s="166">
        <f t="shared" si="573"/>
        <v>0</v>
      </c>
      <c r="AI1335" s="165">
        <f>(VLOOKUP(B1335,'P2 Origin'!$C$21:$M$176,5,0))*AH1335</f>
        <v>0</v>
      </c>
      <c r="AJ1335" s="166">
        <f t="shared" si="587"/>
        <v>18</v>
      </c>
      <c r="AK1335" s="165">
        <f>(VLOOKUP(B1335,'P2 Origin'!$C$21:$M$176,6,0))*AJ1335</f>
        <v>0</v>
      </c>
      <c r="AL1335" s="166">
        <f t="shared" si="574"/>
        <v>0</v>
      </c>
      <c r="AM1335" s="165">
        <f>(VLOOKUP($B1335,'P2 Origin'!$C$21:$M$176,7,0))*AL1335</f>
        <v>0</v>
      </c>
      <c r="AN1335" s="166">
        <f t="shared" si="575"/>
        <v>0</v>
      </c>
      <c r="AO1335" s="165">
        <f>(VLOOKUP($B1335,'P2 Origin'!$C$21:$M$176,8,0))*AN1335</f>
        <v>0</v>
      </c>
      <c r="AP1335" s="166">
        <f t="shared" si="576"/>
        <v>0</v>
      </c>
      <c r="AQ1335" s="165">
        <f>(VLOOKUP($B1335,'P2 Origin'!$C$21:$M$176,9,0))*AP1335</f>
        <v>0</v>
      </c>
      <c r="AR1335" s="155">
        <f t="shared" si="588"/>
        <v>1</v>
      </c>
      <c r="AS1335" s="164">
        <f>(VLOOKUP(B1335,'P2 Origin'!$C$21:$M$176,10,0))*K1335</f>
        <v>0</v>
      </c>
      <c r="AT1335" s="164">
        <f>(VLOOKUP(B1335,'P2 Origin'!$C$21:$M$176,11,0))*J1335</f>
        <v>0</v>
      </c>
      <c r="AU1335" s="167">
        <v>18</v>
      </c>
      <c r="AV1335" s="168">
        <v>18</v>
      </c>
      <c r="AW1335" s="169">
        <v>0</v>
      </c>
      <c r="AX1335" s="170">
        <f>IF(AU1335&gt;=0.1,'P3 Bureaumarge zee- en luchtvr.'!$D$12,0)</f>
        <v>0</v>
      </c>
      <c r="AY1335" s="163">
        <f t="shared" si="577"/>
        <v>0</v>
      </c>
      <c r="AZ1335" s="157" t="str">
        <f>VLOOKUP(D1335,'P4 Destination'!$C$21:$O$176,13,0)</f>
        <v>EUR</v>
      </c>
      <c r="BA1335" s="164">
        <f t="shared" si="578"/>
        <v>0</v>
      </c>
      <c r="BB1335" s="171">
        <f>IF(AU1335&gt;0.1,(VLOOKUP(D1335,'P4 Destination'!$C$21:$M$176,3,0))*I1335,0)</f>
        <v>0</v>
      </c>
      <c r="BC1335" s="172">
        <f t="shared" si="579"/>
        <v>0</v>
      </c>
      <c r="BD1335" s="171">
        <f>(VLOOKUP($D1335,'P4 Destination'!$C$21:$M$176,4,0))*BC1335</f>
        <v>0</v>
      </c>
      <c r="BE1335" s="172">
        <f t="shared" si="580"/>
        <v>0</v>
      </c>
      <c r="BF1335" s="171">
        <f>(VLOOKUP($D1335,'P4 Destination'!$C$21:$M$176,5,0))*BE1335</f>
        <v>0</v>
      </c>
      <c r="BG1335" s="172">
        <f t="shared" si="581"/>
        <v>18</v>
      </c>
      <c r="BH1335" s="171">
        <f>(VLOOKUP($D1335,'P4 Destination'!$C$21:$M$176,6,0))*BG1335</f>
        <v>0</v>
      </c>
      <c r="BI1335" s="172">
        <f t="shared" si="582"/>
        <v>0</v>
      </c>
      <c r="BJ1335" s="171">
        <f>(VLOOKUP($D1335,'P4 Destination'!$C$21:$M$176,7,0))*BI1335</f>
        <v>0</v>
      </c>
      <c r="BK1335" s="172">
        <f t="shared" si="583"/>
        <v>0</v>
      </c>
      <c r="BL1335" s="171">
        <f>(VLOOKUP($D1335,'P4 Destination'!$C$21:$M$176,8,0))*BK1335</f>
        <v>0</v>
      </c>
      <c r="BM1335" s="172">
        <f t="shared" si="584"/>
        <v>0</v>
      </c>
      <c r="BN1335" s="171">
        <f>(VLOOKUP($D1335,'P4 Destination'!$C$21:$M$176,9,0))*BM1335</f>
        <v>0</v>
      </c>
      <c r="BO1335" s="154">
        <f t="shared" si="589"/>
        <v>1</v>
      </c>
      <c r="BP1335" s="171">
        <f>(VLOOKUP(D1335,'P4 Destination'!$C$21:$M$176,10,0))*K1335</f>
        <v>0</v>
      </c>
      <c r="BQ1335" s="171">
        <f>(VLOOKUP(D1335,'P4 Destination'!$C$21:$M$176,11,0))*J1335</f>
        <v>0</v>
      </c>
      <c r="BR1335" s="173">
        <f t="shared" si="585"/>
        <v>0</v>
      </c>
      <c r="BS1335" s="173">
        <f>(AV1335*2500)*'P6 Verzekering'!$E$11</f>
        <v>0</v>
      </c>
      <c r="BT1335" s="173">
        <f>(AW1335*2500)*'P6 Verzekering'!$E$12</f>
        <v>0</v>
      </c>
      <c r="BU1335" s="173">
        <f>(L1335*2500)*'P6 Verzekering'!$E$13</f>
        <v>0</v>
      </c>
      <c r="BV1335" s="173">
        <f t="shared" si="586"/>
        <v>0</v>
      </c>
      <c r="BW1335"/>
      <c r="BX1335"/>
    </row>
    <row r="1336" spans="1:76">
      <c r="A1336" s="152" t="s">
        <v>1538</v>
      </c>
      <c r="B1336" s="152" t="s">
        <v>219</v>
      </c>
      <c r="C1336" s="152" t="s">
        <v>219</v>
      </c>
      <c r="D1336" s="152" t="s">
        <v>390</v>
      </c>
      <c r="E1336" s="152" t="s">
        <v>389</v>
      </c>
      <c r="F1336" s="153">
        <f t="shared" si="562"/>
        <v>7</v>
      </c>
      <c r="G1336" s="154">
        <v>1</v>
      </c>
      <c r="H1336" s="154">
        <f>IFERROR(VLOOKUP(B1336,'P2 Origin'!$C$21:$Q$176,15,FALSE),0)</f>
        <v>0</v>
      </c>
      <c r="I1336" s="154">
        <f>IFERROR(VLOOKUP(D1336,'P4 Destination'!$C$21:$Q$176,15,FALSE),0)</f>
        <v>1</v>
      </c>
      <c r="J1336" s="155"/>
      <c r="K1336" s="155">
        <v>1</v>
      </c>
      <c r="L1336" s="156">
        <v>0</v>
      </c>
      <c r="M1336" s="155">
        <v>0</v>
      </c>
      <c r="N1336" s="155">
        <v>0</v>
      </c>
      <c r="O1336" s="157">
        <f t="shared" si="563"/>
        <v>0</v>
      </c>
      <c r="P1336" s="158">
        <f t="shared" si="564"/>
        <v>0</v>
      </c>
      <c r="Q1336" s="159">
        <f>IFERROR(VLOOKUP(N1336,'P1 Intra-Europees'!$A$15:$H$25,3,0),0)*P1336</f>
        <v>0</v>
      </c>
      <c r="R1336" s="160">
        <f t="shared" si="565"/>
        <v>0</v>
      </c>
      <c r="S1336" s="159">
        <f>IFERROR(VLOOKUP(N1336,'P1 Intra-Europees'!$A$15:$H$25,4,0),0)*R1336</f>
        <v>0</v>
      </c>
      <c r="T1336" s="160">
        <f t="shared" si="566"/>
        <v>0</v>
      </c>
      <c r="U1336" s="159">
        <f>IFERROR(VLOOKUP(N1336,'P1 Intra-Europees'!$A$15:$H$25,5,0),0)*T1336</f>
        <v>0</v>
      </c>
      <c r="V1336" s="160">
        <f t="shared" si="567"/>
        <v>0</v>
      </c>
      <c r="W1336" s="159">
        <f>IFERROR(VLOOKUP(N1336,'P1 Intra-Europees'!$A$15:$H$25,6,0),0)*V1336</f>
        <v>0</v>
      </c>
      <c r="X1336" s="160">
        <f t="shared" si="568"/>
        <v>0</v>
      </c>
      <c r="Y1336" s="159">
        <f>IFERROR(VLOOKUP(N1336,'P1 Intra-Europees'!$A$15:$H$25,7,0),0)*X1336</f>
        <v>0</v>
      </c>
      <c r="Z1336" s="161">
        <f t="shared" si="569"/>
        <v>0</v>
      </c>
      <c r="AA1336" s="162">
        <f>IFERROR(VLOOKUP(N1336,'P1 Intra-Europees'!$A$15:$H$25,8,0),0)*Z1336</f>
        <v>0</v>
      </c>
      <c r="AB1336" s="163">
        <f t="shared" si="570"/>
        <v>0</v>
      </c>
      <c r="AC1336" s="157" t="str">
        <f>VLOOKUP(B1336,'P2 Origin'!$C$21:$O$176,13,0)</f>
        <v>EUR</v>
      </c>
      <c r="AD1336" s="164">
        <f t="shared" si="571"/>
        <v>0</v>
      </c>
      <c r="AE1336" s="165">
        <f>IF(AU1336&gt;0.1,VLOOKUP(B1336,'P2 Origin'!$C$21:$M$176,3,0)*H1336,0)</f>
        <v>0</v>
      </c>
      <c r="AF1336" s="166">
        <f t="shared" si="572"/>
        <v>0</v>
      </c>
      <c r="AG1336" s="165">
        <f>(VLOOKUP(B1336,'P2 Origin'!$C$21:$M$176,4,0))*AF1336</f>
        <v>0</v>
      </c>
      <c r="AH1336" s="166">
        <f t="shared" si="573"/>
        <v>7</v>
      </c>
      <c r="AI1336" s="165">
        <f>(VLOOKUP(B1336,'P2 Origin'!$C$21:$M$176,5,0))*AH1336</f>
        <v>0</v>
      </c>
      <c r="AJ1336" s="166">
        <f t="shared" si="587"/>
        <v>0</v>
      </c>
      <c r="AK1336" s="165">
        <f>(VLOOKUP(B1336,'P2 Origin'!$C$21:$M$176,6,0))*AJ1336</f>
        <v>0</v>
      </c>
      <c r="AL1336" s="166">
        <f t="shared" si="574"/>
        <v>0</v>
      </c>
      <c r="AM1336" s="165">
        <f>(VLOOKUP($B1336,'P2 Origin'!$C$21:$M$176,7,0))*AL1336</f>
        <v>0</v>
      </c>
      <c r="AN1336" s="166">
        <f t="shared" si="575"/>
        <v>0</v>
      </c>
      <c r="AO1336" s="165">
        <f>(VLOOKUP($B1336,'P2 Origin'!$C$21:$M$176,8,0))*AN1336</f>
        <v>0</v>
      </c>
      <c r="AP1336" s="166">
        <f t="shared" si="576"/>
        <v>0</v>
      </c>
      <c r="AQ1336" s="165">
        <f>(VLOOKUP($B1336,'P2 Origin'!$C$21:$M$176,9,0))*AP1336</f>
        <v>0</v>
      </c>
      <c r="AR1336" s="155">
        <f t="shared" si="588"/>
        <v>1</v>
      </c>
      <c r="AS1336" s="164">
        <f>(VLOOKUP(B1336,'P2 Origin'!$C$21:$M$176,10,0))*K1336</f>
        <v>0</v>
      </c>
      <c r="AT1336" s="164">
        <f>(VLOOKUP(B1336,'P2 Origin'!$C$21:$M$176,11,0))*J1336</f>
        <v>0</v>
      </c>
      <c r="AU1336" s="167">
        <v>7</v>
      </c>
      <c r="AV1336" s="168">
        <v>7</v>
      </c>
      <c r="AW1336" s="169">
        <v>0</v>
      </c>
      <c r="AX1336" s="170">
        <f>IF(AU1336&gt;=0.1,'P3 Bureaumarge zee- en luchtvr.'!$D$12,0)</f>
        <v>0</v>
      </c>
      <c r="AY1336" s="163">
        <f t="shared" si="577"/>
        <v>0</v>
      </c>
      <c r="AZ1336" s="157" t="str">
        <f>VLOOKUP(D1336,'P4 Destination'!$C$21:$O$176,13,0)</f>
        <v>USD</v>
      </c>
      <c r="BA1336" s="164">
        <f t="shared" si="578"/>
        <v>0</v>
      </c>
      <c r="BB1336" s="171">
        <f>IF(AU1336&gt;0.1,(VLOOKUP(D1336,'P4 Destination'!$C$21:$M$176,3,0))*I1336,0)</f>
        <v>0</v>
      </c>
      <c r="BC1336" s="172">
        <f t="shared" si="579"/>
        <v>0</v>
      </c>
      <c r="BD1336" s="171">
        <f>(VLOOKUP($D1336,'P4 Destination'!$C$21:$M$176,4,0))*BC1336</f>
        <v>0</v>
      </c>
      <c r="BE1336" s="172">
        <f t="shared" si="580"/>
        <v>7</v>
      </c>
      <c r="BF1336" s="171">
        <f>(VLOOKUP($D1336,'P4 Destination'!$C$21:$M$176,5,0))*BE1336</f>
        <v>0</v>
      </c>
      <c r="BG1336" s="172">
        <f t="shared" si="581"/>
        <v>0</v>
      </c>
      <c r="BH1336" s="171">
        <f>(VLOOKUP($D1336,'P4 Destination'!$C$21:$M$176,6,0))*BG1336</f>
        <v>0</v>
      </c>
      <c r="BI1336" s="172">
        <f t="shared" si="582"/>
        <v>0</v>
      </c>
      <c r="BJ1336" s="171">
        <f>(VLOOKUP($D1336,'P4 Destination'!$C$21:$M$176,7,0))*BI1336</f>
        <v>0</v>
      </c>
      <c r="BK1336" s="172">
        <f t="shared" si="583"/>
        <v>0</v>
      </c>
      <c r="BL1336" s="171">
        <f>(VLOOKUP($D1336,'P4 Destination'!$C$21:$M$176,8,0))*BK1336</f>
        <v>0</v>
      </c>
      <c r="BM1336" s="172">
        <f t="shared" si="584"/>
        <v>0</v>
      </c>
      <c r="BN1336" s="171">
        <f>(VLOOKUP($D1336,'P4 Destination'!$C$21:$M$176,9,0))*BM1336</f>
        <v>0</v>
      </c>
      <c r="BO1336" s="154">
        <f t="shared" si="589"/>
        <v>1</v>
      </c>
      <c r="BP1336" s="171">
        <f>(VLOOKUP(D1336,'P4 Destination'!$C$21:$M$176,10,0))*K1336</f>
        <v>0</v>
      </c>
      <c r="BQ1336" s="171">
        <f>(VLOOKUP(D1336,'P4 Destination'!$C$21:$M$176,11,0))*J1336</f>
        <v>0</v>
      </c>
      <c r="BR1336" s="173">
        <f t="shared" si="585"/>
        <v>0</v>
      </c>
      <c r="BS1336" s="173">
        <f>(AV1336*2500)*'P6 Verzekering'!$E$11</f>
        <v>0</v>
      </c>
      <c r="BT1336" s="173">
        <f>(AW1336*2500)*'P6 Verzekering'!$E$12</f>
        <v>0</v>
      </c>
      <c r="BU1336" s="173">
        <f>(L1336*2500)*'P6 Verzekering'!$E$13</f>
        <v>0</v>
      </c>
      <c r="BV1336" s="173">
        <f t="shared" si="586"/>
        <v>0</v>
      </c>
      <c r="BW1336"/>
      <c r="BX1336"/>
    </row>
    <row r="1337" spans="1:76">
      <c r="A1337" s="152" t="s">
        <v>1540</v>
      </c>
      <c r="B1337" s="152" t="s">
        <v>219</v>
      </c>
      <c r="C1337" s="152" t="s">
        <v>219</v>
      </c>
      <c r="D1337" s="152" t="s">
        <v>390</v>
      </c>
      <c r="E1337" s="152" t="s">
        <v>389</v>
      </c>
      <c r="F1337" s="153">
        <f t="shared" si="562"/>
        <v>58</v>
      </c>
      <c r="G1337" s="154">
        <v>1</v>
      </c>
      <c r="H1337" s="154">
        <f>IFERROR(VLOOKUP(B1337,'P2 Origin'!$C$21:$Q$176,15,FALSE),0)</f>
        <v>0</v>
      </c>
      <c r="I1337" s="154">
        <f>IFERROR(VLOOKUP(D1337,'P4 Destination'!$C$21:$Q$176,15,FALSE),0)</f>
        <v>1</v>
      </c>
      <c r="J1337" s="155">
        <v>1</v>
      </c>
      <c r="K1337" s="155"/>
      <c r="L1337" s="156">
        <v>0</v>
      </c>
      <c r="M1337" s="155">
        <v>0</v>
      </c>
      <c r="N1337" s="155">
        <v>0</v>
      </c>
      <c r="O1337" s="157">
        <f t="shared" si="563"/>
        <v>0</v>
      </c>
      <c r="P1337" s="158">
        <f t="shared" si="564"/>
        <v>0</v>
      </c>
      <c r="Q1337" s="159">
        <f>IFERROR(VLOOKUP(N1337,'P1 Intra-Europees'!$A$15:$H$25,3,0),0)*P1337</f>
        <v>0</v>
      </c>
      <c r="R1337" s="160">
        <f t="shared" si="565"/>
        <v>0</v>
      </c>
      <c r="S1337" s="159">
        <f>IFERROR(VLOOKUP(N1337,'P1 Intra-Europees'!$A$15:$H$25,4,0),0)*R1337</f>
        <v>0</v>
      </c>
      <c r="T1337" s="160">
        <f t="shared" si="566"/>
        <v>0</v>
      </c>
      <c r="U1337" s="159">
        <f>IFERROR(VLOOKUP(N1337,'P1 Intra-Europees'!$A$15:$H$25,5,0),0)*T1337</f>
        <v>0</v>
      </c>
      <c r="V1337" s="160">
        <f t="shared" si="567"/>
        <v>0</v>
      </c>
      <c r="W1337" s="159">
        <f>IFERROR(VLOOKUP(N1337,'P1 Intra-Europees'!$A$15:$H$25,6,0),0)*V1337</f>
        <v>0</v>
      </c>
      <c r="X1337" s="160">
        <f t="shared" si="568"/>
        <v>0</v>
      </c>
      <c r="Y1337" s="159">
        <f>IFERROR(VLOOKUP(N1337,'P1 Intra-Europees'!$A$15:$H$25,7,0),0)*X1337</f>
        <v>0</v>
      </c>
      <c r="Z1337" s="161">
        <f t="shared" si="569"/>
        <v>0</v>
      </c>
      <c r="AA1337" s="162">
        <f>IFERROR(VLOOKUP(N1337,'P1 Intra-Europees'!$A$15:$H$25,8,0),0)*Z1337</f>
        <v>0</v>
      </c>
      <c r="AB1337" s="163">
        <f t="shared" si="570"/>
        <v>0</v>
      </c>
      <c r="AC1337" s="157" t="str">
        <f>VLOOKUP(B1337,'P2 Origin'!$C$21:$O$176,13,0)</f>
        <v>EUR</v>
      </c>
      <c r="AD1337" s="164">
        <f t="shared" si="571"/>
        <v>0</v>
      </c>
      <c r="AE1337" s="165">
        <f>IF(AU1337&gt;0.1,VLOOKUP(B1337,'P2 Origin'!$C$21:$M$176,3,0)*H1337,0)</f>
        <v>0</v>
      </c>
      <c r="AF1337" s="166">
        <f t="shared" si="572"/>
        <v>0</v>
      </c>
      <c r="AG1337" s="165">
        <f>(VLOOKUP(B1337,'P2 Origin'!$C$21:$M$176,4,0))*AF1337</f>
        <v>0</v>
      </c>
      <c r="AH1337" s="166">
        <f t="shared" si="573"/>
        <v>0</v>
      </c>
      <c r="AI1337" s="165">
        <f>(VLOOKUP(B1337,'P2 Origin'!$C$21:$M$176,5,0))*AH1337</f>
        <v>0</v>
      </c>
      <c r="AJ1337" s="166">
        <f t="shared" si="587"/>
        <v>0</v>
      </c>
      <c r="AK1337" s="165">
        <f>(VLOOKUP(B1337,'P2 Origin'!$C$21:$M$176,6,0))*AJ1337</f>
        <v>0</v>
      </c>
      <c r="AL1337" s="166">
        <f t="shared" si="574"/>
        <v>0</v>
      </c>
      <c r="AM1337" s="165">
        <f>(VLOOKUP($B1337,'P2 Origin'!$C$21:$M$176,7,0))*AL1337</f>
        <v>0</v>
      </c>
      <c r="AN1337" s="166">
        <f t="shared" si="575"/>
        <v>0</v>
      </c>
      <c r="AO1337" s="165">
        <f>(VLOOKUP($B1337,'P2 Origin'!$C$21:$M$176,8,0))*AN1337</f>
        <v>0</v>
      </c>
      <c r="AP1337" s="166">
        <f t="shared" si="576"/>
        <v>58</v>
      </c>
      <c r="AQ1337" s="165">
        <f>(VLOOKUP($B1337,'P2 Origin'!$C$21:$M$176,9,0))*AP1337</f>
        <v>0</v>
      </c>
      <c r="AR1337" s="155">
        <f t="shared" si="588"/>
        <v>1</v>
      </c>
      <c r="AS1337" s="164">
        <f>(VLOOKUP(B1337,'P2 Origin'!$C$21:$M$176,10,0))*K1337</f>
        <v>0</v>
      </c>
      <c r="AT1337" s="164">
        <f>(VLOOKUP(B1337,'P2 Origin'!$C$21:$M$176,11,0))*J1337</f>
        <v>0</v>
      </c>
      <c r="AU1337" s="167">
        <v>58</v>
      </c>
      <c r="AV1337" s="168">
        <v>58</v>
      </c>
      <c r="AW1337" s="169">
        <v>0</v>
      </c>
      <c r="AX1337" s="170">
        <f>IF(AU1337&gt;=0.1,'P3 Bureaumarge zee- en luchtvr.'!$D$12,0)</f>
        <v>0</v>
      </c>
      <c r="AY1337" s="163">
        <f t="shared" si="577"/>
        <v>0</v>
      </c>
      <c r="AZ1337" s="157" t="str">
        <f>VLOOKUP(D1337,'P4 Destination'!$C$21:$O$176,13,0)</f>
        <v>USD</v>
      </c>
      <c r="BA1337" s="164">
        <f t="shared" si="578"/>
        <v>0</v>
      </c>
      <c r="BB1337" s="171">
        <f>IF(AU1337&gt;0.1,(VLOOKUP(D1337,'P4 Destination'!$C$21:$M$176,3,0))*I1337,0)</f>
        <v>0</v>
      </c>
      <c r="BC1337" s="172">
        <f t="shared" si="579"/>
        <v>0</v>
      </c>
      <c r="BD1337" s="171">
        <f>(VLOOKUP($D1337,'P4 Destination'!$C$21:$M$176,4,0))*BC1337</f>
        <v>0</v>
      </c>
      <c r="BE1337" s="172">
        <f t="shared" si="580"/>
        <v>0</v>
      </c>
      <c r="BF1337" s="171">
        <f>(VLOOKUP($D1337,'P4 Destination'!$C$21:$M$176,5,0))*BE1337</f>
        <v>0</v>
      </c>
      <c r="BG1337" s="172">
        <f t="shared" si="581"/>
        <v>0</v>
      </c>
      <c r="BH1337" s="171">
        <f>(VLOOKUP($D1337,'P4 Destination'!$C$21:$M$176,6,0))*BG1337</f>
        <v>0</v>
      </c>
      <c r="BI1337" s="172">
        <f t="shared" si="582"/>
        <v>0</v>
      </c>
      <c r="BJ1337" s="171">
        <f>(VLOOKUP($D1337,'P4 Destination'!$C$21:$M$176,7,0))*BI1337</f>
        <v>0</v>
      </c>
      <c r="BK1337" s="172">
        <f t="shared" si="583"/>
        <v>0</v>
      </c>
      <c r="BL1337" s="171">
        <f>(VLOOKUP($D1337,'P4 Destination'!$C$21:$M$176,8,0))*BK1337</f>
        <v>0</v>
      </c>
      <c r="BM1337" s="172">
        <f t="shared" si="584"/>
        <v>58</v>
      </c>
      <c r="BN1337" s="171">
        <f>(VLOOKUP($D1337,'P4 Destination'!$C$21:$M$176,9,0))*BM1337</f>
        <v>0</v>
      </c>
      <c r="BO1337" s="154">
        <f t="shared" si="589"/>
        <v>1</v>
      </c>
      <c r="BP1337" s="171">
        <f>(VLOOKUP(D1337,'P4 Destination'!$C$21:$M$176,10,0))*K1337</f>
        <v>0</v>
      </c>
      <c r="BQ1337" s="171">
        <f>(VLOOKUP(D1337,'P4 Destination'!$C$21:$M$176,11,0))*J1337</f>
        <v>0</v>
      </c>
      <c r="BR1337" s="173">
        <f t="shared" si="585"/>
        <v>0</v>
      </c>
      <c r="BS1337" s="173">
        <f>(AV1337*2500)*'P6 Verzekering'!$E$11</f>
        <v>0</v>
      </c>
      <c r="BT1337" s="173">
        <f>(AW1337*2500)*'P6 Verzekering'!$E$12</f>
        <v>0</v>
      </c>
      <c r="BU1337" s="173">
        <f>(L1337*2500)*'P6 Verzekering'!$E$13</f>
        <v>0</v>
      </c>
      <c r="BV1337" s="173">
        <f t="shared" si="586"/>
        <v>0</v>
      </c>
      <c r="BW1337"/>
      <c r="BX1337"/>
    </row>
    <row r="1338" spans="1:76">
      <c r="A1338" s="152" t="s">
        <v>1544</v>
      </c>
      <c r="B1338" s="152" t="s">
        <v>219</v>
      </c>
      <c r="C1338" s="152" t="s">
        <v>219</v>
      </c>
      <c r="D1338" s="152" t="s">
        <v>333</v>
      </c>
      <c r="E1338" s="152" t="s">
        <v>332</v>
      </c>
      <c r="F1338" s="153">
        <f t="shared" si="562"/>
        <v>15</v>
      </c>
      <c r="G1338" s="154">
        <v>1</v>
      </c>
      <c r="H1338" s="154">
        <f>IFERROR(VLOOKUP(B1338,'P2 Origin'!$C$21:$Q$176,15,FALSE),0)</f>
        <v>0</v>
      </c>
      <c r="I1338" s="154">
        <f>IFERROR(VLOOKUP(D1338,'P4 Destination'!$C$21:$Q$176,15,FALSE),0)</f>
        <v>0</v>
      </c>
      <c r="J1338" s="155">
        <v>1</v>
      </c>
      <c r="K1338" s="155"/>
      <c r="L1338" s="156">
        <v>0</v>
      </c>
      <c r="M1338" s="155">
        <v>0</v>
      </c>
      <c r="N1338" s="155">
        <v>0</v>
      </c>
      <c r="O1338" s="157">
        <f t="shared" si="563"/>
        <v>0</v>
      </c>
      <c r="P1338" s="158">
        <f t="shared" si="564"/>
        <v>0</v>
      </c>
      <c r="Q1338" s="159">
        <f>IFERROR(VLOOKUP(N1338,'P1 Intra-Europees'!$A$15:$H$25,3,0),0)*P1338</f>
        <v>0</v>
      </c>
      <c r="R1338" s="160">
        <f t="shared" si="565"/>
        <v>0</v>
      </c>
      <c r="S1338" s="159">
        <f>IFERROR(VLOOKUP(N1338,'P1 Intra-Europees'!$A$15:$H$25,4,0),0)*R1338</f>
        <v>0</v>
      </c>
      <c r="T1338" s="160">
        <f t="shared" si="566"/>
        <v>0</v>
      </c>
      <c r="U1338" s="159">
        <f>IFERROR(VLOOKUP(N1338,'P1 Intra-Europees'!$A$15:$H$25,5,0),0)*T1338</f>
        <v>0</v>
      </c>
      <c r="V1338" s="160">
        <f t="shared" si="567"/>
        <v>0</v>
      </c>
      <c r="W1338" s="159">
        <f>IFERROR(VLOOKUP(N1338,'P1 Intra-Europees'!$A$15:$H$25,6,0),0)*V1338</f>
        <v>0</v>
      </c>
      <c r="X1338" s="160">
        <f t="shared" si="568"/>
        <v>0</v>
      </c>
      <c r="Y1338" s="159">
        <f>IFERROR(VLOOKUP(N1338,'P1 Intra-Europees'!$A$15:$H$25,7,0),0)*X1338</f>
        <v>0</v>
      </c>
      <c r="Z1338" s="161">
        <f t="shared" si="569"/>
        <v>0</v>
      </c>
      <c r="AA1338" s="162">
        <f>IFERROR(VLOOKUP(N1338,'P1 Intra-Europees'!$A$15:$H$25,8,0),0)*Z1338</f>
        <v>0</v>
      </c>
      <c r="AB1338" s="163">
        <f t="shared" si="570"/>
        <v>0</v>
      </c>
      <c r="AC1338" s="157" t="str">
        <f>VLOOKUP(B1338,'P2 Origin'!$C$21:$O$176,13,0)</f>
        <v>EUR</v>
      </c>
      <c r="AD1338" s="164">
        <f t="shared" si="571"/>
        <v>0</v>
      </c>
      <c r="AE1338" s="165">
        <f>IF(AU1338&gt;0.1,VLOOKUP(B1338,'P2 Origin'!$C$21:$M$176,3,0)*H1338,0)</f>
        <v>0</v>
      </c>
      <c r="AF1338" s="166">
        <f t="shared" si="572"/>
        <v>0</v>
      </c>
      <c r="AG1338" s="165">
        <f>(VLOOKUP(B1338,'P2 Origin'!$C$21:$M$176,4,0))*AF1338</f>
        <v>0</v>
      </c>
      <c r="AH1338" s="166">
        <f t="shared" si="573"/>
        <v>15</v>
      </c>
      <c r="AI1338" s="165">
        <f>(VLOOKUP(B1338,'P2 Origin'!$C$21:$M$176,5,0))*AH1338</f>
        <v>0</v>
      </c>
      <c r="AJ1338" s="166">
        <f t="shared" si="587"/>
        <v>0</v>
      </c>
      <c r="AK1338" s="165">
        <f>(VLOOKUP(B1338,'P2 Origin'!$C$21:$M$176,6,0))*AJ1338</f>
        <v>0</v>
      </c>
      <c r="AL1338" s="166">
        <f t="shared" si="574"/>
        <v>0</v>
      </c>
      <c r="AM1338" s="165">
        <f>(VLOOKUP($B1338,'P2 Origin'!$C$21:$M$176,7,0))*AL1338</f>
        <v>0</v>
      </c>
      <c r="AN1338" s="166">
        <f t="shared" si="575"/>
        <v>0</v>
      </c>
      <c r="AO1338" s="165">
        <f>(VLOOKUP($B1338,'P2 Origin'!$C$21:$M$176,8,0))*AN1338</f>
        <v>0</v>
      </c>
      <c r="AP1338" s="166">
        <f t="shared" si="576"/>
        <v>0</v>
      </c>
      <c r="AQ1338" s="165">
        <f>(VLOOKUP($B1338,'P2 Origin'!$C$21:$M$176,9,0))*AP1338</f>
        <v>0</v>
      </c>
      <c r="AR1338" s="155">
        <f t="shared" si="588"/>
        <v>1</v>
      </c>
      <c r="AS1338" s="164">
        <f>(VLOOKUP(B1338,'P2 Origin'!$C$21:$M$176,10,0))*K1338</f>
        <v>0</v>
      </c>
      <c r="AT1338" s="164">
        <f>(VLOOKUP(B1338,'P2 Origin'!$C$21:$M$176,11,0))*J1338</f>
        <v>0</v>
      </c>
      <c r="AU1338" s="167">
        <v>15</v>
      </c>
      <c r="AV1338" s="168">
        <v>15</v>
      </c>
      <c r="AW1338" s="169">
        <v>0</v>
      </c>
      <c r="AX1338" s="170">
        <f>IF(AU1338&gt;=0.1,'P3 Bureaumarge zee- en luchtvr.'!$D$12,0)</f>
        <v>0</v>
      </c>
      <c r="AY1338" s="163">
        <f t="shared" si="577"/>
        <v>0</v>
      </c>
      <c r="AZ1338" s="157" t="str">
        <f>VLOOKUP(D1338,'P4 Destination'!$C$21:$O$176,13,0)</f>
        <v>USD</v>
      </c>
      <c r="BA1338" s="164">
        <f t="shared" si="578"/>
        <v>0</v>
      </c>
      <c r="BB1338" s="171">
        <f>IF(AU1338&gt;0.1,(VLOOKUP(D1338,'P4 Destination'!$C$21:$M$176,3,0))*I1338,0)</f>
        <v>0</v>
      </c>
      <c r="BC1338" s="172">
        <f t="shared" si="579"/>
        <v>0</v>
      </c>
      <c r="BD1338" s="171">
        <f>(VLOOKUP($D1338,'P4 Destination'!$C$21:$M$176,4,0))*BC1338</f>
        <v>0</v>
      </c>
      <c r="BE1338" s="172">
        <f t="shared" si="580"/>
        <v>15</v>
      </c>
      <c r="BF1338" s="171">
        <f>(VLOOKUP($D1338,'P4 Destination'!$C$21:$M$176,5,0))*BE1338</f>
        <v>0</v>
      </c>
      <c r="BG1338" s="172">
        <f t="shared" si="581"/>
        <v>0</v>
      </c>
      <c r="BH1338" s="171">
        <f>(VLOOKUP($D1338,'P4 Destination'!$C$21:$M$176,6,0))*BG1338</f>
        <v>0</v>
      </c>
      <c r="BI1338" s="172">
        <f t="shared" si="582"/>
        <v>0</v>
      </c>
      <c r="BJ1338" s="171">
        <f>(VLOOKUP($D1338,'P4 Destination'!$C$21:$M$176,7,0))*BI1338</f>
        <v>0</v>
      </c>
      <c r="BK1338" s="172">
        <f t="shared" si="583"/>
        <v>0</v>
      </c>
      <c r="BL1338" s="171">
        <f>(VLOOKUP($D1338,'P4 Destination'!$C$21:$M$176,8,0))*BK1338</f>
        <v>0</v>
      </c>
      <c r="BM1338" s="172">
        <f t="shared" si="584"/>
        <v>0</v>
      </c>
      <c r="BN1338" s="171">
        <f>(VLOOKUP($D1338,'P4 Destination'!$C$21:$M$176,9,0))*BM1338</f>
        <v>0</v>
      </c>
      <c r="BO1338" s="154">
        <f t="shared" si="589"/>
        <v>1</v>
      </c>
      <c r="BP1338" s="171">
        <f>(VLOOKUP(D1338,'P4 Destination'!$C$21:$M$176,10,0))*K1338</f>
        <v>0</v>
      </c>
      <c r="BQ1338" s="171">
        <f>(VLOOKUP(D1338,'P4 Destination'!$C$21:$M$176,11,0))*J1338</f>
        <v>0</v>
      </c>
      <c r="BR1338" s="173">
        <f t="shared" si="585"/>
        <v>0</v>
      </c>
      <c r="BS1338" s="173">
        <f>(AV1338*2500)*'P6 Verzekering'!$E$11</f>
        <v>0</v>
      </c>
      <c r="BT1338" s="173">
        <f>(AW1338*2500)*'P6 Verzekering'!$E$12</f>
        <v>0</v>
      </c>
      <c r="BU1338" s="173">
        <f>(L1338*2500)*'P6 Verzekering'!$E$13</f>
        <v>0</v>
      </c>
      <c r="BV1338" s="173">
        <f t="shared" si="586"/>
        <v>0</v>
      </c>
      <c r="BW1338"/>
      <c r="BX1338"/>
    </row>
    <row r="1339" spans="1:76">
      <c r="A1339" s="152" t="s">
        <v>1545</v>
      </c>
      <c r="B1339" s="152" t="s">
        <v>219</v>
      </c>
      <c r="C1339" s="152" t="s">
        <v>219</v>
      </c>
      <c r="D1339" s="152" t="s">
        <v>333</v>
      </c>
      <c r="E1339" s="152" t="s">
        <v>332</v>
      </c>
      <c r="F1339" s="153">
        <f t="shared" si="562"/>
        <v>55</v>
      </c>
      <c r="G1339" s="154">
        <v>1</v>
      </c>
      <c r="H1339" s="154">
        <f>IFERROR(VLOOKUP(B1339,'P2 Origin'!$C$21:$Q$176,15,FALSE),0)</f>
        <v>0</v>
      </c>
      <c r="I1339" s="154">
        <f>IFERROR(VLOOKUP(D1339,'P4 Destination'!$C$21:$Q$176,15,FALSE),0)</f>
        <v>0</v>
      </c>
      <c r="J1339" s="155"/>
      <c r="K1339" s="155">
        <v>1</v>
      </c>
      <c r="L1339" s="156">
        <v>0</v>
      </c>
      <c r="M1339" s="155">
        <v>0</v>
      </c>
      <c r="N1339" s="155">
        <v>0</v>
      </c>
      <c r="O1339" s="157">
        <f t="shared" si="563"/>
        <v>0</v>
      </c>
      <c r="P1339" s="158">
        <f t="shared" si="564"/>
        <v>0</v>
      </c>
      <c r="Q1339" s="159">
        <f>IFERROR(VLOOKUP(N1339,'P1 Intra-Europees'!$A$15:$H$25,3,0),0)*P1339</f>
        <v>0</v>
      </c>
      <c r="R1339" s="160">
        <f t="shared" si="565"/>
        <v>0</v>
      </c>
      <c r="S1339" s="159">
        <f>IFERROR(VLOOKUP(N1339,'P1 Intra-Europees'!$A$15:$H$25,4,0),0)*R1339</f>
        <v>0</v>
      </c>
      <c r="T1339" s="160">
        <f t="shared" si="566"/>
        <v>0</v>
      </c>
      <c r="U1339" s="159">
        <f>IFERROR(VLOOKUP(N1339,'P1 Intra-Europees'!$A$15:$H$25,5,0),0)*T1339</f>
        <v>0</v>
      </c>
      <c r="V1339" s="160">
        <f t="shared" si="567"/>
        <v>0</v>
      </c>
      <c r="W1339" s="159">
        <f>IFERROR(VLOOKUP(N1339,'P1 Intra-Europees'!$A$15:$H$25,6,0),0)*V1339</f>
        <v>0</v>
      </c>
      <c r="X1339" s="160">
        <f t="shared" si="568"/>
        <v>0</v>
      </c>
      <c r="Y1339" s="159">
        <f>IFERROR(VLOOKUP(N1339,'P1 Intra-Europees'!$A$15:$H$25,7,0),0)*X1339</f>
        <v>0</v>
      </c>
      <c r="Z1339" s="161">
        <f t="shared" si="569"/>
        <v>0</v>
      </c>
      <c r="AA1339" s="162">
        <f>IFERROR(VLOOKUP(N1339,'P1 Intra-Europees'!$A$15:$H$25,8,0),0)*Z1339</f>
        <v>0</v>
      </c>
      <c r="AB1339" s="163">
        <f t="shared" si="570"/>
        <v>0</v>
      </c>
      <c r="AC1339" s="157" t="str">
        <f>VLOOKUP(B1339,'P2 Origin'!$C$21:$O$176,13,0)</f>
        <v>EUR</v>
      </c>
      <c r="AD1339" s="164">
        <f t="shared" si="571"/>
        <v>0</v>
      </c>
      <c r="AE1339" s="165">
        <f>IF(AU1339&gt;0.1,VLOOKUP(B1339,'P2 Origin'!$C$21:$M$176,3,0)*H1339,0)</f>
        <v>0</v>
      </c>
      <c r="AF1339" s="166">
        <f t="shared" si="572"/>
        <v>0</v>
      </c>
      <c r="AG1339" s="165">
        <f>(VLOOKUP(B1339,'P2 Origin'!$C$21:$M$176,4,0))*AF1339</f>
        <v>0</v>
      </c>
      <c r="AH1339" s="166">
        <f t="shared" si="573"/>
        <v>0</v>
      </c>
      <c r="AI1339" s="165">
        <f>(VLOOKUP(B1339,'P2 Origin'!$C$21:$M$176,5,0))*AH1339</f>
        <v>0</v>
      </c>
      <c r="AJ1339" s="166">
        <f t="shared" si="587"/>
        <v>0</v>
      </c>
      <c r="AK1339" s="165">
        <f>(VLOOKUP(B1339,'P2 Origin'!$C$21:$M$176,6,0))*AJ1339</f>
        <v>0</v>
      </c>
      <c r="AL1339" s="166">
        <f t="shared" si="574"/>
        <v>0</v>
      </c>
      <c r="AM1339" s="165">
        <f>(VLOOKUP($B1339,'P2 Origin'!$C$21:$M$176,7,0))*AL1339</f>
        <v>0</v>
      </c>
      <c r="AN1339" s="166">
        <f t="shared" si="575"/>
        <v>0</v>
      </c>
      <c r="AO1339" s="165">
        <f>(VLOOKUP($B1339,'P2 Origin'!$C$21:$M$176,8,0))*AN1339</f>
        <v>0</v>
      </c>
      <c r="AP1339" s="166">
        <f t="shared" si="576"/>
        <v>55</v>
      </c>
      <c r="AQ1339" s="165">
        <f>(VLOOKUP($B1339,'P2 Origin'!$C$21:$M$176,9,0))*AP1339</f>
        <v>0</v>
      </c>
      <c r="AR1339" s="155">
        <f t="shared" si="588"/>
        <v>1</v>
      </c>
      <c r="AS1339" s="164">
        <f>(VLOOKUP(B1339,'P2 Origin'!$C$21:$M$176,10,0))*K1339</f>
        <v>0</v>
      </c>
      <c r="AT1339" s="164">
        <f>(VLOOKUP(B1339,'P2 Origin'!$C$21:$M$176,11,0))*J1339</f>
        <v>0</v>
      </c>
      <c r="AU1339" s="167">
        <v>55</v>
      </c>
      <c r="AV1339" s="168">
        <v>55</v>
      </c>
      <c r="AW1339" s="169">
        <v>0</v>
      </c>
      <c r="AX1339" s="170">
        <f>IF(AU1339&gt;=0.1,'P3 Bureaumarge zee- en luchtvr.'!$D$12,0)</f>
        <v>0</v>
      </c>
      <c r="AY1339" s="163">
        <f t="shared" si="577"/>
        <v>0</v>
      </c>
      <c r="AZ1339" s="157" t="str">
        <f>VLOOKUP(D1339,'P4 Destination'!$C$21:$O$176,13,0)</f>
        <v>USD</v>
      </c>
      <c r="BA1339" s="164">
        <f t="shared" si="578"/>
        <v>0</v>
      </c>
      <c r="BB1339" s="171">
        <f>IF(AU1339&gt;0.1,(VLOOKUP(D1339,'P4 Destination'!$C$21:$M$176,3,0))*I1339,0)</f>
        <v>0</v>
      </c>
      <c r="BC1339" s="172">
        <f t="shared" si="579"/>
        <v>0</v>
      </c>
      <c r="BD1339" s="171">
        <f>(VLOOKUP($D1339,'P4 Destination'!$C$21:$M$176,4,0))*BC1339</f>
        <v>0</v>
      </c>
      <c r="BE1339" s="172">
        <f t="shared" si="580"/>
        <v>0</v>
      </c>
      <c r="BF1339" s="171">
        <f>(VLOOKUP($D1339,'P4 Destination'!$C$21:$M$176,5,0))*BE1339</f>
        <v>0</v>
      </c>
      <c r="BG1339" s="172">
        <f t="shared" si="581"/>
        <v>0</v>
      </c>
      <c r="BH1339" s="171">
        <f>(VLOOKUP($D1339,'P4 Destination'!$C$21:$M$176,6,0))*BG1339</f>
        <v>0</v>
      </c>
      <c r="BI1339" s="172">
        <f t="shared" si="582"/>
        <v>0</v>
      </c>
      <c r="BJ1339" s="171">
        <f>(VLOOKUP($D1339,'P4 Destination'!$C$21:$M$176,7,0))*BI1339</f>
        <v>0</v>
      </c>
      <c r="BK1339" s="172">
        <f t="shared" si="583"/>
        <v>0</v>
      </c>
      <c r="BL1339" s="171">
        <f>(VLOOKUP($D1339,'P4 Destination'!$C$21:$M$176,8,0))*BK1339</f>
        <v>0</v>
      </c>
      <c r="BM1339" s="172">
        <f t="shared" si="584"/>
        <v>55</v>
      </c>
      <c r="BN1339" s="171">
        <f>(VLOOKUP($D1339,'P4 Destination'!$C$21:$M$176,9,0))*BM1339</f>
        <v>0</v>
      </c>
      <c r="BO1339" s="154">
        <f t="shared" si="589"/>
        <v>1</v>
      </c>
      <c r="BP1339" s="171">
        <f>(VLOOKUP(D1339,'P4 Destination'!$C$21:$M$176,10,0))*K1339</f>
        <v>0</v>
      </c>
      <c r="BQ1339" s="171">
        <f>(VLOOKUP(D1339,'P4 Destination'!$C$21:$M$176,11,0))*J1339</f>
        <v>0</v>
      </c>
      <c r="BR1339" s="173">
        <f t="shared" si="585"/>
        <v>0</v>
      </c>
      <c r="BS1339" s="173">
        <f>(AV1339*2500)*'P6 Verzekering'!$E$11</f>
        <v>0</v>
      </c>
      <c r="BT1339" s="173">
        <f>(AW1339*2500)*'P6 Verzekering'!$E$12</f>
        <v>0</v>
      </c>
      <c r="BU1339" s="173">
        <f>(L1339*2500)*'P6 Verzekering'!$E$13</f>
        <v>0</v>
      </c>
      <c r="BV1339" s="173">
        <f t="shared" si="586"/>
        <v>0</v>
      </c>
      <c r="BW1339"/>
      <c r="BX1339"/>
    </row>
    <row r="1340" spans="1:76">
      <c r="A1340" s="152" t="s">
        <v>1548</v>
      </c>
      <c r="B1340" s="152" t="s">
        <v>219</v>
      </c>
      <c r="C1340" s="152" t="s">
        <v>219</v>
      </c>
      <c r="D1340" s="152" t="s">
        <v>333</v>
      </c>
      <c r="E1340" s="152" t="s">
        <v>332</v>
      </c>
      <c r="F1340" s="153">
        <f t="shared" si="562"/>
        <v>46</v>
      </c>
      <c r="G1340" s="154">
        <v>1</v>
      </c>
      <c r="H1340" s="154">
        <f>IFERROR(VLOOKUP(B1340,'P2 Origin'!$C$21:$Q$176,15,FALSE),0)</f>
        <v>0</v>
      </c>
      <c r="I1340" s="154">
        <f>IFERROR(VLOOKUP(D1340,'P4 Destination'!$C$21:$Q$176,15,FALSE),0)</f>
        <v>0</v>
      </c>
      <c r="J1340" s="155"/>
      <c r="K1340" s="155">
        <v>1</v>
      </c>
      <c r="L1340" s="156">
        <v>0</v>
      </c>
      <c r="M1340" s="155">
        <v>0</v>
      </c>
      <c r="N1340" s="155">
        <v>0</v>
      </c>
      <c r="O1340" s="157">
        <f t="shared" si="563"/>
        <v>0</v>
      </c>
      <c r="P1340" s="158">
        <f t="shared" si="564"/>
        <v>0</v>
      </c>
      <c r="Q1340" s="159">
        <f>IFERROR(VLOOKUP(N1340,'P1 Intra-Europees'!$A$15:$H$25,3,0),0)*P1340</f>
        <v>0</v>
      </c>
      <c r="R1340" s="160">
        <f t="shared" si="565"/>
        <v>0</v>
      </c>
      <c r="S1340" s="159">
        <f>IFERROR(VLOOKUP(N1340,'P1 Intra-Europees'!$A$15:$H$25,4,0),0)*R1340</f>
        <v>0</v>
      </c>
      <c r="T1340" s="160">
        <f t="shared" si="566"/>
        <v>0</v>
      </c>
      <c r="U1340" s="159">
        <f>IFERROR(VLOOKUP(N1340,'P1 Intra-Europees'!$A$15:$H$25,5,0),0)*T1340</f>
        <v>0</v>
      </c>
      <c r="V1340" s="160">
        <f t="shared" si="567"/>
        <v>0</v>
      </c>
      <c r="W1340" s="159">
        <f>IFERROR(VLOOKUP(N1340,'P1 Intra-Europees'!$A$15:$H$25,6,0),0)*V1340</f>
        <v>0</v>
      </c>
      <c r="X1340" s="160">
        <f t="shared" si="568"/>
        <v>0</v>
      </c>
      <c r="Y1340" s="159">
        <f>IFERROR(VLOOKUP(N1340,'P1 Intra-Europees'!$A$15:$H$25,7,0),0)*X1340</f>
        <v>0</v>
      </c>
      <c r="Z1340" s="161">
        <f t="shared" si="569"/>
        <v>0</v>
      </c>
      <c r="AA1340" s="162">
        <f>IFERROR(VLOOKUP(N1340,'P1 Intra-Europees'!$A$15:$H$25,8,0),0)*Z1340</f>
        <v>0</v>
      </c>
      <c r="AB1340" s="163">
        <f t="shared" si="570"/>
        <v>0</v>
      </c>
      <c r="AC1340" s="157" t="str">
        <f>VLOOKUP(B1340,'P2 Origin'!$C$21:$O$176,13,0)</f>
        <v>EUR</v>
      </c>
      <c r="AD1340" s="164">
        <f t="shared" si="571"/>
        <v>0</v>
      </c>
      <c r="AE1340" s="165">
        <f>IF(AU1340&gt;0.1,VLOOKUP(B1340,'P2 Origin'!$C$21:$M$176,3,0)*H1340,0)</f>
        <v>0</v>
      </c>
      <c r="AF1340" s="166">
        <f t="shared" si="572"/>
        <v>0</v>
      </c>
      <c r="AG1340" s="165">
        <f>(VLOOKUP(B1340,'P2 Origin'!$C$21:$M$176,4,0))*AF1340</f>
        <v>0</v>
      </c>
      <c r="AH1340" s="166">
        <f t="shared" si="573"/>
        <v>0</v>
      </c>
      <c r="AI1340" s="165">
        <f>(VLOOKUP(B1340,'P2 Origin'!$C$21:$M$176,5,0))*AH1340</f>
        <v>0</v>
      </c>
      <c r="AJ1340" s="166">
        <f t="shared" si="587"/>
        <v>0</v>
      </c>
      <c r="AK1340" s="165">
        <f>(VLOOKUP(B1340,'P2 Origin'!$C$21:$M$176,6,0))*AJ1340</f>
        <v>0</v>
      </c>
      <c r="AL1340" s="166">
        <f t="shared" si="574"/>
        <v>0</v>
      </c>
      <c r="AM1340" s="165">
        <f>(VLOOKUP($B1340,'P2 Origin'!$C$21:$M$176,7,0))*AL1340</f>
        <v>0</v>
      </c>
      <c r="AN1340" s="166">
        <f t="shared" si="575"/>
        <v>0</v>
      </c>
      <c r="AO1340" s="165">
        <f>(VLOOKUP($B1340,'P2 Origin'!$C$21:$M$176,8,0))*AN1340</f>
        <v>0</v>
      </c>
      <c r="AP1340" s="166">
        <f t="shared" si="576"/>
        <v>46</v>
      </c>
      <c r="AQ1340" s="165">
        <f>(VLOOKUP($B1340,'P2 Origin'!$C$21:$M$176,9,0))*AP1340</f>
        <v>0</v>
      </c>
      <c r="AR1340" s="155">
        <f t="shared" si="588"/>
        <v>1</v>
      </c>
      <c r="AS1340" s="164">
        <f>(VLOOKUP(B1340,'P2 Origin'!$C$21:$M$176,10,0))*K1340</f>
        <v>0</v>
      </c>
      <c r="AT1340" s="164">
        <f>(VLOOKUP(B1340,'P2 Origin'!$C$21:$M$176,11,0))*J1340</f>
        <v>0</v>
      </c>
      <c r="AU1340" s="167">
        <v>46</v>
      </c>
      <c r="AV1340" s="168">
        <v>46</v>
      </c>
      <c r="AW1340" s="169">
        <v>0</v>
      </c>
      <c r="AX1340" s="170">
        <f>IF(AU1340&gt;=0.1,'P3 Bureaumarge zee- en luchtvr.'!$D$12,0)</f>
        <v>0</v>
      </c>
      <c r="AY1340" s="163">
        <f t="shared" si="577"/>
        <v>0</v>
      </c>
      <c r="AZ1340" s="157" t="str">
        <f>VLOOKUP(D1340,'P4 Destination'!$C$21:$O$176,13,0)</f>
        <v>USD</v>
      </c>
      <c r="BA1340" s="164">
        <f t="shared" si="578"/>
        <v>0</v>
      </c>
      <c r="BB1340" s="171">
        <f>IF(AU1340&gt;0.1,(VLOOKUP(D1340,'P4 Destination'!$C$21:$M$176,3,0))*I1340,0)</f>
        <v>0</v>
      </c>
      <c r="BC1340" s="172">
        <f t="shared" si="579"/>
        <v>0</v>
      </c>
      <c r="BD1340" s="171">
        <f>(VLOOKUP($D1340,'P4 Destination'!$C$21:$M$176,4,0))*BC1340</f>
        <v>0</v>
      </c>
      <c r="BE1340" s="172">
        <f t="shared" si="580"/>
        <v>0</v>
      </c>
      <c r="BF1340" s="171">
        <f>(VLOOKUP($D1340,'P4 Destination'!$C$21:$M$176,5,0))*BE1340</f>
        <v>0</v>
      </c>
      <c r="BG1340" s="172">
        <f t="shared" si="581"/>
        <v>0</v>
      </c>
      <c r="BH1340" s="171">
        <f>(VLOOKUP($D1340,'P4 Destination'!$C$21:$M$176,6,0))*BG1340</f>
        <v>0</v>
      </c>
      <c r="BI1340" s="172">
        <f t="shared" si="582"/>
        <v>0</v>
      </c>
      <c r="BJ1340" s="171">
        <f>(VLOOKUP($D1340,'P4 Destination'!$C$21:$M$176,7,0))*BI1340</f>
        <v>0</v>
      </c>
      <c r="BK1340" s="172">
        <f t="shared" si="583"/>
        <v>0</v>
      </c>
      <c r="BL1340" s="171">
        <f>(VLOOKUP($D1340,'P4 Destination'!$C$21:$M$176,8,0))*BK1340</f>
        <v>0</v>
      </c>
      <c r="BM1340" s="172">
        <f t="shared" si="584"/>
        <v>46</v>
      </c>
      <c r="BN1340" s="171">
        <f>(VLOOKUP($D1340,'P4 Destination'!$C$21:$M$176,9,0))*BM1340</f>
        <v>0</v>
      </c>
      <c r="BO1340" s="154">
        <f t="shared" si="589"/>
        <v>1</v>
      </c>
      <c r="BP1340" s="171">
        <f>(VLOOKUP(D1340,'P4 Destination'!$C$21:$M$176,10,0))*K1340</f>
        <v>0</v>
      </c>
      <c r="BQ1340" s="171">
        <f>(VLOOKUP(D1340,'P4 Destination'!$C$21:$M$176,11,0))*J1340</f>
        <v>0</v>
      </c>
      <c r="BR1340" s="173">
        <f t="shared" si="585"/>
        <v>0</v>
      </c>
      <c r="BS1340" s="173">
        <f>(AV1340*2500)*'P6 Verzekering'!$E$11</f>
        <v>0</v>
      </c>
      <c r="BT1340" s="173">
        <f>(AW1340*2500)*'P6 Verzekering'!$E$12</f>
        <v>0</v>
      </c>
      <c r="BU1340" s="173">
        <f>(L1340*2500)*'P6 Verzekering'!$E$13</f>
        <v>0</v>
      </c>
      <c r="BV1340" s="173">
        <f t="shared" si="586"/>
        <v>0</v>
      </c>
      <c r="BW1340"/>
      <c r="BX1340"/>
    </row>
    <row r="1341" spans="1:76">
      <c r="A1341" s="152" t="s">
        <v>1551</v>
      </c>
      <c r="B1341" s="152" t="s">
        <v>219</v>
      </c>
      <c r="C1341" s="152" t="s">
        <v>219</v>
      </c>
      <c r="D1341" s="152" t="s">
        <v>328</v>
      </c>
      <c r="E1341" s="152" t="s">
        <v>327</v>
      </c>
      <c r="F1341" s="153">
        <f t="shared" si="562"/>
        <v>24</v>
      </c>
      <c r="G1341" s="154">
        <v>1</v>
      </c>
      <c r="H1341" s="154">
        <f>IFERROR(VLOOKUP(B1341,'P2 Origin'!$C$21:$Q$176,15,FALSE),0)</f>
        <v>0</v>
      </c>
      <c r="I1341" s="154">
        <f>IFERROR(VLOOKUP(D1341,'P4 Destination'!$C$21:$Q$176,15,FALSE),0)</f>
        <v>1</v>
      </c>
      <c r="J1341" s="155"/>
      <c r="K1341" s="155">
        <v>1</v>
      </c>
      <c r="L1341" s="156">
        <v>0</v>
      </c>
      <c r="M1341" s="155">
        <v>0</v>
      </c>
      <c r="N1341" s="155">
        <v>0</v>
      </c>
      <c r="O1341" s="157">
        <f t="shared" si="563"/>
        <v>0</v>
      </c>
      <c r="P1341" s="158">
        <f t="shared" si="564"/>
        <v>0</v>
      </c>
      <c r="Q1341" s="159">
        <f>IFERROR(VLOOKUP(N1341,'P1 Intra-Europees'!$A$15:$H$25,3,0),0)*P1341</f>
        <v>0</v>
      </c>
      <c r="R1341" s="160">
        <f t="shared" si="565"/>
        <v>0</v>
      </c>
      <c r="S1341" s="159">
        <f>IFERROR(VLOOKUP(N1341,'P1 Intra-Europees'!$A$15:$H$25,4,0),0)*R1341</f>
        <v>0</v>
      </c>
      <c r="T1341" s="160">
        <f t="shared" si="566"/>
        <v>0</v>
      </c>
      <c r="U1341" s="159">
        <f>IFERROR(VLOOKUP(N1341,'P1 Intra-Europees'!$A$15:$H$25,5,0),0)*T1341</f>
        <v>0</v>
      </c>
      <c r="V1341" s="160">
        <f t="shared" si="567"/>
        <v>0</v>
      </c>
      <c r="W1341" s="159">
        <f>IFERROR(VLOOKUP(N1341,'P1 Intra-Europees'!$A$15:$H$25,6,0),0)*V1341</f>
        <v>0</v>
      </c>
      <c r="X1341" s="160">
        <f t="shared" si="568"/>
        <v>0</v>
      </c>
      <c r="Y1341" s="159">
        <f>IFERROR(VLOOKUP(N1341,'P1 Intra-Europees'!$A$15:$H$25,7,0),0)*X1341</f>
        <v>0</v>
      </c>
      <c r="Z1341" s="161">
        <f t="shared" si="569"/>
        <v>0</v>
      </c>
      <c r="AA1341" s="162">
        <f>IFERROR(VLOOKUP(N1341,'P1 Intra-Europees'!$A$15:$H$25,8,0),0)*Z1341</f>
        <v>0</v>
      </c>
      <c r="AB1341" s="163">
        <f t="shared" si="570"/>
        <v>0</v>
      </c>
      <c r="AC1341" s="157" t="str">
        <f>VLOOKUP(B1341,'P2 Origin'!$C$21:$O$176,13,0)</f>
        <v>EUR</v>
      </c>
      <c r="AD1341" s="164">
        <f t="shared" si="571"/>
        <v>0</v>
      </c>
      <c r="AE1341" s="165">
        <f>IF(AU1341&gt;0.1,VLOOKUP(B1341,'P2 Origin'!$C$21:$M$176,3,0)*H1341,0)</f>
        <v>0</v>
      </c>
      <c r="AF1341" s="166">
        <f t="shared" si="572"/>
        <v>0</v>
      </c>
      <c r="AG1341" s="165">
        <f>(VLOOKUP(B1341,'P2 Origin'!$C$21:$M$176,4,0))*AF1341</f>
        <v>0</v>
      </c>
      <c r="AH1341" s="166">
        <f t="shared" si="573"/>
        <v>0</v>
      </c>
      <c r="AI1341" s="165">
        <f>(VLOOKUP(B1341,'P2 Origin'!$C$21:$M$176,5,0))*AH1341</f>
        <v>0</v>
      </c>
      <c r="AJ1341" s="166">
        <f t="shared" si="587"/>
        <v>24</v>
      </c>
      <c r="AK1341" s="165">
        <f>(VLOOKUP(B1341,'P2 Origin'!$C$21:$M$176,6,0))*AJ1341</f>
        <v>0</v>
      </c>
      <c r="AL1341" s="166">
        <f t="shared" si="574"/>
        <v>0</v>
      </c>
      <c r="AM1341" s="165">
        <f>(VLOOKUP($B1341,'P2 Origin'!$C$21:$M$176,7,0))*AL1341</f>
        <v>0</v>
      </c>
      <c r="AN1341" s="166">
        <f t="shared" si="575"/>
        <v>0</v>
      </c>
      <c r="AO1341" s="165">
        <f>(VLOOKUP($B1341,'P2 Origin'!$C$21:$M$176,8,0))*AN1341</f>
        <v>0</v>
      </c>
      <c r="AP1341" s="166">
        <f t="shared" si="576"/>
        <v>0</v>
      </c>
      <c r="AQ1341" s="165">
        <f>(VLOOKUP($B1341,'P2 Origin'!$C$21:$M$176,9,0))*AP1341</f>
        <v>0</v>
      </c>
      <c r="AR1341" s="155">
        <f t="shared" si="588"/>
        <v>1</v>
      </c>
      <c r="AS1341" s="164">
        <f>(VLOOKUP(B1341,'P2 Origin'!$C$21:$M$176,10,0))*K1341</f>
        <v>0</v>
      </c>
      <c r="AT1341" s="164">
        <f>(VLOOKUP(B1341,'P2 Origin'!$C$21:$M$176,11,0))*J1341</f>
        <v>0</v>
      </c>
      <c r="AU1341" s="167">
        <v>24</v>
      </c>
      <c r="AV1341" s="168">
        <v>24</v>
      </c>
      <c r="AW1341" s="169">
        <v>0</v>
      </c>
      <c r="AX1341" s="170">
        <f>IF(AU1341&gt;=0.1,'P3 Bureaumarge zee- en luchtvr.'!$D$12,0)</f>
        <v>0</v>
      </c>
      <c r="AY1341" s="163">
        <f t="shared" si="577"/>
        <v>0</v>
      </c>
      <c r="AZ1341" s="157" t="str">
        <f>VLOOKUP(D1341,'P4 Destination'!$C$21:$O$176,13,0)</f>
        <v>USD</v>
      </c>
      <c r="BA1341" s="164">
        <f t="shared" si="578"/>
        <v>0</v>
      </c>
      <c r="BB1341" s="171">
        <f>IF(AU1341&gt;0.1,(VLOOKUP(D1341,'P4 Destination'!$C$21:$M$176,3,0))*I1341,0)</f>
        <v>0</v>
      </c>
      <c r="BC1341" s="172">
        <f t="shared" si="579"/>
        <v>0</v>
      </c>
      <c r="BD1341" s="171">
        <f>(VLOOKUP($D1341,'P4 Destination'!$C$21:$M$176,4,0))*BC1341</f>
        <v>0</v>
      </c>
      <c r="BE1341" s="172">
        <f t="shared" si="580"/>
        <v>0</v>
      </c>
      <c r="BF1341" s="171">
        <f>(VLOOKUP($D1341,'P4 Destination'!$C$21:$M$176,5,0))*BE1341</f>
        <v>0</v>
      </c>
      <c r="BG1341" s="172">
        <f t="shared" si="581"/>
        <v>24</v>
      </c>
      <c r="BH1341" s="171">
        <f>(VLOOKUP($D1341,'P4 Destination'!$C$21:$M$176,6,0))*BG1341</f>
        <v>0</v>
      </c>
      <c r="BI1341" s="172">
        <f t="shared" si="582"/>
        <v>0</v>
      </c>
      <c r="BJ1341" s="171">
        <f>(VLOOKUP($D1341,'P4 Destination'!$C$21:$M$176,7,0))*BI1341</f>
        <v>0</v>
      </c>
      <c r="BK1341" s="172">
        <f t="shared" si="583"/>
        <v>0</v>
      </c>
      <c r="BL1341" s="171">
        <f>(VLOOKUP($D1341,'P4 Destination'!$C$21:$M$176,8,0))*BK1341</f>
        <v>0</v>
      </c>
      <c r="BM1341" s="172">
        <f t="shared" si="584"/>
        <v>0</v>
      </c>
      <c r="BN1341" s="171">
        <f>(VLOOKUP($D1341,'P4 Destination'!$C$21:$M$176,9,0))*BM1341</f>
        <v>0</v>
      </c>
      <c r="BO1341" s="154">
        <f t="shared" si="589"/>
        <v>1</v>
      </c>
      <c r="BP1341" s="171">
        <f>(VLOOKUP(D1341,'P4 Destination'!$C$21:$M$176,10,0))*K1341</f>
        <v>0</v>
      </c>
      <c r="BQ1341" s="171">
        <f>(VLOOKUP(D1341,'P4 Destination'!$C$21:$M$176,11,0))*J1341</f>
        <v>0</v>
      </c>
      <c r="BR1341" s="173">
        <f t="shared" si="585"/>
        <v>0</v>
      </c>
      <c r="BS1341" s="173">
        <f>(AV1341*2500)*'P6 Verzekering'!$E$11</f>
        <v>0</v>
      </c>
      <c r="BT1341" s="173">
        <f>(AW1341*2500)*'P6 Verzekering'!$E$12</f>
        <v>0</v>
      </c>
      <c r="BU1341" s="173">
        <f>(L1341*2500)*'P6 Verzekering'!$E$13</f>
        <v>0</v>
      </c>
      <c r="BV1341" s="173">
        <f t="shared" si="586"/>
        <v>0</v>
      </c>
      <c r="BW1341"/>
      <c r="BX1341"/>
    </row>
    <row r="1342" spans="1:76">
      <c r="A1342" s="152" t="s">
        <v>1553</v>
      </c>
      <c r="B1342" s="152" t="s">
        <v>219</v>
      </c>
      <c r="C1342" s="152" t="s">
        <v>219</v>
      </c>
      <c r="D1342" s="152" t="s">
        <v>328</v>
      </c>
      <c r="E1342" s="152" t="s">
        <v>327</v>
      </c>
      <c r="F1342" s="153">
        <f t="shared" si="562"/>
        <v>49</v>
      </c>
      <c r="G1342" s="154">
        <v>1</v>
      </c>
      <c r="H1342" s="154">
        <f>IFERROR(VLOOKUP(B1342,'P2 Origin'!$C$21:$Q$176,15,FALSE),0)</f>
        <v>0</v>
      </c>
      <c r="I1342" s="154">
        <f>IFERROR(VLOOKUP(D1342,'P4 Destination'!$C$21:$Q$176,15,FALSE),0)</f>
        <v>1</v>
      </c>
      <c r="J1342" s="155">
        <v>1</v>
      </c>
      <c r="K1342" s="155"/>
      <c r="L1342" s="156">
        <v>0</v>
      </c>
      <c r="M1342" s="155">
        <v>0</v>
      </c>
      <c r="N1342" s="155">
        <v>0</v>
      </c>
      <c r="O1342" s="157">
        <f t="shared" si="563"/>
        <v>0</v>
      </c>
      <c r="P1342" s="158">
        <f t="shared" si="564"/>
        <v>0</v>
      </c>
      <c r="Q1342" s="159">
        <f>IFERROR(VLOOKUP(N1342,'P1 Intra-Europees'!$A$15:$H$25,3,0),0)*P1342</f>
        <v>0</v>
      </c>
      <c r="R1342" s="160">
        <f t="shared" si="565"/>
        <v>0</v>
      </c>
      <c r="S1342" s="159">
        <f>IFERROR(VLOOKUP(N1342,'P1 Intra-Europees'!$A$15:$H$25,4,0),0)*R1342</f>
        <v>0</v>
      </c>
      <c r="T1342" s="160">
        <f t="shared" si="566"/>
        <v>0</v>
      </c>
      <c r="U1342" s="159">
        <f>IFERROR(VLOOKUP(N1342,'P1 Intra-Europees'!$A$15:$H$25,5,0),0)*T1342</f>
        <v>0</v>
      </c>
      <c r="V1342" s="160">
        <f t="shared" si="567"/>
        <v>0</v>
      </c>
      <c r="W1342" s="159">
        <f>IFERROR(VLOOKUP(N1342,'P1 Intra-Europees'!$A$15:$H$25,6,0),0)*V1342</f>
        <v>0</v>
      </c>
      <c r="X1342" s="160">
        <f t="shared" si="568"/>
        <v>0</v>
      </c>
      <c r="Y1342" s="159">
        <f>IFERROR(VLOOKUP(N1342,'P1 Intra-Europees'!$A$15:$H$25,7,0),0)*X1342</f>
        <v>0</v>
      </c>
      <c r="Z1342" s="161">
        <f t="shared" si="569"/>
        <v>0</v>
      </c>
      <c r="AA1342" s="162">
        <f>IFERROR(VLOOKUP(N1342,'P1 Intra-Europees'!$A$15:$H$25,8,0),0)*Z1342</f>
        <v>0</v>
      </c>
      <c r="AB1342" s="163">
        <f t="shared" si="570"/>
        <v>0</v>
      </c>
      <c r="AC1342" s="157" t="str">
        <f>VLOOKUP(B1342,'P2 Origin'!$C$21:$O$176,13,0)</f>
        <v>EUR</v>
      </c>
      <c r="AD1342" s="164">
        <f t="shared" si="571"/>
        <v>0</v>
      </c>
      <c r="AE1342" s="165">
        <f>IF(AU1342&gt;0.1,VLOOKUP(B1342,'P2 Origin'!$C$21:$M$176,3,0)*H1342,0)</f>
        <v>0</v>
      </c>
      <c r="AF1342" s="166">
        <f t="shared" si="572"/>
        <v>0</v>
      </c>
      <c r="AG1342" s="165">
        <f>(VLOOKUP(B1342,'P2 Origin'!$C$21:$M$176,4,0))*AF1342</f>
        <v>0</v>
      </c>
      <c r="AH1342" s="166">
        <f t="shared" si="573"/>
        <v>0</v>
      </c>
      <c r="AI1342" s="165">
        <f>(VLOOKUP(B1342,'P2 Origin'!$C$21:$M$176,5,0))*AH1342</f>
        <v>0</v>
      </c>
      <c r="AJ1342" s="166">
        <f t="shared" si="587"/>
        <v>0</v>
      </c>
      <c r="AK1342" s="165">
        <f>(VLOOKUP(B1342,'P2 Origin'!$C$21:$M$176,6,0))*AJ1342</f>
        <v>0</v>
      </c>
      <c r="AL1342" s="166">
        <f t="shared" si="574"/>
        <v>0</v>
      </c>
      <c r="AM1342" s="165">
        <f>(VLOOKUP($B1342,'P2 Origin'!$C$21:$M$176,7,0))*AL1342</f>
        <v>0</v>
      </c>
      <c r="AN1342" s="166">
        <f t="shared" si="575"/>
        <v>0</v>
      </c>
      <c r="AO1342" s="165">
        <f>(VLOOKUP($B1342,'P2 Origin'!$C$21:$M$176,8,0))*AN1342</f>
        <v>0</v>
      </c>
      <c r="AP1342" s="166">
        <f t="shared" si="576"/>
        <v>49</v>
      </c>
      <c r="AQ1342" s="165">
        <f>(VLOOKUP($B1342,'P2 Origin'!$C$21:$M$176,9,0))*AP1342</f>
        <v>0</v>
      </c>
      <c r="AR1342" s="155">
        <f t="shared" si="588"/>
        <v>1</v>
      </c>
      <c r="AS1342" s="164">
        <f>(VLOOKUP(B1342,'P2 Origin'!$C$21:$M$176,10,0))*K1342</f>
        <v>0</v>
      </c>
      <c r="AT1342" s="164">
        <f>(VLOOKUP(B1342,'P2 Origin'!$C$21:$M$176,11,0))*J1342</f>
        <v>0</v>
      </c>
      <c r="AU1342" s="167">
        <v>49</v>
      </c>
      <c r="AV1342" s="168">
        <v>49</v>
      </c>
      <c r="AW1342" s="169">
        <v>0</v>
      </c>
      <c r="AX1342" s="170">
        <f>IF(AU1342&gt;=0.1,'P3 Bureaumarge zee- en luchtvr.'!$D$12,0)</f>
        <v>0</v>
      </c>
      <c r="AY1342" s="163">
        <f t="shared" si="577"/>
        <v>0</v>
      </c>
      <c r="AZ1342" s="157" t="str">
        <f>VLOOKUP(D1342,'P4 Destination'!$C$21:$O$176,13,0)</f>
        <v>USD</v>
      </c>
      <c r="BA1342" s="164">
        <f t="shared" si="578"/>
        <v>0</v>
      </c>
      <c r="BB1342" s="171">
        <f>IF(AU1342&gt;0.1,(VLOOKUP(D1342,'P4 Destination'!$C$21:$M$176,3,0))*I1342,0)</f>
        <v>0</v>
      </c>
      <c r="BC1342" s="172">
        <f t="shared" si="579"/>
        <v>0</v>
      </c>
      <c r="BD1342" s="171">
        <f>(VLOOKUP($D1342,'P4 Destination'!$C$21:$M$176,4,0))*BC1342</f>
        <v>0</v>
      </c>
      <c r="BE1342" s="172">
        <f t="shared" si="580"/>
        <v>0</v>
      </c>
      <c r="BF1342" s="171">
        <f>(VLOOKUP($D1342,'P4 Destination'!$C$21:$M$176,5,0))*BE1342</f>
        <v>0</v>
      </c>
      <c r="BG1342" s="172">
        <f t="shared" si="581"/>
        <v>0</v>
      </c>
      <c r="BH1342" s="171">
        <f>(VLOOKUP($D1342,'P4 Destination'!$C$21:$M$176,6,0))*BG1342</f>
        <v>0</v>
      </c>
      <c r="BI1342" s="172">
        <f t="shared" si="582"/>
        <v>0</v>
      </c>
      <c r="BJ1342" s="171">
        <f>(VLOOKUP($D1342,'P4 Destination'!$C$21:$M$176,7,0))*BI1342</f>
        <v>0</v>
      </c>
      <c r="BK1342" s="172">
        <f t="shared" si="583"/>
        <v>0</v>
      </c>
      <c r="BL1342" s="171">
        <f>(VLOOKUP($D1342,'P4 Destination'!$C$21:$M$176,8,0))*BK1342</f>
        <v>0</v>
      </c>
      <c r="BM1342" s="172">
        <f t="shared" si="584"/>
        <v>49</v>
      </c>
      <c r="BN1342" s="171">
        <f>(VLOOKUP($D1342,'P4 Destination'!$C$21:$M$176,9,0))*BM1342</f>
        <v>0</v>
      </c>
      <c r="BO1342" s="154">
        <f t="shared" si="589"/>
        <v>1</v>
      </c>
      <c r="BP1342" s="171">
        <f>(VLOOKUP(D1342,'P4 Destination'!$C$21:$M$176,10,0))*K1342</f>
        <v>0</v>
      </c>
      <c r="BQ1342" s="171">
        <f>(VLOOKUP(D1342,'P4 Destination'!$C$21:$M$176,11,0))*J1342</f>
        <v>0</v>
      </c>
      <c r="BR1342" s="173">
        <f t="shared" si="585"/>
        <v>0</v>
      </c>
      <c r="BS1342" s="173">
        <f>(AV1342*2500)*'P6 Verzekering'!$E$11</f>
        <v>0</v>
      </c>
      <c r="BT1342" s="173">
        <f>(AW1342*2500)*'P6 Verzekering'!$E$12</f>
        <v>0</v>
      </c>
      <c r="BU1342" s="173">
        <f>(L1342*2500)*'P6 Verzekering'!$E$13</f>
        <v>0</v>
      </c>
      <c r="BV1342" s="173">
        <f t="shared" si="586"/>
        <v>0</v>
      </c>
      <c r="BW1342"/>
      <c r="BX1342"/>
    </row>
    <row r="1343" spans="1:76">
      <c r="A1343" s="152" t="s">
        <v>1554</v>
      </c>
      <c r="B1343" s="152" t="s">
        <v>219</v>
      </c>
      <c r="C1343" s="152" t="s">
        <v>219</v>
      </c>
      <c r="D1343" s="152" t="s">
        <v>328</v>
      </c>
      <c r="E1343" s="152" t="s">
        <v>327</v>
      </c>
      <c r="F1343" s="153">
        <f t="shared" si="562"/>
        <v>33</v>
      </c>
      <c r="G1343" s="154">
        <v>1</v>
      </c>
      <c r="H1343" s="154">
        <f>IFERROR(VLOOKUP(B1343,'P2 Origin'!$C$21:$Q$176,15,FALSE),0)</f>
        <v>0</v>
      </c>
      <c r="I1343" s="154">
        <f>IFERROR(VLOOKUP(D1343,'P4 Destination'!$C$21:$Q$176,15,FALSE),0)</f>
        <v>1</v>
      </c>
      <c r="J1343" s="155"/>
      <c r="K1343" s="155">
        <v>1</v>
      </c>
      <c r="L1343" s="156">
        <v>0</v>
      </c>
      <c r="M1343" s="155">
        <v>0</v>
      </c>
      <c r="N1343" s="155">
        <v>0</v>
      </c>
      <c r="O1343" s="157">
        <f t="shared" si="563"/>
        <v>0</v>
      </c>
      <c r="P1343" s="158">
        <f t="shared" si="564"/>
        <v>0</v>
      </c>
      <c r="Q1343" s="159">
        <f>IFERROR(VLOOKUP(N1343,'P1 Intra-Europees'!$A$15:$H$25,3,0),0)*P1343</f>
        <v>0</v>
      </c>
      <c r="R1343" s="160">
        <f t="shared" si="565"/>
        <v>0</v>
      </c>
      <c r="S1343" s="159">
        <f>IFERROR(VLOOKUP(N1343,'P1 Intra-Europees'!$A$15:$H$25,4,0),0)*R1343</f>
        <v>0</v>
      </c>
      <c r="T1343" s="160">
        <f t="shared" si="566"/>
        <v>0</v>
      </c>
      <c r="U1343" s="159">
        <f>IFERROR(VLOOKUP(N1343,'P1 Intra-Europees'!$A$15:$H$25,5,0),0)*T1343</f>
        <v>0</v>
      </c>
      <c r="V1343" s="160">
        <f t="shared" si="567"/>
        <v>0</v>
      </c>
      <c r="W1343" s="159">
        <f>IFERROR(VLOOKUP(N1343,'P1 Intra-Europees'!$A$15:$H$25,6,0),0)*V1343</f>
        <v>0</v>
      </c>
      <c r="X1343" s="160">
        <f t="shared" si="568"/>
        <v>0</v>
      </c>
      <c r="Y1343" s="159">
        <f>IFERROR(VLOOKUP(N1343,'P1 Intra-Europees'!$A$15:$H$25,7,0),0)*X1343</f>
        <v>0</v>
      </c>
      <c r="Z1343" s="161">
        <f t="shared" si="569"/>
        <v>0</v>
      </c>
      <c r="AA1343" s="162">
        <f>IFERROR(VLOOKUP(N1343,'P1 Intra-Europees'!$A$15:$H$25,8,0),0)*Z1343</f>
        <v>0</v>
      </c>
      <c r="AB1343" s="163">
        <f t="shared" si="570"/>
        <v>0</v>
      </c>
      <c r="AC1343" s="157" t="str">
        <f>VLOOKUP(B1343,'P2 Origin'!$C$21:$O$176,13,0)</f>
        <v>EUR</v>
      </c>
      <c r="AD1343" s="164">
        <f t="shared" si="571"/>
        <v>0</v>
      </c>
      <c r="AE1343" s="165">
        <f>IF(AU1343&gt;0.1,VLOOKUP(B1343,'P2 Origin'!$C$21:$M$176,3,0)*H1343,0)</f>
        <v>0</v>
      </c>
      <c r="AF1343" s="166">
        <f t="shared" si="572"/>
        <v>0</v>
      </c>
      <c r="AG1343" s="165">
        <f>(VLOOKUP(B1343,'P2 Origin'!$C$21:$M$176,4,0))*AF1343</f>
        <v>0</v>
      </c>
      <c r="AH1343" s="166">
        <f t="shared" si="573"/>
        <v>0</v>
      </c>
      <c r="AI1343" s="165">
        <f>(VLOOKUP(B1343,'P2 Origin'!$C$21:$M$176,5,0))*AH1343</f>
        <v>0</v>
      </c>
      <c r="AJ1343" s="166">
        <f t="shared" si="587"/>
        <v>0</v>
      </c>
      <c r="AK1343" s="165">
        <f>(VLOOKUP(B1343,'P2 Origin'!$C$21:$M$176,6,0))*AJ1343</f>
        <v>0</v>
      </c>
      <c r="AL1343" s="166">
        <f t="shared" si="574"/>
        <v>33</v>
      </c>
      <c r="AM1343" s="165">
        <f>(VLOOKUP($B1343,'P2 Origin'!$C$21:$M$176,7,0))*AL1343</f>
        <v>0</v>
      </c>
      <c r="AN1343" s="166">
        <f t="shared" si="575"/>
        <v>0</v>
      </c>
      <c r="AO1343" s="165">
        <f>(VLOOKUP($B1343,'P2 Origin'!$C$21:$M$176,8,0))*AN1343</f>
        <v>0</v>
      </c>
      <c r="AP1343" s="166">
        <f t="shared" si="576"/>
        <v>0</v>
      </c>
      <c r="AQ1343" s="165">
        <f>(VLOOKUP($B1343,'P2 Origin'!$C$21:$M$176,9,0))*AP1343</f>
        <v>0</v>
      </c>
      <c r="AR1343" s="155">
        <f t="shared" si="588"/>
        <v>1</v>
      </c>
      <c r="AS1343" s="164">
        <f>(VLOOKUP(B1343,'P2 Origin'!$C$21:$M$176,10,0))*K1343</f>
        <v>0</v>
      </c>
      <c r="AT1343" s="164">
        <f>(VLOOKUP(B1343,'P2 Origin'!$C$21:$M$176,11,0))*J1343</f>
        <v>0</v>
      </c>
      <c r="AU1343" s="167">
        <v>33</v>
      </c>
      <c r="AV1343" s="168">
        <v>33</v>
      </c>
      <c r="AW1343" s="169">
        <v>0</v>
      </c>
      <c r="AX1343" s="170">
        <f>IF(AU1343&gt;=0.1,'P3 Bureaumarge zee- en luchtvr.'!$D$12,0)</f>
        <v>0</v>
      </c>
      <c r="AY1343" s="163">
        <f t="shared" si="577"/>
        <v>0</v>
      </c>
      <c r="AZ1343" s="157" t="str">
        <f>VLOOKUP(D1343,'P4 Destination'!$C$21:$O$176,13,0)</f>
        <v>USD</v>
      </c>
      <c r="BA1343" s="164">
        <f t="shared" si="578"/>
        <v>0</v>
      </c>
      <c r="BB1343" s="171">
        <f>IF(AU1343&gt;0.1,(VLOOKUP(D1343,'P4 Destination'!$C$21:$M$176,3,0))*I1343,0)</f>
        <v>0</v>
      </c>
      <c r="BC1343" s="172">
        <f t="shared" si="579"/>
        <v>0</v>
      </c>
      <c r="BD1343" s="171">
        <f>(VLOOKUP($D1343,'P4 Destination'!$C$21:$M$176,4,0))*BC1343</f>
        <v>0</v>
      </c>
      <c r="BE1343" s="172">
        <f t="shared" si="580"/>
        <v>0</v>
      </c>
      <c r="BF1343" s="171">
        <f>(VLOOKUP($D1343,'P4 Destination'!$C$21:$M$176,5,0))*BE1343</f>
        <v>0</v>
      </c>
      <c r="BG1343" s="172">
        <f t="shared" si="581"/>
        <v>0</v>
      </c>
      <c r="BH1343" s="171">
        <f>(VLOOKUP($D1343,'P4 Destination'!$C$21:$M$176,6,0))*BG1343</f>
        <v>0</v>
      </c>
      <c r="BI1343" s="172">
        <f t="shared" si="582"/>
        <v>33</v>
      </c>
      <c r="BJ1343" s="171">
        <f>(VLOOKUP($D1343,'P4 Destination'!$C$21:$M$176,7,0))*BI1343</f>
        <v>0</v>
      </c>
      <c r="BK1343" s="172">
        <f t="shared" si="583"/>
        <v>0</v>
      </c>
      <c r="BL1343" s="171">
        <f>(VLOOKUP($D1343,'P4 Destination'!$C$21:$M$176,8,0))*BK1343</f>
        <v>0</v>
      </c>
      <c r="BM1343" s="172">
        <f t="shared" si="584"/>
        <v>0</v>
      </c>
      <c r="BN1343" s="171">
        <f>(VLOOKUP($D1343,'P4 Destination'!$C$21:$M$176,9,0))*BM1343</f>
        <v>0</v>
      </c>
      <c r="BO1343" s="154">
        <f t="shared" si="589"/>
        <v>1</v>
      </c>
      <c r="BP1343" s="171">
        <f>(VLOOKUP(D1343,'P4 Destination'!$C$21:$M$176,10,0))*K1343</f>
        <v>0</v>
      </c>
      <c r="BQ1343" s="171">
        <f>(VLOOKUP(D1343,'P4 Destination'!$C$21:$M$176,11,0))*J1343</f>
        <v>0</v>
      </c>
      <c r="BR1343" s="173">
        <f t="shared" si="585"/>
        <v>0</v>
      </c>
      <c r="BS1343" s="173">
        <f>(AV1343*2500)*'P6 Verzekering'!$E$11</f>
        <v>0</v>
      </c>
      <c r="BT1343" s="173">
        <f>(AW1343*2500)*'P6 Verzekering'!$E$12</f>
        <v>0</v>
      </c>
      <c r="BU1343" s="173">
        <f>(L1343*2500)*'P6 Verzekering'!$E$13</f>
        <v>0</v>
      </c>
      <c r="BV1343" s="173">
        <f t="shared" si="586"/>
        <v>0</v>
      </c>
      <c r="BW1343"/>
      <c r="BX1343"/>
    </row>
    <row r="1344" spans="1:76">
      <c r="A1344" s="152" t="s">
        <v>1556</v>
      </c>
      <c r="B1344" s="152" t="s">
        <v>219</v>
      </c>
      <c r="C1344" s="152" t="s">
        <v>219</v>
      </c>
      <c r="D1344" s="152" t="s">
        <v>328</v>
      </c>
      <c r="E1344" s="152" t="s">
        <v>327</v>
      </c>
      <c r="F1344" s="153">
        <f t="shared" si="562"/>
        <v>27</v>
      </c>
      <c r="G1344" s="154">
        <v>1</v>
      </c>
      <c r="H1344" s="154">
        <f>IFERROR(VLOOKUP(B1344,'P2 Origin'!$C$21:$Q$176,15,FALSE),0)</f>
        <v>0</v>
      </c>
      <c r="I1344" s="154">
        <f>IFERROR(VLOOKUP(D1344,'P4 Destination'!$C$21:$Q$176,15,FALSE),0)</f>
        <v>1</v>
      </c>
      <c r="J1344" s="155"/>
      <c r="K1344" s="155">
        <v>1</v>
      </c>
      <c r="L1344" s="156">
        <v>0</v>
      </c>
      <c r="M1344" s="155">
        <v>0</v>
      </c>
      <c r="N1344" s="155">
        <v>0</v>
      </c>
      <c r="O1344" s="157">
        <f t="shared" si="563"/>
        <v>0</v>
      </c>
      <c r="P1344" s="158">
        <f t="shared" si="564"/>
        <v>0</v>
      </c>
      <c r="Q1344" s="159">
        <f>IFERROR(VLOOKUP(N1344,'P1 Intra-Europees'!$A$15:$H$25,3,0),0)*P1344</f>
        <v>0</v>
      </c>
      <c r="R1344" s="160">
        <f t="shared" si="565"/>
        <v>0</v>
      </c>
      <c r="S1344" s="159">
        <f>IFERROR(VLOOKUP(N1344,'P1 Intra-Europees'!$A$15:$H$25,4,0),0)*R1344</f>
        <v>0</v>
      </c>
      <c r="T1344" s="160">
        <f t="shared" si="566"/>
        <v>0</v>
      </c>
      <c r="U1344" s="159">
        <f>IFERROR(VLOOKUP(N1344,'P1 Intra-Europees'!$A$15:$H$25,5,0),0)*T1344</f>
        <v>0</v>
      </c>
      <c r="V1344" s="160">
        <f t="shared" si="567"/>
        <v>0</v>
      </c>
      <c r="W1344" s="159">
        <f>IFERROR(VLOOKUP(N1344,'P1 Intra-Europees'!$A$15:$H$25,6,0),0)*V1344</f>
        <v>0</v>
      </c>
      <c r="X1344" s="160">
        <f t="shared" si="568"/>
        <v>0</v>
      </c>
      <c r="Y1344" s="159">
        <f>IFERROR(VLOOKUP(N1344,'P1 Intra-Europees'!$A$15:$H$25,7,0),0)*X1344</f>
        <v>0</v>
      </c>
      <c r="Z1344" s="161">
        <f t="shared" si="569"/>
        <v>0</v>
      </c>
      <c r="AA1344" s="162">
        <f>IFERROR(VLOOKUP(N1344,'P1 Intra-Europees'!$A$15:$H$25,8,0),0)*Z1344</f>
        <v>0</v>
      </c>
      <c r="AB1344" s="163">
        <f t="shared" si="570"/>
        <v>0</v>
      </c>
      <c r="AC1344" s="157" t="str">
        <f>VLOOKUP(B1344,'P2 Origin'!$C$21:$O$176,13,0)</f>
        <v>EUR</v>
      </c>
      <c r="AD1344" s="164">
        <f t="shared" si="571"/>
        <v>0</v>
      </c>
      <c r="AE1344" s="165">
        <f>IF(AU1344&gt;0.1,VLOOKUP(B1344,'P2 Origin'!$C$21:$M$176,3,0)*H1344,0)</f>
        <v>0</v>
      </c>
      <c r="AF1344" s="166">
        <f t="shared" si="572"/>
        <v>0</v>
      </c>
      <c r="AG1344" s="165">
        <f>(VLOOKUP(B1344,'P2 Origin'!$C$21:$M$176,4,0))*AF1344</f>
        <v>0</v>
      </c>
      <c r="AH1344" s="166">
        <f t="shared" si="573"/>
        <v>0</v>
      </c>
      <c r="AI1344" s="165">
        <f>(VLOOKUP(B1344,'P2 Origin'!$C$21:$M$176,5,0))*AH1344</f>
        <v>0</v>
      </c>
      <c r="AJ1344" s="166">
        <f t="shared" si="587"/>
        <v>0</v>
      </c>
      <c r="AK1344" s="165">
        <f>(VLOOKUP(B1344,'P2 Origin'!$C$21:$M$176,6,0))*AJ1344</f>
        <v>0</v>
      </c>
      <c r="AL1344" s="166">
        <f t="shared" si="574"/>
        <v>27</v>
      </c>
      <c r="AM1344" s="165">
        <f>(VLOOKUP($B1344,'P2 Origin'!$C$21:$M$176,7,0))*AL1344</f>
        <v>0</v>
      </c>
      <c r="AN1344" s="166">
        <f t="shared" si="575"/>
        <v>0</v>
      </c>
      <c r="AO1344" s="165">
        <f>(VLOOKUP($B1344,'P2 Origin'!$C$21:$M$176,8,0))*AN1344</f>
        <v>0</v>
      </c>
      <c r="AP1344" s="166">
        <f t="shared" si="576"/>
        <v>0</v>
      </c>
      <c r="AQ1344" s="165">
        <f>(VLOOKUP($B1344,'P2 Origin'!$C$21:$M$176,9,0))*AP1344</f>
        <v>0</v>
      </c>
      <c r="AR1344" s="155">
        <f t="shared" si="588"/>
        <v>1</v>
      </c>
      <c r="AS1344" s="164">
        <f>(VLOOKUP(B1344,'P2 Origin'!$C$21:$M$176,10,0))*K1344</f>
        <v>0</v>
      </c>
      <c r="AT1344" s="164">
        <f>(VLOOKUP(B1344,'P2 Origin'!$C$21:$M$176,11,0))*J1344</f>
        <v>0</v>
      </c>
      <c r="AU1344" s="167">
        <v>27</v>
      </c>
      <c r="AV1344" s="168">
        <v>27</v>
      </c>
      <c r="AW1344" s="169">
        <v>0</v>
      </c>
      <c r="AX1344" s="170">
        <f>IF(AU1344&gt;=0.1,'P3 Bureaumarge zee- en luchtvr.'!$D$12,0)</f>
        <v>0</v>
      </c>
      <c r="AY1344" s="163">
        <f t="shared" si="577"/>
        <v>0</v>
      </c>
      <c r="AZ1344" s="157" t="str">
        <f>VLOOKUP(D1344,'P4 Destination'!$C$21:$O$176,13,0)</f>
        <v>USD</v>
      </c>
      <c r="BA1344" s="164">
        <f t="shared" si="578"/>
        <v>0</v>
      </c>
      <c r="BB1344" s="171">
        <f>IF(AU1344&gt;0.1,(VLOOKUP(D1344,'P4 Destination'!$C$21:$M$176,3,0))*I1344,0)</f>
        <v>0</v>
      </c>
      <c r="BC1344" s="172">
        <f t="shared" si="579"/>
        <v>0</v>
      </c>
      <c r="BD1344" s="171">
        <f>(VLOOKUP($D1344,'P4 Destination'!$C$21:$M$176,4,0))*BC1344</f>
        <v>0</v>
      </c>
      <c r="BE1344" s="172">
        <f t="shared" si="580"/>
        <v>0</v>
      </c>
      <c r="BF1344" s="171">
        <f>(VLOOKUP($D1344,'P4 Destination'!$C$21:$M$176,5,0))*BE1344</f>
        <v>0</v>
      </c>
      <c r="BG1344" s="172">
        <f t="shared" si="581"/>
        <v>0</v>
      </c>
      <c r="BH1344" s="171">
        <f>(VLOOKUP($D1344,'P4 Destination'!$C$21:$M$176,6,0))*BG1344</f>
        <v>0</v>
      </c>
      <c r="BI1344" s="172">
        <f t="shared" si="582"/>
        <v>27</v>
      </c>
      <c r="BJ1344" s="171">
        <f>(VLOOKUP($D1344,'P4 Destination'!$C$21:$M$176,7,0))*BI1344</f>
        <v>0</v>
      </c>
      <c r="BK1344" s="172">
        <f t="shared" si="583"/>
        <v>0</v>
      </c>
      <c r="BL1344" s="171">
        <f>(VLOOKUP($D1344,'P4 Destination'!$C$21:$M$176,8,0))*BK1344</f>
        <v>0</v>
      </c>
      <c r="BM1344" s="172">
        <f t="shared" si="584"/>
        <v>0</v>
      </c>
      <c r="BN1344" s="171">
        <f>(VLOOKUP($D1344,'P4 Destination'!$C$21:$M$176,9,0))*BM1344</f>
        <v>0</v>
      </c>
      <c r="BO1344" s="154">
        <f t="shared" si="589"/>
        <v>1</v>
      </c>
      <c r="BP1344" s="171">
        <f>(VLOOKUP(D1344,'P4 Destination'!$C$21:$M$176,10,0))*K1344</f>
        <v>0</v>
      </c>
      <c r="BQ1344" s="171">
        <f>(VLOOKUP(D1344,'P4 Destination'!$C$21:$M$176,11,0))*J1344</f>
        <v>0</v>
      </c>
      <c r="BR1344" s="173">
        <f t="shared" si="585"/>
        <v>0</v>
      </c>
      <c r="BS1344" s="173">
        <f>(AV1344*2500)*'P6 Verzekering'!$E$11</f>
        <v>0</v>
      </c>
      <c r="BT1344" s="173">
        <f>(AW1344*2500)*'P6 Verzekering'!$E$12</f>
        <v>0</v>
      </c>
      <c r="BU1344" s="173">
        <f>(L1344*2500)*'P6 Verzekering'!$E$13</f>
        <v>0</v>
      </c>
      <c r="BV1344" s="173">
        <f t="shared" si="586"/>
        <v>0</v>
      </c>
      <c r="BW1344"/>
      <c r="BX1344"/>
    </row>
    <row r="1345" spans="1:76">
      <c r="A1345" s="152" t="s">
        <v>1557</v>
      </c>
      <c r="B1345" s="152" t="s">
        <v>219</v>
      </c>
      <c r="C1345" s="152" t="s">
        <v>219</v>
      </c>
      <c r="D1345" s="152" t="s">
        <v>328</v>
      </c>
      <c r="E1345" s="152" t="s">
        <v>327</v>
      </c>
      <c r="F1345" s="153">
        <f t="shared" si="562"/>
        <v>46</v>
      </c>
      <c r="G1345" s="154">
        <v>1</v>
      </c>
      <c r="H1345" s="154">
        <f>IFERROR(VLOOKUP(B1345,'P2 Origin'!$C$21:$Q$176,15,FALSE),0)</f>
        <v>0</v>
      </c>
      <c r="I1345" s="154">
        <f>IFERROR(VLOOKUP(D1345,'P4 Destination'!$C$21:$Q$176,15,FALSE),0)</f>
        <v>1</v>
      </c>
      <c r="J1345" s="155">
        <v>1</v>
      </c>
      <c r="K1345" s="155"/>
      <c r="L1345" s="156">
        <v>0</v>
      </c>
      <c r="M1345" s="155">
        <v>0</v>
      </c>
      <c r="N1345" s="155">
        <v>0</v>
      </c>
      <c r="O1345" s="157">
        <f t="shared" si="563"/>
        <v>0</v>
      </c>
      <c r="P1345" s="158">
        <f t="shared" si="564"/>
        <v>0</v>
      </c>
      <c r="Q1345" s="159">
        <f>IFERROR(VLOOKUP(N1345,'P1 Intra-Europees'!$A$15:$H$25,3,0),0)*P1345</f>
        <v>0</v>
      </c>
      <c r="R1345" s="160">
        <f t="shared" si="565"/>
        <v>0</v>
      </c>
      <c r="S1345" s="159">
        <f>IFERROR(VLOOKUP(N1345,'P1 Intra-Europees'!$A$15:$H$25,4,0),0)*R1345</f>
        <v>0</v>
      </c>
      <c r="T1345" s="160">
        <f t="shared" si="566"/>
        <v>0</v>
      </c>
      <c r="U1345" s="159">
        <f>IFERROR(VLOOKUP(N1345,'P1 Intra-Europees'!$A$15:$H$25,5,0),0)*T1345</f>
        <v>0</v>
      </c>
      <c r="V1345" s="160">
        <f t="shared" si="567"/>
        <v>0</v>
      </c>
      <c r="W1345" s="159">
        <f>IFERROR(VLOOKUP(N1345,'P1 Intra-Europees'!$A$15:$H$25,6,0),0)*V1345</f>
        <v>0</v>
      </c>
      <c r="X1345" s="160">
        <f t="shared" si="568"/>
        <v>0</v>
      </c>
      <c r="Y1345" s="159">
        <f>IFERROR(VLOOKUP(N1345,'P1 Intra-Europees'!$A$15:$H$25,7,0),0)*X1345</f>
        <v>0</v>
      </c>
      <c r="Z1345" s="161">
        <f t="shared" si="569"/>
        <v>0</v>
      </c>
      <c r="AA1345" s="162">
        <f>IFERROR(VLOOKUP(N1345,'P1 Intra-Europees'!$A$15:$H$25,8,0),0)*Z1345</f>
        <v>0</v>
      </c>
      <c r="AB1345" s="163">
        <f t="shared" si="570"/>
        <v>0</v>
      </c>
      <c r="AC1345" s="157" t="str">
        <f>VLOOKUP(B1345,'P2 Origin'!$C$21:$O$176,13,0)</f>
        <v>EUR</v>
      </c>
      <c r="AD1345" s="164">
        <f t="shared" si="571"/>
        <v>0</v>
      </c>
      <c r="AE1345" s="165">
        <f>IF(AU1345&gt;0.1,VLOOKUP(B1345,'P2 Origin'!$C$21:$M$176,3,0)*H1345,0)</f>
        <v>0</v>
      </c>
      <c r="AF1345" s="166">
        <f t="shared" si="572"/>
        <v>0</v>
      </c>
      <c r="AG1345" s="165">
        <f>(VLOOKUP(B1345,'P2 Origin'!$C$21:$M$176,4,0))*AF1345</f>
        <v>0</v>
      </c>
      <c r="AH1345" s="166">
        <f t="shared" si="573"/>
        <v>0</v>
      </c>
      <c r="AI1345" s="165">
        <f>(VLOOKUP(B1345,'P2 Origin'!$C$21:$M$176,5,0))*AH1345</f>
        <v>0</v>
      </c>
      <c r="AJ1345" s="166">
        <f t="shared" si="587"/>
        <v>0</v>
      </c>
      <c r="AK1345" s="165">
        <f>(VLOOKUP(B1345,'P2 Origin'!$C$21:$M$176,6,0))*AJ1345</f>
        <v>0</v>
      </c>
      <c r="AL1345" s="166">
        <f t="shared" si="574"/>
        <v>0</v>
      </c>
      <c r="AM1345" s="165">
        <f>(VLOOKUP($B1345,'P2 Origin'!$C$21:$M$176,7,0))*AL1345</f>
        <v>0</v>
      </c>
      <c r="AN1345" s="166">
        <f t="shared" si="575"/>
        <v>0</v>
      </c>
      <c r="AO1345" s="165">
        <f>(VLOOKUP($B1345,'P2 Origin'!$C$21:$M$176,8,0))*AN1345</f>
        <v>0</v>
      </c>
      <c r="AP1345" s="166">
        <f t="shared" si="576"/>
        <v>46</v>
      </c>
      <c r="AQ1345" s="165">
        <f>(VLOOKUP($B1345,'P2 Origin'!$C$21:$M$176,9,0))*AP1345</f>
        <v>0</v>
      </c>
      <c r="AR1345" s="155">
        <f t="shared" si="588"/>
        <v>1</v>
      </c>
      <c r="AS1345" s="164">
        <f>(VLOOKUP(B1345,'P2 Origin'!$C$21:$M$176,10,0))*K1345</f>
        <v>0</v>
      </c>
      <c r="AT1345" s="164">
        <f>(VLOOKUP(B1345,'P2 Origin'!$C$21:$M$176,11,0))*J1345</f>
        <v>0</v>
      </c>
      <c r="AU1345" s="167">
        <v>46</v>
      </c>
      <c r="AV1345" s="168">
        <v>46</v>
      </c>
      <c r="AW1345" s="169">
        <v>0</v>
      </c>
      <c r="AX1345" s="170">
        <f>IF(AU1345&gt;=0.1,'P3 Bureaumarge zee- en luchtvr.'!$D$12,0)</f>
        <v>0</v>
      </c>
      <c r="AY1345" s="163">
        <f t="shared" si="577"/>
        <v>0</v>
      </c>
      <c r="AZ1345" s="157" t="str">
        <f>VLOOKUP(D1345,'P4 Destination'!$C$21:$O$176,13,0)</f>
        <v>USD</v>
      </c>
      <c r="BA1345" s="164">
        <f t="shared" si="578"/>
        <v>0</v>
      </c>
      <c r="BB1345" s="171">
        <f>IF(AU1345&gt;0.1,(VLOOKUP(D1345,'P4 Destination'!$C$21:$M$176,3,0))*I1345,0)</f>
        <v>0</v>
      </c>
      <c r="BC1345" s="172">
        <f t="shared" si="579"/>
        <v>0</v>
      </c>
      <c r="BD1345" s="171">
        <f>(VLOOKUP($D1345,'P4 Destination'!$C$21:$M$176,4,0))*BC1345</f>
        <v>0</v>
      </c>
      <c r="BE1345" s="172">
        <f t="shared" si="580"/>
        <v>0</v>
      </c>
      <c r="BF1345" s="171">
        <f>(VLOOKUP($D1345,'P4 Destination'!$C$21:$M$176,5,0))*BE1345</f>
        <v>0</v>
      </c>
      <c r="BG1345" s="172">
        <f t="shared" si="581"/>
        <v>0</v>
      </c>
      <c r="BH1345" s="171">
        <f>(VLOOKUP($D1345,'P4 Destination'!$C$21:$M$176,6,0))*BG1345</f>
        <v>0</v>
      </c>
      <c r="BI1345" s="172">
        <f t="shared" si="582"/>
        <v>0</v>
      </c>
      <c r="BJ1345" s="171">
        <f>(VLOOKUP($D1345,'P4 Destination'!$C$21:$M$176,7,0))*BI1345</f>
        <v>0</v>
      </c>
      <c r="BK1345" s="172">
        <f t="shared" si="583"/>
        <v>0</v>
      </c>
      <c r="BL1345" s="171">
        <f>(VLOOKUP($D1345,'P4 Destination'!$C$21:$M$176,8,0))*BK1345</f>
        <v>0</v>
      </c>
      <c r="BM1345" s="172">
        <f t="shared" si="584"/>
        <v>46</v>
      </c>
      <c r="BN1345" s="171">
        <f>(VLOOKUP($D1345,'P4 Destination'!$C$21:$M$176,9,0))*BM1345</f>
        <v>0</v>
      </c>
      <c r="BO1345" s="154">
        <f t="shared" si="589"/>
        <v>1</v>
      </c>
      <c r="BP1345" s="171">
        <f>(VLOOKUP(D1345,'P4 Destination'!$C$21:$M$176,10,0))*K1345</f>
        <v>0</v>
      </c>
      <c r="BQ1345" s="171">
        <f>(VLOOKUP(D1345,'P4 Destination'!$C$21:$M$176,11,0))*J1345</f>
        <v>0</v>
      </c>
      <c r="BR1345" s="173">
        <f t="shared" si="585"/>
        <v>0</v>
      </c>
      <c r="BS1345" s="173">
        <f>(AV1345*2500)*'P6 Verzekering'!$E$11</f>
        <v>0</v>
      </c>
      <c r="BT1345" s="173">
        <f>(AW1345*2500)*'P6 Verzekering'!$E$12</f>
        <v>0</v>
      </c>
      <c r="BU1345" s="173">
        <f>(L1345*2500)*'P6 Verzekering'!$E$13</f>
        <v>0</v>
      </c>
      <c r="BV1345" s="173">
        <f t="shared" si="586"/>
        <v>0</v>
      </c>
      <c r="BW1345"/>
      <c r="BX1345"/>
    </row>
    <row r="1346" spans="1:76">
      <c r="A1346" s="152" t="s">
        <v>1558</v>
      </c>
      <c r="B1346" s="152" t="s">
        <v>219</v>
      </c>
      <c r="C1346" s="152" t="s">
        <v>219</v>
      </c>
      <c r="D1346" s="152" t="s">
        <v>328</v>
      </c>
      <c r="E1346" s="152" t="s">
        <v>327</v>
      </c>
      <c r="F1346" s="153">
        <f t="shared" si="562"/>
        <v>50</v>
      </c>
      <c r="G1346" s="154">
        <v>1</v>
      </c>
      <c r="H1346" s="154">
        <f>IFERROR(VLOOKUP(B1346,'P2 Origin'!$C$21:$Q$176,15,FALSE),0)</f>
        <v>0</v>
      </c>
      <c r="I1346" s="154">
        <f>IFERROR(VLOOKUP(D1346,'P4 Destination'!$C$21:$Q$176,15,FALSE),0)</f>
        <v>1</v>
      </c>
      <c r="J1346" s="155">
        <v>1</v>
      </c>
      <c r="K1346" s="155"/>
      <c r="L1346" s="156">
        <v>0</v>
      </c>
      <c r="M1346" s="155">
        <v>0</v>
      </c>
      <c r="N1346" s="155">
        <v>0</v>
      </c>
      <c r="O1346" s="157">
        <f t="shared" si="563"/>
        <v>0</v>
      </c>
      <c r="P1346" s="158">
        <f t="shared" si="564"/>
        <v>0</v>
      </c>
      <c r="Q1346" s="159">
        <f>IFERROR(VLOOKUP(N1346,'P1 Intra-Europees'!$A$15:$H$25,3,0),0)*P1346</f>
        <v>0</v>
      </c>
      <c r="R1346" s="160">
        <f t="shared" si="565"/>
        <v>0</v>
      </c>
      <c r="S1346" s="159">
        <f>IFERROR(VLOOKUP(N1346,'P1 Intra-Europees'!$A$15:$H$25,4,0),0)*R1346</f>
        <v>0</v>
      </c>
      <c r="T1346" s="160">
        <f t="shared" si="566"/>
        <v>0</v>
      </c>
      <c r="U1346" s="159">
        <f>IFERROR(VLOOKUP(N1346,'P1 Intra-Europees'!$A$15:$H$25,5,0),0)*T1346</f>
        <v>0</v>
      </c>
      <c r="V1346" s="160">
        <f t="shared" si="567"/>
        <v>0</v>
      </c>
      <c r="W1346" s="159">
        <f>IFERROR(VLOOKUP(N1346,'P1 Intra-Europees'!$A$15:$H$25,6,0),0)*V1346</f>
        <v>0</v>
      </c>
      <c r="X1346" s="160">
        <f t="shared" si="568"/>
        <v>0</v>
      </c>
      <c r="Y1346" s="159">
        <f>IFERROR(VLOOKUP(N1346,'P1 Intra-Europees'!$A$15:$H$25,7,0),0)*X1346</f>
        <v>0</v>
      </c>
      <c r="Z1346" s="161">
        <f t="shared" si="569"/>
        <v>0</v>
      </c>
      <c r="AA1346" s="162">
        <f>IFERROR(VLOOKUP(N1346,'P1 Intra-Europees'!$A$15:$H$25,8,0),0)*Z1346</f>
        <v>0</v>
      </c>
      <c r="AB1346" s="163">
        <f t="shared" si="570"/>
        <v>0</v>
      </c>
      <c r="AC1346" s="157" t="str">
        <f>VLOOKUP(B1346,'P2 Origin'!$C$21:$O$176,13,0)</f>
        <v>EUR</v>
      </c>
      <c r="AD1346" s="164">
        <f t="shared" si="571"/>
        <v>0</v>
      </c>
      <c r="AE1346" s="165">
        <f>IF(AU1346&gt;0.1,VLOOKUP(B1346,'P2 Origin'!$C$21:$M$176,3,0)*H1346,0)</f>
        <v>0</v>
      </c>
      <c r="AF1346" s="166">
        <f t="shared" si="572"/>
        <v>0</v>
      </c>
      <c r="AG1346" s="165">
        <f>(VLOOKUP(B1346,'P2 Origin'!$C$21:$M$176,4,0))*AF1346</f>
        <v>0</v>
      </c>
      <c r="AH1346" s="166">
        <f t="shared" si="573"/>
        <v>0</v>
      </c>
      <c r="AI1346" s="165">
        <f>(VLOOKUP(B1346,'P2 Origin'!$C$21:$M$176,5,0))*AH1346</f>
        <v>0</v>
      </c>
      <c r="AJ1346" s="166">
        <f t="shared" si="587"/>
        <v>0</v>
      </c>
      <c r="AK1346" s="165">
        <f>(VLOOKUP(B1346,'P2 Origin'!$C$21:$M$176,6,0))*AJ1346</f>
        <v>0</v>
      </c>
      <c r="AL1346" s="166">
        <f t="shared" si="574"/>
        <v>0</v>
      </c>
      <c r="AM1346" s="165">
        <f>(VLOOKUP($B1346,'P2 Origin'!$C$21:$M$176,7,0))*AL1346</f>
        <v>0</v>
      </c>
      <c r="AN1346" s="166">
        <f t="shared" si="575"/>
        <v>0</v>
      </c>
      <c r="AO1346" s="165">
        <f>(VLOOKUP($B1346,'P2 Origin'!$C$21:$M$176,8,0))*AN1346</f>
        <v>0</v>
      </c>
      <c r="AP1346" s="166">
        <f t="shared" si="576"/>
        <v>50</v>
      </c>
      <c r="AQ1346" s="165">
        <f>(VLOOKUP($B1346,'P2 Origin'!$C$21:$M$176,9,0))*AP1346</f>
        <v>0</v>
      </c>
      <c r="AR1346" s="155">
        <f t="shared" si="588"/>
        <v>1</v>
      </c>
      <c r="AS1346" s="164">
        <f>(VLOOKUP(B1346,'P2 Origin'!$C$21:$M$176,10,0))*K1346</f>
        <v>0</v>
      </c>
      <c r="AT1346" s="164">
        <f>(VLOOKUP(B1346,'P2 Origin'!$C$21:$M$176,11,0))*J1346</f>
        <v>0</v>
      </c>
      <c r="AU1346" s="167">
        <v>50</v>
      </c>
      <c r="AV1346" s="168">
        <v>50</v>
      </c>
      <c r="AW1346" s="169">
        <v>0</v>
      </c>
      <c r="AX1346" s="170">
        <f>IF(AU1346&gt;=0.1,'P3 Bureaumarge zee- en luchtvr.'!$D$12,0)</f>
        <v>0</v>
      </c>
      <c r="AY1346" s="163">
        <f t="shared" si="577"/>
        <v>0</v>
      </c>
      <c r="AZ1346" s="157" t="str">
        <f>VLOOKUP(D1346,'P4 Destination'!$C$21:$O$176,13,0)</f>
        <v>USD</v>
      </c>
      <c r="BA1346" s="164">
        <f t="shared" si="578"/>
        <v>0</v>
      </c>
      <c r="BB1346" s="171">
        <f>IF(AU1346&gt;0.1,(VLOOKUP(D1346,'P4 Destination'!$C$21:$M$176,3,0))*I1346,0)</f>
        <v>0</v>
      </c>
      <c r="BC1346" s="172">
        <f t="shared" si="579"/>
        <v>0</v>
      </c>
      <c r="BD1346" s="171">
        <f>(VLOOKUP($D1346,'P4 Destination'!$C$21:$M$176,4,0))*BC1346</f>
        <v>0</v>
      </c>
      <c r="BE1346" s="172">
        <f t="shared" si="580"/>
        <v>0</v>
      </c>
      <c r="BF1346" s="171">
        <f>(VLOOKUP($D1346,'P4 Destination'!$C$21:$M$176,5,0))*BE1346</f>
        <v>0</v>
      </c>
      <c r="BG1346" s="172">
        <f t="shared" si="581"/>
        <v>0</v>
      </c>
      <c r="BH1346" s="171">
        <f>(VLOOKUP($D1346,'P4 Destination'!$C$21:$M$176,6,0))*BG1346</f>
        <v>0</v>
      </c>
      <c r="BI1346" s="172">
        <f t="shared" si="582"/>
        <v>0</v>
      </c>
      <c r="BJ1346" s="171">
        <f>(VLOOKUP($D1346,'P4 Destination'!$C$21:$M$176,7,0))*BI1346</f>
        <v>0</v>
      </c>
      <c r="BK1346" s="172">
        <f t="shared" si="583"/>
        <v>0</v>
      </c>
      <c r="BL1346" s="171">
        <f>(VLOOKUP($D1346,'P4 Destination'!$C$21:$M$176,8,0))*BK1346</f>
        <v>0</v>
      </c>
      <c r="BM1346" s="172">
        <f t="shared" si="584"/>
        <v>50</v>
      </c>
      <c r="BN1346" s="171">
        <f>(VLOOKUP($D1346,'P4 Destination'!$C$21:$M$176,9,0))*BM1346</f>
        <v>0</v>
      </c>
      <c r="BO1346" s="154">
        <f t="shared" si="589"/>
        <v>1</v>
      </c>
      <c r="BP1346" s="171">
        <f>(VLOOKUP(D1346,'P4 Destination'!$C$21:$M$176,10,0))*K1346</f>
        <v>0</v>
      </c>
      <c r="BQ1346" s="171">
        <f>(VLOOKUP(D1346,'P4 Destination'!$C$21:$M$176,11,0))*J1346</f>
        <v>0</v>
      </c>
      <c r="BR1346" s="173">
        <f t="shared" si="585"/>
        <v>0</v>
      </c>
      <c r="BS1346" s="173">
        <f>(AV1346*2500)*'P6 Verzekering'!$E$11</f>
        <v>0</v>
      </c>
      <c r="BT1346" s="173">
        <f>(AW1346*2500)*'P6 Verzekering'!$E$12</f>
        <v>0</v>
      </c>
      <c r="BU1346" s="173">
        <f>(L1346*2500)*'P6 Verzekering'!$E$13</f>
        <v>0</v>
      </c>
      <c r="BV1346" s="173">
        <f t="shared" si="586"/>
        <v>0</v>
      </c>
      <c r="BW1346"/>
      <c r="BX1346"/>
    </row>
    <row r="1347" spans="1:76">
      <c r="A1347" s="152" t="s">
        <v>1559</v>
      </c>
      <c r="B1347" s="152" t="s">
        <v>219</v>
      </c>
      <c r="C1347" s="152" t="s">
        <v>219</v>
      </c>
      <c r="D1347" s="152" t="s">
        <v>328</v>
      </c>
      <c r="E1347" s="152" t="s">
        <v>327</v>
      </c>
      <c r="F1347" s="153">
        <f t="shared" si="562"/>
        <v>2.7</v>
      </c>
      <c r="G1347" s="154">
        <v>0</v>
      </c>
      <c r="H1347" s="154">
        <f>IFERROR(VLOOKUP(B1347,'P2 Origin'!$C$21:$Q$176,15,FALSE),0)</f>
        <v>0</v>
      </c>
      <c r="I1347" s="154">
        <f>IFERROR(VLOOKUP(D1347,'P4 Destination'!$C$21:$Q$176,15,FALSE),0)</f>
        <v>1</v>
      </c>
      <c r="J1347" s="155"/>
      <c r="K1347" s="155"/>
      <c r="L1347" s="156">
        <v>0</v>
      </c>
      <c r="M1347" s="155">
        <v>0</v>
      </c>
      <c r="N1347" s="155">
        <v>0</v>
      </c>
      <c r="O1347" s="157">
        <f t="shared" si="563"/>
        <v>0</v>
      </c>
      <c r="P1347" s="158">
        <f t="shared" si="564"/>
        <v>0</v>
      </c>
      <c r="Q1347" s="159">
        <f>IFERROR(VLOOKUP(N1347,'P1 Intra-Europees'!$A$15:$H$25,3,0),0)*P1347</f>
        <v>0</v>
      </c>
      <c r="R1347" s="160">
        <f t="shared" si="565"/>
        <v>0</v>
      </c>
      <c r="S1347" s="159">
        <f>IFERROR(VLOOKUP(N1347,'P1 Intra-Europees'!$A$15:$H$25,4,0),0)*R1347</f>
        <v>0</v>
      </c>
      <c r="T1347" s="160">
        <f t="shared" si="566"/>
        <v>0</v>
      </c>
      <c r="U1347" s="159">
        <f>IFERROR(VLOOKUP(N1347,'P1 Intra-Europees'!$A$15:$H$25,5,0),0)*T1347</f>
        <v>0</v>
      </c>
      <c r="V1347" s="160">
        <f t="shared" si="567"/>
        <v>0</v>
      </c>
      <c r="W1347" s="159">
        <f>IFERROR(VLOOKUP(N1347,'P1 Intra-Europees'!$A$15:$H$25,6,0),0)*V1347</f>
        <v>0</v>
      </c>
      <c r="X1347" s="160">
        <f t="shared" si="568"/>
        <v>0</v>
      </c>
      <c r="Y1347" s="159">
        <f>IFERROR(VLOOKUP(N1347,'P1 Intra-Europees'!$A$15:$H$25,7,0),0)*X1347</f>
        <v>0</v>
      </c>
      <c r="Z1347" s="161">
        <f t="shared" si="569"/>
        <v>0</v>
      </c>
      <c r="AA1347" s="162">
        <f>IFERROR(VLOOKUP(N1347,'P1 Intra-Europees'!$A$15:$H$25,8,0),0)*Z1347</f>
        <v>0</v>
      </c>
      <c r="AB1347" s="163">
        <f t="shared" si="570"/>
        <v>0</v>
      </c>
      <c r="AC1347" s="157" t="str">
        <f>VLOOKUP(B1347,'P2 Origin'!$C$21:$O$176,13,0)</f>
        <v>EUR</v>
      </c>
      <c r="AD1347" s="164">
        <f t="shared" si="571"/>
        <v>0</v>
      </c>
      <c r="AE1347" s="165">
        <f>IF(AU1347&gt;0.1,VLOOKUP(B1347,'P2 Origin'!$C$21:$M$176,3,0)*H1347,0)</f>
        <v>0</v>
      </c>
      <c r="AF1347" s="166">
        <f t="shared" si="572"/>
        <v>2.7</v>
      </c>
      <c r="AG1347" s="165">
        <f>(VLOOKUP(B1347,'P2 Origin'!$C$21:$M$176,4,0))*AF1347</f>
        <v>0</v>
      </c>
      <c r="AH1347" s="166">
        <f t="shared" si="573"/>
        <v>0</v>
      </c>
      <c r="AI1347" s="165">
        <f>(VLOOKUP(B1347,'P2 Origin'!$C$21:$M$176,5,0))*AH1347</f>
        <v>0</v>
      </c>
      <c r="AJ1347" s="166">
        <f t="shared" si="587"/>
        <v>0</v>
      </c>
      <c r="AK1347" s="165">
        <f>(VLOOKUP(B1347,'P2 Origin'!$C$21:$M$176,6,0))*AJ1347</f>
        <v>0</v>
      </c>
      <c r="AL1347" s="166">
        <f t="shared" si="574"/>
        <v>0</v>
      </c>
      <c r="AM1347" s="165">
        <f>(VLOOKUP($B1347,'P2 Origin'!$C$21:$M$176,7,0))*AL1347</f>
        <v>0</v>
      </c>
      <c r="AN1347" s="166">
        <f t="shared" si="575"/>
        <v>0</v>
      </c>
      <c r="AO1347" s="165">
        <f>(VLOOKUP($B1347,'P2 Origin'!$C$21:$M$176,8,0))*AN1347</f>
        <v>0</v>
      </c>
      <c r="AP1347" s="166">
        <f t="shared" si="576"/>
        <v>0</v>
      </c>
      <c r="AQ1347" s="165">
        <f>(VLOOKUP($B1347,'P2 Origin'!$C$21:$M$176,9,0))*AP1347</f>
        <v>0</v>
      </c>
      <c r="AR1347" s="155">
        <f t="shared" si="588"/>
        <v>0</v>
      </c>
      <c r="AS1347" s="164">
        <f>(VLOOKUP(B1347,'P2 Origin'!$C$21:$M$176,10,0))*K1347</f>
        <v>0</v>
      </c>
      <c r="AT1347" s="164">
        <f>(VLOOKUP(B1347,'P2 Origin'!$C$21:$M$176,11,0))*J1347</f>
        <v>0</v>
      </c>
      <c r="AU1347" s="167">
        <v>2.7</v>
      </c>
      <c r="AV1347" s="168">
        <v>0</v>
      </c>
      <c r="AW1347" s="169">
        <v>2.7</v>
      </c>
      <c r="AX1347" s="170">
        <f>IF(AU1347&gt;=0.1,'P3 Bureaumarge zee- en luchtvr.'!$D$12,0)</f>
        <v>0</v>
      </c>
      <c r="AY1347" s="163">
        <f t="shared" si="577"/>
        <v>0</v>
      </c>
      <c r="AZ1347" s="157" t="str">
        <f>VLOOKUP(D1347,'P4 Destination'!$C$21:$O$176,13,0)</f>
        <v>USD</v>
      </c>
      <c r="BA1347" s="164">
        <f t="shared" si="578"/>
        <v>0</v>
      </c>
      <c r="BB1347" s="171">
        <f>IF(AU1347&gt;0.1,(VLOOKUP(D1347,'P4 Destination'!$C$21:$M$176,3,0))*I1347,0)</f>
        <v>0</v>
      </c>
      <c r="BC1347" s="172">
        <f t="shared" si="579"/>
        <v>2.7</v>
      </c>
      <c r="BD1347" s="171">
        <f>(VLOOKUP($D1347,'P4 Destination'!$C$21:$M$176,4,0))*BC1347</f>
        <v>0</v>
      </c>
      <c r="BE1347" s="172">
        <f t="shared" si="580"/>
        <v>0</v>
      </c>
      <c r="BF1347" s="171">
        <f>(VLOOKUP($D1347,'P4 Destination'!$C$21:$M$176,5,0))*BE1347</f>
        <v>0</v>
      </c>
      <c r="BG1347" s="172">
        <f t="shared" si="581"/>
        <v>0</v>
      </c>
      <c r="BH1347" s="171">
        <f>(VLOOKUP($D1347,'P4 Destination'!$C$21:$M$176,6,0))*BG1347</f>
        <v>0</v>
      </c>
      <c r="BI1347" s="172">
        <f t="shared" si="582"/>
        <v>0</v>
      </c>
      <c r="BJ1347" s="171">
        <f>(VLOOKUP($D1347,'P4 Destination'!$C$21:$M$176,7,0))*BI1347</f>
        <v>0</v>
      </c>
      <c r="BK1347" s="172">
        <f t="shared" si="583"/>
        <v>0</v>
      </c>
      <c r="BL1347" s="171">
        <f>(VLOOKUP($D1347,'P4 Destination'!$C$21:$M$176,8,0))*BK1347</f>
        <v>0</v>
      </c>
      <c r="BM1347" s="172">
        <f t="shared" si="584"/>
        <v>0</v>
      </c>
      <c r="BN1347" s="171">
        <f>(VLOOKUP($D1347,'P4 Destination'!$C$21:$M$176,9,0))*BM1347</f>
        <v>0</v>
      </c>
      <c r="BO1347" s="154">
        <f t="shared" si="589"/>
        <v>0</v>
      </c>
      <c r="BP1347" s="171">
        <f>(VLOOKUP(D1347,'P4 Destination'!$C$21:$M$176,10,0))*K1347</f>
        <v>0</v>
      </c>
      <c r="BQ1347" s="171">
        <f>(VLOOKUP(D1347,'P4 Destination'!$C$21:$M$176,11,0))*J1347</f>
        <v>0</v>
      </c>
      <c r="BR1347" s="173">
        <f t="shared" si="585"/>
        <v>0</v>
      </c>
      <c r="BS1347" s="173">
        <f>(AV1347*2500)*'P6 Verzekering'!$E$11</f>
        <v>0</v>
      </c>
      <c r="BT1347" s="173">
        <f>(AW1347*2500)*'P6 Verzekering'!$E$12</f>
        <v>0</v>
      </c>
      <c r="BU1347" s="173">
        <f>(L1347*2500)*'P6 Verzekering'!$E$13</f>
        <v>0</v>
      </c>
      <c r="BV1347" s="173">
        <f t="shared" si="586"/>
        <v>0</v>
      </c>
      <c r="BW1347"/>
      <c r="BX1347"/>
    </row>
    <row r="1348" spans="1:76">
      <c r="A1348" s="152" t="s">
        <v>1563</v>
      </c>
      <c r="B1348" s="152" t="s">
        <v>219</v>
      </c>
      <c r="C1348" s="152" t="s">
        <v>219</v>
      </c>
      <c r="D1348" s="152" t="s">
        <v>265</v>
      </c>
      <c r="E1348" s="152" t="s">
        <v>264</v>
      </c>
      <c r="F1348" s="153">
        <f t="shared" si="562"/>
        <v>11</v>
      </c>
      <c r="G1348" s="154">
        <v>1</v>
      </c>
      <c r="H1348" s="154">
        <f>IFERROR(VLOOKUP(B1348,'P2 Origin'!$C$21:$Q$176,15,FALSE),0)</f>
        <v>0</v>
      </c>
      <c r="I1348" s="154">
        <f>IFERROR(VLOOKUP(D1348,'P4 Destination'!$C$21:$Q$176,15,FALSE),0)</f>
        <v>0</v>
      </c>
      <c r="J1348" s="155"/>
      <c r="K1348" s="155">
        <v>1</v>
      </c>
      <c r="L1348" s="156">
        <v>0</v>
      </c>
      <c r="M1348" s="155">
        <v>0</v>
      </c>
      <c r="N1348" s="155">
        <v>0</v>
      </c>
      <c r="O1348" s="157">
        <f t="shared" si="563"/>
        <v>0</v>
      </c>
      <c r="P1348" s="158">
        <f t="shared" si="564"/>
        <v>0</v>
      </c>
      <c r="Q1348" s="159">
        <f>IFERROR(VLOOKUP(N1348,'P1 Intra-Europees'!$A$15:$H$25,3,0),0)*P1348</f>
        <v>0</v>
      </c>
      <c r="R1348" s="160">
        <f t="shared" si="565"/>
        <v>0</v>
      </c>
      <c r="S1348" s="159">
        <f>IFERROR(VLOOKUP(N1348,'P1 Intra-Europees'!$A$15:$H$25,4,0),0)*R1348</f>
        <v>0</v>
      </c>
      <c r="T1348" s="160">
        <f t="shared" si="566"/>
        <v>0</v>
      </c>
      <c r="U1348" s="159">
        <f>IFERROR(VLOOKUP(N1348,'P1 Intra-Europees'!$A$15:$H$25,5,0),0)*T1348</f>
        <v>0</v>
      </c>
      <c r="V1348" s="160">
        <f t="shared" si="567"/>
        <v>0</v>
      </c>
      <c r="W1348" s="159">
        <f>IFERROR(VLOOKUP(N1348,'P1 Intra-Europees'!$A$15:$H$25,6,0),0)*V1348</f>
        <v>0</v>
      </c>
      <c r="X1348" s="160">
        <f t="shared" si="568"/>
        <v>0</v>
      </c>
      <c r="Y1348" s="159">
        <f>IFERROR(VLOOKUP(N1348,'P1 Intra-Europees'!$A$15:$H$25,7,0),0)*X1348</f>
        <v>0</v>
      </c>
      <c r="Z1348" s="161">
        <f t="shared" si="569"/>
        <v>0</v>
      </c>
      <c r="AA1348" s="162">
        <f>IFERROR(VLOOKUP(N1348,'P1 Intra-Europees'!$A$15:$H$25,8,0),0)*Z1348</f>
        <v>0</v>
      </c>
      <c r="AB1348" s="163">
        <f t="shared" si="570"/>
        <v>0</v>
      </c>
      <c r="AC1348" s="157" t="str">
        <f>VLOOKUP(B1348,'P2 Origin'!$C$21:$O$176,13,0)</f>
        <v>EUR</v>
      </c>
      <c r="AD1348" s="164">
        <f t="shared" si="571"/>
        <v>0</v>
      </c>
      <c r="AE1348" s="165">
        <f>IF(AU1348&gt;0.1,VLOOKUP(B1348,'P2 Origin'!$C$21:$M$176,3,0)*H1348,0)</f>
        <v>0</v>
      </c>
      <c r="AF1348" s="166">
        <f t="shared" si="572"/>
        <v>0</v>
      </c>
      <c r="AG1348" s="165">
        <f>(VLOOKUP(B1348,'P2 Origin'!$C$21:$M$176,4,0))*AF1348</f>
        <v>0</v>
      </c>
      <c r="AH1348" s="166">
        <f t="shared" si="573"/>
        <v>11</v>
      </c>
      <c r="AI1348" s="165">
        <f>(VLOOKUP(B1348,'P2 Origin'!$C$21:$M$176,5,0))*AH1348</f>
        <v>0</v>
      </c>
      <c r="AJ1348" s="166">
        <f t="shared" si="587"/>
        <v>0</v>
      </c>
      <c r="AK1348" s="165">
        <f>(VLOOKUP(B1348,'P2 Origin'!$C$21:$M$176,6,0))*AJ1348</f>
        <v>0</v>
      </c>
      <c r="AL1348" s="166">
        <f t="shared" si="574"/>
        <v>0</v>
      </c>
      <c r="AM1348" s="165">
        <f>(VLOOKUP($B1348,'P2 Origin'!$C$21:$M$176,7,0))*AL1348</f>
        <v>0</v>
      </c>
      <c r="AN1348" s="166">
        <f t="shared" si="575"/>
        <v>0</v>
      </c>
      <c r="AO1348" s="165">
        <f>(VLOOKUP($B1348,'P2 Origin'!$C$21:$M$176,8,0))*AN1348</f>
        <v>0</v>
      </c>
      <c r="AP1348" s="166">
        <f t="shared" si="576"/>
        <v>0</v>
      </c>
      <c r="AQ1348" s="165">
        <f>(VLOOKUP($B1348,'P2 Origin'!$C$21:$M$176,9,0))*AP1348</f>
        <v>0</v>
      </c>
      <c r="AR1348" s="155">
        <f t="shared" si="588"/>
        <v>1</v>
      </c>
      <c r="AS1348" s="164">
        <f>(VLOOKUP(B1348,'P2 Origin'!$C$21:$M$176,10,0))*K1348</f>
        <v>0</v>
      </c>
      <c r="AT1348" s="164">
        <f>(VLOOKUP(B1348,'P2 Origin'!$C$21:$M$176,11,0))*J1348</f>
        <v>0</v>
      </c>
      <c r="AU1348" s="167">
        <v>11</v>
      </c>
      <c r="AV1348" s="168">
        <v>11</v>
      </c>
      <c r="AW1348" s="169">
        <v>0</v>
      </c>
      <c r="AX1348" s="170">
        <f>IF(AU1348&gt;=0.1,'P3 Bureaumarge zee- en luchtvr.'!$D$12,0)</f>
        <v>0</v>
      </c>
      <c r="AY1348" s="163">
        <f t="shared" si="577"/>
        <v>0</v>
      </c>
      <c r="AZ1348" s="157" t="str">
        <f>VLOOKUP(D1348,'P4 Destination'!$C$21:$O$176,13,0)</f>
        <v>USD</v>
      </c>
      <c r="BA1348" s="164">
        <f t="shared" si="578"/>
        <v>0</v>
      </c>
      <c r="BB1348" s="171">
        <f>IF(AU1348&gt;0.1,(VLOOKUP(D1348,'P4 Destination'!$C$21:$M$176,3,0))*I1348,0)</f>
        <v>0</v>
      </c>
      <c r="BC1348" s="172">
        <f t="shared" si="579"/>
        <v>0</v>
      </c>
      <c r="BD1348" s="171">
        <f>(VLOOKUP($D1348,'P4 Destination'!$C$21:$M$176,4,0))*BC1348</f>
        <v>0</v>
      </c>
      <c r="BE1348" s="172">
        <f t="shared" si="580"/>
        <v>11</v>
      </c>
      <c r="BF1348" s="171">
        <f>(VLOOKUP($D1348,'P4 Destination'!$C$21:$M$176,5,0))*BE1348</f>
        <v>0</v>
      </c>
      <c r="BG1348" s="172">
        <f t="shared" si="581"/>
        <v>0</v>
      </c>
      <c r="BH1348" s="171">
        <f>(VLOOKUP($D1348,'P4 Destination'!$C$21:$M$176,6,0))*BG1348</f>
        <v>0</v>
      </c>
      <c r="BI1348" s="172">
        <f t="shared" si="582"/>
        <v>0</v>
      </c>
      <c r="BJ1348" s="171">
        <f>(VLOOKUP($D1348,'P4 Destination'!$C$21:$M$176,7,0))*BI1348</f>
        <v>0</v>
      </c>
      <c r="BK1348" s="172">
        <f t="shared" si="583"/>
        <v>0</v>
      </c>
      <c r="BL1348" s="171">
        <f>(VLOOKUP($D1348,'P4 Destination'!$C$21:$M$176,8,0))*BK1348</f>
        <v>0</v>
      </c>
      <c r="BM1348" s="172">
        <f t="shared" si="584"/>
        <v>0</v>
      </c>
      <c r="BN1348" s="171">
        <f>(VLOOKUP($D1348,'P4 Destination'!$C$21:$M$176,9,0))*BM1348</f>
        <v>0</v>
      </c>
      <c r="BO1348" s="154">
        <f t="shared" si="589"/>
        <v>1</v>
      </c>
      <c r="BP1348" s="171">
        <f>(VLOOKUP(D1348,'P4 Destination'!$C$21:$M$176,10,0))*K1348</f>
        <v>0</v>
      </c>
      <c r="BQ1348" s="171">
        <f>(VLOOKUP(D1348,'P4 Destination'!$C$21:$M$176,11,0))*J1348</f>
        <v>0</v>
      </c>
      <c r="BR1348" s="173">
        <f t="shared" si="585"/>
        <v>0</v>
      </c>
      <c r="BS1348" s="173">
        <f>(AV1348*2500)*'P6 Verzekering'!$E$11</f>
        <v>0</v>
      </c>
      <c r="BT1348" s="173">
        <f>(AW1348*2500)*'P6 Verzekering'!$E$12</f>
        <v>0</v>
      </c>
      <c r="BU1348" s="173">
        <f>(L1348*2500)*'P6 Verzekering'!$E$13</f>
        <v>0</v>
      </c>
      <c r="BV1348" s="173">
        <f t="shared" si="586"/>
        <v>0</v>
      </c>
      <c r="BW1348"/>
      <c r="BX1348"/>
    </row>
    <row r="1349" spans="1:76">
      <c r="A1349" s="152" t="s">
        <v>1564</v>
      </c>
      <c r="B1349" s="152" t="s">
        <v>219</v>
      </c>
      <c r="C1349" s="152" t="s">
        <v>219</v>
      </c>
      <c r="D1349" s="152" t="s">
        <v>265</v>
      </c>
      <c r="E1349" s="152" t="s">
        <v>264</v>
      </c>
      <c r="F1349" s="153">
        <f t="shared" si="562"/>
        <v>64</v>
      </c>
      <c r="G1349" s="154">
        <v>1</v>
      </c>
      <c r="H1349" s="154">
        <f>IFERROR(VLOOKUP(B1349,'P2 Origin'!$C$21:$Q$176,15,FALSE),0)</f>
        <v>0</v>
      </c>
      <c r="I1349" s="154">
        <f>IFERROR(VLOOKUP(D1349,'P4 Destination'!$C$21:$Q$176,15,FALSE),0)</f>
        <v>0</v>
      </c>
      <c r="J1349" s="155"/>
      <c r="K1349" s="155">
        <v>1</v>
      </c>
      <c r="L1349" s="156">
        <v>0</v>
      </c>
      <c r="M1349" s="155">
        <v>0</v>
      </c>
      <c r="N1349" s="155">
        <v>0</v>
      </c>
      <c r="O1349" s="157">
        <f t="shared" si="563"/>
        <v>0</v>
      </c>
      <c r="P1349" s="158">
        <f t="shared" si="564"/>
        <v>0</v>
      </c>
      <c r="Q1349" s="159">
        <f>IFERROR(VLOOKUP(N1349,'P1 Intra-Europees'!$A$15:$H$25,3,0),0)*P1349</f>
        <v>0</v>
      </c>
      <c r="R1349" s="160">
        <f t="shared" si="565"/>
        <v>0</v>
      </c>
      <c r="S1349" s="159">
        <f>IFERROR(VLOOKUP(N1349,'P1 Intra-Europees'!$A$15:$H$25,4,0),0)*R1349</f>
        <v>0</v>
      </c>
      <c r="T1349" s="160">
        <f t="shared" si="566"/>
        <v>0</v>
      </c>
      <c r="U1349" s="159">
        <f>IFERROR(VLOOKUP(N1349,'P1 Intra-Europees'!$A$15:$H$25,5,0),0)*T1349</f>
        <v>0</v>
      </c>
      <c r="V1349" s="160">
        <f t="shared" si="567"/>
        <v>0</v>
      </c>
      <c r="W1349" s="159">
        <f>IFERROR(VLOOKUP(N1349,'P1 Intra-Europees'!$A$15:$H$25,6,0),0)*V1349</f>
        <v>0</v>
      </c>
      <c r="X1349" s="160">
        <f t="shared" si="568"/>
        <v>0</v>
      </c>
      <c r="Y1349" s="159">
        <f>IFERROR(VLOOKUP(N1349,'P1 Intra-Europees'!$A$15:$H$25,7,0),0)*X1349</f>
        <v>0</v>
      </c>
      <c r="Z1349" s="161">
        <f t="shared" si="569"/>
        <v>0</v>
      </c>
      <c r="AA1349" s="162">
        <f>IFERROR(VLOOKUP(N1349,'P1 Intra-Europees'!$A$15:$H$25,8,0),0)*Z1349</f>
        <v>0</v>
      </c>
      <c r="AB1349" s="163">
        <f t="shared" si="570"/>
        <v>0</v>
      </c>
      <c r="AC1349" s="157" t="str">
        <f>VLOOKUP(B1349,'P2 Origin'!$C$21:$O$176,13,0)</f>
        <v>EUR</v>
      </c>
      <c r="AD1349" s="164">
        <f t="shared" si="571"/>
        <v>0</v>
      </c>
      <c r="AE1349" s="165">
        <f>IF(AU1349&gt;0.1,VLOOKUP(B1349,'P2 Origin'!$C$21:$M$176,3,0)*H1349,0)</f>
        <v>0</v>
      </c>
      <c r="AF1349" s="166">
        <f t="shared" si="572"/>
        <v>0</v>
      </c>
      <c r="AG1349" s="165">
        <f>(VLOOKUP(B1349,'P2 Origin'!$C$21:$M$176,4,0))*AF1349</f>
        <v>0</v>
      </c>
      <c r="AH1349" s="166">
        <f t="shared" si="573"/>
        <v>0</v>
      </c>
      <c r="AI1349" s="165">
        <f>(VLOOKUP(B1349,'P2 Origin'!$C$21:$M$176,5,0))*AH1349</f>
        <v>0</v>
      </c>
      <c r="AJ1349" s="166">
        <f t="shared" si="587"/>
        <v>0</v>
      </c>
      <c r="AK1349" s="165">
        <f>(VLOOKUP(B1349,'P2 Origin'!$C$21:$M$176,6,0))*AJ1349</f>
        <v>0</v>
      </c>
      <c r="AL1349" s="166">
        <f t="shared" si="574"/>
        <v>0</v>
      </c>
      <c r="AM1349" s="165">
        <f>(VLOOKUP($B1349,'P2 Origin'!$C$21:$M$176,7,0))*AL1349</f>
        <v>0</v>
      </c>
      <c r="AN1349" s="166">
        <f t="shared" si="575"/>
        <v>0</v>
      </c>
      <c r="AO1349" s="165">
        <f>(VLOOKUP($B1349,'P2 Origin'!$C$21:$M$176,8,0))*AN1349</f>
        <v>0</v>
      </c>
      <c r="AP1349" s="166">
        <f t="shared" si="576"/>
        <v>64</v>
      </c>
      <c r="AQ1349" s="165">
        <f>(VLOOKUP($B1349,'P2 Origin'!$C$21:$M$176,9,0))*AP1349</f>
        <v>0</v>
      </c>
      <c r="AR1349" s="155">
        <f t="shared" si="588"/>
        <v>1</v>
      </c>
      <c r="AS1349" s="164">
        <f>(VLOOKUP(B1349,'P2 Origin'!$C$21:$M$176,10,0))*K1349</f>
        <v>0</v>
      </c>
      <c r="AT1349" s="164">
        <f>(VLOOKUP(B1349,'P2 Origin'!$C$21:$M$176,11,0))*J1349</f>
        <v>0</v>
      </c>
      <c r="AU1349" s="167">
        <v>64</v>
      </c>
      <c r="AV1349" s="168">
        <v>64</v>
      </c>
      <c r="AW1349" s="169">
        <v>0</v>
      </c>
      <c r="AX1349" s="170">
        <f>IF(AU1349&gt;=0.1,'P3 Bureaumarge zee- en luchtvr.'!$D$12,0)</f>
        <v>0</v>
      </c>
      <c r="AY1349" s="163">
        <f t="shared" si="577"/>
        <v>0</v>
      </c>
      <c r="AZ1349" s="157" t="str">
        <f>VLOOKUP(D1349,'P4 Destination'!$C$21:$O$176,13,0)</f>
        <v>USD</v>
      </c>
      <c r="BA1349" s="164">
        <f t="shared" si="578"/>
        <v>0</v>
      </c>
      <c r="BB1349" s="171">
        <f>IF(AU1349&gt;0.1,(VLOOKUP(D1349,'P4 Destination'!$C$21:$M$176,3,0))*I1349,0)</f>
        <v>0</v>
      </c>
      <c r="BC1349" s="172">
        <f t="shared" si="579"/>
        <v>0</v>
      </c>
      <c r="BD1349" s="171">
        <f>(VLOOKUP($D1349,'P4 Destination'!$C$21:$M$176,4,0))*BC1349</f>
        <v>0</v>
      </c>
      <c r="BE1349" s="172">
        <f t="shared" si="580"/>
        <v>0</v>
      </c>
      <c r="BF1349" s="171">
        <f>(VLOOKUP($D1349,'P4 Destination'!$C$21:$M$176,5,0))*BE1349</f>
        <v>0</v>
      </c>
      <c r="BG1349" s="172">
        <f t="shared" si="581"/>
        <v>0</v>
      </c>
      <c r="BH1349" s="171">
        <f>(VLOOKUP($D1349,'P4 Destination'!$C$21:$M$176,6,0))*BG1349</f>
        <v>0</v>
      </c>
      <c r="BI1349" s="172">
        <f t="shared" si="582"/>
        <v>0</v>
      </c>
      <c r="BJ1349" s="171">
        <f>(VLOOKUP($D1349,'P4 Destination'!$C$21:$M$176,7,0))*BI1349</f>
        <v>0</v>
      </c>
      <c r="BK1349" s="172">
        <f t="shared" si="583"/>
        <v>0</v>
      </c>
      <c r="BL1349" s="171">
        <f>(VLOOKUP($D1349,'P4 Destination'!$C$21:$M$176,8,0))*BK1349</f>
        <v>0</v>
      </c>
      <c r="BM1349" s="172">
        <f t="shared" si="584"/>
        <v>64</v>
      </c>
      <c r="BN1349" s="171">
        <f>(VLOOKUP($D1349,'P4 Destination'!$C$21:$M$176,9,0))*BM1349</f>
        <v>0</v>
      </c>
      <c r="BO1349" s="154">
        <f t="shared" si="589"/>
        <v>1</v>
      </c>
      <c r="BP1349" s="171">
        <f>(VLOOKUP(D1349,'P4 Destination'!$C$21:$M$176,10,0))*K1349</f>
        <v>0</v>
      </c>
      <c r="BQ1349" s="171">
        <f>(VLOOKUP(D1349,'P4 Destination'!$C$21:$M$176,11,0))*J1349</f>
        <v>0</v>
      </c>
      <c r="BR1349" s="173">
        <f t="shared" si="585"/>
        <v>0</v>
      </c>
      <c r="BS1349" s="173">
        <f>(AV1349*2500)*'P6 Verzekering'!$E$11</f>
        <v>0</v>
      </c>
      <c r="BT1349" s="173">
        <f>(AW1349*2500)*'P6 Verzekering'!$E$12</f>
        <v>0</v>
      </c>
      <c r="BU1349" s="173">
        <f>(L1349*2500)*'P6 Verzekering'!$E$13</f>
        <v>0</v>
      </c>
      <c r="BV1349" s="173">
        <f t="shared" si="586"/>
        <v>0</v>
      </c>
      <c r="BW1349"/>
      <c r="BX1349"/>
    </row>
    <row r="1350" spans="1:76">
      <c r="A1350" s="152" t="s">
        <v>1565</v>
      </c>
      <c r="B1350" s="152" t="s">
        <v>219</v>
      </c>
      <c r="C1350" s="152" t="s">
        <v>219</v>
      </c>
      <c r="D1350" s="152" t="s">
        <v>265</v>
      </c>
      <c r="E1350" s="152" t="s">
        <v>264</v>
      </c>
      <c r="F1350" s="153">
        <f t="shared" si="562"/>
        <v>30</v>
      </c>
      <c r="G1350" s="154">
        <v>1</v>
      </c>
      <c r="H1350" s="154">
        <f>IFERROR(VLOOKUP(B1350,'P2 Origin'!$C$21:$Q$176,15,FALSE),0)</f>
        <v>0</v>
      </c>
      <c r="I1350" s="154">
        <f>IFERROR(VLOOKUP(D1350,'P4 Destination'!$C$21:$Q$176,15,FALSE),0)</f>
        <v>0</v>
      </c>
      <c r="J1350" s="155"/>
      <c r="K1350" s="155">
        <v>1</v>
      </c>
      <c r="L1350" s="156">
        <v>0</v>
      </c>
      <c r="M1350" s="155">
        <v>0</v>
      </c>
      <c r="N1350" s="155">
        <v>0</v>
      </c>
      <c r="O1350" s="157">
        <f t="shared" si="563"/>
        <v>0</v>
      </c>
      <c r="P1350" s="158">
        <f t="shared" si="564"/>
        <v>0</v>
      </c>
      <c r="Q1350" s="159">
        <f>IFERROR(VLOOKUP(N1350,'P1 Intra-Europees'!$A$15:$H$25,3,0),0)*P1350</f>
        <v>0</v>
      </c>
      <c r="R1350" s="160">
        <f t="shared" si="565"/>
        <v>0</v>
      </c>
      <c r="S1350" s="159">
        <f>IFERROR(VLOOKUP(N1350,'P1 Intra-Europees'!$A$15:$H$25,4,0),0)*R1350</f>
        <v>0</v>
      </c>
      <c r="T1350" s="160">
        <f t="shared" si="566"/>
        <v>0</v>
      </c>
      <c r="U1350" s="159">
        <f>IFERROR(VLOOKUP(N1350,'P1 Intra-Europees'!$A$15:$H$25,5,0),0)*T1350</f>
        <v>0</v>
      </c>
      <c r="V1350" s="160">
        <f t="shared" si="567"/>
        <v>0</v>
      </c>
      <c r="W1350" s="159">
        <f>IFERROR(VLOOKUP(N1350,'P1 Intra-Europees'!$A$15:$H$25,6,0),0)*V1350</f>
        <v>0</v>
      </c>
      <c r="X1350" s="160">
        <f t="shared" si="568"/>
        <v>0</v>
      </c>
      <c r="Y1350" s="159">
        <f>IFERROR(VLOOKUP(N1350,'P1 Intra-Europees'!$A$15:$H$25,7,0),0)*X1350</f>
        <v>0</v>
      </c>
      <c r="Z1350" s="161">
        <f t="shared" si="569"/>
        <v>0</v>
      </c>
      <c r="AA1350" s="162">
        <f>IFERROR(VLOOKUP(N1350,'P1 Intra-Europees'!$A$15:$H$25,8,0),0)*Z1350</f>
        <v>0</v>
      </c>
      <c r="AB1350" s="163">
        <f t="shared" si="570"/>
        <v>0</v>
      </c>
      <c r="AC1350" s="157" t="str">
        <f>VLOOKUP(B1350,'P2 Origin'!$C$21:$O$176,13,0)</f>
        <v>EUR</v>
      </c>
      <c r="AD1350" s="164">
        <f t="shared" si="571"/>
        <v>0</v>
      </c>
      <c r="AE1350" s="165">
        <f>IF(AU1350&gt;0.1,VLOOKUP(B1350,'P2 Origin'!$C$21:$M$176,3,0)*H1350,0)</f>
        <v>0</v>
      </c>
      <c r="AF1350" s="166">
        <f t="shared" si="572"/>
        <v>0</v>
      </c>
      <c r="AG1350" s="165">
        <f>(VLOOKUP(B1350,'P2 Origin'!$C$21:$M$176,4,0))*AF1350</f>
        <v>0</v>
      </c>
      <c r="AH1350" s="166">
        <f t="shared" si="573"/>
        <v>0</v>
      </c>
      <c r="AI1350" s="165">
        <f>(VLOOKUP(B1350,'P2 Origin'!$C$21:$M$176,5,0))*AH1350</f>
        <v>0</v>
      </c>
      <c r="AJ1350" s="166">
        <f t="shared" si="587"/>
        <v>0</v>
      </c>
      <c r="AK1350" s="165">
        <f>(VLOOKUP(B1350,'P2 Origin'!$C$21:$M$176,6,0))*AJ1350</f>
        <v>0</v>
      </c>
      <c r="AL1350" s="166">
        <f t="shared" si="574"/>
        <v>30</v>
      </c>
      <c r="AM1350" s="165">
        <f>(VLOOKUP($B1350,'P2 Origin'!$C$21:$M$176,7,0))*AL1350</f>
        <v>0</v>
      </c>
      <c r="AN1350" s="166">
        <f t="shared" si="575"/>
        <v>0</v>
      </c>
      <c r="AO1350" s="165">
        <f>(VLOOKUP($B1350,'P2 Origin'!$C$21:$M$176,8,0))*AN1350</f>
        <v>0</v>
      </c>
      <c r="AP1350" s="166">
        <f t="shared" si="576"/>
        <v>0</v>
      </c>
      <c r="AQ1350" s="165">
        <f>(VLOOKUP($B1350,'P2 Origin'!$C$21:$M$176,9,0))*AP1350</f>
        <v>0</v>
      </c>
      <c r="AR1350" s="155">
        <f t="shared" si="588"/>
        <v>1</v>
      </c>
      <c r="AS1350" s="164">
        <f>(VLOOKUP(B1350,'P2 Origin'!$C$21:$M$176,10,0))*K1350</f>
        <v>0</v>
      </c>
      <c r="AT1350" s="164">
        <f>(VLOOKUP(B1350,'P2 Origin'!$C$21:$M$176,11,0))*J1350</f>
        <v>0</v>
      </c>
      <c r="AU1350" s="167">
        <v>30</v>
      </c>
      <c r="AV1350" s="168">
        <v>30</v>
      </c>
      <c r="AW1350" s="169">
        <v>0</v>
      </c>
      <c r="AX1350" s="170">
        <f>IF(AU1350&gt;=0.1,'P3 Bureaumarge zee- en luchtvr.'!$D$12,0)</f>
        <v>0</v>
      </c>
      <c r="AY1350" s="163">
        <f t="shared" si="577"/>
        <v>0</v>
      </c>
      <c r="AZ1350" s="157" t="str">
        <f>VLOOKUP(D1350,'P4 Destination'!$C$21:$O$176,13,0)</f>
        <v>USD</v>
      </c>
      <c r="BA1350" s="164">
        <f t="shared" si="578"/>
        <v>0</v>
      </c>
      <c r="BB1350" s="171">
        <f>IF(AU1350&gt;0.1,(VLOOKUP(D1350,'P4 Destination'!$C$21:$M$176,3,0))*I1350,0)</f>
        <v>0</v>
      </c>
      <c r="BC1350" s="172">
        <f t="shared" si="579"/>
        <v>0</v>
      </c>
      <c r="BD1350" s="171">
        <f>(VLOOKUP($D1350,'P4 Destination'!$C$21:$M$176,4,0))*BC1350</f>
        <v>0</v>
      </c>
      <c r="BE1350" s="172">
        <f t="shared" si="580"/>
        <v>0</v>
      </c>
      <c r="BF1350" s="171">
        <f>(VLOOKUP($D1350,'P4 Destination'!$C$21:$M$176,5,0))*BE1350</f>
        <v>0</v>
      </c>
      <c r="BG1350" s="172">
        <f t="shared" si="581"/>
        <v>0</v>
      </c>
      <c r="BH1350" s="171">
        <f>(VLOOKUP($D1350,'P4 Destination'!$C$21:$M$176,6,0))*BG1350</f>
        <v>0</v>
      </c>
      <c r="BI1350" s="172">
        <f t="shared" si="582"/>
        <v>30</v>
      </c>
      <c r="BJ1350" s="171">
        <f>(VLOOKUP($D1350,'P4 Destination'!$C$21:$M$176,7,0))*BI1350</f>
        <v>0</v>
      </c>
      <c r="BK1350" s="172">
        <f t="shared" si="583"/>
        <v>0</v>
      </c>
      <c r="BL1350" s="171">
        <f>(VLOOKUP($D1350,'P4 Destination'!$C$21:$M$176,8,0))*BK1350</f>
        <v>0</v>
      </c>
      <c r="BM1350" s="172">
        <f t="shared" si="584"/>
        <v>0</v>
      </c>
      <c r="BN1350" s="171">
        <f>(VLOOKUP($D1350,'P4 Destination'!$C$21:$M$176,9,0))*BM1350</f>
        <v>0</v>
      </c>
      <c r="BO1350" s="154">
        <f t="shared" si="589"/>
        <v>1</v>
      </c>
      <c r="BP1350" s="171">
        <f>(VLOOKUP(D1350,'P4 Destination'!$C$21:$M$176,10,0))*K1350</f>
        <v>0</v>
      </c>
      <c r="BQ1350" s="171">
        <f>(VLOOKUP(D1350,'P4 Destination'!$C$21:$M$176,11,0))*J1350</f>
        <v>0</v>
      </c>
      <c r="BR1350" s="173">
        <f t="shared" si="585"/>
        <v>0</v>
      </c>
      <c r="BS1350" s="173">
        <f>(AV1350*2500)*'P6 Verzekering'!$E$11</f>
        <v>0</v>
      </c>
      <c r="BT1350" s="173">
        <f>(AW1350*2500)*'P6 Verzekering'!$E$12</f>
        <v>0</v>
      </c>
      <c r="BU1350" s="173">
        <f>(L1350*2500)*'P6 Verzekering'!$E$13</f>
        <v>0</v>
      </c>
      <c r="BV1350" s="173">
        <f t="shared" si="586"/>
        <v>0</v>
      </c>
      <c r="BW1350"/>
      <c r="BX1350"/>
    </row>
    <row r="1351" spans="1:76">
      <c r="A1351" s="152" t="s">
        <v>1566</v>
      </c>
      <c r="B1351" s="152" t="s">
        <v>219</v>
      </c>
      <c r="C1351" s="152" t="s">
        <v>219</v>
      </c>
      <c r="D1351" s="152" t="s">
        <v>265</v>
      </c>
      <c r="E1351" s="152" t="s">
        <v>264</v>
      </c>
      <c r="F1351" s="153">
        <f t="shared" si="562"/>
        <v>2</v>
      </c>
      <c r="G1351" s="154">
        <v>0</v>
      </c>
      <c r="H1351" s="154">
        <f>IFERROR(VLOOKUP(B1351,'P2 Origin'!$C$21:$Q$176,15,FALSE),0)</f>
        <v>0</v>
      </c>
      <c r="I1351" s="154">
        <f>IFERROR(VLOOKUP(D1351,'P4 Destination'!$C$21:$Q$176,15,FALSE),0)</f>
        <v>0</v>
      </c>
      <c r="J1351" s="155"/>
      <c r="K1351" s="155"/>
      <c r="L1351" s="156">
        <v>0</v>
      </c>
      <c r="M1351" s="155">
        <v>0</v>
      </c>
      <c r="N1351" s="155">
        <v>0</v>
      </c>
      <c r="O1351" s="157">
        <f t="shared" si="563"/>
        <v>0</v>
      </c>
      <c r="P1351" s="158">
        <f t="shared" si="564"/>
        <v>0</v>
      </c>
      <c r="Q1351" s="159">
        <f>IFERROR(VLOOKUP(N1351,'P1 Intra-Europees'!$A$15:$H$25,3,0),0)*P1351</f>
        <v>0</v>
      </c>
      <c r="R1351" s="160">
        <f t="shared" si="565"/>
        <v>0</v>
      </c>
      <c r="S1351" s="159">
        <f>IFERROR(VLOOKUP(N1351,'P1 Intra-Europees'!$A$15:$H$25,4,0),0)*R1351</f>
        <v>0</v>
      </c>
      <c r="T1351" s="160">
        <f t="shared" si="566"/>
        <v>0</v>
      </c>
      <c r="U1351" s="159">
        <f>IFERROR(VLOOKUP(N1351,'P1 Intra-Europees'!$A$15:$H$25,5,0),0)*T1351</f>
        <v>0</v>
      </c>
      <c r="V1351" s="160">
        <f t="shared" si="567"/>
        <v>0</v>
      </c>
      <c r="W1351" s="159">
        <f>IFERROR(VLOOKUP(N1351,'P1 Intra-Europees'!$A$15:$H$25,6,0),0)*V1351</f>
        <v>0</v>
      </c>
      <c r="X1351" s="160">
        <f t="shared" si="568"/>
        <v>0</v>
      </c>
      <c r="Y1351" s="159">
        <f>IFERROR(VLOOKUP(N1351,'P1 Intra-Europees'!$A$15:$H$25,7,0),0)*X1351</f>
        <v>0</v>
      </c>
      <c r="Z1351" s="161">
        <f t="shared" si="569"/>
        <v>0</v>
      </c>
      <c r="AA1351" s="162">
        <f>IFERROR(VLOOKUP(N1351,'P1 Intra-Europees'!$A$15:$H$25,8,0),0)*Z1351</f>
        <v>0</v>
      </c>
      <c r="AB1351" s="163">
        <f t="shared" si="570"/>
        <v>0</v>
      </c>
      <c r="AC1351" s="157" t="str">
        <f>VLOOKUP(B1351,'P2 Origin'!$C$21:$O$176,13,0)</f>
        <v>EUR</v>
      </c>
      <c r="AD1351" s="164">
        <f t="shared" si="571"/>
        <v>0</v>
      </c>
      <c r="AE1351" s="165">
        <f>IF(AU1351&gt;0.1,VLOOKUP(B1351,'P2 Origin'!$C$21:$M$176,3,0)*H1351,0)</f>
        <v>0</v>
      </c>
      <c r="AF1351" s="166">
        <f t="shared" si="572"/>
        <v>2</v>
      </c>
      <c r="AG1351" s="165">
        <f>(VLOOKUP(B1351,'P2 Origin'!$C$21:$M$176,4,0))*AF1351</f>
        <v>0</v>
      </c>
      <c r="AH1351" s="166">
        <f t="shared" si="573"/>
        <v>0</v>
      </c>
      <c r="AI1351" s="165">
        <f>(VLOOKUP(B1351,'P2 Origin'!$C$21:$M$176,5,0))*AH1351</f>
        <v>0</v>
      </c>
      <c r="AJ1351" s="166">
        <f t="shared" si="587"/>
        <v>0</v>
      </c>
      <c r="AK1351" s="165">
        <f>(VLOOKUP(B1351,'P2 Origin'!$C$21:$M$176,6,0))*AJ1351</f>
        <v>0</v>
      </c>
      <c r="AL1351" s="166">
        <f t="shared" si="574"/>
        <v>0</v>
      </c>
      <c r="AM1351" s="165">
        <f>(VLOOKUP($B1351,'P2 Origin'!$C$21:$M$176,7,0))*AL1351</f>
        <v>0</v>
      </c>
      <c r="AN1351" s="166">
        <f t="shared" si="575"/>
        <v>0</v>
      </c>
      <c r="AO1351" s="165">
        <f>(VLOOKUP($B1351,'P2 Origin'!$C$21:$M$176,8,0))*AN1351</f>
        <v>0</v>
      </c>
      <c r="AP1351" s="166">
        <f t="shared" si="576"/>
        <v>0</v>
      </c>
      <c r="AQ1351" s="165">
        <f>(VLOOKUP($B1351,'P2 Origin'!$C$21:$M$176,9,0))*AP1351</f>
        <v>0</v>
      </c>
      <c r="AR1351" s="155">
        <f t="shared" si="588"/>
        <v>0</v>
      </c>
      <c r="AS1351" s="164">
        <f>(VLOOKUP(B1351,'P2 Origin'!$C$21:$M$176,10,0))*K1351</f>
        <v>0</v>
      </c>
      <c r="AT1351" s="164">
        <f>(VLOOKUP(B1351,'P2 Origin'!$C$21:$M$176,11,0))*J1351</f>
        <v>0</v>
      </c>
      <c r="AU1351" s="167">
        <v>2</v>
      </c>
      <c r="AV1351" s="168">
        <v>0</v>
      </c>
      <c r="AW1351" s="169">
        <v>2</v>
      </c>
      <c r="AX1351" s="170">
        <f>IF(AU1351&gt;=0.1,'P3 Bureaumarge zee- en luchtvr.'!$D$12,0)</f>
        <v>0</v>
      </c>
      <c r="AY1351" s="163">
        <f t="shared" si="577"/>
        <v>0</v>
      </c>
      <c r="AZ1351" s="157" t="str">
        <f>VLOOKUP(D1351,'P4 Destination'!$C$21:$O$176,13,0)</f>
        <v>USD</v>
      </c>
      <c r="BA1351" s="164">
        <f t="shared" si="578"/>
        <v>0</v>
      </c>
      <c r="BB1351" s="171">
        <f>IF(AU1351&gt;0.1,(VLOOKUP(D1351,'P4 Destination'!$C$21:$M$176,3,0))*I1351,0)</f>
        <v>0</v>
      </c>
      <c r="BC1351" s="172">
        <f t="shared" si="579"/>
        <v>2</v>
      </c>
      <c r="BD1351" s="171">
        <f>(VLOOKUP($D1351,'P4 Destination'!$C$21:$M$176,4,0))*BC1351</f>
        <v>0</v>
      </c>
      <c r="BE1351" s="172">
        <f t="shared" si="580"/>
        <v>0</v>
      </c>
      <c r="BF1351" s="171">
        <f>(VLOOKUP($D1351,'P4 Destination'!$C$21:$M$176,5,0))*BE1351</f>
        <v>0</v>
      </c>
      <c r="BG1351" s="172">
        <f t="shared" si="581"/>
        <v>0</v>
      </c>
      <c r="BH1351" s="171">
        <f>(VLOOKUP($D1351,'P4 Destination'!$C$21:$M$176,6,0))*BG1351</f>
        <v>0</v>
      </c>
      <c r="BI1351" s="172">
        <f t="shared" si="582"/>
        <v>0</v>
      </c>
      <c r="BJ1351" s="171">
        <f>(VLOOKUP($D1351,'P4 Destination'!$C$21:$M$176,7,0))*BI1351</f>
        <v>0</v>
      </c>
      <c r="BK1351" s="172">
        <f t="shared" si="583"/>
        <v>0</v>
      </c>
      <c r="BL1351" s="171">
        <f>(VLOOKUP($D1351,'P4 Destination'!$C$21:$M$176,8,0))*BK1351</f>
        <v>0</v>
      </c>
      <c r="BM1351" s="172">
        <f t="shared" si="584"/>
        <v>0</v>
      </c>
      <c r="BN1351" s="171">
        <f>(VLOOKUP($D1351,'P4 Destination'!$C$21:$M$176,9,0))*BM1351</f>
        <v>0</v>
      </c>
      <c r="BO1351" s="154">
        <f t="shared" si="589"/>
        <v>0</v>
      </c>
      <c r="BP1351" s="171">
        <f>(VLOOKUP(D1351,'P4 Destination'!$C$21:$M$176,10,0))*K1351</f>
        <v>0</v>
      </c>
      <c r="BQ1351" s="171">
        <f>(VLOOKUP(D1351,'P4 Destination'!$C$21:$M$176,11,0))*J1351</f>
        <v>0</v>
      </c>
      <c r="BR1351" s="173">
        <f t="shared" si="585"/>
        <v>0</v>
      </c>
      <c r="BS1351" s="173">
        <f>(AV1351*2500)*'P6 Verzekering'!$E$11</f>
        <v>0</v>
      </c>
      <c r="BT1351" s="173">
        <f>(AW1351*2500)*'P6 Verzekering'!$E$12</f>
        <v>0</v>
      </c>
      <c r="BU1351" s="173">
        <f>(L1351*2500)*'P6 Verzekering'!$E$13</f>
        <v>0</v>
      </c>
      <c r="BV1351" s="173">
        <f t="shared" si="586"/>
        <v>0</v>
      </c>
      <c r="BW1351"/>
      <c r="BX1351"/>
    </row>
    <row r="1352" spans="1:76">
      <c r="A1352" s="152" t="s">
        <v>1569</v>
      </c>
      <c r="B1352" s="152" t="s">
        <v>219</v>
      </c>
      <c r="C1352" s="152" t="s">
        <v>219</v>
      </c>
      <c r="D1352" s="152" t="s">
        <v>356</v>
      </c>
      <c r="E1352" s="152" t="s">
        <v>355</v>
      </c>
      <c r="F1352" s="153">
        <f t="shared" si="562"/>
        <v>40</v>
      </c>
      <c r="G1352" s="154">
        <v>1</v>
      </c>
      <c r="H1352" s="154">
        <f>IFERROR(VLOOKUP(B1352,'P2 Origin'!$C$21:$Q$176,15,FALSE),0)</f>
        <v>0</v>
      </c>
      <c r="I1352" s="154">
        <f>IFERROR(VLOOKUP(D1352,'P4 Destination'!$C$21:$Q$176,15,FALSE),0)</f>
        <v>1</v>
      </c>
      <c r="J1352" s="155"/>
      <c r="K1352" s="155">
        <v>1</v>
      </c>
      <c r="L1352" s="156">
        <v>0</v>
      </c>
      <c r="M1352" s="155">
        <v>0</v>
      </c>
      <c r="N1352" s="155">
        <v>0</v>
      </c>
      <c r="O1352" s="157">
        <f t="shared" si="563"/>
        <v>0</v>
      </c>
      <c r="P1352" s="158">
        <f t="shared" si="564"/>
        <v>0</v>
      </c>
      <c r="Q1352" s="159">
        <f>IFERROR(VLOOKUP(N1352,'P1 Intra-Europees'!$A$15:$H$25,3,0),0)*P1352</f>
        <v>0</v>
      </c>
      <c r="R1352" s="160">
        <f t="shared" si="565"/>
        <v>0</v>
      </c>
      <c r="S1352" s="159">
        <f>IFERROR(VLOOKUP(N1352,'P1 Intra-Europees'!$A$15:$H$25,4,0),0)*R1352</f>
        <v>0</v>
      </c>
      <c r="T1352" s="160">
        <f t="shared" si="566"/>
        <v>0</v>
      </c>
      <c r="U1352" s="159">
        <f>IFERROR(VLOOKUP(N1352,'P1 Intra-Europees'!$A$15:$H$25,5,0),0)*T1352</f>
        <v>0</v>
      </c>
      <c r="V1352" s="160">
        <f t="shared" si="567"/>
        <v>0</v>
      </c>
      <c r="W1352" s="159">
        <f>IFERROR(VLOOKUP(N1352,'P1 Intra-Europees'!$A$15:$H$25,6,0),0)*V1352</f>
        <v>0</v>
      </c>
      <c r="X1352" s="160">
        <f t="shared" si="568"/>
        <v>0</v>
      </c>
      <c r="Y1352" s="159">
        <f>IFERROR(VLOOKUP(N1352,'P1 Intra-Europees'!$A$15:$H$25,7,0),0)*X1352</f>
        <v>0</v>
      </c>
      <c r="Z1352" s="161">
        <f t="shared" si="569"/>
        <v>0</v>
      </c>
      <c r="AA1352" s="162">
        <f>IFERROR(VLOOKUP(N1352,'P1 Intra-Europees'!$A$15:$H$25,8,0),0)*Z1352</f>
        <v>0</v>
      </c>
      <c r="AB1352" s="163">
        <f t="shared" si="570"/>
        <v>0</v>
      </c>
      <c r="AC1352" s="157" t="str">
        <f>VLOOKUP(B1352,'P2 Origin'!$C$21:$O$176,13,0)</f>
        <v>EUR</v>
      </c>
      <c r="AD1352" s="164">
        <f t="shared" si="571"/>
        <v>0</v>
      </c>
      <c r="AE1352" s="165">
        <f>IF(AU1352&gt;0.1,VLOOKUP(B1352,'P2 Origin'!$C$21:$M$176,3,0)*H1352,0)</f>
        <v>0</v>
      </c>
      <c r="AF1352" s="166">
        <f t="shared" si="572"/>
        <v>0</v>
      </c>
      <c r="AG1352" s="165">
        <f>(VLOOKUP(B1352,'P2 Origin'!$C$21:$M$176,4,0))*AF1352</f>
        <v>0</v>
      </c>
      <c r="AH1352" s="166">
        <f t="shared" si="573"/>
        <v>0</v>
      </c>
      <c r="AI1352" s="165">
        <f>(VLOOKUP(B1352,'P2 Origin'!$C$21:$M$176,5,0))*AH1352</f>
        <v>0</v>
      </c>
      <c r="AJ1352" s="166">
        <f t="shared" si="587"/>
        <v>0</v>
      </c>
      <c r="AK1352" s="165">
        <f>(VLOOKUP(B1352,'P2 Origin'!$C$21:$M$176,6,0))*AJ1352</f>
        <v>0</v>
      </c>
      <c r="AL1352" s="166">
        <f t="shared" si="574"/>
        <v>0</v>
      </c>
      <c r="AM1352" s="165">
        <f>(VLOOKUP($B1352,'P2 Origin'!$C$21:$M$176,7,0))*AL1352</f>
        <v>0</v>
      </c>
      <c r="AN1352" s="166">
        <f t="shared" si="575"/>
        <v>40</v>
      </c>
      <c r="AO1352" s="165">
        <f>(VLOOKUP($B1352,'P2 Origin'!$C$21:$M$176,8,0))*AN1352</f>
        <v>0</v>
      </c>
      <c r="AP1352" s="166">
        <f t="shared" si="576"/>
        <v>0</v>
      </c>
      <c r="AQ1352" s="165">
        <f>(VLOOKUP($B1352,'P2 Origin'!$C$21:$M$176,9,0))*AP1352</f>
        <v>0</v>
      </c>
      <c r="AR1352" s="155">
        <f t="shared" si="588"/>
        <v>1</v>
      </c>
      <c r="AS1352" s="164">
        <f>(VLOOKUP(B1352,'P2 Origin'!$C$21:$M$176,10,0))*K1352</f>
        <v>0</v>
      </c>
      <c r="AT1352" s="164">
        <f>(VLOOKUP(B1352,'P2 Origin'!$C$21:$M$176,11,0))*J1352</f>
        <v>0</v>
      </c>
      <c r="AU1352" s="167">
        <v>40</v>
      </c>
      <c r="AV1352" s="168">
        <v>40</v>
      </c>
      <c r="AW1352" s="169">
        <v>0</v>
      </c>
      <c r="AX1352" s="170">
        <f>IF(AU1352&gt;=0.1,'P3 Bureaumarge zee- en luchtvr.'!$D$12,0)</f>
        <v>0</v>
      </c>
      <c r="AY1352" s="163">
        <f t="shared" si="577"/>
        <v>0</v>
      </c>
      <c r="AZ1352" s="157" t="str">
        <f>VLOOKUP(D1352,'P4 Destination'!$C$21:$O$176,13,0)</f>
        <v>USD</v>
      </c>
      <c r="BA1352" s="164">
        <f t="shared" si="578"/>
        <v>0</v>
      </c>
      <c r="BB1352" s="171">
        <f>IF(AU1352&gt;0.1,(VLOOKUP(D1352,'P4 Destination'!$C$21:$M$176,3,0))*I1352,0)</f>
        <v>0</v>
      </c>
      <c r="BC1352" s="172">
        <f t="shared" si="579"/>
        <v>0</v>
      </c>
      <c r="BD1352" s="171">
        <f>(VLOOKUP($D1352,'P4 Destination'!$C$21:$M$176,4,0))*BC1352</f>
        <v>0</v>
      </c>
      <c r="BE1352" s="172">
        <f t="shared" si="580"/>
        <v>0</v>
      </c>
      <c r="BF1352" s="171">
        <f>(VLOOKUP($D1352,'P4 Destination'!$C$21:$M$176,5,0))*BE1352</f>
        <v>0</v>
      </c>
      <c r="BG1352" s="172">
        <f t="shared" si="581"/>
        <v>0</v>
      </c>
      <c r="BH1352" s="171">
        <f>(VLOOKUP($D1352,'P4 Destination'!$C$21:$M$176,6,0))*BG1352</f>
        <v>0</v>
      </c>
      <c r="BI1352" s="172">
        <f t="shared" si="582"/>
        <v>0</v>
      </c>
      <c r="BJ1352" s="171">
        <f>(VLOOKUP($D1352,'P4 Destination'!$C$21:$M$176,7,0))*BI1352</f>
        <v>0</v>
      </c>
      <c r="BK1352" s="172">
        <f t="shared" si="583"/>
        <v>40</v>
      </c>
      <c r="BL1352" s="171">
        <f>(VLOOKUP($D1352,'P4 Destination'!$C$21:$M$176,8,0))*BK1352</f>
        <v>0</v>
      </c>
      <c r="BM1352" s="172">
        <f t="shared" si="584"/>
        <v>0</v>
      </c>
      <c r="BN1352" s="171">
        <f>(VLOOKUP($D1352,'P4 Destination'!$C$21:$M$176,9,0))*BM1352</f>
        <v>0</v>
      </c>
      <c r="BO1352" s="154">
        <f t="shared" si="589"/>
        <v>1</v>
      </c>
      <c r="BP1352" s="171">
        <f>(VLOOKUP(D1352,'P4 Destination'!$C$21:$M$176,10,0))*K1352</f>
        <v>0</v>
      </c>
      <c r="BQ1352" s="171">
        <f>(VLOOKUP(D1352,'P4 Destination'!$C$21:$M$176,11,0))*J1352</f>
        <v>0</v>
      </c>
      <c r="BR1352" s="173">
        <f t="shared" si="585"/>
        <v>0</v>
      </c>
      <c r="BS1352" s="173">
        <f>(AV1352*2500)*'P6 Verzekering'!$E$11</f>
        <v>0</v>
      </c>
      <c r="BT1352" s="173">
        <f>(AW1352*2500)*'P6 Verzekering'!$E$12</f>
        <v>0</v>
      </c>
      <c r="BU1352" s="173">
        <f>(L1352*2500)*'P6 Verzekering'!$E$13</f>
        <v>0</v>
      </c>
      <c r="BV1352" s="173">
        <f t="shared" si="586"/>
        <v>0</v>
      </c>
      <c r="BW1352"/>
      <c r="BX1352"/>
    </row>
    <row r="1353" spans="1:76" ht="14.45" customHeight="1">
      <c r="A1353" s="152" t="s">
        <v>1573</v>
      </c>
      <c r="B1353" s="152" t="s">
        <v>219</v>
      </c>
      <c r="C1353" s="152" t="s">
        <v>219</v>
      </c>
      <c r="D1353" s="152" t="s">
        <v>356</v>
      </c>
      <c r="E1353" s="152" t="s">
        <v>355</v>
      </c>
      <c r="F1353" s="153">
        <f t="shared" si="562"/>
        <v>33</v>
      </c>
      <c r="G1353" s="154">
        <v>1</v>
      </c>
      <c r="H1353" s="154">
        <f>IFERROR(VLOOKUP(B1353,'P2 Origin'!$C$21:$Q$176,15,FALSE),0)</f>
        <v>0</v>
      </c>
      <c r="I1353" s="154">
        <f>IFERROR(VLOOKUP(D1353,'P4 Destination'!$C$21:$Q$176,15,FALSE),0)</f>
        <v>1</v>
      </c>
      <c r="J1353" s="155"/>
      <c r="K1353" s="155">
        <v>1</v>
      </c>
      <c r="L1353" s="156">
        <v>0</v>
      </c>
      <c r="M1353" s="155">
        <v>0</v>
      </c>
      <c r="N1353" s="155">
        <v>0</v>
      </c>
      <c r="O1353" s="157">
        <f t="shared" si="563"/>
        <v>0</v>
      </c>
      <c r="P1353" s="158">
        <f t="shared" si="564"/>
        <v>0</v>
      </c>
      <c r="Q1353" s="159">
        <f>IFERROR(VLOOKUP(N1353,'P1 Intra-Europees'!$A$15:$H$25,3,0),0)*P1353</f>
        <v>0</v>
      </c>
      <c r="R1353" s="160">
        <f t="shared" si="565"/>
        <v>0</v>
      </c>
      <c r="S1353" s="159">
        <f>IFERROR(VLOOKUP(N1353,'P1 Intra-Europees'!$A$15:$H$25,4,0),0)*R1353</f>
        <v>0</v>
      </c>
      <c r="T1353" s="160">
        <f t="shared" si="566"/>
        <v>0</v>
      </c>
      <c r="U1353" s="159">
        <f>IFERROR(VLOOKUP(N1353,'P1 Intra-Europees'!$A$15:$H$25,5,0),0)*T1353</f>
        <v>0</v>
      </c>
      <c r="V1353" s="160">
        <f t="shared" si="567"/>
        <v>0</v>
      </c>
      <c r="W1353" s="159">
        <f>IFERROR(VLOOKUP(N1353,'P1 Intra-Europees'!$A$15:$H$25,6,0),0)*V1353</f>
        <v>0</v>
      </c>
      <c r="X1353" s="160">
        <f t="shared" si="568"/>
        <v>0</v>
      </c>
      <c r="Y1353" s="159">
        <f>IFERROR(VLOOKUP(N1353,'P1 Intra-Europees'!$A$15:$H$25,7,0),0)*X1353</f>
        <v>0</v>
      </c>
      <c r="Z1353" s="161">
        <f t="shared" si="569"/>
        <v>0</v>
      </c>
      <c r="AA1353" s="162">
        <f>IFERROR(VLOOKUP(N1353,'P1 Intra-Europees'!$A$15:$H$25,8,0),0)*Z1353</f>
        <v>0</v>
      </c>
      <c r="AB1353" s="163">
        <f t="shared" si="570"/>
        <v>0</v>
      </c>
      <c r="AC1353" s="157" t="str">
        <f>VLOOKUP(B1353,'P2 Origin'!$C$21:$O$176,13,0)</f>
        <v>EUR</v>
      </c>
      <c r="AD1353" s="164">
        <f t="shared" si="571"/>
        <v>0</v>
      </c>
      <c r="AE1353" s="165">
        <f>IF(AU1353&gt;0.1,VLOOKUP(B1353,'P2 Origin'!$C$21:$M$176,3,0)*H1353,0)</f>
        <v>0</v>
      </c>
      <c r="AF1353" s="166">
        <f t="shared" si="572"/>
        <v>0</v>
      </c>
      <c r="AG1353" s="165">
        <f>(VLOOKUP(B1353,'P2 Origin'!$C$21:$M$176,4,0))*AF1353</f>
        <v>0</v>
      </c>
      <c r="AH1353" s="166">
        <f t="shared" si="573"/>
        <v>0</v>
      </c>
      <c r="AI1353" s="165">
        <f>(VLOOKUP(B1353,'P2 Origin'!$C$21:$M$176,5,0))*AH1353</f>
        <v>0</v>
      </c>
      <c r="AJ1353" s="166">
        <f t="shared" si="587"/>
        <v>0</v>
      </c>
      <c r="AK1353" s="165">
        <f>(VLOOKUP(B1353,'P2 Origin'!$C$21:$M$176,6,0))*AJ1353</f>
        <v>0</v>
      </c>
      <c r="AL1353" s="166">
        <f t="shared" si="574"/>
        <v>33</v>
      </c>
      <c r="AM1353" s="165">
        <f>(VLOOKUP($B1353,'P2 Origin'!$C$21:$M$176,7,0))*AL1353</f>
        <v>0</v>
      </c>
      <c r="AN1353" s="166">
        <f t="shared" si="575"/>
        <v>0</v>
      </c>
      <c r="AO1353" s="165">
        <f>(VLOOKUP($B1353,'P2 Origin'!$C$21:$M$176,8,0))*AN1353</f>
        <v>0</v>
      </c>
      <c r="AP1353" s="166">
        <f t="shared" si="576"/>
        <v>0</v>
      </c>
      <c r="AQ1353" s="165">
        <f>(VLOOKUP($B1353,'P2 Origin'!$C$21:$M$176,9,0))*AP1353</f>
        <v>0</v>
      </c>
      <c r="AR1353" s="155">
        <f t="shared" si="588"/>
        <v>1</v>
      </c>
      <c r="AS1353" s="164">
        <f>(VLOOKUP(B1353,'P2 Origin'!$C$21:$M$176,10,0))*K1353</f>
        <v>0</v>
      </c>
      <c r="AT1353" s="164">
        <f>(VLOOKUP(B1353,'P2 Origin'!$C$21:$M$176,11,0))*J1353</f>
        <v>0</v>
      </c>
      <c r="AU1353" s="167">
        <v>33</v>
      </c>
      <c r="AV1353" s="168">
        <v>33</v>
      </c>
      <c r="AW1353" s="169">
        <v>0</v>
      </c>
      <c r="AX1353" s="170">
        <f>IF(AU1353&gt;=0.1,'P3 Bureaumarge zee- en luchtvr.'!$D$12,0)</f>
        <v>0</v>
      </c>
      <c r="AY1353" s="163">
        <f t="shared" si="577"/>
        <v>0</v>
      </c>
      <c r="AZ1353" s="157" t="str">
        <f>VLOOKUP(D1353,'P4 Destination'!$C$21:$O$176,13,0)</f>
        <v>USD</v>
      </c>
      <c r="BA1353" s="164">
        <f t="shared" si="578"/>
        <v>0</v>
      </c>
      <c r="BB1353" s="171">
        <f>IF(AU1353&gt;0.1,(VLOOKUP(D1353,'P4 Destination'!$C$21:$M$176,3,0))*I1353,0)</f>
        <v>0</v>
      </c>
      <c r="BC1353" s="172">
        <f t="shared" si="579"/>
        <v>0</v>
      </c>
      <c r="BD1353" s="171">
        <f>(VLOOKUP($D1353,'P4 Destination'!$C$21:$M$176,4,0))*BC1353</f>
        <v>0</v>
      </c>
      <c r="BE1353" s="172">
        <f t="shared" si="580"/>
        <v>0</v>
      </c>
      <c r="BF1353" s="171">
        <f>(VLOOKUP($D1353,'P4 Destination'!$C$21:$M$176,5,0))*BE1353</f>
        <v>0</v>
      </c>
      <c r="BG1353" s="172">
        <f t="shared" si="581"/>
        <v>0</v>
      </c>
      <c r="BH1353" s="171">
        <f>(VLOOKUP($D1353,'P4 Destination'!$C$21:$M$176,6,0))*BG1353</f>
        <v>0</v>
      </c>
      <c r="BI1353" s="172">
        <f t="shared" si="582"/>
        <v>33</v>
      </c>
      <c r="BJ1353" s="171">
        <f>(VLOOKUP($D1353,'P4 Destination'!$C$21:$M$176,7,0))*BI1353</f>
        <v>0</v>
      </c>
      <c r="BK1353" s="172">
        <f t="shared" si="583"/>
        <v>0</v>
      </c>
      <c r="BL1353" s="171">
        <f>(VLOOKUP($D1353,'P4 Destination'!$C$21:$M$176,8,0))*BK1353</f>
        <v>0</v>
      </c>
      <c r="BM1353" s="172">
        <f t="shared" si="584"/>
        <v>0</v>
      </c>
      <c r="BN1353" s="171">
        <f>(VLOOKUP($D1353,'P4 Destination'!$C$21:$M$176,9,0))*BM1353</f>
        <v>0</v>
      </c>
      <c r="BO1353" s="154">
        <f t="shared" si="589"/>
        <v>1</v>
      </c>
      <c r="BP1353" s="171">
        <f>(VLOOKUP(D1353,'P4 Destination'!$C$21:$M$176,10,0))*K1353</f>
        <v>0</v>
      </c>
      <c r="BQ1353" s="171">
        <f>(VLOOKUP(D1353,'P4 Destination'!$C$21:$M$176,11,0))*J1353</f>
        <v>0</v>
      </c>
      <c r="BR1353" s="173">
        <f t="shared" si="585"/>
        <v>0</v>
      </c>
      <c r="BS1353" s="173">
        <f>(AV1353*2500)*'P6 Verzekering'!$E$11</f>
        <v>0</v>
      </c>
      <c r="BT1353" s="173">
        <f>(AW1353*2500)*'P6 Verzekering'!$E$12</f>
        <v>0</v>
      </c>
      <c r="BU1353" s="173">
        <f>(L1353*2500)*'P6 Verzekering'!$E$13</f>
        <v>0</v>
      </c>
      <c r="BV1353" s="173">
        <f t="shared" si="586"/>
        <v>0</v>
      </c>
      <c r="BW1353"/>
      <c r="BX1353"/>
    </row>
    <row r="1354" spans="1:76">
      <c r="A1354" s="152" t="s">
        <v>1576</v>
      </c>
      <c r="B1354" s="152" t="s">
        <v>219</v>
      </c>
      <c r="C1354" s="152" t="s">
        <v>219</v>
      </c>
      <c r="D1354" s="152" t="s">
        <v>356</v>
      </c>
      <c r="E1354" s="152" t="s">
        <v>355</v>
      </c>
      <c r="F1354" s="153">
        <f t="shared" si="562"/>
        <v>21</v>
      </c>
      <c r="G1354" s="154">
        <v>0</v>
      </c>
      <c r="H1354" s="154">
        <f>IFERROR(VLOOKUP(B1354,'P2 Origin'!$C$21:$Q$176,15,FALSE),0)</f>
        <v>0</v>
      </c>
      <c r="I1354" s="154">
        <f>IFERROR(VLOOKUP(D1354,'P4 Destination'!$C$21:$Q$176,15,FALSE),0)</f>
        <v>1</v>
      </c>
      <c r="J1354" s="155"/>
      <c r="K1354" s="155"/>
      <c r="L1354" s="156">
        <v>0</v>
      </c>
      <c r="M1354" s="155">
        <v>0</v>
      </c>
      <c r="N1354" s="155">
        <v>0</v>
      </c>
      <c r="O1354" s="157">
        <f t="shared" si="563"/>
        <v>0</v>
      </c>
      <c r="P1354" s="158">
        <f t="shared" si="564"/>
        <v>0</v>
      </c>
      <c r="Q1354" s="159">
        <f>IFERROR(VLOOKUP(N1354,'P1 Intra-Europees'!$A$15:$H$25,3,0),0)*P1354</f>
        <v>0</v>
      </c>
      <c r="R1354" s="160">
        <f t="shared" si="565"/>
        <v>0</v>
      </c>
      <c r="S1354" s="159">
        <f>IFERROR(VLOOKUP(N1354,'P1 Intra-Europees'!$A$15:$H$25,4,0),0)*R1354</f>
        <v>0</v>
      </c>
      <c r="T1354" s="160">
        <f t="shared" si="566"/>
        <v>0</v>
      </c>
      <c r="U1354" s="159">
        <f>IFERROR(VLOOKUP(N1354,'P1 Intra-Europees'!$A$15:$H$25,5,0),0)*T1354</f>
        <v>0</v>
      </c>
      <c r="V1354" s="160">
        <f t="shared" si="567"/>
        <v>0</v>
      </c>
      <c r="W1354" s="159">
        <f>IFERROR(VLOOKUP(N1354,'P1 Intra-Europees'!$A$15:$H$25,6,0),0)*V1354</f>
        <v>0</v>
      </c>
      <c r="X1354" s="160">
        <f t="shared" si="568"/>
        <v>0</v>
      </c>
      <c r="Y1354" s="159">
        <f>IFERROR(VLOOKUP(N1354,'P1 Intra-Europees'!$A$15:$H$25,7,0),0)*X1354</f>
        <v>0</v>
      </c>
      <c r="Z1354" s="161">
        <f t="shared" si="569"/>
        <v>0</v>
      </c>
      <c r="AA1354" s="162">
        <f>IFERROR(VLOOKUP(N1354,'P1 Intra-Europees'!$A$15:$H$25,8,0),0)*Z1354</f>
        <v>0</v>
      </c>
      <c r="AB1354" s="163">
        <f t="shared" si="570"/>
        <v>0</v>
      </c>
      <c r="AC1354" s="157" t="str">
        <f>VLOOKUP(B1354,'P2 Origin'!$C$21:$O$176,13,0)</f>
        <v>EUR</v>
      </c>
      <c r="AD1354" s="164">
        <f t="shared" si="571"/>
        <v>0</v>
      </c>
      <c r="AE1354" s="165">
        <f>IF(AU1354&gt;0.1,VLOOKUP(B1354,'P2 Origin'!$C$21:$M$176,3,0)*H1354,0)</f>
        <v>0</v>
      </c>
      <c r="AF1354" s="166">
        <f t="shared" si="572"/>
        <v>0</v>
      </c>
      <c r="AG1354" s="165">
        <f>(VLOOKUP(B1354,'P2 Origin'!$C$21:$M$176,4,0))*AF1354</f>
        <v>0</v>
      </c>
      <c r="AH1354" s="166">
        <f t="shared" si="573"/>
        <v>0</v>
      </c>
      <c r="AI1354" s="165">
        <f>(VLOOKUP(B1354,'P2 Origin'!$C$21:$M$176,5,0))*AH1354</f>
        <v>0</v>
      </c>
      <c r="AJ1354" s="166">
        <f t="shared" si="587"/>
        <v>21</v>
      </c>
      <c r="AK1354" s="165">
        <f>(VLOOKUP(B1354,'P2 Origin'!$C$21:$M$176,6,0))*AJ1354</f>
        <v>0</v>
      </c>
      <c r="AL1354" s="166">
        <f t="shared" si="574"/>
        <v>0</v>
      </c>
      <c r="AM1354" s="165">
        <f>(VLOOKUP($B1354,'P2 Origin'!$C$21:$M$176,7,0))*AL1354</f>
        <v>0</v>
      </c>
      <c r="AN1354" s="166">
        <f t="shared" si="575"/>
        <v>0</v>
      </c>
      <c r="AO1354" s="165">
        <f>(VLOOKUP($B1354,'P2 Origin'!$C$21:$M$176,8,0))*AN1354</f>
        <v>0</v>
      </c>
      <c r="AP1354" s="166">
        <f t="shared" si="576"/>
        <v>0</v>
      </c>
      <c r="AQ1354" s="165">
        <f>(VLOOKUP($B1354,'P2 Origin'!$C$21:$M$176,9,0))*AP1354</f>
        <v>0</v>
      </c>
      <c r="AR1354" s="155">
        <f t="shared" si="588"/>
        <v>0</v>
      </c>
      <c r="AS1354" s="164">
        <f>(VLOOKUP(B1354,'P2 Origin'!$C$21:$M$176,10,0))*K1354</f>
        <v>0</v>
      </c>
      <c r="AT1354" s="164">
        <f>(VLOOKUP(B1354,'P2 Origin'!$C$21:$M$176,11,0))*J1354</f>
        <v>0</v>
      </c>
      <c r="AU1354" s="167">
        <v>21</v>
      </c>
      <c r="AV1354" s="168">
        <v>21</v>
      </c>
      <c r="AW1354" s="169">
        <v>0</v>
      </c>
      <c r="AX1354" s="170">
        <f>IF(AU1354&gt;=0.1,'P3 Bureaumarge zee- en luchtvr.'!$D$12,0)</f>
        <v>0</v>
      </c>
      <c r="AY1354" s="163">
        <f t="shared" si="577"/>
        <v>0</v>
      </c>
      <c r="AZ1354" s="157" t="str">
        <f>VLOOKUP(D1354,'P4 Destination'!$C$21:$O$176,13,0)</f>
        <v>USD</v>
      </c>
      <c r="BA1354" s="164">
        <f t="shared" si="578"/>
        <v>0</v>
      </c>
      <c r="BB1354" s="171">
        <f>IF(AU1354&gt;0.1,(VLOOKUP(D1354,'P4 Destination'!$C$21:$M$176,3,0))*I1354,0)</f>
        <v>0</v>
      </c>
      <c r="BC1354" s="172">
        <f t="shared" si="579"/>
        <v>0</v>
      </c>
      <c r="BD1354" s="171">
        <f>(VLOOKUP($D1354,'P4 Destination'!$C$21:$M$176,4,0))*BC1354</f>
        <v>0</v>
      </c>
      <c r="BE1354" s="172">
        <f t="shared" si="580"/>
        <v>0</v>
      </c>
      <c r="BF1354" s="171">
        <f>(VLOOKUP($D1354,'P4 Destination'!$C$21:$M$176,5,0))*BE1354</f>
        <v>0</v>
      </c>
      <c r="BG1354" s="172">
        <f t="shared" si="581"/>
        <v>21</v>
      </c>
      <c r="BH1354" s="171">
        <f>(VLOOKUP($D1354,'P4 Destination'!$C$21:$M$176,6,0))*BG1354</f>
        <v>0</v>
      </c>
      <c r="BI1354" s="172">
        <f t="shared" si="582"/>
        <v>0</v>
      </c>
      <c r="BJ1354" s="171">
        <f>(VLOOKUP($D1354,'P4 Destination'!$C$21:$M$176,7,0))*BI1354</f>
        <v>0</v>
      </c>
      <c r="BK1354" s="172">
        <f t="shared" si="583"/>
        <v>0</v>
      </c>
      <c r="BL1354" s="171">
        <f>(VLOOKUP($D1354,'P4 Destination'!$C$21:$M$176,8,0))*BK1354</f>
        <v>0</v>
      </c>
      <c r="BM1354" s="172">
        <f t="shared" si="584"/>
        <v>0</v>
      </c>
      <c r="BN1354" s="171">
        <f>(VLOOKUP($D1354,'P4 Destination'!$C$21:$M$176,9,0))*BM1354</f>
        <v>0</v>
      </c>
      <c r="BO1354" s="154">
        <f t="shared" si="589"/>
        <v>0</v>
      </c>
      <c r="BP1354" s="171">
        <f>(VLOOKUP(D1354,'P4 Destination'!$C$21:$M$176,10,0))*K1354</f>
        <v>0</v>
      </c>
      <c r="BQ1354" s="171">
        <f>(VLOOKUP(D1354,'P4 Destination'!$C$21:$M$176,11,0))*J1354</f>
        <v>0</v>
      </c>
      <c r="BR1354" s="173">
        <f t="shared" si="585"/>
        <v>0</v>
      </c>
      <c r="BS1354" s="173">
        <f>(AV1354*2500)*'P6 Verzekering'!$E$11</f>
        <v>0</v>
      </c>
      <c r="BT1354" s="173">
        <f>(AW1354*2500)*'P6 Verzekering'!$E$12</f>
        <v>0</v>
      </c>
      <c r="BU1354" s="173">
        <f>(L1354*2500)*'P6 Verzekering'!$E$13</f>
        <v>0</v>
      </c>
      <c r="BV1354" s="173">
        <f t="shared" si="586"/>
        <v>0</v>
      </c>
      <c r="BW1354"/>
      <c r="BX1354"/>
    </row>
    <row r="1355" spans="1:76">
      <c r="A1355" s="152" t="s">
        <v>1577</v>
      </c>
      <c r="B1355" s="152" t="s">
        <v>219</v>
      </c>
      <c r="C1355" s="152" t="s">
        <v>219</v>
      </c>
      <c r="D1355" s="152" t="s">
        <v>356</v>
      </c>
      <c r="E1355" s="152" t="s">
        <v>355</v>
      </c>
      <c r="F1355" s="153">
        <f t="shared" ref="F1355:F1418" si="590">SUM(L1355,AU1355)</f>
        <v>45</v>
      </c>
      <c r="G1355" s="154">
        <v>1</v>
      </c>
      <c r="H1355" s="154">
        <f>IFERROR(VLOOKUP(B1355,'P2 Origin'!$C$21:$Q$176,15,FALSE),0)</f>
        <v>0</v>
      </c>
      <c r="I1355" s="154">
        <f>IFERROR(VLOOKUP(D1355,'P4 Destination'!$C$21:$Q$176,15,FALSE),0)</f>
        <v>1</v>
      </c>
      <c r="J1355" s="155">
        <v>1</v>
      </c>
      <c r="K1355" s="155"/>
      <c r="L1355" s="156">
        <v>0</v>
      </c>
      <c r="M1355" s="155">
        <v>0</v>
      </c>
      <c r="N1355" s="155">
        <v>0</v>
      </c>
      <c r="O1355" s="157">
        <f t="shared" ref="O1355:O1418" si="591">SUM(Q1355,S1355,U1355,W1355,Y1355,AA1355)</f>
        <v>0</v>
      </c>
      <c r="P1355" s="158">
        <f t="shared" ref="P1355:P1418" si="592">IF(AND(L1355&gt;=0.1,L1355&lt;=15),L1355,0)</f>
        <v>0</v>
      </c>
      <c r="Q1355" s="159">
        <f>IFERROR(VLOOKUP(N1355,'P1 Intra-Europees'!$A$15:$H$25,3,0),0)*P1355</f>
        <v>0</v>
      </c>
      <c r="R1355" s="160">
        <f t="shared" ref="R1355:R1418" si="593">(IF(AND(L1355&gt;=15.1,L1355&lt;=25),L1355,0))</f>
        <v>0</v>
      </c>
      <c r="S1355" s="159">
        <f>IFERROR(VLOOKUP(N1355,'P1 Intra-Europees'!$A$15:$H$25,4,0),0)*R1355</f>
        <v>0</v>
      </c>
      <c r="T1355" s="160">
        <f t="shared" ref="T1355:T1418" si="594">IF(AND(L1355&gt;=25.1,L1355&lt;=35),L1355,0)</f>
        <v>0</v>
      </c>
      <c r="U1355" s="159">
        <f>IFERROR(VLOOKUP(N1355,'P1 Intra-Europees'!$A$15:$H$25,5,0),0)*T1355</f>
        <v>0</v>
      </c>
      <c r="V1355" s="160">
        <f t="shared" ref="V1355:V1418" si="595">IF(AND(L1355&gt;=35.1,L1355&lt;=45),L1355,0)</f>
        <v>0</v>
      </c>
      <c r="W1355" s="159">
        <f>IFERROR(VLOOKUP(N1355,'P1 Intra-Europees'!$A$15:$H$25,6,0),0)*V1355</f>
        <v>0</v>
      </c>
      <c r="X1355" s="160">
        <f t="shared" ref="X1355:X1418" si="596">IF(AND(L1355&gt;=45.1,L1355&lt;=150),L1355,0)</f>
        <v>0</v>
      </c>
      <c r="Y1355" s="159">
        <f>IFERROR(VLOOKUP(N1355,'P1 Intra-Europees'!$A$15:$H$25,7,0),0)*X1355</f>
        <v>0</v>
      </c>
      <c r="Z1355" s="161">
        <f t="shared" ref="Z1355:Z1418" si="597">IF(L1355&gt;=0.1,G1355,0)</f>
        <v>0</v>
      </c>
      <c r="AA1355" s="162">
        <f>IFERROR(VLOOKUP(N1355,'P1 Intra-Europees'!$A$15:$H$25,8,0),0)*Z1355</f>
        <v>0</v>
      </c>
      <c r="AB1355" s="163">
        <f t="shared" ref="AB1355:AB1418" si="598">IF(AC1355=$AC$8,0.95,1)*AD1355</f>
        <v>0</v>
      </c>
      <c r="AC1355" s="157" t="str">
        <f>VLOOKUP(B1355,'P2 Origin'!$C$21:$O$176,13,0)</f>
        <v>EUR</v>
      </c>
      <c r="AD1355" s="164">
        <f t="shared" ref="AD1355:AD1418" si="599">SUM(AE1355,AG1355,AI1355,AK1355,AS1355,AT1355,AM1355,AO1355,AQ1355)</f>
        <v>0</v>
      </c>
      <c r="AE1355" s="165">
        <f>IF(AU1355&gt;0.1,VLOOKUP(B1355,'P2 Origin'!$C$21:$M$176,3,0)*H1355,0)</f>
        <v>0</v>
      </c>
      <c r="AF1355" s="166">
        <f t="shared" ref="AF1355:AF1418" si="600">IF(AND(AU1355&gt;=0.1,AU1355&lt;=5.99),AU1355,0)</f>
        <v>0</v>
      </c>
      <c r="AG1355" s="165">
        <f>(VLOOKUP(B1355,'P2 Origin'!$C$21:$M$176,4,0))*AF1355</f>
        <v>0</v>
      </c>
      <c r="AH1355" s="166">
        <f t="shared" ref="AH1355:AH1418" si="601">IF(AND(AU1355&gt;=6,AU1355&lt;=15.99),$AU1355,0)</f>
        <v>0</v>
      </c>
      <c r="AI1355" s="165">
        <f>(VLOOKUP(B1355,'P2 Origin'!$C$21:$M$176,5,0))*AH1355</f>
        <v>0</v>
      </c>
      <c r="AJ1355" s="166">
        <f t="shared" si="587"/>
        <v>0</v>
      </c>
      <c r="AK1355" s="165">
        <f>(VLOOKUP(B1355,'P2 Origin'!$C$21:$M$176,6,0))*AJ1355</f>
        <v>0</v>
      </c>
      <c r="AL1355" s="166">
        <f t="shared" ref="AL1355:AL1418" si="602">IF(AND($AU1355&gt;=26,$AU1355&lt;=35.99),$AU1355,0)</f>
        <v>0</v>
      </c>
      <c r="AM1355" s="165">
        <f>(VLOOKUP($B1355,'P2 Origin'!$C$21:$M$176,7,0))*AL1355</f>
        <v>0</v>
      </c>
      <c r="AN1355" s="166">
        <f t="shared" ref="AN1355:AN1418" si="603">IF(AND($AU1355&gt;=36,$AU1355&lt;=45.99),$AU1355,0)</f>
        <v>45</v>
      </c>
      <c r="AO1355" s="165">
        <f>(VLOOKUP($B1355,'P2 Origin'!$C$21:$M$176,8,0))*AN1355</f>
        <v>0</v>
      </c>
      <c r="AP1355" s="166">
        <f t="shared" ref="AP1355:AP1418" si="604">IF(AND($AU1355&gt;=46,$AU1355&lt;=100),$AU1355,0)</f>
        <v>0</v>
      </c>
      <c r="AQ1355" s="165">
        <f>(VLOOKUP($B1355,'P2 Origin'!$C$21:$M$176,9,0))*AP1355</f>
        <v>0</v>
      </c>
      <c r="AR1355" s="155">
        <f t="shared" si="588"/>
        <v>1</v>
      </c>
      <c r="AS1355" s="164">
        <f>(VLOOKUP(B1355,'P2 Origin'!$C$21:$M$176,10,0))*K1355</f>
        <v>0</v>
      </c>
      <c r="AT1355" s="164">
        <f>(VLOOKUP(B1355,'P2 Origin'!$C$21:$M$176,11,0))*J1355</f>
        <v>0</v>
      </c>
      <c r="AU1355" s="167">
        <v>45</v>
      </c>
      <c r="AV1355" s="168">
        <v>45</v>
      </c>
      <c r="AW1355" s="169">
        <v>0</v>
      </c>
      <c r="AX1355" s="170">
        <f>IF(AU1355&gt;=0.1,'P3 Bureaumarge zee- en luchtvr.'!$D$12,0)</f>
        <v>0</v>
      </c>
      <c r="AY1355" s="163">
        <f t="shared" ref="AY1355:AY1418" si="605">IF(AZ1355=$AC$8,0.95,1)*BA1355</f>
        <v>0</v>
      </c>
      <c r="AZ1355" s="157" t="str">
        <f>VLOOKUP(D1355,'P4 Destination'!$C$21:$O$176,13,0)</f>
        <v>USD</v>
      </c>
      <c r="BA1355" s="164">
        <f t="shared" ref="BA1355:BA1418" si="606">SUM(BB1355,BD1355,BF1355,BN1355,BP1355,BQ1355,BH1355,BJ1355,BL1355)</f>
        <v>0</v>
      </c>
      <c r="BB1355" s="171">
        <f>IF(AU1355&gt;0.1,(VLOOKUP(D1355,'P4 Destination'!$C$21:$M$176,3,0))*I1355,0)</f>
        <v>0</v>
      </c>
      <c r="BC1355" s="172">
        <f t="shared" ref="BC1355:BC1418" si="607">IF(AND($AU1355&gt;=0.1,$AU1355&lt;=5),$AU1355,0)</f>
        <v>0</v>
      </c>
      <c r="BD1355" s="171">
        <f>(VLOOKUP($D1355,'P4 Destination'!$C$21:$M$176,4,0))*BC1355</f>
        <v>0</v>
      </c>
      <c r="BE1355" s="172">
        <f t="shared" ref="BE1355:BE1418" si="608">IF(AND($AU1355&gt;=6,$AU1355&lt;=15.99),$AU1355,0)</f>
        <v>0</v>
      </c>
      <c r="BF1355" s="171">
        <f>(VLOOKUP($D1355,'P4 Destination'!$C$21:$M$176,5,0))*BE1355</f>
        <v>0</v>
      </c>
      <c r="BG1355" s="172">
        <f t="shared" ref="BG1355:BG1418" si="609">IF(AND($AU1355&gt;=16,$AU1355&lt;=25.99),$AU1355,0)</f>
        <v>0</v>
      </c>
      <c r="BH1355" s="171">
        <f>(VLOOKUP($D1355,'P4 Destination'!$C$21:$M$176,6,0))*BG1355</f>
        <v>0</v>
      </c>
      <c r="BI1355" s="172">
        <f t="shared" ref="BI1355:BI1418" si="610">IF(AND($AU1355&gt;=26,$AU1355&lt;=35.99),$AU1355,0)</f>
        <v>0</v>
      </c>
      <c r="BJ1355" s="171">
        <f>(VLOOKUP($D1355,'P4 Destination'!$C$21:$M$176,7,0))*BI1355</f>
        <v>0</v>
      </c>
      <c r="BK1355" s="172">
        <f t="shared" ref="BK1355:BK1418" si="611">IF(AND($AU1355&gt;=36,$AU1355&lt;=45.99),$AU1355,0)</f>
        <v>45</v>
      </c>
      <c r="BL1355" s="171">
        <f>(VLOOKUP($D1355,'P4 Destination'!$C$21:$M$176,8,0))*BK1355</f>
        <v>0</v>
      </c>
      <c r="BM1355" s="172">
        <f t="shared" ref="BM1355:BM1418" si="612">IF(AND($AU1355&gt;=46,$AU1355&lt;=100),$AU1355,0)</f>
        <v>0</v>
      </c>
      <c r="BN1355" s="171">
        <f>(VLOOKUP($D1355,'P4 Destination'!$C$21:$M$176,9,0))*BM1355</f>
        <v>0</v>
      </c>
      <c r="BO1355" s="154">
        <f t="shared" si="589"/>
        <v>1</v>
      </c>
      <c r="BP1355" s="171">
        <f>(VLOOKUP(D1355,'P4 Destination'!$C$21:$M$176,10,0))*K1355</f>
        <v>0</v>
      </c>
      <c r="BQ1355" s="171">
        <f>(VLOOKUP(D1355,'P4 Destination'!$C$21:$M$176,11,0))*J1355</f>
        <v>0</v>
      </c>
      <c r="BR1355" s="173">
        <f t="shared" ref="BR1355:BR1418" si="613">SUM(BS1355:BU1355)</f>
        <v>0</v>
      </c>
      <c r="BS1355" s="173">
        <f>(AV1355*2500)*'P6 Verzekering'!$E$11</f>
        <v>0</v>
      </c>
      <c r="BT1355" s="173">
        <f>(AW1355*2500)*'P6 Verzekering'!$E$12</f>
        <v>0</v>
      </c>
      <c r="BU1355" s="173">
        <f>(L1355*2500)*'P6 Verzekering'!$E$13</f>
        <v>0</v>
      </c>
      <c r="BV1355" s="173">
        <f t="shared" ref="BV1355:BV1418" si="614">SUM(O1355,AB1355,AX1355,AY1355,BR1355)</f>
        <v>0</v>
      </c>
      <c r="BW1355"/>
      <c r="BX1355"/>
    </row>
    <row r="1356" spans="1:76">
      <c r="A1356" s="152" t="s">
        <v>1598</v>
      </c>
      <c r="B1356" s="152" t="s">
        <v>219</v>
      </c>
      <c r="C1356" s="152" t="s">
        <v>219</v>
      </c>
      <c r="D1356" s="152" t="s">
        <v>189</v>
      </c>
      <c r="E1356" s="152" t="s">
        <v>188</v>
      </c>
      <c r="F1356" s="153">
        <f t="shared" si="590"/>
        <v>12</v>
      </c>
      <c r="G1356" s="154">
        <v>0</v>
      </c>
      <c r="H1356" s="154">
        <f>IFERROR(VLOOKUP(B1356,'P2 Origin'!$C$21:$Q$176,15,FALSE),0)</f>
        <v>0</v>
      </c>
      <c r="I1356" s="154">
        <f>IFERROR(VLOOKUP(D1356,'P4 Destination'!$C$21:$Q$176,15,FALSE),0)</f>
        <v>0</v>
      </c>
      <c r="J1356" s="155"/>
      <c r="K1356" s="155"/>
      <c r="L1356" s="156">
        <v>0</v>
      </c>
      <c r="M1356" s="155">
        <v>0</v>
      </c>
      <c r="N1356" s="155">
        <v>0</v>
      </c>
      <c r="O1356" s="157">
        <f t="shared" si="591"/>
        <v>0</v>
      </c>
      <c r="P1356" s="158">
        <f t="shared" si="592"/>
        <v>0</v>
      </c>
      <c r="Q1356" s="159">
        <f>IFERROR(VLOOKUP(N1356,'P1 Intra-Europees'!$A$15:$H$25,3,0),0)*P1356</f>
        <v>0</v>
      </c>
      <c r="R1356" s="160">
        <f t="shared" si="593"/>
        <v>0</v>
      </c>
      <c r="S1356" s="159">
        <f>IFERROR(VLOOKUP(N1356,'P1 Intra-Europees'!$A$15:$H$25,4,0),0)*R1356</f>
        <v>0</v>
      </c>
      <c r="T1356" s="160">
        <f t="shared" si="594"/>
        <v>0</v>
      </c>
      <c r="U1356" s="159">
        <f>IFERROR(VLOOKUP(N1356,'P1 Intra-Europees'!$A$15:$H$25,5,0),0)*T1356</f>
        <v>0</v>
      </c>
      <c r="V1356" s="160">
        <f t="shared" si="595"/>
        <v>0</v>
      </c>
      <c r="W1356" s="159">
        <f>IFERROR(VLOOKUP(N1356,'P1 Intra-Europees'!$A$15:$H$25,6,0),0)*V1356</f>
        <v>0</v>
      </c>
      <c r="X1356" s="160">
        <f t="shared" si="596"/>
        <v>0</v>
      </c>
      <c r="Y1356" s="159">
        <f>IFERROR(VLOOKUP(N1356,'P1 Intra-Europees'!$A$15:$H$25,7,0),0)*X1356</f>
        <v>0</v>
      </c>
      <c r="Z1356" s="161">
        <f t="shared" si="597"/>
        <v>0</v>
      </c>
      <c r="AA1356" s="162">
        <f>IFERROR(VLOOKUP(N1356,'P1 Intra-Europees'!$A$15:$H$25,8,0),0)*Z1356</f>
        <v>0</v>
      </c>
      <c r="AB1356" s="163">
        <f t="shared" si="598"/>
        <v>0</v>
      </c>
      <c r="AC1356" s="157" t="str">
        <f>VLOOKUP(B1356,'P2 Origin'!$C$21:$O$176,13,0)</f>
        <v>EUR</v>
      </c>
      <c r="AD1356" s="164">
        <f t="shared" si="599"/>
        <v>0</v>
      </c>
      <c r="AE1356" s="165">
        <f>IF(AU1356&gt;0.1,VLOOKUP(B1356,'P2 Origin'!$C$21:$M$176,3,0)*H1356,0)</f>
        <v>0</v>
      </c>
      <c r="AF1356" s="166">
        <f t="shared" si="600"/>
        <v>0</v>
      </c>
      <c r="AG1356" s="165">
        <f>(VLOOKUP(B1356,'P2 Origin'!$C$21:$M$176,4,0))*AF1356</f>
        <v>0</v>
      </c>
      <c r="AH1356" s="166">
        <f t="shared" si="601"/>
        <v>12</v>
      </c>
      <c r="AI1356" s="165">
        <f>(VLOOKUP(B1356,'P2 Origin'!$C$21:$M$176,5,0))*AH1356</f>
        <v>0</v>
      </c>
      <c r="AJ1356" s="166">
        <f t="shared" si="587"/>
        <v>0</v>
      </c>
      <c r="AK1356" s="165">
        <f>(VLOOKUP(B1356,'P2 Origin'!$C$21:$M$176,6,0))*AJ1356</f>
        <v>0</v>
      </c>
      <c r="AL1356" s="166">
        <f t="shared" si="602"/>
        <v>0</v>
      </c>
      <c r="AM1356" s="165">
        <f>(VLOOKUP($B1356,'P2 Origin'!$C$21:$M$176,7,0))*AL1356</f>
        <v>0</v>
      </c>
      <c r="AN1356" s="166">
        <f t="shared" si="603"/>
        <v>0</v>
      </c>
      <c r="AO1356" s="165">
        <f>(VLOOKUP($B1356,'P2 Origin'!$C$21:$M$176,8,0))*AN1356</f>
        <v>0</v>
      </c>
      <c r="AP1356" s="166">
        <f t="shared" si="604"/>
        <v>0</v>
      </c>
      <c r="AQ1356" s="165">
        <f>(VLOOKUP($B1356,'P2 Origin'!$C$21:$M$176,9,0))*AP1356</f>
        <v>0</v>
      </c>
      <c r="AR1356" s="155">
        <f t="shared" si="588"/>
        <v>0</v>
      </c>
      <c r="AS1356" s="164">
        <f>(VLOOKUP(B1356,'P2 Origin'!$C$21:$M$176,10,0))*K1356</f>
        <v>0</v>
      </c>
      <c r="AT1356" s="164">
        <f>(VLOOKUP(B1356,'P2 Origin'!$C$21:$M$176,11,0))*J1356</f>
        <v>0</v>
      </c>
      <c r="AU1356" s="167">
        <v>12</v>
      </c>
      <c r="AV1356" s="168">
        <v>12</v>
      </c>
      <c r="AW1356" s="169">
        <v>0</v>
      </c>
      <c r="AX1356" s="170">
        <f>IF(AU1356&gt;=0.1,'P3 Bureaumarge zee- en luchtvr.'!$D$12,0)</f>
        <v>0</v>
      </c>
      <c r="AY1356" s="163">
        <f t="shared" si="605"/>
        <v>0</v>
      </c>
      <c r="AZ1356" s="157" t="str">
        <f>VLOOKUP(D1356,'P4 Destination'!$C$21:$O$176,13,0)</f>
        <v>EUR</v>
      </c>
      <c r="BA1356" s="164">
        <f t="shared" si="606"/>
        <v>0</v>
      </c>
      <c r="BB1356" s="171">
        <f>IF(AU1356&gt;0.1,(VLOOKUP(D1356,'P4 Destination'!$C$21:$M$176,3,0))*I1356,0)</f>
        <v>0</v>
      </c>
      <c r="BC1356" s="172">
        <f t="shared" si="607"/>
        <v>0</v>
      </c>
      <c r="BD1356" s="171">
        <f>(VLOOKUP($D1356,'P4 Destination'!$C$21:$M$176,4,0))*BC1356</f>
        <v>0</v>
      </c>
      <c r="BE1356" s="172">
        <f t="shared" si="608"/>
        <v>12</v>
      </c>
      <c r="BF1356" s="171">
        <f>(VLOOKUP($D1356,'P4 Destination'!$C$21:$M$176,5,0))*BE1356</f>
        <v>0</v>
      </c>
      <c r="BG1356" s="172">
        <f t="shared" si="609"/>
        <v>0</v>
      </c>
      <c r="BH1356" s="171">
        <f>(VLOOKUP($D1356,'P4 Destination'!$C$21:$M$176,6,0))*BG1356</f>
        <v>0</v>
      </c>
      <c r="BI1356" s="172">
        <f t="shared" si="610"/>
        <v>0</v>
      </c>
      <c r="BJ1356" s="171">
        <f>(VLOOKUP($D1356,'P4 Destination'!$C$21:$M$176,7,0))*BI1356</f>
        <v>0</v>
      </c>
      <c r="BK1356" s="172">
        <f t="shared" si="611"/>
        <v>0</v>
      </c>
      <c r="BL1356" s="171">
        <f>(VLOOKUP($D1356,'P4 Destination'!$C$21:$M$176,8,0))*BK1356</f>
        <v>0</v>
      </c>
      <c r="BM1356" s="172">
        <f t="shared" si="612"/>
        <v>0</v>
      </c>
      <c r="BN1356" s="171">
        <f>(VLOOKUP($D1356,'P4 Destination'!$C$21:$M$176,9,0))*BM1356</f>
        <v>0</v>
      </c>
      <c r="BO1356" s="154">
        <f t="shared" si="589"/>
        <v>0</v>
      </c>
      <c r="BP1356" s="171">
        <f>(VLOOKUP(D1356,'P4 Destination'!$C$21:$M$176,10,0))*K1356</f>
        <v>0</v>
      </c>
      <c r="BQ1356" s="171">
        <f>(VLOOKUP(D1356,'P4 Destination'!$C$21:$M$176,11,0))*J1356</f>
        <v>0</v>
      </c>
      <c r="BR1356" s="173">
        <f t="shared" si="613"/>
        <v>0</v>
      </c>
      <c r="BS1356" s="173">
        <f>(AV1356*2500)*'P6 Verzekering'!$E$11</f>
        <v>0</v>
      </c>
      <c r="BT1356" s="173">
        <f>(AW1356*2500)*'P6 Verzekering'!$E$12</f>
        <v>0</v>
      </c>
      <c r="BU1356" s="173">
        <f>(L1356*2500)*'P6 Verzekering'!$E$13</f>
        <v>0</v>
      </c>
      <c r="BV1356" s="173">
        <f t="shared" si="614"/>
        <v>0</v>
      </c>
      <c r="BW1356"/>
      <c r="BX1356"/>
    </row>
    <row r="1357" spans="1:76">
      <c r="A1357" s="152" t="s">
        <v>1601</v>
      </c>
      <c r="B1357" s="152" t="s">
        <v>219</v>
      </c>
      <c r="C1357" s="152" t="s">
        <v>219</v>
      </c>
      <c r="D1357" s="152" t="s">
        <v>347</v>
      </c>
      <c r="E1357" s="152" t="s">
        <v>346</v>
      </c>
      <c r="F1357" s="153">
        <f t="shared" si="590"/>
        <v>15</v>
      </c>
      <c r="G1357" s="154">
        <v>0</v>
      </c>
      <c r="H1357" s="154">
        <f>IFERROR(VLOOKUP(B1357,'P2 Origin'!$C$21:$Q$176,15,FALSE),0)</f>
        <v>0</v>
      </c>
      <c r="I1357" s="154">
        <f>IFERROR(VLOOKUP(D1357,'P4 Destination'!$C$21:$Q$176,15,FALSE),0)</f>
        <v>1</v>
      </c>
      <c r="J1357" s="155"/>
      <c r="K1357" s="155"/>
      <c r="L1357" s="156">
        <v>0</v>
      </c>
      <c r="M1357" s="155">
        <v>0</v>
      </c>
      <c r="N1357" s="155">
        <v>0</v>
      </c>
      <c r="O1357" s="157">
        <f t="shared" si="591"/>
        <v>0</v>
      </c>
      <c r="P1357" s="158">
        <f t="shared" si="592"/>
        <v>0</v>
      </c>
      <c r="Q1357" s="159">
        <f>IFERROR(VLOOKUP(N1357,'P1 Intra-Europees'!$A$15:$H$25,3,0),0)*P1357</f>
        <v>0</v>
      </c>
      <c r="R1357" s="160">
        <f t="shared" si="593"/>
        <v>0</v>
      </c>
      <c r="S1357" s="159">
        <f>IFERROR(VLOOKUP(N1357,'P1 Intra-Europees'!$A$15:$H$25,4,0),0)*R1357</f>
        <v>0</v>
      </c>
      <c r="T1357" s="160">
        <f t="shared" si="594"/>
        <v>0</v>
      </c>
      <c r="U1357" s="159">
        <f>IFERROR(VLOOKUP(N1357,'P1 Intra-Europees'!$A$15:$H$25,5,0),0)*T1357</f>
        <v>0</v>
      </c>
      <c r="V1357" s="160">
        <f t="shared" si="595"/>
        <v>0</v>
      </c>
      <c r="W1357" s="159">
        <f>IFERROR(VLOOKUP(N1357,'P1 Intra-Europees'!$A$15:$H$25,6,0),0)*V1357</f>
        <v>0</v>
      </c>
      <c r="X1357" s="160">
        <f t="shared" si="596"/>
        <v>0</v>
      </c>
      <c r="Y1357" s="159">
        <f>IFERROR(VLOOKUP(N1357,'P1 Intra-Europees'!$A$15:$H$25,7,0),0)*X1357</f>
        <v>0</v>
      </c>
      <c r="Z1357" s="161">
        <f t="shared" si="597"/>
        <v>0</v>
      </c>
      <c r="AA1357" s="162">
        <f>IFERROR(VLOOKUP(N1357,'P1 Intra-Europees'!$A$15:$H$25,8,0),0)*Z1357</f>
        <v>0</v>
      </c>
      <c r="AB1357" s="163">
        <f t="shared" si="598"/>
        <v>0</v>
      </c>
      <c r="AC1357" s="157" t="str">
        <f>VLOOKUP(B1357,'P2 Origin'!$C$21:$O$176,13,0)</f>
        <v>EUR</v>
      </c>
      <c r="AD1357" s="164">
        <f t="shared" si="599"/>
        <v>0</v>
      </c>
      <c r="AE1357" s="165">
        <f>IF(AU1357&gt;0.1,VLOOKUP(B1357,'P2 Origin'!$C$21:$M$176,3,0)*H1357,0)</f>
        <v>0</v>
      </c>
      <c r="AF1357" s="166">
        <f t="shared" si="600"/>
        <v>0</v>
      </c>
      <c r="AG1357" s="165">
        <f>(VLOOKUP(B1357,'P2 Origin'!$C$21:$M$176,4,0))*AF1357</f>
        <v>0</v>
      </c>
      <c r="AH1357" s="166">
        <f t="shared" si="601"/>
        <v>15</v>
      </c>
      <c r="AI1357" s="165">
        <f>(VLOOKUP(B1357,'P2 Origin'!$C$21:$M$176,5,0))*AH1357</f>
        <v>0</v>
      </c>
      <c r="AJ1357" s="166">
        <f t="shared" si="587"/>
        <v>0</v>
      </c>
      <c r="AK1357" s="165">
        <f>(VLOOKUP(B1357,'P2 Origin'!$C$21:$M$176,6,0))*AJ1357</f>
        <v>0</v>
      </c>
      <c r="AL1357" s="166">
        <f t="shared" si="602"/>
        <v>0</v>
      </c>
      <c r="AM1357" s="165">
        <f>(VLOOKUP($B1357,'P2 Origin'!$C$21:$M$176,7,0))*AL1357</f>
        <v>0</v>
      </c>
      <c r="AN1357" s="166">
        <f t="shared" si="603"/>
        <v>0</v>
      </c>
      <c r="AO1357" s="165">
        <f>(VLOOKUP($B1357,'P2 Origin'!$C$21:$M$176,8,0))*AN1357</f>
        <v>0</v>
      </c>
      <c r="AP1357" s="166">
        <f t="shared" si="604"/>
        <v>0</v>
      </c>
      <c r="AQ1357" s="165">
        <f>(VLOOKUP($B1357,'P2 Origin'!$C$21:$M$176,9,0))*AP1357</f>
        <v>0</v>
      </c>
      <c r="AR1357" s="155">
        <f t="shared" si="588"/>
        <v>0</v>
      </c>
      <c r="AS1357" s="164">
        <f>(VLOOKUP(B1357,'P2 Origin'!$C$21:$M$176,10,0))*K1357</f>
        <v>0</v>
      </c>
      <c r="AT1357" s="164">
        <f>(VLOOKUP(B1357,'P2 Origin'!$C$21:$M$176,11,0))*J1357</f>
        <v>0</v>
      </c>
      <c r="AU1357" s="167">
        <v>15</v>
      </c>
      <c r="AV1357" s="168">
        <v>0</v>
      </c>
      <c r="AW1357" s="169">
        <v>15</v>
      </c>
      <c r="AX1357" s="170">
        <f>IF(AU1357&gt;=0.1,'P3 Bureaumarge zee- en luchtvr.'!$D$12,0)</f>
        <v>0</v>
      </c>
      <c r="AY1357" s="163">
        <f t="shared" si="605"/>
        <v>0</v>
      </c>
      <c r="AZ1357" s="157" t="str">
        <f>VLOOKUP(D1357,'P4 Destination'!$C$21:$O$176,13,0)</f>
        <v>USD</v>
      </c>
      <c r="BA1357" s="164">
        <f t="shared" si="606"/>
        <v>0</v>
      </c>
      <c r="BB1357" s="171">
        <f>IF(AU1357&gt;0.1,(VLOOKUP(D1357,'P4 Destination'!$C$21:$M$176,3,0))*I1357,0)</f>
        <v>0</v>
      </c>
      <c r="BC1357" s="172">
        <f t="shared" si="607"/>
        <v>0</v>
      </c>
      <c r="BD1357" s="171">
        <f>(VLOOKUP($D1357,'P4 Destination'!$C$21:$M$176,4,0))*BC1357</f>
        <v>0</v>
      </c>
      <c r="BE1357" s="172">
        <f t="shared" si="608"/>
        <v>15</v>
      </c>
      <c r="BF1357" s="171">
        <f>(VLOOKUP($D1357,'P4 Destination'!$C$21:$M$176,5,0))*BE1357</f>
        <v>0</v>
      </c>
      <c r="BG1357" s="172">
        <f t="shared" si="609"/>
        <v>0</v>
      </c>
      <c r="BH1357" s="171">
        <f>(VLOOKUP($D1357,'P4 Destination'!$C$21:$M$176,6,0))*BG1357</f>
        <v>0</v>
      </c>
      <c r="BI1357" s="172">
        <f t="shared" si="610"/>
        <v>0</v>
      </c>
      <c r="BJ1357" s="171">
        <f>(VLOOKUP($D1357,'P4 Destination'!$C$21:$M$176,7,0))*BI1357</f>
        <v>0</v>
      </c>
      <c r="BK1357" s="172">
        <f t="shared" si="611"/>
        <v>0</v>
      </c>
      <c r="BL1357" s="171">
        <f>(VLOOKUP($D1357,'P4 Destination'!$C$21:$M$176,8,0))*BK1357</f>
        <v>0</v>
      </c>
      <c r="BM1357" s="172">
        <f t="shared" si="612"/>
        <v>0</v>
      </c>
      <c r="BN1357" s="171">
        <f>(VLOOKUP($D1357,'P4 Destination'!$C$21:$M$176,9,0))*BM1357</f>
        <v>0</v>
      </c>
      <c r="BO1357" s="154">
        <f t="shared" si="589"/>
        <v>0</v>
      </c>
      <c r="BP1357" s="171">
        <f>(VLOOKUP(D1357,'P4 Destination'!$C$21:$M$176,10,0))*K1357</f>
        <v>0</v>
      </c>
      <c r="BQ1357" s="171">
        <f>(VLOOKUP(D1357,'P4 Destination'!$C$21:$M$176,11,0))*J1357</f>
        <v>0</v>
      </c>
      <c r="BR1357" s="173">
        <f t="shared" si="613"/>
        <v>0</v>
      </c>
      <c r="BS1357" s="173">
        <f>(AV1357*2500)*'P6 Verzekering'!$E$11</f>
        <v>0</v>
      </c>
      <c r="BT1357" s="173">
        <f>(AW1357*2500)*'P6 Verzekering'!$E$12</f>
        <v>0</v>
      </c>
      <c r="BU1357" s="173">
        <f>(L1357*2500)*'P6 Verzekering'!$E$13</f>
        <v>0</v>
      </c>
      <c r="BV1357" s="173">
        <f t="shared" si="614"/>
        <v>0</v>
      </c>
      <c r="BW1357"/>
      <c r="BX1357"/>
    </row>
    <row r="1358" spans="1:76">
      <c r="A1358" s="152" t="s">
        <v>1602</v>
      </c>
      <c r="B1358" s="152" t="s">
        <v>219</v>
      </c>
      <c r="C1358" s="152" t="s">
        <v>219</v>
      </c>
      <c r="D1358" s="152" t="s">
        <v>347</v>
      </c>
      <c r="E1358" s="152" t="s">
        <v>346</v>
      </c>
      <c r="F1358" s="153">
        <f t="shared" si="590"/>
        <v>5</v>
      </c>
      <c r="G1358" s="154">
        <v>0</v>
      </c>
      <c r="H1358" s="154">
        <f>IFERROR(VLOOKUP(B1358,'P2 Origin'!$C$21:$Q$176,15,FALSE),0)</f>
        <v>0</v>
      </c>
      <c r="I1358" s="154">
        <f>IFERROR(VLOOKUP(D1358,'P4 Destination'!$C$21:$Q$176,15,FALSE),0)</f>
        <v>1</v>
      </c>
      <c r="J1358" s="155"/>
      <c r="K1358" s="155"/>
      <c r="L1358" s="156">
        <v>0</v>
      </c>
      <c r="M1358" s="155">
        <v>0</v>
      </c>
      <c r="N1358" s="155">
        <v>0</v>
      </c>
      <c r="O1358" s="157">
        <f t="shared" si="591"/>
        <v>0</v>
      </c>
      <c r="P1358" s="158">
        <f t="shared" si="592"/>
        <v>0</v>
      </c>
      <c r="Q1358" s="159">
        <f>IFERROR(VLOOKUP(N1358,'P1 Intra-Europees'!$A$15:$H$25,3,0),0)*P1358</f>
        <v>0</v>
      </c>
      <c r="R1358" s="160">
        <f t="shared" si="593"/>
        <v>0</v>
      </c>
      <c r="S1358" s="159">
        <f>IFERROR(VLOOKUP(N1358,'P1 Intra-Europees'!$A$15:$H$25,4,0),0)*R1358</f>
        <v>0</v>
      </c>
      <c r="T1358" s="160">
        <f t="shared" si="594"/>
        <v>0</v>
      </c>
      <c r="U1358" s="159">
        <f>IFERROR(VLOOKUP(N1358,'P1 Intra-Europees'!$A$15:$H$25,5,0),0)*T1358</f>
        <v>0</v>
      </c>
      <c r="V1358" s="160">
        <f t="shared" si="595"/>
        <v>0</v>
      </c>
      <c r="W1358" s="159">
        <f>IFERROR(VLOOKUP(N1358,'P1 Intra-Europees'!$A$15:$H$25,6,0),0)*V1358</f>
        <v>0</v>
      </c>
      <c r="X1358" s="160">
        <f t="shared" si="596"/>
        <v>0</v>
      </c>
      <c r="Y1358" s="159">
        <f>IFERROR(VLOOKUP(N1358,'P1 Intra-Europees'!$A$15:$H$25,7,0),0)*X1358</f>
        <v>0</v>
      </c>
      <c r="Z1358" s="161">
        <f t="shared" si="597"/>
        <v>0</v>
      </c>
      <c r="AA1358" s="162">
        <f>IFERROR(VLOOKUP(N1358,'P1 Intra-Europees'!$A$15:$H$25,8,0),0)*Z1358</f>
        <v>0</v>
      </c>
      <c r="AB1358" s="163">
        <f t="shared" si="598"/>
        <v>0</v>
      </c>
      <c r="AC1358" s="157" t="str">
        <f>VLOOKUP(B1358,'P2 Origin'!$C$21:$O$176,13,0)</f>
        <v>EUR</v>
      </c>
      <c r="AD1358" s="164">
        <f t="shared" si="599"/>
        <v>0</v>
      </c>
      <c r="AE1358" s="165">
        <f>IF(AU1358&gt;0.1,VLOOKUP(B1358,'P2 Origin'!$C$21:$M$176,3,0)*H1358,0)</f>
        <v>0</v>
      </c>
      <c r="AF1358" s="166">
        <f t="shared" si="600"/>
        <v>5</v>
      </c>
      <c r="AG1358" s="165">
        <f>(VLOOKUP(B1358,'P2 Origin'!$C$21:$M$176,4,0))*AF1358</f>
        <v>0</v>
      </c>
      <c r="AH1358" s="166">
        <f t="shared" si="601"/>
        <v>0</v>
      </c>
      <c r="AI1358" s="165">
        <f>(VLOOKUP(B1358,'P2 Origin'!$C$21:$M$176,5,0))*AH1358</f>
        <v>0</v>
      </c>
      <c r="AJ1358" s="166">
        <f t="shared" si="587"/>
        <v>0</v>
      </c>
      <c r="AK1358" s="165">
        <f>(VLOOKUP(B1358,'P2 Origin'!$C$21:$M$176,6,0))*AJ1358</f>
        <v>0</v>
      </c>
      <c r="AL1358" s="166">
        <f t="shared" si="602"/>
        <v>0</v>
      </c>
      <c r="AM1358" s="165">
        <f>(VLOOKUP($B1358,'P2 Origin'!$C$21:$M$176,7,0))*AL1358</f>
        <v>0</v>
      </c>
      <c r="AN1358" s="166">
        <f t="shared" si="603"/>
        <v>0</v>
      </c>
      <c r="AO1358" s="165">
        <f>(VLOOKUP($B1358,'P2 Origin'!$C$21:$M$176,8,0))*AN1358</f>
        <v>0</v>
      </c>
      <c r="AP1358" s="166">
        <f t="shared" si="604"/>
        <v>0</v>
      </c>
      <c r="AQ1358" s="165">
        <f>(VLOOKUP($B1358,'P2 Origin'!$C$21:$M$176,9,0))*AP1358</f>
        <v>0</v>
      </c>
      <c r="AR1358" s="155">
        <f t="shared" si="588"/>
        <v>0</v>
      </c>
      <c r="AS1358" s="164">
        <f>(VLOOKUP(B1358,'P2 Origin'!$C$21:$M$176,10,0))*K1358</f>
        <v>0</v>
      </c>
      <c r="AT1358" s="164">
        <f>(VLOOKUP(B1358,'P2 Origin'!$C$21:$M$176,11,0))*J1358</f>
        <v>0</v>
      </c>
      <c r="AU1358" s="167">
        <v>5</v>
      </c>
      <c r="AV1358" s="168">
        <v>0</v>
      </c>
      <c r="AW1358" s="169">
        <v>5</v>
      </c>
      <c r="AX1358" s="170">
        <f>IF(AU1358&gt;=0.1,'P3 Bureaumarge zee- en luchtvr.'!$D$12,0)</f>
        <v>0</v>
      </c>
      <c r="AY1358" s="163">
        <f t="shared" si="605"/>
        <v>0</v>
      </c>
      <c r="AZ1358" s="157" t="str">
        <f>VLOOKUP(D1358,'P4 Destination'!$C$21:$O$176,13,0)</f>
        <v>USD</v>
      </c>
      <c r="BA1358" s="164">
        <f t="shared" si="606"/>
        <v>0</v>
      </c>
      <c r="BB1358" s="171">
        <f>IF(AU1358&gt;0.1,(VLOOKUP(D1358,'P4 Destination'!$C$21:$M$176,3,0))*I1358,0)</f>
        <v>0</v>
      </c>
      <c r="BC1358" s="172">
        <f t="shared" si="607"/>
        <v>5</v>
      </c>
      <c r="BD1358" s="171">
        <f>(VLOOKUP($D1358,'P4 Destination'!$C$21:$M$176,4,0))*BC1358</f>
        <v>0</v>
      </c>
      <c r="BE1358" s="172">
        <f t="shared" si="608"/>
        <v>0</v>
      </c>
      <c r="BF1358" s="171">
        <f>(VLOOKUP($D1358,'P4 Destination'!$C$21:$M$176,5,0))*BE1358</f>
        <v>0</v>
      </c>
      <c r="BG1358" s="172">
        <f t="shared" si="609"/>
        <v>0</v>
      </c>
      <c r="BH1358" s="171">
        <f>(VLOOKUP($D1358,'P4 Destination'!$C$21:$M$176,6,0))*BG1358</f>
        <v>0</v>
      </c>
      <c r="BI1358" s="172">
        <f t="shared" si="610"/>
        <v>0</v>
      </c>
      <c r="BJ1358" s="171">
        <f>(VLOOKUP($D1358,'P4 Destination'!$C$21:$M$176,7,0))*BI1358</f>
        <v>0</v>
      </c>
      <c r="BK1358" s="172">
        <f t="shared" si="611"/>
        <v>0</v>
      </c>
      <c r="BL1358" s="171">
        <f>(VLOOKUP($D1358,'P4 Destination'!$C$21:$M$176,8,0))*BK1358</f>
        <v>0</v>
      </c>
      <c r="BM1358" s="172">
        <f t="shared" si="612"/>
        <v>0</v>
      </c>
      <c r="BN1358" s="171">
        <f>(VLOOKUP($D1358,'P4 Destination'!$C$21:$M$176,9,0))*BM1358</f>
        <v>0</v>
      </c>
      <c r="BO1358" s="154">
        <f t="shared" si="589"/>
        <v>0</v>
      </c>
      <c r="BP1358" s="171">
        <f>(VLOOKUP(D1358,'P4 Destination'!$C$21:$M$176,10,0))*K1358</f>
        <v>0</v>
      </c>
      <c r="BQ1358" s="171">
        <f>(VLOOKUP(D1358,'P4 Destination'!$C$21:$M$176,11,0))*J1358</f>
        <v>0</v>
      </c>
      <c r="BR1358" s="173">
        <f t="shared" si="613"/>
        <v>0</v>
      </c>
      <c r="BS1358" s="173">
        <f>(AV1358*2500)*'P6 Verzekering'!$E$11</f>
        <v>0</v>
      </c>
      <c r="BT1358" s="173">
        <f>(AW1358*2500)*'P6 Verzekering'!$E$12</f>
        <v>0</v>
      </c>
      <c r="BU1358" s="173">
        <f>(L1358*2500)*'P6 Verzekering'!$E$13</f>
        <v>0</v>
      </c>
      <c r="BV1358" s="173">
        <f t="shared" si="614"/>
        <v>0</v>
      </c>
      <c r="BW1358"/>
      <c r="BX1358"/>
    </row>
    <row r="1359" spans="1:76">
      <c r="A1359" s="152" t="s">
        <v>1603</v>
      </c>
      <c r="B1359" s="152" t="s">
        <v>219</v>
      </c>
      <c r="C1359" s="152" t="s">
        <v>219</v>
      </c>
      <c r="D1359" s="152" t="s">
        <v>371</v>
      </c>
      <c r="E1359" s="152" t="s">
        <v>370</v>
      </c>
      <c r="F1359" s="153">
        <f t="shared" si="590"/>
        <v>39</v>
      </c>
      <c r="G1359" s="154">
        <v>1</v>
      </c>
      <c r="H1359" s="154">
        <f>IFERROR(VLOOKUP(B1359,'P2 Origin'!$C$21:$Q$176,15,FALSE),0)</f>
        <v>0</v>
      </c>
      <c r="I1359" s="154">
        <f>IFERROR(VLOOKUP(D1359,'P4 Destination'!$C$21:$Q$176,15,FALSE),0)</f>
        <v>1</v>
      </c>
      <c r="J1359" s="155">
        <v>1</v>
      </c>
      <c r="K1359" s="155"/>
      <c r="L1359" s="156">
        <v>0</v>
      </c>
      <c r="M1359" s="155">
        <v>0</v>
      </c>
      <c r="N1359" s="155">
        <v>0</v>
      </c>
      <c r="O1359" s="157">
        <f t="shared" si="591"/>
        <v>0</v>
      </c>
      <c r="P1359" s="158">
        <f t="shared" si="592"/>
        <v>0</v>
      </c>
      <c r="Q1359" s="159">
        <f>IFERROR(VLOOKUP(N1359,'P1 Intra-Europees'!$A$15:$H$25,3,0),0)*P1359</f>
        <v>0</v>
      </c>
      <c r="R1359" s="160">
        <f t="shared" si="593"/>
        <v>0</v>
      </c>
      <c r="S1359" s="159">
        <f>IFERROR(VLOOKUP(N1359,'P1 Intra-Europees'!$A$15:$H$25,4,0),0)*R1359</f>
        <v>0</v>
      </c>
      <c r="T1359" s="160">
        <f t="shared" si="594"/>
        <v>0</v>
      </c>
      <c r="U1359" s="159">
        <f>IFERROR(VLOOKUP(N1359,'P1 Intra-Europees'!$A$15:$H$25,5,0),0)*T1359</f>
        <v>0</v>
      </c>
      <c r="V1359" s="160">
        <f t="shared" si="595"/>
        <v>0</v>
      </c>
      <c r="W1359" s="159">
        <f>IFERROR(VLOOKUP(N1359,'P1 Intra-Europees'!$A$15:$H$25,6,0),0)*V1359</f>
        <v>0</v>
      </c>
      <c r="X1359" s="160">
        <f t="shared" si="596"/>
        <v>0</v>
      </c>
      <c r="Y1359" s="159">
        <f>IFERROR(VLOOKUP(N1359,'P1 Intra-Europees'!$A$15:$H$25,7,0),0)*X1359</f>
        <v>0</v>
      </c>
      <c r="Z1359" s="161">
        <f t="shared" si="597"/>
        <v>0</v>
      </c>
      <c r="AA1359" s="162">
        <f>IFERROR(VLOOKUP(N1359,'P1 Intra-Europees'!$A$15:$H$25,8,0),0)*Z1359</f>
        <v>0</v>
      </c>
      <c r="AB1359" s="163">
        <f t="shared" si="598"/>
        <v>0</v>
      </c>
      <c r="AC1359" s="157" t="str">
        <f>VLOOKUP(B1359,'P2 Origin'!$C$21:$O$176,13,0)</f>
        <v>EUR</v>
      </c>
      <c r="AD1359" s="164">
        <f t="shared" si="599"/>
        <v>0</v>
      </c>
      <c r="AE1359" s="165">
        <f>IF(AU1359&gt;0.1,VLOOKUP(B1359,'P2 Origin'!$C$21:$M$176,3,0)*H1359,0)</f>
        <v>0</v>
      </c>
      <c r="AF1359" s="166">
        <f t="shared" si="600"/>
        <v>0</v>
      </c>
      <c r="AG1359" s="165">
        <f>(VLOOKUP(B1359,'P2 Origin'!$C$21:$M$176,4,0))*AF1359</f>
        <v>0</v>
      </c>
      <c r="AH1359" s="166">
        <f t="shared" si="601"/>
        <v>0</v>
      </c>
      <c r="AI1359" s="165">
        <f>(VLOOKUP(B1359,'P2 Origin'!$C$21:$M$176,5,0))*AH1359</f>
        <v>0</v>
      </c>
      <c r="AJ1359" s="166">
        <f t="shared" ref="AJ1359:AJ1422" si="615">IF(AND(AU1359&gt;=16,AU1359&lt;=25.99),$AU1359,0)</f>
        <v>0</v>
      </c>
      <c r="AK1359" s="165">
        <f>(VLOOKUP(B1359,'P2 Origin'!$C$21:$M$176,6,0))*AJ1359</f>
        <v>0</v>
      </c>
      <c r="AL1359" s="166">
        <f t="shared" si="602"/>
        <v>0</v>
      </c>
      <c r="AM1359" s="165">
        <f>(VLOOKUP($B1359,'P2 Origin'!$C$21:$M$176,7,0))*AL1359</f>
        <v>0</v>
      </c>
      <c r="AN1359" s="166">
        <f t="shared" si="603"/>
        <v>39</v>
      </c>
      <c r="AO1359" s="165">
        <f>(VLOOKUP($B1359,'P2 Origin'!$C$21:$M$176,8,0))*AN1359</f>
        <v>0</v>
      </c>
      <c r="AP1359" s="166">
        <f t="shared" si="604"/>
        <v>0</v>
      </c>
      <c r="AQ1359" s="165">
        <f>(VLOOKUP($B1359,'P2 Origin'!$C$21:$M$176,9,0))*AP1359</f>
        <v>0</v>
      </c>
      <c r="AR1359" s="155">
        <f t="shared" si="588"/>
        <v>1</v>
      </c>
      <c r="AS1359" s="164">
        <f>(VLOOKUP(B1359,'P2 Origin'!$C$21:$M$176,10,0))*K1359</f>
        <v>0</v>
      </c>
      <c r="AT1359" s="164">
        <f>(VLOOKUP(B1359,'P2 Origin'!$C$21:$M$176,11,0))*J1359</f>
        <v>0</v>
      </c>
      <c r="AU1359" s="167">
        <v>39</v>
      </c>
      <c r="AV1359" s="168">
        <v>39</v>
      </c>
      <c r="AW1359" s="169">
        <v>0</v>
      </c>
      <c r="AX1359" s="170">
        <f>IF(AU1359&gt;=0.1,'P3 Bureaumarge zee- en luchtvr.'!$D$12,0)</f>
        <v>0</v>
      </c>
      <c r="AY1359" s="163">
        <f t="shared" si="605"/>
        <v>0</v>
      </c>
      <c r="AZ1359" s="157" t="str">
        <f>VLOOKUP(D1359,'P4 Destination'!$C$21:$O$176,13,0)</f>
        <v>USD</v>
      </c>
      <c r="BA1359" s="164">
        <f t="shared" si="606"/>
        <v>0</v>
      </c>
      <c r="BB1359" s="171">
        <f>IF(AU1359&gt;0.1,(VLOOKUP(D1359,'P4 Destination'!$C$21:$M$176,3,0))*I1359,0)</f>
        <v>0</v>
      </c>
      <c r="BC1359" s="172">
        <f t="shared" si="607"/>
        <v>0</v>
      </c>
      <c r="BD1359" s="171">
        <f>(VLOOKUP($D1359,'P4 Destination'!$C$21:$M$176,4,0))*BC1359</f>
        <v>0</v>
      </c>
      <c r="BE1359" s="172">
        <f t="shared" si="608"/>
        <v>0</v>
      </c>
      <c r="BF1359" s="171">
        <f>(VLOOKUP($D1359,'P4 Destination'!$C$21:$M$176,5,0))*BE1359</f>
        <v>0</v>
      </c>
      <c r="BG1359" s="172">
        <f t="shared" si="609"/>
        <v>0</v>
      </c>
      <c r="BH1359" s="171">
        <f>(VLOOKUP($D1359,'P4 Destination'!$C$21:$M$176,6,0))*BG1359</f>
        <v>0</v>
      </c>
      <c r="BI1359" s="172">
        <f t="shared" si="610"/>
        <v>0</v>
      </c>
      <c r="BJ1359" s="171">
        <f>(VLOOKUP($D1359,'P4 Destination'!$C$21:$M$176,7,0))*BI1359</f>
        <v>0</v>
      </c>
      <c r="BK1359" s="172">
        <f t="shared" si="611"/>
        <v>39</v>
      </c>
      <c r="BL1359" s="171">
        <f>(VLOOKUP($D1359,'P4 Destination'!$C$21:$M$176,8,0))*BK1359</f>
        <v>0</v>
      </c>
      <c r="BM1359" s="172">
        <f t="shared" si="612"/>
        <v>0</v>
      </c>
      <c r="BN1359" s="171">
        <f>(VLOOKUP($D1359,'P4 Destination'!$C$21:$M$176,9,0))*BM1359</f>
        <v>0</v>
      </c>
      <c r="BO1359" s="154">
        <f t="shared" si="589"/>
        <v>1</v>
      </c>
      <c r="BP1359" s="171">
        <f>(VLOOKUP(D1359,'P4 Destination'!$C$21:$M$176,10,0))*K1359</f>
        <v>0</v>
      </c>
      <c r="BQ1359" s="171">
        <f>(VLOOKUP(D1359,'P4 Destination'!$C$21:$M$176,11,0))*J1359</f>
        <v>0</v>
      </c>
      <c r="BR1359" s="173">
        <f t="shared" si="613"/>
        <v>0</v>
      </c>
      <c r="BS1359" s="173">
        <f>(AV1359*2500)*'P6 Verzekering'!$E$11</f>
        <v>0</v>
      </c>
      <c r="BT1359" s="173">
        <f>(AW1359*2500)*'P6 Verzekering'!$E$12</f>
        <v>0</v>
      </c>
      <c r="BU1359" s="173">
        <f>(L1359*2500)*'P6 Verzekering'!$E$13</f>
        <v>0</v>
      </c>
      <c r="BV1359" s="173">
        <f t="shared" si="614"/>
        <v>0</v>
      </c>
      <c r="BW1359"/>
      <c r="BX1359"/>
    </row>
    <row r="1360" spans="1:76">
      <c r="A1360" s="152" t="s">
        <v>1605</v>
      </c>
      <c r="B1360" s="152" t="s">
        <v>219</v>
      </c>
      <c r="C1360" s="152" t="s">
        <v>219</v>
      </c>
      <c r="D1360" s="152" t="s">
        <v>371</v>
      </c>
      <c r="E1360" s="152" t="s">
        <v>370</v>
      </c>
      <c r="F1360" s="153">
        <f t="shared" si="590"/>
        <v>60</v>
      </c>
      <c r="G1360" s="154">
        <v>1</v>
      </c>
      <c r="H1360" s="154">
        <f>IFERROR(VLOOKUP(B1360,'P2 Origin'!$C$21:$Q$176,15,FALSE),0)</f>
        <v>0</v>
      </c>
      <c r="I1360" s="154">
        <f>IFERROR(VLOOKUP(D1360,'P4 Destination'!$C$21:$Q$176,15,FALSE),0)</f>
        <v>1</v>
      </c>
      <c r="J1360" s="155"/>
      <c r="K1360" s="155">
        <v>1</v>
      </c>
      <c r="L1360" s="156">
        <v>0</v>
      </c>
      <c r="M1360" s="155">
        <v>0</v>
      </c>
      <c r="N1360" s="155">
        <v>0</v>
      </c>
      <c r="O1360" s="157">
        <f t="shared" si="591"/>
        <v>0</v>
      </c>
      <c r="P1360" s="158">
        <f t="shared" si="592"/>
        <v>0</v>
      </c>
      <c r="Q1360" s="159">
        <f>IFERROR(VLOOKUP(N1360,'P1 Intra-Europees'!$A$15:$H$25,3,0),0)*P1360</f>
        <v>0</v>
      </c>
      <c r="R1360" s="160">
        <f t="shared" si="593"/>
        <v>0</v>
      </c>
      <c r="S1360" s="159">
        <f>IFERROR(VLOOKUP(N1360,'P1 Intra-Europees'!$A$15:$H$25,4,0),0)*R1360</f>
        <v>0</v>
      </c>
      <c r="T1360" s="160">
        <f t="shared" si="594"/>
        <v>0</v>
      </c>
      <c r="U1360" s="159">
        <f>IFERROR(VLOOKUP(N1360,'P1 Intra-Europees'!$A$15:$H$25,5,0),0)*T1360</f>
        <v>0</v>
      </c>
      <c r="V1360" s="160">
        <f t="shared" si="595"/>
        <v>0</v>
      </c>
      <c r="W1360" s="159">
        <f>IFERROR(VLOOKUP(N1360,'P1 Intra-Europees'!$A$15:$H$25,6,0),0)*V1360</f>
        <v>0</v>
      </c>
      <c r="X1360" s="160">
        <f t="shared" si="596"/>
        <v>0</v>
      </c>
      <c r="Y1360" s="159">
        <f>IFERROR(VLOOKUP(N1360,'P1 Intra-Europees'!$A$15:$H$25,7,0),0)*X1360</f>
        <v>0</v>
      </c>
      <c r="Z1360" s="161">
        <f t="shared" si="597"/>
        <v>0</v>
      </c>
      <c r="AA1360" s="162">
        <f>IFERROR(VLOOKUP(N1360,'P1 Intra-Europees'!$A$15:$H$25,8,0),0)*Z1360</f>
        <v>0</v>
      </c>
      <c r="AB1360" s="163">
        <f t="shared" si="598"/>
        <v>0</v>
      </c>
      <c r="AC1360" s="157" t="str">
        <f>VLOOKUP(B1360,'P2 Origin'!$C$21:$O$176,13,0)</f>
        <v>EUR</v>
      </c>
      <c r="AD1360" s="164">
        <f t="shared" si="599"/>
        <v>0</v>
      </c>
      <c r="AE1360" s="165">
        <f>IF(AU1360&gt;0.1,VLOOKUP(B1360,'P2 Origin'!$C$21:$M$176,3,0)*H1360,0)</f>
        <v>0</v>
      </c>
      <c r="AF1360" s="166">
        <f t="shared" si="600"/>
        <v>0</v>
      </c>
      <c r="AG1360" s="165">
        <f>(VLOOKUP(B1360,'P2 Origin'!$C$21:$M$176,4,0))*AF1360</f>
        <v>0</v>
      </c>
      <c r="AH1360" s="166">
        <f t="shared" si="601"/>
        <v>0</v>
      </c>
      <c r="AI1360" s="165">
        <f>(VLOOKUP(B1360,'P2 Origin'!$C$21:$M$176,5,0))*AH1360</f>
        <v>0</v>
      </c>
      <c r="AJ1360" s="166">
        <f t="shared" si="615"/>
        <v>0</v>
      </c>
      <c r="AK1360" s="165">
        <f>(VLOOKUP(B1360,'P2 Origin'!$C$21:$M$176,6,0))*AJ1360</f>
        <v>0</v>
      </c>
      <c r="AL1360" s="166">
        <f t="shared" si="602"/>
        <v>0</v>
      </c>
      <c r="AM1360" s="165">
        <f>(VLOOKUP($B1360,'P2 Origin'!$C$21:$M$176,7,0))*AL1360</f>
        <v>0</v>
      </c>
      <c r="AN1360" s="166">
        <f t="shared" si="603"/>
        <v>0</v>
      </c>
      <c r="AO1360" s="165">
        <f>(VLOOKUP($B1360,'P2 Origin'!$C$21:$M$176,8,0))*AN1360</f>
        <v>0</v>
      </c>
      <c r="AP1360" s="166">
        <f t="shared" si="604"/>
        <v>60</v>
      </c>
      <c r="AQ1360" s="165">
        <f>(VLOOKUP($B1360,'P2 Origin'!$C$21:$M$176,9,0))*AP1360</f>
        <v>0</v>
      </c>
      <c r="AR1360" s="155">
        <f t="shared" si="588"/>
        <v>1</v>
      </c>
      <c r="AS1360" s="164">
        <f>(VLOOKUP(B1360,'P2 Origin'!$C$21:$M$176,10,0))*K1360</f>
        <v>0</v>
      </c>
      <c r="AT1360" s="164">
        <f>(VLOOKUP(B1360,'P2 Origin'!$C$21:$M$176,11,0))*J1360</f>
        <v>0</v>
      </c>
      <c r="AU1360" s="167">
        <v>60</v>
      </c>
      <c r="AV1360" s="168">
        <v>60</v>
      </c>
      <c r="AW1360" s="169">
        <v>0</v>
      </c>
      <c r="AX1360" s="170">
        <f>IF(AU1360&gt;=0.1,'P3 Bureaumarge zee- en luchtvr.'!$D$12,0)</f>
        <v>0</v>
      </c>
      <c r="AY1360" s="163">
        <f t="shared" si="605"/>
        <v>0</v>
      </c>
      <c r="AZ1360" s="157" t="str">
        <f>VLOOKUP(D1360,'P4 Destination'!$C$21:$O$176,13,0)</f>
        <v>USD</v>
      </c>
      <c r="BA1360" s="164">
        <f t="shared" si="606"/>
        <v>0</v>
      </c>
      <c r="BB1360" s="171">
        <f>IF(AU1360&gt;0.1,(VLOOKUP(D1360,'P4 Destination'!$C$21:$M$176,3,0))*I1360,0)</f>
        <v>0</v>
      </c>
      <c r="BC1360" s="172">
        <f t="shared" si="607"/>
        <v>0</v>
      </c>
      <c r="BD1360" s="171">
        <f>(VLOOKUP($D1360,'P4 Destination'!$C$21:$M$176,4,0))*BC1360</f>
        <v>0</v>
      </c>
      <c r="BE1360" s="172">
        <f t="shared" si="608"/>
        <v>0</v>
      </c>
      <c r="BF1360" s="171">
        <f>(VLOOKUP($D1360,'P4 Destination'!$C$21:$M$176,5,0))*BE1360</f>
        <v>0</v>
      </c>
      <c r="BG1360" s="172">
        <f t="shared" si="609"/>
        <v>0</v>
      </c>
      <c r="BH1360" s="171">
        <f>(VLOOKUP($D1360,'P4 Destination'!$C$21:$M$176,6,0))*BG1360</f>
        <v>0</v>
      </c>
      <c r="BI1360" s="172">
        <f t="shared" si="610"/>
        <v>0</v>
      </c>
      <c r="BJ1360" s="171">
        <f>(VLOOKUP($D1360,'P4 Destination'!$C$21:$M$176,7,0))*BI1360</f>
        <v>0</v>
      </c>
      <c r="BK1360" s="172">
        <f t="shared" si="611"/>
        <v>0</v>
      </c>
      <c r="BL1360" s="171">
        <f>(VLOOKUP($D1360,'P4 Destination'!$C$21:$M$176,8,0))*BK1360</f>
        <v>0</v>
      </c>
      <c r="BM1360" s="172">
        <f t="shared" si="612"/>
        <v>60</v>
      </c>
      <c r="BN1360" s="171">
        <f>(VLOOKUP($D1360,'P4 Destination'!$C$21:$M$176,9,0))*BM1360</f>
        <v>0</v>
      </c>
      <c r="BO1360" s="154">
        <f t="shared" si="589"/>
        <v>1</v>
      </c>
      <c r="BP1360" s="171">
        <f>(VLOOKUP(D1360,'P4 Destination'!$C$21:$M$176,10,0))*K1360</f>
        <v>0</v>
      </c>
      <c r="BQ1360" s="171">
        <f>(VLOOKUP(D1360,'P4 Destination'!$C$21:$M$176,11,0))*J1360</f>
        <v>0</v>
      </c>
      <c r="BR1360" s="173">
        <f t="shared" si="613"/>
        <v>0</v>
      </c>
      <c r="BS1360" s="173">
        <f>(AV1360*2500)*'P6 Verzekering'!$E$11</f>
        <v>0</v>
      </c>
      <c r="BT1360" s="173">
        <f>(AW1360*2500)*'P6 Verzekering'!$E$12</f>
        <v>0</v>
      </c>
      <c r="BU1360" s="173">
        <f>(L1360*2500)*'P6 Verzekering'!$E$13</f>
        <v>0</v>
      </c>
      <c r="BV1360" s="173">
        <f t="shared" si="614"/>
        <v>0</v>
      </c>
      <c r="BW1360"/>
      <c r="BX1360"/>
    </row>
    <row r="1361" spans="1:76">
      <c r="A1361" s="152" t="s">
        <v>1606</v>
      </c>
      <c r="B1361" s="152" t="s">
        <v>219</v>
      </c>
      <c r="C1361" s="152" t="s">
        <v>219</v>
      </c>
      <c r="D1361" s="152" t="s">
        <v>371</v>
      </c>
      <c r="E1361" s="152" t="s">
        <v>370</v>
      </c>
      <c r="F1361" s="153">
        <f t="shared" si="590"/>
        <v>54</v>
      </c>
      <c r="G1361" s="154">
        <v>1</v>
      </c>
      <c r="H1361" s="154">
        <f>IFERROR(VLOOKUP(B1361,'P2 Origin'!$C$21:$Q$176,15,FALSE),0)</f>
        <v>0</v>
      </c>
      <c r="I1361" s="154">
        <f>IFERROR(VLOOKUP(D1361,'P4 Destination'!$C$21:$Q$176,15,FALSE),0)</f>
        <v>1</v>
      </c>
      <c r="J1361" s="155">
        <v>1</v>
      </c>
      <c r="K1361" s="155"/>
      <c r="L1361" s="156">
        <v>0</v>
      </c>
      <c r="M1361" s="155">
        <v>0</v>
      </c>
      <c r="N1361" s="155">
        <v>0</v>
      </c>
      <c r="O1361" s="157">
        <f t="shared" si="591"/>
        <v>0</v>
      </c>
      <c r="P1361" s="158">
        <f t="shared" si="592"/>
        <v>0</v>
      </c>
      <c r="Q1361" s="159">
        <f>IFERROR(VLOOKUP(N1361,'P1 Intra-Europees'!$A$15:$H$25,3,0),0)*P1361</f>
        <v>0</v>
      </c>
      <c r="R1361" s="160">
        <f t="shared" si="593"/>
        <v>0</v>
      </c>
      <c r="S1361" s="159">
        <f>IFERROR(VLOOKUP(N1361,'P1 Intra-Europees'!$A$15:$H$25,4,0),0)*R1361</f>
        <v>0</v>
      </c>
      <c r="T1361" s="160">
        <f t="shared" si="594"/>
        <v>0</v>
      </c>
      <c r="U1361" s="159">
        <f>IFERROR(VLOOKUP(N1361,'P1 Intra-Europees'!$A$15:$H$25,5,0),0)*T1361</f>
        <v>0</v>
      </c>
      <c r="V1361" s="160">
        <f t="shared" si="595"/>
        <v>0</v>
      </c>
      <c r="W1361" s="159">
        <f>IFERROR(VLOOKUP(N1361,'P1 Intra-Europees'!$A$15:$H$25,6,0),0)*V1361</f>
        <v>0</v>
      </c>
      <c r="X1361" s="160">
        <f t="shared" si="596"/>
        <v>0</v>
      </c>
      <c r="Y1361" s="159">
        <f>IFERROR(VLOOKUP(N1361,'P1 Intra-Europees'!$A$15:$H$25,7,0),0)*X1361</f>
        <v>0</v>
      </c>
      <c r="Z1361" s="161">
        <f t="shared" si="597"/>
        <v>0</v>
      </c>
      <c r="AA1361" s="162">
        <f>IFERROR(VLOOKUP(N1361,'P1 Intra-Europees'!$A$15:$H$25,8,0),0)*Z1361</f>
        <v>0</v>
      </c>
      <c r="AB1361" s="163">
        <f t="shared" si="598"/>
        <v>0</v>
      </c>
      <c r="AC1361" s="157" t="str">
        <f>VLOOKUP(B1361,'P2 Origin'!$C$21:$O$176,13,0)</f>
        <v>EUR</v>
      </c>
      <c r="AD1361" s="164">
        <f t="shared" si="599"/>
        <v>0</v>
      </c>
      <c r="AE1361" s="165">
        <f>IF(AU1361&gt;0.1,VLOOKUP(B1361,'P2 Origin'!$C$21:$M$176,3,0)*H1361,0)</f>
        <v>0</v>
      </c>
      <c r="AF1361" s="166">
        <f t="shared" si="600"/>
        <v>0</v>
      </c>
      <c r="AG1361" s="165">
        <f>(VLOOKUP(B1361,'P2 Origin'!$C$21:$M$176,4,0))*AF1361</f>
        <v>0</v>
      </c>
      <c r="AH1361" s="166">
        <f t="shared" si="601"/>
        <v>0</v>
      </c>
      <c r="AI1361" s="165">
        <f>(VLOOKUP(B1361,'P2 Origin'!$C$21:$M$176,5,0))*AH1361</f>
        <v>0</v>
      </c>
      <c r="AJ1361" s="166">
        <f t="shared" si="615"/>
        <v>0</v>
      </c>
      <c r="AK1361" s="165">
        <f>(VLOOKUP(B1361,'P2 Origin'!$C$21:$M$176,6,0))*AJ1361</f>
        <v>0</v>
      </c>
      <c r="AL1361" s="166">
        <f t="shared" si="602"/>
        <v>0</v>
      </c>
      <c r="AM1361" s="165">
        <f>(VLOOKUP($B1361,'P2 Origin'!$C$21:$M$176,7,0))*AL1361</f>
        <v>0</v>
      </c>
      <c r="AN1361" s="166">
        <f t="shared" si="603"/>
        <v>0</v>
      </c>
      <c r="AO1361" s="165">
        <f>(VLOOKUP($B1361,'P2 Origin'!$C$21:$M$176,8,0))*AN1361</f>
        <v>0</v>
      </c>
      <c r="AP1361" s="166">
        <f t="shared" si="604"/>
        <v>54</v>
      </c>
      <c r="AQ1361" s="165">
        <f>(VLOOKUP($B1361,'P2 Origin'!$C$21:$M$176,9,0))*AP1361</f>
        <v>0</v>
      </c>
      <c r="AR1361" s="155">
        <f t="shared" si="588"/>
        <v>1</v>
      </c>
      <c r="AS1361" s="164">
        <f>(VLOOKUP(B1361,'P2 Origin'!$C$21:$M$176,10,0))*K1361</f>
        <v>0</v>
      </c>
      <c r="AT1361" s="164">
        <f>(VLOOKUP(B1361,'P2 Origin'!$C$21:$M$176,11,0))*J1361</f>
        <v>0</v>
      </c>
      <c r="AU1361" s="167">
        <v>54</v>
      </c>
      <c r="AV1361" s="168">
        <v>54</v>
      </c>
      <c r="AW1361" s="169">
        <v>0</v>
      </c>
      <c r="AX1361" s="170">
        <f>IF(AU1361&gt;=0.1,'P3 Bureaumarge zee- en luchtvr.'!$D$12,0)</f>
        <v>0</v>
      </c>
      <c r="AY1361" s="163">
        <f t="shared" si="605"/>
        <v>0</v>
      </c>
      <c r="AZ1361" s="157" t="str">
        <f>VLOOKUP(D1361,'P4 Destination'!$C$21:$O$176,13,0)</f>
        <v>USD</v>
      </c>
      <c r="BA1361" s="164">
        <f t="shared" si="606"/>
        <v>0</v>
      </c>
      <c r="BB1361" s="171">
        <f>IF(AU1361&gt;0.1,(VLOOKUP(D1361,'P4 Destination'!$C$21:$M$176,3,0))*I1361,0)</f>
        <v>0</v>
      </c>
      <c r="BC1361" s="172">
        <f t="shared" si="607"/>
        <v>0</v>
      </c>
      <c r="BD1361" s="171">
        <f>(VLOOKUP($D1361,'P4 Destination'!$C$21:$M$176,4,0))*BC1361</f>
        <v>0</v>
      </c>
      <c r="BE1361" s="172">
        <f t="shared" si="608"/>
        <v>0</v>
      </c>
      <c r="BF1361" s="171">
        <f>(VLOOKUP($D1361,'P4 Destination'!$C$21:$M$176,5,0))*BE1361</f>
        <v>0</v>
      </c>
      <c r="BG1361" s="172">
        <f t="shared" si="609"/>
        <v>0</v>
      </c>
      <c r="BH1361" s="171">
        <f>(VLOOKUP($D1361,'P4 Destination'!$C$21:$M$176,6,0))*BG1361</f>
        <v>0</v>
      </c>
      <c r="BI1361" s="172">
        <f t="shared" si="610"/>
        <v>0</v>
      </c>
      <c r="BJ1361" s="171">
        <f>(VLOOKUP($D1361,'P4 Destination'!$C$21:$M$176,7,0))*BI1361</f>
        <v>0</v>
      </c>
      <c r="BK1361" s="172">
        <f t="shared" si="611"/>
        <v>0</v>
      </c>
      <c r="BL1361" s="171">
        <f>(VLOOKUP($D1361,'P4 Destination'!$C$21:$M$176,8,0))*BK1361</f>
        <v>0</v>
      </c>
      <c r="BM1361" s="172">
        <f t="shared" si="612"/>
        <v>54</v>
      </c>
      <c r="BN1361" s="171">
        <f>(VLOOKUP($D1361,'P4 Destination'!$C$21:$M$176,9,0))*BM1361</f>
        <v>0</v>
      </c>
      <c r="BO1361" s="154">
        <f t="shared" si="589"/>
        <v>1</v>
      </c>
      <c r="BP1361" s="171">
        <f>(VLOOKUP(D1361,'P4 Destination'!$C$21:$M$176,10,0))*K1361</f>
        <v>0</v>
      </c>
      <c r="BQ1361" s="171">
        <f>(VLOOKUP(D1361,'P4 Destination'!$C$21:$M$176,11,0))*J1361</f>
        <v>0</v>
      </c>
      <c r="BR1361" s="173">
        <f t="shared" si="613"/>
        <v>0</v>
      </c>
      <c r="BS1361" s="173">
        <f>(AV1361*2500)*'P6 Verzekering'!$E$11</f>
        <v>0</v>
      </c>
      <c r="BT1361" s="173">
        <f>(AW1361*2500)*'P6 Verzekering'!$E$12</f>
        <v>0</v>
      </c>
      <c r="BU1361" s="173">
        <f>(L1361*2500)*'P6 Verzekering'!$E$13</f>
        <v>0</v>
      </c>
      <c r="BV1361" s="173">
        <f t="shared" si="614"/>
        <v>0</v>
      </c>
      <c r="BW1361"/>
      <c r="BX1361"/>
    </row>
    <row r="1362" spans="1:76">
      <c r="A1362" s="152" t="s">
        <v>1609</v>
      </c>
      <c r="B1362" s="152" t="s">
        <v>219</v>
      </c>
      <c r="C1362" s="152" t="s">
        <v>219</v>
      </c>
      <c r="D1362" s="152" t="s">
        <v>371</v>
      </c>
      <c r="E1362" s="152" t="s">
        <v>370</v>
      </c>
      <c r="F1362" s="153">
        <f t="shared" si="590"/>
        <v>35</v>
      </c>
      <c r="G1362" s="154">
        <v>1</v>
      </c>
      <c r="H1362" s="154">
        <f>IFERROR(VLOOKUP(B1362,'P2 Origin'!$C$21:$Q$176,15,FALSE),0)</f>
        <v>0</v>
      </c>
      <c r="I1362" s="154">
        <f>IFERROR(VLOOKUP(D1362,'P4 Destination'!$C$21:$Q$176,15,FALSE),0)</f>
        <v>1</v>
      </c>
      <c r="J1362" s="155"/>
      <c r="K1362" s="155">
        <v>1</v>
      </c>
      <c r="L1362" s="156">
        <v>0</v>
      </c>
      <c r="M1362" s="155">
        <v>0</v>
      </c>
      <c r="N1362" s="155">
        <v>0</v>
      </c>
      <c r="O1362" s="157">
        <f t="shared" si="591"/>
        <v>0</v>
      </c>
      <c r="P1362" s="158">
        <f t="shared" si="592"/>
        <v>0</v>
      </c>
      <c r="Q1362" s="159">
        <f>IFERROR(VLOOKUP(N1362,'P1 Intra-Europees'!$A$15:$H$25,3,0),0)*P1362</f>
        <v>0</v>
      </c>
      <c r="R1362" s="160">
        <f t="shared" si="593"/>
        <v>0</v>
      </c>
      <c r="S1362" s="159">
        <f>IFERROR(VLOOKUP(N1362,'P1 Intra-Europees'!$A$15:$H$25,4,0),0)*R1362</f>
        <v>0</v>
      </c>
      <c r="T1362" s="160">
        <f t="shared" si="594"/>
        <v>0</v>
      </c>
      <c r="U1362" s="159">
        <f>IFERROR(VLOOKUP(N1362,'P1 Intra-Europees'!$A$15:$H$25,5,0),0)*T1362</f>
        <v>0</v>
      </c>
      <c r="V1362" s="160">
        <f t="shared" si="595"/>
        <v>0</v>
      </c>
      <c r="W1362" s="159">
        <f>IFERROR(VLOOKUP(N1362,'P1 Intra-Europees'!$A$15:$H$25,6,0),0)*V1362</f>
        <v>0</v>
      </c>
      <c r="X1362" s="160">
        <f t="shared" si="596"/>
        <v>0</v>
      </c>
      <c r="Y1362" s="159">
        <f>IFERROR(VLOOKUP(N1362,'P1 Intra-Europees'!$A$15:$H$25,7,0),0)*X1362</f>
        <v>0</v>
      </c>
      <c r="Z1362" s="161">
        <f t="shared" si="597"/>
        <v>0</v>
      </c>
      <c r="AA1362" s="162">
        <f>IFERROR(VLOOKUP(N1362,'P1 Intra-Europees'!$A$15:$H$25,8,0),0)*Z1362</f>
        <v>0</v>
      </c>
      <c r="AB1362" s="163">
        <f t="shared" si="598"/>
        <v>0</v>
      </c>
      <c r="AC1362" s="157" t="str">
        <f>VLOOKUP(B1362,'P2 Origin'!$C$21:$O$176,13,0)</f>
        <v>EUR</v>
      </c>
      <c r="AD1362" s="164">
        <f t="shared" si="599"/>
        <v>0</v>
      </c>
      <c r="AE1362" s="165">
        <f>IF(AU1362&gt;0.1,VLOOKUP(B1362,'P2 Origin'!$C$21:$M$176,3,0)*H1362,0)</f>
        <v>0</v>
      </c>
      <c r="AF1362" s="166">
        <f t="shared" si="600"/>
        <v>0</v>
      </c>
      <c r="AG1362" s="165">
        <f>(VLOOKUP(B1362,'P2 Origin'!$C$21:$M$176,4,0))*AF1362</f>
        <v>0</v>
      </c>
      <c r="AH1362" s="166">
        <f t="shared" si="601"/>
        <v>0</v>
      </c>
      <c r="AI1362" s="165">
        <f>(VLOOKUP(B1362,'P2 Origin'!$C$21:$M$176,5,0))*AH1362</f>
        <v>0</v>
      </c>
      <c r="AJ1362" s="166">
        <f t="shared" si="615"/>
        <v>0</v>
      </c>
      <c r="AK1362" s="165">
        <f>(VLOOKUP(B1362,'P2 Origin'!$C$21:$M$176,6,0))*AJ1362</f>
        <v>0</v>
      </c>
      <c r="AL1362" s="166">
        <f t="shared" si="602"/>
        <v>35</v>
      </c>
      <c r="AM1362" s="165">
        <f>(VLOOKUP($B1362,'P2 Origin'!$C$21:$M$176,7,0))*AL1362</f>
        <v>0</v>
      </c>
      <c r="AN1362" s="166">
        <f t="shared" si="603"/>
        <v>0</v>
      </c>
      <c r="AO1362" s="165">
        <f>(VLOOKUP($B1362,'P2 Origin'!$C$21:$M$176,8,0))*AN1362</f>
        <v>0</v>
      </c>
      <c r="AP1362" s="166">
        <f t="shared" si="604"/>
        <v>0</v>
      </c>
      <c r="AQ1362" s="165">
        <f>(VLOOKUP($B1362,'P2 Origin'!$C$21:$M$176,9,0))*AP1362</f>
        <v>0</v>
      </c>
      <c r="AR1362" s="155">
        <f t="shared" si="588"/>
        <v>1</v>
      </c>
      <c r="AS1362" s="164">
        <f>(VLOOKUP(B1362,'P2 Origin'!$C$21:$M$176,10,0))*K1362</f>
        <v>0</v>
      </c>
      <c r="AT1362" s="164">
        <f>(VLOOKUP(B1362,'P2 Origin'!$C$21:$M$176,11,0))*J1362</f>
        <v>0</v>
      </c>
      <c r="AU1362" s="167">
        <v>35</v>
      </c>
      <c r="AV1362" s="168">
        <v>35</v>
      </c>
      <c r="AW1362" s="169">
        <v>0</v>
      </c>
      <c r="AX1362" s="170">
        <f>IF(AU1362&gt;=0.1,'P3 Bureaumarge zee- en luchtvr.'!$D$12,0)</f>
        <v>0</v>
      </c>
      <c r="AY1362" s="163">
        <f t="shared" si="605"/>
        <v>0</v>
      </c>
      <c r="AZ1362" s="157" t="str">
        <f>VLOOKUP(D1362,'P4 Destination'!$C$21:$O$176,13,0)</f>
        <v>USD</v>
      </c>
      <c r="BA1362" s="164">
        <f t="shared" si="606"/>
        <v>0</v>
      </c>
      <c r="BB1362" s="171">
        <f>IF(AU1362&gt;0.1,(VLOOKUP(D1362,'P4 Destination'!$C$21:$M$176,3,0))*I1362,0)</f>
        <v>0</v>
      </c>
      <c r="BC1362" s="172">
        <f t="shared" si="607"/>
        <v>0</v>
      </c>
      <c r="BD1362" s="171">
        <f>(VLOOKUP($D1362,'P4 Destination'!$C$21:$M$176,4,0))*BC1362</f>
        <v>0</v>
      </c>
      <c r="BE1362" s="172">
        <f t="shared" si="608"/>
        <v>0</v>
      </c>
      <c r="BF1362" s="171">
        <f>(VLOOKUP($D1362,'P4 Destination'!$C$21:$M$176,5,0))*BE1362</f>
        <v>0</v>
      </c>
      <c r="BG1362" s="172">
        <f t="shared" si="609"/>
        <v>0</v>
      </c>
      <c r="BH1362" s="171">
        <f>(VLOOKUP($D1362,'P4 Destination'!$C$21:$M$176,6,0))*BG1362</f>
        <v>0</v>
      </c>
      <c r="BI1362" s="172">
        <f t="shared" si="610"/>
        <v>35</v>
      </c>
      <c r="BJ1362" s="171">
        <f>(VLOOKUP($D1362,'P4 Destination'!$C$21:$M$176,7,0))*BI1362</f>
        <v>0</v>
      </c>
      <c r="BK1362" s="172">
        <f t="shared" si="611"/>
        <v>0</v>
      </c>
      <c r="BL1362" s="171">
        <f>(VLOOKUP($D1362,'P4 Destination'!$C$21:$M$176,8,0))*BK1362</f>
        <v>0</v>
      </c>
      <c r="BM1362" s="172">
        <f t="shared" si="612"/>
        <v>0</v>
      </c>
      <c r="BN1362" s="171">
        <f>(VLOOKUP($D1362,'P4 Destination'!$C$21:$M$176,9,0))*BM1362</f>
        <v>0</v>
      </c>
      <c r="BO1362" s="154">
        <f t="shared" si="589"/>
        <v>1</v>
      </c>
      <c r="BP1362" s="171">
        <f>(VLOOKUP(D1362,'P4 Destination'!$C$21:$M$176,10,0))*K1362</f>
        <v>0</v>
      </c>
      <c r="BQ1362" s="171">
        <f>(VLOOKUP(D1362,'P4 Destination'!$C$21:$M$176,11,0))*J1362</f>
        <v>0</v>
      </c>
      <c r="BR1362" s="173">
        <f t="shared" si="613"/>
        <v>0</v>
      </c>
      <c r="BS1362" s="173">
        <f>(AV1362*2500)*'P6 Verzekering'!$E$11</f>
        <v>0</v>
      </c>
      <c r="BT1362" s="173">
        <f>(AW1362*2500)*'P6 Verzekering'!$E$12</f>
        <v>0</v>
      </c>
      <c r="BU1362" s="173">
        <f>(L1362*2500)*'P6 Verzekering'!$E$13</f>
        <v>0</v>
      </c>
      <c r="BV1362" s="173">
        <f t="shared" si="614"/>
        <v>0</v>
      </c>
      <c r="BW1362"/>
      <c r="BX1362"/>
    </row>
    <row r="1363" spans="1:76">
      <c r="A1363" s="152" t="s">
        <v>1618</v>
      </c>
      <c r="B1363" s="152" t="s">
        <v>219</v>
      </c>
      <c r="C1363" s="152" t="s">
        <v>219</v>
      </c>
      <c r="D1363" s="152" t="s">
        <v>298</v>
      </c>
      <c r="E1363" s="152" t="s">
        <v>297</v>
      </c>
      <c r="F1363" s="153">
        <f t="shared" si="590"/>
        <v>23</v>
      </c>
      <c r="G1363" s="154">
        <v>1</v>
      </c>
      <c r="H1363" s="154">
        <f>IFERROR(VLOOKUP(B1363,'P2 Origin'!$C$21:$Q$176,15,FALSE),0)</f>
        <v>0</v>
      </c>
      <c r="I1363" s="154">
        <f>IFERROR(VLOOKUP(D1363,'P4 Destination'!$C$21:$Q$176,15,FALSE),0)</f>
        <v>1</v>
      </c>
      <c r="J1363" s="155"/>
      <c r="K1363" s="155">
        <v>1</v>
      </c>
      <c r="L1363" s="156">
        <v>0</v>
      </c>
      <c r="M1363" s="155">
        <v>0</v>
      </c>
      <c r="N1363" s="155">
        <v>0</v>
      </c>
      <c r="O1363" s="157">
        <f t="shared" si="591"/>
        <v>0</v>
      </c>
      <c r="P1363" s="158">
        <f t="shared" si="592"/>
        <v>0</v>
      </c>
      <c r="Q1363" s="159">
        <f>IFERROR(VLOOKUP(N1363,'P1 Intra-Europees'!$A$15:$H$25,3,0),0)*P1363</f>
        <v>0</v>
      </c>
      <c r="R1363" s="160">
        <f t="shared" si="593"/>
        <v>0</v>
      </c>
      <c r="S1363" s="159">
        <f>IFERROR(VLOOKUP(N1363,'P1 Intra-Europees'!$A$15:$H$25,4,0),0)*R1363</f>
        <v>0</v>
      </c>
      <c r="T1363" s="160">
        <f t="shared" si="594"/>
        <v>0</v>
      </c>
      <c r="U1363" s="159">
        <f>IFERROR(VLOOKUP(N1363,'P1 Intra-Europees'!$A$15:$H$25,5,0),0)*T1363</f>
        <v>0</v>
      </c>
      <c r="V1363" s="160">
        <f t="shared" si="595"/>
        <v>0</v>
      </c>
      <c r="W1363" s="159">
        <f>IFERROR(VLOOKUP(N1363,'P1 Intra-Europees'!$A$15:$H$25,6,0),0)*V1363</f>
        <v>0</v>
      </c>
      <c r="X1363" s="160">
        <f t="shared" si="596"/>
        <v>0</v>
      </c>
      <c r="Y1363" s="159">
        <f>IFERROR(VLOOKUP(N1363,'P1 Intra-Europees'!$A$15:$H$25,7,0),0)*X1363</f>
        <v>0</v>
      </c>
      <c r="Z1363" s="161">
        <f t="shared" si="597"/>
        <v>0</v>
      </c>
      <c r="AA1363" s="162">
        <f>IFERROR(VLOOKUP(N1363,'P1 Intra-Europees'!$A$15:$H$25,8,0),0)*Z1363</f>
        <v>0</v>
      </c>
      <c r="AB1363" s="163">
        <f t="shared" si="598"/>
        <v>0</v>
      </c>
      <c r="AC1363" s="157" t="str">
        <f>VLOOKUP(B1363,'P2 Origin'!$C$21:$O$176,13,0)</f>
        <v>EUR</v>
      </c>
      <c r="AD1363" s="164">
        <f t="shared" si="599"/>
        <v>0</v>
      </c>
      <c r="AE1363" s="165">
        <f>IF(AU1363&gt;0.1,VLOOKUP(B1363,'P2 Origin'!$C$21:$M$176,3,0)*H1363,0)</f>
        <v>0</v>
      </c>
      <c r="AF1363" s="166">
        <f t="shared" si="600"/>
        <v>0</v>
      </c>
      <c r="AG1363" s="165">
        <f>(VLOOKUP(B1363,'P2 Origin'!$C$21:$M$176,4,0))*AF1363</f>
        <v>0</v>
      </c>
      <c r="AH1363" s="166">
        <f t="shared" si="601"/>
        <v>0</v>
      </c>
      <c r="AI1363" s="165">
        <f>(VLOOKUP(B1363,'P2 Origin'!$C$21:$M$176,5,0))*AH1363</f>
        <v>0</v>
      </c>
      <c r="AJ1363" s="166">
        <f t="shared" si="615"/>
        <v>23</v>
      </c>
      <c r="AK1363" s="165">
        <f>(VLOOKUP(B1363,'P2 Origin'!$C$21:$M$176,6,0))*AJ1363</f>
        <v>0</v>
      </c>
      <c r="AL1363" s="166">
        <f t="shared" si="602"/>
        <v>0</v>
      </c>
      <c r="AM1363" s="165">
        <f>(VLOOKUP($B1363,'P2 Origin'!$C$21:$M$176,7,0))*AL1363</f>
        <v>0</v>
      </c>
      <c r="AN1363" s="166">
        <f t="shared" si="603"/>
        <v>0</v>
      </c>
      <c r="AO1363" s="165">
        <f>(VLOOKUP($B1363,'P2 Origin'!$C$21:$M$176,8,0))*AN1363</f>
        <v>0</v>
      </c>
      <c r="AP1363" s="166">
        <f t="shared" si="604"/>
        <v>0</v>
      </c>
      <c r="AQ1363" s="165">
        <f>(VLOOKUP($B1363,'P2 Origin'!$C$21:$M$176,9,0))*AP1363</f>
        <v>0</v>
      </c>
      <c r="AR1363" s="155">
        <f t="shared" si="588"/>
        <v>1</v>
      </c>
      <c r="AS1363" s="164">
        <f>(VLOOKUP(B1363,'P2 Origin'!$C$21:$M$176,10,0))*K1363</f>
        <v>0</v>
      </c>
      <c r="AT1363" s="164">
        <f>(VLOOKUP(B1363,'P2 Origin'!$C$21:$M$176,11,0))*J1363</f>
        <v>0</v>
      </c>
      <c r="AU1363" s="167">
        <v>23</v>
      </c>
      <c r="AV1363" s="168">
        <v>23</v>
      </c>
      <c r="AW1363" s="169">
        <v>0</v>
      </c>
      <c r="AX1363" s="170">
        <f>IF(AU1363&gt;=0.1,'P3 Bureaumarge zee- en luchtvr.'!$D$12,0)</f>
        <v>0</v>
      </c>
      <c r="AY1363" s="163">
        <f t="shared" si="605"/>
        <v>0</v>
      </c>
      <c r="AZ1363" s="157" t="str">
        <f>VLOOKUP(D1363,'P4 Destination'!$C$21:$O$176,13,0)</f>
        <v>USD</v>
      </c>
      <c r="BA1363" s="164">
        <f t="shared" si="606"/>
        <v>0</v>
      </c>
      <c r="BB1363" s="171">
        <f>IF(AU1363&gt;0.1,(VLOOKUP(D1363,'P4 Destination'!$C$21:$M$176,3,0))*I1363,0)</f>
        <v>0</v>
      </c>
      <c r="BC1363" s="172">
        <f t="shared" si="607"/>
        <v>0</v>
      </c>
      <c r="BD1363" s="171">
        <f>(VLOOKUP($D1363,'P4 Destination'!$C$21:$M$176,4,0))*BC1363</f>
        <v>0</v>
      </c>
      <c r="BE1363" s="172">
        <f t="shared" si="608"/>
        <v>0</v>
      </c>
      <c r="BF1363" s="171">
        <f>(VLOOKUP($D1363,'P4 Destination'!$C$21:$M$176,5,0))*BE1363</f>
        <v>0</v>
      </c>
      <c r="BG1363" s="172">
        <f t="shared" si="609"/>
        <v>23</v>
      </c>
      <c r="BH1363" s="171">
        <f>(VLOOKUP($D1363,'P4 Destination'!$C$21:$M$176,6,0))*BG1363</f>
        <v>0</v>
      </c>
      <c r="BI1363" s="172">
        <f t="shared" si="610"/>
        <v>0</v>
      </c>
      <c r="BJ1363" s="171">
        <f>(VLOOKUP($D1363,'P4 Destination'!$C$21:$M$176,7,0))*BI1363</f>
        <v>0</v>
      </c>
      <c r="BK1363" s="172">
        <f t="shared" si="611"/>
        <v>0</v>
      </c>
      <c r="BL1363" s="171">
        <f>(VLOOKUP($D1363,'P4 Destination'!$C$21:$M$176,8,0))*BK1363</f>
        <v>0</v>
      </c>
      <c r="BM1363" s="172">
        <f t="shared" si="612"/>
        <v>0</v>
      </c>
      <c r="BN1363" s="171">
        <f>(VLOOKUP($D1363,'P4 Destination'!$C$21:$M$176,9,0))*BM1363</f>
        <v>0</v>
      </c>
      <c r="BO1363" s="154">
        <f t="shared" si="589"/>
        <v>1</v>
      </c>
      <c r="BP1363" s="171">
        <f>(VLOOKUP(D1363,'P4 Destination'!$C$21:$M$176,10,0))*K1363</f>
        <v>0</v>
      </c>
      <c r="BQ1363" s="171">
        <f>(VLOOKUP(D1363,'P4 Destination'!$C$21:$M$176,11,0))*J1363</f>
        <v>0</v>
      </c>
      <c r="BR1363" s="173">
        <f t="shared" si="613"/>
        <v>0</v>
      </c>
      <c r="BS1363" s="173">
        <f>(AV1363*2500)*'P6 Verzekering'!$E$11</f>
        <v>0</v>
      </c>
      <c r="BT1363" s="173">
        <f>(AW1363*2500)*'P6 Verzekering'!$E$12</f>
        <v>0</v>
      </c>
      <c r="BU1363" s="173">
        <f>(L1363*2500)*'P6 Verzekering'!$E$13</f>
        <v>0</v>
      </c>
      <c r="BV1363" s="173">
        <f t="shared" si="614"/>
        <v>0</v>
      </c>
      <c r="BW1363"/>
      <c r="BX1363"/>
    </row>
    <row r="1364" spans="1:76">
      <c r="A1364" s="152" t="s">
        <v>1636</v>
      </c>
      <c r="B1364" s="152" t="s">
        <v>219</v>
      </c>
      <c r="C1364" s="152" t="s">
        <v>219</v>
      </c>
      <c r="D1364" s="152" t="s">
        <v>365</v>
      </c>
      <c r="E1364" s="152" t="s">
        <v>364</v>
      </c>
      <c r="F1364" s="153">
        <f t="shared" si="590"/>
        <v>55</v>
      </c>
      <c r="G1364" s="154">
        <v>1</v>
      </c>
      <c r="H1364" s="154">
        <f>IFERROR(VLOOKUP(B1364,'P2 Origin'!$C$21:$Q$176,15,FALSE),0)</f>
        <v>0</v>
      </c>
      <c r="I1364" s="154">
        <f>IFERROR(VLOOKUP(D1364,'P4 Destination'!$C$21:$Q$176,15,FALSE),0)</f>
        <v>0</v>
      </c>
      <c r="J1364" s="155">
        <v>1</v>
      </c>
      <c r="K1364" s="155"/>
      <c r="L1364" s="156">
        <v>0</v>
      </c>
      <c r="M1364" s="155">
        <v>0</v>
      </c>
      <c r="N1364" s="155">
        <v>0</v>
      </c>
      <c r="O1364" s="157">
        <f t="shared" si="591"/>
        <v>0</v>
      </c>
      <c r="P1364" s="158">
        <f t="shared" si="592"/>
        <v>0</v>
      </c>
      <c r="Q1364" s="159">
        <f>IFERROR(VLOOKUP(N1364,'P1 Intra-Europees'!$A$15:$H$25,3,0),0)*P1364</f>
        <v>0</v>
      </c>
      <c r="R1364" s="160">
        <f t="shared" si="593"/>
        <v>0</v>
      </c>
      <c r="S1364" s="159">
        <f>IFERROR(VLOOKUP(N1364,'P1 Intra-Europees'!$A$15:$H$25,4,0),0)*R1364</f>
        <v>0</v>
      </c>
      <c r="T1364" s="160">
        <f t="shared" si="594"/>
        <v>0</v>
      </c>
      <c r="U1364" s="159">
        <f>IFERROR(VLOOKUP(N1364,'P1 Intra-Europees'!$A$15:$H$25,5,0),0)*T1364</f>
        <v>0</v>
      </c>
      <c r="V1364" s="160">
        <f t="shared" si="595"/>
        <v>0</v>
      </c>
      <c r="W1364" s="159">
        <f>IFERROR(VLOOKUP(N1364,'P1 Intra-Europees'!$A$15:$H$25,6,0),0)*V1364</f>
        <v>0</v>
      </c>
      <c r="X1364" s="160">
        <f t="shared" si="596"/>
        <v>0</v>
      </c>
      <c r="Y1364" s="159">
        <f>IFERROR(VLOOKUP(N1364,'P1 Intra-Europees'!$A$15:$H$25,7,0),0)*X1364</f>
        <v>0</v>
      </c>
      <c r="Z1364" s="161">
        <f t="shared" si="597"/>
        <v>0</v>
      </c>
      <c r="AA1364" s="162">
        <f>IFERROR(VLOOKUP(N1364,'P1 Intra-Europees'!$A$15:$H$25,8,0),0)*Z1364</f>
        <v>0</v>
      </c>
      <c r="AB1364" s="163">
        <f t="shared" si="598"/>
        <v>0</v>
      </c>
      <c r="AC1364" s="157" t="str">
        <f>VLOOKUP(B1364,'P2 Origin'!$C$21:$O$176,13,0)</f>
        <v>EUR</v>
      </c>
      <c r="AD1364" s="164">
        <f t="shared" si="599"/>
        <v>0</v>
      </c>
      <c r="AE1364" s="165">
        <f>IF(AU1364&gt;0.1,VLOOKUP(B1364,'P2 Origin'!$C$21:$M$176,3,0)*H1364,0)</f>
        <v>0</v>
      </c>
      <c r="AF1364" s="166">
        <f t="shared" si="600"/>
        <v>0</v>
      </c>
      <c r="AG1364" s="165">
        <f>(VLOOKUP(B1364,'P2 Origin'!$C$21:$M$176,4,0))*AF1364</f>
        <v>0</v>
      </c>
      <c r="AH1364" s="166">
        <f t="shared" si="601"/>
        <v>0</v>
      </c>
      <c r="AI1364" s="165">
        <f>(VLOOKUP(B1364,'P2 Origin'!$C$21:$M$176,5,0))*AH1364</f>
        <v>0</v>
      </c>
      <c r="AJ1364" s="166">
        <f t="shared" si="615"/>
        <v>0</v>
      </c>
      <c r="AK1364" s="165">
        <f>(VLOOKUP(B1364,'P2 Origin'!$C$21:$M$176,6,0))*AJ1364</f>
        <v>0</v>
      </c>
      <c r="AL1364" s="166">
        <f t="shared" si="602"/>
        <v>0</v>
      </c>
      <c r="AM1364" s="165">
        <f>(VLOOKUP($B1364,'P2 Origin'!$C$21:$M$176,7,0))*AL1364</f>
        <v>0</v>
      </c>
      <c r="AN1364" s="166">
        <f t="shared" si="603"/>
        <v>0</v>
      </c>
      <c r="AO1364" s="165">
        <f>(VLOOKUP($B1364,'P2 Origin'!$C$21:$M$176,8,0))*AN1364</f>
        <v>0</v>
      </c>
      <c r="AP1364" s="166">
        <f t="shared" si="604"/>
        <v>55</v>
      </c>
      <c r="AQ1364" s="165">
        <f>(VLOOKUP($B1364,'P2 Origin'!$C$21:$M$176,9,0))*AP1364</f>
        <v>0</v>
      </c>
      <c r="AR1364" s="155">
        <f t="shared" si="588"/>
        <v>1</v>
      </c>
      <c r="AS1364" s="164">
        <f>(VLOOKUP(B1364,'P2 Origin'!$C$21:$M$176,10,0))*K1364</f>
        <v>0</v>
      </c>
      <c r="AT1364" s="164">
        <f>(VLOOKUP(B1364,'P2 Origin'!$C$21:$M$176,11,0))*J1364</f>
        <v>0</v>
      </c>
      <c r="AU1364" s="167">
        <v>55</v>
      </c>
      <c r="AV1364" s="168">
        <v>55</v>
      </c>
      <c r="AW1364" s="169">
        <v>0</v>
      </c>
      <c r="AX1364" s="170">
        <f>IF(AU1364&gt;=0.1,'P3 Bureaumarge zee- en luchtvr.'!$D$12,0)</f>
        <v>0</v>
      </c>
      <c r="AY1364" s="163">
        <f t="shared" si="605"/>
        <v>0</v>
      </c>
      <c r="AZ1364" s="157" t="str">
        <f>VLOOKUP(D1364,'P4 Destination'!$C$21:$O$176,13,0)</f>
        <v>USD</v>
      </c>
      <c r="BA1364" s="164">
        <f t="shared" si="606"/>
        <v>0</v>
      </c>
      <c r="BB1364" s="171">
        <f>IF(AU1364&gt;0.1,(VLOOKUP(D1364,'P4 Destination'!$C$21:$M$176,3,0))*I1364,0)</f>
        <v>0</v>
      </c>
      <c r="BC1364" s="172">
        <f t="shared" si="607"/>
        <v>0</v>
      </c>
      <c r="BD1364" s="171">
        <f>(VLOOKUP($D1364,'P4 Destination'!$C$21:$M$176,4,0))*BC1364</f>
        <v>0</v>
      </c>
      <c r="BE1364" s="172">
        <f t="shared" si="608"/>
        <v>0</v>
      </c>
      <c r="BF1364" s="171">
        <f>(VLOOKUP($D1364,'P4 Destination'!$C$21:$M$176,5,0))*BE1364</f>
        <v>0</v>
      </c>
      <c r="BG1364" s="172">
        <f t="shared" si="609"/>
        <v>0</v>
      </c>
      <c r="BH1364" s="171">
        <f>(VLOOKUP($D1364,'P4 Destination'!$C$21:$M$176,6,0))*BG1364</f>
        <v>0</v>
      </c>
      <c r="BI1364" s="172">
        <f t="shared" si="610"/>
        <v>0</v>
      </c>
      <c r="BJ1364" s="171">
        <f>(VLOOKUP($D1364,'P4 Destination'!$C$21:$M$176,7,0))*BI1364</f>
        <v>0</v>
      </c>
      <c r="BK1364" s="172">
        <f t="shared" si="611"/>
        <v>0</v>
      </c>
      <c r="BL1364" s="171">
        <f>(VLOOKUP($D1364,'P4 Destination'!$C$21:$M$176,8,0))*BK1364</f>
        <v>0</v>
      </c>
      <c r="BM1364" s="172">
        <f t="shared" si="612"/>
        <v>55</v>
      </c>
      <c r="BN1364" s="171">
        <f>(VLOOKUP($D1364,'P4 Destination'!$C$21:$M$176,9,0))*BM1364</f>
        <v>0</v>
      </c>
      <c r="BO1364" s="154">
        <f t="shared" si="589"/>
        <v>1</v>
      </c>
      <c r="BP1364" s="171">
        <f>(VLOOKUP(D1364,'P4 Destination'!$C$21:$M$176,10,0))*K1364</f>
        <v>0</v>
      </c>
      <c r="BQ1364" s="171">
        <f>(VLOOKUP(D1364,'P4 Destination'!$C$21:$M$176,11,0))*J1364</f>
        <v>0</v>
      </c>
      <c r="BR1364" s="173">
        <f t="shared" si="613"/>
        <v>0</v>
      </c>
      <c r="BS1364" s="173">
        <f>(AV1364*2500)*'P6 Verzekering'!$E$11</f>
        <v>0</v>
      </c>
      <c r="BT1364" s="173">
        <f>(AW1364*2500)*'P6 Verzekering'!$E$12</f>
        <v>0</v>
      </c>
      <c r="BU1364" s="173">
        <f>(L1364*2500)*'P6 Verzekering'!$E$13</f>
        <v>0</v>
      </c>
      <c r="BV1364" s="173">
        <f t="shared" si="614"/>
        <v>0</v>
      </c>
      <c r="BW1364"/>
      <c r="BX1364"/>
    </row>
    <row r="1365" spans="1:76">
      <c r="A1365" s="152" t="s">
        <v>1638</v>
      </c>
      <c r="B1365" s="152" t="s">
        <v>219</v>
      </c>
      <c r="C1365" s="152" t="s">
        <v>219</v>
      </c>
      <c r="D1365" s="152" t="s">
        <v>365</v>
      </c>
      <c r="E1365" s="152" t="s">
        <v>364</v>
      </c>
      <c r="F1365" s="153">
        <f t="shared" si="590"/>
        <v>17</v>
      </c>
      <c r="G1365" s="154">
        <v>0</v>
      </c>
      <c r="H1365" s="154">
        <f>IFERROR(VLOOKUP(B1365,'P2 Origin'!$C$21:$Q$176,15,FALSE),0)</f>
        <v>0</v>
      </c>
      <c r="I1365" s="154">
        <f>IFERROR(VLOOKUP(D1365,'P4 Destination'!$C$21:$Q$176,15,FALSE),0)</f>
        <v>0</v>
      </c>
      <c r="J1365" s="155"/>
      <c r="K1365" s="155"/>
      <c r="L1365" s="156">
        <v>0</v>
      </c>
      <c r="M1365" s="155">
        <v>0</v>
      </c>
      <c r="N1365" s="155">
        <v>0</v>
      </c>
      <c r="O1365" s="157">
        <f t="shared" si="591"/>
        <v>0</v>
      </c>
      <c r="P1365" s="158">
        <f t="shared" si="592"/>
        <v>0</v>
      </c>
      <c r="Q1365" s="159">
        <f>IFERROR(VLOOKUP(N1365,'P1 Intra-Europees'!$A$15:$H$25,3,0),0)*P1365</f>
        <v>0</v>
      </c>
      <c r="R1365" s="160">
        <f t="shared" si="593"/>
        <v>0</v>
      </c>
      <c r="S1365" s="159">
        <f>IFERROR(VLOOKUP(N1365,'P1 Intra-Europees'!$A$15:$H$25,4,0),0)*R1365</f>
        <v>0</v>
      </c>
      <c r="T1365" s="160">
        <f t="shared" si="594"/>
        <v>0</v>
      </c>
      <c r="U1365" s="159">
        <f>IFERROR(VLOOKUP(N1365,'P1 Intra-Europees'!$A$15:$H$25,5,0),0)*T1365</f>
        <v>0</v>
      </c>
      <c r="V1365" s="160">
        <f t="shared" si="595"/>
        <v>0</v>
      </c>
      <c r="W1365" s="159">
        <f>IFERROR(VLOOKUP(N1365,'P1 Intra-Europees'!$A$15:$H$25,6,0),0)*V1365</f>
        <v>0</v>
      </c>
      <c r="X1365" s="160">
        <f t="shared" si="596"/>
        <v>0</v>
      </c>
      <c r="Y1365" s="159">
        <f>IFERROR(VLOOKUP(N1365,'P1 Intra-Europees'!$A$15:$H$25,7,0),0)*X1365</f>
        <v>0</v>
      </c>
      <c r="Z1365" s="161">
        <f t="shared" si="597"/>
        <v>0</v>
      </c>
      <c r="AA1365" s="162">
        <f>IFERROR(VLOOKUP(N1365,'P1 Intra-Europees'!$A$15:$H$25,8,0),0)*Z1365</f>
        <v>0</v>
      </c>
      <c r="AB1365" s="163">
        <f t="shared" si="598"/>
        <v>0</v>
      </c>
      <c r="AC1365" s="157" t="str">
        <f>VLOOKUP(B1365,'P2 Origin'!$C$21:$O$176,13,0)</f>
        <v>EUR</v>
      </c>
      <c r="AD1365" s="164">
        <f t="shared" si="599"/>
        <v>0</v>
      </c>
      <c r="AE1365" s="165">
        <f>IF(AU1365&gt;0.1,VLOOKUP(B1365,'P2 Origin'!$C$21:$M$176,3,0)*H1365,0)</f>
        <v>0</v>
      </c>
      <c r="AF1365" s="166">
        <f t="shared" si="600"/>
        <v>0</v>
      </c>
      <c r="AG1365" s="165">
        <f>(VLOOKUP(B1365,'P2 Origin'!$C$21:$M$176,4,0))*AF1365</f>
        <v>0</v>
      </c>
      <c r="AH1365" s="166">
        <f t="shared" si="601"/>
        <v>0</v>
      </c>
      <c r="AI1365" s="165">
        <f>(VLOOKUP(B1365,'P2 Origin'!$C$21:$M$176,5,0))*AH1365</f>
        <v>0</v>
      </c>
      <c r="AJ1365" s="166">
        <f t="shared" si="615"/>
        <v>17</v>
      </c>
      <c r="AK1365" s="165">
        <f>(VLOOKUP(B1365,'P2 Origin'!$C$21:$M$176,6,0))*AJ1365</f>
        <v>0</v>
      </c>
      <c r="AL1365" s="166">
        <f t="shared" si="602"/>
        <v>0</v>
      </c>
      <c r="AM1365" s="165">
        <f>(VLOOKUP($B1365,'P2 Origin'!$C$21:$M$176,7,0))*AL1365</f>
        <v>0</v>
      </c>
      <c r="AN1365" s="166">
        <f t="shared" si="603"/>
        <v>0</v>
      </c>
      <c r="AO1365" s="165">
        <f>(VLOOKUP($B1365,'P2 Origin'!$C$21:$M$176,8,0))*AN1365</f>
        <v>0</v>
      </c>
      <c r="AP1365" s="166">
        <f t="shared" si="604"/>
        <v>0</v>
      </c>
      <c r="AQ1365" s="165">
        <f>(VLOOKUP($B1365,'P2 Origin'!$C$21:$M$176,9,0))*AP1365</f>
        <v>0</v>
      </c>
      <c r="AR1365" s="155">
        <f t="shared" si="588"/>
        <v>0</v>
      </c>
      <c r="AS1365" s="164">
        <f>(VLOOKUP(B1365,'P2 Origin'!$C$21:$M$176,10,0))*K1365</f>
        <v>0</v>
      </c>
      <c r="AT1365" s="164">
        <f>(VLOOKUP(B1365,'P2 Origin'!$C$21:$M$176,11,0))*J1365</f>
        <v>0</v>
      </c>
      <c r="AU1365" s="167">
        <v>17</v>
      </c>
      <c r="AV1365" s="168">
        <v>17</v>
      </c>
      <c r="AW1365" s="169">
        <v>0</v>
      </c>
      <c r="AX1365" s="170">
        <f>IF(AU1365&gt;=0.1,'P3 Bureaumarge zee- en luchtvr.'!$D$12,0)</f>
        <v>0</v>
      </c>
      <c r="AY1365" s="163">
        <f t="shared" si="605"/>
        <v>0</v>
      </c>
      <c r="AZ1365" s="157" t="str">
        <f>VLOOKUP(D1365,'P4 Destination'!$C$21:$O$176,13,0)</f>
        <v>USD</v>
      </c>
      <c r="BA1365" s="164">
        <f t="shared" si="606"/>
        <v>0</v>
      </c>
      <c r="BB1365" s="171">
        <f>IF(AU1365&gt;0.1,(VLOOKUP(D1365,'P4 Destination'!$C$21:$M$176,3,0))*I1365,0)</f>
        <v>0</v>
      </c>
      <c r="BC1365" s="172">
        <f t="shared" si="607"/>
        <v>0</v>
      </c>
      <c r="BD1365" s="171">
        <f>(VLOOKUP($D1365,'P4 Destination'!$C$21:$M$176,4,0))*BC1365</f>
        <v>0</v>
      </c>
      <c r="BE1365" s="172">
        <f t="shared" si="608"/>
        <v>0</v>
      </c>
      <c r="BF1365" s="171">
        <f>(VLOOKUP($D1365,'P4 Destination'!$C$21:$M$176,5,0))*BE1365</f>
        <v>0</v>
      </c>
      <c r="BG1365" s="172">
        <f t="shared" si="609"/>
        <v>17</v>
      </c>
      <c r="BH1365" s="171">
        <f>(VLOOKUP($D1365,'P4 Destination'!$C$21:$M$176,6,0))*BG1365</f>
        <v>0</v>
      </c>
      <c r="BI1365" s="172">
        <f t="shared" si="610"/>
        <v>0</v>
      </c>
      <c r="BJ1365" s="171">
        <f>(VLOOKUP($D1365,'P4 Destination'!$C$21:$M$176,7,0))*BI1365</f>
        <v>0</v>
      </c>
      <c r="BK1365" s="172">
        <f t="shared" si="611"/>
        <v>0</v>
      </c>
      <c r="BL1365" s="171">
        <f>(VLOOKUP($D1365,'P4 Destination'!$C$21:$M$176,8,0))*BK1365</f>
        <v>0</v>
      </c>
      <c r="BM1365" s="172">
        <f t="shared" si="612"/>
        <v>0</v>
      </c>
      <c r="BN1365" s="171">
        <f>(VLOOKUP($D1365,'P4 Destination'!$C$21:$M$176,9,0))*BM1365</f>
        <v>0</v>
      </c>
      <c r="BO1365" s="154">
        <f t="shared" si="589"/>
        <v>0</v>
      </c>
      <c r="BP1365" s="171">
        <f>(VLOOKUP(D1365,'P4 Destination'!$C$21:$M$176,10,0))*K1365</f>
        <v>0</v>
      </c>
      <c r="BQ1365" s="171">
        <f>(VLOOKUP(D1365,'P4 Destination'!$C$21:$M$176,11,0))*J1365</f>
        <v>0</v>
      </c>
      <c r="BR1365" s="173">
        <f t="shared" si="613"/>
        <v>0</v>
      </c>
      <c r="BS1365" s="173">
        <f>(AV1365*2500)*'P6 Verzekering'!$E$11</f>
        <v>0</v>
      </c>
      <c r="BT1365" s="173">
        <f>(AW1365*2500)*'P6 Verzekering'!$E$12</f>
        <v>0</v>
      </c>
      <c r="BU1365" s="173">
        <f>(L1365*2500)*'P6 Verzekering'!$E$13</f>
        <v>0</v>
      </c>
      <c r="BV1365" s="173">
        <f t="shared" si="614"/>
        <v>0</v>
      </c>
      <c r="BW1365"/>
      <c r="BX1365"/>
    </row>
    <row r="1366" spans="1:76">
      <c r="A1366" s="152" t="s">
        <v>1639</v>
      </c>
      <c r="B1366" s="152" t="s">
        <v>219</v>
      </c>
      <c r="C1366" s="152" t="s">
        <v>219</v>
      </c>
      <c r="D1366" s="152" t="s">
        <v>365</v>
      </c>
      <c r="E1366" s="152" t="s">
        <v>364</v>
      </c>
      <c r="F1366" s="153">
        <f t="shared" si="590"/>
        <v>47</v>
      </c>
      <c r="G1366" s="154">
        <v>1</v>
      </c>
      <c r="H1366" s="154">
        <f>IFERROR(VLOOKUP(B1366,'P2 Origin'!$C$21:$Q$176,15,FALSE),0)</f>
        <v>0</v>
      </c>
      <c r="I1366" s="154">
        <f>IFERROR(VLOOKUP(D1366,'P4 Destination'!$C$21:$Q$176,15,FALSE),0)</f>
        <v>0</v>
      </c>
      <c r="J1366" s="155"/>
      <c r="K1366" s="155">
        <v>1</v>
      </c>
      <c r="L1366" s="156">
        <v>0</v>
      </c>
      <c r="M1366" s="155">
        <v>0</v>
      </c>
      <c r="N1366" s="155">
        <v>0</v>
      </c>
      <c r="O1366" s="157">
        <f t="shared" si="591"/>
        <v>0</v>
      </c>
      <c r="P1366" s="158">
        <f t="shared" si="592"/>
        <v>0</v>
      </c>
      <c r="Q1366" s="159">
        <f>IFERROR(VLOOKUP(N1366,'P1 Intra-Europees'!$A$15:$H$25,3,0),0)*P1366</f>
        <v>0</v>
      </c>
      <c r="R1366" s="160">
        <f t="shared" si="593"/>
        <v>0</v>
      </c>
      <c r="S1366" s="159">
        <f>IFERROR(VLOOKUP(N1366,'P1 Intra-Europees'!$A$15:$H$25,4,0),0)*R1366</f>
        <v>0</v>
      </c>
      <c r="T1366" s="160">
        <f t="shared" si="594"/>
        <v>0</v>
      </c>
      <c r="U1366" s="159">
        <f>IFERROR(VLOOKUP(N1366,'P1 Intra-Europees'!$A$15:$H$25,5,0),0)*T1366</f>
        <v>0</v>
      </c>
      <c r="V1366" s="160">
        <f t="shared" si="595"/>
        <v>0</v>
      </c>
      <c r="W1366" s="159">
        <f>IFERROR(VLOOKUP(N1366,'P1 Intra-Europees'!$A$15:$H$25,6,0),0)*V1366</f>
        <v>0</v>
      </c>
      <c r="X1366" s="160">
        <f t="shared" si="596"/>
        <v>0</v>
      </c>
      <c r="Y1366" s="159">
        <f>IFERROR(VLOOKUP(N1366,'P1 Intra-Europees'!$A$15:$H$25,7,0),0)*X1366</f>
        <v>0</v>
      </c>
      <c r="Z1366" s="161">
        <f t="shared" si="597"/>
        <v>0</v>
      </c>
      <c r="AA1366" s="162">
        <f>IFERROR(VLOOKUP(N1366,'P1 Intra-Europees'!$A$15:$H$25,8,0),0)*Z1366</f>
        <v>0</v>
      </c>
      <c r="AB1366" s="163">
        <f t="shared" si="598"/>
        <v>0</v>
      </c>
      <c r="AC1366" s="157" t="str">
        <f>VLOOKUP(B1366,'P2 Origin'!$C$21:$O$176,13,0)</f>
        <v>EUR</v>
      </c>
      <c r="AD1366" s="164">
        <f t="shared" si="599"/>
        <v>0</v>
      </c>
      <c r="AE1366" s="165">
        <f>IF(AU1366&gt;0.1,VLOOKUP(B1366,'P2 Origin'!$C$21:$M$176,3,0)*H1366,0)</f>
        <v>0</v>
      </c>
      <c r="AF1366" s="166">
        <f t="shared" si="600"/>
        <v>0</v>
      </c>
      <c r="AG1366" s="165">
        <f>(VLOOKUP(B1366,'P2 Origin'!$C$21:$M$176,4,0))*AF1366</f>
        <v>0</v>
      </c>
      <c r="AH1366" s="166">
        <f t="shared" si="601"/>
        <v>0</v>
      </c>
      <c r="AI1366" s="165">
        <f>(VLOOKUP(B1366,'P2 Origin'!$C$21:$M$176,5,0))*AH1366</f>
        <v>0</v>
      </c>
      <c r="AJ1366" s="166">
        <f t="shared" si="615"/>
        <v>0</v>
      </c>
      <c r="AK1366" s="165">
        <f>(VLOOKUP(B1366,'P2 Origin'!$C$21:$M$176,6,0))*AJ1366</f>
        <v>0</v>
      </c>
      <c r="AL1366" s="166">
        <f t="shared" si="602"/>
        <v>0</v>
      </c>
      <c r="AM1366" s="165">
        <f>(VLOOKUP($B1366,'P2 Origin'!$C$21:$M$176,7,0))*AL1366</f>
        <v>0</v>
      </c>
      <c r="AN1366" s="166">
        <f t="shared" si="603"/>
        <v>0</v>
      </c>
      <c r="AO1366" s="165">
        <f>(VLOOKUP($B1366,'P2 Origin'!$C$21:$M$176,8,0))*AN1366</f>
        <v>0</v>
      </c>
      <c r="AP1366" s="166">
        <f t="shared" si="604"/>
        <v>47</v>
      </c>
      <c r="AQ1366" s="165">
        <f>(VLOOKUP($B1366,'P2 Origin'!$C$21:$M$176,9,0))*AP1366</f>
        <v>0</v>
      </c>
      <c r="AR1366" s="155">
        <f t="shared" si="588"/>
        <v>1</v>
      </c>
      <c r="AS1366" s="164">
        <f>(VLOOKUP(B1366,'P2 Origin'!$C$21:$M$176,10,0))*K1366</f>
        <v>0</v>
      </c>
      <c r="AT1366" s="164">
        <f>(VLOOKUP(B1366,'P2 Origin'!$C$21:$M$176,11,0))*J1366</f>
        <v>0</v>
      </c>
      <c r="AU1366" s="167">
        <v>47</v>
      </c>
      <c r="AV1366" s="168">
        <v>47</v>
      </c>
      <c r="AW1366" s="169">
        <v>0</v>
      </c>
      <c r="AX1366" s="170">
        <f>IF(AU1366&gt;=0.1,'P3 Bureaumarge zee- en luchtvr.'!$D$12,0)</f>
        <v>0</v>
      </c>
      <c r="AY1366" s="163">
        <f t="shared" si="605"/>
        <v>0</v>
      </c>
      <c r="AZ1366" s="157" t="str">
        <f>VLOOKUP(D1366,'P4 Destination'!$C$21:$O$176,13,0)</f>
        <v>USD</v>
      </c>
      <c r="BA1366" s="164">
        <f t="shared" si="606"/>
        <v>0</v>
      </c>
      <c r="BB1366" s="171">
        <f>IF(AU1366&gt;0.1,(VLOOKUP(D1366,'P4 Destination'!$C$21:$M$176,3,0))*I1366,0)</f>
        <v>0</v>
      </c>
      <c r="BC1366" s="172">
        <f t="shared" si="607"/>
        <v>0</v>
      </c>
      <c r="BD1366" s="171">
        <f>(VLOOKUP($D1366,'P4 Destination'!$C$21:$M$176,4,0))*BC1366</f>
        <v>0</v>
      </c>
      <c r="BE1366" s="172">
        <f t="shared" si="608"/>
        <v>0</v>
      </c>
      <c r="BF1366" s="171">
        <f>(VLOOKUP($D1366,'P4 Destination'!$C$21:$M$176,5,0))*BE1366</f>
        <v>0</v>
      </c>
      <c r="BG1366" s="172">
        <f t="shared" si="609"/>
        <v>0</v>
      </c>
      <c r="BH1366" s="171">
        <f>(VLOOKUP($D1366,'P4 Destination'!$C$21:$M$176,6,0))*BG1366</f>
        <v>0</v>
      </c>
      <c r="BI1366" s="172">
        <f t="shared" si="610"/>
        <v>0</v>
      </c>
      <c r="BJ1366" s="171">
        <f>(VLOOKUP($D1366,'P4 Destination'!$C$21:$M$176,7,0))*BI1366</f>
        <v>0</v>
      </c>
      <c r="BK1366" s="172">
        <f t="shared" si="611"/>
        <v>0</v>
      </c>
      <c r="BL1366" s="171">
        <f>(VLOOKUP($D1366,'P4 Destination'!$C$21:$M$176,8,0))*BK1366</f>
        <v>0</v>
      </c>
      <c r="BM1366" s="172">
        <f t="shared" si="612"/>
        <v>47</v>
      </c>
      <c r="BN1366" s="171">
        <f>(VLOOKUP($D1366,'P4 Destination'!$C$21:$M$176,9,0))*BM1366</f>
        <v>0</v>
      </c>
      <c r="BO1366" s="154">
        <f t="shared" si="589"/>
        <v>1</v>
      </c>
      <c r="BP1366" s="171">
        <f>(VLOOKUP(D1366,'P4 Destination'!$C$21:$M$176,10,0))*K1366</f>
        <v>0</v>
      </c>
      <c r="BQ1366" s="171">
        <f>(VLOOKUP(D1366,'P4 Destination'!$C$21:$M$176,11,0))*J1366</f>
        <v>0</v>
      </c>
      <c r="BR1366" s="173">
        <f t="shared" si="613"/>
        <v>0</v>
      </c>
      <c r="BS1366" s="173">
        <f>(AV1366*2500)*'P6 Verzekering'!$E$11</f>
        <v>0</v>
      </c>
      <c r="BT1366" s="173">
        <f>(AW1366*2500)*'P6 Verzekering'!$E$12</f>
        <v>0</v>
      </c>
      <c r="BU1366" s="173">
        <f>(L1366*2500)*'P6 Verzekering'!$E$13</f>
        <v>0</v>
      </c>
      <c r="BV1366" s="173">
        <f t="shared" si="614"/>
        <v>0</v>
      </c>
      <c r="BW1366"/>
      <c r="BX1366"/>
    </row>
    <row r="1367" spans="1:76">
      <c r="A1367" s="152" t="s">
        <v>1642</v>
      </c>
      <c r="B1367" s="152" t="s">
        <v>219</v>
      </c>
      <c r="C1367" s="152" t="s">
        <v>219</v>
      </c>
      <c r="D1367" s="152" t="s">
        <v>365</v>
      </c>
      <c r="E1367" s="152" t="s">
        <v>364</v>
      </c>
      <c r="F1367" s="153">
        <f t="shared" si="590"/>
        <v>16</v>
      </c>
      <c r="G1367" s="154">
        <v>1</v>
      </c>
      <c r="H1367" s="154">
        <f>IFERROR(VLOOKUP(B1367,'P2 Origin'!$C$21:$Q$176,15,FALSE),0)</f>
        <v>0</v>
      </c>
      <c r="I1367" s="154">
        <f>IFERROR(VLOOKUP(D1367,'P4 Destination'!$C$21:$Q$176,15,FALSE),0)</f>
        <v>0</v>
      </c>
      <c r="J1367" s="155"/>
      <c r="K1367" s="155">
        <v>1</v>
      </c>
      <c r="L1367" s="156">
        <v>0</v>
      </c>
      <c r="M1367" s="155">
        <v>0</v>
      </c>
      <c r="N1367" s="155">
        <v>0</v>
      </c>
      <c r="O1367" s="157">
        <f t="shared" si="591"/>
        <v>0</v>
      </c>
      <c r="P1367" s="158">
        <f t="shared" si="592"/>
        <v>0</v>
      </c>
      <c r="Q1367" s="159">
        <f>IFERROR(VLOOKUP(N1367,'P1 Intra-Europees'!$A$15:$H$25,3,0),0)*P1367</f>
        <v>0</v>
      </c>
      <c r="R1367" s="160">
        <f t="shared" si="593"/>
        <v>0</v>
      </c>
      <c r="S1367" s="159">
        <f>IFERROR(VLOOKUP(N1367,'P1 Intra-Europees'!$A$15:$H$25,4,0),0)*R1367</f>
        <v>0</v>
      </c>
      <c r="T1367" s="160">
        <f t="shared" si="594"/>
        <v>0</v>
      </c>
      <c r="U1367" s="159">
        <f>IFERROR(VLOOKUP(N1367,'P1 Intra-Europees'!$A$15:$H$25,5,0),0)*T1367</f>
        <v>0</v>
      </c>
      <c r="V1367" s="160">
        <f t="shared" si="595"/>
        <v>0</v>
      </c>
      <c r="W1367" s="159">
        <f>IFERROR(VLOOKUP(N1367,'P1 Intra-Europees'!$A$15:$H$25,6,0),0)*V1367</f>
        <v>0</v>
      </c>
      <c r="X1367" s="160">
        <f t="shared" si="596"/>
        <v>0</v>
      </c>
      <c r="Y1367" s="159">
        <f>IFERROR(VLOOKUP(N1367,'P1 Intra-Europees'!$A$15:$H$25,7,0),0)*X1367</f>
        <v>0</v>
      </c>
      <c r="Z1367" s="161">
        <f t="shared" si="597"/>
        <v>0</v>
      </c>
      <c r="AA1367" s="162">
        <f>IFERROR(VLOOKUP(N1367,'P1 Intra-Europees'!$A$15:$H$25,8,0),0)*Z1367</f>
        <v>0</v>
      </c>
      <c r="AB1367" s="163">
        <f t="shared" si="598"/>
        <v>0</v>
      </c>
      <c r="AC1367" s="157" t="str">
        <f>VLOOKUP(B1367,'P2 Origin'!$C$21:$O$176,13,0)</f>
        <v>EUR</v>
      </c>
      <c r="AD1367" s="164">
        <f t="shared" si="599"/>
        <v>0</v>
      </c>
      <c r="AE1367" s="165">
        <f>IF(AU1367&gt;0.1,VLOOKUP(B1367,'P2 Origin'!$C$21:$M$176,3,0)*H1367,0)</f>
        <v>0</v>
      </c>
      <c r="AF1367" s="166">
        <f t="shared" si="600"/>
        <v>0</v>
      </c>
      <c r="AG1367" s="165">
        <f>(VLOOKUP(B1367,'P2 Origin'!$C$21:$M$176,4,0))*AF1367</f>
        <v>0</v>
      </c>
      <c r="AH1367" s="166">
        <f t="shared" si="601"/>
        <v>0</v>
      </c>
      <c r="AI1367" s="165">
        <f>(VLOOKUP(B1367,'P2 Origin'!$C$21:$M$176,5,0))*AH1367</f>
        <v>0</v>
      </c>
      <c r="AJ1367" s="166">
        <f t="shared" si="615"/>
        <v>16</v>
      </c>
      <c r="AK1367" s="165">
        <f>(VLOOKUP(B1367,'P2 Origin'!$C$21:$M$176,6,0))*AJ1367</f>
        <v>0</v>
      </c>
      <c r="AL1367" s="166">
        <f t="shared" si="602"/>
        <v>0</v>
      </c>
      <c r="AM1367" s="165">
        <f>(VLOOKUP($B1367,'P2 Origin'!$C$21:$M$176,7,0))*AL1367</f>
        <v>0</v>
      </c>
      <c r="AN1367" s="166">
        <f t="shared" si="603"/>
        <v>0</v>
      </c>
      <c r="AO1367" s="165">
        <f>(VLOOKUP($B1367,'P2 Origin'!$C$21:$M$176,8,0))*AN1367</f>
        <v>0</v>
      </c>
      <c r="AP1367" s="166">
        <f t="shared" si="604"/>
        <v>0</v>
      </c>
      <c r="AQ1367" s="165">
        <f>(VLOOKUP($B1367,'P2 Origin'!$C$21:$M$176,9,0))*AP1367</f>
        <v>0</v>
      </c>
      <c r="AR1367" s="155">
        <f t="shared" si="588"/>
        <v>1</v>
      </c>
      <c r="AS1367" s="164">
        <f>(VLOOKUP(B1367,'P2 Origin'!$C$21:$M$176,10,0))*K1367</f>
        <v>0</v>
      </c>
      <c r="AT1367" s="164">
        <f>(VLOOKUP(B1367,'P2 Origin'!$C$21:$M$176,11,0))*J1367</f>
        <v>0</v>
      </c>
      <c r="AU1367" s="167">
        <v>16</v>
      </c>
      <c r="AV1367" s="168">
        <v>16</v>
      </c>
      <c r="AW1367" s="169">
        <v>0</v>
      </c>
      <c r="AX1367" s="170">
        <f>IF(AU1367&gt;=0.1,'P3 Bureaumarge zee- en luchtvr.'!$D$12,0)</f>
        <v>0</v>
      </c>
      <c r="AY1367" s="163">
        <f t="shared" si="605"/>
        <v>0</v>
      </c>
      <c r="AZ1367" s="157" t="str">
        <f>VLOOKUP(D1367,'P4 Destination'!$C$21:$O$176,13,0)</f>
        <v>USD</v>
      </c>
      <c r="BA1367" s="164">
        <f t="shared" si="606"/>
        <v>0</v>
      </c>
      <c r="BB1367" s="171">
        <f>IF(AU1367&gt;0.1,(VLOOKUP(D1367,'P4 Destination'!$C$21:$M$176,3,0))*I1367,0)</f>
        <v>0</v>
      </c>
      <c r="BC1367" s="172">
        <f t="shared" si="607"/>
        <v>0</v>
      </c>
      <c r="BD1367" s="171">
        <f>(VLOOKUP($D1367,'P4 Destination'!$C$21:$M$176,4,0))*BC1367</f>
        <v>0</v>
      </c>
      <c r="BE1367" s="172">
        <f t="shared" si="608"/>
        <v>0</v>
      </c>
      <c r="BF1367" s="171">
        <f>(VLOOKUP($D1367,'P4 Destination'!$C$21:$M$176,5,0))*BE1367</f>
        <v>0</v>
      </c>
      <c r="BG1367" s="172">
        <f t="shared" si="609"/>
        <v>16</v>
      </c>
      <c r="BH1367" s="171">
        <f>(VLOOKUP($D1367,'P4 Destination'!$C$21:$M$176,6,0))*BG1367</f>
        <v>0</v>
      </c>
      <c r="BI1367" s="172">
        <f t="shared" si="610"/>
        <v>0</v>
      </c>
      <c r="BJ1367" s="171">
        <f>(VLOOKUP($D1367,'P4 Destination'!$C$21:$M$176,7,0))*BI1367</f>
        <v>0</v>
      </c>
      <c r="BK1367" s="172">
        <f t="shared" si="611"/>
        <v>0</v>
      </c>
      <c r="BL1367" s="171">
        <f>(VLOOKUP($D1367,'P4 Destination'!$C$21:$M$176,8,0))*BK1367</f>
        <v>0</v>
      </c>
      <c r="BM1367" s="172">
        <f t="shared" si="612"/>
        <v>0</v>
      </c>
      <c r="BN1367" s="171">
        <f>(VLOOKUP($D1367,'P4 Destination'!$C$21:$M$176,9,0))*BM1367</f>
        <v>0</v>
      </c>
      <c r="BO1367" s="154">
        <f t="shared" si="589"/>
        <v>1</v>
      </c>
      <c r="BP1367" s="171">
        <f>(VLOOKUP(D1367,'P4 Destination'!$C$21:$M$176,10,0))*K1367</f>
        <v>0</v>
      </c>
      <c r="BQ1367" s="171">
        <f>(VLOOKUP(D1367,'P4 Destination'!$C$21:$M$176,11,0))*J1367</f>
        <v>0</v>
      </c>
      <c r="BR1367" s="173">
        <f t="shared" si="613"/>
        <v>0</v>
      </c>
      <c r="BS1367" s="173">
        <f>(AV1367*2500)*'P6 Verzekering'!$E$11</f>
        <v>0</v>
      </c>
      <c r="BT1367" s="173">
        <f>(AW1367*2500)*'P6 Verzekering'!$E$12</f>
        <v>0</v>
      </c>
      <c r="BU1367" s="173">
        <f>(L1367*2500)*'P6 Verzekering'!$E$13</f>
        <v>0</v>
      </c>
      <c r="BV1367" s="173">
        <f t="shared" si="614"/>
        <v>0</v>
      </c>
      <c r="BW1367"/>
      <c r="BX1367"/>
    </row>
    <row r="1368" spans="1:76">
      <c r="A1368" s="152" t="s">
        <v>1662</v>
      </c>
      <c r="B1368" s="152" t="s">
        <v>219</v>
      </c>
      <c r="C1368" s="152" t="s">
        <v>219</v>
      </c>
      <c r="D1368" s="152" t="s">
        <v>251</v>
      </c>
      <c r="E1368" s="152" t="s">
        <v>250</v>
      </c>
      <c r="F1368" s="153">
        <f t="shared" si="590"/>
        <v>17</v>
      </c>
      <c r="G1368" s="154">
        <v>0</v>
      </c>
      <c r="H1368" s="154">
        <f>IFERROR(VLOOKUP(B1368,'P2 Origin'!$C$21:$Q$176,15,FALSE),0)</f>
        <v>0</v>
      </c>
      <c r="I1368" s="154">
        <f>IFERROR(VLOOKUP(D1368,'P4 Destination'!$C$21:$Q$176,15,FALSE),0)</f>
        <v>1</v>
      </c>
      <c r="J1368" s="155"/>
      <c r="K1368" s="155"/>
      <c r="L1368" s="156">
        <v>17</v>
      </c>
      <c r="M1368" s="155">
        <v>810</v>
      </c>
      <c r="N1368" s="155">
        <v>5</v>
      </c>
      <c r="O1368" s="157">
        <f t="shared" si="591"/>
        <v>0</v>
      </c>
      <c r="P1368" s="158">
        <f t="shared" si="592"/>
        <v>0</v>
      </c>
      <c r="Q1368" s="159">
        <f>IFERROR(VLOOKUP(N1368,'P1 Intra-Europees'!$A$15:$H$25,3,0),0)*P1368</f>
        <v>0</v>
      </c>
      <c r="R1368" s="160">
        <f t="shared" si="593"/>
        <v>17</v>
      </c>
      <c r="S1368" s="159">
        <f>IFERROR(VLOOKUP(N1368,'P1 Intra-Europees'!$A$15:$H$25,4,0),0)*R1368</f>
        <v>0</v>
      </c>
      <c r="T1368" s="160">
        <f t="shared" si="594"/>
        <v>0</v>
      </c>
      <c r="U1368" s="159">
        <f>IFERROR(VLOOKUP(N1368,'P1 Intra-Europees'!$A$15:$H$25,5,0),0)*T1368</f>
        <v>0</v>
      </c>
      <c r="V1368" s="160">
        <f t="shared" si="595"/>
        <v>0</v>
      </c>
      <c r="W1368" s="159">
        <f>IFERROR(VLOOKUP(N1368,'P1 Intra-Europees'!$A$15:$H$25,6,0),0)*V1368</f>
        <v>0</v>
      </c>
      <c r="X1368" s="160">
        <f t="shared" si="596"/>
        <v>0</v>
      </c>
      <c r="Y1368" s="159">
        <f>IFERROR(VLOOKUP(N1368,'P1 Intra-Europees'!$A$15:$H$25,7,0),0)*X1368</f>
        <v>0</v>
      </c>
      <c r="Z1368" s="161">
        <f t="shared" si="597"/>
        <v>0</v>
      </c>
      <c r="AA1368" s="162">
        <f>IFERROR(VLOOKUP(N1368,'P1 Intra-Europees'!$A$15:$H$25,8,0),0)*Z1368</f>
        <v>0</v>
      </c>
      <c r="AB1368" s="163">
        <f t="shared" si="598"/>
        <v>0</v>
      </c>
      <c r="AC1368" s="157" t="str">
        <f>VLOOKUP(B1368,'P2 Origin'!$C$21:$O$176,13,0)</f>
        <v>EUR</v>
      </c>
      <c r="AD1368" s="164">
        <f t="shared" si="599"/>
        <v>0</v>
      </c>
      <c r="AE1368" s="165">
        <f>IF(AU1368&gt;0.1,VLOOKUP(B1368,'P2 Origin'!$C$21:$M$176,3,0)*H1368,0)</f>
        <v>0</v>
      </c>
      <c r="AF1368" s="166">
        <f t="shared" si="600"/>
        <v>0</v>
      </c>
      <c r="AG1368" s="165">
        <f>(VLOOKUP(B1368,'P2 Origin'!$C$21:$M$176,4,0))*AF1368</f>
        <v>0</v>
      </c>
      <c r="AH1368" s="166">
        <f t="shared" si="601"/>
        <v>0</v>
      </c>
      <c r="AI1368" s="165">
        <f>(VLOOKUP(B1368,'P2 Origin'!$C$21:$M$176,5,0))*AH1368</f>
        <v>0</v>
      </c>
      <c r="AJ1368" s="166">
        <f t="shared" si="615"/>
        <v>0</v>
      </c>
      <c r="AK1368" s="165">
        <f>(VLOOKUP(B1368,'P2 Origin'!$C$21:$M$176,6,0))*AJ1368</f>
        <v>0</v>
      </c>
      <c r="AL1368" s="166">
        <f t="shared" si="602"/>
        <v>0</v>
      </c>
      <c r="AM1368" s="165">
        <f>(VLOOKUP($B1368,'P2 Origin'!$C$21:$M$176,7,0))*AL1368</f>
        <v>0</v>
      </c>
      <c r="AN1368" s="166">
        <f t="shared" si="603"/>
        <v>0</v>
      </c>
      <c r="AO1368" s="165">
        <f>(VLOOKUP($B1368,'P2 Origin'!$C$21:$M$176,8,0))*AN1368</f>
        <v>0</v>
      </c>
      <c r="AP1368" s="166">
        <f t="shared" si="604"/>
        <v>0</v>
      </c>
      <c r="AQ1368" s="165">
        <f>(VLOOKUP($B1368,'P2 Origin'!$C$21:$M$176,9,0))*AP1368</f>
        <v>0</v>
      </c>
      <c r="AR1368" s="155">
        <f t="shared" si="588"/>
        <v>0</v>
      </c>
      <c r="AS1368" s="164">
        <f>(VLOOKUP(B1368,'P2 Origin'!$C$21:$M$176,10,0))*K1368</f>
        <v>0</v>
      </c>
      <c r="AT1368" s="164">
        <f>(VLOOKUP(B1368,'P2 Origin'!$C$21:$M$176,11,0))*J1368</f>
        <v>0</v>
      </c>
      <c r="AU1368" s="167">
        <v>0</v>
      </c>
      <c r="AV1368" s="168">
        <v>0</v>
      </c>
      <c r="AW1368" s="169">
        <v>0</v>
      </c>
      <c r="AX1368" s="170">
        <f>IF(AU1368&gt;=0.1,'P3 Bureaumarge zee- en luchtvr.'!$D$12,0)</f>
        <v>0</v>
      </c>
      <c r="AY1368" s="163">
        <f t="shared" si="605"/>
        <v>0</v>
      </c>
      <c r="AZ1368" s="157" t="str">
        <f>VLOOKUP(D1368,'P4 Destination'!$C$21:$O$176,13,0)</f>
        <v>EUR</v>
      </c>
      <c r="BA1368" s="164">
        <f t="shared" si="606"/>
        <v>0</v>
      </c>
      <c r="BB1368" s="171">
        <f>IF(AU1368&gt;0.1,(VLOOKUP(D1368,'P4 Destination'!$C$21:$M$176,3,0))*I1368,0)</f>
        <v>0</v>
      </c>
      <c r="BC1368" s="172">
        <f t="shared" si="607"/>
        <v>0</v>
      </c>
      <c r="BD1368" s="171">
        <f>(VLOOKUP($D1368,'P4 Destination'!$C$21:$M$176,4,0))*BC1368</f>
        <v>0</v>
      </c>
      <c r="BE1368" s="172">
        <f t="shared" si="608"/>
        <v>0</v>
      </c>
      <c r="BF1368" s="171">
        <f>(VLOOKUP($D1368,'P4 Destination'!$C$21:$M$176,5,0))*BE1368</f>
        <v>0</v>
      </c>
      <c r="BG1368" s="172">
        <f t="shared" si="609"/>
        <v>0</v>
      </c>
      <c r="BH1368" s="171">
        <f>(VLOOKUP($D1368,'P4 Destination'!$C$21:$M$176,6,0))*BG1368</f>
        <v>0</v>
      </c>
      <c r="BI1368" s="172">
        <f t="shared" si="610"/>
        <v>0</v>
      </c>
      <c r="BJ1368" s="171">
        <f>(VLOOKUP($D1368,'P4 Destination'!$C$21:$M$176,7,0))*BI1368</f>
        <v>0</v>
      </c>
      <c r="BK1368" s="172">
        <f t="shared" si="611"/>
        <v>0</v>
      </c>
      <c r="BL1368" s="171">
        <f>(VLOOKUP($D1368,'P4 Destination'!$C$21:$M$176,8,0))*BK1368</f>
        <v>0</v>
      </c>
      <c r="BM1368" s="172">
        <f t="shared" si="612"/>
        <v>0</v>
      </c>
      <c r="BN1368" s="171">
        <f>(VLOOKUP($D1368,'P4 Destination'!$C$21:$M$176,9,0))*BM1368</f>
        <v>0</v>
      </c>
      <c r="BO1368" s="154">
        <f t="shared" si="589"/>
        <v>0</v>
      </c>
      <c r="BP1368" s="171">
        <f>(VLOOKUP(D1368,'P4 Destination'!$C$21:$M$176,10,0))*K1368</f>
        <v>0</v>
      </c>
      <c r="BQ1368" s="171">
        <f>(VLOOKUP(D1368,'P4 Destination'!$C$21:$M$176,11,0))*J1368</f>
        <v>0</v>
      </c>
      <c r="BR1368" s="173">
        <f t="shared" si="613"/>
        <v>0</v>
      </c>
      <c r="BS1368" s="173">
        <f>(AV1368*2500)*'P6 Verzekering'!$E$11</f>
        <v>0</v>
      </c>
      <c r="BT1368" s="173">
        <f>(AW1368*2500)*'P6 Verzekering'!$E$12</f>
        <v>0</v>
      </c>
      <c r="BU1368" s="173">
        <f>(L1368*2500)*'P6 Verzekering'!$E$13</f>
        <v>0</v>
      </c>
      <c r="BV1368" s="173">
        <f t="shared" si="614"/>
        <v>0</v>
      </c>
      <c r="BW1368"/>
      <c r="BX1368"/>
    </row>
    <row r="1369" spans="1:76">
      <c r="A1369" s="152" t="s">
        <v>1668</v>
      </c>
      <c r="B1369" s="152" t="s">
        <v>219</v>
      </c>
      <c r="C1369" s="152" t="s">
        <v>219</v>
      </c>
      <c r="D1369" s="152" t="s">
        <v>192</v>
      </c>
      <c r="E1369" s="152" t="s">
        <v>191</v>
      </c>
      <c r="F1369" s="153">
        <f t="shared" si="590"/>
        <v>9</v>
      </c>
      <c r="G1369" s="154">
        <v>0</v>
      </c>
      <c r="H1369" s="154">
        <f>IFERROR(VLOOKUP(B1369,'P2 Origin'!$C$21:$Q$176,15,FALSE),0)</f>
        <v>0</v>
      </c>
      <c r="I1369" s="154">
        <f>IFERROR(VLOOKUP(D1369,'P4 Destination'!$C$21:$Q$176,15,FALSE),0)</f>
        <v>0</v>
      </c>
      <c r="J1369" s="155"/>
      <c r="K1369" s="155"/>
      <c r="L1369" s="156">
        <v>0</v>
      </c>
      <c r="M1369" s="155">
        <v>0</v>
      </c>
      <c r="N1369" s="155">
        <v>0</v>
      </c>
      <c r="O1369" s="157">
        <f t="shared" si="591"/>
        <v>0</v>
      </c>
      <c r="P1369" s="158">
        <f t="shared" si="592"/>
        <v>0</v>
      </c>
      <c r="Q1369" s="159">
        <f>IFERROR(VLOOKUP(N1369,'P1 Intra-Europees'!$A$15:$H$25,3,0),0)*P1369</f>
        <v>0</v>
      </c>
      <c r="R1369" s="160">
        <f t="shared" si="593"/>
        <v>0</v>
      </c>
      <c r="S1369" s="159">
        <f>IFERROR(VLOOKUP(N1369,'P1 Intra-Europees'!$A$15:$H$25,4,0),0)*R1369</f>
        <v>0</v>
      </c>
      <c r="T1369" s="160">
        <f t="shared" si="594"/>
        <v>0</v>
      </c>
      <c r="U1369" s="159">
        <f>IFERROR(VLOOKUP(N1369,'P1 Intra-Europees'!$A$15:$H$25,5,0),0)*T1369</f>
        <v>0</v>
      </c>
      <c r="V1369" s="160">
        <f t="shared" si="595"/>
        <v>0</v>
      </c>
      <c r="W1369" s="159">
        <f>IFERROR(VLOOKUP(N1369,'P1 Intra-Europees'!$A$15:$H$25,6,0),0)*V1369</f>
        <v>0</v>
      </c>
      <c r="X1369" s="160">
        <f t="shared" si="596"/>
        <v>0</v>
      </c>
      <c r="Y1369" s="159">
        <f>IFERROR(VLOOKUP(N1369,'P1 Intra-Europees'!$A$15:$H$25,7,0),0)*X1369</f>
        <v>0</v>
      </c>
      <c r="Z1369" s="161">
        <f t="shared" si="597"/>
        <v>0</v>
      </c>
      <c r="AA1369" s="162">
        <f>IFERROR(VLOOKUP(N1369,'P1 Intra-Europees'!$A$15:$H$25,8,0),0)*Z1369</f>
        <v>0</v>
      </c>
      <c r="AB1369" s="163">
        <f t="shared" si="598"/>
        <v>0</v>
      </c>
      <c r="AC1369" s="157" t="str">
        <f>VLOOKUP(B1369,'P2 Origin'!$C$21:$O$176,13,0)</f>
        <v>EUR</v>
      </c>
      <c r="AD1369" s="164">
        <f t="shared" si="599"/>
        <v>0</v>
      </c>
      <c r="AE1369" s="165">
        <f>IF(AU1369&gt;0.1,VLOOKUP(B1369,'P2 Origin'!$C$21:$M$176,3,0)*H1369,0)</f>
        <v>0</v>
      </c>
      <c r="AF1369" s="166">
        <f t="shared" si="600"/>
        <v>0</v>
      </c>
      <c r="AG1369" s="165">
        <f>(VLOOKUP(B1369,'P2 Origin'!$C$21:$M$176,4,0))*AF1369</f>
        <v>0</v>
      </c>
      <c r="AH1369" s="166">
        <f t="shared" si="601"/>
        <v>9</v>
      </c>
      <c r="AI1369" s="165">
        <f>(VLOOKUP(B1369,'P2 Origin'!$C$21:$M$176,5,0))*AH1369</f>
        <v>0</v>
      </c>
      <c r="AJ1369" s="166">
        <f t="shared" si="615"/>
        <v>0</v>
      </c>
      <c r="AK1369" s="165">
        <f>(VLOOKUP(B1369,'P2 Origin'!$C$21:$M$176,6,0))*AJ1369</f>
        <v>0</v>
      </c>
      <c r="AL1369" s="166">
        <f t="shared" si="602"/>
        <v>0</v>
      </c>
      <c r="AM1369" s="165">
        <f>(VLOOKUP($B1369,'P2 Origin'!$C$21:$M$176,7,0))*AL1369</f>
        <v>0</v>
      </c>
      <c r="AN1369" s="166">
        <f t="shared" si="603"/>
        <v>0</v>
      </c>
      <c r="AO1369" s="165">
        <f>(VLOOKUP($B1369,'P2 Origin'!$C$21:$M$176,8,0))*AN1369</f>
        <v>0</v>
      </c>
      <c r="AP1369" s="166">
        <f t="shared" si="604"/>
        <v>0</v>
      </c>
      <c r="AQ1369" s="165">
        <f>(VLOOKUP($B1369,'P2 Origin'!$C$21:$M$176,9,0))*AP1369</f>
        <v>0</v>
      </c>
      <c r="AR1369" s="155">
        <f t="shared" si="588"/>
        <v>0</v>
      </c>
      <c r="AS1369" s="164">
        <f>(VLOOKUP(B1369,'P2 Origin'!$C$21:$M$176,10,0))*K1369</f>
        <v>0</v>
      </c>
      <c r="AT1369" s="164">
        <f>(VLOOKUP(B1369,'P2 Origin'!$C$21:$M$176,11,0))*J1369</f>
        <v>0</v>
      </c>
      <c r="AU1369" s="167">
        <v>9</v>
      </c>
      <c r="AV1369" s="168">
        <v>9</v>
      </c>
      <c r="AW1369" s="169">
        <v>0</v>
      </c>
      <c r="AX1369" s="170">
        <f>IF(AU1369&gt;=0.1,'P3 Bureaumarge zee- en luchtvr.'!$D$12,0)</f>
        <v>0</v>
      </c>
      <c r="AY1369" s="163">
        <f t="shared" si="605"/>
        <v>0</v>
      </c>
      <c r="AZ1369" s="157" t="str">
        <f>VLOOKUP(D1369,'P4 Destination'!$C$21:$O$176,13,0)</f>
        <v>EUR</v>
      </c>
      <c r="BA1369" s="164">
        <f t="shared" si="606"/>
        <v>0</v>
      </c>
      <c r="BB1369" s="171">
        <f>IF(AU1369&gt;0.1,(VLOOKUP(D1369,'P4 Destination'!$C$21:$M$176,3,0))*I1369,0)</f>
        <v>0</v>
      </c>
      <c r="BC1369" s="172">
        <f t="shared" si="607"/>
        <v>0</v>
      </c>
      <c r="BD1369" s="171">
        <f>(VLOOKUP($D1369,'P4 Destination'!$C$21:$M$176,4,0))*BC1369</f>
        <v>0</v>
      </c>
      <c r="BE1369" s="172">
        <f t="shared" si="608"/>
        <v>9</v>
      </c>
      <c r="BF1369" s="171">
        <f>(VLOOKUP($D1369,'P4 Destination'!$C$21:$M$176,5,0))*BE1369</f>
        <v>0</v>
      </c>
      <c r="BG1369" s="172">
        <f t="shared" si="609"/>
        <v>0</v>
      </c>
      <c r="BH1369" s="171">
        <f>(VLOOKUP($D1369,'P4 Destination'!$C$21:$M$176,6,0))*BG1369</f>
        <v>0</v>
      </c>
      <c r="BI1369" s="172">
        <f t="shared" si="610"/>
        <v>0</v>
      </c>
      <c r="BJ1369" s="171">
        <f>(VLOOKUP($D1369,'P4 Destination'!$C$21:$M$176,7,0))*BI1369</f>
        <v>0</v>
      </c>
      <c r="BK1369" s="172">
        <f t="shared" si="611"/>
        <v>0</v>
      </c>
      <c r="BL1369" s="171">
        <f>(VLOOKUP($D1369,'P4 Destination'!$C$21:$M$176,8,0))*BK1369</f>
        <v>0</v>
      </c>
      <c r="BM1369" s="172">
        <f t="shared" si="612"/>
        <v>0</v>
      </c>
      <c r="BN1369" s="171">
        <f>(VLOOKUP($D1369,'P4 Destination'!$C$21:$M$176,9,0))*BM1369</f>
        <v>0</v>
      </c>
      <c r="BO1369" s="154">
        <f t="shared" si="589"/>
        <v>0</v>
      </c>
      <c r="BP1369" s="171">
        <f>(VLOOKUP(D1369,'P4 Destination'!$C$21:$M$176,10,0))*K1369</f>
        <v>0</v>
      </c>
      <c r="BQ1369" s="171">
        <f>(VLOOKUP(D1369,'P4 Destination'!$C$21:$M$176,11,0))*J1369</f>
        <v>0</v>
      </c>
      <c r="BR1369" s="173">
        <f t="shared" si="613"/>
        <v>0</v>
      </c>
      <c r="BS1369" s="173">
        <f>(AV1369*2500)*'P6 Verzekering'!$E$11</f>
        <v>0</v>
      </c>
      <c r="BT1369" s="173">
        <f>(AW1369*2500)*'P6 Verzekering'!$E$12</f>
        <v>0</v>
      </c>
      <c r="BU1369" s="173">
        <f>(L1369*2500)*'P6 Verzekering'!$E$13</f>
        <v>0</v>
      </c>
      <c r="BV1369" s="173">
        <f t="shared" si="614"/>
        <v>0</v>
      </c>
      <c r="BW1369"/>
      <c r="BX1369"/>
    </row>
    <row r="1370" spans="1:76">
      <c r="A1370" s="152" t="s">
        <v>1672</v>
      </c>
      <c r="B1370" s="152" t="s">
        <v>219</v>
      </c>
      <c r="C1370" s="152" t="s">
        <v>219</v>
      </c>
      <c r="D1370" s="152" t="s">
        <v>306</v>
      </c>
      <c r="E1370" s="152" t="s">
        <v>305</v>
      </c>
      <c r="F1370" s="153">
        <f t="shared" si="590"/>
        <v>7</v>
      </c>
      <c r="G1370" s="154">
        <v>1</v>
      </c>
      <c r="H1370" s="154">
        <f>IFERROR(VLOOKUP(B1370,'P2 Origin'!$C$21:$Q$176,15,FALSE),0)</f>
        <v>0</v>
      </c>
      <c r="I1370" s="154">
        <f>IFERROR(VLOOKUP(D1370,'P4 Destination'!$C$21:$Q$176,15,FALSE),0)</f>
        <v>1</v>
      </c>
      <c r="J1370" s="155"/>
      <c r="K1370" s="155">
        <v>1</v>
      </c>
      <c r="L1370" s="156">
        <v>0</v>
      </c>
      <c r="M1370" s="155">
        <v>0</v>
      </c>
      <c r="N1370" s="155">
        <v>0</v>
      </c>
      <c r="O1370" s="157">
        <f t="shared" si="591"/>
        <v>0</v>
      </c>
      <c r="P1370" s="158">
        <f t="shared" si="592"/>
        <v>0</v>
      </c>
      <c r="Q1370" s="159">
        <f>IFERROR(VLOOKUP(N1370,'P1 Intra-Europees'!$A$15:$H$25,3,0),0)*P1370</f>
        <v>0</v>
      </c>
      <c r="R1370" s="160">
        <f t="shared" si="593"/>
        <v>0</v>
      </c>
      <c r="S1370" s="159">
        <f>IFERROR(VLOOKUP(N1370,'P1 Intra-Europees'!$A$15:$H$25,4,0),0)*R1370</f>
        <v>0</v>
      </c>
      <c r="T1370" s="160">
        <f t="shared" si="594"/>
        <v>0</v>
      </c>
      <c r="U1370" s="159">
        <f>IFERROR(VLOOKUP(N1370,'P1 Intra-Europees'!$A$15:$H$25,5,0),0)*T1370</f>
        <v>0</v>
      </c>
      <c r="V1370" s="160">
        <f t="shared" si="595"/>
        <v>0</v>
      </c>
      <c r="W1370" s="159">
        <f>IFERROR(VLOOKUP(N1370,'P1 Intra-Europees'!$A$15:$H$25,6,0),0)*V1370</f>
        <v>0</v>
      </c>
      <c r="X1370" s="160">
        <f t="shared" si="596"/>
        <v>0</v>
      </c>
      <c r="Y1370" s="159">
        <f>IFERROR(VLOOKUP(N1370,'P1 Intra-Europees'!$A$15:$H$25,7,0),0)*X1370</f>
        <v>0</v>
      </c>
      <c r="Z1370" s="161">
        <f t="shared" si="597"/>
        <v>0</v>
      </c>
      <c r="AA1370" s="162">
        <f>IFERROR(VLOOKUP(N1370,'P1 Intra-Europees'!$A$15:$H$25,8,0),0)*Z1370</f>
        <v>0</v>
      </c>
      <c r="AB1370" s="163">
        <f t="shared" si="598"/>
        <v>0</v>
      </c>
      <c r="AC1370" s="157" t="str">
        <f>VLOOKUP(B1370,'P2 Origin'!$C$21:$O$176,13,0)</f>
        <v>EUR</v>
      </c>
      <c r="AD1370" s="164">
        <f t="shared" si="599"/>
        <v>0</v>
      </c>
      <c r="AE1370" s="165">
        <f>IF(AU1370&gt;0.1,VLOOKUP(B1370,'P2 Origin'!$C$21:$M$176,3,0)*H1370,0)</f>
        <v>0</v>
      </c>
      <c r="AF1370" s="166">
        <f t="shared" si="600"/>
        <v>0</v>
      </c>
      <c r="AG1370" s="165">
        <f>(VLOOKUP(B1370,'P2 Origin'!$C$21:$M$176,4,0))*AF1370</f>
        <v>0</v>
      </c>
      <c r="AH1370" s="166">
        <f t="shared" si="601"/>
        <v>7</v>
      </c>
      <c r="AI1370" s="165">
        <f>(VLOOKUP(B1370,'P2 Origin'!$C$21:$M$176,5,0))*AH1370</f>
        <v>0</v>
      </c>
      <c r="AJ1370" s="166">
        <f t="shared" si="615"/>
        <v>0</v>
      </c>
      <c r="AK1370" s="165">
        <f>(VLOOKUP(B1370,'P2 Origin'!$C$21:$M$176,6,0))*AJ1370</f>
        <v>0</v>
      </c>
      <c r="AL1370" s="166">
        <f t="shared" si="602"/>
        <v>0</v>
      </c>
      <c r="AM1370" s="165">
        <f>(VLOOKUP($B1370,'P2 Origin'!$C$21:$M$176,7,0))*AL1370</f>
        <v>0</v>
      </c>
      <c r="AN1370" s="166">
        <f t="shared" si="603"/>
        <v>0</v>
      </c>
      <c r="AO1370" s="165">
        <f>(VLOOKUP($B1370,'P2 Origin'!$C$21:$M$176,8,0))*AN1370</f>
        <v>0</v>
      </c>
      <c r="AP1370" s="166">
        <f t="shared" si="604"/>
        <v>0</v>
      </c>
      <c r="AQ1370" s="165">
        <f>(VLOOKUP($B1370,'P2 Origin'!$C$21:$M$176,9,0))*AP1370</f>
        <v>0</v>
      </c>
      <c r="AR1370" s="155">
        <f t="shared" si="588"/>
        <v>1</v>
      </c>
      <c r="AS1370" s="164">
        <f>(VLOOKUP(B1370,'P2 Origin'!$C$21:$M$176,10,0))*K1370</f>
        <v>0</v>
      </c>
      <c r="AT1370" s="164">
        <f>(VLOOKUP(B1370,'P2 Origin'!$C$21:$M$176,11,0))*J1370</f>
        <v>0</v>
      </c>
      <c r="AU1370" s="167">
        <v>7</v>
      </c>
      <c r="AV1370" s="168">
        <v>7</v>
      </c>
      <c r="AW1370" s="169">
        <v>0</v>
      </c>
      <c r="AX1370" s="170">
        <f>IF(AU1370&gt;=0.1,'P3 Bureaumarge zee- en luchtvr.'!$D$12,0)</f>
        <v>0</v>
      </c>
      <c r="AY1370" s="163">
        <f t="shared" si="605"/>
        <v>0</v>
      </c>
      <c r="AZ1370" s="157" t="str">
        <f>VLOOKUP(D1370,'P4 Destination'!$C$21:$O$176,13,0)</f>
        <v>USD</v>
      </c>
      <c r="BA1370" s="164">
        <f t="shared" si="606"/>
        <v>0</v>
      </c>
      <c r="BB1370" s="171">
        <f>IF(AU1370&gt;0.1,(VLOOKUP(D1370,'P4 Destination'!$C$21:$M$176,3,0))*I1370,0)</f>
        <v>0</v>
      </c>
      <c r="BC1370" s="172">
        <f t="shared" si="607"/>
        <v>0</v>
      </c>
      <c r="BD1370" s="171">
        <f>(VLOOKUP($D1370,'P4 Destination'!$C$21:$M$176,4,0))*BC1370</f>
        <v>0</v>
      </c>
      <c r="BE1370" s="172">
        <f t="shared" si="608"/>
        <v>7</v>
      </c>
      <c r="BF1370" s="171">
        <f>(VLOOKUP($D1370,'P4 Destination'!$C$21:$M$176,5,0))*BE1370</f>
        <v>0</v>
      </c>
      <c r="BG1370" s="172">
        <f t="shared" si="609"/>
        <v>0</v>
      </c>
      <c r="BH1370" s="171">
        <f>(VLOOKUP($D1370,'P4 Destination'!$C$21:$M$176,6,0))*BG1370</f>
        <v>0</v>
      </c>
      <c r="BI1370" s="172">
        <f t="shared" si="610"/>
        <v>0</v>
      </c>
      <c r="BJ1370" s="171">
        <f>(VLOOKUP($D1370,'P4 Destination'!$C$21:$M$176,7,0))*BI1370</f>
        <v>0</v>
      </c>
      <c r="BK1370" s="172">
        <f t="shared" si="611"/>
        <v>0</v>
      </c>
      <c r="BL1370" s="171">
        <f>(VLOOKUP($D1370,'P4 Destination'!$C$21:$M$176,8,0))*BK1370</f>
        <v>0</v>
      </c>
      <c r="BM1370" s="172">
        <f t="shared" si="612"/>
        <v>0</v>
      </c>
      <c r="BN1370" s="171">
        <f>(VLOOKUP($D1370,'P4 Destination'!$C$21:$M$176,9,0))*BM1370</f>
        <v>0</v>
      </c>
      <c r="BO1370" s="154">
        <f t="shared" si="589"/>
        <v>1</v>
      </c>
      <c r="BP1370" s="171">
        <f>(VLOOKUP(D1370,'P4 Destination'!$C$21:$M$176,10,0))*K1370</f>
        <v>0</v>
      </c>
      <c r="BQ1370" s="171">
        <f>(VLOOKUP(D1370,'P4 Destination'!$C$21:$M$176,11,0))*J1370</f>
        <v>0</v>
      </c>
      <c r="BR1370" s="173">
        <f t="shared" si="613"/>
        <v>0</v>
      </c>
      <c r="BS1370" s="173">
        <f>(AV1370*2500)*'P6 Verzekering'!$E$11</f>
        <v>0</v>
      </c>
      <c r="BT1370" s="173">
        <f>(AW1370*2500)*'P6 Verzekering'!$E$12</f>
        <v>0</v>
      </c>
      <c r="BU1370" s="173">
        <f>(L1370*2500)*'P6 Verzekering'!$E$13</f>
        <v>0</v>
      </c>
      <c r="BV1370" s="173">
        <f t="shared" si="614"/>
        <v>0</v>
      </c>
      <c r="BW1370"/>
      <c r="BX1370"/>
    </row>
    <row r="1371" spans="1:76">
      <c r="A1371" s="152" t="s">
        <v>1680</v>
      </c>
      <c r="B1371" s="152" t="s">
        <v>219</v>
      </c>
      <c r="C1371" s="152" t="s">
        <v>219</v>
      </c>
      <c r="D1371" s="152" t="s">
        <v>283</v>
      </c>
      <c r="E1371" s="152" t="s">
        <v>282</v>
      </c>
      <c r="F1371" s="153">
        <f t="shared" si="590"/>
        <v>13</v>
      </c>
      <c r="G1371" s="154">
        <v>1</v>
      </c>
      <c r="H1371" s="154">
        <f>IFERROR(VLOOKUP(B1371,'P2 Origin'!$C$21:$Q$176,15,FALSE),0)</f>
        <v>0</v>
      </c>
      <c r="I1371" s="154">
        <f>IFERROR(VLOOKUP(D1371,'P4 Destination'!$C$21:$Q$176,15,FALSE),0)</f>
        <v>1</v>
      </c>
      <c r="J1371" s="155"/>
      <c r="K1371" s="155">
        <v>1</v>
      </c>
      <c r="L1371" s="156">
        <v>0</v>
      </c>
      <c r="M1371" s="155">
        <v>0</v>
      </c>
      <c r="N1371" s="155">
        <v>0</v>
      </c>
      <c r="O1371" s="157">
        <f t="shared" si="591"/>
        <v>0</v>
      </c>
      <c r="P1371" s="158">
        <f t="shared" si="592"/>
        <v>0</v>
      </c>
      <c r="Q1371" s="159">
        <f>IFERROR(VLOOKUP(N1371,'P1 Intra-Europees'!$A$15:$H$25,3,0),0)*P1371</f>
        <v>0</v>
      </c>
      <c r="R1371" s="160">
        <f t="shared" si="593"/>
        <v>0</v>
      </c>
      <c r="S1371" s="159">
        <f>IFERROR(VLOOKUP(N1371,'P1 Intra-Europees'!$A$15:$H$25,4,0),0)*R1371</f>
        <v>0</v>
      </c>
      <c r="T1371" s="160">
        <f t="shared" si="594"/>
        <v>0</v>
      </c>
      <c r="U1371" s="159">
        <f>IFERROR(VLOOKUP(N1371,'P1 Intra-Europees'!$A$15:$H$25,5,0),0)*T1371</f>
        <v>0</v>
      </c>
      <c r="V1371" s="160">
        <f t="shared" si="595"/>
        <v>0</v>
      </c>
      <c r="W1371" s="159">
        <f>IFERROR(VLOOKUP(N1371,'P1 Intra-Europees'!$A$15:$H$25,6,0),0)*V1371</f>
        <v>0</v>
      </c>
      <c r="X1371" s="160">
        <f t="shared" si="596"/>
        <v>0</v>
      </c>
      <c r="Y1371" s="159">
        <f>IFERROR(VLOOKUP(N1371,'P1 Intra-Europees'!$A$15:$H$25,7,0),0)*X1371</f>
        <v>0</v>
      </c>
      <c r="Z1371" s="161">
        <f t="shared" si="597"/>
        <v>0</v>
      </c>
      <c r="AA1371" s="162">
        <f>IFERROR(VLOOKUP(N1371,'P1 Intra-Europees'!$A$15:$H$25,8,0),0)*Z1371</f>
        <v>0</v>
      </c>
      <c r="AB1371" s="163">
        <f t="shared" si="598"/>
        <v>0</v>
      </c>
      <c r="AC1371" s="157" t="str">
        <f>VLOOKUP(B1371,'P2 Origin'!$C$21:$O$176,13,0)</f>
        <v>EUR</v>
      </c>
      <c r="AD1371" s="164">
        <f t="shared" si="599"/>
        <v>0</v>
      </c>
      <c r="AE1371" s="165">
        <f>IF(AU1371&gt;0.1,VLOOKUP(B1371,'P2 Origin'!$C$21:$M$176,3,0)*H1371,0)</f>
        <v>0</v>
      </c>
      <c r="AF1371" s="166">
        <f t="shared" si="600"/>
        <v>0</v>
      </c>
      <c r="AG1371" s="165">
        <f>(VLOOKUP(B1371,'P2 Origin'!$C$21:$M$176,4,0))*AF1371</f>
        <v>0</v>
      </c>
      <c r="AH1371" s="166">
        <f t="shared" si="601"/>
        <v>13</v>
      </c>
      <c r="AI1371" s="165">
        <f>(VLOOKUP(B1371,'P2 Origin'!$C$21:$M$176,5,0))*AH1371</f>
        <v>0</v>
      </c>
      <c r="AJ1371" s="166">
        <f t="shared" si="615"/>
        <v>0</v>
      </c>
      <c r="AK1371" s="165">
        <f>(VLOOKUP(B1371,'P2 Origin'!$C$21:$M$176,6,0))*AJ1371</f>
        <v>0</v>
      </c>
      <c r="AL1371" s="166">
        <f t="shared" si="602"/>
        <v>0</v>
      </c>
      <c r="AM1371" s="165">
        <f>(VLOOKUP($B1371,'P2 Origin'!$C$21:$M$176,7,0))*AL1371</f>
        <v>0</v>
      </c>
      <c r="AN1371" s="166">
        <f t="shared" si="603"/>
        <v>0</v>
      </c>
      <c r="AO1371" s="165">
        <f>(VLOOKUP($B1371,'P2 Origin'!$C$21:$M$176,8,0))*AN1371</f>
        <v>0</v>
      </c>
      <c r="AP1371" s="166">
        <f t="shared" si="604"/>
        <v>0</v>
      </c>
      <c r="AQ1371" s="165">
        <f>(VLOOKUP($B1371,'P2 Origin'!$C$21:$M$176,9,0))*AP1371</f>
        <v>0</v>
      </c>
      <c r="AR1371" s="155">
        <f t="shared" si="588"/>
        <v>1</v>
      </c>
      <c r="AS1371" s="164">
        <f>(VLOOKUP(B1371,'P2 Origin'!$C$21:$M$176,10,0))*K1371</f>
        <v>0</v>
      </c>
      <c r="AT1371" s="164">
        <f>(VLOOKUP(B1371,'P2 Origin'!$C$21:$M$176,11,0))*J1371</f>
        <v>0</v>
      </c>
      <c r="AU1371" s="167">
        <v>13</v>
      </c>
      <c r="AV1371" s="168">
        <v>13</v>
      </c>
      <c r="AW1371" s="169">
        <v>0</v>
      </c>
      <c r="AX1371" s="170">
        <f>IF(AU1371&gt;=0.1,'P3 Bureaumarge zee- en luchtvr.'!$D$12,0)</f>
        <v>0</v>
      </c>
      <c r="AY1371" s="163">
        <f t="shared" si="605"/>
        <v>0</v>
      </c>
      <c r="AZ1371" s="157" t="str">
        <f>VLOOKUP(D1371,'P4 Destination'!$C$21:$O$176,13,0)</f>
        <v>USD</v>
      </c>
      <c r="BA1371" s="164">
        <f t="shared" si="606"/>
        <v>0</v>
      </c>
      <c r="BB1371" s="171">
        <f>IF(AU1371&gt;0.1,(VLOOKUP(D1371,'P4 Destination'!$C$21:$M$176,3,0))*I1371,0)</f>
        <v>0</v>
      </c>
      <c r="BC1371" s="172">
        <f t="shared" si="607"/>
        <v>0</v>
      </c>
      <c r="BD1371" s="171">
        <f>(VLOOKUP($D1371,'P4 Destination'!$C$21:$M$176,4,0))*BC1371</f>
        <v>0</v>
      </c>
      <c r="BE1371" s="172">
        <f t="shared" si="608"/>
        <v>13</v>
      </c>
      <c r="BF1371" s="171">
        <f>(VLOOKUP($D1371,'P4 Destination'!$C$21:$M$176,5,0))*BE1371</f>
        <v>0</v>
      </c>
      <c r="BG1371" s="172">
        <f t="shared" si="609"/>
        <v>0</v>
      </c>
      <c r="BH1371" s="171">
        <f>(VLOOKUP($D1371,'P4 Destination'!$C$21:$M$176,6,0))*BG1371</f>
        <v>0</v>
      </c>
      <c r="BI1371" s="172">
        <f t="shared" si="610"/>
        <v>0</v>
      </c>
      <c r="BJ1371" s="171">
        <f>(VLOOKUP($D1371,'P4 Destination'!$C$21:$M$176,7,0))*BI1371</f>
        <v>0</v>
      </c>
      <c r="BK1371" s="172">
        <f t="shared" si="611"/>
        <v>0</v>
      </c>
      <c r="BL1371" s="171">
        <f>(VLOOKUP($D1371,'P4 Destination'!$C$21:$M$176,8,0))*BK1371</f>
        <v>0</v>
      </c>
      <c r="BM1371" s="172">
        <f t="shared" si="612"/>
        <v>0</v>
      </c>
      <c r="BN1371" s="171">
        <f>(VLOOKUP($D1371,'P4 Destination'!$C$21:$M$176,9,0))*BM1371</f>
        <v>0</v>
      </c>
      <c r="BO1371" s="154">
        <f t="shared" si="589"/>
        <v>1</v>
      </c>
      <c r="BP1371" s="171">
        <f>(VLOOKUP(D1371,'P4 Destination'!$C$21:$M$176,10,0))*K1371</f>
        <v>0</v>
      </c>
      <c r="BQ1371" s="171">
        <f>(VLOOKUP(D1371,'P4 Destination'!$C$21:$M$176,11,0))*J1371</f>
        <v>0</v>
      </c>
      <c r="BR1371" s="173">
        <f t="shared" si="613"/>
        <v>0</v>
      </c>
      <c r="BS1371" s="173">
        <f>(AV1371*2500)*'P6 Verzekering'!$E$11</f>
        <v>0</v>
      </c>
      <c r="BT1371" s="173">
        <f>(AW1371*2500)*'P6 Verzekering'!$E$12</f>
        <v>0</v>
      </c>
      <c r="BU1371" s="173">
        <f>(L1371*2500)*'P6 Verzekering'!$E$13</f>
        <v>0</v>
      </c>
      <c r="BV1371" s="173">
        <f t="shared" si="614"/>
        <v>0</v>
      </c>
      <c r="BW1371"/>
      <c r="BX1371"/>
    </row>
    <row r="1372" spans="1:76">
      <c r="A1372" s="152" t="s">
        <v>1681</v>
      </c>
      <c r="B1372" s="152" t="s">
        <v>219</v>
      </c>
      <c r="C1372" s="152" t="s">
        <v>219</v>
      </c>
      <c r="D1372" s="152" t="s">
        <v>240</v>
      </c>
      <c r="E1372" s="152" t="s">
        <v>239</v>
      </c>
      <c r="F1372" s="153">
        <f t="shared" si="590"/>
        <v>5</v>
      </c>
      <c r="G1372" s="154">
        <v>0</v>
      </c>
      <c r="H1372" s="154">
        <f>IFERROR(VLOOKUP(B1372,'P2 Origin'!$C$21:$Q$176,15,FALSE),0)</f>
        <v>0</v>
      </c>
      <c r="I1372" s="154">
        <f>IFERROR(VLOOKUP(D1372,'P4 Destination'!$C$21:$Q$176,15,FALSE),0)</f>
        <v>1</v>
      </c>
      <c r="J1372" s="155"/>
      <c r="K1372" s="155"/>
      <c r="L1372" s="156">
        <v>5</v>
      </c>
      <c r="M1372" s="155">
        <v>1253</v>
      </c>
      <c r="N1372" s="155">
        <v>6</v>
      </c>
      <c r="O1372" s="157">
        <f t="shared" si="591"/>
        <v>0</v>
      </c>
      <c r="P1372" s="158">
        <f t="shared" si="592"/>
        <v>5</v>
      </c>
      <c r="Q1372" s="159">
        <f>IFERROR(VLOOKUP(N1372,'P1 Intra-Europees'!$A$15:$H$25,3,0),0)*P1372</f>
        <v>0</v>
      </c>
      <c r="R1372" s="160">
        <f t="shared" si="593"/>
        <v>0</v>
      </c>
      <c r="S1372" s="159">
        <f>IFERROR(VLOOKUP(N1372,'P1 Intra-Europees'!$A$15:$H$25,4,0),0)*R1372</f>
        <v>0</v>
      </c>
      <c r="T1372" s="160">
        <f t="shared" si="594"/>
        <v>0</v>
      </c>
      <c r="U1372" s="159">
        <f>IFERROR(VLOOKUP(N1372,'P1 Intra-Europees'!$A$15:$H$25,5,0),0)*T1372</f>
        <v>0</v>
      </c>
      <c r="V1372" s="160">
        <f t="shared" si="595"/>
        <v>0</v>
      </c>
      <c r="W1372" s="159">
        <f>IFERROR(VLOOKUP(N1372,'P1 Intra-Europees'!$A$15:$H$25,6,0),0)*V1372</f>
        <v>0</v>
      </c>
      <c r="X1372" s="160">
        <f t="shared" si="596"/>
        <v>0</v>
      </c>
      <c r="Y1372" s="159">
        <f>IFERROR(VLOOKUP(N1372,'P1 Intra-Europees'!$A$15:$H$25,7,0),0)*X1372</f>
        <v>0</v>
      </c>
      <c r="Z1372" s="161">
        <f t="shared" si="597"/>
        <v>0</v>
      </c>
      <c r="AA1372" s="162">
        <f>IFERROR(VLOOKUP(N1372,'P1 Intra-Europees'!$A$15:$H$25,8,0),0)*Z1372</f>
        <v>0</v>
      </c>
      <c r="AB1372" s="163">
        <f t="shared" si="598"/>
        <v>0</v>
      </c>
      <c r="AC1372" s="157" t="str">
        <f>VLOOKUP(B1372,'P2 Origin'!$C$21:$O$176,13,0)</f>
        <v>EUR</v>
      </c>
      <c r="AD1372" s="164">
        <f t="shared" si="599"/>
        <v>0</v>
      </c>
      <c r="AE1372" s="165">
        <f>IF(AU1372&gt;0.1,VLOOKUP(B1372,'P2 Origin'!$C$21:$M$176,3,0)*H1372,0)</f>
        <v>0</v>
      </c>
      <c r="AF1372" s="166">
        <f t="shared" si="600"/>
        <v>0</v>
      </c>
      <c r="AG1372" s="165">
        <f>(VLOOKUP(B1372,'P2 Origin'!$C$21:$M$176,4,0))*AF1372</f>
        <v>0</v>
      </c>
      <c r="AH1372" s="166">
        <f t="shared" si="601"/>
        <v>0</v>
      </c>
      <c r="AI1372" s="165">
        <f>(VLOOKUP(B1372,'P2 Origin'!$C$21:$M$176,5,0))*AH1372</f>
        <v>0</v>
      </c>
      <c r="AJ1372" s="166">
        <f t="shared" si="615"/>
        <v>0</v>
      </c>
      <c r="AK1372" s="165">
        <f>(VLOOKUP(B1372,'P2 Origin'!$C$21:$M$176,6,0))*AJ1372</f>
        <v>0</v>
      </c>
      <c r="AL1372" s="166">
        <f t="shared" si="602"/>
        <v>0</v>
      </c>
      <c r="AM1372" s="165">
        <f>(VLOOKUP($B1372,'P2 Origin'!$C$21:$M$176,7,0))*AL1372</f>
        <v>0</v>
      </c>
      <c r="AN1372" s="166">
        <f t="shared" si="603"/>
        <v>0</v>
      </c>
      <c r="AO1372" s="165">
        <f>(VLOOKUP($B1372,'P2 Origin'!$C$21:$M$176,8,0))*AN1372</f>
        <v>0</v>
      </c>
      <c r="AP1372" s="166">
        <f t="shared" si="604"/>
        <v>0</v>
      </c>
      <c r="AQ1372" s="165">
        <f>(VLOOKUP($B1372,'P2 Origin'!$C$21:$M$176,9,0))*AP1372</f>
        <v>0</v>
      </c>
      <c r="AR1372" s="155">
        <f t="shared" si="588"/>
        <v>0</v>
      </c>
      <c r="AS1372" s="164">
        <f>(VLOOKUP(B1372,'P2 Origin'!$C$21:$M$176,10,0))*K1372</f>
        <v>0</v>
      </c>
      <c r="AT1372" s="164">
        <f>(VLOOKUP(B1372,'P2 Origin'!$C$21:$M$176,11,0))*J1372</f>
        <v>0</v>
      </c>
      <c r="AU1372" s="167">
        <v>0</v>
      </c>
      <c r="AV1372" s="168">
        <v>0</v>
      </c>
      <c r="AW1372" s="169">
        <v>0</v>
      </c>
      <c r="AX1372" s="170">
        <f>IF(AU1372&gt;=0.1,'P3 Bureaumarge zee- en luchtvr.'!$D$12,0)</f>
        <v>0</v>
      </c>
      <c r="AY1372" s="163">
        <f t="shared" si="605"/>
        <v>0</v>
      </c>
      <c r="AZ1372" s="157" t="str">
        <f>VLOOKUP(D1372,'P4 Destination'!$C$21:$O$176,13,0)</f>
        <v>EUR</v>
      </c>
      <c r="BA1372" s="164">
        <f t="shared" si="606"/>
        <v>0</v>
      </c>
      <c r="BB1372" s="171">
        <f>IF(AU1372&gt;0.1,(VLOOKUP(D1372,'P4 Destination'!$C$21:$M$176,3,0))*I1372,0)</f>
        <v>0</v>
      </c>
      <c r="BC1372" s="172">
        <f t="shared" si="607"/>
        <v>0</v>
      </c>
      <c r="BD1372" s="171">
        <f>(VLOOKUP($D1372,'P4 Destination'!$C$21:$M$176,4,0))*BC1372</f>
        <v>0</v>
      </c>
      <c r="BE1372" s="172">
        <f t="shared" si="608"/>
        <v>0</v>
      </c>
      <c r="BF1372" s="171">
        <f>(VLOOKUP($D1372,'P4 Destination'!$C$21:$M$176,5,0))*BE1372</f>
        <v>0</v>
      </c>
      <c r="BG1372" s="172">
        <f t="shared" si="609"/>
        <v>0</v>
      </c>
      <c r="BH1372" s="171">
        <f>(VLOOKUP($D1372,'P4 Destination'!$C$21:$M$176,6,0))*BG1372</f>
        <v>0</v>
      </c>
      <c r="BI1372" s="172">
        <f t="shared" si="610"/>
        <v>0</v>
      </c>
      <c r="BJ1372" s="171">
        <f>(VLOOKUP($D1372,'P4 Destination'!$C$21:$M$176,7,0))*BI1372</f>
        <v>0</v>
      </c>
      <c r="BK1372" s="172">
        <f t="shared" si="611"/>
        <v>0</v>
      </c>
      <c r="BL1372" s="171">
        <f>(VLOOKUP($D1372,'P4 Destination'!$C$21:$M$176,8,0))*BK1372</f>
        <v>0</v>
      </c>
      <c r="BM1372" s="172">
        <f t="shared" si="612"/>
        <v>0</v>
      </c>
      <c r="BN1372" s="171">
        <f>(VLOOKUP($D1372,'P4 Destination'!$C$21:$M$176,9,0))*BM1372</f>
        <v>0</v>
      </c>
      <c r="BO1372" s="154">
        <f t="shared" si="589"/>
        <v>0</v>
      </c>
      <c r="BP1372" s="171">
        <f>(VLOOKUP(D1372,'P4 Destination'!$C$21:$M$176,10,0))*K1372</f>
        <v>0</v>
      </c>
      <c r="BQ1372" s="171">
        <f>(VLOOKUP(D1372,'P4 Destination'!$C$21:$M$176,11,0))*J1372</f>
        <v>0</v>
      </c>
      <c r="BR1372" s="173">
        <f t="shared" si="613"/>
        <v>0</v>
      </c>
      <c r="BS1372" s="173">
        <f>(AV1372*2500)*'P6 Verzekering'!$E$11</f>
        <v>0</v>
      </c>
      <c r="BT1372" s="173">
        <f>(AW1372*2500)*'P6 Verzekering'!$E$12</f>
        <v>0</v>
      </c>
      <c r="BU1372" s="173">
        <f>(L1372*2500)*'P6 Verzekering'!$E$13</f>
        <v>0</v>
      </c>
      <c r="BV1372" s="173">
        <f t="shared" si="614"/>
        <v>0</v>
      </c>
      <c r="BW1372"/>
      <c r="BX1372"/>
    </row>
    <row r="1373" spans="1:76">
      <c r="A1373" s="152" t="s">
        <v>1769</v>
      </c>
      <c r="B1373" s="152" t="s">
        <v>219</v>
      </c>
      <c r="C1373" s="152" t="s">
        <v>219</v>
      </c>
      <c r="D1373" s="152" t="s">
        <v>269</v>
      </c>
      <c r="E1373" s="152" t="s">
        <v>268</v>
      </c>
      <c r="F1373" s="153">
        <f t="shared" si="590"/>
        <v>32</v>
      </c>
      <c r="G1373" s="154">
        <v>1</v>
      </c>
      <c r="H1373" s="154">
        <f>IFERROR(VLOOKUP(B1373,'P2 Origin'!$C$21:$Q$176,15,FALSE),0)</f>
        <v>0</v>
      </c>
      <c r="I1373" s="154">
        <f>IFERROR(VLOOKUP(D1373,'P4 Destination'!$C$21:$Q$176,15,FALSE),0)</f>
        <v>0</v>
      </c>
      <c r="J1373" s="155"/>
      <c r="K1373" s="155">
        <v>1</v>
      </c>
      <c r="L1373" s="156">
        <v>0</v>
      </c>
      <c r="M1373" s="155">
        <v>0</v>
      </c>
      <c r="N1373" s="155">
        <v>0</v>
      </c>
      <c r="O1373" s="157">
        <f t="shared" si="591"/>
        <v>0</v>
      </c>
      <c r="P1373" s="158">
        <f t="shared" si="592"/>
        <v>0</v>
      </c>
      <c r="Q1373" s="159">
        <f>IFERROR(VLOOKUP(N1373,'P1 Intra-Europees'!$A$15:$H$25,3,0),0)*P1373</f>
        <v>0</v>
      </c>
      <c r="R1373" s="160">
        <f t="shared" si="593"/>
        <v>0</v>
      </c>
      <c r="S1373" s="159">
        <f>IFERROR(VLOOKUP(N1373,'P1 Intra-Europees'!$A$15:$H$25,4,0),0)*R1373</f>
        <v>0</v>
      </c>
      <c r="T1373" s="160">
        <f t="shared" si="594"/>
        <v>0</v>
      </c>
      <c r="U1373" s="159">
        <f>IFERROR(VLOOKUP(N1373,'P1 Intra-Europees'!$A$15:$H$25,5,0),0)*T1373</f>
        <v>0</v>
      </c>
      <c r="V1373" s="160">
        <f t="shared" si="595"/>
        <v>0</v>
      </c>
      <c r="W1373" s="159">
        <f>IFERROR(VLOOKUP(N1373,'P1 Intra-Europees'!$A$15:$H$25,6,0),0)*V1373</f>
        <v>0</v>
      </c>
      <c r="X1373" s="160">
        <f t="shared" si="596"/>
        <v>0</v>
      </c>
      <c r="Y1373" s="159">
        <f>IFERROR(VLOOKUP(N1373,'P1 Intra-Europees'!$A$15:$H$25,7,0),0)*X1373</f>
        <v>0</v>
      </c>
      <c r="Z1373" s="161">
        <f t="shared" si="597"/>
        <v>0</v>
      </c>
      <c r="AA1373" s="162">
        <f>IFERROR(VLOOKUP(N1373,'P1 Intra-Europees'!$A$15:$H$25,8,0),0)*Z1373</f>
        <v>0</v>
      </c>
      <c r="AB1373" s="163">
        <f t="shared" si="598"/>
        <v>0</v>
      </c>
      <c r="AC1373" s="157" t="str">
        <f>VLOOKUP(B1373,'P2 Origin'!$C$21:$O$176,13,0)</f>
        <v>EUR</v>
      </c>
      <c r="AD1373" s="164">
        <f t="shared" si="599"/>
        <v>0</v>
      </c>
      <c r="AE1373" s="165">
        <f>IF(AU1373&gt;0.1,VLOOKUP(B1373,'P2 Origin'!$C$21:$M$176,3,0)*H1373,0)</f>
        <v>0</v>
      </c>
      <c r="AF1373" s="166">
        <f t="shared" si="600"/>
        <v>0</v>
      </c>
      <c r="AG1373" s="165">
        <f>(VLOOKUP(B1373,'P2 Origin'!$C$21:$M$176,4,0))*AF1373</f>
        <v>0</v>
      </c>
      <c r="AH1373" s="166">
        <f t="shared" si="601"/>
        <v>0</v>
      </c>
      <c r="AI1373" s="165">
        <f>(VLOOKUP(B1373,'P2 Origin'!$C$21:$M$176,5,0))*AH1373</f>
        <v>0</v>
      </c>
      <c r="AJ1373" s="166">
        <f t="shared" si="615"/>
        <v>0</v>
      </c>
      <c r="AK1373" s="165">
        <f>(VLOOKUP(B1373,'P2 Origin'!$C$21:$M$176,6,0))*AJ1373</f>
        <v>0</v>
      </c>
      <c r="AL1373" s="166">
        <f t="shared" si="602"/>
        <v>32</v>
      </c>
      <c r="AM1373" s="165">
        <f>(VLOOKUP($B1373,'P2 Origin'!$C$21:$M$176,7,0))*AL1373</f>
        <v>0</v>
      </c>
      <c r="AN1373" s="166">
        <f t="shared" si="603"/>
        <v>0</v>
      </c>
      <c r="AO1373" s="165">
        <f>(VLOOKUP($B1373,'P2 Origin'!$C$21:$M$176,8,0))*AN1373</f>
        <v>0</v>
      </c>
      <c r="AP1373" s="166">
        <f t="shared" si="604"/>
        <v>0</v>
      </c>
      <c r="AQ1373" s="165">
        <f>(VLOOKUP($B1373,'P2 Origin'!$C$21:$M$176,9,0))*AP1373</f>
        <v>0</v>
      </c>
      <c r="AR1373" s="155">
        <f t="shared" si="588"/>
        <v>1</v>
      </c>
      <c r="AS1373" s="164">
        <f>(VLOOKUP(B1373,'P2 Origin'!$C$21:$M$176,10,0))*K1373</f>
        <v>0</v>
      </c>
      <c r="AT1373" s="164">
        <f>(VLOOKUP(B1373,'P2 Origin'!$C$21:$M$176,11,0))*J1373</f>
        <v>0</v>
      </c>
      <c r="AU1373" s="167">
        <v>32</v>
      </c>
      <c r="AV1373" s="168">
        <v>32</v>
      </c>
      <c r="AW1373" s="169">
        <v>0</v>
      </c>
      <c r="AX1373" s="170">
        <f>IF(AU1373&gt;=0.1,'P3 Bureaumarge zee- en luchtvr.'!$D$12,0)</f>
        <v>0</v>
      </c>
      <c r="AY1373" s="163">
        <f t="shared" si="605"/>
        <v>0</v>
      </c>
      <c r="AZ1373" s="157" t="str">
        <f>VLOOKUP(D1373,'P4 Destination'!$C$21:$O$176,13,0)</f>
        <v>USD</v>
      </c>
      <c r="BA1373" s="164">
        <f t="shared" si="606"/>
        <v>0</v>
      </c>
      <c r="BB1373" s="171">
        <f>IF(AU1373&gt;0.1,(VLOOKUP(D1373,'P4 Destination'!$C$21:$M$176,3,0))*I1373,0)</f>
        <v>0</v>
      </c>
      <c r="BC1373" s="172">
        <f t="shared" si="607"/>
        <v>0</v>
      </c>
      <c r="BD1373" s="171">
        <f>(VLOOKUP($D1373,'P4 Destination'!$C$21:$M$176,4,0))*BC1373</f>
        <v>0</v>
      </c>
      <c r="BE1373" s="172">
        <f t="shared" si="608"/>
        <v>0</v>
      </c>
      <c r="BF1373" s="171">
        <f>(VLOOKUP($D1373,'P4 Destination'!$C$21:$M$176,5,0))*BE1373</f>
        <v>0</v>
      </c>
      <c r="BG1373" s="172">
        <f t="shared" si="609"/>
        <v>0</v>
      </c>
      <c r="BH1373" s="171">
        <f>(VLOOKUP($D1373,'P4 Destination'!$C$21:$M$176,6,0))*BG1373</f>
        <v>0</v>
      </c>
      <c r="BI1373" s="172">
        <f t="shared" si="610"/>
        <v>32</v>
      </c>
      <c r="BJ1373" s="171">
        <f>(VLOOKUP($D1373,'P4 Destination'!$C$21:$M$176,7,0))*BI1373</f>
        <v>0</v>
      </c>
      <c r="BK1373" s="172">
        <f t="shared" si="611"/>
        <v>0</v>
      </c>
      <c r="BL1373" s="171">
        <f>(VLOOKUP($D1373,'P4 Destination'!$C$21:$M$176,8,0))*BK1373</f>
        <v>0</v>
      </c>
      <c r="BM1373" s="172">
        <f t="shared" si="612"/>
        <v>0</v>
      </c>
      <c r="BN1373" s="171">
        <f>(VLOOKUP($D1373,'P4 Destination'!$C$21:$M$176,9,0))*BM1373</f>
        <v>0</v>
      </c>
      <c r="BO1373" s="154">
        <f t="shared" si="589"/>
        <v>1</v>
      </c>
      <c r="BP1373" s="171">
        <f>(VLOOKUP(D1373,'P4 Destination'!$C$21:$M$176,10,0))*K1373</f>
        <v>0</v>
      </c>
      <c r="BQ1373" s="171">
        <f>(VLOOKUP(D1373,'P4 Destination'!$C$21:$M$176,11,0))*J1373</f>
        <v>0</v>
      </c>
      <c r="BR1373" s="173">
        <f t="shared" si="613"/>
        <v>0</v>
      </c>
      <c r="BS1373" s="173">
        <f>(AV1373*2500)*'P6 Verzekering'!$E$11</f>
        <v>0</v>
      </c>
      <c r="BT1373" s="173">
        <f>(AW1373*2500)*'P6 Verzekering'!$E$12</f>
        <v>0</v>
      </c>
      <c r="BU1373" s="173">
        <f>(L1373*2500)*'P6 Verzekering'!$E$13</f>
        <v>0</v>
      </c>
      <c r="BV1373" s="173">
        <f t="shared" si="614"/>
        <v>0</v>
      </c>
      <c r="BW1373"/>
      <c r="BX1373"/>
    </row>
    <row r="1374" spans="1:76">
      <c r="A1374" s="152" t="s">
        <v>1770</v>
      </c>
      <c r="B1374" s="152" t="s">
        <v>219</v>
      </c>
      <c r="C1374" s="152" t="s">
        <v>219</v>
      </c>
      <c r="D1374" s="152" t="s">
        <v>292</v>
      </c>
      <c r="E1374" s="152" t="s">
        <v>291</v>
      </c>
      <c r="F1374" s="153">
        <f t="shared" si="590"/>
        <v>23</v>
      </c>
      <c r="G1374" s="154">
        <v>1</v>
      </c>
      <c r="H1374" s="154">
        <f>IFERROR(VLOOKUP(B1374,'P2 Origin'!$C$21:$Q$176,15,FALSE),0)</f>
        <v>0</v>
      </c>
      <c r="I1374" s="154">
        <f>IFERROR(VLOOKUP(D1374,'P4 Destination'!$C$21:$Q$176,15,FALSE),0)</f>
        <v>1</v>
      </c>
      <c r="J1374" s="155"/>
      <c r="K1374" s="155">
        <v>1</v>
      </c>
      <c r="L1374" s="156">
        <v>0</v>
      </c>
      <c r="M1374" s="155">
        <v>0</v>
      </c>
      <c r="N1374" s="155">
        <v>0</v>
      </c>
      <c r="O1374" s="157">
        <f t="shared" si="591"/>
        <v>0</v>
      </c>
      <c r="P1374" s="158">
        <f t="shared" si="592"/>
        <v>0</v>
      </c>
      <c r="Q1374" s="159">
        <f>IFERROR(VLOOKUP(N1374,'P1 Intra-Europees'!$A$15:$H$25,3,0),0)*P1374</f>
        <v>0</v>
      </c>
      <c r="R1374" s="160">
        <f t="shared" si="593"/>
        <v>0</v>
      </c>
      <c r="S1374" s="159">
        <f>IFERROR(VLOOKUP(N1374,'P1 Intra-Europees'!$A$15:$H$25,4,0),0)*R1374</f>
        <v>0</v>
      </c>
      <c r="T1374" s="160">
        <f t="shared" si="594"/>
        <v>0</v>
      </c>
      <c r="U1374" s="159">
        <f>IFERROR(VLOOKUP(N1374,'P1 Intra-Europees'!$A$15:$H$25,5,0),0)*T1374</f>
        <v>0</v>
      </c>
      <c r="V1374" s="160">
        <f t="shared" si="595"/>
        <v>0</v>
      </c>
      <c r="W1374" s="159">
        <f>IFERROR(VLOOKUP(N1374,'P1 Intra-Europees'!$A$15:$H$25,6,0),0)*V1374</f>
        <v>0</v>
      </c>
      <c r="X1374" s="160">
        <f t="shared" si="596"/>
        <v>0</v>
      </c>
      <c r="Y1374" s="159">
        <f>IFERROR(VLOOKUP(N1374,'P1 Intra-Europees'!$A$15:$H$25,7,0),0)*X1374</f>
        <v>0</v>
      </c>
      <c r="Z1374" s="161">
        <f t="shared" si="597"/>
        <v>0</v>
      </c>
      <c r="AA1374" s="162">
        <f>IFERROR(VLOOKUP(N1374,'P1 Intra-Europees'!$A$15:$H$25,8,0),0)*Z1374</f>
        <v>0</v>
      </c>
      <c r="AB1374" s="163">
        <f t="shared" si="598"/>
        <v>0</v>
      </c>
      <c r="AC1374" s="157" t="str">
        <f>VLOOKUP(B1374,'P2 Origin'!$C$21:$O$176,13,0)</f>
        <v>EUR</v>
      </c>
      <c r="AD1374" s="164">
        <f t="shared" si="599"/>
        <v>0</v>
      </c>
      <c r="AE1374" s="165">
        <f>IF(AU1374&gt;0.1,VLOOKUP(B1374,'P2 Origin'!$C$21:$M$176,3,0)*H1374,0)</f>
        <v>0</v>
      </c>
      <c r="AF1374" s="166">
        <f t="shared" si="600"/>
        <v>0</v>
      </c>
      <c r="AG1374" s="165">
        <f>(VLOOKUP(B1374,'P2 Origin'!$C$21:$M$176,4,0))*AF1374</f>
        <v>0</v>
      </c>
      <c r="AH1374" s="166">
        <f t="shared" si="601"/>
        <v>0</v>
      </c>
      <c r="AI1374" s="165">
        <f>(VLOOKUP(B1374,'P2 Origin'!$C$21:$M$176,5,0))*AH1374</f>
        <v>0</v>
      </c>
      <c r="AJ1374" s="166">
        <f t="shared" si="615"/>
        <v>23</v>
      </c>
      <c r="AK1374" s="165">
        <f>(VLOOKUP(B1374,'P2 Origin'!$C$21:$M$176,6,0))*AJ1374</f>
        <v>0</v>
      </c>
      <c r="AL1374" s="166">
        <f t="shared" si="602"/>
        <v>0</v>
      </c>
      <c r="AM1374" s="165">
        <f>(VLOOKUP($B1374,'P2 Origin'!$C$21:$M$176,7,0))*AL1374</f>
        <v>0</v>
      </c>
      <c r="AN1374" s="166">
        <f t="shared" si="603"/>
        <v>0</v>
      </c>
      <c r="AO1374" s="165">
        <f>(VLOOKUP($B1374,'P2 Origin'!$C$21:$M$176,8,0))*AN1374</f>
        <v>0</v>
      </c>
      <c r="AP1374" s="166">
        <f t="shared" si="604"/>
        <v>0</v>
      </c>
      <c r="AQ1374" s="165">
        <f>(VLOOKUP($B1374,'P2 Origin'!$C$21:$M$176,9,0))*AP1374</f>
        <v>0</v>
      </c>
      <c r="AR1374" s="155">
        <f t="shared" si="588"/>
        <v>1</v>
      </c>
      <c r="AS1374" s="164">
        <f>(VLOOKUP(B1374,'P2 Origin'!$C$21:$M$176,10,0))*K1374</f>
        <v>0</v>
      </c>
      <c r="AT1374" s="164">
        <f>(VLOOKUP(B1374,'P2 Origin'!$C$21:$M$176,11,0))*J1374</f>
        <v>0</v>
      </c>
      <c r="AU1374" s="167">
        <v>23</v>
      </c>
      <c r="AV1374" s="168">
        <v>23</v>
      </c>
      <c r="AW1374" s="169">
        <v>0</v>
      </c>
      <c r="AX1374" s="170">
        <f>IF(AU1374&gt;=0.1,'P3 Bureaumarge zee- en luchtvr.'!$D$12,0)</f>
        <v>0</v>
      </c>
      <c r="AY1374" s="163">
        <f t="shared" si="605"/>
        <v>0</v>
      </c>
      <c r="AZ1374" s="157" t="str">
        <f>VLOOKUP(D1374,'P4 Destination'!$C$21:$O$176,13,0)</f>
        <v>USD</v>
      </c>
      <c r="BA1374" s="164">
        <f t="shared" si="606"/>
        <v>0</v>
      </c>
      <c r="BB1374" s="171">
        <f>IF(AU1374&gt;0.1,(VLOOKUP(D1374,'P4 Destination'!$C$21:$M$176,3,0))*I1374,0)</f>
        <v>0</v>
      </c>
      <c r="BC1374" s="172">
        <f t="shared" si="607"/>
        <v>0</v>
      </c>
      <c r="BD1374" s="171">
        <f>(VLOOKUP($D1374,'P4 Destination'!$C$21:$M$176,4,0))*BC1374</f>
        <v>0</v>
      </c>
      <c r="BE1374" s="172">
        <f t="shared" si="608"/>
        <v>0</v>
      </c>
      <c r="BF1374" s="171">
        <f>(VLOOKUP($D1374,'P4 Destination'!$C$21:$M$176,5,0))*BE1374</f>
        <v>0</v>
      </c>
      <c r="BG1374" s="172">
        <f t="shared" si="609"/>
        <v>23</v>
      </c>
      <c r="BH1374" s="171">
        <f>(VLOOKUP($D1374,'P4 Destination'!$C$21:$M$176,6,0))*BG1374</f>
        <v>0</v>
      </c>
      <c r="BI1374" s="172">
        <f t="shared" si="610"/>
        <v>0</v>
      </c>
      <c r="BJ1374" s="171">
        <f>(VLOOKUP($D1374,'P4 Destination'!$C$21:$M$176,7,0))*BI1374</f>
        <v>0</v>
      </c>
      <c r="BK1374" s="172">
        <f t="shared" si="611"/>
        <v>0</v>
      </c>
      <c r="BL1374" s="171">
        <f>(VLOOKUP($D1374,'P4 Destination'!$C$21:$M$176,8,0))*BK1374</f>
        <v>0</v>
      </c>
      <c r="BM1374" s="172">
        <f t="shared" si="612"/>
        <v>0</v>
      </c>
      <c r="BN1374" s="171">
        <f>(VLOOKUP($D1374,'P4 Destination'!$C$21:$M$176,9,0))*BM1374</f>
        <v>0</v>
      </c>
      <c r="BO1374" s="154">
        <f t="shared" si="589"/>
        <v>1</v>
      </c>
      <c r="BP1374" s="171">
        <f>(VLOOKUP(D1374,'P4 Destination'!$C$21:$M$176,10,0))*K1374</f>
        <v>0</v>
      </c>
      <c r="BQ1374" s="171">
        <f>(VLOOKUP(D1374,'P4 Destination'!$C$21:$M$176,11,0))*J1374</f>
        <v>0</v>
      </c>
      <c r="BR1374" s="173">
        <f t="shared" si="613"/>
        <v>0</v>
      </c>
      <c r="BS1374" s="173">
        <f>(AV1374*2500)*'P6 Verzekering'!$E$11</f>
        <v>0</v>
      </c>
      <c r="BT1374" s="173">
        <f>(AW1374*2500)*'P6 Verzekering'!$E$12</f>
        <v>0</v>
      </c>
      <c r="BU1374" s="173">
        <f>(L1374*2500)*'P6 Verzekering'!$E$13</f>
        <v>0</v>
      </c>
      <c r="BV1374" s="173">
        <f t="shared" si="614"/>
        <v>0</v>
      </c>
      <c r="BW1374"/>
      <c r="BX1374"/>
    </row>
    <row r="1375" spans="1:76">
      <c r="A1375" s="152" t="s">
        <v>1771</v>
      </c>
      <c r="B1375" s="152" t="s">
        <v>219</v>
      </c>
      <c r="C1375" s="152" t="s">
        <v>219</v>
      </c>
      <c r="D1375" s="152" t="s">
        <v>292</v>
      </c>
      <c r="E1375" s="152" t="s">
        <v>291</v>
      </c>
      <c r="F1375" s="153">
        <f t="shared" si="590"/>
        <v>15</v>
      </c>
      <c r="G1375" s="154">
        <v>1</v>
      </c>
      <c r="H1375" s="154">
        <f>IFERROR(VLOOKUP(B1375,'P2 Origin'!$C$21:$Q$176,15,FALSE),0)</f>
        <v>0</v>
      </c>
      <c r="I1375" s="154">
        <f>IFERROR(VLOOKUP(D1375,'P4 Destination'!$C$21:$Q$176,15,FALSE),0)</f>
        <v>1</v>
      </c>
      <c r="J1375" s="155"/>
      <c r="K1375" s="155">
        <v>1</v>
      </c>
      <c r="L1375" s="156">
        <v>0</v>
      </c>
      <c r="M1375" s="155">
        <v>0</v>
      </c>
      <c r="N1375" s="155">
        <v>0</v>
      </c>
      <c r="O1375" s="157">
        <f t="shared" si="591"/>
        <v>0</v>
      </c>
      <c r="P1375" s="158">
        <f t="shared" si="592"/>
        <v>0</v>
      </c>
      <c r="Q1375" s="159">
        <f>IFERROR(VLOOKUP(N1375,'P1 Intra-Europees'!$A$15:$H$25,3,0),0)*P1375</f>
        <v>0</v>
      </c>
      <c r="R1375" s="160">
        <f t="shared" si="593"/>
        <v>0</v>
      </c>
      <c r="S1375" s="159">
        <f>IFERROR(VLOOKUP(N1375,'P1 Intra-Europees'!$A$15:$H$25,4,0),0)*R1375</f>
        <v>0</v>
      </c>
      <c r="T1375" s="160">
        <f t="shared" si="594"/>
        <v>0</v>
      </c>
      <c r="U1375" s="159">
        <f>IFERROR(VLOOKUP(N1375,'P1 Intra-Europees'!$A$15:$H$25,5,0),0)*T1375</f>
        <v>0</v>
      </c>
      <c r="V1375" s="160">
        <f t="shared" si="595"/>
        <v>0</v>
      </c>
      <c r="W1375" s="159">
        <f>IFERROR(VLOOKUP(N1375,'P1 Intra-Europees'!$A$15:$H$25,6,0),0)*V1375</f>
        <v>0</v>
      </c>
      <c r="X1375" s="160">
        <f t="shared" si="596"/>
        <v>0</v>
      </c>
      <c r="Y1375" s="159">
        <f>IFERROR(VLOOKUP(N1375,'P1 Intra-Europees'!$A$15:$H$25,7,0),0)*X1375</f>
        <v>0</v>
      </c>
      <c r="Z1375" s="161">
        <f t="shared" si="597"/>
        <v>0</v>
      </c>
      <c r="AA1375" s="162">
        <f>IFERROR(VLOOKUP(N1375,'P1 Intra-Europees'!$A$15:$H$25,8,0),0)*Z1375</f>
        <v>0</v>
      </c>
      <c r="AB1375" s="163">
        <f t="shared" si="598"/>
        <v>0</v>
      </c>
      <c r="AC1375" s="157" t="str">
        <f>VLOOKUP(B1375,'P2 Origin'!$C$21:$O$176,13,0)</f>
        <v>EUR</v>
      </c>
      <c r="AD1375" s="164">
        <f t="shared" si="599"/>
        <v>0</v>
      </c>
      <c r="AE1375" s="165">
        <f>IF(AU1375&gt;0.1,VLOOKUP(B1375,'P2 Origin'!$C$21:$M$176,3,0)*H1375,0)</f>
        <v>0</v>
      </c>
      <c r="AF1375" s="166">
        <f t="shared" si="600"/>
        <v>0</v>
      </c>
      <c r="AG1375" s="165">
        <f>(VLOOKUP(B1375,'P2 Origin'!$C$21:$M$176,4,0))*AF1375</f>
        <v>0</v>
      </c>
      <c r="AH1375" s="166">
        <f t="shared" si="601"/>
        <v>15</v>
      </c>
      <c r="AI1375" s="165">
        <f>(VLOOKUP(B1375,'P2 Origin'!$C$21:$M$176,5,0))*AH1375</f>
        <v>0</v>
      </c>
      <c r="AJ1375" s="166">
        <f t="shared" si="615"/>
        <v>0</v>
      </c>
      <c r="AK1375" s="165">
        <f>(VLOOKUP(B1375,'P2 Origin'!$C$21:$M$176,6,0))*AJ1375</f>
        <v>0</v>
      </c>
      <c r="AL1375" s="166">
        <f t="shared" si="602"/>
        <v>0</v>
      </c>
      <c r="AM1375" s="165">
        <f>(VLOOKUP($B1375,'P2 Origin'!$C$21:$M$176,7,0))*AL1375</f>
        <v>0</v>
      </c>
      <c r="AN1375" s="166">
        <f t="shared" si="603"/>
        <v>0</v>
      </c>
      <c r="AO1375" s="165">
        <f>(VLOOKUP($B1375,'P2 Origin'!$C$21:$M$176,8,0))*AN1375</f>
        <v>0</v>
      </c>
      <c r="AP1375" s="166">
        <f t="shared" si="604"/>
        <v>0</v>
      </c>
      <c r="AQ1375" s="165">
        <f>(VLOOKUP($B1375,'P2 Origin'!$C$21:$M$176,9,0))*AP1375</f>
        <v>0</v>
      </c>
      <c r="AR1375" s="155">
        <f t="shared" si="588"/>
        <v>1</v>
      </c>
      <c r="AS1375" s="164">
        <f>(VLOOKUP(B1375,'P2 Origin'!$C$21:$M$176,10,0))*K1375</f>
        <v>0</v>
      </c>
      <c r="AT1375" s="164">
        <f>(VLOOKUP(B1375,'P2 Origin'!$C$21:$M$176,11,0))*J1375</f>
        <v>0</v>
      </c>
      <c r="AU1375" s="167">
        <v>15</v>
      </c>
      <c r="AV1375" s="168">
        <v>15</v>
      </c>
      <c r="AW1375" s="169">
        <v>0</v>
      </c>
      <c r="AX1375" s="170">
        <f>IF(AU1375&gt;=0.1,'P3 Bureaumarge zee- en luchtvr.'!$D$12,0)</f>
        <v>0</v>
      </c>
      <c r="AY1375" s="163">
        <f t="shared" si="605"/>
        <v>0</v>
      </c>
      <c r="AZ1375" s="157" t="str">
        <f>VLOOKUP(D1375,'P4 Destination'!$C$21:$O$176,13,0)</f>
        <v>USD</v>
      </c>
      <c r="BA1375" s="164">
        <f t="shared" si="606"/>
        <v>0</v>
      </c>
      <c r="BB1375" s="171">
        <f>IF(AU1375&gt;0.1,(VLOOKUP(D1375,'P4 Destination'!$C$21:$M$176,3,0))*I1375,0)</f>
        <v>0</v>
      </c>
      <c r="BC1375" s="172">
        <f t="shared" si="607"/>
        <v>0</v>
      </c>
      <c r="BD1375" s="171">
        <f>(VLOOKUP($D1375,'P4 Destination'!$C$21:$M$176,4,0))*BC1375</f>
        <v>0</v>
      </c>
      <c r="BE1375" s="172">
        <f t="shared" si="608"/>
        <v>15</v>
      </c>
      <c r="BF1375" s="171">
        <f>(VLOOKUP($D1375,'P4 Destination'!$C$21:$M$176,5,0))*BE1375</f>
        <v>0</v>
      </c>
      <c r="BG1375" s="172">
        <f t="shared" si="609"/>
        <v>0</v>
      </c>
      <c r="BH1375" s="171">
        <f>(VLOOKUP($D1375,'P4 Destination'!$C$21:$M$176,6,0))*BG1375</f>
        <v>0</v>
      </c>
      <c r="BI1375" s="172">
        <f t="shared" si="610"/>
        <v>0</v>
      </c>
      <c r="BJ1375" s="171">
        <f>(VLOOKUP($D1375,'P4 Destination'!$C$21:$M$176,7,0))*BI1375</f>
        <v>0</v>
      </c>
      <c r="BK1375" s="172">
        <f t="shared" si="611"/>
        <v>0</v>
      </c>
      <c r="BL1375" s="171">
        <f>(VLOOKUP($D1375,'P4 Destination'!$C$21:$M$176,8,0))*BK1375</f>
        <v>0</v>
      </c>
      <c r="BM1375" s="172">
        <f t="shared" si="612"/>
        <v>0</v>
      </c>
      <c r="BN1375" s="171">
        <f>(VLOOKUP($D1375,'P4 Destination'!$C$21:$M$176,9,0))*BM1375</f>
        <v>0</v>
      </c>
      <c r="BO1375" s="154">
        <f t="shared" si="589"/>
        <v>1</v>
      </c>
      <c r="BP1375" s="171">
        <f>(VLOOKUP(D1375,'P4 Destination'!$C$21:$M$176,10,0))*K1375</f>
        <v>0</v>
      </c>
      <c r="BQ1375" s="171">
        <f>(VLOOKUP(D1375,'P4 Destination'!$C$21:$M$176,11,0))*J1375</f>
        <v>0</v>
      </c>
      <c r="BR1375" s="173">
        <f t="shared" si="613"/>
        <v>0</v>
      </c>
      <c r="BS1375" s="173">
        <f>(AV1375*2500)*'P6 Verzekering'!$E$11</f>
        <v>0</v>
      </c>
      <c r="BT1375" s="173">
        <f>(AW1375*2500)*'P6 Verzekering'!$E$12</f>
        <v>0</v>
      </c>
      <c r="BU1375" s="173">
        <f>(L1375*2500)*'P6 Verzekering'!$E$13</f>
        <v>0</v>
      </c>
      <c r="BV1375" s="173">
        <f t="shared" si="614"/>
        <v>0</v>
      </c>
      <c r="BW1375"/>
      <c r="BX1375"/>
    </row>
    <row r="1376" spans="1:76">
      <c r="A1376" s="152" t="s">
        <v>1775</v>
      </c>
      <c r="B1376" s="152" t="s">
        <v>219</v>
      </c>
      <c r="C1376" s="152" t="s">
        <v>219</v>
      </c>
      <c r="D1376" s="152" t="s">
        <v>325</v>
      </c>
      <c r="E1376" s="152" t="s">
        <v>324</v>
      </c>
      <c r="F1376" s="153">
        <f t="shared" si="590"/>
        <v>48</v>
      </c>
      <c r="G1376" s="154">
        <v>1</v>
      </c>
      <c r="H1376" s="154">
        <f>IFERROR(VLOOKUP(B1376,'P2 Origin'!$C$21:$Q$176,15,FALSE),0)</f>
        <v>0</v>
      </c>
      <c r="I1376" s="154">
        <f>IFERROR(VLOOKUP(D1376,'P4 Destination'!$C$21:$Q$176,15,FALSE),0)</f>
        <v>1</v>
      </c>
      <c r="J1376" s="155"/>
      <c r="K1376" s="155">
        <v>1</v>
      </c>
      <c r="L1376" s="156">
        <v>0</v>
      </c>
      <c r="M1376" s="155">
        <v>0</v>
      </c>
      <c r="N1376" s="155">
        <v>0</v>
      </c>
      <c r="O1376" s="157">
        <f t="shared" si="591"/>
        <v>0</v>
      </c>
      <c r="P1376" s="158">
        <f t="shared" si="592"/>
        <v>0</v>
      </c>
      <c r="Q1376" s="159">
        <f>IFERROR(VLOOKUP(N1376,'P1 Intra-Europees'!$A$15:$H$25,3,0),0)*P1376</f>
        <v>0</v>
      </c>
      <c r="R1376" s="160">
        <f t="shared" si="593"/>
        <v>0</v>
      </c>
      <c r="S1376" s="159">
        <f>IFERROR(VLOOKUP(N1376,'P1 Intra-Europees'!$A$15:$H$25,4,0),0)*R1376</f>
        <v>0</v>
      </c>
      <c r="T1376" s="160">
        <f t="shared" si="594"/>
        <v>0</v>
      </c>
      <c r="U1376" s="159">
        <f>IFERROR(VLOOKUP(N1376,'P1 Intra-Europees'!$A$15:$H$25,5,0),0)*T1376</f>
        <v>0</v>
      </c>
      <c r="V1376" s="160">
        <f t="shared" si="595"/>
        <v>0</v>
      </c>
      <c r="W1376" s="159">
        <f>IFERROR(VLOOKUP(N1376,'P1 Intra-Europees'!$A$15:$H$25,6,0),0)*V1376</f>
        <v>0</v>
      </c>
      <c r="X1376" s="160">
        <f t="shared" si="596"/>
        <v>0</v>
      </c>
      <c r="Y1376" s="159">
        <f>IFERROR(VLOOKUP(N1376,'P1 Intra-Europees'!$A$15:$H$25,7,0),0)*X1376</f>
        <v>0</v>
      </c>
      <c r="Z1376" s="161">
        <f t="shared" si="597"/>
        <v>0</v>
      </c>
      <c r="AA1376" s="162">
        <f>IFERROR(VLOOKUP(N1376,'P1 Intra-Europees'!$A$15:$H$25,8,0),0)*Z1376</f>
        <v>0</v>
      </c>
      <c r="AB1376" s="163">
        <f t="shared" si="598"/>
        <v>0</v>
      </c>
      <c r="AC1376" s="157" t="str">
        <f>VLOOKUP(B1376,'P2 Origin'!$C$21:$O$176,13,0)</f>
        <v>EUR</v>
      </c>
      <c r="AD1376" s="164">
        <f t="shared" si="599"/>
        <v>0</v>
      </c>
      <c r="AE1376" s="165">
        <f>IF(AU1376&gt;0.1,VLOOKUP(B1376,'P2 Origin'!$C$21:$M$176,3,0)*H1376,0)</f>
        <v>0</v>
      </c>
      <c r="AF1376" s="166">
        <f t="shared" si="600"/>
        <v>0</v>
      </c>
      <c r="AG1376" s="165">
        <f>(VLOOKUP(B1376,'P2 Origin'!$C$21:$M$176,4,0))*AF1376</f>
        <v>0</v>
      </c>
      <c r="AH1376" s="166">
        <f t="shared" si="601"/>
        <v>0</v>
      </c>
      <c r="AI1376" s="165">
        <f>(VLOOKUP(B1376,'P2 Origin'!$C$21:$M$176,5,0))*AH1376</f>
        <v>0</v>
      </c>
      <c r="AJ1376" s="166">
        <f t="shared" si="615"/>
        <v>0</v>
      </c>
      <c r="AK1376" s="165">
        <f>(VLOOKUP(B1376,'P2 Origin'!$C$21:$M$176,6,0))*AJ1376</f>
        <v>0</v>
      </c>
      <c r="AL1376" s="166">
        <f t="shared" si="602"/>
        <v>0</v>
      </c>
      <c r="AM1376" s="165">
        <f>(VLOOKUP($B1376,'P2 Origin'!$C$21:$M$176,7,0))*AL1376</f>
        <v>0</v>
      </c>
      <c r="AN1376" s="166">
        <f t="shared" si="603"/>
        <v>0</v>
      </c>
      <c r="AO1376" s="165">
        <f>(VLOOKUP($B1376,'P2 Origin'!$C$21:$M$176,8,0))*AN1376</f>
        <v>0</v>
      </c>
      <c r="AP1376" s="166">
        <f t="shared" si="604"/>
        <v>48</v>
      </c>
      <c r="AQ1376" s="165">
        <f>(VLOOKUP($B1376,'P2 Origin'!$C$21:$M$176,9,0))*AP1376</f>
        <v>0</v>
      </c>
      <c r="AR1376" s="155">
        <f t="shared" si="588"/>
        <v>1</v>
      </c>
      <c r="AS1376" s="164">
        <f>(VLOOKUP(B1376,'P2 Origin'!$C$21:$M$176,10,0))*K1376</f>
        <v>0</v>
      </c>
      <c r="AT1376" s="164">
        <f>(VLOOKUP(B1376,'P2 Origin'!$C$21:$M$176,11,0))*J1376</f>
        <v>0</v>
      </c>
      <c r="AU1376" s="167">
        <v>48</v>
      </c>
      <c r="AV1376" s="168">
        <v>48</v>
      </c>
      <c r="AW1376" s="169">
        <v>0</v>
      </c>
      <c r="AX1376" s="170">
        <f>IF(AU1376&gt;=0.1,'P3 Bureaumarge zee- en luchtvr.'!$D$12,0)</f>
        <v>0</v>
      </c>
      <c r="AY1376" s="163">
        <f t="shared" si="605"/>
        <v>0</v>
      </c>
      <c r="AZ1376" s="157" t="str">
        <f>VLOOKUP(D1376,'P4 Destination'!$C$21:$O$176,13,0)</f>
        <v>USD</v>
      </c>
      <c r="BA1376" s="164">
        <f t="shared" si="606"/>
        <v>0</v>
      </c>
      <c r="BB1376" s="171">
        <f>IF(AU1376&gt;0.1,(VLOOKUP(D1376,'P4 Destination'!$C$21:$M$176,3,0))*I1376,0)</f>
        <v>0</v>
      </c>
      <c r="BC1376" s="172">
        <f t="shared" si="607"/>
        <v>0</v>
      </c>
      <c r="BD1376" s="171">
        <f>(VLOOKUP($D1376,'P4 Destination'!$C$21:$M$176,4,0))*BC1376</f>
        <v>0</v>
      </c>
      <c r="BE1376" s="172">
        <f t="shared" si="608"/>
        <v>0</v>
      </c>
      <c r="BF1376" s="171">
        <f>(VLOOKUP($D1376,'P4 Destination'!$C$21:$M$176,5,0))*BE1376</f>
        <v>0</v>
      </c>
      <c r="BG1376" s="172">
        <f t="shared" si="609"/>
        <v>0</v>
      </c>
      <c r="BH1376" s="171">
        <f>(VLOOKUP($D1376,'P4 Destination'!$C$21:$M$176,6,0))*BG1376</f>
        <v>0</v>
      </c>
      <c r="BI1376" s="172">
        <f t="shared" si="610"/>
        <v>0</v>
      </c>
      <c r="BJ1376" s="171">
        <f>(VLOOKUP($D1376,'P4 Destination'!$C$21:$M$176,7,0))*BI1376</f>
        <v>0</v>
      </c>
      <c r="BK1376" s="172">
        <f t="shared" si="611"/>
        <v>0</v>
      </c>
      <c r="BL1376" s="171">
        <f>(VLOOKUP($D1376,'P4 Destination'!$C$21:$M$176,8,0))*BK1376</f>
        <v>0</v>
      </c>
      <c r="BM1376" s="172">
        <f t="shared" si="612"/>
        <v>48</v>
      </c>
      <c r="BN1376" s="171">
        <f>(VLOOKUP($D1376,'P4 Destination'!$C$21:$M$176,9,0))*BM1376</f>
        <v>0</v>
      </c>
      <c r="BO1376" s="154">
        <f t="shared" si="589"/>
        <v>1</v>
      </c>
      <c r="BP1376" s="171">
        <f>(VLOOKUP(D1376,'P4 Destination'!$C$21:$M$176,10,0))*K1376</f>
        <v>0</v>
      </c>
      <c r="BQ1376" s="171">
        <f>(VLOOKUP(D1376,'P4 Destination'!$C$21:$M$176,11,0))*J1376</f>
        <v>0</v>
      </c>
      <c r="BR1376" s="173">
        <f t="shared" si="613"/>
        <v>0</v>
      </c>
      <c r="BS1376" s="173">
        <f>(AV1376*2500)*'P6 Verzekering'!$E$11</f>
        <v>0</v>
      </c>
      <c r="BT1376" s="173">
        <f>(AW1376*2500)*'P6 Verzekering'!$E$12</f>
        <v>0</v>
      </c>
      <c r="BU1376" s="173">
        <f>(L1376*2500)*'P6 Verzekering'!$E$13</f>
        <v>0</v>
      </c>
      <c r="BV1376" s="173">
        <f t="shared" si="614"/>
        <v>0</v>
      </c>
      <c r="BW1376"/>
      <c r="BX1376"/>
    </row>
    <row r="1377" spans="1:76">
      <c r="A1377" s="152" t="s">
        <v>1780</v>
      </c>
      <c r="B1377" s="152" t="s">
        <v>219</v>
      </c>
      <c r="C1377" s="152" t="s">
        <v>219</v>
      </c>
      <c r="D1377" s="152" t="s">
        <v>325</v>
      </c>
      <c r="E1377" s="152" t="s">
        <v>324</v>
      </c>
      <c r="F1377" s="153">
        <f t="shared" si="590"/>
        <v>69</v>
      </c>
      <c r="G1377" s="154">
        <v>1</v>
      </c>
      <c r="H1377" s="154">
        <f>IFERROR(VLOOKUP(B1377,'P2 Origin'!$C$21:$Q$176,15,FALSE),0)</f>
        <v>0</v>
      </c>
      <c r="I1377" s="154">
        <f>IFERROR(VLOOKUP(D1377,'P4 Destination'!$C$21:$Q$176,15,FALSE),0)</f>
        <v>1</v>
      </c>
      <c r="J1377" s="155"/>
      <c r="K1377" s="155">
        <v>1</v>
      </c>
      <c r="L1377" s="156">
        <v>0</v>
      </c>
      <c r="M1377" s="155">
        <v>0</v>
      </c>
      <c r="N1377" s="155">
        <v>0</v>
      </c>
      <c r="O1377" s="157">
        <f t="shared" si="591"/>
        <v>0</v>
      </c>
      <c r="P1377" s="158">
        <f t="shared" si="592"/>
        <v>0</v>
      </c>
      <c r="Q1377" s="159">
        <f>IFERROR(VLOOKUP(N1377,'P1 Intra-Europees'!$A$15:$H$25,3,0),0)*P1377</f>
        <v>0</v>
      </c>
      <c r="R1377" s="160">
        <f t="shared" si="593"/>
        <v>0</v>
      </c>
      <c r="S1377" s="159">
        <f>IFERROR(VLOOKUP(N1377,'P1 Intra-Europees'!$A$15:$H$25,4,0),0)*R1377</f>
        <v>0</v>
      </c>
      <c r="T1377" s="160">
        <f t="shared" si="594"/>
        <v>0</v>
      </c>
      <c r="U1377" s="159">
        <f>IFERROR(VLOOKUP(N1377,'P1 Intra-Europees'!$A$15:$H$25,5,0),0)*T1377</f>
        <v>0</v>
      </c>
      <c r="V1377" s="160">
        <f t="shared" si="595"/>
        <v>0</v>
      </c>
      <c r="W1377" s="159">
        <f>IFERROR(VLOOKUP(N1377,'P1 Intra-Europees'!$A$15:$H$25,6,0),0)*V1377</f>
        <v>0</v>
      </c>
      <c r="X1377" s="160">
        <f t="shared" si="596"/>
        <v>0</v>
      </c>
      <c r="Y1377" s="159">
        <f>IFERROR(VLOOKUP(N1377,'P1 Intra-Europees'!$A$15:$H$25,7,0),0)*X1377</f>
        <v>0</v>
      </c>
      <c r="Z1377" s="161">
        <f t="shared" si="597"/>
        <v>0</v>
      </c>
      <c r="AA1377" s="162">
        <f>IFERROR(VLOOKUP(N1377,'P1 Intra-Europees'!$A$15:$H$25,8,0),0)*Z1377</f>
        <v>0</v>
      </c>
      <c r="AB1377" s="163">
        <f t="shared" si="598"/>
        <v>0</v>
      </c>
      <c r="AC1377" s="157" t="str">
        <f>VLOOKUP(B1377,'P2 Origin'!$C$21:$O$176,13,0)</f>
        <v>EUR</v>
      </c>
      <c r="AD1377" s="164">
        <f t="shared" si="599"/>
        <v>0</v>
      </c>
      <c r="AE1377" s="165">
        <f>IF(AU1377&gt;0.1,VLOOKUP(B1377,'P2 Origin'!$C$21:$M$176,3,0)*H1377,0)</f>
        <v>0</v>
      </c>
      <c r="AF1377" s="166">
        <f t="shared" si="600"/>
        <v>0</v>
      </c>
      <c r="AG1377" s="165">
        <f>(VLOOKUP(B1377,'P2 Origin'!$C$21:$M$176,4,0))*AF1377</f>
        <v>0</v>
      </c>
      <c r="AH1377" s="166">
        <f t="shared" si="601"/>
        <v>0</v>
      </c>
      <c r="AI1377" s="165">
        <f>(VLOOKUP(B1377,'P2 Origin'!$C$21:$M$176,5,0))*AH1377</f>
        <v>0</v>
      </c>
      <c r="AJ1377" s="166">
        <f t="shared" si="615"/>
        <v>0</v>
      </c>
      <c r="AK1377" s="165">
        <f>(VLOOKUP(B1377,'P2 Origin'!$C$21:$M$176,6,0))*AJ1377</f>
        <v>0</v>
      </c>
      <c r="AL1377" s="166">
        <f t="shared" si="602"/>
        <v>0</v>
      </c>
      <c r="AM1377" s="165">
        <f>(VLOOKUP($B1377,'P2 Origin'!$C$21:$M$176,7,0))*AL1377</f>
        <v>0</v>
      </c>
      <c r="AN1377" s="166">
        <f t="shared" si="603"/>
        <v>0</v>
      </c>
      <c r="AO1377" s="165">
        <f>(VLOOKUP($B1377,'P2 Origin'!$C$21:$M$176,8,0))*AN1377</f>
        <v>0</v>
      </c>
      <c r="AP1377" s="166">
        <f t="shared" si="604"/>
        <v>69</v>
      </c>
      <c r="AQ1377" s="165">
        <f>(VLOOKUP($B1377,'P2 Origin'!$C$21:$M$176,9,0))*AP1377</f>
        <v>0</v>
      </c>
      <c r="AR1377" s="155">
        <f t="shared" si="588"/>
        <v>1</v>
      </c>
      <c r="AS1377" s="164">
        <f>(VLOOKUP(B1377,'P2 Origin'!$C$21:$M$176,10,0))*K1377</f>
        <v>0</v>
      </c>
      <c r="AT1377" s="164">
        <f>(VLOOKUP(B1377,'P2 Origin'!$C$21:$M$176,11,0))*J1377</f>
        <v>0</v>
      </c>
      <c r="AU1377" s="167">
        <v>69</v>
      </c>
      <c r="AV1377" s="168">
        <v>69</v>
      </c>
      <c r="AW1377" s="169">
        <v>0</v>
      </c>
      <c r="AX1377" s="170">
        <f>IF(AU1377&gt;=0.1,'P3 Bureaumarge zee- en luchtvr.'!$D$12,0)</f>
        <v>0</v>
      </c>
      <c r="AY1377" s="163">
        <f t="shared" si="605"/>
        <v>0</v>
      </c>
      <c r="AZ1377" s="157" t="str">
        <f>VLOOKUP(D1377,'P4 Destination'!$C$21:$O$176,13,0)</f>
        <v>USD</v>
      </c>
      <c r="BA1377" s="164">
        <f t="shared" si="606"/>
        <v>0</v>
      </c>
      <c r="BB1377" s="171">
        <f>IF(AU1377&gt;0.1,(VLOOKUP(D1377,'P4 Destination'!$C$21:$M$176,3,0))*I1377,0)</f>
        <v>0</v>
      </c>
      <c r="BC1377" s="172">
        <f t="shared" si="607"/>
        <v>0</v>
      </c>
      <c r="BD1377" s="171">
        <f>(VLOOKUP($D1377,'P4 Destination'!$C$21:$M$176,4,0))*BC1377</f>
        <v>0</v>
      </c>
      <c r="BE1377" s="172">
        <f t="shared" si="608"/>
        <v>0</v>
      </c>
      <c r="BF1377" s="171">
        <f>(VLOOKUP($D1377,'P4 Destination'!$C$21:$M$176,5,0))*BE1377</f>
        <v>0</v>
      </c>
      <c r="BG1377" s="172">
        <f t="shared" si="609"/>
        <v>0</v>
      </c>
      <c r="BH1377" s="171">
        <f>(VLOOKUP($D1377,'P4 Destination'!$C$21:$M$176,6,0))*BG1377</f>
        <v>0</v>
      </c>
      <c r="BI1377" s="172">
        <f t="shared" si="610"/>
        <v>0</v>
      </c>
      <c r="BJ1377" s="171">
        <f>(VLOOKUP($D1377,'P4 Destination'!$C$21:$M$176,7,0))*BI1377</f>
        <v>0</v>
      </c>
      <c r="BK1377" s="172">
        <f t="shared" si="611"/>
        <v>0</v>
      </c>
      <c r="BL1377" s="171">
        <f>(VLOOKUP($D1377,'P4 Destination'!$C$21:$M$176,8,0))*BK1377</f>
        <v>0</v>
      </c>
      <c r="BM1377" s="172">
        <f t="shared" si="612"/>
        <v>69</v>
      </c>
      <c r="BN1377" s="171">
        <f>(VLOOKUP($D1377,'P4 Destination'!$C$21:$M$176,9,0))*BM1377</f>
        <v>0</v>
      </c>
      <c r="BO1377" s="154">
        <f t="shared" si="589"/>
        <v>1</v>
      </c>
      <c r="BP1377" s="171">
        <f>(VLOOKUP(D1377,'P4 Destination'!$C$21:$M$176,10,0))*K1377</f>
        <v>0</v>
      </c>
      <c r="BQ1377" s="171">
        <f>(VLOOKUP(D1377,'P4 Destination'!$C$21:$M$176,11,0))*J1377</f>
        <v>0</v>
      </c>
      <c r="BR1377" s="173">
        <f t="shared" si="613"/>
        <v>0</v>
      </c>
      <c r="BS1377" s="173">
        <f>(AV1377*2500)*'P6 Verzekering'!$E$11</f>
        <v>0</v>
      </c>
      <c r="BT1377" s="173">
        <f>(AW1377*2500)*'P6 Verzekering'!$E$12</f>
        <v>0</v>
      </c>
      <c r="BU1377" s="173">
        <f>(L1377*2500)*'P6 Verzekering'!$E$13</f>
        <v>0</v>
      </c>
      <c r="BV1377" s="173">
        <f t="shared" si="614"/>
        <v>0</v>
      </c>
      <c r="BW1377"/>
      <c r="BX1377"/>
    </row>
    <row r="1378" spans="1:76">
      <c r="A1378" s="152" t="s">
        <v>1784</v>
      </c>
      <c r="B1378" s="152" t="s">
        <v>219</v>
      </c>
      <c r="C1378" s="152" t="s">
        <v>219</v>
      </c>
      <c r="D1378" s="152" t="s">
        <v>325</v>
      </c>
      <c r="E1378" s="152" t="s">
        <v>324</v>
      </c>
      <c r="F1378" s="153">
        <f t="shared" si="590"/>
        <v>2</v>
      </c>
      <c r="G1378" s="154">
        <v>0</v>
      </c>
      <c r="H1378" s="154">
        <f>IFERROR(VLOOKUP(B1378,'P2 Origin'!$C$21:$Q$176,15,FALSE),0)</f>
        <v>0</v>
      </c>
      <c r="I1378" s="154">
        <f>IFERROR(VLOOKUP(D1378,'P4 Destination'!$C$21:$Q$176,15,FALSE),0)</f>
        <v>1</v>
      </c>
      <c r="J1378" s="155"/>
      <c r="K1378" s="155"/>
      <c r="L1378" s="156">
        <v>0</v>
      </c>
      <c r="M1378" s="155">
        <v>0</v>
      </c>
      <c r="N1378" s="155">
        <v>0</v>
      </c>
      <c r="O1378" s="157">
        <f t="shared" si="591"/>
        <v>0</v>
      </c>
      <c r="P1378" s="158">
        <f t="shared" si="592"/>
        <v>0</v>
      </c>
      <c r="Q1378" s="159">
        <f>IFERROR(VLOOKUP(N1378,'P1 Intra-Europees'!$A$15:$H$25,3,0),0)*P1378</f>
        <v>0</v>
      </c>
      <c r="R1378" s="160">
        <f t="shared" si="593"/>
        <v>0</v>
      </c>
      <c r="S1378" s="159">
        <f>IFERROR(VLOOKUP(N1378,'P1 Intra-Europees'!$A$15:$H$25,4,0),0)*R1378</f>
        <v>0</v>
      </c>
      <c r="T1378" s="160">
        <f t="shared" si="594"/>
        <v>0</v>
      </c>
      <c r="U1378" s="159">
        <f>IFERROR(VLOOKUP(N1378,'P1 Intra-Europees'!$A$15:$H$25,5,0),0)*T1378</f>
        <v>0</v>
      </c>
      <c r="V1378" s="160">
        <f t="shared" si="595"/>
        <v>0</v>
      </c>
      <c r="W1378" s="159">
        <f>IFERROR(VLOOKUP(N1378,'P1 Intra-Europees'!$A$15:$H$25,6,0),0)*V1378</f>
        <v>0</v>
      </c>
      <c r="X1378" s="160">
        <f t="shared" si="596"/>
        <v>0</v>
      </c>
      <c r="Y1378" s="159">
        <f>IFERROR(VLOOKUP(N1378,'P1 Intra-Europees'!$A$15:$H$25,7,0),0)*X1378</f>
        <v>0</v>
      </c>
      <c r="Z1378" s="161">
        <f t="shared" si="597"/>
        <v>0</v>
      </c>
      <c r="AA1378" s="162">
        <f>IFERROR(VLOOKUP(N1378,'P1 Intra-Europees'!$A$15:$H$25,8,0),0)*Z1378</f>
        <v>0</v>
      </c>
      <c r="AB1378" s="163">
        <f t="shared" si="598"/>
        <v>0</v>
      </c>
      <c r="AC1378" s="157" t="str">
        <f>VLOOKUP(B1378,'P2 Origin'!$C$21:$O$176,13,0)</f>
        <v>EUR</v>
      </c>
      <c r="AD1378" s="164">
        <f t="shared" si="599"/>
        <v>0</v>
      </c>
      <c r="AE1378" s="165">
        <f>IF(AU1378&gt;0.1,VLOOKUP(B1378,'P2 Origin'!$C$21:$M$176,3,0)*H1378,0)</f>
        <v>0</v>
      </c>
      <c r="AF1378" s="166">
        <f t="shared" si="600"/>
        <v>2</v>
      </c>
      <c r="AG1378" s="165">
        <f>(VLOOKUP(B1378,'P2 Origin'!$C$21:$M$176,4,0))*AF1378</f>
        <v>0</v>
      </c>
      <c r="AH1378" s="166">
        <f t="shared" si="601"/>
        <v>0</v>
      </c>
      <c r="AI1378" s="165">
        <f>(VLOOKUP(B1378,'P2 Origin'!$C$21:$M$176,5,0))*AH1378</f>
        <v>0</v>
      </c>
      <c r="AJ1378" s="166">
        <f t="shared" si="615"/>
        <v>0</v>
      </c>
      <c r="AK1378" s="165">
        <f>(VLOOKUP(B1378,'P2 Origin'!$C$21:$M$176,6,0))*AJ1378</f>
        <v>0</v>
      </c>
      <c r="AL1378" s="166">
        <f t="shared" si="602"/>
        <v>0</v>
      </c>
      <c r="AM1378" s="165">
        <f>(VLOOKUP($B1378,'P2 Origin'!$C$21:$M$176,7,0))*AL1378</f>
        <v>0</v>
      </c>
      <c r="AN1378" s="166">
        <f t="shared" si="603"/>
        <v>0</v>
      </c>
      <c r="AO1378" s="165">
        <f>(VLOOKUP($B1378,'P2 Origin'!$C$21:$M$176,8,0))*AN1378</f>
        <v>0</v>
      </c>
      <c r="AP1378" s="166">
        <f t="shared" si="604"/>
        <v>0</v>
      </c>
      <c r="AQ1378" s="165">
        <f>(VLOOKUP($B1378,'P2 Origin'!$C$21:$M$176,9,0))*AP1378</f>
        <v>0</v>
      </c>
      <c r="AR1378" s="155">
        <f t="shared" si="588"/>
        <v>0</v>
      </c>
      <c r="AS1378" s="164">
        <f>(VLOOKUP(B1378,'P2 Origin'!$C$21:$M$176,10,0))*K1378</f>
        <v>0</v>
      </c>
      <c r="AT1378" s="164">
        <f>(VLOOKUP(B1378,'P2 Origin'!$C$21:$M$176,11,0))*J1378</f>
        <v>0</v>
      </c>
      <c r="AU1378" s="167">
        <v>2</v>
      </c>
      <c r="AV1378" s="168">
        <v>0</v>
      </c>
      <c r="AW1378" s="169">
        <v>2</v>
      </c>
      <c r="AX1378" s="170">
        <f>IF(AU1378&gt;=0.1,'P3 Bureaumarge zee- en luchtvr.'!$D$12,0)</f>
        <v>0</v>
      </c>
      <c r="AY1378" s="163">
        <f t="shared" si="605"/>
        <v>0</v>
      </c>
      <c r="AZ1378" s="157" t="str">
        <f>VLOOKUP(D1378,'P4 Destination'!$C$21:$O$176,13,0)</f>
        <v>USD</v>
      </c>
      <c r="BA1378" s="164">
        <f t="shared" si="606"/>
        <v>0</v>
      </c>
      <c r="BB1378" s="171">
        <f>IF(AU1378&gt;0.1,(VLOOKUP(D1378,'P4 Destination'!$C$21:$M$176,3,0))*I1378,0)</f>
        <v>0</v>
      </c>
      <c r="BC1378" s="172">
        <f t="shared" si="607"/>
        <v>2</v>
      </c>
      <c r="BD1378" s="171">
        <f>(VLOOKUP($D1378,'P4 Destination'!$C$21:$M$176,4,0))*BC1378</f>
        <v>0</v>
      </c>
      <c r="BE1378" s="172">
        <f t="shared" si="608"/>
        <v>0</v>
      </c>
      <c r="BF1378" s="171">
        <f>(VLOOKUP($D1378,'P4 Destination'!$C$21:$M$176,5,0))*BE1378</f>
        <v>0</v>
      </c>
      <c r="BG1378" s="172">
        <f t="shared" si="609"/>
        <v>0</v>
      </c>
      <c r="BH1378" s="171">
        <f>(VLOOKUP($D1378,'P4 Destination'!$C$21:$M$176,6,0))*BG1378</f>
        <v>0</v>
      </c>
      <c r="BI1378" s="172">
        <f t="shared" si="610"/>
        <v>0</v>
      </c>
      <c r="BJ1378" s="171">
        <f>(VLOOKUP($D1378,'P4 Destination'!$C$21:$M$176,7,0))*BI1378</f>
        <v>0</v>
      </c>
      <c r="BK1378" s="172">
        <f t="shared" si="611"/>
        <v>0</v>
      </c>
      <c r="BL1378" s="171">
        <f>(VLOOKUP($D1378,'P4 Destination'!$C$21:$M$176,8,0))*BK1378</f>
        <v>0</v>
      </c>
      <c r="BM1378" s="172">
        <f t="shared" si="612"/>
        <v>0</v>
      </c>
      <c r="BN1378" s="171">
        <f>(VLOOKUP($D1378,'P4 Destination'!$C$21:$M$176,9,0))*BM1378</f>
        <v>0</v>
      </c>
      <c r="BO1378" s="154">
        <f t="shared" si="589"/>
        <v>0</v>
      </c>
      <c r="BP1378" s="171">
        <f>(VLOOKUP(D1378,'P4 Destination'!$C$21:$M$176,10,0))*K1378</f>
        <v>0</v>
      </c>
      <c r="BQ1378" s="171">
        <f>(VLOOKUP(D1378,'P4 Destination'!$C$21:$M$176,11,0))*J1378</f>
        <v>0</v>
      </c>
      <c r="BR1378" s="173">
        <f t="shared" si="613"/>
        <v>0</v>
      </c>
      <c r="BS1378" s="173">
        <f>(AV1378*2500)*'P6 Verzekering'!$E$11</f>
        <v>0</v>
      </c>
      <c r="BT1378" s="173">
        <f>(AW1378*2500)*'P6 Verzekering'!$E$12</f>
        <v>0</v>
      </c>
      <c r="BU1378" s="173">
        <f>(L1378*2500)*'P6 Verzekering'!$E$13</f>
        <v>0</v>
      </c>
      <c r="BV1378" s="173">
        <f t="shared" si="614"/>
        <v>0</v>
      </c>
      <c r="BW1378"/>
      <c r="BX1378"/>
    </row>
    <row r="1379" spans="1:76">
      <c r="A1379" s="152" t="s">
        <v>1785</v>
      </c>
      <c r="B1379" s="152" t="s">
        <v>219</v>
      </c>
      <c r="C1379" s="152" t="s">
        <v>219</v>
      </c>
      <c r="D1379" s="152" t="s">
        <v>471</v>
      </c>
      <c r="E1379" s="152" t="s">
        <v>470</v>
      </c>
      <c r="F1379" s="153">
        <f t="shared" si="590"/>
        <v>2</v>
      </c>
      <c r="G1379" s="154">
        <v>0</v>
      </c>
      <c r="H1379" s="154">
        <f>IFERROR(VLOOKUP(B1379,'P2 Origin'!$C$21:$Q$176,15,FALSE),0)</f>
        <v>0</v>
      </c>
      <c r="I1379" s="154">
        <f>IFERROR(VLOOKUP(D1379,'P4 Destination'!$C$21:$Q$176,15,FALSE),0)</f>
        <v>1</v>
      </c>
      <c r="J1379" s="155"/>
      <c r="K1379" s="155"/>
      <c r="L1379" s="156">
        <v>0</v>
      </c>
      <c r="M1379" s="155">
        <v>0</v>
      </c>
      <c r="N1379" s="155">
        <v>0</v>
      </c>
      <c r="O1379" s="157">
        <f t="shared" si="591"/>
        <v>0</v>
      </c>
      <c r="P1379" s="158">
        <f t="shared" si="592"/>
        <v>0</v>
      </c>
      <c r="Q1379" s="159">
        <f>IFERROR(VLOOKUP(N1379,'P1 Intra-Europees'!$A$15:$H$25,3,0),0)*P1379</f>
        <v>0</v>
      </c>
      <c r="R1379" s="160">
        <f t="shared" si="593"/>
        <v>0</v>
      </c>
      <c r="S1379" s="159">
        <f>IFERROR(VLOOKUP(N1379,'P1 Intra-Europees'!$A$15:$H$25,4,0),0)*R1379</f>
        <v>0</v>
      </c>
      <c r="T1379" s="160">
        <f t="shared" si="594"/>
        <v>0</v>
      </c>
      <c r="U1379" s="159">
        <f>IFERROR(VLOOKUP(N1379,'P1 Intra-Europees'!$A$15:$H$25,5,0),0)*T1379</f>
        <v>0</v>
      </c>
      <c r="V1379" s="160">
        <f t="shared" si="595"/>
        <v>0</v>
      </c>
      <c r="W1379" s="159">
        <f>IFERROR(VLOOKUP(N1379,'P1 Intra-Europees'!$A$15:$H$25,6,0),0)*V1379</f>
        <v>0</v>
      </c>
      <c r="X1379" s="160">
        <f t="shared" si="596"/>
        <v>0</v>
      </c>
      <c r="Y1379" s="159">
        <f>IFERROR(VLOOKUP(N1379,'P1 Intra-Europees'!$A$15:$H$25,7,0),0)*X1379</f>
        <v>0</v>
      </c>
      <c r="Z1379" s="161">
        <f t="shared" si="597"/>
        <v>0</v>
      </c>
      <c r="AA1379" s="162">
        <f>IFERROR(VLOOKUP(N1379,'P1 Intra-Europees'!$A$15:$H$25,8,0),0)*Z1379</f>
        <v>0</v>
      </c>
      <c r="AB1379" s="163">
        <f t="shared" si="598"/>
        <v>0</v>
      </c>
      <c r="AC1379" s="157" t="str">
        <f>VLOOKUP(B1379,'P2 Origin'!$C$21:$O$176,13,0)</f>
        <v>EUR</v>
      </c>
      <c r="AD1379" s="164">
        <f t="shared" si="599"/>
        <v>0</v>
      </c>
      <c r="AE1379" s="165">
        <f>IF(AU1379&gt;0.1,VLOOKUP(B1379,'P2 Origin'!$C$21:$M$176,3,0)*H1379,0)</f>
        <v>0</v>
      </c>
      <c r="AF1379" s="166">
        <f t="shared" si="600"/>
        <v>2</v>
      </c>
      <c r="AG1379" s="165">
        <f>(VLOOKUP(B1379,'P2 Origin'!$C$21:$M$176,4,0))*AF1379</f>
        <v>0</v>
      </c>
      <c r="AH1379" s="166">
        <f t="shared" si="601"/>
        <v>0</v>
      </c>
      <c r="AI1379" s="165">
        <f>(VLOOKUP(B1379,'P2 Origin'!$C$21:$M$176,5,0))*AH1379</f>
        <v>0</v>
      </c>
      <c r="AJ1379" s="166">
        <f t="shared" si="615"/>
        <v>0</v>
      </c>
      <c r="AK1379" s="165">
        <f>(VLOOKUP(B1379,'P2 Origin'!$C$21:$M$176,6,0))*AJ1379</f>
        <v>0</v>
      </c>
      <c r="AL1379" s="166">
        <f t="shared" si="602"/>
        <v>0</v>
      </c>
      <c r="AM1379" s="165">
        <f>(VLOOKUP($B1379,'P2 Origin'!$C$21:$M$176,7,0))*AL1379</f>
        <v>0</v>
      </c>
      <c r="AN1379" s="166">
        <f t="shared" si="603"/>
        <v>0</v>
      </c>
      <c r="AO1379" s="165">
        <f>(VLOOKUP($B1379,'P2 Origin'!$C$21:$M$176,8,0))*AN1379</f>
        <v>0</v>
      </c>
      <c r="AP1379" s="166">
        <f t="shared" si="604"/>
        <v>0</v>
      </c>
      <c r="AQ1379" s="165">
        <f>(VLOOKUP($B1379,'P2 Origin'!$C$21:$M$176,9,0))*AP1379</f>
        <v>0</v>
      </c>
      <c r="AR1379" s="155">
        <f t="shared" si="588"/>
        <v>0</v>
      </c>
      <c r="AS1379" s="164">
        <f>(VLOOKUP(B1379,'P2 Origin'!$C$21:$M$176,10,0))*K1379</f>
        <v>0</v>
      </c>
      <c r="AT1379" s="164">
        <f>(VLOOKUP(B1379,'P2 Origin'!$C$21:$M$176,11,0))*J1379</f>
        <v>0</v>
      </c>
      <c r="AU1379" s="167">
        <v>2</v>
      </c>
      <c r="AV1379" s="168">
        <v>0</v>
      </c>
      <c r="AW1379" s="169">
        <v>2</v>
      </c>
      <c r="AX1379" s="170">
        <f>IF(AU1379&gt;=0.1,'P3 Bureaumarge zee- en luchtvr.'!$D$12,0)</f>
        <v>0</v>
      </c>
      <c r="AY1379" s="163">
        <f t="shared" si="605"/>
        <v>0</v>
      </c>
      <c r="AZ1379" s="157" t="str">
        <f>VLOOKUP(D1379,'P4 Destination'!$C$21:$O$176,13,0)</f>
        <v>USD</v>
      </c>
      <c r="BA1379" s="164">
        <f t="shared" si="606"/>
        <v>0</v>
      </c>
      <c r="BB1379" s="171">
        <f>IF(AU1379&gt;0.1,(VLOOKUP(D1379,'P4 Destination'!$C$21:$M$176,3,0))*I1379,0)</f>
        <v>0</v>
      </c>
      <c r="BC1379" s="172">
        <f t="shared" si="607"/>
        <v>2</v>
      </c>
      <c r="BD1379" s="171">
        <f>(VLOOKUP($D1379,'P4 Destination'!$C$21:$M$176,4,0))*BC1379</f>
        <v>0</v>
      </c>
      <c r="BE1379" s="172">
        <f t="shared" si="608"/>
        <v>0</v>
      </c>
      <c r="BF1379" s="171">
        <f>(VLOOKUP($D1379,'P4 Destination'!$C$21:$M$176,5,0))*BE1379</f>
        <v>0</v>
      </c>
      <c r="BG1379" s="172">
        <f t="shared" si="609"/>
        <v>0</v>
      </c>
      <c r="BH1379" s="171">
        <f>(VLOOKUP($D1379,'P4 Destination'!$C$21:$M$176,6,0))*BG1379</f>
        <v>0</v>
      </c>
      <c r="BI1379" s="172">
        <f t="shared" si="610"/>
        <v>0</v>
      </c>
      <c r="BJ1379" s="171">
        <f>(VLOOKUP($D1379,'P4 Destination'!$C$21:$M$176,7,0))*BI1379</f>
        <v>0</v>
      </c>
      <c r="BK1379" s="172">
        <f t="shared" si="611"/>
        <v>0</v>
      </c>
      <c r="BL1379" s="171">
        <f>(VLOOKUP($D1379,'P4 Destination'!$C$21:$M$176,8,0))*BK1379</f>
        <v>0</v>
      </c>
      <c r="BM1379" s="172">
        <f t="shared" si="612"/>
        <v>0</v>
      </c>
      <c r="BN1379" s="171">
        <f>(VLOOKUP($D1379,'P4 Destination'!$C$21:$M$176,9,0))*BM1379</f>
        <v>0</v>
      </c>
      <c r="BO1379" s="154">
        <f t="shared" si="589"/>
        <v>0</v>
      </c>
      <c r="BP1379" s="171">
        <f>(VLOOKUP(D1379,'P4 Destination'!$C$21:$M$176,10,0))*K1379</f>
        <v>0</v>
      </c>
      <c r="BQ1379" s="171">
        <f>(VLOOKUP(D1379,'P4 Destination'!$C$21:$M$176,11,0))*J1379</f>
        <v>0</v>
      </c>
      <c r="BR1379" s="173">
        <f t="shared" si="613"/>
        <v>0</v>
      </c>
      <c r="BS1379" s="173">
        <f>(AV1379*2500)*'P6 Verzekering'!$E$11</f>
        <v>0</v>
      </c>
      <c r="BT1379" s="173">
        <f>(AW1379*2500)*'P6 Verzekering'!$E$12</f>
        <v>0</v>
      </c>
      <c r="BU1379" s="173">
        <f>(L1379*2500)*'P6 Verzekering'!$E$13</f>
        <v>0</v>
      </c>
      <c r="BV1379" s="173">
        <f t="shared" si="614"/>
        <v>0</v>
      </c>
      <c r="BW1379"/>
      <c r="BX1379"/>
    </row>
    <row r="1380" spans="1:76">
      <c r="A1380" s="152" t="s">
        <v>1786</v>
      </c>
      <c r="B1380" s="152" t="s">
        <v>219</v>
      </c>
      <c r="C1380" s="152" t="s">
        <v>219</v>
      </c>
      <c r="D1380" s="152" t="s">
        <v>471</v>
      </c>
      <c r="E1380" s="152" t="s">
        <v>470</v>
      </c>
      <c r="F1380" s="153">
        <f t="shared" si="590"/>
        <v>51</v>
      </c>
      <c r="G1380" s="154">
        <v>1</v>
      </c>
      <c r="H1380" s="154">
        <f>IFERROR(VLOOKUP(B1380,'P2 Origin'!$C$21:$Q$176,15,FALSE),0)</f>
        <v>0</v>
      </c>
      <c r="I1380" s="154">
        <f>IFERROR(VLOOKUP(D1380,'P4 Destination'!$C$21:$Q$176,15,FALSE),0)</f>
        <v>1</v>
      </c>
      <c r="J1380" s="155">
        <v>1</v>
      </c>
      <c r="K1380" s="155"/>
      <c r="L1380" s="156">
        <v>0</v>
      </c>
      <c r="M1380" s="155">
        <v>0</v>
      </c>
      <c r="N1380" s="155">
        <v>0</v>
      </c>
      <c r="O1380" s="157">
        <f t="shared" si="591"/>
        <v>0</v>
      </c>
      <c r="P1380" s="158">
        <f t="shared" si="592"/>
        <v>0</v>
      </c>
      <c r="Q1380" s="159">
        <f>IFERROR(VLOOKUP(N1380,'P1 Intra-Europees'!$A$15:$H$25,3,0),0)*P1380</f>
        <v>0</v>
      </c>
      <c r="R1380" s="160">
        <f t="shared" si="593"/>
        <v>0</v>
      </c>
      <c r="S1380" s="159">
        <f>IFERROR(VLOOKUP(N1380,'P1 Intra-Europees'!$A$15:$H$25,4,0),0)*R1380</f>
        <v>0</v>
      </c>
      <c r="T1380" s="160">
        <f t="shared" si="594"/>
        <v>0</v>
      </c>
      <c r="U1380" s="159">
        <f>IFERROR(VLOOKUP(N1380,'P1 Intra-Europees'!$A$15:$H$25,5,0),0)*T1380</f>
        <v>0</v>
      </c>
      <c r="V1380" s="160">
        <f t="shared" si="595"/>
        <v>0</v>
      </c>
      <c r="W1380" s="159">
        <f>IFERROR(VLOOKUP(N1380,'P1 Intra-Europees'!$A$15:$H$25,6,0),0)*V1380</f>
        <v>0</v>
      </c>
      <c r="X1380" s="160">
        <f t="shared" si="596"/>
        <v>0</v>
      </c>
      <c r="Y1380" s="159">
        <f>IFERROR(VLOOKUP(N1380,'P1 Intra-Europees'!$A$15:$H$25,7,0),0)*X1380</f>
        <v>0</v>
      </c>
      <c r="Z1380" s="161">
        <f t="shared" si="597"/>
        <v>0</v>
      </c>
      <c r="AA1380" s="162">
        <f>IFERROR(VLOOKUP(N1380,'P1 Intra-Europees'!$A$15:$H$25,8,0),0)*Z1380</f>
        <v>0</v>
      </c>
      <c r="AB1380" s="163">
        <f t="shared" si="598"/>
        <v>0</v>
      </c>
      <c r="AC1380" s="157" t="str">
        <f>VLOOKUP(B1380,'P2 Origin'!$C$21:$O$176,13,0)</f>
        <v>EUR</v>
      </c>
      <c r="AD1380" s="164">
        <f t="shared" si="599"/>
        <v>0</v>
      </c>
      <c r="AE1380" s="165">
        <f>IF(AU1380&gt;0.1,VLOOKUP(B1380,'P2 Origin'!$C$21:$M$176,3,0)*H1380,0)</f>
        <v>0</v>
      </c>
      <c r="AF1380" s="166">
        <f t="shared" si="600"/>
        <v>0</v>
      </c>
      <c r="AG1380" s="165">
        <f>(VLOOKUP(B1380,'P2 Origin'!$C$21:$M$176,4,0))*AF1380</f>
        <v>0</v>
      </c>
      <c r="AH1380" s="166">
        <f t="shared" si="601"/>
        <v>0</v>
      </c>
      <c r="AI1380" s="165">
        <f>(VLOOKUP(B1380,'P2 Origin'!$C$21:$M$176,5,0))*AH1380</f>
        <v>0</v>
      </c>
      <c r="AJ1380" s="166">
        <f t="shared" si="615"/>
        <v>0</v>
      </c>
      <c r="AK1380" s="165">
        <f>(VLOOKUP(B1380,'P2 Origin'!$C$21:$M$176,6,0))*AJ1380</f>
        <v>0</v>
      </c>
      <c r="AL1380" s="166">
        <f t="shared" si="602"/>
        <v>0</v>
      </c>
      <c r="AM1380" s="165">
        <f>(VLOOKUP($B1380,'P2 Origin'!$C$21:$M$176,7,0))*AL1380</f>
        <v>0</v>
      </c>
      <c r="AN1380" s="166">
        <f t="shared" si="603"/>
        <v>0</v>
      </c>
      <c r="AO1380" s="165">
        <f>(VLOOKUP($B1380,'P2 Origin'!$C$21:$M$176,8,0))*AN1380</f>
        <v>0</v>
      </c>
      <c r="AP1380" s="166">
        <f t="shared" si="604"/>
        <v>51</v>
      </c>
      <c r="AQ1380" s="165">
        <f>(VLOOKUP($B1380,'P2 Origin'!$C$21:$M$176,9,0))*AP1380</f>
        <v>0</v>
      </c>
      <c r="AR1380" s="155">
        <f t="shared" ref="AR1380:AR1443" si="616">IF(AU1380&gt;=0.1,G1380,0)</f>
        <v>1</v>
      </c>
      <c r="AS1380" s="164">
        <f>(VLOOKUP(B1380,'P2 Origin'!$C$21:$M$176,10,0))*K1380</f>
        <v>0</v>
      </c>
      <c r="AT1380" s="164">
        <f>(VLOOKUP(B1380,'P2 Origin'!$C$21:$M$176,11,0))*J1380</f>
        <v>0</v>
      </c>
      <c r="AU1380" s="167">
        <v>51</v>
      </c>
      <c r="AV1380" s="168">
        <v>51</v>
      </c>
      <c r="AW1380" s="169">
        <v>0</v>
      </c>
      <c r="AX1380" s="170">
        <f>IF(AU1380&gt;=0.1,'P3 Bureaumarge zee- en luchtvr.'!$D$12,0)</f>
        <v>0</v>
      </c>
      <c r="AY1380" s="163">
        <f t="shared" si="605"/>
        <v>0</v>
      </c>
      <c r="AZ1380" s="157" t="str">
        <f>VLOOKUP(D1380,'P4 Destination'!$C$21:$O$176,13,0)</f>
        <v>USD</v>
      </c>
      <c r="BA1380" s="164">
        <f t="shared" si="606"/>
        <v>0</v>
      </c>
      <c r="BB1380" s="171">
        <f>IF(AU1380&gt;0.1,(VLOOKUP(D1380,'P4 Destination'!$C$21:$M$176,3,0))*I1380,0)</f>
        <v>0</v>
      </c>
      <c r="BC1380" s="172">
        <f t="shared" si="607"/>
        <v>0</v>
      </c>
      <c r="BD1380" s="171">
        <f>(VLOOKUP($D1380,'P4 Destination'!$C$21:$M$176,4,0))*BC1380</f>
        <v>0</v>
      </c>
      <c r="BE1380" s="172">
        <f t="shared" si="608"/>
        <v>0</v>
      </c>
      <c r="BF1380" s="171">
        <f>(VLOOKUP($D1380,'P4 Destination'!$C$21:$M$176,5,0))*BE1380</f>
        <v>0</v>
      </c>
      <c r="BG1380" s="172">
        <f t="shared" si="609"/>
        <v>0</v>
      </c>
      <c r="BH1380" s="171">
        <f>(VLOOKUP($D1380,'P4 Destination'!$C$21:$M$176,6,0))*BG1380</f>
        <v>0</v>
      </c>
      <c r="BI1380" s="172">
        <f t="shared" si="610"/>
        <v>0</v>
      </c>
      <c r="BJ1380" s="171">
        <f>(VLOOKUP($D1380,'P4 Destination'!$C$21:$M$176,7,0))*BI1380</f>
        <v>0</v>
      </c>
      <c r="BK1380" s="172">
        <f t="shared" si="611"/>
        <v>0</v>
      </c>
      <c r="BL1380" s="171">
        <f>(VLOOKUP($D1380,'P4 Destination'!$C$21:$M$176,8,0))*BK1380</f>
        <v>0</v>
      </c>
      <c r="BM1380" s="172">
        <f t="shared" si="612"/>
        <v>51</v>
      </c>
      <c r="BN1380" s="171">
        <f>(VLOOKUP($D1380,'P4 Destination'!$C$21:$M$176,9,0))*BM1380</f>
        <v>0</v>
      </c>
      <c r="BO1380" s="154">
        <f t="shared" ref="BO1380:BO1443" si="617">IF(AU1380&gt;=0.1,G1380,0)</f>
        <v>1</v>
      </c>
      <c r="BP1380" s="171">
        <f>(VLOOKUP(D1380,'P4 Destination'!$C$21:$M$176,10,0))*K1380</f>
        <v>0</v>
      </c>
      <c r="BQ1380" s="171">
        <f>(VLOOKUP(D1380,'P4 Destination'!$C$21:$M$176,11,0))*J1380</f>
        <v>0</v>
      </c>
      <c r="BR1380" s="173">
        <f t="shared" si="613"/>
        <v>0</v>
      </c>
      <c r="BS1380" s="173">
        <f>(AV1380*2500)*'P6 Verzekering'!$E$11</f>
        <v>0</v>
      </c>
      <c r="BT1380" s="173">
        <f>(AW1380*2500)*'P6 Verzekering'!$E$12</f>
        <v>0</v>
      </c>
      <c r="BU1380" s="173">
        <f>(L1380*2500)*'P6 Verzekering'!$E$13</f>
        <v>0</v>
      </c>
      <c r="BV1380" s="173">
        <f t="shared" si="614"/>
        <v>0</v>
      </c>
      <c r="BW1380"/>
      <c r="BX1380"/>
    </row>
    <row r="1381" spans="1:76">
      <c r="A1381" s="152" t="s">
        <v>1790</v>
      </c>
      <c r="B1381" s="152" t="s">
        <v>219</v>
      </c>
      <c r="C1381" s="152" t="s">
        <v>219</v>
      </c>
      <c r="D1381" s="152" t="s">
        <v>457</v>
      </c>
      <c r="E1381" s="152" t="s">
        <v>453</v>
      </c>
      <c r="F1381" s="153">
        <f t="shared" si="590"/>
        <v>21</v>
      </c>
      <c r="G1381" s="154">
        <v>1</v>
      </c>
      <c r="H1381" s="154">
        <f>IFERROR(VLOOKUP(B1381,'P2 Origin'!$C$21:$Q$176,15,FALSE),0)</f>
        <v>0</v>
      </c>
      <c r="I1381" s="154">
        <f>IFERROR(VLOOKUP(D1381,'P4 Destination'!$C$21:$Q$176,15,FALSE),0)</f>
        <v>0</v>
      </c>
      <c r="J1381" s="155"/>
      <c r="K1381" s="155">
        <v>1</v>
      </c>
      <c r="L1381" s="156">
        <v>0</v>
      </c>
      <c r="M1381" s="155">
        <v>0</v>
      </c>
      <c r="N1381" s="155">
        <v>0</v>
      </c>
      <c r="O1381" s="157">
        <f t="shared" si="591"/>
        <v>0</v>
      </c>
      <c r="P1381" s="158">
        <f t="shared" si="592"/>
        <v>0</v>
      </c>
      <c r="Q1381" s="159">
        <f>IFERROR(VLOOKUP(N1381,'P1 Intra-Europees'!$A$15:$H$25,3,0),0)*P1381</f>
        <v>0</v>
      </c>
      <c r="R1381" s="160">
        <f t="shared" si="593"/>
        <v>0</v>
      </c>
      <c r="S1381" s="159">
        <f>IFERROR(VLOOKUP(N1381,'P1 Intra-Europees'!$A$15:$H$25,4,0),0)*R1381</f>
        <v>0</v>
      </c>
      <c r="T1381" s="160">
        <f t="shared" si="594"/>
        <v>0</v>
      </c>
      <c r="U1381" s="159">
        <f>IFERROR(VLOOKUP(N1381,'P1 Intra-Europees'!$A$15:$H$25,5,0),0)*T1381</f>
        <v>0</v>
      </c>
      <c r="V1381" s="160">
        <f t="shared" si="595"/>
        <v>0</v>
      </c>
      <c r="W1381" s="159">
        <f>IFERROR(VLOOKUP(N1381,'P1 Intra-Europees'!$A$15:$H$25,6,0),0)*V1381</f>
        <v>0</v>
      </c>
      <c r="X1381" s="160">
        <f t="shared" si="596"/>
        <v>0</v>
      </c>
      <c r="Y1381" s="159">
        <f>IFERROR(VLOOKUP(N1381,'P1 Intra-Europees'!$A$15:$H$25,7,0),0)*X1381</f>
        <v>0</v>
      </c>
      <c r="Z1381" s="161">
        <f t="shared" si="597"/>
        <v>0</v>
      </c>
      <c r="AA1381" s="162">
        <f>IFERROR(VLOOKUP(N1381,'P1 Intra-Europees'!$A$15:$H$25,8,0),0)*Z1381</f>
        <v>0</v>
      </c>
      <c r="AB1381" s="163">
        <f t="shared" si="598"/>
        <v>0</v>
      </c>
      <c r="AC1381" s="157" t="str">
        <f>VLOOKUP(B1381,'P2 Origin'!$C$21:$O$176,13,0)</f>
        <v>EUR</v>
      </c>
      <c r="AD1381" s="164">
        <f t="shared" si="599"/>
        <v>0</v>
      </c>
      <c r="AE1381" s="165">
        <f>IF(AU1381&gt;0.1,VLOOKUP(B1381,'P2 Origin'!$C$21:$M$176,3,0)*H1381,0)</f>
        <v>0</v>
      </c>
      <c r="AF1381" s="166">
        <f t="shared" si="600"/>
        <v>0</v>
      </c>
      <c r="AG1381" s="165">
        <f>(VLOOKUP(B1381,'P2 Origin'!$C$21:$M$176,4,0))*AF1381</f>
        <v>0</v>
      </c>
      <c r="AH1381" s="166">
        <f t="shared" si="601"/>
        <v>0</v>
      </c>
      <c r="AI1381" s="165">
        <f>(VLOOKUP(B1381,'P2 Origin'!$C$21:$M$176,5,0))*AH1381</f>
        <v>0</v>
      </c>
      <c r="AJ1381" s="166">
        <f t="shared" si="615"/>
        <v>21</v>
      </c>
      <c r="AK1381" s="165">
        <f>(VLOOKUP(B1381,'P2 Origin'!$C$21:$M$176,6,0))*AJ1381</f>
        <v>0</v>
      </c>
      <c r="AL1381" s="166">
        <f t="shared" si="602"/>
        <v>0</v>
      </c>
      <c r="AM1381" s="165">
        <f>(VLOOKUP($B1381,'P2 Origin'!$C$21:$M$176,7,0))*AL1381</f>
        <v>0</v>
      </c>
      <c r="AN1381" s="166">
        <f t="shared" si="603"/>
        <v>0</v>
      </c>
      <c r="AO1381" s="165">
        <f>(VLOOKUP($B1381,'P2 Origin'!$C$21:$M$176,8,0))*AN1381</f>
        <v>0</v>
      </c>
      <c r="AP1381" s="166">
        <f t="shared" si="604"/>
        <v>0</v>
      </c>
      <c r="AQ1381" s="165">
        <f>(VLOOKUP($B1381,'P2 Origin'!$C$21:$M$176,9,0))*AP1381</f>
        <v>0</v>
      </c>
      <c r="AR1381" s="155">
        <f t="shared" si="616"/>
        <v>1</v>
      </c>
      <c r="AS1381" s="164">
        <f>(VLOOKUP(B1381,'P2 Origin'!$C$21:$M$176,10,0))*K1381</f>
        <v>0</v>
      </c>
      <c r="AT1381" s="164">
        <f>(VLOOKUP(B1381,'P2 Origin'!$C$21:$M$176,11,0))*J1381</f>
        <v>0</v>
      </c>
      <c r="AU1381" s="167">
        <v>21</v>
      </c>
      <c r="AV1381" s="168">
        <v>21</v>
      </c>
      <c r="AW1381" s="169">
        <v>0</v>
      </c>
      <c r="AX1381" s="170">
        <f>IF(AU1381&gt;=0.1,'P3 Bureaumarge zee- en luchtvr.'!$D$12,0)</f>
        <v>0</v>
      </c>
      <c r="AY1381" s="163">
        <f t="shared" si="605"/>
        <v>0</v>
      </c>
      <c r="AZ1381" s="157" t="str">
        <f>VLOOKUP(D1381,'P4 Destination'!$C$21:$O$176,13,0)</f>
        <v>USD</v>
      </c>
      <c r="BA1381" s="164">
        <f t="shared" si="606"/>
        <v>0</v>
      </c>
      <c r="BB1381" s="171">
        <f>IF(AU1381&gt;0.1,(VLOOKUP(D1381,'P4 Destination'!$C$21:$M$176,3,0))*I1381,0)</f>
        <v>0</v>
      </c>
      <c r="BC1381" s="172">
        <f t="shared" si="607"/>
        <v>0</v>
      </c>
      <c r="BD1381" s="171">
        <f>(VLOOKUP($D1381,'P4 Destination'!$C$21:$M$176,4,0))*BC1381</f>
        <v>0</v>
      </c>
      <c r="BE1381" s="172">
        <f t="shared" si="608"/>
        <v>0</v>
      </c>
      <c r="BF1381" s="171">
        <f>(VLOOKUP($D1381,'P4 Destination'!$C$21:$M$176,5,0))*BE1381</f>
        <v>0</v>
      </c>
      <c r="BG1381" s="172">
        <f t="shared" si="609"/>
        <v>21</v>
      </c>
      <c r="BH1381" s="171">
        <f>(VLOOKUP($D1381,'P4 Destination'!$C$21:$M$176,6,0))*BG1381</f>
        <v>0</v>
      </c>
      <c r="BI1381" s="172">
        <f t="shared" si="610"/>
        <v>0</v>
      </c>
      <c r="BJ1381" s="171">
        <f>(VLOOKUP($D1381,'P4 Destination'!$C$21:$M$176,7,0))*BI1381</f>
        <v>0</v>
      </c>
      <c r="BK1381" s="172">
        <f t="shared" si="611"/>
        <v>0</v>
      </c>
      <c r="BL1381" s="171">
        <f>(VLOOKUP($D1381,'P4 Destination'!$C$21:$M$176,8,0))*BK1381</f>
        <v>0</v>
      </c>
      <c r="BM1381" s="172">
        <f t="shared" si="612"/>
        <v>0</v>
      </c>
      <c r="BN1381" s="171">
        <f>(VLOOKUP($D1381,'P4 Destination'!$C$21:$M$176,9,0))*BM1381</f>
        <v>0</v>
      </c>
      <c r="BO1381" s="154">
        <f t="shared" si="617"/>
        <v>1</v>
      </c>
      <c r="BP1381" s="171">
        <f>(VLOOKUP(D1381,'P4 Destination'!$C$21:$M$176,10,0))*K1381</f>
        <v>0</v>
      </c>
      <c r="BQ1381" s="171">
        <f>(VLOOKUP(D1381,'P4 Destination'!$C$21:$M$176,11,0))*J1381</f>
        <v>0</v>
      </c>
      <c r="BR1381" s="173">
        <f t="shared" si="613"/>
        <v>0</v>
      </c>
      <c r="BS1381" s="173">
        <f>(AV1381*2500)*'P6 Verzekering'!$E$11</f>
        <v>0</v>
      </c>
      <c r="BT1381" s="173">
        <f>(AW1381*2500)*'P6 Verzekering'!$E$12</f>
        <v>0</v>
      </c>
      <c r="BU1381" s="173">
        <f>(L1381*2500)*'P6 Verzekering'!$E$13</f>
        <v>0</v>
      </c>
      <c r="BV1381" s="173">
        <f t="shared" si="614"/>
        <v>0</v>
      </c>
      <c r="BW1381"/>
      <c r="BX1381"/>
    </row>
    <row r="1382" spans="1:76">
      <c r="A1382" s="152" t="s">
        <v>1793</v>
      </c>
      <c r="B1382" s="152" t="s">
        <v>219</v>
      </c>
      <c r="C1382" s="152" t="s">
        <v>219</v>
      </c>
      <c r="D1382" s="152" t="s">
        <v>300</v>
      </c>
      <c r="E1382" s="152" t="s">
        <v>297</v>
      </c>
      <c r="F1382" s="153">
        <f t="shared" si="590"/>
        <v>9</v>
      </c>
      <c r="G1382" s="154">
        <v>0</v>
      </c>
      <c r="H1382" s="154">
        <f>IFERROR(VLOOKUP(B1382,'P2 Origin'!$C$21:$Q$176,15,FALSE),0)</f>
        <v>0</v>
      </c>
      <c r="I1382" s="154">
        <f>IFERROR(VLOOKUP(D1382,'P4 Destination'!$C$21:$Q$176,15,FALSE),0)</f>
        <v>1</v>
      </c>
      <c r="J1382" s="155"/>
      <c r="K1382" s="155"/>
      <c r="L1382" s="156">
        <v>0</v>
      </c>
      <c r="M1382" s="155">
        <v>0</v>
      </c>
      <c r="N1382" s="155">
        <v>0</v>
      </c>
      <c r="O1382" s="157">
        <f t="shared" si="591"/>
        <v>0</v>
      </c>
      <c r="P1382" s="158">
        <f t="shared" si="592"/>
        <v>0</v>
      </c>
      <c r="Q1382" s="159">
        <f>IFERROR(VLOOKUP(N1382,'P1 Intra-Europees'!$A$15:$H$25,3,0),0)*P1382</f>
        <v>0</v>
      </c>
      <c r="R1382" s="160">
        <f t="shared" si="593"/>
        <v>0</v>
      </c>
      <c r="S1382" s="159">
        <f>IFERROR(VLOOKUP(N1382,'P1 Intra-Europees'!$A$15:$H$25,4,0),0)*R1382</f>
        <v>0</v>
      </c>
      <c r="T1382" s="160">
        <f t="shared" si="594"/>
        <v>0</v>
      </c>
      <c r="U1382" s="159">
        <f>IFERROR(VLOOKUP(N1382,'P1 Intra-Europees'!$A$15:$H$25,5,0),0)*T1382</f>
        <v>0</v>
      </c>
      <c r="V1382" s="160">
        <f t="shared" si="595"/>
        <v>0</v>
      </c>
      <c r="W1382" s="159">
        <f>IFERROR(VLOOKUP(N1382,'P1 Intra-Europees'!$A$15:$H$25,6,0),0)*V1382</f>
        <v>0</v>
      </c>
      <c r="X1382" s="160">
        <f t="shared" si="596"/>
        <v>0</v>
      </c>
      <c r="Y1382" s="159">
        <f>IFERROR(VLOOKUP(N1382,'P1 Intra-Europees'!$A$15:$H$25,7,0),0)*X1382</f>
        <v>0</v>
      </c>
      <c r="Z1382" s="161">
        <f t="shared" si="597"/>
        <v>0</v>
      </c>
      <c r="AA1382" s="162">
        <f>IFERROR(VLOOKUP(N1382,'P1 Intra-Europees'!$A$15:$H$25,8,0),0)*Z1382</f>
        <v>0</v>
      </c>
      <c r="AB1382" s="163">
        <f t="shared" si="598"/>
        <v>0</v>
      </c>
      <c r="AC1382" s="157" t="str">
        <f>VLOOKUP(B1382,'P2 Origin'!$C$21:$O$176,13,0)</f>
        <v>EUR</v>
      </c>
      <c r="AD1382" s="164">
        <f t="shared" si="599"/>
        <v>0</v>
      </c>
      <c r="AE1382" s="165">
        <f>IF(AU1382&gt;0.1,VLOOKUP(B1382,'P2 Origin'!$C$21:$M$176,3,0)*H1382,0)</f>
        <v>0</v>
      </c>
      <c r="AF1382" s="166">
        <f t="shared" si="600"/>
        <v>0</v>
      </c>
      <c r="AG1382" s="165">
        <f>(VLOOKUP(B1382,'P2 Origin'!$C$21:$M$176,4,0))*AF1382</f>
        <v>0</v>
      </c>
      <c r="AH1382" s="166">
        <f t="shared" si="601"/>
        <v>9</v>
      </c>
      <c r="AI1382" s="165">
        <f>(VLOOKUP(B1382,'P2 Origin'!$C$21:$M$176,5,0))*AH1382</f>
        <v>0</v>
      </c>
      <c r="AJ1382" s="166">
        <f t="shared" si="615"/>
        <v>0</v>
      </c>
      <c r="AK1382" s="165">
        <f>(VLOOKUP(B1382,'P2 Origin'!$C$21:$M$176,6,0))*AJ1382</f>
        <v>0</v>
      </c>
      <c r="AL1382" s="166">
        <f t="shared" si="602"/>
        <v>0</v>
      </c>
      <c r="AM1382" s="165">
        <f>(VLOOKUP($B1382,'P2 Origin'!$C$21:$M$176,7,0))*AL1382</f>
        <v>0</v>
      </c>
      <c r="AN1382" s="166">
        <f t="shared" si="603"/>
        <v>0</v>
      </c>
      <c r="AO1382" s="165">
        <f>(VLOOKUP($B1382,'P2 Origin'!$C$21:$M$176,8,0))*AN1382</f>
        <v>0</v>
      </c>
      <c r="AP1382" s="166">
        <f t="shared" si="604"/>
        <v>0</v>
      </c>
      <c r="AQ1382" s="165">
        <f>(VLOOKUP($B1382,'P2 Origin'!$C$21:$M$176,9,0))*AP1382</f>
        <v>0</v>
      </c>
      <c r="AR1382" s="155">
        <f t="shared" si="616"/>
        <v>0</v>
      </c>
      <c r="AS1382" s="164">
        <f>(VLOOKUP(B1382,'P2 Origin'!$C$21:$M$176,10,0))*K1382</f>
        <v>0</v>
      </c>
      <c r="AT1382" s="164">
        <f>(VLOOKUP(B1382,'P2 Origin'!$C$21:$M$176,11,0))*J1382</f>
        <v>0</v>
      </c>
      <c r="AU1382" s="167">
        <v>9</v>
      </c>
      <c r="AV1382" s="168">
        <v>9</v>
      </c>
      <c r="AW1382" s="169">
        <v>0</v>
      </c>
      <c r="AX1382" s="170">
        <f>IF(AU1382&gt;=0.1,'P3 Bureaumarge zee- en luchtvr.'!$D$12,0)</f>
        <v>0</v>
      </c>
      <c r="AY1382" s="163">
        <f t="shared" si="605"/>
        <v>0</v>
      </c>
      <c r="AZ1382" s="157" t="str">
        <f>VLOOKUP(D1382,'P4 Destination'!$C$21:$O$176,13,0)</f>
        <v>USD</v>
      </c>
      <c r="BA1382" s="164">
        <f t="shared" si="606"/>
        <v>0</v>
      </c>
      <c r="BB1382" s="171">
        <f>IF(AU1382&gt;0.1,(VLOOKUP(D1382,'P4 Destination'!$C$21:$M$176,3,0))*I1382,0)</f>
        <v>0</v>
      </c>
      <c r="BC1382" s="172">
        <f t="shared" si="607"/>
        <v>0</v>
      </c>
      <c r="BD1382" s="171">
        <f>(VLOOKUP($D1382,'P4 Destination'!$C$21:$M$176,4,0))*BC1382</f>
        <v>0</v>
      </c>
      <c r="BE1382" s="172">
        <f t="shared" si="608"/>
        <v>9</v>
      </c>
      <c r="BF1382" s="171">
        <f>(VLOOKUP($D1382,'P4 Destination'!$C$21:$M$176,5,0))*BE1382</f>
        <v>0</v>
      </c>
      <c r="BG1382" s="172">
        <f t="shared" si="609"/>
        <v>0</v>
      </c>
      <c r="BH1382" s="171">
        <f>(VLOOKUP($D1382,'P4 Destination'!$C$21:$M$176,6,0))*BG1382</f>
        <v>0</v>
      </c>
      <c r="BI1382" s="172">
        <f t="shared" si="610"/>
        <v>0</v>
      </c>
      <c r="BJ1382" s="171">
        <f>(VLOOKUP($D1382,'P4 Destination'!$C$21:$M$176,7,0))*BI1382</f>
        <v>0</v>
      </c>
      <c r="BK1382" s="172">
        <f t="shared" si="611"/>
        <v>0</v>
      </c>
      <c r="BL1382" s="171">
        <f>(VLOOKUP($D1382,'P4 Destination'!$C$21:$M$176,8,0))*BK1382</f>
        <v>0</v>
      </c>
      <c r="BM1382" s="172">
        <f t="shared" si="612"/>
        <v>0</v>
      </c>
      <c r="BN1382" s="171">
        <f>(VLOOKUP($D1382,'P4 Destination'!$C$21:$M$176,9,0))*BM1382</f>
        <v>0</v>
      </c>
      <c r="BO1382" s="154">
        <f t="shared" si="617"/>
        <v>0</v>
      </c>
      <c r="BP1382" s="171">
        <f>(VLOOKUP(D1382,'P4 Destination'!$C$21:$M$176,10,0))*K1382</f>
        <v>0</v>
      </c>
      <c r="BQ1382" s="171">
        <f>(VLOOKUP(D1382,'P4 Destination'!$C$21:$M$176,11,0))*J1382</f>
        <v>0</v>
      </c>
      <c r="BR1382" s="173">
        <f t="shared" si="613"/>
        <v>0</v>
      </c>
      <c r="BS1382" s="173">
        <f>(AV1382*2500)*'P6 Verzekering'!$E$11</f>
        <v>0</v>
      </c>
      <c r="BT1382" s="173">
        <f>(AW1382*2500)*'P6 Verzekering'!$E$12</f>
        <v>0</v>
      </c>
      <c r="BU1382" s="173">
        <f>(L1382*2500)*'P6 Verzekering'!$E$13</f>
        <v>0</v>
      </c>
      <c r="BV1382" s="173">
        <f t="shared" si="614"/>
        <v>0</v>
      </c>
      <c r="BW1382"/>
      <c r="BX1382"/>
    </row>
    <row r="1383" spans="1:76" ht="14.45" customHeight="1">
      <c r="A1383" s="152" t="s">
        <v>1796</v>
      </c>
      <c r="B1383" s="152" t="s">
        <v>219</v>
      </c>
      <c r="C1383" s="152" t="s">
        <v>219</v>
      </c>
      <c r="D1383" s="152" t="s">
        <v>279</v>
      </c>
      <c r="E1383" s="152" t="s">
        <v>278</v>
      </c>
      <c r="F1383" s="153">
        <f t="shared" si="590"/>
        <v>44</v>
      </c>
      <c r="G1383" s="154">
        <v>1</v>
      </c>
      <c r="H1383" s="154">
        <f>IFERROR(VLOOKUP(B1383,'P2 Origin'!$C$21:$Q$176,15,FALSE),0)</f>
        <v>0</v>
      </c>
      <c r="I1383" s="154">
        <f>IFERROR(VLOOKUP(D1383,'P4 Destination'!$C$21:$Q$176,15,FALSE),0)</f>
        <v>0</v>
      </c>
      <c r="J1383" s="155">
        <v>1</v>
      </c>
      <c r="K1383" s="155"/>
      <c r="L1383" s="156">
        <v>0</v>
      </c>
      <c r="M1383" s="155">
        <v>0</v>
      </c>
      <c r="N1383" s="155">
        <v>0</v>
      </c>
      <c r="O1383" s="157">
        <f t="shared" si="591"/>
        <v>0</v>
      </c>
      <c r="P1383" s="158">
        <f t="shared" si="592"/>
        <v>0</v>
      </c>
      <c r="Q1383" s="159">
        <f>IFERROR(VLOOKUP(N1383,'P1 Intra-Europees'!$A$15:$H$25,3,0),0)*P1383</f>
        <v>0</v>
      </c>
      <c r="R1383" s="160">
        <f t="shared" si="593"/>
        <v>0</v>
      </c>
      <c r="S1383" s="159">
        <f>IFERROR(VLOOKUP(N1383,'P1 Intra-Europees'!$A$15:$H$25,4,0),0)*R1383</f>
        <v>0</v>
      </c>
      <c r="T1383" s="160">
        <f t="shared" si="594"/>
        <v>0</v>
      </c>
      <c r="U1383" s="159">
        <f>IFERROR(VLOOKUP(N1383,'P1 Intra-Europees'!$A$15:$H$25,5,0),0)*T1383</f>
        <v>0</v>
      </c>
      <c r="V1383" s="160">
        <f t="shared" si="595"/>
        <v>0</v>
      </c>
      <c r="W1383" s="159">
        <f>IFERROR(VLOOKUP(N1383,'P1 Intra-Europees'!$A$15:$H$25,6,0),0)*V1383</f>
        <v>0</v>
      </c>
      <c r="X1383" s="160">
        <f t="shared" si="596"/>
        <v>0</v>
      </c>
      <c r="Y1383" s="159">
        <f>IFERROR(VLOOKUP(N1383,'P1 Intra-Europees'!$A$15:$H$25,7,0),0)*X1383</f>
        <v>0</v>
      </c>
      <c r="Z1383" s="161">
        <f t="shared" si="597"/>
        <v>0</v>
      </c>
      <c r="AA1383" s="162">
        <f>IFERROR(VLOOKUP(N1383,'P1 Intra-Europees'!$A$15:$H$25,8,0),0)*Z1383</f>
        <v>0</v>
      </c>
      <c r="AB1383" s="163">
        <f t="shared" si="598"/>
        <v>0</v>
      </c>
      <c r="AC1383" s="157" t="str">
        <f>VLOOKUP(B1383,'P2 Origin'!$C$21:$O$176,13,0)</f>
        <v>EUR</v>
      </c>
      <c r="AD1383" s="164">
        <f t="shared" si="599"/>
        <v>0</v>
      </c>
      <c r="AE1383" s="165">
        <f>IF(AU1383&gt;0.1,VLOOKUP(B1383,'P2 Origin'!$C$21:$M$176,3,0)*H1383,0)</f>
        <v>0</v>
      </c>
      <c r="AF1383" s="166">
        <f t="shared" si="600"/>
        <v>0</v>
      </c>
      <c r="AG1383" s="165">
        <f>(VLOOKUP(B1383,'P2 Origin'!$C$21:$M$176,4,0))*AF1383</f>
        <v>0</v>
      </c>
      <c r="AH1383" s="166">
        <f t="shared" si="601"/>
        <v>0</v>
      </c>
      <c r="AI1383" s="165">
        <f>(VLOOKUP(B1383,'P2 Origin'!$C$21:$M$176,5,0))*AH1383</f>
        <v>0</v>
      </c>
      <c r="AJ1383" s="166">
        <f t="shared" si="615"/>
        <v>0</v>
      </c>
      <c r="AK1383" s="165">
        <f>(VLOOKUP(B1383,'P2 Origin'!$C$21:$M$176,6,0))*AJ1383</f>
        <v>0</v>
      </c>
      <c r="AL1383" s="166">
        <f t="shared" si="602"/>
        <v>0</v>
      </c>
      <c r="AM1383" s="165">
        <f>(VLOOKUP($B1383,'P2 Origin'!$C$21:$M$176,7,0))*AL1383</f>
        <v>0</v>
      </c>
      <c r="AN1383" s="166">
        <f t="shared" si="603"/>
        <v>44</v>
      </c>
      <c r="AO1383" s="165">
        <f>(VLOOKUP($B1383,'P2 Origin'!$C$21:$M$176,8,0))*AN1383</f>
        <v>0</v>
      </c>
      <c r="AP1383" s="166">
        <f t="shared" si="604"/>
        <v>0</v>
      </c>
      <c r="AQ1383" s="165">
        <f>(VLOOKUP($B1383,'P2 Origin'!$C$21:$M$176,9,0))*AP1383</f>
        <v>0</v>
      </c>
      <c r="AR1383" s="155">
        <f t="shared" si="616"/>
        <v>1</v>
      </c>
      <c r="AS1383" s="164">
        <f>(VLOOKUP(B1383,'P2 Origin'!$C$21:$M$176,10,0))*K1383</f>
        <v>0</v>
      </c>
      <c r="AT1383" s="164">
        <f>(VLOOKUP(B1383,'P2 Origin'!$C$21:$M$176,11,0))*J1383</f>
        <v>0</v>
      </c>
      <c r="AU1383" s="167">
        <v>44</v>
      </c>
      <c r="AV1383" s="168">
        <v>44</v>
      </c>
      <c r="AW1383" s="169">
        <v>0</v>
      </c>
      <c r="AX1383" s="170">
        <f>IF(AU1383&gt;=0.1,'P3 Bureaumarge zee- en luchtvr.'!$D$12,0)</f>
        <v>0</v>
      </c>
      <c r="AY1383" s="163">
        <f t="shared" si="605"/>
        <v>0</v>
      </c>
      <c r="AZ1383" s="157" t="str">
        <f>VLOOKUP(D1383,'P4 Destination'!$C$21:$O$176,13,0)</f>
        <v>USD</v>
      </c>
      <c r="BA1383" s="164">
        <f t="shared" si="606"/>
        <v>0</v>
      </c>
      <c r="BB1383" s="171">
        <f>IF(AU1383&gt;0.1,(VLOOKUP(D1383,'P4 Destination'!$C$21:$M$176,3,0))*I1383,0)</f>
        <v>0</v>
      </c>
      <c r="BC1383" s="172">
        <f t="shared" si="607"/>
        <v>0</v>
      </c>
      <c r="BD1383" s="171">
        <f>(VLOOKUP($D1383,'P4 Destination'!$C$21:$M$176,4,0))*BC1383</f>
        <v>0</v>
      </c>
      <c r="BE1383" s="172">
        <f t="shared" si="608"/>
        <v>0</v>
      </c>
      <c r="BF1383" s="171">
        <f>(VLOOKUP($D1383,'P4 Destination'!$C$21:$M$176,5,0))*BE1383</f>
        <v>0</v>
      </c>
      <c r="BG1383" s="172">
        <f t="shared" si="609"/>
        <v>0</v>
      </c>
      <c r="BH1383" s="171">
        <f>(VLOOKUP($D1383,'P4 Destination'!$C$21:$M$176,6,0))*BG1383</f>
        <v>0</v>
      </c>
      <c r="BI1383" s="172">
        <f t="shared" si="610"/>
        <v>0</v>
      </c>
      <c r="BJ1383" s="171">
        <f>(VLOOKUP($D1383,'P4 Destination'!$C$21:$M$176,7,0))*BI1383</f>
        <v>0</v>
      </c>
      <c r="BK1383" s="172">
        <f t="shared" si="611"/>
        <v>44</v>
      </c>
      <c r="BL1383" s="171">
        <f>(VLOOKUP($D1383,'P4 Destination'!$C$21:$M$176,8,0))*BK1383</f>
        <v>0</v>
      </c>
      <c r="BM1383" s="172">
        <f t="shared" si="612"/>
        <v>0</v>
      </c>
      <c r="BN1383" s="171">
        <f>(VLOOKUP($D1383,'P4 Destination'!$C$21:$M$176,9,0))*BM1383</f>
        <v>0</v>
      </c>
      <c r="BO1383" s="154">
        <f t="shared" si="617"/>
        <v>1</v>
      </c>
      <c r="BP1383" s="171">
        <f>(VLOOKUP(D1383,'P4 Destination'!$C$21:$M$176,10,0))*K1383</f>
        <v>0</v>
      </c>
      <c r="BQ1383" s="171">
        <f>(VLOOKUP(D1383,'P4 Destination'!$C$21:$M$176,11,0))*J1383</f>
        <v>0</v>
      </c>
      <c r="BR1383" s="173">
        <f t="shared" si="613"/>
        <v>0</v>
      </c>
      <c r="BS1383" s="173">
        <f>(AV1383*2500)*'P6 Verzekering'!$E$11</f>
        <v>0</v>
      </c>
      <c r="BT1383" s="173">
        <f>(AW1383*2500)*'P6 Verzekering'!$E$12</f>
        <v>0</v>
      </c>
      <c r="BU1383" s="173">
        <f>(L1383*2500)*'P6 Verzekering'!$E$13</f>
        <v>0</v>
      </c>
      <c r="BV1383" s="173">
        <f t="shared" si="614"/>
        <v>0</v>
      </c>
      <c r="BW1383"/>
      <c r="BX1383"/>
    </row>
    <row r="1384" spans="1:76">
      <c r="A1384" s="152" t="s">
        <v>1798</v>
      </c>
      <c r="B1384" s="152" t="s">
        <v>219</v>
      </c>
      <c r="C1384" s="152" t="s">
        <v>219</v>
      </c>
      <c r="D1384" s="152" t="s">
        <v>279</v>
      </c>
      <c r="E1384" s="152" t="s">
        <v>278</v>
      </c>
      <c r="F1384" s="153">
        <f t="shared" si="590"/>
        <v>12</v>
      </c>
      <c r="G1384" s="154">
        <v>1</v>
      </c>
      <c r="H1384" s="154">
        <f>IFERROR(VLOOKUP(B1384,'P2 Origin'!$C$21:$Q$176,15,FALSE),0)</f>
        <v>0</v>
      </c>
      <c r="I1384" s="154">
        <f>IFERROR(VLOOKUP(D1384,'P4 Destination'!$C$21:$Q$176,15,FALSE),0)</f>
        <v>0</v>
      </c>
      <c r="J1384" s="155"/>
      <c r="K1384" s="155">
        <v>1</v>
      </c>
      <c r="L1384" s="156">
        <v>0</v>
      </c>
      <c r="M1384" s="155">
        <v>0</v>
      </c>
      <c r="N1384" s="155">
        <v>0</v>
      </c>
      <c r="O1384" s="157">
        <f t="shared" si="591"/>
        <v>0</v>
      </c>
      <c r="P1384" s="158">
        <f t="shared" si="592"/>
        <v>0</v>
      </c>
      <c r="Q1384" s="159">
        <f>IFERROR(VLOOKUP(N1384,'P1 Intra-Europees'!$A$15:$H$25,3,0),0)*P1384</f>
        <v>0</v>
      </c>
      <c r="R1384" s="160">
        <f t="shared" si="593"/>
        <v>0</v>
      </c>
      <c r="S1384" s="159">
        <f>IFERROR(VLOOKUP(N1384,'P1 Intra-Europees'!$A$15:$H$25,4,0),0)*R1384</f>
        <v>0</v>
      </c>
      <c r="T1384" s="160">
        <f t="shared" si="594"/>
        <v>0</v>
      </c>
      <c r="U1384" s="159">
        <f>IFERROR(VLOOKUP(N1384,'P1 Intra-Europees'!$A$15:$H$25,5,0),0)*T1384</f>
        <v>0</v>
      </c>
      <c r="V1384" s="160">
        <f t="shared" si="595"/>
        <v>0</v>
      </c>
      <c r="W1384" s="159">
        <f>IFERROR(VLOOKUP(N1384,'P1 Intra-Europees'!$A$15:$H$25,6,0),0)*V1384</f>
        <v>0</v>
      </c>
      <c r="X1384" s="160">
        <f t="shared" si="596"/>
        <v>0</v>
      </c>
      <c r="Y1384" s="159">
        <f>IFERROR(VLOOKUP(N1384,'P1 Intra-Europees'!$A$15:$H$25,7,0),0)*X1384</f>
        <v>0</v>
      </c>
      <c r="Z1384" s="161">
        <f t="shared" si="597"/>
        <v>0</v>
      </c>
      <c r="AA1384" s="162">
        <f>IFERROR(VLOOKUP(N1384,'P1 Intra-Europees'!$A$15:$H$25,8,0),0)*Z1384</f>
        <v>0</v>
      </c>
      <c r="AB1384" s="163">
        <f t="shared" si="598"/>
        <v>0</v>
      </c>
      <c r="AC1384" s="157" t="str">
        <f>VLOOKUP(B1384,'P2 Origin'!$C$21:$O$176,13,0)</f>
        <v>EUR</v>
      </c>
      <c r="AD1384" s="164">
        <f t="shared" si="599"/>
        <v>0</v>
      </c>
      <c r="AE1384" s="165">
        <f>IF(AU1384&gt;0.1,VLOOKUP(B1384,'P2 Origin'!$C$21:$M$176,3,0)*H1384,0)</f>
        <v>0</v>
      </c>
      <c r="AF1384" s="166">
        <f t="shared" si="600"/>
        <v>0</v>
      </c>
      <c r="AG1384" s="165">
        <f>(VLOOKUP(B1384,'P2 Origin'!$C$21:$M$176,4,0))*AF1384</f>
        <v>0</v>
      </c>
      <c r="AH1384" s="166">
        <f t="shared" si="601"/>
        <v>12</v>
      </c>
      <c r="AI1384" s="165">
        <f>(VLOOKUP(B1384,'P2 Origin'!$C$21:$M$176,5,0))*AH1384</f>
        <v>0</v>
      </c>
      <c r="AJ1384" s="166">
        <f t="shared" si="615"/>
        <v>0</v>
      </c>
      <c r="AK1384" s="165">
        <f>(VLOOKUP(B1384,'P2 Origin'!$C$21:$M$176,6,0))*AJ1384</f>
        <v>0</v>
      </c>
      <c r="AL1384" s="166">
        <f t="shared" si="602"/>
        <v>0</v>
      </c>
      <c r="AM1384" s="165">
        <f>(VLOOKUP($B1384,'P2 Origin'!$C$21:$M$176,7,0))*AL1384</f>
        <v>0</v>
      </c>
      <c r="AN1384" s="166">
        <f t="shared" si="603"/>
        <v>0</v>
      </c>
      <c r="AO1384" s="165">
        <f>(VLOOKUP($B1384,'P2 Origin'!$C$21:$M$176,8,0))*AN1384</f>
        <v>0</v>
      </c>
      <c r="AP1384" s="166">
        <f t="shared" si="604"/>
        <v>0</v>
      </c>
      <c r="AQ1384" s="165">
        <f>(VLOOKUP($B1384,'P2 Origin'!$C$21:$M$176,9,0))*AP1384</f>
        <v>0</v>
      </c>
      <c r="AR1384" s="155">
        <f t="shared" si="616"/>
        <v>1</v>
      </c>
      <c r="AS1384" s="164">
        <f>(VLOOKUP(B1384,'P2 Origin'!$C$21:$M$176,10,0))*K1384</f>
        <v>0</v>
      </c>
      <c r="AT1384" s="164">
        <f>(VLOOKUP(B1384,'P2 Origin'!$C$21:$M$176,11,0))*J1384</f>
        <v>0</v>
      </c>
      <c r="AU1384" s="167">
        <v>12</v>
      </c>
      <c r="AV1384" s="168">
        <v>12</v>
      </c>
      <c r="AW1384" s="169">
        <v>0</v>
      </c>
      <c r="AX1384" s="170">
        <f>IF(AU1384&gt;=0.1,'P3 Bureaumarge zee- en luchtvr.'!$D$12,0)</f>
        <v>0</v>
      </c>
      <c r="AY1384" s="163">
        <f t="shared" si="605"/>
        <v>0</v>
      </c>
      <c r="AZ1384" s="157" t="str">
        <f>VLOOKUP(D1384,'P4 Destination'!$C$21:$O$176,13,0)</f>
        <v>USD</v>
      </c>
      <c r="BA1384" s="164">
        <f t="shared" si="606"/>
        <v>0</v>
      </c>
      <c r="BB1384" s="171">
        <f>IF(AU1384&gt;0.1,(VLOOKUP(D1384,'P4 Destination'!$C$21:$M$176,3,0))*I1384,0)</f>
        <v>0</v>
      </c>
      <c r="BC1384" s="172">
        <f t="shared" si="607"/>
        <v>0</v>
      </c>
      <c r="BD1384" s="171">
        <f>(VLOOKUP($D1384,'P4 Destination'!$C$21:$M$176,4,0))*BC1384</f>
        <v>0</v>
      </c>
      <c r="BE1384" s="172">
        <f t="shared" si="608"/>
        <v>12</v>
      </c>
      <c r="BF1384" s="171">
        <f>(VLOOKUP($D1384,'P4 Destination'!$C$21:$M$176,5,0))*BE1384</f>
        <v>0</v>
      </c>
      <c r="BG1384" s="172">
        <f t="shared" si="609"/>
        <v>0</v>
      </c>
      <c r="BH1384" s="171">
        <f>(VLOOKUP($D1384,'P4 Destination'!$C$21:$M$176,6,0))*BG1384</f>
        <v>0</v>
      </c>
      <c r="BI1384" s="172">
        <f t="shared" si="610"/>
        <v>0</v>
      </c>
      <c r="BJ1384" s="171">
        <f>(VLOOKUP($D1384,'P4 Destination'!$C$21:$M$176,7,0))*BI1384</f>
        <v>0</v>
      </c>
      <c r="BK1384" s="172">
        <f t="shared" si="611"/>
        <v>0</v>
      </c>
      <c r="BL1384" s="171">
        <f>(VLOOKUP($D1384,'P4 Destination'!$C$21:$M$176,8,0))*BK1384</f>
        <v>0</v>
      </c>
      <c r="BM1384" s="172">
        <f t="shared" si="612"/>
        <v>0</v>
      </c>
      <c r="BN1384" s="171">
        <f>(VLOOKUP($D1384,'P4 Destination'!$C$21:$M$176,9,0))*BM1384</f>
        <v>0</v>
      </c>
      <c r="BO1384" s="154">
        <f t="shared" si="617"/>
        <v>1</v>
      </c>
      <c r="BP1384" s="171">
        <f>(VLOOKUP(D1384,'P4 Destination'!$C$21:$M$176,10,0))*K1384</f>
        <v>0</v>
      </c>
      <c r="BQ1384" s="171">
        <f>(VLOOKUP(D1384,'P4 Destination'!$C$21:$M$176,11,0))*J1384</f>
        <v>0</v>
      </c>
      <c r="BR1384" s="173">
        <f t="shared" si="613"/>
        <v>0</v>
      </c>
      <c r="BS1384" s="173">
        <f>(AV1384*2500)*'P6 Verzekering'!$E$11</f>
        <v>0</v>
      </c>
      <c r="BT1384" s="173">
        <f>(AW1384*2500)*'P6 Verzekering'!$E$12</f>
        <v>0</v>
      </c>
      <c r="BU1384" s="173">
        <f>(L1384*2500)*'P6 Verzekering'!$E$13</f>
        <v>0</v>
      </c>
      <c r="BV1384" s="173">
        <f t="shared" si="614"/>
        <v>0</v>
      </c>
      <c r="BW1384"/>
      <c r="BX1384"/>
    </row>
    <row r="1385" spans="1:76">
      <c r="A1385" s="152" t="s">
        <v>1800</v>
      </c>
      <c r="B1385" s="152" t="s">
        <v>219</v>
      </c>
      <c r="C1385" s="152" t="s">
        <v>219</v>
      </c>
      <c r="D1385" s="152" t="s">
        <v>279</v>
      </c>
      <c r="E1385" s="152" t="s">
        <v>278</v>
      </c>
      <c r="F1385" s="153">
        <f t="shared" si="590"/>
        <v>27</v>
      </c>
      <c r="G1385" s="154">
        <v>1</v>
      </c>
      <c r="H1385" s="154">
        <f>IFERROR(VLOOKUP(B1385,'P2 Origin'!$C$21:$Q$176,15,FALSE),0)</f>
        <v>0</v>
      </c>
      <c r="I1385" s="154">
        <f>IFERROR(VLOOKUP(D1385,'P4 Destination'!$C$21:$Q$176,15,FALSE),0)</f>
        <v>0</v>
      </c>
      <c r="J1385" s="155"/>
      <c r="K1385" s="155">
        <v>1</v>
      </c>
      <c r="L1385" s="156">
        <v>0</v>
      </c>
      <c r="M1385" s="155">
        <v>0</v>
      </c>
      <c r="N1385" s="155">
        <v>0</v>
      </c>
      <c r="O1385" s="157">
        <f t="shared" si="591"/>
        <v>0</v>
      </c>
      <c r="P1385" s="158">
        <f t="shared" si="592"/>
        <v>0</v>
      </c>
      <c r="Q1385" s="159">
        <f>IFERROR(VLOOKUP(N1385,'P1 Intra-Europees'!$A$15:$H$25,3,0),0)*P1385</f>
        <v>0</v>
      </c>
      <c r="R1385" s="160">
        <f t="shared" si="593"/>
        <v>0</v>
      </c>
      <c r="S1385" s="159">
        <f>IFERROR(VLOOKUP(N1385,'P1 Intra-Europees'!$A$15:$H$25,4,0),0)*R1385</f>
        <v>0</v>
      </c>
      <c r="T1385" s="160">
        <f t="shared" si="594"/>
        <v>0</v>
      </c>
      <c r="U1385" s="159">
        <f>IFERROR(VLOOKUP(N1385,'P1 Intra-Europees'!$A$15:$H$25,5,0),0)*T1385</f>
        <v>0</v>
      </c>
      <c r="V1385" s="160">
        <f t="shared" si="595"/>
        <v>0</v>
      </c>
      <c r="W1385" s="159">
        <f>IFERROR(VLOOKUP(N1385,'P1 Intra-Europees'!$A$15:$H$25,6,0),0)*V1385</f>
        <v>0</v>
      </c>
      <c r="X1385" s="160">
        <f t="shared" si="596"/>
        <v>0</v>
      </c>
      <c r="Y1385" s="159">
        <f>IFERROR(VLOOKUP(N1385,'P1 Intra-Europees'!$A$15:$H$25,7,0),0)*X1385</f>
        <v>0</v>
      </c>
      <c r="Z1385" s="161">
        <f t="shared" si="597"/>
        <v>0</v>
      </c>
      <c r="AA1385" s="162">
        <f>IFERROR(VLOOKUP(N1385,'P1 Intra-Europees'!$A$15:$H$25,8,0),0)*Z1385</f>
        <v>0</v>
      </c>
      <c r="AB1385" s="163">
        <f t="shared" si="598"/>
        <v>0</v>
      </c>
      <c r="AC1385" s="157" t="str">
        <f>VLOOKUP(B1385,'P2 Origin'!$C$21:$O$176,13,0)</f>
        <v>EUR</v>
      </c>
      <c r="AD1385" s="164">
        <f t="shared" si="599"/>
        <v>0</v>
      </c>
      <c r="AE1385" s="165">
        <f>IF(AU1385&gt;0.1,VLOOKUP(B1385,'P2 Origin'!$C$21:$M$176,3,0)*H1385,0)</f>
        <v>0</v>
      </c>
      <c r="AF1385" s="166">
        <f t="shared" si="600"/>
        <v>0</v>
      </c>
      <c r="AG1385" s="165">
        <f>(VLOOKUP(B1385,'P2 Origin'!$C$21:$M$176,4,0))*AF1385</f>
        <v>0</v>
      </c>
      <c r="AH1385" s="166">
        <f t="shared" si="601"/>
        <v>0</v>
      </c>
      <c r="AI1385" s="165">
        <f>(VLOOKUP(B1385,'P2 Origin'!$C$21:$M$176,5,0))*AH1385</f>
        <v>0</v>
      </c>
      <c r="AJ1385" s="166">
        <f t="shared" si="615"/>
        <v>0</v>
      </c>
      <c r="AK1385" s="165">
        <f>(VLOOKUP(B1385,'P2 Origin'!$C$21:$M$176,6,0))*AJ1385</f>
        <v>0</v>
      </c>
      <c r="AL1385" s="166">
        <f t="shared" si="602"/>
        <v>27</v>
      </c>
      <c r="AM1385" s="165">
        <f>(VLOOKUP($B1385,'P2 Origin'!$C$21:$M$176,7,0))*AL1385</f>
        <v>0</v>
      </c>
      <c r="AN1385" s="166">
        <f t="shared" si="603"/>
        <v>0</v>
      </c>
      <c r="AO1385" s="165">
        <f>(VLOOKUP($B1385,'P2 Origin'!$C$21:$M$176,8,0))*AN1385</f>
        <v>0</v>
      </c>
      <c r="AP1385" s="166">
        <f t="shared" si="604"/>
        <v>0</v>
      </c>
      <c r="AQ1385" s="165">
        <f>(VLOOKUP($B1385,'P2 Origin'!$C$21:$M$176,9,0))*AP1385</f>
        <v>0</v>
      </c>
      <c r="AR1385" s="155">
        <f t="shared" si="616"/>
        <v>1</v>
      </c>
      <c r="AS1385" s="164">
        <f>(VLOOKUP(B1385,'P2 Origin'!$C$21:$M$176,10,0))*K1385</f>
        <v>0</v>
      </c>
      <c r="AT1385" s="164">
        <f>(VLOOKUP(B1385,'P2 Origin'!$C$21:$M$176,11,0))*J1385</f>
        <v>0</v>
      </c>
      <c r="AU1385" s="167">
        <v>27</v>
      </c>
      <c r="AV1385" s="168">
        <v>27</v>
      </c>
      <c r="AW1385" s="169">
        <v>0</v>
      </c>
      <c r="AX1385" s="170">
        <f>IF(AU1385&gt;=0.1,'P3 Bureaumarge zee- en luchtvr.'!$D$12,0)</f>
        <v>0</v>
      </c>
      <c r="AY1385" s="163">
        <f t="shared" si="605"/>
        <v>0</v>
      </c>
      <c r="AZ1385" s="157" t="str">
        <f>VLOOKUP(D1385,'P4 Destination'!$C$21:$O$176,13,0)</f>
        <v>USD</v>
      </c>
      <c r="BA1385" s="164">
        <f t="shared" si="606"/>
        <v>0</v>
      </c>
      <c r="BB1385" s="171">
        <f>IF(AU1385&gt;0.1,(VLOOKUP(D1385,'P4 Destination'!$C$21:$M$176,3,0))*I1385,0)</f>
        <v>0</v>
      </c>
      <c r="BC1385" s="172">
        <f t="shared" si="607"/>
        <v>0</v>
      </c>
      <c r="BD1385" s="171">
        <f>(VLOOKUP($D1385,'P4 Destination'!$C$21:$M$176,4,0))*BC1385</f>
        <v>0</v>
      </c>
      <c r="BE1385" s="172">
        <f t="shared" si="608"/>
        <v>0</v>
      </c>
      <c r="BF1385" s="171">
        <f>(VLOOKUP($D1385,'P4 Destination'!$C$21:$M$176,5,0))*BE1385</f>
        <v>0</v>
      </c>
      <c r="BG1385" s="172">
        <f t="shared" si="609"/>
        <v>0</v>
      </c>
      <c r="BH1385" s="171">
        <f>(VLOOKUP($D1385,'P4 Destination'!$C$21:$M$176,6,0))*BG1385</f>
        <v>0</v>
      </c>
      <c r="BI1385" s="172">
        <f t="shared" si="610"/>
        <v>27</v>
      </c>
      <c r="BJ1385" s="171">
        <f>(VLOOKUP($D1385,'P4 Destination'!$C$21:$M$176,7,0))*BI1385</f>
        <v>0</v>
      </c>
      <c r="BK1385" s="172">
        <f t="shared" si="611"/>
        <v>0</v>
      </c>
      <c r="BL1385" s="171">
        <f>(VLOOKUP($D1385,'P4 Destination'!$C$21:$M$176,8,0))*BK1385</f>
        <v>0</v>
      </c>
      <c r="BM1385" s="172">
        <f t="shared" si="612"/>
        <v>0</v>
      </c>
      <c r="BN1385" s="171">
        <f>(VLOOKUP($D1385,'P4 Destination'!$C$21:$M$176,9,0))*BM1385</f>
        <v>0</v>
      </c>
      <c r="BO1385" s="154">
        <f t="shared" si="617"/>
        <v>1</v>
      </c>
      <c r="BP1385" s="171">
        <f>(VLOOKUP(D1385,'P4 Destination'!$C$21:$M$176,10,0))*K1385</f>
        <v>0</v>
      </c>
      <c r="BQ1385" s="171">
        <f>(VLOOKUP(D1385,'P4 Destination'!$C$21:$M$176,11,0))*J1385</f>
        <v>0</v>
      </c>
      <c r="BR1385" s="173">
        <f t="shared" si="613"/>
        <v>0</v>
      </c>
      <c r="BS1385" s="173">
        <f>(AV1385*2500)*'P6 Verzekering'!$E$11</f>
        <v>0</v>
      </c>
      <c r="BT1385" s="173">
        <f>(AW1385*2500)*'P6 Verzekering'!$E$12</f>
        <v>0</v>
      </c>
      <c r="BU1385" s="173">
        <f>(L1385*2500)*'P6 Verzekering'!$E$13</f>
        <v>0</v>
      </c>
      <c r="BV1385" s="173">
        <f t="shared" si="614"/>
        <v>0</v>
      </c>
      <c r="BW1385"/>
      <c r="BX1385"/>
    </row>
    <row r="1386" spans="1:76">
      <c r="A1386" s="152" t="s">
        <v>1805</v>
      </c>
      <c r="B1386" s="152" t="s">
        <v>219</v>
      </c>
      <c r="C1386" s="152" t="s">
        <v>219</v>
      </c>
      <c r="D1386" s="152" t="s">
        <v>372</v>
      </c>
      <c r="E1386" s="152" t="s">
        <v>412</v>
      </c>
      <c r="F1386" s="153">
        <f t="shared" si="590"/>
        <v>34</v>
      </c>
      <c r="G1386" s="154">
        <v>1</v>
      </c>
      <c r="H1386" s="154">
        <f>IFERROR(VLOOKUP(B1386,'P2 Origin'!$C$21:$Q$176,15,FALSE),0)</f>
        <v>0</v>
      </c>
      <c r="I1386" s="154">
        <f>IFERROR(VLOOKUP(D1386,'P4 Destination'!$C$21:$Q$176,15,FALSE),0)</f>
        <v>0</v>
      </c>
      <c r="J1386" s="155"/>
      <c r="K1386" s="155">
        <v>1</v>
      </c>
      <c r="L1386" s="156">
        <v>0</v>
      </c>
      <c r="M1386" s="155">
        <v>0</v>
      </c>
      <c r="N1386" s="155">
        <v>0</v>
      </c>
      <c r="O1386" s="157">
        <f t="shared" si="591"/>
        <v>0</v>
      </c>
      <c r="P1386" s="158">
        <f t="shared" si="592"/>
        <v>0</v>
      </c>
      <c r="Q1386" s="159">
        <f>IFERROR(VLOOKUP(N1386,'P1 Intra-Europees'!$A$15:$H$25,3,0),0)*P1386</f>
        <v>0</v>
      </c>
      <c r="R1386" s="160">
        <f t="shared" si="593"/>
        <v>0</v>
      </c>
      <c r="S1386" s="159">
        <f>IFERROR(VLOOKUP(N1386,'P1 Intra-Europees'!$A$15:$H$25,4,0),0)*R1386</f>
        <v>0</v>
      </c>
      <c r="T1386" s="160">
        <f t="shared" si="594"/>
        <v>0</v>
      </c>
      <c r="U1386" s="159">
        <f>IFERROR(VLOOKUP(N1386,'P1 Intra-Europees'!$A$15:$H$25,5,0),0)*T1386</f>
        <v>0</v>
      </c>
      <c r="V1386" s="160">
        <f t="shared" si="595"/>
        <v>0</v>
      </c>
      <c r="W1386" s="159">
        <f>IFERROR(VLOOKUP(N1386,'P1 Intra-Europees'!$A$15:$H$25,6,0),0)*V1386</f>
        <v>0</v>
      </c>
      <c r="X1386" s="160">
        <f t="shared" si="596"/>
        <v>0</v>
      </c>
      <c r="Y1386" s="159">
        <f>IFERROR(VLOOKUP(N1386,'P1 Intra-Europees'!$A$15:$H$25,7,0),0)*X1386</f>
        <v>0</v>
      </c>
      <c r="Z1386" s="161">
        <f t="shared" si="597"/>
        <v>0</v>
      </c>
      <c r="AA1386" s="162">
        <f>IFERROR(VLOOKUP(N1386,'P1 Intra-Europees'!$A$15:$H$25,8,0),0)*Z1386</f>
        <v>0</v>
      </c>
      <c r="AB1386" s="163">
        <f t="shared" si="598"/>
        <v>0</v>
      </c>
      <c r="AC1386" s="157" t="str">
        <f>VLOOKUP(B1386,'P2 Origin'!$C$21:$O$176,13,0)</f>
        <v>EUR</v>
      </c>
      <c r="AD1386" s="164">
        <f t="shared" si="599"/>
        <v>0</v>
      </c>
      <c r="AE1386" s="165">
        <f>IF(AU1386&gt;0.1,VLOOKUP(B1386,'P2 Origin'!$C$21:$M$176,3,0)*H1386,0)</f>
        <v>0</v>
      </c>
      <c r="AF1386" s="166">
        <f t="shared" si="600"/>
        <v>0</v>
      </c>
      <c r="AG1386" s="165">
        <f>(VLOOKUP(B1386,'P2 Origin'!$C$21:$M$176,4,0))*AF1386</f>
        <v>0</v>
      </c>
      <c r="AH1386" s="166">
        <f t="shared" si="601"/>
        <v>0</v>
      </c>
      <c r="AI1386" s="165">
        <f>(VLOOKUP(B1386,'P2 Origin'!$C$21:$M$176,5,0))*AH1386</f>
        <v>0</v>
      </c>
      <c r="AJ1386" s="166">
        <f t="shared" si="615"/>
        <v>0</v>
      </c>
      <c r="AK1386" s="165">
        <f>(VLOOKUP(B1386,'P2 Origin'!$C$21:$M$176,6,0))*AJ1386</f>
        <v>0</v>
      </c>
      <c r="AL1386" s="166">
        <f t="shared" si="602"/>
        <v>34</v>
      </c>
      <c r="AM1386" s="165">
        <f>(VLOOKUP($B1386,'P2 Origin'!$C$21:$M$176,7,0))*AL1386</f>
        <v>0</v>
      </c>
      <c r="AN1386" s="166">
        <f t="shared" si="603"/>
        <v>0</v>
      </c>
      <c r="AO1386" s="165">
        <f>(VLOOKUP($B1386,'P2 Origin'!$C$21:$M$176,8,0))*AN1386</f>
        <v>0</v>
      </c>
      <c r="AP1386" s="166">
        <f t="shared" si="604"/>
        <v>0</v>
      </c>
      <c r="AQ1386" s="165">
        <f>(VLOOKUP($B1386,'P2 Origin'!$C$21:$M$176,9,0))*AP1386</f>
        <v>0</v>
      </c>
      <c r="AR1386" s="155">
        <f t="shared" si="616"/>
        <v>1</v>
      </c>
      <c r="AS1386" s="164">
        <f>(VLOOKUP(B1386,'P2 Origin'!$C$21:$M$176,10,0))*K1386</f>
        <v>0</v>
      </c>
      <c r="AT1386" s="164">
        <f>(VLOOKUP(B1386,'P2 Origin'!$C$21:$M$176,11,0))*J1386</f>
        <v>0</v>
      </c>
      <c r="AU1386" s="167">
        <v>34</v>
      </c>
      <c r="AV1386" s="168">
        <v>34</v>
      </c>
      <c r="AW1386" s="169">
        <v>0</v>
      </c>
      <c r="AX1386" s="170">
        <f>IF(AU1386&gt;=0.1,'P3 Bureaumarge zee- en luchtvr.'!$D$12,0)</f>
        <v>0</v>
      </c>
      <c r="AY1386" s="163">
        <f t="shared" si="605"/>
        <v>0</v>
      </c>
      <c r="AZ1386" s="157" t="str">
        <f>VLOOKUP(D1386,'P4 Destination'!$C$21:$O$176,13,0)</f>
        <v>USD</v>
      </c>
      <c r="BA1386" s="164">
        <f t="shared" si="606"/>
        <v>0</v>
      </c>
      <c r="BB1386" s="171">
        <f>IF(AU1386&gt;0.1,(VLOOKUP(D1386,'P4 Destination'!$C$21:$M$176,3,0))*I1386,0)</f>
        <v>0</v>
      </c>
      <c r="BC1386" s="172">
        <f t="shared" si="607"/>
        <v>0</v>
      </c>
      <c r="BD1386" s="171">
        <f>(VLOOKUP($D1386,'P4 Destination'!$C$21:$M$176,4,0))*BC1386</f>
        <v>0</v>
      </c>
      <c r="BE1386" s="172">
        <f t="shared" si="608"/>
        <v>0</v>
      </c>
      <c r="BF1386" s="171">
        <f>(VLOOKUP($D1386,'P4 Destination'!$C$21:$M$176,5,0))*BE1386</f>
        <v>0</v>
      </c>
      <c r="BG1386" s="172">
        <f t="shared" si="609"/>
        <v>0</v>
      </c>
      <c r="BH1386" s="171">
        <f>(VLOOKUP($D1386,'P4 Destination'!$C$21:$M$176,6,0))*BG1386</f>
        <v>0</v>
      </c>
      <c r="BI1386" s="172">
        <f t="shared" si="610"/>
        <v>34</v>
      </c>
      <c r="BJ1386" s="171">
        <f>(VLOOKUP($D1386,'P4 Destination'!$C$21:$M$176,7,0))*BI1386</f>
        <v>0</v>
      </c>
      <c r="BK1386" s="172">
        <f t="shared" si="611"/>
        <v>0</v>
      </c>
      <c r="BL1386" s="171">
        <f>(VLOOKUP($D1386,'P4 Destination'!$C$21:$M$176,8,0))*BK1386</f>
        <v>0</v>
      </c>
      <c r="BM1386" s="172">
        <f t="shared" si="612"/>
        <v>0</v>
      </c>
      <c r="BN1386" s="171">
        <f>(VLOOKUP($D1386,'P4 Destination'!$C$21:$M$176,9,0))*BM1386</f>
        <v>0</v>
      </c>
      <c r="BO1386" s="154">
        <f t="shared" si="617"/>
        <v>1</v>
      </c>
      <c r="BP1386" s="171">
        <f>(VLOOKUP(D1386,'P4 Destination'!$C$21:$M$176,10,0))*K1386</f>
        <v>0</v>
      </c>
      <c r="BQ1386" s="171">
        <f>(VLOOKUP(D1386,'P4 Destination'!$C$21:$M$176,11,0))*J1386</f>
        <v>0</v>
      </c>
      <c r="BR1386" s="173">
        <f t="shared" si="613"/>
        <v>0</v>
      </c>
      <c r="BS1386" s="173">
        <f>(AV1386*2500)*'P6 Verzekering'!$E$11</f>
        <v>0</v>
      </c>
      <c r="BT1386" s="173">
        <f>(AW1386*2500)*'P6 Verzekering'!$E$12</f>
        <v>0</v>
      </c>
      <c r="BU1386" s="173">
        <f>(L1386*2500)*'P6 Verzekering'!$E$13</f>
        <v>0</v>
      </c>
      <c r="BV1386" s="173">
        <f t="shared" si="614"/>
        <v>0</v>
      </c>
      <c r="BW1386"/>
      <c r="BX1386"/>
    </row>
    <row r="1387" spans="1:76">
      <c r="A1387" s="152" t="s">
        <v>1806</v>
      </c>
      <c r="B1387" s="152" t="s">
        <v>219</v>
      </c>
      <c r="C1387" s="152" t="s">
        <v>219</v>
      </c>
      <c r="D1387" s="152" t="s">
        <v>372</v>
      </c>
      <c r="E1387" s="152" t="s">
        <v>412</v>
      </c>
      <c r="F1387" s="153">
        <f t="shared" si="590"/>
        <v>30</v>
      </c>
      <c r="G1387" s="154">
        <v>1</v>
      </c>
      <c r="H1387" s="154">
        <f>IFERROR(VLOOKUP(B1387,'P2 Origin'!$C$21:$Q$176,15,FALSE),0)</f>
        <v>0</v>
      </c>
      <c r="I1387" s="154">
        <f>IFERROR(VLOOKUP(D1387,'P4 Destination'!$C$21:$Q$176,15,FALSE),0)</f>
        <v>0</v>
      </c>
      <c r="J1387" s="155"/>
      <c r="K1387" s="155">
        <v>1</v>
      </c>
      <c r="L1387" s="156">
        <v>0</v>
      </c>
      <c r="M1387" s="155">
        <v>0</v>
      </c>
      <c r="N1387" s="155">
        <v>0</v>
      </c>
      <c r="O1387" s="157">
        <f t="shared" si="591"/>
        <v>0</v>
      </c>
      <c r="P1387" s="158">
        <f t="shared" si="592"/>
        <v>0</v>
      </c>
      <c r="Q1387" s="159">
        <f>IFERROR(VLOOKUP(N1387,'P1 Intra-Europees'!$A$15:$H$25,3,0),0)*P1387</f>
        <v>0</v>
      </c>
      <c r="R1387" s="160">
        <f t="shared" si="593"/>
        <v>0</v>
      </c>
      <c r="S1387" s="159">
        <f>IFERROR(VLOOKUP(N1387,'P1 Intra-Europees'!$A$15:$H$25,4,0),0)*R1387</f>
        <v>0</v>
      </c>
      <c r="T1387" s="160">
        <f t="shared" si="594"/>
        <v>0</v>
      </c>
      <c r="U1387" s="159">
        <f>IFERROR(VLOOKUP(N1387,'P1 Intra-Europees'!$A$15:$H$25,5,0),0)*T1387</f>
        <v>0</v>
      </c>
      <c r="V1387" s="160">
        <f t="shared" si="595"/>
        <v>0</v>
      </c>
      <c r="W1387" s="159">
        <f>IFERROR(VLOOKUP(N1387,'P1 Intra-Europees'!$A$15:$H$25,6,0),0)*V1387</f>
        <v>0</v>
      </c>
      <c r="X1387" s="160">
        <f t="shared" si="596"/>
        <v>0</v>
      </c>
      <c r="Y1387" s="159">
        <f>IFERROR(VLOOKUP(N1387,'P1 Intra-Europees'!$A$15:$H$25,7,0),0)*X1387</f>
        <v>0</v>
      </c>
      <c r="Z1387" s="161">
        <f t="shared" si="597"/>
        <v>0</v>
      </c>
      <c r="AA1387" s="162">
        <f>IFERROR(VLOOKUP(N1387,'P1 Intra-Europees'!$A$15:$H$25,8,0),0)*Z1387</f>
        <v>0</v>
      </c>
      <c r="AB1387" s="163">
        <f t="shared" si="598"/>
        <v>0</v>
      </c>
      <c r="AC1387" s="157" t="str">
        <f>VLOOKUP(B1387,'P2 Origin'!$C$21:$O$176,13,0)</f>
        <v>EUR</v>
      </c>
      <c r="AD1387" s="164">
        <f t="shared" si="599"/>
        <v>0</v>
      </c>
      <c r="AE1387" s="165">
        <f>IF(AU1387&gt;0.1,VLOOKUP(B1387,'P2 Origin'!$C$21:$M$176,3,0)*H1387,0)</f>
        <v>0</v>
      </c>
      <c r="AF1387" s="166">
        <f t="shared" si="600"/>
        <v>0</v>
      </c>
      <c r="AG1387" s="165">
        <f>(VLOOKUP(B1387,'P2 Origin'!$C$21:$M$176,4,0))*AF1387</f>
        <v>0</v>
      </c>
      <c r="AH1387" s="166">
        <f t="shared" si="601"/>
        <v>0</v>
      </c>
      <c r="AI1387" s="165">
        <f>(VLOOKUP(B1387,'P2 Origin'!$C$21:$M$176,5,0))*AH1387</f>
        <v>0</v>
      </c>
      <c r="AJ1387" s="166">
        <f t="shared" si="615"/>
        <v>0</v>
      </c>
      <c r="AK1387" s="165">
        <f>(VLOOKUP(B1387,'P2 Origin'!$C$21:$M$176,6,0))*AJ1387</f>
        <v>0</v>
      </c>
      <c r="AL1387" s="166">
        <f t="shared" si="602"/>
        <v>30</v>
      </c>
      <c r="AM1387" s="165">
        <f>(VLOOKUP($B1387,'P2 Origin'!$C$21:$M$176,7,0))*AL1387</f>
        <v>0</v>
      </c>
      <c r="AN1387" s="166">
        <f t="shared" si="603"/>
        <v>0</v>
      </c>
      <c r="AO1387" s="165">
        <f>(VLOOKUP($B1387,'P2 Origin'!$C$21:$M$176,8,0))*AN1387</f>
        <v>0</v>
      </c>
      <c r="AP1387" s="166">
        <f t="shared" si="604"/>
        <v>0</v>
      </c>
      <c r="AQ1387" s="165">
        <f>(VLOOKUP($B1387,'P2 Origin'!$C$21:$M$176,9,0))*AP1387</f>
        <v>0</v>
      </c>
      <c r="AR1387" s="155">
        <f t="shared" si="616"/>
        <v>1</v>
      </c>
      <c r="AS1387" s="164">
        <f>(VLOOKUP(B1387,'P2 Origin'!$C$21:$M$176,10,0))*K1387</f>
        <v>0</v>
      </c>
      <c r="AT1387" s="164">
        <f>(VLOOKUP(B1387,'P2 Origin'!$C$21:$M$176,11,0))*J1387</f>
        <v>0</v>
      </c>
      <c r="AU1387" s="167">
        <v>30</v>
      </c>
      <c r="AV1387" s="168">
        <v>30</v>
      </c>
      <c r="AW1387" s="169">
        <v>0</v>
      </c>
      <c r="AX1387" s="170">
        <f>IF(AU1387&gt;=0.1,'P3 Bureaumarge zee- en luchtvr.'!$D$12,0)</f>
        <v>0</v>
      </c>
      <c r="AY1387" s="163">
        <f t="shared" si="605"/>
        <v>0</v>
      </c>
      <c r="AZ1387" s="157" t="str">
        <f>VLOOKUP(D1387,'P4 Destination'!$C$21:$O$176,13,0)</f>
        <v>USD</v>
      </c>
      <c r="BA1387" s="164">
        <f t="shared" si="606"/>
        <v>0</v>
      </c>
      <c r="BB1387" s="171">
        <f>IF(AU1387&gt;0.1,(VLOOKUP(D1387,'P4 Destination'!$C$21:$M$176,3,0))*I1387,0)</f>
        <v>0</v>
      </c>
      <c r="BC1387" s="172">
        <f t="shared" si="607"/>
        <v>0</v>
      </c>
      <c r="BD1387" s="171">
        <f>(VLOOKUP($D1387,'P4 Destination'!$C$21:$M$176,4,0))*BC1387</f>
        <v>0</v>
      </c>
      <c r="BE1387" s="172">
        <f t="shared" si="608"/>
        <v>0</v>
      </c>
      <c r="BF1387" s="171">
        <f>(VLOOKUP($D1387,'P4 Destination'!$C$21:$M$176,5,0))*BE1387</f>
        <v>0</v>
      </c>
      <c r="BG1387" s="172">
        <f t="shared" si="609"/>
        <v>0</v>
      </c>
      <c r="BH1387" s="171">
        <f>(VLOOKUP($D1387,'P4 Destination'!$C$21:$M$176,6,0))*BG1387</f>
        <v>0</v>
      </c>
      <c r="BI1387" s="172">
        <f t="shared" si="610"/>
        <v>30</v>
      </c>
      <c r="BJ1387" s="171">
        <f>(VLOOKUP($D1387,'P4 Destination'!$C$21:$M$176,7,0))*BI1387</f>
        <v>0</v>
      </c>
      <c r="BK1387" s="172">
        <f t="shared" si="611"/>
        <v>0</v>
      </c>
      <c r="BL1387" s="171">
        <f>(VLOOKUP($D1387,'P4 Destination'!$C$21:$M$176,8,0))*BK1387</f>
        <v>0</v>
      </c>
      <c r="BM1387" s="172">
        <f t="shared" si="612"/>
        <v>0</v>
      </c>
      <c r="BN1387" s="171">
        <f>(VLOOKUP($D1387,'P4 Destination'!$C$21:$M$176,9,0))*BM1387</f>
        <v>0</v>
      </c>
      <c r="BO1387" s="154">
        <f t="shared" si="617"/>
        <v>1</v>
      </c>
      <c r="BP1387" s="171">
        <f>(VLOOKUP(D1387,'P4 Destination'!$C$21:$M$176,10,0))*K1387</f>
        <v>0</v>
      </c>
      <c r="BQ1387" s="171">
        <f>(VLOOKUP(D1387,'P4 Destination'!$C$21:$M$176,11,0))*J1387</f>
        <v>0</v>
      </c>
      <c r="BR1387" s="173">
        <f t="shared" si="613"/>
        <v>0</v>
      </c>
      <c r="BS1387" s="173">
        <f>(AV1387*2500)*'P6 Verzekering'!$E$11</f>
        <v>0</v>
      </c>
      <c r="BT1387" s="173">
        <f>(AW1387*2500)*'P6 Verzekering'!$E$12</f>
        <v>0</v>
      </c>
      <c r="BU1387" s="173">
        <f>(L1387*2500)*'P6 Verzekering'!$E$13</f>
        <v>0</v>
      </c>
      <c r="BV1387" s="173">
        <f t="shared" si="614"/>
        <v>0</v>
      </c>
      <c r="BW1387"/>
      <c r="BX1387"/>
    </row>
    <row r="1388" spans="1:76">
      <c r="A1388" s="152" t="s">
        <v>1807</v>
      </c>
      <c r="B1388" s="152" t="s">
        <v>219</v>
      </c>
      <c r="C1388" s="152" t="s">
        <v>219</v>
      </c>
      <c r="D1388" s="152" t="s">
        <v>372</v>
      </c>
      <c r="E1388" s="152" t="s">
        <v>412</v>
      </c>
      <c r="F1388" s="153">
        <f t="shared" si="590"/>
        <v>49</v>
      </c>
      <c r="G1388" s="154">
        <v>1</v>
      </c>
      <c r="H1388" s="154">
        <f>IFERROR(VLOOKUP(B1388,'P2 Origin'!$C$21:$Q$176,15,FALSE),0)</f>
        <v>0</v>
      </c>
      <c r="I1388" s="154">
        <f>IFERROR(VLOOKUP(D1388,'P4 Destination'!$C$21:$Q$176,15,FALSE),0)</f>
        <v>0</v>
      </c>
      <c r="J1388" s="155"/>
      <c r="K1388" s="155">
        <v>1</v>
      </c>
      <c r="L1388" s="156">
        <v>0</v>
      </c>
      <c r="M1388" s="155">
        <v>0</v>
      </c>
      <c r="N1388" s="155">
        <v>0</v>
      </c>
      <c r="O1388" s="157">
        <f t="shared" si="591"/>
        <v>0</v>
      </c>
      <c r="P1388" s="158">
        <f t="shared" si="592"/>
        <v>0</v>
      </c>
      <c r="Q1388" s="159">
        <f>IFERROR(VLOOKUP(N1388,'P1 Intra-Europees'!$A$15:$H$25,3,0),0)*P1388</f>
        <v>0</v>
      </c>
      <c r="R1388" s="160">
        <f t="shared" si="593"/>
        <v>0</v>
      </c>
      <c r="S1388" s="159">
        <f>IFERROR(VLOOKUP(N1388,'P1 Intra-Europees'!$A$15:$H$25,4,0),0)*R1388</f>
        <v>0</v>
      </c>
      <c r="T1388" s="160">
        <f t="shared" si="594"/>
        <v>0</v>
      </c>
      <c r="U1388" s="159">
        <f>IFERROR(VLOOKUP(N1388,'P1 Intra-Europees'!$A$15:$H$25,5,0),0)*T1388</f>
        <v>0</v>
      </c>
      <c r="V1388" s="160">
        <f t="shared" si="595"/>
        <v>0</v>
      </c>
      <c r="W1388" s="159">
        <f>IFERROR(VLOOKUP(N1388,'P1 Intra-Europees'!$A$15:$H$25,6,0),0)*V1388</f>
        <v>0</v>
      </c>
      <c r="X1388" s="160">
        <f t="shared" si="596"/>
        <v>0</v>
      </c>
      <c r="Y1388" s="159">
        <f>IFERROR(VLOOKUP(N1388,'P1 Intra-Europees'!$A$15:$H$25,7,0),0)*X1388</f>
        <v>0</v>
      </c>
      <c r="Z1388" s="161">
        <f t="shared" si="597"/>
        <v>0</v>
      </c>
      <c r="AA1388" s="162">
        <f>IFERROR(VLOOKUP(N1388,'P1 Intra-Europees'!$A$15:$H$25,8,0),0)*Z1388</f>
        <v>0</v>
      </c>
      <c r="AB1388" s="163">
        <f t="shared" si="598"/>
        <v>0</v>
      </c>
      <c r="AC1388" s="157" t="str">
        <f>VLOOKUP(B1388,'P2 Origin'!$C$21:$O$176,13,0)</f>
        <v>EUR</v>
      </c>
      <c r="AD1388" s="164">
        <f t="shared" si="599"/>
        <v>0</v>
      </c>
      <c r="AE1388" s="165">
        <f>IF(AU1388&gt;0.1,VLOOKUP(B1388,'P2 Origin'!$C$21:$M$176,3,0)*H1388,0)</f>
        <v>0</v>
      </c>
      <c r="AF1388" s="166">
        <f t="shared" si="600"/>
        <v>0</v>
      </c>
      <c r="AG1388" s="165">
        <f>(VLOOKUP(B1388,'P2 Origin'!$C$21:$M$176,4,0))*AF1388</f>
        <v>0</v>
      </c>
      <c r="AH1388" s="166">
        <f t="shared" si="601"/>
        <v>0</v>
      </c>
      <c r="AI1388" s="165">
        <f>(VLOOKUP(B1388,'P2 Origin'!$C$21:$M$176,5,0))*AH1388</f>
        <v>0</v>
      </c>
      <c r="AJ1388" s="166">
        <f t="shared" si="615"/>
        <v>0</v>
      </c>
      <c r="AK1388" s="165">
        <f>(VLOOKUP(B1388,'P2 Origin'!$C$21:$M$176,6,0))*AJ1388</f>
        <v>0</v>
      </c>
      <c r="AL1388" s="166">
        <f t="shared" si="602"/>
        <v>0</v>
      </c>
      <c r="AM1388" s="165">
        <f>(VLOOKUP($B1388,'P2 Origin'!$C$21:$M$176,7,0))*AL1388</f>
        <v>0</v>
      </c>
      <c r="AN1388" s="166">
        <f t="shared" si="603"/>
        <v>0</v>
      </c>
      <c r="AO1388" s="165">
        <f>(VLOOKUP($B1388,'P2 Origin'!$C$21:$M$176,8,0))*AN1388</f>
        <v>0</v>
      </c>
      <c r="AP1388" s="166">
        <f t="shared" si="604"/>
        <v>49</v>
      </c>
      <c r="AQ1388" s="165">
        <f>(VLOOKUP($B1388,'P2 Origin'!$C$21:$M$176,9,0))*AP1388</f>
        <v>0</v>
      </c>
      <c r="AR1388" s="155">
        <f t="shared" si="616"/>
        <v>1</v>
      </c>
      <c r="AS1388" s="164">
        <f>(VLOOKUP(B1388,'P2 Origin'!$C$21:$M$176,10,0))*K1388</f>
        <v>0</v>
      </c>
      <c r="AT1388" s="164">
        <f>(VLOOKUP(B1388,'P2 Origin'!$C$21:$M$176,11,0))*J1388</f>
        <v>0</v>
      </c>
      <c r="AU1388" s="167">
        <v>49</v>
      </c>
      <c r="AV1388" s="168">
        <v>49</v>
      </c>
      <c r="AW1388" s="169">
        <v>0</v>
      </c>
      <c r="AX1388" s="170">
        <f>IF(AU1388&gt;=0.1,'P3 Bureaumarge zee- en luchtvr.'!$D$12,0)</f>
        <v>0</v>
      </c>
      <c r="AY1388" s="163">
        <f t="shared" si="605"/>
        <v>0</v>
      </c>
      <c r="AZ1388" s="157" t="str">
        <f>VLOOKUP(D1388,'P4 Destination'!$C$21:$O$176,13,0)</f>
        <v>USD</v>
      </c>
      <c r="BA1388" s="164">
        <f t="shared" si="606"/>
        <v>0</v>
      </c>
      <c r="BB1388" s="171">
        <f>IF(AU1388&gt;0.1,(VLOOKUP(D1388,'P4 Destination'!$C$21:$M$176,3,0))*I1388,0)</f>
        <v>0</v>
      </c>
      <c r="BC1388" s="172">
        <f t="shared" si="607"/>
        <v>0</v>
      </c>
      <c r="BD1388" s="171">
        <f>(VLOOKUP($D1388,'P4 Destination'!$C$21:$M$176,4,0))*BC1388</f>
        <v>0</v>
      </c>
      <c r="BE1388" s="172">
        <f t="shared" si="608"/>
        <v>0</v>
      </c>
      <c r="BF1388" s="171">
        <f>(VLOOKUP($D1388,'P4 Destination'!$C$21:$M$176,5,0))*BE1388</f>
        <v>0</v>
      </c>
      <c r="BG1388" s="172">
        <f t="shared" si="609"/>
        <v>0</v>
      </c>
      <c r="BH1388" s="171">
        <f>(VLOOKUP($D1388,'P4 Destination'!$C$21:$M$176,6,0))*BG1388</f>
        <v>0</v>
      </c>
      <c r="BI1388" s="172">
        <f t="shared" si="610"/>
        <v>0</v>
      </c>
      <c r="BJ1388" s="171">
        <f>(VLOOKUP($D1388,'P4 Destination'!$C$21:$M$176,7,0))*BI1388</f>
        <v>0</v>
      </c>
      <c r="BK1388" s="172">
        <f t="shared" si="611"/>
        <v>0</v>
      </c>
      <c r="BL1388" s="171">
        <f>(VLOOKUP($D1388,'P4 Destination'!$C$21:$M$176,8,0))*BK1388</f>
        <v>0</v>
      </c>
      <c r="BM1388" s="172">
        <f t="shared" si="612"/>
        <v>49</v>
      </c>
      <c r="BN1388" s="171">
        <f>(VLOOKUP($D1388,'P4 Destination'!$C$21:$M$176,9,0))*BM1388</f>
        <v>0</v>
      </c>
      <c r="BO1388" s="154">
        <f t="shared" si="617"/>
        <v>1</v>
      </c>
      <c r="BP1388" s="171">
        <f>(VLOOKUP(D1388,'P4 Destination'!$C$21:$M$176,10,0))*K1388</f>
        <v>0</v>
      </c>
      <c r="BQ1388" s="171">
        <f>(VLOOKUP(D1388,'P4 Destination'!$C$21:$M$176,11,0))*J1388</f>
        <v>0</v>
      </c>
      <c r="BR1388" s="173">
        <f t="shared" si="613"/>
        <v>0</v>
      </c>
      <c r="BS1388" s="173">
        <f>(AV1388*2500)*'P6 Verzekering'!$E$11</f>
        <v>0</v>
      </c>
      <c r="BT1388" s="173">
        <f>(AW1388*2500)*'P6 Verzekering'!$E$12</f>
        <v>0</v>
      </c>
      <c r="BU1388" s="173">
        <f>(L1388*2500)*'P6 Verzekering'!$E$13</f>
        <v>0</v>
      </c>
      <c r="BV1388" s="173">
        <f t="shared" si="614"/>
        <v>0</v>
      </c>
      <c r="BW1388"/>
      <c r="BX1388"/>
    </row>
    <row r="1389" spans="1:76">
      <c r="A1389" s="152" t="s">
        <v>1813</v>
      </c>
      <c r="B1389" s="152" t="s">
        <v>219</v>
      </c>
      <c r="C1389" s="152" t="s">
        <v>219</v>
      </c>
      <c r="D1389" s="152" t="s">
        <v>275</v>
      </c>
      <c r="E1389" s="152" t="s">
        <v>274</v>
      </c>
      <c r="F1389" s="153">
        <f t="shared" si="590"/>
        <v>31</v>
      </c>
      <c r="G1389" s="154">
        <v>1</v>
      </c>
      <c r="H1389" s="154">
        <f>IFERROR(VLOOKUP(B1389,'P2 Origin'!$C$21:$Q$176,15,FALSE),0)</f>
        <v>0</v>
      </c>
      <c r="I1389" s="154">
        <f>IFERROR(VLOOKUP(D1389,'P4 Destination'!$C$21:$Q$176,15,FALSE),0)</f>
        <v>0</v>
      </c>
      <c r="J1389" s="155"/>
      <c r="K1389" s="155">
        <v>1</v>
      </c>
      <c r="L1389" s="156">
        <v>0</v>
      </c>
      <c r="M1389" s="155">
        <v>0</v>
      </c>
      <c r="N1389" s="155">
        <v>0</v>
      </c>
      <c r="O1389" s="157">
        <f t="shared" si="591"/>
        <v>0</v>
      </c>
      <c r="P1389" s="158">
        <f t="shared" si="592"/>
        <v>0</v>
      </c>
      <c r="Q1389" s="159">
        <f>IFERROR(VLOOKUP(N1389,'P1 Intra-Europees'!$A$15:$H$25,3,0),0)*P1389</f>
        <v>0</v>
      </c>
      <c r="R1389" s="160">
        <f t="shared" si="593"/>
        <v>0</v>
      </c>
      <c r="S1389" s="159">
        <f>IFERROR(VLOOKUP(N1389,'P1 Intra-Europees'!$A$15:$H$25,4,0),0)*R1389</f>
        <v>0</v>
      </c>
      <c r="T1389" s="160">
        <f t="shared" si="594"/>
        <v>0</v>
      </c>
      <c r="U1389" s="159">
        <f>IFERROR(VLOOKUP(N1389,'P1 Intra-Europees'!$A$15:$H$25,5,0),0)*T1389</f>
        <v>0</v>
      </c>
      <c r="V1389" s="160">
        <f t="shared" si="595"/>
        <v>0</v>
      </c>
      <c r="W1389" s="159">
        <f>IFERROR(VLOOKUP(N1389,'P1 Intra-Europees'!$A$15:$H$25,6,0),0)*V1389</f>
        <v>0</v>
      </c>
      <c r="X1389" s="160">
        <f t="shared" si="596"/>
        <v>0</v>
      </c>
      <c r="Y1389" s="159">
        <f>IFERROR(VLOOKUP(N1389,'P1 Intra-Europees'!$A$15:$H$25,7,0),0)*X1389</f>
        <v>0</v>
      </c>
      <c r="Z1389" s="161">
        <f t="shared" si="597"/>
        <v>0</v>
      </c>
      <c r="AA1389" s="162">
        <f>IFERROR(VLOOKUP(N1389,'P1 Intra-Europees'!$A$15:$H$25,8,0),0)*Z1389</f>
        <v>0</v>
      </c>
      <c r="AB1389" s="163">
        <f t="shared" si="598"/>
        <v>0</v>
      </c>
      <c r="AC1389" s="157" t="str">
        <f>VLOOKUP(B1389,'P2 Origin'!$C$21:$O$176,13,0)</f>
        <v>EUR</v>
      </c>
      <c r="AD1389" s="164">
        <f t="shared" si="599"/>
        <v>0</v>
      </c>
      <c r="AE1389" s="165">
        <f>IF(AU1389&gt;0.1,VLOOKUP(B1389,'P2 Origin'!$C$21:$M$176,3,0)*H1389,0)</f>
        <v>0</v>
      </c>
      <c r="AF1389" s="166">
        <f t="shared" si="600"/>
        <v>0</v>
      </c>
      <c r="AG1389" s="165">
        <f>(VLOOKUP(B1389,'P2 Origin'!$C$21:$M$176,4,0))*AF1389</f>
        <v>0</v>
      </c>
      <c r="AH1389" s="166">
        <f t="shared" si="601"/>
        <v>0</v>
      </c>
      <c r="AI1389" s="165">
        <f>(VLOOKUP(B1389,'P2 Origin'!$C$21:$M$176,5,0))*AH1389</f>
        <v>0</v>
      </c>
      <c r="AJ1389" s="166">
        <f t="shared" si="615"/>
        <v>0</v>
      </c>
      <c r="AK1389" s="165">
        <f>(VLOOKUP(B1389,'P2 Origin'!$C$21:$M$176,6,0))*AJ1389</f>
        <v>0</v>
      </c>
      <c r="AL1389" s="166">
        <f t="shared" si="602"/>
        <v>31</v>
      </c>
      <c r="AM1389" s="165">
        <f>(VLOOKUP($B1389,'P2 Origin'!$C$21:$M$176,7,0))*AL1389</f>
        <v>0</v>
      </c>
      <c r="AN1389" s="166">
        <f t="shared" si="603"/>
        <v>0</v>
      </c>
      <c r="AO1389" s="165">
        <f>(VLOOKUP($B1389,'P2 Origin'!$C$21:$M$176,8,0))*AN1389</f>
        <v>0</v>
      </c>
      <c r="AP1389" s="166">
        <f t="shared" si="604"/>
        <v>0</v>
      </c>
      <c r="AQ1389" s="165">
        <f>(VLOOKUP($B1389,'P2 Origin'!$C$21:$M$176,9,0))*AP1389</f>
        <v>0</v>
      </c>
      <c r="AR1389" s="155">
        <f t="shared" si="616"/>
        <v>1</v>
      </c>
      <c r="AS1389" s="164">
        <f>(VLOOKUP(B1389,'P2 Origin'!$C$21:$M$176,10,0))*K1389</f>
        <v>0</v>
      </c>
      <c r="AT1389" s="164">
        <f>(VLOOKUP(B1389,'P2 Origin'!$C$21:$M$176,11,0))*J1389</f>
        <v>0</v>
      </c>
      <c r="AU1389" s="167">
        <v>31</v>
      </c>
      <c r="AV1389" s="168">
        <v>31</v>
      </c>
      <c r="AW1389" s="169">
        <v>0</v>
      </c>
      <c r="AX1389" s="170">
        <f>IF(AU1389&gt;=0.1,'P3 Bureaumarge zee- en luchtvr.'!$D$12,0)</f>
        <v>0</v>
      </c>
      <c r="AY1389" s="163">
        <f t="shared" si="605"/>
        <v>0</v>
      </c>
      <c r="AZ1389" s="157" t="str">
        <f>VLOOKUP(D1389,'P4 Destination'!$C$21:$O$176,13,0)</f>
        <v>USD</v>
      </c>
      <c r="BA1389" s="164">
        <f t="shared" si="606"/>
        <v>0</v>
      </c>
      <c r="BB1389" s="171">
        <f>IF(AU1389&gt;0.1,(VLOOKUP(D1389,'P4 Destination'!$C$21:$M$176,3,0))*I1389,0)</f>
        <v>0</v>
      </c>
      <c r="BC1389" s="172">
        <f t="shared" si="607"/>
        <v>0</v>
      </c>
      <c r="BD1389" s="171">
        <f>(VLOOKUP($D1389,'P4 Destination'!$C$21:$M$176,4,0))*BC1389</f>
        <v>0</v>
      </c>
      <c r="BE1389" s="172">
        <f t="shared" si="608"/>
        <v>0</v>
      </c>
      <c r="BF1389" s="171">
        <f>(VLOOKUP($D1389,'P4 Destination'!$C$21:$M$176,5,0))*BE1389</f>
        <v>0</v>
      </c>
      <c r="BG1389" s="172">
        <f t="shared" si="609"/>
        <v>0</v>
      </c>
      <c r="BH1389" s="171">
        <f>(VLOOKUP($D1389,'P4 Destination'!$C$21:$M$176,6,0))*BG1389</f>
        <v>0</v>
      </c>
      <c r="BI1389" s="172">
        <f t="shared" si="610"/>
        <v>31</v>
      </c>
      <c r="BJ1389" s="171">
        <f>(VLOOKUP($D1389,'P4 Destination'!$C$21:$M$176,7,0))*BI1389</f>
        <v>0</v>
      </c>
      <c r="BK1389" s="172">
        <f t="shared" si="611"/>
        <v>0</v>
      </c>
      <c r="BL1389" s="171">
        <f>(VLOOKUP($D1389,'P4 Destination'!$C$21:$M$176,8,0))*BK1389</f>
        <v>0</v>
      </c>
      <c r="BM1389" s="172">
        <f t="shared" si="612"/>
        <v>0</v>
      </c>
      <c r="BN1389" s="171">
        <f>(VLOOKUP($D1389,'P4 Destination'!$C$21:$M$176,9,0))*BM1389</f>
        <v>0</v>
      </c>
      <c r="BO1389" s="154">
        <f t="shared" si="617"/>
        <v>1</v>
      </c>
      <c r="BP1389" s="171">
        <f>(VLOOKUP(D1389,'P4 Destination'!$C$21:$M$176,10,0))*K1389</f>
        <v>0</v>
      </c>
      <c r="BQ1389" s="171">
        <f>(VLOOKUP(D1389,'P4 Destination'!$C$21:$M$176,11,0))*J1389</f>
        <v>0</v>
      </c>
      <c r="BR1389" s="173">
        <f t="shared" si="613"/>
        <v>0</v>
      </c>
      <c r="BS1389" s="173">
        <f>(AV1389*2500)*'P6 Verzekering'!$E$11</f>
        <v>0</v>
      </c>
      <c r="BT1389" s="173">
        <f>(AW1389*2500)*'P6 Verzekering'!$E$12</f>
        <v>0</v>
      </c>
      <c r="BU1389" s="173">
        <f>(L1389*2500)*'P6 Verzekering'!$E$13</f>
        <v>0</v>
      </c>
      <c r="BV1389" s="173">
        <f t="shared" si="614"/>
        <v>0</v>
      </c>
      <c r="BW1389"/>
      <c r="BX1389"/>
    </row>
    <row r="1390" spans="1:76">
      <c r="A1390" s="152" t="s">
        <v>1833</v>
      </c>
      <c r="B1390" s="152" t="s">
        <v>219</v>
      </c>
      <c r="C1390" s="152" t="s">
        <v>219</v>
      </c>
      <c r="D1390" s="152" t="s">
        <v>349</v>
      </c>
      <c r="E1390" s="152" t="s">
        <v>346</v>
      </c>
      <c r="F1390" s="153">
        <f t="shared" si="590"/>
        <v>2</v>
      </c>
      <c r="G1390" s="154">
        <v>0</v>
      </c>
      <c r="H1390" s="154">
        <f>IFERROR(VLOOKUP(B1390,'P2 Origin'!$C$21:$Q$176,15,FALSE),0)</f>
        <v>0</v>
      </c>
      <c r="I1390" s="154">
        <f>IFERROR(VLOOKUP(D1390,'P4 Destination'!$C$21:$Q$176,15,FALSE),0)</f>
        <v>1</v>
      </c>
      <c r="J1390" s="155"/>
      <c r="K1390" s="155"/>
      <c r="L1390" s="156">
        <v>0</v>
      </c>
      <c r="M1390" s="155">
        <v>0</v>
      </c>
      <c r="N1390" s="155">
        <v>0</v>
      </c>
      <c r="O1390" s="157">
        <f t="shared" si="591"/>
        <v>0</v>
      </c>
      <c r="P1390" s="158">
        <f t="shared" si="592"/>
        <v>0</v>
      </c>
      <c r="Q1390" s="159">
        <f>IFERROR(VLOOKUP(N1390,'P1 Intra-Europees'!$A$15:$H$25,3,0),0)*P1390</f>
        <v>0</v>
      </c>
      <c r="R1390" s="160">
        <f t="shared" si="593"/>
        <v>0</v>
      </c>
      <c r="S1390" s="159">
        <f>IFERROR(VLOOKUP(N1390,'P1 Intra-Europees'!$A$15:$H$25,4,0),0)*R1390</f>
        <v>0</v>
      </c>
      <c r="T1390" s="160">
        <f t="shared" si="594"/>
        <v>0</v>
      </c>
      <c r="U1390" s="159">
        <f>IFERROR(VLOOKUP(N1390,'P1 Intra-Europees'!$A$15:$H$25,5,0),0)*T1390</f>
        <v>0</v>
      </c>
      <c r="V1390" s="160">
        <f t="shared" si="595"/>
        <v>0</v>
      </c>
      <c r="W1390" s="159">
        <f>IFERROR(VLOOKUP(N1390,'P1 Intra-Europees'!$A$15:$H$25,6,0),0)*V1390</f>
        <v>0</v>
      </c>
      <c r="X1390" s="160">
        <f t="shared" si="596"/>
        <v>0</v>
      </c>
      <c r="Y1390" s="159">
        <f>IFERROR(VLOOKUP(N1390,'P1 Intra-Europees'!$A$15:$H$25,7,0),0)*X1390</f>
        <v>0</v>
      </c>
      <c r="Z1390" s="161">
        <f t="shared" si="597"/>
        <v>0</v>
      </c>
      <c r="AA1390" s="162">
        <f>IFERROR(VLOOKUP(N1390,'P1 Intra-Europees'!$A$15:$H$25,8,0),0)*Z1390</f>
        <v>0</v>
      </c>
      <c r="AB1390" s="163">
        <f t="shared" si="598"/>
        <v>0</v>
      </c>
      <c r="AC1390" s="157" t="str">
        <f>VLOOKUP(B1390,'P2 Origin'!$C$21:$O$176,13,0)</f>
        <v>EUR</v>
      </c>
      <c r="AD1390" s="164">
        <f t="shared" si="599"/>
        <v>0</v>
      </c>
      <c r="AE1390" s="165">
        <f>IF(AU1390&gt;0.1,VLOOKUP(B1390,'P2 Origin'!$C$21:$M$176,3,0)*H1390,0)</f>
        <v>0</v>
      </c>
      <c r="AF1390" s="166">
        <f t="shared" si="600"/>
        <v>2</v>
      </c>
      <c r="AG1390" s="165">
        <f>(VLOOKUP(B1390,'P2 Origin'!$C$21:$M$176,4,0))*AF1390</f>
        <v>0</v>
      </c>
      <c r="AH1390" s="166">
        <f t="shared" si="601"/>
        <v>0</v>
      </c>
      <c r="AI1390" s="165">
        <f>(VLOOKUP(B1390,'P2 Origin'!$C$21:$M$176,5,0))*AH1390</f>
        <v>0</v>
      </c>
      <c r="AJ1390" s="166">
        <f t="shared" si="615"/>
        <v>0</v>
      </c>
      <c r="AK1390" s="165">
        <f>(VLOOKUP(B1390,'P2 Origin'!$C$21:$M$176,6,0))*AJ1390</f>
        <v>0</v>
      </c>
      <c r="AL1390" s="166">
        <f t="shared" si="602"/>
        <v>0</v>
      </c>
      <c r="AM1390" s="165">
        <f>(VLOOKUP($B1390,'P2 Origin'!$C$21:$M$176,7,0))*AL1390</f>
        <v>0</v>
      </c>
      <c r="AN1390" s="166">
        <f t="shared" si="603"/>
        <v>0</v>
      </c>
      <c r="AO1390" s="165">
        <f>(VLOOKUP($B1390,'P2 Origin'!$C$21:$M$176,8,0))*AN1390</f>
        <v>0</v>
      </c>
      <c r="AP1390" s="166">
        <f t="shared" si="604"/>
        <v>0</v>
      </c>
      <c r="AQ1390" s="165">
        <f>(VLOOKUP($B1390,'P2 Origin'!$C$21:$M$176,9,0))*AP1390</f>
        <v>0</v>
      </c>
      <c r="AR1390" s="155">
        <f t="shared" si="616"/>
        <v>0</v>
      </c>
      <c r="AS1390" s="164">
        <f>(VLOOKUP(B1390,'P2 Origin'!$C$21:$M$176,10,0))*K1390</f>
        <v>0</v>
      </c>
      <c r="AT1390" s="164">
        <f>(VLOOKUP(B1390,'P2 Origin'!$C$21:$M$176,11,0))*J1390</f>
        <v>0</v>
      </c>
      <c r="AU1390" s="167">
        <v>2</v>
      </c>
      <c r="AV1390" s="168">
        <v>0</v>
      </c>
      <c r="AW1390" s="169">
        <v>2</v>
      </c>
      <c r="AX1390" s="170">
        <f>IF(AU1390&gt;=0.1,'P3 Bureaumarge zee- en luchtvr.'!$D$12,0)</f>
        <v>0</v>
      </c>
      <c r="AY1390" s="163">
        <f t="shared" si="605"/>
        <v>0</v>
      </c>
      <c r="AZ1390" s="157" t="str">
        <f>VLOOKUP(D1390,'P4 Destination'!$C$21:$O$176,13,0)</f>
        <v>USD</v>
      </c>
      <c r="BA1390" s="164">
        <f t="shared" si="606"/>
        <v>0</v>
      </c>
      <c r="BB1390" s="171">
        <f>IF(AU1390&gt;0.1,(VLOOKUP(D1390,'P4 Destination'!$C$21:$M$176,3,0))*I1390,0)</f>
        <v>0</v>
      </c>
      <c r="BC1390" s="172">
        <f t="shared" si="607"/>
        <v>2</v>
      </c>
      <c r="BD1390" s="171">
        <f>(VLOOKUP($D1390,'P4 Destination'!$C$21:$M$176,4,0))*BC1390</f>
        <v>0</v>
      </c>
      <c r="BE1390" s="172">
        <f t="shared" si="608"/>
        <v>0</v>
      </c>
      <c r="BF1390" s="171">
        <f>(VLOOKUP($D1390,'P4 Destination'!$C$21:$M$176,5,0))*BE1390</f>
        <v>0</v>
      </c>
      <c r="BG1390" s="172">
        <f t="shared" si="609"/>
        <v>0</v>
      </c>
      <c r="BH1390" s="171">
        <f>(VLOOKUP($D1390,'P4 Destination'!$C$21:$M$176,6,0))*BG1390</f>
        <v>0</v>
      </c>
      <c r="BI1390" s="172">
        <f t="shared" si="610"/>
        <v>0</v>
      </c>
      <c r="BJ1390" s="171">
        <f>(VLOOKUP($D1390,'P4 Destination'!$C$21:$M$176,7,0))*BI1390</f>
        <v>0</v>
      </c>
      <c r="BK1390" s="172">
        <f t="shared" si="611"/>
        <v>0</v>
      </c>
      <c r="BL1390" s="171">
        <f>(VLOOKUP($D1390,'P4 Destination'!$C$21:$M$176,8,0))*BK1390</f>
        <v>0</v>
      </c>
      <c r="BM1390" s="172">
        <f t="shared" si="612"/>
        <v>0</v>
      </c>
      <c r="BN1390" s="171">
        <f>(VLOOKUP($D1390,'P4 Destination'!$C$21:$M$176,9,0))*BM1390</f>
        <v>0</v>
      </c>
      <c r="BO1390" s="154">
        <f t="shared" si="617"/>
        <v>0</v>
      </c>
      <c r="BP1390" s="171">
        <f>(VLOOKUP(D1390,'P4 Destination'!$C$21:$M$176,10,0))*K1390</f>
        <v>0</v>
      </c>
      <c r="BQ1390" s="171">
        <f>(VLOOKUP(D1390,'P4 Destination'!$C$21:$M$176,11,0))*J1390</f>
        <v>0</v>
      </c>
      <c r="BR1390" s="173">
        <f t="shared" si="613"/>
        <v>0</v>
      </c>
      <c r="BS1390" s="173">
        <f>(AV1390*2500)*'P6 Verzekering'!$E$11</f>
        <v>0</v>
      </c>
      <c r="BT1390" s="173">
        <f>(AW1390*2500)*'P6 Verzekering'!$E$12</f>
        <v>0</v>
      </c>
      <c r="BU1390" s="173">
        <f>(L1390*2500)*'P6 Verzekering'!$E$13</f>
        <v>0</v>
      </c>
      <c r="BV1390" s="173">
        <f t="shared" si="614"/>
        <v>0</v>
      </c>
      <c r="BW1390"/>
      <c r="BX1390"/>
    </row>
    <row r="1391" spans="1:76">
      <c r="A1391" s="152" t="s">
        <v>1834</v>
      </c>
      <c r="B1391" s="152" t="s">
        <v>219</v>
      </c>
      <c r="C1391" s="152" t="s">
        <v>219</v>
      </c>
      <c r="D1391" s="152" t="s">
        <v>349</v>
      </c>
      <c r="E1391" s="152" t="s">
        <v>346</v>
      </c>
      <c r="F1391" s="153">
        <f t="shared" si="590"/>
        <v>1.66</v>
      </c>
      <c r="G1391" s="154">
        <v>0</v>
      </c>
      <c r="H1391" s="154">
        <f>IFERROR(VLOOKUP(B1391,'P2 Origin'!$C$21:$Q$176,15,FALSE),0)</f>
        <v>0</v>
      </c>
      <c r="I1391" s="154">
        <f>IFERROR(VLOOKUP(D1391,'P4 Destination'!$C$21:$Q$176,15,FALSE),0)</f>
        <v>1</v>
      </c>
      <c r="J1391" s="155"/>
      <c r="K1391" s="155"/>
      <c r="L1391" s="156">
        <v>0</v>
      </c>
      <c r="M1391" s="155">
        <v>0</v>
      </c>
      <c r="N1391" s="155">
        <v>0</v>
      </c>
      <c r="O1391" s="157">
        <f t="shared" si="591"/>
        <v>0</v>
      </c>
      <c r="P1391" s="158">
        <f t="shared" si="592"/>
        <v>0</v>
      </c>
      <c r="Q1391" s="159">
        <f>IFERROR(VLOOKUP(N1391,'P1 Intra-Europees'!$A$15:$H$25,3,0),0)*P1391</f>
        <v>0</v>
      </c>
      <c r="R1391" s="160">
        <f t="shared" si="593"/>
        <v>0</v>
      </c>
      <c r="S1391" s="159">
        <f>IFERROR(VLOOKUP(N1391,'P1 Intra-Europees'!$A$15:$H$25,4,0),0)*R1391</f>
        <v>0</v>
      </c>
      <c r="T1391" s="160">
        <f t="shared" si="594"/>
        <v>0</v>
      </c>
      <c r="U1391" s="159">
        <f>IFERROR(VLOOKUP(N1391,'P1 Intra-Europees'!$A$15:$H$25,5,0),0)*T1391</f>
        <v>0</v>
      </c>
      <c r="V1391" s="160">
        <f t="shared" si="595"/>
        <v>0</v>
      </c>
      <c r="W1391" s="159">
        <f>IFERROR(VLOOKUP(N1391,'P1 Intra-Europees'!$A$15:$H$25,6,0),0)*V1391</f>
        <v>0</v>
      </c>
      <c r="X1391" s="160">
        <f t="shared" si="596"/>
        <v>0</v>
      </c>
      <c r="Y1391" s="159">
        <f>IFERROR(VLOOKUP(N1391,'P1 Intra-Europees'!$A$15:$H$25,7,0),0)*X1391</f>
        <v>0</v>
      </c>
      <c r="Z1391" s="161">
        <f t="shared" si="597"/>
        <v>0</v>
      </c>
      <c r="AA1391" s="162">
        <f>IFERROR(VLOOKUP(N1391,'P1 Intra-Europees'!$A$15:$H$25,8,0),0)*Z1391</f>
        <v>0</v>
      </c>
      <c r="AB1391" s="163">
        <f t="shared" si="598"/>
        <v>0</v>
      </c>
      <c r="AC1391" s="157" t="str">
        <f>VLOOKUP(B1391,'P2 Origin'!$C$21:$O$176,13,0)</f>
        <v>EUR</v>
      </c>
      <c r="AD1391" s="164">
        <f t="shared" si="599"/>
        <v>0</v>
      </c>
      <c r="AE1391" s="165">
        <f>IF(AU1391&gt;0.1,VLOOKUP(B1391,'P2 Origin'!$C$21:$M$176,3,0)*H1391,0)</f>
        <v>0</v>
      </c>
      <c r="AF1391" s="166">
        <f t="shared" si="600"/>
        <v>1.66</v>
      </c>
      <c r="AG1391" s="165">
        <f>(VLOOKUP(B1391,'P2 Origin'!$C$21:$M$176,4,0))*AF1391</f>
        <v>0</v>
      </c>
      <c r="AH1391" s="166">
        <f t="shared" si="601"/>
        <v>0</v>
      </c>
      <c r="AI1391" s="165">
        <f>(VLOOKUP(B1391,'P2 Origin'!$C$21:$M$176,5,0))*AH1391</f>
        <v>0</v>
      </c>
      <c r="AJ1391" s="166">
        <f t="shared" si="615"/>
        <v>0</v>
      </c>
      <c r="AK1391" s="165">
        <f>(VLOOKUP(B1391,'P2 Origin'!$C$21:$M$176,6,0))*AJ1391</f>
        <v>0</v>
      </c>
      <c r="AL1391" s="166">
        <f t="shared" si="602"/>
        <v>0</v>
      </c>
      <c r="AM1391" s="165">
        <f>(VLOOKUP($B1391,'P2 Origin'!$C$21:$M$176,7,0))*AL1391</f>
        <v>0</v>
      </c>
      <c r="AN1391" s="166">
        <f t="shared" si="603"/>
        <v>0</v>
      </c>
      <c r="AO1391" s="165">
        <f>(VLOOKUP($B1391,'P2 Origin'!$C$21:$M$176,8,0))*AN1391</f>
        <v>0</v>
      </c>
      <c r="AP1391" s="166">
        <f t="shared" si="604"/>
        <v>0</v>
      </c>
      <c r="AQ1391" s="165">
        <f>(VLOOKUP($B1391,'P2 Origin'!$C$21:$M$176,9,0))*AP1391</f>
        <v>0</v>
      </c>
      <c r="AR1391" s="155">
        <f t="shared" si="616"/>
        <v>0</v>
      </c>
      <c r="AS1391" s="164">
        <f>(VLOOKUP(B1391,'P2 Origin'!$C$21:$M$176,10,0))*K1391</f>
        <v>0</v>
      </c>
      <c r="AT1391" s="164">
        <f>(VLOOKUP(B1391,'P2 Origin'!$C$21:$M$176,11,0))*J1391</f>
        <v>0</v>
      </c>
      <c r="AU1391" s="167">
        <v>1.66</v>
      </c>
      <c r="AV1391" s="168">
        <v>0</v>
      </c>
      <c r="AW1391" s="169">
        <v>1.66</v>
      </c>
      <c r="AX1391" s="170">
        <f>IF(AU1391&gt;=0.1,'P3 Bureaumarge zee- en luchtvr.'!$D$12,0)</f>
        <v>0</v>
      </c>
      <c r="AY1391" s="163">
        <f t="shared" si="605"/>
        <v>0</v>
      </c>
      <c r="AZ1391" s="157" t="str">
        <f>VLOOKUP(D1391,'P4 Destination'!$C$21:$O$176,13,0)</f>
        <v>USD</v>
      </c>
      <c r="BA1391" s="164">
        <f t="shared" si="606"/>
        <v>0</v>
      </c>
      <c r="BB1391" s="171">
        <f>IF(AU1391&gt;0.1,(VLOOKUP(D1391,'P4 Destination'!$C$21:$M$176,3,0))*I1391,0)</f>
        <v>0</v>
      </c>
      <c r="BC1391" s="172">
        <f t="shared" si="607"/>
        <v>1.66</v>
      </c>
      <c r="BD1391" s="171">
        <f>(VLOOKUP($D1391,'P4 Destination'!$C$21:$M$176,4,0))*BC1391</f>
        <v>0</v>
      </c>
      <c r="BE1391" s="172">
        <f t="shared" si="608"/>
        <v>0</v>
      </c>
      <c r="BF1391" s="171">
        <f>(VLOOKUP($D1391,'P4 Destination'!$C$21:$M$176,5,0))*BE1391</f>
        <v>0</v>
      </c>
      <c r="BG1391" s="172">
        <f t="shared" si="609"/>
        <v>0</v>
      </c>
      <c r="BH1391" s="171">
        <f>(VLOOKUP($D1391,'P4 Destination'!$C$21:$M$176,6,0))*BG1391</f>
        <v>0</v>
      </c>
      <c r="BI1391" s="172">
        <f t="shared" si="610"/>
        <v>0</v>
      </c>
      <c r="BJ1391" s="171">
        <f>(VLOOKUP($D1391,'P4 Destination'!$C$21:$M$176,7,0))*BI1391</f>
        <v>0</v>
      </c>
      <c r="BK1391" s="172">
        <f t="shared" si="611"/>
        <v>0</v>
      </c>
      <c r="BL1391" s="171">
        <f>(VLOOKUP($D1391,'P4 Destination'!$C$21:$M$176,8,0))*BK1391</f>
        <v>0</v>
      </c>
      <c r="BM1391" s="172">
        <f t="shared" si="612"/>
        <v>0</v>
      </c>
      <c r="BN1391" s="171">
        <f>(VLOOKUP($D1391,'P4 Destination'!$C$21:$M$176,9,0))*BM1391</f>
        <v>0</v>
      </c>
      <c r="BO1391" s="154">
        <f t="shared" si="617"/>
        <v>0</v>
      </c>
      <c r="BP1391" s="171">
        <f>(VLOOKUP(D1391,'P4 Destination'!$C$21:$M$176,10,0))*K1391</f>
        <v>0</v>
      </c>
      <c r="BQ1391" s="171">
        <f>(VLOOKUP(D1391,'P4 Destination'!$C$21:$M$176,11,0))*J1391</f>
        <v>0</v>
      </c>
      <c r="BR1391" s="173">
        <f t="shared" si="613"/>
        <v>0</v>
      </c>
      <c r="BS1391" s="173">
        <f>(AV1391*2500)*'P6 Verzekering'!$E$11</f>
        <v>0</v>
      </c>
      <c r="BT1391" s="173">
        <f>(AW1391*2500)*'P6 Verzekering'!$E$12</f>
        <v>0</v>
      </c>
      <c r="BU1391" s="173">
        <f>(L1391*2500)*'P6 Verzekering'!$E$13</f>
        <v>0</v>
      </c>
      <c r="BV1391" s="173">
        <f t="shared" si="614"/>
        <v>0</v>
      </c>
      <c r="BW1391"/>
      <c r="BX1391"/>
    </row>
    <row r="1392" spans="1:76">
      <c r="A1392" s="152" t="s">
        <v>1835</v>
      </c>
      <c r="B1392" s="152" t="s">
        <v>219</v>
      </c>
      <c r="C1392" s="152" t="s">
        <v>219</v>
      </c>
      <c r="D1392" s="152" t="s">
        <v>349</v>
      </c>
      <c r="E1392" s="152" t="s">
        <v>346</v>
      </c>
      <c r="F1392" s="153">
        <f t="shared" si="590"/>
        <v>2.2000000000000002</v>
      </c>
      <c r="G1392" s="154">
        <v>0</v>
      </c>
      <c r="H1392" s="154">
        <f>IFERROR(VLOOKUP(B1392,'P2 Origin'!$C$21:$Q$176,15,FALSE),0)</f>
        <v>0</v>
      </c>
      <c r="I1392" s="154">
        <f>IFERROR(VLOOKUP(D1392,'P4 Destination'!$C$21:$Q$176,15,FALSE),0)</f>
        <v>1</v>
      </c>
      <c r="J1392" s="155"/>
      <c r="K1392" s="155"/>
      <c r="L1392" s="156">
        <v>0</v>
      </c>
      <c r="M1392" s="155">
        <v>0</v>
      </c>
      <c r="N1392" s="155">
        <v>0</v>
      </c>
      <c r="O1392" s="157">
        <f t="shared" si="591"/>
        <v>0</v>
      </c>
      <c r="P1392" s="158">
        <f t="shared" si="592"/>
        <v>0</v>
      </c>
      <c r="Q1392" s="159">
        <f>IFERROR(VLOOKUP(N1392,'P1 Intra-Europees'!$A$15:$H$25,3,0),0)*P1392</f>
        <v>0</v>
      </c>
      <c r="R1392" s="160">
        <f t="shared" si="593"/>
        <v>0</v>
      </c>
      <c r="S1392" s="159">
        <f>IFERROR(VLOOKUP(N1392,'P1 Intra-Europees'!$A$15:$H$25,4,0),0)*R1392</f>
        <v>0</v>
      </c>
      <c r="T1392" s="160">
        <f t="shared" si="594"/>
        <v>0</v>
      </c>
      <c r="U1392" s="159">
        <f>IFERROR(VLOOKUP(N1392,'P1 Intra-Europees'!$A$15:$H$25,5,0),0)*T1392</f>
        <v>0</v>
      </c>
      <c r="V1392" s="160">
        <f t="shared" si="595"/>
        <v>0</v>
      </c>
      <c r="W1392" s="159">
        <f>IFERROR(VLOOKUP(N1392,'P1 Intra-Europees'!$A$15:$H$25,6,0),0)*V1392</f>
        <v>0</v>
      </c>
      <c r="X1392" s="160">
        <f t="shared" si="596"/>
        <v>0</v>
      </c>
      <c r="Y1392" s="159">
        <f>IFERROR(VLOOKUP(N1392,'P1 Intra-Europees'!$A$15:$H$25,7,0),0)*X1392</f>
        <v>0</v>
      </c>
      <c r="Z1392" s="161">
        <f t="shared" si="597"/>
        <v>0</v>
      </c>
      <c r="AA1392" s="162">
        <f>IFERROR(VLOOKUP(N1392,'P1 Intra-Europees'!$A$15:$H$25,8,0),0)*Z1392</f>
        <v>0</v>
      </c>
      <c r="AB1392" s="163">
        <f t="shared" si="598"/>
        <v>0</v>
      </c>
      <c r="AC1392" s="157" t="str">
        <f>VLOOKUP(B1392,'P2 Origin'!$C$21:$O$176,13,0)</f>
        <v>EUR</v>
      </c>
      <c r="AD1392" s="164">
        <f t="shared" si="599"/>
        <v>0</v>
      </c>
      <c r="AE1392" s="165">
        <f>IF(AU1392&gt;0.1,VLOOKUP(B1392,'P2 Origin'!$C$21:$M$176,3,0)*H1392,0)</f>
        <v>0</v>
      </c>
      <c r="AF1392" s="166">
        <f t="shared" si="600"/>
        <v>2.2000000000000002</v>
      </c>
      <c r="AG1392" s="165">
        <f>(VLOOKUP(B1392,'P2 Origin'!$C$21:$M$176,4,0))*AF1392</f>
        <v>0</v>
      </c>
      <c r="AH1392" s="166">
        <f t="shared" si="601"/>
        <v>0</v>
      </c>
      <c r="AI1392" s="165">
        <f>(VLOOKUP(B1392,'P2 Origin'!$C$21:$M$176,5,0))*AH1392</f>
        <v>0</v>
      </c>
      <c r="AJ1392" s="166">
        <f t="shared" si="615"/>
        <v>0</v>
      </c>
      <c r="AK1392" s="165">
        <f>(VLOOKUP(B1392,'P2 Origin'!$C$21:$M$176,6,0))*AJ1392</f>
        <v>0</v>
      </c>
      <c r="AL1392" s="166">
        <f t="shared" si="602"/>
        <v>0</v>
      </c>
      <c r="AM1392" s="165">
        <f>(VLOOKUP($B1392,'P2 Origin'!$C$21:$M$176,7,0))*AL1392</f>
        <v>0</v>
      </c>
      <c r="AN1392" s="166">
        <f t="shared" si="603"/>
        <v>0</v>
      </c>
      <c r="AO1392" s="165">
        <f>(VLOOKUP($B1392,'P2 Origin'!$C$21:$M$176,8,0))*AN1392</f>
        <v>0</v>
      </c>
      <c r="AP1392" s="166">
        <f t="shared" si="604"/>
        <v>0</v>
      </c>
      <c r="AQ1392" s="165">
        <f>(VLOOKUP($B1392,'P2 Origin'!$C$21:$M$176,9,0))*AP1392</f>
        <v>0</v>
      </c>
      <c r="AR1392" s="155">
        <f t="shared" si="616"/>
        <v>0</v>
      </c>
      <c r="AS1392" s="164">
        <f>(VLOOKUP(B1392,'P2 Origin'!$C$21:$M$176,10,0))*K1392</f>
        <v>0</v>
      </c>
      <c r="AT1392" s="164">
        <f>(VLOOKUP(B1392,'P2 Origin'!$C$21:$M$176,11,0))*J1392</f>
        <v>0</v>
      </c>
      <c r="AU1392" s="167">
        <v>2.2000000000000002</v>
      </c>
      <c r="AV1392" s="168">
        <v>0</v>
      </c>
      <c r="AW1392" s="169">
        <v>2.2000000000000002</v>
      </c>
      <c r="AX1392" s="170">
        <f>IF(AU1392&gt;=0.1,'P3 Bureaumarge zee- en luchtvr.'!$D$12,0)</f>
        <v>0</v>
      </c>
      <c r="AY1392" s="163">
        <f t="shared" si="605"/>
        <v>0</v>
      </c>
      <c r="AZ1392" s="157" t="str">
        <f>VLOOKUP(D1392,'P4 Destination'!$C$21:$O$176,13,0)</f>
        <v>USD</v>
      </c>
      <c r="BA1392" s="164">
        <f t="shared" si="606"/>
        <v>0</v>
      </c>
      <c r="BB1392" s="171">
        <f>IF(AU1392&gt;0.1,(VLOOKUP(D1392,'P4 Destination'!$C$21:$M$176,3,0))*I1392,0)</f>
        <v>0</v>
      </c>
      <c r="BC1392" s="172">
        <f t="shared" si="607"/>
        <v>2.2000000000000002</v>
      </c>
      <c r="BD1392" s="171">
        <f>(VLOOKUP($D1392,'P4 Destination'!$C$21:$M$176,4,0))*BC1392</f>
        <v>0</v>
      </c>
      <c r="BE1392" s="172">
        <f t="shared" si="608"/>
        <v>0</v>
      </c>
      <c r="BF1392" s="171">
        <f>(VLOOKUP($D1392,'P4 Destination'!$C$21:$M$176,5,0))*BE1392</f>
        <v>0</v>
      </c>
      <c r="BG1392" s="172">
        <f t="shared" si="609"/>
        <v>0</v>
      </c>
      <c r="BH1392" s="171">
        <f>(VLOOKUP($D1392,'P4 Destination'!$C$21:$M$176,6,0))*BG1392</f>
        <v>0</v>
      </c>
      <c r="BI1392" s="172">
        <f t="shared" si="610"/>
        <v>0</v>
      </c>
      <c r="BJ1392" s="171">
        <f>(VLOOKUP($D1392,'P4 Destination'!$C$21:$M$176,7,0))*BI1392</f>
        <v>0</v>
      </c>
      <c r="BK1392" s="172">
        <f t="shared" si="611"/>
        <v>0</v>
      </c>
      <c r="BL1392" s="171">
        <f>(VLOOKUP($D1392,'P4 Destination'!$C$21:$M$176,8,0))*BK1392</f>
        <v>0</v>
      </c>
      <c r="BM1392" s="172">
        <f t="shared" si="612"/>
        <v>0</v>
      </c>
      <c r="BN1392" s="171">
        <f>(VLOOKUP($D1392,'P4 Destination'!$C$21:$M$176,9,0))*BM1392</f>
        <v>0</v>
      </c>
      <c r="BO1392" s="154">
        <f t="shared" si="617"/>
        <v>0</v>
      </c>
      <c r="BP1392" s="171">
        <f>(VLOOKUP(D1392,'P4 Destination'!$C$21:$M$176,10,0))*K1392</f>
        <v>0</v>
      </c>
      <c r="BQ1392" s="171">
        <f>(VLOOKUP(D1392,'P4 Destination'!$C$21:$M$176,11,0))*J1392</f>
        <v>0</v>
      </c>
      <c r="BR1392" s="173">
        <f t="shared" si="613"/>
        <v>0</v>
      </c>
      <c r="BS1392" s="173">
        <f>(AV1392*2500)*'P6 Verzekering'!$E$11</f>
        <v>0</v>
      </c>
      <c r="BT1392" s="173">
        <f>(AW1392*2500)*'P6 Verzekering'!$E$12</f>
        <v>0</v>
      </c>
      <c r="BU1392" s="173">
        <f>(L1392*2500)*'P6 Verzekering'!$E$13</f>
        <v>0</v>
      </c>
      <c r="BV1392" s="173">
        <f t="shared" si="614"/>
        <v>0</v>
      </c>
      <c r="BW1392"/>
      <c r="BX1392"/>
    </row>
    <row r="1393" spans="1:76">
      <c r="A1393" s="152" t="s">
        <v>1836</v>
      </c>
      <c r="B1393" s="152" t="s">
        <v>219</v>
      </c>
      <c r="C1393" s="152" t="s">
        <v>219</v>
      </c>
      <c r="D1393" s="152" t="s">
        <v>349</v>
      </c>
      <c r="E1393" s="152" t="s">
        <v>346</v>
      </c>
      <c r="F1393" s="153">
        <f t="shared" si="590"/>
        <v>23</v>
      </c>
      <c r="G1393" s="154">
        <v>0</v>
      </c>
      <c r="H1393" s="154">
        <f>IFERROR(VLOOKUP(B1393,'P2 Origin'!$C$21:$Q$176,15,FALSE),0)</f>
        <v>0</v>
      </c>
      <c r="I1393" s="154">
        <f>IFERROR(VLOOKUP(D1393,'P4 Destination'!$C$21:$Q$176,15,FALSE),0)</f>
        <v>1</v>
      </c>
      <c r="J1393" s="155"/>
      <c r="K1393" s="155"/>
      <c r="L1393" s="156">
        <v>0</v>
      </c>
      <c r="M1393" s="155">
        <v>0</v>
      </c>
      <c r="N1393" s="155">
        <v>0</v>
      </c>
      <c r="O1393" s="157">
        <f t="shared" si="591"/>
        <v>0</v>
      </c>
      <c r="P1393" s="158">
        <f t="shared" si="592"/>
        <v>0</v>
      </c>
      <c r="Q1393" s="159">
        <f>IFERROR(VLOOKUP(N1393,'P1 Intra-Europees'!$A$15:$H$25,3,0),0)*P1393</f>
        <v>0</v>
      </c>
      <c r="R1393" s="160">
        <f t="shared" si="593"/>
        <v>0</v>
      </c>
      <c r="S1393" s="159">
        <f>IFERROR(VLOOKUP(N1393,'P1 Intra-Europees'!$A$15:$H$25,4,0),0)*R1393</f>
        <v>0</v>
      </c>
      <c r="T1393" s="160">
        <f t="shared" si="594"/>
        <v>0</v>
      </c>
      <c r="U1393" s="159">
        <f>IFERROR(VLOOKUP(N1393,'P1 Intra-Europees'!$A$15:$H$25,5,0),0)*T1393</f>
        <v>0</v>
      </c>
      <c r="V1393" s="160">
        <f t="shared" si="595"/>
        <v>0</v>
      </c>
      <c r="W1393" s="159">
        <f>IFERROR(VLOOKUP(N1393,'P1 Intra-Europees'!$A$15:$H$25,6,0),0)*V1393</f>
        <v>0</v>
      </c>
      <c r="X1393" s="160">
        <f t="shared" si="596"/>
        <v>0</v>
      </c>
      <c r="Y1393" s="159">
        <f>IFERROR(VLOOKUP(N1393,'P1 Intra-Europees'!$A$15:$H$25,7,0),0)*X1393</f>
        <v>0</v>
      </c>
      <c r="Z1393" s="161">
        <f t="shared" si="597"/>
        <v>0</v>
      </c>
      <c r="AA1393" s="162">
        <f>IFERROR(VLOOKUP(N1393,'P1 Intra-Europees'!$A$15:$H$25,8,0),0)*Z1393</f>
        <v>0</v>
      </c>
      <c r="AB1393" s="163">
        <f t="shared" si="598"/>
        <v>0</v>
      </c>
      <c r="AC1393" s="157" t="str">
        <f>VLOOKUP(B1393,'P2 Origin'!$C$21:$O$176,13,0)</f>
        <v>EUR</v>
      </c>
      <c r="AD1393" s="164">
        <f t="shared" si="599"/>
        <v>0</v>
      </c>
      <c r="AE1393" s="165">
        <f>IF(AU1393&gt;0.1,VLOOKUP(B1393,'P2 Origin'!$C$21:$M$176,3,0)*H1393,0)</f>
        <v>0</v>
      </c>
      <c r="AF1393" s="166">
        <f t="shared" si="600"/>
        <v>0</v>
      </c>
      <c r="AG1393" s="165">
        <f>(VLOOKUP(B1393,'P2 Origin'!$C$21:$M$176,4,0))*AF1393</f>
        <v>0</v>
      </c>
      <c r="AH1393" s="166">
        <f t="shared" si="601"/>
        <v>0</v>
      </c>
      <c r="AI1393" s="165">
        <f>(VLOOKUP(B1393,'P2 Origin'!$C$21:$M$176,5,0))*AH1393</f>
        <v>0</v>
      </c>
      <c r="AJ1393" s="166">
        <f t="shared" si="615"/>
        <v>23</v>
      </c>
      <c r="AK1393" s="165">
        <f>(VLOOKUP(B1393,'P2 Origin'!$C$21:$M$176,6,0))*AJ1393</f>
        <v>0</v>
      </c>
      <c r="AL1393" s="166">
        <f t="shared" si="602"/>
        <v>0</v>
      </c>
      <c r="AM1393" s="165">
        <f>(VLOOKUP($B1393,'P2 Origin'!$C$21:$M$176,7,0))*AL1393</f>
        <v>0</v>
      </c>
      <c r="AN1393" s="166">
        <f t="shared" si="603"/>
        <v>0</v>
      </c>
      <c r="AO1393" s="165">
        <f>(VLOOKUP($B1393,'P2 Origin'!$C$21:$M$176,8,0))*AN1393</f>
        <v>0</v>
      </c>
      <c r="AP1393" s="166">
        <f t="shared" si="604"/>
        <v>0</v>
      </c>
      <c r="AQ1393" s="165">
        <f>(VLOOKUP($B1393,'P2 Origin'!$C$21:$M$176,9,0))*AP1393</f>
        <v>0</v>
      </c>
      <c r="AR1393" s="155">
        <f t="shared" si="616"/>
        <v>0</v>
      </c>
      <c r="AS1393" s="164">
        <f>(VLOOKUP(B1393,'P2 Origin'!$C$21:$M$176,10,0))*K1393</f>
        <v>0</v>
      </c>
      <c r="AT1393" s="164">
        <f>(VLOOKUP(B1393,'P2 Origin'!$C$21:$M$176,11,0))*J1393</f>
        <v>0</v>
      </c>
      <c r="AU1393" s="167">
        <v>23</v>
      </c>
      <c r="AV1393" s="168">
        <v>0</v>
      </c>
      <c r="AW1393" s="169">
        <v>23</v>
      </c>
      <c r="AX1393" s="170">
        <f>IF(AU1393&gt;=0.1,'P3 Bureaumarge zee- en luchtvr.'!$D$12,0)</f>
        <v>0</v>
      </c>
      <c r="AY1393" s="163">
        <f t="shared" si="605"/>
        <v>0</v>
      </c>
      <c r="AZ1393" s="157" t="str">
        <f>VLOOKUP(D1393,'P4 Destination'!$C$21:$O$176,13,0)</f>
        <v>USD</v>
      </c>
      <c r="BA1393" s="164">
        <f t="shared" si="606"/>
        <v>0</v>
      </c>
      <c r="BB1393" s="171">
        <f>IF(AU1393&gt;0.1,(VLOOKUP(D1393,'P4 Destination'!$C$21:$M$176,3,0))*I1393,0)</f>
        <v>0</v>
      </c>
      <c r="BC1393" s="172">
        <f t="shared" si="607"/>
        <v>0</v>
      </c>
      <c r="BD1393" s="171">
        <f>(VLOOKUP($D1393,'P4 Destination'!$C$21:$M$176,4,0))*BC1393</f>
        <v>0</v>
      </c>
      <c r="BE1393" s="172">
        <f t="shared" si="608"/>
        <v>0</v>
      </c>
      <c r="BF1393" s="171">
        <f>(VLOOKUP($D1393,'P4 Destination'!$C$21:$M$176,5,0))*BE1393</f>
        <v>0</v>
      </c>
      <c r="BG1393" s="172">
        <f t="shared" si="609"/>
        <v>23</v>
      </c>
      <c r="BH1393" s="171">
        <f>(VLOOKUP($D1393,'P4 Destination'!$C$21:$M$176,6,0))*BG1393</f>
        <v>0</v>
      </c>
      <c r="BI1393" s="172">
        <f t="shared" si="610"/>
        <v>0</v>
      </c>
      <c r="BJ1393" s="171">
        <f>(VLOOKUP($D1393,'P4 Destination'!$C$21:$M$176,7,0))*BI1393</f>
        <v>0</v>
      </c>
      <c r="BK1393" s="172">
        <f t="shared" si="611"/>
        <v>0</v>
      </c>
      <c r="BL1393" s="171">
        <f>(VLOOKUP($D1393,'P4 Destination'!$C$21:$M$176,8,0))*BK1393</f>
        <v>0</v>
      </c>
      <c r="BM1393" s="172">
        <f t="shared" si="612"/>
        <v>0</v>
      </c>
      <c r="BN1393" s="171">
        <f>(VLOOKUP($D1393,'P4 Destination'!$C$21:$M$176,9,0))*BM1393</f>
        <v>0</v>
      </c>
      <c r="BO1393" s="154">
        <f t="shared" si="617"/>
        <v>0</v>
      </c>
      <c r="BP1393" s="171">
        <f>(VLOOKUP(D1393,'P4 Destination'!$C$21:$M$176,10,0))*K1393</f>
        <v>0</v>
      </c>
      <c r="BQ1393" s="171">
        <f>(VLOOKUP(D1393,'P4 Destination'!$C$21:$M$176,11,0))*J1393</f>
        <v>0</v>
      </c>
      <c r="BR1393" s="173">
        <f t="shared" si="613"/>
        <v>0</v>
      </c>
      <c r="BS1393" s="173">
        <f>(AV1393*2500)*'P6 Verzekering'!$E$11</f>
        <v>0</v>
      </c>
      <c r="BT1393" s="173">
        <f>(AW1393*2500)*'P6 Verzekering'!$E$12</f>
        <v>0</v>
      </c>
      <c r="BU1393" s="173">
        <f>(L1393*2500)*'P6 Verzekering'!$E$13</f>
        <v>0</v>
      </c>
      <c r="BV1393" s="173">
        <f t="shared" si="614"/>
        <v>0</v>
      </c>
      <c r="BW1393"/>
      <c r="BX1393"/>
    </row>
    <row r="1394" spans="1:76">
      <c r="A1394" s="152" t="s">
        <v>1837</v>
      </c>
      <c r="B1394" s="152" t="s">
        <v>219</v>
      </c>
      <c r="C1394" s="152" t="s">
        <v>219</v>
      </c>
      <c r="D1394" s="152" t="s">
        <v>349</v>
      </c>
      <c r="E1394" s="152" t="s">
        <v>346</v>
      </c>
      <c r="F1394" s="153">
        <f t="shared" si="590"/>
        <v>3.95</v>
      </c>
      <c r="G1394" s="154">
        <v>0</v>
      </c>
      <c r="H1394" s="154">
        <f>IFERROR(VLOOKUP(B1394,'P2 Origin'!$C$21:$Q$176,15,FALSE),0)</f>
        <v>0</v>
      </c>
      <c r="I1394" s="154">
        <f>IFERROR(VLOOKUP(D1394,'P4 Destination'!$C$21:$Q$176,15,FALSE),0)</f>
        <v>1</v>
      </c>
      <c r="J1394" s="155"/>
      <c r="K1394" s="155"/>
      <c r="L1394" s="156">
        <v>0</v>
      </c>
      <c r="M1394" s="155">
        <v>0</v>
      </c>
      <c r="N1394" s="155">
        <v>0</v>
      </c>
      <c r="O1394" s="157">
        <f t="shared" si="591"/>
        <v>0</v>
      </c>
      <c r="P1394" s="158">
        <f t="shared" si="592"/>
        <v>0</v>
      </c>
      <c r="Q1394" s="159">
        <f>IFERROR(VLOOKUP(N1394,'P1 Intra-Europees'!$A$15:$H$25,3,0),0)*P1394</f>
        <v>0</v>
      </c>
      <c r="R1394" s="160">
        <f t="shared" si="593"/>
        <v>0</v>
      </c>
      <c r="S1394" s="159">
        <f>IFERROR(VLOOKUP(N1394,'P1 Intra-Europees'!$A$15:$H$25,4,0),0)*R1394</f>
        <v>0</v>
      </c>
      <c r="T1394" s="160">
        <f t="shared" si="594"/>
        <v>0</v>
      </c>
      <c r="U1394" s="159">
        <f>IFERROR(VLOOKUP(N1394,'P1 Intra-Europees'!$A$15:$H$25,5,0),0)*T1394</f>
        <v>0</v>
      </c>
      <c r="V1394" s="160">
        <f t="shared" si="595"/>
        <v>0</v>
      </c>
      <c r="W1394" s="159">
        <f>IFERROR(VLOOKUP(N1394,'P1 Intra-Europees'!$A$15:$H$25,6,0),0)*V1394</f>
        <v>0</v>
      </c>
      <c r="X1394" s="160">
        <f t="shared" si="596"/>
        <v>0</v>
      </c>
      <c r="Y1394" s="159">
        <f>IFERROR(VLOOKUP(N1394,'P1 Intra-Europees'!$A$15:$H$25,7,0),0)*X1394</f>
        <v>0</v>
      </c>
      <c r="Z1394" s="161">
        <f t="shared" si="597"/>
        <v>0</v>
      </c>
      <c r="AA1394" s="162">
        <f>IFERROR(VLOOKUP(N1394,'P1 Intra-Europees'!$A$15:$H$25,8,0),0)*Z1394</f>
        <v>0</v>
      </c>
      <c r="AB1394" s="163">
        <f t="shared" si="598"/>
        <v>0</v>
      </c>
      <c r="AC1394" s="157" t="str">
        <f>VLOOKUP(B1394,'P2 Origin'!$C$21:$O$176,13,0)</f>
        <v>EUR</v>
      </c>
      <c r="AD1394" s="164">
        <f t="shared" si="599"/>
        <v>0</v>
      </c>
      <c r="AE1394" s="165">
        <f>IF(AU1394&gt;0.1,VLOOKUP(B1394,'P2 Origin'!$C$21:$M$176,3,0)*H1394,0)</f>
        <v>0</v>
      </c>
      <c r="AF1394" s="166">
        <f t="shared" si="600"/>
        <v>3.95</v>
      </c>
      <c r="AG1394" s="165">
        <f>(VLOOKUP(B1394,'P2 Origin'!$C$21:$M$176,4,0))*AF1394</f>
        <v>0</v>
      </c>
      <c r="AH1394" s="166">
        <f t="shared" si="601"/>
        <v>0</v>
      </c>
      <c r="AI1394" s="165">
        <f>(VLOOKUP(B1394,'P2 Origin'!$C$21:$M$176,5,0))*AH1394</f>
        <v>0</v>
      </c>
      <c r="AJ1394" s="166">
        <f t="shared" si="615"/>
        <v>0</v>
      </c>
      <c r="AK1394" s="165">
        <f>(VLOOKUP(B1394,'P2 Origin'!$C$21:$M$176,6,0))*AJ1394</f>
        <v>0</v>
      </c>
      <c r="AL1394" s="166">
        <f t="shared" si="602"/>
        <v>0</v>
      </c>
      <c r="AM1394" s="165">
        <f>(VLOOKUP($B1394,'P2 Origin'!$C$21:$M$176,7,0))*AL1394</f>
        <v>0</v>
      </c>
      <c r="AN1394" s="166">
        <f t="shared" si="603"/>
        <v>0</v>
      </c>
      <c r="AO1394" s="165">
        <f>(VLOOKUP($B1394,'P2 Origin'!$C$21:$M$176,8,0))*AN1394</f>
        <v>0</v>
      </c>
      <c r="AP1394" s="166">
        <f t="shared" si="604"/>
        <v>0</v>
      </c>
      <c r="AQ1394" s="165">
        <f>(VLOOKUP($B1394,'P2 Origin'!$C$21:$M$176,9,0))*AP1394</f>
        <v>0</v>
      </c>
      <c r="AR1394" s="155">
        <f t="shared" si="616"/>
        <v>0</v>
      </c>
      <c r="AS1394" s="164">
        <f>(VLOOKUP(B1394,'P2 Origin'!$C$21:$M$176,10,0))*K1394</f>
        <v>0</v>
      </c>
      <c r="AT1394" s="164">
        <f>(VLOOKUP(B1394,'P2 Origin'!$C$21:$M$176,11,0))*J1394</f>
        <v>0</v>
      </c>
      <c r="AU1394" s="167">
        <v>3.95</v>
      </c>
      <c r="AV1394" s="168">
        <v>0</v>
      </c>
      <c r="AW1394" s="169">
        <v>3.95</v>
      </c>
      <c r="AX1394" s="170">
        <f>IF(AU1394&gt;=0.1,'P3 Bureaumarge zee- en luchtvr.'!$D$12,0)</f>
        <v>0</v>
      </c>
      <c r="AY1394" s="163">
        <f t="shared" si="605"/>
        <v>0</v>
      </c>
      <c r="AZ1394" s="157" t="str">
        <f>VLOOKUP(D1394,'P4 Destination'!$C$21:$O$176,13,0)</f>
        <v>USD</v>
      </c>
      <c r="BA1394" s="164">
        <f t="shared" si="606"/>
        <v>0</v>
      </c>
      <c r="BB1394" s="171">
        <f>IF(AU1394&gt;0.1,(VLOOKUP(D1394,'P4 Destination'!$C$21:$M$176,3,0))*I1394,0)</f>
        <v>0</v>
      </c>
      <c r="BC1394" s="172">
        <f t="shared" si="607"/>
        <v>3.95</v>
      </c>
      <c r="BD1394" s="171">
        <f>(VLOOKUP($D1394,'P4 Destination'!$C$21:$M$176,4,0))*BC1394</f>
        <v>0</v>
      </c>
      <c r="BE1394" s="172">
        <f t="shared" si="608"/>
        <v>0</v>
      </c>
      <c r="BF1394" s="171">
        <f>(VLOOKUP($D1394,'P4 Destination'!$C$21:$M$176,5,0))*BE1394</f>
        <v>0</v>
      </c>
      <c r="BG1394" s="172">
        <f t="shared" si="609"/>
        <v>0</v>
      </c>
      <c r="BH1394" s="171">
        <f>(VLOOKUP($D1394,'P4 Destination'!$C$21:$M$176,6,0))*BG1394</f>
        <v>0</v>
      </c>
      <c r="BI1394" s="172">
        <f t="shared" si="610"/>
        <v>0</v>
      </c>
      <c r="BJ1394" s="171">
        <f>(VLOOKUP($D1394,'P4 Destination'!$C$21:$M$176,7,0))*BI1394</f>
        <v>0</v>
      </c>
      <c r="BK1394" s="172">
        <f t="shared" si="611"/>
        <v>0</v>
      </c>
      <c r="BL1394" s="171">
        <f>(VLOOKUP($D1394,'P4 Destination'!$C$21:$M$176,8,0))*BK1394</f>
        <v>0</v>
      </c>
      <c r="BM1394" s="172">
        <f t="shared" si="612"/>
        <v>0</v>
      </c>
      <c r="BN1394" s="171">
        <f>(VLOOKUP($D1394,'P4 Destination'!$C$21:$M$176,9,0))*BM1394</f>
        <v>0</v>
      </c>
      <c r="BO1394" s="154">
        <f t="shared" si="617"/>
        <v>0</v>
      </c>
      <c r="BP1394" s="171">
        <f>(VLOOKUP(D1394,'P4 Destination'!$C$21:$M$176,10,0))*K1394</f>
        <v>0</v>
      </c>
      <c r="BQ1394" s="171">
        <f>(VLOOKUP(D1394,'P4 Destination'!$C$21:$M$176,11,0))*J1394</f>
        <v>0</v>
      </c>
      <c r="BR1394" s="173">
        <f t="shared" si="613"/>
        <v>0</v>
      </c>
      <c r="BS1394" s="173">
        <f>(AV1394*2500)*'P6 Verzekering'!$E$11</f>
        <v>0</v>
      </c>
      <c r="BT1394" s="173">
        <f>(AW1394*2500)*'P6 Verzekering'!$E$12</f>
        <v>0</v>
      </c>
      <c r="BU1394" s="173">
        <f>(L1394*2500)*'P6 Verzekering'!$E$13</f>
        <v>0</v>
      </c>
      <c r="BV1394" s="173">
        <f t="shared" si="614"/>
        <v>0</v>
      </c>
      <c r="BW1394"/>
      <c r="BX1394"/>
    </row>
    <row r="1395" spans="1:76">
      <c r="A1395" s="152" t="s">
        <v>1838</v>
      </c>
      <c r="B1395" s="152" t="s">
        <v>219</v>
      </c>
      <c r="C1395" s="152" t="s">
        <v>219</v>
      </c>
      <c r="D1395" s="152" t="s">
        <v>349</v>
      </c>
      <c r="E1395" s="152" t="s">
        <v>346</v>
      </c>
      <c r="F1395" s="153">
        <f t="shared" si="590"/>
        <v>2.0699999999999998</v>
      </c>
      <c r="G1395" s="154">
        <v>0</v>
      </c>
      <c r="H1395" s="154">
        <f>IFERROR(VLOOKUP(B1395,'P2 Origin'!$C$21:$Q$176,15,FALSE),0)</f>
        <v>0</v>
      </c>
      <c r="I1395" s="154">
        <f>IFERROR(VLOOKUP(D1395,'P4 Destination'!$C$21:$Q$176,15,FALSE),0)</f>
        <v>1</v>
      </c>
      <c r="J1395" s="155"/>
      <c r="K1395" s="155"/>
      <c r="L1395" s="156">
        <v>0</v>
      </c>
      <c r="M1395" s="155">
        <v>0</v>
      </c>
      <c r="N1395" s="155">
        <v>0</v>
      </c>
      <c r="O1395" s="157">
        <f t="shared" si="591"/>
        <v>0</v>
      </c>
      <c r="P1395" s="158">
        <f t="shared" si="592"/>
        <v>0</v>
      </c>
      <c r="Q1395" s="159">
        <f>IFERROR(VLOOKUP(N1395,'P1 Intra-Europees'!$A$15:$H$25,3,0),0)*P1395</f>
        <v>0</v>
      </c>
      <c r="R1395" s="160">
        <f t="shared" si="593"/>
        <v>0</v>
      </c>
      <c r="S1395" s="159">
        <f>IFERROR(VLOOKUP(N1395,'P1 Intra-Europees'!$A$15:$H$25,4,0),0)*R1395</f>
        <v>0</v>
      </c>
      <c r="T1395" s="160">
        <f t="shared" si="594"/>
        <v>0</v>
      </c>
      <c r="U1395" s="159">
        <f>IFERROR(VLOOKUP(N1395,'P1 Intra-Europees'!$A$15:$H$25,5,0),0)*T1395</f>
        <v>0</v>
      </c>
      <c r="V1395" s="160">
        <f t="shared" si="595"/>
        <v>0</v>
      </c>
      <c r="W1395" s="159">
        <f>IFERROR(VLOOKUP(N1395,'P1 Intra-Europees'!$A$15:$H$25,6,0),0)*V1395</f>
        <v>0</v>
      </c>
      <c r="X1395" s="160">
        <f t="shared" si="596"/>
        <v>0</v>
      </c>
      <c r="Y1395" s="159">
        <f>IFERROR(VLOOKUP(N1395,'P1 Intra-Europees'!$A$15:$H$25,7,0),0)*X1395</f>
        <v>0</v>
      </c>
      <c r="Z1395" s="161">
        <f t="shared" si="597"/>
        <v>0</v>
      </c>
      <c r="AA1395" s="162">
        <f>IFERROR(VLOOKUP(N1395,'P1 Intra-Europees'!$A$15:$H$25,8,0),0)*Z1395</f>
        <v>0</v>
      </c>
      <c r="AB1395" s="163">
        <f t="shared" si="598"/>
        <v>0</v>
      </c>
      <c r="AC1395" s="157" t="str">
        <f>VLOOKUP(B1395,'P2 Origin'!$C$21:$O$176,13,0)</f>
        <v>EUR</v>
      </c>
      <c r="AD1395" s="164">
        <f t="shared" si="599"/>
        <v>0</v>
      </c>
      <c r="AE1395" s="165">
        <f>IF(AU1395&gt;0.1,VLOOKUP(B1395,'P2 Origin'!$C$21:$M$176,3,0)*H1395,0)</f>
        <v>0</v>
      </c>
      <c r="AF1395" s="166">
        <f t="shared" si="600"/>
        <v>2.0699999999999998</v>
      </c>
      <c r="AG1395" s="165">
        <f>(VLOOKUP(B1395,'P2 Origin'!$C$21:$M$176,4,0))*AF1395</f>
        <v>0</v>
      </c>
      <c r="AH1395" s="166">
        <f t="shared" si="601"/>
        <v>0</v>
      </c>
      <c r="AI1395" s="165">
        <f>(VLOOKUP(B1395,'P2 Origin'!$C$21:$M$176,5,0))*AH1395</f>
        <v>0</v>
      </c>
      <c r="AJ1395" s="166">
        <f t="shared" si="615"/>
        <v>0</v>
      </c>
      <c r="AK1395" s="165">
        <f>(VLOOKUP(B1395,'P2 Origin'!$C$21:$M$176,6,0))*AJ1395</f>
        <v>0</v>
      </c>
      <c r="AL1395" s="166">
        <f t="shared" si="602"/>
        <v>0</v>
      </c>
      <c r="AM1395" s="165">
        <f>(VLOOKUP($B1395,'P2 Origin'!$C$21:$M$176,7,0))*AL1395</f>
        <v>0</v>
      </c>
      <c r="AN1395" s="166">
        <f t="shared" si="603"/>
        <v>0</v>
      </c>
      <c r="AO1395" s="165">
        <f>(VLOOKUP($B1395,'P2 Origin'!$C$21:$M$176,8,0))*AN1395</f>
        <v>0</v>
      </c>
      <c r="AP1395" s="166">
        <f t="shared" si="604"/>
        <v>0</v>
      </c>
      <c r="AQ1395" s="165">
        <f>(VLOOKUP($B1395,'P2 Origin'!$C$21:$M$176,9,0))*AP1395</f>
        <v>0</v>
      </c>
      <c r="AR1395" s="155">
        <f t="shared" si="616"/>
        <v>0</v>
      </c>
      <c r="AS1395" s="164">
        <f>(VLOOKUP(B1395,'P2 Origin'!$C$21:$M$176,10,0))*K1395</f>
        <v>0</v>
      </c>
      <c r="AT1395" s="164">
        <f>(VLOOKUP(B1395,'P2 Origin'!$C$21:$M$176,11,0))*J1395</f>
        <v>0</v>
      </c>
      <c r="AU1395" s="167">
        <v>2.0699999999999998</v>
      </c>
      <c r="AV1395" s="168">
        <v>0</v>
      </c>
      <c r="AW1395" s="169">
        <v>2.0699999999999998</v>
      </c>
      <c r="AX1395" s="170">
        <f>IF(AU1395&gt;=0.1,'P3 Bureaumarge zee- en luchtvr.'!$D$12,0)</f>
        <v>0</v>
      </c>
      <c r="AY1395" s="163">
        <f t="shared" si="605"/>
        <v>0</v>
      </c>
      <c r="AZ1395" s="157" t="str">
        <f>VLOOKUP(D1395,'P4 Destination'!$C$21:$O$176,13,0)</f>
        <v>USD</v>
      </c>
      <c r="BA1395" s="164">
        <f t="shared" si="606"/>
        <v>0</v>
      </c>
      <c r="BB1395" s="171">
        <f>IF(AU1395&gt;0.1,(VLOOKUP(D1395,'P4 Destination'!$C$21:$M$176,3,0))*I1395,0)</f>
        <v>0</v>
      </c>
      <c r="BC1395" s="172">
        <f t="shared" si="607"/>
        <v>2.0699999999999998</v>
      </c>
      <c r="BD1395" s="171">
        <f>(VLOOKUP($D1395,'P4 Destination'!$C$21:$M$176,4,0))*BC1395</f>
        <v>0</v>
      </c>
      <c r="BE1395" s="172">
        <f t="shared" si="608"/>
        <v>0</v>
      </c>
      <c r="BF1395" s="171">
        <f>(VLOOKUP($D1395,'P4 Destination'!$C$21:$M$176,5,0))*BE1395</f>
        <v>0</v>
      </c>
      <c r="BG1395" s="172">
        <f t="shared" si="609"/>
        <v>0</v>
      </c>
      <c r="BH1395" s="171">
        <f>(VLOOKUP($D1395,'P4 Destination'!$C$21:$M$176,6,0))*BG1395</f>
        <v>0</v>
      </c>
      <c r="BI1395" s="172">
        <f t="shared" si="610"/>
        <v>0</v>
      </c>
      <c r="BJ1395" s="171">
        <f>(VLOOKUP($D1395,'P4 Destination'!$C$21:$M$176,7,0))*BI1395</f>
        <v>0</v>
      </c>
      <c r="BK1395" s="172">
        <f t="shared" si="611"/>
        <v>0</v>
      </c>
      <c r="BL1395" s="171">
        <f>(VLOOKUP($D1395,'P4 Destination'!$C$21:$M$176,8,0))*BK1395</f>
        <v>0</v>
      </c>
      <c r="BM1395" s="172">
        <f t="shared" si="612"/>
        <v>0</v>
      </c>
      <c r="BN1395" s="171">
        <f>(VLOOKUP($D1395,'P4 Destination'!$C$21:$M$176,9,0))*BM1395</f>
        <v>0</v>
      </c>
      <c r="BO1395" s="154">
        <f t="shared" si="617"/>
        <v>0</v>
      </c>
      <c r="BP1395" s="171">
        <f>(VLOOKUP(D1395,'P4 Destination'!$C$21:$M$176,10,0))*K1395</f>
        <v>0</v>
      </c>
      <c r="BQ1395" s="171">
        <f>(VLOOKUP(D1395,'P4 Destination'!$C$21:$M$176,11,0))*J1395</f>
        <v>0</v>
      </c>
      <c r="BR1395" s="173">
        <f t="shared" si="613"/>
        <v>0</v>
      </c>
      <c r="BS1395" s="173">
        <f>(AV1395*2500)*'P6 Verzekering'!$E$11</f>
        <v>0</v>
      </c>
      <c r="BT1395" s="173">
        <f>(AW1395*2500)*'P6 Verzekering'!$E$12</f>
        <v>0</v>
      </c>
      <c r="BU1395" s="173">
        <f>(L1395*2500)*'P6 Verzekering'!$E$13</f>
        <v>0</v>
      </c>
      <c r="BV1395" s="173">
        <f t="shared" si="614"/>
        <v>0</v>
      </c>
      <c r="BW1395"/>
      <c r="BX1395"/>
    </row>
    <row r="1396" spans="1:76">
      <c r="A1396" s="152" t="s">
        <v>1839</v>
      </c>
      <c r="B1396" s="152" t="s">
        <v>219</v>
      </c>
      <c r="C1396" s="152" t="s">
        <v>219</v>
      </c>
      <c r="D1396" s="152" t="s">
        <v>349</v>
      </c>
      <c r="E1396" s="152" t="s">
        <v>346</v>
      </c>
      <c r="F1396" s="153">
        <f t="shared" si="590"/>
        <v>4.07</v>
      </c>
      <c r="G1396" s="154">
        <v>0</v>
      </c>
      <c r="H1396" s="154">
        <f>IFERROR(VLOOKUP(B1396,'P2 Origin'!$C$21:$Q$176,15,FALSE),0)</f>
        <v>0</v>
      </c>
      <c r="I1396" s="154">
        <f>IFERROR(VLOOKUP(D1396,'P4 Destination'!$C$21:$Q$176,15,FALSE),0)</f>
        <v>1</v>
      </c>
      <c r="J1396" s="155"/>
      <c r="K1396" s="155"/>
      <c r="L1396" s="156">
        <v>0</v>
      </c>
      <c r="M1396" s="155">
        <v>0</v>
      </c>
      <c r="N1396" s="155">
        <v>0</v>
      </c>
      <c r="O1396" s="157">
        <f t="shared" si="591"/>
        <v>0</v>
      </c>
      <c r="P1396" s="158">
        <f t="shared" si="592"/>
        <v>0</v>
      </c>
      <c r="Q1396" s="159">
        <f>IFERROR(VLOOKUP(N1396,'P1 Intra-Europees'!$A$15:$H$25,3,0),0)*P1396</f>
        <v>0</v>
      </c>
      <c r="R1396" s="160">
        <f t="shared" si="593"/>
        <v>0</v>
      </c>
      <c r="S1396" s="159">
        <f>IFERROR(VLOOKUP(N1396,'P1 Intra-Europees'!$A$15:$H$25,4,0),0)*R1396</f>
        <v>0</v>
      </c>
      <c r="T1396" s="160">
        <f t="shared" si="594"/>
        <v>0</v>
      </c>
      <c r="U1396" s="159">
        <f>IFERROR(VLOOKUP(N1396,'P1 Intra-Europees'!$A$15:$H$25,5,0),0)*T1396</f>
        <v>0</v>
      </c>
      <c r="V1396" s="160">
        <f t="shared" si="595"/>
        <v>0</v>
      </c>
      <c r="W1396" s="159">
        <f>IFERROR(VLOOKUP(N1396,'P1 Intra-Europees'!$A$15:$H$25,6,0),0)*V1396</f>
        <v>0</v>
      </c>
      <c r="X1396" s="160">
        <f t="shared" si="596"/>
        <v>0</v>
      </c>
      <c r="Y1396" s="159">
        <f>IFERROR(VLOOKUP(N1396,'P1 Intra-Europees'!$A$15:$H$25,7,0),0)*X1396</f>
        <v>0</v>
      </c>
      <c r="Z1396" s="161">
        <f t="shared" si="597"/>
        <v>0</v>
      </c>
      <c r="AA1396" s="162">
        <f>IFERROR(VLOOKUP(N1396,'P1 Intra-Europees'!$A$15:$H$25,8,0),0)*Z1396</f>
        <v>0</v>
      </c>
      <c r="AB1396" s="163">
        <f t="shared" si="598"/>
        <v>0</v>
      </c>
      <c r="AC1396" s="157" t="str">
        <f>VLOOKUP(B1396,'P2 Origin'!$C$21:$O$176,13,0)</f>
        <v>EUR</v>
      </c>
      <c r="AD1396" s="164">
        <f t="shared" si="599"/>
        <v>0</v>
      </c>
      <c r="AE1396" s="165">
        <f>IF(AU1396&gt;0.1,VLOOKUP(B1396,'P2 Origin'!$C$21:$M$176,3,0)*H1396,0)</f>
        <v>0</v>
      </c>
      <c r="AF1396" s="166">
        <f t="shared" si="600"/>
        <v>4.07</v>
      </c>
      <c r="AG1396" s="165">
        <f>(VLOOKUP(B1396,'P2 Origin'!$C$21:$M$176,4,0))*AF1396</f>
        <v>0</v>
      </c>
      <c r="AH1396" s="166">
        <f t="shared" si="601"/>
        <v>0</v>
      </c>
      <c r="AI1396" s="165">
        <f>(VLOOKUP(B1396,'P2 Origin'!$C$21:$M$176,5,0))*AH1396</f>
        <v>0</v>
      </c>
      <c r="AJ1396" s="166">
        <f t="shared" si="615"/>
        <v>0</v>
      </c>
      <c r="AK1396" s="165">
        <f>(VLOOKUP(B1396,'P2 Origin'!$C$21:$M$176,6,0))*AJ1396</f>
        <v>0</v>
      </c>
      <c r="AL1396" s="166">
        <f t="shared" si="602"/>
        <v>0</v>
      </c>
      <c r="AM1396" s="165">
        <f>(VLOOKUP($B1396,'P2 Origin'!$C$21:$M$176,7,0))*AL1396</f>
        <v>0</v>
      </c>
      <c r="AN1396" s="166">
        <f t="shared" si="603"/>
        <v>0</v>
      </c>
      <c r="AO1396" s="165">
        <f>(VLOOKUP($B1396,'P2 Origin'!$C$21:$M$176,8,0))*AN1396</f>
        <v>0</v>
      </c>
      <c r="AP1396" s="166">
        <f t="shared" si="604"/>
        <v>0</v>
      </c>
      <c r="AQ1396" s="165">
        <f>(VLOOKUP($B1396,'P2 Origin'!$C$21:$M$176,9,0))*AP1396</f>
        <v>0</v>
      </c>
      <c r="AR1396" s="155">
        <f t="shared" si="616"/>
        <v>0</v>
      </c>
      <c r="AS1396" s="164">
        <f>(VLOOKUP(B1396,'P2 Origin'!$C$21:$M$176,10,0))*K1396</f>
        <v>0</v>
      </c>
      <c r="AT1396" s="164">
        <f>(VLOOKUP(B1396,'P2 Origin'!$C$21:$M$176,11,0))*J1396</f>
        <v>0</v>
      </c>
      <c r="AU1396" s="167">
        <v>4.07</v>
      </c>
      <c r="AV1396" s="168">
        <v>0</v>
      </c>
      <c r="AW1396" s="169">
        <v>4.07</v>
      </c>
      <c r="AX1396" s="170">
        <f>IF(AU1396&gt;=0.1,'P3 Bureaumarge zee- en luchtvr.'!$D$12,0)</f>
        <v>0</v>
      </c>
      <c r="AY1396" s="163">
        <f t="shared" si="605"/>
        <v>0</v>
      </c>
      <c r="AZ1396" s="157" t="str">
        <f>VLOOKUP(D1396,'P4 Destination'!$C$21:$O$176,13,0)</f>
        <v>USD</v>
      </c>
      <c r="BA1396" s="164">
        <f t="shared" si="606"/>
        <v>0</v>
      </c>
      <c r="BB1396" s="171">
        <f>IF(AU1396&gt;0.1,(VLOOKUP(D1396,'P4 Destination'!$C$21:$M$176,3,0))*I1396,0)</f>
        <v>0</v>
      </c>
      <c r="BC1396" s="172">
        <f t="shared" si="607"/>
        <v>4.07</v>
      </c>
      <c r="BD1396" s="171">
        <f>(VLOOKUP($D1396,'P4 Destination'!$C$21:$M$176,4,0))*BC1396</f>
        <v>0</v>
      </c>
      <c r="BE1396" s="172">
        <f t="shared" si="608"/>
        <v>0</v>
      </c>
      <c r="BF1396" s="171">
        <f>(VLOOKUP($D1396,'P4 Destination'!$C$21:$M$176,5,0))*BE1396</f>
        <v>0</v>
      </c>
      <c r="BG1396" s="172">
        <f t="shared" si="609"/>
        <v>0</v>
      </c>
      <c r="BH1396" s="171">
        <f>(VLOOKUP($D1396,'P4 Destination'!$C$21:$M$176,6,0))*BG1396</f>
        <v>0</v>
      </c>
      <c r="BI1396" s="172">
        <f t="shared" si="610"/>
        <v>0</v>
      </c>
      <c r="BJ1396" s="171">
        <f>(VLOOKUP($D1396,'P4 Destination'!$C$21:$M$176,7,0))*BI1396</f>
        <v>0</v>
      </c>
      <c r="BK1396" s="172">
        <f t="shared" si="611"/>
        <v>0</v>
      </c>
      <c r="BL1396" s="171">
        <f>(VLOOKUP($D1396,'P4 Destination'!$C$21:$M$176,8,0))*BK1396</f>
        <v>0</v>
      </c>
      <c r="BM1396" s="172">
        <f t="shared" si="612"/>
        <v>0</v>
      </c>
      <c r="BN1396" s="171">
        <f>(VLOOKUP($D1396,'P4 Destination'!$C$21:$M$176,9,0))*BM1396</f>
        <v>0</v>
      </c>
      <c r="BO1396" s="154">
        <f t="shared" si="617"/>
        <v>0</v>
      </c>
      <c r="BP1396" s="171">
        <f>(VLOOKUP(D1396,'P4 Destination'!$C$21:$M$176,10,0))*K1396</f>
        <v>0</v>
      </c>
      <c r="BQ1396" s="171">
        <f>(VLOOKUP(D1396,'P4 Destination'!$C$21:$M$176,11,0))*J1396</f>
        <v>0</v>
      </c>
      <c r="BR1396" s="173">
        <f t="shared" si="613"/>
        <v>0</v>
      </c>
      <c r="BS1396" s="173">
        <f>(AV1396*2500)*'P6 Verzekering'!$E$11</f>
        <v>0</v>
      </c>
      <c r="BT1396" s="173">
        <f>(AW1396*2500)*'P6 Verzekering'!$E$12</f>
        <v>0</v>
      </c>
      <c r="BU1396" s="173">
        <f>(L1396*2500)*'P6 Verzekering'!$E$13</f>
        <v>0</v>
      </c>
      <c r="BV1396" s="173">
        <f t="shared" si="614"/>
        <v>0</v>
      </c>
      <c r="BW1396"/>
      <c r="BX1396"/>
    </row>
    <row r="1397" spans="1:76">
      <c r="A1397" s="152" t="s">
        <v>1840</v>
      </c>
      <c r="B1397" s="152" t="s">
        <v>219</v>
      </c>
      <c r="C1397" s="152" t="s">
        <v>219</v>
      </c>
      <c r="D1397" s="152" t="s">
        <v>349</v>
      </c>
      <c r="E1397" s="152" t="s">
        <v>346</v>
      </c>
      <c r="F1397" s="153">
        <f t="shared" si="590"/>
        <v>4.62</v>
      </c>
      <c r="G1397" s="154">
        <v>0</v>
      </c>
      <c r="H1397" s="154">
        <f>IFERROR(VLOOKUP(B1397,'P2 Origin'!$C$21:$Q$176,15,FALSE),0)</f>
        <v>0</v>
      </c>
      <c r="I1397" s="154">
        <f>IFERROR(VLOOKUP(D1397,'P4 Destination'!$C$21:$Q$176,15,FALSE),0)</f>
        <v>1</v>
      </c>
      <c r="J1397" s="155"/>
      <c r="K1397" s="155"/>
      <c r="L1397" s="156">
        <v>0</v>
      </c>
      <c r="M1397" s="155">
        <v>0</v>
      </c>
      <c r="N1397" s="155">
        <v>0</v>
      </c>
      <c r="O1397" s="157">
        <f t="shared" si="591"/>
        <v>0</v>
      </c>
      <c r="P1397" s="158">
        <f t="shared" si="592"/>
        <v>0</v>
      </c>
      <c r="Q1397" s="159">
        <f>IFERROR(VLOOKUP(N1397,'P1 Intra-Europees'!$A$15:$H$25,3,0),0)*P1397</f>
        <v>0</v>
      </c>
      <c r="R1397" s="160">
        <f t="shared" si="593"/>
        <v>0</v>
      </c>
      <c r="S1397" s="159">
        <f>IFERROR(VLOOKUP(N1397,'P1 Intra-Europees'!$A$15:$H$25,4,0),0)*R1397</f>
        <v>0</v>
      </c>
      <c r="T1397" s="160">
        <f t="shared" si="594"/>
        <v>0</v>
      </c>
      <c r="U1397" s="159">
        <f>IFERROR(VLOOKUP(N1397,'P1 Intra-Europees'!$A$15:$H$25,5,0),0)*T1397</f>
        <v>0</v>
      </c>
      <c r="V1397" s="160">
        <f t="shared" si="595"/>
        <v>0</v>
      </c>
      <c r="W1397" s="159">
        <f>IFERROR(VLOOKUP(N1397,'P1 Intra-Europees'!$A$15:$H$25,6,0),0)*V1397</f>
        <v>0</v>
      </c>
      <c r="X1397" s="160">
        <f t="shared" si="596"/>
        <v>0</v>
      </c>
      <c r="Y1397" s="159">
        <f>IFERROR(VLOOKUP(N1397,'P1 Intra-Europees'!$A$15:$H$25,7,0),0)*X1397</f>
        <v>0</v>
      </c>
      <c r="Z1397" s="161">
        <f t="shared" si="597"/>
        <v>0</v>
      </c>
      <c r="AA1397" s="162">
        <f>IFERROR(VLOOKUP(N1397,'P1 Intra-Europees'!$A$15:$H$25,8,0),0)*Z1397</f>
        <v>0</v>
      </c>
      <c r="AB1397" s="163">
        <f t="shared" si="598"/>
        <v>0</v>
      </c>
      <c r="AC1397" s="157" t="str">
        <f>VLOOKUP(B1397,'P2 Origin'!$C$21:$O$176,13,0)</f>
        <v>EUR</v>
      </c>
      <c r="AD1397" s="164">
        <f t="shared" si="599"/>
        <v>0</v>
      </c>
      <c r="AE1397" s="165">
        <f>IF(AU1397&gt;0.1,VLOOKUP(B1397,'P2 Origin'!$C$21:$M$176,3,0)*H1397,0)</f>
        <v>0</v>
      </c>
      <c r="AF1397" s="166">
        <f t="shared" si="600"/>
        <v>4.62</v>
      </c>
      <c r="AG1397" s="165">
        <f>(VLOOKUP(B1397,'P2 Origin'!$C$21:$M$176,4,0))*AF1397</f>
        <v>0</v>
      </c>
      <c r="AH1397" s="166">
        <f t="shared" si="601"/>
        <v>0</v>
      </c>
      <c r="AI1397" s="165">
        <f>(VLOOKUP(B1397,'P2 Origin'!$C$21:$M$176,5,0))*AH1397</f>
        <v>0</v>
      </c>
      <c r="AJ1397" s="166">
        <f t="shared" si="615"/>
        <v>0</v>
      </c>
      <c r="AK1397" s="165">
        <f>(VLOOKUP(B1397,'P2 Origin'!$C$21:$M$176,6,0))*AJ1397</f>
        <v>0</v>
      </c>
      <c r="AL1397" s="166">
        <f t="shared" si="602"/>
        <v>0</v>
      </c>
      <c r="AM1397" s="165">
        <f>(VLOOKUP($B1397,'P2 Origin'!$C$21:$M$176,7,0))*AL1397</f>
        <v>0</v>
      </c>
      <c r="AN1397" s="166">
        <f t="shared" si="603"/>
        <v>0</v>
      </c>
      <c r="AO1397" s="165">
        <f>(VLOOKUP($B1397,'P2 Origin'!$C$21:$M$176,8,0))*AN1397</f>
        <v>0</v>
      </c>
      <c r="AP1397" s="166">
        <f t="shared" si="604"/>
        <v>0</v>
      </c>
      <c r="AQ1397" s="165">
        <f>(VLOOKUP($B1397,'P2 Origin'!$C$21:$M$176,9,0))*AP1397</f>
        <v>0</v>
      </c>
      <c r="AR1397" s="155">
        <f t="shared" si="616"/>
        <v>0</v>
      </c>
      <c r="AS1397" s="164">
        <f>(VLOOKUP(B1397,'P2 Origin'!$C$21:$M$176,10,0))*K1397</f>
        <v>0</v>
      </c>
      <c r="AT1397" s="164">
        <f>(VLOOKUP(B1397,'P2 Origin'!$C$21:$M$176,11,0))*J1397</f>
        <v>0</v>
      </c>
      <c r="AU1397" s="167">
        <v>4.62</v>
      </c>
      <c r="AV1397" s="168">
        <v>0</v>
      </c>
      <c r="AW1397" s="169">
        <v>4.62</v>
      </c>
      <c r="AX1397" s="170">
        <f>IF(AU1397&gt;=0.1,'P3 Bureaumarge zee- en luchtvr.'!$D$12,0)</f>
        <v>0</v>
      </c>
      <c r="AY1397" s="163">
        <f t="shared" si="605"/>
        <v>0</v>
      </c>
      <c r="AZ1397" s="157" t="str">
        <f>VLOOKUP(D1397,'P4 Destination'!$C$21:$O$176,13,0)</f>
        <v>USD</v>
      </c>
      <c r="BA1397" s="164">
        <f t="shared" si="606"/>
        <v>0</v>
      </c>
      <c r="BB1397" s="171">
        <f>IF(AU1397&gt;0.1,(VLOOKUP(D1397,'P4 Destination'!$C$21:$M$176,3,0))*I1397,0)</f>
        <v>0</v>
      </c>
      <c r="BC1397" s="172">
        <f t="shared" si="607"/>
        <v>4.62</v>
      </c>
      <c r="BD1397" s="171">
        <f>(VLOOKUP($D1397,'P4 Destination'!$C$21:$M$176,4,0))*BC1397</f>
        <v>0</v>
      </c>
      <c r="BE1397" s="172">
        <f t="shared" si="608"/>
        <v>0</v>
      </c>
      <c r="BF1397" s="171">
        <f>(VLOOKUP($D1397,'P4 Destination'!$C$21:$M$176,5,0))*BE1397</f>
        <v>0</v>
      </c>
      <c r="BG1397" s="172">
        <f t="shared" si="609"/>
        <v>0</v>
      </c>
      <c r="BH1397" s="171">
        <f>(VLOOKUP($D1397,'P4 Destination'!$C$21:$M$176,6,0))*BG1397</f>
        <v>0</v>
      </c>
      <c r="BI1397" s="172">
        <f t="shared" si="610"/>
        <v>0</v>
      </c>
      <c r="BJ1397" s="171">
        <f>(VLOOKUP($D1397,'P4 Destination'!$C$21:$M$176,7,0))*BI1397</f>
        <v>0</v>
      </c>
      <c r="BK1397" s="172">
        <f t="shared" si="611"/>
        <v>0</v>
      </c>
      <c r="BL1397" s="171">
        <f>(VLOOKUP($D1397,'P4 Destination'!$C$21:$M$176,8,0))*BK1397</f>
        <v>0</v>
      </c>
      <c r="BM1397" s="172">
        <f t="shared" si="612"/>
        <v>0</v>
      </c>
      <c r="BN1397" s="171">
        <f>(VLOOKUP($D1397,'P4 Destination'!$C$21:$M$176,9,0))*BM1397</f>
        <v>0</v>
      </c>
      <c r="BO1397" s="154">
        <f t="shared" si="617"/>
        <v>0</v>
      </c>
      <c r="BP1397" s="171">
        <f>(VLOOKUP(D1397,'P4 Destination'!$C$21:$M$176,10,0))*K1397</f>
        <v>0</v>
      </c>
      <c r="BQ1397" s="171">
        <f>(VLOOKUP(D1397,'P4 Destination'!$C$21:$M$176,11,0))*J1397</f>
        <v>0</v>
      </c>
      <c r="BR1397" s="173">
        <f t="shared" si="613"/>
        <v>0</v>
      </c>
      <c r="BS1397" s="173">
        <f>(AV1397*2500)*'P6 Verzekering'!$E$11</f>
        <v>0</v>
      </c>
      <c r="BT1397" s="173">
        <f>(AW1397*2500)*'P6 Verzekering'!$E$12</f>
        <v>0</v>
      </c>
      <c r="BU1397" s="173">
        <f>(L1397*2500)*'P6 Verzekering'!$E$13</f>
        <v>0</v>
      </c>
      <c r="BV1397" s="173">
        <f t="shared" si="614"/>
        <v>0</v>
      </c>
      <c r="BW1397"/>
      <c r="BX1397"/>
    </row>
    <row r="1398" spans="1:76">
      <c r="A1398" s="152" t="s">
        <v>1853</v>
      </c>
      <c r="B1398" s="152" t="s">
        <v>219</v>
      </c>
      <c r="C1398" s="152" t="s">
        <v>219</v>
      </c>
      <c r="D1398" s="152" t="s">
        <v>309</v>
      </c>
      <c r="E1398" s="177" t="s">
        <v>308</v>
      </c>
      <c r="F1398" s="153">
        <f t="shared" si="590"/>
        <v>8</v>
      </c>
      <c r="G1398" s="154">
        <v>0</v>
      </c>
      <c r="H1398" s="154">
        <f>IFERROR(VLOOKUP(B1398,'P2 Origin'!$C$21:$Q$176,15,FALSE),0)</f>
        <v>0</v>
      </c>
      <c r="I1398" s="154">
        <f>IFERROR(VLOOKUP(D1398,'P4 Destination'!$C$21:$Q$176,15,FALSE),0)</f>
        <v>1</v>
      </c>
      <c r="J1398" s="155"/>
      <c r="K1398" s="155"/>
      <c r="L1398" s="156">
        <v>0</v>
      </c>
      <c r="M1398" s="155">
        <v>0</v>
      </c>
      <c r="N1398" s="155">
        <v>0</v>
      </c>
      <c r="O1398" s="157">
        <f t="shared" si="591"/>
        <v>0</v>
      </c>
      <c r="P1398" s="158">
        <f t="shared" si="592"/>
        <v>0</v>
      </c>
      <c r="Q1398" s="159">
        <f>IFERROR(VLOOKUP(N1398,'P1 Intra-Europees'!$A$15:$H$25,3,0),0)*P1398</f>
        <v>0</v>
      </c>
      <c r="R1398" s="160">
        <f t="shared" si="593"/>
        <v>0</v>
      </c>
      <c r="S1398" s="159">
        <f>IFERROR(VLOOKUP(N1398,'P1 Intra-Europees'!$A$15:$H$25,4,0),0)*R1398</f>
        <v>0</v>
      </c>
      <c r="T1398" s="160">
        <f t="shared" si="594"/>
        <v>0</v>
      </c>
      <c r="U1398" s="159">
        <f>IFERROR(VLOOKUP(N1398,'P1 Intra-Europees'!$A$15:$H$25,5,0),0)*T1398</f>
        <v>0</v>
      </c>
      <c r="V1398" s="160">
        <f t="shared" si="595"/>
        <v>0</v>
      </c>
      <c r="W1398" s="159">
        <f>IFERROR(VLOOKUP(N1398,'P1 Intra-Europees'!$A$15:$H$25,6,0),0)*V1398</f>
        <v>0</v>
      </c>
      <c r="X1398" s="160">
        <f t="shared" si="596"/>
        <v>0</v>
      </c>
      <c r="Y1398" s="159">
        <f>IFERROR(VLOOKUP(N1398,'P1 Intra-Europees'!$A$15:$H$25,7,0),0)*X1398</f>
        <v>0</v>
      </c>
      <c r="Z1398" s="161">
        <f t="shared" si="597"/>
        <v>0</v>
      </c>
      <c r="AA1398" s="162">
        <f>IFERROR(VLOOKUP(N1398,'P1 Intra-Europees'!$A$15:$H$25,8,0),0)*Z1398</f>
        <v>0</v>
      </c>
      <c r="AB1398" s="163">
        <f t="shared" si="598"/>
        <v>0</v>
      </c>
      <c r="AC1398" s="157" t="str">
        <f>VLOOKUP(B1398,'P2 Origin'!$C$21:$O$176,13,0)</f>
        <v>EUR</v>
      </c>
      <c r="AD1398" s="164">
        <f t="shared" si="599"/>
        <v>0</v>
      </c>
      <c r="AE1398" s="165">
        <f>IF(AU1398&gt;0.1,VLOOKUP(B1398,'P2 Origin'!$C$21:$M$176,3,0)*H1398,0)</f>
        <v>0</v>
      </c>
      <c r="AF1398" s="166">
        <f t="shared" si="600"/>
        <v>0</v>
      </c>
      <c r="AG1398" s="165">
        <f>(VLOOKUP(B1398,'P2 Origin'!$C$21:$M$176,4,0))*AF1398</f>
        <v>0</v>
      </c>
      <c r="AH1398" s="166">
        <f t="shared" si="601"/>
        <v>8</v>
      </c>
      <c r="AI1398" s="165">
        <f>(VLOOKUP(B1398,'P2 Origin'!$C$21:$M$176,5,0))*AH1398</f>
        <v>0</v>
      </c>
      <c r="AJ1398" s="166">
        <f t="shared" si="615"/>
        <v>0</v>
      </c>
      <c r="AK1398" s="165">
        <f>(VLOOKUP(B1398,'P2 Origin'!$C$21:$M$176,6,0))*AJ1398</f>
        <v>0</v>
      </c>
      <c r="AL1398" s="166">
        <f t="shared" si="602"/>
        <v>0</v>
      </c>
      <c r="AM1398" s="165">
        <f>(VLOOKUP($B1398,'P2 Origin'!$C$21:$M$176,7,0))*AL1398</f>
        <v>0</v>
      </c>
      <c r="AN1398" s="166">
        <f t="shared" si="603"/>
        <v>0</v>
      </c>
      <c r="AO1398" s="165">
        <f>(VLOOKUP($B1398,'P2 Origin'!$C$21:$M$176,8,0))*AN1398</f>
        <v>0</v>
      </c>
      <c r="AP1398" s="166">
        <f t="shared" si="604"/>
        <v>0</v>
      </c>
      <c r="AQ1398" s="165">
        <f>(VLOOKUP($B1398,'P2 Origin'!$C$21:$M$176,9,0))*AP1398</f>
        <v>0</v>
      </c>
      <c r="AR1398" s="155">
        <f t="shared" si="616"/>
        <v>0</v>
      </c>
      <c r="AS1398" s="164">
        <f>(VLOOKUP(B1398,'P2 Origin'!$C$21:$M$176,10,0))*K1398</f>
        <v>0</v>
      </c>
      <c r="AT1398" s="164">
        <f>(VLOOKUP(B1398,'P2 Origin'!$C$21:$M$176,11,0))*J1398</f>
        <v>0</v>
      </c>
      <c r="AU1398" s="167">
        <v>8</v>
      </c>
      <c r="AV1398" s="168">
        <v>8</v>
      </c>
      <c r="AW1398" s="169">
        <v>0</v>
      </c>
      <c r="AX1398" s="170">
        <f>IF(AU1398&gt;=0.1,'P3 Bureaumarge zee- en luchtvr.'!$D$12,0)</f>
        <v>0</v>
      </c>
      <c r="AY1398" s="163">
        <f t="shared" si="605"/>
        <v>0</v>
      </c>
      <c r="AZ1398" s="157" t="str">
        <f>VLOOKUP(D1398,'P4 Destination'!$C$21:$O$176,13,0)</f>
        <v>USD</v>
      </c>
      <c r="BA1398" s="164">
        <f t="shared" si="606"/>
        <v>0</v>
      </c>
      <c r="BB1398" s="171">
        <f>IF(AU1398&gt;0.1,(VLOOKUP(D1398,'P4 Destination'!$C$21:$M$176,3,0))*I1398,0)</f>
        <v>0</v>
      </c>
      <c r="BC1398" s="172">
        <f t="shared" si="607"/>
        <v>0</v>
      </c>
      <c r="BD1398" s="171">
        <f>(VLOOKUP($D1398,'P4 Destination'!$C$21:$M$176,4,0))*BC1398</f>
        <v>0</v>
      </c>
      <c r="BE1398" s="172">
        <f t="shared" si="608"/>
        <v>8</v>
      </c>
      <c r="BF1398" s="171">
        <f>(VLOOKUP($D1398,'P4 Destination'!$C$21:$M$176,5,0))*BE1398</f>
        <v>0</v>
      </c>
      <c r="BG1398" s="172">
        <f t="shared" si="609"/>
        <v>0</v>
      </c>
      <c r="BH1398" s="171">
        <f>(VLOOKUP($D1398,'P4 Destination'!$C$21:$M$176,6,0))*BG1398</f>
        <v>0</v>
      </c>
      <c r="BI1398" s="172">
        <f t="shared" si="610"/>
        <v>0</v>
      </c>
      <c r="BJ1398" s="171">
        <f>(VLOOKUP($D1398,'P4 Destination'!$C$21:$M$176,7,0))*BI1398</f>
        <v>0</v>
      </c>
      <c r="BK1398" s="172">
        <f t="shared" si="611"/>
        <v>0</v>
      </c>
      <c r="BL1398" s="171">
        <f>(VLOOKUP($D1398,'P4 Destination'!$C$21:$M$176,8,0))*BK1398</f>
        <v>0</v>
      </c>
      <c r="BM1398" s="172">
        <f t="shared" si="612"/>
        <v>0</v>
      </c>
      <c r="BN1398" s="171">
        <f>(VLOOKUP($D1398,'P4 Destination'!$C$21:$M$176,9,0))*BM1398</f>
        <v>0</v>
      </c>
      <c r="BO1398" s="154">
        <f t="shared" si="617"/>
        <v>0</v>
      </c>
      <c r="BP1398" s="171">
        <f>(VLOOKUP(D1398,'P4 Destination'!$C$21:$M$176,10,0))*K1398</f>
        <v>0</v>
      </c>
      <c r="BQ1398" s="171">
        <f>(VLOOKUP(D1398,'P4 Destination'!$C$21:$M$176,11,0))*J1398</f>
        <v>0</v>
      </c>
      <c r="BR1398" s="173">
        <f t="shared" si="613"/>
        <v>0</v>
      </c>
      <c r="BS1398" s="173">
        <f>(AV1398*2500)*'P6 Verzekering'!$E$11</f>
        <v>0</v>
      </c>
      <c r="BT1398" s="173">
        <f>(AW1398*2500)*'P6 Verzekering'!$E$12</f>
        <v>0</v>
      </c>
      <c r="BU1398" s="173">
        <f>(L1398*2500)*'P6 Verzekering'!$E$13</f>
        <v>0</v>
      </c>
      <c r="BV1398" s="173">
        <f t="shared" si="614"/>
        <v>0</v>
      </c>
      <c r="BW1398"/>
      <c r="BX1398"/>
    </row>
    <row r="1399" spans="1:76">
      <c r="A1399" s="152" t="s">
        <v>1860</v>
      </c>
      <c r="B1399" s="152" t="s">
        <v>219</v>
      </c>
      <c r="C1399" s="152" t="s">
        <v>219</v>
      </c>
      <c r="D1399" s="152" t="s">
        <v>478</v>
      </c>
      <c r="E1399" s="152" t="s">
        <v>477</v>
      </c>
      <c r="F1399" s="153">
        <f t="shared" si="590"/>
        <v>1.66</v>
      </c>
      <c r="G1399" s="154">
        <v>0</v>
      </c>
      <c r="H1399" s="154">
        <f>IFERROR(VLOOKUP(B1399,'P2 Origin'!$C$21:$Q$176,15,FALSE),0)</f>
        <v>0</v>
      </c>
      <c r="I1399" s="154">
        <f>IFERROR(VLOOKUP(D1399,'P4 Destination'!$C$21:$Q$176,15,FALSE),0)</f>
        <v>1</v>
      </c>
      <c r="J1399" s="155"/>
      <c r="K1399" s="155"/>
      <c r="L1399" s="156">
        <v>0</v>
      </c>
      <c r="M1399" s="155">
        <v>0</v>
      </c>
      <c r="N1399" s="155">
        <v>0</v>
      </c>
      <c r="O1399" s="157">
        <f t="shared" si="591"/>
        <v>0</v>
      </c>
      <c r="P1399" s="158">
        <f t="shared" si="592"/>
        <v>0</v>
      </c>
      <c r="Q1399" s="159">
        <f>IFERROR(VLOOKUP(N1399,'P1 Intra-Europees'!$A$15:$H$25,3,0),0)*P1399</f>
        <v>0</v>
      </c>
      <c r="R1399" s="160">
        <f t="shared" si="593"/>
        <v>0</v>
      </c>
      <c r="S1399" s="159">
        <f>IFERROR(VLOOKUP(N1399,'P1 Intra-Europees'!$A$15:$H$25,4,0),0)*R1399</f>
        <v>0</v>
      </c>
      <c r="T1399" s="160">
        <f t="shared" si="594"/>
        <v>0</v>
      </c>
      <c r="U1399" s="159">
        <f>IFERROR(VLOOKUP(N1399,'P1 Intra-Europees'!$A$15:$H$25,5,0),0)*T1399</f>
        <v>0</v>
      </c>
      <c r="V1399" s="160">
        <f t="shared" si="595"/>
        <v>0</v>
      </c>
      <c r="W1399" s="159">
        <f>IFERROR(VLOOKUP(N1399,'P1 Intra-Europees'!$A$15:$H$25,6,0),0)*V1399</f>
        <v>0</v>
      </c>
      <c r="X1399" s="160">
        <f t="shared" si="596"/>
        <v>0</v>
      </c>
      <c r="Y1399" s="159">
        <f>IFERROR(VLOOKUP(N1399,'P1 Intra-Europees'!$A$15:$H$25,7,0),0)*X1399</f>
        <v>0</v>
      </c>
      <c r="Z1399" s="161">
        <f t="shared" si="597"/>
        <v>0</v>
      </c>
      <c r="AA1399" s="162">
        <f>IFERROR(VLOOKUP(N1399,'P1 Intra-Europees'!$A$15:$H$25,8,0),0)*Z1399</f>
        <v>0</v>
      </c>
      <c r="AB1399" s="163">
        <f t="shared" si="598"/>
        <v>0</v>
      </c>
      <c r="AC1399" s="157" t="str">
        <f>VLOOKUP(B1399,'P2 Origin'!$C$21:$O$176,13,0)</f>
        <v>EUR</v>
      </c>
      <c r="AD1399" s="164">
        <f t="shared" si="599"/>
        <v>0</v>
      </c>
      <c r="AE1399" s="165">
        <f>IF(AU1399&gt;0.1,VLOOKUP(B1399,'P2 Origin'!$C$21:$M$176,3,0)*H1399,0)</f>
        <v>0</v>
      </c>
      <c r="AF1399" s="166">
        <f t="shared" si="600"/>
        <v>1.66</v>
      </c>
      <c r="AG1399" s="165">
        <f>(VLOOKUP(B1399,'P2 Origin'!$C$21:$M$176,4,0))*AF1399</f>
        <v>0</v>
      </c>
      <c r="AH1399" s="166">
        <f t="shared" si="601"/>
        <v>0</v>
      </c>
      <c r="AI1399" s="165">
        <f>(VLOOKUP(B1399,'P2 Origin'!$C$21:$M$176,5,0))*AH1399</f>
        <v>0</v>
      </c>
      <c r="AJ1399" s="166">
        <f t="shared" si="615"/>
        <v>0</v>
      </c>
      <c r="AK1399" s="165">
        <f>(VLOOKUP(B1399,'P2 Origin'!$C$21:$M$176,6,0))*AJ1399</f>
        <v>0</v>
      </c>
      <c r="AL1399" s="166">
        <f t="shared" si="602"/>
        <v>0</v>
      </c>
      <c r="AM1399" s="165">
        <f>(VLOOKUP($B1399,'P2 Origin'!$C$21:$M$176,7,0))*AL1399</f>
        <v>0</v>
      </c>
      <c r="AN1399" s="166">
        <f t="shared" si="603"/>
        <v>0</v>
      </c>
      <c r="AO1399" s="165">
        <f>(VLOOKUP($B1399,'P2 Origin'!$C$21:$M$176,8,0))*AN1399</f>
        <v>0</v>
      </c>
      <c r="AP1399" s="166">
        <f t="shared" si="604"/>
        <v>0</v>
      </c>
      <c r="AQ1399" s="165">
        <f>(VLOOKUP($B1399,'P2 Origin'!$C$21:$M$176,9,0))*AP1399</f>
        <v>0</v>
      </c>
      <c r="AR1399" s="155">
        <f t="shared" si="616"/>
        <v>0</v>
      </c>
      <c r="AS1399" s="164">
        <f>(VLOOKUP(B1399,'P2 Origin'!$C$21:$M$176,10,0))*K1399</f>
        <v>0</v>
      </c>
      <c r="AT1399" s="164">
        <f>(VLOOKUP(B1399,'P2 Origin'!$C$21:$M$176,11,0))*J1399</f>
        <v>0</v>
      </c>
      <c r="AU1399" s="167">
        <v>1.66</v>
      </c>
      <c r="AV1399" s="168">
        <v>0</v>
      </c>
      <c r="AW1399" s="169">
        <v>1.66</v>
      </c>
      <c r="AX1399" s="170">
        <f>IF(AU1399&gt;=0.1,'P3 Bureaumarge zee- en luchtvr.'!$D$12,0)</f>
        <v>0</v>
      </c>
      <c r="AY1399" s="163">
        <f t="shared" si="605"/>
        <v>0</v>
      </c>
      <c r="AZ1399" s="157" t="str">
        <f>VLOOKUP(D1399,'P4 Destination'!$C$21:$O$176,13,0)</f>
        <v>USD</v>
      </c>
      <c r="BA1399" s="164">
        <f t="shared" si="606"/>
        <v>0</v>
      </c>
      <c r="BB1399" s="171">
        <f>IF(AU1399&gt;0.1,(VLOOKUP(D1399,'P4 Destination'!$C$21:$M$176,3,0))*I1399,0)</f>
        <v>0</v>
      </c>
      <c r="BC1399" s="172">
        <f t="shared" si="607"/>
        <v>1.66</v>
      </c>
      <c r="BD1399" s="171">
        <f>(VLOOKUP($D1399,'P4 Destination'!$C$21:$M$176,4,0))*BC1399</f>
        <v>0</v>
      </c>
      <c r="BE1399" s="172">
        <f t="shared" si="608"/>
        <v>0</v>
      </c>
      <c r="BF1399" s="171">
        <f>(VLOOKUP($D1399,'P4 Destination'!$C$21:$M$176,5,0))*BE1399</f>
        <v>0</v>
      </c>
      <c r="BG1399" s="172">
        <f t="shared" si="609"/>
        <v>0</v>
      </c>
      <c r="BH1399" s="171">
        <f>(VLOOKUP($D1399,'P4 Destination'!$C$21:$M$176,6,0))*BG1399</f>
        <v>0</v>
      </c>
      <c r="BI1399" s="172">
        <f t="shared" si="610"/>
        <v>0</v>
      </c>
      <c r="BJ1399" s="171">
        <f>(VLOOKUP($D1399,'P4 Destination'!$C$21:$M$176,7,0))*BI1399</f>
        <v>0</v>
      </c>
      <c r="BK1399" s="172">
        <f t="shared" si="611"/>
        <v>0</v>
      </c>
      <c r="BL1399" s="171">
        <f>(VLOOKUP($D1399,'P4 Destination'!$C$21:$M$176,8,0))*BK1399</f>
        <v>0</v>
      </c>
      <c r="BM1399" s="172">
        <f t="shared" si="612"/>
        <v>0</v>
      </c>
      <c r="BN1399" s="171">
        <f>(VLOOKUP($D1399,'P4 Destination'!$C$21:$M$176,9,0))*BM1399</f>
        <v>0</v>
      </c>
      <c r="BO1399" s="154">
        <f t="shared" si="617"/>
        <v>0</v>
      </c>
      <c r="BP1399" s="171">
        <f>(VLOOKUP(D1399,'P4 Destination'!$C$21:$M$176,10,0))*K1399</f>
        <v>0</v>
      </c>
      <c r="BQ1399" s="171">
        <f>(VLOOKUP(D1399,'P4 Destination'!$C$21:$M$176,11,0))*J1399</f>
        <v>0</v>
      </c>
      <c r="BR1399" s="173">
        <f t="shared" si="613"/>
        <v>0</v>
      </c>
      <c r="BS1399" s="173">
        <f>(AV1399*2500)*'P6 Verzekering'!$E$11</f>
        <v>0</v>
      </c>
      <c r="BT1399" s="173">
        <f>(AW1399*2500)*'P6 Verzekering'!$E$12</f>
        <v>0</v>
      </c>
      <c r="BU1399" s="173">
        <f>(L1399*2500)*'P6 Verzekering'!$E$13</f>
        <v>0</v>
      </c>
      <c r="BV1399" s="173">
        <f t="shared" si="614"/>
        <v>0</v>
      </c>
      <c r="BW1399"/>
      <c r="BX1399"/>
    </row>
    <row r="1400" spans="1:76">
      <c r="A1400" s="152" t="s">
        <v>1862</v>
      </c>
      <c r="B1400" s="152" t="s">
        <v>219</v>
      </c>
      <c r="C1400" s="152" t="s">
        <v>219</v>
      </c>
      <c r="D1400" s="152" t="s">
        <v>317</v>
      </c>
      <c r="E1400" s="152" t="s">
        <v>316</v>
      </c>
      <c r="F1400" s="153">
        <f t="shared" si="590"/>
        <v>38</v>
      </c>
      <c r="G1400" s="154">
        <v>1</v>
      </c>
      <c r="H1400" s="154">
        <f>IFERROR(VLOOKUP(B1400,'P2 Origin'!$C$21:$Q$176,15,FALSE),0)</f>
        <v>0</v>
      </c>
      <c r="I1400" s="154">
        <f>IFERROR(VLOOKUP(D1400,'P4 Destination'!$C$21:$Q$176,15,FALSE),0)</f>
        <v>0</v>
      </c>
      <c r="J1400" s="155">
        <v>1</v>
      </c>
      <c r="K1400" s="155"/>
      <c r="L1400" s="156">
        <v>0</v>
      </c>
      <c r="M1400" s="155">
        <v>0</v>
      </c>
      <c r="N1400" s="155">
        <v>0</v>
      </c>
      <c r="O1400" s="157">
        <f t="shared" si="591"/>
        <v>0</v>
      </c>
      <c r="P1400" s="158">
        <f t="shared" si="592"/>
        <v>0</v>
      </c>
      <c r="Q1400" s="159">
        <f>IFERROR(VLOOKUP(N1400,'P1 Intra-Europees'!$A$15:$H$25,3,0),0)*P1400</f>
        <v>0</v>
      </c>
      <c r="R1400" s="160">
        <f t="shared" si="593"/>
        <v>0</v>
      </c>
      <c r="S1400" s="159">
        <f>IFERROR(VLOOKUP(N1400,'P1 Intra-Europees'!$A$15:$H$25,4,0),0)*R1400</f>
        <v>0</v>
      </c>
      <c r="T1400" s="160">
        <f t="shared" si="594"/>
        <v>0</v>
      </c>
      <c r="U1400" s="159">
        <f>IFERROR(VLOOKUP(N1400,'P1 Intra-Europees'!$A$15:$H$25,5,0),0)*T1400</f>
        <v>0</v>
      </c>
      <c r="V1400" s="160">
        <f t="shared" si="595"/>
        <v>0</v>
      </c>
      <c r="W1400" s="159">
        <f>IFERROR(VLOOKUP(N1400,'P1 Intra-Europees'!$A$15:$H$25,6,0),0)*V1400</f>
        <v>0</v>
      </c>
      <c r="X1400" s="160">
        <f t="shared" si="596"/>
        <v>0</v>
      </c>
      <c r="Y1400" s="159">
        <f>IFERROR(VLOOKUP(N1400,'P1 Intra-Europees'!$A$15:$H$25,7,0),0)*X1400</f>
        <v>0</v>
      </c>
      <c r="Z1400" s="161">
        <f t="shared" si="597"/>
        <v>0</v>
      </c>
      <c r="AA1400" s="162">
        <f>IFERROR(VLOOKUP(N1400,'P1 Intra-Europees'!$A$15:$H$25,8,0),0)*Z1400</f>
        <v>0</v>
      </c>
      <c r="AB1400" s="163">
        <f t="shared" si="598"/>
        <v>0</v>
      </c>
      <c r="AC1400" s="157" t="str">
        <f>VLOOKUP(B1400,'P2 Origin'!$C$21:$O$176,13,0)</f>
        <v>EUR</v>
      </c>
      <c r="AD1400" s="164">
        <f t="shared" si="599"/>
        <v>0</v>
      </c>
      <c r="AE1400" s="165">
        <f>IF(AU1400&gt;0.1,VLOOKUP(B1400,'P2 Origin'!$C$21:$M$176,3,0)*H1400,0)</f>
        <v>0</v>
      </c>
      <c r="AF1400" s="166">
        <f t="shared" si="600"/>
        <v>0</v>
      </c>
      <c r="AG1400" s="165">
        <f>(VLOOKUP(B1400,'P2 Origin'!$C$21:$M$176,4,0))*AF1400</f>
        <v>0</v>
      </c>
      <c r="AH1400" s="166">
        <f t="shared" si="601"/>
        <v>0</v>
      </c>
      <c r="AI1400" s="165">
        <f>(VLOOKUP(B1400,'P2 Origin'!$C$21:$M$176,5,0))*AH1400</f>
        <v>0</v>
      </c>
      <c r="AJ1400" s="166">
        <f t="shared" si="615"/>
        <v>0</v>
      </c>
      <c r="AK1400" s="165">
        <f>(VLOOKUP(B1400,'P2 Origin'!$C$21:$M$176,6,0))*AJ1400</f>
        <v>0</v>
      </c>
      <c r="AL1400" s="166">
        <f t="shared" si="602"/>
        <v>0</v>
      </c>
      <c r="AM1400" s="165">
        <f>(VLOOKUP($B1400,'P2 Origin'!$C$21:$M$176,7,0))*AL1400</f>
        <v>0</v>
      </c>
      <c r="AN1400" s="166">
        <f t="shared" si="603"/>
        <v>38</v>
      </c>
      <c r="AO1400" s="165">
        <f>(VLOOKUP($B1400,'P2 Origin'!$C$21:$M$176,8,0))*AN1400</f>
        <v>0</v>
      </c>
      <c r="AP1400" s="166">
        <f t="shared" si="604"/>
        <v>0</v>
      </c>
      <c r="AQ1400" s="165">
        <f>(VLOOKUP($B1400,'P2 Origin'!$C$21:$M$176,9,0))*AP1400</f>
        <v>0</v>
      </c>
      <c r="AR1400" s="155">
        <f t="shared" si="616"/>
        <v>1</v>
      </c>
      <c r="AS1400" s="164">
        <f>(VLOOKUP(B1400,'P2 Origin'!$C$21:$M$176,10,0))*K1400</f>
        <v>0</v>
      </c>
      <c r="AT1400" s="164">
        <f>(VLOOKUP(B1400,'P2 Origin'!$C$21:$M$176,11,0))*J1400</f>
        <v>0</v>
      </c>
      <c r="AU1400" s="167">
        <v>38</v>
      </c>
      <c r="AV1400" s="168">
        <v>38</v>
      </c>
      <c r="AW1400" s="169">
        <v>0</v>
      </c>
      <c r="AX1400" s="170">
        <f>IF(AU1400&gt;=0.1,'P3 Bureaumarge zee- en luchtvr.'!$D$12,0)</f>
        <v>0</v>
      </c>
      <c r="AY1400" s="163">
        <f t="shared" si="605"/>
        <v>0</v>
      </c>
      <c r="AZ1400" s="157" t="str">
        <f>VLOOKUP(D1400,'P4 Destination'!$C$21:$O$176,13,0)</f>
        <v>USD</v>
      </c>
      <c r="BA1400" s="164">
        <f t="shared" si="606"/>
        <v>0</v>
      </c>
      <c r="BB1400" s="171">
        <f>IF(AU1400&gt;0.1,(VLOOKUP(D1400,'P4 Destination'!$C$21:$M$176,3,0))*I1400,0)</f>
        <v>0</v>
      </c>
      <c r="BC1400" s="172">
        <f t="shared" si="607"/>
        <v>0</v>
      </c>
      <c r="BD1400" s="171">
        <f>(VLOOKUP($D1400,'P4 Destination'!$C$21:$M$176,4,0))*BC1400</f>
        <v>0</v>
      </c>
      <c r="BE1400" s="172">
        <f t="shared" si="608"/>
        <v>0</v>
      </c>
      <c r="BF1400" s="171">
        <f>(VLOOKUP($D1400,'P4 Destination'!$C$21:$M$176,5,0))*BE1400</f>
        <v>0</v>
      </c>
      <c r="BG1400" s="172">
        <f t="shared" si="609"/>
        <v>0</v>
      </c>
      <c r="BH1400" s="171">
        <f>(VLOOKUP($D1400,'P4 Destination'!$C$21:$M$176,6,0))*BG1400</f>
        <v>0</v>
      </c>
      <c r="BI1400" s="172">
        <f t="shared" si="610"/>
        <v>0</v>
      </c>
      <c r="BJ1400" s="171">
        <f>(VLOOKUP($D1400,'P4 Destination'!$C$21:$M$176,7,0))*BI1400</f>
        <v>0</v>
      </c>
      <c r="BK1400" s="172">
        <f t="shared" si="611"/>
        <v>38</v>
      </c>
      <c r="BL1400" s="171">
        <f>(VLOOKUP($D1400,'P4 Destination'!$C$21:$M$176,8,0))*BK1400</f>
        <v>0</v>
      </c>
      <c r="BM1400" s="172">
        <f t="shared" si="612"/>
        <v>0</v>
      </c>
      <c r="BN1400" s="171">
        <f>(VLOOKUP($D1400,'P4 Destination'!$C$21:$M$176,9,0))*BM1400</f>
        <v>0</v>
      </c>
      <c r="BO1400" s="154">
        <f t="shared" si="617"/>
        <v>1</v>
      </c>
      <c r="BP1400" s="171">
        <f>(VLOOKUP(D1400,'P4 Destination'!$C$21:$M$176,10,0))*K1400</f>
        <v>0</v>
      </c>
      <c r="BQ1400" s="171">
        <f>(VLOOKUP(D1400,'P4 Destination'!$C$21:$M$176,11,0))*J1400</f>
        <v>0</v>
      </c>
      <c r="BR1400" s="173">
        <f t="shared" si="613"/>
        <v>0</v>
      </c>
      <c r="BS1400" s="173">
        <f>(AV1400*2500)*'P6 Verzekering'!$E$11</f>
        <v>0</v>
      </c>
      <c r="BT1400" s="173">
        <f>(AW1400*2500)*'P6 Verzekering'!$E$12</f>
        <v>0</v>
      </c>
      <c r="BU1400" s="173">
        <f>(L1400*2500)*'P6 Verzekering'!$E$13</f>
        <v>0</v>
      </c>
      <c r="BV1400" s="173">
        <f t="shared" si="614"/>
        <v>0</v>
      </c>
      <c r="BW1400"/>
      <c r="BX1400"/>
    </row>
    <row r="1401" spans="1:76">
      <c r="A1401" s="152" t="s">
        <v>1867</v>
      </c>
      <c r="B1401" s="152" t="s">
        <v>219</v>
      </c>
      <c r="C1401" s="152" t="s">
        <v>219</v>
      </c>
      <c r="D1401" s="152" t="s">
        <v>180</v>
      </c>
      <c r="E1401" s="152" t="s">
        <v>179</v>
      </c>
      <c r="F1401" s="153">
        <f t="shared" si="590"/>
        <v>4.5</v>
      </c>
      <c r="G1401" s="154">
        <v>0</v>
      </c>
      <c r="H1401" s="154">
        <f>IFERROR(VLOOKUP(B1401,'P2 Origin'!$C$21:$Q$176,15,FALSE),0)</f>
        <v>0</v>
      </c>
      <c r="I1401" s="154">
        <f>IFERROR(VLOOKUP(D1401,'P4 Destination'!$C$21:$Q$176,15,FALSE),0)</f>
        <v>0</v>
      </c>
      <c r="J1401" s="155"/>
      <c r="K1401" s="155"/>
      <c r="L1401" s="156">
        <v>0</v>
      </c>
      <c r="M1401" s="155">
        <v>0</v>
      </c>
      <c r="N1401" s="155">
        <v>0</v>
      </c>
      <c r="O1401" s="157">
        <f t="shared" si="591"/>
        <v>0</v>
      </c>
      <c r="P1401" s="158">
        <f t="shared" si="592"/>
        <v>0</v>
      </c>
      <c r="Q1401" s="159">
        <f>IFERROR(VLOOKUP(N1401,'P1 Intra-Europees'!$A$15:$H$25,3,0),0)*P1401</f>
        <v>0</v>
      </c>
      <c r="R1401" s="160">
        <f t="shared" si="593"/>
        <v>0</v>
      </c>
      <c r="S1401" s="159">
        <f>IFERROR(VLOOKUP(N1401,'P1 Intra-Europees'!$A$15:$H$25,4,0),0)*R1401</f>
        <v>0</v>
      </c>
      <c r="T1401" s="160">
        <f t="shared" si="594"/>
        <v>0</v>
      </c>
      <c r="U1401" s="159">
        <f>IFERROR(VLOOKUP(N1401,'P1 Intra-Europees'!$A$15:$H$25,5,0),0)*T1401</f>
        <v>0</v>
      </c>
      <c r="V1401" s="160">
        <f t="shared" si="595"/>
        <v>0</v>
      </c>
      <c r="W1401" s="159">
        <f>IFERROR(VLOOKUP(N1401,'P1 Intra-Europees'!$A$15:$H$25,6,0),0)*V1401</f>
        <v>0</v>
      </c>
      <c r="X1401" s="160">
        <f t="shared" si="596"/>
        <v>0</v>
      </c>
      <c r="Y1401" s="159">
        <f>IFERROR(VLOOKUP(N1401,'P1 Intra-Europees'!$A$15:$H$25,7,0),0)*X1401</f>
        <v>0</v>
      </c>
      <c r="Z1401" s="161">
        <f t="shared" si="597"/>
        <v>0</v>
      </c>
      <c r="AA1401" s="162">
        <f>IFERROR(VLOOKUP(N1401,'P1 Intra-Europees'!$A$15:$H$25,8,0),0)*Z1401</f>
        <v>0</v>
      </c>
      <c r="AB1401" s="163">
        <f t="shared" si="598"/>
        <v>0</v>
      </c>
      <c r="AC1401" s="157" t="str">
        <f>VLOOKUP(B1401,'P2 Origin'!$C$21:$O$176,13,0)</f>
        <v>EUR</v>
      </c>
      <c r="AD1401" s="164">
        <f t="shared" si="599"/>
        <v>0</v>
      </c>
      <c r="AE1401" s="165">
        <f>IF(AU1401&gt;0.1,VLOOKUP(B1401,'P2 Origin'!$C$21:$M$176,3,0)*H1401,0)</f>
        <v>0</v>
      </c>
      <c r="AF1401" s="166">
        <f t="shared" si="600"/>
        <v>4.5</v>
      </c>
      <c r="AG1401" s="165">
        <f>(VLOOKUP(B1401,'P2 Origin'!$C$21:$M$176,4,0))*AF1401</f>
        <v>0</v>
      </c>
      <c r="AH1401" s="166">
        <f t="shared" si="601"/>
        <v>0</v>
      </c>
      <c r="AI1401" s="165">
        <f>(VLOOKUP(B1401,'P2 Origin'!$C$21:$M$176,5,0))*AH1401</f>
        <v>0</v>
      </c>
      <c r="AJ1401" s="166">
        <f t="shared" si="615"/>
        <v>0</v>
      </c>
      <c r="AK1401" s="165">
        <f>(VLOOKUP(B1401,'P2 Origin'!$C$21:$M$176,6,0))*AJ1401</f>
        <v>0</v>
      </c>
      <c r="AL1401" s="166">
        <f t="shared" si="602"/>
        <v>0</v>
      </c>
      <c r="AM1401" s="165">
        <f>(VLOOKUP($B1401,'P2 Origin'!$C$21:$M$176,7,0))*AL1401</f>
        <v>0</v>
      </c>
      <c r="AN1401" s="166">
        <f t="shared" si="603"/>
        <v>0</v>
      </c>
      <c r="AO1401" s="165">
        <f>(VLOOKUP($B1401,'P2 Origin'!$C$21:$M$176,8,0))*AN1401</f>
        <v>0</v>
      </c>
      <c r="AP1401" s="166">
        <f t="shared" si="604"/>
        <v>0</v>
      </c>
      <c r="AQ1401" s="165">
        <f>(VLOOKUP($B1401,'P2 Origin'!$C$21:$M$176,9,0))*AP1401</f>
        <v>0</v>
      </c>
      <c r="AR1401" s="155">
        <f t="shared" si="616"/>
        <v>0</v>
      </c>
      <c r="AS1401" s="164">
        <f>(VLOOKUP(B1401,'P2 Origin'!$C$21:$M$176,10,0))*K1401</f>
        <v>0</v>
      </c>
      <c r="AT1401" s="164">
        <f>(VLOOKUP(B1401,'P2 Origin'!$C$21:$M$176,11,0))*J1401</f>
        <v>0</v>
      </c>
      <c r="AU1401" s="167">
        <v>4.5</v>
      </c>
      <c r="AV1401" s="168">
        <v>4.5</v>
      </c>
      <c r="AW1401" s="169">
        <v>0</v>
      </c>
      <c r="AX1401" s="170">
        <f>IF(AU1401&gt;=0.1,'P3 Bureaumarge zee- en luchtvr.'!$D$12,0)</f>
        <v>0</v>
      </c>
      <c r="AY1401" s="163">
        <f t="shared" si="605"/>
        <v>0</v>
      </c>
      <c r="AZ1401" s="157" t="str">
        <f>VLOOKUP(D1401,'P4 Destination'!$C$21:$O$176,13,0)</f>
        <v>EUR</v>
      </c>
      <c r="BA1401" s="164">
        <f t="shared" si="606"/>
        <v>0</v>
      </c>
      <c r="BB1401" s="171">
        <f>IF(AU1401&gt;0.1,(VLOOKUP(D1401,'P4 Destination'!$C$21:$M$176,3,0))*I1401,0)</f>
        <v>0</v>
      </c>
      <c r="BC1401" s="172">
        <f t="shared" si="607"/>
        <v>4.5</v>
      </c>
      <c r="BD1401" s="171">
        <f>(VLOOKUP($D1401,'P4 Destination'!$C$21:$M$176,4,0))*BC1401</f>
        <v>0</v>
      </c>
      <c r="BE1401" s="172">
        <f t="shared" si="608"/>
        <v>0</v>
      </c>
      <c r="BF1401" s="171">
        <f>(VLOOKUP($D1401,'P4 Destination'!$C$21:$M$176,5,0))*BE1401</f>
        <v>0</v>
      </c>
      <c r="BG1401" s="172">
        <f t="shared" si="609"/>
        <v>0</v>
      </c>
      <c r="BH1401" s="171">
        <f>(VLOOKUP($D1401,'P4 Destination'!$C$21:$M$176,6,0))*BG1401</f>
        <v>0</v>
      </c>
      <c r="BI1401" s="172">
        <f t="shared" si="610"/>
        <v>0</v>
      </c>
      <c r="BJ1401" s="171">
        <f>(VLOOKUP($D1401,'P4 Destination'!$C$21:$M$176,7,0))*BI1401</f>
        <v>0</v>
      </c>
      <c r="BK1401" s="172">
        <f t="shared" si="611"/>
        <v>0</v>
      </c>
      <c r="BL1401" s="171">
        <f>(VLOOKUP($D1401,'P4 Destination'!$C$21:$M$176,8,0))*BK1401</f>
        <v>0</v>
      </c>
      <c r="BM1401" s="172">
        <f t="shared" si="612"/>
        <v>0</v>
      </c>
      <c r="BN1401" s="171">
        <f>(VLOOKUP($D1401,'P4 Destination'!$C$21:$M$176,9,0))*BM1401</f>
        <v>0</v>
      </c>
      <c r="BO1401" s="154">
        <f t="shared" si="617"/>
        <v>0</v>
      </c>
      <c r="BP1401" s="171">
        <f>(VLOOKUP(D1401,'P4 Destination'!$C$21:$M$176,10,0))*K1401</f>
        <v>0</v>
      </c>
      <c r="BQ1401" s="171">
        <f>(VLOOKUP(D1401,'P4 Destination'!$C$21:$M$176,11,0))*J1401</f>
        <v>0</v>
      </c>
      <c r="BR1401" s="173">
        <f t="shared" si="613"/>
        <v>0</v>
      </c>
      <c r="BS1401" s="173">
        <f>(AV1401*2500)*'P6 Verzekering'!$E$11</f>
        <v>0</v>
      </c>
      <c r="BT1401" s="173">
        <f>(AW1401*2500)*'P6 Verzekering'!$E$12</f>
        <v>0</v>
      </c>
      <c r="BU1401" s="173">
        <f>(L1401*2500)*'P6 Verzekering'!$E$13</f>
        <v>0</v>
      </c>
      <c r="BV1401" s="173">
        <f t="shared" si="614"/>
        <v>0</v>
      </c>
      <c r="BW1401"/>
      <c r="BX1401"/>
    </row>
    <row r="1402" spans="1:76">
      <c r="A1402" s="152" t="s">
        <v>1883</v>
      </c>
      <c r="B1402" s="152" t="s">
        <v>219</v>
      </c>
      <c r="C1402" s="152" t="s">
        <v>219</v>
      </c>
      <c r="D1402" s="152" t="s">
        <v>342</v>
      </c>
      <c r="E1402" s="152" t="s">
        <v>341</v>
      </c>
      <c r="F1402" s="153">
        <f t="shared" si="590"/>
        <v>38</v>
      </c>
      <c r="G1402" s="154">
        <v>0</v>
      </c>
      <c r="H1402" s="154">
        <f>IFERROR(VLOOKUP(B1402,'P2 Origin'!$C$21:$Q$176,15,FALSE),0)</f>
        <v>0</v>
      </c>
      <c r="I1402" s="154">
        <f>IFERROR(VLOOKUP(D1402,'P4 Destination'!$C$21:$Q$176,15,FALSE),0)</f>
        <v>0</v>
      </c>
      <c r="J1402" s="155"/>
      <c r="K1402" s="155"/>
      <c r="L1402" s="156">
        <v>0</v>
      </c>
      <c r="M1402" s="155">
        <v>0</v>
      </c>
      <c r="N1402" s="155">
        <v>0</v>
      </c>
      <c r="O1402" s="157">
        <f t="shared" si="591"/>
        <v>0</v>
      </c>
      <c r="P1402" s="158">
        <f t="shared" si="592"/>
        <v>0</v>
      </c>
      <c r="Q1402" s="159">
        <f>IFERROR(VLOOKUP(N1402,'P1 Intra-Europees'!$A$15:$H$25,3,0),0)*P1402</f>
        <v>0</v>
      </c>
      <c r="R1402" s="160">
        <f t="shared" si="593"/>
        <v>0</v>
      </c>
      <c r="S1402" s="159">
        <f>IFERROR(VLOOKUP(N1402,'P1 Intra-Europees'!$A$15:$H$25,4,0),0)*R1402</f>
        <v>0</v>
      </c>
      <c r="T1402" s="160">
        <f t="shared" si="594"/>
        <v>0</v>
      </c>
      <c r="U1402" s="159">
        <f>IFERROR(VLOOKUP(N1402,'P1 Intra-Europees'!$A$15:$H$25,5,0),0)*T1402</f>
        <v>0</v>
      </c>
      <c r="V1402" s="160">
        <f t="shared" si="595"/>
        <v>0</v>
      </c>
      <c r="W1402" s="159">
        <f>IFERROR(VLOOKUP(N1402,'P1 Intra-Europees'!$A$15:$H$25,6,0),0)*V1402</f>
        <v>0</v>
      </c>
      <c r="X1402" s="160">
        <f t="shared" si="596"/>
        <v>0</v>
      </c>
      <c r="Y1402" s="159">
        <f>IFERROR(VLOOKUP(N1402,'P1 Intra-Europees'!$A$15:$H$25,7,0),0)*X1402</f>
        <v>0</v>
      </c>
      <c r="Z1402" s="161">
        <f t="shared" si="597"/>
        <v>0</v>
      </c>
      <c r="AA1402" s="162">
        <f>IFERROR(VLOOKUP(N1402,'P1 Intra-Europees'!$A$15:$H$25,8,0),0)*Z1402</f>
        <v>0</v>
      </c>
      <c r="AB1402" s="163">
        <f t="shared" si="598"/>
        <v>0</v>
      </c>
      <c r="AC1402" s="157" t="str">
        <f>VLOOKUP(B1402,'P2 Origin'!$C$21:$O$176,13,0)</f>
        <v>EUR</v>
      </c>
      <c r="AD1402" s="164">
        <f t="shared" si="599"/>
        <v>0</v>
      </c>
      <c r="AE1402" s="165">
        <f>IF(AU1402&gt;0.1,VLOOKUP(B1402,'P2 Origin'!$C$21:$M$176,3,0)*H1402,0)</f>
        <v>0</v>
      </c>
      <c r="AF1402" s="166">
        <f t="shared" si="600"/>
        <v>0</v>
      </c>
      <c r="AG1402" s="165">
        <f>(VLOOKUP(B1402,'P2 Origin'!$C$21:$M$176,4,0))*AF1402</f>
        <v>0</v>
      </c>
      <c r="AH1402" s="166">
        <f t="shared" si="601"/>
        <v>0</v>
      </c>
      <c r="AI1402" s="165">
        <f>(VLOOKUP(B1402,'P2 Origin'!$C$21:$M$176,5,0))*AH1402</f>
        <v>0</v>
      </c>
      <c r="AJ1402" s="166">
        <f t="shared" si="615"/>
        <v>0</v>
      </c>
      <c r="AK1402" s="165">
        <f>(VLOOKUP(B1402,'P2 Origin'!$C$21:$M$176,6,0))*AJ1402</f>
        <v>0</v>
      </c>
      <c r="AL1402" s="166">
        <f t="shared" si="602"/>
        <v>0</v>
      </c>
      <c r="AM1402" s="165">
        <f>(VLOOKUP($B1402,'P2 Origin'!$C$21:$M$176,7,0))*AL1402</f>
        <v>0</v>
      </c>
      <c r="AN1402" s="166">
        <f t="shared" si="603"/>
        <v>38</v>
      </c>
      <c r="AO1402" s="165">
        <f>(VLOOKUP($B1402,'P2 Origin'!$C$21:$M$176,8,0))*AN1402</f>
        <v>0</v>
      </c>
      <c r="AP1402" s="166">
        <f t="shared" si="604"/>
        <v>0</v>
      </c>
      <c r="AQ1402" s="165">
        <f>(VLOOKUP($B1402,'P2 Origin'!$C$21:$M$176,9,0))*AP1402</f>
        <v>0</v>
      </c>
      <c r="AR1402" s="155">
        <f t="shared" si="616"/>
        <v>0</v>
      </c>
      <c r="AS1402" s="164">
        <f>(VLOOKUP(B1402,'P2 Origin'!$C$21:$M$176,10,0))*K1402</f>
        <v>0</v>
      </c>
      <c r="AT1402" s="164">
        <f>(VLOOKUP(B1402,'P2 Origin'!$C$21:$M$176,11,0))*J1402</f>
        <v>0</v>
      </c>
      <c r="AU1402" s="167">
        <v>38</v>
      </c>
      <c r="AV1402" s="168">
        <v>38</v>
      </c>
      <c r="AW1402" s="169">
        <v>0</v>
      </c>
      <c r="AX1402" s="170">
        <f>IF(AU1402&gt;=0.1,'P3 Bureaumarge zee- en luchtvr.'!$D$12,0)</f>
        <v>0</v>
      </c>
      <c r="AY1402" s="163">
        <f t="shared" si="605"/>
        <v>0</v>
      </c>
      <c r="AZ1402" s="157" t="str">
        <f>VLOOKUP(D1402,'P4 Destination'!$C$21:$O$176,13,0)</f>
        <v>USD</v>
      </c>
      <c r="BA1402" s="164">
        <f t="shared" si="606"/>
        <v>0</v>
      </c>
      <c r="BB1402" s="171">
        <f>IF(AU1402&gt;0.1,(VLOOKUP(D1402,'P4 Destination'!$C$21:$M$176,3,0))*I1402,0)</f>
        <v>0</v>
      </c>
      <c r="BC1402" s="172">
        <f t="shared" si="607"/>
        <v>0</v>
      </c>
      <c r="BD1402" s="171">
        <f>(VLOOKUP($D1402,'P4 Destination'!$C$21:$M$176,4,0))*BC1402</f>
        <v>0</v>
      </c>
      <c r="BE1402" s="172">
        <f t="shared" si="608"/>
        <v>0</v>
      </c>
      <c r="BF1402" s="171">
        <f>(VLOOKUP($D1402,'P4 Destination'!$C$21:$M$176,5,0))*BE1402</f>
        <v>0</v>
      </c>
      <c r="BG1402" s="172">
        <f t="shared" si="609"/>
        <v>0</v>
      </c>
      <c r="BH1402" s="171">
        <f>(VLOOKUP($D1402,'P4 Destination'!$C$21:$M$176,6,0))*BG1402</f>
        <v>0</v>
      </c>
      <c r="BI1402" s="172">
        <f t="shared" si="610"/>
        <v>0</v>
      </c>
      <c r="BJ1402" s="171">
        <f>(VLOOKUP($D1402,'P4 Destination'!$C$21:$M$176,7,0))*BI1402</f>
        <v>0</v>
      </c>
      <c r="BK1402" s="172">
        <f t="shared" si="611"/>
        <v>38</v>
      </c>
      <c r="BL1402" s="171">
        <f>(VLOOKUP($D1402,'P4 Destination'!$C$21:$M$176,8,0))*BK1402</f>
        <v>0</v>
      </c>
      <c r="BM1402" s="172">
        <f t="shared" si="612"/>
        <v>0</v>
      </c>
      <c r="BN1402" s="171">
        <f>(VLOOKUP($D1402,'P4 Destination'!$C$21:$M$176,9,0))*BM1402</f>
        <v>0</v>
      </c>
      <c r="BO1402" s="154">
        <f t="shared" si="617"/>
        <v>0</v>
      </c>
      <c r="BP1402" s="171">
        <f>(VLOOKUP(D1402,'P4 Destination'!$C$21:$M$176,10,0))*K1402</f>
        <v>0</v>
      </c>
      <c r="BQ1402" s="171">
        <f>(VLOOKUP(D1402,'P4 Destination'!$C$21:$M$176,11,0))*J1402</f>
        <v>0</v>
      </c>
      <c r="BR1402" s="173">
        <f t="shared" si="613"/>
        <v>0</v>
      </c>
      <c r="BS1402" s="173">
        <f>(AV1402*2500)*'P6 Verzekering'!$E$11</f>
        <v>0</v>
      </c>
      <c r="BT1402" s="173">
        <f>(AW1402*2500)*'P6 Verzekering'!$E$12</f>
        <v>0</v>
      </c>
      <c r="BU1402" s="173">
        <f>(L1402*2500)*'P6 Verzekering'!$E$13</f>
        <v>0</v>
      </c>
      <c r="BV1402" s="173">
        <f t="shared" si="614"/>
        <v>0</v>
      </c>
      <c r="BW1402"/>
      <c r="BX1402"/>
    </row>
    <row r="1403" spans="1:76">
      <c r="A1403" s="152" t="s">
        <v>1894</v>
      </c>
      <c r="B1403" s="152" t="s">
        <v>219</v>
      </c>
      <c r="C1403" s="152" t="s">
        <v>219</v>
      </c>
      <c r="D1403" s="152" t="s">
        <v>342</v>
      </c>
      <c r="E1403" s="152" t="s">
        <v>341</v>
      </c>
      <c r="F1403" s="153">
        <f t="shared" si="590"/>
        <v>50</v>
      </c>
      <c r="G1403" s="154">
        <v>0</v>
      </c>
      <c r="H1403" s="154">
        <f>IFERROR(VLOOKUP(B1403,'P2 Origin'!$C$21:$Q$176,15,FALSE),0)</f>
        <v>0</v>
      </c>
      <c r="I1403" s="154">
        <f>IFERROR(VLOOKUP(D1403,'P4 Destination'!$C$21:$Q$176,15,FALSE),0)</f>
        <v>0</v>
      </c>
      <c r="J1403" s="155"/>
      <c r="K1403" s="155"/>
      <c r="L1403" s="156">
        <v>0</v>
      </c>
      <c r="M1403" s="155">
        <v>0</v>
      </c>
      <c r="N1403" s="155">
        <v>0</v>
      </c>
      <c r="O1403" s="157">
        <f t="shared" si="591"/>
        <v>0</v>
      </c>
      <c r="P1403" s="158">
        <f t="shared" si="592"/>
        <v>0</v>
      </c>
      <c r="Q1403" s="159">
        <f>IFERROR(VLOOKUP(N1403,'P1 Intra-Europees'!$A$15:$H$25,3,0),0)*P1403</f>
        <v>0</v>
      </c>
      <c r="R1403" s="160">
        <f t="shared" si="593"/>
        <v>0</v>
      </c>
      <c r="S1403" s="159">
        <f>IFERROR(VLOOKUP(N1403,'P1 Intra-Europees'!$A$15:$H$25,4,0),0)*R1403</f>
        <v>0</v>
      </c>
      <c r="T1403" s="160">
        <f t="shared" si="594"/>
        <v>0</v>
      </c>
      <c r="U1403" s="159">
        <f>IFERROR(VLOOKUP(N1403,'P1 Intra-Europees'!$A$15:$H$25,5,0),0)*T1403</f>
        <v>0</v>
      </c>
      <c r="V1403" s="160">
        <f t="shared" si="595"/>
        <v>0</v>
      </c>
      <c r="W1403" s="159">
        <f>IFERROR(VLOOKUP(N1403,'P1 Intra-Europees'!$A$15:$H$25,6,0),0)*V1403</f>
        <v>0</v>
      </c>
      <c r="X1403" s="160">
        <f t="shared" si="596"/>
        <v>0</v>
      </c>
      <c r="Y1403" s="159">
        <f>IFERROR(VLOOKUP(N1403,'P1 Intra-Europees'!$A$15:$H$25,7,0),0)*X1403</f>
        <v>0</v>
      </c>
      <c r="Z1403" s="161">
        <f t="shared" si="597"/>
        <v>0</v>
      </c>
      <c r="AA1403" s="162">
        <f>IFERROR(VLOOKUP(N1403,'P1 Intra-Europees'!$A$15:$H$25,8,0),0)*Z1403</f>
        <v>0</v>
      </c>
      <c r="AB1403" s="163">
        <f t="shared" si="598"/>
        <v>0</v>
      </c>
      <c r="AC1403" s="157" t="str">
        <f>VLOOKUP(B1403,'P2 Origin'!$C$21:$O$176,13,0)</f>
        <v>EUR</v>
      </c>
      <c r="AD1403" s="164">
        <f t="shared" si="599"/>
        <v>0</v>
      </c>
      <c r="AE1403" s="165">
        <f>IF(AU1403&gt;0.1,VLOOKUP(B1403,'P2 Origin'!$C$21:$M$176,3,0)*H1403,0)</f>
        <v>0</v>
      </c>
      <c r="AF1403" s="166">
        <f t="shared" si="600"/>
        <v>0</v>
      </c>
      <c r="AG1403" s="165">
        <f>(VLOOKUP(B1403,'P2 Origin'!$C$21:$M$176,4,0))*AF1403</f>
        <v>0</v>
      </c>
      <c r="AH1403" s="166">
        <f t="shared" si="601"/>
        <v>0</v>
      </c>
      <c r="AI1403" s="165">
        <f>(VLOOKUP(B1403,'P2 Origin'!$C$21:$M$176,5,0))*AH1403</f>
        <v>0</v>
      </c>
      <c r="AJ1403" s="166">
        <f t="shared" si="615"/>
        <v>0</v>
      </c>
      <c r="AK1403" s="165">
        <f>(VLOOKUP(B1403,'P2 Origin'!$C$21:$M$176,6,0))*AJ1403</f>
        <v>0</v>
      </c>
      <c r="AL1403" s="166">
        <f t="shared" si="602"/>
        <v>0</v>
      </c>
      <c r="AM1403" s="165">
        <f>(VLOOKUP($B1403,'P2 Origin'!$C$21:$M$176,7,0))*AL1403</f>
        <v>0</v>
      </c>
      <c r="AN1403" s="166">
        <f t="shared" si="603"/>
        <v>0</v>
      </c>
      <c r="AO1403" s="165">
        <f>(VLOOKUP($B1403,'P2 Origin'!$C$21:$M$176,8,0))*AN1403</f>
        <v>0</v>
      </c>
      <c r="AP1403" s="166">
        <f t="shared" si="604"/>
        <v>50</v>
      </c>
      <c r="AQ1403" s="165">
        <f>(VLOOKUP($B1403,'P2 Origin'!$C$21:$M$176,9,0))*AP1403</f>
        <v>0</v>
      </c>
      <c r="AR1403" s="155">
        <f t="shared" si="616"/>
        <v>0</v>
      </c>
      <c r="AS1403" s="164">
        <f>(VLOOKUP(B1403,'P2 Origin'!$C$21:$M$176,10,0))*K1403</f>
        <v>0</v>
      </c>
      <c r="AT1403" s="164">
        <f>(VLOOKUP(B1403,'P2 Origin'!$C$21:$M$176,11,0))*J1403</f>
        <v>0</v>
      </c>
      <c r="AU1403" s="167">
        <v>50</v>
      </c>
      <c r="AV1403" s="168">
        <v>50</v>
      </c>
      <c r="AW1403" s="169">
        <v>0</v>
      </c>
      <c r="AX1403" s="170">
        <f>IF(AU1403&gt;=0.1,'P3 Bureaumarge zee- en luchtvr.'!$D$12,0)</f>
        <v>0</v>
      </c>
      <c r="AY1403" s="163">
        <f t="shared" si="605"/>
        <v>0</v>
      </c>
      <c r="AZ1403" s="157" t="str">
        <f>VLOOKUP(D1403,'P4 Destination'!$C$21:$O$176,13,0)</f>
        <v>USD</v>
      </c>
      <c r="BA1403" s="164">
        <f t="shared" si="606"/>
        <v>0</v>
      </c>
      <c r="BB1403" s="171">
        <f>IF(AU1403&gt;0.1,(VLOOKUP(D1403,'P4 Destination'!$C$21:$M$176,3,0))*I1403,0)</f>
        <v>0</v>
      </c>
      <c r="BC1403" s="172">
        <f t="shared" si="607"/>
        <v>0</v>
      </c>
      <c r="BD1403" s="171">
        <f>(VLOOKUP($D1403,'P4 Destination'!$C$21:$M$176,4,0))*BC1403</f>
        <v>0</v>
      </c>
      <c r="BE1403" s="172">
        <f t="shared" si="608"/>
        <v>0</v>
      </c>
      <c r="BF1403" s="171">
        <f>(VLOOKUP($D1403,'P4 Destination'!$C$21:$M$176,5,0))*BE1403</f>
        <v>0</v>
      </c>
      <c r="BG1403" s="172">
        <f t="shared" si="609"/>
        <v>0</v>
      </c>
      <c r="BH1403" s="171">
        <f>(VLOOKUP($D1403,'P4 Destination'!$C$21:$M$176,6,0))*BG1403</f>
        <v>0</v>
      </c>
      <c r="BI1403" s="172">
        <f t="shared" si="610"/>
        <v>0</v>
      </c>
      <c r="BJ1403" s="171">
        <f>(VLOOKUP($D1403,'P4 Destination'!$C$21:$M$176,7,0))*BI1403</f>
        <v>0</v>
      </c>
      <c r="BK1403" s="172">
        <f t="shared" si="611"/>
        <v>0</v>
      </c>
      <c r="BL1403" s="171">
        <f>(VLOOKUP($D1403,'P4 Destination'!$C$21:$M$176,8,0))*BK1403</f>
        <v>0</v>
      </c>
      <c r="BM1403" s="172">
        <f t="shared" si="612"/>
        <v>50</v>
      </c>
      <c r="BN1403" s="171">
        <f>(VLOOKUP($D1403,'P4 Destination'!$C$21:$M$176,9,0))*BM1403</f>
        <v>0</v>
      </c>
      <c r="BO1403" s="154">
        <f t="shared" si="617"/>
        <v>0</v>
      </c>
      <c r="BP1403" s="171">
        <f>(VLOOKUP(D1403,'P4 Destination'!$C$21:$M$176,10,0))*K1403</f>
        <v>0</v>
      </c>
      <c r="BQ1403" s="171">
        <f>(VLOOKUP(D1403,'P4 Destination'!$C$21:$M$176,11,0))*J1403</f>
        <v>0</v>
      </c>
      <c r="BR1403" s="173">
        <f t="shared" si="613"/>
        <v>0</v>
      </c>
      <c r="BS1403" s="173">
        <f>(AV1403*2500)*'P6 Verzekering'!$E$11</f>
        <v>0</v>
      </c>
      <c r="BT1403" s="173">
        <f>(AW1403*2500)*'P6 Verzekering'!$E$12</f>
        <v>0</v>
      </c>
      <c r="BU1403" s="173">
        <f>(L1403*2500)*'P6 Verzekering'!$E$13</f>
        <v>0</v>
      </c>
      <c r="BV1403" s="173">
        <f t="shared" si="614"/>
        <v>0</v>
      </c>
      <c r="BW1403"/>
      <c r="BX1403"/>
    </row>
    <row r="1404" spans="1:76">
      <c r="A1404" s="152" t="s">
        <v>1897</v>
      </c>
      <c r="B1404" s="152" t="s">
        <v>219</v>
      </c>
      <c r="C1404" s="152" t="s">
        <v>219</v>
      </c>
      <c r="D1404" s="152" t="s">
        <v>354</v>
      </c>
      <c r="E1404" s="152" t="s">
        <v>351</v>
      </c>
      <c r="F1404" s="153">
        <f t="shared" si="590"/>
        <v>54</v>
      </c>
      <c r="G1404" s="154">
        <v>1</v>
      </c>
      <c r="H1404" s="154">
        <f>IFERROR(VLOOKUP(B1404,'P2 Origin'!$C$21:$Q$176,15,FALSE),0)</f>
        <v>0</v>
      </c>
      <c r="I1404" s="154">
        <f>IFERROR(VLOOKUP(D1404,'P4 Destination'!$C$21:$Q$176,15,FALSE),0)</f>
        <v>1</v>
      </c>
      <c r="J1404" s="155">
        <v>1</v>
      </c>
      <c r="K1404" s="155"/>
      <c r="L1404" s="156">
        <v>0</v>
      </c>
      <c r="M1404" s="155">
        <v>0</v>
      </c>
      <c r="N1404" s="155">
        <v>0</v>
      </c>
      <c r="O1404" s="157">
        <f t="shared" si="591"/>
        <v>0</v>
      </c>
      <c r="P1404" s="158">
        <f t="shared" si="592"/>
        <v>0</v>
      </c>
      <c r="Q1404" s="159">
        <f>IFERROR(VLOOKUP(N1404,'P1 Intra-Europees'!$A$15:$H$25,3,0),0)*P1404</f>
        <v>0</v>
      </c>
      <c r="R1404" s="160">
        <f t="shared" si="593"/>
        <v>0</v>
      </c>
      <c r="S1404" s="159">
        <f>IFERROR(VLOOKUP(N1404,'P1 Intra-Europees'!$A$15:$H$25,4,0),0)*R1404</f>
        <v>0</v>
      </c>
      <c r="T1404" s="160">
        <f t="shared" si="594"/>
        <v>0</v>
      </c>
      <c r="U1404" s="159">
        <f>IFERROR(VLOOKUP(N1404,'P1 Intra-Europees'!$A$15:$H$25,5,0),0)*T1404</f>
        <v>0</v>
      </c>
      <c r="V1404" s="160">
        <f t="shared" si="595"/>
        <v>0</v>
      </c>
      <c r="W1404" s="159">
        <f>IFERROR(VLOOKUP(N1404,'P1 Intra-Europees'!$A$15:$H$25,6,0),0)*V1404</f>
        <v>0</v>
      </c>
      <c r="X1404" s="160">
        <f t="shared" si="596"/>
        <v>0</v>
      </c>
      <c r="Y1404" s="159">
        <f>IFERROR(VLOOKUP(N1404,'P1 Intra-Europees'!$A$15:$H$25,7,0),0)*X1404</f>
        <v>0</v>
      </c>
      <c r="Z1404" s="161">
        <f t="shared" si="597"/>
        <v>0</v>
      </c>
      <c r="AA1404" s="162">
        <f>IFERROR(VLOOKUP(N1404,'P1 Intra-Europees'!$A$15:$H$25,8,0),0)*Z1404</f>
        <v>0</v>
      </c>
      <c r="AB1404" s="163">
        <f t="shared" si="598"/>
        <v>0</v>
      </c>
      <c r="AC1404" s="157" t="str">
        <f>VLOOKUP(B1404,'P2 Origin'!$C$21:$O$176,13,0)</f>
        <v>EUR</v>
      </c>
      <c r="AD1404" s="164">
        <f t="shared" si="599"/>
        <v>0</v>
      </c>
      <c r="AE1404" s="165">
        <f>IF(AU1404&gt;0.1,VLOOKUP(B1404,'P2 Origin'!$C$21:$M$176,3,0)*H1404,0)</f>
        <v>0</v>
      </c>
      <c r="AF1404" s="166">
        <f t="shared" si="600"/>
        <v>0</v>
      </c>
      <c r="AG1404" s="165">
        <f>(VLOOKUP(B1404,'P2 Origin'!$C$21:$M$176,4,0))*AF1404</f>
        <v>0</v>
      </c>
      <c r="AH1404" s="166">
        <f t="shared" si="601"/>
        <v>0</v>
      </c>
      <c r="AI1404" s="165">
        <f>(VLOOKUP(B1404,'P2 Origin'!$C$21:$M$176,5,0))*AH1404</f>
        <v>0</v>
      </c>
      <c r="AJ1404" s="166">
        <f t="shared" si="615"/>
        <v>0</v>
      </c>
      <c r="AK1404" s="165">
        <f>(VLOOKUP(B1404,'P2 Origin'!$C$21:$M$176,6,0))*AJ1404</f>
        <v>0</v>
      </c>
      <c r="AL1404" s="166">
        <f t="shared" si="602"/>
        <v>0</v>
      </c>
      <c r="AM1404" s="165">
        <f>(VLOOKUP($B1404,'P2 Origin'!$C$21:$M$176,7,0))*AL1404</f>
        <v>0</v>
      </c>
      <c r="AN1404" s="166">
        <f t="shared" si="603"/>
        <v>0</v>
      </c>
      <c r="AO1404" s="165">
        <f>(VLOOKUP($B1404,'P2 Origin'!$C$21:$M$176,8,0))*AN1404</f>
        <v>0</v>
      </c>
      <c r="AP1404" s="166">
        <f t="shared" si="604"/>
        <v>54</v>
      </c>
      <c r="AQ1404" s="165">
        <f>(VLOOKUP($B1404,'P2 Origin'!$C$21:$M$176,9,0))*AP1404</f>
        <v>0</v>
      </c>
      <c r="AR1404" s="155">
        <f t="shared" si="616"/>
        <v>1</v>
      </c>
      <c r="AS1404" s="164">
        <f>(VLOOKUP(B1404,'P2 Origin'!$C$21:$M$176,10,0))*K1404</f>
        <v>0</v>
      </c>
      <c r="AT1404" s="164">
        <f>(VLOOKUP(B1404,'P2 Origin'!$C$21:$M$176,11,0))*J1404</f>
        <v>0</v>
      </c>
      <c r="AU1404" s="167">
        <v>54</v>
      </c>
      <c r="AV1404" s="168">
        <v>54</v>
      </c>
      <c r="AW1404" s="169">
        <v>0</v>
      </c>
      <c r="AX1404" s="170">
        <f>IF(AU1404&gt;=0.1,'P3 Bureaumarge zee- en luchtvr.'!$D$12,0)</f>
        <v>0</v>
      </c>
      <c r="AY1404" s="163">
        <f t="shared" si="605"/>
        <v>0</v>
      </c>
      <c r="AZ1404" s="157" t="str">
        <f>VLOOKUP(D1404,'P4 Destination'!$C$21:$O$176,13,0)</f>
        <v>USD</v>
      </c>
      <c r="BA1404" s="164">
        <f t="shared" si="606"/>
        <v>0</v>
      </c>
      <c r="BB1404" s="171">
        <f>IF(AU1404&gt;0.1,(VLOOKUP(D1404,'P4 Destination'!$C$21:$M$176,3,0))*I1404,0)</f>
        <v>0</v>
      </c>
      <c r="BC1404" s="172">
        <f t="shared" si="607"/>
        <v>0</v>
      </c>
      <c r="BD1404" s="171">
        <f>(VLOOKUP($D1404,'P4 Destination'!$C$21:$M$176,4,0))*BC1404</f>
        <v>0</v>
      </c>
      <c r="BE1404" s="172">
        <f t="shared" si="608"/>
        <v>0</v>
      </c>
      <c r="BF1404" s="171">
        <f>(VLOOKUP($D1404,'P4 Destination'!$C$21:$M$176,5,0))*BE1404</f>
        <v>0</v>
      </c>
      <c r="BG1404" s="172">
        <f t="shared" si="609"/>
        <v>0</v>
      </c>
      <c r="BH1404" s="171">
        <f>(VLOOKUP($D1404,'P4 Destination'!$C$21:$M$176,6,0))*BG1404</f>
        <v>0</v>
      </c>
      <c r="BI1404" s="172">
        <f t="shared" si="610"/>
        <v>0</v>
      </c>
      <c r="BJ1404" s="171">
        <f>(VLOOKUP($D1404,'P4 Destination'!$C$21:$M$176,7,0))*BI1404</f>
        <v>0</v>
      </c>
      <c r="BK1404" s="172">
        <f t="shared" si="611"/>
        <v>0</v>
      </c>
      <c r="BL1404" s="171">
        <f>(VLOOKUP($D1404,'P4 Destination'!$C$21:$M$176,8,0))*BK1404</f>
        <v>0</v>
      </c>
      <c r="BM1404" s="172">
        <f t="shared" si="612"/>
        <v>54</v>
      </c>
      <c r="BN1404" s="171">
        <f>(VLOOKUP($D1404,'P4 Destination'!$C$21:$M$176,9,0))*BM1404</f>
        <v>0</v>
      </c>
      <c r="BO1404" s="154">
        <f t="shared" si="617"/>
        <v>1</v>
      </c>
      <c r="BP1404" s="171">
        <f>(VLOOKUP(D1404,'P4 Destination'!$C$21:$M$176,10,0))*K1404</f>
        <v>0</v>
      </c>
      <c r="BQ1404" s="171">
        <f>(VLOOKUP(D1404,'P4 Destination'!$C$21:$M$176,11,0))*J1404</f>
        <v>0</v>
      </c>
      <c r="BR1404" s="173">
        <f t="shared" si="613"/>
        <v>0</v>
      </c>
      <c r="BS1404" s="173">
        <f>(AV1404*2500)*'P6 Verzekering'!$E$11</f>
        <v>0</v>
      </c>
      <c r="BT1404" s="173">
        <f>(AW1404*2500)*'P6 Verzekering'!$E$12</f>
        <v>0</v>
      </c>
      <c r="BU1404" s="173">
        <f>(L1404*2500)*'P6 Verzekering'!$E$13</f>
        <v>0</v>
      </c>
      <c r="BV1404" s="173">
        <f t="shared" si="614"/>
        <v>0</v>
      </c>
      <c r="BW1404"/>
      <c r="BX1404"/>
    </row>
    <row r="1405" spans="1:76">
      <c r="A1405" s="152" t="s">
        <v>1900</v>
      </c>
      <c r="B1405" s="152" t="s">
        <v>219</v>
      </c>
      <c r="C1405" s="152" t="s">
        <v>219</v>
      </c>
      <c r="D1405" s="152" t="s">
        <v>354</v>
      </c>
      <c r="E1405" s="152" t="s">
        <v>351</v>
      </c>
      <c r="F1405" s="153">
        <f t="shared" si="590"/>
        <v>57</v>
      </c>
      <c r="G1405" s="154">
        <v>1</v>
      </c>
      <c r="H1405" s="154">
        <f>IFERROR(VLOOKUP(B1405,'P2 Origin'!$C$21:$Q$176,15,FALSE),0)</f>
        <v>0</v>
      </c>
      <c r="I1405" s="154">
        <f>IFERROR(VLOOKUP(D1405,'P4 Destination'!$C$21:$Q$176,15,FALSE),0)</f>
        <v>1</v>
      </c>
      <c r="J1405" s="155"/>
      <c r="K1405" s="155">
        <v>1</v>
      </c>
      <c r="L1405" s="156">
        <v>0</v>
      </c>
      <c r="M1405" s="155">
        <v>0</v>
      </c>
      <c r="N1405" s="155">
        <v>0</v>
      </c>
      <c r="O1405" s="157">
        <f t="shared" si="591"/>
        <v>0</v>
      </c>
      <c r="P1405" s="158">
        <f t="shared" si="592"/>
        <v>0</v>
      </c>
      <c r="Q1405" s="159">
        <f>IFERROR(VLOOKUP(N1405,'P1 Intra-Europees'!$A$15:$H$25,3,0),0)*P1405</f>
        <v>0</v>
      </c>
      <c r="R1405" s="160">
        <f t="shared" si="593"/>
        <v>0</v>
      </c>
      <c r="S1405" s="159">
        <f>IFERROR(VLOOKUP(N1405,'P1 Intra-Europees'!$A$15:$H$25,4,0),0)*R1405</f>
        <v>0</v>
      </c>
      <c r="T1405" s="160">
        <f t="shared" si="594"/>
        <v>0</v>
      </c>
      <c r="U1405" s="159">
        <f>IFERROR(VLOOKUP(N1405,'P1 Intra-Europees'!$A$15:$H$25,5,0),0)*T1405</f>
        <v>0</v>
      </c>
      <c r="V1405" s="160">
        <f t="shared" si="595"/>
        <v>0</v>
      </c>
      <c r="W1405" s="159">
        <f>IFERROR(VLOOKUP(N1405,'P1 Intra-Europees'!$A$15:$H$25,6,0),0)*V1405</f>
        <v>0</v>
      </c>
      <c r="X1405" s="160">
        <f t="shared" si="596"/>
        <v>0</v>
      </c>
      <c r="Y1405" s="159">
        <f>IFERROR(VLOOKUP(N1405,'P1 Intra-Europees'!$A$15:$H$25,7,0),0)*X1405</f>
        <v>0</v>
      </c>
      <c r="Z1405" s="161">
        <f t="shared" si="597"/>
        <v>0</v>
      </c>
      <c r="AA1405" s="162">
        <f>IFERROR(VLOOKUP(N1405,'P1 Intra-Europees'!$A$15:$H$25,8,0),0)*Z1405</f>
        <v>0</v>
      </c>
      <c r="AB1405" s="163">
        <f t="shared" si="598"/>
        <v>0</v>
      </c>
      <c r="AC1405" s="157" t="str">
        <f>VLOOKUP(B1405,'P2 Origin'!$C$21:$O$176,13,0)</f>
        <v>EUR</v>
      </c>
      <c r="AD1405" s="164">
        <f t="shared" si="599"/>
        <v>0</v>
      </c>
      <c r="AE1405" s="165">
        <f>IF(AU1405&gt;0.1,VLOOKUP(B1405,'P2 Origin'!$C$21:$M$176,3,0)*H1405,0)</f>
        <v>0</v>
      </c>
      <c r="AF1405" s="166">
        <f t="shared" si="600"/>
        <v>0</v>
      </c>
      <c r="AG1405" s="165">
        <f>(VLOOKUP(B1405,'P2 Origin'!$C$21:$M$176,4,0))*AF1405</f>
        <v>0</v>
      </c>
      <c r="AH1405" s="166">
        <f t="shared" si="601"/>
        <v>0</v>
      </c>
      <c r="AI1405" s="165">
        <f>(VLOOKUP(B1405,'P2 Origin'!$C$21:$M$176,5,0))*AH1405</f>
        <v>0</v>
      </c>
      <c r="AJ1405" s="166">
        <f t="shared" si="615"/>
        <v>0</v>
      </c>
      <c r="AK1405" s="165">
        <f>(VLOOKUP(B1405,'P2 Origin'!$C$21:$M$176,6,0))*AJ1405</f>
        <v>0</v>
      </c>
      <c r="AL1405" s="166">
        <f t="shared" si="602"/>
        <v>0</v>
      </c>
      <c r="AM1405" s="165">
        <f>(VLOOKUP($B1405,'P2 Origin'!$C$21:$M$176,7,0))*AL1405</f>
        <v>0</v>
      </c>
      <c r="AN1405" s="166">
        <f t="shared" si="603"/>
        <v>0</v>
      </c>
      <c r="AO1405" s="165">
        <f>(VLOOKUP($B1405,'P2 Origin'!$C$21:$M$176,8,0))*AN1405</f>
        <v>0</v>
      </c>
      <c r="AP1405" s="166">
        <f t="shared" si="604"/>
        <v>57</v>
      </c>
      <c r="AQ1405" s="165">
        <f>(VLOOKUP($B1405,'P2 Origin'!$C$21:$M$176,9,0))*AP1405</f>
        <v>0</v>
      </c>
      <c r="AR1405" s="155">
        <f t="shared" si="616"/>
        <v>1</v>
      </c>
      <c r="AS1405" s="164">
        <f>(VLOOKUP(B1405,'P2 Origin'!$C$21:$M$176,10,0))*K1405</f>
        <v>0</v>
      </c>
      <c r="AT1405" s="164">
        <f>(VLOOKUP(B1405,'P2 Origin'!$C$21:$M$176,11,0))*J1405</f>
        <v>0</v>
      </c>
      <c r="AU1405" s="167">
        <v>57</v>
      </c>
      <c r="AV1405" s="168">
        <v>57</v>
      </c>
      <c r="AW1405" s="169">
        <v>0</v>
      </c>
      <c r="AX1405" s="170">
        <f>IF(AU1405&gt;=0.1,'P3 Bureaumarge zee- en luchtvr.'!$D$12,0)</f>
        <v>0</v>
      </c>
      <c r="AY1405" s="163">
        <f t="shared" si="605"/>
        <v>0</v>
      </c>
      <c r="AZ1405" s="157" t="str">
        <f>VLOOKUP(D1405,'P4 Destination'!$C$21:$O$176,13,0)</f>
        <v>USD</v>
      </c>
      <c r="BA1405" s="164">
        <f t="shared" si="606"/>
        <v>0</v>
      </c>
      <c r="BB1405" s="171">
        <f>IF(AU1405&gt;0.1,(VLOOKUP(D1405,'P4 Destination'!$C$21:$M$176,3,0))*I1405,0)</f>
        <v>0</v>
      </c>
      <c r="BC1405" s="172">
        <f t="shared" si="607"/>
        <v>0</v>
      </c>
      <c r="BD1405" s="171">
        <f>(VLOOKUP($D1405,'P4 Destination'!$C$21:$M$176,4,0))*BC1405</f>
        <v>0</v>
      </c>
      <c r="BE1405" s="172">
        <f t="shared" si="608"/>
        <v>0</v>
      </c>
      <c r="BF1405" s="171">
        <f>(VLOOKUP($D1405,'P4 Destination'!$C$21:$M$176,5,0))*BE1405</f>
        <v>0</v>
      </c>
      <c r="BG1405" s="172">
        <f t="shared" si="609"/>
        <v>0</v>
      </c>
      <c r="BH1405" s="171">
        <f>(VLOOKUP($D1405,'P4 Destination'!$C$21:$M$176,6,0))*BG1405</f>
        <v>0</v>
      </c>
      <c r="BI1405" s="172">
        <f t="shared" si="610"/>
        <v>0</v>
      </c>
      <c r="BJ1405" s="171">
        <f>(VLOOKUP($D1405,'P4 Destination'!$C$21:$M$176,7,0))*BI1405</f>
        <v>0</v>
      </c>
      <c r="BK1405" s="172">
        <f t="shared" si="611"/>
        <v>0</v>
      </c>
      <c r="BL1405" s="171">
        <f>(VLOOKUP($D1405,'P4 Destination'!$C$21:$M$176,8,0))*BK1405</f>
        <v>0</v>
      </c>
      <c r="BM1405" s="172">
        <f t="shared" si="612"/>
        <v>57</v>
      </c>
      <c r="BN1405" s="171">
        <f>(VLOOKUP($D1405,'P4 Destination'!$C$21:$M$176,9,0))*BM1405</f>
        <v>0</v>
      </c>
      <c r="BO1405" s="154">
        <f t="shared" si="617"/>
        <v>1</v>
      </c>
      <c r="BP1405" s="171">
        <f>(VLOOKUP(D1405,'P4 Destination'!$C$21:$M$176,10,0))*K1405</f>
        <v>0</v>
      </c>
      <c r="BQ1405" s="171">
        <f>(VLOOKUP(D1405,'P4 Destination'!$C$21:$M$176,11,0))*J1405</f>
        <v>0</v>
      </c>
      <c r="BR1405" s="173">
        <f t="shared" si="613"/>
        <v>0</v>
      </c>
      <c r="BS1405" s="173">
        <f>(AV1405*2500)*'P6 Verzekering'!$E$11</f>
        <v>0</v>
      </c>
      <c r="BT1405" s="173">
        <f>(AW1405*2500)*'P6 Verzekering'!$E$12</f>
        <v>0</v>
      </c>
      <c r="BU1405" s="173">
        <f>(L1405*2500)*'P6 Verzekering'!$E$13</f>
        <v>0</v>
      </c>
      <c r="BV1405" s="173">
        <f t="shared" si="614"/>
        <v>0</v>
      </c>
      <c r="BW1405"/>
      <c r="BX1405"/>
    </row>
    <row r="1406" spans="1:76">
      <c r="A1406" s="152" t="s">
        <v>1905</v>
      </c>
      <c r="B1406" s="152" t="s">
        <v>219</v>
      </c>
      <c r="C1406" s="152" t="s">
        <v>219</v>
      </c>
      <c r="D1406" s="152" t="s">
        <v>428</v>
      </c>
      <c r="E1406" s="152" t="s">
        <v>3265</v>
      </c>
      <c r="F1406" s="153">
        <f t="shared" si="590"/>
        <v>6</v>
      </c>
      <c r="G1406" s="154">
        <v>0</v>
      </c>
      <c r="H1406" s="154">
        <f>IFERROR(VLOOKUP(B1406,'P2 Origin'!$C$21:$Q$176,15,FALSE),0)</f>
        <v>0</v>
      </c>
      <c r="I1406" s="154">
        <f>IFERROR(VLOOKUP(D1406,'P4 Destination'!$C$21:$Q$176,15,FALSE),0)</f>
        <v>1</v>
      </c>
      <c r="J1406" s="155"/>
      <c r="K1406" s="155"/>
      <c r="L1406" s="156">
        <v>0</v>
      </c>
      <c r="M1406" s="155">
        <v>0</v>
      </c>
      <c r="N1406" s="155">
        <v>0</v>
      </c>
      <c r="O1406" s="157">
        <f t="shared" si="591"/>
        <v>0</v>
      </c>
      <c r="P1406" s="158">
        <f t="shared" si="592"/>
        <v>0</v>
      </c>
      <c r="Q1406" s="159">
        <f>IFERROR(VLOOKUP(N1406,'P1 Intra-Europees'!$A$15:$H$25,3,0),0)*P1406</f>
        <v>0</v>
      </c>
      <c r="R1406" s="160">
        <f t="shared" si="593"/>
        <v>0</v>
      </c>
      <c r="S1406" s="159">
        <f>IFERROR(VLOOKUP(N1406,'P1 Intra-Europees'!$A$15:$H$25,4,0),0)*R1406</f>
        <v>0</v>
      </c>
      <c r="T1406" s="160">
        <f t="shared" si="594"/>
        <v>0</v>
      </c>
      <c r="U1406" s="159">
        <f>IFERROR(VLOOKUP(N1406,'P1 Intra-Europees'!$A$15:$H$25,5,0),0)*T1406</f>
        <v>0</v>
      </c>
      <c r="V1406" s="160">
        <f t="shared" si="595"/>
        <v>0</v>
      </c>
      <c r="W1406" s="159">
        <f>IFERROR(VLOOKUP(N1406,'P1 Intra-Europees'!$A$15:$H$25,6,0),0)*V1406</f>
        <v>0</v>
      </c>
      <c r="X1406" s="160">
        <f t="shared" si="596"/>
        <v>0</v>
      </c>
      <c r="Y1406" s="159">
        <f>IFERROR(VLOOKUP(N1406,'P1 Intra-Europees'!$A$15:$H$25,7,0),0)*X1406</f>
        <v>0</v>
      </c>
      <c r="Z1406" s="161">
        <f t="shared" si="597"/>
        <v>0</v>
      </c>
      <c r="AA1406" s="162">
        <f>IFERROR(VLOOKUP(N1406,'P1 Intra-Europees'!$A$15:$H$25,8,0),0)*Z1406</f>
        <v>0</v>
      </c>
      <c r="AB1406" s="163">
        <f t="shared" si="598"/>
        <v>0</v>
      </c>
      <c r="AC1406" s="157" t="str">
        <f>VLOOKUP(B1406,'P2 Origin'!$C$21:$O$176,13,0)</f>
        <v>EUR</v>
      </c>
      <c r="AD1406" s="164">
        <f t="shared" si="599"/>
        <v>0</v>
      </c>
      <c r="AE1406" s="165">
        <f>IF(AU1406&gt;0.1,VLOOKUP(B1406,'P2 Origin'!$C$21:$M$176,3,0)*H1406,0)</f>
        <v>0</v>
      </c>
      <c r="AF1406" s="166">
        <f t="shared" si="600"/>
        <v>0</v>
      </c>
      <c r="AG1406" s="165">
        <f>(VLOOKUP(B1406,'P2 Origin'!$C$21:$M$176,4,0))*AF1406</f>
        <v>0</v>
      </c>
      <c r="AH1406" s="166">
        <f t="shared" si="601"/>
        <v>6</v>
      </c>
      <c r="AI1406" s="165">
        <f>(VLOOKUP(B1406,'P2 Origin'!$C$21:$M$176,5,0))*AH1406</f>
        <v>0</v>
      </c>
      <c r="AJ1406" s="166">
        <f t="shared" si="615"/>
        <v>0</v>
      </c>
      <c r="AK1406" s="165">
        <f>(VLOOKUP(B1406,'P2 Origin'!$C$21:$M$176,6,0))*AJ1406</f>
        <v>0</v>
      </c>
      <c r="AL1406" s="166">
        <f t="shared" si="602"/>
        <v>0</v>
      </c>
      <c r="AM1406" s="165">
        <f>(VLOOKUP($B1406,'P2 Origin'!$C$21:$M$176,7,0))*AL1406</f>
        <v>0</v>
      </c>
      <c r="AN1406" s="166">
        <f t="shared" si="603"/>
        <v>0</v>
      </c>
      <c r="AO1406" s="165">
        <f>(VLOOKUP($B1406,'P2 Origin'!$C$21:$M$176,8,0))*AN1406</f>
        <v>0</v>
      </c>
      <c r="AP1406" s="166">
        <f t="shared" si="604"/>
        <v>0</v>
      </c>
      <c r="AQ1406" s="165">
        <f>(VLOOKUP($B1406,'P2 Origin'!$C$21:$M$176,9,0))*AP1406</f>
        <v>0</v>
      </c>
      <c r="AR1406" s="155">
        <f t="shared" si="616"/>
        <v>0</v>
      </c>
      <c r="AS1406" s="164">
        <f>(VLOOKUP(B1406,'P2 Origin'!$C$21:$M$176,10,0))*K1406</f>
        <v>0</v>
      </c>
      <c r="AT1406" s="164">
        <f>(VLOOKUP(B1406,'P2 Origin'!$C$21:$M$176,11,0))*J1406</f>
        <v>0</v>
      </c>
      <c r="AU1406" s="167">
        <v>6</v>
      </c>
      <c r="AV1406" s="168">
        <v>0</v>
      </c>
      <c r="AW1406" s="169">
        <v>6</v>
      </c>
      <c r="AX1406" s="170">
        <f>IF(AU1406&gt;=0.1,'P3 Bureaumarge zee- en luchtvr.'!$D$12,0)</f>
        <v>0</v>
      </c>
      <c r="AY1406" s="163">
        <f t="shared" si="605"/>
        <v>0</v>
      </c>
      <c r="AZ1406" s="157" t="str">
        <f>VLOOKUP(D1406,'P4 Destination'!$C$21:$O$176,13,0)</f>
        <v>USD</v>
      </c>
      <c r="BA1406" s="164">
        <f t="shared" si="606"/>
        <v>0</v>
      </c>
      <c r="BB1406" s="171">
        <f>IF(AU1406&gt;0.1,(VLOOKUP(D1406,'P4 Destination'!$C$21:$M$176,3,0))*I1406,0)</f>
        <v>0</v>
      </c>
      <c r="BC1406" s="172">
        <f t="shared" si="607"/>
        <v>0</v>
      </c>
      <c r="BD1406" s="171">
        <f>(VLOOKUP($D1406,'P4 Destination'!$C$21:$M$176,4,0))*BC1406</f>
        <v>0</v>
      </c>
      <c r="BE1406" s="172">
        <f t="shared" si="608"/>
        <v>6</v>
      </c>
      <c r="BF1406" s="171">
        <f>(VLOOKUP($D1406,'P4 Destination'!$C$21:$M$176,5,0))*BE1406</f>
        <v>0</v>
      </c>
      <c r="BG1406" s="172">
        <f t="shared" si="609"/>
        <v>0</v>
      </c>
      <c r="BH1406" s="171">
        <f>(VLOOKUP($D1406,'P4 Destination'!$C$21:$M$176,6,0))*BG1406</f>
        <v>0</v>
      </c>
      <c r="BI1406" s="172">
        <f t="shared" si="610"/>
        <v>0</v>
      </c>
      <c r="BJ1406" s="171">
        <f>(VLOOKUP($D1406,'P4 Destination'!$C$21:$M$176,7,0))*BI1406</f>
        <v>0</v>
      </c>
      <c r="BK1406" s="172">
        <f t="shared" si="611"/>
        <v>0</v>
      </c>
      <c r="BL1406" s="171">
        <f>(VLOOKUP($D1406,'P4 Destination'!$C$21:$M$176,8,0))*BK1406</f>
        <v>0</v>
      </c>
      <c r="BM1406" s="172">
        <f t="shared" si="612"/>
        <v>0</v>
      </c>
      <c r="BN1406" s="171">
        <f>(VLOOKUP($D1406,'P4 Destination'!$C$21:$M$176,9,0))*BM1406</f>
        <v>0</v>
      </c>
      <c r="BO1406" s="154">
        <f t="shared" si="617"/>
        <v>0</v>
      </c>
      <c r="BP1406" s="171">
        <f>(VLOOKUP(D1406,'P4 Destination'!$C$21:$M$176,10,0))*K1406</f>
        <v>0</v>
      </c>
      <c r="BQ1406" s="171">
        <f>(VLOOKUP(D1406,'P4 Destination'!$C$21:$M$176,11,0))*J1406</f>
        <v>0</v>
      </c>
      <c r="BR1406" s="173">
        <f t="shared" si="613"/>
        <v>0</v>
      </c>
      <c r="BS1406" s="173">
        <f>(AV1406*2500)*'P6 Verzekering'!$E$11</f>
        <v>0</v>
      </c>
      <c r="BT1406" s="173">
        <f>(AW1406*2500)*'P6 Verzekering'!$E$12</f>
        <v>0</v>
      </c>
      <c r="BU1406" s="173">
        <f>(L1406*2500)*'P6 Verzekering'!$E$13</f>
        <v>0</v>
      </c>
      <c r="BV1406" s="173">
        <f t="shared" si="614"/>
        <v>0</v>
      </c>
      <c r="BW1406"/>
      <c r="BX1406"/>
    </row>
    <row r="1407" spans="1:76">
      <c r="A1407" s="152" t="s">
        <v>1906</v>
      </c>
      <c r="B1407" s="152" t="s">
        <v>219</v>
      </c>
      <c r="C1407" s="152" t="s">
        <v>219</v>
      </c>
      <c r="D1407" s="152" t="s">
        <v>428</v>
      </c>
      <c r="E1407" s="152" t="s">
        <v>3265</v>
      </c>
      <c r="F1407" s="153">
        <f t="shared" si="590"/>
        <v>2.76</v>
      </c>
      <c r="G1407" s="154">
        <v>0</v>
      </c>
      <c r="H1407" s="154">
        <f>IFERROR(VLOOKUP(B1407,'P2 Origin'!$C$21:$Q$176,15,FALSE),0)</f>
        <v>0</v>
      </c>
      <c r="I1407" s="154">
        <f>IFERROR(VLOOKUP(D1407,'P4 Destination'!$C$21:$Q$176,15,FALSE),0)</f>
        <v>1</v>
      </c>
      <c r="J1407" s="155"/>
      <c r="K1407" s="155"/>
      <c r="L1407" s="156">
        <v>0</v>
      </c>
      <c r="M1407" s="155">
        <v>0</v>
      </c>
      <c r="N1407" s="155">
        <v>0</v>
      </c>
      <c r="O1407" s="157">
        <f t="shared" si="591"/>
        <v>0</v>
      </c>
      <c r="P1407" s="158">
        <f t="shared" si="592"/>
        <v>0</v>
      </c>
      <c r="Q1407" s="159">
        <f>IFERROR(VLOOKUP(N1407,'P1 Intra-Europees'!$A$15:$H$25,3,0),0)*P1407</f>
        <v>0</v>
      </c>
      <c r="R1407" s="160">
        <f t="shared" si="593"/>
        <v>0</v>
      </c>
      <c r="S1407" s="159">
        <f>IFERROR(VLOOKUP(N1407,'P1 Intra-Europees'!$A$15:$H$25,4,0),0)*R1407</f>
        <v>0</v>
      </c>
      <c r="T1407" s="160">
        <f t="shared" si="594"/>
        <v>0</v>
      </c>
      <c r="U1407" s="159">
        <f>IFERROR(VLOOKUP(N1407,'P1 Intra-Europees'!$A$15:$H$25,5,0),0)*T1407</f>
        <v>0</v>
      </c>
      <c r="V1407" s="160">
        <f t="shared" si="595"/>
        <v>0</v>
      </c>
      <c r="W1407" s="159">
        <f>IFERROR(VLOOKUP(N1407,'P1 Intra-Europees'!$A$15:$H$25,6,0),0)*V1407</f>
        <v>0</v>
      </c>
      <c r="X1407" s="160">
        <f t="shared" si="596"/>
        <v>0</v>
      </c>
      <c r="Y1407" s="159">
        <f>IFERROR(VLOOKUP(N1407,'P1 Intra-Europees'!$A$15:$H$25,7,0),0)*X1407</f>
        <v>0</v>
      </c>
      <c r="Z1407" s="161">
        <f t="shared" si="597"/>
        <v>0</v>
      </c>
      <c r="AA1407" s="162">
        <f>IFERROR(VLOOKUP(N1407,'P1 Intra-Europees'!$A$15:$H$25,8,0),0)*Z1407</f>
        <v>0</v>
      </c>
      <c r="AB1407" s="163">
        <f t="shared" si="598"/>
        <v>0</v>
      </c>
      <c r="AC1407" s="157" t="str">
        <f>VLOOKUP(B1407,'P2 Origin'!$C$21:$O$176,13,0)</f>
        <v>EUR</v>
      </c>
      <c r="AD1407" s="164">
        <f t="shared" si="599"/>
        <v>0</v>
      </c>
      <c r="AE1407" s="165">
        <f>IF(AU1407&gt;0.1,VLOOKUP(B1407,'P2 Origin'!$C$21:$M$176,3,0)*H1407,0)</f>
        <v>0</v>
      </c>
      <c r="AF1407" s="166">
        <f t="shared" si="600"/>
        <v>2.76</v>
      </c>
      <c r="AG1407" s="165">
        <f>(VLOOKUP(B1407,'P2 Origin'!$C$21:$M$176,4,0))*AF1407</f>
        <v>0</v>
      </c>
      <c r="AH1407" s="166">
        <f t="shared" si="601"/>
        <v>0</v>
      </c>
      <c r="AI1407" s="165">
        <f>(VLOOKUP(B1407,'P2 Origin'!$C$21:$M$176,5,0))*AH1407</f>
        <v>0</v>
      </c>
      <c r="AJ1407" s="166">
        <f t="shared" si="615"/>
        <v>0</v>
      </c>
      <c r="AK1407" s="165">
        <f>(VLOOKUP(B1407,'P2 Origin'!$C$21:$M$176,6,0))*AJ1407</f>
        <v>0</v>
      </c>
      <c r="AL1407" s="166">
        <f t="shared" si="602"/>
        <v>0</v>
      </c>
      <c r="AM1407" s="165">
        <f>(VLOOKUP($B1407,'P2 Origin'!$C$21:$M$176,7,0))*AL1407</f>
        <v>0</v>
      </c>
      <c r="AN1407" s="166">
        <f t="shared" si="603"/>
        <v>0</v>
      </c>
      <c r="AO1407" s="165">
        <f>(VLOOKUP($B1407,'P2 Origin'!$C$21:$M$176,8,0))*AN1407</f>
        <v>0</v>
      </c>
      <c r="AP1407" s="166">
        <f t="shared" si="604"/>
        <v>0</v>
      </c>
      <c r="AQ1407" s="165">
        <f>(VLOOKUP($B1407,'P2 Origin'!$C$21:$M$176,9,0))*AP1407</f>
        <v>0</v>
      </c>
      <c r="AR1407" s="155">
        <f t="shared" si="616"/>
        <v>0</v>
      </c>
      <c r="AS1407" s="164">
        <f>(VLOOKUP(B1407,'P2 Origin'!$C$21:$M$176,10,0))*K1407</f>
        <v>0</v>
      </c>
      <c r="AT1407" s="164">
        <f>(VLOOKUP(B1407,'P2 Origin'!$C$21:$M$176,11,0))*J1407</f>
        <v>0</v>
      </c>
      <c r="AU1407" s="167">
        <v>2.76</v>
      </c>
      <c r="AV1407" s="168">
        <v>0</v>
      </c>
      <c r="AW1407" s="169">
        <v>2.76</v>
      </c>
      <c r="AX1407" s="170">
        <f>IF(AU1407&gt;=0.1,'P3 Bureaumarge zee- en luchtvr.'!$D$12,0)</f>
        <v>0</v>
      </c>
      <c r="AY1407" s="163">
        <f t="shared" si="605"/>
        <v>0</v>
      </c>
      <c r="AZ1407" s="157" t="str">
        <f>VLOOKUP(D1407,'P4 Destination'!$C$21:$O$176,13,0)</f>
        <v>USD</v>
      </c>
      <c r="BA1407" s="164">
        <f t="shared" si="606"/>
        <v>0</v>
      </c>
      <c r="BB1407" s="171">
        <f>IF(AU1407&gt;0.1,(VLOOKUP(D1407,'P4 Destination'!$C$21:$M$176,3,0))*I1407,0)</f>
        <v>0</v>
      </c>
      <c r="BC1407" s="172">
        <f t="shared" si="607"/>
        <v>2.76</v>
      </c>
      <c r="BD1407" s="171">
        <f>(VLOOKUP($D1407,'P4 Destination'!$C$21:$M$176,4,0))*BC1407</f>
        <v>0</v>
      </c>
      <c r="BE1407" s="172">
        <f t="shared" si="608"/>
        <v>0</v>
      </c>
      <c r="BF1407" s="171">
        <f>(VLOOKUP($D1407,'P4 Destination'!$C$21:$M$176,5,0))*BE1407</f>
        <v>0</v>
      </c>
      <c r="BG1407" s="172">
        <f t="shared" si="609"/>
        <v>0</v>
      </c>
      <c r="BH1407" s="171">
        <f>(VLOOKUP($D1407,'P4 Destination'!$C$21:$M$176,6,0))*BG1407</f>
        <v>0</v>
      </c>
      <c r="BI1407" s="172">
        <f t="shared" si="610"/>
        <v>0</v>
      </c>
      <c r="BJ1407" s="171">
        <f>(VLOOKUP($D1407,'P4 Destination'!$C$21:$M$176,7,0))*BI1407</f>
        <v>0</v>
      </c>
      <c r="BK1407" s="172">
        <f t="shared" si="611"/>
        <v>0</v>
      </c>
      <c r="BL1407" s="171">
        <f>(VLOOKUP($D1407,'P4 Destination'!$C$21:$M$176,8,0))*BK1407</f>
        <v>0</v>
      </c>
      <c r="BM1407" s="172">
        <f t="shared" si="612"/>
        <v>0</v>
      </c>
      <c r="BN1407" s="171">
        <f>(VLOOKUP($D1407,'P4 Destination'!$C$21:$M$176,9,0))*BM1407</f>
        <v>0</v>
      </c>
      <c r="BO1407" s="154">
        <f t="shared" si="617"/>
        <v>0</v>
      </c>
      <c r="BP1407" s="171">
        <f>(VLOOKUP(D1407,'P4 Destination'!$C$21:$M$176,10,0))*K1407</f>
        <v>0</v>
      </c>
      <c r="BQ1407" s="171">
        <f>(VLOOKUP(D1407,'P4 Destination'!$C$21:$M$176,11,0))*J1407</f>
        <v>0</v>
      </c>
      <c r="BR1407" s="173">
        <f t="shared" si="613"/>
        <v>0</v>
      </c>
      <c r="BS1407" s="173">
        <f>(AV1407*2500)*'P6 Verzekering'!$E$11</f>
        <v>0</v>
      </c>
      <c r="BT1407" s="173">
        <f>(AW1407*2500)*'P6 Verzekering'!$E$12</f>
        <v>0</v>
      </c>
      <c r="BU1407" s="173">
        <f>(L1407*2500)*'P6 Verzekering'!$E$13</f>
        <v>0</v>
      </c>
      <c r="BV1407" s="173">
        <f t="shared" si="614"/>
        <v>0</v>
      </c>
      <c r="BW1407"/>
      <c r="BX1407"/>
    </row>
    <row r="1408" spans="1:76">
      <c r="A1408" s="152" t="s">
        <v>1907</v>
      </c>
      <c r="B1408" s="152" t="s">
        <v>219</v>
      </c>
      <c r="C1408" s="152" t="s">
        <v>219</v>
      </c>
      <c r="D1408" s="152" t="s">
        <v>428</v>
      </c>
      <c r="E1408" s="152" t="s">
        <v>3265</v>
      </c>
      <c r="F1408" s="153">
        <f t="shared" si="590"/>
        <v>3</v>
      </c>
      <c r="G1408" s="154">
        <v>0</v>
      </c>
      <c r="H1408" s="154">
        <f>IFERROR(VLOOKUP(B1408,'P2 Origin'!$C$21:$Q$176,15,FALSE),0)</f>
        <v>0</v>
      </c>
      <c r="I1408" s="154">
        <f>IFERROR(VLOOKUP(D1408,'P4 Destination'!$C$21:$Q$176,15,FALSE),0)</f>
        <v>1</v>
      </c>
      <c r="J1408" s="155"/>
      <c r="K1408" s="155"/>
      <c r="L1408" s="156">
        <v>0</v>
      </c>
      <c r="M1408" s="155">
        <v>0</v>
      </c>
      <c r="N1408" s="155">
        <v>0</v>
      </c>
      <c r="O1408" s="157">
        <f t="shared" si="591"/>
        <v>0</v>
      </c>
      <c r="P1408" s="158">
        <f t="shared" si="592"/>
        <v>0</v>
      </c>
      <c r="Q1408" s="159">
        <f>IFERROR(VLOOKUP(N1408,'P1 Intra-Europees'!$A$15:$H$25,3,0),0)*P1408</f>
        <v>0</v>
      </c>
      <c r="R1408" s="160">
        <f t="shared" si="593"/>
        <v>0</v>
      </c>
      <c r="S1408" s="159">
        <f>IFERROR(VLOOKUP(N1408,'P1 Intra-Europees'!$A$15:$H$25,4,0),0)*R1408</f>
        <v>0</v>
      </c>
      <c r="T1408" s="160">
        <f t="shared" si="594"/>
        <v>0</v>
      </c>
      <c r="U1408" s="159">
        <f>IFERROR(VLOOKUP(N1408,'P1 Intra-Europees'!$A$15:$H$25,5,0),0)*T1408</f>
        <v>0</v>
      </c>
      <c r="V1408" s="160">
        <f t="shared" si="595"/>
        <v>0</v>
      </c>
      <c r="W1408" s="159">
        <f>IFERROR(VLOOKUP(N1408,'P1 Intra-Europees'!$A$15:$H$25,6,0),0)*V1408</f>
        <v>0</v>
      </c>
      <c r="X1408" s="160">
        <f t="shared" si="596"/>
        <v>0</v>
      </c>
      <c r="Y1408" s="159">
        <f>IFERROR(VLOOKUP(N1408,'P1 Intra-Europees'!$A$15:$H$25,7,0),0)*X1408</f>
        <v>0</v>
      </c>
      <c r="Z1408" s="161">
        <f t="shared" si="597"/>
        <v>0</v>
      </c>
      <c r="AA1408" s="162">
        <f>IFERROR(VLOOKUP(N1408,'P1 Intra-Europees'!$A$15:$H$25,8,0),0)*Z1408</f>
        <v>0</v>
      </c>
      <c r="AB1408" s="163">
        <f t="shared" si="598"/>
        <v>0</v>
      </c>
      <c r="AC1408" s="157" t="str">
        <f>VLOOKUP(B1408,'P2 Origin'!$C$21:$O$176,13,0)</f>
        <v>EUR</v>
      </c>
      <c r="AD1408" s="164">
        <f t="shared" si="599"/>
        <v>0</v>
      </c>
      <c r="AE1408" s="165">
        <f>IF(AU1408&gt;0.1,VLOOKUP(B1408,'P2 Origin'!$C$21:$M$176,3,0)*H1408,0)</f>
        <v>0</v>
      </c>
      <c r="AF1408" s="166">
        <f t="shared" si="600"/>
        <v>3</v>
      </c>
      <c r="AG1408" s="165">
        <f>(VLOOKUP(B1408,'P2 Origin'!$C$21:$M$176,4,0))*AF1408</f>
        <v>0</v>
      </c>
      <c r="AH1408" s="166">
        <f t="shared" si="601"/>
        <v>0</v>
      </c>
      <c r="AI1408" s="165">
        <f>(VLOOKUP(B1408,'P2 Origin'!$C$21:$M$176,5,0))*AH1408</f>
        <v>0</v>
      </c>
      <c r="AJ1408" s="166">
        <f t="shared" si="615"/>
        <v>0</v>
      </c>
      <c r="AK1408" s="165">
        <f>(VLOOKUP(B1408,'P2 Origin'!$C$21:$M$176,6,0))*AJ1408</f>
        <v>0</v>
      </c>
      <c r="AL1408" s="166">
        <f t="shared" si="602"/>
        <v>0</v>
      </c>
      <c r="AM1408" s="165">
        <f>(VLOOKUP($B1408,'P2 Origin'!$C$21:$M$176,7,0))*AL1408</f>
        <v>0</v>
      </c>
      <c r="AN1408" s="166">
        <f t="shared" si="603"/>
        <v>0</v>
      </c>
      <c r="AO1408" s="165">
        <f>(VLOOKUP($B1408,'P2 Origin'!$C$21:$M$176,8,0))*AN1408</f>
        <v>0</v>
      </c>
      <c r="AP1408" s="166">
        <f t="shared" si="604"/>
        <v>0</v>
      </c>
      <c r="AQ1408" s="165">
        <f>(VLOOKUP($B1408,'P2 Origin'!$C$21:$M$176,9,0))*AP1408</f>
        <v>0</v>
      </c>
      <c r="AR1408" s="155">
        <f t="shared" si="616"/>
        <v>0</v>
      </c>
      <c r="AS1408" s="164">
        <f>(VLOOKUP(B1408,'P2 Origin'!$C$21:$M$176,10,0))*K1408</f>
        <v>0</v>
      </c>
      <c r="AT1408" s="164">
        <f>(VLOOKUP(B1408,'P2 Origin'!$C$21:$M$176,11,0))*J1408</f>
        <v>0</v>
      </c>
      <c r="AU1408" s="167">
        <v>3</v>
      </c>
      <c r="AV1408" s="168">
        <v>0</v>
      </c>
      <c r="AW1408" s="169">
        <v>3</v>
      </c>
      <c r="AX1408" s="170">
        <f>IF(AU1408&gt;=0.1,'P3 Bureaumarge zee- en luchtvr.'!$D$12,0)</f>
        <v>0</v>
      </c>
      <c r="AY1408" s="163">
        <f t="shared" si="605"/>
        <v>0</v>
      </c>
      <c r="AZ1408" s="157" t="str">
        <f>VLOOKUP(D1408,'P4 Destination'!$C$21:$O$176,13,0)</f>
        <v>USD</v>
      </c>
      <c r="BA1408" s="164">
        <f t="shared" si="606"/>
        <v>0</v>
      </c>
      <c r="BB1408" s="171">
        <f>IF(AU1408&gt;0.1,(VLOOKUP(D1408,'P4 Destination'!$C$21:$M$176,3,0))*I1408,0)</f>
        <v>0</v>
      </c>
      <c r="BC1408" s="172">
        <f t="shared" si="607"/>
        <v>3</v>
      </c>
      <c r="BD1408" s="171">
        <f>(VLOOKUP($D1408,'P4 Destination'!$C$21:$M$176,4,0))*BC1408</f>
        <v>0</v>
      </c>
      <c r="BE1408" s="172">
        <f t="shared" si="608"/>
        <v>0</v>
      </c>
      <c r="BF1408" s="171">
        <f>(VLOOKUP($D1408,'P4 Destination'!$C$21:$M$176,5,0))*BE1408</f>
        <v>0</v>
      </c>
      <c r="BG1408" s="172">
        <f t="shared" si="609"/>
        <v>0</v>
      </c>
      <c r="BH1408" s="171">
        <f>(VLOOKUP($D1408,'P4 Destination'!$C$21:$M$176,6,0))*BG1408</f>
        <v>0</v>
      </c>
      <c r="BI1408" s="172">
        <f t="shared" si="610"/>
        <v>0</v>
      </c>
      <c r="BJ1408" s="171">
        <f>(VLOOKUP($D1408,'P4 Destination'!$C$21:$M$176,7,0))*BI1408</f>
        <v>0</v>
      </c>
      <c r="BK1408" s="172">
        <f t="shared" si="611"/>
        <v>0</v>
      </c>
      <c r="BL1408" s="171">
        <f>(VLOOKUP($D1408,'P4 Destination'!$C$21:$M$176,8,0))*BK1408</f>
        <v>0</v>
      </c>
      <c r="BM1408" s="172">
        <f t="shared" si="612"/>
        <v>0</v>
      </c>
      <c r="BN1408" s="171">
        <f>(VLOOKUP($D1408,'P4 Destination'!$C$21:$M$176,9,0))*BM1408</f>
        <v>0</v>
      </c>
      <c r="BO1408" s="154">
        <f t="shared" si="617"/>
        <v>0</v>
      </c>
      <c r="BP1408" s="171">
        <f>(VLOOKUP(D1408,'P4 Destination'!$C$21:$M$176,10,0))*K1408</f>
        <v>0</v>
      </c>
      <c r="BQ1408" s="171">
        <f>(VLOOKUP(D1408,'P4 Destination'!$C$21:$M$176,11,0))*J1408</f>
        <v>0</v>
      </c>
      <c r="BR1408" s="173">
        <f t="shared" si="613"/>
        <v>0</v>
      </c>
      <c r="BS1408" s="173">
        <f>(AV1408*2500)*'P6 Verzekering'!$E$11</f>
        <v>0</v>
      </c>
      <c r="BT1408" s="173">
        <f>(AW1408*2500)*'P6 Verzekering'!$E$12</f>
        <v>0</v>
      </c>
      <c r="BU1408" s="173">
        <f>(L1408*2500)*'P6 Verzekering'!$E$13</f>
        <v>0</v>
      </c>
      <c r="BV1408" s="173">
        <f t="shared" si="614"/>
        <v>0</v>
      </c>
      <c r="BW1408"/>
      <c r="BX1408"/>
    </row>
    <row r="1409" spans="1:76">
      <c r="A1409" s="152" t="s">
        <v>1908</v>
      </c>
      <c r="B1409" s="152" t="s">
        <v>219</v>
      </c>
      <c r="C1409" s="152" t="s">
        <v>219</v>
      </c>
      <c r="D1409" s="152" t="s">
        <v>428</v>
      </c>
      <c r="E1409" s="152" t="s">
        <v>3265</v>
      </c>
      <c r="F1409" s="153">
        <f t="shared" si="590"/>
        <v>1.6</v>
      </c>
      <c r="G1409" s="154">
        <v>0</v>
      </c>
      <c r="H1409" s="154">
        <f>IFERROR(VLOOKUP(B1409,'P2 Origin'!$C$21:$Q$176,15,FALSE),0)</f>
        <v>0</v>
      </c>
      <c r="I1409" s="154">
        <f>IFERROR(VLOOKUP(D1409,'P4 Destination'!$C$21:$Q$176,15,FALSE),0)</f>
        <v>1</v>
      </c>
      <c r="J1409" s="155"/>
      <c r="K1409" s="155"/>
      <c r="L1409" s="156">
        <v>0</v>
      </c>
      <c r="M1409" s="155">
        <v>0</v>
      </c>
      <c r="N1409" s="155">
        <v>0</v>
      </c>
      <c r="O1409" s="157">
        <f t="shared" si="591"/>
        <v>0</v>
      </c>
      <c r="P1409" s="158">
        <f t="shared" si="592"/>
        <v>0</v>
      </c>
      <c r="Q1409" s="159">
        <f>IFERROR(VLOOKUP(N1409,'P1 Intra-Europees'!$A$15:$H$25,3,0),0)*P1409</f>
        <v>0</v>
      </c>
      <c r="R1409" s="160">
        <f t="shared" si="593"/>
        <v>0</v>
      </c>
      <c r="S1409" s="159">
        <f>IFERROR(VLOOKUP(N1409,'P1 Intra-Europees'!$A$15:$H$25,4,0),0)*R1409</f>
        <v>0</v>
      </c>
      <c r="T1409" s="160">
        <f t="shared" si="594"/>
        <v>0</v>
      </c>
      <c r="U1409" s="159">
        <f>IFERROR(VLOOKUP(N1409,'P1 Intra-Europees'!$A$15:$H$25,5,0),0)*T1409</f>
        <v>0</v>
      </c>
      <c r="V1409" s="160">
        <f t="shared" si="595"/>
        <v>0</v>
      </c>
      <c r="W1409" s="159">
        <f>IFERROR(VLOOKUP(N1409,'P1 Intra-Europees'!$A$15:$H$25,6,0),0)*V1409</f>
        <v>0</v>
      </c>
      <c r="X1409" s="160">
        <f t="shared" si="596"/>
        <v>0</v>
      </c>
      <c r="Y1409" s="159">
        <f>IFERROR(VLOOKUP(N1409,'P1 Intra-Europees'!$A$15:$H$25,7,0),0)*X1409</f>
        <v>0</v>
      </c>
      <c r="Z1409" s="161">
        <f t="shared" si="597"/>
        <v>0</v>
      </c>
      <c r="AA1409" s="162">
        <f>IFERROR(VLOOKUP(N1409,'P1 Intra-Europees'!$A$15:$H$25,8,0),0)*Z1409</f>
        <v>0</v>
      </c>
      <c r="AB1409" s="163">
        <f t="shared" si="598"/>
        <v>0</v>
      </c>
      <c r="AC1409" s="157" t="str">
        <f>VLOOKUP(B1409,'P2 Origin'!$C$21:$O$176,13,0)</f>
        <v>EUR</v>
      </c>
      <c r="AD1409" s="164">
        <f t="shared" si="599"/>
        <v>0</v>
      </c>
      <c r="AE1409" s="165">
        <f>IF(AU1409&gt;0.1,VLOOKUP(B1409,'P2 Origin'!$C$21:$M$176,3,0)*H1409,0)</f>
        <v>0</v>
      </c>
      <c r="AF1409" s="166">
        <f t="shared" si="600"/>
        <v>1.6</v>
      </c>
      <c r="AG1409" s="165">
        <f>(VLOOKUP(B1409,'P2 Origin'!$C$21:$M$176,4,0))*AF1409</f>
        <v>0</v>
      </c>
      <c r="AH1409" s="166">
        <f t="shared" si="601"/>
        <v>0</v>
      </c>
      <c r="AI1409" s="165">
        <f>(VLOOKUP(B1409,'P2 Origin'!$C$21:$M$176,5,0))*AH1409</f>
        <v>0</v>
      </c>
      <c r="AJ1409" s="166">
        <f t="shared" si="615"/>
        <v>0</v>
      </c>
      <c r="AK1409" s="165">
        <f>(VLOOKUP(B1409,'P2 Origin'!$C$21:$M$176,6,0))*AJ1409</f>
        <v>0</v>
      </c>
      <c r="AL1409" s="166">
        <f t="shared" si="602"/>
        <v>0</v>
      </c>
      <c r="AM1409" s="165">
        <f>(VLOOKUP($B1409,'P2 Origin'!$C$21:$M$176,7,0))*AL1409</f>
        <v>0</v>
      </c>
      <c r="AN1409" s="166">
        <f t="shared" si="603"/>
        <v>0</v>
      </c>
      <c r="AO1409" s="165">
        <f>(VLOOKUP($B1409,'P2 Origin'!$C$21:$M$176,8,0))*AN1409</f>
        <v>0</v>
      </c>
      <c r="AP1409" s="166">
        <f t="shared" si="604"/>
        <v>0</v>
      </c>
      <c r="AQ1409" s="165">
        <f>(VLOOKUP($B1409,'P2 Origin'!$C$21:$M$176,9,0))*AP1409</f>
        <v>0</v>
      </c>
      <c r="AR1409" s="155">
        <f t="shared" si="616"/>
        <v>0</v>
      </c>
      <c r="AS1409" s="164">
        <f>(VLOOKUP(B1409,'P2 Origin'!$C$21:$M$176,10,0))*K1409</f>
        <v>0</v>
      </c>
      <c r="AT1409" s="164">
        <f>(VLOOKUP(B1409,'P2 Origin'!$C$21:$M$176,11,0))*J1409</f>
        <v>0</v>
      </c>
      <c r="AU1409" s="167">
        <v>1.6</v>
      </c>
      <c r="AV1409" s="168">
        <v>0</v>
      </c>
      <c r="AW1409" s="169">
        <v>1.6</v>
      </c>
      <c r="AX1409" s="170">
        <f>IF(AU1409&gt;=0.1,'P3 Bureaumarge zee- en luchtvr.'!$D$12,0)</f>
        <v>0</v>
      </c>
      <c r="AY1409" s="163">
        <f t="shared" si="605"/>
        <v>0</v>
      </c>
      <c r="AZ1409" s="157" t="str">
        <f>VLOOKUP(D1409,'P4 Destination'!$C$21:$O$176,13,0)</f>
        <v>USD</v>
      </c>
      <c r="BA1409" s="164">
        <f t="shared" si="606"/>
        <v>0</v>
      </c>
      <c r="BB1409" s="171">
        <f>IF(AU1409&gt;0.1,(VLOOKUP(D1409,'P4 Destination'!$C$21:$M$176,3,0))*I1409,0)</f>
        <v>0</v>
      </c>
      <c r="BC1409" s="172">
        <f t="shared" si="607"/>
        <v>1.6</v>
      </c>
      <c r="BD1409" s="171">
        <f>(VLOOKUP($D1409,'P4 Destination'!$C$21:$M$176,4,0))*BC1409</f>
        <v>0</v>
      </c>
      <c r="BE1409" s="172">
        <f t="shared" si="608"/>
        <v>0</v>
      </c>
      <c r="BF1409" s="171">
        <f>(VLOOKUP($D1409,'P4 Destination'!$C$21:$M$176,5,0))*BE1409</f>
        <v>0</v>
      </c>
      <c r="BG1409" s="172">
        <f t="shared" si="609"/>
        <v>0</v>
      </c>
      <c r="BH1409" s="171">
        <f>(VLOOKUP($D1409,'P4 Destination'!$C$21:$M$176,6,0))*BG1409</f>
        <v>0</v>
      </c>
      <c r="BI1409" s="172">
        <f t="shared" si="610"/>
        <v>0</v>
      </c>
      <c r="BJ1409" s="171">
        <f>(VLOOKUP($D1409,'P4 Destination'!$C$21:$M$176,7,0))*BI1409</f>
        <v>0</v>
      </c>
      <c r="BK1409" s="172">
        <f t="shared" si="611"/>
        <v>0</v>
      </c>
      <c r="BL1409" s="171">
        <f>(VLOOKUP($D1409,'P4 Destination'!$C$21:$M$176,8,0))*BK1409</f>
        <v>0</v>
      </c>
      <c r="BM1409" s="172">
        <f t="shared" si="612"/>
        <v>0</v>
      </c>
      <c r="BN1409" s="171">
        <f>(VLOOKUP($D1409,'P4 Destination'!$C$21:$M$176,9,0))*BM1409</f>
        <v>0</v>
      </c>
      <c r="BO1409" s="154">
        <f t="shared" si="617"/>
        <v>0</v>
      </c>
      <c r="BP1409" s="171">
        <f>(VLOOKUP(D1409,'P4 Destination'!$C$21:$M$176,10,0))*K1409</f>
        <v>0</v>
      </c>
      <c r="BQ1409" s="171">
        <f>(VLOOKUP(D1409,'P4 Destination'!$C$21:$M$176,11,0))*J1409</f>
        <v>0</v>
      </c>
      <c r="BR1409" s="173">
        <f t="shared" si="613"/>
        <v>0</v>
      </c>
      <c r="BS1409" s="173">
        <f>(AV1409*2500)*'P6 Verzekering'!$E$11</f>
        <v>0</v>
      </c>
      <c r="BT1409" s="173">
        <f>(AW1409*2500)*'P6 Verzekering'!$E$12</f>
        <v>0</v>
      </c>
      <c r="BU1409" s="173">
        <f>(L1409*2500)*'P6 Verzekering'!$E$13</f>
        <v>0</v>
      </c>
      <c r="BV1409" s="173">
        <f t="shared" si="614"/>
        <v>0</v>
      </c>
      <c r="BW1409"/>
      <c r="BX1409"/>
    </row>
    <row r="1410" spans="1:76">
      <c r="A1410" s="152" t="s">
        <v>1909</v>
      </c>
      <c r="B1410" s="152" t="s">
        <v>219</v>
      </c>
      <c r="C1410" s="152" t="s">
        <v>219</v>
      </c>
      <c r="D1410" s="152" t="s">
        <v>428</v>
      </c>
      <c r="E1410" s="152" t="s">
        <v>3265</v>
      </c>
      <c r="F1410" s="153">
        <f t="shared" si="590"/>
        <v>2.04</v>
      </c>
      <c r="G1410" s="154">
        <v>0</v>
      </c>
      <c r="H1410" s="154">
        <f>IFERROR(VLOOKUP(B1410,'P2 Origin'!$C$21:$Q$176,15,FALSE),0)</f>
        <v>0</v>
      </c>
      <c r="I1410" s="154">
        <f>IFERROR(VLOOKUP(D1410,'P4 Destination'!$C$21:$Q$176,15,FALSE),0)</f>
        <v>1</v>
      </c>
      <c r="J1410" s="155"/>
      <c r="K1410" s="155"/>
      <c r="L1410" s="156">
        <v>0</v>
      </c>
      <c r="M1410" s="155">
        <v>0</v>
      </c>
      <c r="N1410" s="155">
        <v>0</v>
      </c>
      <c r="O1410" s="157">
        <f t="shared" si="591"/>
        <v>0</v>
      </c>
      <c r="P1410" s="158">
        <f t="shared" si="592"/>
        <v>0</v>
      </c>
      <c r="Q1410" s="159">
        <f>IFERROR(VLOOKUP(N1410,'P1 Intra-Europees'!$A$15:$H$25,3,0),0)*P1410</f>
        <v>0</v>
      </c>
      <c r="R1410" s="160">
        <f t="shared" si="593"/>
        <v>0</v>
      </c>
      <c r="S1410" s="159">
        <f>IFERROR(VLOOKUP(N1410,'P1 Intra-Europees'!$A$15:$H$25,4,0),0)*R1410</f>
        <v>0</v>
      </c>
      <c r="T1410" s="160">
        <f t="shared" si="594"/>
        <v>0</v>
      </c>
      <c r="U1410" s="159">
        <f>IFERROR(VLOOKUP(N1410,'P1 Intra-Europees'!$A$15:$H$25,5,0),0)*T1410</f>
        <v>0</v>
      </c>
      <c r="V1410" s="160">
        <f t="shared" si="595"/>
        <v>0</v>
      </c>
      <c r="W1410" s="159">
        <f>IFERROR(VLOOKUP(N1410,'P1 Intra-Europees'!$A$15:$H$25,6,0),0)*V1410</f>
        <v>0</v>
      </c>
      <c r="X1410" s="160">
        <f t="shared" si="596"/>
        <v>0</v>
      </c>
      <c r="Y1410" s="159">
        <f>IFERROR(VLOOKUP(N1410,'P1 Intra-Europees'!$A$15:$H$25,7,0),0)*X1410</f>
        <v>0</v>
      </c>
      <c r="Z1410" s="161">
        <f t="shared" si="597"/>
        <v>0</v>
      </c>
      <c r="AA1410" s="162">
        <f>IFERROR(VLOOKUP(N1410,'P1 Intra-Europees'!$A$15:$H$25,8,0),0)*Z1410</f>
        <v>0</v>
      </c>
      <c r="AB1410" s="163">
        <f t="shared" si="598"/>
        <v>0</v>
      </c>
      <c r="AC1410" s="157" t="str">
        <f>VLOOKUP(B1410,'P2 Origin'!$C$21:$O$176,13,0)</f>
        <v>EUR</v>
      </c>
      <c r="AD1410" s="164">
        <f t="shared" si="599"/>
        <v>0</v>
      </c>
      <c r="AE1410" s="165">
        <f>IF(AU1410&gt;0.1,VLOOKUP(B1410,'P2 Origin'!$C$21:$M$176,3,0)*H1410,0)</f>
        <v>0</v>
      </c>
      <c r="AF1410" s="166">
        <f t="shared" si="600"/>
        <v>2.04</v>
      </c>
      <c r="AG1410" s="165">
        <f>(VLOOKUP(B1410,'P2 Origin'!$C$21:$M$176,4,0))*AF1410</f>
        <v>0</v>
      </c>
      <c r="AH1410" s="166">
        <f t="shared" si="601"/>
        <v>0</v>
      </c>
      <c r="AI1410" s="165">
        <f>(VLOOKUP(B1410,'P2 Origin'!$C$21:$M$176,5,0))*AH1410</f>
        <v>0</v>
      </c>
      <c r="AJ1410" s="166">
        <f t="shared" si="615"/>
        <v>0</v>
      </c>
      <c r="AK1410" s="165">
        <f>(VLOOKUP(B1410,'P2 Origin'!$C$21:$M$176,6,0))*AJ1410</f>
        <v>0</v>
      </c>
      <c r="AL1410" s="166">
        <f t="shared" si="602"/>
        <v>0</v>
      </c>
      <c r="AM1410" s="165">
        <f>(VLOOKUP($B1410,'P2 Origin'!$C$21:$M$176,7,0))*AL1410</f>
        <v>0</v>
      </c>
      <c r="AN1410" s="166">
        <f t="shared" si="603"/>
        <v>0</v>
      </c>
      <c r="AO1410" s="165">
        <f>(VLOOKUP($B1410,'P2 Origin'!$C$21:$M$176,8,0))*AN1410</f>
        <v>0</v>
      </c>
      <c r="AP1410" s="166">
        <f t="shared" si="604"/>
        <v>0</v>
      </c>
      <c r="AQ1410" s="165">
        <f>(VLOOKUP($B1410,'P2 Origin'!$C$21:$M$176,9,0))*AP1410</f>
        <v>0</v>
      </c>
      <c r="AR1410" s="155">
        <f t="shared" si="616"/>
        <v>0</v>
      </c>
      <c r="AS1410" s="164">
        <f>(VLOOKUP(B1410,'P2 Origin'!$C$21:$M$176,10,0))*K1410</f>
        <v>0</v>
      </c>
      <c r="AT1410" s="164">
        <f>(VLOOKUP(B1410,'P2 Origin'!$C$21:$M$176,11,0))*J1410</f>
        <v>0</v>
      </c>
      <c r="AU1410" s="167">
        <v>2.04</v>
      </c>
      <c r="AV1410" s="168">
        <v>0</v>
      </c>
      <c r="AW1410" s="169">
        <v>2.04</v>
      </c>
      <c r="AX1410" s="170">
        <f>IF(AU1410&gt;=0.1,'P3 Bureaumarge zee- en luchtvr.'!$D$12,0)</f>
        <v>0</v>
      </c>
      <c r="AY1410" s="163">
        <f t="shared" si="605"/>
        <v>0</v>
      </c>
      <c r="AZ1410" s="157" t="str">
        <f>VLOOKUP(D1410,'P4 Destination'!$C$21:$O$176,13,0)</f>
        <v>USD</v>
      </c>
      <c r="BA1410" s="164">
        <f t="shared" si="606"/>
        <v>0</v>
      </c>
      <c r="BB1410" s="171">
        <f>IF(AU1410&gt;0.1,(VLOOKUP(D1410,'P4 Destination'!$C$21:$M$176,3,0))*I1410,0)</f>
        <v>0</v>
      </c>
      <c r="BC1410" s="172">
        <f t="shared" si="607"/>
        <v>2.04</v>
      </c>
      <c r="BD1410" s="171">
        <f>(VLOOKUP($D1410,'P4 Destination'!$C$21:$M$176,4,0))*BC1410</f>
        <v>0</v>
      </c>
      <c r="BE1410" s="172">
        <f t="shared" si="608"/>
        <v>0</v>
      </c>
      <c r="BF1410" s="171">
        <f>(VLOOKUP($D1410,'P4 Destination'!$C$21:$M$176,5,0))*BE1410</f>
        <v>0</v>
      </c>
      <c r="BG1410" s="172">
        <f t="shared" si="609"/>
        <v>0</v>
      </c>
      <c r="BH1410" s="171">
        <f>(VLOOKUP($D1410,'P4 Destination'!$C$21:$M$176,6,0))*BG1410</f>
        <v>0</v>
      </c>
      <c r="BI1410" s="172">
        <f t="shared" si="610"/>
        <v>0</v>
      </c>
      <c r="BJ1410" s="171">
        <f>(VLOOKUP($D1410,'P4 Destination'!$C$21:$M$176,7,0))*BI1410</f>
        <v>0</v>
      </c>
      <c r="BK1410" s="172">
        <f t="shared" si="611"/>
        <v>0</v>
      </c>
      <c r="BL1410" s="171">
        <f>(VLOOKUP($D1410,'P4 Destination'!$C$21:$M$176,8,0))*BK1410</f>
        <v>0</v>
      </c>
      <c r="BM1410" s="172">
        <f t="shared" si="612"/>
        <v>0</v>
      </c>
      <c r="BN1410" s="171">
        <f>(VLOOKUP($D1410,'P4 Destination'!$C$21:$M$176,9,0))*BM1410</f>
        <v>0</v>
      </c>
      <c r="BO1410" s="154">
        <f t="shared" si="617"/>
        <v>0</v>
      </c>
      <c r="BP1410" s="171">
        <f>(VLOOKUP(D1410,'P4 Destination'!$C$21:$M$176,10,0))*K1410</f>
        <v>0</v>
      </c>
      <c r="BQ1410" s="171">
        <f>(VLOOKUP(D1410,'P4 Destination'!$C$21:$M$176,11,0))*J1410</f>
        <v>0</v>
      </c>
      <c r="BR1410" s="173">
        <f t="shared" si="613"/>
        <v>0</v>
      </c>
      <c r="BS1410" s="173">
        <f>(AV1410*2500)*'P6 Verzekering'!$E$11</f>
        <v>0</v>
      </c>
      <c r="BT1410" s="173">
        <f>(AW1410*2500)*'P6 Verzekering'!$E$12</f>
        <v>0</v>
      </c>
      <c r="BU1410" s="173">
        <f>(L1410*2500)*'P6 Verzekering'!$E$13</f>
        <v>0</v>
      </c>
      <c r="BV1410" s="173">
        <f t="shared" si="614"/>
        <v>0</v>
      </c>
      <c r="BW1410"/>
      <c r="BX1410"/>
    </row>
    <row r="1411" spans="1:76">
      <c r="A1411" s="152" t="s">
        <v>1910</v>
      </c>
      <c r="B1411" s="152" t="s">
        <v>219</v>
      </c>
      <c r="C1411" s="152" t="s">
        <v>219</v>
      </c>
      <c r="D1411" s="152" t="s">
        <v>428</v>
      </c>
      <c r="E1411" s="152" t="s">
        <v>3265</v>
      </c>
      <c r="F1411" s="153">
        <f t="shared" si="590"/>
        <v>2.6</v>
      </c>
      <c r="G1411" s="154">
        <v>0</v>
      </c>
      <c r="H1411" s="154">
        <f>IFERROR(VLOOKUP(B1411,'P2 Origin'!$C$21:$Q$176,15,FALSE),0)</f>
        <v>0</v>
      </c>
      <c r="I1411" s="154">
        <f>IFERROR(VLOOKUP(D1411,'P4 Destination'!$C$21:$Q$176,15,FALSE),0)</f>
        <v>1</v>
      </c>
      <c r="J1411" s="155"/>
      <c r="K1411" s="155"/>
      <c r="L1411" s="156">
        <v>0</v>
      </c>
      <c r="M1411" s="155">
        <v>0</v>
      </c>
      <c r="N1411" s="155">
        <v>0</v>
      </c>
      <c r="O1411" s="157">
        <f t="shared" si="591"/>
        <v>0</v>
      </c>
      <c r="P1411" s="158">
        <f t="shared" si="592"/>
        <v>0</v>
      </c>
      <c r="Q1411" s="159">
        <f>IFERROR(VLOOKUP(N1411,'P1 Intra-Europees'!$A$15:$H$25,3,0),0)*P1411</f>
        <v>0</v>
      </c>
      <c r="R1411" s="160">
        <f t="shared" si="593"/>
        <v>0</v>
      </c>
      <c r="S1411" s="159">
        <f>IFERROR(VLOOKUP(N1411,'P1 Intra-Europees'!$A$15:$H$25,4,0),0)*R1411</f>
        <v>0</v>
      </c>
      <c r="T1411" s="160">
        <f t="shared" si="594"/>
        <v>0</v>
      </c>
      <c r="U1411" s="159">
        <f>IFERROR(VLOOKUP(N1411,'P1 Intra-Europees'!$A$15:$H$25,5,0),0)*T1411</f>
        <v>0</v>
      </c>
      <c r="V1411" s="160">
        <f t="shared" si="595"/>
        <v>0</v>
      </c>
      <c r="W1411" s="159">
        <f>IFERROR(VLOOKUP(N1411,'P1 Intra-Europees'!$A$15:$H$25,6,0),0)*V1411</f>
        <v>0</v>
      </c>
      <c r="X1411" s="160">
        <f t="shared" si="596"/>
        <v>0</v>
      </c>
      <c r="Y1411" s="159">
        <f>IFERROR(VLOOKUP(N1411,'P1 Intra-Europees'!$A$15:$H$25,7,0),0)*X1411</f>
        <v>0</v>
      </c>
      <c r="Z1411" s="161">
        <f t="shared" si="597"/>
        <v>0</v>
      </c>
      <c r="AA1411" s="162">
        <f>IFERROR(VLOOKUP(N1411,'P1 Intra-Europees'!$A$15:$H$25,8,0),0)*Z1411</f>
        <v>0</v>
      </c>
      <c r="AB1411" s="163">
        <f t="shared" si="598"/>
        <v>0</v>
      </c>
      <c r="AC1411" s="157" t="str">
        <f>VLOOKUP(B1411,'P2 Origin'!$C$21:$O$176,13,0)</f>
        <v>EUR</v>
      </c>
      <c r="AD1411" s="164">
        <f t="shared" si="599"/>
        <v>0</v>
      </c>
      <c r="AE1411" s="165">
        <f>IF(AU1411&gt;0.1,VLOOKUP(B1411,'P2 Origin'!$C$21:$M$176,3,0)*H1411,0)</f>
        <v>0</v>
      </c>
      <c r="AF1411" s="166">
        <f t="shared" si="600"/>
        <v>2.6</v>
      </c>
      <c r="AG1411" s="165">
        <f>(VLOOKUP(B1411,'P2 Origin'!$C$21:$M$176,4,0))*AF1411</f>
        <v>0</v>
      </c>
      <c r="AH1411" s="166">
        <f t="shared" si="601"/>
        <v>0</v>
      </c>
      <c r="AI1411" s="165">
        <f>(VLOOKUP(B1411,'P2 Origin'!$C$21:$M$176,5,0))*AH1411</f>
        <v>0</v>
      </c>
      <c r="AJ1411" s="166">
        <f t="shared" si="615"/>
        <v>0</v>
      </c>
      <c r="AK1411" s="165">
        <f>(VLOOKUP(B1411,'P2 Origin'!$C$21:$M$176,6,0))*AJ1411</f>
        <v>0</v>
      </c>
      <c r="AL1411" s="166">
        <f t="shared" si="602"/>
        <v>0</v>
      </c>
      <c r="AM1411" s="165">
        <f>(VLOOKUP($B1411,'P2 Origin'!$C$21:$M$176,7,0))*AL1411</f>
        <v>0</v>
      </c>
      <c r="AN1411" s="166">
        <f t="shared" si="603"/>
        <v>0</v>
      </c>
      <c r="AO1411" s="165">
        <f>(VLOOKUP($B1411,'P2 Origin'!$C$21:$M$176,8,0))*AN1411</f>
        <v>0</v>
      </c>
      <c r="AP1411" s="166">
        <f t="shared" si="604"/>
        <v>0</v>
      </c>
      <c r="AQ1411" s="165">
        <f>(VLOOKUP($B1411,'P2 Origin'!$C$21:$M$176,9,0))*AP1411</f>
        <v>0</v>
      </c>
      <c r="AR1411" s="155">
        <f t="shared" si="616"/>
        <v>0</v>
      </c>
      <c r="AS1411" s="164">
        <f>(VLOOKUP(B1411,'P2 Origin'!$C$21:$M$176,10,0))*K1411</f>
        <v>0</v>
      </c>
      <c r="AT1411" s="164">
        <f>(VLOOKUP(B1411,'P2 Origin'!$C$21:$M$176,11,0))*J1411</f>
        <v>0</v>
      </c>
      <c r="AU1411" s="167">
        <v>2.6</v>
      </c>
      <c r="AV1411" s="168">
        <v>0</v>
      </c>
      <c r="AW1411" s="169">
        <v>2.6</v>
      </c>
      <c r="AX1411" s="170">
        <f>IF(AU1411&gt;=0.1,'P3 Bureaumarge zee- en luchtvr.'!$D$12,0)</f>
        <v>0</v>
      </c>
      <c r="AY1411" s="163">
        <f t="shared" si="605"/>
        <v>0</v>
      </c>
      <c r="AZ1411" s="157" t="str">
        <f>VLOOKUP(D1411,'P4 Destination'!$C$21:$O$176,13,0)</f>
        <v>USD</v>
      </c>
      <c r="BA1411" s="164">
        <f t="shared" si="606"/>
        <v>0</v>
      </c>
      <c r="BB1411" s="171">
        <f>IF(AU1411&gt;0.1,(VLOOKUP(D1411,'P4 Destination'!$C$21:$M$176,3,0))*I1411,0)</f>
        <v>0</v>
      </c>
      <c r="BC1411" s="172">
        <f t="shared" si="607"/>
        <v>2.6</v>
      </c>
      <c r="BD1411" s="171">
        <f>(VLOOKUP($D1411,'P4 Destination'!$C$21:$M$176,4,0))*BC1411</f>
        <v>0</v>
      </c>
      <c r="BE1411" s="172">
        <f t="shared" si="608"/>
        <v>0</v>
      </c>
      <c r="BF1411" s="171">
        <f>(VLOOKUP($D1411,'P4 Destination'!$C$21:$M$176,5,0))*BE1411</f>
        <v>0</v>
      </c>
      <c r="BG1411" s="172">
        <f t="shared" si="609"/>
        <v>0</v>
      </c>
      <c r="BH1411" s="171">
        <f>(VLOOKUP($D1411,'P4 Destination'!$C$21:$M$176,6,0))*BG1411</f>
        <v>0</v>
      </c>
      <c r="BI1411" s="172">
        <f t="shared" si="610"/>
        <v>0</v>
      </c>
      <c r="BJ1411" s="171">
        <f>(VLOOKUP($D1411,'P4 Destination'!$C$21:$M$176,7,0))*BI1411</f>
        <v>0</v>
      </c>
      <c r="BK1411" s="172">
        <f t="shared" si="611"/>
        <v>0</v>
      </c>
      <c r="BL1411" s="171">
        <f>(VLOOKUP($D1411,'P4 Destination'!$C$21:$M$176,8,0))*BK1411</f>
        <v>0</v>
      </c>
      <c r="BM1411" s="172">
        <f t="shared" si="612"/>
        <v>0</v>
      </c>
      <c r="BN1411" s="171">
        <f>(VLOOKUP($D1411,'P4 Destination'!$C$21:$M$176,9,0))*BM1411</f>
        <v>0</v>
      </c>
      <c r="BO1411" s="154">
        <f t="shared" si="617"/>
        <v>0</v>
      </c>
      <c r="BP1411" s="171">
        <f>(VLOOKUP(D1411,'P4 Destination'!$C$21:$M$176,10,0))*K1411</f>
        <v>0</v>
      </c>
      <c r="BQ1411" s="171">
        <f>(VLOOKUP(D1411,'P4 Destination'!$C$21:$M$176,11,0))*J1411</f>
        <v>0</v>
      </c>
      <c r="BR1411" s="173">
        <f t="shared" si="613"/>
        <v>0</v>
      </c>
      <c r="BS1411" s="173">
        <f>(AV1411*2500)*'P6 Verzekering'!$E$11</f>
        <v>0</v>
      </c>
      <c r="BT1411" s="173">
        <f>(AW1411*2500)*'P6 Verzekering'!$E$12</f>
        <v>0</v>
      </c>
      <c r="BU1411" s="173">
        <f>(L1411*2500)*'P6 Verzekering'!$E$13</f>
        <v>0</v>
      </c>
      <c r="BV1411" s="173">
        <f t="shared" si="614"/>
        <v>0</v>
      </c>
      <c r="BW1411"/>
      <c r="BX1411"/>
    </row>
    <row r="1412" spans="1:76">
      <c r="A1412" s="152" t="s">
        <v>1911</v>
      </c>
      <c r="B1412" s="152" t="s">
        <v>219</v>
      </c>
      <c r="C1412" s="152" t="s">
        <v>219</v>
      </c>
      <c r="D1412" s="152" t="s">
        <v>428</v>
      </c>
      <c r="E1412" s="152" t="s">
        <v>3265</v>
      </c>
      <c r="F1412" s="153">
        <f t="shared" si="590"/>
        <v>4.07</v>
      </c>
      <c r="G1412" s="154">
        <v>0</v>
      </c>
      <c r="H1412" s="154">
        <f>IFERROR(VLOOKUP(B1412,'P2 Origin'!$C$21:$Q$176,15,FALSE),0)</f>
        <v>0</v>
      </c>
      <c r="I1412" s="154">
        <f>IFERROR(VLOOKUP(D1412,'P4 Destination'!$C$21:$Q$176,15,FALSE),0)</f>
        <v>1</v>
      </c>
      <c r="J1412" s="155"/>
      <c r="K1412" s="155"/>
      <c r="L1412" s="156">
        <v>0</v>
      </c>
      <c r="M1412" s="155">
        <v>0</v>
      </c>
      <c r="N1412" s="155">
        <v>0</v>
      </c>
      <c r="O1412" s="157">
        <f t="shared" si="591"/>
        <v>0</v>
      </c>
      <c r="P1412" s="158">
        <f t="shared" si="592"/>
        <v>0</v>
      </c>
      <c r="Q1412" s="159">
        <f>IFERROR(VLOOKUP(N1412,'P1 Intra-Europees'!$A$15:$H$25,3,0),0)*P1412</f>
        <v>0</v>
      </c>
      <c r="R1412" s="160">
        <f t="shared" si="593"/>
        <v>0</v>
      </c>
      <c r="S1412" s="159">
        <f>IFERROR(VLOOKUP(N1412,'P1 Intra-Europees'!$A$15:$H$25,4,0),0)*R1412</f>
        <v>0</v>
      </c>
      <c r="T1412" s="160">
        <f t="shared" si="594"/>
        <v>0</v>
      </c>
      <c r="U1412" s="159">
        <f>IFERROR(VLOOKUP(N1412,'P1 Intra-Europees'!$A$15:$H$25,5,0),0)*T1412</f>
        <v>0</v>
      </c>
      <c r="V1412" s="160">
        <f t="shared" si="595"/>
        <v>0</v>
      </c>
      <c r="W1412" s="159">
        <f>IFERROR(VLOOKUP(N1412,'P1 Intra-Europees'!$A$15:$H$25,6,0),0)*V1412</f>
        <v>0</v>
      </c>
      <c r="X1412" s="160">
        <f t="shared" si="596"/>
        <v>0</v>
      </c>
      <c r="Y1412" s="159">
        <f>IFERROR(VLOOKUP(N1412,'P1 Intra-Europees'!$A$15:$H$25,7,0),0)*X1412</f>
        <v>0</v>
      </c>
      <c r="Z1412" s="161">
        <f t="shared" si="597"/>
        <v>0</v>
      </c>
      <c r="AA1412" s="162">
        <f>IFERROR(VLOOKUP(N1412,'P1 Intra-Europees'!$A$15:$H$25,8,0),0)*Z1412</f>
        <v>0</v>
      </c>
      <c r="AB1412" s="163">
        <f t="shared" si="598"/>
        <v>0</v>
      </c>
      <c r="AC1412" s="157" t="str">
        <f>VLOOKUP(B1412,'P2 Origin'!$C$21:$O$176,13,0)</f>
        <v>EUR</v>
      </c>
      <c r="AD1412" s="164">
        <f t="shared" si="599"/>
        <v>0</v>
      </c>
      <c r="AE1412" s="165">
        <f>IF(AU1412&gt;0.1,VLOOKUP(B1412,'P2 Origin'!$C$21:$M$176,3,0)*H1412,0)</f>
        <v>0</v>
      </c>
      <c r="AF1412" s="166">
        <f t="shared" si="600"/>
        <v>4.07</v>
      </c>
      <c r="AG1412" s="165">
        <f>(VLOOKUP(B1412,'P2 Origin'!$C$21:$M$176,4,0))*AF1412</f>
        <v>0</v>
      </c>
      <c r="AH1412" s="166">
        <f t="shared" si="601"/>
        <v>0</v>
      </c>
      <c r="AI1412" s="165">
        <f>(VLOOKUP(B1412,'P2 Origin'!$C$21:$M$176,5,0))*AH1412</f>
        <v>0</v>
      </c>
      <c r="AJ1412" s="166">
        <f t="shared" si="615"/>
        <v>0</v>
      </c>
      <c r="AK1412" s="165">
        <f>(VLOOKUP(B1412,'P2 Origin'!$C$21:$M$176,6,0))*AJ1412</f>
        <v>0</v>
      </c>
      <c r="AL1412" s="166">
        <f t="shared" si="602"/>
        <v>0</v>
      </c>
      <c r="AM1412" s="165">
        <f>(VLOOKUP($B1412,'P2 Origin'!$C$21:$M$176,7,0))*AL1412</f>
        <v>0</v>
      </c>
      <c r="AN1412" s="166">
        <f t="shared" si="603"/>
        <v>0</v>
      </c>
      <c r="AO1412" s="165">
        <f>(VLOOKUP($B1412,'P2 Origin'!$C$21:$M$176,8,0))*AN1412</f>
        <v>0</v>
      </c>
      <c r="AP1412" s="166">
        <f t="shared" si="604"/>
        <v>0</v>
      </c>
      <c r="AQ1412" s="165">
        <f>(VLOOKUP($B1412,'P2 Origin'!$C$21:$M$176,9,0))*AP1412</f>
        <v>0</v>
      </c>
      <c r="AR1412" s="155">
        <f t="shared" si="616"/>
        <v>0</v>
      </c>
      <c r="AS1412" s="164">
        <f>(VLOOKUP(B1412,'P2 Origin'!$C$21:$M$176,10,0))*K1412</f>
        <v>0</v>
      </c>
      <c r="AT1412" s="164">
        <f>(VLOOKUP(B1412,'P2 Origin'!$C$21:$M$176,11,0))*J1412</f>
        <v>0</v>
      </c>
      <c r="AU1412" s="167">
        <v>4.07</v>
      </c>
      <c r="AV1412" s="168">
        <v>0</v>
      </c>
      <c r="AW1412" s="169">
        <v>4.07</v>
      </c>
      <c r="AX1412" s="170">
        <f>IF(AU1412&gt;=0.1,'P3 Bureaumarge zee- en luchtvr.'!$D$12,0)</f>
        <v>0</v>
      </c>
      <c r="AY1412" s="163">
        <f t="shared" si="605"/>
        <v>0</v>
      </c>
      <c r="AZ1412" s="157" t="str">
        <f>VLOOKUP(D1412,'P4 Destination'!$C$21:$O$176,13,0)</f>
        <v>USD</v>
      </c>
      <c r="BA1412" s="164">
        <f t="shared" si="606"/>
        <v>0</v>
      </c>
      <c r="BB1412" s="171">
        <f>IF(AU1412&gt;0.1,(VLOOKUP(D1412,'P4 Destination'!$C$21:$M$176,3,0))*I1412,0)</f>
        <v>0</v>
      </c>
      <c r="BC1412" s="172">
        <f t="shared" si="607"/>
        <v>4.07</v>
      </c>
      <c r="BD1412" s="171">
        <f>(VLOOKUP($D1412,'P4 Destination'!$C$21:$M$176,4,0))*BC1412</f>
        <v>0</v>
      </c>
      <c r="BE1412" s="172">
        <f t="shared" si="608"/>
        <v>0</v>
      </c>
      <c r="BF1412" s="171">
        <f>(VLOOKUP($D1412,'P4 Destination'!$C$21:$M$176,5,0))*BE1412</f>
        <v>0</v>
      </c>
      <c r="BG1412" s="172">
        <f t="shared" si="609"/>
        <v>0</v>
      </c>
      <c r="BH1412" s="171">
        <f>(VLOOKUP($D1412,'P4 Destination'!$C$21:$M$176,6,0))*BG1412</f>
        <v>0</v>
      </c>
      <c r="BI1412" s="172">
        <f t="shared" si="610"/>
        <v>0</v>
      </c>
      <c r="BJ1412" s="171">
        <f>(VLOOKUP($D1412,'P4 Destination'!$C$21:$M$176,7,0))*BI1412</f>
        <v>0</v>
      </c>
      <c r="BK1412" s="172">
        <f t="shared" si="611"/>
        <v>0</v>
      </c>
      <c r="BL1412" s="171">
        <f>(VLOOKUP($D1412,'P4 Destination'!$C$21:$M$176,8,0))*BK1412</f>
        <v>0</v>
      </c>
      <c r="BM1412" s="172">
        <f t="shared" si="612"/>
        <v>0</v>
      </c>
      <c r="BN1412" s="171">
        <f>(VLOOKUP($D1412,'P4 Destination'!$C$21:$M$176,9,0))*BM1412</f>
        <v>0</v>
      </c>
      <c r="BO1412" s="154">
        <f t="shared" si="617"/>
        <v>0</v>
      </c>
      <c r="BP1412" s="171">
        <f>(VLOOKUP(D1412,'P4 Destination'!$C$21:$M$176,10,0))*K1412</f>
        <v>0</v>
      </c>
      <c r="BQ1412" s="171">
        <f>(VLOOKUP(D1412,'P4 Destination'!$C$21:$M$176,11,0))*J1412</f>
        <v>0</v>
      </c>
      <c r="BR1412" s="173">
        <f t="shared" si="613"/>
        <v>0</v>
      </c>
      <c r="BS1412" s="173">
        <f>(AV1412*2500)*'P6 Verzekering'!$E$11</f>
        <v>0</v>
      </c>
      <c r="BT1412" s="173">
        <f>(AW1412*2500)*'P6 Verzekering'!$E$12</f>
        <v>0</v>
      </c>
      <c r="BU1412" s="173">
        <f>(L1412*2500)*'P6 Verzekering'!$E$13</f>
        <v>0</v>
      </c>
      <c r="BV1412" s="173">
        <f t="shared" si="614"/>
        <v>0</v>
      </c>
      <c r="BW1412"/>
      <c r="BX1412"/>
    </row>
    <row r="1413" spans="1:76">
      <c r="A1413" s="152" t="s">
        <v>1912</v>
      </c>
      <c r="B1413" s="152" t="s">
        <v>219</v>
      </c>
      <c r="C1413" s="152" t="s">
        <v>219</v>
      </c>
      <c r="D1413" s="152" t="s">
        <v>428</v>
      </c>
      <c r="E1413" s="152" t="s">
        <v>3265</v>
      </c>
      <c r="F1413" s="153">
        <f t="shared" si="590"/>
        <v>3.42</v>
      </c>
      <c r="G1413" s="154">
        <v>0</v>
      </c>
      <c r="H1413" s="154">
        <f>IFERROR(VLOOKUP(B1413,'P2 Origin'!$C$21:$Q$176,15,FALSE),0)</f>
        <v>0</v>
      </c>
      <c r="I1413" s="154">
        <f>IFERROR(VLOOKUP(D1413,'P4 Destination'!$C$21:$Q$176,15,FALSE),0)</f>
        <v>1</v>
      </c>
      <c r="J1413" s="155"/>
      <c r="K1413" s="155"/>
      <c r="L1413" s="156">
        <v>0</v>
      </c>
      <c r="M1413" s="155">
        <v>0</v>
      </c>
      <c r="N1413" s="155">
        <v>0</v>
      </c>
      <c r="O1413" s="157">
        <f t="shared" si="591"/>
        <v>0</v>
      </c>
      <c r="P1413" s="158">
        <f t="shared" si="592"/>
        <v>0</v>
      </c>
      <c r="Q1413" s="159">
        <f>IFERROR(VLOOKUP(N1413,'P1 Intra-Europees'!$A$15:$H$25,3,0),0)*P1413</f>
        <v>0</v>
      </c>
      <c r="R1413" s="160">
        <f t="shared" si="593"/>
        <v>0</v>
      </c>
      <c r="S1413" s="159">
        <f>IFERROR(VLOOKUP(N1413,'P1 Intra-Europees'!$A$15:$H$25,4,0),0)*R1413</f>
        <v>0</v>
      </c>
      <c r="T1413" s="160">
        <f t="shared" si="594"/>
        <v>0</v>
      </c>
      <c r="U1413" s="159">
        <f>IFERROR(VLOOKUP(N1413,'P1 Intra-Europees'!$A$15:$H$25,5,0),0)*T1413</f>
        <v>0</v>
      </c>
      <c r="V1413" s="160">
        <f t="shared" si="595"/>
        <v>0</v>
      </c>
      <c r="W1413" s="159">
        <f>IFERROR(VLOOKUP(N1413,'P1 Intra-Europees'!$A$15:$H$25,6,0),0)*V1413</f>
        <v>0</v>
      </c>
      <c r="X1413" s="160">
        <f t="shared" si="596"/>
        <v>0</v>
      </c>
      <c r="Y1413" s="159">
        <f>IFERROR(VLOOKUP(N1413,'P1 Intra-Europees'!$A$15:$H$25,7,0),0)*X1413</f>
        <v>0</v>
      </c>
      <c r="Z1413" s="161">
        <f t="shared" si="597"/>
        <v>0</v>
      </c>
      <c r="AA1413" s="162">
        <f>IFERROR(VLOOKUP(N1413,'P1 Intra-Europees'!$A$15:$H$25,8,0),0)*Z1413</f>
        <v>0</v>
      </c>
      <c r="AB1413" s="163">
        <f t="shared" si="598"/>
        <v>0</v>
      </c>
      <c r="AC1413" s="157" t="str">
        <f>VLOOKUP(B1413,'P2 Origin'!$C$21:$O$176,13,0)</f>
        <v>EUR</v>
      </c>
      <c r="AD1413" s="164">
        <f t="shared" si="599"/>
        <v>0</v>
      </c>
      <c r="AE1413" s="165">
        <f>IF(AU1413&gt;0.1,VLOOKUP(B1413,'P2 Origin'!$C$21:$M$176,3,0)*H1413,0)</f>
        <v>0</v>
      </c>
      <c r="AF1413" s="166">
        <f t="shared" si="600"/>
        <v>3.42</v>
      </c>
      <c r="AG1413" s="165">
        <f>(VLOOKUP(B1413,'P2 Origin'!$C$21:$M$176,4,0))*AF1413</f>
        <v>0</v>
      </c>
      <c r="AH1413" s="166">
        <f t="shared" si="601"/>
        <v>0</v>
      </c>
      <c r="AI1413" s="165">
        <f>(VLOOKUP(B1413,'P2 Origin'!$C$21:$M$176,5,0))*AH1413</f>
        <v>0</v>
      </c>
      <c r="AJ1413" s="166">
        <f t="shared" si="615"/>
        <v>0</v>
      </c>
      <c r="AK1413" s="165">
        <f>(VLOOKUP(B1413,'P2 Origin'!$C$21:$M$176,6,0))*AJ1413</f>
        <v>0</v>
      </c>
      <c r="AL1413" s="166">
        <f t="shared" si="602"/>
        <v>0</v>
      </c>
      <c r="AM1413" s="165">
        <f>(VLOOKUP($B1413,'P2 Origin'!$C$21:$M$176,7,0))*AL1413</f>
        <v>0</v>
      </c>
      <c r="AN1413" s="166">
        <f t="shared" si="603"/>
        <v>0</v>
      </c>
      <c r="AO1413" s="165">
        <f>(VLOOKUP($B1413,'P2 Origin'!$C$21:$M$176,8,0))*AN1413</f>
        <v>0</v>
      </c>
      <c r="AP1413" s="166">
        <f t="shared" si="604"/>
        <v>0</v>
      </c>
      <c r="AQ1413" s="165">
        <f>(VLOOKUP($B1413,'P2 Origin'!$C$21:$M$176,9,0))*AP1413</f>
        <v>0</v>
      </c>
      <c r="AR1413" s="155">
        <f t="shared" si="616"/>
        <v>0</v>
      </c>
      <c r="AS1413" s="164">
        <f>(VLOOKUP(B1413,'P2 Origin'!$C$21:$M$176,10,0))*K1413</f>
        <v>0</v>
      </c>
      <c r="AT1413" s="164">
        <f>(VLOOKUP(B1413,'P2 Origin'!$C$21:$M$176,11,0))*J1413</f>
        <v>0</v>
      </c>
      <c r="AU1413" s="167">
        <v>3.42</v>
      </c>
      <c r="AV1413" s="168">
        <v>0</v>
      </c>
      <c r="AW1413" s="169">
        <v>3.42</v>
      </c>
      <c r="AX1413" s="170">
        <f>IF(AU1413&gt;=0.1,'P3 Bureaumarge zee- en luchtvr.'!$D$12,0)</f>
        <v>0</v>
      </c>
      <c r="AY1413" s="163">
        <f t="shared" si="605"/>
        <v>0</v>
      </c>
      <c r="AZ1413" s="157" t="str">
        <f>VLOOKUP(D1413,'P4 Destination'!$C$21:$O$176,13,0)</f>
        <v>USD</v>
      </c>
      <c r="BA1413" s="164">
        <f t="shared" si="606"/>
        <v>0</v>
      </c>
      <c r="BB1413" s="171">
        <f>IF(AU1413&gt;0.1,(VLOOKUP(D1413,'P4 Destination'!$C$21:$M$176,3,0))*I1413,0)</f>
        <v>0</v>
      </c>
      <c r="BC1413" s="172">
        <f t="shared" si="607"/>
        <v>3.42</v>
      </c>
      <c r="BD1413" s="171">
        <f>(VLOOKUP($D1413,'P4 Destination'!$C$21:$M$176,4,0))*BC1413</f>
        <v>0</v>
      </c>
      <c r="BE1413" s="172">
        <f t="shared" si="608"/>
        <v>0</v>
      </c>
      <c r="BF1413" s="171">
        <f>(VLOOKUP($D1413,'P4 Destination'!$C$21:$M$176,5,0))*BE1413</f>
        <v>0</v>
      </c>
      <c r="BG1413" s="172">
        <f t="shared" si="609"/>
        <v>0</v>
      </c>
      <c r="BH1413" s="171">
        <f>(VLOOKUP($D1413,'P4 Destination'!$C$21:$M$176,6,0))*BG1413</f>
        <v>0</v>
      </c>
      <c r="BI1413" s="172">
        <f t="shared" si="610"/>
        <v>0</v>
      </c>
      <c r="BJ1413" s="171">
        <f>(VLOOKUP($D1413,'P4 Destination'!$C$21:$M$176,7,0))*BI1413</f>
        <v>0</v>
      </c>
      <c r="BK1413" s="172">
        <f t="shared" si="611"/>
        <v>0</v>
      </c>
      <c r="BL1413" s="171">
        <f>(VLOOKUP($D1413,'P4 Destination'!$C$21:$M$176,8,0))*BK1413</f>
        <v>0</v>
      </c>
      <c r="BM1413" s="172">
        <f t="shared" si="612"/>
        <v>0</v>
      </c>
      <c r="BN1413" s="171">
        <f>(VLOOKUP($D1413,'P4 Destination'!$C$21:$M$176,9,0))*BM1413</f>
        <v>0</v>
      </c>
      <c r="BO1413" s="154">
        <f t="shared" si="617"/>
        <v>0</v>
      </c>
      <c r="BP1413" s="171">
        <f>(VLOOKUP(D1413,'P4 Destination'!$C$21:$M$176,10,0))*K1413</f>
        <v>0</v>
      </c>
      <c r="BQ1413" s="171">
        <f>(VLOOKUP(D1413,'P4 Destination'!$C$21:$M$176,11,0))*J1413</f>
        <v>0</v>
      </c>
      <c r="BR1413" s="173">
        <f t="shared" si="613"/>
        <v>0</v>
      </c>
      <c r="BS1413" s="173">
        <f>(AV1413*2500)*'P6 Verzekering'!$E$11</f>
        <v>0</v>
      </c>
      <c r="BT1413" s="173">
        <f>(AW1413*2500)*'P6 Verzekering'!$E$12</f>
        <v>0</v>
      </c>
      <c r="BU1413" s="173">
        <f>(L1413*2500)*'P6 Verzekering'!$E$13</f>
        <v>0</v>
      </c>
      <c r="BV1413" s="173">
        <f t="shared" si="614"/>
        <v>0</v>
      </c>
      <c r="BW1413"/>
      <c r="BX1413"/>
    </row>
    <row r="1414" spans="1:76">
      <c r="A1414" s="152" t="s">
        <v>1913</v>
      </c>
      <c r="B1414" s="152" t="s">
        <v>219</v>
      </c>
      <c r="C1414" s="152" t="s">
        <v>219</v>
      </c>
      <c r="D1414" s="152" t="s">
        <v>428</v>
      </c>
      <c r="E1414" s="152" t="s">
        <v>3265</v>
      </c>
      <c r="F1414" s="153">
        <f t="shared" si="590"/>
        <v>0.98</v>
      </c>
      <c r="G1414" s="154">
        <v>0</v>
      </c>
      <c r="H1414" s="154">
        <f>IFERROR(VLOOKUP(B1414,'P2 Origin'!$C$21:$Q$176,15,FALSE),0)</f>
        <v>0</v>
      </c>
      <c r="I1414" s="154">
        <f>IFERROR(VLOOKUP(D1414,'P4 Destination'!$C$21:$Q$176,15,FALSE),0)</f>
        <v>1</v>
      </c>
      <c r="J1414" s="155"/>
      <c r="K1414" s="155"/>
      <c r="L1414" s="156">
        <v>0</v>
      </c>
      <c r="M1414" s="155">
        <v>0</v>
      </c>
      <c r="N1414" s="155">
        <v>0</v>
      </c>
      <c r="O1414" s="157">
        <f t="shared" si="591"/>
        <v>0</v>
      </c>
      <c r="P1414" s="158">
        <f t="shared" si="592"/>
        <v>0</v>
      </c>
      <c r="Q1414" s="159">
        <f>IFERROR(VLOOKUP(N1414,'P1 Intra-Europees'!$A$15:$H$25,3,0),0)*P1414</f>
        <v>0</v>
      </c>
      <c r="R1414" s="160">
        <f t="shared" si="593"/>
        <v>0</v>
      </c>
      <c r="S1414" s="159">
        <f>IFERROR(VLOOKUP(N1414,'P1 Intra-Europees'!$A$15:$H$25,4,0),0)*R1414</f>
        <v>0</v>
      </c>
      <c r="T1414" s="160">
        <f t="shared" si="594"/>
        <v>0</v>
      </c>
      <c r="U1414" s="159">
        <f>IFERROR(VLOOKUP(N1414,'P1 Intra-Europees'!$A$15:$H$25,5,0),0)*T1414</f>
        <v>0</v>
      </c>
      <c r="V1414" s="160">
        <f t="shared" si="595"/>
        <v>0</v>
      </c>
      <c r="W1414" s="159">
        <f>IFERROR(VLOOKUP(N1414,'P1 Intra-Europees'!$A$15:$H$25,6,0),0)*V1414</f>
        <v>0</v>
      </c>
      <c r="X1414" s="160">
        <f t="shared" si="596"/>
        <v>0</v>
      </c>
      <c r="Y1414" s="159">
        <f>IFERROR(VLOOKUP(N1414,'P1 Intra-Europees'!$A$15:$H$25,7,0),0)*X1414</f>
        <v>0</v>
      </c>
      <c r="Z1414" s="161">
        <f t="shared" si="597"/>
        <v>0</v>
      </c>
      <c r="AA1414" s="162">
        <f>IFERROR(VLOOKUP(N1414,'P1 Intra-Europees'!$A$15:$H$25,8,0),0)*Z1414</f>
        <v>0</v>
      </c>
      <c r="AB1414" s="163">
        <f t="shared" si="598"/>
        <v>0</v>
      </c>
      <c r="AC1414" s="157" t="str">
        <f>VLOOKUP(B1414,'P2 Origin'!$C$21:$O$176,13,0)</f>
        <v>EUR</v>
      </c>
      <c r="AD1414" s="164">
        <f t="shared" si="599"/>
        <v>0</v>
      </c>
      <c r="AE1414" s="165">
        <f>IF(AU1414&gt;0.1,VLOOKUP(B1414,'P2 Origin'!$C$21:$M$176,3,0)*H1414,0)</f>
        <v>0</v>
      </c>
      <c r="AF1414" s="166">
        <f t="shared" si="600"/>
        <v>0.98</v>
      </c>
      <c r="AG1414" s="165">
        <f>(VLOOKUP(B1414,'P2 Origin'!$C$21:$M$176,4,0))*AF1414</f>
        <v>0</v>
      </c>
      <c r="AH1414" s="166">
        <f t="shared" si="601"/>
        <v>0</v>
      </c>
      <c r="AI1414" s="165">
        <f>(VLOOKUP(B1414,'P2 Origin'!$C$21:$M$176,5,0))*AH1414</f>
        <v>0</v>
      </c>
      <c r="AJ1414" s="166">
        <f t="shared" si="615"/>
        <v>0</v>
      </c>
      <c r="AK1414" s="165">
        <f>(VLOOKUP(B1414,'P2 Origin'!$C$21:$M$176,6,0))*AJ1414</f>
        <v>0</v>
      </c>
      <c r="AL1414" s="166">
        <f t="shared" si="602"/>
        <v>0</v>
      </c>
      <c r="AM1414" s="165">
        <f>(VLOOKUP($B1414,'P2 Origin'!$C$21:$M$176,7,0))*AL1414</f>
        <v>0</v>
      </c>
      <c r="AN1414" s="166">
        <f t="shared" si="603"/>
        <v>0</v>
      </c>
      <c r="AO1414" s="165">
        <f>(VLOOKUP($B1414,'P2 Origin'!$C$21:$M$176,8,0))*AN1414</f>
        <v>0</v>
      </c>
      <c r="AP1414" s="166">
        <f t="shared" si="604"/>
        <v>0</v>
      </c>
      <c r="AQ1414" s="165">
        <f>(VLOOKUP($B1414,'P2 Origin'!$C$21:$M$176,9,0))*AP1414</f>
        <v>0</v>
      </c>
      <c r="AR1414" s="155">
        <f t="shared" si="616"/>
        <v>0</v>
      </c>
      <c r="AS1414" s="164">
        <f>(VLOOKUP(B1414,'P2 Origin'!$C$21:$M$176,10,0))*K1414</f>
        <v>0</v>
      </c>
      <c r="AT1414" s="164">
        <f>(VLOOKUP(B1414,'P2 Origin'!$C$21:$M$176,11,0))*J1414</f>
        <v>0</v>
      </c>
      <c r="AU1414" s="167">
        <v>0.98</v>
      </c>
      <c r="AV1414" s="168">
        <v>0</v>
      </c>
      <c r="AW1414" s="169">
        <v>0.98</v>
      </c>
      <c r="AX1414" s="170">
        <f>IF(AU1414&gt;=0.1,'P3 Bureaumarge zee- en luchtvr.'!$D$12,0)</f>
        <v>0</v>
      </c>
      <c r="AY1414" s="163">
        <f t="shared" si="605"/>
        <v>0</v>
      </c>
      <c r="AZ1414" s="157" t="str">
        <f>VLOOKUP(D1414,'P4 Destination'!$C$21:$O$176,13,0)</f>
        <v>USD</v>
      </c>
      <c r="BA1414" s="164">
        <f t="shared" si="606"/>
        <v>0</v>
      </c>
      <c r="BB1414" s="171">
        <f>IF(AU1414&gt;0.1,(VLOOKUP(D1414,'P4 Destination'!$C$21:$M$176,3,0))*I1414,0)</f>
        <v>0</v>
      </c>
      <c r="BC1414" s="172">
        <f t="shared" si="607"/>
        <v>0.98</v>
      </c>
      <c r="BD1414" s="171">
        <f>(VLOOKUP($D1414,'P4 Destination'!$C$21:$M$176,4,0))*BC1414</f>
        <v>0</v>
      </c>
      <c r="BE1414" s="172">
        <f t="shared" si="608"/>
        <v>0</v>
      </c>
      <c r="BF1414" s="171">
        <f>(VLOOKUP($D1414,'P4 Destination'!$C$21:$M$176,5,0))*BE1414</f>
        <v>0</v>
      </c>
      <c r="BG1414" s="172">
        <f t="shared" si="609"/>
        <v>0</v>
      </c>
      <c r="BH1414" s="171">
        <f>(VLOOKUP($D1414,'P4 Destination'!$C$21:$M$176,6,0))*BG1414</f>
        <v>0</v>
      </c>
      <c r="BI1414" s="172">
        <f t="shared" si="610"/>
        <v>0</v>
      </c>
      <c r="BJ1414" s="171">
        <f>(VLOOKUP($D1414,'P4 Destination'!$C$21:$M$176,7,0))*BI1414</f>
        <v>0</v>
      </c>
      <c r="BK1414" s="172">
        <f t="shared" si="611"/>
        <v>0</v>
      </c>
      <c r="BL1414" s="171">
        <f>(VLOOKUP($D1414,'P4 Destination'!$C$21:$M$176,8,0))*BK1414</f>
        <v>0</v>
      </c>
      <c r="BM1414" s="172">
        <f t="shared" si="612"/>
        <v>0</v>
      </c>
      <c r="BN1414" s="171">
        <f>(VLOOKUP($D1414,'P4 Destination'!$C$21:$M$176,9,0))*BM1414</f>
        <v>0</v>
      </c>
      <c r="BO1414" s="154">
        <f t="shared" si="617"/>
        <v>0</v>
      </c>
      <c r="BP1414" s="171">
        <f>(VLOOKUP(D1414,'P4 Destination'!$C$21:$M$176,10,0))*K1414</f>
        <v>0</v>
      </c>
      <c r="BQ1414" s="171">
        <f>(VLOOKUP(D1414,'P4 Destination'!$C$21:$M$176,11,0))*J1414</f>
        <v>0</v>
      </c>
      <c r="BR1414" s="173">
        <f t="shared" si="613"/>
        <v>0</v>
      </c>
      <c r="BS1414" s="173">
        <f>(AV1414*2500)*'P6 Verzekering'!$E$11</f>
        <v>0</v>
      </c>
      <c r="BT1414" s="173">
        <f>(AW1414*2500)*'P6 Verzekering'!$E$12</f>
        <v>0</v>
      </c>
      <c r="BU1414" s="173">
        <f>(L1414*2500)*'P6 Verzekering'!$E$13</f>
        <v>0</v>
      </c>
      <c r="BV1414" s="173">
        <f t="shared" si="614"/>
        <v>0</v>
      </c>
      <c r="BW1414"/>
      <c r="BX1414"/>
    </row>
    <row r="1415" spans="1:76">
      <c r="A1415" s="152" t="s">
        <v>1914</v>
      </c>
      <c r="B1415" s="152" t="s">
        <v>219</v>
      </c>
      <c r="C1415" s="152" t="s">
        <v>219</v>
      </c>
      <c r="D1415" s="152" t="s">
        <v>428</v>
      </c>
      <c r="E1415" s="152" t="s">
        <v>3265</v>
      </c>
      <c r="F1415" s="153">
        <f t="shared" si="590"/>
        <v>0.81</v>
      </c>
      <c r="G1415" s="154">
        <v>0</v>
      </c>
      <c r="H1415" s="154">
        <f>IFERROR(VLOOKUP(B1415,'P2 Origin'!$C$21:$Q$176,15,FALSE),0)</f>
        <v>0</v>
      </c>
      <c r="I1415" s="154">
        <f>IFERROR(VLOOKUP(D1415,'P4 Destination'!$C$21:$Q$176,15,FALSE),0)</f>
        <v>1</v>
      </c>
      <c r="J1415" s="155"/>
      <c r="K1415" s="155"/>
      <c r="L1415" s="156">
        <v>0</v>
      </c>
      <c r="M1415" s="155">
        <v>0</v>
      </c>
      <c r="N1415" s="155">
        <v>0</v>
      </c>
      <c r="O1415" s="157">
        <f t="shared" si="591"/>
        <v>0</v>
      </c>
      <c r="P1415" s="158">
        <f t="shared" si="592"/>
        <v>0</v>
      </c>
      <c r="Q1415" s="159">
        <f>IFERROR(VLOOKUP(N1415,'P1 Intra-Europees'!$A$15:$H$25,3,0),0)*P1415</f>
        <v>0</v>
      </c>
      <c r="R1415" s="160">
        <f t="shared" si="593"/>
        <v>0</v>
      </c>
      <c r="S1415" s="159">
        <f>IFERROR(VLOOKUP(N1415,'P1 Intra-Europees'!$A$15:$H$25,4,0),0)*R1415</f>
        <v>0</v>
      </c>
      <c r="T1415" s="160">
        <f t="shared" si="594"/>
        <v>0</v>
      </c>
      <c r="U1415" s="159">
        <f>IFERROR(VLOOKUP(N1415,'P1 Intra-Europees'!$A$15:$H$25,5,0),0)*T1415</f>
        <v>0</v>
      </c>
      <c r="V1415" s="160">
        <f t="shared" si="595"/>
        <v>0</v>
      </c>
      <c r="W1415" s="159">
        <f>IFERROR(VLOOKUP(N1415,'P1 Intra-Europees'!$A$15:$H$25,6,0),0)*V1415</f>
        <v>0</v>
      </c>
      <c r="X1415" s="160">
        <f t="shared" si="596"/>
        <v>0</v>
      </c>
      <c r="Y1415" s="159">
        <f>IFERROR(VLOOKUP(N1415,'P1 Intra-Europees'!$A$15:$H$25,7,0),0)*X1415</f>
        <v>0</v>
      </c>
      <c r="Z1415" s="161">
        <f t="shared" si="597"/>
        <v>0</v>
      </c>
      <c r="AA1415" s="162">
        <f>IFERROR(VLOOKUP(N1415,'P1 Intra-Europees'!$A$15:$H$25,8,0),0)*Z1415</f>
        <v>0</v>
      </c>
      <c r="AB1415" s="163">
        <f t="shared" si="598"/>
        <v>0</v>
      </c>
      <c r="AC1415" s="157" t="str">
        <f>VLOOKUP(B1415,'P2 Origin'!$C$21:$O$176,13,0)</f>
        <v>EUR</v>
      </c>
      <c r="AD1415" s="164">
        <f t="shared" si="599"/>
        <v>0</v>
      </c>
      <c r="AE1415" s="165">
        <f>IF(AU1415&gt;0.1,VLOOKUP(B1415,'P2 Origin'!$C$21:$M$176,3,0)*H1415,0)</f>
        <v>0</v>
      </c>
      <c r="AF1415" s="166">
        <f t="shared" si="600"/>
        <v>0.81</v>
      </c>
      <c r="AG1415" s="165">
        <f>(VLOOKUP(B1415,'P2 Origin'!$C$21:$M$176,4,0))*AF1415</f>
        <v>0</v>
      </c>
      <c r="AH1415" s="166">
        <f t="shared" si="601"/>
        <v>0</v>
      </c>
      <c r="AI1415" s="165">
        <f>(VLOOKUP(B1415,'P2 Origin'!$C$21:$M$176,5,0))*AH1415</f>
        <v>0</v>
      </c>
      <c r="AJ1415" s="166">
        <f t="shared" si="615"/>
        <v>0</v>
      </c>
      <c r="AK1415" s="165">
        <f>(VLOOKUP(B1415,'P2 Origin'!$C$21:$M$176,6,0))*AJ1415</f>
        <v>0</v>
      </c>
      <c r="AL1415" s="166">
        <f t="shared" si="602"/>
        <v>0</v>
      </c>
      <c r="AM1415" s="165">
        <f>(VLOOKUP($B1415,'P2 Origin'!$C$21:$M$176,7,0))*AL1415</f>
        <v>0</v>
      </c>
      <c r="AN1415" s="166">
        <f t="shared" si="603"/>
        <v>0</v>
      </c>
      <c r="AO1415" s="165">
        <f>(VLOOKUP($B1415,'P2 Origin'!$C$21:$M$176,8,0))*AN1415</f>
        <v>0</v>
      </c>
      <c r="AP1415" s="166">
        <f t="shared" si="604"/>
        <v>0</v>
      </c>
      <c r="AQ1415" s="165">
        <f>(VLOOKUP($B1415,'P2 Origin'!$C$21:$M$176,9,0))*AP1415</f>
        <v>0</v>
      </c>
      <c r="AR1415" s="155">
        <f t="shared" si="616"/>
        <v>0</v>
      </c>
      <c r="AS1415" s="164">
        <f>(VLOOKUP(B1415,'P2 Origin'!$C$21:$M$176,10,0))*K1415</f>
        <v>0</v>
      </c>
      <c r="AT1415" s="164">
        <f>(VLOOKUP(B1415,'P2 Origin'!$C$21:$M$176,11,0))*J1415</f>
        <v>0</v>
      </c>
      <c r="AU1415" s="167">
        <v>0.81</v>
      </c>
      <c r="AV1415" s="168">
        <v>0</v>
      </c>
      <c r="AW1415" s="169">
        <v>0.81</v>
      </c>
      <c r="AX1415" s="170">
        <f>IF(AU1415&gt;=0.1,'P3 Bureaumarge zee- en luchtvr.'!$D$12,0)</f>
        <v>0</v>
      </c>
      <c r="AY1415" s="163">
        <f t="shared" si="605"/>
        <v>0</v>
      </c>
      <c r="AZ1415" s="157" t="str">
        <f>VLOOKUP(D1415,'P4 Destination'!$C$21:$O$176,13,0)</f>
        <v>USD</v>
      </c>
      <c r="BA1415" s="164">
        <f t="shared" si="606"/>
        <v>0</v>
      </c>
      <c r="BB1415" s="171">
        <f>IF(AU1415&gt;0.1,(VLOOKUP(D1415,'P4 Destination'!$C$21:$M$176,3,0))*I1415,0)</f>
        <v>0</v>
      </c>
      <c r="BC1415" s="172">
        <f t="shared" si="607"/>
        <v>0.81</v>
      </c>
      <c r="BD1415" s="171">
        <f>(VLOOKUP($D1415,'P4 Destination'!$C$21:$M$176,4,0))*BC1415</f>
        <v>0</v>
      </c>
      <c r="BE1415" s="172">
        <f t="shared" si="608"/>
        <v>0</v>
      </c>
      <c r="BF1415" s="171">
        <f>(VLOOKUP($D1415,'P4 Destination'!$C$21:$M$176,5,0))*BE1415</f>
        <v>0</v>
      </c>
      <c r="BG1415" s="172">
        <f t="shared" si="609"/>
        <v>0</v>
      </c>
      <c r="BH1415" s="171">
        <f>(VLOOKUP($D1415,'P4 Destination'!$C$21:$M$176,6,0))*BG1415</f>
        <v>0</v>
      </c>
      <c r="BI1415" s="172">
        <f t="shared" si="610"/>
        <v>0</v>
      </c>
      <c r="BJ1415" s="171">
        <f>(VLOOKUP($D1415,'P4 Destination'!$C$21:$M$176,7,0))*BI1415</f>
        <v>0</v>
      </c>
      <c r="BK1415" s="172">
        <f t="shared" si="611"/>
        <v>0</v>
      </c>
      <c r="BL1415" s="171">
        <f>(VLOOKUP($D1415,'P4 Destination'!$C$21:$M$176,8,0))*BK1415</f>
        <v>0</v>
      </c>
      <c r="BM1415" s="172">
        <f t="shared" si="612"/>
        <v>0</v>
      </c>
      <c r="BN1415" s="171">
        <f>(VLOOKUP($D1415,'P4 Destination'!$C$21:$M$176,9,0))*BM1415</f>
        <v>0</v>
      </c>
      <c r="BO1415" s="154">
        <f t="shared" si="617"/>
        <v>0</v>
      </c>
      <c r="BP1415" s="171">
        <f>(VLOOKUP(D1415,'P4 Destination'!$C$21:$M$176,10,0))*K1415</f>
        <v>0</v>
      </c>
      <c r="BQ1415" s="171">
        <f>(VLOOKUP(D1415,'P4 Destination'!$C$21:$M$176,11,0))*J1415</f>
        <v>0</v>
      </c>
      <c r="BR1415" s="173">
        <f t="shared" si="613"/>
        <v>0</v>
      </c>
      <c r="BS1415" s="173">
        <f>(AV1415*2500)*'P6 Verzekering'!$E$11</f>
        <v>0</v>
      </c>
      <c r="BT1415" s="173">
        <f>(AW1415*2500)*'P6 Verzekering'!$E$12</f>
        <v>0</v>
      </c>
      <c r="BU1415" s="173">
        <f>(L1415*2500)*'P6 Verzekering'!$E$13</f>
        <v>0</v>
      </c>
      <c r="BV1415" s="173">
        <f t="shared" si="614"/>
        <v>0</v>
      </c>
      <c r="BW1415"/>
      <c r="BX1415"/>
    </row>
    <row r="1416" spans="1:76">
      <c r="A1416" s="152" t="s">
        <v>1916</v>
      </c>
      <c r="B1416" s="152" t="s">
        <v>219</v>
      </c>
      <c r="C1416" s="152" t="s">
        <v>219</v>
      </c>
      <c r="D1416" s="152" t="s">
        <v>261</v>
      </c>
      <c r="E1416" s="152" t="s">
        <v>260</v>
      </c>
      <c r="F1416" s="153">
        <f t="shared" si="590"/>
        <v>0.76</v>
      </c>
      <c r="G1416" s="154">
        <v>0</v>
      </c>
      <c r="H1416" s="154">
        <f>IFERROR(VLOOKUP(B1416,'P2 Origin'!$C$21:$Q$176,15,FALSE),0)</f>
        <v>0</v>
      </c>
      <c r="I1416" s="154">
        <f>IFERROR(VLOOKUP(D1416,'P4 Destination'!$C$21:$Q$176,15,FALSE),0)</f>
        <v>0</v>
      </c>
      <c r="J1416" s="155"/>
      <c r="K1416" s="155"/>
      <c r="L1416" s="156">
        <v>0</v>
      </c>
      <c r="M1416" s="155">
        <v>0</v>
      </c>
      <c r="N1416" s="155">
        <v>0</v>
      </c>
      <c r="O1416" s="157">
        <f t="shared" si="591"/>
        <v>0</v>
      </c>
      <c r="P1416" s="158">
        <f t="shared" si="592"/>
        <v>0</v>
      </c>
      <c r="Q1416" s="159">
        <f>IFERROR(VLOOKUP(N1416,'P1 Intra-Europees'!$A$15:$H$25,3,0),0)*P1416</f>
        <v>0</v>
      </c>
      <c r="R1416" s="160">
        <f t="shared" si="593"/>
        <v>0</v>
      </c>
      <c r="S1416" s="159">
        <f>IFERROR(VLOOKUP(N1416,'P1 Intra-Europees'!$A$15:$H$25,4,0),0)*R1416</f>
        <v>0</v>
      </c>
      <c r="T1416" s="160">
        <f t="shared" si="594"/>
        <v>0</v>
      </c>
      <c r="U1416" s="159">
        <f>IFERROR(VLOOKUP(N1416,'P1 Intra-Europees'!$A$15:$H$25,5,0),0)*T1416</f>
        <v>0</v>
      </c>
      <c r="V1416" s="160">
        <f t="shared" si="595"/>
        <v>0</v>
      </c>
      <c r="W1416" s="159">
        <f>IFERROR(VLOOKUP(N1416,'P1 Intra-Europees'!$A$15:$H$25,6,0),0)*V1416</f>
        <v>0</v>
      </c>
      <c r="X1416" s="160">
        <f t="shared" si="596"/>
        <v>0</v>
      </c>
      <c r="Y1416" s="159">
        <f>IFERROR(VLOOKUP(N1416,'P1 Intra-Europees'!$A$15:$H$25,7,0),0)*X1416</f>
        <v>0</v>
      </c>
      <c r="Z1416" s="161">
        <f t="shared" si="597"/>
        <v>0</v>
      </c>
      <c r="AA1416" s="162">
        <f>IFERROR(VLOOKUP(N1416,'P1 Intra-Europees'!$A$15:$H$25,8,0),0)*Z1416</f>
        <v>0</v>
      </c>
      <c r="AB1416" s="163">
        <f t="shared" si="598"/>
        <v>0</v>
      </c>
      <c r="AC1416" s="157" t="str">
        <f>VLOOKUP(B1416,'P2 Origin'!$C$21:$O$176,13,0)</f>
        <v>EUR</v>
      </c>
      <c r="AD1416" s="164">
        <f t="shared" si="599"/>
        <v>0</v>
      </c>
      <c r="AE1416" s="165">
        <f>IF(AU1416&gt;0.1,VLOOKUP(B1416,'P2 Origin'!$C$21:$M$176,3,0)*H1416,0)</f>
        <v>0</v>
      </c>
      <c r="AF1416" s="166">
        <f t="shared" si="600"/>
        <v>0.76</v>
      </c>
      <c r="AG1416" s="165">
        <f>(VLOOKUP(B1416,'P2 Origin'!$C$21:$M$176,4,0))*AF1416</f>
        <v>0</v>
      </c>
      <c r="AH1416" s="166">
        <f t="shared" si="601"/>
        <v>0</v>
      </c>
      <c r="AI1416" s="165">
        <f>(VLOOKUP(B1416,'P2 Origin'!$C$21:$M$176,5,0))*AH1416</f>
        <v>0</v>
      </c>
      <c r="AJ1416" s="166">
        <f t="shared" si="615"/>
        <v>0</v>
      </c>
      <c r="AK1416" s="165">
        <f>(VLOOKUP(B1416,'P2 Origin'!$C$21:$M$176,6,0))*AJ1416</f>
        <v>0</v>
      </c>
      <c r="AL1416" s="166">
        <f t="shared" si="602"/>
        <v>0</v>
      </c>
      <c r="AM1416" s="165">
        <f>(VLOOKUP($B1416,'P2 Origin'!$C$21:$M$176,7,0))*AL1416</f>
        <v>0</v>
      </c>
      <c r="AN1416" s="166">
        <f t="shared" si="603"/>
        <v>0</v>
      </c>
      <c r="AO1416" s="165">
        <f>(VLOOKUP($B1416,'P2 Origin'!$C$21:$M$176,8,0))*AN1416</f>
        <v>0</v>
      </c>
      <c r="AP1416" s="166">
        <f t="shared" si="604"/>
        <v>0</v>
      </c>
      <c r="AQ1416" s="165">
        <f>(VLOOKUP($B1416,'P2 Origin'!$C$21:$M$176,9,0))*AP1416</f>
        <v>0</v>
      </c>
      <c r="AR1416" s="155">
        <f t="shared" si="616"/>
        <v>0</v>
      </c>
      <c r="AS1416" s="164">
        <f>(VLOOKUP(B1416,'P2 Origin'!$C$21:$M$176,10,0))*K1416</f>
        <v>0</v>
      </c>
      <c r="AT1416" s="164">
        <f>(VLOOKUP(B1416,'P2 Origin'!$C$21:$M$176,11,0))*J1416</f>
        <v>0</v>
      </c>
      <c r="AU1416" s="167">
        <v>0.76</v>
      </c>
      <c r="AV1416" s="168">
        <v>0</v>
      </c>
      <c r="AW1416" s="169">
        <v>0.76</v>
      </c>
      <c r="AX1416" s="170">
        <f>IF(AU1416&gt;=0.1,'P3 Bureaumarge zee- en luchtvr.'!$D$12,0)</f>
        <v>0</v>
      </c>
      <c r="AY1416" s="163">
        <f t="shared" si="605"/>
        <v>0</v>
      </c>
      <c r="AZ1416" s="157" t="str">
        <f>VLOOKUP(D1416,'P4 Destination'!$C$21:$O$176,13,0)</f>
        <v>USD</v>
      </c>
      <c r="BA1416" s="164">
        <f t="shared" si="606"/>
        <v>0</v>
      </c>
      <c r="BB1416" s="171">
        <f>IF(AU1416&gt;0.1,(VLOOKUP(D1416,'P4 Destination'!$C$21:$M$176,3,0))*I1416,0)</f>
        <v>0</v>
      </c>
      <c r="BC1416" s="172">
        <f t="shared" si="607"/>
        <v>0.76</v>
      </c>
      <c r="BD1416" s="171">
        <f>(VLOOKUP($D1416,'P4 Destination'!$C$21:$M$176,4,0))*BC1416</f>
        <v>0</v>
      </c>
      <c r="BE1416" s="172">
        <f t="shared" si="608"/>
        <v>0</v>
      </c>
      <c r="BF1416" s="171">
        <f>(VLOOKUP($D1416,'P4 Destination'!$C$21:$M$176,5,0))*BE1416</f>
        <v>0</v>
      </c>
      <c r="BG1416" s="172">
        <f t="shared" si="609"/>
        <v>0</v>
      </c>
      <c r="BH1416" s="171">
        <f>(VLOOKUP($D1416,'P4 Destination'!$C$21:$M$176,6,0))*BG1416</f>
        <v>0</v>
      </c>
      <c r="BI1416" s="172">
        <f t="shared" si="610"/>
        <v>0</v>
      </c>
      <c r="BJ1416" s="171">
        <f>(VLOOKUP($D1416,'P4 Destination'!$C$21:$M$176,7,0))*BI1416</f>
        <v>0</v>
      </c>
      <c r="BK1416" s="172">
        <f t="shared" si="611"/>
        <v>0</v>
      </c>
      <c r="BL1416" s="171">
        <f>(VLOOKUP($D1416,'P4 Destination'!$C$21:$M$176,8,0))*BK1416</f>
        <v>0</v>
      </c>
      <c r="BM1416" s="172">
        <f t="shared" si="612"/>
        <v>0</v>
      </c>
      <c r="BN1416" s="171">
        <f>(VLOOKUP($D1416,'P4 Destination'!$C$21:$M$176,9,0))*BM1416</f>
        <v>0</v>
      </c>
      <c r="BO1416" s="154">
        <f t="shared" si="617"/>
        <v>0</v>
      </c>
      <c r="BP1416" s="171">
        <f>(VLOOKUP(D1416,'P4 Destination'!$C$21:$M$176,10,0))*K1416</f>
        <v>0</v>
      </c>
      <c r="BQ1416" s="171">
        <f>(VLOOKUP(D1416,'P4 Destination'!$C$21:$M$176,11,0))*J1416</f>
        <v>0</v>
      </c>
      <c r="BR1416" s="173">
        <f t="shared" si="613"/>
        <v>0</v>
      </c>
      <c r="BS1416" s="173">
        <f>(AV1416*2500)*'P6 Verzekering'!$E$11</f>
        <v>0</v>
      </c>
      <c r="BT1416" s="173">
        <f>(AW1416*2500)*'P6 Verzekering'!$E$12</f>
        <v>0</v>
      </c>
      <c r="BU1416" s="173">
        <f>(L1416*2500)*'P6 Verzekering'!$E$13</f>
        <v>0</v>
      </c>
      <c r="BV1416" s="173">
        <f t="shared" si="614"/>
        <v>0</v>
      </c>
      <c r="BW1416"/>
      <c r="BX1416"/>
    </row>
    <row r="1417" spans="1:76">
      <c r="A1417" s="152" t="s">
        <v>1917</v>
      </c>
      <c r="B1417" s="152" t="s">
        <v>219</v>
      </c>
      <c r="C1417" s="152" t="s">
        <v>219</v>
      </c>
      <c r="D1417" s="152" t="s">
        <v>261</v>
      </c>
      <c r="E1417" s="152" t="s">
        <v>260</v>
      </c>
      <c r="F1417" s="153">
        <f t="shared" si="590"/>
        <v>0.67</v>
      </c>
      <c r="G1417" s="154">
        <v>0</v>
      </c>
      <c r="H1417" s="154">
        <f>IFERROR(VLOOKUP(B1417,'P2 Origin'!$C$21:$Q$176,15,FALSE),0)</f>
        <v>0</v>
      </c>
      <c r="I1417" s="154">
        <f>IFERROR(VLOOKUP(D1417,'P4 Destination'!$C$21:$Q$176,15,FALSE),0)</f>
        <v>0</v>
      </c>
      <c r="J1417" s="155"/>
      <c r="K1417" s="155"/>
      <c r="L1417" s="156">
        <v>0</v>
      </c>
      <c r="M1417" s="155">
        <v>0</v>
      </c>
      <c r="N1417" s="155">
        <v>0</v>
      </c>
      <c r="O1417" s="157">
        <f t="shared" si="591"/>
        <v>0</v>
      </c>
      <c r="P1417" s="158">
        <f t="shared" si="592"/>
        <v>0</v>
      </c>
      <c r="Q1417" s="159">
        <f>IFERROR(VLOOKUP(N1417,'P1 Intra-Europees'!$A$15:$H$25,3,0),0)*P1417</f>
        <v>0</v>
      </c>
      <c r="R1417" s="160">
        <f t="shared" si="593"/>
        <v>0</v>
      </c>
      <c r="S1417" s="159">
        <f>IFERROR(VLOOKUP(N1417,'P1 Intra-Europees'!$A$15:$H$25,4,0),0)*R1417</f>
        <v>0</v>
      </c>
      <c r="T1417" s="160">
        <f t="shared" si="594"/>
        <v>0</v>
      </c>
      <c r="U1417" s="159">
        <f>IFERROR(VLOOKUP(N1417,'P1 Intra-Europees'!$A$15:$H$25,5,0),0)*T1417</f>
        <v>0</v>
      </c>
      <c r="V1417" s="160">
        <f t="shared" si="595"/>
        <v>0</v>
      </c>
      <c r="W1417" s="159">
        <f>IFERROR(VLOOKUP(N1417,'P1 Intra-Europees'!$A$15:$H$25,6,0),0)*V1417</f>
        <v>0</v>
      </c>
      <c r="X1417" s="160">
        <f t="shared" si="596"/>
        <v>0</v>
      </c>
      <c r="Y1417" s="159">
        <f>IFERROR(VLOOKUP(N1417,'P1 Intra-Europees'!$A$15:$H$25,7,0),0)*X1417</f>
        <v>0</v>
      </c>
      <c r="Z1417" s="161">
        <f t="shared" si="597"/>
        <v>0</v>
      </c>
      <c r="AA1417" s="162">
        <f>IFERROR(VLOOKUP(N1417,'P1 Intra-Europees'!$A$15:$H$25,8,0),0)*Z1417</f>
        <v>0</v>
      </c>
      <c r="AB1417" s="163">
        <f t="shared" si="598"/>
        <v>0</v>
      </c>
      <c r="AC1417" s="157" t="str">
        <f>VLOOKUP(B1417,'P2 Origin'!$C$21:$O$176,13,0)</f>
        <v>EUR</v>
      </c>
      <c r="AD1417" s="164">
        <f t="shared" si="599"/>
        <v>0</v>
      </c>
      <c r="AE1417" s="165">
        <f>IF(AU1417&gt;0.1,VLOOKUP(B1417,'P2 Origin'!$C$21:$M$176,3,0)*H1417,0)</f>
        <v>0</v>
      </c>
      <c r="AF1417" s="166">
        <f t="shared" si="600"/>
        <v>0.67</v>
      </c>
      <c r="AG1417" s="165">
        <f>(VLOOKUP(B1417,'P2 Origin'!$C$21:$M$176,4,0))*AF1417</f>
        <v>0</v>
      </c>
      <c r="AH1417" s="166">
        <f t="shared" si="601"/>
        <v>0</v>
      </c>
      <c r="AI1417" s="165">
        <f>(VLOOKUP(B1417,'P2 Origin'!$C$21:$M$176,5,0))*AH1417</f>
        <v>0</v>
      </c>
      <c r="AJ1417" s="166">
        <f t="shared" si="615"/>
        <v>0</v>
      </c>
      <c r="AK1417" s="165">
        <f>(VLOOKUP(B1417,'P2 Origin'!$C$21:$M$176,6,0))*AJ1417</f>
        <v>0</v>
      </c>
      <c r="AL1417" s="166">
        <f t="shared" si="602"/>
        <v>0</v>
      </c>
      <c r="AM1417" s="165">
        <f>(VLOOKUP($B1417,'P2 Origin'!$C$21:$M$176,7,0))*AL1417</f>
        <v>0</v>
      </c>
      <c r="AN1417" s="166">
        <f t="shared" si="603"/>
        <v>0</v>
      </c>
      <c r="AO1417" s="165">
        <f>(VLOOKUP($B1417,'P2 Origin'!$C$21:$M$176,8,0))*AN1417</f>
        <v>0</v>
      </c>
      <c r="AP1417" s="166">
        <f t="shared" si="604"/>
        <v>0</v>
      </c>
      <c r="AQ1417" s="165">
        <f>(VLOOKUP($B1417,'P2 Origin'!$C$21:$M$176,9,0))*AP1417</f>
        <v>0</v>
      </c>
      <c r="AR1417" s="155">
        <f t="shared" si="616"/>
        <v>0</v>
      </c>
      <c r="AS1417" s="164">
        <f>(VLOOKUP(B1417,'P2 Origin'!$C$21:$M$176,10,0))*K1417</f>
        <v>0</v>
      </c>
      <c r="AT1417" s="164">
        <f>(VLOOKUP(B1417,'P2 Origin'!$C$21:$M$176,11,0))*J1417</f>
        <v>0</v>
      </c>
      <c r="AU1417" s="167">
        <v>0.67</v>
      </c>
      <c r="AV1417" s="168">
        <v>0</v>
      </c>
      <c r="AW1417" s="169">
        <v>0.67</v>
      </c>
      <c r="AX1417" s="170">
        <f>IF(AU1417&gt;=0.1,'P3 Bureaumarge zee- en luchtvr.'!$D$12,0)</f>
        <v>0</v>
      </c>
      <c r="AY1417" s="163">
        <f t="shared" si="605"/>
        <v>0</v>
      </c>
      <c r="AZ1417" s="157" t="str">
        <f>VLOOKUP(D1417,'P4 Destination'!$C$21:$O$176,13,0)</f>
        <v>USD</v>
      </c>
      <c r="BA1417" s="164">
        <f t="shared" si="606"/>
        <v>0</v>
      </c>
      <c r="BB1417" s="171">
        <f>IF(AU1417&gt;0.1,(VLOOKUP(D1417,'P4 Destination'!$C$21:$M$176,3,0))*I1417,0)</f>
        <v>0</v>
      </c>
      <c r="BC1417" s="172">
        <f t="shared" si="607"/>
        <v>0.67</v>
      </c>
      <c r="BD1417" s="171">
        <f>(VLOOKUP($D1417,'P4 Destination'!$C$21:$M$176,4,0))*BC1417</f>
        <v>0</v>
      </c>
      <c r="BE1417" s="172">
        <f t="shared" si="608"/>
        <v>0</v>
      </c>
      <c r="BF1417" s="171">
        <f>(VLOOKUP($D1417,'P4 Destination'!$C$21:$M$176,5,0))*BE1417</f>
        <v>0</v>
      </c>
      <c r="BG1417" s="172">
        <f t="shared" si="609"/>
        <v>0</v>
      </c>
      <c r="BH1417" s="171">
        <f>(VLOOKUP($D1417,'P4 Destination'!$C$21:$M$176,6,0))*BG1417</f>
        <v>0</v>
      </c>
      <c r="BI1417" s="172">
        <f t="shared" si="610"/>
        <v>0</v>
      </c>
      <c r="BJ1417" s="171">
        <f>(VLOOKUP($D1417,'P4 Destination'!$C$21:$M$176,7,0))*BI1417</f>
        <v>0</v>
      </c>
      <c r="BK1417" s="172">
        <f t="shared" si="611"/>
        <v>0</v>
      </c>
      <c r="BL1417" s="171">
        <f>(VLOOKUP($D1417,'P4 Destination'!$C$21:$M$176,8,0))*BK1417</f>
        <v>0</v>
      </c>
      <c r="BM1417" s="172">
        <f t="shared" si="612"/>
        <v>0</v>
      </c>
      <c r="BN1417" s="171">
        <f>(VLOOKUP($D1417,'P4 Destination'!$C$21:$M$176,9,0))*BM1417</f>
        <v>0</v>
      </c>
      <c r="BO1417" s="154">
        <f t="shared" si="617"/>
        <v>0</v>
      </c>
      <c r="BP1417" s="171">
        <f>(VLOOKUP(D1417,'P4 Destination'!$C$21:$M$176,10,0))*K1417</f>
        <v>0</v>
      </c>
      <c r="BQ1417" s="171">
        <f>(VLOOKUP(D1417,'P4 Destination'!$C$21:$M$176,11,0))*J1417</f>
        <v>0</v>
      </c>
      <c r="BR1417" s="173">
        <f t="shared" si="613"/>
        <v>0</v>
      </c>
      <c r="BS1417" s="173">
        <f>(AV1417*2500)*'P6 Verzekering'!$E$11</f>
        <v>0</v>
      </c>
      <c r="BT1417" s="173">
        <f>(AW1417*2500)*'P6 Verzekering'!$E$12</f>
        <v>0</v>
      </c>
      <c r="BU1417" s="173">
        <f>(L1417*2500)*'P6 Verzekering'!$E$13</f>
        <v>0</v>
      </c>
      <c r="BV1417" s="173">
        <f t="shared" si="614"/>
        <v>0</v>
      </c>
      <c r="BW1417"/>
      <c r="BX1417"/>
    </row>
    <row r="1418" spans="1:76">
      <c r="A1418" s="152" t="s">
        <v>1918</v>
      </c>
      <c r="B1418" s="152" t="s">
        <v>219</v>
      </c>
      <c r="C1418" s="152" t="s">
        <v>219</v>
      </c>
      <c r="D1418" s="152" t="s">
        <v>261</v>
      </c>
      <c r="E1418" s="152" t="s">
        <v>260</v>
      </c>
      <c r="F1418" s="153">
        <f t="shared" si="590"/>
        <v>0.73</v>
      </c>
      <c r="G1418" s="154">
        <v>0</v>
      </c>
      <c r="H1418" s="154">
        <f>IFERROR(VLOOKUP(B1418,'P2 Origin'!$C$21:$Q$176,15,FALSE),0)</f>
        <v>0</v>
      </c>
      <c r="I1418" s="154">
        <f>IFERROR(VLOOKUP(D1418,'P4 Destination'!$C$21:$Q$176,15,FALSE),0)</f>
        <v>0</v>
      </c>
      <c r="J1418" s="155"/>
      <c r="K1418" s="155"/>
      <c r="L1418" s="156">
        <v>0</v>
      </c>
      <c r="M1418" s="155">
        <v>0</v>
      </c>
      <c r="N1418" s="155">
        <v>0</v>
      </c>
      <c r="O1418" s="157">
        <f t="shared" si="591"/>
        <v>0</v>
      </c>
      <c r="P1418" s="158">
        <f t="shared" si="592"/>
        <v>0</v>
      </c>
      <c r="Q1418" s="159">
        <f>IFERROR(VLOOKUP(N1418,'P1 Intra-Europees'!$A$15:$H$25,3,0),0)*P1418</f>
        <v>0</v>
      </c>
      <c r="R1418" s="160">
        <f t="shared" si="593"/>
        <v>0</v>
      </c>
      <c r="S1418" s="159">
        <f>IFERROR(VLOOKUP(N1418,'P1 Intra-Europees'!$A$15:$H$25,4,0),0)*R1418</f>
        <v>0</v>
      </c>
      <c r="T1418" s="160">
        <f t="shared" si="594"/>
        <v>0</v>
      </c>
      <c r="U1418" s="159">
        <f>IFERROR(VLOOKUP(N1418,'P1 Intra-Europees'!$A$15:$H$25,5,0),0)*T1418</f>
        <v>0</v>
      </c>
      <c r="V1418" s="160">
        <f t="shared" si="595"/>
        <v>0</v>
      </c>
      <c r="W1418" s="159">
        <f>IFERROR(VLOOKUP(N1418,'P1 Intra-Europees'!$A$15:$H$25,6,0),0)*V1418</f>
        <v>0</v>
      </c>
      <c r="X1418" s="160">
        <f t="shared" si="596"/>
        <v>0</v>
      </c>
      <c r="Y1418" s="159">
        <f>IFERROR(VLOOKUP(N1418,'P1 Intra-Europees'!$A$15:$H$25,7,0),0)*X1418</f>
        <v>0</v>
      </c>
      <c r="Z1418" s="161">
        <f t="shared" si="597"/>
        <v>0</v>
      </c>
      <c r="AA1418" s="162">
        <f>IFERROR(VLOOKUP(N1418,'P1 Intra-Europees'!$A$15:$H$25,8,0),0)*Z1418</f>
        <v>0</v>
      </c>
      <c r="AB1418" s="163">
        <f t="shared" si="598"/>
        <v>0</v>
      </c>
      <c r="AC1418" s="157" t="str">
        <f>VLOOKUP(B1418,'P2 Origin'!$C$21:$O$176,13,0)</f>
        <v>EUR</v>
      </c>
      <c r="AD1418" s="164">
        <f t="shared" si="599"/>
        <v>0</v>
      </c>
      <c r="AE1418" s="165">
        <f>IF(AU1418&gt;0.1,VLOOKUP(B1418,'P2 Origin'!$C$21:$M$176,3,0)*H1418,0)</f>
        <v>0</v>
      </c>
      <c r="AF1418" s="166">
        <f t="shared" si="600"/>
        <v>0.73</v>
      </c>
      <c r="AG1418" s="165">
        <f>(VLOOKUP(B1418,'P2 Origin'!$C$21:$M$176,4,0))*AF1418</f>
        <v>0</v>
      </c>
      <c r="AH1418" s="166">
        <f t="shared" si="601"/>
        <v>0</v>
      </c>
      <c r="AI1418" s="165">
        <f>(VLOOKUP(B1418,'P2 Origin'!$C$21:$M$176,5,0))*AH1418</f>
        <v>0</v>
      </c>
      <c r="AJ1418" s="166">
        <f t="shared" si="615"/>
        <v>0</v>
      </c>
      <c r="AK1418" s="165">
        <f>(VLOOKUP(B1418,'P2 Origin'!$C$21:$M$176,6,0))*AJ1418</f>
        <v>0</v>
      </c>
      <c r="AL1418" s="166">
        <f t="shared" si="602"/>
        <v>0</v>
      </c>
      <c r="AM1418" s="165">
        <f>(VLOOKUP($B1418,'P2 Origin'!$C$21:$M$176,7,0))*AL1418</f>
        <v>0</v>
      </c>
      <c r="AN1418" s="166">
        <f t="shared" si="603"/>
        <v>0</v>
      </c>
      <c r="AO1418" s="165">
        <f>(VLOOKUP($B1418,'P2 Origin'!$C$21:$M$176,8,0))*AN1418</f>
        <v>0</v>
      </c>
      <c r="AP1418" s="166">
        <f t="shared" si="604"/>
        <v>0</v>
      </c>
      <c r="AQ1418" s="165">
        <f>(VLOOKUP($B1418,'P2 Origin'!$C$21:$M$176,9,0))*AP1418</f>
        <v>0</v>
      </c>
      <c r="AR1418" s="155">
        <f t="shared" si="616"/>
        <v>0</v>
      </c>
      <c r="AS1418" s="164">
        <f>(VLOOKUP(B1418,'P2 Origin'!$C$21:$M$176,10,0))*K1418</f>
        <v>0</v>
      </c>
      <c r="AT1418" s="164">
        <f>(VLOOKUP(B1418,'P2 Origin'!$C$21:$M$176,11,0))*J1418</f>
        <v>0</v>
      </c>
      <c r="AU1418" s="167">
        <v>0.73</v>
      </c>
      <c r="AV1418" s="168">
        <v>0</v>
      </c>
      <c r="AW1418" s="169">
        <v>0.73</v>
      </c>
      <c r="AX1418" s="170">
        <f>IF(AU1418&gt;=0.1,'P3 Bureaumarge zee- en luchtvr.'!$D$12,0)</f>
        <v>0</v>
      </c>
      <c r="AY1418" s="163">
        <f t="shared" si="605"/>
        <v>0</v>
      </c>
      <c r="AZ1418" s="157" t="str">
        <f>VLOOKUP(D1418,'P4 Destination'!$C$21:$O$176,13,0)</f>
        <v>USD</v>
      </c>
      <c r="BA1418" s="164">
        <f t="shared" si="606"/>
        <v>0</v>
      </c>
      <c r="BB1418" s="171">
        <f>IF(AU1418&gt;0.1,(VLOOKUP(D1418,'P4 Destination'!$C$21:$M$176,3,0))*I1418,0)</f>
        <v>0</v>
      </c>
      <c r="BC1418" s="172">
        <f t="shared" si="607"/>
        <v>0.73</v>
      </c>
      <c r="BD1418" s="171">
        <f>(VLOOKUP($D1418,'P4 Destination'!$C$21:$M$176,4,0))*BC1418</f>
        <v>0</v>
      </c>
      <c r="BE1418" s="172">
        <f t="shared" si="608"/>
        <v>0</v>
      </c>
      <c r="BF1418" s="171">
        <f>(VLOOKUP($D1418,'P4 Destination'!$C$21:$M$176,5,0))*BE1418</f>
        <v>0</v>
      </c>
      <c r="BG1418" s="172">
        <f t="shared" si="609"/>
        <v>0</v>
      </c>
      <c r="BH1418" s="171">
        <f>(VLOOKUP($D1418,'P4 Destination'!$C$21:$M$176,6,0))*BG1418</f>
        <v>0</v>
      </c>
      <c r="BI1418" s="172">
        <f t="shared" si="610"/>
        <v>0</v>
      </c>
      <c r="BJ1418" s="171">
        <f>(VLOOKUP($D1418,'P4 Destination'!$C$21:$M$176,7,0))*BI1418</f>
        <v>0</v>
      </c>
      <c r="BK1418" s="172">
        <f t="shared" si="611"/>
        <v>0</v>
      </c>
      <c r="BL1418" s="171">
        <f>(VLOOKUP($D1418,'P4 Destination'!$C$21:$M$176,8,0))*BK1418</f>
        <v>0</v>
      </c>
      <c r="BM1418" s="172">
        <f t="shared" si="612"/>
        <v>0</v>
      </c>
      <c r="BN1418" s="171">
        <f>(VLOOKUP($D1418,'P4 Destination'!$C$21:$M$176,9,0))*BM1418</f>
        <v>0</v>
      </c>
      <c r="BO1418" s="154">
        <f t="shared" si="617"/>
        <v>0</v>
      </c>
      <c r="BP1418" s="171">
        <f>(VLOOKUP(D1418,'P4 Destination'!$C$21:$M$176,10,0))*K1418</f>
        <v>0</v>
      </c>
      <c r="BQ1418" s="171">
        <f>(VLOOKUP(D1418,'P4 Destination'!$C$21:$M$176,11,0))*J1418</f>
        <v>0</v>
      </c>
      <c r="BR1418" s="173">
        <f t="shared" si="613"/>
        <v>0</v>
      </c>
      <c r="BS1418" s="173">
        <f>(AV1418*2500)*'P6 Verzekering'!$E$11</f>
        <v>0</v>
      </c>
      <c r="BT1418" s="173">
        <f>(AW1418*2500)*'P6 Verzekering'!$E$12</f>
        <v>0</v>
      </c>
      <c r="BU1418" s="173">
        <f>(L1418*2500)*'P6 Verzekering'!$E$13</f>
        <v>0</v>
      </c>
      <c r="BV1418" s="173">
        <f t="shared" si="614"/>
        <v>0</v>
      </c>
      <c r="BW1418"/>
      <c r="BX1418"/>
    </row>
    <row r="1419" spans="1:76">
      <c r="A1419" s="152" t="s">
        <v>1919</v>
      </c>
      <c r="B1419" s="152" t="s">
        <v>219</v>
      </c>
      <c r="C1419" s="152" t="s">
        <v>219</v>
      </c>
      <c r="D1419" s="152" t="s">
        <v>261</v>
      </c>
      <c r="E1419" s="152" t="s">
        <v>260</v>
      </c>
      <c r="F1419" s="153">
        <f t="shared" ref="F1419:F1482" si="618">SUM(L1419,AU1419)</f>
        <v>0.43</v>
      </c>
      <c r="G1419" s="154">
        <v>0</v>
      </c>
      <c r="H1419" s="154">
        <f>IFERROR(VLOOKUP(B1419,'P2 Origin'!$C$21:$Q$176,15,FALSE),0)</f>
        <v>0</v>
      </c>
      <c r="I1419" s="154">
        <f>IFERROR(VLOOKUP(D1419,'P4 Destination'!$C$21:$Q$176,15,FALSE),0)</f>
        <v>0</v>
      </c>
      <c r="J1419" s="155"/>
      <c r="K1419" s="155"/>
      <c r="L1419" s="156">
        <v>0</v>
      </c>
      <c r="M1419" s="155">
        <v>0</v>
      </c>
      <c r="N1419" s="155">
        <v>0</v>
      </c>
      <c r="O1419" s="157">
        <f t="shared" ref="O1419:O1482" si="619">SUM(Q1419,S1419,U1419,W1419,Y1419,AA1419)</f>
        <v>0</v>
      </c>
      <c r="P1419" s="158">
        <f t="shared" ref="P1419:P1482" si="620">IF(AND(L1419&gt;=0.1,L1419&lt;=15),L1419,0)</f>
        <v>0</v>
      </c>
      <c r="Q1419" s="159">
        <f>IFERROR(VLOOKUP(N1419,'P1 Intra-Europees'!$A$15:$H$25,3,0),0)*P1419</f>
        <v>0</v>
      </c>
      <c r="R1419" s="160">
        <f t="shared" ref="R1419:R1482" si="621">(IF(AND(L1419&gt;=15.1,L1419&lt;=25),L1419,0))</f>
        <v>0</v>
      </c>
      <c r="S1419" s="159">
        <f>IFERROR(VLOOKUP(N1419,'P1 Intra-Europees'!$A$15:$H$25,4,0),0)*R1419</f>
        <v>0</v>
      </c>
      <c r="T1419" s="160">
        <f t="shared" ref="T1419:T1482" si="622">IF(AND(L1419&gt;=25.1,L1419&lt;=35),L1419,0)</f>
        <v>0</v>
      </c>
      <c r="U1419" s="159">
        <f>IFERROR(VLOOKUP(N1419,'P1 Intra-Europees'!$A$15:$H$25,5,0),0)*T1419</f>
        <v>0</v>
      </c>
      <c r="V1419" s="160">
        <f t="shared" ref="V1419:V1482" si="623">IF(AND(L1419&gt;=35.1,L1419&lt;=45),L1419,0)</f>
        <v>0</v>
      </c>
      <c r="W1419" s="159">
        <f>IFERROR(VLOOKUP(N1419,'P1 Intra-Europees'!$A$15:$H$25,6,0),0)*V1419</f>
        <v>0</v>
      </c>
      <c r="X1419" s="160">
        <f t="shared" ref="X1419:X1482" si="624">IF(AND(L1419&gt;=45.1,L1419&lt;=150),L1419,0)</f>
        <v>0</v>
      </c>
      <c r="Y1419" s="159">
        <f>IFERROR(VLOOKUP(N1419,'P1 Intra-Europees'!$A$15:$H$25,7,0),0)*X1419</f>
        <v>0</v>
      </c>
      <c r="Z1419" s="161">
        <f t="shared" ref="Z1419:Z1482" si="625">IF(L1419&gt;=0.1,G1419,0)</f>
        <v>0</v>
      </c>
      <c r="AA1419" s="162">
        <f>IFERROR(VLOOKUP(N1419,'P1 Intra-Europees'!$A$15:$H$25,8,0),0)*Z1419</f>
        <v>0</v>
      </c>
      <c r="AB1419" s="163">
        <f t="shared" ref="AB1419:AB1482" si="626">IF(AC1419=$AC$8,0.95,1)*AD1419</f>
        <v>0</v>
      </c>
      <c r="AC1419" s="157" t="str">
        <f>VLOOKUP(B1419,'P2 Origin'!$C$21:$O$176,13,0)</f>
        <v>EUR</v>
      </c>
      <c r="AD1419" s="164">
        <f t="shared" ref="AD1419:AD1482" si="627">SUM(AE1419,AG1419,AI1419,AK1419,AS1419,AT1419,AM1419,AO1419,AQ1419)</f>
        <v>0</v>
      </c>
      <c r="AE1419" s="165">
        <f>IF(AU1419&gt;0.1,VLOOKUP(B1419,'P2 Origin'!$C$21:$M$176,3,0)*H1419,0)</f>
        <v>0</v>
      </c>
      <c r="AF1419" s="166">
        <f t="shared" ref="AF1419:AF1482" si="628">IF(AND(AU1419&gt;=0.1,AU1419&lt;=5.99),AU1419,0)</f>
        <v>0.43</v>
      </c>
      <c r="AG1419" s="165">
        <f>(VLOOKUP(B1419,'P2 Origin'!$C$21:$M$176,4,0))*AF1419</f>
        <v>0</v>
      </c>
      <c r="AH1419" s="166">
        <f t="shared" ref="AH1419:AH1482" si="629">IF(AND(AU1419&gt;=6,AU1419&lt;=15.99),$AU1419,0)</f>
        <v>0</v>
      </c>
      <c r="AI1419" s="165">
        <f>(VLOOKUP(B1419,'P2 Origin'!$C$21:$M$176,5,0))*AH1419</f>
        <v>0</v>
      </c>
      <c r="AJ1419" s="166">
        <f t="shared" si="615"/>
        <v>0</v>
      </c>
      <c r="AK1419" s="165">
        <f>(VLOOKUP(B1419,'P2 Origin'!$C$21:$M$176,6,0))*AJ1419</f>
        <v>0</v>
      </c>
      <c r="AL1419" s="166">
        <f t="shared" ref="AL1419:AL1482" si="630">IF(AND($AU1419&gt;=26,$AU1419&lt;=35.99),$AU1419,0)</f>
        <v>0</v>
      </c>
      <c r="AM1419" s="165">
        <f>(VLOOKUP($B1419,'P2 Origin'!$C$21:$M$176,7,0))*AL1419</f>
        <v>0</v>
      </c>
      <c r="AN1419" s="166">
        <f t="shared" ref="AN1419:AN1482" si="631">IF(AND($AU1419&gt;=36,$AU1419&lt;=45.99),$AU1419,0)</f>
        <v>0</v>
      </c>
      <c r="AO1419" s="165">
        <f>(VLOOKUP($B1419,'P2 Origin'!$C$21:$M$176,8,0))*AN1419</f>
        <v>0</v>
      </c>
      <c r="AP1419" s="166">
        <f t="shared" ref="AP1419:AP1482" si="632">IF(AND($AU1419&gt;=46,$AU1419&lt;=100),$AU1419,0)</f>
        <v>0</v>
      </c>
      <c r="AQ1419" s="165">
        <f>(VLOOKUP($B1419,'P2 Origin'!$C$21:$M$176,9,0))*AP1419</f>
        <v>0</v>
      </c>
      <c r="AR1419" s="155">
        <f t="shared" si="616"/>
        <v>0</v>
      </c>
      <c r="AS1419" s="164">
        <f>(VLOOKUP(B1419,'P2 Origin'!$C$21:$M$176,10,0))*K1419</f>
        <v>0</v>
      </c>
      <c r="AT1419" s="164">
        <f>(VLOOKUP(B1419,'P2 Origin'!$C$21:$M$176,11,0))*J1419</f>
        <v>0</v>
      </c>
      <c r="AU1419" s="167">
        <v>0.43</v>
      </c>
      <c r="AV1419" s="168">
        <v>0</v>
      </c>
      <c r="AW1419" s="169">
        <v>0.43</v>
      </c>
      <c r="AX1419" s="170">
        <f>IF(AU1419&gt;=0.1,'P3 Bureaumarge zee- en luchtvr.'!$D$12,0)</f>
        <v>0</v>
      </c>
      <c r="AY1419" s="163">
        <f t="shared" ref="AY1419:AY1482" si="633">IF(AZ1419=$AC$8,0.95,1)*BA1419</f>
        <v>0</v>
      </c>
      <c r="AZ1419" s="157" t="str">
        <f>VLOOKUP(D1419,'P4 Destination'!$C$21:$O$176,13,0)</f>
        <v>USD</v>
      </c>
      <c r="BA1419" s="164">
        <f t="shared" ref="BA1419:BA1482" si="634">SUM(BB1419,BD1419,BF1419,BN1419,BP1419,BQ1419,BH1419,BJ1419,BL1419)</f>
        <v>0</v>
      </c>
      <c r="BB1419" s="171">
        <f>IF(AU1419&gt;0.1,(VLOOKUP(D1419,'P4 Destination'!$C$21:$M$176,3,0))*I1419,0)</f>
        <v>0</v>
      </c>
      <c r="BC1419" s="172">
        <f t="shared" ref="BC1419:BC1482" si="635">IF(AND($AU1419&gt;=0.1,$AU1419&lt;=5),$AU1419,0)</f>
        <v>0.43</v>
      </c>
      <c r="BD1419" s="171">
        <f>(VLOOKUP($D1419,'P4 Destination'!$C$21:$M$176,4,0))*BC1419</f>
        <v>0</v>
      </c>
      <c r="BE1419" s="172">
        <f t="shared" ref="BE1419:BE1482" si="636">IF(AND($AU1419&gt;=6,$AU1419&lt;=15.99),$AU1419,0)</f>
        <v>0</v>
      </c>
      <c r="BF1419" s="171">
        <f>(VLOOKUP($D1419,'P4 Destination'!$C$21:$M$176,5,0))*BE1419</f>
        <v>0</v>
      </c>
      <c r="BG1419" s="172">
        <f t="shared" ref="BG1419:BG1482" si="637">IF(AND($AU1419&gt;=16,$AU1419&lt;=25.99),$AU1419,0)</f>
        <v>0</v>
      </c>
      <c r="BH1419" s="171">
        <f>(VLOOKUP($D1419,'P4 Destination'!$C$21:$M$176,6,0))*BG1419</f>
        <v>0</v>
      </c>
      <c r="BI1419" s="172">
        <f t="shared" ref="BI1419:BI1482" si="638">IF(AND($AU1419&gt;=26,$AU1419&lt;=35.99),$AU1419,0)</f>
        <v>0</v>
      </c>
      <c r="BJ1419" s="171">
        <f>(VLOOKUP($D1419,'P4 Destination'!$C$21:$M$176,7,0))*BI1419</f>
        <v>0</v>
      </c>
      <c r="BK1419" s="172">
        <f t="shared" ref="BK1419:BK1482" si="639">IF(AND($AU1419&gt;=36,$AU1419&lt;=45.99),$AU1419,0)</f>
        <v>0</v>
      </c>
      <c r="BL1419" s="171">
        <f>(VLOOKUP($D1419,'P4 Destination'!$C$21:$M$176,8,0))*BK1419</f>
        <v>0</v>
      </c>
      <c r="BM1419" s="172">
        <f t="shared" ref="BM1419:BM1482" si="640">IF(AND($AU1419&gt;=46,$AU1419&lt;=100),$AU1419,0)</f>
        <v>0</v>
      </c>
      <c r="BN1419" s="171">
        <f>(VLOOKUP($D1419,'P4 Destination'!$C$21:$M$176,9,0))*BM1419</f>
        <v>0</v>
      </c>
      <c r="BO1419" s="154">
        <f t="shared" si="617"/>
        <v>0</v>
      </c>
      <c r="BP1419" s="171">
        <f>(VLOOKUP(D1419,'P4 Destination'!$C$21:$M$176,10,0))*K1419</f>
        <v>0</v>
      </c>
      <c r="BQ1419" s="171">
        <f>(VLOOKUP(D1419,'P4 Destination'!$C$21:$M$176,11,0))*J1419</f>
        <v>0</v>
      </c>
      <c r="BR1419" s="173">
        <f t="shared" ref="BR1419:BR1482" si="641">SUM(BS1419:BU1419)</f>
        <v>0</v>
      </c>
      <c r="BS1419" s="173">
        <f>(AV1419*2500)*'P6 Verzekering'!$E$11</f>
        <v>0</v>
      </c>
      <c r="BT1419" s="173">
        <f>(AW1419*2500)*'P6 Verzekering'!$E$12</f>
        <v>0</v>
      </c>
      <c r="BU1419" s="173">
        <f>(L1419*2500)*'P6 Verzekering'!$E$13</f>
        <v>0</v>
      </c>
      <c r="BV1419" s="173">
        <f t="shared" ref="BV1419:BV1482" si="642">SUM(O1419,AB1419,AX1419,AY1419,BR1419)</f>
        <v>0</v>
      </c>
      <c r="BW1419"/>
      <c r="BX1419"/>
    </row>
    <row r="1420" spans="1:76">
      <c r="A1420" s="152" t="s">
        <v>1920</v>
      </c>
      <c r="B1420" s="152" t="s">
        <v>219</v>
      </c>
      <c r="C1420" s="152" t="s">
        <v>219</v>
      </c>
      <c r="D1420" s="152" t="s">
        <v>261</v>
      </c>
      <c r="E1420" s="152" t="s">
        <v>260</v>
      </c>
      <c r="F1420" s="153">
        <f t="shared" si="618"/>
        <v>0.67</v>
      </c>
      <c r="G1420" s="154">
        <v>0</v>
      </c>
      <c r="H1420" s="154">
        <f>IFERROR(VLOOKUP(B1420,'P2 Origin'!$C$21:$Q$176,15,FALSE),0)</f>
        <v>0</v>
      </c>
      <c r="I1420" s="154">
        <f>IFERROR(VLOOKUP(D1420,'P4 Destination'!$C$21:$Q$176,15,FALSE),0)</f>
        <v>0</v>
      </c>
      <c r="J1420" s="155"/>
      <c r="K1420" s="155"/>
      <c r="L1420" s="156">
        <v>0</v>
      </c>
      <c r="M1420" s="155">
        <v>0</v>
      </c>
      <c r="N1420" s="155">
        <v>0</v>
      </c>
      <c r="O1420" s="157">
        <f t="shared" si="619"/>
        <v>0</v>
      </c>
      <c r="P1420" s="158">
        <f t="shared" si="620"/>
        <v>0</v>
      </c>
      <c r="Q1420" s="159">
        <f>IFERROR(VLOOKUP(N1420,'P1 Intra-Europees'!$A$15:$H$25,3,0),0)*P1420</f>
        <v>0</v>
      </c>
      <c r="R1420" s="160">
        <f t="shared" si="621"/>
        <v>0</v>
      </c>
      <c r="S1420" s="159">
        <f>IFERROR(VLOOKUP(N1420,'P1 Intra-Europees'!$A$15:$H$25,4,0),0)*R1420</f>
        <v>0</v>
      </c>
      <c r="T1420" s="160">
        <f t="shared" si="622"/>
        <v>0</v>
      </c>
      <c r="U1420" s="159">
        <f>IFERROR(VLOOKUP(N1420,'P1 Intra-Europees'!$A$15:$H$25,5,0),0)*T1420</f>
        <v>0</v>
      </c>
      <c r="V1420" s="160">
        <f t="shared" si="623"/>
        <v>0</v>
      </c>
      <c r="W1420" s="159">
        <f>IFERROR(VLOOKUP(N1420,'P1 Intra-Europees'!$A$15:$H$25,6,0),0)*V1420</f>
        <v>0</v>
      </c>
      <c r="X1420" s="160">
        <f t="shared" si="624"/>
        <v>0</v>
      </c>
      <c r="Y1420" s="159">
        <f>IFERROR(VLOOKUP(N1420,'P1 Intra-Europees'!$A$15:$H$25,7,0),0)*X1420</f>
        <v>0</v>
      </c>
      <c r="Z1420" s="161">
        <f t="shared" si="625"/>
        <v>0</v>
      </c>
      <c r="AA1420" s="162">
        <f>IFERROR(VLOOKUP(N1420,'P1 Intra-Europees'!$A$15:$H$25,8,0),0)*Z1420</f>
        <v>0</v>
      </c>
      <c r="AB1420" s="163">
        <f t="shared" si="626"/>
        <v>0</v>
      </c>
      <c r="AC1420" s="157" t="str">
        <f>VLOOKUP(B1420,'P2 Origin'!$C$21:$O$176,13,0)</f>
        <v>EUR</v>
      </c>
      <c r="AD1420" s="164">
        <f t="shared" si="627"/>
        <v>0</v>
      </c>
      <c r="AE1420" s="165">
        <f>IF(AU1420&gt;0.1,VLOOKUP(B1420,'P2 Origin'!$C$21:$M$176,3,0)*H1420,0)</f>
        <v>0</v>
      </c>
      <c r="AF1420" s="166">
        <f t="shared" si="628"/>
        <v>0.67</v>
      </c>
      <c r="AG1420" s="165">
        <f>(VLOOKUP(B1420,'P2 Origin'!$C$21:$M$176,4,0))*AF1420</f>
        <v>0</v>
      </c>
      <c r="AH1420" s="166">
        <f t="shared" si="629"/>
        <v>0</v>
      </c>
      <c r="AI1420" s="165">
        <f>(VLOOKUP(B1420,'P2 Origin'!$C$21:$M$176,5,0))*AH1420</f>
        <v>0</v>
      </c>
      <c r="AJ1420" s="166">
        <f t="shared" si="615"/>
        <v>0</v>
      </c>
      <c r="AK1420" s="165">
        <f>(VLOOKUP(B1420,'P2 Origin'!$C$21:$M$176,6,0))*AJ1420</f>
        <v>0</v>
      </c>
      <c r="AL1420" s="166">
        <f t="shared" si="630"/>
        <v>0</v>
      </c>
      <c r="AM1420" s="165">
        <f>(VLOOKUP($B1420,'P2 Origin'!$C$21:$M$176,7,0))*AL1420</f>
        <v>0</v>
      </c>
      <c r="AN1420" s="166">
        <f t="shared" si="631"/>
        <v>0</v>
      </c>
      <c r="AO1420" s="165">
        <f>(VLOOKUP($B1420,'P2 Origin'!$C$21:$M$176,8,0))*AN1420</f>
        <v>0</v>
      </c>
      <c r="AP1420" s="166">
        <f t="shared" si="632"/>
        <v>0</v>
      </c>
      <c r="AQ1420" s="165">
        <f>(VLOOKUP($B1420,'P2 Origin'!$C$21:$M$176,9,0))*AP1420</f>
        <v>0</v>
      </c>
      <c r="AR1420" s="155">
        <f t="shared" si="616"/>
        <v>0</v>
      </c>
      <c r="AS1420" s="164">
        <f>(VLOOKUP(B1420,'P2 Origin'!$C$21:$M$176,10,0))*K1420</f>
        <v>0</v>
      </c>
      <c r="AT1420" s="164">
        <f>(VLOOKUP(B1420,'P2 Origin'!$C$21:$M$176,11,0))*J1420</f>
        <v>0</v>
      </c>
      <c r="AU1420" s="167">
        <v>0.67</v>
      </c>
      <c r="AV1420" s="168">
        <v>0</v>
      </c>
      <c r="AW1420" s="169">
        <v>0.67</v>
      </c>
      <c r="AX1420" s="170">
        <f>IF(AU1420&gt;=0.1,'P3 Bureaumarge zee- en luchtvr.'!$D$12,0)</f>
        <v>0</v>
      </c>
      <c r="AY1420" s="163">
        <f t="shared" si="633"/>
        <v>0</v>
      </c>
      <c r="AZ1420" s="157" t="str">
        <f>VLOOKUP(D1420,'P4 Destination'!$C$21:$O$176,13,0)</f>
        <v>USD</v>
      </c>
      <c r="BA1420" s="164">
        <f t="shared" si="634"/>
        <v>0</v>
      </c>
      <c r="BB1420" s="171">
        <f>IF(AU1420&gt;0.1,(VLOOKUP(D1420,'P4 Destination'!$C$21:$M$176,3,0))*I1420,0)</f>
        <v>0</v>
      </c>
      <c r="BC1420" s="172">
        <f t="shared" si="635"/>
        <v>0.67</v>
      </c>
      <c r="BD1420" s="171">
        <f>(VLOOKUP($D1420,'P4 Destination'!$C$21:$M$176,4,0))*BC1420</f>
        <v>0</v>
      </c>
      <c r="BE1420" s="172">
        <f t="shared" si="636"/>
        <v>0</v>
      </c>
      <c r="BF1420" s="171">
        <f>(VLOOKUP($D1420,'P4 Destination'!$C$21:$M$176,5,0))*BE1420</f>
        <v>0</v>
      </c>
      <c r="BG1420" s="172">
        <f t="shared" si="637"/>
        <v>0</v>
      </c>
      <c r="BH1420" s="171">
        <f>(VLOOKUP($D1420,'P4 Destination'!$C$21:$M$176,6,0))*BG1420</f>
        <v>0</v>
      </c>
      <c r="BI1420" s="172">
        <f t="shared" si="638"/>
        <v>0</v>
      </c>
      <c r="BJ1420" s="171">
        <f>(VLOOKUP($D1420,'P4 Destination'!$C$21:$M$176,7,0))*BI1420</f>
        <v>0</v>
      </c>
      <c r="BK1420" s="172">
        <f t="shared" si="639"/>
        <v>0</v>
      </c>
      <c r="BL1420" s="171">
        <f>(VLOOKUP($D1420,'P4 Destination'!$C$21:$M$176,8,0))*BK1420</f>
        <v>0</v>
      </c>
      <c r="BM1420" s="172">
        <f t="shared" si="640"/>
        <v>0</v>
      </c>
      <c r="BN1420" s="171">
        <f>(VLOOKUP($D1420,'P4 Destination'!$C$21:$M$176,9,0))*BM1420</f>
        <v>0</v>
      </c>
      <c r="BO1420" s="154">
        <f t="shared" si="617"/>
        <v>0</v>
      </c>
      <c r="BP1420" s="171">
        <f>(VLOOKUP(D1420,'P4 Destination'!$C$21:$M$176,10,0))*K1420</f>
        <v>0</v>
      </c>
      <c r="BQ1420" s="171">
        <f>(VLOOKUP(D1420,'P4 Destination'!$C$21:$M$176,11,0))*J1420</f>
        <v>0</v>
      </c>
      <c r="BR1420" s="173">
        <f t="shared" si="641"/>
        <v>0</v>
      </c>
      <c r="BS1420" s="173">
        <f>(AV1420*2500)*'P6 Verzekering'!$E$11</f>
        <v>0</v>
      </c>
      <c r="BT1420" s="173">
        <f>(AW1420*2500)*'P6 Verzekering'!$E$12</f>
        <v>0</v>
      </c>
      <c r="BU1420" s="173">
        <f>(L1420*2500)*'P6 Verzekering'!$E$13</f>
        <v>0</v>
      </c>
      <c r="BV1420" s="173">
        <f t="shared" si="642"/>
        <v>0</v>
      </c>
      <c r="BW1420"/>
      <c r="BX1420"/>
    </row>
    <row r="1421" spans="1:76">
      <c r="A1421" s="152" t="s">
        <v>1921</v>
      </c>
      <c r="B1421" s="152" t="s">
        <v>219</v>
      </c>
      <c r="C1421" s="152" t="s">
        <v>219</v>
      </c>
      <c r="D1421" s="152" t="s">
        <v>261</v>
      </c>
      <c r="E1421" s="152" t="s">
        <v>260</v>
      </c>
      <c r="F1421" s="153">
        <f t="shared" si="618"/>
        <v>24</v>
      </c>
      <c r="G1421" s="154">
        <v>2</v>
      </c>
      <c r="H1421" s="154">
        <f>IFERROR(VLOOKUP(B1421,'P2 Origin'!$C$21:$Q$176,15,FALSE),0)</f>
        <v>0</v>
      </c>
      <c r="I1421" s="154">
        <f>IFERROR(VLOOKUP(D1421,'P4 Destination'!$C$21:$Q$176,15,FALSE),0)</f>
        <v>0</v>
      </c>
      <c r="J1421" s="155">
        <v>1</v>
      </c>
      <c r="K1421" s="155">
        <v>1</v>
      </c>
      <c r="L1421" s="156">
        <v>0</v>
      </c>
      <c r="M1421" s="155">
        <v>0</v>
      </c>
      <c r="N1421" s="155">
        <v>0</v>
      </c>
      <c r="O1421" s="157">
        <f t="shared" si="619"/>
        <v>0</v>
      </c>
      <c r="P1421" s="158">
        <f t="shared" si="620"/>
        <v>0</v>
      </c>
      <c r="Q1421" s="159">
        <f>IFERROR(VLOOKUP(N1421,'P1 Intra-Europees'!$A$15:$H$25,3,0),0)*P1421</f>
        <v>0</v>
      </c>
      <c r="R1421" s="160">
        <f t="shared" si="621"/>
        <v>0</v>
      </c>
      <c r="S1421" s="159">
        <f>IFERROR(VLOOKUP(N1421,'P1 Intra-Europees'!$A$15:$H$25,4,0),0)*R1421</f>
        <v>0</v>
      </c>
      <c r="T1421" s="160">
        <f t="shared" si="622"/>
        <v>0</v>
      </c>
      <c r="U1421" s="159">
        <f>IFERROR(VLOOKUP(N1421,'P1 Intra-Europees'!$A$15:$H$25,5,0),0)*T1421</f>
        <v>0</v>
      </c>
      <c r="V1421" s="160">
        <f t="shared" si="623"/>
        <v>0</v>
      </c>
      <c r="W1421" s="159">
        <f>IFERROR(VLOOKUP(N1421,'P1 Intra-Europees'!$A$15:$H$25,6,0),0)*V1421</f>
        <v>0</v>
      </c>
      <c r="X1421" s="160">
        <f t="shared" si="624"/>
        <v>0</v>
      </c>
      <c r="Y1421" s="159">
        <f>IFERROR(VLOOKUP(N1421,'P1 Intra-Europees'!$A$15:$H$25,7,0),0)*X1421</f>
        <v>0</v>
      </c>
      <c r="Z1421" s="161">
        <f t="shared" si="625"/>
        <v>0</v>
      </c>
      <c r="AA1421" s="162">
        <f>IFERROR(VLOOKUP(N1421,'P1 Intra-Europees'!$A$15:$H$25,8,0),0)*Z1421</f>
        <v>0</v>
      </c>
      <c r="AB1421" s="163">
        <f t="shared" si="626"/>
        <v>0</v>
      </c>
      <c r="AC1421" s="157" t="str">
        <f>VLOOKUP(B1421,'P2 Origin'!$C$21:$O$176,13,0)</f>
        <v>EUR</v>
      </c>
      <c r="AD1421" s="164">
        <f t="shared" si="627"/>
        <v>0</v>
      </c>
      <c r="AE1421" s="165">
        <f>IF(AU1421&gt;0.1,VLOOKUP(B1421,'P2 Origin'!$C$21:$M$176,3,0)*H1421,0)</f>
        <v>0</v>
      </c>
      <c r="AF1421" s="166">
        <f t="shared" si="628"/>
        <v>0</v>
      </c>
      <c r="AG1421" s="165">
        <f>(VLOOKUP(B1421,'P2 Origin'!$C$21:$M$176,4,0))*AF1421</f>
        <v>0</v>
      </c>
      <c r="AH1421" s="166">
        <f t="shared" si="629"/>
        <v>0</v>
      </c>
      <c r="AI1421" s="165">
        <f>(VLOOKUP(B1421,'P2 Origin'!$C$21:$M$176,5,0))*AH1421</f>
        <v>0</v>
      </c>
      <c r="AJ1421" s="166">
        <f t="shared" si="615"/>
        <v>24</v>
      </c>
      <c r="AK1421" s="165">
        <f>(VLOOKUP(B1421,'P2 Origin'!$C$21:$M$176,6,0))*AJ1421</f>
        <v>0</v>
      </c>
      <c r="AL1421" s="166">
        <f t="shared" si="630"/>
        <v>0</v>
      </c>
      <c r="AM1421" s="165">
        <f>(VLOOKUP($B1421,'P2 Origin'!$C$21:$M$176,7,0))*AL1421</f>
        <v>0</v>
      </c>
      <c r="AN1421" s="166">
        <f t="shared" si="631"/>
        <v>0</v>
      </c>
      <c r="AO1421" s="165">
        <f>(VLOOKUP($B1421,'P2 Origin'!$C$21:$M$176,8,0))*AN1421</f>
        <v>0</v>
      </c>
      <c r="AP1421" s="166">
        <f t="shared" si="632"/>
        <v>0</v>
      </c>
      <c r="AQ1421" s="165">
        <f>(VLOOKUP($B1421,'P2 Origin'!$C$21:$M$176,9,0))*AP1421</f>
        <v>0</v>
      </c>
      <c r="AR1421" s="155">
        <f t="shared" si="616"/>
        <v>2</v>
      </c>
      <c r="AS1421" s="164">
        <f>(VLOOKUP(B1421,'P2 Origin'!$C$21:$M$176,10,0))*K1421</f>
        <v>0</v>
      </c>
      <c r="AT1421" s="164">
        <f>(VLOOKUP(B1421,'P2 Origin'!$C$21:$M$176,11,0))*J1421</f>
        <v>0</v>
      </c>
      <c r="AU1421" s="167">
        <v>24</v>
      </c>
      <c r="AV1421" s="168">
        <v>24</v>
      </c>
      <c r="AW1421" s="169">
        <v>0</v>
      </c>
      <c r="AX1421" s="170">
        <f>IF(AU1421&gt;=0.1,'P3 Bureaumarge zee- en luchtvr.'!$D$12,0)</f>
        <v>0</v>
      </c>
      <c r="AY1421" s="163">
        <f t="shared" si="633"/>
        <v>0</v>
      </c>
      <c r="AZ1421" s="157" t="str">
        <f>VLOOKUP(D1421,'P4 Destination'!$C$21:$O$176,13,0)</f>
        <v>USD</v>
      </c>
      <c r="BA1421" s="164">
        <f t="shared" si="634"/>
        <v>0</v>
      </c>
      <c r="BB1421" s="171">
        <f>IF(AU1421&gt;0.1,(VLOOKUP(D1421,'P4 Destination'!$C$21:$M$176,3,0))*I1421,0)</f>
        <v>0</v>
      </c>
      <c r="BC1421" s="172">
        <f t="shared" si="635"/>
        <v>0</v>
      </c>
      <c r="BD1421" s="171">
        <f>(VLOOKUP($D1421,'P4 Destination'!$C$21:$M$176,4,0))*BC1421</f>
        <v>0</v>
      </c>
      <c r="BE1421" s="172">
        <f t="shared" si="636"/>
        <v>0</v>
      </c>
      <c r="BF1421" s="171">
        <f>(VLOOKUP($D1421,'P4 Destination'!$C$21:$M$176,5,0))*BE1421</f>
        <v>0</v>
      </c>
      <c r="BG1421" s="172">
        <f t="shared" si="637"/>
        <v>24</v>
      </c>
      <c r="BH1421" s="171">
        <f>(VLOOKUP($D1421,'P4 Destination'!$C$21:$M$176,6,0))*BG1421</f>
        <v>0</v>
      </c>
      <c r="BI1421" s="172">
        <f t="shared" si="638"/>
        <v>0</v>
      </c>
      <c r="BJ1421" s="171">
        <f>(VLOOKUP($D1421,'P4 Destination'!$C$21:$M$176,7,0))*BI1421</f>
        <v>0</v>
      </c>
      <c r="BK1421" s="172">
        <f t="shared" si="639"/>
        <v>0</v>
      </c>
      <c r="BL1421" s="171">
        <f>(VLOOKUP($D1421,'P4 Destination'!$C$21:$M$176,8,0))*BK1421</f>
        <v>0</v>
      </c>
      <c r="BM1421" s="172">
        <f t="shared" si="640"/>
        <v>0</v>
      </c>
      <c r="BN1421" s="171">
        <f>(VLOOKUP($D1421,'P4 Destination'!$C$21:$M$176,9,0))*BM1421</f>
        <v>0</v>
      </c>
      <c r="BO1421" s="154">
        <f t="shared" si="617"/>
        <v>2</v>
      </c>
      <c r="BP1421" s="171">
        <f>(VLOOKUP(D1421,'P4 Destination'!$C$21:$M$176,10,0))*K1421</f>
        <v>0</v>
      </c>
      <c r="BQ1421" s="171">
        <f>(VLOOKUP(D1421,'P4 Destination'!$C$21:$M$176,11,0))*J1421</f>
        <v>0</v>
      </c>
      <c r="BR1421" s="173">
        <f t="shared" si="641"/>
        <v>0</v>
      </c>
      <c r="BS1421" s="173">
        <f>(AV1421*2500)*'P6 Verzekering'!$E$11</f>
        <v>0</v>
      </c>
      <c r="BT1421" s="173">
        <f>(AW1421*2500)*'P6 Verzekering'!$E$12</f>
        <v>0</v>
      </c>
      <c r="BU1421" s="173">
        <f>(L1421*2500)*'P6 Verzekering'!$E$13</f>
        <v>0</v>
      </c>
      <c r="BV1421" s="173">
        <f t="shared" si="642"/>
        <v>0</v>
      </c>
      <c r="BW1421"/>
      <c r="BX1421"/>
    </row>
    <row r="1422" spans="1:76">
      <c r="A1422" s="152" t="s">
        <v>1922</v>
      </c>
      <c r="B1422" s="152" t="s">
        <v>219</v>
      </c>
      <c r="C1422" s="152" t="s">
        <v>219</v>
      </c>
      <c r="D1422" s="152" t="s">
        <v>261</v>
      </c>
      <c r="E1422" s="152" t="s">
        <v>260</v>
      </c>
      <c r="F1422" s="153">
        <f t="shared" si="618"/>
        <v>0.52</v>
      </c>
      <c r="G1422" s="154">
        <v>0</v>
      </c>
      <c r="H1422" s="154">
        <f>IFERROR(VLOOKUP(B1422,'P2 Origin'!$C$21:$Q$176,15,FALSE),0)</f>
        <v>0</v>
      </c>
      <c r="I1422" s="154">
        <f>IFERROR(VLOOKUP(D1422,'P4 Destination'!$C$21:$Q$176,15,FALSE),0)</f>
        <v>0</v>
      </c>
      <c r="J1422" s="155"/>
      <c r="K1422" s="155"/>
      <c r="L1422" s="156">
        <v>0</v>
      </c>
      <c r="M1422" s="155">
        <v>0</v>
      </c>
      <c r="N1422" s="155">
        <v>0</v>
      </c>
      <c r="O1422" s="157">
        <f t="shared" si="619"/>
        <v>0</v>
      </c>
      <c r="P1422" s="158">
        <f t="shared" si="620"/>
        <v>0</v>
      </c>
      <c r="Q1422" s="159">
        <f>IFERROR(VLOOKUP(N1422,'P1 Intra-Europees'!$A$15:$H$25,3,0),0)*P1422</f>
        <v>0</v>
      </c>
      <c r="R1422" s="160">
        <f t="shared" si="621"/>
        <v>0</v>
      </c>
      <c r="S1422" s="159">
        <f>IFERROR(VLOOKUP(N1422,'P1 Intra-Europees'!$A$15:$H$25,4,0),0)*R1422</f>
        <v>0</v>
      </c>
      <c r="T1422" s="160">
        <f t="shared" si="622"/>
        <v>0</v>
      </c>
      <c r="U1422" s="159">
        <f>IFERROR(VLOOKUP(N1422,'P1 Intra-Europees'!$A$15:$H$25,5,0),0)*T1422</f>
        <v>0</v>
      </c>
      <c r="V1422" s="160">
        <f t="shared" si="623"/>
        <v>0</v>
      </c>
      <c r="W1422" s="159">
        <f>IFERROR(VLOOKUP(N1422,'P1 Intra-Europees'!$A$15:$H$25,6,0),0)*V1422</f>
        <v>0</v>
      </c>
      <c r="X1422" s="160">
        <f t="shared" si="624"/>
        <v>0</v>
      </c>
      <c r="Y1422" s="159">
        <f>IFERROR(VLOOKUP(N1422,'P1 Intra-Europees'!$A$15:$H$25,7,0),0)*X1422</f>
        <v>0</v>
      </c>
      <c r="Z1422" s="161">
        <f t="shared" si="625"/>
        <v>0</v>
      </c>
      <c r="AA1422" s="162">
        <f>IFERROR(VLOOKUP(N1422,'P1 Intra-Europees'!$A$15:$H$25,8,0),0)*Z1422</f>
        <v>0</v>
      </c>
      <c r="AB1422" s="163">
        <f t="shared" si="626"/>
        <v>0</v>
      </c>
      <c r="AC1422" s="157" t="str">
        <f>VLOOKUP(B1422,'P2 Origin'!$C$21:$O$176,13,0)</f>
        <v>EUR</v>
      </c>
      <c r="AD1422" s="164">
        <f t="shared" si="627"/>
        <v>0</v>
      </c>
      <c r="AE1422" s="165">
        <f>IF(AU1422&gt;0.1,VLOOKUP(B1422,'P2 Origin'!$C$21:$M$176,3,0)*H1422,0)</f>
        <v>0</v>
      </c>
      <c r="AF1422" s="166">
        <f t="shared" si="628"/>
        <v>0.52</v>
      </c>
      <c r="AG1422" s="165">
        <f>(VLOOKUP(B1422,'P2 Origin'!$C$21:$M$176,4,0))*AF1422</f>
        <v>0</v>
      </c>
      <c r="AH1422" s="166">
        <f t="shared" si="629"/>
        <v>0</v>
      </c>
      <c r="AI1422" s="165">
        <f>(VLOOKUP(B1422,'P2 Origin'!$C$21:$M$176,5,0))*AH1422</f>
        <v>0</v>
      </c>
      <c r="AJ1422" s="166">
        <f t="shared" si="615"/>
        <v>0</v>
      </c>
      <c r="AK1422" s="165">
        <f>(VLOOKUP(B1422,'P2 Origin'!$C$21:$M$176,6,0))*AJ1422</f>
        <v>0</v>
      </c>
      <c r="AL1422" s="166">
        <f t="shared" si="630"/>
        <v>0</v>
      </c>
      <c r="AM1422" s="165">
        <f>(VLOOKUP($B1422,'P2 Origin'!$C$21:$M$176,7,0))*AL1422</f>
        <v>0</v>
      </c>
      <c r="AN1422" s="166">
        <f t="shared" si="631"/>
        <v>0</v>
      </c>
      <c r="AO1422" s="165">
        <f>(VLOOKUP($B1422,'P2 Origin'!$C$21:$M$176,8,0))*AN1422</f>
        <v>0</v>
      </c>
      <c r="AP1422" s="166">
        <f t="shared" si="632"/>
        <v>0</v>
      </c>
      <c r="AQ1422" s="165">
        <f>(VLOOKUP($B1422,'P2 Origin'!$C$21:$M$176,9,0))*AP1422</f>
        <v>0</v>
      </c>
      <c r="AR1422" s="155">
        <f t="shared" si="616"/>
        <v>0</v>
      </c>
      <c r="AS1422" s="164">
        <f>(VLOOKUP(B1422,'P2 Origin'!$C$21:$M$176,10,0))*K1422</f>
        <v>0</v>
      </c>
      <c r="AT1422" s="164">
        <f>(VLOOKUP(B1422,'P2 Origin'!$C$21:$M$176,11,0))*J1422</f>
        <v>0</v>
      </c>
      <c r="AU1422" s="167">
        <v>0.52</v>
      </c>
      <c r="AV1422" s="168">
        <v>0</v>
      </c>
      <c r="AW1422" s="169">
        <v>0.52</v>
      </c>
      <c r="AX1422" s="170">
        <f>IF(AU1422&gt;=0.1,'P3 Bureaumarge zee- en luchtvr.'!$D$12,0)</f>
        <v>0</v>
      </c>
      <c r="AY1422" s="163">
        <f t="shared" si="633"/>
        <v>0</v>
      </c>
      <c r="AZ1422" s="157" t="str">
        <f>VLOOKUP(D1422,'P4 Destination'!$C$21:$O$176,13,0)</f>
        <v>USD</v>
      </c>
      <c r="BA1422" s="164">
        <f t="shared" si="634"/>
        <v>0</v>
      </c>
      <c r="BB1422" s="171">
        <f>IF(AU1422&gt;0.1,(VLOOKUP(D1422,'P4 Destination'!$C$21:$M$176,3,0))*I1422,0)</f>
        <v>0</v>
      </c>
      <c r="BC1422" s="172">
        <f t="shared" si="635"/>
        <v>0.52</v>
      </c>
      <c r="BD1422" s="171">
        <f>(VLOOKUP($D1422,'P4 Destination'!$C$21:$M$176,4,0))*BC1422</f>
        <v>0</v>
      </c>
      <c r="BE1422" s="172">
        <f t="shared" si="636"/>
        <v>0</v>
      </c>
      <c r="BF1422" s="171">
        <f>(VLOOKUP($D1422,'P4 Destination'!$C$21:$M$176,5,0))*BE1422</f>
        <v>0</v>
      </c>
      <c r="BG1422" s="172">
        <f t="shared" si="637"/>
        <v>0</v>
      </c>
      <c r="BH1422" s="171">
        <f>(VLOOKUP($D1422,'P4 Destination'!$C$21:$M$176,6,0))*BG1422</f>
        <v>0</v>
      </c>
      <c r="BI1422" s="172">
        <f t="shared" si="638"/>
        <v>0</v>
      </c>
      <c r="BJ1422" s="171">
        <f>(VLOOKUP($D1422,'P4 Destination'!$C$21:$M$176,7,0))*BI1422</f>
        <v>0</v>
      </c>
      <c r="BK1422" s="172">
        <f t="shared" si="639"/>
        <v>0</v>
      </c>
      <c r="BL1422" s="171">
        <f>(VLOOKUP($D1422,'P4 Destination'!$C$21:$M$176,8,0))*BK1422</f>
        <v>0</v>
      </c>
      <c r="BM1422" s="172">
        <f t="shared" si="640"/>
        <v>0</v>
      </c>
      <c r="BN1422" s="171">
        <f>(VLOOKUP($D1422,'P4 Destination'!$C$21:$M$176,9,0))*BM1422</f>
        <v>0</v>
      </c>
      <c r="BO1422" s="154">
        <f t="shared" si="617"/>
        <v>0</v>
      </c>
      <c r="BP1422" s="171">
        <f>(VLOOKUP(D1422,'P4 Destination'!$C$21:$M$176,10,0))*K1422</f>
        <v>0</v>
      </c>
      <c r="BQ1422" s="171">
        <f>(VLOOKUP(D1422,'P4 Destination'!$C$21:$M$176,11,0))*J1422</f>
        <v>0</v>
      </c>
      <c r="BR1422" s="173">
        <f t="shared" si="641"/>
        <v>0</v>
      </c>
      <c r="BS1422" s="173">
        <f>(AV1422*2500)*'P6 Verzekering'!$E$11</f>
        <v>0</v>
      </c>
      <c r="BT1422" s="173">
        <f>(AW1422*2500)*'P6 Verzekering'!$E$12</f>
        <v>0</v>
      </c>
      <c r="BU1422" s="173">
        <f>(L1422*2500)*'P6 Verzekering'!$E$13</f>
        <v>0</v>
      </c>
      <c r="BV1422" s="173">
        <f t="shared" si="642"/>
        <v>0</v>
      </c>
      <c r="BW1422"/>
      <c r="BX1422"/>
    </row>
    <row r="1423" spans="1:76">
      <c r="A1423" s="152" t="s">
        <v>1924</v>
      </c>
      <c r="B1423" s="152" t="s">
        <v>219</v>
      </c>
      <c r="C1423" s="152" t="s">
        <v>219</v>
      </c>
      <c r="D1423" s="152" t="s">
        <v>261</v>
      </c>
      <c r="E1423" s="152" t="s">
        <v>260</v>
      </c>
      <c r="F1423" s="153">
        <f t="shared" si="618"/>
        <v>1</v>
      </c>
      <c r="G1423" s="154">
        <v>0</v>
      </c>
      <c r="H1423" s="154">
        <f>IFERROR(VLOOKUP(B1423,'P2 Origin'!$C$21:$Q$176,15,FALSE),0)</f>
        <v>0</v>
      </c>
      <c r="I1423" s="154">
        <f>IFERROR(VLOOKUP(D1423,'P4 Destination'!$C$21:$Q$176,15,FALSE),0)</f>
        <v>0</v>
      </c>
      <c r="J1423" s="155"/>
      <c r="K1423" s="155"/>
      <c r="L1423" s="156">
        <v>0</v>
      </c>
      <c r="M1423" s="155">
        <v>0</v>
      </c>
      <c r="N1423" s="155">
        <v>0</v>
      </c>
      <c r="O1423" s="157">
        <f t="shared" si="619"/>
        <v>0</v>
      </c>
      <c r="P1423" s="158">
        <f t="shared" si="620"/>
        <v>0</v>
      </c>
      <c r="Q1423" s="159">
        <f>IFERROR(VLOOKUP(N1423,'P1 Intra-Europees'!$A$15:$H$25,3,0),0)*P1423</f>
        <v>0</v>
      </c>
      <c r="R1423" s="160">
        <f t="shared" si="621"/>
        <v>0</v>
      </c>
      <c r="S1423" s="159">
        <f>IFERROR(VLOOKUP(N1423,'P1 Intra-Europees'!$A$15:$H$25,4,0),0)*R1423</f>
        <v>0</v>
      </c>
      <c r="T1423" s="160">
        <f t="shared" si="622"/>
        <v>0</v>
      </c>
      <c r="U1423" s="159">
        <f>IFERROR(VLOOKUP(N1423,'P1 Intra-Europees'!$A$15:$H$25,5,0),0)*T1423</f>
        <v>0</v>
      </c>
      <c r="V1423" s="160">
        <f t="shared" si="623"/>
        <v>0</v>
      </c>
      <c r="W1423" s="159">
        <f>IFERROR(VLOOKUP(N1423,'P1 Intra-Europees'!$A$15:$H$25,6,0),0)*V1423</f>
        <v>0</v>
      </c>
      <c r="X1423" s="160">
        <f t="shared" si="624"/>
        <v>0</v>
      </c>
      <c r="Y1423" s="159">
        <f>IFERROR(VLOOKUP(N1423,'P1 Intra-Europees'!$A$15:$H$25,7,0),0)*X1423</f>
        <v>0</v>
      </c>
      <c r="Z1423" s="161">
        <f t="shared" si="625"/>
        <v>0</v>
      </c>
      <c r="AA1423" s="162">
        <f>IFERROR(VLOOKUP(N1423,'P1 Intra-Europees'!$A$15:$H$25,8,0),0)*Z1423</f>
        <v>0</v>
      </c>
      <c r="AB1423" s="163">
        <f t="shared" si="626"/>
        <v>0</v>
      </c>
      <c r="AC1423" s="157" t="str">
        <f>VLOOKUP(B1423,'P2 Origin'!$C$21:$O$176,13,0)</f>
        <v>EUR</v>
      </c>
      <c r="AD1423" s="164">
        <f t="shared" si="627"/>
        <v>0</v>
      </c>
      <c r="AE1423" s="165">
        <f>IF(AU1423&gt;0.1,VLOOKUP(B1423,'P2 Origin'!$C$21:$M$176,3,0)*H1423,0)</f>
        <v>0</v>
      </c>
      <c r="AF1423" s="166">
        <f t="shared" si="628"/>
        <v>1</v>
      </c>
      <c r="AG1423" s="165">
        <f>(VLOOKUP(B1423,'P2 Origin'!$C$21:$M$176,4,0))*AF1423</f>
        <v>0</v>
      </c>
      <c r="AH1423" s="166">
        <f t="shared" si="629"/>
        <v>0</v>
      </c>
      <c r="AI1423" s="165">
        <f>(VLOOKUP(B1423,'P2 Origin'!$C$21:$M$176,5,0))*AH1423</f>
        <v>0</v>
      </c>
      <c r="AJ1423" s="166">
        <f t="shared" ref="AJ1423:AJ1486" si="643">IF(AND(AU1423&gt;=16,AU1423&lt;=25.99),$AU1423,0)</f>
        <v>0</v>
      </c>
      <c r="AK1423" s="165">
        <f>(VLOOKUP(B1423,'P2 Origin'!$C$21:$M$176,6,0))*AJ1423</f>
        <v>0</v>
      </c>
      <c r="AL1423" s="166">
        <f t="shared" si="630"/>
        <v>0</v>
      </c>
      <c r="AM1423" s="165">
        <f>(VLOOKUP($B1423,'P2 Origin'!$C$21:$M$176,7,0))*AL1423</f>
        <v>0</v>
      </c>
      <c r="AN1423" s="166">
        <f t="shared" si="631"/>
        <v>0</v>
      </c>
      <c r="AO1423" s="165">
        <f>(VLOOKUP($B1423,'P2 Origin'!$C$21:$M$176,8,0))*AN1423</f>
        <v>0</v>
      </c>
      <c r="AP1423" s="166">
        <f t="shared" si="632"/>
        <v>0</v>
      </c>
      <c r="AQ1423" s="165">
        <f>(VLOOKUP($B1423,'P2 Origin'!$C$21:$M$176,9,0))*AP1423</f>
        <v>0</v>
      </c>
      <c r="AR1423" s="155">
        <f t="shared" si="616"/>
        <v>0</v>
      </c>
      <c r="AS1423" s="164">
        <f>(VLOOKUP(B1423,'P2 Origin'!$C$21:$M$176,10,0))*K1423</f>
        <v>0</v>
      </c>
      <c r="AT1423" s="164">
        <f>(VLOOKUP(B1423,'P2 Origin'!$C$21:$M$176,11,0))*J1423</f>
        <v>0</v>
      </c>
      <c r="AU1423" s="167">
        <v>1</v>
      </c>
      <c r="AV1423" s="168">
        <v>0</v>
      </c>
      <c r="AW1423" s="169">
        <v>1</v>
      </c>
      <c r="AX1423" s="170">
        <f>IF(AU1423&gt;=0.1,'P3 Bureaumarge zee- en luchtvr.'!$D$12,0)</f>
        <v>0</v>
      </c>
      <c r="AY1423" s="163">
        <f t="shared" si="633"/>
        <v>0</v>
      </c>
      <c r="AZ1423" s="157" t="str">
        <f>VLOOKUP(D1423,'P4 Destination'!$C$21:$O$176,13,0)</f>
        <v>USD</v>
      </c>
      <c r="BA1423" s="164">
        <f t="shared" si="634"/>
        <v>0</v>
      </c>
      <c r="BB1423" s="171">
        <f>IF(AU1423&gt;0.1,(VLOOKUP(D1423,'P4 Destination'!$C$21:$M$176,3,0))*I1423,0)</f>
        <v>0</v>
      </c>
      <c r="BC1423" s="172">
        <f t="shared" si="635"/>
        <v>1</v>
      </c>
      <c r="BD1423" s="171">
        <f>(VLOOKUP($D1423,'P4 Destination'!$C$21:$M$176,4,0))*BC1423</f>
        <v>0</v>
      </c>
      <c r="BE1423" s="172">
        <f t="shared" si="636"/>
        <v>0</v>
      </c>
      <c r="BF1423" s="171">
        <f>(VLOOKUP($D1423,'P4 Destination'!$C$21:$M$176,5,0))*BE1423</f>
        <v>0</v>
      </c>
      <c r="BG1423" s="172">
        <f t="shared" si="637"/>
        <v>0</v>
      </c>
      <c r="BH1423" s="171">
        <f>(VLOOKUP($D1423,'P4 Destination'!$C$21:$M$176,6,0))*BG1423</f>
        <v>0</v>
      </c>
      <c r="BI1423" s="172">
        <f t="shared" si="638"/>
        <v>0</v>
      </c>
      <c r="BJ1423" s="171">
        <f>(VLOOKUP($D1423,'P4 Destination'!$C$21:$M$176,7,0))*BI1423</f>
        <v>0</v>
      </c>
      <c r="BK1423" s="172">
        <f t="shared" si="639"/>
        <v>0</v>
      </c>
      <c r="BL1423" s="171">
        <f>(VLOOKUP($D1423,'P4 Destination'!$C$21:$M$176,8,0))*BK1423</f>
        <v>0</v>
      </c>
      <c r="BM1423" s="172">
        <f t="shared" si="640"/>
        <v>0</v>
      </c>
      <c r="BN1423" s="171">
        <f>(VLOOKUP($D1423,'P4 Destination'!$C$21:$M$176,9,0))*BM1423</f>
        <v>0</v>
      </c>
      <c r="BO1423" s="154">
        <f t="shared" si="617"/>
        <v>0</v>
      </c>
      <c r="BP1423" s="171">
        <f>(VLOOKUP(D1423,'P4 Destination'!$C$21:$M$176,10,0))*K1423</f>
        <v>0</v>
      </c>
      <c r="BQ1423" s="171">
        <f>(VLOOKUP(D1423,'P4 Destination'!$C$21:$M$176,11,0))*J1423</f>
        <v>0</v>
      </c>
      <c r="BR1423" s="173">
        <f t="shared" si="641"/>
        <v>0</v>
      </c>
      <c r="BS1423" s="173">
        <f>(AV1423*2500)*'P6 Verzekering'!$E$11</f>
        <v>0</v>
      </c>
      <c r="BT1423" s="173">
        <f>(AW1423*2500)*'P6 Verzekering'!$E$12</f>
        <v>0</v>
      </c>
      <c r="BU1423" s="173">
        <f>(L1423*2500)*'P6 Verzekering'!$E$13</f>
        <v>0</v>
      </c>
      <c r="BV1423" s="173">
        <f t="shared" si="642"/>
        <v>0</v>
      </c>
      <c r="BW1423"/>
      <c r="BX1423"/>
    </row>
    <row r="1424" spans="1:76">
      <c r="A1424" s="152" t="s">
        <v>1925</v>
      </c>
      <c r="B1424" s="152" t="s">
        <v>219</v>
      </c>
      <c r="C1424" s="152" t="s">
        <v>219</v>
      </c>
      <c r="D1424" s="152" t="s">
        <v>261</v>
      </c>
      <c r="E1424" s="152" t="s">
        <v>260</v>
      </c>
      <c r="F1424" s="153">
        <f t="shared" si="618"/>
        <v>3.65</v>
      </c>
      <c r="G1424" s="154">
        <v>0</v>
      </c>
      <c r="H1424" s="154">
        <f>IFERROR(VLOOKUP(B1424,'P2 Origin'!$C$21:$Q$176,15,FALSE),0)</f>
        <v>0</v>
      </c>
      <c r="I1424" s="154">
        <f>IFERROR(VLOOKUP(D1424,'P4 Destination'!$C$21:$Q$176,15,FALSE),0)</f>
        <v>0</v>
      </c>
      <c r="J1424" s="155"/>
      <c r="K1424" s="155"/>
      <c r="L1424" s="156">
        <v>0</v>
      </c>
      <c r="M1424" s="155">
        <v>0</v>
      </c>
      <c r="N1424" s="155">
        <v>0</v>
      </c>
      <c r="O1424" s="157">
        <f t="shared" si="619"/>
        <v>0</v>
      </c>
      <c r="P1424" s="158">
        <f t="shared" si="620"/>
        <v>0</v>
      </c>
      <c r="Q1424" s="159">
        <f>IFERROR(VLOOKUP(N1424,'P1 Intra-Europees'!$A$15:$H$25,3,0),0)*P1424</f>
        <v>0</v>
      </c>
      <c r="R1424" s="160">
        <f t="shared" si="621"/>
        <v>0</v>
      </c>
      <c r="S1424" s="159">
        <f>IFERROR(VLOOKUP(N1424,'P1 Intra-Europees'!$A$15:$H$25,4,0),0)*R1424</f>
        <v>0</v>
      </c>
      <c r="T1424" s="160">
        <f t="shared" si="622"/>
        <v>0</v>
      </c>
      <c r="U1424" s="159">
        <f>IFERROR(VLOOKUP(N1424,'P1 Intra-Europees'!$A$15:$H$25,5,0),0)*T1424</f>
        <v>0</v>
      </c>
      <c r="V1424" s="160">
        <f t="shared" si="623"/>
        <v>0</v>
      </c>
      <c r="W1424" s="159">
        <f>IFERROR(VLOOKUP(N1424,'P1 Intra-Europees'!$A$15:$H$25,6,0),0)*V1424</f>
        <v>0</v>
      </c>
      <c r="X1424" s="160">
        <f t="shared" si="624"/>
        <v>0</v>
      </c>
      <c r="Y1424" s="159">
        <f>IFERROR(VLOOKUP(N1424,'P1 Intra-Europees'!$A$15:$H$25,7,0),0)*X1424</f>
        <v>0</v>
      </c>
      <c r="Z1424" s="161">
        <f t="shared" si="625"/>
        <v>0</v>
      </c>
      <c r="AA1424" s="162">
        <f>IFERROR(VLOOKUP(N1424,'P1 Intra-Europees'!$A$15:$H$25,8,0),0)*Z1424</f>
        <v>0</v>
      </c>
      <c r="AB1424" s="163">
        <f t="shared" si="626"/>
        <v>0</v>
      </c>
      <c r="AC1424" s="157" t="str">
        <f>VLOOKUP(B1424,'P2 Origin'!$C$21:$O$176,13,0)</f>
        <v>EUR</v>
      </c>
      <c r="AD1424" s="164">
        <f t="shared" si="627"/>
        <v>0</v>
      </c>
      <c r="AE1424" s="165">
        <f>IF(AU1424&gt;0.1,VLOOKUP(B1424,'P2 Origin'!$C$21:$M$176,3,0)*H1424,0)</f>
        <v>0</v>
      </c>
      <c r="AF1424" s="166">
        <f t="shared" si="628"/>
        <v>3.65</v>
      </c>
      <c r="AG1424" s="165">
        <f>(VLOOKUP(B1424,'P2 Origin'!$C$21:$M$176,4,0))*AF1424</f>
        <v>0</v>
      </c>
      <c r="AH1424" s="166">
        <f t="shared" si="629"/>
        <v>0</v>
      </c>
      <c r="AI1424" s="165">
        <f>(VLOOKUP(B1424,'P2 Origin'!$C$21:$M$176,5,0))*AH1424</f>
        <v>0</v>
      </c>
      <c r="AJ1424" s="166">
        <f t="shared" si="643"/>
        <v>0</v>
      </c>
      <c r="AK1424" s="165">
        <f>(VLOOKUP(B1424,'P2 Origin'!$C$21:$M$176,6,0))*AJ1424</f>
        <v>0</v>
      </c>
      <c r="AL1424" s="166">
        <f t="shared" si="630"/>
        <v>0</v>
      </c>
      <c r="AM1424" s="165">
        <f>(VLOOKUP($B1424,'P2 Origin'!$C$21:$M$176,7,0))*AL1424</f>
        <v>0</v>
      </c>
      <c r="AN1424" s="166">
        <f t="shared" si="631"/>
        <v>0</v>
      </c>
      <c r="AO1424" s="165">
        <f>(VLOOKUP($B1424,'P2 Origin'!$C$21:$M$176,8,0))*AN1424</f>
        <v>0</v>
      </c>
      <c r="AP1424" s="166">
        <f t="shared" si="632"/>
        <v>0</v>
      </c>
      <c r="AQ1424" s="165">
        <f>(VLOOKUP($B1424,'P2 Origin'!$C$21:$M$176,9,0))*AP1424</f>
        <v>0</v>
      </c>
      <c r="AR1424" s="155">
        <f t="shared" si="616"/>
        <v>0</v>
      </c>
      <c r="AS1424" s="164">
        <f>(VLOOKUP(B1424,'P2 Origin'!$C$21:$M$176,10,0))*K1424</f>
        <v>0</v>
      </c>
      <c r="AT1424" s="164">
        <f>(VLOOKUP(B1424,'P2 Origin'!$C$21:$M$176,11,0))*J1424</f>
        <v>0</v>
      </c>
      <c r="AU1424" s="167">
        <v>3.65</v>
      </c>
      <c r="AV1424" s="168">
        <v>0</v>
      </c>
      <c r="AW1424" s="169">
        <v>3.65</v>
      </c>
      <c r="AX1424" s="170">
        <f>IF(AU1424&gt;=0.1,'P3 Bureaumarge zee- en luchtvr.'!$D$12,0)</f>
        <v>0</v>
      </c>
      <c r="AY1424" s="163">
        <f t="shared" si="633"/>
        <v>0</v>
      </c>
      <c r="AZ1424" s="157" t="str">
        <f>VLOOKUP(D1424,'P4 Destination'!$C$21:$O$176,13,0)</f>
        <v>USD</v>
      </c>
      <c r="BA1424" s="164">
        <f t="shared" si="634"/>
        <v>0</v>
      </c>
      <c r="BB1424" s="171">
        <f>IF(AU1424&gt;0.1,(VLOOKUP(D1424,'P4 Destination'!$C$21:$M$176,3,0))*I1424,0)</f>
        <v>0</v>
      </c>
      <c r="BC1424" s="172">
        <f t="shared" si="635"/>
        <v>3.65</v>
      </c>
      <c r="BD1424" s="171">
        <f>(VLOOKUP($D1424,'P4 Destination'!$C$21:$M$176,4,0))*BC1424</f>
        <v>0</v>
      </c>
      <c r="BE1424" s="172">
        <f t="shared" si="636"/>
        <v>0</v>
      </c>
      <c r="BF1424" s="171">
        <f>(VLOOKUP($D1424,'P4 Destination'!$C$21:$M$176,5,0))*BE1424</f>
        <v>0</v>
      </c>
      <c r="BG1424" s="172">
        <f t="shared" si="637"/>
        <v>0</v>
      </c>
      <c r="BH1424" s="171">
        <f>(VLOOKUP($D1424,'P4 Destination'!$C$21:$M$176,6,0))*BG1424</f>
        <v>0</v>
      </c>
      <c r="BI1424" s="172">
        <f t="shared" si="638"/>
        <v>0</v>
      </c>
      <c r="BJ1424" s="171">
        <f>(VLOOKUP($D1424,'P4 Destination'!$C$21:$M$176,7,0))*BI1424</f>
        <v>0</v>
      </c>
      <c r="BK1424" s="172">
        <f t="shared" si="639"/>
        <v>0</v>
      </c>
      <c r="BL1424" s="171">
        <f>(VLOOKUP($D1424,'P4 Destination'!$C$21:$M$176,8,0))*BK1424</f>
        <v>0</v>
      </c>
      <c r="BM1424" s="172">
        <f t="shared" si="640"/>
        <v>0</v>
      </c>
      <c r="BN1424" s="171">
        <f>(VLOOKUP($D1424,'P4 Destination'!$C$21:$M$176,9,0))*BM1424</f>
        <v>0</v>
      </c>
      <c r="BO1424" s="154">
        <f t="shared" si="617"/>
        <v>0</v>
      </c>
      <c r="BP1424" s="171">
        <f>(VLOOKUP(D1424,'P4 Destination'!$C$21:$M$176,10,0))*K1424</f>
        <v>0</v>
      </c>
      <c r="BQ1424" s="171">
        <f>(VLOOKUP(D1424,'P4 Destination'!$C$21:$M$176,11,0))*J1424</f>
        <v>0</v>
      </c>
      <c r="BR1424" s="173">
        <f t="shared" si="641"/>
        <v>0</v>
      </c>
      <c r="BS1424" s="173">
        <f>(AV1424*2500)*'P6 Verzekering'!$E$11</f>
        <v>0</v>
      </c>
      <c r="BT1424" s="173">
        <f>(AW1424*2500)*'P6 Verzekering'!$E$12</f>
        <v>0</v>
      </c>
      <c r="BU1424" s="173">
        <f>(L1424*2500)*'P6 Verzekering'!$E$13</f>
        <v>0</v>
      </c>
      <c r="BV1424" s="173">
        <f t="shared" si="642"/>
        <v>0</v>
      </c>
      <c r="BW1424"/>
      <c r="BX1424"/>
    </row>
    <row r="1425" spans="1:76">
      <c r="A1425" s="152" t="s">
        <v>1926</v>
      </c>
      <c r="B1425" s="152" t="s">
        <v>219</v>
      </c>
      <c r="C1425" s="152" t="s">
        <v>219</v>
      </c>
      <c r="D1425" s="152" t="s">
        <v>261</v>
      </c>
      <c r="E1425" s="152" t="s">
        <v>260</v>
      </c>
      <c r="F1425" s="153">
        <f t="shared" si="618"/>
        <v>2.5499999999999998</v>
      </c>
      <c r="G1425" s="154">
        <v>0</v>
      </c>
      <c r="H1425" s="154">
        <f>IFERROR(VLOOKUP(B1425,'P2 Origin'!$C$21:$Q$176,15,FALSE),0)</f>
        <v>0</v>
      </c>
      <c r="I1425" s="154">
        <f>IFERROR(VLOOKUP(D1425,'P4 Destination'!$C$21:$Q$176,15,FALSE),0)</f>
        <v>0</v>
      </c>
      <c r="J1425" s="155"/>
      <c r="K1425" s="155"/>
      <c r="L1425" s="156">
        <v>0</v>
      </c>
      <c r="M1425" s="155">
        <v>0</v>
      </c>
      <c r="N1425" s="155">
        <v>0</v>
      </c>
      <c r="O1425" s="157">
        <f t="shared" si="619"/>
        <v>0</v>
      </c>
      <c r="P1425" s="158">
        <f t="shared" si="620"/>
        <v>0</v>
      </c>
      <c r="Q1425" s="159">
        <f>IFERROR(VLOOKUP(N1425,'P1 Intra-Europees'!$A$15:$H$25,3,0),0)*P1425</f>
        <v>0</v>
      </c>
      <c r="R1425" s="160">
        <f t="shared" si="621"/>
        <v>0</v>
      </c>
      <c r="S1425" s="159">
        <f>IFERROR(VLOOKUP(N1425,'P1 Intra-Europees'!$A$15:$H$25,4,0),0)*R1425</f>
        <v>0</v>
      </c>
      <c r="T1425" s="160">
        <f t="shared" si="622"/>
        <v>0</v>
      </c>
      <c r="U1425" s="159">
        <f>IFERROR(VLOOKUP(N1425,'P1 Intra-Europees'!$A$15:$H$25,5,0),0)*T1425</f>
        <v>0</v>
      </c>
      <c r="V1425" s="160">
        <f t="shared" si="623"/>
        <v>0</v>
      </c>
      <c r="W1425" s="159">
        <f>IFERROR(VLOOKUP(N1425,'P1 Intra-Europees'!$A$15:$H$25,6,0),0)*V1425</f>
        <v>0</v>
      </c>
      <c r="X1425" s="160">
        <f t="shared" si="624"/>
        <v>0</v>
      </c>
      <c r="Y1425" s="159">
        <f>IFERROR(VLOOKUP(N1425,'P1 Intra-Europees'!$A$15:$H$25,7,0),0)*X1425</f>
        <v>0</v>
      </c>
      <c r="Z1425" s="161">
        <f t="shared" si="625"/>
        <v>0</v>
      </c>
      <c r="AA1425" s="162">
        <f>IFERROR(VLOOKUP(N1425,'P1 Intra-Europees'!$A$15:$H$25,8,0),0)*Z1425</f>
        <v>0</v>
      </c>
      <c r="AB1425" s="163">
        <f t="shared" si="626"/>
        <v>0</v>
      </c>
      <c r="AC1425" s="157" t="str">
        <f>VLOOKUP(B1425,'P2 Origin'!$C$21:$O$176,13,0)</f>
        <v>EUR</v>
      </c>
      <c r="AD1425" s="164">
        <f t="shared" si="627"/>
        <v>0</v>
      </c>
      <c r="AE1425" s="165">
        <f>IF(AU1425&gt;0.1,VLOOKUP(B1425,'P2 Origin'!$C$21:$M$176,3,0)*H1425,0)</f>
        <v>0</v>
      </c>
      <c r="AF1425" s="166">
        <f t="shared" si="628"/>
        <v>2.5499999999999998</v>
      </c>
      <c r="AG1425" s="165">
        <f>(VLOOKUP(B1425,'P2 Origin'!$C$21:$M$176,4,0))*AF1425</f>
        <v>0</v>
      </c>
      <c r="AH1425" s="166">
        <f t="shared" si="629"/>
        <v>0</v>
      </c>
      <c r="AI1425" s="165">
        <f>(VLOOKUP(B1425,'P2 Origin'!$C$21:$M$176,5,0))*AH1425</f>
        <v>0</v>
      </c>
      <c r="AJ1425" s="166">
        <f t="shared" si="643"/>
        <v>0</v>
      </c>
      <c r="AK1425" s="165">
        <f>(VLOOKUP(B1425,'P2 Origin'!$C$21:$M$176,6,0))*AJ1425</f>
        <v>0</v>
      </c>
      <c r="AL1425" s="166">
        <f t="shared" si="630"/>
        <v>0</v>
      </c>
      <c r="AM1425" s="165">
        <f>(VLOOKUP($B1425,'P2 Origin'!$C$21:$M$176,7,0))*AL1425</f>
        <v>0</v>
      </c>
      <c r="AN1425" s="166">
        <f t="shared" si="631"/>
        <v>0</v>
      </c>
      <c r="AO1425" s="165">
        <f>(VLOOKUP($B1425,'P2 Origin'!$C$21:$M$176,8,0))*AN1425</f>
        <v>0</v>
      </c>
      <c r="AP1425" s="166">
        <f t="shared" si="632"/>
        <v>0</v>
      </c>
      <c r="AQ1425" s="165">
        <f>(VLOOKUP($B1425,'P2 Origin'!$C$21:$M$176,9,0))*AP1425</f>
        <v>0</v>
      </c>
      <c r="AR1425" s="155">
        <f t="shared" si="616"/>
        <v>0</v>
      </c>
      <c r="AS1425" s="164">
        <f>(VLOOKUP(B1425,'P2 Origin'!$C$21:$M$176,10,0))*K1425</f>
        <v>0</v>
      </c>
      <c r="AT1425" s="164">
        <f>(VLOOKUP(B1425,'P2 Origin'!$C$21:$M$176,11,0))*J1425</f>
        <v>0</v>
      </c>
      <c r="AU1425" s="167">
        <v>2.5499999999999998</v>
      </c>
      <c r="AV1425" s="168">
        <v>0</v>
      </c>
      <c r="AW1425" s="169">
        <v>2.5499999999999998</v>
      </c>
      <c r="AX1425" s="170">
        <f>IF(AU1425&gt;=0.1,'P3 Bureaumarge zee- en luchtvr.'!$D$12,0)</f>
        <v>0</v>
      </c>
      <c r="AY1425" s="163">
        <f t="shared" si="633"/>
        <v>0</v>
      </c>
      <c r="AZ1425" s="157" t="str">
        <f>VLOOKUP(D1425,'P4 Destination'!$C$21:$O$176,13,0)</f>
        <v>USD</v>
      </c>
      <c r="BA1425" s="164">
        <f t="shared" si="634"/>
        <v>0</v>
      </c>
      <c r="BB1425" s="171">
        <f>IF(AU1425&gt;0.1,(VLOOKUP(D1425,'P4 Destination'!$C$21:$M$176,3,0))*I1425,0)</f>
        <v>0</v>
      </c>
      <c r="BC1425" s="172">
        <f t="shared" si="635"/>
        <v>2.5499999999999998</v>
      </c>
      <c r="BD1425" s="171">
        <f>(VLOOKUP($D1425,'P4 Destination'!$C$21:$M$176,4,0))*BC1425</f>
        <v>0</v>
      </c>
      <c r="BE1425" s="172">
        <f t="shared" si="636"/>
        <v>0</v>
      </c>
      <c r="BF1425" s="171">
        <f>(VLOOKUP($D1425,'P4 Destination'!$C$21:$M$176,5,0))*BE1425</f>
        <v>0</v>
      </c>
      <c r="BG1425" s="172">
        <f t="shared" si="637"/>
        <v>0</v>
      </c>
      <c r="BH1425" s="171">
        <f>(VLOOKUP($D1425,'P4 Destination'!$C$21:$M$176,6,0))*BG1425</f>
        <v>0</v>
      </c>
      <c r="BI1425" s="172">
        <f t="shared" si="638"/>
        <v>0</v>
      </c>
      <c r="BJ1425" s="171">
        <f>(VLOOKUP($D1425,'P4 Destination'!$C$21:$M$176,7,0))*BI1425</f>
        <v>0</v>
      </c>
      <c r="BK1425" s="172">
        <f t="shared" si="639"/>
        <v>0</v>
      </c>
      <c r="BL1425" s="171">
        <f>(VLOOKUP($D1425,'P4 Destination'!$C$21:$M$176,8,0))*BK1425</f>
        <v>0</v>
      </c>
      <c r="BM1425" s="172">
        <f t="shared" si="640"/>
        <v>0</v>
      </c>
      <c r="BN1425" s="171">
        <f>(VLOOKUP($D1425,'P4 Destination'!$C$21:$M$176,9,0))*BM1425</f>
        <v>0</v>
      </c>
      <c r="BO1425" s="154">
        <f t="shared" si="617"/>
        <v>0</v>
      </c>
      <c r="BP1425" s="171">
        <f>(VLOOKUP(D1425,'P4 Destination'!$C$21:$M$176,10,0))*K1425</f>
        <v>0</v>
      </c>
      <c r="BQ1425" s="171">
        <f>(VLOOKUP(D1425,'P4 Destination'!$C$21:$M$176,11,0))*J1425</f>
        <v>0</v>
      </c>
      <c r="BR1425" s="173">
        <f t="shared" si="641"/>
        <v>0</v>
      </c>
      <c r="BS1425" s="173">
        <f>(AV1425*2500)*'P6 Verzekering'!$E$11</f>
        <v>0</v>
      </c>
      <c r="BT1425" s="173">
        <f>(AW1425*2500)*'P6 Verzekering'!$E$12</f>
        <v>0</v>
      </c>
      <c r="BU1425" s="173">
        <f>(L1425*2500)*'P6 Verzekering'!$E$13</f>
        <v>0</v>
      </c>
      <c r="BV1425" s="173">
        <f t="shared" si="642"/>
        <v>0</v>
      </c>
      <c r="BW1425"/>
      <c r="BX1425"/>
    </row>
    <row r="1426" spans="1:76">
      <c r="A1426" s="152" t="s">
        <v>1927</v>
      </c>
      <c r="B1426" s="152" t="s">
        <v>219</v>
      </c>
      <c r="C1426" s="152" t="s">
        <v>219</v>
      </c>
      <c r="D1426" s="152" t="s">
        <v>261</v>
      </c>
      <c r="E1426" s="152" t="s">
        <v>260</v>
      </c>
      <c r="F1426" s="153">
        <f t="shared" si="618"/>
        <v>3</v>
      </c>
      <c r="G1426" s="154">
        <v>0</v>
      </c>
      <c r="H1426" s="154">
        <f>IFERROR(VLOOKUP(B1426,'P2 Origin'!$C$21:$Q$176,15,FALSE),0)</f>
        <v>0</v>
      </c>
      <c r="I1426" s="154">
        <f>IFERROR(VLOOKUP(D1426,'P4 Destination'!$C$21:$Q$176,15,FALSE),0)</f>
        <v>0</v>
      </c>
      <c r="J1426" s="155"/>
      <c r="K1426" s="155"/>
      <c r="L1426" s="156">
        <v>0</v>
      </c>
      <c r="M1426" s="155">
        <v>0</v>
      </c>
      <c r="N1426" s="155">
        <v>0</v>
      </c>
      <c r="O1426" s="157">
        <f t="shared" si="619"/>
        <v>0</v>
      </c>
      <c r="P1426" s="158">
        <f t="shared" si="620"/>
        <v>0</v>
      </c>
      <c r="Q1426" s="159">
        <f>IFERROR(VLOOKUP(N1426,'P1 Intra-Europees'!$A$15:$H$25,3,0),0)*P1426</f>
        <v>0</v>
      </c>
      <c r="R1426" s="160">
        <f t="shared" si="621"/>
        <v>0</v>
      </c>
      <c r="S1426" s="159">
        <f>IFERROR(VLOOKUP(N1426,'P1 Intra-Europees'!$A$15:$H$25,4,0),0)*R1426</f>
        <v>0</v>
      </c>
      <c r="T1426" s="160">
        <f t="shared" si="622"/>
        <v>0</v>
      </c>
      <c r="U1426" s="159">
        <f>IFERROR(VLOOKUP(N1426,'P1 Intra-Europees'!$A$15:$H$25,5,0),0)*T1426</f>
        <v>0</v>
      </c>
      <c r="V1426" s="160">
        <f t="shared" si="623"/>
        <v>0</v>
      </c>
      <c r="W1426" s="159">
        <f>IFERROR(VLOOKUP(N1426,'P1 Intra-Europees'!$A$15:$H$25,6,0),0)*V1426</f>
        <v>0</v>
      </c>
      <c r="X1426" s="160">
        <f t="shared" si="624"/>
        <v>0</v>
      </c>
      <c r="Y1426" s="159">
        <f>IFERROR(VLOOKUP(N1426,'P1 Intra-Europees'!$A$15:$H$25,7,0),0)*X1426</f>
        <v>0</v>
      </c>
      <c r="Z1426" s="161">
        <f t="shared" si="625"/>
        <v>0</v>
      </c>
      <c r="AA1426" s="162">
        <f>IFERROR(VLOOKUP(N1426,'P1 Intra-Europees'!$A$15:$H$25,8,0),0)*Z1426</f>
        <v>0</v>
      </c>
      <c r="AB1426" s="163">
        <f t="shared" si="626"/>
        <v>0</v>
      </c>
      <c r="AC1426" s="157" t="str">
        <f>VLOOKUP(B1426,'P2 Origin'!$C$21:$O$176,13,0)</f>
        <v>EUR</v>
      </c>
      <c r="AD1426" s="164">
        <f t="shared" si="627"/>
        <v>0</v>
      </c>
      <c r="AE1426" s="165">
        <f>IF(AU1426&gt;0.1,VLOOKUP(B1426,'P2 Origin'!$C$21:$M$176,3,0)*H1426,0)</f>
        <v>0</v>
      </c>
      <c r="AF1426" s="166">
        <f t="shared" si="628"/>
        <v>3</v>
      </c>
      <c r="AG1426" s="165">
        <f>(VLOOKUP(B1426,'P2 Origin'!$C$21:$M$176,4,0))*AF1426</f>
        <v>0</v>
      </c>
      <c r="AH1426" s="166">
        <f t="shared" si="629"/>
        <v>0</v>
      </c>
      <c r="AI1426" s="165">
        <f>(VLOOKUP(B1426,'P2 Origin'!$C$21:$M$176,5,0))*AH1426</f>
        <v>0</v>
      </c>
      <c r="AJ1426" s="166">
        <f t="shared" si="643"/>
        <v>0</v>
      </c>
      <c r="AK1426" s="165">
        <f>(VLOOKUP(B1426,'P2 Origin'!$C$21:$M$176,6,0))*AJ1426</f>
        <v>0</v>
      </c>
      <c r="AL1426" s="166">
        <f t="shared" si="630"/>
        <v>0</v>
      </c>
      <c r="AM1426" s="165">
        <f>(VLOOKUP($B1426,'P2 Origin'!$C$21:$M$176,7,0))*AL1426</f>
        <v>0</v>
      </c>
      <c r="AN1426" s="166">
        <f t="shared" si="631"/>
        <v>0</v>
      </c>
      <c r="AO1426" s="165">
        <f>(VLOOKUP($B1426,'P2 Origin'!$C$21:$M$176,8,0))*AN1426</f>
        <v>0</v>
      </c>
      <c r="AP1426" s="166">
        <f t="shared" si="632"/>
        <v>0</v>
      </c>
      <c r="AQ1426" s="165">
        <f>(VLOOKUP($B1426,'P2 Origin'!$C$21:$M$176,9,0))*AP1426</f>
        <v>0</v>
      </c>
      <c r="AR1426" s="155">
        <f t="shared" si="616"/>
        <v>0</v>
      </c>
      <c r="AS1426" s="164">
        <f>(VLOOKUP(B1426,'P2 Origin'!$C$21:$M$176,10,0))*K1426</f>
        <v>0</v>
      </c>
      <c r="AT1426" s="164">
        <f>(VLOOKUP(B1426,'P2 Origin'!$C$21:$M$176,11,0))*J1426</f>
        <v>0</v>
      </c>
      <c r="AU1426" s="167">
        <v>3</v>
      </c>
      <c r="AV1426" s="168">
        <v>0</v>
      </c>
      <c r="AW1426" s="169">
        <v>3</v>
      </c>
      <c r="AX1426" s="170">
        <f>IF(AU1426&gt;=0.1,'P3 Bureaumarge zee- en luchtvr.'!$D$12,0)</f>
        <v>0</v>
      </c>
      <c r="AY1426" s="163">
        <f t="shared" si="633"/>
        <v>0</v>
      </c>
      <c r="AZ1426" s="157" t="str">
        <f>VLOOKUP(D1426,'P4 Destination'!$C$21:$O$176,13,0)</f>
        <v>USD</v>
      </c>
      <c r="BA1426" s="164">
        <f t="shared" si="634"/>
        <v>0</v>
      </c>
      <c r="BB1426" s="171">
        <f>IF(AU1426&gt;0.1,(VLOOKUP(D1426,'P4 Destination'!$C$21:$M$176,3,0))*I1426,0)</f>
        <v>0</v>
      </c>
      <c r="BC1426" s="172">
        <f t="shared" si="635"/>
        <v>3</v>
      </c>
      <c r="BD1426" s="171">
        <f>(VLOOKUP($D1426,'P4 Destination'!$C$21:$M$176,4,0))*BC1426</f>
        <v>0</v>
      </c>
      <c r="BE1426" s="172">
        <f t="shared" si="636"/>
        <v>0</v>
      </c>
      <c r="BF1426" s="171">
        <f>(VLOOKUP($D1426,'P4 Destination'!$C$21:$M$176,5,0))*BE1426</f>
        <v>0</v>
      </c>
      <c r="BG1426" s="172">
        <f t="shared" si="637"/>
        <v>0</v>
      </c>
      <c r="BH1426" s="171">
        <f>(VLOOKUP($D1426,'P4 Destination'!$C$21:$M$176,6,0))*BG1426</f>
        <v>0</v>
      </c>
      <c r="BI1426" s="172">
        <f t="shared" si="638"/>
        <v>0</v>
      </c>
      <c r="BJ1426" s="171">
        <f>(VLOOKUP($D1426,'P4 Destination'!$C$21:$M$176,7,0))*BI1426</f>
        <v>0</v>
      </c>
      <c r="BK1426" s="172">
        <f t="shared" si="639"/>
        <v>0</v>
      </c>
      <c r="BL1426" s="171">
        <f>(VLOOKUP($D1426,'P4 Destination'!$C$21:$M$176,8,0))*BK1426</f>
        <v>0</v>
      </c>
      <c r="BM1426" s="172">
        <f t="shared" si="640"/>
        <v>0</v>
      </c>
      <c r="BN1426" s="171">
        <f>(VLOOKUP($D1426,'P4 Destination'!$C$21:$M$176,9,0))*BM1426</f>
        <v>0</v>
      </c>
      <c r="BO1426" s="154">
        <f t="shared" si="617"/>
        <v>0</v>
      </c>
      <c r="BP1426" s="171">
        <f>(VLOOKUP(D1426,'P4 Destination'!$C$21:$M$176,10,0))*K1426</f>
        <v>0</v>
      </c>
      <c r="BQ1426" s="171">
        <f>(VLOOKUP(D1426,'P4 Destination'!$C$21:$M$176,11,0))*J1426</f>
        <v>0</v>
      </c>
      <c r="BR1426" s="173">
        <f t="shared" si="641"/>
        <v>0</v>
      </c>
      <c r="BS1426" s="173">
        <f>(AV1426*2500)*'P6 Verzekering'!$E$11</f>
        <v>0</v>
      </c>
      <c r="BT1426" s="173">
        <f>(AW1426*2500)*'P6 Verzekering'!$E$12</f>
        <v>0</v>
      </c>
      <c r="BU1426" s="173">
        <f>(L1426*2500)*'P6 Verzekering'!$E$13</f>
        <v>0</v>
      </c>
      <c r="BV1426" s="173">
        <f t="shared" si="642"/>
        <v>0</v>
      </c>
      <c r="BW1426"/>
      <c r="BX1426"/>
    </row>
    <row r="1427" spans="1:76">
      <c r="A1427" s="152" t="s">
        <v>1938</v>
      </c>
      <c r="B1427" s="152" t="s">
        <v>219</v>
      </c>
      <c r="C1427" s="152" t="s">
        <v>219</v>
      </c>
      <c r="D1427" s="152" t="s">
        <v>430</v>
      </c>
      <c r="E1427" s="152" t="s">
        <v>427</v>
      </c>
      <c r="F1427" s="153">
        <f t="shared" si="618"/>
        <v>24</v>
      </c>
      <c r="G1427" s="154">
        <v>1</v>
      </c>
      <c r="H1427" s="154">
        <f>IFERROR(VLOOKUP(B1427,'P2 Origin'!$C$21:$Q$176,15,FALSE),0)</f>
        <v>0</v>
      </c>
      <c r="I1427" s="154">
        <f>IFERROR(VLOOKUP(D1427,'P4 Destination'!$C$21:$Q$176,15,FALSE),0)</f>
        <v>1</v>
      </c>
      <c r="J1427" s="155"/>
      <c r="K1427" s="155">
        <v>1</v>
      </c>
      <c r="L1427" s="156">
        <v>0</v>
      </c>
      <c r="M1427" s="155">
        <v>0</v>
      </c>
      <c r="N1427" s="155">
        <v>0</v>
      </c>
      <c r="O1427" s="157">
        <f t="shared" si="619"/>
        <v>0</v>
      </c>
      <c r="P1427" s="158">
        <f t="shared" si="620"/>
        <v>0</v>
      </c>
      <c r="Q1427" s="159">
        <f>IFERROR(VLOOKUP(N1427,'P1 Intra-Europees'!$A$15:$H$25,3,0),0)*P1427</f>
        <v>0</v>
      </c>
      <c r="R1427" s="160">
        <f t="shared" si="621"/>
        <v>0</v>
      </c>
      <c r="S1427" s="159">
        <f>IFERROR(VLOOKUP(N1427,'P1 Intra-Europees'!$A$15:$H$25,4,0),0)*R1427</f>
        <v>0</v>
      </c>
      <c r="T1427" s="160">
        <f t="shared" si="622"/>
        <v>0</v>
      </c>
      <c r="U1427" s="159">
        <f>IFERROR(VLOOKUP(N1427,'P1 Intra-Europees'!$A$15:$H$25,5,0),0)*T1427</f>
        <v>0</v>
      </c>
      <c r="V1427" s="160">
        <f t="shared" si="623"/>
        <v>0</v>
      </c>
      <c r="W1427" s="159">
        <f>IFERROR(VLOOKUP(N1427,'P1 Intra-Europees'!$A$15:$H$25,6,0),0)*V1427</f>
        <v>0</v>
      </c>
      <c r="X1427" s="160">
        <f t="shared" si="624"/>
        <v>0</v>
      </c>
      <c r="Y1427" s="159">
        <f>IFERROR(VLOOKUP(N1427,'P1 Intra-Europees'!$A$15:$H$25,7,0),0)*X1427</f>
        <v>0</v>
      </c>
      <c r="Z1427" s="161">
        <f t="shared" si="625"/>
        <v>0</v>
      </c>
      <c r="AA1427" s="162">
        <f>IFERROR(VLOOKUP(N1427,'P1 Intra-Europees'!$A$15:$H$25,8,0),0)*Z1427</f>
        <v>0</v>
      </c>
      <c r="AB1427" s="163">
        <f t="shared" si="626"/>
        <v>0</v>
      </c>
      <c r="AC1427" s="157" t="str">
        <f>VLOOKUP(B1427,'P2 Origin'!$C$21:$O$176,13,0)</f>
        <v>EUR</v>
      </c>
      <c r="AD1427" s="164">
        <f t="shared" si="627"/>
        <v>0</v>
      </c>
      <c r="AE1427" s="165">
        <f>IF(AU1427&gt;0.1,VLOOKUP(B1427,'P2 Origin'!$C$21:$M$176,3,0)*H1427,0)</f>
        <v>0</v>
      </c>
      <c r="AF1427" s="166">
        <f t="shared" si="628"/>
        <v>0</v>
      </c>
      <c r="AG1427" s="165">
        <f>(VLOOKUP(B1427,'P2 Origin'!$C$21:$M$176,4,0))*AF1427</f>
        <v>0</v>
      </c>
      <c r="AH1427" s="166">
        <f t="shared" si="629"/>
        <v>0</v>
      </c>
      <c r="AI1427" s="165">
        <f>(VLOOKUP(B1427,'P2 Origin'!$C$21:$M$176,5,0))*AH1427</f>
        <v>0</v>
      </c>
      <c r="AJ1427" s="166">
        <f t="shared" si="643"/>
        <v>24</v>
      </c>
      <c r="AK1427" s="165">
        <f>(VLOOKUP(B1427,'P2 Origin'!$C$21:$M$176,6,0))*AJ1427</f>
        <v>0</v>
      </c>
      <c r="AL1427" s="166">
        <f t="shared" si="630"/>
        <v>0</v>
      </c>
      <c r="AM1427" s="165">
        <f>(VLOOKUP($B1427,'P2 Origin'!$C$21:$M$176,7,0))*AL1427</f>
        <v>0</v>
      </c>
      <c r="AN1427" s="166">
        <f t="shared" si="631"/>
        <v>0</v>
      </c>
      <c r="AO1427" s="165">
        <f>(VLOOKUP($B1427,'P2 Origin'!$C$21:$M$176,8,0))*AN1427</f>
        <v>0</v>
      </c>
      <c r="AP1427" s="166">
        <f t="shared" si="632"/>
        <v>0</v>
      </c>
      <c r="AQ1427" s="165">
        <f>(VLOOKUP($B1427,'P2 Origin'!$C$21:$M$176,9,0))*AP1427</f>
        <v>0</v>
      </c>
      <c r="AR1427" s="155">
        <f t="shared" si="616"/>
        <v>1</v>
      </c>
      <c r="AS1427" s="164">
        <f>(VLOOKUP(B1427,'P2 Origin'!$C$21:$M$176,10,0))*K1427</f>
        <v>0</v>
      </c>
      <c r="AT1427" s="164">
        <f>(VLOOKUP(B1427,'P2 Origin'!$C$21:$M$176,11,0))*J1427</f>
        <v>0</v>
      </c>
      <c r="AU1427" s="167">
        <v>24</v>
      </c>
      <c r="AV1427" s="168">
        <v>24</v>
      </c>
      <c r="AW1427" s="169">
        <v>0</v>
      </c>
      <c r="AX1427" s="170">
        <f>IF(AU1427&gt;=0.1,'P3 Bureaumarge zee- en luchtvr.'!$D$12,0)</f>
        <v>0</v>
      </c>
      <c r="AY1427" s="163">
        <f t="shared" si="633"/>
        <v>0</v>
      </c>
      <c r="AZ1427" s="157" t="str">
        <f>VLOOKUP(D1427,'P4 Destination'!$C$21:$O$176,13,0)</f>
        <v>USD</v>
      </c>
      <c r="BA1427" s="164">
        <f t="shared" si="634"/>
        <v>0</v>
      </c>
      <c r="BB1427" s="171">
        <f>IF(AU1427&gt;0.1,(VLOOKUP(D1427,'P4 Destination'!$C$21:$M$176,3,0))*I1427,0)</f>
        <v>0</v>
      </c>
      <c r="BC1427" s="172">
        <f t="shared" si="635"/>
        <v>0</v>
      </c>
      <c r="BD1427" s="171">
        <f>(VLOOKUP($D1427,'P4 Destination'!$C$21:$M$176,4,0))*BC1427</f>
        <v>0</v>
      </c>
      <c r="BE1427" s="172">
        <f t="shared" si="636"/>
        <v>0</v>
      </c>
      <c r="BF1427" s="171">
        <f>(VLOOKUP($D1427,'P4 Destination'!$C$21:$M$176,5,0))*BE1427</f>
        <v>0</v>
      </c>
      <c r="BG1427" s="172">
        <f t="shared" si="637"/>
        <v>24</v>
      </c>
      <c r="BH1427" s="171">
        <f>(VLOOKUP($D1427,'P4 Destination'!$C$21:$M$176,6,0))*BG1427</f>
        <v>0</v>
      </c>
      <c r="BI1427" s="172">
        <f t="shared" si="638"/>
        <v>0</v>
      </c>
      <c r="BJ1427" s="171">
        <f>(VLOOKUP($D1427,'P4 Destination'!$C$21:$M$176,7,0))*BI1427</f>
        <v>0</v>
      </c>
      <c r="BK1427" s="172">
        <f t="shared" si="639"/>
        <v>0</v>
      </c>
      <c r="BL1427" s="171">
        <f>(VLOOKUP($D1427,'P4 Destination'!$C$21:$M$176,8,0))*BK1427</f>
        <v>0</v>
      </c>
      <c r="BM1427" s="172">
        <f t="shared" si="640"/>
        <v>0</v>
      </c>
      <c r="BN1427" s="171">
        <f>(VLOOKUP($D1427,'P4 Destination'!$C$21:$M$176,9,0))*BM1427</f>
        <v>0</v>
      </c>
      <c r="BO1427" s="154">
        <f t="shared" si="617"/>
        <v>1</v>
      </c>
      <c r="BP1427" s="171">
        <f>(VLOOKUP(D1427,'P4 Destination'!$C$21:$M$176,10,0))*K1427</f>
        <v>0</v>
      </c>
      <c r="BQ1427" s="171">
        <f>(VLOOKUP(D1427,'P4 Destination'!$C$21:$M$176,11,0))*J1427</f>
        <v>0</v>
      </c>
      <c r="BR1427" s="173">
        <f t="shared" si="641"/>
        <v>0</v>
      </c>
      <c r="BS1427" s="173">
        <f>(AV1427*2500)*'P6 Verzekering'!$E$11</f>
        <v>0</v>
      </c>
      <c r="BT1427" s="173">
        <f>(AW1427*2500)*'P6 Verzekering'!$E$12</f>
        <v>0</v>
      </c>
      <c r="BU1427" s="173">
        <f>(L1427*2500)*'P6 Verzekering'!$E$13</f>
        <v>0</v>
      </c>
      <c r="BV1427" s="173">
        <f t="shared" si="642"/>
        <v>0</v>
      </c>
      <c r="BW1427"/>
      <c r="BX1427"/>
    </row>
    <row r="1428" spans="1:76">
      <c r="A1428" s="152" t="s">
        <v>1949</v>
      </c>
      <c r="B1428" s="152" t="s">
        <v>219</v>
      </c>
      <c r="C1428" s="152" t="s">
        <v>219</v>
      </c>
      <c r="D1428" s="152" t="s">
        <v>409</v>
      </c>
      <c r="E1428" s="152" t="s">
        <v>408</v>
      </c>
      <c r="F1428" s="153">
        <f t="shared" si="618"/>
        <v>2.2999999999999998</v>
      </c>
      <c r="G1428" s="154">
        <v>0</v>
      </c>
      <c r="H1428" s="154">
        <f>IFERROR(VLOOKUP(B1428,'P2 Origin'!$C$21:$Q$176,15,FALSE),0)</f>
        <v>0</v>
      </c>
      <c r="I1428" s="154">
        <f>IFERROR(VLOOKUP(D1428,'P4 Destination'!$C$21:$Q$176,15,FALSE),0)</f>
        <v>1</v>
      </c>
      <c r="J1428" s="155"/>
      <c r="K1428" s="155"/>
      <c r="L1428" s="156">
        <v>0</v>
      </c>
      <c r="M1428" s="155">
        <v>0</v>
      </c>
      <c r="N1428" s="155">
        <v>0</v>
      </c>
      <c r="O1428" s="157">
        <f t="shared" si="619"/>
        <v>0</v>
      </c>
      <c r="P1428" s="158">
        <f t="shared" si="620"/>
        <v>0</v>
      </c>
      <c r="Q1428" s="159">
        <f>IFERROR(VLOOKUP(N1428,'P1 Intra-Europees'!$A$15:$H$25,3,0),0)*P1428</f>
        <v>0</v>
      </c>
      <c r="R1428" s="160">
        <f t="shared" si="621"/>
        <v>0</v>
      </c>
      <c r="S1428" s="159">
        <f>IFERROR(VLOOKUP(N1428,'P1 Intra-Europees'!$A$15:$H$25,4,0),0)*R1428</f>
        <v>0</v>
      </c>
      <c r="T1428" s="160">
        <f t="shared" si="622"/>
        <v>0</v>
      </c>
      <c r="U1428" s="159">
        <f>IFERROR(VLOOKUP(N1428,'P1 Intra-Europees'!$A$15:$H$25,5,0),0)*T1428</f>
        <v>0</v>
      </c>
      <c r="V1428" s="160">
        <f t="shared" si="623"/>
        <v>0</v>
      </c>
      <c r="W1428" s="159">
        <f>IFERROR(VLOOKUP(N1428,'P1 Intra-Europees'!$A$15:$H$25,6,0),0)*V1428</f>
        <v>0</v>
      </c>
      <c r="X1428" s="160">
        <f t="shared" si="624"/>
        <v>0</v>
      </c>
      <c r="Y1428" s="159">
        <f>IFERROR(VLOOKUP(N1428,'P1 Intra-Europees'!$A$15:$H$25,7,0),0)*X1428</f>
        <v>0</v>
      </c>
      <c r="Z1428" s="161">
        <f t="shared" si="625"/>
        <v>0</v>
      </c>
      <c r="AA1428" s="162">
        <f>IFERROR(VLOOKUP(N1428,'P1 Intra-Europees'!$A$15:$H$25,8,0),0)*Z1428</f>
        <v>0</v>
      </c>
      <c r="AB1428" s="163">
        <f t="shared" si="626"/>
        <v>0</v>
      </c>
      <c r="AC1428" s="157" t="str">
        <f>VLOOKUP(B1428,'P2 Origin'!$C$21:$O$176,13,0)</f>
        <v>EUR</v>
      </c>
      <c r="AD1428" s="164">
        <f t="shared" si="627"/>
        <v>0</v>
      </c>
      <c r="AE1428" s="165">
        <f>IF(AU1428&gt;0.1,VLOOKUP(B1428,'P2 Origin'!$C$21:$M$176,3,0)*H1428,0)</f>
        <v>0</v>
      </c>
      <c r="AF1428" s="166">
        <f t="shared" si="628"/>
        <v>2.2999999999999998</v>
      </c>
      <c r="AG1428" s="165">
        <f>(VLOOKUP(B1428,'P2 Origin'!$C$21:$M$176,4,0))*AF1428</f>
        <v>0</v>
      </c>
      <c r="AH1428" s="166">
        <f t="shared" si="629"/>
        <v>0</v>
      </c>
      <c r="AI1428" s="165">
        <f>(VLOOKUP(B1428,'P2 Origin'!$C$21:$M$176,5,0))*AH1428</f>
        <v>0</v>
      </c>
      <c r="AJ1428" s="166">
        <f t="shared" si="643"/>
        <v>0</v>
      </c>
      <c r="AK1428" s="165">
        <f>(VLOOKUP(B1428,'P2 Origin'!$C$21:$M$176,6,0))*AJ1428</f>
        <v>0</v>
      </c>
      <c r="AL1428" s="166">
        <f t="shared" si="630"/>
        <v>0</v>
      </c>
      <c r="AM1428" s="165">
        <f>(VLOOKUP($B1428,'P2 Origin'!$C$21:$M$176,7,0))*AL1428</f>
        <v>0</v>
      </c>
      <c r="AN1428" s="166">
        <f t="shared" si="631"/>
        <v>0</v>
      </c>
      <c r="AO1428" s="165">
        <f>(VLOOKUP($B1428,'P2 Origin'!$C$21:$M$176,8,0))*AN1428</f>
        <v>0</v>
      </c>
      <c r="AP1428" s="166">
        <f t="shared" si="632"/>
        <v>0</v>
      </c>
      <c r="AQ1428" s="165">
        <f>(VLOOKUP($B1428,'P2 Origin'!$C$21:$M$176,9,0))*AP1428</f>
        <v>0</v>
      </c>
      <c r="AR1428" s="155">
        <f t="shared" si="616"/>
        <v>0</v>
      </c>
      <c r="AS1428" s="164">
        <f>(VLOOKUP(B1428,'P2 Origin'!$C$21:$M$176,10,0))*K1428</f>
        <v>0</v>
      </c>
      <c r="AT1428" s="164">
        <f>(VLOOKUP(B1428,'P2 Origin'!$C$21:$M$176,11,0))*J1428</f>
        <v>0</v>
      </c>
      <c r="AU1428" s="167">
        <v>2.2999999999999998</v>
      </c>
      <c r="AV1428" s="168">
        <v>0</v>
      </c>
      <c r="AW1428" s="169">
        <v>2.2999999999999998</v>
      </c>
      <c r="AX1428" s="170">
        <f>IF(AU1428&gt;=0.1,'P3 Bureaumarge zee- en luchtvr.'!$D$12,0)</f>
        <v>0</v>
      </c>
      <c r="AY1428" s="163">
        <f t="shared" si="633"/>
        <v>0</v>
      </c>
      <c r="AZ1428" s="157" t="str">
        <f>VLOOKUP(D1428,'P4 Destination'!$C$21:$O$176,13,0)</f>
        <v>USD</v>
      </c>
      <c r="BA1428" s="164">
        <f t="shared" si="634"/>
        <v>0</v>
      </c>
      <c r="BB1428" s="171">
        <f>IF(AU1428&gt;0.1,(VLOOKUP(D1428,'P4 Destination'!$C$21:$M$176,3,0))*I1428,0)</f>
        <v>0</v>
      </c>
      <c r="BC1428" s="172">
        <f t="shared" si="635"/>
        <v>2.2999999999999998</v>
      </c>
      <c r="BD1428" s="171">
        <f>(VLOOKUP($D1428,'P4 Destination'!$C$21:$M$176,4,0))*BC1428</f>
        <v>0</v>
      </c>
      <c r="BE1428" s="172">
        <f t="shared" si="636"/>
        <v>0</v>
      </c>
      <c r="BF1428" s="171">
        <f>(VLOOKUP($D1428,'P4 Destination'!$C$21:$M$176,5,0))*BE1428</f>
        <v>0</v>
      </c>
      <c r="BG1428" s="172">
        <f t="shared" si="637"/>
        <v>0</v>
      </c>
      <c r="BH1428" s="171">
        <f>(VLOOKUP($D1428,'P4 Destination'!$C$21:$M$176,6,0))*BG1428</f>
        <v>0</v>
      </c>
      <c r="BI1428" s="172">
        <f t="shared" si="638"/>
        <v>0</v>
      </c>
      <c r="BJ1428" s="171">
        <f>(VLOOKUP($D1428,'P4 Destination'!$C$21:$M$176,7,0))*BI1428</f>
        <v>0</v>
      </c>
      <c r="BK1428" s="172">
        <f t="shared" si="639"/>
        <v>0</v>
      </c>
      <c r="BL1428" s="171">
        <f>(VLOOKUP($D1428,'P4 Destination'!$C$21:$M$176,8,0))*BK1428</f>
        <v>0</v>
      </c>
      <c r="BM1428" s="172">
        <f t="shared" si="640"/>
        <v>0</v>
      </c>
      <c r="BN1428" s="171">
        <f>(VLOOKUP($D1428,'P4 Destination'!$C$21:$M$176,9,0))*BM1428</f>
        <v>0</v>
      </c>
      <c r="BO1428" s="154">
        <f t="shared" si="617"/>
        <v>0</v>
      </c>
      <c r="BP1428" s="171">
        <f>(VLOOKUP(D1428,'P4 Destination'!$C$21:$M$176,10,0))*K1428</f>
        <v>0</v>
      </c>
      <c r="BQ1428" s="171">
        <f>(VLOOKUP(D1428,'P4 Destination'!$C$21:$M$176,11,0))*J1428</f>
        <v>0</v>
      </c>
      <c r="BR1428" s="173">
        <f t="shared" si="641"/>
        <v>0</v>
      </c>
      <c r="BS1428" s="173">
        <f>(AV1428*2500)*'P6 Verzekering'!$E$11</f>
        <v>0</v>
      </c>
      <c r="BT1428" s="173">
        <f>(AW1428*2500)*'P6 Verzekering'!$E$12</f>
        <v>0</v>
      </c>
      <c r="BU1428" s="173">
        <f>(L1428*2500)*'P6 Verzekering'!$E$13</f>
        <v>0</v>
      </c>
      <c r="BV1428" s="173">
        <f t="shared" si="642"/>
        <v>0</v>
      </c>
      <c r="BW1428"/>
      <c r="BX1428"/>
    </row>
    <row r="1429" spans="1:76">
      <c r="A1429" s="152" t="s">
        <v>1952</v>
      </c>
      <c r="B1429" s="152" t="s">
        <v>219</v>
      </c>
      <c r="C1429" s="152" t="s">
        <v>219</v>
      </c>
      <c r="D1429" s="152" t="s">
        <v>409</v>
      </c>
      <c r="E1429" s="152" t="s">
        <v>408</v>
      </c>
      <c r="F1429" s="153">
        <f t="shared" si="618"/>
        <v>22</v>
      </c>
      <c r="G1429" s="154">
        <v>1</v>
      </c>
      <c r="H1429" s="154">
        <f>IFERROR(VLOOKUP(B1429,'P2 Origin'!$C$21:$Q$176,15,FALSE),0)</f>
        <v>0</v>
      </c>
      <c r="I1429" s="154">
        <f>IFERROR(VLOOKUP(D1429,'P4 Destination'!$C$21:$Q$176,15,FALSE),0)</f>
        <v>1</v>
      </c>
      <c r="J1429" s="155"/>
      <c r="K1429" s="155">
        <v>1</v>
      </c>
      <c r="L1429" s="156">
        <v>0</v>
      </c>
      <c r="M1429" s="155">
        <v>0</v>
      </c>
      <c r="N1429" s="155">
        <v>0</v>
      </c>
      <c r="O1429" s="157">
        <f t="shared" si="619"/>
        <v>0</v>
      </c>
      <c r="P1429" s="158">
        <f t="shared" si="620"/>
        <v>0</v>
      </c>
      <c r="Q1429" s="159">
        <f>IFERROR(VLOOKUP(N1429,'P1 Intra-Europees'!$A$15:$H$25,3,0),0)*P1429</f>
        <v>0</v>
      </c>
      <c r="R1429" s="160">
        <f t="shared" si="621"/>
        <v>0</v>
      </c>
      <c r="S1429" s="159">
        <f>IFERROR(VLOOKUP(N1429,'P1 Intra-Europees'!$A$15:$H$25,4,0),0)*R1429</f>
        <v>0</v>
      </c>
      <c r="T1429" s="160">
        <f t="shared" si="622"/>
        <v>0</v>
      </c>
      <c r="U1429" s="159">
        <f>IFERROR(VLOOKUP(N1429,'P1 Intra-Europees'!$A$15:$H$25,5,0),0)*T1429</f>
        <v>0</v>
      </c>
      <c r="V1429" s="160">
        <f t="shared" si="623"/>
        <v>0</v>
      </c>
      <c r="W1429" s="159">
        <f>IFERROR(VLOOKUP(N1429,'P1 Intra-Europees'!$A$15:$H$25,6,0),0)*V1429</f>
        <v>0</v>
      </c>
      <c r="X1429" s="160">
        <f t="shared" si="624"/>
        <v>0</v>
      </c>
      <c r="Y1429" s="159">
        <f>IFERROR(VLOOKUP(N1429,'P1 Intra-Europees'!$A$15:$H$25,7,0),0)*X1429</f>
        <v>0</v>
      </c>
      <c r="Z1429" s="161">
        <f t="shared" si="625"/>
        <v>0</v>
      </c>
      <c r="AA1429" s="162">
        <f>IFERROR(VLOOKUP(N1429,'P1 Intra-Europees'!$A$15:$H$25,8,0),0)*Z1429</f>
        <v>0</v>
      </c>
      <c r="AB1429" s="163">
        <f t="shared" si="626"/>
        <v>0</v>
      </c>
      <c r="AC1429" s="157" t="str">
        <f>VLOOKUP(B1429,'P2 Origin'!$C$21:$O$176,13,0)</f>
        <v>EUR</v>
      </c>
      <c r="AD1429" s="164">
        <f t="shared" si="627"/>
        <v>0</v>
      </c>
      <c r="AE1429" s="165">
        <f>IF(AU1429&gt;0.1,VLOOKUP(B1429,'P2 Origin'!$C$21:$M$176,3,0)*H1429,0)</f>
        <v>0</v>
      </c>
      <c r="AF1429" s="166">
        <f t="shared" si="628"/>
        <v>0</v>
      </c>
      <c r="AG1429" s="165">
        <f>(VLOOKUP(B1429,'P2 Origin'!$C$21:$M$176,4,0))*AF1429</f>
        <v>0</v>
      </c>
      <c r="AH1429" s="166">
        <f t="shared" si="629"/>
        <v>0</v>
      </c>
      <c r="AI1429" s="165">
        <f>(VLOOKUP(B1429,'P2 Origin'!$C$21:$M$176,5,0))*AH1429</f>
        <v>0</v>
      </c>
      <c r="AJ1429" s="166">
        <f t="shared" si="643"/>
        <v>22</v>
      </c>
      <c r="AK1429" s="165">
        <f>(VLOOKUP(B1429,'P2 Origin'!$C$21:$M$176,6,0))*AJ1429</f>
        <v>0</v>
      </c>
      <c r="AL1429" s="166">
        <f t="shared" si="630"/>
        <v>0</v>
      </c>
      <c r="AM1429" s="165">
        <f>(VLOOKUP($B1429,'P2 Origin'!$C$21:$M$176,7,0))*AL1429</f>
        <v>0</v>
      </c>
      <c r="AN1429" s="166">
        <f t="shared" si="631"/>
        <v>0</v>
      </c>
      <c r="AO1429" s="165">
        <f>(VLOOKUP($B1429,'P2 Origin'!$C$21:$M$176,8,0))*AN1429</f>
        <v>0</v>
      </c>
      <c r="AP1429" s="166">
        <f t="shared" si="632"/>
        <v>0</v>
      </c>
      <c r="AQ1429" s="165">
        <f>(VLOOKUP($B1429,'P2 Origin'!$C$21:$M$176,9,0))*AP1429</f>
        <v>0</v>
      </c>
      <c r="AR1429" s="155">
        <f t="shared" si="616"/>
        <v>1</v>
      </c>
      <c r="AS1429" s="164">
        <f>(VLOOKUP(B1429,'P2 Origin'!$C$21:$M$176,10,0))*K1429</f>
        <v>0</v>
      </c>
      <c r="AT1429" s="164">
        <f>(VLOOKUP(B1429,'P2 Origin'!$C$21:$M$176,11,0))*J1429</f>
        <v>0</v>
      </c>
      <c r="AU1429" s="167">
        <v>22</v>
      </c>
      <c r="AV1429" s="168">
        <v>22</v>
      </c>
      <c r="AW1429" s="169">
        <v>0</v>
      </c>
      <c r="AX1429" s="170">
        <f>IF(AU1429&gt;=0.1,'P3 Bureaumarge zee- en luchtvr.'!$D$12,0)</f>
        <v>0</v>
      </c>
      <c r="AY1429" s="163">
        <f t="shared" si="633"/>
        <v>0</v>
      </c>
      <c r="AZ1429" s="157" t="str">
        <f>VLOOKUP(D1429,'P4 Destination'!$C$21:$O$176,13,0)</f>
        <v>USD</v>
      </c>
      <c r="BA1429" s="164">
        <f t="shared" si="634"/>
        <v>0</v>
      </c>
      <c r="BB1429" s="171">
        <f>IF(AU1429&gt;0.1,(VLOOKUP(D1429,'P4 Destination'!$C$21:$M$176,3,0))*I1429,0)</f>
        <v>0</v>
      </c>
      <c r="BC1429" s="172">
        <f t="shared" si="635"/>
        <v>0</v>
      </c>
      <c r="BD1429" s="171">
        <f>(VLOOKUP($D1429,'P4 Destination'!$C$21:$M$176,4,0))*BC1429</f>
        <v>0</v>
      </c>
      <c r="BE1429" s="172">
        <f t="shared" si="636"/>
        <v>0</v>
      </c>
      <c r="BF1429" s="171">
        <f>(VLOOKUP($D1429,'P4 Destination'!$C$21:$M$176,5,0))*BE1429</f>
        <v>0</v>
      </c>
      <c r="BG1429" s="172">
        <f t="shared" si="637"/>
        <v>22</v>
      </c>
      <c r="BH1429" s="171">
        <f>(VLOOKUP($D1429,'P4 Destination'!$C$21:$M$176,6,0))*BG1429</f>
        <v>0</v>
      </c>
      <c r="BI1429" s="172">
        <f t="shared" si="638"/>
        <v>0</v>
      </c>
      <c r="BJ1429" s="171">
        <f>(VLOOKUP($D1429,'P4 Destination'!$C$21:$M$176,7,0))*BI1429</f>
        <v>0</v>
      </c>
      <c r="BK1429" s="172">
        <f t="shared" si="639"/>
        <v>0</v>
      </c>
      <c r="BL1429" s="171">
        <f>(VLOOKUP($D1429,'P4 Destination'!$C$21:$M$176,8,0))*BK1429</f>
        <v>0</v>
      </c>
      <c r="BM1429" s="172">
        <f t="shared" si="640"/>
        <v>0</v>
      </c>
      <c r="BN1429" s="171">
        <f>(VLOOKUP($D1429,'P4 Destination'!$C$21:$M$176,9,0))*BM1429</f>
        <v>0</v>
      </c>
      <c r="BO1429" s="154">
        <f t="shared" si="617"/>
        <v>1</v>
      </c>
      <c r="BP1429" s="171">
        <f>(VLOOKUP(D1429,'P4 Destination'!$C$21:$M$176,10,0))*K1429</f>
        <v>0</v>
      </c>
      <c r="BQ1429" s="171">
        <f>(VLOOKUP(D1429,'P4 Destination'!$C$21:$M$176,11,0))*J1429</f>
        <v>0</v>
      </c>
      <c r="BR1429" s="173">
        <f t="shared" si="641"/>
        <v>0</v>
      </c>
      <c r="BS1429" s="173">
        <f>(AV1429*2500)*'P6 Verzekering'!$E$11</f>
        <v>0</v>
      </c>
      <c r="BT1429" s="173">
        <f>(AW1429*2500)*'P6 Verzekering'!$E$12</f>
        <v>0</v>
      </c>
      <c r="BU1429" s="173">
        <f>(L1429*2500)*'P6 Verzekering'!$E$13</f>
        <v>0</v>
      </c>
      <c r="BV1429" s="173">
        <f t="shared" si="642"/>
        <v>0</v>
      </c>
      <c r="BW1429"/>
      <c r="BX1429"/>
    </row>
    <row r="1430" spans="1:76">
      <c r="A1430" s="152" t="s">
        <v>1953</v>
      </c>
      <c r="B1430" s="152" t="s">
        <v>219</v>
      </c>
      <c r="C1430" s="152" t="s">
        <v>219</v>
      </c>
      <c r="D1430" s="152" t="s">
        <v>409</v>
      </c>
      <c r="E1430" s="152" t="s">
        <v>408</v>
      </c>
      <c r="F1430" s="153">
        <f t="shared" si="618"/>
        <v>60</v>
      </c>
      <c r="G1430" s="154">
        <v>1</v>
      </c>
      <c r="H1430" s="154">
        <f>IFERROR(VLOOKUP(B1430,'P2 Origin'!$C$21:$Q$176,15,FALSE),0)</f>
        <v>0</v>
      </c>
      <c r="I1430" s="154">
        <f>IFERROR(VLOOKUP(D1430,'P4 Destination'!$C$21:$Q$176,15,FALSE),0)</f>
        <v>1</v>
      </c>
      <c r="J1430" s="155"/>
      <c r="K1430" s="155">
        <v>1</v>
      </c>
      <c r="L1430" s="156">
        <v>0</v>
      </c>
      <c r="M1430" s="155">
        <v>0</v>
      </c>
      <c r="N1430" s="155">
        <v>0</v>
      </c>
      <c r="O1430" s="157">
        <f t="shared" si="619"/>
        <v>0</v>
      </c>
      <c r="P1430" s="158">
        <f t="shared" si="620"/>
        <v>0</v>
      </c>
      <c r="Q1430" s="159">
        <f>IFERROR(VLOOKUP(N1430,'P1 Intra-Europees'!$A$15:$H$25,3,0),0)*P1430</f>
        <v>0</v>
      </c>
      <c r="R1430" s="160">
        <f t="shared" si="621"/>
        <v>0</v>
      </c>
      <c r="S1430" s="159">
        <f>IFERROR(VLOOKUP(N1430,'P1 Intra-Europees'!$A$15:$H$25,4,0),0)*R1430</f>
        <v>0</v>
      </c>
      <c r="T1430" s="160">
        <f t="shared" si="622"/>
        <v>0</v>
      </c>
      <c r="U1430" s="159">
        <f>IFERROR(VLOOKUP(N1430,'P1 Intra-Europees'!$A$15:$H$25,5,0),0)*T1430</f>
        <v>0</v>
      </c>
      <c r="V1430" s="160">
        <f t="shared" si="623"/>
        <v>0</v>
      </c>
      <c r="W1430" s="159">
        <f>IFERROR(VLOOKUP(N1430,'P1 Intra-Europees'!$A$15:$H$25,6,0),0)*V1430</f>
        <v>0</v>
      </c>
      <c r="X1430" s="160">
        <f t="shared" si="624"/>
        <v>0</v>
      </c>
      <c r="Y1430" s="159">
        <f>IFERROR(VLOOKUP(N1430,'P1 Intra-Europees'!$A$15:$H$25,7,0),0)*X1430</f>
        <v>0</v>
      </c>
      <c r="Z1430" s="161">
        <f t="shared" si="625"/>
        <v>0</v>
      </c>
      <c r="AA1430" s="162">
        <f>IFERROR(VLOOKUP(N1430,'P1 Intra-Europees'!$A$15:$H$25,8,0),0)*Z1430</f>
        <v>0</v>
      </c>
      <c r="AB1430" s="163">
        <f t="shared" si="626"/>
        <v>0</v>
      </c>
      <c r="AC1430" s="157" t="str">
        <f>VLOOKUP(B1430,'P2 Origin'!$C$21:$O$176,13,0)</f>
        <v>EUR</v>
      </c>
      <c r="AD1430" s="164">
        <f t="shared" si="627"/>
        <v>0</v>
      </c>
      <c r="AE1430" s="165">
        <f>IF(AU1430&gt;0.1,VLOOKUP(B1430,'P2 Origin'!$C$21:$M$176,3,0)*H1430,0)</f>
        <v>0</v>
      </c>
      <c r="AF1430" s="166">
        <f t="shared" si="628"/>
        <v>0</v>
      </c>
      <c r="AG1430" s="165">
        <f>(VLOOKUP(B1430,'P2 Origin'!$C$21:$M$176,4,0))*AF1430</f>
        <v>0</v>
      </c>
      <c r="AH1430" s="166">
        <f t="shared" si="629"/>
        <v>0</v>
      </c>
      <c r="AI1430" s="165">
        <f>(VLOOKUP(B1430,'P2 Origin'!$C$21:$M$176,5,0))*AH1430</f>
        <v>0</v>
      </c>
      <c r="AJ1430" s="166">
        <f t="shared" si="643"/>
        <v>0</v>
      </c>
      <c r="AK1430" s="165">
        <f>(VLOOKUP(B1430,'P2 Origin'!$C$21:$M$176,6,0))*AJ1430</f>
        <v>0</v>
      </c>
      <c r="AL1430" s="166">
        <f t="shared" si="630"/>
        <v>0</v>
      </c>
      <c r="AM1430" s="165">
        <f>(VLOOKUP($B1430,'P2 Origin'!$C$21:$M$176,7,0))*AL1430</f>
        <v>0</v>
      </c>
      <c r="AN1430" s="166">
        <f t="shared" si="631"/>
        <v>0</v>
      </c>
      <c r="AO1430" s="165">
        <f>(VLOOKUP($B1430,'P2 Origin'!$C$21:$M$176,8,0))*AN1430</f>
        <v>0</v>
      </c>
      <c r="AP1430" s="166">
        <f t="shared" si="632"/>
        <v>60</v>
      </c>
      <c r="AQ1430" s="165">
        <f>(VLOOKUP($B1430,'P2 Origin'!$C$21:$M$176,9,0))*AP1430</f>
        <v>0</v>
      </c>
      <c r="AR1430" s="155">
        <f t="shared" si="616"/>
        <v>1</v>
      </c>
      <c r="AS1430" s="164">
        <f>(VLOOKUP(B1430,'P2 Origin'!$C$21:$M$176,10,0))*K1430</f>
        <v>0</v>
      </c>
      <c r="AT1430" s="164">
        <f>(VLOOKUP(B1430,'P2 Origin'!$C$21:$M$176,11,0))*J1430</f>
        <v>0</v>
      </c>
      <c r="AU1430" s="167">
        <v>60</v>
      </c>
      <c r="AV1430" s="168">
        <v>60</v>
      </c>
      <c r="AW1430" s="169">
        <v>0</v>
      </c>
      <c r="AX1430" s="170">
        <f>IF(AU1430&gt;=0.1,'P3 Bureaumarge zee- en luchtvr.'!$D$12,0)</f>
        <v>0</v>
      </c>
      <c r="AY1430" s="163">
        <f t="shared" si="633"/>
        <v>0</v>
      </c>
      <c r="AZ1430" s="157" t="str">
        <f>VLOOKUP(D1430,'P4 Destination'!$C$21:$O$176,13,0)</f>
        <v>USD</v>
      </c>
      <c r="BA1430" s="164">
        <f t="shared" si="634"/>
        <v>0</v>
      </c>
      <c r="BB1430" s="171">
        <f>IF(AU1430&gt;0.1,(VLOOKUP(D1430,'P4 Destination'!$C$21:$M$176,3,0))*I1430,0)</f>
        <v>0</v>
      </c>
      <c r="BC1430" s="172">
        <f t="shared" si="635"/>
        <v>0</v>
      </c>
      <c r="BD1430" s="171">
        <f>(VLOOKUP($D1430,'P4 Destination'!$C$21:$M$176,4,0))*BC1430</f>
        <v>0</v>
      </c>
      <c r="BE1430" s="172">
        <f t="shared" si="636"/>
        <v>0</v>
      </c>
      <c r="BF1430" s="171">
        <f>(VLOOKUP($D1430,'P4 Destination'!$C$21:$M$176,5,0))*BE1430</f>
        <v>0</v>
      </c>
      <c r="BG1430" s="172">
        <f t="shared" si="637"/>
        <v>0</v>
      </c>
      <c r="BH1430" s="171">
        <f>(VLOOKUP($D1430,'P4 Destination'!$C$21:$M$176,6,0))*BG1430</f>
        <v>0</v>
      </c>
      <c r="BI1430" s="172">
        <f t="shared" si="638"/>
        <v>0</v>
      </c>
      <c r="BJ1430" s="171">
        <f>(VLOOKUP($D1430,'P4 Destination'!$C$21:$M$176,7,0))*BI1430</f>
        <v>0</v>
      </c>
      <c r="BK1430" s="172">
        <f t="shared" si="639"/>
        <v>0</v>
      </c>
      <c r="BL1430" s="171">
        <f>(VLOOKUP($D1430,'P4 Destination'!$C$21:$M$176,8,0))*BK1430</f>
        <v>0</v>
      </c>
      <c r="BM1430" s="172">
        <f t="shared" si="640"/>
        <v>60</v>
      </c>
      <c r="BN1430" s="171">
        <f>(VLOOKUP($D1430,'P4 Destination'!$C$21:$M$176,9,0))*BM1430</f>
        <v>0</v>
      </c>
      <c r="BO1430" s="154">
        <f t="shared" si="617"/>
        <v>1</v>
      </c>
      <c r="BP1430" s="171">
        <f>(VLOOKUP(D1430,'P4 Destination'!$C$21:$M$176,10,0))*K1430</f>
        <v>0</v>
      </c>
      <c r="BQ1430" s="171">
        <f>(VLOOKUP(D1430,'P4 Destination'!$C$21:$M$176,11,0))*J1430</f>
        <v>0</v>
      </c>
      <c r="BR1430" s="173">
        <f t="shared" si="641"/>
        <v>0</v>
      </c>
      <c r="BS1430" s="173">
        <f>(AV1430*2500)*'P6 Verzekering'!$E$11</f>
        <v>0</v>
      </c>
      <c r="BT1430" s="173">
        <f>(AW1430*2500)*'P6 Verzekering'!$E$12</f>
        <v>0</v>
      </c>
      <c r="BU1430" s="173">
        <f>(L1430*2500)*'P6 Verzekering'!$E$13</f>
        <v>0</v>
      </c>
      <c r="BV1430" s="173">
        <f t="shared" si="642"/>
        <v>0</v>
      </c>
      <c r="BW1430"/>
      <c r="BX1430"/>
    </row>
    <row r="1431" spans="1:76">
      <c r="A1431" s="152" t="s">
        <v>1955</v>
      </c>
      <c r="B1431" s="152" t="s">
        <v>219</v>
      </c>
      <c r="C1431" s="152" t="s">
        <v>219</v>
      </c>
      <c r="D1431" s="152" t="s">
        <v>409</v>
      </c>
      <c r="E1431" s="152" t="s">
        <v>408</v>
      </c>
      <c r="F1431" s="153">
        <f t="shared" si="618"/>
        <v>36</v>
      </c>
      <c r="G1431" s="154">
        <v>1</v>
      </c>
      <c r="H1431" s="154">
        <f>IFERROR(VLOOKUP(B1431,'P2 Origin'!$C$21:$Q$176,15,FALSE),0)</f>
        <v>0</v>
      </c>
      <c r="I1431" s="154">
        <f>IFERROR(VLOOKUP(D1431,'P4 Destination'!$C$21:$Q$176,15,FALSE),0)</f>
        <v>1</v>
      </c>
      <c r="J1431" s="155"/>
      <c r="K1431" s="155">
        <v>1</v>
      </c>
      <c r="L1431" s="156">
        <v>0</v>
      </c>
      <c r="M1431" s="155">
        <v>0</v>
      </c>
      <c r="N1431" s="155">
        <v>0</v>
      </c>
      <c r="O1431" s="157">
        <f t="shared" si="619"/>
        <v>0</v>
      </c>
      <c r="P1431" s="158">
        <f t="shared" si="620"/>
        <v>0</v>
      </c>
      <c r="Q1431" s="159">
        <f>IFERROR(VLOOKUP(N1431,'P1 Intra-Europees'!$A$15:$H$25,3,0),0)*P1431</f>
        <v>0</v>
      </c>
      <c r="R1431" s="160">
        <f t="shared" si="621"/>
        <v>0</v>
      </c>
      <c r="S1431" s="159">
        <f>IFERROR(VLOOKUP(N1431,'P1 Intra-Europees'!$A$15:$H$25,4,0),0)*R1431</f>
        <v>0</v>
      </c>
      <c r="T1431" s="160">
        <f t="shared" si="622"/>
        <v>0</v>
      </c>
      <c r="U1431" s="159">
        <f>IFERROR(VLOOKUP(N1431,'P1 Intra-Europees'!$A$15:$H$25,5,0),0)*T1431</f>
        <v>0</v>
      </c>
      <c r="V1431" s="160">
        <f t="shared" si="623"/>
        <v>0</v>
      </c>
      <c r="W1431" s="159">
        <f>IFERROR(VLOOKUP(N1431,'P1 Intra-Europees'!$A$15:$H$25,6,0),0)*V1431</f>
        <v>0</v>
      </c>
      <c r="X1431" s="160">
        <f t="shared" si="624"/>
        <v>0</v>
      </c>
      <c r="Y1431" s="159">
        <f>IFERROR(VLOOKUP(N1431,'P1 Intra-Europees'!$A$15:$H$25,7,0),0)*X1431</f>
        <v>0</v>
      </c>
      <c r="Z1431" s="161">
        <f t="shared" si="625"/>
        <v>0</v>
      </c>
      <c r="AA1431" s="162">
        <f>IFERROR(VLOOKUP(N1431,'P1 Intra-Europees'!$A$15:$H$25,8,0),0)*Z1431</f>
        <v>0</v>
      </c>
      <c r="AB1431" s="163">
        <f t="shared" si="626"/>
        <v>0</v>
      </c>
      <c r="AC1431" s="157" t="str">
        <f>VLOOKUP(B1431,'P2 Origin'!$C$21:$O$176,13,0)</f>
        <v>EUR</v>
      </c>
      <c r="AD1431" s="164">
        <f t="shared" si="627"/>
        <v>0</v>
      </c>
      <c r="AE1431" s="165">
        <f>IF(AU1431&gt;0.1,VLOOKUP(B1431,'P2 Origin'!$C$21:$M$176,3,0)*H1431,0)</f>
        <v>0</v>
      </c>
      <c r="AF1431" s="166">
        <f t="shared" si="628"/>
        <v>0</v>
      </c>
      <c r="AG1431" s="165">
        <f>(VLOOKUP(B1431,'P2 Origin'!$C$21:$M$176,4,0))*AF1431</f>
        <v>0</v>
      </c>
      <c r="AH1431" s="166">
        <f t="shared" si="629"/>
        <v>0</v>
      </c>
      <c r="AI1431" s="165">
        <f>(VLOOKUP(B1431,'P2 Origin'!$C$21:$M$176,5,0))*AH1431</f>
        <v>0</v>
      </c>
      <c r="AJ1431" s="166">
        <f t="shared" si="643"/>
        <v>0</v>
      </c>
      <c r="AK1431" s="165">
        <f>(VLOOKUP(B1431,'P2 Origin'!$C$21:$M$176,6,0))*AJ1431</f>
        <v>0</v>
      </c>
      <c r="AL1431" s="166">
        <f t="shared" si="630"/>
        <v>0</v>
      </c>
      <c r="AM1431" s="165">
        <f>(VLOOKUP($B1431,'P2 Origin'!$C$21:$M$176,7,0))*AL1431</f>
        <v>0</v>
      </c>
      <c r="AN1431" s="166">
        <f t="shared" si="631"/>
        <v>36</v>
      </c>
      <c r="AO1431" s="165">
        <f>(VLOOKUP($B1431,'P2 Origin'!$C$21:$M$176,8,0))*AN1431</f>
        <v>0</v>
      </c>
      <c r="AP1431" s="166">
        <f t="shared" si="632"/>
        <v>0</v>
      </c>
      <c r="AQ1431" s="165">
        <f>(VLOOKUP($B1431,'P2 Origin'!$C$21:$M$176,9,0))*AP1431</f>
        <v>0</v>
      </c>
      <c r="AR1431" s="155">
        <f t="shared" si="616"/>
        <v>1</v>
      </c>
      <c r="AS1431" s="164">
        <f>(VLOOKUP(B1431,'P2 Origin'!$C$21:$M$176,10,0))*K1431</f>
        <v>0</v>
      </c>
      <c r="AT1431" s="164">
        <f>(VLOOKUP(B1431,'P2 Origin'!$C$21:$M$176,11,0))*J1431</f>
        <v>0</v>
      </c>
      <c r="AU1431" s="167">
        <v>36</v>
      </c>
      <c r="AV1431" s="168">
        <v>36</v>
      </c>
      <c r="AW1431" s="169">
        <v>0</v>
      </c>
      <c r="AX1431" s="170">
        <f>IF(AU1431&gt;=0.1,'P3 Bureaumarge zee- en luchtvr.'!$D$12,0)</f>
        <v>0</v>
      </c>
      <c r="AY1431" s="163">
        <f t="shared" si="633"/>
        <v>0</v>
      </c>
      <c r="AZ1431" s="157" t="str">
        <f>VLOOKUP(D1431,'P4 Destination'!$C$21:$O$176,13,0)</f>
        <v>USD</v>
      </c>
      <c r="BA1431" s="164">
        <f t="shared" si="634"/>
        <v>0</v>
      </c>
      <c r="BB1431" s="171">
        <f>IF(AU1431&gt;0.1,(VLOOKUP(D1431,'P4 Destination'!$C$21:$M$176,3,0))*I1431,0)</f>
        <v>0</v>
      </c>
      <c r="BC1431" s="172">
        <f t="shared" si="635"/>
        <v>0</v>
      </c>
      <c r="BD1431" s="171">
        <f>(VLOOKUP($D1431,'P4 Destination'!$C$21:$M$176,4,0))*BC1431</f>
        <v>0</v>
      </c>
      <c r="BE1431" s="172">
        <f t="shared" si="636"/>
        <v>0</v>
      </c>
      <c r="BF1431" s="171">
        <f>(VLOOKUP($D1431,'P4 Destination'!$C$21:$M$176,5,0))*BE1431</f>
        <v>0</v>
      </c>
      <c r="BG1431" s="172">
        <f t="shared" si="637"/>
        <v>0</v>
      </c>
      <c r="BH1431" s="171">
        <f>(VLOOKUP($D1431,'P4 Destination'!$C$21:$M$176,6,0))*BG1431</f>
        <v>0</v>
      </c>
      <c r="BI1431" s="172">
        <f t="shared" si="638"/>
        <v>0</v>
      </c>
      <c r="BJ1431" s="171">
        <f>(VLOOKUP($D1431,'P4 Destination'!$C$21:$M$176,7,0))*BI1431</f>
        <v>0</v>
      </c>
      <c r="BK1431" s="172">
        <f t="shared" si="639"/>
        <v>36</v>
      </c>
      <c r="BL1431" s="171">
        <f>(VLOOKUP($D1431,'P4 Destination'!$C$21:$M$176,8,0))*BK1431</f>
        <v>0</v>
      </c>
      <c r="BM1431" s="172">
        <f t="shared" si="640"/>
        <v>0</v>
      </c>
      <c r="BN1431" s="171">
        <f>(VLOOKUP($D1431,'P4 Destination'!$C$21:$M$176,9,0))*BM1431</f>
        <v>0</v>
      </c>
      <c r="BO1431" s="154">
        <f t="shared" si="617"/>
        <v>1</v>
      </c>
      <c r="BP1431" s="171">
        <f>(VLOOKUP(D1431,'P4 Destination'!$C$21:$M$176,10,0))*K1431</f>
        <v>0</v>
      </c>
      <c r="BQ1431" s="171">
        <f>(VLOOKUP(D1431,'P4 Destination'!$C$21:$M$176,11,0))*J1431</f>
        <v>0</v>
      </c>
      <c r="BR1431" s="173">
        <f t="shared" si="641"/>
        <v>0</v>
      </c>
      <c r="BS1431" s="173">
        <f>(AV1431*2500)*'P6 Verzekering'!$E$11</f>
        <v>0</v>
      </c>
      <c r="BT1431" s="173">
        <f>(AW1431*2500)*'P6 Verzekering'!$E$12</f>
        <v>0</v>
      </c>
      <c r="BU1431" s="173">
        <f>(L1431*2500)*'P6 Verzekering'!$E$13</f>
        <v>0</v>
      </c>
      <c r="BV1431" s="173">
        <f t="shared" si="642"/>
        <v>0</v>
      </c>
      <c r="BW1431"/>
      <c r="BX1431"/>
    </row>
    <row r="1432" spans="1:76">
      <c r="A1432" s="152" t="s">
        <v>1959</v>
      </c>
      <c r="B1432" s="152" t="s">
        <v>219</v>
      </c>
      <c r="C1432" s="152" t="s">
        <v>219</v>
      </c>
      <c r="D1432" s="152" t="s">
        <v>310</v>
      </c>
      <c r="E1432" s="152" t="s">
        <v>308</v>
      </c>
      <c r="F1432" s="153">
        <f t="shared" si="618"/>
        <v>21</v>
      </c>
      <c r="G1432" s="154">
        <v>0</v>
      </c>
      <c r="H1432" s="154">
        <f>IFERROR(VLOOKUP(B1432,'P2 Origin'!$C$21:$Q$176,15,FALSE),0)</f>
        <v>0</v>
      </c>
      <c r="I1432" s="154">
        <f>IFERROR(VLOOKUP(D1432,'P4 Destination'!$C$21:$Q$176,15,FALSE),0)</f>
        <v>1</v>
      </c>
      <c r="J1432" s="155"/>
      <c r="K1432" s="155"/>
      <c r="L1432" s="156">
        <v>0</v>
      </c>
      <c r="M1432" s="155">
        <v>0</v>
      </c>
      <c r="N1432" s="155">
        <v>0</v>
      </c>
      <c r="O1432" s="157">
        <f t="shared" si="619"/>
        <v>0</v>
      </c>
      <c r="P1432" s="158">
        <f t="shared" si="620"/>
        <v>0</v>
      </c>
      <c r="Q1432" s="159">
        <f>IFERROR(VLOOKUP(N1432,'P1 Intra-Europees'!$A$15:$H$25,3,0),0)*P1432</f>
        <v>0</v>
      </c>
      <c r="R1432" s="160">
        <f t="shared" si="621"/>
        <v>0</v>
      </c>
      <c r="S1432" s="159">
        <f>IFERROR(VLOOKUP(N1432,'P1 Intra-Europees'!$A$15:$H$25,4,0),0)*R1432</f>
        <v>0</v>
      </c>
      <c r="T1432" s="160">
        <f t="shared" si="622"/>
        <v>0</v>
      </c>
      <c r="U1432" s="159">
        <f>IFERROR(VLOOKUP(N1432,'P1 Intra-Europees'!$A$15:$H$25,5,0),0)*T1432</f>
        <v>0</v>
      </c>
      <c r="V1432" s="160">
        <f t="shared" si="623"/>
        <v>0</v>
      </c>
      <c r="W1432" s="159">
        <f>IFERROR(VLOOKUP(N1432,'P1 Intra-Europees'!$A$15:$H$25,6,0),0)*V1432</f>
        <v>0</v>
      </c>
      <c r="X1432" s="160">
        <f t="shared" si="624"/>
        <v>0</v>
      </c>
      <c r="Y1432" s="159">
        <f>IFERROR(VLOOKUP(N1432,'P1 Intra-Europees'!$A$15:$H$25,7,0),0)*X1432</f>
        <v>0</v>
      </c>
      <c r="Z1432" s="161">
        <f t="shared" si="625"/>
        <v>0</v>
      </c>
      <c r="AA1432" s="162">
        <f>IFERROR(VLOOKUP(N1432,'P1 Intra-Europees'!$A$15:$H$25,8,0),0)*Z1432</f>
        <v>0</v>
      </c>
      <c r="AB1432" s="163">
        <f t="shared" si="626"/>
        <v>0</v>
      </c>
      <c r="AC1432" s="157" t="str">
        <f>VLOOKUP(B1432,'P2 Origin'!$C$21:$O$176,13,0)</f>
        <v>EUR</v>
      </c>
      <c r="AD1432" s="164">
        <f t="shared" si="627"/>
        <v>0</v>
      </c>
      <c r="AE1432" s="165">
        <f>IF(AU1432&gt;0.1,VLOOKUP(B1432,'P2 Origin'!$C$21:$M$176,3,0)*H1432,0)</f>
        <v>0</v>
      </c>
      <c r="AF1432" s="166">
        <f t="shared" si="628"/>
        <v>0</v>
      </c>
      <c r="AG1432" s="165">
        <f>(VLOOKUP(B1432,'P2 Origin'!$C$21:$M$176,4,0))*AF1432</f>
        <v>0</v>
      </c>
      <c r="AH1432" s="166">
        <f t="shared" si="629"/>
        <v>0</v>
      </c>
      <c r="AI1432" s="165">
        <f>(VLOOKUP(B1432,'P2 Origin'!$C$21:$M$176,5,0))*AH1432</f>
        <v>0</v>
      </c>
      <c r="AJ1432" s="166">
        <f t="shared" si="643"/>
        <v>21</v>
      </c>
      <c r="AK1432" s="165">
        <f>(VLOOKUP(B1432,'P2 Origin'!$C$21:$M$176,6,0))*AJ1432</f>
        <v>0</v>
      </c>
      <c r="AL1432" s="166">
        <f t="shared" si="630"/>
        <v>0</v>
      </c>
      <c r="AM1432" s="165">
        <f>(VLOOKUP($B1432,'P2 Origin'!$C$21:$M$176,7,0))*AL1432</f>
        <v>0</v>
      </c>
      <c r="AN1432" s="166">
        <f t="shared" si="631"/>
        <v>0</v>
      </c>
      <c r="AO1432" s="165">
        <f>(VLOOKUP($B1432,'P2 Origin'!$C$21:$M$176,8,0))*AN1432</f>
        <v>0</v>
      </c>
      <c r="AP1432" s="166">
        <f t="shared" si="632"/>
        <v>0</v>
      </c>
      <c r="AQ1432" s="165">
        <f>(VLOOKUP($B1432,'P2 Origin'!$C$21:$M$176,9,0))*AP1432</f>
        <v>0</v>
      </c>
      <c r="AR1432" s="155">
        <f t="shared" si="616"/>
        <v>0</v>
      </c>
      <c r="AS1432" s="164">
        <f>(VLOOKUP(B1432,'P2 Origin'!$C$21:$M$176,10,0))*K1432</f>
        <v>0</v>
      </c>
      <c r="AT1432" s="164">
        <f>(VLOOKUP(B1432,'P2 Origin'!$C$21:$M$176,11,0))*J1432</f>
        <v>0</v>
      </c>
      <c r="AU1432" s="167">
        <v>21</v>
      </c>
      <c r="AV1432" s="168">
        <v>0</v>
      </c>
      <c r="AW1432" s="169">
        <v>21</v>
      </c>
      <c r="AX1432" s="170">
        <f>IF(AU1432&gt;=0.1,'P3 Bureaumarge zee- en luchtvr.'!$D$12,0)</f>
        <v>0</v>
      </c>
      <c r="AY1432" s="163">
        <f t="shared" si="633"/>
        <v>0</v>
      </c>
      <c r="AZ1432" s="157" t="str">
        <f>VLOOKUP(D1432,'P4 Destination'!$C$21:$O$176,13,0)</f>
        <v>USD</v>
      </c>
      <c r="BA1432" s="164">
        <f t="shared" si="634"/>
        <v>0</v>
      </c>
      <c r="BB1432" s="171">
        <f>IF(AU1432&gt;0.1,(VLOOKUP(D1432,'P4 Destination'!$C$21:$M$176,3,0))*I1432,0)</f>
        <v>0</v>
      </c>
      <c r="BC1432" s="172">
        <f t="shared" si="635"/>
        <v>0</v>
      </c>
      <c r="BD1432" s="171">
        <f>(VLOOKUP($D1432,'P4 Destination'!$C$21:$M$176,4,0))*BC1432</f>
        <v>0</v>
      </c>
      <c r="BE1432" s="172">
        <f t="shared" si="636"/>
        <v>0</v>
      </c>
      <c r="BF1432" s="171">
        <f>(VLOOKUP($D1432,'P4 Destination'!$C$21:$M$176,5,0))*BE1432</f>
        <v>0</v>
      </c>
      <c r="BG1432" s="172">
        <f t="shared" si="637"/>
        <v>21</v>
      </c>
      <c r="BH1432" s="171">
        <f>(VLOOKUP($D1432,'P4 Destination'!$C$21:$M$176,6,0))*BG1432</f>
        <v>0</v>
      </c>
      <c r="BI1432" s="172">
        <f t="shared" si="638"/>
        <v>0</v>
      </c>
      <c r="BJ1432" s="171">
        <f>(VLOOKUP($D1432,'P4 Destination'!$C$21:$M$176,7,0))*BI1432</f>
        <v>0</v>
      </c>
      <c r="BK1432" s="172">
        <f t="shared" si="639"/>
        <v>0</v>
      </c>
      <c r="BL1432" s="171">
        <f>(VLOOKUP($D1432,'P4 Destination'!$C$21:$M$176,8,0))*BK1432</f>
        <v>0</v>
      </c>
      <c r="BM1432" s="172">
        <f t="shared" si="640"/>
        <v>0</v>
      </c>
      <c r="BN1432" s="171">
        <f>(VLOOKUP($D1432,'P4 Destination'!$C$21:$M$176,9,0))*BM1432</f>
        <v>0</v>
      </c>
      <c r="BO1432" s="154">
        <f t="shared" si="617"/>
        <v>0</v>
      </c>
      <c r="BP1432" s="171">
        <f>(VLOOKUP(D1432,'P4 Destination'!$C$21:$M$176,10,0))*K1432</f>
        <v>0</v>
      </c>
      <c r="BQ1432" s="171">
        <f>(VLOOKUP(D1432,'P4 Destination'!$C$21:$M$176,11,0))*J1432</f>
        <v>0</v>
      </c>
      <c r="BR1432" s="173">
        <f t="shared" si="641"/>
        <v>0</v>
      </c>
      <c r="BS1432" s="173">
        <f>(AV1432*2500)*'P6 Verzekering'!$E$11</f>
        <v>0</v>
      </c>
      <c r="BT1432" s="173">
        <f>(AW1432*2500)*'P6 Verzekering'!$E$12</f>
        <v>0</v>
      </c>
      <c r="BU1432" s="173">
        <f>(L1432*2500)*'P6 Verzekering'!$E$13</f>
        <v>0</v>
      </c>
      <c r="BV1432" s="173">
        <f t="shared" si="642"/>
        <v>0</v>
      </c>
      <c r="BW1432"/>
      <c r="BX1432"/>
    </row>
    <row r="1433" spans="1:76">
      <c r="A1433" s="152" t="s">
        <v>1961</v>
      </c>
      <c r="B1433" s="152" t="s">
        <v>219</v>
      </c>
      <c r="C1433" s="152" t="s">
        <v>219</v>
      </c>
      <c r="D1433" s="152" t="s">
        <v>310</v>
      </c>
      <c r="E1433" s="152" t="s">
        <v>308</v>
      </c>
      <c r="F1433" s="153">
        <f t="shared" si="618"/>
        <v>6</v>
      </c>
      <c r="G1433" s="154">
        <v>0</v>
      </c>
      <c r="H1433" s="154">
        <f>IFERROR(VLOOKUP(B1433,'P2 Origin'!$C$21:$Q$176,15,FALSE),0)</f>
        <v>0</v>
      </c>
      <c r="I1433" s="154">
        <f>IFERROR(VLOOKUP(D1433,'P4 Destination'!$C$21:$Q$176,15,FALSE),0)</f>
        <v>1</v>
      </c>
      <c r="J1433" s="155"/>
      <c r="K1433" s="155"/>
      <c r="L1433" s="156">
        <v>0</v>
      </c>
      <c r="M1433" s="155">
        <v>0</v>
      </c>
      <c r="N1433" s="155">
        <v>0</v>
      </c>
      <c r="O1433" s="157">
        <f t="shared" si="619"/>
        <v>0</v>
      </c>
      <c r="P1433" s="158">
        <f t="shared" si="620"/>
        <v>0</v>
      </c>
      <c r="Q1433" s="159">
        <f>IFERROR(VLOOKUP(N1433,'P1 Intra-Europees'!$A$15:$H$25,3,0),0)*P1433</f>
        <v>0</v>
      </c>
      <c r="R1433" s="160">
        <f t="shared" si="621"/>
        <v>0</v>
      </c>
      <c r="S1433" s="159">
        <f>IFERROR(VLOOKUP(N1433,'P1 Intra-Europees'!$A$15:$H$25,4,0),0)*R1433</f>
        <v>0</v>
      </c>
      <c r="T1433" s="160">
        <f t="shared" si="622"/>
        <v>0</v>
      </c>
      <c r="U1433" s="159">
        <f>IFERROR(VLOOKUP(N1433,'P1 Intra-Europees'!$A$15:$H$25,5,0),0)*T1433</f>
        <v>0</v>
      </c>
      <c r="V1433" s="160">
        <f t="shared" si="623"/>
        <v>0</v>
      </c>
      <c r="W1433" s="159">
        <f>IFERROR(VLOOKUP(N1433,'P1 Intra-Europees'!$A$15:$H$25,6,0),0)*V1433</f>
        <v>0</v>
      </c>
      <c r="X1433" s="160">
        <f t="shared" si="624"/>
        <v>0</v>
      </c>
      <c r="Y1433" s="159">
        <f>IFERROR(VLOOKUP(N1433,'P1 Intra-Europees'!$A$15:$H$25,7,0),0)*X1433</f>
        <v>0</v>
      </c>
      <c r="Z1433" s="161">
        <f t="shared" si="625"/>
        <v>0</v>
      </c>
      <c r="AA1433" s="162">
        <f>IFERROR(VLOOKUP(N1433,'P1 Intra-Europees'!$A$15:$H$25,8,0),0)*Z1433</f>
        <v>0</v>
      </c>
      <c r="AB1433" s="163">
        <f t="shared" si="626"/>
        <v>0</v>
      </c>
      <c r="AC1433" s="157" t="str">
        <f>VLOOKUP(B1433,'P2 Origin'!$C$21:$O$176,13,0)</f>
        <v>EUR</v>
      </c>
      <c r="AD1433" s="164">
        <f t="shared" si="627"/>
        <v>0</v>
      </c>
      <c r="AE1433" s="165">
        <f>IF(AU1433&gt;0.1,VLOOKUP(B1433,'P2 Origin'!$C$21:$M$176,3,0)*H1433,0)</f>
        <v>0</v>
      </c>
      <c r="AF1433" s="166">
        <f t="shared" si="628"/>
        <v>0</v>
      </c>
      <c r="AG1433" s="165">
        <f>(VLOOKUP(B1433,'P2 Origin'!$C$21:$M$176,4,0))*AF1433</f>
        <v>0</v>
      </c>
      <c r="AH1433" s="166">
        <f t="shared" si="629"/>
        <v>6</v>
      </c>
      <c r="AI1433" s="165">
        <f>(VLOOKUP(B1433,'P2 Origin'!$C$21:$M$176,5,0))*AH1433</f>
        <v>0</v>
      </c>
      <c r="AJ1433" s="166">
        <f t="shared" si="643"/>
        <v>0</v>
      </c>
      <c r="AK1433" s="165">
        <f>(VLOOKUP(B1433,'P2 Origin'!$C$21:$M$176,6,0))*AJ1433</f>
        <v>0</v>
      </c>
      <c r="AL1433" s="166">
        <f t="shared" si="630"/>
        <v>0</v>
      </c>
      <c r="AM1433" s="165">
        <f>(VLOOKUP($B1433,'P2 Origin'!$C$21:$M$176,7,0))*AL1433</f>
        <v>0</v>
      </c>
      <c r="AN1433" s="166">
        <f t="shared" si="631"/>
        <v>0</v>
      </c>
      <c r="AO1433" s="165">
        <f>(VLOOKUP($B1433,'P2 Origin'!$C$21:$M$176,8,0))*AN1433</f>
        <v>0</v>
      </c>
      <c r="AP1433" s="166">
        <f t="shared" si="632"/>
        <v>0</v>
      </c>
      <c r="AQ1433" s="165">
        <f>(VLOOKUP($B1433,'P2 Origin'!$C$21:$M$176,9,0))*AP1433</f>
        <v>0</v>
      </c>
      <c r="AR1433" s="155">
        <f t="shared" si="616"/>
        <v>0</v>
      </c>
      <c r="AS1433" s="164">
        <f>(VLOOKUP(B1433,'P2 Origin'!$C$21:$M$176,10,0))*K1433</f>
        <v>0</v>
      </c>
      <c r="AT1433" s="164">
        <f>(VLOOKUP(B1433,'P2 Origin'!$C$21:$M$176,11,0))*J1433</f>
        <v>0</v>
      </c>
      <c r="AU1433" s="167">
        <v>6</v>
      </c>
      <c r="AV1433" s="168">
        <v>0</v>
      </c>
      <c r="AW1433" s="169">
        <v>6</v>
      </c>
      <c r="AX1433" s="170">
        <f>IF(AU1433&gt;=0.1,'P3 Bureaumarge zee- en luchtvr.'!$D$12,0)</f>
        <v>0</v>
      </c>
      <c r="AY1433" s="163">
        <f t="shared" si="633"/>
        <v>0</v>
      </c>
      <c r="AZ1433" s="157" t="str">
        <f>VLOOKUP(D1433,'P4 Destination'!$C$21:$O$176,13,0)</f>
        <v>USD</v>
      </c>
      <c r="BA1433" s="164">
        <f t="shared" si="634"/>
        <v>0</v>
      </c>
      <c r="BB1433" s="171">
        <f>IF(AU1433&gt;0.1,(VLOOKUP(D1433,'P4 Destination'!$C$21:$M$176,3,0))*I1433,0)</f>
        <v>0</v>
      </c>
      <c r="BC1433" s="172">
        <f t="shared" si="635"/>
        <v>0</v>
      </c>
      <c r="BD1433" s="171">
        <f>(VLOOKUP($D1433,'P4 Destination'!$C$21:$M$176,4,0))*BC1433</f>
        <v>0</v>
      </c>
      <c r="BE1433" s="172">
        <f t="shared" si="636"/>
        <v>6</v>
      </c>
      <c r="BF1433" s="171">
        <f>(VLOOKUP($D1433,'P4 Destination'!$C$21:$M$176,5,0))*BE1433</f>
        <v>0</v>
      </c>
      <c r="BG1433" s="172">
        <f t="shared" si="637"/>
        <v>0</v>
      </c>
      <c r="BH1433" s="171">
        <f>(VLOOKUP($D1433,'P4 Destination'!$C$21:$M$176,6,0))*BG1433</f>
        <v>0</v>
      </c>
      <c r="BI1433" s="172">
        <f t="shared" si="638"/>
        <v>0</v>
      </c>
      <c r="BJ1433" s="171">
        <f>(VLOOKUP($D1433,'P4 Destination'!$C$21:$M$176,7,0))*BI1433</f>
        <v>0</v>
      </c>
      <c r="BK1433" s="172">
        <f t="shared" si="639"/>
        <v>0</v>
      </c>
      <c r="BL1433" s="171">
        <f>(VLOOKUP($D1433,'P4 Destination'!$C$21:$M$176,8,0))*BK1433</f>
        <v>0</v>
      </c>
      <c r="BM1433" s="172">
        <f t="shared" si="640"/>
        <v>0</v>
      </c>
      <c r="BN1433" s="171">
        <f>(VLOOKUP($D1433,'P4 Destination'!$C$21:$M$176,9,0))*BM1433</f>
        <v>0</v>
      </c>
      <c r="BO1433" s="154">
        <f t="shared" si="617"/>
        <v>0</v>
      </c>
      <c r="BP1433" s="171">
        <f>(VLOOKUP(D1433,'P4 Destination'!$C$21:$M$176,10,0))*K1433</f>
        <v>0</v>
      </c>
      <c r="BQ1433" s="171">
        <f>(VLOOKUP(D1433,'P4 Destination'!$C$21:$M$176,11,0))*J1433</f>
        <v>0</v>
      </c>
      <c r="BR1433" s="173">
        <f t="shared" si="641"/>
        <v>0</v>
      </c>
      <c r="BS1433" s="173">
        <f>(AV1433*2500)*'P6 Verzekering'!$E$11</f>
        <v>0</v>
      </c>
      <c r="BT1433" s="173">
        <f>(AW1433*2500)*'P6 Verzekering'!$E$12</f>
        <v>0</v>
      </c>
      <c r="BU1433" s="173">
        <f>(L1433*2500)*'P6 Verzekering'!$E$13</f>
        <v>0</v>
      </c>
      <c r="BV1433" s="173">
        <f t="shared" si="642"/>
        <v>0</v>
      </c>
      <c r="BW1433"/>
      <c r="BX1433"/>
    </row>
    <row r="1434" spans="1:76">
      <c r="A1434" s="152" t="s">
        <v>1962</v>
      </c>
      <c r="B1434" s="152" t="s">
        <v>219</v>
      </c>
      <c r="C1434" s="152" t="s">
        <v>219</v>
      </c>
      <c r="D1434" s="152" t="s">
        <v>310</v>
      </c>
      <c r="E1434" s="152" t="s">
        <v>308</v>
      </c>
      <c r="F1434" s="153">
        <f t="shared" si="618"/>
        <v>25.46</v>
      </c>
      <c r="G1434" s="154">
        <v>1</v>
      </c>
      <c r="H1434" s="154">
        <f>IFERROR(VLOOKUP(B1434,'P2 Origin'!$C$21:$Q$176,15,FALSE),0)</f>
        <v>0</v>
      </c>
      <c r="I1434" s="154">
        <f>IFERROR(VLOOKUP(D1434,'P4 Destination'!$C$21:$Q$176,15,FALSE),0)</f>
        <v>1</v>
      </c>
      <c r="J1434" s="155">
        <v>1</v>
      </c>
      <c r="K1434" s="155"/>
      <c r="L1434" s="156">
        <v>0</v>
      </c>
      <c r="M1434" s="155">
        <v>0</v>
      </c>
      <c r="N1434" s="155">
        <v>0</v>
      </c>
      <c r="O1434" s="157">
        <f t="shared" si="619"/>
        <v>0</v>
      </c>
      <c r="P1434" s="158">
        <f t="shared" si="620"/>
        <v>0</v>
      </c>
      <c r="Q1434" s="159">
        <f>IFERROR(VLOOKUP(N1434,'P1 Intra-Europees'!$A$15:$H$25,3,0),0)*P1434</f>
        <v>0</v>
      </c>
      <c r="R1434" s="160">
        <f t="shared" si="621"/>
        <v>0</v>
      </c>
      <c r="S1434" s="159">
        <f>IFERROR(VLOOKUP(N1434,'P1 Intra-Europees'!$A$15:$H$25,4,0),0)*R1434</f>
        <v>0</v>
      </c>
      <c r="T1434" s="160">
        <f t="shared" si="622"/>
        <v>0</v>
      </c>
      <c r="U1434" s="159">
        <f>IFERROR(VLOOKUP(N1434,'P1 Intra-Europees'!$A$15:$H$25,5,0),0)*T1434</f>
        <v>0</v>
      </c>
      <c r="V1434" s="160">
        <f t="shared" si="623"/>
        <v>0</v>
      </c>
      <c r="W1434" s="159">
        <f>IFERROR(VLOOKUP(N1434,'P1 Intra-Europees'!$A$15:$H$25,6,0),0)*V1434</f>
        <v>0</v>
      </c>
      <c r="X1434" s="160">
        <f t="shared" si="624"/>
        <v>0</v>
      </c>
      <c r="Y1434" s="159">
        <f>IFERROR(VLOOKUP(N1434,'P1 Intra-Europees'!$A$15:$H$25,7,0),0)*X1434</f>
        <v>0</v>
      </c>
      <c r="Z1434" s="161">
        <f t="shared" si="625"/>
        <v>0</v>
      </c>
      <c r="AA1434" s="162">
        <f>IFERROR(VLOOKUP(N1434,'P1 Intra-Europees'!$A$15:$H$25,8,0),0)*Z1434</f>
        <v>0</v>
      </c>
      <c r="AB1434" s="163">
        <f t="shared" si="626"/>
        <v>0</v>
      </c>
      <c r="AC1434" s="157" t="str">
        <f>VLOOKUP(B1434,'P2 Origin'!$C$21:$O$176,13,0)</f>
        <v>EUR</v>
      </c>
      <c r="AD1434" s="164">
        <f t="shared" si="627"/>
        <v>0</v>
      </c>
      <c r="AE1434" s="165">
        <f>IF(AU1434&gt;0.1,VLOOKUP(B1434,'P2 Origin'!$C$21:$M$176,3,0)*H1434,0)</f>
        <v>0</v>
      </c>
      <c r="AF1434" s="166">
        <f t="shared" si="628"/>
        <v>0</v>
      </c>
      <c r="AG1434" s="165">
        <f>(VLOOKUP(B1434,'P2 Origin'!$C$21:$M$176,4,0))*AF1434</f>
        <v>0</v>
      </c>
      <c r="AH1434" s="166">
        <f t="shared" si="629"/>
        <v>0</v>
      </c>
      <c r="AI1434" s="165">
        <f>(VLOOKUP(B1434,'P2 Origin'!$C$21:$M$176,5,0))*AH1434</f>
        <v>0</v>
      </c>
      <c r="AJ1434" s="166">
        <f t="shared" si="643"/>
        <v>25.46</v>
      </c>
      <c r="AK1434" s="165">
        <f>(VLOOKUP(B1434,'P2 Origin'!$C$21:$M$176,6,0))*AJ1434</f>
        <v>0</v>
      </c>
      <c r="AL1434" s="166">
        <f t="shared" si="630"/>
        <v>0</v>
      </c>
      <c r="AM1434" s="165">
        <f>(VLOOKUP($B1434,'P2 Origin'!$C$21:$M$176,7,0))*AL1434</f>
        <v>0</v>
      </c>
      <c r="AN1434" s="166">
        <f t="shared" si="631"/>
        <v>0</v>
      </c>
      <c r="AO1434" s="165">
        <f>(VLOOKUP($B1434,'P2 Origin'!$C$21:$M$176,8,0))*AN1434</f>
        <v>0</v>
      </c>
      <c r="AP1434" s="166">
        <f t="shared" si="632"/>
        <v>0</v>
      </c>
      <c r="AQ1434" s="165">
        <f>(VLOOKUP($B1434,'P2 Origin'!$C$21:$M$176,9,0))*AP1434</f>
        <v>0</v>
      </c>
      <c r="AR1434" s="155">
        <f t="shared" si="616"/>
        <v>1</v>
      </c>
      <c r="AS1434" s="164">
        <f>(VLOOKUP(B1434,'P2 Origin'!$C$21:$M$176,10,0))*K1434</f>
        <v>0</v>
      </c>
      <c r="AT1434" s="164">
        <f>(VLOOKUP(B1434,'P2 Origin'!$C$21:$M$176,11,0))*J1434</f>
        <v>0</v>
      </c>
      <c r="AU1434" s="167">
        <v>25.46</v>
      </c>
      <c r="AV1434" s="168">
        <v>1</v>
      </c>
      <c r="AW1434" s="169">
        <v>24.46</v>
      </c>
      <c r="AX1434" s="170">
        <f>IF(AU1434&gt;=0.1,'P3 Bureaumarge zee- en luchtvr.'!$D$12,0)</f>
        <v>0</v>
      </c>
      <c r="AY1434" s="163">
        <f t="shared" si="633"/>
        <v>0</v>
      </c>
      <c r="AZ1434" s="157" t="str">
        <f>VLOOKUP(D1434,'P4 Destination'!$C$21:$O$176,13,0)</f>
        <v>USD</v>
      </c>
      <c r="BA1434" s="164">
        <f t="shared" si="634"/>
        <v>0</v>
      </c>
      <c r="BB1434" s="171">
        <f>IF(AU1434&gt;0.1,(VLOOKUP(D1434,'P4 Destination'!$C$21:$M$176,3,0))*I1434,0)</f>
        <v>0</v>
      </c>
      <c r="BC1434" s="172">
        <f t="shared" si="635"/>
        <v>0</v>
      </c>
      <c r="BD1434" s="171">
        <f>(VLOOKUP($D1434,'P4 Destination'!$C$21:$M$176,4,0))*BC1434</f>
        <v>0</v>
      </c>
      <c r="BE1434" s="172">
        <f t="shared" si="636"/>
        <v>0</v>
      </c>
      <c r="BF1434" s="171">
        <f>(VLOOKUP($D1434,'P4 Destination'!$C$21:$M$176,5,0))*BE1434</f>
        <v>0</v>
      </c>
      <c r="BG1434" s="172">
        <f t="shared" si="637"/>
        <v>25.46</v>
      </c>
      <c r="BH1434" s="171">
        <f>(VLOOKUP($D1434,'P4 Destination'!$C$21:$M$176,6,0))*BG1434</f>
        <v>0</v>
      </c>
      <c r="BI1434" s="172">
        <f t="shared" si="638"/>
        <v>0</v>
      </c>
      <c r="BJ1434" s="171">
        <f>(VLOOKUP($D1434,'P4 Destination'!$C$21:$M$176,7,0))*BI1434</f>
        <v>0</v>
      </c>
      <c r="BK1434" s="172">
        <f t="shared" si="639"/>
        <v>0</v>
      </c>
      <c r="BL1434" s="171">
        <f>(VLOOKUP($D1434,'P4 Destination'!$C$21:$M$176,8,0))*BK1434</f>
        <v>0</v>
      </c>
      <c r="BM1434" s="172">
        <f t="shared" si="640"/>
        <v>0</v>
      </c>
      <c r="BN1434" s="171">
        <f>(VLOOKUP($D1434,'P4 Destination'!$C$21:$M$176,9,0))*BM1434</f>
        <v>0</v>
      </c>
      <c r="BO1434" s="154">
        <f t="shared" si="617"/>
        <v>1</v>
      </c>
      <c r="BP1434" s="171">
        <f>(VLOOKUP(D1434,'P4 Destination'!$C$21:$M$176,10,0))*K1434</f>
        <v>0</v>
      </c>
      <c r="BQ1434" s="171">
        <f>(VLOOKUP(D1434,'P4 Destination'!$C$21:$M$176,11,0))*J1434</f>
        <v>0</v>
      </c>
      <c r="BR1434" s="173">
        <f t="shared" si="641"/>
        <v>0</v>
      </c>
      <c r="BS1434" s="173">
        <f>(AV1434*2500)*'P6 Verzekering'!$E$11</f>
        <v>0</v>
      </c>
      <c r="BT1434" s="173">
        <f>(AW1434*2500)*'P6 Verzekering'!$E$12</f>
        <v>0</v>
      </c>
      <c r="BU1434" s="173">
        <f>(L1434*2500)*'P6 Verzekering'!$E$13</f>
        <v>0</v>
      </c>
      <c r="BV1434" s="173">
        <f t="shared" si="642"/>
        <v>0</v>
      </c>
      <c r="BW1434"/>
      <c r="BX1434"/>
    </row>
    <row r="1435" spans="1:76">
      <c r="A1435" s="152" t="s">
        <v>1971</v>
      </c>
      <c r="B1435" s="152" t="s">
        <v>219</v>
      </c>
      <c r="C1435" s="152" t="s">
        <v>219</v>
      </c>
      <c r="D1435" s="152" t="s">
        <v>281</v>
      </c>
      <c r="E1435" s="152" t="s">
        <v>538</v>
      </c>
      <c r="F1435" s="153">
        <f t="shared" si="618"/>
        <v>6</v>
      </c>
      <c r="G1435" s="154">
        <v>1</v>
      </c>
      <c r="H1435" s="154">
        <f>IFERROR(VLOOKUP(B1435,'P2 Origin'!$C$21:$Q$176,15,FALSE),0)</f>
        <v>0</v>
      </c>
      <c r="I1435" s="154">
        <f>IFERROR(VLOOKUP(D1435,'P4 Destination'!$C$21:$Q$176,15,FALSE),0)</f>
        <v>0</v>
      </c>
      <c r="J1435" s="155"/>
      <c r="K1435" s="155">
        <v>1</v>
      </c>
      <c r="L1435" s="156">
        <v>0</v>
      </c>
      <c r="M1435" s="155">
        <v>0</v>
      </c>
      <c r="N1435" s="155">
        <v>0</v>
      </c>
      <c r="O1435" s="157">
        <f t="shared" si="619"/>
        <v>0</v>
      </c>
      <c r="P1435" s="158">
        <f t="shared" si="620"/>
        <v>0</v>
      </c>
      <c r="Q1435" s="159">
        <f>IFERROR(VLOOKUP(N1435,'P1 Intra-Europees'!$A$15:$H$25,3,0),0)*P1435</f>
        <v>0</v>
      </c>
      <c r="R1435" s="160">
        <f t="shared" si="621"/>
        <v>0</v>
      </c>
      <c r="S1435" s="159">
        <f>IFERROR(VLOOKUP(N1435,'P1 Intra-Europees'!$A$15:$H$25,4,0),0)*R1435</f>
        <v>0</v>
      </c>
      <c r="T1435" s="160">
        <f t="shared" si="622"/>
        <v>0</v>
      </c>
      <c r="U1435" s="159">
        <f>IFERROR(VLOOKUP(N1435,'P1 Intra-Europees'!$A$15:$H$25,5,0),0)*T1435</f>
        <v>0</v>
      </c>
      <c r="V1435" s="160">
        <f t="shared" si="623"/>
        <v>0</v>
      </c>
      <c r="W1435" s="159">
        <f>IFERROR(VLOOKUP(N1435,'P1 Intra-Europees'!$A$15:$H$25,6,0),0)*V1435</f>
        <v>0</v>
      </c>
      <c r="X1435" s="160">
        <f t="shared" si="624"/>
        <v>0</v>
      </c>
      <c r="Y1435" s="159">
        <f>IFERROR(VLOOKUP(N1435,'P1 Intra-Europees'!$A$15:$H$25,7,0),0)*X1435</f>
        <v>0</v>
      </c>
      <c r="Z1435" s="161">
        <f t="shared" si="625"/>
        <v>0</v>
      </c>
      <c r="AA1435" s="162">
        <f>IFERROR(VLOOKUP(N1435,'P1 Intra-Europees'!$A$15:$H$25,8,0),0)*Z1435</f>
        <v>0</v>
      </c>
      <c r="AB1435" s="163">
        <f t="shared" si="626"/>
        <v>0</v>
      </c>
      <c r="AC1435" s="157" t="str">
        <f>VLOOKUP(B1435,'P2 Origin'!$C$21:$O$176,13,0)</f>
        <v>EUR</v>
      </c>
      <c r="AD1435" s="164">
        <f t="shared" si="627"/>
        <v>0</v>
      </c>
      <c r="AE1435" s="165">
        <f>IF(AU1435&gt;0.1,VLOOKUP(B1435,'P2 Origin'!$C$21:$M$176,3,0)*H1435,0)</f>
        <v>0</v>
      </c>
      <c r="AF1435" s="166">
        <f t="shared" si="628"/>
        <v>0</v>
      </c>
      <c r="AG1435" s="165">
        <f>(VLOOKUP(B1435,'P2 Origin'!$C$21:$M$176,4,0))*AF1435</f>
        <v>0</v>
      </c>
      <c r="AH1435" s="166">
        <f t="shared" si="629"/>
        <v>6</v>
      </c>
      <c r="AI1435" s="165">
        <f>(VLOOKUP(B1435,'P2 Origin'!$C$21:$M$176,5,0))*AH1435</f>
        <v>0</v>
      </c>
      <c r="AJ1435" s="166">
        <f t="shared" si="643"/>
        <v>0</v>
      </c>
      <c r="AK1435" s="165">
        <f>(VLOOKUP(B1435,'P2 Origin'!$C$21:$M$176,6,0))*AJ1435</f>
        <v>0</v>
      </c>
      <c r="AL1435" s="166">
        <f t="shared" si="630"/>
        <v>0</v>
      </c>
      <c r="AM1435" s="165">
        <f>(VLOOKUP($B1435,'P2 Origin'!$C$21:$M$176,7,0))*AL1435</f>
        <v>0</v>
      </c>
      <c r="AN1435" s="166">
        <f t="shared" si="631"/>
        <v>0</v>
      </c>
      <c r="AO1435" s="165">
        <f>(VLOOKUP($B1435,'P2 Origin'!$C$21:$M$176,8,0))*AN1435</f>
        <v>0</v>
      </c>
      <c r="AP1435" s="166">
        <f t="shared" si="632"/>
        <v>0</v>
      </c>
      <c r="AQ1435" s="165">
        <f>(VLOOKUP($B1435,'P2 Origin'!$C$21:$M$176,9,0))*AP1435</f>
        <v>0</v>
      </c>
      <c r="AR1435" s="155">
        <f t="shared" si="616"/>
        <v>1</v>
      </c>
      <c r="AS1435" s="164">
        <f>(VLOOKUP(B1435,'P2 Origin'!$C$21:$M$176,10,0))*K1435</f>
        <v>0</v>
      </c>
      <c r="AT1435" s="164">
        <f>(VLOOKUP(B1435,'P2 Origin'!$C$21:$M$176,11,0))*J1435</f>
        <v>0</v>
      </c>
      <c r="AU1435" s="167">
        <v>6</v>
      </c>
      <c r="AV1435" s="168">
        <v>6</v>
      </c>
      <c r="AW1435" s="169">
        <v>0</v>
      </c>
      <c r="AX1435" s="170">
        <f>IF(AU1435&gt;=0.1,'P3 Bureaumarge zee- en luchtvr.'!$D$12,0)</f>
        <v>0</v>
      </c>
      <c r="AY1435" s="163">
        <f t="shared" si="633"/>
        <v>0</v>
      </c>
      <c r="AZ1435" s="157" t="str">
        <f>VLOOKUP(D1435,'P4 Destination'!$C$21:$O$176,13,0)</f>
        <v>USD</v>
      </c>
      <c r="BA1435" s="164">
        <f t="shared" si="634"/>
        <v>0</v>
      </c>
      <c r="BB1435" s="171">
        <f>IF(AU1435&gt;0.1,(VLOOKUP(D1435,'P4 Destination'!$C$21:$M$176,3,0))*I1435,0)</f>
        <v>0</v>
      </c>
      <c r="BC1435" s="172">
        <f t="shared" si="635"/>
        <v>0</v>
      </c>
      <c r="BD1435" s="171">
        <f>(VLOOKUP($D1435,'P4 Destination'!$C$21:$M$176,4,0))*BC1435</f>
        <v>0</v>
      </c>
      <c r="BE1435" s="172">
        <f t="shared" si="636"/>
        <v>6</v>
      </c>
      <c r="BF1435" s="171">
        <f>(VLOOKUP($D1435,'P4 Destination'!$C$21:$M$176,5,0))*BE1435</f>
        <v>0</v>
      </c>
      <c r="BG1435" s="172">
        <f t="shared" si="637"/>
        <v>0</v>
      </c>
      <c r="BH1435" s="171">
        <f>(VLOOKUP($D1435,'P4 Destination'!$C$21:$M$176,6,0))*BG1435</f>
        <v>0</v>
      </c>
      <c r="BI1435" s="172">
        <f t="shared" si="638"/>
        <v>0</v>
      </c>
      <c r="BJ1435" s="171">
        <f>(VLOOKUP($D1435,'P4 Destination'!$C$21:$M$176,7,0))*BI1435</f>
        <v>0</v>
      </c>
      <c r="BK1435" s="172">
        <f t="shared" si="639"/>
        <v>0</v>
      </c>
      <c r="BL1435" s="171">
        <f>(VLOOKUP($D1435,'P4 Destination'!$C$21:$M$176,8,0))*BK1435</f>
        <v>0</v>
      </c>
      <c r="BM1435" s="172">
        <f t="shared" si="640"/>
        <v>0</v>
      </c>
      <c r="BN1435" s="171">
        <f>(VLOOKUP($D1435,'P4 Destination'!$C$21:$M$176,9,0))*BM1435</f>
        <v>0</v>
      </c>
      <c r="BO1435" s="154">
        <f t="shared" si="617"/>
        <v>1</v>
      </c>
      <c r="BP1435" s="171">
        <f>(VLOOKUP(D1435,'P4 Destination'!$C$21:$M$176,10,0))*K1435</f>
        <v>0</v>
      </c>
      <c r="BQ1435" s="171">
        <f>(VLOOKUP(D1435,'P4 Destination'!$C$21:$M$176,11,0))*J1435</f>
        <v>0</v>
      </c>
      <c r="BR1435" s="173">
        <f t="shared" si="641"/>
        <v>0</v>
      </c>
      <c r="BS1435" s="173">
        <f>(AV1435*2500)*'P6 Verzekering'!$E$11</f>
        <v>0</v>
      </c>
      <c r="BT1435" s="173">
        <f>(AW1435*2500)*'P6 Verzekering'!$E$12</f>
        <v>0</v>
      </c>
      <c r="BU1435" s="173">
        <f>(L1435*2500)*'P6 Verzekering'!$E$13</f>
        <v>0</v>
      </c>
      <c r="BV1435" s="173">
        <f t="shared" si="642"/>
        <v>0</v>
      </c>
      <c r="BW1435"/>
      <c r="BX1435"/>
    </row>
    <row r="1436" spans="1:76">
      <c r="A1436" s="152" t="s">
        <v>1973</v>
      </c>
      <c r="B1436" s="152" t="s">
        <v>219</v>
      </c>
      <c r="C1436" s="152" t="s">
        <v>219</v>
      </c>
      <c r="D1436" s="152" t="s">
        <v>281</v>
      </c>
      <c r="E1436" s="152" t="s">
        <v>538</v>
      </c>
      <c r="F1436" s="153">
        <f t="shared" si="618"/>
        <v>20</v>
      </c>
      <c r="G1436" s="154">
        <v>1</v>
      </c>
      <c r="H1436" s="154">
        <f>IFERROR(VLOOKUP(B1436,'P2 Origin'!$C$21:$Q$176,15,FALSE),0)</f>
        <v>0</v>
      </c>
      <c r="I1436" s="154">
        <f>IFERROR(VLOOKUP(D1436,'P4 Destination'!$C$21:$Q$176,15,FALSE),0)</f>
        <v>0</v>
      </c>
      <c r="J1436" s="155"/>
      <c r="K1436" s="155">
        <v>1</v>
      </c>
      <c r="L1436" s="156">
        <v>0</v>
      </c>
      <c r="M1436" s="155">
        <v>0</v>
      </c>
      <c r="N1436" s="155">
        <v>0</v>
      </c>
      <c r="O1436" s="157">
        <f t="shared" si="619"/>
        <v>0</v>
      </c>
      <c r="P1436" s="158">
        <f t="shared" si="620"/>
        <v>0</v>
      </c>
      <c r="Q1436" s="159">
        <f>IFERROR(VLOOKUP(N1436,'P1 Intra-Europees'!$A$15:$H$25,3,0),0)*P1436</f>
        <v>0</v>
      </c>
      <c r="R1436" s="160">
        <f t="shared" si="621"/>
        <v>0</v>
      </c>
      <c r="S1436" s="159">
        <f>IFERROR(VLOOKUP(N1436,'P1 Intra-Europees'!$A$15:$H$25,4,0),0)*R1436</f>
        <v>0</v>
      </c>
      <c r="T1436" s="160">
        <f t="shared" si="622"/>
        <v>0</v>
      </c>
      <c r="U1436" s="159">
        <f>IFERROR(VLOOKUP(N1436,'P1 Intra-Europees'!$A$15:$H$25,5,0),0)*T1436</f>
        <v>0</v>
      </c>
      <c r="V1436" s="160">
        <f t="shared" si="623"/>
        <v>0</v>
      </c>
      <c r="W1436" s="159">
        <f>IFERROR(VLOOKUP(N1436,'P1 Intra-Europees'!$A$15:$H$25,6,0),0)*V1436</f>
        <v>0</v>
      </c>
      <c r="X1436" s="160">
        <f t="shared" si="624"/>
        <v>0</v>
      </c>
      <c r="Y1436" s="159">
        <f>IFERROR(VLOOKUP(N1436,'P1 Intra-Europees'!$A$15:$H$25,7,0),0)*X1436</f>
        <v>0</v>
      </c>
      <c r="Z1436" s="161">
        <f t="shared" si="625"/>
        <v>0</v>
      </c>
      <c r="AA1436" s="162">
        <f>IFERROR(VLOOKUP(N1436,'P1 Intra-Europees'!$A$15:$H$25,8,0),0)*Z1436</f>
        <v>0</v>
      </c>
      <c r="AB1436" s="163">
        <f t="shared" si="626"/>
        <v>0</v>
      </c>
      <c r="AC1436" s="157" t="str">
        <f>VLOOKUP(B1436,'P2 Origin'!$C$21:$O$176,13,0)</f>
        <v>EUR</v>
      </c>
      <c r="AD1436" s="164">
        <f t="shared" si="627"/>
        <v>0</v>
      </c>
      <c r="AE1436" s="165">
        <f>IF(AU1436&gt;0.1,VLOOKUP(B1436,'P2 Origin'!$C$21:$M$176,3,0)*H1436,0)</f>
        <v>0</v>
      </c>
      <c r="AF1436" s="166">
        <f t="shared" si="628"/>
        <v>0</v>
      </c>
      <c r="AG1436" s="165">
        <f>(VLOOKUP(B1436,'P2 Origin'!$C$21:$M$176,4,0))*AF1436</f>
        <v>0</v>
      </c>
      <c r="AH1436" s="166">
        <f t="shared" si="629"/>
        <v>0</v>
      </c>
      <c r="AI1436" s="165">
        <f>(VLOOKUP(B1436,'P2 Origin'!$C$21:$M$176,5,0))*AH1436</f>
        <v>0</v>
      </c>
      <c r="AJ1436" s="166">
        <f t="shared" si="643"/>
        <v>20</v>
      </c>
      <c r="AK1436" s="165">
        <f>(VLOOKUP(B1436,'P2 Origin'!$C$21:$M$176,6,0))*AJ1436</f>
        <v>0</v>
      </c>
      <c r="AL1436" s="166">
        <f t="shared" si="630"/>
        <v>0</v>
      </c>
      <c r="AM1436" s="165">
        <f>(VLOOKUP($B1436,'P2 Origin'!$C$21:$M$176,7,0))*AL1436</f>
        <v>0</v>
      </c>
      <c r="AN1436" s="166">
        <f t="shared" si="631"/>
        <v>0</v>
      </c>
      <c r="AO1436" s="165">
        <f>(VLOOKUP($B1436,'P2 Origin'!$C$21:$M$176,8,0))*AN1436</f>
        <v>0</v>
      </c>
      <c r="AP1436" s="166">
        <f t="shared" si="632"/>
        <v>0</v>
      </c>
      <c r="AQ1436" s="165">
        <f>(VLOOKUP($B1436,'P2 Origin'!$C$21:$M$176,9,0))*AP1436</f>
        <v>0</v>
      </c>
      <c r="AR1436" s="155">
        <f t="shared" si="616"/>
        <v>1</v>
      </c>
      <c r="AS1436" s="164">
        <f>(VLOOKUP(B1436,'P2 Origin'!$C$21:$M$176,10,0))*K1436</f>
        <v>0</v>
      </c>
      <c r="AT1436" s="164">
        <f>(VLOOKUP(B1436,'P2 Origin'!$C$21:$M$176,11,0))*J1436</f>
        <v>0</v>
      </c>
      <c r="AU1436" s="167">
        <v>20</v>
      </c>
      <c r="AV1436" s="168">
        <v>20</v>
      </c>
      <c r="AW1436" s="169">
        <v>0</v>
      </c>
      <c r="AX1436" s="170">
        <f>IF(AU1436&gt;=0.1,'P3 Bureaumarge zee- en luchtvr.'!$D$12,0)</f>
        <v>0</v>
      </c>
      <c r="AY1436" s="163">
        <f t="shared" si="633"/>
        <v>0</v>
      </c>
      <c r="AZ1436" s="157" t="str">
        <f>VLOOKUP(D1436,'P4 Destination'!$C$21:$O$176,13,0)</f>
        <v>USD</v>
      </c>
      <c r="BA1436" s="164">
        <f t="shared" si="634"/>
        <v>0</v>
      </c>
      <c r="BB1436" s="171">
        <f>IF(AU1436&gt;0.1,(VLOOKUP(D1436,'P4 Destination'!$C$21:$M$176,3,0))*I1436,0)</f>
        <v>0</v>
      </c>
      <c r="BC1436" s="172">
        <f t="shared" si="635"/>
        <v>0</v>
      </c>
      <c r="BD1436" s="171">
        <f>(VLOOKUP($D1436,'P4 Destination'!$C$21:$M$176,4,0))*BC1436</f>
        <v>0</v>
      </c>
      <c r="BE1436" s="172">
        <f t="shared" si="636"/>
        <v>0</v>
      </c>
      <c r="BF1436" s="171">
        <f>(VLOOKUP($D1436,'P4 Destination'!$C$21:$M$176,5,0))*BE1436</f>
        <v>0</v>
      </c>
      <c r="BG1436" s="172">
        <f t="shared" si="637"/>
        <v>20</v>
      </c>
      <c r="BH1436" s="171">
        <f>(VLOOKUP($D1436,'P4 Destination'!$C$21:$M$176,6,0))*BG1436</f>
        <v>0</v>
      </c>
      <c r="BI1436" s="172">
        <f t="shared" si="638"/>
        <v>0</v>
      </c>
      <c r="BJ1436" s="171">
        <f>(VLOOKUP($D1436,'P4 Destination'!$C$21:$M$176,7,0))*BI1436</f>
        <v>0</v>
      </c>
      <c r="BK1436" s="172">
        <f t="shared" si="639"/>
        <v>0</v>
      </c>
      <c r="BL1436" s="171">
        <f>(VLOOKUP($D1436,'P4 Destination'!$C$21:$M$176,8,0))*BK1436</f>
        <v>0</v>
      </c>
      <c r="BM1436" s="172">
        <f t="shared" si="640"/>
        <v>0</v>
      </c>
      <c r="BN1436" s="171">
        <f>(VLOOKUP($D1436,'P4 Destination'!$C$21:$M$176,9,0))*BM1436</f>
        <v>0</v>
      </c>
      <c r="BO1436" s="154">
        <f t="shared" si="617"/>
        <v>1</v>
      </c>
      <c r="BP1436" s="171">
        <f>(VLOOKUP(D1436,'P4 Destination'!$C$21:$M$176,10,0))*K1436</f>
        <v>0</v>
      </c>
      <c r="BQ1436" s="171">
        <f>(VLOOKUP(D1436,'P4 Destination'!$C$21:$M$176,11,0))*J1436</f>
        <v>0</v>
      </c>
      <c r="BR1436" s="173">
        <f t="shared" si="641"/>
        <v>0</v>
      </c>
      <c r="BS1436" s="173">
        <f>(AV1436*2500)*'P6 Verzekering'!$E$11</f>
        <v>0</v>
      </c>
      <c r="BT1436" s="173">
        <f>(AW1436*2500)*'P6 Verzekering'!$E$12</f>
        <v>0</v>
      </c>
      <c r="BU1436" s="173">
        <f>(L1436*2500)*'P6 Verzekering'!$E$13</f>
        <v>0</v>
      </c>
      <c r="BV1436" s="173">
        <f t="shared" si="642"/>
        <v>0</v>
      </c>
      <c r="BW1436"/>
      <c r="BX1436"/>
    </row>
    <row r="1437" spans="1:76">
      <c r="A1437" s="152" t="s">
        <v>1978</v>
      </c>
      <c r="B1437" s="152" t="s">
        <v>219</v>
      </c>
      <c r="C1437" s="152" t="s">
        <v>219</v>
      </c>
      <c r="D1437" s="152" t="s">
        <v>281</v>
      </c>
      <c r="E1437" s="152" t="s">
        <v>538</v>
      </c>
      <c r="F1437" s="153">
        <f t="shared" si="618"/>
        <v>13</v>
      </c>
      <c r="G1437" s="154">
        <v>1</v>
      </c>
      <c r="H1437" s="154">
        <f>IFERROR(VLOOKUP(B1437,'P2 Origin'!$C$21:$Q$176,15,FALSE),0)</f>
        <v>0</v>
      </c>
      <c r="I1437" s="154">
        <f>IFERROR(VLOOKUP(D1437,'P4 Destination'!$C$21:$Q$176,15,FALSE),0)</f>
        <v>0</v>
      </c>
      <c r="J1437" s="155"/>
      <c r="K1437" s="155">
        <v>1</v>
      </c>
      <c r="L1437" s="156">
        <v>0</v>
      </c>
      <c r="M1437" s="155">
        <v>0</v>
      </c>
      <c r="N1437" s="155">
        <v>0</v>
      </c>
      <c r="O1437" s="157">
        <f t="shared" si="619"/>
        <v>0</v>
      </c>
      <c r="P1437" s="158">
        <f t="shared" si="620"/>
        <v>0</v>
      </c>
      <c r="Q1437" s="159">
        <f>IFERROR(VLOOKUP(N1437,'P1 Intra-Europees'!$A$15:$H$25,3,0),0)*P1437</f>
        <v>0</v>
      </c>
      <c r="R1437" s="160">
        <f t="shared" si="621"/>
        <v>0</v>
      </c>
      <c r="S1437" s="159">
        <f>IFERROR(VLOOKUP(N1437,'P1 Intra-Europees'!$A$15:$H$25,4,0),0)*R1437</f>
        <v>0</v>
      </c>
      <c r="T1437" s="160">
        <f t="shared" si="622"/>
        <v>0</v>
      </c>
      <c r="U1437" s="159">
        <f>IFERROR(VLOOKUP(N1437,'P1 Intra-Europees'!$A$15:$H$25,5,0),0)*T1437</f>
        <v>0</v>
      </c>
      <c r="V1437" s="160">
        <f t="shared" si="623"/>
        <v>0</v>
      </c>
      <c r="W1437" s="159">
        <f>IFERROR(VLOOKUP(N1437,'P1 Intra-Europees'!$A$15:$H$25,6,0),0)*V1437</f>
        <v>0</v>
      </c>
      <c r="X1437" s="160">
        <f t="shared" si="624"/>
        <v>0</v>
      </c>
      <c r="Y1437" s="159">
        <f>IFERROR(VLOOKUP(N1437,'P1 Intra-Europees'!$A$15:$H$25,7,0),0)*X1437</f>
        <v>0</v>
      </c>
      <c r="Z1437" s="161">
        <f t="shared" si="625"/>
        <v>0</v>
      </c>
      <c r="AA1437" s="162">
        <f>IFERROR(VLOOKUP(N1437,'P1 Intra-Europees'!$A$15:$H$25,8,0),0)*Z1437</f>
        <v>0</v>
      </c>
      <c r="AB1437" s="163">
        <f t="shared" si="626"/>
        <v>0</v>
      </c>
      <c r="AC1437" s="157" t="str">
        <f>VLOOKUP(B1437,'P2 Origin'!$C$21:$O$176,13,0)</f>
        <v>EUR</v>
      </c>
      <c r="AD1437" s="164">
        <f t="shared" si="627"/>
        <v>0</v>
      </c>
      <c r="AE1437" s="165">
        <f>IF(AU1437&gt;0.1,VLOOKUP(B1437,'P2 Origin'!$C$21:$M$176,3,0)*H1437,0)</f>
        <v>0</v>
      </c>
      <c r="AF1437" s="166">
        <f t="shared" si="628"/>
        <v>0</v>
      </c>
      <c r="AG1437" s="165">
        <f>(VLOOKUP(B1437,'P2 Origin'!$C$21:$M$176,4,0))*AF1437</f>
        <v>0</v>
      </c>
      <c r="AH1437" s="166">
        <f t="shared" si="629"/>
        <v>13</v>
      </c>
      <c r="AI1437" s="165">
        <f>(VLOOKUP(B1437,'P2 Origin'!$C$21:$M$176,5,0))*AH1437</f>
        <v>0</v>
      </c>
      <c r="AJ1437" s="166">
        <f t="shared" si="643"/>
        <v>0</v>
      </c>
      <c r="AK1437" s="165">
        <f>(VLOOKUP(B1437,'P2 Origin'!$C$21:$M$176,6,0))*AJ1437</f>
        <v>0</v>
      </c>
      <c r="AL1437" s="166">
        <f t="shared" si="630"/>
        <v>0</v>
      </c>
      <c r="AM1437" s="165">
        <f>(VLOOKUP($B1437,'P2 Origin'!$C$21:$M$176,7,0))*AL1437</f>
        <v>0</v>
      </c>
      <c r="AN1437" s="166">
        <f t="shared" si="631"/>
        <v>0</v>
      </c>
      <c r="AO1437" s="165">
        <f>(VLOOKUP($B1437,'P2 Origin'!$C$21:$M$176,8,0))*AN1437</f>
        <v>0</v>
      </c>
      <c r="AP1437" s="166">
        <f t="shared" si="632"/>
        <v>0</v>
      </c>
      <c r="AQ1437" s="165">
        <f>(VLOOKUP($B1437,'P2 Origin'!$C$21:$M$176,9,0))*AP1437</f>
        <v>0</v>
      </c>
      <c r="AR1437" s="155">
        <f t="shared" si="616"/>
        <v>1</v>
      </c>
      <c r="AS1437" s="164">
        <f>(VLOOKUP(B1437,'P2 Origin'!$C$21:$M$176,10,0))*K1437</f>
        <v>0</v>
      </c>
      <c r="AT1437" s="164">
        <f>(VLOOKUP(B1437,'P2 Origin'!$C$21:$M$176,11,0))*J1437</f>
        <v>0</v>
      </c>
      <c r="AU1437" s="167">
        <v>13</v>
      </c>
      <c r="AV1437" s="168">
        <v>13</v>
      </c>
      <c r="AW1437" s="169">
        <v>0</v>
      </c>
      <c r="AX1437" s="170">
        <f>IF(AU1437&gt;=0.1,'P3 Bureaumarge zee- en luchtvr.'!$D$12,0)</f>
        <v>0</v>
      </c>
      <c r="AY1437" s="163">
        <f t="shared" si="633"/>
        <v>0</v>
      </c>
      <c r="AZ1437" s="157" t="str">
        <f>VLOOKUP(D1437,'P4 Destination'!$C$21:$O$176,13,0)</f>
        <v>USD</v>
      </c>
      <c r="BA1437" s="164">
        <f t="shared" si="634"/>
        <v>0</v>
      </c>
      <c r="BB1437" s="171">
        <f>IF(AU1437&gt;0.1,(VLOOKUP(D1437,'P4 Destination'!$C$21:$M$176,3,0))*I1437,0)</f>
        <v>0</v>
      </c>
      <c r="BC1437" s="172">
        <f t="shared" si="635"/>
        <v>0</v>
      </c>
      <c r="BD1437" s="171">
        <f>(VLOOKUP($D1437,'P4 Destination'!$C$21:$M$176,4,0))*BC1437</f>
        <v>0</v>
      </c>
      <c r="BE1437" s="172">
        <f t="shared" si="636"/>
        <v>13</v>
      </c>
      <c r="BF1437" s="171">
        <f>(VLOOKUP($D1437,'P4 Destination'!$C$21:$M$176,5,0))*BE1437</f>
        <v>0</v>
      </c>
      <c r="BG1437" s="172">
        <f t="shared" si="637"/>
        <v>0</v>
      </c>
      <c r="BH1437" s="171">
        <f>(VLOOKUP($D1437,'P4 Destination'!$C$21:$M$176,6,0))*BG1437</f>
        <v>0</v>
      </c>
      <c r="BI1437" s="172">
        <f t="shared" si="638"/>
        <v>0</v>
      </c>
      <c r="BJ1437" s="171">
        <f>(VLOOKUP($D1437,'P4 Destination'!$C$21:$M$176,7,0))*BI1437</f>
        <v>0</v>
      </c>
      <c r="BK1437" s="172">
        <f t="shared" si="639"/>
        <v>0</v>
      </c>
      <c r="BL1437" s="171">
        <f>(VLOOKUP($D1437,'P4 Destination'!$C$21:$M$176,8,0))*BK1437</f>
        <v>0</v>
      </c>
      <c r="BM1437" s="172">
        <f t="shared" si="640"/>
        <v>0</v>
      </c>
      <c r="BN1437" s="171">
        <f>(VLOOKUP($D1437,'P4 Destination'!$C$21:$M$176,9,0))*BM1437</f>
        <v>0</v>
      </c>
      <c r="BO1437" s="154">
        <f t="shared" si="617"/>
        <v>1</v>
      </c>
      <c r="BP1437" s="171">
        <f>(VLOOKUP(D1437,'P4 Destination'!$C$21:$M$176,10,0))*K1437</f>
        <v>0</v>
      </c>
      <c r="BQ1437" s="171">
        <f>(VLOOKUP(D1437,'P4 Destination'!$C$21:$M$176,11,0))*J1437</f>
        <v>0</v>
      </c>
      <c r="BR1437" s="173">
        <f t="shared" si="641"/>
        <v>0</v>
      </c>
      <c r="BS1437" s="173">
        <f>(AV1437*2500)*'P6 Verzekering'!$E$11</f>
        <v>0</v>
      </c>
      <c r="BT1437" s="173">
        <f>(AW1437*2500)*'P6 Verzekering'!$E$12</f>
        <v>0</v>
      </c>
      <c r="BU1437" s="173">
        <f>(L1437*2500)*'P6 Verzekering'!$E$13</f>
        <v>0</v>
      </c>
      <c r="BV1437" s="173">
        <f t="shared" si="642"/>
        <v>0</v>
      </c>
      <c r="BW1437"/>
      <c r="BX1437"/>
    </row>
    <row r="1438" spans="1:76">
      <c r="A1438" s="152" t="s">
        <v>1982</v>
      </c>
      <c r="B1438" s="152" t="s">
        <v>219</v>
      </c>
      <c r="C1438" s="152" t="s">
        <v>219</v>
      </c>
      <c r="D1438" s="152" t="s">
        <v>281</v>
      </c>
      <c r="E1438" s="152" t="s">
        <v>538</v>
      </c>
      <c r="F1438" s="153">
        <f t="shared" si="618"/>
        <v>16</v>
      </c>
      <c r="G1438" s="154">
        <v>1</v>
      </c>
      <c r="H1438" s="154">
        <f>IFERROR(VLOOKUP(B1438,'P2 Origin'!$C$21:$Q$176,15,FALSE),0)</f>
        <v>0</v>
      </c>
      <c r="I1438" s="154">
        <f>IFERROR(VLOOKUP(D1438,'P4 Destination'!$C$21:$Q$176,15,FALSE),0)</f>
        <v>0</v>
      </c>
      <c r="J1438" s="155"/>
      <c r="K1438" s="155">
        <v>1</v>
      </c>
      <c r="L1438" s="156">
        <v>0</v>
      </c>
      <c r="M1438" s="155">
        <v>0</v>
      </c>
      <c r="N1438" s="155">
        <v>0</v>
      </c>
      <c r="O1438" s="157">
        <f t="shared" si="619"/>
        <v>0</v>
      </c>
      <c r="P1438" s="158">
        <f t="shared" si="620"/>
        <v>0</v>
      </c>
      <c r="Q1438" s="159">
        <f>IFERROR(VLOOKUP(N1438,'P1 Intra-Europees'!$A$15:$H$25,3,0),0)*P1438</f>
        <v>0</v>
      </c>
      <c r="R1438" s="160">
        <f t="shared" si="621"/>
        <v>0</v>
      </c>
      <c r="S1438" s="159">
        <f>IFERROR(VLOOKUP(N1438,'P1 Intra-Europees'!$A$15:$H$25,4,0),0)*R1438</f>
        <v>0</v>
      </c>
      <c r="T1438" s="160">
        <f t="shared" si="622"/>
        <v>0</v>
      </c>
      <c r="U1438" s="159">
        <f>IFERROR(VLOOKUP(N1438,'P1 Intra-Europees'!$A$15:$H$25,5,0),0)*T1438</f>
        <v>0</v>
      </c>
      <c r="V1438" s="160">
        <f t="shared" si="623"/>
        <v>0</v>
      </c>
      <c r="W1438" s="159">
        <f>IFERROR(VLOOKUP(N1438,'P1 Intra-Europees'!$A$15:$H$25,6,0),0)*V1438</f>
        <v>0</v>
      </c>
      <c r="X1438" s="160">
        <f t="shared" si="624"/>
        <v>0</v>
      </c>
      <c r="Y1438" s="159">
        <f>IFERROR(VLOOKUP(N1438,'P1 Intra-Europees'!$A$15:$H$25,7,0),0)*X1438</f>
        <v>0</v>
      </c>
      <c r="Z1438" s="161">
        <f t="shared" si="625"/>
        <v>0</v>
      </c>
      <c r="AA1438" s="162">
        <f>IFERROR(VLOOKUP(N1438,'P1 Intra-Europees'!$A$15:$H$25,8,0),0)*Z1438</f>
        <v>0</v>
      </c>
      <c r="AB1438" s="163">
        <f t="shared" si="626"/>
        <v>0</v>
      </c>
      <c r="AC1438" s="157" t="str">
        <f>VLOOKUP(B1438,'P2 Origin'!$C$21:$O$176,13,0)</f>
        <v>EUR</v>
      </c>
      <c r="AD1438" s="164">
        <f t="shared" si="627"/>
        <v>0</v>
      </c>
      <c r="AE1438" s="165">
        <f>IF(AU1438&gt;0.1,VLOOKUP(B1438,'P2 Origin'!$C$21:$M$176,3,0)*H1438,0)</f>
        <v>0</v>
      </c>
      <c r="AF1438" s="166">
        <f t="shared" si="628"/>
        <v>0</v>
      </c>
      <c r="AG1438" s="165">
        <f>(VLOOKUP(B1438,'P2 Origin'!$C$21:$M$176,4,0))*AF1438</f>
        <v>0</v>
      </c>
      <c r="AH1438" s="166">
        <f t="shared" si="629"/>
        <v>0</v>
      </c>
      <c r="AI1438" s="165">
        <f>(VLOOKUP(B1438,'P2 Origin'!$C$21:$M$176,5,0))*AH1438</f>
        <v>0</v>
      </c>
      <c r="AJ1438" s="166">
        <f t="shared" si="643"/>
        <v>16</v>
      </c>
      <c r="AK1438" s="165">
        <f>(VLOOKUP(B1438,'P2 Origin'!$C$21:$M$176,6,0))*AJ1438</f>
        <v>0</v>
      </c>
      <c r="AL1438" s="166">
        <f t="shared" si="630"/>
        <v>0</v>
      </c>
      <c r="AM1438" s="165">
        <f>(VLOOKUP($B1438,'P2 Origin'!$C$21:$M$176,7,0))*AL1438</f>
        <v>0</v>
      </c>
      <c r="AN1438" s="166">
        <f t="shared" si="631"/>
        <v>0</v>
      </c>
      <c r="AO1438" s="165">
        <f>(VLOOKUP($B1438,'P2 Origin'!$C$21:$M$176,8,0))*AN1438</f>
        <v>0</v>
      </c>
      <c r="AP1438" s="166">
        <f t="shared" si="632"/>
        <v>0</v>
      </c>
      <c r="AQ1438" s="165">
        <f>(VLOOKUP($B1438,'P2 Origin'!$C$21:$M$176,9,0))*AP1438</f>
        <v>0</v>
      </c>
      <c r="AR1438" s="155">
        <f t="shared" si="616"/>
        <v>1</v>
      </c>
      <c r="AS1438" s="164">
        <f>(VLOOKUP(B1438,'P2 Origin'!$C$21:$M$176,10,0))*K1438</f>
        <v>0</v>
      </c>
      <c r="AT1438" s="164">
        <f>(VLOOKUP(B1438,'P2 Origin'!$C$21:$M$176,11,0))*J1438</f>
        <v>0</v>
      </c>
      <c r="AU1438" s="167">
        <v>16</v>
      </c>
      <c r="AV1438" s="168">
        <v>16</v>
      </c>
      <c r="AW1438" s="169">
        <v>0</v>
      </c>
      <c r="AX1438" s="170">
        <f>IF(AU1438&gt;=0.1,'P3 Bureaumarge zee- en luchtvr.'!$D$12,0)</f>
        <v>0</v>
      </c>
      <c r="AY1438" s="163">
        <f t="shared" si="633"/>
        <v>0</v>
      </c>
      <c r="AZ1438" s="157" t="str">
        <f>VLOOKUP(D1438,'P4 Destination'!$C$21:$O$176,13,0)</f>
        <v>USD</v>
      </c>
      <c r="BA1438" s="164">
        <f t="shared" si="634"/>
        <v>0</v>
      </c>
      <c r="BB1438" s="171">
        <f>IF(AU1438&gt;0.1,(VLOOKUP(D1438,'P4 Destination'!$C$21:$M$176,3,0))*I1438,0)</f>
        <v>0</v>
      </c>
      <c r="BC1438" s="172">
        <f t="shared" si="635"/>
        <v>0</v>
      </c>
      <c r="BD1438" s="171">
        <f>(VLOOKUP($D1438,'P4 Destination'!$C$21:$M$176,4,0))*BC1438</f>
        <v>0</v>
      </c>
      <c r="BE1438" s="172">
        <f t="shared" si="636"/>
        <v>0</v>
      </c>
      <c r="BF1438" s="171">
        <f>(VLOOKUP($D1438,'P4 Destination'!$C$21:$M$176,5,0))*BE1438</f>
        <v>0</v>
      </c>
      <c r="BG1438" s="172">
        <f t="shared" si="637"/>
        <v>16</v>
      </c>
      <c r="BH1438" s="171">
        <f>(VLOOKUP($D1438,'P4 Destination'!$C$21:$M$176,6,0))*BG1438</f>
        <v>0</v>
      </c>
      <c r="BI1438" s="172">
        <f t="shared" si="638"/>
        <v>0</v>
      </c>
      <c r="BJ1438" s="171">
        <f>(VLOOKUP($D1438,'P4 Destination'!$C$21:$M$176,7,0))*BI1438</f>
        <v>0</v>
      </c>
      <c r="BK1438" s="172">
        <f t="shared" si="639"/>
        <v>0</v>
      </c>
      <c r="BL1438" s="171">
        <f>(VLOOKUP($D1438,'P4 Destination'!$C$21:$M$176,8,0))*BK1438</f>
        <v>0</v>
      </c>
      <c r="BM1438" s="172">
        <f t="shared" si="640"/>
        <v>0</v>
      </c>
      <c r="BN1438" s="171">
        <f>(VLOOKUP($D1438,'P4 Destination'!$C$21:$M$176,9,0))*BM1438</f>
        <v>0</v>
      </c>
      <c r="BO1438" s="154">
        <f t="shared" si="617"/>
        <v>1</v>
      </c>
      <c r="BP1438" s="171">
        <f>(VLOOKUP(D1438,'P4 Destination'!$C$21:$M$176,10,0))*K1438</f>
        <v>0</v>
      </c>
      <c r="BQ1438" s="171">
        <f>(VLOOKUP(D1438,'P4 Destination'!$C$21:$M$176,11,0))*J1438</f>
        <v>0</v>
      </c>
      <c r="BR1438" s="173">
        <f t="shared" si="641"/>
        <v>0</v>
      </c>
      <c r="BS1438" s="173">
        <f>(AV1438*2500)*'P6 Verzekering'!$E$11</f>
        <v>0</v>
      </c>
      <c r="BT1438" s="173">
        <f>(AW1438*2500)*'P6 Verzekering'!$E$12</f>
        <v>0</v>
      </c>
      <c r="BU1438" s="173">
        <f>(L1438*2500)*'P6 Verzekering'!$E$13</f>
        <v>0</v>
      </c>
      <c r="BV1438" s="173">
        <f t="shared" si="642"/>
        <v>0</v>
      </c>
      <c r="BW1438"/>
      <c r="BX1438"/>
    </row>
    <row r="1439" spans="1:76">
      <c r="A1439" s="152" t="s">
        <v>1985</v>
      </c>
      <c r="B1439" s="152" t="s">
        <v>219</v>
      </c>
      <c r="C1439" s="152" t="s">
        <v>219</v>
      </c>
      <c r="D1439" s="152" t="s">
        <v>281</v>
      </c>
      <c r="E1439" s="152" t="s">
        <v>538</v>
      </c>
      <c r="F1439" s="153">
        <f t="shared" si="618"/>
        <v>18</v>
      </c>
      <c r="G1439" s="154">
        <v>1</v>
      </c>
      <c r="H1439" s="154">
        <f>IFERROR(VLOOKUP(B1439,'P2 Origin'!$C$21:$Q$176,15,FALSE),0)</f>
        <v>0</v>
      </c>
      <c r="I1439" s="154">
        <f>IFERROR(VLOOKUP(D1439,'P4 Destination'!$C$21:$Q$176,15,FALSE),0)</f>
        <v>0</v>
      </c>
      <c r="J1439" s="155"/>
      <c r="K1439" s="155">
        <v>1</v>
      </c>
      <c r="L1439" s="156">
        <v>0</v>
      </c>
      <c r="M1439" s="155">
        <v>0</v>
      </c>
      <c r="N1439" s="155">
        <v>0</v>
      </c>
      <c r="O1439" s="157">
        <f t="shared" si="619"/>
        <v>0</v>
      </c>
      <c r="P1439" s="158">
        <f t="shared" si="620"/>
        <v>0</v>
      </c>
      <c r="Q1439" s="159">
        <f>IFERROR(VLOOKUP(N1439,'P1 Intra-Europees'!$A$15:$H$25,3,0),0)*P1439</f>
        <v>0</v>
      </c>
      <c r="R1439" s="160">
        <f t="shared" si="621"/>
        <v>0</v>
      </c>
      <c r="S1439" s="159">
        <f>IFERROR(VLOOKUP(N1439,'P1 Intra-Europees'!$A$15:$H$25,4,0),0)*R1439</f>
        <v>0</v>
      </c>
      <c r="T1439" s="160">
        <f t="shared" si="622"/>
        <v>0</v>
      </c>
      <c r="U1439" s="159">
        <f>IFERROR(VLOOKUP(N1439,'P1 Intra-Europees'!$A$15:$H$25,5,0),0)*T1439</f>
        <v>0</v>
      </c>
      <c r="V1439" s="160">
        <f t="shared" si="623"/>
        <v>0</v>
      </c>
      <c r="W1439" s="159">
        <f>IFERROR(VLOOKUP(N1439,'P1 Intra-Europees'!$A$15:$H$25,6,0),0)*V1439</f>
        <v>0</v>
      </c>
      <c r="X1439" s="160">
        <f t="shared" si="624"/>
        <v>0</v>
      </c>
      <c r="Y1439" s="159">
        <f>IFERROR(VLOOKUP(N1439,'P1 Intra-Europees'!$A$15:$H$25,7,0),0)*X1439</f>
        <v>0</v>
      </c>
      <c r="Z1439" s="161">
        <f t="shared" si="625"/>
        <v>0</v>
      </c>
      <c r="AA1439" s="162">
        <f>IFERROR(VLOOKUP(N1439,'P1 Intra-Europees'!$A$15:$H$25,8,0),0)*Z1439</f>
        <v>0</v>
      </c>
      <c r="AB1439" s="163">
        <f t="shared" si="626"/>
        <v>0</v>
      </c>
      <c r="AC1439" s="157" t="str">
        <f>VLOOKUP(B1439,'P2 Origin'!$C$21:$O$176,13,0)</f>
        <v>EUR</v>
      </c>
      <c r="AD1439" s="164">
        <f t="shared" si="627"/>
        <v>0</v>
      </c>
      <c r="AE1439" s="165">
        <f>IF(AU1439&gt;0.1,VLOOKUP(B1439,'P2 Origin'!$C$21:$M$176,3,0)*H1439,0)</f>
        <v>0</v>
      </c>
      <c r="AF1439" s="166">
        <f t="shared" si="628"/>
        <v>0</v>
      </c>
      <c r="AG1439" s="165">
        <f>(VLOOKUP(B1439,'P2 Origin'!$C$21:$M$176,4,0))*AF1439</f>
        <v>0</v>
      </c>
      <c r="AH1439" s="166">
        <f t="shared" si="629"/>
        <v>0</v>
      </c>
      <c r="AI1439" s="165">
        <f>(VLOOKUP(B1439,'P2 Origin'!$C$21:$M$176,5,0))*AH1439</f>
        <v>0</v>
      </c>
      <c r="AJ1439" s="166">
        <f t="shared" si="643"/>
        <v>18</v>
      </c>
      <c r="AK1439" s="165">
        <f>(VLOOKUP(B1439,'P2 Origin'!$C$21:$M$176,6,0))*AJ1439</f>
        <v>0</v>
      </c>
      <c r="AL1439" s="166">
        <f t="shared" si="630"/>
        <v>0</v>
      </c>
      <c r="AM1439" s="165">
        <f>(VLOOKUP($B1439,'P2 Origin'!$C$21:$M$176,7,0))*AL1439</f>
        <v>0</v>
      </c>
      <c r="AN1439" s="166">
        <f t="shared" si="631"/>
        <v>0</v>
      </c>
      <c r="AO1439" s="165">
        <f>(VLOOKUP($B1439,'P2 Origin'!$C$21:$M$176,8,0))*AN1439</f>
        <v>0</v>
      </c>
      <c r="AP1439" s="166">
        <f t="shared" si="632"/>
        <v>0</v>
      </c>
      <c r="AQ1439" s="165">
        <f>(VLOOKUP($B1439,'P2 Origin'!$C$21:$M$176,9,0))*AP1439</f>
        <v>0</v>
      </c>
      <c r="AR1439" s="155">
        <f t="shared" si="616"/>
        <v>1</v>
      </c>
      <c r="AS1439" s="164">
        <f>(VLOOKUP(B1439,'P2 Origin'!$C$21:$M$176,10,0))*K1439</f>
        <v>0</v>
      </c>
      <c r="AT1439" s="164">
        <f>(VLOOKUP(B1439,'P2 Origin'!$C$21:$M$176,11,0))*J1439</f>
        <v>0</v>
      </c>
      <c r="AU1439" s="167">
        <v>18</v>
      </c>
      <c r="AV1439" s="168">
        <v>18</v>
      </c>
      <c r="AW1439" s="169">
        <v>0</v>
      </c>
      <c r="AX1439" s="170">
        <f>IF(AU1439&gt;=0.1,'P3 Bureaumarge zee- en luchtvr.'!$D$12,0)</f>
        <v>0</v>
      </c>
      <c r="AY1439" s="163">
        <f t="shared" si="633"/>
        <v>0</v>
      </c>
      <c r="AZ1439" s="157" t="str">
        <f>VLOOKUP(D1439,'P4 Destination'!$C$21:$O$176,13,0)</f>
        <v>USD</v>
      </c>
      <c r="BA1439" s="164">
        <f t="shared" si="634"/>
        <v>0</v>
      </c>
      <c r="BB1439" s="171">
        <f>IF(AU1439&gt;0.1,(VLOOKUP(D1439,'P4 Destination'!$C$21:$M$176,3,0))*I1439,0)</f>
        <v>0</v>
      </c>
      <c r="BC1439" s="172">
        <f t="shared" si="635"/>
        <v>0</v>
      </c>
      <c r="BD1439" s="171">
        <f>(VLOOKUP($D1439,'P4 Destination'!$C$21:$M$176,4,0))*BC1439</f>
        <v>0</v>
      </c>
      <c r="BE1439" s="172">
        <f t="shared" si="636"/>
        <v>0</v>
      </c>
      <c r="BF1439" s="171">
        <f>(VLOOKUP($D1439,'P4 Destination'!$C$21:$M$176,5,0))*BE1439</f>
        <v>0</v>
      </c>
      <c r="BG1439" s="172">
        <f t="shared" si="637"/>
        <v>18</v>
      </c>
      <c r="BH1439" s="171">
        <f>(VLOOKUP($D1439,'P4 Destination'!$C$21:$M$176,6,0))*BG1439</f>
        <v>0</v>
      </c>
      <c r="BI1439" s="172">
        <f t="shared" si="638"/>
        <v>0</v>
      </c>
      <c r="BJ1439" s="171">
        <f>(VLOOKUP($D1439,'P4 Destination'!$C$21:$M$176,7,0))*BI1439</f>
        <v>0</v>
      </c>
      <c r="BK1439" s="172">
        <f t="shared" si="639"/>
        <v>0</v>
      </c>
      <c r="BL1439" s="171">
        <f>(VLOOKUP($D1439,'P4 Destination'!$C$21:$M$176,8,0))*BK1439</f>
        <v>0</v>
      </c>
      <c r="BM1439" s="172">
        <f t="shared" si="640"/>
        <v>0</v>
      </c>
      <c r="BN1439" s="171">
        <f>(VLOOKUP($D1439,'P4 Destination'!$C$21:$M$176,9,0))*BM1439</f>
        <v>0</v>
      </c>
      <c r="BO1439" s="154">
        <f t="shared" si="617"/>
        <v>1</v>
      </c>
      <c r="BP1439" s="171">
        <f>(VLOOKUP(D1439,'P4 Destination'!$C$21:$M$176,10,0))*K1439</f>
        <v>0</v>
      </c>
      <c r="BQ1439" s="171">
        <f>(VLOOKUP(D1439,'P4 Destination'!$C$21:$M$176,11,0))*J1439</f>
        <v>0</v>
      </c>
      <c r="BR1439" s="173">
        <f t="shared" si="641"/>
        <v>0</v>
      </c>
      <c r="BS1439" s="173">
        <f>(AV1439*2500)*'P6 Verzekering'!$E$11</f>
        <v>0</v>
      </c>
      <c r="BT1439" s="173">
        <f>(AW1439*2500)*'P6 Verzekering'!$E$12</f>
        <v>0</v>
      </c>
      <c r="BU1439" s="173">
        <f>(L1439*2500)*'P6 Verzekering'!$E$13</f>
        <v>0</v>
      </c>
      <c r="BV1439" s="173">
        <f t="shared" si="642"/>
        <v>0</v>
      </c>
      <c r="BW1439"/>
      <c r="BX1439"/>
    </row>
    <row r="1440" spans="1:76">
      <c r="A1440" s="152" t="s">
        <v>1986</v>
      </c>
      <c r="B1440" s="152" t="s">
        <v>219</v>
      </c>
      <c r="C1440" s="152" t="s">
        <v>219</v>
      </c>
      <c r="D1440" s="152" t="s">
        <v>281</v>
      </c>
      <c r="E1440" s="152" t="s">
        <v>538</v>
      </c>
      <c r="F1440" s="153">
        <f t="shared" si="618"/>
        <v>26</v>
      </c>
      <c r="G1440" s="154">
        <v>1</v>
      </c>
      <c r="H1440" s="154">
        <f>IFERROR(VLOOKUP(B1440,'P2 Origin'!$C$21:$Q$176,15,FALSE),0)</f>
        <v>0</v>
      </c>
      <c r="I1440" s="154">
        <f>IFERROR(VLOOKUP(D1440,'P4 Destination'!$C$21:$Q$176,15,FALSE),0)</f>
        <v>0</v>
      </c>
      <c r="J1440" s="155"/>
      <c r="K1440" s="155">
        <v>1</v>
      </c>
      <c r="L1440" s="156">
        <v>0</v>
      </c>
      <c r="M1440" s="155">
        <v>0</v>
      </c>
      <c r="N1440" s="155">
        <v>0</v>
      </c>
      <c r="O1440" s="157">
        <f t="shared" si="619"/>
        <v>0</v>
      </c>
      <c r="P1440" s="158">
        <f t="shared" si="620"/>
        <v>0</v>
      </c>
      <c r="Q1440" s="159">
        <f>IFERROR(VLOOKUP(N1440,'P1 Intra-Europees'!$A$15:$H$25,3,0),0)*P1440</f>
        <v>0</v>
      </c>
      <c r="R1440" s="160">
        <f t="shared" si="621"/>
        <v>0</v>
      </c>
      <c r="S1440" s="159">
        <f>IFERROR(VLOOKUP(N1440,'P1 Intra-Europees'!$A$15:$H$25,4,0),0)*R1440</f>
        <v>0</v>
      </c>
      <c r="T1440" s="160">
        <f t="shared" si="622"/>
        <v>0</v>
      </c>
      <c r="U1440" s="159">
        <f>IFERROR(VLOOKUP(N1440,'P1 Intra-Europees'!$A$15:$H$25,5,0),0)*T1440</f>
        <v>0</v>
      </c>
      <c r="V1440" s="160">
        <f t="shared" si="623"/>
        <v>0</v>
      </c>
      <c r="W1440" s="159">
        <f>IFERROR(VLOOKUP(N1440,'P1 Intra-Europees'!$A$15:$H$25,6,0),0)*V1440</f>
        <v>0</v>
      </c>
      <c r="X1440" s="160">
        <f t="shared" si="624"/>
        <v>0</v>
      </c>
      <c r="Y1440" s="159">
        <f>IFERROR(VLOOKUP(N1440,'P1 Intra-Europees'!$A$15:$H$25,7,0),0)*X1440</f>
        <v>0</v>
      </c>
      <c r="Z1440" s="161">
        <f t="shared" si="625"/>
        <v>0</v>
      </c>
      <c r="AA1440" s="162">
        <f>IFERROR(VLOOKUP(N1440,'P1 Intra-Europees'!$A$15:$H$25,8,0),0)*Z1440</f>
        <v>0</v>
      </c>
      <c r="AB1440" s="163">
        <f t="shared" si="626"/>
        <v>0</v>
      </c>
      <c r="AC1440" s="157" t="str">
        <f>VLOOKUP(B1440,'P2 Origin'!$C$21:$O$176,13,0)</f>
        <v>EUR</v>
      </c>
      <c r="AD1440" s="164">
        <f t="shared" si="627"/>
        <v>0</v>
      </c>
      <c r="AE1440" s="165">
        <f>IF(AU1440&gt;0.1,VLOOKUP(B1440,'P2 Origin'!$C$21:$M$176,3,0)*H1440,0)</f>
        <v>0</v>
      </c>
      <c r="AF1440" s="166">
        <f t="shared" si="628"/>
        <v>0</v>
      </c>
      <c r="AG1440" s="165">
        <f>(VLOOKUP(B1440,'P2 Origin'!$C$21:$M$176,4,0))*AF1440</f>
        <v>0</v>
      </c>
      <c r="AH1440" s="166">
        <f t="shared" si="629"/>
        <v>0</v>
      </c>
      <c r="AI1440" s="165">
        <f>(VLOOKUP(B1440,'P2 Origin'!$C$21:$M$176,5,0))*AH1440</f>
        <v>0</v>
      </c>
      <c r="AJ1440" s="166">
        <f t="shared" si="643"/>
        <v>0</v>
      </c>
      <c r="AK1440" s="165">
        <f>(VLOOKUP(B1440,'P2 Origin'!$C$21:$M$176,6,0))*AJ1440</f>
        <v>0</v>
      </c>
      <c r="AL1440" s="166">
        <f t="shared" si="630"/>
        <v>26</v>
      </c>
      <c r="AM1440" s="165">
        <f>(VLOOKUP($B1440,'P2 Origin'!$C$21:$M$176,7,0))*AL1440</f>
        <v>0</v>
      </c>
      <c r="AN1440" s="166">
        <f t="shared" si="631"/>
        <v>0</v>
      </c>
      <c r="AO1440" s="165">
        <f>(VLOOKUP($B1440,'P2 Origin'!$C$21:$M$176,8,0))*AN1440</f>
        <v>0</v>
      </c>
      <c r="AP1440" s="166">
        <f t="shared" si="632"/>
        <v>0</v>
      </c>
      <c r="AQ1440" s="165">
        <f>(VLOOKUP($B1440,'P2 Origin'!$C$21:$M$176,9,0))*AP1440</f>
        <v>0</v>
      </c>
      <c r="AR1440" s="155">
        <f t="shared" si="616"/>
        <v>1</v>
      </c>
      <c r="AS1440" s="164">
        <f>(VLOOKUP(B1440,'P2 Origin'!$C$21:$M$176,10,0))*K1440</f>
        <v>0</v>
      </c>
      <c r="AT1440" s="164">
        <f>(VLOOKUP(B1440,'P2 Origin'!$C$21:$M$176,11,0))*J1440</f>
        <v>0</v>
      </c>
      <c r="AU1440" s="167">
        <v>26</v>
      </c>
      <c r="AV1440" s="168">
        <v>26</v>
      </c>
      <c r="AW1440" s="169">
        <v>0</v>
      </c>
      <c r="AX1440" s="170">
        <f>IF(AU1440&gt;=0.1,'P3 Bureaumarge zee- en luchtvr.'!$D$12,0)</f>
        <v>0</v>
      </c>
      <c r="AY1440" s="163">
        <f t="shared" si="633"/>
        <v>0</v>
      </c>
      <c r="AZ1440" s="157" t="str">
        <f>VLOOKUP(D1440,'P4 Destination'!$C$21:$O$176,13,0)</f>
        <v>USD</v>
      </c>
      <c r="BA1440" s="164">
        <f t="shared" si="634"/>
        <v>0</v>
      </c>
      <c r="BB1440" s="171">
        <f>IF(AU1440&gt;0.1,(VLOOKUP(D1440,'P4 Destination'!$C$21:$M$176,3,0))*I1440,0)</f>
        <v>0</v>
      </c>
      <c r="BC1440" s="172">
        <f t="shared" si="635"/>
        <v>0</v>
      </c>
      <c r="BD1440" s="171">
        <f>(VLOOKUP($D1440,'P4 Destination'!$C$21:$M$176,4,0))*BC1440</f>
        <v>0</v>
      </c>
      <c r="BE1440" s="172">
        <f t="shared" si="636"/>
        <v>0</v>
      </c>
      <c r="BF1440" s="171">
        <f>(VLOOKUP($D1440,'P4 Destination'!$C$21:$M$176,5,0))*BE1440</f>
        <v>0</v>
      </c>
      <c r="BG1440" s="172">
        <f t="shared" si="637"/>
        <v>0</v>
      </c>
      <c r="BH1440" s="171">
        <f>(VLOOKUP($D1440,'P4 Destination'!$C$21:$M$176,6,0))*BG1440</f>
        <v>0</v>
      </c>
      <c r="BI1440" s="172">
        <f t="shared" si="638"/>
        <v>26</v>
      </c>
      <c r="BJ1440" s="171">
        <f>(VLOOKUP($D1440,'P4 Destination'!$C$21:$M$176,7,0))*BI1440</f>
        <v>0</v>
      </c>
      <c r="BK1440" s="172">
        <f t="shared" si="639"/>
        <v>0</v>
      </c>
      <c r="BL1440" s="171">
        <f>(VLOOKUP($D1440,'P4 Destination'!$C$21:$M$176,8,0))*BK1440</f>
        <v>0</v>
      </c>
      <c r="BM1440" s="172">
        <f t="shared" si="640"/>
        <v>0</v>
      </c>
      <c r="BN1440" s="171">
        <f>(VLOOKUP($D1440,'P4 Destination'!$C$21:$M$176,9,0))*BM1440</f>
        <v>0</v>
      </c>
      <c r="BO1440" s="154">
        <f t="shared" si="617"/>
        <v>1</v>
      </c>
      <c r="BP1440" s="171">
        <f>(VLOOKUP(D1440,'P4 Destination'!$C$21:$M$176,10,0))*K1440</f>
        <v>0</v>
      </c>
      <c r="BQ1440" s="171">
        <f>(VLOOKUP(D1440,'P4 Destination'!$C$21:$M$176,11,0))*J1440</f>
        <v>0</v>
      </c>
      <c r="BR1440" s="173">
        <f t="shared" si="641"/>
        <v>0</v>
      </c>
      <c r="BS1440" s="173">
        <f>(AV1440*2500)*'P6 Verzekering'!$E$11</f>
        <v>0</v>
      </c>
      <c r="BT1440" s="173">
        <f>(AW1440*2500)*'P6 Verzekering'!$E$12</f>
        <v>0</v>
      </c>
      <c r="BU1440" s="173">
        <f>(L1440*2500)*'P6 Verzekering'!$E$13</f>
        <v>0</v>
      </c>
      <c r="BV1440" s="173">
        <f t="shared" si="642"/>
        <v>0</v>
      </c>
      <c r="BW1440"/>
      <c r="BX1440"/>
    </row>
    <row r="1441" spans="1:76">
      <c r="A1441" s="152" t="s">
        <v>1988</v>
      </c>
      <c r="B1441" s="152" t="s">
        <v>219</v>
      </c>
      <c r="C1441" s="152" t="s">
        <v>219</v>
      </c>
      <c r="D1441" s="152" t="s">
        <v>281</v>
      </c>
      <c r="E1441" s="152" t="s">
        <v>538</v>
      </c>
      <c r="F1441" s="153">
        <f t="shared" si="618"/>
        <v>5</v>
      </c>
      <c r="G1441" s="154">
        <v>1</v>
      </c>
      <c r="H1441" s="154">
        <f>IFERROR(VLOOKUP(B1441,'P2 Origin'!$C$21:$Q$176,15,FALSE),0)</f>
        <v>0</v>
      </c>
      <c r="I1441" s="154">
        <f>IFERROR(VLOOKUP(D1441,'P4 Destination'!$C$21:$Q$176,15,FALSE),0)</f>
        <v>0</v>
      </c>
      <c r="J1441" s="155"/>
      <c r="K1441" s="155">
        <v>1</v>
      </c>
      <c r="L1441" s="156">
        <v>0</v>
      </c>
      <c r="M1441" s="155">
        <v>0</v>
      </c>
      <c r="N1441" s="155">
        <v>0</v>
      </c>
      <c r="O1441" s="157">
        <f t="shared" si="619"/>
        <v>0</v>
      </c>
      <c r="P1441" s="158">
        <f t="shared" si="620"/>
        <v>0</v>
      </c>
      <c r="Q1441" s="159">
        <f>IFERROR(VLOOKUP(N1441,'P1 Intra-Europees'!$A$15:$H$25,3,0),0)*P1441</f>
        <v>0</v>
      </c>
      <c r="R1441" s="160">
        <f t="shared" si="621"/>
        <v>0</v>
      </c>
      <c r="S1441" s="159">
        <f>IFERROR(VLOOKUP(N1441,'P1 Intra-Europees'!$A$15:$H$25,4,0),0)*R1441</f>
        <v>0</v>
      </c>
      <c r="T1441" s="160">
        <f t="shared" si="622"/>
        <v>0</v>
      </c>
      <c r="U1441" s="159">
        <f>IFERROR(VLOOKUP(N1441,'P1 Intra-Europees'!$A$15:$H$25,5,0),0)*T1441</f>
        <v>0</v>
      </c>
      <c r="V1441" s="160">
        <f t="shared" si="623"/>
        <v>0</v>
      </c>
      <c r="W1441" s="159">
        <f>IFERROR(VLOOKUP(N1441,'P1 Intra-Europees'!$A$15:$H$25,6,0),0)*V1441</f>
        <v>0</v>
      </c>
      <c r="X1441" s="160">
        <f t="shared" si="624"/>
        <v>0</v>
      </c>
      <c r="Y1441" s="159">
        <f>IFERROR(VLOOKUP(N1441,'P1 Intra-Europees'!$A$15:$H$25,7,0),0)*X1441</f>
        <v>0</v>
      </c>
      <c r="Z1441" s="161">
        <f t="shared" si="625"/>
        <v>0</v>
      </c>
      <c r="AA1441" s="162">
        <f>IFERROR(VLOOKUP(N1441,'P1 Intra-Europees'!$A$15:$H$25,8,0),0)*Z1441</f>
        <v>0</v>
      </c>
      <c r="AB1441" s="163">
        <f t="shared" si="626"/>
        <v>0</v>
      </c>
      <c r="AC1441" s="157" t="str">
        <f>VLOOKUP(B1441,'P2 Origin'!$C$21:$O$176,13,0)</f>
        <v>EUR</v>
      </c>
      <c r="AD1441" s="164">
        <f t="shared" si="627"/>
        <v>0</v>
      </c>
      <c r="AE1441" s="165">
        <f>IF(AU1441&gt;0.1,VLOOKUP(B1441,'P2 Origin'!$C$21:$M$176,3,0)*H1441,0)</f>
        <v>0</v>
      </c>
      <c r="AF1441" s="166">
        <f t="shared" si="628"/>
        <v>5</v>
      </c>
      <c r="AG1441" s="165">
        <f>(VLOOKUP(B1441,'P2 Origin'!$C$21:$M$176,4,0))*AF1441</f>
        <v>0</v>
      </c>
      <c r="AH1441" s="166">
        <f t="shared" si="629"/>
        <v>0</v>
      </c>
      <c r="AI1441" s="165">
        <f>(VLOOKUP(B1441,'P2 Origin'!$C$21:$M$176,5,0))*AH1441</f>
        <v>0</v>
      </c>
      <c r="AJ1441" s="166">
        <f t="shared" si="643"/>
        <v>0</v>
      </c>
      <c r="AK1441" s="165">
        <f>(VLOOKUP(B1441,'P2 Origin'!$C$21:$M$176,6,0))*AJ1441</f>
        <v>0</v>
      </c>
      <c r="AL1441" s="166">
        <f t="shared" si="630"/>
        <v>0</v>
      </c>
      <c r="AM1441" s="165">
        <f>(VLOOKUP($B1441,'P2 Origin'!$C$21:$M$176,7,0))*AL1441</f>
        <v>0</v>
      </c>
      <c r="AN1441" s="166">
        <f t="shared" si="631"/>
        <v>0</v>
      </c>
      <c r="AO1441" s="165">
        <f>(VLOOKUP($B1441,'P2 Origin'!$C$21:$M$176,8,0))*AN1441</f>
        <v>0</v>
      </c>
      <c r="AP1441" s="166">
        <f t="shared" si="632"/>
        <v>0</v>
      </c>
      <c r="AQ1441" s="165">
        <f>(VLOOKUP($B1441,'P2 Origin'!$C$21:$M$176,9,0))*AP1441</f>
        <v>0</v>
      </c>
      <c r="AR1441" s="155">
        <f t="shared" si="616"/>
        <v>1</v>
      </c>
      <c r="AS1441" s="164">
        <f>(VLOOKUP(B1441,'P2 Origin'!$C$21:$M$176,10,0))*K1441</f>
        <v>0</v>
      </c>
      <c r="AT1441" s="164">
        <f>(VLOOKUP(B1441,'P2 Origin'!$C$21:$M$176,11,0))*J1441</f>
        <v>0</v>
      </c>
      <c r="AU1441" s="167">
        <v>5</v>
      </c>
      <c r="AV1441" s="168">
        <v>5</v>
      </c>
      <c r="AW1441" s="169">
        <v>0</v>
      </c>
      <c r="AX1441" s="170">
        <f>IF(AU1441&gt;=0.1,'P3 Bureaumarge zee- en luchtvr.'!$D$12,0)</f>
        <v>0</v>
      </c>
      <c r="AY1441" s="163">
        <f t="shared" si="633"/>
        <v>0</v>
      </c>
      <c r="AZ1441" s="157" t="str">
        <f>VLOOKUP(D1441,'P4 Destination'!$C$21:$O$176,13,0)</f>
        <v>USD</v>
      </c>
      <c r="BA1441" s="164">
        <f t="shared" si="634"/>
        <v>0</v>
      </c>
      <c r="BB1441" s="171">
        <f>IF(AU1441&gt;0.1,(VLOOKUP(D1441,'P4 Destination'!$C$21:$M$176,3,0))*I1441,0)</f>
        <v>0</v>
      </c>
      <c r="BC1441" s="172">
        <f t="shared" si="635"/>
        <v>5</v>
      </c>
      <c r="BD1441" s="171">
        <f>(VLOOKUP($D1441,'P4 Destination'!$C$21:$M$176,4,0))*BC1441</f>
        <v>0</v>
      </c>
      <c r="BE1441" s="172">
        <f t="shared" si="636"/>
        <v>0</v>
      </c>
      <c r="BF1441" s="171">
        <f>(VLOOKUP($D1441,'P4 Destination'!$C$21:$M$176,5,0))*BE1441</f>
        <v>0</v>
      </c>
      <c r="BG1441" s="172">
        <f t="shared" si="637"/>
        <v>0</v>
      </c>
      <c r="BH1441" s="171">
        <f>(VLOOKUP($D1441,'P4 Destination'!$C$21:$M$176,6,0))*BG1441</f>
        <v>0</v>
      </c>
      <c r="BI1441" s="172">
        <f t="shared" si="638"/>
        <v>0</v>
      </c>
      <c r="BJ1441" s="171">
        <f>(VLOOKUP($D1441,'P4 Destination'!$C$21:$M$176,7,0))*BI1441</f>
        <v>0</v>
      </c>
      <c r="BK1441" s="172">
        <f t="shared" si="639"/>
        <v>0</v>
      </c>
      <c r="BL1441" s="171">
        <f>(VLOOKUP($D1441,'P4 Destination'!$C$21:$M$176,8,0))*BK1441</f>
        <v>0</v>
      </c>
      <c r="BM1441" s="172">
        <f t="shared" si="640"/>
        <v>0</v>
      </c>
      <c r="BN1441" s="171">
        <f>(VLOOKUP($D1441,'P4 Destination'!$C$21:$M$176,9,0))*BM1441</f>
        <v>0</v>
      </c>
      <c r="BO1441" s="154">
        <f t="shared" si="617"/>
        <v>1</v>
      </c>
      <c r="BP1441" s="171">
        <f>(VLOOKUP(D1441,'P4 Destination'!$C$21:$M$176,10,0))*K1441</f>
        <v>0</v>
      </c>
      <c r="BQ1441" s="171">
        <f>(VLOOKUP(D1441,'P4 Destination'!$C$21:$M$176,11,0))*J1441</f>
        <v>0</v>
      </c>
      <c r="BR1441" s="173">
        <f t="shared" si="641"/>
        <v>0</v>
      </c>
      <c r="BS1441" s="173">
        <f>(AV1441*2500)*'P6 Verzekering'!$E$11</f>
        <v>0</v>
      </c>
      <c r="BT1441" s="173">
        <f>(AW1441*2500)*'P6 Verzekering'!$E$12</f>
        <v>0</v>
      </c>
      <c r="BU1441" s="173">
        <f>(L1441*2500)*'P6 Verzekering'!$E$13</f>
        <v>0</v>
      </c>
      <c r="BV1441" s="173">
        <f t="shared" si="642"/>
        <v>0</v>
      </c>
      <c r="BW1441"/>
      <c r="BX1441"/>
    </row>
    <row r="1442" spans="1:76">
      <c r="A1442" s="152" t="s">
        <v>1991</v>
      </c>
      <c r="B1442" s="152" t="s">
        <v>219</v>
      </c>
      <c r="C1442" s="152" t="s">
        <v>219</v>
      </c>
      <c r="D1442" s="152" t="s">
        <v>281</v>
      </c>
      <c r="E1442" s="152" t="s">
        <v>538</v>
      </c>
      <c r="F1442" s="153">
        <f t="shared" si="618"/>
        <v>9</v>
      </c>
      <c r="G1442" s="154">
        <v>1</v>
      </c>
      <c r="H1442" s="154">
        <f>IFERROR(VLOOKUP(B1442,'P2 Origin'!$C$21:$Q$176,15,FALSE),0)</f>
        <v>0</v>
      </c>
      <c r="I1442" s="154">
        <f>IFERROR(VLOOKUP(D1442,'P4 Destination'!$C$21:$Q$176,15,FALSE),0)</f>
        <v>0</v>
      </c>
      <c r="J1442" s="155"/>
      <c r="K1442" s="155">
        <v>1</v>
      </c>
      <c r="L1442" s="156">
        <v>0</v>
      </c>
      <c r="M1442" s="155">
        <v>0</v>
      </c>
      <c r="N1442" s="155">
        <v>0</v>
      </c>
      <c r="O1442" s="157">
        <f t="shared" si="619"/>
        <v>0</v>
      </c>
      <c r="P1442" s="158">
        <f t="shared" si="620"/>
        <v>0</v>
      </c>
      <c r="Q1442" s="159">
        <f>IFERROR(VLOOKUP(N1442,'P1 Intra-Europees'!$A$15:$H$25,3,0),0)*P1442</f>
        <v>0</v>
      </c>
      <c r="R1442" s="160">
        <f t="shared" si="621"/>
        <v>0</v>
      </c>
      <c r="S1442" s="159">
        <f>IFERROR(VLOOKUP(N1442,'P1 Intra-Europees'!$A$15:$H$25,4,0),0)*R1442</f>
        <v>0</v>
      </c>
      <c r="T1442" s="160">
        <f t="shared" si="622"/>
        <v>0</v>
      </c>
      <c r="U1442" s="159">
        <f>IFERROR(VLOOKUP(N1442,'P1 Intra-Europees'!$A$15:$H$25,5,0),0)*T1442</f>
        <v>0</v>
      </c>
      <c r="V1442" s="160">
        <f t="shared" si="623"/>
        <v>0</v>
      </c>
      <c r="W1442" s="159">
        <f>IFERROR(VLOOKUP(N1442,'P1 Intra-Europees'!$A$15:$H$25,6,0),0)*V1442</f>
        <v>0</v>
      </c>
      <c r="X1442" s="160">
        <f t="shared" si="624"/>
        <v>0</v>
      </c>
      <c r="Y1442" s="159">
        <f>IFERROR(VLOOKUP(N1442,'P1 Intra-Europees'!$A$15:$H$25,7,0),0)*X1442</f>
        <v>0</v>
      </c>
      <c r="Z1442" s="161">
        <f t="shared" si="625"/>
        <v>0</v>
      </c>
      <c r="AA1442" s="162">
        <f>IFERROR(VLOOKUP(N1442,'P1 Intra-Europees'!$A$15:$H$25,8,0),0)*Z1442</f>
        <v>0</v>
      </c>
      <c r="AB1442" s="163">
        <f t="shared" si="626"/>
        <v>0</v>
      </c>
      <c r="AC1442" s="157" t="str">
        <f>VLOOKUP(B1442,'P2 Origin'!$C$21:$O$176,13,0)</f>
        <v>EUR</v>
      </c>
      <c r="AD1442" s="164">
        <f t="shared" si="627"/>
        <v>0</v>
      </c>
      <c r="AE1442" s="165">
        <f>IF(AU1442&gt;0.1,VLOOKUP(B1442,'P2 Origin'!$C$21:$M$176,3,0)*H1442,0)</f>
        <v>0</v>
      </c>
      <c r="AF1442" s="166">
        <f t="shared" si="628"/>
        <v>0</v>
      </c>
      <c r="AG1442" s="165">
        <f>(VLOOKUP(B1442,'P2 Origin'!$C$21:$M$176,4,0))*AF1442</f>
        <v>0</v>
      </c>
      <c r="AH1442" s="166">
        <f t="shared" si="629"/>
        <v>9</v>
      </c>
      <c r="AI1442" s="165">
        <f>(VLOOKUP(B1442,'P2 Origin'!$C$21:$M$176,5,0))*AH1442</f>
        <v>0</v>
      </c>
      <c r="AJ1442" s="166">
        <f t="shared" si="643"/>
        <v>0</v>
      </c>
      <c r="AK1442" s="165">
        <f>(VLOOKUP(B1442,'P2 Origin'!$C$21:$M$176,6,0))*AJ1442</f>
        <v>0</v>
      </c>
      <c r="AL1442" s="166">
        <f t="shared" si="630"/>
        <v>0</v>
      </c>
      <c r="AM1442" s="165">
        <f>(VLOOKUP($B1442,'P2 Origin'!$C$21:$M$176,7,0))*AL1442</f>
        <v>0</v>
      </c>
      <c r="AN1442" s="166">
        <f t="shared" si="631"/>
        <v>0</v>
      </c>
      <c r="AO1442" s="165">
        <f>(VLOOKUP($B1442,'P2 Origin'!$C$21:$M$176,8,0))*AN1442</f>
        <v>0</v>
      </c>
      <c r="AP1442" s="166">
        <f t="shared" si="632"/>
        <v>0</v>
      </c>
      <c r="AQ1442" s="165">
        <f>(VLOOKUP($B1442,'P2 Origin'!$C$21:$M$176,9,0))*AP1442</f>
        <v>0</v>
      </c>
      <c r="AR1442" s="155">
        <f t="shared" si="616"/>
        <v>1</v>
      </c>
      <c r="AS1442" s="164">
        <f>(VLOOKUP(B1442,'P2 Origin'!$C$21:$M$176,10,0))*K1442</f>
        <v>0</v>
      </c>
      <c r="AT1442" s="164">
        <f>(VLOOKUP(B1442,'P2 Origin'!$C$21:$M$176,11,0))*J1442</f>
        <v>0</v>
      </c>
      <c r="AU1442" s="167">
        <v>9</v>
      </c>
      <c r="AV1442" s="168">
        <v>9</v>
      </c>
      <c r="AW1442" s="169">
        <v>0</v>
      </c>
      <c r="AX1442" s="170">
        <f>IF(AU1442&gt;=0.1,'P3 Bureaumarge zee- en luchtvr.'!$D$12,0)</f>
        <v>0</v>
      </c>
      <c r="AY1442" s="163">
        <f t="shared" si="633"/>
        <v>0</v>
      </c>
      <c r="AZ1442" s="157" t="str">
        <f>VLOOKUP(D1442,'P4 Destination'!$C$21:$O$176,13,0)</f>
        <v>USD</v>
      </c>
      <c r="BA1442" s="164">
        <f t="shared" si="634"/>
        <v>0</v>
      </c>
      <c r="BB1442" s="171">
        <f>IF(AU1442&gt;0.1,(VLOOKUP(D1442,'P4 Destination'!$C$21:$M$176,3,0))*I1442,0)</f>
        <v>0</v>
      </c>
      <c r="BC1442" s="172">
        <f t="shared" si="635"/>
        <v>0</v>
      </c>
      <c r="BD1442" s="171">
        <f>(VLOOKUP($D1442,'P4 Destination'!$C$21:$M$176,4,0))*BC1442</f>
        <v>0</v>
      </c>
      <c r="BE1442" s="172">
        <f t="shared" si="636"/>
        <v>9</v>
      </c>
      <c r="BF1442" s="171">
        <f>(VLOOKUP($D1442,'P4 Destination'!$C$21:$M$176,5,0))*BE1442</f>
        <v>0</v>
      </c>
      <c r="BG1442" s="172">
        <f t="shared" si="637"/>
        <v>0</v>
      </c>
      <c r="BH1442" s="171">
        <f>(VLOOKUP($D1442,'P4 Destination'!$C$21:$M$176,6,0))*BG1442</f>
        <v>0</v>
      </c>
      <c r="BI1442" s="172">
        <f t="shared" si="638"/>
        <v>0</v>
      </c>
      <c r="BJ1442" s="171">
        <f>(VLOOKUP($D1442,'P4 Destination'!$C$21:$M$176,7,0))*BI1442</f>
        <v>0</v>
      </c>
      <c r="BK1442" s="172">
        <f t="shared" si="639"/>
        <v>0</v>
      </c>
      <c r="BL1442" s="171">
        <f>(VLOOKUP($D1442,'P4 Destination'!$C$21:$M$176,8,0))*BK1442</f>
        <v>0</v>
      </c>
      <c r="BM1442" s="172">
        <f t="shared" si="640"/>
        <v>0</v>
      </c>
      <c r="BN1442" s="171">
        <f>(VLOOKUP($D1442,'P4 Destination'!$C$21:$M$176,9,0))*BM1442</f>
        <v>0</v>
      </c>
      <c r="BO1442" s="154">
        <f t="shared" si="617"/>
        <v>1</v>
      </c>
      <c r="BP1442" s="171">
        <f>(VLOOKUP(D1442,'P4 Destination'!$C$21:$M$176,10,0))*K1442</f>
        <v>0</v>
      </c>
      <c r="BQ1442" s="171">
        <f>(VLOOKUP(D1442,'P4 Destination'!$C$21:$M$176,11,0))*J1442</f>
        <v>0</v>
      </c>
      <c r="BR1442" s="173">
        <f t="shared" si="641"/>
        <v>0</v>
      </c>
      <c r="BS1442" s="173">
        <f>(AV1442*2500)*'P6 Verzekering'!$E$11</f>
        <v>0</v>
      </c>
      <c r="BT1442" s="173">
        <f>(AW1442*2500)*'P6 Verzekering'!$E$12</f>
        <v>0</v>
      </c>
      <c r="BU1442" s="173">
        <f>(L1442*2500)*'P6 Verzekering'!$E$13</f>
        <v>0</v>
      </c>
      <c r="BV1442" s="173">
        <f t="shared" si="642"/>
        <v>0</v>
      </c>
      <c r="BW1442"/>
      <c r="BX1442"/>
    </row>
    <row r="1443" spans="1:76">
      <c r="A1443" s="152" t="s">
        <v>1995</v>
      </c>
      <c r="B1443" s="152" t="s">
        <v>219</v>
      </c>
      <c r="C1443" s="152" t="s">
        <v>219</v>
      </c>
      <c r="D1443" s="152" t="s">
        <v>281</v>
      </c>
      <c r="E1443" s="152" t="s">
        <v>538</v>
      </c>
      <c r="F1443" s="153">
        <f t="shared" si="618"/>
        <v>27</v>
      </c>
      <c r="G1443" s="154">
        <v>1</v>
      </c>
      <c r="H1443" s="154">
        <f>IFERROR(VLOOKUP(B1443,'P2 Origin'!$C$21:$Q$176,15,FALSE),0)</f>
        <v>0</v>
      </c>
      <c r="I1443" s="154">
        <f>IFERROR(VLOOKUP(D1443,'P4 Destination'!$C$21:$Q$176,15,FALSE),0)</f>
        <v>0</v>
      </c>
      <c r="J1443" s="155">
        <v>1</v>
      </c>
      <c r="K1443" s="155"/>
      <c r="L1443" s="156">
        <v>0</v>
      </c>
      <c r="M1443" s="155">
        <v>0</v>
      </c>
      <c r="N1443" s="155">
        <v>0</v>
      </c>
      <c r="O1443" s="157">
        <f t="shared" si="619"/>
        <v>0</v>
      </c>
      <c r="P1443" s="158">
        <f t="shared" si="620"/>
        <v>0</v>
      </c>
      <c r="Q1443" s="159">
        <f>IFERROR(VLOOKUP(N1443,'P1 Intra-Europees'!$A$15:$H$25,3,0),0)*P1443</f>
        <v>0</v>
      </c>
      <c r="R1443" s="160">
        <f t="shared" si="621"/>
        <v>0</v>
      </c>
      <c r="S1443" s="159">
        <f>IFERROR(VLOOKUP(N1443,'P1 Intra-Europees'!$A$15:$H$25,4,0),0)*R1443</f>
        <v>0</v>
      </c>
      <c r="T1443" s="160">
        <f t="shared" si="622"/>
        <v>0</v>
      </c>
      <c r="U1443" s="159">
        <f>IFERROR(VLOOKUP(N1443,'P1 Intra-Europees'!$A$15:$H$25,5,0),0)*T1443</f>
        <v>0</v>
      </c>
      <c r="V1443" s="160">
        <f t="shared" si="623"/>
        <v>0</v>
      </c>
      <c r="W1443" s="159">
        <f>IFERROR(VLOOKUP(N1443,'P1 Intra-Europees'!$A$15:$H$25,6,0),0)*V1443</f>
        <v>0</v>
      </c>
      <c r="X1443" s="160">
        <f t="shared" si="624"/>
        <v>0</v>
      </c>
      <c r="Y1443" s="159">
        <f>IFERROR(VLOOKUP(N1443,'P1 Intra-Europees'!$A$15:$H$25,7,0),0)*X1443</f>
        <v>0</v>
      </c>
      <c r="Z1443" s="161">
        <f t="shared" si="625"/>
        <v>0</v>
      </c>
      <c r="AA1443" s="162">
        <f>IFERROR(VLOOKUP(N1443,'P1 Intra-Europees'!$A$15:$H$25,8,0),0)*Z1443</f>
        <v>0</v>
      </c>
      <c r="AB1443" s="163">
        <f t="shared" si="626"/>
        <v>0</v>
      </c>
      <c r="AC1443" s="157" t="str">
        <f>VLOOKUP(B1443,'P2 Origin'!$C$21:$O$176,13,0)</f>
        <v>EUR</v>
      </c>
      <c r="AD1443" s="164">
        <f t="shared" si="627"/>
        <v>0</v>
      </c>
      <c r="AE1443" s="165">
        <f>IF(AU1443&gt;0.1,VLOOKUP(B1443,'P2 Origin'!$C$21:$M$176,3,0)*H1443,0)</f>
        <v>0</v>
      </c>
      <c r="AF1443" s="166">
        <f t="shared" si="628"/>
        <v>0</v>
      </c>
      <c r="AG1443" s="165">
        <f>(VLOOKUP(B1443,'P2 Origin'!$C$21:$M$176,4,0))*AF1443</f>
        <v>0</v>
      </c>
      <c r="AH1443" s="166">
        <f t="shared" si="629"/>
        <v>0</v>
      </c>
      <c r="AI1443" s="165">
        <f>(VLOOKUP(B1443,'P2 Origin'!$C$21:$M$176,5,0))*AH1443</f>
        <v>0</v>
      </c>
      <c r="AJ1443" s="166">
        <f t="shared" si="643"/>
        <v>0</v>
      </c>
      <c r="AK1443" s="165">
        <f>(VLOOKUP(B1443,'P2 Origin'!$C$21:$M$176,6,0))*AJ1443</f>
        <v>0</v>
      </c>
      <c r="AL1443" s="166">
        <f t="shared" si="630"/>
        <v>27</v>
      </c>
      <c r="AM1443" s="165">
        <f>(VLOOKUP($B1443,'P2 Origin'!$C$21:$M$176,7,0))*AL1443</f>
        <v>0</v>
      </c>
      <c r="AN1443" s="166">
        <f t="shared" si="631"/>
        <v>0</v>
      </c>
      <c r="AO1443" s="165">
        <f>(VLOOKUP($B1443,'P2 Origin'!$C$21:$M$176,8,0))*AN1443</f>
        <v>0</v>
      </c>
      <c r="AP1443" s="166">
        <f t="shared" si="632"/>
        <v>0</v>
      </c>
      <c r="AQ1443" s="165">
        <f>(VLOOKUP($B1443,'P2 Origin'!$C$21:$M$176,9,0))*AP1443</f>
        <v>0</v>
      </c>
      <c r="AR1443" s="155">
        <f t="shared" si="616"/>
        <v>1</v>
      </c>
      <c r="AS1443" s="164">
        <f>(VLOOKUP(B1443,'P2 Origin'!$C$21:$M$176,10,0))*K1443</f>
        <v>0</v>
      </c>
      <c r="AT1443" s="164">
        <f>(VLOOKUP(B1443,'P2 Origin'!$C$21:$M$176,11,0))*J1443</f>
        <v>0</v>
      </c>
      <c r="AU1443" s="167">
        <v>27</v>
      </c>
      <c r="AV1443" s="168">
        <v>27</v>
      </c>
      <c r="AW1443" s="169">
        <v>0</v>
      </c>
      <c r="AX1443" s="170">
        <f>IF(AU1443&gt;=0.1,'P3 Bureaumarge zee- en luchtvr.'!$D$12,0)</f>
        <v>0</v>
      </c>
      <c r="AY1443" s="163">
        <f t="shared" si="633"/>
        <v>0</v>
      </c>
      <c r="AZ1443" s="157" t="str">
        <f>VLOOKUP(D1443,'P4 Destination'!$C$21:$O$176,13,0)</f>
        <v>USD</v>
      </c>
      <c r="BA1443" s="164">
        <f t="shared" si="634"/>
        <v>0</v>
      </c>
      <c r="BB1443" s="171">
        <f>IF(AU1443&gt;0.1,(VLOOKUP(D1443,'P4 Destination'!$C$21:$M$176,3,0))*I1443,0)</f>
        <v>0</v>
      </c>
      <c r="BC1443" s="172">
        <f t="shared" si="635"/>
        <v>0</v>
      </c>
      <c r="BD1443" s="171">
        <f>(VLOOKUP($D1443,'P4 Destination'!$C$21:$M$176,4,0))*BC1443</f>
        <v>0</v>
      </c>
      <c r="BE1443" s="172">
        <f t="shared" si="636"/>
        <v>0</v>
      </c>
      <c r="BF1443" s="171">
        <f>(VLOOKUP($D1443,'P4 Destination'!$C$21:$M$176,5,0))*BE1443</f>
        <v>0</v>
      </c>
      <c r="BG1443" s="172">
        <f t="shared" si="637"/>
        <v>0</v>
      </c>
      <c r="BH1443" s="171">
        <f>(VLOOKUP($D1443,'P4 Destination'!$C$21:$M$176,6,0))*BG1443</f>
        <v>0</v>
      </c>
      <c r="BI1443" s="172">
        <f t="shared" si="638"/>
        <v>27</v>
      </c>
      <c r="BJ1443" s="171">
        <f>(VLOOKUP($D1443,'P4 Destination'!$C$21:$M$176,7,0))*BI1443</f>
        <v>0</v>
      </c>
      <c r="BK1443" s="172">
        <f t="shared" si="639"/>
        <v>0</v>
      </c>
      <c r="BL1443" s="171">
        <f>(VLOOKUP($D1443,'P4 Destination'!$C$21:$M$176,8,0))*BK1443</f>
        <v>0</v>
      </c>
      <c r="BM1443" s="172">
        <f t="shared" si="640"/>
        <v>0</v>
      </c>
      <c r="BN1443" s="171">
        <f>(VLOOKUP($D1443,'P4 Destination'!$C$21:$M$176,9,0))*BM1443</f>
        <v>0</v>
      </c>
      <c r="BO1443" s="154">
        <f t="shared" si="617"/>
        <v>1</v>
      </c>
      <c r="BP1443" s="171">
        <f>(VLOOKUP(D1443,'P4 Destination'!$C$21:$M$176,10,0))*K1443</f>
        <v>0</v>
      </c>
      <c r="BQ1443" s="171">
        <f>(VLOOKUP(D1443,'P4 Destination'!$C$21:$M$176,11,0))*J1443</f>
        <v>0</v>
      </c>
      <c r="BR1443" s="173">
        <f t="shared" si="641"/>
        <v>0</v>
      </c>
      <c r="BS1443" s="173">
        <f>(AV1443*2500)*'P6 Verzekering'!$E$11</f>
        <v>0</v>
      </c>
      <c r="BT1443" s="173">
        <f>(AW1443*2500)*'P6 Verzekering'!$E$12</f>
        <v>0</v>
      </c>
      <c r="BU1443" s="173">
        <f>(L1443*2500)*'P6 Verzekering'!$E$13</f>
        <v>0</v>
      </c>
      <c r="BV1443" s="173">
        <f t="shared" si="642"/>
        <v>0</v>
      </c>
      <c r="BW1443"/>
      <c r="BX1443"/>
    </row>
    <row r="1444" spans="1:76">
      <c r="A1444" s="152" t="s">
        <v>1996</v>
      </c>
      <c r="B1444" s="152" t="s">
        <v>219</v>
      </c>
      <c r="C1444" s="152" t="s">
        <v>219</v>
      </c>
      <c r="D1444" s="152" t="s">
        <v>281</v>
      </c>
      <c r="E1444" s="152" t="s">
        <v>538</v>
      </c>
      <c r="F1444" s="153">
        <f t="shared" si="618"/>
        <v>2</v>
      </c>
      <c r="G1444" s="154">
        <v>1</v>
      </c>
      <c r="H1444" s="154">
        <f>IFERROR(VLOOKUP(B1444,'P2 Origin'!$C$21:$Q$176,15,FALSE),0)</f>
        <v>0</v>
      </c>
      <c r="I1444" s="154">
        <f>IFERROR(VLOOKUP(D1444,'P4 Destination'!$C$21:$Q$176,15,FALSE),0)</f>
        <v>0</v>
      </c>
      <c r="J1444" s="155">
        <v>1</v>
      </c>
      <c r="K1444" s="155"/>
      <c r="L1444" s="156">
        <v>0</v>
      </c>
      <c r="M1444" s="155">
        <v>0</v>
      </c>
      <c r="N1444" s="155">
        <v>0</v>
      </c>
      <c r="O1444" s="157">
        <f t="shared" si="619"/>
        <v>0</v>
      </c>
      <c r="P1444" s="158">
        <f t="shared" si="620"/>
        <v>0</v>
      </c>
      <c r="Q1444" s="159">
        <f>IFERROR(VLOOKUP(N1444,'P1 Intra-Europees'!$A$15:$H$25,3,0),0)*P1444</f>
        <v>0</v>
      </c>
      <c r="R1444" s="160">
        <f t="shared" si="621"/>
        <v>0</v>
      </c>
      <c r="S1444" s="159">
        <f>IFERROR(VLOOKUP(N1444,'P1 Intra-Europees'!$A$15:$H$25,4,0),0)*R1444</f>
        <v>0</v>
      </c>
      <c r="T1444" s="160">
        <f t="shared" si="622"/>
        <v>0</v>
      </c>
      <c r="U1444" s="159">
        <f>IFERROR(VLOOKUP(N1444,'P1 Intra-Europees'!$A$15:$H$25,5,0),0)*T1444</f>
        <v>0</v>
      </c>
      <c r="V1444" s="160">
        <f t="shared" si="623"/>
        <v>0</v>
      </c>
      <c r="W1444" s="159">
        <f>IFERROR(VLOOKUP(N1444,'P1 Intra-Europees'!$A$15:$H$25,6,0),0)*V1444</f>
        <v>0</v>
      </c>
      <c r="X1444" s="160">
        <f t="shared" si="624"/>
        <v>0</v>
      </c>
      <c r="Y1444" s="159">
        <f>IFERROR(VLOOKUP(N1444,'P1 Intra-Europees'!$A$15:$H$25,7,0),0)*X1444</f>
        <v>0</v>
      </c>
      <c r="Z1444" s="161">
        <f t="shared" si="625"/>
        <v>0</v>
      </c>
      <c r="AA1444" s="162">
        <f>IFERROR(VLOOKUP(N1444,'P1 Intra-Europees'!$A$15:$H$25,8,0),0)*Z1444</f>
        <v>0</v>
      </c>
      <c r="AB1444" s="163">
        <f t="shared" si="626"/>
        <v>0</v>
      </c>
      <c r="AC1444" s="157" t="str">
        <f>VLOOKUP(B1444,'P2 Origin'!$C$21:$O$176,13,0)</f>
        <v>EUR</v>
      </c>
      <c r="AD1444" s="164">
        <f t="shared" si="627"/>
        <v>0</v>
      </c>
      <c r="AE1444" s="165">
        <f>IF(AU1444&gt;0.1,VLOOKUP(B1444,'P2 Origin'!$C$21:$M$176,3,0)*H1444,0)</f>
        <v>0</v>
      </c>
      <c r="AF1444" s="166">
        <f t="shared" si="628"/>
        <v>2</v>
      </c>
      <c r="AG1444" s="165">
        <f>(VLOOKUP(B1444,'P2 Origin'!$C$21:$M$176,4,0))*AF1444</f>
        <v>0</v>
      </c>
      <c r="AH1444" s="166">
        <f t="shared" si="629"/>
        <v>0</v>
      </c>
      <c r="AI1444" s="165">
        <f>(VLOOKUP(B1444,'P2 Origin'!$C$21:$M$176,5,0))*AH1444</f>
        <v>0</v>
      </c>
      <c r="AJ1444" s="166">
        <f t="shared" si="643"/>
        <v>0</v>
      </c>
      <c r="AK1444" s="165">
        <f>(VLOOKUP(B1444,'P2 Origin'!$C$21:$M$176,6,0))*AJ1444</f>
        <v>0</v>
      </c>
      <c r="AL1444" s="166">
        <f t="shared" si="630"/>
        <v>0</v>
      </c>
      <c r="AM1444" s="165">
        <f>(VLOOKUP($B1444,'P2 Origin'!$C$21:$M$176,7,0))*AL1444</f>
        <v>0</v>
      </c>
      <c r="AN1444" s="166">
        <f t="shared" si="631"/>
        <v>0</v>
      </c>
      <c r="AO1444" s="165">
        <f>(VLOOKUP($B1444,'P2 Origin'!$C$21:$M$176,8,0))*AN1444</f>
        <v>0</v>
      </c>
      <c r="AP1444" s="166">
        <f t="shared" si="632"/>
        <v>0</v>
      </c>
      <c r="AQ1444" s="165">
        <f>(VLOOKUP($B1444,'P2 Origin'!$C$21:$M$176,9,0))*AP1444</f>
        <v>0</v>
      </c>
      <c r="AR1444" s="155">
        <f t="shared" ref="AR1444:AR1507" si="644">IF(AU1444&gt;=0.1,G1444,0)</f>
        <v>1</v>
      </c>
      <c r="AS1444" s="164">
        <f>(VLOOKUP(B1444,'P2 Origin'!$C$21:$M$176,10,0))*K1444</f>
        <v>0</v>
      </c>
      <c r="AT1444" s="164">
        <f>(VLOOKUP(B1444,'P2 Origin'!$C$21:$M$176,11,0))*J1444</f>
        <v>0</v>
      </c>
      <c r="AU1444" s="167">
        <v>2</v>
      </c>
      <c r="AV1444" s="168">
        <v>2</v>
      </c>
      <c r="AW1444" s="169">
        <v>0</v>
      </c>
      <c r="AX1444" s="170">
        <f>IF(AU1444&gt;=0.1,'P3 Bureaumarge zee- en luchtvr.'!$D$12,0)</f>
        <v>0</v>
      </c>
      <c r="AY1444" s="163">
        <f t="shared" si="633"/>
        <v>0</v>
      </c>
      <c r="AZ1444" s="157" t="str">
        <f>VLOOKUP(D1444,'P4 Destination'!$C$21:$O$176,13,0)</f>
        <v>USD</v>
      </c>
      <c r="BA1444" s="164">
        <f t="shared" si="634"/>
        <v>0</v>
      </c>
      <c r="BB1444" s="171">
        <f>IF(AU1444&gt;0.1,(VLOOKUP(D1444,'P4 Destination'!$C$21:$M$176,3,0))*I1444,0)</f>
        <v>0</v>
      </c>
      <c r="BC1444" s="172">
        <f t="shared" si="635"/>
        <v>2</v>
      </c>
      <c r="BD1444" s="171">
        <f>(VLOOKUP($D1444,'P4 Destination'!$C$21:$M$176,4,0))*BC1444</f>
        <v>0</v>
      </c>
      <c r="BE1444" s="172">
        <f t="shared" si="636"/>
        <v>0</v>
      </c>
      <c r="BF1444" s="171">
        <f>(VLOOKUP($D1444,'P4 Destination'!$C$21:$M$176,5,0))*BE1444</f>
        <v>0</v>
      </c>
      <c r="BG1444" s="172">
        <f t="shared" si="637"/>
        <v>0</v>
      </c>
      <c r="BH1444" s="171">
        <f>(VLOOKUP($D1444,'P4 Destination'!$C$21:$M$176,6,0))*BG1444</f>
        <v>0</v>
      </c>
      <c r="BI1444" s="172">
        <f t="shared" si="638"/>
        <v>0</v>
      </c>
      <c r="BJ1444" s="171">
        <f>(VLOOKUP($D1444,'P4 Destination'!$C$21:$M$176,7,0))*BI1444</f>
        <v>0</v>
      </c>
      <c r="BK1444" s="172">
        <f t="shared" si="639"/>
        <v>0</v>
      </c>
      <c r="BL1444" s="171">
        <f>(VLOOKUP($D1444,'P4 Destination'!$C$21:$M$176,8,0))*BK1444</f>
        <v>0</v>
      </c>
      <c r="BM1444" s="172">
        <f t="shared" si="640"/>
        <v>0</v>
      </c>
      <c r="BN1444" s="171">
        <f>(VLOOKUP($D1444,'P4 Destination'!$C$21:$M$176,9,0))*BM1444</f>
        <v>0</v>
      </c>
      <c r="BO1444" s="154">
        <f t="shared" ref="BO1444:BO1507" si="645">IF(AU1444&gt;=0.1,G1444,0)</f>
        <v>1</v>
      </c>
      <c r="BP1444" s="171">
        <f>(VLOOKUP(D1444,'P4 Destination'!$C$21:$M$176,10,0))*K1444</f>
        <v>0</v>
      </c>
      <c r="BQ1444" s="171">
        <f>(VLOOKUP(D1444,'P4 Destination'!$C$21:$M$176,11,0))*J1444</f>
        <v>0</v>
      </c>
      <c r="BR1444" s="173">
        <f t="shared" si="641"/>
        <v>0</v>
      </c>
      <c r="BS1444" s="173">
        <f>(AV1444*2500)*'P6 Verzekering'!$E$11</f>
        <v>0</v>
      </c>
      <c r="BT1444" s="173">
        <f>(AW1444*2500)*'P6 Verzekering'!$E$12</f>
        <v>0</v>
      </c>
      <c r="BU1444" s="173">
        <f>(L1444*2500)*'P6 Verzekering'!$E$13</f>
        <v>0</v>
      </c>
      <c r="BV1444" s="173">
        <f t="shared" si="642"/>
        <v>0</v>
      </c>
      <c r="BW1444"/>
      <c r="BX1444"/>
    </row>
    <row r="1445" spans="1:76">
      <c r="A1445" s="152" t="s">
        <v>1997</v>
      </c>
      <c r="B1445" s="152" t="s">
        <v>219</v>
      </c>
      <c r="C1445" s="152" t="s">
        <v>219</v>
      </c>
      <c r="D1445" s="152" t="s">
        <v>281</v>
      </c>
      <c r="E1445" s="152" t="s">
        <v>538</v>
      </c>
      <c r="F1445" s="153">
        <f t="shared" si="618"/>
        <v>25</v>
      </c>
      <c r="G1445" s="154">
        <v>1</v>
      </c>
      <c r="H1445" s="154">
        <f>IFERROR(VLOOKUP(B1445,'P2 Origin'!$C$21:$Q$176,15,FALSE),0)</f>
        <v>0</v>
      </c>
      <c r="I1445" s="154">
        <f>IFERROR(VLOOKUP(D1445,'P4 Destination'!$C$21:$Q$176,15,FALSE),0)</f>
        <v>0</v>
      </c>
      <c r="J1445" s="155">
        <v>1</v>
      </c>
      <c r="K1445" s="155"/>
      <c r="L1445" s="156">
        <v>0</v>
      </c>
      <c r="M1445" s="155">
        <v>0</v>
      </c>
      <c r="N1445" s="155">
        <v>0</v>
      </c>
      <c r="O1445" s="157">
        <f t="shared" si="619"/>
        <v>0</v>
      </c>
      <c r="P1445" s="158">
        <f t="shared" si="620"/>
        <v>0</v>
      </c>
      <c r="Q1445" s="159">
        <f>IFERROR(VLOOKUP(N1445,'P1 Intra-Europees'!$A$15:$H$25,3,0),0)*P1445</f>
        <v>0</v>
      </c>
      <c r="R1445" s="160">
        <f t="shared" si="621"/>
        <v>0</v>
      </c>
      <c r="S1445" s="159">
        <f>IFERROR(VLOOKUP(N1445,'P1 Intra-Europees'!$A$15:$H$25,4,0),0)*R1445</f>
        <v>0</v>
      </c>
      <c r="T1445" s="160">
        <f t="shared" si="622"/>
        <v>0</v>
      </c>
      <c r="U1445" s="159">
        <f>IFERROR(VLOOKUP(N1445,'P1 Intra-Europees'!$A$15:$H$25,5,0),0)*T1445</f>
        <v>0</v>
      </c>
      <c r="V1445" s="160">
        <f t="shared" si="623"/>
        <v>0</v>
      </c>
      <c r="W1445" s="159">
        <f>IFERROR(VLOOKUP(N1445,'P1 Intra-Europees'!$A$15:$H$25,6,0),0)*V1445</f>
        <v>0</v>
      </c>
      <c r="X1445" s="160">
        <f t="shared" si="624"/>
        <v>0</v>
      </c>
      <c r="Y1445" s="159">
        <f>IFERROR(VLOOKUP(N1445,'P1 Intra-Europees'!$A$15:$H$25,7,0),0)*X1445</f>
        <v>0</v>
      </c>
      <c r="Z1445" s="161">
        <f t="shared" si="625"/>
        <v>0</v>
      </c>
      <c r="AA1445" s="162">
        <f>IFERROR(VLOOKUP(N1445,'P1 Intra-Europees'!$A$15:$H$25,8,0),0)*Z1445</f>
        <v>0</v>
      </c>
      <c r="AB1445" s="163">
        <f t="shared" si="626"/>
        <v>0</v>
      </c>
      <c r="AC1445" s="157" t="str">
        <f>VLOOKUP(B1445,'P2 Origin'!$C$21:$O$176,13,0)</f>
        <v>EUR</v>
      </c>
      <c r="AD1445" s="164">
        <f t="shared" si="627"/>
        <v>0</v>
      </c>
      <c r="AE1445" s="165">
        <f>IF(AU1445&gt;0.1,VLOOKUP(B1445,'P2 Origin'!$C$21:$M$176,3,0)*H1445,0)</f>
        <v>0</v>
      </c>
      <c r="AF1445" s="166">
        <f t="shared" si="628"/>
        <v>0</v>
      </c>
      <c r="AG1445" s="165">
        <f>(VLOOKUP(B1445,'P2 Origin'!$C$21:$M$176,4,0))*AF1445</f>
        <v>0</v>
      </c>
      <c r="AH1445" s="166">
        <f t="shared" si="629"/>
        <v>0</v>
      </c>
      <c r="AI1445" s="165">
        <f>(VLOOKUP(B1445,'P2 Origin'!$C$21:$M$176,5,0))*AH1445</f>
        <v>0</v>
      </c>
      <c r="AJ1445" s="166">
        <f t="shared" si="643"/>
        <v>25</v>
      </c>
      <c r="AK1445" s="165">
        <f>(VLOOKUP(B1445,'P2 Origin'!$C$21:$M$176,6,0))*AJ1445</f>
        <v>0</v>
      </c>
      <c r="AL1445" s="166">
        <f t="shared" si="630"/>
        <v>0</v>
      </c>
      <c r="AM1445" s="165">
        <f>(VLOOKUP($B1445,'P2 Origin'!$C$21:$M$176,7,0))*AL1445</f>
        <v>0</v>
      </c>
      <c r="AN1445" s="166">
        <f t="shared" si="631"/>
        <v>0</v>
      </c>
      <c r="AO1445" s="165">
        <f>(VLOOKUP($B1445,'P2 Origin'!$C$21:$M$176,8,0))*AN1445</f>
        <v>0</v>
      </c>
      <c r="AP1445" s="166">
        <f t="shared" si="632"/>
        <v>0</v>
      </c>
      <c r="AQ1445" s="165">
        <f>(VLOOKUP($B1445,'P2 Origin'!$C$21:$M$176,9,0))*AP1445</f>
        <v>0</v>
      </c>
      <c r="AR1445" s="155">
        <f t="shared" si="644"/>
        <v>1</v>
      </c>
      <c r="AS1445" s="164">
        <f>(VLOOKUP(B1445,'P2 Origin'!$C$21:$M$176,10,0))*K1445</f>
        <v>0</v>
      </c>
      <c r="AT1445" s="164">
        <f>(VLOOKUP(B1445,'P2 Origin'!$C$21:$M$176,11,0))*J1445</f>
        <v>0</v>
      </c>
      <c r="AU1445" s="167">
        <v>25</v>
      </c>
      <c r="AV1445" s="168">
        <v>25</v>
      </c>
      <c r="AW1445" s="169">
        <v>0</v>
      </c>
      <c r="AX1445" s="170">
        <f>IF(AU1445&gt;=0.1,'P3 Bureaumarge zee- en luchtvr.'!$D$12,0)</f>
        <v>0</v>
      </c>
      <c r="AY1445" s="163">
        <f t="shared" si="633"/>
        <v>0</v>
      </c>
      <c r="AZ1445" s="157" t="str">
        <f>VLOOKUP(D1445,'P4 Destination'!$C$21:$O$176,13,0)</f>
        <v>USD</v>
      </c>
      <c r="BA1445" s="164">
        <f t="shared" si="634"/>
        <v>0</v>
      </c>
      <c r="BB1445" s="171">
        <f>IF(AU1445&gt;0.1,(VLOOKUP(D1445,'P4 Destination'!$C$21:$M$176,3,0))*I1445,0)</f>
        <v>0</v>
      </c>
      <c r="BC1445" s="172">
        <f t="shared" si="635"/>
        <v>0</v>
      </c>
      <c r="BD1445" s="171">
        <f>(VLOOKUP($D1445,'P4 Destination'!$C$21:$M$176,4,0))*BC1445</f>
        <v>0</v>
      </c>
      <c r="BE1445" s="172">
        <f t="shared" si="636"/>
        <v>0</v>
      </c>
      <c r="BF1445" s="171">
        <f>(VLOOKUP($D1445,'P4 Destination'!$C$21:$M$176,5,0))*BE1445</f>
        <v>0</v>
      </c>
      <c r="BG1445" s="172">
        <f t="shared" si="637"/>
        <v>25</v>
      </c>
      <c r="BH1445" s="171">
        <f>(VLOOKUP($D1445,'P4 Destination'!$C$21:$M$176,6,0))*BG1445</f>
        <v>0</v>
      </c>
      <c r="BI1445" s="172">
        <f t="shared" si="638"/>
        <v>0</v>
      </c>
      <c r="BJ1445" s="171">
        <f>(VLOOKUP($D1445,'P4 Destination'!$C$21:$M$176,7,0))*BI1445</f>
        <v>0</v>
      </c>
      <c r="BK1445" s="172">
        <f t="shared" si="639"/>
        <v>0</v>
      </c>
      <c r="BL1445" s="171">
        <f>(VLOOKUP($D1445,'P4 Destination'!$C$21:$M$176,8,0))*BK1445</f>
        <v>0</v>
      </c>
      <c r="BM1445" s="172">
        <f t="shared" si="640"/>
        <v>0</v>
      </c>
      <c r="BN1445" s="171">
        <f>(VLOOKUP($D1445,'P4 Destination'!$C$21:$M$176,9,0))*BM1445</f>
        <v>0</v>
      </c>
      <c r="BO1445" s="154">
        <f t="shared" si="645"/>
        <v>1</v>
      </c>
      <c r="BP1445" s="171">
        <f>(VLOOKUP(D1445,'P4 Destination'!$C$21:$M$176,10,0))*K1445</f>
        <v>0</v>
      </c>
      <c r="BQ1445" s="171">
        <f>(VLOOKUP(D1445,'P4 Destination'!$C$21:$M$176,11,0))*J1445</f>
        <v>0</v>
      </c>
      <c r="BR1445" s="173">
        <f t="shared" si="641"/>
        <v>0</v>
      </c>
      <c r="BS1445" s="173">
        <f>(AV1445*2500)*'P6 Verzekering'!$E$11</f>
        <v>0</v>
      </c>
      <c r="BT1445" s="173">
        <f>(AW1445*2500)*'P6 Verzekering'!$E$12</f>
        <v>0</v>
      </c>
      <c r="BU1445" s="173">
        <f>(L1445*2500)*'P6 Verzekering'!$E$13</f>
        <v>0</v>
      </c>
      <c r="BV1445" s="173">
        <f t="shared" si="642"/>
        <v>0</v>
      </c>
      <c r="BW1445"/>
      <c r="BX1445"/>
    </row>
    <row r="1446" spans="1:76">
      <c r="A1446" s="152" t="s">
        <v>2000</v>
      </c>
      <c r="B1446" s="152" t="s">
        <v>219</v>
      </c>
      <c r="C1446" s="152" t="s">
        <v>219</v>
      </c>
      <c r="D1446" s="152" t="s">
        <v>281</v>
      </c>
      <c r="E1446" s="152" t="s">
        <v>538</v>
      </c>
      <c r="F1446" s="153">
        <f t="shared" si="618"/>
        <v>36</v>
      </c>
      <c r="G1446" s="154">
        <v>1</v>
      </c>
      <c r="H1446" s="154">
        <f>IFERROR(VLOOKUP(B1446,'P2 Origin'!$C$21:$Q$176,15,FALSE),0)</f>
        <v>0</v>
      </c>
      <c r="I1446" s="154">
        <f>IFERROR(VLOOKUP(D1446,'P4 Destination'!$C$21:$Q$176,15,FALSE),0)</f>
        <v>0</v>
      </c>
      <c r="J1446" s="155"/>
      <c r="K1446" s="155">
        <v>1</v>
      </c>
      <c r="L1446" s="156">
        <v>0</v>
      </c>
      <c r="M1446" s="155">
        <v>0</v>
      </c>
      <c r="N1446" s="155">
        <v>0</v>
      </c>
      <c r="O1446" s="157">
        <f t="shared" si="619"/>
        <v>0</v>
      </c>
      <c r="P1446" s="158">
        <f t="shared" si="620"/>
        <v>0</v>
      </c>
      <c r="Q1446" s="159">
        <f>IFERROR(VLOOKUP(N1446,'P1 Intra-Europees'!$A$15:$H$25,3,0),0)*P1446</f>
        <v>0</v>
      </c>
      <c r="R1446" s="160">
        <f t="shared" si="621"/>
        <v>0</v>
      </c>
      <c r="S1446" s="159">
        <f>IFERROR(VLOOKUP(N1446,'P1 Intra-Europees'!$A$15:$H$25,4,0),0)*R1446</f>
        <v>0</v>
      </c>
      <c r="T1446" s="160">
        <f t="shared" si="622"/>
        <v>0</v>
      </c>
      <c r="U1446" s="159">
        <f>IFERROR(VLOOKUP(N1446,'P1 Intra-Europees'!$A$15:$H$25,5,0),0)*T1446</f>
        <v>0</v>
      </c>
      <c r="V1446" s="160">
        <f t="shared" si="623"/>
        <v>0</v>
      </c>
      <c r="W1446" s="159">
        <f>IFERROR(VLOOKUP(N1446,'P1 Intra-Europees'!$A$15:$H$25,6,0),0)*V1446</f>
        <v>0</v>
      </c>
      <c r="X1446" s="160">
        <f t="shared" si="624"/>
        <v>0</v>
      </c>
      <c r="Y1446" s="159">
        <f>IFERROR(VLOOKUP(N1446,'P1 Intra-Europees'!$A$15:$H$25,7,0),0)*X1446</f>
        <v>0</v>
      </c>
      <c r="Z1446" s="161">
        <f t="shared" si="625"/>
        <v>0</v>
      </c>
      <c r="AA1446" s="162">
        <f>IFERROR(VLOOKUP(N1446,'P1 Intra-Europees'!$A$15:$H$25,8,0),0)*Z1446</f>
        <v>0</v>
      </c>
      <c r="AB1446" s="163">
        <f t="shared" si="626"/>
        <v>0</v>
      </c>
      <c r="AC1446" s="157" t="str">
        <f>VLOOKUP(B1446,'P2 Origin'!$C$21:$O$176,13,0)</f>
        <v>EUR</v>
      </c>
      <c r="AD1446" s="164">
        <f t="shared" si="627"/>
        <v>0</v>
      </c>
      <c r="AE1446" s="165">
        <f>IF(AU1446&gt;0.1,VLOOKUP(B1446,'P2 Origin'!$C$21:$M$176,3,0)*H1446,0)</f>
        <v>0</v>
      </c>
      <c r="AF1446" s="166">
        <f t="shared" si="628"/>
        <v>0</v>
      </c>
      <c r="AG1446" s="165">
        <f>(VLOOKUP(B1446,'P2 Origin'!$C$21:$M$176,4,0))*AF1446</f>
        <v>0</v>
      </c>
      <c r="AH1446" s="166">
        <f t="shared" si="629"/>
        <v>0</v>
      </c>
      <c r="AI1446" s="165">
        <f>(VLOOKUP(B1446,'P2 Origin'!$C$21:$M$176,5,0))*AH1446</f>
        <v>0</v>
      </c>
      <c r="AJ1446" s="166">
        <f t="shared" si="643"/>
        <v>0</v>
      </c>
      <c r="AK1446" s="165">
        <f>(VLOOKUP(B1446,'P2 Origin'!$C$21:$M$176,6,0))*AJ1446</f>
        <v>0</v>
      </c>
      <c r="AL1446" s="166">
        <f t="shared" si="630"/>
        <v>0</v>
      </c>
      <c r="AM1446" s="165">
        <f>(VLOOKUP($B1446,'P2 Origin'!$C$21:$M$176,7,0))*AL1446</f>
        <v>0</v>
      </c>
      <c r="AN1446" s="166">
        <f t="shared" si="631"/>
        <v>36</v>
      </c>
      <c r="AO1446" s="165">
        <f>(VLOOKUP($B1446,'P2 Origin'!$C$21:$M$176,8,0))*AN1446</f>
        <v>0</v>
      </c>
      <c r="AP1446" s="166">
        <f t="shared" si="632"/>
        <v>0</v>
      </c>
      <c r="AQ1446" s="165">
        <f>(VLOOKUP($B1446,'P2 Origin'!$C$21:$M$176,9,0))*AP1446</f>
        <v>0</v>
      </c>
      <c r="AR1446" s="155">
        <f t="shared" si="644"/>
        <v>1</v>
      </c>
      <c r="AS1446" s="164">
        <f>(VLOOKUP(B1446,'P2 Origin'!$C$21:$M$176,10,0))*K1446</f>
        <v>0</v>
      </c>
      <c r="AT1446" s="164">
        <f>(VLOOKUP(B1446,'P2 Origin'!$C$21:$M$176,11,0))*J1446</f>
        <v>0</v>
      </c>
      <c r="AU1446" s="167">
        <v>36</v>
      </c>
      <c r="AV1446" s="168">
        <v>36</v>
      </c>
      <c r="AW1446" s="169">
        <v>0</v>
      </c>
      <c r="AX1446" s="170">
        <f>IF(AU1446&gt;=0.1,'P3 Bureaumarge zee- en luchtvr.'!$D$12,0)</f>
        <v>0</v>
      </c>
      <c r="AY1446" s="163">
        <f t="shared" si="633"/>
        <v>0</v>
      </c>
      <c r="AZ1446" s="157" t="str">
        <f>VLOOKUP(D1446,'P4 Destination'!$C$21:$O$176,13,0)</f>
        <v>USD</v>
      </c>
      <c r="BA1446" s="164">
        <f t="shared" si="634"/>
        <v>0</v>
      </c>
      <c r="BB1446" s="171">
        <f>IF(AU1446&gt;0.1,(VLOOKUP(D1446,'P4 Destination'!$C$21:$M$176,3,0))*I1446,0)</f>
        <v>0</v>
      </c>
      <c r="BC1446" s="172">
        <f t="shared" si="635"/>
        <v>0</v>
      </c>
      <c r="BD1446" s="171">
        <f>(VLOOKUP($D1446,'P4 Destination'!$C$21:$M$176,4,0))*BC1446</f>
        <v>0</v>
      </c>
      <c r="BE1446" s="172">
        <f t="shared" si="636"/>
        <v>0</v>
      </c>
      <c r="BF1446" s="171">
        <f>(VLOOKUP($D1446,'P4 Destination'!$C$21:$M$176,5,0))*BE1446</f>
        <v>0</v>
      </c>
      <c r="BG1446" s="172">
        <f t="shared" si="637"/>
        <v>0</v>
      </c>
      <c r="BH1446" s="171">
        <f>(VLOOKUP($D1446,'P4 Destination'!$C$21:$M$176,6,0))*BG1446</f>
        <v>0</v>
      </c>
      <c r="BI1446" s="172">
        <f t="shared" si="638"/>
        <v>0</v>
      </c>
      <c r="BJ1446" s="171">
        <f>(VLOOKUP($D1446,'P4 Destination'!$C$21:$M$176,7,0))*BI1446</f>
        <v>0</v>
      </c>
      <c r="BK1446" s="172">
        <f t="shared" si="639"/>
        <v>36</v>
      </c>
      <c r="BL1446" s="171">
        <f>(VLOOKUP($D1446,'P4 Destination'!$C$21:$M$176,8,0))*BK1446</f>
        <v>0</v>
      </c>
      <c r="BM1446" s="172">
        <f t="shared" si="640"/>
        <v>0</v>
      </c>
      <c r="BN1446" s="171">
        <f>(VLOOKUP($D1446,'P4 Destination'!$C$21:$M$176,9,0))*BM1446</f>
        <v>0</v>
      </c>
      <c r="BO1446" s="154">
        <f t="shared" si="645"/>
        <v>1</v>
      </c>
      <c r="BP1446" s="171">
        <f>(VLOOKUP(D1446,'P4 Destination'!$C$21:$M$176,10,0))*K1446</f>
        <v>0</v>
      </c>
      <c r="BQ1446" s="171">
        <f>(VLOOKUP(D1446,'P4 Destination'!$C$21:$M$176,11,0))*J1446</f>
        <v>0</v>
      </c>
      <c r="BR1446" s="173">
        <f t="shared" si="641"/>
        <v>0</v>
      </c>
      <c r="BS1446" s="173">
        <f>(AV1446*2500)*'P6 Verzekering'!$E$11</f>
        <v>0</v>
      </c>
      <c r="BT1446" s="173">
        <f>(AW1446*2500)*'P6 Verzekering'!$E$12</f>
        <v>0</v>
      </c>
      <c r="BU1446" s="173">
        <f>(L1446*2500)*'P6 Verzekering'!$E$13</f>
        <v>0</v>
      </c>
      <c r="BV1446" s="173">
        <f t="shared" si="642"/>
        <v>0</v>
      </c>
      <c r="BW1446"/>
      <c r="BX1446"/>
    </row>
    <row r="1447" spans="1:76">
      <c r="A1447" s="152" t="s">
        <v>2001</v>
      </c>
      <c r="B1447" s="152" t="s">
        <v>219</v>
      </c>
      <c r="C1447" s="152" t="s">
        <v>219</v>
      </c>
      <c r="D1447" s="152" t="s">
        <v>281</v>
      </c>
      <c r="E1447" s="152" t="s">
        <v>538</v>
      </c>
      <c r="F1447" s="153">
        <f t="shared" si="618"/>
        <v>1</v>
      </c>
      <c r="G1447" s="154">
        <v>1</v>
      </c>
      <c r="H1447" s="154">
        <f>IFERROR(VLOOKUP(B1447,'P2 Origin'!$C$21:$Q$176,15,FALSE),0)</f>
        <v>0</v>
      </c>
      <c r="I1447" s="154">
        <f>IFERROR(VLOOKUP(D1447,'P4 Destination'!$C$21:$Q$176,15,FALSE),0)</f>
        <v>0</v>
      </c>
      <c r="J1447" s="155">
        <v>1</v>
      </c>
      <c r="K1447" s="155"/>
      <c r="L1447" s="156">
        <v>0</v>
      </c>
      <c r="M1447" s="155">
        <v>0</v>
      </c>
      <c r="N1447" s="155">
        <v>0</v>
      </c>
      <c r="O1447" s="157">
        <f t="shared" si="619"/>
        <v>0</v>
      </c>
      <c r="P1447" s="158">
        <f t="shared" si="620"/>
        <v>0</v>
      </c>
      <c r="Q1447" s="159">
        <f>IFERROR(VLOOKUP(N1447,'P1 Intra-Europees'!$A$15:$H$25,3,0),0)*P1447</f>
        <v>0</v>
      </c>
      <c r="R1447" s="160">
        <f t="shared" si="621"/>
        <v>0</v>
      </c>
      <c r="S1447" s="159">
        <f>IFERROR(VLOOKUP(N1447,'P1 Intra-Europees'!$A$15:$H$25,4,0),0)*R1447</f>
        <v>0</v>
      </c>
      <c r="T1447" s="160">
        <f t="shared" si="622"/>
        <v>0</v>
      </c>
      <c r="U1447" s="159">
        <f>IFERROR(VLOOKUP(N1447,'P1 Intra-Europees'!$A$15:$H$25,5,0),0)*T1447</f>
        <v>0</v>
      </c>
      <c r="V1447" s="160">
        <f t="shared" si="623"/>
        <v>0</v>
      </c>
      <c r="W1447" s="159">
        <f>IFERROR(VLOOKUP(N1447,'P1 Intra-Europees'!$A$15:$H$25,6,0),0)*V1447</f>
        <v>0</v>
      </c>
      <c r="X1447" s="160">
        <f t="shared" si="624"/>
        <v>0</v>
      </c>
      <c r="Y1447" s="159">
        <f>IFERROR(VLOOKUP(N1447,'P1 Intra-Europees'!$A$15:$H$25,7,0),0)*X1447</f>
        <v>0</v>
      </c>
      <c r="Z1447" s="161">
        <f t="shared" si="625"/>
        <v>0</v>
      </c>
      <c r="AA1447" s="162">
        <f>IFERROR(VLOOKUP(N1447,'P1 Intra-Europees'!$A$15:$H$25,8,0),0)*Z1447</f>
        <v>0</v>
      </c>
      <c r="AB1447" s="163">
        <f t="shared" si="626"/>
        <v>0</v>
      </c>
      <c r="AC1447" s="157" t="str">
        <f>VLOOKUP(B1447,'P2 Origin'!$C$21:$O$176,13,0)</f>
        <v>EUR</v>
      </c>
      <c r="AD1447" s="164">
        <f t="shared" si="627"/>
        <v>0</v>
      </c>
      <c r="AE1447" s="165">
        <f>IF(AU1447&gt;0.1,VLOOKUP(B1447,'P2 Origin'!$C$21:$M$176,3,0)*H1447,0)</f>
        <v>0</v>
      </c>
      <c r="AF1447" s="166">
        <f t="shared" si="628"/>
        <v>1</v>
      </c>
      <c r="AG1447" s="165">
        <f>(VLOOKUP(B1447,'P2 Origin'!$C$21:$M$176,4,0))*AF1447</f>
        <v>0</v>
      </c>
      <c r="AH1447" s="166">
        <f t="shared" si="629"/>
        <v>0</v>
      </c>
      <c r="AI1447" s="165">
        <f>(VLOOKUP(B1447,'P2 Origin'!$C$21:$M$176,5,0))*AH1447</f>
        <v>0</v>
      </c>
      <c r="AJ1447" s="166">
        <f t="shared" si="643"/>
        <v>0</v>
      </c>
      <c r="AK1447" s="165">
        <f>(VLOOKUP(B1447,'P2 Origin'!$C$21:$M$176,6,0))*AJ1447</f>
        <v>0</v>
      </c>
      <c r="AL1447" s="166">
        <f t="shared" si="630"/>
        <v>0</v>
      </c>
      <c r="AM1447" s="165">
        <f>(VLOOKUP($B1447,'P2 Origin'!$C$21:$M$176,7,0))*AL1447</f>
        <v>0</v>
      </c>
      <c r="AN1447" s="166">
        <f t="shared" si="631"/>
        <v>0</v>
      </c>
      <c r="AO1447" s="165">
        <f>(VLOOKUP($B1447,'P2 Origin'!$C$21:$M$176,8,0))*AN1447</f>
        <v>0</v>
      </c>
      <c r="AP1447" s="166">
        <f t="shared" si="632"/>
        <v>0</v>
      </c>
      <c r="AQ1447" s="165">
        <f>(VLOOKUP($B1447,'P2 Origin'!$C$21:$M$176,9,0))*AP1447</f>
        <v>0</v>
      </c>
      <c r="AR1447" s="155">
        <f t="shared" si="644"/>
        <v>1</v>
      </c>
      <c r="AS1447" s="164">
        <f>(VLOOKUP(B1447,'P2 Origin'!$C$21:$M$176,10,0))*K1447</f>
        <v>0</v>
      </c>
      <c r="AT1447" s="164">
        <f>(VLOOKUP(B1447,'P2 Origin'!$C$21:$M$176,11,0))*J1447</f>
        <v>0</v>
      </c>
      <c r="AU1447" s="167">
        <v>1</v>
      </c>
      <c r="AV1447" s="168">
        <v>1</v>
      </c>
      <c r="AW1447" s="169">
        <v>0</v>
      </c>
      <c r="AX1447" s="170">
        <f>IF(AU1447&gt;=0.1,'P3 Bureaumarge zee- en luchtvr.'!$D$12,0)</f>
        <v>0</v>
      </c>
      <c r="AY1447" s="163">
        <f t="shared" si="633"/>
        <v>0</v>
      </c>
      <c r="AZ1447" s="157" t="str">
        <f>VLOOKUP(D1447,'P4 Destination'!$C$21:$O$176,13,0)</f>
        <v>USD</v>
      </c>
      <c r="BA1447" s="164">
        <f t="shared" si="634"/>
        <v>0</v>
      </c>
      <c r="BB1447" s="171">
        <f>IF(AU1447&gt;0.1,(VLOOKUP(D1447,'P4 Destination'!$C$21:$M$176,3,0))*I1447,0)</f>
        <v>0</v>
      </c>
      <c r="BC1447" s="172">
        <f t="shared" si="635"/>
        <v>1</v>
      </c>
      <c r="BD1447" s="171">
        <f>(VLOOKUP($D1447,'P4 Destination'!$C$21:$M$176,4,0))*BC1447</f>
        <v>0</v>
      </c>
      <c r="BE1447" s="172">
        <f t="shared" si="636"/>
        <v>0</v>
      </c>
      <c r="BF1447" s="171">
        <f>(VLOOKUP($D1447,'P4 Destination'!$C$21:$M$176,5,0))*BE1447</f>
        <v>0</v>
      </c>
      <c r="BG1447" s="172">
        <f t="shared" si="637"/>
        <v>0</v>
      </c>
      <c r="BH1447" s="171">
        <f>(VLOOKUP($D1447,'P4 Destination'!$C$21:$M$176,6,0))*BG1447</f>
        <v>0</v>
      </c>
      <c r="BI1447" s="172">
        <f t="shared" si="638"/>
        <v>0</v>
      </c>
      <c r="BJ1447" s="171">
        <f>(VLOOKUP($D1447,'P4 Destination'!$C$21:$M$176,7,0))*BI1447</f>
        <v>0</v>
      </c>
      <c r="BK1447" s="172">
        <f t="shared" si="639"/>
        <v>0</v>
      </c>
      <c r="BL1447" s="171">
        <f>(VLOOKUP($D1447,'P4 Destination'!$C$21:$M$176,8,0))*BK1447</f>
        <v>0</v>
      </c>
      <c r="BM1447" s="172">
        <f t="shared" si="640"/>
        <v>0</v>
      </c>
      <c r="BN1447" s="171">
        <f>(VLOOKUP($D1447,'P4 Destination'!$C$21:$M$176,9,0))*BM1447</f>
        <v>0</v>
      </c>
      <c r="BO1447" s="154">
        <f t="shared" si="645"/>
        <v>1</v>
      </c>
      <c r="BP1447" s="171">
        <f>(VLOOKUP(D1447,'P4 Destination'!$C$21:$M$176,10,0))*K1447</f>
        <v>0</v>
      </c>
      <c r="BQ1447" s="171">
        <f>(VLOOKUP(D1447,'P4 Destination'!$C$21:$M$176,11,0))*J1447</f>
        <v>0</v>
      </c>
      <c r="BR1447" s="173">
        <f t="shared" si="641"/>
        <v>0</v>
      </c>
      <c r="BS1447" s="173">
        <f>(AV1447*2500)*'P6 Verzekering'!$E$11</f>
        <v>0</v>
      </c>
      <c r="BT1447" s="173">
        <f>(AW1447*2500)*'P6 Verzekering'!$E$12</f>
        <v>0</v>
      </c>
      <c r="BU1447" s="173">
        <f>(L1447*2500)*'P6 Verzekering'!$E$13</f>
        <v>0</v>
      </c>
      <c r="BV1447" s="173">
        <f t="shared" si="642"/>
        <v>0</v>
      </c>
      <c r="BW1447"/>
      <c r="BX1447"/>
    </row>
    <row r="1448" spans="1:76">
      <c r="A1448" s="152" t="s">
        <v>2002</v>
      </c>
      <c r="B1448" s="152" t="s">
        <v>219</v>
      </c>
      <c r="C1448" s="152" t="s">
        <v>219</v>
      </c>
      <c r="D1448" s="152" t="s">
        <v>281</v>
      </c>
      <c r="E1448" s="152" t="s">
        <v>538</v>
      </c>
      <c r="F1448" s="153">
        <f t="shared" si="618"/>
        <v>25</v>
      </c>
      <c r="G1448" s="154">
        <v>1</v>
      </c>
      <c r="H1448" s="154">
        <f>IFERROR(VLOOKUP(B1448,'P2 Origin'!$C$21:$Q$176,15,FALSE),0)</f>
        <v>0</v>
      </c>
      <c r="I1448" s="154">
        <f>IFERROR(VLOOKUP(D1448,'P4 Destination'!$C$21:$Q$176,15,FALSE),0)</f>
        <v>0</v>
      </c>
      <c r="J1448" s="155">
        <v>1</v>
      </c>
      <c r="K1448" s="155"/>
      <c r="L1448" s="156">
        <v>0</v>
      </c>
      <c r="M1448" s="155">
        <v>0</v>
      </c>
      <c r="N1448" s="155">
        <v>0</v>
      </c>
      <c r="O1448" s="157">
        <f t="shared" si="619"/>
        <v>0</v>
      </c>
      <c r="P1448" s="158">
        <f t="shared" si="620"/>
        <v>0</v>
      </c>
      <c r="Q1448" s="159">
        <f>IFERROR(VLOOKUP(N1448,'P1 Intra-Europees'!$A$15:$H$25,3,0),0)*P1448</f>
        <v>0</v>
      </c>
      <c r="R1448" s="160">
        <f t="shared" si="621"/>
        <v>0</v>
      </c>
      <c r="S1448" s="159">
        <f>IFERROR(VLOOKUP(N1448,'P1 Intra-Europees'!$A$15:$H$25,4,0),0)*R1448</f>
        <v>0</v>
      </c>
      <c r="T1448" s="160">
        <f t="shared" si="622"/>
        <v>0</v>
      </c>
      <c r="U1448" s="159">
        <f>IFERROR(VLOOKUP(N1448,'P1 Intra-Europees'!$A$15:$H$25,5,0),0)*T1448</f>
        <v>0</v>
      </c>
      <c r="V1448" s="160">
        <f t="shared" si="623"/>
        <v>0</v>
      </c>
      <c r="W1448" s="159">
        <f>IFERROR(VLOOKUP(N1448,'P1 Intra-Europees'!$A$15:$H$25,6,0),0)*V1448</f>
        <v>0</v>
      </c>
      <c r="X1448" s="160">
        <f t="shared" si="624"/>
        <v>0</v>
      </c>
      <c r="Y1448" s="159">
        <f>IFERROR(VLOOKUP(N1448,'P1 Intra-Europees'!$A$15:$H$25,7,0),0)*X1448</f>
        <v>0</v>
      </c>
      <c r="Z1448" s="161">
        <f t="shared" si="625"/>
        <v>0</v>
      </c>
      <c r="AA1448" s="162">
        <f>IFERROR(VLOOKUP(N1448,'P1 Intra-Europees'!$A$15:$H$25,8,0),0)*Z1448</f>
        <v>0</v>
      </c>
      <c r="AB1448" s="163">
        <f t="shared" si="626"/>
        <v>0</v>
      </c>
      <c r="AC1448" s="157" t="str">
        <f>VLOOKUP(B1448,'P2 Origin'!$C$21:$O$176,13,0)</f>
        <v>EUR</v>
      </c>
      <c r="AD1448" s="164">
        <f t="shared" si="627"/>
        <v>0</v>
      </c>
      <c r="AE1448" s="165">
        <f>IF(AU1448&gt;0.1,VLOOKUP(B1448,'P2 Origin'!$C$21:$M$176,3,0)*H1448,0)</f>
        <v>0</v>
      </c>
      <c r="AF1448" s="166">
        <f t="shared" si="628"/>
        <v>0</v>
      </c>
      <c r="AG1448" s="165">
        <f>(VLOOKUP(B1448,'P2 Origin'!$C$21:$M$176,4,0))*AF1448</f>
        <v>0</v>
      </c>
      <c r="AH1448" s="166">
        <f t="shared" si="629"/>
        <v>0</v>
      </c>
      <c r="AI1448" s="165">
        <f>(VLOOKUP(B1448,'P2 Origin'!$C$21:$M$176,5,0))*AH1448</f>
        <v>0</v>
      </c>
      <c r="AJ1448" s="166">
        <f t="shared" si="643"/>
        <v>25</v>
      </c>
      <c r="AK1448" s="165">
        <f>(VLOOKUP(B1448,'P2 Origin'!$C$21:$M$176,6,0))*AJ1448</f>
        <v>0</v>
      </c>
      <c r="AL1448" s="166">
        <f t="shared" si="630"/>
        <v>0</v>
      </c>
      <c r="AM1448" s="165">
        <f>(VLOOKUP($B1448,'P2 Origin'!$C$21:$M$176,7,0))*AL1448</f>
        <v>0</v>
      </c>
      <c r="AN1448" s="166">
        <f t="shared" si="631"/>
        <v>0</v>
      </c>
      <c r="AO1448" s="165">
        <f>(VLOOKUP($B1448,'P2 Origin'!$C$21:$M$176,8,0))*AN1448</f>
        <v>0</v>
      </c>
      <c r="AP1448" s="166">
        <f t="shared" si="632"/>
        <v>0</v>
      </c>
      <c r="AQ1448" s="165">
        <f>(VLOOKUP($B1448,'P2 Origin'!$C$21:$M$176,9,0))*AP1448</f>
        <v>0</v>
      </c>
      <c r="AR1448" s="155">
        <f t="shared" si="644"/>
        <v>1</v>
      </c>
      <c r="AS1448" s="164">
        <f>(VLOOKUP(B1448,'P2 Origin'!$C$21:$M$176,10,0))*K1448</f>
        <v>0</v>
      </c>
      <c r="AT1448" s="164">
        <f>(VLOOKUP(B1448,'P2 Origin'!$C$21:$M$176,11,0))*J1448</f>
        <v>0</v>
      </c>
      <c r="AU1448" s="167">
        <v>25</v>
      </c>
      <c r="AV1448" s="168">
        <v>25</v>
      </c>
      <c r="AW1448" s="169">
        <v>0</v>
      </c>
      <c r="AX1448" s="170">
        <f>IF(AU1448&gt;=0.1,'P3 Bureaumarge zee- en luchtvr.'!$D$12,0)</f>
        <v>0</v>
      </c>
      <c r="AY1448" s="163">
        <f t="shared" si="633"/>
        <v>0</v>
      </c>
      <c r="AZ1448" s="157" t="str">
        <f>VLOOKUP(D1448,'P4 Destination'!$C$21:$O$176,13,0)</f>
        <v>USD</v>
      </c>
      <c r="BA1448" s="164">
        <f t="shared" si="634"/>
        <v>0</v>
      </c>
      <c r="BB1448" s="171">
        <f>IF(AU1448&gt;0.1,(VLOOKUP(D1448,'P4 Destination'!$C$21:$M$176,3,0))*I1448,0)</f>
        <v>0</v>
      </c>
      <c r="BC1448" s="172">
        <f t="shared" si="635"/>
        <v>0</v>
      </c>
      <c r="BD1448" s="171">
        <f>(VLOOKUP($D1448,'P4 Destination'!$C$21:$M$176,4,0))*BC1448</f>
        <v>0</v>
      </c>
      <c r="BE1448" s="172">
        <f t="shared" si="636"/>
        <v>0</v>
      </c>
      <c r="BF1448" s="171">
        <f>(VLOOKUP($D1448,'P4 Destination'!$C$21:$M$176,5,0))*BE1448</f>
        <v>0</v>
      </c>
      <c r="BG1448" s="172">
        <f t="shared" si="637"/>
        <v>25</v>
      </c>
      <c r="BH1448" s="171">
        <f>(VLOOKUP($D1448,'P4 Destination'!$C$21:$M$176,6,0))*BG1448</f>
        <v>0</v>
      </c>
      <c r="BI1448" s="172">
        <f t="shared" si="638"/>
        <v>0</v>
      </c>
      <c r="BJ1448" s="171">
        <f>(VLOOKUP($D1448,'P4 Destination'!$C$21:$M$176,7,0))*BI1448</f>
        <v>0</v>
      </c>
      <c r="BK1448" s="172">
        <f t="shared" si="639"/>
        <v>0</v>
      </c>
      <c r="BL1448" s="171">
        <f>(VLOOKUP($D1448,'P4 Destination'!$C$21:$M$176,8,0))*BK1448</f>
        <v>0</v>
      </c>
      <c r="BM1448" s="172">
        <f t="shared" si="640"/>
        <v>0</v>
      </c>
      <c r="BN1448" s="171">
        <f>(VLOOKUP($D1448,'P4 Destination'!$C$21:$M$176,9,0))*BM1448</f>
        <v>0</v>
      </c>
      <c r="BO1448" s="154">
        <f t="shared" si="645"/>
        <v>1</v>
      </c>
      <c r="BP1448" s="171">
        <f>(VLOOKUP(D1448,'P4 Destination'!$C$21:$M$176,10,0))*K1448</f>
        <v>0</v>
      </c>
      <c r="BQ1448" s="171">
        <f>(VLOOKUP(D1448,'P4 Destination'!$C$21:$M$176,11,0))*J1448</f>
        <v>0</v>
      </c>
      <c r="BR1448" s="173">
        <f t="shared" si="641"/>
        <v>0</v>
      </c>
      <c r="BS1448" s="173">
        <f>(AV1448*2500)*'P6 Verzekering'!$E$11</f>
        <v>0</v>
      </c>
      <c r="BT1448" s="173">
        <f>(AW1448*2500)*'P6 Verzekering'!$E$12</f>
        <v>0</v>
      </c>
      <c r="BU1448" s="173">
        <f>(L1448*2500)*'P6 Verzekering'!$E$13</f>
        <v>0</v>
      </c>
      <c r="BV1448" s="173">
        <f t="shared" si="642"/>
        <v>0</v>
      </c>
      <c r="BW1448"/>
      <c r="BX1448"/>
    </row>
    <row r="1449" spans="1:76">
      <c r="A1449" s="152" t="s">
        <v>2004</v>
      </c>
      <c r="B1449" s="152" t="s">
        <v>219</v>
      </c>
      <c r="C1449" s="152" t="s">
        <v>219</v>
      </c>
      <c r="D1449" s="152" t="s">
        <v>281</v>
      </c>
      <c r="E1449" s="152" t="s">
        <v>538</v>
      </c>
      <c r="F1449" s="153">
        <f t="shared" si="618"/>
        <v>30</v>
      </c>
      <c r="G1449" s="154">
        <v>1</v>
      </c>
      <c r="H1449" s="154">
        <f>IFERROR(VLOOKUP(B1449,'P2 Origin'!$C$21:$Q$176,15,FALSE),0)</f>
        <v>0</v>
      </c>
      <c r="I1449" s="154">
        <f>IFERROR(VLOOKUP(D1449,'P4 Destination'!$C$21:$Q$176,15,FALSE),0)</f>
        <v>0</v>
      </c>
      <c r="J1449" s="155">
        <v>1</v>
      </c>
      <c r="K1449" s="155"/>
      <c r="L1449" s="156">
        <v>0</v>
      </c>
      <c r="M1449" s="155">
        <v>0</v>
      </c>
      <c r="N1449" s="155">
        <v>0</v>
      </c>
      <c r="O1449" s="157">
        <f t="shared" si="619"/>
        <v>0</v>
      </c>
      <c r="P1449" s="158">
        <f t="shared" si="620"/>
        <v>0</v>
      </c>
      <c r="Q1449" s="159">
        <f>IFERROR(VLOOKUP(N1449,'P1 Intra-Europees'!$A$15:$H$25,3,0),0)*P1449</f>
        <v>0</v>
      </c>
      <c r="R1449" s="160">
        <f t="shared" si="621"/>
        <v>0</v>
      </c>
      <c r="S1449" s="159">
        <f>IFERROR(VLOOKUP(N1449,'P1 Intra-Europees'!$A$15:$H$25,4,0),0)*R1449</f>
        <v>0</v>
      </c>
      <c r="T1449" s="160">
        <f t="shared" si="622"/>
        <v>0</v>
      </c>
      <c r="U1449" s="159">
        <f>IFERROR(VLOOKUP(N1449,'P1 Intra-Europees'!$A$15:$H$25,5,0),0)*T1449</f>
        <v>0</v>
      </c>
      <c r="V1449" s="160">
        <f t="shared" si="623"/>
        <v>0</v>
      </c>
      <c r="W1449" s="159">
        <f>IFERROR(VLOOKUP(N1449,'P1 Intra-Europees'!$A$15:$H$25,6,0),0)*V1449</f>
        <v>0</v>
      </c>
      <c r="X1449" s="160">
        <f t="shared" si="624"/>
        <v>0</v>
      </c>
      <c r="Y1449" s="159">
        <f>IFERROR(VLOOKUP(N1449,'P1 Intra-Europees'!$A$15:$H$25,7,0),0)*X1449</f>
        <v>0</v>
      </c>
      <c r="Z1449" s="161">
        <f t="shared" si="625"/>
        <v>0</v>
      </c>
      <c r="AA1449" s="162">
        <f>IFERROR(VLOOKUP(N1449,'P1 Intra-Europees'!$A$15:$H$25,8,0),0)*Z1449</f>
        <v>0</v>
      </c>
      <c r="AB1449" s="163">
        <f t="shared" si="626"/>
        <v>0</v>
      </c>
      <c r="AC1449" s="157" t="str">
        <f>VLOOKUP(B1449,'P2 Origin'!$C$21:$O$176,13,0)</f>
        <v>EUR</v>
      </c>
      <c r="AD1449" s="164">
        <f t="shared" si="627"/>
        <v>0</v>
      </c>
      <c r="AE1449" s="165">
        <f>IF(AU1449&gt;0.1,VLOOKUP(B1449,'P2 Origin'!$C$21:$M$176,3,0)*H1449,0)</f>
        <v>0</v>
      </c>
      <c r="AF1449" s="166">
        <f t="shared" si="628"/>
        <v>0</v>
      </c>
      <c r="AG1449" s="165">
        <f>(VLOOKUP(B1449,'P2 Origin'!$C$21:$M$176,4,0))*AF1449</f>
        <v>0</v>
      </c>
      <c r="AH1449" s="166">
        <f t="shared" si="629"/>
        <v>0</v>
      </c>
      <c r="AI1449" s="165">
        <f>(VLOOKUP(B1449,'P2 Origin'!$C$21:$M$176,5,0))*AH1449</f>
        <v>0</v>
      </c>
      <c r="AJ1449" s="166">
        <f t="shared" si="643"/>
        <v>0</v>
      </c>
      <c r="AK1449" s="165">
        <f>(VLOOKUP(B1449,'P2 Origin'!$C$21:$M$176,6,0))*AJ1449</f>
        <v>0</v>
      </c>
      <c r="AL1449" s="166">
        <f t="shared" si="630"/>
        <v>30</v>
      </c>
      <c r="AM1449" s="165">
        <f>(VLOOKUP($B1449,'P2 Origin'!$C$21:$M$176,7,0))*AL1449</f>
        <v>0</v>
      </c>
      <c r="AN1449" s="166">
        <f t="shared" si="631"/>
        <v>0</v>
      </c>
      <c r="AO1449" s="165">
        <f>(VLOOKUP($B1449,'P2 Origin'!$C$21:$M$176,8,0))*AN1449</f>
        <v>0</v>
      </c>
      <c r="AP1449" s="166">
        <f t="shared" si="632"/>
        <v>0</v>
      </c>
      <c r="AQ1449" s="165">
        <f>(VLOOKUP($B1449,'P2 Origin'!$C$21:$M$176,9,0))*AP1449</f>
        <v>0</v>
      </c>
      <c r="AR1449" s="155">
        <f t="shared" si="644"/>
        <v>1</v>
      </c>
      <c r="AS1449" s="164">
        <f>(VLOOKUP(B1449,'P2 Origin'!$C$21:$M$176,10,0))*K1449</f>
        <v>0</v>
      </c>
      <c r="AT1449" s="164">
        <f>(VLOOKUP(B1449,'P2 Origin'!$C$21:$M$176,11,0))*J1449</f>
        <v>0</v>
      </c>
      <c r="AU1449" s="167">
        <v>30</v>
      </c>
      <c r="AV1449" s="168">
        <v>30</v>
      </c>
      <c r="AW1449" s="169">
        <v>0</v>
      </c>
      <c r="AX1449" s="170">
        <f>IF(AU1449&gt;=0.1,'P3 Bureaumarge zee- en luchtvr.'!$D$12,0)</f>
        <v>0</v>
      </c>
      <c r="AY1449" s="163">
        <f t="shared" si="633"/>
        <v>0</v>
      </c>
      <c r="AZ1449" s="157" t="str">
        <f>VLOOKUP(D1449,'P4 Destination'!$C$21:$O$176,13,0)</f>
        <v>USD</v>
      </c>
      <c r="BA1449" s="164">
        <f t="shared" si="634"/>
        <v>0</v>
      </c>
      <c r="BB1449" s="171">
        <f>IF(AU1449&gt;0.1,(VLOOKUP(D1449,'P4 Destination'!$C$21:$M$176,3,0))*I1449,0)</f>
        <v>0</v>
      </c>
      <c r="BC1449" s="172">
        <f t="shared" si="635"/>
        <v>0</v>
      </c>
      <c r="BD1449" s="171">
        <f>(VLOOKUP($D1449,'P4 Destination'!$C$21:$M$176,4,0))*BC1449</f>
        <v>0</v>
      </c>
      <c r="BE1449" s="172">
        <f t="shared" si="636"/>
        <v>0</v>
      </c>
      <c r="BF1449" s="171">
        <f>(VLOOKUP($D1449,'P4 Destination'!$C$21:$M$176,5,0))*BE1449</f>
        <v>0</v>
      </c>
      <c r="BG1449" s="172">
        <f t="shared" si="637"/>
        <v>0</v>
      </c>
      <c r="BH1449" s="171">
        <f>(VLOOKUP($D1449,'P4 Destination'!$C$21:$M$176,6,0))*BG1449</f>
        <v>0</v>
      </c>
      <c r="BI1449" s="172">
        <f t="shared" si="638"/>
        <v>30</v>
      </c>
      <c r="BJ1449" s="171">
        <f>(VLOOKUP($D1449,'P4 Destination'!$C$21:$M$176,7,0))*BI1449</f>
        <v>0</v>
      </c>
      <c r="BK1449" s="172">
        <f t="shared" si="639"/>
        <v>0</v>
      </c>
      <c r="BL1449" s="171">
        <f>(VLOOKUP($D1449,'P4 Destination'!$C$21:$M$176,8,0))*BK1449</f>
        <v>0</v>
      </c>
      <c r="BM1449" s="172">
        <f t="shared" si="640"/>
        <v>0</v>
      </c>
      <c r="BN1449" s="171">
        <f>(VLOOKUP($D1449,'P4 Destination'!$C$21:$M$176,9,0))*BM1449</f>
        <v>0</v>
      </c>
      <c r="BO1449" s="154">
        <f t="shared" si="645"/>
        <v>1</v>
      </c>
      <c r="BP1449" s="171">
        <f>(VLOOKUP(D1449,'P4 Destination'!$C$21:$M$176,10,0))*K1449</f>
        <v>0</v>
      </c>
      <c r="BQ1449" s="171">
        <f>(VLOOKUP(D1449,'P4 Destination'!$C$21:$M$176,11,0))*J1449</f>
        <v>0</v>
      </c>
      <c r="BR1449" s="173">
        <f t="shared" si="641"/>
        <v>0</v>
      </c>
      <c r="BS1449" s="173">
        <f>(AV1449*2500)*'P6 Verzekering'!$E$11</f>
        <v>0</v>
      </c>
      <c r="BT1449" s="173">
        <f>(AW1449*2500)*'P6 Verzekering'!$E$12</f>
        <v>0</v>
      </c>
      <c r="BU1449" s="173">
        <f>(L1449*2500)*'P6 Verzekering'!$E$13</f>
        <v>0</v>
      </c>
      <c r="BV1449" s="173">
        <f t="shared" si="642"/>
        <v>0</v>
      </c>
      <c r="BW1449"/>
      <c r="BX1449"/>
    </row>
    <row r="1450" spans="1:76">
      <c r="A1450" s="152" t="s">
        <v>2005</v>
      </c>
      <c r="B1450" s="152" t="s">
        <v>219</v>
      </c>
      <c r="C1450" s="152" t="s">
        <v>219</v>
      </c>
      <c r="D1450" s="152" t="s">
        <v>281</v>
      </c>
      <c r="E1450" s="152" t="s">
        <v>538</v>
      </c>
      <c r="F1450" s="153">
        <f t="shared" si="618"/>
        <v>19</v>
      </c>
      <c r="G1450" s="154">
        <v>1</v>
      </c>
      <c r="H1450" s="154">
        <f>IFERROR(VLOOKUP(B1450,'P2 Origin'!$C$21:$Q$176,15,FALSE),0)</f>
        <v>0</v>
      </c>
      <c r="I1450" s="154">
        <f>IFERROR(VLOOKUP(D1450,'P4 Destination'!$C$21:$Q$176,15,FALSE),0)</f>
        <v>0</v>
      </c>
      <c r="J1450" s="155">
        <v>1</v>
      </c>
      <c r="K1450" s="155"/>
      <c r="L1450" s="156">
        <v>0</v>
      </c>
      <c r="M1450" s="155">
        <v>0</v>
      </c>
      <c r="N1450" s="155">
        <v>0</v>
      </c>
      <c r="O1450" s="157">
        <f t="shared" si="619"/>
        <v>0</v>
      </c>
      <c r="P1450" s="158">
        <f t="shared" si="620"/>
        <v>0</v>
      </c>
      <c r="Q1450" s="159">
        <f>IFERROR(VLOOKUP(N1450,'P1 Intra-Europees'!$A$15:$H$25,3,0),0)*P1450</f>
        <v>0</v>
      </c>
      <c r="R1450" s="160">
        <f t="shared" si="621"/>
        <v>0</v>
      </c>
      <c r="S1450" s="159">
        <f>IFERROR(VLOOKUP(N1450,'P1 Intra-Europees'!$A$15:$H$25,4,0),0)*R1450</f>
        <v>0</v>
      </c>
      <c r="T1450" s="160">
        <f t="shared" si="622"/>
        <v>0</v>
      </c>
      <c r="U1450" s="159">
        <f>IFERROR(VLOOKUP(N1450,'P1 Intra-Europees'!$A$15:$H$25,5,0),0)*T1450</f>
        <v>0</v>
      </c>
      <c r="V1450" s="160">
        <f t="shared" si="623"/>
        <v>0</v>
      </c>
      <c r="W1450" s="159">
        <f>IFERROR(VLOOKUP(N1450,'P1 Intra-Europees'!$A$15:$H$25,6,0),0)*V1450</f>
        <v>0</v>
      </c>
      <c r="X1450" s="160">
        <f t="shared" si="624"/>
        <v>0</v>
      </c>
      <c r="Y1450" s="159">
        <f>IFERROR(VLOOKUP(N1450,'P1 Intra-Europees'!$A$15:$H$25,7,0),0)*X1450</f>
        <v>0</v>
      </c>
      <c r="Z1450" s="161">
        <f t="shared" si="625"/>
        <v>0</v>
      </c>
      <c r="AA1450" s="162">
        <f>IFERROR(VLOOKUP(N1450,'P1 Intra-Europees'!$A$15:$H$25,8,0),0)*Z1450</f>
        <v>0</v>
      </c>
      <c r="AB1450" s="163">
        <f t="shared" si="626"/>
        <v>0</v>
      </c>
      <c r="AC1450" s="157" t="str">
        <f>VLOOKUP(B1450,'P2 Origin'!$C$21:$O$176,13,0)</f>
        <v>EUR</v>
      </c>
      <c r="AD1450" s="164">
        <f t="shared" si="627"/>
        <v>0</v>
      </c>
      <c r="AE1450" s="165">
        <f>IF(AU1450&gt;0.1,VLOOKUP(B1450,'P2 Origin'!$C$21:$M$176,3,0)*H1450,0)</f>
        <v>0</v>
      </c>
      <c r="AF1450" s="166">
        <f t="shared" si="628"/>
        <v>0</v>
      </c>
      <c r="AG1450" s="165">
        <f>(VLOOKUP(B1450,'P2 Origin'!$C$21:$M$176,4,0))*AF1450</f>
        <v>0</v>
      </c>
      <c r="AH1450" s="166">
        <f t="shared" si="629"/>
        <v>0</v>
      </c>
      <c r="AI1450" s="165">
        <f>(VLOOKUP(B1450,'P2 Origin'!$C$21:$M$176,5,0))*AH1450</f>
        <v>0</v>
      </c>
      <c r="AJ1450" s="166">
        <f t="shared" si="643"/>
        <v>19</v>
      </c>
      <c r="AK1450" s="165">
        <f>(VLOOKUP(B1450,'P2 Origin'!$C$21:$M$176,6,0))*AJ1450</f>
        <v>0</v>
      </c>
      <c r="AL1450" s="166">
        <f t="shared" si="630"/>
        <v>0</v>
      </c>
      <c r="AM1450" s="165">
        <f>(VLOOKUP($B1450,'P2 Origin'!$C$21:$M$176,7,0))*AL1450</f>
        <v>0</v>
      </c>
      <c r="AN1450" s="166">
        <f t="shared" si="631"/>
        <v>0</v>
      </c>
      <c r="AO1450" s="165">
        <f>(VLOOKUP($B1450,'P2 Origin'!$C$21:$M$176,8,0))*AN1450</f>
        <v>0</v>
      </c>
      <c r="AP1450" s="166">
        <f t="shared" si="632"/>
        <v>0</v>
      </c>
      <c r="AQ1450" s="165">
        <f>(VLOOKUP($B1450,'P2 Origin'!$C$21:$M$176,9,0))*AP1450</f>
        <v>0</v>
      </c>
      <c r="AR1450" s="155">
        <f t="shared" si="644"/>
        <v>1</v>
      </c>
      <c r="AS1450" s="164">
        <f>(VLOOKUP(B1450,'P2 Origin'!$C$21:$M$176,10,0))*K1450</f>
        <v>0</v>
      </c>
      <c r="AT1450" s="164">
        <f>(VLOOKUP(B1450,'P2 Origin'!$C$21:$M$176,11,0))*J1450</f>
        <v>0</v>
      </c>
      <c r="AU1450" s="167">
        <v>19</v>
      </c>
      <c r="AV1450" s="168">
        <v>19</v>
      </c>
      <c r="AW1450" s="169">
        <v>0</v>
      </c>
      <c r="AX1450" s="170">
        <f>IF(AU1450&gt;=0.1,'P3 Bureaumarge zee- en luchtvr.'!$D$12,0)</f>
        <v>0</v>
      </c>
      <c r="AY1450" s="163">
        <f t="shared" si="633"/>
        <v>0</v>
      </c>
      <c r="AZ1450" s="157" t="str">
        <f>VLOOKUP(D1450,'P4 Destination'!$C$21:$O$176,13,0)</f>
        <v>USD</v>
      </c>
      <c r="BA1450" s="164">
        <f t="shared" si="634"/>
        <v>0</v>
      </c>
      <c r="BB1450" s="171">
        <f>IF(AU1450&gt;0.1,(VLOOKUP(D1450,'P4 Destination'!$C$21:$M$176,3,0))*I1450,0)</f>
        <v>0</v>
      </c>
      <c r="BC1450" s="172">
        <f t="shared" si="635"/>
        <v>0</v>
      </c>
      <c r="BD1450" s="171">
        <f>(VLOOKUP($D1450,'P4 Destination'!$C$21:$M$176,4,0))*BC1450</f>
        <v>0</v>
      </c>
      <c r="BE1450" s="172">
        <f t="shared" si="636"/>
        <v>0</v>
      </c>
      <c r="BF1450" s="171">
        <f>(VLOOKUP($D1450,'P4 Destination'!$C$21:$M$176,5,0))*BE1450</f>
        <v>0</v>
      </c>
      <c r="BG1450" s="172">
        <f t="shared" si="637"/>
        <v>19</v>
      </c>
      <c r="BH1450" s="171">
        <f>(VLOOKUP($D1450,'P4 Destination'!$C$21:$M$176,6,0))*BG1450</f>
        <v>0</v>
      </c>
      <c r="BI1450" s="172">
        <f t="shared" si="638"/>
        <v>0</v>
      </c>
      <c r="BJ1450" s="171">
        <f>(VLOOKUP($D1450,'P4 Destination'!$C$21:$M$176,7,0))*BI1450</f>
        <v>0</v>
      </c>
      <c r="BK1450" s="172">
        <f t="shared" si="639"/>
        <v>0</v>
      </c>
      <c r="BL1450" s="171">
        <f>(VLOOKUP($D1450,'P4 Destination'!$C$21:$M$176,8,0))*BK1450</f>
        <v>0</v>
      </c>
      <c r="BM1450" s="172">
        <f t="shared" si="640"/>
        <v>0</v>
      </c>
      <c r="BN1450" s="171">
        <f>(VLOOKUP($D1450,'P4 Destination'!$C$21:$M$176,9,0))*BM1450</f>
        <v>0</v>
      </c>
      <c r="BO1450" s="154">
        <f t="shared" si="645"/>
        <v>1</v>
      </c>
      <c r="BP1450" s="171">
        <f>(VLOOKUP(D1450,'P4 Destination'!$C$21:$M$176,10,0))*K1450</f>
        <v>0</v>
      </c>
      <c r="BQ1450" s="171">
        <f>(VLOOKUP(D1450,'P4 Destination'!$C$21:$M$176,11,0))*J1450</f>
        <v>0</v>
      </c>
      <c r="BR1450" s="173">
        <f t="shared" si="641"/>
        <v>0</v>
      </c>
      <c r="BS1450" s="173">
        <f>(AV1450*2500)*'P6 Verzekering'!$E$11</f>
        <v>0</v>
      </c>
      <c r="BT1450" s="173">
        <f>(AW1450*2500)*'P6 Verzekering'!$E$12</f>
        <v>0</v>
      </c>
      <c r="BU1450" s="173">
        <f>(L1450*2500)*'P6 Verzekering'!$E$13</f>
        <v>0</v>
      </c>
      <c r="BV1450" s="173">
        <f t="shared" si="642"/>
        <v>0</v>
      </c>
      <c r="BW1450"/>
      <c r="BX1450"/>
    </row>
    <row r="1451" spans="1:76">
      <c r="A1451" s="152" t="s">
        <v>2008</v>
      </c>
      <c r="B1451" s="152" t="s">
        <v>219</v>
      </c>
      <c r="C1451" s="152" t="s">
        <v>219</v>
      </c>
      <c r="D1451" s="152" t="s">
        <v>281</v>
      </c>
      <c r="E1451" s="152" t="s">
        <v>538</v>
      </c>
      <c r="F1451" s="153">
        <f t="shared" si="618"/>
        <v>30</v>
      </c>
      <c r="G1451" s="154">
        <v>1</v>
      </c>
      <c r="H1451" s="154">
        <f>IFERROR(VLOOKUP(B1451,'P2 Origin'!$C$21:$Q$176,15,FALSE),0)</f>
        <v>0</v>
      </c>
      <c r="I1451" s="154">
        <f>IFERROR(VLOOKUP(D1451,'P4 Destination'!$C$21:$Q$176,15,FALSE),0)</f>
        <v>0</v>
      </c>
      <c r="J1451" s="155"/>
      <c r="K1451" s="155">
        <v>1</v>
      </c>
      <c r="L1451" s="156">
        <v>0</v>
      </c>
      <c r="M1451" s="155">
        <v>0</v>
      </c>
      <c r="N1451" s="155">
        <v>0</v>
      </c>
      <c r="O1451" s="157">
        <f t="shared" si="619"/>
        <v>0</v>
      </c>
      <c r="P1451" s="158">
        <f t="shared" si="620"/>
        <v>0</v>
      </c>
      <c r="Q1451" s="159">
        <f>IFERROR(VLOOKUP(N1451,'P1 Intra-Europees'!$A$15:$H$25,3,0),0)*P1451</f>
        <v>0</v>
      </c>
      <c r="R1451" s="160">
        <f t="shared" si="621"/>
        <v>0</v>
      </c>
      <c r="S1451" s="159">
        <f>IFERROR(VLOOKUP(N1451,'P1 Intra-Europees'!$A$15:$H$25,4,0),0)*R1451</f>
        <v>0</v>
      </c>
      <c r="T1451" s="160">
        <f t="shared" si="622"/>
        <v>0</v>
      </c>
      <c r="U1451" s="159">
        <f>IFERROR(VLOOKUP(N1451,'P1 Intra-Europees'!$A$15:$H$25,5,0),0)*T1451</f>
        <v>0</v>
      </c>
      <c r="V1451" s="160">
        <f t="shared" si="623"/>
        <v>0</v>
      </c>
      <c r="W1451" s="159">
        <f>IFERROR(VLOOKUP(N1451,'P1 Intra-Europees'!$A$15:$H$25,6,0),0)*V1451</f>
        <v>0</v>
      </c>
      <c r="X1451" s="160">
        <f t="shared" si="624"/>
        <v>0</v>
      </c>
      <c r="Y1451" s="159">
        <f>IFERROR(VLOOKUP(N1451,'P1 Intra-Europees'!$A$15:$H$25,7,0),0)*X1451</f>
        <v>0</v>
      </c>
      <c r="Z1451" s="161">
        <f t="shared" si="625"/>
        <v>0</v>
      </c>
      <c r="AA1451" s="162">
        <f>IFERROR(VLOOKUP(N1451,'P1 Intra-Europees'!$A$15:$H$25,8,0),0)*Z1451</f>
        <v>0</v>
      </c>
      <c r="AB1451" s="163">
        <f t="shared" si="626"/>
        <v>0</v>
      </c>
      <c r="AC1451" s="157" t="str">
        <f>VLOOKUP(B1451,'P2 Origin'!$C$21:$O$176,13,0)</f>
        <v>EUR</v>
      </c>
      <c r="AD1451" s="164">
        <f t="shared" si="627"/>
        <v>0</v>
      </c>
      <c r="AE1451" s="165">
        <f>IF(AU1451&gt;0.1,VLOOKUP(B1451,'P2 Origin'!$C$21:$M$176,3,0)*H1451,0)</f>
        <v>0</v>
      </c>
      <c r="AF1451" s="166">
        <f t="shared" si="628"/>
        <v>0</v>
      </c>
      <c r="AG1451" s="165">
        <f>(VLOOKUP(B1451,'P2 Origin'!$C$21:$M$176,4,0))*AF1451</f>
        <v>0</v>
      </c>
      <c r="AH1451" s="166">
        <f t="shared" si="629"/>
        <v>0</v>
      </c>
      <c r="AI1451" s="165">
        <f>(VLOOKUP(B1451,'P2 Origin'!$C$21:$M$176,5,0))*AH1451</f>
        <v>0</v>
      </c>
      <c r="AJ1451" s="166">
        <f t="shared" si="643"/>
        <v>0</v>
      </c>
      <c r="AK1451" s="165">
        <f>(VLOOKUP(B1451,'P2 Origin'!$C$21:$M$176,6,0))*AJ1451</f>
        <v>0</v>
      </c>
      <c r="AL1451" s="166">
        <f t="shared" si="630"/>
        <v>30</v>
      </c>
      <c r="AM1451" s="165">
        <f>(VLOOKUP($B1451,'P2 Origin'!$C$21:$M$176,7,0))*AL1451</f>
        <v>0</v>
      </c>
      <c r="AN1451" s="166">
        <f t="shared" si="631"/>
        <v>0</v>
      </c>
      <c r="AO1451" s="165">
        <f>(VLOOKUP($B1451,'P2 Origin'!$C$21:$M$176,8,0))*AN1451</f>
        <v>0</v>
      </c>
      <c r="AP1451" s="166">
        <f t="shared" si="632"/>
        <v>0</v>
      </c>
      <c r="AQ1451" s="165">
        <f>(VLOOKUP($B1451,'P2 Origin'!$C$21:$M$176,9,0))*AP1451</f>
        <v>0</v>
      </c>
      <c r="AR1451" s="155">
        <f t="shared" si="644"/>
        <v>1</v>
      </c>
      <c r="AS1451" s="164">
        <f>(VLOOKUP(B1451,'P2 Origin'!$C$21:$M$176,10,0))*K1451</f>
        <v>0</v>
      </c>
      <c r="AT1451" s="164">
        <f>(VLOOKUP(B1451,'P2 Origin'!$C$21:$M$176,11,0))*J1451</f>
        <v>0</v>
      </c>
      <c r="AU1451" s="167">
        <v>30</v>
      </c>
      <c r="AV1451" s="168">
        <v>30</v>
      </c>
      <c r="AW1451" s="169">
        <v>0</v>
      </c>
      <c r="AX1451" s="170">
        <f>IF(AU1451&gt;=0.1,'P3 Bureaumarge zee- en luchtvr.'!$D$12,0)</f>
        <v>0</v>
      </c>
      <c r="AY1451" s="163">
        <f t="shared" si="633"/>
        <v>0</v>
      </c>
      <c r="AZ1451" s="157" t="str">
        <f>VLOOKUP(D1451,'P4 Destination'!$C$21:$O$176,13,0)</f>
        <v>USD</v>
      </c>
      <c r="BA1451" s="164">
        <f t="shared" si="634"/>
        <v>0</v>
      </c>
      <c r="BB1451" s="171">
        <f>IF(AU1451&gt;0.1,(VLOOKUP(D1451,'P4 Destination'!$C$21:$M$176,3,0))*I1451,0)</f>
        <v>0</v>
      </c>
      <c r="BC1451" s="172">
        <f t="shared" si="635"/>
        <v>0</v>
      </c>
      <c r="BD1451" s="171">
        <f>(VLOOKUP($D1451,'P4 Destination'!$C$21:$M$176,4,0))*BC1451</f>
        <v>0</v>
      </c>
      <c r="BE1451" s="172">
        <f t="shared" si="636"/>
        <v>0</v>
      </c>
      <c r="BF1451" s="171">
        <f>(VLOOKUP($D1451,'P4 Destination'!$C$21:$M$176,5,0))*BE1451</f>
        <v>0</v>
      </c>
      <c r="BG1451" s="172">
        <f t="shared" si="637"/>
        <v>0</v>
      </c>
      <c r="BH1451" s="171">
        <f>(VLOOKUP($D1451,'P4 Destination'!$C$21:$M$176,6,0))*BG1451</f>
        <v>0</v>
      </c>
      <c r="BI1451" s="172">
        <f t="shared" si="638"/>
        <v>30</v>
      </c>
      <c r="BJ1451" s="171">
        <f>(VLOOKUP($D1451,'P4 Destination'!$C$21:$M$176,7,0))*BI1451</f>
        <v>0</v>
      </c>
      <c r="BK1451" s="172">
        <f t="shared" si="639"/>
        <v>0</v>
      </c>
      <c r="BL1451" s="171">
        <f>(VLOOKUP($D1451,'P4 Destination'!$C$21:$M$176,8,0))*BK1451</f>
        <v>0</v>
      </c>
      <c r="BM1451" s="172">
        <f t="shared" si="640"/>
        <v>0</v>
      </c>
      <c r="BN1451" s="171">
        <f>(VLOOKUP($D1451,'P4 Destination'!$C$21:$M$176,9,0))*BM1451</f>
        <v>0</v>
      </c>
      <c r="BO1451" s="154">
        <f t="shared" si="645"/>
        <v>1</v>
      </c>
      <c r="BP1451" s="171">
        <f>(VLOOKUP(D1451,'P4 Destination'!$C$21:$M$176,10,0))*K1451</f>
        <v>0</v>
      </c>
      <c r="BQ1451" s="171">
        <f>(VLOOKUP(D1451,'P4 Destination'!$C$21:$M$176,11,0))*J1451</f>
        <v>0</v>
      </c>
      <c r="BR1451" s="173">
        <f t="shared" si="641"/>
        <v>0</v>
      </c>
      <c r="BS1451" s="173">
        <f>(AV1451*2500)*'P6 Verzekering'!$E$11</f>
        <v>0</v>
      </c>
      <c r="BT1451" s="173">
        <f>(AW1451*2500)*'P6 Verzekering'!$E$12</f>
        <v>0</v>
      </c>
      <c r="BU1451" s="173">
        <f>(L1451*2500)*'P6 Verzekering'!$E$13</f>
        <v>0</v>
      </c>
      <c r="BV1451" s="173">
        <f t="shared" si="642"/>
        <v>0</v>
      </c>
      <c r="BW1451"/>
      <c r="BX1451"/>
    </row>
    <row r="1452" spans="1:76">
      <c r="A1452" s="152" t="s">
        <v>2009</v>
      </c>
      <c r="B1452" s="152" t="s">
        <v>219</v>
      </c>
      <c r="C1452" s="152" t="s">
        <v>219</v>
      </c>
      <c r="D1452" s="152" t="s">
        <v>281</v>
      </c>
      <c r="E1452" s="152" t="s">
        <v>538</v>
      </c>
      <c r="F1452" s="153">
        <f t="shared" si="618"/>
        <v>20</v>
      </c>
      <c r="G1452" s="154">
        <v>1</v>
      </c>
      <c r="H1452" s="154">
        <f>IFERROR(VLOOKUP(B1452,'P2 Origin'!$C$21:$Q$176,15,FALSE),0)</f>
        <v>0</v>
      </c>
      <c r="I1452" s="154">
        <f>IFERROR(VLOOKUP(D1452,'P4 Destination'!$C$21:$Q$176,15,FALSE),0)</f>
        <v>0</v>
      </c>
      <c r="J1452" s="155">
        <v>1</v>
      </c>
      <c r="K1452" s="155"/>
      <c r="L1452" s="156">
        <v>0</v>
      </c>
      <c r="M1452" s="155">
        <v>0</v>
      </c>
      <c r="N1452" s="155">
        <v>0</v>
      </c>
      <c r="O1452" s="157">
        <f t="shared" si="619"/>
        <v>0</v>
      </c>
      <c r="P1452" s="158">
        <f t="shared" si="620"/>
        <v>0</v>
      </c>
      <c r="Q1452" s="159">
        <f>IFERROR(VLOOKUP(N1452,'P1 Intra-Europees'!$A$15:$H$25,3,0),0)*P1452</f>
        <v>0</v>
      </c>
      <c r="R1452" s="160">
        <f t="shared" si="621"/>
        <v>0</v>
      </c>
      <c r="S1452" s="159">
        <f>IFERROR(VLOOKUP(N1452,'P1 Intra-Europees'!$A$15:$H$25,4,0),0)*R1452</f>
        <v>0</v>
      </c>
      <c r="T1452" s="160">
        <f t="shared" si="622"/>
        <v>0</v>
      </c>
      <c r="U1452" s="159">
        <f>IFERROR(VLOOKUP(N1452,'P1 Intra-Europees'!$A$15:$H$25,5,0),0)*T1452</f>
        <v>0</v>
      </c>
      <c r="V1452" s="160">
        <f t="shared" si="623"/>
        <v>0</v>
      </c>
      <c r="W1452" s="159">
        <f>IFERROR(VLOOKUP(N1452,'P1 Intra-Europees'!$A$15:$H$25,6,0),0)*V1452</f>
        <v>0</v>
      </c>
      <c r="X1452" s="160">
        <f t="shared" si="624"/>
        <v>0</v>
      </c>
      <c r="Y1452" s="159">
        <f>IFERROR(VLOOKUP(N1452,'P1 Intra-Europees'!$A$15:$H$25,7,0),0)*X1452</f>
        <v>0</v>
      </c>
      <c r="Z1452" s="161">
        <f t="shared" si="625"/>
        <v>0</v>
      </c>
      <c r="AA1452" s="162">
        <f>IFERROR(VLOOKUP(N1452,'P1 Intra-Europees'!$A$15:$H$25,8,0),0)*Z1452</f>
        <v>0</v>
      </c>
      <c r="AB1452" s="163">
        <f t="shared" si="626"/>
        <v>0</v>
      </c>
      <c r="AC1452" s="157" t="str">
        <f>VLOOKUP(B1452,'P2 Origin'!$C$21:$O$176,13,0)</f>
        <v>EUR</v>
      </c>
      <c r="AD1452" s="164">
        <f t="shared" si="627"/>
        <v>0</v>
      </c>
      <c r="AE1452" s="165">
        <f>IF(AU1452&gt;0.1,VLOOKUP(B1452,'P2 Origin'!$C$21:$M$176,3,0)*H1452,0)</f>
        <v>0</v>
      </c>
      <c r="AF1452" s="166">
        <f t="shared" si="628"/>
        <v>0</v>
      </c>
      <c r="AG1452" s="165">
        <f>(VLOOKUP(B1452,'P2 Origin'!$C$21:$M$176,4,0))*AF1452</f>
        <v>0</v>
      </c>
      <c r="AH1452" s="166">
        <f t="shared" si="629"/>
        <v>0</v>
      </c>
      <c r="AI1452" s="165">
        <f>(VLOOKUP(B1452,'P2 Origin'!$C$21:$M$176,5,0))*AH1452</f>
        <v>0</v>
      </c>
      <c r="AJ1452" s="166">
        <f t="shared" si="643"/>
        <v>20</v>
      </c>
      <c r="AK1452" s="165">
        <f>(VLOOKUP(B1452,'P2 Origin'!$C$21:$M$176,6,0))*AJ1452</f>
        <v>0</v>
      </c>
      <c r="AL1452" s="166">
        <f t="shared" si="630"/>
        <v>0</v>
      </c>
      <c r="AM1452" s="165">
        <f>(VLOOKUP($B1452,'P2 Origin'!$C$21:$M$176,7,0))*AL1452</f>
        <v>0</v>
      </c>
      <c r="AN1452" s="166">
        <f t="shared" si="631"/>
        <v>0</v>
      </c>
      <c r="AO1452" s="165">
        <f>(VLOOKUP($B1452,'P2 Origin'!$C$21:$M$176,8,0))*AN1452</f>
        <v>0</v>
      </c>
      <c r="AP1452" s="166">
        <f t="shared" si="632"/>
        <v>0</v>
      </c>
      <c r="AQ1452" s="165">
        <f>(VLOOKUP($B1452,'P2 Origin'!$C$21:$M$176,9,0))*AP1452</f>
        <v>0</v>
      </c>
      <c r="AR1452" s="155">
        <f t="shared" si="644"/>
        <v>1</v>
      </c>
      <c r="AS1452" s="164">
        <f>(VLOOKUP(B1452,'P2 Origin'!$C$21:$M$176,10,0))*K1452</f>
        <v>0</v>
      </c>
      <c r="AT1452" s="164">
        <f>(VLOOKUP(B1452,'P2 Origin'!$C$21:$M$176,11,0))*J1452</f>
        <v>0</v>
      </c>
      <c r="AU1452" s="167">
        <v>20</v>
      </c>
      <c r="AV1452" s="168">
        <v>20</v>
      </c>
      <c r="AW1452" s="169">
        <v>0</v>
      </c>
      <c r="AX1452" s="170">
        <f>IF(AU1452&gt;=0.1,'P3 Bureaumarge zee- en luchtvr.'!$D$12,0)</f>
        <v>0</v>
      </c>
      <c r="AY1452" s="163">
        <f t="shared" si="633"/>
        <v>0</v>
      </c>
      <c r="AZ1452" s="157" t="str">
        <f>VLOOKUP(D1452,'P4 Destination'!$C$21:$O$176,13,0)</f>
        <v>USD</v>
      </c>
      <c r="BA1452" s="164">
        <f t="shared" si="634"/>
        <v>0</v>
      </c>
      <c r="BB1452" s="171">
        <f>IF(AU1452&gt;0.1,(VLOOKUP(D1452,'P4 Destination'!$C$21:$M$176,3,0))*I1452,0)</f>
        <v>0</v>
      </c>
      <c r="BC1452" s="172">
        <f t="shared" si="635"/>
        <v>0</v>
      </c>
      <c r="BD1452" s="171">
        <f>(VLOOKUP($D1452,'P4 Destination'!$C$21:$M$176,4,0))*BC1452</f>
        <v>0</v>
      </c>
      <c r="BE1452" s="172">
        <f t="shared" si="636"/>
        <v>0</v>
      </c>
      <c r="BF1452" s="171">
        <f>(VLOOKUP($D1452,'P4 Destination'!$C$21:$M$176,5,0))*BE1452</f>
        <v>0</v>
      </c>
      <c r="BG1452" s="172">
        <f t="shared" si="637"/>
        <v>20</v>
      </c>
      <c r="BH1452" s="171">
        <f>(VLOOKUP($D1452,'P4 Destination'!$C$21:$M$176,6,0))*BG1452</f>
        <v>0</v>
      </c>
      <c r="BI1452" s="172">
        <f t="shared" si="638"/>
        <v>0</v>
      </c>
      <c r="BJ1452" s="171">
        <f>(VLOOKUP($D1452,'P4 Destination'!$C$21:$M$176,7,0))*BI1452</f>
        <v>0</v>
      </c>
      <c r="BK1452" s="172">
        <f t="shared" si="639"/>
        <v>0</v>
      </c>
      <c r="BL1452" s="171">
        <f>(VLOOKUP($D1452,'P4 Destination'!$C$21:$M$176,8,0))*BK1452</f>
        <v>0</v>
      </c>
      <c r="BM1452" s="172">
        <f t="shared" si="640"/>
        <v>0</v>
      </c>
      <c r="BN1452" s="171">
        <f>(VLOOKUP($D1452,'P4 Destination'!$C$21:$M$176,9,0))*BM1452</f>
        <v>0</v>
      </c>
      <c r="BO1452" s="154">
        <f t="shared" si="645"/>
        <v>1</v>
      </c>
      <c r="BP1452" s="171">
        <f>(VLOOKUP(D1452,'P4 Destination'!$C$21:$M$176,10,0))*K1452</f>
        <v>0</v>
      </c>
      <c r="BQ1452" s="171">
        <f>(VLOOKUP(D1452,'P4 Destination'!$C$21:$M$176,11,0))*J1452</f>
        <v>0</v>
      </c>
      <c r="BR1452" s="173">
        <f t="shared" si="641"/>
        <v>0</v>
      </c>
      <c r="BS1452" s="173">
        <f>(AV1452*2500)*'P6 Verzekering'!$E$11</f>
        <v>0</v>
      </c>
      <c r="BT1452" s="173">
        <f>(AW1452*2500)*'P6 Verzekering'!$E$12</f>
        <v>0</v>
      </c>
      <c r="BU1452" s="173">
        <f>(L1452*2500)*'P6 Verzekering'!$E$13</f>
        <v>0</v>
      </c>
      <c r="BV1452" s="173">
        <f t="shared" si="642"/>
        <v>0</v>
      </c>
      <c r="BW1452"/>
      <c r="BX1452"/>
    </row>
    <row r="1453" spans="1:76">
      <c r="A1453" s="152" t="s">
        <v>2010</v>
      </c>
      <c r="B1453" s="152" t="s">
        <v>219</v>
      </c>
      <c r="C1453" s="152" t="s">
        <v>219</v>
      </c>
      <c r="D1453" s="152" t="s">
        <v>281</v>
      </c>
      <c r="E1453" s="152" t="s">
        <v>538</v>
      </c>
      <c r="F1453" s="153">
        <f t="shared" si="618"/>
        <v>24</v>
      </c>
      <c r="G1453" s="154">
        <v>1</v>
      </c>
      <c r="H1453" s="154">
        <f>IFERROR(VLOOKUP(B1453,'P2 Origin'!$C$21:$Q$176,15,FALSE),0)</f>
        <v>0</v>
      </c>
      <c r="I1453" s="154">
        <f>IFERROR(VLOOKUP(D1453,'P4 Destination'!$C$21:$Q$176,15,FALSE),0)</f>
        <v>0</v>
      </c>
      <c r="J1453" s="155">
        <v>1</v>
      </c>
      <c r="K1453" s="155"/>
      <c r="L1453" s="156">
        <v>0</v>
      </c>
      <c r="M1453" s="155">
        <v>0</v>
      </c>
      <c r="N1453" s="155">
        <v>0</v>
      </c>
      <c r="O1453" s="157">
        <f t="shared" si="619"/>
        <v>0</v>
      </c>
      <c r="P1453" s="158">
        <f t="shared" si="620"/>
        <v>0</v>
      </c>
      <c r="Q1453" s="159">
        <f>IFERROR(VLOOKUP(N1453,'P1 Intra-Europees'!$A$15:$H$25,3,0),0)*P1453</f>
        <v>0</v>
      </c>
      <c r="R1453" s="160">
        <f t="shared" si="621"/>
        <v>0</v>
      </c>
      <c r="S1453" s="159">
        <f>IFERROR(VLOOKUP(N1453,'P1 Intra-Europees'!$A$15:$H$25,4,0),0)*R1453</f>
        <v>0</v>
      </c>
      <c r="T1453" s="160">
        <f t="shared" si="622"/>
        <v>0</v>
      </c>
      <c r="U1453" s="159">
        <f>IFERROR(VLOOKUP(N1453,'P1 Intra-Europees'!$A$15:$H$25,5,0),0)*T1453</f>
        <v>0</v>
      </c>
      <c r="V1453" s="160">
        <f t="shared" si="623"/>
        <v>0</v>
      </c>
      <c r="W1453" s="159">
        <f>IFERROR(VLOOKUP(N1453,'P1 Intra-Europees'!$A$15:$H$25,6,0),0)*V1453</f>
        <v>0</v>
      </c>
      <c r="X1453" s="160">
        <f t="shared" si="624"/>
        <v>0</v>
      </c>
      <c r="Y1453" s="159">
        <f>IFERROR(VLOOKUP(N1453,'P1 Intra-Europees'!$A$15:$H$25,7,0),0)*X1453</f>
        <v>0</v>
      </c>
      <c r="Z1453" s="161">
        <f t="shared" si="625"/>
        <v>0</v>
      </c>
      <c r="AA1453" s="162">
        <f>IFERROR(VLOOKUP(N1453,'P1 Intra-Europees'!$A$15:$H$25,8,0),0)*Z1453</f>
        <v>0</v>
      </c>
      <c r="AB1453" s="163">
        <f t="shared" si="626"/>
        <v>0</v>
      </c>
      <c r="AC1453" s="157" t="str">
        <f>VLOOKUP(B1453,'P2 Origin'!$C$21:$O$176,13,0)</f>
        <v>EUR</v>
      </c>
      <c r="AD1453" s="164">
        <f t="shared" si="627"/>
        <v>0</v>
      </c>
      <c r="AE1453" s="165">
        <f>IF(AU1453&gt;0.1,VLOOKUP(B1453,'P2 Origin'!$C$21:$M$176,3,0)*H1453,0)</f>
        <v>0</v>
      </c>
      <c r="AF1453" s="166">
        <f t="shared" si="628"/>
        <v>0</v>
      </c>
      <c r="AG1453" s="165">
        <f>(VLOOKUP(B1453,'P2 Origin'!$C$21:$M$176,4,0))*AF1453</f>
        <v>0</v>
      </c>
      <c r="AH1453" s="166">
        <f t="shared" si="629"/>
        <v>0</v>
      </c>
      <c r="AI1453" s="165">
        <f>(VLOOKUP(B1453,'P2 Origin'!$C$21:$M$176,5,0))*AH1453</f>
        <v>0</v>
      </c>
      <c r="AJ1453" s="166">
        <f t="shared" si="643"/>
        <v>24</v>
      </c>
      <c r="AK1453" s="165">
        <f>(VLOOKUP(B1453,'P2 Origin'!$C$21:$M$176,6,0))*AJ1453</f>
        <v>0</v>
      </c>
      <c r="AL1453" s="166">
        <f t="shared" si="630"/>
        <v>0</v>
      </c>
      <c r="AM1453" s="165">
        <f>(VLOOKUP($B1453,'P2 Origin'!$C$21:$M$176,7,0))*AL1453</f>
        <v>0</v>
      </c>
      <c r="AN1453" s="166">
        <f t="shared" si="631"/>
        <v>0</v>
      </c>
      <c r="AO1453" s="165">
        <f>(VLOOKUP($B1453,'P2 Origin'!$C$21:$M$176,8,0))*AN1453</f>
        <v>0</v>
      </c>
      <c r="AP1453" s="166">
        <f t="shared" si="632"/>
        <v>0</v>
      </c>
      <c r="AQ1453" s="165">
        <f>(VLOOKUP($B1453,'P2 Origin'!$C$21:$M$176,9,0))*AP1453</f>
        <v>0</v>
      </c>
      <c r="AR1453" s="155">
        <f t="shared" si="644"/>
        <v>1</v>
      </c>
      <c r="AS1453" s="164">
        <f>(VLOOKUP(B1453,'P2 Origin'!$C$21:$M$176,10,0))*K1453</f>
        <v>0</v>
      </c>
      <c r="AT1453" s="164">
        <f>(VLOOKUP(B1453,'P2 Origin'!$C$21:$M$176,11,0))*J1453</f>
        <v>0</v>
      </c>
      <c r="AU1453" s="167">
        <v>24</v>
      </c>
      <c r="AV1453" s="168">
        <v>24</v>
      </c>
      <c r="AW1453" s="169">
        <v>0</v>
      </c>
      <c r="AX1453" s="170">
        <f>IF(AU1453&gt;=0.1,'P3 Bureaumarge zee- en luchtvr.'!$D$12,0)</f>
        <v>0</v>
      </c>
      <c r="AY1453" s="163">
        <f t="shared" si="633"/>
        <v>0</v>
      </c>
      <c r="AZ1453" s="157" t="str">
        <f>VLOOKUP(D1453,'P4 Destination'!$C$21:$O$176,13,0)</f>
        <v>USD</v>
      </c>
      <c r="BA1453" s="164">
        <f t="shared" si="634"/>
        <v>0</v>
      </c>
      <c r="BB1453" s="171">
        <f>IF(AU1453&gt;0.1,(VLOOKUP(D1453,'P4 Destination'!$C$21:$M$176,3,0))*I1453,0)</f>
        <v>0</v>
      </c>
      <c r="BC1453" s="172">
        <f t="shared" si="635"/>
        <v>0</v>
      </c>
      <c r="BD1453" s="171">
        <f>(VLOOKUP($D1453,'P4 Destination'!$C$21:$M$176,4,0))*BC1453</f>
        <v>0</v>
      </c>
      <c r="BE1453" s="172">
        <f t="shared" si="636"/>
        <v>0</v>
      </c>
      <c r="BF1453" s="171">
        <f>(VLOOKUP($D1453,'P4 Destination'!$C$21:$M$176,5,0))*BE1453</f>
        <v>0</v>
      </c>
      <c r="BG1453" s="172">
        <f t="shared" si="637"/>
        <v>24</v>
      </c>
      <c r="BH1453" s="171">
        <f>(VLOOKUP($D1453,'P4 Destination'!$C$21:$M$176,6,0))*BG1453</f>
        <v>0</v>
      </c>
      <c r="BI1453" s="172">
        <f t="shared" si="638"/>
        <v>0</v>
      </c>
      <c r="BJ1453" s="171">
        <f>(VLOOKUP($D1453,'P4 Destination'!$C$21:$M$176,7,0))*BI1453</f>
        <v>0</v>
      </c>
      <c r="BK1453" s="172">
        <f t="shared" si="639"/>
        <v>0</v>
      </c>
      <c r="BL1453" s="171">
        <f>(VLOOKUP($D1453,'P4 Destination'!$C$21:$M$176,8,0))*BK1453</f>
        <v>0</v>
      </c>
      <c r="BM1453" s="172">
        <f t="shared" si="640"/>
        <v>0</v>
      </c>
      <c r="BN1453" s="171">
        <f>(VLOOKUP($D1453,'P4 Destination'!$C$21:$M$176,9,0))*BM1453</f>
        <v>0</v>
      </c>
      <c r="BO1453" s="154">
        <f t="shared" si="645"/>
        <v>1</v>
      </c>
      <c r="BP1453" s="171">
        <f>(VLOOKUP(D1453,'P4 Destination'!$C$21:$M$176,10,0))*K1453</f>
        <v>0</v>
      </c>
      <c r="BQ1453" s="171">
        <f>(VLOOKUP(D1453,'P4 Destination'!$C$21:$M$176,11,0))*J1453</f>
        <v>0</v>
      </c>
      <c r="BR1453" s="173">
        <f t="shared" si="641"/>
        <v>0</v>
      </c>
      <c r="BS1453" s="173">
        <f>(AV1453*2500)*'P6 Verzekering'!$E$11</f>
        <v>0</v>
      </c>
      <c r="BT1453" s="173">
        <f>(AW1453*2500)*'P6 Verzekering'!$E$12</f>
        <v>0</v>
      </c>
      <c r="BU1453" s="173">
        <f>(L1453*2500)*'P6 Verzekering'!$E$13</f>
        <v>0</v>
      </c>
      <c r="BV1453" s="173">
        <f t="shared" si="642"/>
        <v>0</v>
      </c>
      <c r="BW1453"/>
      <c r="BX1453"/>
    </row>
    <row r="1454" spans="1:76">
      <c r="A1454" s="152" t="s">
        <v>2011</v>
      </c>
      <c r="B1454" s="152" t="s">
        <v>219</v>
      </c>
      <c r="C1454" s="152" t="s">
        <v>219</v>
      </c>
      <c r="D1454" s="152" t="s">
        <v>281</v>
      </c>
      <c r="E1454" s="152" t="s">
        <v>538</v>
      </c>
      <c r="F1454" s="153">
        <f t="shared" si="618"/>
        <v>11</v>
      </c>
      <c r="G1454" s="154">
        <v>1</v>
      </c>
      <c r="H1454" s="154">
        <f>IFERROR(VLOOKUP(B1454,'P2 Origin'!$C$21:$Q$176,15,FALSE),0)</f>
        <v>0</v>
      </c>
      <c r="I1454" s="154">
        <f>IFERROR(VLOOKUP(D1454,'P4 Destination'!$C$21:$Q$176,15,FALSE),0)</f>
        <v>0</v>
      </c>
      <c r="J1454" s="155">
        <v>1</v>
      </c>
      <c r="K1454" s="155"/>
      <c r="L1454" s="156">
        <v>0</v>
      </c>
      <c r="M1454" s="155">
        <v>0</v>
      </c>
      <c r="N1454" s="155">
        <v>0</v>
      </c>
      <c r="O1454" s="157">
        <f t="shared" si="619"/>
        <v>0</v>
      </c>
      <c r="P1454" s="158">
        <f t="shared" si="620"/>
        <v>0</v>
      </c>
      <c r="Q1454" s="159">
        <f>IFERROR(VLOOKUP(N1454,'P1 Intra-Europees'!$A$15:$H$25,3,0),0)*P1454</f>
        <v>0</v>
      </c>
      <c r="R1454" s="160">
        <f t="shared" si="621"/>
        <v>0</v>
      </c>
      <c r="S1454" s="159">
        <f>IFERROR(VLOOKUP(N1454,'P1 Intra-Europees'!$A$15:$H$25,4,0),0)*R1454</f>
        <v>0</v>
      </c>
      <c r="T1454" s="160">
        <f t="shared" si="622"/>
        <v>0</v>
      </c>
      <c r="U1454" s="159">
        <f>IFERROR(VLOOKUP(N1454,'P1 Intra-Europees'!$A$15:$H$25,5,0),0)*T1454</f>
        <v>0</v>
      </c>
      <c r="V1454" s="160">
        <f t="shared" si="623"/>
        <v>0</v>
      </c>
      <c r="W1454" s="159">
        <f>IFERROR(VLOOKUP(N1454,'P1 Intra-Europees'!$A$15:$H$25,6,0),0)*V1454</f>
        <v>0</v>
      </c>
      <c r="X1454" s="160">
        <f t="shared" si="624"/>
        <v>0</v>
      </c>
      <c r="Y1454" s="159">
        <f>IFERROR(VLOOKUP(N1454,'P1 Intra-Europees'!$A$15:$H$25,7,0),0)*X1454</f>
        <v>0</v>
      </c>
      <c r="Z1454" s="161">
        <f t="shared" si="625"/>
        <v>0</v>
      </c>
      <c r="AA1454" s="162">
        <f>IFERROR(VLOOKUP(N1454,'P1 Intra-Europees'!$A$15:$H$25,8,0),0)*Z1454</f>
        <v>0</v>
      </c>
      <c r="AB1454" s="163">
        <f t="shared" si="626"/>
        <v>0</v>
      </c>
      <c r="AC1454" s="157" t="str">
        <f>VLOOKUP(B1454,'P2 Origin'!$C$21:$O$176,13,0)</f>
        <v>EUR</v>
      </c>
      <c r="AD1454" s="164">
        <f t="shared" si="627"/>
        <v>0</v>
      </c>
      <c r="AE1454" s="165">
        <f>IF(AU1454&gt;0.1,VLOOKUP(B1454,'P2 Origin'!$C$21:$M$176,3,0)*H1454,0)</f>
        <v>0</v>
      </c>
      <c r="AF1454" s="166">
        <f t="shared" si="628"/>
        <v>0</v>
      </c>
      <c r="AG1454" s="165">
        <f>(VLOOKUP(B1454,'P2 Origin'!$C$21:$M$176,4,0))*AF1454</f>
        <v>0</v>
      </c>
      <c r="AH1454" s="166">
        <f t="shared" si="629"/>
        <v>11</v>
      </c>
      <c r="AI1454" s="165">
        <f>(VLOOKUP(B1454,'P2 Origin'!$C$21:$M$176,5,0))*AH1454</f>
        <v>0</v>
      </c>
      <c r="AJ1454" s="166">
        <f t="shared" si="643"/>
        <v>0</v>
      </c>
      <c r="AK1454" s="165">
        <f>(VLOOKUP(B1454,'P2 Origin'!$C$21:$M$176,6,0))*AJ1454</f>
        <v>0</v>
      </c>
      <c r="AL1454" s="166">
        <f t="shared" si="630"/>
        <v>0</v>
      </c>
      <c r="AM1454" s="165">
        <f>(VLOOKUP($B1454,'P2 Origin'!$C$21:$M$176,7,0))*AL1454</f>
        <v>0</v>
      </c>
      <c r="AN1454" s="166">
        <f t="shared" si="631"/>
        <v>0</v>
      </c>
      <c r="AO1454" s="165">
        <f>(VLOOKUP($B1454,'P2 Origin'!$C$21:$M$176,8,0))*AN1454</f>
        <v>0</v>
      </c>
      <c r="AP1454" s="166">
        <f t="shared" si="632"/>
        <v>0</v>
      </c>
      <c r="AQ1454" s="165">
        <f>(VLOOKUP($B1454,'P2 Origin'!$C$21:$M$176,9,0))*AP1454</f>
        <v>0</v>
      </c>
      <c r="AR1454" s="155">
        <f t="shared" si="644"/>
        <v>1</v>
      </c>
      <c r="AS1454" s="164">
        <f>(VLOOKUP(B1454,'P2 Origin'!$C$21:$M$176,10,0))*K1454</f>
        <v>0</v>
      </c>
      <c r="AT1454" s="164">
        <f>(VLOOKUP(B1454,'P2 Origin'!$C$21:$M$176,11,0))*J1454</f>
        <v>0</v>
      </c>
      <c r="AU1454" s="167">
        <v>11</v>
      </c>
      <c r="AV1454" s="168">
        <v>11</v>
      </c>
      <c r="AW1454" s="169">
        <v>0</v>
      </c>
      <c r="AX1454" s="170">
        <f>IF(AU1454&gt;=0.1,'P3 Bureaumarge zee- en luchtvr.'!$D$12,0)</f>
        <v>0</v>
      </c>
      <c r="AY1454" s="163">
        <f t="shared" si="633"/>
        <v>0</v>
      </c>
      <c r="AZ1454" s="157" t="str">
        <f>VLOOKUP(D1454,'P4 Destination'!$C$21:$O$176,13,0)</f>
        <v>USD</v>
      </c>
      <c r="BA1454" s="164">
        <f t="shared" si="634"/>
        <v>0</v>
      </c>
      <c r="BB1454" s="171">
        <f>IF(AU1454&gt;0.1,(VLOOKUP(D1454,'P4 Destination'!$C$21:$M$176,3,0))*I1454,0)</f>
        <v>0</v>
      </c>
      <c r="BC1454" s="172">
        <f t="shared" si="635"/>
        <v>0</v>
      </c>
      <c r="BD1454" s="171">
        <f>(VLOOKUP($D1454,'P4 Destination'!$C$21:$M$176,4,0))*BC1454</f>
        <v>0</v>
      </c>
      <c r="BE1454" s="172">
        <f t="shared" si="636"/>
        <v>11</v>
      </c>
      <c r="BF1454" s="171">
        <f>(VLOOKUP($D1454,'P4 Destination'!$C$21:$M$176,5,0))*BE1454</f>
        <v>0</v>
      </c>
      <c r="BG1454" s="172">
        <f t="shared" si="637"/>
        <v>0</v>
      </c>
      <c r="BH1454" s="171">
        <f>(VLOOKUP($D1454,'P4 Destination'!$C$21:$M$176,6,0))*BG1454</f>
        <v>0</v>
      </c>
      <c r="BI1454" s="172">
        <f t="shared" si="638"/>
        <v>0</v>
      </c>
      <c r="BJ1454" s="171">
        <f>(VLOOKUP($D1454,'P4 Destination'!$C$21:$M$176,7,0))*BI1454</f>
        <v>0</v>
      </c>
      <c r="BK1454" s="172">
        <f t="shared" si="639"/>
        <v>0</v>
      </c>
      <c r="BL1454" s="171">
        <f>(VLOOKUP($D1454,'P4 Destination'!$C$21:$M$176,8,0))*BK1454</f>
        <v>0</v>
      </c>
      <c r="BM1454" s="172">
        <f t="shared" si="640"/>
        <v>0</v>
      </c>
      <c r="BN1454" s="171">
        <f>(VLOOKUP($D1454,'P4 Destination'!$C$21:$M$176,9,0))*BM1454</f>
        <v>0</v>
      </c>
      <c r="BO1454" s="154">
        <f t="shared" si="645"/>
        <v>1</v>
      </c>
      <c r="BP1454" s="171">
        <f>(VLOOKUP(D1454,'P4 Destination'!$C$21:$M$176,10,0))*K1454</f>
        <v>0</v>
      </c>
      <c r="BQ1454" s="171">
        <f>(VLOOKUP(D1454,'P4 Destination'!$C$21:$M$176,11,0))*J1454</f>
        <v>0</v>
      </c>
      <c r="BR1454" s="173">
        <f t="shared" si="641"/>
        <v>0</v>
      </c>
      <c r="BS1454" s="173">
        <f>(AV1454*2500)*'P6 Verzekering'!$E$11</f>
        <v>0</v>
      </c>
      <c r="BT1454" s="173">
        <f>(AW1454*2500)*'P6 Verzekering'!$E$12</f>
        <v>0</v>
      </c>
      <c r="BU1454" s="173">
        <f>(L1454*2500)*'P6 Verzekering'!$E$13</f>
        <v>0</v>
      </c>
      <c r="BV1454" s="173">
        <f t="shared" si="642"/>
        <v>0</v>
      </c>
      <c r="BW1454"/>
      <c r="BX1454"/>
    </row>
    <row r="1455" spans="1:76">
      <c r="A1455" s="152" t="s">
        <v>2014</v>
      </c>
      <c r="B1455" s="152" t="s">
        <v>219</v>
      </c>
      <c r="C1455" s="152" t="s">
        <v>219</v>
      </c>
      <c r="D1455" s="152" t="s">
        <v>281</v>
      </c>
      <c r="E1455" s="152" t="s">
        <v>538</v>
      </c>
      <c r="F1455" s="153">
        <f t="shared" si="618"/>
        <v>30</v>
      </c>
      <c r="G1455" s="154">
        <v>1</v>
      </c>
      <c r="H1455" s="154">
        <f>IFERROR(VLOOKUP(B1455,'P2 Origin'!$C$21:$Q$176,15,FALSE),0)</f>
        <v>0</v>
      </c>
      <c r="I1455" s="154">
        <f>IFERROR(VLOOKUP(D1455,'P4 Destination'!$C$21:$Q$176,15,FALSE),0)</f>
        <v>0</v>
      </c>
      <c r="J1455" s="155"/>
      <c r="K1455" s="155">
        <v>1</v>
      </c>
      <c r="L1455" s="156">
        <v>0</v>
      </c>
      <c r="M1455" s="155">
        <v>0</v>
      </c>
      <c r="N1455" s="155">
        <v>0</v>
      </c>
      <c r="O1455" s="157">
        <f t="shared" si="619"/>
        <v>0</v>
      </c>
      <c r="P1455" s="158">
        <f t="shared" si="620"/>
        <v>0</v>
      </c>
      <c r="Q1455" s="159">
        <f>IFERROR(VLOOKUP(N1455,'P1 Intra-Europees'!$A$15:$H$25,3,0),0)*P1455</f>
        <v>0</v>
      </c>
      <c r="R1455" s="160">
        <f t="shared" si="621"/>
        <v>0</v>
      </c>
      <c r="S1455" s="159">
        <f>IFERROR(VLOOKUP(N1455,'P1 Intra-Europees'!$A$15:$H$25,4,0),0)*R1455</f>
        <v>0</v>
      </c>
      <c r="T1455" s="160">
        <f t="shared" si="622"/>
        <v>0</v>
      </c>
      <c r="U1455" s="159">
        <f>IFERROR(VLOOKUP(N1455,'P1 Intra-Europees'!$A$15:$H$25,5,0),0)*T1455</f>
        <v>0</v>
      </c>
      <c r="V1455" s="160">
        <f t="shared" si="623"/>
        <v>0</v>
      </c>
      <c r="W1455" s="159">
        <f>IFERROR(VLOOKUP(N1455,'P1 Intra-Europees'!$A$15:$H$25,6,0),0)*V1455</f>
        <v>0</v>
      </c>
      <c r="X1455" s="160">
        <f t="shared" si="624"/>
        <v>0</v>
      </c>
      <c r="Y1455" s="159">
        <f>IFERROR(VLOOKUP(N1455,'P1 Intra-Europees'!$A$15:$H$25,7,0),0)*X1455</f>
        <v>0</v>
      </c>
      <c r="Z1455" s="161">
        <f t="shared" si="625"/>
        <v>0</v>
      </c>
      <c r="AA1455" s="162">
        <f>IFERROR(VLOOKUP(N1455,'P1 Intra-Europees'!$A$15:$H$25,8,0),0)*Z1455</f>
        <v>0</v>
      </c>
      <c r="AB1455" s="163">
        <f t="shared" si="626"/>
        <v>0</v>
      </c>
      <c r="AC1455" s="157" t="str">
        <f>VLOOKUP(B1455,'P2 Origin'!$C$21:$O$176,13,0)</f>
        <v>EUR</v>
      </c>
      <c r="AD1455" s="164">
        <f t="shared" si="627"/>
        <v>0</v>
      </c>
      <c r="AE1455" s="165">
        <f>IF(AU1455&gt;0.1,VLOOKUP(B1455,'P2 Origin'!$C$21:$M$176,3,0)*H1455,0)</f>
        <v>0</v>
      </c>
      <c r="AF1455" s="166">
        <f t="shared" si="628"/>
        <v>0</v>
      </c>
      <c r="AG1455" s="165">
        <f>(VLOOKUP(B1455,'P2 Origin'!$C$21:$M$176,4,0))*AF1455</f>
        <v>0</v>
      </c>
      <c r="AH1455" s="166">
        <f t="shared" si="629"/>
        <v>0</v>
      </c>
      <c r="AI1455" s="165">
        <f>(VLOOKUP(B1455,'P2 Origin'!$C$21:$M$176,5,0))*AH1455</f>
        <v>0</v>
      </c>
      <c r="AJ1455" s="166">
        <f t="shared" si="643"/>
        <v>0</v>
      </c>
      <c r="AK1455" s="165">
        <f>(VLOOKUP(B1455,'P2 Origin'!$C$21:$M$176,6,0))*AJ1455</f>
        <v>0</v>
      </c>
      <c r="AL1455" s="166">
        <f t="shared" si="630"/>
        <v>30</v>
      </c>
      <c r="AM1455" s="165">
        <f>(VLOOKUP($B1455,'P2 Origin'!$C$21:$M$176,7,0))*AL1455</f>
        <v>0</v>
      </c>
      <c r="AN1455" s="166">
        <f t="shared" si="631"/>
        <v>0</v>
      </c>
      <c r="AO1455" s="165">
        <f>(VLOOKUP($B1455,'P2 Origin'!$C$21:$M$176,8,0))*AN1455</f>
        <v>0</v>
      </c>
      <c r="AP1455" s="166">
        <f t="shared" si="632"/>
        <v>0</v>
      </c>
      <c r="AQ1455" s="165">
        <f>(VLOOKUP($B1455,'P2 Origin'!$C$21:$M$176,9,0))*AP1455</f>
        <v>0</v>
      </c>
      <c r="AR1455" s="155">
        <f t="shared" si="644"/>
        <v>1</v>
      </c>
      <c r="AS1455" s="164">
        <f>(VLOOKUP(B1455,'P2 Origin'!$C$21:$M$176,10,0))*K1455</f>
        <v>0</v>
      </c>
      <c r="AT1455" s="164">
        <f>(VLOOKUP(B1455,'P2 Origin'!$C$21:$M$176,11,0))*J1455</f>
        <v>0</v>
      </c>
      <c r="AU1455" s="167">
        <v>30</v>
      </c>
      <c r="AV1455" s="168">
        <v>30</v>
      </c>
      <c r="AW1455" s="169">
        <v>0</v>
      </c>
      <c r="AX1455" s="170">
        <f>IF(AU1455&gt;=0.1,'P3 Bureaumarge zee- en luchtvr.'!$D$12,0)</f>
        <v>0</v>
      </c>
      <c r="AY1455" s="163">
        <f t="shared" si="633"/>
        <v>0</v>
      </c>
      <c r="AZ1455" s="157" t="str">
        <f>VLOOKUP(D1455,'P4 Destination'!$C$21:$O$176,13,0)</f>
        <v>USD</v>
      </c>
      <c r="BA1455" s="164">
        <f t="shared" si="634"/>
        <v>0</v>
      </c>
      <c r="BB1455" s="171">
        <f>IF(AU1455&gt;0.1,(VLOOKUP(D1455,'P4 Destination'!$C$21:$M$176,3,0))*I1455,0)</f>
        <v>0</v>
      </c>
      <c r="BC1455" s="172">
        <f t="shared" si="635"/>
        <v>0</v>
      </c>
      <c r="BD1455" s="171">
        <f>(VLOOKUP($D1455,'P4 Destination'!$C$21:$M$176,4,0))*BC1455</f>
        <v>0</v>
      </c>
      <c r="BE1455" s="172">
        <f t="shared" si="636"/>
        <v>0</v>
      </c>
      <c r="BF1455" s="171">
        <f>(VLOOKUP($D1455,'P4 Destination'!$C$21:$M$176,5,0))*BE1455</f>
        <v>0</v>
      </c>
      <c r="BG1455" s="172">
        <f t="shared" si="637"/>
        <v>0</v>
      </c>
      <c r="BH1455" s="171">
        <f>(VLOOKUP($D1455,'P4 Destination'!$C$21:$M$176,6,0))*BG1455</f>
        <v>0</v>
      </c>
      <c r="BI1455" s="172">
        <f t="shared" si="638"/>
        <v>30</v>
      </c>
      <c r="BJ1455" s="171">
        <f>(VLOOKUP($D1455,'P4 Destination'!$C$21:$M$176,7,0))*BI1455</f>
        <v>0</v>
      </c>
      <c r="BK1455" s="172">
        <f t="shared" si="639"/>
        <v>0</v>
      </c>
      <c r="BL1455" s="171">
        <f>(VLOOKUP($D1455,'P4 Destination'!$C$21:$M$176,8,0))*BK1455</f>
        <v>0</v>
      </c>
      <c r="BM1455" s="172">
        <f t="shared" si="640"/>
        <v>0</v>
      </c>
      <c r="BN1455" s="171">
        <f>(VLOOKUP($D1455,'P4 Destination'!$C$21:$M$176,9,0))*BM1455</f>
        <v>0</v>
      </c>
      <c r="BO1455" s="154">
        <f t="shared" si="645"/>
        <v>1</v>
      </c>
      <c r="BP1455" s="171">
        <f>(VLOOKUP(D1455,'P4 Destination'!$C$21:$M$176,10,0))*K1455</f>
        <v>0</v>
      </c>
      <c r="BQ1455" s="171">
        <f>(VLOOKUP(D1455,'P4 Destination'!$C$21:$M$176,11,0))*J1455</f>
        <v>0</v>
      </c>
      <c r="BR1455" s="173">
        <f t="shared" si="641"/>
        <v>0</v>
      </c>
      <c r="BS1455" s="173">
        <f>(AV1455*2500)*'P6 Verzekering'!$E$11</f>
        <v>0</v>
      </c>
      <c r="BT1455" s="173">
        <f>(AW1455*2500)*'P6 Verzekering'!$E$12</f>
        <v>0</v>
      </c>
      <c r="BU1455" s="173">
        <f>(L1455*2500)*'P6 Verzekering'!$E$13</f>
        <v>0</v>
      </c>
      <c r="BV1455" s="173">
        <f t="shared" si="642"/>
        <v>0</v>
      </c>
      <c r="BW1455"/>
      <c r="BX1455"/>
    </row>
    <row r="1456" spans="1:76">
      <c r="A1456" s="152" t="s">
        <v>2016</v>
      </c>
      <c r="B1456" s="152" t="s">
        <v>219</v>
      </c>
      <c r="C1456" s="152" t="s">
        <v>219</v>
      </c>
      <c r="D1456" s="152" t="s">
        <v>281</v>
      </c>
      <c r="E1456" s="152" t="s">
        <v>538</v>
      </c>
      <c r="F1456" s="153">
        <f t="shared" si="618"/>
        <v>30</v>
      </c>
      <c r="G1456" s="154">
        <v>1</v>
      </c>
      <c r="H1456" s="154">
        <f>IFERROR(VLOOKUP(B1456,'P2 Origin'!$C$21:$Q$176,15,FALSE),0)</f>
        <v>0</v>
      </c>
      <c r="I1456" s="154">
        <f>IFERROR(VLOOKUP(D1456,'P4 Destination'!$C$21:$Q$176,15,FALSE),0)</f>
        <v>0</v>
      </c>
      <c r="J1456" s="155"/>
      <c r="K1456" s="155">
        <v>1</v>
      </c>
      <c r="L1456" s="156">
        <v>0</v>
      </c>
      <c r="M1456" s="155">
        <v>0</v>
      </c>
      <c r="N1456" s="155">
        <v>0</v>
      </c>
      <c r="O1456" s="157">
        <f t="shared" si="619"/>
        <v>0</v>
      </c>
      <c r="P1456" s="158">
        <f t="shared" si="620"/>
        <v>0</v>
      </c>
      <c r="Q1456" s="159">
        <f>IFERROR(VLOOKUP(N1456,'P1 Intra-Europees'!$A$15:$H$25,3,0),0)*P1456</f>
        <v>0</v>
      </c>
      <c r="R1456" s="160">
        <f t="shared" si="621"/>
        <v>0</v>
      </c>
      <c r="S1456" s="159">
        <f>IFERROR(VLOOKUP(N1456,'P1 Intra-Europees'!$A$15:$H$25,4,0),0)*R1456</f>
        <v>0</v>
      </c>
      <c r="T1456" s="160">
        <f t="shared" si="622"/>
        <v>0</v>
      </c>
      <c r="U1456" s="159">
        <f>IFERROR(VLOOKUP(N1456,'P1 Intra-Europees'!$A$15:$H$25,5,0),0)*T1456</f>
        <v>0</v>
      </c>
      <c r="V1456" s="160">
        <f t="shared" si="623"/>
        <v>0</v>
      </c>
      <c r="W1456" s="159">
        <f>IFERROR(VLOOKUP(N1456,'P1 Intra-Europees'!$A$15:$H$25,6,0),0)*V1456</f>
        <v>0</v>
      </c>
      <c r="X1456" s="160">
        <f t="shared" si="624"/>
        <v>0</v>
      </c>
      <c r="Y1456" s="159">
        <f>IFERROR(VLOOKUP(N1456,'P1 Intra-Europees'!$A$15:$H$25,7,0),0)*X1456</f>
        <v>0</v>
      </c>
      <c r="Z1456" s="161">
        <f t="shared" si="625"/>
        <v>0</v>
      </c>
      <c r="AA1456" s="162">
        <f>IFERROR(VLOOKUP(N1456,'P1 Intra-Europees'!$A$15:$H$25,8,0),0)*Z1456</f>
        <v>0</v>
      </c>
      <c r="AB1456" s="163">
        <f t="shared" si="626"/>
        <v>0</v>
      </c>
      <c r="AC1456" s="157" t="str">
        <f>VLOOKUP(B1456,'P2 Origin'!$C$21:$O$176,13,0)</f>
        <v>EUR</v>
      </c>
      <c r="AD1456" s="164">
        <f t="shared" si="627"/>
        <v>0</v>
      </c>
      <c r="AE1456" s="165">
        <f>IF(AU1456&gt;0.1,VLOOKUP(B1456,'P2 Origin'!$C$21:$M$176,3,0)*H1456,0)</f>
        <v>0</v>
      </c>
      <c r="AF1456" s="166">
        <f t="shared" si="628"/>
        <v>0</v>
      </c>
      <c r="AG1456" s="165">
        <f>(VLOOKUP(B1456,'P2 Origin'!$C$21:$M$176,4,0))*AF1456</f>
        <v>0</v>
      </c>
      <c r="AH1456" s="166">
        <f t="shared" si="629"/>
        <v>0</v>
      </c>
      <c r="AI1456" s="165">
        <f>(VLOOKUP(B1456,'P2 Origin'!$C$21:$M$176,5,0))*AH1456</f>
        <v>0</v>
      </c>
      <c r="AJ1456" s="166">
        <f t="shared" si="643"/>
        <v>0</v>
      </c>
      <c r="AK1456" s="165">
        <f>(VLOOKUP(B1456,'P2 Origin'!$C$21:$M$176,6,0))*AJ1456</f>
        <v>0</v>
      </c>
      <c r="AL1456" s="166">
        <f t="shared" si="630"/>
        <v>30</v>
      </c>
      <c r="AM1456" s="165">
        <f>(VLOOKUP($B1456,'P2 Origin'!$C$21:$M$176,7,0))*AL1456</f>
        <v>0</v>
      </c>
      <c r="AN1456" s="166">
        <f t="shared" si="631"/>
        <v>0</v>
      </c>
      <c r="AO1456" s="165">
        <f>(VLOOKUP($B1456,'P2 Origin'!$C$21:$M$176,8,0))*AN1456</f>
        <v>0</v>
      </c>
      <c r="AP1456" s="166">
        <f t="shared" si="632"/>
        <v>0</v>
      </c>
      <c r="AQ1456" s="165">
        <f>(VLOOKUP($B1456,'P2 Origin'!$C$21:$M$176,9,0))*AP1456</f>
        <v>0</v>
      </c>
      <c r="AR1456" s="155">
        <f t="shared" si="644"/>
        <v>1</v>
      </c>
      <c r="AS1456" s="164">
        <f>(VLOOKUP(B1456,'P2 Origin'!$C$21:$M$176,10,0))*K1456</f>
        <v>0</v>
      </c>
      <c r="AT1456" s="164">
        <f>(VLOOKUP(B1456,'P2 Origin'!$C$21:$M$176,11,0))*J1456</f>
        <v>0</v>
      </c>
      <c r="AU1456" s="167">
        <v>30</v>
      </c>
      <c r="AV1456" s="168">
        <v>30</v>
      </c>
      <c r="AW1456" s="169">
        <v>0</v>
      </c>
      <c r="AX1456" s="170">
        <f>IF(AU1456&gt;=0.1,'P3 Bureaumarge zee- en luchtvr.'!$D$12,0)</f>
        <v>0</v>
      </c>
      <c r="AY1456" s="163">
        <f t="shared" si="633"/>
        <v>0</v>
      </c>
      <c r="AZ1456" s="157" t="str">
        <f>VLOOKUP(D1456,'P4 Destination'!$C$21:$O$176,13,0)</f>
        <v>USD</v>
      </c>
      <c r="BA1456" s="164">
        <f t="shared" si="634"/>
        <v>0</v>
      </c>
      <c r="BB1456" s="171">
        <f>IF(AU1456&gt;0.1,(VLOOKUP(D1456,'P4 Destination'!$C$21:$M$176,3,0))*I1456,0)</f>
        <v>0</v>
      </c>
      <c r="BC1456" s="172">
        <f t="shared" si="635"/>
        <v>0</v>
      </c>
      <c r="BD1456" s="171">
        <f>(VLOOKUP($D1456,'P4 Destination'!$C$21:$M$176,4,0))*BC1456</f>
        <v>0</v>
      </c>
      <c r="BE1456" s="172">
        <f t="shared" si="636"/>
        <v>0</v>
      </c>
      <c r="BF1456" s="171">
        <f>(VLOOKUP($D1456,'P4 Destination'!$C$21:$M$176,5,0))*BE1456</f>
        <v>0</v>
      </c>
      <c r="BG1456" s="172">
        <f t="shared" si="637"/>
        <v>0</v>
      </c>
      <c r="BH1456" s="171">
        <f>(VLOOKUP($D1456,'P4 Destination'!$C$21:$M$176,6,0))*BG1456</f>
        <v>0</v>
      </c>
      <c r="BI1456" s="172">
        <f t="shared" si="638"/>
        <v>30</v>
      </c>
      <c r="BJ1456" s="171">
        <f>(VLOOKUP($D1456,'P4 Destination'!$C$21:$M$176,7,0))*BI1456</f>
        <v>0</v>
      </c>
      <c r="BK1456" s="172">
        <f t="shared" si="639"/>
        <v>0</v>
      </c>
      <c r="BL1456" s="171">
        <f>(VLOOKUP($D1456,'P4 Destination'!$C$21:$M$176,8,0))*BK1456</f>
        <v>0</v>
      </c>
      <c r="BM1456" s="172">
        <f t="shared" si="640"/>
        <v>0</v>
      </c>
      <c r="BN1456" s="171">
        <f>(VLOOKUP($D1456,'P4 Destination'!$C$21:$M$176,9,0))*BM1456</f>
        <v>0</v>
      </c>
      <c r="BO1456" s="154">
        <f t="shared" si="645"/>
        <v>1</v>
      </c>
      <c r="BP1456" s="171">
        <f>(VLOOKUP(D1456,'P4 Destination'!$C$21:$M$176,10,0))*K1456</f>
        <v>0</v>
      </c>
      <c r="BQ1456" s="171">
        <f>(VLOOKUP(D1456,'P4 Destination'!$C$21:$M$176,11,0))*J1456</f>
        <v>0</v>
      </c>
      <c r="BR1456" s="173">
        <f t="shared" si="641"/>
        <v>0</v>
      </c>
      <c r="BS1456" s="173">
        <f>(AV1456*2500)*'P6 Verzekering'!$E$11</f>
        <v>0</v>
      </c>
      <c r="BT1456" s="173">
        <f>(AW1456*2500)*'P6 Verzekering'!$E$12</f>
        <v>0</v>
      </c>
      <c r="BU1456" s="173">
        <f>(L1456*2500)*'P6 Verzekering'!$E$13</f>
        <v>0</v>
      </c>
      <c r="BV1456" s="173">
        <f t="shared" si="642"/>
        <v>0</v>
      </c>
      <c r="BW1456"/>
      <c r="BX1456"/>
    </row>
    <row r="1457" spans="1:76">
      <c r="A1457" s="152" t="s">
        <v>2018</v>
      </c>
      <c r="B1457" s="152" t="s">
        <v>219</v>
      </c>
      <c r="C1457" s="152" t="s">
        <v>219</v>
      </c>
      <c r="D1457" s="152" t="s">
        <v>281</v>
      </c>
      <c r="E1457" s="152" t="s">
        <v>538</v>
      </c>
      <c r="F1457" s="153">
        <f t="shared" si="618"/>
        <v>27</v>
      </c>
      <c r="G1457" s="154">
        <v>1</v>
      </c>
      <c r="H1457" s="154">
        <f>IFERROR(VLOOKUP(B1457,'P2 Origin'!$C$21:$Q$176,15,FALSE),0)</f>
        <v>0</v>
      </c>
      <c r="I1457" s="154">
        <f>IFERROR(VLOOKUP(D1457,'P4 Destination'!$C$21:$Q$176,15,FALSE),0)</f>
        <v>0</v>
      </c>
      <c r="J1457" s="155">
        <v>1</v>
      </c>
      <c r="K1457" s="155"/>
      <c r="L1457" s="156">
        <v>0</v>
      </c>
      <c r="M1457" s="155">
        <v>0</v>
      </c>
      <c r="N1457" s="155">
        <v>0</v>
      </c>
      <c r="O1457" s="157">
        <f t="shared" si="619"/>
        <v>0</v>
      </c>
      <c r="P1457" s="158">
        <f t="shared" si="620"/>
        <v>0</v>
      </c>
      <c r="Q1457" s="159">
        <f>IFERROR(VLOOKUP(N1457,'P1 Intra-Europees'!$A$15:$H$25,3,0),0)*P1457</f>
        <v>0</v>
      </c>
      <c r="R1457" s="160">
        <f t="shared" si="621"/>
        <v>0</v>
      </c>
      <c r="S1457" s="159">
        <f>IFERROR(VLOOKUP(N1457,'P1 Intra-Europees'!$A$15:$H$25,4,0),0)*R1457</f>
        <v>0</v>
      </c>
      <c r="T1457" s="160">
        <f t="shared" si="622"/>
        <v>0</v>
      </c>
      <c r="U1457" s="159">
        <f>IFERROR(VLOOKUP(N1457,'P1 Intra-Europees'!$A$15:$H$25,5,0),0)*T1457</f>
        <v>0</v>
      </c>
      <c r="V1457" s="160">
        <f t="shared" si="623"/>
        <v>0</v>
      </c>
      <c r="W1457" s="159">
        <f>IFERROR(VLOOKUP(N1457,'P1 Intra-Europees'!$A$15:$H$25,6,0),0)*V1457</f>
        <v>0</v>
      </c>
      <c r="X1457" s="160">
        <f t="shared" si="624"/>
        <v>0</v>
      </c>
      <c r="Y1457" s="159">
        <f>IFERROR(VLOOKUP(N1457,'P1 Intra-Europees'!$A$15:$H$25,7,0),0)*X1457</f>
        <v>0</v>
      </c>
      <c r="Z1457" s="161">
        <f t="shared" si="625"/>
        <v>0</v>
      </c>
      <c r="AA1457" s="162">
        <f>IFERROR(VLOOKUP(N1457,'P1 Intra-Europees'!$A$15:$H$25,8,0),0)*Z1457</f>
        <v>0</v>
      </c>
      <c r="AB1457" s="163">
        <f t="shared" si="626"/>
        <v>0</v>
      </c>
      <c r="AC1457" s="157" t="str">
        <f>VLOOKUP(B1457,'P2 Origin'!$C$21:$O$176,13,0)</f>
        <v>EUR</v>
      </c>
      <c r="AD1457" s="164">
        <f t="shared" si="627"/>
        <v>0</v>
      </c>
      <c r="AE1457" s="165">
        <f>IF(AU1457&gt;0.1,VLOOKUP(B1457,'P2 Origin'!$C$21:$M$176,3,0)*H1457,0)</f>
        <v>0</v>
      </c>
      <c r="AF1457" s="166">
        <f t="shared" si="628"/>
        <v>0</v>
      </c>
      <c r="AG1457" s="165">
        <f>(VLOOKUP(B1457,'P2 Origin'!$C$21:$M$176,4,0))*AF1457</f>
        <v>0</v>
      </c>
      <c r="AH1457" s="166">
        <f t="shared" si="629"/>
        <v>0</v>
      </c>
      <c r="AI1457" s="165">
        <f>(VLOOKUP(B1457,'P2 Origin'!$C$21:$M$176,5,0))*AH1457</f>
        <v>0</v>
      </c>
      <c r="AJ1457" s="166">
        <f t="shared" si="643"/>
        <v>0</v>
      </c>
      <c r="AK1457" s="165">
        <f>(VLOOKUP(B1457,'P2 Origin'!$C$21:$M$176,6,0))*AJ1457</f>
        <v>0</v>
      </c>
      <c r="AL1457" s="166">
        <f t="shared" si="630"/>
        <v>27</v>
      </c>
      <c r="AM1457" s="165">
        <f>(VLOOKUP($B1457,'P2 Origin'!$C$21:$M$176,7,0))*AL1457</f>
        <v>0</v>
      </c>
      <c r="AN1457" s="166">
        <f t="shared" si="631"/>
        <v>0</v>
      </c>
      <c r="AO1457" s="165">
        <f>(VLOOKUP($B1457,'P2 Origin'!$C$21:$M$176,8,0))*AN1457</f>
        <v>0</v>
      </c>
      <c r="AP1457" s="166">
        <f t="shared" si="632"/>
        <v>0</v>
      </c>
      <c r="AQ1457" s="165">
        <f>(VLOOKUP($B1457,'P2 Origin'!$C$21:$M$176,9,0))*AP1457</f>
        <v>0</v>
      </c>
      <c r="AR1457" s="155">
        <f t="shared" si="644"/>
        <v>1</v>
      </c>
      <c r="AS1457" s="164">
        <f>(VLOOKUP(B1457,'P2 Origin'!$C$21:$M$176,10,0))*K1457</f>
        <v>0</v>
      </c>
      <c r="AT1457" s="164">
        <f>(VLOOKUP(B1457,'P2 Origin'!$C$21:$M$176,11,0))*J1457</f>
        <v>0</v>
      </c>
      <c r="AU1457" s="167">
        <v>27</v>
      </c>
      <c r="AV1457" s="168">
        <v>27</v>
      </c>
      <c r="AW1457" s="169">
        <v>0</v>
      </c>
      <c r="AX1457" s="170">
        <f>IF(AU1457&gt;=0.1,'P3 Bureaumarge zee- en luchtvr.'!$D$12,0)</f>
        <v>0</v>
      </c>
      <c r="AY1457" s="163">
        <f t="shared" si="633"/>
        <v>0</v>
      </c>
      <c r="AZ1457" s="157" t="str">
        <f>VLOOKUP(D1457,'P4 Destination'!$C$21:$O$176,13,0)</f>
        <v>USD</v>
      </c>
      <c r="BA1457" s="164">
        <f t="shared" si="634"/>
        <v>0</v>
      </c>
      <c r="BB1457" s="171">
        <f>IF(AU1457&gt;0.1,(VLOOKUP(D1457,'P4 Destination'!$C$21:$M$176,3,0))*I1457,0)</f>
        <v>0</v>
      </c>
      <c r="BC1457" s="172">
        <f t="shared" si="635"/>
        <v>0</v>
      </c>
      <c r="BD1457" s="171">
        <f>(VLOOKUP($D1457,'P4 Destination'!$C$21:$M$176,4,0))*BC1457</f>
        <v>0</v>
      </c>
      <c r="BE1457" s="172">
        <f t="shared" si="636"/>
        <v>0</v>
      </c>
      <c r="BF1457" s="171">
        <f>(VLOOKUP($D1457,'P4 Destination'!$C$21:$M$176,5,0))*BE1457</f>
        <v>0</v>
      </c>
      <c r="BG1457" s="172">
        <f t="shared" si="637"/>
        <v>0</v>
      </c>
      <c r="BH1457" s="171">
        <f>(VLOOKUP($D1457,'P4 Destination'!$C$21:$M$176,6,0))*BG1457</f>
        <v>0</v>
      </c>
      <c r="BI1457" s="172">
        <f t="shared" si="638"/>
        <v>27</v>
      </c>
      <c r="BJ1457" s="171">
        <f>(VLOOKUP($D1457,'P4 Destination'!$C$21:$M$176,7,0))*BI1457</f>
        <v>0</v>
      </c>
      <c r="BK1457" s="172">
        <f t="shared" si="639"/>
        <v>0</v>
      </c>
      <c r="BL1457" s="171">
        <f>(VLOOKUP($D1457,'P4 Destination'!$C$21:$M$176,8,0))*BK1457</f>
        <v>0</v>
      </c>
      <c r="BM1457" s="172">
        <f t="shared" si="640"/>
        <v>0</v>
      </c>
      <c r="BN1457" s="171">
        <f>(VLOOKUP($D1457,'P4 Destination'!$C$21:$M$176,9,0))*BM1457</f>
        <v>0</v>
      </c>
      <c r="BO1457" s="154">
        <f t="shared" si="645"/>
        <v>1</v>
      </c>
      <c r="BP1457" s="171">
        <f>(VLOOKUP(D1457,'P4 Destination'!$C$21:$M$176,10,0))*K1457</f>
        <v>0</v>
      </c>
      <c r="BQ1457" s="171">
        <f>(VLOOKUP(D1457,'P4 Destination'!$C$21:$M$176,11,0))*J1457</f>
        <v>0</v>
      </c>
      <c r="BR1457" s="173">
        <f t="shared" si="641"/>
        <v>0</v>
      </c>
      <c r="BS1457" s="173">
        <f>(AV1457*2500)*'P6 Verzekering'!$E$11</f>
        <v>0</v>
      </c>
      <c r="BT1457" s="173">
        <f>(AW1457*2500)*'P6 Verzekering'!$E$12</f>
        <v>0</v>
      </c>
      <c r="BU1457" s="173">
        <f>(L1457*2500)*'P6 Verzekering'!$E$13</f>
        <v>0</v>
      </c>
      <c r="BV1457" s="173">
        <f t="shared" si="642"/>
        <v>0</v>
      </c>
      <c r="BW1457"/>
      <c r="BX1457"/>
    </row>
    <row r="1458" spans="1:76">
      <c r="A1458" s="152" t="s">
        <v>2020</v>
      </c>
      <c r="B1458" s="152" t="s">
        <v>219</v>
      </c>
      <c r="C1458" s="152" t="s">
        <v>219</v>
      </c>
      <c r="D1458" s="152" t="s">
        <v>281</v>
      </c>
      <c r="E1458" s="152" t="s">
        <v>538</v>
      </c>
      <c r="F1458" s="153">
        <f t="shared" si="618"/>
        <v>28</v>
      </c>
      <c r="G1458" s="154">
        <v>1</v>
      </c>
      <c r="H1458" s="154">
        <f>IFERROR(VLOOKUP(B1458,'P2 Origin'!$C$21:$Q$176,15,FALSE),0)</f>
        <v>0</v>
      </c>
      <c r="I1458" s="154">
        <f>IFERROR(VLOOKUP(D1458,'P4 Destination'!$C$21:$Q$176,15,FALSE),0)</f>
        <v>0</v>
      </c>
      <c r="J1458" s="155">
        <v>1</v>
      </c>
      <c r="K1458" s="155"/>
      <c r="L1458" s="156">
        <v>0</v>
      </c>
      <c r="M1458" s="155">
        <v>0</v>
      </c>
      <c r="N1458" s="155">
        <v>0</v>
      </c>
      <c r="O1458" s="157">
        <f t="shared" si="619"/>
        <v>0</v>
      </c>
      <c r="P1458" s="158">
        <f t="shared" si="620"/>
        <v>0</v>
      </c>
      <c r="Q1458" s="159">
        <f>IFERROR(VLOOKUP(N1458,'P1 Intra-Europees'!$A$15:$H$25,3,0),0)*P1458</f>
        <v>0</v>
      </c>
      <c r="R1458" s="160">
        <f t="shared" si="621"/>
        <v>0</v>
      </c>
      <c r="S1458" s="159">
        <f>IFERROR(VLOOKUP(N1458,'P1 Intra-Europees'!$A$15:$H$25,4,0),0)*R1458</f>
        <v>0</v>
      </c>
      <c r="T1458" s="160">
        <f t="shared" si="622"/>
        <v>0</v>
      </c>
      <c r="U1458" s="159">
        <f>IFERROR(VLOOKUP(N1458,'P1 Intra-Europees'!$A$15:$H$25,5,0),0)*T1458</f>
        <v>0</v>
      </c>
      <c r="V1458" s="160">
        <f t="shared" si="623"/>
        <v>0</v>
      </c>
      <c r="W1458" s="159">
        <f>IFERROR(VLOOKUP(N1458,'P1 Intra-Europees'!$A$15:$H$25,6,0),0)*V1458</f>
        <v>0</v>
      </c>
      <c r="X1458" s="160">
        <f t="shared" si="624"/>
        <v>0</v>
      </c>
      <c r="Y1458" s="159">
        <f>IFERROR(VLOOKUP(N1458,'P1 Intra-Europees'!$A$15:$H$25,7,0),0)*X1458</f>
        <v>0</v>
      </c>
      <c r="Z1458" s="161">
        <f t="shared" si="625"/>
        <v>0</v>
      </c>
      <c r="AA1458" s="162">
        <f>IFERROR(VLOOKUP(N1458,'P1 Intra-Europees'!$A$15:$H$25,8,0),0)*Z1458</f>
        <v>0</v>
      </c>
      <c r="AB1458" s="163">
        <f t="shared" si="626"/>
        <v>0</v>
      </c>
      <c r="AC1458" s="157" t="str">
        <f>VLOOKUP(B1458,'P2 Origin'!$C$21:$O$176,13,0)</f>
        <v>EUR</v>
      </c>
      <c r="AD1458" s="164">
        <f t="shared" si="627"/>
        <v>0</v>
      </c>
      <c r="AE1458" s="165">
        <f>IF(AU1458&gt;0.1,VLOOKUP(B1458,'P2 Origin'!$C$21:$M$176,3,0)*H1458,0)</f>
        <v>0</v>
      </c>
      <c r="AF1458" s="166">
        <f t="shared" si="628"/>
        <v>0</v>
      </c>
      <c r="AG1458" s="165">
        <f>(VLOOKUP(B1458,'P2 Origin'!$C$21:$M$176,4,0))*AF1458</f>
        <v>0</v>
      </c>
      <c r="AH1458" s="166">
        <f t="shared" si="629"/>
        <v>0</v>
      </c>
      <c r="AI1458" s="165">
        <f>(VLOOKUP(B1458,'P2 Origin'!$C$21:$M$176,5,0))*AH1458</f>
        <v>0</v>
      </c>
      <c r="AJ1458" s="166">
        <f t="shared" si="643"/>
        <v>0</v>
      </c>
      <c r="AK1458" s="165">
        <f>(VLOOKUP(B1458,'P2 Origin'!$C$21:$M$176,6,0))*AJ1458</f>
        <v>0</v>
      </c>
      <c r="AL1458" s="166">
        <f t="shared" si="630"/>
        <v>28</v>
      </c>
      <c r="AM1458" s="165">
        <f>(VLOOKUP($B1458,'P2 Origin'!$C$21:$M$176,7,0))*AL1458</f>
        <v>0</v>
      </c>
      <c r="AN1458" s="166">
        <f t="shared" si="631"/>
        <v>0</v>
      </c>
      <c r="AO1458" s="165">
        <f>(VLOOKUP($B1458,'P2 Origin'!$C$21:$M$176,8,0))*AN1458</f>
        <v>0</v>
      </c>
      <c r="AP1458" s="166">
        <f t="shared" si="632"/>
        <v>0</v>
      </c>
      <c r="AQ1458" s="165">
        <f>(VLOOKUP($B1458,'P2 Origin'!$C$21:$M$176,9,0))*AP1458</f>
        <v>0</v>
      </c>
      <c r="AR1458" s="155">
        <f t="shared" si="644"/>
        <v>1</v>
      </c>
      <c r="AS1458" s="164">
        <f>(VLOOKUP(B1458,'P2 Origin'!$C$21:$M$176,10,0))*K1458</f>
        <v>0</v>
      </c>
      <c r="AT1458" s="164">
        <f>(VLOOKUP(B1458,'P2 Origin'!$C$21:$M$176,11,0))*J1458</f>
        <v>0</v>
      </c>
      <c r="AU1458" s="167">
        <v>28</v>
      </c>
      <c r="AV1458" s="168">
        <v>28</v>
      </c>
      <c r="AW1458" s="169">
        <v>0</v>
      </c>
      <c r="AX1458" s="170">
        <f>IF(AU1458&gt;=0.1,'P3 Bureaumarge zee- en luchtvr.'!$D$12,0)</f>
        <v>0</v>
      </c>
      <c r="AY1458" s="163">
        <f t="shared" si="633"/>
        <v>0</v>
      </c>
      <c r="AZ1458" s="157" t="str">
        <f>VLOOKUP(D1458,'P4 Destination'!$C$21:$O$176,13,0)</f>
        <v>USD</v>
      </c>
      <c r="BA1458" s="164">
        <f t="shared" si="634"/>
        <v>0</v>
      </c>
      <c r="BB1458" s="171">
        <f>IF(AU1458&gt;0.1,(VLOOKUP(D1458,'P4 Destination'!$C$21:$M$176,3,0))*I1458,0)</f>
        <v>0</v>
      </c>
      <c r="BC1458" s="172">
        <f t="shared" si="635"/>
        <v>0</v>
      </c>
      <c r="BD1458" s="171">
        <f>(VLOOKUP($D1458,'P4 Destination'!$C$21:$M$176,4,0))*BC1458</f>
        <v>0</v>
      </c>
      <c r="BE1458" s="172">
        <f t="shared" si="636"/>
        <v>0</v>
      </c>
      <c r="BF1458" s="171">
        <f>(VLOOKUP($D1458,'P4 Destination'!$C$21:$M$176,5,0))*BE1458</f>
        <v>0</v>
      </c>
      <c r="BG1458" s="172">
        <f t="shared" si="637"/>
        <v>0</v>
      </c>
      <c r="BH1458" s="171">
        <f>(VLOOKUP($D1458,'P4 Destination'!$C$21:$M$176,6,0))*BG1458</f>
        <v>0</v>
      </c>
      <c r="BI1458" s="172">
        <f t="shared" si="638"/>
        <v>28</v>
      </c>
      <c r="BJ1458" s="171">
        <f>(VLOOKUP($D1458,'P4 Destination'!$C$21:$M$176,7,0))*BI1458</f>
        <v>0</v>
      </c>
      <c r="BK1458" s="172">
        <f t="shared" si="639"/>
        <v>0</v>
      </c>
      <c r="BL1458" s="171">
        <f>(VLOOKUP($D1458,'P4 Destination'!$C$21:$M$176,8,0))*BK1458</f>
        <v>0</v>
      </c>
      <c r="BM1458" s="172">
        <f t="shared" si="640"/>
        <v>0</v>
      </c>
      <c r="BN1458" s="171">
        <f>(VLOOKUP($D1458,'P4 Destination'!$C$21:$M$176,9,0))*BM1458</f>
        <v>0</v>
      </c>
      <c r="BO1458" s="154">
        <f t="shared" si="645"/>
        <v>1</v>
      </c>
      <c r="BP1458" s="171">
        <f>(VLOOKUP(D1458,'P4 Destination'!$C$21:$M$176,10,0))*K1458</f>
        <v>0</v>
      </c>
      <c r="BQ1458" s="171">
        <f>(VLOOKUP(D1458,'P4 Destination'!$C$21:$M$176,11,0))*J1458</f>
        <v>0</v>
      </c>
      <c r="BR1458" s="173">
        <f t="shared" si="641"/>
        <v>0</v>
      </c>
      <c r="BS1458" s="173">
        <f>(AV1458*2500)*'P6 Verzekering'!$E$11</f>
        <v>0</v>
      </c>
      <c r="BT1458" s="173">
        <f>(AW1458*2500)*'P6 Verzekering'!$E$12</f>
        <v>0</v>
      </c>
      <c r="BU1458" s="173">
        <f>(L1458*2500)*'P6 Verzekering'!$E$13</f>
        <v>0</v>
      </c>
      <c r="BV1458" s="173">
        <f t="shared" si="642"/>
        <v>0</v>
      </c>
      <c r="BW1458"/>
      <c r="BX1458"/>
    </row>
    <row r="1459" spans="1:76">
      <c r="A1459" s="152" t="s">
        <v>2023</v>
      </c>
      <c r="B1459" s="152" t="s">
        <v>219</v>
      </c>
      <c r="C1459" s="152" t="s">
        <v>219</v>
      </c>
      <c r="D1459" s="152" t="s">
        <v>281</v>
      </c>
      <c r="E1459" s="152" t="s">
        <v>538</v>
      </c>
      <c r="F1459" s="153">
        <f t="shared" si="618"/>
        <v>13</v>
      </c>
      <c r="G1459" s="154">
        <v>1</v>
      </c>
      <c r="H1459" s="154">
        <f>IFERROR(VLOOKUP(B1459,'P2 Origin'!$C$21:$Q$176,15,FALSE),0)</f>
        <v>0</v>
      </c>
      <c r="I1459" s="154">
        <f>IFERROR(VLOOKUP(D1459,'P4 Destination'!$C$21:$Q$176,15,FALSE),0)</f>
        <v>0</v>
      </c>
      <c r="J1459" s="155">
        <v>1</v>
      </c>
      <c r="K1459" s="155"/>
      <c r="L1459" s="156">
        <v>0</v>
      </c>
      <c r="M1459" s="155">
        <v>0</v>
      </c>
      <c r="N1459" s="155">
        <v>0</v>
      </c>
      <c r="O1459" s="157">
        <f t="shared" si="619"/>
        <v>0</v>
      </c>
      <c r="P1459" s="158">
        <f t="shared" si="620"/>
        <v>0</v>
      </c>
      <c r="Q1459" s="159">
        <f>IFERROR(VLOOKUP(N1459,'P1 Intra-Europees'!$A$15:$H$25,3,0),0)*P1459</f>
        <v>0</v>
      </c>
      <c r="R1459" s="160">
        <f t="shared" si="621"/>
        <v>0</v>
      </c>
      <c r="S1459" s="159">
        <f>IFERROR(VLOOKUP(N1459,'P1 Intra-Europees'!$A$15:$H$25,4,0),0)*R1459</f>
        <v>0</v>
      </c>
      <c r="T1459" s="160">
        <f t="shared" si="622"/>
        <v>0</v>
      </c>
      <c r="U1459" s="159">
        <f>IFERROR(VLOOKUP(N1459,'P1 Intra-Europees'!$A$15:$H$25,5,0),0)*T1459</f>
        <v>0</v>
      </c>
      <c r="V1459" s="160">
        <f t="shared" si="623"/>
        <v>0</v>
      </c>
      <c r="W1459" s="159">
        <f>IFERROR(VLOOKUP(N1459,'P1 Intra-Europees'!$A$15:$H$25,6,0),0)*V1459</f>
        <v>0</v>
      </c>
      <c r="X1459" s="160">
        <f t="shared" si="624"/>
        <v>0</v>
      </c>
      <c r="Y1459" s="159">
        <f>IFERROR(VLOOKUP(N1459,'P1 Intra-Europees'!$A$15:$H$25,7,0),0)*X1459</f>
        <v>0</v>
      </c>
      <c r="Z1459" s="161">
        <f t="shared" si="625"/>
        <v>0</v>
      </c>
      <c r="AA1459" s="162">
        <f>IFERROR(VLOOKUP(N1459,'P1 Intra-Europees'!$A$15:$H$25,8,0),0)*Z1459</f>
        <v>0</v>
      </c>
      <c r="AB1459" s="163">
        <f t="shared" si="626"/>
        <v>0</v>
      </c>
      <c r="AC1459" s="157" t="str">
        <f>VLOOKUP(B1459,'P2 Origin'!$C$21:$O$176,13,0)</f>
        <v>EUR</v>
      </c>
      <c r="AD1459" s="164">
        <f t="shared" si="627"/>
        <v>0</v>
      </c>
      <c r="AE1459" s="165">
        <f>IF(AU1459&gt;0.1,VLOOKUP(B1459,'P2 Origin'!$C$21:$M$176,3,0)*H1459,0)</f>
        <v>0</v>
      </c>
      <c r="AF1459" s="166">
        <f t="shared" si="628"/>
        <v>0</v>
      </c>
      <c r="AG1459" s="165">
        <f>(VLOOKUP(B1459,'P2 Origin'!$C$21:$M$176,4,0))*AF1459</f>
        <v>0</v>
      </c>
      <c r="AH1459" s="166">
        <f t="shared" si="629"/>
        <v>13</v>
      </c>
      <c r="AI1459" s="165">
        <f>(VLOOKUP(B1459,'P2 Origin'!$C$21:$M$176,5,0))*AH1459</f>
        <v>0</v>
      </c>
      <c r="AJ1459" s="166">
        <f t="shared" si="643"/>
        <v>0</v>
      </c>
      <c r="AK1459" s="165">
        <f>(VLOOKUP(B1459,'P2 Origin'!$C$21:$M$176,6,0))*AJ1459</f>
        <v>0</v>
      </c>
      <c r="AL1459" s="166">
        <f t="shared" si="630"/>
        <v>0</v>
      </c>
      <c r="AM1459" s="165">
        <f>(VLOOKUP($B1459,'P2 Origin'!$C$21:$M$176,7,0))*AL1459</f>
        <v>0</v>
      </c>
      <c r="AN1459" s="166">
        <f t="shared" si="631"/>
        <v>0</v>
      </c>
      <c r="AO1459" s="165">
        <f>(VLOOKUP($B1459,'P2 Origin'!$C$21:$M$176,8,0))*AN1459</f>
        <v>0</v>
      </c>
      <c r="AP1459" s="166">
        <f t="shared" si="632"/>
        <v>0</v>
      </c>
      <c r="AQ1459" s="165">
        <f>(VLOOKUP($B1459,'P2 Origin'!$C$21:$M$176,9,0))*AP1459</f>
        <v>0</v>
      </c>
      <c r="AR1459" s="155">
        <f t="shared" si="644"/>
        <v>1</v>
      </c>
      <c r="AS1459" s="164">
        <f>(VLOOKUP(B1459,'P2 Origin'!$C$21:$M$176,10,0))*K1459</f>
        <v>0</v>
      </c>
      <c r="AT1459" s="164">
        <f>(VLOOKUP(B1459,'P2 Origin'!$C$21:$M$176,11,0))*J1459</f>
        <v>0</v>
      </c>
      <c r="AU1459" s="167">
        <v>13</v>
      </c>
      <c r="AV1459" s="168">
        <v>13</v>
      </c>
      <c r="AW1459" s="169">
        <v>0</v>
      </c>
      <c r="AX1459" s="170">
        <f>IF(AU1459&gt;=0.1,'P3 Bureaumarge zee- en luchtvr.'!$D$12,0)</f>
        <v>0</v>
      </c>
      <c r="AY1459" s="163">
        <f t="shared" si="633"/>
        <v>0</v>
      </c>
      <c r="AZ1459" s="157" t="str">
        <f>VLOOKUP(D1459,'P4 Destination'!$C$21:$O$176,13,0)</f>
        <v>USD</v>
      </c>
      <c r="BA1459" s="164">
        <f t="shared" si="634"/>
        <v>0</v>
      </c>
      <c r="BB1459" s="171">
        <f>IF(AU1459&gt;0.1,(VLOOKUP(D1459,'P4 Destination'!$C$21:$M$176,3,0))*I1459,0)</f>
        <v>0</v>
      </c>
      <c r="BC1459" s="172">
        <f t="shared" si="635"/>
        <v>0</v>
      </c>
      <c r="BD1459" s="171">
        <f>(VLOOKUP($D1459,'P4 Destination'!$C$21:$M$176,4,0))*BC1459</f>
        <v>0</v>
      </c>
      <c r="BE1459" s="172">
        <f t="shared" si="636"/>
        <v>13</v>
      </c>
      <c r="BF1459" s="171">
        <f>(VLOOKUP($D1459,'P4 Destination'!$C$21:$M$176,5,0))*BE1459</f>
        <v>0</v>
      </c>
      <c r="BG1459" s="172">
        <f t="shared" si="637"/>
        <v>0</v>
      </c>
      <c r="BH1459" s="171">
        <f>(VLOOKUP($D1459,'P4 Destination'!$C$21:$M$176,6,0))*BG1459</f>
        <v>0</v>
      </c>
      <c r="BI1459" s="172">
        <f t="shared" si="638"/>
        <v>0</v>
      </c>
      <c r="BJ1459" s="171">
        <f>(VLOOKUP($D1459,'P4 Destination'!$C$21:$M$176,7,0))*BI1459</f>
        <v>0</v>
      </c>
      <c r="BK1459" s="172">
        <f t="shared" si="639"/>
        <v>0</v>
      </c>
      <c r="BL1459" s="171">
        <f>(VLOOKUP($D1459,'P4 Destination'!$C$21:$M$176,8,0))*BK1459</f>
        <v>0</v>
      </c>
      <c r="BM1459" s="172">
        <f t="shared" si="640"/>
        <v>0</v>
      </c>
      <c r="BN1459" s="171">
        <f>(VLOOKUP($D1459,'P4 Destination'!$C$21:$M$176,9,0))*BM1459</f>
        <v>0</v>
      </c>
      <c r="BO1459" s="154">
        <f t="shared" si="645"/>
        <v>1</v>
      </c>
      <c r="BP1459" s="171">
        <f>(VLOOKUP(D1459,'P4 Destination'!$C$21:$M$176,10,0))*K1459</f>
        <v>0</v>
      </c>
      <c r="BQ1459" s="171">
        <f>(VLOOKUP(D1459,'P4 Destination'!$C$21:$M$176,11,0))*J1459</f>
        <v>0</v>
      </c>
      <c r="BR1459" s="173">
        <f t="shared" si="641"/>
        <v>0</v>
      </c>
      <c r="BS1459" s="173">
        <f>(AV1459*2500)*'P6 Verzekering'!$E$11</f>
        <v>0</v>
      </c>
      <c r="BT1459" s="173">
        <f>(AW1459*2500)*'P6 Verzekering'!$E$12</f>
        <v>0</v>
      </c>
      <c r="BU1459" s="173">
        <f>(L1459*2500)*'P6 Verzekering'!$E$13</f>
        <v>0</v>
      </c>
      <c r="BV1459" s="173">
        <f t="shared" si="642"/>
        <v>0</v>
      </c>
      <c r="BW1459"/>
      <c r="BX1459"/>
    </row>
    <row r="1460" spans="1:76">
      <c r="A1460" s="152" t="s">
        <v>2025</v>
      </c>
      <c r="B1460" s="152" t="s">
        <v>219</v>
      </c>
      <c r="C1460" s="152" t="s">
        <v>219</v>
      </c>
      <c r="D1460" s="152" t="s">
        <v>281</v>
      </c>
      <c r="E1460" s="152" t="s">
        <v>538</v>
      </c>
      <c r="F1460" s="153">
        <f t="shared" si="618"/>
        <v>34</v>
      </c>
      <c r="G1460" s="154">
        <v>1</v>
      </c>
      <c r="H1460" s="154">
        <f>IFERROR(VLOOKUP(B1460,'P2 Origin'!$C$21:$Q$176,15,FALSE),0)</f>
        <v>0</v>
      </c>
      <c r="I1460" s="154">
        <f>IFERROR(VLOOKUP(D1460,'P4 Destination'!$C$21:$Q$176,15,FALSE),0)</f>
        <v>0</v>
      </c>
      <c r="J1460" s="155"/>
      <c r="K1460" s="155">
        <v>1</v>
      </c>
      <c r="L1460" s="156">
        <v>0</v>
      </c>
      <c r="M1460" s="155">
        <v>0</v>
      </c>
      <c r="N1460" s="155">
        <v>0</v>
      </c>
      <c r="O1460" s="157">
        <f t="shared" si="619"/>
        <v>0</v>
      </c>
      <c r="P1460" s="158">
        <f t="shared" si="620"/>
        <v>0</v>
      </c>
      <c r="Q1460" s="159">
        <f>IFERROR(VLOOKUP(N1460,'P1 Intra-Europees'!$A$15:$H$25,3,0),0)*P1460</f>
        <v>0</v>
      </c>
      <c r="R1460" s="160">
        <f t="shared" si="621"/>
        <v>0</v>
      </c>
      <c r="S1460" s="159">
        <f>IFERROR(VLOOKUP(N1460,'P1 Intra-Europees'!$A$15:$H$25,4,0),0)*R1460</f>
        <v>0</v>
      </c>
      <c r="T1460" s="160">
        <f t="shared" si="622"/>
        <v>0</v>
      </c>
      <c r="U1460" s="159">
        <f>IFERROR(VLOOKUP(N1460,'P1 Intra-Europees'!$A$15:$H$25,5,0),0)*T1460</f>
        <v>0</v>
      </c>
      <c r="V1460" s="160">
        <f t="shared" si="623"/>
        <v>0</v>
      </c>
      <c r="W1460" s="159">
        <f>IFERROR(VLOOKUP(N1460,'P1 Intra-Europees'!$A$15:$H$25,6,0),0)*V1460</f>
        <v>0</v>
      </c>
      <c r="X1460" s="160">
        <f t="shared" si="624"/>
        <v>0</v>
      </c>
      <c r="Y1460" s="159">
        <f>IFERROR(VLOOKUP(N1460,'P1 Intra-Europees'!$A$15:$H$25,7,0),0)*X1460</f>
        <v>0</v>
      </c>
      <c r="Z1460" s="161">
        <f t="shared" si="625"/>
        <v>0</v>
      </c>
      <c r="AA1460" s="162">
        <f>IFERROR(VLOOKUP(N1460,'P1 Intra-Europees'!$A$15:$H$25,8,0),0)*Z1460</f>
        <v>0</v>
      </c>
      <c r="AB1460" s="163">
        <f t="shared" si="626"/>
        <v>0</v>
      </c>
      <c r="AC1460" s="157" t="str">
        <f>VLOOKUP(B1460,'P2 Origin'!$C$21:$O$176,13,0)</f>
        <v>EUR</v>
      </c>
      <c r="AD1460" s="164">
        <f t="shared" si="627"/>
        <v>0</v>
      </c>
      <c r="AE1460" s="165">
        <f>IF(AU1460&gt;0.1,VLOOKUP(B1460,'P2 Origin'!$C$21:$M$176,3,0)*H1460,0)</f>
        <v>0</v>
      </c>
      <c r="AF1460" s="166">
        <f t="shared" si="628"/>
        <v>0</v>
      </c>
      <c r="AG1460" s="165">
        <f>(VLOOKUP(B1460,'P2 Origin'!$C$21:$M$176,4,0))*AF1460</f>
        <v>0</v>
      </c>
      <c r="AH1460" s="166">
        <f t="shared" si="629"/>
        <v>0</v>
      </c>
      <c r="AI1460" s="165">
        <f>(VLOOKUP(B1460,'P2 Origin'!$C$21:$M$176,5,0))*AH1460</f>
        <v>0</v>
      </c>
      <c r="AJ1460" s="166">
        <f t="shared" si="643"/>
        <v>0</v>
      </c>
      <c r="AK1460" s="165">
        <f>(VLOOKUP(B1460,'P2 Origin'!$C$21:$M$176,6,0))*AJ1460</f>
        <v>0</v>
      </c>
      <c r="AL1460" s="166">
        <f t="shared" si="630"/>
        <v>34</v>
      </c>
      <c r="AM1460" s="165">
        <f>(VLOOKUP($B1460,'P2 Origin'!$C$21:$M$176,7,0))*AL1460</f>
        <v>0</v>
      </c>
      <c r="AN1460" s="166">
        <f t="shared" si="631"/>
        <v>0</v>
      </c>
      <c r="AO1460" s="165">
        <f>(VLOOKUP($B1460,'P2 Origin'!$C$21:$M$176,8,0))*AN1460</f>
        <v>0</v>
      </c>
      <c r="AP1460" s="166">
        <f t="shared" si="632"/>
        <v>0</v>
      </c>
      <c r="AQ1460" s="165">
        <f>(VLOOKUP($B1460,'P2 Origin'!$C$21:$M$176,9,0))*AP1460</f>
        <v>0</v>
      </c>
      <c r="AR1460" s="155">
        <f t="shared" si="644"/>
        <v>1</v>
      </c>
      <c r="AS1460" s="164">
        <f>(VLOOKUP(B1460,'P2 Origin'!$C$21:$M$176,10,0))*K1460</f>
        <v>0</v>
      </c>
      <c r="AT1460" s="164">
        <f>(VLOOKUP(B1460,'P2 Origin'!$C$21:$M$176,11,0))*J1460</f>
        <v>0</v>
      </c>
      <c r="AU1460" s="167">
        <v>34</v>
      </c>
      <c r="AV1460" s="168">
        <v>34</v>
      </c>
      <c r="AW1460" s="169">
        <v>0</v>
      </c>
      <c r="AX1460" s="170">
        <f>IF(AU1460&gt;=0.1,'P3 Bureaumarge zee- en luchtvr.'!$D$12,0)</f>
        <v>0</v>
      </c>
      <c r="AY1460" s="163">
        <f t="shared" si="633"/>
        <v>0</v>
      </c>
      <c r="AZ1460" s="157" t="str">
        <f>VLOOKUP(D1460,'P4 Destination'!$C$21:$O$176,13,0)</f>
        <v>USD</v>
      </c>
      <c r="BA1460" s="164">
        <f t="shared" si="634"/>
        <v>0</v>
      </c>
      <c r="BB1460" s="171">
        <f>IF(AU1460&gt;0.1,(VLOOKUP(D1460,'P4 Destination'!$C$21:$M$176,3,0))*I1460,0)</f>
        <v>0</v>
      </c>
      <c r="BC1460" s="172">
        <f t="shared" si="635"/>
        <v>0</v>
      </c>
      <c r="BD1460" s="171">
        <f>(VLOOKUP($D1460,'P4 Destination'!$C$21:$M$176,4,0))*BC1460</f>
        <v>0</v>
      </c>
      <c r="BE1460" s="172">
        <f t="shared" si="636"/>
        <v>0</v>
      </c>
      <c r="BF1460" s="171">
        <f>(VLOOKUP($D1460,'P4 Destination'!$C$21:$M$176,5,0))*BE1460</f>
        <v>0</v>
      </c>
      <c r="BG1460" s="172">
        <f t="shared" si="637"/>
        <v>0</v>
      </c>
      <c r="BH1460" s="171">
        <f>(VLOOKUP($D1460,'P4 Destination'!$C$21:$M$176,6,0))*BG1460</f>
        <v>0</v>
      </c>
      <c r="BI1460" s="172">
        <f t="shared" si="638"/>
        <v>34</v>
      </c>
      <c r="BJ1460" s="171">
        <f>(VLOOKUP($D1460,'P4 Destination'!$C$21:$M$176,7,0))*BI1460</f>
        <v>0</v>
      </c>
      <c r="BK1460" s="172">
        <f t="shared" si="639"/>
        <v>0</v>
      </c>
      <c r="BL1460" s="171">
        <f>(VLOOKUP($D1460,'P4 Destination'!$C$21:$M$176,8,0))*BK1460</f>
        <v>0</v>
      </c>
      <c r="BM1460" s="172">
        <f t="shared" si="640"/>
        <v>0</v>
      </c>
      <c r="BN1460" s="171">
        <f>(VLOOKUP($D1460,'P4 Destination'!$C$21:$M$176,9,0))*BM1460</f>
        <v>0</v>
      </c>
      <c r="BO1460" s="154">
        <f t="shared" si="645"/>
        <v>1</v>
      </c>
      <c r="BP1460" s="171">
        <f>(VLOOKUP(D1460,'P4 Destination'!$C$21:$M$176,10,0))*K1460</f>
        <v>0</v>
      </c>
      <c r="BQ1460" s="171">
        <f>(VLOOKUP(D1460,'P4 Destination'!$C$21:$M$176,11,0))*J1460</f>
        <v>0</v>
      </c>
      <c r="BR1460" s="173">
        <f t="shared" si="641"/>
        <v>0</v>
      </c>
      <c r="BS1460" s="173">
        <f>(AV1460*2500)*'P6 Verzekering'!$E$11</f>
        <v>0</v>
      </c>
      <c r="BT1460" s="173">
        <f>(AW1460*2500)*'P6 Verzekering'!$E$12</f>
        <v>0</v>
      </c>
      <c r="BU1460" s="173">
        <f>(L1460*2500)*'P6 Verzekering'!$E$13</f>
        <v>0</v>
      </c>
      <c r="BV1460" s="173">
        <f t="shared" si="642"/>
        <v>0</v>
      </c>
      <c r="BW1460"/>
      <c r="BX1460"/>
    </row>
    <row r="1461" spans="1:76">
      <c r="A1461" s="152" t="s">
        <v>2027</v>
      </c>
      <c r="B1461" s="152" t="s">
        <v>219</v>
      </c>
      <c r="C1461" s="152" t="s">
        <v>219</v>
      </c>
      <c r="D1461" s="152" t="s">
        <v>281</v>
      </c>
      <c r="E1461" s="152" t="s">
        <v>538</v>
      </c>
      <c r="F1461" s="153">
        <f t="shared" si="618"/>
        <v>5</v>
      </c>
      <c r="G1461" s="154">
        <v>1</v>
      </c>
      <c r="H1461" s="154">
        <f>IFERROR(VLOOKUP(B1461,'P2 Origin'!$C$21:$Q$176,15,FALSE),0)</f>
        <v>0</v>
      </c>
      <c r="I1461" s="154">
        <f>IFERROR(VLOOKUP(D1461,'P4 Destination'!$C$21:$Q$176,15,FALSE),0)</f>
        <v>0</v>
      </c>
      <c r="J1461" s="155"/>
      <c r="K1461" s="155">
        <v>1</v>
      </c>
      <c r="L1461" s="156">
        <v>0</v>
      </c>
      <c r="M1461" s="155">
        <v>0</v>
      </c>
      <c r="N1461" s="155">
        <v>0</v>
      </c>
      <c r="O1461" s="157">
        <f t="shared" si="619"/>
        <v>0</v>
      </c>
      <c r="P1461" s="158">
        <f t="shared" si="620"/>
        <v>0</v>
      </c>
      <c r="Q1461" s="159">
        <f>IFERROR(VLOOKUP(N1461,'P1 Intra-Europees'!$A$15:$H$25,3,0),0)*P1461</f>
        <v>0</v>
      </c>
      <c r="R1461" s="160">
        <f t="shared" si="621"/>
        <v>0</v>
      </c>
      <c r="S1461" s="159">
        <f>IFERROR(VLOOKUP(N1461,'P1 Intra-Europees'!$A$15:$H$25,4,0),0)*R1461</f>
        <v>0</v>
      </c>
      <c r="T1461" s="160">
        <f t="shared" si="622"/>
        <v>0</v>
      </c>
      <c r="U1461" s="159">
        <f>IFERROR(VLOOKUP(N1461,'P1 Intra-Europees'!$A$15:$H$25,5,0),0)*T1461</f>
        <v>0</v>
      </c>
      <c r="V1461" s="160">
        <f t="shared" si="623"/>
        <v>0</v>
      </c>
      <c r="W1461" s="159">
        <f>IFERROR(VLOOKUP(N1461,'P1 Intra-Europees'!$A$15:$H$25,6,0),0)*V1461</f>
        <v>0</v>
      </c>
      <c r="X1461" s="160">
        <f t="shared" si="624"/>
        <v>0</v>
      </c>
      <c r="Y1461" s="159">
        <f>IFERROR(VLOOKUP(N1461,'P1 Intra-Europees'!$A$15:$H$25,7,0),0)*X1461</f>
        <v>0</v>
      </c>
      <c r="Z1461" s="161">
        <f t="shared" si="625"/>
        <v>0</v>
      </c>
      <c r="AA1461" s="162">
        <f>IFERROR(VLOOKUP(N1461,'P1 Intra-Europees'!$A$15:$H$25,8,0),0)*Z1461</f>
        <v>0</v>
      </c>
      <c r="AB1461" s="163">
        <f t="shared" si="626"/>
        <v>0</v>
      </c>
      <c r="AC1461" s="157" t="str">
        <f>VLOOKUP(B1461,'P2 Origin'!$C$21:$O$176,13,0)</f>
        <v>EUR</v>
      </c>
      <c r="AD1461" s="164">
        <f t="shared" si="627"/>
        <v>0</v>
      </c>
      <c r="AE1461" s="165">
        <f>IF(AU1461&gt;0.1,VLOOKUP(B1461,'P2 Origin'!$C$21:$M$176,3,0)*H1461,0)</f>
        <v>0</v>
      </c>
      <c r="AF1461" s="166">
        <f t="shared" si="628"/>
        <v>5</v>
      </c>
      <c r="AG1461" s="165">
        <f>(VLOOKUP(B1461,'P2 Origin'!$C$21:$M$176,4,0))*AF1461</f>
        <v>0</v>
      </c>
      <c r="AH1461" s="166">
        <f t="shared" si="629"/>
        <v>0</v>
      </c>
      <c r="AI1461" s="165">
        <f>(VLOOKUP(B1461,'P2 Origin'!$C$21:$M$176,5,0))*AH1461</f>
        <v>0</v>
      </c>
      <c r="AJ1461" s="166">
        <f t="shared" si="643"/>
        <v>0</v>
      </c>
      <c r="AK1461" s="165">
        <f>(VLOOKUP(B1461,'P2 Origin'!$C$21:$M$176,6,0))*AJ1461</f>
        <v>0</v>
      </c>
      <c r="AL1461" s="166">
        <f t="shared" si="630"/>
        <v>0</v>
      </c>
      <c r="AM1461" s="165">
        <f>(VLOOKUP($B1461,'P2 Origin'!$C$21:$M$176,7,0))*AL1461</f>
        <v>0</v>
      </c>
      <c r="AN1461" s="166">
        <f t="shared" si="631"/>
        <v>0</v>
      </c>
      <c r="AO1461" s="165">
        <f>(VLOOKUP($B1461,'P2 Origin'!$C$21:$M$176,8,0))*AN1461</f>
        <v>0</v>
      </c>
      <c r="AP1461" s="166">
        <f t="shared" si="632"/>
        <v>0</v>
      </c>
      <c r="AQ1461" s="165">
        <f>(VLOOKUP($B1461,'P2 Origin'!$C$21:$M$176,9,0))*AP1461</f>
        <v>0</v>
      </c>
      <c r="AR1461" s="155">
        <f t="shared" si="644"/>
        <v>1</v>
      </c>
      <c r="AS1461" s="164">
        <f>(VLOOKUP(B1461,'P2 Origin'!$C$21:$M$176,10,0))*K1461</f>
        <v>0</v>
      </c>
      <c r="AT1461" s="164">
        <f>(VLOOKUP(B1461,'P2 Origin'!$C$21:$M$176,11,0))*J1461</f>
        <v>0</v>
      </c>
      <c r="AU1461" s="167">
        <v>5</v>
      </c>
      <c r="AV1461" s="168">
        <v>5</v>
      </c>
      <c r="AW1461" s="169">
        <v>0</v>
      </c>
      <c r="AX1461" s="170">
        <f>IF(AU1461&gt;=0.1,'P3 Bureaumarge zee- en luchtvr.'!$D$12,0)</f>
        <v>0</v>
      </c>
      <c r="AY1461" s="163">
        <f t="shared" si="633"/>
        <v>0</v>
      </c>
      <c r="AZ1461" s="157" t="str">
        <f>VLOOKUP(D1461,'P4 Destination'!$C$21:$O$176,13,0)</f>
        <v>USD</v>
      </c>
      <c r="BA1461" s="164">
        <f t="shared" si="634"/>
        <v>0</v>
      </c>
      <c r="BB1461" s="171">
        <f>IF(AU1461&gt;0.1,(VLOOKUP(D1461,'P4 Destination'!$C$21:$M$176,3,0))*I1461,0)</f>
        <v>0</v>
      </c>
      <c r="BC1461" s="172">
        <f t="shared" si="635"/>
        <v>5</v>
      </c>
      <c r="BD1461" s="171">
        <f>(VLOOKUP($D1461,'P4 Destination'!$C$21:$M$176,4,0))*BC1461</f>
        <v>0</v>
      </c>
      <c r="BE1461" s="172">
        <f t="shared" si="636"/>
        <v>0</v>
      </c>
      <c r="BF1461" s="171">
        <f>(VLOOKUP($D1461,'P4 Destination'!$C$21:$M$176,5,0))*BE1461</f>
        <v>0</v>
      </c>
      <c r="BG1461" s="172">
        <f t="shared" si="637"/>
        <v>0</v>
      </c>
      <c r="BH1461" s="171">
        <f>(VLOOKUP($D1461,'P4 Destination'!$C$21:$M$176,6,0))*BG1461</f>
        <v>0</v>
      </c>
      <c r="BI1461" s="172">
        <f t="shared" si="638"/>
        <v>0</v>
      </c>
      <c r="BJ1461" s="171">
        <f>(VLOOKUP($D1461,'P4 Destination'!$C$21:$M$176,7,0))*BI1461</f>
        <v>0</v>
      </c>
      <c r="BK1461" s="172">
        <f t="shared" si="639"/>
        <v>0</v>
      </c>
      <c r="BL1461" s="171">
        <f>(VLOOKUP($D1461,'P4 Destination'!$C$21:$M$176,8,0))*BK1461</f>
        <v>0</v>
      </c>
      <c r="BM1461" s="172">
        <f t="shared" si="640"/>
        <v>0</v>
      </c>
      <c r="BN1461" s="171">
        <f>(VLOOKUP($D1461,'P4 Destination'!$C$21:$M$176,9,0))*BM1461</f>
        <v>0</v>
      </c>
      <c r="BO1461" s="154">
        <f t="shared" si="645"/>
        <v>1</v>
      </c>
      <c r="BP1461" s="171">
        <f>(VLOOKUP(D1461,'P4 Destination'!$C$21:$M$176,10,0))*K1461</f>
        <v>0</v>
      </c>
      <c r="BQ1461" s="171">
        <f>(VLOOKUP(D1461,'P4 Destination'!$C$21:$M$176,11,0))*J1461</f>
        <v>0</v>
      </c>
      <c r="BR1461" s="173">
        <f t="shared" si="641"/>
        <v>0</v>
      </c>
      <c r="BS1461" s="173">
        <f>(AV1461*2500)*'P6 Verzekering'!$E$11</f>
        <v>0</v>
      </c>
      <c r="BT1461" s="173">
        <f>(AW1461*2500)*'P6 Verzekering'!$E$12</f>
        <v>0</v>
      </c>
      <c r="BU1461" s="173">
        <f>(L1461*2500)*'P6 Verzekering'!$E$13</f>
        <v>0</v>
      </c>
      <c r="BV1461" s="173">
        <f t="shared" si="642"/>
        <v>0</v>
      </c>
      <c r="BW1461"/>
      <c r="BX1461"/>
    </row>
    <row r="1462" spans="1:76">
      <c r="A1462" s="152" t="s">
        <v>2029</v>
      </c>
      <c r="B1462" s="152" t="s">
        <v>219</v>
      </c>
      <c r="C1462" s="152" t="s">
        <v>219</v>
      </c>
      <c r="D1462" s="152" t="s">
        <v>281</v>
      </c>
      <c r="E1462" s="152" t="s">
        <v>538</v>
      </c>
      <c r="F1462" s="153">
        <f t="shared" si="618"/>
        <v>25</v>
      </c>
      <c r="G1462" s="154">
        <v>1</v>
      </c>
      <c r="H1462" s="154">
        <f>IFERROR(VLOOKUP(B1462,'P2 Origin'!$C$21:$Q$176,15,FALSE),0)</f>
        <v>0</v>
      </c>
      <c r="I1462" s="154">
        <f>IFERROR(VLOOKUP(D1462,'P4 Destination'!$C$21:$Q$176,15,FALSE),0)</f>
        <v>0</v>
      </c>
      <c r="J1462" s="155"/>
      <c r="K1462" s="155">
        <v>1</v>
      </c>
      <c r="L1462" s="156">
        <v>0</v>
      </c>
      <c r="M1462" s="155">
        <v>0</v>
      </c>
      <c r="N1462" s="155">
        <v>0</v>
      </c>
      <c r="O1462" s="157">
        <f t="shared" si="619"/>
        <v>0</v>
      </c>
      <c r="P1462" s="158">
        <f t="shared" si="620"/>
        <v>0</v>
      </c>
      <c r="Q1462" s="159">
        <f>IFERROR(VLOOKUP(N1462,'P1 Intra-Europees'!$A$15:$H$25,3,0),0)*P1462</f>
        <v>0</v>
      </c>
      <c r="R1462" s="160">
        <f t="shared" si="621"/>
        <v>0</v>
      </c>
      <c r="S1462" s="159">
        <f>IFERROR(VLOOKUP(N1462,'P1 Intra-Europees'!$A$15:$H$25,4,0),0)*R1462</f>
        <v>0</v>
      </c>
      <c r="T1462" s="160">
        <f t="shared" si="622"/>
        <v>0</v>
      </c>
      <c r="U1462" s="159">
        <f>IFERROR(VLOOKUP(N1462,'P1 Intra-Europees'!$A$15:$H$25,5,0),0)*T1462</f>
        <v>0</v>
      </c>
      <c r="V1462" s="160">
        <f t="shared" si="623"/>
        <v>0</v>
      </c>
      <c r="W1462" s="159">
        <f>IFERROR(VLOOKUP(N1462,'P1 Intra-Europees'!$A$15:$H$25,6,0),0)*V1462</f>
        <v>0</v>
      </c>
      <c r="X1462" s="160">
        <f t="shared" si="624"/>
        <v>0</v>
      </c>
      <c r="Y1462" s="159">
        <f>IFERROR(VLOOKUP(N1462,'P1 Intra-Europees'!$A$15:$H$25,7,0),0)*X1462</f>
        <v>0</v>
      </c>
      <c r="Z1462" s="161">
        <f t="shared" si="625"/>
        <v>0</v>
      </c>
      <c r="AA1462" s="162">
        <f>IFERROR(VLOOKUP(N1462,'P1 Intra-Europees'!$A$15:$H$25,8,0),0)*Z1462</f>
        <v>0</v>
      </c>
      <c r="AB1462" s="163">
        <f t="shared" si="626"/>
        <v>0</v>
      </c>
      <c r="AC1462" s="157" t="str">
        <f>VLOOKUP(B1462,'P2 Origin'!$C$21:$O$176,13,0)</f>
        <v>EUR</v>
      </c>
      <c r="AD1462" s="164">
        <f t="shared" si="627"/>
        <v>0</v>
      </c>
      <c r="AE1462" s="165">
        <f>IF(AU1462&gt;0.1,VLOOKUP(B1462,'P2 Origin'!$C$21:$M$176,3,0)*H1462,0)</f>
        <v>0</v>
      </c>
      <c r="AF1462" s="166">
        <f t="shared" si="628"/>
        <v>0</v>
      </c>
      <c r="AG1462" s="165">
        <f>(VLOOKUP(B1462,'P2 Origin'!$C$21:$M$176,4,0))*AF1462</f>
        <v>0</v>
      </c>
      <c r="AH1462" s="166">
        <f t="shared" si="629"/>
        <v>0</v>
      </c>
      <c r="AI1462" s="165">
        <f>(VLOOKUP(B1462,'P2 Origin'!$C$21:$M$176,5,0))*AH1462</f>
        <v>0</v>
      </c>
      <c r="AJ1462" s="166">
        <f t="shared" si="643"/>
        <v>25</v>
      </c>
      <c r="AK1462" s="165">
        <f>(VLOOKUP(B1462,'P2 Origin'!$C$21:$M$176,6,0))*AJ1462</f>
        <v>0</v>
      </c>
      <c r="AL1462" s="166">
        <f t="shared" si="630"/>
        <v>0</v>
      </c>
      <c r="AM1462" s="165">
        <f>(VLOOKUP($B1462,'P2 Origin'!$C$21:$M$176,7,0))*AL1462</f>
        <v>0</v>
      </c>
      <c r="AN1462" s="166">
        <f t="shared" si="631"/>
        <v>0</v>
      </c>
      <c r="AO1462" s="165">
        <f>(VLOOKUP($B1462,'P2 Origin'!$C$21:$M$176,8,0))*AN1462</f>
        <v>0</v>
      </c>
      <c r="AP1462" s="166">
        <f t="shared" si="632"/>
        <v>0</v>
      </c>
      <c r="AQ1462" s="165">
        <f>(VLOOKUP($B1462,'P2 Origin'!$C$21:$M$176,9,0))*AP1462</f>
        <v>0</v>
      </c>
      <c r="AR1462" s="155">
        <f t="shared" si="644"/>
        <v>1</v>
      </c>
      <c r="AS1462" s="164">
        <f>(VLOOKUP(B1462,'P2 Origin'!$C$21:$M$176,10,0))*K1462</f>
        <v>0</v>
      </c>
      <c r="AT1462" s="164">
        <f>(VLOOKUP(B1462,'P2 Origin'!$C$21:$M$176,11,0))*J1462</f>
        <v>0</v>
      </c>
      <c r="AU1462" s="167">
        <v>25</v>
      </c>
      <c r="AV1462" s="168">
        <v>25</v>
      </c>
      <c r="AW1462" s="169">
        <v>0</v>
      </c>
      <c r="AX1462" s="170">
        <f>IF(AU1462&gt;=0.1,'P3 Bureaumarge zee- en luchtvr.'!$D$12,0)</f>
        <v>0</v>
      </c>
      <c r="AY1462" s="163">
        <f t="shared" si="633"/>
        <v>0</v>
      </c>
      <c r="AZ1462" s="157" t="str">
        <f>VLOOKUP(D1462,'P4 Destination'!$C$21:$O$176,13,0)</f>
        <v>USD</v>
      </c>
      <c r="BA1462" s="164">
        <f t="shared" si="634"/>
        <v>0</v>
      </c>
      <c r="BB1462" s="171">
        <f>IF(AU1462&gt;0.1,(VLOOKUP(D1462,'P4 Destination'!$C$21:$M$176,3,0))*I1462,0)</f>
        <v>0</v>
      </c>
      <c r="BC1462" s="172">
        <f t="shared" si="635"/>
        <v>0</v>
      </c>
      <c r="BD1462" s="171">
        <f>(VLOOKUP($D1462,'P4 Destination'!$C$21:$M$176,4,0))*BC1462</f>
        <v>0</v>
      </c>
      <c r="BE1462" s="172">
        <f t="shared" si="636"/>
        <v>0</v>
      </c>
      <c r="BF1462" s="171">
        <f>(VLOOKUP($D1462,'P4 Destination'!$C$21:$M$176,5,0))*BE1462</f>
        <v>0</v>
      </c>
      <c r="BG1462" s="172">
        <f t="shared" si="637"/>
        <v>25</v>
      </c>
      <c r="BH1462" s="171">
        <f>(VLOOKUP($D1462,'P4 Destination'!$C$21:$M$176,6,0))*BG1462</f>
        <v>0</v>
      </c>
      <c r="BI1462" s="172">
        <f t="shared" si="638"/>
        <v>0</v>
      </c>
      <c r="BJ1462" s="171">
        <f>(VLOOKUP($D1462,'P4 Destination'!$C$21:$M$176,7,0))*BI1462</f>
        <v>0</v>
      </c>
      <c r="BK1462" s="172">
        <f t="shared" si="639"/>
        <v>0</v>
      </c>
      <c r="BL1462" s="171">
        <f>(VLOOKUP($D1462,'P4 Destination'!$C$21:$M$176,8,0))*BK1462</f>
        <v>0</v>
      </c>
      <c r="BM1462" s="172">
        <f t="shared" si="640"/>
        <v>0</v>
      </c>
      <c r="BN1462" s="171">
        <f>(VLOOKUP($D1462,'P4 Destination'!$C$21:$M$176,9,0))*BM1462</f>
        <v>0</v>
      </c>
      <c r="BO1462" s="154">
        <f t="shared" si="645"/>
        <v>1</v>
      </c>
      <c r="BP1462" s="171">
        <f>(VLOOKUP(D1462,'P4 Destination'!$C$21:$M$176,10,0))*K1462</f>
        <v>0</v>
      </c>
      <c r="BQ1462" s="171">
        <f>(VLOOKUP(D1462,'P4 Destination'!$C$21:$M$176,11,0))*J1462</f>
        <v>0</v>
      </c>
      <c r="BR1462" s="173">
        <f t="shared" si="641"/>
        <v>0</v>
      </c>
      <c r="BS1462" s="173">
        <f>(AV1462*2500)*'P6 Verzekering'!$E$11</f>
        <v>0</v>
      </c>
      <c r="BT1462" s="173">
        <f>(AW1462*2500)*'P6 Verzekering'!$E$12</f>
        <v>0</v>
      </c>
      <c r="BU1462" s="173">
        <f>(L1462*2500)*'P6 Verzekering'!$E$13</f>
        <v>0</v>
      </c>
      <c r="BV1462" s="173">
        <f t="shared" si="642"/>
        <v>0</v>
      </c>
      <c r="BW1462"/>
      <c r="BX1462"/>
    </row>
    <row r="1463" spans="1:76">
      <c r="A1463" s="152" t="s">
        <v>2031</v>
      </c>
      <c r="B1463" s="152" t="s">
        <v>219</v>
      </c>
      <c r="C1463" s="152" t="s">
        <v>219</v>
      </c>
      <c r="D1463" s="152" t="s">
        <v>281</v>
      </c>
      <c r="E1463" s="152" t="s">
        <v>538</v>
      </c>
      <c r="F1463" s="153">
        <f t="shared" si="618"/>
        <v>16</v>
      </c>
      <c r="G1463" s="154">
        <v>1</v>
      </c>
      <c r="H1463" s="154">
        <f>IFERROR(VLOOKUP(B1463,'P2 Origin'!$C$21:$Q$176,15,FALSE),0)</f>
        <v>0</v>
      </c>
      <c r="I1463" s="154">
        <f>IFERROR(VLOOKUP(D1463,'P4 Destination'!$C$21:$Q$176,15,FALSE),0)</f>
        <v>0</v>
      </c>
      <c r="J1463" s="155"/>
      <c r="K1463" s="155">
        <v>1</v>
      </c>
      <c r="L1463" s="156">
        <v>0</v>
      </c>
      <c r="M1463" s="155">
        <v>0</v>
      </c>
      <c r="N1463" s="155">
        <v>0</v>
      </c>
      <c r="O1463" s="157">
        <f t="shared" si="619"/>
        <v>0</v>
      </c>
      <c r="P1463" s="158">
        <f t="shared" si="620"/>
        <v>0</v>
      </c>
      <c r="Q1463" s="159">
        <f>IFERROR(VLOOKUP(N1463,'P1 Intra-Europees'!$A$15:$H$25,3,0),0)*P1463</f>
        <v>0</v>
      </c>
      <c r="R1463" s="160">
        <f t="shared" si="621"/>
        <v>0</v>
      </c>
      <c r="S1463" s="159">
        <f>IFERROR(VLOOKUP(N1463,'P1 Intra-Europees'!$A$15:$H$25,4,0),0)*R1463</f>
        <v>0</v>
      </c>
      <c r="T1463" s="160">
        <f t="shared" si="622"/>
        <v>0</v>
      </c>
      <c r="U1463" s="159">
        <f>IFERROR(VLOOKUP(N1463,'P1 Intra-Europees'!$A$15:$H$25,5,0),0)*T1463</f>
        <v>0</v>
      </c>
      <c r="V1463" s="160">
        <f t="shared" si="623"/>
        <v>0</v>
      </c>
      <c r="W1463" s="159">
        <f>IFERROR(VLOOKUP(N1463,'P1 Intra-Europees'!$A$15:$H$25,6,0),0)*V1463</f>
        <v>0</v>
      </c>
      <c r="X1463" s="160">
        <f t="shared" si="624"/>
        <v>0</v>
      </c>
      <c r="Y1463" s="159">
        <f>IFERROR(VLOOKUP(N1463,'P1 Intra-Europees'!$A$15:$H$25,7,0),0)*X1463</f>
        <v>0</v>
      </c>
      <c r="Z1463" s="161">
        <f t="shared" si="625"/>
        <v>0</v>
      </c>
      <c r="AA1463" s="162">
        <f>IFERROR(VLOOKUP(N1463,'P1 Intra-Europees'!$A$15:$H$25,8,0),0)*Z1463</f>
        <v>0</v>
      </c>
      <c r="AB1463" s="163">
        <f t="shared" si="626"/>
        <v>0</v>
      </c>
      <c r="AC1463" s="157" t="str">
        <f>VLOOKUP(B1463,'P2 Origin'!$C$21:$O$176,13,0)</f>
        <v>EUR</v>
      </c>
      <c r="AD1463" s="164">
        <f t="shared" si="627"/>
        <v>0</v>
      </c>
      <c r="AE1463" s="165">
        <f>IF(AU1463&gt;0.1,VLOOKUP(B1463,'P2 Origin'!$C$21:$M$176,3,0)*H1463,0)</f>
        <v>0</v>
      </c>
      <c r="AF1463" s="166">
        <f t="shared" si="628"/>
        <v>0</v>
      </c>
      <c r="AG1463" s="165">
        <f>(VLOOKUP(B1463,'P2 Origin'!$C$21:$M$176,4,0))*AF1463</f>
        <v>0</v>
      </c>
      <c r="AH1463" s="166">
        <f t="shared" si="629"/>
        <v>0</v>
      </c>
      <c r="AI1463" s="165">
        <f>(VLOOKUP(B1463,'P2 Origin'!$C$21:$M$176,5,0))*AH1463</f>
        <v>0</v>
      </c>
      <c r="AJ1463" s="166">
        <f t="shared" si="643"/>
        <v>16</v>
      </c>
      <c r="AK1463" s="165">
        <f>(VLOOKUP(B1463,'P2 Origin'!$C$21:$M$176,6,0))*AJ1463</f>
        <v>0</v>
      </c>
      <c r="AL1463" s="166">
        <f t="shared" si="630"/>
        <v>0</v>
      </c>
      <c r="AM1463" s="165">
        <f>(VLOOKUP($B1463,'P2 Origin'!$C$21:$M$176,7,0))*AL1463</f>
        <v>0</v>
      </c>
      <c r="AN1463" s="166">
        <f t="shared" si="631"/>
        <v>0</v>
      </c>
      <c r="AO1463" s="165">
        <f>(VLOOKUP($B1463,'P2 Origin'!$C$21:$M$176,8,0))*AN1463</f>
        <v>0</v>
      </c>
      <c r="AP1463" s="166">
        <f t="shared" si="632"/>
        <v>0</v>
      </c>
      <c r="AQ1463" s="165">
        <f>(VLOOKUP($B1463,'P2 Origin'!$C$21:$M$176,9,0))*AP1463</f>
        <v>0</v>
      </c>
      <c r="AR1463" s="155">
        <f t="shared" si="644"/>
        <v>1</v>
      </c>
      <c r="AS1463" s="164">
        <f>(VLOOKUP(B1463,'P2 Origin'!$C$21:$M$176,10,0))*K1463</f>
        <v>0</v>
      </c>
      <c r="AT1463" s="164">
        <f>(VLOOKUP(B1463,'P2 Origin'!$C$21:$M$176,11,0))*J1463</f>
        <v>0</v>
      </c>
      <c r="AU1463" s="167">
        <v>16</v>
      </c>
      <c r="AV1463" s="168">
        <v>16</v>
      </c>
      <c r="AW1463" s="169">
        <v>0</v>
      </c>
      <c r="AX1463" s="170">
        <f>IF(AU1463&gt;=0.1,'P3 Bureaumarge zee- en luchtvr.'!$D$12,0)</f>
        <v>0</v>
      </c>
      <c r="AY1463" s="163">
        <f t="shared" si="633"/>
        <v>0</v>
      </c>
      <c r="AZ1463" s="157" t="str">
        <f>VLOOKUP(D1463,'P4 Destination'!$C$21:$O$176,13,0)</f>
        <v>USD</v>
      </c>
      <c r="BA1463" s="164">
        <f t="shared" si="634"/>
        <v>0</v>
      </c>
      <c r="BB1463" s="171">
        <f>IF(AU1463&gt;0.1,(VLOOKUP(D1463,'P4 Destination'!$C$21:$M$176,3,0))*I1463,0)</f>
        <v>0</v>
      </c>
      <c r="BC1463" s="172">
        <f t="shared" si="635"/>
        <v>0</v>
      </c>
      <c r="BD1463" s="171">
        <f>(VLOOKUP($D1463,'P4 Destination'!$C$21:$M$176,4,0))*BC1463</f>
        <v>0</v>
      </c>
      <c r="BE1463" s="172">
        <f t="shared" si="636"/>
        <v>0</v>
      </c>
      <c r="BF1463" s="171">
        <f>(VLOOKUP($D1463,'P4 Destination'!$C$21:$M$176,5,0))*BE1463</f>
        <v>0</v>
      </c>
      <c r="BG1463" s="172">
        <f t="shared" si="637"/>
        <v>16</v>
      </c>
      <c r="BH1463" s="171">
        <f>(VLOOKUP($D1463,'P4 Destination'!$C$21:$M$176,6,0))*BG1463</f>
        <v>0</v>
      </c>
      <c r="BI1463" s="172">
        <f t="shared" si="638"/>
        <v>0</v>
      </c>
      <c r="BJ1463" s="171">
        <f>(VLOOKUP($D1463,'P4 Destination'!$C$21:$M$176,7,0))*BI1463</f>
        <v>0</v>
      </c>
      <c r="BK1463" s="172">
        <f t="shared" si="639"/>
        <v>0</v>
      </c>
      <c r="BL1463" s="171">
        <f>(VLOOKUP($D1463,'P4 Destination'!$C$21:$M$176,8,0))*BK1463</f>
        <v>0</v>
      </c>
      <c r="BM1463" s="172">
        <f t="shared" si="640"/>
        <v>0</v>
      </c>
      <c r="BN1463" s="171">
        <f>(VLOOKUP($D1463,'P4 Destination'!$C$21:$M$176,9,0))*BM1463</f>
        <v>0</v>
      </c>
      <c r="BO1463" s="154">
        <f t="shared" si="645"/>
        <v>1</v>
      </c>
      <c r="BP1463" s="171">
        <f>(VLOOKUP(D1463,'P4 Destination'!$C$21:$M$176,10,0))*K1463</f>
        <v>0</v>
      </c>
      <c r="BQ1463" s="171">
        <f>(VLOOKUP(D1463,'P4 Destination'!$C$21:$M$176,11,0))*J1463</f>
        <v>0</v>
      </c>
      <c r="BR1463" s="173">
        <f t="shared" si="641"/>
        <v>0</v>
      </c>
      <c r="BS1463" s="173">
        <f>(AV1463*2500)*'P6 Verzekering'!$E$11</f>
        <v>0</v>
      </c>
      <c r="BT1463" s="173">
        <f>(AW1463*2500)*'P6 Verzekering'!$E$12</f>
        <v>0</v>
      </c>
      <c r="BU1463" s="173">
        <f>(L1463*2500)*'P6 Verzekering'!$E$13</f>
        <v>0</v>
      </c>
      <c r="BV1463" s="173">
        <f t="shared" si="642"/>
        <v>0</v>
      </c>
      <c r="BW1463"/>
      <c r="BX1463"/>
    </row>
    <row r="1464" spans="1:76">
      <c r="A1464" s="152" t="s">
        <v>2034</v>
      </c>
      <c r="B1464" s="152" t="s">
        <v>219</v>
      </c>
      <c r="C1464" s="152" t="s">
        <v>219</v>
      </c>
      <c r="D1464" s="152" t="s">
        <v>281</v>
      </c>
      <c r="E1464" s="152" t="s">
        <v>538</v>
      </c>
      <c r="F1464" s="153">
        <f t="shared" si="618"/>
        <v>15</v>
      </c>
      <c r="G1464" s="154">
        <v>1</v>
      </c>
      <c r="H1464" s="154">
        <f>IFERROR(VLOOKUP(B1464,'P2 Origin'!$C$21:$Q$176,15,FALSE),0)</f>
        <v>0</v>
      </c>
      <c r="I1464" s="154">
        <f>IFERROR(VLOOKUP(D1464,'P4 Destination'!$C$21:$Q$176,15,FALSE),0)</f>
        <v>0</v>
      </c>
      <c r="J1464" s="155"/>
      <c r="K1464" s="155">
        <v>1</v>
      </c>
      <c r="L1464" s="156">
        <v>0</v>
      </c>
      <c r="M1464" s="155">
        <v>0</v>
      </c>
      <c r="N1464" s="155">
        <v>0</v>
      </c>
      <c r="O1464" s="157">
        <f t="shared" si="619"/>
        <v>0</v>
      </c>
      <c r="P1464" s="158">
        <f t="shared" si="620"/>
        <v>0</v>
      </c>
      <c r="Q1464" s="159">
        <f>IFERROR(VLOOKUP(N1464,'P1 Intra-Europees'!$A$15:$H$25,3,0),0)*P1464</f>
        <v>0</v>
      </c>
      <c r="R1464" s="160">
        <f t="shared" si="621"/>
        <v>0</v>
      </c>
      <c r="S1464" s="159">
        <f>IFERROR(VLOOKUP(N1464,'P1 Intra-Europees'!$A$15:$H$25,4,0),0)*R1464</f>
        <v>0</v>
      </c>
      <c r="T1464" s="160">
        <f t="shared" si="622"/>
        <v>0</v>
      </c>
      <c r="U1464" s="159">
        <f>IFERROR(VLOOKUP(N1464,'P1 Intra-Europees'!$A$15:$H$25,5,0),0)*T1464</f>
        <v>0</v>
      </c>
      <c r="V1464" s="160">
        <f t="shared" si="623"/>
        <v>0</v>
      </c>
      <c r="W1464" s="159">
        <f>IFERROR(VLOOKUP(N1464,'P1 Intra-Europees'!$A$15:$H$25,6,0),0)*V1464</f>
        <v>0</v>
      </c>
      <c r="X1464" s="160">
        <f t="shared" si="624"/>
        <v>0</v>
      </c>
      <c r="Y1464" s="159">
        <f>IFERROR(VLOOKUP(N1464,'P1 Intra-Europees'!$A$15:$H$25,7,0),0)*X1464</f>
        <v>0</v>
      </c>
      <c r="Z1464" s="161">
        <f t="shared" si="625"/>
        <v>0</v>
      </c>
      <c r="AA1464" s="162">
        <f>IFERROR(VLOOKUP(N1464,'P1 Intra-Europees'!$A$15:$H$25,8,0),0)*Z1464</f>
        <v>0</v>
      </c>
      <c r="AB1464" s="163">
        <f t="shared" si="626"/>
        <v>0</v>
      </c>
      <c r="AC1464" s="157" t="str">
        <f>VLOOKUP(B1464,'P2 Origin'!$C$21:$O$176,13,0)</f>
        <v>EUR</v>
      </c>
      <c r="AD1464" s="164">
        <f t="shared" si="627"/>
        <v>0</v>
      </c>
      <c r="AE1464" s="165">
        <f>IF(AU1464&gt;0.1,VLOOKUP(B1464,'P2 Origin'!$C$21:$M$176,3,0)*H1464,0)</f>
        <v>0</v>
      </c>
      <c r="AF1464" s="166">
        <f t="shared" si="628"/>
        <v>0</v>
      </c>
      <c r="AG1464" s="165">
        <f>(VLOOKUP(B1464,'P2 Origin'!$C$21:$M$176,4,0))*AF1464</f>
        <v>0</v>
      </c>
      <c r="AH1464" s="166">
        <f t="shared" si="629"/>
        <v>15</v>
      </c>
      <c r="AI1464" s="165">
        <f>(VLOOKUP(B1464,'P2 Origin'!$C$21:$M$176,5,0))*AH1464</f>
        <v>0</v>
      </c>
      <c r="AJ1464" s="166">
        <f t="shared" si="643"/>
        <v>0</v>
      </c>
      <c r="AK1464" s="165">
        <f>(VLOOKUP(B1464,'P2 Origin'!$C$21:$M$176,6,0))*AJ1464</f>
        <v>0</v>
      </c>
      <c r="AL1464" s="166">
        <f t="shared" si="630"/>
        <v>0</v>
      </c>
      <c r="AM1464" s="165">
        <f>(VLOOKUP($B1464,'P2 Origin'!$C$21:$M$176,7,0))*AL1464</f>
        <v>0</v>
      </c>
      <c r="AN1464" s="166">
        <f t="shared" si="631"/>
        <v>0</v>
      </c>
      <c r="AO1464" s="165">
        <f>(VLOOKUP($B1464,'P2 Origin'!$C$21:$M$176,8,0))*AN1464</f>
        <v>0</v>
      </c>
      <c r="AP1464" s="166">
        <f t="shared" si="632"/>
        <v>0</v>
      </c>
      <c r="AQ1464" s="165">
        <f>(VLOOKUP($B1464,'P2 Origin'!$C$21:$M$176,9,0))*AP1464</f>
        <v>0</v>
      </c>
      <c r="AR1464" s="155">
        <f t="shared" si="644"/>
        <v>1</v>
      </c>
      <c r="AS1464" s="164">
        <f>(VLOOKUP(B1464,'P2 Origin'!$C$21:$M$176,10,0))*K1464</f>
        <v>0</v>
      </c>
      <c r="AT1464" s="164">
        <f>(VLOOKUP(B1464,'P2 Origin'!$C$21:$M$176,11,0))*J1464</f>
        <v>0</v>
      </c>
      <c r="AU1464" s="167">
        <v>15</v>
      </c>
      <c r="AV1464" s="168">
        <v>15</v>
      </c>
      <c r="AW1464" s="169">
        <v>0</v>
      </c>
      <c r="AX1464" s="170">
        <f>IF(AU1464&gt;=0.1,'P3 Bureaumarge zee- en luchtvr.'!$D$12,0)</f>
        <v>0</v>
      </c>
      <c r="AY1464" s="163">
        <f t="shared" si="633"/>
        <v>0</v>
      </c>
      <c r="AZ1464" s="157" t="str">
        <f>VLOOKUP(D1464,'P4 Destination'!$C$21:$O$176,13,0)</f>
        <v>USD</v>
      </c>
      <c r="BA1464" s="164">
        <f t="shared" si="634"/>
        <v>0</v>
      </c>
      <c r="BB1464" s="171">
        <f>IF(AU1464&gt;0.1,(VLOOKUP(D1464,'P4 Destination'!$C$21:$M$176,3,0))*I1464,0)</f>
        <v>0</v>
      </c>
      <c r="BC1464" s="172">
        <f t="shared" si="635"/>
        <v>0</v>
      </c>
      <c r="BD1464" s="171">
        <f>(VLOOKUP($D1464,'P4 Destination'!$C$21:$M$176,4,0))*BC1464</f>
        <v>0</v>
      </c>
      <c r="BE1464" s="172">
        <f t="shared" si="636"/>
        <v>15</v>
      </c>
      <c r="BF1464" s="171">
        <f>(VLOOKUP($D1464,'P4 Destination'!$C$21:$M$176,5,0))*BE1464</f>
        <v>0</v>
      </c>
      <c r="BG1464" s="172">
        <f t="shared" si="637"/>
        <v>0</v>
      </c>
      <c r="BH1464" s="171">
        <f>(VLOOKUP($D1464,'P4 Destination'!$C$21:$M$176,6,0))*BG1464</f>
        <v>0</v>
      </c>
      <c r="BI1464" s="172">
        <f t="shared" si="638"/>
        <v>0</v>
      </c>
      <c r="BJ1464" s="171">
        <f>(VLOOKUP($D1464,'P4 Destination'!$C$21:$M$176,7,0))*BI1464</f>
        <v>0</v>
      </c>
      <c r="BK1464" s="172">
        <f t="shared" si="639"/>
        <v>0</v>
      </c>
      <c r="BL1464" s="171">
        <f>(VLOOKUP($D1464,'P4 Destination'!$C$21:$M$176,8,0))*BK1464</f>
        <v>0</v>
      </c>
      <c r="BM1464" s="172">
        <f t="shared" si="640"/>
        <v>0</v>
      </c>
      <c r="BN1464" s="171">
        <f>(VLOOKUP($D1464,'P4 Destination'!$C$21:$M$176,9,0))*BM1464</f>
        <v>0</v>
      </c>
      <c r="BO1464" s="154">
        <f t="shared" si="645"/>
        <v>1</v>
      </c>
      <c r="BP1464" s="171">
        <f>(VLOOKUP(D1464,'P4 Destination'!$C$21:$M$176,10,0))*K1464</f>
        <v>0</v>
      </c>
      <c r="BQ1464" s="171">
        <f>(VLOOKUP(D1464,'P4 Destination'!$C$21:$M$176,11,0))*J1464</f>
        <v>0</v>
      </c>
      <c r="BR1464" s="173">
        <f t="shared" si="641"/>
        <v>0</v>
      </c>
      <c r="BS1464" s="173">
        <f>(AV1464*2500)*'P6 Verzekering'!$E$11</f>
        <v>0</v>
      </c>
      <c r="BT1464" s="173">
        <f>(AW1464*2500)*'P6 Verzekering'!$E$12</f>
        <v>0</v>
      </c>
      <c r="BU1464" s="173">
        <f>(L1464*2500)*'P6 Verzekering'!$E$13</f>
        <v>0</v>
      </c>
      <c r="BV1464" s="173">
        <f t="shared" si="642"/>
        <v>0</v>
      </c>
      <c r="BW1464"/>
      <c r="BX1464"/>
    </row>
    <row r="1465" spans="1:76">
      <c r="A1465" s="152" t="s">
        <v>2042</v>
      </c>
      <c r="B1465" s="152" t="s">
        <v>219</v>
      </c>
      <c r="C1465" s="152" t="s">
        <v>219</v>
      </c>
      <c r="D1465" s="152" t="s">
        <v>392</v>
      </c>
      <c r="E1465" s="152" t="s">
        <v>389</v>
      </c>
      <c r="F1465" s="153">
        <f t="shared" si="618"/>
        <v>5</v>
      </c>
      <c r="G1465" s="154">
        <v>0</v>
      </c>
      <c r="H1465" s="154">
        <f>IFERROR(VLOOKUP(B1465,'P2 Origin'!$C$21:$Q$176,15,FALSE),0)</f>
        <v>0</v>
      </c>
      <c r="I1465" s="154">
        <f>IFERROR(VLOOKUP(D1465,'P4 Destination'!$C$21:$Q$176,15,FALSE),0)</f>
        <v>0</v>
      </c>
      <c r="J1465" s="155"/>
      <c r="K1465" s="155"/>
      <c r="L1465" s="156">
        <v>0</v>
      </c>
      <c r="M1465" s="155">
        <v>0</v>
      </c>
      <c r="N1465" s="155">
        <v>0</v>
      </c>
      <c r="O1465" s="157">
        <f t="shared" si="619"/>
        <v>0</v>
      </c>
      <c r="P1465" s="158">
        <f t="shared" si="620"/>
        <v>0</v>
      </c>
      <c r="Q1465" s="159">
        <f>IFERROR(VLOOKUP(N1465,'P1 Intra-Europees'!$A$15:$H$25,3,0),0)*P1465</f>
        <v>0</v>
      </c>
      <c r="R1465" s="160">
        <f t="shared" si="621"/>
        <v>0</v>
      </c>
      <c r="S1465" s="159">
        <f>IFERROR(VLOOKUP(N1465,'P1 Intra-Europees'!$A$15:$H$25,4,0),0)*R1465</f>
        <v>0</v>
      </c>
      <c r="T1465" s="160">
        <f t="shared" si="622"/>
        <v>0</v>
      </c>
      <c r="U1465" s="159">
        <f>IFERROR(VLOOKUP(N1465,'P1 Intra-Europees'!$A$15:$H$25,5,0),0)*T1465</f>
        <v>0</v>
      </c>
      <c r="V1465" s="160">
        <f t="shared" si="623"/>
        <v>0</v>
      </c>
      <c r="W1465" s="159">
        <f>IFERROR(VLOOKUP(N1465,'P1 Intra-Europees'!$A$15:$H$25,6,0),0)*V1465</f>
        <v>0</v>
      </c>
      <c r="X1465" s="160">
        <f t="shared" si="624"/>
        <v>0</v>
      </c>
      <c r="Y1465" s="159">
        <f>IFERROR(VLOOKUP(N1465,'P1 Intra-Europees'!$A$15:$H$25,7,0),0)*X1465</f>
        <v>0</v>
      </c>
      <c r="Z1465" s="161">
        <f t="shared" si="625"/>
        <v>0</v>
      </c>
      <c r="AA1465" s="162">
        <f>IFERROR(VLOOKUP(N1465,'P1 Intra-Europees'!$A$15:$H$25,8,0),0)*Z1465</f>
        <v>0</v>
      </c>
      <c r="AB1465" s="163">
        <f t="shared" si="626"/>
        <v>0</v>
      </c>
      <c r="AC1465" s="157" t="str">
        <f>VLOOKUP(B1465,'P2 Origin'!$C$21:$O$176,13,0)</f>
        <v>EUR</v>
      </c>
      <c r="AD1465" s="164">
        <f t="shared" si="627"/>
        <v>0</v>
      </c>
      <c r="AE1465" s="165">
        <f>IF(AU1465&gt;0.1,VLOOKUP(B1465,'P2 Origin'!$C$21:$M$176,3,0)*H1465,0)</f>
        <v>0</v>
      </c>
      <c r="AF1465" s="166">
        <f t="shared" si="628"/>
        <v>5</v>
      </c>
      <c r="AG1465" s="165">
        <f>(VLOOKUP(B1465,'P2 Origin'!$C$21:$M$176,4,0))*AF1465</f>
        <v>0</v>
      </c>
      <c r="AH1465" s="166">
        <f t="shared" si="629"/>
        <v>0</v>
      </c>
      <c r="AI1465" s="165">
        <f>(VLOOKUP(B1465,'P2 Origin'!$C$21:$M$176,5,0))*AH1465</f>
        <v>0</v>
      </c>
      <c r="AJ1465" s="166">
        <f t="shared" si="643"/>
        <v>0</v>
      </c>
      <c r="AK1465" s="165">
        <f>(VLOOKUP(B1465,'P2 Origin'!$C$21:$M$176,6,0))*AJ1465</f>
        <v>0</v>
      </c>
      <c r="AL1465" s="166">
        <f t="shared" si="630"/>
        <v>0</v>
      </c>
      <c r="AM1465" s="165">
        <f>(VLOOKUP($B1465,'P2 Origin'!$C$21:$M$176,7,0))*AL1465</f>
        <v>0</v>
      </c>
      <c r="AN1465" s="166">
        <f t="shared" si="631"/>
        <v>0</v>
      </c>
      <c r="AO1465" s="165">
        <f>(VLOOKUP($B1465,'P2 Origin'!$C$21:$M$176,8,0))*AN1465</f>
        <v>0</v>
      </c>
      <c r="AP1465" s="166">
        <f t="shared" si="632"/>
        <v>0</v>
      </c>
      <c r="AQ1465" s="165">
        <f>(VLOOKUP($B1465,'P2 Origin'!$C$21:$M$176,9,0))*AP1465</f>
        <v>0</v>
      </c>
      <c r="AR1465" s="155">
        <f t="shared" si="644"/>
        <v>0</v>
      </c>
      <c r="AS1465" s="164">
        <f>(VLOOKUP(B1465,'P2 Origin'!$C$21:$M$176,10,0))*K1465</f>
        <v>0</v>
      </c>
      <c r="AT1465" s="164">
        <f>(VLOOKUP(B1465,'P2 Origin'!$C$21:$M$176,11,0))*J1465</f>
        <v>0</v>
      </c>
      <c r="AU1465" s="167">
        <v>5</v>
      </c>
      <c r="AV1465" s="168">
        <v>5</v>
      </c>
      <c r="AW1465" s="169">
        <v>0</v>
      </c>
      <c r="AX1465" s="170">
        <f>IF(AU1465&gt;=0.1,'P3 Bureaumarge zee- en luchtvr.'!$D$12,0)</f>
        <v>0</v>
      </c>
      <c r="AY1465" s="163">
        <f t="shared" si="633"/>
        <v>0</v>
      </c>
      <c r="AZ1465" s="157" t="str">
        <f>VLOOKUP(D1465,'P4 Destination'!$C$21:$O$176,13,0)</f>
        <v>USD</v>
      </c>
      <c r="BA1465" s="164">
        <f t="shared" si="634"/>
        <v>0</v>
      </c>
      <c r="BB1465" s="171">
        <f>IF(AU1465&gt;0.1,(VLOOKUP(D1465,'P4 Destination'!$C$21:$M$176,3,0))*I1465,0)</f>
        <v>0</v>
      </c>
      <c r="BC1465" s="172">
        <f t="shared" si="635"/>
        <v>5</v>
      </c>
      <c r="BD1465" s="171">
        <f>(VLOOKUP($D1465,'P4 Destination'!$C$21:$M$176,4,0))*BC1465</f>
        <v>0</v>
      </c>
      <c r="BE1465" s="172">
        <f t="shared" si="636"/>
        <v>0</v>
      </c>
      <c r="BF1465" s="171">
        <f>(VLOOKUP($D1465,'P4 Destination'!$C$21:$M$176,5,0))*BE1465</f>
        <v>0</v>
      </c>
      <c r="BG1465" s="172">
        <f t="shared" si="637"/>
        <v>0</v>
      </c>
      <c r="BH1465" s="171">
        <f>(VLOOKUP($D1465,'P4 Destination'!$C$21:$M$176,6,0))*BG1465</f>
        <v>0</v>
      </c>
      <c r="BI1465" s="172">
        <f t="shared" si="638"/>
        <v>0</v>
      </c>
      <c r="BJ1465" s="171">
        <f>(VLOOKUP($D1465,'P4 Destination'!$C$21:$M$176,7,0))*BI1465</f>
        <v>0</v>
      </c>
      <c r="BK1465" s="172">
        <f t="shared" si="639"/>
        <v>0</v>
      </c>
      <c r="BL1465" s="171">
        <f>(VLOOKUP($D1465,'P4 Destination'!$C$21:$M$176,8,0))*BK1465</f>
        <v>0</v>
      </c>
      <c r="BM1465" s="172">
        <f t="shared" si="640"/>
        <v>0</v>
      </c>
      <c r="BN1465" s="171">
        <f>(VLOOKUP($D1465,'P4 Destination'!$C$21:$M$176,9,0))*BM1465</f>
        <v>0</v>
      </c>
      <c r="BO1465" s="154">
        <f t="shared" si="645"/>
        <v>0</v>
      </c>
      <c r="BP1465" s="171">
        <f>(VLOOKUP(D1465,'P4 Destination'!$C$21:$M$176,10,0))*K1465</f>
        <v>0</v>
      </c>
      <c r="BQ1465" s="171">
        <f>(VLOOKUP(D1465,'P4 Destination'!$C$21:$M$176,11,0))*J1465</f>
        <v>0</v>
      </c>
      <c r="BR1465" s="173">
        <f t="shared" si="641"/>
        <v>0</v>
      </c>
      <c r="BS1465" s="173">
        <f>(AV1465*2500)*'P6 Verzekering'!$E$11</f>
        <v>0</v>
      </c>
      <c r="BT1465" s="173">
        <f>(AW1465*2500)*'P6 Verzekering'!$E$12</f>
        <v>0</v>
      </c>
      <c r="BU1465" s="173">
        <f>(L1465*2500)*'P6 Verzekering'!$E$13</f>
        <v>0</v>
      </c>
      <c r="BV1465" s="173">
        <f t="shared" si="642"/>
        <v>0</v>
      </c>
      <c r="BW1465"/>
      <c r="BX1465"/>
    </row>
    <row r="1466" spans="1:76">
      <c r="A1466" s="152" t="s">
        <v>2043</v>
      </c>
      <c r="B1466" s="152" t="s">
        <v>219</v>
      </c>
      <c r="C1466" s="152" t="s">
        <v>219</v>
      </c>
      <c r="D1466" s="152" t="s">
        <v>401</v>
      </c>
      <c r="E1466" s="152" t="s">
        <v>400</v>
      </c>
      <c r="F1466" s="153">
        <f t="shared" si="618"/>
        <v>25</v>
      </c>
      <c r="G1466" s="154">
        <v>1</v>
      </c>
      <c r="H1466" s="154">
        <f>IFERROR(VLOOKUP(B1466,'P2 Origin'!$C$21:$Q$176,15,FALSE),0)</f>
        <v>0</v>
      </c>
      <c r="I1466" s="154">
        <f>IFERROR(VLOOKUP(D1466,'P4 Destination'!$C$21:$Q$176,15,FALSE),0)</f>
        <v>0</v>
      </c>
      <c r="J1466" s="155"/>
      <c r="K1466" s="155">
        <v>1</v>
      </c>
      <c r="L1466" s="156">
        <v>0</v>
      </c>
      <c r="M1466" s="155">
        <v>0</v>
      </c>
      <c r="N1466" s="155">
        <v>0</v>
      </c>
      <c r="O1466" s="157">
        <f t="shared" si="619"/>
        <v>0</v>
      </c>
      <c r="P1466" s="158">
        <f t="shared" si="620"/>
        <v>0</v>
      </c>
      <c r="Q1466" s="159">
        <f>IFERROR(VLOOKUP(N1466,'P1 Intra-Europees'!$A$15:$H$25,3,0),0)*P1466</f>
        <v>0</v>
      </c>
      <c r="R1466" s="160">
        <f t="shared" si="621"/>
        <v>0</v>
      </c>
      <c r="S1466" s="159">
        <f>IFERROR(VLOOKUP(N1466,'P1 Intra-Europees'!$A$15:$H$25,4,0),0)*R1466</f>
        <v>0</v>
      </c>
      <c r="T1466" s="160">
        <f t="shared" si="622"/>
        <v>0</v>
      </c>
      <c r="U1466" s="159">
        <f>IFERROR(VLOOKUP(N1466,'P1 Intra-Europees'!$A$15:$H$25,5,0),0)*T1466</f>
        <v>0</v>
      </c>
      <c r="V1466" s="160">
        <f t="shared" si="623"/>
        <v>0</v>
      </c>
      <c r="W1466" s="159">
        <f>IFERROR(VLOOKUP(N1466,'P1 Intra-Europees'!$A$15:$H$25,6,0),0)*V1466</f>
        <v>0</v>
      </c>
      <c r="X1466" s="160">
        <f t="shared" si="624"/>
        <v>0</v>
      </c>
      <c r="Y1466" s="159">
        <f>IFERROR(VLOOKUP(N1466,'P1 Intra-Europees'!$A$15:$H$25,7,0),0)*X1466</f>
        <v>0</v>
      </c>
      <c r="Z1466" s="161">
        <f t="shared" si="625"/>
        <v>0</v>
      </c>
      <c r="AA1466" s="162">
        <f>IFERROR(VLOOKUP(N1466,'P1 Intra-Europees'!$A$15:$H$25,8,0),0)*Z1466</f>
        <v>0</v>
      </c>
      <c r="AB1466" s="163">
        <f t="shared" si="626"/>
        <v>0</v>
      </c>
      <c r="AC1466" s="157" t="str">
        <f>VLOOKUP(B1466,'P2 Origin'!$C$21:$O$176,13,0)</f>
        <v>EUR</v>
      </c>
      <c r="AD1466" s="164">
        <f t="shared" si="627"/>
        <v>0</v>
      </c>
      <c r="AE1466" s="165">
        <f>IF(AU1466&gt;0.1,VLOOKUP(B1466,'P2 Origin'!$C$21:$M$176,3,0)*H1466,0)</f>
        <v>0</v>
      </c>
      <c r="AF1466" s="166">
        <f t="shared" si="628"/>
        <v>0</v>
      </c>
      <c r="AG1466" s="165">
        <f>(VLOOKUP(B1466,'P2 Origin'!$C$21:$M$176,4,0))*AF1466</f>
        <v>0</v>
      </c>
      <c r="AH1466" s="166">
        <f t="shared" si="629"/>
        <v>0</v>
      </c>
      <c r="AI1466" s="165">
        <f>(VLOOKUP(B1466,'P2 Origin'!$C$21:$M$176,5,0))*AH1466</f>
        <v>0</v>
      </c>
      <c r="AJ1466" s="166">
        <f t="shared" si="643"/>
        <v>25</v>
      </c>
      <c r="AK1466" s="165">
        <f>(VLOOKUP(B1466,'P2 Origin'!$C$21:$M$176,6,0))*AJ1466</f>
        <v>0</v>
      </c>
      <c r="AL1466" s="166">
        <f t="shared" si="630"/>
        <v>0</v>
      </c>
      <c r="AM1466" s="165">
        <f>(VLOOKUP($B1466,'P2 Origin'!$C$21:$M$176,7,0))*AL1466</f>
        <v>0</v>
      </c>
      <c r="AN1466" s="166">
        <f t="shared" si="631"/>
        <v>0</v>
      </c>
      <c r="AO1466" s="165">
        <f>(VLOOKUP($B1466,'P2 Origin'!$C$21:$M$176,8,0))*AN1466</f>
        <v>0</v>
      </c>
      <c r="AP1466" s="166">
        <f t="shared" si="632"/>
        <v>0</v>
      </c>
      <c r="AQ1466" s="165">
        <f>(VLOOKUP($B1466,'P2 Origin'!$C$21:$M$176,9,0))*AP1466</f>
        <v>0</v>
      </c>
      <c r="AR1466" s="155">
        <f t="shared" si="644"/>
        <v>1</v>
      </c>
      <c r="AS1466" s="164">
        <f>(VLOOKUP(B1466,'P2 Origin'!$C$21:$M$176,10,0))*K1466</f>
        <v>0</v>
      </c>
      <c r="AT1466" s="164">
        <f>(VLOOKUP(B1466,'P2 Origin'!$C$21:$M$176,11,0))*J1466</f>
        <v>0</v>
      </c>
      <c r="AU1466" s="167">
        <v>25</v>
      </c>
      <c r="AV1466" s="168">
        <v>25</v>
      </c>
      <c r="AW1466" s="169">
        <v>0</v>
      </c>
      <c r="AX1466" s="170">
        <f>IF(AU1466&gt;=0.1,'P3 Bureaumarge zee- en luchtvr.'!$D$12,0)</f>
        <v>0</v>
      </c>
      <c r="AY1466" s="163">
        <f t="shared" si="633"/>
        <v>0</v>
      </c>
      <c r="AZ1466" s="157" t="str">
        <f>VLOOKUP(D1466,'P4 Destination'!$C$21:$O$176,13,0)</f>
        <v>USD</v>
      </c>
      <c r="BA1466" s="164">
        <f t="shared" si="634"/>
        <v>0</v>
      </c>
      <c r="BB1466" s="171">
        <f>IF(AU1466&gt;0.1,(VLOOKUP(D1466,'P4 Destination'!$C$21:$M$176,3,0))*I1466,0)</f>
        <v>0</v>
      </c>
      <c r="BC1466" s="172">
        <f t="shared" si="635"/>
        <v>0</v>
      </c>
      <c r="BD1466" s="171">
        <f>(VLOOKUP($D1466,'P4 Destination'!$C$21:$M$176,4,0))*BC1466</f>
        <v>0</v>
      </c>
      <c r="BE1466" s="172">
        <f t="shared" si="636"/>
        <v>0</v>
      </c>
      <c r="BF1466" s="171">
        <f>(VLOOKUP($D1466,'P4 Destination'!$C$21:$M$176,5,0))*BE1466</f>
        <v>0</v>
      </c>
      <c r="BG1466" s="172">
        <f t="shared" si="637"/>
        <v>25</v>
      </c>
      <c r="BH1466" s="171">
        <f>(VLOOKUP($D1466,'P4 Destination'!$C$21:$M$176,6,0))*BG1466</f>
        <v>0</v>
      </c>
      <c r="BI1466" s="172">
        <f t="shared" si="638"/>
        <v>0</v>
      </c>
      <c r="BJ1466" s="171">
        <f>(VLOOKUP($D1466,'P4 Destination'!$C$21:$M$176,7,0))*BI1466</f>
        <v>0</v>
      </c>
      <c r="BK1466" s="172">
        <f t="shared" si="639"/>
        <v>0</v>
      </c>
      <c r="BL1466" s="171">
        <f>(VLOOKUP($D1466,'P4 Destination'!$C$21:$M$176,8,0))*BK1466</f>
        <v>0</v>
      </c>
      <c r="BM1466" s="172">
        <f t="shared" si="640"/>
        <v>0</v>
      </c>
      <c r="BN1466" s="171">
        <f>(VLOOKUP($D1466,'P4 Destination'!$C$21:$M$176,9,0))*BM1466</f>
        <v>0</v>
      </c>
      <c r="BO1466" s="154">
        <f t="shared" si="645"/>
        <v>1</v>
      </c>
      <c r="BP1466" s="171">
        <f>(VLOOKUP(D1466,'P4 Destination'!$C$21:$M$176,10,0))*K1466</f>
        <v>0</v>
      </c>
      <c r="BQ1466" s="171">
        <f>(VLOOKUP(D1466,'P4 Destination'!$C$21:$M$176,11,0))*J1466</f>
        <v>0</v>
      </c>
      <c r="BR1466" s="173">
        <f t="shared" si="641"/>
        <v>0</v>
      </c>
      <c r="BS1466" s="173">
        <f>(AV1466*2500)*'P6 Verzekering'!$E$11</f>
        <v>0</v>
      </c>
      <c r="BT1466" s="173">
        <f>(AW1466*2500)*'P6 Verzekering'!$E$12</f>
        <v>0</v>
      </c>
      <c r="BU1466" s="173">
        <f>(L1466*2500)*'P6 Verzekering'!$E$13</f>
        <v>0</v>
      </c>
      <c r="BV1466" s="173">
        <f t="shared" si="642"/>
        <v>0</v>
      </c>
      <c r="BW1466"/>
      <c r="BX1466"/>
    </row>
    <row r="1467" spans="1:76" ht="14.45" customHeight="1">
      <c r="A1467" s="152" t="s">
        <v>2047</v>
      </c>
      <c r="B1467" s="152" t="s">
        <v>219</v>
      </c>
      <c r="C1467" s="152" t="s">
        <v>219</v>
      </c>
      <c r="D1467" s="152" t="s">
        <v>242</v>
      </c>
      <c r="E1467" s="152" t="s">
        <v>241</v>
      </c>
      <c r="F1467" s="153">
        <f t="shared" si="618"/>
        <v>18</v>
      </c>
      <c r="G1467" s="154">
        <v>0</v>
      </c>
      <c r="H1467" s="154">
        <f>IFERROR(VLOOKUP(B1467,'P2 Origin'!$C$21:$Q$176,15,FALSE),0)</f>
        <v>0</v>
      </c>
      <c r="I1467" s="154">
        <f>IFERROR(VLOOKUP(D1467,'P4 Destination'!$C$21:$Q$176,15,FALSE),0)</f>
        <v>1</v>
      </c>
      <c r="J1467" s="155"/>
      <c r="K1467" s="155"/>
      <c r="L1467" s="156">
        <v>18</v>
      </c>
      <c r="M1467" s="155">
        <v>1254</v>
      </c>
      <c r="N1467" s="155">
        <v>6</v>
      </c>
      <c r="O1467" s="157">
        <f t="shared" si="619"/>
        <v>0</v>
      </c>
      <c r="P1467" s="158">
        <f t="shared" si="620"/>
        <v>0</v>
      </c>
      <c r="Q1467" s="159">
        <f>IFERROR(VLOOKUP(N1467,'P1 Intra-Europees'!$A$15:$H$25,3,0),0)*P1467</f>
        <v>0</v>
      </c>
      <c r="R1467" s="160">
        <f t="shared" si="621"/>
        <v>18</v>
      </c>
      <c r="S1467" s="159">
        <f>IFERROR(VLOOKUP(N1467,'P1 Intra-Europees'!$A$15:$H$25,4,0),0)*R1467</f>
        <v>0</v>
      </c>
      <c r="T1467" s="160">
        <f t="shared" si="622"/>
        <v>0</v>
      </c>
      <c r="U1467" s="159">
        <f>IFERROR(VLOOKUP(N1467,'P1 Intra-Europees'!$A$15:$H$25,5,0),0)*T1467</f>
        <v>0</v>
      </c>
      <c r="V1467" s="160">
        <f t="shared" si="623"/>
        <v>0</v>
      </c>
      <c r="W1467" s="159">
        <f>IFERROR(VLOOKUP(N1467,'P1 Intra-Europees'!$A$15:$H$25,6,0),0)*V1467</f>
        <v>0</v>
      </c>
      <c r="X1467" s="160">
        <f t="shared" si="624"/>
        <v>0</v>
      </c>
      <c r="Y1467" s="159">
        <f>IFERROR(VLOOKUP(N1467,'P1 Intra-Europees'!$A$15:$H$25,7,0),0)*X1467</f>
        <v>0</v>
      </c>
      <c r="Z1467" s="161">
        <f t="shared" si="625"/>
        <v>0</v>
      </c>
      <c r="AA1467" s="162">
        <f>IFERROR(VLOOKUP(N1467,'P1 Intra-Europees'!$A$15:$H$25,8,0),0)*Z1467</f>
        <v>0</v>
      </c>
      <c r="AB1467" s="163">
        <f t="shared" si="626"/>
        <v>0</v>
      </c>
      <c r="AC1467" s="157" t="str">
        <f>VLOOKUP(B1467,'P2 Origin'!$C$21:$O$176,13,0)</f>
        <v>EUR</v>
      </c>
      <c r="AD1467" s="164">
        <f t="shared" si="627"/>
        <v>0</v>
      </c>
      <c r="AE1467" s="165">
        <f>IF(AU1467&gt;0.1,VLOOKUP(B1467,'P2 Origin'!$C$21:$M$176,3,0)*H1467,0)</f>
        <v>0</v>
      </c>
      <c r="AF1467" s="166">
        <f t="shared" si="628"/>
        <v>0</v>
      </c>
      <c r="AG1467" s="165">
        <f>(VLOOKUP(B1467,'P2 Origin'!$C$21:$M$176,4,0))*AF1467</f>
        <v>0</v>
      </c>
      <c r="AH1467" s="166">
        <f t="shared" si="629"/>
        <v>0</v>
      </c>
      <c r="AI1467" s="165">
        <f>(VLOOKUP(B1467,'P2 Origin'!$C$21:$M$176,5,0))*AH1467</f>
        <v>0</v>
      </c>
      <c r="AJ1467" s="166">
        <f t="shared" si="643"/>
        <v>0</v>
      </c>
      <c r="AK1467" s="165">
        <f>(VLOOKUP(B1467,'P2 Origin'!$C$21:$M$176,6,0))*AJ1467</f>
        <v>0</v>
      </c>
      <c r="AL1467" s="166">
        <f t="shared" si="630"/>
        <v>0</v>
      </c>
      <c r="AM1467" s="165">
        <f>(VLOOKUP($B1467,'P2 Origin'!$C$21:$M$176,7,0))*AL1467</f>
        <v>0</v>
      </c>
      <c r="AN1467" s="166">
        <f t="shared" si="631"/>
        <v>0</v>
      </c>
      <c r="AO1467" s="165">
        <f>(VLOOKUP($B1467,'P2 Origin'!$C$21:$M$176,8,0))*AN1467</f>
        <v>0</v>
      </c>
      <c r="AP1467" s="166">
        <f t="shared" si="632"/>
        <v>0</v>
      </c>
      <c r="AQ1467" s="165">
        <f>(VLOOKUP($B1467,'P2 Origin'!$C$21:$M$176,9,0))*AP1467</f>
        <v>0</v>
      </c>
      <c r="AR1467" s="155">
        <f t="shared" si="644"/>
        <v>0</v>
      </c>
      <c r="AS1467" s="164">
        <f>(VLOOKUP(B1467,'P2 Origin'!$C$21:$M$176,10,0))*K1467</f>
        <v>0</v>
      </c>
      <c r="AT1467" s="164">
        <f>(VLOOKUP(B1467,'P2 Origin'!$C$21:$M$176,11,0))*J1467</f>
        <v>0</v>
      </c>
      <c r="AU1467" s="167">
        <v>0</v>
      </c>
      <c r="AV1467" s="168">
        <v>0</v>
      </c>
      <c r="AW1467" s="169">
        <v>0</v>
      </c>
      <c r="AX1467" s="170">
        <f>IF(AU1467&gt;=0.1,'P3 Bureaumarge zee- en luchtvr.'!$D$12,0)</f>
        <v>0</v>
      </c>
      <c r="AY1467" s="163">
        <f t="shared" si="633"/>
        <v>0</v>
      </c>
      <c r="AZ1467" s="157" t="str">
        <f>VLOOKUP(D1467,'P4 Destination'!$C$21:$O$176,13,0)</f>
        <v>EUR</v>
      </c>
      <c r="BA1467" s="164">
        <f t="shared" si="634"/>
        <v>0</v>
      </c>
      <c r="BB1467" s="171">
        <f>IF(AU1467&gt;0.1,(VLOOKUP(D1467,'P4 Destination'!$C$21:$M$176,3,0))*I1467,0)</f>
        <v>0</v>
      </c>
      <c r="BC1467" s="172">
        <f t="shared" si="635"/>
        <v>0</v>
      </c>
      <c r="BD1467" s="171">
        <f>(VLOOKUP($D1467,'P4 Destination'!$C$21:$M$176,4,0))*BC1467</f>
        <v>0</v>
      </c>
      <c r="BE1467" s="172">
        <f t="shared" si="636"/>
        <v>0</v>
      </c>
      <c r="BF1467" s="171">
        <f>(VLOOKUP($D1467,'P4 Destination'!$C$21:$M$176,5,0))*BE1467</f>
        <v>0</v>
      </c>
      <c r="BG1467" s="172">
        <f t="shared" si="637"/>
        <v>0</v>
      </c>
      <c r="BH1467" s="171">
        <f>(VLOOKUP($D1467,'P4 Destination'!$C$21:$M$176,6,0))*BG1467</f>
        <v>0</v>
      </c>
      <c r="BI1467" s="172">
        <f t="shared" si="638"/>
        <v>0</v>
      </c>
      <c r="BJ1467" s="171">
        <f>(VLOOKUP($D1467,'P4 Destination'!$C$21:$M$176,7,0))*BI1467</f>
        <v>0</v>
      </c>
      <c r="BK1467" s="172">
        <f t="shared" si="639"/>
        <v>0</v>
      </c>
      <c r="BL1467" s="171">
        <f>(VLOOKUP($D1467,'P4 Destination'!$C$21:$M$176,8,0))*BK1467</f>
        <v>0</v>
      </c>
      <c r="BM1467" s="172">
        <f t="shared" si="640"/>
        <v>0</v>
      </c>
      <c r="BN1467" s="171">
        <f>(VLOOKUP($D1467,'P4 Destination'!$C$21:$M$176,9,0))*BM1467</f>
        <v>0</v>
      </c>
      <c r="BO1467" s="154">
        <f t="shared" si="645"/>
        <v>0</v>
      </c>
      <c r="BP1467" s="171">
        <f>(VLOOKUP(D1467,'P4 Destination'!$C$21:$M$176,10,0))*K1467</f>
        <v>0</v>
      </c>
      <c r="BQ1467" s="171">
        <f>(VLOOKUP(D1467,'P4 Destination'!$C$21:$M$176,11,0))*J1467</f>
        <v>0</v>
      </c>
      <c r="BR1467" s="173">
        <f t="shared" si="641"/>
        <v>0</v>
      </c>
      <c r="BS1467" s="173">
        <f>(AV1467*2500)*'P6 Verzekering'!$E$11</f>
        <v>0</v>
      </c>
      <c r="BT1467" s="173">
        <f>(AW1467*2500)*'P6 Verzekering'!$E$12</f>
        <v>0</v>
      </c>
      <c r="BU1467" s="173">
        <f>(L1467*2500)*'P6 Verzekering'!$E$13</f>
        <v>0</v>
      </c>
      <c r="BV1467" s="173">
        <f t="shared" si="642"/>
        <v>0</v>
      </c>
      <c r="BW1467"/>
      <c r="BX1467"/>
    </row>
    <row r="1468" spans="1:76">
      <c r="A1468" s="152" t="s">
        <v>2060</v>
      </c>
      <c r="B1468" s="152" t="s">
        <v>219</v>
      </c>
      <c r="C1468" s="152" t="s">
        <v>219</v>
      </c>
      <c r="D1468" s="152" t="s">
        <v>267</v>
      </c>
      <c r="E1468" s="152" t="s">
        <v>266</v>
      </c>
      <c r="F1468" s="153">
        <f t="shared" si="618"/>
        <v>22</v>
      </c>
      <c r="G1468" s="154">
        <v>1</v>
      </c>
      <c r="H1468" s="154">
        <f>IFERROR(VLOOKUP(B1468,'P2 Origin'!$C$21:$Q$176,15,FALSE),0)</f>
        <v>0</v>
      </c>
      <c r="I1468" s="154">
        <f>IFERROR(VLOOKUP(D1468,'P4 Destination'!$C$21:$Q$176,15,FALSE),0)</f>
        <v>0</v>
      </c>
      <c r="J1468" s="155"/>
      <c r="K1468" s="155">
        <v>1</v>
      </c>
      <c r="L1468" s="156">
        <v>0</v>
      </c>
      <c r="M1468" s="155">
        <v>0</v>
      </c>
      <c r="N1468" s="155">
        <v>0</v>
      </c>
      <c r="O1468" s="157">
        <f t="shared" si="619"/>
        <v>0</v>
      </c>
      <c r="P1468" s="158">
        <f t="shared" si="620"/>
        <v>0</v>
      </c>
      <c r="Q1468" s="159">
        <f>IFERROR(VLOOKUP(N1468,'P1 Intra-Europees'!$A$15:$H$25,3,0),0)*P1468</f>
        <v>0</v>
      </c>
      <c r="R1468" s="160">
        <f t="shared" si="621"/>
        <v>0</v>
      </c>
      <c r="S1468" s="159">
        <f>IFERROR(VLOOKUP(N1468,'P1 Intra-Europees'!$A$15:$H$25,4,0),0)*R1468</f>
        <v>0</v>
      </c>
      <c r="T1468" s="160">
        <f t="shared" si="622"/>
        <v>0</v>
      </c>
      <c r="U1468" s="159">
        <f>IFERROR(VLOOKUP(N1468,'P1 Intra-Europees'!$A$15:$H$25,5,0),0)*T1468</f>
        <v>0</v>
      </c>
      <c r="V1468" s="160">
        <f t="shared" si="623"/>
        <v>0</v>
      </c>
      <c r="W1468" s="159">
        <f>IFERROR(VLOOKUP(N1468,'P1 Intra-Europees'!$A$15:$H$25,6,0),0)*V1468</f>
        <v>0</v>
      </c>
      <c r="X1468" s="160">
        <f t="shared" si="624"/>
        <v>0</v>
      </c>
      <c r="Y1468" s="159">
        <f>IFERROR(VLOOKUP(N1468,'P1 Intra-Europees'!$A$15:$H$25,7,0),0)*X1468</f>
        <v>0</v>
      </c>
      <c r="Z1468" s="161">
        <f t="shared" si="625"/>
        <v>0</v>
      </c>
      <c r="AA1468" s="162">
        <f>IFERROR(VLOOKUP(N1468,'P1 Intra-Europees'!$A$15:$H$25,8,0),0)*Z1468</f>
        <v>0</v>
      </c>
      <c r="AB1468" s="163">
        <f t="shared" si="626"/>
        <v>0</v>
      </c>
      <c r="AC1468" s="157" t="str">
        <f>VLOOKUP(B1468,'P2 Origin'!$C$21:$O$176,13,0)</f>
        <v>EUR</v>
      </c>
      <c r="AD1468" s="164">
        <f t="shared" si="627"/>
        <v>0</v>
      </c>
      <c r="AE1468" s="165">
        <f>IF(AU1468&gt;0.1,VLOOKUP(B1468,'P2 Origin'!$C$21:$M$176,3,0)*H1468,0)</f>
        <v>0</v>
      </c>
      <c r="AF1468" s="166">
        <f t="shared" si="628"/>
        <v>0</v>
      </c>
      <c r="AG1468" s="165">
        <f>(VLOOKUP(B1468,'P2 Origin'!$C$21:$M$176,4,0))*AF1468</f>
        <v>0</v>
      </c>
      <c r="AH1468" s="166">
        <f t="shared" si="629"/>
        <v>0</v>
      </c>
      <c r="AI1468" s="165">
        <f>(VLOOKUP(B1468,'P2 Origin'!$C$21:$M$176,5,0))*AH1468</f>
        <v>0</v>
      </c>
      <c r="AJ1468" s="166">
        <f t="shared" si="643"/>
        <v>22</v>
      </c>
      <c r="AK1468" s="165">
        <f>(VLOOKUP(B1468,'P2 Origin'!$C$21:$M$176,6,0))*AJ1468</f>
        <v>0</v>
      </c>
      <c r="AL1468" s="166">
        <f t="shared" si="630"/>
        <v>0</v>
      </c>
      <c r="AM1468" s="165">
        <f>(VLOOKUP($B1468,'P2 Origin'!$C$21:$M$176,7,0))*AL1468</f>
        <v>0</v>
      </c>
      <c r="AN1468" s="166">
        <f t="shared" si="631"/>
        <v>0</v>
      </c>
      <c r="AO1468" s="165">
        <f>(VLOOKUP($B1468,'P2 Origin'!$C$21:$M$176,8,0))*AN1468</f>
        <v>0</v>
      </c>
      <c r="AP1468" s="166">
        <f t="shared" si="632"/>
        <v>0</v>
      </c>
      <c r="AQ1468" s="165">
        <f>(VLOOKUP($B1468,'P2 Origin'!$C$21:$M$176,9,0))*AP1468</f>
        <v>0</v>
      </c>
      <c r="AR1468" s="155">
        <f t="shared" si="644"/>
        <v>1</v>
      </c>
      <c r="AS1468" s="164">
        <f>(VLOOKUP(B1468,'P2 Origin'!$C$21:$M$176,10,0))*K1468</f>
        <v>0</v>
      </c>
      <c r="AT1468" s="164">
        <f>(VLOOKUP(B1468,'P2 Origin'!$C$21:$M$176,11,0))*J1468</f>
        <v>0</v>
      </c>
      <c r="AU1468" s="167">
        <v>22</v>
      </c>
      <c r="AV1468" s="168">
        <v>22</v>
      </c>
      <c r="AW1468" s="169">
        <v>0</v>
      </c>
      <c r="AX1468" s="170">
        <f>IF(AU1468&gt;=0.1,'P3 Bureaumarge zee- en luchtvr.'!$D$12,0)</f>
        <v>0</v>
      </c>
      <c r="AY1468" s="163">
        <f t="shared" si="633"/>
        <v>0</v>
      </c>
      <c r="AZ1468" s="157" t="str">
        <f>VLOOKUP(D1468,'P4 Destination'!$C$21:$O$176,13,0)</f>
        <v>USD</v>
      </c>
      <c r="BA1468" s="164">
        <f t="shared" si="634"/>
        <v>0</v>
      </c>
      <c r="BB1468" s="171">
        <f>IF(AU1468&gt;0.1,(VLOOKUP(D1468,'P4 Destination'!$C$21:$M$176,3,0))*I1468,0)</f>
        <v>0</v>
      </c>
      <c r="BC1468" s="172">
        <f t="shared" si="635"/>
        <v>0</v>
      </c>
      <c r="BD1468" s="171">
        <f>(VLOOKUP($D1468,'P4 Destination'!$C$21:$M$176,4,0))*BC1468</f>
        <v>0</v>
      </c>
      <c r="BE1468" s="172">
        <f t="shared" si="636"/>
        <v>0</v>
      </c>
      <c r="BF1468" s="171">
        <f>(VLOOKUP($D1468,'P4 Destination'!$C$21:$M$176,5,0))*BE1468</f>
        <v>0</v>
      </c>
      <c r="BG1468" s="172">
        <f t="shared" si="637"/>
        <v>22</v>
      </c>
      <c r="BH1468" s="171">
        <f>(VLOOKUP($D1468,'P4 Destination'!$C$21:$M$176,6,0))*BG1468</f>
        <v>0</v>
      </c>
      <c r="BI1468" s="172">
        <f t="shared" si="638"/>
        <v>0</v>
      </c>
      <c r="BJ1468" s="171">
        <f>(VLOOKUP($D1468,'P4 Destination'!$C$21:$M$176,7,0))*BI1468</f>
        <v>0</v>
      </c>
      <c r="BK1468" s="172">
        <f t="shared" si="639"/>
        <v>0</v>
      </c>
      <c r="BL1468" s="171">
        <f>(VLOOKUP($D1468,'P4 Destination'!$C$21:$M$176,8,0))*BK1468</f>
        <v>0</v>
      </c>
      <c r="BM1468" s="172">
        <f t="shared" si="640"/>
        <v>0</v>
      </c>
      <c r="BN1468" s="171">
        <f>(VLOOKUP($D1468,'P4 Destination'!$C$21:$M$176,9,0))*BM1468</f>
        <v>0</v>
      </c>
      <c r="BO1468" s="154">
        <f t="shared" si="645"/>
        <v>1</v>
      </c>
      <c r="BP1468" s="171">
        <f>(VLOOKUP(D1468,'P4 Destination'!$C$21:$M$176,10,0))*K1468</f>
        <v>0</v>
      </c>
      <c r="BQ1468" s="171">
        <f>(VLOOKUP(D1468,'P4 Destination'!$C$21:$M$176,11,0))*J1468</f>
        <v>0</v>
      </c>
      <c r="BR1468" s="173">
        <f t="shared" si="641"/>
        <v>0</v>
      </c>
      <c r="BS1468" s="173">
        <f>(AV1468*2500)*'P6 Verzekering'!$E$11</f>
        <v>0</v>
      </c>
      <c r="BT1468" s="173">
        <f>(AW1468*2500)*'P6 Verzekering'!$E$12</f>
        <v>0</v>
      </c>
      <c r="BU1468" s="173">
        <f>(L1468*2500)*'P6 Verzekering'!$E$13</f>
        <v>0</v>
      </c>
      <c r="BV1468" s="173">
        <f t="shared" si="642"/>
        <v>0</v>
      </c>
      <c r="BW1468"/>
      <c r="BX1468"/>
    </row>
    <row r="1469" spans="1:76">
      <c r="A1469" s="152" t="s">
        <v>2061</v>
      </c>
      <c r="B1469" s="152" t="s">
        <v>219</v>
      </c>
      <c r="C1469" s="152" t="s">
        <v>219</v>
      </c>
      <c r="D1469" s="152" t="s">
        <v>267</v>
      </c>
      <c r="E1469" s="152" t="s">
        <v>266</v>
      </c>
      <c r="F1469" s="153">
        <f t="shared" si="618"/>
        <v>36</v>
      </c>
      <c r="G1469" s="154">
        <v>1</v>
      </c>
      <c r="H1469" s="154">
        <f>IFERROR(VLOOKUP(B1469,'P2 Origin'!$C$21:$Q$176,15,FALSE),0)</f>
        <v>0</v>
      </c>
      <c r="I1469" s="154">
        <f>IFERROR(VLOOKUP(D1469,'P4 Destination'!$C$21:$Q$176,15,FALSE),0)</f>
        <v>0</v>
      </c>
      <c r="J1469" s="155"/>
      <c r="K1469" s="155">
        <v>1</v>
      </c>
      <c r="L1469" s="156">
        <v>0</v>
      </c>
      <c r="M1469" s="155">
        <v>0</v>
      </c>
      <c r="N1469" s="155">
        <v>0</v>
      </c>
      <c r="O1469" s="157">
        <f t="shared" si="619"/>
        <v>0</v>
      </c>
      <c r="P1469" s="158">
        <f t="shared" si="620"/>
        <v>0</v>
      </c>
      <c r="Q1469" s="159">
        <f>IFERROR(VLOOKUP(N1469,'P1 Intra-Europees'!$A$15:$H$25,3,0),0)*P1469</f>
        <v>0</v>
      </c>
      <c r="R1469" s="160">
        <f t="shared" si="621"/>
        <v>0</v>
      </c>
      <c r="S1469" s="159">
        <f>IFERROR(VLOOKUP(N1469,'P1 Intra-Europees'!$A$15:$H$25,4,0),0)*R1469</f>
        <v>0</v>
      </c>
      <c r="T1469" s="160">
        <f t="shared" si="622"/>
        <v>0</v>
      </c>
      <c r="U1469" s="159">
        <f>IFERROR(VLOOKUP(N1469,'P1 Intra-Europees'!$A$15:$H$25,5,0),0)*T1469</f>
        <v>0</v>
      </c>
      <c r="V1469" s="160">
        <f t="shared" si="623"/>
        <v>0</v>
      </c>
      <c r="W1469" s="159">
        <f>IFERROR(VLOOKUP(N1469,'P1 Intra-Europees'!$A$15:$H$25,6,0),0)*V1469</f>
        <v>0</v>
      </c>
      <c r="X1469" s="160">
        <f t="shared" si="624"/>
        <v>0</v>
      </c>
      <c r="Y1469" s="159">
        <f>IFERROR(VLOOKUP(N1469,'P1 Intra-Europees'!$A$15:$H$25,7,0),0)*X1469</f>
        <v>0</v>
      </c>
      <c r="Z1469" s="161">
        <f t="shared" si="625"/>
        <v>0</v>
      </c>
      <c r="AA1469" s="162">
        <f>IFERROR(VLOOKUP(N1469,'P1 Intra-Europees'!$A$15:$H$25,8,0),0)*Z1469</f>
        <v>0</v>
      </c>
      <c r="AB1469" s="163">
        <f t="shared" si="626"/>
        <v>0</v>
      </c>
      <c r="AC1469" s="157" t="str">
        <f>VLOOKUP(B1469,'P2 Origin'!$C$21:$O$176,13,0)</f>
        <v>EUR</v>
      </c>
      <c r="AD1469" s="164">
        <f t="shared" si="627"/>
        <v>0</v>
      </c>
      <c r="AE1469" s="165">
        <f>IF(AU1469&gt;0.1,VLOOKUP(B1469,'P2 Origin'!$C$21:$M$176,3,0)*H1469,0)</f>
        <v>0</v>
      </c>
      <c r="AF1469" s="166">
        <f t="shared" si="628"/>
        <v>0</v>
      </c>
      <c r="AG1469" s="165">
        <f>(VLOOKUP(B1469,'P2 Origin'!$C$21:$M$176,4,0))*AF1469</f>
        <v>0</v>
      </c>
      <c r="AH1469" s="166">
        <f t="shared" si="629"/>
        <v>0</v>
      </c>
      <c r="AI1469" s="165">
        <f>(VLOOKUP(B1469,'P2 Origin'!$C$21:$M$176,5,0))*AH1469</f>
        <v>0</v>
      </c>
      <c r="AJ1469" s="166">
        <f t="shared" si="643"/>
        <v>0</v>
      </c>
      <c r="AK1469" s="165">
        <f>(VLOOKUP(B1469,'P2 Origin'!$C$21:$M$176,6,0))*AJ1469</f>
        <v>0</v>
      </c>
      <c r="AL1469" s="166">
        <f t="shared" si="630"/>
        <v>0</v>
      </c>
      <c r="AM1469" s="165">
        <f>(VLOOKUP($B1469,'P2 Origin'!$C$21:$M$176,7,0))*AL1469</f>
        <v>0</v>
      </c>
      <c r="AN1469" s="166">
        <f t="shared" si="631"/>
        <v>36</v>
      </c>
      <c r="AO1469" s="165">
        <f>(VLOOKUP($B1469,'P2 Origin'!$C$21:$M$176,8,0))*AN1469</f>
        <v>0</v>
      </c>
      <c r="AP1469" s="166">
        <f t="shared" si="632"/>
        <v>0</v>
      </c>
      <c r="AQ1469" s="165">
        <f>(VLOOKUP($B1469,'P2 Origin'!$C$21:$M$176,9,0))*AP1469</f>
        <v>0</v>
      </c>
      <c r="AR1469" s="155">
        <f t="shared" si="644"/>
        <v>1</v>
      </c>
      <c r="AS1469" s="164">
        <f>(VLOOKUP(B1469,'P2 Origin'!$C$21:$M$176,10,0))*K1469</f>
        <v>0</v>
      </c>
      <c r="AT1469" s="164">
        <f>(VLOOKUP(B1469,'P2 Origin'!$C$21:$M$176,11,0))*J1469</f>
        <v>0</v>
      </c>
      <c r="AU1469" s="167">
        <v>36</v>
      </c>
      <c r="AV1469" s="168">
        <v>36</v>
      </c>
      <c r="AW1469" s="169">
        <v>0</v>
      </c>
      <c r="AX1469" s="170">
        <f>IF(AU1469&gt;=0.1,'P3 Bureaumarge zee- en luchtvr.'!$D$12,0)</f>
        <v>0</v>
      </c>
      <c r="AY1469" s="163">
        <f t="shared" si="633"/>
        <v>0</v>
      </c>
      <c r="AZ1469" s="157" t="str">
        <f>VLOOKUP(D1469,'P4 Destination'!$C$21:$O$176,13,0)</f>
        <v>USD</v>
      </c>
      <c r="BA1469" s="164">
        <f t="shared" si="634"/>
        <v>0</v>
      </c>
      <c r="BB1469" s="171">
        <f>IF(AU1469&gt;0.1,(VLOOKUP(D1469,'P4 Destination'!$C$21:$M$176,3,0))*I1469,0)</f>
        <v>0</v>
      </c>
      <c r="BC1469" s="172">
        <f t="shared" si="635"/>
        <v>0</v>
      </c>
      <c r="BD1469" s="171">
        <f>(VLOOKUP($D1469,'P4 Destination'!$C$21:$M$176,4,0))*BC1469</f>
        <v>0</v>
      </c>
      <c r="BE1469" s="172">
        <f t="shared" si="636"/>
        <v>0</v>
      </c>
      <c r="BF1469" s="171">
        <f>(VLOOKUP($D1469,'P4 Destination'!$C$21:$M$176,5,0))*BE1469</f>
        <v>0</v>
      </c>
      <c r="BG1469" s="172">
        <f t="shared" si="637"/>
        <v>0</v>
      </c>
      <c r="BH1469" s="171">
        <f>(VLOOKUP($D1469,'P4 Destination'!$C$21:$M$176,6,0))*BG1469</f>
        <v>0</v>
      </c>
      <c r="BI1469" s="172">
        <f t="shared" si="638"/>
        <v>0</v>
      </c>
      <c r="BJ1469" s="171">
        <f>(VLOOKUP($D1469,'P4 Destination'!$C$21:$M$176,7,0))*BI1469</f>
        <v>0</v>
      </c>
      <c r="BK1469" s="172">
        <f t="shared" si="639"/>
        <v>36</v>
      </c>
      <c r="BL1469" s="171">
        <f>(VLOOKUP($D1469,'P4 Destination'!$C$21:$M$176,8,0))*BK1469</f>
        <v>0</v>
      </c>
      <c r="BM1469" s="172">
        <f t="shared" si="640"/>
        <v>0</v>
      </c>
      <c r="BN1469" s="171">
        <f>(VLOOKUP($D1469,'P4 Destination'!$C$21:$M$176,9,0))*BM1469</f>
        <v>0</v>
      </c>
      <c r="BO1469" s="154">
        <f t="shared" si="645"/>
        <v>1</v>
      </c>
      <c r="BP1469" s="171">
        <f>(VLOOKUP(D1469,'P4 Destination'!$C$21:$M$176,10,0))*K1469</f>
        <v>0</v>
      </c>
      <c r="BQ1469" s="171">
        <f>(VLOOKUP(D1469,'P4 Destination'!$C$21:$M$176,11,0))*J1469</f>
        <v>0</v>
      </c>
      <c r="BR1469" s="173">
        <f t="shared" si="641"/>
        <v>0</v>
      </c>
      <c r="BS1469" s="173">
        <f>(AV1469*2500)*'P6 Verzekering'!$E$11</f>
        <v>0</v>
      </c>
      <c r="BT1469" s="173">
        <f>(AW1469*2500)*'P6 Verzekering'!$E$12</f>
        <v>0</v>
      </c>
      <c r="BU1469" s="173">
        <f>(L1469*2500)*'P6 Verzekering'!$E$13</f>
        <v>0</v>
      </c>
      <c r="BV1469" s="173">
        <f t="shared" si="642"/>
        <v>0</v>
      </c>
      <c r="BW1469"/>
      <c r="BX1469"/>
    </row>
    <row r="1470" spans="1:76">
      <c r="A1470" s="152" t="s">
        <v>2066</v>
      </c>
      <c r="B1470" s="152" t="s">
        <v>219</v>
      </c>
      <c r="C1470" s="152" t="s">
        <v>219</v>
      </c>
      <c r="D1470" s="152" t="s">
        <v>212</v>
      </c>
      <c r="E1470" s="152" t="s">
        <v>212</v>
      </c>
      <c r="F1470" s="153">
        <f t="shared" si="618"/>
        <v>7</v>
      </c>
      <c r="G1470" s="154">
        <v>0</v>
      </c>
      <c r="H1470" s="154">
        <f>IFERROR(VLOOKUP(B1470,'P2 Origin'!$C$21:$Q$176,15,FALSE),0)</f>
        <v>0</v>
      </c>
      <c r="I1470" s="154">
        <f>IFERROR(VLOOKUP(D1470,'P4 Destination'!$C$21:$Q$176,15,FALSE),0)</f>
        <v>1</v>
      </c>
      <c r="J1470" s="155"/>
      <c r="K1470" s="155"/>
      <c r="L1470" s="156">
        <v>7</v>
      </c>
      <c r="M1470" s="155">
        <v>372</v>
      </c>
      <c r="N1470" s="155">
        <v>3</v>
      </c>
      <c r="O1470" s="157">
        <f t="shared" si="619"/>
        <v>0</v>
      </c>
      <c r="P1470" s="158">
        <f t="shared" si="620"/>
        <v>7</v>
      </c>
      <c r="Q1470" s="159">
        <f>IFERROR(VLOOKUP(N1470,'P1 Intra-Europees'!$A$15:$H$25,3,0),0)*P1470</f>
        <v>0</v>
      </c>
      <c r="R1470" s="160">
        <f t="shared" si="621"/>
        <v>0</v>
      </c>
      <c r="S1470" s="159">
        <f>IFERROR(VLOOKUP(N1470,'P1 Intra-Europees'!$A$15:$H$25,4,0),0)*R1470</f>
        <v>0</v>
      </c>
      <c r="T1470" s="160">
        <f t="shared" si="622"/>
        <v>0</v>
      </c>
      <c r="U1470" s="159">
        <f>IFERROR(VLOOKUP(N1470,'P1 Intra-Europees'!$A$15:$H$25,5,0),0)*T1470</f>
        <v>0</v>
      </c>
      <c r="V1470" s="160">
        <f t="shared" si="623"/>
        <v>0</v>
      </c>
      <c r="W1470" s="159">
        <f>IFERROR(VLOOKUP(N1470,'P1 Intra-Europees'!$A$15:$H$25,6,0),0)*V1470</f>
        <v>0</v>
      </c>
      <c r="X1470" s="160">
        <f t="shared" si="624"/>
        <v>0</v>
      </c>
      <c r="Y1470" s="159">
        <f>IFERROR(VLOOKUP(N1470,'P1 Intra-Europees'!$A$15:$H$25,7,0),0)*X1470</f>
        <v>0</v>
      </c>
      <c r="Z1470" s="161">
        <f t="shared" si="625"/>
        <v>0</v>
      </c>
      <c r="AA1470" s="162">
        <f>IFERROR(VLOOKUP(N1470,'P1 Intra-Europees'!$A$15:$H$25,8,0),0)*Z1470</f>
        <v>0</v>
      </c>
      <c r="AB1470" s="163">
        <f t="shared" si="626"/>
        <v>0</v>
      </c>
      <c r="AC1470" s="157" t="str">
        <f>VLOOKUP(B1470,'P2 Origin'!$C$21:$O$176,13,0)</f>
        <v>EUR</v>
      </c>
      <c r="AD1470" s="164">
        <f t="shared" si="627"/>
        <v>0</v>
      </c>
      <c r="AE1470" s="165">
        <f>IF(AU1470&gt;0.1,VLOOKUP(B1470,'P2 Origin'!$C$21:$M$176,3,0)*H1470,0)</f>
        <v>0</v>
      </c>
      <c r="AF1470" s="166">
        <f t="shared" si="628"/>
        <v>0</v>
      </c>
      <c r="AG1470" s="165">
        <f>(VLOOKUP(B1470,'P2 Origin'!$C$21:$M$176,4,0))*AF1470</f>
        <v>0</v>
      </c>
      <c r="AH1470" s="166">
        <f t="shared" si="629"/>
        <v>0</v>
      </c>
      <c r="AI1470" s="165">
        <f>(VLOOKUP(B1470,'P2 Origin'!$C$21:$M$176,5,0))*AH1470</f>
        <v>0</v>
      </c>
      <c r="AJ1470" s="166">
        <f t="shared" si="643"/>
        <v>0</v>
      </c>
      <c r="AK1470" s="165">
        <f>(VLOOKUP(B1470,'P2 Origin'!$C$21:$M$176,6,0))*AJ1470</f>
        <v>0</v>
      </c>
      <c r="AL1470" s="166">
        <f t="shared" si="630"/>
        <v>0</v>
      </c>
      <c r="AM1470" s="165">
        <f>(VLOOKUP($B1470,'P2 Origin'!$C$21:$M$176,7,0))*AL1470</f>
        <v>0</v>
      </c>
      <c r="AN1470" s="166">
        <f t="shared" si="631"/>
        <v>0</v>
      </c>
      <c r="AO1470" s="165">
        <f>(VLOOKUP($B1470,'P2 Origin'!$C$21:$M$176,8,0))*AN1470</f>
        <v>0</v>
      </c>
      <c r="AP1470" s="166">
        <f t="shared" si="632"/>
        <v>0</v>
      </c>
      <c r="AQ1470" s="165">
        <f>(VLOOKUP($B1470,'P2 Origin'!$C$21:$M$176,9,0))*AP1470</f>
        <v>0</v>
      </c>
      <c r="AR1470" s="155">
        <f t="shared" si="644"/>
        <v>0</v>
      </c>
      <c r="AS1470" s="164">
        <f>(VLOOKUP(B1470,'P2 Origin'!$C$21:$M$176,10,0))*K1470</f>
        <v>0</v>
      </c>
      <c r="AT1470" s="164">
        <f>(VLOOKUP(B1470,'P2 Origin'!$C$21:$M$176,11,0))*J1470</f>
        <v>0</v>
      </c>
      <c r="AU1470" s="167">
        <v>0</v>
      </c>
      <c r="AV1470" s="168">
        <v>0</v>
      </c>
      <c r="AW1470" s="169">
        <v>0</v>
      </c>
      <c r="AX1470" s="170">
        <f>IF(AU1470&gt;=0.1,'P3 Bureaumarge zee- en luchtvr.'!$D$12,0)</f>
        <v>0</v>
      </c>
      <c r="AY1470" s="163">
        <f t="shared" si="633"/>
        <v>0</v>
      </c>
      <c r="AZ1470" s="157" t="str">
        <f>VLOOKUP(D1470,'P4 Destination'!$C$21:$O$176,13,0)</f>
        <v>EUR</v>
      </c>
      <c r="BA1470" s="164">
        <f t="shared" si="634"/>
        <v>0</v>
      </c>
      <c r="BB1470" s="171">
        <f>IF(AU1470&gt;0.1,(VLOOKUP(D1470,'P4 Destination'!$C$21:$M$176,3,0))*I1470,0)</f>
        <v>0</v>
      </c>
      <c r="BC1470" s="172">
        <f t="shared" si="635"/>
        <v>0</v>
      </c>
      <c r="BD1470" s="171">
        <f>(VLOOKUP($D1470,'P4 Destination'!$C$21:$M$176,4,0))*BC1470</f>
        <v>0</v>
      </c>
      <c r="BE1470" s="172">
        <f t="shared" si="636"/>
        <v>0</v>
      </c>
      <c r="BF1470" s="171">
        <f>(VLOOKUP($D1470,'P4 Destination'!$C$21:$M$176,5,0))*BE1470</f>
        <v>0</v>
      </c>
      <c r="BG1470" s="172">
        <f t="shared" si="637"/>
        <v>0</v>
      </c>
      <c r="BH1470" s="171">
        <f>(VLOOKUP($D1470,'P4 Destination'!$C$21:$M$176,6,0))*BG1470</f>
        <v>0</v>
      </c>
      <c r="BI1470" s="172">
        <f t="shared" si="638"/>
        <v>0</v>
      </c>
      <c r="BJ1470" s="171">
        <f>(VLOOKUP($D1470,'P4 Destination'!$C$21:$M$176,7,0))*BI1470</f>
        <v>0</v>
      </c>
      <c r="BK1470" s="172">
        <f t="shared" si="639"/>
        <v>0</v>
      </c>
      <c r="BL1470" s="171">
        <f>(VLOOKUP($D1470,'P4 Destination'!$C$21:$M$176,8,0))*BK1470</f>
        <v>0</v>
      </c>
      <c r="BM1470" s="172">
        <f t="shared" si="640"/>
        <v>0</v>
      </c>
      <c r="BN1470" s="171">
        <f>(VLOOKUP($D1470,'P4 Destination'!$C$21:$M$176,9,0))*BM1470</f>
        <v>0</v>
      </c>
      <c r="BO1470" s="154">
        <f t="shared" si="645"/>
        <v>0</v>
      </c>
      <c r="BP1470" s="171">
        <f>(VLOOKUP(D1470,'P4 Destination'!$C$21:$M$176,10,0))*K1470</f>
        <v>0</v>
      </c>
      <c r="BQ1470" s="171">
        <f>(VLOOKUP(D1470,'P4 Destination'!$C$21:$M$176,11,0))*J1470</f>
        <v>0</v>
      </c>
      <c r="BR1470" s="173">
        <f t="shared" si="641"/>
        <v>0</v>
      </c>
      <c r="BS1470" s="173">
        <f>(AV1470*2500)*'P6 Verzekering'!$E$11</f>
        <v>0</v>
      </c>
      <c r="BT1470" s="173">
        <f>(AW1470*2500)*'P6 Verzekering'!$E$12</f>
        <v>0</v>
      </c>
      <c r="BU1470" s="173">
        <f>(L1470*2500)*'P6 Verzekering'!$E$13</f>
        <v>0</v>
      </c>
      <c r="BV1470" s="173">
        <f t="shared" si="642"/>
        <v>0</v>
      </c>
      <c r="BW1470"/>
      <c r="BX1470"/>
    </row>
    <row r="1471" spans="1:76">
      <c r="A1471" s="152" t="s">
        <v>2078</v>
      </c>
      <c r="B1471" s="152" t="s">
        <v>219</v>
      </c>
      <c r="C1471" s="152" t="s">
        <v>219</v>
      </c>
      <c r="D1471" s="152" t="s">
        <v>404</v>
      </c>
      <c r="E1471" s="152" t="s">
        <v>403</v>
      </c>
      <c r="F1471" s="153">
        <f t="shared" si="618"/>
        <v>23</v>
      </c>
      <c r="G1471" s="154">
        <v>1</v>
      </c>
      <c r="H1471" s="154">
        <f>IFERROR(VLOOKUP(B1471,'P2 Origin'!$C$21:$Q$176,15,FALSE),0)</f>
        <v>0</v>
      </c>
      <c r="I1471" s="154">
        <f>IFERROR(VLOOKUP(D1471,'P4 Destination'!$C$21:$Q$176,15,FALSE),0)</f>
        <v>0</v>
      </c>
      <c r="J1471" s="155"/>
      <c r="K1471" s="155">
        <v>1</v>
      </c>
      <c r="L1471" s="156">
        <v>0</v>
      </c>
      <c r="M1471" s="155">
        <v>0</v>
      </c>
      <c r="N1471" s="155">
        <v>0</v>
      </c>
      <c r="O1471" s="157">
        <f t="shared" si="619"/>
        <v>0</v>
      </c>
      <c r="P1471" s="158">
        <f t="shared" si="620"/>
        <v>0</v>
      </c>
      <c r="Q1471" s="159">
        <f>IFERROR(VLOOKUP(N1471,'P1 Intra-Europees'!$A$15:$H$25,3,0),0)*P1471</f>
        <v>0</v>
      </c>
      <c r="R1471" s="160">
        <f t="shared" si="621"/>
        <v>0</v>
      </c>
      <c r="S1471" s="159">
        <f>IFERROR(VLOOKUP(N1471,'P1 Intra-Europees'!$A$15:$H$25,4,0),0)*R1471</f>
        <v>0</v>
      </c>
      <c r="T1471" s="160">
        <f t="shared" si="622"/>
        <v>0</v>
      </c>
      <c r="U1471" s="159">
        <f>IFERROR(VLOOKUP(N1471,'P1 Intra-Europees'!$A$15:$H$25,5,0),0)*T1471</f>
        <v>0</v>
      </c>
      <c r="V1471" s="160">
        <f t="shared" si="623"/>
        <v>0</v>
      </c>
      <c r="W1471" s="159">
        <f>IFERROR(VLOOKUP(N1471,'P1 Intra-Europees'!$A$15:$H$25,6,0),0)*V1471</f>
        <v>0</v>
      </c>
      <c r="X1471" s="160">
        <f t="shared" si="624"/>
        <v>0</v>
      </c>
      <c r="Y1471" s="159">
        <f>IFERROR(VLOOKUP(N1471,'P1 Intra-Europees'!$A$15:$H$25,7,0),0)*X1471</f>
        <v>0</v>
      </c>
      <c r="Z1471" s="161">
        <f t="shared" si="625"/>
        <v>0</v>
      </c>
      <c r="AA1471" s="162">
        <f>IFERROR(VLOOKUP(N1471,'P1 Intra-Europees'!$A$15:$H$25,8,0),0)*Z1471</f>
        <v>0</v>
      </c>
      <c r="AB1471" s="163">
        <f t="shared" si="626"/>
        <v>0</v>
      </c>
      <c r="AC1471" s="157" t="str">
        <f>VLOOKUP(B1471,'P2 Origin'!$C$21:$O$176,13,0)</f>
        <v>EUR</v>
      </c>
      <c r="AD1471" s="164">
        <f t="shared" si="627"/>
        <v>0</v>
      </c>
      <c r="AE1471" s="165">
        <f>IF(AU1471&gt;0.1,VLOOKUP(B1471,'P2 Origin'!$C$21:$M$176,3,0)*H1471,0)</f>
        <v>0</v>
      </c>
      <c r="AF1471" s="166">
        <f t="shared" si="628"/>
        <v>0</v>
      </c>
      <c r="AG1471" s="165">
        <f>(VLOOKUP(B1471,'P2 Origin'!$C$21:$M$176,4,0))*AF1471</f>
        <v>0</v>
      </c>
      <c r="AH1471" s="166">
        <f t="shared" si="629"/>
        <v>0</v>
      </c>
      <c r="AI1471" s="165">
        <f>(VLOOKUP(B1471,'P2 Origin'!$C$21:$M$176,5,0))*AH1471</f>
        <v>0</v>
      </c>
      <c r="AJ1471" s="166">
        <f t="shared" si="643"/>
        <v>23</v>
      </c>
      <c r="AK1471" s="165">
        <f>(VLOOKUP(B1471,'P2 Origin'!$C$21:$M$176,6,0))*AJ1471</f>
        <v>0</v>
      </c>
      <c r="AL1471" s="166">
        <f t="shared" si="630"/>
        <v>0</v>
      </c>
      <c r="AM1471" s="165">
        <f>(VLOOKUP($B1471,'P2 Origin'!$C$21:$M$176,7,0))*AL1471</f>
        <v>0</v>
      </c>
      <c r="AN1471" s="166">
        <f t="shared" si="631"/>
        <v>0</v>
      </c>
      <c r="AO1471" s="165">
        <f>(VLOOKUP($B1471,'P2 Origin'!$C$21:$M$176,8,0))*AN1471</f>
        <v>0</v>
      </c>
      <c r="AP1471" s="166">
        <f t="shared" si="632"/>
        <v>0</v>
      </c>
      <c r="AQ1471" s="165">
        <f>(VLOOKUP($B1471,'P2 Origin'!$C$21:$M$176,9,0))*AP1471</f>
        <v>0</v>
      </c>
      <c r="AR1471" s="155">
        <f t="shared" si="644"/>
        <v>1</v>
      </c>
      <c r="AS1471" s="164">
        <f>(VLOOKUP(B1471,'P2 Origin'!$C$21:$M$176,10,0))*K1471</f>
        <v>0</v>
      </c>
      <c r="AT1471" s="164">
        <f>(VLOOKUP(B1471,'P2 Origin'!$C$21:$M$176,11,0))*J1471</f>
        <v>0</v>
      </c>
      <c r="AU1471" s="167">
        <v>23</v>
      </c>
      <c r="AV1471" s="168">
        <v>23</v>
      </c>
      <c r="AW1471" s="169">
        <v>0</v>
      </c>
      <c r="AX1471" s="170">
        <f>IF(AU1471&gt;=0.1,'P3 Bureaumarge zee- en luchtvr.'!$D$12,0)</f>
        <v>0</v>
      </c>
      <c r="AY1471" s="163">
        <f t="shared" si="633"/>
        <v>0</v>
      </c>
      <c r="AZ1471" s="157" t="str">
        <f>VLOOKUP(D1471,'P4 Destination'!$C$21:$O$176,13,0)</f>
        <v>USD</v>
      </c>
      <c r="BA1471" s="164">
        <f t="shared" si="634"/>
        <v>0</v>
      </c>
      <c r="BB1471" s="171">
        <f>IF(AU1471&gt;0.1,(VLOOKUP(D1471,'P4 Destination'!$C$21:$M$176,3,0))*I1471,0)</f>
        <v>0</v>
      </c>
      <c r="BC1471" s="172">
        <f t="shared" si="635"/>
        <v>0</v>
      </c>
      <c r="BD1471" s="171">
        <f>(VLOOKUP($D1471,'P4 Destination'!$C$21:$M$176,4,0))*BC1471</f>
        <v>0</v>
      </c>
      <c r="BE1471" s="172">
        <f t="shared" si="636"/>
        <v>0</v>
      </c>
      <c r="BF1471" s="171">
        <f>(VLOOKUP($D1471,'P4 Destination'!$C$21:$M$176,5,0))*BE1471</f>
        <v>0</v>
      </c>
      <c r="BG1471" s="172">
        <f t="shared" si="637"/>
        <v>23</v>
      </c>
      <c r="BH1471" s="171">
        <f>(VLOOKUP($D1471,'P4 Destination'!$C$21:$M$176,6,0))*BG1471</f>
        <v>0</v>
      </c>
      <c r="BI1471" s="172">
        <f t="shared" si="638"/>
        <v>0</v>
      </c>
      <c r="BJ1471" s="171">
        <f>(VLOOKUP($D1471,'P4 Destination'!$C$21:$M$176,7,0))*BI1471</f>
        <v>0</v>
      </c>
      <c r="BK1471" s="172">
        <f t="shared" si="639"/>
        <v>0</v>
      </c>
      <c r="BL1471" s="171">
        <f>(VLOOKUP($D1471,'P4 Destination'!$C$21:$M$176,8,0))*BK1471</f>
        <v>0</v>
      </c>
      <c r="BM1471" s="172">
        <f t="shared" si="640"/>
        <v>0</v>
      </c>
      <c r="BN1471" s="171">
        <f>(VLOOKUP($D1471,'P4 Destination'!$C$21:$M$176,9,0))*BM1471</f>
        <v>0</v>
      </c>
      <c r="BO1471" s="154">
        <f t="shared" si="645"/>
        <v>1</v>
      </c>
      <c r="BP1471" s="171">
        <f>(VLOOKUP(D1471,'P4 Destination'!$C$21:$M$176,10,0))*K1471</f>
        <v>0</v>
      </c>
      <c r="BQ1471" s="171">
        <f>(VLOOKUP(D1471,'P4 Destination'!$C$21:$M$176,11,0))*J1471</f>
        <v>0</v>
      </c>
      <c r="BR1471" s="173">
        <f t="shared" si="641"/>
        <v>0</v>
      </c>
      <c r="BS1471" s="173">
        <f>(AV1471*2500)*'P6 Verzekering'!$E$11</f>
        <v>0</v>
      </c>
      <c r="BT1471" s="173">
        <f>(AW1471*2500)*'P6 Verzekering'!$E$12</f>
        <v>0</v>
      </c>
      <c r="BU1471" s="173">
        <f>(L1471*2500)*'P6 Verzekering'!$E$13</f>
        <v>0</v>
      </c>
      <c r="BV1471" s="173">
        <f t="shared" si="642"/>
        <v>0</v>
      </c>
      <c r="BW1471"/>
      <c r="BX1471"/>
    </row>
    <row r="1472" spans="1:76">
      <c r="A1472" s="152" t="s">
        <v>2081</v>
      </c>
      <c r="B1472" s="152" t="s">
        <v>219</v>
      </c>
      <c r="C1472" s="152" t="s">
        <v>219</v>
      </c>
      <c r="D1472" s="152" t="s">
        <v>383</v>
      </c>
      <c r="E1472" s="152" t="s">
        <v>382</v>
      </c>
      <c r="F1472" s="153">
        <f t="shared" si="618"/>
        <v>2.02</v>
      </c>
      <c r="G1472" s="154">
        <v>0</v>
      </c>
      <c r="H1472" s="154">
        <f>IFERROR(VLOOKUP(B1472,'P2 Origin'!$C$21:$Q$176,15,FALSE),0)</f>
        <v>0</v>
      </c>
      <c r="I1472" s="154">
        <f>IFERROR(VLOOKUP(D1472,'P4 Destination'!$C$21:$Q$176,15,FALSE),0)</f>
        <v>0</v>
      </c>
      <c r="J1472" s="155"/>
      <c r="K1472" s="155"/>
      <c r="L1472" s="156">
        <v>0</v>
      </c>
      <c r="M1472" s="155">
        <v>0</v>
      </c>
      <c r="N1472" s="155">
        <v>0</v>
      </c>
      <c r="O1472" s="157">
        <f t="shared" si="619"/>
        <v>0</v>
      </c>
      <c r="P1472" s="158">
        <f t="shared" si="620"/>
        <v>0</v>
      </c>
      <c r="Q1472" s="159">
        <f>IFERROR(VLOOKUP(N1472,'P1 Intra-Europees'!$A$15:$H$25,3,0),0)*P1472</f>
        <v>0</v>
      </c>
      <c r="R1472" s="160">
        <f t="shared" si="621"/>
        <v>0</v>
      </c>
      <c r="S1472" s="159">
        <f>IFERROR(VLOOKUP(N1472,'P1 Intra-Europees'!$A$15:$H$25,4,0),0)*R1472</f>
        <v>0</v>
      </c>
      <c r="T1472" s="160">
        <f t="shared" si="622"/>
        <v>0</v>
      </c>
      <c r="U1472" s="159">
        <f>IFERROR(VLOOKUP(N1472,'P1 Intra-Europees'!$A$15:$H$25,5,0),0)*T1472</f>
        <v>0</v>
      </c>
      <c r="V1472" s="160">
        <f t="shared" si="623"/>
        <v>0</v>
      </c>
      <c r="W1472" s="159">
        <f>IFERROR(VLOOKUP(N1472,'P1 Intra-Europees'!$A$15:$H$25,6,0),0)*V1472</f>
        <v>0</v>
      </c>
      <c r="X1472" s="160">
        <f t="shared" si="624"/>
        <v>0</v>
      </c>
      <c r="Y1472" s="159">
        <f>IFERROR(VLOOKUP(N1472,'P1 Intra-Europees'!$A$15:$H$25,7,0),0)*X1472</f>
        <v>0</v>
      </c>
      <c r="Z1472" s="161">
        <f t="shared" si="625"/>
        <v>0</v>
      </c>
      <c r="AA1472" s="162">
        <f>IFERROR(VLOOKUP(N1472,'P1 Intra-Europees'!$A$15:$H$25,8,0),0)*Z1472</f>
        <v>0</v>
      </c>
      <c r="AB1472" s="163">
        <f t="shared" si="626"/>
        <v>0</v>
      </c>
      <c r="AC1472" s="157" t="str">
        <f>VLOOKUP(B1472,'P2 Origin'!$C$21:$O$176,13,0)</f>
        <v>EUR</v>
      </c>
      <c r="AD1472" s="164">
        <f t="shared" si="627"/>
        <v>0</v>
      </c>
      <c r="AE1472" s="165">
        <f>IF(AU1472&gt;0.1,VLOOKUP(B1472,'P2 Origin'!$C$21:$M$176,3,0)*H1472,0)</f>
        <v>0</v>
      </c>
      <c r="AF1472" s="166">
        <f t="shared" si="628"/>
        <v>2.02</v>
      </c>
      <c r="AG1472" s="165">
        <f>(VLOOKUP(B1472,'P2 Origin'!$C$21:$M$176,4,0))*AF1472</f>
        <v>0</v>
      </c>
      <c r="AH1472" s="166">
        <f t="shared" si="629"/>
        <v>0</v>
      </c>
      <c r="AI1472" s="165">
        <f>(VLOOKUP(B1472,'P2 Origin'!$C$21:$M$176,5,0))*AH1472</f>
        <v>0</v>
      </c>
      <c r="AJ1472" s="166">
        <f t="shared" si="643"/>
        <v>0</v>
      </c>
      <c r="AK1472" s="165">
        <f>(VLOOKUP(B1472,'P2 Origin'!$C$21:$M$176,6,0))*AJ1472</f>
        <v>0</v>
      </c>
      <c r="AL1472" s="166">
        <f t="shared" si="630"/>
        <v>0</v>
      </c>
      <c r="AM1472" s="165">
        <f>(VLOOKUP($B1472,'P2 Origin'!$C$21:$M$176,7,0))*AL1472</f>
        <v>0</v>
      </c>
      <c r="AN1472" s="166">
        <f t="shared" si="631"/>
        <v>0</v>
      </c>
      <c r="AO1472" s="165">
        <f>(VLOOKUP($B1472,'P2 Origin'!$C$21:$M$176,8,0))*AN1472</f>
        <v>0</v>
      </c>
      <c r="AP1472" s="166">
        <f t="shared" si="632"/>
        <v>0</v>
      </c>
      <c r="AQ1472" s="165">
        <f>(VLOOKUP($B1472,'P2 Origin'!$C$21:$M$176,9,0))*AP1472</f>
        <v>0</v>
      </c>
      <c r="AR1472" s="155">
        <f t="shared" si="644"/>
        <v>0</v>
      </c>
      <c r="AS1472" s="164">
        <f>(VLOOKUP(B1472,'P2 Origin'!$C$21:$M$176,10,0))*K1472</f>
        <v>0</v>
      </c>
      <c r="AT1472" s="164">
        <f>(VLOOKUP(B1472,'P2 Origin'!$C$21:$M$176,11,0))*J1472</f>
        <v>0</v>
      </c>
      <c r="AU1472" s="167">
        <v>2.02</v>
      </c>
      <c r="AV1472" s="168">
        <v>0</v>
      </c>
      <c r="AW1472" s="169">
        <v>2.02</v>
      </c>
      <c r="AX1472" s="170">
        <f>IF(AU1472&gt;=0.1,'P3 Bureaumarge zee- en luchtvr.'!$D$12,0)</f>
        <v>0</v>
      </c>
      <c r="AY1472" s="163">
        <f t="shared" si="633"/>
        <v>0</v>
      </c>
      <c r="AZ1472" s="157" t="str">
        <f>VLOOKUP(D1472,'P4 Destination'!$C$21:$O$176,13,0)</f>
        <v>USD</v>
      </c>
      <c r="BA1472" s="164">
        <f t="shared" si="634"/>
        <v>0</v>
      </c>
      <c r="BB1472" s="171">
        <f>IF(AU1472&gt;0.1,(VLOOKUP(D1472,'P4 Destination'!$C$21:$M$176,3,0))*I1472,0)</f>
        <v>0</v>
      </c>
      <c r="BC1472" s="172">
        <f t="shared" si="635"/>
        <v>2.02</v>
      </c>
      <c r="BD1472" s="171">
        <f>(VLOOKUP($D1472,'P4 Destination'!$C$21:$M$176,4,0))*BC1472</f>
        <v>0</v>
      </c>
      <c r="BE1472" s="172">
        <f t="shared" si="636"/>
        <v>0</v>
      </c>
      <c r="BF1472" s="171">
        <f>(VLOOKUP($D1472,'P4 Destination'!$C$21:$M$176,5,0))*BE1472</f>
        <v>0</v>
      </c>
      <c r="BG1472" s="172">
        <f t="shared" si="637"/>
        <v>0</v>
      </c>
      <c r="BH1472" s="171">
        <f>(VLOOKUP($D1472,'P4 Destination'!$C$21:$M$176,6,0))*BG1472</f>
        <v>0</v>
      </c>
      <c r="BI1472" s="172">
        <f t="shared" si="638"/>
        <v>0</v>
      </c>
      <c r="BJ1472" s="171">
        <f>(VLOOKUP($D1472,'P4 Destination'!$C$21:$M$176,7,0))*BI1472</f>
        <v>0</v>
      </c>
      <c r="BK1472" s="172">
        <f t="shared" si="639"/>
        <v>0</v>
      </c>
      <c r="BL1472" s="171">
        <f>(VLOOKUP($D1472,'P4 Destination'!$C$21:$M$176,8,0))*BK1472</f>
        <v>0</v>
      </c>
      <c r="BM1472" s="172">
        <f t="shared" si="640"/>
        <v>0</v>
      </c>
      <c r="BN1472" s="171">
        <f>(VLOOKUP($D1472,'P4 Destination'!$C$21:$M$176,9,0))*BM1472</f>
        <v>0</v>
      </c>
      <c r="BO1472" s="154">
        <f t="shared" si="645"/>
        <v>0</v>
      </c>
      <c r="BP1472" s="171">
        <f>(VLOOKUP(D1472,'P4 Destination'!$C$21:$M$176,10,0))*K1472</f>
        <v>0</v>
      </c>
      <c r="BQ1472" s="171">
        <f>(VLOOKUP(D1472,'P4 Destination'!$C$21:$M$176,11,0))*J1472</f>
        <v>0</v>
      </c>
      <c r="BR1472" s="173">
        <f t="shared" si="641"/>
        <v>0</v>
      </c>
      <c r="BS1472" s="173">
        <f>(AV1472*2500)*'P6 Verzekering'!$E$11</f>
        <v>0</v>
      </c>
      <c r="BT1472" s="173">
        <f>(AW1472*2500)*'P6 Verzekering'!$E$12</f>
        <v>0</v>
      </c>
      <c r="BU1472" s="173">
        <f>(L1472*2500)*'P6 Verzekering'!$E$13</f>
        <v>0</v>
      </c>
      <c r="BV1472" s="173">
        <f t="shared" si="642"/>
        <v>0</v>
      </c>
      <c r="BW1472"/>
      <c r="BX1472"/>
    </row>
    <row r="1473" spans="1:76">
      <c r="A1473" s="152" t="s">
        <v>2088</v>
      </c>
      <c r="B1473" s="152" t="s">
        <v>219</v>
      </c>
      <c r="C1473" s="152" t="s">
        <v>219</v>
      </c>
      <c r="D1473" s="152" t="s">
        <v>383</v>
      </c>
      <c r="E1473" s="152" t="s">
        <v>382</v>
      </c>
      <c r="F1473" s="153">
        <f t="shared" si="618"/>
        <v>43</v>
      </c>
      <c r="G1473" s="154">
        <v>1</v>
      </c>
      <c r="H1473" s="154">
        <f>IFERROR(VLOOKUP(B1473,'P2 Origin'!$C$21:$Q$176,15,FALSE),0)</f>
        <v>0</v>
      </c>
      <c r="I1473" s="154">
        <f>IFERROR(VLOOKUP(D1473,'P4 Destination'!$C$21:$Q$176,15,FALSE),0)</f>
        <v>0</v>
      </c>
      <c r="J1473" s="155">
        <v>1</v>
      </c>
      <c r="K1473" s="155"/>
      <c r="L1473" s="156">
        <v>0</v>
      </c>
      <c r="M1473" s="155">
        <v>0</v>
      </c>
      <c r="N1473" s="155">
        <v>0</v>
      </c>
      <c r="O1473" s="157">
        <f t="shared" si="619"/>
        <v>0</v>
      </c>
      <c r="P1473" s="158">
        <f t="shared" si="620"/>
        <v>0</v>
      </c>
      <c r="Q1473" s="159">
        <f>IFERROR(VLOOKUP(N1473,'P1 Intra-Europees'!$A$15:$H$25,3,0),0)*P1473</f>
        <v>0</v>
      </c>
      <c r="R1473" s="160">
        <f t="shared" si="621"/>
        <v>0</v>
      </c>
      <c r="S1473" s="159">
        <f>IFERROR(VLOOKUP(N1473,'P1 Intra-Europees'!$A$15:$H$25,4,0),0)*R1473</f>
        <v>0</v>
      </c>
      <c r="T1473" s="160">
        <f t="shared" si="622"/>
        <v>0</v>
      </c>
      <c r="U1473" s="159">
        <f>IFERROR(VLOOKUP(N1473,'P1 Intra-Europees'!$A$15:$H$25,5,0),0)*T1473</f>
        <v>0</v>
      </c>
      <c r="V1473" s="160">
        <f t="shared" si="623"/>
        <v>0</v>
      </c>
      <c r="W1473" s="159">
        <f>IFERROR(VLOOKUP(N1473,'P1 Intra-Europees'!$A$15:$H$25,6,0),0)*V1473</f>
        <v>0</v>
      </c>
      <c r="X1473" s="160">
        <f t="shared" si="624"/>
        <v>0</v>
      </c>
      <c r="Y1473" s="159">
        <f>IFERROR(VLOOKUP(N1473,'P1 Intra-Europees'!$A$15:$H$25,7,0),0)*X1473</f>
        <v>0</v>
      </c>
      <c r="Z1473" s="161">
        <f t="shared" si="625"/>
        <v>0</v>
      </c>
      <c r="AA1473" s="162">
        <f>IFERROR(VLOOKUP(N1473,'P1 Intra-Europees'!$A$15:$H$25,8,0),0)*Z1473</f>
        <v>0</v>
      </c>
      <c r="AB1473" s="163">
        <f t="shared" si="626"/>
        <v>0</v>
      </c>
      <c r="AC1473" s="157" t="str">
        <f>VLOOKUP(B1473,'P2 Origin'!$C$21:$O$176,13,0)</f>
        <v>EUR</v>
      </c>
      <c r="AD1473" s="164">
        <f t="shared" si="627"/>
        <v>0</v>
      </c>
      <c r="AE1473" s="165">
        <f>IF(AU1473&gt;0.1,VLOOKUP(B1473,'P2 Origin'!$C$21:$M$176,3,0)*H1473,0)</f>
        <v>0</v>
      </c>
      <c r="AF1473" s="166">
        <f t="shared" si="628"/>
        <v>0</v>
      </c>
      <c r="AG1473" s="165">
        <f>(VLOOKUP(B1473,'P2 Origin'!$C$21:$M$176,4,0))*AF1473</f>
        <v>0</v>
      </c>
      <c r="AH1473" s="166">
        <f t="shared" si="629"/>
        <v>0</v>
      </c>
      <c r="AI1473" s="165">
        <f>(VLOOKUP(B1473,'P2 Origin'!$C$21:$M$176,5,0))*AH1473</f>
        <v>0</v>
      </c>
      <c r="AJ1473" s="166">
        <f t="shared" si="643"/>
        <v>0</v>
      </c>
      <c r="AK1473" s="165">
        <f>(VLOOKUP(B1473,'P2 Origin'!$C$21:$M$176,6,0))*AJ1473</f>
        <v>0</v>
      </c>
      <c r="AL1473" s="166">
        <f t="shared" si="630"/>
        <v>0</v>
      </c>
      <c r="AM1473" s="165">
        <f>(VLOOKUP($B1473,'P2 Origin'!$C$21:$M$176,7,0))*AL1473</f>
        <v>0</v>
      </c>
      <c r="AN1473" s="166">
        <f t="shared" si="631"/>
        <v>43</v>
      </c>
      <c r="AO1473" s="165">
        <f>(VLOOKUP($B1473,'P2 Origin'!$C$21:$M$176,8,0))*AN1473</f>
        <v>0</v>
      </c>
      <c r="AP1473" s="166">
        <f t="shared" si="632"/>
        <v>0</v>
      </c>
      <c r="AQ1473" s="165">
        <f>(VLOOKUP($B1473,'P2 Origin'!$C$21:$M$176,9,0))*AP1473</f>
        <v>0</v>
      </c>
      <c r="AR1473" s="155">
        <f t="shared" si="644"/>
        <v>1</v>
      </c>
      <c r="AS1473" s="164">
        <f>(VLOOKUP(B1473,'P2 Origin'!$C$21:$M$176,10,0))*K1473</f>
        <v>0</v>
      </c>
      <c r="AT1473" s="164">
        <f>(VLOOKUP(B1473,'P2 Origin'!$C$21:$M$176,11,0))*J1473</f>
        <v>0</v>
      </c>
      <c r="AU1473" s="167">
        <v>43</v>
      </c>
      <c r="AV1473" s="168">
        <v>43</v>
      </c>
      <c r="AW1473" s="169">
        <v>0</v>
      </c>
      <c r="AX1473" s="170">
        <f>IF(AU1473&gt;=0.1,'P3 Bureaumarge zee- en luchtvr.'!$D$12,0)</f>
        <v>0</v>
      </c>
      <c r="AY1473" s="163">
        <f t="shared" si="633"/>
        <v>0</v>
      </c>
      <c r="AZ1473" s="157" t="str">
        <f>VLOOKUP(D1473,'P4 Destination'!$C$21:$O$176,13,0)</f>
        <v>USD</v>
      </c>
      <c r="BA1473" s="164">
        <f t="shared" si="634"/>
        <v>0</v>
      </c>
      <c r="BB1473" s="171">
        <f>IF(AU1473&gt;0.1,(VLOOKUP(D1473,'P4 Destination'!$C$21:$M$176,3,0))*I1473,0)</f>
        <v>0</v>
      </c>
      <c r="BC1473" s="172">
        <f t="shared" si="635"/>
        <v>0</v>
      </c>
      <c r="BD1473" s="171">
        <f>(VLOOKUP($D1473,'P4 Destination'!$C$21:$M$176,4,0))*BC1473</f>
        <v>0</v>
      </c>
      <c r="BE1473" s="172">
        <f t="shared" si="636"/>
        <v>0</v>
      </c>
      <c r="BF1473" s="171">
        <f>(VLOOKUP($D1473,'P4 Destination'!$C$21:$M$176,5,0))*BE1473</f>
        <v>0</v>
      </c>
      <c r="BG1473" s="172">
        <f t="shared" si="637"/>
        <v>0</v>
      </c>
      <c r="BH1473" s="171">
        <f>(VLOOKUP($D1473,'P4 Destination'!$C$21:$M$176,6,0))*BG1473</f>
        <v>0</v>
      </c>
      <c r="BI1473" s="172">
        <f t="shared" si="638"/>
        <v>0</v>
      </c>
      <c r="BJ1473" s="171">
        <f>(VLOOKUP($D1473,'P4 Destination'!$C$21:$M$176,7,0))*BI1473</f>
        <v>0</v>
      </c>
      <c r="BK1473" s="172">
        <f t="shared" si="639"/>
        <v>43</v>
      </c>
      <c r="BL1473" s="171">
        <f>(VLOOKUP($D1473,'P4 Destination'!$C$21:$M$176,8,0))*BK1473</f>
        <v>0</v>
      </c>
      <c r="BM1473" s="172">
        <f t="shared" si="640"/>
        <v>0</v>
      </c>
      <c r="BN1473" s="171">
        <f>(VLOOKUP($D1473,'P4 Destination'!$C$21:$M$176,9,0))*BM1473</f>
        <v>0</v>
      </c>
      <c r="BO1473" s="154">
        <f t="shared" si="645"/>
        <v>1</v>
      </c>
      <c r="BP1473" s="171">
        <f>(VLOOKUP(D1473,'P4 Destination'!$C$21:$M$176,10,0))*K1473</f>
        <v>0</v>
      </c>
      <c r="BQ1473" s="171">
        <f>(VLOOKUP(D1473,'P4 Destination'!$C$21:$M$176,11,0))*J1473</f>
        <v>0</v>
      </c>
      <c r="BR1473" s="173">
        <f t="shared" si="641"/>
        <v>0</v>
      </c>
      <c r="BS1473" s="173">
        <f>(AV1473*2500)*'P6 Verzekering'!$E$11</f>
        <v>0</v>
      </c>
      <c r="BT1473" s="173">
        <f>(AW1473*2500)*'P6 Verzekering'!$E$12</f>
        <v>0</v>
      </c>
      <c r="BU1473" s="173">
        <f>(L1473*2500)*'P6 Verzekering'!$E$13</f>
        <v>0</v>
      </c>
      <c r="BV1473" s="173">
        <f t="shared" si="642"/>
        <v>0</v>
      </c>
      <c r="BW1473"/>
      <c r="BX1473"/>
    </row>
    <row r="1474" spans="1:76">
      <c r="A1474" s="152" t="s">
        <v>2091</v>
      </c>
      <c r="B1474" s="152" t="s">
        <v>219</v>
      </c>
      <c r="C1474" s="152" t="s">
        <v>219</v>
      </c>
      <c r="D1474" s="152" t="s">
        <v>374</v>
      </c>
      <c r="E1474" s="152" t="s">
        <v>373</v>
      </c>
      <c r="F1474" s="153">
        <f t="shared" si="618"/>
        <v>52</v>
      </c>
      <c r="G1474" s="154">
        <v>1</v>
      </c>
      <c r="H1474" s="154">
        <f>IFERROR(VLOOKUP(B1474,'P2 Origin'!$C$21:$Q$176,15,FALSE),0)</f>
        <v>0</v>
      </c>
      <c r="I1474" s="154">
        <f>IFERROR(VLOOKUP(D1474,'P4 Destination'!$C$21:$Q$176,15,FALSE),0)</f>
        <v>1</v>
      </c>
      <c r="J1474" s="155"/>
      <c r="K1474" s="155">
        <v>1</v>
      </c>
      <c r="L1474" s="156">
        <v>0</v>
      </c>
      <c r="M1474" s="155">
        <v>0</v>
      </c>
      <c r="N1474" s="155">
        <v>0</v>
      </c>
      <c r="O1474" s="157">
        <f t="shared" si="619"/>
        <v>0</v>
      </c>
      <c r="P1474" s="158">
        <f t="shared" si="620"/>
        <v>0</v>
      </c>
      <c r="Q1474" s="159">
        <f>IFERROR(VLOOKUP(N1474,'P1 Intra-Europees'!$A$15:$H$25,3,0),0)*P1474</f>
        <v>0</v>
      </c>
      <c r="R1474" s="160">
        <f t="shared" si="621"/>
        <v>0</v>
      </c>
      <c r="S1474" s="159">
        <f>IFERROR(VLOOKUP(N1474,'P1 Intra-Europees'!$A$15:$H$25,4,0),0)*R1474</f>
        <v>0</v>
      </c>
      <c r="T1474" s="160">
        <f t="shared" si="622"/>
        <v>0</v>
      </c>
      <c r="U1474" s="159">
        <f>IFERROR(VLOOKUP(N1474,'P1 Intra-Europees'!$A$15:$H$25,5,0),0)*T1474</f>
        <v>0</v>
      </c>
      <c r="V1474" s="160">
        <f t="shared" si="623"/>
        <v>0</v>
      </c>
      <c r="W1474" s="159">
        <f>IFERROR(VLOOKUP(N1474,'P1 Intra-Europees'!$A$15:$H$25,6,0),0)*V1474</f>
        <v>0</v>
      </c>
      <c r="X1474" s="160">
        <f t="shared" si="624"/>
        <v>0</v>
      </c>
      <c r="Y1474" s="159">
        <f>IFERROR(VLOOKUP(N1474,'P1 Intra-Europees'!$A$15:$H$25,7,0),0)*X1474</f>
        <v>0</v>
      </c>
      <c r="Z1474" s="161">
        <f t="shared" si="625"/>
        <v>0</v>
      </c>
      <c r="AA1474" s="162">
        <f>IFERROR(VLOOKUP(N1474,'P1 Intra-Europees'!$A$15:$H$25,8,0),0)*Z1474</f>
        <v>0</v>
      </c>
      <c r="AB1474" s="163">
        <f t="shared" si="626"/>
        <v>0</v>
      </c>
      <c r="AC1474" s="157" t="str">
        <f>VLOOKUP(B1474,'P2 Origin'!$C$21:$O$176,13,0)</f>
        <v>EUR</v>
      </c>
      <c r="AD1474" s="164">
        <f t="shared" si="627"/>
        <v>0</v>
      </c>
      <c r="AE1474" s="165">
        <f>IF(AU1474&gt;0.1,VLOOKUP(B1474,'P2 Origin'!$C$21:$M$176,3,0)*H1474,0)</f>
        <v>0</v>
      </c>
      <c r="AF1474" s="166">
        <f t="shared" si="628"/>
        <v>0</v>
      </c>
      <c r="AG1474" s="165">
        <f>(VLOOKUP(B1474,'P2 Origin'!$C$21:$M$176,4,0))*AF1474</f>
        <v>0</v>
      </c>
      <c r="AH1474" s="166">
        <f t="shared" si="629"/>
        <v>0</v>
      </c>
      <c r="AI1474" s="165">
        <f>(VLOOKUP(B1474,'P2 Origin'!$C$21:$M$176,5,0))*AH1474</f>
        <v>0</v>
      </c>
      <c r="AJ1474" s="166">
        <f t="shared" si="643"/>
        <v>0</v>
      </c>
      <c r="AK1474" s="165">
        <f>(VLOOKUP(B1474,'P2 Origin'!$C$21:$M$176,6,0))*AJ1474</f>
        <v>0</v>
      </c>
      <c r="AL1474" s="166">
        <f t="shared" si="630"/>
        <v>0</v>
      </c>
      <c r="AM1474" s="165">
        <f>(VLOOKUP($B1474,'P2 Origin'!$C$21:$M$176,7,0))*AL1474</f>
        <v>0</v>
      </c>
      <c r="AN1474" s="166">
        <f t="shared" si="631"/>
        <v>0</v>
      </c>
      <c r="AO1474" s="165">
        <f>(VLOOKUP($B1474,'P2 Origin'!$C$21:$M$176,8,0))*AN1474</f>
        <v>0</v>
      </c>
      <c r="AP1474" s="166">
        <f t="shared" si="632"/>
        <v>52</v>
      </c>
      <c r="AQ1474" s="165">
        <f>(VLOOKUP($B1474,'P2 Origin'!$C$21:$M$176,9,0))*AP1474</f>
        <v>0</v>
      </c>
      <c r="AR1474" s="155">
        <f t="shared" si="644"/>
        <v>1</v>
      </c>
      <c r="AS1474" s="164">
        <f>(VLOOKUP(B1474,'P2 Origin'!$C$21:$M$176,10,0))*K1474</f>
        <v>0</v>
      </c>
      <c r="AT1474" s="164">
        <f>(VLOOKUP(B1474,'P2 Origin'!$C$21:$M$176,11,0))*J1474</f>
        <v>0</v>
      </c>
      <c r="AU1474" s="167">
        <v>52</v>
      </c>
      <c r="AV1474" s="168">
        <v>52</v>
      </c>
      <c r="AW1474" s="169">
        <v>0</v>
      </c>
      <c r="AX1474" s="170">
        <f>IF(AU1474&gt;=0.1,'P3 Bureaumarge zee- en luchtvr.'!$D$12,0)</f>
        <v>0</v>
      </c>
      <c r="AY1474" s="163">
        <f t="shared" si="633"/>
        <v>0</v>
      </c>
      <c r="AZ1474" s="157" t="str">
        <f>VLOOKUP(D1474,'P4 Destination'!$C$21:$O$176,13,0)</f>
        <v>USD</v>
      </c>
      <c r="BA1474" s="164">
        <f t="shared" si="634"/>
        <v>0</v>
      </c>
      <c r="BB1474" s="171">
        <f>IF(AU1474&gt;0.1,(VLOOKUP(D1474,'P4 Destination'!$C$21:$M$176,3,0))*I1474,0)</f>
        <v>0</v>
      </c>
      <c r="BC1474" s="172">
        <f t="shared" si="635"/>
        <v>0</v>
      </c>
      <c r="BD1474" s="171">
        <f>(VLOOKUP($D1474,'P4 Destination'!$C$21:$M$176,4,0))*BC1474</f>
        <v>0</v>
      </c>
      <c r="BE1474" s="172">
        <f t="shared" si="636"/>
        <v>0</v>
      </c>
      <c r="BF1474" s="171">
        <f>(VLOOKUP($D1474,'P4 Destination'!$C$21:$M$176,5,0))*BE1474</f>
        <v>0</v>
      </c>
      <c r="BG1474" s="172">
        <f t="shared" si="637"/>
        <v>0</v>
      </c>
      <c r="BH1474" s="171">
        <f>(VLOOKUP($D1474,'P4 Destination'!$C$21:$M$176,6,0))*BG1474</f>
        <v>0</v>
      </c>
      <c r="BI1474" s="172">
        <f t="shared" si="638"/>
        <v>0</v>
      </c>
      <c r="BJ1474" s="171">
        <f>(VLOOKUP($D1474,'P4 Destination'!$C$21:$M$176,7,0))*BI1474</f>
        <v>0</v>
      </c>
      <c r="BK1474" s="172">
        <f t="shared" si="639"/>
        <v>0</v>
      </c>
      <c r="BL1474" s="171">
        <f>(VLOOKUP($D1474,'P4 Destination'!$C$21:$M$176,8,0))*BK1474</f>
        <v>0</v>
      </c>
      <c r="BM1474" s="172">
        <f t="shared" si="640"/>
        <v>52</v>
      </c>
      <c r="BN1474" s="171">
        <f>(VLOOKUP($D1474,'P4 Destination'!$C$21:$M$176,9,0))*BM1474</f>
        <v>0</v>
      </c>
      <c r="BO1474" s="154">
        <f t="shared" si="645"/>
        <v>1</v>
      </c>
      <c r="BP1474" s="171">
        <f>(VLOOKUP(D1474,'P4 Destination'!$C$21:$M$176,10,0))*K1474</f>
        <v>0</v>
      </c>
      <c r="BQ1474" s="171">
        <f>(VLOOKUP(D1474,'P4 Destination'!$C$21:$M$176,11,0))*J1474</f>
        <v>0</v>
      </c>
      <c r="BR1474" s="173">
        <f t="shared" si="641"/>
        <v>0</v>
      </c>
      <c r="BS1474" s="173">
        <f>(AV1474*2500)*'P6 Verzekering'!$E$11</f>
        <v>0</v>
      </c>
      <c r="BT1474" s="173">
        <f>(AW1474*2500)*'P6 Verzekering'!$E$12</f>
        <v>0</v>
      </c>
      <c r="BU1474" s="173">
        <f>(L1474*2500)*'P6 Verzekering'!$E$13</f>
        <v>0</v>
      </c>
      <c r="BV1474" s="173">
        <f t="shared" si="642"/>
        <v>0</v>
      </c>
      <c r="BW1474"/>
      <c r="BX1474"/>
    </row>
    <row r="1475" spans="1:76">
      <c r="A1475" s="152" t="s">
        <v>2095</v>
      </c>
      <c r="B1475" s="152" t="s">
        <v>219</v>
      </c>
      <c r="C1475" s="152" t="s">
        <v>219</v>
      </c>
      <c r="D1475" s="152" t="s">
        <v>196</v>
      </c>
      <c r="E1475" s="152" t="s">
        <v>195</v>
      </c>
      <c r="F1475" s="153">
        <f t="shared" si="618"/>
        <v>22</v>
      </c>
      <c r="G1475" s="154">
        <v>0</v>
      </c>
      <c r="H1475" s="154">
        <f>IFERROR(VLOOKUP(B1475,'P2 Origin'!$C$21:$Q$176,15,FALSE),0)</f>
        <v>0</v>
      </c>
      <c r="I1475" s="154">
        <f>IFERROR(VLOOKUP(D1475,'P4 Destination'!$C$21:$Q$176,15,FALSE),0)</f>
        <v>1</v>
      </c>
      <c r="J1475" s="155"/>
      <c r="K1475" s="155"/>
      <c r="L1475" s="156">
        <v>22</v>
      </c>
      <c r="M1475" s="155">
        <v>1064</v>
      </c>
      <c r="N1475" s="155">
        <v>6</v>
      </c>
      <c r="O1475" s="157">
        <f t="shared" si="619"/>
        <v>0</v>
      </c>
      <c r="P1475" s="158">
        <f t="shared" si="620"/>
        <v>0</v>
      </c>
      <c r="Q1475" s="159">
        <f>IFERROR(VLOOKUP(N1475,'P1 Intra-Europees'!$A$15:$H$25,3,0),0)*P1475</f>
        <v>0</v>
      </c>
      <c r="R1475" s="160">
        <f t="shared" si="621"/>
        <v>22</v>
      </c>
      <c r="S1475" s="159">
        <f>IFERROR(VLOOKUP(N1475,'P1 Intra-Europees'!$A$15:$H$25,4,0),0)*R1475</f>
        <v>0</v>
      </c>
      <c r="T1475" s="160">
        <f t="shared" si="622"/>
        <v>0</v>
      </c>
      <c r="U1475" s="159">
        <f>IFERROR(VLOOKUP(N1475,'P1 Intra-Europees'!$A$15:$H$25,5,0),0)*T1475</f>
        <v>0</v>
      </c>
      <c r="V1475" s="160">
        <f t="shared" si="623"/>
        <v>0</v>
      </c>
      <c r="W1475" s="159">
        <f>IFERROR(VLOOKUP(N1475,'P1 Intra-Europees'!$A$15:$H$25,6,0),0)*V1475</f>
        <v>0</v>
      </c>
      <c r="X1475" s="160">
        <f t="shared" si="624"/>
        <v>0</v>
      </c>
      <c r="Y1475" s="159">
        <f>IFERROR(VLOOKUP(N1475,'P1 Intra-Europees'!$A$15:$H$25,7,0),0)*X1475</f>
        <v>0</v>
      </c>
      <c r="Z1475" s="161">
        <f t="shared" si="625"/>
        <v>0</v>
      </c>
      <c r="AA1475" s="162">
        <f>IFERROR(VLOOKUP(N1475,'P1 Intra-Europees'!$A$15:$H$25,8,0),0)*Z1475</f>
        <v>0</v>
      </c>
      <c r="AB1475" s="163">
        <f t="shared" si="626"/>
        <v>0</v>
      </c>
      <c r="AC1475" s="157" t="str">
        <f>VLOOKUP(B1475,'P2 Origin'!$C$21:$O$176,13,0)</f>
        <v>EUR</v>
      </c>
      <c r="AD1475" s="164">
        <f t="shared" si="627"/>
        <v>0</v>
      </c>
      <c r="AE1475" s="165">
        <f>IF(AU1475&gt;0.1,VLOOKUP(B1475,'P2 Origin'!$C$21:$M$176,3,0)*H1475,0)</f>
        <v>0</v>
      </c>
      <c r="AF1475" s="166">
        <f t="shared" si="628"/>
        <v>0</v>
      </c>
      <c r="AG1475" s="165">
        <f>(VLOOKUP(B1475,'P2 Origin'!$C$21:$M$176,4,0))*AF1475</f>
        <v>0</v>
      </c>
      <c r="AH1475" s="166">
        <f t="shared" si="629"/>
        <v>0</v>
      </c>
      <c r="AI1475" s="165">
        <f>(VLOOKUP(B1475,'P2 Origin'!$C$21:$M$176,5,0))*AH1475</f>
        <v>0</v>
      </c>
      <c r="AJ1475" s="166">
        <f t="shared" si="643"/>
        <v>0</v>
      </c>
      <c r="AK1475" s="165">
        <f>(VLOOKUP(B1475,'P2 Origin'!$C$21:$M$176,6,0))*AJ1475</f>
        <v>0</v>
      </c>
      <c r="AL1475" s="166">
        <f t="shared" si="630"/>
        <v>0</v>
      </c>
      <c r="AM1475" s="165">
        <f>(VLOOKUP($B1475,'P2 Origin'!$C$21:$M$176,7,0))*AL1475</f>
        <v>0</v>
      </c>
      <c r="AN1475" s="166">
        <f t="shared" si="631"/>
        <v>0</v>
      </c>
      <c r="AO1475" s="165">
        <f>(VLOOKUP($B1475,'P2 Origin'!$C$21:$M$176,8,0))*AN1475</f>
        <v>0</v>
      </c>
      <c r="AP1475" s="166">
        <f t="shared" si="632"/>
        <v>0</v>
      </c>
      <c r="AQ1475" s="165">
        <f>(VLOOKUP($B1475,'P2 Origin'!$C$21:$M$176,9,0))*AP1475</f>
        <v>0</v>
      </c>
      <c r="AR1475" s="155">
        <f t="shared" si="644"/>
        <v>0</v>
      </c>
      <c r="AS1475" s="164">
        <f>(VLOOKUP(B1475,'P2 Origin'!$C$21:$M$176,10,0))*K1475</f>
        <v>0</v>
      </c>
      <c r="AT1475" s="164">
        <f>(VLOOKUP(B1475,'P2 Origin'!$C$21:$M$176,11,0))*J1475</f>
        <v>0</v>
      </c>
      <c r="AU1475" s="167">
        <v>0</v>
      </c>
      <c r="AV1475" s="168">
        <v>0</v>
      </c>
      <c r="AW1475" s="169">
        <v>0</v>
      </c>
      <c r="AX1475" s="170">
        <f>IF(AU1475&gt;=0.1,'P3 Bureaumarge zee- en luchtvr.'!$D$12,0)</f>
        <v>0</v>
      </c>
      <c r="AY1475" s="163">
        <f t="shared" si="633"/>
        <v>0</v>
      </c>
      <c r="AZ1475" s="157" t="str">
        <f>VLOOKUP(D1475,'P4 Destination'!$C$21:$O$176,13,0)</f>
        <v>EUR</v>
      </c>
      <c r="BA1475" s="164">
        <f t="shared" si="634"/>
        <v>0</v>
      </c>
      <c r="BB1475" s="171">
        <f>IF(AU1475&gt;0.1,(VLOOKUP(D1475,'P4 Destination'!$C$21:$M$176,3,0))*I1475,0)</f>
        <v>0</v>
      </c>
      <c r="BC1475" s="172">
        <f t="shared" si="635"/>
        <v>0</v>
      </c>
      <c r="BD1475" s="171">
        <f>(VLOOKUP($D1475,'P4 Destination'!$C$21:$M$176,4,0))*BC1475</f>
        <v>0</v>
      </c>
      <c r="BE1475" s="172">
        <f t="shared" si="636"/>
        <v>0</v>
      </c>
      <c r="BF1475" s="171">
        <f>(VLOOKUP($D1475,'P4 Destination'!$C$21:$M$176,5,0))*BE1475</f>
        <v>0</v>
      </c>
      <c r="BG1475" s="172">
        <f t="shared" si="637"/>
        <v>0</v>
      </c>
      <c r="BH1475" s="171">
        <f>(VLOOKUP($D1475,'P4 Destination'!$C$21:$M$176,6,0))*BG1475</f>
        <v>0</v>
      </c>
      <c r="BI1475" s="172">
        <f t="shared" si="638"/>
        <v>0</v>
      </c>
      <c r="BJ1475" s="171">
        <f>(VLOOKUP($D1475,'P4 Destination'!$C$21:$M$176,7,0))*BI1475</f>
        <v>0</v>
      </c>
      <c r="BK1475" s="172">
        <f t="shared" si="639"/>
        <v>0</v>
      </c>
      <c r="BL1475" s="171">
        <f>(VLOOKUP($D1475,'P4 Destination'!$C$21:$M$176,8,0))*BK1475</f>
        <v>0</v>
      </c>
      <c r="BM1475" s="172">
        <f t="shared" si="640"/>
        <v>0</v>
      </c>
      <c r="BN1475" s="171">
        <f>(VLOOKUP($D1475,'P4 Destination'!$C$21:$M$176,9,0))*BM1475</f>
        <v>0</v>
      </c>
      <c r="BO1475" s="154">
        <f t="shared" si="645"/>
        <v>0</v>
      </c>
      <c r="BP1475" s="171">
        <f>(VLOOKUP(D1475,'P4 Destination'!$C$21:$M$176,10,0))*K1475</f>
        <v>0</v>
      </c>
      <c r="BQ1475" s="171">
        <f>(VLOOKUP(D1475,'P4 Destination'!$C$21:$M$176,11,0))*J1475</f>
        <v>0</v>
      </c>
      <c r="BR1475" s="173">
        <f t="shared" si="641"/>
        <v>0</v>
      </c>
      <c r="BS1475" s="173">
        <f>(AV1475*2500)*'P6 Verzekering'!$E$11</f>
        <v>0</v>
      </c>
      <c r="BT1475" s="173">
        <f>(AW1475*2500)*'P6 Verzekering'!$E$12</f>
        <v>0</v>
      </c>
      <c r="BU1475" s="173">
        <f>(L1475*2500)*'P6 Verzekering'!$E$13</f>
        <v>0</v>
      </c>
      <c r="BV1475" s="173">
        <f t="shared" si="642"/>
        <v>0</v>
      </c>
      <c r="BW1475"/>
      <c r="BX1475"/>
    </row>
    <row r="1476" spans="1:76">
      <c r="A1476" s="152" t="s">
        <v>2125</v>
      </c>
      <c r="B1476" s="152" t="s">
        <v>219</v>
      </c>
      <c r="C1476" s="152" t="s">
        <v>219</v>
      </c>
      <c r="D1476" s="152" t="s">
        <v>361</v>
      </c>
      <c r="E1476" s="152" t="s">
        <v>360</v>
      </c>
      <c r="F1476" s="153">
        <f t="shared" si="618"/>
        <v>36</v>
      </c>
      <c r="G1476" s="154">
        <v>1</v>
      </c>
      <c r="H1476" s="154">
        <f>IFERROR(VLOOKUP(B1476,'P2 Origin'!$C$21:$Q$176,15,FALSE),0)</f>
        <v>0</v>
      </c>
      <c r="I1476" s="154">
        <f>IFERROR(VLOOKUP(D1476,'P4 Destination'!$C$21:$Q$176,15,FALSE),0)</f>
        <v>1</v>
      </c>
      <c r="J1476" s="155">
        <v>1</v>
      </c>
      <c r="K1476" s="155"/>
      <c r="L1476" s="156">
        <v>0</v>
      </c>
      <c r="M1476" s="155">
        <v>0</v>
      </c>
      <c r="N1476" s="155">
        <v>0</v>
      </c>
      <c r="O1476" s="157">
        <f t="shared" si="619"/>
        <v>0</v>
      </c>
      <c r="P1476" s="158">
        <f t="shared" si="620"/>
        <v>0</v>
      </c>
      <c r="Q1476" s="159">
        <f>IFERROR(VLOOKUP(N1476,'P1 Intra-Europees'!$A$15:$H$25,3,0),0)*P1476</f>
        <v>0</v>
      </c>
      <c r="R1476" s="160">
        <f t="shared" si="621"/>
        <v>0</v>
      </c>
      <c r="S1476" s="159">
        <f>IFERROR(VLOOKUP(N1476,'P1 Intra-Europees'!$A$15:$H$25,4,0),0)*R1476</f>
        <v>0</v>
      </c>
      <c r="T1476" s="160">
        <f t="shared" si="622"/>
        <v>0</v>
      </c>
      <c r="U1476" s="159">
        <f>IFERROR(VLOOKUP(N1476,'P1 Intra-Europees'!$A$15:$H$25,5,0),0)*T1476</f>
        <v>0</v>
      </c>
      <c r="V1476" s="160">
        <f t="shared" si="623"/>
        <v>0</v>
      </c>
      <c r="W1476" s="159">
        <f>IFERROR(VLOOKUP(N1476,'P1 Intra-Europees'!$A$15:$H$25,6,0),0)*V1476</f>
        <v>0</v>
      </c>
      <c r="X1476" s="160">
        <f t="shared" si="624"/>
        <v>0</v>
      </c>
      <c r="Y1476" s="159">
        <f>IFERROR(VLOOKUP(N1476,'P1 Intra-Europees'!$A$15:$H$25,7,0),0)*X1476</f>
        <v>0</v>
      </c>
      <c r="Z1476" s="161">
        <f t="shared" si="625"/>
        <v>0</v>
      </c>
      <c r="AA1476" s="162">
        <f>IFERROR(VLOOKUP(N1476,'P1 Intra-Europees'!$A$15:$H$25,8,0),0)*Z1476</f>
        <v>0</v>
      </c>
      <c r="AB1476" s="163">
        <f t="shared" si="626"/>
        <v>0</v>
      </c>
      <c r="AC1476" s="157" t="str">
        <f>VLOOKUP(B1476,'P2 Origin'!$C$21:$O$176,13,0)</f>
        <v>EUR</v>
      </c>
      <c r="AD1476" s="164">
        <f t="shared" si="627"/>
        <v>0</v>
      </c>
      <c r="AE1476" s="165">
        <f>IF(AU1476&gt;0.1,VLOOKUP(B1476,'P2 Origin'!$C$21:$M$176,3,0)*H1476,0)</f>
        <v>0</v>
      </c>
      <c r="AF1476" s="166">
        <f t="shared" si="628"/>
        <v>0</v>
      </c>
      <c r="AG1476" s="165">
        <f>(VLOOKUP(B1476,'P2 Origin'!$C$21:$M$176,4,0))*AF1476</f>
        <v>0</v>
      </c>
      <c r="AH1476" s="166">
        <f t="shared" si="629"/>
        <v>0</v>
      </c>
      <c r="AI1476" s="165">
        <f>(VLOOKUP(B1476,'P2 Origin'!$C$21:$M$176,5,0))*AH1476</f>
        <v>0</v>
      </c>
      <c r="AJ1476" s="166">
        <f t="shared" si="643"/>
        <v>0</v>
      </c>
      <c r="AK1476" s="165">
        <f>(VLOOKUP(B1476,'P2 Origin'!$C$21:$M$176,6,0))*AJ1476</f>
        <v>0</v>
      </c>
      <c r="AL1476" s="166">
        <f t="shared" si="630"/>
        <v>0</v>
      </c>
      <c r="AM1476" s="165">
        <f>(VLOOKUP($B1476,'P2 Origin'!$C$21:$M$176,7,0))*AL1476</f>
        <v>0</v>
      </c>
      <c r="AN1476" s="166">
        <f t="shared" si="631"/>
        <v>36</v>
      </c>
      <c r="AO1476" s="165">
        <f>(VLOOKUP($B1476,'P2 Origin'!$C$21:$M$176,8,0))*AN1476</f>
        <v>0</v>
      </c>
      <c r="AP1476" s="166">
        <f t="shared" si="632"/>
        <v>0</v>
      </c>
      <c r="AQ1476" s="165">
        <f>(VLOOKUP($B1476,'P2 Origin'!$C$21:$M$176,9,0))*AP1476</f>
        <v>0</v>
      </c>
      <c r="AR1476" s="155">
        <f t="shared" si="644"/>
        <v>1</v>
      </c>
      <c r="AS1476" s="164">
        <f>(VLOOKUP(B1476,'P2 Origin'!$C$21:$M$176,10,0))*K1476</f>
        <v>0</v>
      </c>
      <c r="AT1476" s="164">
        <f>(VLOOKUP(B1476,'P2 Origin'!$C$21:$M$176,11,0))*J1476</f>
        <v>0</v>
      </c>
      <c r="AU1476" s="167">
        <v>36</v>
      </c>
      <c r="AV1476" s="168">
        <v>36</v>
      </c>
      <c r="AW1476" s="169">
        <v>0</v>
      </c>
      <c r="AX1476" s="170">
        <f>IF(AU1476&gt;=0.1,'P3 Bureaumarge zee- en luchtvr.'!$D$12,0)</f>
        <v>0</v>
      </c>
      <c r="AY1476" s="163">
        <f t="shared" si="633"/>
        <v>0</v>
      </c>
      <c r="AZ1476" s="157" t="str">
        <f>VLOOKUP(D1476,'P4 Destination'!$C$21:$O$176,13,0)</f>
        <v>USD</v>
      </c>
      <c r="BA1476" s="164">
        <f t="shared" si="634"/>
        <v>0</v>
      </c>
      <c r="BB1476" s="171">
        <f>IF(AU1476&gt;0.1,(VLOOKUP(D1476,'P4 Destination'!$C$21:$M$176,3,0))*I1476,0)</f>
        <v>0</v>
      </c>
      <c r="BC1476" s="172">
        <f t="shared" si="635"/>
        <v>0</v>
      </c>
      <c r="BD1476" s="171">
        <f>(VLOOKUP($D1476,'P4 Destination'!$C$21:$M$176,4,0))*BC1476</f>
        <v>0</v>
      </c>
      <c r="BE1476" s="172">
        <f t="shared" si="636"/>
        <v>0</v>
      </c>
      <c r="BF1476" s="171">
        <f>(VLOOKUP($D1476,'P4 Destination'!$C$21:$M$176,5,0))*BE1476</f>
        <v>0</v>
      </c>
      <c r="BG1476" s="172">
        <f t="shared" si="637"/>
        <v>0</v>
      </c>
      <c r="BH1476" s="171">
        <f>(VLOOKUP($D1476,'P4 Destination'!$C$21:$M$176,6,0))*BG1476</f>
        <v>0</v>
      </c>
      <c r="BI1476" s="172">
        <f t="shared" si="638"/>
        <v>0</v>
      </c>
      <c r="BJ1476" s="171">
        <f>(VLOOKUP($D1476,'P4 Destination'!$C$21:$M$176,7,0))*BI1476</f>
        <v>0</v>
      </c>
      <c r="BK1476" s="172">
        <f t="shared" si="639"/>
        <v>36</v>
      </c>
      <c r="BL1476" s="171">
        <f>(VLOOKUP($D1476,'P4 Destination'!$C$21:$M$176,8,0))*BK1476</f>
        <v>0</v>
      </c>
      <c r="BM1476" s="172">
        <f t="shared" si="640"/>
        <v>0</v>
      </c>
      <c r="BN1476" s="171">
        <f>(VLOOKUP($D1476,'P4 Destination'!$C$21:$M$176,9,0))*BM1476</f>
        <v>0</v>
      </c>
      <c r="BO1476" s="154">
        <f t="shared" si="645"/>
        <v>1</v>
      </c>
      <c r="BP1476" s="171">
        <f>(VLOOKUP(D1476,'P4 Destination'!$C$21:$M$176,10,0))*K1476</f>
        <v>0</v>
      </c>
      <c r="BQ1476" s="171">
        <f>(VLOOKUP(D1476,'P4 Destination'!$C$21:$M$176,11,0))*J1476</f>
        <v>0</v>
      </c>
      <c r="BR1476" s="173">
        <f t="shared" si="641"/>
        <v>0</v>
      </c>
      <c r="BS1476" s="173">
        <f>(AV1476*2500)*'P6 Verzekering'!$E$11</f>
        <v>0</v>
      </c>
      <c r="BT1476" s="173">
        <f>(AW1476*2500)*'P6 Verzekering'!$E$12</f>
        <v>0</v>
      </c>
      <c r="BU1476" s="173">
        <f>(L1476*2500)*'P6 Verzekering'!$E$13</f>
        <v>0</v>
      </c>
      <c r="BV1476" s="173">
        <f t="shared" si="642"/>
        <v>0</v>
      </c>
      <c r="BW1476"/>
      <c r="BX1476"/>
    </row>
    <row r="1477" spans="1:76">
      <c r="A1477" s="152" t="s">
        <v>2131</v>
      </c>
      <c r="B1477" s="152" t="s">
        <v>219</v>
      </c>
      <c r="C1477" s="152" t="s">
        <v>219</v>
      </c>
      <c r="D1477" s="152" t="s">
        <v>219</v>
      </c>
      <c r="E1477" s="152" t="s">
        <v>219</v>
      </c>
      <c r="F1477" s="153">
        <f t="shared" si="618"/>
        <v>46</v>
      </c>
      <c r="G1477" s="154">
        <v>0</v>
      </c>
      <c r="H1477" s="154">
        <f>IFERROR(VLOOKUP(B1477,'P2 Origin'!$C$21:$Q$176,15,FALSE),0)</f>
        <v>0</v>
      </c>
      <c r="I1477" s="154">
        <f>IFERROR(VLOOKUP(D1477,'P4 Destination'!$C$21:$Q$176,15,FALSE),0)</f>
        <v>0</v>
      </c>
      <c r="J1477" s="155"/>
      <c r="K1477" s="155"/>
      <c r="L1477" s="156">
        <v>0</v>
      </c>
      <c r="M1477" s="155">
        <v>0</v>
      </c>
      <c r="N1477" s="155">
        <v>0</v>
      </c>
      <c r="O1477" s="157">
        <f t="shared" si="619"/>
        <v>0</v>
      </c>
      <c r="P1477" s="158">
        <f t="shared" si="620"/>
        <v>0</v>
      </c>
      <c r="Q1477" s="159">
        <f>IFERROR(VLOOKUP(N1477,'P1 Intra-Europees'!$A$15:$H$25,3,0),0)*P1477</f>
        <v>0</v>
      </c>
      <c r="R1477" s="160">
        <f t="shared" si="621"/>
        <v>0</v>
      </c>
      <c r="S1477" s="159">
        <f>IFERROR(VLOOKUP(N1477,'P1 Intra-Europees'!$A$15:$H$25,4,0),0)*R1477</f>
        <v>0</v>
      </c>
      <c r="T1477" s="160">
        <f t="shared" si="622"/>
        <v>0</v>
      </c>
      <c r="U1477" s="159">
        <f>IFERROR(VLOOKUP(N1477,'P1 Intra-Europees'!$A$15:$H$25,5,0),0)*T1477</f>
        <v>0</v>
      </c>
      <c r="V1477" s="160">
        <f t="shared" si="623"/>
        <v>0</v>
      </c>
      <c r="W1477" s="159">
        <f>IFERROR(VLOOKUP(N1477,'P1 Intra-Europees'!$A$15:$H$25,6,0),0)*V1477</f>
        <v>0</v>
      </c>
      <c r="X1477" s="160">
        <f t="shared" si="624"/>
        <v>0</v>
      </c>
      <c r="Y1477" s="159">
        <f>IFERROR(VLOOKUP(N1477,'P1 Intra-Europees'!$A$15:$H$25,7,0),0)*X1477</f>
        <v>0</v>
      </c>
      <c r="Z1477" s="161">
        <f t="shared" si="625"/>
        <v>0</v>
      </c>
      <c r="AA1477" s="162">
        <f>IFERROR(VLOOKUP(N1477,'P1 Intra-Europees'!$A$15:$H$25,8,0),0)*Z1477</f>
        <v>0</v>
      </c>
      <c r="AB1477" s="163">
        <f t="shared" si="626"/>
        <v>0</v>
      </c>
      <c r="AC1477" s="157" t="str">
        <f>VLOOKUP(B1477,'P2 Origin'!$C$21:$O$176,13,0)</f>
        <v>EUR</v>
      </c>
      <c r="AD1477" s="164">
        <f t="shared" si="627"/>
        <v>0</v>
      </c>
      <c r="AE1477" s="165">
        <f>IF(AU1477&gt;0.1,VLOOKUP(B1477,'P2 Origin'!$C$21:$M$176,3,0)*H1477,0)</f>
        <v>0</v>
      </c>
      <c r="AF1477" s="166">
        <f t="shared" si="628"/>
        <v>0</v>
      </c>
      <c r="AG1477" s="165">
        <f>(VLOOKUP(B1477,'P2 Origin'!$C$21:$M$176,4,0))*AF1477</f>
        <v>0</v>
      </c>
      <c r="AH1477" s="166">
        <f t="shared" si="629"/>
        <v>0</v>
      </c>
      <c r="AI1477" s="165">
        <f>(VLOOKUP(B1477,'P2 Origin'!$C$21:$M$176,5,0))*AH1477</f>
        <v>0</v>
      </c>
      <c r="AJ1477" s="166">
        <f t="shared" si="643"/>
        <v>0</v>
      </c>
      <c r="AK1477" s="165">
        <f>(VLOOKUP(B1477,'P2 Origin'!$C$21:$M$176,6,0))*AJ1477</f>
        <v>0</v>
      </c>
      <c r="AL1477" s="166">
        <f t="shared" si="630"/>
        <v>0</v>
      </c>
      <c r="AM1477" s="165">
        <f>(VLOOKUP($B1477,'P2 Origin'!$C$21:$M$176,7,0))*AL1477</f>
        <v>0</v>
      </c>
      <c r="AN1477" s="166">
        <f t="shared" si="631"/>
        <v>0</v>
      </c>
      <c r="AO1477" s="165">
        <f>(VLOOKUP($B1477,'P2 Origin'!$C$21:$M$176,8,0))*AN1477</f>
        <v>0</v>
      </c>
      <c r="AP1477" s="166">
        <f t="shared" si="632"/>
        <v>46</v>
      </c>
      <c r="AQ1477" s="165">
        <f>(VLOOKUP($B1477,'P2 Origin'!$C$21:$M$176,9,0))*AP1477</f>
        <v>0</v>
      </c>
      <c r="AR1477" s="155">
        <f t="shared" si="644"/>
        <v>0</v>
      </c>
      <c r="AS1477" s="164">
        <f>(VLOOKUP(B1477,'P2 Origin'!$C$21:$M$176,10,0))*K1477</f>
        <v>0</v>
      </c>
      <c r="AT1477" s="164">
        <f>(VLOOKUP(B1477,'P2 Origin'!$C$21:$M$176,11,0))*J1477</f>
        <v>0</v>
      </c>
      <c r="AU1477" s="167">
        <v>46</v>
      </c>
      <c r="AV1477" s="168">
        <v>46</v>
      </c>
      <c r="AW1477" s="169">
        <v>0</v>
      </c>
      <c r="AX1477" s="170">
        <f>IF(AU1477&gt;=0.1,'P3 Bureaumarge zee- en luchtvr.'!$D$12,0)</f>
        <v>0</v>
      </c>
      <c r="AY1477" s="163">
        <f t="shared" si="633"/>
        <v>0</v>
      </c>
      <c r="AZ1477" s="157" t="str">
        <f>VLOOKUP(D1477,'P4 Destination'!$C$21:$O$176,13,0)</f>
        <v>EUR</v>
      </c>
      <c r="BA1477" s="164">
        <f t="shared" si="634"/>
        <v>0</v>
      </c>
      <c r="BB1477" s="171">
        <f>IF(AU1477&gt;0.1,(VLOOKUP(D1477,'P4 Destination'!$C$21:$M$176,3,0))*I1477,0)</f>
        <v>0</v>
      </c>
      <c r="BC1477" s="172">
        <f t="shared" si="635"/>
        <v>0</v>
      </c>
      <c r="BD1477" s="171">
        <f>(VLOOKUP($D1477,'P4 Destination'!$C$21:$M$176,4,0))*BC1477</f>
        <v>0</v>
      </c>
      <c r="BE1477" s="172">
        <f t="shared" si="636"/>
        <v>0</v>
      </c>
      <c r="BF1477" s="171">
        <f>(VLOOKUP($D1477,'P4 Destination'!$C$21:$M$176,5,0))*BE1477</f>
        <v>0</v>
      </c>
      <c r="BG1477" s="172">
        <f t="shared" si="637"/>
        <v>0</v>
      </c>
      <c r="BH1477" s="171">
        <f>(VLOOKUP($D1477,'P4 Destination'!$C$21:$M$176,6,0))*BG1477</f>
        <v>0</v>
      </c>
      <c r="BI1477" s="172">
        <f t="shared" si="638"/>
        <v>0</v>
      </c>
      <c r="BJ1477" s="171">
        <f>(VLOOKUP($D1477,'P4 Destination'!$C$21:$M$176,7,0))*BI1477</f>
        <v>0</v>
      </c>
      <c r="BK1477" s="172">
        <f t="shared" si="639"/>
        <v>0</v>
      </c>
      <c r="BL1477" s="171">
        <f>(VLOOKUP($D1477,'P4 Destination'!$C$21:$M$176,8,0))*BK1477</f>
        <v>0</v>
      </c>
      <c r="BM1477" s="172">
        <f t="shared" si="640"/>
        <v>46</v>
      </c>
      <c r="BN1477" s="171">
        <f>(VLOOKUP($D1477,'P4 Destination'!$C$21:$M$176,9,0))*BM1477</f>
        <v>0</v>
      </c>
      <c r="BO1477" s="154">
        <f t="shared" si="645"/>
        <v>0</v>
      </c>
      <c r="BP1477" s="171">
        <f>(VLOOKUP(D1477,'P4 Destination'!$C$21:$M$176,10,0))*K1477</f>
        <v>0</v>
      </c>
      <c r="BQ1477" s="171">
        <f>(VLOOKUP(D1477,'P4 Destination'!$C$21:$M$176,11,0))*J1477</f>
        <v>0</v>
      </c>
      <c r="BR1477" s="173">
        <f t="shared" si="641"/>
        <v>0</v>
      </c>
      <c r="BS1477" s="173">
        <f>(AV1477*2500)*'P6 Verzekering'!$E$11</f>
        <v>0</v>
      </c>
      <c r="BT1477" s="173">
        <f>(AW1477*2500)*'P6 Verzekering'!$E$12</f>
        <v>0</v>
      </c>
      <c r="BU1477" s="173">
        <f>(L1477*2500)*'P6 Verzekering'!$E$13</f>
        <v>0</v>
      </c>
      <c r="BV1477" s="173">
        <f t="shared" si="642"/>
        <v>0</v>
      </c>
      <c r="BW1477"/>
      <c r="BX1477"/>
    </row>
    <row r="1478" spans="1:76">
      <c r="A1478" s="152" t="s">
        <v>2134</v>
      </c>
      <c r="B1478" s="152" t="s">
        <v>219</v>
      </c>
      <c r="C1478" s="152" t="s">
        <v>219</v>
      </c>
      <c r="D1478" s="152" t="s">
        <v>219</v>
      </c>
      <c r="E1478" s="152" t="s">
        <v>219</v>
      </c>
      <c r="F1478" s="153">
        <f t="shared" si="618"/>
        <v>33</v>
      </c>
      <c r="G1478" s="154">
        <v>0</v>
      </c>
      <c r="H1478" s="154">
        <f>IFERROR(VLOOKUP(B1478,'P2 Origin'!$C$21:$Q$176,15,FALSE),0)</f>
        <v>0</v>
      </c>
      <c r="I1478" s="154">
        <f>IFERROR(VLOOKUP(D1478,'P4 Destination'!$C$21:$Q$176,15,FALSE),0)</f>
        <v>0</v>
      </c>
      <c r="J1478" s="155"/>
      <c r="K1478" s="155"/>
      <c r="L1478" s="156">
        <v>0</v>
      </c>
      <c r="M1478" s="155">
        <v>0</v>
      </c>
      <c r="N1478" s="155">
        <v>0</v>
      </c>
      <c r="O1478" s="157">
        <f t="shared" si="619"/>
        <v>0</v>
      </c>
      <c r="P1478" s="158">
        <f t="shared" si="620"/>
        <v>0</v>
      </c>
      <c r="Q1478" s="159">
        <f>IFERROR(VLOOKUP(N1478,'P1 Intra-Europees'!$A$15:$H$25,3,0),0)*P1478</f>
        <v>0</v>
      </c>
      <c r="R1478" s="160">
        <f t="shared" si="621"/>
        <v>0</v>
      </c>
      <c r="S1478" s="159">
        <f>IFERROR(VLOOKUP(N1478,'P1 Intra-Europees'!$A$15:$H$25,4,0),0)*R1478</f>
        <v>0</v>
      </c>
      <c r="T1478" s="160">
        <f t="shared" si="622"/>
        <v>0</v>
      </c>
      <c r="U1478" s="159">
        <f>IFERROR(VLOOKUP(N1478,'P1 Intra-Europees'!$A$15:$H$25,5,0),0)*T1478</f>
        <v>0</v>
      </c>
      <c r="V1478" s="160">
        <f t="shared" si="623"/>
        <v>0</v>
      </c>
      <c r="W1478" s="159">
        <f>IFERROR(VLOOKUP(N1478,'P1 Intra-Europees'!$A$15:$H$25,6,0),0)*V1478</f>
        <v>0</v>
      </c>
      <c r="X1478" s="160">
        <f t="shared" si="624"/>
        <v>0</v>
      </c>
      <c r="Y1478" s="159">
        <f>IFERROR(VLOOKUP(N1478,'P1 Intra-Europees'!$A$15:$H$25,7,0),0)*X1478</f>
        <v>0</v>
      </c>
      <c r="Z1478" s="161">
        <f t="shared" si="625"/>
        <v>0</v>
      </c>
      <c r="AA1478" s="162">
        <f>IFERROR(VLOOKUP(N1478,'P1 Intra-Europees'!$A$15:$H$25,8,0),0)*Z1478</f>
        <v>0</v>
      </c>
      <c r="AB1478" s="163">
        <f t="shared" si="626"/>
        <v>0</v>
      </c>
      <c r="AC1478" s="157" t="str">
        <f>VLOOKUP(B1478,'P2 Origin'!$C$21:$O$176,13,0)</f>
        <v>EUR</v>
      </c>
      <c r="AD1478" s="164">
        <f t="shared" si="627"/>
        <v>0</v>
      </c>
      <c r="AE1478" s="165">
        <f>IF(AU1478&gt;0.1,VLOOKUP(B1478,'P2 Origin'!$C$21:$M$176,3,0)*H1478,0)</f>
        <v>0</v>
      </c>
      <c r="AF1478" s="166">
        <f t="shared" si="628"/>
        <v>0</v>
      </c>
      <c r="AG1478" s="165">
        <f>(VLOOKUP(B1478,'P2 Origin'!$C$21:$M$176,4,0))*AF1478</f>
        <v>0</v>
      </c>
      <c r="AH1478" s="166">
        <f t="shared" si="629"/>
        <v>0</v>
      </c>
      <c r="AI1478" s="165">
        <f>(VLOOKUP(B1478,'P2 Origin'!$C$21:$M$176,5,0))*AH1478</f>
        <v>0</v>
      </c>
      <c r="AJ1478" s="166">
        <f t="shared" si="643"/>
        <v>0</v>
      </c>
      <c r="AK1478" s="165">
        <f>(VLOOKUP(B1478,'P2 Origin'!$C$21:$M$176,6,0))*AJ1478</f>
        <v>0</v>
      </c>
      <c r="AL1478" s="166">
        <f t="shared" si="630"/>
        <v>33</v>
      </c>
      <c r="AM1478" s="165">
        <f>(VLOOKUP($B1478,'P2 Origin'!$C$21:$M$176,7,0))*AL1478</f>
        <v>0</v>
      </c>
      <c r="AN1478" s="166">
        <f t="shared" si="631"/>
        <v>0</v>
      </c>
      <c r="AO1478" s="165">
        <f>(VLOOKUP($B1478,'P2 Origin'!$C$21:$M$176,8,0))*AN1478</f>
        <v>0</v>
      </c>
      <c r="AP1478" s="166">
        <f t="shared" si="632"/>
        <v>0</v>
      </c>
      <c r="AQ1478" s="165">
        <f>(VLOOKUP($B1478,'P2 Origin'!$C$21:$M$176,9,0))*AP1478</f>
        <v>0</v>
      </c>
      <c r="AR1478" s="155">
        <f t="shared" si="644"/>
        <v>0</v>
      </c>
      <c r="AS1478" s="164">
        <f>(VLOOKUP(B1478,'P2 Origin'!$C$21:$M$176,10,0))*K1478</f>
        <v>0</v>
      </c>
      <c r="AT1478" s="164">
        <f>(VLOOKUP(B1478,'P2 Origin'!$C$21:$M$176,11,0))*J1478</f>
        <v>0</v>
      </c>
      <c r="AU1478" s="167">
        <v>33</v>
      </c>
      <c r="AV1478" s="168">
        <v>33</v>
      </c>
      <c r="AW1478" s="169">
        <v>0</v>
      </c>
      <c r="AX1478" s="170">
        <f>IF(AU1478&gt;=0.1,'P3 Bureaumarge zee- en luchtvr.'!$D$12,0)</f>
        <v>0</v>
      </c>
      <c r="AY1478" s="163">
        <f t="shared" si="633"/>
        <v>0</v>
      </c>
      <c r="AZ1478" s="157" t="str">
        <f>VLOOKUP(D1478,'P4 Destination'!$C$21:$O$176,13,0)</f>
        <v>EUR</v>
      </c>
      <c r="BA1478" s="164">
        <f t="shared" si="634"/>
        <v>0</v>
      </c>
      <c r="BB1478" s="171">
        <f>IF(AU1478&gt;0.1,(VLOOKUP(D1478,'P4 Destination'!$C$21:$M$176,3,0))*I1478,0)</f>
        <v>0</v>
      </c>
      <c r="BC1478" s="172">
        <f t="shared" si="635"/>
        <v>0</v>
      </c>
      <c r="BD1478" s="171">
        <f>(VLOOKUP($D1478,'P4 Destination'!$C$21:$M$176,4,0))*BC1478</f>
        <v>0</v>
      </c>
      <c r="BE1478" s="172">
        <f t="shared" si="636"/>
        <v>0</v>
      </c>
      <c r="BF1478" s="171">
        <f>(VLOOKUP($D1478,'P4 Destination'!$C$21:$M$176,5,0))*BE1478</f>
        <v>0</v>
      </c>
      <c r="BG1478" s="172">
        <f t="shared" si="637"/>
        <v>0</v>
      </c>
      <c r="BH1478" s="171">
        <f>(VLOOKUP($D1478,'P4 Destination'!$C$21:$M$176,6,0))*BG1478</f>
        <v>0</v>
      </c>
      <c r="BI1478" s="172">
        <f t="shared" si="638"/>
        <v>33</v>
      </c>
      <c r="BJ1478" s="171">
        <f>(VLOOKUP($D1478,'P4 Destination'!$C$21:$M$176,7,0))*BI1478</f>
        <v>0</v>
      </c>
      <c r="BK1478" s="172">
        <f t="shared" si="639"/>
        <v>0</v>
      </c>
      <c r="BL1478" s="171">
        <f>(VLOOKUP($D1478,'P4 Destination'!$C$21:$M$176,8,0))*BK1478</f>
        <v>0</v>
      </c>
      <c r="BM1478" s="172">
        <f t="shared" si="640"/>
        <v>0</v>
      </c>
      <c r="BN1478" s="171">
        <f>(VLOOKUP($D1478,'P4 Destination'!$C$21:$M$176,9,0))*BM1478</f>
        <v>0</v>
      </c>
      <c r="BO1478" s="154">
        <f t="shared" si="645"/>
        <v>0</v>
      </c>
      <c r="BP1478" s="171">
        <f>(VLOOKUP(D1478,'P4 Destination'!$C$21:$M$176,10,0))*K1478</f>
        <v>0</v>
      </c>
      <c r="BQ1478" s="171">
        <f>(VLOOKUP(D1478,'P4 Destination'!$C$21:$M$176,11,0))*J1478</f>
        <v>0</v>
      </c>
      <c r="BR1478" s="173">
        <f t="shared" si="641"/>
        <v>0</v>
      </c>
      <c r="BS1478" s="173">
        <f>(AV1478*2500)*'P6 Verzekering'!$E$11</f>
        <v>0</v>
      </c>
      <c r="BT1478" s="173">
        <f>(AW1478*2500)*'P6 Verzekering'!$E$12</f>
        <v>0</v>
      </c>
      <c r="BU1478" s="173">
        <f>(L1478*2500)*'P6 Verzekering'!$E$13</f>
        <v>0</v>
      </c>
      <c r="BV1478" s="173">
        <f t="shared" si="642"/>
        <v>0</v>
      </c>
      <c r="BW1478"/>
      <c r="BX1478"/>
    </row>
    <row r="1479" spans="1:76">
      <c r="A1479" s="152" t="s">
        <v>2150</v>
      </c>
      <c r="B1479" s="152" t="s">
        <v>219</v>
      </c>
      <c r="C1479" s="152" t="s">
        <v>219</v>
      </c>
      <c r="D1479" s="152" t="s">
        <v>460</v>
      </c>
      <c r="E1479" s="152" t="s">
        <v>453</v>
      </c>
      <c r="F1479" s="153">
        <f t="shared" si="618"/>
        <v>40</v>
      </c>
      <c r="G1479" s="154">
        <v>1</v>
      </c>
      <c r="H1479" s="154">
        <f>IFERROR(VLOOKUP(B1479,'P2 Origin'!$C$21:$Q$176,15,FALSE),0)</f>
        <v>0</v>
      </c>
      <c r="I1479" s="154">
        <f>IFERROR(VLOOKUP(D1479,'P4 Destination'!$C$21:$Q$176,15,FALSE),0)</f>
        <v>0</v>
      </c>
      <c r="J1479" s="155"/>
      <c r="K1479" s="155">
        <v>1</v>
      </c>
      <c r="L1479" s="156">
        <v>0</v>
      </c>
      <c r="M1479" s="155">
        <v>0</v>
      </c>
      <c r="N1479" s="155">
        <v>0</v>
      </c>
      <c r="O1479" s="157">
        <f t="shared" si="619"/>
        <v>0</v>
      </c>
      <c r="P1479" s="158">
        <f t="shared" si="620"/>
        <v>0</v>
      </c>
      <c r="Q1479" s="159">
        <f>IFERROR(VLOOKUP(N1479,'P1 Intra-Europees'!$A$15:$H$25,3,0),0)*P1479</f>
        <v>0</v>
      </c>
      <c r="R1479" s="160">
        <f t="shared" si="621"/>
        <v>0</v>
      </c>
      <c r="S1479" s="159">
        <f>IFERROR(VLOOKUP(N1479,'P1 Intra-Europees'!$A$15:$H$25,4,0),0)*R1479</f>
        <v>0</v>
      </c>
      <c r="T1479" s="160">
        <f t="shared" si="622"/>
        <v>0</v>
      </c>
      <c r="U1479" s="159">
        <f>IFERROR(VLOOKUP(N1479,'P1 Intra-Europees'!$A$15:$H$25,5,0),0)*T1479</f>
        <v>0</v>
      </c>
      <c r="V1479" s="160">
        <f t="shared" si="623"/>
        <v>0</v>
      </c>
      <c r="W1479" s="159">
        <f>IFERROR(VLOOKUP(N1479,'P1 Intra-Europees'!$A$15:$H$25,6,0),0)*V1479</f>
        <v>0</v>
      </c>
      <c r="X1479" s="160">
        <f t="shared" si="624"/>
        <v>0</v>
      </c>
      <c r="Y1479" s="159">
        <f>IFERROR(VLOOKUP(N1479,'P1 Intra-Europees'!$A$15:$H$25,7,0),0)*X1479</f>
        <v>0</v>
      </c>
      <c r="Z1479" s="161">
        <f t="shared" si="625"/>
        <v>0</v>
      </c>
      <c r="AA1479" s="162">
        <f>IFERROR(VLOOKUP(N1479,'P1 Intra-Europees'!$A$15:$H$25,8,0),0)*Z1479</f>
        <v>0</v>
      </c>
      <c r="AB1479" s="163">
        <f t="shared" si="626"/>
        <v>0</v>
      </c>
      <c r="AC1479" s="157" t="str">
        <f>VLOOKUP(B1479,'P2 Origin'!$C$21:$O$176,13,0)</f>
        <v>EUR</v>
      </c>
      <c r="AD1479" s="164">
        <f t="shared" si="627"/>
        <v>0</v>
      </c>
      <c r="AE1479" s="165">
        <f>IF(AU1479&gt;0.1,VLOOKUP(B1479,'P2 Origin'!$C$21:$M$176,3,0)*H1479,0)</f>
        <v>0</v>
      </c>
      <c r="AF1479" s="166">
        <f t="shared" si="628"/>
        <v>0</v>
      </c>
      <c r="AG1479" s="165">
        <f>(VLOOKUP(B1479,'P2 Origin'!$C$21:$M$176,4,0))*AF1479</f>
        <v>0</v>
      </c>
      <c r="AH1479" s="166">
        <f t="shared" si="629"/>
        <v>0</v>
      </c>
      <c r="AI1479" s="165">
        <f>(VLOOKUP(B1479,'P2 Origin'!$C$21:$M$176,5,0))*AH1479</f>
        <v>0</v>
      </c>
      <c r="AJ1479" s="166">
        <f t="shared" si="643"/>
        <v>0</v>
      </c>
      <c r="AK1479" s="165">
        <f>(VLOOKUP(B1479,'P2 Origin'!$C$21:$M$176,6,0))*AJ1479</f>
        <v>0</v>
      </c>
      <c r="AL1479" s="166">
        <f t="shared" si="630"/>
        <v>0</v>
      </c>
      <c r="AM1479" s="165">
        <f>(VLOOKUP($B1479,'P2 Origin'!$C$21:$M$176,7,0))*AL1479</f>
        <v>0</v>
      </c>
      <c r="AN1479" s="166">
        <f t="shared" si="631"/>
        <v>40</v>
      </c>
      <c r="AO1479" s="165">
        <f>(VLOOKUP($B1479,'P2 Origin'!$C$21:$M$176,8,0))*AN1479</f>
        <v>0</v>
      </c>
      <c r="AP1479" s="166">
        <f t="shared" si="632"/>
        <v>0</v>
      </c>
      <c r="AQ1479" s="165">
        <f>(VLOOKUP($B1479,'P2 Origin'!$C$21:$M$176,9,0))*AP1479</f>
        <v>0</v>
      </c>
      <c r="AR1479" s="155">
        <f t="shared" si="644"/>
        <v>1</v>
      </c>
      <c r="AS1479" s="164">
        <f>(VLOOKUP(B1479,'P2 Origin'!$C$21:$M$176,10,0))*K1479</f>
        <v>0</v>
      </c>
      <c r="AT1479" s="164">
        <f>(VLOOKUP(B1479,'P2 Origin'!$C$21:$M$176,11,0))*J1479</f>
        <v>0</v>
      </c>
      <c r="AU1479" s="167">
        <v>40</v>
      </c>
      <c r="AV1479" s="168">
        <v>40</v>
      </c>
      <c r="AW1479" s="169">
        <v>0</v>
      </c>
      <c r="AX1479" s="170">
        <f>IF(AU1479&gt;=0.1,'P3 Bureaumarge zee- en luchtvr.'!$D$12,0)</f>
        <v>0</v>
      </c>
      <c r="AY1479" s="163">
        <f t="shared" si="633"/>
        <v>0</v>
      </c>
      <c r="AZ1479" s="157" t="str">
        <f>VLOOKUP(D1479,'P4 Destination'!$C$21:$O$176,13,0)</f>
        <v>USD</v>
      </c>
      <c r="BA1479" s="164">
        <f t="shared" si="634"/>
        <v>0</v>
      </c>
      <c r="BB1479" s="171">
        <f>IF(AU1479&gt;0.1,(VLOOKUP(D1479,'P4 Destination'!$C$21:$M$176,3,0))*I1479,0)</f>
        <v>0</v>
      </c>
      <c r="BC1479" s="172">
        <f t="shared" si="635"/>
        <v>0</v>
      </c>
      <c r="BD1479" s="171">
        <f>(VLOOKUP($D1479,'P4 Destination'!$C$21:$M$176,4,0))*BC1479</f>
        <v>0</v>
      </c>
      <c r="BE1479" s="172">
        <f t="shared" si="636"/>
        <v>0</v>
      </c>
      <c r="BF1479" s="171">
        <f>(VLOOKUP($D1479,'P4 Destination'!$C$21:$M$176,5,0))*BE1479</f>
        <v>0</v>
      </c>
      <c r="BG1479" s="172">
        <f t="shared" si="637"/>
        <v>0</v>
      </c>
      <c r="BH1479" s="171">
        <f>(VLOOKUP($D1479,'P4 Destination'!$C$21:$M$176,6,0))*BG1479</f>
        <v>0</v>
      </c>
      <c r="BI1479" s="172">
        <f t="shared" si="638"/>
        <v>0</v>
      </c>
      <c r="BJ1479" s="171">
        <f>(VLOOKUP($D1479,'P4 Destination'!$C$21:$M$176,7,0))*BI1479</f>
        <v>0</v>
      </c>
      <c r="BK1479" s="172">
        <f t="shared" si="639"/>
        <v>40</v>
      </c>
      <c r="BL1479" s="171">
        <f>(VLOOKUP($D1479,'P4 Destination'!$C$21:$M$176,8,0))*BK1479</f>
        <v>0</v>
      </c>
      <c r="BM1479" s="172">
        <f t="shared" si="640"/>
        <v>0</v>
      </c>
      <c r="BN1479" s="171">
        <f>(VLOOKUP($D1479,'P4 Destination'!$C$21:$M$176,9,0))*BM1479</f>
        <v>0</v>
      </c>
      <c r="BO1479" s="154">
        <f t="shared" si="645"/>
        <v>1</v>
      </c>
      <c r="BP1479" s="171">
        <f>(VLOOKUP(D1479,'P4 Destination'!$C$21:$M$176,10,0))*K1479</f>
        <v>0</v>
      </c>
      <c r="BQ1479" s="171">
        <f>(VLOOKUP(D1479,'P4 Destination'!$C$21:$M$176,11,0))*J1479</f>
        <v>0</v>
      </c>
      <c r="BR1479" s="173">
        <f t="shared" si="641"/>
        <v>0</v>
      </c>
      <c r="BS1479" s="173">
        <f>(AV1479*2500)*'P6 Verzekering'!$E$11</f>
        <v>0</v>
      </c>
      <c r="BT1479" s="173">
        <f>(AW1479*2500)*'P6 Verzekering'!$E$12</f>
        <v>0</v>
      </c>
      <c r="BU1479" s="173">
        <f>(L1479*2500)*'P6 Verzekering'!$E$13</f>
        <v>0</v>
      </c>
      <c r="BV1479" s="173">
        <f t="shared" si="642"/>
        <v>0</v>
      </c>
      <c r="BW1479"/>
      <c r="BX1479"/>
    </row>
    <row r="1480" spans="1:76">
      <c r="A1480" s="152" t="s">
        <v>2151</v>
      </c>
      <c r="B1480" s="152" t="s">
        <v>219</v>
      </c>
      <c r="C1480" s="152" t="s">
        <v>219</v>
      </c>
      <c r="D1480" s="152" t="s">
        <v>460</v>
      </c>
      <c r="E1480" s="152" t="s">
        <v>453</v>
      </c>
      <c r="F1480" s="153">
        <f t="shared" si="618"/>
        <v>59</v>
      </c>
      <c r="G1480" s="154">
        <v>0</v>
      </c>
      <c r="H1480" s="154">
        <f>IFERROR(VLOOKUP(B1480,'P2 Origin'!$C$21:$Q$176,15,FALSE),0)</f>
        <v>0</v>
      </c>
      <c r="I1480" s="154">
        <f>IFERROR(VLOOKUP(D1480,'P4 Destination'!$C$21:$Q$176,15,FALSE),0)</f>
        <v>0</v>
      </c>
      <c r="J1480" s="155"/>
      <c r="K1480" s="155"/>
      <c r="L1480" s="156">
        <v>0</v>
      </c>
      <c r="M1480" s="155">
        <v>0</v>
      </c>
      <c r="N1480" s="155">
        <v>0</v>
      </c>
      <c r="O1480" s="157">
        <f t="shared" si="619"/>
        <v>0</v>
      </c>
      <c r="P1480" s="158">
        <f t="shared" si="620"/>
        <v>0</v>
      </c>
      <c r="Q1480" s="159">
        <f>IFERROR(VLOOKUP(N1480,'P1 Intra-Europees'!$A$15:$H$25,3,0),0)*P1480</f>
        <v>0</v>
      </c>
      <c r="R1480" s="160">
        <f t="shared" si="621"/>
        <v>0</v>
      </c>
      <c r="S1480" s="159">
        <f>IFERROR(VLOOKUP(N1480,'P1 Intra-Europees'!$A$15:$H$25,4,0),0)*R1480</f>
        <v>0</v>
      </c>
      <c r="T1480" s="160">
        <f t="shared" si="622"/>
        <v>0</v>
      </c>
      <c r="U1480" s="159">
        <f>IFERROR(VLOOKUP(N1480,'P1 Intra-Europees'!$A$15:$H$25,5,0),0)*T1480</f>
        <v>0</v>
      </c>
      <c r="V1480" s="160">
        <f t="shared" si="623"/>
        <v>0</v>
      </c>
      <c r="W1480" s="159">
        <f>IFERROR(VLOOKUP(N1480,'P1 Intra-Europees'!$A$15:$H$25,6,0),0)*V1480</f>
        <v>0</v>
      </c>
      <c r="X1480" s="160">
        <f t="shared" si="624"/>
        <v>0</v>
      </c>
      <c r="Y1480" s="159">
        <f>IFERROR(VLOOKUP(N1480,'P1 Intra-Europees'!$A$15:$H$25,7,0),0)*X1480</f>
        <v>0</v>
      </c>
      <c r="Z1480" s="161">
        <f t="shared" si="625"/>
        <v>0</v>
      </c>
      <c r="AA1480" s="162">
        <f>IFERROR(VLOOKUP(N1480,'P1 Intra-Europees'!$A$15:$H$25,8,0),0)*Z1480</f>
        <v>0</v>
      </c>
      <c r="AB1480" s="163">
        <f t="shared" si="626"/>
        <v>0</v>
      </c>
      <c r="AC1480" s="157" t="str">
        <f>VLOOKUP(B1480,'P2 Origin'!$C$21:$O$176,13,0)</f>
        <v>EUR</v>
      </c>
      <c r="AD1480" s="164">
        <f t="shared" si="627"/>
        <v>0</v>
      </c>
      <c r="AE1480" s="165">
        <f>IF(AU1480&gt;0.1,VLOOKUP(B1480,'P2 Origin'!$C$21:$M$176,3,0)*H1480,0)</f>
        <v>0</v>
      </c>
      <c r="AF1480" s="166">
        <f t="shared" si="628"/>
        <v>0</v>
      </c>
      <c r="AG1480" s="165">
        <f>(VLOOKUP(B1480,'P2 Origin'!$C$21:$M$176,4,0))*AF1480</f>
        <v>0</v>
      </c>
      <c r="AH1480" s="166">
        <f t="shared" si="629"/>
        <v>0</v>
      </c>
      <c r="AI1480" s="165">
        <f>(VLOOKUP(B1480,'P2 Origin'!$C$21:$M$176,5,0))*AH1480</f>
        <v>0</v>
      </c>
      <c r="AJ1480" s="166">
        <f t="shared" si="643"/>
        <v>0</v>
      </c>
      <c r="AK1480" s="165">
        <f>(VLOOKUP(B1480,'P2 Origin'!$C$21:$M$176,6,0))*AJ1480</f>
        <v>0</v>
      </c>
      <c r="AL1480" s="166">
        <f t="shared" si="630"/>
        <v>0</v>
      </c>
      <c r="AM1480" s="165">
        <f>(VLOOKUP($B1480,'P2 Origin'!$C$21:$M$176,7,0))*AL1480</f>
        <v>0</v>
      </c>
      <c r="AN1480" s="166">
        <f t="shared" si="631"/>
        <v>0</v>
      </c>
      <c r="AO1480" s="165">
        <f>(VLOOKUP($B1480,'P2 Origin'!$C$21:$M$176,8,0))*AN1480</f>
        <v>0</v>
      </c>
      <c r="AP1480" s="166">
        <f t="shared" si="632"/>
        <v>59</v>
      </c>
      <c r="AQ1480" s="165">
        <f>(VLOOKUP($B1480,'P2 Origin'!$C$21:$M$176,9,0))*AP1480</f>
        <v>0</v>
      </c>
      <c r="AR1480" s="155">
        <f t="shared" si="644"/>
        <v>0</v>
      </c>
      <c r="AS1480" s="164">
        <f>(VLOOKUP(B1480,'P2 Origin'!$C$21:$M$176,10,0))*K1480</f>
        <v>0</v>
      </c>
      <c r="AT1480" s="164">
        <f>(VLOOKUP(B1480,'P2 Origin'!$C$21:$M$176,11,0))*J1480</f>
        <v>0</v>
      </c>
      <c r="AU1480" s="167">
        <v>59</v>
      </c>
      <c r="AV1480" s="168">
        <v>59</v>
      </c>
      <c r="AW1480" s="169">
        <v>0</v>
      </c>
      <c r="AX1480" s="170">
        <f>IF(AU1480&gt;=0.1,'P3 Bureaumarge zee- en luchtvr.'!$D$12,0)</f>
        <v>0</v>
      </c>
      <c r="AY1480" s="163">
        <f t="shared" si="633"/>
        <v>0</v>
      </c>
      <c r="AZ1480" s="157" t="str">
        <f>VLOOKUP(D1480,'P4 Destination'!$C$21:$O$176,13,0)</f>
        <v>USD</v>
      </c>
      <c r="BA1480" s="164">
        <f t="shared" si="634"/>
        <v>0</v>
      </c>
      <c r="BB1480" s="171">
        <f>IF(AU1480&gt;0.1,(VLOOKUP(D1480,'P4 Destination'!$C$21:$M$176,3,0))*I1480,0)</f>
        <v>0</v>
      </c>
      <c r="BC1480" s="172">
        <f t="shared" si="635"/>
        <v>0</v>
      </c>
      <c r="BD1480" s="171">
        <f>(VLOOKUP($D1480,'P4 Destination'!$C$21:$M$176,4,0))*BC1480</f>
        <v>0</v>
      </c>
      <c r="BE1480" s="172">
        <f t="shared" si="636"/>
        <v>0</v>
      </c>
      <c r="BF1480" s="171">
        <f>(VLOOKUP($D1480,'P4 Destination'!$C$21:$M$176,5,0))*BE1480</f>
        <v>0</v>
      </c>
      <c r="BG1480" s="172">
        <f t="shared" si="637"/>
        <v>0</v>
      </c>
      <c r="BH1480" s="171">
        <f>(VLOOKUP($D1480,'P4 Destination'!$C$21:$M$176,6,0))*BG1480</f>
        <v>0</v>
      </c>
      <c r="BI1480" s="172">
        <f t="shared" si="638"/>
        <v>0</v>
      </c>
      <c r="BJ1480" s="171">
        <f>(VLOOKUP($D1480,'P4 Destination'!$C$21:$M$176,7,0))*BI1480</f>
        <v>0</v>
      </c>
      <c r="BK1480" s="172">
        <f t="shared" si="639"/>
        <v>0</v>
      </c>
      <c r="BL1480" s="171">
        <f>(VLOOKUP($D1480,'P4 Destination'!$C$21:$M$176,8,0))*BK1480</f>
        <v>0</v>
      </c>
      <c r="BM1480" s="172">
        <f t="shared" si="640"/>
        <v>59</v>
      </c>
      <c r="BN1480" s="171">
        <f>(VLOOKUP($D1480,'P4 Destination'!$C$21:$M$176,9,0))*BM1480</f>
        <v>0</v>
      </c>
      <c r="BO1480" s="154">
        <f t="shared" si="645"/>
        <v>0</v>
      </c>
      <c r="BP1480" s="171">
        <f>(VLOOKUP(D1480,'P4 Destination'!$C$21:$M$176,10,0))*K1480</f>
        <v>0</v>
      </c>
      <c r="BQ1480" s="171">
        <f>(VLOOKUP(D1480,'P4 Destination'!$C$21:$M$176,11,0))*J1480</f>
        <v>0</v>
      </c>
      <c r="BR1480" s="173">
        <f t="shared" si="641"/>
        <v>0</v>
      </c>
      <c r="BS1480" s="173">
        <f>(AV1480*2500)*'P6 Verzekering'!$E$11</f>
        <v>0</v>
      </c>
      <c r="BT1480" s="173">
        <f>(AW1480*2500)*'P6 Verzekering'!$E$12</f>
        <v>0</v>
      </c>
      <c r="BU1480" s="173">
        <f>(L1480*2500)*'P6 Verzekering'!$E$13</f>
        <v>0</v>
      </c>
      <c r="BV1480" s="173">
        <f t="shared" si="642"/>
        <v>0</v>
      </c>
      <c r="BW1480"/>
      <c r="BX1480"/>
    </row>
    <row r="1481" spans="1:76">
      <c r="A1481" s="152" t="s">
        <v>2165</v>
      </c>
      <c r="B1481" s="152" t="s">
        <v>219</v>
      </c>
      <c r="C1481" s="152" t="s">
        <v>219</v>
      </c>
      <c r="D1481" s="152" t="s">
        <v>460</v>
      </c>
      <c r="E1481" s="152" t="s">
        <v>453</v>
      </c>
      <c r="F1481" s="153">
        <f t="shared" si="618"/>
        <v>21</v>
      </c>
      <c r="G1481" s="154">
        <v>1</v>
      </c>
      <c r="H1481" s="154">
        <f>IFERROR(VLOOKUP(B1481,'P2 Origin'!$C$21:$Q$176,15,FALSE),0)</f>
        <v>0</v>
      </c>
      <c r="I1481" s="154">
        <f>IFERROR(VLOOKUP(D1481,'P4 Destination'!$C$21:$Q$176,15,FALSE),0)</f>
        <v>0</v>
      </c>
      <c r="J1481" s="155"/>
      <c r="K1481" s="155">
        <v>1</v>
      </c>
      <c r="L1481" s="156">
        <v>0</v>
      </c>
      <c r="M1481" s="155">
        <v>0</v>
      </c>
      <c r="N1481" s="155">
        <v>0</v>
      </c>
      <c r="O1481" s="157">
        <f t="shared" si="619"/>
        <v>0</v>
      </c>
      <c r="P1481" s="158">
        <f t="shared" si="620"/>
        <v>0</v>
      </c>
      <c r="Q1481" s="159">
        <f>IFERROR(VLOOKUP(N1481,'P1 Intra-Europees'!$A$15:$H$25,3,0),0)*P1481</f>
        <v>0</v>
      </c>
      <c r="R1481" s="160">
        <f t="shared" si="621"/>
        <v>0</v>
      </c>
      <c r="S1481" s="159">
        <f>IFERROR(VLOOKUP(N1481,'P1 Intra-Europees'!$A$15:$H$25,4,0),0)*R1481</f>
        <v>0</v>
      </c>
      <c r="T1481" s="160">
        <f t="shared" si="622"/>
        <v>0</v>
      </c>
      <c r="U1481" s="159">
        <f>IFERROR(VLOOKUP(N1481,'P1 Intra-Europees'!$A$15:$H$25,5,0),0)*T1481</f>
        <v>0</v>
      </c>
      <c r="V1481" s="160">
        <f t="shared" si="623"/>
        <v>0</v>
      </c>
      <c r="W1481" s="159">
        <f>IFERROR(VLOOKUP(N1481,'P1 Intra-Europees'!$A$15:$H$25,6,0),0)*V1481</f>
        <v>0</v>
      </c>
      <c r="X1481" s="160">
        <f t="shared" si="624"/>
        <v>0</v>
      </c>
      <c r="Y1481" s="159">
        <f>IFERROR(VLOOKUP(N1481,'P1 Intra-Europees'!$A$15:$H$25,7,0),0)*X1481</f>
        <v>0</v>
      </c>
      <c r="Z1481" s="161">
        <f t="shared" si="625"/>
        <v>0</v>
      </c>
      <c r="AA1481" s="162">
        <f>IFERROR(VLOOKUP(N1481,'P1 Intra-Europees'!$A$15:$H$25,8,0),0)*Z1481</f>
        <v>0</v>
      </c>
      <c r="AB1481" s="163">
        <f t="shared" si="626"/>
        <v>0</v>
      </c>
      <c r="AC1481" s="157" t="str">
        <f>VLOOKUP(B1481,'P2 Origin'!$C$21:$O$176,13,0)</f>
        <v>EUR</v>
      </c>
      <c r="AD1481" s="164">
        <f t="shared" si="627"/>
        <v>0</v>
      </c>
      <c r="AE1481" s="165">
        <f>IF(AU1481&gt;0.1,VLOOKUP(B1481,'P2 Origin'!$C$21:$M$176,3,0)*H1481,0)</f>
        <v>0</v>
      </c>
      <c r="AF1481" s="166">
        <f t="shared" si="628"/>
        <v>0</v>
      </c>
      <c r="AG1481" s="165">
        <f>(VLOOKUP(B1481,'P2 Origin'!$C$21:$M$176,4,0))*AF1481</f>
        <v>0</v>
      </c>
      <c r="AH1481" s="166">
        <f t="shared" si="629"/>
        <v>0</v>
      </c>
      <c r="AI1481" s="165">
        <f>(VLOOKUP(B1481,'P2 Origin'!$C$21:$M$176,5,0))*AH1481</f>
        <v>0</v>
      </c>
      <c r="AJ1481" s="166">
        <f t="shared" si="643"/>
        <v>21</v>
      </c>
      <c r="AK1481" s="165">
        <f>(VLOOKUP(B1481,'P2 Origin'!$C$21:$M$176,6,0))*AJ1481</f>
        <v>0</v>
      </c>
      <c r="AL1481" s="166">
        <f t="shared" si="630"/>
        <v>0</v>
      </c>
      <c r="AM1481" s="165">
        <f>(VLOOKUP($B1481,'P2 Origin'!$C$21:$M$176,7,0))*AL1481</f>
        <v>0</v>
      </c>
      <c r="AN1481" s="166">
        <f t="shared" si="631"/>
        <v>0</v>
      </c>
      <c r="AO1481" s="165">
        <f>(VLOOKUP($B1481,'P2 Origin'!$C$21:$M$176,8,0))*AN1481</f>
        <v>0</v>
      </c>
      <c r="AP1481" s="166">
        <f t="shared" si="632"/>
        <v>0</v>
      </c>
      <c r="AQ1481" s="165">
        <f>(VLOOKUP($B1481,'P2 Origin'!$C$21:$M$176,9,0))*AP1481</f>
        <v>0</v>
      </c>
      <c r="AR1481" s="155">
        <f t="shared" si="644"/>
        <v>1</v>
      </c>
      <c r="AS1481" s="164">
        <f>(VLOOKUP(B1481,'P2 Origin'!$C$21:$M$176,10,0))*K1481</f>
        <v>0</v>
      </c>
      <c r="AT1481" s="164">
        <f>(VLOOKUP(B1481,'P2 Origin'!$C$21:$M$176,11,0))*J1481</f>
        <v>0</v>
      </c>
      <c r="AU1481" s="167">
        <v>21</v>
      </c>
      <c r="AV1481" s="168">
        <v>21</v>
      </c>
      <c r="AW1481" s="169">
        <v>0</v>
      </c>
      <c r="AX1481" s="170">
        <f>IF(AU1481&gt;=0.1,'P3 Bureaumarge zee- en luchtvr.'!$D$12,0)</f>
        <v>0</v>
      </c>
      <c r="AY1481" s="163">
        <f t="shared" si="633"/>
        <v>0</v>
      </c>
      <c r="AZ1481" s="157" t="str">
        <f>VLOOKUP(D1481,'P4 Destination'!$C$21:$O$176,13,0)</f>
        <v>USD</v>
      </c>
      <c r="BA1481" s="164">
        <f t="shared" si="634"/>
        <v>0</v>
      </c>
      <c r="BB1481" s="171">
        <f>IF(AU1481&gt;0.1,(VLOOKUP(D1481,'P4 Destination'!$C$21:$M$176,3,0))*I1481,0)</f>
        <v>0</v>
      </c>
      <c r="BC1481" s="172">
        <f t="shared" si="635"/>
        <v>0</v>
      </c>
      <c r="BD1481" s="171">
        <f>(VLOOKUP($D1481,'P4 Destination'!$C$21:$M$176,4,0))*BC1481</f>
        <v>0</v>
      </c>
      <c r="BE1481" s="172">
        <f t="shared" si="636"/>
        <v>0</v>
      </c>
      <c r="BF1481" s="171">
        <f>(VLOOKUP($D1481,'P4 Destination'!$C$21:$M$176,5,0))*BE1481</f>
        <v>0</v>
      </c>
      <c r="BG1481" s="172">
        <f t="shared" si="637"/>
        <v>21</v>
      </c>
      <c r="BH1481" s="171">
        <f>(VLOOKUP($D1481,'P4 Destination'!$C$21:$M$176,6,0))*BG1481</f>
        <v>0</v>
      </c>
      <c r="BI1481" s="172">
        <f t="shared" si="638"/>
        <v>0</v>
      </c>
      <c r="BJ1481" s="171">
        <f>(VLOOKUP($D1481,'P4 Destination'!$C$21:$M$176,7,0))*BI1481</f>
        <v>0</v>
      </c>
      <c r="BK1481" s="172">
        <f t="shared" si="639"/>
        <v>0</v>
      </c>
      <c r="BL1481" s="171">
        <f>(VLOOKUP($D1481,'P4 Destination'!$C$21:$M$176,8,0))*BK1481</f>
        <v>0</v>
      </c>
      <c r="BM1481" s="172">
        <f t="shared" si="640"/>
        <v>0</v>
      </c>
      <c r="BN1481" s="171">
        <f>(VLOOKUP($D1481,'P4 Destination'!$C$21:$M$176,9,0))*BM1481</f>
        <v>0</v>
      </c>
      <c r="BO1481" s="154">
        <f t="shared" si="645"/>
        <v>1</v>
      </c>
      <c r="BP1481" s="171">
        <f>(VLOOKUP(D1481,'P4 Destination'!$C$21:$M$176,10,0))*K1481</f>
        <v>0</v>
      </c>
      <c r="BQ1481" s="171">
        <f>(VLOOKUP(D1481,'P4 Destination'!$C$21:$M$176,11,0))*J1481</f>
        <v>0</v>
      </c>
      <c r="BR1481" s="173">
        <f t="shared" si="641"/>
        <v>0</v>
      </c>
      <c r="BS1481" s="173">
        <f>(AV1481*2500)*'P6 Verzekering'!$E$11</f>
        <v>0</v>
      </c>
      <c r="BT1481" s="173">
        <f>(AW1481*2500)*'P6 Verzekering'!$E$12</f>
        <v>0</v>
      </c>
      <c r="BU1481" s="173">
        <f>(L1481*2500)*'P6 Verzekering'!$E$13</f>
        <v>0</v>
      </c>
      <c r="BV1481" s="173">
        <f t="shared" si="642"/>
        <v>0</v>
      </c>
      <c r="BW1481"/>
      <c r="BX1481"/>
    </row>
    <row r="1482" spans="1:76">
      <c r="A1482" s="152" t="s">
        <v>2168</v>
      </c>
      <c r="B1482" s="152" t="s">
        <v>219</v>
      </c>
      <c r="C1482" s="152" t="s">
        <v>219</v>
      </c>
      <c r="D1482" s="152" t="s">
        <v>460</v>
      </c>
      <c r="E1482" s="152" t="s">
        <v>453</v>
      </c>
      <c r="F1482" s="153">
        <f t="shared" si="618"/>
        <v>20</v>
      </c>
      <c r="G1482" s="154">
        <v>0</v>
      </c>
      <c r="H1482" s="154">
        <f>IFERROR(VLOOKUP(B1482,'P2 Origin'!$C$21:$Q$176,15,FALSE),0)</f>
        <v>0</v>
      </c>
      <c r="I1482" s="154">
        <f>IFERROR(VLOOKUP(D1482,'P4 Destination'!$C$21:$Q$176,15,FALSE),0)</f>
        <v>0</v>
      </c>
      <c r="J1482" s="155"/>
      <c r="K1482" s="155"/>
      <c r="L1482" s="156">
        <v>0</v>
      </c>
      <c r="M1482" s="155">
        <v>0</v>
      </c>
      <c r="N1482" s="155">
        <v>0</v>
      </c>
      <c r="O1482" s="157">
        <f t="shared" si="619"/>
        <v>0</v>
      </c>
      <c r="P1482" s="158">
        <f t="shared" si="620"/>
        <v>0</v>
      </c>
      <c r="Q1482" s="159">
        <f>IFERROR(VLOOKUP(N1482,'P1 Intra-Europees'!$A$15:$H$25,3,0),0)*P1482</f>
        <v>0</v>
      </c>
      <c r="R1482" s="160">
        <f t="shared" si="621"/>
        <v>0</v>
      </c>
      <c r="S1482" s="159">
        <f>IFERROR(VLOOKUP(N1482,'P1 Intra-Europees'!$A$15:$H$25,4,0),0)*R1482</f>
        <v>0</v>
      </c>
      <c r="T1482" s="160">
        <f t="shared" si="622"/>
        <v>0</v>
      </c>
      <c r="U1482" s="159">
        <f>IFERROR(VLOOKUP(N1482,'P1 Intra-Europees'!$A$15:$H$25,5,0),0)*T1482</f>
        <v>0</v>
      </c>
      <c r="V1482" s="160">
        <f t="shared" si="623"/>
        <v>0</v>
      </c>
      <c r="W1482" s="159">
        <f>IFERROR(VLOOKUP(N1482,'P1 Intra-Europees'!$A$15:$H$25,6,0),0)*V1482</f>
        <v>0</v>
      </c>
      <c r="X1482" s="160">
        <f t="shared" si="624"/>
        <v>0</v>
      </c>
      <c r="Y1482" s="159">
        <f>IFERROR(VLOOKUP(N1482,'P1 Intra-Europees'!$A$15:$H$25,7,0),0)*X1482</f>
        <v>0</v>
      </c>
      <c r="Z1482" s="161">
        <f t="shared" si="625"/>
        <v>0</v>
      </c>
      <c r="AA1482" s="162">
        <f>IFERROR(VLOOKUP(N1482,'P1 Intra-Europees'!$A$15:$H$25,8,0),0)*Z1482</f>
        <v>0</v>
      </c>
      <c r="AB1482" s="163">
        <f t="shared" si="626"/>
        <v>0</v>
      </c>
      <c r="AC1482" s="157" t="str">
        <f>VLOOKUP(B1482,'P2 Origin'!$C$21:$O$176,13,0)</f>
        <v>EUR</v>
      </c>
      <c r="AD1482" s="164">
        <f t="shared" si="627"/>
        <v>0</v>
      </c>
      <c r="AE1482" s="165">
        <f>IF(AU1482&gt;0.1,VLOOKUP(B1482,'P2 Origin'!$C$21:$M$176,3,0)*H1482,0)</f>
        <v>0</v>
      </c>
      <c r="AF1482" s="166">
        <f t="shared" si="628"/>
        <v>0</v>
      </c>
      <c r="AG1482" s="165">
        <f>(VLOOKUP(B1482,'P2 Origin'!$C$21:$M$176,4,0))*AF1482</f>
        <v>0</v>
      </c>
      <c r="AH1482" s="166">
        <f t="shared" si="629"/>
        <v>0</v>
      </c>
      <c r="AI1482" s="165">
        <f>(VLOOKUP(B1482,'P2 Origin'!$C$21:$M$176,5,0))*AH1482</f>
        <v>0</v>
      </c>
      <c r="AJ1482" s="166">
        <f t="shared" si="643"/>
        <v>20</v>
      </c>
      <c r="AK1482" s="165">
        <f>(VLOOKUP(B1482,'P2 Origin'!$C$21:$M$176,6,0))*AJ1482</f>
        <v>0</v>
      </c>
      <c r="AL1482" s="166">
        <f t="shared" si="630"/>
        <v>0</v>
      </c>
      <c r="AM1482" s="165">
        <f>(VLOOKUP($B1482,'P2 Origin'!$C$21:$M$176,7,0))*AL1482</f>
        <v>0</v>
      </c>
      <c r="AN1482" s="166">
        <f t="shared" si="631"/>
        <v>0</v>
      </c>
      <c r="AO1482" s="165">
        <f>(VLOOKUP($B1482,'P2 Origin'!$C$21:$M$176,8,0))*AN1482</f>
        <v>0</v>
      </c>
      <c r="AP1482" s="166">
        <f t="shared" si="632"/>
        <v>0</v>
      </c>
      <c r="AQ1482" s="165">
        <f>(VLOOKUP($B1482,'P2 Origin'!$C$21:$M$176,9,0))*AP1482</f>
        <v>0</v>
      </c>
      <c r="AR1482" s="155">
        <f t="shared" si="644"/>
        <v>0</v>
      </c>
      <c r="AS1482" s="164">
        <f>(VLOOKUP(B1482,'P2 Origin'!$C$21:$M$176,10,0))*K1482</f>
        <v>0</v>
      </c>
      <c r="AT1482" s="164">
        <f>(VLOOKUP(B1482,'P2 Origin'!$C$21:$M$176,11,0))*J1482</f>
        <v>0</v>
      </c>
      <c r="AU1482" s="167">
        <v>20</v>
      </c>
      <c r="AV1482" s="168">
        <v>20</v>
      </c>
      <c r="AW1482" s="169">
        <v>0</v>
      </c>
      <c r="AX1482" s="170">
        <f>IF(AU1482&gt;=0.1,'P3 Bureaumarge zee- en luchtvr.'!$D$12,0)</f>
        <v>0</v>
      </c>
      <c r="AY1482" s="163">
        <f t="shared" si="633"/>
        <v>0</v>
      </c>
      <c r="AZ1482" s="157" t="str">
        <f>VLOOKUP(D1482,'P4 Destination'!$C$21:$O$176,13,0)</f>
        <v>USD</v>
      </c>
      <c r="BA1482" s="164">
        <f t="shared" si="634"/>
        <v>0</v>
      </c>
      <c r="BB1482" s="171">
        <f>IF(AU1482&gt;0.1,(VLOOKUP(D1482,'P4 Destination'!$C$21:$M$176,3,0))*I1482,0)</f>
        <v>0</v>
      </c>
      <c r="BC1482" s="172">
        <f t="shared" si="635"/>
        <v>0</v>
      </c>
      <c r="BD1482" s="171">
        <f>(VLOOKUP($D1482,'P4 Destination'!$C$21:$M$176,4,0))*BC1482</f>
        <v>0</v>
      </c>
      <c r="BE1482" s="172">
        <f t="shared" si="636"/>
        <v>0</v>
      </c>
      <c r="BF1482" s="171">
        <f>(VLOOKUP($D1482,'P4 Destination'!$C$21:$M$176,5,0))*BE1482</f>
        <v>0</v>
      </c>
      <c r="BG1482" s="172">
        <f t="shared" si="637"/>
        <v>20</v>
      </c>
      <c r="BH1482" s="171">
        <f>(VLOOKUP($D1482,'P4 Destination'!$C$21:$M$176,6,0))*BG1482</f>
        <v>0</v>
      </c>
      <c r="BI1482" s="172">
        <f t="shared" si="638"/>
        <v>0</v>
      </c>
      <c r="BJ1482" s="171">
        <f>(VLOOKUP($D1482,'P4 Destination'!$C$21:$M$176,7,0))*BI1482</f>
        <v>0</v>
      </c>
      <c r="BK1482" s="172">
        <f t="shared" si="639"/>
        <v>0</v>
      </c>
      <c r="BL1482" s="171">
        <f>(VLOOKUP($D1482,'P4 Destination'!$C$21:$M$176,8,0))*BK1482</f>
        <v>0</v>
      </c>
      <c r="BM1482" s="172">
        <f t="shared" si="640"/>
        <v>0</v>
      </c>
      <c r="BN1482" s="171">
        <f>(VLOOKUP($D1482,'P4 Destination'!$C$21:$M$176,9,0))*BM1482</f>
        <v>0</v>
      </c>
      <c r="BO1482" s="154">
        <f t="shared" si="645"/>
        <v>0</v>
      </c>
      <c r="BP1482" s="171">
        <f>(VLOOKUP(D1482,'P4 Destination'!$C$21:$M$176,10,0))*K1482</f>
        <v>0</v>
      </c>
      <c r="BQ1482" s="171">
        <f>(VLOOKUP(D1482,'P4 Destination'!$C$21:$M$176,11,0))*J1482</f>
        <v>0</v>
      </c>
      <c r="BR1482" s="173">
        <f t="shared" si="641"/>
        <v>0</v>
      </c>
      <c r="BS1482" s="173">
        <f>(AV1482*2500)*'P6 Verzekering'!$E$11</f>
        <v>0</v>
      </c>
      <c r="BT1482" s="173">
        <f>(AW1482*2500)*'P6 Verzekering'!$E$12</f>
        <v>0</v>
      </c>
      <c r="BU1482" s="173">
        <f>(L1482*2500)*'P6 Verzekering'!$E$13</f>
        <v>0</v>
      </c>
      <c r="BV1482" s="173">
        <f t="shared" si="642"/>
        <v>0</v>
      </c>
      <c r="BW1482"/>
      <c r="BX1482"/>
    </row>
    <row r="1483" spans="1:76">
      <c r="A1483" s="152" t="s">
        <v>2180</v>
      </c>
      <c r="B1483" s="152" t="s">
        <v>219</v>
      </c>
      <c r="C1483" s="152" t="s">
        <v>219</v>
      </c>
      <c r="D1483" s="152" t="s">
        <v>271</v>
      </c>
      <c r="E1483" s="152" t="s">
        <v>270</v>
      </c>
      <c r="F1483" s="153">
        <f t="shared" ref="F1483:F1546" si="646">SUM(L1483,AU1483)</f>
        <v>34</v>
      </c>
      <c r="G1483" s="154">
        <v>1</v>
      </c>
      <c r="H1483" s="154">
        <f>IFERROR(VLOOKUP(B1483,'P2 Origin'!$C$21:$Q$176,15,FALSE),0)</f>
        <v>0</v>
      </c>
      <c r="I1483" s="154">
        <f>IFERROR(VLOOKUP(D1483,'P4 Destination'!$C$21:$Q$176,15,FALSE),0)</f>
        <v>0</v>
      </c>
      <c r="J1483" s="155"/>
      <c r="K1483" s="155">
        <v>1</v>
      </c>
      <c r="L1483" s="156">
        <v>0</v>
      </c>
      <c r="M1483" s="155">
        <v>0</v>
      </c>
      <c r="N1483" s="155">
        <v>0</v>
      </c>
      <c r="O1483" s="157">
        <f t="shared" ref="O1483:O1546" si="647">SUM(Q1483,S1483,U1483,W1483,Y1483,AA1483)</f>
        <v>0</v>
      </c>
      <c r="P1483" s="158">
        <f t="shared" ref="P1483:P1546" si="648">IF(AND(L1483&gt;=0.1,L1483&lt;=15),L1483,0)</f>
        <v>0</v>
      </c>
      <c r="Q1483" s="159">
        <f>IFERROR(VLOOKUP(N1483,'P1 Intra-Europees'!$A$15:$H$25,3,0),0)*P1483</f>
        <v>0</v>
      </c>
      <c r="R1483" s="160">
        <f t="shared" ref="R1483:R1546" si="649">(IF(AND(L1483&gt;=15.1,L1483&lt;=25),L1483,0))</f>
        <v>0</v>
      </c>
      <c r="S1483" s="159">
        <f>IFERROR(VLOOKUP(N1483,'P1 Intra-Europees'!$A$15:$H$25,4,0),0)*R1483</f>
        <v>0</v>
      </c>
      <c r="T1483" s="160">
        <f t="shared" ref="T1483:T1546" si="650">IF(AND(L1483&gt;=25.1,L1483&lt;=35),L1483,0)</f>
        <v>0</v>
      </c>
      <c r="U1483" s="159">
        <f>IFERROR(VLOOKUP(N1483,'P1 Intra-Europees'!$A$15:$H$25,5,0),0)*T1483</f>
        <v>0</v>
      </c>
      <c r="V1483" s="160">
        <f t="shared" ref="V1483:V1546" si="651">IF(AND(L1483&gt;=35.1,L1483&lt;=45),L1483,0)</f>
        <v>0</v>
      </c>
      <c r="W1483" s="159">
        <f>IFERROR(VLOOKUP(N1483,'P1 Intra-Europees'!$A$15:$H$25,6,0),0)*V1483</f>
        <v>0</v>
      </c>
      <c r="X1483" s="160">
        <f t="shared" ref="X1483:X1546" si="652">IF(AND(L1483&gt;=45.1,L1483&lt;=150),L1483,0)</f>
        <v>0</v>
      </c>
      <c r="Y1483" s="159">
        <f>IFERROR(VLOOKUP(N1483,'P1 Intra-Europees'!$A$15:$H$25,7,0),0)*X1483</f>
        <v>0</v>
      </c>
      <c r="Z1483" s="161">
        <f t="shared" ref="Z1483:Z1546" si="653">IF(L1483&gt;=0.1,G1483,0)</f>
        <v>0</v>
      </c>
      <c r="AA1483" s="162">
        <f>IFERROR(VLOOKUP(N1483,'P1 Intra-Europees'!$A$15:$H$25,8,0),0)*Z1483</f>
        <v>0</v>
      </c>
      <c r="AB1483" s="163">
        <f t="shared" ref="AB1483:AB1546" si="654">IF(AC1483=$AC$8,0.95,1)*AD1483</f>
        <v>0</v>
      </c>
      <c r="AC1483" s="157" t="str">
        <f>VLOOKUP(B1483,'P2 Origin'!$C$21:$O$176,13,0)</f>
        <v>EUR</v>
      </c>
      <c r="AD1483" s="164">
        <f t="shared" ref="AD1483:AD1546" si="655">SUM(AE1483,AG1483,AI1483,AK1483,AS1483,AT1483,AM1483,AO1483,AQ1483)</f>
        <v>0</v>
      </c>
      <c r="AE1483" s="165">
        <f>IF(AU1483&gt;0.1,VLOOKUP(B1483,'P2 Origin'!$C$21:$M$176,3,0)*H1483,0)</f>
        <v>0</v>
      </c>
      <c r="AF1483" s="166">
        <f t="shared" ref="AF1483:AF1546" si="656">IF(AND(AU1483&gt;=0.1,AU1483&lt;=5.99),AU1483,0)</f>
        <v>0</v>
      </c>
      <c r="AG1483" s="165">
        <f>(VLOOKUP(B1483,'P2 Origin'!$C$21:$M$176,4,0))*AF1483</f>
        <v>0</v>
      </c>
      <c r="AH1483" s="166">
        <f t="shared" ref="AH1483:AH1546" si="657">IF(AND(AU1483&gt;=6,AU1483&lt;=15.99),$AU1483,0)</f>
        <v>0</v>
      </c>
      <c r="AI1483" s="165">
        <f>(VLOOKUP(B1483,'P2 Origin'!$C$21:$M$176,5,0))*AH1483</f>
        <v>0</v>
      </c>
      <c r="AJ1483" s="166">
        <f t="shared" si="643"/>
        <v>0</v>
      </c>
      <c r="AK1483" s="165">
        <f>(VLOOKUP(B1483,'P2 Origin'!$C$21:$M$176,6,0))*AJ1483</f>
        <v>0</v>
      </c>
      <c r="AL1483" s="166">
        <f t="shared" ref="AL1483:AL1546" si="658">IF(AND($AU1483&gt;=26,$AU1483&lt;=35.99),$AU1483,0)</f>
        <v>34</v>
      </c>
      <c r="AM1483" s="165">
        <f>(VLOOKUP($B1483,'P2 Origin'!$C$21:$M$176,7,0))*AL1483</f>
        <v>0</v>
      </c>
      <c r="AN1483" s="166">
        <f t="shared" ref="AN1483:AN1546" si="659">IF(AND($AU1483&gt;=36,$AU1483&lt;=45.99),$AU1483,0)</f>
        <v>0</v>
      </c>
      <c r="AO1483" s="165">
        <f>(VLOOKUP($B1483,'P2 Origin'!$C$21:$M$176,8,0))*AN1483</f>
        <v>0</v>
      </c>
      <c r="AP1483" s="166">
        <f t="shared" ref="AP1483:AP1546" si="660">IF(AND($AU1483&gt;=46,$AU1483&lt;=100),$AU1483,0)</f>
        <v>0</v>
      </c>
      <c r="AQ1483" s="165">
        <f>(VLOOKUP($B1483,'P2 Origin'!$C$21:$M$176,9,0))*AP1483</f>
        <v>0</v>
      </c>
      <c r="AR1483" s="155">
        <f t="shared" si="644"/>
        <v>1</v>
      </c>
      <c r="AS1483" s="164">
        <f>(VLOOKUP(B1483,'P2 Origin'!$C$21:$M$176,10,0))*K1483</f>
        <v>0</v>
      </c>
      <c r="AT1483" s="164">
        <f>(VLOOKUP(B1483,'P2 Origin'!$C$21:$M$176,11,0))*J1483</f>
        <v>0</v>
      </c>
      <c r="AU1483" s="167">
        <v>34</v>
      </c>
      <c r="AV1483" s="168">
        <v>34</v>
      </c>
      <c r="AW1483" s="169">
        <v>0</v>
      </c>
      <c r="AX1483" s="170">
        <f>IF(AU1483&gt;=0.1,'P3 Bureaumarge zee- en luchtvr.'!$D$12,0)</f>
        <v>0</v>
      </c>
      <c r="AY1483" s="163">
        <f t="shared" ref="AY1483:AY1546" si="661">IF(AZ1483=$AC$8,0.95,1)*BA1483</f>
        <v>0</v>
      </c>
      <c r="AZ1483" s="157" t="str">
        <f>VLOOKUP(D1483,'P4 Destination'!$C$21:$O$176,13,0)</f>
        <v>USD</v>
      </c>
      <c r="BA1483" s="164">
        <f t="shared" ref="BA1483:BA1546" si="662">SUM(BB1483,BD1483,BF1483,BN1483,BP1483,BQ1483,BH1483,BJ1483,BL1483)</f>
        <v>0</v>
      </c>
      <c r="BB1483" s="171">
        <f>IF(AU1483&gt;0.1,(VLOOKUP(D1483,'P4 Destination'!$C$21:$M$176,3,0))*I1483,0)</f>
        <v>0</v>
      </c>
      <c r="BC1483" s="172">
        <f t="shared" ref="BC1483:BC1546" si="663">IF(AND($AU1483&gt;=0.1,$AU1483&lt;=5),$AU1483,0)</f>
        <v>0</v>
      </c>
      <c r="BD1483" s="171">
        <f>(VLOOKUP($D1483,'P4 Destination'!$C$21:$M$176,4,0))*BC1483</f>
        <v>0</v>
      </c>
      <c r="BE1483" s="172">
        <f t="shared" ref="BE1483:BE1546" si="664">IF(AND($AU1483&gt;=6,$AU1483&lt;=15.99),$AU1483,0)</f>
        <v>0</v>
      </c>
      <c r="BF1483" s="171">
        <f>(VLOOKUP($D1483,'P4 Destination'!$C$21:$M$176,5,0))*BE1483</f>
        <v>0</v>
      </c>
      <c r="BG1483" s="172">
        <f t="shared" ref="BG1483:BG1546" si="665">IF(AND($AU1483&gt;=16,$AU1483&lt;=25.99),$AU1483,0)</f>
        <v>0</v>
      </c>
      <c r="BH1483" s="171">
        <f>(VLOOKUP($D1483,'P4 Destination'!$C$21:$M$176,6,0))*BG1483</f>
        <v>0</v>
      </c>
      <c r="BI1483" s="172">
        <f t="shared" ref="BI1483:BI1546" si="666">IF(AND($AU1483&gt;=26,$AU1483&lt;=35.99),$AU1483,0)</f>
        <v>34</v>
      </c>
      <c r="BJ1483" s="171">
        <f>(VLOOKUP($D1483,'P4 Destination'!$C$21:$M$176,7,0))*BI1483</f>
        <v>0</v>
      </c>
      <c r="BK1483" s="172">
        <f t="shared" ref="BK1483:BK1546" si="667">IF(AND($AU1483&gt;=36,$AU1483&lt;=45.99),$AU1483,0)</f>
        <v>0</v>
      </c>
      <c r="BL1483" s="171">
        <f>(VLOOKUP($D1483,'P4 Destination'!$C$21:$M$176,8,0))*BK1483</f>
        <v>0</v>
      </c>
      <c r="BM1483" s="172">
        <f t="shared" ref="BM1483:BM1546" si="668">IF(AND($AU1483&gt;=46,$AU1483&lt;=100),$AU1483,0)</f>
        <v>0</v>
      </c>
      <c r="BN1483" s="171">
        <f>(VLOOKUP($D1483,'P4 Destination'!$C$21:$M$176,9,0))*BM1483</f>
        <v>0</v>
      </c>
      <c r="BO1483" s="154">
        <f t="shared" si="645"/>
        <v>1</v>
      </c>
      <c r="BP1483" s="171">
        <f>(VLOOKUP(D1483,'P4 Destination'!$C$21:$M$176,10,0))*K1483</f>
        <v>0</v>
      </c>
      <c r="BQ1483" s="171">
        <f>(VLOOKUP(D1483,'P4 Destination'!$C$21:$M$176,11,0))*J1483</f>
        <v>0</v>
      </c>
      <c r="BR1483" s="173">
        <f t="shared" ref="BR1483:BR1546" si="669">SUM(BS1483:BU1483)</f>
        <v>0</v>
      </c>
      <c r="BS1483" s="173">
        <f>(AV1483*2500)*'P6 Verzekering'!$E$11</f>
        <v>0</v>
      </c>
      <c r="BT1483" s="173">
        <f>(AW1483*2500)*'P6 Verzekering'!$E$12</f>
        <v>0</v>
      </c>
      <c r="BU1483" s="173">
        <f>(L1483*2500)*'P6 Verzekering'!$E$13</f>
        <v>0</v>
      </c>
      <c r="BV1483" s="173">
        <f t="shared" ref="BV1483:BV1546" si="670">SUM(O1483,AB1483,AX1483,AY1483,BR1483)</f>
        <v>0</v>
      </c>
      <c r="BW1483"/>
      <c r="BX1483"/>
    </row>
    <row r="1484" spans="1:76">
      <c r="A1484" s="152" t="s">
        <v>2181</v>
      </c>
      <c r="B1484" s="152" t="s">
        <v>219</v>
      </c>
      <c r="C1484" s="152" t="s">
        <v>219</v>
      </c>
      <c r="D1484" s="152" t="s">
        <v>271</v>
      </c>
      <c r="E1484" s="152" t="s">
        <v>270</v>
      </c>
      <c r="F1484" s="153">
        <f t="shared" si="646"/>
        <v>29</v>
      </c>
      <c r="G1484" s="154">
        <v>1</v>
      </c>
      <c r="H1484" s="154">
        <f>IFERROR(VLOOKUP(B1484,'P2 Origin'!$C$21:$Q$176,15,FALSE),0)</f>
        <v>0</v>
      </c>
      <c r="I1484" s="154">
        <f>IFERROR(VLOOKUP(D1484,'P4 Destination'!$C$21:$Q$176,15,FALSE),0)</f>
        <v>0</v>
      </c>
      <c r="J1484" s="155"/>
      <c r="K1484" s="155">
        <v>1</v>
      </c>
      <c r="L1484" s="156">
        <v>0</v>
      </c>
      <c r="M1484" s="155">
        <v>0</v>
      </c>
      <c r="N1484" s="155">
        <v>0</v>
      </c>
      <c r="O1484" s="157">
        <f t="shared" si="647"/>
        <v>0</v>
      </c>
      <c r="P1484" s="158">
        <f t="shared" si="648"/>
        <v>0</v>
      </c>
      <c r="Q1484" s="159">
        <f>IFERROR(VLOOKUP(N1484,'P1 Intra-Europees'!$A$15:$H$25,3,0),0)*P1484</f>
        <v>0</v>
      </c>
      <c r="R1484" s="160">
        <f t="shared" si="649"/>
        <v>0</v>
      </c>
      <c r="S1484" s="159">
        <f>IFERROR(VLOOKUP(N1484,'P1 Intra-Europees'!$A$15:$H$25,4,0),0)*R1484</f>
        <v>0</v>
      </c>
      <c r="T1484" s="160">
        <f t="shared" si="650"/>
        <v>0</v>
      </c>
      <c r="U1484" s="159">
        <f>IFERROR(VLOOKUP(N1484,'P1 Intra-Europees'!$A$15:$H$25,5,0),0)*T1484</f>
        <v>0</v>
      </c>
      <c r="V1484" s="160">
        <f t="shared" si="651"/>
        <v>0</v>
      </c>
      <c r="W1484" s="159">
        <f>IFERROR(VLOOKUP(N1484,'P1 Intra-Europees'!$A$15:$H$25,6,0),0)*V1484</f>
        <v>0</v>
      </c>
      <c r="X1484" s="160">
        <f t="shared" si="652"/>
        <v>0</v>
      </c>
      <c r="Y1484" s="159">
        <f>IFERROR(VLOOKUP(N1484,'P1 Intra-Europees'!$A$15:$H$25,7,0),0)*X1484</f>
        <v>0</v>
      </c>
      <c r="Z1484" s="161">
        <f t="shared" si="653"/>
        <v>0</v>
      </c>
      <c r="AA1484" s="162">
        <f>IFERROR(VLOOKUP(N1484,'P1 Intra-Europees'!$A$15:$H$25,8,0),0)*Z1484</f>
        <v>0</v>
      </c>
      <c r="AB1484" s="163">
        <f t="shared" si="654"/>
        <v>0</v>
      </c>
      <c r="AC1484" s="157" t="str">
        <f>VLOOKUP(B1484,'P2 Origin'!$C$21:$O$176,13,0)</f>
        <v>EUR</v>
      </c>
      <c r="AD1484" s="164">
        <f t="shared" si="655"/>
        <v>0</v>
      </c>
      <c r="AE1484" s="165">
        <f>IF(AU1484&gt;0.1,VLOOKUP(B1484,'P2 Origin'!$C$21:$M$176,3,0)*H1484,0)</f>
        <v>0</v>
      </c>
      <c r="AF1484" s="166">
        <f t="shared" si="656"/>
        <v>0</v>
      </c>
      <c r="AG1484" s="165">
        <f>(VLOOKUP(B1484,'P2 Origin'!$C$21:$M$176,4,0))*AF1484</f>
        <v>0</v>
      </c>
      <c r="AH1484" s="166">
        <f t="shared" si="657"/>
        <v>0</v>
      </c>
      <c r="AI1484" s="165">
        <f>(VLOOKUP(B1484,'P2 Origin'!$C$21:$M$176,5,0))*AH1484</f>
        <v>0</v>
      </c>
      <c r="AJ1484" s="166">
        <f t="shared" si="643"/>
        <v>0</v>
      </c>
      <c r="AK1484" s="165">
        <f>(VLOOKUP(B1484,'P2 Origin'!$C$21:$M$176,6,0))*AJ1484</f>
        <v>0</v>
      </c>
      <c r="AL1484" s="166">
        <f t="shared" si="658"/>
        <v>29</v>
      </c>
      <c r="AM1484" s="165">
        <f>(VLOOKUP($B1484,'P2 Origin'!$C$21:$M$176,7,0))*AL1484</f>
        <v>0</v>
      </c>
      <c r="AN1484" s="166">
        <f t="shared" si="659"/>
        <v>0</v>
      </c>
      <c r="AO1484" s="165">
        <f>(VLOOKUP($B1484,'P2 Origin'!$C$21:$M$176,8,0))*AN1484</f>
        <v>0</v>
      </c>
      <c r="AP1484" s="166">
        <f t="shared" si="660"/>
        <v>0</v>
      </c>
      <c r="AQ1484" s="165">
        <f>(VLOOKUP($B1484,'P2 Origin'!$C$21:$M$176,9,0))*AP1484</f>
        <v>0</v>
      </c>
      <c r="AR1484" s="155">
        <f t="shared" si="644"/>
        <v>1</v>
      </c>
      <c r="AS1484" s="164">
        <f>(VLOOKUP(B1484,'P2 Origin'!$C$21:$M$176,10,0))*K1484</f>
        <v>0</v>
      </c>
      <c r="AT1484" s="164">
        <f>(VLOOKUP(B1484,'P2 Origin'!$C$21:$M$176,11,0))*J1484</f>
        <v>0</v>
      </c>
      <c r="AU1484" s="167">
        <v>29</v>
      </c>
      <c r="AV1484" s="168">
        <v>29</v>
      </c>
      <c r="AW1484" s="169">
        <v>0</v>
      </c>
      <c r="AX1484" s="170">
        <f>IF(AU1484&gt;=0.1,'P3 Bureaumarge zee- en luchtvr.'!$D$12,0)</f>
        <v>0</v>
      </c>
      <c r="AY1484" s="163">
        <f t="shared" si="661"/>
        <v>0</v>
      </c>
      <c r="AZ1484" s="157" t="str">
        <f>VLOOKUP(D1484,'P4 Destination'!$C$21:$O$176,13,0)</f>
        <v>USD</v>
      </c>
      <c r="BA1484" s="164">
        <f t="shared" si="662"/>
        <v>0</v>
      </c>
      <c r="BB1484" s="171">
        <f>IF(AU1484&gt;0.1,(VLOOKUP(D1484,'P4 Destination'!$C$21:$M$176,3,0))*I1484,0)</f>
        <v>0</v>
      </c>
      <c r="BC1484" s="172">
        <f t="shared" si="663"/>
        <v>0</v>
      </c>
      <c r="BD1484" s="171">
        <f>(VLOOKUP($D1484,'P4 Destination'!$C$21:$M$176,4,0))*BC1484</f>
        <v>0</v>
      </c>
      <c r="BE1484" s="172">
        <f t="shared" si="664"/>
        <v>0</v>
      </c>
      <c r="BF1484" s="171">
        <f>(VLOOKUP($D1484,'P4 Destination'!$C$21:$M$176,5,0))*BE1484</f>
        <v>0</v>
      </c>
      <c r="BG1484" s="172">
        <f t="shared" si="665"/>
        <v>0</v>
      </c>
      <c r="BH1484" s="171">
        <f>(VLOOKUP($D1484,'P4 Destination'!$C$21:$M$176,6,0))*BG1484</f>
        <v>0</v>
      </c>
      <c r="BI1484" s="172">
        <f t="shared" si="666"/>
        <v>29</v>
      </c>
      <c r="BJ1484" s="171">
        <f>(VLOOKUP($D1484,'P4 Destination'!$C$21:$M$176,7,0))*BI1484</f>
        <v>0</v>
      </c>
      <c r="BK1484" s="172">
        <f t="shared" si="667"/>
        <v>0</v>
      </c>
      <c r="BL1484" s="171">
        <f>(VLOOKUP($D1484,'P4 Destination'!$C$21:$M$176,8,0))*BK1484</f>
        <v>0</v>
      </c>
      <c r="BM1484" s="172">
        <f t="shared" si="668"/>
        <v>0</v>
      </c>
      <c r="BN1484" s="171">
        <f>(VLOOKUP($D1484,'P4 Destination'!$C$21:$M$176,9,0))*BM1484</f>
        <v>0</v>
      </c>
      <c r="BO1484" s="154">
        <f t="shared" si="645"/>
        <v>1</v>
      </c>
      <c r="BP1484" s="171">
        <f>(VLOOKUP(D1484,'P4 Destination'!$C$21:$M$176,10,0))*K1484</f>
        <v>0</v>
      </c>
      <c r="BQ1484" s="171">
        <f>(VLOOKUP(D1484,'P4 Destination'!$C$21:$M$176,11,0))*J1484</f>
        <v>0</v>
      </c>
      <c r="BR1484" s="173">
        <f t="shared" si="669"/>
        <v>0</v>
      </c>
      <c r="BS1484" s="173">
        <f>(AV1484*2500)*'P6 Verzekering'!$E$11</f>
        <v>0</v>
      </c>
      <c r="BT1484" s="173">
        <f>(AW1484*2500)*'P6 Verzekering'!$E$12</f>
        <v>0</v>
      </c>
      <c r="BU1484" s="173">
        <f>(L1484*2500)*'P6 Verzekering'!$E$13</f>
        <v>0</v>
      </c>
      <c r="BV1484" s="173">
        <f t="shared" si="670"/>
        <v>0</v>
      </c>
      <c r="BW1484"/>
      <c r="BX1484"/>
    </row>
    <row r="1485" spans="1:76">
      <c r="A1485" s="152" t="s">
        <v>2182</v>
      </c>
      <c r="B1485" s="152" t="s">
        <v>219</v>
      </c>
      <c r="C1485" s="152" t="s">
        <v>219</v>
      </c>
      <c r="D1485" s="152" t="s">
        <v>271</v>
      </c>
      <c r="E1485" s="152" t="s">
        <v>270</v>
      </c>
      <c r="F1485" s="153">
        <f t="shared" si="646"/>
        <v>11</v>
      </c>
      <c r="G1485" s="154">
        <v>1</v>
      </c>
      <c r="H1485" s="154">
        <f>IFERROR(VLOOKUP(B1485,'P2 Origin'!$C$21:$Q$176,15,FALSE),0)</f>
        <v>0</v>
      </c>
      <c r="I1485" s="154">
        <f>IFERROR(VLOOKUP(D1485,'P4 Destination'!$C$21:$Q$176,15,FALSE),0)</f>
        <v>0</v>
      </c>
      <c r="J1485" s="155"/>
      <c r="K1485" s="155">
        <v>1</v>
      </c>
      <c r="L1485" s="156">
        <v>0</v>
      </c>
      <c r="M1485" s="155">
        <v>0</v>
      </c>
      <c r="N1485" s="155">
        <v>0</v>
      </c>
      <c r="O1485" s="157">
        <f t="shared" si="647"/>
        <v>0</v>
      </c>
      <c r="P1485" s="158">
        <f t="shared" si="648"/>
        <v>0</v>
      </c>
      <c r="Q1485" s="159">
        <f>IFERROR(VLOOKUP(N1485,'P1 Intra-Europees'!$A$15:$H$25,3,0),0)*P1485</f>
        <v>0</v>
      </c>
      <c r="R1485" s="160">
        <f t="shared" si="649"/>
        <v>0</v>
      </c>
      <c r="S1485" s="159">
        <f>IFERROR(VLOOKUP(N1485,'P1 Intra-Europees'!$A$15:$H$25,4,0),0)*R1485</f>
        <v>0</v>
      </c>
      <c r="T1485" s="160">
        <f t="shared" si="650"/>
        <v>0</v>
      </c>
      <c r="U1485" s="159">
        <f>IFERROR(VLOOKUP(N1485,'P1 Intra-Europees'!$A$15:$H$25,5,0),0)*T1485</f>
        <v>0</v>
      </c>
      <c r="V1485" s="160">
        <f t="shared" si="651"/>
        <v>0</v>
      </c>
      <c r="W1485" s="159">
        <f>IFERROR(VLOOKUP(N1485,'P1 Intra-Europees'!$A$15:$H$25,6,0),0)*V1485</f>
        <v>0</v>
      </c>
      <c r="X1485" s="160">
        <f t="shared" si="652"/>
        <v>0</v>
      </c>
      <c r="Y1485" s="159">
        <f>IFERROR(VLOOKUP(N1485,'P1 Intra-Europees'!$A$15:$H$25,7,0),0)*X1485</f>
        <v>0</v>
      </c>
      <c r="Z1485" s="161">
        <f t="shared" si="653"/>
        <v>0</v>
      </c>
      <c r="AA1485" s="162">
        <f>IFERROR(VLOOKUP(N1485,'P1 Intra-Europees'!$A$15:$H$25,8,0),0)*Z1485</f>
        <v>0</v>
      </c>
      <c r="AB1485" s="163">
        <f t="shared" si="654"/>
        <v>0</v>
      </c>
      <c r="AC1485" s="157" t="str">
        <f>VLOOKUP(B1485,'P2 Origin'!$C$21:$O$176,13,0)</f>
        <v>EUR</v>
      </c>
      <c r="AD1485" s="164">
        <f t="shared" si="655"/>
        <v>0</v>
      </c>
      <c r="AE1485" s="165">
        <f>IF(AU1485&gt;0.1,VLOOKUP(B1485,'P2 Origin'!$C$21:$M$176,3,0)*H1485,0)</f>
        <v>0</v>
      </c>
      <c r="AF1485" s="166">
        <f t="shared" si="656"/>
        <v>0</v>
      </c>
      <c r="AG1485" s="165">
        <f>(VLOOKUP(B1485,'P2 Origin'!$C$21:$M$176,4,0))*AF1485</f>
        <v>0</v>
      </c>
      <c r="AH1485" s="166">
        <f t="shared" si="657"/>
        <v>11</v>
      </c>
      <c r="AI1485" s="165">
        <f>(VLOOKUP(B1485,'P2 Origin'!$C$21:$M$176,5,0))*AH1485</f>
        <v>0</v>
      </c>
      <c r="AJ1485" s="166">
        <f t="shared" si="643"/>
        <v>0</v>
      </c>
      <c r="AK1485" s="165">
        <f>(VLOOKUP(B1485,'P2 Origin'!$C$21:$M$176,6,0))*AJ1485</f>
        <v>0</v>
      </c>
      <c r="AL1485" s="166">
        <f t="shared" si="658"/>
        <v>0</v>
      </c>
      <c r="AM1485" s="165">
        <f>(VLOOKUP($B1485,'P2 Origin'!$C$21:$M$176,7,0))*AL1485</f>
        <v>0</v>
      </c>
      <c r="AN1485" s="166">
        <f t="shared" si="659"/>
        <v>0</v>
      </c>
      <c r="AO1485" s="165">
        <f>(VLOOKUP($B1485,'P2 Origin'!$C$21:$M$176,8,0))*AN1485</f>
        <v>0</v>
      </c>
      <c r="AP1485" s="166">
        <f t="shared" si="660"/>
        <v>0</v>
      </c>
      <c r="AQ1485" s="165">
        <f>(VLOOKUP($B1485,'P2 Origin'!$C$21:$M$176,9,0))*AP1485</f>
        <v>0</v>
      </c>
      <c r="AR1485" s="155">
        <f t="shared" si="644"/>
        <v>1</v>
      </c>
      <c r="AS1485" s="164">
        <f>(VLOOKUP(B1485,'P2 Origin'!$C$21:$M$176,10,0))*K1485</f>
        <v>0</v>
      </c>
      <c r="AT1485" s="164">
        <f>(VLOOKUP(B1485,'P2 Origin'!$C$21:$M$176,11,0))*J1485</f>
        <v>0</v>
      </c>
      <c r="AU1485" s="167">
        <v>11</v>
      </c>
      <c r="AV1485" s="168">
        <v>11</v>
      </c>
      <c r="AW1485" s="169">
        <v>0</v>
      </c>
      <c r="AX1485" s="170">
        <f>IF(AU1485&gt;=0.1,'P3 Bureaumarge zee- en luchtvr.'!$D$12,0)</f>
        <v>0</v>
      </c>
      <c r="AY1485" s="163">
        <f t="shared" si="661"/>
        <v>0</v>
      </c>
      <c r="AZ1485" s="157" t="str">
        <f>VLOOKUP(D1485,'P4 Destination'!$C$21:$O$176,13,0)</f>
        <v>USD</v>
      </c>
      <c r="BA1485" s="164">
        <f t="shared" si="662"/>
        <v>0</v>
      </c>
      <c r="BB1485" s="171">
        <f>IF(AU1485&gt;0.1,(VLOOKUP(D1485,'P4 Destination'!$C$21:$M$176,3,0))*I1485,0)</f>
        <v>0</v>
      </c>
      <c r="BC1485" s="172">
        <f t="shared" si="663"/>
        <v>0</v>
      </c>
      <c r="BD1485" s="171">
        <f>(VLOOKUP($D1485,'P4 Destination'!$C$21:$M$176,4,0))*BC1485</f>
        <v>0</v>
      </c>
      <c r="BE1485" s="172">
        <f t="shared" si="664"/>
        <v>11</v>
      </c>
      <c r="BF1485" s="171">
        <f>(VLOOKUP($D1485,'P4 Destination'!$C$21:$M$176,5,0))*BE1485</f>
        <v>0</v>
      </c>
      <c r="BG1485" s="172">
        <f t="shared" si="665"/>
        <v>0</v>
      </c>
      <c r="BH1485" s="171">
        <f>(VLOOKUP($D1485,'P4 Destination'!$C$21:$M$176,6,0))*BG1485</f>
        <v>0</v>
      </c>
      <c r="BI1485" s="172">
        <f t="shared" si="666"/>
        <v>0</v>
      </c>
      <c r="BJ1485" s="171">
        <f>(VLOOKUP($D1485,'P4 Destination'!$C$21:$M$176,7,0))*BI1485</f>
        <v>0</v>
      </c>
      <c r="BK1485" s="172">
        <f t="shared" si="667"/>
        <v>0</v>
      </c>
      <c r="BL1485" s="171">
        <f>(VLOOKUP($D1485,'P4 Destination'!$C$21:$M$176,8,0))*BK1485</f>
        <v>0</v>
      </c>
      <c r="BM1485" s="172">
        <f t="shared" si="668"/>
        <v>0</v>
      </c>
      <c r="BN1485" s="171">
        <f>(VLOOKUP($D1485,'P4 Destination'!$C$21:$M$176,9,0))*BM1485</f>
        <v>0</v>
      </c>
      <c r="BO1485" s="154">
        <f t="shared" si="645"/>
        <v>1</v>
      </c>
      <c r="BP1485" s="171">
        <f>(VLOOKUP(D1485,'P4 Destination'!$C$21:$M$176,10,0))*K1485</f>
        <v>0</v>
      </c>
      <c r="BQ1485" s="171">
        <f>(VLOOKUP(D1485,'P4 Destination'!$C$21:$M$176,11,0))*J1485</f>
        <v>0</v>
      </c>
      <c r="BR1485" s="173">
        <f t="shared" si="669"/>
        <v>0</v>
      </c>
      <c r="BS1485" s="173">
        <f>(AV1485*2500)*'P6 Verzekering'!$E$11</f>
        <v>0</v>
      </c>
      <c r="BT1485" s="173">
        <f>(AW1485*2500)*'P6 Verzekering'!$E$12</f>
        <v>0</v>
      </c>
      <c r="BU1485" s="173">
        <f>(L1485*2500)*'P6 Verzekering'!$E$13</f>
        <v>0</v>
      </c>
      <c r="BV1485" s="173">
        <f t="shared" si="670"/>
        <v>0</v>
      </c>
      <c r="BW1485"/>
      <c r="BX1485"/>
    </row>
    <row r="1486" spans="1:76">
      <c r="A1486" s="152" t="s">
        <v>2183</v>
      </c>
      <c r="B1486" s="152" t="s">
        <v>219</v>
      </c>
      <c r="C1486" s="152" t="s">
        <v>219</v>
      </c>
      <c r="D1486" s="152" t="s">
        <v>271</v>
      </c>
      <c r="E1486" s="152" t="s">
        <v>270</v>
      </c>
      <c r="F1486" s="153">
        <f t="shared" si="646"/>
        <v>29</v>
      </c>
      <c r="G1486" s="154">
        <v>1</v>
      </c>
      <c r="H1486" s="154">
        <f>IFERROR(VLOOKUP(B1486,'P2 Origin'!$C$21:$Q$176,15,FALSE),0)</f>
        <v>0</v>
      </c>
      <c r="I1486" s="154">
        <f>IFERROR(VLOOKUP(D1486,'P4 Destination'!$C$21:$Q$176,15,FALSE),0)</f>
        <v>0</v>
      </c>
      <c r="J1486" s="155"/>
      <c r="K1486" s="155">
        <v>1</v>
      </c>
      <c r="L1486" s="156">
        <v>0</v>
      </c>
      <c r="M1486" s="155">
        <v>0</v>
      </c>
      <c r="N1486" s="155">
        <v>0</v>
      </c>
      <c r="O1486" s="157">
        <f t="shared" si="647"/>
        <v>0</v>
      </c>
      <c r="P1486" s="158">
        <f t="shared" si="648"/>
        <v>0</v>
      </c>
      <c r="Q1486" s="159">
        <f>IFERROR(VLOOKUP(N1486,'P1 Intra-Europees'!$A$15:$H$25,3,0),0)*P1486</f>
        <v>0</v>
      </c>
      <c r="R1486" s="160">
        <f t="shared" si="649"/>
        <v>0</v>
      </c>
      <c r="S1486" s="159">
        <f>IFERROR(VLOOKUP(N1486,'P1 Intra-Europees'!$A$15:$H$25,4,0),0)*R1486</f>
        <v>0</v>
      </c>
      <c r="T1486" s="160">
        <f t="shared" si="650"/>
        <v>0</v>
      </c>
      <c r="U1486" s="159">
        <f>IFERROR(VLOOKUP(N1486,'P1 Intra-Europees'!$A$15:$H$25,5,0),0)*T1486</f>
        <v>0</v>
      </c>
      <c r="V1486" s="160">
        <f t="shared" si="651"/>
        <v>0</v>
      </c>
      <c r="W1486" s="159">
        <f>IFERROR(VLOOKUP(N1486,'P1 Intra-Europees'!$A$15:$H$25,6,0),0)*V1486</f>
        <v>0</v>
      </c>
      <c r="X1486" s="160">
        <f t="shared" si="652"/>
        <v>0</v>
      </c>
      <c r="Y1486" s="159">
        <f>IFERROR(VLOOKUP(N1486,'P1 Intra-Europees'!$A$15:$H$25,7,0),0)*X1486</f>
        <v>0</v>
      </c>
      <c r="Z1486" s="161">
        <f t="shared" si="653"/>
        <v>0</v>
      </c>
      <c r="AA1486" s="162">
        <f>IFERROR(VLOOKUP(N1486,'P1 Intra-Europees'!$A$15:$H$25,8,0),0)*Z1486</f>
        <v>0</v>
      </c>
      <c r="AB1486" s="163">
        <f t="shared" si="654"/>
        <v>0</v>
      </c>
      <c r="AC1486" s="157" t="str">
        <f>VLOOKUP(B1486,'P2 Origin'!$C$21:$O$176,13,0)</f>
        <v>EUR</v>
      </c>
      <c r="AD1486" s="164">
        <f t="shared" si="655"/>
        <v>0</v>
      </c>
      <c r="AE1486" s="165">
        <f>IF(AU1486&gt;0.1,VLOOKUP(B1486,'P2 Origin'!$C$21:$M$176,3,0)*H1486,0)</f>
        <v>0</v>
      </c>
      <c r="AF1486" s="166">
        <f t="shared" si="656"/>
        <v>0</v>
      </c>
      <c r="AG1486" s="165">
        <f>(VLOOKUP(B1486,'P2 Origin'!$C$21:$M$176,4,0))*AF1486</f>
        <v>0</v>
      </c>
      <c r="AH1486" s="166">
        <f t="shared" si="657"/>
        <v>0</v>
      </c>
      <c r="AI1486" s="165">
        <f>(VLOOKUP(B1486,'P2 Origin'!$C$21:$M$176,5,0))*AH1486</f>
        <v>0</v>
      </c>
      <c r="AJ1486" s="166">
        <f t="shared" si="643"/>
        <v>0</v>
      </c>
      <c r="AK1486" s="165">
        <f>(VLOOKUP(B1486,'P2 Origin'!$C$21:$M$176,6,0))*AJ1486</f>
        <v>0</v>
      </c>
      <c r="AL1486" s="166">
        <f t="shared" si="658"/>
        <v>29</v>
      </c>
      <c r="AM1486" s="165">
        <f>(VLOOKUP($B1486,'P2 Origin'!$C$21:$M$176,7,0))*AL1486</f>
        <v>0</v>
      </c>
      <c r="AN1486" s="166">
        <f t="shared" si="659"/>
        <v>0</v>
      </c>
      <c r="AO1486" s="165">
        <f>(VLOOKUP($B1486,'P2 Origin'!$C$21:$M$176,8,0))*AN1486</f>
        <v>0</v>
      </c>
      <c r="AP1486" s="166">
        <f t="shared" si="660"/>
        <v>0</v>
      </c>
      <c r="AQ1486" s="165">
        <f>(VLOOKUP($B1486,'P2 Origin'!$C$21:$M$176,9,0))*AP1486</f>
        <v>0</v>
      </c>
      <c r="AR1486" s="155">
        <f t="shared" si="644"/>
        <v>1</v>
      </c>
      <c r="AS1486" s="164">
        <f>(VLOOKUP(B1486,'P2 Origin'!$C$21:$M$176,10,0))*K1486</f>
        <v>0</v>
      </c>
      <c r="AT1486" s="164">
        <f>(VLOOKUP(B1486,'P2 Origin'!$C$21:$M$176,11,0))*J1486</f>
        <v>0</v>
      </c>
      <c r="AU1486" s="167">
        <v>29</v>
      </c>
      <c r="AV1486" s="168">
        <v>29</v>
      </c>
      <c r="AW1486" s="169">
        <v>0</v>
      </c>
      <c r="AX1486" s="170">
        <f>IF(AU1486&gt;=0.1,'P3 Bureaumarge zee- en luchtvr.'!$D$12,0)</f>
        <v>0</v>
      </c>
      <c r="AY1486" s="163">
        <f t="shared" si="661"/>
        <v>0</v>
      </c>
      <c r="AZ1486" s="157" t="str">
        <f>VLOOKUP(D1486,'P4 Destination'!$C$21:$O$176,13,0)</f>
        <v>USD</v>
      </c>
      <c r="BA1486" s="164">
        <f t="shared" si="662"/>
        <v>0</v>
      </c>
      <c r="BB1486" s="171">
        <f>IF(AU1486&gt;0.1,(VLOOKUP(D1486,'P4 Destination'!$C$21:$M$176,3,0))*I1486,0)</f>
        <v>0</v>
      </c>
      <c r="BC1486" s="172">
        <f t="shared" si="663"/>
        <v>0</v>
      </c>
      <c r="BD1486" s="171">
        <f>(VLOOKUP($D1486,'P4 Destination'!$C$21:$M$176,4,0))*BC1486</f>
        <v>0</v>
      </c>
      <c r="BE1486" s="172">
        <f t="shared" si="664"/>
        <v>0</v>
      </c>
      <c r="BF1486" s="171">
        <f>(VLOOKUP($D1486,'P4 Destination'!$C$21:$M$176,5,0))*BE1486</f>
        <v>0</v>
      </c>
      <c r="BG1486" s="172">
        <f t="shared" si="665"/>
        <v>0</v>
      </c>
      <c r="BH1486" s="171">
        <f>(VLOOKUP($D1486,'P4 Destination'!$C$21:$M$176,6,0))*BG1486</f>
        <v>0</v>
      </c>
      <c r="BI1486" s="172">
        <f t="shared" si="666"/>
        <v>29</v>
      </c>
      <c r="BJ1486" s="171">
        <f>(VLOOKUP($D1486,'P4 Destination'!$C$21:$M$176,7,0))*BI1486</f>
        <v>0</v>
      </c>
      <c r="BK1486" s="172">
        <f t="shared" si="667"/>
        <v>0</v>
      </c>
      <c r="BL1486" s="171">
        <f>(VLOOKUP($D1486,'P4 Destination'!$C$21:$M$176,8,0))*BK1486</f>
        <v>0</v>
      </c>
      <c r="BM1486" s="172">
        <f t="shared" si="668"/>
        <v>0</v>
      </c>
      <c r="BN1486" s="171">
        <f>(VLOOKUP($D1486,'P4 Destination'!$C$21:$M$176,9,0))*BM1486</f>
        <v>0</v>
      </c>
      <c r="BO1486" s="154">
        <f t="shared" si="645"/>
        <v>1</v>
      </c>
      <c r="BP1486" s="171">
        <f>(VLOOKUP(D1486,'P4 Destination'!$C$21:$M$176,10,0))*K1486</f>
        <v>0</v>
      </c>
      <c r="BQ1486" s="171">
        <f>(VLOOKUP(D1486,'P4 Destination'!$C$21:$M$176,11,0))*J1486</f>
        <v>0</v>
      </c>
      <c r="BR1486" s="173">
        <f t="shared" si="669"/>
        <v>0</v>
      </c>
      <c r="BS1486" s="173">
        <f>(AV1486*2500)*'P6 Verzekering'!$E$11</f>
        <v>0</v>
      </c>
      <c r="BT1486" s="173">
        <f>(AW1486*2500)*'P6 Verzekering'!$E$12</f>
        <v>0</v>
      </c>
      <c r="BU1486" s="173">
        <f>(L1486*2500)*'P6 Verzekering'!$E$13</f>
        <v>0</v>
      </c>
      <c r="BV1486" s="173">
        <f t="shared" si="670"/>
        <v>0</v>
      </c>
      <c r="BW1486"/>
      <c r="BX1486"/>
    </row>
    <row r="1487" spans="1:76">
      <c r="A1487" s="152" t="s">
        <v>2184</v>
      </c>
      <c r="B1487" s="152" t="s">
        <v>219</v>
      </c>
      <c r="C1487" s="152" t="s">
        <v>219</v>
      </c>
      <c r="D1487" s="152" t="s">
        <v>271</v>
      </c>
      <c r="E1487" s="152" t="s">
        <v>270</v>
      </c>
      <c r="F1487" s="153">
        <f t="shared" si="646"/>
        <v>25</v>
      </c>
      <c r="G1487" s="154">
        <v>1</v>
      </c>
      <c r="H1487" s="154">
        <f>IFERROR(VLOOKUP(B1487,'P2 Origin'!$C$21:$Q$176,15,FALSE),0)</f>
        <v>0</v>
      </c>
      <c r="I1487" s="154">
        <f>IFERROR(VLOOKUP(D1487,'P4 Destination'!$C$21:$Q$176,15,FALSE),0)</f>
        <v>0</v>
      </c>
      <c r="J1487" s="155"/>
      <c r="K1487" s="155">
        <v>1</v>
      </c>
      <c r="L1487" s="156">
        <v>0</v>
      </c>
      <c r="M1487" s="155">
        <v>0</v>
      </c>
      <c r="N1487" s="155">
        <v>0</v>
      </c>
      <c r="O1487" s="157">
        <f t="shared" si="647"/>
        <v>0</v>
      </c>
      <c r="P1487" s="158">
        <f t="shared" si="648"/>
        <v>0</v>
      </c>
      <c r="Q1487" s="159">
        <f>IFERROR(VLOOKUP(N1487,'P1 Intra-Europees'!$A$15:$H$25,3,0),0)*P1487</f>
        <v>0</v>
      </c>
      <c r="R1487" s="160">
        <f t="shared" si="649"/>
        <v>0</v>
      </c>
      <c r="S1487" s="159">
        <f>IFERROR(VLOOKUP(N1487,'P1 Intra-Europees'!$A$15:$H$25,4,0),0)*R1487</f>
        <v>0</v>
      </c>
      <c r="T1487" s="160">
        <f t="shared" si="650"/>
        <v>0</v>
      </c>
      <c r="U1487" s="159">
        <f>IFERROR(VLOOKUP(N1487,'P1 Intra-Europees'!$A$15:$H$25,5,0),0)*T1487</f>
        <v>0</v>
      </c>
      <c r="V1487" s="160">
        <f t="shared" si="651"/>
        <v>0</v>
      </c>
      <c r="W1487" s="159">
        <f>IFERROR(VLOOKUP(N1487,'P1 Intra-Europees'!$A$15:$H$25,6,0),0)*V1487</f>
        <v>0</v>
      </c>
      <c r="X1487" s="160">
        <f t="shared" si="652"/>
        <v>0</v>
      </c>
      <c r="Y1487" s="159">
        <f>IFERROR(VLOOKUP(N1487,'P1 Intra-Europees'!$A$15:$H$25,7,0),0)*X1487</f>
        <v>0</v>
      </c>
      <c r="Z1487" s="161">
        <f t="shared" si="653"/>
        <v>0</v>
      </c>
      <c r="AA1487" s="162">
        <f>IFERROR(VLOOKUP(N1487,'P1 Intra-Europees'!$A$15:$H$25,8,0),0)*Z1487</f>
        <v>0</v>
      </c>
      <c r="AB1487" s="163">
        <f t="shared" si="654"/>
        <v>0</v>
      </c>
      <c r="AC1487" s="157" t="str">
        <f>VLOOKUP(B1487,'P2 Origin'!$C$21:$O$176,13,0)</f>
        <v>EUR</v>
      </c>
      <c r="AD1487" s="164">
        <f t="shared" si="655"/>
        <v>0</v>
      </c>
      <c r="AE1487" s="165">
        <f>IF(AU1487&gt;0.1,VLOOKUP(B1487,'P2 Origin'!$C$21:$M$176,3,0)*H1487,0)</f>
        <v>0</v>
      </c>
      <c r="AF1487" s="166">
        <f t="shared" si="656"/>
        <v>0</v>
      </c>
      <c r="AG1487" s="165">
        <f>(VLOOKUP(B1487,'P2 Origin'!$C$21:$M$176,4,0))*AF1487</f>
        <v>0</v>
      </c>
      <c r="AH1487" s="166">
        <f t="shared" si="657"/>
        <v>0</v>
      </c>
      <c r="AI1487" s="165">
        <f>(VLOOKUP(B1487,'P2 Origin'!$C$21:$M$176,5,0))*AH1487</f>
        <v>0</v>
      </c>
      <c r="AJ1487" s="166">
        <f t="shared" ref="AJ1487:AJ1550" si="671">IF(AND(AU1487&gt;=16,AU1487&lt;=25.99),$AU1487,0)</f>
        <v>25</v>
      </c>
      <c r="AK1487" s="165">
        <f>(VLOOKUP(B1487,'P2 Origin'!$C$21:$M$176,6,0))*AJ1487</f>
        <v>0</v>
      </c>
      <c r="AL1487" s="166">
        <f t="shared" si="658"/>
        <v>0</v>
      </c>
      <c r="AM1487" s="165">
        <f>(VLOOKUP($B1487,'P2 Origin'!$C$21:$M$176,7,0))*AL1487</f>
        <v>0</v>
      </c>
      <c r="AN1487" s="166">
        <f t="shared" si="659"/>
        <v>0</v>
      </c>
      <c r="AO1487" s="165">
        <f>(VLOOKUP($B1487,'P2 Origin'!$C$21:$M$176,8,0))*AN1487</f>
        <v>0</v>
      </c>
      <c r="AP1487" s="166">
        <f t="shared" si="660"/>
        <v>0</v>
      </c>
      <c r="AQ1487" s="165">
        <f>(VLOOKUP($B1487,'P2 Origin'!$C$21:$M$176,9,0))*AP1487</f>
        <v>0</v>
      </c>
      <c r="AR1487" s="155">
        <f t="shared" si="644"/>
        <v>1</v>
      </c>
      <c r="AS1487" s="164">
        <f>(VLOOKUP(B1487,'P2 Origin'!$C$21:$M$176,10,0))*K1487</f>
        <v>0</v>
      </c>
      <c r="AT1487" s="164">
        <f>(VLOOKUP(B1487,'P2 Origin'!$C$21:$M$176,11,0))*J1487</f>
        <v>0</v>
      </c>
      <c r="AU1487" s="167">
        <v>25</v>
      </c>
      <c r="AV1487" s="168">
        <v>25</v>
      </c>
      <c r="AW1487" s="169">
        <v>0</v>
      </c>
      <c r="AX1487" s="170">
        <f>IF(AU1487&gt;=0.1,'P3 Bureaumarge zee- en luchtvr.'!$D$12,0)</f>
        <v>0</v>
      </c>
      <c r="AY1487" s="163">
        <f t="shared" si="661"/>
        <v>0</v>
      </c>
      <c r="AZ1487" s="157" t="str">
        <f>VLOOKUP(D1487,'P4 Destination'!$C$21:$O$176,13,0)</f>
        <v>USD</v>
      </c>
      <c r="BA1487" s="164">
        <f t="shared" si="662"/>
        <v>0</v>
      </c>
      <c r="BB1487" s="171">
        <f>IF(AU1487&gt;0.1,(VLOOKUP(D1487,'P4 Destination'!$C$21:$M$176,3,0))*I1487,0)</f>
        <v>0</v>
      </c>
      <c r="BC1487" s="172">
        <f t="shared" si="663"/>
        <v>0</v>
      </c>
      <c r="BD1487" s="171">
        <f>(VLOOKUP($D1487,'P4 Destination'!$C$21:$M$176,4,0))*BC1487</f>
        <v>0</v>
      </c>
      <c r="BE1487" s="172">
        <f t="shared" si="664"/>
        <v>0</v>
      </c>
      <c r="BF1487" s="171">
        <f>(VLOOKUP($D1487,'P4 Destination'!$C$21:$M$176,5,0))*BE1487</f>
        <v>0</v>
      </c>
      <c r="BG1487" s="172">
        <f t="shared" si="665"/>
        <v>25</v>
      </c>
      <c r="BH1487" s="171">
        <f>(VLOOKUP($D1487,'P4 Destination'!$C$21:$M$176,6,0))*BG1487</f>
        <v>0</v>
      </c>
      <c r="BI1487" s="172">
        <f t="shared" si="666"/>
        <v>0</v>
      </c>
      <c r="BJ1487" s="171">
        <f>(VLOOKUP($D1487,'P4 Destination'!$C$21:$M$176,7,0))*BI1487</f>
        <v>0</v>
      </c>
      <c r="BK1487" s="172">
        <f t="shared" si="667"/>
        <v>0</v>
      </c>
      <c r="BL1487" s="171">
        <f>(VLOOKUP($D1487,'P4 Destination'!$C$21:$M$176,8,0))*BK1487</f>
        <v>0</v>
      </c>
      <c r="BM1487" s="172">
        <f t="shared" si="668"/>
        <v>0</v>
      </c>
      <c r="BN1487" s="171">
        <f>(VLOOKUP($D1487,'P4 Destination'!$C$21:$M$176,9,0))*BM1487</f>
        <v>0</v>
      </c>
      <c r="BO1487" s="154">
        <f t="shared" si="645"/>
        <v>1</v>
      </c>
      <c r="BP1487" s="171">
        <f>(VLOOKUP(D1487,'P4 Destination'!$C$21:$M$176,10,0))*K1487</f>
        <v>0</v>
      </c>
      <c r="BQ1487" s="171">
        <f>(VLOOKUP(D1487,'P4 Destination'!$C$21:$M$176,11,0))*J1487</f>
        <v>0</v>
      </c>
      <c r="BR1487" s="173">
        <f t="shared" si="669"/>
        <v>0</v>
      </c>
      <c r="BS1487" s="173">
        <f>(AV1487*2500)*'P6 Verzekering'!$E$11</f>
        <v>0</v>
      </c>
      <c r="BT1487" s="173">
        <f>(AW1487*2500)*'P6 Verzekering'!$E$12</f>
        <v>0</v>
      </c>
      <c r="BU1487" s="173">
        <f>(L1487*2500)*'P6 Verzekering'!$E$13</f>
        <v>0</v>
      </c>
      <c r="BV1487" s="173">
        <f t="shared" si="670"/>
        <v>0</v>
      </c>
      <c r="BW1487"/>
      <c r="BX1487"/>
    </row>
    <row r="1488" spans="1:76">
      <c r="A1488" s="152" t="s">
        <v>2185</v>
      </c>
      <c r="B1488" s="152" t="s">
        <v>219</v>
      </c>
      <c r="C1488" s="152" t="s">
        <v>219</v>
      </c>
      <c r="D1488" s="152" t="s">
        <v>271</v>
      </c>
      <c r="E1488" s="152" t="s">
        <v>270</v>
      </c>
      <c r="F1488" s="153">
        <f t="shared" si="646"/>
        <v>30</v>
      </c>
      <c r="G1488" s="154">
        <v>1</v>
      </c>
      <c r="H1488" s="154">
        <f>IFERROR(VLOOKUP(B1488,'P2 Origin'!$C$21:$Q$176,15,FALSE),0)</f>
        <v>0</v>
      </c>
      <c r="I1488" s="154">
        <f>IFERROR(VLOOKUP(D1488,'P4 Destination'!$C$21:$Q$176,15,FALSE),0)</f>
        <v>0</v>
      </c>
      <c r="J1488" s="155">
        <v>1</v>
      </c>
      <c r="K1488" s="155"/>
      <c r="L1488" s="156">
        <v>0</v>
      </c>
      <c r="M1488" s="155">
        <v>0</v>
      </c>
      <c r="N1488" s="155">
        <v>0</v>
      </c>
      <c r="O1488" s="157">
        <f t="shared" si="647"/>
        <v>0</v>
      </c>
      <c r="P1488" s="158">
        <f t="shared" si="648"/>
        <v>0</v>
      </c>
      <c r="Q1488" s="159">
        <f>IFERROR(VLOOKUP(N1488,'P1 Intra-Europees'!$A$15:$H$25,3,0),0)*P1488</f>
        <v>0</v>
      </c>
      <c r="R1488" s="160">
        <f t="shared" si="649"/>
        <v>0</v>
      </c>
      <c r="S1488" s="159">
        <f>IFERROR(VLOOKUP(N1488,'P1 Intra-Europees'!$A$15:$H$25,4,0),0)*R1488</f>
        <v>0</v>
      </c>
      <c r="T1488" s="160">
        <f t="shared" si="650"/>
        <v>0</v>
      </c>
      <c r="U1488" s="159">
        <f>IFERROR(VLOOKUP(N1488,'P1 Intra-Europees'!$A$15:$H$25,5,0),0)*T1488</f>
        <v>0</v>
      </c>
      <c r="V1488" s="160">
        <f t="shared" si="651"/>
        <v>0</v>
      </c>
      <c r="W1488" s="159">
        <f>IFERROR(VLOOKUP(N1488,'P1 Intra-Europees'!$A$15:$H$25,6,0),0)*V1488</f>
        <v>0</v>
      </c>
      <c r="X1488" s="160">
        <f t="shared" si="652"/>
        <v>0</v>
      </c>
      <c r="Y1488" s="159">
        <f>IFERROR(VLOOKUP(N1488,'P1 Intra-Europees'!$A$15:$H$25,7,0),0)*X1488</f>
        <v>0</v>
      </c>
      <c r="Z1488" s="161">
        <f t="shared" si="653"/>
        <v>0</v>
      </c>
      <c r="AA1488" s="162">
        <f>IFERROR(VLOOKUP(N1488,'P1 Intra-Europees'!$A$15:$H$25,8,0),0)*Z1488</f>
        <v>0</v>
      </c>
      <c r="AB1488" s="163">
        <f t="shared" si="654"/>
        <v>0</v>
      </c>
      <c r="AC1488" s="157" t="str">
        <f>VLOOKUP(B1488,'P2 Origin'!$C$21:$O$176,13,0)</f>
        <v>EUR</v>
      </c>
      <c r="AD1488" s="164">
        <f t="shared" si="655"/>
        <v>0</v>
      </c>
      <c r="AE1488" s="165">
        <f>IF(AU1488&gt;0.1,VLOOKUP(B1488,'P2 Origin'!$C$21:$M$176,3,0)*H1488,0)</f>
        <v>0</v>
      </c>
      <c r="AF1488" s="166">
        <f t="shared" si="656"/>
        <v>0</v>
      </c>
      <c r="AG1488" s="165">
        <f>(VLOOKUP(B1488,'P2 Origin'!$C$21:$M$176,4,0))*AF1488</f>
        <v>0</v>
      </c>
      <c r="AH1488" s="166">
        <f t="shared" si="657"/>
        <v>0</v>
      </c>
      <c r="AI1488" s="165">
        <f>(VLOOKUP(B1488,'P2 Origin'!$C$21:$M$176,5,0))*AH1488</f>
        <v>0</v>
      </c>
      <c r="AJ1488" s="166">
        <f t="shared" si="671"/>
        <v>0</v>
      </c>
      <c r="AK1488" s="165">
        <f>(VLOOKUP(B1488,'P2 Origin'!$C$21:$M$176,6,0))*AJ1488</f>
        <v>0</v>
      </c>
      <c r="AL1488" s="166">
        <f t="shared" si="658"/>
        <v>30</v>
      </c>
      <c r="AM1488" s="165">
        <f>(VLOOKUP($B1488,'P2 Origin'!$C$21:$M$176,7,0))*AL1488</f>
        <v>0</v>
      </c>
      <c r="AN1488" s="166">
        <f t="shared" si="659"/>
        <v>0</v>
      </c>
      <c r="AO1488" s="165">
        <f>(VLOOKUP($B1488,'P2 Origin'!$C$21:$M$176,8,0))*AN1488</f>
        <v>0</v>
      </c>
      <c r="AP1488" s="166">
        <f t="shared" si="660"/>
        <v>0</v>
      </c>
      <c r="AQ1488" s="165">
        <f>(VLOOKUP($B1488,'P2 Origin'!$C$21:$M$176,9,0))*AP1488</f>
        <v>0</v>
      </c>
      <c r="AR1488" s="155">
        <f t="shared" si="644"/>
        <v>1</v>
      </c>
      <c r="AS1488" s="164">
        <f>(VLOOKUP(B1488,'P2 Origin'!$C$21:$M$176,10,0))*K1488</f>
        <v>0</v>
      </c>
      <c r="AT1488" s="164">
        <f>(VLOOKUP(B1488,'P2 Origin'!$C$21:$M$176,11,0))*J1488</f>
        <v>0</v>
      </c>
      <c r="AU1488" s="167">
        <v>30</v>
      </c>
      <c r="AV1488" s="168">
        <v>30</v>
      </c>
      <c r="AW1488" s="169">
        <v>0</v>
      </c>
      <c r="AX1488" s="170">
        <f>IF(AU1488&gt;=0.1,'P3 Bureaumarge zee- en luchtvr.'!$D$12,0)</f>
        <v>0</v>
      </c>
      <c r="AY1488" s="163">
        <f t="shared" si="661"/>
        <v>0</v>
      </c>
      <c r="AZ1488" s="157" t="str">
        <f>VLOOKUP(D1488,'P4 Destination'!$C$21:$O$176,13,0)</f>
        <v>USD</v>
      </c>
      <c r="BA1488" s="164">
        <f t="shared" si="662"/>
        <v>0</v>
      </c>
      <c r="BB1488" s="171">
        <f>IF(AU1488&gt;0.1,(VLOOKUP(D1488,'P4 Destination'!$C$21:$M$176,3,0))*I1488,0)</f>
        <v>0</v>
      </c>
      <c r="BC1488" s="172">
        <f t="shared" si="663"/>
        <v>0</v>
      </c>
      <c r="BD1488" s="171">
        <f>(VLOOKUP($D1488,'P4 Destination'!$C$21:$M$176,4,0))*BC1488</f>
        <v>0</v>
      </c>
      <c r="BE1488" s="172">
        <f t="shared" si="664"/>
        <v>0</v>
      </c>
      <c r="BF1488" s="171">
        <f>(VLOOKUP($D1488,'P4 Destination'!$C$21:$M$176,5,0))*BE1488</f>
        <v>0</v>
      </c>
      <c r="BG1488" s="172">
        <f t="shared" si="665"/>
        <v>0</v>
      </c>
      <c r="BH1488" s="171">
        <f>(VLOOKUP($D1488,'P4 Destination'!$C$21:$M$176,6,0))*BG1488</f>
        <v>0</v>
      </c>
      <c r="BI1488" s="172">
        <f t="shared" si="666"/>
        <v>30</v>
      </c>
      <c r="BJ1488" s="171">
        <f>(VLOOKUP($D1488,'P4 Destination'!$C$21:$M$176,7,0))*BI1488</f>
        <v>0</v>
      </c>
      <c r="BK1488" s="172">
        <f t="shared" si="667"/>
        <v>0</v>
      </c>
      <c r="BL1488" s="171">
        <f>(VLOOKUP($D1488,'P4 Destination'!$C$21:$M$176,8,0))*BK1488</f>
        <v>0</v>
      </c>
      <c r="BM1488" s="172">
        <f t="shared" si="668"/>
        <v>0</v>
      </c>
      <c r="BN1488" s="171">
        <f>(VLOOKUP($D1488,'P4 Destination'!$C$21:$M$176,9,0))*BM1488</f>
        <v>0</v>
      </c>
      <c r="BO1488" s="154">
        <f t="shared" si="645"/>
        <v>1</v>
      </c>
      <c r="BP1488" s="171">
        <f>(VLOOKUP(D1488,'P4 Destination'!$C$21:$M$176,10,0))*K1488</f>
        <v>0</v>
      </c>
      <c r="BQ1488" s="171">
        <f>(VLOOKUP(D1488,'P4 Destination'!$C$21:$M$176,11,0))*J1488</f>
        <v>0</v>
      </c>
      <c r="BR1488" s="173">
        <f t="shared" si="669"/>
        <v>0</v>
      </c>
      <c r="BS1488" s="173">
        <f>(AV1488*2500)*'P6 Verzekering'!$E$11</f>
        <v>0</v>
      </c>
      <c r="BT1488" s="173">
        <f>(AW1488*2500)*'P6 Verzekering'!$E$12</f>
        <v>0</v>
      </c>
      <c r="BU1488" s="173">
        <f>(L1488*2500)*'P6 Verzekering'!$E$13</f>
        <v>0</v>
      </c>
      <c r="BV1488" s="173">
        <f t="shared" si="670"/>
        <v>0</v>
      </c>
      <c r="BW1488"/>
      <c r="BX1488"/>
    </row>
    <row r="1489" spans="1:76" ht="14.45" customHeight="1">
      <c r="A1489" s="152" t="s">
        <v>2187</v>
      </c>
      <c r="B1489" s="152" t="s">
        <v>219</v>
      </c>
      <c r="C1489" s="152" t="s">
        <v>219</v>
      </c>
      <c r="D1489" s="152" t="s">
        <v>271</v>
      </c>
      <c r="E1489" s="152" t="s">
        <v>270</v>
      </c>
      <c r="F1489" s="153">
        <f t="shared" si="646"/>
        <v>41</v>
      </c>
      <c r="G1489" s="154">
        <v>1</v>
      </c>
      <c r="H1489" s="154">
        <f>IFERROR(VLOOKUP(B1489,'P2 Origin'!$C$21:$Q$176,15,FALSE),0)</f>
        <v>0</v>
      </c>
      <c r="I1489" s="154">
        <f>IFERROR(VLOOKUP(D1489,'P4 Destination'!$C$21:$Q$176,15,FALSE),0)</f>
        <v>0</v>
      </c>
      <c r="J1489" s="155"/>
      <c r="K1489" s="155">
        <v>1</v>
      </c>
      <c r="L1489" s="156">
        <v>0</v>
      </c>
      <c r="M1489" s="155">
        <v>0</v>
      </c>
      <c r="N1489" s="155">
        <v>0</v>
      </c>
      <c r="O1489" s="157">
        <f t="shared" si="647"/>
        <v>0</v>
      </c>
      <c r="P1489" s="158">
        <f t="shared" si="648"/>
        <v>0</v>
      </c>
      <c r="Q1489" s="159">
        <f>IFERROR(VLOOKUP(N1489,'P1 Intra-Europees'!$A$15:$H$25,3,0),0)*P1489</f>
        <v>0</v>
      </c>
      <c r="R1489" s="160">
        <f t="shared" si="649"/>
        <v>0</v>
      </c>
      <c r="S1489" s="159">
        <f>IFERROR(VLOOKUP(N1489,'P1 Intra-Europees'!$A$15:$H$25,4,0),0)*R1489</f>
        <v>0</v>
      </c>
      <c r="T1489" s="160">
        <f t="shared" si="650"/>
        <v>0</v>
      </c>
      <c r="U1489" s="159">
        <f>IFERROR(VLOOKUP(N1489,'P1 Intra-Europees'!$A$15:$H$25,5,0),0)*T1489</f>
        <v>0</v>
      </c>
      <c r="V1489" s="160">
        <f t="shared" si="651"/>
        <v>0</v>
      </c>
      <c r="W1489" s="159">
        <f>IFERROR(VLOOKUP(N1489,'P1 Intra-Europees'!$A$15:$H$25,6,0),0)*V1489</f>
        <v>0</v>
      </c>
      <c r="X1489" s="160">
        <f t="shared" si="652"/>
        <v>0</v>
      </c>
      <c r="Y1489" s="159">
        <f>IFERROR(VLOOKUP(N1489,'P1 Intra-Europees'!$A$15:$H$25,7,0),0)*X1489</f>
        <v>0</v>
      </c>
      <c r="Z1489" s="161">
        <f t="shared" si="653"/>
        <v>0</v>
      </c>
      <c r="AA1489" s="162">
        <f>IFERROR(VLOOKUP(N1489,'P1 Intra-Europees'!$A$15:$H$25,8,0),0)*Z1489</f>
        <v>0</v>
      </c>
      <c r="AB1489" s="163">
        <f t="shared" si="654"/>
        <v>0</v>
      </c>
      <c r="AC1489" s="157" t="str">
        <f>VLOOKUP(B1489,'P2 Origin'!$C$21:$O$176,13,0)</f>
        <v>EUR</v>
      </c>
      <c r="AD1489" s="164">
        <f t="shared" si="655"/>
        <v>0</v>
      </c>
      <c r="AE1489" s="165">
        <f>IF(AU1489&gt;0.1,VLOOKUP(B1489,'P2 Origin'!$C$21:$M$176,3,0)*H1489,0)</f>
        <v>0</v>
      </c>
      <c r="AF1489" s="166">
        <f t="shared" si="656"/>
        <v>0</v>
      </c>
      <c r="AG1489" s="165">
        <f>(VLOOKUP(B1489,'P2 Origin'!$C$21:$M$176,4,0))*AF1489</f>
        <v>0</v>
      </c>
      <c r="AH1489" s="166">
        <f t="shared" si="657"/>
        <v>0</v>
      </c>
      <c r="AI1489" s="165">
        <f>(VLOOKUP(B1489,'P2 Origin'!$C$21:$M$176,5,0))*AH1489</f>
        <v>0</v>
      </c>
      <c r="AJ1489" s="166">
        <f t="shared" si="671"/>
        <v>0</v>
      </c>
      <c r="AK1489" s="165">
        <f>(VLOOKUP(B1489,'P2 Origin'!$C$21:$M$176,6,0))*AJ1489</f>
        <v>0</v>
      </c>
      <c r="AL1489" s="166">
        <f t="shared" si="658"/>
        <v>0</v>
      </c>
      <c r="AM1489" s="165">
        <f>(VLOOKUP($B1489,'P2 Origin'!$C$21:$M$176,7,0))*AL1489</f>
        <v>0</v>
      </c>
      <c r="AN1489" s="166">
        <f t="shared" si="659"/>
        <v>41</v>
      </c>
      <c r="AO1489" s="165">
        <f>(VLOOKUP($B1489,'P2 Origin'!$C$21:$M$176,8,0))*AN1489</f>
        <v>0</v>
      </c>
      <c r="AP1489" s="166">
        <f t="shared" si="660"/>
        <v>0</v>
      </c>
      <c r="AQ1489" s="165">
        <f>(VLOOKUP($B1489,'P2 Origin'!$C$21:$M$176,9,0))*AP1489</f>
        <v>0</v>
      </c>
      <c r="AR1489" s="155">
        <f t="shared" si="644"/>
        <v>1</v>
      </c>
      <c r="AS1489" s="164">
        <f>(VLOOKUP(B1489,'P2 Origin'!$C$21:$M$176,10,0))*K1489</f>
        <v>0</v>
      </c>
      <c r="AT1489" s="164">
        <f>(VLOOKUP(B1489,'P2 Origin'!$C$21:$M$176,11,0))*J1489</f>
        <v>0</v>
      </c>
      <c r="AU1489" s="167">
        <v>41</v>
      </c>
      <c r="AV1489" s="168">
        <v>41</v>
      </c>
      <c r="AW1489" s="169">
        <v>0</v>
      </c>
      <c r="AX1489" s="170">
        <f>IF(AU1489&gt;=0.1,'P3 Bureaumarge zee- en luchtvr.'!$D$12,0)</f>
        <v>0</v>
      </c>
      <c r="AY1489" s="163">
        <f t="shared" si="661"/>
        <v>0</v>
      </c>
      <c r="AZ1489" s="157" t="str">
        <f>VLOOKUP(D1489,'P4 Destination'!$C$21:$O$176,13,0)</f>
        <v>USD</v>
      </c>
      <c r="BA1489" s="164">
        <f t="shared" si="662"/>
        <v>0</v>
      </c>
      <c r="BB1489" s="171">
        <f>IF(AU1489&gt;0.1,(VLOOKUP(D1489,'P4 Destination'!$C$21:$M$176,3,0))*I1489,0)</f>
        <v>0</v>
      </c>
      <c r="BC1489" s="172">
        <f t="shared" si="663"/>
        <v>0</v>
      </c>
      <c r="BD1489" s="171">
        <f>(VLOOKUP($D1489,'P4 Destination'!$C$21:$M$176,4,0))*BC1489</f>
        <v>0</v>
      </c>
      <c r="BE1489" s="172">
        <f t="shared" si="664"/>
        <v>0</v>
      </c>
      <c r="BF1489" s="171">
        <f>(VLOOKUP($D1489,'P4 Destination'!$C$21:$M$176,5,0))*BE1489</f>
        <v>0</v>
      </c>
      <c r="BG1489" s="172">
        <f t="shared" si="665"/>
        <v>0</v>
      </c>
      <c r="BH1489" s="171">
        <f>(VLOOKUP($D1489,'P4 Destination'!$C$21:$M$176,6,0))*BG1489</f>
        <v>0</v>
      </c>
      <c r="BI1489" s="172">
        <f t="shared" si="666"/>
        <v>0</v>
      </c>
      <c r="BJ1489" s="171">
        <f>(VLOOKUP($D1489,'P4 Destination'!$C$21:$M$176,7,0))*BI1489</f>
        <v>0</v>
      </c>
      <c r="BK1489" s="172">
        <f t="shared" si="667"/>
        <v>41</v>
      </c>
      <c r="BL1489" s="171">
        <f>(VLOOKUP($D1489,'P4 Destination'!$C$21:$M$176,8,0))*BK1489</f>
        <v>0</v>
      </c>
      <c r="BM1489" s="172">
        <f t="shared" si="668"/>
        <v>0</v>
      </c>
      <c r="BN1489" s="171">
        <f>(VLOOKUP($D1489,'P4 Destination'!$C$21:$M$176,9,0))*BM1489</f>
        <v>0</v>
      </c>
      <c r="BO1489" s="154">
        <f t="shared" si="645"/>
        <v>1</v>
      </c>
      <c r="BP1489" s="171">
        <f>(VLOOKUP(D1489,'P4 Destination'!$C$21:$M$176,10,0))*K1489</f>
        <v>0</v>
      </c>
      <c r="BQ1489" s="171">
        <f>(VLOOKUP(D1489,'P4 Destination'!$C$21:$M$176,11,0))*J1489</f>
        <v>0</v>
      </c>
      <c r="BR1489" s="173">
        <f t="shared" si="669"/>
        <v>0</v>
      </c>
      <c r="BS1489" s="173">
        <f>(AV1489*2500)*'P6 Verzekering'!$E$11</f>
        <v>0</v>
      </c>
      <c r="BT1489" s="173">
        <f>(AW1489*2500)*'P6 Verzekering'!$E$12</f>
        <v>0</v>
      </c>
      <c r="BU1489" s="173">
        <f>(L1489*2500)*'P6 Verzekering'!$E$13</f>
        <v>0</v>
      </c>
      <c r="BV1489" s="173">
        <f t="shared" si="670"/>
        <v>0</v>
      </c>
      <c r="BW1489"/>
      <c r="BX1489"/>
    </row>
    <row r="1490" spans="1:76">
      <c r="A1490" s="152" t="s">
        <v>2189</v>
      </c>
      <c r="B1490" s="152" t="s">
        <v>219</v>
      </c>
      <c r="C1490" s="152" t="s">
        <v>219</v>
      </c>
      <c r="D1490" s="152" t="s">
        <v>271</v>
      </c>
      <c r="E1490" s="152" t="s">
        <v>270</v>
      </c>
      <c r="F1490" s="153">
        <f t="shared" si="646"/>
        <v>30</v>
      </c>
      <c r="G1490" s="154">
        <v>1</v>
      </c>
      <c r="H1490" s="154">
        <f>IFERROR(VLOOKUP(B1490,'P2 Origin'!$C$21:$Q$176,15,FALSE),0)</f>
        <v>0</v>
      </c>
      <c r="I1490" s="154">
        <f>IFERROR(VLOOKUP(D1490,'P4 Destination'!$C$21:$Q$176,15,FALSE),0)</f>
        <v>0</v>
      </c>
      <c r="J1490" s="155"/>
      <c r="K1490" s="155">
        <v>1</v>
      </c>
      <c r="L1490" s="156">
        <v>0</v>
      </c>
      <c r="M1490" s="155">
        <v>0</v>
      </c>
      <c r="N1490" s="155">
        <v>0</v>
      </c>
      <c r="O1490" s="157">
        <f t="shared" si="647"/>
        <v>0</v>
      </c>
      <c r="P1490" s="158">
        <f t="shared" si="648"/>
        <v>0</v>
      </c>
      <c r="Q1490" s="159">
        <f>IFERROR(VLOOKUP(N1490,'P1 Intra-Europees'!$A$15:$H$25,3,0),0)*P1490</f>
        <v>0</v>
      </c>
      <c r="R1490" s="160">
        <f t="shared" si="649"/>
        <v>0</v>
      </c>
      <c r="S1490" s="159">
        <f>IFERROR(VLOOKUP(N1490,'P1 Intra-Europees'!$A$15:$H$25,4,0),0)*R1490</f>
        <v>0</v>
      </c>
      <c r="T1490" s="160">
        <f t="shared" si="650"/>
        <v>0</v>
      </c>
      <c r="U1490" s="159">
        <f>IFERROR(VLOOKUP(N1490,'P1 Intra-Europees'!$A$15:$H$25,5,0),0)*T1490</f>
        <v>0</v>
      </c>
      <c r="V1490" s="160">
        <f t="shared" si="651"/>
        <v>0</v>
      </c>
      <c r="W1490" s="159">
        <f>IFERROR(VLOOKUP(N1490,'P1 Intra-Europees'!$A$15:$H$25,6,0),0)*V1490</f>
        <v>0</v>
      </c>
      <c r="X1490" s="160">
        <f t="shared" si="652"/>
        <v>0</v>
      </c>
      <c r="Y1490" s="159">
        <f>IFERROR(VLOOKUP(N1490,'P1 Intra-Europees'!$A$15:$H$25,7,0),0)*X1490</f>
        <v>0</v>
      </c>
      <c r="Z1490" s="161">
        <f t="shared" si="653"/>
        <v>0</v>
      </c>
      <c r="AA1490" s="162">
        <f>IFERROR(VLOOKUP(N1490,'P1 Intra-Europees'!$A$15:$H$25,8,0),0)*Z1490</f>
        <v>0</v>
      </c>
      <c r="AB1490" s="163">
        <f t="shared" si="654"/>
        <v>0</v>
      </c>
      <c r="AC1490" s="157" t="str">
        <f>VLOOKUP(B1490,'P2 Origin'!$C$21:$O$176,13,0)</f>
        <v>EUR</v>
      </c>
      <c r="AD1490" s="164">
        <f t="shared" si="655"/>
        <v>0</v>
      </c>
      <c r="AE1490" s="165">
        <f>IF(AU1490&gt;0.1,VLOOKUP(B1490,'P2 Origin'!$C$21:$M$176,3,0)*H1490,0)</f>
        <v>0</v>
      </c>
      <c r="AF1490" s="166">
        <f t="shared" si="656"/>
        <v>0</v>
      </c>
      <c r="AG1490" s="165">
        <f>(VLOOKUP(B1490,'P2 Origin'!$C$21:$M$176,4,0))*AF1490</f>
        <v>0</v>
      </c>
      <c r="AH1490" s="166">
        <f t="shared" si="657"/>
        <v>0</v>
      </c>
      <c r="AI1490" s="165">
        <f>(VLOOKUP(B1490,'P2 Origin'!$C$21:$M$176,5,0))*AH1490</f>
        <v>0</v>
      </c>
      <c r="AJ1490" s="166">
        <f t="shared" si="671"/>
        <v>0</v>
      </c>
      <c r="AK1490" s="165">
        <f>(VLOOKUP(B1490,'P2 Origin'!$C$21:$M$176,6,0))*AJ1490</f>
        <v>0</v>
      </c>
      <c r="AL1490" s="166">
        <f t="shared" si="658"/>
        <v>30</v>
      </c>
      <c r="AM1490" s="165">
        <f>(VLOOKUP($B1490,'P2 Origin'!$C$21:$M$176,7,0))*AL1490</f>
        <v>0</v>
      </c>
      <c r="AN1490" s="166">
        <f t="shared" si="659"/>
        <v>0</v>
      </c>
      <c r="AO1490" s="165">
        <f>(VLOOKUP($B1490,'P2 Origin'!$C$21:$M$176,8,0))*AN1490</f>
        <v>0</v>
      </c>
      <c r="AP1490" s="166">
        <f t="shared" si="660"/>
        <v>0</v>
      </c>
      <c r="AQ1490" s="165">
        <f>(VLOOKUP($B1490,'P2 Origin'!$C$21:$M$176,9,0))*AP1490</f>
        <v>0</v>
      </c>
      <c r="AR1490" s="155">
        <f t="shared" si="644"/>
        <v>1</v>
      </c>
      <c r="AS1490" s="164">
        <f>(VLOOKUP(B1490,'P2 Origin'!$C$21:$M$176,10,0))*K1490</f>
        <v>0</v>
      </c>
      <c r="AT1490" s="164">
        <f>(VLOOKUP(B1490,'P2 Origin'!$C$21:$M$176,11,0))*J1490</f>
        <v>0</v>
      </c>
      <c r="AU1490" s="167">
        <v>30</v>
      </c>
      <c r="AV1490" s="168">
        <v>30</v>
      </c>
      <c r="AW1490" s="169">
        <v>0</v>
      </c>
      <c r="AX1490" s="170">
        <f>IF(AU1490&gt;=0.1,'P3 Bureaumarge zee- en luchtvr.'!$D$12,0)</f>
        <v>0</v>
      </c>
      <c r="AY1490" s="163">
        <f t="shared" si="661"/>
        <v>0</v>
      </c>
      <c r="AZ1490" s="157" t="str">
        <f>VLOOKUP(D1490,'P4 Destination'!$C$21:$O$176,13,0)</f>
        <v>USD</v>
      </c>
      <c r="BA1490" s="164">
        <f t="shared" si="662"/>
        <v>0</v>
      </c>
      <c r="BB1490" s="171">
        <f>IF(AU1490&gt;0.1,(VLOOKUP(D1490,'P4 Destination'!$C$21:$M$176,3,0))*I1490,0)</f>
        <v>0</v>
      </c>
      <c r="BC1490" s="172">
        <f t="shared" si="663"/>
        <v>0</v>
      </c>
      <c r="BD1490" s="171">
        <f>(VLOOKUP($D1490,'P4 Destination'!$C$21:$M$176,4,0))*BC1490</f>
        <v>0</v>
      </c>
      <c r="BE1490" s="172">
        <f t="shared" si="664"/>
        <v>0</v>
      </c>
      <c r="BF1490" s="171">
        <f>(VLOOKUP($D1490,'P4 Destination'!$C$21:$M$176,5,0))*BE1490</f>
        <v>0</v>
      </c>
      <c r="BG1490" s="172">
        <f t="shared" si="665"/>
        <v>0</v>
      </c>
      <c r="BH1490" s="171">
        <f>(VLOOKUP($D1490,'P4 Destination'!$C$21:$M$176,6,0))*BG1490</f>
        <v>0</v>
      </c>
      <c r="BI1490" s="172">
        <f t="shared" si="666"/>
        <v>30</v>
      </c>
      <c r="BJ1490" s="171">
        <f>(VLOOKUP($D1490,'P4 Destination'!$C$21:$M$176,7,0))*BI1490</f>
        <v>0</v>
      </c>
      <c r="BK1490" s="172">
        <f t="shared" si="667"/>
        <v>0</v>
      </c>
      <c r="BL1490" s="171">
        <f>(VLOOKUP($D1490,'P4 Destination'!$C$21:$M$176,8,0))*BK1490</f>
        <v>0</v>
      </c>
      <c r="BM1490" s="172">
        <f t="shared" si="668"/>
        <v>0</v>
      </c>
      <c r="BN1490" s="171">
        <f>(VLOOKUP($D1490,'P4 Destination'!$C$21:$M$176,9,0))*BM1490</f>
        <v>0</v>
      </c>
      <c r="BO1490" s="154">
        <f t="shared" si="645"/>
        <v>1</v>
      </c>
      <c r="BP1490" s="171">
        <f>(VLOOKUP(D1490,'P4 Destination'!$C$21:$M$176,10,0))*K1490</f>
        <v>0</v>
      </c>
      <c r="BQ1490" s="171">
        <f>(VLOOKUP(D1490,'P4 Destination'!$C$21:$M$176,11,0))*J1490</f>
        <v>0</v>
      </c>
      <c r="BR1490" s="173">
        <f t="shared" si="669"/>
        <v>0</v>
      </c>
      <c r="BS1490" s="173">
        <f>(AV1490*2500)*'P6 Verzekering'!$E$11</f>
        <v>0</v>
      </c>
      <c r="BT1490" s="173">
        <f>(AW1490*2500)*'P6 Verzekering'!$E$12</f>
        <v>0</v>
      </c>
      <c r="BU1490" s="173">
        <f>(L1490*2500)*'P6 Verzekering'!$E$13</f>
        <v>0</v>
      </c>
      <c r="BV1490" s="173">
        <f t="shared" si="670"/>
        <v>0</v>
      </c>
      <c r="BW1490"/>
      <c r="BX1490"/>
    </row>
    <row r="1491" spans="1:76">
      <c r="A1491" s="152" t="s">
        <v>2190</v>
      </c>
      <c r="B1491" s="152" t="s">
        <v>219</v>
      </c>
      <c r="C1491" s="152" t="s">
        <v>219</v>
      </c>
      <c r="D1491" s="152" t="s">
        <v>271</v>
      </c>
      <c r="E1491" s="152" t="s">
        <v>270</v>
      </c>
      <c r="F1491" s="153">
        <f t="shared" si="646"/>
        <v>36</v>
      </c>
      <c r="G1491" s="154">
        <v>1</v>
      </c>
      <c r="H1491" s="154">
        <f>IFERROR(VLOOKUP(B1491,'P2 Origin'!$C$21:$Q$176,15,FALSE),0)</f>
        <v>0</v>
      </c>
      <c r="I1491" s="154">
        <f>IFERROR(VLOOKUP(D1491,'P4 Destination'!$C$21:$Q$176,15,FALSE),0)</f>
        <v>0</v>
      </c>
      <c r="J1491" s="155"/>
      <c r="K1491" s="155">
        <v>1</v>
      </c>
      <c r="L1491" s="156">
        <v>0</v>
      </c>
      <c r="M1491" s="155">
        <v>0</v>
      </c>
      <c r="N1491" s="155">
        <v>0</v>
      </c>
      <c r="O1491" s="157">
        <f t="shared" si="647"/>
        <v>0</v>
      </c>
      <c r="P1491" s="158">
        <f t="shared" si="648"/>
        <v>0</v>
      </c>
      <c r="Q1491" s="159">
        <f>IFERROR(VLOOKUP(N1491,'P1 Intra-Europees'!$A$15:$H$25,3,0),0)*P1491</f>
        <v>0</v>
      </c>
      <c r="R1491" s="160">
        <f t="shared" si="649"/>
        <v>0</v>
      </c>
      <c r="S1491" s="159">
        <f>IFERROR(VLOOKUP(N1491,'P1 Intra-Europees'!$A$15:$H$25,4,0),0)*R1491</f>
        <v>0</v>
      </c>
      <c r="T1491" s="160">
        <f t="shared" si="650"/>
        <v>0</v>
      </c>
      <c r="U1491" s="159">
        <f>IFERROR(VLOOKUP(N1491,'P1 Intra-Europees'!$A$15:$H$25,5,0),0)*T1491</f>
        <v>0</v>
      </c>
      <c r="V1491" s="160">
        <f t="shared" si="651"/>
        <v>0</v>
      </c>
      <c r="W1491" s="159">
        <f>IFERROR(VLOOKUP(N1491,'P1 Intra-Europees'!$A$15:$H$25,6,0),0)*V1491</f>
        <v>0</v>
      </c>
      <c r="X1491" s="160">
        <f t="shared" si="652"/>
        <v>0</v>
      </c>
      <c r="Y1491" s="159">
        <f>IFERROR(VLOOKUP(N1491,'P1 Intra-Europees'!$A$15:$H$25,7,0),0)*X1491</f>
        <v>0</v>
      </c>
      <c r="Z1491" s="161">
        <f t="shared" si="653"/>
        <v>0</v>
      </c>
      <c r="AA1491" s="162">
        <f>IFERROR(VLOOKUP(N1491,'P1 Intra-Europees'!$A$15:$H$25,8,0),0)*Z1491</f>
        <v>0</v>
      </c>
      <c r="AB1491" s="163">
        <f t="shared" si="654"/>
        <v>0</v>
      </c>
      <c r="AC1491" s="157" t="str">
        <f>VLOOKUP(B1491,'P2 Origin'!$C$21:$O$176,13,0)</f>
        <v>EUR</v>
      </c>
      <c r="AD1491" s="164">
        <f t="shared" si="655"/>
        <v>0</v>
      </c>
      <c r="AE1491" s="165">
        <f>IF(AU1491&gt;0.1,VLOOKUP(B1491,'P2 Origin'!$C$21:$M$176,3,0)*H1491,0)</f>
        <v>0</v>
      </c>
      <c r="AF1491" s="166">
        <f t="shared" si="656"/>
        <v>0</v>
      </c>
      <c r="AG1491" s="165">
        <f>(VLOOKUP(B1491,'P2 Origin'!$C$21:$M$176,4,0))*AF1491</f>
        <v>0</v>
      </c>
      <c r="AH1491" s="166">
        <f t="shared" si="657"/>
        <v>0</v>
      </c>
      <c r="AI1491" s="165">
        <f>(VLOOKUP(B1491,'P2 Origin'!$C$21:$M$176,5,0))*AH1491</f>
        <v>0</v>
      </c>
      <c r="AJ1491" s="166">
        <f t="shared" si="671"/>
        <v>0</v>
      </c>
      <c r="AK1491" s="165">
        <f>(VLOOKUP(B1491,'P2 Origin'!$C$21:$M$176,6,0))*AJ1491</f>
        <v>0</v>
      </c>
      <c r="AL1491" s="166">
        <f t="shared" si="658"/>
        <v>0</v>
      </c>
      <c r="AM1491" s="165">
        <f>(VLOOKUP($B1491,'P2 Origin'!$C$21:$M$176,7,0))*AL1491</f>
        <v>0</v>
      </c>
      <c r="AN1491" s="166">
        <f t="shared" si="659"/>
        <v>36</v>
      </c>
      <c r="AO1491" s="165">
        <f>(VLOOKUP($B1491,'P2 Origin'!$C$21:$M$176,8,0))*AN1491</f>
        <v>0</v>
      </c>
      <c r="AP1491" s="166">
        <f t="shared" si="660"/>
        <v>0</v>
      </c>
      <c r="AQ1491" s="165">
        <f>(VLOOKUP($B1491,'P2 Origin'!$C$21:$M$176,9,0))*AP1491</f>
        <v>0</v>
      </c>
      <c r="AR1491" s="155">
        <f t="shared" si="644"/>
        <v>1</v>
      </c>
      <c r="AS1491" s="164">
        <f>(VLOOKUP(B1491,'P2 Origin'!$C$21:$M$176,10,0))*K1491</f>
        <v>0</v>
      </c>
      <c r="AT1491" s="164">
        <f>(VLOOKUP(B1491,'P2 Origin'!$C$21:$M$176,11,0))*J1491</f>
        <v>0</v>
      </c>
      <c r="AU1491" s="167">
        <v>36</v>
      </c>
      <c r="AV1491" s="168">
        <v>36</v>
      </c>
      <c r="AW1491" s="169">
        <v>0</v>
      </c>
      <c r="AX1491" s="170">
        <f>IF(AU1491&gt;=0.1,'P3 Bureaumarge zee- en luchtvr.'!$D$12,0)</f>
        <v>0</v>
      </c>
      <c r="AY1491" s="163">
        <f t="shared" si="661"/>
        <v>0</v>
      </c>
      <c r="AZ1491" s="157" t="str">
        <f>VLOOKUP(D1491,'P4 Destination'!$C$21:$O$176,13,0)</f>
        <v>USD</v>
      </c>
      <c r="BA1491" s="164">
        <f t="shared" si="662"/>
        <v>0</v>
      </c>
      <c r="BB1491" s="171">
        <f>IF(AU1491&gt;0.1,(VLOOKUP(D1491,'P4 Destination'!$C$21:$M$176,3,0))*I1491,0)</f>
        <v>0</v>
      </c>
      <c r="BC1491" s="172">
        <f t="shared" si="663"/>
        <v>0</v>
      </c>
      <c r="BD1491" s="171">
        <f>(VLOOKUP($D1491,'P4 Destination'!$C$21:$M$176,4,0))*BC1491</f>
        <v>0</v>
      </c>
      <c r="BE1491" s="172">
        <f t="shared" si="664"/>
        <v>0</v>
      </c>
      <c r="BF1491" s="171">
        <f>(VLOOKUP($D1491,'P4 Destination'!$C$21:$M$176,5,0))*BE1491</f>
        <v>0</v>
      </c>
      <c r="BG1491" s="172">
        <f t="shared" si="665"/>
        <v>0</v>
      </c>
      <c r="BH1491" s="171">
        <f>(VLOOKUP($D1491,'P4 Destination'!$C$21:$M$176,6,0))*BG1491</f>
        <v>0</v>
      </c>
      <c r="BI1491" s="172">
        <f t="shared" si="666"/>
        <v>0</v>
      </c>
      <c r="BJ1491" s="171">
        <f>(VLOOKUP($D1491,'P4 Destination'!$C$21:$M$176,7,0))*BI1491</f>
        <v>0</v>
      </c>
      <c r="BK1491" s="172">
        <f t="shared" si="667"/>
        <v>36</v>
      </c>
      <c r="BL1491" s="171">
        <f>(VLOOKUP($D1491,'P4 Destination'!$C$21:$M$176,8,0))*BK1491</f>
        <v>0</v>
      </c>
      <c r="BM1491" s="172">
        <f t="shared" si="668"/>
        <v>0</v>
      </c>
      <c r="BN1491" s="171">
        <f>(VLOOKUP($D1491,'P4 Destination'!$C$21:$M$176,9,0))*BM1491</f>
        <v>0</v>
      </c>
      <c r="BO1491" s="154">
        <f t="shared" si="645"/>
        <v>1</v>
      </c>
      <c r="BP1491" s="171">
        <f>(VLOOKUP(D1491,'P4 Destination'!$C$21:$M$176,10,0))*K1491</f>
        <v>0</v>
      </c>
      <c r="BQ1491" s="171">
        <f>(VLOOKUP(D1491,'P4 Destination'!$C$21:$M$176,11,0))*J1491</f>
        <v>0</v>
      </c>
      <c r="BR1491" s="173">
        <f t="shared" si="669"/>
        <v>0</v>
      </c>
      <c r="BS1491" s="173">
        <f>(AV1491*2500)*'P6 Verzekering'!$E$11</f>
        <v>0</v>
      </c>
      <c r="BT1491" s="173">
        <f>(AW1491*2500)*'P6 Verzekering'!$E$12</f>
        <v>0</v>
      </c>
      <c r="BU1491" s="173">
        <f>(L1491*2500)*'P6 Verzekering'!$E$13</f>
        <v>0</v>
      </c>
      <c r="BV1491" s="173">
        <f t="shared" si="670"/>
        <v>0</v>
      </c>
      <c r="BW1491"/>
      <c r="BX1491"/>
    </row>
    <row r="1492" spans="1:76">
      <c r="A1492" s="152" t="s">
        <v>2191</v>
      </c>
      <c r="B1492" s="152" t="s">
        <v>219</v>
      </c>
      <c r="C1492" s="152" t="s">
        <v>219</v>
      </c>
      <c r="D1492" s="152" t="s">
        <v>271</v>
      </c>
      <c r="E1492" s="152" t="s">
        <v>270</v>
      </c>
      <c r="F1492" s="153">
        <f t="shared" si="646"/>
        <v>35</v>
      </c>
      <c r="G1492" s="154">
        <v>1</v>
      </c>
      <c r="H1492" s="154">
        <f>IFERROR(VLOOKUP(B1492,'P2 Origin'!$C$21:$Q$176,15,FALSE),0)</f>
        <v>0</v>
      </c>
      <c r="I1492" s="154">
        <f>IFERROR(VLOOKUP(D1492,'P4 Destination'!$C$21:$Q$176,15,FALSE),0)</f>
        <v>0</v>
      </c>
      <c r="J1492" s="155"/>
      <c r="K1492" s="155">
        <v>1</v>
      </c>
      <c r="L1492" s="156">
        <v>0</v>
      </c>
      <c r="M1492" s="155">
        <v>0</v>
      </c>
      <c r="N1492" s="155">
        <v>0</v>
      </c>
      <c r="O1492" s="157">
        <f t="shared" si="647"/>
        <v>0</v>
      </c>
      <c r="P1492" s="158">
        <f t="shared" si="648"/>
        <v>0</v>
      </c>
      <c r="Q1492" s="159">
        <f>IFERROR(VLOOKUP(N1492,'P1 Intra-Europees'!$A$15:$H$25,3,0),0)*P1492</f>
        <v>0</v>
      </c>
      <c r="R1492" s="160">
        <f t="shared" si="649"/>
        <v>0</v>
      </c>
      <c r="S1492" s="159">
        <f>IFERROR(VLOOKUP(N1492,'P1 Intra-Europees'!$A$15:$H$25,4,0),0)*R1492</f>
        <v>0</v>
      </c>
      <c r="T1492" s="160">
        <f t="shared" si="650"/>
        <v>0</v>
      </c>
      <c r="U1492" s="159">
        <f>IFERROR(VLOOKUP(N1492,'P1 Intra-Europees'!$A$15:$H$25,5,0),0)*T1492</f>
        <v>0</v>
      </c>
      <c r="V1492" s="160">
        <f t="shared" si="651"/>
        <v>0</v>
      </c>
      <c r="W1492" s="159">
        <f>IFERROR(VLOOKUP(N1492,'P1 Intra-Europees'!$A$15:$H$25,6,0),0)*V1492</f>
        <v>0</v>
      </c>
      <c r="X1492" s="160">
        <f t="shared" si="652"/>
        <v>0</v>
      </c>
      <c r="Y1492" s="159">
        <f>IFERROR(VLOOKUP(N1492,'P1 Intra-Europees'!$A$15:$H$25,7,0),0)*X1492</f>
        <v>0</v>
      </c>
      <c r="Z1492" s="161">
        <f t="shared" si="653"/>
        <v>0</v>
      </c>
      <c r="AA1492" s="162">
        <f>IFERROR(VLOOKUP(N1492,'P1 Intra-Europees'!$A$15:$H$25,8,0),0)*Z1492</f>
        <v>0</v>
      </c>
      <c r="AB1492" s="163">
        <f t="shared" si="654"/>
        <v>0</v>
      </c>
      <c r="AC1492" s="157" t="str">
        <f>VLOOKUP(B1492,'P2 Origin'!$C$21:$O$176,13,0)</f>
        <v>EUR</v>
      </c>
      <c r="AD1492" s="164">
        <f t="shared" si="655"/>
        <v>0</v>
      </c>
      <c r="AE1492" s="165">
        <f>IF(AU1492&gt;0.1,VLOOKUP(B1492,'P2 Origin'!$C$21:$M$176,3,0)*H1492,0)</f>
        <v>0</v>
      </c>
      <c r="AF1492" s="166">
        <f t="shared" si="656"/>
        <v>0</v>
      </c>
      <c r="AG1492" s="165">
        <f>(VLOOKUP(B1492,'P2 Origin'!$C$21:$M$176,4,0))*AF1492</f>
        <v>0</v>
      </c>
      <c r="AH1492" s="166">
        <f t="shared" si="657"/>
        <v>0</v>
      </c>
      <c r="AI1492" s="165">
        <f>(VLOOKUP(B1492,'P2 Origin'!$C$21:$M$176,5,0))*AH1492</f>
        <v>0</v>
      </c>
      <c r="AJ1492" s="166">
        <f t="shared" si="671"/>
        <v>0</v>
      </c>
      <c r="AK1492" s="165">
        <f>(VLOOKUP(B1492,'P2 Origin'!$C$21:$M$176,6,0))*AJ1492</f>
        <v>0</v>
      </c>
      <c r="AL1492" s="166">
        <f t="shared" si="658"/>
        <v>35</v>
      </c>
      <c r="AM1492" s="165">
        <f>(VLOOKUP($B1492,'P2 Origin'!$C$21:$M$176,7,0))*AL1492</f>
        <v>0</v>
      </c>
      <c r="AN1492" s="166">
        <f t="shared" si="659"/>
        <v>0</v>
      </c>
      <c r="AO1492" s="165">
        <f>(VLOOKUP($B1492,'P2 Origin'!$C$21:$M$176,8,0))*AN1492</f>
        <v>0</v>
      </c>
      <c r="AP1492" s="166">
        <f t="shared" si="660"/>
        <v>0</v>
      </c>
      <c r="AQ1492" s="165">
        <f>(VLOOKUP($B1492,'P2 Origin'!$C$21:$M$176,9,0))*AP1492</f>
        <v>0</v>
      </c>
      <c r="AR1492" s="155">
        <f t="shared" si="644"/>
        <v>1</v>
      </c>
      <c r="AS1492" s="164">
        <f>(VLOOKUP(B1492,'P2 Origin'!$C$21:$M$176,10,0))*K1492</f>
        <v>0</v>
      </c>
      <c r="AT1492" s="164">
        <f>(VLOOKUP(B1492,'P2 Origin'!$C$21:$M$176,11,0))*J1492</f>
        <v>0</v>
      </c>
      <c r="AU1492" s="167">
        <v>35</v>
      </c>
      <c r="AV1492" s="168">
        <v>35</v>
      </c>
      <c r="AW1492" s="169">
        <v>0</v>
      </c>
      <c r="AX1492" s="170">
        <f>IF(AU1492&gt;=0.1,'P3 Bureaumarge zee- en luchtvr.'!$D$12,0)</f>
        <v>0</v>
      </c>
      <c r="AY1492" s="163">
        <f t="shared" si="661"/>
        <v>0</v>
      </c>
      <c r="AZ1492" s="157" t="str">
        <f>VLOOKUP(D1492,'P4 Destination'!$C$21:$O$176,13,0)</f>
        <v>USD</v>
      </c>
      <c r="BA1492" s="164">
        <f t="shared" si="662"/>
        <v>0</v>
      </c>
      <c r="BB1492" s="171">
        <f>IF(AU1492&gt;0.1,(VLOOKUP(D1492,'P4 Destination'!$C$21:$M$176,3,0))*I1492,0)</f>
        <v>0</v>
      </c>
      <c r="BC1492" s="172">
        <f t="shared" si="663"/>
        <v>0</v>
      </c>
      <c r="BD1492" s="171">
        <f>(VLOOKUP($D1492,'P4 Destination'!$C$21:$M$176,4,0))*BC1492</f>
        <v>0</v>
      </c>
      <c r="BE1492" s="172">
        <f t="shared" si="664"/>
        <v>0</v>
      </c>
      <c r="BF1492" s="171">
        <f>(VLOOKUP($D1492,'P4 Destination'!$C$21:$M$176,5,0))*BE1492</f>
        <v>0</v>
      </c>
      <c r="BG1492" s="172">
        <f t="shared" si="665"/>
        <v>0</v>
      </c>
      <c r="BH1492" s="171">
        <f>(VLOOKUP($D1492,'P4 Destination'!$C$21:$M$176,6,0))*BG1492</f>
        <v>0</v>
      </c>
      <c r="BI1492" s="172">
        <f t="shared" si="666"/>
        <v>35</v>
      </c>
      <c r="BJ1492" s="171">
        <f>(VLOOKUP($D1492,'P4 Destination'!$C$21:$M$176,7,0))*BI1492</f>
        <v>0</v>
      </c>
      <c r="BK1492" s="172">
        <f t="shared" si="667"/>
        <v>0</v>
      </c>
      <c r="BL1492" s="171">
        <f>(VLOOKUP($D1492,'P4 Destination'!$C$21:$M$176,8,0))*BK1492</f>
        <v>0</v>
      </c>
      <c r="BM1492" s="172">
        <f t="shared" si="668"/>
        <v>0</v>
      </c>
      <c r="BN1492" s="171">
        <f>(VLOOKUP($D1492,'P4 Destination'!$C$21:$M$176,9,0))*BM1492</f>
        <v>0</v>
      </c>
      <c r="BO1492" s="154">
        <f t="shared" si="645"/>
        <v>1</v>
      </c>
      <c r="BP1492" s="171">
        <f>(VLOOKUP(D1492,'P4 Destination'!$C$21:$M$176,10,0))*K1492</f>
        <v>0</v>
      </c>
      <c r="BQ1492" s="171">
        <f>(VLOOKUP(D1492,'P4 Destination'!$C$21:$M$176,11,0))*J1492</f>
        <v>0</v>
      </c>
      <c r="BR1492" s="173">
        <f t="shared" si="669"/>
        <v>0</v>
      </c>
      <c r="BS1492" s="173">
        <f>(AV1492*2500)*'P6 Verzekering'!$E$11</f>
        <v>0</v>
      </c>
      <c r="BT1492" s="173">
        <f>(AW1492*2500)*'P6 Verzekering'!$E$12</f>
        <v>0</v>
      </c>
      <c r="BU1492" s="173">
        <f>(L1492*2500)*'P6 Verzekering'!$E$13</f>
        <v>0</v>
      </c>
      <c r="BV1492" s="173">
        <f t="shared" si="670"/>
        <v>0</v>
      </c>
      <c r="BW1492"/>
      <c r="BX1492"/>
    </row>
    <row r="1493" spans="1:76">
      <c r="A1493" s="152" t="s">
        <v>2192</v>
      </c>
      <c r="B1493" s="152" t="s">
        <v>219</v>
      </c>
      <c r="C1493" s="152" t="s">
        <v>219</v>
      </c>
      <c r="D1493" s="152" t="s">
        <v>271</v>
      </c>
      <c r="E1493" s="152" t="s">
        <v>270</v>
      </c>
      <c r="F1493" s="153">
        <f t="shared" si="646"/>
        <v>23</v>
      </c>
      <c r="G1493" s="154">
        <v>1</v>
      </c>
      <c r="H1493" s="154">
        <f>IFERROR(VLOOKUP(B1493,'P2 Origin'!$C$21:$Q$176,15,FALSE),0)</f>
        <v>0</v>
      </c>
      <c r="I1493" s="154">
        <f>IFERROR(VLOOKUP(D1493,'P4 Destination'!$C$21:$Q$176,15,FALSE),0)</f>
        <v>0</v>
      </c>
      <c r="J1493" s="155"/>
      <c r="K1493" s="155">
        <v>1</v>
      </c>
      <c r="L1493" s="156">
        <v>0</v>
      </c>
      <c r="M1493" s="155">
        <v>0</v>
      </c>
      <c r="N1493" s="155">
        <v>0</v>
      </c>
      <c r="O1493" s="157">
        <f t="shared" si="647"/>
        <v>0</v>
      </c>
      <c r="P1493" s="158">
        <f t="shared" si="648"/>
        <v>0</v>
      </c>
      <c r="Q1493" s="159">
        <f>IFERROR(VLOOKUP(N1493,'P1 Intra-Europees'!$A$15:$H$25,3,0),0)*P1493</f>
        <v>0</v>
      </c>
      <c r="R1493" s="160">
        <f t="shared" si="649"/>
        <v>0</v>
      </c>
      <c r="S1493" s="159">
        <f>IFERROR(VLOOKUP(N1493,'P1 Intra-Europees'!$A$15:$H$25,4,0),0)*R1493</f>
        <v>0</v>
      </c>
      <c r="T1493" s="160">
        <f t="shared" si="650"/>
        <v>0</v>
      </c>
      <c r="U1493" s="159">
        <f>IFERROR(VLOOKUP(N1493,'P1 Intra-Europees'!$A$15:$H$25,5,0),0)*T1493</f>
        <v>0</v>
      </c>
      <c r="V1493" s="160">
        <f t="shared" si="651"/>
        <v>0</v>
      </c>
      <c r="W1493" s="159">
        <f>IFERROR(VLOOKUP(N1493,'P1 Intra-Europees'!$A$15:$H$25,6,0),0)*V1493</f>
        <v>0</v>
      </c>
      <c r="X1493" s="160">
        <f t="shared" si="652"/>
        <v>0</v>
      </c>
      <c r="Y1493" s="159">
        <f>IFERROR(VLOOKUP(N1493,'P1 Intra-Europees'!$A$15:$H$25,7,0),0)*X1493</f>
        <v>0</v>
      </c>
      <c r="Z1493" s="161">
        <f t="shared" si="653"/>
        <v>0</v>
      </c>
      <c r="AA1493" s="162">
        <f>IFERROR(VLOOKUP(N1493,'P1 Intra-Europees'!$A$15:$H$25,8,0),0)*Z1493</f>
        <v>0</v>
      </c>
      <c r="AB1493" s="163">
        <f t="shared" si="654"/>
        <v>0</v>
      </c>
      <c r="AC1493" s="157" t="str">
        <f>VLOOKUP(B1493,'P2 Origin'!$C$21:$O$176,13,0)</f>
        <v>EUR</v>
      </c>
      <c r="AD1493" s="164">
        <f t="shared" si="655"/>
        <v>0</v>
      </c>
      <c r="AE1493" s="165">
        <f>IF(AU1493&gt;0.1,VLOOKUP(B1493,'P2 Origin'!$C$21:$M$176,3,0)*H1493,0)</f>
        <v>0</v>
      </c>
      <c r="AF1493" s="166">
        <f t="shared" si="656"/>
        <v>0</v>
      </c>
      <c r="AG1493" s="165">
        <f>(VLOOKUP(B1493,'P2 Origin'!$C$21:$M$176,4,0))*AF1493</f>
        <v>0</v>
      </c>
      <c r="AH1493" s="166">
        <f t="shared" si="657"/>
        <v>0</v>
      </c>
      <c r="AI1493" s="165">
        <f>(VLOOKUP(B1493,'P2 Origin'!$C$21:$M$176,5,0))*AH1493</f>
        <v>0</v>
      </c>
      <c r="AJ1493" s="166">
        <f t="shared" si="671"/>
        <v>23</v>
      </c>
      <c r="AK1493" s="165">
        <f>(VLOOKUP(B1493,'P2 Origin'!$C$21:$M$176,6,0))*AJ1493</f>
        <v>0</v>
      </c>
      <c r="AL1493" s="166">
        <f t="shared" si="658"/>
        <v>0</v>
      </c>
      <c r="AM1493" s="165">
        <f>(VLOOKUP($B1493,'P2 Origin'!$C$21:$M$176,7,0))*AL1493</f>
        <v>0</v>
      </c>
      <c r="AN1493" s="166">
        <f t="shared" si="659"/>
        <v>0</v>
      </c>
      <c r="AO1493" s="165">
        <f>(VLOOKUP($B1493,'P2 Origin'!$C$21:$M$176,8,0))*AN1493</f>
        <v>0</v>
      </c>
      <c r="AP1493" s="166">
        <f t="shared" si="660"/>
        <v>0</v>
      </c>
      <c r="AQ1493" s="165">
        <f>(VLOOKUP($B1493,'P2 Origin'!$C$21:$M$176,9,0))*AP1493</f>
        <v>0</v>
      </c>
      <c r="AR1493" s="155">
        <f t="shared" si="644"/>
        <v>1</v>
      </c>
      <c r="AS1493" s="164">
        <f>(VLOOKUP(B1493,'P2 Origin'!$C$21:$M$176,10,0))*K1493</f>
        <v>0</v>
      </c>
      <c r="AT1493" s="164">
        <f>(VLOOKUP(B1493,'P2 Origin'!$C$21:$M$176,11,0))*J1493</f>
        <v>0</v>
      </c>
      <c r="AU1493" s="167">
        <v>23</v>
      </c>
      <c r="AV1493" s="168">
        <v>23</v>
      </c>
      <c r="AW1493" s="169">
        <v>0</v>
      </c>
      <c r="AX1493" s="170">
        <f>IF(AU1493&gt;=0.1,'P3 Bureaumarge zee- en luchtvr.'!$D$12,0)</f>
        <v>0</v>
      </c>
      <c r="AY1493" s="163">
        <f t="shared" si="661"/>
        <v>0</v>
      </c>
      <c r="AZ1493" s="157" t="str">
        <f>VLOOKUP(D1493,'P4 Destination'!$C$21:$O$176,13,0)</f>
        <v>USD</v>
      </c>
      <c r="BA1493" s="164">
        <f t="shared" si="662"/>
        <v>0</v>
      </c>
      <c r="BB1493" s="171">
        <f>IF(AU1493&gt;0.1,(VLOOKUP(D1493,'P4 Destination'!$C$21:$M$176,3,0))*I1493,0)</f>
        <v>0</v>
      </c>
      <c r="BC1493" s="172">
        <f t="shared" si="663"/>
        <v>0</v>
      </c>
      <c r="BD1493" s="171">
        <f>(VLOOKUP($D1493,'P4 Destination'!$C$21:$M$176,4,0))*BC1493</f>
        <v>0</v>
      </c>
      <c r="BE1493" s="172">
        <f t="shared" si="664"/>
        <v>0</v>
      </c>
      <c r="BF1493" s="171">
        <f>(VLOOKUP($D1493,'P4 Destination'!$C$21:$M$176,5,0))*BE1493</f>
        <v>0</v>
      </c>
      <c r="BG1493" s="172">
        <f t="shared" si="665"/>
        <v>23</v>
      </c>
      <c r="BH1493" s="171">
        <f>(VLOOKUP($D1493,'P4 Destination'!$C$21:$M$176,6,0))*BG1493</f>
        <v>0</v>
      </c>
      <c r="BI1493" s="172">
        <f t="shared" si="666"/>
        <v>0</v>
      </c>
      <c r="BJ1493" s="171">
        <f>(VLOOKUP($D1493,'P4 Destination'!$C$21:$M$176,7,0))*BI1493</f>
        <v>0</v>
      </c>
      <c r="BK1493" s="172">
        <f t="shared" si="667"/>
        <v>0</v>
      </c>
      <c r="BL1493" s="171">
        <f>(VLOOKUP($D1493,'P4 Destination'!$C$21:$M$176,8,0))*BK1493</f>
        <v>0</v>
      </c>
      <c r="BM1493" s="172">
        <f t="shared" si="668"/>
        <v>0</v>
      </c>
      <c r="BN1493" s="171">
        <f>(VLOOKUP($D1493,'P4 Destination'!$C$21:$M$176,9,0))*BM1493</f>
        <v>0</v>
      </c>
      <c r="BO1493" s="154">
        <f t="shared" si="645"/>
        <v>1</v>
      </c>
      <c r="BP1493" s="171">
        <f>(VLOOKUP(D1493,'P4 Destination'!$C$21:$M$176,10,0))*K1493</f>
        <v>0</v>
      </c>
      <c r="BQ1493" s="171">
        <f>(VLOOKUP(D1493,'P4 Destination'!$C$21:$M$176,11,0))*J1493</f>
        <v>0</v>
      </c>
      <c r="BR1493" s="173">
        <f t="shared" si="669"/>
        <v>0</v>
      </c>
      <c r="BS1493" s="173">
        <f>(AV1493*2500)*'P6 Verzekering'!$E$11</f>
        <v>0</v>
      </c>
      <c r="BT1493" s="173">
        <f>(AW1493*2500)*'P6 Verzekering'!$E$12</f>
        <v>0</v>
      </c>
      <c r="BU1493" s="173">
        <f>(L1493*2500)*'P6 Verzekering'!$E$13</f>
        <v>0</v>
      </c>
      <c r="BV1493" s="173">
        <f t="shared" si="670"/>
        <v>0</v>
      </c>
      <c r="BW1493"/>
      <c r="BX1493"/>
    </row>
    <row r="1494" spans="1:76">
      <c r="A1494" s="152" t="s">
        <v>2193</v>
      </c>
      <c r="B1494" s="152" t="s">
        <v>219</v>
      </c>
      <c r="C1494" s="152" t="s">
        <v>219</v>
      </c>
      <c r="D1494" s="152" t="s">
        <v>271</v>
      </c>
      <c r="E1494" s="152" t="s">
        <v>270</v>
      </c>
      <c r="F1494" s="153">
        <f t="shared" si="646"/>
        <v>9.24</v>
      </c>
      <c r="G1494" s="154">
        <v>1</v>
      </c>
      <c r="H1494" s="154">
        <f>IFERROR(VLOOKUP(B1494,'P2 Origin'!$C$21:$Q$176,15,FALSE),0)</f>
        <v>0</v>
      </c>
      <c r="I1494" s="154">
        <f>IFERROR(VLOOKUP(D1494,'P4 Destination'!$C$21:$Q$176,15,FALSE),0)</f>
        <v>0</v>
      </c>
      <c r="J1494" s="155"/>
      <c r="K1494" s="155">
        <v>1</v>
      </c>
      <c r="L1494" s="156">
        <v>0</v>
      </c>
      <c r="M1494" s="155">
        <v>0</v>
      </c>
      <c r="N1494" s="155">
        <v>0</v>
      </c>
      <c r="O1494" s="157">
        <f t="shared" si="647"/>
        <v>0</v>
      </c>
      <c r="P1494" s="158">
        <f t="shared" si="648"/>
        <v>0</v>
      </c>
      <c r="Q1494" s="159">
        <f>IFERROR(VLOOKUP(N1494,'P1 Intra-Europees'!$A$15:$H$25,3,0),0)*P1494</f>
        <v>0</v>
      </c>
      <c r="R1494" s="160">
        <f t="shared" si="649"/>
        <v>0</v>
      </c>
      <c r="S1494" s="159">
        <f>IFERROR(VLOOKUP(N1494,'P1 Intra-Europees'!$A$15:$H$25,4,0),0)*R1494</f>
        <v>0</v>
      </c>
      <c r="T1494" s="160">
        <f t="shared" si="650"/>
        <v>0</v>
      </c>
      <c r="U1494" s="159">
        <f>IFERROR(VLOOKUP(N1494,'P1 Intra-Europees'!$A$15:$H$25,5,0),0)*T1494</f>
        <v>0</v>
      </c>
      <c r="V1494" s="160">
        <f t="shared" si="651"/>
        <v>0</v>
      </c>
      <c r="W1494" s="159">
        <f>IFERROR(VLOOKUP(N1494,'P1 Intra-Europees'!$A$15:$H$25,6,0),0)*V1494</f>
        <v>0</v>
      </c>
      <c r="X1494" s="160">
        <f t="shared" si="652"/>
        <v>0</v>
      </c>
      <c r="Y1494" s="159">
        <f>IFERROR(VLOOKUP(N1494,'P1 Intra-Europees'!$A$15:$H$25,7,0),0)*X1494</f>
        <v>0</v>
      </c>
      <c r="Z1494" s="161">
        <f t="shared" si="653"/>
        <v>0</v>
      </c>
      <c r="AA1494" s="162">
        <f>IFERROR(VLOOKUP(N1494,'P1 Intra-Europees'!$A$15:$H$25,8,0),0)*Z1494</f>
        <v>0</v>
      </c>
      <c r="AB1494" s="163">
        <f t="shared" si="654"/>
        <v>0</v>
      </c>
      <c r="AC1494" s="157" t="str">
        <f>VLOOKUP(B1494,'P2 Origin'!$C$21:$O$176,13,0)</f>
        <v>EUR</v>
      </c>
      <c r="AD1494" s="164">
        <f t="shared" si="655"/>
        <v>0</v>
      </c>
      <c r="AE1494" s="165">
        <f>IF(AU1494&gt;0.1,VLOOKUP(B1494,'P2 Origin'!$C$21:$M$176,3,0)*H1494,0)</f>
        <v>0</v>
      </c>
      <c r="AF1494" s="166">
        <f t="shared" si="656"/>
        <v>0</v>
      </c>
      <c r="AG1494" s="165">
        <f>(VLOOKUP(B1494,'P2 Origin'!$C$21:$M$176,4,0))*AF1494</f>
        <v>0</v>
      </c>
      <c r="AH1494" s="166">
        <f t="shared" si="657"/>
        <v>9.24</v>
      </c>
      <c r="AI1494" s="165">
        <f>(VLOOKUP(B1494,'P2 Origin'!$C$21:$M$176,5,0))*AH1494</f>
        <v>0</v>
      </c>
      <c r="AJ1494" s="166">
        <f t="shared" si="671"/>
        <v>0</v>
      </c>
      <c r="AK1494" s="165">
        <f>(VLOOKUP(B1494,'P2 Origin'!$C$21:$M$176,6,0))*AJ1494</f>
        <v>0</v>
      </c>
      <c r="AL1494" s="166">
        <f t="shared" si="658"/>
        <v>0</v>
      </c>
      <c r="AM1494" s="165">
        <f>(VLOOKUP($B1494,'P2 Origin'!$C$21:$M$176,7,0))*AL1494</f>
        <v>0</v>
      </c>
      <c r="AN1494" s="166">
        <f t="shared" si="659"/>
        <v>0</v>
      </c>
      <c r="AO1494" s="165">
        <f>(VLOOKUP($B1494,'P2 Origin'!$C$21:$M$176,8,0))*AN1494</f>
        <v>0</v>
      </c>
      <c r="AP1494" s="166">
        <f t="shared" si="660"/>
        <v>0</v>
      </c>
      <c r="AQ1494" s="165">
        <f>(VLOOKUP($B1494,'P2 Origin'!$C$21:$M$176,9,0))*AP1494</f>
        <v>0</v>
      </c>
      <c r="AR1494" s="155">
        <f t="shared" si="644"/>
        <v>1</v>
      </c>
      <c r="AS1494" s="164">
        <f>(VLOOKUP(B1494,'P2 Origin'!$C$21:$M$176,10,0))*K1494</f>
        <v>0</v>
      </c>
      <c r="AT1494" s="164">
        <f>(VLOOKUP(B1494,'P2 Origin'!$C$21:$M$176,11,0))*J1494</f>
        <v>0</v>
      </c>
      <c r="AU1494" s="167">
        <v>9.24</v>
      </c>
      <c r="AV1494" s="168">
        <v>9.24</v>
      </c>
      <c r="AW1494" s="169">
        <v>0</v>
      </c>
      <c r="AX1494" s="170">
        <f>IF(AU1494&gt;=0.1,'P3 Bureaumarge zee- en luchtvr.'!$D$12,0)</f>
        <v>0</v>
      </c>
      <c r="AY1494" s="163">
        <f t="shared" si="661"/>
        <v>0</v>
      </c>
      <c r="AZ1494" s="157" t="str">
        <f>VLOOKUP(D1494,'P4 Destination'!$C$21:$O$176,13,0)</f>
        <v>USD</v>
      </c>
      <c r="BA1494" s="164">
        <f t="shared" si="662"/>
        <v>0</v>
      </c>
      <c r="BB1494" s="171">
        <f>IF(AU1494&gt;0.1,(VLOOKUP(D1494,'P4 Destination'!$C$21:$M$176,3,0))*I1494,0)</f>
        <v>0</v>
      </c>
      <c r="BC1494" s="172">
        <f t="shared" si="663"/>
        <v>0</v>
      </c>
      <c r="BD1494" s="171">
        <f>(VLOOKUP($D1494,'P4 Destination'!$C$21:$M$176,4,0))*BC1494</f>
        <v>0</v>
      </c>
      <c r="BE1494" s="172">
        <f t="shared" si="664"/>
        <v>9.24</v>
      </c>
      <c r="BF1494" s="171">
        <f>(VLOOKUP($D1494,'P4 Destination'!$C$21:$M$176,5,0))*BE1494</f>
        <v>0</v>
      </c>
      <c r="BG1494" s="172">
        <f t="shared" si="665"/>
        <v>0</v>
      </c>
      <c r="BH1494" s="171">
        <f>(VLOOKUP($D1494,'P4 Destination'!$C$21:$M$176,6,0))*BG1494</f>
        <v>0</v>
      </c>
      <c r="BI1494" s="172">
        <f t="shared" si="666"/>
        <v>0</v>
      </c>
      <c r="BJ1494" s="171">
        <f>(VLOOKUP($D1494,'P4 Destination'!$C$21:$M$176,7,0))*BI1494</f>
        <v>0</v>
      </c>
      <c r="BK1494" s="172">
        <f t="shared" si="667"/>
        <v>0</v>
      </c>
      <c r="BL1494" s="171">
        <f>(VLOOKUP($D1494,'P4 Destination'!$C$21:$M$176,8,0))*BK1494</f>
        <v>0</v>
      </c>
      <c r="BM1494" s="172">
        <f t="shared" si="668"/>
        <v>0</v>
      </c>
      <c r="BN1494" s="171">
        <f>(VLOOKUP($D1494,'P4 Destination'!$C$21:$M$176,9,0))*BM1494</f>
        <v>0</v>
      </c>
      <c r="BO1494" s="154">
        <f t="shared" si="645"/>
        <v>1</v>
      </c>
      <c r="BP1494" s="171">
        <f>(VLOOKUP(D1494,'P4 Destination'!$C$21:$M$176,10,0))*K1494</f>
        <v>0</v>
      </c>
      <c r="BQ1494" s="171">
        <f>(VLOOKUP(D1494,'P4 Destination'!$C$21:$M$176,11,0))*J1494</f>
        <v>0</v>
      </c>
      <c r="BR1494" s="173">
        <f t="shared" si="669"/>
        <v>0</v>
      </c>
      <c r="BS1494" s="173">
        <f>(AV1494*2500)*'P6 Verzekering'!$E$11</f>
        <v>0</v>
      </c>
      <c r="BT1494" s="173">
        <f>(AW1494*2500)*'P6 Verzekering'!$E$12</f>
        <v>0</v>
      </c>
      <c r="BU1494" s="173">
        <f>(L1494*2500)*'P6 Verzekering'!$E$13</f>
        <v>0</v>
      </c>
      <c r="BV1494" s="173">
        <f t="shared" si="670"/>
        <v>0</v>
      </c>
      <c r="BW1494"/>
      <c r="BX1494"/>
    </row>
    <row r="1495" spans="1:76">
      <c r="A1495" s="152" t="s">
        <v>2194</v>
      </c>
      <c r="B1495" s="152" t="s">
        <v>219</v>
      </c>
      <c r="C1495" s="152" t="s">
        <v>219</v>
      </c>
      <c r="D1495" s="152" t="s">
        <v>271</v>
      </c>
      <c r="E1495" s="152" t="s">
        <v>270</v>
      </c>
      <c r="F1495" s="153">
        <f t="shared" si="646"/>
        <v>37</v>
      </c>
      <c r="G1495" s="154">
        <v>1</v>
      </c>
      <c r="H1495" s="154">
        <f>IFERROR(VLOOKUP(B1495,'P2 Origin'!$C$21:$Q$176,15,FALSE),0)</f>
        <v>0</v>
      </c>
      <c r="I1495" s="154">
        <f>IFERROR(VLOOKUP(D1495,'P4 Destination'!$C$21:$Q$176,15,FALSE),0)</f>
        <v>0</v>
      </c>
      <c r="J1495" s="155"/>
      <c r="K1495" s="155">
        <v>1</v>
      </c>
      <c r="L1495" s="156">
        <v>0</v>
      </c>
      <c r="M1495" s="155">
        <v>0</v>
      </c>
      <c r="N1495" s="155">
        <v>0</v>
      </c>
      <c r="O1495" s="157">
        <f t="shared" si="647"/>
        <v>0</v>
      </c>
      <c r="P1495" s="158">
        <f t="shared" si="648"/>
        <v>0</v>
      </c>
      <c r="Q1495" s="159">
        <f>IFERROR(VLOOKUP(N1495,'P1 Intra-Europees'!$A$15:$H$25,3,0),0)*P1495</f>
        <v>0</v>
      </c>
      <c r="R1495" s="160">
        <f t="shared" si="649"/>
        <v>0</v>
      </c>
      <c r="S1495" s="159">
        <f>IFERROR(VLOOKUP(N1495,'P1 Intra-Europees'!$A$15:$H$25,4,0),0)*R1495</f>
        <v>0</v>
      </c>
      <c r="T1495" s="160">
        <f t="shared" si="650"/>
        <v>0</v>
      </c>
      <c r="U1495" s="159">
        <f>IFERROR(VLOOKUP(N1495,'P1 Intra-Europees'!$A$15:$H$25,5,0),0)*T1495</f>
        <v>0</v>
      </c>
      <c r="V1495" s="160">
        <f t="shared" si="651"/>
        <v>0</v>
      </c>
      <c r="W1495" s="159">
        <f>IFERROR(VLOOKUP(N1495,'P1 Intra-Europees'!$A$15:$H$25,6,0),0)*V1495</f>
        <v>0</v>
      </c>
      <c r="X1495" s="160">
        <f t="shared" si="652"/>
        <v>0</v>
      </c>
      <c r="Y1495" s="159">
        <f>IFERROR(VLOOKUP(N1495,'P1 Intra-Europees'!$A$15:$H$25,7,0),0)*X1495</f>
        <v>0</v>
      </c>
      <c r="Z1495" s="161">
        <f t="shared" si="653"/>
        <v>0</v>
      </c>
      <c r="AA1495" s="162">
        <f>IFERROR(VLOOKUP(N1495,'P1 Intra-Europees'!$A$15:$H$25,8,0),0)*Z1495</f>
        <v>0</v>
      </c>
      <c r="AB1495" s="163">
        <f t="shared" si="654"/>
        <v>0</v>
      </c>
      <c r="AC1495" s="157" t="str">
        <f>VLOOKUP(B1495,'P2 Origin'!$C$21:$O$176,13,0)</f>
        <v>EUR</v>
      </c>
      <c r="AD1495" s="164">
        <f t="shared" si="655"/>
        <v>0</v>
      </c>
      <c r="AE1495" s="165">
        <f>IF(AU1495&gt;0.1,VLOOKUP(B1495,'P2 Origin'!$C$21:$M$176,3,0)*H1495,0)</f>
        <v>0</v>
      </c>
      <c r="AF1495" s="166">
        <f t="shared" si="656"/>
        <v>0</v>
      </c>
      <c r="AG1495" s="165">
        <f>(VLOOKUP(B1495,'P2 Origin'!$C$21:$M$176,4,0))*AF1495</f>
        <v>0</v>
      </c>
      <c r="AH1495" s="166">
        <f t="shared" si="657"/>
        <v>0</v>
      </c>
      <c r="AI1495" s="165">
        <f>(VLOOKUP(B1495,'P2 Origin'!$C$21:$M$176,5,0))*AH1495</f>
        <v>0</v>
      </c>
      <c r="AJ1495" s="166">
        <f t="shared" si="671"/>
        <v>0</v>
      </c>
      <c r="AK1495" s="165">
        <f>(VLOOKUP(B1495,'P2 Origin'!$C$21:$M$176,6,0))*AJ1495</f>
        <v>0</v>
      </c>
      <c r="AL1495" s="166">
        <f t="shared" si="658"/>
        <v>0</v>
      </c>
      <c r="AM1495" s="165">
        <f>(VLOOKUP($B1495,'P2 Origin'!$C$21:$M$176,7,0))*AL1495</f>
        <v>0</v>
      </c>
      <c r="AN1495" s="166">
        <f t="shared" si="659"/>
        <v>37</v>
      </c>
      <c r="AO1495" s="165">
        <f>(VLOOKUP($B1495,'P2 Origin'!$C$21:$M$176,8,0))*AN1495</f>
        <v>0</v>
      </c>
      <c r="AP1495" s="166">
        <f t="shared" si="660"/>
        <v>0</v>
      </c>
      <c r="AQ1495" s="165">
        <f>(VLOOKUP($B1495,'P2 Origin'!$C$21:$M$176,9,0))*AP1495</f>
        <v>0</v>
      </c>
      <c r="AR1495" s="155">
        <f t="shared" si="644"/>
        <v>1</v>
      </c>
      <c r="AS1495" s="164">
        <f>(VLOOKUP(B1495,'P2 Origin'!$C$21:$M$176,10,0))*K1495</f>
        <v>0</v>
      </c>
      <c r="AT1495" s="164">
        <f>(VLOOKUP(B1495,'P2 Origin'!$C$21:$M$176,11,0))*J1495</f>
        <v>0</v>
      </c>
      <c r="AU1495" s="167">
        <v>37</v>
      </c>
      <c r="AV1495" s="168">
        <v>37</v>
      </c>
      <c r="AW1495" s="169">
        <v>0</v>
      </c>
      <c r="AX1495" s="170">
        <f>IF(AU1495&gt;=0.1,'P3 Bureaumarge zee- en luchtvr.'!$D$12,0)</f>
        <v>0</v>
      </c>
      <c r="AY1495" s="163">
        <f t="shared" si="661"/>
        <v>0</v>
      </c>
      <c r="AZ1495" s="157" t="str">
        <f>VLOOKUP(D1495,'P4 Destination'!$C$21:$O$176,13,0)</f>
        <v>USD</v>
      </c>
      <c r="BA1495" s="164">
        <f t="shared" si="662"/>
        <v>0</v>
      </c>
      <c r="BB1495" s="171">
        <f>IF(AU1495&gt;0.1,(VLOOKUP(D1495,'P4 Destination'!$C$21:$M$176,3,0))*I1495,0)</f>
        <v>0</v>
      </c>
      <c r="BC1495" s="172">
        <f t="shared" si="663"/>
        <v>0</v>
      </c>
      <c r="BD1495" s="171">
        <f>(VLOOKUP($D1495,'P4 Destination'!$C$21:$M$176,4,0))*BC1495</f>
        <v>0</v>
      </c>
      <c r="BE1495" s="172">
        <f t="shared" si="664"/>
        <v>0</v>
      </c>
      <c r="BF1495" s="171">
        <f>(VLOOKUP($D1495,'P4 Destination'!$C$21:$M$176,5,0))*BE1495</f>
        <v>0</v>
      </c>
      <c r="BG1495" s="172">
        <f t="shared" si="665"/>
        <v>0</v>
      </c>
      <c r="BH1495" s="171">
        <f>(VLOOKUP($D1495,'P4 Destination'!$C$21:$M$176,6,0))*BG1495</f>
        <v>0</v>
      </c>
      <c r="BI1495" s="172">
        <f t="shared" si="666"/>
        <v>0</v>
      </c>
      <c r="BJ1495" s="171">
        <f>(VLOOKUP($D1495,'P4 Destination'!$C$21:$M$176,7,0))*BI1495</f>
        <v>0</v>
      </c>
      <c r="BK1495" s="172">
        <f t="shared" si="667"/>
        <v>37</v>
      </c>
      <c r="BL1495" s="171">
        <f>(VLOOKUP($D1495,'P4 Destination'!$C$21:$M$176,8,0))*BK1495</f>
        <v>0</v>
      </c>
      <c r="BM1495" s="172">
        <f t="shared" si="668"/>
        <v>0</v>
      </c>
      <c r="BN1495" s="171">
        <f>(VLOOKUP($D1495,'P4 Destination'!$C$21:$M$176,9,0))*BM1495</f>
        <v>0</v>
      </c>
      <c r="BO1495" s="154">
        <f t="shared" si="645"/>
        <v>1</v>
      </c>
      <c r="BP1495" s="171">
        <f>(VLOOKUP(D1495,'P4 Destination'!$C$21:$M$176,10,0))*K1495</f>
        <v>0</v>
      </c>
      <c r="BQ1495" s="171">
        <f>(VLOOKUP(D1495,'P4 Destination'!$C$21:$M$176,11,0))*J1495</f>
        <v>0</v>
      </c>
      <c r="BR1495" s="173">
        <f t="shared" si="669"/>
        <v>0</v>
      </c>
      <c r="BS1495" s="173">
        <f>(AV1495*2500)*'P6 Verzekering'!$E$11</f>
        <v>0</v>
      </c>
      <c r="BT1495" s="173">
        <f>(AW1495*2500)*'P6 Verzekering'!$E$12</f>
        <v>0</v>
      </c>
      <c r="BU1495" s="173">
        <f>(L1495*2500)*'P6 Verzekering'!$E$13</f>
        <v>0</v>
      </c>
      <c r="BV1495" s="173">
        <f t="shared" si="670"/>
        <v>0</v>
      </c>
      <c r="BW1495"/>
      <c r="BX1495"/>
    </row>
    <row r="1496" spans="1:76">
      <c r="A1496" s="152" t="s">
        <v>2195</v>
      </c>
      <c r="B1496" s="152" t="s">
        <v>219</v>
      </c>
      <c r="C1496" s="152" t="s">
        <v>219</v>
      </c>
      <c r="D1496" s="152" t="s">
        <v>271</v>
      </c>
      <c r="E1496" s="152" t="s">
        <v>270</v>
      </c>
      <c r="F1496" s="153">
        <f t="shared" si="646"/>
        <v>28</v>
      </c>
      <c r="G1496" s="154">
        <v>1</v>
      </c>
      <c r="H1496" s="154">
        <f>IFERROR(VLOOKUP(B1496,'P2 Origin'!$C$21:$Q$176,15,FALSE),0)</f>
        <v>0</v>
      </c>
      <c r="I1496" s="154">
        <f>IFERROR(VLOOKUP(D1496,'P4 Destination'!$C$21:$Q$176,15,FALSE),0)</f>
        <v>0</v>
      </c>
      <c r="J1496" s="155"/>
      <c r="K1496" s="155">
        <v>1</v>
      </c>
      <c r="L1496" s="156">
        <v>0</v>
      </c>
      <c r="M1496" s="155">
        <v>0</v>
      </c>
      <c r="N1496" s="155">
        <v>0</v>
      </c>
      <c r="O1496" s="157">
        <f t="shared" si="647"/>
        <v>0</v>
      </c>
      <c r="P1496" s="158">
        <f t="shared" si="648"/>
        <v>0</v>
      </c>
      <c r="Q1496" s="159">
        <f>IFERROR(VLOOKUP(N1496,'P1 Intra-Europees'!$A$15:$H$25,3,0),0)*P1496</f>
        <v>0</v>
      </c>
      <c r="R1496" s="160">
        <f t="shared" si="649"/>
        <v>0</v>
      </c>
      <c r="S1496" s="159">
        <f>IFERROR(VLOOKUP(N1496,'P1 Intra-Europees'!$A$15:$H$25,4,0),0)*R1496</f>
        <v>0</v>
      </c>
      <c r="T1496" s="160">
        <f t="shared" si="650"/>
        <v>0</v>
      </c>
      <c r="U1496" s="159">
        <f>IFERROR(VLOOKUP(N1496,'P1 Intra-Europees'!$A$15:$H$25,5,0),0)*T1496</f>
        <v>0</v>
      </c>
      <c r="V1496" s="160">
        <f t="shared" si="651"/>
        <v>0</v>
      </c>
      <c r="W1496" s="159">
        <f>IFERROR(VLOOKUP(N1496,'P1 Intra-Europees'!$A$15:$H$25,6,0),0)*V1496</f>
        <v>0</v>
      </c>
      <c r="X1496" s="160">
        <f t="shared" si="652"/>
        <v>0</v>
      </c>
      <c r="Y1496" s="159">
        <f>IFERROR(VLOOKUP(N1496,'P1 Intra-Europees'!$A$15:$H$25,7,0),0)*X1496</f>
        <v>0</v>
      </c>
      <c r="Z1496" s="161">
        <f t="shared" si="653"/>
        <v>0</v>
      </c>
      <c r="AA1496" s="162">
        <f>IFERROR(VLOOKUP(N1496,'P1 Intra-Europees'!$A$15:$H$25,8,0),0)*Z1496</f>
        <v>0</v>
      </c>
      <c r="AB1496" s="163">
        <f t="shared" si="654"/>
        <v>0</v>
      </c>
      <c r="AC1496" s="157" t="str">
        <f>VLOOKUP(B1496,'P2 Origin'!$C$21:$O$176,13,0)</f>
        <v>EUR</v>
      </c>
      <c r="AD1496" s="164">
        <f t="shared" si="655"/>
        <v>0</v>
      </c>
      <c r="AE1496" s="165">
        <f>IF(AU1496&gt;0.1,VLOOKUP(B1496,'P2 Origin'!$C$21:$M$176,3,0)*H1496,0)</f>
        <v>0</v>
      </c>
      <c r="AF1496" s="166">
        <f t="shared" si="656"/>
        <v>0</v>
      </c>
      <c r="AG1496" s="165">
        <f>(VLOOKUP(B1496,'P2 Origin'!$C$21:$M$176,4,0))*AF1496</f>
        <v>0</v>
      </c>
      <c r="AH1496" s="166">
        <f t="shared" si="657"/>
        <v>0</v>
      </c>
      <c r="AI1496" s="165">
        <f>(VLOOKUP(B1496,'P2 Origin'!$C$21:$M$176,5,0))*AH1496</f>
        <v>0</v>
      </c>
      <c r="AJ1496" s="166">
        <f t="shared" si="671"/>
        <v>0</v>
      </c>
      <c r="AK1496" s="165">
        <f>(VLOOKUP(B1496,'P2 Origin'!$C$21:$M$176,6,0))*AJ1496</f>
        <v>0</v>
      </c>
      <c r="AL1496" s="166">
        <f t="shared" si="658"/>
        <v>28</v>
      </c>
      <c r="AM1496" s="165">
        <f>(VLOOKUP($B1496,'P2 Origin'!$C$21:$M$176,7,0))*AL1496</f>
        <v>0</v>
      </c>
      <c r="AN1496" s="166">
        <f t="shared" si="659"/>
        <v>0</v>
      </c>
      <c r="AO1496" s="165">
        <f>(VLOOKUP($B1496,'P2 Origin'!$C$21:$M$176,8,0))*AN1496</f>
        <v>0</v>
      </c>
      <c r="AP1496" s="166">
        <f t="shared" si="660"/>
        <v>0</v>
      </c>
      <c r="AQ1496" s="165">
        <f>(VLOOKUP($B1496,'P2 Origin'!$C$21:$M$176,9,0))*AP1496</f>
        <v>0</v>
      </c>
      <c r="AR1496" s="155">
        <f t="shared" si="644"/>
        <v>1</v>
      </c>
      <c r="AS1496" s="164">
        <f>(VLOOKUP(B1496,'P2 Origin'!$C$21:$M$176,10,0))*K1496</f>
        <v>0</v>
      </c>
      <c r="AT1496" s="164">
        <f>(VLOOKUP(B1496,'P2 Origin'!$C$21:$M$176,11,0))*J1496</f>
        <v>0</v>
      </c>
      <c r="AU1496" s="167">
        <v>28</v>
      </c>
      <c r="AV1496" s="168">
        <v>28</v>
      </c>
      <c r="AW1496" s="169">
        <v>0</v>
      </c>
      <c r="AX1496" s="170">
        <f>IF(AU1496&gt;=0.1,'P3 Bureaumarge zee- en luchtvr.'!$D$12,0)</f>
        <v>0</v>
      </c>
      <c r="AY1496" s="163">
        <f t="shared" si="661"/>
        <v>0</v>
      </c>
      <c r="AZ1496" s="157" t="str">
        <f>VLOOKUP(D1496,'P4 Destination'!$C$21:$O$176,13,0)</f>
        <v>USD</v>
      </c>
      <c r="BA1496" s="164">
        <f t="shared" si="662"/>
        <v>0</v>
      </c>
      <c r="BB1496" s="171">
        <f>IF(AU1496&gt;0.1,(VLOOKUP(D1496,'P4 Destination'!$C$21:$M$176,3,0))*I1496,0)</f>
        <v>0</v>
      </c>
      <c r="BC1496" s="172">
        <f t="shared" si="663"/>
        <v>0</v>
      </c>
      <c r="BD1496" s="171">
        <f>(VLOOKUP($D1496,'P4 Destination'!$C$21:$M$176,4,0))*BC1496</f>
        <v>0</v>
      </c>
      <c r="BE1496" s="172">
        <f t="shared" si="664"/>
        <v>0</v>
      </c>
      <c r="BF1496" s="171">
        <f>(VLOOKUP($D1496,'P4 Destination'!$C$21:$M$176,5,0))*BE1496</f>
        <v>0</v>
      </c>
      <c r="BG1496" s="172">
        <f t="shared" si="665"/>
        <v>0</v>
      </c>
      <c r="BH1496" s="171">
        <f>(VLOOKUP($D1496,'P4 Destination'!$C$21:$M$176,6,0))*BG1496</f>
        <v>0</v>
      </c>
      <c r="BI1496" s="172">
        <f t="shared" si="666"/>
        <v>28</v>
      </c>
      <c r="BJ1496" s="171">
        <f>(VLOOKUP($D1496,'P4 Destination'!$C$21:$M$176,7,0))*BI1496</f>
        <v>0</v>
      </c>
      <c r="BK1496" s="172">
        <f t="shared" si="667"/>
        <v>0</v>
      </c>
      <c r="BL1496" s="171">
        <f>(VLOOKUP($D1496,'P4 Destination'!$C$21:$M$176,8,0))*BK1496</f>
        <v>0</v>
      </c>
      <c r="BM1496" s="172">
        <f t="shared" si="668"/>
        <v>0</v>
      </c>
      <c r="BN1496" s="171">
        <f>(VLOOKUP($D1496,'P4 Destination'!$C$21:$M$176,9,0))*BM1496</f>
        <v>0</v>
      </c>
      <c r="BO1496" s="154">
        <f t="shared" si="645"/>
        <v>1</v>
      </c>
      <c r="BP1496" s="171">
        <f>(VLOOKUP(D1496,'P4 Destination'!$C$21:$M$176,10,0))*K1496</f>
        <v>0</v>
      </c>
      <c r="BQ1496" s="171">
        <f>(VLOOKUP(D1496,'P4 Destination'!$C$21:$M$176,11,0))*J1496</f>
        <v>0</v>
      </c>
      <c r="BR1496" s="173">
        <f t="shared" si="669"/>
        <v>0</v>
      </c>
      <c r="BS1496" s="173">
        <f>(AV1496*2500)*'P6 Verzekering'!$E$11</f>
        <v>0</v>
      </c>
      <c r="BT1496" s="173">
        <f>(AW1496*2500)*'P6 Verzekering'!$E$12</f>
        <v>0</v>
      </c>
      <c r="BU1496" s="173">
        <f>(L1496*2500)*'P6 Verzekering'!$E$13</f>
        <v>0</v>
      </c>
      <c r="BV1496" s="173">
        <f t="shared" si="670"/>
        <v>0</v>
      </c>
      <c r="BW1496"/>
      <c r="BX1496"/>
    </row>
    <row r="1497" spans="1:76" ht="14.45" customHeight="1">
      <c r="A1497" s="152" t="s">
        <v>2196</v>
      </c>
      <c r="B1497" s="152" t="s">
        <v>219</v>
      </c>
      <c r="C1497" s="152" t="s">
        <v>219</v>
      </c>
      <c r="D1497" s="152" t="s">
        <v>271</v>
      </c>
      <c r="E1497" s="152" t="s">
        <v>270</v>
      </c>
      <c r="F1497" s="153">
        <f t="shared" si="646"/>
        <v>19</v>
      </c>
      <c r="G1497" s="154">
        <v>1</v>
      </c>
      <c r="H1497" s="154">
        <f>IFERROR(VLOOKUP(B1497,'P2 Origin'!$C$21:$Q$176,15,FALSE),0)</f>
        <v>0</v>
      </c>
      <c r="I1497" s="154">
        <f>IFERROR(VLOOKUP(D1497,'P4 Destination'!$C$21:$Q$176,15,FALSE),0)</f>
        <v>0</v>
      </c>
      <c r="J1497" s="155"/>
      <c r="K1497" s="155">
        <v>1</v>
      </c>
      <c r="L1497" s="156">
        <v>0</v>
      </c>
      <c r="M1497" s="155">
        <v>0</v>
      </c>
      <c r="N1497" s="155">
        <v>0</v>
      </c>
      <c r="O1497" s="157">
        <f t="shared" si="647"/>
        <v>0</v>
      </c>
      <c r="P1497" s="158">
        <f t="shared" si="648"/>
        <v>0</v>
      </c>
      <c r="Q1497" s="159">
        <f>IFERROR(VLOOKUP(N1497,'P1 Intra-Europees'!$A$15:$H$25,3,0),0)*P1497</f>
        <v>0</v>
      </c>
      <c r="R1497" s="160">
        <f t="shared" si="649"/>
        <v>0</v>
      </c>
      <c r="S1497" s="159">
        <f>IFERROR(VLOOKUP(N1497,'P1 Intra-Europees'!$A$15:$H$25,4,0),0)*R1497</f>
        <v>0</v>
      </c>
      <c r="T1497" s="160">
        <f t="shared" si="650"/>
        <v>0</v>
      </c>
      <c r="U1497" s="159">
        <f>IFERROR(VLOOKUP(N1497,'P1 Intra-Europees'!$A$15:$H$25,5,0),0)*T1497</f>
        <v>0</v>
      </c>
      <c r="V1497" s="160">
        <f t="shared" si="651"/>
        <v>0</v>
      </c>
      <c r="W1497" s="159">
        <f>IFERROR(VLOOKUP(N1497,'P1 Intra-Europees'!$A$15:$H$25,6,0),0)*V1497</f>
        <v>0</v>
      </c>
      <c r="X1497" s="160">
        <f t="shared" si="652"/>
        <v>0</v>
      </c>
      <c r="Y1497" s="159">
        <f>IFERROR(VLOOKUP(N1497,'P1 Intra-Europees'!$A$15:$H$25,7,0),0)*X1497</f>
        <v>0</v>
      </c>
      <c r="Z1497" s="161">
        <f t="shared" si="653"/>
        <v>0</v>
      </c>
      <c r="AA1497" s="162">
        <f>IFERROR(VLOOKUP(N1497,'P1 Intra-Europees'!$A$15:$H$25,8,0),0)*Z1497</f>
        <v>0</v>
      </c>
      <c r="AB1497" s="163">
        <f t="shared" si="654"/>
        <v>0</v>
      </c>
      <c r="AC1497" s="157" t="str">
        <f>VLOOKUP(B1497,'P2 Origin'!$C$21:$O$176,13,0)</f>
        <v>EUR</v>
      </c>
      <c r="AD1497" s="164">
        <f t="shared" si="655"/>
        <v>0</v>
      </c>
      <c r="AE1497" s="165">
        <f>IF(AU1497&gt;0.1,VLOOKUP(B1497,'P2 Origin'!$C$21:$M$176,3,0)*H1497,0)</f>
        <v>0</v>
      </c>
      <c r="AF1497" s="166">
        <f t="shared" si="656"/>
        <v>0</v>
      </c>
      <c r="AG1497" s="165">
        <f>(VLOOKUP(B1497,'P2 Origin'!$C$21:$M$176,4,0))*AF1497</f>
        <v>0</v>
      </c>
      <c r="AH1497" s="166">
        <f t="shared" si="657"/>
        <v>0</v>
      </c>
      <c r="AI1497" s="165">
        <f>(VLOOKUP(B1497,'P2 Origin'!$C$21:$M$176,5,0))*AH1497</f>
        <v>0</v>
      </c>
      <c r="AJ1497" s="166">
        <f t="shared" si="671"/>
        <v>19</v>
      </c>
      <c r="AK1497" s="165">
        <f>(VLOOKUP(B1497,'P2 Origin'!$C$21:$M$176,6,0))*AJ1497</f>
        <v>0</v>
      </c>
      <c r="AL1497" s="166">
        <f t="shared" si="658"/>
        <v>0</v>
      </c>
      <c r="AM1497" s="165">
        <f>(VLOOKUP($B1497,'P2 Origin'!$C$21:$M$176,7,0))*AL1497</f>
        <v>0</v>
      </c>
      <c r="AN1497" s="166">
        <f t="shared" si="659"/>
        <v>0</v>
      </c>
      <c r="AO1497" s="165">
        <f>(VLOOKUP($B1497,'P2 Origin'!$C$21:$M$176,8,0))*AN1497</f>
        <v>0</v>
      </c>
      <c r="AP1497" s="166">
        <f t="shared" si="660"/>
        <v>0</v>
      </c>
      <c r="AQ1497" s="165">
        <f>(VLOOKUP($B1497,'P2 Origin'!$C$21:$M$176,9,0))*AP1497</f>
        <v>0</v>
      </c>
      <c r="AR1497" s="155">
        <f t="shared" si="644"/>
        <v>1</v>
      </c>
      <c r="AS1497" s="164">
        <f>(VLOOKUP(B1497,'P2 Origin'!$C$21:$M$176,10,0))*K1497</f>
        <v>0</v>
      </c>
      <c r="AT1497" s="164">
        <f>(VLOOKUP(B1497,'P2 Origin'!$C$21:$M$176,11,0))*J1497</f>
        <v>0</v>
      </c>
      <c r="AU1497" s="167">
        <v>19</v>
      </c>
      <c r="AV1497" s="168">
        <v>19</v>
      </c>
      <c r="AW1497" s="169">
        <v>0</v>
      </c>
      <c r="AX1497" s="170">
        <f>IF(AU1497&gt;=0.1,'P3 Bureaumarge zee- en luchtvr.'!$D$12,0)</f>
        <v>0</v>
      </c>
      <c r="AY1497" s="163">
        <f t="shared" si="661"/>
        <v>0</v>
      </c>
      <c r="AZ1497" s="157" t="str">
        <f>VLOOKUP(D1497,'P4 Destination'!$C$21:$O$176,13,0)</f>
        <v>USD</v>
      </c>
      <c r="BA1497" s="164">
        <f t="shared" si="662"/>
        <v>0</v>
      </c>
      <c r="BB1497" s="171">
        <f>IF(AU1497&gt;0.1,(VLOOKUP(D1497,'P4 Destination'!$C$21:$M$176,3,0))*I1497,0)</f>
        <v>0</v>
      </c>
      <c r="BC1497" s="172">
        <f t="shared" si="663"/>
        <v>0</v>
      </c>
      <c r="BD1497" s="171">
        <f>(VLOOKUP($D1497,'P4 Destination'!$C$21:$M$176,4,0))*BC1497</f>
        <v>0</v>
      </c>
      <c r="BE1497" s="172">
        <f t="shared" si="664"/>
        <v>0</v>
      </c>
      <c r="BF1497" s="171">
        <f>(VLOOKUP($D1497,'P4 Destination'!$C$21:$M$176,5,0))*BE1497</f>
        <v>0</v>
      </c>
      <c r="BG1497" s="172">
        <f t="shared" si="665"/>
        <v>19</v>
      </c>
      <c r="BH1497" s="171">
        <f>(VLOOKUP($D1497,'P4 Destination'!$C$21:$M$176,6,0))*BG1497</f>
        <v>0</v>
      </c>
      <c r="BI1497" s="172">
        <f t="shared" si="666"/>
        <v>0</v>
      </c>
      <c r="BJ1497" s="171">
        <f>(VLOOKUP($D1497,'P4 Destination'!$C$21:$M$176,7,0))*BI1497</f>
        <v>0</v>
      </c>
      <c r="BK1497" s="172">
        <f t="shared" si="667"/>
        <v>0</v>
      </c>
      <c r="BL1497" s="171">
        <f>(VLOOKUP($D1497,'P4 Destination'!$C$21:$M$176,8,0))*BK1497</f>
        <v>0</v>
      </c>
      <c r="BM1497" s="172">
        <f t="shared" si="668"/>
        <v>0</v>
      </c>
      <c r="BN1497" s="171">
        <f>(VLOOKUP($D1497,'P4 Destination'!$C$21:$M$176,9,0))*BM1497</f>
        <v>0</v>
      </c>
      <c r="BO1497" s="154">
        <f t="shared" si="645"/>
        <v>1</v>
      </c>
      <c r="BP1497" s="171">
        <f>(VLOOKUP(D1497,'P4 Destination'!$C$21:$M$176,10,0))*K1497</f>
        <v>0</v>
      </c>
      <c r="BQ1497" s="171">
        <f>(VLOOKUP(D1497,'P4 Destination'!$C$21:$M$176,11,0))*J1497</f>
        <v>0</v>
      </c>
      <c r="BR1497" s="173">
        <f t="shared" si="669"/>
        <v>0</v>
      </c>
      <c r="BS1497" s="173">
        <f>(AV1497*2500)*'P6 Verzekering'!$E$11</f>
        <v>0</v>
      </c>
      <c r="BT1497" s="173">
        <f>(AW1497*2500)*'P6 Verzekering'!$E$12</f>
        <v>0</v>
      </c>
      <c r="BU1497" s="173">
        <f>(L1497*2500)*'P6 Verzekering'!$E$13</f>
        <v>0</v>
      </c>
      <c r="BV1497" s="173">
        <f t="shared" si="670"/>
        <v>0</v>
      </c>
      <c r="BW1497"/>
      <c r="BX1497"/>
    </row>
    <row r="1498" spans="1:76">
      <c r="A1498" s="152" t="s">
        <v>2197</v>
      </c>
      <c r="B1498" s="152" t="s">
        <v>219</v>
      </c>
      <c r="C1498" s="152" t="s">
        <v>219</v>
      </c>
      <c r="D1498" s="152" t="s">
        <v>271</v>
      </c>
      <c r="E1498" s="152" t="s">
        <v>270</v>
      </c>
      <c r="F1498" s="153">
        <f t="shared" si="646"/>
        <v>23</v>
      </c>
      <c r="G1498" s="154">
        <v>1</v>
      </c>
      <c r="H1498" s="154">
        <f>IFERROR(VLOOKUP(B1498,'P2 Origin'!$C$21:$Q$176,15,FALSE),0)</f>
        <v>0</v>
      </c>
      <c r="I1498" s="154">
        <f>IFERROR(VLOOKUP(D1498,'P4 Destination'!$C$21:$Q$176,15,FALSE),0)</f>
        <v>0</v>
      </c>
      <c r="J1498" s="155"/>
      <c r="K1498" s="155">
        <v>1</v>
      </c>
      <c r="L1498" s="156">
        <v>0</v>
      </c>
      <c r="M1498" s="155">
        <v>0</v>
      </c>
      <c r="N1498" s="155">
        <v>0</v>
      </c>
      <c r="O1498" s="157">
        <f t="shared" si="647"/>
        <v>0</v>
      </c>
      <c r="P1498" s="158">
        <f t="shared" si="648"/>
        <v>0</v>
      </c>
      <c r="Q1498" s="159">
        <f>IFERROR(VLOOKUP(N1498,'P1 Intra-Europees'!$A$15:$H$25,3,0),0)*P1498</f>
        <v>0</v>
      </c>
      <c r="R1498" s="160">
        <f t="shared" si="649"/>
        <v>0</v>
      </c>
      <c r="S1498" s="159">
        <f>IFERROR(VLOOKUP(N1498,'P1 Intra-Europees'!$A$15:$H$25,4,0),0)*R1498</f>
        <v>0</v>
      </c>
      <c r="T1498" s="160">
        <f t="shared" si="650"/>
        <v>0</v>
      </c>
      <c r="U1498" s="159">
        <f>IFERROR(VLOOKUP(N1498,'P1 Intra-Europees'!$A$15:$H$25,5,0),0)*T1498</f>
        <v>0</v>
      </c>
      <c r="V1498" s="160">
        <f t="shared" si="651"/>
        <v>0</v>
      </c>
      <c r="W1498" s="159">
        <f>IFERROR(VLOOKUP(N1498,'P1 Intra-Europees'!$A$15:$H$25,6,0),0)*V1498</f>
        <v>0</v>
      </c>
      <c r="X1498" s="160">
        <f t="shared" si="652"/>
        <v>0</v>
      </c>
      <c r="Y1498" s="159">
        <f>IFERROR(VLOOKUP(N1498,'P1 Intra-Europees'!$A$15:$H$25,7,0),0)*X1498</f>
        <v>0</v>
      </c>
      <c r="Z1498" s="161">
        <f t="shared" si="653"/>
        <v>0</v>
      </c>
      <c r="AA1498" s="162">
        <f>IFERROR(VLOOKUP(N1498,'P1 Intra-Europees'!$A$15:$H$25,8,0),0)*Z1498</f>
        <v>0</v>
      </c>
      <c r="AB1498" s="163">
        <f t="shared" si="654"/>
        <v>0</v>
      </c>
      <c r="AC1498" s="157" t="str">
        <f>VLOOKUP(B1498,'P2 Origin'!$C$21:$O$176,13,0)</f>
        <v>EUR</v>
      </c>
      <c r="AD1498" s="164">
        <f t="shared" si="655"/>
        <v>0</v>
      </c>
      <c r="AE1498" s="165">
        <f>IF(AU1498&gt;0.1,VLOOKUP(B1498,'P2 Origin'!$C$21:$M$176,3,0)*H1498,0)</f>
        <v>0</v>
      </c>
      <c r="AF1498" s="166">
        <f t="shared" si="656"/>
        <v>0</v>
      </c>
      <c r="AG1498" s="165">
        <f>(VLOOKUP(B1498,'P2 Origin'!$C$21:$M$176,4,0))*AF1498</f>
        <v>0</v>
      </c>
      <c r="AH1498" s="166">
        <f t="shared" si="657"/>
        <v>0</v>
      </c>
      <c r="AI1498" s="165">
        <f>(VLOOKUP(B1498,'P2 Origin'!$C$21:$M$176,5,0))*AH1498</f>
        <v>0</v>
      </c>
      <c r="AJ1498" s="166">
        <f t="shared" si="671"/>
        <v>23</v>
      </c>
      <c r="AK1498" s="165">
        <f>(VLOOKUP(B1498,'P2 Origin'!$C$21:$M$176,6,0))*AJ1498</f>
        <v>0</v>
      </c>
      <c r="AL1498" s="166">
        <f t="shared" si="658"/>
        <v>0</v>
      </c>
      <c r="AM1498" s="165">
        <f>(VLOOKUP($B1498,'P2 Origin'!$C$21:$M$176,7,0))*AL1498</f>
        <v>0</v>
      </c>
      <c r="AN1498" s="166">
        <f t="shared" si="659"/>
        <v>0</v>
      </c>
      <c r="AO1498" s="165">
        <f>(VLOOKUP($B1498,'P2 Origin'!$C$21:$M$176,8,0))*AN1498</f>
        <v>0</v>
      </c>
      <c r="AP1498" s="166">
        <f t="shared" si="660"/>
        <v>0</v>
      </c>
      <c r="AQ1498" s="165">
        <f>(VLOOKUP($B1498,'P2 Origin'!$C$21:$M$176,9,0))*AP1498</f>
        <v>0</v>
      </c>
      <c r="AR1498" s="155">
        <f t="shared" si="644"/>
        <v>1</v>
      </c>
      <c r="AS1498" s="164">
        <f>(VLOOKUP(B1498,'P2 Origin'!$C$21:$M$176,10,0))*K1498</f>
        <v>0</v>
      </c>
      <c r="AT1498" s="164">
        <f>(VLOOKUP(B1498,'P2 Origin'!$C$21:$M$176,11,0))*J1498</f>
        <v>0</v>
      </c>
      <c r="AU1498" s="167">
        <v>23</v>
      </c>
      <c r="AV1498" s="168">
        <v>23</v>
      </c>
      <c r="AW1498" s="169">
        <v>0</v>
      </c>
      <c r="AX1498" s="170">
        <f>IF(AU1498&gt;=0.1,'P3 Bureaumarge zee- en luchtvr.'!$D$12,0)</f>
        <v>0</v>
      </c>
      <c r="AY1498" s="163">
        <f t="shared" si="661"/>
        <v>0</v>
      </c>
      <c r="AZ1498" s="157" t="str">
        <f>VLOOKUP(D1498,'P4 Destination'!$C$21:$O$176,13,0)</f>
        <v>USD</v>
      </c>
      <c r="BA1498" s="164">
        <f t="shared" si="662"/>
        <v>0</v>
      </c>
      <c r="BB1498" s="171">
        <f>IF(AU1498&gt;0.1,(VLOOKUP(D1498,'P4 Destination'!$C$21:$M$176,3,0))*I1498,0)</f>
        <v>0</v>
      </c>
      <c r="BC1498" s="172">
        <f t="shared" si="663"/>
        <v>0</v>
      </c>
      <c r="BD1498" s="171">
        <f>(VLOOKUP($D1498,'P4 Destination'!$C$21:$M$176,4,0))*BC1498</f>
        <v>0</v>
      </c>
      <c r="BE1498" s="172">
        <f t="shared" si="664"/>
        <v>0</v>
      </c>
      <c r="BF1498" s="171">
        <f>(VLOOKUP($D1498,'P4 Destination'!$C$21:$M$176,5,0))*BE1498</f>
        <v>0</v>
      </c>
      <c r="BG1498" s="172">
        <f t="shared" si="665"/>
        <v>23</v>
      </c>
      <c r="BH1498" s="171">
        <f>(VLOOKUP($D1498,'P4 Destination'!$C$21:$M$176,6,0))*BG1498</f>
        <v>0</v>
      </c>
      <c r="BI1498" s="172">
        <f t="shared" si="666"/>
        <v>0</v>
      </c>
      <c r="BJ1498" s="171">
        <f>(VLOOKUP($D1498,'P4 Destination'!$C$21:$M$176,7,0))*BI1498</f>
        <v>0</v>
      </c>
      <c r="BK1498" s="172">
        <f t="shared" si="667"/>
        <v>0</v>
      </c>
      <c r="BL1498" s="171">
        <f>(VLOOKUP($D1498,'P4 Destination'!$C$21:$M$176,8,0))*BK1498</f>
        <v>0</v>
      </c>
      <c r="BM1498" s="172">
        <f t="shared" si="668"/>
        <v>0</v>
      </c>
      <c r="BN1498" s="171">
        <f>(VLOOKUP($D1498,'P4 Destination'!$C$21:$M$176,9,0))*BM1498</f>
        <v>0</v>
      </c>
      <c r="BO1498" s="154">
        <f t="shared" si="645"/>
        <v>1</v>
      </c>
      <c r="BP1498" s="171">
        <f>(VLOOKUP(D1498,'P4 Destination'!$C$21:$M$176,10,0))*K1498</f>
        <v>0</v>
      </c>
      <c r="BQ1498" s="171">
        <f>(VLOOKUP(D1498,'P4 Destination'!$C$21:$M$176,11,0))*J1498</f>
        <v>0</v>
      </c>
      <c r="BR1498" s="173">
        <f t="shared" si="669"/>
        <v>0</v>
      </c>
      <c r="BS1498" s="173">
        <f>(AV1498*2500)*'P6 Verzekering'!$E$11</f>
        <v>0</v>
      </c>
      <c r="BT1498" s="173">
        <f>(AW1498*2500)*'P6 Verzekering'!$E$12</f>
        <v>0</v>
      </c>
      <c r="BU1498" s="173">
        <f>(L1498*2500)*'P6 Verzekering'!$E$13</f>
        <v>0</v>
      </c>
      <c r="BV1498" s="173">
        <f t="shared" si="670"/>
        <v>0</v>
      </c>
      <c r="BW1498"/>
      <c r="BX1498"/>
    </row>
    <row r="1499" spans="1:76">
      <c r="A1499" s="152" t="s">
        <v>2199</v>
      </c>
      <c r="B1499" s="152" t="s">
        <v>219</v>
      </c>
      <c r="C1499" s="152" t="s">
        <v>219</v>
      </c>
      <c r="D1499" s="152" t="s">
        <v>271</v>
      </c>
      <c r="E1499" s="152" t="s">
        <v>270</v>
      </c>
      <c r="F1499" s="153">
        <f t="shared" si="646"/>
        <v>11</v>
      </c>
      <c r="G1499" s="154">
        <v>1</v>
      </c>
      <c r="H1499" s="154">
        <f>IFERROR(VLOOKUP(B1499,'P2 Origin'!$C$21:$Q$176,15,FALSE),0)</f>
        <v>0</v>
      </c>
      <c r="I1499" s="154">
        <f>IFERROR(VLOOKUP(D1499,'P4 Destination'!$C$21:$Q$176,15,FALSE),0)</f>
        <v>0</v>
      </c>
      <c r="J1499" s="155"/>
      <c r="K1499" s="155">
        <v>1</v>
      </c>
      <c r="L1499" s="156">
        <v>0</v>
      </c>
      <c r="M1499" s="155">
        <v>0</v>
      </c>
      <c r="N1499" s="155">
        <v>0</v>
      </c>
      <c r="O1499" s="157">
        <f t="shared" si="647"/>
        <v>0</v>
      </c>
      <c r="P1499" s="158">
        <f t="shared" si="648"/>
        <v>0</v>
      </c>
      <c r="Q1499" s="159">
        <f>IFERROR(VLOOKUP(N1499,'P1 Intra-Europees'!$A$15:$H$25,3,0),0)*P1499</f>
        <v>0</v>
      </c>
      <c r="R1499" s="160">
        <f t="shared" si="649"/>
        <v>0</v>
      </c>
      <c r="S1499" s="159">
        <f>IFERROR(VLOOKUP(N1499,'P1 Intra-Europees'!$A$15:$H$25,4,0),0)*R1499</f>
        <v>0</v>
      </c>
      <c r="T1499" s="160">
        <f t="shared" si="650"/>
        <v>0</v>
      </c>
      <c r="U1499" s="159">
        <f>IFERROR(VLOOKUP(N1499,'P1 Intra-Europees'!$A$15:$H$25,5,0),0)*T1499</f>
        <v>0</v>
      </c>
      <c r="V1499" s="160">
        <f t="shared" si="651"/>
        <v>0</v>
      </c>
      <c r="W1499" s="159">
        <f>IFERROR(VLOOKUP(N1499,'P1 Intra-Europees'!$A$15:$H$25,6,0),0)*V1499</f>
        <v>0</v>
      </c>
      <c r="X1499" s="160">
        <f t="shared" si="652"/>
        <v>0</v>
      </c>
      <c r="Y1499" s="159">
        <f>IFERROR(VLOOKUP(N1499,'P1 Intra-Europees'!$A$15:$H$25,7,0),0)*X1499</f>
        <v>0</v>
      </c>
      <c r="Z1499" s="161">
        <f t="shared" si="653"/>
        <v>0</v>
      </c>
      <c r="AA1499" s="162">
        <f>IFERROR(VLOOKUP(N1499,'P1 Intra-Europees'!$A$15:$H$25,8,0),0)*Z1499</f>
        <v>0</v>
      </c>
      <c r="AB1499" s="163">
        <f t="shared" si="654"/>
        <v>0</v>
      </c>
      <c r="AC1499" s="157" t="str">
        <f>VLOOKUP(B1499,'P2 Origin'!$C$21:$O$176,13,0)</f>
        <v>EUR</v>
      </c>
      <c r="AD1499" s="164">
        <f t="shared" si="655"/>
        <v>0</v>
      </c>
      <c r="AE1499" s="165">
        <f>IF(AU1499&gt;0.1,VLOOKUP(B1499,'P2 Origin'!$C$21:$M$176,3,0)*H1499,0)</f>
        <v>0</v>
      </c>
      <c r="AF1499" s="166">
        <f t="shared" si="656"/>
        <v>0</v>
      </c>
      <c r="AG1499" s="165">
        <f>(VLOOKUP(B1499,'P2 Origin'!$C$21:$M$176,4,0))*AF1499</f>
        <v>0</v>
      </c>
      <c r="AH1499" s="166">
        <f t="shared" si="657"/>
        <v>11</v>
      </c>
      <c r="AI1499" s="165">
        <f>(VLOOKUP(B1499,'P2 Origin'!$C$21:$M$176,5,0))*AH1499</f>
        <v>0</v>
      </c>
      <c r="AJ1499" s="166">
        <f t="shared" si="671"/>
        <v>0</v>
      </c>
      <c r="AK1499" s="165">
        <f>(VLOOKUP(B1499,'P2 Origin'!$C$21:$M$176,6,0))*AJ1499</f>
        <v>0</v>
      </c>
      <c r="AL1499" s="166">
        <f t="shared" si="658"/>
        <v>0</v>
      </c>
      <c r="AM1499" s="165">
        <f>(VLOOKUP($B1499,'P2 Origin'!$C$21:$M$176,7,0))*AL1499</f>
        <v>0</v>
      </c>
      <c r="AN1499" s="166">
        <f t="shared" si="659"/>
        <v>0</v>
      </c>
      <c r="AO1499" s="165">
        <f>(VLOOKUP($B1499,'P2 Origin'!$C$21:$M$176,8,0))*AN1499</f>
        <v>0</v>
      </c>
      <c r="AP1499" s="166">
        <f t="shared" si="660"/>
        <v>0</v>
      </c>
      <c r="AQ1499" s="165">
        <f>(VLOOKUP($B1499,'P2 Origin'!$C$21:$M$176,9,0))*AP1499</f>
        <v>0</v>
      </c>
      <c r="AR1499" s="155">
        <f t="shared" si="644"/>
        <v>1</v>
      </c>
      <c r="AS1499" s="164">
        <f>(VLOOKUP(B1499,'P2 Origin'!$C$21:$M$176,10,0))*K1499</f>
        <v>0</v>
      </c>
      <c r="AT1499" s="164">
        <f>(VLOOKUP(B1499,'P2 Origin'!$C$21:$M$176,11,0))*J1499</f>
        <v>0</v>
      </c>
      <c r="AU1499" s="167">
        <v>11</v>
      </c>
      <c r="AV1499" s="168">
        <v>11</v>
      </c>
      <c r="AW1499" s="169">
        <v>0</v>
      </c>
      <c r="AX1499" s="170">
        <f>IF(AU1499&gt;=0.1,'P3 Bureaumarge zee- en luchtvr.'!$D$12,0)</f>
        <v>0</v>
      </c>
      <c r="AY1499" s="163">
        <f t="shared" si="661"/>
        <v>0</v>
      </c>
      <c r="AZ1499" s="157" t="str">
        <f>VLOOKUP(D1499,'P4 Destination'!$C$21:$O$176,13,0)</f>
        <v>USD</v>
      </c>
      <c r="BA1499" s="164">
        <f t="shared" si="662"/>
        <v>0</v>
      </c>
      <c r="BB1499" s="171">
        <f>IF(AU1499&gt;0.1,(VLOOKUP(D1499,'P4 Destination'!$C$21:$M$176,3,0))*I1499,0)</f>
        <v>0</v>
      </c>
      <c r="BC1499" s="172">
        <f t="shared" si="663"/>
        <v>0</v>
      </c>
      <c r="BD1499" s="171">
        <f>(VLOOKUP($D1499,'P4 Destination'!$C$21:$M$176,4,0))*BC1499</f>
        <v>0</v>
      </c>
      <c r="BE1499" s="172">
        <f t="shared" si="664"/>
        <v>11</v>
      </c>
      <c r="BF1499" s="171">
        <f>(VLOOKUP($D1499,'P4 Destination'!$C$21:$M$176,5,0))*BE1499</f>
        <v>0</v>
      </c>
      <c r="BG1499" s="172">
        <f t="shared" si="665"/>
        <v>0</v>
      </c>
      <c r="BH1499" s="171">
        <f>(VLOOKUP($D1499,'P4 Destination'!$C$21:$M$176,6,0))*BG1499</f>
        <v>0</v>
      </c>
      <c r="BI1499" s="172">
        <f t="shared" si="666"/>
        <v>0</v>
      </c>
      <c r="BJ1499" s="171">
        <f>(VLOOKUP($D1499,'P4 Destination'!$C$21:$M$176,7,0))*BI1499</f>
        <v>0</v>
      </c>
      <c r="BK1499" s="172">
        <f t="shared" si="667"/>
        <v>0</v>
      </c>
      <c r="BL1499" s="171">
        <f>(VLOOKUP($D1499,'P4 Destination'!$C$21:$M$176,8,0))*BK1499</f>
        <v>0</v>
      </c>
      <c r="BM1499" s="172">
        <f t="shared" si="668"/>
        <v>0</v>
      </c>
      <c r="BN1499" s="171">
        <f>(VLOOKUP($D1499,'P4 Destination'!$C$21:$M$176,9,0))*BM1499</f>
        <v>0</v>
      </c>
      <c r="BO1499" s="154">
        <f t="shared" si="645"/>
        <v>1</v>
      </c>
      <c r="BP1499" s="171">
        <f>(VLOOKUP(D1499,'P4 Destination'!$C$21:$M$176,10,0))*K1499</f>
        <v>0</v>
      </c>
      <c r="BQ1499" s="171">
        <f>(VLOOKUP(D1499,'P4 Destination'!$C$21:$M$176,11,0))*J1499</f>
        <v>0</v>
      </c>
      <c r="BR1499" s="173">
        <f t="shared" si="669"/>
        <v>0</v>
      </c>
      <c r="BS1499" s="173">
        <f>(AV1499*2500)*'P6 Verzekering'!$E$11</f>
        <v>0</v>
      </c>
      <c r="BT1499" s="173">
        <f>(AW1499*2500)*'P6 Verzekering'!$E$12</f>
        <v>0</v>
      </c>
      <c r="BU1499" s="173">
        <f>(L1499*2500)*'P6 Verzekering'!$E$13</f>
        <v>0</v>
      </c>
      <c r="BV1499" s="173">
        <f t="shared" si="670"/>
        <v>0</v>
      </c>
      <c r="BW1499"/>
      <c r="BX1499"/>
    </row>
    <row r="1500" spans="1:76">
      <c r="A1500" s="152" t="s">
        <v>2200</v>
      </c>
      <c r="B1500" s="152" t="s">
        <v>219</v>
      </c>
      <c r="C1500" s="152" t="s">
        <v>219</v>
      </c>
      <c r="D1500" s="152" t="s">
        <v>271</v>
      </c>
      <c r="E1500" s="152" t="s">
        <v>270</v>
      </c>
      <c r="F1500" s="153">
        <f t="shared" si="646"/>
        <v>40</v>
      </c>
      <c r="G1500" s="154">
        <v>1</v>
      </c>
      <c r="H1500" s="154">
        <f>IFERROR(VLOOKUP(B1500,'P2 Origin'!$C$21:$Q$176,15,FALSE),0)</f>
        <v>0</v>
      </c>
      <c r="I1500" s="154">
        <f>IFERROR(VLOOKUP(D1500,'P4 Destination'!$C$21:$Q$176,15,FALSE),0)</f>
        <v>0</v>
      </c>
      <c r="J1500" s="155"/>
      <c r="K1500" s="155">
        <v>1</v>
      </c>
      <c r="L1500" s="156">
        <v>0</v>
      </c>
      <c r="M1500" s="155">
        <v>0</v>
      </c>
      <c r="N1500" s="155">
        <v>0</v>
      </c>
      <c r="O1500" s="157">
        <f t="shared" si="647"/>
        <v>0</v>
      </c>
      <c r="P1500" s="158">
        <f t="shared" si="648"/>
        <v>0</v>
      </c>
      <c r="Q1500" s="159">
        <f>IFERROR(VLOOKUP(N1500,'P1 Intra-Europees'!$A$15:$H$25,3,0),0)*P1500</f>
        <v>0</v>
      </c>
      <c r="R1500" s="160">
        <f t="shared" si="649"/>
        <v>0</v>
      </c>
      <c r="S1500" s="159">
        <f>IFERROR(VLOOKUP(N1500,'P1 Intra-Europees'!$A$15:$H$25,4,0),0)*R1500</f>
        <v>0</v>
      </c>
      <c r="T1500" s="160">
        <f t="shared" si="650"/>
        <v>0</v>
      </c>
      <c r="U1500" s="159">
        <f>IFERROR(VLOOKUP(N1500,'P1 Intra-Europees'!$A$15:$H$25,5,0),0)*T1500</f>
        <v>0</v>
      </c>
      <c r="V1500" s="160">
        <f t="shared" si="651"/>
        <v>0</v>
      </c>
      <c r="W1500" s="159">
        <f>IFERROR(VLOOKUP(N1500,'P1 Intra-Europees'!$A$15:$H$25,6,0),0)*V1500</f>
        <v>0</v>
      </c>
      <c r="X1500" s="160">
        <f t="shared" si="652"/>
        <v>0</v>
      </c>
      <c r="Y1500" s="159">
        <f>IFERROR(VLOOKUP(N1500,'P1 Intra-Europees'!$A$15:$H$25,7,0),0)*X1500</f>
        <v>0</v>
      </c>
      <c r="Z1500" s="161">
        <f t="shared" si="653"/>
        <v>0</v>
      </c>
      <c r="AA1500" s="162">
        <f>IFERROR(VLOOKUP(N1500,'P1 Intra-Europees'!$A$15:$H$25,8,0),0)*Z1500</f>
        <v>0</v>
      </c>
      <c r="AB1500" s="163">
        <f t="shared" si="654"/>
        <v>0</v>
      </c>
      <c r="AC1500" s="157" t="str">
        <f>VLOOKUP(B1500,'P2 Origin'!$C$21:$O$176,13,0)</f>
        <v>EUR</v>
      </c>
      <c r="AD1500" s="164">
        <f t="shared" si="655"/>
        <v>0</v>
      </c>
      <c r="AE1500" s="165">
        <f>IF(AU1500&gt;0.1,VLOOKUP(B1500,'P2 Origin'!$C$21:$M$176,3,0)*H1500,0)</f>
        <v>0</v>
      </c>
      <c r="AF1500" s="166">
        <f t="shared" si="656"/>
        <v>0</v>
      </c>
      <c r="AG1500" s="165">
        <f>(VLOOKUP(B1500,'P2 Origin'!$C$21:$M$176,4,0))*AF1500</f>
        <v>0</v>
      </c>
      <c r="AH1500" s="166">
        <f t="shared" si="657"/>
        <v>0</v>
      </c>
      <c r="AI1500" s="165">
        <f>(VLOOKUP(B1500,'P2 Origin'!$C$21:$M$176,5,0))*AH1500</f>
        <v>0</v>
      </c>
      <c r="AJ1500" s="166">
        <f t="shared" si="671"/>
        <v>0</v>
      </c>
      <c r="AK1500" s="165">
        <f>(VLOOKUP(B1500,'P2 Origin'!$C$21:$M$176,6,0))*AJ1500</f>
        <v>0</v>
      </c>
      <c r="AL1500" s="166">
        <f t="shared" si="658"/>
        <v>0</v>
      </c>
      <c r="AM1500" s="165">
        <f>(VLOOKUP($B1500,'P2 Origin'!$C$21:$M$176,7,0))*AL1500</f>
        <v>0</v>
      </c>
      <c r="AN1500" s="166">
        <f t="shared" si="659"/>
        <v>40</v>
      </c>
      <c r="AO1500" s="165">
        <f>(VLOOKUP($B1500,'P2 Origin'!$C$21:$M$176,8,0))*AN1500</f>
        <v>0</v>
      </c>
      <c r="AP1500" s="166">
        <f t="shared" si="660"/>
        <v>0</v>
      </c>
      <c r="AQ1500" s="165">
        <f>(VLOOKUP($B1500,'P2 Origin'!$C$21:$M$176,9,0))*AP1500</f>
        <v>0</v>
      </c>
      <c r="AR1500" s="155">
        <f t="shared" si="644"/>
        <v>1</v>
      </c>
      <c r="AS1500" s="164">
        <f>(VLOOKUP(B1500,'P2 Origin'!$C$21:$M$176,10,0))*K1500</f>
        <v>0</v>
      </c>
      <c r="AT1500" s="164">
        <f>(VLOOKUP(B1500,'P2 Origin'!$C$21:$M$176,11,0))*J1500</f>
        <v>0</v>
      </c>
      <c r="AU1500" s="167">
        <v>40</v>
      </c>
      <c r="AV1500" s="168">
        <v>40</v>
      </c>
      <c r="AW1500" s="169">
        <v>0</v>
      </c>
      <c r="AX1500" s="170">
        <f>IF(AU1500&gt;=0.1,'P3 Bureaumarge zee- en luchtvr.'!$D$12,0)</f>
        <v>0</v>
      </c>
      <c r="AY1500" s="163">
        <f t="shared" si="661"/>
        <v>0</v>
      </c>
      <c r="AZ1500" s="157" t="str">
        <f>VLOOKUP(D1500,'P4 Destination'!$C$21:$O$176,13,0)</f>
        <v>USD</v>
      </c>
      <c r="BA1500" s="164">
        <f t="shared" si="662"/>
        <v>0</v>
      </c>
      <c r="BB1500" s="171">
        <f>IF(AU1500&gt;0.1,(VLOOKUP(D1500,'P4 Destination'!$C$21:$M$176,3,0))*I1500,0)</f>
        <v>0</v>
      </c>
      <c r="BC1500" s="172">
        <f t="shared" si="663"/>
        <v>0</v>
      </c>
      <c r="BD1500" s="171">
        <f>(VLOOKUP($D1500,'P4 Destination'!$C$21:$M$176,4,0))*BC1500</f>
        <v>0</v>
      </c>
      <c r="BE1500" s="172">
        <f t="shared" si="664"/>
        <v>0</v>
      </c>
      <c r="BF1500" s="171">
        <f>(VLOOKUP($D1500,'P4 Destination'!$C$21:$M$176,5,0))*BE1500</f>
        <v>0</v>
      </c>
      <c r="BG1500" s="172">
        <f t="shared" si="665"/>
        <v>0</v>
      </c>
      <c r="BH1500" s="171">
        <f>(VLOOKUP($D1500,'P4 Destination'!$C$21:$M$176,6,0))*BG1500</f>
        <v>0</v>
      </c>
      <c r="BI1500" s="172">
        <f t="shared" si="666"/>
        <v>0</v>
      </c>
      <c r="BJ1500" s="171">
        <f>(VLOOKUP($D1500,'P4 Destination'!$C$21:$M$176,7,0))*BI1500</f>
        <v>0</v>
      </c>
      <c r="BK1500" s="172">
        <f t="shared" si="667"/>
        <v>40</v>
      </c>
      <c r="BL1500" s="171">
        <f>(VLOOKUP($D1500,'P4 Destination'!$C$21:$M$176,8,0))*BK1500</f>
        <v>0</v>
      </c>
      <c r="BM1500" s="172">
        <f t="shared" si="668"/>
        <v>0</v>
      </c>
      <c r="BN1500" s="171">
        <f>(VLOOKUP($D1500,'P4 Destination'!$C$21:$M$176,9,0))*BM1500</f>
        <v>0</v>
      </c>
      <c r="BO1500" s="154">
        <f t="shared" si="645"/>
        <v>1</v>
      </c>
      <c r="BP1500" s="171">
        <f>(VLOOKUP(D1500,'P4 Destination'!$C$21:$M$176,10,0))*K1500</f>
        <v>0</v>
      </c>
      <c r="BQ1500" s="171">
        <f>(VLOOKUP(D1500,'P4 Destination'!$C$21:$M$176,11,0))*J1500</f>
        <v>0</v>
      </c>
      <c r="BR1500" s="173">
        <f t="shared" si="669"/>
        <v>0</v>
      </c>
      <c r="BS1500" s="173">
        <f>(AV1500*2500)*'P6 Verzekering'!$E$11</f>
        <v>0</v>
      </c>
      <c r="BT1500" s="173">
        <f>(AW1500*2500)*'P6 Verzekering'!$E$12</f>
        <v>0</v>
      </c>
      <c r="BU1500" s="173">
        <f>(L1500*2500)*'P6 Verzekering'!$E$13</f>
        <v>0</v>
      </c>
      <c r="BV1500" s="173">
        <f t="shared" si="670"/>
        <v>0</v>
      </c>
      <c r="BW1500"/>
      <c r="BX1500"/>
    </row>
    <row r="1501" spans="1:76">
      <c r="A1501" s="152" t="s">
        <v>2201</v>
      </c>
      <c r="B1501" s="152" t="s">
        <v>219</v>
      </c>
      <c r="C1501" s="152" t="s">
        <v>219</v>
      </c>
      <c r="D1501" s="152" t="s">
        <v>271</v>
      </c>
      <c r="E1501" s="152" t="s">
        <v>270</v>
      </c>
      <c r="F1501" s="153">
        <f t="shared" si="646"/>
        <v>22</v>
      </c>
      <c r="G1501" s="154">
        <v>1</v>
      </c>
      <c r="H1501" s="154">
        <f>IFERROR(VLOOKUP(B1501,'P2 Origin'!$C$21:$Q$176,15,FALSE),0)</f>
        <v>0</v>
      </c>
      <c r="I1501" s="154">
        <f>IFERROR(VLOOKUP(D1501,'P4 Destination'!$C$21:$Q$176,15,FALSE),0)</f>
        <v>0</v>
      </c>
      <c r="J1501" s="155"/>
      <c r="K1501" s="155">
        <v>1</v>
      </c>
      <c r="L1501" s="156">
        <v>0</v>
      </c>
      <c r="M1501" s="155">
        <v>0</v>
      </c>
      <c r="N1501" s="155">
        <v>0</v>
      </c>
      <c r="O1501" s="157">
        <f t="shared" si="647"/>
        <v>0</v>
      </c>
      <c r="P1501" s="158">
        <f t="shared" si="648"/>
        <v>0</v>
      </c>
      <c r="Q1501" s="159">
        <f>IFERROR(VLOOKUP(N1501,'P1 Intra-Europees'!$A$15:$H$25,3,0),0)*P1501</f>
        <v>0</v>
      </c>
      <c r="R1501" s="160">
        <f t="shared" si="649"/>
        <v>0</v>
      </c>
      <c r="S1501" s="159">
        <f>IFERROR(VLOOKUP(N1501,'P1 Intra-Europees'!$A$15:$H$25,4,0),0)*R1501</f>
        <v>0</v>
      </c>
      <c r="T1501" s="160">
        <f t="shared" si="650"/>
        <v>0</v>
      </c>
      <c r="U1501" s="159">
        <f>IFERROR(VLOOKUP(N1501,'P1 Intra-Europees'!$A$15:$H$25,5,0),0)*T1501</f>
        <v>0</v>
      </c>
      <c r="V1501" s="160">
        <f t="shared" si="651"/>
        <v>0</v>
      </c>
      <c r="W1501" s="159">
        <f>IFERROR(VLOOKUP(N1501,'P1 Intra-Europees'!$A$15:$H$25,6,0),0)*V1501</f>
        <v>0</v>
      </c>
      <c r="X1501" s="160">
        <f t="shared" si="652"/>
        <v>0</v>
      </c>
      <c r="Y1501" s="159">
        <f>IFERROR(VLOOKUP(N1501,'P1 Intra-Europees'!$A$15:$H$25,7,0),0)*X1501</f>
        <v>0</v>
      </c>
      <c r="Z1501" s="161">
        <f t="shared" si="653"/>
        <v>0</v>
      </c>
      <c r="AA1501" s="162">
        <f>IFERROR(VLOOKUP(N1501,'P1 Intra-Europees'!$A$15:$H$25,8,0),0)*Z1501</f>
        <v>0</v>
      </c>
      <c r="AB1501" s="163">
        <f t="shared" si="654"/>
        <v>0</v>
      </c>
      <c r="AC1501" s="157" t="str">
        <f>VLOOKUP(B1501,'P2 Origin'!$C$21:$O$176,13,0)</f>
        <v>EUR</v>
      </c>
      <c r="AD1501" s="164">
        <f t="shared" si="655"/>
        <v>0</v>
      </c>
      <c r="AE1501" s="165">
        <f>IF(AU1501&gt;0.1,VLOOKUP(B1501,'P2 Origin'!$C$21:$M$176,3,0)*H1501,0)</f>
        <v>0</v>
      </c>
      <c r="AF1501" s="166">
        <f t="shared" si="656"/>
        <v>0</v>
      </c>
      <c r="AG1501" s="165">
        <f>(VLOOKUP(B1501,'P2 Origin'!$C$21:$M$176,4,0))*AF1501</f>
        <v>0</v>
      </c>
      <c r="AH1501" s="166">
        <f t="shared" si="657"/>
        <v>0</v>
      </c>
      <c r="AI1501" s="165">
        <f>(VLOOKUP(B1501,'P2 Origin'!$C$21:$M$176,5,0))*AH1501</f>
        <v>0</v>
      </c>
      <c r="AJ1501" s="166">
        <f t="shared" si="671"/>
        <v>22</v>
      </c>
      <c r="AK1501" s="165">
        <f>(VLOOKUP(B1501,'P2 Origin'!$C$21:$M$176,6,0))*AJ1501</f>
        <v>0</v>
      </c>
      <c r="AL1501" s="166">
        <f t="shared" si="658"/>
        <v>0</v>
      </c>
      <c r="AM1501" s="165">
        <f>(VLOOKUP($B1501,'P2 Origin'!$C$21:$M$176,7,0))*AL1501</f>
        <v>0</v>
      </c>
      <c r="AN1501" s="166">
        <f t="shared" si="659"/>
        <v>0</v>
      </c>
      <c r="AO1501" s="165">
        <f>(VLOOKUP($B1501,'P2 Origin'!$C$21:$M$176,8,0))*AN1501</f>
        <v>0</v>
      </c>
      <c r="AP1501" s="166">
        <f t="shared" si="660"/>
        <v>0</v>
      </c>
      <c r="AQ1501" s="165">
        <f>(VLOOKUP($B1501,'P2 Origin'!$C$21:$M$176,9,0))*AP1501</f>
        <v>0</v>
      </c>
      <c r="AR1501" s="155">
        <f t="shared" si="644"/>
        <v>1</v>
      </c>
      <c r="AS1501" s="164">
        <f>(VLOOKUP(B1501,'P2 Origin'!$C$21:$M$176,10,0))*K1501</f>
        <v>0</v>
      </c>
      <c r="AT1501" s="164">
        <f>(VLOOKUP(B1501,'P2 Origin'!$C$21:$M$176,11,0))*J1501</f>
        <v>0</v>
      </c>
      <c r="AU1501" s="167">
        <v>22</v>
      </c>
      <c r="AV1501" s="168">
        <v>22</v>
      </c>
      <c r="AW1501" s="169">
        <v>0</v>
      </c>
      <c r="AX1501" s="170">
        <f>IF(AU1501&gt;=0.1,'P3 Bureaumarge zee- en luchtvr.'!$D$12,0)</f>
        <v>0</v>
      </c>
      <c r="AY1501" s="163">
        <f t="shared" si="661"/>
        <v>0</v>
      </c>
      <c r="AZ1501" s="157" t="str">
        <f>VLOOKUP(D1501,'P4 Destination'!$C$21:$O$176,13,0)</f>
        <v>USD</v>
      </c>
      <c r="BA1501" s="164">
        <f t="shared" si="662"/>
        <v>0</v>
      </c>
      <c r="BB1501" s="171">
        <f>IF(AU1501&gt;0.1,(VLOOKUP(D1501,'P4 Destination'!$C$21:$M$176,3,0))*I1501,0)</f>
        <v>0</v>
      </c>
      <c r="BC1501" s="172">
        <f t="shared" si="663"/>
        <v>0</v>
      </c>
      <c r="BD1501" s="171">
        <f>(VLOOKUP($D1501,'P4 Destination'!$C$21:$M$176,4,0))*BC1501</f>
        <v>0</v>
      </c>
      <c r="BE1501" s="172">
        <f t="shared" si="664"/>
        <v>0</v>
      </c>
      <c r="BF1501" s="171">
        <f>(VLOOKUP($D1501,'P4 Destination'!$C$21:$M$176,5,0))*BE1501</f>
        <v>0</v>
      </c>
      <c r="BG1501" s="172">
        <f t="shared" si="665"/>
        <v>22</v>
      </c>
      <c r="BH1501" s="171">
        <f>(VLOOKUP($D1501,'P4 Destination'!$C$21:$M$176,6,0))*BG1501</f>
        <v>0</v>
      </c>
      <c r="BI1501" s="172">
        <f t="shared" si="666"/>
        <v>0</v>
      </c>
      <c r="BJ1501" s="171">
        <f>(VLOOKUP($D1501,'P4 Destination'!$C$21:$M$176,7,0))*BI1501</f>
        <v>0</v>
      </c>
      <c r="BK1501" s="172">
        <f t="shared" si="667"/>
        <v>0</v>
      </c>
      <c r="BL1501" s="171">
        <f>(VLOOKUP($D1501,'P4 Destination'!$C$21:$M$176,8,0))*BK1501</f>
        <v>0</v>
      </c>
      <c r="BM1501" s="172">
        <f t="shared" si="668"/>
        <v>0</v>
      </c>
      <c r="BN1501" s="171">
        <f>(VLOOKUP($D1501,'P4 Destination'!$C$21:$M$176,9,0))*BM1501</f>
        <v>0</v>
      </c>
      <c r="BO1501" s="154">
        <f t="shared" si="645"/>
        <v>1</v>
      </c>
      <c r="BP1501" s="171">
        <f>(VLOOKUP(D1501,'P4 Destination'!$C$21:$M$176,10,0))*K1501</f>
        <v>0</v>
      </c>
      <c r="BQ1501" s="171">
        <f>(VLOOKUP(D1501,'P4 Destination'!$C$21:$M$176,11,0))*J1501</f>
        <v>0</v>
      </c>
      <c r="BR1501" s="173">
        <f t="shared" si="669"/>
        <v>0</v>
      </c>
      <c r="BS1501" s="173">
        <f>(AV1501*2500)*'P6 Verzekering'!$E$11</f>
        <v>0</v>
      </c>
      <c r="BT1501" s="173">
        <f>(AW1501*2500)*'P6 Verzekering'!$E$12</f>
        <v>0</v>
      </c>
      <c r="BU1501" s="173">
        <f>(L1501*2500)*'P6 Verzekering'!$E$13</f>
        <v>0</v>
      </c>
      <c r="BV1501" s="173">
        <f t="shared" si="670"/>
        <v>0</v>
      </c>
      <c r="BW1501"/>
      <c r="BX1501"/>
    </row>
    <row r="1502" spans="1:76">
      <c r="A1502" s="152" t="s">
        <v>2202</v>
      </c>
      <c r="B1502" s="152" t="s">
        <v>219</v>
      </c>
      <c r="C1502" s="152" t="s">
        <v>219</v>
      </c>
      <c r="D1502" s="152" t="s">
        <v>271</v>
      </c>
      <c r="E1502" s="152" t="s">
        <v>270</v>
      </c>
      <c r="F1502" s="153">
        <f t="shared" si="646"/>
        <v>24</v>
      </c>
      <c r="G1502" s="154">
        <v>1</v>
      </c>
      <c r="H1502" s="154">
        <f>IFERROR(VLOOKUP(B1502,'P2 Origin'!$C$21:$Q$176,15,FALSE),0)</f>
        <v>0</v>
      </c>
      <c r="I1502" s="154">
        <f>IFERROR(VLOOKUP(D1502,'P4 Destination'!$C$21:$Q$176,15,FALSE),0)</f>
        <v>0</v>
      </c>
      <c r="J1502" s="155"/>
      <c r="K1502" s="155">
        <v>1</v>
      </c>
      <c r="L1502" s="156">
        <v>0</v>
      </c>
      <c r="M1502" s="155">
        <v>0</v>
      </c>
      <c r="N1502" s="155">
        <v>0</v>
      </c>
      <c r="O1502" s="157">
        <f t="shared" si="647"/>
        <v>0</v>
      </c>
      <c r="P1502" s="158">
        <f t="shared" si="648"/>
        <v>0</v>
      </c>
      <c r="Q1502" s="159">
        <f>IFERROR(VLOOKUP(N1502,'P1 Intra-Europees'!$A$15:$H$25,3,0),0)*P1502</f>
        <v>0</v>
      </c>
      <c r="R1502" s="160">
        <f t="shared" si="649"/>
        <v>0</v>
      </c>
      <c r="S1502" s="159">
        <f>IFERROR(VLOOKUP(N1502,'P1 Intra-Europees'!$A$15:$H$25,4,0),0)*R1502</f>
        <v>0</v>
      </c>
      <c r="T1502" s="160">
        <f t="shared" si="650"/>
        <v>0</v>
      </c>
      <c r="U1502" s="159">
        <f>IFERROR(VLOOKUP(N1502,'P1 Intra-Europees'!$A$15:$H$25,5,0),0)*T1502</f>
        <v>0</v>
      </c>
      <c r="V1502" s="160">
        <f t="shared" si="651"/>
        <v>0</v>
      </c>
      <c r="W1502" s="159">
        <f>IFERROR(VLOOKUP(N1502,'P1 Intra-Europees'!$A$15:$H$25,6,0),0)*V1502</f>
        <v>0</v>
      </c>
      <c r="X1502" s="160">
        <f t="shared" si="652"/>
        <v>0</v>
      </c>
      <c r="Y1502" s="159">
        <f>IFERROR(VLOOKUP(N1502,'P1 Intra-Europees'!$A$15:$H$25,7,0),0)*X1502</f>
        <v>0</v>
      </c>
      <c r="Z1502" s="161">
        <f t="shared" si="653"/>
        <v>0</v>
      </c>
      <c r="AA1502" s="162">
        <f>IFERROR(VLOOKUP(N1502,'P1 Intra-Europees'!$A$15:$H$25,8,0),0)*Z1502</f>
        <v>0</v>
      </c>
      <c r="AB1502" s="163">
        <f t="shared" si="654"/>
        <v>0</v>
      </c>
      <c r="AC1502" s="157" t="str">
        <f>VLOOKUP(B1502,'P2 Origin'!$C$21:$O$176,13,0)</f>
        <v>EUR</v>
      </c>
      <c r="AD1502" s="164">
        <f t="shared" si="655"/>
        <v>0</v>
      </c>
      <c r="AE1502" s="165">
        <f>IF(AU1502&gt;0.1,VLOOKUP(B1502,'P2 Origin'!$C$21:$M$176,3,0)*H1502,0)</f>
        <v>0</v>
      </c>
      <c r="AF1502" s="166">
        <f t="shared" si="656"/>
        <v>0</v>
      </c>
      <c r="AG1502" s="165">
        <f>(VLOOKUP(B1502,'P2 Origin'!$C$21:$M$176,4,0))*AF1502</f>
        <v>0</v>
      </c>
      <c r="AH1502" s="166">
        <f t="shared" si="657"/>
        <v>0</v>
      </c>
      <c r="AI1502" s="165">
        <f>(VLOOKUP(B1502,'P2 Origin'!$C$21:$M$176,5,0))*AH1502</f>
        <v>0</v>
      </c>
      <c r="AJ1502" s="166">
        <f t="shared" si="671"/>
        <v>24</v>
      </c>
      <c r="AK1502" s="165">
        <f>(VLOOKUP(B1502,'P2 Origin'!$C$21:$M$176,6,0))*AJ1502</f>
        <v>0</v>
      </c>
      <c r="AL1502" s="166">
        <f t="shared" si="658"/>
        <v>0</v>
      </c>
      <c r="AM1502" s="165">
        <f>(VLOOKUP($B1502,'P2 Origin'!$C$21:$M$176,7,0))*AL1502</f>
        <v>0</v>
      </c>
      <c r="AN1502" s="166">
        <f t="shared" si="659"/>
        <v>0</v>
      </c>
      <c r="AO1502" s="165">
        <f>(VLOOKUP($B1502,'P2 Origin'!$C$21:$M$176,8,0))*AN1502</f>
        <v>0</v>
      </c>
      <c r="AP1502" s="166">
        <f t="shared" si="660"/>
        <v>0</v>
      </c>
      <c r="AQ1502" s="165">
        <f>(VLOOKUP($B1502,'P2 Origin'!$C$21:$M$176,9,0))*AP1502</f>
        <v>0</v>
      </c>
      <c r="AR1502" s="155">
        <f t="shared" si="644"/>
        <v>1</v>
      </c>
      <c r="AS1502" s="164">
        <f>(VLOOKUP(B1502,'P2 Origin'!$C$21:$M$176,10,0))*K1502</f>
        <v>0</v>
      </c>
      <c r="AT1502" s="164">
        <f>(VLOOKUP(B1502,'P2 Origin'!$C$21:$M$176,11,0))*J1502</f>
        <v>0</v>
      </c>
      <c r="AU1502" s="167">
        <v>24</v>
      </c>
      <c r="AV1502" s="168">
        <v>24</v>
      </c>
      <c r="AW1502" s="169">
        <v>0</v>
      </c>
      <c r="AX1502" s="170">
        <f>IF(AU1502&gt;=0.1,'P3 Bureaumarge zee- en luchtvr.'!$D$12,0)</f>
        <v>0</v>
      </c>
      <c r="AY1502" s="163">
        <f t="shared" si="661"/>
        <v>0</v>
      </c>
      <c r="AZ1502" s="157" t="str">
        <f>VLOOKUP(D1502,'P4 Destination'!$C$21:$O$176,13,0)</f>
        <v>USD</v>
      </c>
      <c r="BA1502" s="164">
        <f t="shared" si="662"/>
        <v>0</v>
      </c>
      <c r="BB1502" s="171">
        <f>IF(AU1502&gt;0.1,(VLOOKUP(D1502,'P4 Destination'!$C$21:$M$176,3,0))*I1502,0)</f>
        <v>0</v>
      </c>
      <c r="BC1502" s="172">
        <f t="shared" si="663"/>
        <v>0</v>
      </c>
      <c r="BD1502" s="171">
        <f>(VLOOKUP($D1502,'P4 Destination'!$C$21:$M$176,4,0))*BC1502</f>
        <v>0</v>
      </c>
      <c r="BE1502" s="172">
        <f t="shared" si="664"/>
        <v>0</v>
      </c>
      <c r="BF1502" s="171">
        <f>(VLOOKUP($D1502,'P4 Destination'!$C$21:$M$176,5,0))*BE1502</f>
        <v>0</v>
      </c>
      <c r="BG1502" s="172">
        <f t="shared" si="665"/>
        <v>24</v>
      </c>
      <c r="BH1502" s="171">
        <f>(VLOOKUP($D1502,'P4 Destination'!$C$21:$M$176,6,0))*BG1502</f>
        <v>0</v>
      </c>
      <c r="BI1502" s="172">
        <f t="shared" si="666"/>
        <v>0</v>
      </c>
      <c r="BJ1502" s="171">
        <f>(VLOOKUP($D1502,'P4 Destination'!$C$21:$M$176,7,0))*BI1502</f>
        <v>0</v>
      </c>
      <c r="BK1502" s="172">
        <f t="shared" si="667"/>
        <v>0</v>
      </c>
      <c r="BL1502" s="171">
        <f>(VLOOKUP($D1502,'P4 Destination'!$C$21:$M$176,8,0))*BK1502</f>
        <v>0</v>
      </c>
      <c r="BM1502" s="172">
        <f t="shared" si="668"/>
        <v>0</v>
      </c>
      <c r="BN1502" s="171">
        <f>(VLOOKUP($D1502,'P4 Destination'!$C$21:$M$176,9,0))*BM1502</f>
        <v>0</v>
      </c>
      <c r="BO1502" s="154">
        <f t="shared" si="645"/>
        <v>1</v>
      </c>
      <c r="BP1502" s="171">
        <f>(VLOOKUP(D1502,'P4 Destination'!$C$21:$M$176,10,0))*K1502</f>
        <v>0</v>
      </c>
      <c r="BQ1502" s="171">
        <f>(VLOOKUP(D1502,'P4 Destination'!$C$21:$M$176,11,0))*J1502</f>
        <v>0</v>
      </c>
      <c r="BR1502" s="173">
        <f t="shared" si="669"/>
        <v>0</v>
      </c>
      <c r="BS1502" s="173">
        <f>(AV1502*2500)*'P6 Verzekering'!$E$11</f>
        <v>0</v>
      </c>
      <c r="BT1502" s="173">
        <f>(AW1502*2500)*'P6 Verzekering'!$E$12</f>
        <v>0</v>
      </c>
      <c r="BU1502" s="173">
        <f>(L1502*2500)*'P6 Verzekering'!$E$13</f>
        <v>0</v>
      </c>
      <c r="BV1502" s="173">
        <f t="shared" si="670"/>
        <v>0</v>
      </c>
      <c r="BW1502"/>
      <c r="BX1502"/>
    </row>
    <row r="1503" spans="1:76">
      <c r="A1503" s="152" t="s">
        <v>2203</v>
      </c>
      <c r="B1503" s="152" t="s">
        <v>219</v>
      </c>
      <c r="C1503" s="152" t="s">
        <v>219</v>
      </c>
      <c r="D1503" s="152" t="s">
        <v>271</v>
      </c>
      <c r="E1503" s="152" t="s">
        <v>270</v>
      </c>
      <c r="F1503" s="153">
        <f t="shared" si="646"/>
        <v>30</v>
      </c>
      <c r="G1503" s="154">
        <v>1</v>
      </c>
      <c r="H1503" s="154">
        <f>IFERROR(VLOOKUP(B1503,'P2 Origin'!$C$21:$Q$176,15,FALSE),0)</f>
        <v>0</v>
      </c>
      <c r="I1503" s="154">
        <f>IFERROR(VLOOKUP(D1503,'P4 Destination'!$C$21:$Q$176,15,FALSE),0)</f>
        <v>0</v>
      </c>
      <c r="J1503" s="155"/>
      <c r="K1503" s="155">
        <v>1</v>
      </c>
      <c r="L1503" s="156">
        <v>0</v>
      </c>
      <c r="M1503" s="155">
        <v>0</v>
      </c>
      <c r="N1503" s="155">
        <v>0</v>
      </c>
      <c r="O1503" s="157">
        <f t="shared" si="647"/>
        <v>0</v>
      </c>
      <c r="P1503" s="158">
        <f t="shared" si="648"/>
        <v>0</v>
      </c>
      <c r="Q1503" s="159">
        <f>IFERROR(VLOOKUP(N1503,'P1 Intra-Europees'!$A$15:$H$25,3,0),0)*P1503</f>
        <v>0</v>
      </c>
      <c r="R1503" s="160">
        <f t="shared" si="649"/>
        <v>0</v>
      </c>
      <c r="S1503" s="159">
        <f>IFERROR(VLOOKUP(N1503,'P1 Intra-Europees'!$A$15:$H$25,4,0),0)*R1503</f>
        <v>0</v>
      </c>
      <c r="T1503" s="160">
        <f t="shared" si="650"/>
        <v>0</v>
      </c>
      <c r="U1503" s="159">
        <f>IFERROR(VLOOKUP(N1503,'P1 Intra-Europees'!$A$15:$H$25,5,0),0)*T1503</f>
        <v>0</v>
      </c>
      <c r="V1503" s="160">
        <f t="shared" si="651"/>
        <v>0</v>
      </c>
      <c r="W1503" s="159">
        <f>IFERROR(VLOOKUP(N1503,'P1 Intra-Europees'!$A$15:$H$25,6,0),0)*V1503</f>
        <v>0</v>
      </c>
      <c r="X1503" s="160">
        <f t="shared" si="652"/>
        <v>0</v>
      </c>
      <c r="Y1503" s="159">
        <f>IFERROR(VLOOKUP(N1503,'P1 Intra-Europees'!$A$15:$H$25,7,0),0)*X1503</f>
        <v>0</v>
      </c>
      <c r="Z1503" s="161">
        <f t="shared" si="653"/>
        <v>0</v>
      </c>
      <c r="AA1503" s="162">
        <f>IFERROR(VLOOKUP(N1503,'P1 Intra-Europees'!$A$15:$H$25,8,0),0)*Z1503</f>
        <v>0</v>
      </c>
      <c r="AB1503" s="163">
        <f t="shared" si="654"/>
        <v>0</v>
      </c>
      <c r="AC1503" s="157" t="str">
        <f>VLOOKUP(B1503,'P2 Origin'!$C$21:$O$176,13,0)</f>
        <v>EUR</v>
      </c>
      <c r="AD1503" s="164">
        <f t="shared" si="655"/>
        <v>0</v>
      </c>
      <c r="AE1503" s="165">
        <f>IF(AU1503&gt;0.1,VLOOKUP(B1503,'P2 Origin'!$C$21:$M$176,3,0)*H1503,0)</f>
        <v>0</v>
      </c>
      <c r="AF1503" s="166">
        <f t="shared" si="656"/>
        <v>0</v>
      </c>
      <c r="AG1503" s="165">
        <f>(VLOOKUP(B1503,'P2 Origin'!$C$21:$M$176,4,0))*AF1503</f>
        <v>0</v>
      </c>
      <c r="AH1503" s="166">
        <f t="shared" si="657"/>
        <v>0</v>
      </c>
      <c r="AI1503" s="165">
        <f>(VLOOKUP(B1503,'P2 Origin'!$C$21:$M$176,5,0))*AH1503</f>
        <v>0</v>
      </c>
      <c r="AJ1503" s="166">
        <f t="shared" si="671"/>
        <v>0</v>
      </c>
      <c r="AK1503" s="165">
        <f>(VLOOKUP(B1503,'P2 Origin'!$C$21:$M$176,6,0))*AJ1503</f>
        <v>0</v>
      </c>
      <c r="AL1503" s="166">
        <f t="shared" si="658"/>
        <v>30</v>
      </c>
      <c r="AM1503" s="165">
        <f>(VLOOKUP($B1503,'P2 Origin'!$C$21:$M$176,7,0))*AL1503</f>
        <v>0</v>
      </c>
      <c r="AN1503" s="166">
        <f t="shared" si="659"/>
        <v>0</v>
      </c>
      <c r="AO1503" s="165">
        <f>(VLOOKUP($B1503,'P2 Origin'!$C$21:$M$176,8,0))*AN1503</f>
        <v>0</v>
      </c>
      <c r="AP1503" s="166">
        <f t="shared" si="660"/>
        <v>0</v>
      </c>
      <c r="AQ1503" s="165">
        <f>(VLOOKUP($B1503,'P2 Origin'!$C$21:$M$176,9,0))*AP1503</f>
        <v>0</v>
      </c>
      <c r="AR1503" s="155">
        <f t="shared" si="644"/>
        <v>1</v>
      </c>
      <c r="AS1503" s="164">
        <f>(VLOOKUP(B1503,'P2 Origin'!$C$21:$M$176,10,0))*K1503</f>
        <v>0</v>
      </c>
      <c r="AT1503" s="164">
        <f>(VLOOKUP(B1503,'P2 Origin'!$C$21:$M$176,11,0))*J1503</f>
        <v>0</v>
      </c>
      <c r="AU1503" s="167">
        <v>30</v>
      </c>
      <c r="AV1503" s="168">
        <v>30</v>
      </c>
      <c r="AW1503" s="169">
        <v>0</v>
      </c>
      <c r="AX1503" s="170">
        <f>IF(AU1503&gt;=0.1,'P3 Bureaumarge zee- en luchtvr.'!$D$12,0)</f>
        <v>0</v>
      </c>
      <c r="AY1503" s="163">
        <f t="shared" si="661"/>
        <v>0</v>
      </c>
      <c r="AZ1503" s="157" t="str">
        <f>VLOOKUP(D1503,'P4 Destination'!$C$21:$O$176,13,0)</f>
        <v>USD</v>
      </c>
      <c r="BA1503" s="164">
        <f t="shared" si="662"/>
        <v>0</v>
      </c>
      <c r="BB1503" s="171">
        <f>IF(AU1503&gt;0.1,(VLOOKUP(D1503,'P4 Destination'!$C$21:$M$176,3,0))*I1503,0)</f>
        <v>0</v>
      </c>
      <c r="BC1503" s="172">
        <f t="shared" si="663"/>
        <v>0</v>
      </c>
      <c r="BD1503" s="171">
        <f>(VLOOKUP($D1503,'P4 Destination'!$C$21:$M$176,4,0))*BC1503</f>
        <v>0</v>
      </c>
      <c r="BE1503" s="172">
        <f t="shared" si="664"/>
        <v>0</v>
      </c>
      <c r="BF1503" s="171">
        <f>(VLOOKUP($D1503,'P4 Destination'!$C$21:$M$176,5,0))*BE1503</f>
        <v>0</v>
      </c>
      <c r="BG1503" s="172">
        <f t="shared" si="665"/>
        <v>0</v>
      </c>
      <c r="BH1503" s="171">
        <f>(VLOOKUP($D1503,'P4 Destination'!$C$21:$M$176,6,0))*BG1503</f>
        <v>0</v>
      </c>
      <c r="BI1503" s="172">
        <f t="shared" si="666"/>
        <v>30</v>
      </c>
      <c r="BJ1503" s="171">
        <f>(VLOOKUP($D1503,'P4 Destination'!$C$21:$M$176,7,0))*BI1503</f>
        <v>0</v>
      </c>
      <c r="BK1503" s="172">
        <f t="shared" si="667"/>
        <v>0</v>
      </c>
      <c r="BL1503" s="171">
        <f>(VLOOKUP($D1503,'P4 Destination'!$C$21:$M$176,8,0))*BK1503</f>
        <v>0</v>
      </c>
      <c r="BM1503" s="172">
        <f t="shared" si="668"/>
        <v>0</v>
      </c>
      <c r="BN1503" s="171">
        <f>(VLOOKUP($D1503,'P4 Destination'!$C$21:$M$176,9,0))*BM1503</f>
        <v>0</v>
      </c>
      <c r="BO1503" s="154">
        <f t="shared" si="645"/>
        <v>1</v>
      </c>
      <c r="BP1503" s="171">
        <f>(VLOOKUP(D1503,'P4 Destination'!$C$21:$M$176,10,0))*K1503</f>
        <v>0</v>
      </c>
      <c r="BQ1503" s="171">
        <f>(VLOOKUP(D1503,'P4 Destination'!$C$21:$M$176,11,0))*J1503</f>
        <v>0</v>
      </c>
      <c r="BR1503" s="173">
        <f t="shared" si="669"/>
        <v>0</v>
      </c>
      <c r="BS1503" s="173">
        <f>(AV1503*2500)*'P6 Verzekering'!$E$11</f>
        <v>0</v>
      </c>
      <c r="BT1503" s="173">
        <f>(AW1503*2500)*'P6 Verzekering'!$E$12</f>
        <v>0</v>
      </c>
      <c r="BU1503" s="173">
        <f>(L1503*2500)*'P6 Verzekering'!$E$13</f>
        <v>0</v>
      </c>
      <c r="BV1503" s="173">
        <f t="shared" si="670"/>
        <v>0</v>
      </c>
      <c r="BW1503"/>
      <c r="BX1503"/>
    </row>
    <row r="1504" spans="1:76">
      <c r="A1504" s="152" t="s">
        <v>2204</v>
      </c>
      <c r="B1504" s="152" t="s">
        <v>219</v>
      </c>
      <c r="C1504" s="152" t="s">
        <v>219</v>
      </c>
      <c r="D1504" s="152" t="s">
        <v>414</v>
      </c>
      <c r="E1504" s="152" t="s">
        <v>413</v>
      </c>
      <c r="F1504" s="153">
        <f t="shared" si="646"/>
        <v>10</v>
      </c>
      <c r="G1504" s="154">
        <v>1</v>
      </c>
      <c r="H1504" s="154">
        <f>IFERROR(VLOOKUP(B1504,'P2 Origin'!$C$21:$Q$176,15,FALSE),0)</f>
        <v>0</v>
      </c>
      <c r="I1504" s="154">
        <f>IFERROR(VLOOKUP(D1504,'P4 Destination'!$C$21:$Q$176,15,FALSE),0)</f>
        <v>0</v>
      </c>
      <c r="J1504" s="155"/>
      <c r="K1504" s="155">
        <v>1</v>
      </c>
      <c r="L1504" s="156">
        <v>0</v>
      </c>
      <c r="M1504" s="155">
        <v>0</v>
      </c>
      <c r="N1504" s="155">
        <v>0</v>
      </c>
      <c r="O1504" s="157">
        <f t="shared" si="647"/>
        <v>0</v>
      </c>
      <c r="P1504" s="158">
        <f t="shared" si="648"/>
        <v>0</v>
      </c>
      <c r="Q1504" s="159">
        <f>IFERROR(VLOOKUP(N1504,'P1 Intra-Europees'!$A$15:$H$25,3,0),0)*P1504</f>
        <v>0</v>
      </c>
      <c r="R1504" s="160">
        <f t="shared" si="649"/>
        <v>0</v>
      </c>
      <c r="S1504" s="159">
        <f>IFERROR(VLOOKUP(N1504,'P1 Intra-Europees'!$A$15:$H$25,4,0),0)*R1504</f>
        <v>0</v>
      </c>
      <c r="T1504" s="160">
        <f t="shared" si="650"/>
        <v>0</v>
      </c>
      <c r="U1504" s="159">
        <f>IFERROR(VLOOKUP(N1504,'P1 Intra-Europees'!$A$15:$H$25,5,0),0)*T1504</f>
        <v>0</v>
      </c>
      <c r="V1504" s="160">
        <f t="shared" si="651"/>
        <v>0</v>
      </c>
      <c r="W1504" s="159">
        <f>IFERROR(VLOOKUP(N1504,'P1 Intra-Europees'!$A$15:$H$25,6,0),0)*V1504</f>
        <v>0</v>
      </c>
      <c r="X1504" s="160">
        <f t="shared" si="652"/>
        <v>0</v>
      </c>
      <c r="Y1504" s="159">
        <f>IFERROR(VLOOKUP(N1504,'P1 Intra-Europees'!$A$15:$H$25,7,0),0)*X1504</f>
        <v>0</v>
      </c>
      <c r="Z1504" s="161">
        <f t="shared" si="653"/>
        <v>0</v>
      </c>
      <c r="AA1504" s="162">
        <f>IFERROR(VLOOKUP(N1504,'P1 Intra-Europees'!$A$15:$H$25,8,0),0)*Z1504</f>
        <v>0</v>
      </c>
      <c r="AB1504" s="163">
        <f t="shared" si="654"/>
        <v>0</v>
      </c>
      <c r="AC1504" s="157" t="str">
        <f>VLOOKUP(B1504,'P2 Origin'!$C$21:$O$176,13,0)</f>
        <v>EUR</v>
      </c>
      <c r="AD1504" s="164">
        <f t="shared" si="655"/>
        <v>0</v>
      </c>
      <c r="AE1504" s="165">
        <f>IF(AU1504&gt;0.1,VLOOKUP(B1504,'P2 Origin'!$C$21:$M$176,3,0)*H1504,0)</f>
        <v>0</v>
      </c>
      <c r="AF1504" s="166">
        <f t="shared" si="656"/>
        <v>0</v>
      </c>
      <c r="AG1504" s="165">
        <f>(VLOOKUP(B1504,'P2 Origin'!$C$21:$M$176,4,0))*AF1504</f>
        <v>0</v>
      </c>
      <c r="AH1504" s="166">
        <f t="shared" si="657"/>
        <v>10</v>
      </c>
      <c r="AI1504" s="165">
        <f>(VLOOKUP(B1504,'P2 Origin'!$C$21:$M$176,5,0))*AH1504</f>
        <v>0</v>
      </c>
      <c r="AJ1504" s="166">
        <f t="shared" si="671"/>
        <v>0</v>
      </c>
      <c r="AK1504" s="165">
        <f>(VLOOKUP(B1504,'P2 Origin'!$C$21:$M$176,6,0))*AJ1504</f>
        <v>0</v>
      </c>
      <c r="AL1504" s="166">
        <f t="shared" si="658"/>
        <v>0</v>
      </c>
      <c r="AM1504" s="165">
        <f>(VLOOKUP($B1504,'P2 Origin'!$C$21:$M$176,7,0))*AL1504</f>
        <v>0</v>
      </c>
      <c r="AN1504" s="166">
        <f t="shared" si="659"/>
        <v>0</v>
      </c>
      <c r="AO1504" s="165">
        <f>(VLOOKUP($B1504,'P2 Origin'!$C$21:$M$176,8,0))*AN1504</f>
        <v>0</v>
      </c>
      <c r="AP1504" s="166">
        <f t="shared" si="660"/>
        <v>0</v>
      </c>
      <c r="AQ1504" s="165">
        <f>(VLOOKUP($B1504,'P2 Origin'!$C$21:$M$176,9,0))*AP1504</f>
        <v>0</v>
      </c>
      <c r="AR1504" s="155">
        <f t="shared" si="644"/>
        <v>1</v>
      </c>
      <c r="AS1504" s="164">
        <f>(VLOOKUP(B1504,'P2 Origin'!$C$21:$M$176,10,0))*K1504</f>
        <v>0</v>
      </c>
      <c r="AT1504" s="164">
        <f>(VLOOKUP(B1504,'P2 Origin'!$C$21:$M$176,11,0))*J1504</f>
        <v>0</v>
      </c>
      <c r="AU1504" s="167">
        <v>10</v>
      </c>
      <c r="AV1504" s="168">
        <v>10</v>
      </c>
      <c r="AW1504" s="169">
        <v>0</v>
      </c>
      <c r="AX1504" s="170">
        <f>IF(AU1504&gt;=0.1,'P3 Bureaumarge zee- en luchtvr.'!$D$12,0)</f>
        <v>0</v>
      </c>
      <c r="AY1504" s="163">
        <f t="shared" si="661"/>
        <v>0</v>
      </c>
      <c r="AZ1504" s="157" t="str">
        <f>VLOOKUP(D1504,'P4 Destination'!$C$21:$O$176,13,0)</f>
        <v>USD</v>
      </c>
      <c r="BA1504" s="164">
        <f t="shared" si="662"/>
        <v>0</v>
      </c>
      <c r="BB1504" s="171">
        <f>IF(AU1504&gt;0.1,(VLOOKUP(D1504,'P4 Destination'!$C$21:$M$176,3,0))*I1504,0)</f>
        <v>0</v>
      </c>
      <c r="BC1504" s="172">
        <f t="shared" si="663"/>
        <v>0</v>
      </c>
      <c r="BD1504" s="171">
        <f>(VLOOKUP($D1504,'P4 Destination'!$C$21:$M$176,4,0))*BC1504</f>
        <v>0</v>
      </c>
      <c r="BE1504" s="172">
        <f t="shared" si="664"/>
        <v>10</v>
      </c>
      <c r="BF1504" s="171">
        <f>(VLOOKUP($D1504,'P4 Destination'!$C$21:$M$176,5,0))*BE1504</f>
        <v>0</v>
      </c>
      <c r="BG1504" s="172">
        <f t="shared" si="665"/>
        <v>0</v>
      </c>
      <c r="BH1504" s="171">
        <f>(VLOOKUP($D1504,'P4 Destination'!$C$21:$M$176,6,0))*BG1504</f>
        <v>0</v>
      </c>
      <c r="BI1504" s="172">
        <f t="shared" si="666"/>
        <v>0</v>
      </c>
      <c r="BJ1504" s="171">
        <f>(VLOOKUP($D1504,'P4 Destination'!$C$21:$M$176,7,0))*BI1504</f>
        <v>0</v>
      </c>
      <c r="BK1504" s="172">
        <f t="shared" si="667"/>
        <v>0</v>
      </c>
      <c r="BL1504" s="171">
        <f>(VLOOKUP($D1504,'P4 Destination'!$C$21:$M$176,8,0))*BK1504</f>
        <v>0</v>
      </c>
      <c r="BM1504" s="172">
        <f t="shared" si="668"/>
        <v>0</v>
      </c>
      <c r="BN1504" s="171">
        <f>(VLOOKUP($D1504,'P4 Destination'!$C$21:$M$176,9,0))*BM1504</f>
        <v>0</v>
      </c>
      <c r="BO1504" s="154">
        <f t="shared" si="645"/>
        <v>1</v>
      </c>
      <c r="BP1504" s="171">
        <f>(VLOOKUP(D1504,'P4 Destination'!$C$21:$M$176,10,0))*K1504</f>
        <v>0</v>
      </c>
      <c r="BQ1504" s="171">
        <f>(VLOOKUP(D1504,'P4 Destination'!$C$21:$M$176,11,0))*J1504</f>
        <v>0</v>
      </c>
      <c r="BR1504" s="173">
        <f t="shared" si="669"/>
        <v>0</v>
      </c>
      <c r="BS1504" s="173">
        <f>(AV1504*2500)*'P6 Verzekering'!$E$11</f>
        <v>0</v>
      </c>
      <c r="BT1504" s="173">
        <f>(AW1504*2500)*'P6 Verzekering'!$E$12</f>
        <v>0</v>
      </c>
      <c r="BU1504" s="173">
        <f>(L1504*2500)*'P6 Verzekering'!$E$13</f>
        <v>0</v>
      </c>
      <c r="BV1504" s="173">
        <f t="shared" si="670"/>
        <v>0</v>
      </c>
      <c r="BW1504"/>
      <c r="BX1504"/>
    </row>
    <row r="1505" spans="1:76">
      <c r="A1505" s="152" t="s">
        <v>2205</v>
      </c>
      <c r="B1505" s="152" t="s">
        <v>219</v>
      </c>
      <c r="C1505" s="152" t="s">
        <v>219</v>
      </c>
      <c r="D1505" s="152" t="s">
        <v>414</v>
      </c>
      <c r="E1505" s="152" t="s">
        <v>413</v>
      </c>
      <c r="F1505" s="153">
        <f t="shared" si="646"/>
        <v>0.5</v>
      </c>
      <c r="G1505" s="154">
        <v>0</v>
      </c>
      <c r="H1505" s="154">
        <f>IFERROR(VLOOKUP(B1505,'P2 Origin'!$C$21:$Q$176,15,FALSE),0)</f>
        <v>0</v>
      </c>
      <c r="I1505" s="154">
        <f>IFERROR(VLOOKUP(D1505,'P4 Destination'!$C$21:$Q$176,15,FALSE),0)</f>
        <v>0</v>
      </c>
      <c r="J1505" s="155"/>
      <c r="K1505" s="155"/>
      <c r="L1505" s="156">
        <v>0</v>
      </c>
      <c r="M1505" s="155">
        <v>0</v>
      </c>
      <c r="N1505" s="155">
        <v>0</v>
      </c>
      <c r="O1505" s="157">
        <f t="shared" si="647"/>
        <v>0</v>
      </c>
      <c r="P1505" s="158">
        <f t="shared" si="648"/>
        <v>0</v>
      </c>
      <c r="Q1505" s="159">
        <f>IFERROR(VLOOKUP(N1505,'P1 Intra-Europees'!$A$15:$H$25,3,0),0)*P1505</f>
        <v>0</v>
      </c>
      <c r="R1505" s="160">
        <f t="shared" si="649"/>
        <v>0</v>
      </c>
      <c r="S1505" s="159">
        <f>IFERROR(VLOOKUP(N1505,'P1 Intra-Europees'!$A$15:$H$25,4,0),0)*R1505</f>
        <v>0</v>
      </c>
      <c r="T1505" s="160">
        <f t="shared" si="650"/>
        <v>0</v>
      </c>
      <c r="U1505" s="159">
        <f>IFERROR(VLOOKUP(N1505,'P1 Intra-Europees'!$A$15:$H$25,5,0),0)*T1505</f>
        <v>0</v>
      </c>
      <c r="V1505" s="160">
        <f t="shared" si="651"/>
        <v>0</v>
      </c>
      <c r="W1505" s="159">
        <f>IFERROR(VLOOKUP(N1505,'P1 Intra-Europees'!$A$15:$H$25,6,0),0)*V1505</f>
        <v>0</v>
      </c>
      <c r="X1505" s="160">
        <f t="shared" si="652"/>
        <v>0</v>
      </c>
      <c r="Y1505" s="159">
        <f>IFERROR(VLOOKUP(N1505,'P1 Intra-Europees'!$A$15:$H$25,7,0),0)*X1505</f>
        <v>0</v>
      </c>
      <c r="Z1505" s="161">
        <f t="shared" si="653"/>
        <v>0</v>
      </c>
      <c r="AA1505" s="162">
        <f>IFERROR(VLOOKUP(N1505,'P1 Intra-Europees'!$A$15:$H$25,8,0),0)*Z1505</f>
        <v>0</v>
      </c>
      <c r="AB1505" s="163">
        <f t="shared" si="654"/>
        <v>0</v>
      </c>
      <c r="AC1505" s="157" t="str">
        <f>VLOOKUP(B1505,'P2 Origin'!$C$21:$O$176,13,0)</f>
        <v>EUR</v>
      </c>
      <c r="AD1505" s="164">
        <f t="shared" si="655"/>
        <v>0</v>
      </c>
      <c r="AE1505" s="165">
        <f>IF(AU1505&gt;0.1,VLOOKUP(B1505,'P2 Origin'!$C$21:$M$176,3,0)*H1505,0)</f>
        <v>0</v>
      </c>
      <c r="AF1505" s="166">
        <f t="shared" si="656"/>
        <v>0.5</v>
      </c>
      <c r="AG1505" s="165">
        <f>(VLOOKUP(B1505,'P2 Origin'!$C$21:$M$176,4,0))*AF1505</f>
        <v>0</v>
      </c>
      <c r="AH1505" s="166">
        <f t="shared" si="657"/>
        <v>0</v>
      </c>
      <c r="AI1505" s="165">
        <f>(VLOOKUP(B1505,'P2 Origin'!$C$21:$M$176,5,0))*AH1505</f>
        <v>0</v>
      </c>
      <c r="AJ1505" s="166">
        <f t="shared" si="671"/>
        <v>0</v>
      </c>
      <c r="AK1505" s="165">
        <f>(VLOOKUP(B1505,'P2 Origin'!$C$21:$M$176,6,0))*AJ1505</f>
        <v>0</v>
      </c>
      <c r="AL1505" s="166">
        <f t="shared" si="658"/>
        <v>0</v>
      </c>
      <c r="AM1505" s="165">
        <f>(VLOOKUP($B1505,'P2 Origin'!$C$21:$M$176,7,0))*AL1505</f>
        <v>0</v>
      </c>
      <c r="AN1505" s="166">
        <f t="shared" si="659"/>
        <v>0</v>
      </c>
      <c r="AO1505" s="165">
        <f>(VLOOKUP($B1505,'P2 Origin'!$C$21:$M$176,8,0))*AN1505</f>
        <v>0</v>
      </c>
      <c r="AP1505" s="166">
        <f t="shared" si="660"/>
        <v>0</v>
      </c>
      <c r="AQ1505" s="165">
        <f>(VLOOKUP($B1505,'P2 Origin'!$C$21:$M$176,9,0))*AP1505</f>
        <v>0</v>
      </c>
      <c r="AR1505" s="155">
        <f t="shared" si="644"/>
        <v>0</v>
      </c>
      <c r="AS1505" s="164">
        <f>(VLOOKUP(B1505,'P2 Origin'!$C$21:$M$176,10,0))*K1505</f>
        <v>0</v>
      </c>
      <c r="AT1505" s="164">
        <f>(VLOOKUP(B1505,'P2 Origin'!$C$21:$M$176,11,0))*J1505</f>
        <v>0</v>
      </c>
      <c r="AU1505" s="167">
        <v>0.5</v>
      </c>
      <c r="AV1505" s="168">
        <v>0</v>
      </c>
      <c r="AW1505" s="169">
        <v>0.5</v>
      </c>
      <c r="AX1505" s="170">
        <f>IF(AU1505&gt;=0.1,'P3 Bureaumarge zee- en luchtvr.'!$D$12,0)</f>
        <v>0</v>
      </c>
      <c r="AY1505" s="163">
        <f t="shared" si="661"/>
        <v>0</v>
      </c>
      <c r="AZ1505" s="157" t="str">
        <f>VLOOKUP(D1505,'P4 Destination'!$C$21:$O$176,13,0)</f>
        <v>USD</v>
      </c>
      <c r="BA1505" s="164">
        <f t="shared" si="662"/>
        <v>0</v>
      </c>
      <c r="BB1505" s="171">
        <f>IF(AU1505&gt;0.1,(VLOOKUP(D1505,'P4 Destination'!$C$21:$M$176,3,0))*I1505,0)</f>
        <v>0</v>
      </c>
      <c r="BC1505" s="172">
        <f t="shared" si="663"/>
        <v>0.5</v>
      </c>
      <c r="BD1505" s="171">
        <f>(VLOOKUP($D1505,'P4 Destination'!$C$21:$M$176,4,0))*BC1505</f>
        <v>0</v>
      </c>
      <c r="BE1505" s="172">
        <f t="shared" si="664"/>
        <v>0</v>
      </c>
      <c r="BF1505" s="171">
        <f>(VLOOKUP($D1505,'P4 Destination'!$C$21:$M$176,5,0))*BE1505</f>
        <v>0</v>
      </c>
      <c r="BG1505" s="172">
        <f t="shared" si="665"/>
        <v>0</v>
      </c>
      <c r="BH1505" s="171">
        <f>(VLOOKUP($D1505,'P4 Destination'!$C$21:$M$176,6,0))*BG1505</f>
        <v>0</v>
      </c>
      <c r="BI1505" s="172">
        <f t="shared" si="666"/>
        <v>0</v>
      </c>
      <c r="BJ1505" s="171">
        <f>(VLOOKUP($D1505,'P4 Destination'!$C$21:$M$176,7,0))*BI1505</f>
        <v>0</v>
      </c>
      <c r="BK1505" s="172">
        <f t="shared" si="667"/>
        <v>0</v>
      </c>
      <c r="BL1505" s="171">
        <f>(VLOOKUP($D1505,'P4 Destination'!$C$21:$M$176,8,0))*BK1505</f>
        <v>0</v>
      </c>
      <c r="BM1505" s="172">
        <f t="shared" si="668"/>
        <v>0</v>
      </c>
      <c r="BN1505" s="171">
        <f>(VLOOKUP($D1505,'P4 Destination'!$C$21:$M$176,9,0))*BM1505</f>
        <v>0</v>
      </c>
      <c r="BO1505" s="154">
        <f t="shared" si="645"/>
        <v>0</v>
      </c>
      <c r="BP1505" s="171">
        <f>(VLOOKUP(D1505,'P4 Destination'!$C$21:$M$176,10,0))*K1505</f>
        <v>0</v>
      </c>
      <c r="BQ1505" s="171">
        <f>(VLOOKUP(D1505,'P4 Destination'!$C$21:$M$176,11,0))*J1505</f>
        <v>0</v>
      </c>
      <c r="BR1505" s="173">
        <f t="shared" si="669"/>
        <v>0</v>
      </c>
      <c r="BS1505" s="173">
        <f>(AV1505*2500)*'P6 Verzekering'!$E$11</f>
        <v>0</v>
      </c>
      <c r="BT1505" s="173">
        <f>(AW1505*2500)*'P6 Verzekering'!$E$12</f>
        <v>0</v>
      </c>
      <c r="BU1505" s="173">
        <f>(L1505*2500)*'P6 Verzekering'!$E$13</f>
        <v>0</v>
      </c>
      <c r="BV1505" s="173">
        <f t="shared" si="670"/>
        <v>0</v>
      </c>
      <c r="BW1505"/>
      <c r="BX1505"/>
    </row>
    <row r="1506" spans="1:76">
      <c r="A1506" s="152" t="s">
        <v>2206</v>
      </c>
      <c r="B1506" s="152" t="s">
        <v>219</v>
      </c>
      <c r="C1506" s="152" t="s">
        <v>219</v>
      </c>
      <c r="D1506" s="152" t="s">
        <v>201</v>
      </c>
      <c r="E1506" s="152" t="s">
        <v>200</v>
      </c>
      <c r="F1506" s="153">
        <f t="shared" si="646"/>
        <v>12</v>
      </c>
      <c r="G1506" s="154">
        <v>0</v>
      </c>
      <c r="H1506" s="154">
        <f>IFERROR(VLOOKUP(B1506,'P2 Origin'!$C$21:$Q$176,15,FALSE),0)</f>
        <v>0</v>
      </c>
      <c r="I1506" s="154">
        <f>IFERROR(VLOOKUP(D1506,'P4 Destination'!$C$21:$Q$176,15,FALSE),0)</f>
        <v>0</v>
      </c>
      <c r="J1506" s="155"/>
      <c r="K1506" s="155"/>
      <c r="L1506" s="156">
        <v>0</v>
      </c>
      <c r="M1506" s="155">
        <v>0</v>
      </c>
      <c r="N1506" s="155">
        <v>0</v>
      </c>
      <c r="O1506" s="157">
        <f t="shared" si="647"/>
        <v>0</v>
      </c>
      <c r="P1506" s="158">
        <f t="shared" si="648"/>
        <v>0</v>
      </c>
      <c r="Q1506" s="159">
        <f>IFERROR(VLOOKUP(N1506,'P1 Intra-Europees'!$A$15:$H$25,3,0),0)*P1506</f>
        <v>0</v>
      </c>
      <c r="R1506" s="160">
        <f t="shared" si="649"/>
        <v>0</v>
      </c>
      <c r="S1506" s="159">
        <f>IFERROR(VLOOKUP(N1506,'P1 Intra-Europees'!$A$15:$H$25,4,0),0)*R1506</f>
        <v>0</v>
      </c>
      <c r="T1506" s="160">
        <f t="shared" si="650"/>
        <v>0</v>
      </c>
      <c r="U1506" s="159">
        <f>IFERROR(VLOOKUP(N1506,'P1 Intra-Europees'!$A$15:$H$25,5,0),0)*T1506</f>
        <v>0</v>
      </c>
      <c r="V1506" s="160">
        <f t="shared" si="651"/>
        <v>0</v>
      </c>
      <c r="W1506" s="159">
        <f>IFERROR(VLOOKUP(N1506,'P1 Intra-Europees'!$A$15:$H$25,6,0),0)*V1506</f>
        <v>0</v>
      </c>
      <c r="X1506" s="160">
        <f t="shared" si="652"/>
        <v>0</v>
      </c>
      <c r="Y1506" s="159">
        <f>IFERROR(VLOOKUP(N1506,'P1 Intra-Europees'!$A$15:$H$25,7,0),0)*X1506</f>
        <v>0</v>
      </c>
      <c r="Z1506" s="161">
        <f t="shared" si="653"/>
        <v>0</v>
      </c>
      <c r="AA1506" s="162">
        <f>IFERROR(VLOOKUP(N1506,'P1 Intra-Europees'!$A$15:$H$25,8,0),0)*Z1506</f>
        <v>0</v>
      </c>
      <c r="AB1506" s="163">
        <f t="shared" si="654"/>
        <v>0</v>
      </c>
      <c r="AC1506" s="157" t="str">
        <f>VLOOKUP(B1506,'P2 Origin'!$C$21:$O$176,13,0)</f>
        <v>EUR</v>
      </c>
      <c r="AD1506" s="164">
        <f t="shared" si="655"/>
        <v>0</v>
      </c>
      <c r="AE1506" s="165">
        <f>IF(AU1506&gt;0.1,VLOOKUP(B1506,'P2 Origin'!$C$21:$M$176,3,0)*H1506,0)</f>
        <v>0</v>
      </c>
      <c r="AF1506" s="166">
        <f t="shared" si="656"/>
        <v>0</v>
      </c>
      <c r="AG1506" s="165">
        <f>(VLOOKUP(B1506,'P2 Origin'!$C$21:$M$176,4,0))*AF1506</f>
        <v>0</v>
      </c>
      <c r="AH1506" s="166">
        <f t="shared" si="657"/>
        <v>12</v>
      </c>
      <c r="AI1506" s="165">
        <f>(VLOOKUP(B1506,'P2 Origin'!$C$21:$M$176,5,0))*AH1506</f>
        <v>0</v>
      </c>
      <c r="AJ1506" s="166">
        <f t="shared" si="671"/>
        <v>0</v>
      </c>
      <c r="AK1506" s="165">
        <f>(VLOOKUP(B1506,'P2 Origin'!$C$21:$M$176,6,0))*AJ1506</f>
        <v>0</v>
      </c>
      <c r="AL1506" s="166">
        <f t="shared" si="658"/>
        <v>0</v>
      </c>
      <c r="AM1506" s="165">
        <f>(VLOOKUP($B1506,'P2 Origin'!$C$21:$M$176,7,0))*AL1506</f>
        <v>0</v>
      </c>
      <c r="AN1506" s="166">
        <f t="shared" si="659"/>
        <v>0</v>
      </c>
      <c r="AO1506" s="165">
        <f>(VLOOKUP($B1506,'P2 Origin'!$C$21:$M$176,8,0))*AN1506</f>
        <v>0</v>
      </c>
      <c r="AP1506" s="166">
        <f t="shared" si="660"/>
        <v>0</v>
      </c>
      <c r="AQ1506" s="165">
        <f>(VLOOKUP($B1506,'P2 Origin'!$C$21:$M$176,9,0))*AP1506</f>
        <v>0</v>
      </c>
      <c r="AR1506" s="155">
        <f t="shared" si="644"/>
        <v>0</v>
      </c>
      <c r="AS1506" s="164">
        <f>(VLOOKUP(B1506,'P2 Origin'!$C$21:$M$176,10,0))*K1506</f>
        <v>0</v>
      </c>
      <c r="AT1506" s="164">
        <f>(VLOOKUP(B1506,'P2 Origin'!$C$21:$M$176,11,0))*J1506</f>
        <v>0</v>
      </c>
      <c r="AU1506" s="167">
        <v>12</v>
      </c>
      <c r="AV1506" s="168">
        <v>12</v>
      </c>
      <c r="AW1506" s="169">
        <v>0</v>
      </c>
      <c r="AX1506" s="170">
        <f>IF(AU1506&gt;=0.1,'P3 Bureaumarge zee- en luchtvr.'!$D$12,0)</f>
        <v>0</v>
      </c>
      <c r="AY1506" s="163">
        <f t="shared" si="661"/>
        <v>0</v>
      </c>
      <c r="AZ1506" s="157" t="str">
        <f>VLOOKUP(D1506,'P4 Destination'!$C$21:$O$176,13,0)</f>
        <v>EUR</v>
      </c>
      <c r="BA1506" s="164">
        <f t="shared" si="662"/>
        <v>0</v>
      </c>
      <c r="BB1506" s="171">
        <f>IF(AU1506&gt;0.1,(VLOOKUP(D1506,'P4 Destination'!$C$21:$M$176,3,0))*I1506,0)</f>
        <v>0</v>
      </c>
      <c r="BC1506" s="172">
        <f t="shared" si="663"/>
        <v>0</v>
      </c>
      <c r="BD1506" s="171">
        <f>(VLOOKUP($D1506,'P4 Destination'!$C$21:$M$176,4,0))*BC1506</f>
        <v>0</v>
      </c>
      <c r="BE1506" s="172">
        <f t="shared" si="664"/>
        <v>12</v>
      </c>
      <c r="BF1506" s="171">
        <f>(VLOOKUP($D1506,'P4 Destination'!$C$21:$M$176,5,0))*BE1506</f>
        <v>0</v>
      </c>
      <c r="BG1506" s="172">
        <f t="shared" si="665"/>
        <v>0</v>
      </c>
      <c r="BH1506" s="171">
        <f>(VLOOKUP($D1506,'P4 Destination'!$C$21:$M$176,6,0))*BG1506</f>
        <v>0</v>
      </c>
      <c r="BI1506" s="172">
        <f t="shared" si="666"/>
        <v>0</v>
      </c>
      <c r="BJ1506" s="171">
        <f>(VLOOKUP($D1506,'P4 Destination'!$C$21:$M$176,7,0))*BI1506</f>
        <v>0</v>
      </c>
      <c r="BK1506" s="172">
        <f t="shared" si="667"/>
        <v>0</v>
      </c>
      <c r="BL1506" s="171">
        <f>(VLOOKUP($D1506,'P4 Destination'!$C$21:$M$176,8,0))*BK1506</f>
        <v>0</v>
      </c>
      <c r="BM1506" s="172">
        <f t="shared" si="668"/>
        <v>0</v>
      </c>
      <c r="BN1506" s="171">
        <f>(VLOOKUP($D1506,'P4 Destination'!$C$21:$M$176,9,0))*BM1506</f>
        <v>0</v>
      </c>
      <c r="BO1506" s="154">
        <f t="shared" si="645"/>
        <v>0</v>
      </c>
      <c r="BP1506" s="171">
        <f>(VLOOKUP(D1506,'P4 Destination'!$C$21:$M$176,10,0))*K1506</f>
        <v>0</v>
      </c>
      <c r="BQ1506" s="171">
        <f>(VLOOKUP(D1506,'P4 Destination'!$C$21:$M$176,11,0))*J1506</f>
        <v>0</v>
      </c>
      <c r="BR1506" s="173">
        <f t="shared" si="669"/>
        <v>0</v>
      </c>
      <c r="BS1506" s="173">
        <f>(AV1506*2500)*'P6 Verzekering'!$E$11</f>
        <v>0</v>
      </c>
      <c r="BT1506" s="173">
        <f>(AW1506*2500)*'P6 Verzekering'!$E$12</f>
        <v>0</v>
      </c>
      <c r="BU1506" s="173">
        <f>(L1506*2500)*'P6 Verzekering'!$E$13</f>
        <v>0</v>
      </c>
      <c r="BV1506" s="173">
        <f t="shared" si="670"/>
        <v>0</v>
      </c>
      <c r="BW1506"/>
      <c r="BX1506"/>
    </row>
    <row r="1507" spans="1:76">
      <c r="A1507" s="152" t="s">
        <v>2211</v>
      </c>
      <c r="B1507" s="152" t="s">
        <v>219</v>
      </c>
      <c r="C1507" s="152" t="s">
        <v>219</v>
      </c>
      <c r="D1507" s="152" t="s">
        <v>289</v>
      </c>
      <c r="E1507" s="152" t="s">
        <v>288</v>
      </c>
      <c r="F1507" s="153">
        <f t="shared" si="646"/>
        <v>63</v>
      </c>
      <c r="G1507" s="154">
        <v>1</v>
      </c>
      <c r="H1507" s="154">
        <f>IFERROR(VLOOKUP(B1507,'P2 Origin'!$C$21:$Q$176,15,FALSE),0)</f>
        <v>0</v>
      </c>
      <c r="I1507" s="154">
        <f>IFERROR(VLOOKUP(D1507,'P4 Destination'!$C$21:$Q$176,15,FALSE),0)</f>
        <v>1</v>
      </c>
      <c r="J1507" s="155"/>
      <c r="K1507" s="155">
        <v>1</v>
      </c>
      <c r="L1507" s="156">
        <v>0</v>
      </c>
      <c r="M1507" s="155">
        <v>0</v>
      </c>
      <c r="N1507" s="155">
        <v>0</v>
      </c>
      <c r="O1507" s="157">
        <f t="shared" si="647"/>
        <v>0</v>
      </c>
      <c r="P1507" s="158">
        <f t="shared" si="648"/>
        <v>0</v>
      </c>
      <c r="Q1507" s="159">
        <f>IFERROR(VLOOKUP(N1507,'P1 Intra-Europees'!$A$15:$H$25,3,0),0)*P1507</f>
        <v>0</v>
      </c>
      <c r="R1507" s="160">
        <f t="shared" si="649"/>
        <v>0</v>
      </c>
      <c r="S1507" s="159">
        <f>IFERROR(VLOOKUP(N1507,'P1 Intra-Europees'!$A$15:$H$25,4,0),0)*R1507</f>
        <v>0</v>
      </c>
      <c r="T1507" s="160">
        <f t="shared" si="650"/>
        <v>0</v>
      </c>
      <c r="U1507" s="159">
        <f>IFERROR(VLOOKUP(N1507,'P1 Intra-Europees'!$A$15:$H$25,5,0),0)*T1507</f>
        <v>0</v>
      </c>
      <c r="V1507" s="160">
        <f t="shared" si="651"/>
        <v>0</v>
      </c>
      <c r="W1507" s="159">
        <f>IFERROR(VLOOKUP(N1507,'P1 Intra-Europees'!$A$15:$H$25,6,0),0)*V1507</f>
        <v>0</v>
      </c>
      <c r="X1507" s="160">
        <f t="shared" si="652"/>
        <v>0</v>
      </c>
      <c r="Y1507" s="159">
        <f>IFERROR(VLOOKUP(N1507,'P1 Intra-Europees'!$A$15:$H$25,7,0),0)*X1507</f>
        <v>0</v>
      </c>
      <c r="Z1507" s="161">
        <f t="shared" si="653"/>
        <v>0</v>
      </c>
      <c r="AA1507" s="162">
        <f>IFERROR(VLOOKUP(N1507,'P1 Intra-Europees'!$A$15:$H$25,8,0),0)*Z1507</f>
        <v>0</v>
      </c>
      <c r="AB1507" s="163">
        <f t="shared" si="654"/>
        <v>0</v>
      </c>
      <c r="AC1507" s="157" t="str">
        <f>VLOOKUP(B1507,'P2 Origin'!$C$21:$O$176,13,0)</f>
        <v>EUR</v>
      </c>
      <c r="AD1507" s="164">
        <f t="shared" si="655"/>
        <v>0</v>
      </c>
      <c r="AE1507" s="165">
        <f>IF(AU1507&gt;0.1,VLOOKUP(B1507,'P2 Origin'!$C$21:$M$176,3,0)*H1507,0)</f>
        <v>0</v>
      </c>
      <c r="AF1507" s="166">
        <f t="shared" si="656"/>
        <v>0</v>
      </c>
      <c r="AG1507" s="165">
        <f>(VLOOKUP(B1507,'P2 Origin'!$C$21:$M$176,4,0))*AF1507</f>
        <v>0</v>
      </c>
      <c r="AH1507" s="166">
        <f t="shared" si="657"/>
        <v>0</v>
      </c>
      <c r="AI1507" s="165">
        <f>(VLOOKUP(B1507,'P2 Origin'!$C$21:$M$176,5,0))*AH1507</f>
        <v>0</v>
      </c>
      <c r="AJ1507" s="166">
        <f t="shared" si="671"/>
        <v>0</v>
      </c>
      <c r="AK1507" s="165">
        <f>(VLOOKUP(B1507,'P2 Origin'!$C$21:$M$176,6,0))*AJ1507</f>
        <v>0</v>
      </c>
      <c r="AL1507" s="166">
        <f t="shared" si="658"/>
        <v>0</v>
      </c>
      <c r="AM1507" s="165">
        <f>(VLOOKUP($B1507,'P2 Origin'!$C$21:$M$176,7,0))*AL1507</f>
        <v>0</v>
      </c>
      <c r="AN1507" s="166">
        <f t="shared" si="659"/>
        <v>0</v>
      </c>
      <c r="AO1507" s="165">
        <f>(VLOOKUP($B1507,'P2 Origin'!$C$21:$M$176,8,0))*AN1507</f>
        <v>0</v>
      </c>
      <c r="AP1507" s="166">
        <f t="shared" si="660"/>
        <v>63</v>
      </c>
      <c r="AQ1507" s="165">
        <f>(VLOOKUP($B1507,'P2 Origin'!$C$21:$M$176,9,0))*AP1507</f>
        <v>0</v>
      </c>
      <c r="AR1507" s="155">
        <f t="shared" si="644"/>
        <v>1</v>
      </c>
      <c r="AS1507" s="164">
        <f>(VLOOKUP(B1507,'P2 Origin'!$C$21:$M$176,10,0))*K1507</f>
        <v>0</v>
      </c>
      <c r="AT1507" s="164">
        <f>(VLOOKUP(B1507,'P2 Origin'!$C$21:$M$176,11,0))*J1507</f>
        <v>0</v>
      </c>
      <c r="AU1507" s="167">
        <v>63</v>
      </c>
      <c r="AV1507" s="168">
        <v>63</v>
      </c>
      <c r="AW1507" s="169">
        <v>0</v>
      </c>
      <c r="AX1507" s="170">
        <f>IF(AU1507&gt;=0.1,'P3 Bureaumarge zee- en luchtvr.'!$D$12,0)</f>
        <v>0</v>
      </c>
      <c r="AY1507" s="163">
        <f t="shared" si="661"/>
        <v>0</v>
      </c>
      <c r="AZ1507" s="157" t="str">
        <f>VLOOKUP(D1507,'P4 Destination'!$C$21:$O$176,13,0)</f>
        <v>USD</v>
      </c>
      <c r="BA1507" s="164">
        <f t="shared" si="662"/>
        <v>0</v>
      </c>
      <c r="BB1507" s="171">
        <f>IF(AU1507&gt;0.1,(VLOOKUP(D1507,'P4 Destination'!$C$21:$M$176,3,0))*I1507,0)</f>
        <v>0</v>
      </c>
      <c r="BC1507" s="172">
        <f t="shared" si="663"/>
        <v>0</v>
      </c>
      <c r="BD1507" s="171">
        <f>(VLOOKUP($D1507,'P4 Destination'!$C$21:$M$176,4,0))*BC1507</f>
        <v>0</v>
      </c>
      <c r="BE1507" s="172">
        <f t="shared" si="664"/>
        <v>0</v>
      </c>
      <c r="BF1507" s="171">
        <f>(VLOOKUP($D1507,'P4 Destination'!$C$21:$M$176,5,0))*BE1507</f>
        <v>0</v>
      </c>
      <c r="BG1507" s="172">
        <f t="shared" si="665"/>
        <v>0</v>
      </c>
      <c r="BH1507" s="171">
        <f>(VLOOKUP($D1507,'P4 Destination'!$C$21:$M$176,6,0))*BG1507</f>
        <v>0</v>
      </c>
      <c r="BI1507" s="172">
        <f t="shared" si="666"/>
        <v>0</v>
      </c>
      <c r="BJ1507" s="171">
        <f>(VLOOKUP($D1507,'P4 Destination'!$C$21:$M$176,7,0))*BI1507</f>
        <v>0</v>
      </c>
      <c r="BK1507" s="172">
        <f t="shared" si="667"/>
        <v>0</v>
      </c>
      <c r="BL1507" s="171">
        <f>(VLOOKUP($D1507,'P4 Destination'!$C$21:$M$176,8,0))*BK1507</f>
        <v>0</v>
      </c>
      <c r="BM1507" s="172">
        <f t="shared" si="668"/>
        <v>63</v>
      </c>
      <c r="BN1507" s="171">
        <f>(VLOOKUP($D1507,'P4 Destination'!$C$21:$M$176,9,0))*BM1507</f>
        <v>0</v>
      </c>
      <c r="BO1507" s="154">
        <f t="shared" si="645"/>
        <v>1</v>
      </c>
      <c r="BP1507" s="171">
        <f>(VLOOKUP(D1507,'P4 Destination'!$C$21:$M$176,10,0))*K1507</f>
        <v>0</v>
      </c>
      <c r="BQ1507" s="171">
        <f>(VLOOKUP(D1507,'P4 Destination'!$C$21:$M$176,11,0))*J1507</f>
        <v>0</v>
      </c>
      <c r="BR1507" s="173">
        <f t="shared" si="669"/>
        <v>0</v>
      </c>
      <c r="BS1507" s="173">
        <f>(AV1507*2500)*'P6 Verzekering'!$E$11</f>
        <v>0</v>
      </c>
      <c r="BT1507" s="173">
        <f>(AW1507*2500)*'P6 Verzekering'!$E$12</f>
        <v>0</v>
      </c>
      <c r="BU1507" s="173">
        <f>(L1507*2500)*'P6 Verzekering'!$E$13</f>
        <v>0</v>
      </c>
      <c r="BV1507" s="173">
        <f t="shared" si="670"/>
        <v>0</v>
      </c>
      <c r="BW1507"/>
      <c r="BX1507"/>
    </row>
    <row r="1508" spans="1:76">
      <c r="A1508" s="152" t="s">
        <v>2215</v>
      </c>
      <c r="B1508" s="152" t="s">
        <v>219</v>
      </c>
      <c r="C1508" s="152" t="s">
        <v>219</v>
      </c>
      <c r="D1508" s="152" t="s">
        <v>399</v>
      </c>
      <c r="E1508" s="152" t="s">
        <v>398</v>
      </c>
      <c r="F1508" s="153">
        <f t="shared" si="646"/>
        <v>47</v>
      </c>
      <c r="G1508" s="154">
        <v>1</v>
      </c>
      <c r="H1508" s="154">
        <f>IFERROR(VLOOKUP(B1508,'P2 Origin'!$C$21:$Q$176,15,FALSE),0)</f>
        <v>0</v>
      </c>
      <c r="I1508" s="154">
        <f>IFERROR(VLOOKUP(D1508,'P4 Destination'!$C$21:$Q$176,15,FALSE),0)</f>
        <v>0</v>
      </c>
      <c r="J1508" s="155">
        <v>1</v>
      </c>
      <c r="K1508" s="155"/>
      <c r="L1508" s="156">
        <v>0</v>
      </c>
      <c r="M1508" s="155">
        <v>0</v>
      </c>
      <c r="N1508" s="155">
        <v>0</v>
      </c>
      <c r="O1508" s="157">
        <f t="shared" si="647"/>
        <v>0</v>
      </c>
      <c r="P1508" s="158">
        <f t="shared" si="648"/>
        <v>0</v>
      </c>
      <c r="Q1508" s="159">
        <f>IFERROR(VLOOKUP(N1508,'P1 Intra-Europees'!$A$15:$H$25,3,0),0)*P1508</f>
        <v>0</v>
      </c>
      <c r="R1508" s="160">
        <f t="shared" si="649"/>
        <v>0</v>
      </c>
      <c r="S1508" s="159">
        <f>IFERROR(VLOOKUP(N1508,'P1 Intra-Europees'!$A$15:$H$25,4,0),0)*R1508</f>
        <v>0</v>
      </c>
      <c r="T1508" s="160">
        <f t="shared" si="650"/>
        <v>0</v>
      </c>
      <c r="U1508" s="159">
        <f>IFERROR(VLOOKUP(N1508,'P1 Intra-Europees'!$A$15:$H$25,5,0),0)*T1508</f>
        <v>0</v>
      </c>
      <c r="V1508" s="160">
        <f t="shared" si="651"/>
        <v>0</v>
      </c>
      <c r="W1508" s="159">
        <f>IFERROR(VLOOKUP(N1508,'P1 Intra-Europees'!$A$15:$H$25,6,0),0)*V1508</f>
        <v>0</v>
      </c>
      <c r="X1508" s="160">
        <f t="shared" si="652"/>
        <v>0</v>
      </c>
      <c r="Y1508" s="159">
        <f>IFERROR(VLOOKUP(N1508,'P1 Intra-Europees'!$A$15:$H$25,7,0),0)*X1508</f>
        <v>0</v>
      </c>
      <c r="Z1508" s="161">
        <f t="shared" si="653"/>
        <v>0</v>
      </c>
      <c r="AA1508" s="162">
        <f>IFERROR(VLOOKUP(N1508,'P1 Intra-Europees'!$A$15:$H$25,8,0),0)*Z1508</f>
        <v>0</v>
      </c>
      <c r="AB1508" s="163">
        <f t="shared" si="654"/>
        <v>0</v>
      </c>
      <c r="AC1508" s="157" t="str">
        <f>VLOOKUP(B1508,'P2 Origin'!$C$21:$O$176,13,0)</f>
        <v>EUR</v>
      </c>
      <c r="AD1508" s="164">
        <f t="shared" si="655"/>
        <v>0</v>
      </c>
      <c r="AE1508" s="165">
        <f>IF(AU1508&gt;0.1,VLOOKUP(B1508,'P2 Origin'!$C$21:$M$176,3,0)*H1508,0)</f>
        <v>0</v>
      </c>
      <c r="AF1508" s="166">
        <f t="shared" si="656"/>
        <v>0</v>
      </c>
      <c r="AG1508" s="165">
        <f>(VLOOKUP(B1508,'P2 Origin'!$C$21:$M$176,4,0))*AF1508</f>
        <v>0</v>
      </c>
      <c r="AH1508" s="166">
        <f t="shared" si="657"/>
        <v>0</v>
      </c>
      <c r="AI1508" s="165">
        <f>(VLOOKUP(B1508,'P2 Origin'!$C$21:$M$176,5,0))*AH1508</f>
        <v>0</v>
      </c>
      <c r="AJ1508" s="166">
        <f t="shared" si="671"/>
        <v>0</v>
      </c>
      <c r="AK1508" s="165">
        <f>(VLOOKUP(B1508,'P2 Origin'!$C$21:$M$176,6,0))*AJ1508</f>
        <v>0</v>
      </c>
      <c r="AL1508" s="166">
        <f t="shared" si="658"/>
        <v>0</v>
      </c>
      <c r="AM1508" s="165">
        <f>(VLOOKUP($B1508,'P2 Origin'!$C$21:$M$176,7,0))*AL1508</f>
        <v>0</v>
      </c>
      <c r="AN1508" s="166">
        <f t="shared" si="659"/>
        <v>0</v>
      </c>
      <c r="AO1508" s="165">
        <f>(VLOOKUP($B1508,'P2 Origin'!$C$21:$M$176,8,0))*AN1508</f>
        <v>0</v>
      </c>
      <c r="AP1508" s="166">
        <f t="shared" si="660"/>
        <v>47</v>
      </c>
      <c r="AQ1508" s="165">
        <f>(VLOOKUP($B1508,'P2 Origin'!$C$21:$M$176,9,0))*AP1508</f>
        <v>0</v>
      </c>
      <c r="AR1508" s="155">
        <f t="shared" ref="AR1508:AR1571" si="672">IF(AU1508&gt;=0.1,G1508,0)</f>
        <v>1</v>
      </c>
      <c r="AS1508" s="164">
        <f>(VLOOKUP(B1508,'P2 Origin'!$C$21:$M$176,10,0))*K1508</f>
        <v>0</v>
      </c>
      <c r="AT1508" s="164">
        <f>(VLOOKUP(B1508,'P2 Origin'!$C$21:$M$176,11,0))*J1508</f>
        <v>0</v>
      </c>
      <c r="AU1508" s="167">
        <v>47</v>
      </c>
      <c r="AV1508" s="168">
        <v>47</v>
      </c>
      <c r="AW1508" s="169">
        <v>0</v>
      </c>
      <c r="AX1508" s="170">
        <f>IF(AU1508&gt;=0.1,'P3 Bureaumarge zee- en luchtvr.'!$D$12,0)</f>
        <v>0</v>
      </c>
      <c r="AY1508" s="163">
        <f t="shared" si="661"/>
        <v>0</v>
      </c>
      <c r="AZ1508" s="157" t="str">
        <f>VLOOKUP(D1508,'P4 Destination'!$C$21:$O$176,13,0)</f>
        <v>USD</v>
      </c>
      <c r="BA1508" s="164">
        <f t="shared" si="662"/>
        <v>0</v>
      </c>
      <c r="BB1508" s="171">
        <f>IF(AU1508&gt;0.1,(VLOOKUP(D1508,'P4 Destination'!$C$21:$M$176,3,0))*I1508,0)</f>
        <v>0</v>
      </c>
      <c r="BC1508" s="172">
        <f t="shared" si="663"/>
        <v>0</v>
      </c>
      <c r="BD1508" s="171">
        <f>(VLOOKUP($D1508,'P4 Destination'!$C$21:$M$176,4,0))*BC1508</f>
        <v>0</v>
      </c>
      <c r="BE1508" s="172">
        <f t="shared" si="664"/>
        <v>0</v>
      </c>
      <c r="BF1508" s="171">
        <f>(VLOOKUP($D1508,'P4 Destination'!$C$21:$M$176,5,0))*BE1508</f>
        <v>0</v>
      </c>
      <c r="BG1508" s="172">
        <f t="shared" si="665"/>
        <v>0</v>
      </c>
      <c r="BH1508" s="171">
        <f>(VLOOKUP($D1508,'P4 Destination'!$C$21:$M$176,6,0))*BG1508</f>
        <v>0</v>
      </c>
      <c r="BI1508" s="172">
        <f t="shared" si="666"/>
        <v>0</v>
      </c>
      <c r="BJ1508" s="171">
        <f>(VLOOKUP($D1508,'P4 Destination'!$C$21:$M$176,7,0))*BI1508</f>
        <v>0</v>
      </c>
      <c r="BK1508" s="172">
        <f t="shared" si="667"/>
        <v>0</v>
      </c>
      <c r="BL1508" s="171">
        <f>(VLOOKUP($D1508,'P4 Destination'!$C$21:$M$176,8,0))*BK1508</f>
        <v>0</v>
      </c>
      <c r="BM1508" s="172">
        <f t="shared" si="668"/>
        <v>47</v>
      </c>
      <c r="BN1508" s="171">
        <f>(VLOOKUP($D1508,'P4 Destination'!$C$21:$M$176,9,0))*BM1508</f>
        <v>0</v>
      </c>
      <c r="BO1508" s="154">
        <f t="shared" ref="BO1508:BO1571" si="673">IF(AU1508&gt;=0.1,G1508,0)</f>
        <v>1</v>
      </c>
      <c r="BP1508" s="171">
        <f>(VLOOKUP(D1508,'P4 Destination'!$C$21:$M$176,10,0))*K1508</f>
        <v>0</v>
      </c>
      <c r="BQ1508" s="171">
        <f>(VLOOKUP(D1508,'P4 Destination'!$C$21:$M$176,11,0))*J1508</f>
        <v>0</v>
      </c>
      <c r="BR1508" s="173">
        <f t="shared" si="669"/>
        <v>0</v>
      </c>
      <c r="BS1508" s="173">
        <f>(AV1508*2500)*'P6 Verzekering'!$E$11</f>
        <v>0</v>
      </c>
      <c r="BT1508" s="173">
        <f>(AW1508*2500)*'P6 Verzekering'!$E$12</f>
        <v>0</v>
      </c>
      <c r="BU1508" s="173">
        <f>(L1508*2500)*'P6 Verzekering'!$E$13</f>
        <v>0</v>
      </c>
      <c r="BV1508" s="173">
        <f t="shared" si="670"/>
        <v>0</v>
      </c>
      <c r="BW1508"/>
      <c r="BX1508"/>
    </row>
    <row r="1509" spans="1:76">
      <c r="A1509" s="152" t="s">
        <v>2218</v>
      </c>
      <c r="B1509" s="152" t="s">
        <v>219</v>
      </c>
      <c r="C1509" s="152" t="s">
        <v>219</v>
      </c>
      <c r="D1509" s="152" t="s">
        <v>433</v>
      </c>
      <c r="E1509" s="152" t="s">
        <v>432</v>
      </c>
      <c r="F1509" s="153">
        <f t="shared" si="646"/>
        <v>52</v>
      </c>
      <c r="G1509" s="154">
        <v>1</v>
      </c>
      <c r="H1509" s="154">
        <f>IFERROR(VLOOKUP(B1509,'P2 Origin'!$C$21:$Q$176,15,FALSE),0)</f>
        <v>0</v>
      </c>
      <c r="I1509" s="154">
        <f>IFERROR(VLOOKUP(D1509,'P4 Destination'!$C$21:$Q$176,15,FALSE),0)</f>
        <v>0</v>
      </c>
      <c r="J1509" s="155"/>
      <c r="K1509" s="155">
        <v>1</v>
      </c>
      <c r="L1509" s="156">
        <v>0</v>
      </c>
      <c r="M1509" s="155">
        <v>0</v>
      </c>
      <c r="N1509" s="155">
        <v>0</v>
      </c>
      <c r="O1509" s="157">
        <f t="shared" si="647"/>
        <v>0</v>
      </c>
      <c r="P1509" s="158">
        <f t="shared" si="648"/>
        <v>0</v>
      </c>
      <c r="Q1509" s="159">
        <f>IFERROR(VLOOKUP(N1509,'P1 Intra-Europees'!$A$15:$H$25,3,0),0)*P1509</f>
        <v>0</v>
      </c>
      <c r="R1509" s="160">
        <f t="shared" si="649"/>
        <v>0</v>
      </c>
      <c r="S1509" s="159">
        <f>IFERROR(VLOOKUP(N1509,'P1 Intra-Europees'!$A$15:$H$25,4,0),0)*R1509</f>
        <v>0</v>
      </c>
      <c r="T1509" s="160">
        <f t="shared" si="650"/>
        <v>0</v>
      </c>
      <c r="U1509" s="159">
        <f>IFERROR(VLOOKUP(N1509,'P1 Intra-Europees'!$A$15:$H$25,5,0),0)*T1509</f>
        <v>0</v>
      </c>
      <c r="V1509" s="160">
        <f t="shared" si="651"/>
        <v>0</v>
      </c>
      <c r="W1509" s="159">
        <f>IFERROR(VLOOKUP(N1509,'P1 Intra-Europees'!$A$15:$H$25,6,0),0)*V1509</f>
        <v>0</v>
      </c>
      <c r="X1509" s="160">
        <f t="shared" si="652"/>
        <v>0</v>
      </c>
      <c r="Y1509" s="159">
        <f>IFERROR(VLOOKUP(N1509,'P1 Intra-Europees'!$A$15:$H$25,7,0),0)*X1509</f>
        <v>0</v>
      </c>
      <c r="Z1509" s="161">
        <f t="shared" si="653"/>
        <v>0</v>
      </c>
      <c r="AA1509" s="162">
        <f>IFERROR(VLOOKUP(N1509,'P1 Intra-Europees'!$A$15:$H$25,8,0),0)*Z1509</f>
        <v>0</v>
      </c>
      <c r="AB1509" s="163">
        <f t="shared" si="654"/>
        <v>0</v>
      </c>
      <c r="AC1509" s="157" t="str">
        <f>VLOOKUP(B1509,'P2 Origin'!$C$21:$O$176,13,0)</f>
        <v>EUR</v>
      </c>
      <c r="AD1509" s="164">
        <f t="shared" si="655"/>
        <v>0</v>
      </c>
      <c r="AE1509" s="165">
        <f>IF(AU1509&gt;0.1,VLOOKUP(B1509,'P2 Origin'!$C$21:$M$176,3,0)*H1509,0)</f>
        <v>0</v>
      </c>
      <c r="AF1509" s="166">
        <f t="shared" si="656"/>
        <v>0</v>
      </c>
      <c r="AG1509" s="165">
        <f>(VLOOKUP(B1509,'P2 Origin'!$C$21:$M$176,4,0))*AF1509</f>
        <v>0</v>
      </c>
      <c r="AH1509" s="166">
        <f t="shared" si="657"/>
        <v>0</v>
      </c>
      <c r="AI1509" s="165">
        <f>(VLOOKUP(B1509,'P2 Origin'!$C$21:$M$176,5,0))*AH1509</f>
        <v>0</v>
      </c>
      <c r="AJ1509" s="166">
        <f t="shared" si="671"/>
        <v>0</v>
      </c>
      <c r="AK1509" s="165">
        <f>(VLOOKUP(B1509,'P2 Origin'!$C$21:$M$176,6,0))*AJ1509</f>
        <v>0</v>
      </c>
      <c r="AL1509" s="166">
        <f t="shared" si="658"/>
        <v>0</v>
      </c>
      <c r="AM1509" s="165">
        <f>(VLOOKUP($B1509,'P2 Origin'!$C$21:$M$176,7,0))*AL1509</f>
        <v>0</v>
      </c>
      <c r="AN1509" s="166">
        <f t="shared" si="659"/>
        <v>0</v>
      </c>
      <c r="AO1509" s="165">
        <f>(VLOOKUP($B1509,'P2 Origin'!$C$21:$M$176,8,0))*AN1509</f>
        <v>0</v>
      </c>
      <c r="AP1509" s="166">
        <f t="shared" si="660"/>
        <v>52</v>
      </c>
      <c r="AQ1509" s="165">
        <f>(VLOOKUP($B1509,'P2 Origin'!$C$21:$M$176,9,0))*AP1509</f>
        <v>0</v>
      </c>
      <c r="AR1509" s="155">
        <f t="shared" si="672"/>
        <v>1</v>
      </c>
      <c r="AS1509" s="164">
        <f>(VLOOKUP(B1509,'P2 Origin'!$C$21:$M$176,10,0))*K1509</f>
        <v>0</v>
      </c>
      <c r="AT1509" s="164">
        <f>(VLOOKUP(B1509,'P2 Origin'!$C$21:$M$176,11,0))*J1509</f>
        <v>0</v>
      </c>
      <c r="AU1509" s="167">
        <v>52</v>
      </c>
      <c r="AV1509" s="168">
        <v>52</v>
      </c>
      <c r="AW1509" s="169">
        <v>0</v>
      </c>
      <c r="AX1509" s="170">
        <f>IF(AU1509&gt;=0.1,'P3 Bureaumarge zee- en luchtvr.'!$D$12,0)</f>
        <v>0</v>
      </c>
      <c r="AY1509" s="163">
        <f t="shared" si="661"/>
        <v>0</v>
      </c>
      <c r="AZ1509" s="157" t="str">
        <f>VLOOKUP(D1509,'P4 Destination'!$C$21:$O$176,13,0)</f>
        <v>USD</v>
      </c>
      <c r="BA1509" s="164">
        <f t="shared" si="662"/>
        <v>0</v>
      </c>
      <c r="BB1509" s="171">
        <f>IF(AU1509&gt;0.1,(VLOOKUP(D1509,'P4 Destination'!$C$21:$M$176,3,0))*I1509,0)</f>
        <v>0</v>
      </c>
      <c r="BC1509" s="172">
        <f t="shared" si="663"/>
        <v>0</v>
      </c>
      <c r="BD1509" s="171">
        <f>(VLOOKUP($D1509,'P4 Destination'!$C$21:$M$176,4,0))*BC1509</f>
        <v>0</v>
      </c>
      <c r="BE1509" s="172">
        <f t="shared" si="664"/>
        <v>0</v>
      </c>
      <c r="BF1509" s="171">
        <f>(VLOOKUP($D1509,'P4 Destination'!$C$21:$M$176,5,0))*BE1509</f>
        <v>0</v>
      </c>
      <c r="BG1509" s="172">
        <f t="shared" si="665"/>
        <v>0</v>
      </c>
      <c r="BH1509" s="171">
        <f>(VLOOKUP($D1509,'P4 Destination'!$C$21:$M$176,6,0))*BG1509</f>
        <v>0</v>
      </c>
      <c r="BI1509" s="172">
        <f t="shared" si="666"/>
        <v>0</v>
      </c>
      <c r="BJ1509" s="171">
        <f>(VLOOKUP($D1509,'P4 Destination'!$C$21:$M$176,7,0))*BI1509</f>
        <v>0</v>
      </c>
      <c r="BK1509" s="172">
        <f t="shared" si="667"/>
        <v>0</v>
      </c>
      <c r="BL1509" s="171">
        <f>(VLOOKUP($D1509,'P4 Destination'!$C$21:$M$176,8,0))*BK1509</f>
        <v>0</v>
      </c>
      <c r="BM1509" s="172">
        <f t="shared" si="668"/>
        <v>52</v>
      </c>
      <c r="BN1509" s="171">
        <f>(VLOOKUP($D1509,'P4 Destination'!$C$21:$M$176,9,0))*BM1509</f>
        <v>0</v>
      </c>
      <c r="BO1509" s="154">
        <f t="shared" si="673"/>
        <v>1</v>
      </c>
      <c r="BP1509" s="171">
        <f>(VLOOKUP(D1509,'P4 Destination'!$C$21:$M$176,10,0))*K1509</f>
        <v>0</v>
      </c>
      <c r="BQ1509" s="171">
        <f>(VLOOKUP(D1509,'P4 Destination'!$C$21:$M$176,11,0))*J1509</f>
        <v>0</v>
      </c>
      <c r="BR1509" s="173">
        <f t="shared" si="669"/>
        <v>0</v>
      </c>
      <c r="BS1509" s="173">
        <f>(AV1509*2500)*'P6 Verzekering'!$E$11</f>
        <v>0</v>
      </c>
      <c r="BT1509" s="173">
        <f>(AW1509*2500)*'P6 Verzekering'!$E$12</f>
        <v>0</v>
      </c>
      <c r="BU1509" s="173">
        <f>(L1509*2500)*'P6 Verzekering'!$E$13</f>
        <v>0</v>
      </c>
      <c r="BV1509" s="173">
        <f t="shared" si="670"/>
        <v>0</v>
      </c>
      <c r="BW1509"/>
      <c r="BX1509"/>
    </row>
    <row r="1510" spans="1:76">
      <c r="A1510" s="152" t="s">
        <v>2239</v>
      </c>
      <c r="B1510" s="152" t="s">
        <v>219</v>
      </c>
      <c r="C1510" s="152" t="s">
        <v>219</v>
      </c>
      <c r="D1510" s="152" t="s">
        <v>416</v>
      </c>
      <c r="E1510" s="152" t="s">
        <v>415</v>
      </c>
      <c r="F1510" s="153">
        <f t="shared" si="646"/>
        <v>28</v>
      </c>
      <c r="G1510" s="154">
        <v>1</v>
      </c>
      <c r="H1510" s="154">
        <f>IFERROR(VLOOKUP(B1510,'P2 Origin'!$C$21:$Q$176,15,FALSE),0)</f>
        <v>0</v>
      </c>
      <c r="I1510" s="154">
        <f>IFERROR(VLOOKUP(D1510,'P4 Destination'!$C$21:$Q$176,15,FALSE),0)</f>
        <v>0</v>
      </c>
      <c r="J1510" s="155"/>
      <c r="K1510" s="155">
        <v>1</v>
      </c>
      <c r="L1510" s="156">
        <v>0</v>
      </c>
      <c r="M1510" s="155">
        <v>0</v>
      </c>
      <c r="N1510" s="155">
        <v>0</v>
      </c>
      <c r="O1510" s="157">
        <f t="shared" si="647"/>
        <v>0</v>
      </c>
      <c r="P1510" s="158">
        <f t="shared" si="648"/>
        <v>0</v>
      </c>
      <c r="Q1510" s="159">
        <f>IFERROR(VLOOKUP(N1510,'P1 Intra-Europees'!$A$15:$H$25,3,0),0)*P1510</f>
        <v>0</v>
      </c>
      <c r="R1510" s="160">
        <f t="shared" si="649"/>
        <v>0</v>
      </c>
      <c r="S1510" s="159">
        <f>IFERROR(VLOOKUP(N1510,'P1 Intra-Europees'!$A$15:$H$25,4,0),0)*R1510</f>
        <v>0</v>
      </c>
      <c r="T1510" s="160">
        <f t="shared" si="650"/>
        <v>0</v>
      </c>
      <c r="U1510" s="159">
        <f>IFERROR(VLOOKUP(N1510,'P1 Intra-Europees'!$A$15:$H$25,5,0),0)*T1510</f>
        <v>0</v>
      </c>
      <c r="V1510" s="160">
        <f t="shared" si="651"/>
        <v>0</v>
      </c>
      <c r="W1510" s="159">
        <f>IFERROR(VLOOKUP(N1510,'P1 Intra-Europees'!$A$15:$H$25,6,0),0)*V1510</f>
        <v>0</v>
      </c>
      <c r="X1510" s="160">
        <f t="shared" si="652"/>
        <v>0</v>
      </c>
      <c r="Y1510" s="159">
        <f>IFERROR(VLOOKUP(N1510,'P1 Intra-Europees'!$A$15:$H$25,7,0),0)*X1510</f>
        <v>0</v>
      </c>
      <c r="Z1510" s="161">
        <f t="shared" si="653"/>
        <v>0</v>
      </c>
      <c r="AA1510" s="162">
        <f>IFERROR(VLOOKUP(N1510,'P1 Intra-Europees'!$A$15:$H$25,8,0),0)*Z1510</f>
        <v>0</v>
      </c>
      <c r="AB1510" s="163">
        <f t="shared" si="654"/>
        <v>0</v>
      </c>
      <c r="AC1510" s="157" t="str">
        <f>VLOOKUP(B1510,'P2 Origin'!$C$21:$O$176,13,0)</f>
        <v>EUR</v>
      </c>
      <c r="AD1510" s="164">
        <f t="shared" si="655"/>
        <v>0</v>
      </c>
      <c r="AE1510" s="165">
        <f>IF(AU1510&gt;0.1,VLOOKUP(B1510,'P2 Origin'!$C$21:$M$176,3,0)*H1510,0)</f>
        <v>0</v>
      </c>
      <c r="AF1510" s="166">
        <f t="shared" si="656"/>
        <v>0</v>
      </c>
      <c r="AG1510" s="165">
        <f>(VLOOKUP(B1510,'P2 Origin'!$C$21:$M$176,4,0))*AF1510</f>
        <v>0</v>
      </c>
      <c r="AH1510" s="166">
        <f t="shared" si="657"/>
        <v>0</v>
      </c>
      <c r="AI1510" s="165">
        <f>(VLOOKUP(B1510,'P2 Origin'!$C$21:$M$176,5,0))*AH1510</f>
        <v>0</v>
      </c>
      <c r="AJ1510" s="166">
        <f t="shared" si="671"/>
        <v>0</v>
      </c>
      <c r="AK1510" s="165">
        <f>(VLOOKUP(B1510,'P2 Origin'!$C$21:$M$176,6,0))*AJ1510</f>
        <v>0</v>
      </c>
      <c r="AL1510" s="166">
        <f t="shared" si="658"/>
        <v>28</v>
      </c>
      <c r="AM1510" s="165">
        <f>(VLOOKUP($B1510,'P2 Origin'!$C$21:$M$176,7,0))*AL1510</f>
        <v>0</v>
      </c>
      <c r="AN1510" s="166">
        <f t="shared" si="659"/>
        <v>0</v>
      </c>
      <c r="AO1510" s="165">
        <f>(VLOOKUP($B1510,'P2 Origin'!$C$21:$M$176,8,0))*AN1510</f>
        <v>0</v>
      </c>
      <c r="AP1510" s="166">
        <f t="shared" si="660"/>
        <v>0</v>
      </c>
      <c r="AQ1510" s="165">
        <f>(VLOOKUP($B1510,'P2 Origin'!$C$21:$M$176,9,0))*AP1510</f>
        <v>0</v>
      </c>
      <c r="AR1510" s="155">
        <f t="shared" si="672"/>
        <v>1</v>
      </c>
      <c r="AS1510" s="164">
        <f>(VLOOKUP(B1510,'P2 Origin'!$C$21:$M$176,10,0))*K1510</f>
        <v>0</v>
      </c>
      <c r="AT1510" s="164">
        <f>(VLOOKUP(B1510,'P2 Origin'!$C$21:$M$176,11,0))*J1510</f>
        <v>0</v>
      </c>
      <c r="AU1510" s="167">
        <v>28</v>
      </c>
      <c r="AV1510" s="168">
        <v>28</v>
      </c>
      <c r="AW1510" s="169">
        <v>0</v>
      </c>
      <c r="AX1510" s="170">
        <f>IF(AU1510&gt;=0.1,'P3 Bureaumarge zee- en luchtvr.'!$D$12,0)</f>
        <v>0</v>
      </c>
      <c r="AY1510" s="163">
        <f t="shared" si="661"/>
        <v>0</v>
      </c>
      <c r="AZ1510" s="157" t="str">
        <f>VLOOKUP(D1510,'P4 Destination'!$C$21:$O$176,13,0)</f>
        <v>USD</v>
      </c>
      <c r="BA1510" s="164">
        <f t="shared" si="662"/>
        <v>0</v>
      </c>
      <c r="BB1510" s="171">
        <f>IF(AU1510&gt;0.1,(VLOOKUP(D1510,'P4 Destination'!$C$21:$M$176,3,0))*I1510,0)</f>
        <v>0</v>
      </c>
      <c r="BC1510" s="172">
        <f t="shared" si="663"/>
        <v>0</v>
      </c>
      <c r="BD1510" s="171">
        <f>(VLOOKUP($D1510,'P4 Destination'!$C$21:$M$176,4,0))*BC1510</f>
        <v>0</v>
      </c>
      <c r="BE1510" s="172">
        <f t="shared" si="664"/>
        <v>0</v>
      </c>
      <c r="BF1510" s="171">
        <f>(VLOOKUP($D1510,'P4 Destination'!$C$21:$M$176,5,0))*BE1510</f>
        <v>0</v>
      </c>
      <c r="BG1510" s="172">
        <f t="shared" si="665"/>
        <v>0</v>
      </c>
      <c r="BH1510" s="171">
        <f>(VLOOKUP($D1510,'P4 Destination'!$C$21:$M$176,6,0))*BG1510</f>
        <v>0</v>
      </c>
      <c r="BI1510" s="172">
        <f t="shared" si="666"/>
        <v>28</v>
      </c>
      <c r="BJ1510" s="171">
        <f>(VLOOKUP($D1510,'P4 Destination'!$C$21:$M$176,7,0))*BI1510</f>
        <v>0</v>
      </c>
      <c r="BK1510" s="172">
        <f t="shared" si="667"/>
        <v>0</v>
      </c>
      <c r="BL1510" s="171">
        <f>(VLOOKUP($D1510,'P4 Destination'!$C$21:$M$176,8,0))*BK1510</f>
        <v>0</v>
      </c>
      <c r="BM1510" s="172">
        <f t="shared" si="668"/>
        <v>0</v>
      </c>
      <c r="BN1510" s="171">
        <f>(VLOOKUP($D1510,'P4 Destination'!$C$21:$M$176,9,0))*BM1510</f>
        <v>0</v>
      </c>
      <c r="BO1510" s="154">
        <f t="shared" si="673"/>
        <v>1</v>
      </c>
      <c r="BP1510" s="171">
        <f>(VLOOKUP(D1510,'P4 Destination'!$C$21:$M$176,10,0))*K1510</f>
        <v>0</v>
      </c>
      <c r="BQ1510" s="171">
        <f>(VLOOKUP(D1510,'P4 Destination'!$C$21:$M$176,11,0))*J1510</f>
        <v>0</v>
      </c>
      <c r="BR1510" s="173">
        <f t="shared" si="669"/>
        <v>0</v>
      </c>
      <c r="BS1510" s="173">
        <f>(AV1510*2500)*'P6 Verzekering'!$E$11</f>
        <v>0</v>
      </c>
      <c r="BT1510" s="173">
        <f>(AW1510*2500)*'P6 Verzekering'!$E$12</f>
        <v>0</v>
      </c>
      <c r="BU1510" s="173">
        <f>(L1510*2500)*'P6 Verzekering'!$E$13</f>
        <v>0</v>
      </c>
      <c r="BV1510" s="173">
        <f t="shared" si="670"/>
        <v>0</v>
      </c>
      <c r="BW1510"/>
      <c r="BX1510"/>
    </row>
    <row r="1511" spans="1:76">
      <c r="A1511" s="152" t="s">
        <v>2240</v>
      </c>
      <c r="B1511" s="152" t="s">
        <v>219</v>
      </c>
      <c r="C1511" s="152" t="s">
        <v>219</v>
      </c>
      <c r="D1511" s="152" t="s">
        <v>416</v>
      </c>
      <c r="E1511" s="152" t="s">
        <v>415</v>
      </c>
      <c r="F1511" s="153">
        <f t="shared" si="646"/>
        <v>21</v>
      </c>
      <c r="G1511" s="154">
        <v>1</v>
      </c>
      <c r="H1511" s="154">
        <f>IFERROR(VLOOKUP(B1511,'P2 Origin'!$C$21:$Q$176,15,FALSE),0)</f>
        <v>0</v>
      </c>
      <c r="I1511" s="154">
        <f>IFERROR(VLOOKUP(D1511,'P4 Destination'!$C$21:$Q$176,15,FALSE),0)</f>
        <v>0</v>
      </c>
      <c r="J1511" s="155"/>
      <c r="K1511" s="155">
        <v>1</v>
      </c>
      <c r="L1511" s="156">
        <v>0</v>
      </c>
      <c r="M1511" s="155">
        <v>0</v>
      </c>
      <c r="N1511" s="155">
        <v>0</v>
      </c>
      <c r="O1511" s="157">
        <f t="shared" si="647"/>
        <v>0</v>
      </c>
      <c r="P1511" s="158">
        <f t="shared" si="648"/>
        <v>0</v>
      </c>
      <c r="Q1511" s="159">
        <f>IFERROR(VLOOKUP(N1511,'P1 Intra-Europees'!$A$15:$H$25,3,0),0)*P1511</f>
        <v>0</v>
      </c>
      <c r="R1511" s="160">
        <f t="shared" si="649"/>
        <v>0</v>
      </c>
      <c r="S1511" s="159">
        <f>IFERROR(VLOOKUP(N1511,'P1 Intra-Europees'!$A$15:$H$25,4,0),0)*R1511</f>
        <v>0</v>
      </c>
      <c r="T1511" s="160">
        <f t="shared" si="650"/>
        <v>0</v>
      </c>
      <c r="U1511" s="159">
        <f>IFERROR(VLOOKUP(N1511,'P1 Intra-Europees'!$A$15:$H$25,5,0),0)*T1511</f>
        <v>0</v>
      </c>
      <c r="V1511" s="160">
        <f t="shared" si="651"/>
        <v>0</v>
      </c>
      <c r="W1511" s="159">
        <f>IFERROR(VLOOKUP(N1511,'P1 Intra-Europees'!$A$15:$H$25,6,0),0)*V1511</f>
        <v>0</v>
      </c>
      <c r="X1511" s="160">
        <f t="shared" si="652"/>
        <v>0</v>
      </c>
      <c r="Y1511" s="159">
        <f>IFERROR(VLOOKUP(N1511,'P1 Intra-Europees'!$A$15:$H$25,7,0),0)*X1511</f>
        <v>0</v>
      </c>
      <c r="Z1511" s="161">
        <f t="shared" si="653"/>
        <v>0</v>
      </c>
      <c r="AA1511" s="162">
        <f>IFERROR(VLOOKUP(N1511,'P1 Intra-Europees'!$A$15:$H$25,8,0),0)*Z1511</f>
        <v>0</v>
      </c>
      <c r="AB1511" s="163">
        <f t="shared" si="654"/>
        <v>0</v>
      </c>
      <c r="AC1511" s="157" t="str">
        <f>VLOOKUP(B1511,'P2 Origin'!$C$21:$O$176,13,0)</f>
        <v>EUR</v>
      </c>
      <c r="AD1511" s="164">
        <f t="shared" si="655"/>
        <v>0</v>
      </c>
      <c r="AE1511" s="165">
        <f>IF(AU1511&gt;0.1,VLOOKUP(B1511,'P2 Origin'!$C$21:$M$176,3,0)*H1511,0)</f>
        <v>0</v>
      </c>
      <c r="AF1511" s="166">
        <f t="shared" si="656"/>
        <v>0</v>
      </c>
      <c r="AG1511" s="165">
        <f>(VLOOKUP(B1511,'P2 Origin'!$C$21:$M$176,4,0))*AF1511</f>
        <v>0</v>
      </c>
      <c r="AH1511" s="166">
        <f t="shared" si="657"/>
        <v>0</v>
      </c>
      <c r="AI1511" s="165">
        <f>(VLOOKUP(B1511,'P2 Origin'!$C$21:$M$176,5,0))*AH1511</f>
        <v>0</v>
      </c>
      <c r="AJ1511" s="166">
        <f t="shared" si="671"/>
        <v>21</v>
      </c>
      <c r="AK1511" s="165">
        <f>(VLOOKUP(B1511,'P2 Origin'!$C$21:$M$176,6,0))*AJ1511</f>
        <v>0</v>
      </c>
      <c r="AL1511" s="166">
        <f t="shared" si="658"/>
        <v>0</v>
      </c>
      <c r="AM1511" s="165">
        <f>(VLOOKUP($B1511,'P2 Origin'!$C$21:$M$176,7,0))*AL1511</f>
        <v>0</v>
      </c>
      <c r="AN1511" s="166">
        <f t="shared" si="659"/>
        <v>0</v>
      </c>
      <c r="AO1511" s="165">
        <f>(VLOOKUP($B1511,'P2 Origin'!$C$21:$M$176,8,0))*AN1511</f>
        <v>0</v>
      </c>
      <c r="AP1511" s="166">
        <f t="shared" si="660"/>
        <v>0</v>
      </c>
      <c r="AQ1511" s="165">
        <f>(VLOOKUP($B1511,'P2 Origin'!$C$21:$M$176,9,0))*AP1511</f>
        <v>0</v>
      </c>
      <c r="AR1511" s="155">
        <f t="shared" si="672"/>
        <v>1</v>
      </c>
      <c r="AS1511" s="164">
        <f>(VLOOKUP(B1511,'P2 Origin'!$C$21:$M$176,10,0))*K1511</f>
        <v>0</v>
      </c>
      <c r="AT1511" s="164">
        <f>(VLOOKUP(B1511,'P2 Origin'!$C$21:$M$176,11,0))*J1511</f>
        <v>0</v>
      </c>
      <c r="AU1511" s="167">
        <v>21</v>
      </c>
      <c r="AV1511" s="168">
        <v>21</v>
      </c>
      <c r="AW1511" s="169">
        <v>0</v>
      </c>
      <c r="AX1511" s="170">
        <f>IF(AU1511&gt;=0.1,'P3 Bureaumarge zee- en luchtvr.'!$D$12,0)</f>
        <v>0</v>
      </c>
      <c r="AY1511" s="163">
        <f t="shared" si="661"/>
        <v>0</v>
      </c>
      <c r="AZ1511" s="157" t="str">
        <f>VLOOKUP(D1511,'P4 Destination'!$C$21:$O$176,13,0)</f>
        <v>USD</v>
      </c>
      <c r="BA1511" s="164">
        <f t="shared" si="662"/>
        <v>0</v>
      </c>
      <c r="BB1511" s="171">
        <f>IF(AU1511&gt;0.1,(VLOOKUP(D1511,'P4 Destination'!$C$21:$M$176,3,0))*I1511,0)</f>
        <v>0</v>
      </c>
      <c r="BC1511" s="172">
        <f t="shared" si="663"/>
        <v>0</v>
      </c>
      <c r="BD1511" s="171">
        <f>(VLOOKUP($D1511,'P4 Destination'!$C$21:$M$176,4,0))*BC1511</f>
        <v>0</v>
      </c>
      <c r="BE1511" s="172">
        <f t="shared" si="664"/>
        <v>0</v>
      </c>
      <c r="BF1511" s="171">
        <f>(VLOOKUP($D1511,'P4 Destination'!$C$21:$M$176,5,0))*BE1511</f>
        <v>0</v>
      </c>
      <c r="BG1511" s="172">
        <f t="shared" si="665"/>
        <v>21</v>
      </c>
      <c r="BH1511" s="171">
        <f>(VLOOKUP($D1511,'P4 Destination'!$C$21:$M$176,6,0))*BG1511</f>
        <v>0</v>
      </c>
      <c r="BI1511" s="172">
        <f t="shared" si="666"/>
        <v>0</v>
      </c>
      <c r="BJ1511" s="171">
        <f>(VLOOKUP($D1511,'P4 Destination'!$C$21:$M$176,7,0))*BI1511</f>
        <v>0</v>
      </c>
      <c r="BK1511" s="172">
        <f t="shared" si="667"/>
        <v>0</v>
      </c>
      <c r="BL1511" s="171">
        <f>(VLOOKUP($D1511,'P4 Destination'!$C$21:$M$176,8,0))*BK1511</f>
        <v>0</v>
      </c>
      <c r="BM1511" s="172">
        <f t="shared" si="668"/>
        <v>0</v>
      </c>
      <c r="BN1511" s="171">
        <f>(VLOOKUP($D1511,'P4 Destination'!$C$21:$M$176,9,0))*BM1511</f>
        <v>0</v>
      </c>
      <c r="BO1511" s="154">
        <f t="shared" si="673"/>
        <v>1</v>
      </c>
      <c r="BP1511" s="171">
        <f>(VLOOKUP(D1511,'P4 Destination'!$C$21:$M$176,10,0))*K1511</f>
        <v>0</v>
      </c>
      <c r="BQ1511" s="171">
        <f>(VLOOKUP(D1511,'P4 Destination'!$C$21:$M$176,11,0))*J1511</f>
        <v>0</v>
      </c>
      <c r="BR1511" s="173">
        <f t="shared" si="669"/>
        <v>0</v>
      </c>
      <c r="BS1511" s="173">
        <f>(AV1511*2500)*'P6 Verzekering'!$E$11</f>
        <v>0</v>
      </c>
      <c r="BT1511" s="173">
        <f>(AW1511*2500)*'P6 Verzekering'!$E$12</f>
        <v>0</v>
      </c>
      <c r="BU1511" s="173">
        <f>(L1511*2500)*'P6 Verzekering'!$E$13</f>
        <v>0</v>
      </c>
      <c r="BV1511" s="173">
        <f t="shared" si="670"/>
        <v>0</v>
      </c>
      <c r="BW1511"/>
      <c r="BX1511"/>
    </row>
    <row r="1512" spans="1:76">
      <c r="A1512" s="152" t="s">
        <v>2241</v>
      </c>
      <c r="B1512" s="152" t="s">
        <v>219</v>
      </c>
      <c r="C1512" s="152" t="s">
        <v>219</v>
      </c>
      <c r="D1512" s="152" t="s">
        <v>416</v>
      </c>
      <c r="E1512" s="152" t="s">
        <v>415</v>
      </c>
      <c r="F1512" s="153">
        <f t="shared" si="646"/>
        <v>26</v>
      </c>
      <c r="G1512" s="154">
        <v>1</v>
      </c>
      <c r="H1512" s="154">
        <f>IFERROR(VLOOKUP(B1512,'P2 Origin'!$C$21:$Q$176,15,FALSE),0)</f>
        <v>0</v>
      </c>
      <c r="I1512" s="154">
        <f>IFERROR(VLOOKUP(D1512,'P4 Destination'!$C$21:$Q$176,15,FALSE),0)</f>
        <v>0</v>
      </c>
      <c r="J1512" s="155"/>
      <c r="K1512" s="155">
        <v>1</v>
      </c>
      <c r="L1512" s="156">
        <v>0</v>
      </c>
      <c r="M1512" s="155">
        <v>0</v>
      </c>
      <c r="N1512" s="155">
        <v>0</v>
      </c>
      <c r="O1512" s="157">
        <f t="shared" si="647"/>
        <v>0</v>
      </c>
      <c r="P1512" s="158">
        <f t="shared" si="648"/>
        <v>0</v>
      </c>
      <c r="Q1512" s="159">
        <f>IFERROR(VLOOKUP(N1512,'P1 Intra-Europees'!$A$15:$H$25,3,0),0)*P1512</f>
        <v>0</v>
      </c>
      <c r="R1512" s="160">
        <f t="shared" si="649"/>
        <v>0</v>
      </c>
      <c r="S1512" s="159">
        <f>IFERROR(VLOOKUP(N1512,'P1 Intra-Europees'!$A$15:$H$25,4,0),0)*R1512</f>
        <v>0</v>
      </c>
      <c r="T1512" s="160">
        <f t="shared" si="650"/>
        <v>0</v>
      </c>
      <c r="U1512" s="159">
        <f>IFERROR(VLOOKUP(N1512,'P1 Intra-Europees'!$A$15:$H$25,5,0),0)*T1512</f>
        <v>0</v>
      </c>
      <c r="V1512" s="160">
        <f t="shared" si="651"/>
        <v>0</v>
      </c>
      <c r="W1512" s="159">
        <f>IFERROR(VLOOKUP(N1512,'P1 Intra-Europees'!$A$15:$H$25,6,0),0)*V1512</f>
        <v>0</v>
      </c>
      <c r="X1512" s="160">
        <f t="shared" si="652"/>
        <v>0</v>
      </c>
      <c r="Y1512" s="159">
        <f>IFERROR(VLOOKUP(N1512,'P1 Intra-Europees'!$A$15:$H$25,7,0),0)*X1512</f>
        <v>0</v>
      </c>
      <c r="Z1512" s="161">
        <f t="shared" si="653"/>
        <v>0</v>
      </c>
      <c r="AA1512" s="162">
        <f>IFERROR(VLOOKUP(N1512,'P1 Intra-Europees'!$A$15:$H$25,8,0),0)*Z1512</f>
        <v>0</v>
      </c>
      <c r="AB1512" s="163">
        <f t="shared" si="654"/>
        <v>0</v>
      </c>
      <c r="AC1512" s="157" t="str">
        <f>VLOOKUP(B1512,'P2 Origin'!$C$21:$O$176,13,0)</f>
        <v>EUR</v>
      </c>
      <c r="AD1512" s="164">
        <f t="shared" si="655"/>
        <v>0</v>
      </c>
      <c r="AE1512" s="165">
        <f>IF(AU1512&gt;0.1,VLOOKUP(B1512,'P2 Origin'!$C$21:$M$176,3,0)*H1512,0)</f>
        <v>0</v>
      </c>
      <c r="AF1512" s="166">
        <f t="shared" si="656"/>
        <v>0</v>
      </c>
      <c r="AG1512" s="165">
        <f>(VLOOKUP(B1512,'P2 Origin'!$C$21:$M$176,4,0))*AF1512</f>
        <v>0</v>
      </c>
      <c r="AH1512" s="166">
        <f t="shared" si="657"/>
        <v>0</v>
      </c>
      <c r="AI1512" s="165">
        <f>(VLOOKUP(B1512,'P2 Origin'!$C$21:$M$176,5,0))*AH1512</f>
        <v>0</v>
      </c>
      <c r="AJ1512" s="166">
        <f t="shared" si="671"/>
        <v>0</v>
      </c>
      <c r="AK1512" s="165">
        <f>(VLOOKUP(B1512,'P2 Origin'!$C$21:$M$176,6,0))*AJ1512</f>
        <v>0</v>
      </c>
      <c r="AL1512" s="166">
        <f t="shared" si="658"/>
        <v>26</v>
      </c>
      <c r="AM1512" s="165">
        <f>(VLOOKUP($B1512,'P2 Origin'!$C$21:$M$176,7,0))*AL1512</f>
        <v>0</v>
      </c>
      <c r="AN1512" s="166">
        <f t="shared" si="659"/>
        <v>0</v>
      </c>
      <c r="AO1512" s="165">
        <f>(VLOOKUP($B1512,'P2 Origin'!$C$21:$M$176,8,0))*AN1512</f>
        <v>0</v>
      </c>
      <c r="AP1512" s="166">
        <f t="shared" si="660"/>
        <v>0</v>
      </c>
      <c r="AQ1512" s="165">
        <f>(VLOOKUP($B1512,'P2 Origin'!$C$21:$M$176,9,0))*AP1512</f>
        <v>0</v>
      </c>
      <c r="AR1512" s="155">
        <f t="shared" si="672"/>
        <v>1</v>
      </c>
      <c r="AS1512" s="164">
        <f>(VLOOKUP(B1512,'P2 Origin'!$C$21:$M$176,10,0))*K1512</f>
        <v>0</v>
      </c>
      <c r="AT1512" s="164">
        <f>(VLOOKUP(B1512,'P2 Origin'!$C$21:$M$176,11,0))*J1512</f>
        <v>0</v>
      </c>
      <c r="AU1512" s="167">
        <v>26</v>
      </c>
      <c r="AV1512" s="168">
        <v>26</v>
      </c>
      <c r="AW1512" s="169">
        <v>0</v>
      </c>
      <c r="AX1512" s="170">
        <f>IF(AU1512&gt;=0.1,'P3 Bureaumarge zee- en luchtvr.'!$D$12,0)</f>
        <v>0</v>
      </c>
      <c r="AY1512" s="163">
        <f t="shared" si="661"/>
        <v>0</v>
      </c>
      <c r="AZ1512" s="157" t="str">
        <f>VLOOKUP(D1512,'P4 Destination'!$C$21:$O$176,13,0)</f>
        <v>USD</v>
      </c>
      <c r="BA1512" s="164">
        <f t="shared" si="662"/>
        <v>0</v>
      </c>
      <c r="BB1512" s="171">
        <f>IF(AU1512&gt;0.1,(VLOOKUP(D1512,'P4 Destination'!$C$21:$M$176,3,0))*I1512,0)</f>
        <v>0</v>
      </c>
      <c r="BC1512" s="172">
        <f t="shared" si="663"/>
        <v>0</v>
      </c>
      <c r="BD1512" s="171">
        <f>(VLOOKUP($D1512,'P4 Destination'!$C$21:$M$176,4,0))*BC1512</f>
        <v>0</v>
      </c>
      <c r="BE1512" s="172">
        <f t="shared" si="664"/>
        <v>0</v>
      </c>
      <c r="BF1512" s="171">
        <f>(VLOOKUP($D1512,'P4 Destination'!$C$21:$M$176,5,0))*BE1512</f>
        <v>0</v>
      </c>
      <c r="BG1512" s="172">
        <f t="shared" si="665"/>
        <v>0</v>
      </c>
      <c r="BH1512" s="171">
        <f>(VLOOKUP($D1512,'P4 Destination'!$C$21:$M$176,6,0))*BG1512</f>
        <v>0</v>
      </c>
      <c r="BI1512" s="172">
        <f t="shared" si="666"/>
        <v>26</v>
      </c>
      <c r="BJ1512" s="171">
        <f>(VLOOKUP($D1512,'P4 Destination'!$C$21:$M$176,7,0))*BI1512</f>
        <v>0</v>
      </c>
      <c r="BK1512" s="172">
        <f t="shared" si="667"/>
        <v>0</v>
      </c>
      <c r="BL1512" s="171">
        <f>(VLOOKUP($D1512,'P4 Destination'!$C$21:$M$176,8,0))*BK1512</f>
        <v>0</v>
      </c>
      <c r="BM1512" s="172">
        <f t="shared" si="668"/>
        <v>0</v>
      </c>
      <c r="BN1512" s="171">
        <f>(VLOOKUP($D1512,'P4 Destination'!$C$21:$M$176,9,0))*BM1512</f>
        <v>0</v>
      </c>
      <c r="BO1512" s="154">
        <f t="shared" si="673"/>
        <v>1</v>
      </c>
      <c r="BP1512" s="171">
        <f>(VLOOKUP(D1512,'P4 Destination'!$C$21:$M$176,10,0))*K1512</f>
        <v>0</v>
      </c>
      <c r="BQ1512" s="171">
        <f>(VLOOKUP(D1512,'P4 Destination'!$C$21:$M$176,11,0))*J1512</f>
        <v>0</v>
      </c>
      <c r="BR1512" s="173">
        <f t="shared" si="669"/>
        <v>0</v>
      </c>
      <c r="BS1512" s="173">
        <f>(AV1512*2500)*'P6 Verzekering'!$E$11</f>
        <v>0</v>
      </c>
      <c r="BT1512" s="173">
        <f>(AW1512*2500)*'P6 Verzekering'!$E$12</f>
        <v>0</v>
      </c>
      <c r="BU1512" s="173">
        <f>(L1512*2500)*'P6 Verzekering'!$E$13</f>
        <v>0</v>
      </c>
      <c r="BV1512" s="173">
        <f t="shared" si="670"/>
        <v>0</v>
      </c>
      <c r="BW1512"/>
      <c r="BX1512"/>
    </row>
    <row r="1513" spans="1:76">
      <c r="A1513" s="152" t="s">
        <v>2242</v>
      </c>
      <c r="B1513" s="152" t="s">
        <v>219</v>
      </c>
      <c r="C1513" s="152" t="s">
        <v>219</v>
      </c>
      <c r="D1513" s="152" t="s">
        <v>416</v>
      </c>
      <c r="E1513" s="152" t="s">
        <v>415</v>
      </c>
      <c r="F1513" s="153">
        <f t="shared" si="646"/>
        <v>14</v>
      </c>
      <c r="G1513" s="154">
        <v>1</v>
      </c>
      <c r="H1513" s="154">
        <f>IFERROR(VLOOKUP(B1513,'P2 Origin'!$C$21:$Q$176,15,FALSE),0)</f>
        <v>0</v>
      </c>
      <c r="I1513" s="154">
        <f>IFERROR(VLOOKUP(D1513,'P4 Destination'!$C$21:$Q$176,15,FALSE),0)</f>
        <v>0</v>
      </c>
      <c r="J1513" s="155"/>
      <c r="K1513" s="155">
        <v>1</v>
      </c>
      <c r="L1513" s="156">
        <v>0</v>
      </c>
      <c r="M1513" s="155">
        <v>0</v>
      </c>
      <c r="N1513" s="155">
        <v>0</v>
      </c>
      <c r="O1513" s="157">
        <f t="shared" si="647"/>
        <v>0</v>
      </c>
      <c r="P1513" s="158">
        <f t="shared" si="648"/>
        <v>0</v>
      </c>
      <c r="Q1513" s="159">
        <f>IFERROR(VLOOKUP(N1513,'P1 Intra-Europees'!$A$15:$H$25,3,0),0)*P1513</f>
        <v>0</v>
      </c>
      <c r="R1513" s="160">
        <f t="shared" si="649"/>
        <v>0</v>
      </c>
      <c r="S1513" s="159">
        <f>IFERROR(VLOOKUP(N1513,'P1 Intra-Europees'!$A$15:$H$25,4,0),0)*R1513</f>
        <v>0</v>
      </c>
      <c r="T1513" s="160">
        <f t="shared" si="650"/>
        <v>0</v>
      </c>
      <c r="U1513" s="159">
        <f>IFERROR(VLOOKUP(N1513,'P1 Intra-Europees'!$A$15:$H$25,5,0),0)*T1513</f>
        <v>0</v>
      </c>
      <c r="V1513" s="160">
        <f t="shared" si="651"/>
        <v>0</v>
      </c>
      <c r="W1513" s="159">
        <f>IFERROR(VLOOKUP(N1513,'P1 Intra-Europees'!$A$15:$H$25,6,0),0)*V1513</f>
        <v>0</v>
      </c>
      <c r="X1513" s="160">
        <f t="shared" si="652"/>
        <v>0</v>
      </c>
      <c r="Y1513" s="159">
        <f>IFERROR(VLOOKUP(N1513,'P1 Intra-Europees'!$A$15:$H$25,7,0),0)*X1513</f>
        <v>0</v>
      </c>
      <c r="Z1513" s="161">
        <f t="shared" si="653"/>
        <v>0</v>
      </c>
      <c r="AA1513" s="162">
        <f>IFERROR(VLOOKUP(N1513,'P1 Intra-Europees'!$A$15:$H$25,8,0),0)*Z1513</f>
        <v>0</v>
      </c>
      <c r="AB1513" s="163">
        <f t="shared" si="654"/>
        <v>0</v>
      </c>
      <c r="AC1513" s="157" t="str">
        <f>VLOOKUP(B1513,'P2 Origin'!$C$21:$O$176,13,0)</f>
        <v>EUR</v>
      </c>
      <c r="AD1513" s="164">
        <f t="shared" si="655"/>
        <v>0</v>
      </c>
      <c r="AE1513" s="165">
        <f>IF(AU1513&gt;0.1,VLOOKUP(B1513,'P2 Origin'!$C$21:$M$176,3,0)*H1513,0)</f>
        <v>0</v>
      </c>
      <c r="AF1513" s="166">
        <f t="shared" si="656"/>
        <v>0</v>
      </c>
      <c r="AG1513" s="165">
        <f>(VLOOKUP(B1513,'P2 Origin'!$C$21:$M$176,4,0))*AF1513</f>
        <v>0</v>
      </c>
      <c r="AH1513" s="166">
        <f t="shared" si="657"/>
        <v>14</v>
      </c>
      <c r="AI1513" s="165">
        <f>(VLOOKUP(B1513,'P2 Origin'!$C$21:$M$176,5,0))*AH1513</f>
        <v>0</v>
      </c>
      <c r="AJ1513" s="166">
        <f t="shared" si="671"/>
        <v>0</v>
      </c>
      <c r="AK1513" s="165">
        <f>(VLOOKUP(B1513,'P2 Origin'!$C$21:$M$176,6,0))*AJ1513</f>
        <v>0</v>
      </c>
      <c r="AL1513" s="166">
        <f t="shared" si="658"/>
        <v>0</v>
      </c>
      <c r="AM1513" s="165">
        <f>(VLOOKUP($B1513,'P2 Origin'!$C$21:$M$176,7,0))*AL1513</f>
        <v>0</v>
      </c>
      <c r="AN1513" s="166">
        <f t="shared" si="659"/>
        <v>0</v>
      </c>
      <c r="AO1513" s="165">
        <f>(VLOOKUP($B1513,'P2 Origin'!$C$21:$M$176,8,0))*AN1513</f>
        <v>0</v>
      </c>
      <c r="AP1513" s="166">
        <f t="shared" si="660"/>
        <v>0</v>
      </c>
      <c r="AQ1513" s="165">
        <f>(VLOOKUP($B1513,'P2 Origin'!$C$21:$M$176,9,0))*AP1513</f>
        <v>0</v>
      </c>
      <c r="AR1513" s="155">
        <f t="shared" si="672"/>
        <v>1</v>
      </c>
      <c r="AS1513" s="164">
        <f>(VLOOKUP(B1513,'P2 Origin'!$C$21:$M$176,10,0))*K1513</f>
        <v>0</v>
      </c>
      <c r="AT1513" s="164">
        <f>(VLOOKUP(B1513,'P2 Origin'!$C$21:$M$176,11,0))*J1513</f>
        <v>0</v>
      </c>
      <c r="AU1513" s="167">
        <v>14</v>
      </c>
      <c r="AV1513" s="168">
        <v>14</v>
      </c>
      <c r="AW1513" s="169">
        <v>0</v>
      </c>
      <c r="AX1513" s="170">
        <f>IF(AU1513&gt;=0.1,'P3 Bureaumarge zee- en luchtvr.'!$D$12,0)</f>
        <v>0</v>
      </c>
      <c r="AY1513" s="163">
        <f t="shared" si="661"/>
        <v>0</v>
      </c>
      <c r="AZ1513" s="157" t="str">
        <f>VLOOKUP(D1513,'P4 Destination'!$C$21:$O$176,13,0)</f>
        <v>USD</v>
      </c>
      <c r="BA1513" s="164">
        <f t="shared" si="662"/>
        <v>0</v>
      </c>
      <c r="BB1513" s="171">
        <f>IF(AU1513&gt;0.1,(VLOOKUP(D1513,'P4 Destination'!$C$21:$M$176,3,0))*I1513,0)</f>
        <v>0</v>
      </c>
      <c r="BC1513" s="172">
        <f t="shared" si="663"/>
        <v>0</v>
      </c>
      <c r="BD1513" s="171">
        <f>(VLOOKUP($D1513,'P4 Destination'!$C$21:$M$176,4,0))*BC1513</f>
        <v>0</v>
      </c>
      <c r="BE1513" s="172">
        <f t="shared" si="664"/>
        <v>14</v>
      </c>
      <c r="BF1513" s="171">
        <f>(VLOOKUP($D1513,'P4 Destination'!$C$21:$M$176,5,0))*BE1513</f>
        <v>0</v>
      </c>
      <c r="BG1513" s="172">
        <f t="shared" si="665"/>
        <v>0</v>
      </c>
      <c r="BH1513" s="171">
        <f>(VLOOKUP($D1513,'P4 Destination'!$C$21:$M$176,6,0))*BG1513</f>
        <v>0</v>
      </c>
      <c r="BI1513" s="172">
        <f t="shared" si="666"/>
        <v>0</v>
      </c>
      <c r="BJ1513" s="171">
        <f>(VLOOKUP($D1513,'P4 Destination'!$C$21:$M$176,7,0))*BI1513</f>
        <v>0</v>
      </c>
      <c r="BK1513" s="172">
        <f t="shared" si="667"/>
        <v>0</v>
      </c>
      <c r="BL1513" s="171">
        <f>(VLOOKUP($D1513,'P4 Destination'!$C$21:$M$176,8,0))*BK1513</f>
        <v>0</v>
      </c>
      <c r="BM1513" s="172">
        <f t="shared" si="668"/>
        <v>0</v>
      </c>
      <c r="BN1513" s="171">
        <f>(VLOOKUP($D1513,'P4 Destination'!$C$21:$M$176,9,0))*BM1513</f>
        <v>0</v>
      </c>
      <c r="BO1513" s="154">
        <f t="shared" si="673"/>
        <v>1</v>
      </c>
      <c r="BP1513" s="171">
        <f>(VLOOKUP(D1513,'P4 Destination'!$C$21:$M$176,10,0))*K1513</f>
        <v>0</v>
      </c>
      <c r="BQ1513" s="171">
        <f>(VLOOKUP(D1513,'P4 Destination'!$C$21:$M$176,11,0))*J1513</f>
        <v>0</v>
      </c>
      <c r="BR1513" s="173">
        <f t="shared" si="669"/>
        <v>0</v>
      </c>
      <c r="BS1513" s="173">
        <f>(AV1513*2500)*'P6 Verzekering'!$E$11</f>
        <v>0</v>
      </c>
      <c r="BT1513" s="173">
        <f>(AW1513*2500)*'P6 Verzekering'!$E$12</f>
        <v>0</v>
      </c>
      <c r="BU1513" s="173">
        <f>(L1513*2500)*'P6 Verzekering'!$E$13</f>
        <v>0</v>
      </c>
      <c r="BV1513" s="173">
        <f t="shared" si="670"/>
        <v>0</v>
      </c>
      <c r="BW1513"/>
      <c r="BX1513"/>
    </row>
    <row r="1514" spans="1:76">
      <c r="A1514" s="152" t="s">
        <v>2244</v>
      </c>
      <c r="B1514" s="152" t="s">
        <v>219</v>
      </c>
      <c r="C1514" s="152" t="s">
        <v>219</v>
      </c>
      <c r="D1514" s="152" t="s">
        <v>416</v>
      </c>
      <c r="E1514" s="152" t="s">
        <v>415</v>
      </c>
      <c r="F1514" s="153">
        <f t="shared" si="646"/>
        <v>6</v>
      </c>
      <c r="G1514" s="154">
        <v>1</v>
      </c>
      <c r="H1514" s="154">
        <f>IFERROR(VLOOKUP(B1514,'P2 Origin'!$C$21:$Q$176,15,FALSE),0)</f>
        <v>0</v>
      </c>
      <c r="I1514" s="154">
        <f>IFERROR(VLOOKUP(D1514,'P4 Destination'!$C$21:$Q$176,15,FALSE),0)</f>
        <v>0</v>
      </c>
      <c r="J1514" s="155"/>
      <c r="K1514" s="155">
        <v>1</v>
      </c>
      <c r="L1514" s="156">
        <v>0</v>
      </c>
      <c r="M1514" s="155">
        <v>0</v>
      </c>
      <c r="N1514" s="155">
        <v>0</v>
      </c>
      <c r="O1514" s="157">
        <f t="shared" si="647"/>
        <v>0</v>
      </c>
      <c r="P1514" s="158">
        <f t="shared" si="648"/>
        <v>0</v>
      </c>
      <c r="Q1514" s="159">
        <f>IFERROR(VLOOKUP(N1514,'P1 Intra-Europees'!$A$15:$H$25,3,0),0)*P1514</f>
        <v>0</v>
      </c>
      <c r="R1514" s="160">
        <f t="shared" si="649"/>
        <v>0</v>
      </c>
      <c r="S1514" s="159">
        <f>IFERROR(VLOOKUP(N1514,'P1 Intra-Europees'!$A$15:$H$25,4,0),0)*R1514</f>
        <v>0</v>
      </c>
      <c r="T1514" s="160">
        <f t="shared" si="650"/>
        <v>0</v>
      </c>
      <c r="U1514" s="159">
        <f>IFERROR(VLOOKUP(N1514,'P1 Intra-Europees'!$A$15:$H$25,5,0),0)*T1514</f>
        <v>0</v>
      </c>
      <c r="V1514" s="160">
        <f t="shared" si="651"/>
        <v>0</v>
      </c>
      <c r="W1514" s="159">
        <f>IFERROR(VLOOKUP(N1514,'P1 Intra-Europees'!$A$15:$H$25,6,0),0)*V1514</f>
        <v>0</v>
      </c>
      <c r="X1514" s="160">
        <f t="shared" si="652"/>
        <v>0</v>
      </c>
      <c r="Y1514" s="159">
        <f>IFERROR(VLOOKUP(N1514,'P1 Intra-Europees'!$A$15:$H$25,7,0),0)*X1514</f>
        <v>0</v>
      </c>
      <c r="Z1514" s="161">
        <f t="shared" si="653"/>
        <v>0</v>
      </c>
      <c r="AA1514" s="162">
        <f>IFERROR(VLOOKUP(N1514,'P1 Intra-Europees'!$A$15:$H$25,8,0),0)*Z1514</f>
        <v>0</v>
      </c>
      <c r="AB1514" s="163">
        <f t="shared" si="654"/>
        <v>0</v>
      </c>
      <c r="AC1514" s="157" t="str">
        <f>VLOOKUP(B1514,'P2 Origin'!$C$21:$O$176,13,0)</f>
        <v>EUR</v>
      </c>
      <c r="AD1514" s="164">
        <f t="shared" si="655"/>
        <v>0</v>
      </c>
      <c r="AE1514" s="165">
        <f>IF(AU1514&gt;0.1,VLOOKUP(B1514,'P2 Origin'!$C$21:$M$176,3,0)*H1514,0)</f>
        <v>0</v>
      </c>
      <c r="AF1514" s="166">
        <f t="shared" si="656"/>
        <v>0</v>
      </c>
      <c r="AG1514" s="165">
        <f>(VLOOKUP(B1514,'P2 Origin'!$C$21:$M$176,4,0))*AF1514</f>
        <v>0</v>
      </c>
      <c r="AH1514" s="166">
        <f t="shared" si="657"/>
        <v>6</v>
      </c>
      <c r="AI1514" s="165">
        <f>(VLOOKUP(B1514,'P2 Origin'!$C$21:$M$176,5,0))*AH1514</f>
        <v>0</v>
      </c>
      <c r="AJ1514" s="166">
        <f t="shared" si="671"/>
        <v>0</v>
      </c>
      <c r="AK1514" s="165">
        <f>(VLOOKUP(B1514,'P2 Origin'!$C$21:$M$176,6,0))*AJ1514</f>
        <v>0</v>
      </c>
      <c r="AL1514" s="166">
        <f t="shared" si="658"/>
        <v>0</v>
      </c>
      <c r="AM1514" s="165">
        <f>(VLOOKUP($B1514,'P2 Origin'!$C$21:$M$176,7,0))*AL1514</f>
        <v>0</v>
      </c>
      <c r="AN1514" s="166">
        <f t="shared" si="659"/>
        <v>0</v>
      </c>
      <c r="AO1514" s="165">
        <f>(VLOOKUP($B1514,'P2 Origin'!$C$21:$M$176,8,0))*AN1514</f>
        <v>0</v>
      </c>
      <c r="AP1514" s="166">
        <f t="shared" si="660"/>
        <v>0</v>
      </c>
      <c r="AQ1514" s="165">
        <f>(VLOOKUP($B1514,'P2 Origin'!$C$21:$M$176,9,0))*AP1514</f>
        <v>0</v>
      </c>
      <c r="AR1514" s="155">
        <f t="shared" si="672"/>
        <v>1</v>
      </c>
      <c r="AS1514" s="164">
        <f>(VLOOKUP(B1514,'P2 Origin'!$C$21:$M$176,10,0))*K1514</f>
        <v>0</v>
      </c>
      <c r="AT1514" s="164">
        <f>(VLOOKUP(B1514,'P2 Origin'!$C$21:$M$176,11,0))*J1514</f>
        <v>0</v>
      </c>
      <c r="AU1514" s="167">
        <v>6</v>
      </c>
      <c r="AV1514" s="168">
        <v>6</v>
      </c>
      <c r="AW1514" s="169">
        <v>0</v>
      </c>
      <c r="AX1514" s="170">
        <f>IF(AU1514&gt;=0.1,'P3 Bureaumarge zee- en luchtvr.'!$D$12,0)</f>
        <v>0</v>
      </c>
      <c r="AY1514" s="163">
        <f t="shared" si="661"/>
        <v>0</v>
      </c>
      <c r="AZ1514" s="157" t="str">
        <f>VLOOKUP(D1514,'P4 Destination'!$C$21:$O$176,13,0)</f>
        <v>USD</v>
      </c>
      <c r="BA1514" s="164">
        <f t="shared" si="662"/>
        <v>0</v>
      </c>
      <c r="BB1514" s="171">
        <f>IF(AU1514&gt;0.1,(VLOOKUP(D1514,'P4 Destination'!$C$21:$M$176,3,0))*I1514,0)</f>
        <v>0</v>
      </c>
      <c r="BC1514" s="172">
        <f t="shared" si="663"/>
        <v>0</v>
      </c>
      <c r="BD1514" s="171">
        <f>(VLOOKUP($D1514,'P4 Destination'!$C$21:$M$176,4,0))*BC1514</f>
        <v>0</v>
      </c>
      <c r="BE1514" s="172">
        <f t="shared" si="664"/>
        <v>6</v>
      </c>
      <c r="BF1514" s="171">
        <f>(VLOOKUP($D1514,'P4 Destination'!$C$21:$M$176,5,0))*BE1514</f>
        <v>0</v>
      </c>
      <c r="BG1514" s="172">
        <f t="shared" si="665"/>
        <v>0</v>
      </c>
      <c r="BH1514" s="171">
        <f>(VLOOKUP($D1514,'P4 Destination'!$C$21:$M$176,6,0))*BG1514</f>
        <v>0</v>
      </c>
      <c r="BI1514" s="172">
        <f t="shared" si="666"/>
        <v>0</v>
      </c>
      <c r="BJ1514" s="171">
        <f>(VLOOKUP($D1514,'P4 Destination'!$C$21:$M$176,7,0))*BI1514</f>
        <v>0</v>
      </c>
      <c r="BK1514" s="172">
        <f t="shared" si="667"/>
        <v>0</v>
      </c>
      <c r="BL1514" s="171">
        <f>(VLOOKUP($D1514,'P4 Destination'!$C$21:$M$176,8,0))*BK1514</f>
        <v>0</v>
      </c>
      <c r="BM1514" s="172">
        <f t="shared" si="668"/>
        <v>0</v>
      </c>
      <c r="BN1514" s="171">
        <f>(VLOOKUP($D1514,'P4 Destination'!$C$21:$M$176,9,0))*BM1514</f>
        <v>0</v>
      </c>
      <c r="BO1514" s="154">
        <f t="shared" si="673"/>
        <v>1</v>
      </c>
      <c r="BP1514" s="171">
        <f>(VLOOKUP(D1514,'P4 Destination'!$C$21:$M$176,10,0))*K1514</f>
        <v>0</v>
      </c>
      <c r="BQ1514" s="171">
        <f>(VLOOKUP(D1514,'P4 Destination'!$C$21:$M$176,11,0))*J1514</f>
        <v>0</v>
      </c>
      <c r="BR1514" s="173">
        <f t="shared" si="669"/>
        <v>0</v>
      </c>
      <c r="BS1514" s="173">
        <f>(AV1514*2500)*'P6 Verzekering'!$E$11</f>
        <v>0</v>
      </c>
      <c r="BT1514" s="173">
        <f>(AW1514*2500)*'P6 Verzekering'!$E$12</f>
        <v>0</v>
      </c>
      <c r="BU1514" s="173">
        <f>(L1514*2500)*'P6 Verzekering'!$E$13</f>
        <v>0</v>
      </c>
      <c r="BV1514" s="173">
        <f t="shared" si="670"/>
        <v>0</v>
      </c>
      <c r="BW1514"/>
      <c r="BX1514"/>
    </row>
    <row r="1515" spans="1:76">
      <c r="A1515" s="152" t="s">
        <v>2245</v>
      </c>
      <c r="B1515" s="152" t="s">
        <v>219</v>
      </c>
      <c r="C1515" s="152" t="s">
        <v>219</v>
      </c>
      <c r="D1515" s="152" t="s">
        <v>416</v>
      </c>
      <c r="E1515" s="152" t="s">
        <v>415</v>
      </c>
      <c r="F1515" s="153">
        <f t="shared" si="646"/>
        <v>30</v>
      </c>
      <c r="G1515" s="154">
        <v>1</v>
      </c>
      <c r="H1515" s="154">
        <f>IFERROR(VLOOKUP(B1515,'P2 Origin'!$C$21:$Q$176,15,FALSE),0)</f>
        <v>0</v>
      </c>
      <c r="I1515" s="154">
        <f>IFERROR(VLOOKUP(D1515,'P4 Destination'!$C$21:$Q$176,15,FALSE),0)</f>
        <v>0</v>
      </c>
      <c r="J1515" s="155"/>
      <c r="K1515" s="155">
        <v>1</v>
      </c>
      <c r="L1515" s="156">
        <v>0</v>
      </c>
      <c r="M1515" s="155">
        <v>0</v>
      </c>
      <c r="N1515" s="155">
        <v>0</v>
      </c>
      <c r="O1515" s="157">
        <f t="shared" si="647"/>
        <v>0</v>
      </c>
      <c r="P1515" s="158">
        <f t="shared" si="648"/>
        <v>0</v>
      </c>
      <c r="Q1515" s="159">
        <f>IFERROR(VLOOKUP(N1515,'P1 Intra-Europees'!$A$15:$H$25,3,0),0)*P1515</f>
        <v>0</v>
      </c>
      <c r="R1515" s="160">
        <f t="shared" si="649"/>
        <v>0</v>
      </c>
      <c r="S1515" s="159">
        <f>IFERROR(VLOOKUP(N1515,'P1 Intra-Europees'!$A$15:$H$25,4,0),0)*R1515</f>
        <v>0</v>
      </c>
      <c r="T1515" s="160">
        <f t="shared" si="650"/>
        <v>0</v>
      </c>
      <c r="U1515" s="159">
        <f>IFERROR(VLOOKUP(N1515,'P1 Intra-Europees'!$A$15:$H$25,5,0),0)*T1515</f>
        <v>0</v>
      </c>
      <c r="V1515" s="160">
        <f t="shared" si="651"/>
        <v>0</v>
      </c>
      <c r="W1515" s="159">
        <f>IFERROR(VLOOKUP(N1515,'P1 Intra-Europees'!$A$15:$H$25,6,0),0)*V1515</f>
        <v>0</v>
      </c>
      <c r="X1515" s="160">
        <f t="shared" si="652"/>
        <v>0</v>
      </c>
      <c r="Y1515" s="159">
        <f>IFERROR(VLOOKUP(N1515,'P1 Intra-Europees'!$A$15:$H$25,7,0),0)*X1515</f>
        <v>0</v>
      </c>
      <c r="Z1515" s="161">
        <f t="shared" si="653"/>
        <v>0</v>
      </c>
      <c r="AA1515" s="162">
        <f>IFERROR(VLOOKUP(N1515,'P1 Intra-Europees'!$A$15:$H$25,8,0),0)*Z1515</f>
        <v>0</v>
      </c>
      <c r="AB1515" s="163">
        <f t="shared" si="654"/>
        <v>0</v>
      </c>
      <c r="AC1515" s="157" t="str">
        <f>VLOOKUP(B1515,'P2 Origin'!$C$21:$O$176,13,0)</f>
        <v>EUR</v>
      </c>
      <c r="AD1515" s="164">
        <f t="shared" si="655"/>
        <v>0</v>
      </c>
      <c r="AE1515" s="165">
        <f>IF(AU1515&gt;0.1,VLOOKUP(B1515,'P2 Origin'!$C$21:$M$176,3,0)*H1515,0)</f>
        <v>0</v>
      </c>
      <c r="AF1515" s="166">
        <f t="shared" si="656"/>
        <v>0</v>
      </c>
      <c r="AG1515" s="165">
        <f>(VLOOKUP(B1515,'P2 Origin'!$C$21:$M$176,4,0))*AF1515</f>
        <v>0</v>
      </c>
      <c r="AH1515" s="166">
        <f t="shared" si="657"/>
        <v>0</v>
      </c>
      <c r="AI1515" s="165">
        <f>(VLOOKUP(B1515,'P2 Origin'!$C$21:$M$176,5,0))*AH1515</f>
        <v>0</v>
      </c>
      <c r="AJ1515" s="166">
        <f t="shared" si="671"/>
        <v>0</v>
      </c>
      <c r="AK1515" s="165">
        <f>(VLOOKUP(B1515,'P2 Origin'!$C$21:$M$176,6,0))*AJ1515</f>
        <v>0</v>
      </c>
      <c r="AL1515" s="166">
        <f t="shared" si="658"/>
        <v>30</v>
      </c>
      <c r="AM1515" s="165">
        <f>(VLOOKUP($B1515,'P2 Origin'!$C$21:$M$176,7,0))*AL1515</f>
        <v>0</v>
      </c>
      <c r="AN1515" s="166">
        <f t="shared" si="659"/>
        <v>0</v>
      </c>
      <c r="AO1515" s="165">
        <f>(VLOOKUP($B1515,'P2 Origin'!$C$21:$M$176,8,0))*AN1515</f>
        <v>0</v>
      </c>
      <c r="AP1515" s="166">
        <f t="shared" si="660"/>
        <v>0</v>
      </c>
      <c r="AQ1515" s="165">
        <f>(VLOOKUP($B1515,'P2 Origin'!$C$21:$M$176,9,0))*AP1515</f>
        <v>0</v>
      </c>
      <c r="AR1515" s="155">
        <f t="shared" si="672"/>
        <v>1</v>
      </c>
      <c r="AS1515" s="164">
        <f>(VLOOKUP(B1515,'P2 Origin'!$C$21:$M$176,10,0))*K1515</f>
        <v>0</v>
      </c>
      <c r="AT1515" s="164">
        <f>(VLOOKUP(B1515,'P2 Origin'!$C$21:$M$176,11,0))*J1515</f>
        <v>0</v>
      </c>
      <c r="AU1515" s="167">
        <v>30</v>
      </c>
      <c r="AV1515" s="168">
        <v>30</v>
      </c>
      <c r="AW1515" s="169">
        <v>0</v>
      </c>
      <c r="AX1515" s="170">
        <f>IF(AU1515&gt;=0.1,'P3 Bureaumarge zee- en luchtvr.'!$D$12,0)</f>
        <v>0</v>
      </c>
      <c r="AY1515" s="163">
        <f t="shared" si="661"/>
        <v>0</v>
      </c>
      <c r="AZ1515" s="157" t="str">
        <f>VLOOKUP(D1515,'P4 Destination'!$C$21:$O$176,13,0)</f>
        <v>USD</v>
      </c>
      <c r="BA1515" s="164">
        <f t="shared" si="662"/>
        <v>0</v>
      </c>
      <c r="BB1515" s="171">
        <f>IF(AU1515&gt;0.1,(VLOOKUP(D1515,'P4 Destination'!$C$21:$M$176,3,0))*I1515,0)</f>
        <v>0</v>
      </c>
      <c r="BC1515" s="172">
        <f t="shared" si="663"/>
        <v>0</v>
      </c>
      <c r="BD1515" s="171">
        <f>(VLOOKUP($D1515,'P4 Destination'!$C$21:$M$176,4,0))*BC1515</f>
        <v>0</v>
      </c>
      <c r="BE1515" s="172">
        <f t="shared" si="664"/>
        <v>0</v>
      </c>
      <c r="BF1515" s="171">
        <f>(VLOOKUP($D1515,'P4 Destination'!$C$21:$M$176,5,0))*BE1515</f>
        <v>0</v>
      </c>
      <c r="BG1515" s="172">
        <f t="shared" si="665"/>
        <v>0</v>
      </c>
      <c r="BH1515" s="171">
        <f>(VLOOKUP($D1515,'P4 Destination'!$C$21:$M$176,6,0))*BG1515</f>
        <v>0</v>
      </c>
      <c r="BI1515" s="172">
        <f t="shared" si="666"/>
        <v>30</v>
      </c>
      <c r="BJ1515" s="171">
        <f>(VLOOKUP($D1515,'P4 Destination'!$C$21:$M$176,7,0))*BI1515</f>
        <v>0</v>
      </c>
      <c r="BK1515" s="172">
        <f t="shared" si="667"/>
        <v>0</v>
      </c>
      <c r="BL1515" s="171">
        <f>(VLOOKUP($D1515,'P4 Destination'!$C$21:$M$176,8,0))*BK1515</f>
        <v>0</v>
      </c>
      <c r="BM1515" s="172">
        <f t="shared" si="668"/>
        <v>0</v>
      </c>
      <c r="BN1515" s="171">
        <f>(VLOOKUP($D1515,'P4 Destination'!$C$21:$M$176,9,0))*BM1515</f>
        <v>0</v>
      </c>
      <c r="BO1515" s="154">
        <f t="shared" si="673"/>
        <v>1</v>
      </c>
      <c r="BP1515" s="171">
        <f>(VLOOKUP(D1515,'P4 Destination'!$C$21:$M$176,10,0))*K1515</f>
        <v>0</v>
      </c>
      <c r="BQ1515" s="171">
        <f>(VLOOKUP(D1515,'P4 Destination'!$C$21:$M$176,11,0))*J1515</f>
        <v>0</v>
      </c>
      <c r="BR1515" s="173">
        <f t="shared" si="669"/>
        <v>0</v>
      </c>
      <c r="BS1515" s="173">
        <f>(AV1515*2500)*'P6 Verzekering'!$E$11</f>
        <v>0</v>
      </c>
      <c r="BT1515" s="173">
        <f>(AW1515*2500)*'P6 Verzekering'!$E$12</f>
        <v>0</v>
      </c>
      <c r="BU1515" s="173">
        <f>(L1515*2500)*'P6 Verzekering'!$E$13</f>
        <v>0</v>
      </c>
      <c r="BV1515" s="173">
        <f t="shared" si="670"/>
        <v>0</v>
      </c>
      <c r="BW1515"/>
      <c r="BX1515"/>
    </row>
    <row r="1516" spans="1:76">
      <c r="A1516" s="152" t="s">
        <v>2246</v>
      </c>
      <c r="B1516" s="152" t="s">
        <v>219</v>
      </c>
      <c r="C1516" s="152" t="s">
        <v>219</v>
      </c>
      <c r="D1516" s="152" t="s">
        <v>416</v>
      </c>
      <c r="E1516" s="152" t="s">
        <v>415</v>
      </c>
      <c r="F1516" s="153">
        <f t="shared" si="646"/>
        <v>30</v>
      </c>
      <c r="G1516" s="154">
        <v>1</v>
      </c>
      <c r="H1516" s="154">
        <f>IFERROR(VLOOKUP(B1516,'P2 Origin'!$C$21:$Q$176,15,FALSE),0)</f>
        <v>0</v>
      </c>
      <c r="I1516" s="154">
        <f>IFERROR(VLOOKUP(D1516,'P4 Destination'!$C$21:$Q$176,15,FALSE),0)</f>
        <v>0</v>
      </c>
      <c r="J1516" s="155"/>
      <c r="K1516" s="155">
        <v>1</v>
      </c>
      <c r="L1516" s="156">
        <v>0</v>
      </c>
      <c r="M1516" s="155">
        <v>0</v>
      </c>
      <c r="N1516" s="155">
        <v>0</v>
      </c>
      <c r="O1516" s="157">
        <f t="shared" si="647"/>
        <v>0</v>
      </c>
      <c r="P1516" s="158">
        <f t="shared" si="648"/>
        <v>0</v>
      </c>
      <c r="Q1516" s="159">
        <f>IFERROR(VLOOKUP(N1516,'P1 Intra-Europees'!$A$15:$H$25,3,0),0)*P1516</f>
        <v>0</v>
      </c>
      <c r="R1516" s="160">
        <f t="shared" si="649"/>
        <v>0</v>
      </c>
      <c r="S1516" s="159">
        <f>IFERROR(VLOOKUP(N1516,'P1 Intra-Europees'!$A$15:$H$25,4,0),0)*R1516</f>
        <v>0</v>
      </c>
      <c r="T1516" s="160">
        <f t="shared" si="650"/>
        <v>0</v>
      </c>
      <c r="U1516" s="159">
        <f>IFERROR(VLOOKUP(N1516,'P1 Intra-Europees'!$A$15:$H$25,5,0),0)*T1516</f>
        <v>0</v>
      </c>
      <c r="V1516" s="160">
        <f t="shared" si="651"/>
        <v>0</v>
      </c>
      <c r="W1516" s="159">
        <f>IFERROR(VLOOKUP(N1516,'P1 Intra-Europees'!$A$15:$H$25,6,0),0)*V1516</f>
        <v>0</v>
      </c>
      <c r="X1516" s="160">
        <f t="shared" si="652"/>
        <v>0</v>
      </c>
      <c r="Y1516" s="159">
        <f>IFERROR(VLOOKUP(N1516,'P1 Intra-Europees'!$A$15:$H$25,7,0),0)*X1516</f>
        <v>0</v>
      </c>
      <c r="Z1516" s="161">
        <f t="shared" si="653"/>
        <v>0</v>
      </c>
      <c r="AA1516" s="162">
        <f>IFERROR(VLOOKUP(N1516,'P1 Intra-Europees'!$A$15:$H$25,8,0),0)*Z1516</f>
        <v>0</v>
      </c>
      <c r="AB1516" s="163">
        <f t="shared" si="654"/>
        <v>0</v>
      </c>
      <c r="AC1516" s="157" t="str">
        <f>VLOOKUP(B1516,'P2 Origin'!$C$21:$O$176,13,0)</f>
        <v>EUR</v>
      </c>
      <c r="AD1516" s="164">
        <f t="shared" si="655"/>
        <v>0</v>
      </c>
      <c r="AE1516" s="165">
        <f>IF(AU1516&gt;0.1,VLOOKUP(B1516,'P2 Origin'!$C$21:$M$176,3,0)*H1516,0)</f>
        <v>0</v>
      </c>
      <c r="AF1516" s="166">
        <f t="shared" si="656"/>
        <v>0</v>
      </c>
      <c r="AG1516" s="165">
        <f>(VLOOKUP(B1516,'P2 Origin'!$C$21:$M$176,4,0))*AF1516</f>
        <v>0</v>
      </c>
      <c r="AH1516" s="166">
        <f t="shared" si="657"/>
        <v>0</v>
      </c>
      <c r="AI1516" s="165">
        <f>(VLOOKUP(B1516,'P2 Origin'!$C$21:$M$176,5,0))*AH1516</f>
        <v>0</v>
      </c>
      <c r="AJ1516" s="166">
        <f t="shared" si="671"/>
        <v>0</v>
      </c>
      <c r="AK1516" s="165">
        <f>(VLOOKUP(B1516,'P2 Origin'!$C$21:$M$176,6,0))*AJ1516</f>
        <v>0</v>
      </c>
      <c r="AL1516" s="166">
        <f t="shared" si="658"/>
        <v>30</v>
      </c>
      <c r="AM1516" s="165">
        <f>(VLOOKUP($B1516,'P2 Origin'!$C$21:$M$176,7,0))*AL1516</f>
        <v>0</v>
      </c>
      <c r="AN1516" s="166">
        <f t="shared" si="659"/>
        <v>0</v>
      </c>
      <c r="AO1516" s="165">
        <f>(VLOOKUP($B1516,'P2 Origin'!$C$21:$M$176,8,0))*AN1516</f>
        <v>0</v>
      </c>
      <c r="AP1516" s="166">
        <f t="shared" si="660"/>
        <v>0</v>
      </c>
      <c r="AQ1516" s="165">
        <f>(VLOOKUP($B1516,'P2 Origin'!$C$21:$M$176,9,0))*AP1516</f>
        <v>0</v>
      </c>
      <c r="AR1516" s="155">
        <f t="shared" si="672"/>
        <v>1</v>
      </c>
      <c r="AS1516" s="164">
        <f>(VLOOKUP(B1516,'P2 Origin'!$C$21:$M$176,10,0))*K1516</f>
        <v>0</v>
      </c>
      <c r="AT1516" s="164">
        <f>(VLOOKUP(B1516,'P2 Origin'!$C$21:$M$176,11,0))*J1516</f>
        <v>0</v>
      </c>
      <c r="AU1516" s="167">
        <v>30</v>
      </c>
      <c r="AV1516" s="168">
        <v>30</v>
      </c>
      <c r="AW1516" s="169">
        <v>0</v>
      </c>
      <c r="AX1516" s="170">
        <f>IF(AU1516&gt;=0.1,'P3 Bureaumarge zee- en luchtvr.'!$D$12,0)</f>
        <v>0</v>
      </c>
      <c r="AY1516" s="163">
        <f t="shared" si="661"/>
        <v>0</v>
      </c>
      <c r="AZ1516" s="157" t="str">
        <f>VLOOKUP(D1516,'P4 Destination'!$C$21:$O$176,13,0)</f>
        <v>USD</v>
      </c>
      <c r="BA1516" s="164">
        <f t="shared" si="662"/>
        <v>0</v>
      </c>
      <c r="BB1516" s="171">
        <f>IF(AU1516&gt;0.1,(VLOOKUP(D1516,'P4 Destination'!$C$21:$M$176,3,0))*I1516,0)</f>
        <v>0</v>
      </c>
      <c r="BC1516" s="172">
        <f t="shared" si="663"/>
        <v>0</v>
      </c>
      <c r="BD1516" s="171">
        <f>(VLOOKUP($D1516,'P4 Destination'!$C$21:$M$176,4,0))*BC1516</f>
        <v>0</v>
      </c>
      <c r="BE1516" s="172">
        <f t="shared" si="664"/>
        <v>0</v>
      </c>
      <c r="BF1516" s="171">
        <f>(VLOOKUP($D1516,'P4 Destination'!$C$21:$M$176,5,0))*BE1516</f>
        <v>0</v>
      </c>
      <c r="BG1516" s="172">
        <f t="shared" si="665"/>
        <v>0</v>
      </c>
      <c r="BH1516" s="171">
        <f>(VLOOKUP($D1516,'P4 Destination'!$C$21:$M$176,6,0))*BG1516</f>
        <v>0</v>
      </c>
      <c r="BI1516" s="172">
        <f t="shared" si="666"/>
        <v>30</v>
      </c>
      <c r="BJ1516" s="171">
        <f>(VLOOKUP($D1516,'P4 Destination'!$C$21:$M$176,7,0))*BI1516</f>
        <v>0</v>
      </c>
      <c r="BK1516" s="172">
        <f t="shared" si="667"/>
        <v>0</v>
      </c>
      <c r="BL1516" s="171">
        <f>(VLOOKUP($D1516,'P4 Destination'!$C$21:$M$176,8,0))*BK1516</f>
        <v>0</v>
      </c>
      <c r="BM1516" s="172">
        <f t="shared" si="668"/>
        <v>0</v>
      </c>
      <c r="BN1516" s="171">
        <f>(VLOOKUP($D1516,'P4 Destination'!$C$21:$M$176,9,0))*BM1516</f>
        <v>0</v>
      </c>
      <c r="BO1516" s="154">
        <f t="shared" si="673"/>
        <v>1</v>
      </c>
      <c r="BP1516" s="171">
        <f>(VLOOKUP(D1516,'P4 Destination'!$C$21:$M$176,10,0))*K1516</f>
        <v>0</v>
      </c>
      <c r="BQ1516" s="171">
        <f>(VLOOKUP(D1516,'P4 Destination'!$C$21:$M$176,11,0))*J1516</f>
        <v>0</v>
      </c>
      <c r="BR1516" s="173">
        <f t="shared" si="669"/>
        <v>0</v>
      </c>
      <c r="BS1516" s="173">
        <f>(AV1516*2500)*'P6 Verzekering'!$E$11</f>
        <v>0</v>
      </c>
      <c r="BT1516" s="173">
        <f>(AW1516*2500)*'P6 Verzekering'!$E$12</f>
        <v>0</v>
      </c>
      <c r="BU1516" s="173">
        <f>(L1516*2500)*'P6 Verzekering'!$E$13</f>
        <v>0</v>
      </c>
      <c r="BV1516" s="173">
        <f t="shared" si="670"/>
        <v>0</v>
      </c>
      <c r="BW1516"/>
      <c r="BX1516"/>
    </row>
    <row r="1517" spans="1:76">
      <c r="A1517" s="152" t="s">
        <v>2247</v>
      </c>
      <c r="B1517" s="152" t="s">
        <v>219</v>
      </c>
      <c r="C1517" s="152" t="s">
        <v>219</v>
      </c>
      <c r="D1517" s="152" t="s">
        <v>416</v>
      </c>
      <c r="E1517" s="152" t="s">
        <v>415</v>
      </c>
      <c r="F1517" s="153">
        <f t="shared" si="646"/>
        <v>16</v>
      </c>
      <c r="G1517" s="154">
        <v>1</v>
      </c>
      <c r="H1517" s="154">
        <f>IFERROR(VLOOKUP(B1517,'P2 Origin'!$C$21:$Q$176,15,FALSE),0)</f>
        <v>0</v>
      </c>
      <c r="I1517" s="154">
        <f>IFERROR(VLOOKUP(D1517,'P4 Destination'!$C$21:$Q$176,15,FALSE),0)</f>
        <v>0</v>
      </c>
      <c r="J1517" s="155"/>
      <c r="K1517" s="155">
        <v>1</v>
      </c>
      <c r="L1517" s="156">
        <v>0</v>
      </c>
      <c r="M1517" s="155">
        <v>0</v>
      </c>
      <c r="N1517" s="155">
        <v>0</v>
      </c>
      <c r="O1517" s="157">
        <f t="shared" si="647"/>
        <v>0</v>
      </c>
      <c r="P1517" s="158">
        <f t="shared" si="648"/>
        <v>0</v>
      </c>
      <c r="Q1517" s="159">
        <f>IFERROR(VLOOKUP(N1517,'P1 Intra-Europees'!$A$15:$H$25,3,0),0)*P1517</f>
        <v>0</v>
      </c>
      <c r="R1517" s="160">
        <f t="shared" si="649"/>
        <v>0</v>
      </c>
      <c r="S1517" s="159">
        <f>IFERROR(VLOOKUP(N1517,'P1 Intra-Europees'!$A$15:$H$25,4,0),0)*R1517</f>
        <v>0</v>
      </c>
      <c r="T1517" s="160">
        <f t="shared" si="650"/>
        <v>0</v>
      </c>
      <c r="U1517" s="159">
        <f>IFERROR(VLOOKUP(N1517,'P1 Intra-Europees'!$A$15:$H$25,5,0),0)*T1517</f>
        <v>0</v>
      </c>
      <c r="V1517" s="160">
        <f t="shared" si="651"/>
        <v>0</v>
      </c>
      <c r="W1517" s="159">
        <f>IFERROR(VLOOKUP(N1517,'P1 Intra-Europees'!$A$15:$H$25,6,0),0)*V1517</f>
        <v>0</v>
      </c>
      <c r="X1517" s="160">
        <f t="shared" si="652"/>
        <v>0</v>
      </c>
      <c r="Y1517" s="159">
        <f>IFERROR(VLOOKUP(N1517,'P1 Intra-Europees'!$A$15:$H$25,7,0),0)*X1517</f>
        <v>0</v>
      </c>
      <c r="Z1517" s="161">
        <f t="shared" si="653"/>
        <v>0</v>
      </c>
      <c r="AA1517" s="162">
        <f>IFERROR(VLOOKUP(N1517,'P1 Intra-Europees'!$A$15:$H$25,8,0),0)*Z1517</f>
        <v>0</v>
      </c>
      <c r="AB1517" s="163">
        <f t="shared" si="654"/>
        <v>0</v>
      </c>
      <c r="AC1517" s="157" t="str">
        <f>VLOOKUP(B1517,'P2 Origin'!$C$21:$O$176,13,0)</f>
        <v>EUR</v>
      </c>
      <c r="AD1517" s="164">
        <f t="shared" si="655"/>
        <v>0</v>
      </c>
      <c r="AE1517" s="165">
        <f>IF(AU1517&gt;0.1,VLOOKUP(B1517,'P2 Origin'!$C$21:$M$176,3,0)*H1517,0)</f>
        <v>0</v>
      </c>
      <c r="AF1517" s="166">
        <f t="shared" si="656"/>
        <v>0</v>
      </c>
      <c r="AG1517" s="165">
        <f>(VLOOKUP(B1517,'P2 Origin'!$C$21:$M$176,4,0))*AF1517</f>
        <v>0</v>
      </c>
      <c r="AH1517" s="166">
        <f t="shared" si="657"/>
        <v>0</v>
      </c>
      <c r="AI1517" s="165">
        <f>(VLOOKUP(B1517,'P2 Origin'!$C$21:$M$176,5,0))*AH1517</f>
        <v>0</v>
      </c>
      <c r="AJ1517" s="166">
        <f t="shared" si="671"/>
        <v>16</v>
      </c>
      <c r="AK1517" s="165">
        <f>(VLOOKUP(B1517,'P2 Origin'!$C$21:$M$176,6,0))*AJ1517</f>
        <v>0</v>
      </c>
      <c r="AL1517" s="166">
        <f t="shared" si="658"/>
        <v>0</v>
      </c>
      <c r="AM1517" s="165">
        <f>(VLOOKUP($B1517,'P2 Origin'!$C$21:$M$176,7,0))*AL1517</f>
        <v>0</v>
      </c>
      <c r="AN1517" s="166">
        <f t="shared" si="659"/>
        <v>0</v>
      </c>
      <c r="AO1517" s="165">
        <f>(VLOOKUP($B1517,'P2 Origin'!$C$21:$M$176,8,0))*AN1517</f>
        <v>0</v>
      </c>
      <c r="AP1517" s="166">
        <f t="shared" si="660"/>
        <v>0</v>
      </c>
      <c r="AQ1517" s="165">
        <f>(VLOOKUP($B1517,'P2 Origin'!$C$21:$M$176,9,0))*AP1517</f>
        <v>0</v>
      </c>
      <c r="AR1517" s="155">
        <f t="shared" si="672"/>
        <v>1</v>
      </c>
      <c r="AS1517" s="164">
        <f>(VLOOKUP(B1517,'P2 Origin'!$C$21:$M$176,10,0))*K1517</f>
        <v>0</v>
      </c>
      <c r="AT1517" s="164">
        <f>(VLOOKUP(B1517,'P2 Origin'!$C$21:$M$176,11,0))*J1517</f>
        <v>0</v>
      </c>
      <c r="AU1517" s="167">
        <v>16</v>
      </c>
      <c r="AV1517" s="168">
        <v>16</v>
      </c>
      <c r="AW1517" s="169">
        <v>0</v>
      </c>
      <c r="AX1517" s="170">
        <f>IF(AU1517&gt;=0.1,'P3 Bureaumarge zee- en luchtvr.'!$D$12,0)</f>
        <v>0</v>
      </c>
      <c r="AY1517" s="163">
        <f t="shared" si="661"/>
        <v>0</v>
      </c>
      <c r="AZ1517" s="157" t="str">
        <f>VLOOKUP(D1517,'P4 Destination'!$C$21:$O$176,13,0)</f>
        <v>USD</v>
      </c>
      <c r="BA1517" s="164">
        <f t="shared" si="662"/>
        <v>0</v>
      </c>
      <c r="BB1517" s="171">
        <f>IF(AU1517&gt;0.1,(VLOOKUP(D1517,'P4 Destination'!$C$21:$M$176,3,0))*I1517,0)</f>
        <v>0</v>
      </c>
      <c r="BC1517" s="172">
        <f t="shared" si="663"/>
        <v>0</v>
      </c>
      <c r="BD1517" s="171">
        <f>(VLOOKUP($D1517,'P4 Destination'!$C$21:$M$176,4,0))*BC1517</f>
        <v>0</v>
      </c>
      <c r="BE1517" s="172">
        <f t="shared" si="664"/>
        <v>0</v>
      </c>
      <c r="BF1517" s="171">
        <f>(VLOOKUP($D1517,'P4 Destination'!$C$21:$M$176,5,0))*BE1517</f>
        <v>0</v>
      </c>
      <c r="BG1517" s="172">
        <f t="shared" si="665"/>
        <v>16</v>
      </c>
      <c r="BH1517" s="171">
        <f>(VLOOKUP($D1517,'P4 Destination'!$C$21:$M$176,6,0))*BG1517</f>
        <v>0</v>
      </c>
      <c r="BI1517" s="172">
        <f t="shared" si="666"/>
        <v>0</v>
      </c>
      <c r="BJ1517" s="171">
        <f>(VLOOKUP($D1517,'P4 Destination'!$C$21:$M$176,7,0))*BI1517</f>
        <v>0</v>
      </c>
      <c r="BK1517" s="172">
        <f t="shared" si="667"/>
        <v>0</v>
      </c>
      <c r="BL1517" s="171">
        <f>(VLOOKUP($D1517,'P4 Destination'!$C$21:$M$176,8,0))*BK1517</f>
        <v>0</v>
      </c>
      <c r="BM1517" s="172">
        <f t="shared" si="668"/>
        <v>0</v>
      </c>
      <c r="BN1517" s="171">
        <f>(VLOOKUP($D1517,'P4 Destination'!$C$21:$M$176,9,0))*BM1517</f>
        <v>0</v>
      </c>
      <c r="BO1517" s="154">
        <f t="shared" si="673"/>
        <v>1</v>
      </c>
      <c r="BP1517" s="171">
        <f>(VLOOKUP(D1517,'P4 Destination'!$C$21:$M$176,10,0))*K1517</f>
        <v>0</v>
      </c>
      <c r="BQ1517" s="171">
        <f>(VLOOKUP(D1517,'P4 Destination'!$C$21:$M$176,11,0))*J1517</f>
        <v>0</v>
      </c>
      <c r="BR1517" s="173">
        <f t="shared" si="669"/>
        <v>0</v>
      </c>
      <c r="BS1517" s="173">
        <f>(AV1517*2500)*'P6 Verzekering'!$E$11</f>
        <v>0</v>
      </c>
      <c r="BT1517" s="173">
        <f>(AW1517*2500)*'P6 Verzekering'!$E$12</f>
        <v>0</v>
      </c>
      <c r="BU1517" s="173">
        <f>(L1517*2500)*'P6 Verzekering'!$E$13</f>
        <v>0</v>
      </c>
      <c r="BV1517" s="173">
        <f t="shared" si="670"/>
        <v>0</v>
      </c>
      <c r="BW1517"/>
      <c r="BX1517"/>
    </row>
    <row r="1518" spans="1:76">
      <c r="A1518" s="152" t="s">
        <v>2249</v>
      </c>
      <c r="B1518" s="152" t="s">
        <v>219</v>
      </c>
      <c r="C1518" s="152" t="s">
        <v>219</v>
      </c>
      <c r="D1518" s="152" t="s">
        <v>416</v>
      </c>
      <c r="E1518" s="152" t="s">
        <v>415</v>
      </c>
      <c r="F1518" s="153">
        <f t="shared" si="646"/>
        <v>30</v>
      </c>
      <c r="G1518" s="154">
        <v>1</v>
      </c>
      <c r="H1518" s="154">
        <f>IFERROR(VLOOKUP(B1518,'P2 Origin'!$C$21:$Q$176,15,FALSE),0)</f>
        <v>0</v>
      </c>
      <c r="I1518" s="154">
        <f>IFERROR(VLOOKUP(D1518,'P4 Destination'!$C$21:$Q$176,15,FALSE),0)</f>
        <v>0</v>
      </c>
      <c r="J1518" s="155"/>
      <c r="K1518" s="155">
        <v>1</v>
      </c>
      <c r="L1518" s="156">
        <v>0</v>
      </c>
      <c r="M1518" s="155">
        <v>0</v>
      </c>
      <c r="N1518" s="155">
        <v>0</v>
      </c>
      <c r="O1518" s="157">
        <f t="shared" si="647"/>
        <v>0</v>
      </c>
      <c r="P1518" s="158">
        <f t="shared" si="648"/>
        <v>0</v>
      </c>
      <c r="Q1518" s="159">
        <f>IFERROR(VLOOKUP(N1518,'P1 Intra-Europees'!$A$15:$H$25,3,0),0)*P1518</f>
        <v>0</v>
      </c>
      <c r="R1518" s="160">
        <f t="shared" si="649"/>
        <v>0</v>
      </c>
      <c r="S1518" s="159">
        <f>IFERROR(VLOOKUP(N1518,'P1 Intra-Europees'!$A$15:$H$25,4,0),0)*R1518</f>
        <v>0</v>
      </c>
      <c r="T1518" s="160">
        <f t="shared" si="650"/>
        <v>0</v>
      </c>
      <c r="U1518" s="159">
        <f>IFERROR(VLOOKUP(N1518,'P1 Intra-Europees'!$A$15:$H$25,5,0),0)*T1518</f>
        <v>0</v>
      </c>
      <c r="V1518" s="160">
        <f t="shared" si="651"/>
        <v>0</v>
      </c>
      <c r="W1518" s="159">
        <f>IFERROR(VLOOKUP(N1518,'P1 Intra-Europees'!$A$15:$H$25,6,0),0)*V1518</f>
        <v>0</v>
      </c>
      <c r="X1518" s="160">
        <f t="shared" si="652"/>
        <v>0</v>
      </c>
      <c r="Y1518" s="159">
        <f>IFERROR(VLOOKUP(N1518,'P1 Intra-Europees'!$A$15:$H$25,7,0),0)*X1518</f>
        <v>0</v>
      </c>
      <c r="Z1518" s="161">
        <f t="shared" si="653"/>
        <v>0</v>
      </c>
      <c r="AA1518" s="162">
        <f>IFERROR(VLOOKUP(N1518,'P1 Intra-Europees'!$A$15:$H$25,8,0),0)*Z1518</f>
        <v>0</v>
      </c>
      <c r="AB1518" s="163">
        <f t="shared" si="654"/>
        <v>0</v>
      </c>
      <c r="AC1518" s="157" t="str">
        <f>VLOOKUP(B1518,'P2 Origin'!$C$21:$O$176,13,0)</f>
        <v>EUR</v>
      </c>
      <c r="AD1518" s="164">
        <f t="shared" si="655"/>
        <v>0</v>
      </c>
      <c r="AE1518" s="165">
        <f>IF(AU1518&gt;0.1,VLOOKUP(B1518,'P2 Origin'!$C$21:$M$176,3,0)*H1518,0)</f>
        <v>0</v>
      </c>
      <c r="AF1518" s="166">
        <f t="shared" si="656"/>
        <v>0</v>
      </c>
      <c r="AG1518" s="165">
        <f>(VLOOKUP(B1518,'P2 Origin'!$C$21:$M$176,4,0))*AF1518</f>
        <v>0</v>
      </c>
      <c r="AH1518" s="166">
        <f t="shared" si="657"/>
        <v>0</v>
      </c>
      <c r="AI1518" s="165">
        <f>(VLOOKUP(B1518,'P2 Origin'!$C$21:$M$176,5,0))*AH1518</f>
        <v>0</v>
      </c>
      <c r="AJ1518" s="166">
        <f t="shared" si="671"/>
        <v>0</v>
      </c>
      <c r="AK1518" s="165">
        <f>(VLOOKUP(B1518,'P2 Origin'!$C$21:$M$176,6,0))*AJ1518</f>
        <v>0</v>
      </c>
      <c r="AL1518" s="166">
        <f t="shared" si="658"/>
        <v>30</v>
      </c>
      <c r="AM1518" s="165">
        <f>(VLOOKUP($B1518,'P2 Origin'!$C$21:$M$176,7,0))*AL1518</f>
        <v>0</v>
      </c>
      <c r="AN1518" s="166">
        <f t="shared" si="659"/>
        <v>0</v>
      </c>
      <c r="AO1518" s="165">
        <f>(VLOOKUP($B1518,'P2 Origin'!$C$21:$M$176,8,0))*AN1518</f>
        <v>0</v>
      </c>
      <c r="AP1518" s="166">
        <f t="shared" si="660"/>
        <v>0</v>
      </c>
      <c r="AQ1518" s="165">
        <f>(VLOOKUP($B1518,'P2 Origin'!$C$21:$M$176,9,0))*AP1518</f>
        <v>0</v>
      </c>
      <c r="AR1518" s="155">
        <f t="shared" si="672"/>
        <v>1</v>
      </c>
      <c r="AS1518" s="164">
        <f>(VLOOKUP(B1518,'P2 Origin'!$C$21:$M$176,10,0))*K1518</f>
        <v>0</v>
      </c>
      <c r="AT1518" s="164">
        <f>(VLOOKUP(B1518,'P2 Origin'!$C$21:$M$176,11,0))*J1518</f>
        <v>0</v>
      </c>
      <c r="AU1518" s="167">
        <v>30</v>
      </c>
      <c r="AV1518" s="168">
        <v>30</v>
      </c>
      <c r="AW1518" s="169">
        <v>0</v>
      </c>
      <c r="AX1518" s="170">
        <f>IF(AU1518&gt;=0.1,'P3 Bureaumarge zee- en luchtvr.'!$D$12,0)</f>
        <v>0</v>
      </c>
      <c r="AY1518" s="163">
        <f t="shared" si="661"/>
        <v>0</v>
      </c>
      <c r="AZ1518" s="157" t="str">
        <f>VLOOKUP(D1518,'P4 Destination'!$C$21:$O$176,13,0)</f>
        <v>USD</v>
      </c>
      <c r="BA1518" s="164">
        <f t="shared" si="662"/>
        <v>0</v>
      </c>
      <c r="BB1518" s="171">
        <f>IF(AU1518&gt;0.1,(VLOOKUP(D1518,'P4 Destination'!$C$21:$M$176,3,0))*I1518,0)</f>
        <v>0</v>
      </c>
      <c r="BC1518" s="172">
        <f t="shared" si="663"/>
        <v>0</v>
      </c>
      <c r="BD1518" s="171">
        <f>(VLOOKUP($D1518,'P4 Destination'!$C$21:$M$176,4,0))*BC1518</f>
        <v>0</v>
      </c>
      <c r="BE1518" s="172">
        <f t="shared" si="664"/>
        <v>0</v>
      </c>
      <c r="BF1518" s="171">
        <f>(VLOOKUP($D1518,'P4 Destination'!$C$21:$M$176,5,0))*BE1518</f>
        <v>0</v>
      </c>
      <c r="BG1518" s="172">
        <f t="shared" si="665"/>
        <v>0</v>
      </c>
      <c r="BH1518" s="171">
        <f>(VLOOKUP($D1518,'P4 Destination'!$C$21:$M$176,6,0))*BG1518</f>
        <v>0</v>
      </c>
      <c r="BI1518" s="172">
        <f t="shared" si="666"/>
        <v>30</v>
      </c>
      <c r="BJ1518" s="171">
        <f>(VLOOKUP($D1518,'P4 Destination'!$C$21:$M$176,7,0))*BI1518</f>
        <v>0</v>
      </c>
      <c r="BK1518" s="172">
        <f t="shared" si="667"/>
        <v>0</v>
      </c>
      <c r="BL1518" s="171">
        <f>(VLOOKUP($D1518,'P4 Destination'!$C$21:$M$176,8,0))*BK1518</f>
        <v>0</v>
      </c>
      <c r="BM1518" s="172">
        <f t="shared" si="668"/>
        <v>0</v>
      </c>
      <c r="BN1518" s="171">
        <f>(VLOOKUP($D1518,'P4 Destination'!$C$21:$M$176,9,0))*BM1518</f>
        <v>0</v>
      </c>
      <c r="BO1518" s="154">
        <f t="shared" si="673"/>
        <v>1</v>
      </c>
      <c r="BP1518" s="171">
        <f>(VLOOKUP(D1518,'P4 Destination'!$C$21:$M$176,10,0))*K1518</f>
        <v>0</v>
      </c>
      <c r="BQ1518" s="171">
        <f>(VLOOKUP(D1518,'P4 Destination'!$C$21:$M$176,11,0))*J1518</f>
        <v>0</v>
      </c>
      <c r="BR1518" s="173">
        <f t="shared" si="669"/>
        <v>0</v>
      </c>
      <c r="BS1518" s="173">
        <f>(AV1518*2500)*'P6 Verzekering'!$E$11</f>
        <v>0</v>
      </c>
      <c r="BT1518" s="173">
        <f>(AW1518*2500)*'P6 Verzekering'!$E$12</f>
        <v>0</v>
      </c>
      <c r="BU1518" s="173">
        <f>(L1518*2500)*'P6 Verzekering'!$E$13</f>
        <v>0</v>
      </c>
      <c r="BV1518" s="173">
        <f t="shared" si="670"/>
        <v>0</v>
      </c>
      <c r="BW1518"/>
      <c r="BX1518"/>
    </row>
    <row r="1519" spans="1:76">
      <c r="A1519" s="152" t="s">
        <v>2253</v>
      </c>
      <c r="B1519" s="152" t="s">
        <v>219</v>
      </c>
      <c r="C1519" s="152" t="s">
        <v>219</v>
      </c>
      <c r="D1519" s="152" t="s">
        <v>416</v>
      </c>
      <c r="E1519" s="152" t="s">
        <v>415</v>
      </c>
      <c r="F1519" s="153">
        <f t="shared" si="646"/>
        <v>19</v>
      </c>
      <c r="G1519" s="154">
        <v>1</v>
      </c>
      <c r="H1519" s="154">
        <f>IFERROR(VLOOKUP(B1519,'P2 Origin'!$C$21:$Q$176,15,FALSE),0)</f>
        <v>0</v>
      </c>
      <c r="I1519" s="154">
        <f>IFERROR(VLOOKUP(D1519,'P4 Destination'!$C$21:$Q$176,15,FALSE),0)</f>
        <v>0</v>
      </c>
      <c r="J1519" s="155"/>
      <c r="K1519" s="155">
        <v>1</v>
      </c>
      <c r="L1519" s="156">
        <v>0</v>
      </c>
      <c r="M1519" s="155">
        <v>0</v>
      </c>
      <c r="N1519" s="155">
        <v>0</v>
      </c>
      <c r="O1519" s="157">
        <f t="shared" si="647"/>
        <v>0</v>
      </c>
      <c r="P1519" s="158">
        <f t="shared" si="648"/>
        <v>0</v>
      </c>
      <c r="Q1519" s="159">
        <f>IFERROR(VLOOKUP(N1519,'P1 Intra-Europees'!$A$15:$H$25,3,0),0)*P1519</f>
        <v>0</v>
      </c>
      <c r="R1519" s="160">
        <f t="shared" si="649"/>
        <v>0</v>
      </c>
      <c r="S1519" s="159">
        <f>IFERROR(VLOOKUP(N1519,'P1 Intra-Europees'!$A$15:$H$25,4,0),0)*R1519</f>
        <v>0</v>
      </c>
      <c r="T1519" s="160">
        <f t="shared" si="650"/>
        <v>0</v>
      </c>
      <c r="U1519" s="159">
        <f>IFERROR(VLOOKUP(N1519,'P1 Intra-Europees'!$A$15:$H$25,5,0),0)*T1519</f>
        <v>0</v>
      </c>
      <c r="V1519" s="160">
        <f t="shared" si="651"/>
        <v>0</v>
      </c>
      <c r="W1519" s="159">
        <f>IFERROR(VLOOKUP(N1519,'P1 Intra-Europees'!$A$15:$H$25,6,0),0)*V1519</f>
        <v>0</v>
      </c>
      <c r="X1519" s="160">
        <f t="shared" si="652"/>
        <v>0</v>
      </c>
      <c r="Y1519" s="159">
        <f>IFERROR(VLOOKUP(N1519,'P1 Intra-Europees'!$A$15:$H$25,7,0),0)*X1519</f>
        <v>0</v>
      </c>
      <c r="Z1519" s="161">
        <f t="shared" si="653"/>
        <v>0</v>
      </c>
      <c r="AA1519" s="162">
        <f>IFERROR(VLOOKUP(N1519,'P1 Intra-Europees'!$A$15:$H$25,8,0),0)*Z1519</f>
        <v>0</v>
      </c>
      <c r="AB1519" s="163">
        <f t="shared" si="654"/>
        <v>0</v>
      </c>
      <c r="AC1519" s="157" t="str">
        <f>VLOOKUP(B1519,'P2 Origin'!$C$21:$O$176,13,0)</f>
        <v>EUR</v>
      </c>
      <c r="AD1519" s="164">
        <f t="shared" si="655"/>
        <v>0</v>
      </c>
      <c r="AE1519" s="165">
        <f>IF(AU1519&gt;0.1,VLOOKUP(B1519,'P2 Origin'!$C$21:$M$176,3,0)*H1519,0)</f>
        <v>0</v>
      </c>
      <c r="AF1519" s="166">
        <f t="shared" si="656"/>
        <v>0</v>
      </c>
      <c r="AG1519" s="165">
        <f>(VLOOKUP(B1519,'P2 Origin'!$C$21:$M$176,4,0))*AF1519</f>
        <v>0</v>
      </c>
      <c r="AH1519" s="166">
        <f t="shared" si="657"/>
        <v>0</v>
      </c>
      <c r="AI1519" s="165">
        <f>(VLOOKUP(B1519,'P2 Origin'!$C$21:$M$176,5,0))*AH1519</f>
        <v>0</v>
      </c>
      <c r="AJ1519" s="166">
        <f t="shared" si="671"/>
        <v>19</v>
      </c>
      <c r="AK1519" s="165">
        <f>(VLOOKUP(B1519,'P2 Origin'!$C$21:$M$176,6,0))*AJ1519</f>
        <v>0</v>
      </c>
      <c r="AL1519" s="166">
        <f t="shared" si="658"/>
        <v>0</v>
      </c>
      <c r="AM1519" s="165">
        <f>(VLOOKUP($B1519,'P2 Origin'!$C$21:$M$176,7,0))*AL1519</f>
        <v>0</v>
      </c>
      <c r="AN1519" s="166">
        <f t="shared" si="659"/>
        <v>0</v>
      </c>
      <c r="AO1519" s="165">
        <f>(VLOOKUP($B1519,'P2 Origin'!$C$21:$M$176,8,0))*AN1519</f>
        <v>0</v>
      </c>
      <c r="AP1519" s="166">
        <f t="shared" si="660"/>
        <v>0</v>
      </c>
      <c r="AQ1519" s="165">
        <f>(VLOOKUP($B1519,'P2 Origin'!$C$21:$M$176,9,0))*AP1519</f>
        <v>0</v>
      </c>
      <c r="AR1519" s="155">
        <f t="shared" si="672"/>
        <v>1</v>
      </c>
      <c r="AS1519" s="164">
        <f>(VLOOKUP(B1519,'P2 Origin'!$C$21:$M$176,10,0))*K1519</f>
        <v>0</v>
      </c>
      <c r="AT1519" s="164">
        <f>(VLOOKUP(B1519,'P2 Origin'!$C$21:$M$176,11,0))*J1519</f>
        <v>0</v>
      </c>
      <c r="AU1519" s="167">
        <v>19</v>
      </c>
      <c r="AV1519" s="168">
        <v>19</v>
      </c>
      <c r="AW1519" s="169">
        <v>0</v>
      </c>
      <c r="AX1519" s="170">
        <f>IF(AU1519&gt;=0.1,'P3 Bureaumarge zee- en luchtvr.'!$D$12,0)</f>
        <v>0</v>
      </c>
      <c r="AY1519" s="163">
        <f t="shared" si="661"/>
        <v>0</v>
      </c>
      <c r="AZ1519" s="157" t="str">
        <f>VLOOKUP(D1519,'P4 Destination'!$C$21:$O$176,13,0)</f>
        <v>USD</v>
      </c>
      <c r="BA1519" s="164">
        <f t="shared" si="662"/>
        <v>0</v>
      </c>
      <c r="BB1519" s="171">
        <f>IF(AU1519&gt;0.1,(VLOOKUP(D1519,'P4 Destination'!$C$21:$M$176,3,0))*I1519,0)</f>
        <v>0</v>
      </c>
      <c r="BC1519" s="172">
        <f t="shared" si="663"/>
        <v>0</v>
      </c>
      <c r="BD1519" s="171">
        <f>(VLOOKUP($D1519,'P4 Destination'!$C$21:$M$176,4,0))*BC1519</f>
        <v>0</v>
      </c>
      <c r="BE1519" s="172">
        <f t="shared" si="664"/>
        <v>0</v>
      </c>
      <c r="BF1519" s="171">
        <f>(VLOOKUP($D1519,'P4 Destination'!$C$21:$M$176,5,0))*BE1519</f>
        <v>0</v>
      </c>
      <c r="BG1519" s="172">
        <f t="shared" si="665"/>
        <v>19</v>
      </c>
      <c r="BH1519" s="171">
        <f>(VLOOKUP($D1519,'P4 Destination'!$C$21:$M$176,6,0))*BG1519</f>
        <v>0</v>
      </c>
      <c r="BI1519" s="172">
        <f t="shared" si="666"/>
        <v>0</v>
      </c>
      <c r="BJ1519" s="171">
        <f>(VLOOKUP($D1519,'P4 Destination'!$C$21:$M$176,7,0))*BI1519</f>
        <v>0</v>
      </c>
      <c r="BK1519" s="172">
        <f t="shared" si="667"/>
        <v>0</v>
      </c>
      <c r="BL1519" s="171">
        <f>(VLOOKUP($D1519,'P4 Destination'!$C$21:$M$176,8,0))*BK1519</f>
        <v>0</v>
      </c>
      <c r="BM1519" s="172">
        <f t="shared" si="668"/>
        <v>0</v>
      </c>
      <c r="BN1519" s="171">
        <f>(VLOOKUP($D1519,'P4 Destination'!$C$21:$M$176,9,0))*BM1519</f>
        <v>0</v>
      </c>
      <c r="BO1519" s="154">
        <f t="shared" si="673"/>
        <v>1</v>
      </c>
      <c r="BP1519" s="171">
        <f>(VLOOKUP(D1519,'P4 Destination'!$C$21:$M$176,10,0))*K1519</f>
        <v>0</v>
      </c>
      <c r="BQ1519" s="171">
        <f>(VLOOKUP(D1519,'P4 Destination'!$C$21:$M$176,11,0))*J1519</f>
        <v>0</v>
      </c>
      <c r="BR1519" s="173">
        <f t="shared" si="669"/>
        <v>0</v>
      </c>
      <c r="BS1519" s="173">
        <f>(AV1519*2500)*'P6 Verzekering'!$E$11</f>
        <v>0</v>
      </c>
      <c r="BT1519" s="173">
        <f>(AW1519*2500)*'P6 Verzekering'!$E$12</f>
        <v>0</v>
      </c>
      <c r="BU1519" s="173">
        <f>(L1519*2500)*'P6 Verzekering'!$E$13</f>
        <v>0</v>
      </c>
      <c r="BV1519" s="173">
        <f t="shared" si="670"/>
        <v>0</v>
      </c>
      <c r="BW1519"/>
      <c r="BX1519"/>
    </row>
    <row r="1520" spans="1:76">
      <c r="A1520" s="152" t="s">
        <v>2254</v>
      </c>
      <c r="B1520" s="152" t="s">
        <v>219</v>
      </c>
      <c r="C1520" s="152" t="s">
        <v>219</v>
      </c>
      <c r="D1520" s="152" t="s">
        <v>416</v>
      </c>
      <c r="E1520" s="152" t="s">
        <v>415</v>
      </c>
      <c r="F1520" s="153">
        <f t="shared" si="646"/>
        <v>16</v>
      </c>
      <c r="G1520" s="154">
        <v>1</v>
      </c>
      <c r="H1520" s="154">
        <f>IFERROR(VLOOKUP(B1520,'P2 Origin'!$C$21:$Q$176,15,FALSE),0)</f>
        <v>0</v>
      </c>
      <c r="I1520" s="154">
        <f>IFERROR(VLOOKUP(D1520,'P4 Destination'!$C$21:$Q$176,15,FALSE),0)</f>
        <v>0</v>
      </c>
      <c r="J1520" s="155"/>
      <c r="K1520" s="155">
        <v>1</v>
      </c>
      <c r="L1520" s="156">
        <v>0</v>
      </c>
      <c r="M1520" s="155">
        <v>0</v>
      </c>
      <c r="N1520" s="155">
        <v>0</v>
      </c>
      <c r="O1520" s="157">
        <f t="shared" si="647"/>
        <v>0</v>
      </c>
      <c r="P1520" s="158">
        <f t="shared" si="648"/>
        <v>0</v>
      </c>
      <c r="Q1520" s="159">
        <f>IFERROR(VLOOKUP(N1520,'P1 Intra-Europees'!$A$15:$H$25,3,0),0)*P1520</f>
        <v>0</v>
      </c>
      <c r="R1520" s="160">
        <f t="shared" si="649"/>
        <v>0</v>
      </c>
      <c r="S1520" s="159">
        <f>IFERROR(VLOOKUP(N1520,'P1 Intra-Europees'!$A$15:$H$25,4,0),0)*R1520</f>
        <v>0</v>
      </c>
      <c r="T1520" s="160">
        <f t="shared" si="650"/>
        <v>0</v>
      </c>
      <c r="U1520" s="159">
        <f>IFERROR(VLOOKUP(N1520,'P1 Intra-Europees'!$A$15:$H$25,5,0),0)*T1520</f>
        <v>0</v>
      </c>
      <c r="V1520" s="160">
        <f t="shared" si="651"/>
        <v>0</v>
      </c>
      <c r="W1520" s="159">
        <f>IFERROR(VLOOKUP(N1520,'P1 Intra-Europees'!$A$15:$H$25,6,0),0)*V1520</f>
        <v>0</v>
      </c>
      <c r="X1520" s="160">
        <f t="shared" si="652"/>
        <v>0</v>
      </c>
      <c r="Y1520" s="159">
        <f>IFERROR(VLOOKUP(N1520,'P1 Intra-Europees'!$A$15:$H$25,7,0),0)*X1520</f>
        <v>0</v>
      </c>
      <c r="Z1520" s="161">
        <f t="shared" si="653"/>
        <v>0</v>
      </c>
      <c r="AA1520" s="162">
        <f>IFERROR(VLOOKUP(N1520,'P1 Intra-Europees'!$A$15:$H$25,8,0),0)*Z1520</f>
        <v>0</v>
      </c>
      <c r="AB1520" s="163">
        <f t="shared" si="654"/>
        <v>0</v>
      </c>
      <c r="AC1520" s="157" t="str">
        <f>VLOOKUP(B1520,'P2 Origin'!$C$21:$O$176,13,0)</f>
        <v>EUR</v>
      </c>
      <c r="AD1520" s="164">
        <f t="shared" si="655"/>
        <v>0</v>
      </c>
      <c r="AE1520" s="165">
        <f>IF(AU1520&gt;0.1,VLOOKUP(B1520,'P2 Origin'!$C$21:$M$176,3,0)*H1520,0)</f>
        <v>0</v>
      </c>
      <c r="AF1520" s="166">
        <f t="shared" si="656"/>
        <v>0</v>
      </c>
      <c r="AG1520" s="165">
        <f>(VLOOKUP(B1520,'P2 Origin'!$C$21:$M$176,4,0))*AF1520</f>
        <v>0</v>
      </c>
      <c r="AH1520" s="166">
        <f t="shared" si="657"/>
        <v>0</v>
      </c>
      <c r="AI1520" s="165">
        <f>(VLOOKUP(B1520,'P2 Origin'!$C$21:$M$176,5,0))*AH1520</f>
        <v>0</v>
      </c>
      <c r="AJ1520" s="166">
        <f t="shared" si="671"/>
        <v>16</v>
      </c>
      <c r="AK1520" s="165">
        <f>(VLOOKUP(B1520,'P2 Origin'!$C$21:$M$176,6,0))*AJ1520</f>
        <v>0</v>
      </c>
      <c r="AL1520" s="166">
        <f t="shared" si="658"/>
        <v>0</v>
      </c>
      <c r="AM1520" s="165">
        <f>(VLOOKUP($B1520,'P2 Origin'!$C$21:$M$176,7,0))*AL1520</f>
        <v>0</v>
      </c>
      <c r="AN1520" s="166">
        <f t="shared" si="659"/>
        <v>0</v>
      </c>
      <c r="AO1520" s="165">
        <f>(VLOOKUP($B1520,'P2 Origin'!$C$21:$M$176,8,0))*AN1520</f>
        <v>0</v>
      </c>
      <c r="AP1520" s="166">
        <f t="shared" si="660"/>
        <v>0</v>
      </c>
      <c r="AQ1520" s="165">
        <f>(VLOOKUP($B1520,'P2 Origin'!$C$21:$M$176,9,0))*AP1520</f>
        <v>0</v>
      </c>
      <c r="AR1520" s="155">
        <f t="shared" si="672"/>
        <v>1</v>
      </c>
      <c r="AS1520" s="164">
        <f>(VLOOKUP(B1520,'P2 Origin'!$C$21:$M$176,10,0))*K1520</f>
        <v>0</v>
      </c>
      <c r="AT1520" s="164">
        <f>(VLOOKUP(B1520,'P2 Origin'!$C$21:$M$176,11,0))*J1520</f>
        <v>0</v>
      </c>
      <c r="AU1520" s="167">
        <v>16</v>
      </c>
      <c r="AV1520" s="168">
        <v>16</v>
      </c>
      <c r="AW1520" s="169">
        <v>0</v>
      </c>
      <c r="AX1520" s="170">
        <f>IF(AU1520&gt;=0.1,'P3 Bureaumarge zee- en luchtvr.'!$D$12,0)</f>
        <v>0</v>
      </c>
      <c r="AY1520" s="163">
        <f t="shared" si="661"/>
        <v>0</v>
      </c>
      <c r="AZ1520" s="157" t="str">
        <f>VLOOKUP(D1520,'P4 Destination'!$C$21:$O$176,13,0)</f>
        <v>USD</v>
      </c>
      <c r="BA1520" s="164">
        <f t="shared" si="662"/>
        <v>0</v>
      </c>
      <c r="BB1520" s="171">
        <f>IF(AU1520&gt;0.1,(VLOOKUP(D1520,'P4 Destination'!$C$21:$M$176,3,0))*I1520,0)</f>
        <v>0</v>
      </c>
      <c r="BC1520" s="172">
        <f t="shared" si="663"/>
        <v>0</v>
      </c>
      <c r="BD1520" s="171">
        <f>(VLOOKUP($D1520,'P4 Destination'!$C$21:$M$176,4,0))*BC1520</f>
        <v>0</v>
      </c>
      <c r="BE1520" s="172">
        <f t="shared" si="664"/>
        <v>0</v>
      </c>
      <c r="BF1520" s="171">
        <f>(VLOOKUP($D1520,'P4 Destination'!$C$21:$M$176,5,0))*BE1520</f>
        <v>0</v>
      </c>
      <c r="BG1520" s="172">
        <f t="shared" si="665"/>
        <v>16</v>
      </c>
      <c r="BH1520" s="171">
        <f>(VLOOKUP($D1520,'P4 Destination'!$C$21:$M$176,6,0))*BG1520</f>
        <v>0</v>
      </c>
      <c r="BI1520" s="172">
        <f t="shared" si="666"/>
        <v>0</v>
      </c>
      <c r="BJ1520" s="171">
        <f>(VLOOKUP($D1520,'P4 Destination'!$C$21:$M$176,7,0))*BI1520</f>
        <v>0</v>
      </c>
      <c r="BK1520" s="172">
        <f t="shared" si="667"/>
        <v>0</v>
      </c>
      <c r="BL1520" s="171">
        <f>(VLOOKUP($D1520,'P4 Destination'!$C$21:$M$176,8,0))*BK1520</f>
        <v>0</v>
      </c>
      <c r="BM1520" s="172">
        <f t="shared" si="668"/>
        <v>0</v>
      </c>
      <c r="BN1520" s="171">
        <f>(VLOOKUP($D1520,'P4 Destination'!$C$21:$M$176,9,0))*BM1520</f>
        <v>0</v>
      </c>
      <c r="BO1520" s="154">
        <f t="shared" si="673"/>
        <v>1</v>
      </c>
      <c r="BP1520" s="171">
        <f>(VLOOKUP(D1520,'P4 Destination'!$C$21:$M$176,10,0))*K1520</f>
        <v>0</v>
      </c>
      <c r="BQ1520" s="171">
        <f>(VLOOKUP(D1520,'P4 Destination'!$C$21:$M$176,11,0))*J1520</f>
        <v>0</v>
      </c>
      <c r="BR1520" s="173">
        <f t="shared" si="669"/>
        <v>0</v>
      </c>
      <c r="BS1520" s="173">
        <f>(AV1520*2500)*'P6 Verzekering'!$E$11</f>
        <v>0</v>
      </c>
      <c r="BT1520" s="173">
        <f>(AW1520*2500)*'P6 Verzekering'!$E$12</f>
        <v>0</v>
      </c>
      <c r="BU1520" s="173">
        <f>(L1520*2500)*'P6 Verzekering'!$E$13</f>
        <v>0</v>
      </c>
      <c r="BV1520" s="173">
        <f t="shared" si="670"/>
        <v>0</v>
      </c>
      <c r="BW1520"/>
      <c r="BX1520"/>
    </row>
    <row r="1521" spans="1:76">
      <c r="A1521" s="152" t="s">
        <v>2256</v>
      </c>
      <c r="B1521" s="152" t="s">
        <v>219</v>
      </c>
      <c r="C1521" s="152" t="s">
        <v>219</v>
      </c>
      <c r="D1521" s="152" t="s">
        <v>416</v>
      </c>
      <c r="E1521" s="152" t="s">
        <v>415</v>
      </c>
      <c r="F1521" s="153">
        <f t="shared" si="646"/>
        <v>30</v>
      </c>
      <c r="G1521" s="154">
        <v>1</v>
      </c>
      <c r="H1521" s="154">
        <f>IFERROR(VLOOKUP(B1521,'P2 Origin'!$C$21:$Q$176,15,FALSE),0)</f>
        <v>0</v>
      </c>
      <c r="I1521" s="154">
        <f>IFERROR(VLOOKUP(D1521,'P4 Destination'!$C$21:$Q$176,15,FALSE),0)</f>
        <v>0</v>
      </c>
      <c r="J1521" s="155"/>
      <c r="K1521" s="155">
        <v>1</v>
      </c>
      <c r="L1521" s="156">
        <v>0</v>
      </c>
      <c r="M1521" s="155">
        <v>0</v>
      </c>
      <c r="N1521" s="155">
        <v>0</v>
      </c>
      <c r="O1521" s="157">
        <f t="shared" si="647"/>
        <v>0</v>
      </c>
      <c r="P1521" s="158">
        <f t="shared" si="648"/>
        <v>0</v>
      </c>
      <c r="Q1521" s="159">
        <f>IFERROR(VLOOKUP(N1521,'P1 Intra-Europees'!$A$15:$H$25,3,0),0)*P1521</f>
        <v>0</v>
      </c>
      <c r="R1521" s="160">
        <f t="shared" si="649"/>
        <v>0</v>
      </c>
      <c r="S1521" s="159">
        <f>IFERROR(VLOOKUP(N1521,'P1 Intra-Europees'!$A$15:$H$25,4,0),0)*R1521</f>
        <v>0</v>
      </c>
      <c r="T1521" s="160">
        <f t="shared" si="650"/>
        <v>0</v>
      </c>
      <c r="U1521" s="159">
        <f>IFERROR(VLOOKUP(N1521,'P1 Intra-Europees'!$A$15:$H$25,5,0),0)*T1521</f>
        <v>0</v>
      </c>
      <c r="V1521" s="160">
        <f t="shared" si="651"/>
        <v>0</v>
      </c>
      <c r="W1521" s="159">
        <f>IFERROR(VLOOKUP(N1521,'P1 Intra-Europees'!$A$15:$H$25,6,0),0)*V1521</f>
        <v>0</v>
      </c>
      <c r="X1521" s="160">
        <f t="shared" si="652"/>
        <v>0</v>
      </c>
      <c r="Y1521" s="159">
        <f>IFERROR(VLOOKUP(N1521,'P1 Intra-Europees'!$A$15:$H$25,7,0),0)*X1521</f>
        <v>0</v>
      </c>
      <c r="Z1521" s="161">
        <f t="shared" si="653"/>
        <v>0</v>
      </c>
      <c r="AA1521" s="162">
        <f>IFERROR(VLOOKUP(N1521,'P1 Intra-Europees'!$A$15:$H$25,8,0),0)*Z1521</f>
        <v>0</v>
      </c>
      <c r="AB1521" s="163">
        <f t="shared" si="654"/>
        <v>0</v>
      </c>
      <c r="AC1521" s="157" t="str">
        <f>VLOOKUP(B1521,'P2 Origin'!$C$21:$O$176,13,0)</f>
        <v>EUR</v>
      </c>
      <c r="AD1521" s="164">
        <f t="shared" si="655"/>
        <v>0</v>
      </c>
      <c r="AE1521" s="165">
        <f>IF(AU1521&gt;0.1,VLOOKUP(B1521,'P2 Origin'!$C$21:$M$176,3,0)*H1521,0)</f>
        <v>0</v>
      </c>
      <c r="AF1521" s="166">
        <f t="shared" si="656"/>
        <v>0</v>
      </c>
      <c r="AG1521" s="165">
        <f>(VLOOKUP(B1521,'P2 Origin'!$C$21:$M$176,4,0))*AF1521</f>
        <v>0</v>
      </c>
      <c r="AH1521" s="166">
        <f t="shared" si="657"/>
        <v>0</v>
      </c>
      <c r="AI1521" s="165">
        <f>(VLOOKUP(B1521,'P2 Origin'!$C$21:$M$176,5,0))*AH1521</f>
        <v>0</v>
      </c>
      <c r="AJ1521" s="166">
        <f t="shared" si="671"/>
        <v>0</v>
      </c>
      <c r="AK1521" s="165">
        <f>(VLOOKUP(B1521,'P2 Origin'!$C$21:$M$176,6,0))*AJ1521</f>
        <v>0</v>
      </c>
      <c r="AL1521" s="166">
        <f t="shared" si="658"/>
        <v>30</v>
      </c>
      <c r="AM1521" s="165">
        <f>(VLOOKUP($B1521,'P2 Origin'!$C$21:$M$176,7,0))*AL1521</f>
        <v>0</v>
      </c>
      <c r="AN1521" s="166">
        <f t="shared" si="659"/>
        <v>0</v>
      </c>
      <c r="AO1521" s="165">
        <f>(VLOOKUP($B1521,'P2 Origin'!$C$21:$M$176,8,0))*AN1521</f>
        <v>0</v>
      </c>
      <c r="AP1521" s="166">
        <f t="shared" si="660"/>
        <v>0</v>
      </c>
      <c r="AQ1521" s="165">
        <f>(VLOOKUP($B1521,'P2 Origin'!$C$21:$M$176,9,0))*AP1521</f>
        <v>0</v>
      </c>
      <c r="AR1521" s="155">
        <f t="shared" si="672"/>
        <v>1</v>
      </c>
      <c r="AS1521" s="164">
        <f>(VLOOKUP(B1521,'P2 Origin'!$C$21:$M$176,10,0))*K1521</f>
        <v>0</v>
      </c>
      <c r="AT1521" s="164">
        <f>(VLOOKUP(B1521,'P2 Origin'!$C$21:$M$176,11,0))*J1521</f>
        <v>0</v>
      </c>
      <c r="AU1521" s="167">
        <v>30</v>
      </c>
      <c r="AV1521" s="168">
        <v>30</v>
      </c>
      <c r="AW1521" s="169">
        <v>0</v>
      </c>
      <c r="AX1521" s="170">
        <f>IF(AU1521&gt;=0.1,'P3 Bureaumarge zee- en luchtvr.'!$D$12,0)</f>
        <v>0</v>
      </c>
      <c r="AY1521" s="163">
        <f t="shared" si="661"/>
        <v>0</v>
      </c>
      <c r="AZ1521" s="157" t="str">
        <f>VLOOKUP(D1521,'P4 Destination'!$C$21:$O$176,13,0)</f>
        <v>USD</v>
      </c>
      <c r="BA1521" s="164">
        <f t="shared" si="662"/>
        <v>0</v>
      </c>
      <c r="BB1521" s="171">
        <f>IF(AU1521&gt;0.1,(VLOOKUP(D1521,'P4 Destination'!$C$21:$M$176,3,0))*I1521,0)</f>
        <v>0</v>
      </c>
      <c r="BC1521" s="172">
        <f t="shared" si="663"/>
        <v>0</v>
      </c>
      <c r="BD1521" s="171">
        <f>(VLOOKUP($D1521,'P4 Destination'!$C$21:$M$176,4,0))*BC1521</f>
        <v>0</v>
      </c>
      <c r="BE1521" s="172">
        <f t="shared" si="664"/>
        <v>0</v>
      </c>
      <c r="BF1521" s="171">
        <f>(VLOOKUP($D1521,'P4 Destination'!$C$21:$M$176,5,0))*BE1521</f>
        <v>0</v>
      </c>
      <c r="BG1521" s="172">
        <f t="shared" si="665"/>
        <v>0</v>
      </c>
      <c r="BH1521" s="171">
        <f>(VLOOKUP($D1521,'P4 Destination'!$C$21:$M$176,6,0))*BG1521</f>
        <v>0</v>
      </c>
      <c r="BI1521" s="172">
        <f t="shared" si="666"/>
        <v>30</v>
      </c>
      <c r="BJ1521" s="171">
        <f>(VLOOKUP($D1521,'P4 Destination'!$C$21:$M$176,7,0))*BI1521</f>
        <v>0</v>
      </c>
      <c r="BK1521" s="172">
        <f t="shared" si="667"/>
        <v>0</v>
      </c>
      <c r="BL1521" s="171">
        <f>(VLOOKUP($D1521,'P4 Destination'!$C$21:$M$176,8,0))*BK1521</f>
        <v>0</v>
      </c>
      <c r="BM1521" s="172">
        <f t="shared" si="668"/>
        <v>0</v>
      </c>
      <c r="BN1521" s="171">
        <f>(VLOOKUP($D1521,'P4 Destination'!$C$21:$M$176,9,0))*BM1521</f>
        <v>0</v>
      </c>
      <c r="BO1521" s="154">
        <f t="shared" si="673"/>
        <v>1</v>
      </c>
      <c r="BP1521" s="171">
        <f>(VLOOKUP(D1521,'P4 Destination'!$C$21:$M$176,10,0))*K1521</f>
        <v>0</v>
      </c>
      <c r="BQ1521" s="171">
        <f>(VLOOKUP(D1521,'P4 Destination'!$C$21:$M$176,11,0))*J1521</f>
        <v>0</v>
      </c>
      <c r="BR1521" s="173">
        <f t="shared" si="669"/>
        <v>0</v>
      </c>
      <c r="BS1521" s="173">
        <f>(AV1521*2500)*'P6 Verzekering'!$E$11</f>
        <v>0</v>
      </c>
      <c r="BT1521" s="173">
        <f>(AW1521*2500)*'P6 Verzekering'!$E$12</f>
        <v>0</v>
      </c>
      <c r="BU1521" s="173">
        <f>(L1521*2500)*'P6 Verzekering'!$E$13</f>
        <v>0</v>
      </c>
      <c r="BV1521" s="173">
        <f t="shared" si="670"/>
        <v>0</v>
      </c>
      <c r="BW1521"/>
      <c r="BX1521"/>
    </row>
    <row r="1522" spans="1:76">
      <c r="A1522" s="152" t="s">
        <v>2257</v>
      </c>
      <c r="B1522" s="152" t="s">
        <v>219</v>
      </c>
      <c r="C1522" s="152" t="s">
        <v>219</v>
      </c>
      <c r="D1522" s="152" t="s">
        <v>416</v>
      </c>
      <c r="E1522" s="152" t="s">
        <v>415</v>
      </c>
      <c r="F1522" s="153">
        <f t="shared" si="646"/>
        <v>26</v>
      </c>
      <c r="G1522" s="154">
        <v>1</v>
      </c>
      <c r="H1522" s="154">
        <f>IFERROR(VLOOKUP(B1522,'P2 Origin'!$C$21:$Q$176,15,FALSE),0)</f>
        <v>0</v>
      </c>
      <c r="I1522" s="154">
        <f>IFERROR(VLOOKUP(D1522,'P4 Destination'!$C$21:$Q$176,15,FALSE),0)</f>
        <v>0</v>
      </c>
      <c r="J1522" s="155"/>
      <c r="K1522" s="155">
        <v>1</v>
      </c>
      <c r="L1522" s="156">
        <v>0</v>
      </c>
      <c r="M1522" s="155">
        <v>0</v>
      </c>
      <c r="N1522" s="155">
        <v>0</v>
      </c>
      <c r="O1522" s="157">
        <f t="shared" si="647"/>
        <v>0</v>
      </c>
      <c r="P1522" s="158">
        <f t="shared" si="648"/>
        <v>0</v>
      </c>
      <c r="Q1522" s="159">
        <f>IFERROR(VLOOKUP(N1522,'P1 Intra-Europees'!$A$15:$H$25,3,0),0)*P1522</f>
        <v>0</v>
      </c>
      <c r="R1522" s="160">
        <f t="shared" si="649"/>
        <v>0</v>
      </c>
      <c r="S1522" s="159">
        <f>IFERROR(VLOOKUP(N1522,'P1 Intra-Europees'!$A$15:$H$25,4,0),0)*R1522</f>
        <v>0</v>
      </c>
      <c r="T1522" s="160">
        <f t="shared" si="650"/>
        <v>0</v>
      </c>
      <c r="U1522" s="159">
        <f>IFERROR(VLOOKUP(N1522,'P1 Intra-Europees'!$A$15:$H$25,5,0),0)*T1522</f>
        <v>0</v>
      </c>
      <c r="V1522" s="160">
        <f t="shared" si="651"/>
        <v>0</v>
      </c>
      <c r="W1522" s="159">
        <f>IFERROR(VLOOKUP(N1522,'P1 Intra-Europees'!$A$15:$H$25,6,0),0)*V1522</f>
        <v>0</v>
      </c>
      <c r="X1522" s="160">
        <f t="shared" si="652"/>
        <v>0</v>
      </c>
      <c r="Y1522" s="159">
        <f>IFERROR(VLOOKUP(N1522,'P1 Intra-Europees'!$A$15:$H$25,7,0),0)*X1522</f>
        <v>0</v>
      </c>
      <c r="Z1522" s="161">
        <f t="shared" si="653"/>
        <v>0</v>
      </c>
      <c r="AA1522" s="162">
        <f>IFERROR(VLOOKUP(N1522,'P1 Intra-Europees'!$A$15:$H$25,8,0),0)*Z1522</f>
        <v>0</v>
      </c>
      <c r="AB1522" s="163">
        <f t="shared" si="654"/>
        <v>0</v>
      </c>
      <c r="AC1522" s="157" t="str">
        <f>VLOOKUP(B1522,'P2 Origin'!$C$21:$O$176,13,0)</f>
        <v>EUR</v>
      </c>
      <c r="AD1522" s="164">
        <f t="shared" si="655"/>
        <v>0</v>
      </c>
      <c r="AE1522" s="165">
        <f>IF(AU1522&gt;0.1,VLOOKUP(B1522,'P2 Origin'!$C$21:$M$176,3,0)*H1522,0)</f>
        <v>0</v>
      </c>
      <c r="AF1522" s="166">
        <f t="shared" si="656"/>
        <v>0</v>
      </c>
      <c r="AG1522" s="165">
        <f>(VLOOKUP(B1522,'P2 Origin'!$C$21:$M$176,4,0))*AF1522</f>
        <v>0</v>
      </c>
      <c r="AH1522" s="166">
        <f t="shared" si="657"/>
        <v>0</v>
      </c>
      <c r="AI1522" s="165">
        <f>(VLOOKUP(B1522,'P2 Origin'!$C$21:$M$176,5,0))*AH1522</f>
        <v>0</v>
      </c>
      <c r="AJ1522" s="166">
        <f t="shared" si="671"/>
        <v>0</v>
      </c>
      <c r="AK1522" s="165">
        <f>(VLOOKUP(B1522,'P2 Origin'!$C$21:$M$176,6,0))*AJ1522</f>
        <v>0</v>
      </c>
      <c r="AL1522" s="166">
        <f t="shared" si="658"/>
        <v>26</v>
      </c>
      <c r="AM1522" s="165">
        <f>(VLOOKUP($B1522,'P2 Origin'!$C$21:$M$176,7,0))*AL1522</f>
        <v>0</v>
      </c>
      <c r="AN1522" s="166">
        <f t="shared" si="659"/>
        <v>0</v>
      </c>
      <c r="AO1522" s="165">
        <f>(VLOOKUP($B1522,'P2 Origin'!$C$21:$M$176,8,0))*AN1522</f>
        <v>0</v>
      </c>
      <c r="AP1522" s="166">
        <f t="shared" si="660"/>
        <v>0</v>
      </c>
      <c r="AQ1522" s="165">
        <f>(VLOOKUP($B1522,'P2 Origin'!$C$21:$M$176,9,0))*AP1522</f>
        <v>0</v>
      </c>
      <c r="AR1522" s="155">
        <f t="shared" si="672"/>
        <v>1</v>
      </c>
      <c r="AS1522" s="164">
        <f>(VLOOKUP(B1522,'P2 Origin'!$C$21:$M$176,10,0))*K1522</f>
        <v>0</v>
      </c>
      <c r="AT1522" s="164">
        <f>(VLOOKUP(B1522,'P2 Origin'!$C$21:$M$176,11,0))*J1522</f>
        <v>0</v>
      </c>
      <c r="AU1522" s="167">
        <v>26</v>
      </c>
      <c r="AV1522" s="168">
        <v>26</v>
      </c>
      <c r="AW1522" s="169">
        <v>0</v>
      </c>
      <c r="AX1522" s="170">
        <f>IF(AU1522&gt;=0.1,'P3 Bureaumarge zee- en luchtvr.'!$D$12,0)</f>
        <v>0</v>
      </c>
      <c r="AY1522" s="163">
        <f t="shared" si="661"/>
        <v>0</v>
      </c>
      <c r="AZ1522" s="157" t="str">
        <f>VLOOKUP(D1522,'P4 Destination'!$C$21:$O$176,13,0)</f>
        <v>USD</v>
      </c>
      <c r="BA1522" s="164">
        <f t="shared" si="662"/>
        <v>0</v>
      </c>
      <c r="BB1522" s="171">
        <f>IF(AU1522&gt;0.1,(VLOOKUP(D1522,'P4 Destination'!$C$21:$M$176,3,0))*I1522,0)</f>
        <v>0</v>
      </c>
      <c r="BC1522" s="172">
        <f t="shared" si="663"/>
        <v>0</v>
      </c>
      <c r="BD1522" s="171">
        <f>(VLOOKUP($D1522,'P4 Destination'!$C$21:$M$176,4,0))*BC1522</f>
        <v>0</v>
      </c>
      <c r="BE1522" s="172">
        <f t="shared" si="664"/>
        <v>0</v>
      </c>
      <c r="BF1522" s="171">
        <f>(VLOOKUP($D1522,'P4 Destination'!$C$21:$M$176,5,0))*BE1522</f>
        <v>0</v>
      </c>
      <c r="BG1522" s="172">
        <f t="shared" si="665"/>
        <v>0</v>
      </c>
      <c r="BH1522" s="171">
        <f>(VLOOKUP($D1522,'P4 Destination'!$C$21:$M$176,6,0))*BG1522</f>
        <v>0</v>
      </c>
      <c r="BI1522" s="172">
        <f t="shared" si="666"/>
        <v>26</v>
      </c>
      <c r="BJ1522" s="171">
        <f>(VLOOKUP($D1522,'P4 Destination'!$C$21:$M$176,7,0))*BI1522</f>
        <v>0</v>
      </c>
      <c r="BK1522" s="172">
        <f t="shared" si="667"/>
        <v>0</v>
      </c>
      <c r="BL1522" s="171">
        <f>(VLOOKUP($D1522,'P4 Destination'!$C$21:$M$176,8,0))*BK1522</f>
        <v>0</v>
      </c>
      <c r="BM1522" s="172">
        <f t="shared" si="668"/>
        <v>0</v>
      </c>
      <c r="BN1522" s="171">
        <f>(VLOOKUP($D1522,'P4 Destination'!$C$21:$M$176,9,0))*BM1522</f>
        <v>0</v>
      </c>
      <c r="BO1522" s="154">
        <f t="shared" si="673"/>
        <v>1</v>
      </c>
      <c r="BP1522" s="171">
        <f>(VLOOKUP(D1522,'P4 Destination'!$C$21:$M$176,10,0))*K1522</f>
        <v>0</v>
      </c>
      <c r="BQ1522" s="171">
        <f>(VLOOKUP(D1522,'P4 Destination'!$C$21:$M$176,11,0))*J1522</f>
        <v>0</v>
      </c>
      <c r="BR1522" s="173">
        <f t="shared" si="669"/>
        <v>0</v>
      </c>
      <c r="BS1522" s="173">
        <f>(AV1522*2500)*'P6 Verzekering'!$E$11</f>
        <v>0</v>
      </c>
      <c r="BT1522" s="173">
        <f>(AW1522*2500)*'P6 Verzekering'!$E$12</f>
        <v>0</v>
      </c>
      <c r="BU1522" s="173">
        <f>(L1522*2500)*'P6 Verzekering'!$E$13</f>
        <v>0</v>
      </c>
      <c r="BV1522" s="173">
        <f t="shared" si="670"/>
        <v>0</v>
      </c>
      <c r="BW1522"/>
      <c r="BX1522"/>
    </row>
    <row r="1523" spans="1:76">
      <c r="A1523" s="152" t="s">
        <v>2259</v>
      </c>
      <c r="B1523" s="152" t="s">
        <v>219</v>
      </c>
      <c r="C1523" s="152" t="s">
        <v>219</v>
      </c>
      <c r="D1523" s="152" t="s">
        <v>416</v>
      </c>
      <c r="E1523" s="152" t="s">
        <v>415</v>
      </c>
      <c r="F1523" s="153">
        <f t="shared" si="646"/>
        <v>30</v>
      </c>
      <c r="G1523" s="154">
        <v>1</v>
      </c>
      <c r="H1523" s="154">
        <f>IFERROR(VLOOKUP(B1523,'P2 Origin'!$C$21:$Q$176,15,FALSE),0)</f>
        <v>0</v>
      </c>
      <c r="I1523" s="154">
        <f>IFERROR(VLOOKUP(D1523,'P4 Destination'!$C$21:$Q$176,15,FALSE),0)</f>
        <v>0</v>
      </c>
      <c r="J1523" s="155"/>
      <c r="K1523" s="155">
        <v>1</v>
      </c>
      <c r="L1523" s="156">
        <v>0</v>
      </c>
      <c r="M1523" s="155">
        <v>0</v>
      </c>
      <c r="N1523" s="155">
        <v>0</v>
      </c>
      <c r="O1523" s="157">
        <f t="shared" si="647"/>
        <v>0</v>
      </c>
      <c r="P1523" s="158">
        <f t="shared" si="648"/>
        <v>0</v>
      </c>
      <c r="Q1523" s="159">
        <f>IFERROR(VLOOKUP(N1523,'P1 Intra-Europees'!$A$15:$H$25,3,0),0)*P1523</f>
        <v>0</v>
      </c>
      <c r="R1523" s="160">
        <f t="shared" si="649"/>
        <v>0</v>
      </c>
      <c r="S1523" s="159">
        <f>IFERROR(VLOOKUP(N1523,'P1 Intra-Europees'!$A$15:$H$25,4,0),0)*R1523</f>
        <v>0</v>
      </c>
      <c r="T1523" s="160">
        <f t="shared" si="650"/>
        <v>0</v>
      </c>
      <c r="U1523" s="159">
        <f>IFERROR(VLOOKUP(N1523,'P1 Intra-Europees'!$A$15:$H$25,5,0),0)*T1523</f>
        <v>0</v>
      </c>
      <c r="V1523" s="160">
        <f t="shared" si="651"/>
        <v>0</v>
      </c>
      <c r="W1523" s="159">
        <f>IFERROR(VLOOKUP(N1523,'P1 Intra-Europees'!$A$15:$H$25,6,0),0)*V1523</f>
        <v>0</v>
      </c>
      <c r="X1523" s="160">
        <f t="shared" si="652"/>
        <v>0</v>
      </c>
      <c r="Y1523" s="159">
        <f>IFERROR(VLOOKUP(N1523,'P1 Intra-Europees'!$A$15:$H$25,7,0),0)*X1523</f>
        <v>0</v>
      </c>
      <c r="Z1523" s="161">
        <f t="shared" si="653"/>
        <v>0</v>
      </c>
      <c r="AA1523" s="162">
        <f>IFERROR(VLOOKUP(N1523,'P1 Intra-Europees'!$A$15:$H$25,8,0),0)*Z1523</f>
        <v>0</v>
      </c>
      <c r="AB1523" s="163">
        <f t="shared" si="654"/>
        <v>0</v>
      </c>
      <c r="AC1523" s="157" t="str">
        <f>VLOOKUP(B1523,'P2 Origin'!$C$21:$O$176,13,0)</f>
        <v>EUR</v>
      </c>
      <c r="AD1523" s="164">
        <f t="shared" si="655"/>
        <v>0</v>
      </c>
      <c r="AE1523" s="165">
        <f>IF(AU1523&gt;0.1,VLOOKUP(B1523,'P2 Origin'!$C$21:$M$176,3,0)*H1523,0)</f>
        <v>0</v>
      </c>
      <c r="AF1523" s="166">
        <f t="shared" si="656"/>
        <v>0</v>
      </c>
      <c r="AG1523" s="165">
        <f>(VLOOKUP(B1523,'P2 Origin'!$C$21:$M$176,4,0))*AF1523</f>
        <v>0</v>
      </c>
      <c r="AH1523" s="166">
        <f t="shared" si="657"/>
        <v>0</v>
      </c>
      <c r="AI1523" s="165">
        <f>(VLOOKUP(B1523,'P2 Origin'!$C$21:$M$176,5,0))*AH1523</f>
        <v>0</v>
      </c>
      <c r="AJ1523" s="166">
        <f t="shared" si="671"/>
        <v>0</v>
      </c>
      <c r="AK1523" s="165">
        <f>(VLOOKUP(B1523,'P2 Origin'!$C$21:$M$176,6,0))*AJ1523</f>
        <v>0</v>
      </c>
      <c r="AL1523" s="166">
        <f t="shared" si="658"/>
        <v>30</v>
      </c>
      <c r="AM1523" s="165">
        <f>(VLOOKUP($B1523,'P2 Origin'!$C$21:$M$176,7,0))*AL1523</f>
        <v>0</v>
      </c>
      <c r="AN1523" s="166">
        <f t="shared" si="659"/>
        <v>0</v>
      </c>
      <c r="AO1523" s="165">
        <f>(VLOOKUP($B1523,'P2 Origin'!$C$21:$M$176,8,0))*AN1523</f>
        <v>0</v>
      </c>
      <c r="AP1523" s="166">
        <f t="shared" si="660"/>
        <v>0</v>
      </c>
      <c r="AQ1523" s="165">
        <f>(VLOOKUP($B1523,'P2 Origin'!$C$21:$M$176,9,0))*AP1523</f>
        <v>0</v>
      </c>
      <c r="AR1523" s="155">
        <f t="shared" si="672"/>
        <v>1</v>
      </c>
      <c r="AS1523" s="164">
        <f>(VLOOKUP(B1523,'P2 Origin'!$C$21:$M$176,10,0))*K1523</f>
        <v>0</v>
      </c>
      <c r="AT1523" s="164">
        <f>(VLOOKUP(B1523,'P2 Origin'!$C$21:$M$176,11,0))*J1523</f>
        <v>0</v>
      </c>
      <c r="AU1523" s="167">
        <v>30</v>
      </c>
      <c r="AV1523" s="168">
        <v>30</v>
      </c>
      <c r="AW1523" s="169">
        <v>0</v>
      </c>
      <c r="AX1523" s="170">
        <f>IF(AU1523&gt;=0.1,'P3 Bureaumarge zee- en luchtvr.'!$D$12,0)</f>
        <v>0</v>
      </c>
      <c r="AY1523" s="163">
        <f t="shared" si="661"/>
        <v>0</v>
      </c>
      <c r="AZ1523" s="157" t="str">
        <f>VLOOKUP(D1523,'P4 Destination'!$C$21:$O$176,13,0)</f>
        <v>USD</v>
      </c>
      <c r="BA1523" s="164">
        <f t="shared" si="662"/>
        <v>0</v>
      </c>
      <c r="BB1523" s="171">
        <f>IF(AU1523&gt;0.1,(VLOOKUP(D1523,'P4 Destination'!$C$21:$M$176,3,0))*I1523,0)</f>
        <v>0</v>
      </c>
      <c r="BC1523" s="172">
        <f t="shared" si="663"/>
        <v>0</v>
      </c>
      <c r="BD1523" s="171">
        <f>(VLOOKUP($D1523,'P4 Destination'!$C$21:$M$176,4,0))*BC1523</f>
        <v>0</v>
      </c>
      <c r="BE1523" s="172">
        <f t="shared" si="664"/>
        <v>0</v>
      </c>
      <c r="BF1523" s="171">
        <f>(VLOOKUP($D1523,'P4 Destination'!$C$21:$M$176,5,0))*BE1523</f>
        <v>0</v>
      </c>
      <c r="BG1523" s="172">
        <f t="shared" si="665"/>
        <v>0</v>
      </c>
      <c r="BH1523" s="171">
        <f>(VLOOKUP($D1523,'P4 Destination'!$C$21:$M$176,6,0))*BG1523</f>
        <v>0</v>
      </c>
      <c r="BI1523" s="172">
        <f t="shared" si="666"/>
        <v>30</v>
      </c>
      <c r="BJ1523" s="171">
        <f>(VLOOKUP($D1523,'P4 Destination'!$C$21:$M$176,7,0))*BI1523</f>
        <v>0</v>
      </c>
      <c r="BK1523" s="172">
        <f t="shared" si="667"/>
        <v>0</v>
      </c>
      <c r="BL1523" s="171">
        <f>(VLOOKUP($D1523,'P4 Destination'!$C$21:$M$176,8,0))*BK1523</f>
        <v>0</v>
      </c>
      <c r="BM1523" s="172">
        <f t="shared" si="668"/>
        <v>0</v>
      </c>
      <c r="BN1523" s="171">
        <f>(VLOOKUP($D1523,'P4 Destination'!$C$21:$M$176,9,0))*BM1523</f>
        <v>0</v>
      </c>
      <c r="BO1523" s="154">
        <f t="shared" si="673"/>
        <v>1</v>
      </c>
      <c r="BP1523" s="171">
        <f>(VLOOKUP(D1523,'P4 Destination'!$C$21:$M$176,10,0))*K1523</f>
        <v>0</v>
      </c>
      <c r="BQ1523" s="171">
        <f>(VLOOKUP(D1523,'P4 Destination'!$C$21:$M$176,11,0))*J1523</f>
        <v>0</v>
      </c>
      <c r="BR1523" s="173">
        <f t="shared" si="669"/>
        <v>0</v>
      </c>
      <c r="BS1523" s="173">
        <f>(AV1523*2500)*'P6 Verzekering'!$E$11</f>
        <v>0</v>
      </c>
      <c r="BT1523" s="173">
        <f>(AW1523*2500)*'P6 Verzekering'!$E$12</f>
        <v>0</v>
      </c>
      <c r="BU1523" s="173">
        <f>(L1523*2500)*'P6 Verzekering'!$E$13</f>
        <v>0</v>
      </c>
      <c r="BV1523" s="173">
        <f t="shared" si="670"/>
        <v>0</v>
      </c>
      <c r="BW1523"/>
      <c r="BX1523"/>
    </row>
    <row r="1524" spans="1:76">
      <c r="A1524" s="152" t="s">
        <v>2260</v>
      </c>
      <c r="B1524" s="152" t="s">
        <v>219</v>
      </c>
      <c r="C1524" s="152" t="s">
        <v>219</v>
      </c>
      <c r="D1524" s="152" t="s">
        <v>442</v>
      </c>
      <c r="E1524" s="152" t="s">
        <v>441</v>
      </c>
      <c r="F1524" s="153">
        <f t="shared" si="646"/>
        <v>60</v>
      </c>
      <c r="G1524" s="154">
        <v>1</v>
      </c>
      <c r="H1524" s="154">
        <f>IFERROR(VLOOKUP(B1524,'P2 Origin'!$C$21:$Q$176,15,FALSE),0)</f>
        <v>0</v>
      </c>
      <c r="I1524" s="154">
        <f>IFERROR(VLOOKUP(D1524,'P4 Destination'!$C$21:$Q$176,15,FALSE),0)</f>
        <v>0</v>
      </c>
      <c r="J1524" s="155"/>
      <c r="K1524" s="155">
        <v>1</v>
      </c>
      <c r="L1524" s="156">
        <v>0</v>
      </c>
      <c r="M1524" s="155">
        <v>0</v>
      </c>
      <c r="N1524" s="155">
        <v>0</v>
      </c>
      <c r="O1524" s="157">
        <f t="shared" si="647"/>
        <v>0</v>
      </c>
      <c r="P1524" s="158">
        <f t="shared" si="648"/>
        <v>0</v>
      </c>
      <c r="Q1524" s="159">
        <f>IFERROR(VLOOKUP(N1524,'P1 Intra-Europees'!$A$15:$H$25,3,0),0)*P1524</f>
        <v>0</v>
      </c>
      <c r="R1524" s="160">
        <f t="shared" si="649"/>
        <v>0</v>
      </c>
      <c r="S1524" s="159">
        <f>IFERROR(VLOOKUP(N1524,'P1 Intra-Europees'!$A$15:$H$25,4,0),0)*R1524</f>
        <v>0</v>
      </c>
      <c r="T1524" s="160">
        <f t="shared" si="650"/>
        <v>0</v>
      </c>
      <c r="U1524" s="159">
        <f>IFERROR(VLOOKUP(N1524,'P1 Intra-Europees'!$A$15:$H$25,5,0),0)*T1524</f>
        <v>0</v>
      </c>
      <c r="V1524" s="160">
        <f t="shared" si="651"/>
        <v>0</v>
      </c>
      <c r="W1524" s="159">
        <f>IFERROR(VLOOKUP(N1524,'P1 Intra-Europees'!$A$15:$H$25,6,0),0)*V1524</f>
        <v>0</v>
      </c>
      <c r="X1524" s="160">
        <f t="shared" si="652"/>
        <v>0</v>
      </c>
      <c r="Y1524" s="159">
        <f>IFERROR(VLOOKUP(N1524,'P1 Intra-Europees'!$A$15:$H$25,7,0),0)*X1524</f>
        <v>0</v>
      </c>
      <c r="Z1524" s="161">
        <f t="shared" si="653"/>
        <v>0</v>
      </c>
      <c r="AA1524" s="162">
        <f>IFERROR(VLOOKUP(N1524,'P1 Intra-Europees'!$A$15:$H$25,8,0),0)*Z1524</f>
        <v>0</v>
      </c>
      <c r="AB1524" s="163">
        <f t="shared" si="654"/>
        <v>0</v>
      </c>
      <c r="AC1524" s="157" t="str">
        <f>VLOOKUP(B1524,'P2 Origin'!$C$21:$O$176,13,0)</f>
        <v>EUR</v>
      </c>
      <c r="AD1524" s="164">
        <f t="shared" si="655"/>
        <v>0</v>
      </c>
      <c r="AE1524" s="165">
        <f>IF(AU1524&gt;0.1,VLOOKUP(B1524,'P2 Origin'!$C$21:$M$176,3,0)*H1524,0)</f>
        <v>0</v>
      </c>
      <c r="AF1524" s="166">
        <f t="shared" si="656"/>
        <v>0</v>
      </c>
      <c r="AG1524" s="165">
        <f>(VLOOKUP(B1524,'P2 Origin'!$C$21:$M$176,4,0))*AF1524</f>
        <v>0</v>
      </c>
      <c r="AH1524" s="166">
        <f t="shared" si="657"/>
        <v>0</v>
      </c>
      <c r="AI1524" s="165">
        <f>(VLOOKUP(B1524,'P2 Origin'!$C$21:$M$176,5,0))*AH1524</f>
        <v>0</v>
      </c>
      <c r="AJ1524" s="166">
        <f t="shared" si="671"/>
        <v>0</v>
      </c>
      <c r="AK1524" s="165">
        <f>(VLOOKUP(B1524,'P2 Origin'!$C$21:$M$176,6,0))*AJ1524</f>
        <v>0</v>
      </c>
      <c r="AL1524" s="166">
        <f t="shared" si="658"/>
        <v>0</v>
      </c>
      <c r="AM1524" s="165">
        <f>(VLOOKUP($B1524,'P2 Origin'!$C$21:$M$176,7,0))*AL1524</f>
        <v>0</v>
      </c>
      <c r="AN1524" s="166">
        <f t="shared" si="659"/>
        <v>0</v>
      </c>
      <c r="AO1524" s="165">
        <f>(VLOOKUP($B1524,'P2 Origin'!$C$21:$M$176,8,0))*AN1524</f>
        <v>0</v>
      </c>
      <c r="AP1524" s="166">
        <f t="shared" si="660"/>
        <v>60</v>
      </c>
      <c r="AQ1524" s="165">
        <f>(VLOOKUP($B1524,'P2 Origin'!$C$21:$M$176,9,0))*AP1524</f>
        <v>0</v>
      </c>
      <c r="AR1524" s="155">
        <f t="shared" si="672"/>
        <v>1</v>
      </c>
      <c r="AS1524" s="164">
        <f>(VLOOKUP(B1524,'P2 Origin'!$C$21:$M$176,10,0))*K1524</f>
        <v>0</v>
      </c>
      <c r="AT1524" s="164">
        <f>(VLOOKUP(B1524,'P2 Origin'!$C$21:$M$176,11,0))*J1524</f>
        <v>0</v>
      </c>
      <c r="AU1524" s="167">
        <v>60</v>
      </c>
      <c r="AV1524" s="168">
        <v>60</v>
      </c>
      <c r="AW1524" s="169">
        <v>0</v>
      </c>
      <c r="AX1524" s="170">
        <f>IF(AU1524&gt;=0.1,'P3 Bureaumarge zee- en luchtvr.'!$D$12,0)</f>
        <v>0</v>
      </c>
      <c r="AY1524" s="163">
        <f t="shared" si="661"/>
        <v>0</v>
      </c>
      <c r="AZ1524" s="157" t="str">
        <f>VLOOKUP(D1524,'P4 Destination'!$C$21:$O$176,13,0)</f>
        <v>USD</v>
      </c>
      <c r="BA1524" s="164">
        <f t="shared" si="662"/>
        <v>0</v>
      </c>
      <c r="BB1524" s="171">
        <f>IF(AU1524&gt;0.1,(VLOOKUP(D1524,'P4 Destination'!$C$21:$M$176,3,0))*I1524,0)</f>
        <v>0</v>
      </c>
      <c r="BC1524" s="172">
        <f t="shared" si="663"/>
        <v>0</v>
      </c>
      <c r="BD1524" s="171">
        <f>(VLOOKUP($D1524,'P4 Destination'!$C$21:$M$176,4,0))*BC1524</f>
        <v>0</v>
      </c>
      <c r="BE1524" s="172">
        <f t="shared" si="664"/>
        <v>0</v>
      </c>
      <c r="BF1524" s="171">
        <f>(VLOOKUP($D1524,'P4 Destination'!$C$21:$M$176,5,0))*BE1524</f>
        <v>0</v>
      </c>
      <c r="BG1524" s="172">
        <f t="shared" si="665"/>
        <v>0</v>
      </c>
      <c r="BH1524" s="171">
        <f>(VLOOKUP($D1524,'P4 Destination'!$C$21:$M$176,6,0))*BG1524</f>
        <v>0</v>
      </c>
      <c r="BI1524" s="172">
        <f t="shared" si="666"/>
        <v>0</v>
      </c>
      <c r="BJ1524" s="171">
        <f>(VLOOKUP($D1524,'P4 Destination'!$C$21:$M$176,7,0))*BI1524</f>
        <v>0</v>
      </c>
      <c r="BK1524" s="172">
        <f t="shared" si="667"/>
        <v>0</v>
      </c>
      <c r="BL1524" s="171">
        <f>(VLOOKUP($D1524,'P4 Destination'!$C$21:$M$176,8,0))*BK1524</f>
        <v>0</v>
      </c>
      <c r="BM1524" s="172">
        <f t="shared" si="668"/>
        <v>60</v>
      </c>
      <c r="BN1524" s="171">
        <f>(VLOOKUP($D1524,'P4 Destination'!$C$21:$M$176,9,0))*BM1524</f>
        <v>0</v>
      </c>
      <c r="BO1524" s="154">
        <f t="shared" si="673"/>
        <v>1</v>
      </c>
      <c r="BP1524" s="171">
        <f>(VLOOKUP(D1524,'P4 Destination'!$C$21:$M$176,10,0))*K1524</f>
        <v>0</v>
      </c>
      <c r="BQ1524" s="171">
        <f>(VLOOKUP(D1524,'P4 Destination'!$C$21:$M$176,11,0))*J1524</f>
        <v>0</v>
      </c>
      <c r="BR1524" s="173">
        <f t="shared" si="669"/>
        <v>0</v>
      </c>
      <c r="BS1524" s="173">
        <f>(AV1524*2500)*'P6 Verzekering'!$E$11</f>
        <v>0</v>
      </c>
      <c r="BT1524" s="173">
        <f>(AW1524*2500)*'P6 Verzekering'!$E$12</f>
        <v>0</v>
      </c>
      <c r="BU1524" s="173">
        <f>(L1524*2500)*'P6 Verzekering'!$E$13</f>
        <v>0</v>
      </c>
      <c r="BV1524" s="173">
        <f t="shared" si="670"/>
        <v>0</v>
      </c>
      <c r="BW1524"/>
      <c r="BX1524"/>
    </row>
    <row r="1525" spans="1:76">
      <c r="A1525" s="152" t="s">
        <v>2263</v>
      </c>
      <c r="B1525" s="152" t="s">
        <v>219</v>
      </c>
      <c r="C1525" s="152" t="s">
        <v>219</v>
      </c>
      <c r="D1525" s="152" t="s">
        <v>420</v>
      </c>
      <c r="E1525" s="152" t="s">
        <v>418</v>
      </c>
      <c r="F1525" s="153">
        <f t="shared" si="646"/>
        <v>54</v>
      </c>
      <c r="G1525" s="154">
        <v>1</v>
      </c>
      <c r="H1525" s="154">
        <f>IFERROR(VLOOKUP(B1525,'P2 Origin'!$C$21:$Q$176,15,FALSE),0)</f>
        <v>0</v>
      </c>
      <c r="I1525" s="154">
        <f>IFERROR(VLOOKUP(D1525,'P4 Destination'!$C$21:$Q$176,15,FALSE),0)</f>
        <v>0</v>
      </c>
      <c r="J1525" s="155"/>
      <c r="K1525" s="155">
        <v>1</v>
      </c>
      <c r="L1525" s="156">
        <v>0</v>
      </c>
      <c r="M1525" s="155">
        <v>0</v>
      </c>
      <c r="N1525" s="155">
        <v>0</v>
      </c>
      <c r="O1525" s="157">
        <f t="shared" si="647"/>
        <v>0</v>
      </c>
      <c r="P1525" s="158">
        <f t="shared" si="648"/>
        <v>0</v>
      </c>
      <c r="Q1525" s="159">
        <f>IFERROR(VLOOKUP(N1525,'P1 Intra-Europees'!$A$15:$H$25,3,0),0)*P1525</f>
        <v>0</v>
      </c>
      <c r="R1525" s="160">
        <f t="shared" si="649"/>
        <v>0</v>
      </c>
      <c r="S1525" s="159">
        <f>IFERROR(VLOOKUP(N1525,'P1 Intra-Europees'!$A$15:$H$25,4,0),0)*R1525</f>
        <v>0</v>
      </c>
      <c r="T1525" s="160">
        <f t="shared" si="650"/>
        <v>0</v>
      </c>
      <c r="U1525" s="159">
        <f>IFERROR(VLOOKUP(N1525,'P1 Intra-Europees'!$A$15:$H$25,5,0),0)*T1525</f>
        <v>0</v>
      </c>
      <c r="V1525" s="160">
        <f t="shared" si="651"/>
        <v>0</v>
      </c>
      <c r="W1525" s="159">
        <f>IFERROR(VLOOKUP(N1525,'P1 Intra-Europees'!$A$15:$H$25,6,0),0)*V1525</f>
        <v>0</v>
      </c>
      <c r="X1525" s="160">
        <f t="shared" si="652"/>
        <v>0</v>
      </c>
      <c r="Y1525" s="159">
        <f>IFERROR(VLOOKUP(N1525,'P1 Intra-Europees'!$A$15:$H$25,7,0),0)*X1525</f>
        <v>0</v>
      </c>
      <c r="Z1525" s="161">
        <f t="shared" si="653"/>
        <v>0</v>
      </c>
      <c r="AA1525" s="162">
        <f>IFERROR(VLOOKUP(N1525,'P1 Intra-Europees'!$A$15:$H$25,8,0),0)*Z1525</f>
        <v>0</v>
      </c>
      <c r="AB1525" s="163">
        <f t="shared" si="654"/>
        <v>0</v>
      </c>
      <c r="AC1525" s="157" t="str">
        <f>VLOOKUP(B1525,'P2 Origin'!$C$21:$O$176,13,0)</f>
        <v>EUR</v>
      </c>
      <c r="AD1525" s="164">
        <f t="shared" si="655"/>
        <v>0</v>
      </c>
      <c r="AE1525" s="165">
        <f>IF(AU1525&gt;0.1,VLOOKUP(B1525,'P2 Origin'!$C$21:$M$176,3,0)*H1525,0)</f>
        <v>0</v>
      </c>
      <c r="AF1525" s="166">
        <f t="shared" si="656"/>
        <v>0</v>
      </c>
      <c r="AG1525" s="165">
        <f>(VLOOKUP(B1525,'P2 Origin'!$C$21:$M$176,4,0))*AF1525</f>
        <v>0</v>
      </c>
      <c r="AH1525" s="166">
        <f t="shared" si="657"/>
        <v>0</v>
      </c>
      <c r="AI1525" s="165">
        <f>(VLOOKUP(B1525,'P2 Origin'!$C$21:$M$176,5,0))*AH1525</f>
        <v>0</v>
      </c>
      <c r="AJ1525" s="166">
        <f t="shared" si="671"/>
        <v>0</v>
      </c>
      <c r="AK1525" s="165">
        <f>(VLOOKUP(B1525,'P2 Origin'!$C$21:$M$176,6,0))*AJ1525</f>
        <v>0</v>
      </c>
      <c r="AL1525" s="166">
        <f t="shared" si="658"/>
        <v>0</v>
      </c>
      <c r="AM1525" s="165">
        <f>(VLOOKUP($B1525,'P2 Origin'!$C$21:$M$176,7,0))*AL1525</f>
        <v>0</v>
      </c>
      <c r="AN1525" s="166">
        <f t="shared" si="659"/>
        <v>0</v>
      </c>
      <c r="AO1525" s="165">
        <f>(VLOOKUP($B1525,'P2 Origin'!$C$21:$M$176,8,0))*AN1525</f>
        <v>0</v>
      </c>
      <c r="AP1525" s="166">
        <f t="shared" si="660"/>
        <v>54</v>
      </c>
      <c r="AQ1525" s="165">
        <f>(VLOOKUP($B1525,'P2 Origin'!$C$21:$M$176,9,0))*AP1525</f>
        <v>0</v>
      </c>
      <c r="AR1525" s="155">
        <f t="shared" si="672"/>
        <v>1</v>
      </c>
      <c r="AS1525" s="164">
        <f>(VLOOKUP(B1525,'P2 Origin'!$C$21:$M$176,10,0))*K1525</f>
        <v>0</v>
      </c>
      <c r="AT1525" s="164">
        <f>(VLOOKUP(B1525,'P2 Origin'!$C$21:$M$176,11,0))*J1525</f>
        <v>0</v>
      </c>
      <c r="AU1525" s="167">
        <v>54</v>
      </c>
      <c r="AV1525" s="168">
        <v>54</v>
      </c>
      <c r="AW1525" s="169">
        <v>0</v>
      </c>
      <c r="AX1525" s="170">
        <f>IF(AU1525&gt;=0.1,'P3 Bureaumarge zee- en luchtvr.'!$D$12,0)</f>
        <v>0</v>
      </c>
      <c r="AY1525" s="163">
        <f t="shared" si="661"/>
        <v>0</v>
      </c>
      <c r="AZ1525" s="157" t="str">
        <f>VLOOKUP(D1525,'P4 Destination'!$C$21:$O$176,13,0)</f>
        <v>USD</v>
      </c>
      <c r="BA1525" s="164">
        <f t="shared" si="662"/>
        <v>0</v>
      </c>
      <c r="BB1525" s="171">
        <f>IF(AU1525&gt;0.1,(VLOOKUP(D1525,'P4 Destination'!$C$21:$M$176,3,0))*I1525,0)</f>
        <v>0</v>
      </c>
      <c r="BC1525" s="172">
        <f t="shared" si="663"/>
        <v>0</v>
      </c>
      <c r="BD1525" s="171">
        <f>(VLOOKUP($D1525,'P4 Destination'!$C$21:$M$176,4,0))*BC1525</f>
        <v>0</v>
      </c>
      <c r="BE1525" s="172">
        <f t="shared" si="664"/>
        <v>0</v>
      </c>
      <c r="BF1525" s="171">
        <f>(VLOOKUP($D1525,'P4 Destination'!$C$21:$M$176,5,0))*BE1525</f>
        <v>0</v>
      </c>
      <c r="BG1525" s="172">
        <f t="shared" si="665"/>
        <v>0</v>
      </c>
      <c r="BH1525" s="171">
        <f>(VLOOKUP($D1525,'P4 Destination'!$C$21:$M$176,6,0))*BG1525</f>
        <v>0</v>
      </c>
      <c r="BI1525" s="172">
        <f t="shared" si="666"/>
        <v>0</v>
      </c>
      <c r="BJ1525" s="171">
        <f>(VLOOKUP($D1525,'P4 Destination'!$C$21:$M$176,7,0))*BI1525</f>
        <v>0</v>
      </c>
      <c r="BK1525" s="172">
        <f t="shared" si="667"/>
        <v>0</v>
      </c>
      <c r="BL1525" s="171">
        <f>(VLOOKUP($D1525,'P4 Destination'!$C$21:$M$176,8,0))*BK1525</f>
        <v>0</v>
      </c>
      <c r="BM1525" s="172">
        <f t="shared" si="668"/>
        <v>54</v>
      </c>
      <c r="BN1525" s="171">
        <f>(VLOOKUP($D1525,'P4 Destination'!$C$21:$M$176,9,0))*BM1525</f>
        <v>0</v>
      </c>
      <c r="BO1525" s="154">
        <f t="shared" si="673"/>
        <v>1</v>
      </c>
      <c r="BP1525" s="171">
        <f>(VLOOKUP(D1525,'P4 Destination'!$C$21:$M$176,10,0))*K1525</f>
        <v>0</v>
      </c>
      <c r="BQ1525" s="171">
        <f>(VLOOKUP(D1525,'P4 Destination'!$C$21:$M$176,11,0))*J1525</f>
        <v>0</v>
      </c>
      <c r="BR1525" s="173">
        <f t="shared" si="669"/>
        <v>0</v>
      </c>
      <c r="BS1525" s="173">
        <f>(AV1525*2500)*'P6 Verzekering'!$E$11</f>
        <v>0</v>
      </c>
      <c r="BT1525" s="173">
        <f>(AW1525*2500)*'P6 Verzekering'!$E$12</f>
        <v>0</v>
      </c>
      <c r="BU1525" s="173">
        <f>(L1525*2500)*'P6 Verzekering'!$E$13</f>
        <v>0</v>
      </c>
      <c r="BV1525" s="173">
        <f t="shared" si="670"/>
        <v>0</v>
      </c>
      <c r="BW1525"/>
      <c r="BX1525"/>
    </row>
    <row r="1526" spans="1:76" ht="14.45" customHeight="1">
      <c r="A1526" s="152" t="s">
        <v>2265</v>
      </c>
      <c r="B1526" s="152" t="s">
        <v>219</v>
      </c>
      <c r="C1526" s="152" t="s">
        <v>219</v>
      </c>
      <c r="D1526" s="152" t="s">
        <v>420</v>
      </c>
      <c r="E1526" s="152" t="s">
        <v>418</v>
      </c>
      <c r="F1526" s="153">
        <f t="shared" si="646"/>
        <v>32</v>
      </c>
      <c r="G1526" s="154">
        <v>1</v>
      </c>
      <c r="H1526" s="154">
        <f>IFERROR(VLOOKUP(B1526,'P2 Origin'!$C$21:$Q$176,15,FALSE),0)</f>
        <v>0</v>
      </c>
      <c r="I1526" s="154">
        <f>IFERROR(VLOOKUP(D1526,'P4 Destination'!$C$21:$Q$176,15,FALSE),0)</f>
        <v>0</v>
      </c>
      <c r="J1526" s="155"/>
      <c r="K1526" s="155">
        <v>1</v>
      </c>
      <c r="L1526" s="156">
        <v>0</v>
      </c>
      <c r="M1526" s="155">
        <v>0</v>
      </c>
      <c r="N1526" s="155">
        <v>0</v>
      </c>
      <c r="O1526" s="157">
        <f t="shared" si="647"/>
        <v>0</v>
      </c>
      <c r="P1526" s="158">
        <f t="shared" si="648"/>
        <v>0</v>
      </c>
      <c r="Q1526" s="159">
        <f>IFERROR(VLOOKUP(N1526,'P1 Intra-Europees'!$A$15:$H$25,3,0),0)*P1526</f>
        <v>0</v>
      </c>
      <c r="R1526" s="160">
        <f t="shared" si="649"/>
        <v>0</v>
      </c>
      <c r="S1526" s="159">
        <f>IFERROR(VLOOKUP(N1526,'P1 Intra-Europees'!$A$15:$H$25,4,0),0)*R1526</f>
        <v>0</v>
      </c>
      <c r="T1526" s="160">
        <f t="shared" si="650"/>
        <v>0</v>
      </c>
      <c r="U1526" s="159">
        <f>IFERROR(VLOOKUP(N1526,'P1 Intra-Europees'!$A$15:$H$25,5,0),0)*T1526</f>
        <v>0</v>
      </c>
      <c r="V1526" s="160">
        <f t="shared" si="651"/>
        <v>0</v>
      </c>
      <c r="W1526" s="159">
        <f>IFERROR(VLOOKUP(N1526,'P1 Intra-Europees'!$A$15:$H$25,6,0),0)*V1526</f>
        <v>0</v>
      </c>
      <c r="X1526" s="160">
        <f t="shared" si="652"/>
        <v>0</v>
      </c>
      <c r="Y1526" s="159">
        <f>IFERROR(VLOOKUP(N1526,'P1 Intra-Europees'!$A$15:$H$25,7,0),0)*X1526</f>
        <v>0</v>
      </c>
      <c r="Z1526" s="161">
        <f t="shared" si="653"/>
        <v>0</v>
      </c>
      <c r="AA1526" s="162">
        <f>IFERROR(VLOOKUP(N1526,'P1 Intra-Europees'!$A$15:$H$25,8,0),0)*Z1526</f>
        <v>0</v>
      </c>
      <c r="AB1526" s="163">
        <f t="shared" si="654"/>
        <v>0</v>
      </c>
      <c r="AC1526" s="157" t="str">
        <f>VLOOKUP(B1526,'P2 Origin'!$C$21:$O$176,13,0)</f>
        <v>EUR</v>
      </c>
      <c r="AD1526" s="164">
        <f t="shared" si="655"/>
        <v>0</v>
      </c>
      <c r="AE1526" s="165">
        <f>IF(AU1526&gt;0.1,VLOOKUP(B1526,'P2 Origin'!$C$21:$M$176,3,0)*H1526,0)</f>
        <v>0</v>
      </c>
      <c r="AF1526" s="166">
        <f t="shared" si="656"/>
        <v>0</v>
      </c>
      <c r="AG1526" s="165">
        <f>(VLOOKUP(B1526,'P2 Origin'!$C$21:$M$176,4,0))*AF1526</f>
        <v>0</v>
      </c>
      <c r="AH1526" s="166">
        <f t="shared" si="657"/>
        <v>0</v>
      </c>
      <c r="AI1526" s="165">
        <f>(VLOOKUP(B1526,'P2 Origin'!$C$21:$M$176,5,0))*AH1526</f>
        <v>0</v>
      </c>
      <c r="AJ1526" s="166">
        <f t="shared" si="671"/>
        <v>0</v>
      </c>
      <c r="AK1526" s="165">
        <f>(VLOOKUP(B1526,'P2 Origin'!$C$21:$M$176,6,0))*AJ1526</f>
        <v>0</v>
      </c>
      <c r="AL1526" s="166">
        <f t="shared" si="658"/>
        <v>32</v>
      </c>
      <c r="AM1526" s="165">
        <f>(VLOOKUP($B1526,'P2 Origin'!$C$21:$M$176,7,0))*AL1526</f>
        <v>0</v>
      </c>
      <c r="AN1526" s="166">
        <f t="shared" si="659"/>
        <v>0</v>
      </c>
      <c r="AO1526" s="165">
        <f>(VLOOKUP($B1526,'P2 Origin'!$C$21:$M$176,8,0))*AN1526</f>
        <v>0</v>
      </c>
      <c r="AP1526" s="166">
        <f t="shared" si="660"/>
        <v>0</v>
      </c>
      <c r="AQ1526" s="165">
        <f>(VLOOKUP($B1526,'P2 Origin'!$C$21:$M$176,9,0))*AP1526</f>
        <v>0</v>
      </c>
      <c r="AR1526" s="155">
        <f t="shared" si="672"/>
        <v>1</v>
      </c>
      <c r="AS1526" s="164">
        <f>(VLOOKUP(B1526,'P2 Origin'!$C$21:$M$176,10,0))*K1526</f>
        <v>0</v>
      </c>
      <c r="AT1526" s="164">
        <f>(VLOOKUP(B1526,'P2 Origin'!$C$21:$M$176,11,0))*J1526</f>
        <v>0</v>
      </c>
      <c r="AU1526" s="167">
        <v>32</v>
      </c>
      <c r="AV1526" s="168">
        <v>32</v>
      </c>
      <c r="AW1526" s="169">
        <v>0</v>
      </c>
      <c r="AX1526" s="170">
        <f>IF(AU1526&gt;=0.1,'P3 Bureaumarge zee- en luchtvr.'!$D$12,0)</f>
        <v>0</v>
      </c>
      <c r="AY1526" s="163">
        <f t="shared" si="661"/>
        <v>0</v>
      </c>
      <c r="AZ1526" s="157" t="str">
        <f>VLOOKUP(D1526,'P4 Destination'!$C$21:$O$176,13,0)</f>
        <v>USD</v>
      </c>
      <c r="BA1526" s="164">
        <f t="shared" si="662"/>
        <v>0</v>
      </c>
      <c r="BB1526" s="171">
        <f>IF(AU1526&gt;0.1,(VLOOKUP(D1526,'P4 Destination'!$C$21:$M$176,3,0))*I1526,0)</f>
        <v>0</v>
      </c>
      <c r="BC1526" s="172">
        <f t="shared" si="663"/>
        <v>0</v>
      </c>
      <c r="BD1526" s="171">
        <f>(VLOOKUP($D1526,'P4 Destination'!$C$21:$M$176,4,0))*BC1526</f>
        <v>0</v>
      </c>
      <c r="BE1526" s="172">
        <f t="shared" si="664"/>
        <v>0</v>
      </c>
      <c r="BF1526" s="171">
        <f>(VLOOKUP($D1526,'P4 Destination'!$C$21:$M$176,5,0))*BE1526</f>
        <v>0</v>
      </c>
      <c r="BG1526" s="172">
        <f t="shared" si="665"/>
        <v>0</v>
      </c>
      <c r="BH1526" s="171">
        <f>(VLOOKUP($D1526,'P4 Destination'!$C$21:$M$176,6,0))*BG1526</f>
        <v>0</v>
      </c>
      <c r="BI1526" s="172">
        <f t="shared" si="666"/>
        <v>32</v>
      </c>
      <c r="BJ1526" s="171">
        <f>(VLOOKUP($D1526,'P4 Destination'!$C$21:$M$176,7,0))*BI1526</f>
        <v>0</v>
      </c>
      <c r="BK1526" s="172">
        <f t="shared" si="667"/>
        <v>0</v>
      </c>
      <c r="BL1526" s="171">
        <f>(VLOOKUP($D1526,'P4 Destination'!$C$21:$M$176,8,0))*BK1526</f>
        <v>0</v>
      </c>
      <c r="BM1526" s="172">
        <f t="shared" si="668"/>
        <v>0</v>
      </c>
      <c r="BN1526" s="171">
        <f>(VLOOKUP($D1526,'P4 Destination'!$C$21:$M$176,9,0))*BM1526</f>
        <v>0</v>
      </c>
      <c r="BO1526" s="154">
        <f t="shared" si="673"/>
        <v>1</v>
      </c>
      <c r="BP1526" s="171">
        <f>(VLOOKUP(D1526,'P4 Destination'!$C$21:$M$176,10,0))*K1526</f>
        <v>0</v>
      </c>
      <c r="BQ1526" s="171">
        <f>(VLOOKUP(D1526,'P4 Destination'!$C$21:$M$176,11,0))*J1526</f>
        <v>0</v>
      </c>
      <c r="BR1526" s="173">
        <f t="shared" si="669"/>
        <v>0</v>
      </c>
      <c r="BS1526" s="173">
        <f>(AV1526*2500)*'P6 Verzekering'!$E$11</f>
        <v>0</v>
      </c>
      <c r="BT1526" s="173">
        <f>(AW1526*2500)*'P6 Verzekering'!$E$12</f>
        <v>0</v>
      </c>
      <c r="BU1526" s="173">
        <f>(L1526*2500)*'P6 Verzekering'!$E$13</f>
        <v>0</v>
      </c>
      <c r="BV1526" s="173">
        <f t="shared" si="670"/>
        <v>0</v>
      </c>
      <c r="BW1526"/>
      <c r="BX1526"/>
    </row>
    <row r="1527" spans="1:76">
      <c r="A1527" s="152" t="s">
        <v>2273</v>
      </c>
      <c r="B1527" s="152" t="s">
        <v>219</v>
      </c>
      <c r="C1527" s="152" t="s">
        <v>219</v>
      </c>
      <c r="D1527" s="152" t="s">
        <v>206</v>
      </c>
      <c r="E1527" s="152" t="s">
        <v>205</v>
      </c>
      <c r="F1527" s="153">
        <f t="shared" si="646"/>
        <v>18</v>
      </c>
      <c r="G1527" s="154">
        <v>0</v>
      </c>
      <c r="H1527" s="154">
        <f>IFERROR(VLOOKUP(B1527,'P2 Origin'!$C$21:$Q$176,15,FALSE),0)</f>
        <v>0</v>
      </c>
      <c r="I1527" s="154">
        <f>IFERROR(VLOOKUP(D1527,'P4 Destination'!$C$21:$Q$176,15,FALSE),0)</f>
        <v>1</v>
      </c>
      <c r="J1527" s="155"/>
      <c r="K1527" s="155"/>
      <c r="L1527" s="156">
        <v>18</v>
      </c>
      <c r="M1527" s="155">
        <v>2258</v>
      </c>
      <c r="N1527" s="155">
        <v>8</v>
      </c>
      <c r="O1527" s="157">
        <f t="shared" si="647"/>
        <v>0</v>
      </c>
      <c r="P1527" s="158">
        <f t="shared" si="648"/>
        <v>0</v>
      </c>
      <c r="Q1527" s="159">
        <f>IFERROR(VLOOKUP(N1527,'P1 Intra-Europees'!$A$15:$H$25,3,0),0)*P1527</f>
        <v>0</v>
      </c>
      <c r="R1527" s="160">
        <f t="shared" si="649"/>
        <v>18</v>
      </c>
      <c r="S1527" s="159">
        <f>IFERROR(VLOOKUP(N1527,'P1 Intra-Europees'!$A$15:$H$25,4,0),0)*R1527</f>
        <v>0</v>
      </c>
      <c r="T1527" s="160">
        <f t="shared" si="650"/>
        <v>0</v>
      </c>
      <c r="U1527" s="159">
        <f>IFERROR(VLOOKUP(N1527,'P1 Intra-Europees'!$A$15:$H$25,5,0),0)*T1527</f>
        <v>0</v>
      </c>
      <c r="V1527" s="160">
        <f t="shared" si="651"/>
        <v>0</v>
      </c>
      <c r="W1527" s="159">
        <f>IFERROR(VLOOKUP(N1527,'P1 Intra-Europees'!$A$15:$H$25,6,0),0)*V1527</f>
        <v>0</v>
      </c>
      <c r="X1527" s="160">
        <f t="shared" si="652"/>
        <v>0</v>
      </c>
      <c r="Y1527" s="159">
        <f>IFERROR(VLOOKUP(N1527,'P1 Intra-Europees'!$A$15:$H$25,7,0),0)*X1527</f>
        <v>0</v>
      </c>
      <c r="Z1527" s="161">
        <f t="shared" si="653"/>
        <v>0</v>
      </c>
      <c r="AA1527" s="162">
        <f>IFERROR(VLOOKUP(N1527,'P1 Intra-Europees'!$A$15:$H$25,8,0),0)*Z1527</f>
        <v>0</v>
      </c>
      <c r="AB1527" s="163">
        <f t="shared" si="654"/>
        <v>0</v>
      </c>
      <c r="AC1527" s="157" t="str">
        <f>VLOOKUP(B1527,'P2 Origin'!$C$21:$O$176,13,0)</f>
        <v>EUR</v>
      </c>
      <c r="AD1527" s="164">
        <f t="shared" si="655"/>
        <v>0</v>
      </c>
      <c r="AE1527" s="165">
        <f>IF(AU1527&gt;0.1,VLOOKUP(B1527,'P2 Origin'!$C$21:$M$176,3,0)*H1527,0)</f>
        <v>0</v>
      </c>
      <c r="AF1527" s="166">
        <f t="shared" si="656"/>
        <v>0</v>
      </c>
      <c r="AG1527" s="165">
        <f>(VLOOKUP(B1527,'P2 Origin'!$C$21:$M$176,4,0))*AF1527</f>
        <v>0</v>
      </c>
      <c r="AH1527" s="166">
        <f t="shared" si="657"/>
        <v>0</v>
      </c>
      <c r="AI1527" s="165">
        <f>(VLOOKUP(B1527,'P2 Origin'!$C$21:$M$176,5,0))*AH1527</f>
        <v>0</v>
      </c>
      <c r="AJ1527" s="166">
        <f t="shared" si="671"/>
        <v>0</v>
      </c>
      <c r="AK1527" s="165">
        <f>(VLOOKUP(B1527,'P2 Origin'!$C$21:$M$176,6,0))*AJ1527</f>
        <v>0</v>
      </c>
      <c r="AL1527" s="166">
        <f t="shared" si="658"/>
        <v>0</v>
      </c>
      <c r="AM1527" s="165">
        <f>(VLOOKUP($B1527,'P2 Origin'!$C$21:$M$176,7,0))*AL1527</f>
        <v>0</v>
      </c>
      <c r="AN1527" s="166">
        <f t="shared" si="659"/>
        <v>0</v>
      </c>
      <c r="AO1527" s="165">
        <f>(VLOOKUP($B1527,'P2 Origin'!$C$21:$M$176,8,0))*AN1527</f>
        <v>0</v>
      </c>
      <c r="AP1527" s="166">
        <f t="shared" si="660"/>
        <v>0</v>
      </c>
      <c r="AQ1527" s="165">
        <f>(VLOOKUP($B1527,'P2 Origin'!$C$21:$M$176,9,0))*AP1527</f>
        <v>0</v>
      </c>
      <c r="AR1527" s="155">
        <f t="shared" si="672"/>
        <v>0</v>
      </c>
      <c r="AS1527" s="164">
        <f>(VLOOKUP(B1527,'P2 Origin'!$C$21:$M$176,10,0))*K1527</f>
        <v>0</v>
      </c>
      <c r="AT1527" s="164">
        <f>(VLOOKUP(B1527,'P2 Origin'!$C$21:$M$176,11,0))*J1527</f>
        <v>0</v>
      </c>
      <c r="AU1527" s="167">
        <v>0</v>
      </c>
      <c r="AV1527" s="168">
        <v>0</v>
      </c>
      <c r="AW1527" s="169">
        <v>0</v>
      </c>
      <c r="AX1527" s="170">
        <f>IF(AU1527&gt;=0.1,'P3 Bureaumarge zee- en luchtvr.'!$D$12,0)</f>
        <v>0</v>
      </c>
      <c r="AY1527" s="163">
        <f t="shared" si="661"/>
        <v>0</v>
      </c>
      <c r="AZ1527" s="157" t="str">
        <f>VLOOKUP(D1527,'P4 Destination'!$C$21:$O$176,13,0)</f>
        <v>EUR</v>
      </c>
      <c r="BA1527" s="164">
        <f t="shared" si="662"/>
        <v>0</v>
      </c>
      <c r="BB1527" s="171">
        <f>IF(AU1527&gt;0.1,(VLOOKUP(D1527,'P4 Destination'!$C$21:$M$176,3,0))*I1527,0)</f>
        <v>0</v>
      </c>
      <c r="BC1527" s="172">
        <f t="shared" si="663"/>
        <v>0</v>
      </c>
      <c r="BD1527" s="171">
        <f>(VLOOKUP($D1527,'P4 Destination'!$C$21:$M$176,4,0))*BC1527</f>
        <v>0</v>
      </c>
      <c r="BE1527" s="172">
        <f t="shared" si="664"/>
        <v>0</v>
      </c>
      <c r="BF1527" s="171">
        <f>(VLOOKUP($D1527,'P4 Destination'!$C$21:$M$176,5,0))*BE1527</f>
        <v>0</v>
      </c>
      <c r="BG1527" s="172">
        <f t="shared" si="665"/>
        <v>0</v>
      </c>
      <c r="BH1527" s="171">
        <f>(VLOOKUP($D1527,'P4 Destination'!$C$21:$M$176,6,0))*BG1527</f>
        <v>0</v>
      </c>
      <c r="BI1527" s="172">
        <f t="shared" si="666"/>
        <v>0</v>
      </c>
      <c r="BJ1527" s="171">
        <f>(VLOOKUP($D1527,'P4 Destination'!$C$21:$M$176,7,0))*BI1527</f>
        <v>0</v>
      </c>
      <c r="BK1527" s="172">
        <f t="shared" si="667"/>
        <v>0</v>
      </c>
      <c r="BL1527" s="171">
        <f>(VLOOKUP($D1527,'P4 Destination'!$C$21:$M$176,8,0))*BK1527</f>
        <v>0</v>
      </c>
      <c r="BM1527" s="172">
        <f t="shared" si="668"/>
        <v>0</v>
      </c>
      <c r="BN1527" s="171">
        <f>(VLOOKUP($D1527,'P4 Destination'!$C$21:$M$176,9,0))*BM1527</f>
        <v>0</v>
      </c>
      <c r="BO1527" s="154">
        <f t="shared" si="673"/>
        <v>0</v>
      </c>
      <c r="BP1527" s="171">
        <f>(VLOOKUP(D1527,'P4 Destination'!$C$21:$M$176,10,0))*K1527</f>
        <v>0</v>
      </c>
      <c r="BQ1527" s="171">
        <f>(VLOOKUP(D1527,'P4 Destination'!$C$21:$M$176,11,0))*J1527</f>
        <v>0</v>
      </c>
      <c r="BR1527" s="173">
        <f t="shared" si="669"/>
        <v>0</v>
      </c>
      <c r="BS1527" s="173">
        <f>(AV1527*2500)*'P6 Verzekering'!$E$11</f>
        <v>0</v>
      </c>
      <c r="BT1527" s="173">
        <f>(AW1527*2500)*'P6 Verzekering'!$E$12</f>
        <v>0</v>
      </c>
      <c r="BU1527" s="173">
        <f>(L1527*2500)*'P6 Verzekering'!$E$13</f>
        <v>0</v>
      </c>
      <c r="BV1527" s="173">
        <f t="shared" si="670"/>
        <v>0</v>
      </c>
      <c r="BW1527"/>
      <c r="BX1527"/>
    </row>
    <row r="1528" spans="1:76">
      <c r="A1528" s="152" t="s">
        <v>2277</v>
      </c>
      <c r="B1528" s="152" t="s">
        <v>219</v>
      </c>
      <c r="C1528" s="152" t="s">
        <v>219</v>
      </c>
      <c r="D1528" s="152" t="s">
        <v>380</v>
      </c>
      <c r="E1528" s="152" t="s">
        <v>379</v>
      </c>
      <c r="F1528" s="153">
        <f t="shared" si="646"/>
        <v>63</v>
      </c>
      <c r="G1528" s="154">
        <v>1</v>
      </c>
      <c r="H1528" s="154">
        <f>IFERROR(VLOOKUP(B1528,'P2 Origin'!$C$21:$Q$176,15,FALSE),0)</f>
        <v>0</v>
      </c>
      <c r="I1528" s="154">
        <f>IFERROR(VLOOKUP(D1528,'P4 Destination'!$C$21:$Q$176,15,FALSE),0)</f>
        <v>1</v>
      </c>
      <c r="J1528" s="155"/>
      <c r="K1528" s="155">
        <v>1</v>
      </c>
      <c r="L1528" s="156">
        <v>0</v>
      </c>
      <c r="M1528" s="155">
        <v>0</v>
      </c>
      <c r="N1528" s="155">
        <v>0</v>
      </c>
      <c r="O1528" s="157">
        <f t="shared" si="647"/>
        <v>0</v>
      </c>
      <c r="P1528" s="158">
        <f t="shared" si="648"/>
        <v>0</v>
      </c>
      <c r="Q1528" s="159">
        <f>IFERROR(VLOOKUP(N1528,'P1 Intra-Europees'!$A$15:$H$25,3,0),0)*P1528</f>
        <v>0</v>
      </c>
      <c r="R1528" s="160">
        <f t="shared" si="649"/>
        <v>0</v>
      </c>
      <c r="S1528" s="159">
        <f>IFERROR(VLOOKUP(N1528,'P1 Intra-Europees'!$A$15:$H$25,4,0),0)*R1528</f>
        <v>0</v>
      </c>
      <c r="T1528" s="160">
        <f t="shared" si="650"/>
        <v>0</v>
      </c>
      <c r="U1528" s="159">
        <f>IFERROR(VLOOKUP(N1528,'P1 Intra-Europees'!$A$15:$H$25,5,0),0)*T1528</f>
        <v>0</v>
      </c>
      <c r="V1528" s="160">
        <f t="shared" si="651"/>
        <v>0</v>
      </c>
      <c r="W1528" s="159">
        <f>IFERROR(VLOOKUP(N1528,'P1 Intra-Europees'!$A$15:$H$25,6,0),0)*V1528</f>
        <v>0</v>
      </c>
      <c r="X1528" s="160">
        <f t="shared" si="652"/>
        <v>0</v>
      </c>
      <c r="Y1528" s="159">
        <f>IFERROR(VLOOKUP(N1528,'P1 Intra-Europees'!$A$15:$H$25,7,0),0)*X1528</f>
        <v>0</v>
      </c>
      <c r="Z1528" s="161">
        <f t="shared" si="653"/>
        <v>0</v>
      </c>
      <c r="AA1528" s="162">
        <f>IFERROR(VLOOKUP(N1528,'P1 Intra-Europees'!$A$15:$H$25,8,0),0)*Z1528</f>
        <v>0</v>
      </c>
      <c r="AB1528" s="163">
        <f t="shared" si="654"/>
        <v>0</v>
      </c>
      <c r="AC1528" s="157" t="str">
        <f>VLOOKUP(B1528,'P2 Origin'!$C$21:$O$176,13,0)</f>
        <v>EUR</v>
      </c>
      <c r="AD1528" s="164">
        <f t="shared" si="655"/>
        <v>0</v>
      </c>
      <c r="AE1528" s="165">
        <f>IF(AU1528&gt;0.1,VLOOKUP(B1528,'P2 Origin'!$C$21:$M$176,3,0)*H1528,0)</f>
        <v>0</v>
      </c>
      <c r="AF1528" s="166">
        <f t="shared" si="656"/>
        <v>0</v>
      </c>
      <c r="AG1528" s="165">
        <f>(VLOOKUP(B1528,'P2 Origin'!$C$21:$M$176,4,0))*AF1528</f>
        <v>0</v>
      </c>
      <c r="AH1528" s="166">
        <f t="shared" si="657"/>
        <v>0</v>
      </c>
      <c r="AI1528" s="165">
        <f>(VLOOKUP(B1528,'P2 Origin'!$C$21:$M$176,5,0))*AH1528</f>
        <v>0</v>
      </c>
      <c r="AJ1528" s="166">
        <f t="shared" si="671"/>
        <v>0</v>
      </c>
      <c r="AK1528" s="165">
        <f>(VLOOKUP(B1528,'P2 Origin'!$C$21:$M$176,6,0))*AJ1528</f>
        <v>0</v>
      </c>
      <c r="AL1528" s="166">
        <f t="shared" si="658"/>
        <v>0</v>
      </c>
      <c r="AM1528" s="165">
        <f>(VLOOKUP($B1528,'P2 Origin'!$C$21:$M$176,7,0))*AL1528</f>
        <v>0</v>
      </c>
      <c r="AN1528" s="166">
        <f t="shared" si="659"/>
        <v>0</v>
      </c>
      <c r="AO1528" s="165">
        <f>(VLOOKUP($B1528,'P2 Origin'!$C$21:$M$176,8,0))*AN1528</f>
        <v>0</v>
      </c>
      <c r="AP1528" s="166">
        <f t="shared" si="660"/>
        <v>63</v>
      </c>
      <c r="AQ1528" s="165">
        <f>(VLOOKUP($B1528,'P2 Origin'!$C$21:$M$176,9,0))*AP1528</f>
        <v>0</v>
      </c>
      <c r="AR1528" s="155">
        <f t="shared" si="672"/>
        <v>1</v>
      </c>
      <c r="AS1528" s="164">
        <f>(VLOOKUP(B1528,'P2 Origin'!$C$21:$M$176,10,0))*K1528</f>
        <v>0</v>
      </c>
      <c r="AT1528" s="164">
        <f>(VLOOKUP(B1528,'P2 Origin'!$C$21:$M$176,11,0))*J1528</f>
        <v>0</v>
      </c>
      <c r="AU1528" s="167">
        <v>63</v>
      </c>
      <c r="AV1528" s="168">
        <v>63</v>
      </c>
      <c r="AW1528" s="169">
        <v>0</v>
      </c>
      <c r="AX1528" s="170">
        <f>IF(AU1528&gt;=0.1,'P3 Bureaumarge zee- en luchtvr.'!$D$12,0)</f>
        <v>0</v>
      </c>
      <c r="AY1528" s="163">
        <f t="shared" si="661"/>
        <v>0</v>
      </c>
      <c r="AZ1528" s="157" t="str">
        <f>VLOOKUP(D1528,'P4 Destination'!$C$21:$O$176,13,0)</f>
        <v>USD</v>
      </c>
      <c r="BA1528" s="164">
        <f t="shared" si="662"/>
        <v>0</v>
      </c>
      <c r="BB1528" s="171">
        <f>IF(AU1528&gt;0.1,(VLOOKUP(D1528,'P4 Destination'!$C$21:$M$176,3,0))*I1528,0)</f>
        <v>0</v>
      </c>
      <c r="BC1528" s="172">
        <f t="shared" si="663"/>
        <v>0</v>
      </c>
      <c r="BD1528" s="171">
        <f>(VLOOKUP($D1528,'P4 Destination'!$C$21:$M$176,4,0))*BC1528</f>
        <v>0</v>
      </c>
      <c r="BE1528" s="172">
        <f t="shared" si="664"/>
        <v>0</v>
      </c>
      <c r="BF1528" s="171">
        <f>(VLOOKUP($D1528,'P4 Destination'!$C$21:$M$176,5,0))*BE1528</f>
        <v>0</v>
      </c>
      <c r="BG1528" s="172">
        <f t="shared" si="665"/>
        <v>0</v>
      </c>
      <c r="BH1528" s="171">
        <f>(VLOOKUP($D1528,'P4 Destination'!$C$21:$M$176,6,0))*BG1528</f>
        <v>0</v>
      </c>
      <c r="BI1528" s="172">
        <f t="shared" si="666"/>
        <v>0</v>
      </c>
      <c r="BJ1528" s="171">
        <f>(VLOOKUP($D1528,'P4 Destination'!$C$21:$M$176,7,0))*BI1528</f>
        <v>0</v>
      </c>
      <c r="BK1528" s="172">
        <f t="shared" si="667"/>
        <v>0</v>
      </c>
      <c r="BL1528" s="171">
        <f>(VLOOKUP($D1528,'P4 Destination'!$C$21:$M$176,8,0))*BK1528</f>
        <v>0</v>
      </c>
      <c r="BM1528" s="172">
        <f t="shared" si="668"/>
        <v>63</v>
      </c>
      <c r="BN1528" s="171">
        <f>(VLOOKUP($D1528,'P4 Destination'!$C$21:$M$176,9,0))*BM1528</f>
        <v>0</v>
      </c>
      <c r="BO1528" s="154">
        <f t="shared" si="673"/>
        <v>1</v>
      </c>
      <c r="BP1528" s="171">
        <f>(VLOOKUP(D1528,'P4 Destination'!$C$21:$M$176,10,0))*K1528</f>
        <v>0</v>
      </c>
      <c r="BQ1528" s="171">
        <f>(VLOOKUP(D1528,'P4 Destination'!$C$21:$M$176,11,0))*J1528</f>
        <v>0</v>
      </c>
      <c r="BR1528" s="173">
        <f t="shared" si="669"/>
        <v>0</v>
      </c>
      <c r="BS1528" s="173">
        <f>(AV1528*2500)*'P6 Verzekering'!$E$11</f>
        <v>0</v>
      </c>
      <c r="BT1528" s="173">
        <f>(AW1528*2500)*'P6 Verzekering'!$E$12</f>
        <v>0</v>
      </c>
      <c r="BU1528" s="173">
        <f>(L1528*2500)*'P6 Verzekering'!$E$13</f>
        <v>0</v>
      </c>
      <c r="BV1528" s="173">
        <f t="shared" si="670"/>
        <v>0</v>
      </c>
      <c r="BW1528"/>
      <c r="BX1528"/>
    </row>
    <row r="1529" spans="1:76">
      <c r="A1529" s="152" t="s">
        <v>2282</v>
      </c>
      <c r="B1529" s="152" t="s">
        <v>219</v>
      </c>
      <c r="C1529" s="152" t="s">
        <v>219</v>
      </c>
      <c r="D1529" s="152" t="s">
        <v>380</v>
      </c>
      <c r="E1529" s="152" t="s">
        <v>379</v>
      </c>
      <c r="F1529" s="153">
        <f t="shared" si="646"/>
        <v>41</v>
      </c>
      <c r="G1529" s="154">
        <v>1</v>
      </c>
      <c r="H1529" s="154">
        <f>IFERROR(VLOOKUP(B1529,'P2 Origin'!$C$21:$Q$176,15,FALSE),0)</f>
        <v>0</v>
      </c>
      <c r="I1529" s="154">
        <f>IFERROR(VLOOKUP(D1529,'P4 Destination'!$C$21:$Q$176,15,FALSE),0)</f>
        <v>1</v>
      </c>
      <c r="J1529" s="155">
        <v>1</v>
      </c>
      <c r="K1529" s="155"/>
      <c r="L1529" s="156">
        <v>0</v>
      </c>
      <c r="M1529" s="155">
        <v>0</v>
      </c>
      <c r="N1529" s="155">
        <v>0</v>
      </c>
      <c r="O1529" s="157">
        <f t="shared" si="647"/>
        <v>0</v>
      </c>
      <c r="P1529" s="158">
        <f t="shared" si="648"/>
        <v>0</v>
      </c>
      <c r="Q1529" s="159">
        <f>IFERROR(VLOOKUP(N1529,'P1 Intra-Europees'!$A$15:$H$25,3,0),0)*P1529</f>
        <v>0</v>
      </c>
      <c r="R1529" s="160">
        <f t="shared" si="649"/>
        <v>0</v>
      </c>
      <c r="S1529" s="159">
        <f>IFERROR(VLOOKUP(N1529,'P1 Intra-Europees'!$A$15:$H$25,4,0),0)*R1529</f>
        <v>0</v>
      </c>
      <c r="T1529" s="160">
        <f t="shared" si="650"/>
        <v>0</v>
      </c>
      <c r="U1529" s="159">
        <f>IFERROR(VLOOKUP(N1529,'P1 Intra-Europees'!$A$15:$H$25,5,0),0)*T1529</f>
        <v>0</v>
      </c>
      <c r="V1529" s="160">
        <f t="shared" si="651"/>
        <v>0</v>
      </c>
      <c r="W1529" s="159">
        <f>IFERROR(VLOOKUP(N1529,'P1 Intra-Europees'!$A$15:$H$25,6,0),0)*V1529</f>
        <v>0</v>
      </c>
      <c r="X1529" s="160">
        <f t="shared" si="652"/>
        <v>0</v>
      </c>
      <c r="Y1529" s="159">
        <f>IFERROR(VLOOKUP(N1529,'P1 Intra-Europees'!$A$15:$H$25,7,0),0)*X1529</f>
        <v>0</v>
      </c>
      <c r="Z1529" s="161">
        <f t="shared" si="653"/>
        <v>0</v>
      </c>
      <c r="AA1529" s="162">
        <f>IFERROR(VLOOKUP(N1529,'P1 Intra-Europees'!$A$15:$H$25,8,0),0)*Z1529</f>
        <v>0</v>
      </c>
      <c r="AB1529" s="163">
        <f t="shared" si="654"/>
        <v>0</v>
      </c>
      <c r="AC1529" s="157" t="str">
        <f>VLOOKUP(B1529,'P2 Origin'!$C$21:$O$176,13,0)</f>
        <v>EUR</v>
      </c>
      <c r="AD1529" s="164">
        <f t="shared" si="655"/>
        <v>0</v>
      </c>
      <c r="AE1529" s="165">
        <f>IF(AU1529&gt;0.1,VLOOKUP(B1529,'P2 Origin'!$C$21:$M$176,3,0)*H1529,0)</f>
        <v>0</v>
      </c>
      <c r="AF1529" s="166">
        <f t="shared" si="656"/>
        <v>0</v>
      </c>
      <c r="AG1529" s="165">
        <f>(VLOOKUP(B1529,'P2 Origin'!$C$21:$M$176,4,0))*AF1529</f>
        <v>0</v>
      </c>
      <c r="AH1529" s="166">
        <f t="shared" si="657"/>
        <v>0</v>
      </c>
      <c r="AI1529" s="165">
        <f>(VLOOKUP(B1529,'P2 Origin'!$C$21:$M$176,5,0))*AH1529</f>
        <v>0</v>
      </c>
      <c r="AJ1529" s="166">
        <f t="shared" si="671"/>
        <v>0</v>
      </c>
      <c r="AK1529" s="165">
        <f>(VLOOKUP(B1529,'P2 Origin'!$C$21:$M$176,6,0))*AJ1529</f>
        <v>0</v>
      </c>
      <c r="AL1529" s="166">
        <f t="shared" si="658"/>
        <v>0</v>
      </c>
      <c r="AM1529" s="165">
        <f>(VLOOKUP($B1529,'P2 Origin'!$C$21:$M$176,7,0))*AL1529</f>
        <v>0</v>
      </c>
      <c r="AN1529" s="166">
        <f t="shared" si="659"/>
        <v>41</v>
      </c>
      <c r="AO1529" s="165">
        <f>(VLOOKUP($B1529,'P2 Origin'!$C$21:$M$176,8,0))*AN1529</f>
        <v>0</v>
      </c>
      <c r="AP1529" s="166">
        <f t="shared" si="660"/>
        <v>0</v>
      </c>
      <c r="AQ1529" s="165">
        <f>(VLOOKUP($B1529,'P2 Origin'!$C$21:$M$176,9,0))*AP1529</f>
        <v>0</v>
      </c>
      <c r="AR1529" s="155">
        <f t="shared" si="672"/>
        <v>1</v>
      </c>
      <c r="AS1529" s="164">
        <f>(VLOOKUP(B1529,'P2 Origin'!$C$21:$M$176,10,0))*K1529</f>
        <v>0</v>
      </c>
      <c r="AT1529" s="164">
        <f>(VLOOKUP(B1529,'P2 Origin'!$C$21:$M$176,11,0))*J1529</f>
        <v>0</v>
      </c>
      <c r="AU1529" s="167">
        <v>41</v>
      </c>
      <c r="AV1529" s="168">
        <v>41</v>
      </c>
      <c r="AW1529" s="169">
        <v>0</v>
      </c>
      <c r="AX1529" s="170">
        <f>IF(AU1529&gt;=0.1,'P3 Bureaumarge zee- en luchtvr.'!$D$12,0)</f>
        <v>0</v>
      </c>
      <c r="AY1529" s="163">
        <f t="shared" si="661"/>
        <v>0</v>
      </c>
      <c r="AZ1529" s="157" t="str">
        <f>VLOOKUP(D1529,'P4 Destination'!$C$21:$O$176,13,0)</f>
        <v>USD</v>
      </c>
      <c r="BA1529" s="164">
        <f t="shared" si="662"/>
        <v>0</v>
      </c>
      <c r="BB1529" s="171">
        <f>IF(AU1529&gt;0.1,(VLOOKUP(D1529,'P4 Destination'!$C$21:$M$176,3,0))*I1529,0)</f>
        <v>0</v>
      </c>
      <c r="BC1529" s="172">
        <f t="shared" si="663"/>
        <v>0</v>
      </c>
      <c r="BD1529" s="171">
        <f>(VLOOKUP($D1529,'P4 Destination'!$C$21:$M$176,4,0))*BC1529</f>
        <v>0</v>
      </c>
      <c r="BE1529" s="172">
        <f t="shared" si="664"/>
        <v>0</v>
      </c>
      <c r="BF1529" s="171">
        <f>(VLOOKUP($D1529,'P4 Destination'!$C$21:$M$176,5,0))*BE1529</f>
        <v>0</v>
      </c>
      <c r="BG1529" s="172">
        <f t="shared" si="665"/>
        <v>0</v>
      </c>
      <c r="BH1529" s="171">
        <f>(VLOOKUP($D1529,'P4 Destination'!$C$21:$M$176,6,0))*BG1529</f>
        <v>0</v>
      </c>
      <c r="BI1529" s="172">
        <f t="shared" si="666"/>
        <v>0</v>
      </c>
      <c r="BJ1529" s="171">
        <f>(VLOOKUP($D1529,'P4 Destination'!$C$21:$M$176,7,0))*BI1529</f>
        <v>0</v>
      </c>
      <c r="BK1529" s="172">
        <f t="shared" si="667"/>
        <v>41</v>
      </c>
      <c r="BL1529" s="171">
        <f>(VLOOKUP($D1529,'P4 Destination'!$C$21:$M$176,8,0))*BK1529</f>
        <v>0</v>
      </c>
      <c r="BM1529" s="172">
        <f t="shared" si="668"/>
        <v>0</v>
      </c>
      <c r="BN1529" s="171">
        <f>(VLOOKUP($D1529,'P4 Destination'!$C$21:$M$176,9,0))*BM1529</f>
        <v>0</v>
      </c>
      <c r="BO1529" s="154">
        <f t="shared" si="673"/>
        <v>1</v>
      </c>
      <c r="BP1529" s="171">
        <f>(VLOOKUP(D1529,'P4 Destination'!$C$21:$M$176,10,0))*K1529</f>
        <v>0</v>
      </c>
      <c r="BQ1529" s="171">
        <f>(VLOOKUP(D1529,'P4 Destination'!$C$21:$M$176,11,0))*J1529</f>
        <v>0</v>
      </c>
      <c r="BR1529" s="173">
        <f t="shared" si="669"/>
        <v>0</v>
      </c>
      <c r="BS1529" s="173">
        <f>(AV1529*2500)*'P6 Verzekering'!$E$11</f>
        <v>0</v>
      </c>
      <c r="BT1529" s="173">
        <f>(AW1529*2500)*'P6 Verzekering'!$E$12</f>
        <v>0</v>
      </c>
      <c r="BU1529" s="173">
        <f>(L1529*2500)*'P6 Verzekering'!$E$13</f>
        <v>0</v>
      </c>
      <c r="BV1529" s="173">
        <f t="shared" si="670"/>
        <v>0</v>
      </c>
      <c r="BW1529"/>
      <c r="BX1529"/>
    </row>
    <row r="1530" spans="1:76">
      <c r="A1530" s="152" t="s">
        <v>2283</v>
      </c>
      <c r="B1530" s="152" t="s">
        <v>219</v>
      </c>
      <c r="C1530" s="152" t="s">
        <v>219</v>
      </c>
      <c r="D1530" s="152" t="s">
        <v>380</v>
      </c>
      <c r="E1530" s="152" t="s">
        <v>379</v>
      </c>
      <c r="F1530" s="153">
        <f t="shared" si="646"/>
        <v>23</v>
      </c>
      <c r="G1530" s="154">
        <v>1</v>
      </c>
      <c r="H1530" s="154">
        <f>IFERROR(VLOOKUP(B1530,'P2 Origin'!$C$21:$Q$176,15,FALSE),0)</f>
        <v>0</v>
      </c>
      <c r="I1530" s="154">
        <f>IFERROR(VLOOKUP(D1530,'P4 Destination'!$C$21:$Q$176,15,FALSE),0)</f>
        <v>1</v>
      </c>
      <c r="J1530" s="155"/>
      <c r="K1530" s="155">
        <v>1</v>
      </c>
      <c r="L1530" s="156">
        <v>0</v>
      </c>
      <c r="M1530" s="155">
        <v>0</v>
      </c>
      <c r="N1530" s="155">
        <v>0</v>
      </c>
      <c r="O1530" s="157">
        <f t="shared" si="647"/>
        <v>0</v>
      </c>
      <c r="P1530" s="158">
        <f t="shared" si="648"/>
        <v>0</v>
      </c>
      <c r="Q1530" s="159">
        <f>IFERROR(VLOOKUP(N1530,'P1 Intra-Europees'!$A$15:$H$25,3,0),0)*P1530</f>
        <v>0</v>
      </c>
      <c r="R1530" s="160">
        <f t="shared" si="649"/>
        <v>0</v>
      </c>
      <c r="S1530" s="159">
        <f>IFERROR(VLOOKUP(N1530,'P1 Intra-Europees'!$A$15:$H$25,4,0),0)*R1530</f>
        <v>0</v>
      </c>
      <c r="T1530" s="160">
        <f t="shared" si="650"/>
        <v>0</v>
      </c>
      <c r="U1530" s="159">
        <f>IFERROR(VLOOKUP(N1530,'P1 Intra-Europees'!$A$15:$H$25,5,0),0)*T1530</f>
        <v>0</v>
      </c>
      <c r="V1530" s="160">
        <f t="shared" si="651"/>
        <v>0</v>
      </c>
      <c r="W1530" s="159">
        <f>IFERROR(VLOOKUP(N1530,'P1 Intra-Europees'!$A$15:$H$25,6,0),0)*V1530</f>
        <v>0</v>
      </c>
      <c r="X1530" s="160">
        <f t="shared" si="652"/>
        <v>0</v>
      </c>
      <c r="Y1530" s="159">
        <f>IFERROR(VLOOKUP(N1530,'P1 Intra-Europees'!$A$15:$H$25,7,0),0)*X1530</f>
        <v>0</v>
      </c>
      <c r="Z1530" s="161">
        <f t="shared" si="653"/>
        <v>0</v>
      </c>
      <c r="AA1530" s="162">
        <f>IFERROR(VLOOKUP(N1530,'P1 Intra-Europees'!$A$15:$H$25,8,0),0)*Z1530</f>
        <v>0</v>
      </c>
      <c r="AB1530" s="163">
        <f t="shared" si="654"/>
        <v>0</v>
      </c>
      <c r="AC1530" s="157" t="str">
        <f>VLOOKUP(B1530,'P2 Origin'!$C$21:$O$176,13,0)</f>
        <v>EUR</v>
      </c>
      <c r="AD1530" s="164">
        <f t="shared" si="655"/>
        <v>0</v>
      </c>
      <c r="AE1530" s="165">
        <f>IF(AU1530&gt;0.1,VLOOKUP(B1530,'P2 Origin'!$C$21:$M$176,3,0)*H1530,0)</f>
        <v>0</v>
      </c>
      <c r="AF1530" s="166">
        <f t="shared" si="656"/>
        <v>0</v>
      </c>
      <c r="AG1530" s="165">
        <f>(VLOOKUP(B1530,'P2 Origin'!$C$21:$M$176,4,0))*AF1530</f>
        <v>0</v>
      </c>
      <c r="AH1530" s="166">
        <f t="shared" si="657"/>
        <v>0</v>
      </c>
      <c r="AI1530" s="165">
        <f>(VLOOKUP(B1530,'P2 Origin'!$C$21:$M$176,5,0))*AH1530</f>
        <v>0</v>
      </c>
      <c r="AJ1530" s="166">
        <f t="shared" si="671"/>
        <v>23</v>
      </c>
      <c r="AK1530" s="165">
        <f>(VLOOKUP(B1530,'P2 Origin'!$C$21:$M$176,6,0))*AJ1530</f>
        <v>0</v>
      </c>
      <c r="AL1530" s="166">
        <f t="shared" si="658"/>
        <v>0</v>
      </c>
      <c r="AM1530" s="165">
        <f>(VLOOKUP($B1530,'P2 Origin'!$C$21:$M$176,7,0))*AL1530</f>
        <v>0</v>
      </c>
      <c r="AN1530" s="166">
        <f t="shared" si="659"/>
        <v>0</v>
      </c>
      <c r="AO1530" s="165">
        <f>(VLOOKUP($B1530,'P2 Origin'!$C$21:$M$176,8,0))*AN1530</f>
        <v>0</v>
      </c>
      <c r="AP1530" s="166">
        <f t="shared" si="660"/>
        <v>0</v>
      </c>
      <c r="AQ1530" s="165">
        <f>(VLOOKUP($B1530,'P2 Origin'!$C$21:$M$176,9,0))*AP1530</f>
        <v>0</v>
      </c>
      <c r="AR1530" s="155">
        <f t="shared" si="672"/>
        <v>1</v>
      </c>
      <c r="AS1530" s="164">
        <f>(VLOOKUP(B1530,'P2 Origin'!$C$21:$M$176,10,0))*K1530</f>
        <v>0</v>
      </c>
      <c r="AT1530" s="164">
        <f>(VLOOKUP(B1530,'P2 Origin'!$C$21:$M$176,11,0))*J1530</f>
        <v>0</v>
      </c>
      <c r="AU1530" s="167">
        <v>23</v>
      </c>
      <c r="AV1530" s="168">
        <v>23</v>
      </c>
      <c r="AW1530" s="169">
        <v>0</v>
      </c>
      <c r="AX1530" s="170">
        <f>IF(AU1530&gt;=0.1,'P3 Bureaumarge zee- en luchtvr.'!$D$12,0)</f>
        <v>0</v>
      </c>
      <c r="AY1530" s="163">
        <f t="shared" si="661"/>
        <v>0</v>
      </c>
      <c r="AZ1530" s="157" t="str">
        <f>VLOOKUP(D1530,'P4 Destination'!$C$21:$O$176,13,0)</f>
        <v>USD</v>
      </c>
      <c r="BA1530" s="164">
        <f t="shared" si="662"/>
        <v>0</v>
      </c>
      <c r="BB1530" s="171">
        <f>IF(AU1530&gt;0.1,(VLOOKUP(D1530,'P4 Destination'!$C$21:$M$176,3,0))*I1530,0)</f>
        <v>0</v>
      </c>
      <c r="BC1530" s="172">
        <f t="shared" si="663"/>
        <v>0</v>
      </c>
      <c r="BD1530" s="171">
        <f>(VLOOKUP($D1530,'P4 Destination'!$C$21:$M$176,4,0))*BC1530</f>
        <v>0</v>
      </c>
      <c r="BE1530" s="172">
        <f t="shared" si="664"/>
        <v>0</v>
      </c>
      <c r="BF1530" s="171">
        <f>(VLOOKUP($D1530,'P4 Destination'!$C$21:$M$176,5,0))*BE1530</f>
        <v>0</v>
      </c>
      <c r="BG1530" s="172">
        <f t="shared" si="665"/>
        <v>23</v>
      </c>
      <c r="BH1530" s="171">
        <f>(VLOOKUP($D1530,'P4 Destination'!$C$21:$M$176,6,0))*BG1530</f>
        <v>0</v>
      </c>
      <c r="BI1530" s="172">
        <f t="shared" si="666"/>
        <v>0</v>
      </c>
      <c r="BJ1530" s="171">
        <f>(VLOOKUP($D1530,'P4 Destination'!$C$21:$M$176,7,0))*BI1530</f>
        <v>0</v>
      </c>
      <c r="BK1530" s="172">
        <f t="shared" si="667"/>
        <v>0</v>
      </c>
      <c r="BL1530" s="171">
        <f>(VLOOKUP($D1530,'P4 Destination'!$C$21:$M$176,8,0))*BK1530</f>
        <v>0</v>
      </c>
      <c r="BM1530" s="172">
        <f t="shared" si="668"/>
        <v>0</v>
      </c>
      <c r="BN1530" s="171">
        <f>(VLOOKUP($D1530,'P4 Destination'!$C$21:$M$176,9,0))*BM1530</f>
        <v>0</v>
      </c>
      <c r="BO1530" s="154">
        <f t="shared" si="673"/>
        <v>1</v>
      </c>
      <c r="BP1530" s="171">
        <f>(VLOOKUP(D1530,'P4 Destination'!$C$21:$M$176,10,0))*K1530</f>
        <v>0</v>
      </c>
      <c r="BQ1530" s="171">
        <f>(VLOOKUP(D1530,'P4 Destination'!$C$21:$M$176,11,0))*J1530</f>
        <v>0</v>
      </c>
      <c r="BR1530" s="173">
        <f t="shared" si="669"/>
        <v>0</v>
      </c>
      <c r="BS1530" s="173">
        <f>(AV1530*2500)*'P6 Verzekering'!$E$11</f>
        <v>0</v>
      </c>
      <c r="BT1530" s="173">
        <f>(AW1530*2500)*'P6 Verzekering'!$E$12</f>
        <v>0</v>
      </c>
      <c r="BU1530" s="173">
        <f>(L1530*2500)*'P6 Verzekering'!$E$13</f>
        <v>0</v>
      </c>
      <c r="BV1530" s="173">
        <f t="shared" si="670"/>
        <v>0</v>
      </c>
      <c r="BW1530"/>
      <c r="BX1530"/>
    </row>
    <row r="1531" spans="1:76" ht="14.45" customHeight="1">
      <c r="A1531" s="152" t="s">
        <v>2284</v>
      </c>
      <c r="B1531" s="152" t="s">
        <v>219</v>
      </c>
      <c r="C1531" s="152" t="s">
        <v>219</v>
      </c>
      <c r="D1531" s="152" t="s">
        <v>352</v>
      </c>
      <c r="E1531" s="152" t="s">
        <v>351</v>
      </c>
      <c r="F1531" s="153">
        <f t="shared" si="646"/>
        <v>14</v>
      </c>
      <c r="G1531" s="154">
        <v>0</v>
      </c>
      <c r="H1531" s="154">
        <f>IFERROR(VLOOKUP(B1531,'P2 Origin'!$C$21:$Q$176,15,FALSE),0)</f>
        <v>0</v>
      </c>
      <c r="I1531" s="154">
        <f>IFERROR(VLOOKUP(D1531,'P4 Destination'!$C$21:$Q$176,15,FALSE),0)</f>
        <v>1</v>
      </c>
      <c r="J1531" s="155"/>
      <c r="K1531" s="155"/>
      <c r="L1531" s="156">
        <v>0</v>
      </c>
      <c r="M1531" s="155">
        <v>0</v>
      </c>
      <c r="N1531" s="155">
        <v>0</v>
      </c>
      <c r="O1531" s="157">
        <f t="shared" si="647"/>
        <v>0</v>
      </c>
      <c r="P1531" s="158">
        <f t="shared" si="648"/>
        <v>0</v>
      </c>
      <c r="Q1531" s="159">
        <f>IFERROR(VLOOKUP(N1531,'P1 Intra-Europees'!$A$15:$H$25,3,0),0)*P1531</f>
        <v>0</v>
      </c>
      <c r="R1531" s="160">
        <f t="shared" si="649"/>
        <v>0</v>
      </c>
      <c r="S1531" s="159">
        <f>IFERROR(VLOOKUP(N1531,'P1 Intra-Europees'!$A$15:$H$25,4,0),0)*R1531</f>
        <v>0</v>
      </c>
      <c r="T1531" s="160">
        <f t="shared" si="650"/>
        <v>0</v>
      </c>
      <c r="U1531" s="159">
        <f>IFERROR(VLOOKUP(N1531,'P1 Intra-Europees'!$A$15:$H$25,5,0),0)*T1531</f>
        <v>0</v>
      </c>
      <c r="V1531" s="160">
        <f t="shared" si="651"/>
        <v>0</v>
      </c>
      <c r="W1531" s="159">
        <f>IFERROR(VLOOKUP(N1531,'P1 Intra-Europees'!$A$15:$H$25,6,0),0)*V1531</f>
        <v>0</v>
      </c>
      <c r="X1531" s="160">
        <f t="shared" si="652"/>
        <v>0</v>
      </c>
      <c r="Y1531" s="159">
        <f>IFERROR(VLOOKUP(N1531,'P1 Intra-Europees'!$A$15:$H$25,7,0),0)*X1531</f>
        <v>0</v>
      </c>
      <c r="Z1531" s="161">
        <f t="shared" si="653"/>
        <v>0</v>
      </c>
      <c r="AA1531" s="162">
        <f>IFERROR(VLOOKUP(N1531,'P1 Intra-Europees'!$A$15:$H$25,8,0),0)*Z1531</f>
        <v>0</v>
      </c>
      <c r="AB1531" s="163">
        <f t="shared" si="654"/>
        <v>0</v>
      </c>
      <c r="AC1531" s="157" t="str">
        <f>VLOOKUP(B1531,'P2 Origin'!$C$21:$O$176,13,0)</f>
        <v>EUR</v>
      </c>
      <c r="AD1531" s="164">
        <f t="shared" si="655"/>
        <v>0</v>
      </c>
      <c r="AE1531" s="165">
        <f>IF(AU1531&gt;0.1,VLOOKUP(B1531,'P2 Origin'!$C$21:$M$176,3,0)*H1531,0)</f>
        <v>0</v>
      </c>
      <c r="AF1531" s="166">
        <f t="shared" si="656"/>
        <v>0</v>
      </c>
      <c r="AG1531" s="165">
        <f>(VLOOKUP(B1531,'P2 Origin'!$C$21:$M$176,4,0))*AF1531</f>
        <v>0</v>
      </c>
      <c r="AH1531" s="166">
        <f t="shared" si="657"/>
        <v>14</v>
      </c>
      <c r="AI1531" s="165">
        <f>(VLOOKUP(B1531,'P2 Origin'!$C$21:$M$176,5,0))*AH1531</f>
        <v>0</v>
      </c>
      <c r="AJ1531" s="166">
        <f t="shared" si="671"/>
        <v>0</v>
      </c>
      <c r="AK1531" s="165">
        <f>(VLOOKUP(B1531,'P2 Origin'!$C$21:$M$176,6,0))*AJ1531</f>
        <v>0</v>
      </c>
      <c r="AL1531" s="166">
        <f t="shared" si="658"/>
        <v>0</v>
      </c>
      <c r="AM1531" s="165">
        <f>(VLOOKUP($B1531,'P2 Origin'!$C$21:$M$176,7,0))*AL1531</f>
        <v>0</v>
      </c>
      <c r="AN1531" s="166">
        <f t="shared" si="659"/>
        <v>0</v>
      </c>
      <c r="AO1531" s="165">
        <f>(VLOOKUP($B1531,'P2 Origin'!$C$21:$M$176,8,0))*AN1531</f>
        <v>0</v>
      </c>
      <c r="AP1531" s="166">
        <f t="shared" si="660"/>
        <v>0</v>
      </c>
      <c r="AQ1531" s="165">
        <f>(VLOOKUP($B1531,'P2 Origin'!$C$21:$M$176,9,0))*AP1531</f>
        <v>0</v>
      </c>
      <c r="AR1531" s="155">
        <f t="shared" si="672"/>
        <v>0</v>
      </c>
      <c r="AS1531" s="164">
        <f>(VLOOKUP(B1531,'P2 Origin'!$C$21:$M$176,10,0))*K1531</f>
        <v>0</v>
      </c>
      <c r="AT1531" s="164">
        <f>(VLOOKUP(B1531,'P2 Origin'!$C$21:$M$176,11,0))*J1531</f>
        <v>0</v>
      </c>
      <c r="AU1531" s="167">
        <v>14</v>
      </c>
      <c r="AV1531" s="168">
        <v>14</v>
      </c>
      <c r="AW1531" s="169">
        <v>0</v>
      </c>
      <c r="AX1531" s="170">
        <f>IF(AU1531&gt;=0.1,'P3 Bureaumarge zee- en luchtvr.'!$D$12,0)</f>
        <v>0</v>
      </c>
      <c r="AY1531" s="163">
        <f t="shared" si="661"/>
        <v>0</v>
      </c>
      <c r="AZ1531" s="157" t="str">
        <f>VLOOKUP(D1531,'P4 Destination'!$C$21:$O$176,13,0)</f>
        <v>USD</v>
      </c>
      <c r="BA1531" s="164">
        <f t="shared" si="662"/>
        <v>0</v>
      </c>
      <c r="BB1531" s="171">
        <f>IF(AU1531&gt;0.1,(VLOOKUP(D1531,'P4 Destination'!$C$21:$M$176,3,0))*I1531,0)</f>
        <v>0</v>
      </c>
      <c r="BC1531" s="172">
        <f t="shared" si="663"/>
        <v>0</v>
      </c>
      <c r="BD1531" s="171">
        <f>(VLOOKUP($D1531,'P4 Destination'!$C$21:$M$176,4,0))*BC1531</f>
        <v>0</v>
      </c>
      <c r="BE1531" s="172">
        <f t="shared" si="664"/>
        <v>14</v>
      </c>
      <c r="BF1531" s="171">
        <f>(VLOOKUP($D1531,'P4 Destination'!$C$21:$M$176,5,0))*BE1531</f>
        <v>0</v>
      </c>
      <c r="BG1531" s="172">
        <f t="shared" si="665"/>
        <v>0</v>
      </c>
      <c r="BH1531" s="171">
        <f>(VLOOKUP($D1531,'P4 Destination'!$C$21:$M$176,6,0))*BG1531</f>
        <v>0</v>
      </c>
      <c r="BI1531" s="172">
        <f t="shared" si="666"/>
        <v>0</v>
      </c>
      <c r="BJ1531" s="171">
        <f>(VLOOKUP($D1531,'P4 Destination'!$C$21:$M$176,7,0))*BI1531</f>
        <v>0</v>
      </c>
      <c r="BK1531" s="172">
        <f t="shared" si="667"/>
        <v>0</v>
      </c>
      <c r="BL1531" s="171">
        <f>(VLOOKUP($D1531,'P4 Destination'!$C$21:$M$176,8,0))*BK1531</f>
        <v>0</v>
      </c>
      <c r="BM1531" s="172">
        <f t="shared" si="668"/>
        <v>0</v>
      </c>
      <c r="BN1531" s="171">
        <f>(VLOOKUP($D1531,'P4 Destination'!$C$21:$M$176,9,0))*BM1531</f>
        <v>0</v>
      </c>
      <c r="BO1531" s="154">
        <f t="shared" si="673"/>
        <v>0</v>
      </c>
      <c r="BP1531" s="171">
        <f>(VLOOKUP(D1531,'P4 Destination'!$C$21:$M$176,10,0))*K1531</f>
        <v>0</v>
      </c>
      <c r="BQ1531" s="171">
        <f>(VLOOKUP(D1531,'P4 Destination'!$C$21:$M$176,11,0))*J1531</f>
        <v>0</v>
      </c>
      <c r="BR1531" s="173">
        <f t="shared" si="669"/>
        <v>0</v>
      </c>
      <c r="BS1531" s="173">
        <f>(AV1531*2500)*'P6 Verzekering'!$E$11</f>
        <v>0</v>
      </c>
      <c r="BT1531" s="173">
        <f>(AW1531*2500)*'P6 Verzekering'!$E$12</f>
        <v>0</v>
      </c>
      <c r="BU1531" s="173">
        <f>(L1531*2500)*'P6 Verzekering'!$E$13</f>
        <v>0</v>
      </c>
      <c r="BV1531" s="173">
        <f t="shared" si="670"/>
        <v>0</v>
      </c>
      <c r="BW1531"/>
      <c r="BX1531"/>
    </row>
    <row r="1532" spans="1:76">
      <c r="A1532" s="152" t="s">
        <v>2286</v>
      </c>
      <c r="B1532" s="152" t="s">
        <v>219</v>
      </c>
      <c r="C1532" s="152" t="s">
        <v>219</v>
      </c>
      <c r="D1532" s="152" t="s">
        <v>285</v>
      </c>
      <c r="E1532" s="152" t="s">
        <v>282</v>
      </c>
      <c r="F1532" s="153">
        <f t="shared" si="646"/>
        <v>30</v>
      </c>
      <c r="G1532" s="154">
        <v>1</v>
      </c>
      <c r="H1532" s="154">
        <f>IFERROR(VLOOKUP(B1532,'P2 Origin'!$C$21:$Q$176,15,FALSE),0)</f>
        <v>0</v>
      </c>
      <c r="I1532" s="154">
        <f>IFERROR(VLOOKUP(D1532,'P4 Destination'!$C$21:$Q$176,15,FALSE),0)</f>
        <v>0</v>
      </c>
      <c r="J1532" s="155"/>
      <c r="K1532" s="155">
        <v>1</v>
      </c>
      <c r="L1532" s="156">
        <v>0</v>
      </c>
      <c r="M1532" s="155">
        <v>0</v>
      </c>
      <c r="N1532" s="155">
        <v>0</v>
      </c>
      <c r="O1532" s="157">
        <f t="shared" si="647"/>
        <v>0</v>
      </c>
      <c r="P1532" s="158">
        <f t="shared" si="648"/>
        <v>0</v>
      </c>
      <c r="Q1532" s="159">
        <f>IFERROR(VLOOKUP(N1532,'P1 Intra-Europees'!$A$15:$H$25,3,0),0)*P1532</f>
        <v>0</v>
      </c>
      <c r="R1532" s="160">
        <f t="shared" si="649"/>
        <v>0</v>
      </c>
      <c r="S1532" s="159">
        <f>IFERROR(VLOOKUP(N1532,'P1 Intra-Europees'!$A$15:$H$25,4,0),0)*R1532</f>
        <v>0</v>
      </c>
      <c r="T1532" s="160">
        <f t="shared" si="650"/>
        <v>0</v>
      </c>
      <c r="U1532" s="159">
        <f>IFERROR(VLOOKUP(N1532,'P1 Intra-Europees'!$A$15:$H$25,5,0),0)*T1532</f>
        <v>0</v>
      </c>
      <c r="V1532" s="160">
        <f t="shared" si="651"/>
        <v>0</v>
      </c>
      <c r="W1532" s="159">
        <f>IFERROR(VLOOKUP(N1532,'P1 Intra-Europees'!$A$15:$H$25,6,0),0)*V1532</f>
        <v>0</v>
      </c>
      <c r="X1532" s="160">
        <f t="shared" si="652"/>
        <v>0</v>
      </c>
      <c r="Y1532" s="159">
        <f>IFERROR(VLOOKUP(N1532,'P1 Intra-Europees'!$A$15:$H$25,7,0),0)*X1532</f>
        <v>0</v>
      </c>
      <c r="Z1532" s="161">
        <f t="shared" si="653"/>
        <v>0</v>
      </c>
      <c r="AA1532" s="162">
        <f>IFERROR(VLOOKUP(N1532,'P1 Intra-Europees'!$A$15:$H$25,8,0),0)*Z1532</f>
        <v>0</v>
      </c>
      <c r="AB1532" s="163">
        <f t="shared" si="654"/>
        <v>0</v>
      </c>
      <c r="AC1532" s="157" t="str">
        <f>VLOOKUP(B1532,'P2 Origin'!$C$21:$O$176,13,0)</f>
        <v>EUR</v>
      </c>
      <c r="AD1532" s="164">
        <f t="shared" si="655"/>
        <v>0</v>
      </c>
      <c r="AE1532" s="165">
        <f>IF(AU1532&gt;0.1,VLOOKUP(B1532,'P2 Origin'!$C$21:$M$176,3,0)*H1532,0)</f>
        <v>0</v>
      </c>
      <c r="AF1532" s="166">
        <f t="shared" si="656"/>
        <v>0</v>
      </c>
      <c r="AG1532" s="165">
        <f>(VLOOKUP(B1532,'P2 Origin'!$C$21:$M$176,4,0))*AF1532</f>
        <v>0</v>
      </c>
      <c r="AH1532" s="166">
        <f t="shared" si="657"/>
        <v>0</v>
      </c>
      <c r="AI1532" s="165">
        <f>(VLOOKUP(B1532,'P2 Origin'!$C$21:$M$176,5,0))*AH1532</f>
        <v>0</v>
      </c>
      <c r="AJ1532" s="166">
        <f t="shared" si="671"/>
        <v>0</v>
      </c>
      <c r="AK1532" s="165">
        <f>(VLOOKUP(B1532,'P2 Origin'!$C$21:$M$176,6,0))*AJ1532</f>
        <v>0</v>
      </c>
      <c r="AL1532" s="166">
        <f t="shared" si="658"/>
        <v>30</v>
      </c>
      <c r="AM1532" s="165">
        <f>(VLOOKUP($B1532,'P2 Origin'!$C$21:$M$176,7,0))*AL1532</f>
        <v>0</v>
      </c>
      <c r="AN1532" s="166">
        <f t="shared" si="659"/>
        <v>0</v>
      </c>
      <c r="AO1532" s="165">
        <f>(VLOOKUP($B1532,'P2 Origin'!$C$21:$M$176,8,0))*AN1532</f>
        <v>0</v>
      </c>
      <c r="AP1532" s="166">
        <f t="shared" si="660"/>
        <v>0</v>
      </c>
      <c r="AQ1532" s="165">
        <f>(VLOOKUP($B1532,'P2 Origin'!$C$21:$M$176,9,0))*AP1532</f>
        <v>0</v>
      </c>
      <c r="AR1532" s="155">
        <f t="shared" si="672"/>
        <v>1</v>
      </c>
      <c r="AS1532" s="164">
        <f>(VLOOKUP(B1532,'P2 Origin'!$C$21:$M$176,10,0))*K1532</f>
        <v>0</v>
      </c>
      <c r="AT1532" s="164">
        <f>(VLOOKUP(B1532,'P2 Origin'!$C$21:$M$176,11,0))*J1532</f>
        <v>0</v>
      </c>
      <c r="AU1532" s="167">
        <v>30</v>
      </c>
      <c r="AV1532" s="168">
        <v>30</v>
      </c>
      <c r="AW1532" s="169">
        <v>0</v>
      </c>
      <c r="AX1532" s="170">
        <f>IF(AU1532&gt;=0.1,'P3 Bureaumarge zee- en luchtvr.'!$D$12,0)</f>
        <v>0</v>
      </c>
      <c r="AY1532" s="163">
        <f t="shared" si="661"/>
        <v>0</v>
      </c>
      <c r="AZ1532" s="157" t="str">
        <f>VLOOKUP(D1532,'P4 Destination'!$C$21:$O$176,13,0)</f>
        <v>USD</v>
      </c>
      <c r="BA1532" s="164">
        <f t="shared" si="662"/>
        <v>0</v>
      </c>
      <c r="BB1532" s="171">
        <f>IF(AU1532&gt;0.1,(VLOOKUP(D1532,'P4 Destination'!$C$21:$M$176,3,0))*I1532,0)</f>
        <v>0</v>
      </c>
      <c r="BC1532" s="172">
        <f t="shared" si="663"/>
        <v>0</v>
      </c>
      <c r="BD1532" s="171">
        <f>(VLOOKUP($D1532,'P4 Destination'!$C$21:$M$176,4,0))*BC1532</f>
        <v>0</v>
      </c>
      <c r="BE1532" s="172">
        <f t="shared" si="664"/>
        <v>0</v>
      </c>
      <c r="BF1532" s="171">
        <f>(VLOOKUP($D1532,'P4 Destination'!$C$21:$M$176,5,0))*BE1532</f>
        <v>0</v>
      </c>
      <c r="BG1532" s="172">
        <f t="shared" si="665"/>
        <v>0</v>
      </c>
      <c r="BH1532" s="171">
        <f>(VLOOKUP($D1532,'P4 Destination'!$C$21:$M$176,6,0))*BG1532</f>
        <v>0</v>
      </c>
      <c r="BI1532" s="172">
        <f t="shared" si="666"/>
        <v>30</v>
      </c>
      <c r="BJ1532" s="171">
        <f>(VLOOKUP($D1532,'P4 Destination'!$C$21:$M$176,7,0))*BI1532</f>
        <v>0</v>
      </c>
      <c r="BK1532" s="172">
        <f t="shared" si="667"/>
        <v>0</v>
      </c>
      <c r="BL1532" s="171">
        <f>(VLOOKUP($D1532,'P4 Destination'!$C$21:$M$176,8,0))*BK1532</f>
        <v>0</v>
      </c>
      <c r="BM1532" s="172">
        <f t="shared" si="668"/>
        <v>0</v>
      </c>
      <c r="BN1532" s="171">
        <f>(VLOOKUP($D1532,'P4 Destination'!$C$21:$M$176,9,0))*BM1532</f>
        <v>0</v>
      </c>
      <c r="BO1532" s="154">
        <f t="shared" si="673"/>
        <v>1</v>
      </c>
      <c r="BP1532" s="171">
        <f>(VLOOKUP(D1532,'P4 Destination'!$C$21:$M$176,10,0))*K1532</f>
        <v>0</v>
      </c>
      <c r="BQ1532" s="171">
        <f>(VLOOKUP(D1532,'P4 Destination'!$C$21:$M$176,11,0))*J1532</f>
        <v>0</v>
      </c>
      <c r="BR1532" s="173">
        <f t="shared" si="669"/>
        <v>0</v>
      </c>
      <c r="BS1532" s="173">
        <f>(AV1532*2500)*'P6 Verzekering'!$E$11</f>
        <v>0</v>
      </c>
      <c r="BT1532" s="173">
        <f>(AW1532*2500)*'P6 Verzekering'!$E$12</f>
        <v>0</v>
      </c>
      <c r="BU1532" s="173">
        <f>(L1532*2500)*'P6 Verzekering'!$E$13</f>
        <v>0</v>
      </c>
      <c r="BV1532" s="173">
        <f t="shared" si="670"/>
        <v>0</v>
      </c>
      <c r="BW1532"/>
      <c r="BX1532"/>
    </row>
    <row r="1533" spans="1:76">
      <c r="A1533" s="152" t="s">
        <v>2290</v>
      </c>
      <c r="B1533" s="152" t="s">
        <v>219</v>
      </c>
      <c r="C1533" s="152" t="s">
        <v>219</v>
      </c>
      <c r="D1533" s="152" t="s">
        <v>411</v>
      </c>
      <c r="E1533" s="152" t="s">
        <v>410</v>
      </c>
      <c r="F1533" s="153">
        <f t="shared" si="646"/>
        <v>25</v>
      </c>
      <c r="G1533" s="154">
        <v>1</v>
      </c>
      <c r="H1533" s="154">
        <f>IFERROR(VLOOKUP(B1533,'P2 Origin'!$C$21:$Q$176,15,FALSE),0)</f>
        <v>0</v>
      </c>
      <c r="I1533" s="154">
        <f>IFERROR(VLOOKUP(D1533,'P4 Destination'!$C$21:$Q$176,15,FALSE),0)</f>
        <v>0</v>
      </c>
      <c r="J1533" s="155"/>
      <c r="K1533" s="155">
        <v>1</v>
      </c>
      <c r="L1533" s="156">
        <v>0</v>
      </c>
      <c r="M1533" s="155">
        <v>0</v>
      </c>
      <c r="N1533" s="155">
        <v>0</v>
      </c>
      <c r="O1533" s="157">
        <f t="shared" si="647"/>
        <v>0</v>
      </c>
      <c r="P1533" s="158">
        <f t="shared" si="648"/>
        <v>0</v>
      </c>
      <c r="Q1533" s="159">
        <f>IFERROR(VLOOKUP(N1533,'P1 Intra-Europees'!$A$15:$H$25,3,0),0)*P1533</f>
        <v>0</v>
      </c>
      <c r="R1533" s="160">
        <f t="shared" si="649"/>
        <v>0</v>
      </c>
      <c r="S1533" s="159">
        <f>IFERROR(VLOOKUP(N1533,'P1 Intra-Europees'!$A$15:$H$25,4,0),0)*R1533</f>
        <v>0</v>
      </c>
      <c r="T1533" s="160">
        <f t="shared" si="650"/>
        <v>0</v>
      </c>
      <c r="U1533" s="159">
        <f>IFERROR(VLOOKUP(N1533,'P1 Intra-Europees'!$A$15:$H$25,5,0),0)*T1533</f>
        <v>0</v>
      </c>
      <c r="V1533" s="160">
        <f t="shared" si="651"/>
        <v>0</v>
      </c>
      <c r="W1533" s="159">
        <f>IFERROR(VLOOKUP(N1533,'P1 Intra-Europees'!$A$15:$H$25,6,0),0)*V1533</f>
        <v>0</v>
      </c>
      <c r="X1533" s="160">
        <f t="shared" si="652"/>
        <v>0</v>
      </c>
      <c r="Y1533" s="159">
        <f>IFERROR(VLOOKUP(N1533,'P1 Intra-Europees'!$A$15:$H$25,7,0),0)*X1533</f>
        <v>0</v>
      </c>
      <c r="Z1533" s="161">
        <f t="shared" si="653"/>
        <v>0</v>
      </c>
      <c r="AA1533" s="162">
        <f>IFERROR(VLOOKUP(N1533,'P1 Intra-Europees'!$A$15:$H$25,8,0),0)*Z1533</f>
        <v>0</v>
      </c>
      <c r="AB1533" s="163">
        <f t="shared" si="654"/>
        <v>0</v>
      </c>
      <c r="AC1533" s="157" t="str">
        <f>VLOOKUP(B1533,'P2 Origin'!$C$21:$O$176,13,0)</f>
        <v>EUR</v>
      </c>
      <c r="AD1533" s="164">
        <f t="shared" si="655"/>
        <v>0</v>
      </c>
      <c r="AE1533" s="165">
        <f>IF(AU1533&gt;0.1,VLOOKUP(B1533,'P2 Origin'!$C$21:$M$176,3,0)*H1533,0)</f>
        <v>0</v>
      </c>
      <c r="AF1533" s="166">
        <f t="shared" si="656"/>
        <v>0</v>
      </c>
      <c r="AG1533" s="165">
        <f>(VLOOKUP(B1533,'P2 Origin'!$C$21:$M$176,4,0))*AF1533</f>
        <v>0</v>
      </c>
      <c r="AH1533" s="166">
        <f t="shared" si="657"/>
        <v>0</v>
      </c>
      <c r="AI1533" s="165">
        <f>(VLOOKUP(B1533,'P2 Origin'!$C$21:$M$176,5,0))*AH1533</f>
        <v>0</v>
      </c>
      <c r="AJ1533" s="166">
        <f t="shared" si="671"/>
        <v>25</v>
      </c>
      <c r="AK1533" s="165">
        <f>(VLOOKUP(B1533,'P2 Origin'!$C$21:$M$176,6,0))*AJ1533</f>
        <v>0</v>
      </c>
      <c r="AL1533" s="166">
        <f t="shared" si="658"/>
        <v>0</v>
      </c>
      <c r="AM1533" s="165">
        <f>(VLOOKUP($B1533,'P2 Origin'!$C$21:$M$176,7,0))*AL1533</f>
        <v>0</v>
      </c>
      <c r="AN1533" s="166">
        <f t="shared" si="659"/>
        <v>0</v>
      </c>
      <c r="AO1533" s="165">
        <f>(VLOOKUP($B1533,'P2 Origin'!$C$21:$M$176,8,0))*AN1533</f>
        <v>0</v>
      </c>
      <c r="AP1533" s="166">
        <f t="shared" si="660"/>
        <v>0</v>
      </c>
      <c r="AQ1533" s="165">
        <f>(VLOOKUP($B1533,'P2 Origin'!$C$21:$M$176,9,0))*AP1533</f>
        <v>0</v>
      </c>
      <c r="AR1533" s="155">
        <f t="shared" si="672"/>
        <v>1</v>
      </c>
      <c r="AS1533" s="164">
        <f>(VLOOKUP(B1533,'P2 Origin'!$C$21:$M$176,10,0))*K1533</f>
        <v>0</v>
      </c>
      <c r="AT1533" s="164">
        <f>(VLOOKUP(B1533,'P2 Origin'!$C$21:$M$176,11,0))*J1533</f>
        <v>0</v>
      </c>
      <c r="AU1533" s="167">
        <v>25</v>
      </c>
      <c r="AV1533" s="168">
        <v>25</v>
      </c>
      <c r="AW1533" s="169">
        <v>0</v>
      </c>
      <c r="AX1533" s="170">
        <f>IF(AU1533&gt;=0.1,'P3 Bureaumarge zee- en luchtvr.'!$D$12,0)</f>
        <v>0</v>
      </c>
      <c r="AY1533" s="163">
        <f t="shared" si="661"/>
        <v>0</v>
      </c>
      <c r="AZ1533" s="157" t="str">
        <f>VLOOKUP(D1533,'P4 Destination'!$C$21:$O$176,13,0)</f>
        <v>USD</v>
      </c>
      <c r="BA1533" s="164">
        <f t="shared" si="662"/>
        <v>0</v>
      </c>
      <c r="BB1533" s="171">
        <f>IF(AU1533&gt;0.1,(VLOOKUP(D1533,'P4 Destination'!$C$21:$M$176,3,0))*I1533,0)</f>
        <v>0</v>
      </c>
      <c r="BC1533" s="172">
        <f t="shared" si="663"/>
        <v>0</v>
      </c>
      <c r="BD1533" s="171">
        <f>(VLOOKUP($D1533,'P4 Destination'!$C$21:$M$176,4,0))*BC1533</f>
        <v>0</v>
      </c>
      <c r="BE1533" s="172">
        <f t="shared" si="664"/>
        <v>0</v>
      </c>
      <c r="BF1533" s="171">
        <f>(VLOOKUP($D1533,'P4 Destination'!$C$21:$M$176,5,0))*BE1533</f>
        <v>0</v>
      </c>
      <c r="BG1533" s="172">
        <f t="shared" si="665"/>
        <v>25</v>
      </c>
      <c r="BH1533" s="171">
        <f>(VLOOKUP($D1533,'P4 Destination'!$C$21:$M$176,6,0))*BG1533</f>
        <v>0</v>
      </c>
      <c r="BI1533" s="172">
        <f t="shared" si="666"/>
        <v>0</v>
      </c>
      <c r="BJ1533" s="171">
        <f>(VLOOKUP($D1533,'P4 Destination'!$C$21:$M$176,7,0))*BI1533</f>
        <v>0</v>
      </c>
      <c r="BK1533" s="172">
        <f t="shared" si="667"/>
        <v>0</v>
      </c>
      <c r="BL1533" s="171">
        <f>(VLOOKUP($D1533,'P4 Destination'!$C$21:$M$176,8,0))*BK1533</f>
        <v>0</v>
      </c>
      <c r="BM1533" s="172">
        <f t="shared" si="668"/>
        <v>0</v>
      </c>
      <c r="BN1533" s="171">
        <f>(VLOOKUP($D1533,'P4 Destination'!$C$21:$M$176,9,0))*BM1533</f>
        <v>0</v>
      </c>
      <c r="BO1533" s="154">
        <f t="shared" si="673"/>
        <v>1</v>
      </c>
      <c r="BP1533" s="171">
        <f>(VLOOKUP(D1533,'P4 Destination'!$C$21:$M$176,10,0))*K1533</f>
        <v>0</v>
      </c>
      <c r="BQ1533" s="171">
        <f>(VLOOKUP(D1533,'P4 Destination'!$C$21:$M$176,11,0))*J1533</f>
        <v>0</v>
      </c>
      <c r="BR1533" s="173">
        <f t="shared" si="669"/>
        <v>0</v>
      </c>
      <c r="BS1533" s="173">
        <f>(AV1533*2500)*'P6 Verzekering'!$E$11</f>
        <v>0</v>
      </c>
      <c r="BT1533" s="173">
        <f>(AW1533*2500)*'P6 Verzekering'!$E$12</f>
        <v>0</v>
      </c>
      <c r="BU1533" s="173">
        <f>(L1533*2500)*'P6 Verzekering'!$E$13</f>
        <v>0</v>
      </c>
      <c r="BV1533" s="173">
        <f t="shared" si="670"/>
        <v>0</v>
      </c>
      <c r="BW1533"/>
      <c r="BX1533"/>
    </row>
    <row r="1534" spans="1:76">
      <c r="A1534" s="152" t="s">
        <v>2303</v>
      </c>
      <c r="B1534" s="152" t="s">
        <v>219</v>
      </c>
      <c r="C1534" s="152" t="s">
        <v>219</v>
      </c>
      <c r="D1534" s="152" t="s">
        <v>461</v>
      </c>
      <c r="E1534" s="152" t="s">
        <v>453</v>
      </c>
      <c r="F1534" s="153">
        <f t="shared" si="646"/>
        <v>37</v>
      </c>
      <c r="G1534" s="154">
        <v>1</v>
      </c>
      <c r="H1534" s="154">
        <f>IFERROR(VLOOKUP(B1534,'P2 Origin'!$C$21:$Q$176,15,FALSE),0)</f>
        <v>0</v>
      </c>
      <c r="I1534" s="154">
        <f>IFERROR(VLOOKUP(D1534,'P4 Destination'!$C$21:$Q$176,15,FALSE),0)</f>
        <v>0</v>
      </c>
      <c r="J1534" s="155">
        <v>1</v>
      </c>
      <c r="K1534" s="155"/>
      <c r="L1534" s="156">
        <v>0</v>
      </c>
      <c r="M1534" s="155">
        <v>0</v>
      </c>
      <c r="N1534" s="155">
        <v>0</v>
      </c>
      <c r="O1534" s="157">
        <f t="shared" si="647"/>
        <v>0</v>
      </c>
      <c r="P1534" s="158">
        <f t="shared" si="648"/>
        <v>0</v>
      </c>
      <c r="Q1534" s="159">
        <f>IFERROR(VLOOKUP(N1534,'P1 Intra-Europees'!$A$15:$H$25,3,0),0)*P1534</f>
        <v>0</v>
      </c>
      <c r="R1534" s="160">
        <f t="shared" si="649"/>
        <v>0</v>
      </c>
      <c r="S1534" s="159">
        <f>IFERROR(VLOOKUP(N1534,'P1 Intra-Europees'!$A$15:$H$25,4,0),0)*R1534</f>
        <v>0</v>
      </c>
      <c r="T1534" s="160">
        <f t="shared" si="650"/>
        <v>0</v>
      </c>
      <c r="U1534" s="159">
        <f>IFERROR(VLOOKUP(N1534,'P1 Intra-Europees'!$A$15:$H$25,5,0),0)*T1534</f>
        <v>0</v>
      </c>
      <c r="V1534" s="160">
        <f t="shared" si="651"/>
        <v>0</v>
      </c>
      <c r="W1534" s="159">
        <f>IFERROR(VLOOKUP(N1534,'P1 Intra-Europees'!$A$15:$H$25,6,0),0)*V1534</f>
        <v>0</v>
      </c>
      <c r="X1534" s="160">
        <f t="shared" si="652"/>
        <v>0</v>
      </c>
      <c r="Y1534" s="159">
        <f>IFERROR(VLOOKUP(N1534,'P1 Intra-Europees'!$A$15:$H$25,7,0),0)*X1534</f>
        <v>0</v>
      </c>
      <c r="Z1534" s="161">
        <f t="shared" si="653"/>
        <v>0</v>
      </c>
      <c r="AA1534" s="162">
        <f>IFERROR(VLOOKUP(N1534,'P1 Intra-Europees'!$A$15:$H$25,8,0),0)*Z1534</f>
        <v>0</v>
      </c>
      <c r="AB1534" s="163">
        <f t="shared" si="654"/>
        <v>0</v>
      </c>
      <c r="AC1534" s="157" t="str">
        <f>VLOOKUP(B1534,'P2 Origin'!$C$21:$O$176,13,0)</f>
        <v>EUR</v>
      </c>
      <c r="AD1534" s="164">
        <f t="shared" si="655"/>
        <v>0</v>
      </c>
      <c r="AE1534" s="165">
        <f>IF(AU1534&gt;0.1,VLOOKUP(B1534,'P2 Origin'!$C$21:$M$176,3,0)*H1534,0)</f>
        <v>0</v>
      </c>
      <c r="AF1534" s="166">
        <f t="shared" si="656"/>
        <v>0</v>
      </c>
      <c r="AG1534" s="165">
        <f>(VLOOKUP(B1534,'P2 Origin'!$C$21:$M$176,4,0))*AF1534</f>
        <v>0</v>
      </c>
      <c r="AH1534" s="166">
        <f t="shared" si="657"/>
        <v>0</v>
      </c>
      <c r="AI1534" s="165">
        <f>(VLOOKUP(B1534,'P2 Origin'!$C$21:$M$176,5,0))*AH1534</f>
        <v>0</v>
      </c>
      <c r="AJ1534" s="166">
        <f t="shared" si="671"/>
        <v>0</v>
      </c>
      <c r="AK1534" s="165">
        <f>(VLOOKUP(B1534,'P2 Origin'!$C$21:$M$176,6,0))*AJ1534</f>
        <v>0</v>
      </c>
      <c r="AL1534" s="166">
        <f t="shared" si="658"/>
        <v>0</v>
      </c>
      <c r="AM1534" s="165">
        <f>(VLOOKUP($B1534,'P2 Origin'!$C$21:$M$176,7,0))*AL1534</f>
        <v>0</v>
      </c>
      <c r="AN1534" s="166">
        <f t="shared" si="659"/>
        <v>37</v>
      </c>
      <c r="AO1534" s="165">
        <f>(VLOOKUP($B1534,'P2 Origin'!$C$21:$M$176,8,0))*AN1534</f>
        <v>0</v>
      </c>
      <c r="AP1534" s="166">
        <f t="shared" si="660"/>
        <v>0</v>
      </c>
      <c r="AQ1534" s="165">
        <f>(VLOOKUP($B1534,'P2 Origin'!$C$21:$M$176,9,0))*AP1534</f>
        <v>0</v>
      </c>
      <c r="AR1534" s="155">
        <f t="shared" si="672"/>
        <v>1</v>
      </c>
      <c r="AS1534" s="164">
        <f>(VLOOKUP(B1534,'P2 Origin'!$C$21:$M$176,10,0))*K1534</f>
        <v>0</v>
      </c>
      <c r="AT1534" s="164">
        <f>(VLOOKUP(B1534,'P2 Origin'!$C$21:$M$176,11,0))*J1534</f>
        <v>0</v>
      </c>
      <c r="AU1534" s="167">
        <v>37</v>
      </c>
      <c r="AV1534" s="168">
        <v>37</v>
      </c>
      <c r="AW1534" s="169">
        <v>0</v>
      </c>
      <c r="AX1534" s="170">
        <f>IF(AU1534&gt;=0.1,'P3 Bureaumarge zee- en luchtvr.'!$D$12,0)</f>
        <v>0</v>
      </c>
      <c r="AY1534" s="163">
        <f t="shared" si="661"/>
        <v>0</v>
      </c>
      <c r="AZ1534" s="157" t="str">
        <f>VLOOKUP(D1534,'P4 Destination'!$C$21:$O$176,13,0)</f>
        <v>USD</v>
      </c>
      <c r="BA1534" s="164">
        <f t="shared" si="662"/>
        <v>0</v>
      </c>
      <c r="BB1534" s="171">
        <f>IF(AU1534&gt;0.1,(VLOOKUP(D1534,'P4 Destination'!$C$21:$M$176,3,0))*I1534,0)</f>
        <v>0</v>
      </c>
      <c r="BC1534" s="172">
        <f t="shared" si="663"/>
        <v>0</v>
      </c>
      <c r="BD1534" s="171">
        <f>(VLOOKUP($D1534,'P4 Destination'!$C$21:$M$176,4,0))*BC1534</f>
        <v>0</v>
      </c>
      <c r="BE1534" s="172">
        <f t="shared" si="664"/>
        <v>0</v>
      </c>
      <c r="BF1534" s="171">
        <f>(VLOOKUP($D1534,'P4 Destination'!$C$21:$M$176,5,0))*BE1534</f>
        <v>0</v>
      </c>
      <c r="BG1534" s="172">
        <f t="shared" si="665"/>
        <v>0</v>
      </c>
      <c r="BH1534" s="171">
        <f>(VLOOKUP($D1534,'P4 Destination'!$C$21:$M$176,6,0))*BG1534</f>
        <v>0</v>
      </c>
      <c r="BI1534" s="172">
        <f t="shared" si="666"/>
        <v>0</v>
      </c>
      <c r="BJ1534" s="171">
        <f>(VLOOKUP($D1534,'P4 Destination'!$C$21:$M$176,7,0))*BI1534</f>
        <v>0</v>
      </c>
      <c r="BK1534" s="172">
        <f t="shared" si="667"/>
        <v>37</v>
      </c>
      <c r="BL1534" s="171">
        <f>(VLOOKUP($D1534,'P4 Destination'!$C$21:$M$176,8,0))*BK1534</f>
        <v>0</v>
      </c>
      <c r="BM1534" s="172">
        <f t="shared" si="668"/>
        <v>0</v>
      </c>
      <c r="BN1534" s="171">
        <f>(VLOOKUP($D1534,'P4 Destination'!$C$21:$M$176,9,0))*BM1534</f>
        <v>0</v>
      </c>
      <c r="BO1534" s="154">
        <f t="shared" si="673"/>
        <v>1</v>
      </c>
      <c r="BP1534" s="171">
        <f>(VLOOKUP(D1534,'P4 Destination'!$C$21:$M$176,10,0))*K1534</f>
        <v>0</v>
      </c>
      <c r="BQ1534" s="171">
        <f>(VLOOKUP(D1534,'P4 Destination'!$C$21:$M$176,11,0))*J1534</f>
        <v>0</v>
      </c>
      <c r="BR1534" s="173">
        <f t="shared" si="669"/>
        <v>0</v>
      </c>
      <c r="BS1534" s="173">
        <f>(AV1534*2500)*'P6 Verzekering'!$E$11</f>
        <v>0</v>
      </c>
      <c r="BT1534" s="173">
        <f>(AW1534*2500)*'P6 Verzekering'!$E$12</f>
        <v>0</v>
      </c>
      <c r="BU1534" s="173">
        <f>(L1534*2500)*'P6 Verzekering'!$E$13</f>
        <v>0</v>
      </c>
      <c r="BV1534" s="173">
        <f t="shared" si="670"/>
        <v>0</v>
      </c>
      <c r="BW1534"/>
      <c r="BX1534"/>
    </row>
    <row r="1535" spans="1:76">
      <c r="A1535" s="152" t="s">
        <v>2305</v>
      </c>
      <c r="B1535" s="152" t="s">
        <v>219</v>
      </c>
      <c r="C1535" s="152" t="s">
        <v>219</v>
      </c>
      <c r="D1535" s="152" t="s">
        <v>313</v>
      </c>
      <c r="E1535" s="152" t="s">
        <v>312</v>
      </c>
      <c r="F1535" s="153">
        <f t="shared" si="646"/>
        <v>24</v>
      </c>
      <c r="G1535" s="154">
        <v>1</v>
      </c>
      <c r="H1535" s="154">
        <f>IFERROR(VLOOKUP(B1535,'P2 Origin'!$C$21:$Q$176,15,FALSE),0)</f>
        <v>0</v>
      </c>
      <c r="I1535" s="154">
        <f>IFERROR(VLOOKUP(D1535,'P4 Destination'!$C$21:$Q$176,15,FALSE),0)</f>
        <v>0</v>
      </c>
      <c r="J1535" s="155"/>
      <c r="K1535" s="155">
        <v>1</v>
      </c>
      <c r="L1535" s="156">
        <v>0</v>
      </c>
      <c r="M1535" s="155">
        <v>0</v>
      </c>
      <c r="N1535" s="155">
        <v>0</v>
      </c>
      <c r="O1535" s="157">
        <f t="shared" si="647"/>
        <v>0</v>
      </c>
      <c r="P1535" s="158">
        <f t="shared" si="648"/>
        <v>0</v>
      </c>
      <c r="Q1535" s="159">
        <f>IFERROR(VLOOKUP(N1535,'P1 Intra-Europees'!$A$15:$H$25,3,0),0)*P1535</f>
        <v>0</v>
      </c>
      <c r="R1535" s="160">
        <f t="shared" si="649"/>
        <v>0</v>
      </c>
      <c r="S1535" s="159">
        <f>IFERROR(VLOOKUP(N1535,'P1 Intra-Europees'!$A$15:$H$25,4,0),0)*R1535</f>
        <v>0</v>
      </c>
      <c r="T1535" s="160">
        <f t="shared" si="650"/>
        <v>0</v>
      </c>
      <c r="U1535" s="159">
        <f>IFERROR(VLOOKUP(N1535,'P1 Intra-Europees'!$A$15:$H$25,5,0),0)*T1535</f>
        <v>0</v>
      </c>
      <c r="V1535" s="160">
        <f t="shared" si="651"/>
        <v>0</v>
      </c>
      <c r="W1535" s="159">
        <f>IFERROR(VLOOKUP(N1535,'P1 Intra-Europees'!$A$15:$H$25,6,0),0)*V1535</f>
        <v>0</v>
      </c>
      <c r="X1535" s="160">
        <f t="shared" si="652"/>
        <v>0</v>
      </c>
      <c r="Y1535" s="159">
        <f>IFERROR(VLOOKUP(N1535,'P1 Intra-Europees'!$A$15:$H$25,7,0),0)*X1535</f>
        <v>0</v>
      </c>
      <c r="Z1535" s="161">
        <f t="shared" si="653"/>
        <v>0</v>
      </c>
      <c r="AA1535" s="162">
        <f>IFERROR(VLOOKUP(N1535,'P1 Intra-Europees'!$A$15:$H$25,8,0),0)*Z1535</f>
        <v>0</v>
      </c>
      <c r="AB1535" s="163">
        <f t="shared" si="654"/>
        <v>0</v>
      </c>
      <c r="AC1535" s="157" t="str">
        <f>VLOOKUP(B1535,'P2 Origin'!$C$21:$O$176,13,0)</f>
        <v>EUR</v>
      </c>
      <c r="AD1535" s="164">
        <f t="shared" si="655"/>
        <v>0</v>
      </c>
      <c r="AE1535" s="165">
        <f>IF(AU1535&gt;0.1,VLOOKUP(B1535,'P2 Origin'!$C$21:$M$176,3,0)*H1535,0)</f>
        <v>0</v>
      </c>
      <c r="AF1535" s="166">
        <f t="shared" si="656"/>
        <v>0</v>
      </c>
      <c r="AG1535" s="165">
        <f>(VLOOKUP(B1535,'P2 Origin'!$C$21:$M$176,4,0))*AF1535</f>
        <v>0</v>
      </c>
      <c r="AH1535" s="166">
        <f t="shared" si="657"/>
        <v>0</v>
      </c>
      <c r="AI1535" s="165">
        <f>(VLOOKUP(B1535,'P2 Origin'!$C$21:$M$176,5,0))*AH1535</f>
        <v>0</v>
      </c>
      <c r="AJ1535" s="166">
        <f t="shared" si="671"/>
        <v>24</v>
      </c>
      <c r="AK1535" s="165">
        <f>(VLOOKUP(B1535,'P2 Origin'!$C$21:$M$176,6,0))*AJ1535</f>
        <v>0</v>
      </c>
      <c r="AL1535" s="166">
        <f t="shared" si="658"/>
        <v>0</v>
      </c>
      <c r="AM1535" s="165">
        <f>(VLOOKUP($B1535,'P2 Origin'!$C$21:$M$176,7,0))*AL1535</f>
        <v>0</v>
      </c>
      <c r="AN1535" s="166">
        <f t="shared" si="659"/>
        <v>0</v>
      </c>
      <c r="AO1535" s="165">
        <f>(VLOOKUP($B1535,'P2 Origin'!$C$21:$M$176,8,0))*AN1535</f>
        <v>0</v>
      </c>
      <c r="AP1535" s="166">
        <f t="shared" si="660"/>
        <v>0</v>
      </c>
      <c r="AQ1535" s="165">
        <f>(VLOOKUP($B1535,'P2 Origin'!$C$21:$M$176,9,0))*AP1535</f>
        <v>0</v>
      </c>
      <c r="AR1535" s="155">
        <f t="shared" si="672"/>
        <v>1</v>
      </c>
      <c r="AS1535" s="164">
        <f>(VLOOKUP(B1535,'P2 Origin'!$C$21:$M$176,10,0))*K1535</f>
        <v>0</v>
      </c>
      <c r="AT1535" s="164">
        <f>(VLOOKUP(B1535,'P2 Origin'!$C$21:$M$176,11,0))*J1535</f>
        <v>0</v>
      </c>
      <c r="AU1535" s="167">
        <v>24</v>
      </c>
      <c r="AV1535" s="168">
        <v>24</v>
      </c>
      <c r="AW1535" s="169">
        <v>0</v>
      </c>
      <c r="AX1535" s="170">
        <f>IF(AU1535&gt;=0.1,'P3 Bureaumarge zee- en luchtvr.'!$D$12,0)</f>
        <v>0</v>
      </c>
      <c r="AY1535" s="163">
        <f t="shared" si="661"/>
        <v>0</v>
      </c>
      <c r="AZ1535" s="157" t="str">
        <f>VLOOKUP(D1535,'P4 Destination'!$C$21:$O$176,13,0)</f>
        <v>USD</v>
      </c>
      <c r="BA1535" s="164">
        <f t="shared" si="662"/>
        <v>0</v>
      </c>
      <c r="BB1535" s="171">
        <f>IF(AU1535&gt;0.1,(VLOOKUP(D1535,'P4 Destination'!$C$21:$M$176,3,0))*I1535,0)</f>
        <v>0</v>
      </c>
      <c r="BC1535" s="172">
        <f t="shared" si="663"/>
        <v>0</v>
      </c>
      <c r="BD1535" s="171">
        <f>(VLOOKUP($D1535,'P4 Destination'!$C$21:$M$176,4,0))*BC1535</f>
        <v>0</v>
      </c>
      <c r="BE1535" s="172">
        <f t="shared" si="664"/>
        <v>0</v>
      </c>
      <c r="BF1535" s="171">
        <f>(VLOOKUP($D1535,'P4 Destination'!$C$21:$M$176,5,0))*BE1535</f>
        <v>0</v>
      </c>
      <c r="BG1535" s="172">
        <f t="shared" si="665"/>
        <v>24</v>
      </c>
      <c r="BH1535" s="171">
        <f>(VLOOKUP($D1535,'P4 Destination'!$C$21:$M$176,6,0))*BG1535</f>
        <v>0</v>
      </c>
      <c r="BI1535" s="172">
        <f t="shared" si="666"/>
        <v>0</v>
      </c>
      <c r="BJ1535" s="171">
        <f>(VLOOKUP($D1535,'P4 Destination'!$C$21:$M$176,7,0))*BI1535</f>
        <v>0</v>
      </c>
      <c r="BK1535" s="172">
        <f t="shared" si="667"/>
        <v>0</v>
      </c>
      <c r="BL1535" s="171">
        <f>(VLOOKUP($D1535,'P4 Destination'!$C$21:$M$176,8,0))*BK1535</f>
        <v>0</v>
      </c>
      <c r="BM1535" s="172">
        <f t="shared" si="668"/>
        <v>0</v>
      </c>
      <c r="BN1535" s="171">
        <f>(VLOOKUP($D1535,'P4 Destination'!$C$21:$M$176,9,0))*BM1535</f>
        <v>0</v>
      </c>
      <c r="BO1535" s="154">
        <f t="shared" si="673"/>
        <v>1</v>
      </c>
      <c r="BP1535" s="171">
        <f>(VLOOKUP(D1535,'P4 Destination'!$C$21:$M$176,10,0))*K1535</f>
        <v>0</v>
      </c>
      <c r="BQ1535" s="171">
        <f>(VLOOKUP(D1535,'P4 Destination'!$C$21:$M$176,11,0))*J1535</f>
        <v>0</v>
      </c>
      <c r="BR1535" s="173">
        <f t="shared" si="669"/>
        <v>0</v>
      </c>
      <c r="BS1535" s="173">
        <f>(AV1535*2500)*'P6 Verzekering'!$E$11</f>
        <v>0</v>
      </c>
      <c r="BT1535" s="173">
        <f>(AW1535*2500)*'P6 Verzekering'!$E$12</f>
        <v>0</v>
      </c>
      <c r="BU1535" s="173">
        <f>(L1535*2500)*'P6 Verzekering'!$E$13</f>
        <v>0</v>
      </c>
      <c r="BV1535" s="173">
        <f t="shared" si="670"/>
        <v>0</v>
      </c>
      <c r="BW1535"/>
      <c r="BX1535"/>
    </row>
    <row r="1536" spans="1:76">
      <c r="A1536" s="152" t="s">
        <v>2306</v>
      </c>
      <c r="B1536" s="152" t="s">
        <v>219</v>
      </c>
      <c r="C1536" s="152" t="s">
        <v>219</v>
      </c>
      <c r="D1536" s="152" t="s">
        <v>313</v>
      </c>
      <c r="E1536" s="152" t="s">
        <v>312</v>
      </c>
      <c r="F1536" s="153">
        <f t="shared" si="646"/>
        <v>25</v>
      </c>
      <c r="G1536" s="154">
        <v>1</v>
      </c>
      <c r="H1536" s="154">
        <f>IFERROR(VLOOKUP(B1536,'P2 Origin'!$C$21:$Q$176,15,FALSE),0)</f>
        <v>0</v>
      </c>
      <c r="I1536" s="154">
        <f>IFERROR(VLOOKUP(D1536,'P4 Destination'!$C$21:$Q$176,15,FALSE),0)</f>
        <v>0</v>
      </c>
      <c r="J1536" s="155"/>
      <c r="K1536" s="155">
        <v>1</v>
      </c>
      <c r="L1536" s="156">
        <v>0</v>
      </c>
      <c r="M1536" s="155">
        <v>0</v>
      </c>
      <c r="N1536" s="155">
        <v>0</v>
      </c>
      <c r="O1536" s="157">
        <f t="shared" si="647"/>
        <v>0</v>
      </c>
      <c r="P1536" s="158">
        <f t="shared" si="648"/>
        <v>0</v>
      </c>
      <c r="Q1536" s="159">
        <f>IFERROR(VLOOKUP(N1536,'P1 Intra-Europees'!$A$15:$H$25,3,0),0)*P1536</f>
        <v>0</v>
      </c>
      <c r="R1536" s="160">
        <f t="shared" si="649"/>
        <v>0</v>
      </c>
      <c r="S1536" s="159">
        <f>IFERROR(VLOOKUP(N1536,'P1 Intra-Europees'!$A$15:$H$25,4,0),0)*R1536</f>
        <v>0</v>
      </c>
      <c r="T1536" s="160">
        <f t="shared" si="650"/>
        <v>0</v>
      </c>
      <c r="U1536" s="159">
        <f>IFERROR(VLOOKUP(N1536,'P1 Intra-Europees'!$A$15:$H$25,5,0),0)*T1536</f>
        <v>0</v>
      </c>
      <c r="V1536" s="160">
        <f t="shared" si="651"/>
        <v>0</v>
      </c>
      <c r="W1536" s="159">
        <f>IFERROR(VLOOKUP(N1536,'P1 Intra-Europees'!$A$15:$H$25,6,0),0)*V1536</f>
        <v>0</v>
      </c>
      <c r="X1536" s="160">
        <f t="shared" si="652"/>
        <v>0</v>
      </c>
      <c r="Y1536" s="159">
        <f>IFERROR(VLOOKUP(N1536,'P1 Intra-Europees'!$A$15:$H$25,7,0),0)*X1536</f>
        <v>0</v>
      </c>
      <c r="Z1536" s="161">
        <f t="shared" si="653"/>
        <v>0</v>
      </c>
      <c r="AA1536" s="162">
        <f>IFERROR(VLOOKUP(N1536,'P1 Intra-Europees'!$A$15:$H$25,8,0),0)*Z1536</f>
        <v>0</v>
      </c>
      <c r="AB1536" s="163">
        <f t="shared" si="654"/>
        <v>0</v>
      </c>
      <c r="AC1536" s="157" t="str">
        <f>VLOOKUP(B1536,'P2 Origin'!$C$21:$O$176,13,0)</f>
        <v>EUR</v>
      </c>
      <c r="AD1536" s="164">
        <f t="shared" si="655"/>
        <v>0</v>
      </c>
      <c r="AE1536" s="165">
        <f>IF(AU1536&gt;0.1,VLOOKUP(B1536,'P2 Origin'!$C$21:$M$176,3,0)*H1536,0)</f>
        <v>0</v>
      </c>
      <c r="AF1536" s="166">
        <f t="shared" si="656"/>
        <v>0</v>
      </c>
      <c r="AG1536" s="165">
        <f>(VLOOKUP(B1536,'P2 Origin'!$C$21:$M$176,4,0))*AF1536</f>
        <v>0</v>
      </c>
      <c r="AH1536" s="166">
        <f t="shared" si="657"/>
        <v>0</v>
      </c>
      <c r="AI1536" s="165">
        <f>(VLOOKUP(B1536,'P2 Origin'!$C$21:$M$176,5,0))*AH1536</f>
        <v>0</v>
      </c>
      <c r="AJ1536" s="166">
        <f t="shared" si="671"/>
        <v>25</v>
      </c>
      <c r="AK1536" s="165">
        <f>(VLOOKUP(B1536,'P2 Origin'!$C$21:$M$176,6,0))*AJ1536</f>
        <v>0</v>
      </c>
      <c r="AL1536" s="166">
        <f t="shared" si="658"/>
        <v>0</v>
      </c>
      <c r="AM1536" s="165">
        <f>(VLOOKUP($B1536,'P2 Origin'!$C$21:$M$176,7,0))*AL1536</f>
        <v>0</v>
      </c>
      <c r="AN1536" s="166">
        <f t="shared" si="659"/>
        <v>0</v>
      </c>
      <c r="AO1536" s="165">
        <f>(VLOOKUP($B1536,'P2 Origin'!$C$21:$M$176,8,0))*AN1536</f>
        <v>0</v>
      </c>
      <c r="AP1536" s="166">
        <f t="shared" si="660"/>
        <v>0</v>
      </c>
      <c r="AQ1536" s="165">
        <f>(VLOOKUP($B1536,'P2 Origin'!$C$21:$M$176,9,0))*AP1536</f>
        <v>0</v>
      </c>
      <c r="AR1536" s="155">
        <f t="shared" si="672"/>
        <v>1</v>
      </c>
      <c r="AS1536" s="164">
        <f>(VLOOKUP(B1536,'P2 Origin'!$C$21:$M$176,10,0))*K1536</f>
        <v>0</v>
      </c>
      <c r="AT1536" s="164">
        <f>(VLOOKUP(B1536,'P2 Origin'!$C$21:$M$176,11,0))*J1536</f>
        <v>0</v>
      </c>
      <c r="AU1536" s="167">
        <v>25</v>
      </c>
      <c r="AV1536" s="168">
        <v>25</v>
      </c>
      <c r="AW1536" s="169">
        <v>0</v>
      </c>
      <c r="AX1536" s="170">
        <f>IF(AU1536&gt;=0.1,'P3 Bureaumarge zee- en luchtvr.'!$D$12,0)</f>
        <v>0</v>
      </c>
      <c r="AY1536" s="163">
        <f t="shared" si="661"/>
        <v>0</v>
      </c>
      <c r="AZ1536" s="157" t="str">
        <f>VLOOKUP(D1536,'P4 Destination'!$C$21:$O$176,13,0)</f>
        <v>USD</v>
      </c>
      <c r="BA1536" s="164">
        <f t="shared" si="662"/>
        <v>0</v>
      </c>
      <c r="BB1536" s="171">
        <f>IF(AU1536&gt;0.1,(VLOOKUP(D1536,'P4 Destination'!$C$21:$M$176,3,0))*I1536,0)</f>
        <v>0</v>
      </c>
      <c r="BC1536" s="172">
        <f t="shared" si="663"/>
        <v>0</v>
      </c>
      <c r="BD1536" s="171">
        <f>(VLOOKUP($D1536,'P4 Destination'!$C$21:$M$176,4,0))*BC1536</f>
        <v>0</v>
      </c>
      <c r="BE1536" s="172">
        <f t="shared" si="664"/>
        <v>0</v>
      </c>
      <c r="BF1536" s="171">
        <f>(VLOOKUP($D1536,'P4 Destination'!$C$21:$M$176,5,0))*BE1536</f>
        <v>0</v>
      </c>
      <c r="BG1536" s="172">
        <f t="shared" si="665"/>
        <v>25</v>
      </c>
      <c r="BH1536" s="171">
        <f>(VLOOKUP($D1536,'P4 Destination'!$C$21:$M$176,6,0))*BG1536</f>
        <v>0</v>
      </c>
      <c r="BI1536" s="172">
        <f t="shared" si="666"/>
        <v>0</v>
      </c>
      <c r="BJ1536" s="171">
        <f>(VLOOKUP($D1536,'P4 Destination'!$C$21:$M$176,7,0))*BI1536</f>
        <v>0</v>
      </c>
      <c r="BK1536" s="172">
        <f t="shared" si="667"/>
        <v>0</v>
      </c>
      <c r="BL1536" s="171">
        <f>(VLOOKUP($D1536,'P4 Destination'!$C$21:$M$176,8,0))*BK1536</f>
        <v>0</v>
      </c>
      <c r="BM1536" s="172">
        <f t="shared" si="668"/>
        <v>0</v>
      </c>
      <c r="BN1536" s="171">
        <f>(VLOOKUP($D1536,'P4 Destination'!$C$21:$M$176,9,0))*BM1536</f>
        <v>0</v>
      </c>
      <c r="BO1536" s="154">
        <f t="shared" si="673"/>
        <v>1</v>
      </c>
      <c r="BP1536" s="171">
        <f>(VLOOKUP(D1536,'P4 Destination'!$C$21:$M$176,10,0))*K1536</f>
        <v>0</v>
      </c>
      <c r="BQ1536" s="171">
        <f>(VLOOKUP(D1536,'P4 Destination'!$C$21:$M$176,11,0))*J1536</f>
        <v>0</v>
      </c>
      <c r="BR1536" s="173">
        <f t="shared" si="669"/>
        <v>0</v>
      </c>
      <c r="BS1536" s="173">
        <f>(AV1536*2500)*'P6 Verzekering'!$E$11</f>
        <v>0</v>
      </c>
      <c r="BT1536" s="173">
        <f>(AW1536*2500)*'P6 Verzekering'!$E$12</f>
        <v>0</v>
      </c>
      <c r="BU1536" s="173">
        <f>(L1536*2500)*'P6 Verzekering'!$E$13</f>
        <v>0</v>
      </c>
      <c r="BV1536" s="173">
        <f t="shared" si="670"/>
        <v>0</v>
      </c>
      <c r="BW1536"/>
      <c r="BX1536"/>
    </row>
    <row r="1537" spans="1:76">
      <c r="A1537" s="152" t="s">
        <v>2307</v>
      </c>
      <c r="B1537" s="152" t="s">
        <v>219</v>
      </c>
      <c r="C1537" s="152" t="s">
        <v>219</v>
      </c>
      <c r="D1537" s="152" t="s">
        <v>313</v>
      </c>
      <c r="E1537" s="152" t="s">
        <v>312</v>
      </c>
      <c r="F1537" s="153">
        <f t="shared" si="646"/>
        <v>29</v>
      </c>
      <c r="G1537" s="154">
        <v>1</v>
      </c>
      <c r="H1537" s="154">
        <f>IFERROR(VLOOKUP(B1537,'P2 Origin'!$C$21:$Q$176,15,FALSE),0)</f>
        <v>0</v>
      </c>
      <c r="I1537" s="154">
        <f>IFERROR(VLOOKUP(D1537,'P4 Destination'!$C$21:$Q$176,15,FALSE),0)</f>
        <v>0</v>
      </c>
      <c r="J1537" s="155"/>
      <c r="K1537" s="155">
        <v>1</v>
      </c>
      <c r="L1537" s="156">
        <v>0</v>
      </c>
      <c r="M1537" s="155">
        <v>0</v>
      </c>
      <c r="N1537" s="155">
        <v>0</v>
      </c>
      <c r="O1537" s="157">
        <f t="shared" si="647"/>
        <v>0</v>
      </c>
      <c r="P1537" s="158">
        <f t="shared" si="648"/>
        <v>0</v>
      </c>
      <c r="Q1537" s="159">
        <f>IFERROR(VLOOKUP(N1537,'P1 Intra-Europees'!$A$15:$H$25,3,0),0)*P1537</f>
        <v>0</v>
      </c>
      <c r="R1537" s="160">
        <f t="shared" si="649"/>
        <v>0</v>
      </c>
      <c r="S1537" s="159">
        <f>IFERROR(VLOOKUP(N1537,'P1 Intra-Europees'!$A$15:$H$25,4,0),0)*R1537</f>
        <v>0</v>
      </c>
      <c r="T1537" s="160">
        <f t="shared" si="650"/>
        <v>0</v>
      </c>
      <c r="U1537" s="159">
        <f>IFERROR(VLOOKUP(N1537,'P1 Intra-Europees'!$A$15:$H$25,5,0),0)*T1537</f>
        <v>0</v>
      </c>
      <c r="V1537" s="160">
        <f t="shared" si="651"/>
        <v>0</v>
      </c>
      <c r="W1537" s="159">
        <f>IFERROR(VLOOKUP(N1537,'P1 Intra-Europees'!$A$15:$H$25,6,0),0)*V1537</f>
        <v>0</v>
      </c>
      <c r="X1537" s="160">
        <f t="shared" si="652"/>
        <v>0</v>
      </c>
      <c r="Y1537" s="159">
        <f>IFERROR(VLOOKUP(N1537,'P1 Intra-Europees'!$A$15:$H$25,7,0),0)*X1537</f>
        <v>0</v>
      </c>
      <c r="Z1537" s="161">
        <f t="shared" si="653"/>
        <v>0</v>
      </c>
      <c r="AA1537" s="162">
        <f>IFERROR(VLOOKUP(N1537,'P1 Intra-Europees'!$A$15:$H$25,8,0),0)*Z1537</f>
        <v>0</v>
      </c>
      <c r="AB1537" s="163">
        <f t="shared" si="654"/>
        <v>0</v>
      </c>
      <c r="AC1537" s="157" t="str">
        <f>VLOOKUP(B1537,'P2 Origin'!$C$21:$O$176,13,0)</f>
        <v>EUR</v>
      </c>
      <c r="AD1537" s="164">
        <f t="shared" si="655"/>
        <v>0</v>
      </c>
      <c r="AE1537" s="165">
        <f>IF(AU1537&gt;0.1,VLOOKUP(B1537,'P2 Origin'!$C$21:$M$176,3,0)*H1537,0)</f>
        <v>0</v>
      </c>
      <c r="AF1537" s="166">
        <f t="shared" si="656"/>
        <v>0</v>
      </c>
      <c r="AG1537" s="165">
        <f>(VLOOKUP(B1537,'P2 Origin'!$C$21:$M$176,4,0))*AF1537</f>
        <v>0</v>
      </c>
      <c r="AH1537" s="166">
        <f t="shared" si="657"/>
        <v>0</v>
      </c>
      <c r="AI1537" s="165">
        <f>(VLOOKUP(B1537,'P2 Origin'!$C$21:$M$176,5,0))*AH1537</f>
        <v>0</v>
      </c>
      <c r="AJ1537" s="166">
        <f t="shared" si="671"/>
        <v>0</v>
      </c>
      <c r="AK1537" s="165">
        <f>(VLOOKUP(B1537,'P2 Origin'!$C$21:$M$176,6,0))*AJ1537</f>
        <v>0</v>
      </c>
      <c r="AL1537" s="166">
        <f t="shared" si="658"/>
        <v>29</v>
      </c>
      <c r="AM1537" s="165">
        <f>(VLOOKUP($B1537,'P2 Origin'!$C$21:$M$176,7,0))*AL1537</f>
        <v>0</v>
      </c>
      <c r="AN1537" s="166">
        <f t="shared" si="659"/>
        <v>0</v>
      </c>
      <c r="AO1537" s="165">
        <f>(VLOOKUP($B1537,'P2 Origin'!$C$21:$M$176,8,0))*AN1537</f>
        <v>0</v>
      </c>
      <c r="AP1537" s="166">
        <f t="shared" si="660"/>
        <v>0</v>
      </c>
      <c r="AQ1537" s="165">
        <f>(VLOOKUP($B1537,'P2 Origin'!$C$21:$M$176,9,0))*AP1537</f>
        <v>0</v>
      </c>
      <c r="AR1537" s="155">
        <f t="shared" si="672"/>
        <v>1</v>
      </c>
      <c r="AS1537" s="164">
        <f>(VLOOKUP(B1537,'P2 Origin'!$C$21:$M$176,10,0))*K1537</f>
        <v>0</v>
      </c>
      <c r="AT1537" s="164">
        <f>(VLOOKUP(B1537,'P2 Origin'!$C$21:$M$176,11,0))*J1537</f>
        <v>0</v>
      </c>
      <c r="AU1537" s="167">
        <v>29</v>
      </c>
      <c r="AV1537" s="168">
        <v>29</v>
      </c>
      <c r="AW1537" s="169">
        <v>0</v>
      </c>
      <c r="AX1537" s="170">
        <f>IF(AU1537&gt;=0.1,'P3 Bureaumarge zee- en luchtvr.'!$D$12,0)</f>
        <v>0</v>
      </c>
      <c r="AY1537" s="163">
        <f t="shared" si="661"/>
        <v>0</v>
      </c>
      <c r="AZ1537" s="157" t="str">
        <f>VLOOKUP(D1537,'P4 Destination'!$C$21:$O$176,13,0)</f>
        <v>USD</v>
      </c>
      <c r="BA1537" s="164">
        <f t="shared" si="662"/>
        <v>0</v>
      </c>
      <c r="BB1537" s="171">
        <f>IF(AU1537&gt;0.1,(VLOOKUP(D1537,'P4 Destination'!$C$21:$M$176,3,0))*I1537,0)</f>
        <v>0</v>
      </c>
      <c r="BC1537" s="172">
        <f t="shared" si="663"/>
        <v>0</v>
      </c>
      <c r="BD1537" s="171">
        <f>(VLOOKUP($D1537,'P4 Destination'!$C$21:$M$176,4,0))*BC1537</f>
        <v>0</v>
      </c>
      <c r="BE1537" s="172">
        <f t="shared" si="664"/>
        <v>0</v>
      </c>
      <c r="BF1537" s="171">
        <f>(VLOOKUP($D1537,'P4 Destination'!$C$21:$M$176,5,0))*BE1537</f>
        <v>0</v>
      </c>
      <c r="BG1537" s="172">
        <f t="shared" si="665"/>
        <v>0</v>
      </c>
      <c r="BH1537" s="171">
        <f>(VLOOKUP($D1537,'P4 Destination'!$C$21:$M$176,6,0))*BG1537</f>
        <v>0</v>
      </c>
      <c r="BI1537" s="172">
        <f t="shared" si="666"/>
        <v>29</v>
      </c>
      <c r="BJ1537" s="171">
        <f>(VLOOKUP($D1537,'P4 Destination'!$C$21:$M$176,7,0))*BI1537</f>
        <v>0</v>
      </c>
      <c r="BK1537" s="172">
        <f t="shared" si="667"/>
        <v>0</v>
      </c>
      <c r="BL1537" s="171">
        <f>(VLOOKUP($D1537,'P4 Destination'!$C$21:$M$176,8,0))*BK1537</f>
        <v>0</v>
      </c>
      <c r="BM1537" s="172">
        <f t="shared" si="668"/>
        <v>0</v>
      </c>
      <c r="BN1537" s="171">
        <f>(VLOOKUP($D1537,'P4 Destination'!$C$21:$M$176,9,0))*BM1537</f>
        <v>0</v>
      </c>
      <c r="BO1537" s="154">
        <f t="shared" si="673"/>
        <v>1</v>
      </c>
      <c r="BP1537" s="171">
        <f>(VLOOKUP(D1537,'P4 Destination'!$C$21:$M$176,10,0))*K1537</f>
        <v>0</v>
      </c>
      <c r="BQ1537" s="171">
        <f>(VLOOKUP(D1537,'P4 Destination'!$C$21:$M$176,11,0))*J1537</f>
        <v>0</v>
      </c>
      <c r="BR1537" s="173">
        <f t="shared" si="669"/>
        <v>0</v>
      </c>
      <c r="BS1537" s="173">
        <f>(AV1537*2500)*'P6 Verzekering'!$E$11</f>
        <v>0</v>
      </c>
      <c r="BT1537" s="173">
        <f>(AW1537*2500)*'P6 Verzekering'!$E$12</f>
        <v>0</v>
      </c>
      <c r="BU1537" s="173">
        <f>(L1537*2500)*'P6 Verzekering'!$E$13</f>
        <v>0</v>
      </c>
      <c r="BV1537" s="173">
        <f t="shared" si="670"/>
        <v>0</v>
      </c>
      <c r="BW1537"/>
      <c r="BX1537"/>
    </row>
    <row r="1538" spans="1:76">
      <c r="A1538" s="152" t="s">
        <v>2309</v>
      </c>
      <c r="B1538" s="152" t="s">
        <v>219</v>
      </c>
      <c r="C1538" s="152" t="s">
        <v>219</v>
      </c>
      <c r="D1538" s="152" t="s">
        <v>322</v>
      </c>
      <c r="E1538" s="152" t="s">
        <v>321</v>
      </c>
      <c r="F1538" s="153">
        <f t="shared" si="646"/>
        <v>9</v>
      </c>
      <c r="G1538" s="154">
        <v>1</v>
      </c>
      <c r="H1538" s="154">
        <f>IFERROR(VLOOKUP(B1538,'P2 Origin'!$C$21:$Q$176,15,FALSE),0)</f>
        <v>0</v>
      </c>
      <c r="I1538" s="154">
        <f>IFERROR(VLOOKUP(D1538,'P4 Destination'!$C$21:$Q$176,15,FALSE),0)</f>
        <v>0</v>
      </c>
      <c r="J1538" s="155"/>
      <c r="K1538" s="155">
        <v>1</v>
      </c>
      <c r="L1538" s="156">
        <v>0</v>
      </c>
      <c r="M1538" s="155">
        <v>0</v>
      </c>
      <c r="N1538" s="155">
        <v>0</v>
      </c>
      <c r="O1538" s="157">
        <f t="shared" si="647"/>
        <v>0</v>
      </c>
      <c r="P1538" s="158">
        <f t="shared" si="648"/>
        <v>0</v>
      </c>
      <c r="Q1538" s="159">
        <f>IFERROR(VLOOKUP(N1538,'P1 Intra-Europees'!$A$15:$H$25,3,0),0)*P1538</f>
        <v>0</v>
      </c>
      <c r="R1538" s="160">
        <f t="shared" si="649"/>
        <v>0</v>
      </c>
      <c r="S1538" s="159">
        <f>IFERROR(VLOOKUP(N1538,'P1 Intra-Europees'!$A$15:$H$25,4,0),0)*R1538</f>
        <v>0</v>
      </c>
      <c r="T1538" s="160">
        <f t="shared" si="650"/>
        <v>0</v>
      </c>
      <c r="U1538" s="159">
        <f>IFERROR(VLOOKUP(N1538,'P1 Intra-Europees'!$A$15:$H$25,5,0),0)*T1538</f>
        <v>0</v>
      </c>
      <c r="V1538" s="160">
        <f t="shared" si="651"/>
        <v>0</v>
      </c>
      <c r="W1538" s="159">
        <f>IFERROR(VLOOKUP(N1538,'P1 Intra-Europees'!$A$15:$H$25,6,0),0)*V1538</f>
        <v>0</v>
      </c>
      <c r="X1538" s="160">
        <f t="shared" si="652"/>
        <v>0</v>
      </c>
      <c r="Y1538" s="159">
        <f>IFERROR(VLOOKUP(N1538,'P1 Intra-Europees'!$A$15:$H$25,7,0),0)*X1538</f>
        <v>0</v>
      </c>
      <c r="Z1538" s="161">
        <f t="shared" si="653"/>
        <v>0</v>
      </c>
      <c r="AA1538" s="162">
        <f>IFERROR(VLOOKUP(N1538,'P1 Intra-Europees'!$A$15:$H$25,8,0),0)*Z1538</f>
        <v>0</v>
      </c>
      <c r="AB1538" s="163">
        <f t="shared" si="654"/>
        <v>0</v>
      </c>
      <c r="AC1538" s="157" t="str">
        <f>VLOOKUP(B1538,'P2 Origin'!$C$21:$O$176,13,0)</f>
        <v>EUR</v>
      </c>
      <c r="AD1538" s="164">
        <f t="shared" si="655"/>
        <v>0</v>
      </c>
      <c r="AE1538" s="165">
        <f>IF(AU1538&gt;0.1,VLOOKUP(B1538,'P2 Origin'!$C$21:$M$176,3,0)*H1538,0)</f>
        <v>0</v>
      </c>
      <c r="AF1538" s="166">
        <f t="shared" si="656"/>
        <v>0</v>
      </c>
      <c r="AG1538" s="165">
        <f>(VLOOKUP(B1538,'P2 Origin'!$C$21:$M$176,4,0))*AF1538</f>
        <v>0</v>
      </c>
      <c r="AH1538" s="166">
        <f t="shared" si="657"/>
        <v>9</v>
      </c>
      <c r="AI1538" s="165">
        <f>(VLOOKUP(B1538,'P2 Origin'!$C$21:$M$176,5,0))*AH1538</f>
        <v>0</v>
      </c>
      <c r="AJ1538" s="166">
        <f t="shared" si="671"/>
        <v>0</v>
      </c>
      <c r="AK1538" s="165">
        <f>(VLOOKUP(B1538,'P2 Origin'!$C$21:$M$176,6,0))*AJ1538</f>
        <v>0</v>
      </c>
      <c r="AL1538" s="166">
        <f t="shared" si="658"/>
        <v>0</v>
      </c>
      <c r="AM1538" s="165">
        <f>(VLOOKUP($B1538,'P2 Origin'!$C$21:$M$176,7,0))*AL1538</f>
        <v>0</v>
      </c>
      <c r="AN1538" s="166">
        <f t="shared" si="659"/>
        <v>0</v>
      </c>
      <c r="AO1538" s="165">
        <f>(VLOOKUP($B1538,'P2 Origin'!$C$21:$M$176,8,0))*AN1538</f>
        <v>0</v>
      </c>
      <c r="AP1538" s="166">
        <f t="shared" si="660"/>
        <v>0</v>
      </c>
      <c r="AQ1538" s="165">
        <f>(VLOOKUP($B1538,'P2 Origin'!$C$21:$M$176,9,0))*AP1538</f>
        <v>0</v>
      </c>
      <c r="AR1538" s="155">
        <f t="shared" si="672"/>
        <v>1</v>
      </c>
      <c r="AS1538" s="164">
        <f>(VLOOKUP(B1538,'P2 Origin'!$C$21:$M$176,10,0))*K1538</f>
        <v>0</v>
      </c>
      <c r="AT1538" s="164">
        <f>(VLOOKUP(B1538,'P2 Origin'!$C$21:$M$176,11,0))*J1538</f>
        <v>0</v>
      </c>
      <c r="AU1538" s="167">
        <v>9</v>
      </c>
      <c r="AV1538" s="168">
        <v>9</v>
      </c>
      <c r="AW1538" s="169">
        <v>0</v>
      </c>
      <c r="AX1538" s="170">
        <f>IF(AU1538&gt;=0.1,'P3 Bureaumarge zee- en luchtvr.'!$D$12,0)</f>
        <v>0</v>
      </c>
      <c r="AY1538" s="163">
        <f t="shared" si="661"/>
        <v>0</v>
      </c>
      <c r="AZ1538" s="157" t="str">
        <f>VLOOKUP(D1538,'P4 Destination'!$C$21:$O$176,13,0)</f>
        <v>USD</v>
      </c>
      <c r="BA1538" s="164">
        <f t="shared" si="662"/>
        <v>0</v>
      </c>
      <c r="BB1538" s="171">
        <f>IF(AU1538&gt;0.1,(VLOOKUP(D1538,'P4 Destination'!$C$21:$M$176,3,0))*I1538,0)</f>
        <v>0</v>
      </c>
      <c r="BC1538" s="172">
        <f t="shared" si="663"/>
        <v>0</v>
      </c>
      <c r="BD1538" s="171">
        <f>(VLOOKUP($D1538,'P4 Destination'!$C$21:$M$176,4,0))*BC1538</f>
        <v>0</v>
      </c>
      <c r="BE1538" s="172">
        <f t="shared" si="664"/>
        <v>9</v>
      </c>
      <c r="BF1538" s="171">
        <f>(VLOOKUP($D1538,'P4 Destination'!$C$21:$M$176,5,0))*BE1538</f>
        <v>0</v>
      </c>
      <c r="BG1538" s="172">
        <f t="shared" si="665"/>
        <v>0</v>
      </c>
      <c r="BH1538" s="171">
        <f>(VLOOKUP($D1538,'P4 Destination'!$C$21:$M$176,6,0))*BG1538</f>
        <v>0</v>
      </c>
      <c r="BI1538" s="172">
        <f t="shared" si="666"/>
        <v>0</v>
      </c>
      <c r="BJ1538" s="171">
        <f>(VLOOKUP($D1538,'P4 Destination'!$C$21:$M$176,7,0))*BI1538</f>
        <v>0</v>
      </c>
      <c r="BK1538" s="172">
        <f t="shared" si="667"/>
        <v>0</v>
      </c>
      <c r="BL1538" s="171">
        <f>(VLOOKUP($D1538,'P4 Destination'!$C$21:$M$176,8,0))*BK1538</f>
        <v>0</v>
      </c>
      <c r="BM1538" s="172">
        <f t="shared" si="668"/>
        <v>0</v>
      </c>
      <c r="BN1538" s="171">
        <f>(VLOOKUP($D1538,'P4 Destination'!$C$21:$M$176,9,0))*BM1538</f>
        <v>0</v>
      </c>
      <c r="BO1538" s="154">
        <f t="shared" si="673"/>
        <v>1</v>
      </c>
      <c r="BP1538" s="171">
        <f>(VLOOKUP(D1538,'P4 Destination'!$C$21:$M$176,10,0))*K1538</f>
        <v>0</v>
      </c>
      <c r="BQ1538" s="171">
        <f>(VLOOKUP(D1538,'P4 Destination'!$C$21:$M$176,11,0))*J1538</f>
        <v>0</v>
      </c>
      <c r="BR1538" s="173">
        <f t="shared" si="669"/>
        <v>0</v>
      </c>
      <c r="BS1538" s="173">
        <f>(AV1538*2500)*'P6 Verzekering'!$E$11</f>
        <v>0</v>
      </c>
      <c r="BT1538" s="173">
        <f>(AW1538*2500)*'P6 Verzekering'!$E$12</f>
        <v>0</v>
      </c>
      <c r="BU1538" s="173">
        <f>(L1538*2500)*'P6 Verzekering'!$E$13</f>
        <v>0</v>
      </c>
      <c r="BV1538" s="173">
        <f t="shared" si="670"/>
        <v>0</v>
      </c>
      <c r="BW1538"/>
      <c r="BX1538"/>
    </row>
    <row r="1539" spans="1:76">
      <c r="A1539" s="152" t="s">
        <v>2311</v>
      </c>
      <c r="B1539" s="152" t="s">
        <v>219</v>
      </c>
      <c r="C1539" s="152" t="s">
        <v>219</v>
      </c>
      <c r="D1539" s="152" t="s">
        <v>295</v>
      </c>
      <c r="E1539" s="152" t="s">
        <v>294</v>
      </c>
      <c r="F1539" s="153">
        <f t="shared" si="646"/>
        <v>51</v>
      </c>
      <c r="G1539" s="154">
        <v>1</v>
      </c>
      <c r="H1539" s="154">
        <f>IFERROR(VLOOKUP(B1539,'P2 Origin'!$C$21:$Q$176,15,FALSE),0)</f>
        <v>0</v>
      </c>
      <c r="I1539" s="154">
        <f>IFERROR(VLOOKUP(D1539,'P4 Destination'!$C$21:$Q$176,15,FALSE),0)</f>
        <v>1</v>
      </c>
      <c r="J1539" s="155">
        <v>1</v>
      </c>
      <c r="K1539" s="155"/>
      <c r="L1539" s="156">
        <v>0</v>
      </c>
      <c r="M1539" s="155">
        <v>0</v>
      </c>
      <c r="N1539" s="155">
        <v>0</v>
      </c>
      <c r="O1539" s="157">
        <f t="shared" si="647"/>
        <v>0</v>
      </c>
      <c r="P1539" s="158">
        <f t="shared" si="648"/>
        <v>0</v>
      </c>
      <c r="Q1539" s="159">
        <f>IFERROR(VLOOKUP(N1539,'P1 Intra-Europees'!$A$15:$H$25,3,0),0)*P1539</f>
        <v>0</v>
      </c>
      <c r="R1539" s="160">
        <f t="shared" si="649"/>
        <v>0</v>
      </c>
      <c r="S1539" s="159">
        <f>IFERROR(VLOOKUP(N1539,'P1 Intra-Europees'!$A$15:$H$25,4,0),0)*R1539</f>
        <v>0</v>
      </c>
      <c r="T1539" s="160">
        <f t="shared" si="650"/>
        <v>0</v>
      </c>
      <c r="U1539" s="159">
        <f>IFERROR(VLOOKUP(N1539,'P1 Intra-Europees'!$A$15:$H$25,5,0),0)*T1539</f>
        <v>0</v>
      </c>
      <c r="V1539" s="160">
        <f t="shared" si="651"/>
        <v>0</v>
      </c>
      <c r="W1539" s="159">
        <f>IFERROR(VLOOKUP(N1539,'P1 Intra-Europees'!$A$15:$H$25,6,0),0)*V1539</f>
        <v>0</v>
      </c>
      <c r="X1539" s="160">
        <f t="shared" si="652"/>
        <v>0</v>
      </c>
      <c r="Y1539" s="159">
        <f>IFERROR(VLOOKUP(N1539,'P1 Intra-Europees'!$A$15:$H$25,7,0),0)*X1539</f>
        <v>0</v>
      </c>
      <c r="Z1539" s="161">
        <f t="shared" si="653"/>
        <v>0</v>
      </c>
      <c r="AA1539" s="162">
        <f>IFERROR(VLOOKUP(N1539,'P1 Intra-Europees'!$A$15:$H$25,8,0),0)*Z1539</f>
        <v>0</v>
      </c>
      <c r="AB1539" s="163">
        <f t="shared" si="654"/>
        <v>0</v>
      </c>
      <c r="AC1539" s="157" t="str">
        <f>VLOOKUP(B1539,'P2 Origin'!$C$21:$O$176,13,0)</f>
        <v>EUR</v>
      </c>
      <c r="AD1539" s="164">
        <f t="shared" si="655"/>
        <v>0</v>
      </c>
      <c r="AE1539" s="165">
        <f>IF(AU1539&gt;0.1,VLOOKUP(B1539,'P2 Origin'!$C$21:$M$176,3,0)*H1539,0)</f>
        <v>0</v>
      </c>
      <c r="AF1539" s="166">
        <f t="shared" si="656"/>
        <v>0</v>
      </c>
      <c r="AG1539" s="165">
        <f>(VLOOKUP(B1539,'P2 Origin'!$C$21:$M$176,4,0))*AF1539</f>
        <v>0</v>
      </c>
      <c r="AH1539" s="166">
        <f t="shared" si="657"/>
        <v>0</v>
      </c>
      <c r="AI1539" s="165">
        <f>(VLOOKUP(B1539,'P2 Origin'!$C$21:$M$176,5,0))*AH1539</f>
        <v>0</v>
      </c>
      <c r="AJ1539" s="166">
        <f t="shared" si="671"/>
        <v>0</v>
      </c>
      <c r="AK1539" s="165">
        <f>(VLOOKUP(B1539,'P2 Origin'!$C$21:$M$176,6,0))*AJ1539</f>
        <v>0</v>
      </c>
      <c r="AL1539" s="166">
        <f t="shared" si="658"/>
        <v>0</v>
      </c>
      <c r="AM1539" s="165">
        <f>(VLOOKUP($B1539,'P2 Origin'!$C$21:$M$176,7,0))*AL1539</f>
        <v>0</v>
      </c>
      <c r="AN1539" s="166">
        <f t="shared" si="659"/>
        <v>0</v>
      </c>
      <c r="AO1539" s="165">
        <f>(VLOOKUP($B1539,'P2 Origin'!$C$21:$M$176,8,0))*AN1539</f>
        <v>0</v>
      </c>
      <c r="AP1539" s="166">
        <f t="shared" si="660"/>
        <v>51</v>
      </c>
      <c r="AQ1539" s="165">
        <f>(VLOOKUP($B1539,'P2 Origin'!$C$21:$M$176,9,0))*AP1539</f>
        <v>0</v>
      </c>
      <c r="AR1539" s="155">
        <f t="shared" si="672"/>
        <v>1</v>
      </c>
      <c r="AS1539" s="164">
        <f>(VLOOKUP(B1539,'P2 Origin'!$C$21:$M$176,10,0))*K1539</f>
        <v>0</v>
      </c>
      <c r="AT1539" s="164">
        <f>(VLOOKUP(B1539,'P2 Origin'!$C$21:$M$176,11,0))*J1539</f>
        <v>0</v>
      </c>
      <c r="AU1539" s="167">
        <v>51</v>
      </c>
      <c r="AV1539" s="168">
        <v>51</v>
      </c>
      <c r="AW1539" s="169">
        <v>0</v>
      </c>
      <c r="AX1539" s="170">
        <f>IF(AU1539&gt;=0.1,'P3 Bureaumarge zee- en luchtvr.'!$D$12,0)</f>
        <v>0</v>
      </c>
      <c r="AY1539" s="163">
        <f t="shared" si="661"/>
        <v>0</v>
      </c>
      <c r="AZ1539" s="157" t="str">
        <f>VLOOKUP(D1539,'P4 Destination'!$C$21:$O$176,13,0)</f>
        <v>USD</v>
      </c>
      <c r="BA1539" s="164">
        <f t="shared" si="662"/>
        <v>0</v>
      </c>
      <c r="BB1539" s="171">
        <f>IF(AU1539&gt;0.1,(VLOOKUP(D1539,'P4 Destination'!$C$21:$M$176,3,0))*I1539,0)</f>
        <v>0</v>
      </c>
      <c r="BC1539" s="172">
        <f t="shared" si="663"/>
        <v>0</v>
      </c>
      <c r="BD1539" s="171">
        <f>(VLOOKUP($D1539,'P4 Destination'!$C$21:$M$176,4,0))*BC1539</f>
        <v>0</v>
      </c>
      <c r="BE1539" s="172">
        <f t="shared" si="664"/>
        <v>0</v>
      </c>
      <c r="BF1539" s="171">
        <f>(VLOOKUP($D1539,'P4 Destination'!$C$21:$M$176,5,0))*BE1539</f>
        <v>0</v>
      </c>
      <c r="BG1539" s="172">
        <f t="shared" si="665"/>
        <v>0</v>
      </c>
      <c r="BH1539" s="171">
        <f>(VLOOKUP($D1539,'P4 Destination'!$C$21:$M$176,6,0))*BG1539</f>
        <v>0</v>
      </c>
      <c r="BI1539" s="172">
        <f t="shared" si="666"/>
        <v>0</v>
      </c>
      <c r="BJ1539" s="171">
        <f>(VLOOKUP($D1539,'P4 Destination'!$C$21:$M$176,7,0))*BI1539</f>
        <v>0</v>
      </c>
      <c r="BK1539" s="172">
        <f t="shared" si="667"/>
        <v>0</v>
      </c>
      <c r="BL1539" s="171">
        <f>(VLOOKUP($D1539,'P4 Destination'!$C$21:$M$176,8,0))*BK1539</f>
        <v>0</v>
      </c>
      <c r="BM1539" s="172">
        <f t="shared" si="668"/>
        <v>51</v>
      </c>
      <c r="BN1539" s="171">
        <f>(VLOOKUP($D1539,'P4 Destination'!$C$21:$M$176,9,0))*BM1539</f>
        <v>0</v>
      </c>
      <c r="BO1539" s="154">
        <f t="shared" si="673"/>
        <v>1</v>
      </c>
      <c r="BP1539" s="171">
        <f>(VLOOKUP(D1539,'P4 Destination'!$C$21:$M$176,10,0))*K1539</f>
        <v>0</v>
      </c>
      <c r="BQ1539" s="171">
        <f>(VLOOKUP(D1539,'P4 Destination'!$C$21:$M$176,11,0))*J1539</f>
        <v>0</v>
      </c>
      <c r="BR1539" s="173">
        <f t="shared" si="669"/>
        <v>0</v>
      </c>
      <c r="BS1539" s="173">
        <f>(AV1539*2500)*'P6 Verzekering'!$E$11</f>
        <v>0</v>
      </c>
      <c r="BT1539" s="173">
        <f>(AW1539*2500)*'P6 Verzekering'!$E$12</f>
        <v>0</v>
      </c>
      <c r="BU1539" s="173">
        <f>(L1539*2500)*'P6 Verzekering'!$E$13</f>
        <v>0</v>
      </c>
      <c r="BV1539" s="173">
        <f t="shared" si="670"/>
        <v>0</v>
      </c>
      <c r="BW1539"/>
      <c r="BX1539"/>
    </row>
    <row r="1540" spans="1:76">
      <c r="A1540" s="152" t="s">
        <v>2317</v>
      </c>
      <c r="B1540" s="152" t="s">
        <v>219</v>
      </c>
      <c r="C1540" s="152" t="s">
        <v>219</v>
      </c>
      <c r="D1540" s="152" t="s">
        <v>156</v>
      </c>
      <c r="E1540" s="152" t="s">
        <v>155</v>
      </c>
      <c r="F1540" s="153">
        <f t="shared" si="646"/>
        <v>5</v>
      </c>
      <c r="G1540" s="154">
        <v>0</v>
      </c>
      <c r="H1540" s="154">
        <f>IFERROR(VLOOKUP(B1540,'P2 Origin'!$C$21:$Q$176,15,FALSE),0)</f>
        <v>0</v>
      </c>
      <c r="I1540" s="154">
        <f>IFERROR(VLOOKUP(D1540,'P4 Destination'!$C$21:$Q$176,15,FALSE),0)</f>
        <v>1</v>
      </c>
      <c r="J1540" s="155"/>
      <c r="K1540" s="155"/>
      <c r="L1540" s="156">
        <v>5</v>
      </c>
      <c r="M1540" s="155">
        <v>1746</v>
      </c>
      <c r="N1540" s="155">
        <v>7</v>
      </c>
      <c r="O1540" s="157">
        <f t="shared" si="647"/>
        <v>0</v>
      </c>
      <c r="P1540" s="158">
        <f t="shared" si="648"/>
        <v>5</v>
      </c>
      <c r="Q1540" s="159">
        <f>IFERROR(VLOOKUP(N1540,'P1 Intra-Europees'!$A$15:$H$25,3,0),0)*P1540</f>
        <v>0</v>
      </c>
      <c r="R1540" s="160">
        <f t="shared" si="649"/>
        <v>0</v>
      </c>
      <c r="S1540" s="159">
        <f>IFERROR(VLOOKUP(N1540,'P1 Intra-Europees'!$A$15:$H$25,4,0),0)*R1540</f>
        <v>0</v>
      </c>
      <c r="T1540" s="160">
        <f t="shared" si="650"/>
        <v>0</v>
      </c>
      <c r="U1540" s="159">
        <f>IFERROR(VLOOKUP(N1540,'P1 Intra-Europees'!$A$15:$H$25,5,0),0)*T1540</f>
        <v>0</v>
      </c>
      <c r="V1540" s="160">
        <f t="shared" si="651"/>
        <v>0</v>
      </c>
      <c r="W1540" s="159">
        <f>IFERROR(VLOOKUP(N1540,'P1 Intra-Europees'!$A$15:$H$25,6,0),0)*V1540</f>
        <v>0</v>
      </c>
      <c r="X1540" s="160">
        <f t="shared" si="652"/>
        <v>0</v>
      </c>
      <c r="Y1540" s="159">
        <f>IFERROR(VLOOKUP(N1540,'P1 Intra-Europees'!$A$15:$H$25,7,0),0)*X1540</f>
        <v>0</v>
      </c>
      <c r="Z1540" s="161">
        <f t="shared" si="653"/>
        <v>0</v>
      </c>
      <c r="AA1540" s="162">
        <f>IFERROR(VLOOKUP(N1540,'P1 Intra-Europees'!$A$15:$H$25,8,0),0)*Z1540</f>
        <v>0</v>
      </c>
      <c r="AB1540" s="163">
        <f t="shared" si="654"/>
        <v>0</v>
      </c>
      <c r="AC1540" s="157" t="str">
        <f>VLOOKUP(B1540,'P2 Origin'!$C$21:$O$176,13,0)</f>
        <v>EUR</v>
      </c>
      <c r="AD1540" s="164">
        <f t="shared" si="655"/>
        <v>0</v>
      </c>
      <c r="AE1540" s="165">
        <f>IF(AU1540&gt;0.1,VLOOKUP(B1540,'P2 Origin'!$C$21:$M$176,3,0)*H1540,0)</f>
        <v>0</v>
      </c>
      <c r="AF1540" s="166">
        <f t="shared" si="656"/>
        <v>0</v>
      </c>
      <c r="AG1540" s="165">
        <f>(VLOOKUP(B1540,'P2 Origin'!$C$21:$M$176,4,0))*AF1540</f>
        <v>0</v>
      </c>
      <c r="AH1540" s="166">
        <f t="shared" si="657"/>
        <v>0</v>
      </c>
      <c r="AI1540" s="165">
        <f>(VLOOKUP(B1540,'P2 Origin'!$C$21:$M$176,5,0))*AH1540</f>
        <v>0</v>
      </c>
      <c r="AJ1540" s="166">
        <f t="shared" si="671"/>
        <v>0</v>
      </c>
      <c r="AK1540" s="165">
        <f>(VLOOKUP(B1540,'P2 Origin'!$C$21:$M$176,6,0))*AJ1540</f>
        <v>0</v>
      </c>
      <c r="AL1540" s="166">
        <f t="shared" si="658"/>
        <v>0</v>
      </c>
      <c r="AM1540" s="165">
        <f>(VLOOKUP($B1540,'P2 Origin'!$C$21:$M$176,7,0))*AL1540</f>
        <v>0</v>
      </c>
      <c r="AN1540" s="166">
        <f t="shared" si="659"/>
        <v>0</v>
      </c>
      <c r="AO1540" s="165">
        <f>(VLOOKUP($B1540,'P2 Origin'!$C$21:$M$176,8,0))*AN1540</f>
        <v>0</v>
      </c>
      <c r="AP1540" s="166">
        <f t="shared" si="660"/>
        <v>0</v>
      </c>
      <c r="AQ1540" s="165">
        <f>(VLOOKUP($B1540,'P2 Origin'!$C$21:$M$176,9,0))*AP1540</f>
        <v>0</v>
      </c>
      <c r="AR1540" s="155">
        <f t="shared" si="672"/>
        <v>0</v>
      </c>
      <c r="AS1540" s="164">
        <f>(VLOOKUP(B1540,'P2 Origin'!$C$21:$M$176,10,0))*K1540</f>
        <v>0</v>
      </c>
      <c r="AT1540" s="164">
        <f>(VLOOKUP(B1540,'P2 Origin'!$C$21:$M$176,11,0))*J1540</f>
        <v>0</v>
      </c>
      <c r="AU1540" s="167">
        <v>0</v>
      </c>
      <c r="AV1540" s="168">
        <v>0</v>
      </c>
      <c r="AW1540" s="169">
        <v>0</v>
      </c>
      <c r="AX1540" s="170">
        <f>IF(AU1540&gt;=0.1,'P3 Bureaumarge zee- en luchtvr.'!$D$12,0)</f>
        <v>0</v>
      </c>
      <c r="AY1540" s="163">
        <f t="shared" si="661"/>
        <v>0</v>
      </c>
      <c r="AZ1540" s="157" t="str">
        <f>VLOOKUP(D1540,'P4 Destination'!$C$21:$O$176,13,0)</f>
        <v>EUR</v>
      </c>
      <c r="BA1540" s="164">
        <f t="shared" si="662"/>
        <v>0</v>
      </c>
      <c r="BB1540" s="171">
        <f>IF(AU1540&gt;0.1,(VLOOKUP(D1540,'P4 Destination'!$C$21:$M$176,3,0))*I1540,0)</f>
        <v>0</v>
      </c>
      <c r="BC1540" s="172">
        <f t="shared" si="663"/>
        <v>0</v>
      </c>
      <c r="BD1540" s="171">
        <f>(VLOOKUP($D1540,'P4 Destination'!$C$21:$M$176,4,0))*BC1540</f>
        <v>0</v>
      </c>
      <c r="BE1540" s="172">
        <f t="shared" si="664"/>
        <v>0</v>
      </c>
      <c r="BF1540" s="171">
        <f>(VLOOKUP($D1540,'P4 Destination'!$C$21:$M$176,5,0))*BE1540</f>
        <v>0</v>
      </c>
      <c r="BG1540" s="172">
        <f t="shared" si="665"/>
        <v>0</v>
      </c>
      <c r="BH1540" s="171">
        <f>(VLOOKUP($D1540,'P4 Destination'!$C$21:$M$176,6,0))*BG1540</f>
        <v>0</v>
      </c>
      <c r="BI1540" s="172">
        <f t="shared" si="666"/>
        <v>0</v>
      </c>
      <c r="BJ1540" s="171">
        <f>(VLOOKUP($D1540,'P4 Destination'!$C$21:$M$176,7,0))*BI1540</f>
        <v>0</v>
      </c>
      <c r="BK1540" s="172">
        <f t="shared" si="667"/>
        <v>0</v>
      </c>
      <c r="BL1540" s="171">
        <f>(VLOOKUP($D1540,'P4 Destination'!$C$21:$M$176,8,0))*BK1540</f>
        <v>0</v>
      </c>
      <c r="BM1540" s="172">
        <f t="shared" si="668"/>
        <v>0</v>
      </c>
      <c r="BN1540" s="171">
        <f>(VLOOKUP($D1540,'P4 Destination'!$C$21:$M$176,9,0))*BM1540</f>
        <v>0</v>
      </c>
      <c r="BO1540" s="154">
        <f t="shared" si="673"/>
        <v>0</v>
      </c>
      <c r="BP1540" s="171">
        <f>(VLOOKUP(D1540,'P4 Destination'!$C$21:$M$176,10,0))*K1540</f>
        <v>0</v>
      </c>
      <c r="BQ1540" s="171">
        <f>(VLOOKUP(D1540,'P4 Destination'!$C$21:$M$176,11,0))*J1540</f>
        <v>0</v>
      </c>
      <c r="BR1540" s="173">
        <f t="shared" si="669"/>
        <v>0</v>
      </c>
      <c r="BS1540" s="173">
        <f>(AV1540*2500)*'P6 Verzekering'!$E$11</f>
        <v>0</v>
      </c>
      <c r="BT1540" s="173">
        <f>(AW1540*2500)*'P6 Verzekering'!$E$12</f>
        <v>0</v>
      </c>
      <c r="BU1540" s="173">
        <f>(L1540*2500)*'P6 Verzekering'!$E$13</f>
        <v>0</v>
      </c>
      <c r="BV1540" s="173">
        <f t="shared" si="670"/>
        <v>0</v>
      </c>
      <c r="BW1540"/>
      <c r="BX1540"/>
    </row>
    <row r="1541" spans="1:76">
      <c r="A1541" s="152" t="s">
        <v>2318</v>
      </c>
      <c r="B1541" s="152" t="s">
        <v>219</v>
      </c>
      <c r="C1541" s="152" t="s">
        <v>219</v>
      </c>
      <c r="D1541" s="152" t="s">
        <v>423</v>
      </c>
      <c r="E1541" s="152" t="s">
        <v>422</v>
      </c>
      <c r="F1541" s="153">
        <f t="shared" si="646"/>
        <v>37</v>
      </c>
      <c r="G1541" s="154">
        <v>1</v>
      </c>
      <c r="H1541" s="154">
        <f>IFERROR(VLOOKUP(B1541,'P2 Origin'!$C$21:$Q$176,15,FALSE),0)</f>
        <v>0</v>
      </c>
      <c r="I1541" s="154">
        <f>IFERROR(VLOOKUP(D1541,'P4 Destination'!$C$21:$Q$176,15,FALSE),0)</f>
        <v>1</v>
      </c>
      <c r="J1541" s="155"/>
      <c r="K1541" s="155">
        <v>1</v>
      </c>
      <c r="L1541" s="156">
        <v>0</v>
      </c>
      <c r="M1541" s="155">
        <v>0</v>
      </c>
      <c r="N1541" s="155">
        <v>0</v>
      </c>
      <c r="O1541" s="157">
        <f t="shared" si="647"/>
        <v>0</v>
      </c>
      <c r="P1541" s="158">
        <f t="shared" si="648"/>
        <v>0</v>
      </c>
      <c r="Q1541" s="159">
        <f>IFERROR(VLOOKUP(N1541,'P1 Intra-Europees'!$A$15:$H$25,3,0),0)*P1541</f>
        <v>0</v>
      </c>
      <c r="R1541" s="160">
        <f t="shared" si="649"/>
        <v>0</v>
      </c>
      <c r="S1541" s="159">
        <f>IFERROR(VLOOKUP(N1541,'P1 Intra-Europees'!$A$15:$H$25,4,0),0)*R1541</f>
        <v>0</v>
      </c>
      <c r="T1541" s="160">
        <f t="shared" si="650"/>
        <v>0</v>
      </c>
      <c r="U1541" s="159">
        <f>IFERROR(VLOOKUP(N1541,'P1 Intra-Europees'!$A$15:$H$25,5,0),0)*T1541</f>
        <v>0</v>
      </c>
      <c r="V1541" s="160">
        <f t="shared" si="651"/>
        <v>0</v>
      </c>
      <c r="W1541" s="159">
        <f>IFERROR(VLOOKUP(N1541,'P1 Intra-Europees'!$A$15:$H$25,6,0),0)*V1541</f>
        <v>0</v>
      </c>
      <c r="X1541" s="160">
        <f t="shared" si="652"/>
        <v>0</v>
      </c>
      <c r="Y1541" s="159">
        <f>IFERROR(VLOOKUP(N1541,'P1 Intra-Europees'!$A$15:$H$25,7,0),0)*X1541</f>
        <v>0</v>
      </c>
      <c r="Z1541" s="161">
        <f t="shared" si="653"/>
        <v>0</v>
      </c>
      <c r="AA1541" s="162">
        <f>IFERROR(VLOOKUP(N1541,'P1 Intra-Europees'!$A$15:$H$25,8,0),0)*Z1541</f>
        <v>0</v>
      </c>
      <c r="AB1541" s="163">
        <f t="shared" si="654"/>
        <v>0</v>
      </c>
      <c r="AC1541" s="157" t="str">
        <f>VLOOKUP(B1541,'P2 Origin'!$C$21:$O$176,13,0)</f>
        <v>EUR</v>
      </c>
      <c r="AD1541" s="164">
        <f t="shared" si="655"/>
        <v>0</v>
      </c>
      <c r="AE1541" s="165">
        <f>IF(AU1541&gt;0.1,VLOOKUP(B1541,'P2 Origin'!$C$21:$M$176,3,0)*H1541,0)</f>
        <v>0</v>
      </c>
      <c r="AF1541" s="166">
        <f t="shared" si="656"/>
        <v>0</v>
      </c>
      <c r="AG1541" s="165">
        <f>(VLOOKUP(B1541,'P2 Origin'!$C$21:$M$176,4,0))*AF1541</f>
        <v>0</v>
      </c>
      <c r="AH1541" s="166">
        <f t="shared" si="657"/>
        <v>0</v>
      </c>
      <c r="AI1541" s="165">
        <f>(VLOOKUP(B1541,'P2 Origin'!$C$21:$M$176,5,0))*AH1541</f>
        <v>0</v>
      </c>
      <c r="AJ1541" s="166">
        <f t="shared" si="671"/>
        <v>0</v>
      </c>
      <c r="AK1541" s="165">
        <f>(VLOOKUP(B1541,'P2 Origin'!$C$21:$M$176,6,0))*AJ1541</f>
        <v>0</v>
      </c>
      <c r="AL1541" s="166">
        <f t="shared" si="658"/>
        <v>0</v>
      </c>
      <c r="AM1541" s="165">
        <f>(VLOOKUP($B1541,'P2 Origin'!$C$21:$M$176,7,0))*AL1541</f>
        <v>0</v>
      </c>
      <c r="AN1541" s="166">
        <f t="shared" si="659"/>
        <v>37</v>
      </c>
      <c r="AO1541" s="165">
        <f>(VLOOKUP($B1541,'P2 Origin'!$C$21:$M$176,8,0))*AN1541</f>
        <v>0</v>
      </c>
      <c r="AP1541" s="166">
        <f t="shared" si="660"/>
        <v>0</v>
      </c>
      <c r="AQ1541" s="165">
        <f>(VLOOKUP($B1541,'P2 Origin'!$C$21:$M$176,9,0))*AP1541</f>
        <v>0</v>
      </c>
      <c r="AR1541" s="155">
        <f t="shared" si="672"/>
        <v>1</v>
      </c>
      <c r="AS1541" s="164">
        <f>(VLOOKUP(B1541,'P2 Origin'!$C$21:$M$176,10,0))*K1541</f>
        <v>0</v>
      </c>
      <c r="AT1541" s="164">
        <f>(VLOOKUP(B1541,'P2 Origin'!$C$21:$M$176,11,0))*J1541</f>
        <v>0</v>
      </c>
      <c r="AU1541" s="167">
        <v>37</v>
      </c>
      <c r="AV1541" s="168">
        <v>37</v>
      </c>
      <c r="AW1541" s="169">
        <v>0</v>
      </c>
      <c r="AX1541" s="170">
        <f>IF(AU1541&gt;=0.1,'P3 Bureaumarge zee- en luchtvr.'!$D$12,0)</f>
        <v>0</v>
      </c>
      <c r="AY1541" s="163">
        <f t="shared" si="661"/>
        <v>0</v>
      </c>
      <c r="AZ1541" s="157" t="str">
        <f>VLOOKUP(D1541,'P4 Destination'!$C$21:$O$176,13,0)</f>
        <v>USD</v>
      </c>
      <c r="BA1541" s="164">
        <f t="shared" si="662"/>
        <v>0</v>
      </c>
      <c r="BB1541" s="171">
        <f>IF(AU1541&gt;0.1,(VLOOKUP(D1541,'P4 Destination'!$C$21:$M$176,3,0))*I1541,0)</f>
        <v>0</v>
      </c>
      <c r="BC1541" s="172">
        <f t="shared" si="663"/>
        <v>0</v>
      </c>
      <c r="BD1541" s="171">
        <f>(VLOOKUP($D1541,'P4 Destination'!$C$21:$M$176,4,0))*BC1541</f>
        <v>0</v>
      </c>
      <c r="BE1541" s="172">
        <f t="shared" si="664"/>
        <v>0</v>
      </c>
      <c r="BF1541" s="171">
        <f>(VLOOKUP($D1541,'P4 Destination'!$C$21:$M$176,5,0))*BE1541</f>
        <v>0</v>
      </c>
      <c r="BG1541" s="172">
        <f t="shared" si="665"/>
        <v>0</v>
      </c>
      <c r="BH1541" s="171">
        <f>(VLOOKUP($D1541,'P4 Destination'!$C$21:$M$176,6,0))*BG1541</f>
        <v>0</v>
      </c>
      <c r="BI1541" s="172">
        <f t="shared" si="666"/>
        <v>0</v>
      </c>
      <c r="BJ1541" s="171">
        <f>(VLOOKUP($D1541,'P4 Destination'!$C$21:$M$176,7,0))*BI1541</f>
        <v>0</v>
      </c>
      <c r="BK1541" s="172">
        <f t="shared" si="667"/>
        <v>37</v>
      </c>
      <c r="BL1541" s="171">
        <f>(VLOOKUP($D1541,'P4 Destination'!$C$21:$M$176,8,0))*BK1541</f>
        <v>0</v>
      </c>
      <c r="BM1541" s="172">
        <f t="shared" si="668"/>
        <v>0</v>
      </c>
      <c r="BN1541" s="171">
        <f>(VLOOKUP($D1541,'P4 Destination'!$C$21:$M$176,9,0))*BM1541</f>
        <v>0</v>
      </c>
      <c r="BO1541" s="154">
        <f t="shared" si="673"/>
        <v>1</v>
      </c>
      <c r="BP1541" s="171">
        <f>(VLOOKUP(D1541,'P4 Destination'!$C$21:$M$176,10,0))*K1541</f>
        <v>0</v>
      </c>
      <c r="BQ1541" s="171">
        <f>(VLOOKUP(D1541,'P4 Destination'!$C$21:$M$176,11,0))*J1541</f>
        <v>0</v>
      </c>
      <c r="BR1541" s="173">
        <f t="shared" si="669"/>
        <v>0</v>
      </c>
      <c r="BS1541" s="173">
        <f>(AV1541*2500)*'P6 Verzekering'!$E$11</f>
        <v>0</v>
      </c>
      <c r="BT1541" s="173">
        <f>(AW1541*2500)*'P6 Verzekering'!$E$12</f>
        <v>0</v>
      </c>
      <c r="BU1541" s="173">
        <f>(L1541*2500)*'P6 Verzekering'!$E$13</f>
        <v>0</v>
      </c>
      <c r="BV1541" s="173">
        <f t="shared" si="670"/>
        <v>0</v>
      </c>
      <c r="BW1541"/>
      <c r="BX1541"/>
    </row>
    <row r="1542" spans="1:76">
      <c r="A1542" s="152" t="s">
        <v>2322</v>
      </c>
      <c r="B1542" s="152" t="s">
        <v>219</v>
      </c>
      <c r="C1542" s="152" t="s">
        <v>219</v>
      </c>
      <c r="D1542" s="152" t="s">
        <v>423</v>
      </c>
      <c r="E1542" s="152" t="s">
        <v>422</v>
      </c>
      <c r="F1542" s="153">
        <f t="shared" si="646"/>
        <v>33</v>
      </c>
      <c r="G1542" s="154">
        <v>1</v>
      </c>
      <c r="H1542" s="154">
        <f>IFERROR(VLOOKUP(B1542,'P2 Origin'!$C$21:$Q$176,15,FALSE),0)</f>
        <v>0</v>
      </c>
      <c r="I1542" s="154">
        <f>IFERROR(VLOOKUP(D1542,'P4 Destination'!$C$21:$Q$176,15,FALSE),0)</f>
        <v>1</v>
      </c>
      <c r="J1542" s="155"/>
      <c r="K1542" s="155">
        <v>1</v>
      </c>
      <c r="L1542" s="156">
        <v>0</v>
      </c>
      <c r="M1542" s="155">
        <v>0</v>
      </c>
      <c r="N1542" s="155">
        <v>0</v>
      </c>
      <c r="O1542" s="157">
        <f t="shared" si="647"/>
        <v>0</v>
      </c>
      <c r="P1542" s="158">
        <f t="shared" si="648"/>
        <v>0</v>
      </c>
      <c r="Q1542" s="159">
        <f>IFERROR(VLOOKUP(N1542,'P1 Intra-Europees'!$A$15:$H$25,3,0),0)*P1542</f>
        <v>0</v>
      </c>
      <c r="R1542" s="160">
        <f t="shared" si="649"/>
        <v>0</v>
      </c>
      <c r="S1542" s="159">
        <f>IFERROR(VLOOKUP(N1542,'P1 Intra-Europees'!$A$15:$H$25,4,0),0)*R1542</f>
        <v>0</v>
      </c>
      <c r="T1542" s="160">
        <f t="shared" si="650"/>
        <v>0</v>
      </c>
      <c r="U1542" s="159">
        <f>IFERROR(VLOOKUP(N1542,'P1 Intra-Europees'!$A$15:$H$25,5,0),0)*T1542</f>
        <v>0</v>
      </c>
      <c r="V1542" s="160">
        <f t="shared" si="651"/>
        <v>0</v>
      </c>
      <c r="W1542" s="159">
        <f>IFERROR(VLOOKUP(N1542,'P1 Intra-Europees'!$A$15:$H$25,6,0),0)*V1542</f>
        <v>0</v>
      </c>
      <c r="X1542" s="160">
        <f t="shared" si="652"/>
        <v>0</v>
      </c>
      <c r="Y1542" s="159">
        <f>IFERROR(VLOOKUP(N1542,'P1 Intra-Europees'!$A$15:$H$25,7,0),0)*X1542</f>
        <v>0</v>
      </c>
      <c r="Z1542" s="161">
        <f t="shared" si="653"/>
        <v>0</v>
      </c>
      <c r="AA1542" s="162">
        <f>IFERROR(VLOOKUP(N1542,'P1 Intra-Europees'!$A$15:$H$25,8,0),0)*Z1542</f>
        <v>0</v>
      </c>
      <c r="AB1542" s="163">
        <f t="shared" si="654"/>
        <v>0</v>
      </c>
      <c r="AC1542" s="157" t="str">
        <f>VLOOKUP(B1542,'P2 Origin'!$C$21:$O$176,13,0)</f>
        <v>EUR</v>
      </c>
      <c r="AD1542" s="164">
        <f t="shared" si="655"/>
        <v>0</v>
      </c>
      <c r="AE1542" s="165">
        <f>IF(AU1542&gt;0.1,VLOOKUP(B1542,'P2 Origin'!$C$21:$M$176,3,0)*H1542,0)</f>
        <v>0</v>
      </c>
      <c r="AF1542" s="166">
        <f t="shared" si="656"/>
        <v>0</v>
      </c>
      <c r="AG1542" s="165">
        <f>(VLOOKUP(B1542,'P2 Origin'!$C$21:$M$176,4,0))*AF1542</f>
        <v>0</v>
      </c>
      <c r="AH1542" s="166">
        <f t="shared" si="657"/>
        <v>0</v>
      </c>
      <c r="AI1542" s="165">
        <f>(VLOOKUP(B1542,'P2 Origin'!$C$21:$M$176,5,0))*AH1542</f>
        <v>0</v>
      </c>
      <c r="AJ1542" s="166">
        <f t="shared" si="671"/>
        <v>0</v>
      </c>
      <c r="AK1542" s="165">
        <f>(VLOOKUP(B1542,'P2 Origin'!$C$21:$M$176,6,0))*AJ1542</f>
        <v>0</v>
      </c>
      <c r="AL1542" s="166">
        <f t="shared" si="658"/>
        <v>33</v>
      </c>
      <c r="AM1542" s="165">
        <f>(VLOOKUP($B1542,'P2 Origin'!$C$21:$M$176,7,0))*AL1542</f>
        <v>0</v>
      </c>
      <c r="AN1542" s="166">
        <f t="shared" si="659"/>
        <v>0</v>
      </c>
      <c r="AO1542" s="165">
        <f>(VLOOKUP($B1542,'P2 Origin'!$C$21:$M$176,8,0))*AN1542</f>
        <v>0</v>
      </c>
      <c r="AP1542" s="166">
        <f t="shared" si="660"/>
        <v>0</v>
      </c>
      <c r="AQ1542" s="165">
        <f>(VLOOKUP($B1542,'P2 Origin'!$C$21:$M$176,9,0))*AP1542</f>
        <v>0</v>
      </c>
      <c r="AR1542" s="155">
        <f t="shared" si="672"/>
        <v>1</v>
      </c>
      <c r="AS1542" s="164">
        <f>(VLOOKUP(B1542,'P2 Origin'!$C$21:$M$176,10,0))*K1542</f>
        <v>0</v>
      </c>
      <c r="AT1542" s="164">
        <f>(VLOOKUP(B1542,'P2 Origin'!$C$21:$M$176,11,0))*J1542</f>
        <v>0</v>
      </c>
      <c r="AU1542" s="167">
        <v>33</v>
      </c>
      <c r="AV1542" s="168">
        <v>33</v>
      </c>
      <c r="AW1542" s="169">
        <v>0</v>
      </c>
      <c r="AX1542" s="170">
        <f>IF(AU1542&gt;=0.1,'P3 Bureaumarge zee- en luchtvr.'!$D$12,0)</f>
        <v>0</v>
      </c>
      <c r="AY1542" s="163">
        <f t="shared" si="661"/>
        <v>0</v>
      </c>
      <c r="AZ1542" s="157" t="str">
        <f>VLOOKUP(D1542,'P4 Destination'!$C$21:$O$176,13,0)</f>
        <v>USD</v>
      </c>
      <c r="BA1542" s="164">
        <f t="shared" si="662"/>
        <v>0</v>
      </c>
      <c r="BB1542" s="171">
        <f>IF(AU1542&gt;0.1,(VLOOKUP(D1542,'P4 Destination'!$C$21:$M$176,3,0))*I1542,0)</f>
        <v>0</v>
      </c>
      <c r="BC1542" s="172">
        <f t="shared" si="663"/>
        <v>0</v>
      </c>
      <c r="BD1542" s="171">
        <f>(VLOOKUP($D1542,'P4 Destination'!$C$21:$M$176,4,0))*BC1542</f>
        <v>0</v>
      </c>
      <c r="BE1542" s="172">
        <f t="shared" si="664"/>
        <v>0</v>
      </c>
      <c r="BF1542" s="171">
        <f>(VLOOKUP($D1542,'P4 Destination'!$C$21:$M$176,5,0))*BE1542</f>
        <v>0</v>
      </c>
      <c r="BG1542" s="172">
        <f t="shared" si="665"/>
        <v>0</v>
      </c>
      <c r="BH1542" s="171">
        <f>(VLOOKUP($D1542,'P4 Destination'!$C$21:$M$176,6,0))*BG1542</f>
        <v>0</v>
      </c>
      <c r="BI1542" s="172">
        <f t="shared" si="666"/>
        <v>33</v>
      </c>
      <c r="BJ1542" s="171">
        <f>(VLOOKUP($D1542,'P4 Destination'!$C$21:$M$176,7,0))*BI1542</f>
        <v>0</v>
      </c>
      <c r="BK1542" s="172">
        <f t="shared" si="667"/>
        <v>0</v>
      </c>
      <c r="BL1542" s="171">
        <f>(VLOOKUP($D1542,'P4 Destination'!$C$21:$M$176,8,0))*BK1542</f>
        <v>0</v>
      </c>
      <c r="BM1542" s="172">
        <f t="shared" si="668"/>
        <v>0</v>
      </c>
      <c r="BN1542" s="171">
        <f>(VLOOKUP($D1542,'P4 Destination'!$C$21:$M$176,9,0))*BM1542</f>
        <v>0</v>
      </c>
      <c r="BO1542" s="154">
        <f t="shared" si="673"/>
        <v>1</v>
      </c>
      <c r="BP1542" s="171">
        <f>(VLOOKUP(D1542,'P4 Destination'!$C$21:$M$176,10,0))*K1542</f>
        <v>0</v>
      </c>
      <c r="BQ1542" s="171">
        <f>(VLOOKUP(D1542,'P4 Destination'!$C$21:$M$176,11,0))*J1542</f>
        <v>0</v>
      </c>
      <c r="BR1542" s="173">
        <f t="shared" si="669"/>
        <v>0</v>
      </c>
      <c r="BS1542" s="173">
        <f>(AV1542*2500)*'P6 Verzekering'!$E$11</f>
        <v>0</v>
      </c>
      <c r="BT1542" s="173">
        <f>(AW1542*2500)*'P6 Verzekering'!$E$12</f>
        <v>0</v>
      </c>
      <c r="BU1542" s="173">
        <f>(L1542*2500)*'P6 Verzekering'!$E$13</f>
        <v>0</v>
      </c>
      <c r="BV1542" s="173">
        <f t="shared" si="670"/>
        <v>0</v>
      </c>
      <c r="BW1542"/>
      <c r="BX1542"/>
    </row>
    <row r="1543" spans="1:76">
      <c r="A1543" s="152" t="s">
        <v>2329</v>
      </c>
      <c r="B1543" s="152" t="s">
        <v>219</v>
      </c>
      <c r="C1543" s="152" t="s">
        <v>219</v>
      </c>
      <c r="D1543" s="152" t="s">
        <v>238</v>
      </c>
      <c r="E1543" s="152" t="s">
        <v>238</v>
      </c>
      <c r="F1543" s="153">
        <f t="shared" si="646"/>
        <v>39</v>
      </c>
      <c r="G1543" s="154">
        <v>1</v>
      </c>
      <c r="H1543" s="154">
        <f>IFERROR(VLOOKUP(B1543,'P2 Origin'!$C$21:$Q$176,15,FALSE),0)</f>
        <v>0</v>
      </c>
      <c r="I1543" s="154">
        <f>IFERROR(VLOOKUP(D1543,'P4 Destination'!$C$21:$Q$176,15,FALSE),0)</f>
        <v>0</v>
      </c>
      <c r="J1543" s="155"/>
      <c r="K1543" s="155">
        <v>1</v>
      </c>
      <c r="L1543" s="156">
        <v>0</v>
      </c>
      <c r="M1543" s="155">
        <v>0</v>
      </c>
      <c r="N1543" s="155">
        <v>0</v>
      </c>
      <c r="O1543" s="157">
        <f t="shared" si="647"/>
        <v>0</v>
      </c>
      <c r="P1543" s="158">
        <f t="shared" si="648"/>
        <v>0</v>
      </c>
      <c r="Q1543" s="159">
        <f>IFERROR(VLOOKUP(N1543,'P1 Intra-Europees'!$A$15:$H$25,3,0),0)*P1543</f>
        <v>0</v>
      </c>
      <c r="R1543" s="160">
        <f t="shared" si="649"/>
        <v>0</v>
      </c>
      <c r="S1543" s="159">
        <f>IFERROR(VLOOKUP(N1543,'P1 Intra-Europees'!$A$15:$H$25,4,0),0)*R1543</f>
        <v>0</v>
      </c>
      <c r="T1543" s="160">
        <f t="shared" si="650"/>
        <v>0</v>
      </c>
      <c r="U1543" s="159">
        <f>IFERROR(VLOOKUP(N1543,'P1 Intra-Europees'!$A$15:$H$25,5,0),0)*T1543</f>
        <v>0</v>
      </c>
      <c r="V1543" s="160">
        <f t="shared" si="651"/>
        <v>0</v>
      </c>
      <c r="W1543" s="159">
        <f>IFERROR(VLOOKUP(N1543,'P1 Intra-Europees'!$A$15:$H$25,6,0),0)*V1543</f>
        <v>0</v>
      </c>
      <c r="X1543" s="160">
        <f t="shared" si="652"/>
        <v>0</v>
      </c>
      <c r="Y1543" s="159">
        <f>IFERROR(VLOOKUP(N1543,'P1 Intra-Europees'!$A$15:$H$25,7,0),0)*X1543</f>
        <v>0</v>
      </c>
      <c r="Z1543" s="161">
        <f t="shared" si="653"/>
        <v>0</v>
      </c>
      <c r="AA1543" s="162">
        <f>IFERROR(VLOOKUP(N1543,'P1 Intra-Europees'!$A$15:$H$25,8,0),0)*Z1543</f>
        <v>0</v>
      </c>
      <c r="AB1543" s="163">
        <f t="shared" si="654"/>
        <v>0</v>
      </c>
      <c r="AC1543" s="157" t="str">
        <f>VLOOKUP(B1543,'P2 Origin'!$C$21:$O$176,13,0)</f>
        <v>EUR</v>
      </c>
      <c r="AD1543" s="164">
        <f t="shared" si="655"/>
        <v>0</v>
      </c>
      <c r="AE1543" s="165">
        <f>IF(AU1543&gt;0.1,VLOOKUP(B1543,'P2 Origin'!$C$21:$M$176,3,0)*H1543,0)</f>
        <v>0</v>
      </c>
      <c r="AF1543" s="166">
        <f t="shared" si="656"/>
        <v>0</v>
      </c>
      <c r="AG1543" s="165">
        <f>(VLOOKUP(B1543,'P2 Origin'!$C$21:$M$176,4,0))*AF1543</f>
        <v>0</v>
      </c>
      <c r="AH1543" s="166">
        <f t="shared" si="657"/>
        <v>0</v>
      </c>
      <c r="AI1543" s="165">
        <f>(VLOOKUP(B1543,'P2 Origin'!$C$21:$M$176,5,0))*AH1543</f>
        <v>0</v>
      </c>
      <c r="AJ1543" s="166">
        <f t="shared" si="671"/>
        <v>0</v>
      </c>
      <c r="AK1543" s="165">
        <f>(VLOOKUP(B1543,'P2 Origin'!$C$21:$M$176,6,0))*AJ1543</f>
        <v>0</v>
      </c>
      <c r="AL1543" s="166">
        <f t="shared" si="658"/>
        <v>0</v>
      </c>
      <c r="AM1543" s="165">
        <f>(VLOOKUP($B1543,'P2 Origin'!$C$21:$M$176,7,0))*AL1543</f>
        <v>0</v>
      </c>
      <c r="AN1543" s="166">
        <f t="shared" si="659"/>
        <v>39</v>
      </c>
      <c r="AO1543" s="165">
        <f>(VLOOKUP($B1543,'P2 Origin'!$C$21:$M$176,8,0))*AN1543</f>
        <v>0</v>
      </c>
      <c r="AP1543" s="166">
        <f t="shared" si="660"/>
        <v>0</v>
      </c>
      <c r="AQ1543" s="165">
        <f>(VLOOKUP($B1543,'P2 Origin'!$C$21:$M$176,9,0))*AP1543</f>
        <v>0</v>
      </c>
      <c r="AR1543" s="155">
        <f t="shared" si="672"/>
        <v>1</v>
      </c>
      <c r="AS1543" s="164">
        <f>(VLOOKUP(B1543,'P2 Origin'!$C$21:$M$176,10,0))*K1543</f>
        <v>0</v>
      </c>
      <c r="AT1543" s="164">
        <f>(VLOOKUP(B1543,'P2 Origin'!$C$21:$M$176,11,0))*J1543</f>
        <v>0</v>
      </c>
      <c r="AU1543" s="167">
        <v>39</v>
      </c>
      <c r="AV1543" s="168">
        <v>39</v>
      </c>
      <c r="AW1543" s="169">
        <v>0</v>
      </c>
      <c r="AX1543" s="170">
        <f>IF(AU1543&gt;=0.1,'P3 Bureaumarge zee- en luchtvr.'!$D$12,0)</f>
        <v>0</v>
      </c>
      <c r="AY1543" s="163">
        <f t="shared" si="661"/>
        <v>0</v>
      </c>
      <c r="AZ1543" s="157" t="str">
        <f>VLOOKUP(D1543,'P4 Destination'!$C$21:$O$176,13,0)</f>
        <v>EUR</v>
      </c>
      <c r="BA1543" s="164">
        <f t="shared" si="662"/>
        <v>0</v>
      </c>
      <c r="BB1543" s="171">
        <f>IF(AU1543&gt;0.1,(VLOOKUP(D1543,'P4 Destination'!$C$21:$M$176,3,0))*I1543,0)</f>
        <v>0</v>
      </c>
      <c r="BC1543" s="172">
        <f t="shared" si="663"/>
        <v>0</v>
      </c>
      <c r="BD1543" s="171">
        <f>(VLOOKUP($D1543,'P4 Destination'!$C$21:$M$176,4,0))*BC1543</f>
        <v>0</v>
      </c>
      <c r="BE1543" s="172">
        <f t="shared" si="664"/>
        <v>0</v>
      </c>
      <c r="BF1543" s="171">
        <f>(VLOOKUP($D1543,'P4 Destination'!$C$21:$M$176,5,0))*BE1543</f>
        <v>0</v>
      </c>
      <c r="BG1543" s="172">
        <f t="shared" si="665"/>
        <v>0</v>
      </c>
      <c r="BH1543" s="171">
        <f>(VLOOKUP($D1543,'P4 Destination'!$C$21:$M$176,6,0))*BG1543</f>
        <v>0</v>
      </c>
      <c r="BI1543" s="172">
        <f t="shared" si="666"/>
        <v>0</v>
      </c>
      <c r="BJ1543" s="171">
        <f>(VLOOKUP($D1543,'P4 Destination'!$C$21:$M$176,7,0))*BI1543</f>
        <v>0</v>
      </c>
      <c r="BK1543" s="172">
        <f t="shared" si="667"/>
        <v>39</v>
      </c>
      <c r="BL1543" s="171">
        <f>(VLOOKUP($D1543,'P4 Destination'!$C$21:$M$176,8,0))*BK1543</f>
        <v>0</v>
      </c>
      <c r="BM1543" s="172">
        <f t="shared" si="668"/>
        <v>0</v>
      </c>
      <c r="BN1543" s="171">
        <f>(VLOOKUP($D1543,'P4 Destination'!$C$21:$M$176,9,0))*BM1543</f>
        <v>0</v>
      </c>
      <c r="BO1543" s="154">
        <f t="shared" si="673"/>
        <v>1</v>
      </c>
      <c r="BP1543" s="171">
        <f>(VLOOKUP(D1543,'P4 Destination'!$C$21:$M$176,10,0))*K1543</f>
        <v>0</v>
      </c>
      <c r="BQ1543" s="171">
        <f>(VLOOKUP(D1543,'P4 Destination'!$C$21:$M$176,11,0))*J1543</f>
        <v>0</v>
      </c>
      <c r="BR1543" s="173">
        <f t="shared" si="669"/>
        <v>0</v>
      </c>
      <c r="BS1543" s="173">
        <f>(AV1543*2500)*'P6 Verzekering'!$E$11</f>
        <v>0</v>
      </c>
      <c r="BT1543" s="173">
        <f>(AW1543*2500)*'P6 Verzekering'!$E$12</f>
        <v>0</v>
      </c>
      <c r="BU1543" s="173">
        <f>(L1543*2500)*'P6 Verzekering'!$E$13</f>
        <v>0</v>
      </c>
      <c r="BV1543" s="173">
        <f t="shared" si="670"/>
        <v>0</v>
      </c>
      <c r="BW1543"/>
      <c r="BX1543"/>
    </row>
    <row r="1544" spans="1:76">
      <c r="A1544" s="152" t="s">
        <v>2331</v>
      </c>
      <c r="B1544" s="152" t="s">
        <v>219</v>
      </c>
      <c r="C1544" s="152" t="s">
        <v>219</v>
      </c>
      <c r="D1544" s="152" t="s">
        <v>238</v>
      </c>
      <c r="E1544" s="152" t="s">
        <v>238</v>
      </c>
      <c r="F1544" s="153">
        <f t="shared" si="646"/>
        <v>60</v>
      </c>
      <c r="G1544" s="154">
        <v>1</v>
      </c>
      <c r="H1544" s="154">
        <f>IFERROR(VLOOKUP(B1544,'P2 Origin'!$C$21:$Q$176,15,FALSE),0)</f>
        <v>0</v>
      </c>
      <c r="I1544" s="154">
        <f>IFERROR(VLOOKUP(D1544,'P4 Destination'!$C$21:$Q$176,15,FALSE),0)</f>
        <v>0</v>
      </c>
      <c r="J1544" s="155">
        <v>1</v>
      </c>
      <c r="K1544" s="155"/>
      <c r="L1544" s="156">
        <v>0</v>
      </c>
      <c r="M1544" s="155">
        <v>0</v>
      </c>
      <c r="N1544" s="155">
        <v>0</v>
      </c>
      <c r="O1544" s="157">
        <f t="shared" si="647"/>
        <v>0</v>
      </c>
      <c r="P1544" s="158">
        <f t="shared" si="648"/>
        <v>0</v>
      </c>
      <c r="Q1544" s="159">
        <f>IFERROR(VLOOKUP(N1544,'P1 Intra-Europees'!$A$15:$H$25,3,0),0)*P1544</f>
        <v>0</v>
      </c>
      <c r="R1544" s="160">
        <f t="shared" si="649"/>
        <v>0</v>
      </c>
      <c r="S1544" s="159">
        <f>IFERROR(VLOOKUP(N1544,'P1 Intra-Europees'!$A$15:$H$25,4,0),0)*R1544</f>
        <v>0</v>
      </c>
      <c r="T1544" s="160">
        <f t="shared" si="650"/>
        <v>0</v>
      </c>
      <c r="U1544" s="159">
        <f>IFERROR(VLOOKUP(N1544,'P1 Intra-Europees'!$A$15:$H$25,5,0),0)*T1544</f>
        <v>0</v>
      </c>
      <c r="V1544" s="160">
        <f t="shared" si="651"/>
        <v>0</v>
      </c>
      <c r="W1544" s="159">
        <f>IFERROR(VLOOKUP(N1544,'P1 Intra-Europees'!$A$15:$H$25,6,0),0)*V1544</f>
        <v>0</v>
      </c>
      <c r="X1544" s="160">
        <f t="shared" si="652"/>
        <v>0</v>
      </c>
      <c r="Y1544" s="159">
        <f>IFERROR(VLOOKUP(N1544,'P1 Intra-Europees'!$A$15:$H$25,7,0),0)*X1544</f>
        <v>0</v>
      </c>
      <c r="Z1544" s="161">
        <f t="shared" si="653"/>
        <v>0</v>
      </c>
      <c r="AA1544" s="162">
        <f>IFERROR(VLOOKUP(N1544,'P1 Intra-Europees'!$A$15:$H$25,8,0),0)*Z1544</f>
        <v>0</v>
      </c>
      <c r="AB1544" s="163">
        <f t="shared" si="654"/>
        <v>0</v>
      </c>
      <c r="AC1544" s="157" t="str">
        <f>VLOOKUP(B1544,'P2 Origin'!$C$21:$O$176,13,0)</f>
        <v>EUR</v>
      </c>
      <c r="AD1544" s="164">
        <f t="shared" si="655"/>
        <v>0</v>
      </c>
      <c r="AE1544" s="165">
        <f>IF(AU1544&gt;0.1,VLOOKUP(B1544,'P2 Origin'!$C$21:$M$176,3,0)*H1544,0)</f>
        <v>0</v>
      </c>
      <c r="AF1544" s="166">
        <f t="shared" si="656"/>
        <v>0</v>
      </c>
      <c r="AG1544" s="165">
        <f>(VLOOKUP(B1544,'P2 Origin'!$C$21:$M$176,4,0))*AF1544</f>
        <v>0</v>
      </c>
      <c r="AH1544" s="166">
        <f t="shared" si="657"/>
        <v>0</v>
      </c>
      <c r="AI1544" s="165">
        <f>(VLOOKUP(B1544,'P2 Origin'!$C$21:$M$176,5,0))*AH1544</f>
        <v>0</v>
      </c>
      <c r="AJ1544" s="166">
        <f t="shared" si="671"/>
        <v>0</v>
      </c>
      <c r="AK1544" s="165">
        <f>(VLOOKUP(B1544,'P2 Origin'!$C$21:$M$176,6,0))*AJ1544</f>
        <v>0</v>
      </c>
      <c r="AL1544" s="166">
        <f t="shared" si="658"/>
        <v>0</v>
      </c>
      <c r="AM1544" s="165">
        <f>(VLOOKUP($B1544,'P2 Origin'!$C$21:$M$176,7,0))*AL1544</f>
        <v>0</v>
      </c>
      <c r="AN1544" s="166">
        <f t="shared" si="659"/>
        <v>0</v>
      </c>
      <c r="AO1544" s="165">
        <f>(VLOOKUP($B1544,'P2 Origin'!$C$21:$M$176,8,0))*AN1544</f>
        <v>0</v>
      </c>
      <c r="AP1544" s="166">
        <f t="shared" si="660"/>
        <v>60</v>
      </c>
      <c r="AQ1544" s="165">
        <f>(VLOOKUP($B1544,'P2 Origin'!$C$21:$M$176,9,0))*AP1544</f>
        <v>0</v>
      </c>
      <c r="AR1544" s="155">
        <f t="shared" si="672"/>
        <v>1</v>
      </c>
      <c r="AS1544" s="164">
        <f>(VLOOKUP(B1544,'P2 Origin'!$C$21:$M$176,10,0))*K1544</f>
        <v>0</v>
      </c>
      <c r="AT1544" s="164">
        <f>(VLOOKUP(B1544,'P2 Origin'!$C$21:$M$176,11,0))*J1544</f>
        <v>0</v>
      </c>
      <c r="AU1544" s="167">
        <v>60</v>
      </c>
      <c r="AV1544" s="168">
        <v>60</v>
      </c>
      <c r="AW1544" s="169">
        <v>0</v>
      </c>
      <c r="AX1544" s="170">
        <f>IF(AU1544&gt;=0.1,'P3 Bureaumarge zee- en luchtvr.'!$D$12,0)</f>
        <v>0</v>
      </c>
      <c r="AY1544" s="163">
        <f t="shared" si="661"/>
        <v>0</v>
      </c>
      <c r="AZ1544" s="157" t="str">
        <f>VLOOKUP(D1544,'P4 Destination'!$C$21:$O$176,13,0)</f>
        <v>EUR</v>
      </c>
      <c r="BA1544" s="164">
        <f t="shared" si="662"/>
        <v>0</v>
      </c>
      <c r="BB1544" s="171">
        <f>IF(AU1544&gt;0.1,(VLOOKUP(D1544,'P4 Destination'!$C$21:$M$176,3,0))*I1544,0)</f>
        <v>0</v>
      </c>
      <c r="BC1544" s="172">
        <f t="shared" si="663"/>
        <v>0</v>
      </c>
      <c r="BD1544" s="171">
        <f>(VLOOKUP($D1544,'P4 Destination'!$C$21:$M$176,4,0))*BC1544</f>
        <v>0</v>
      </c>
      <c r="BE1544" s="172">
        <f t="shared" si="664"/>
        <v>0</v>
      </c>
      <c r="BF1544" s="171">
        <f>(VLOOKUP($D1544,'P4 Destination'!$C$21:$M$176,5,0))*BE1544</f>
        <v>0</v>
      </c>
      <c r="BG1544" s="172">
        <f t="shared" si="665"/>
        <v>0</v>
      </c>
      <c r="BH1544" s="171">
        <f>(VLOOKUP($D1544,'P4 Destination'!$C$21:$M$176,6,0))*BG1544</f>
        <v>0</v>
      </c>
      <c r="BI1544" s="172">
        <f t="shared" si="666"/>
        <v>0</v>
      </c>
      <c r="BJ1544" s="171">
        <f>(VLOOKUP($D1544,'P4 Destination'!$C$21:$M$176,7,0))*BI1544</f>
        <v>0</v>
      </c>
      <c r="BK1544" s="172">
        <f t="shared" si="667"/>
        <v>0</v>
      </c>
      <c r="BL1544" s="171">
        <f>(VLOOKUP($D1544,'P4 Destination'!$C$21:$M$176,8,0))*BK1544</f>
        <v>0</v>
      </c>
      <c r="BM1544" s="172">
        <f t="shared" si="668"/>
        <v>60</v>
      </c>
      <c r="BN1544" s="171">
        <f>(VLOOKUP($D1544,'P4 Destination'!$C$21:$M$176,9,0))*BM1544</f>
        <v>0</v>
      </c>
      <c r="BO1544" s="154">
        <f t="shared" si="673"/>
        <v>1</v>
      </c>
      <c r="BP1544" s="171">
        <f>(VLOOKUP(D1544,'P4 Destination'!$C$21:$M$176,10,0))*K1544</f>
        <v>0</v>
      </c>
      <c r="BQ1544" s="171">
        <f>(VLOOKUP(D1544,'P4 Destination'!$C$21:$M$176,11,0))*J1544</f>
        <v>0</v>
      </c>
      <c r="BR1544" s="173">
        <f t="shared" si="669"/>
        <v>0</v>
      </c>
      <c r="BS1544" s="173">
        <f>(AV1544*2500)*'P6 Verzekering'!$E$11</f>
        <v>0</v>
      </c>
      <c r="BT1544" s="173">
        <f>(AW1544*2500)*'P6 Verzekering'!$E$12</f>
        <v>0</v>
      </c>
      <c r="BU1544" s="173">
        <f>(L1544*2500)*'P6 Verzekering'!$E$13</f>
        <v>0</v>
      </c>
      <c r="BV1544" s="173">
        <f t="shared" si="670"/>
        <v>0</v>
      </c>
      <c r="BW1544"/>
      <c r="BX1544"/>
    </row>
    <row r="1545" spans="1:76" ht="14.45" customHeight="1">
      <c r="A1545" s="152" t="s">
        <v>2332</v>
      </c>
      <c r="B1545" s="152" t="s">
        <v>219</v>
      </c>
      <c r="C1545" s="152" t="s">
        <v>219</v>
      </c>
      <c r="D1545" s="152" t="s">
        <v>238</v>
      </c>
      <c r="E1545" s="152" t="s">
        <v>238</v>
      </c>
      <c r="F1545" s="153">
        <f t="shared" si="646"/>
        <v>25</v>
      </c>
      <c r="G1545" s="154">
        <v>1</v>
      </c>
      <c r="H1545" s="154">
        <f>IFERROR(VLOOKUP(B1545,'P2 Origin'!$C$21:$Q$176,15,FALSE),0)</f>
        <v>0</v>
      </c>
      <c r="I1545" s="154">
        <f>IFERROR(VLOOKUP(D1545,'P4 Destination'!$C$21:$Q$176,15,FALSE),0)</f>
        <v>0</v>
      </c>
      <c r="J1545" s="155">
        <v>1</v>
      </c>
      <c r="K1545" s="155"/>
      <c r="L1545" s="156">
        <v>0</v>
      </c>
      <c r="M1545" s="155">
        <v>0</v>
      </c>
      <c r="N1545" s="155">
        <v>0</v>
      </c>
      <c r="O1545" s="157">
        <f t="shared" si="647"/>
        <v>0</v>
      </c>
      <c r="P1545" s="158">
        <f t="shared" si="648"/>
        <v>0</v>
      </c>
      <c r="Q1545" s="159">
        <f>IFERROR(VLOOKUP(N1545,'P1 Intra-Europees'!$A$15:$H$25,3,0),0)*P1545</f>
        <v>0</v>
      </c>
      <c r="R1545" s="160">
        <f t="shared" si="649"/>
        <v>0</v>
      </c>
      <c r="S1545" s="159">
        <f>IFERROR(VLOOKUP(N1545,'P1 Intra-Europees'!$A$15:$H$25,4,0),0)*R1545</f>
        <v>0</v>
      </c>
      <c r="T1545" s="160">
        <f t="shared" si="650"/>
        <v>0</v>
      </c>
      <c r="U1545" s="159">
        <f>IFERROR(VLOOKUP(N1545,'P1 Intra-Europees'!$A$15:$H$25,5,0),0)*T1545</f>
        <v>0</v>
      </c>
      <c r="V1545" s="160">
        <f t="shared" si="651"/>
        <v>0</v>
      </c>
      <c r="W1545" s="159">
        <f>IFERROR(VLOOKUP(N1545,'P1 Intra-Europees'!$A$15:$H$25,6,0),0)*V1545</f>
        <v>0</v>
      </c>
      <c r="X1545" s="160">
        <f t="shared" si="652"/>
        <v>0</v>
      </c>
      <c r="Y1545" s="159">
        <f>IFERROR(VLOOKUP(N1545,'P1 Intra-Europees'!$A$15:$H$25,7,0),0)*X1545</f>
        <v>0</v>
      </c>
      <c r="Z1545" s="161">
        <f t="shared" si="653"/>
        <v>0</v>
      </c>
      <c r="AA1545" s="162">
        <f>IFERROR(VLOOKUP(N1545,'P1 Intra-Europees'!$A$15:$H$25,8,0),0)*Z1545</f>
        <v>0</v>
      </c>
      <c r="AB1545" s="163">
        <f t="shared" si="654"/>
        <v>0</v>
      </c>
      <c r="AC1545" s="157" t="str">
        <f>VLOOKUP(B1545,'P2 Origin'!$C$21:$O$176,13,0)</f>
        <v>EUR</v>
      </c>
      <c r="AD1545" s="164">
        <f t="shared" si="655"/>
        <v>0</v>
      </c>
      <c r="AE1545" s="165">
        <f>IF(AU1545&gt;0.1,VLOOKUP(B1545,'P2 Origin'!$C$21:$M$176,3,0)*H1545,0)</f>
        <v>0</v>
      </c>
      <c r="AF1545" s="166">
        <f t="shared" si="656"/>
        <v>0</v>
      </c>
      <c r="AG1545" s="165">
        <f>(VLOOKUP(B1545,'P2 Origin'!$C$21:$M$176,4,0))*AF1545</f>
        <v>0</v>
      </c>
      <c r="AH1545" s="166">
        <f t="shared" si="657"/>
        <v>0</v>
      </c>
      <c r="AI1545" s="165">
        <f>(VLOOKUP(B1545,'P2 Origin'!$C$21:$M$176,5,0))*AH1545</f>
        <v>0</v>
      </c>
      <c r="AJ1545" s="166">
        <f t="shared" si="671"/>
        <v>25</v>
      </c>
      <c r="AK1545" s="165">
        <f>(VLOOKUP(B1545,'P2 Origin'!$C$21:$M$176,6,0))*AJ1545</f>
        <v>0</v>
      </c>
      <c r="AL1545" s="166">
        <f t="shared" si="658"/>
        <v>0</v>
      </c>
      <c r="AM1545" s="165">
        <f>(VLOOKUP($B1545,'P2 Origin'!$C$21:$M$176,7,0))*AL1545</f>
        <v>0</v>
      </c>
      <c r="AN1545" s="166">
        <f t="shared" si="659"/>
        <v>0</v>
      </c>
      <c r="AO1545" s="165">
        <f>(VLOOKUP($B1545,'P2 Origin'!$C$21:$M$176,8,0))*AN1545</f>
        <v>0</v>
      </c>
      <c r="AP1545" s="166">
        <f t="shared" si="660"/>
        <v>0</v>
      </c>
      <c r="AQ1545" s="165">
        <f>(VLOOKUP($B1545,'P2 Origin'!$C$21:$M$176,9,0))*AP1545</f>
        <v>0</v>
      </c>
      <c r="AR1545" s="155">
        <f t="shared" si="672"/>
        <v>1</v>
      </c>
      <c r="AS1545" s="164">
        <f>(VLOOKUP(B1545,'P2 Origin'!$C$21:$M$176,10,0))*K1545</f>
        <v>0</v>
      </c>
      <c r="AT1545" s="164">
        <f>(VLOOKUP(B1545,'P2 Origin'!$C$21:$M$176,11,0))*J1545</f>
        <v>0</v>
      </c>
      <c r="AU1545" s="167">
        <v>25</v>
      </c>
      <c r="AV1545" s="168">
        <v>25</v>
      </c>
      <c r="AW1545" s="169">
        <v>0</v>
      </c>
      <c r="AX1545" s="170">
        <f>IF(AU1545&gt;=0.1,'P3 Bureaumarge zee- en luchtvr.'!$D$12,0)</f>
        <v>0</v>
      </c>
      <c r="AY1545" s="163">
        <f t="shared" si="661"/>
        <v>0</v>
      </c>
      <c r="AZ1545" s="157" t="str">
        <f>VLOOKUP(D1545,'P4 Destination'!$C$21:$O$176,13,0)</f>
        <v>EUR</v>
      </c>
      <c r="BA1545" s="164">
        <f t="shared" si="662"/>
        <v>0</v>
      </c>
      <c r="BB1545" s="171">
        <f>IF(AU1545&gt;0.1,(VLOOKUP(D1545,'P4 Destination'!$C$21:$M$176,3,0))*I1545,0)</f>
        <v>0</v>
      </c>
      <c r="BC1545" s="172">
        <f t="shared" si="663"/>
        <v>0</v>
      </c>
      <c r="BD1545" s="171">
        <f>(VLOOKUP($D1545,'P4 Destination'!$C$21:$M$176,4,0))*BC1545</f>
        <v>0</v>
      </c>
      <c r="BE1545" s="172">
        <f t="shared" si="664"/>
        <v>0</v>
      </c>
      <c r="BF1545" s="171">
        <f>(VLOOKUP($D1545,'P4 Destination'!$C$21:$M$176,5,0))*BE1545</f>
        <v>0</v>
      </c>
      <c r="BG1545" s="172">
        <f t="shared" si="665"/>
        <v>25</v>
      </c>
      <c r="BH1545" s="171">
        <f>(VLOOKUP($D1545,'P4 Destination'!$C$21:$M$176,6,0))*BG1545</f>
        <v>0</v>
      </c>
      <c r="BI1545" s="172">
        <f t="shared" si="666"/>
        <v>0</v>
      </c>
      <c r="BJ1545" s="171">
        <f>(VLOOKUP($D1545,'P4 Destination'!$C$21:$M$176,7,0))*BI1545</f>
        <v>0</v>
      </c>
      <c r="BK1545" s="172">
        <f t="shared" si="667"/>
        <v>0</v>
      </c>
      <c r="BL1545" s="171">
        <f>(VLOOKUP($D1545,'P4 Destination'!$C$21:$M$176,8,0))*BK1545</f>
        <v>0</v>
      </c>
      <c r="BM1545" s="172">
        <f t="shared" si="668"/>
        <v>0</v>
      </c>
      <c r="BN1545" s="171">
        <f>(VLOOKUP($D1545,'P4 Destination'!$C$21:$M$176,9,0))*BM1545</f>
        <v>0</v>
      </c>
      <c r="BO1545" s="154">
        <f t="shared" si="673"/>
        <v>1</v>
      </c>
      <c r="BP1545" s="171">
        <f>(VLOOKUP(D1545,'P4 Destination'!$C$21:$M$176,10,0))*K1545</f>
        <v>0</v>
      </c>
      <c r="BQ1545" s="171">
        <f>(VLOOKUP(D1545,'P4 Destination'!$C$21:$M$176,11,0))*J1545</f>
        <v>0</v>
      </c>
      <c r="BR1545" s="173">
        <f t="shared" si="669"/>
        <v>0</v>
      </c>
      <c r="BS1545" s="173">
        <f>(AV1545*2500)*'P6 Verzekering'!$E$11</f>
        <v>0</v>
      </c>
      <c r="BT1545" s="173">
        <f>(AW1545*2500)*'P6 Verzekering'!$E$12</f>
        <v>0</v>
      </c>
      <c r="BU1545" s="173">
        <f>(L1545*2500)*'P6 Verzekering'!$E$13</f>
        <v>0</v>
      </c>
      <c r="BV1545" s="173">
        <f t="shared" si="670"/>
        <v>0</v>
      </c>
      <c r="BW1545"/>
      <c r="BX1545"/>
    </row>
    <row r="1546" spans="1:76">
      <c r="A1546" s="152" t="s">
        <v>2338</v>
      </c>
      <c r="B1546" s="152" t="s">
        <v>219</v>
      </c>
      <c r="C1546" s="152" t="s">
        <v>219</v>
      </c>
      <c r="D1546" s="152" t="s">
        <v>235</v>
      </c>
      <c r="E1546" s="152" t="s">
        <v>233</v>
      </c>
      <c r="F1546" s="153">
        <f t="shared" si="646"/>
        <v>20</v>
      </c>
      <c r="G1546" s="154">
        <v>0</v>
      </c>
      <c r="H1546" s="154">
        <f>IFERROR(VLOOKUP(B1546,'P2 Origin'!$C$21:$Q$176,15,FALSE),0)</f>
        <v>0</v>
      </c>
      <c r="I1546" s="154">
        <f>IFERROR(VLOOKUP(D1546,'P4 Destination'!$C$21:$Q$176,15,FALSE),0)</f>
        <v>1</v>
      </c>
      <c r="J1546" s="155"/>
      <c r="K1546" s="155"/>
      <c r="L1546" s="156">
        <v>20</v>
      </c>
      <c r="M1546" s="155">
        <v>2528</v>
      </c>
      <c r="N1546" s="155">
        <v>9</v>
      </c>
      <c r="O1546" s="157">
        <f t="shared" si="647"/>
        <v>0</v>
      </c>
      <c r="P1546" s="158">
        <f t="shared" si="648"/>
        <v>0</v>
      </c>
      <c r="Q1546" s="159">
        <f>IFERROR(VLOOKUP(N1546,'P1 Intra-Europees'!$A$15:$H$25,3,0),0)*P1546</f>
        <v>0</v>
      </c>
      <c r="R1546" s="160">
        <f t="shared" si="649"/>
        <v>20</v>
      </c>
      <c r="S1546" s="159">
        <f>IFERROR(VLOOKUP(N1546,'P1 Intra-Europees'!$A$15:$H$25,4,0),0)*R1546</f>
        <v>0</v>
      </c>
      <c r="T1546" s="160">
        <f t="shared" si="650"/>
        <v>0</v>
      </c>
      <c r="U1546" s="159">
        <f>IFERROR(VLOOKUP(N1546,'P1 Intra-Europees'!$A$15:$H$25,5,0),0)*T1546</f>
        <v>0</v>
      </c>
      <c r="V1546" s="160">
        <f t="shared" si="651"/>
        <v>0</v>
      </c>
      <c r="W1546" s="159">
        <f>IFERROR(VLOOKUP(N1546,'P1 Intra-Europees'!$A$15:$H$25,6,0),0)*V1546</f>
        <v>0</v>
      </c>
      <c r="X1546" s="160">
        <f t="shared" si="652"/>
        <v>0</v>
      </c>
      <c r="Y1546" s="159">
        <f>IFERROR(VLOOKUP(N1546,'P1 Intra-Europees'!$A$15:$H$25,7,0),0)*X1546</f>
        <v>0</v>
      </c>
      <c r="Z1546" s="161">
        <f t="shared" si="653"/>
        <v>0</v>
      </c>
      <c r="AA1546" s="162">
        <f>IFERROR(VLOOKUP(N1546,'P1 Intra-Europees'!$A$15:$H$25,8,0),0)*Z1546</f>
        <v>0</v>
      </c>
      <c r="AB1546" s="163">
        <f t="shared" si="654"/>
        <v>0</v>
      </c>
      <c r="AC1546" s="157" t="str">
        <f>VLOOKUP(B1546,'P2 Origin'!$C$21:$O$176,13,0)</f>
        <v>EUR</v>
      </c>
      <c r="AD1546" s="164">
        <f t="shared" si="655"/>
        <v>0</v>
      </c>
      <c r="AE1546" s="165">
        <f>IF(AU1546&gt;0.1,VLOOKUP(B1546,'P2 Origin'!$C$21:$M$176,3,0)*H1546,0)</f>
        <v>0</v>
      </c>
      <c r="AF1546" s="166">
        <f t="shared" si="656"/>
        <v>0</v>
      </c>
      <c r="AG1546" s="165">
        <f>(VLOOKUP(B1546,'P2 Origin'!$C$21:$M$176,4,0))*AF1546</f>
        <v>0</v>
      </c>
      <c r="AH1546" s="166">
        <f t="shared" si="657"/>
        <v>0</v>
      </c>
      <c r="AI1546" s="165">
        <f>(VLOOKUP(B1546,'P2 Origin'!$C$21:$M$176,5,0))*AH1546</f>
        <v>0</v>
      </c>
      <c r="AJ1546" s="166">
        <f t="shared" si="671"/>
        <v>0</v>
      </c>
      <c r="AK1546" s="165">
        <f>(VLOOKUP(B1546,'P2 Origin'!$C$21:$M$176,6,0))*AJ1546</f>
        <v>0</v>
      </c>
      <c r="AL1546" s="166">
        <f t="shared" si="658"/>
        <v>0</v>
      </c>
      <c r="AM1546" s="165">
        <f>(VLOOKUP($B1546,'P2 Origin'!$C$21:$M$176,7,0))*AL1546</f>
        <v>0</v>
      </c>
      <c r="AN1546" s="166">
        <f t="shared" si="659"/>
        <v>0</v>
      </c>
      <c r="AO1546" s="165">
        <f>(VLOOKUP($B1546,'P2 Origin'!$C$21:$M$176,8,0))*AN1546</f>
        <v>0</v>
      </c>
      <c r="AP1546" s="166">
        <f t="shared" si="660"/>
        <v>0</v>
      </c>
      <c r="AQ1546" s="165">
        <f>(VLOOKUP($B1546,'P2 Origin'!$C$21:$M$176,9,0))*AP1546</f>
        <v>0</v>
      </c>
      <c r="AR1546" s="155">
        <f t="shared" si="672"/>
        <v>0</v>
      </c>
      <c r="AS1546" s="164">
        <f>(VLOOKUP(B1546,'P2 Origin'!$C$21:$M$176,10,0))*K1546</f>
        <v>0</v>
      </c>
      <c r="AT1546" s="164">
        <f>(VLOOKUP(B1546,'P2 Origin'!$C$21:$M$176,11,0))*J1546</f>
        <v>0</v>
      </c>
      <c r="AU1546" s="167">
        <v>0</v>
      </c>
      <c r="AV1546" s="168">
        <v>0</v>
      </c>
      <c r="AW1546" s="169">
        <v>0</v>
      </c>
      <c r="AX1546" s="170">
        <f>IF(AU1546&gt;=0.1,'P3 Bureaumarge zee- en luchtvr.'!$D$12,0)</f>
        <v>0</v>
      </c>
      <c r="AY1546" s="163">
        <f t="shared" si="661"/>
        <v>0</v>
      </c>
      <c r="AZ1546" s="157" t="str">
        <f>VLOOKUP(D1546,'P4 Destination'!$C$21:$O$176,13,0)</f>
        <v>EUR</v>
      </c>
      <c r="BA1546" s="164">
        <f t="shared" si="662"/>
        <v>0</v>
      </c>
      <c r="BB1546" s="171">
        <f>IF(AU1546&gt;0.1,(VLOOKUP(D1546,'P4 Destination'!$C$21:$M$176,3,0))*I1546,0)</f>
        <v>0</v>
      </c>
      <c r="BC1546" s="172">
        <f t="shared" si="663"/>
        <v>0</v>
      </c>
      <c r="BD1546" s="171">
        <f>(VLOOKUP($D1546,'P4 Destination'!$C$21:$M$176,4,0))*BC1546</f>
        <v>0</v>
      </c>
      <c r="BE1546" s="172">
        <f t="shared" si="664"/>
        <v>0</v>
      </c>
      <c r="BF1546" s="171">
        <f>(VLOOKUP($D1546,'P4 Destination'!$C$21:$M$176,5,0))*BE1546</f>
        <v>0</v>
      </c>
      <c r="BG1546" s="172">
        <f t="shared" si="665"/>
        <v>0</v>
      </c>
      <c r="BH1546" s="171">
        <f>(VLOOKUP($D1546,'P4 Destination'!$C$21:$M$176,6,0))*BG1546</f>
        <v>0</v>
      </c>
      <c r="BI1546" s="172">
        <f t="shared" si="666"/>
        <v>0</v>
      </c>
      <c r="BJ1546" s="171">
        <f>(VLOOKUP($D1546,'P4 Destination'!$C$21:$M$176,7,0))*BI1546</f>
        <v>0</v>
      </c>
      <c r="BK1546" s="172">
        <f t="shared" si="667"/>
        <v>0</v>
      </c>
      <c r="BL1546" s="171">
        <f>(VLOOKUP($D1546,'P4 Destination'!$C$21:$M$176,8,0))*BK1546</f>
        <v>0</v>
      </c>
      <c r="BM1546" s="172">
        <f t="shared" si="668"/>
        <v>0</v>
      </c>
      <c r="BN1546" s="171">
        <f>(VLOOKUP($D1546,'P4 Destination'!$C$21:$M$176,9,0))*BM1546</f>
        <v>0</v>
      </c>
      <c r="BO1546" s="154">
        <f t="shared" si="673"/>
        <v>0</v>
      </c>
      <c r="BP1546" s="171">
        <f>(VLOOKUP(D1546,'P4 Destination'!$C$21:$M$176,10,0))*K1546</f>
        <v>0</v>
      </c>
      <c r="BQ1546" s="171">
        <f>(VLOOKUP(D1546,'P4 Destination'!$C$21:$M$176,11,0))*J1546</f>
        <v>0</v>
      </c>
      <c r="BR1546" s="173">
        <f t="shared" si="669"/>
        <v>0</v>
      </c>
      <c r="BS1546" s="173">
        <f>(AV1546*2500)*'P6 Verzekering'!$E$11</f>
        <v>0</v>
      </c>
      <c r="BT1546" s="173">
        <f>(AW1546*2500)*'P6 Verzekering'!$E$12</f>
        <v>0</v>
      </c>
      <c r="BU1546" s="173">
        <f>(L1546*2500)*'P6 Verzekering'!$E$13</f>
        <v>0</v>
      </c>
      <c r="BV1546" s="173">
        <f t="shared" si="670"/>
        <v>0</v>
      </c>
      <c r="BW1546"/>
      <c r="BX1546"/>
    </row>
    <row r="1547" spans="1:76">
      <c r="A1547" s="152" t="s">
        <v>2345</v>
      </c>
      <c r="B1547" s="152" t="s">
        <v>219</v>
      </c>
      <c r="C1547" s="152" t="s">
        <v>219</v>
      </c>
      <c r="D1547" s="152" t="s">
        <v>154</v>
      </c>
      <c r="E1547" s="152" t="s">
        <v>153</v>
      </c>
      <c r="F1547" s="153">
        <f t="shared" ref="F1547:F1610" si="674">SUM(L1547,AU1547)</f>
        <v>18</v>
      </c>
      <c r="G1547" s="154">
        <v>0</v>
      </c>
      <c r="H1547" s="154">
        <f>IFERROR(VLOOKUP(B1547,'P2 Origin'!$C$21:$Q$176,15,FALSE),0)</f>
        <v>0</v>
      </c>
      <c r="I1547" s="154">
        <f>IFERROR(VLOOKUP(D1547,'P4 Destination'!$C$21:$Q$176,15,FALSE),0)</f>
        <v>1</v>
      </c>
      <c r="J1547" s="155"/>
      <c r="K1547" s="155"/>
      <c r="L1547" s="156">
        <v>18</v>
      </c>
      <c r="M1547" s="155">
        <v>599</v>
      </c>
      <c r="N1547" s="155">
        <v>4</v>
      </c>
      <c r="O1547" s="157">
        <f t="shared" ref="O1547:O1610" si="675">SUM(Q1547,S1547,U1547,W1547,Y1547,AA1547)</f>
        <v>0</v>
      </c>
      <c r="P1547" s="158">
        <f t="shared" ref="P1547:P1610" si="676">IF(AND(L1547&gt;=0.1,L1547&lt;=15),L1547,0)</f>
        <v>0</v>
      </c>
      <c r="Q1547" s="159">
        <f>IFERROR(VLOOKUP(N1547,'P1 Intra-Europees'!$A$15:$H$25,3,0),0)*P1547</f>
        <v>0</v>
      </c>
      <c r="R1547" s="160">
        <f t="shared" ref="R1547:R1610" si="677">(IF(AND(L1547&gt;=15.1,L1547&lt;=25),L1547,0))</f>
        <v>18</v>
      </c>
      <c r="S1547" s="159">
        <f>IFERROR(VLOOKUP(N1547,'P1 Intra-Europees'!$A$15:$H$25,4,0),0)*R1547</f>
        <v>0</v>
      </c>
      <c r="T1547" s="160">
        <f t="shared" ref="T1547:T1610" si="678">IF(AND(L1547&gt;=25.1,L1547&lt;=35),L1547,0)</f>
        <v>0</v>
      </c>
      <c r="U1547" s="159">
        <f>IFERROR(VLOOKUP(N1547,'P1 Intra-Europees'!$A$15:$H$25,5,0),0)*T1547</f>
        <v>0</v>
      </c>
      <c r="V1547" s="160">
        <f t="shared" ref="V1547:V1610" si="679">IF(AND(L1547&gt;=35.1,L1547&lt;=45),L1547,0)</f>
        <v>0</v>
      </c>
      <c r="W1547" s="159">
        <f>IFERROR(VLOOKUP(N1547,'P1 Intra-Europees'!$A$15:$H$25,6,0),0)*V1547</f>
        <v>0</v>
      </c>
      <c r="X1547" s="160">
        <f t="shared" ref="X1547:X1610" si="680">IF(AND(L1547&gt;=45.1,L1547&lt;=150),L1547,0)</f>
        <v>0</v>
      </c>
      <c r="Y1547" s="159">
        <f>IFERROR(VLOOKUP(N1547,'P1 Intra-Europees'!$A$15:$H$25,7,0),0)*X1547</f>
        <v>0</v>
      </c>
      <c r="Z1547" s="161">
        <f t="shared" ref="Z1547:Z1610" si="681">IF(L1547&gt;=0.1,G1547,0)</f>
        <v>0</v>
      </c>
      <c r="AA1547" s="162">
        <f>IFERROR(VLOOKUP(N1547,'P1 Intra-Europees'!$A$15:$H$25,8,0),0)*Z1547</f>
        <v>0</v>
      </c>
      <c r="AB1547" s="163">
        <f t="shared" ref="AB1547:AB1610" si="682">IF(AC1547=$AC$8,0.95,1)*AD1547</f>
        <v>0</v>
      </c>
      <c r="AC1547" s="157" t="str">
        <f>VLOOKUP(B1547,'P2 Origin'!$C$21:$O$176,13,0)</f>
        <v>EUR</v>
      </c>
      <c r="AD1547" s="164">
        <f t="shared" ref="AD1547:AD1610" si="683">SUM(AE1547,AG1547,AI1547,AK1547,AS1547,AT1547,AM1547,AO1547,AQ1547)</f>
        <v>0</v>
      </c>
      <c r="AE1547" s="165">
        <f>IF(AU1547&gt;0.1,VLOOKUP(B1547,'P2 Origin'!$C$21:$M$176,3,0)*H1547,0)</f>
        <v>0</v>
      </c>
      <c r="AF1547" s="166">
        <f t="shared" ref="AF1547:AF1610" si="684">IF(AND(AU1547&gt;=0.1,AU1547&lt;=5.99),AU1547,0)</f>
        <v>0</v>
      </c>
      <c r="AG1547" s="165">
        <f>(VLOOKUP(B1547,'P2 Origin'!$C$21:$M$176,4,0))*AF1547</f>
        <v>0</v>
      </c>
      <c r="AH1547" s="166">
        <f t="shared" ref="AH1547:AH1610" si="685">IF(AND(AU1547&gt;=6,AU1547&lt;=15.99),$AU1547,0)</f>
        <v>0</v>
      </c>
      <c r="AI1547" s="165">
        <f>(VLOOKUP(B1547,'P2 Origin'!$C$21:$M$176,5,0))*AH1547</f>
        <v>0</v>
      </c>
      <c r="AJ1547" s="166">
        <f t="shared" si="671"/>
        <v>0</v>
      </c>
      <c r="AK1547" s="165">
        <f>(VLOOKUP(B1547,'P2 Origin'!$C$21:$M$176,6,0))*AJ1547</f>
        <v>0</v>
      </c>
      <c r="AL1547" s="166">
        <f t="shared" ref="AL1547:AL1610" si="686">IF(AND($AU1547&gt;=26,$AU1547&lt;=35.99),$AU1547,0)</f>
        <v>0</v>
      </c>
      <c r="AM1547" s="165">
        <f>(VLOOKUP($B1547,'P2 Origin'!$C$21:$M$176,7,0))*AL1547</f>
        <v>0</v>
      </c>
      <c r="AN1547" s="166">
        <f t="shared" ref="AN1547:AN1610" si="687">IF(AND($AU1547&gt;=36,$AU1547&lt;=45.99),$AU1547,0)</f>
        <v>0</v>
      </c>
      <c r="AO1547" s="165">
        <f>(VLOOKUP($B1547,'P2 Origin'!$C$21:$M$176,8,0))*AN1547</f>
        <v>0</v>
      </c>
      <c r="AP1547" s="166">
        <f t="shared" ref="AP1547:AP1610" si="688">IF(AND($AU1547&gt;=46,$AU1547&lt;=100),$AU1547,0)</f>
        <v>0</v>
      </c>
      <c r="AQ1547" s="165">
        <f>(VLOOKUP($B1547,'P2 Origin'!$C$21:$M$176,9,0))*AP1547</f>
        <v>0</v>
      </c>
      <c r="AR1547" s="155">
        <f t="shared" si="672"/>
        <v>0</v>
      </c>
      <c r="AS1547" s="164">
        <f>(VLOOKUP(B1547,'P2 Origin'!$C$21:$M$176,10,0))*K1547</f>
        <v>0</v>
      </c>
      <c r="AT1547" s="164">
        <f>(VLOOKUP(B1547,'P2 Origin'!$C$21:$M$176,11,0))*J1547</f>
        <v>0</v>
      </c>
      <c r="AU1547" s="167">
        <v>0</v>
      </c>
      <c r="AV1547" s="168">
        <v>0</v>
      </c>
      <c r="AW1547" s="169">
        <v>0</v>
      </c>
      <c r="AX1547" s="170">
        <f>IF(AU1547&gt;=0.1,'P3 Bureaumarge zee- en luchtvr.'!$D$12,0)</f>
        <v>0</v>
      </c>
      <c r="AY1547" s="163">
        <f t="shared" ref="AY1547:AY1610" si="689">IF(AZ1547=$AC$8,0.95,1)*BA1547</f>
        <v>0</v>
      </c>
      <c r="AZ1547" s="157" t="str">
        <f>VLOOKUP(D1547,'P4 Destination'!$C$21:$O$176,13,0)</f>
        <v>EUR</v>
      </c>
      <c r="BA1547" s="164">
        <f t="shared" ref="BA1547:BA1610" si="690">SUM(BB1547,BD1547,BF1547,BN1547,BP1547,BQ1547,BH1547,BJ1547,BL1547)</f>
        <v>0</v>
      </c>
      <c r="BB1547" s="171">
        <f>IF(AU1547&gt;0.1,(VLOOKUP(D1547,'P4 Destination'!$C$21:$M$176,3,0))*I1547,0)</f>
        <v>0</v>
      </c>
      <c r="BC1547" s="172">
        <f t="shared" ref="BC1547:BC1610" si="691">IF(AND($AU1547&gt;=0.1,$AU1547&lt;=5),$AU1547,0)</f>
        <v>0</v>
      </c>
      <c r="BD1547" s="171">
        <f>(VLOOKUP($D1547,'P4 Destination'!$C$21:$M$176,4,0))*BC1547</f>
        <v>0</v>
      </c>
      <c r="BE1547" s="172">
        <f t="shared" ref="BE1547:BE1610" si="692">IF(AND($AU1547&gt;=6,$AU1547&lt;=15.99),$AU1547,0)</f>
        <v>0</v>
      </c>
      <c r="BF1547" s="171">
        <f>(VLOOKUP($D1547,'P4 Destination'!$C$21:$M$176,5,0))*BE1547</f>
        <v>0</v>
      </c>
      <c r="BG1547" s="172">
        <f t="shared" ref="BG1547:BG1610" si="693">IF(AND($AU1547&gt;=16,$AU1547&lt;=25.99),$AU1547,0)</f>
        <v>0</v>
      </c>
      <c r="BH1547" s="171">
        <f>(VLOOKUP($D1547,'P4 Destination'!$C$21:$M$176,6,0))*BG1547</f>
        <v>0</v>
      </c>
      <c r="BI1547" s="172">
        <f t="shared" ref="BI1547:BI1610" si="694">IF(AND($AU1547&gt;=26,$AU1547&lt;=35.99),$AU1547,0)</f>
        <v>0</v>
      </c>
      <c r="BJ1547" s="171">
        <f>(VLOOKUP($D1547,'P4 Destination'!$C$21:$M$176,7,0))*BI1547</f>
        <v>0</v>
      </c>
      <c r="BK1547" s="172">
        <f t="shared" ref="BK1547:BK1610" si="695">IF(AND($AU1547&gt;=36,$AU1547&lt;=45.99),$AU1547,0)</f>
        <v>0</v>
      </c>
      <c r="BL1547" s="171">
        <f>(VLOOKUP($D1547,'P4 Destination'!$C$21:$M$176,8,0))*BK1547</f>
        <v>0</v>
      </c>
      <c r="BM1547" s="172">
        <f t="shared" ref="BM1547:BM1610" si="696">IF(AND($AU1547&gt;=46,$AU1547&lt;=100),$AU1547,0)</f>
        <v>0</v>
      </c>
      <c r="BN1547" s="171">
        <f>(VLOOKUP($D1547,'P4 Destination'!$C$21:$M$176,9,0))*BM1547</f>
        <v>0</v>
      </c>
      <c r="BO1547" s="154">
        <f t="shared" si="673"/>
        <v>0</v>
      </c>
      <c r="BP1547" s="171">
        <f>(VLOOKUP(D1547,'P4 Destination'!$C$21:$M$176,10,0))*K1547</f>
        <v>0</v>
      </c>
      <c r="BQ1547" s="171">
        <f>(VLOOKUP(D1547,'P4 Destination'!$C$21:$M$176,11,0))*J1547</f>
        <v>0</v>
      </c>
      <c r="BR1547" s="173">
        <f t="shared" ref="BR1547:BR1610" si="697">SUM(BS1547:BU1547)</f>
        <v>0</v>
      </c>
      <c r="BS1547" s="173">
        <f>(AV1547*2500)*'P6 Verzekering'!$E$11</f>
        <v>0</v>
      </c>
      <c r="BT1547" s="173">
        <f>(AW1547*2500)*'P6 Verzekering'!$E$12</f>
        <v>0</v>
      </c>
      <c r="BU1547" s="173">
        <f>(L1547*2500)*'P6 Verzekering'!$E$13</f>
        <v>0</v>
      </c>
      <c r="BV1547" s="173">
        <f t="shared" ref="BV1547:BV1610" si="698">SUM(O1547,AB1547,AX1547,AY1547,BR1547)</f>
        <v>0</v>
      </c>
      <c r="BW1547"/>
      <c r="BX1547"/>
    </row>
    <row r="1548" spans="1:76">
      <c r="A1548" s="152" t="s">
        <v>2346</v>
      </c>
      <c r="B1548" s="152" t="s">
        <v>219</v>
      </c>
      <c r="C1548" s="152" t="s">
        <v>219</v>
      </c>
      <c r="D1548" s="152" t="s">
        <v>145</v>
      </c>
      <c r="E1548" s="152" t="s">
        <v>143</v>
      </c>
      <c r="F1548" s="153">
        <f t="shared" si="674"/>
        <v>32</v>
      </c>
      <c r="G1548" s="154">
        <v>1</v>
      </c>
      <c r="H1548" s="154">
        <f>IFERROR(VLOOKUP(B1548,'P2 Origin'!$C$21:$Q$176,15,FALSE),0)</f>
        <v>0</v>
      </c>
      <c r="I1548" s="154">
        <f>IFERROR(VLOOKUP(D1548,'P4 Destination'!$C$21:$Q$176,15,FALSE),0)</f>
        <v>0</v>
      </c>
      <c r="J1548" s="155"/>
      <c r="K1548" s="155">
        <v>1</v>
      </c>
      <c r="L1548" s="156">
        <v>0</v>
      </c>
      <c r="M1548" s="155">
        <v>0</v>
      </c>
      <c r="N1548" s="155">
        <v>0</v>
      </c>
      <c r="O1548" s="157">
        <f t="shared" si="675"/>
        <v>0</v>
      </c>
      <c r="P1548" s="158">
        <f t="shared" si="676"/>
        <v>0</v>
      </c>
      <c r="Q1548" s="159">
        <f>IFERROR(VLOOKUP(N1548,'P1 Intra-Europees'!$A$15:$H$25,3,0),0)*P1548</f>
        <v>0</v>
      </c>
      <c r="R1548" s="160">
        <f t="shared" si="677"/>
        <v>0</v>
      </c>
      <c r="S1548" s="159">
        <f>IFERROR(VLOOKUP(N1548,'P1 Intra-Europees'!$A$15:$H$25,4,0),0)*R1548</f>
        <v>0</v>
      </c>
      <c r="T1548" s="160">
        <f t="shared" si="678"/>
        <v>0</v>
      </c>
      <c r="U1548" s="159">
        <f>IFERROR(VLOOKUP(N1548,'P1 Intra-Europees'!$A$15:$H$25,5,0),0)*T1548</f>
        <v>0</v>
      </c>
      <c r="V1548" s="160">
        <f t="shared" si="679"/>
        <v>0</v>
      </c>
      <c r="W1548" s="159">
        <f>IFERROR(VLOOKUP(N1548,'P1 Intra-Europees'!$A$15:$H$25,6,0),0)*V1548</f>
        <v>0</v>
      </c>
      <c r="X1548" s="160">
        <f t="shared" si="680"/>
        <v>0</v>
      </c>
      <c r="Y1548" s="159">
        <f>IFERROR(VLOOKUP(N1548,'P1 Intra-Europees'!$A$15:$H$25,7,0),0)*X1548</f>
        <v>0</v>
      </c>
      <c r="Z1548" s="161">
        <f t="shared" si="681"/>
        <v>0</v>
      </c>
      <c r="AA1548" s="162">
        <f>IFERROR(VLOOKUP(N1548,'P1 Intra-Europees'!$A$15:$H$25,8,0),0)*Z1548</f>
        <v>0</v>
      </c>
      <c r="AB1548" s="163">
        <f t="shared" si="682"/>
        <v>0</v>
      </c>
      <c r="AC1548" s="157" t="str">
        <f>VLOOKUP(B1548,'P2 Origin'!$C$21:$O$176,13,0)</f>
        <v>EUR</v>
      </c>
      <c r="AD1548" s="164">
        <f t="shared" si="683"/>
        <v>0</v>
      </c>
      <c r="AE1548" s="165">
        <f>IF(AU1548&gt;0.1,VLOOKUP(B1548,'P2 Origin'!$C$21:$M$176,3,0)*H1548,0)</f>
        <v>0</v>
      </c>
      <c r="AF1548" s="166">
        <f t="shared" si="684"/>
        <v>0</v>
      </c>
      <c r="AG1548" s="165">
        <f>(VLOOKUP(B1548,'P2 Origin'!$C$21:$M$176,4,0))*AF1548</f>
        <v>0</v>
      </c>
      <c r="AH1548" s="166">
        <f t="shared" si="685"/>
        <v>0</v>
      </c>
      <c r="AI1548" s="165">
        <f>(VLOOKUP(B1548,'P2 Origin'!$C$21:$M$176,5,0))*AH1548</f>
        <v>0</v>
      </c>
      <c r="AJ1548" s="166">
        <f t="shared" si="671"/>
        <v>0</v>
      </c>
      <c r="AK1548" s="165">
        <f>(VLOOKUP(B1548,'P2 Origin'!$C$21:$M$176,6,0))*AJ1548</f>
        <v>0</v>
      </c>
      <c r="AL1548" s="166">
        <f t="shared" si="686"/>
        <v>32</v>
      </c>
      <c r="AM1548" s="165">
        <f>(VLOOKUP($B1548,'P2 Origin'!$C$21:$M$176,7,0))*AL1548</f>
        <v>0</v>
      </c>
      <c r="AN1548" s="166">
        <f t="shared" si="687"/>
        <v>0</v>
      </c>
      <c r="AO1548" s="165">
        <f>(VLOOKUP($B1548,'P2 Origin'!$C$21:$M$176,8,0))*AN1548</f>
        <v>0</v>
      </c>
      <c r="AP1548" s="166">
        <f t="shared" si="688"/>
        <v>0</v>
      </c>
      <c r="AQ1548" s="165">
        <f>(VLOOKUP($B1548,'P2 Origin'!$C$21:$M$176,9,0))*AP1548</f>
        <v>0</v>
      </c>
      <c r="AR1548" s="155">
        <f t="shared" si="672"/>
        <v>1</v>
      </c>
      <c r="AS1548" s="164">
        <f>(VLOOKUP(B1548,'P2 Origin'!$C$21:$M$176,10,0))*K1548</f>
        <v>0</v>
      </c>
      <c r="AT1548" s="164">
        <f>(VLOOKUP(B1548,'P2 Origin'!$C$21:$M$176,11,0))*J1548</f>
        <v>0</v>
      </c>
      <c r="AU1548" s="167">
        <v>32</v>
      </c>
      <c r="AV1548" s="168">
        <v>32</v>
      </c>
      <c r="AW1548" s="169">
        <v>0</v>
      </c>
      <c r="AX1548" s="170">
        <f>IF(AU1548&gt;=0.1,'P3 Bureaumarge zee- en luchtvr.'!$D$12,0)</f>
        <v>0</v>
      </c>
      <c r="AY1548" s="163">
        <f t="shared" si="689"/>
        <v>0</v>
      </c>
      <c r="AZ1548" s="157" t="str">
        <f>VLOOKUP(D1548,'P4 Destination'!$C$21:$O$176,13,0)</f>
        <v>EUR</v>
      </c>
      <c r="BA1548" s="164">
        <f t="shared" si="690"/>
        <v>0</v>
      </c>
      <c r="BB1548" s="171">
        <f>IF(AU1548&gt;0.1,(VLOOKUP(D1548,'P4 Destination'!$C$21:$M$176,3,0))*I1548,0)</f>
        <v>0</v>
      </c>
      <c r="BC1548" s="172">
        <f t="shared" si="691"/>
        <v>0</v>
      </c>
      <c r="BD1548" s="171">
        <f>(VLOOKUP($D1548,'P4 Destination'!$C$21:$M$176,4,0))*BC1548</f>
        <v>0</v>
      </c>
      <c r="BE1548" s="172">
        <f t="shared" si="692"/>
        <v>0</v>
      </c>
      <c r="BF1548" s="171">
        <f>(VLOOKUP($D1548,'P4 Destination'!$C$21:$M$176,5,0))*BE1548</f>
        <v>0</v>
      </c>
      <c r="BG1548" s="172">
        <f t="shared" si="693"/>
        <v>0</v>
      </c>
      <c r="BH1548" s="171">
        <f>(VLOOKUP($D1548,'P4 Destination'!$C$21:$M$176,6,0))*BG1548</f>
        <v>0</v>
      </c>
      <c r="BI1548" s="172">
        <f t="shared" si="694"/>
        <v>32</v>
      </c>
      <c r="BJ1548" s="171">
        <f>(VLOOKUP($D1548,'P4 Destination'!$C$21:$M$176,7,0))*BI1548</f>
        <v>0</v>
      </c>
      <c r="BK1548" s="172">
        <f t="shared" si="695"/>
        <v>0</v>
      </c>
      <c r="BL1548" s="171">
        <f>(VLOOKUP($D1548,'P4 Destination'!$C$21:$M$176,8,0))*BK1548</f>
        <v>0</v>
      </c>
      <c r="BM1548" s="172">
        <f t="shared" si="696"/>
        <v>0</v>
      </c>
      <c r="BN1548" s="171">
        <f>(VLOOKUP($D1548,'P4 Destination'!$C$21:$M$176,9,0))*BM1548</f>
        <v>0</v>
      </c>
      <c r="BO1548" s="154">
        <f t="shared" si="673"/>
        <v>1</v>
      </c>
      <c r="BP1548" s="171">
        <f>(VLOOKUP(D1548,'P4 Destination'!$C$21:$M$176,10,0))*K1548</f>
        <v>0</v>
      </c>
      <c r="BQ1548" s="171">
        <f>(VLOOKUP(D1548,'P4 Destination'!$C$21:$M$176,11,0))*J1548</f>
        <v>0</v>
      </c>
      <c r="BR1548" s="173">
        <f t="shared" si="697"/>
        <v>0</v>
      </c>
      <c r="BS1548" s="173">
        <f>(AV1548*2500)*'P6 Verzekering'!$E$11</f>
        <v>0</v>
      </c>
      <c r="BT1548" s="173">
        <f>(AW1548*2500)*'P6 Verzekering'!$E$12</f>
        <v>0</v>
      </c>
      <c r="BU1548" s="173">
        <f>(L1548*2500)*'P6 Verzekering'!$E$13</f>
        <v>0</v>
      </c>
      <c r="BV1548" s="173">
        <f t="shared" si="698"/>
        <v>0</v>
      </c>
      <c r="BW1548"/>
      <c r="BX1548"/>
    </row>
    <row r="1549" spans="1:76">
      <c r="A1549" s="152" t="s">
        <v>2348</v>
      </c>
      <c r="B1549" s="152" t="s">
        <v>219</v>
      </c>
      <c r="C1549" s="152" t="s">
        <v>219</v>
      </c>
      <c r="D1549" s="152" t="s">
        <v>435</v>
      </c>
      <c r="E1549" s="152" t="s">
        <v>434</v>
      </c>
      <c r="F1549" s="153">
        <f t="shared" si="674"/>
        <v>42</v>
      </c>
      <c r="G1549" s="154">
        <v>1</v>
      </c>
      <c r="H1549" s="154">
        <f>IFERROR(VLOOKUP(B1549,'P2 Origin'!$C$21:$Q$176,15,FALSE),0)</f>
        <v>0</v>
      </c>
      <c r="I1549" s="154">
        <f>IFERROR(VLOOKUP(D1549,'P4 Destination'!$C$21:$Q$176,15,FALSE),0)</f>
        <v>0</v>
      </c>
      <c r="J1549" s="155"/>
      <c r="K1549" s="155">
        <v>1</v>
      </c>
      <c r="L1549" s="156">
        <v>0</v>
      </c>
      <c r="M1549" s="155">
        <v>0</v>
      </c>
      <c r="N1549" s="155">
        <v>0</v>
      </c>
      <c r="O1549" s="157">
        <f t="shared" si="675"/>
        <v>0</v>
      </c>
      <c r="P1549" s="158">
        <f t="shared" si="676"/>
        <v>0</v>
      </c>
      <c r="Q1549" s="159">
        <f>IFERROR(VLOOKUP(N1549,'P1 Intra-Europees'!$A$15:$H$25,3,0),0)*P1549</f>
        <v>0</v>
      </c>
      <c r="R1549" s="160">
        <f t="shared" si="677"/>
        <v>0</v>
      </c>
      <c r="S1549" s="159">
        <f>IFERROR(VLOOKUP(N1549,'P1 Intra-Europees'!$A$15:$H$25,4,0),0)*R1549</f>
        <v>0</v>
      </c>
      <c r="T1549" s="160">
        <f t="shared" si="678"/>
        <v>0</v>
      </c>
      <c r="U1549" s="159">
        <f>IFERROR(VLOOKUP(N1549,'P1 Intra-Europees'!$A$15:$H$25,5,0),0)*T1549</f>
        <v>0</v>
      </c>
      <c r="V1549" s="160">
        <f t="shared" si="679"/>
        <v>0</v>
      </c>
      <c r="W1549" s="159">
        <f>IFERROR(VLOOKUP(N1549,'P1 Intra-Europees'!$A$15:$H$25,6,0),0)*V1549</f>
        <v>0</v>
      </c>
      <c r="X1549" s="160">
        <f t="shared" si="680"/>
        <v>0</v>
      </c>
      <c r="Y1549" s="159">
        <f>IFERROR(VLOOKUP(N1549,'P1 Intra-Europees'!$A$15:$H$25,7,0),0)*X1549</f>
        <v>0</v>
      </c>
      <c r="Z1549" s="161">
        <f t="shared" si="681"/>
        <v>0</v>
      </c>
      <c r="AA1549" s="162">
        <f>IFERROR(VLOOKUP(N1549,'P1 Intra-Europees'!$A$15:$H$25,8,0),0)*Z1549</f>
        <v>0</v>
      </c>
      <c r="AB1549" s="163">
        <f t="shared" si="682"/>
        <v>0</v>
      </c>
      <c r="AC1549" s="157" t="str">
        <f>VLOOKUP(B1549,'P2 Origin'!$C$21:$O$176,13,0)</f>
        <v>EUR</v>
      </c>
      <c r="AD1549" s="164">
        <f t="shared" si="683"/>
        <v>0</v>
      </c>
      <c r="AE1549" s="165">
        <f>IF(AU1549&gt;0.1,VLOOKUP(B1549,'P2 Origin'!$C$21:$M$176,3,0)*H1549,0)</f>
        <v>0</v>
      </c>
      <c r="AF1549" s="166">
        <f t="shared" si="684"/>
        <v>0</v>
      </c>
      <c r="AG1549" s="165">
        <f>(VLOOKUP(B1549,'P2 Origin'!$C$21:$M$176,4,0))*AF1549</f>
        <v>0</v>
      </c>
      <c r="AH1549" s="166">
        <f t="shared" si="685"/>
        <v>0</v>
      </c>
      <c r="AI1549" s="165">
        <f>(VLOOKUP(B1549,'P2 Origin'!$C$21:$M$176,5,0))*AH1549</f>
        <v>0</v>
      </c>
      <c r="AJ1549" s="166">
        <f t="shared" si="671"/>
        <v>0</v>
      </c>
      <c r="AK1549" s="165">
        <f>(VLOOKUP(B1549,'P2 Origin'!$C$21:$M$176,6,0))*AJ1549</f>
        <v>0</v>
      </c>
      <c r="AL1549" s="166">
        <f t="shared" si="686"/>
        <v>0</v>
      </c>
      <c r="AM1549" s="165">
        <f>(VLOOKUP($B1549,'P2 Origin'!$C$21:$M$176,7,0))*AL1549</f>
        <v>0</v>
      </c>
      <c r="AN1549" s="166">
        <f t="shared" si="687"/>
        <v>42</v>
      </c>
      <c r="AO1549" s="165">
        <f>(VLOOKUP($B1549,'P2 Origin'!$C$21:$M$176,8,0))*AN1549</f>
        <v>0</v>
      </c>
      <c r="AP1549" s="166">
        <f t="shared" si="688"/>
        <v>0</v>
      </c>
      <c r="AQ1549" s="165">
        <f>(VLOOKUP($B1549,'P2 Origin'!$C$21:$M$176,9,0))*AP1549</f>
        <v>0</v>
      </c>
      <c r="AR1549" s="155">
        <f t="shared" si="672"/>
        <v>1</v>
      </c>
      <c r="AS1549" s="164">
        <f>(VLOOKUP(B1549,'P2 Origin'!$C$21:$M$176,10,0))*K1549</f>
        <v>0</v>
      </c>
      <c r="AT1549" s="164">
        <f>(VLOOKUP(B1549,'P2 Origin'!$C$21:$M$176,11,0))*J1549</f>
        <v>0</v>
      </c>
      <c r="AU1549" s="167">
        <v>42</v>
      </c>
      <c r="AV1549" s="168">
        <v>42</v>
      </c>
      <c r="AW1549" s="169">
        <v>0</v>
      </c>
      <c r="AX1549" s="170">
        <f>IF(AU1549&gt;=0.1,'P3 Bureaumarge zee- en luchtvr.'!$D$12,0)</f>
        <v>0</v>
      </c>
      <c r="AY1549" s="163">
        <f t="shared" si="689"/>
        <v>0</v>
      </c>
      <c r="AZ1549" s="157" t="str">
        <f>VLOOKUP(D1549,'P4 Destination'!$C$21:$O$176,13,0)</f>
        <v>USD</v>
      </c>
      <c r="BA1549" s="164">
        <f t="shared" si="690"/>
        <v>0</v>
      </c>
      <c r="BB1549" s="171">
        <f>IF(AU1549&gt;0.1,(VLOOKUP(D1549,'P4 Destination'!$C$21:$M$176,3,0))*I1549,0)</f>
        <v>0</v>
      </c>
      <c r="BC1549" s="172">
        <f t="shared" si="691"/>
        <v>0</v>
      </c>
      <c r="BD1549" s="171">
        <f>(VLOOKUP($D1549,'P4 Destination'!$C$21:$M$176,4,0))*BC1549</f>
        <v>0</v>
      </c>
      <c r="BE1549" s="172">
        <f t="shared" si="692"/>
        <v>0</v>
      </c>
      <c r="BF1549" s="171">
        <f>(VLOOKUP($D1549,'P4 Destination'!$C$21:$M$176,5,0))*BE1549</f>
        <v>0</v>
      </c>
      <c r="BG1549" s="172">
        <f t="shared" si="693"/>
        <v>0</v>
      </c>
      <c r="BH1549" s="171">
        <f>(VLOOKUP($D1549,'P4 Destination'!$C$21:$M$176,6,0))*BG1549</f>
        <v>0</v>
      </c>
      <c r="BI1549" s="172">
        <f t="shared" si="694"/>
        <v>0</v>
      </c>
      <c r="BJ1549" s="171">
        <f>(VLOOKUP($D1549,'P4 Destination'!$C$21:$M$176,7,0))*BI1549</f>
        <v>0</v>
      </c>
      <c r="BK1549" s="172">
        <f t="shared" si="695"/>
        <v>42</v>
      </c>
      <c r="BL1549" s="171">
        <f>(VLOOKUP($D1549,'P4 Destination'!$C$21:$M$176,8,0))*BK1549</f>
        <v>0</v>
      </c>
      <c r="BM1549" s="172">
        <f t="shared" si="696"/>
        <v>0</v>
      </c>
      <c r="BN1549" s="171">
        <f>(VLOOKUP($D1549,'P4 Destination'!$C$21:$M$176,9,0))*BM1549</f>
        <v>0</v>
      </c>
      <c r="BO1549" s="154">
        <f t="shared" si="673"/>
        <v>1</v>
      </c>
      <c r="BP1549" s="171">
        <f>(VLOOKUP(D1549,'P4 Destination'!$C$21:$M$176,10,0))*K1549</f>
        <v>0</v>
      </c>
      <c r="BQ1549" s="171">
        <f>(VLOOKUP(D1549,'P4 Destination'!$C$21:$M$176,11,0))*J1549</f>
        <v>0</v>
      </c>
      <c r="BR1549" s="173">
        <f t="shared" si="697"/>
        <v>0</v>
      </c>
      <c r="BS1549" s="173">
        <f>(AV1549*2500)*'P6 Verzekering'!$E$11</f>
        <v>0</v>
      </c>
      <c r="BT1549" s="173">
        <f>(AW1549*2500)*'P6 Verzekering'!$E$12</f>
        <v>0</v>
      </c>
      <c r="BU1549" s="173">
        <f>(L1549*2500)*'P6 Verzekering'!$E$13</f>
        <v>0</v>
      </c>
      <c r="BV1549" s="173">
        <f t="shared" si="698"/>
        <v>0</v>
      </c>
      <c r="BW1549"/>
      <c r="BX1549"/>
    </row>
    <row r="1550" spans="1:76">
      <c r="A1550" s="152" t="s">
        <v>2352</v>
      </c>
      <c r="B1550" s="152" t="s">
        <v>219</v>
      </c>
      <c r="C1550" s="152" t="s">
        <v>219</v>
      </c>
      <c r="D1550" s="152" t="s">
        <v>344</v>
      </c>
      <c r="E1550" s="152" t="s">
        <v>343</v>
      </c>
      <c r="F1550" s="153">
        <f t="shared" si="674"/>
        <v>30</v>
      </c>
      <c r="G1550" s="154">
        <v>1</v>
      </c>
      <c r="H1550" s="154">
        <f>IFERROR(VLOOKUP(B1550,'P2 Origin'!$C$21:$Q$176,15,FALSE),0)</f>
        <v>0</v>
      </c>
      <c r="I1550" s="154">
        <f>IFERROR(VLOOKUP(D1550,'P4 Destination'!$C$21:$Q$176,15,FALSE),0)</f>
        <v>1</v>
      </c>
      <c r="J1550" s="155"/>
      <c r="K1550" s="155">
        <v>1</v>
      </c>
      <c r="L1550" s="156">
        <v>0</v>
      </c>
      <c r="M1550" s="155">
        <v>0</v>
      </c>
      <c r="N1550" s="155">
        <v>0</v>
      </c>
      <c r="O1550" s="157">
        <f t="shared" si="675"/>
        <v>0</v>
      </c>
      <c r="P1550" s="158">
        <f t="shared" si="676"/>
        <v>0</v>
      </c>
      <c r="Q1550" s="159">
        <f>IFERROR(VLOOKUP(N1550,'P1 Intra-Europees'!$A$15:$H$25,3,0),0)*P1550</f>
        <v>0</v>
      </c>
      <c r="R1550" s="160">
        <f t="shared" si="677"/>
        <v>0</v>
      </c>
      <c r="S1550" s="159">
        <f>IFERROR(VLOOKUP(N1550,'P1 Intra-Europees'!$A$15:$H$25,4,0),0)*R1550</f>
        <v>0</v>
      </c>
      <c r="T1550" s="160">
        <f t="shared" si="678"/>
        <v>0</v>
      </c>
      <c r="U1550" s="159">
        <f>IFERROR(VLOOKUP(N1550,'P1 Intra-Europees'!$A$15:$H$25,5,0),0)*T1550</f>
        <v>0</v>
      </c>
      <c r="V1550" s="160">
        <f t="shared" si="679"/>
        <v>0</v>
      </c>
      <c r="W1550" s="159">
        <f>IFERROR(VLOOKUP(N1550,'P1 Intra-Europees'!$A$15:$H$25,6,0),0)*V1550</f>
        <v>0</v>
      </c>
      <c r="X1550" s="160">
        <f t="shared" si="680"/>
        <v>0</v>
      </c>
      <c r="Y1550" s="159">
        <f>IFERROR(VLOOKUP(N1550,'P1 Intra-Europees'!$A$15:$H$25,7,0),0)*X1550</f>
        <v>0</v>
      </c>
      <c r="Z1550" s="161">
        <f t="shared" si="681"/>
        <v>0</v>
      </c>
      <c r="AA1550" s="162">
        <f>IFERROR(VLOOKUP(N1550,'P1 Intra-Europees'!$A$15:$H$25,8,0),0)*Z1550</f>
        <v>0</v>
      </c>
      <c r="AB1550" s="163">
        <f t="shared" si="682"/>
        <v>0</v>
      </c>
      <c r="AC1550" s="157" t="str">
        <f>VLOOKUP(B1550,'P2 Origin'!$C$21:$O$176,13,0)</f>
        <v>EUR</v>
      </c>
      <c r="AD1550" s="164">
        <f t="shared" si="683"/>
        <v>0</v>
      </c>
      <c r="AE1550" s="165">
        <f>IF(AU1550&gt;0.1,VLOOKUP(B1550,'P2 Origin'!$C$21:$M$176,3,0)*H1550,0)</f>
        <v>0</v>
      </c>
      <c r="AF1550" s="166">
        <f t="shared" si="684"/>
        <v>0</v>
      </c>
      <c r="AG1550" s="165">
        <f>(VLOOKUP(B1550,'P2 Origin'!$C$21:$M$176,4,0))*AF1550</f>
        <v>0</v>
      </c>
      <c r="AH1550" s="166">
        <f t="shared" si="685"/>
        <v>0</v>
      </c>
      <c r="AI1550" s="165">
        <f>(VLOOKUP(B1550,'P2 Origin'!$C$21:$M$176,5,0))*AH1550</f>
        <v>0</v>
      </c>
      <c r="AJ1550" s="166">
        <f t="shared" si="671"/>
        <v>0</v>
      </c>
      <c r="AK1550" s="165">
        <f>(VLOOKUP(B1550,'P2 Origin'!$C$21:$M$176,6,0))*AJ1550</f>
        <v>0</v>
      </c>
      <c r="AL1550" s="166">
        <f t="shared" si="686"/>
        <v>30</v>
      </c>
      <c r="AM1550" s="165">
        <f>(VLOOKUP($B1550,'P2 Origin'!$C$21:$M$176,7,0))*AL1550</f>
        <v>0</v>
      </c>
      <c r="AN1550" s="166">
        <f t="shared" si="687"/>
        <v>0</v>
      </c>
      <c r="AO1550" s="165">
        <f>(VLOOKUP($B1550,'P2 Origin'!$C$21:$M$176,8,0))*AN1550</f>
        <v>0</v>
      </c>
      <c r="AP1550" s="166">
        <f t="shared" si="688"/>
        <v>0</v>
      </c>
      <c r="AQ1550" s="165">
        <f>(VLOOKUP($B1550,'P2 Origin'!$C$21:$M$176,9,0))*AP1550</f>
        <v>0</v>
      </c>
      <c r="AR1550" s="155">
        <f t="shared" si="672"/>
        <v>1</v>
      </c>
      <c r="AS1550" s="164">
        <f>(VLOOKUP(B1550,'P2 Origin'!$C$21:$M$176,10,0))*K1550</f>
        <v>0</v>
      </c>
      <c r="AT1550" s="164">
        <f>(VLOOKUP(B1550,'P2 Origin'!$C$21:$M$176,11,0))*J1550</f>
        <v>0</v>
      </c>
      <c r="AU1550" s="167">
        <v>30</v>
      </c>
      <c r="AV1550" s="168">
        <v>30</v>
      </c>
      <c r="AW1550" s="169">
        <v>0</v>
      </c>
      <c r="AX1550" s="170">
        <f>IF(AU1550&gt;=0.1,'P3 Bureaumarge zee- en luchtvr.'!$D$12,0)</f>
        <v>0</v>
      </c>
      <c r="AY1550" s="163">
        <f t="shared" si="689"/>
        <v>0</v>
      </c>
      <c r="AZ1550" s="157" t="str">
        <f>VLOOKUP(D1550,'P4 Destination'!$C$21:$O$176,13,0)</f>
        <v>USD</v>
      </c>
      <c r="BA1550" s="164">
        <f t="shared" si="690"/>
        <v>0</v>
      </c>
      <c r="BB1550" s="171">
        <f>IF(AU1550&gt;0.1,(VLOOKUP(D1550,'P4 Destination'!$C$21:$M$176,3,0))*I1550,0)</f>
        <v>0</v>
      </c>
      <c r="BC1550" s="172">
        <f t="shared" si="691"/>
        <v>0</v>
      </c>
      <c r="BD1550" s="171">
        <f>(VLOOKUP($D1550,'P4 Destination'!$C$21:$M$176,4,0))*BC1550</f>
        <v>0</v>
      </c>
      <c r="BE1550" s="172">
        <f t="shared" si="692"/>
        <v>0</v>
      </c>
      <c r="BF1550" s="171">
        <f>(VLOOKUP($D1550,'P4 Destination'!$C$21:$M$176,5,0))*BE1550</f>
        <v>0</v>
      </c>
      <c r="BG1550" s="172">
        <f t="shared" si="693"/>
        <v>0</v>
      </c>
      <c r="BH1550" s="171">
        <f>(VLOOKUP($D1550,'P4 Destination'!$C$21:$M$176,6,0))*BG1550</f>
        <v>0</v>
      </c>
      <c r="BI1550" s="172">
        <f t="shared" si="694"/>
        <v>30</v>
      </c>
      <c r="BJ1550" s="171">
        <f>(VLOOKUP($D1550,'P4 Destination'!$C$21:$M$176,7,0))*BI1550</f>
        <v>0</v>
      </c>
      <c r="BK1550" s="172">
        <f t="shared" si="695"/>
        <v>0</v>
      </c>
      <c r="BL1550" s="171">
        <f>(VLOOKUP($D1550,'P4 Destination'!$C$21:$M$176,8,0))*BK1550</f>
        <v>0</v>
      </c>
      <c r="BM1550" s="172">
        <f t="shared" si="696"/>
        <v>0</v>
      </c>
      <c r="BN1550" s="171">
        <f>(VLOOKUP($D1550,'P4 Destination'!$C$21:$M$176,9,0))*BM1550</f>
        <v>0</v>
      </c>
      <c r="BO1550" s="154">
        <f t="shared" si="673"/>
        <v>1</v>
      </c>
      <c r="BP1550" s="171">
        <f>(VLOOKUP(D1550,'P4 Destination'!$C$21:$M$176,10,0))*K1550</f>
        <v>0</v>
      </c>
      <c r="BQ1550" s="171">
        <f>(VLOOKUP(D1550,'P4 Destination'!$C$21:$M$176,11,0))*J1550</f>
        <v>0</v>
      </c>
      <c r="BR1550" s="173">
        <f t="shared" si="697"/>
        <v>0</v>
      </c>
      <c r="BS1550" s="173">
        <f>(AV1550*2500)*'P6 Verzekering'!$E$11</f>
        <v>0</v>
      </c>
      <c r="BT1550" s="173">
        <f>(AW1550*2500)*'P6 Verzekering'!$E$12</f>
        <v>0</v>
      </c>
      <c r="BU1550" s="173">
        <f>(L1550*2500)*'P6 Verzekering'!$E$13</f>
        <v>0</v>
      </c>
      <c r="BV1550" s="173">
        <f t="shared" si="698"/>
        <v>0</v>
      </c>
      <c r="BW1550"/>
      <c r="BX1550"/>
    </row>
    <row r="1551" spans="1:76">
      <c r="A1551" s="152" t="s">
        <v>2356</v>
      </c>
      <c r="B1551" s="152" t="s">
        <v>219</v>
      </c>
      <c r="C1551" s="152" t="s">
        <v>219</v>
      </c>
      <c r="D1551" s="152" t="s">
        <v>344</v>
      </c>
      <c r="E1551" s="152" t="s">
        <v>343</v>
      </c>
      <c r="F1551" s="153">
        <f t="shared" si="674"/>
        <v>30</v>
      </c>
      <c r="G1551" s="154">
        <v>1</v>
      </c>
      <c r="H1551" s="154">
        <f>IFERROR(VLOOKUP(B1551,'P2 Origin'!$C$21:$Q$176,15,FALSE),0)</f>
        <v>0</v>
      </c>
      <c r="I1551" s="154">
        <f>IFERROR(VLOOKUP(D1551,'P4 Destination'!$C$21:$Q$176,15,FALSE),0)</f>
        <v>1</v>
      </c>
      <c r="J1551" s="155"/>
      <c r="K1551" s="155">
        <v>1</v>
      </c>
      <c r="L1551" s="156">
        <v>0</v>
      </c>
      <c r="M1551" s="155">
        <v>0</v>
      </c>
      <c r="N1551" s="155">
        <v>0</v>
      </c>
      <c r="O1551" s="157">
        <f t="shared" si="675"/>
        <v>0</v>
      </c>
      <c r="P1551" s="158">
        <f t="shared" si="676"/>
        <v>0</v>
      </c>
      <c r="Q1551" s="159">
        <f>IFERROR(VLOOKUP(N1551,'P1 Intra-Europees'!$A$15:$H$25,3,0),0)*P1551</f>
        <v>0</v>
      </c>
      <c r="R1551" s="160">
        <f t="shared" si="677"/>
        <v>0</v>
      </c>
      <c r="S1551" s="159">
        <f>IFERROR(VLOOKUP(N1551,'P1 Intra-Europees'!$A$15:$H$25,4,0),0)*R1551</f>
        <v>0</v>
      </c>
      <c r="T1551" s="160">
        <f t="shared" si="678"/>
        <v>0</v>
      </c>
      <c r="U1551" s="159">
        <f>IFERROR(VLOOKUP(N1551,'P1 Intra-Europees'!$A$15:$H$25,5,0),0)*T1551</f>
        <v>0</v>
      </c>
      <c r="V1551" s="160">
        <f t="shared" si="679"/>
        <v>0</v>
      </c>
      <c r="W1551" s="159">
        <f>IFERROR(VLOOKUP(N1551,'P1 Intra-Europees'!$A$15:$H$25,6,0),0)*V1551</f>
        <v>0</v>
      </c>
      <c r="X1551" s="160">
        <f t="shared" si="680"/>
        <v>0</v>
      </c>
      <c r="Y1551" s="159">
        <f>IFERROR(VLOOKUP(N1551,'P1 Intra-Europees'!$A$15:$H$25,7,0),0)*X1551</f>
        <v>0</v>
      </c>
      <c r="Z1551" s="161">
        <f t="shared" si="681"/>
        <v>0</v>
      </c>
      <c r="AA1551" s="162">
        <f>IFERROR(VLOOKUP(N1551,'P1 Intra-Europees'!$A$15:$H$25,8,0),0)*Z1551</f>
        <v>0</v>
      </c>
      <c r="AB1551" s="163">
        <f t="shared" si="682"/>
        <v>0</v>
      </c>
      <c r="AC1551" s="157" t="str">
        <f>VLOOKUP(B1551,'P2 Origin'!$C$21:$O$176,13,0)</f>
        <v>EUR</v>
      </c>
      <c r="AD1551" s="164">
        <f t="shared" si="683"/>
        <v>0</v>
      </c>
      <c r="AE1551" s="165">
        <f>IF(AU1551&gt;0.1,VLOOKUP(B1551,'P2 Origin'!$C$21:$M$176,3,0)*H1551,0)</f>
        <v>0</v>
      </c>
      <c r="AF1551" s="166">
        <f t="shared" si="684"/>
        <v>0</v>
      </c>
      <c r="AG1551" s="165">
        <f>(VLOOKUP(B1551,'P2 Origin'!$C$21:$M$176,4,0))*AF1551</f>
        <v>0</v>
      </c>
      <c r="AH1551" s="166">
        <f t="shared" si="685"/>
        <v>0</v>
      </c>
      <c r="AI1551" s="165">
        <f>(VLOOKUP(B1551,'P2 Origin'!$C$21:$M$176,5,0))*AH1551</f>
        <v>0</v>
      </c>
      <c r="AJ1551" s="166">
        <f t="shared" ref="AJ1551:AJ1614" si="699">IF(AND(AU1551&gt;=16,AU1551&lt;=25.99),$AU1551,0)</f>
        <v>0</v>
      </c>
      <c r="AK1551" s="165">
        <f>(VLOOKUP(B1551,'P2 Origin'!$C$21:$M$176,6,0))*AJ1551</f>
        <v>0</v>
      </c>
      <c r="AL1551" s="166">
        <f t="shared" si="686"/>
        <v>30</v>
      </c>
      <c r="AM1551" s="165">
        <f>(VLOOKUP($B1551,'P2 Origin'!$C$21:$M$176,7,0))*AL1551</f>
        <v>0</v>
      </c>
      <c r="AN1551" s="166">
        <f t="shared" si="687"/>
        <v>0</v>
      </c>
      <c r="AO1551" s="165">
        <f>(VLOOKUP($B1551,'P2 Origin'!$C$21:$M$176,8,0))*AN1551</f>
        <v>0</v>
      </c>
      <c r="AP1551" s="166">
        <f t="shared" si="688"/>
        <v>0</v>
      </c>
      <c r="AQ1551" s="165">
        <f>(VLOOKUP($B1551,'P2 Origin'!$C$21:$M$176,9,0))*AP1551</f>
        <v>0</v>
      </c>
      <c r="AR1551" s="155">
        <f t="shared" si="672"/>
        <v>1</v>
      </c>
      <c r="AS1551" s="164">
        <f>(VLOOKUP(B1551,'P2 Origin'!$C$21:$M$176,10,0))*K1551</f>
        <v>0</v>
      </c>
      <c r="AT1551" s="164">
        <f>(VLOOKUP(B1551,'P2 Origin'!$C$21:$M$176,11,0))*J1551</f>
        <v>0</v>
      </c>
      <c r="AU1551" s="167">
        <v>30</v>
      </c>
      <c r="AV1551" s="168">
        <v>30</v>
      </c>
      <c r="AW1551" s="169">
        <v>0</v>
      </c>
      <c r="AX1551" s="170">
        <f>IF(AU1551&gt;=0.1,'P3 Bureaumarge zee- en luchtvr.'!$D$12,0)</f>
        <v>0</v>
      </c>
      <c r="AY1551" s="163">
        <f t="shared" si="689"/>
        <v>0</v>
      </c>
      <c r="AZ1551" s="157" t="str">
        <f>VLOOKUP(D1551,'P4 Destination'!$C$21:$O$176,13,0)</f>
        <v>USD</v>
      </c>
      <c r="BA1551" s="164">
        <f t="shared" si="690"/>
        <v>0</v>
      </c>
      <c r="BB1551" s="171">
        <f>IF(AU1551&gt;0.1,(VLOOKUP(D1551,'P4 Destination'!$C$21:$M$176,3,0))*I1551,0)</f>
        <v>0</v>
      </c>
      <c r="BC1551" s="172">
        <f t="shared" si="691"/>
        <v>0</v>
      </c>
      <c r="BD1551" s="171">
        <f>(VLOOKUP($D1551,'P4 Destination'!$C$21:$M$176,4,0))*BC1551</f>
        <v>0</v>
      </c>
      <c r="BE1551" s="172">
        <f t="shared" si="692"/>
        <v>0</v>
      </c>
      <c r="BF1551" s="171">
        <f>(VLOOKUP($D1551,'P4 Destination'!$C$21:$M$176,5,0))*BE1551</f>
        <v>0</v>
      </c>
      <c r="BG1551" s="172">
        <f t="shared" si="693"/>
        <v>0</v>
      </c>
      <c r="BH1551" s="171">
        <f>(VLOOKUP($D1551,'P4 Destination'!$C$21:$M$176,6,0))*BG1551</f>
        <v>0</v>
      </c>
      <c r="BI1551" s="172">
        <f t="shared" si="694"/>
        <v>30</v>
      </c>
      <c r="BJ1551" s="171">
        <f>(VLOOKUP($D1551,'P4 Destination'!$C$21:$M$176,7,0))*BI1551</f>
        <v>0</v>
      </c>
      <c r="BK1551" s="172">
        <f t="shared" si="695"/>
        <v>0</v>
      </c>
      <c r="BL1551" s="171">
        <f>(VLOOKUP($D1551,'P4 Destination'!$C$21:$M$176,8,0))*BK1551</f>
        <v>0</v>
      </c>
      <c r="BM1551" s="172">
        <f t="shared" si="696"/>
        <v>0</v>
      </c>
      <c r="BN1551" s="171">
        <f>(VLOOKUP($D1551,'P4 Destination'!$C$21:$M$176,9,0))*BM1551</f>
        <v>0</v>
      </c>
      <c r="BO1551" s="154">
        <f t="shared" si="673"/>
        <v>1</v>
      </c>
      <c r="BP1551" s="171">
        <f>(VLOOKUP(D1551,'P4 Destination'!$C$21:$M$176,10,0))*K1551</f>
        <v>0</v>
      </c>
      <c r="BQ1551" s="171">
        <f>(VLOOKUP(D1551,'P4 Destination'!$C$21:$M$176,11,0))*J1551</f>
        <v>0</v>
      </c>
      <c r="BR1551" s="173">
        <f t="shared" si="697"/>
        <v>0</v>
      </c>
      <c r="BS1551" s="173">
        <f>(AV1551*2500)*'P6 Verzekering'!$E$11</f>
        <v>0</v>
      </c>
      <c r="BT1551" s="173">
        <f>(AW1551*2500)*'P6 Verzekering'!$E$12</f>
        <v>0</v>
      </c>
      <c r="BU1551" s="173">
        <f>(L1551*2500)*'P6 Verzekering'!$E$13</f>
        <v>0</v>
      </c>
      <c r="BV1551" s="173">
        <f t="shared" si="698"/>
        <v>0</v>
      </c>
      <c r="BW1551"/>
      <c r="BX1551"/>
    </row>
    <row r="1552" spans="1:76">
      <c r="A1552" s="152" t="s">
        <v>2359</v>
      </c>
      <c r="B1552" s="152" t="s">
        <v>219</v>
      </c>
      <c r="C1552" s="152" t="s">
        <v>219</v>
      </c>
      <c r="D1552" s="152" t="s">
        <v>354</v>
      </c>
      <c r="E1552" s="152" t="s">
        <v>351</v>
      </c>
      <c r="F1552" s="153">
        <f t="shared" si="674"/>
        <v>42</v>
      </c>
      <c r="G1552" s="154">
        <v>1</v>
      </c>
      <c r="H1552" s="154">
        <f>IFERROR(VLOOKUP(B1552,'P2 Origin'!$C$21:$Q$176,15,FALSE),0)</f>
        <v>0</v>
      </c>
      <c r="I1552" s="154">
        <f>IFERROR(VLOOKUP(D1552,'P4 Destination'!$C$21:$Q$176,15,FALSE),0)</f>
        <v>1</v>
      </c>
      <c r="J1552" s="155">
        <v>1</v>
      </c>
      <c r="K1552" s="155"/>
      <c r="L1552" s="156">
        <v>0</v>
      </c>
      <c r="M1552" s="155">
        <v>0</v>
      </c>
      <c r="N1552" s="155">
        <v>0</v>
      </c>
      <c r="O1552" s="157">
        <f t="shared" si="675"/>
        <v>0</v>
      </c>
      <c r="P1552" s="158">
        <f t="shared" si="676"/>
        <v>0</v>
      </c>
      <c r="Q1552" s="159">
        <f>IFERROR(VLOOKUP(N1552,'P1 Intra-Europees'!$A$15:$H$25,3,0),0)*P1552</f>
        <v>0</v>
      </c>
      <c r="R1552" s="160">
        <f t="shared" si="677"/>
        <v>0</v>
      </c>
      <c r="S1552" s="159">
        <f>IFERROR(VLOOKUP(N1552,'P1 Intra-Europees'!$A$15:$H$25,4,0),0)*R1552</f>
        <v>0</v>
      </c>
      <c r="T1552" s="160">
        <f t="shared" si="678"/>
        <v>0</v>
      </c>
      <c r="U1552" s="159">
        <f>IFERROR(VLOOKUP(N1552,'P1 Intra-Europees'!$A$15:$H$25,5,0),0)*T1552</f>
        <v>0</v>
      </c>
      <c r="V1552" s="160">
        <f t="shared" si="679"/>
        <v>0</v>
      </c>
      <c r="W1552" s="159">
        <f>IFERROR(VLOOKUP(N1552,'P1 Intra-Europees'!$A$15:$H$25,6,0),0)*V1552</f>
        <v>0</v>
      </c>
      <c r="X1552" s="160">
        <f t="shared" si="680"/>
        <v>0</v>
      </c>
      <c r="Y1552" s="159">
        <f>IFERROR(VLOOKUP(N1552,'P1 Intra-Europees'!$A$15:$H$25,7,0),0)*X1552</f>
        <v>0</v>
      </c>
      <c r="Z1552" s="161">
        <f t="shared" si="681"/>
        <v>0</v>
      </c>
      <c r="AA1552" s="162">
        <f>IFERROR(VLOOKUP(N1552,'P1 Intra-Europees'!$A$15:$H$25,8,0),0)*Z1552</f>
        <v>0</v>
      </c>
      <c r="AB1552" s="163">
        <f t="shared" si="682"/>
        <v>0</v>
      </c>
      <c r="AC1552" s="157" t="str">
        <f>VLOOKUP(B1552,'P2 Origin'!$C$21:$O$176,13,0)</f>
        <v>EUR</v>
      </c>
      <c r="AD1552" s="164">
        <f t="shared" si="683"/>
        <v>0</v>
      </c>
      <c r="AE1552" s="165">
        <f>IF(AU1552&gt;0.1,VLOOKUP(B1552,'P2 Origin'!$C$21:$M$176,3,0)*H1552,0)</f>
        <v>0</v>
      </c>
      <c r="AF1552" s="166">
        <f t="shared" si="684"/>
        <v>0</v>
      </c>
      <c r="AG1552" s="165">
        <f>(VLOOKUP(B1552,'P2 Origin'!$C$21:$M$176,4,0))*AF1552</f>
        <v>0</v>
      </c>
      <c r="AH1552" s="166">
        <f t="shared" si="685"/>
        <v>0</v>
      </c>
      <c r="AI1552" s="165">
        <f>(VLOOKUP(B1552,'P2 Origin'!$C$21:$M$176,5,0))*AH1552</f>
        <v>0</v>
      </c>
      <c r="AJ1552" s="166">
        <f t="shared" si="699"/>
        <v>0</v>
      </c>
      <c r="AK1552" s="165">
        <f>(VLOOKUP(B1552,'P2 Origin'!$C$21:$M$176,6,0))*AJ1552</f>
        <v>0</v>
      </c>
      <c r="AL1552" s="166">
        <f t="shared" si="686"/>
        <v>0</v>
      </c>
      <c r="AM1552" s="165">
        <f>(VLOOKUP($B1552,'P2 Origin'!$C$21:$M$176,7,0))*AL1552</f>
        <v>0</v>
      </c>
      <c r="AN1552" s="166">
        <f t="shared" si="687"/>
        <v>42</v>
      </c>
      <c r="AO1552" s="165">
        <f>(VLOOKUP($B1552,'P2 Origin'!$C$21:$M$176,8,0))*AN1552</f>
        <v>0</v>
      </c>
      <c r="AP1552" s="166">
        <f t="shared" si="688"/>
        <v>0</v>
      </c>
      <c r="AQ1552" s="165">
        <f>(VLOOKUP($B1552,'P2 Origin'!$C$21:$M$176,9,0))*AP1552</f>
        <v>0</v>
      </c>
      <c r="AR1552" s="155">
        <f t="shared" si="672"/>
        <v>1</v>
      </c>
      <c r="AS1552" s="164">
        <f>(VLOOKUP(B1552,'P2 Origin'!$C$21:$M$176,10,0))*K1552</f>
        <v>0</v>
      </c>
      <c r="AT1552" s="164">
        <f>(VLOOKUP(B1552,'P2 Origin'!$C$21:$M$176,11,0))*J1552</f>
        <v>0</v>
      </c>
      <c r="AU1552" s="167">
        <v>42</v>
      </c>
      <c r="AV1552" s="168">
        <v>42</v>
      </c>
      <c r="AW1552" s="169">
        <v>0</v>
      </c>
      <c r="AX1552" s="170">
        <f>IF(AU1552&gt;=0.1,'P3 Bureaumarge zee- en luchtvr.'!$D$12,0)</f>
        <v>0</v>
      </c>
      <c r="AY1552" s="163">
        <f t="shared" si="689"/>
        <v>0</v>
      </c>
      <c r="AZ1552" s="157" t="str">
        <f>VLOOKUP(D1552,'P4 Destination'!$C$21:$O$176,13,0)</f>
        <v>USD</v>
      </c>
      <c r="BA1552" s="164">
        <f t="shared" si="690"/>
        <v>0</v>
      </c>
      <c r="BB1552" s="171">
        <f>IF(AU1552&gt;0.1,(VLOOKUP(D1552,'P4 Destination'!$C$21:$M$176,3,0))*I1552,0)</f>
        <v>0</v>
      </c>
      <c r="BC1552" s="172">
        <f t="shared" si="691"/>
        <v>0</v>
      </c>
      <c r="BD1552" s="171">
        <f>(VLOOKUP($D1552,'P4 Destination'!$C$21:$M$176,4,0))*BC1552</f>
        <v>0</v>
      </c>
      <c r="BE1552" s="172">
        <f t="shared" si="692"/>
        <v>0</v>
      </c>
      <c r="BF1552" s="171">
        <f>(VLOOKUP($D1552,'P4 Destination'!$C$21:$M$176,5,0))*BE1552</f>
        <v>0</v>
      </c>
      <c r="BG1552" s="172">
        <f t="shared" si="693"/>
        <v>0</v>
      </c>
      <c r="BH1552" s="171">
        <f>(VLOOKUP($D1552,'P4 Destination'!$C$21:$M$176,6,0))*BG1552</f>
        <v>0</v>
      </c>
      <c r="BI1552" s="172">
        <f t="shared" si="694"/>
        <v>0</v>
      </c>
      <c r="BJ1552" s="171">
        <f>(VLOOKUP($D1552,'P4 Destination'!$C$21:$M$176,7,0))*BI1552</f>
        <v>0</v>
      </c>
      <c r="BK1552" s="172">
        <f t="shared" si="695"/>
        <v>42</v>
      </c>
      <c r="BL1552" s="171">
        <f>(VLOOKUP($D1552,'P4 Destination'!$C$21:$M$176,8,0))*BK1552</f>
        <v>0</v>
      </c>
      <c r="BM1552" s="172">
        <f t="shared" si="696"/>
        <v>0</v>
      </c>
      <c r="BN1552" s="171">
        <f>(VLOOKUP($D1552,'P4 Destination'!$C$21:$M$176,9,0))*BM1552</f>
        <v>0</v>
      </c>
      <c r="BO1552" s="154">
        <f t="shared" si="673"/>
        <v>1</v>
      </c>
      <c r="BP1552" s="171">
        <f>(VLOOKUP(D1552,'P4 Destination'!$C$21:$M$176,10,0))*K1552</f>
        <v>0</v>
      </c>
      <c r="BQ1552" s="171">
        <f>(VLOOKUP(D1552,'P4 Destination'!$C$21:$M$176,11,0))*J1552</f>
        <v>0</v>
      </c>
      <c r="BR1552" s="173">
        <f t="shared" si="697"/>
        <v>0</v>
      </c>
      <c r="BS1552" s="173">
        <f>(AV1552*2500)*'P6 Verzekering'!$E$11</f>
        <v>0</v>
      </c>
      <c r="BT1552" s="173">
        <f>(AW1552*2500)*'P6 Verzekering'!$E$12</f>
        <v>0</v>
      </c>
      <c r="BU1552" s="173">
        <f>(L1552*2500)*'P6 Verzekering'!$E$13</f>
        <v>0</v>
      </c>
      <c r="BV1552" s="173">
        <f t="shared" si="698"/>
        <v>0</v>
      </c>
      <c r="BW1552"/>
      <c r="BX1552"/>
    </row>
    <row r="1553" spans="1:76">
      <c r="A1553" s="152" t="s">
        <v>2360</v>
      </c>
      <c r="B1553" s="152" t="s">
        <v>219</v>
      </c>
      <c r="C1553" s="152" t="s">
        <v>219</v>
      </c>
      <c r="D1553" s="152" t="s">
        <v>354</v>
      </c>
      <c r="E1553" s="152" t="s">
        <v>351</v>
      </c>
      <c r="F1553" s="153">
        <f t="shared" si="674"/>
        <v>29</v>
      </c>
      <c r="G1553" s="154">
        <v>1</v>
      </c>
      <c r="H1553" s="154">
        <f>IFERROR(VLOOKUP(B1553,'P2 Origin'!$C$21:$Q$176,15,FALSE),0)</f>
        <v>0</v>
      </c>
      <c r="I1553" s="154">
        <f>IFERROR(VLOOKUP(D1553,'P4 Destination'!$C$21:$Q$176,15,FALSE),0)</f>
        <v>1</v>
      </c>
      <c r="J1553" s="155"/>
      <c r="K1553" s="155">
        <v>1</v>
      </c>
      <c r="L1553" s="156">
        <v>0</v>
      </c>
      <c r="M1553" s="155">
        <v>0</v>
      </c>
      <c r="N1553" s="155">
        <v>0</v>
      </c>
      <c r="O1553" s="157">
        <f t="shared" si="675"/>
        <v>0</v>
      </c>
      <c r="P1553" s="158">
        <f t="shared" si="676"/>
        <v>0</v>
      </c>
      <c r="Q1553" s="159">
        <f>IFERROR(VLOOKUP(N1553,'P1 Intra-Europees'!$A$15:$H$25,3,0),0)*P1553</f>
        <v>0</v>
      </c>
      <c r="R1553" s="160">
        <f t="shared" si="677"/>
        <v>0</v>
      </c>
      <c r="S1553" s="159">
        <f>IFERROR(VLOOKUP(N1553,'P1 Intra-Europees'!$A$15:$H$25,4,0),0)*R1553</f>
        <v>0</v>
      </c>
      <c r="T1553" s="160">
        <f t="shared" si="678"/>
        <v>0</v>
      </c>
      <c r="U1553" s="159">
        <f>IFERROR(VLOOKUP(N1553,'P1 Intra-Europees'!$A$15:$H$25,5,0),0)*T1553</f>
        <v>0</v>
      </c>
      <c r="V1553" s="160">
        <f t="shared" si="679"/>
        <v>0</v>
      </c>
      <c r="W1553" s="159">
        <f>IFERROR(VLOOKUP(N1553,'P1 Intra-Europees'!$A$15:$H$25,6,0),0)*V1553</f>
        <v>0</v>
      </c>
      <c r="X1553" s="160">
        <f t="shared" si="680"/>
        <v>0</v>
      </c>
      <c r="Y1553" s="159">
        <f>IFERROR(VLOOKUP(N1553,'P1 Intra-Europees'!$A$15:$H$25,7,0),0)*X1553</f>
        <v>0</v>
      </c>
      <c r="Z1553" s="161">
        <f t="shared" si="681"/>
        <v>0</v>
      </c>
      <c r="AA1553" s="162">
        <f>IFERROR(VLOOKUP(N1553,'P1 Intra-Europees'!$A$15:$H$25,8,0),0)*Z1553</f>
        <v>0</v>
      </c>
      <c r="AB1553" s="163">
        <f t="shared" si="682"/>
        <v>0</v>
      </c>
      <c r="AC1553" s="157" t="str">
        <f>VLOOKUP(B1553,'P2 Origin'!$C$21:$O$176,13,0)</f>
        <v>EUR</v>
      </c>
      <c r="AD1553" s="164">
        <f t="shared" si="683"/>
        <v>0</v>
      </c>
      <c r="AE1553" s="165">
        <f>IF(AU1553&gt;0.1,VLOOKUP(B1553,'P2 Origin'!$C$21:$M$176,3,0)*H1553,0)</f>
        <v>0</v>
      </c>
      <c r="AF1553" s="166">
        <f t="shared" si="684"/>
        <v>0</v>
      </c>
      <c r="AG1553" s="165">
        <f>(VLOOKUP(B1553,'P2 Origin'!$C$21:$M$176,4,0))*AF1553</f>
        <v>0</v>
      </c>
      <c r="AH1553" s="166">
        <f t="shared" si="685"/>
        <v>0</v>
      </c>
      <c r="AI1553" s="165">
        <f>(VLOOKUP(B1553,'P2 Origin'!$C$21:$M$176,5,0))*AH1553</f>
        <v>0</v>
      </c>
      <c r="AJ1553" s="166">
        <f t="shared" si="699"/>
        <v>0</v>
      </c>
      <c r="AK1553" s="165">
        <f>(VLOOKUP(B1553,'P2 Origin'!$C$21:$M$176,6,0))*AJ1553</f>
        <v>0</v>
      </c>
      <c r="AL1553" s="166">
        <f t="shared" si="686"/>
        <v>29</v>
      </c>
      <c r="AM1553" s="165">
        <f>(VLOOKUP($B1553,'P2 Origin'!$C$21:$M$176,7,0))*AL1553</f>
        <v>0</v>
      </c>
      <c r="AN1553" s="166">
        <f t="shared" si="687"/>
        <v>0</v>
      </c>
      <c r="AO1553" s="165">
        <f>(VLOOKUP($B1553,'P2 Origin'!$C$21:$M$176,8,0))*AN1553</f>
        <v>0</v>
      </c>
      <c r="AP1553" s="166">
        <f t="shared" si="688"/>
        <v>0</v>
      </c>
      <c r="AQ1553" s="165">
        <f>(VLOOKUP($B1553,'P2 Origin'!$C$21:$M$176,9,0))*AP1553</f>
        <v>0</v>
      </c>
      <c r="AR1553" s="155">
        <f t="shared" si="672"/>
        <v>1</v>
      </c>
      <c r="AS1553" s="164">
        <f>(VLOOKUP(B1553,'P2 Origin'!$C$21:$M$176,10,0))*K1553</f>
        <v>0</v>
      </c>
      <c r="AT1553" s="164">
        <f>(VLOOKUP(B1553,'P2 Origin'!$C$21:$M$176,11,0))*J1553</f>
        <v>0</v>
      </c>
      <c r="AU1553" s="167">
        <v>29</v>
      </c>
      <c r="AV1553" s="168">
        <v>29</v>
      </c>
      <c r="AW1553" s="169">
        <v>0</v>
      </c>
      <c r="AX1553" s="170">
        <f>IF(AU1553&gt;=0.1,'P3 Bureaumarge zee- en luchtvr.'!$D$12,0)</f>
        <v>0</v>
      </c>
      <c r="AY1553" s="163">
        <f t="shared" si="689"/>
        <v>0</v>
      </c>
      <c r="AZ1553" s="157" t="str">
        <f>VLOOKUP(D1553,'P4 Destination'!$C$21:$O$176,13,0)</f>
        <v>USD</v>
      </c>
      <c r="BA1553" s="164">
        <f t="shared" si="690"/>
        <v>0</v>
      </c>
      <c r="BB1553" s="171">
        <f>IF(AU1553&gt;0.1,(VLOOKUP(D1553,'P4 Destination'!$C$21:$M$176,3,0))*I1553,0)</f>
        <v>0</v>
      </c>
      <c r="BC1553" s="172">
        <f t="shared" si="691"/>
        <v>0</v>
      </c>
      <c r="BD1553" s="171">
        <f>(VLOOKUP($D1553,'P4 Destination'!$C$21:$M$176,4,0))*BC1553</f>
        <v>0</v>
      </c>
      <c r="BE1553" s="172">
        <f t="shared" si="692"/>
        <v>0</v>
      </c>
      <c r="BF1553" s="171">
        <f>(VLOOKUP($D1553,'P4 Destination'!$C$21:$M$176,5,0))*BE1553</f>
        <v>0</v>
      </c>
      <c r="BG1553" s="172">
        <f t="shared" si="693"/>
        <v>0</v>
      </c>
      <c r="BH1553" s="171">
        <f>(VLOOKUP($D1553,'P4 Destination'!$C$21:$M$176,6,0))*BG1553</f>
        <v>0</v>
      </c>
      <c r="BI1553" s="172">
        <f t="shared" si="694"/>
        <v>29</v>
      </c>
      <c r="BJ1553" s="171">
        <f>(VLOOKUP($D1553,'P4 Destination'!$C$21:$M$176,7,0))*BI1553</f>
        <v>0</v>
      </c>
      <c r="BK1553" s="172">
        <f t="shared" si="695"/>
        <v>0</v>
      </c>
      <c r="BL1553" s="171">
        <f>(VLOOKUP($D1553,'P4 Destination'!$C$21:$M$176,8,0))*BK1553</f>
        <v>0</v>
      </c>
      <c r="BM1553" s="172">
        <f t="shared" si="696"/>
        <v>0</v>
      </c>
      <c r="BN1553" s="171">
        <f>(VLOOKUP($D1553,'P4 Destination'!$C$21:$M$176,9,0))*BM1553</f>
        <v>0</v>
      </c>
      <c r="BO1553" s="154">
        <f t="shared" si="673"/>
        <v>1</v>
      </c>
      <c r="BP1553" s="171">
        <f>(VLOOKUP(D1553,'P4 Destination'!$C$21:$M$176,10,0))*K1553</f>
        <v>0</v>
      </c>
      <c r="BQ1553" s="171">
        <f>(VLOOKUP(D1553,'P4 Destination'!$C$21:$M$176,11,0))*J1553</f>
        <v>0</v>
      </c>
      <c r="BR1553" s="173">
        <f t="shared" si="697"/>
        <v>0</v>
      </c>
      <c r="BS1553" s="173">
        <f>(AV1553*2500)*'P6 Verzekering'!$E$11</f>
        <v>0</v>
      </c>
      <c r="BT1553" s="173">
        <f>(AW1553*2500)*'P6 Verzekering'!$E$12</f>
        <v>0</v>
      </c>
      <c r="BU1553" s="173">
        <f>(L1553*2500)*'P6 Verzekering'!$E$13</f>
        <v>0</v>
      </c>
      <c r="BV1553" s="173">
        <f t="shared" si="698"/>
        <v>0</v>
      </c>
      <c r="BW1553"/>
      <c r="BX1553"/>
    </row>
    <row r="1554" spans="1:76">
      <c r="A1554" s="152" t="s">
        <v>2362</v>
      </c>
      <c r="B1554" s="152" t="s">
        <v>219</v>
      </c>
      <c r="C1554" s="152" t="s">
        <v>219</v>
      </c>
      <c r="D1554" s="152" t="s">
        <v>354</v>
      </c>
      <c r="E1554" s="152" t="s">
        <v>351</v>
      </c>
      <c r="F1554" s="153">
        <f t="shared" si="674"/>
        <v>46</v>
      </c>
      <c r="G1554" s="154">
        <v>1</v>
      </c>
      <c r="H1554" s="154">
        <f>IFERROR(VLOOKUP(B1554,'P2 Origin'!$C$21:$Q$176,15,FALSE),0)</f>
        <v>0</v>
      </c>
      <c r="I1554" s="154">
        <f>IFERROR(VLOOKUP(D1554,'P4 Destination'!$C$21:$Q$176,15,FALSE),0)</f>
        <v>1</v>
      </c>
      <c r="J1554" s="155">
        <v>1</v>
      </c>
      <c r="K1554" s="155"/>
      <c r="L1554" s="156">
        <v>0</v>
      </c>
      <c r="M1554" s="155">
        <v>0</v>
      </c>
      <c r="N1554" s="155">
        <v>0</v>
      </c>
      <c r="O1554" s="157">
        <f t="shared" si="675"/>
        <v>0</v>
      </c>
      <c r="P1554" s="158">
        <f t="shared" si="676"/>
        <v>0</v>
      </c>
      <c r="Q1554" s="159">
        <f>IFERROR(VLOOKUP(N1554,'P1 Intra-Europees'!$A$15:$H$25,3,0),0)*P1554</f>
        <v>0</v>
      </c>
      <c r="R1554" s="160">
        <f t="shared" si="677"/>
        <v>0</v>
      </c>
      <c r="S1554" s="159">
        <f>IFERROR(VLOOKUP(N1554,'P1 Intra-Europees'!$A$15:$H$25,4,0),0)*R1554</f>
        <v>0</v>
      </c>
      <c r="T1554" s="160">
        <f t="shared" si="678"/>
        <v>0</v>
      </c>
      <c r="U1554" s="159">
        <f>IFERROR(VLOOKUP(N1554,'P1 Intra-Europees'!$A$15:$H$25,5,0),0)*T1554</f>
        <v>0</v>
      </c>
      <c r="V1554" s="160">
        <f t="shared" si="679"/>
        <v>0</v>
      </c>
      <c r="W1554" s="159">
        <f>IFERROR(VLOOKUP(N1554,'P1 Intra-Europees'!$A$15:$H$25,6,0),0)*V1554</f>
        <v>0</v>
      </c>
      <c r="X1554" s="160">
        <f t="shared" si="680"/>
        <v>0</v>
      </c>
      <c r="Y1554" s="159">
        <f>IFERROR(VLOOKUP(N1554,'P1 Intra-Europees'!$A$15:$H$25,7,0),0)*X1554</f>
        <v>0</v>
      </c>
      <c r="Z1554" s="161">
        <f t="shared" si="681"/>
        <v>0</v>
      </c>
      <c r="AA1554" s="162">
        <f>IFERROR(VLOOKUP(N1554,'P1 Intra-Europees'!$A$15:$H$25,8,0),0)*Z1554</f>
        <v>0</v>
      </c>
      <c r="AB1554" s="163">
        <f t="shared" si="682"/>
        <v>0</v>
      </c>
      <c r="AC1554" s="157" t="str">
        <f>VLOOKUP(B1554,'P2 Origin'!$C$21:$O$176,13,0)</f>
        <v>EUR</v>
      </c>
      <c r="AD1554" s="164">
        <f t="shared" si="683"/>
        <v>0</v>
      </c>
      <c r="AE1554" s="165">
        <f>IF(AU1554&gt;0.1,VLOOKUP(B1554,'P2 Origin'!$C$21:$M$176,3,0)*H1554,0)</f>
        <v>0</v>
      </c>
      <c r="AF1554" s="166">
        <f t="shared" si="684"/>
        <v>0</v>
      </c>
      <c r="AG1554" s="165">
        <f>(VLOOKUP(B1554,'P2 Origin'!$C$21:$M$176,4,0))*AF1554</f>
        <v>0</v>
      </c>
      <c r="AH1554" s="166">
        <f t="shared" si="685"/>
        <v>0</v>
      </c>
      <c r="AI1554" s="165">
        <f>(VLOOKUP(B1554,'P2 Origin'!$C$21:$M$176,5,0))*AH1554</f>
        <v>0</v>
      </c>
      <c r="AJ1554" s="166">
        <f t="shared" si="699"/>
        <v>0</v>
      </c>
      <c r="AK1554" s="165">
        <f>(VLOOKUP(B1554,'P2 Origin'!$C$21:$M$176,6,0))*AJ1554</f>
        <v>0</v>
      </c>
      <c r="AL1554" s="166">
        <f t="shared" si="686"/>
        <v>0</v>
      </c>
      <c r="AM1554" s="165">
        <f>(VLOOKUP($B1554,'P2 Origin'!$C$21:$M$176,7,0))*AL1554</f>
        <v>0</v>
      </c>
      <c r="AN1554" s="166">
        <f t="shared" si="687"/>
        <v>0</v>
      </c>
      <c r="AO1554" s="165">
        <f>(VLOOKUP($B1554,'P2 Origin'!$C$21:$M$176,8,0))*AN1554</f>
        <v>0</v>
      </c>
      <c r="AP1554" s="166">
        <f t="shared" si="688"/>
        <v>46</v>
      </c>
      <c r="AQ1554" s="165">
        <f>(VLOOKUP($B1554,'P2 Origin'!$C$21:$M$176,9,0))*AP1554</f>
        <v>0</v>
      </c>
      <c r="AR1554" s="155">
        <f t="shared" si="672"/>
        <v>1</v>
      </c>
      <c r="AS1554" s="164">
        <f>(VLOOKUP(B1554,'P2 Origin'!$C$21:$M$176,10,0))*K1554</f>
        <v>0</v>
      </c>
      <c r="AT1554" s="164">
        <f>(VLOOKUP(B1554,'P2 Origin'!$C$21:$M$176,11,0))*J1554</f>
        <v>0</v>
      </c>
      <c r="AU1554" s="167">
        <v>46</v>
      </c>
      <c r="AV1554" s="168">
        <v>46</v>
      </c>
      <c r="AW1554" s="169">
        <v>0</v>
      </c>
      <c r="AX1554" s="170">
        <f>IF(AU1554&gt;=0.1,'P3 Bureaumarge zee- en luchtvr.'!$D$12,0)</f>
        <v>0</v>
      </c>
      <c r="AY1554" s="163">
        <f t="shared" si="689"/>
        <v>0</v>
      </c>
      <c r="AZ1554" s="157" t="str">
        <f>VLOOKUP(D1554,'P4 Destination'!$C$21:$O$176,13,0)</f>
        <v>USD</v>
      </c>
      <c r="BA1554" s="164">
        <f t="shared" si="690"/>
        <v>0</v>
      </c>
      <c r="BB1554" s="171">
        <f>IF(AU1554&gt;0.1,(VLOOKUP(D1554,'P4 Destination'!$C$21:$M$176,3,0))*I1554,0)</f>
        <v>0</v>
      </c>
      <c r="BC1554" s="172">
        <f t="shared" si="691"/>
        <v>0</v>
      </c>
      <c r="BD1554" s="171">
        <f>(VLOOKUP($D1554,'P4 Destination'!$C$21:$M$176,4,0))*BC1554</f>
        <v>0</v>
      </c>
      <c r="BE1554" s="172">
        <f t="shared" si="692"/>
        <v>0</v>
      </c>
      <c r="BF1554" s="171">
        <f>(VLOOKUP($D1554,'P4 Destination'!$C$21:$M$176,5,0))*BE1554</f>
        <v>0</v>
      </c>
      <c r="BG1554" s="172">
        <f t="shared" si="693"/>
        <v>0</v>
      </c>
      <c r="BH1554" s="171">
        <f>(VLOOKUP($D1554,'P4 Destination'!$C$21:$M$176,6,0))*BG1554</f>
        <v>0</v>
      </c>
      <c r="BI1554" s="172">
        <f t="shared" si="694"/>
        <v>0</v>
      </c>
      <c r="BJ1554" s="171">
        <f>(VLOOKUP($D1554,'P4 Destination'!$C$21:$M$176,7,0))*BI1554</f>
        <v>0</v>
      </c>
      <c r="BK1554" s="172">
        <f t="shared" si="695"/>
        <v>0</v>
      </c>
      <c r="BL1554" s="171">
        <f>(VLOOKUP($D1554,'P4 Destination'!$C$21:$M$176,8,0))*BK1554</f>
        <v>0</v>
      </c>
      <c r="BM1554" s="172">
        <f t="shared" si="696"/>
        <v>46</v>
      </c>
      <c r="BN1554" s="171">
        <f>(VLOOKUP($D1554,'P4 Destination'!$C$21:$M$176,9,0))*BM1554</f>
        <v>0</v>
      </c>
      <c r="BO1554" s="154">
        <f t="shared" si="673"/>
        <v>1</v>
      </c>
      <c r="BP1554" s="171">
        <f>(VLOOKUP(D1554,'P4 Destination'!$C$21:$M$176,10,0))*K1554</f>
        <v>0</v>
      </c>
      <c r="BQ1554" s="171">
        <f>(VLOOKUP(D1554,'P4 Destination'!$C$21:$M$176,11,0))*J1554</f>
        <v>0</v>
      </c>
      <c r="BR1554" s="173">
        <f t="shared" si="697"/>
        <v>0</v>
      </c>
      <c r="BS1554" s="173">
        <f>(AV1554*2500)*'P6 Verzekering'!$E$11</f>
        <v>0</v>
      </c>
      <c r="BT1554" s="173">
        <f>(AW1554*2500)*'P6 Verzekering'!$E$12</f>
        <v>0</v>
      </c>
      <c r="BU1554" s="173">
        <f>(L1554*2500)*'P6 Verzekering'!$E$13</f>
        <v>0</v>
      </c>
      <c r="BV1554" s="173">
        <f t="shared" si="698"/>
        <v>0</v>
      </c>
      <c r="BW1554"/>
      <c r="BX1554"/>
    </row>
    <row r="1555" spans="1:76">
      <c r="A1555" s="152" t="s">
        <v>2373</v>
      </c>
      <c r="B1555" s="152" t="s">
        <v>219</v>
      </c>
      <c r="C1555" s="152" t="s">
        <v>219</v>
      </c>
      <c r="D1555" s="152" t="s">
        <v>164</v>
      </c>
      <c r="E1555" s="152" t="s">
        <v>161</v>
      </c>
      <c r="F1555" s="153">
        <f t="shared" si="674"/>
        <v>49</v>
      </c>
      <c r="G1555" s="154">
        <v>1</v>
      </c>
      <c r="H1555" s="154">
        <f>IFERROR(VLOOKUP(B1555,'P2 Origin'!$C$21:$Q$176,15,FALSE),0)</f>
        <v>0</v>
      </c>
      <c r="I1555" s="154">
        <f>IFERROR(VLOOKUP(D1555,'P4 Destination'!$C$21:$Q$176,15,FALSE),0)</f>
        <v>0</v>
      </c>
      <c r="J1555" s="155"/>
      <c r="K1555" s="155">
        <v>1</v>
      </c>
      <c r="L1555" s="156">
        <v>0</v>
      </c>
      <c r="M1555" s="155">
        <v>0</v>
      </c>
      <c r="N1555" s="155">
        <v>0</v>
      </c>
      <c r="O1555" s="157">
        <f t="shared" si="675"/>
        <v>0</v>
      </c>
      <c r="P1555" s="158">
        <f t="shared" si="676"/>
        <v>0</v>
      </c>
      <c r="Q1555" s="159">
        <f>IFERROR(VLOOKUP(N1555,'P1 Intra-Europees'!$A$15:$H$25,3,0),0)*P1555</f>
        <v>0</v>
      </c>
      <c r="R1555" s="160">
        <f t="shared" si="677"/>
        <v>0</v>
      </c>
      <c r="S1555" s="159">
        <f>IFERROR(VLOOKUP(N1555,'P1 Intra-Europees'!$A$15:$H$25,4,0),0)*R1555</f>
        <v>0</v>
      </c>
      <c r="T1555" s="160">
        <f t="shared" si="678"/>
        <v>0</v>
      </c>
      <c r="U1555" s="159">
        <f>IFERROR(VLOOKUP(N1555,'P1 Intra-Europees'!$A$15:$H$25,5,0),0)*T1555</f>
        <v>0</v>
      </c>
      <c r="V1555" s="160">
        <f t="shared" si="679"/>
        <v>0</v>
      </c>
      <c r="W1555" s="159">
        <f>IFERROR(VLOOKUP(N1555,'P1 Intra-Europees'!$A$15:$H$25,6,0),0)*V1555</f>
        <v>0</v>
      </c>
      <c r="X1555" s="160">
        <f t="shared" si="680"/>
        <v>0</v>
      </c>
      <c r="Y1555" s="159">
        <f>IFERROR(VLOOKUP(N1555,'P1 Intra-Europees'!$A$15:$H$25,7,0),0)*X1555</f>
        <v>0</v>
      </c>
      <c r="Z1555" s="161">
        <f t="shared" si="681"/>
        <v>0</v>
      </c>
      <c r="AA1555" s="162">
        <f>IFERROR(VLOOKUP(N1555,'P1 Intra-Europees'!$A$15:$H$25,8,0),0)*Z1555</f>
        <v>0</v>
      </c>
      <c r="AB1555" s="163">
        <f t="shared" si="682"/>
        <v>0</v>
      </c>
      <c r="AC1555" s="157" t="str">
        <f>VLOOKUP(B1555,'P2 Origin'!$C$21:$O$176,13,0)</f>
        <v>EUR</v>
      </c>
      <c r="AD1555" s="164">
        <f t="shared" si="683"/>
        <v>0</v>
      </c>
      <c r="AE1555" s="165">
        <f>IF(AU1555&gt;0.1,VLOOKUP(B1555,'P2 Origin'!$C$21:$M$176,3,0)*H1555,0)</f>
        <v>0</v>
      </c>
      <c r="AF1555" s="166">
        <f t="shared" si="684"/>
        <v>0</v>
      </c>
      <c r="AG1555" s="165">
        <f>(VLOOKUP(B1555,'P2 Origin'!$C$21:$M$176,4,0))*AF1555</f>
        <v>0</v>
      </c>
      <c r="AH1555" s="166">
        <f t="shared" si="685"/>
        <v>0</v>
      </c>
      <c r="AI1555" s="165">
        <f>(VLOOKUP(B1555,'P2 Origin'!$C$21:$M$176,5,0))*AH1555</f>
        <v>0</v>
      </c>
      <c r="AJ1555" s="166">
        <f t="shared" si="699"/>
        <v>0</v>
      </c>
      <c r="AK1555" s="165">
        <f>(VLOOKUP(B1555,'P2 Origin'!$C$21:$M$176,6,0))*AJ1555</f>
        <v>0</v>
      </c>
      <c r="AL1555" s="166">
        <f t="shared" si="686"/>
        <v>0</v>
      </c>
      <c r="AM1555" s="165">
        <f>(VLOOKUP($B1555,'P2 Origin'!$C$21:$M$176,7,0))*AL1555</f>
        <v>0</v>
      </c>
      <c r="AN1555" s="166">
        <f t="shared" si="687"/>
        <v>0</v>
      </c>
      <c r="AO1555" s="165">
        <f>(VLOOKUP($B1555,'P2 Origin'!$C$21:$M$176,8,0))*AN1555</f>
        <v>0</v>
      </c>
      <c r="AP1555" s="166">
        <f t="shared" si="688"/>
        <v>49</v>
      </c>
      <c r="AQ1555" s="165">
        <f>(VLOOKUP($B1555,'P2 Origin'!$C$21:$M$176,9,0))*AP1555</f>
        <v>0</v>
      </c>
      <c r="AR1555" s="155">
        <f t="shared" si="672"/>
        <v>1</v>
      </c>
      <c r="AS1555" s="164">
        <f>(VLOOKUP(B1555,'P2 Origin'!$C$21:$M$176,10,0))*K1555</f>
        <v>0</v>
      </c>
      <c r="AT1555" s="164">
        <f>(VLOOKUP(B1555,'P2 Origin'!$C$21:$M$176,11,0))*J1555</f>
        <v>0</v>
      </c>
      <c r="AU1555" s="167">
        <v>49</v>
      </c>
      <c r="AV1555" s="168">
        <v>49</v>
      </c>
      <c r="AW1555" s="169">
        <v>0</v>
      </c>
      <c r="AX1555" s="170">
        <f>IF(AU1555&gt;=0.1,'P3 Bureaumarge zee- en luchtvr.'!$D$12,0)</f>
        <v>0</v>
      </c>
      <c r="AY1555" s="163">
        <f t="shared" si="689"/>
        <v>0</v>
      </c>
      <c r="AZ1555" s="157" t="str">
        <f>VLOOKUP(D1555,'P4 Destination'!$C$21:$O$176,13,0)</f>
        <v>EUR</v>
      </c>
      <c r="BA1555" s="164">
        <f t="shared" si="690"/>
        <v>0</v>
      </c>
      <c r="BB1555" s="171">
        <f>IF(AU1555&gt;0.1,(VLOOKUP(D1555,'P4 Destination'!$C$21:$M$176,3,0))*I1555,0)</f>
        <v>0</v>
      </c>
      <c r="BC1555" s="172">
        <f t="shared" si="691"/>
        <v>0</v>
      </c>
      <c r="BD1555" s="171">
        <f>(VLOOKUP($D1555,'P4 Destination'!$C$21:$M$176,4,0))*BC1555</f>
        <v>0</v>
      </c>
      <c r="BE1555" s="172">
        <f t="shared" si="692"/>
        <v>0</v>
      </c>
      <c r="BF1555" s="171">
        <f>(VLOOKUP($D1555,'P4 Destination'!$C$21:$M$176,5,0))*BE1555</f>
        <v>0</v>
      </c>
      <c r="BG1555" s="172">
        <f t="shared" si="693"/>
        <v>0</v>
      </c>
      <c r="BH1555" s="171">
        <f>(VLOOKUP($D1555,'P4 Destination'!$C$21:$M$176,6,0))*BG1555</f>
        <v>0</v>
      </c>
      <c r="BI1555" s="172">
        <f t="shared" si="694"/>
        <v>0</v>
      </c>
      <c r="BJ1555" s="171">
        <f>(VLOOKUP($D1555,'P4 Destination'!$C$21:$M$176,7,0))*BI1555</f>
        <v>0</v>
      </c>
      <c r="BK1555" s="172">
        <f t="shared" si="695"/>
        <v>0</v>
      </c>
      <c r="BL1555" s="171">
        <f>(VLOOKUP($D1555,'P4 Destination'!$C$21:$M$176,8,0))*BK1555</f>
        <v>0</v>
      </c>
      <c r="BM1555" s="172">
        <f t="shared" si="696"/>
        <v>49</v>
      </c>
      <c r="BN1555" s="171">
        <f>(VLOOKUP($D1555,'P4 Destination'!$C$21:$M$176,9,0))*BM1555</f>
        <v>0</v>
      </c>
      <c r="BO1555" s="154">
        <f t="shared" si="673"/>
        <v>1</v>
      </c>
      <c r="BP1555" s="171">
        <f>(VLOOKUP(D1555,'P4 Destination'!$C$21:$M$176,10,0))*K1555</f>
        <v>0</v>
      </c>
      <c r="BQ1555" s="171">
        <f>(VLOOKUP(D1555,'P4 Destination'!$C$21:$M$176,11,0))*J1555</f>
        <v>0</v>
      </c>
      <c r="BR1555" s="173">
        <f t="shared" si="697"/>
        <v>0</v>
      </c>
      <c r="BS1555" s="173">
        <f>(AV1555*2500)*'P6 Verzekering'!$E$11</f>
        <v>0</v>
      </c>
      <c r="BT1555" s="173">
        <f>(AW1555*2500)*'P6 Verzekering'!$E$12</f>
        <v>0</v>
      </c>
      <c r="BU1555" s="173">
        <f>(L1555*2500)*'P6 Verzekering'!$E$13</f>
        <v>0</v>
      </c>
      <c r="BV1555" s="173">
        <f t="shared" si="698"/>
        <v>0</v>
      </c>
      <c r="BW1555"/>
      <c r="BX1555"/>
    </row>
    <row r="1556" spans="1:76">
      <c r="A1556" s="152" t="s">
        <v>2374</v>
      </c>
      <c r="B1556" s="152" t="s">
        <v>219</v>
      </c>
      <c r="C1556" s="152" t="s">
        <v>219</v>
      </c>
      <c r="D1556" s="152" t="s">
        <v>366</v>
      </c>
      <c r="E1556" s="152" t="s">
        <v>364</v>
      </c>
      <c r="F1556" s="153">
        <f t="shared" si="674"/>
        <v>13</v>
      </c>
      <c r="G1556" s="154">
        <v>0</v>
      </c>
      <c r="H1556" s="154">
        <f>IFERROR(VLOOKUP(B1556,'P2 Origin'!$C$21:$Q$176,15,FALSE),0)</f>
        <v>0</v>
      </c>
      <c r="I1556" s="154">
        <f>IFERROR(VLOOKUP(D1556,'P4 Destination'!$C$21:$Q$176,15,FALSE),0)</f>
        <v>0</v>
      </c>
      <c r="J1556" s="155"/>
      <c r="K1556" s="155"/>
      <c r="L1556" s="156">
        <v>0</v>
      </c>
      <c r="M1556" s="155">
        <v>0</v>
      </c>
      <c r="N1556" s="155">
        <v>0</v>
      </c>
      <c r="O1556" s="157">
        <f t="shared" si="675"/>
        <v>0</v>
      </c>
      <c r="P1556" s="158">
        <f t="shared" si="676"/>
        <v>0</v>
      </c>
      <c r="Q1556" s="159">
        <f>IFERROR(VLOOKUP(N1556,'P1 Intra-Europees'!$A$15:$H$25,3,0),0)*P1556</f>
        <v>0</v>
      </c>
      <c r="R1556" s="160">
        <f t="shared" si="677"/>
        <v>0</v>
      </c>
      <c r="S1556" s="159">
        <f>IFERROR(VLOOKUP(N1556,'P1 Intra-Europees'!$A$15:$H$25,4,0),0)*R1556</f>
        <v>0</v>
      </c>
      <c r="T1556" s="160">
        <f t="shared" si="678"/>
        <v>0</v>
      </c>
      <c r="U1556" s="159">
        <f>IFERROR(VLOOKUP(N1556,'P1 Intra-Europees'!$A$15:$H$25,5,0),0)*T1556</f>
        <v>0</v>
      </c>
      <c r="V1556" s="160">
        <f t="shared" si="679"/>
        <v>0</v>
      </c>
      <c r="W1556" s="159">
        <f>IFERROR(VLOOKUP(N1556,'P1 Intra-Europees'!$A$15:$H$25,6,0),0)*V1556</f>
        <v>0</v>
      </c>
      <c r="X1556" s="160">
        <f t="shared" si="680"/>
        <v>0</v>
      </c>
      <c r="Y1556" s="159">
        <f>IFERROR(VLOOKUP(N1556,'P1 Intra-Europees'!$A$15:$H$25,7,0),0)*X1556</f>
        <v>0</v>
      </c>
      <c r="Z1556" s="161">
        <f t="shared" si="681"/>
        <v>0</v>
      </c>
      <c r="AA1556" s="162">
        <f>IFERROR(VLOOKUP(N1556,'P1 Intra-Europees'!$A$15:$H$25,8,0),0)*Z1556</f>
        <v>0</v>
      </c>
      <c r="AB1556" s="163">
        <f t="shared" si="682"/>
        <v>0</v>
      </c>
      <c r="AC1556" s="157" t="str">
        <f>VLOOKUP(B1556,'P2 Origin'!$C$21:$O$176,13,0)</f>
        <v>EUR</v>
      </c>
      <c r="AD1556" s="164">
        <f t="shared" si="683"/>
        <v>0</v>
      </c>
      <c r="AE1556" s="165">
        <f>IF(AU1556&gt;0.1,VLOOKUP(B1556,'P2 Origin'!$C$21:$M$176,3,0)*H1556,0)</f>
        <v>0</v>
      </c>
      <c r="AF1556" s="166">
        <f t="shared" si="684"/>
        <v>0</v>
      </c>
      <c r="AG1556" s="165">
        <f>(VLOOKUP(B1556,'P2 Origin'!$C$21:$M$176,4,0))*AF1556</f>
        <v>0</v>
      </c>
      <c r="AH1556" s="166">
        <f t="shared" si="685"/>
        <v>13</v>
      </c>
      <c r="AI1556" s="165">
        <f>(VLOOKUP(B1556,'P2 Origin'!$C$21:$M$176,5,0))*AH1556</f>
        <v>0</v>
      </c>
      <c r="AJ1556" s="166">
        <f t="shared" si="699"/>
        <v>0</v>
      </c>
      <c r="AK1556" s="165">
        <f>(VLOOKUP(B1556,'P2 Origin'!$C$21:$M$176,6,0))*AJ1556</f>
        <v>0</v>
      </c>
      <c r="AL1556" s="166">
        <f t="shared" si="686"/>
        <v>0</v>
      </c>
      <c r="AM1556" s="165">
        <f>(VLOOKUP($B1556,'P2 Origin'!$C$21:$M$176,7,0))*AL1556</f>
        <v>0</v>
      </c>
      <c r="AN1556" s="166">
        <f t="shared" si="687"/>
        <v>0</v>
      </c>
      <c r="AO1556" s="165">
        <f>(VLOOKUP($B1556,'P2 Origin'!$C$21:$M$176,8,0))*AN1556</f>
        <v>0</v>
      </c>
      <c r="AP1556" s="166">
        <f t="shared" si="688"/>
        <v>0</v>
      </c>
      <c r="AQ1556" s="165">
        <f>(VLOOKUP($B1556,'P2 Origin'!$C$21:$M$176,9,0))*AP1556</f>
        <v>0</v>
      </c>
      <c r="AR1556" s="155">
        <f t="shared" si="672"/>
        <v>0</v>
      </c>
      <c r="AS1556" s="164">
        <f>(VLOOKUP(B1556,'P2 Origin'!$C$21:$M$176,10,0))*K1556</f>
        <v>0</v>
      </c>
      <c r="AT1556" s="164">
        <f>(VLOOKUP(B1556,'P2 Origin'!$C$21:$M$176,11,0))*J1556</f>
        <v>0</v>
      </c>
      <c r="AU1556" s="167">
        <v>13</v>
      </c>
      <c r="AV1556" s="168">
        <v>13</v>
      </c>
      <c r="AW1556" s="169">
        <v>0</v>
      </c>
      <c r="AX1556" s="170">
        <f>IF(AU1556&gt;=0.1,'P3 Bureaumarge zee- en luchtvr.'!$D$12,0)</f>
        <v>0</v>
      </c>
      <c r="AY1556" s="163">
        <f t="shared" si="689"/>
        <v>0</v>
      </c>
      <c r="AZ1556" s="157" t="str">
        <f>VLOOKUP(D1556,'P4 Destination'!$C$21:$O$176,13,0)</f>
        <v>USD</v>
      </c>
      <c r="BA1556" s="164">
        <f t="shared" si="690"/>
        <v>0</v>
      </c>
      <c r="BB1556" s="171">
        <f>IF(AU1556&gt;0.1,(VLOOKUP(D1556,'P4 Destination'!$C$21:$M$176,3,0))*I1556,0)</f>
        <v>0</v>
      </c>
      <c r="BC1556" s="172">
        <f t="shared" si="691"/>
        <v>0</v>
      </c>
      <c r="BD1556" s="171">
        <f>(VLOOKUP($D1556,'P4 Destination'!$C$21:$M$176,4,0))*BC1556</f>
        <v>0</v>
      </c>
      <c r="BE1556" s="172">
        <f t="shared" si="692"/>
        <v>13</v>
      </c>
      <c r="BF1556" s="171">
        <f>(VLOOKUP($D1556,'P4 Destination'!$C$21:$M$176,5,0))*BE1556</f>
        <v>0</v>
      </c>
      <c r="BG1556" s="172">
        <f t="shared" si="693"/>
        <v>0</v>
      </c>
      <c r="BH1556" s="171">
        <f>(VLOOKUP($D1556,'P4 Destination'!$C$21:$M$176,6,0))*BG1556</f>
        <v>0</v>
      </c>
      <c r="BI1556" s="172">
        <f t="shared" si="694"/>
        <v>0</v>
      </c>
      <c r="BJ1556" s="171">
        <f>(VLOOKUP($D1556,'P4 Destination'!$C$21:$M$176,7,0))*BI1556</f>
        <v>0</v>
      </c>
      <c r="BK1556" s="172">
        <f t="shared" si="695"/>
        <v>0</v>
      </c>
      <c r="BL1556" s="171">
        <f>(VLOOKUP($D1556,'P4 Destination'!$C$21:$M$176,8,0))*BK1556</f>
        <v>0</v>
      </c>
      <c r="BM1556" s="172">
        <f t="shared" si="696"/>
        <v>0</v>
      </c>
      <c r="BN1556" s="171">
        <f>(VLOOKUP($D1556,'P4 Destination'!$C$21:$M$176,9,0))*BM1556</f>
        <v>0</v>
      </c>
      <c r="BO1556" s="154">
        <f t="shared" si="673"/>
        <v>0</v>
      </c>
      <c r="BP1556" s="171">
        <f>(VLOOKUP(D1556,'P4 Destination'!$C$21:$M$176,10,0))*K1556</f>
        <v>0</v>
      </c>
      <c r="BQ1556" s="171">
        <f>(VLOOKUP(D1556,'P4 Destination'!$C$21:$M$176,11,0))*J1556</f>
        <v>0</v>
      </c>
      <c r="BR1556" s="173">
        <f t="shared" si="697"/>
        <v>0</v>
      </c>
      <c r="BS1556" s="173">
        <f>(AV1556*2500)*'P6 Verzekering'!$E$11</f>
        <v>0</v>
      </c>
      <c r="BT1556" s="173">
        <f>(AW1556*2500)*'P6 Verzekering'!$E$12</f>
        <v>0</v>
      </c>
      <c r="BU1556" s="173">
        <f>(L1556*2500)*'P6 Verzekering'!$E$13</f>
        <v>0</v>
      </c>
      <c r="BV1556" s="173">
        <f t="shared" si="698"/>
        <v>0</v>
      </c>
      <c r="BW1556"/>
      <c r="BX1556"/>
    </row>
    <row r="1557" spans="1:76">
      <c r="A1557" s="152" t="s">
        <v>2375</v>
      </c>
      <c r="B1557" s="152" t="s">
        <v>219</v>
      </c>
      <c r="C1557" s="152" t="s">
        <v>219</v>
      </c>
      <c r="D1557" s="152" t="s">
        <v>447</v>
      </c>
      <c r="E1557" s="152" t="s">
        <v>446</v>
      </c>
      <c r="F1557" s="153">
        <f t="shared" si="674"/>
        <v>46</v>
      </c>
      <c r="G1557" s="154">
        <v>1</v>
      </c>
      <c r="H1557" s="154">
        <f>IFERROR(VLOOKUP(B1557,'P2 Origin'!$C$21:$Q$176,15,FALSE),0)</f>
        <v>0</v>
      </c>
      <c r="I1557" s="154">
        <f>IFERROR(VLOOKUP(D1557,'P4 Destination'!$C$21:$Q$176,15,FALSE),0)</f>
        <v>0</v>
      </c>
      <c r="J1557" s="155">
        <v>1</v>
      </c>
      <c r="K1557" s="155"/>
      <c r="L1557" s="156">
        <v>0</v>
      </c>
      <c r="M1557" s="155">
        <v>0</v>
      </c>
      <c r="N1557" s="155">
        <v>0</v>
      </c>
      <c r="O1557" s="157">
        <f t="shared" si="675"/>
        <v>0</v>
      </c>
      <c r="P1557" s="158">
        <f t="shared" si="676"/>
        <v>0</v>
      </c>
      <c r="Q1557" s="159">
        <f>IFERROR(VLOOKUP(N1557,'P1 Intra-Europees'!$A$15:$H$25,3,0),0)*P1557</f>
        <v>0</v>
      </c>
      <c r="R1557" s="160">
        <f t="shared" si="677"/>
        <v>0</v>
      </c>
      <c r="S1557" s="159">
        <f>IFERROR(VLOOKUP(N1557,'P1 Intra-Europees'!$A$15:$H$25,4,0),0)*R1557</f>
        <v>0</v>
      </c>
      <c r="T1557" s="160">
        <f t="shared" si="678"/>
        <v>0</v>
      </c>
      <c r="U1557" s="159">
        <f>IFERROR(VLOOKUP(N1557,'P1 Intra-Europees'!$A$15:$H$25,5,0),0)*T1557</f>
        <v>0</v>
      </c>
      <c r="V1557" s="160">
        <f t="shared" si="679"/>
        <v>0</v>
      </c>
      <c r="W1557" s="159">
        <f>IFERROR(VLOOKUP(N1557,'P1 Intra-Europees'!$A$15:$H$25,6,0),0)*V1557</f>
        <v>0</v>
      </c>
      <c r="X1557" s="160">
        <f t="shared" si="680"/>
        <v>0</v>
      </c>
      <c r="Y1557" s="159">
        <f>IFERROR(VLOOKUP(N1557,'P1 Intra-Europees'!$A$15:$H$25,7,0),0)*X1557</f>
        <v>0</v>
      </c>
      <c r="Z1557" s="161">
        <f t="shared" si="681"/>
        <v>0</v>
      </c>
      <c r="AA1557" s="162">
        <f>IFERROR(VLOOKUP(N1557,'P1 Intra-Europees'!$A$15:$H$25,8,0),0)*Z1557</f>
        <v>0</v>
      </c>
      <c r="AB1557" s="163">
        <f t="shared" si="682"/>
        <v>0</v>
      </c>
      <c r="AC1557" s="157" t="str">
        <f>VLOOKUP(B1557,'P2 Origin'!$C$21:$O$176,13,0)</f>
        <v>EUR</v>
      </c>
      <c r="AD1557" s="164">
        <f t="shared" si="683"/>
        <v>0</v>
      </c>
      <c r="AE1557" s="165">
        <f>IF(AU1557&gt;0.1,VLOOKUP(B1557,'P2 Origin'!$C$21:$M$176,3,0)*H1557,0)</f>
        <v>0</v>
      </c>
      <c r="AF1557" s="166">
        <f t="shared" si="684"/>
        <v>0</v>
      </c>
      <c r="AG1557" s="165">
        <f>(VLOOKUP(B1557,'P2 Origin'!$C$21:$M$176,4,0))*AF1557</f>
        <v>0</v>
      </c>
      <c r="AH1557" s="166">
        <f t="shared" si="685"/>
        <v>0</v>
      </c>
      <c r="AI1557" s="165">
        <f>(VLOOKUP(B1557,'P2 Origin'!$C$21:$M$176,5,0))*AH1557</f>
        <v>0</v>
      </c>
      <c r="AJ1557" s="166">
        <f t="shared" si="699"/>
        <v>0</v>
      </c>
      <c r="AK1557" s="165">
        <f>(VLOOKUP(B1557,'P2 Origin'!$C$21:$M$176,6,0))*AJ1557</f>
        <v>0</v>
      </c>
      <c r="AL1557" s="166">
        <f t="shared" si="686"/>
        <v>0</v>
      </c>
      <c r="AM1557" s="165">
        <f>(VLOOKUP($B1557,'P2 Origin'!$C$21:$M$176,7,0))*AL1557</f>
        <v>0</v>
      </c>
      <c r="AN1557" s="166">
        <f t="shared" si="687"/>
        <v>0</v>
      </c>
      <c r="AO1557" s="165">
        <f>(VLOOKUP($B1557,'P2 Origin'!$C$21:$M$176,8,0))*AN1557</f>
        <v>0</v>
      </c>
      <c r="AP1557" s="166">
        <f t="shared" si="688"/>
        <v>46</v>
      </c>
      <c r="AQ1557" s="165">
        <f>(VLOOKUP($B1557,'P2 Origin'!$C$21:$M$176,9,0))*AP1557</f>
        <v>0</v>
      </c>
      <c r="AR1557" s="155">
        <f t="shared" si="672"/>
        <v>1</v>
      </c>
      <c r="AS1557" s="164">
        <f>(VLOOKUP(B1557,'P2 Origin'!$C$21:$M$176,10,0))*K1557</f>
        <v>0</v>
      </c>
      <c r="AT1557" s="164">
        <f>(VLOOKUP(B1557,'P2 Origin'!$C$21:$M$176,11,0))*J1557</f>
        <v>0</v>
      </c>
      <c r="AU1557" s="167">
        <v>46</v>
      </c>
      <c r="AV1557" s="168">
        <v>46</v>
      </c>
      <c r="AW1557" s="169">
        <v>0</v>
      </c>
      <c r="AX1557" s="170">
        <f>IF(AU1557&gt;=0.1,'P3 Bureaumarge zee- en luchtvr.'!$D$12,0)</f>
        <v>0</v>
      </c>
      <c r="AY1557" s="163">
        <f t="shared" si="689"/>
        <v>0</v>
      </c>
      <c r="AZ1557" s="157" t="str">
        <f>VLOOKUP(D1557,'P4 Destination'!$C$21:$O$176,13,0)</f>
        <v>USD</v>
      </c>
      <c r="BA1557" s="164">
        <f t="shared" si="690"/>
        <v>0</v>
      </c>
      <c r="BB1557" s="171">
        <f>IF(AU1557&gt;0.1,(VLOOKUP(D1557,'P4 Destination'!$C$21:$M$176,3,0))*I1557,0)</f>
        <v>0</v>
      </c>
      <c r="BC1557" s="172">
        <f t="shared" si="691"/>
        <v>0</v>
      </c>
      <c r="BD1557" s="171">
        <f>(VLOOKUP($D1557,'P4 Destination'!$C$21:$M$176,4,0))*BC1557</f>
        <v>0</v>
      </c>
      <c r="BE1557" s="172">
        <f t="shared" si="692"/>
        <v>0</v>
      </c>
      <c r="BF1557" s="171">
        <f>(VLOOKUP($D1557,'P4 Destination'!$C$21:$M$176,5,0))*BE1557</f>
        <v>0</v>
      </c>
      <c r="BG1557" s="172">
        <f t="shared" si="693"/>
        <v>0</v>
      </c>
      <c r="BH1557" s="171">
        <f>(VLOOKUP($D1557,'P4 Destination'!$C$21:$M$176,6,0))*BG1557</f>
        <v>0</v>
      </c>
      <c r="BI1557" s="172">
        <f t="shared" si="694"/>
        <v>0</v>
      </c>
      <c r="BJ1557" s="171">
        <f>(VLOOKUP($D1557,'P4 Destination'!$C$21:$M$176,7,0))*BI1557</f>
        <v>0</v>
      </c>
      <c r="BK1557" s="172">
        <f t="shared" si="695"/>
        <v>0</v>
      </c>
      <c r="BL1557" s="171">
        <f>(VLOOKUP($D1557,'P4 Destination'!$C$21:$M$176,8,0))*BK1557</f>
        <v>0</v>
      </c>
      <c r="BM1557" s="172">
        <f t="shared" si="696"/>
        <v>46</v>
      </c>
      <c r="BN1557" s="171">
        <f>(VLOOKUP($D1557,'P4 Destination'!$C$21:$M$176,9,0))*BM1557</f>
        <v>0</v>
      </c>
      <c r="BO1557" s="154">
        <f t="shared" si="673"/>
        <v>1</v>
      </c>
      <c r="BP1557" s="171">
        <f>(VLOOKUP(D1557,'P4 Destination'!$C$21:$M$176,10,0))*K1557</f>
        <v>0</v>
      </c>
      <c r="BQ1557" s="171">
        <f>(VLOOKUP(D1557,'P4 Destination'!$C$21:$M$176,11,0))*J1557</f>
        <v>0</v>
      </c>
      <c r="BR1557" s="173">
        <f t="shared" si="697"/>
        <v>0</v>
      </c>
      <c r="BS1557" s="173">
        <f>(AV1557*2500)*'P6 Verzekering'!$E$11</f>
        <v>0</v>
      </c>
      <c r="BT1557" s="173">
        <f>(AW1557*2500)*'P6 Verzekering'!$E$12</f>
        <v>0</v>
      </c>
      <c r="BU1557" s="173">
        <f>(L1557*2500)*'P6 Verzekering'!$E$13</f>
        <v>0</v>
      </c>
      <c r="BV1557" s="173">
        <f t="shared" si="698"/>
        <v>0</v>
      </c>
      <c r="BW1557"/>
      <c r="BX1557"/>
    </row>
    <row r="1558" spans="1:76">
      <c r="A1558" s="152" t="s">
        <v>2376</v>
      </c>
      <c r="B1558" s="152" t="s">
        <v>219</v>
      </c>
      <c r="C1558" s="152" t="s">
        <v>219</v>
      </c>
      <c r="D1558" s="152" t="s">
        <v>447</v>
      </c>
      <c r="E1558" s="152" t="s">
        <v>446</v>
      </c>
      <c r="F1558" s="153">
        <f t="shared" si="674"/>
        <v>0.8</v>
      </c>
      <c r="G1558" s="154">
        <v>0</v>
      </c>
      <c r="H1558" s="154">
        <f>IFERROR(VLOOKUP(B1558,'P2 Origin'!$C$21:$Q$176,15,FALSE),0)</f>
        <v>0</v>
      </c>
      <c r="I1558" s="154">
        <f>IFERROR(VLOOKUP(D1558,'P4 Destination'!$C$21:$Q$176,15,FALSE),0)</f>
        <v>0</v>
      </c>
      <c r="J1558" s="155"/>
      <c r="K1558" s="155"/>
      <c r="L1558" s="156">
        <v>0</v>
      </c>
      <c r="M1558" s="155">
        <v>0</v>
      </c>
      <c r="N1558" s="155">
        <v>0</v>
      </c>
      <c r="O1558" s="157">
        <f t="shared" si="675"/>
        <v>0</v>
      </c>
      <c r="P1558" s="158">
        <f t="shared" si="676"/>
        <v>0</v>
      </c>
      <c r="Q1558" s="159">
        <f>IFERROR(VLOOKUP(N1558,'P1 Intra-Europees'!$A$15:$H$25,3,0),0)*P1558</f>
        <v>0</v>
      </c>
      <c r="R1558" s="160">
        <f t="shared" si="677"/>
        <v>0</v>
      </c>
      <c r="S1558" s="159">
        <f>IFERROR(VLOOKUP(N1558,'P1 Intra-Europees'!$A$15:$H$25,4,0),0)*R1558</f>
        <v>0</v>
      </c>
      <c r="T1558" s="160">
        <f t="shared" si="678"/>
        <v>0</v>
      </c>
      <c r="U1558" s="159">
        <f>IFERROR(VLOOKUP(N1558,'P1 Intra-Europees'!$A$15:$H$25,5,0),0)*T1558</f>
        <v>0</v>
      </c>
      <c r="V1558" s="160">
        <f t="shared" si="679"/>
        <v>0</v>
      </c>
      <c r="W1558" s="159">
        <f>IFERROR(VLOOKUP(N1558,'P1 Intra-Europees'!$A$15:$H$25,6,0),0)*V1558</f>
        <v>0</v>
      </c>
      <c r="X1558" s="160">
        <f t="shared" si="680"/>
        <v>0</v>
      </c>
      <c r="Y1558" s="159">
        <f>IFERROR(VLOOKUP(N1558,'P1 Intra-Europees'!$A$15:$H$25,7,0),0)*X1558</f>
        <v>0</v>
      </c>
      <c r="Z1558" s="161">
        <f t="shared" si="681"/>
        <v>0</v>
      </c>
      <c r="AA1558" s="162">
        <f>IFERROR(VLOOKUP(N1558,'P1 Intra-Europees'!$A$15:$H$25,8,0),0)*Z1558</f>
        <v>0</v>
      </c>
      <c r="AB1558" s="163">
        <f t="shared" si="682"/>
        <v>0</v>
      </c>
      <c r="AC1558" s="157" t="str">
        <f>VLOOKUP(B1558,'P2 Origin'!$C$21:$O$176,13,0)</f>
        <v>EUR</v>
      </c>
      <c r="AD1558" s="164">
        <f t="shared" si="683"/>
        <v>0</v>
      </c>
      <c r="AE1558" s="165">
        <f>IF(AU1558&gt;0.1,VLOOKUP(B1558,'P2 Origin'!$C$21:$M$176,3,0)*H1558,0)</f>
        <v>0</v>
      </c>
      <c r="AF1558" s="166">
        <f t="shared" si="684"/>
        <v>0.8</v>
      </c>
      <c r="AG1558" s="165">
        <f>(VLOOKUP(B1558,'P2 Origin'!$C$21:$M$176,4,0))*AF1558</f>
        <v>0</v>
      </c>
      <c r="AH1558" s="166">
        <f t="shared" si="685"/>
        <v>0</v>
      </c>
      <c r="AI1558" s="165">
        <f>(VLOOKUP(B1558,'P2 Origin'!$C$21:$M$176,5,0))*AH1558</f>
        <v>0</v>
      </c>
      <c r="AJ1558" s="166">
        <f t="shared" si="699"/>
        <v>0</v>
      </c>
      <c r="AK1558" s="165">
        <f>(VLOOKUP(B1558,'P2 Origin'!$C$21:$M$176,6,0))*AJ1558</f>
        <v>0</v>
      </c>
      <c r="AL1558" s="166">
        <f t="shared" si="686"/>
        <v>0</v>
      </c>
      <c r="AM1558" s="165">
        <f>(VLOOKUP($B1558,'P2 Origin'!$C$21:$M$176,7,0))*AL1558</f>
        <v>0</v>
      </c>
      <c r="AN1558" s="166">
        <f t="shared" si="687"/>
        <v>0</v>
      </c>
      <c r="AO1558" s="165">
        <f>(VLOOKUP($B1558,'P2 Origin'!$C$21:$M$176,8,0))*AN1558</f>
        <v>0</v>
      </c>
      <c r="AP1558" s="166">
        <f t="shared" si="688"/>
        <v>0</v>
      </c>
      <c r="AQ1558" s="165">
        <f>(VLOOKUP($B1558,'P2 Origin'!$C$21:$M$176,9,0))*AP1558</f>
        <v>0</v>
      </c>
      <c r="AR1558" s="155">
        <f t="shared" si="672"/>
        <v>0</v>
      </c>
      <c r="AS1558" s="164">
        <f>(VLOOKUP(B1558,'P2 Origin'!$C$21:$M$176,10,0))*K1558</f>
        <v>0</v>
      </c>
      <c r="AT1558" s="164">
        <f>(VLOOKUP(B1558,'P2 Origin'!$C$21:$M$176,11,0))*J1558</f>
        <v>0</v>
      </c>
      <c r="AU1558" s="167">
        <v>0.8</v>
      </c>
      <c r="AV1558" s="168">
        <v>0</v>
      </c>
      <c r="AW1558" s="169">
        <v>0.8</v>
      </c>
      <c r="AX1558" s="170">
        <f>IF(AU1558&gt;=0.1,'P3 Bureaumarge zee- en luchtvr.'!$D$12,0)</f>
        <v>0</v>
      </c>
      <c r="AY1558" s="163">
        <f t="shared" si="689"/>
        <v>0</v>
      </c>
      <c r="AZ1558" s="157" t="str">
        <f>VLOOKUP(D1558,'P4 Destination'!$C$21:$O$176,13,0)</f>
        <v>USD</v>
      </c>
      <c r="BA1558" s="164">
        <f t="shared" si="690"/>
        <v>0</v>
      </c>
      <c r="BB1558" s="171">
        <f>IF(AU1558&gt;0.1,(VLOOKUP(D1558,'P4 Destination'!$C$21:$M$176,3,0))*I1558,0)</f>
        <v>0</v>
      </c>
      <c r="BC1558" s="172">
        <f t="shared" si="691"/>
        <v>0.8</v>
      </c>
      <c r="BD1558" s="171">
        <f>(VLOOKUP($D1558,'P4 Destination'!$C$21:$M$176,4,0))*BC1558</f>
        <v>0</v>
      </c>
      <c r="BE1558" s="172">
        <f t="shared" si="692"/>
        <v>0</v>
      </c>
      <c r="BF1558" s="171">
        <f>(VLOOKUP($D1558,'P4 Destination'!$C$21:$M$176,5,0))*BE1558</f>
        <v>0</v>
      </c>
      <c r="BG1558" s="172">
        <f t="shared" si="693"/>
        <v>0</v>
      </c>
      <c r="BH1558" s="171">
        <f>(VLOOKUP($D1558,'P4 Destination'!$C$21:$M$176,6,0))*BG1558</f>
        <v>0</v>
      </c>
      <c r="BI1558" s="172">
        <f t="shared" si="694"/>
        <v>0</v>
      </c>
      <c r="BJ1558" s="171">
        <f>(VLOOKUP($D1558,'P4 Destination'!$C$21:$M$176,7,0))*BI1558</f>
        <v>0</v>
      </c>
      <c r="BK1558" s="172">
        <f t="shared" si="695"/>
        <v>0</v>
      </c>
      <c r="BL1558" s="171">
        <f>(VLOOKUP($D1558,'P4 Destination'!$C$21:$M$176,8,0))*BK1558</f>
        <v>0</v>
      </c>
      <c r="BM1558" s="172">
        <f t="shared" si="696"/>
        <v>0</v>
      </c>
      <c r="BN1558" s="171">
        <f>(VLOOKUP($D1558,'P4 Destination'!$C$21:$M$176,9,0))*BM1558</f>
        <v>0</v>
      </c>
      <c r="BO1558" s="154">
        <f t="shared" si="673"/>
        <v>0</v>
      </c>
      <c r="BP1558" s="171">
        <f>(VLOOKUP(D1558,'P4 Destination'!$C$21:$M$176,10,0))*K1558</f>
        <v>0</v>
      </c>
      <c r="BQ1558" s="171">
        <f>(VLOOKUP(D1558,'P4 Destination'!$C$21:$M$176,11,0))*J1558</f>
        <v>0</v>
      </c>
      <c r="BR1558" s="173">
        <f t="shared" si="697"/>
        <v>0</v>
      </c>
      <c r="BS1558" s="173">
        <f>(AV1558*2500)*'P6 Verzekering'!$E$11</f>
        <v>0</v>
      </c>
      <c r="BT1558" s="173">
        <f>(AW1558*2500)*'P6 Verzekering'!$E$12</f>
        <v>0</v>
      </c>
      <c r="BU1558" s="173">
        <f>(L1558*2500)*'P6 Verzekering'!$E$13</f>
        <v>0</v>
      </c>
      <c r="BV1558" s="173">
        <f t="shared" si="698"/>
        <v>0</v>
      </c>
      <c r="BW1558"/>
      <c r="BX1558"/>
    </row>
    <row r="1559" spans="1:76">
      <c r="A1559" s="152" t="s">
        <v>2378</v>
      </c>
      <c r="B1559" s="152" t="s">
        <v>219</v>
      </c>
      <c r="C1559" s="152" t="s">
        <v>219</v>
      </c>
      <c r="D1559" s="152" t="s">
        <v>447</v>
      </c>
      <c r="E1559" s="152" t="s">
        <v>446</v>
      </c>
      <c r="F1559" s="153">
        <f t="shared" si="674"/>
        <v>59</v>
      </c>
      <c r="G1559" s="154">
        <v>1</v>
      </c>
      <c r="H1559" s="154">
        <f>IFERROR(VLOOKUP(B1559,'P2 Origin'!$C$21:$Q$176,15,FALSE),0)</f>
        <v>0</v>
      </c>
      <c r="I1559" s="154">
        <f>IFERROR(VLOOKUP(D1559,'P4 Destination'!$C$21:$Q$176,15,FALSE),0)</f>
        <v>0</v>
      </c>
      <c r="J1559" s="155">
        <v>1</v>
      </c>
      <c r="K1559" s="155"/>
      <c r="L1559" s="156">
        <v>0</v>
      </c>
      <c r="M1559" s="155">
        <v>0</v>
      </c>
      <c r="N1559" s="155">
        <v>0</v>
      </c>
      <c r="O1559" s="157">
        <f t="shared" si="675"/>
        <v>0</v>
      </c>
      <c r="P1559" s="158">
        <f t="shared" si="676"/>
        <v>0</v>
      </c>
      <c r="Q1559" s="159">
        <f>IFERROR(VLOOKUP(N1559,'P1 Intra-Europees'!$A$15:$H$25,3,0),0)*P1559</f>
        <v>0</v>
      </c>
      <c r="R1559" s="160">
        <f t="shared" si="677"/>
        <v>0</v>
      </c>
      <c r="S1559" s="159">
        <f>IFERROR(VLOOKUP(N1559,'P1 Intra-Europees'!$A$15:$H$25,4,0),0)*R1559</f>
        <v>0</v>
      </c>
      <c r="T1559" s="160">
        <f t="shared" si="678"/>
        <v>0</v>
      </c>
      <c r="U1559" s="159">
        <f>IFERROR(VLOOKUP(N1559,'P1 Intra-Europees'!$A$15:$H$25,5,0),0)*T1559</f>
        <v>0</v>
      </c>
      <c r="V1559" s="160">
        <f t="shared" si="679"/>
        <v>0</v>
      </c>
      <c r="W1559" s="159">
        <f>IFERROR(VLOOKUP(N1559,'P1 Intra-Europees'!$A$15:$H$25,6,0),0)*V1559</f>
        <v>0</v>
      </c>
      <c r="X1559" s="160">
        <f t="shared" si="680"/>
        <v>0</v>
      </c>
      <c r="Y1559" s="159">
        <f>IFERROR(VLOOKUP(N1559,'P1 Intra-Europees'!$A$15:$H$25,7,0),0)*X1559</f>
        <v>0</v>
      </c>
      <c r="Z1559" s="161">
        <f t="shared" si="681"/>
        <v>0</v>
      </c>
      <c r="AA1559" s="162">
        <f>IFERROR(VLOOKUP(N1559,'P1 Intra-Europees'!$A$15:$H$25,8,0),0)*Z1559</f>
        <v>0</v>
      </c>
      <c r="AB1559" s="163">
        <f t="shared" si="682"/>
        <v>0</v>
      </c>
      <c r="AC1559" s="157" t="str">
        <f>VLOOKUP(B1559,'P2 Origin'!$C$21:$O$176,13,0)</f>
        <v>EUR</v>
      </c>
      <c r="AD1559" s="164">
        <f t="shared" si="683"/>
        <v>0</v>
      </c>
      <c r="AE1559" s="165">
        <f>IF(AU1559&gt;0.1,VLOOKUP(B1559,'P2 Origin'!$C$21:$M$176,3,0)*H1559,0)</f>
        <v>0</v>
      </c>
      <c r="AF1559" s="166">
        <f t="shared" si="684"/>
        <v>0</v>
      </c>
      <c r="AG1559" s="165">
        <f>(VLOOKUP(B1559,'P2 Origin'!$C$21:$M$176,4,0))*AF1559</f>
        <v>0</v>
      </c>
      <c r="AH1559" s="166">
        <f t="shared" si="685"/>
        <v>0</v>
      </c>
      <c r="AI1559" s="165">
        <f>(VLOOKUP(B1559,'P2 Origin'!$C$21:$M$176,5,0))*AH1559</f>
        <v>0</v>
      </c>
      <c r="AJ1559" s="166">
        <f t="shared" si="699"/>
        <v>0</v>
      </c>
      <c r="AK1559" s="165">
        <f>(VLOOKUP(B1559,'P2 Origin'!$C$21:$M$176,6,0))*AJ1559</f>
        <v>0</v>
      </c>
      <c r="AL1559" s="166">
        <f t="shared" si="686"/>
        <v>0</v>
      </c>
      <c r="AM1559" s="165">
        <f>(VLOOKUP($B1559,'P2 Origin'!$C$21:$M$176,7,0))*AL1559</f>
        <v>0</v>
      </c>
      <c r="AN1559" s="166">
        <f t="shared" si="687"/>
        <v>0</v>
      </c>
      <c r="AO1559" s="165">
        <f>(VLOOKUP($B1559,'P2 Origin'!$C$21:$M$176,8,0))*AN1559</f>
        <v>0</v>
      </c>
      <c r="AP1559" s="166">
        <f t="shared" si="688"/>
        <v>59</v>
      </c>
      <c r="AQ1559" s="165">
        <f>(VLOOKUP($B1559,'P2 Origin'!$C$21:$M$176,9,0))*AP1559</f>
        <v>0</v>
      </c>
      <c r="AR1559" s="155">
        <f t="shared" si="672"/>
        <v>1</v>
      </c>
      <c r="AS1559" s="164">
        <f>(VLOOKUP(B1559,'P2 Origin'!$C$21:$M$176,10,0))*K1559</f>
        <v>0</v>
      </c>
      <c r="AT1559" s="164">
        <f>(VLOOKUP(B1559,'P2 Origin'!$C$21:$M$176,11,0))*J1559</f>
        <v>0</v>
      </c>
      <c r="AU1559" s="167">
        <v>59</v>
      </c>
      <c r="AV1559" s="168">
        <v>59</v>
      </c>
      <c r="AW1559" s="169">
        <v>0</v>
      </c>
      <c r="AX1559" s="170">
        <f>IF(AU1559&gt;=0.1,'P3 Bureaumarge zee- en luchtvr.'!$D$12,0)</f>
        <v>0</v>
      </c>
      <c r="AY1559" s="163">
        <f t="shared" si="689"/>
        <v>0</v>
      </c>
      <c r="AZ1559" s="157" t="str">
        <f>VLOOKUP(D1559,'P4 Destination'!$C$21:$O$176,13,0)</f>
        <v>USD</v>
      </c>
      <c r="BA1559" s="164">
        <f t="shared" si="690"/>
        <v>0</v>
      </c>
      <c r="BB1559" s="171">
        <f>IF(AU1559&gt;0.1,(VLOOKUP(D1559,'P4 Destination'!$C$21:$M$176,3,0))*I1559,0)</f>
        <v>0</v>
      </c>
      <c r="BC1559" s="172">
        <f t="shared" si="691"/>
        <v>0</v>
      </c>
      <c r="BD1559" s="171">
        <f>(VLOOKUP($D1559,'P4 Destination'!$C$21:$M$176,4,0))*BC1559</f>
        <v>0</v>
      </c>
      <c r="BE1559" s="172">
        <f t="shared" si="692"/>
        <v>0</v>
      </c>
      <c r="BF1559" s="171">
        <f>(VLOOKUP($D1559,'P4 Destination'!$C$21:$M$176,5,0))*BE1559</f>
        <v>0</v>
      </c>
      <c r="BG1559" s="172">
        <f t="shared" si="693"/>
        <v>0</v>
      </c>
      <c r="BH1559" s="171">
        <f>(VLOOKUP($D1559,'P4 Destination'!$C$21:$M$176,6,0))*BG1559</f>
        <v>0</v>
      </c>
      <c r="BI1559" s="172">
        <f t="shared" si="694"/>
        <v>0</v>
      </c>
      <c r="BJ1559" s="171">
        <f>(VLOOKUP($D1559,'P4 Destination'!$C$21:$M$176,7,0))*BI1559</f>
        <v>0</v>
      </c>
      <c r="BK1559" s="172">
        <f t="shared" si="695"/>
        <v>0</v>
      </c>
      <c r="BL1559" s="171">
        <f>(VLOOKUP($D1559,'P4 Destination'!$C$21:$M$176,8,0))*BK1559</f>
        <v>0</v>
      </c>
      <c r="BM1559" s="172">
        <f t="shared" si="696"/>
        <v>59</v>
      </c>
      <c r="BN1559" s="171">
        <f>(VLOOKUP($D1559,'P4 Destination'!$C$21:$M$176,9,0))*BM1559</f>
        <v>0</v>
      </c>
      <c r="BO1559" s="154">
        <f t="shared" si="673"/>
        <v>1</v>
      </c>
      <c r="BP1559" s="171">
        <f>(VLOOKUP(D1559,'P4 Destination'!$C$21:$M$176,10,0))*K1559</f>
        <v>0</v>
      </c>
      <c r="BQ1559" s="171">
        <f>(VLOOKUP(D1559,'P4 Destination'!$C$21:$M$176,11,0))*J1559</f>
        <v>0</v>
      </c>
      <c r="BR1559" s="173">
        <f t="shared" si="697"/>
        <v>0</v>
      </c>
      <c r="BS1559" s="173">
        <f>(AV1559*2500)*'P6 Verzekering'!$E$11</f>
        <v>0</v>
      </c>
      <c r="BT1559" s="173">
        <f>(AW1559*2500)*'P6 Verzekering'!$E$12</f>
        <v>0</v>
      </c>
      <c r="BU1559" s="173">
        <f>(L1559*2500)*'P6 Verzekering'!$E$13</f>
        <v>0</v>
      </c>
      <c r="BV1559" s="173">
        <f t="shared" si="698"/>
        <v>0</v>
      </c>
      <c r="BW1559"/>
      <c r="BX1559"/>
    </row>
    <row r="1560" spans="1:76">
      <c r="A1560" s="152" t="s">
        <v>2379</v>
      </c>
      <c r="B1560" s="152" t="s">
        <v>219</v>
      </c>
      <c r="C1560" s="152" t="s">
        <v>219</v>
      </c>
      <c r="D1560" s="152" t="s">
        <v>447</v>
      </c>
      <c r="E1560" s="152" t="s">
        <v>446</v>
      </c>
      <c r="F1560" s="153">
        <f t="shared" si="674"/>
        <v>60</v>
      </c>
      <c r="G1560" s="154">
        <v>1</v>
      </c>
      <c r="H1560" s="154">
        <f>IFERROR(VLOOKUP(B1560,'P2 Origin'!$C$21:$Q$176,15,FALSE),0)</f>
        <v>0</v>
      </c>
      <c r="I1560" s="154">
        <f>IFERROR(VLOOKUP(D1560,'P4 Destination'!$C$21:$Q$176,15,FALSE),0)</f>
        <v>0</v>
      </c>
      <c r="J1560" s="155">
        <v>1</v>
      </c>
      <c r="K1560" s="155"/>
      <c r="L1560" s="156">
        <v>0</v>
      </c>
      <c r="M1560" s="155">
        <v>0</v>
      </c>
      <c r="N1560" s="155">
        <v>0</v>
      </c>
      <c r="O1560" s="157">
        <f t="shared" si="675"/>
        <v>0</v>
      </c>
      <c r="P1560" s="158">
        <f t="shared" si="676"/>
        <v>0</v>
      </c>
      <c r="Q1560" s="159">
        <f>IFERROR(VLOOKUP(N1560,'P1 Intra-Europees'!$A$15:$H$25,3,0),0)*P1560</f>
        <v>0</v>
      </c>
      <c r="R1560" s="160">
        <f t="shared" si="677"/>
        <v>0</v>
      </c>
      <c r="S1560" s="159">
        <f>IFERROR(VLOOKUP(N1560,'P1 Intra-Europees'!$A$15:$H$25,4,0),0)*R1560</f>
        <v>0</v>
      </c>
      <c r="T1560" s="160">
        <f t="shared" si="678"/>
        <v>0</v>
      </c>
      <c r="U1560" s="159">
        <f>IFERROR(VLOOKUP(N1560,'P1 Intra-Europees'!$A$15:$H$25,5,0),0)*T1560</f>
        <v>0</v>
      </c>
      <c r="V1560" s="160">
        <f t="shared" si="679"/>
        <v>0</v>
      </c>
      <c r="W1560" s="159">
        <f>IFERROR(VLOOKUP(N1560,'P1 Intra-Europees'!$A$15:$H$25,6,0),0)*V1560</f>
        <v>0</v>
      </c>
      <c r="X1560" s="160">
        <f t="shared" si="680"/>
        <v>0</v>
      </c>
      <c r="Y1560" s="159">
        <f>IFERROR(VLOOKUP(N1560,'P1 Intra-Europees'!$A$15:$H$25,7,0),0)*X1560</f>
        <v>0</v>
      </c>
      <c r="Z1560" s="161">
        <f t="shared" si="681"/>
        <v>0</v>
      </c>
      <c r="AA1560" s="162">
        <f>IFERROR(VLOOKUP(N1560,'P1 Intra-Europees'!$A$15:$H$25,8,0),0)*Z1560</f>
        <v>0</v>
      </c>
      <c r="AB1560" s="163">
        <f t="shared" si="682"/>
        <v>0</v>
      </c>
      <c r="AC1560" s="157" t="str">
        <f>VLOOKUP(B1560,'P2 Origin'!$C$21:$O$176,13,0)</f>
        <v>EUR</v>
      </c>
      <c r="AD1560" s="164">
        <f t="shared" si="683"/>
        <v>0</v>
      </c>
      <c r="AE1560" s="165">
        <f>IF(AU1560&gt;0.1,VLOOKUP(B1560,'P2 Origin'!$C$21:$M$176,3,0)*H1560,0)</f>
        <v>0</v>
      </c>
      <c r="AF1560" s="166">
        <f t="shared" si="684"/>
        <v>0</v>
      </c>
      <c r="AG1560" s="165">
        <f>(VLOOKUP(B1560,'P2 Origin'!$C$21:$M$176,4,0))*AF1560</f>
        <v>0</v>
      </c>
      <c r="AH1560" s="166">
        <f t="shared" si="685"/>
        <v>0</v>
      </c>
      <c r="AI1560" s="165">
        <f>(VLOOKUP(B1560,'P2 Origin'!$C$21:$M$176,5,0))*AH1560</f>
        <v>0</v>
      </c>
      <c r="AJ1560" s="166">
        <f t="shared" si="699"/>
        <v>0</v>
      </c>
      <c r="AK1560" s="165">
        <f>(VLOOKUP(B1560,'P2 Origin'!$C$21:$M$176,6,0))*AJ1560</f>
        <v>0</v>
      </c>
      <c r="AL1560" s="166">
        <f t="shared" si="686"/>
        <v>0</v>
      </c>
      <c r="AM1560" s="165">
        <f>(VLOOKUP($B1560,'P2 Origin'!$C$21:$M$176,7,0))*AL1560</f>
        <v>0</v>
      </c>
      <c r="AN1560" s="166">
        <f t="shared" si="687"/>
        <v>0</v>
      </c>
      <c r="AO1560" s="165">
        <f>(VLOOKUP($B1560,'P2 Origin'!$C$21:$M$176,8,0))*AN1560</f>
        <v>0</v>
      </c>
      <c r="AP1560" s="166">
        <f t="shared" si="688"/>
        <v>60</v>
      </c>
      <c r="AQ1560" s="165">
        <f>(VLOOKUP($B1560,'P2 Origin'!$C$21:$M$176,9,0))*AP1560</f>
        <v>0</v>
      </c>
      <c r="AR1560" s="155">
        <f t="shared" si="672"/>
        <v>1</v>
      </c>
      <c r="AS1560" s="164">
        <f>(VLOOKUP(B1560,'P2 Origin'!$C$21:$M$176,10,0))*K1560</f>
        <v>0</v>
      </c>
      <c r="AT1560" s="164">
        <f>(VLOOKUP(B1560,'P2 Origin'!$C$21:$M$176,11,0))*J1560</f>
        <v>0</v>
      </c>
      <c r="AU1560" s="167">
        <v>60</v>
      </c>
      <c r="AV1560" s="168">
        <v>60</v>
      </c>
      <c r="AW1560" s="169">
        <v>0</v>
      </c>
      <c r="AX1560" s="170">
        <f>IF(AU1560&gt;=0.1,'P3 Bureaumarge zee- en luchtvr.'!$D$12,0)</f>
        <v>0</v>
      </c>
      <c r="AY1560" s="163">
        <f t="shared" si="689"/>
        <v>0</v>
      </c>
      <c r="AZ1560" s="157" t="str">
        <f>VLOOKUP(D1560,'P4 Destination'!$C$21:$O$176,13,0)</f>
        <v>USD</v>
      </c>
      <c r="BA1560" s="164">
        <f t="shared" si="690"/>
        <v>0</v>
      </c>
      <c r="BB1560" s="171">
        <f>IF(AU1560&gt;0.1,(VLOOKUP(D1560,'P4 Destination'!$C$21:$M$176,3,0))*I1560,0)</f>
        <v>0</v>
      </c>
      <c r="BC1560" s="172">
        <f t="shared" si="691"/>
        <v>0</v>
      </c>
      <c r="BD1560" s="171">
        <f>(VLOOKUP($D1560,'P4 Destination'!$C$21:$M$176,4,0))*BC1560</f>
        <v>0</v>
      </c>
      <c r="BE1560" s="172">
        <f t="shared" si="692"/>
        <v>0</v>
      </c>
      <c r="BF1560" s="171">
        <f>(VLOOKUP($D1560,'P4 Destination'!$C$21:$M$176,5,0))*BE1560</f>
        <v>0</v>
      </c>
      <c r="BG1560" s="172">
        <f t="shared" si="693"/>
        <v>0</v>
      </c>
      <c r="BH1560" s="171">
        <f>(VLOOKUP($D1560,'P4 Destination'!$C$21:$M$176,6,0))*BG1560</f>
        <v>0</v>
      </c>
      <c r="BI1560" s="172">
        <f t="shared" si="694"/>
        <v>0</v>
      </c>
      <c r="BJ1560" s="171">
        <f>(VLOOKUP($D1560,'P4 Destination'!$C$21:$M$176,7,0))*BI1560</f>
        <v>0</v>
      </c>
      <c r="BK1560" s="172">
        <f t="shared" si="695"/>
        <v>0</v>
      </c>
      <c r="BL1560" s="171">
        <f>(VLOOKUP($D1560,'P4 Destination'!$C$21:$M$176,8,0))*BK1560</f>
        <v>0</v>
      </c>
      <c r="BM1560" s="172">
        <f t="shared" si="696"/>
        <v>60</v>
      </c>
      <c r="BN1560" s="171">
        <f>(VLOOKUP($D1560,'P4 Destination'!$C$21:$M$176,9,0))*BM1560</f>
        <v>0</v>
      </c>
      <c r="BO1560" s="154">
        <f t="shared" si="673"/>
        <v>1</v>
      </c>
      <c r="BP1560" s="171">
        <f>(VLOOKUP(D1560,'P4 Destination'!$C$21:$M$176,10,0))*K1560</f>
        <v>0</v>
      </c>
      <c r="BQ1560" s="171">
        <f>(VLOOKUP(D1560,'P4 Destination'!$C$21:$M$176,11,0))*J1560</f>
        <v>0</v>
      </c>
      <c r="BR1560" s="173">
        <f t="shared" si="697"/>
        <v>0</v>
      </c>
      <c r="BS1560" s="173">
        <f>(AV1560*2500)*'P6 Verzekering'!$E$11</f>
        <v>0</v>
      </c>
      <c r="BT1560" s="173">
        <f>(AW1560*2500)*'P6 Verzekering'!$E$12</f>
        <v>0</v>
      </c>
      <c r="BU1560" s="173">
        <f>(L1560*2500)*'P6 Verzekering'!$E$13</f>
        <v>0</v>
      </c>
      <c r="BV1560" s="173">
        <f t="shared" si="698"/>
        <v>0</v>
      </c>
      <c r="BW1560"/>
      <c r="BX1560"/>
    </row>
    <row r="1561" spans="1:76">
      <c r="A1561" s="152" t="s">
        <v>2381</v>
      </c>
      <c r="B1561" s="152" t="s">
        <v>219</v>
      </c>
      <c r="C1561" s="152" t="s">
        <v>219</v>
      </c>
      <c r="D1561" s="152" t="s">
        <v>447</v>
      </c>
      <c r="E1561" s="152" t="s">
        <v>446</v>
      </c>
      <c r="F1561" s="153">
        <f t="shared" si="674"/>
        <v>23</v>
      </c>
      <c r="G1561" s="154">
        <v>1</v>
      </c>
      <c r="H1561" s="154">
        <f>IFERROR(VLOOKUP(B1561,'P2 Origin'!$C$21:$Q$176,15,FALSE),0)</f>
        <v>0</v>
      </c>
      <c r="I1561" s="154">
        <f>IFERROR(VLOOKUP(D1561,'P4 Destination'!$C$21:$Q$176,15,FALSE),0)</f>
        <v>0</v>
      </c>
      <c r="J1561" s="155"/>
      <c r="K1561" s="155">
        <v>1</v>
      </c>
      <c r="L1561" s="156">
        <v>0</v>
      </c>
      <c r="M1561" s="155">
        <v>0</v>
      </c>
      <c r="N1561" s="155">
        <v>0</v>
      </c>
      <c r="O1561" s="157">
        <f t="shared" si="675"/>
        <v>0</v>
      </c>
      <c r="P1561" s="158">
        <f t="shared" si="676"/>
        <v>0</v>
      </c>
      <c r="Q1561" s="159">
        <f>IFERROR(VLOOKUP(N1561,'P1 Intra-Europees'!$A$15:$H$25,3,0),0)*P1561</f>
        <v>0</v>
      </c>
      <c r="R1561" s="160">
        <f t="shared" si="677"/>
        <v>0</v>
      </c>
      <c r="S1561" s="159">
        <f>IFERROR(VLOOKUP(N1561,'P1 Intra-Europees'!$A$15:$H$25,4,0),0)*R1561</f>
        <v>0</v>
      </c>
      <c r="T1561" s="160">
        <f t="shared" si="678"/>
        <v>0</v>
      </c>
      <c r="U1561" s="159">
        <f>IFERROR(VLOOKUP(N1561,'P1 Intra-Europees'!$A$15:$H$25,5,0),0)*T1561</f>
        <v>0</v>
      </c>
      <c r="V1561" s="160">
        <f t="shared" si="679"/>
        <v>0</v>
      </c>
      <c r="W1561" s="159">
        <f>IFERROR(VLOOKUP(N1561,'P1 Intra-Europees'!$A$15:$H$25,6,0),0)*V1561</f>
        <v>0</v>
      </c>
      <c r="X1561" s="160">
        <f t="shared" si="680"/>
        <v>0</v>
      </c>
      <c r="Y1561" s="159">
        <f>IFERROR(VLOOKUP(N1561,'P1 Intra-Europees'!$A$15:$H$25,7,0),0)*X1561</f>
        <v>0</v>
      </c>
      <c r="Z1561" s="161">
        <f t="shared" si="681"/>
        <v>0</v>
      </c>
      <c r="AA1561" s="162">
        <f>IFERROR(VLOOKUP(N1561,'P1 Intra-Europees'!$A$15:$H$25,8,0),0)*Z1561</f>
        <v>0</v>
      </c>
      <c r="AB1561" s="163">
        <f t="shared" si="682"/>
        <v>0</v>
      </c>
      <c r="AC1561" s="157" t="str">
        <f>VLOOKUP(B1561,'P2 Origin'!$C$21:$O$176,13,0)</f>
        <v>EUR</v>
      </c>
      <c r="AD1561" s="164">
        <f t="shared" si="683"/>
        <v>0</v>
      </c>
      <c r="AE1561" s="165">
        <f>IF(AU1561&gt;0.1,VLOOKUP(B1561,'P2 Origin'!$C$21:$M$176,3,0)*H1561,0)</f>
        <v>0</v>
      </c>
      <c r="AF1561" s="166">
        <f t="shared" si="684"/>
        <v>0</v>
      </c>
      <c r="AG1561" s="165">
        <f>(VLOOKUP(B1561,'P2 Origin'!$C$21:$M$176,4,0))*AF1561</f>
        <v>0</v>
      </c>
      <c r="AH1561" s="166">
        <f t="shared" si="685"/>
        <v>0</v>
      </c>
      <c r="AI1561" s="165">
        <f>(VLOOKUP(B1561,'P2 Origin'!$C$21:$M$176,5,0))*AH1561</f>
        <v>0</v>
      </c>
      <c r="AJ1561" s="166">
        <f t="shared" si="699"/>
        <v>23</v>
      </c>
      <c r="AK1561" s="165">
        <f>(VLOOKUP(B1561,'P2 Origin'!$C$21:$M$176,6,0))*AJ1561</f>
        <v>0</v>
      </c>
      <c r="AL1561" s="166">
        <f t="shared" si="686"/>
        <v>0</v>
      </c>
      <c r="AM1561" s="165">
        <f>(VLOOKUP($B1561,'P2 Origin'!$C$21:$M$176,7,0))*AL1561</f>
        <v>0</v>
      </c>
      <c r="AN1561" s="166">
        <f t="shared" si="687"/>
        <v>0</v>
      </c>
      <c r="AO1561" s="165">
        <f>(VLOOKUP($B1561,'P2 Origin'!$C$21:$M$176,8,0))*AN1561</f>
        <v>0</v>
      </c>
      <c r="AP1561" s="166">
        <f t="shared" si="688"/>
        <v>0</v>
      </c>
      <c r="AQ1561" s="165">
        <f>(VLOOKUP($B1561,'P2 Origin'!$C$21:$M$176,9,0))*AP1561</f>
        <v>0</v>
      </c>
      <c r="AR1561" s="155">
        <f t="shared" si="672"/>
        <v>1</v>
      </c>
      <c r="AS1561" s="164">
        <f>(VLOOKUP(B1561,'P2 Origin'!$C$21:$M$176,10,0))*K1561</f>
        <v>0</v>
      </c>
      <c r="AT1561" s="164">
        <f>(VLOOKUP(B1561,'P2 Origin'!$C$21:$M$176,11,0))*J1561</f>
        <v>0</v>
      </c>
      <c r="AU1561" s="167">
        <v>23</v>
      </c>
      <c r="AV1561" s="168">
        <v>23</v>
      </c>
      <c r="AW1561" s="169">
        <v>0</v>
      </c>
      <c r="AX1561" s="170">
        <f>IF(AU1561&gt;=0.1,'P3 Bureaumarge zee- en luchtvr.'!$D$12,0)</f>
        <v>0</v>
      </c>
      <c r="AY1561" s="163">
        <f t="shared" si="689"/>
        <v>0</v>
      </c>
      <c r="AZ1561" s="157" t="str">
        <f>VLOOKUP(D1561,'P4 Destination'!$C$21:$O$176,13,0)</f>
        <v>USD</v>
      </c>
      <c r="BA1561" s="164">
        <f t="shared" si="690"/>
        <v>0</v>
      </c>
      <c r="BB1561" s="171">
        <f>IF(AU1561&gt;0.1,(VLOOKUP(D1561,'P4 Destination'!$C$21:$M$176,3,0))*I1561,0)</f>
        <v>0</v>
      </c>
      <c r="BC1561" s="172">
        <f t="shared" si="691"/>
        <v>0</v>
      </c>
      <c r="BD1561" s="171">
        <f>(VLOOKUP($D1561,'P4 Destination'!$C$21:$M$176,4,0))*BC1561</f>
        <v>0</v>
      </c>
      <c r="BE1561" s="172">
        <f t="shared" si="692"/>
        <v>0</v>
      </c>
      <c r="BF1561" s="171">
        <f>(VLOOKUP($D1561,'P4 Destination'!$C$21:$M$176,5,0))*BE1561</f>
        <v>0</v>
      </c>
      <c r="BG1561" s="172">
        <f t="shared" si="693"/>
        <v>23</v>
      </c>
      <c r="BH1561" s="171">
        <f>(VLOOKUP($D1561,'P4 Destination'!$C$21:$M$176,6,0))*BG1561</f>
        <v>0</v>
      </c>
      <c r="BI1561" s="172">
        <f t="shared" si="694"/>
        <v>0</v>
      </c>
      <c r="BJ1561" s="171">
        <f>(VLOOKUP($D1561,'P4 Destination'!$C$21:$M$176,7,0))*BI1561</f>
        <v>0</v>
      </c>
      <c r="BK1561" s="172">
        <f t="shared" si="695"/>
        <v>0</v>
      </c>
      <c r="BL1561" s="171">
        <f>(VLOOKUP($D1561,'P4 Destination'!$C$21:$M$176,8,0))*BK1561</f>
        <v>0</v>
      </c>
      <c r="BM1561" s="172">
        <f t="shared" si="696"/>
        <v>0</v>
      </c>
      <c r="BN1561" s="171">
        <f>(VLOOKUP($D1561,'P4 Destination'!$C$21:$M$176,9,0))*BM1561</f>
        <v>0</v>
      </c>
      <c r="BO1561" s="154">
        <f t="shared" si="673"/>
        <v>1</v>
      </c>
      <c r="BP1561" s="171">
        <f>(VLOOKUP(D1561,'P4 Destination'!$C$21:$M$176,10,0))*K1561</f>
        <v>0</v>
      </c>
      <c r="BQ1561" s="171">
        <f>(VLOOKUP(D1561,'P4 Destination'!$C$21:$M$176,11,0))*J1561</f>
        <v>0</v>
      </c>
      <c r="BR1561" s="173">
        <f t="shared" si="697"/>
        <v>0</v>
      </c>
      <c r="BS1561" s="173">
        <f>(AV1561*2500)*'P6 Verzekering'!$E$11</f>
        <v>0</v>
      </c>
      <c r="BT1561" s="173">
        <f>(AW1561*2500)*'P6 Verzekering'!$E$12</f>
        <v>0</v>
      </c>
      <c r="BU1561" s="173">
        <f>(L1561*2500)*'P6 Verzekering'!$E$13</f>
        <v>0</v>
      </c>
      <c r="BV1561" s="173">
        <f t="shared" si="698"/>
        <v>0</v>
      </c>
      <c r="BW1561"/>
      <c r="BX1561"/>
    </row>
    <row r="1562" spans="1:76">
      <c r="A1562" s="152" t="s">
        <v>2382</v>
      </c>
      <c r="B1562" s="152" t="s">
        <v>219</v>
      </c>
      <c r="C1562" s="152" t="s">
        <v>219</v>
      </c>
      <c r="D1562" s="152" t="s">
        <v>447</v>
      </c>
      <c r="E1562" s="152" t="s">
        <v>446</v>
      </c>
      <c r="F1562" s="153">
        <f t="shared" si="674"/>
        <v>17</v>
      </c>
      <c r="G1562" s="154">
        <v>1</v>
      </c>
      <c r="H1562" s="154">
        <f>IFERROR(VLOOKUP(B1562,'P2 Origin'!$C$21:$Q$176,15,FALSE),0)</f>
        <v>0</v>
      </c>
      <c r="I1562" s="154">
        <f>IFERROR(VLOOKUP(D1562,'P4 Destination'!$C$21:$Q$176,15,FALSE),0)</f>
        <v>0</v>
      </c>
      <c r="J1562" s="155"/>
      <c r="K1562" s="155">
        <v>1</v>
      </c>
      <c r="L1562" s="156">
        <v>0</v>
      </c>
      <c r="M1562" s="155">
        <v>0</v>
      </c>
      <c r="N1562" s="155">
        <v>0</v>
      </c>
      <c r="O1562" s="157">
        <f t="shared" si="675"/>
        <v>0</v>
      </c>
      <c r="P1562" s="158">
        <f t="shared" si="676"/>
        <v>0</v>
      </c>
      <c r="Q1562" s="159">
        <f>IFERROR(VLOOKUP(N1562,'P1 Intra-Europees'!$A$15:$H$25,3,0),0)*P1562</f>
        <v>0</v>
      </c>
      <c r="R1562" s="160">
        <f t="shared" si="677"/>
        <v>0</v>
      </c>
      <c r="S1562" s="159">
        <f>IFERROR(VLOOKUP(N1562,'P1 Intra-Europees'!$A$15:$H$25,4,0),0)*R1562</f>
        <v>0</v>
      </c>
      <c r="T1562" s="160">
        <f t="shared" si="678"/>
        <v>0</v>
      </c>
      <c r="U1562" s="159">
        <f>IFERROR(VLOOKUP(N1562,'P1 Intra-Europees'!$A$15:$H$25,5,0),0)*T1562</f>
        <v>0</v>
      </c>
      <c r="V1562" s="160">
        <f t="shared" si="679"/>
        <v>0</v>
      </c>
      <c r="W1562" s="159">
        <f>IFERROR(VLOOKUP(N1562,'P1 Intra-Europees'!$A$15:$H$25,6,0),0)*V1562</f>
        <v>0</v>
      </c>
      <c r="X1562" s="160">
        <f t="shared" si="680"/>
        <v>0</v>
      </c>
      <c r="Y1562" s="159">
        <f>IFERROR(VLOOKUP(N1562,'P1 Intra-Europees'!$A$15:$H$25,7,0),0)*X1562</f>
        <v>0</v>
      </c>
      <c r="Z1562" s="161">
        <f t="shared" si="681"/>
        <v>0</v>
      </c>
      <c r="AA1562" s="162">
        <f>IFERROR(VLOOKUP(N1562,'P1 Intra-Europees'!$A$15:$H$25,8,0),0)*Z1562</f>
        <v>0</v>
      </c>
      <c r="AB1562" s="163">
        <f t="shared" si="682"/>
        <v>0</v>
      </c>
      <c r="AC1562" s="157" t="str">
        <f>VLOOKUP(B1562,'P2 Origin'!$C$21:$O$176,13,0)</f>
        <v>EUR</v>
      </c>
      <c r="AD1562" s="164">
        <f t="shared" si="683"/>
        <v>0</v>
      </c>
      <c r="AE1562" s="165">
        <f>IF(AU1562&gt;0.1,VLOOKUP(B1562,'P2 Origin'!$C$21:$M$176,3,0)*H1562,0)</f>
        <v>0</v>
      </c>
      <c r="AF1562" s="166">
        <f t="shared" si="684"/>
        <v>0</v>
      </c>
      <c r="AG1562" s="165">
        <f>(VLOOKUP(B1562,'P2 Origin'!$C$21:$M$176,4,0))*AF1562</f>
        <v>0</v>
      </c>
      <c r="AH1562" s="166">
        <f t="shared" si="685"/>
        <v>0</v>
      </c>
      <c r="AI1562" s="165">
        <f>(VLOOKUP(B1562,'P2 Origin'!$C$21:$M$176,5,0))*AH1562</f>
        <v>0</v>
      </c>
      <c r="AJ1562" s="166">
        <f t="shared" si="699"/>
        <v>17</v>
      </c>
      <c r="AK1562" s="165">
        <f>(VLOOKUP(B1562,'P2 Origin'!$C$21:$M$176,6,0))*AJ1562</f>
        <v>0</v>
      </c>
      <c r="AL1562" s="166">
        <f t="shared" si="686"/>
        <v>0</v>
      </c>
      <c r="AM1562" s="165">
        <f>(VLOOKUP($B1562,'P2 Origin'!$C$21:$M$176,7,0))*AL1562</f>
        <v>0</v>
      </c>
      <c r="AN1562" s="166">
        <f t="shared" si="687"/>
        <v>0</v>
      </c>
      <c r="AO1562" s="165">
        <f>(VLOOKUP($B1562,'P2 Origin'!$C$21:$M$176,8,0))*AN1562</f>
        <v>0</v>
      </c>
      <c r="AP1562" s="166">
        <f t="shared" si="688"/>
        <v>0</v>
      </c>
      <c r="AQ1562" s="165">
        <f>(VLOOKUP($B1562,'P2 Origin'!$C$21:$M$176,9,0))*AP1562</f>
        <v>0</v>
      </c>
      <c r="AR1562" s="155">
        <f t="shared" si="672"/>
        <v>1</v>
      </c>
      <c r="AS1562" s="164">
        <f>(VLOOKUP(B1562,'P2 Origin'!$C$21:$M$176,10,0))*K1562</f>
        <v>0</v>
      </c>
      <c r="AT1562" s="164">
        <f>(VLOOKUP(B1562,'P2 Origin'!$C$21:$M$176,11,0))*J1562</f>
        <v>0</v>
      </c>
      <c r="AU1562" s="167">
        <v>17</v>
      </c>
      <c r="AV1562" s="168">
        <v>17</v>
      </c>
      <c r="AW1562" s="169">
        <v>0</v>
      </c>
      <c r="AX1562" s="170">
        <f>IF(AU1562&gt;=0.1,'P3 Bureaumarge zee- en luchtvr.'!$D$12,0)</f>
        <v>0</v>
      </c>
      <c r="AY1562" s="163">
        <f t="shared" si="689"/>
        <v>0</v>
      </c>
      <c r="AZ1562" s="157" t="str">
        <f>VLOOKUP(D1562,'P4 Destination'!$C$21:$O$176,13,0)</f>
        <v>USD</v>
      </c>
      <c r="BA1562" s="164">
        <f t="shared" si="690"/>
        <v>0</v>
      </c>
      <c r="BB1562" s="171">
        <f>IF(AU1562&gt;0.1,(VLOOKUP(D1562,'P4 Destination'!$C$21:$M$176,3,0))*I1562,0)</f>
        <v>0</v>
      </c>
      <c r="BC1562" s="172">
        <f t="shared" si="691"/>
        <v>0</v>
      </c>
      <c r="BD1562" s="171">
        <f>(VLOOKUP($D1562,'P4 Destination'!$C$21:$M$176,4,0))*BC1562</f>
        <v>0</v>
      </c>
      <c r="BE1562" s="172">
        <f t="shared" si="692"/>
        <v>0</v>
      </c>
      <c r="BF1562" s="171">
        <f>(VLOOKUP($D1562,'P4 Destination'!$C$21:$M$176,5,0))*BE1562</f>
        <v>0</v>
      </c>
      <c r="BG1562" s="172">
        <f t="shared" si="693"/>
        <v>17</v>
      </c>
      <c r="BH1562" s="171">
        <f>(VLOOKUP($D1562,'P4 Destination'!$C$21:$M$176,6,0))*BG1562</f>
        <v>0</v>
      </c>
      <c r="BI1562" s="172">
        <f t="shared" si="694"/>
        <v>0</v>
      </c>
      <c r="BJ1562" s="171">
        <f>(VLOOKUP($D1562,'P4 Destination'!$C$21:$M$176,7,0))*BI1562</f>
        <v>0</v>
      </c>
      <c r="BK1562" s="172">
        <f t="shared" si="695"/>
        <v>0</v>
      </c>
      <c r="BL1562" s="171">
        <f>(VLOOKUP($D1562,'P4 Destination'!$C$21:$M$176,8,0))*BK1562</f>
        <v>0</v>
      </c>
      <c r="BM1562" s="172">
        <f t="shared" si="696"/>
        <v>0</v>
      </c>
      <c r="BN1562" s="171">
        <f>(VLOOKUP($D1562,'P4 Destination'!$C$21:$M$176,9,0))*BM1562</f>
        <v>0</v>
      </c>
      <c r="BO1562" s="154">
        <f t="shared" si="673"/>
        <v>1</v>
      </c>
      <c r="BP1562" s="171">
        <f>(VLOOKUP(D1562,'P4 Destination'!$C$21:$M$176,10,0))*K1562</f>
        <v>0</v>
      </c>
      <c r="BQ1562" s="171">
        <f>(VLOOKUP(D1562,'P4 Destination'!$C$21:$M$176,11,0))*J1562</f>
        <v>0</v>
      </c>
      <c r="BR1562" s="173">
        <f t="shared" si="697"/>
        <v>0</v>
      </c>
      <c r="BS1562" s="173">
        <f>(AV1562*2500)*'P6 Verzekering'!$E$11</f>
        <v>0</v>
      </c>
      <c r="BT1562" s="173">
        <f>(AW1562*2500)*'P6 Verzekering'!$E$12</f>
        <v>0</v>
      </c>
      <c r="BU1562" s="173">
        <f>(L1562*2500)*'P6 Verzekering'!$E$13</f>
        <v>0</v>
      </c>
      <c r="BV1562" s="173">
        <f t="shared" si="698"/>
        <v>0</v>
      </c>
      <c r="BW1562"/>
      <c r="BX1562"/>
    </row>
    <row r="1563" spans="1:76">
      <c r="A1563" s="152" t="s">
        <v>2383</v>
      </c>
      <c r="B1563" s="152" t="s">
        <v>219</v>
      </c>
      <c r="C1563" s="152" t="s">
        <v>219</v>
      </c>
      <c r="D1563" s="152" t="s">
        <v>447</v>
      </c>
      <c r="E1563" s="152" t="s">
        <v>446</v>
      </c>
      <c r="F1563" s="153">
        <f t="shared" si="674"/>
        <v>24</v>
      </c>
      <c r="G1563" s="154">
        <v>1</v>
      </c>
      <c r="H1563" s="154">
        <f>IFERROR(VLOOKUP(B1563,'P2 Origin'!$C$21:$Q$176,15,FALSE),0)</f>
        <v>0</v>
      </c>
      <c r="I1563" s="154">
        <f>IFERROR(VLOOKUP(D1563,'P4 Destination'!$C$21:$Q$176,15,FALSE),0)</f>
        <v>0</v>
      </c>
      <c r="J1563" s="155"/>
      <c r="K1563" s="155">
        <v>1</v>
      </c>
      <c r="L1563" s="156">
        <v>0</v>
      </c>
      <c r="M1563" s="155">
        <v>0</v>
      </c>
      <c r="N1563" s="155">
        <v>0</v>
      </c>
      <c r="O1563" s="157">
        <f t="shared" si="675"/>
        <v>0</v>
      </c>
      <c r="P1563" s="158">
        <f t="shared" si="676"/>
        <v>0</v>
      </c>
      <c r="Q1563" s="159">
        <f>IFERROR(VLOOKUP(N1563,'P1 Intra-Europees'!$A$15:$H$25,3,0),0)*P1563</f>
        <v>0</v>
      </c>
      <c r="R1563" s="160">
        <f t="shared" si="677"/>
        <v>0</v>
      </c>
      <c r="S1563" s="159">
        <f>IFERROR(VLOOKUP(N1563,'P1 Intra-Europees'!$A$15:$H$25,4,0),0)*R1563</f>
        <v>0</v>
      </c>
      <c r="T1563" s="160">
        <f t="shared" si="678"/>
        <v>0</v>
      </c>
      <c r="U1563" s="159">
        <f>IFERROR(VLOOKUP(N1563,'P1 Intra-Europees'!$A$15:$H$25,5,0),0)*T1563</f>
        <v>0</v>
      </c>
      <c r="V1563" s="160">
        <f t="shared" si="679"/>
        <v>0</v>
      </c>
      <c r="W1563" s="159">
        <f>IFERROR(VLOOKUP(N1563,'P1 Intra-Europees'!$A$15:$H$25,6,0),0)*V1563</f>
        <v>0</v>
      </c>
      <c r="X1563" s="160">
        <f t="shared" si="680"/>
        <v>0</v>
      </c>
      <c r="Y1563" s="159">
        <f>IFERROR(VLOOKUP(N1563,'P1 Intra-Europees'!$A$15:$H$25,7,0),0)*X1563</f>
        <v>0</v>
      </c>
      <c r="Z1563" s="161">
        <f t="shared" si="681"/>
        <v>0</v>
      </c>
      <c r="AA1563" s="162">
        <f>IFERROR(VLOOKUP(N1563,'P1 Intra-Europees'!$A$15:$H$25,8,0),0)*Z1563</f>
        <v>0</v>
      </c>
      <c r="AB1563" s="163">
        <f t="shared" si="682"/>
        <v>0</v>
      </c>
      <c r="AC1563" s="157" t="str">
        <f>VLOOKUP(B1563,'P2 Origin'!$C$21:$O$176,13,0)</f>
        <v>EUR</v>
      </c>
      <c r="AD1563" s="164">
        <f t="shared" si="683"/>
        <v>0</v>
      </c>
      <c r="AE1563" s="165">
        <f>IF(AU1563&gt;0.1,VLOOKUP(B1563,'P2 Origin'!$C$21:$M$176,3,0)*H1563,0)</f>
        <v>0</v>
      </c>
      <c r="AF1563" s="166">
        <f t="shared" si="684"/>
        <v>0</v>
      </c>
      <c r="AG1563" s="165">
        <f>(VLOOKUP(B1563,'P2 Origin'!$C$21:$M$176,4,0))*AF1563</f>
        <v>0</v>
      </c>
      <c r="AH1563" s="166">
        <f t="shared" si="685"/>
        <v>0</v>
      </c>
      <c r="AI1563" s="165">
        <f>(VLOOKUP(B1563,'P2 Origin'!$C$21:$M$176,5,0))*AH1563</f>
        <v>0</v>
      </c>
      <c r="AJ1563" s="166">
        <f t="shared" si="699"/>
        <v>24</v>
      </c>
      <c r="AK1563" s="165">
        <f>(VLOOKUP(B1563,'P2 Origin'!$C$21:$M$176,6,0))*AJ1563</f>
        <v>0</v>
      </c>
      <c r="AL1563" s="166">
        <f t="shared" si="686"/>
        <v>0</v>
      </c>
      <c r="AM1563" s="165">
        <f>(VLOOKUP($B1563,'P2 Origin'!$C$21:$M$176,7,0))*AL1563</f>
        <v>0</v>
      </c>
      <c r="AN1563" s="166">
        <f t="shared" si="687"/>
        <v>0</v>
      </c>
      <c r="AO1563" s="165">
        <f>(VLOOKUP($B1563,'P2 Origin'!$C$21:$M$176,8,0))*AN1563</f>
        <v>0</v>
      </c>
      <c r="AP1563" s="166">
        <f t="shared" si="688"/>
        <v>0</v>
      </c>
      <c r="AQ1563" s="165">
        <f>(VLOOKUP($B1563,'P2 Origin'!$C$21:$M$176,9,0))*AP1563</f>
        <v>0</v>
      </c>
      <c r="AR1563" s="155">
        <f t="shared" si="672"/>
        <v>1</v>
      </c>
      <c r="AS1563" s="164">
        <f>(VLOOKUP(B1563,'P2 Origin'!$C$21:$M$176,10,0))*K1563</f>
        <v>0</v>
      </c>
      <c r="AT1563" s="164">
        <f>(VLOOKUP(B1563,'P2 Origin'!$C$21:$M$176,11,0))*J1563</f>
        <v>0</v>
      </c>
      <c r="AU1563" s="167">
        <v>24</v>
      </c>
      <c r="AV1563" s="168">
        <v>24</v>
      </c>
      <c r="AW1563" s="169">
        <v>0</v>
      </c>
      <c r="AX1563" s="170">
        <f>IF(AU1563&gt;=0.1,'P3 Bureaumarge zee- en luchtvr.'!$D$12,0)</f>
        <v>0</v>
      </c>
      <c r="AY1563" s="163">
        <f t="shared" si="689"/>
        <v>0</v>
      </c>
      <c r="AZ1563" s="157" t="str">
        <f>VLOOKUP(D1563,'P4 Destination'!$C$21:$O$176,13,0)</f>
        <v>USD</v>
      </c>
      <c r="BA1563" s="164">
        <f t="shared" si="690"/>
        <v>0</v>
      </c>
      <c r="BB1563" s="171">
        <f>IF(AU1563&gt;0.1,(VLOOKUP(D1563,'P4 Destination'!$C$21:$M$176,3,0))*I1563,0)</f>
        <v>0</v>
      </c>
      <c r="BC1563" s="172">
        <f t="shared" si="691"/>
        <v>0</v>
      </c>
      <c r="BD1563" s="171">
        <f>(VLOOKUP($D1563,'P4 Destination'!$C$21:$M$176,4,0))*BC1563</f>
        <v>0</v>
      </c>
      <c r="BE1563" s="172">
        <f t="shared" si="692"/>
        <v>0</v>
      </c>
      <c r="BF1563" s="171">
        <f>(VLOOKUP($D1563,'P4 Destination'!$C$21:$M$176,5,0))*BE1563</f>
        <v>0</v>
      </c>
      <c r="BG1563" s="172">
        <f t="shared" si="693"/>
        <v>24</v>
      </c>
      <c r="BH1563" s="171">
        <f>(VLOOKUP($D1563,'P4 Destination'!$C$21:$M$176,6,0))*BG1563</f>
        <v>0</v>
      </c>
      <c r="BI1563" s="172">
        <f t="shared" si="694"/>
        <v>0</v>
      </c>
      <c r="BJ1563" s="171">
        <f>(VLOOKUP($D1563,'P4 Destination'!$C$21:$M$176,7,0))*BI1563</f>
        <v>0</v>
      </c>
      <c r="BK1563" s="172">
        <f t="shared" si="695"/>
        <v>0</v>
      </c>
      <c r="BL1563" s="171">
        <f>(VLOOKUP($D1563,'P4 Destination'!$C$21:$M$176,8,0))*BK1563</f>
        <v>0</v>
      </c>
      <c r="BM1563" s="172">
        <f t="shared" si="696"/>
        <v>0</v>
      </c>
      <c r="BN1563" s="171">
        <f>(VLOOKUP($D1563,'P4 Destination'!$C$21:$M$176,9,0))*BM1563</f>
        <v>0</v>
      </c>
      <c r="BO1563" s="154">
        <f t="shared" si="673"/>
        <v>1</v>
      </c>
      <c r="BP1563" s="171">
        <f>(VLOOKUP(D1563,'P4 Destination'!$C$21:$M$176,10,0))*K1563</f>
        <v>0</v>
      </c>
      <c r="BQ1563" s="171">
        <f>(VLOOKUP(D1563,'P4 Destination'!$C$21:$M$176,11,0))*J1563</f>
        <v>0</v>
      </c>
      <c r="BR1563" s="173">
        <f t="shared" si="697"/>
        <v>0</v>
      </c>
      <c r="BS1563" s="173">
        <f>(AV1563*2500)*'P6 Verzekering'!$E$11</f>
        <v>0</v>
      </c>
      <c r="BT1563" s="173">
        <f>(AW1563*2500)*'P6 Verzekering'!$E$12</f>
        <v>0</v>
      </c>
      <c r="BU1563" s="173">
        <f>(L1563*2500)*'P6 Verzekering'!$E$13</f>
        <v>0</v>
      </c>
      <c r="BV1563" s="173">
        <f t="shared" si="698"/>
        <v>0</v>
      </c>
      <c r="BW1563"/>
      <c r="BX1563"/>
    </row>
    <row r="1564" spans="1:76">
      <c r="A1564" s="152" t="s">
        <v>2384</v>
      </c>
      <c r="B1564" s="152" t="s">
        <v>219</v>
      </c>
      <c r="C1564" s="152" t="s">
        <v>219</v>
      </c>
      <c r="D1564" s="152" t="s">
        <v>447</v>
      </c>
      <c r="E1564" s="152" t="s">
        <v>446</v>
      </c>
      <c r="F1564" s="153">
        <f t="shared" si="674"/>
        <v>32</v>
      </c>
      <c r="G1564" s="154">
        <v>1</v>
      </c>
      <c r="H1564" s="154">
        <f>IFERROR(VLOOKUP(B1564,'P2 Origin'!$C$21:$Q$176,15,FALSE),0)</f>
        <v>0</v>
      </c>
      <c r="I1564" s="154">
        <f>IFERROR(VLOOKUP(D1564,'P4 Destination'!$C$21:$Q$176,15,FALSE),0)</f>
        <v>0</v>
      </c>
      <c r="J1564" s="155"/>
      <c r="K1564" s="155">
        <v>1</v>
      </c>
      <c r="L1564" s="156">
        <v>0</v>
      </c>
      <c r="M1564" s="155">
        <v>0</v>
      </c>
      <c r="N1564" s="155">
        <v>0</v>
      </c>
      <c r="O1564" s="157">
        <f t="shared" si="675"/>
        <v>0</v>
      </c>
      <c r="P1564" s="158">
        <f t="shared" si="676"/>
        <v>0</v>
      </c>
      <c r="Q1564" s="159">
        <f>IFERROR(VLOOKUP(N1564,'P1 Intra-Europees'!$A$15:$H$25,3,0),0)*P1564</f>
        <v>0</v>
      </c>
      <c r="R1564" s="160">
        <f t="shared" si="677"/>
        <v>0</v>
      </c>
      <c r="S1564" s="159">
        <f>IFERROR(VLOOKUP(N1564,'P1 Intra-Europees'!$A$15:$H$25,4,0),0)*R1564</f>
        <v>0</v>
      </c>
      <c r="T1564" s="160">
        <f t="shared" si="678"/>
        <v>0</v>
      </c>
      <c r="U1564" s="159">
        <f>IFERROR(VLOOKUP(N1564,'P1 Intra-Europees'!$A$15:$H$25,5,0),0)*T1564</f>
        <v>0</v>
      </c>
      <c r="V1564" s="160">
        <f t="shared" si="679"/>
        <v>0</v>
      </c>
      <c r="W1564" s="159">
        <f>IFERROR(VLOOKUP(N1564,'P1 Intra-Europees'!$A$15:$H$25,6,0),0)*V1564</f>
        <v>0</v>
      </c>
      <c r="X1564" s="160">
        <f t="shared" si="680"/>
        <v>0</v>
      </c>
      <c r="Y1564" s="159">
        <f>IFERROR(VLOOKUP(N1564,'P1 Intra-Europees'!$A$15:$H$25,7,0),0)*X1564</f>
        <v>0</v>
      </c>
      <c r="Z1564" s="161">
        <f t="shared" si="681"/>
        <v>0</v>
      </c>
      <c r="AA1564" s="162">
        <f>IFERROR(VLOOKUP(N1564,'P1 Intra-Europees'!$A$15:$H$25,8,0),0)*Z1564</f>
        <v>0</v>
      </c>
      <c r="AB1564" s="163">
        <f t="shared" si="682"/>
        <v>0</v>
      </c>
      <c r="AC1564" s="157" t="str">
        <f>VLOOKUP(B1564,'P2 Origin'!$C$21:$O$176,13,0)</f>
        <v>EUR</v>
      </c>
      <c r="AD1564" s="164">
        <f t="shared" si="683"/>
        <v>0</v>
      </c>
      <c r="AE1564" s="165">
        <f>IF(AU1564&gt;0.1,VLOOKUP(B1564,'P2 Origin'!$C$21:$M$176,3,0)*H1564,0)</f>
        <v>0</v>
      </c>
      <c r="AF1564" s="166">
        <f t="shared" si="684"/>
        <v>0</v>
      </c>
      <c r="AG1564" s="165">
        <f>(VLOOKUP(B1564,'P2 Origin'!$C$21:$M$176,4,0))*AF1564</f>
        <v>0</v>
      </c>
      <c r="AH1564" s="166">
        <f t="shared" si="685"/>
        <v>0</v>
      </c>
      <c r="AI1564" s="165">
        <f>(VLOOKUP(B1564,'P2 Origin'!$C$21:$M$176,5,0))*AH1564</f>
        <v>0</v>
      </c>
      <c r="AJ1564" s="166">
        <f t="shared" si="699"/>
        <v>0</v>
      </c>
      <c r="AK1564" s="165">
        <f>(VLOOKUP(B1564,'P2 Origin'!$C$21:$M$176,6,0))*AJ1564</f>
        <v>0</v>
      </c>
      <c r="AL1564" s="166">
        <f t="shared" si="686"/>
        <v>32</v>
      </c>
      <c r="AM1564" s="165">
        <f>(VLOOKUP($B1564,'P2 Origin'!$C$21:$M$176,7,0))*AL1564</f>
        <v>0</v>
      </c>
      <c r="AN1564" s="166">
        <f t="shared" si="687"/>
        <v>0</v>
      </c>
      <c r="AO1564" s="165">
        <f>(VLOOKUP($B1564,'P2 Origin'!$C$21:$M$176,8,0))*AN1564</f>
        <v>0</v>
      </c>
      <c r="AP1564" s="166">
        <f t="shared" si="688"/>
        <v>0</v>
      </c>
      <c r="AQ1564" s="165">
        <f>(VLOOKUP($B1564,'P2 Origin'!$C$21:$M$176,9,0))*AP1564</f>
        <v>0</v>
      </c>
      <c r="AR1564" s="155">
        <f t="shared" si="672"/>
        <v>1</v>
      </c>
      <c r="AS1564" s="164">
        <f>(VLOOKUP(B1564,'P2 Origin'!$C$21:$M$176,10,0))*K1564</f>
        <v>0</v>
      </c>
      <c r="AT1564" s="164">
        <f>(VLOOKUP(B1564,'P2 Origin'!$C$21:$M$176,11,0))*J1564</f>
        <v>0</v>
      </c>
      <c r="AU1564" s="167">
        <v>32</v>
      </c>
      <c r="AV1564" s="168">
        <v>32</v>
      </c>
      <c r="AW1564" s="169">
        <v>0</v>
      </c>
      <c r="AX1564" s="170">
        <f>IF(AU1564&gt;=0.1,'P3 Bureaumarge zee- en luchtvr.'!$D$12,0)</f>
        <v>0</v>
      </c>
      <c r="AY1564" s="163">
        <f t="shared" si="689"/>
        <v>0</v>
      </c>
      <c r="AZ1564" s="157" t="str">
        <f>VLOOKUP(D1564,'P4 Destination'!$C$21:$O$176,13,0)</f>
        <v>USD</v>
      </c>
      <c r="BA1564" s="164">
        <f t="shared" si="690"/>
        <v>0</v>
      </c>
      <c r="BB1564" s="171">
        <f>IF(AU1564&gt;0.1,(VLOOKUP(D1564,'P4 Destination'!$C$21:$M$176,3,0))*I1564,0)</f>
        <v>0</v>
      </c>
      <c r="BC1564" s="172">
        <f t="shared" si="691"/>
        <v>0</v>
      </c>
      <c r="BD1564" s="171">
        <f>(VLOOKUP($D1564,'P4 Destination'!$C$21:$M$176,4,0))*BC1564</f>
        <v>0</v>
      </c>
      <c r="BE1564" s="172">
        <f t="shared" si="692"/>
        <v>0</v>
      </c>
      <c r="BF1564" s="171">
        <f>(VLOOKUP($D1564,'P4 Destination'!$C$21:$M$176,5,0))*BE1564</f>
        <v>0</v>
      </c>
      <c r="BG1564" s="172">
        <f t="shared" si="693"/>
        <v>0</v>
      </c>
      <c r="BH1564" s="171">
        <f>(VLOOKUP($D1564,'P4 Destination'!$C$21:$M$176,6,0))*BG1564</f>
        <v>0</v>
      </c>
      <c r="BI1564" s="172">
        <f t="shared" si="694"/>
        <v>32</v>
      </c>
      <c r="BJ1564" s="171">
        <f>(VLOOKUP($D1564,'P4 Destination'!$C$21:$M$176,7,0))*BI1564</f>
        <v>0</v>
      </c>
      <c r="BK1564" s="172">
        <f t="shared" si="695"/>
        <v>0</v>
      </c>
      <c r="BL1564" s="171">
        <f>(VLOOKUP($D1564,'P4 Destination'!$C$21:$M$176,8,0))*BK1564</f>
        <v>0</v>
      </c>
      <c r="BM1564" s="172">
        <f t="shared" si="696"/>
        <v>0</v>
      </c>
      <c r="BN1564" s="171">
        <f>(VLOOKUP($D1564,'P4 Destination'!$C$21:$M$176,9,0))*BM1564</f>
        <v>0</v>
      </c>
      <c r="BO1564" s="154">
        <f t="shared" si="673"/>
        <v>1</v>
      </c>
      <c r="BP1564" s="171">
        <f>(VLOOKUP(D1564,'P4 Destination'!$C$21:$M$176,10,0))*K1564</f>
        <v>0</v>
      </c>
      <c r="BQ1564" s="171">
        <f>(VLOOKUP(D1564,'P4 Destination'!$C$21:$M$176,11,0))*J1564</f>
        <v>0</v>
      </c>
      <c r="BR1564" s="173">
        <f t="shared" si="697"/>
        <v>0</v>
      </c>
      <c r="BS1564" s="173">
        <f>(AV1564*2500)*'P6 Verzekering'!$E$11</f>
        <v>0</v>
      </c>
      <c r="BT1564" s="173">
        <f>(AW1564*2500)*'P6 Verzekering'!$E$12</f>
        <v>0</v>
      </c>
      <c r="BU1564" s="173">
        <f>(L1564*2500)*'P6 Verzekering'!$E$13</f>
        <v>0</v>
      </c>
      <c r="BV1564" s="173">
        <f t="shared" si="698"/>
        <v>0</v>
      </c>
      <c r="BW1564"/>
      <c r="BX1564"/>
    </row>
    <row r="1565" spans="1:76">
      <c r="A1565" s="152" t="s">
        <v>2385</v>
      </c>
      <c r="B1565" s="152" t="s">
        <v>219</v>
      </c>
      <c r="C1565" s="152" t="s">
        <v>219</v>
      </c>
      <c r="D1565" s="152" t="s">
        <v>447</v>
      </c>
      <c r="E1565" s="152" t="s">
        <v>446</v>
      </c>
      <c r="F1565" s="153">
        <f t="shared" si="674"/>
        <v>60</v>
      </c>
      <c r="G1565" s="154">
        <v>1</v>
      </c>
      <c r="H1565" s="154">
        <f>IFERROR(VLOOKUP(B1565,'P2 Origin'!$C$21:$Q$176,15,FALSE),0)</f>
        <v>0</v>
      </c>
      <c r="I1565" s="154">
        <f>IFERROR(VLOOKUP(D1565,'P4 Destination'!$C$21:$Q$176,15,FALSE),0)</f>
        <v>0</v>
      </c>
      <c r="J1565" s="155"/>
      <c r="K1565" s="155">
        <v>1</v>
      </c>
      <c r="L1565" s="156">
        <v>0</v>
      </c>
      <c r="M1565" s="155">
        <v>0</v>
      </c>
      <c r="N1565" s="155">
        <v>0</v>
      </c>
      <c r="O1565" s="157">
        <f t="shared" si="675"/>
        <v>0</v>
      </c>
      <c r="P1565" s="158">
        <f t="shared" si="676"/>
        <v>0</v>
      </c>
      <c r="Q1565" s="159">
        <f>IFERROR(VLOOKUP(N1565,'P1 Intra-Europees'!$A$15:$H$25,3,0),0)*P1565</f>
        <v>0</v>
      </c>
      <c r="R1565" s="160">
        <f t="shared" si="677"/>
        <v>0</v>
      </c>
      <c r="S1565" s="159">
        <f>IFERROR(VLOOKUP(N1565,'P1 Intra-Europees'!$A$15:$H$25,4,0),0)*R1565</f>
        <v>0</v>
      </c>
      <c r="T1565" s="160">
        <f t="shared" si="678"/>
        <v>0</v>
      </c>
      <c r="U1565" s="159">
        <f>IFERROR(VLOOKUP(N1565,'P1 Intra-Europees'!$A$15:$H$25,5,0),0)*T1565</f>
        <v>0</v>
      </c>
      <c r="V1565" s="160">
        <f t="shared" si="679"/>
        <v>0</v>
      </c>
      <c r="W1565" s="159">
        <f>IFERROR(VLOOKUP(N1565,'P1 Intra-Europees'!$A$15:$H$25,6,0),0)*V1565</f>
        <v>0</v>
      </c>
      <c r="X1565" s="160">
        <f t="shared" si="680"/>
        <v>0</v>
      </c>
      <c r="Y1565" s="159">
        <f>IFERROR(VLOOKUP(N1565,'P1 Intra-Europees'!$A$15:$H$25,7,0),0)*X1565</f>
        <v>0</v>
      </c>
      <c r="Z1565" s="161">
        <f t="shared" si="681"/>
        <v>0</v>
      </c>
      <c r="AA1565" s="162">
        <f>IFERROR(VLOOKUP(N1565,'P1 Intra-Europees'!$A$15:$H$25,8,0),0)*Z1565</f>
        <v>0</v>
      </c>
      <c r="AB1565" s="163">
        <f t="shared" si="682"/>
        <v>0</v>
      </c>
      <c r="AC1565" s="157" t="str">
        <f>VLOOKUP(B1565,'P2 Origin'!$C$21:$O$176,13,0)</f>
        <v>EUR</v>
      </c>
      <c r="AD1565" s="164">
        <f t="shared" si="683"/>
        <v>0</v>
      </c>
      <c r="AE1565" s="165">
        <f>IF(AU1565&gt;0.1,VLOOKUP(B1565,'P2 Origin'!$C$21:$M$176,3,0)*H1565,0)</f>
        <v>0</v>
      </c>
      <c r="AF1565" s="166">
        <f t="shared" si="684"/>
        <v>0</v>
      </c>
      <c r="AG1565" s="165">
        <f>(VLOOKUP(B1565,'P2 Origin'!$C$21:$M$176,4,0))*AF1565</f>
        <v>0</v>
      </c>
      <c r="AH1565" s="166">
        <f t="shared" si="685"/>
        <v>0</v>
      </c>
      <c r="AI1565" s="165">
        <f>(VLOOKUP(B1565,'P2 Origin'!$C$21:$M$176,5,0))*AH1565</f>
        <v>0</v>
      </c>
      <c r="AJ1565" s="166">
        <f t="shared" si="699"/>
        <v>0</v>
      </c>
      <c r="AK1565" s="165">
        <f>(VLOOKUP(B1565,'P2 Origin'!$C$21:$M$176,6,0))*AJ1565</f>
        <v>0</v>
      </c>
      <c r="AL1565" s="166">
        <f t="shared" si="686"/>
        <v>0</v>
      </c>
      <c r="AM1565" s="165">
        <f>(VLOOKUP($B1565,'P2 Origin'!$C$21:$M$176,7,0))*AL1565</f>
        <v>0</v>
      </c>
      <c r="AN1565" s="166">
        <f t="shared" si="687"/>
        <v>0</v>
      </c>
      <c r="AO1565" s="165">
        <f>(VLOOKUP($B1565,'P2 Origin'!$C$21:$M$176,8,0))*AN1565</f>
        <v>0</v>
      </c>
      <c r="AP1565" s="166">
        <f t="shared" si="688"/>
        <v>60</v>
      </c>
      <c r="AQ1565" s="165">
        <f>(VLOOKUP($B1565,'P2 Origin'!$C$21:$M$176,9,0))*AP1565</f>
        <v>0</v>
      </c>
      <c r="AR1565" s="155">
        <f t="shared" si="672"/>
        <v>1</v>
      </c>
      <c r="AS1565" s="164">
        <f>(VLOOKUP(B1565,'P2 Origin'!$C$21:$M$176,10,0))*K1565</f>
        <v>0</v>
      </c>
      <c r="AT1565" s="164">
        <f>(VLOOKUP(B1565,'P2 Origin'!$C$21:$M$176,11,0))*J1565</f>
        <v>0</v>
      </c>
      <c r="AU1565" s="167">
        <v>60</v>
      </c>
      <c r="AV1565" s="168">
        <v>60</v>
      </c>
      <c r="AW1565" s="169">
        <v>0</v>
      </c>
      <c r="AX1565" s="170">
        <f>IF(AU1565&gt;=0.1,'P3 Bureaumarge zee- en luchtvr.'!$D$12,0)</f>
        <v>0</v>
      </c>
      <c r="AY1565" s="163">
        <f t="shared" si="689"/>
        <v>0</v>
      </c>
      <c r="AZ1565" s="157" t="str">
        <f>VLOOKUP(D1565,'P4 Destination'!$C$21:$O$176,13,0)</f>
        <v>USD</v>
      </c>
      <c r="BA1565" s="164">
        <f t="shared" si="690"/>
        <v>0</v>
      </c>
      <c r="BB1565" s="171">
        <f>IF(AU1565&gt;0.1,(VLOOKUP(D1565,'P4 Destination'!$C$21:$M$176,3,0))*I1565,0)</f>
        <v>0</v>
      </c>
      <c r="BC1565" s="172">
        <f t="shared" si="691"/>
        <v>0</v>
      </c>
      <c r="BD1565" s="171">
        <f>(VLOOKUP($D1565,'P4 Destination'!$C$21:$M$176,4,0))*BC1565</f>
        <v>0</v>
      </c>
      <c r="BE1565" s="172">
        <f t="shared" si="692"/>
        <v>0</v>
      </c>
      <c r="BF1565" s="171">
        <f>(VLOOKUP($D1565,'P4 Destination'!$C$21:$M$176,5,0))*BE1565</f>
        <v>0</v>
      </c>
      <c r="BG1565" s="172">
        <f t="shared" si="693"/>
        <v>0</v>
      </c>
      <c r="BH1565" s="171">
        <f>(VLOOKUP($D1565,'P4 Destination'!$C$21:$M$176,6,0))*BG1565</f>
        <v>0</v>
      </c>
      <c r="BI1565" s="172">
        <f t="shared" si="694"/>
        <v>0</v>
      </c>
      <c r="BJ1565" s="171">
        <f>(VLOOKUP($D1565,'P4 Destination'!$C$21:$M$176,7,0))*BI1565</f>
        <v>0</v>
      </c>
      <c r="BK1565" s="172">
        <f t="shared" si="695"/>
        <v>0</v>
      </c>
      <c r="BL1565" s="171">
        <f>(VLOOKUP($D1565,'P4 Destination'!$C$21:$M$176,8,0))*BK1565</f>
        <v>0</v>
      </c>
      <c r="BM1565" s="172">
        <f t="shared" si="696"/>
        <v>60</v>
      </c>
      <c r="BN1565" s="171">
        <f>(VLOOKUP($D1565,'P4 Destination'!$C$21:$M$176,9,0))*BM1565</f>
        <v>0</v>
      </c>
      <c r="BO1565" s="154">
        <f t="shared" si="673"/>
        <v>1</v>
      </c>
      <c r="BP1565" s="171">
        <f>(VLOOKUP(D1565,'P4 Destination'!$C$21:$M$176,10,0))*K1565</f>
        <v>0</v>
      </c>
      <c r="BQ1565" s="171">
        <f>(VLOOKUP(D1565,'P4 Destination'!$C$21:$M$176,11,0))*J1565</f>
        <v>0</v>
      </c>
      <c r="BR1565" s="173">
        <f t="shared" si="697"/>
        <v>0</v>
      </c>
      <c r="BS1565" s="173">
        <f>(AV1565*2500)*'P6 Verzekering'!$E$11</f>
        <v>0</v>
      </c>
      <c r="BT1565" s="173">
        <f>(AW1565*2500)*'P6 Verzekering'!$E$12</f>
        <v>0</v>
      </c>
      <c r="BU1565" s="173">
        <f>(L1565*2500)*'P6 Verzekering'!$E$13</f>
        <v>0</v>
      </c>
      <c r="BV1565" s="173">
        <f t="shared" si="698"/>
        <v>0</v>
      </c>
      <c r="BW1565"/>
      <c r="BX1565"/>
    </row>
    <row r="1566" spans="1:76">
      <c r="A1566" s="152" t="s">
        <v>2389</v>
      </c>
      <c r="B1566" s="152" t="s">
        <v>219</v>
      </c>
      <c r="C1566" s="152" t="s">
        <v>219</v>
      </c>
      <c r="D1566" s="152" t="s">
        <v>199</v>
      </c>
      <c r="E1566" s="152" t="s">
        <v>195</v>
      </c>
      <c r="F1566" s="153">
        <f t="shared" si="674"/>
        <v>17</v>
      </c>
      <c r="G1566" s="154">
        <v>0</v>
      </c>
      <c r="H1566" s="154">
        <f>IFERROR(VLOOKUP(B1566,'P2 Origin'!$C$21:$Q$176,15,FALSE),0)</f>
        <v>0</v>
      </c>
      <c r="I1566" s="154">
        <f>IFERROR(VLOOKUP(D1566,'P4 Destination'!$C$21:$Q$176,15,FALSE),0)</f>
        <v>1</v>
      </c>
      <c r="J1566" s="155"/>
      <c r="K1566" s="155"/>
      <c r="L1566" s="156">
        <v>17</v>
      </c>
      <c r="M1566" s="155">
        <v>1642</v>
      </c>
      <c r="N1566" s="155">
        <v>7</v>
      </c>
      <c r="O1566" s="157">
        <f t="shared" si="675"/>
        <v>0</v>
      </c>
      <c r="P1566" s="158">
        <f t="shared" si="676"/>
        <v>0</v>
      </c>
      <c r="Q1566" s="159">
        <f>IFERROR(VLOOKUP(N1566,'P1 Intra-Europees'!$A$15:$H$25,3,0),0)*P1566</f>
        <v>0</v>
      </c>
      <c r="R1566" s="160">
        <f t="shared" si="677"/>
        <v>17</v>
      </c>
      <c r="S1566" s="159">
        <f>IFERROR(VLOOKUP(N1566,'P1 Intra-Europees'!$A$15:$H$25,4,0),0)*R1566</f>
        <v>0</v>
      </c>
      <c r="T1566" s="160">
        <f t="shared" si="678"/>
        <v>0</v>
      </c>
      <c r="U1566" s="159">
        <f>IFERROR(VLOOKUP(N1566,'P1 Intra-Europees'!$A$15:$H$25,5,0),0)*T1566</f>
        <v>0</v>
      </c>
      <c r="V1566" s="160">
        <f t="shared" si="679"/>
        <v>0</v>
      </c>
      <c r="W1566" s="159">
        <f>IFERROR(VLOOKUP(N1566,'P1 Intra-Europees'!$A$15:$H$25,6,0),0)*V1566</f>
        <v>0</v>
      </c>
      <c r="X1566" s="160">
        <f t="shared" si="680"/>
        <v>0</v>
      </c>
      <c r="Y1566" s="159">
        <f>IFERROR(VLOOKUP(N1566,'P1 Intra-Europees'!$A$15:$H$25,7,0),0)*X1566</f>
        <v>0</v>
      </c>
      <c r="Z1566" s="161">
        <f t="shared" si="681"/>
        <v>0</v>
      </c>
      <c r="AA1566" s="162">
        <f>IFERROR(VLOOKUP(N1566,'P1 Intra-Europees'!$A$15:$H$25,8,0),0)*Z1566</f>
        <v>0</v>
      </c>
      <c r="AB1566" s="163">
        <f t="shared" si="682"/>
        <v>0</v>
      </c>
      <c r="AC1566" s="157" t="str">
        <f>VLOOKUP(B1566,'P2 Origin'!$C$21:$O$176,13,0)</f>
        <v>EUR</v>
      </c>
      <c r="AD1566" s="164">
        <f t="shared" si="683"/>
        <v>0</v>
      </c>
      <c r="AE1566" s="165">
        <f>IF(AU1566&gt;0.1,VLOOKUP(B1566,'P2 Origin'!$C$21:$M$176,3,0)*H1566,0)</f>
        <v>0</v>
      </c>
      <c r="AF1566" s="166">
        <f t="shared" si="684"/>
        <v>0</v>
      </c>
      <c r="AG1566" s="165">
        <f>(VLOOKUP(B1566,'P2 Origin'!$C$21:$M$176,4,0))*AF1566</f>
        <v>0</v>
      </c>
      <c r="AH1566" s="166">
        <f t="shared" si="685"/>
        <v>0</v>
      </c>
      <c r="AI1566" s="165">
        <f>(VLOOKUP(B1566,'P2 Origin'!$C$21:$M$176,5,0))*AH1566</f>
        <v>0</v>
      </c>
      <c r="AJ1566" s="166">
        <f t="shared" si="699"/>
        <v>0</v>
      </c>
      <c r="AK1566" s="165">
        <f>(VLOOKUP(B1566,'P2 Origin'!$C$21:$M$176,6,0))*AJ1566</f>
        <v>0</v>
      </c>
      <c r="AL1566" s="166">
        <f t="shared" si="686"/>
        <v>0</v>
      </c>
      <c r="AM1566" s="165">
        <f>(VLOOKUP($B1566,'P2 Origin'!$C$21:$M$176,7,0))*AL1566</f>
        <v>0</v>
      </c>
      <c r="AN1566" s="166">
        <f t="shared" si="687"/>
        <v>0</v>
      </c>
      <c r="AO1566" s="165">
        <f>(VLOOKUP($B1566,'P2 Origin'!$C$21:$M$176,8,0))*AN1566</f>
        <v>0</v>
      </c>
      <c r="AP1566" s="166">
        <f t="shared" si="688"/>
        <v>0</v>
      </c>
      <c r="AQ1566" s="165">
        <f>(VLOOKUP($B1566,'P2 Origin'!$C$21:$M$176,9,0))*AP1566</f>
        <v>0</v>
      </c>
      <c r="AR1566" s="155">
        <f t="shared" si="672"/>
        <v>0</v>
      </c>
      <c r="AS1566" s="164">
        <f>(VLOOKUP(B1566,'P2 Origin'!$C$21:$M$176,10,0))*K1566</f>
        <v>0</v>
      </c>
      <c r="AT1566" s="164">
        <f>(VLOOKUP(B1566,'P2 Origin'!$C$21:$M$176,11,0))*J1566</f>
        <v>0</v>
      </c>
      <c r="AU1566" s="167">
        <v>0</v>
      </c>
      <c r="AV1566" s="168">
        <v>0</v>
      </c>
      <c r="AW1566" s="169">
        <v>0</v>
      </c>
      <c r="AX1566" s="170">
        <f>IF(AU1566&gt;=0.1,'P3 Bureaumarge zee- en luchtvr.'!$D$12,0)</f>
        <v>0</v>
      </c>
      <c r="AY1566" s="163">
        <f t="shared" si="689"/>
        <v>0</v>
      </c>
      <c r="AZ1566" s="157" t="str">
        <f>VLOOKUP(D1566,'P4 Destination'!$C$21:$O$176,13,0)</f>
        <v>EUR</v>
      </c>
      <c r="BA1566" s="164">
        <f t="shared" si="690"/>
        <v>0</v>
      </c>
      <c r="BB1566" s="171">
        <f>IF(AU1566&gt;0.1,(VLOOKUP(D1566,'P4 Destination'!$C$21:$M$176,3,0))*I1566,0)</f>
        <v>0</v>
      </c>
      <c r="BC1566" s="172">
        <f t="shared" si="691"/>
        <v>0</v>
      </c>
      <c r="BD1566" s="171">
        <f>(VLOOKUP($D1566,'P4 Destination'!$C$21:$M$176,4,0))*BC1566</f>
        <v>0</v>
      </c>
      <c r="BE1566" s="172">
        <f t="shared" si="692"/>
        <v>0</v>
      </c>
      <c r="BF1566" s="171">
        <f>(VLOOKUP($D1566,'P4 Destination'!$C$21:$M$176,5,0))*BE1566</f>
        <v>0</v>
      </c>
      <c r="BG1566" s="172">
        <f t="shared" si="693"/>
        <v>0</v>
      </c>
      <c r="BH1566" s="171">
        <f>(VLOOKUP($D1566,'P4 Destination'!$C$21:$M$176,6,0))*BG1566</f>
        <v>0</v>
      </c>
      <c r="BI1566" s="172">
        <f t="shared" si="694"/>
        <v>0</v>
      </c>
      <c r="BJ1566" s="171">
        <f>(VLOOKUP($D1566,'P4 Destination'!$C$21:$M$176,7,0))*BI1566</f>
        <v>0</v>
      </c>
      <c r="BK1566" s="172">
        <f t="shared" si="695"/>
        <v>0</v>
      </c>
      <c r="BL1566" s="171">
        <f>(VLOOKUP($D1566,'P4 Destination'!$C$21:$M$176,8,0))*BK1566</f>
        <v>0</v>
      </c>
      <c r="BM1566" s="172">
        <f t="shared" si="696"/>
        <v>0</v>
      </c>
      <c r="BN1566" s="171">
        <f>(VLOOKUP($D1566,'P4 Destination'!$C$21:$M$176,9,0))*BM1566</f>
        <v>0</v>
      </c>
      <c r="BO1566" s="154">
        <f t="shared" si="673"/>
        <v>0</v>
      </c>
      <c r="BP1566" s="171">
        <f>(VLOOKUP(D1566,'P4 Destination'!$C$21:$M$176,10,0))*K1566</f>
        <v>0</v>
      </c>
      <c r="BQ1566" s="171">
        <f>(VLOOKUP(D1566,'P4 Destination'!$C$21:$M$176,11,0))*J1566</f>
        <v>0</v>
      </c>
      <c r="BR1566" s="173">
        <f t="shared" si="697"/>
        <v>0</v>
      </c>
      <c r="BS1566" s="173">
        <f>(AV1566*2500)*'P6 Verzekering'!$E$11</f>
        <v>0</v>
      </c>
      <c r="BT1566" s="173">
        <f>(AW1566*2500)*'P6 Verzekering'!$E$12</f>
        <v>0</v>
      </c>
      <c r="BU1566" s="173">
        <f>(L1566*2500)*'P6 Verzekering'!$E$13</f>
        <v>0</v>
      </c>
      <c r="BV1566" s="173">
        <f t="shared" si="698"/>
        <v>0</v>
      </c>
      <c r="BW1566"/>
      <c r="BX1566"/>
    </row>
    <row r="1567" spans="1:76">
      <c r="A1567" s="152" t="s">
        <v>2399</v>
      </c>
      <c r="B1567" s="152" t="s">
        <v>219</v>
      </c>
      <c r="C1567" s="152" t="s">
        <v>219</v>
      </c>
      <c r="D1567" s="152" t="s">
        <v>462</v>
      </c>
      <c r="E1567" s="152" t="s">
        <v>453</v>
      </c>
      <c r="F1567" s="153">
        <f t="shared" si="674"/>
        <v>45</v>
      </c>
      <c r="G1567" s="154">
        <v>1</v>
      </c>
      <c r="H1567" s="154">
        <f>IFERROR(VLOOKUP(B1567,'P2 Origin'!$C$21:$Q$176,15,FALSE),0)</f>
        <v>0</v>
      </c>
      <c r="I1567" s="154">
        <f>IFERROR(VLOOKUP(D1567,'P4 Destination'!$C$21:$Q$176,15,FALSE),0)</f>
        <v>1</v>
      </c>
      <c r="J1567" s="155"/>
      <c r="K1567" s="155">
        <v>1</v>
      </c>
      <c r="L1567" s="156">
        <v>0</v>
      </c>
      <c r="M1567" s="155">
        <v>0</v>
      </c>
      <c r="N1567" s="155">
        <v>0</v>
      </c>
      <c r="O1567" s="157">
        <f t="shared" si="675"/>
        <v>0</v>
      </c>
      <c r="P1567" s="158">
        <f t="shared" si="676"/>
        <v>0</v>
      </c>
      <c r="Q1567" s="159">
        <f>IFERROR(VLOOKUP(N1567,'P1 Intra-Europees'!$A$15:$H$25,3,0),0)*P1567</f>
        <v>0</v>
      </c>
      <c r="R1567" s="160">
        <f t="shared" si="677"/>
        <v>0</v>
      </c>
      <c r="S1567" s="159">
        <f>IFERROR(VLOOKUP(N1567,'P1 Intra-Europees'!$A$15:$H$25,4,0),0)*R1567</f>
        <v>0</v>
      </c>
      <c r="T1567" s="160">
        <f t="shared" si="678"/>
        <v>0</v>
      </c>
      <c r="U1567" s="159">
        <f>IFERROR(VLOOKUP(N1567,'P1 Intra-Europees'!$A$15:$H$25,5,0),0)*T1567</f>
        <v>0</v>
      </c>
      <c r="V1567" s="160">
        <f t="shared" si="679"/>
        <v>0</v>
      </c>
      <c r="W1567" s="159">
        <f>IFERROR(VLOOKUP(N1567,'P1 Intra-Europees'!$A$15:$H$25,6,0),0)*V1567</f>
        <v>0</v>
      </c>
      <c r="X1567" s="160">
        <f t="shared" si="680"/>
        <v>0</v>
      </c>
      <c r="Y1567" s="159">
        <f>IFERROR(VLOOKUP(N1567,'P1 Intra-Europees'!$A$15:$H$25,7,0),0)*X1567</f>
        <v>0</v>
      </c>
      <c r="Z1567" s="161">
        <f t="shared" si="681"/>
        <v>0</v>
      </c>
      <c r="AA1567" s="162">
        <f>IFERROR(VLOOKUP(N1567,'P1 Intra-Europees'!$A$15:$H$25,8,0),0)*Z1567</f>
        <v>0</v>
      </c>
      <c r="AB1567" s="163">
        <f t="shared" si="682"/>
        <v>0</v>
      </c>
      <c r="AC1567" s="157" t="str">
        <f>VLOOKUP(B1567,'P2 Origin'!$C$21:$O$176,13,0)</f>
        <v>EUR</v>
      </c>
      <c r="AD1567" s="164">
        <f t="shared" si="683"/>
        <v>0</v>
      </c>
      <c r="AE1567" s="165">
        <f>IF(AU1567&gt;0.1,VLOOKUP(B1567,'P2 Origin'!$C$21:$M$176,3,0)*H1567,0)</f>
        <v>0</v>
      </c>
      <c r="AF1567" s="166">
        <f t="shared" si="684"/>
        <v>0</v>
      </c>
      <c r="AG1567" s="165">
        <f>(VLOOKUP(B1567,'P2 Origin'!$C$21:$M$176,4,0))*AF1567</f>
        <v>0</v>
      </c>
      <c r="AH1567" s="166">
        <f t="shared" si="685"/>
        <v>0</v>
      </c>
      <c r="AI1567" s="165">
        <f>(VLOOKUP(B1567,'P2 Origin'!$C$21:$M$176,5,0))*AH1567</f>
        <v>0</v>
      </c>
      <c r="AJ1567" s="166">
        <f t="shared" si="699"/>
        <v>0</v>
      </c>
      <c r="AK1567" s="165">
        <f>(VLOOKUP(B1567,'P2 Origin'!$C$21:$M$176,6,0))*AJ1567</f>
        <v>0</v>
      </c>
      <c r="AL1567" s="166">
        <f t="shared" si="686"/>
        <v>0</v>
      </c>
      <c r="AM1567" s="165">
        <f>(VLOOKUP($B1567,'P2 Origin'!$C$21:$M$176,7,0))*AL1567</f>
        <v>0</v>
      </c>
      <c r="AN1567" s="166">
        <f t="shared" si="687"/>
        <v>45</v>
      </c>
      <c r="AO1567" s="165">
        <f>(VLOOKUP($B1567,'P2 Origin'!$C$21:$M$176,8,0))*AN1567</f>
        <v>0</v>
      </c>
      <c r="AP1567" s="166">
        <f t="shared" si="688"/>
        <v>0</v>
      </c>
      <c r="AQ1567" s="165">
        <f>(VLOOKUP($B1567,'P2 Origin'!$C$21:$M$176,9,0))*AP1567</f>
        <v>0</v>
      </c>
      <c r="AR1567" s="155">
        <f t="shared" si="672"/>
        <v>1</v>
      </c>
      <c r="AS1567" s="164">
        <f>(VLOOKUP(B1567,'P2 Origin'!$C$21:$M$176,10,0))*K1567</f>
        <v>0</v>
      </c>
      <c r="AT1567" s="164">
        <f>(VLOOKUP(B1567,'P2 Origin'!$C$21:$M$176,11,0))*J1567</f>
        <v>0</v>
      </c>
      <c r="AU1567" s="167">
        <v>45</v>
      </c>
      <c r="AV1567" s="168">
        <v>45</v>
      </c>
      <c r="AW1567" s="169">
        <v>0</v>
      </c>
      <c r="AX1567" s="170">
        <f>IF(AU1567&gt;=0.1,'P3 Bureaumarge zee- en luchtvr.'!$D$12,0)</f>
        <v>0</v>
      </c>
      <c r="AY1567" s="163">
        <f t="shared" si="689"/>
        <v>0</v>
      </c>
      <c r="AZ1567" s="157" t="str">
        <f>VLOOKUP(D1567,'P4 Destination'!$C$21:$O$176,13,0)</f>
        <v>USD</v>
      </c>
      <c r="BA1567" s="164">
        <f t="shared" si="690"/>
        <v>0</v>
      </c>
      <c r="BB1567" s="171">
        <f>IF(AU1567&gt;0.1,(VLOOKUP(D1567,'P4 Destination'!$C$21:$M$176,3,0))*I1567,0)</f>
        <v>0</v>
      </c>
      <c r="BC1567" s="172">
        <f t="shared" si="691"/>
        <v>0</v>
      </c>
      <c r="BD1567" s="171">
        <f>(VLOOKUP($D1567,'P4 Destination'!$C$21:$M$176,4,0))*BC1567</f>
        <v>0</v>
      </c>
      <c r="BE1567" s="172">
        <f t="shared" si="692"/>
        <v>0</v>
      </c>
      <c r="BF1567" s="171">
        <f>(VLOOKUP($D1567,'P4 Destination'!$C$21:$M$176,5,0))*BE1567</f>
        <v>0</v>
      </c>
      <c r="BG1567" s="172">
        <f t="shared" si="693"/>
        <v>0</v>
      </c>
      <c r="BH1567" s="171">
        <f>(VLOOKUP($D1567,'P4 Destination'!$C$21:$M$176,6,0))*BG1567</f>
        <v>0</v>
      </c>
      <c r="BI1567" s="172">
        <f t="shared" si="694"/>
        <v>0</v>
      </c>
      <c r="BJ1567" s="171">
        <f>(VLOOKUP($D1567,'P4 Destination'!$C$21:$M$176,7,0))*BI1567</f>
        <v>0</v>
      </c>
      <c r="BK1567" s="172">
        <f t="shared" si="695"/>
        <v>45</v>
      </c>
      <c r="BL1567" s="171">
        <f>(VLOOKUP($D1567,'P4 Destination'!$C$21:$M$176,8,0))*BK1567</f>
        <v>0</v>
      </c>
      <c r="BM1567" s="172">
        <f t="shared" si="696"/>
        <v>0</v>
      </c>
      <c r="BN1567" s="171">
        <f>(VLOOKUP($D1567,'P4 Destination'!$C$21:$M$176,9,0))*BM1567</f>
        <v>0</v>
      </c>
      <c r="BO1567" s="154">
        <f t="shared" si="673"/>
        <v>1</v>
      </c>
      <c r="BP1567" s="171">
        <f>(VLOOKUP(D1567,'P4 Destination'!$C$21:$M$176,10,0))*K1567</f>
        <v>0</v>
      </c>
      <c r="BQ1567" s="171">
        <f>(VLOOKUP(D1567,'P4 Destination'!$C$21:$M$176,11,0))*J1567</f>
        <v>0</v>
      </c>
      <c r="BR1567" s="173">
        <f t="shared" si="697"/>
        <v>0</v>
      </c>
      <c r="BS1567" s="173">
        <f>(AV1567*2500)*'P6 Verzekering'!$E$11</f>
        <v>0</v>
      </c>
      <c r="BT1567" s="173">
        <f>(AW1567*2500)*'P6 Verzekering'!$E$12</f>
        <v>0</v>
      </c>
      <c r="BU1567" s="173">
        <f>(L1567*2500)*'P6 Verzekering'!$E$13</f>
        <v>0</v>
      </c>
      <c r="BV1567" s="173">
        <f t="shared" si="698"/>
        <v>0</v>
      </c>
      <c r="BW1567"/>
      <c r="BX1567"/>
    </row>
    <row r="1568" spans="1:76">
      <c r="A1568" s="152" t="s">
        <v>2400</v>
      </c>
      <c r="B1568" s="152" t="s">
        <v>219</v>
      </c>
      <c r="C1568" s="152" t="s">
        <v>219</v>
      </c>
      <c r="D1568" s="152" t="s">
        <v>462</v>
      </c>
      <c r="E1568" s="152" t="s">
        <v>453</v>
      </c>
      <c r="F1568" s="153">
        <f t="shared" si="674"/>
        <v>60</v>
      </c>
      <c r="G1568" s="154">
        <v>1</v>
      </c>
      <c r="H1568" s="154">
        <f>IFERROR(VLOOKUP(B1568,'P2 Origin'!$C$21:$Q$176,15,FALSE),0)</f>
        <v>0</v>
      </c>
      <c r="I1568" s="154">
        <f>IFERROR(VLOOKUP(D1568,'P4 Destination'!$C$21:$Q$176,15,FALSE),0)</f>
        <v>1</v>
      </c>
      <c r="J1568" s="155"/>
      <c r="K1568" s="155">
        <v>1</v>
      </c>
      <c r="L1568" s="156">
        <v>0</v>
      </c>
      <c r="M1568" s="155">
        <v>0</v>
      </c>
      <c r="N1568" s="155">
        <v>0</v>
      </c>
      <c r="O1568" s="157">
        <f t="shared" si="675"/>
        <v>0</v>
      </c>
      <c r="P1568" s="158">
        <f t="shared" si="676"/>
        <v>0</v>
      </c>
      <c r="Q1568" s="159">
        <f>IFERROR(VLOOKUP(N1568,'P1 Intra-Europees'!$A$15:$H$25,3,0),0)*P1568</f>
        <v>0</v>
      </c>
      <c r="R1568" s="160">
        <f t="shared" si="677"/>
        <v>0</v>
      </c>
      <c r="S1568" s="159">
        <f>IFERROR(VLOOKUP(N1568,'P1 Intra-Europees'!$A$15:$H$25,4,0),0)*R1568</f>
        <v>0</v>
      </c>
      <c r="T1568" s="160">
        <f t="shared" si="678"/>
        <v>0</v>
      </c>
      <c r="U1568" s="159">
        <f>IFERROR(VLOOKUP(N1568,'P1 Intra-Europees'!$A$15:$H$25,5,0),0)*T1568</f>
        <v>0</v>
      </c>
      <c r="V1568" s="160">
        <f t="shared" si="679"/>
        <v>0</v>
      </c>
      <c r="W1568" s="159">
        <f>IFERROR(VLOOKUP(N1568,'P1 Intra-Europees'!$A$15:$H$25,6,0),0)*V1568</f>
        <v>0</v>
      </c>
      <c r="X1568" s="160">
        <f t="shared" si="680"/>
        <v>0</v>
      </c>
      <c r="Y1568" s="159">
        <f>IFERROR(VLOOKUP(N1568,'P1 Intra-Europees'!$A$15:$H$25,7,0),0)*X1568</f>
        <v>0</v>
      </c>
      <c r="Z1568" s="161">
        <f t="shared" si="681"/>
        <v>0</v>
      </c>
      <c r="AA1568" s="162">
        <f>IFERROR(VLOOKUP(N1568,'P1 Intra-Europees'!$A$15:$H$25,8,0),0)*Z1568</f>
        <v>0</v>
      </c>
      <c r="AB1568" s="163">
        <f t="shared" si="682"/>
        <v>0</v>
      </c>
      <c r="AC1568" s="157" t="str">
        <f>VLOOKUP(B1568,'P2 Origin'!$C$21:$O$176,13,0)</f>
        <v>EUR</v>
      </c>
      <c r="AD1568" s="164">
        <f t="shared" si="683"/>
        <v>0</v>
      </c>
      <c r="AE1568" s="165">
        <f>IF(AU1568&gt;0.1,VLOOKUP(B1568,'P2 Origin'!$C$21:$M$176,3,0)*H1568,0)</f>
        <v>0</v>
      </c>
      <c r="AF1568" s="166">
        <f t="shared" si="684"/>
        <v>0</v>
      </c>
      <c r="AG1568" s="165">
        <f>(VLOOKUP(B1568,'P2 Origin'!$C$21:$M$176,4,0))*AF1568</f>
        <v>0</v>
      </c>
      <c r="AH1568" s="166">
        <f t="shared" si="685"/>
        <v>0</v>
      </c>
      <c r="AI1568" s="165">
        <f>(VLOOKUP(B1568,'P2 Origin'!$C$21:$M$176,5,0))*AH1568</f>
        <v>0</v>
      </c>
      <c r="AJ1568" s="166">
        <f t="shared" si="699"/>
        <v>0</v>
      </c>
      <c r="AK1568" s="165">
        <f>(VLOOKUP(B1568,'P2 Origin'!$C$21:$M$176,6,0))*AJ1568</f>
        <v>0</v>
      </c>
      <c r="AL1568" s="166">
        <f t="shared" si="686"/>
        <v>0</v>
      </c>
      <c r="AM1568" s="165">
        <f>(VLOOKUP($B1568,'P2 Origin'!$C$21:$M$176,7,0))*AL1568</f>
        <v>0</v>
      </c>
      <c r="AN1568" s="166">
        <f t="shared" si="687"/>
        <v>0</v>
      </c>
      <c r="AO1568" s="165">
        <f>(VLOOKUP($B1568,'P2 Origin'!$C$21:$M$176,8,0))*AN1568</f>
        <v>0</v>
      </c>
      <c r="AP1568" s="166">
        <f t="shared" si="688"/>
        <v>60</v>
      </c>
      <c r="AQ1568" s="165">
        <f>(VLOOKUP($B1568,'P2 Origin'!$C$21:$M$176,9,0))*AP1568</f>
        <v>0</v>
      </c>
      <c r="AR1568" s="155">
        <f t="shared" si="672"/>
        <v>1</v>
      </c>
      <c r="AS1568" s="164">
        <f>(VLOOKUP(B1568,'P2 Origin'!$C$21:$M$176,10,0))*K1568</f>
        <v>0</v>
      </c>
      <c r="AT1568" s="164">
        <f>(VLOOKUP(B1568,'P2 Origin'!$C$21:$M$176,11,0))*J1568</f>
        <v>0</v>
      </c>
      <c r="AU1568" s="167">
        <v>60</v>
      </c>
      <c r="AV1568" s="168">
        <v>60</v>
      </c>
      <c r="AW1568" s="169">
        <v>0</v>
      </c>
      <c r="AX1568" s="170">
        <f>IF(AU1568&gt;=0.1,'P3 Bureaumarge zee- en luchtvr.'!$D$12,0)</f>
        <v>0</v>
      </c>
      <c r="AY1568" s="163">
        <f t="shared" si="689"/>
        <v>0</v>
      </c>
      <c r="AZ1568" s="157" t="str">
        <f>VLOOKUP(D1568,'P4 Destination'!$C$21:$O$176,13,0)</f>
        <v>USD</v>
      </c>
      <c r="BA1568" s="164">
        <f t="shared" si="690"/>
        <v>0</v>
      </c>
      <c r="BB1568" s="171">
        <f>IF(AU1568&gt;0.1,(VLOOKUP(D1568,'P4 Destination'!$C$21:$M$176,3,0))*I1568,0)</f>
        <v>0</v>
      </c>
      <c r="BC1568" s="172">
        <f t="shared" si="691"/>
        <v>0</v>
      </c>
      <c r="BD1568" s="171">
        <f>(VLOOKUP($D1568,'P4 Destination'!$C$21:$M$176,4,0))*BC1568</f>
        <v>0</v>
      </c>
      <c r="BE1568" s="172">
        <f t="shared" si="692"/>
        <v>0</v>
      </c>
      <c r="BF1568" s="171">
        <f>(VLOOKUP($D1568,'P4 Destination'!$C$21:$M$176,5,0))*BE1568</f>
        <v>0</v>
      </c>
      <c r="BG1568" s="172">
        <f t="shared" si="693"/>
        <v>0</v>
      </c>
      <c r="BH1568" s="171">
        <f>(VLOOKUP($D1568,'P4 Destination'!$C$21:$M$176,6,0))*BG1568</f>
        <v>0</v>
      </c>
      <c r="BI1568" s="172">
        <f t="shared" si="694"/>
        <v>0</v>
      </c>
      <c r="BJ1568" s="171">
        <f>(VLOOKUP($D1568,'P4 Destination'!$C$21:$M$176,7,0))*BI1568</f>
        <v>0</v>
      </c>
      <c r="BK1568" s="172">
        <f t="shared" si="695"/>
        <v>0</v>
      </c>
      <c r="BL1568" s="171">
        <f>(VLOOKUP($D1568,'P4 Destination'!$C$21:$M$176,8,0))*BK1568</f>
        <v>0</v>
      </c>
      <c r="BM1568" s="172">
        <f t="shared" si="696"/>
        <v>60</v>
      </c>
      <c r="BN1568" s="171">
        <f>(VLOOKUP($D1568,'P4 Destination'!$C$21:$M$176,9,0))*BM1568</f>
        <v>0</v>
      </c>
      <c r="BO1568" s="154">
        <f t="shared" si="673"/>
        <v>1</v>
      </c>
      <c r="BP1568" s="171">
        <f>(VLOOKUP(D1568,'P4 Destination'!$C$21:$M$176,10,0))*K1568</f>
        <v>0</v>
      </c>
      <c r="BQ1568" s="171">
        <f>(VLOOKUP(D1568,'P4 Destination'!$C$21:$M$176,11,0))*J1568</f>
        <v>0</v>
      </c>
      <c r="BR1568" s="173">
        <f t="shared" si="697"/>
        <v>0</v>
      </c>
      <c r="BS1568" s="173">
        <f>(AV1568*2500)*'P6 Verzekering'!$E$11</f>
        <v>0</v>
      </c>
      <c r="BT1568" s="173">
        <f>(AW1568*2500)*'P6 Verzekering'!$E$12</f>
        <v>0</v>
      </c>
      <c r="BU1568" s="173">
        <f>(L1568*2500)*'P6 Verzekering'!$E$13</f>
        <v>0</v>
      </c>
      <c r="BV1568" s="173">
        <f t="shared" si="698"/>
        <v>0</v>
      </c>
      <c r="BW1568"/>
      <c r="BX1568"/>
    </row>
    <row r="1569" spans="1:76">
      <c r="A1569" s="152" t="s">
        <v>2418</v>
      </c>
      <c r="B1569" s="152" t="s">
        <v>219</v>
      </c>
      <c r="C1569" s="152" t="s">
        <v>219</v>
      </c>
      <c r="D1569" s="152" t="s">
        <v>462</v>
      </c>
      <c r="E1569" s="152" t="s">
        <v>453</v>
      </c>
      <c r="F1569" s="153">
        <f t="shared" si="674"/>
        <v>18</v>
      </c>
      <c r="G1569" s="154">
        <v>1</v>
      </c>
      <c r="H1569" s="154">
        <f>IFERROR(VLOOKUP(B1569,'P2 Origin'!$C$21:$Q$176,15,FALSE),0)</f>
        <v>0</v>
      </c>
      <c r="I1569" s="154">
        <f>IFERROR(VLOOKUP(D1569,'P4 Destination'!$C$21:$Q$176,15,FALSE),0)</f>
        <v>1</v>
      </c>
      <c r="J1569" s="155"/>
      <c r="K1569" s="155">
        <v>1</v>
      </c>
      <c r="L1569" s="156">
        <v>0</v>
      </c>
      <c r="M1569" s="155">
        <v>0</v>
      </c>
      <c r="N1569" s="155">
        <v>0</v>
      </c>
      <c r="O1569" s="157">
        <f t="shared" si="675"/>
        <v>0</v>
      </c>
      <c r="P1569" s="158">
        <f t="shared" si="676"/>
        <v>0</v>
      </c>
      <c r="Q1569" s="159">
        <f>IFERROR(VLOOKUP(N1569,'P1 Intra-Europees'!$A$15:$H$25,3,0),0)*P1569</f>
        <v>0</v>
      </c>
      <c r="R1569" s="160">
        <f t="shared" si="677"/>
        <v>0</v>
      </c>
      <c r="S1569" s="159">
        <f>IFERROR(VLOOKUP(N1569,'P1 Intra-Europees'!$A$15:$H$25,4,0),0)*R1569</f>
        <v>0</v>
      </c>
      <c r="T1569" s="160">
        <f t="shared" si="678"/>
        <v>0</v>
      </c>
      <c r="U1569" s="159">
        <f>IFERROR(VLOOKUP(N1569,'P1 Intra-Europees'!$A$15:$H$25,5,0),0)*T1569</f>
        <v>0</v>
      </c>
      <c r="V1569" s="160">
        <f t="shared" si="679"/>
        <v>0</v>
      </c>
      <c r="W1569" s="159">
        <f>IFERROR(VLOOKUP(N1569,'P1 Intra-Europees'!$A$15:$H$25,6,0),0)*V1569</f>
        <v>0</v>
      </c>
      <c r="X1569" s="160">
        <f t="shared" si="680"/>
        <v>0</v>
      </c>
      <c r="Y1569" s="159">
        <f>IFERROR(VLOOKUP(N1569,'P1 Intra-Europees'!$A$15:$H$25,7,0),0)*X1569</f>
        <v>0</v>
      </c>
      <c r="Z1569" s="161">
        <f t="shared" si="681"/>
        <v>0</v>
      </c>
      <c r="AA1569" s="162">
        <f>IFERROR(VLOOKUP(N1569,'P1 Intra-Europees'!$A$15:$H$25,8,0),0)*Z1569</f>
        <v>0</v>
      </c>
      <c r="AB1569" s="163">
        <f t="shared" si="682"/>
        <v>0</v>
      </c>
      <c r="AC1569" s="157" t="str">
        <f>VLOOKUP(B1569,'P2 Origin'!$C$21:$O$176,13,0)</f>
        <v>EUR</v>
      </c>
      <c r="AD1569" s="164">
        <f t="shared" si="683"/>
        <v>0</v>
      </c>
      <c r="AE1569" s="165">
        <f>IF(AU1569&gt;0.1,VLOOKUP(B1569,'P2 Origin'!$C$21:$M$176,3,0)*H1569,0)</f>
        <v>0</v>
      </c>
      <c r="AF1569" s="166">
        <f t="shared" si="684"/>
        <v>0</v>
      </c>
      <c r="AG1569" s="165">
        <f>(VLOOKUP(B1569,'P2 Origin'!$C$21:$M$176,4,0))*AF1569</f>
        <v>0</v>
      </c>
      <c r="AH1569" s="166">
        <f t="shared" si="685"/>
        <v>0</v>
      </c>
      <c r="AI1569" s="165">
        <f>(VLOOKUP(B1569,'P2 Origin'!$C$21:$M$176,5,0))*AH1569</f>
        <v>0</v>
      </c>
      <c r="AJ1569" s="166">
        <f t="shared" si="699"/>
        <v>18</v>
      </c>
      <c r="AK1569" s="165">
        <f>(VLOOKUP(B1569,'P2 Origin'!$C$21:$M$176,6,0))*AJ1569</f>
        <v>0</v>
      </c>
      <c r="AL1569" s="166">
        <f t="shared" si="686"/>
        <v>0</v>
      </c>
      <c r="AM1569" s="165">
        <f>(VLOOKUP($B1569,'P2 Origin'!$C$21:$M$176,7,0))*AL1569</f>
        <v>0</v>
      </c>
      <c r="AN1569" s="166">
        <f t="shared" si="687"/>
        <v>0</v>
      </c>
      <c r="AO1569" s="165">
        <f>(VLOOKUP($B1569,'P2 Origin'!$C$21:$M$176,8,0))*AN1569</f>
        <v>0</v>
      </c>
      <c r="AP1569" s="166">
        <f t="shared" si="688"/>
        <v>0</v>
      </c>
      <c r="AQ1569" s="165">
        <f>(VLOOKUP($B1569,'P2 Origin'!$C$21:$M$176,9,0))*AP1569</f>
        <v>0</v>
      </c>
      <c r="AR1569" s="155">
        <f t="shared" si="672"/>
        <v>1</v>
      </c>
      <c r="AS1569" s="164">
        <f>(VLOOKUP(B1569,'P2 Origin'!$C$21:$M$176,10,0))*K1569</f>
        <v>0</v>
      </c>
      <c r="AT1569" s="164">
        <f>(VLOOKUP(B1569,'P2 Origin'!$C$21:$M$176,11,0))*J1569</f>
        <v>0</v>
      </c>
      <c r="AU1569" s="167">
        <v>18</v>
      </c>
      <c r="AV1569" s="168">
        <v>18</v>
      </c>
      <c r="AW1569" s="169">
        <v>0</v>
      </c>
      <c r="AX1569" s="170">
        <f>IF(AU1569&gt;=0.1,'P3 Bureaumarge zee- en luchtvr.'!$D$12,0)</f>
        <v>0</v>
      </c>
      <c r="AY1569" s="163">
        <f t="shared" si="689"/>
        <v>0</v>
      </c>
      <c r="AZ1569" s="157" t="str">
        <f>VLOOKUP(D1569,'P4 Destination'!$C$21:$O$176,13,0)</f>
        <v>USD</v>
      </c>
      <c r="BA1569" s="164">
        <f t="shared" si="690"/>
        <v>0</v>
      </c>
      <c r="BB1569" s="171">
        <f>IF(AU1569&gt;0.1,(VLOOKUP(D1569,'P4 Destination'!$C$21:$M$176,3,0))*I1569,0)</f>
        <v>0</v>
      </c>
      <c r="BC1569" s="172">
        <f t="shared" si="691"/>
        <v>0</v>
      </c>
      <c r="BD1569" s="171">
        <f>(VLOOKUP($D1569,'P4 Destination'!$C$21:$M$176,4,0))*BC1569</f>
        <v>0</v>
      </c>
      <c r="BE1569" s="172">
        <f t="shared" si="692"/>
        <v>0</v>
      </c>
      <c r="BF1569" s="171">
        <f>(VLOOKUP($D1569,'P4 Destination'!$C$21:$M$176,5,0))*BE1569</f>
        <v>0</v>
      </c>
      <c r="BG1569" s="172">
        <f t="shared" si="693"/>
        <v>18</v>
      </c>
      <c r="BH1569" s="171">
        <f>(VLOOKUP($D1569,'P4 Destination'!$C$21:$M$176,6,0))*BG1569</f>
        <v>0</v>
      </c>
      <c r="BI1569" s="172">
        <f t="shared" si="694"/>
        <v>0</v>
      </c>
      <c r="BJ1569" s="171">
        <f>(VLOOKUP($D1569,'P4 Destination'!$C$21:$M$176,7,0))*BI1569</f>
        <v>0</v>
      </c>
      <c r="BK1569" s="172">
        <f t="shared" si="695"/>
        <v>0</v>
      </c>
      <c r="BL1569" s="171">
        <f>(VLOOKUP($D1569,'P4 Destination'!$C$21:$M$176,8,0))*BK1569</f>
        <v>0</v>
      </c>
      <c r="BM1569" s="172">
        <f t="shared" si="696"/>
        <v>0</v>
      </c>
      <c r="BN1569" s="171">
        <f>(VLOOKUP($D1569,'P4 Destination'!$C$21:$M$176,9,0))*BM1569</f>
        <v>0</v>
      </c>
      <c r="BO1569" s="154">
        <f t="shared" si="673"/>
        <v>1</v>
      </c>
      <c r="BP1569" s="171">
        <f>(VLOOKUP(D1569,'P4 Destination'!$C$21:$M$176,10,0))*K1569</f>
        <v>0</v>
      </c>
      <c r="BQ1569" s="171">
        <f>(VLOOKUP(D1569,'P4 Destination'!$C$21:$M$176,11,0))*J1569</f>
        <v>0</v>
      </c>
      <c r="BR1569" s="173">
        <f t="shared" si="697"/>
        <v>0</v>
      </c>
      <c r="BS1569" s="173">
        <f>(AV1569*2500)*'P6 Verzekering'!$E$11</f>
        <v>0</v>
      </c>
      <c r="BT1569" s="173">
        <f>(AW1569*2500)*'P6 Verzekering'!$E$12</f>
        <v>0</v>
      </c>
      <c r="BU1569" s="173">
        <f>(L1569*2500)*'P6 Verzekering'!$E$13</f>
        <v>0</v>
      </c>
      <c r="BV1569" s="173">
        <f t="shared" si="698"/>
        <v>0</v>
      </c>
      <c r="BW1569"/>
      <c r="BX1569"/>
    </row>
    <row r="1570" spans="1:76">
      <c r="A1570" s="152" t="s">
        <v>2421</v>
      </c>
      <c r="B1570" s="152" t="s">
        <v>219</v>
      </c>
      <c r="C1570" s="152" t="s">
        <v>219</v>
      </c>
      <c r="D1570" s="152" t="s">
        <v>462</v>
      </c>
      <c r="E1570" s="152" t="s">
        <v>453</v>
      </c>
      <c r="F1570" s="153">
        <f t="shared" si="674"/>
        <v>59</v>
      </c>
      <c r="G1570" s="154">
        <v>1</v>
      </c>
      <c r="H1570" s="154">
        <f>IFERROR(VLOOKUP(B1570,'P2 Origin'!$C$21:$Q$176,15,FALSE),0)</f>
        <v>0</v>
      </c>
      <c r="I1570" s="154">
        <f>IFERROR(VLOOKUP(D1570,'P4 Destination'!$C$21:$Q$176,15,FALSE),0)</f>
        <v>1</v>
      </c>
      <c r="J1570" s="155"/>
      <c r="K1570" s="155">
        <v>1</v>
      </c>
      <c r="L1570" s="156">
        <v>0</v>
      </c>
      <c r="M1570" s="155">
        <v>0</v>
      </c>
      <c r="N1570" s="155">
        <v>0</v>
      </c>
      <c r="O1570" s="157">
        <f t="shared" si="675"/>
        <v>0</v>
      </c>
      <c r="P1570" s="158">
        <f t="shared" si="676"/>
        <v>0</v>
      </c>
      <c r="Q1570" s="159">
        <f>IFERROR(VLOOKUP(N1570,'P1 Intra-Europees'!$A$15:$H$25,3,0),0)*P1570</f>
        <v>0</v>
      </c>
      <c r="R1570" s="160">
        <f t="shared" si="677"/>
        <v>0</v>
      </c>
      <c r="S1570" s="159">
        <f>IFERROR(VLOOKUP(N1570,'P1 Intra-Europees'!$A$15:$H$25,4,0),0)*R1570</f>
        <v>0</v>
      </c>
      <c r="T1570" s="160">
        <f t="shared" si="678"/>
        <v>0</v>
      </c>
      <c r="U1570" s="159">
        <f>IFERROR(VLOOKUP(N1570,'P1 Intra-Europees'!$A$15:$H$25,5,0),0)*T1570</f>
        <v>0</v>
      </c>
      <c r="V1570" s="160">
        <f t="shared" si="679"/>
        <v>0</v>
      </c>
      <c r="W1570" s="159">
        <f>IFERROR(VLOOKUP(N1570,'P1 Intra-Europees'!$A$15:$H$25,6,0),0)*V1570</f>
        <v>0</v>
      </c>
      <c r="X1570" s="160">
        <f t="shared" si="680"/>
        <v>0</v>
      </c>
      <c r="Y1570" s="159">
        <f>IFERROR(VLOOKUP(N1570,'P1 Intra-Europees'!$A$15:$H$25,7,0),0)*X1570</f>
        <v>0</v>
      </c>
      <c r="Z1570" s="161">
        <f t="shared" si="681"/>
        <v>0</v>
      </c>
      <c r="AA1570" s="162">
        <f>IFERROR(VLOOKUP(N1570,'P1 Intra-Europees'!$A$15:$H$25,8,0),0)*Z1570</f>
        <v>0</v>
      </c>
      <c r="AB1570" s="163">
        <f t="shared" si="682"/>
        <v>0</v>
      </c>
      <c r="AC1570" s="157" t="str">
        <f>VLOOKUP(B1570,'P2 Origin'!$C$21:$O$176,13,0)</f>
        <v>EUR</v>
      </c>
      <c r="AD1570" s="164">
        <f t="shared" si="683"/>
        <v>0</v>
      </c>
      <c r="AE1570" s="165">
        <f>IF(AU1570&gt;0.1,VLOOKUP(B1570,'P2 Origin'!$C$21:$M$176,3,0)*H1570,0)</f>
        <v>0</v>
      </c>
      <c r="AF1570" s="166">
        <f t="shared" si="684"/>
        <v>0</v>
      </c>
      <c r="AG1570" s="165">
        <f>(VLOOKUP(B1570,'P2 Origin'!$C$21:$M$176,4,0))*AF1570</f>
        <v>0</v>
      </c>
      <c r="AH1570" s="166">
        <f t="shared" si="685"/>
        <v>0</v>
      </c>
      <c r="AI1570" s="165">
        <f>(VLOOKUP(B1570,'P2 Origin'!$C$21:$M$176,5,0))*AH1570</f>
        <v>0</v>
      </c>
      <c r="AJ1570" s="166">
        <f t="shared" si="699"/>
        <v>0</v>
      </c>
      <c r="AK1570" s="165">
        <f>(VLOOKUP(B1570,'P2 Origin'!$C$21:$M$176,6,0))*AJ1570</f>
        <v>0</v>
      </c>
      <c r="AL1570" s="166">
        <f t="shared" si="686"/>
        <v>0</v>
      </c>
      <c r="AM1570" s="165">
        <f>(VLOOKUP($B1570,'P2 Origin'!$C$21:$M$176,7,0))*AL1570</f>
        <v>0</v>
      </c>
      <c r="AN1570" s="166">
        <f t="shared" si="687"/>
        <v>0</v>
      </c>
      <c r="AO1570" s="165">
        <f>(VLOOKUP($B1570,'P2 Origin'!$C$21:$M$176,8,0))*AN1570</f>
        <v>0</v>
      </c>
      <c r="AP1570" s="166">
        <f t="shared" si="688"/>
        <v>59</v>
      </c>
      <c r="AQ1570" s="165">
        <f>(VLOOKUP($B1570,'P2 Origin'!$C$21:$M$176,9,0))*AP1570</f>
        <v>0</v>
      </c>
      <c r="AR1570" s="155">
        <f t="shared" si="672"/>
        <v>1</v>
      </c>
      <c r="AS1570" s="164">
        <f>(VLOOKUP(B1570,'P2 Origin'!$C$21:$M$176,10,0))*K1570</f>
        <v>0</v>
      </c>
      <c r="AT1570" s="164">
        <f>(VLOOKUP(B1570,'P2 Origin'!$C$21:$M$176,11,0))*J1570</f>
        <v>0</v>
      </c>
      <c r="AU1570" s="167">
        <v>59</v>
      </c>
      <c r="AV1570" s="168">
        <v>59</v>
      </c>
      <c r="AW1570" s="169">
        <v>0</v>
      </c>
      <c r="AX1570" s="170">
        <f>IF(AU1570&gt;=0.1,'P3 Bureaumarge zee- en luchtvr.'!$D$12,0)</f>
        <v>0</v>
      </c>
      <c r="AY1570" s="163">
        <f t="shared" si="689"/>
        <v>0</v>
      </c>
      <c r="AZ1570" s="157" t="str">
        <f>VLOOKUP(D1570,'P4 Destination'!$C$21:$O$176,13,0)</f>
        <v>USD</v>
      </c>
      <c r="BA1570" s="164">
        <f t="shared" si="690"/>
        <v>0</v>
      </c>
      <c r="BB1570" s="171">
        <f>IF(AU1570&gt;0.1,(VLOOKUP(D1570,'P4 Destination'!$C$21:$M$176,3,0))*I1570,0)</f>
        <v>0</v>
      </c>
      <c r="BC1570" s="172">
        <f t="shared" si="691"/>
        <v>0</v>
      </c>
      <c r="BD1570" s="171">
        <f>(VLOOKUP($D1570,'P4 Destination'!$C$21:$M$176,4,0))*BC1570</f>
        <v>0</v>
      </c>
      <c r="BE1570" s="172">
        <f t="shared" si="692"/>
        <v>0</v>
      </c>
      <c r="BF1570" s="171">
        <f>(VLOOKUP($D1570,'P4 Destination'!$C$21:$M$176,5,0))*BE1570</f>
        <v>0</v>
      </c>
      <c r="BG1570" s="172">
        <f t="shared" si="693"/>
        <v>0</v>
      </c>
      <c r="BH1570" s="171">
        <f>(VLOOKUP($D1570,'P4 Destination'!$C$21:$M$176,6,0))*BG1570</f>
        <v>0</v>
      </c>
      <c r="BI1570" s="172">
        <f t="shared" si="694"/>
        <v>0</v>
      </c>
      <c r="BJ1570" s="171">
        <f>(VLOOKUP($D1570,'P4 Destination'!$C$21:$M$176,7,0))*BI1570</f>
        <v>0</v>
      </c>
      <c r="BK1570" s="172">
        <f t="shared" si="695"/>
        <v>0</v>
      </c>
      <c r="BL1570" s="171">
        <f>(VLOOKUP($D1570,'P4 Destination'!$C$21:$M$176,8,0))*BK1570</f>
        <v>0</v>
      </c>
      <c r="BM1570" s="172">
        <f t="shared" si="696"/>
        <v>59</v>
      </c>
      <c r="BN1570" s="171">
        <f>(VLOOKUP($D1570,'P4 Destination'!$C$21:$M$176,9,0))*BM1570</f>
        <v>0</v>
      </c>
      <c r="BO1570" s="154">
        <f t="shared" si="673"/>
        <v>1</v>
      </c>
      <c r="BP1570" s="171">
        <f>(VLOOKUP(D1570,'P4 Destination'!$C$21:$M$176,10,0))*K1570</f>
        <v>0</v>
      </c>
      <c r="BQ1570" s="171">
        <f>(VLOOKUP(D1570,'P4 Destination'!$C$21:$M$176,11,0))*J1570</f>
        <v>0</v>
      </c>
      <c r="BR1570" s="173">
        <f t="shared" si="697"/>
        <v>0</v>
      </c>
      <c r="BS1570" s="173">
        <f>(AV1570*2500)*'P6 Verzekering'!$E$11</f>
        <v>0</v>
      </c>
      <c r="BT1570" s="173">
        <f>(AW1570*2500)*'P6 Verzekering'!$E$12</f>
        <v>0</v>
      </c>
      <c r="BU1570" s="173">
        <f>(L1570*2500)*'P6 Verzekering'!$E$13</f>
        <v>0</v>
      </c>
      <c r="BV1570" s="173">
        <f t="shared" si="698"/>
        <v>0</v>
      </c>
      <c r="BW1570"/>
      <c r="BX1570"/>
    </row>
    <row r="1571" spans="1:76">
      <c r="A1571" s="152" t="s">
        <v>2424</v>
      </c>
      <c r="B1571" s="152" t="s">
        <v>219</v>
      </c>
      <c r="C1571" s="152" t="s">
        <v>219</v>
      </c>
      <c r="D1571" s="152" t="s">
        <v>462</v>
      </c>
      <c r="E1571" s="152" t="s">
        <v>453</v>
      </c>
      <c r="F1571" s="153">
        <f t="shared" si="674"/>
        <v>88</v>
      </c>
      <c r="G1571" s="154">
        <v>1</v>
      </c>
      <c r="H1571" s="154">
        <f>IFERROR(VLOOKUP(B1571,'P2 Origin'!$C$21:$Q$176,15,FALSE),0)</f>
        <v>0</v>
      </c>
      <c r="I1571" s="154">
        <f>IFERROR(VLOOKUP(D1571,'P4 Destination'!$C$21:$Q$176,15,FALSE),0)</f>
        <v>1</v>
      </c>
      <c r="J1571" s="155"/>
      <c r="K1571" s="155">
        <v>1</v>
      </c>
      <c r="L1571" s="156">
        <v>0</v>
      </c>
      <c r="M1571" s="155">
        <v>0</v>
      </c>
      <c r="N1571" s="155">
        <v>0</v>
      </c>
      <c r="O1571" s="157">
        <f t="shared" si="675"/>
        <v>0</v>
      </c>
      <c r="P1571" s="158">
        <f t="shared" si="676"/>
        <v>0</v>
      </c>
      <c r="Q1571" s="159">
        <f>IFERROR(VLOOKUP(N1571,'P1 Intra-Europees'!$A$15:$H$25,3,0),0)*P1571</f>
        <v>0</v>
      </c>
      <c r="R1571" s="160">
        <f t="shared" si="677"/>
        <v>0</v>
      </c>
      <c r="S1571" s="159">
        <f>IFERROR(VLOOKUP(N1571,'P1 Intra-Europees'!$A$15:$H$25,4,0),0)*R1571</f>
        <v>0</v>
      </c>
      <c r="T1571" s="160">
        <f t="shared" si="678"/>
        <v>0</v>
      </c>
      <c r="U1571" s="159">
        <f>IFERROR(VLOOKUP(N1571,'P1 Intra-Europees'!$A$15:$H$25,5,0),0)*T1571</f>
        <v>0</v>
      </c>
      <c r="V1571" s="160">
        <f t="shared" si="679"/>
        <v>0</v>
      </c>
      <c r="W1571" s="159">
        <f>IFERROR(VLOOKUP(N1571,'P1 Intra-Europees'!$A$15:$H$25,6,0),0)*V1571</f>
        <v>0</v>
      </c>
      <c r="X1571" s="160">
        <f t="shared" si="680"/>
        <v>0</v>
      </c>
      <c r="Y1571" s="159">
        <f>IFERROR(VLOOKUP(N1571,'P1 Intra-Europees'!$A$15:$H$25,7,0),0)*X1571</f>
        <v>0</v>
      </c>
      <c r="Z1571" s="161">
        <f t="shared" si="681"/>
        <v>0</v>
      </c>
      <c r="AA1571" s="162">
        <f>IFERROR(VLOOKUP(N1571,'P1 Intra-Europees'!$A$15:$H$25,8,0),0)*Z1571</f>
        <v>0</v>
      </c>
      <c r="AB1571" s="163">
        <f t="shared" si="682"/>
        <v>0</v>
      </c>
      <c r="AC1571" s="157" t="str">
        <f>VLOOKUP(B1571,'P2 Origin'!$C$21:$O$176,13,0)</f>
        <v>EUR</v>
      </c>
      <c r="AD1571" s="164">
        <f t="shared" si="683"/>
        <v>0</v>
      </c>
      <c r="AE1571" s="165">
        <f>IF(AU1571&gt;0.1,VLOOKUP(B1571,'P2 Origin'!$C$21:$M$176,3,0)*H1571,0)</f>
        <v>0</v>
      </c>
      <c r="AF1571" s="166">
        <f t="shared" si="684"/>
        <v>0</v>
      </c>
      <c r="AG1571" s="165">
        <f>(VLOOKUP(B1571,'P2 Origin'!$C$21:$M$176,4,0))*AF1571</f>
        <v>0</v>
      </c>
      <c r="AH1571" s="166">
        <f t="shared" si="685"/>
        <v>0</v>
      </c>
      <c r="AI1571" s="165">
        <f>(VLOOKUP(B1571,'P2 Origin'!$C$21:$M$176,5,0))*AH1571</f>
        <v>0</v>
      </c>
      <c r="AJ1571" s="166">
        <f t="shared" si="699"/>
        <v>0</v>
      </c>
      <c r="AK1571" s="165">
        <f>(VLOOKUP(B1571,'P2 Origin'!$C$21:$M$176,6,0))*AJ1571</f>
        <v>0</v>
      </c>
      <c r="AL1571" s="166">
        <f t="shared" si="686"/>
        <v>0</v>
      </c>
      <c r="AM1571" s="165">
        <f>(VLOOKUP($B1571,'P2 Origin'!$C$21:$M$176,7,0))*AL1571</f>
        <v>0</v>
      </c>
      <c r="AN1571" s="166">
        <f t="shared" si="687"/>
        <v>0</v>
      </c>
      <c r="AO1571" s="165">
        <f>(VLOOKUP($B1571,'P2 Origin'!$C$21:$M$176,8,0))*AN1571</f>
        <v>0</v>
      </c>
      <c r="AP1571" s="166">
        <f t="shared" si="688"/>
        <v>88</v>
      </c>
      <c r="AQ1571" s="165">
        <f>(VLOOKUP($B1571,'P2 Origin'!$C$21:$M$176,9,0))*AP1571</f>
        <v>0</v>
      </c>
      <c r="AR1571" s="155">
        <f t="shared" si="672"/>
        <v>1</v>
      </c>
      <c r="AS1571" s="164">
        <f>(VLOOKUP(B1571,'P2 Origin'!$C$21:$M$176,10,0))*K1571</f>
        <v>0</v>
      </c>
      <c r="AT1571" s="164">
        <f>(VLOOKUP(B1571,'P2 Origin'!$C$21:$M$176,11,0))*J1571</f>
        <v>0</v>
      </c>
      <c r="AU1571" s="167">
        <v>88</v>
      </c>
      <c r="AV1571" s="168">
        <v>88</v>
      </c>
      <c r="AW1571" s="169">
        <v>0</v>
      </c>
      <c r="AX1571" s="170">
        <f>IF(AU1571&gt;=0.1,'P3 Bureaumarge zee- en luchtvr.'!$D$12,0)</f>
        <v>0</v>
      </c>
      <c r="AY1571" s="163">
        <f t="shared" si="689"/>
        <v>0</v>
      </c>
      <c r="AZ1571" s="157" t="str">
        <f>VLOOKUP(D1571,'P4 Destination'!$C$21:$O$176,13,0)</f>
        <v>USD</v>
      </c>
      <c r="BA1571" s="164">
        <f t="shared" si="690"/>
        <v>0</v>
      </c>
      <c r="BB1571" s="171">
        <f>IF(AU1571&gt;0.1,(VLOOKUP(D1571,'P4 Destination'!$C$21:$M$176,3,0))*I1571,0)</f>
        <v>0</v>
      </c>
      <c r="BC1571" s="172">
        <f t="shared" si="691"/>
        <v>0</v>
      </c>
      <c r="BD1571" s="171">
        <f>(VLOOKUP($D1571,'P4 Destination'!$C$21:$M$176,4,0))*BC1571</f>
        <v>0</v>
      </c>
      <c r="BE1571" s="172">
        <f t="shared" si="692"/>
        <v>0</v>
      </c>
      <c r="BF1571" s="171">
        <f>(VLOOKUP($D1571,'P4 Destination'!$C$21:$M$176,5,0))*BE1571</f>
        <v>0</v>
      </c>
      <c r="BG1571" s="172">
        <f t="shared" si="693"/>
        <v>0</v>
      </c>
      <c r="BH1571" s="171">
        <f>(VLOOKUP($D1571,'P4 Destination'!$C$21:$M$176,6,0))*BG1571</f>
        <v>0</v>
      </c>
      <c r="BI1571" s="172">
        <f t="shared" si="694"/>
        <v>0</v>
      </c>
      <c r="BJ1571" s="171">
        <f>(VLOOKUP($D1571,'P4 Destination'!$C$21:$M$176,7,0))*BI1571</f>
        <v>0</v>
      </c>
      <c r="BK1571" s="172">
        <f t="shared" si="695"/>
        <v>0</v>
      </c>
      <c r="BL1571" s="171">
        <f>(VLOOKUP($D1571,'P4 Destination'!$C$21:$M$176,8,0))*BK1571</f>
        <v>0</v>
      </c>
      <c r="BM1571" s="172">
        <f t="shared" si="696"/>
        <v>88</v>
      </c>
      <c r="BN1571" s="171">
        <f>(VLOOKUP($D1571,'P4 Destination'!$C$21:$M$176,9,0))*BM1571</f>
        <v>0</v>
      </c>
      <c r="BO1571" s="154">
        <f t="shared" si="673"/>
        <v>1</v>
      </c>
      <c r="BP1571" s="171">
        <f>(VLOOKUP(D1571,'P4 Destination'!$C$21:$M$176,10,0))*K1571</f>
        <v>0</v>
      </c>
      <c r="BQ1571" s="171">
        <f>(VLOOKUP(D1571,'P4 Destination'!$C$21:$M$176,11,0))*J1571</f>
        <v>0</v>
      </c>
      <c r="BR1571" s="173">
        <f t="shared" si="697"/>
        <v>0</v>
      </c>
      <c r="BS1571" s="173">
        <f>(AV1571*2500)*'P6 Verzekering'!$E$11</f>
        <v>0</v>
      </c>
      <c r="BT1571" s="173">
        <f>(AW1571*2500)*'P6 Verzekering'!$E$12</f>
        <v>0</v>
      </c>
      <c r="BU1571" s="173">
        <f>(L1571*2500)*'P6 Verzekering'!$E$13</f>
        <v>0</v>
      </c>
      <c r="BV1571" s="173">
        <f t="shared" si="698"/>
        <v>0</v>
      </c>
      <c r="BW1571"/>
      <c r="BX1571"/>
    </row>
    <row r="1572" spans="1:76">
      <c r="A1572" s="152" t="s">
        <v>2442</v>
      </c>
      <c r="B1572" s="152" t="s">
        <v>219</v>
      </c>
      <c r="C1572" s="152" t="s">
        <v>219</v>
      </c>
      <c r="D1572" s="152" t="s">
        <v>320</v>
      </c>
      <c r="E1572" s="152" t="s">
        <v>319</v>
      </c>
      <c r="F1572" s="153">
        <f t="shared" si="674"/>
        <v>30</v>
      </c>
      <c r="G1572" s="154">
        <v>1</v>
      </c>
      <c r="H1572" s="154">
        <f>IFERROR(VLOOKUP(B1572,'P2 Origin'!$C$21:$Q$176,15,FALSE),0)</f>
        <v>0</v>
      </c>
      <c r="I1572" s="154">
        <f>IFERROR(VLOOKUP(D1572,'P4 Destination'!$C$21:$Q$176,15,FALSE),0)</f>
        <v>0</v>
      </c>
      <c r="J1572" s="155"/>
      <c r="K1572" s="155">
        <v>1</v>
      </c>
      <c r="L1572" s="156">
        <v>0</v>
      </c>
      <c r="M1572" s="155">
        <v>0</v>
      </c>
      <c r="N1572" s="155">
        <v>0</v>
      </c>
      <c r="O1572" s="157">
        <f t="shared" si="675"/>
        <v>0</v>
      </c>
      <c r="P1572" s="158">
        <f t="shared" si="676"/>
        <v>0</v>
      </c>
      <c r="Q1572" s="159">
        <f>IFERROR(VLOOKUP(N1572,'P1 Intra-Europees'!$A$15:$H$25,3,0),0)*P1572</f>
        <v>0</v>
      </c>
      <c r="R1572" s="160">
        <f t="shared" si="677"/>
        <v>0</v>
      </c>
      <c r="S1572" s="159">
        <f>IFERROR(VLOOKUP(N1572,'P1 Intra-Europees'!$A$15:$H$25,4,0),0)*R1572</f>
        <v>0</v>
      </c>
      <c r="T1572" s="160">
        <f t="shared" si="678"/>
        <v>0</v>
      </c>
      <c r="U1572" s="159">
        <f>IFERROR(VLOOKUP(N1572,'P1 Intra-Europees'!$A$15:$H$25,5,0),0)*T1572</f>
        <v>0</v>
      </c>
      <c r="V1572" s="160">
        <f t="shared" si="679"/>
        <v>0</v>
      </c>
      <c r="W1572" s="159">
        <f>IFERROR(VLOOKUP(N1572,'P1 Intra-Europees'!$A$15:$H$25,6,0),0)*V1572</f>
        <v>0</v>
      </c>
      <c r="X1572" s="160">
        <f t="shared" si="680"/>
        <v>0</v>
      </c>
      <c r="Y1572" s="159">
        <f>IFERROR(VLOOKUP(N1572,'P1 Intra-Europees'!$A$15:$H$25,7,0),0)*X1572</f>
        <v>0</v>
      </c>
      <c r="Z1572" s="161">
        <f t="shared" si="681"/>
        <v>0</v>
      </c>
      <c r="AA1572" s="162">
        <f>IFERROR(VLOOKUP(N1572,'P1 Intra-Europees'!$A$15:$H$25,8,0),0)*Z1572</f>
        <v>0</v>
      </c>
      <c r="AB1572" s="163">
        <f t="shared" si="682"/>
        <v>0</v>
      </c>
      <c r="AC1572" s="157" t="str">
        <f>VLOOKUP(B1572,'P2 Origin'!$C$21:$O$176,13,0)</f>
        <v>EUR</v>
      </c>
      <c r="AD1572" s="164">
        <f t="shared" si="683"/>
        <v>0</v>
      </c>
      <c r="AE1572" s="165">
        <f>IF(AU1572&gt;0.1,VLOOKUP(B1572,'P2 Origin'!$C$21:$M$176,3,0)*H1572,0)</f>
        <v>0</v>
      </c>
      <c r="AF1572" s="166">
        <f t="shared" si="684"/>
        <v>0</v>
      </c>
      <c r="AG1572" s="165">
        <f>(VLOOKUP(B1572,'P2 Origin'!$C$21:$M$176,4,0))*AF1572</f>
        <v>0</v>
      </c>
      <c r="AH1572" s="166">
        <f t="shared" si="685"/>
        <v>0</v>
      </c>
      <c r="AI1572" s="165">
        <f>(VLOOKUP(B1572,'P2 Origin'!$C$21:$M$176,5,0))*AH1572</f>
        <v>0</v>
      </c>
      <c r="AJ1572" s="166">
        <f t="shared" si="699"/>
        <v>0</v>
      </c>
      <c r="AK1572" s="165">
        <f>(VLOOKUP(B1572,'P2 Origin'!$C$21:$M$176,6,0))*AJ1572</f>
        <v>0</v>
      </c>
      <c r="AL1572" s="166">
        <f t="shared" si="686"/>
        <v>30</v>
      </c>
      <c r="AM1572" s="165">
        <f>(VLOOKUP($B1572,'P2 Origin'!$C$21:$M$176,7,0))*AL1572</f>
        <v>0</v>
      </c>
      <c r="AN1572" s="166">
        <f t="shared" si="687"/>
        <v>0</v>
      </c>
      <c r="AO1572" s="165">
        <f>(VLOOKUP($B1572,'P2 Origin'!$C$21:$M$176,8,0))*AN1572</f>
        <v>0</v>
      </c>
      <c r="AP1572" s="166">
        <f t="shared" si="688"/>
        <v>0</v>
      </c>
      <c r="AQ1572" s="165">
        <f>(VLOOKUP($B1572,'P2 Origin'!$C$21:$M$176,9,0))*AP1572</f>
        <v>0</v>
      </c>
      <c r="AR1572" s="155">
        <f t="shared" ref="AR1572:AR1635" si="700">IF(AU1572&gt;=0.1,G1572,0)</f>
        <v>1</v>
      </c>
      <c r="AS1572" s="164">
        <f>(VLOOKUP(B1572,'P2 Origin'!$C$21:$M$176,10,0))*K1572</f>
        <v>0</v>
      </c>
      <c r="AT1572" s="164">
        <f>(VLOOKUP(B1572,'P2 Origin'!$C$21:$M$176,11,0))*J1572</f>
        <v>0</v>
      </c>
      <c r="AU1572" s="167">
        <v>30</v>
      </c>
      <c r="AV1572" s="168">
        <v>30</v>
      </c>
      <c r="AW1572" s="169">
        <v>0</v>
      </c>
      <c r="AX1572" s="170">
        <f>IF(AU1572&gt;=0.1,'P3 Bureaumarge zee- en luchtvr.'!$D$12,0)</f>
        <v>0</v>
      </c>
      <c r="AY1572" s="163">
        <f t="shared" si="689"/>
        <v>0</v>
      </c>
      <c r="AZ1572" s="157" t="str">
        <f>VLOOKUP(D1572,'P4 Destination'!$C$21:$O$176,13,0)</f>
        <v>USD</v>
      </c>
      <c r="BA1572" s="164">
        <f t="shared" si="690"/>
        <v>0</v>
      </c>
      <c r="BB1572" s="171">
        <f>IF(AU1572&gt;0.1,(VLOOKUP(D1572,'P4 Destination'!$C$21:$M$176,3,0))*I1572,0)</f>
        <v>0</v>
      </c>
      <c r="BC1572" s="172">
        <f t="shared" si="691"/>
        <v>0</v>
      </c>
      <c r="BD1572" s="171">
        <f>(VLOOKUP($D1572,'P4 Destination'!$C$21:$M$176,4,0))*BC1572</f>
        <v>0</v>
      </c>
      <c r="BE1572" s="172">
        <f t="shared" si="692"/>
        <v>0</v>
      </c>
      <c r="BF1572" s="171">
        <f>(VLOOKUP($D1572,'P4 Destination'!$C$21:$M$176,5,0))*BE1572</f>
        <v>0</v>
      </c>
      <c r="BG1572" s="172">
        <f t="shared" si="693"/>
        <v>0</v>
      </c>
      <c r="BH1572" s="171">
        <f>(VLOOKUP($D1572,'P4 Destination'!$C$21:$M$176,6,0))*BG1572</f>
        <v>0</v>
      </c>
      <c r="BI1572" s="172">
        <f t="shared" si="694"/>
        <v>30</v>
      </c>
      <c r="BJ1572" s="171">
        <f>(VLOOKUP($D1572,'P4 Destination'!$C$21:$M$176,7,0))*BI1572</f>
        <v>0</v>
      </c>
      <c r="BK1572" s="172">
        <f t="shared" si="695"/>
        <v>0</v>
      </c>
      <c r="BL1572" s="171">
        <f>(VLOOKUP($D1572,'P4 Destination'!$C$21:$M$176,8,0))*BK1572</f>
        <v>0</v>
      </c>
      <c r="BM1572" s="172">
        <f t="shared" si="696"/>
        <v>0</v>
      </c>
      <c r="BN1572" s="171">
        <f>(VLOOKUP($D1572,'P4 Destination'!$C$21:$M$176,9,0))*BM1572</f>
        <v>0</v>
      </c>
      <c r="BO1572" s="154">
        <f t="shared" ref="BO1572:BO1635" si="701">IF(AU1572&gt;=0.1,G1572,0)</f>
        <v>1</v>
      </c>
      <c r="BP1572" s="171">
        <f>(VLOOKUP(D1572,'P4 Destination'!$C$21:$M$176,10,0))*K1572</f>
        <v>0</v>
      </c>
      <c r="BQ1572" s="171">
        <f>(VLOOKUP(D1572,'P4 Destination'!$C$21:$M$176,11,0))*J1572</f>
        <v>0</v>
      </c>
      <c r="BR1572" s="173">
        <f t="shared" si="697"/>
        <v>0</v>
      </c>
      <c r="BS1572" s="173">
        <f>(AV1572*2500)*'P6 Verzekering'!$E$11</f>
        <v>0</v>
      </c>
      <c r="BT1572" s="173">
        <f>(AW1572*2500)*'P6 Verzekering'!$E$12</f>
        <v>0</v>
      </c>
      <c r="BU1572" s="173">
        <f>(L1572*2500)*'P6 Verzekering'!$E$13</f>
        <v>0</v>
      </c>
      <c r="BV1572" s="173">
        <f t="shared" si="698"/>
        <v>0</v>
      </c>
      <c r="BW1572"/>
      <c r="BX1572"/>
    </row>
    <row r="1573" spans="1:76">
      <c r="A1573" s="152" t="s">
        <v>2445</v>
      </c>
      <c r="B1573" s="152" t="s">
        <v>219</v>
      </c>
      <c r="C1573" s="152" t="s">
        <v>219</v>
      </c>
      <c r="D1573" s="152" t="s">
        <v>320</v>
      </c>
      <c r="E1573" s="152" t="s">
        <v>319</v>
      </c>
      <c r="F1573" s="153">
        <f t="shared" si="674"/>
        <v>29</v>
      </c>
      <c r="G1573" s="154">
        <v>1</v>
      </c>
      <c r="H1573" s="154">
        <f>IFERROR(VLOOKUP(B1573,'P2 Origin'!$C$21:$Q$176,15,FALSE),0)</f>
        <v>0</v>
      </c>
      <c r="I1573" s="154">
        <f>IFERROR(VLOOKUP(D1573,'P4 Destination'!$C$21:$Q$176,15,FALSE),0)</f>
        <v>0</v>
      </c>
      <c r="J1573" s="155"/>
      <c r="K1573" s="155">
        <v>1</v>
      </c>
      <c r="L1573" s="156">
        <v>0</v>
      </c>
      <c r="M1573" s="155">
        <v>0</v>
      </c>
      <c r="N1573" s="155">
        <v>0</v>
      </c>
      <c r="O1573" s="157">
        <f t="shared" si="675"/>
        <v>0</v>
      </c>
      <c r="P1573" s="158">
        <f t="shared" si="676"/>
        <v>0</v>
      </c>
      <c r="Q1573" s="159">
        <f>IFERROR(VLOOKUP(N1573,'P1 Intra-Europees'!$A$15:$H$25,3,0),0)*P1573</f>
        <v>0</v>
      </c>
      <c r="R1573" s="160">
        <f t="shared" si="677"/>
        <v>0</v>
      </c>
      <c r="S1573" s="159">
        <f>IFERROR(VLOOKUP(N1573,'P1 Intra-Europees'!$A$15:$H$25,4,0),0)*R1573</f>
        <v>0</v>
      </c>
      <c r="T1573" s="160">
        <f t="shared" si="678"/>
        <v>0</v>
      </c>
      <c r="U1573" s="159">
        <f>IFERROR(VLOOKUP(N1573,'P1 Intra-Europees'!$A$15:$H$25,5,0),0)*T1573</f>
        <v>0</v>
      </c>
      <c r="V1573" s="160">
        <f t="shared" si="679"/>
        <v>0</v>
      </c>
      <c r="W1573" s="159">
        <f>IFERROR(VLOOKUP(N1573,'P1 Intra-Europees'!$A$15:$H$25,6,0),0)*V1573</f>
        <v>0</v>
      </c>
      <c r="X1573" s="160">
        <f t="shared" si="680"/>
        <v>0</v>
      </c>
      <c r="Y1573" s="159">
        <f>IFERROR(VLOOKUP(N1573,'P1 Intra-Europees'!$A$15:$H$25,7,0),0)*X1573</f>
        <v>0</v>
      </c>
      <c r="Z1573" s="161">
        <f t="shared" si="681"/>
        <v>0</v>
      </c>
      <c r="AA1573" s="162">
        <f>IFERROR(VLOOKUP(N1573,'P1 Intra-Europees'!$A$15:$H$25,8,0),0)*Z1573</f>
        <v>0</v>
      </c>
      <c r="AB1573" s="163">
        <f t="shared" si="682"/>
        <v>0</v>
      </c>
      <c r="AC1573" s="157" t="str">
        <f>VLOOKUP(B1573,'P2 Origin'!$C$21:$O$176,13,0)</f>
        <v>EUR</v>
      </c>
      <c r="AD1573" s="164">
        <f t="shared" si="683"/>
        <v>0</v>
      </c>
      <c r="AE1573" s="165">
        <f>IF(AU1573&gt;0.1,VLOOKUP(B1573,'P2 Origin'!$C$21:$M$176,3,0)*H1573,0)</f>
        <v>0</v>
      </c>
      <c r="AF1573" s="166">
        <f t="shared" si="684"/>
        <v>0</v>
      </c>
      <c r="AG1573" s="165">
        <f>(VLOOKUP(B1573,'P2 Origin'!$C$21:$M$176,4,0))*AF1573</f>
        <v>0</v>
      </c>
      <c r="AH1573" s="166">
        <f t="shared" si="685"/>
        <v>0</v>
      </c>
      <c r="AI1573" s="165">
        <f>(VLOOKUP(B1573,'P2 Origin'!$C$21:$M$176,5,0))*AH1573</f>
        <v>0</v>
      </c>
      <c r="AJ1573" s="166">
        <f t="shared" si="699"/>
        <v>0</v>
      </c>
      <c r="AK1573" s="165">
        <f>(VLOOKUP(B1573,'P2 Origin'!$C$21:$M$176,6,0))*AJ1573</f>
        <v>0</v>
      </c>
      <c r="AL1573" s="166">
        <f t="shared" si="686"/>
        <v>29</v>
      </c>
      <c r="AM1573" s="165">
        <f>(VLOOKUP($B1573,'P2 Origin'!$C$21:$M$176,7,0))*AL1573</f>
        <v>0</v>
      </c>
      <c r="AN1573" s="166">
        <f t="shared" si="687"/>
        <v>0</v>
      </c>
      <c r="AO1573" s="165">
        <f>(VLOOKUP($B1573,'P2 Origin'!$C$21:$M$176,8,0))*AN1573</f>
        <v>0</v>
      </c>
      <c r="AP1573" s="166">
        <f t="shared" si="688"/>
        <v>0</v>
      </c>
      <c r="AQ1573" s="165">
        <f>(VLOOKUP($B1573,'P2 Origin'!$C$21:$M$176,9,0))*AP1573</f>
        <v>0</v>
      </c>
      <c r="AR1573" s="155">
        <f t="shared" si="700"/>
        <v>1</v>
      </c>
      <c r="AS1573" s="164">
        <f>(VLOOKUP(B1573,'P2 Origin'!$C$21:$M$176,10,0))*K1573</f>
        <v>0</v>
      </c>
      <c r="AT1573" s="164">
        <f>(VLOOKUP(B1573,'P2 Origin'!$C$21:$M$176,11,0))*J1573</f>
        <v>0</v>
      </c>
      <c r="AU1573" s="167">
        <v>29</v>
      </c>
      <c r="AV1573" s="168">
        <v>29</v>
      </c>
      <c r="AW1573" s="169">
        <v>0</v>
      </c>
      <c r="AX1573" s="170">
        <f>IF(AU1573&gt;=0.1,'P3 Bureaumarge zee- en luchtvr.'!$D$12,0)</f>
        <v>0</v>
      </c>
      <c r="AY1573" s="163">
        <f t="shared" si="689"/>
        <v>0</v>
      </c>
      <c r="AZ1573" s="157" t="str">
        <f>VLOOKUP(D1573,'P4 Destination'!$C$21:$O$176,13,0)</f>
        <v>USD</v>
      </c>
      <c r="BA1573" s="164">
        <f t="shared" si="690"/>
        <v>0</v>
      </c>
      <c r="BB1573" s="171">
        <f>IF(AU1573&gt;0.1,(VLOOKUP(D1573,'P4 Destination'!$C$21:$M$176,3,0))*I1573,0)</f>
        <v>0</v>
      </c>
      <c r="BC1573" s="172">
        <f t="shared" si="691"/>
        <v>0</v>
      </c>
      <c r="BD1573" s="171">
        <f>(VLOOKUP($D1573,'P4 Destination'!$C$21:$M$176,4,0))*BC1573</f>
        <v>0</v>
      </c>
      <c r="BE1573" s="172">
        <f t="shared" si="692"/>
        <v>0</v>
      </c>
      <c r="BF1573" s="171">
        <f>(VLOOKUP($D1573,'P4 Destination'!$C$21:$M$176,5,0))*BE1573</f>
        <v>0</v>
      </c>
      <c r="BG1573" s="172">
        <f t="shared" si="693"/>
        <v>0</v>
      </c>
      <c r="BH1573" s="171">
        <f>(VLOOKUP($D1573,'P4 Destination'!$C$21:$M$176,6,0))*BG1573</f>
        <v>0</v>
      </c>
      <c r="BI1573" s="172">
        <f t="shared" si="694"/>
        <v>29</v>
      </c>
      <c r="BJ1573" s="171">
        <f>(VLOOKUP($D1573,'P4 Destination'!$C$21:$M$176,7,0))*BI1573</f>
        <v>0</v>
      </c>
      <c r="BK1573" s="172">
        <f t="shared" si="695"/>
        <v>0</v>
      </c>
      <c r="BL1573" s="171">
        <f>(VLOOKUP($D1573,'P4 Destination'!$C$21:$M$176,8,0))*BK1573</f>
        <v>0</v>
      </c>
      <c r="BM1573" s="172">
        <f t="shared" si="696"/>
        <v>0</v>
      </c>
      <c r="BN1573" s="171">
        <f>(VLOOKUP($D1573,'P4 Destination'!$C$21:$M$176,9,0))*BM1573</f>
        <v>0</v>
      </c>
      <c r="BO1573" s="154">
        <f t="shared" si="701"/>
        <v>1</v>
      </c>
      <c r="BP1573" s="171">
        <f>(VLOOKUP(D1573,'P4 Destination'!$C$21:$M$176,10,0))*K1573</f>
        <v>0</v>
      </c>
      <c r="BQ1573" s="171">
        <f>(VLOOKUP(D1573,'P4 Destination'!$C$21:$M$176,11,0))*J1573</f>
        <v>0</v>
      </c>
      <c r="BR1573" s="173">
        <f t="shared" si="697"/>
        <v>0</v>
      </c>
      <c r="BS1573" s="173">
        <f>(AV1573*2500)*'P6 Verzekering'!$E$11</f>
        <v>0</v>
      </c>
      <c r="BT1573" s="173">
        <f>(AW1573*2500)*'P6 Verzekering'!$E$12</f>
        <v>0</v>
      </c>
      <c r="BU1573" s="173">
        <f>(L1573*2500)*'P6 Verzekering'!$E$13</f>
        <v>0</v>
      </c>
      <c r="BV1573" s="173">
        <f t="shared" si="698"/>
        <v>0</v>
      </c>
      <c r="BW1573"/>
      <c r="BX1573"/>
    </row>
    <row r="1574" spans="1:76">
      <c r="A1574" s="152" t="s">
        <v>2446</v>
      </c>
      <c r="B1574" s="152" t="s">
        <v>219</v>
      </c>
      <c r="C1574" s="152" t="s">
        <v>219</v>
      </c>
      <c r="D1574" s="152" t="s">
        <v>320</v>
      </c>
      <c r="E1574" s="152" t="s">
        <v>319</v>
      </c>
      <c r="F1574" s="153">
        <f t="shared" si="674"/>
        <v>52</v>
      </c>
      <c r="G1574" s="154">
        <v>1</v>
      </c>
      <c r="H1574" s="154">
        <f>IFERROR(VLOOKUP(B1574,'P2 Origin'!$C$21:$Q$176,15,FALSE),0)</f>
        <v>0</v>
      </c>
      <c r="I1574" s="154">
        <f>IFERROR(VLOOKUP(D1574,'P4 Destination'!$C$21:$Q$176,15,FALSE),0)</f>
        <v>0</v>
      </c>
      <c r="J1574" s="155"/>
      <c r="K1574" s="155">
        <v>1</v>
      </c>
      <c r="L1574" s="156">
        <v>0</v>
      </c>
      <c r="M1574" s="155">
        <v>0</v>
      </c>
      <c r="N1574" s="155">
        <v>0</v>
      </c>
      <c r="O1574" s="157">
        <f t="shared" si="675"/>
        <v>0</v>
      </c>
      <c r="P1574" s="158">
        <f t="shared" si="676"/>
        <v>0</v>
      </c>
      <c r="Q1574" s="159">
        <f>IFERROR(VLOOKUP(N1574,'P1 Intra-Europees'!$A$15:$H$25,3,0),0)*P1574</f>
        <v>0</v>
      </c>
      <c r="R1574" s="160">
        <f t="shared" si="677"/>
        <v>0</v>
      </c>
      <c r="S1574" s="159">
        <f>IFERROR(VLOOKUP(N1574,'P1 Intra-Europees'!$A$15:$H$25,4,0),0)*R1574</f>
        <v>0</v>
      </c>
      <c r="T1574" s="160">
        <f t="shared" si="678"/>
        <v>0</v>
      </c>
      <c r="U1574" s="159">
        <f>IFERROR(VLOOKUP(N1574,'P1 Intra-Europees'!$A$15:$H$25,5,0),0)*T1574</f>
        <v>0</v>
      </c>
      <c r="V1574" s="160">
        <f t="shared" si="679"/>
        <v>0</v>
      </c>
      <c r="W1574" s="159">
        <f>IFERROR(VLOOKUP(N1574,'P1 Intra-Europees'!$A$15:$H$25,6,0),0)*V1574</f>
        <v>0</v>
      </c>
      <c r="X1574" s="160">
        <f t="shared" si="680"/>
        <v>0</v>
      </c>
      <c r="Y1574" s="159">
        <f>IFERROR(VLOOKUP(N1574,'P1 Intra-Europees'!$A$15:$H$25,7,0),0)*X1574</f>
        <v>0</v>
      </c>
      <c r="Z1574" s="161">
        <f t="shared" si="681"/>
        <v>0</v>
      </c>
      <c r="AA1574" s="162">
        <f>IFERROR(VLOOKUP(N1574,'P1 Intra-Europees'!$A$15:$H$25,8,0),0)*Z1574</f>
        <v>0</v>
      </c>
      <c r="AB1574" s="163">
        <f t="shared" si="682"/>
        <v>0</v>
      </c>
      <c r="AC1574" s="157" t="str">
        <f>VLOOKUP(B1574,'P2 Origin'!$C$21:$O$176,13,0)</f>
        <v>EUR</v>
      </c>
      <c r="AD1574" s="164">
        <f t="shared" si="683"/>
        <v>0</v>
      </c>
      <c r="AE1574" s="165">
        <f>IF(AU1574&gt;0.1,VLOOKUP(B1574,'P2 Origin'!$C$21:$M$176,3,0)*H1574,0)</f>
        <v>0</v>
      </c>
      <c r="AF1574" s="166">
        <f t="shared" si="684"/>
        <v>0</v>
      </c>
      <c r="AG1574" s="165">
        <f>(VLOOKUP(B1574,'P2 Origin'!$C$21:$M$176,4,0))*AF1574</f>
        <v>0</v>
      </c>
      <c r="AH1574" s="166">
        <f t="shared" si="685"/>
        <v>0</v>
      </c>
      <c r="AI1574" s="165">
        <f>(VLOOKUP(B1574,'P2 Origin'!$C$21:$M$176,5,0))*AH1574</f>
        <v>0</v>
      </c>
      <c r="AJ1574" s="166">
        <f t="shared" si="699"/>
        <v>0</v>
      </c>
      <c r="AK1574" s="165">
        <f>(VLOOKUP(B1574,'P2 Origin'!$C$21:$M$176,6,0))*AJ1574</f>
        <v>0</v>
      </c>
      <c r="AL1574" s="166">
        <f t="shared" si="686"/>
        <v>0</v>
      </c>
      <c r="AM1574" s="165">
        <f>(VLOOKUP($B1574,'P2 Origin'!$C$21:$M$176,7,0))*AL1574</f>
        <v>0</v>
      </c>
      <c r="AN1574" s="166">
        <f t="shared" si="687"/>
        <v>0</v>
      </c>
      <c r="AO1574" s="165">
        <f>(VLOOKUP($B1574,'P2 Origin'!$C$21:$M$176,8,0))*AN1574</f>
        <v>0</v>
      </c>
      <c r="AP1574" s="166">
        <f t="shared" si="688"/>
        <v>52</v>
      </c>
      <c r="AQ1574" s="165">
        <f>(VLOOKUP($B1574,'P2 Origin'!$C$21:$M$176,9,0))*AP1574</f>
        <v>0</v>
      </c>
      <c r="AR1574" s="155">
        <f t="shared" si="700"/>
        <v>1</v>
      </c>
      <c r="AS1574" s="164">
        <f>(VLOOKUP(B1574,'P2 Origin'!$C$21:$M$176,10,0))*K1574</f>
        <v>0</v>
      </c>
      <c r="AT1574" s="164">
        <f>(VLOOKUP(B1574,'P2 Origin'!$C$21:$M$176,11,0))*J1574</f>
        <v>0</v>
      </c>
      <c r="AU1574" s="167">
        <v>52</v>
      </c>
      <c r="AV1574" s="168">
        <v>52</v>
      </c>
      <c r="AW1574" s="169">
        <v>0</v>
      </c>
      <c r="AX1574" s="170">
        <f>IF(AU1574&gt;=0.1,'P3 Bureaumarge zee- en luchtvr.'!$D$12,0)</f>
        <v>0</v>
      </c>
      <c r="AY1574" s="163">
        <f t="shared" si="689"/>
        <v>0</v>
      </c>
      <c r="AZ1574" s="157" t="str">
        <f>VLOOKUP(D1574,'P4 Destination'!$C$21:$O$176,13,0)</f>
        <v>USD</v>
      </c>
      <c r="BA1574" s="164">
        <f t="shared" si="690"/>
        <v>0</v>
      </c>
      <c r="BB1574" s="171">
        <f>IF(AU1574&gt;0.1,(VLOOKUP(D1574,'P4 Destination'!$C$21:$M$176,3,0))*I1574,0)</f>
        <v>0</v>
      </c>
      <c r="BC1574" s="172">
        <f t="shared" si="691"/>
        <v>0</v>
      </c>
      <c r="BD1574" s="171">
        <f>(VLOOKUP($D1574,'P4 Destination'!$C$21:$M$176,4,0))*BC1574</f>
        <v>0</v>
      </c>
      <c r="BE1574" s="172">
        <f t="shared" si="692"/>
        <v>0</v>
      </c>
      <c r="BF1574" s="171">
        <f>(VLOOKUP($D1574,'P4 Destination'!$C$21:$M$176,5,0))*BE1574</f>
        <v>0</v>
      </c>
      <c r="BG1574" s="172">
        <f t="shared" si="693"/>
        <v>0</v>
      </c>
      <c r="BH1574" s="171">
        <f>(VLOOKUP($D1574,'P4 Destination'!$C$21:$M$176,6,0))*BG1574</f>
        <v>0</v>
      </c>
      <c r="BI1574" s="172">
        <f t="shared" si="694"/>
        <v>0</v>
      </c>
      <c r="BJ1574" s="171">
        <f>(VLOOKUP($D1574,'P4 Destination'!$C$21:$M$176,7,0))*BI1574</f>
        <v>0</v>
      </c>
      <c r="BK1574" s="172">
        <f t="shared" si="695"/>
        <v>0</v>
      </c>
      <c r="BL1574" s="171">
        <f>(VLOOKUP($D1574,'P4 Destination'!$C$21:$M$176,8,0))*BK1574</f>
        <v>0</v>
      </c>
      <c r="BM1574" s="172">
        <f t="shared" si="696"/>
        <v>52</v>
      </c>
      <c r="BN1574" s="171">
        <f>(VLOOKUP($D1574,'P4 Destination'!$C$21:$M$176,9,0))*BM1574</f>
        <v>0</v>
      </c>
      <c r="BO1574" s="154">
        <f t="shared" si="701"/>
        <v>1</v>
      </c>
      <c r="BP1574" s="171">
        <f>(VLOOKUP(D1574,'P4 Destination'!$C$21:$M$176,10,0))*K1574</f>
        <v>0</v>
      </c>
      <c r="BQ1574" s="171">
        <f>(VLOOKUP(D1574,'P4 Destination'!$C$21:$M$176,11,0))*J1574</f>
        <v>0</v>
      </c>
      <c r="BR1574" s="173">
        <f t="shared" si="697"/>
        <v>0</v>
      </c>
      <c r="BS1574" s="173">
        <f>(AV1574*2500)*'P6 Verzekering'!$E$11</f>
        <v>0</v>
      </c>
      <c r="BT1574" s="173">
        <f>(AW1574*2500)*'P6 Verzekering'!$E$12</f>
        <v>0</v>
      </c>
      <c r="BU1574" s="173">
        <f>(L1574*2500)*'P6 Verzekering'!$E$13</f>
        <v>0</v>
      </c>
      <c r="BV1574" s="173">
        <f t="shared" si="698"/>
        <v>0</v>
      </c>
      <c r="BW1574"/>
      <c r="BX1574"/>
    </row>
    <row r="1575" spans="1:76">
      <c r="A1575" s="152" t="s">
        <v>2447</v>
      </c>
      <c r="B1575" s="152" t="s">
        <v>219</v>
      </c>
      <c r="C1575" s="152" t="s">
        <v>219</v>
      </c>
      <c r="D1575" s="152" t="s">
        <v>320</v>
      </c>
      <c r="E1575" s="152" t="s">
        <v>319</v>
      </c>
      <c r="F1575" s="153">
        <f t="shared" si="674"/>
        <v>30</v>
      </c>
      <c r="G1575" s="154">
        <v>1</v>
      </c>
      <c r="H1575" s="154">
        <f>IFERROR(VLOOKUP(B1575,'P2 Origin'!$C$21:$Q$176,15,FALSE),0)</f>
        <v>0</v>
      </c>
      <c r="I1575" s="154">
        <f>IFERROR(VLOOKUP(D1575,'P4 Destination'!$C$21:$Q$176,15,FALSE),0)</f>
        <v>0</v>
      </c>
      <c r="J1575" s="155"/>
      <c r="K1575" s="155">
        <v>1</v>
      </c>
      <c r="L1575" s="156">
        <v>0</v>
      </c>
      <c r="M1575" s="155">
        <v>0</v>
      </c>
      <c r="N1575" s="155">
        <v>0</v>
      </c>
      <c r="O1575" s="157">
        <f t="shared" si="675"/>
        <v>0</v>
      </c>
      <c r="P1575" s="158">
        <f t="shared" si="676"/>
        <v>0</v>
      </c>
      <c r="Q1575" s="159">
        <f>IFERROR(VLOOKUP(N1575,'P1 Intra-Europees'!$A$15:$H$25,3,0),0)*P1575</f>
        <v>0</v>
      </c>
      <c r="R1575" s="160">
        <f t="shared" si="677"/>
        <v>0</v>
      </c>
      <c r="S1575" s="159">
        <f>IFERROR(VLOOKUP(N1575,'P1 Intra-Europees'!$A$15:$H$25,4,0),0)*R1575</f>
        <v>0</v>
      </c>
      <c r="T1575" s="160">
        <f t="shared" si="678"/>
        <v>0</v>
      </c>
      <c r="U1575" s="159">
        <f>IFERROR(VLOOKUP(N1575,'P1 Intra-Europees'!$A$15:$H$25,5,0),0)*T1575</f>
        <v>0</v>
      </c>
      <c r="V1575" s="160">
        <f t="shared" si="679"/>
        <v>0</v>
      </c>
      <c r="W1575" s="159">
        <f>IFERROR(VLOOKUP(N1575,'P1 Intra-Europees'!$A$15:$H$25,6,0),0)*V1575</f>
        <v>0</v>
      </c>
      <c r="X1575" s="160">
        <f t="shared" si="680"/>
        <v>0</v>
      </c>
      <c r="Y1575" s="159">
        <f>IFERROR(VLOOKUP(N1575,'P1 Intra-Europees'!$A$15:$H$25,7,0),0)*X1575</f>
        <v>0</v>
      </c>
      <c r="Z1575" s="161">
        <f t="shared" si="681"/>
        <v>0</v>
      </c>
      <c r="AA1575" s="162">
        <f>IFERROR(VLOOKUP(N1575,'P1 Intra-Europees'!$A$15:$H$25,8,0),0)*Z1575</f>
        <v>0</v>
      </c>
      <c r="AB1575" s="163">
        <f t="shared" si="682"/>
        <v>0</v>
      </c>
      <c r="AC1575" s="157" t="str">
        <f>VLOOKUP(B1575,'P2 Origin'!$C$21:$O$176,13,0)</f>
        <v>EUR</v>
      </c>
      <c r="AD1575" s="164">
        <f t="shared" si="683"/>
        <v>0</v>
      </c>
      <c r="AE1575" s="165">
        <f>IF(AU1575&gt;0.1,VLOOKUP(B1575,'P2 Origin'!$C$21:$M$176,3,0)*H1575,0)</f>
        <v>0</v>
      </c>
      <c r="AF1575" s="166">
        <f t="shared" si="684"/>
        <v>0</v>
      </c>
      <c r="AG1575" s="165">
        <f>(VLOOKUP(B1575,'P2 Origin'!$C$21:$M$176,4,0))*AF1575</f>
        <v>0</v>
      </c>
      <c r="AH1575" s="166">
        <f t="shared" si="685"/>
        <v>0</v>
      </c>
      <c r="AI1575" s="165">
        <f>(VLOOKUP(B1575,'P2 Origin'!$C$21:$M$176,5,0))*AH1575</f>
        <v>0</v>
      </c>
      <c r="AJ1575" s="166">
        <f t="shared" si="699"/>
        <v>0</v>
      </c>
      <c r="AK1575" s="165">
        <f>(VLOOKUP(B1575,'P2 Origin'!$C$21:$M$176,6,0))*AJ1575</f>
        <v>0</v>
      </c>
      <c r="AL1575" s="166">
        <f t="shared" si="686"/>
        <v>30</v>
      </c>
      <c r="AM1575" s="165">
        <f>(VLOOKUP($B1575,'P2 Origin'!$C$21:$M$176,7,0))*AL1575</f>
        <v>0</v>
      </c>
      <c r="AN1575" s="166">
        <f t="shared" si="687"/>
        <v>0</v>
      </c>
      <c r="AO1575" s="165">
        <f>(VLOOKUP($B1575,'P2 Origin'!$C$21:$M$176,8,0))*AN1575</f>
        <v>0</v>
      </c>
      <c r="AP1575" s="166">
        <f t="shared" si="688"/>
        <v>0</v>
      </c>
      <c r="AQ1575" s="165">
        <f>(VLOOKUP($B1575,'P2 Origin'!$C$21:$M$176,9,0))*AP1575</f>
        <v>0</v>
      </c>
      <c r="AR1575" s="155">
        <f t="shared" si="700"/>
        <v>1</v>
      </c>
      <c r="AS1575" s="164">
        <f>(VLOOKUP(B1575,'P2 Origin'!$C$21:$M$176,10,0))*K1575</f>
        <v>0</v>
      </c>
      <c r="AT1575" s="164">
        <f>(VLOOKUP(B1575,'P2 Origin'!$C$21:$M$176,11,0))*J1575</f>
        <v>0</v>
      </c>
      <c r="AU1575" s="167">
        <v>30</v>
      </c>
      <c r="AV1575" s="168">
        <v>30</v>
      </c>
      <c r="AW1575" s="169">
        <v>0</v>
      </c>
      <c r="AX1575" s="170">
        <f>IF(AU1575&gt;=0.1,'P3 Bureaumarge zee- en luchtvr.'!$D$12,0)</f>
        <v>0</v>
      </c>
      <c r="AY1575" s="163">
        <f t="shared" si="689"/>
        <v>0</v>
      </c>
      <c r="AZ1575" s="157" t="str">
        <f>VLOOKUP(D1575,'P4 Destination'!$C$21:$O$176,13,0)</f>
        <v>USD</v>
      </c>
      <c r="BA1575" s="164">
        <f t="shared" si="690"/>
        <v>0</v>
      </c>
      <c r="BB1575" s="171">
        <f>IF(AU1575&gt;0.1,(VLOOKUP(D1575,'P4 Destination'!$C$21:$M$176,3,0))*I1575,0)</f>
        <v>0</v>
      </c>
      <c r="BC1575" s="172">
        <f t="shared" si="691"/>
        <v>0</v>
      </c>
      <c r="BD1575" s="171">
        <f>(VLOOKUP($D1575,'P4 Destination'!$C$21:$M$176,4,0))*BC1575</f>
        <v>0</v>
      </c>
      <c r="BE1575" s="172">
        <f t="shared" si="692"/>
        <v>0</v>
      </c>
      <c r="BF1575" s="171">
        <f>(VLOOKUP($D1575,'P4 Destination'!$C$21:$M$176,5,0))*BE1575</f>
        <v>0</v>
      </c>
      <c r="BG1575" s="172">
        <f t="shared" si="693"/>
        <v>0</v>
      </c>
      <c r="BH1575" s="171">
        <f>(VLOOKUP($D1575,'P4 Destination'!$C$21:$M$176,6,0))*BG1575</f>
        <v>0</v>
      </c>
      <c r="BI1575" s="172">
        <f t="shared" si="694"/>
        <v>30</v>
      </c>
      <c r="BJ1575" s="171">
        <f>(VLOOKUP($D1575,'P4 Destination'!$C$21:$M$176,7,0))*BI1575</f>
        <v>0</v>
      </c>
      <c r="BK1575" s="172">
        <f t="shared" si="695"/>
        <v>0</v>
      </c>
      <c r="BL1575" s="171">
        <f>(VLOOKUP($D1575,'P4 Destination'!$C$21:$M$176,8,0))*BK1575</f>
        <v>0</v>
      </c>
      <c r="BM1575" s="172">
        <f t="shared" si="696"/>
        <v>0</v>
      </c>
      <c r="BN1575" s="171">
        <f>(VLOOKUP($D1575,'P4 Destination'!$C$21:$M$176,9,0))*BM1575</f>
        <v>0</v>
      </c>
      <c r="BO1575" s="154">
        <f t="shared" si="701"/>
        <v>1</v>
      </c>
      <c r="BP1575" s="171">
        <f>(VLOOKUP(D1575,'P4 Destination'!$C$21:$M$176,10,0))*K1575</f>
        <v>0</v>
      </c>
      <c r="BQ1575" s="171">
        <f>(VLOOKUP(D1575,'P4 Destination'!$C$21:$M$176,11,0))*J1575</f>
        <v>0</v>
      </c>
      <c r="BR1575" s="173">
        <f t="shared" si="697"/>
        <v>0</v>
      </c>
      <c r="BS1575" s="173">
        <f>(AV1575*2500)*'P6 Verzekering'!$E$11</f>
        <v>0</v>
      </c>
      <c r="BT1575" s="173">
        <f>(AW1575*2500)*'P6 Verzekering'!$E$12</f>
        <v>0</v>
      </c>
      <c r="BU1575" s="173">
        <f>(L1575*2500)*'P6 Verzekering'!$E$13</f>
        <v>0</v>
      </c>
      <c r="BV1575" s="173">
        <f t="shared" si="698"/>
        <v>0</v>
      </c>
      <c r="BW1575"/>
      <c r="BX1575"/>
    </row>
    <row r="1576" spans="1:76">
      <c r="A1576" s="152" t="s">
        <v>2448</v>
      </c>
      <c r="B1576" s="152" t="s">
        <v>219</v>
      </c>
      <c r="C1576" s="152" t="s">
        <v>219</v>
      </c>
      <c r="D1576" s="152" t="s">
        <v>320</v>
      </c>
      <c r="E1576" s="152" t="s">
        <v>319</v>
      </c>
      <c r="F1576" s="153">
        <f t="shared" si="674"/>
        <v>30</v>
      </c>
      <c r="G1576" s="154">
        <v>1</v>
      </c>
      <c r="H1576" s="154">
        <f>IFERROR(VLOOKUP(B1576,'P2 Origin'!$C$21:$Q$176,15,FALSE),0)</f>
        <v>0</v>
      </c>
      <c r="I1576" s="154">
        <f>IFERROR(VLOOKUP(D1576,'P4 Destination'!$C$21:$Q$176,15,FALSE),0)</f>
        <v>0</v>
      </c>
      <c r="J1576" s="155"/>
      <c r="K1576" s="155">
        <v>1</v>
      </c>
      <c r="L1576" s="156">
        <v>0</v>
      </c>
      <c r="M1576" s="155">
        <v>0</v>
      </c>
      <c r="N1576" s="155">
        <v>0</v>
      </c>
      <c r="O1576" s="157">
        <f t="shared" si="675"/>
        <v>0</v>
      </c>
      <c r="P1576" s="158">
        <f t="shared" si="676"/>
        <v>0</v>
      </c>
      <c r="Q1576" s="159">
        <f>IFERROR(VLOOKUP(N1576,'P1 Intra-Europees'!$A$15:$H$25,3,0),0)*P1576</f>
        <v>0</v>
      </c>
      <c r="R1576" s="160">
        <f t="shared" si="677"/>
        <v>0</v>
      </c>
      <c r="S1576" s="159">
        <f>IFERROR(VLOOKUP(N1576,'P1 Intra-Europees'!$A$15:$H$25,4,0),0)*R1576</f>
        <v>0</v>
      </c>
      <c r="T1576" s="160">
        <f t="shared" si="678"/>
        <v>0</v>
      </c>
      <c r="U1576" s="159">
        <f>IFERROR(VLOOKUP(N1576,'P1 Intra-Europees'!$A$15:$H$25,5,0),0)*T1576</f>
        <v>0</v>
      </c>
      <c r="V1576" s="160">
        <f t="shared" si="679"/>
        <v>0</v>
      </c>
      <c r="W1576" s="159">
        <f>IFERROR(VLOOKUP(N1576,'P1 Intra-Europees'!$A$15:$H$25,6,0),0)*V1576</f>
        <v>0</v>
      </c>
      <c r="X1576" s="160">
        <f t="shared" si="680"/>
        <v>0</v>
      </c>
      <c r="Y1576" s="159">
        <f>IFERROR(VLOOKUP(N1576,'P1 Intra-Europees'!$A$15:$H$25,7,0),0)*X1576</f>
        <v>0</v>
      </c>
      <c r="Z1576" s="161">
        <f t="shared" si="681"/>
        <v>0</v>
      </c>
      <c r="AA1576" s="162">
        <f>IFERROR(VLOOKUP(N1576,'P1 Intra-Europees'!$A$15:$H$25,8,0),0)*Z1576</f>
        <v>0</v>
      </c>
      <c r="AB1576" s="163">
        <f t="shared" si="682"/>
        <v>0</v>
      </c>
      <c r="AC1576" s="157" t="str">
        <f>VLOOKUP(B1576,'P2 Origin'!$C$21:$O$176,13,0)</f>
        <v>EUR</v>
      </c>
      <c r="AD1576" s="164">
        <f t="shared" si="683"/>
        <v>0</v>
      </c>
      <c r="AE1576" s="165">
        <f>IF(AU1576&gt;0.1,VLOOKUP(B1576,'P2 Origin'!$C$21:$M$176,3,0)*H1576,0)</f>
        <v>0</v>
      </c>
      <c r="AF1576" s="166">
        <f t="shared" si="684"/>
        <v>0</v>
      </c>
      <c r="AG1576" s="165">
        <f>(VLOOKUP(B1576,'P2 Origin'!$C$21:$M$176,4,0))*AF1576</f>
        <v>0</v>
      </c>
      <c r="AH1576" s="166">
        <f t="shared" si="685"/>
        <v>0</v>
      </c>
      <c r="AI1576" s="165">
        <f>(VLOOKUP(B1576,'P2 Origin'!$C$21:$M$176,5,0))*AH1576</f>
        <v>0</v>
      </c>
      <c r="AJ1576" s="166">
        <f t="shared" si="699"/>
        <v>0</v>
      </c>
      <c r="AK1576" s="165">
        <f>(VLOOKUP(B1576,'P2 Origin'!$C$21:$M$176,6,0))*AJ1576</f>
        <v>0</v>
      </c>
      <c r="AL1576" s="166">
        <f t="shared" si="686"/>
        <v>30</v>
      </c>
      <c r="AM1576" s="165">
        <f>(VLOOKUP($B1576,'P2 Origin'!$C$21:$M$176,7,0))*AL1576</f>
        <v>0</v>
      </c>
      <c r="AN1576" s="166">
        <f t="shared" si="687"/>
        <v>0</v>
      </c>
      <c r="AO1576" s="165">
        <f>(VLOOKUP($B1576,'P2 Origin'!$C$21:$M$176,8,0))*AN1576</f>
        <v>0</v>
      </c>
      <c r="AP1576" s="166">
        <f t="shared" si="688"/>
        <v>0</v>
      </c>
      <c r="AQ1576" s="165">
        <f>(VLOOKUP($B1576,'P2 Origin'!$C$21:$M$176,9,0))*AP1576</f>
        <v>0</v>
      </c>
      <c r="AR1576" s="155">
        <f t="shared" si="700"/>
        <v>1</v>
      </c>
      <c r="AS1576" s="164">
        <f>(VLOOKUP(B1576,'P2 Origin'!$C$21:$M$176,10,0))*K1576</f>
        <v>0</v>
      </c>
      <c r="AT1576" s="164">
        <f>(VLOOKUP(B1576,'P2 Origin'!$C$21:$M$176,11,0))*J1576</f>
        <v>0</v>
      </c>
      <c r="AU1576" s="167">
        <v>30</v>
      </c>
      <c r="AV1576" s="168">
        <v>30</v>
      </c>
      <c r="AW1576" s="169">
        <v>0</v>
      </c>
      <c r="AX1576" s="170">
        <f>IF(AU1576&gt;=0.1,'P3 Bureaumarge zee- en luchtvr.'!$D$12,0)</f>
        <v>0</v>
      </c>
      <c r="AY1576" s="163">
        <f t="shared" si="689"/>
        <v>0</v>
      </c>
      <c r="AZ1576" s="157" t="str">
        <f>VLOOKUP(D1576,'P4 Destination'!$C$21:$O$176,13,0)</f>
        <v>USD</v>
      </c>
      <c r="BA1576" s="164">
        <f t="shared" si="690"/>
        <v>0</v>
      </c>
      <c r="BB1576" s="171">
        <f>IF(AU1576&gt;0.1,(VLOOKUP(D1576,'P4 Destination'!$C$21:$M$176,3,0))*I1576,0)</f>
        <v>0</v>
      </c>
      <c r="BC1576" s="172">
        <f t="shared" si="691"/>
        <v>0</v>
      </c>
      <c r="BD1576" s="171">
        <f>(VLOOKUP($D1576,'P4 Destination'!$C$21:$M$176,4,0))*BC1576</f>
        <v>0</v>
      </c>
      <c r="BE1576" s="172">
        <f t="shared" si="692"/>
        <v>0</v>
      </c>
      <c r="BF1576" s="171">
        <f>(VLOOKUP($D1576,'P4 Destination'!$C$21:$M$176,5,0))*BE1576</f>
        <v>0</v>
      </c>
      <c r="BG1576" s="172">
        <f t="shared" si="693"/>
        <v>0</v>
      </c>
      <c r="BH1576" s="171">
        <f>(VLOOKUP($D1576,'P4 Destination'!$C$21:$M$176,6,0))*BG1576</f>
        <v>0</v>
      </c>
      <c r="BI1576" s="172">
        <f t="shared" si="694"/>
        <v>30</v>
      </c>
      <c r="BJ1576" s="171">
        <f>(VLOOKUP($D1576,'P4 Destination'!$C$21:$M$176,7,0))*BI1576</f>
        <v>0</v>
      </c>
      <c r="BK1576" s="172">
        <f t="shared" si="695"/>
        <v>0</v>
      </c>
      <c r="BL1576" s="171">
        <f>(VLOOKUP($D1576,'P4 Destination'!$C$21:$M$176,8,0))*BK1576</f>
        <v>0</v>
      </c>
      <c r="BM1576" s="172">
        <f t="shared" si="696"/>
        <v>0</v>
      </c>
      <c r="BN1576" s="171">
        <f>(VLOOKUP($D1576,'P4 Destination'!$C$21:$M$176,9,0))*BM1576</f>
        <v>0</v>
      </c>
      <c r="BO1576" s="154">
        <f t="shared" si="701"/>
        <v>1</v>
      </c>
      <c r="BP1576" s="171">
        <f>(VLOOKUP(D1576,'P4 Destination'!$C$21:$M$176,10,0))*K1576</f>
        <v>0</v>
      </c>
      <c r="BQ1576" s="171">
        <f>(VLOOKUP(D1576,'P4 Destination'!$C$21:$M$176,11,0))*J1576</f>
        <v>0</v>
      </c>
      <c r="BR1576" s="173">
        <f t="shared" si="697"/>
        <v>0</v>
      </c>
      <c r="BS1576" s="173">
        <f>(AV1576*2500)*'P6 Verzekering'!$E$11</f>
        <v>0</v>
      </c>
      <c r="BT1576" s="173">
        <f>(AW1576*2500)*'P6 Verzekering'!$E$12</f>
        <v>0</v>
      </c>
      <c r="BU1576" s="173">
        <f>(L1576*2500)*'P6 Verzekering'!$E$13</f>
        <v>0</v>
      </c>
      <c r="BV1576" s="173">
        <f t="shared" si="698"/>
        <v>0</v>
      </c>
      <c r="BW1576"/>
      <c r="BX1576"/>
    </row>
    <row r="1577" spans="1:76">
      <c r="A1577" s="152" t="s">
        <v>2450</v>
      </c>
      <c r="B1577" s="152" t="s">
        <v>219</v>
      </c>
      <c r="C1577" s="152" t="s">
        <v>219</v>
      </c>
      <c r="D1577" s="152" t="s">
        <v>320</v>
      </c>
      <c r="E1577" s="152" t="s">
        <v>319</v>
      </c>
      <c r="F1577" s="153">
        <f t="shared" si="674"/>
        <v>31</v>
      </c>
      <c r="G1577" s="154">
        <v>1</v>
      </c>
      <c r="H1577" s="154">
        <f>IFERROR(VLOOKUP(B1577,'P2 Origin'!$C$21:$Q$176,15,FALSE),0)</f>
        <v>0</v>
      </c>
      <c r="I1577" s="154">
        <f>IFERROR(VLOOKUP(D1577,'P4 Destination'!$C$21:$Q$176,15,FALSE),0)</f>
        <v>0</v>
      </c>
      <c r="J1577" s="155"/>
      <c r="K1577" s="155">
        <v>1</v>
      </c>
      <c r="L1577" s="156">
        <v>0</v>
      </c>
      <c r="M1577" s="155">
        <v>0</v>
      </c>
      <c r="N1577" s="155">
        <v>0</v>
      </c>
      <c r="O1577" s="157">
        <f t="shared" si="675"/>
        <v>0</v>
      </c>
      <c r="P1577" s="158">
        <f t="shared" si="676"/>
        <v>0</v>
      </c>
      <c r="Q1577" s="159">
        <f>IFERROR(VLOOKUP(N1577,'P1 Intra-Europees'!$A$15:$H$25,3,0),0)*P1577</f>
        <v>0</v>
      </c>
      <c r="R1577" s="160">
        <f t="shared" si="677"/>
        <v>0</v>
      </c>
      <c r="S1577" s="159">
        <f>IFERROR(VLOOKUP(N1577,'P1 Intra-Europees'!$A$15:$H$25,4,0),0)*R1577</f>
        <v>0</v>
      </c>
      <c r="T1577" s="160">
        <f t="shared" si="678"/>
        <v>0</v>
      </c>
      <c r="U1577" s="159">
        <f>IFERROR(VLOOKUP(N1577,'P1 Intra-Europees'!$A$15:$H$25,5,0),0)*T1577</f>
        <v>0</v>
      </c>
      <c r="V1577" s="160">
        <f t="shared" si="679"/>
        <v>0</v>
      </c>
      <c r="W1577" s="159">
        <f>IFERROR(VLOOKUP(N1577,'P1 Intra-Europees'!$A$15:$H$25,6,0),0)*V1577</f>
        <v>0</v>
      </c>
      <c r="X1577" s="160">
        <f t="shared" si="680"/>
        <v>0</v>
      </c>
      <c r="Y1577" s="159">
        <f>IFERROR(VLOOKUP(N1577,'P1 Intra-Europees'!$A$15:$H$25,7,0),0)*X1577</f>
        <v>0</v>
      </c>
      <c r="Z1577" s="161">
        <f t="shared" si="681"/>
        <v>0</v>
      </c>
      <c r="AA1577" s="162">
        <f>IFERROR(VLOOKUP(N1577,'P1 Intra-Europees'!$A$15:$H$25,8,0),0)*Z1577</f>
        <v>0</v>
      </c>
      <c r="AB1577" s="163">
        <f t="shared" si="682"/>
        <v>0</v>
      </c>
      <c r="AC1577" s="157" t="str">
        <f>VLOOKUP(B1577,'P2 Origin'!$C$21:$O$176,13,0)</f>
        <v>EUR</v>
      </c>
      <c r="AD1577" s="164">
        <f t="shared" si="683"/>
        <v>0</v>
      </c>
      <c r="AE1577" s="165">
        <f>IF(AU1577&gt;0.1,VLOOKUP(B1577,'P2 Origin'!$C$21:$M$176,3,0)*H1577,0)</f>
        <v>0</v>
      </c>
      <c r="AF1577" s="166">
        <f t="shared" si="684"/>
        <v>0</v>
      </c>
      <c r="AG1577" s="165">
        <f>(VLOOKUP(B1577,'P2 Origin'!$C$21:$M$176,4,0))*AF1577</f>
        <v>0</v>
      </c>
      <c r="AH1577" s="166">
        <f t="shared" si="685"/>
        <v>0</v>
      </c>
      <c r="AI1577" s="165">
        <f>(VLOOKUP(B1577,'P2 Origin'!$C$21:$M$176,5,0))*AH1577</f>
        <v>0</v>
      </c>
      <c r="AJ1577" s="166">
        <f t="shared" si="699"/>
        <v>0</v>
      </c>
      <c r="AK1577" s="165">
        <f>(VLOOKUP(B1577,'P2 Origin'!$C$21:$M$176,6,0))*AJ1577</f>
        <v>0</v>
      </c>
      <c r="AL1577" s="166">
        <f t="shared" si="686"/>
        <v>31</v>
      </c>
      <c r="AM1577" s="165">
        <f>(VLOOKUP($B1577,'P2 Origin'!$C$21:$M$176,7,0))*AL1577</f>
        <v>0</v>
      </c>
      <c r="AN1577" s="166">
        <f t="shared" si="687"/>
        <v>0</v>
      </c>
      <c r="AO1577" s="165">
        <f>(VLOOKUP($B1577,'P2 Origin'!$C$21:$M$176,8,0))*AN1577</f>
        <v>0</v>
      </c>
      <c r="AP1577" s="166">
        <f t="shared" si="688"/>
        <v>0</v>
      </c>
      <c r="AQ1577" s="165">
        <f>(VLOOKUP($B1577,'P2 Origin'!$C$21:$M$176,9,0))*AP1577</f>
        <v>0</v>
      </c>
      <c r="AR1577" s="155">
        <f t="shared" si="700"/>
        <v>1</v>
      </c>
      <c r="AS1577" s="164">
        <f>(VLOOKUP(B1577,'P2 Origin'!$C$21:$M$176,10,0))*K1577</f>
        <v>0</v>
      </c>
      <c r="AT1577" s="164">
        <f>(VLOOKUP(B1577,'P2 Origin'!$C$21:$M$176,11,0))*J1577</f>
        <v>0</v>
      </c>
      <c r="AU1577" s="167">
        <v>31</v>
      </c>
      <c r="AV1577" s="168">
        <v>31</v>
      </c>
      <c r="AW1577" s="169">
        <v>0</v>
      </c>
      <c r="AX1577" s="170">
        <f>IF(AU1577&gt;=0.1,'P3 Bureaumarge zee- en luchtvr.'!$D$12,0)</f>
        <v>0</v>
      </c>
      <c r="AY1577" s="163">
        <f t="shared" si="689"/>
        <v>0</v>
      </c>
      <c r="AZ1577" s="157" t="str">
        <f>VLOOKUP(D1577,'P4 Destination'!$C$21:$O$176,13,0)</f>
        <v>USD</v>
      </c>
      <c r="BA1577" s="164">
        <f t="shared" si="690"/>
        <v>0</v>
      </c>
      <c r="BB1577" s="171">
        <f>IF(AU1577&gt;0.1,(VLOOKUP(D1577,'P4 Destination'!$C$21:$M$176,3,0))*I1577,0)</f>
        <v>0</v>
      </c>
      <c r="BC1577" s="172">
        <f t="shared" si="691"/>
        <v>0</v>
      </c>
      <c r="BD1577" s="171">
        <f>(VLOOKUP($D1577,'P4 Destination'!$C$21:$M$176,4,0))*BC1577</f>
        <v>0</v>
      </c>
      <c r="BE1577" s="172">
        <f t="shared" si="692"/>
        <v>0</v>
      </c>
      <c r="BF1577" s="171">
        <f>(VLOOKUP($D1577,'P4 Destination'!$C$21:$M$176,5,0))*BE1577</f>
        <v>0</v>
      </c>
      <c r="BG1577" s="172">
        <f t="shared" si="693"/>
        <v>0</v>
      </c>
      <c r="BH1577" s="171">
        <f>(VLOOKUP($D1577,'P4 Destination'!$C$21:$M$176,6,0))*BG1577</f>
        <v>0</v>
      </c>
      <c r="BI1577" s="172">
        <f t="shared" si="694"/>
        <v>31</v>
      </c>
      <c r="BJ1577" s="171">
        <f>(VLOOKUP($D1577,'P4 Destination'!$C$21:$M$176,7,0))*BI1577</f>
        <v>0</v>
      </c>
      <c r="BK1577" s="172">
        <f t="shared" si="695"/>
        <v>0</v>
      </c>
      <c r="BL1577" s="171">
        <f>(VLOOKUP($D1577,'P4 Destination'!$C$21:$M$176,8,0))*BK1577</f>
        <v>0</v>
      </c>
      <c r="BM1577" s="172">
        <f t="shared" si="696"/>
        <v>0</v>
      </c>
      <c r="BN1577" s="171">
        <f>(VLOOKUP($D1577,'P4 Destination'!$C$21:$M$176,9,0))*BM1577</f>
        <v>0</v>
      </c>
      <c r="BO1577" s="154">
        <f t="shared" si="701"/>
        <v>1</v>
      </c>
      <c r="BP1577" s="171">
        <f>(VLOOKUP(D1577,'P4 Destination'!$C$21:$M$176,10,0))*K1577</f>
        <v>0</v>
      </c>
      <c r="BQ1577" s="171">
        <f>(VLOOKUP(D1577,'P4 Destination'!$C$21:$M$176,11,0))*J1577</f>
        <v>0</v>
      </c>
      <c r="BR1577" s="173">
        <f t="shared" si="697"/>
        <v>0</v>
      </c>
      <c r="BS1577" s="173">
        <f>(AV1577*2500)*'P6 Verzekering'!$E$11</f>
        <v>0</v>
      </c>
      <c r="BT1577" s="173">
        <f>(AW1577*2500)*'P6 Verzekering'!$E$12</f>
        <v>0</v>
      </c>
      <c r="BU1577" s="173">
        <f>(L1577*2500)*'P6 Verzekering'!$E$13</f>
        <v>0</v>
      </c>
      <c r="BV1577" s="173">
        <f t="shared" si="698"/>
        <v>0</v>
      </c>
      <c r="BW1577"/>
      <c r="BX1577"/>
    </row>
    <row r="1578" spans="1:76">
      <c r="A1578" s="152" t="s">
        <v>2452</v>
      </c>
      <c r="B1578" s="152" t="s">
        <v>219</v>
      </c>
      <c r="C1578" s="152" t="s">
        <v>219</v>
      </c>
      <c r="D1578" s="152" t="s">
        <v>320</v>
      </c>
      <c r="E1578" s="152" t="s">
        <v>319</v>
      </c>
      <c r="F1578" s="153">
        <f t="shared" si="674"/>
        <v>30</v>
      </c>
      <c r="G1578" s="154">
        <v>1</v>
      </c>
      <c r="H1578" s="154">
        <f>IFERROR(VLOOKUP(B1578,'P2 Origin'!$C$21:$Q$176,15,FALSE),0)</f>
        <v>0</v>
      </c>
      <c r="I1578" s="154">
        <f>IFERROR(VLOOKUP(D1578,'P4 Destination'!$C$21:$Q$176,15,FALSE),0)</f>
        <v>0</v>
      </c>
      <c r="J1578" s="155"/>
      <c r="K1578" s="155">
        <v>1</v>
      </c>
      <c r="L1578" s="156">
        <v>0</v>
      </c>
      <c r="M1578" s="155">
        <v>0</v>
      </c>
      <c r="N1578" s="155">
        <v>0</v>
      </c>
      <c r="O1578" s="157">
        <f t="shared" si="675"/>
        <v>0</v>
      </c>
      <c r="P1578" s="158">
        <f t="shared" si="676"/>
        <v>0</v>
      </c>
      <c r="Q1578" s="159">
        <f>IFERROR(VLOOKUP(N1578,'P1 Intra-Europees'!$A$15:$H$25,3,0),0)*P1578</f>
        <v>0</v>
      </c>
      <c r="R1578" s="160">
        <f t="shared" si="677"/>
        <v>0</v>
      </c>
      <c r="S1578" s="159">
        <f>IFERROR(VLOOKUP(N1578,'P1 Intra-Europees'!$A$15:$H$25,4,0),0)*R1578</f>
        <v>0</v>
      </c>
      <c r="T1578" s="160">
        <f t="shared" si="678"/>
        <v>0</v>
      </c>
      <c r="U1578" s="159">
        <f>IFERROR(VLOOKUP(N1578,'P1 Intra-Europees'!$A$15:$H$25,5,0),0)*T1578</f>
        <v>0</v>
      </c>
      <c r="V1578" s="160">
        <f t="shared" si="679"/>
        <v>0</v>
      </c>
      <c r="W1578" s="159">
        <f>IFERROR(VLOOKUP(N1578,'P1 Intra-Europees'!$A$15:$H$25,6,0),0)*V1578</f>
        <v>0</v>
      </c>
      <c r="X1578" s="160">
        <f t="shared" si="680"/>
        <v>0</v>
      </c>
      <c r="Y1578" s="159">
        <f>IFERROR(VLOOKUP(N1578,'P1 Intra-Europees'!$A$15:$H$25,7,0),0)*X1578</f>
        <v>0</v>
      </c>
      <c r="Z1578" s="161">
        <f t="shared" si="681"/>
        <v>0</v>
      </c>
      <c r="AA1578" s="162">
        <f>IFERROR(VLOOKUP(N1578,'P1 Intra-Europees'!$A$15:$H$25,8,0),0)*Z1578</f>
        <v>0</v>
      </c>
      <c r="AB1578" s="163">
        <f t="shared" si="682"/>
        <v>0</v>
      </c>
      <c r="AC1578" s="157" t="str">
        <f>VLOOKUP(B1578,'P2 Origin'!$C$21:$O$176,13,0)</f>
        <v>EUR</v>
      </c>
      <c r="AD1578" s="164">
        <f t="shared" si="683"/>
        <v>0</v>
      </c>
      <c r="AE1578" s="165">
        <f>IF(AU1578&gt;0.1,VLOOKUP(B1578,'P2 Origin'!$C$21:$M$176,3,0)*H1578,0)</f>
        <v>0</v>
      </c>
      <c r="AF1578" s="166">
        <f t="shared" si="684"/>
        <v>0</v>
      </c>
      <c r="AG1578" s="165">
        <f>(VLOOKUP(B1578,'P2 Origin'!$C$21:$M$176,4,0))*AF1578</f>
        <v>0</v>
      </c>
      <c r="AH1578" s="166">
        <f t="shared" si="685"/>
        <v>0</v>
      </c>
      <c r="AI1578" s="165">
        <f>(VLOOKUP(B1578,'P2 Origin'!$C$21:$M$176,5,0))*AH1578</f>
        <v>0</v>
      </c>
      <c r="AJ1578" s="166">
        <f t="shared" si="699"/>
        <v>0</v>
      </c>
      <c r="AK1578" s="165">
        <f>(VLOOKUP(B1578,'P2 Origin'!$C$21:$M$176,6,0))*AJ1578</f>
        <v>0</v>
      </c>
      <c r="AL1578" s="166">
        <f t="shared" si="686"/>
        <v>30</v>
      </c>
      <c r="AM1578" s="165">
        <f>(VLOOKUP($B1578,'P2 Origin'!$C$21:$M$176,7,0))*AL1578</f>
        <v>0</v>
      </c>
      <c r="AN1578" s="166">
        <f t="shared" si="687"/>
        <v>0</v>
      </c>
      <c r="AO1578" s="165">
        <f>(VLOOKUP($B1578,'P2 Origin'!$C$21:$M$176,8,0))*AN1578</f>
        <v>0</v>
      </c>
      <c r="AP1578" s="166">
        <f t="shared" si="688"/>
        <v>0</v>
      </c>
      <c r="AQ1578" s="165">
        <f>(VLOOKUP($B1578,'P2 Origin'!$C$21:$M$176,9,0))*AP1578</f>
        <v>0</v>
      </c>
      <c r="AR1578" s="155">
        <f t="shared" si="700"/>
        <v>1</v>
      </c>
      <c r="AS1578" s="164">
        <f>(VLOOKUP(B1578,'P2 Origin'!$C$21:$M$176,10,0))*K1578</f>
        <v>0</v>
      </c>
      <c r="AT1578" s="164">
        <f>(VLOOKUP(B1578,'P2 Origin'!$C$21:$M$176,11,0))*J1578</f>
        <v>0</v>
      </c>
      <c r="AU1578" s="167">
        <v>30</v>
      </c>
      <c r="AV1578" s="168">
        <v>30</v>
      </c>
      <c r="AW1578" s="169">
        <v>0</v>
      </c>
      <c r="AX1578" s="170">
        <f>IF(AU1578&gt;=0.1,'P3 Bureaumarge zee- en luchtvr.'!$D$12,0)</f>
        <v>0</v>
      </c>
      <c r="AY1578" s="163">
        <f t="shared" si="689"/>
        <v>0</v>
      </c>
      <c r="AZ1578" s="157" t="str">
        <f>VLOOKUP(D1578,'P4 Destination'!$C$21:$O$176,13,0)</f>
        <v>USD</v>
      </c>
      <c r="BA1578" s="164">
        <f t="shared" si="690"/>
        <v>0</v>
      </c>
      <c r="BB1578" s="171">
        <f>IF(AU1578&gt;0.1,(VLOOKUP(D1578,'P4 Destination'!$C$21:$M$176,3,0))*I1578,0)</f>
        <v>0</v>
      </c>
      <c r="BC1578" s="172">
        <f t="shared" si="691"/>
        <v>0</v>
      </c>
      <c r="BD1578" s="171">
        <f>(VLOOKUP($D1578,'P4 Destination'!$C$21:$M$176,4,0))*BC1578</f>
        <v>0</v>
      </c>
      <c r="BE1578" s="172">
        <f t="shared" si="692"/>
        <v>0</v>
      </c>
      <c r="BF1578" s="171">
        <f>(VLOOKUP($D1578,'P4 Destination'!$C$21:$M$176,5,0))*BE1578</f>
        <v>0</v>
      </c>
      <c r="BG1578" s="172">
        <f t="shared" si="693"/>
        <v>0</v>
      </c>
      <c r="BH1578" s="171">
        <f>(VLOOKUP($D1578,'P4 Destination'!$C$21:$M$176,6,0))*BG1578</f>
        <v>0</v>
      </c>
      <c r="BI1578" s="172">
        <f t="shared" si="694"/>
        <v>30</v>
      </c>
      <c r="BJ1578" s="171">
        <f>(VLOOKUP($D1578,'P4 Destination'!$C$21:$M$176,7,0))*BI1578</f>
        <v>0</v>
      </c>
      <c r="BK1578" s="172">
        <f t="shared" si="695"/>
        <v>0</v>
      </c>
      <c r="BL1578" s="171">
        <f>(VLOOKUP($D1578,'P4 Destination'!$C$21:$M$176,8,0))*BK1578</f>
        <v>0</v>
      </c>
      <c r="BM1578" s="172">
        <f t="shared" si="696"/>
        <v>0</v>
      </c>
      <c r="BN1578" s="171">
        <f>(VLOOKUP($D1578,'P4 Destination'!$C$21:$M$176,9,0))*BM1578</f>
        <v>0</v>
      </c>
      <c r="BO1578" s="154">
        <f t="shared" si="701"/>
        <v>1</v>
      </c>
      <c r="BP1578" s="171">
        <f>(VLOOKUP(D1578,'P4 Destination'!$C$21:$M$176,10,0))*K1578</f>
        <v>0</v>
      </c>
      <c r="BQ1578" s="171">
        <f>(VLOOKUP(D1578,'P4 Destination'!$C$21:$M$176,11,0))*J1578</f>
        <v>0</v>
      </c>
      <c r="BR1578" s="173">
        <f t="shared" si="697"/>
        <v>0</v>
      </c>
      <c r="BS1578" s="173">
        <f>(AV1578*2500)*'P6 Verzekering'!$E$11</f>
        <v>0</v>
      </c>
      <c r="BT1578" s="173">
        <f>(AW1578*2500)*'P6 Verzekering'!$E$12</f>
        <v>0</v>
      </c>
      <c r="BU1578" s="173">
        <f>(L1578*2500)*'P6 Verzekering'!$E$13</f>
        <v>0</v>
      </c>
      <c r="BV1578" s="173">
        <f t="shared" si="698"/>
        <v>0</v>
      </c>
      <c r="BW1578"/>
      <c r="BX1578"/>
    </row>
    <row r="1579" spans="1:76">
      <c r="A1579" s="152" t="s">
        <v>2453</v>
      </c>
      <c r="B1579" s="152" t="s">
        <v>219</v>
      </c>
      <c r="C1579" s="152" t="s">
        <v>219</v>
      </c>
      <c r="D1579" s="152" t="s">
        <v>320</v>
      </c>
      <c r="E1579" s="152" t="s">
        <v>319</v>
      </c>
      <c r="F1579" s="153">
        <f t="shared" si="674"/>
        <v>32</v>
      </c>
      <c r="G1579" s="154">
        <v>1</v>
      </c>
      <c r="H1579" s="154">
        <f>IFERROR(VLOOKUP(B1579,'P2 Origin'!$C$21:$Q$176,15,FALSE),0)</f>
        <v>0</v>
      </c>
      <c r="I1579" s="154">
        <f>IFERROR(VLOOKUP(D1579,'P4 Destination'!$C$21:$Q$176,15,FALSE),0)</f>
        <v>0</v>
      </c>
      <c r="J1579" s="155"/>
      <c r="K1579" s="155">
        <v>1</v>
      </c>
      <c r="L1579" s="156">
        <v>0</v>
      </c>
      <c r="M1579" s="155">
        <v>0</v>
      </c>
      <c r="N1579" s="155">
        <v>0</v>
      </c>
      <c r="O1579" s="157">
        <f t="shared" si="675"/>
        <v>0</v>
      </c>
      <c r="P1579" s="158">
        <f t="shared" si="676"/>
        <v>0</v>
      </c>
      <c r="Q1579" s="159">
        <f>IFERROR(VLOOKUP(N1579,'P1 Intra-Europees'!$A$15:$H$25,3,0),0)*P1579</f>
        <v>0</v>
      </c>
      <c r="R1579" s="160">
        <f t="shared" si="677"/>
        <v>0</v>
      </c>
      <c r="S1579" s="159">
        <f>IFERROR(VLOOKUP(N1579,'P1 Intra-Europees'!$A$15:$H$25,4,0),0)*R1579</f>
        <v>0</v>
      </c>
      <c r="T1579" s="160">
        <f t="shared" si="678"/>
        <v>0</v>
      </c>
      <c r="U1579" s="159">
        <f>IFERROR(VLOOKUP(N1579,'P1 Intra-Europees'!$A$15:$H$25,5,0),0)*T1579</f>
        <v>0</v>
      </c>
      <c r="V1579" s="160">
        <f t="shared" si="679"/>
        <v>0</v>
      </c>
      <c r="W1579" s="159">
        <f>IFERROR(VLOOKUP(N1579,'P1 Intra-Europees'!$A$15:$H$25,6,0),0)*V1579</f>
        <v>0</v>
      </c>
      <c r="X1579" s="160">
        <f t="shared" si="680"/>
        <v>0</v>
      </c>
      <c r="Y1579" s="159">
        <f>IFERROR(VLOOKUP(N1579,'P1 Intra-Europees'!$A$15:$H$25,7,0),0)*X1579</f>
        <v>0</v>
      </c>
      <c r="Z1579" s="161">
        <f t="shared" si="681"/>
        <v>0</v>
      </c>
      <c r="AA1579" s="162">
        <f>IFERROR(VLOOKUP(N1579,'P1 Intra-Europees'!$A$15:$H$25,8,0),0)*Z1579</f>
        <v>0</v>
      </c>
      <c r="AB1579" s="163">
        <f t="shared" si="682"/>
        <v>0</v>
      </c>
      <c r="AC1579" s="157" t="str">
        <f>VLOOKUP(B1579,'P2 Origin'!$C$21:$O$176,13,0)</f>
        <v>EUR</v>
      </c>
      <c r="AD1579" s="164">
        <f t="shared" si="683"/>
        <v>0</v>
      </c>
      <c r="AE1579" s="165">
        <f>IF(AU1579&gt;0.1,VLOOKUP(B1579,'P2 Origin'!$C$21:$M$176,3,0)*H1579,0)</f>
        <v>0</v>
      </c>
      <c r="AF1579" s="166">
        <f t="shared" si="684"/>
        <v>0</v>
      </c>
      <c r="AG1579" s="165">
        <f>(VLOOKUP(B1579,'P2 Origin'!$C$21:$M$176,4,0))*AF1579</f>
        <v>0</v>
      </c>
      <c r="AH1579" s="166">
        <f t="shared" si="685"/>
        <v>0</v>
      </c>
      <c r="AI1579" s="165">
        <f>(VLOOKUP(B1579,'P2 Origin'!$C$21:$M$176,5,0))*AH1579</f>
        <v>0</v>
      </c>
      <c r="AJ1579" s="166">
        <f t="shared" si="699"/>
        <v>0</v>
      </c>
      <c r="AK1579" s="165">
        <f>(VLOOKUP(B1579,'P2 Origin'!$C$21:$M$176,6,0))*AJ1579</f>
        <v>0</v>
      </c>
      <c r="AL1579" s="166">
        <f t="shared" si="686"/>
        <v>32</v>
      </c>
      <c r="AM1579" s="165">
        <f>(VLOOKUP($B1579,'P2 Origin'!$C$21:$M$176,7,0))*AL1579</f>
        <v>0</v>
      </c>
      <c r="AN1579" s="166">
        <f t="shared" si="687"/>
        <v>0</v>
      </c>
      <c r="AO1579" s="165">
        <f>(VLOOKUP($B1579,'P2 Origin'!$C$21:$M$176,8,0))*AN1579</f>
        <v>0</v>
      </c>
      <c r="AP1579" s="166">
        <f t="shared" si="688"/>
        <v>0</v>
      </c>
      <c r="AQ1579" s="165">
        <f>(VLOOKUP($B1579,'P2 Origin'!$C$21:$M$176,9,0))*AP1579</f>
        <v>0</v>
      </c>
      <c r="AR1579" s="155">
        <f t="shared" si="700"/>
        <v>1</v>
      </c>
      <c r="AS1579" s="164">
        <f>(VLOOKUP(B1579,'P2 Origin'!$C$21:$M$176,10,0))*K1579</f>
        <v>0</v>
      </c>
      <c r="AT1579" s="164">
        <f>(VLOOKUP(B1579,'P2 Origin'!$C$21:$M$176,11,0))*J1579</f>
        <v>0</v>
      </c>
      <c r="AU1579" s="167">
        <v>32</v>
      </c>
      <c r="AV1579" s="168">
        <v>32</v>
      </c>
      <c r="AW1579" s="169">
        <v>0</v>
      </c>
      <c r="AX1579" s="170">
        <f>IF(AU1579&gt;=0.1,'P3 Bureaumarge zee- en luchtvr.'!$D$12,0)</f>
        <v>0</v>
      </c>
      <c r="AY1579" s="163">
        <f t="shared" si="689"/>
        <v>0</v>
      </c>
      <c r="AZ1579" s="157" t="str">
        <f>VLOOKUP(D1579,'P4 Destination'!$C$21:$O$176,13,0)</f>
        <v>USD</v>
      </c>
      <c r="BA1579" s="164">
        <f t="shared" si="690"/>
        <v>0</v>
      </c>
      <c r="BB1579" s="171">
        <f>IF(AU1579&gt;0.1,(VLOOKUP(D1579,'P4 Destination'!$C$21:$M$176,3,0))*I1579,0)</f>
        <v>0</v>
      </c>
      <c r="BC1579" s="172">
        <f t="shared" si="691"/>
        <v>0</v>
      </c>
      <c r="BD1579" s="171">
        <f>(VLOOKUP($D1579,'P4 Destination'!$C$21:$M$176,4,0))*BC1579</f>
        <v>0</v>
      </c>
      <c r="BE1579" s="172">
        <f t="shared" si="692"/>
        <v>0</v>
      </c>
      <c r="BF1579" s="171">
        <f>(VLOOKUP($D1579,'P4 Destination'!$C$21:$M$176,5,0))*BE1579</f>
        <v>0</v>
      </c>
      <c r="BG1579" s="172">
        <f t="shared" si="693"/>
        <v>0</v>
      </c>
      <c r="BH1579" s="171">
        <f>(VLOOKUP($D1579,'P4 Destination'!$C$21:$M$176,6,0))*BG1579</f>
        <v>0</v>
      </c>
      <c r="BI1579" s="172">
        <f t="shared" si="694"/>
        <v>32</v>
      </c>
      <c r="BJ1579" s="171">
        <f>(VLOOKUP($D1579,'P4 Destination'!$C$21:$M$176,7,0))*BI1579</f>
        <v>0</v>
      </c>
      <c r="BK1579" s="172">
        <f t="shared" si="695"/>
        <v>0</v>
      </c>
      <c r="BL1579" s="171">
        <f>(VLOOKUP($D1579,'P4 Destination'!$C$21:$M$176,8,0))*BK1579</f>
        <v>0</v>
      </c>
      <c r="BM1579" s="172">
        <f t="shared" si="696"/>
        <v>0</v>
      </c>
      <c r="BN1579" s="171">
        <f>(VLOOKUP($D1579,'P4 Destination'!$C$21:$M$176,9,0))*BM1579</f>
        <v>0</v>
      </c>
      <c r="BO1579" s="154">
        <f t="shared" si="701"/>
        <v>1</v>
      </c>
      <c r="BP1579" s="171">
        <f>(VLOOKUP(D1579,'P4 Destination'!$C$21:$M$176,10,0))*K1579</f>
        <v>0</v>
      </c>
      <c r="BQ1579" s="171">
        <f>(VLOOKUP(D1579,'P4 Destination'!$C$21:$M$176,11,0))*J1579</f>
        <v>0</v>
      </c>
      <c r="BR1579" s="173">
        <f t="shared" si="697"/>
        <v>0</v>
      </c>
      <c r="BS1579" s="173">
        <f>(AV1579*2500)*'P6 Verzekering'!$E$11</f>
        <v>0</v>
      </c>
      <c r="BT1579" s="173">
        <f>(AW1579*2500)*'P6 Verzekering'!$E$12</f>
        <v>0</v>
      </c>
      <c r="BU1579" s="173">
        <f>(L1579*2500)*'P6 Verzekering'!$E$13</f>
        <v>0</v>
      </c>
      <c r="BV1579" s="173">
        <f t="shared" si="698"/>
        <v>0</v>
      </c>
      <c r="BW1579"/>
      <c r="BX1579"/>
    </row>
    <row r="1580" spans="1:76">
      <c r="A1580" s="152" t="s">
        <v>2457</v>
      </c>
      <c r="B1580" s="152" t="s">
        <v>219</v>
      </c>
      <c r="C1580" s="152" t="s">
        <v>219</v>
      </c>
      <c r="D1580" s="152" t="s">
        <v>320</v>
      </c>
      <c r="E1580" s="152" t="s">
        <v>319</v>
      </c>
      <c r="F1580" s="153">
        <f t="shared" si="674"/>
        <v>30</v>
      </c>
      <c r="G1580" s="154">
        <v>1</v>
      </c>
      <c r="H1580" s="154">
        <f>IFERROR(VLOOKUP(B1580,'P2 Origin'!$C$21:$Q$176,15,FALSE),0)</f>
        <v>0</v>
      </c>
      <c r="I1580" s="154">
        <f>IFERROR(VLOOKUP(D1580,'P4 Destination'!$C$21:$Q$176,15,FALSE),0)</f>
        <v>0</v>
      </c>
      <c r="J1580" s="155"/>
      <c r="K1580" s="155">
        <v>1</v>
      </c>
      <c r="L1580" s="156">
        <v>0</v>
      </c>
      <c r="M1580" s="155">
        <v>0</v>
      </c>
      <c r="N1580" s="155">
        <v>0</v>
      </c>
      <c r="O1580" s="157">
        <f t="shared" si="675"/>
        <v>0</v>
      </c>
      <c r="P1580" s="158">
        <f t="shared" si="676"/>
        <v>0</v>
      </c>
      <c r="Q1580" s="159">
        <f>IFERROR(VLOOKUP(N1580,'P1 Intra-Europees'!$A$15:$H$25,3,0),0)*P1580</f>
        <v>0</v>
      </c>
      <c r="R1580" s="160">
        <f t="shared" si="677"/>
        <v>0</v>
      </c>
      <c r="S1580" s="159">
        <f>IFERROR(VLOOKUP(N1580,'P1 Intra-Europees'!$A$15:$H$25,4,0),0)*R1580</f>
        <v>0</v>
      </c>
      <c r="T1580" s="160">
        <f t="shared" si="678"/>
        <v>0</v>
      </c>
      <c r="U1580" s="159">
        <f>IFERROR(VLOOKUP(N1580,'P1 Intra-Europees'!$A$15:$H$25,5,0),0)*T1580</f>
        <v>0</v>
      </c>
      <c r="V1580" s="160">
        <f t="shared" si="679"/>
        <v>0</v>
      </c>
      <c r="W1580" s="159">
        <f>IFERROR(VLOOKUP(N1580,'P1 Intra-Europees'!$A$15:$H$25,6,0),0)*V1580</f>
        <v>0</v>
      </c>
      <c r="X1580" s="160">
        <f t="shared" si="680"/>
        <v>0</v>
      </c>
      <c r="Y1580" s="159">
        <f>IFERROR(VLOOKUP(N1580,'P1 Intra-Europees'!$A$15:$H$25,7,0),0)*X1580</f>
        <v>0</v>
      </c>
      <c r="Z1580" s="161">
        <f t="shared" si="681"/>
        <v>0</v>
      </c>
      <c r="AA1580" s="162">
        <f>IFERROR(VLOOKUP(N1580,'P1 Intra-Europees'!$A$15:$H$25,8,0),0)*Z1580</f>
        <v>0</v>
      </c>
      <c r="AB1580" s="163">
        <f t="shared" si="682"/>
        <v>0</v>
      </c>
      <c r="AC1580" s="157" t="str">
        <f>VLOOKUP(B1580,'P2 Origin'!$C$21:$O$176,13,0)</f>
        <v>EUR</v>
      </c>
      <c r="AD1580" s="164">
        <f t="shared" si="683"/>
        <v>0</v>
      </c>
      <c r="AE1580" s="165">
        <f>IF(AU1580&gt;0.1,VLOOKUP(B1580,'P2 Origin'!$C$21:$M$176,3,0)*H1580,0)</f>
        <v>0</v>
      </c>
      <c r="AF1580" s="166">
        <f t="shared" si="684"/>
        <v>0</v>
      </c>
      <c r="AG1580" s="165">
        <f>(VLOOKUP(B1580,'P2 Origin'!$C$21:$M$176,4,0))*AF1580</f>
        <v>0</v>
      </c>
      <c r="AH1580" s="166">
        <f t="shared" si="685"/>
        <v>0</v>
      </c>
      <c r="AI1580" s="165">
        <f>(VLOOKUP(B1580,'P2 Origin'!$C$21:$M$176,5,0))*AH1580</f>
        <v>0</v>
      </c>
      <c r="AJ1580" s="166">
        <f t="shared" si="699"/>
        <v>0</v>
      </c>
      <c r="AK1580" s="165">
        <f>(VLOOKUP(B1580,'P2 Origin'!$C$21:$M$176,6,0))*AJ1580</f>
        <v>0</v>
      </c>
      <c r="AL1580" s="166">
        <f t="shared" si="686"/>
        <v>30</v>
      </c>
      <c r="AM1580" s="165">
        <f>(VLOOKUP($B1580,'P2 Origin'!$C$21:$M$176,7,0))*AL1580</f>
        <v>0</v>
      </c>
      <c r="AN1580" s="166">
        <f t="shared" si="687"/>
        <v>0</v>
      </c>
      <c r="AO1580" s="165">
        <f>(VLOOKUP($B1580,'P2 Origin'!$C$21:$M$176,8,0))*AN1580</f>
        <v>0</v>
      </c>
      <c r="AP1580" s="166">
        <f t="shared" si="688"/>
        <v>0</v>
      </c>
      <c r="AQ1580" s="165">
        <f>(VLOOKUP($B1580,'P2 Origin'!$C$21:$M$176,9,0))*AP1580</f>
        <v>0</v>
      </c>
      <c r="AR1580" s="155">
        <f t="shared" si="700"/>
        <v>1</v>
      </c>
      <c r="AS1580" s="164">
        <f>(VLOOKUP(B1580,'P2 Origin'!$C$21:$M$176,10,0))*K1580</f>
        <v>0</v>
      </c>
      <c r="AT1580" s="164">
        <f>(VLOOKUP(B1580,'P2 Origin'!$C$21:$M$176,11,0))*J1580</f>
        <v>0</v>
      </c>
      <c r="AU1580" s="167">
        <v>30</v>
      </c>
      <c r="AV1580" s="168">
        <v>30</v>
      </c>
      <c r="AW1580" s="169">
        <v>0</v>
      </c>
      <c r="AX1580" s="170">
        <f>IF(AU1580&gt;=0.1,'P3 Bureaumarge zee- en luchtvr.'!$D$12,0)</f>
        <v>0</v>
      </c>
      <c r="AY1580" s="163">
        <f t="shared" si="689"/>
        <v>0</v>
      </c>
      <c r="AZ1580" s="157" t="str">
        <f>VLOOKUP(D1580,'P4 Destination'!$C$21:$O$176,13,0)</f>
        <v>USD</v>
      </c>
      <c r="BA1580" s="164">
        <f t="shared" si="690"/>
        <v>0</v>
      </c>
      <c r="BB1580" s="171">
        <f>IF(AU1580&gt;0.1,(VLOOKUP(D1580,'P4 Destination'!$C$21:$M$176,3,0))*I1580,0)</f>
        <v>0</v>
      </c>
      <c r="BC1580" s="172">
        <f t="shared" si="691"/>
        <v>0</v>
      </c>
      <c r="BD1580" s="171">
        <f>(VLOOKUP($D1580,'P4 Destination'!$C$21:$M$176,4,0))*BC1580</f>
        <v>0</v>
      </c>
      <c r="BE1580" s="172">
        <f t="shared" si="692"/>
        <v>0</v>
      </c>
      <c r="BF1580" s="171">
        <f>(VLOOKUP($D1580,'P4 Destination'!$C$21:$M$176,5,0))*BE1580</f>
        <v>0</v>
      </c>
      <c r="BG1580" s="172">
        <f t="shared" si="693"/>
        <v>0</v>
      </c>
      <c r="BH1580" s="171">
        <f>(VLOOKUP($D1580,'P4 Destination'!$C$21:$M$176,6,0))*BG1580</f>
        <v>0</v>
      </c>
      <c r="BI1580" s="172">
        <f t="shared" si="694"/>
        <v>30</v>
      </c>
      <c r="BJ1580" s="171">
        <f>(VLOOKUP($D1580,'P4 Destination'!$C$21:$M$176,7,0))*BI1580</f>
        <v>0</v>
      </c>
      <c r="BK1580" s="172">
        <f t="shared" si="695"/>
        <v>0</v>
      </c>
      <c r="BL1580" s="171">
        <f>(VLOOKUP($D1580,'P4 Destination'!$C$21:$M$176,8,0))*BK1580</f>
        <v>0</v>
      </c>
      <c r="BM1580" s="172">
        <f t="shared" si="696"/>
        <v>0</v>
      </c>
      <c r="BN1580" s="171">
        <f>(VLOOKUP($D1580,'P4 Destination'!$C$21:$M$176,9,0))*BM1580</f>
        <v>0</v>
      </c>
      <c r="BO1580" s="154">
        <f t="shared" si="701"/>
        <v>1</v>
      </c>
      <c r="BP1580" s="171">
        <f>(VLOOKUP(D1580,'P4 Destination'!$C$21:$M$176,10,0))*K1580</f>
        <v>0</v>
      </c>
      <c r="BQ1580" s="171">
        <f>(VLOOKUP(D1580,'P4 Destination'!$C$21:$M$176,11,0))*J1580</f>
        <v>0</v>
      </c>
      <c r="BR1580" s="173">
        <f t="shared" si="697"/>
        <v>0</v>
      </c>
      <c r="BS1580" s="173">
        <f>(AV1580*2500)*'P6 Verzekering'!$E$11</f>
        <v>0</v>
      </c>
      <c r="BT1580" s="173">
        <f>(AW1580*2500)*'P6 Verzekering'!$E$12</f>
        <v>0</v>
      </c>
      <c r="BU1580" s="173">
        <f>(L1580*2500)*'P6 Verzekering'!$E$13</f>
        <v>0</v>
      </c>
      <c r="BV1580" s="173">
        <f t="shared" si="698"/>
        <v>0</v>
      </c>
      <c r="BW1580"/>
      <c r="BX1580"/>
    </row>
    <row r="1581" spans="1:76">
      <c r="A1581" s="152" t="s">
        <v>2458</v>
      </c>
      <c r="B1581" s="152" t="s">
        <v>219</v>
      </c>
      <c r="C1581" s="152" t="s">
        <v>219</v>
      </c>
      <c r="D1581" s="152" t="s">
        <v>320</v>
      </c>
      <c r="E1581" s="152" t="s">
        <v>319</v>
      </c>
      <c r="F1581" s="153">
        <f t="shared" si="674"/>
        <v>30</v>
      </c>
      <c r="G1581" s="154">
        <v>1</v>
      </c>
      <c r="H1581" s="154">
        <f>IFERROR(VLOOKUP(B1581,'P2 Origin'!$C$21:$Q$176,15,FALSE),0)</f>
        <v>0</v>
      </c>
      <c r="I1581" s="154">
        <f>IFERROR(VLOOKUP(D1581,'P4 Destination'!$C$21:$Q$176,15,FALSE),0)</f>
        <v>0</v>
      </c>
      <c r="J1581" s="155"/>
      <c r="K1581" s="155">
        <v>1</v>
      </c>
      <c r="L1581" s="156">
        <v>0</v>
      </c>
      <c r="M1581" s="155">
        <v>0</v>
      </c>
      <c r="N1581" s="155">
        <v>0</v>
      </c>
      <c r="O1581" s="157">
        <f t="shared" si="675"/>
        <v>0</v>
      </c>
      <c r="P1581" s="158">
        <f t="shared" si="676"/>
        <v>0</v>
      </c>
      <c r="Q1581" s="159">
        <f>IFERROR(VLOOKUP(N1581,'P1 Intra-Europees'!$A$15:$H$25,3,0),0)*P1581</f>
        <v>0</v>
      </c>
      <c r="R1581" s="160">
        <f t="shared" si="677"/>
        <v>0</v>
      </c>
      <c r="S1581" s="159">
        <f>IFERROR(VLOOKUP(N1581,'P1 Intra-Europees'!$A$15:$H$25,4,0),0)*R1581</f>
        <v>0</v>
      </c>
      <c r="T1581" s="160">
        <f t="shared" si="678"/>
        <v>0</v>
      </c>
      <c r="U1581" s="159">
        <f>IFERROR(VLOOKUP(N1581,'P1 Intra-Europees'!$A$15:$H$25,5,0),0)*T1581</f>
        <v>0</v>
      </c>
      <c r="V1581" s="160">
        <f t="shared" si="679"/>
        <v>0</v>
      </c>
      <c r="W1581" s="159">
        <f>IFERROR(VLOOKUP(N1581,'P1 Intra-Europees'!$A$15:$H$25,6,0),0)*V1581</f>
        <v>0</v>
      </c>
      <c r="X1581" s="160">
        <f t="shared" si="680"/>
        <v>0</v>
      </c>
      <c r="Y1581" s="159">
        <f>IFERROR(VLOOKUP(N1581,'P1 Intra-Europees'!$A$15:$H$25,7,0),0)*X1581</f>
        <v>0</v>
      </c>
      <c r="Z1581" s="161">
        <f t="shared" si="681"/>
        <v>0</v>
      </c>
      <c r="AA1581" s="162">
        <f>IFERROR(VLOOKUP(N1581,'P1 Intra-Europees'!$A$15:$H$25,8,0),0)*Z1581</f>
        <v>0</v>
      </c>
      <c r="AB1581" s="163">
        <f t="shared" si="682"/>
        <v>0</v>
      </c>
      <c r="AC1581" s="157" t="str">
        <f>VLOOKUP(B1581,'P2 Origin'!$C$21:$O$176,13,0)</f>
        <v>EUR</v>
      </c>
      <c r="AD1581" s="164">
        <f t="shared" si="683"/>
        <v>0</v>
      </c>
      <c r="AE1581" s="165">
        <f>IF(AU1581&gt;0.1,VLOOKUP(B1581,'P2 Origin'!$C$21:$M$176,3,0)*H1581,0)</f>
        <v>0</v>
      </c>
      <c r="AF1581" s="166">
        <f t="shared" si="684"/>
        <v>0</v>
      </c>
      <c r="AG1581" s="165">
        <f>(VLOOKUP(B1581,'P2 Origin'!$C$21:$M$176,4,0))*AF1581</f>
        <v>0</v>
      </c>
      <c r="AH1581" s="166">
        <f t="shared" si="685"/>
        <v>0</v>
      </c>
      <c r="AI1581" s="165">
        <f>(VLOOKUP(B1581,'P2 Origin'!$C$21:$M$176,5,0))*AH1581</f>
        <v>0</v>
      </c>
      <c r="AJ1581" s="166">
        <f t="shared" si="699"/>
        <v>0</v>
      </c>
      <c r="AK1581" s="165">
        <f>(VLOOKUP(B1581,'P2 Origin'!$C$21:$M$176,6,0))*AJ1581</f>
        <v>0</v>
      </c>
      <c r="AL1581" s="166">
        <f t="shared" si="686"/>
        <v>30</v>
      </c>
      <c r="AM1581" s="165">
        <f>(VLOOKUP($B1581,'P2 Origin'!$C$21:$M$176,7,0))*AL1581</f>
        <v>0</v>
      </c>
      <c r="AN1581" s="166">
        <f t="shared" si="687"/>
        <v>0</v>
      </c>
      <c r="AO1581" s="165">
        <f>(VLOOKUP($B1581,'P2 Origin'!$C$21:$M$176,8,0))*AN1581</f>
        <v>0</v>
      </c>
      <c r="AP1581" s="166">
        <f t="shared" si="688"/>
        <v>0</v>
      </c>
      <c r="AQ1581" s="165">
        <f>(VLOOKUP($B1581,'P2 Origin'!$C$21:$M$176,9,0))*AP1581</f>
        <v>0</v>
      </c>
      <c r="AR1581" s="155">
        <f t="shared" si="700"/>
        <v>1</v>
      </c>
      <c r="AS1581" s="164">
        <f>(VLOOKUP(B1581,'P2 Origin'!$C$21:$M$176,10,0))*K1581</f>
        <v>0</v>
      </c>
      <c r="AT1581" s="164">
        <f>(VLOOKUP(B1581,'P2 Origin'!$C$21:$M$176,11,0))*J1581</f>
        <v>0</v>
      </c>
      <c r="AU1581" s="167">
        <v>30</v>
      </c>
      <c r="AV1581" s="168">
        <v>30</v>
      </c>
      <c r="AW1581" s="169">
        <v>0</v>
      </c>
      <c r="AX1581" s="170">
        <f>IF(AU1581&gt;=0.1,'P3 Bureaumarge zee- en luchtvr.'!$D$12,0)</f>
        <v>0</v>
      </c>
      <c r="AY1581" s="163">
        <f t="shared" si="689"/>
        <v>0</v>
      </c>
      <c r="AZ1581" s="157" t="str">
        <f>VLOOKUP(D1581,'P4 Destination'!$C$21:$O$176,13,0)</f>
        <v>USD</v>
      </c>
      <c r="BA1581" s="164">
        <f t="shared" si="690"/>
        <v>0</v>
      </c>
      <c r="BB1581" s="171">
        <f>IF(AU1581&gt;0.1,(VLOOKUP(D1581,'P4 Destination'!$C$21:$M$176,3,0))*I1581,0)</f>
        <v>0</v>
      </c>
      <c r="BC1581" s="172">
        <f t="shared" si="691"/>
        <v>0</v>
      </c>
      <c r="BD1581" s="171">
        <f>(VLOOKUP($D1581,'P4 Destination'!$C$21:$M$176,4,0))*BC1581</f>
        <v>0</v>
      </c>
      <c r="BE1581" s="172">
        <f t="shared" si="692"/>
        <v>0</v>
      </c>
      <c r="BF1581" s="171">
        <f>(VLOOKUP($D1581,'P4 Destination'!$C$21:$M$176,5,0))*BE1581</f>
        <v>0</v>
      </c>
      <c r="BG1581" s="172">
        <f t="shared" si="693"/>
        <v>0</v>
      </c>
      <c r="BH1581" s="171">
        <f>(VLOOKUP($D1581,'P4 Destination'!$C$21:$M$176,6,0))*BG1581</f>
        <v>0</v>
      </c>
      <c r="BI1581" s="172">
        <f t="shared" si="694"/>
        <v>30</v>
      </c>
      <c r="BJ1581" s="171">
        <f>(VLOOKUP($D1581,'P4 Destination'!$C$21:$M$176,7,0))*BI1581</f>
        <v>0</v>
      </c>
      <c r="BK1581" s="172">
        <f t="shared" si="695"/>
        <v>0</v>
      </c>
      <c r="BL1581" s="171">
        <f>(VLOOKUP($D1581,'P4 Destination'!$C$21:$M$176,8,0))*BK1581</f>
        <v>0</v>
      </c>
      <c r="BM1581" s="172">
        <f t="shared" si="696"/>
        <v>0</v>
      </c>
      <c r="BN1581" s="171">
        <f>(VLOOKUP($D1581,'P4 Destination'!$C$21:$M$176,9,0))*BM1581</f>
        <v>0</v>
      </c>
      <c r="BO1581" s="154">
        <f t="shared" si="701"/>
        <v>1</v>
      </c>
      <c r="BP1581" s="171">
        <f>(VLOOKUP(D1581,'P4 Destination'!$C$21:$M$176,10,0))*K1581</f>
        <v>0</v>
      </c>
      <c r="BQ1581" s="171">
        <f>(VLOOKUP(D1581,'P4 Destination'!$C$21:$M$176,11,0))*J1581</f>
        <v>0</v>
      </c>
      <c r="BR1581" s="173">
        <f t="shared" si="697"/>
        <v>0</v>
      </c>
      <c r="BS1581" s="173">
        <f>(AV1581*2500)*'P6 Verzekering'!$E$11</f>
        <v>0</v>
      </c>
      <c r="BT1581" s="173">
        <f>(AW1581*2500)*'P6 Verzekering'!$E$12</f>
        <v>0</v>
      </c>
      <c r="BU1581" s="173">
        <f>(L1581*2500)*'P6 Verzekering'!$E$13</f>
        <v>0</v>
      </c>
      <c r="BV1581" s="173">
        <f t="shared" si="698"/>
        <v>0</v>
      </c>
      <c r="BW1581"/>
      <c r="BX1581"/>
    </row>
    <row r="1582" spans="1:76">
      <c r="A1582" s="152" t="s">
        <v>2459</v>
      </c>
      <c r="B1582" s="152" t="s">
        <v>219</v>
      </c>
      <c r="C1582" s="152" t="s">
        <v>219</v>
      </c>
      <c r="D1582" s="152" t="s">
        <v>320</v>
      </c>
      <c r="E1582" s="152" t="s">
        <v>319</v>
      </c>
      <c r="F1582" s="153">
        <f t="shared" si="674"/>
        <v>30</v>
      </c>
      <c r="G1582" s="154">
        <v>1</v>
      </c>
      <c r="H1582" s="154">
        <f>IFERROR(VLOOKUP(B1582,'P2 Origin'!$C$21:$Q$176,15,FALSE),0)</f>
        <v>0</v>
      </c>
      <c r="I1582" s="154">
        <f>IFERROR(VLOOKUP(D1582,'P4 Destination'!$C$21:$Q$176,15,FALSE),0)</f>
        <v>0</v>
      </c>
      <c r="J1582" s="155"/>
      <c r="K1582" s="155">
        <v>1</v>
      </c>
      <c r="L1582" s="156">
        <v>0</v>
      </c>
      <c r="M1582" s="155">
        <v>0</v>
      </c>
      <c r="N1582" s="155">
        <v>0</v>
      </c>
      <c r="O1582" s="157">
        <f t="shared" si="675"/>
        <v>0</v>
      </c>
      <c r="P1582" s="158">
        <f t="shared" si="676"/>
        <v>0</v>
      </c>
      <c r="Q1582" s="159">
        <f>IFERROR(VLOOKUP(N1582,'P1 Intra-Europees'!$A$15:$H$25,3,0),0)*P1582</f>
        <v>0</v>
      </c>
      <c r="R1582" s="160">
        <f t="shared" si="677"/>
        <v>0</v>
      </c>
      <c r="S1582" s="159">
        <f>IFERROR(VLOOKUP(N1582,'P1 Intra-Europees'!$A$15:$H$25,4,0),0)*R1582</f>
        <v>0</v>
      </c>
      <c r="T1582" s="160">
        <f t="shared" si="678"/>
        <v>0</v>
      </c>
      <c r="U1582" s="159">
        <f>IFERROR(VLOOKUP(N1582,'P1 Intra-Europees'!$A$15:$H$25,5,0),0)*T1582</f>
        <v>0</v>
      </c>
      <c r="V1582" s="160">
        <f t="shared" si="679"/>
        <v>0</v>
      </c>
      <c r="W1582" s="159">
        <f>IFERROR(VLOOKUP(N1582,'P1 Intra-Europees'!$A$15:$H$25,6,0),0)*V1582</f>
        <v>0</v>
      </c>
      <c r="X1582" s="160">
        <f t="shared" si="680"/>
        <v>0</v>
      </c>
      <c r="Y1582" s="159">
        <f>IFERROR(VLOOKUP(N1582,'P1 Intra-Europees'!$A$15:$H$25,7,0),0)*X1582</f>
        <v>0</v>
      </c>
      <c r="Z1582" s="161">
        <f t="shared" si="681"/>
        <v>0</v>
      </c>
      <c r="AA1582" s="162">
        <f>IFERROR(VLOOKUP(N1582,'P1 Intra-Europees'!$A$15:$H$25,8,0),0)*Z1582</f>
        <v>0</v>
      </c>
      <c r="AB1582" s="163">
        <f t="shared" si="682"/>
        <v>0</v>
      </c>
      <c r="AC1582" s="157" t="str">
        <f>VLOOKUP(B1582,'P2 Origin'!$C$21:$O$176,13,0)</f>
        <v>EUR</v>
      </c>
      <c r="AD1582" s="164">
        <f t="shared" si="683"/>
        <v>0</v>
      </c>
      <c r="AE1582" s="165">
        <f>IF(AU1582&gt;0.1,VLOOKUP(B1582,'P2 Origin'!$C$21:$M$176,3,0)*H1582,0)</f>
        <v>0</v>
      </c>
      <c r="AF1582" s="166">
        <f t="shared" si="684"/>
        <v>0</v>
      </c>
      <c r="AG1582" s="165">
        <f>(VLOOKUP(B1582,'P2 Origin'!$C$21:$M$176,4,0))*AF1582</f>
        <v>0</v>
      </c>
      <c r="AH1582" s="166">
        <f t="shared" si="685"/>
        <v>0</v>
      </c>
      <c r="AI1582" s="165">
        <f>(VLOOKUP(B1582,'P2 Origin'!$C$21:$M$176,5,0))*AH1582</f>
        <v>0</v>
      </c>
      <c r="AJ1582" s="166">
        <f t="shared" si="699"/>
        <v>0</v>
      </c>
      <c r="AK1582" s="165">
        <f>(VLOOKUP(B1582,'P2 Origin'!$C$21:$M$176,6,0))*AJ1582</f>
        <v>0</v>
      </c>
      <c r="AL1582" s="166">
        <f t="shared" si="686"/>
        <v>30</v>
      </c>
      <c r="AM1582" s="165">
        <f>(VLOOKUP($B1582,'P2 Origin'!$C$21:$M$176,7,0))*AL1582</f>
        <v>0</v>
      </c>
      <c r="AN1582" s="166">
        <f t="shared" si="687"/>
        <v>0</v>
      </c>
      <c r="AO1582" s="165">
        <f>(VLOOKUP($B1582,'P2 Origin'!$C$21:$M$176,8,0))*AN1582</f>
        <v>0</v>
      </c>
      <c r="AP1582" s="166">
        <f t="shared" si="688"/>
        <v>0</v>
      </c>
      <c r="AQ1582" s="165">
        <f>(VLOOKUP($B1582,'P2 Origin'!$C$21:$M$176,9,0))*AP1582</f>
        <v>0</v>
      </c>
      <c r="AR1582" s="155">
        <f t="shared" si="700"/>
        <v>1</v>
      </c>
      <c r="AS1582" s="164">
        <f>(VLOOKUP(B1582,'P2 Origin'!$C$21:$M$176,10,0))*K1582</f>
        <v>0</v>
      </c>
      <c r="AT1582" s="164">
        <f>(VLOOKUP(B1582,'P2 Origin'!$C$21:$M$176,11,0))*J1582</f>
        <v>0</v>
      </c>
      <c r="AU1582" s="167">
        <v>30</v>
      </c>
      <c r="AV1582" s="168">
        <v>30</v>
      </c>
      <c r="AW1582" s="169">
        <v>0</v>
      </c>
      <c r="AX1582" s="170">
        <f>IF(AU1582&gt;=0.1,'P3 Bureaumarge zee- en luchtvr.'!$D$12,0)</f>
        <v>0</v>
      </c>
      <c r="AY1582" s="163">
        <f t="shared" si="689"/>
        <v>0</v>
      </c>
      <c r="AZ1582" s="157" t="str">
        <f>VLOOKUP(D1582,'P4 Destination'!$C$21:$O$176,13,0)</f>
        <v>USD</v>
      </c>
      <c r="BA1582" s="164">
        <f t="shared" si="690"/>
        <v>0</v>
      </c>
      <c r="BB1582" s="171">
        <f>IF(AU1582&gt;0.1,(VLOOKUP(D1582,'P4 Destination'!$C$21:$M$176,3,0))*I1582,0)</f>
        <v>0</v>
      </c>
      <c r="BC1582" s="172">
        <f t="shared" si="691"/>
        <v>0</v>
      </c>
      <c r="BD1582" s="171">
        <f>(VLOOKUP($D1582,'P4 Destination'!$C$21:$M$176,4,0))*BC1582</f>
        <v>0</v>
      </c>
      <c r="BE1582" s="172">
        <f t="shared" si="692"/>
        <v>0</v>
      </c>
      <c r="BF1582" s="171">
        <f>(VLOOKUP($D1582,'P4 Destination'!$C$21:$M$176,5,0))*BE1582</f>
        <v>0</v>
      </c>
      <c r="BG1582" s="172">
        <f t="shared" si="693"/>
        <v>0</v>
      </c>
      <c r="BH1582" s="171">
        <f>(VLOOKUP($D1582,'P4 Destination'!$C$21:$M$176,6,0))*BG1582</f>
        <v>0</v>
      </c>
      <c r="BI1582" s="172">
        <f t="shared" si="694"/>
        <v>30</v>
      </c>
      <c r="BJ1582" s="171">
        <f>(VLOOKUP($D1582,'P4 Destination'!$C$21:$M$176,7,0))*BI1582</f>
        <v>0</v>
      </c>
      <c r="BK1582" s="172">
        <f t="shared" si="695"/>
        <v>0</v>
      </c>
      <c r="BL1582" s="171">
        <f>(VLOOKUP($D1582,'P4 Destination'!$C$21:$M$176,8,0))*BK1582</f>
        <v>0</v>
      </c>
      <c r="BM1582" s="172">
        <f t="shared" si="696"/>
        <v>0</v>
      </c>
      <c r="BN1582" s="171">
        <f>(VLOOKUP($D1582,'P4 Destination'!$C$21:$M$176,9,0))*BM1582</f>
        <v>0</v>
      </c>
      <c r="BO1582" s="154">
        <f t="shared" si="701"/>
        <v>1</v>
      </c>
      <c r="BP1582" s="171">
        <f>(VLOOKUP(D1582,'P4 Destination'!$C$21:$M$176,10,0))*K1582</f>
        <v>0</v>
      </c>
      <c r="BQ1582" s="171">
        <f>(VLOOKUP(D1582,'P4 Destination'!$C$21:$M$176,11,0))*J1582</f>
        <v>0</v>
      </c>
      <c r="BR1582" s="173">
        <f t="shared" si="697"/>
        <v>0</v>
      </c>
      <c r="BS1582" s="173">
        <f>(AV1582*2500)*'P6 Verzekering'!$E$11</f>
        <v>0</v>
      </c>
      <c r="BT1582" s="173">
        <f>(AW1582*2500)*'P6 Verzekering'!$E$12</f>
        <v>0</v>
      </c>
      <c r="BU1582" s="173">
        <f>(L1582*2500)*'P6 Verzekering'!$E$13</f>
        <v>0</v>
      </c>
      <c r="BV1582" s="173">
        <f t="shared" si="698"/>
        <v>0</v>
      </c>
      <c r="BW1582"/>
      <c r="BX1582"/>
    </row>
    <row r="1583" spans="1:76">
      <c r="A1583" s="152" t="s">
        <v>2460</v>
      </c>
      <c r="B1583" s="152" t="s">
        <v>219</v>
      </c>
      <c r="C1583" s="152" t="s">
        <v>219</v>
      </c>
      <c r="D1583" s="152" t="s">
        <v>320</v>
      </c>
      <c r="E1583" s="152" t="s">
        <v>319</v>
      </c>
      <c r="F1583" s="153">
        <f t="shared" si="674"/>
        <v>34</v>
      </c>
      <c r="G1583" s="154">
        <v>1</v>
      </c>
      <c r="H1583" s="154">
        <f>IFERROR(VLOOKUP(B1583,'P2 Origin'!$C$21:$Q$176,15,FALSE),0)</f>
        <v>0</v>
      </c>
      <c r="I1583" s="154">
        <f>IFERROR(VLOOKUP(D1583,'P4 Destination'!$C$21:$Q$176,15,FALSE),0)</f>
        <v>0</v>
      </c>
      <c r="J1583" s="155"/>
      <c r="K1583" s="155">
        <v>1</v>
      </c>
      <c r="L1583" s="156">
        <v>0</v>
      </c>
      <c r="M1583" s="155">
        <v>0</v>
      </c>
      <c r="N1583" s="155">
        <v>0</v>
      </c>
      <c r="O1583" s="157">
        <f t="shared" si="675"/>
        <v>0</v>
      </c>
      <c r="P1583" s="158">
        <f t="shared" si="676"/>
        <v>0</v>
      </c>
      <c r="Q1583" s="159">
        <f>IFERROR(VLOOKUP(N1583,'P1 Intra-Europees'!$A$15:$H$25,3,0),0)*P1583</f>
        <v>0</v>
      </c>
      <c r="R1583" s="160">
        <f t="shared" si="677"/>
        <v>0</v>
      </c>
      <c r="S1583" s="159">
        <f>IFERROR(VLOOKUP(N1583,'P1 Intra-Europees'!$A$15:$H$25,4,0),0)*R1583</f>
        <v>0</v>
      </c>
      <c r="T1583" s="160">
        <f t="shared" si="678"/>
        <v>0</v>
      </c>
      <c r="U1583" s="159">
        <f>IFERROR(VLOOKUP(N1583,'P1 Intra-Europees'!$A$15:$H$25,5,0),0)*T1583</f>
        <v>0</v>
      </c>
      <c r="V1583" s="160">
        <f t="shared" si="679"/>
        <v>0</v>
      </c>
      <c r="W1583" s="159">
        <f>IFERROR(VLOOKUP(N1583,'P1 Intra-Europees'!$A$15:$H$25,6,0),0)*V1583</f>
        <v>0</v>
      </c>
      <c r="X1583" s="160">
        <f t="shared" si="680"/>
        <v>0</v>
      </c>
      <c r="Y1583" s="159">
        <f>IFERROR(VLOOKUP(N1583,'P1 Intra-Europees'!$A$15:$H$25,7,0),0)*X1583</f>
        <v>0</v>
      </c>
      <c r="Z1583" s="161">
        <f t="shared" si="681"/>
        <v>0</v>
      </c>
      <c r="AA1583" s="162">
        <f>IFERROR(VLOOKUP(N1583,'P1 Intra-Europees'!$A$15:$H$25,8,0),0)*Z1583</f>
        <v>0</v>
      </c>
      <c r="AB1583" s="163">
        <f t="shared" si="682"/>
        <v>0</v>
      </c>
      <c r="AC1583" s="157" t="str">
        <f>VLOOKUP(B1583,'P2 Origin'!$C$21:$O$176,13,0)</f>
        <v>EUR</v>
      </c>
      <c r="AD1583" s="164">
        <f t="shared" si="683"/>
        <v>0</v>
      </c>
      <c r="AE1583" s="165">
        <f>IF(AU1583&gt;0.1,VLOOKUP(B1583,'P2 Origin'!$C$21:$M$176,3,0)*H1583,0)</f>
        <v>0</v>
      </c>
      <c r="AF1583" s="166">
        <f t="shared" si="684"/>
        <v>0</v>
      </c>
      <c r="AG1583" s="165">
        <f>(VLOOKUP(B1583,'P2 Origin'!$C$21:$M$176,4,0))*AF1583</f>
        <v>0</v>
      </c>
      <c r="AH1583" s="166">
        <f t="shared" si="685"/>
        <v>0</v>
      </c>
      <c r="AI1583" s="165">
        <f>(VLOOKUP(B1583,'P2 Origin'!$C$21:$M$176,5,0))*AH1583</f>
        <v>0</v>
      </c>
      <c r="AJ1583" s="166">
        <f t="shared" si="699"/>
        <v>0</v>
      </c>
      <c r="AK1583" s="165">
        <f>(VLOOKUP(B1583,'P2 Origin'!$C$21:$M$176,6,0))*AJ1583</f>
        <v>0</v>
      </c>
      <c r="AL1583" s="166">
        <f t="shared" si="686"/>
        <v>34</v>
      </c>
      <c r="AM1583" s="165">
        <f>(VLOOKUP($B1583,'P2 Origin'!$C$21:$M$176,7,0))*AL1583</f>
        <v>0</v>
      </c>
      <c r="AN1583" s="166">
        <f t="shared" si="687"/>
        <v>0</v>
      </c>
      <c r="AO1583" s="165">
        <f>(VLOOKUP($B1583,'P2 Origin'!$C$21:$M$176,8,0))*AN1583</f>
        <v>0</v>
      </c>
      <c r="AP1583" s="166">
        <f t="shared" si="688"/>
        <v>0</v>
      </c>
      <c r="AQ1583" s="165">
        <f>(VLOOKUP($B1583,'P2 Origin'!$C$21:$M$176,9,0))*AP1583</f>
        <v>0</v>
      </c>
      <c r="AR1583" s="155">
        <f t="shared" si="700"/>
        <v>1</v>
      </c>
      <c r="AS1583" s="164">
        <f>(VLOOKUP(B1583,'P2 Origin'!$C$21:$M$176,10,0))*K1583</f>
        <v>0</v>
      </c>
      <c r="AT1583" s="164">
        <f>(VLOOKUP(B1583,'P2 Origin'!$C$21:$M$176,11,0))*J1583</f>
        <v>0</v>
      </c>
      <c r="AU1583" s="167">
        <v>34</v>
      </c>
      <c r="AV1583" s="168">
        <v>34</v>
      </c>
      <c r="AW1583" s="169">
        <v>0</v>
      </c>
      <c r="AX1583" s="170">
        <f>IF(AU1583&gt;=0.1,'P3 Bureaumarge zee- en luchtvr.'!$D$12,0)</f>
        <v>0</v>
      </c>
      <c r="AY1583" s="163">
        <f t="shared" si="689"/>
        <v>0</v>
      </c>
      <c r="AZ1583" s="157" t="str">
        <f>VLOOKUP(D1583,'P4 Destination'!$C$21:$O$176,13,0)</f>
        <v>USD</v>
      </c>
      <c r="BA1583" s="164">
        <f t="shared" si="690"/>
        <v>0</v>
      </c>
      <c r="BB1583" s="171">
        <f>IF(AU1583&gt;0.1,(VLOOKUP(D1583,'P4 Destination'!$C$21:$M$176,3,0))*I1583,0)</f>
        <v>0</v>
      </c>
      <c r="BC1583" s="172">
        <f t="shared" si="691"/>
        <v>0</v>
      </c>
      <c r="BD1583" s="171">
        <f>(VLOOKUP($D1583,'P4 Destination'!$C$21:$M$176,4,0))*BC1583</f>
        <v>0</v>
      </c>
      <c r="BE1583" s="172">
        <f t="shared" si="692"/>
        <v>0</v>
      </c>
      <c r="BF1583" s="171">
        <f>(VLOOKUP($D1583,'P4 Destination'!$C$21:$M$176,5,0))*BE1583</f>
        <v>0</v>
      </c>
      <c r="BG1583" s="172">
        <f t="shared" si="693"/>
        <v>0</v>
      </c>
      <c r="BH1583" s="171">
        <f>(VLOOKUP($D1583,'P4 Destination'!$C$21:$M$176,6,0))*BG1583</f>
        <v>0</v>
      </c>
      <c r="BI1583" s="172">
        <f t="shared" si="694"/>
        <v>34</v>
      </c>
      <c r="BJ1583" s="171">
        <f>(VLOOKUP($D1583,'P4 Destination'!$C$21:$M$176,7,0))*BI1583</f>
        <v>0</v>
      </c>
      <c r="BK1583" s="172">
        <f t="shared" si="695"/>
        <v>0</v>
      </c>
      <c r="BL1583" s="171">
        <f>(VLOOKUP($D1583,'P4 Destination'!$C$21:$M$176,8,0))*BK1583</f>
        <v>0</v>
      </c>
      <c r="BM1583" s="172">
        <f t="shared" si="696"/>
        <v>0</v>
      </c>
      <c r="BN1583" s="171">
        <f>(VLOOKUP($D1583,'P4 Destination'!$C$21:$M$176,9,0))*BM1583</f>
        <v>0</v>
      </c>
      <c r="BO1583" s="154">
        <f t="shared" si="701"/>
        <v>1</v>
      </c>
      <c r="BP1583" s="171">
        <f>(VLOOKUP(D1583,'P4 Destination'!$C$21:$M$176,10,0))*K1583</f>
        <v>0</v>
      </c>
      <c r="BQ1583" s="171">
        <f>(VLOOKUP(D1583,'P4 Destination'!$C$21:$M$176,11,0))*J1583</f>
        <v>0</v>
      </c>
      <c r="BR1583" s="173">
        <f t="shared" si="697"/>
        <v>0</v>
      </c>
      <c r="BS1583" s="173">
        <f>(AV1583*2500)*'P6 Verzekering'!$E$11</f>
        <v>0</v>
      </c>
      <c r="BT1583" s="173">
        <f>(AW1583*2500)*'P6 Verzekering'!$E$12</f>
        <v>0</v>
      </c>
      <c r="BU1583" s="173">
        <f>(L1583*2500)*'P6 Verzekering'!$E$13</f>
        <v>0</v>
      </c>
      <c r="BV1583" s="173">
        <f t="shared" si="698"/>
        <v>0</v>
      </c>
      <c r="BW1583"/>
      <c r="BX1583"/>
    </row>
    <row r="1584" spans="1:76">
      <c r="A1584" s="152" t="s">
        <v>2461</v>
      </c>
      <c r="B1584" s="152" t="s">
        <v>219</v>
      </c>
      <c r="C1584" s="152" t="s">
        <v>219</v>
      </c>
      <c r="D1584" s="152" t="s">
        <v>320</v>
      </c>
      <c r="E1584" s="152" t="s">
        <v>319</v>
      </c>
      <c r="F1584" s="153">
        <f t="shared" si="674"/>
        <v>24</v>
      </c>
      <c r="G1584" s="154">
        <v>1</v>
      </c>
      <c r="H1584" s="154">
        <f>IFERROR(VLOOKUP(B1584,'P2 Origin'!$C$21:$Q$176,15,FALSE),0)</f>
        <v>0</v>
      </c>
      <c r="I1584" s="154">
        <f>IFERROR(VLOOKUP(D1584,'P4 Destination'!$C$21:$Q$176,15,FALSE),0)</f>
        <v>0</v>
      </c>
      <c r="J1584" s="155"/>
      <c r="K1584" s="155">
        <v>1</v>
      </c>
      <c r="L1584" s="156">
        <v>0</v>
      </c>
      <c r="M1584" s="155">
        <v>0</v>
      </c>
      <c r="N1584" s="155">
        <v>0</v>
      </c>
      <c r="O1584" s="157">
        <f t="shared" si="675"/>
        <v>0</v>
      </c>
      <c r="P1584" s="158">
        <f t="shared" si="676"/>
        <v>0</v>
      </c>
      <c r="Q1584" s="159">
        <f>IFERROR(VLOOKUP(N1584,'P1 Intra-Europees'!$A$15:$H$25,3,0),0)*P1584</f>
        <v>0</v>
      </c>
      <c r="R1584" s="160">
        <f t="shared" si="677"/>
        <v>0</v>
      </c>
      <c r="S1584" s="159">
        <f>IFERROR(VLOOKUP(N1584,'P1 Intra-Europees'!$A$15:$H$25,4,0),0)*R1584</f>
        <v>0</v>
      </c>
      <c r="T1584" s="160">
        <f t="shared" si="678"/>
        <v>0</v>
      </c>
      <c r="U1584" s="159">
        <f>IFERROR(VLOOKUP(N1584,'P1 Intra-Europees'!$A$15:$H$25,5,0),0)*T1584</f>
        <v>0</v>
      </c>
      <c r="V1584" s="160">
        <f t="shared" si="679"/>
        <v>0</v>
      </c>
      <c r="W1584" s="159">
        <f>IFERROR(VLOOKUP(N1584,'P1 Intra-Europees'!$A$15:$H$25,6,0),0)*V1584</f>
        <v>0</v>
      </c>
      <c r="X1584" s="160">
        <f t="shared" si="680"/>
        <v>0</v>
      </c>
      <c r="Y1584" s="159">
        <f>IFERROR(VLOOKUP(N1584,'P1 Intra-Europees'!$A$15:$H$25,7,0),0)*X1584</f>
        <v>0</v>
      </c>
      <c r="Z1584" s="161">
        <f t="shared" si="681"/>
        <v>0</v>
      </c>
      <c r="AA1584" s="162">
        <f>IFERROR(VLOOKUP(N1584,'P1 Intra-Europees'!$A$15:$H$25,8,0),0)*Z1584</f>
        <v>0</v>
      </c>
      <c r="AB1584" s="163">
        <f t="shared" si="682"/>
        <v>0</v>
      </c>
      <c r="AC1584" s="157" t="str">
        <f>VLOOKUP(B1584,'P2 Origin'!$C$21:$O$176,13,0)</f>
        <v>EUR</v>
      </c>
      <c r="AD1584" s="164">
        <f t="shared" si="683"/>
        <v>0</v>
      </c>
      <c r="AE1584" s="165">
        <f>IF(AU1584&gt;0.1,VLOOKUP(B1584,'P2 Origin'!$C$21:$M$176,3,0)*H1584,0)</f>
        <v>0</v>
      </c>
      <c r="AF1584" s="166">
        <f t="shared" si="684"/>
        <v>0</v>
      </c>
      <c r="AG1584" s="165">
        <f>(VLOOKUP(B1584,'P2 Origin'!$C$21:$M$176,4,0))*AF1584</f>
        <v>0</v>
      </c>
      <c r="AH1584" s="166">
        <f t="shared" si="685"/>
        <v>0</v>
      </c>
      <c r="AI1584" s="165">
        <f>(VLOOKUP(B1584,'P2 Origin'!$C$21:$M$176,5,0))*AH1584</f>
        <v>0</v>
      </c>
      <c r="AJ1584" s="166">
        <f t="shared" si="699"/>
        <v>24</v>
      </c>
      <c r="AK1584" s="165">
        <f>(VLOOKUP(B1584,'P2 Origin'!$C$21:$M$176,6,0))*AJ1584</f>
        <v>0</v>
      </c>
      <c r="AL1584" s="166">
        <f t="shared" si="686"/>
        <v>0</v>
      </c>
      <c r="AM1584" s="165">
        <f>(VLOOKUP($B1584,'P2 Origin'!$C$21:$M$176,7,0))*AL1584</f>
        <v>0</v>
      </c>
      <c r="AN1584" s="166">
        <f t="shared" si="687"/>
        <v>0</v>
      </c>
      <c r="AO1584" s="165">
        <f>(VLOOKUP($B1584,'P2 Origin'!$C$21:$M$176,8,0))*AN1584</f>
        <v>0</v>
      </c>
      <c r="AP1584" s="166">
        <f t="shared" si="688"/>
        <v>0</v>
      </c>
      <c r="AQ1584" s="165">
        <f>(VLOOKUP($B1584,'P2 Origin'!$C$21:$M$176,9,0))*AP1584</f>
        <v>0</v>
      </c>
      <c r="AR1584" s="155">
        <f t="shared" si="700"/>
        <v>1</v>
      </c>
      <c r="AS1584" s="164">
        <f>(VLOOKUP(B1584,'P2 Origin'!$C$21:$M$176,10,0))*K1584</f>
        <v>0</v>
      </c>
      <c r="AT1584" s="164">
        <f>(VLOOKUP(B1584,'P2 Origin'!$C$21:$M$176,11,0))*J1584</f>
        <v>0</v>
      </c>
      <c r="AU1584" s="167">
        <v>24</v>
      </c>
      <c r="AV1584" s="168">
        <v>24</v>
      </c>
      <c r="AW1584" s="169">
        <v>0</v>
      </c>
      <c r="AX1584" s="170">
        <f>IF(AU1584&gt;=0.1,'P3 Bureaumarge zee- en luchtvr.'!$D$12,0)</f>
        <v>0</v>
      </c>
      <c r="AY1584" s="163">
        <f t="shared" si="689"/>
        <v>0</v>
      </c>
      <c r="AZ1584" s="157" t="str">
        <f>VLOOKUP(D1584,'P4 Destination'!$C$21:$O$176,13,0)</f>
        <v>USD</v>
      </c>
      <c r="BA1584" s="164">
        <f t="shared" si="690"/>
        <v>0</v>
      </c>
      <c r="BB1584" s="171">
        <f>IF(AU1584&gt;0.1,(VLOOKUP(D1584,'P4 Destination'!$C$21:$M$176,3,0))*I1584,0)</f>
        <v>0</v>
      </c>
      <c r="BC1584" s="172">
        <f t="shared" si="691"/>
        <v>0</v>
      </c>
      <c r="BD1584" s="171">
        <f>(VLOOKUP($D1584,'P4 Destination'!$C$21:$M$176,4,0))*BC1584</f>
        <v>0</v>
      </c>
      <c r="BE1584" s="172">
        <f t="shared" si="692"/>
        <v>0</v>
      </c>
      <c r="BF1584" s="171">
        <f>(VLOOKUP($D1584,'P4 Destination'!$C$21:$M$176,5,0))*BE1584</f>
        <v>0</v>
      </c>
      <c r="BG1584" s="172">
        <f t="shared" si="693"/>
        <v>24</v>
      </c>
      <c r="BH1584" s="171">
        <f>(VLOOKUP($D1584,'P4 Destination'!$C$21:$M$176,6,0))*BG1584</f>
        <v>0</v>
      </c>
      <c r="BI1584" s="172">
        <f t="shared" si="694"/>
        <v>0</v>
      </c>
      <c r="BJ1584" s="171">
        <f>(VLOOKUP($D1584,'P4 Destination'!$C$21:$M$176,7,0))*BI1584</f>
        <v>0</v>
      </c>
      <c r="BK1584" s="172">
        <f t="shared" si="695"/>
        <v>0</v>
      </c>
      <c r="BL1584" s="171">
        <f>(VLOOKUP($D1584,'P4 Destination'!$C$21:$M$176,8,0))*BK1584</f>
        <v>0</v>
      </c>
      <c r="BM1584" s="172">
        <f t="shared" si="696"/>
        <v>0</v>
      </c>
      <c r="BN1584" s="171">
        <f>(VLOOKUP($D1584,'P4 Destination'!$C$21:$M$176,9,0))*BM1584</f>
        <v>0</v>
      </c>
      <c r="BO1584" s="154">
        <f t="shared" si="701"/>
        <v>1</v>
      </c>
      <c r="BP1584" s="171">
        <f>(VLOOKUP(D1584,'P4 Destination'!$C$21:$M$176,10,0))*K1584</f>
        <v>0</v>
      </c>
      <c r="BQ1584" s="171">
        <f>(VLOOKUP(D1584,'P4 Destination'!$C$21:$M$176,11,0))*J1584</f>
        <v>0</v>
      </c>
      <c r="BR1584" s="173">
        <f t="shared" si="697"/>
        <v>0</v>
      </c>
      <c r="BS1584" s="173">
        <f>(AV1584*2500)*'P6 Verzekering'!$E$11</f>
        <v>0</v>
      </c>
      <c r="BT1584" s="173">
        <f>(AW1584*2500)*'P6 Verzekering'!$E$12</f>
        <v>0</v>
      </c>
      <c r="BU1584" s="173">
        <f>(L1584*2500)*'P6 Verzekering'!$E$13</f>
        <v>0</v>
      </c>
      <c r="BV1584" s="173">
        <f t="shared" si="698"/>
        <v>0</v>
      </c>
      <c r="BW1584"/>
      <c r="BX1584"/>
    </row>
    <row r="1585" spans="1:76">
      <c r="A1585" s="152" t="s">
        <v>2463</v>
      </c>
      <c r="B1585" s="152" t="s">
        <v>219</v>
      </c>
      <c r="C1585" s="152" t="s">
        <v>219</v>
      </c>
      <c r="D1585" s="152" t="s">
        <v>320</v>
      </c>
      <c r="E1585" s="152" t="s">
        <v>319</v>
      </c>
      <c r="F1585" s="153">
        <f t="shared" si="674"/>
        <v>30</v>
      </c>
      <c r="G1585" s="154">
        <v>1</v>
      </c>
      <c r="H1585" s="154">
        <f>IFERROR(VLOOKUP(B1585,'P2 Origin'!$C$21:$Q$176,15,FALSE),0)</f>
        <v>0</v>
      </c>
      <c r="I1585" s="154">
        <f>IFERROR(VLOOKUP(D1585,'P4 Destination'!$C$21:$Q$176,15,FALSE),0)</f>
        <v>0</v>
      </c>
      <c r="J1585" s="155"/>
      <c r="K1585" s="155">
        <v>1</v>
      </c>
      <c r="L1585" s="156">
        <v>0</v>
      </c>
      <c r="M1585" s="155">
        <v>0</v>
      </c>
      <c r="N1585" s="155">
        <v>0</v>
      </c>
      <c r="O1585" s="157">
        <f t="shared" si="675"/>
        <v>0</v>
      </c>
      <c r="P1585" s="158">
        <f t="shared" si="676"/>
        <v>0</v>
      </c>
      <c r="Q1585" s="159">
        <f>IFERROR(VLOOKUP(N1585,'P1 Intra-Europees'!$A$15:$H$25,3,0),0)*P1585</f>
        <v>0</v>
      </c>
      <c r="R1585" s="160">
        <f t="shared" si="677"/>
        <v>0</v>
      </c>
      <c r="S1585" s="159">
        <f>IFERROR(VLOOKUP(N1585,'P1 Intra-Europees'!$A$15:$H$25,4,0),0)*R1585</f>
        <v>0</v>
      </c>
      <c r="T1585" s="160">
        <f t="shared" si="678"/>
        <v>0</v>
      </c>
      <c r="U1585" s="159">
        <f>IFERROR(VLOOKUP(N1585,'P1 Intra-Europees'!$A$15:$H$25,5,0),0)*T1585</f>
        <v>0</v>
      </c>
      <c r="V1585" s="160">
        <f t="shared" si="679"/>
        <v>0</v>
      </c>
      <c r="W1585" s="159">
        <f>IFERROR(VLOOKUP(N1585,'P1 Intra-Europees'!$A$15:$H$25,6,0),0)*V1585</f>
        <v>0</v>
      </c>
      <c r="X1585" s="160">
        <f t="shared" si="680"/>
        <v>0</v>
      </c>
      <c r="Y1585" s="159">
        <f>IFERROR(VLOOKUP(N1585,'P1 Intra-Europees'!$A$15:$H$25,7,0),0)*X1585</f>
        <v>0</v>
      </c>
      <c r="Z1585" s="161">
        <f t="shared" si="681"/>
        <v>0</v>
      </c>
      <c r="AA1585" s="162">
        <f>IFERROR(VLOOKUP(N1585,'P1 Intra-Europees'!$A$15:$H$25,8,0),0)*Z1585</f>
        <v>0</v>
      </c>
      <c r="AB1585" s="163">
        <f t="shared" si="682"/>
        <v>0</v>
      </c>
      <c r="AC1585" s="157" t="str">
        <f>VLOOKUP(B1585,'P2 Origin'!$C$21:$O$176,13,0)</f>
        <v>EUR</v>
      </c>
      <c r="AD1585" s="164">
        <f t="shared" si="683"/>
        <v>0</v>
      </c>
      <c r="AE1585" s="165">
        <f>IF(AU1585&gt;0.1,VLOOKUP(B1585,'P2 Origin'!$C$21:$M$176,3,0)*H1585,0)</f>
        <v>0</v>
      </c>
      <c r="AF1585" s="166">
        <f t="shared" si="684"/>
        <v>0</v>
      </c>
      <c r="AG1585" s="165">
        <f>(VLOOKUP(B1585,'P2 Origin'!$C$21:$M$176,4,0))*AF1585</f>
        <v>0</v>
      </c>
      <c r="AH1585" s="166">
        <f t="shared" si="685"/>
        <v>0</v>
      </c>
      <c r="AI1585" s="165">
        <f>(VLOOKUP(B1585,'P2 Origin'!$C$21:$M$176,5,0))*AH1585</f>
        <v>0</v>
      </c>
      <c r="AJ1585" s="166">
        <f t="shared" si="699"/>
        <v>0</v>
      </c>
      <c r="AK1585" s="165">
        <f>(VLOOKUP(B1585,'P2 Origin'!$C$21:$M$176,6,0))*AJ1585</f>
        <v>0</v>
      </c>
      <c r="AL1585" s="166">
        <f t="shared" si="686"/>
        <v>30</v>
      </c>
      <c r="AM1585" s="165">
        <f>(VLOOKUP($B1585,'P2 Origin'!$C$21:$M$176,7,0))*AL1585</f>
        <v>0</v>
      </c>
      <c r="AN1585" s="166">
        <f t="shared" si="687"/>
        <v>0</v>
      </c>
      <c r="AO1585" s="165">
        <f>(VLOOKUP($B1585,'P2 Origin'!$C$21:$M$176,8,0))*AN1585</f>
        <v>0</v>
      </c>
      <c r="AP1585" s="166">
        <f t="shared" si="688"/>
        <v>0</v>
      </c>
      <c r="AQ1585" s="165">
        <f>(VLOOKUP($B1585,'P2 Origin'!$C$21:$M$176,9,0))*AP1585</f>
        <v>0</v>
      </c>
      <c r="AR1585" s="155">
        <f t="shared" si="700"/>
        <v>1</v>
      </c>
      <c r="AS1585" s="164">
        <f>(VLOOKUP(B1585,'P2 Origin'!$C$21:$M$176,10,0))*K1585</f>
        <v>0</v>
      </c>
      <c r="AT1585" s="164">
        <f>(VLOOKUP(B1585,'P2 Origin'!$C$21:$M$176,11,0))*J1585</f>
        <v>0</v>
      </c>
      <c r="AU1585" s="167">
        <v>30</v>
      </c>
      <c r="AV1585" s="168">
        <v>30</v>
      </c>
      <c r="AW1585" s="169">
        <v>0</v>
      </c>
      <c r="AX1585" s="170">
        <f>IF(AU1585&gt;=0.1,'P3 Bureaumarge zee- en luchtvr.'!$D$12,0)</f>
        <v>0</v>
      </c>
      <c r="AY1585" s="163">
        <f t="shared" si="689"/>
        <v>0</v>
      </c>
      <c r="AZ1585" s="157" t="str">
        <f>VLOOKUP(D1585,'P4 Destination'!$C$21:$O$176,13,0)</f>
        <v>USD</v>
      </c>
      <c r="BA1585" s="164">
        <f t="shared" si="690"/>
        <v>0</v>
      </c>
      <c r="BB1585" s="171">
        <f>IF(AU1585&gt;0.1,(VLOOKUP(D1585,'P4 Destination'!$C$21:$M$176,3,0))*I1585,0)</f>
        <v>0</v>
      </c>
      <c r="BC1585" s="172">
        <f t="shared" si="691"/>
        <v>0</v>
      </c>
      <c r="BD1585" s="171">
        <f>(VLOOKUP($D1585,'P4 Destination'!$C$21:$M$176,4,0))*BC1585</f>
        <v>0</v>
      </c>
      <c r="BE1585" s="172">
        <f t="shared" si="692"/>
        <v>0</v>
      </c>
      <c r="BF1585" s="171">
        <f>(VLOOKUP($D1585,'P4 Destination'!$C$21:$M$176,5,0))*BE1585</f>
        <v>0</v>
      </c>
      <c r="BG1585" s="172">
        <f t="shared" si="693"/>
        <v>0</v>
      </c>
      <c r="BH1585" s="171">
        <f>(VLOOKUP($D1585,'P4 Destination'!$C$21:$M$176,6,0))*BG1585</f>
        <v>0</v>
      </c>
      <c r="BI1585" s="172">
        <f t="shared" si="694"/>
        <v>30</v>
      </c>
      <c r="BJ1585" s="171">
        <f>(VLOOKUP($D1585,'P4 Destination'!$C$21:$M$176,7,0))*BI1585</f>
        <v>0</v>
      </c>
      <c r="BK1585" s="172">
        <f t="shared" si="695"/>
        <v>0</v>
      </c>
      <c r="BL1585" s="171">
        <f>(VLOOKUP($D1585,'P4 Destination'!$C$21:$M$176,8,0))*BK1585</f>
        <v>0</v>
      </c>
      <c r="BM1585" s="172">
        <f t="shared" si="696"/>
        <v>0</v>
      </c>
      <c r="BN1585" s="171">
        <f>(VLOOKUP($D1585,'P4 Destination'!$C$21:$M$176,9,0))*BM1585</f>
        <v>0</v>
      </c>
      <c r="BO1585" s="154">
        <f t="shared" si="701"/>
        <v>1</v>
      </c>
      <c r="BP1585" s="171">
        <f>(VLOOKUP(D1585,'P4 Destination'!$C$21:$M$176,10,0))*K1585</f>
        <v>0</v>
      </c>
      <c r="BQ1585" s="171">
        <f>(VLOOKUP(D1585,'P4 Destination'!$C$21:$M$176,11,0))*J1585</f>
        <v>0</v>
      </c>
      <c r="BR1585" s="173">
        <f t="shared" si="697"/>
        <v>0</v>
      </c>
      <c r="BS1585" s="173">
        <f>(AV1585*2500)*'P6 Verzekering'!$E$11</f>
        <v>0</v>
      </c>
      <c r="BT1585" s="173">
        <f>(AW1585*2500)*'P6 Verzekering'!$E$12</f>
        <v>0</v>
      </c>
      <c r="BU1585" s="173">
        <f>(L1585*2500)*'P6 Verzekering'!$E$13</f>
        <v>0</v>
      </c>
      <c r="BV1585" s="173">
        <f t="shared" si="698"/>
        <v>0</v>
      </c>
      <c r="BW1585"/>
      <c r="BX1585"/>
    </row>
    <row r="1586" spans="1:76">
      <c r="A1586" s="152" t="s">
        <v>2465</v>
      </c>
      <c r="B1586" s="152" t="s">
        <v>219</v>
      </c>
      <c r="C1586" s="152" t="s">
        <v>219</v>
      </c>
      <c r="D1586" s="152" t="s">
        <v>320</v>
      </c>
      <c r="E1586" s="152" t="s">
        <v>319</v>
      </c>
      <c r="F1586" s="153">
        <f t="shared" si="674"/>
        <v>30</v>
      </c>
      <c r="G1586" s="154">
        <v>1</v>
      </c>
      <c r="H1586" s="154">
        <f>IFERROR(VLOOKUP(B1586,'P2 Origin'!$C$21:$Q$176,15,FALSE),0)</f>
        <v>0</v>
      </c>
      <c r="I1586" s="154">
        <f>IFERROR(VLOOKUP(D1586,'P4 Destination'!$C$21:$Q$176,15,FALSE),0)</f>
        <v>0</v>
      </c>
      <c r="J1586" s="155"/>
      <c r="K1586" s="155">
        <v>1</v>
      </c>
      <c r="L1586" s="156">
        <v>0</v>
      </c>
      <c r="M1586" s="155">
        <v>0</v>
      </c>
      <c r="N1586" s="155">
        <v>0</v>
      </c>
      <c r="O1586" s="157">
        <f t="shared" si="675"/>
        <v>0</v>
      </c>
      <c r="P1586" s="158">
        <f t="shared" si="676"/>
        <v>0</v>
      </c>
      <c r="Q1586" s="159">
        <f>IFERROR(VLOOKUP(N1586,'P1 Intra-Europees'!$A$15:$H$25,3,0),0)*P1586</f>
        <v>0</v>
      </c>
      <c r="R1586" s="160">
        <f t="shared" si="677"/>
        <v>0</v>
      </c>
      <c r="S1586" s="159">
        <f>IFERROR(VLOOKUP(N1586,'P1 Intra-Europees'!$A$15:$H$25,4,0),0)*R1586</f>
        <v>0</v>
      </c>
      <c r="T1586" s="160">
        <f t="shared" si="678"/>
        <v>0</v>
      </c>
      <c r="U1586" s="159">
        <f>IFERROR(VLOOKUP(N1586,'P1 Intra-Europees'!$A$15:$H$25,5,0),0)*T1586</f>
        <v>0</v>
      </c>
      <c r="V1586" s="160">
        <f t="shared" si="679"/>
        <v>0</v>
      </c>
      <c r="W1586" s="159">
        <f>IFERROR(VLOOKUP(N1586,'P1 Intra-Europees'!$A$15:$H$25,6,0),0)*V1586</f>
        <v>0</v>
      </c>
      <c r="X1586" s="160">
        <f t="shared" si="680"/>
        <v>0</v>
      </c>
      <c r="Y1586" s="159">
        <f>IFERROR(VLOOKUP(N1586,'P1 Intra-Europees'!$A$15:$H$25,7,0),0)*X1586</f>
        <v>0</v>
      </c>
      <c r="Z1586" s="161">
        <f t="shared" si="681"/>
        <v>0</v>
      </c>
      <c r="AA1586" s="162">
        <f>IFERROR(VLOOKUP(N1586,'P1 Intra-Europees'!$A$15:$H$25,8,0),0)*Z1586</f>
        <v>0</v>
      </c>
      <c r="AB1586" s="163">
        <f t="shared" si="682"/>
        <v>0</v>
      </c>
      <c r="AC1586" s="157" t="str">
        <f>VLOOKUP(B1586,'P2 Origin'!$C$21:$O$176,13,0)</f>
        <v>EUR</v>
      </c>
      <c r="AD1586" s="164">
        <f t="shared" si="683"/>
        <v>0</v>
      </c>
      <c r="AE1586" s="165">
        <f>IF(AU1586&gt;0.1,VLOOKUP(B1586,'P2 Origin'!$C$21:$M$176,3,0)*H1586,0)</f>
        <v>0</v>
      </c>
      <c r="AF1586" s="166">
        <f t="shared" si="684"/>
        <v>0</v>
      </c>
      <c r="AG1586" s="165">
        <f>(VLOOKUP(B1586,'P2 Origin'!$C$21:$M$176,4,0))*AF1586</f>
        <v>0</v>
      </c>
      <c r="AH1586" s="166">
        <f t="shared" si="685"/>
        <v>0</v>
      </c>
      <c r="AI1586" s="165">
        <f>(VLOOKUP(B1586,'P2 Origin'!$C$21:$M$176,5,0))*AH1586</f>
        <v>0</v>
      </c>
      <c r="AJ1586" s="166">
        <f t="shared" si="699"/>
        <v>0</v>
      </c>
      <c r="AK1586" s="165">
        <f>(VLOOKUP(B1586,'P2 Origin'!$C$21:$M$176,6,0))*AJ1586</f>
        <v>0</v>
      </c>
      <c r="AL1586" s="166">
        <f t="shared" si="686"/>
        <v>30</v>
      </c>
      <c r="AM1586" s="165">
        <f>(VLOOKUP($B1586,'P2 Origin'!$C$21:$M$176,7,0))*AL1586</f>
        <v>0</v>
      </c>
      <c r="AN1586" s="166">
        <f t="shared" si="687"/>
        <v>0</v>
      </c>
      <c r="AO1586" s="165">
        <f>(VLOOKUP($B1586,'P2 Origin'!$C$21:$M$176,8,0))*AN1586</f>
        <v>0</v>
      </c>
      <c r="AP1586" s="166">
        <f t="shared" si="688"/>
        <v>0</v>
      </c>
      <c r="AQ1586" s="165">
        <f>(VLOOKUP($B1586,'P2 Origin'!$C$21:$M$176,9,0))*AP1586</f>
        <v>0</v>
      </c>
      <c r="AR1586" s="155">
        <f t="shared" si="700"/>
        <v>1</v>
      </c>
      <c r="AS1586" s="164">
        <f>(VLOOKUP(B1586,'P2 Origin'!$C$21:$M$176,10,0))*K1586</f>
        <v>0</v>
      </c>
      <c r="AT1586" s="164">
        <f>(VLOOKUP(B1586,'P2 Origin'!$C$21:$M$176,11,0))*J1586</f>
        <v>0</v>
      </c>
      <c r="AU1586" s="167">
        <v>30</v>
      </c>
      <c r="AV1586" s="168">
        <v>30</v>
      </c>
      <c r="AW1586" s="169">
        <v>0</v>
      </c>
      <c r="AX1586" s="170">
        <f>IF(AU1586&gt;=0.1,'P3 Bureaumarge zee- en luchtvr.'!$D$12,0)</f>
        <v>0</v>
      </c>
      <c r="AY1586" s="163">
        <f t="shared" si="689"/>
        <v>0</v>
      </c>
      <c r="AZ1586" s="157" t="str">
        <f>VLOOKUP(D1586,'P4 Destination'!$C$21:$O$176,13,0)</f>
        <v>USD</v>
      </c>
      <c r="BA1586" s="164">
        <f t="shared" si="690"/>
        <v>0</v>
      </c>
      <c r="BB1586" s="171">
        <f>IF(AU1586&gt;0.1,(VLOOKUP(D1586,'P4 Destination'!$C$21:$M$176,3,0))*I1586,0)</f>
        <v>0</v>
      </c>
      <c r="BC1586" s="172">
        <f t="shared" si="691"/>
        <v>0</v>
      </c>
      <c r="BD1586" s="171">
        <f>(VLOOKUP($D1586,'P4 Destination'!$C$21:$M$176,4,0))*BC1586</f>
        <v>0</v>
      </c>
      <c r="BE1586" s="172">
        <f t="shared" si="692"/>
        <v>0</v>
      </c>
      <c r="BF1586" s="171">
        <f>(VLOOKUP($D1586,'P4 Destination'!$C$21:$M$176,5,0))*BE1586</f>
        <v>0</v>
      </c>
      <c r="BG1586" s="172">
        <f t="shared" si="693"/>
        <v>0</v>
      </c>
      <c r="BH1586" s="171">
        <f>(VLOOKUP($D1586,'P4 Destination'!$C$21:$M$176,6,0))*BG1586</f>
        <v>0</v>
      </c>
      <c r="BI1586" s="172">
        <f t="shared" si="694"/>
        <v>30</v>
      </c>
      <c r="BJ1586" s="171">
        <f>(VLOOKUP($D1586,'P4 Destination'!$C$21:$M$176,7,0))*BI1586</f>
        <v>0</v>
      </c>
      <c r="BK1586" s="172">
        <f t="shared" si="695"/>
        <v>0</v>
      </c>
      <c r="BL1586" s="171">
        <f>(VLOOKUP($D1586,'P4 Destination'!$C$21:$M$176,8,0))*BK1586</f>
        <v>0</v>
      </c>
      <c r="BM1586" s="172">
        <f t="shared" si="696"/>
        <v>0</v>
      </c>
      <c r="BN1586" s="171">
        <f>(VLOOKUP($D1586,'P4 Destination'!$C$21:$M$176,9,0))*BM1586</f>
        <v>0</v>
      </c>
      <c r="BO1586" s="154">
        <f t="shared" si="701"/>
        <v>1</v>
      </c>
      <c r="BP1586" s="171">
        <f>(VLOOKUP(D1586,'P4 Destination'!$C$21:$M$176,10,0))*K1586</f>
        <v>0</v>
      </c>
      <c r="BQ1586" s="171">
        <f>(VLOOKUP(D1586,'P4 Destination'!$C$21:$M$176,11,0))*J1586</f>
        <v>0</v>
      </c>
      <c r="BR1586" s="173">
        <f t="shared" si="697"/>
        <v>0</v>
      </c>
      <c r="BS1586" s="173">
        <f>(AV1586*2500)*'P6 Verzekering'!$E$11</f>
        <v>0</v>
      </c>
      <c r="BT1586" s="173">
        <f>(AW1586*2500)*'P6 Verzekering'!$E$12</f>
        <v>0</v>
      </c>
      <c r="BU1586" s="173">
        <f>(L1586*2500)*'P6 Verzekering'!$E$13</f>
        <v>0</v>
      </c>
      <c r="BV1586" s="173">
        <f t="shared" si="698"/>
        <v>0</v>
      </c>
      <c r="BW1586"/>
      <c r="BX1586"/>
    </row>
    <row r="1587" spans="1:76">
      <c r="A1587" s="152" t="s">
        <v>2467</v>
      </c>
      <c r="B1587" s="152" t="s">
        <v>219</v>
      </c>
      <c r="C1587" s="152" t="s">
        <v>219</v>
      </c>
      <c r="D1587" s="152" t="s">
        <v>320</v>
      </c>
      <c r="E1587" s="152" t="s">
        <v>319</v>
      </c>
      <c r="F1587" s="153">
        <f t="shared" si="674"/>
        <v>28</v>
      </c>
      <c r="G1587" s="154">
        <v>1</v>
      </c>
      <c r="H1587" s="154">
        <f>IFERROR(VLOOKUP(B1587,'P2 Origin'!$C$21:$Q$176,15,FALSE),0)</f>
        <v>0</v>
      </c>
      <c r="I1587" s="154">
        <f>IFERROR(VLOOKUP(D1587,'P4 Destination'!$C$21:$Q$176,15,FALSE),0)</f>
        <v>0</v>
      </c>
      <c r="J1587" s="155"/>
      <c r="K1587" s="155">
        <v>1</v>
      </c>
      <c r="L1587" s="156">
        <v>0</v>
      </c>
      <c r="M1587" s="155">
        <v>0</v>
      </c>
      <c r="N1587" s="155">
        <v>0</v>
      </c>
      <c r="O1587" s="157">
        <f t="shared" si="675"/>
        <v>0</v>
      </c>
      <c r="P1587" s="158">
        <f t="shared" si="676"/>
        <v>0</v>
      </c>
      <c r="Q1587" s="159">
        <f>IFERROR(VLOOKUP(N1587,'P1 Intra-Europees'!$A$15:$H$25,3,0),0)*P1587</f>
        <v>0</v>
      </c>
      <c r="R1587" s="160">
        <f t="shared" si="677"/>
        <v>0</v>
      </c>
      <c r="S1587" s="159">
        <f>IFERROR(VLOOKUP(N1587,'P1 Intra-Europees'!$A$15:$H$25,4,0),0)*R1587</f>
        <v>0</v>
      </c>
      <c r="T1587" s="160">
        <f t="shared" si="678"/>
        <v>0</v>
      </c>
      <c r="U1587" s="159">
        <f>IFERROR(VLOOKUP(N1587,'P1 Intra-Europees'!$A$15:$H$25,5,0),0)*T1587</f>
        <v>0</v>
      </c>
      <c r="V1587" s="160">
        <f t="shared" si="679"/>
        <v>0</v>
      </c>
      <c r="W1587" s="159">
        <f>IFERROR(VLOOKUP(N1587,'P1 Intra-Europees'!$A$15:$H$25,6,0),0)*V1587</f>
        <v>0</v>
      </c>
      <c r="X1587" s="160">
        <f t="shared" si="680"/>
        <v>0</v>
      </c>
      <c r="Y1587" s="159">
        <f>IFERROR(VLOOKUP(N1587,'P1 Intra-Europees'!$A$15:$H$25,7,0),0)*X1587</f>
        <v>0</v>
      </c>
      <c r="Z1587" s="161">
        <f t="shared" si="681"/>
        <v>0</v>
      </c>
      <c r="AA1587" s="162">
        <f>IFERROR(VLOOKUP(N1587,'P1 Intra-Europees'!$A$15:$H$25,8,0),0)*Z1587</f>
        <v>0</v>
      </c>
      <c r="AB1587" s="163">
        <f t="shared" si="682"/>
        <v>0</v>
      </c>
      <c r="AC1587" s="157" t="str">
        <f>VLOOKUP(B1587,'P2 Origin'!$C$21:$O$176,13,0)</f>
        <v>EUR</v>
      </c>
      <c r="AD1587" s="164">
        <f t="shared" si="683"/>
        <v>0</v>
      </c>
      <c r="AE1587" s="165">
        <f>IF(AU1587&gt;0.1,VLOOKUP(B1587,'P2 Origin'!$C$21:$M$176,3,0)*H1587,0)</f>
        <v>0</v>
      </c>
      <c r="AF1587" s="166">
        <f t="shared" si="684"/>
        <v>0</v>
      </c>
      <c r="AG1587" s="165">
        <f>(VLOOKUP(B1587,'P2 Origin'!$C$21:$M$176,4,0))*AF1587</f>
        <v>0</v>
      </c>
      <c r="AH1587" s="166">
        <f t="shared" si="685"/>
        <v>0</v>
      </c>
      <c r="AI1587" s="165">
        <f>(VLOOKUP(B1587,'P2 Origin'!$C$21:$M$176,5,0))*AH1587</f>
        <v>0</v>
      </c>
      <c r="AJ1587" s="166">
        <f t="shared" si="699"/>
        <v>0</v>
      </c>
      <c r="AK1587" s="165">
        <f>(VLOOKUP(B1587,'P2 Origin'!$C$21:$M$176,6,0))*AJ1587</f>
        <v>0</v>
      </c>
      <c r="AL1587" s="166">
        <f t="shared" si="686"/>
        <v>28</v>
      </c>
      <c r="AM1587" s="165">
        <f>(VLOOKUP($B1587,'P2 Origin'!$C$21:$M$176,7,0))*AL1587</f>
        <v>0</v>
      </c>
      <c r="AN1587" s="166">
        <f t="shared" si="687"/>
        <v>0</v>
      </c>
      <c r="AO1587" s="165">
        <f>(VLOOKUP($B1587,'P2 Origin'!$C$21:$M$176,8,0))*AN1587</f>
        <v>0</v>
      </c>
      <c r="AP1587" s="166">
        <f t="shared" si="688"/>
        <v>0</v>
      </c>
      <c r="AQ1587" s="165">
        <f>(VLOOKUP($B1587,'P2 Origin'!$C$21:$M$176,9,0))*AP1587</f>
        <v>0</v>
      </c>
      <c r="AR1587" s="155">
        <f t="shared" si="700"/>
        <v>1</v>
      </c>
      <c r="AS1587" s="164">
        <f>(VLOOKUP(B1587,'P2 Origin'!$C$21:$M$176,10,0))*K1587</f>
        <v>0</v>
      </c>
      <c r="AT1587" s="164">
        <f>(VLOOKUP(B1587,'P2 Origin'!$C$21:$M$176,11,0))*J1587</f>
        <v>0</v>
      </c>
      <c r="AU1587" s="167">
        <v>28</v>
      </c>
      <c r="AV1587" s="168">
        <v>28</v>
      </c>
      <c r="AW1587" s="169">
        <v>0</v>
      </c>
      <c r="AX1587" s="170">
        <f>IF(AU1587&gt;=0.1,'P3 Bureaumarge zee- en luchtvr.'!$D$12,0)</f>
        <v>0</v>
      </c>
      <c r="AY1587" s="163">
        <f t="shared" si="689"/>
        <v>0</v>
      </c>
      <c r="AZ1587" s="157" t="str">
        <f>VLOOKUP(D1587,'P4 Destination'!$C$21:$O$176,13,0)</f>
        <v>USD</v>
      </c>
      <c r="BA1587" s="164">
        <f t="shared" si="690"/>
        <v>0</v>
      </c>
      <c r="BB1587" s="171">
        <f>IF(AU1587&gt;0.1,(VLOOKUP(D1587,'P4 Destination'!$C$21:$M$176,3,0))*I1587,0)</f>
        <v>0</v>
      </c>
      <c r="BC1587" s="172">
        <f t="shared" si="691"/>
        <v>0</v>
      </c>
      <c r="BD1587" s="171">
        <f>(VLOOKUP($D1587,'P4 Destination'!$C$21:$M$176,4,0))*BC1587</f>
        <v>0</v>
      </c>
      <c r="BE1587" s="172">
        <f t="shared" si="692"/>
        <v>0</v>
      </c>
      <c r="BF1587" s="171">
        <f>(VLOOKUP($D1587,'P4 Destination'!$C$21:$M$176,5,0))*BE1587</f>
        <v>0</v>
      </c>
      <c r="BG1587" s="172">
        <f t="shared" si="693"/>
        <v>0</v>
      </c>
      <c r="BH1587" s="171">
        <f>(VLOOKUP($D1587,'P4 Destination'!$C$21:$M$176,6,0))*BG1587</f>
        <v>0</v>
      </c>
      <c r="BI1587" s="172">
        <f t="shared" si="694"/>
        <v>28</v>
      </c>
      <c r="BJ1587" s="171">
        <f>(VLOOKUP($D1587,'P4 Destination'!$C$21:$M$176,7,0))*BI1587</f>
        <v>0</v>
      </c>
      <c r="BK1587" s="172">
        <f t="shared" si="695"/>
        <v>0</v>
      </c>
      <c r="BL1587" s="171">
        <f>(VLOOKUP($D1587,'P4 Destination'!$C$21:$M$176,8,0))*BK1587</f>
        <v>0</v>
      </c>
      <c r="BM1587" s="172">
        <f t="shared" si="696"/>
        <v>0</v>
      </c>
      <c r="BN1587" s="171">
        <f>(VLOOKUP($D1587,'P4 Destination'!$C$21:$M$176,9,0))*BM1587</f>
        <v>0</v>
      </c>
      <c r="BO1587" s="154">
        <f t="shared" si="701"/>
        <v>1</v>
      </c>
      <c r="BP1587" s="171">
        <f>(VLOOKUP(D1587,'P4 Destination'!$C$21:$M$176,10,0))*K1587</f>
        <v>0</v>
      </c>
      <c r="BQ1587" s="171">
        <f>(VLOOKUP(D1587,'P4 Destination'!$C$21:$M$176,11,0))*J1587</f>
        <v>0</v>
      </c>
      <c r="BR1587" s="173">
        <f t="shared" si="697"/>
        <v>0</v>
      </c>
      <c r="BS1587" s="173">
        <f>(AV1587*2500)*'P6 Verzekering'!$E$11</f>
        <v>0</v>
      </c>
      <c r="BT1587" s="173">
        <f>(AW1587*2500)*'P6 Verzekering'!$E$12</f>
        <v>0</v>
      </c>
      <c r="BU1587" s="173">
        <f>(L1587*2500)*'P6 Verzekering'!$E$13</f>
        <v>0</v>
      </c>
      <c r="BV1587" s="173">
        <f t="shared" si="698"/>
        <v>0</v>
      </c>
      <c r="BW1587"/>
      <c r="BX1587"/>
    </row>
    <row r="1588" spans="1:76">
      <c r="A1588" s="152" t="s">
        <v>2469</v>
      </c>
      <c r="B1588" s="152" t="s">
        <v>219</v>
      </c>
      <c r="C1588" s="152" t="s">
        <v>219</v>
      </c>
      <c r="D1588" s="152" t="s">
        <v>320</v>
      </c>
      <c r="E1588" s="152" t="s">
        <v>319</v>
      </c>
      <c r="F1588" s="153">
        <f t="shared" si="674"/>
        <v>30</v>
      </c>
      <c r="G1588" s="154">
        <v>1</v>
      </c>
      <c r="H1588" s="154">
        <f>IFERROR(VLOOKUP(B1588,'P2 Origin'!$C$21:$Q$176,15,FALSE),0)</f>
        <v>0</v>
      </c>
      <c r="I1588" s="154">
        <f>IFERROR(VLOOKUP(D1588,'P4 Destination'!$C$21:$Q$176,15,FALSE),0)</f>
        <v>0</v>
      </c>
      <c r="J1588" s="155"/>
      <c r="K1588" s="155">
        <v>1</v>
      </c>
      <c r="L1588" s="156">
        <v>0</v>
      </c>
      <c r="M1588" s="155">
        <v>0</v>
      </c>
      <c r="N1588" s="155">
        <v>0</v>
      </c>
      <c r="O1588" s="157">
        <f t="shared" si="675"/>
        <v>0</v>
      </c>
      <c r="P1588" s="158">
        <f t="shared" si="676"/>
        <v>0</v>
      </c>
      <c r="Q1588" s="159">
        <f>IFERROR(VLOOKUP(N1588,'P1 Intra-Europees'!$A$15:$H$25,3,0),0)*P1588</f>
        <v>0</v>
      </c>
      <c r="R1588" s="160">
        <f t="shared" si="677"/>
        <v>0</v>
      </c>
      <c r="S1588" s="159">
        <f>IFERROR(VLOOKUP(N1588,'P1 Intra-Europees'!$A$15:$H$25,4,0),0)*R1588</f>
        <v>0</v>
      </c>
      <c r="T1588" s="160">
        <f t="shared" si="678"/>
        <v>0</v>
      </c>
      <c r="U1588" s="159">
        <f>IFERROR(VLOOKUP(N1588,'P1 Intra-Europees'!$A$15:$H$25,5,0),0)*T1588</f>
        <v>0</v>
      </c>
      <c r="V1588" s="160">
        <f t="shared" si="679"/>
        <v>0</v>
      </c>
      <c r="W1588" s="159">
        <f>IFERROR(VLOOKUP(N1588,'P1 Intra-Europees'!$A$15:$H$25,6,0),0)*V1588</f>
        <v>0</v>
      </c>
      <c r="X1588" s="160">
        <f t="shared" si="680"/>
        <v>0</v>
      </c>
      <c r="Y1588" s="159">
        <f>IFERROR(VLOOKUP(N1588,'P1 Intra-Europees'!$A$15:$H$25,7,0),0)*X1588</f>
        <v>0</v>
      </c>
      <c r="Z1588" s="161">
        <f t="shared" si="681"/>
        <v>0</v>
      </c>
      <c r="AA1588" s="162">
        <f>IFERROR(VLOOKUP(N1588,'P1 Intra-Europees'!$A$15:$H$25,8,0),0)*Z1588</f>
        <v>0</v>
      </c>
      <c r="AB1588" s="163">
        <f t="shared" si="682"/>
        <v>0</v>
      </c>
      <c r="AC1588" s="157" t="str">
        <f>VLOOKUP(B1588,'P2 Origin'!$C$21:$O$176,13,0)</f>
        <v>EUR</v>
      </c>
      <c r="AD1588" s="164">
        <f t="shared" si="683"/>
        <v>0</v>
      </c>
      <c r="AE1588" s="165">
        <f>IF(AU1588&gt;0.1,VLOOKUP(B1588,'P2 Origin'!$C$21:$M$176,3,0)*H1588,0)</f>
        <v>0</v>
      </c>
      <c r="AF1588" s="166">
        <f t="shared" si="684"/>
        <v>0</v>
      </c>
      <c r="AG1588" s="165">
        <f>(VLOOKUP(B1588,'P2 Origin'!$C$21:$M$176,4,0))*AF1588</f>
        <v>0</v>
      </c>
      <c r="AH1588" s="166">
        <f t="shared" si="685"/>
        <v>0</v>
      </c>
      <c r="AI1588" s="165">
        <f>(VLOOKUP(B1588,'P2 Origin'!$C$21:$M$176,5,0))*AH1588</f>
        <v>0</v>
      </c>
      <c r="AJ1588" s="166">
        <f t="shared" si="699"/>
        <v>0</v>
      </c>
      <c r="AK1588" s="165">
        <f>(VLOOKUP(B1588,'P2 Origin'!$C$21:$M$176,6,0))*AJ1588</f>
        <v>0</v>
      </c>
      <c r="AL1588" s="166">
        <f t="shared" si="686"/>
        <v>30</v>
      </c>
      <c r="AM1588" s="165">
        <f>(VLOOKUP($B1588,'P2 Origin'!$C$21:$M$176,7,0))*AL1588</f>
        <v>0</v>
      </c>
      <c r="AN1588" s="166">
        <f t="shared" si="687"/>
        <v>0</v>
      </c>
      <c r="AO1588" s="165">
        <f>(VLOOKUP($B1588,'P2 Origin'!$C$21:$M$176,8,0))*AN1588</f>
        <v>0</v>
      </c>
      <c r="AP1588" s="166">
        <f t="shared" si="688"/>
        <v>0</v>
      </c>
      <c r="AQ1588" s="165">
        <f>(VLOOKUP($B1588,'P2 Origin'!$C$21:$M$176,9,0))*AP1588</f>
        <v>0</v>
      </c>
      <c r="AR1588" s="155">
        <f t="shared" si="700"/>
        <v>1</v>
      </c>
      <c r="AS1588" s="164">
        <f>(VLOOKUP(B1588,'P2 Origin'!$C$21:$M$176,10,0))*K1588</f>
        <v>0</v>
      </c>
      <c r="AT1588" s="164">
        <f>(VLOOKUP(B1588,'P2 Origin'!$C$21:$M$176,11,0))*J1588</f>
        <v>0</v>
      </c>
      <c r="AU1588" s="167">
        <v>30</v>
      </c>
      <c r="AV1588" s="168">
        <v>30</v>
      </c>
      <c r="AW1588" s="169">
        <v>0</v>
      </c>
      <c r="AX1588" s="170">
        <f>IF(AU1588&gt;=0.1,'P3 Bureaumarge zee- en luchtvr.'!$D$12,0)</f>
        <v>0</v>
      </c>
      <c r="AY1588" s="163">
        <f t="shared" si="689"/>
        <v>0</v>
      </c>
      <c r="AZ1588" s="157" t="str">
        <f>VLOOKUP(D1588,'P4 Destination'!$C$21:$O$176,13,0)</f>
        <v>USD</v>
      </c>
      <c r="BA1588" s="164">
        <f t="shared" si="690"/>
        <v>0</v>
      </c>
      <c r="BB1588" s="171">
        <f>IF(AU1588&gt;0.1,(VLOOKUP(D1588,'P4 Destination'!$C$21:$M$176,3,0))*I1588,0)</f>
        <v>0</v>
      </c>
      <c r="BC1588" s="172">
        <f t="shared" si="691"/>
        <v>0</v>
      </c>
      <c r="BD1588" s="171">
        <f>(VLOOKUP($D1588,'P4 Destination'!$C$21:$M$176,4,0))*BC1588</f>
        <v>0</v>
      </c>
      <c r="BE1588" s="172">
        <f t="shared" si="692"/>
        <v>0</v>
      </c>
      <c r="BF1588" s="171">
        <f>(VLOOKUP($D1588,'P4 Destination'!$C$21:$M$176,5,0))*BE1588</f>
        <v>0</v>
      </c>
      <c r="BG1588" s="172">
        <f t="shared" si="693"/>
        <v>0</v>
      </c>
      <c r="BH1588" s="171">
        <f>(VLOOKUP($D1588,'P4 Destination'!$C$21:$M$176,6,0))*BG1588</f>
        <v>0</v>
      </c>
      <c r="BI1588" s="172">
        <f t="shared" si="694"/>
        <v>30</v>
      </c>
      <c r="BJ1588" s="171">
        <f>(VLOOKUP($D1588,'P4 Destination'!$C$21:$M$176,7,0))*BI1588</f>
        <v>0</v>
      </c>
      <c r="BK1588" s="172">
        <f t="shared" si="695"/>
        <v>0</v>
      </c>
      <c r="BL1588" s="171">
        <f>(VLOOKUP($D1588,'P4 Destination'!$C$21:$M$176,8,0))*BK1588</f>
        <v>0</v>
      </c>
      <c r="BM1588" s="172">
        <f t="shared" si="696"/>
        <v>0</v>
      </c>
      <c r="BN1588" s="171">
        <f>(VLOOKUP($D1588,'P4 Destination'!$C$21:$M$176,9,0))*BM1588</f>
        <v>0</v>
      </c>
      <c r="BO1588" s="154">
        <f t="shared" si="701"/>
        <v>1</v>
      </c>
      <c r="BP1588" s="171">
        <f>(VLOOKUP(D1588,'P4 Destination'!$C$21:$M$176,10,0))*K1588</f>
        <v>0</v>
      </c>
      <c r="BQ1588" s="171">
        <f>(VLOOKUP(D1588,'P4 Destination'!$C$21:$M$176,11,0))*J1588</f>
        <v>0</v>
      </c>
      <c r="BR1588" s="173">
        <f t="shared" si="697"/>
        <v>0</v>
      </c>
      <c r="BS1588" s="173">
        <f>(AV1588*2500)*'P6 Verzekering'!$E$11</f>
        <v>0</v>
      </c>
      <c r="BT1588" s="173">
        <f>(AW1588*2500)*'P6 Verzekering'!$E$12</f>
        <v>0</v>
      </c>
      <c r="BU1588" s="173">
        <f>(L1588*2500)*'P6 Verzekering'!$E$13</f>
        <v>0</v>
      </c>
      <c r="BV1588" s="173">
        <f t="shared" si="698"/>
        <v>0</v>
      </c>
      <c r="BW1588"/>
      <c r="BX1588"/>
    </row>
    <row r="1589" spans="1:76">
      <c r="A1589" s="152" t="s">
        <v>2474</v>
      </c>
      <c r="B1589" s="152" t="s">
        <v>219</v>
      </c>
      <c r="C1589" s="152" t="s">
        <v>219</v>
      </c>
      <c r="D1589" s="152" t="s">
        <v>320</v>
      </c>
      <c r="E1589" s="152" t="s">
        <v>319</v>
      </c>
      <c r="F1589" s="153">
        <f t="shared" si="674"/>
        <v>30</v>
      </c>
      <c r="G1589" s="154">
        <v>1</v>
      </c>
      <c r="H1589" s="154">
        <f>IFERROR(VLOOKUP(B1589,'P2 Origin'!$C$21:$Q$176,15,FALSE),0)</f>
        <v>0</v>
      </c>
      <c r="I1589" s="154">
        <f>IFERROR(VLOOKUP(D1589,'P4 Destination'!$C$21:$Q$176,15,FALSE),0)</f>
        <v>0</v>
      </c>
      <c r="J1589" s="155"/>
      <c r="K1589" s="155">
        <v>1</v>
      </c>
      <c r="L1589" s="156">
        <v>0</v>
      </c>
      <c r="M1589" s="155">
        <v>0</v>
      </c>
      <c r="N1589" s="155">
        <v>0</v>
      </c>
      <c r="O1589" s="157">
        <f t="shared" si="675"/>
        <v>0</v>
      </c>
      <c r="P1589" s="158">
        <f t="shared" si="676"/>
        <v>0</v>
      </c>
      <c r="Q1589" s="159">
        <f>IFERROR(VLOOKUP(N1589,'P1 Intra-Europees'!$A$15:$H$25,3,0),0)*P1589</f>
        <v>0</v>
      </c>
      <c r="R1589" s="160">
        <f t="shared" si="677"/>
        <v>0</v>
      </c>
      <c r="S1589" s="159">
        <f>IFERROR(VLOOKUP(N1589,'P1 Intra-Europees'!$A$15:$H$25,4,0),0)*R1589</f>
        <v>0</v>
      </c>
      <c r="T1589" s="160">
        <f t="shared" si="678"/>
        <v>0</v>
      </c>
      <c r="U1589" s="159">
        <f>IFERROR(VLOOKUP(N1589,'P1 Intra-Europees'!$A$15:$H$25,5,0),0)*T1589</f>
        <v>0</v>
      </c>
      <c r="V1589" s="160">
        <f t="shared" si="679"/>
        <v>0</v>
      </c>
      <c r="W1589" s="159">
        <f>IFERROR(VLOOKUP(N1589,'P1 Intra-Europees'!$A$15:$H$25,6,0),0)*V1589</f>
        <v>0</v>
      </c>
      <c r="X1589" s="160">
        <f t="shared" si="680"/>
        <v>0</v>
      </c>
      <c r="Y1589" s="159">
        <f>IFERROR(VLOOKUP(N1589,'P1 Intra-Europees'!$A$15:$H$25,7,0),0)*X1589</f>
        <v>0</v>
      </c>
      <c r="Z1589" s="161">
        <f t="shared" si="681"/>
        <v>0</v>
      </c>
      <c r="AA1589" s="162">
        <f>IFERROR(VLOOKUP(N1589,'P1 Intra-Europees'!$A$15:$H$25,8,0),0)*Z1589</f>
        <v>0</v>
      </c>
      <c r="AB1589" s="163">
        <f t="shared" si="682"/>
        <v>0</v>
      </c>
      <c r="AC1589" s="157" t="str">
        <f>VLOOKUP(B1589,'P2 Origin'!$C$21:$O$176,13,0)</f>
        <v>EUR</v>
      </c>
      <c r="AD1589" s="164">
        <f t="shared" si="683"/>
        <v>0</v>
      </c>
      <c r="AE1589" s="165">
        <f>IF(AU1589&gt;0.1,VLOOKUP(B1589,'P2 Origin'!$C$21:$M$176,3,0)*H1589,0)</f>
        <v>0</v>
      </c>
      <c r="AF1589" s="166">
        <f t="shared" si="684"/>
        <v>0</v>
      </c>
      <c r="AG1589" s="165">
        <f>(VLOOKUP(B1589,'P2 Origin'!$C$21:$M$176,4,0))*AF1589</f>
        <v>0</v>
      </c>
      <c r="AH1589" s="166">
        <f t="shared" si="685"/>
        <v>0</v>
      </c>
      <c r="AI1589" s="165">
        <f>(VLOOKUP(B1589,'P2 Origin'!$C$21:$M$176,5,0))*AH1589</f>
        <v>0</v>
      </c>
      <c r="AJ1589" s="166">
        <f t="shared" si="699"/>
        <v>0</v>
      </c>
      <c r="AK1589" s="165">
        <f>(VLOOKUP(B1589,'P2 Origin'!$C$21:$M$176,6,0))*AJ1589</f>
        <v>0</v>
      </c>
      <c r="AL1589" s="166">
        <f t="shared" si="686"/>
        <v>30</v>
      </c>
      <c r="AM1589" s="165">
        <f>(VLOOKUP($B1589,'P2 Origin'!$C$21:$M$176,7,0))*AL1589</f>
        <v>0</v>
      </c>
      <c r="AN1589" s="166">
        <f t="shared" si="687"/>
        <v>0</v>
      </c>
      <c r="AO1589" s="165">
        <f>(VLOOKUP($B1589,'P2 Origin'!$C$21:$M$176,8,0))*AN1589</f>
        <v>0</v>
      </c>
      <c r="AP1589" s="166">
        <f t="shared" si="688"/>
        <v>0</v>
      </c>
      <c r="AQ1589" s="165">
        <f>(VLOOKUP($B1589,'P2 Origin'!$C$21:$M$176,9,0))*AP1589</f>
        <v>0</v>
      </c>
      <c r="AR1589" s="155">
        <f t="shared" si="700"/>
        <v>1</v>
      </c>
      <c r="AS1589" s="164">
        <f>(VLOOKUP(B1589,'P2 Origin'!$C$21:$M$176,10,0))*K1589</f>
        <v>0</v>
      </c>
      <c r="AT1589" s="164">
        <f>(VLOOKUP(B1589,'P2 Origin'!$C$21:$M$176,11,0))*J1589</f>
        <v>0</v>
      </c>
      <c r="AU1589" s="167">
        <v>30</v>
      </c>
      <c r="AV1589" s="168">
        <v>30</v>
      </c>
      <c r="AW1589" s="169">
        <v>0</v>
      </c>
      <c r="AX1589" s="170">
        <f>IF(AU1589&gt;=0.1,'P3 Bureaumarge zee- en luchtvr.'!$D$12,0)</f>
        <v>0</v>
      </c>
      <c r="AY1589" s="163">
        <f t="shared" si="689"/>
        <v>0</v>
      </c>
      <c r="AZ1589" s="157" t="str">
        <f>VLOOKUP(D1589,'P4 Destination'!$C$21:$O$176,13,0)</f>
        <v>USD</v>
      </c>
      <c r="BA1589" s="164">
        <f t="shared" si="690"/>
        <v>0</v>
      </c>
      <c r="BB1589" s="171">
        <f>IF(AU1589&gt;0.1,(VLOOKUP(D1589,'P4 Destination'!$C$21:$M$176,3,0))*I1589,0)</f>
        <v>0</v>
      </c>
      <c r="BC1589" s="172">
        <f t="shared" si="691"/>
        <v>0</v>
      </c>
      <c r="BD1589" s="171">
        <f>(VLOOKUP($D1589,'P4 Destination'!$C$21:$M$176,4,0))*BC1589</f>
        <v>0</v>
      </c>
      <c r="BE1589" s="172">
        <f t="shared" si="692"/>
        <v>0</v>
      </c>
      <c r="BF1589" s="171">
        <f>(VLOOKUP($D1589,'P4 Destination'!$C$21:$M$176,5,0))*BE1589</f>
        <v>0</v>
      </c>
      <c r="BG1589" s="172">
        <f t="shared" si="693"/>
        <v>0</v>
      </c>
      <c r="BH1589" s="171">
        <f>(VLOOKUP($D1589,'P4 Destination'!$C$21:$M$176,6,0))*BG1589</f>
        <v>0</v>
      </c>
      <c r="BI1589" s="172">
        <f t="shared" si="694"/>
        <v>30</v>
      </c>
      <c r="BJ1589" s="171">
        <f>(VLOOKUP($D1589,'P4 Destination'!$C$21:$M$176,7,0))*BI1589</f>
        <v>0</v>
      </c>
      <c r="BK1589" s="172">
        <f t="shared" si="695"/>
        <v>0</v>
      </c>
      <c r="BL1589" s="171">
        <f>(VLOOKUP($D1589,'P4 Destination'!$C$21:$M$176,8,0))*BK1589</f>
        <v>0</v>
      </c>
      <c r="BM1589" s="172">
        <f t="shared" si="696"/>
        <v>0</v>
      </c>
      <c r="BN1589" s="171">
        <f>(VLOOKUP($D1589,'P4 Destination'!$C$21:$M$176,9,0))*BM1589</f>
        <v>0</v>
      </c>
      <c r="BO1589" s="154">
        <f t="shared" si="701"/>
        <v>1</v>
      </c>
      <c r="BP1589" s="171">
        <f>(VLOOKUP(D1589,'P4 Destination'!$C$21:$M$176,10,0))*K1589</f>
        <v>0</v>
      </c>
      <c r="BQ1589" s="171">
        <f>(VLOOKUP(D1589,'P4 Destination'!$C$21:$M$176,11,0))*J1589</f>
        <v>0</v>
      </c>
      <c r="BR1589" s="173">
        <f t="shared" si="697"/>
        <v>0</v>
      </c>
      <c r="BS1589" s="173">
        <f>(AV1589*2500)*'P6 Verzekering'!$E$11</f>
        <v>0</v>
      </c>
      <c r="BT1589" s="173">
        <f>(AW1589*2500)*'P6 Verzekering'!$E$12</f>
        <v>0</v>
      </c>
      <c r="BU1589" s="173">
        <f>(L1589*2500)*'P6 Verzekering'!$E$13</f>
        <v>0</v>
      </c>
      <c r="BV1589" s="173">
        <f t="shared" si="698"/>
        <v>0</v>
      </c>
      <c r="BW1589"/>
      <c r="BX1589"/>
    </row>
    <row r="1590" spans="1:76">
      <c r="A1590" s="152" t="s">
        <v>2476</v>
      </c>
      <c r="B1590" s="152" t="s">
        <v>219</v>
      </c>
      <c r="C1590" s="152" t="s">
        <v>219</v>
      </c>
      <c r="D1590" s="152" t="s">
        <v>320</v>
      </c>
      <c r="E1590" s="152" t="s">
        <v>319</v>
      </c>
      <c r="F1590" s="153">
        <f t="shared" si="674"/>
        <v>19</v>
      </c>
      <c r="G1590" s="154">
        <v>1</v>
      </c>
      <c r="H1590" s="154">
        <f>IFERROR(VLOOKUP(B1590,'P2 Origin'!$C$21:$Q$176,15,FALSE),0)</f>
        <v>0</v>
      </c>
      <c r="I1590" s="154">
        <f>IFERROR(VLOOKUP(D1590,'P4 Destination'!$C$21:$Q$176,15,FALSE),0)</f>
        <v>0</v>
      </c>
      <c r="J1590" s="155"/>
      <c r="K1590" s="155">
        <v>1</v>
      </c>
      <c r="L1590" s="156">
        <v>0</v>
      </c>
      <c r="M1590" s="155">
        <v>0</v>
      </c>
      <c r="N1590" s="155">
        <v>0</v>
      </c>
      <c r="O1590" s="157">
        <f t="shared" si="675"/>
        <v>0</v>
      </c>
      <c r="P1590" s="158">
        <f t="shared" si="676"/>
        <v>0</v>
      </c>
      <c r="Q1590" s="159">
        <f>IFERROR(VLOOKUP(N1590,'P1 Intra-Europees'!$A$15:$H$25,3,0),0)*P1590</f>
        <v>0</v>
      </c>
      <c r="R1590" s="160">
        <f t="shared" si="677"/>
        <v>0</v>
      </c>
      <c r="S1590" s="159">
        <f>IFERROR(VLOOKUP(N1590,'P1 Intra-Europees'!$A$15:$H$25,4,0),0)*R1590</f>
        <v>0</v>
      </c>
      <c r="T1590" s="160">
        <f t="shared" si="678"/>
        <v>0</v>
      </c>
      <c r="U1590" s="159">
        <f>IFERROR(VLOOKUP(N1590,'P1 Intra-Europees'!$A$15:$H$25,5,0),0)*T1590</f>
        <v>0</v>
      </c>
      <c r="V1590" s="160">
        <f t="shared" si="679"/>
        <v>0</v>
      </c>
      <c r="W1590" s="159">
        <f>IFERROR(VLOOKUP(N1590,'P1 Intra-Europees'!$A$15:$H$25,6,0),0)*V1590</f>
        <v>0</v>
      </c>
      <c r="X1590" s="160">
        <f t="shared" si="680"/>
        <v>0</v>
      </c>
      <c r="Y1590" s="159">
        <f>IFERROR(VLOOKUP(N1590,'P1 Intra-Europees'!$A$15:$H$25,7,0),0)*X1590</f>
        <v>0</v>
      </c>
      <c r="Z1590" s="161">
        <f t="shared" si="681"/>
        <v>0</v>
      </c>
      <c r="AA1590" s="162">
        <f>IFERROR(VLOOKUP(N1590,'P1 Intra-Europees'!$A$15:$H$25,8,0),0)*Z1590</f>
        <v>0</v>
      </c>
      <c r="AB1590" s="163">
        <f t="shared" si="682"/>
        <v>0</v>
      </c>
      <c r="AC1590" s="157" t="str">
        <f>VLOOKUP(B1590,'P2 Origin'!$C$21:$O$176,13,0)</f>
        <v>EUR</v>
      </c>
      <c r="AD1590" s="164">
        <f t="shared" si="683"/>
        <v>0</v>
      </c>
      <c r="AE1590" s="165">
        <f>IF(AU1590&gt;0.1,VLOOKUP(B1590,'P2 Origin'!$C$21:$M$176,3,0)*H1590,0)</f>
        <v>0</v>
      </c>
      <c r="AF1590" s="166">
        <f t="shared" si="684"/>
        <v>0</v>
      </c>
      <c r="AG1590" s="165">
        <f>(VLOOKUP(B1590,'P2 Origin'!$C$21:$M$176,4,0))*AF1590</f>
        <v>0</v>
      </c>
      <c r="AH1590" s="166">
        <f t="shared" si="685"/>
        <v>0</v>
      </c>
      <c r="AI1590" s="165">
        <f>(VLOOKUP(B1590,'P2 Origin'!$C$21:$M$176,5,0))*AH1590</f>
        <v>0</v>
      </c>
      <c r="AJ1590" s="166">
        <f t="shared" si="699"/>
        <v>19</v>
      </c>
      <c r="AK1590" s="165">
        <f>(VLOOKUP(B1590,'P2 Origin'!$C$21:$M$176,6,0))*AJ1590</f>
        <v>0</v>
      </c>
      <c r="AL1590" s="166">
        <f t="shared" si="686"/>
        <v>0</v>
      </c>
      <c r="AM1590" s="165">
        <f>(VLOOKUP($B1590,'P2 Origin'!$C$21:$M$176,7,0))*AL1590</f>
        <v>0</v>
      </c>
      <c r="AN1590" s="166">
        <f t="shared" si="687"/>
        <v>0</v>
      </c>
      <c r="AO1590" s="165">
        <f>(VLOOKUP($B1590,'P2 Origin'!$C$21:$M$176,8,0))*AN1590</f>
        <v>0</v>
      </c>
      <c r="AP1590" s="166">
        <f t="shared" si="688"/>
        <v>0</v>
      </c>
      <c r="AQ1590" s="165">
        <f>(VLOOKUP($B1590,'P2 Origin'!$C$21:$M$176,9,0))*AP1590</f>
        <v>0</v>
      </c>
      <c r="AR1590" s="155">
        <f t="shared" si="700"/>
        <v>1</v>
      </c>
      <c r="AS1590" s="164">
        <f>(VLOOKUP(B1590,'P2 Origin'!$C$21:$M$176,10,0))*K1590</f>
        <v>0</v>
      </c>
      <c r="AT1590" s="164">
        <f>(VLOOKUP(B1590,'P2 Origin'!$C$21:$M$176,11,0))*J1590</f>
        <v>0</v>
      </c>
      <c r="AU1590" s="167">
        <v>19</v>
      </c>
      <c r="AV1590" s="168">
        <v>19</v>
      </c>
      <c r="AW1590" s="169">
        <v>0</v>
      </c>
      <c r="AX1590" s="170">
        <f>IF(AU1590&gt;=0.1,'P3 Bureaumarge zee- en luchtvr.'!$D$12,0)</f>
        <v>0</v>
      </c>
      <c r="AY1590" s="163">
        <f t="shared" si="689"/>
        <v>0</v>
      </c>
      <c r="AZ1590" s="157" t="str">
        <f>VLOOKUP(D1590,'P4 Destination'!$C$21:$O$176,13,0)</f>
        <v>USD</v>
      </c>
      <c r="BA1590" s="164">
        <f t="shared" si="690"/>
        <v>0</v>
      </c>
      <c r="BB1590" s="171">
        <f>IF(AU1590&gt;0.1,(VLOOKUP(D1590,'P4 Destination'!$C$21:$M$176,3,0))*I1590,0)</f>
        <v>0</v>
      </c>
      <c r="BC1590" s="172">
        <f t="shared" si="691"/>
        <v>0</v>
      </c>
      <c r="BD1590" s="171">
        <f>(VLOOKUP($D1590,'P4 Destination'!$C$21:$M$176,4,0))*BC1590</f>
        <v>0</v>
      </c>
      <c r="BE1590" s="172">
        <f t="shared" si="692"/>
        <v>0</v>
      </c>
      <c r="BF1590" s="171">
        <f>(VLOOKUP($D1590,'P4 Destination'!$C$21:$M$176,5,0))*BE1590</f>
        <v>0</v>
      </c>
      <c r="BG1590" s="172">
        <f t="shared" si="693"/>
        <v>19</v>
      </c>
      <c r="BH1590" s="171">
        <f>(VLOOKUP($D1590,'P4 Destination'!$C$21:$M$176,6,0))*BG1590</f>
        <v>0</v>
      </c>
      <c r="BI1590" s="172">
        <f t="shared" si="694"/>
        <v>0</v>
      </c>
      <c r="BJ1590" s="171">
        <f>(VLOOKUP($D1590,'P4 Destination'!$C$21:$M$176,7,0))*BI1590</f>
        <v>0</v>
      </c>
      <c r="BK1590" s="172">
        <f t="shared" si="695"/>
        <v>0</v>
      </c>
      <c r="BL1590" s="171">
        <f>(VLOOKUP($D1590,'P4 Destination'!$C$21:$M$176,8,0))*BK1590</f>
        <v>0</v>
      </c>
      <c r="BM1590" s="172">
        <f t="shared" si="696"/>
        <v>0</v>
      </c>
      <c r="BN1590" s="171">
        <f>(VLOOKUP($D1590,'P4 Destination'!$C$21:$M$176,9,0))*BM1590</f>
        <v>0</v>
      </c>
      <c r="BO1590" s="154">
        <f t="shared" si="701"/>
        <v>1</v>
      </c>
      <c r="BP1590" s="171">
        <f>(VLOOKUP(D1590,'P4 Destination'!$C$21:$M$176,10,0))*K1590</f>
        <v>0</v>
      </c>
      <c r="BQ1590" s="171">
        <f>(VLOOKUP(D1590,'P4 Destination'!$C$21:$M$176,11,0))*J1590</f>
        <v>0</v>
      </c>
      <c r="BR1590" s="173">
        <f t="shared" si="697"/>
        <v>0</v>
      </c>
      <c r="BS1590" s="173">
        <f>(AV1590*2500)*'P6 Verzekering'!$E$11</f>
        <v>0</v>
      </c>
      <c r="BT1590" s="173">
        <f>(AW1590*2500)*'P6 Verzekering'!$E$12</f>
        <v>0</v>
      </c>
      <c r="BU1590" s="173">
        <f>(L1590*2500)*'P6 Verzekering'!$E$13</f>
        <v>0</v>
      </c>
      <c r="BV1590" s="173">
        <f t="shared" si="698"/>
        <v>0</v>
      </c>
      <c r="BW1590"/>
      <c r="BX1590"/>
    </row>
    <row r="1591" spans="1:76">
      <c r="A1591" s="152" t="s">
        <v>2477</v>
      </c>
      <c r="B1591" s="152" t="s">
        <v>219</v>
      </c>
      <c r="C1591" s="152" t="s">
        <v>219</v>
      </c>
      <c r="D1591" s="152" t="s">
        <v>320</v>
      </c>
      <c r="E1591" s="152" t="s">
        <v>319</v>
      </c>
      <c r="F1591" s="153">
        <f t="shared" si="674"/>
        <v>25</v>
      </c>
      <c r="G1591" s="154">
        <v>1</v>
      </c>
      <c r="H1591" s="154">
        <f>IFERROR(VLOOKUP(B1591,'P2 Origin'!$C$21:$Q$176,15,FALSE),0)</f>
        <v>0</v>
      </c>
      <c r="I1591" s="154">
        <f>IFERROR(VLOOKUP(D1591,'P4 Destination'!$C$21:$Q$176,15,FALSE),0)</f>
        <v>0</v>
      </c>
      <c r="J1591" s="155"/>
      <c r="K1591" s="155">
        <v>1</v>
      </c>
      <c r="L1591" s="156">
        <v>0</v>
      </c>
      <c r="M1591" s="155">
        <v>0</v>
      </c>
      <c r="N1591" s="155">
        <v>0</v>
      </c>
      <c r="O1591" s="157">
        <f t="shared" si="675"/>
        <v>0</v>
      </c>
      <c r="P1591" s="158">
        <f t="shared" si="676"/>
        <v>0</v>
      </c>
      <c r="Q1591" s="159">
        <f>IFERROR(VLOOKUP(N1591,'P1 Intra-Europees'!$A$15:$H$25,3,0),0)*P1591</f>
        <v>0</v>
      </c>
      <c r="R1591" s="160">
        <f t="shared" si="677"/>
        <v>0</v>
      </c>
      <c r="S1591" s="159">
        <f>IFERROR(VLOOKUP(N1591,'P1 Intra-Europees'!$A$15:$H$25,4,0),0)*R1591</f>
        <v>0</v>
      </c>
      <c r="T1591" s="160">
        <f t="shared" si="678"/>
        <v>0</v>
      </c>
      <c r="U1591" s="159">
        <f>IFERROR(VLOOKUP(N1591,'P1 Intra-Europees'!$A$15:$H$25,5,0),0)*T1591</f>
        <v>0</v>
      </c>
      <c r="V1591" s="160">
        <f t="shared" si="679"/>
        <v>0</v>
      </c>
      <c r="W1591" s="159">
        <f>IFERROR(VLOOKUP(N1591,'P1 Intra-Europees'!$A$15:$H$25,6,0),0)*V1591</f>
        <v>0</v>
      </c>
      <c r="X1591" s="160">
        <f t="shared" si="680"/>
        <v>0</v>
      </c>
      <c r="Y1591" s="159">
        <f>IFERROR(VLOOKUP(N1591,'P1 Intra-Europees'!$A$15:$H$25,7,0),0)*X1591</f>
        <v>0</v>
      </c>
      <c r="Z1591" s="161">
        <f t="shared" si="681"/>
        <v>0</v>
      </c>
      <c r="AA1591" s="162">
        <f>IFERROR(VLOOKUP(N1591,'P1 Intra-Europees'!$A$15:$H$25,8,0),0)*Z1591</f>
        <v>0</v>
      </c>
      <c r="AB1591" s="163">
        <f t="shared" si="682"/>
        <v>0</v>
      </c>
      <c r="AC1591" s="157" t="str">
        <f>VLOOKUP(B1591,'P2 Origin'!$C$21:$O$176,13,0)</f>
        <v>EUR</v>
      </c>
      <c r="AD1591" s="164">
        <f t="shared" si="683"/>
        <v>0</v>
      </c>
      <c r="AE1591" s="165">
        <f>IF(AU1591&gt;0.1,VLOOKUP(B1591,'P2 Origin'!$C$21:$M$176,3,0)*H1591,0)</f>
        <v>0</v>
      </c>
      <c r="AF1591" s="166">
        <f t="shared" si="684"/>
        <v>0</v>
      </c>
      <c r="AG1591" s="165">
        <f>(VLOOKUP(B1591,'P2 Origin'!$C$21:$M$176,4,0))*AF1591</f>
        <v>0</v>
      </c>
      <c r="AH1591" s="166">
        <f t="shared" si="685"/>
        <v>0</v>
      </c>
      <c r="AI1591" s="165">
        <f>(VLOOKUP(B1591,'P2 Origin'!$C$21:$M$176,5,0))*AH1591</f>
        <v>0</v>
      </c>
      <c r="AJ1591" s="166">
        <f t="shared" si="699"/>
        <v>25</v>
      </c>
      <c r="AK1591" s="165">
        <f>(VLOOKUP(B1591,'P2 Origin'!$C$21:$M$176,6,0))*AJ1591</f>
        <v>0</v>
      </c>
      <c r="AL1591" s="166">
        <f t="shared" si="686"/>
        <v>0</v>
      </c>
      <c r="AM1591" s="165">
        <f>(VLOOKUP($B1591,'P2 Origin'!$C$21:$M$176,7,0))*AL1591</f>
        <v>0</v>
      </c>
      <c r="AN1591" s="166">
        <f t="shared" si="687"/>
        <v>0</v>
      </c>
      <c r="AO1591" s="165">
        <f>(VLOOKUP($B1591,'P2 Origin'!$C$21:$M$176,8,0))*AN1591</f>
        <v>0</v>
      </c>
      <c r="AP1591" s="166">
        <f t="shared" si="688"/>
        <v>0</v>
      </c>
      <c r="AQ1591" s="165">
        <f>(VLOOKUP($B1591,'P2 Origin'!$C$21:$M$176,9,0))*AP1591</f>
        <v>0</v>
      </c>
      <c r="AR1591" s="155">
        <f t="shared" si="700"/>
        <v>1</v>
      </c>
      <c r="AS1591" s="164">
        <f>(VLOOKUP(B1591,'P2 Origin'!$C$21:$M$176,10,0))*K1591</f>
        <v>0</v>
      </c>
      <c r="AT1591" s="164">
        <f>(VLOOKUP(B1591,'P2 Origin'!$C$21:$M$176,11,0))*J1591</f>
        <v>0</v>
      </c>
      <c r="AU1591" s="167">
        <v>25</v>
      </c>
      <c r="AV1591" s="168">
        <v>25</v>
      </c>
      <c r="AW1591" s="169">
        <v>0</v>
      </c>
      <c r="AX1591" s="170">
        <f>IF(AU1591&gt;=0.1,'P3 Bureaumarge zee- en luchtvr.'!$D$12,0)</f>
        <v>0</v>
      </c>
      <c r="AY1591" s="163">
        <f t="shared" si="689"/>
        <v>0</v>
      </c>
      <c r="AZ1591" s="157" t="str">
        <f>VLOOKUP(D1591,'P4 Destination'!$C$21:$O$176,13,0)</f>
        <v>USD</v>
      </c>
      <c r="BA1591" s="164">
        <f t="shared" si="690"/>
        <v>0</v>
      </c>
      <c r="BB1591" s="171">
        <f>IF(AU1591&gt;0.1,(VLOOKUP(D1591,'P4 Destination'!$C$21:$M$176,3,0))*I1591,0)</f>
        <v>0</v>
      </c>
      <c r="BC1591" s="172">
        <f t="shared" si="691"/>
        <v>0</v>
      </c>
      <c r="BD1591" s="171">
        <f>(VLOOKUP($D1591,'P4 Destination'!$C$21:$M$176,4,0))*BC1591</f>
        <v>0</v>
      </c>
      <c r="BE1591" s="172">
        <f t="shared" si="692"/>
        <v>0</v>
      </c>
      <c r="BF1591" s="171">
        <f>(VLOOKUP($D1591,'P4 Destination'!$C$21:$M$176,5,0))*BE1591</f>
        <v>0</v>
      </c>
      <c r="BG1591" s="172">
        <f t="shared" si="693"/>
        <v>25</v>
      </c>
      <c r="BH1591" s="171">
        <f>(VLOOKUP($D1591,'P4 Destination'!$C$21:$M$176,6,0))*BG1591</f>
        <v>0</v>
      </c>
      <c r="BI1591" s="172">
        <f t="shared" si="694"/>
        <v>0</v>
      </c>
      <c r="BJ1591" s="171">
        <f>(VLOOKUP($D1591,'P4 Destination'!$C$21:$M$176,7,0))*BI1591</f>
        <v>0</v>
      </c>
      <c r="BK1591" s="172">
        <f t="shared" si="695"/>
        <v>0</v>
      </c>
      <c r="BL1591" s="171">
        <f>(VLOOKUP($D1591,'P4 Destination'!$C$21:$M$176,8,0))*BK1591</f>
        <v>0</v>
      </c>
      <c r="BM1591" s="172">
        <f t="shared" si="696"/>
        <v>0</v>
      </c>
      <c r="BN1591" s="171">
        <f>(VLOOKUP($D1591,'P4 Destination'!$C$21:$M$176,9,0))*BM1591</f>
        <v>0</v>
      </c>
      <c r="BO1591" s="154">
        <f t="shared" si="701"/>
        <v>1</v>
      </c>
      <c r="BP1591" s="171">
        <f>(VLOOKUP(D1591,'P4 Destination'!$C$21:$M$176,10,0))*K1591</f>
        <v>0</v>
      </c>
      <c r="BQ1591" s="171">
        <f>(VLOOKUP(D1591,'P4 Destination'!$C$21:$M$176,11,0))*J1591</f>
        <v>0</v>
      </c>
      <c r="BR1591" s="173">
        <f t="shared" si="697"/>
        <v>0</v>
      </c>
      <c r="BS1591" s="173">
        <f>(AV1591*2500)*'P6 Verzekering'!$E$11</f>
        <v>0</v>
      </c>
      <c r="BT1591" s="173">
        <f>(AW1591*2500)*'P6 Verzekering'!$E$12</f>
        <v>0</v>
      </c>
      <c r="BU1591" s="173">
        <f>(L1591*2500)*'P6 Verzekering'!$E$13</f>
        <v>0</v>
      </c>
      <c r="BV1591" s="173">
        <f t="shared" si="698"/>
        <v>0</v>
      </c>
      <c r="BW1591"/>
      <c r="BX1591"/>
    </row>
    <row r="1592" spans="1:76">
      <c r="A1592" s="152" t="s">
        <v>2478</v>
      </c>
      <c r="B1592" s="152" t="s">
        <v>219</v>
      </c>
      <c r="C1592" s="152" t="s">
        <v>219</v>
      </c>
      <c r="D1592" s="152" t="s">
        <v>320</v>
      </c>
      <c r="E1592" s="152" t="s">
        <v>319</v>
      </c>
      <c r="F1592" s="153">
        <f t="shared" si="674"/>
        <v>12</v>
      </c>
      <c r="G1592" s="154">
        <v>1</v>
      </c>
      <c r="H1592" s="154">
        <f>IFERROR(VLOOKUP(B1592,'P2 Origin'!$C$21:$Q$176,15,FALSE),0)</f>
        <v>0</v>
      </c>
      <c r="I1592" s="154">
        <f>IFERROR(VLOOKUP(D1592,'P4 Destination'!$C$21:$Q$176,15,FALSE),0)</f>
        <v>0</v>
      </c>
      <c r="J1592" s="155"/>
      <c r="K1592" s="155">
        <v>1</v>
      </c>
      <c r="L1592" s="156">
        <v>0</v>
      </c>
      <c r="M1592" s="155">
        <v>0</v>
      </c>
      <c r="N1592" s="155">
        <v>0</v>
      </c>
      <c r="O1592" s="157">
        <f t="shared" si="675"/>
        <v>0</v>
      </c>
      <c r="P1592" s="158">
        <f t="shared" si="676"/>
        <v>0</v>
      </c>
      <c r="Q1592" s="159">
        <f>IFERROR(VLOOKUP(N1592,'P1 Intra-Europees'!$A$15:$H$25,3,0),0)*P1592</f>
        <v>0</v>
      </c>
      <c r="R1592" s="160">
        <f t="shared" si="677"/>
        <v>0</v>
      </c>
      <c r="S1592" s="159">
        <f>IFERROR(VLOOKUP(N1592,'P1 Intra-Europees'!$A$15:$H$25,4,0),0)*R1592</f>
        <v>0</v>
      </c>
      <c r="T1592" s="160">
        <f t="shared" si="678"/>
        <v>0</v>
      </c>
      <c r="U1592" s="159">
        <f>IFERROR(VLOOKUP(N1592,'P1 Intra-Europees'!$A$15:$H$25,5,0),0)*T1592</f>
        <v>0</v>
      </c>
      <c r="V1592" s="160">
        <f t="shared" si="679"/>
        <v>0</v>
      </c>
      <c r="W1592" s="159">
        <f>IFERROR(VLOOKUP(N1592,'P1 Intra-Europees'!$A$15:$H$25,6,0),0)*V1592</f>
        <v>0</v>
      </c>
      <c r="X1592" s="160">
        <f t="shared" si="680"/>
        <v>0</v>
      </c>
      <c r="Y1592" s="159">
        <f>IFERROR(VLOOKUP(N1592,'P1 Intra-Europees'!$A$15:$H$25,7,0),0)*X1592</f>
        <v>0</v>
      </c>
      <c r="Z1592" s="161">
        <f t="shared" si="681"/>
        <v>0</v>
      </c>
      <c r="AA1592" s="162">
        <f>IFERROR(VLOOKUP(N1592,'P1 Intra-Europees'!$A$15:$H$25,8,0),0)*Z1592</f>
        <v>0</v>
      </c>
      <c r="AB1592" s="163">
        <f t="shared" si="682"/>
        <v>0</v>
      </c>
      <c r="AC1592" s="157" t="str">
        <f>VLOOKUP(B1592,'P2 Origin'!$C$21:$O$176,13,0)</f>
        <v>EUR</v>
      </c>
      <c r="AD1592" s="164">
        <f t="shared" si="683"/>
        <v>0</v>
      </c>
      <c r="AE1592" s="165">
        <f>IF(AU1592&gt;0.1,VLOOKUP(B1592,'P2 Origin'!$C$21:$M$176,3,0)*H1592,0)</f>
        <v>0</v>
      </c>
      <c r="AF1592" s="166">
        <f t="shared" si="684"/>
        <v>0</v>
      </c>
      <c r="AG1592" s="165">
        <f>(VLOOKUP(B1592,'P2 Origin'!$C$21:$M$176,4,0))*AF1592</f>
        <v>0</v>
      </c>
      <c r="AH1592" s="166">
        <f t="shared" si="685"/>
        <v>12</v>
      </c>
      <c r="AI1592" s="165">
        <f>(VLOOKUP(B1592,'P2 Origin'!$C$21:$M$176,5,0))*AH1592</f>
        <v>0</v>
      </c>
      <c r="AJ1592" s="166">
        <f t="shared" si="699"/>
        <v>0</v>
      </c>
      <c r="AK1592" s="165">
        <f>(VLOOKUP(B1592,'P2 Origin'!$C$21:$M$176,6,0))*AJ1592</f>
        <v>0</v>
      </c>
      <c r="AL1592" s="166">
        <f t="shared" si="686"/>
        <v>0</v>
      </c>
      <c r="AM1592" s="165">
        <f>(VLOOKUP($B1592,'P2 Origin'!$C$21:$M$176,7,0))*AL1592</f>
        <v>0</v>
      </c>
      <c r="AN1592" s="166">
        <f t="shared" si="687"/>
        <v>0</v>
      </c>
      <c r="AO1592" s="165">
        <f>(VLOOKUP($B1592,'P2 Origin'!$C$21:$M$176,8,0))*AN1592</f>
        <v>0</v>
      </c>
      <c r="AP1592" s="166">
        <f t="shared" si="688"/>
        <v>0</v>
      </c>
      <c r="AQ1592" s="165">
        <f>(VLOOKUP($B1592,'P2 Origin'!$C$21:$M$176,9,0))*AP1592</f>
        <v>0</v>
      </c>
      <c r="AR1592" s="155">
        <f t="shared" si="700"/>
        <v>1</v>
      </c>
      <c r="AS1592" s="164">
        <f>(VLOOKUP(B1592,'P2 Origin'!$C$21:$M$176,10,0))*K1592</f>
        <v>0</v>
      </c>
      <c r="AT1592" s="164">
        <f>(VLOOKUP(B1592,'P2 Origin'!$C$21:$M$176,11,0))*J1592</f>
        <v>0</v>
      </c>
      <c r="AU1592" s="167">
        <v>12</v>
      </c>
      <c r="AV1592" s="168">
        <v>12</v>
      </c>
      <c r="AW1592" s="169">
        <v>0</v>
      </c>
      <c r="AX1592" s="170">
        <f>IF(AU1592&gt;=0.1,'P3 Bureaumarge zee- en luchtvr.'!$D$12,0)</f>
        <v>0</v>
      </c>
      <c r="AY1592" s="163">
        <f t="shared" si="689"/>
        <v>0</v>
      </c>
      <c r="AZ1592" s="157" t="str">
        <f>VLOOKUP(D1592,'P4 Destination'!$C$21:$O$176,13,0)</f>
        <v>USD</v>
      </c>
      <c r="BA1592" s="164">
        <f t="shared" si="690"/>
        <v>0</v>
      </c>
      <c r="BB1592" s="171">
        <f>IF(AU1592&gt;0.1,(VLOOKUP(D1592,'P4 Destination'!$C$21:$M$176,3,0))*I1592,0)</f>
        <v>0</v>
      </c>
      <c r="BC1592" s="172">
        <f t="shared" si="691"/>
        <v>0</v>
      </c>
      <c r="BD1592" s="171">
        <f>(VLOOKUP($D1592,'P4 Destination'!$C$21:$M$176,4,0))*BC1592</f>
        <v>0</v>
      </c>
      <c r="BE1592" s="172">
        <f t="shared" si="692"/>
        <v>12</v>
      </c>
      <c r="BF1592" s="171">
        <f>(VLOOKUP($D1592,'P4 Destination'!$C$21:$M$176,5,0))*BE1592</f>
        <v>0</v>
      </c>
      <c r="BG1592" s="172">
        <f t="shared" si="693"/>
        <v>0</v>
      </c>
      <c r="BH1592" s="171">
        <f>(VLOOKUP($D1592,'P4 Destination'!$C$21:$M$176,6,0))*BG1592</f>
        <v>0</v>
      </c>
      <c r="BI1592" s="172">
        <f t="shared" si="694"/>
        <v>0</v>
      </c>
      <c r="BJ1592" s="171">
        <f>(VLOOKUP($D1592,'P4 Destination'!$C$21:$M$176,7,0))*BI1592</f>
        <v>0</v>
      </c>
      <c r="BK1592" s="172">
        <f t="shared" si="695"/>
        <v>0</v>
      </c>
      <c r="BL1592" s="171">
        <f>(VLOOKUP($D1592,'P4 Destination'!$C$21:$M$176,8,0))*BK1592</f>
        <v>0</v>
      </c>
      <c r="BM1592" s="172">
        <f t="shared" si="696"/>
        <v>0</v>
      </c>
      <c r="BN1592" s="171">
        <f>(VLOOKUP($D1592,'P4 Destination'!$C$21:$M$176,9,0))*BM1592</f>
        <v>0</v>
      </c>
      <c r="BO1592" s="154">
        <f t="shared" si="701"/>
        <v>1</v>
      </c>
      <c r="BP1592" s="171">
        <f>(VLOOKUP(D1592,'P4 Destination'!$C$21:$M$176,10,0))*K1592</f>
        <v>0</v>
      </c>
      <c r="BQ1592" s="171">
        <f>(VLOOKUP(D1592,'P4 Destination'!$C$21:$M$176,11,0))*J1592</f>
        <v>0</v>
      </c>
      <c r="BR1592" s="173">
        <f t="shared" si="697"/>
        <v>0</v>
      </c>
      <c r="BS1592" s="173">
        <f>(AV1592*2500)*'P6 Verzekering'!$E$11</f>
        <v>0</v>
      </c>
      <c r="BT1592" s="173">
        <f>(AW1592*2500)*'P6 Verzekering'!$E$12</f>
        <v>0</v>
      </c>
      <c r="BU1592" s="173">
        <f>(L1592*2500)*'P6 Verzekering'!$E$13</f>
        <v>0</v>
      </c>
      <c r="BV1592" s="173">
        <f t="shared" si="698"/>
        <v>0</v>
      </c>
      <c r="BW1592"/>
      <c r="BX1592"/>
    </row>
    <row r="1593" spans="1:76">
      <c r="A1593" s="152" t="s">
        <v>2479</v>
      </c>
      <c r="B1593" s="152" t="s">
        <v>219</v>
      </c>
      <c r="C1593" s="152" t="s">
        <v>219</v>
      </c>
      <c r="D1593" s="152" t="s">
        <v>320</v>
      </c>
      <c r="E1593" s="152" t="s">
        <v>319</v>
      </c>
      <c r="F1593" s="153">
        <f t="shared" si="674"/>
        <v>28</v>
      </c>
      <c r="G1593" s="154">
        <v>1</v>
      </c>
      <c r="H1593" s="154">
        <f>IFERROR(VLOOKUP(B1593,'P2 Origin'!$C$21:$Q$176,15,FALSE),0)</f>
        <v>0</v>
      </c>
      <c r="I1593" s="154">
        <f>IFERROR(VLOOKUP(D1593,'P4 Destination'!$C$21:$Q$176,15,FALSE),0)</f>
        <v>0</v>
      </c>
      <c r="J1593" s="155"/>
      <c r="K1593" s="155">
        <v>1</v>
      </c>
      <c r="L1593" s="156">
        <v>0</v>
      </c>
      <c r="M1593" s="155">
        <v>0</v>
      </c>
      <c r="N1593" s="155">
        <v>0</v>
      </c>
      <c r="O1593" s="157">
        <f t="shared" si="675"/>
        <v>0</v>
      </c>
      <c r="P1593" s="158">
        <f t="shared" si="676"/>
        <v>0</v>
      </c>
      <c r="Q1593" s="159">
        <f>IFERROR(VLOOKUP(N1593,'P1 Intra-Europees'!$A$15:$H$25,3,0),0)*P1593</f>
        <v>0</v>
      </c>
      <c r="R1593" s="160">
        <f t="shared" si="677"/>
        <v>0</v>
      </c>
      <c r="S1593" s="159">
        <f>IFERROR(VLOOKUP(N1593,'P1 Intra-Europees'!$A$15:$H$25,4,0),0)*R1593</f>
        <v>0</v>
      </c>
      <c r="T1593" s="160">
        <f t="shared" si="678"/>
        <v>0</v>
      </c>
      <c r="U1593" s="159">
        <f>IFERROR(VLOOKUP(N1593,'P1 Intra-Europees'!$A$15:$H$25,5,0),0)*T1593</f>
        <v>0</v>
      </c>
      <c r="V1593" s="160">
        <f t="shared" si="679"/>
        <v>0</v>
      </c>
      <c r="W1593" s="159">
        <f>IFERROR(VLOOKUP(N1593,'P1 Intra-Europees'!$A$15:$H$25,6,0),0)*V1593</f>
        <v>0</v>
      </c>
      <c r="X1593" s="160">
        <f t="shared" si="680"/>
        <v>0</v>
      </c>
      <c r="Y1593" s="159">
        <f>IFERROR(VLOOKUP(N1593,'P1 Intra-Europees'!$A$15:$H$25,7,0),0)*X1593</f>
        <v>0</v>
      </c>
      <c r="Z1593" s="161">
        <f t="shared" si="681"/>
        <v>0</v>
      </c>
      <c r="AA1593" s="162">
        <f>IFERROR(VLOOKUP(N1593,'P1 Intra-Europees'!$A$15:$H$25,8,0),0)*Z1593</f>
        <v>0</v>
      </c>
      <c r="AB1593" s="163">
        <f t="shared" si="682"/>
        <v>0</v>
      </c>
      <c r="AC1593" s="157" t="str">
        <f>VLOOKUP(B1593,'P2 Origin'!$C$21:$O$176,13,0)</f>
        <v>EUR</v>
      </c>
      <c r="AD1593" s="164">
        <f t="shared" si="683"/>
        <v>0</v>
      </c>
      <c r="AE1593" s="165">
        <f>IF(AU1593&gt;0.1,VLOOKUP(B1593,'P2 Origin'!$C$21:$M$176,3,0)*H1593,0)</f>
        <v>0</v>
      </c>
      <c r="AF1593" s="166">
        <f t="shared" si="684"/>
        <v>0</v>
      </c>
      <c r="AG1593" s="165">
        <f>(VLOOKUP(B1593,'P2 Origin'!$C$21:$M$176,4,0))*AF1593</f>
        <v>0</v>
      </c>
      <c r="AH1593" s="166">
        <f t="shared" si="685"/>
        <v>0</v>
      </c>
      <c r="AI1593" s="165">
        <f>(VLOOKUP(B1593,'P2 Origin'!$C$21:$M$176,5,0))*AH1593</f>
        <v>0</v>
      </c>
      <c r="AJ1593" s="166">
        <f t="shared" si="699"/>
        <v>0</v>
      </c>
      <c r="AK1593" s="165">
        <f>(VLOOKUP(B1593,'P2 Origin'!$C$21:$M$176,6,0))*AJ1593</f>
        <v>0</v>
      </c>
      <c r="AL1593" s="166">
        <f t="shared" si="686"/>
        <v>28</v>
      </c>
      <c r="AM1593" s="165">
        <f>(VLOOKUP($B1593,'P2 Origin'!$C$21:$M$176,7,0))*AL1593</f>
        <v>0</v>
      </c>
      <c r="AN1593" s="166">
        <f t="shared" si="687"/>
        <v>0</v>
      </c>
      <c r="AO1593" s="165">
        <f>(VLOOKUP($B1593,'P2 Origin'!$C$21:$M$176,8,0))*AN1593</f>
        <v>0</v>
      </c>
      <c r="AP1593" s="166">
        <f t="shared" si="688"/>
        <v>0</v>
      </c>
      <c r="AQ1593" s="165">
        <f>(VLOOKUP($B1593,'P2 Origin'!$C$21:$M$176,9,0))*AP1593</f>
        <v>0</v>
      </c>
      <c r="AR1593" s="155">
        <f t="shared" si="700"/>
        <v>1</v>
      </c>
      <c r="AS1593" s="164">
        <f>(VLOOKUP(B1593,'P2 Origin'!$C$21:$M$176,10,0))*K1593</f>
        <v>0</v>
      </c>
      <c r="AT1593" s="164">
        <f>(VLOOKUP(B1593,'P2 Origin'!$C$21:$M$176,11,0))*J1593</f>
        <v>0</v>
      </c>
      <c r="AU1593" s="167">
        <v>28</v>
      </c>
      <c r="AV1593" s="168">
        <v>28</v>
      </c>
      <c r="AW1593" s="169">
        <v>0</v>
      </c>
      <c r="AX1593" s="170">
        <f>IF(AU1593&gt;=0.1,'P3 Bureaumarge zee- en luchtvr.'!$D$12,0)</f>
        <v>0</v>
      </c>
      <c r="AY1593" s="163">
        <f t="shared" si="689"/>
        <v>0</v>
      </c>
      <c r="AZ1593" s="157" t="str">
        <f>VLOOKUP(D1593,'P4 Destination'!$C$21:$O$176,13,0)</f>
        <v>USD</v>
      </c>
      <c r="BA1593" s="164">
        <f t="shared" si="690"/>
        <v>0</v>
      </c>
      <c r="BB1593" s="171">
        <f>IF(AU1593&gt;0.1,(VLOOKUP(D1593,'P4 Destination'!$C$21:$M$176,3,0))*I1593,0)</f>
        <v>0</v>
      </c>
      <c r="BC1593" s="172">
        <f t="shared" si="691"/>
        <v>0</v>
      </c>
      <c r="BD1593" s="171">
        <f>(VLOOKUP($D1593,'P4 Destination'!$C$21:$M$176,4,0))*BC1593</f>
        <v>0</v>
      </c>
      <c r="BE1593" s="172">
        <f t="shared" si="692"/>
        <v>0</v>
      </c>
      <c r="BF1593" s="171">
        <f>(VLOOKUP($D1593,'P4 Destination'!$C$21:$M$176,5,0))*BE1593</f>
        <v>0</v>
      </c>
      <c r="BG1593" s="172">
        <f t="shared" si="693"/>
        <v>0</v>
      </c>
      <c r="BH1593" s="171">
        <f>(VLOOKUP($D1593,'P4 Destination'!$C$21:$M$176,6,0))*BG1593</f>
        <v>0</v>
      </c>
      <c r="BI1593" s="172">
        <f t="shared" si="694"/>
        <v>28</v>
      </c>
      <c r="BJ1593" s="171">
        <f>(VLOOKUP($D1593,'P4 Destination'!$C$21:$M$176,7,0))*BI1593</f>
        <v>0</v>
      </c>
      <c r="BK1593" s="172">
        <f t="shared" si="695"/>
        <v>0</v>
      </c>
      <c r="BL1593" s="171">
        <f>(VLOOKUP($D1593,'P4 Destination'!$C$21:$M$176,8,0))*BK1593</f>
        <v>0</v>
      </c>
      <c r="BM1593" s="172">
        <f t="shared" si="696"/>
        <v>0</v>
      </c>
      <c r="BN1593" s="171">
        <f>(VLOOKUP($D1593,'P4 Destination'!$C$21:$M$176,9,0))*BM1593</f>
        <v>0</v>
      </c>
      <c r="BO1593" s="154">
        <f t="shared" si="701"/>
        <v>1</v>
      </c>
      <c r="BP1593" s="171">
        <f>(VLOOKUP(D1593,'P4 Destination'!$C$21:$M$176,10,0))*K1593</f>
        <v>0</v>
      </c>
      <c r="BQ1593" s="171">
        <f>(VLOOKUP(D1593,'P4 Destination'!$C$21:$M$176,11,0))*J1593</f>
        <v>0</v>
      </c>
      <c r="BR1593" s="173">
        <f t="shared" si="697"/>
        <v>0</v>
      </c>
      <c r="BS1593" s="173">
        <f>(AV1593*2500)*'P6 Verzekering'!$E$11</f>
        <v>0</v>
      </c>
      <c r="BT1593" s="173">
        <f>(AW1593*2500)*'P6 Verzekering'!$E$12</f>
        <v>0</v>
      </c>
      <c r="BU1593" s="173">
        <f>(L1593*2500)*'P6 Verzekering'!$E$13</f>
        <v>0</v>
      </c>
      <c r="BV1593" s="173">
        <f t="shared" si="698"/>
        <v>0</v>
      </c>
      <c r="BW1593"/>
      <c r="BX1593"/>
    </row>
    <row r="1594" spans="1:76">
      <c r="A1594" s="152" t="s">
        <v>2480</v>
      </c>
      <c r="B1594" s="152" t="s">
        <v>219</v>
      </c>
      <c r="C1594" s="152" t="s">
        <v>219</v>
      </c>
      <c r="D1594" s="152" t="s">
        <v>320</v>
      </c>
      <c r="E1594" s="152" t="s">
        <v>319</v>
      </c>
      <c r="F1594" s="153">
        <f t="shared" si="674"/>
        <v>26</v>
      </c>
      <c r="G1594" s="154">
        <v>1</v>
      </c>
      <c r="H1594" s="154">
        <f>IFERROR(VLOOKUP(B1594,'P2 Origin'!$C$21:$Q$176,15,FALSE),0)</f>
        <v>0</v>
      </c>
      <c r="I1594" s="154">
        <f>IFERROR(VLOOKUP(D1594,'P4 Destination'!$C$21:$Q$176,15,FALSE),0)</f>
        <v>0</v>
      </c>
      <c r="J1594" s="155"/>
      <c r="K1594" s="155">
        <v>1</v>
      </c>
      <c r="L1594" s="156">
        <v>0</v>
      </c>
      <c r="M1594" s="155">
        <v>0</v>
      </c>
      <c r="N1594" s="155">
        <v>0</v>
      </c>
      <c r="O1594" s="157">
        <f t="shared" si="675"/>
        <v>0</v>
      </c>
      <c r="P1594" s="158">
        <f t="shared" si="676"/>
        <v>0</v>
      </c>
      <c r="Q1594" s="159">
        <f>IFERROR(VLOOKUP(N1594,'P1 Intra-Europees'!$A$15:$H$25,3,0),0)*P1594</f>
        <v>0</v>
      </c>
      <c r="R1594" s="160">
        <f t="shared" si="677"/>
        <v>0</v>
      </c>
      <c r="S1594" s="159">
        <f>IFERROR(VLOOKUP(N1594,'P1 Intra-Europees'!$A$15:$H$25,4,0),0)*R1594</f>
        <v>0</v>
      </c>
      <c r="T1594" s="160">
        <f t="shared" si="678"/>
        <v>0</v>
      </c>
      <c r="U1594" s="159">
        <f>IFERROR(VLOOKUP(N1594,'P1 Intra-Europees'!$A$15:$H$25,5,0),0)*T1594</f>
        <v>0</v>
      </c>
      <c r="V1594" s="160">
        <f t="shared" si="679"/>
        <v>0</v>
      </c>
      <c r="W1594" s="159">
        <f>IFERROR(VLOOKUP(N1594,'P1 Intra-Europees'!$A$15:$H$25,6,0),0)*V1594</f>
        <v>0</v>
      </c>
      <c r="X1594" s="160">
        <f t="shared" si="680"/>
        <v>0</v>
      </c>
      <c r="Y1594" s="159">
        <f>IFERROR(VLOOKUP(N1594,'P1 Intra-Europees'!$A$15:$H$25,7,0),0)*X1594</f>
        <v>0</v>
      </c>
      <c r="Z1594" s="161">
        <f t="shared" si="681"/>
        <v>0</v>
      </c>
      <c r="AA1594" s="162">
        <f>IFERROR(VLOOKUP(N1594,'P1 Intra-Europees'!$A$15:$H$25,8,0),0)*Z1594</f>
        <v>0</v>
      </c>
      <c r="AB1594" s="163">
        <f t="shared" si="682"/>
        <v>0</v>
      </c>
      <c r="AC1594" s="157" t="str">
        <f>VLOOKUP(B1594,'P2 Origin'!$C$21:$O$176,13,0)</f>
        <v>EUR</v>
      </c>
      <c r="AD1594" s="164">
        <f t="shared" si="683"/>
        <v>0</v>
      </c>
      <c r="AE1594" s="165">
        <f>IF(AU1594&gt;0.1,VLOOKUP(B1594,'P2 Origin'!$C$21:$M$176,3,0)*H1594,0)</f>
        <v>0</v>
      </c>
      <c r="AF1594" s="166">
        <f t="shared" si="684"/>
        <v>0</v>
      </c>
      <c r="AG1594" s="165">
        <f>(VLOOKUP(B1594,'P2 Origin'!$C$21:$M$176,4,0))*AF1594</f>
        <v>0</v>
      </c>
      <c r="AH1594" s="166">
        <f t="shared" si="685"/>
        <v>0</v>
      </c>
      <c r="AI1594" s="165">
        <f>(VLOOKUP(B1594,'P2 Origin'!$C$21:$M$176,5,0))*AH1594</f>
        <v>0</v>
      </c>
      <c r="AJ1594" s="166">
        <f t="shared" si="699"/>
        <v>0</v>
      </c>
      <c r="AK1594" s="165">
        <f>(VLOOKUP(B1594,'P2 Origin'!$C$21:$M$176,6,0))*AJ1594</f>
        <v>0</v>
      </c>
      <c r="AL1594" s="166">
        <f t="shared" si="686"/>
        <v>26</v>
      </c>
      <c r="AM1594" s="165">
        <f>(VLOOKUP($B1594,'P2 Origin'!$C$21:$M$176,7,0))*AL1594</f>
        <v>0</v>
      </c>
      <c r="AN1594" s="166">
        <f t="shared" si="687"/>
        <v>0</v>
      </c>
      <c r="AO1594" s="165">
        <f>(VLOOKUP($B1594,'P2 Origin'!$C$21:$M$176,8,0))*AN1594</f>
        <v>0</v>
      </c>
      <c r="AP1594" s="166">
        <f t="shared" si="688"/>
        <v>0</v>
      </c>
      <c r="AQ1594" s="165">
        <f>(VLOOKUP($B1594,'P2 Origin'!$C$21:$M$176,9,0))*AP1594</f>
        <v>0</v>
      </c>
      <c r="AR1594" s="155">
        <f t="shared" si="700"/>
        <v>1</v>
      </c>
      <c r="AS1594" s="164">
        <f>(VLOOKUP(B1594,'P2 Origin'!$C$21:$M$176,10,0))*K1594</f>
        <v>0</v>
      </c>
      <c r="AT1594" s="164">
        <f>(VLOOKUP(B1594,'P2 Origin'!$C$21:$M$176,11,0))*J1594</f>
        <v>0</v>
      </c>
      <c r="AU1594" s="167">
        <v>26</v>
      </c>
      <c r="AV1594" s="168">
        <v>26</v>
      </c>
      <c r="AW1594" s="169">
        <v>0</v>
      </c>
      <c r="AX1594" s="170">
        <f>IF(AU1594&gt;=0.1,'P3 Bureaumarge zee- en luchtvr.'!$D$12,0)</f>
        <v>0</v>
      </c>
      <c r="AY1594" s="163">
        <f t="shared" si="689"/>
        <v>0</v>
      </c>
      <c r="AZ1594" s="157" t="str">
        <f>VLOOKUP(D1594,'P4 Destination'!$C$21:$O$176,13,0)</f>
        <v>USD</v>
      </c>
      <c r="BA1594" s="164">
        <f t="shared" si="690"/>
        <v>0</v>
      </c>
      <c r="BB1594" s="171">
        <f>IF(AU1594&gt;0.1,(VLOOKUP(D1594,'P4 Destination'!$C$21:$M$176,3,0))*I1594,0)</f>
        <v>0</v>
      </c>
      <c r="BC1594" s="172">
        <f t="shared" si="691"/>
        <v>0</v>
      </c>
      <c r="BD1594" s="171">
        <f>(VLOOKUP($D1594,'P4 Destination'!$C$21:$M$176,4,0))*BC1594</f>
        <v>0</v>
      </c>
      <c r="BE1594" s="172">
        <f t="shared" si="692"/>
        <v>0</v>
      </c>
      <c r="BF1594" s="171">
        <f>(VLOOKUP($D1594,'P4 Destination'!$C$21:$M$176,5,0))*BE1594</f>
        <v>0</v>
      </c>
      <c r="BG1594" s="172">
        <f t="shared" si="693"/>
        <v>0</v>
      </c>
      <c r="BH1594" s="171">
        <f>(VLOOKUP($D1594,'P4 Destination'!$C$21:$M$176,6,0))*BG1594</f>
        <v>0</v>
      </c>
      <c r="BI1594" s="172">
        <f t="shared" si="694"/>
        <v>26</v>
      </c>
      <c r="BJ1594" s="171">
        <f>(VLOOKUP($D1594,'P4 Destination'!$C$21:$M$176,7,0))*BI1594</f>
        <v>0</v>
      </c>
      <c r="BK1594" s="172">
        <f t="shared" si="695"/>
        <v>0</v>
      </c>
      <c r="BL1594" s="171">
        <f>(VLOOKUP($D1594,'P4 Destination'!$C$21:$M$176,8,0))*BK1594</f>
        <v>0</v>
      </c>
      <c r="BM1594" s="172">
        <f t="shared" si="696"/>
        <v>0</v>
      </c>
      <c r="BN1594" s="171">
        <f>(VLOOKUP($D1594,'P4 Destination'!$C$21:$M$176,9,0))*BM1594</f>
        <v>0</v>
      </c>
      <c r="BO1594" s="154">
        <f t="shared" si="701"/>
        <v>1</v>
      </c>
      <c r="BP1594" s="171">
        <f>(VLOOKUP(D1594,'P4 Destination'!$C$21:$M$176,10,0))*K1594</f>
        <v>0</v>
      </c>
      <c r="BQ1594" s="171">
        <f>(VLOOKUP(D1594,'P4 Destination'!$C$21:$M$176,11,0))*J1594</f>
        <v>0</v>
      </c>
      <c r="BR1594" s="173">
        <f t="shared" si="697"/>
        <v>0</v>
      </c>
      <c r="BS1594" s="173">
        <f>(AV1594*2500)*'P6 Verzekering'!$E$11</f>
        <v>0</v>
      </c>
      <c r="BT1594" s="173">
        <f>(AW1594*2500)*'P6 Verzekering'!$E$12</f>
        <v>0</v>
      </c>
      <c r="BU1594" s="173">
        <f>(L1594*2500)*'P6 Verzekering'!$E$13</f>
        <v>0</v>
      </c>
      <c r="BV1594" s="173">
        <f t="shared" si="698"/>
        <v>0</v>
      </c>
      <c r="BW1594"/>
      <c r="BX1594"/>
    </row>
    <row r="1595" spans="1:76">
      <c r="A1595" s="152" t="s">
        <v>2482</v>
      </c>
      <c r="B1595" s="152" t="s">
        <v>219</v>
      </c>
      <c r="C1595" s="152" t="s">
        <v>219</v>
      </c>
      <c r="D1595" s="152" t="s">
        <v>320</v>
      </c>
      <c r="E1595" s="152" t="s">
        <v>319</v>
      </c>
      <c r="F1595" s="153">
        <f t="shared" si="674"/>
        <v>30</v>
      </c>
      <c r="G1595" s="154">
        <v>1</v>
      </c>
      <c r="H1595" s="154">
        <f>IFERROR(VLOOKUP(B1595,'P2 Origin'!$C$21:$Q$176,15,FALSE),0)</f>
        <v>0</v>
      </c>
      <c r="I1595" s="154">
        <f>IFERROR(VLOOKUP(D1595,'P4 Destination'!$C$21:$Q$176,15,FALSE),0)</f>
        <v>0</v>
      </c>
      <c r="J1595" s="155"/>
      <c r="K1595" s="155">
        <v>1</v>
      </c>
      <c r="L1595" s="156">
        <v>0</v>
      </c>
      <c r="M1595" s="155">
        <v>0</v>
      </c>
      <c r="N1595" s="155">
        <v>0</v>
      </c>
      <c r="O1595" s="157">
        <f t="shared" si="675"/>
        <v>0</v>
      </c>
      <c r="P1595" s="158">
        <f t="shared" si="676"/>
        <v>0</v>
      </c>
      <c r="Q1595" s="159">
        <f>IFERROR(VLOOKUP(N1595,'P1 Intra-Europees'!$A$15:$H$25,3,0),0)*P1595</f>
        <v>0</v>
      </c>
      <c r="R1595" s="160">
        <f t="shared" si="677"/>
        <v>0</v>
      </c>
      <c r="S1595" s="159">
        <f>IFERROR(VLOOKUP(N1595,'P1 Intra-Europees'!$A$15:$H$25,4,0),0)*R1595</f>
        <v>0</v>
      </c>
      <c r="T1595" s="160">
        <f t="shared" si="678"/>
        <v>0</v>
      </c>
      <c r="U1595" s="159">
        <f>IFERROR(VLOOKUP(N1595,'P1 Intra-Europees'!$A$15:$H$25,5,0),0)*T1595</f>
        <v>0</v>
      </c>
      <c r="V1595" s="160">
        <f t="shared" si="679"/>
        <v>0</v>
      </c>
      <c r="W1595" s="159">
        <f>IFERROR(VLOOKUP(N1595,'P1 Intra-Europees'!$A$15:$H$25,6,0),0)*V1595</f>
        <v>0</v>
      </c>
      <c r="X1595" s="160">
        <f t="shared" si="680"/>
        <v>0</v>
      </c>
      <c r="Y1595" s="159">
        <f>IFERROR(VLOOKUP(N1595,'P1 Intra-Europees'!$A$15:$H$25,7,0),0)*X1595</f>
        <v>0</v>
      </c>
      <c r="Z1595" s="161">
        <f t="shared" si="681"/>
        <v>0</v>
      </c>
      <c r="AA1595" s="162">
        <f>IFERROR(VLOOKUP(N1595,'P1 Intra-Europees'!$A$15:$H$25,8,0),0)*Z1595</f>
        <v>0</v>
      </c>
      <c r="AB1595" s="163">
        <f t="shared" si="682"/>
        <v>0</v>
      </c>
      <c r="AC1595" s="157" t="str">
        <f>VLOOKUP(B1595,'P2 Origin'!$C$21:$O$176,13,0)</f>
        <v>EUR</v>
      </c>
      <c r="AD1595" s="164">
        <f t="shared" si="683"/>
        <v>0</v>
      </c>
      <c r="AE1595" s="165">
        <f>IF(AU1595&gt;0.1,VLOOKUP(B1595,'P2 Origin'!$C$21:$M$176,3,0)*H1595,0)</f>
        <v>0</v>
      </c>
      <c r="AF1595" s="166">
        <f t="shared" si="684"/>
        <v>0</v>
      </c>
      <c r="AG1595" s="165">
        <f>(VLOOKUP(B1595,'P2 Origin'!$C$21:$M$176,4,0))*AF1595</f>
        <v>0</v>
      </c>
      <c r="AH1595" s="166">
        <f t="shared" si="685"/>
        <v>0</v>
      </c>
      <c r="AI1595" s="165">
        <f>(VLOOKUP(B1595,'P2 Origin'!$C$21:$M$176,5,0))*AH1595</f>
        <v>0</v>
      </c>
      <c r="AJ1595" s="166">
        <f t="shared" si="699"/>
        <v>0</v>
      </c>
      <c r="AK1595" s="165">
        <f>(VLOOKUP(B1595,'P2 Origin'!$C$21:$M$176,6,0))*AJ1595</f>
        <v>0</v>
      </c>
      <c r="AL1595" s="166">
        <f t="shared" si="686"/>
        <v>30</v>
      </c>
      <c r="AM1595" s="165">
        <f>(VLOOKUP($B1595,'P2 Origin'!$C$21:$M$176,7,0))*AL1595</f>
        <v>0</v>
      </c>
      <c r="AN1595" s="166">
        <f t="shared" si="687"/>
        <v>0</v>
      </c>
      <c r="AO1595" s="165">
        <f>(VLOOKUP($B1595,'P2 Origin'!$C$21:$M$176,8,0))*AN1595</f>
        <v>0</v>
      </c>
      <c r="AP1595" s="166">
        <f t="shared" si="688"/>
        <v>0</v>
      </c>
      <c r="AQ1595" s="165">
        <f>(VLOOKUP($B1595,'P2 Origin'!$C$21:$M$176,9,0))*AP1595</f>
        <v>0</v>
      </c>
      <c r="AR1595" s="155">
        <f t="shared" si="700"/>
        <v>1</v>
      </c>
      <c r="AS1595" s="164">
        <f>(VLOOKUP(B1595,'P2 Origin'!$C$21:$M$176,10,0))*K1595</f>
        <v>0</v>
      </c>
      <c r="AT1595" s="164">
        <f>(VLOOKUP(B1595,'P2 Origin'!$C$21:$M$176,11,0))*J1595</f>
        <v>0</v>
      </c>
      <c r="AU1595" s="167">
        <v>30</v>
      </c>
      <c r="AV1595" s="168">
        <v>30</v>
      </c>
      <c r="AW1595" s="169">
        <v>0</v>
      </c>
      <c r="AX1595" s="170">
        <f>IF(AU1595&gt;=0.1,'P3 Bureaumarge zee- en luchtvr.'!$D$12,0)</f>
        <v>0</v>
      </c>
      <c r="AY1595" s="163">
        <f t="shared" si="689"/>
        <v>0</v>
      </c>
      <c r="AZ1595" s="157" t="str">
        <f>VLOOKUP(D1595,'P4 Destination'!$C$21:$O$176,13,0)</f>
        <v>USD</v>
      </c>
      <c r="BA1595" s="164">
        <f t="shared" si="690"/>
        <v>0</v>
      </c>
      <c r="BB1595" s="171">
        <f>IF(AU1595&gt;0.1,(VLOOKUP(D1595,'P4 Destination'!$C$21:$M$176,3,0))*I1595,0)</f>
        <v>0</v>
      </c>
      <c r="BC1595" s="172">
        <f t="shared" si="691"/>
        <v>0</v>
      </c>
      <c r="BD1595" s="171">
        <f>(VLOOKUP($D1595,'P4 Destination'!$C$21:$M$176,4,0))*BC1595</f>
        <v>0</v>
      </c>
      <c r="BE1595" s="172">
        <f t="shared" si="692"/>
        <v>0</v>
      </c>
      <c r="BF1595" s="171">
        <f>(VLOOKUP($D1595,'P4 Destination'!$C$21:$M$176,5,0))*BE1595</f>
        <v>0</v>
      </c>
      <c r="BG1595" s="172">
        <f t="shared" si="693"/>
        <v>0</v>
      </c>
      <c r="BH1595" s="171">
        <f>(VLOOKUP($D1595,'P4 Destination'!$C$21:$M$176,6,0))*BG1595</f>
        <v>0</v>
      </c>
      <c r="BI1595" s="172">
        <f t="shared" si="694"/>
        <v>30</v>
      </c>
      <c r="BJ1595" s="171">
        <f>(VLOOKUP($D1595,'P4 Destination'!$C$21:$M$176,7,0))*BI1595</f>
        <v>0</v>
      </c>
      <c r="BK1595" s="172">
        <f t="shared" si="695"/>
        <v>0</v>
      </c>
      <c r="BL1595" s="171">
        <f>(VLOOKUP($D1595,'P4 Destination'!$C$21:$M$176,8,0))*BK1595</f>
        <v>0</v>
      </c>
      <c r="BM1595" s="172">
        <f t="shared" si="696"/>
        <v>0</v>
      </c>
      <c r="BN1595" s="171">
        <f>(VLOOKUP($D1595,'P4 Destination'!$C$21:$M$176,9,0))*BM1595</f>
        <v>0</v>
      </c>
      <c r="BO1595" s="154">
        <f t="shared" si="701"/>
        <v>1</v>
      </c>
      <c r="BP1595" s="171">
        <f>(VLOOKUP(D1595,'P4 Destination'!$C$21:$M$176,10,0))*K1595</f>
        <v>0</v>
      </c>
      <c r="BQ1595" s="171">
        <f>(VLOOKUP(D1595,'P4 Destination'!$C$21:$M$176,11,0))*J1595</f>
        <v>0</v>
      </c>
      <c r="BR1595" s="173">
        <f t="shared" si="697"/>
        <v>0</v>
      </c>
      <c r="BS1595" s="173">
        <f>(AV1595*2500)*'P6 Verzekering'!$E$11</f>
        <v>0</v>
      </c>
      <c r="BT1595" s="173">
        <f>(AW1595*2500)*'P6 Verzekering'!$E$12</f>
        <v>0</v>
      </c>
      <c r="BU1595" s="173">
        <f>(L1595*2500)*'P6 Verzekering'!$E$13</f>
        <v>0</v>
      </c>
      <c r="BV1595" s="173">
        <f t="shared" si="698"/>
        <v>0</v>
      </c>
      <c r="BW1595"/>
      <c r="BX1595"/>
    </row>
    <row r="1596" spans="1:76">
      <c r="A1596" s="152" t="s">
        <v>2484</v>
      </c>
      <c r="B1596" s="152" t="s">
        <v>219</v>
      </c>
      <c r="C1596" s="152" t="s">
        <v>219</v>
      </c>
      <c r="D1596" s="152" t="s">
        <v>320</v>
      </c>
      <c r="E1596" s="152" t="s">
        <v>319</v>
      </c>
      <c r="F1596" s="153">
        <f t="shared" si="674"/>
        <v>33</v>
      </c>
      <c r="G1596" s="154">
        <v>1</v>
      </c>
      <c r="H1596" s="154">
        <f>IFERROR(VLOOKUP(B1596,'P2 Origin'!$C$21:$Q$176,15,FALSE),0)</f>
        <v>0</v>
      </c>
      <c r="I1596" s="154">
        <f>IFERROR(VLOOKUP(D1596,'P4 Destination'!$C$21:$Q$176,15,FALSE),0)</f>
        <v>0</v>
      </c>
      <c r="J1596" s="155"/>
      <c r="K1596" s="155">
        <v>1</v>
      </c>
      <c r="L1596" s="156">
        <v>0</v>
      </c>
      <c r="M1596" s="155">
        <v>0</v>
      </c>
      <c r="N1596" s="155">
        <v>0</v>
      </c>
      <c r="O1596" s="157">
        <f t="shared" si="675"/>
        <v>0</v>
      </c>
      <c r="P1596" s="158">
        <f t="shared" si="676"/>
        <v>0</v>
      </c>
      <c r="Q1596" s="159">
        <f>IFERROR(VLOOKUP(N1596,'P1 Intra-Europees'!$A$15:$H$25,3,0),0)*P1596</f>
        <v>0</v>
      </c>
      <c r="R1596" s="160">
        <f t="shared" si="677"/>
        <v>0</v>
      </c>
      <c r="S1596" s="159">
        <f>IFERROR(VLOOKUP(N1596,'P1 Intra-Europees'!$A$15:$H$25,4,0),0)*R1596</f>
        <v>0</v>
      </c>
      <c r="T1596" s="160">
        <f t="shared" si="678"/>
        <v>0</v>
      </c>
      <c r="U1596" s="159">
        <f>IFERROR(VLOOKUP(N1596,'P1 Intra-Europees'!$A$15:$H$25,5,0),0)*T1596</f>
        <v>0</v>
      </c>
      <c r="V1596" s="160">
        <f t="shared" si="679"/>
        <v>0</v>
      </c>
      <c r="W1596" s="159">
        <f>IFERROR(VLOOKUP(N1596,'P1 Intra-Europees'!$A$15:$H$25,6,0),0)*V1596</f>
        <v>0</v>
      </c>
      <c r="X1596" s="160">
        <f t="shared" si="680"/>
        <v>0</v>
      </c>
      <c r="Y1596" s="159">
        <f>IFERROR(VLOOKUP(N1596,'P1 Intra-Europees'!$A$15:$H$25,7,0),0)*X1596</f>
        <v>0</v>
      </c>
      <c r="Z1596" s="161">
        <f t="shared" si="681"/>
        <v>0</v>
      </c>
      <c r="AA1596" s="162">
        <f>IFERROR(VLOOKUP(N1596,'P1 Intra-Europees'!$A$15:$H$25,8,0),0)*Z1596</f>
        <v>0</v>
      </c>
      <c r="AB1596" s="163">
        <f t="shared" si="682"/>
        <v>0</v>
      </c>
      <c r="AC1596" s="157" t="str">
        <f>VLOOKUP(B1596,'P2 Origin'!$C$21:$O$176,13,0)</f>
        <v>EUR</v>
      </c>
      <c r="AD1596" s="164">
        <f t="shared" si="683"/>
        <v>0</v>
      </c>
      <c r="AE1596" s="165">
        <f>IF(AU1596&gt;0.1,VLOOKUP(B1596,'P2 Origin'!$C$21:$M$176,3,0)*H1596,0)</f>
        <v>0</v>
      </c>
      <c r="AF1596" s="166">
        <f t="shared" si="684"/>
        <v>0</v>
      </c>
      <c r="AG1596" s="165">
        <f>(VLOOKUP(B1596,'P2 Origin'!$C$21:$M$176,4,0))*AF1596</f>
        <v>0</v>
      </c>
      <c r="AH1596" s="166">
        <f t="shared" si="685"/>
        <v>0</v>
      </c>
      <c r="AI1596" s="165">
        <f>(VLOOKUP(B1596,'P2 Origin'!$C$21:$M$176,5,0))*AH1596</f>
        <v>0</v>
      </c>
      <c r="AJ1596" s="166">
        <f t="shared" si="699"/>
        <v>0</v>
      </c>
      <c r="AK1596" s="165">
        <f>(VLOOKUP(B1596,'P2 Origin'!$C$21:$M$176,6,0))*AJ1596</f>
        <v>0</v>
      </c>
      <c r="AL1596" s="166">
        <f t="shared" si="686"/>
        <v>33</v>
      </c>
      <c r="AM1596" s="165">
        <f>(VLOOKUP($B1596,'P2 Origin'!$C$21:$M$176,7,0))*AL1596</f>
        <v>0</v>
      </c>
      <c r="AN1596" s="166">
        <f t="shared" si="687"/>
        <v>0</v>
      </c>
      <c r="AO1596" s="165">
        <f>(VLOOKUP($B1596,'P2 Origin'!$C$21:$M$176,8,0))*AN1596</f>
        <v>0</v>
      </c>
      <c r="AP1596" s="166">
        <f t="shared" si="688"/>
        <v>0</v>
      </c>
      <c r="AQ1596" s="165">
        <f>(VLOOKUP($B1596,'P2 Origin'!$C$21:$M$176,9,0))*AP1596</f>
        <v>0</v>
      </c>
      <c r="AR1596" s="155">
        <f t="shared" si="700"/>
        <v>1</v>
      </c>
      <c r="AS1596" s="164">
        <f>(VLOOKUP(B1596,'P2 Origin'!$C$21:$M$176,10,0))*K1596</f>
        <v>0</v>
      </c>
      <c r="AT1596" s="164">
        <f>(VLOOKUP(B1596,'P2 Origin'!$C$21:$M$176,11,0))*J1596</f>
        <v>0</v>
      </c>
      <c r="AU1596" s="167">
        <v>33</v>
      </c>
      <c r="AV1596" s="168">
        <v>33</v>
      </c>
      <c r="AW1596" s="169">
        <v>0</v>
      </c>
      <c r="AX1596" s="170">
        <f>IF(AU1596&gt;=0.1,'P3 Bureaumarge zee- en luchtvr.'!$D$12,0)</f>
        <v>0</v>
      </c>
      <c r="AY1596" s="163">
        <f t="shared" si="689"/>
        <v>0</v>
      </c>
      <c r="AZ1596" s="157" t="str">
        <f>VLOOKUP(D1596,'P4 Destination'!$C$21:$O$176,13,0)</f>
        <v>USD</v>
      </c>
      <c r="BA1596" s="164">
        <f t="shared" si="690"/>
        <v>0</v>
      </c>
      <c r="BB1596" s="171">
        <f>IF(AU1596&gt;0.1,(VLOOKUP(D1596,'P4 Destination'!$C$21:$M$176,3,0))*I1596,0)</f>
        <v>0</v>
      </c>
      <c r="BC1596" s="172">
        <f t="shared" si="691"/>
        <v>0</v>
      </c>
      <c r="BD1596" s="171">
        <f>(VLOOKUP($D1596,'P4 Destination'!$C$21:$M$176,4,0))*BC1596</f>
        <v>0</v>
      </c>
      <c r="BE1596" s="172">
        <f t="shared" si="692"/>
        <v>0</v>
      </c>
      <c r="BF1596" s="171">
        <f>(VLOOKUP($D1596,'P4 Destination'!$C$21:$M$176,5,0))*BE1596</f>
        <v>0</v>
      </c>
      <c r="BG1596" s="172">
        <f t="shared" si="693"/>
        <v>0</v>
      </c>
      <c r="BH1596" s="171">
        <f>(VLOOKUP($D1596,'P4 Destination'!$C$21:$M$176,6,0))*BG1596</f>
        <v>0</v>
      </c>
      <c r="BI1596" s="172">
        <f t="shared" si="694"/>
        <v>33</v>
      </c>
      <c r="BJ1596" s="171">
        <f>(VLOOKUP($D1596,'P4 Destination'!$C$21:$M$176,7,0))*BI1596</f>
        <v>0</v>
      </c>
      <c r="BK1596" s="172">
        <f t="shared" si="695"/>
        <v>0</v>
      </c>
      <c r="BL1596" s="171">
        <f>(VLOOKUP($D1596,'P4 Destination'!$C$21:$M$176,8,0))*BK1596</f>
        <v>0</v>
      </c>
      <c r="BM1596" s="172">
        <f t="shared" si="696"/>
        <v>0</v>
      </c>
      <c r="BN1596" s="171">
        <f>(VLOOKUP($D1596,'P4 Destination'!$C$21:$M$176,9,0))*BM1596</f>
        <v>0</v>
      </c>
      <c r="BO1596" s="154">
        <f t="shared" si="701"/>
        <v>1</v>
      </c>
      <c r="BP1596" s="171">
        <f>(VLOOKUP(D1596,'P4 Destination'!$C$21:$M$176,10,0))*K1596</f>
        <v>0</v>
      </c>
      <c r="BQ1596" s="171">
        <f>(VLOOKUP(D1596,'P4 Destination'!$C$21:$M$176,11,0))*J1596</f>
        <v>0</v>
      </c>
      <c r="BR1596" s="173">
        <f t="shared" si="697"/>
        <v>0</v>
      </c>
      <c r="BS1596" s="173">
        <f>(AV1596*2500)*'P6 Verzekering'!$E$11</f>
        <v>0</v>
      </c>
      <c r="BT1596" s="173">
        <f>(AW1596*2500)*'P6 Verzekering'!$E$12</f>
        <v>0</v>
      </c>
      <c r="BU1596" s="173">
        <f>(L1596*2500)*'P6 Verzekering'!$E$13</f>
        <v>0</v>
      </c>
      <c r="BV1596" s="173">
        <f t="shared" si="698"/>
        <v>0</v>
      </c>
      <c r="BW1596"/>
      <c r="BX1596"/>
    </row>
    <row r="1597" spans="1:76">
      <c r="A1597" s="152" t="s">
        <v>2488</v>
      </c>
      <c r="B1597" s="152" t="s">
        <v>219</v>
      </c>
      <c r="C1597" s="152" t="s">
        <v>219</v>
      </c>
      <c r="D1597" s="152" t="s">
        <v>320</v>
      </c>
      <c r="E1597" s="152" t="s">
        <v>319</v>
      </c>
      <c r="F1597" s="153">
        <f t="shared" si="674"/>
        <v>31</v>
      </c>
      <c r="G1597" s="154">
        <v>1</v>
      </c>
      <c r="H1597" s="154">
        <f>IFERROR(VLOOKUP(B1597,'P2 Origin'!$C$21:$Q$176,15,FALSE),0)</f>
        <v>0</v>
      </c>
      <c r="I1597" s="154">
        <f>IFERROR(VLOOKUP(D1597,'P4 Destination'!$C$21:$Q$176,15,FALSE),0)</f>
        <v>0</v>
      </c>
      <c r="J1597" s="155"/>
      <c r="K1597" s="155">
        <v>1</v>
      </c>
      <c r="L1597" s="156">
        <v>0</v>
      </c>
      <c r="M1597" s="155">
        <v>0</v>
      </c>
      <c r="N1597" s="155">
        <v>0</v>
      </c>
      <c r="O1597" s="157">
        <f t="shared" si="675"/>
        <v>0</v>
      </c>
      <c r="P1597" s="158">
        <f t="shared" si="676"/>
        <v>0</v>
      </c>
      <c r="Q1597" s="159">
        <f>IFERROR(VLOOKUP(N1597,'P1 Intra-Europees'!$A$15:$H$25,3,0),0)*P1597</f>
        <v>0</v>
      </c>
      <c r="R1597" s="160">
        <f t="shared" si="677"/>
        <v>0</v>
      </c>
      <c r="S1597" s="159">
        <f>IFERROR(VLOOKUP(N1597,'P1 Intra-Europees'!$A$15:$H$25,4,0),0)*R1597</f>
        <v>0</v>
      </c>
      <c r="T1597" s="160">
        <f t="shared" si="678"/>
        <v>0</v>
      </c>
      <c r="U1597" s="159">
        <f>IFERROR(VLOOKUP(N1597,'P1 Intra-Europees'!$A$15:$H$25,5,0),0)*T1597</f>
        <v>0</v>
      </c>
      <c r="V1597" s="160">
        <f t="shared" si="679"/>
        <v>0</v>
      </c>
      <c r="W1597" s="159">
        <f>IFERROR(VLOOKUP(N1597,'P1 Intra-Europees'!$A$15:$H$25,6,0),0)*V1597</f>
        <v>0</v>
      </c>
      <c r="X1597" s="160">
        <f t="shared" si="680"/>
        <v>0</v>
      </c>
      <c r="Y1597" s="159">
        <f>IFERROR(VLOOKUP(N1597,'P1 Intra-Europees'!$A$15:$H$25,7,0),0)*X1597</f>
        <v>0</v>
      </c>
      <c r="Z1597" s="161">
        <f t="shared" si="681"/>
        <v>0</v>
      </c>
      <c r="AA1597" s="162">
        <f>IFERROR(VLOOKUP(N1597,'P1 Intra-Europees'!$A$15:$H$25,8,0),0)*Z1597</f>
        <v>0</v>
      </c>
      <c r="AB1597" s="163">
        <f t="shared" si="682"/>
        <v>0</v>
      </c>
      <c r="AC1597" s="157" t="str">
        <f>VLOOKUP(B1597,'P2 Origin'!$C$21:$O$176,13,0)</f>
        <v>EUR</v>
      </c>
      <c r="AD1597" s="164">
        <f t="shared" si="683"/>
        <v>0</v>
      </c>
      <c r="AE1597" s="165">
        <f>IF(AU1597&gt;0.1,VLOOKUP(B1597,'P2 Origin'!$C$21:$M$176,3,0)*H1597,0)</f>
        <v>0</v>
      </c>
      <c r="AF1597" s="166">
        <f t="shared" si="684"/>
        <v>0</v>
      </c>
      <c r="AG1597" s="165">
        <f>(VLOOKUP(B1597,'P2 Origin'!$C$21:$M$176,4,0))*AF1597</f>
        <v>0</v>
      </c>
      <c r="AH1597" s="166">
        <f t="shared" si="685"/>
        <v>0</v>
      </c>
      <c r="AI1597" s="165">
        <f>(VLOOKUP(B1597,'P2 Origin'!$C$21:$M$176,5,0))*AH1597</f>
        <v>0</v>
      </c>
      <c r="AJ1597" s="166">
        <f t="shared" si="699"/>
        <v>0</v>
      </c>
      <c r="AK1597" s="165">
        <f>(VLOOKUP(B1597,'P2 Origin'!$C$21:$M$176,6,0))*AJ1597</f>
        <v>0</v>
      </c>
      <c r="AL1597" s="166">
        <f t="shared" si="686"/>
        <v>31</v>
      </c>
      <c r="AM1597" s="165">
        <f>(VLOOKUP($B1597,'P2 Origin'!$C$21:$M$176,7,0))*AL1597</f>
        <v>0</v>
      </c>
      <c r="AN1597" s="166">
        <f t="shared" si="687"/>
        <v>0</v>
      </c>
      <c r="AO1597" s="165">
        <f>(VLOOKUP($B1597,'P2 Origin'!$C$21:$M$176,8,0))*AN1597</f>
        <v>0</v>
      </c>
      <c r="AP1597" s="166">
        <f t="shared" si="688"/>
        <v>0</v>
      </c>
      <c r="AQ1597" s="165">
        <f>(VLOOKUP($B1597,'P2 Origin'!$C$21:$M$176,9,0))*AP1597</f>
        <v>0</v>
      </c>
      <c r="AR1597" s="155">
        <f t="shared" si="700"/>
        <v>1</v>
      </c>
      <c r="AS1597" s="164">
        <f>(VLOOKUP(B1597,'P2 Origin'!$C$21:$M$176,10,0))*K1597</f>
        <v>0</v>
      </c>
      <c r="AT1597" s="164">
        <f>(VLOOKUP(B1597,'P2 Origin'!$C$21:$M$176,11,0))*J1597</f>
        <v>0</v>
      </c>
      <c r="AU1597" s="167">
        <v>31</v>
      </c>
      <c r="AV1597" s="168">
        <v>31</v>
      </c>
      <c r="AW1597" s="169">
        <v>0</v>
      </c>
      <c r="AX1597" s="170">
        <f>IF(AU1597&gt;=0.1,'P3 Bureaumarge zee- en luchtvr.'!$D$12,0)</f>
        <v>0</v>
      </c>
      <c r="AY1597" s="163">
        <f t="shared" si="689"/>
        <v>0</v>
      </c>
      <c r="AZ1597" s="157" t="str">
        <f>VLOOKUP(D1597,'P4 Destination'!$C$21:$O$176,13,0)</f>
        <v>USD</v>
      </c>
      <c r="BA1597" s="164">
        <f t="shared" si="690"/>
        <v>0</v>
      </c>
      <c r="BB1597" s="171">
        <f>IF(AU1597&gt;0.1,(VLOOKUP(D1597,'P4 Destination'!$C$21:$M$176,3,0))*I1597,0)</f>
        <v>0</v>
      </c>
      <c r="BC1597" s="172">
        <f t="shared" si="691"/>
        <v>0</v>
      </c>
      <c r="BD1597" s="171">
        <f>(VLOOKUP($D1597,'P4 Destination'!$C$21:$M$176,4,0))*BC1597</f>
        <v>0</v>
      </c>
      <c r="BE1597" s="172">
        <f t="shared" si="692"/>
        <v>0</v>
      </c>
      <c r="BF1597" s="171">
        <f>(VLOOKUP($D1597,'P4 Destination'!$C$21:$M$176,5,0))*BE1597</f>
        <v>0</v>
      </c>
      <c r="BG1597" s="172">
        <f t="shared" si="693"/>
        <v>0</v>
      </c>
      <c r="BH1597" s="171">
        <f>(VLOOKUP($D1597,'P4 Destination'!$C$21:$M$176,6,0))*BG1597</f>
        <v>0</v>
      </c>
      <c r="BI1597" s="172">
        <f t="shared" si="694"/>
        <v>31</v>
      </c>
      <c r="BJ1597" s="171">
        <f>(VLOOKUP($D1597,'P4 Destination'!$C$21:$M$176,7,0))*BI1597</f>
        <v>0</v>
      </c>
      <c r="BK1597" s="172">
        <f t="shared" si="695"/>
        <v>0</v>
      </c>
      <c r="BL1597" s="171">
        <f>(VLOOKUP($D1597,'P4 Destination'!$C$21:$M$176,8,0))*BK1597</f>
        <v>0</v>
      </c>
      <c r="BM1597" s="172">
        <f t="shared" si="696"/>
        <v>0</v>
      </c>
      <c r="BN1597" s="171">
        <f>(VLOOKUP($D1597,'P4 Destination'!$C$21:$M$176,9,0))*BM1597</f>
        <v>0</v>
      </c>
      <c r="BO1597" s="154">
        <f t="shared" si="701"/>
        <v>1</v>
      </c>
      <c r="BP1597" s="171">
        <f>(VLOOKUP(D1597,'P4 Destination'!$C$21:$M$176,10,0))*K1597</f>
        <v>0</v>
      </c>
      <c r="BQ1597" s="171">
        <f>(VLOOKUP(D1597,'P4 Destination'!$C$21:$M$176,11,0))*J1597</f>
        <v>0</v>
      </c>
      <c r="BR1597" s="173">
        <f t="shared" si="697"/>
        <v>0</v>
      </c>
      <c r="BS1597" s="173">
        <f>(AV1597*2500)*'P6 Verzekering'!$E$11</f>
        <v>0</v>
      </c>
      <c r="BT1597" s="173">
        <f>(AW1597*2500)*'P6 Verzekering'!$E$12</f>
        <v>0</v>
      </c>
      <c r="BU1597" s="173">
        <f>(L1597*2500)*'P6 Verzekering'!$E$13</f>
        <v>0</v>
      </c>
      <c r="BV1597" s="173">
        <f t="shared" si="698"/>
        <v>0</v>
      </c>
      <c r="BW1597"/>
      <c r="BX1597"/>
    </row>
    <row r="1598" spans="1:76">
      <c r="A1598" s="152" t="s">
        <v>2489</v>
      </c>
      <c r="B1598" s="152" t="s">
        <v>219</v>
      </c>
      <c r="C1598" s="152" t="s">
        <v>219</v>
      </c>
      <c r="D1598" s="152" t="s">
        <v>320</v>
      </c>
      <c r="E1598" s="152" t="s">
        <v>319</v>
      </c>
      <c r="F1598" s="153">
        <f t="shared" si="674"/>
        <v>14</v>
      </c>
      <c r="G1598" s="154">
        <v>1</v>
      </c>
      <c r="H1598" s="154">
        <f>IFERROR(VLOOKUP(B1598,'P2 Origin'!$C$21:$Q$176,15,FALSE),0)</f>
        <v>0</v>
      </c>
      <c r="I1598" s="154">
        <f>IFERROR(VLOOKUP(D1598,'P4 Destination'!$C$21:$Q$176,15,FALSE),0)</f>
        <v>0</v>
      </c>
      <c r="J1598" s="155"/>
      <c r="K1598" s="155">
        <v>1</v>
      </c>
      <c r="L1598" s="156">
        <v>0</v>
      </c>
      <c r="M1598" s="155">
        <v>0</v>
      </c>
      <c r="N1598" s="155">
        <v>0</v>
      </c>
      <c r="O1598" s="157">
        <f t="shared" si="675"/>
        <v>0</v>
      </c>
      <c r="P1598" s="158">
        <f t="shared" si="676"/>
        <v>0</v>
      </c>
      <c r="Q1598" s="159">
        <f>IFERROR(VLOOKUP(N1598,'P1 Intra-Europees'!$A$15:$H$25,3,0),0)*P1598</f>
        <v>0</v>
      </c>
      <c r="R1598" s="160">
        <f t="shared" si="677"/>
        <v>0</v>
      </c>
      <c r="S1598" s="159">
        <f>IFERROR(VLOOKUP(N1598,'P1 Intra-Europees'!$A$15:$H$25,4,0),0)*R1598</f>
        <v>0</v>
      </c>
      <c r="T1598" s="160">
        <f t="shared" si="678"/>
        <v>0</v>
      </c>
      <c r="U1598" s="159">
        <f>IFERROR(VLOOKUP(N1598,'P1 Intra-Europees'!$A$15:$H$25,5,0),0)*T1598</f>
        <v>0</v>
      </c>
      <c r="V1598" s="160">
        <f t="shared" si="679"/>
        <v>0</v>
      </c>
      <c r="W1598" s="159">
        <f>IFERROR(VLOOKUP(N1598,'P1 Intra-Europees'!$A$15:$H$25,6,0),0)*V1598</f>
        <v>0</v>
      </c>
      <c r="X1598" s="160">
        <f t="shared" si="680"/>
        <v>0</v>
      </c>
      <c r="Y1598" s="159">
        <f>IFERROR(VLOOKUP(N1598,'P1 Intra-Europees'!$A$15:$H$25,7,0),0)*X1598</f>
        <v>0</v>
      </c>
      <c r="Z1598" s="161">
        <f t="shared" si="681"/>
        <v>0</v>
      </c>
      <c r="AA1598" s="162">
        <f>IFERROR(VLOOKUP(N1598,'P1 Intra-Europees'!$A$15:$H$25,8,0),0)*Z1598</f>
        <v>0</v>
      </c>
      <c r="AB1598" s="163">
        <f t="shared" si="682"/>
        <v>0</v>
      </c>
      <c r="AC1598" s="157" t="str">
        <f>VLOOKUP(B1598,'P2 Origin'!$C$21:$O$176,13,0)</f>
        <v>EUR</v>
      </c>
      <c r="AD1598" s="164">
        <f t="shared" si="683"/>
        <v>0</v>
      </c>
      <c r="AE1598" s="165">
        <f>IF(AU1598&gt;0.1,VLOOKUP(B1598,'P2 Origin'!$C$21:$M$176,3,0)*H1598,0)</f>
        <v>0</v>
      </c>
      <c r="AF1598" s="166">
        <f t="shared" si="684"/>
        <v>0</v>
      </c>
      <c r="AG1598" s="165">
        <f>(VLOOKUP(B1598,'P2 Origin'!$C$21:$M$176,4,0))*AF1598</f>
        <v>0</v>
      </c>
      <c r="AH1598" s="166">
        <f t="shared" si="685"/>
        <v>14</v>
      </c>
      <c r="AI1598" s="165">
        <f>(VLOOKUP(B1598,'P2 Origin'!$C$21:$M$176,5,0))*AH1598</f>
        <v>0</v>
      </c>
      <c r="AJ1598" s="166">
        <f t="shared" si="699"/>
        <v>0</v>
      </c>
      <c r="AK1598" s="165">
        <f>(VLOOKUP(B1598,'P2 Origin'!$C$21:$M$176,6,0))*AJ1598</f>
        <v>0</v>
      </c>
      <c r="AL1598" s="166">
        <f t="shared" si="686"/>
        <v>0</v>
      </c>
      <c r="AM1598" s="165">
        <f>(VLOOKUP($B1598,'P2 Origin'!$C$21:$M$176,7,0))*AL1598</f>
        <v>0</v>
      </c>
      <c r="AN1598" s="166">
        <f t="shared" si="687"/>
        <v>0</v>
      </c>
      <c r="AO1598" s="165">
        <f>(VLOOKUP($B1598,'P2 Origin'!$C$21:$M$176,8,0))*AN1598</f>
        <v>0</v>
      </c>
      <c r="AP1598" s="166">
        <f t="shared" si="688"/>
        <v>0</v>
      </c>
      <c r="AQ1598" s="165">
        <f>(VLOOKUP($B1598,'P2 Origin'!$C$21:$M$176,9,0))*AP1598</f>
        <v>0</v>
      </c>
      <c r="AR1598" s="155">
        <f t="shared" si="700"/>
        <v>1</v>
      </c>
      <c r="AS1598" s="164">
        <f>(VLOOKUP(B1598,'P2 Origin'!$C$21:$M$176,10,0))*K1598</f>
        <v>0</v>
      </c>
      <c r="AT1598" s="164">
        <f>(VLOOKUP(B1598,'P2 Origin'!$C$21:$M$176,11,0))*J1598</f>
        <v>0</v>
      </c>
      <c r="AU1598" s="167">
        <v>14</v>
      </c>
      <c r="AV1598" s="168">
        <v>14</v>
      </c>
      <c r="AW1598" s="169">
        <v>0</v>
      </c>
      <c r="AX1598" s="170">
        <f>IF(AU1598&gt;=0.1,'P3 Bureaumarge zee- en luchtvr.'!$D$12,0)</f>
        <v>0</v>
      </c>
      <c r="AY1598" s="163">
        <f t="shared" si="689"/>
        <v>0</v>
      </c>
      <c r="AZ1598" s="157" t="str">
        <f>VLOOKUP(D1598,'P4 Destination'!$C$21:$O$176,13,0)</f>
        <v>USD</v>
      </c>
      <c r="BA1598" s="164">
        <f t="shared" si="690"/>
        <v>0</v>
      </c>
      <c r="BB1598" s="171">
        <f>IF(AU1598&gt;0.1,(VLOOKUP(D1598,'P4 Destination'!$C$21:$M$176,3,0))*I1598,0)</f>
        <v>0</v>
      </c>
      <c r="BC1598" s="172">
        <f t="shared" si="691"/>
        <v>0</v>
      </c>
      <c r="BD1598" s="171">
        <f>(VLOOKUP($D1598,'P4 Destination'!$C$21:$M$176,4,0))*BC1598</f>
        <v>0</v>
      </c>
      <c r="BE1598" s="172">
        <f t="shared" si="692"/>
        <v>14</v>
      </c>
      <c r="BF1598" s="171">
        <f>(VLOOKUP($D1598,'P4 Destination'!$C$21:$M$176,5,0))*BE1598</f>
        <v>0</v>
      </c>
      <c r="BG1598" s="172">
        <f t="shared" si="693"/>
        <v>0</v>
      </c>
      <c r="BH1598" s="171">
        <f>(VLOOKUP($D1598,'P4 Destination'!$C$21:$M$176,6,0))*BG1598</f>
        <v>0</v>
      </c>
      <c r="BI1598" s="172">
        <f t="shared" si="694"/>
        <v>0</v>
      </c>
      <c r="BJ1598" s="171">
        <f>(VLOOKUP($D1598,'P4 Destination'!$C$21:$M$176,7,0))*BI1598</f>
        <v>0</v>
      </c>
      <c r="BK1598" s="172">
        <f t="shared" si="695"/>
        <v>0</v>
      </c>
      <c r="BL1598" s="171">
        <f>(VLOOKUP($D1598,'P4 Destination'!$C$21:$M$176,8,0))*BK1598</f>
        <v>0</v>
      </c>
      <c r="BM1598" s="172">
        <f t="shared" si="696"/>
        <v>0</v>
      </c>
      <c r="BN1598" s="171">
        <f>(VLOOKUP($D1598,'P4 Destination'!$C$21:$M$176,9,0))*BM1598</f>
        <v>0</v>
      </c>
      <c r="BO1598" s="154">
        <f t="shared" si="701"/>
        <v>1</v>
      </c>
      <c r="BP1598" s="171">
        <f>(VLOOKUP(D1598,'P4 Destination'!$C$21:$M$176,10,0))*K1598</f>
        <v>0</v>
      </c>
      <c r="BQ1598" s="171">
        <f>(VLOOKUP(D1598,'P4 Destination'!$C$21:$M$176,11,0))*J1598</f>
        <v>0</v>
      </c>
      <c r="BR1598" s="173">
        <f t="shared" si="697"/>
        <v>0</v>
      </c>
      <c r="BS1598" s="173">
        <f>(AV1598*2500)*'P6 Verzekering'!$E$11</f>
        <v>0</v>
      </c>
      <c r="BT1598" s="173">
        <f>(AW1598*2500)*'P6 Verzekering'!$E$12</f>
        <v>0</v>
      </c>
      <c r="BU1598" s="173">
        <f>(L1598*2500)*'P6 Verzekering'!$E$13</f>
        <v>0</v>
      </c>
      <c r="BV1598" s="173">
        <f t="shared" si="698"/>
        <v>0</v>
      </c>
      <c r="BW1598"/>
      <c r="BX1598"/>
    </row>
    <row r="1599" spans="1:76">
      <c r="A1599" s="152" t="s">
        <v>2492</v>
      </c>
      <c r="B1599" s="152" t="s">
        <v>219</v>
      </c>
      <c r="C1599" s="152" t="s">
        <v>219</v>
      </c>
      <c r="D1599" s="152" t="s">
        <v>320</v>
      </c>
      <c r="E1599" s="152" t="s">
        <v>319</v>
      </c>
      <c r="F1599" s="153">
        <f t="shared" si="674"/>
        <v>20</v>
      </c>
      <c r="G1599" s="154">
        <v>1</v>
      </c>
      <c r="H1599" s="154">
        <f>IFERROR(VLOOKUP(B1599,'P2 Origin'!$C$21:$Q$176,15,FALSE),0)</f>
        <v>0</v>
      </c>
      <c r="I1599" s="154">
        <f>IFERROR(VLOOKUP(D1599,'P4 Destination'!$C$21:$Q$176,15,FALSE),0)</f>
        <v>0</v>
      </c>
      <c r="J1599" s="155"/>
      <c r="K1599" s="155">
        <v>1</v>
      </c>
      <c r="L1599" s="156">
        <v>0</v>
      </c>
      <c r="M1599" s="155">
        <v>0</v>
      </c>
      <c r="N1599" s="155">
        <v>0</v>
      </c>
      <c r="O1599" s="157">
        <f t="shared" si="675"/>
        <v>0</v>
      </c>
      <c r="P1599" s="158">
        <f t="shared" si="676"/>
        <v>0</v>
      </c>
      <c r="Q1599" s="159">
        <f>IFERROR(VLOOKUP(N1599,'P1 Intra-Europees'!$A$15:$H$25,3,0),0)*P1599</f>
        <v>0</v>
      </c>
      <c r="R1599" s="160">
        <f t="shared" si="677"/>
        <v>0</v>
      </c>
      <c r="S1599" s="159">
        <f>IFERROR(VLOOKUP(N1599,'P1 Intra-Europees'!$A$15:$H$25,4,0),0)*R1599</f>
        <v>0</v>
      </c>
      <c r="T1599" s="160">
        <f t="shared" si="678"/>
        <v>0</v>
      </c>
      <c r="U1599" s="159">
        <f>IFERROR(VLOOKUP(N1599,'P1 Intra-Europees'!$A$15:$H$25,5,0),0)*T1599</f>
        <v>0</v>
      </c>
      <c r="V1599" s="160">
        <f t="shared" si="679"/>
        <v>0</v>
      </c>
      <c r="W1599" s="159">
        <f>IFERROR(VLOOKUP(N1599,'P1 Intra-Europees'!$A$15:$H$25,6,0),0)*V1599</f>
        <v>0</v>
      </c>
      <c r="X1599" s="160">
        <f t="shared" si="680"/>
        <v>0</v>
      </c>
      <c r="Y1599" s="159">
        <f>IFERROR(VLOOKUP(N1599,'P1 Intra-Europees'!$A$15:$H$25,7,0),0)*X1599</f>
        <v>0</v>
      </c>
      <c r="Z1599" s="161">
        <f t="shared" si="681"/>
        <v>0</v>
      </c>
      <c r="AA1599" s="162">
        <f>IFERROR(VLOOKUP(N1599,'P1 Intra-Europees'!$A$15:$H$25,8,0),0)*Z1599</f>
        <v>0</v>
      </c>
      <c r="AB1599" s="163">
        <f t="shared" si="682"/>
        <v>0</v>
      </c>
      <c r="AC1599" s="157" t="str">
        <f>VLOOKUP(B1599,'P2 Origin'!$C$21:$O$176,13,0)</f>
        <v>EUR</v>
      </c>
      <c r="AD1599" s="164">
        <f t="shared" si="683"/>
        <v>0</v>
      </c>
      <c r="AE1599" s="165">
        <f>IF(AU1599&gt;0.1,VLOOKUP(B1599,'P2 Origin'!$C$21:$M$176,3,0)*H1599,0)</f>
        <v>0</v>
      </c>
      <c r="AF1599" s="166">
        <f t="shared" si="684"/>
        <v>0</v>
      </c>
      <c r="AG1599" s="165">
        <f>(VLOOKUP(B1599,'P2 Origin'!$C$21:$M$176,4,0))*AF1599</f>
        <v>0</v>
      </c>
      <c r="AH1599" s="166">
        <f t="shared" si="685"/>
        <v>0</v>
      </c>
      <c r="AI1599" s="165">
        <f>(VLOOKUP(B1599,'P2 Origin'!$C$21:$M$176,5,0))*AH1599</f>
        <v>0</v>
      </c>
      <c r="AJ1599" s="166">
        <f t="shared" si="699"/>
        <v>20</v>
      </c>
      <c r="AK1599" s="165">
        <f>(VLOOKUP(B1599,'P2 Origin'!$C$21:$M$176,6,0))*AJ1599</f>
        <v>0</v>
      </c>
      <c r="AL1599" s="166">
        <f t="shared" si="686"/>
        <v>0</v>
      </c>
      <c r="AM1599" s="165">
        <f>(VLOOKUP($B1599,'P2 Origin'!$C$21:$M$176,7,0))*AL1599</f>
        <v>0</v>
      </c>
      <c r="AN1599" s="166">
        <f t="shared" si="687"/>
        <v>0</v>
      </c>
      <c r="AO1599" s="165">
        <f>(VLOOKUP($B1599,'P2 Origin'!$C$21:$M$176,8,0))*AN1599</f>
        <v>0</v>
      </c>
      <c r="AP1599" s="166">
        <f t="shared" si="688"/>
        <v>0</v>
      </c>
      <c r="AQ1599" s="165">
        <f>(VLOOKUP($B1599,'P2 Origin'!$C$21:$M$176,9,0))*AP1599</f>
        <v>0</v>
      </c>
      <c r="AR1599" s="155">
        <f t="shared" si="700"/>
        <v>1</v>
      </c>
      <c r="AS1599" s="164">
        <f>(VLOOKUP(B1599,'P2 Origin'!$C$21:$M$176,10,0))*K1599</f>
        <v>0</v>
      </c>
      <c r="AT1599" s="164">
        <f>(VLOOKUP(B1599,'P2 Origin'!$C$21:$M$176,11,0))*J1599</f>
        <v>0</v>
      </c>
      <c r="AU1599" s="167">
        <v>20</v>
      </c>
      <c r="AV1599" s="168">
        <v>20</v>
      </c>
      <c r="AW1599" s="169">
        <v>0</v>
      </c>
      <c r="AX1599" s="170">
        <f>IF(AU1599&gt;=0.1,'P3 Bureaumarge zee- en luchtvr.'!$D$12,0)</f>
        <v>0</v>
      </c>
      <c r="AY1599" s="163">
        <f t="shared" si="689"/>
        <v>0</v>
      </c>
      <c r="AZ1599" s="157" t="str">
        <f>VLOOKUP(D1599,'P4 Destination'!$C$21:$O$176,13,0)</f>
        <v>USD</v>
      </c>
      <c r="BA1599" s="164">
        <f t="shared" si="690"/>
        <v>0</v>
      </c>
      <c r="BB1599" s="171">
        <f>IF(AU1599&gt;0.1,(VLOOKUP(D1599,'P4 Destination'!$C$21:$M$176,3,0))*I1599,0)</f>
        <v>0</v>
      </c>
      <c r="BC1599" s="172">
        <f t="shared" si="691"/>
        <v>0</v>
      </c>
      <c r="BD1599" s="171">
        <f>(VLOOKUP($D1599,'P4 Destination'!$C$21:$M$176,4,0))*BC1599</f>
        <v>0</v>
      </c>
      <c r="BE1599" s="172">
        <f t="shared" si="692"/>
        <v>0</v>
      </c>
      <c r="BF1599" s="171">
        <f>(VLOOKUP($D1599,'P4 Destination'!$C$21:$M$176,5,0))*BE1599</f>
        <v>0</v>
      </c>
      <c r="BG1599" s="172">
        <f t="shared" si="693"/>
        <v>20</v>
      </c>
      <c r="BH1599" s="171">
        <f>(VLOOKUP($D1599,'P4 Destination'!$C$21:$M$176,6,0))*BG1599</f>
        <v>0</v>
      </c>
      <c r="BI1599" s="172">
        <f t="shared" si="694"/>
        <v>0</v>
      </c>
      <c r="BJ1599" s="171">
        <f>(VLOOKUP($D1599,'P4 Destination'!$C$21:$M$176,7,0))*BI1599</f>
        <v>0</v>
      </c>
      <c r="BK1599" s="172">
        <f t="shared" si="695"/>
        <v>0</v>
      </c>
      <c r="BL1599" s="171">
        <f>(VLOOKUP($D1599,'P4 Destination'!$C$21:$M$176,8,0))*BK1599</f>
        <v>0</v>
      </c>
      <c r="BM1599" s="172">
        <f t="shared" si="696"/>
        <v>0</v>
      </c>
      <c r="BN1599" s="171">
        <f>(VLOOKUP($D1599,'P4 Destination'!$C$21:$M$176,9,0))*BM1599</f>
        <v>0</v>
      </c>
      <c r="BO1599" s="154">
        <f t="shared" si="701"/>
        <v>1</v>
      </c>
      <c r="BP1599" s="171">
        <f>(VLOOKUP(D1599,'P4 Destination'!$C$21:$M$176,10,0))*K1599</f>
        <v>0</v>
      </c>
      <c r="BQ1599" s="171">
        <f>(VLOOKUP(D1599,'P4 Destination'!$C$21:$M$176,11,0))*J1599</f>
        <v>0</v>
      </c>
      <c r="BR1599" s="173">
        <f t="shared" si="697"/>
        <v>0</v>
      </c>
      <c r="BS1599" s="173">
        <f>(AV1599*2500)*'P6 Verzekering'!$E$11</f>
        <v>0</v>
      </c>
      <c r="BT1599" s="173">
        <f>(AW1599*2500)*'P6 Verzekering'!$E$12</f>
        <v>0</v>
      </c>
      <c r="BU1599" s="173">
        <f>(L1599*2500)*'P6 Verzekering'!$E$13</f>
        <v>0</v>
      </c>
      <c r="BV1599" s="173">
        <f t="shared" si="698"/>
        <v>0</v>
      </c>
      <c r="BW1599"/>
      <c r="BX1599"/>
    </row>
    <row r="1600" spans="1:76">
      <c r="A1600" s="152" t="s">
        <v>2493</v>
      </c>
      <c r="B1600" s="152" t="s">
        <v>219</v>
      </c>
      <c r="C1600" s="152" t="s">
        <v>219</v>
      </c>
      <c r="D1600" s="152" t="s">
        <v>320</v>
      </c>
      <c r="E1600" s="152" t="s">
        <v>319</v>
      </c>
      <c r="F1600" s="153">
        <f t="shared" si="674"/>
        <v>33</v>
      </c>
      <c r="G1600" s="154">
        <v>1</v>
      </c>
      <c r="H1600" s="154">
        <f>IFERROR(VLOOKUP(B1600,'P2 Origin'!$C$21:$Q$176,15,FALSE),0)</f>
        <v>0</v>
      </c>
      <c r="I1600" s="154">
        <f>IFERROR(VLOOKUP(D1600,'P4 Destination'!$C$21:$Q$176,15,FALSE),0)</f>
        <v>0</v>
      </c>
      <c r="J1600" s="155"/>
      <c r="K1600" s="155">
        <v>1</v>
      </c>
      <c r="L1600" s="156">
        <v>0</v>
      </c>
      <c r="M1600" s="155">
        <v>0</v>
      </c>
      <c r="N1600" s="155">
        <v>0</v>
      </c>
      <c r="O1600" s="157">
        <f t="shared" si="675"/>
        <v>0</v>
      </c>
      <c r="P1600" s="158">
        <f t="shared" si="676"/>
        <v>0</v>
      </c>
      <c r="Q1600" s="159">
        <f>IFERROR(VLOOKUP(N1600,'P1 Intra-Europees'!$A$15:$H$25,3,0),0)*P1600</f>
        <v>0</v>
      </c>
      <c r="R1600" s="160">
        <f t="shared" si="677"/>
        <v>0</v>
      </c>
      <c r="S1600" s="159">
        <f>IFERROR(VLOOKUP(N1600,'P1 Intra-Europees'!$A$15:$H$25,4,0),0)*R1600</f>
        <v>0</v>
      </c>
      <c r="T1600" s="160">
        <f t="shared" si="678"/>
        <v>0</v>
      </c>
      <c r="U1600" s="159">
        <f>IFERROR(VLOOKUP(N1600,'P1 Intra-Europees'!$A$15:$H$25,5,0),0)*T1600</f>
        <v>0</v>
      </c>
      <c r="V1600" s="160">
        <f t="shared" si="679"/>
        <v>0</v>
      </c>
      <c r="W1600" s="159">
        <f>IFERROR(VLOOKUP(N1600,'P1 Intra-Europees'!$A$15:$H$25,6,0),0)*V1600</f>
        <v>0</v>
      </c>
      <c r="X1600" s="160">
        <f t="shared" si="680"/>
        <v>0</v>
      </c>
      <c r="Y1600" s="159">
        <f>IFERROR(VLOOKUP(N1600,'P1 Intra-Europees'!$A$15:$H$25,7,0),0)*X1600</f>
        <v>0</v>
      </c>
      <c r="Z1600" s="161">
        <f t="shared" si="681"/>
        <v>0</v>
      </c>
      <c r="AA1600" s="162">
        <f>IFERROR(VLOOKUP(N1600,'P1 Intra-Europees'!$A$15:$H$25,8,0),0)*Z1600</f>
        <v>0</v>
      </c>
      <c r="AB1600" s="163">
        <f t="shared" si="682"/>
        <v>0</v>
      </c>
      <c r="AC1600" s="157" t="str">
        <f>VLOOKUP(B1600,'P2 Origin'!$C$21:$O$176,13,0)</f>
        <v>EUR</v>
      </c>
      <c r="AD1600" s="164">
        <f t="shared" si="683"/>
        <v>0</v>
      </c>
      <c r="AE1600" s="165">
        <f>IF(AU1600&gt;0.1,VLOOKUP(B1600,'P2 Origin'!$C$21:$M$176,3,0)*H1600,0)</f>
        <v>0</v>
      </c>
      <c r="AF1600" s="166">
        <f t="shared" si="684"/>
        <v>0</v>
      </c>
      <c r="AG1600" s="165">
        <f>(VLOOKUP(B1600,'P2 Origin'!$C$21:$M$176,4,0))*AF1600</f>
        <v>0</v>
      </c>
      <c r="AH1600" s="166">
        <f t="shared" si="685"/>
        <v>0</v>
      </c>
      <c r="AI1600" s="165">
        <f>(VLOOKUP(B1600,'P2 Origin'!$C$21:$M$176,5,0))*AH1600</f>
        <v>0</v>
      </c>
      <c r="AJ1600" s="166">
        <f t="shared" si="699"/>
        <v>0</v>
      </c>
      <c r="AK1600" s="165">
        <f>(VLOOKUP(B1600,'P2 Origin'!$C$21:$M$176,6,0))*AJ1600</f>
        <v>0</v>
      </c>
      <c r="AL1600" s="166">
        <f t="shared" si="686"/>
        <v>33</v>
      </c>
      <c r="AM1600" s="165">
        <f>(VLOOKUP($B1600,'P2 Origin'!$C$21:$M$176,7,0))*AL1600</f>
        <v>0</v>
      </c>
      <c r="AN1600" s="166">
        <f t="shared" si="687"/>
        <v>0</v>
      </c>
      <c r="AO1600" s="165">
        <f>(VLOOKUP($B1600,'P2 Origin'!$C$21:$M$176,8,0))*AN1600</f>
        <v>0</v>
      </c>
      <c r="AP1600" s="166">
        <f t="shared" si="688"/>
        <v>0</v>
      </c>
      <c r="AQ1600" s="165">
        <f>(VLOOKUP($B1600,'P2 Origin'!$C$21:$M$176,9,0))*AP1600</f>
        <v>0</v>
      </c>
      <c r="AR1600" s="155">
        <f t="shared" si="700"/>
        <v>1</v>
      </c>
      <c r="AS1600" s="164">
        <f>(VLOOKUP(B1600,'P2 Origin'!$C$21:$M$176,10,0))*K1600</f>
        <v>0</v>
      </c>
      <c r="AT1600" s="164">
        <f>(VLOOKUP(B1600,'P2 Origin'!$C$21:$M$176,11,0))*J1600</f>
        <v>0</v>
      </c>
      <c r="AU1600" s="167">
        <v>33</v>
      </c>
      <c r="AV1600" s="168">
        <v>33</v>
      </c>
      <c r="AW1600" s="169">
        <v>0</v>
      </c>
      <c r="AX1600" s="170">
        <f>IF(AU1600&gt;=0.1,'P3 Bureaumarge zee- en luchtvr.'!$D$12,0)</f>
        <v>0</v>
      </c>
      <c r="AY1600" s="163">
        <f t="shared" si="689"/>
        <v>0</v>
      </c>
      <c r="AZ1600" s="157" t="str">
        <f>VLOOKUP(D1600,'P4 Destination'!$C$21:$O$176,13,0)</f>
        <v>USD</v>
      </c>
      <c r="BA1600" s="164">
        <f t="shared" si="690"/>
        <v>0</v>
      </c>
      <c r="BB1600" s="171">
        <f>IF(AU1600&gt;0.1,(VLOOKUP(D1600,'P4 Destination'!$C$21:$M$176,3,0))*I1600,0)</f>
        <v>0</v>
      </c>
      <c r="BC1600" s="172">
        <f t="shared" si="691"/>
        <v>0</v>
      </c>
      <c r="BD1600" s="171">
        <f>(VLOOKUP($D1600,'P4 Destination'!$C$21:$M$176,4,0))*BC1600</f>
        <v>0</v>
      </c>
      <c r="BE1600" s="172">
        <f t="shared" si="692"/>
        <v>0</v>
      </c>
      <c r="BF1600" s="171">
        <f>(VLOOKUP($D1600,'P4 Destination'!$C$21:$M$176,5,0))*BE1600</f>
        <v>0</v>
      </c>
      <c r="BG1600" s="172">
        <f t="shared" si="693"/>
        <v>0</v>
      </c>
      <c r="BH1600" s="171">
        <f>(VLOOKUP($D1600,'P4 Destination'!$C$21:$M$176,6,0))*BG1600</f>
        <v>0</v>
      </c>
      <c r="BI1600" s="172">
        <f t="shared" si="694"/>
        <v>33</v>
      </c>
      <c r="BJ1600" s="171">
        <f>(VLOOKUP($D1600,'P4 Destination'!$C$21:$M$176,7,0))*BI1600</f>
        <v>0</v>
      </c>
      <c r="BK1600" s="172">
        <f t="shared" si="695"/>
        <v>0</v>
      </c>
      <c r="BL1600" s="171">
        <f>(VLOOKUP($D1600,'P4 Destination'!$C$21:$M$176,8,0))*BK1600</f>
        <v>0</v>
      </c>
      <c r="BM1600" s="172">
        <f t="shared" si="696"/>
        <v>0</v>
      </c>
      <c r="BN1600" s="171">
        <f>(VLOOKUP($D1600,'P4 Destination'!$C$21:$M$176,9,0))*BM1600</f>
        <v>0</v>
      </c>
      <c r="BO1600" s="154">
        <f t="shared" si="701"/>
        <v>1</v>
      </c>
      <c r="BP1600" s="171">
        <f>(VLOOKUP(D1600,'P4 Destination'!$C$21:$M$176,10,0))*K1600</f>
        <v>0</v>
      </c>
      <c r="BQ1600" s="171">
        <f>(VLOOKUP(D1600,'P4 Destination'!$C$21:$M$176,11,0))*J1600</f>
        <v>0</v>
      </c>
      <c r="BR1600" s="173">
        <f t="shared" si="697"/>
        <v>0</v>
      </c>
      <c r="BS1600" s="173">
        <f>(AV1600*2500)*'P6 Verzekering'!$E$11</f>
        <v>0</v>
      </c>
      <c r="BT1600" s="173">
        <f>(AW1600*2500)*'P6 Verzekering'!$E$12</f>
        <v>0</v>
      </c>
      <c r="BU1600" s="173">
        <f>(L1600*2500)*'P6 Verzekering'!$E$13</f>
        <v>0</v>
      </c>
      <c r="BV1600" s="173">
        <f t="shared" si="698"/>
        <v>0</v>
      </c>
      <c r="BW1600"/>
      <c r="BX1600"/>
    </row>
    <row r="1601" spans="1:76">
      <c r="A1601" s="152" t="s">
        <v>2495</v>
      </c>
      <c r="B1601" s="152" t="s">
        <v>219</v>
      </c>
      <c r="C1601" s="152" t="s">
        <v>219</v>
      </c>
      <c r="D1601" s="152" t="s">
        <v>320</v>
      </c>
      <c r="E1601" s="152" t="s">
        <v>319</v>
      </c>
      <c r="F1601" s="153">
        <f t="shared" si="674"/>
        <v>35</v>
      </c>
      <c r="G1601" s="154">
        <v>1</v>
      </c>
      <c r="H1601" s="154">
        <f>IFERROR(VLOOKUP(B1601,'P2 Origin'!$C$21:$Q$176,15,FALSE),0)</f>
        <v>0</v>
      </c>
      <c r="I1601" s="154">
        <f>IFERROR(VLOOKUP(D1601,'P4 Destination'!$C$21:$Q$176,15,FALSE),0)</f>
        <v>0</v>
      </c>
      <c r="J1601" s="155"/>
      <c r="K1601" s="155">
        <v>1</v>
      </c>
      <c r="L1601" s="156">
        <v>0</v>
      </c>
      <c r="M1601" s="155">
        <v>0</v>
      </c>
      <c r="N1601" s="155">
        <v>0</v>
      </c>
      <c r="O1601" s="157">
        <f t="shared" si="675"/>
        <v>0</v>
      </c>
      <c r="P1601" s="158">
        <f t="shared" si="676"/>
        <v>0</v>
      </c>
      <c r="Q1601" s="159">
        <f>IFERROR(VLOOKUP(N1601,'P1 Intra-Europees'!$A$15:$H$25,3,0),0)*P1601</f>
        <v>0</v>
      </c>
      <c r="R1601" s="160">
        <f t="shared" si="677"/>
        <v>0</v>
      </c>
      <c r="S1601" s="159">
        <f>IFERROR(VLOOKUP(N1601,'P1 Intra-Europees'!$A$15:$H$25,4,0),0)*R1601</f>
        <v>0</v>
      </c>
      <c r="T1601" s="160">
        <f t="shared" si="678"/>
        <v>0</v>
      </c>
      <c r="U1601" s="159">
        <f>IFERROR(VLOOKUP(N1601,'P1 Intra-Europees'!$A$15:$H$25,5,0),0)*T1601</f>
        <v>0</v>
      </c>
      <c r="V1601" s="160">
        <f t="shared" si="679"/>
        <v>0</v>
      </c>
      <c r="W1601" s="159">
        <f>IFERROR(VLOOKUP(N1601,'P1 Intra-Europees'!$A$15:$H$25,6,0),0)*V1601</f>
        <v>0</v>
      </c>
      <c r="X1601" s="160">
        <f t="shared" si="680"/>
        <v>0</v>
      </c>
      <c r="Y1601" s="159">
        <f>IFERROR(VLOOKUP(N1601,'P1 Intra-Europees'!$A$15:$H$25,7,0),0)*X1601</f>
        <v>0</v>
      </c>
      <c r="Z1601" s="161">
        <f t="shared" si="681"/>
        <v>0</v>
      </c>
      <c r="AA1601" s="162">
        <f>IFERROR(VLOOKUP(N1601,'P1 Intra-Europees'!$A$15:$H$25,8,0),0)*Z1601</f>
        <v>0</v>
      </c>
      <c r="AB1601" s="163">
        <f t="shared" si="682"/>
        <v>0</v>
      </c>
      <c r="AC1601" s="157" t="str">
        <f>VLOOKUP(B1601,'P2 Origin'!$C$21:$O$176,13,0)</f>
        <v>EUR</v>
      </c>
      <c r="AD1601" s="164">
        <f t="shared" si="683"/>
        <v>0</v>
      </c>
      <c r="AE1601" s="165">
        <f>IF(AU1601&gt;0.1,VLOOKUP(B1601,'P2 Origin'!$C$21:$M$176,3,0)*H1601,0)</f>
        <v>0</v>
      </c>
      <c r="AF1601" s="166">
        <f t="shared" si="684"/>
        <v>0</v>
      </c>
      <c r="AG1601" s="165">
        <f>(VLOOKUP(B1601,'P2 Origin'!$C$21:$M$176,4,0))*AF1601</f>
        <v>0</v>
      </c>
      <c r="AH1601" s="166">
        <f t="shared" si="685"/>
        <v>0</v>
      </c>
      <c r="AI1601" s="165">
        <f>(VLOOKUP(B1601,'P2 Origin'!$C$21:$M$176,5,0))*AH1601</f>
        <v>0</v>
      </c>
      <c r="AJ1601" s="166">
        <f t="shared" si="699"/>
        <v>0</v>
      </c>
      <c r="AK1601" s="165">
        <f>(VLOOKUP(B1601,'P2 Origin'!$C$21:$M$176,6,0))*AJ1601</f>
        <v>0</v>
      </c>
      <c r="AL1601" s="166">
        <f t="shared" si="686"/>
        <v>35</v>
      </c>
      <c r="AM1601" s="165">
        <f>(VLOOKUP($B1601,'P2 Origin'!$C$21:$M$176,7,0))*AL1601</f>
        <v>0</v>
      </c>
      <c r="AN1601" s="166">
        <f t="shared" si="687"/>
        <v>0</v>
      </c>
      <c r="AO1601" s="165">
        <f>(VLOOKUP($B1601,'P2 Origin'!$C$21:$M$176,8,0))*AN1601</f>
        <v>0</v>
      </c>
      <c r="AP1601" s="166">
        <f t="shared" si="688"/>
        <v>0</v>
      </c>
      <c r="AQ1601" s="165">
        <f>(VLOOKUP($B1601,'P2 Origin'!$C$21:$M$176,9,0))*AP1601</f>
        <v>0</v>
      </c>
      <c r="AR1601" s="155">
        <f t="shared" si="700"/>
        <v>1</v>
      </c>
      <c r="AS1601" s="164">
        <f>(VLOOKUP(B1601,'P2 Origin'!$C$21:$M$176,10,0))*K1601</f>
        <v>0</v>
      </c>
      <c r="AT1601" s="164">
        <f>(VLOOKUP(B1601,'P2 Origin'!$C$21:$M$176,11,0))*J1601</f>
        <v>0</v>
      </c>
      <c r="AU1601" s="167">
        <v>35</v>
      </c>
      <c r="AV1601" s="168">
        <v>35</v>
      </c>
      <c r="AW1601" s="169">
        <v>0</v>
      </c>
      <c r="AX1601" s="170">
        <f>IF(AU1601&gt;=0.1,'P3 Bureaumarge zee- en luchtvr.'!$D$12,0)</f>
        <v>0</v>
      </c>
      <c r="AY1601" s="163">
        <f t="shared" si="689"/>
        <v>0</v>
      </c>
      <c r="AZ1601" s="157" t="str">
        <f>VLOOKUP(D1601,'P4 Destination'!$C$21:$O$176,13,0)</f>
        <v>USD</v>
      </c>
      <c r="BA1601" s="164">
        <f t="shared" si="690"/>
        <v>0</v>
      </c>
      <c r="BB1601" s="171">
        <f>IF(AU1601&gt;0.1,(VLOOKUP(D1601,'P4 Destination'!$C$21:$M$176,3,0))*I1601,0)</f>
        <v>0</v>
      </c>
      <c r="BC1601" s="172">
        <f t="shared" si="691"/>
        <v>0</v>
      </c>
      <c r="BD1601" s="171">
        <f>(VLOOKUP($D1601,'P4 Destination'!$C$21:$M$176,4,0))*BC1601</f>
        <v>0</v>
      </c>
      <c r="BE1601" s="172">
        <f t="shared" si="692"/>
        <v>0</v>
      </c>
      <c r="BF1601" s="171">
        <f>(VLOOKUP($D1601,'P4 Destination'!$C$21:$M$176,5,0))*BE1601</f>
        <v>0</v>
      </c>
      <c r="BG1601" s="172">
        <f t="shared" si="693"/>
        <v>0</v>
      </c>
      <c r="BH1601" s="171">
        <f>(VLOOKUP($D1601,'P4 Destination'!$C$21:$M$176,6,0))*BG1601</f>
        <v>0</v>
      </c>
      <c r="BI1601" s="172">
        <f t="shared" si="694"/>
        <v>35</v>
      </c>
      <c r="BJ1601" s="171">
        <f>(VLOOKUP($D1601,'P4 Destination'!$C$21:$M$176,7,0))*BI1601</f>
        <v>0</v>
      </c>
      <c r="BK1601" s="172">
        <f t="shared" si="695"/>
        <v>0</v>
      </c>
      <c r="BL1601" s="171">
        <f>(VLOOKUP($D1601,'P4 Destination'!$C$21:$M$176,8,0))*BK1601</f>
        <v>0</v>
      </c>
      <c r="BM1601" s="172">
        <f t="shared" si="696"/>
        <v>0</v>
      </c>
      <c r="BN1601" s="171">
        <f>(VLOOKUP($D1601,'P4 Destination'!$C$21:$M$176,9,0))*BM1601</f>
        <v>0</v>
      </c>
      <c r="BO1601" s="154">
        <f t="shared" si="701"/>
        <v>1</v>
      </c>
      <c r="BP1601" s="171">
        <f>(VLOOKUP(D1601,'P4 Destination'!$C$21:$M$176,10,0))*K1601</f>
        <v>0</v>
      </c>
      <c r="BQ1601" s="171">
        <f>(VLOOKUP(D1601,'P4 Destination'!$C$21:$M$176,11,0))*J1601</f>
        <v>0</v>
      </c>
      <c r="BR1601" s="173">
        <f t="shared" si="697"/>
        <v>0</v>
      </c>
      <c r="BS1601" s="173">
        <f>(AV1601*2500)*'P6 Verzekering'!$E$11</f>
        <v>0</v>
      </c>
      <c r="BT1601" s="173">
        <f>(AW1601*2500)*'P6 Verzekering'!$E$12</f>
        <v>0</v>
      </c>
      <c r="BU1601" s="173">
        <f>(L1601*2500)*'P6 Verzekering'!$E$13</f>
        <v>0</v>
      </c>
      <c r="BV1601" s="173">
        <f t="shared" si="698"/>
        <v>0</v>
      </c>
      <c r="BW1601"/>
      <c r="BX1601"/>
    </row>
    <row r="1602" spans="1:76">
      <c r="A1602" s="152" t="s">
        <v>2496</v>
      </c>
      <c r="B1602" s="152" t="s">
        <v>219</v>
      </c>
      <c r="C1602" s="152" t="s">
        <v>219</v>
      </c>
      <c r="D1602" s="152" t="s">
        <v>320</v>
      </c>
      <c r="E1602" s="152" t="s">
        <v>319</v>
      </c>
      <c r="F1602" s="153">
        <f t="shared" si="674"/>
        <v>6</v>
      </c>
      <c r="G1602" s="154">
        <v>1</v>
      </c>
      <c r="H1602" s="154">
        <f>IFERROR(VLOOKUP(B1602,'P2 Origin'!$C$21:$Q$176,15,FALSE),0)</f>
        <v>0</v>
      </c>
      <c r="I1602" s="154">
        <f>IFERROR(VLOOKUP(D1602,'P4 Destination'!$C$21:$Q$176,15,FALSE),0)</f>
        <v>0</v>
      </c>
      <c r="J1602" s="155"/>
      <c r="K1602" s="155">
        <v>1</v>
      </c>
      <c r="L1602" s="156">
        <v>0</v>
      </c>
      <c r="M1602" s="155">
        <v>0</v>
      </c>
      <c r="N1602" s="155">
        <v>0</v>
      </c>
      <c r="O1602" s="157">
        <f t="shared" si="675"/>
        <v>0</v>
      </c>
      <c r="P1602" s="158">
        <f t="shared" si="676"/>
        <v>0</v>
      </c>
      <c r="Q1602" s="159">
        <f>IFERROR(VLOOKUP(N1602,'P1 Intra-Europees'!$A$15:$H$25,3,0),0)*P1602</f>
        <v>0</v>
      </c>
      <c r="R1602" s="160">
        <f t="shared" si="677"/>
        <v>0</v>
      </c>
      <c r="S1602" s="159">
        <f>IFERROR(VLOOKUP(N1602,'P1 Intra-Europees'!$A$15:$H$25,4,0),0)*R1602</f>
        <v>0</v>
      </c>
      <c r="T1602" s="160">
        <f t="shared" si="678"/>
        <v>0</v>
      </c>
      <c r="U1602" s="159">
        <f>IFERROR(VLOOKUP(N1602,'P1 Intra-Europees'!$A$15:$H$25,5,0),0)*T1602</f>
        <v>0</v>
      </c>
      <c r="V1602" s="160">
        <f t="shared" si="679"/>
        <v>0</v>
      </c>
      <c r="W1602" s="159">
        <f>IFERROR(VLOOKUP(N1602,'P1 Intra-Europees'!$A$15:$H$25,6,0),0)*V1602</f>
        <v>0</v>
      </c>
      <c r="X1602" s="160">
        <f t="shared" si="680"/>
        <v>0</v>
      </c>
      <c r="Y1602" s="159">
        <f>IFERROR(VLOOKUP(N1602,'P1 Intra-Europees'!$A$15:$H$25,7,0),0)*X1602</f>
        <v>0</v>
      </c>
      <c r="Z1602" s="161">
        <f t="shared" si="681"/>
        <v>0</v>
      </c>
      <c r="AA1602" s="162">
        <f>IFERROR(VLOOKUP(N1602,'P1 Intra-Europees'!$A$15:$H$25,8,0),0)*Z1602</f>
        <v>0</v>
      </c>
      <c r="AB1602" s="163">
        <f t="shared" si="682"/>
        <v>0</v>
      </c>
      <c r="AC1602" s="157" t="str">
        <f>VLOOKUP(B1602,'P2 Origin'!$C$21:$O$176,13,0)</f>
        <v>EUR</v>
      </c>
      <c r="AD1602" s="164">
        <f t="shared" si="683"/>
        <v>0</v>
      </c>
      <c r="AE1602" s="165">
        <f>IF(AU1602&gt;0.1,VLOOKUP(B1602,'P2 Origin'!$C$21:$M$176,3,0)*H1602,0)</f>
        <v>0</v>
      </c>
      <c r="AF1602" s="166">
        <f t="shared" si="684"/>
        <v>0</v>
      </c>
      <c r="AG1602" s="165">
        <f>(VLOOKUP(B1602,'P2 Origin'!$C$21:$M$176,4,0))*AF1602</f>
        <v>0</v>
      </c>
      <c r="AH1602" s="166">
        <f t="shared" si="685"/>
        <v>6</v>
      </c>
      <c r="AI1602" s="165">
        <f>(VLOOKUP(B1602,'P2 Origin'!$C$21:$M$176,5,0))*AH1602</f>
        <v>0</v>
      </c>
      <c r="AJ1602" s="166">
        <f t="shared" si="699"/>
        <v>0</v>
      </c>
      <c r="AK1602" s="165">
        <f>(VLOOKUP(B1602,'P2 Origin'!$C$21:$M$176,6,0))*AJ1602</f>
        <v>0</v>
      </c>
      <c r="AL1602" s="166">
        <f t="shared" si="686"/>
        <v>0</v>
      </c>
      <c r="AM1602" s="165">
        <f>(VLOOKUP($B1602,'P2 Origin'!$C$21:$M$176,7,0))*AL1602</f>
        <v>0</v>
      </c>
      <c r="AN1602" s="166">
        <f t="shared" si="687"/>
        <v>0</v>
      </c>
      <c r="AO1602" s="165">
        <f>(VLOOKUP($B1602,'P2 Origin'!$C$21:$M$176,8,0))*AN1602</f>
        <v>0</v>
      </c>
      <c r="AP1602" s="166">
        <f t="shared" si="688"/>
        <v>0</v>
      </c>
      <c r="AQ1602" s="165">
        <f>(VLOOKUP($B1602,'P2 Origin'!$C$21:$M$176,9,0))*AP1602</f>
        <v>0</v>
      </c>
      <c r="AR1602" s="155">
        <f t="shared" si="700"/>
        <v>1</v>
      </c>
      <c r="AS1602" s="164">
        <f>(VLOOKUP(B1602,'P2 Origin'!$C$21:$M$176,10,0))*K1602</f>
        <v>0</v>
      </c>
      <c r="AT1602" s="164">
        <f>(VLOOKUP(B1602,'P2 Origin'!$C$21:$M$176,11,0))*J1602</f>
        <v>0</v>
      </c>
      <c r="AU1602" s="167">
        <v>6</v>
      </c>
      <c r="AV1602" s="168">
        <v>6</v>
      </c>
      <c r="AW1602" s="169">
        <v>0</v>
      </c>
      <c r="AX1602" s="170">
        <f>IF(AU1602&gt;=0.1,'P3 Bureaumarge zee- en luchtvr.'!$D$12,0)</f>
        <v>0</v>
      </c>
      <c r="AY1602" s="163">
        <f t="shared" si="689"/>
        <v>0</v>
      </c>
      <c r="AZ1602" s="157" t="str">
        <f>VLOOKUP(D1602,'P4 Destination'!$C$21:$O$176,13,0)</f>
        <v>USD</v>
      </c>
      <c r="BA1602" s="164">
        <f t="shared" si="690"/>
        <v>0</v>
      </c>
      <c r="BB1602" s="171">
        <f>IF(AU1602&gt;0.1,(VLOOKUP(D1602,'P4 Destination'!$C$21:$M$176,3,0))*I1602,0)</f>
        <v>0</v>
      </c>
      <c r="BC1602" s="172">
        <f t="shared" si="691"/>
        <v>0</v>
      </c>
      <c r="BD1602" s="171">
        <f>(VLOOKUP($D1602,'P4 Destination'!$C$21:$M$176,4,0))*BC1602</f>
        <v>0</v>
      </c>
      <c r="BE1602" s="172">
        <f t="shared" si="692"/>
        <v>6</v>
      </c>
      <c r="BF1602" s="171">
        <f>(VLOOKUP($D1602,'P4 Destination'!$C$21:$M$176,5,0))*BE1602</f>
        <v>0</v>
      </c>
      <c r="BG1602" s="172">
        <f t="shared" si="693"/>
        <v>0</v>
      </c>
      <c r="BH1602" s="171">
        <f>(VLOOKUP($D1602,'P4 Destination'!$C$21:$M$176,6,0))*BG1602</f>
        <v>0</v>
      </c>
      <c r="BI1602" s="172">
        <f t="shared" si="694"/>
        <v>0</v>
      </c>
      <c r="BJ1602" s="171">
        <f>(VLOOKUP($D1602,'P4 Destination'!$C$21:$M$176,7,0))*BI1602</f>
        <v>0</v>
      </c>
      <c r="BK1602" s="172">
        <f t="shared" si="695"/>
        <v>0</v>
      </c>
      <c r="BL1602" s="171">
        <f>(VLOOKUP($D1602,'P4 Destination'!$C$21:$M$176,8,0))*BK1602</f>
        <v>0</v>
      </c>
      <c r="BM1602" s="172">
        <f t="shared" si="696"/>
        <v>0</v>
      </c>
      <c r="BN1602" s="171">
        <f>(VLOOKUP($D1602,'P4 Destination'!$C$21:$M$176,9,0))*BM1602</f>
        <v>0</v>
      </c>
      <c r="BO1602" s="154">
        <f t="shared" si="701"/>
        <v>1</v>
      </c>
      <c r="BP1602" s="171">
        <f>(VLOOKUP(D1602,'P4 Destination'!$C$21:$M$176,10,0))*K1602</f>
        <v>0</v>
      </c>
      <c r="BQ1602" s="171">
        <f>(VLOOKUP(D1602,'P4 Destination'!$C$21:$M$176,11,0))*J1602</f>
        <v>0</v>
      </c>
      <c r="BR1602" s="173">
        <f t="shared" si="697"/>
        <v>0</v>
      </c>
      <c r="BS1602" s="173">
        <f>(AV1602*2500)*'P6 Verzekering'!$E$11</f>
        <v>0</v>
      </c>
      <c r="BT1602" s="173">
        <f>(AW1602*2500)*'P6 Verzekering'!$E$12</f>
        <v>0</v>
      </c>
      <c r="BU1602" s="173">
        <f>(L1602*2500)*'P6 Verzekering'!$E$13</f>
        <v>0</v>
      </c>
      <c r="BV1602" s="173">
        <f t="shared" si="698"/>
        <v>0</v>
      </c>
      <c r="BW1602"/>
      <c r="BX1602"/>
    </row>
    <row r="1603" spans="1:76">
      <c r="A1603" s="152" t="s">
        <v>2497</v>
      </c>
      <c r="B1603" s="152" t="s">
        <v>219</v>
      </c>
      <c r="C1603" s="152" t="s">
        <v>219</v>
      </c>
      <c r="D1603" s="152" t="s">
        <v>320</v>
      </c>
      <c r="E1603" s="152" t="s">
        <v>319</v>
      </c>
      <c r="F1603" s="153">
        <f t="shared" si="674"/>
        <v>32</v>
      </c>
      <c r="G1603" s="154">
        <v>1</v>
      </c>
      <c r="H1603" s="154">
        <f>IFERROR(VLOOKUP(B1603,'P2 Origin'!$C$21:$Q$176,15,FALSE),0)</f>
        <v>0</v>
      </c>
      <c r="I1603" s="154">
        <f>IFERROR(VLOOKUP(D1603,'P4 Destination'!$C$21:$Q$176,15,FALSE),0)</f>
        <v>0</v>
      </c>
      <c r="J1603" s="155"/>
      <c r="K1603" s="155">
        <v>1</v>
      </c>
      <c r="L1603" s="156">
        <v>0</v>
      </c>
      <c r="M1603" s="155">
        <v>0</v>
      </c>
      <c r="N1603" s="155">
        <v>0</v>
      </c>
      <c r="O1603" s="157">
        <f t="shared" si="675"/>
        <v>0</v>
      </c>
      <c r="P1603" s="158">
        <f t="shared" si="676"/>
        <v>0</v>
      </c>
      <c r="Q1603" s="159">
        <f>IFERROR(VLOOKUP(N1603,'P1 Intra-Europees'!$A$15:$H$25,3,0),0)*P1603</f>
        <v>0</v>
      </c>
      <c r="R1603" s="160">
        <f t="shared" si="677"/>
        <v>0</v>
      </c>
      <c r="S1603" s="159">
        <f>IFERROR(VLOOKUP(N1603,'P1 Intra-Europees'!$A$15:$H$25,4,0),0)*R1603</f>
        <v>0</v>
      </c>
      <c r="T1603" s="160">
        <f t="shared" si="678"/>
        <v>0</v>
      </c>
      <c r="U1603" s="159">
        <f>IFERROR(VLOOKUP(N1603,'P1 Intra-Europees'!$A$15:$H$25,5,0),0)*T1603</f>
        <v>0</v>
      </c>
      <c r="V1603" s="160">
        <f t="shared" si="679"/>
        <v>0</v>
      </c>
      <c r="W1603" s="159">
        <f>IFERROR(VLOOKUP(N1603,'P1 Intra-Europees'!$A$15:$H$25,6,0),0)*V1603</f>
        <v>0</v>
      </c>
      <c r="X1603" s="160">
        <f t="shared" si="680"/>
        <v>0</v>
      </c>
      <c r="Y1603" s="159">
        <f>IFERROR(VLOOKUP(N1603,'P1 Intra-Europees'!$A$15:$H$25,7,0),0)*X1603</f>
        <v>0</v>
      </c>
      <c r="Z1603" s="161">
        <f t="shared" si="681"/>
        <v>0</v>
      </c>
      <c r="AA1603" s="162">
        <f>IFERROR(VLOOKUP(N1603,'P1 Intra-Europees'!$A$15:$H$25,8,0),0)*Z1603</f>
        <v>0</v>
      </c>
      <c r="AB1603" s="163">
        <f t="shared" si="682"/>
        <v>0</v>
      </c>
      <c r="AC1603" s="157" t="str">
        <f>VLOOKUP(B1603,'P2 Origin'!$C$21:$O$176,13,0)</f>
        <v>EUR</v>
      </c>
      <c r="AD1603" s="164">
        <f t="shared" si="683"/>
        <v>0</v>
      </c>
      <c r="AE1603" s="165">
        <f>IF(AU1603&gt;0.1,VLOOKUP(B1603,'P2 Origin'!$C$21:$M$176,3,0)*H1603,0)</f>
        <v>0</v>
      </c>
      <c r="AF1603" s="166">
        <f t="shared" si="684"/>
        <v>0</v>
      </c>
      <c r="AG1603" s="165">
        <f>(VLOOKUP(B1603,'P2 Origin'!$C$21:$M$176,4,0))*AF1603</f>
        <v>0</v>
      </c>
      <c r="AH1603" s="166">
        <f t="shared" si="685"/>
        <v>0</v>
      </c>
      <c r="AI1603" s="165">
        <f>(VLOOKUP(B1603,'P2 Origin'!$C$21:$M$176,5,0))*AH1603</f>
        <v>0</v>
      </c>
      <c r="AJ1603" s="166">
        <f t="shared" si="699"/>
        <v>0</v>
      </c>
      <c r="AK1603" s="165">
        <f>(VLOOKUP(B1603,'P2 Origin'!$C$21:$M$176,6,0))*AJ1603</f>
        <v>0</v>
      </c>
      <c r="AL1603" s="166">
        <f t="shared" si="686"/>
        <v>32</v>
      </c>
      <c r="AM1603" s="165">
        <f>(VLOOKUP($B1603,'P2 Origin'!$C$21:$M$176,7,0))*AL1603</f>
        <v>0</v>
      </c>
      <c r="AN1603" s="166">
        <f t="shared" si="687"/>
        <v>0</v>
      </c>
      <c r="AO1603" s="165">
        <f>(VLOOKUP($B1603,'P2 Origin'!$C$21:$M$176,8,0))*AN1603</f>
        <v>0</v>
      </c>
      <c r="AP1603" s="166">
        <f t="shared" si="688"/>
        <v>0</v>
      </c>
      <c r="AQ1603" s="165">
        <f>(VLOOKUP($B1603,'P2 Origin'!$C$21:$M$176,9,0))*AP1603</f>
        <v>0</v>
      </c>
      <c r="AR1603" s="155">
        <f t="shared" si="700"/>
        <v>1</v>
      </c>
      <c r="AS1603" s="164">
        <f>(VLOOKUP(B1603,'P2 Origin'!$C$21:$M$176,10,0))*K1603</f>
        <v>0</v>
      </c>
      <c r="AT1603" s="164">
        <f>(VLOOKUP(B1603,'P2 Origin'!$C$21:$M$176,11,0))*J1603</f>
        <v>0</v>
      </c>
      <c r="AU1603" s="167">
        <v>32</v>
      </c>
      <c r="AV1603" s="168">
        <v>32</v>
      </c>
      <c r="AW1603" s="169">
        <v>0</v>
      </c>
      <c r="AX1603" s="170">
        <f>IF(AU1603&gt;=0.1,'P3 Bureaumarge zee- en luchtvr.'!$D$12,0)</f>
        <v>0</v>
      </c>
      <c r="AY1603" s="163">
        <f t="shared" si="689"/>
        <v>0</v>
      </c>
      <c r="AZ1603" s="157" t="str">
        <f>VLOOKUP(D1603,'P4 Destination'!$C$21:$O$176,13,0)</f>
        <v>USD</v>
      </c>
      <c r="BA1603" s="164">
        <f t="shared" si="690"/>
        <v>0</v>
      </c>
      <c r="BB1603" s="171">
        <f>IF(AU1603&gt;0.1,(VLOOKUP(D1603,'P4 Destination'!$C$21:$M$176,3,0))*I1603,0)</f>
        <v>0</v>
      </c>
      <c r="BC1603" s="172">
        <f t="shared" si="691"/>
        <v>0</v>
      </c>
      <c r="BD1603" s="171">
        <f>(VLOOKUP($D1603,'P4 Destination'!$C$21:$M$176,4,0))*BC1603</f>
        <v>0</v>
      </c>
      <c r="BE1603" s="172">
        <f t="shared" si="692"/>
        <v>0</v>
      </c>
      <c r="BF1603" s="171">
        <f>(VLOOKUP($D1603,'P4 Destination'!$C$21:$M$176,5,0))*BE1603</f>
        <v>0</v>
      </c>
      <c r="BG1603" s="172">
        <f t="shared" si="693"/>
        <v>0</v>
      </c>
      <c r="BH1603" s="171">
        <f>(VLOOKUP($D1603,'P4 Destination'!$C$21:$M$176,6,0))*BG1603</f>
        <v>0</v>
      </c>
      <c r="BI1603" s="172">
        <f t="shared" si="694"/>
        <v>32</v>
      </c>
      <c r="BJ1603" s="171">
        <f>(VLOOKUP($D1603,'P4 Destination'!$C$21:$M$176,7,0))*BI1603</f>
        <v>0</v>
      </c>
      <c r="BK1603" s="172">
        <f t="shared" si="695"/>
        <v>0</v>
      </c>
      <c r="BL1603" s="171">
        <f>(VLOOKUP($D1603,'P4 Destination'!$C$21:$M$176,8,0))*BK1603</f>
        <v>0</v>
      </c>
      <c r="BM1603" s="172">
        <f t="shared" si="696"/>
        <v>0</v>
      </c>
      <c r="BN1603" s="171">
        <f>(VLOOKUP($D1603,'P4 Destination'!$C$21:$M$176,9,0))*BM1603</f>
        <v>0</v>
      </c>
      <c r="BO1603" s="154">
        <f t="shared" si="701"/>
        <v>1</v>
      </c>
      <c r="BP1603" s="171">
        <f>(VLOOKUP(D1603,'P4 Destination'!$C$21:$M$176,10,0))*K1603</f>
        <v>0</v>
      </c>
      <c r="BQ1603" s="171">
        <f>(VLOOKUP(D1603,'P4 Destination'!$C$21:$M$176,11,0))*J1603</f>
        <v>0</v>
      </c>
      <c r="BR1603" s="173">
        <f t="shared" si="697"/>
        <v>0</v>
      </c>
      <c r="BS1603" s="173">
        <f>(AV1603*2500)*'P6 Verzekering'!$E$11</f>
        <v>0</v>
      </c>
      <c r="BT1603" s="173">
        <f>(AW1603*2500)*'P6 Verzekering'!$E$12</f>
        <v>0</v>
      </c>
      <c r="BU1603" s="173">
        <f>(L1603*2500)*'P6 Verzekering'!$E$13</f>
        <v>0</v>
      </c>
      <c r="BV1603" s="173">
        <f t="shared" si="698"/>
        <v>0</v>
      </c>
      <c r="BW1603"/>
      <c r="BX1603"/>
    </row>
    <row r="1604" spans="1:76">
      <c r="A1604" s="152" t="s">
        <v>2500</v>
      </c>
      <c r="B1604" s="152" t="s">
        <v>219</v>
      </c>
      <c r="C1604" s="152" t="s">
        <v>219</v>
      </c>
      <c r="D1604" s="152" t="s">
        <v>320</v>
      </c>
      <c r="E1604" s="152" t="s">
        <v>319</v>
      </c>
      <c r="F1604" s="153">
        <f t="shared" si="674"/>
        <v>27</v>
      </c>
      <c r="G1604" s="154">
        <v>1</v>
      </c>
      <c r="H1604" s="154">
        <f>IFERROR(VLOOKUP(B1604,'P2 Origin'!$C$21:$Q$176,15,FALSE),0)</f>
        <v>0</v>
      </c>
      <c r="I1604" s="154">
        <f>IFERROR(VLOOKUP(D1604,'P4 Destination'!$C$21:$Q$176,15,FALSE),0)</f>
        <v>0</v>
      </c>
      <c r="J1604" s="155"/>
      <c r="K1604" s="155">
        <v>1</v>
      </c>
      <c r="L1604" s="156">
        <v>0</v>
      </c>
      <c r="M1604" s="155">
        <v>0</v>
      </c>
      <c r="N1604" s="155">
        <v>0</v>
      </c>
      <c r="O1604" s="157">
        <f t="shared" si="675"/>
        <v>0</v>
      </c>
      <c r="P1604" s="158">
        <f t="shared" si="676"/>
        <v>0</v>
      </c>
      <c r="Q1604" s="159">
        <f>IFERROR(VLOOKUP(N1604,'P1 Intra-Europees'!$A$15:$H$25,3,0),0)*P1604</f>
        <v>0</v>
      </c>
      <c r="R1604" s="160">
        <f t="shared" si="677"/>
        <v>0</v>
      </c>
      <c r="S1604" s="159">
        <f>IFERROR(VLOOKUP(N1604,'P1 Intra-Europees'!$A$15:$H$25,4,0),0)*R1604</f>
        <v>0</v>
      </c>
      <c r="T1604" s="160">
        <f t="shared" si="678"/>
        <v>0</v>
      </c>
      <c r="U1604" s="159">
        <f>IFERROR(VLOOKUP(N1604,'P1 Intra-Europees'!$A$15:$H$25,5,0),0)*T1604</f>
        <v>0</v>
      </c>
      <c r="V1604" s="160">
        <f t="shared" si="679"/>
        <v>0</v>
      </c>
      <c r="W1604" s="159">
        <f>IFERROR(VLOOKUP(N1604,'P1 Intra-Europees'!$A$15:$H$25,6,0),0)*V1604</f>
        <v>0</v>
      </c>
      <c r="X1604" s="160">
        <f t="shared" si="680"/>
        <v>0</v>
      </c>
      <c r="Y1604" s="159">
        <f>IFERROR(VLOOKUP(N1604,'P1 Intra-Europees'!$A$15:$H$25,7,0),0)*X1604</f>
        <v>0</v>
      </c>
      <c r="Z1604" s="161">
        <f t="shared" si="681"/>
        <v>0</v>
      </c>
      <c r="AA1604" s="162">
        <f>IFERROR(VLOOKUP(N1604,'P1 Intra-Europees'!$A$15:$H$25,8,0),0)*Z1604</f>
        <v>0</v>
      </c>
      <c r="AB1604" s="163">
        <f t="shared" si="682"/>
        <v>0</v>
      </c>
      <c r="AC1604" s="157" t="str">
        <f>VLOOKUP(B1604,'P2 Origin'!$C$21:$O$176,13,0)</f>
        <v>EUR</v>
      </c>
      <c r="AD1604" s="164">
        <f t="shared" si="683"/>
        <v>0</v>
      </c>
      <c r="AE1604" s="165">
        <f>IF(AU1604&gt;0.1,VLOOKUP(B1604,'P2 Origin'!$C$21:$M$176,3,0)*H1604,0)</f>
        <v>0</v>
      </c>
      <c r="AF1604" s="166">
        <f t="shared" si="684"/>
        <v>0</v>
      </c>
      <c r="AG1604" s="165">
        <f>(VLOOKUP(B1604,'P2 Origin'!$C$21:$M$176,4,0))*AF1604</f>
        <v>0</v>
      </c>
      <c r="AH1604" s="166">
        <f t="shared" si="685"/>
        <v>0</v>
      </c>
      <c r="AI1604" s="165">
        <f>(VLOOKUP(B1604,'P2 Origin'!$C$21:$M$176,5,0))*AH1604</f>
        <v>0</v>
      </c>
      <c r="AJ1604" s="166">
        <f t="shared" si="699"/>
        <v>0</v>
      </c>
      <c r="AK1604" s="165">
        <f>(VLOOKUP(B1604,'P2 Origin'!$C$21:$M$176,6,0))*AJ1604</f>
        <v>0</v>
      </c>
      <c r="AL1604" s="166">
        <f t="shared" si="686"/>
        <v>27</v>
      </c>
      <c r="AM1604" s="165">
        <f>(VLOOKUP($B1604,'P2 Origin'!$C$21:$M$176,7,0))*AL1604</f>
        <v>0</v>
      </c>
      <c r="AN1604" s="166">
        <f t="shared" si="687"/>
        <v>0</v>
      </c>
      <c r="AO1604" s="165">
        <f>(VLOOKUP($B1604,'P2 Origin'!$C$21:$M$176,8,0))*AN1604</f>
        <v>0</v>
      </c>
      <c r="AP1604" s="166">
        <f t="shared" si="688"/>
        <v>0</v>
      </c>
      <c r="AQ1604" s="165">
        <f>(VLOOKUP($B1604,'P2 Origin'!$C$21:$M$176,9,0))*AP1604</f>
        <v>0</v>
      </c>
      <c r="AR1604" s="155">
        <f t="shared" si="700"/>
        <v>1</v>
      </c>
      <c r="AS1604" s="164">
        <f>(VLOOKUP(B1604,'P2 Origin'!$C$21:$M$176,10,0))*K1604</f>
        <v>0</v>
      </c>
      <c r="AT1604" s="164">
        <f>(VLOOKUP(B1604,'P2 Origin'!$C$21:$M$176,11,0))*J1604</f>
        <v>0</v>
      </c>
      <c r="AU1604" s="167">
        <v>27</v>
      </c>
      <c r="AV1604" s="168">
        <v>27</v>
      </c>
      <c r="AW1604" s="169">
        <v>0</v>
      </c>
      <c r="AX1604" s="170">
        <f>IF(AU1604&gt;=0.1,'P3 Bureaumarge zee- en luchtvr.'!$D$12,0)</f>
        <v>0</v>
      </c>
      <c r="AY1604" s="163">
        <f t="shared" si="689"/>
        <v>0</v>
      </c>
      <c r="AZ1604" s="157" t="str">
        <f>VLOOKUP(D1604,'P4 Destination'!$C$21:$O$176,13,0)</f>
        <v>USD</v>
      </c>
      <c r="BA1604" s="164">
        <f t="shared" si="690"/>
        <v>0</v>
      </c>
      <c r="BB1604" s="171">
        <f>IF(AU1604&gt;0.1,(VLOOKUP(D1604,'P4 Destination'!$C$21:$M$176,3,0))*I1604,0)</f>
        <v>0</v>
      </c>
      <c r="BC1604" s="172">
        <f t="shared" si="691"/>
        <v>0</v>
      </c>
      <c r="BD1604" s="171">
        <f>(VLOOKUP($D1604,'P4 Destination'!$C$21:$M$176,4,0))*BC1604</f>
        <v>0</v>
      </c>
      <c r="BE1604" s="172">
        <f t="shared" si="692"/>
        <v>0</v>
      </c>
      <c r="BF1604" s="171">
        <f>(VLOOKUP($D1604,'P4 Destination'!$C$21:$M$176,5,0))*BE1604</f>
        <v>0</v>
      </c>
      <c r="BG1604" s="172">
        <f t="shared" si="693"/>
        <v>0</v>
      </c>
      <c r="BH1604" s="171">
        <f>(VLOOKUP($D1604,'P4 Destination'!$C$21:$M$176,6,0))*BG1604</f>
        <v>0</v>
      </c>
      <c r="BI1604" s="172">
        <f t="shared" si="694"/>
        <v>27</v>
      </c>
      <c r="BJ1604" s="171">
        <f>(VLOOKUP($D1604,'P4 Destination'!$C$21:$M$176,7,0))*BI1604</f>
        <v>0</v>
      </c>
      <c r="BK1604" s="172">
        <f t="shared" si="695"/>
        <v>0</v>
      </c>
      <c r="BL1604" s="171">
        <f>(VLOOKUP($D1604,'P4 Destination'!$C$21:$M$176,8,0))*BK1604</f>
        <v>0</v>
      </c>
      <c r="BM1604" s="172">
        <f t="shared" si="696"/>
        <v>0</v>
      </c>
      <c r="BN1604" s="171">
        <f>(VLOOKUP($D1604,'P4 Destination'!$C$21:$M$176,9,0))*BM1604</f>
        <v>0</v>
      </c>
      <c r="BO1604" s="154">
        <f t="shared" si="701"/>
        <v>1</v>
      </c>
      <c r="BP1604" s="171">
        <f>(VLOOKUP(D1604,'P4 Destination'!$C$21:$M$176,10,0))*K1604</f>
        <v>0</v>
      </c>
      <c r="BQ1604" s="171">
        <f>(VLOOKUP(D1604,'P4 Destination'!$C$21:$M$176,11,0))*J1604</f>
        <v>0</v>
      </c>
      <c r="BR1604" s="173">
        <f t="shared" si="697"/>
        <v>0</v>
      </c>
      <c r="BS1604" s="173">
        <f>(AV1604*2500)*'P6 Verzekering'!$E$11</f>
        <v>0</v>
      </c>
      <c r="BT1604" s="173">
        <f>(AW1604*2500)*'P6 Verzekering'!$E$12</f>
        <v>0</v>
      </c>
      <c r="BU1604" s="173">
        <f>(L1604*2500)*'P6 Verzekering'!$E$13</f>
        <v>0</v>
      </c>
      <c r="BV1604" s="173">
        <f t="shared" si="698"/>
        <v>0</v>
      </c>
      <c r="BW1604"/>
      <c r="BX1604"/>
    </row>
    <row r="1605" spans="1:76">
      <c r="A1605" s="152" t="s">
        <v>2501</v>
      </c>
      <c r="B1605" s="152" t="s">
        <v>219</v>
      </c>
      <c r="C1605" s="152" t="s">
        <v>219</v>
      </c>
      <c r="D1605" s="152" t="s">
        <v>320</v>
      </c>
      <c r="E1605" s="152" t="s">
        <v>319</v>
      </c>
      <c r="F1605" s="153">
        <f t="shared" si="674"/>
        <v>28</v>
      </c>
      <c r="G1605" s="154">
        <v>1</v>
      </c>
      <c r="H1605" s="154">
        <f>IFERROR(VLOOKUP(B1605,'P2 Origin'!$C$21:$Q$176,15,FALSE),0)</f>
        <v>0</v>
      </c>
      <c r="I1605" s="154">
        <f>IFERROR(VLOOKUP(D1605,'P4 Destination'!$C$21:$Q$176,15,FALSE),0)</f>
        <v>0</v>
      </c>
      <c r="J1605" s="155"/>
      <c r="K1605" s="155">
        <v>1</v>
      </c>
      <c r="L1605" s="156">
        <v>0</v>
      </c>
      <c r="M1605" s="155">
        <v>0</v>
      </c>
      <c r="N1605" s="155">
        <v>0</v>
      </c>
      <c r="O1605" s="157">
        <f t="shared" si="675"/>
        <v>0</v>
      </c>
      <c r="P1605" s="158">
        <f t="shared" si="676"/>
        <v>0</v>
      </c>
      <c r="Q1605" s="159">
        <f>IFERROR(VLOOKUP(N1605,'P1 Intra-Europees'!$A$15:$H$25,3,0),0)*P1605</f>
        <v>0</v>
      </c>
      <c r="R1605" s="160">
        <f t="shared" si="677"/>
        <v>0</v>
      </c>
      <c r="S1605" s="159">
        <f>IFERROR(VLOOKUP(N1605,'P1 Intra-Europees'!$A$15:$H$25,4,0),0)*R1605</f>
        <v>0</v>
      </c>
      <c r="T1605" s="160">
        <f t="shared" si="678"/>
        <v>0</v>
      </c>
      <c r="U1605" s="159">
        <f>IFERROR(VLOOKUP(N1605,'P1 Intra-Europees'!$A$15:$H$25,5,0),0)*T1605</f>
        <v>0</v>
      </c>
      <c r="V1605" s="160">
        <f t="shared" si="679"/>
        <v>0</v>
      </c>
      <c r="W1605" s="159">
        <f>IFERROR(VLOOKUP(N1605,'P1 Intra-Europees'!$A$15:$H$25,6,0),0)*V1605</f>
        <v>0</v>
      </c>
      <c r="X1605" s="160">
        <f t="shared" si="680"/>
        <v>0</v>
      </c>
      <c r="Y1605" s="159">
        <f>IFERROR(VLOOKUP(N1605,'P1 Intra-Europees'!$A$15:$H$25,7,0),0)*X1605</f>
        <v>0</v>
      </c>
      <c r="Z1605" s="161">
        <f t="shared" si="681"/>
        <v>0</v>
      </c>
      <c r="AA1605" s="162">
        <f>IFERROR(VLOOKUP(N1605,'P1 Intra-Europees'!$A$15:$H$25,8,0),0)*Z1605</f>
        <v>0</v>
      </c>
      <c r="AB1605" s="163">
        <f t="shared" si="682"/>
        <v>0</v>
      </c>
      <c r="AC1605" s="157" t="str">
        <f>VLOOKUP(B1605,'P2 Origin'!$C$21:$O$176,13,0)</f>
        <v>EUR</v>
      </c>
      <c r="AD1605" s="164">
        <f t="shared" si="683"/>
        <v>0</v>
      </c>
      <c r="AE1605" s="165">
        <f>IF(AU1605&gt;0.1,VLOOKUP(B1605,'P2 Origin'!$C$21:$M$176,3,0)*H1605,0)</f>
        <v>0</v>
      </c>
      <c r="AF1605" s="166">
        <f t="shared" si="684"/>
        <v>0</v>
      </c>
      <c r="AG1605" s="165">
        <f>(VLOOKUP(B1605,'P2 Origin'!$C$21:$M$176,4,0))*AF1605</f>
        <v>0</v>
      </c>
      <c r="AH1605" s="166">
        <f t="shared" si="685"/>
        <v>0</v>
      </c>
      <c r="AI1605" s="165">
        <f>(VLOOKUP(B1605,'P2 Origin'!$C$21:$M$176,5,0))*AH1605</f>
        <v>0</v>
      </c>
      <c r="AJ1605" s="166">
        <f t="shared" si="699"/>
        <v>0</v>
      </c>
      <c r="AK1605" s="165">
        <f>(VLOOKUP(B1605,'P2 Origin'!$C$21:$M$176,6,0))*AJ1605</f>
        <v>0</v>
      </c>
      <c r="AL1605" s="166">
        <f t="shared" si="686"/>
        <v>28</v>
      </c>
      <c r="AM1605" s="165">
        <f>(VLOOKUP($B1605,'P2 Origin'!$C$21:$M$176,7,0))*AL1605</f>
        <v>0</v>
      </c>
      <c r="AN1605" s="166">
        <f t="shared" si="687"/>
        <v>0</v>
      </c>
      <c r="AO1605" s="165">
        <f>(VLOOKUP($B1605,'P2 Origin'!$C$21:$M$176,8,0))*AN1605</f>
        <v>0</v>
      </c>
      <c r="AP1605" s="166">
        <f t="shared" si="688"/>
        <v>0</v>
      </c>
      <c r="AQ1605" s="165">
        <f>(VLOOKUP($B1605,'P2 Origin'!$C$21:$M$176,9,0))*AP1605</f>
        <v>0</v>
      </c>
      <c r="AR1605" s="155">
        <f t="shared" si="700"/>
        <v>1</v>
      </c>
      <c r="AS1605" s="164">
        <f>(VLOOKUP(B1605,'P2 Origin'!$C$21:$M$176,10,0))*K1605</f>
        <v>0</v>
      </c>
      <c r="AT1605" s="164">
        <f>(VLOOKUP(B1605,'P2 Origin'!$C$21:$M$176,11,0))*J1605</f>
        <v>0</v>
      </c>
      <c r="AU1605" s="167">
        <v>28</v>
      </c>
      <c r="AV1605" s="168">
        <v>28</v>
      </c>
      <c r="AW1605" s="169">
        <v>0</v>
      </c>
      <c r="AX1605" s="170">
        <f>IF(AU1605&gt;=0.1,'P3 Bureaumarge zee- en luchtvr.'!$D$12,0)</f>
        <v>0</v>
      </c>
      <c r="AY1605" s="163">
        <f t="shared" si="689"/>
        <v>0</v>
      </c>
      <c r="AZ1605" s="157" t="str">
        <f>VLOOKUP(D1605,'P4 Destination'!$C$21:$O$176,13,0)</f>
        <v>USD</v>
      </c>
      <c r="BA1605" s="164">
        <f t="shared" si="690"/>
        <v>0</v>
      </c>
      <c r="BB1605" s="171">
        <f>IF(AU1605&gt;0.1,(VLOOKUP(D1605,'P4 Destination'!$C$21:$M$176,3,0))*I1605,0)</f>
        <v>0</v>
      </c>
      <c r="BC1605" s="172">
        <f t="shared" si="691"/>
        <v>0</v>
      </c>
      <c r="BD1605" s="171">
        <f>(VLOOKUP($D1605,'P4 Destination'!$C$21:$M$176,4,0))*BC1605</f>
        <v>0</v>
      </c>
      <c r="BE1605" s="172">
        <f t="shared" si="692"/>
        <v>0</v>
      </c>
      <c r="BF1605" s="171">
        <f>(VLOOKUP($D1605,'P4 Destination'!$C$21:$M$176,5,0))*BE1605</f>
        <v>0</v>
      </c>
      <c r="BG1605" s="172">
        <f t="shared" si="693"/>
        <v>0</v>
      </c>
      <c r="BH1605" s="171">
        <f>(VLOOKUP($D1605,'P4 Destination'!$C$21:$M$176,6,0))*BG1605</f>
        <v>0</v>
      </c>
      <c r="BI1605" s="172">
        <f t="shared" si="694"/>
        <v>28</v>
      </c>
      <c r="BJ1605" s="171">
        <f>(VLOOKUP($D1605,'P4 Destination'!$C$21:$M$176,7,0))*BI1605</f>
        <v>0</v>
      </c>
      <c r="BK1605" s="172">
        <f t="shared" si="695"/>
        <v>0</v>
      </c>
      <c r="BL1605" s="171">
        <f>(VLOOKUP($D1605,'P4 Destination'!$C$21:$M$176,8,0))*BK1605</f>
        <v>0</v>
      </c>
      <c r="BM1605" s="172">
        <f t="shared" si="696"/>
        <v>0</v>
      </c>
      <c r="BN1605" s="171">
        <f>(VLOOKUP($D1605,'P4 Destination'!$C$21:$M$176,9,0))*BM1605</f>
        <v>0</v>
      </c>
      <c r="BO1605" s="154">
        <f t="shared" si="701"/>
        <v>1</v>
      </c>
      <c r="BP1605" s="171">
        <f>(VLOOKUP(D1605,'P4 Destination'!$C$21:$M$176,10,0))*K1605</f>
        <v>0</v>
      </c>
      <c r="BQ1605" s="171">
        <f>(VLOOKUP(D1605,'P4 Destination'!$C$21:$M$176,11,0))*J1605</f>
        <v>0</v>
      </c>
      <c r="BR1605" s="173">
        <f t="shared" si="697"/>
        <v>0</v>
      </c>
      <c r="BS1605" s="173">
        <f>(AV1605*2500)*'P6 Verzekering'!$E$11</f>
        <v>0</v>
      </c>
      <c r="BT1605" s="173">
        <f>(AW1605*2500)*'P6 Verzekering'!$E$12</f>
        <v>0</v>
      </c>
      <c r="BU1605" s="173">
        <f>(L1605*2500)*'P6 Verzekering'!$E$13</f>
        <v>0</v>
      </c>
      <c r="BV1605" s="173">
        <f t="shared" si="698"/>
        <v>0</v>
      </c>
      <c r="BW1605"/>
      <c r="BX1605"/>
    </row>
    <row r="1606" spans="1:76">
      <c r="A1606" s="152" t="s">
        <v>2503</v>
      </c>
      <c r="B1606" s="152" t="s">
        <v>219</v>
      </c>
      <c r="C1606" s="152" t="s">
        <v>219</v>
      </c>
      <c r="D1606" s="152" t="s">
        <v>320</v>
      </c>
      <c r="E1606" s="152" t="s">
        <v>319</v>
      </c>
      <c r="F1606" s="153">
        <f t="shared" si="674"/>
        <v>30</v>
      </c>
      <c r="G1606" s="154">
        <v>1</v>
      </c>
      <c r="H1606" s="154">
        <f>IFERROR(VLOOKUP(B1606,'P2 Origin'!$C$21:$Q$176,15,FALSE),0)</f>
        <v>0</v>
      </c>
      <c r="I1606" s="154">
        <f>IFERROR(VLOOKUP(D1606,'P4 Destination'!$C$21:$Q$176,15,FALSE),0)</f>
        <v>0</v>
      </c>
      <c r="J1606" s="155"/>
      <c r="K1606" s="155">
        <v>1</v>
      </c>
      <c r="L1606" s="156">
        <v>0</v>
      </c>
      <c r="M1606" s="155">
        <v>0</v>
      </c>
      <c r="N1606" s="155">
        <v>0</v>
      </c>
      <c r="O1606" s="157">
        <f t="shared" si="675"/>
        <v>0</v>
      </c>
      <c r="P1606" s="158">
        <f t="shared" si="676"/>
        <v>0</v>
      </c>
      <c r="Q1606" s="159">
        <f>IFERROR(VLOOKUP(N1606,'P1 Intra-Europees'!$A$15:$H$25,3,0),0)*P1606</f>
        <v>0</v>
      </c>
      <c r="R1606" s="160">
        <f t="shared" si="677"/>
        <v>0</v>
      </c>
      <c r="S1606" s="159">
        <f>IFERROR(VLOOKUP(N1606,'P1 Intra-Europees'!$A$15:$H$25,4,0),0)*R1606</f>
        <v>0</v>
      </c>
      <c r="T1606" s="160">
        <f t="shared" si="678"/>
        <v>0</v>
      </c>
      <c r="U1606" s="159">
        <f>IFERROR(VLOOKUP(N1606,'P1 Intra-Europees'!$A$15:$H$25,5,0),0)*T1606</f>
        <v>0</v>
      </c>
      <c r="V1606" s="160">
        <f t="shared" si="679"/>
        <v>0</v>
      </c>
      <c r="W1606" s="159">
        <f>IFERROR(VLOOKUP(N1606,'P1 Intra-Europees'!$A$15:$H$25,6,0),0)*V1606</f>
        <v>0</v>
      </c>
      <c r="X1606" s="160">
        <f t="shared" si="680"/>
        <v>0</v>
      </c>
      <c r="Y1606" s="159">
        <f>IFERROR(VLOOKUP(N1606,'P1 Intra-Europees'!$A$15:$H$25,7,0),0)*X1606</f>
        <v>0</v>
      </c>
      <c r="Z1606" s="161">
        <f t="shared" si="681"/>
        <v>0</v>
      </c>
      <c r="AA1606" s="162">
        <f>IFERROR(VLOOKUP(N1606,'P1 Intra-Europees'!$A$15:$H$25,8,0),0)*Z1606</f>
        <v>0</v>
      </c>
      <c r="AB1606" s="163">
        <f t="shared" si="682"/>
        <v>0</v>
      </c>
      <c r="AC1606" s="157" t="str">
        <f>VLOOKUP(B1606,'P2 Origin'!$C$21:$O$176,13,0)</f>
        <v>EUR</v>
      </c>
      <c r="AD1606" s="164">
        <f t="shared" si="683"/>
        <v>0</v>
      </c>
      <c r="AE1606" s="165">
        <f>IF(AU1606&gt;0.1,VLOOKUP(B1606,'P2 Origin'!$C$21:$M$176,3,0)*H1606,0)</f>
        <v>0</v>
      </c>
      <c r="AF1606" s="166">
        <f t="shared" si="684"/>
        <v>0</v>
      </c>
      <c r="AG1606" s="165">
        <f>(VLOOKUP(B1606,'P2 Origin'!$C$21:$M$176,4,0))*AF1606</f>
        <v>0</v>
      </c>
      <c r="AH1606" s="166">
        <f t="shared" si="685"/>
        <v>0</v>
      </c>
      <c r="AI1606" s="165">
        <f>(VLOOKUP(B1606,'P2 Origin'!$C$21:$M$176,5,0))*AH1606</f>
        <v>0</v>
      </c>
      <c r="AJ1606" s="166">
        <f t="shared" si="699"/>
        <v>0</v>
      </c>
      <c r="AK1606" s="165">
        <f>(VLOOKUP(B1606,'P2 Origin'!$C$21:$M$176,6,0))*AJ1606</f>
        <v>0</v>
      </c>
      <c r="AL1606" s="166">
        <f t="shared" si="686"/>
        <v>30</v>
      </c>
      <c r="AM1606" s="165">
        <f>(VLOOKUP($B1606,'P2 Origin'!$C$21:$M$176,7,0))*AL1606</f>
        <v>0</v>
      </c>
      <c r="AN1606" s="166">
        <f t="shared" si="687"/>
        <v>0</v>
      </c>
      <c r="AO1606" s="165">
        <f>(VLOOKUP($B1606,'P2 Origin'!$C$21:$M$176,8,0))*AN1606</f>
        <v>0</v>
      </c>
      <c r="AP1606" s="166">
        <f t="shared" si="688"/>
        <v>0</v>
      </c>
      <c r="AQ1606" s="165">
        <f>(VLOOKUP($B1606,'P2 Origin'!$C$21:$M$176,9,0))*AP1606</f>
        <v>0</v>
      </c>
      <c r="AR1606" s="155">
        <f t="shared" si="700"/>
        <v>1</v>
      </c>
      <c r="AS1606" s="164">
        <f>(VLOOKUP(B1606,'P2 Origin'!$C$21:$M$176,10,0))*K1606</f>
        <v>0</v>
      </c>
      <c r="AT1606" s="164">
        <f>(VLOOKUP(B1606,'P2 Origin'!$C$21:$M$176,11,0))*J1606</f>
        <v>0</v>
      </c>
      <c r="AU1606" s="167">
        <v>30</v>
      </c>
      <c r="AV1606" s="168">
        <v>30</v>
      </c>
      <c r="AW1606" s="169">
        <v>0</v>
      </c>
      <c r="AX1606" s="170">
        <f>IF(AU1606&gt;=0.1,'P3 Bureaumarge zee- en luchtvr.'!$D$12,0)</f>
        <v>0</v>
      </c>
      <c r="AY1606" s="163">
        <f t="shared" si="689"/>
        <v>0</v>
      </c>
      <c r="AZ1606" s="157" t="str">
        <f>VLOOKUP(D1606,'P4 Destination'!$C$21:$O$176,13,0)</f>
        <v>USD</v>
      </c>
      <c r="BA1606" s="164">
        <f t="shared" si="690"/>
        <v>0</v>
      </c>
      <c r="BB1606" s="171">
        <f>IF(AU1606&gt;0.1,(VLOOKUP(D1606,'P4 Destination'!$C$21:$M$176,3,0))*I1606,0)</f>
        <v>0</v>
      </c>
      <c r="BC1606" s="172">
        <f t="shared" si="691"/>
        <v>0</v>
      </c>
      <c r="BD1606" s="171">
        <f>(VLOOKUP($D1606,'P4 Destination'!$C$21:$M$176,4,0))*BC1606</f>
        <v>0</v>
      </c>
      <c r="BE1606" s="172">
        <f t="shared" si="692"/>
        <v>0</v>
      </c>
      <c r="BF1606" s="171">
        <f>(VLOOKUP($D1606,'P4 Destination'!$C$21:$M$176,5,0))*BE1606</f>
        <v>0</v>
      </c>
      <c r="BG1606" s="172">
        <f t="shared" si="693"/>
        <v>0</v>
      </c>
      <c r="BH1606" s="171">
        <f>(VLOOKUP($D1606,'P4 Destination'!$C$21:$M$176,6,0))*BG1606</f>
        <v>0</v>
      </c>
      <c r="BI1606" s="172">
        <f t="shared" si="694"/>
        <v>30</v>
      </c>
      <c r="BJ1606" s="171">
        <f>(VLOOKUP($D1606,'P4 Destination'!$C$21:$M$176,7,0))*BI1606</f>
        <v>0</v>
      </c>
      <c r="BK1606" s="172">
        <f t="shared" si="695"/>
        <v>0</v>
      </c>
      <c r="BL1606" s="171">
        <f>(VLOOKUP($D1606,'P4 Destination'!$C$21:$M$176,8,0))*BK1606</f>
        <v>0</v>
      </c>
      <c r="BM1606" s="172">
        <f t="shared" si="696"/>
        <v>0</v>
      </c>
      <c r="BN1606" s="171">
        <f>(VLOOKUP($D1606,'P4 Destination'!$C$21:$M$176,9,0))*BM1606</f>
        <v>0</v>
      </c>
      <c r="BO1606" s="154">
        <f t="shared" si="701"/>
        <v>1</v>
      </c>
      <c r="BP1606" s="171">
        <f>(VLOOKUP(D1606,'P4 Destination'!$C$21:$M$176,10,0))*K1606</f>
        <v>0</v>
      </c>
      <c r="BQ1606" s="171">
        <f>(VLOOKUP(D1606,'P4 Destination'!$C$21:$M$176,11,0))*J1606</f>
        <v>0</v>
      </c>
      <c r="BR1606" s="173">
        <f t="shared" si="697"/>
        <v>0</v>
      </c>
      <c r="BS1606" s="173">
        <f>(AV1606*2500)*'P6 Verzekering'!$E$11</f>
        <v>0</v>
      </c>
      <c r="BT1606" s="173">
        <f>(AW1606*2500)*'P6 Verzekering'!$E$12</f>
        <v>0</v>
      </c>
      <c r="BU1606" s="173">
        <f>(L1606*2500)*'P6 Verzekering'!$E$13</f>
        <v>0</v>
      </c>
      <c r="BV1606" s="173">
        <f t="shared" si="698"/>
        <v>0</v>
      </c>
      <c r="BW1606"/>
      <c r="BX1606"/>
    </row>
    <row r="1607" spans="1:76">
      <c r="A1607" s="152" t="s">
        <v>2504</v>
      </c>
      <c r="B1607" s="152" t="s">
        <v>219</v>
      </c>
      <c r="C1607" s="152" t="s">
        <v>219</v>
      </c>
      <c r="D1607" s="152" t="s">
        <v>320</v>
      </c>
      <c r="E1607" s="152" t="s">
        <v>319</v>
      </c>
      <c r="F1607" s="153">
        <f t="shared" si="674"/>
        <v>30</v>
      </c>
      <c r="G1607" s="154">
        <v>1</v>
      </c>
      <c r="H1607" s="154">
        <f>IFERROR(VLOOKUP(B1607,'P2 Origin'!$C$21:$Q$176,15,FALSE),0)</f>
        <v>0</v>
      </c>
      <c r="I1607" s="154">
        <f>IFERROR(VLOOKUP(D1607,'P4 Destination'!$C$21:$Q$176,15,FALSE),0)</f>
        <v>0</v>
      </c>
      <c r="J1607" s="155"/>
      <c r="K1607" s="155">
        <v>1</v>
      </c>
      <c r="L1607" s="156">
        <v>0</v>
      </c>
      <c r="M1607" s="155">
        <v>0</v>
      </c>
      <c r="N1607" s="155">
        <v>0</v>
      </c>
      <c r="O1607" s="157">
        <f t="shared" si="675"/>
        <v>0</v>
      </c>
      <c r="P1607" s="158">
        <f t="shared" si="676"/>
        <v>0</v>
      </c>
      <c r="Q1607" s="159">
        <f>IFERROR(VLOOKUP(N1607,'P1 Intra-Europees'!$A$15:$H$25,3,0),0)*P1607</f>
        <v>0</v>
      </c>
      <c r="R1607" s="160">
        <f t="shared" si="677"/>
        <v>0</v>
      </c>
      <c r="S1607" s="159">
        <f>IFERROR(VLOOKUP(N1607,'P1 Intra-Europees'!$A$15:$H$25,4,0),0)*R1607</f>
        <v>0</v>
      </c>
      <c r="T1607" s="160">
        <f t="shared" si="678"/>
        <v>0</v>
      </c>
      <c r="U1607" s="159">
        <f>IFERROR(VLOOKUP(N1607,'P1 Intra-Europees'!$A$15:$H$25,5,0),0)*T1607</f>
        <v>0</v>
      </c>
      <c r="V1607" s="160">
        <f t="shared" si="679"/>
        <v>0</v>
      </c>
      <c r="W1607" s="159">
        <f>IFERROR(VLOOKUP(N1607,'P1 Intra-Europees'!$A$15:$H$25,6,0),0)*V1607</f>
        <v>0</v>
      </c>
      <c r="X1607" s="160">
        <f t="shared" si="680"/>
        <v>0</v>
      </c>
      <c r="Y1607" s="159">
        <f>IFERROR(VLOOKUP(N1607,'P1 Intra-Europees'!$A$15:$H$25,7,0),0)*X1607</f>
        <v>0</v>
      </c>
      <c r="Z1607" s="161">
        <f t="shared" si="681"/>
        <v>0</v>
      </c>
      <c r="AA1607" s="162">
        <f>IFERROR(VLOOKUP(N1607,'P1 Intra-Europees'!$A$15:$H$25,8,0),0)*Z1607</f>
        <v>0</v>
      </c>
      <c r="AB1607" s="163">
        <f t="shared" si="682"/>
        <v>0</v>
      </c>
      <c r="AC1607" s="157" t="str">
        <f>VLOOKUP(B1607,'P2 Origin'!$C$21:$O$176,13,0)</f>
        <v>EUR</v>
      </c>
      <c r="AD1607" s="164">
        <f t="shared" si="683"/>
        <v>0</v>
      </c>
      <c r="AE1607" s="165">
        <f>IF(AU1607&gt;0.1,VLOOKUP(B1607,'P2 Origin'!$C$21:$M$176,3,0)*H1607,0)</f>
        <v>0</v>
      </c>
      <c r="AF1607" s="166">
        <f t="shared" si="684"/>
        <v>0</v>
      </c>
      <c r="AG1607" s="165">
        <f>(VLOOKUP(B1607,'P2 Origin'!$C$21:$M$176,4,0))*AF1607</f>
        <v>0</v>
      </c>
      <c r="AH1607" s="166">
        <f t="shared" si="685"/>
        <v>0</v>
      </c>
      <c r="AI1607" s="165">
        <f>(VLOOKUP(B1607,'P2 Origin'!$C$21:$M$176,5,0))*AH1607</f>
        <v>0</v>
      </c>
      <c r="AJ1607" s="166">
        <f t="shared" si="699"/>
        <v>0</v>
      </c>
      <c r="AK1607" s="165">
        <f>(VLOOKUP(B1607,'P2 Origin'!$C$21:$M$176,6,0))*AJ1607</f>
        <v>0</v>
      </c>
      <c r="AL1607" s="166">
        <f t="shared" si="686"/>
        <v>30</v>
      </c>
      <c r="AM1607" s="165">
        <f>(VLOOKUP($B1607,'P2 Origin'!$C$21:$M$176,7,0))*AL1607</f>
        <v>0</v>
      </c>
      <c r="AN1607" s="166">
        <f t="shared" si="687"/>
        <v>0</v>
      </c>
      <c r="AO1607" s="165">
        <f>(VLOOKUP($B1607,'P2 Origin'!$C$21:$M$176,8,0))*AN1607</f>
        <v>0</v>
      </c>
      <c r="AP1607" s="166">
        <f t="shared" si="688"/>
        <v>0</v>
      </c>
      <c r="AQ1607" s="165">
        <f>(VLOOKUP($B1607,'P2 Origin'!$C$21:$M$176,9,0))*AP1607</f>
        <v>0</v>
      </c>
      <c r="AR1607" s="155">
        <f t="shared" si="700"/>
        <v>1</v>
      </c>
      <c r="AS1607" s="164">
        <f>(VLOOKUP(B1607,'P2 Origin'!$C$21:$M$176,10,0))*K1607</f>
        <v>0</v>
      </c>
      <c r="AT1607" s="164">
        <f>(VLOOKUP(B1607,'P2 Origin'!$C$21:$M$176,11,0))*J1607</f>
        <v>0</v>
      </c>
      <c r="AU1607" s="167">
        <v>30</v>
      </c>
      <c r="AV1607" s="168">
        <v>30</v>
      </c>
      <c r="AW1607" s="169">
        <v>0</v>
      </c>
      <c r="AX1607" s="170">
        <f>IF(AU1607&gt;=0.1,'P3 Bureaumarge zee- en luchtvr.'!$D$12,0)</f>
        <v>0</v>
      </c>
      <c r="AY1607" s="163">
        <f t="shared" si="689"/>
        <v>0</v>
      </c>
      <c r="AZ1607" s="157" t="str">
        <f>VLOOKUP(D1607,'P4 Destination'!$C$21:$O$176,13,0)</f>
        <v>USD</v>
      </c>
      <c r="BA1607" s="164">
        <f t="shared" si="690"/>
        <v>0</v>
      </c>
      <c r="BB1607" s="171">
        <f>IF(AU1607&gt;0.1,(VLOOKUP(D1607,'P4 Destination'!$C$21:$M$176,3,0))*I1607,0)</f>
        <v>0</v>
      </c>
      <c r="BC1607" s="172">
        <f t="shared" si="691"/>
        <v>0</v>
      </c>
      <c r="BD1607" s="171">
        <f>(VLOOKUP($D1607,'P4 Destination'!$C$21:$M$176,4,0))*BC1607</f>
        <v>0</v>
      </c>
      <c r="BE1607" s="172">
        <f t="shared" si="692"/>
        <v>0</v>
      </c>
      <c r="BF1607" s="171">
        <f>(VLOOKUP($D1607,'P4 Destination'!$C$21:$M$176,5,0))*BE1607</f>
        <v>0</v>
      </c>
      <c r="BG1607" s="172">
        <f t="shared" si="693"/>
        <v>0</v>
      </c>
      <c r="BH1607" s="171">
        <f>(VLOOKUP($D1607,'P4 Destination'!$C$21:$M$176,6,0))*BG1607</f>
        <v>0</v>
      </c>
      <c r="BI1607" s="172">
        <f t="shared" si="694"/>
        <v>30</v>
      </c>
      <c r="BJ1607" s="171">
        <f>(VLOOKUP($D1607,'P4 Destination'!$C$21:$M$176,7,0))*BI1607</f>
        <v>0</v>
      </c>
      <c r="BK1607" s="172">
        <f t="shared" si="695"/>
        <v>0</v>
      </c>
      <c r="BL1607" s="171">
        <f>(VLOOKUP($D1607,'P4 Destination'!$C$21:$M$176,8,0))*BK1607</f>
        <v>0</v>
      </c>
      <c r="BM1607" s="172">
        <f t="shared" si="696"/>
        <v>0</v>
      </c>
      <c r="BN1607" s="171">
        <f>(VLOOKUP($D1607,'P4 Destination'!$C$21:$M$176,9,0))*BM1607</f>
        <v>0</v>
      </c>
      <c r="BO1607" s="154">
        <f t="shared" si="701"/>
        <v>1</v>
      </c>
      <c r="BP1607" s="171">
        <f>(VLOOKUP(D1607,'P4 Destination'!$C$21:$M$176,10,0))*K1607</f>
        <v>0</v>
      </c>
      <c r="BQ1607" s="171">
        <f>(VLOOKUP(D1607,'P4 Destination'!$C$21:$M$176,11,0))*J1607</f>
        <v>0</v>
      </c>
      <c r="BR1607" s="173">
        <f t="shared" si="697"/>
        <v>0</v>
      </c>
      <c r="BS1607" s="173">
        <f>(AV1607*2500)*'P6 Verzekering'!$E$11</f>
        <v>0</v>
      </c>
      <c r="BT1607" s="173">
        <f>(AW1607*2500)*'P6 Verzekering'!$E$12</f>
        <v>0</v>
      </c>
      <c r="BU1607" s="173">
        <f>(L1607*2500)*'P6 Verzekering'!$E$13</f>
        <v>0</v>
      </c>
      <c r="BV1607" s="173">
        <f t="shared" si="698"/>
        <v>0</v>
      </c>
      <c r="BW1607"/>
      <c r="BX1607"/>
    </row>
    <row r="1608" spans="1:76">
      <c r="A1608" s="152" t="s">
        <v>2507</v>
      </c>
      <c r="B1608" s="152" t="s">
        <v>219</v>
      </c>
      <c r="C1608" s="152" t="s">
        <v>219</v>
      </c>
      <c r="D1608" s="152" t="s">
        <v>320</v>
      </c>
      <c r="E1608" s="152" t="s">
        <v>319</v>
      </c>
      <c r="F1608" s="153">
        <f t="shared" si="674"/>
        <v>30</v>
      </c>
      <c r="G1608" s="154">
        <v>1</v>
      </c>
      <c r="H1608" s="154">
        <f>IFERROR(VLOOKUP(B1608,'P2 Origin'!$C$21:$Q$176,15,FALSE),0)</f>
        <v>0</v>
      </c>
      <c r="I1608" s="154">
        <f>IFERROR(VLOOKUP(D1608,'P4 Destination'!$C$21:$Q$176,15,FALSE),0)</f>
        <v>0</v>
      </c>
      <c r="J1608" s="155"/>
      <c r="K1608" s="155">
        <v>1</v>
      </c>
      <c r="L1608" s="156">
        <v>0</v>
      </c>
      <c r="M1608" s="155">
        <v>0</v>
      </c>
      <c r="N1608" s="155">
        <v>0</v>
      </c>
      <c r="O1608" s="157">
        <f t="shared" si="675"/>
        <v>0</v>
      </c>
      <c r="P1608" s="158">
        <f t="shared" si="676"/>
        <v>0</v>
      </c>
      <c r="Q1608" s="159">
        <f>IFERROR(VLOOKUP(N1608,'P1 Intra-Europees'!$A$15:$H$25,3,0),0)*P1608</f>
        <v>0</v>
      </c>
      <c r="R1608" s="160">
        <f t="shared" si="677"/>
        <v>0</v>
      </c>
      <c r="S1608" s="159">
        <f>IFERROR(VLOOKUP(N1608,'P1 Intra-Europees'!$A$15:$H$25,4,0),0)*R1608</f>
        <v>0</v>
      </c>
      <c r="T1608" s="160">
        <f t="shared" si="678"/>
        <v>0</v>
      </c>
      <c r="U1608" s="159">
        <f>IFERROR(VLOOKUP(N1608,'P1 Intra-Europees'!$A$15:$H$25,5,0),0)*T1608</f>
        <v>0</v>
      </c>
      <c r="V1608" s="160">
        <f t="shared" si="679"/>
        <v>0</v>
      </c>
      <c r="W1608" s="159">
        <f>IFERROR(VLOOKUP(N1608,'P1 Intra-Europees'!$A$15:$H$25,6,0),0)*V1608</f>
        <v>0</v>
      </c>
      <c r="X1608" s="160">
        <f t="shared" si="680"/>
        <v>0</v>
      </c>
      <c r="Y1608" s="159">
        <f>IFERROR(VLOOKUP(N1608,'P1 Intra-Europees'!$A$15:$H$25,7,0),0)*X1608</f>
        <v>0</v>
      </c>
      <c r="Z1608" s="161">
        <f t="shared" si="681"/>
        <v>0</v>
      </c>
      <c r="AA1608" s="162">
        <f>IFERROR(VLOOKUP(N1608,'P1 Intra-Europees'!$A$15:$H$25,8,0),0)*Z1608</f>
        <v>0</v>
      </c>
      <c r="AB1608" s="163">
        <f t="shared" si="682"/>
        <v>0</v>
      </c>
      <c r="AC1608" s="157" t="str">
        <f>VLOOKUP(B1608,'P2 Origin'!$C$21:$O$176,13,0)</f>
        <v>EUR</v>
      </c>
      <c r="AD1608" s="164">
        <f t="shared" si="683"/>
        <v>0</v>
      </c>
      <c r="AE1608" s="165">
        <f>IF(AU1608&gt;0.1,VLOOKUP(B1608,'P2 Origin'!$C$21:$M$176,3,0)*H1608,0)</f>
        <v>0</v>
      </c>
      <c r="AF1608" s="166">
        <f t="shared" si="684"/>
        <v>0</v>
      </c>
      <c r="AG1608" s="165">
        <f>(VLOOKUP(B1608,'P2 Origin'!$C$21:$M$176,4,0))*AF1608</f>
        <v>0</v>
      </c>
      <c r="AH1608" s="166">
        <f t="shared" si="685"/>
        <v>0</v>
      </c>
      <c r="AI1608" s="165">
        <f>(VLOOKUP(B1608,'P2 Origin'!$C$21:$M$176,5,0))*AH1608</f>
        <v>0</v>
      </c>
      <c r="AJ1608" s="166">
        <f t="shared" si="699"/>
        <v>0</v>
      </c>
      <c r="AK1608" s="165">
        <f>(VLOOKUP(B1608,'P2 Origin'!$C$21:$M$176,6,0))*AJ1608</f>
        <v>0</v>
      </c>
      <c r="AL1608" s="166">
        <f t="shared" si="686"/>
        <v>30</v>
      </c>
      <c r="AM1608" s="165">
        <f>(VLOOKUP($B1608,'P2 Origin'!$C$21:$M$176,7,0))*AL1608</f>
        <v>0</v>
      </c>
      <c r="AN1608" s="166">
        <f t="shared" si="687"/>
        <v>0</v>
      </c>
      <c r="AO1608" s="165">
        <f>(VLOOKUP($B1608,'P2 Origin'!$C$21:$M$176,8,0))*AN1608</f>
        <v>0</v>
      </c>
      <c r="AP1608" s="166">
        <f t="shared" si="688"/>
        <v>0</v>
      </c>
      <c r="AQ1608" s="165">
        <f>(VLOOKUP($B1608,'P2 Origin'!$C$21:$M$176,9,0))*AP1608</f>
        <v>0</v>
      </c>
      <c r="AR1608" s="155">
        <f t="shared" si="700"/>
        <v>1</v>
      </c>
      <c r="AS1608" s="164">
        <f>(VLOOKUP(B1608,'P2 Origin'!$C$21:$M$176,10,0))*K1608</f>
        <v>0</v>
      </c>
      <c r="AT1608" s="164">
        <f>(VLOOKUP(B1608,'P2 Origin'!$C$21:$M$176,11,0))*J1608</f>
        <v>0</v>
      </c>
      <c r="AU1608" s="167">
        <v>30</v>
      </c>
      <c r="AV1608" s="168">
        <v>30</v>
      </c>
      <c r="AW1608" s="169">
        <v>0</v>
      </c>
      <c r="AX1608" s="170">
        <f>IF(AU1608&gt;=0.1,'P3 Bureaumarge zee- en luchtvr.'!$D$12,0)</f>
        <v>0</v>
      </c>
      <c r="AY1608" s="163">
        <f t="shared" si="689"/>
        <v>0</v>
      </c>
      <c r="AZ1608" s="157" t="str">
        <f>VLOOKUP(D1608,'P4 Destination'!$C$21:$O$176,13,0)</f>
        <v>USD</v>
      </c>
      <c r="BA1608" s="164">
        <f t="shared" si="690"/>
        <v>0</v>
      </c>
      <c r="BB1608" s="171">
        <f>IF(AU1608&gt;0.1,(VLOOKUP(D1608,'P4 Destination'!$C$21:$M$176,3,0))*I1608,0)</f>
        <v>0</v>
      </c>
      <c r="BC1608" s="172">
        <f t="shared" si="691"/>
        <v>0</v>
      </c>
      <c r="BD1608" s="171">
        <f>(VLOOKUP($D1608,'P4 Destination'!$C$21:$M$176,4,0))*BC1608</f>
        <v>0</v>
      </c>
      <c r="BE1608" s="172">
        <f t="shared" si="692"/>
        <v>0</v>
      </c>
      <c r="BF1608" s="171">
        <f>(VLOOKUP($D1608,'P4 Destination'!$C$21:$M$176,5,0))*BE1608</f>
        <v>0</v>
      </c>
      <c r="BG1608" s="172">
        <f t="shared" si="693"/>
        <v>0</v>
      </c>
      <c r="BH1608" s="171">
        <f>(VLOOKUP($D1608,'P4 Destination'!$C$21:$M$176,6,0))*BG1608</f>
        <v>0</v>
      </c>
      <c r="BI1608" s="172">
        <f t="shared" si="694"/>
        <v>30</v>
      </c>
      <c r="BJ1608" s="171">
        <f>(VLOOKUP($D1608,'P4 Destination'!$C$21:$M$176,7,0))*BI1608</f>
        <v>0</v>
      </c>
      <c r="BK1608" s="172">
        <f t="shared" si="695"/>
        <v>0</v>
      </c>
      <c r="BL1608" s="171">
        <f>(VLOOKUP($D1608,'P4 Destination'!$C$21:$M$176,8,0))*BK1608</f>
        <v>0</v>
      </c>
      <c r="BM1608" s="172">
        <f t="shared" si="696"/>
        <v>0</v>
      </c>
      <c r="BN1608" s="171">
        <f>(VLOOKUP($D1608,'P4 Destination'!$C$21:$M$176,9,0))*BM1608</f>
        <v>0</v>
      </c>
      <c r="BO1608" s="154">
        <f t="shared" si="701"/>
        <v>1</v>
      </c>
      <c r="BP1608" s="171">
        <f>(VLOOKUP(D1608,'P4 Destination'!$C$21:$M$176,10,0))*K1608</f>
        <v>0</v>
      </c>
      <c r="BQ1608" s="171">
        <f>(VLOOKUP(D1608,'P4 Destination'!$C$21:$M$176,11,0))*J1608</f>
        <v>0</v>
      </c>
      <c r="BR1608" s="173">
        <f t="shared" si="697"/>
        <v>0</v>
      </c>
      <c r="BS1608" s="173">
        <f>(AV1608*2500)*'P6 Verzekering'!$E$11</f>
        <v>0</v>
      </c>
      <c r="BT1608" s="173">
        <f>(AW1608*2500)*'P6 Verzekering'!$E$12</f>
        <v>0</v>
      </c>
      <c r="BU1608" s="173">
        <f>(L1608*2500)*'P6 Verzekering'!$E$13</f>
        <v>0</v>
      </c>
      <c r="BV1608" s="173">
        <f t="shared" si="698"/>
        <v>0</v>
      </c>
      <c r="BW1608"/>
      <c r="BX1608"/>
    </row>
    <row r="1609" spans="1:76">
      <c r="A1609" s="152" t="s">
        <v>2508</v>
      </c>
      <c r="B1609" s="152" t="s">
        <v>219</v>
      </c>
      <c r="C1609" s="152" t="s">
        <v>219</v>
      </c>
      <c r="D1609" s="152" t="s">
        <v>320</v>
      </c>
      <c r="E1609" s="152" t="s">
        <v>319</v>
      </c>
      <c r="F1609" s="153">
        <f t="shared" si="674"/>
        <v>17</v>
      </c>
      <c r="G1609" s="154">
        <v>1</v>
      </c>
      <c r="H1609" s="154">
        <f>IFERROR(VLOOKUP(B1609,'P2 Origin'!$C$21:$Q$176,15,FALSE),0)</f>
        <v>0</v>
      </c>
      <c r="I1609" s="154">
        <f>IFERROR(VLOOKUP(D1609,'P4 Destination'!$C$21:$Q$176,15,FALSE),0)</f>
        <v>0</v>
      </c>
      <c r="J1609" s="155"/>
      <c r="K1609" s="155">
        <v>1</v>
      </c>
      <c r="L1609" s="156">
        <v>0</v>
      </c>
      <c r="M1609" s="155">
        <v>0</v>
      </c>
      <c r="N1609" s="155">
        <v>0</v>
      </c>
      <c r="O1609" s="157">
        <f t="shared" si="675"/>
        <v>0</v>
      </c>
      <c r="P1609" s="158">
        <f t="shared" si="676"/>
        <v>0</v>
      </c>
      <c r="Q1609" s="159">
        <f>IFERROR(VLOOKUP(N1609,'P1 Intra-Europees'!$A$15:$H$25,3,0),0)*P1609</f>
        <v>0</v>
      </c>
      <c r="R1609" s="160">
        <f t="shared" si="677"/>
        <v>0</v>
      </c>
      <c r="S1609" s="159">
        <f>IFERROR(VLOOKUP(N1609,'P1 Intra-Europees'!$A$15:$H$25,4,0),0)*R1609</f>
        <v>0</v>
      </c>
      <c r="T1609" s="160">
        <f t="shared" si="678"/>
        <v>0</v>
      </c>
      <c r="U1609" s="159">
        <f>IFERROR(VLOOKUP(N1609,'P1 Intra-Europees'!$A$15:$H$25,5,0),0)*T1609</f>
        <v>0</v>
      </c>
      <c r="V1609" s="160">
        <f t="shared" si="679"/>
        <v>0</v>
      </c>
      <c r="W1609" s="159">
        <f>IFERROR(VLOOKUP(N1609,'P1 Intra-Europees'!$A$15:$H$25,6,0),0)*V1609</f>
        <v>0</v>
      </c>
      <c r="X1609" s="160">
        <f t="shared" si="680"/>
        <v>0</v>
      </c>
      <c r="Y1609" s="159">
        <f>IFERROR(VLOOKUP(N1609,'P1 Intra-Europees'!$A$15:$H$25,7,0),0)*X1609</f>
        <v>0</v>
      </c>
      <c r="Z1609" s="161">
        <f t="shared" si="681"/>
        <v>0</v>
      </c>
      <c r="AA1609" s="162">
        <f>IFERROR(VLOOKUP(N1609,'P1 Intra-Europees'!$A$15:$H$25,8,0),0)*Z1609</f>
        <v>0</v>
      </c>
      <c r="AB1609" s="163">
        <f t="shared" si="682"/>
        <v>0</v>
      </c>
      <c r="AC1609" s="157" t="str">
        <f>VLOOKUP(B1609,'P2 Origin'!$C$21:$O$176,13,0)</f>
        <v>EUR</v>
      </c>
      <c r="AD1609" s="164">
        <f t="shared" si="683"/>
        <v>0</v>
      </c>
      <c r="AE1609" s="165">
        <f>IF(AU1609&gt;0.1,VLOOKUP(B1609,'P2 Origin'!$C$21:$M$176,3,0)*H1609,0)</f>
        <v>0</v>
      </c>
      <c r="AF1609" s="166">
        <f t="shared" si="684"/>
        <v>0</v>
      </c>
      <c r="AG1609" s="165">
        <f>(VLOOKUP(B1609,'P2 Origin'!$C$21:$M$176,4,0))*AF1609</f>
        <v>0</v>
      </c>
      <c r="AH1609" s="166">
        <f t="shared" si="685"/>
        <v>0</v>
      </c>
      <c r="AI1609" s="165">
        <f>(VLOOKUP(B1609,'P2 Origin'!$C$21:$M$176,5,0))*AH1609</f>
        <v>0</v>
      </c>
      <c r="AJ1609" s="166">
        <f t="shared" si="699"/>
        <v>17</v>
      </c>
      <c r="AK1609" s="165">
        <f>(VLOOKUP(B1609,'P2 Origin'!$C$21:$M$176,6,0))*AJ1609</f>
        <v>0</v>
      </c>
      <c r="AL1609" s="166">
        <f t="shared" si="686"/>
        <v>0</v>
      </c>
      <c r="AM1609" s="165">
        <f>(VLOOKUP($B1609,'P2 Origin'!$C$21:$M$176,7,0))*AL1609</f>
        <v>0</v>
      </c>
      <c r="AN1609" s="166">
        <f t="shared" si="687"/>
        <v>0</v>
      </c>
      <c r="AO1609" s="165">
        <f>(VLOOKUP($B1609,'P2 Origin'!$C$21:$M$176,8,0))*AN1609</f>
        <v>0</v>
      </c>
      <c r="AP1609" s="166">
        <f t="shared" si="688"/>
        <v>0</v>
      </c>
      <c r="AQ1609" s="165">
        <f>(VLOOKUP($B1609,'P2 Origin'!$C$21:$M$176,9,0))*AP1609</f>
        <v>0</v>
      </c>
      <c r="AR1609" s="155">
        <f t="shared" si="700"/>
        <v>1</v>
      </c>
      <c r="AS1609" s="164">
        <f>(VLOOKUP(B1609,'P2 Origin'!$C$21:$M$176,10,0))*K1609</f>
        <v>0</v>
      </c>
      <c r="AT1609" s="164">
        <f>(VLOOKUP(B1609,'P2 Origin'!$C$21:$M$176,11,0))*J1609</f>
        <v>0</v>
      </c>
      <c r="AU1609" s="167">
        <v>17</v>
      </c>
      <c r="AV1609" s="168">
        <v>17</v>
      </c>
      <c r="AW1609" s="169">
        <v>0</v>
      </c>
      <c r="AX1609" s="170">
        <f>IF(AU1609&gt;=0.1,'P3 Bureaumarge zee- en luchtvr.'!$D$12,0)</f>
        <v>0</v>
      </c>
      <c r="AY1609" s="163">
        <f t="shared" si="689"/>
        <v>0</v>
      </c>
      <c r="AZ1609" s="157" t="str">
        <f>VLOOKUP(D1609,'P4 Destination'!$C$21:$O$176,13,0)</f>
        <v>USD</v>
      </c>
      <c r="BA1609" s="164">
        <f t="shared" si="690"/>
        <v>0</v>
      </c>
      <c r="BB1609" s="171">
        <f>IF(AU1609&gt;0.1,(VLOOKUP(D1609,'P4 Destination'!$C$21:$M$176,3,0))*I1609,0)</f>
        <v>0</v>
      </c>
      <c r="BC1609" s="172">
        <f t="shared" si="691"/>
        <v>0</v>
      </c>
      <c r="BD1609" s="171">
        <f>(VLOOKUP($D1609,'P4 Destination'!$C$21:$M$176,4,0))*BC1609</f>
        <v>0</v>
      </c>
      <c r="BE1609" s="172">
        <f t="shared" si="692"/>
        <v>0</v>
      </c>
      <c r="BF1609" s="171">
        <f>(VLOOKUP($D1609,'P4 Destination'!$C$21:$M$176,5,0))*BE1609</f>
        <v>0</v>
      </c>
      <c r="BG1609" s="172">
        <f t="shared" si="693"/>
        <v>17</v>
      </c>
      <c r="BH1609" s="171">
        <f>(VLOOKUP($D1609,'P4 Destination'!$C$21:$M$176,6,0))*BG1609</f>
        <v>0</v>
      </c>
      <c r="BI1609" s="172">
        <f t="shared" si="694"/>
        <v>0</v>
      </c>
      <c r="BJ1609" s="171">
        <f>(VLOOKUP($D1609,'P4 Destination'!$C$21:$M$176,7,0))*BI1609</f>
        <v>0</v>
      </c>
      <c r="BK1609" s="172">
        <f t="shared" si="695"/>
        <v>0</v>
      </c>
      <c r="BL1609" s="171">
        <f>(VLOOKUP($D1609,'P4 Destination'!$C$21:$M$176,8,0))*BK1609</f>
        <v>0</v>
      </c>
      <c r="BM1609" s="172">
        <f t="shared" si="696"/>
        <v>0</v>
      </c>
      <c r="BN1609" s="171">
        <f>(VLOOKUP($D1609,'P4 Destination'!$C$21:$M$176,9,0))*BM1609</f>
        <v>0</v>
      </c>
      <c r="BO1609" s="154">
        <f t="shared" si="701"/>
        <v>1</v>
      </c>
      <c r="BP1609" s="171">
        <f>(VLOOKUP(D1609,'P4 Destination'!$C$21:$M$176,10,0))*K1609</f>
        <v>0</v>
      </c>
      <c r="BQ1609" s="171">
        <f>(VLOOKUP(D1609,'P4 Destination'!$C$21:$M$176,11,0))*J1609</f>
        <v>0</v>
      </c>
      <c r="BR1609" s="173">
        <f t="shared" si="697"/>
        <v>0</v>
      </c>
      <c r="BS1609" s="173">
        <f>(AV1609*2500)*'P6 Verzekering'!$E$11</f>
        <v>0</v>
      </c>
      <c r="BT1609" s="173">
        <f>(AW1609*2500)*'P6 Verzekering'!$E$12</f>
        <v>0</v>
      </c>
      <c r="BU1609" s="173">
        <f>(L1609*2500)*'P6 Verzekering'!$E$13</f>
        <v>0</v>
      </c>
      <c r="BV1609" s="173">
        <f t="shared" si="698"/>
        <v>0</v>
      </c>
      <c r="BW1609"/>
      <c r="BX1609"/>
    </row>
    <row r="1610" spans="1:76">
      <c r="A1610" s="152" t="s">
        <v>2511</v>
      </c>
      <c r="B1610" s="152" t="s">
        <v>219</v>
      </c>
      <c r="C1610" s="152" t="s">
        <v>219</v>
      </c>
      <c r="D1610" s="152" t="s">
        <v>320</v>
      </c>
      <c r="E1610" s="152" t="s">
        <v>319</v>
      </c>
      <c r="F1610" s="153">
        <f t="shared" si="674"/>
        <v>11</v>
      </c>
      <c r="G1610" s="154">
        <v>1</v>
      </c>
      <c r="H1610" s="154">
        <f>IFERROR(VLOOKUP(B1610,'P2 Origin'!$C$21:$Q$176,15,FALSE),0)</f>
        <v>0</v>
      </c>
      <c r="I1610" s="154">
        <f>IFERROR(VLOOKUP(D1610,'P4 Destination'!$C$21:$Q$176,15,FALSE),0)</f>
        <v>0</v>
      </c>
      <c r="J1610" s="155"/>
      <c r="K1610" s="155">
        <v>1</v>
      </c>
      <c r="L1610" s="156">
        <v>0</v>
      </c>
      <c r="M1610" s="155">
        <v>0</v>
      </c>
      <c r="N1610" s="155">
        <v>0</v>
      </c>
      <c r="O1610" s="157">
        <f t="shared" si="675"/>
        <v>0</v>
      </c>
      <c r="P1610" s="158">
        <f t="shared" si="676"/>
        <v>0</v>
      </c>
      <c r="Q1610" s="159">
        <f>IFERROR(VLOOKUP(N1610,'P1 Intra-Europees'!$A$15:$H$25,3,0),0)*P1610</f>
        <v>0</v>
      </c>
      <c r="R1610" s="160">
        <f t="shared" si="677"/>
        <v>0</v>
      </c>
      <c r="S1610" s="159">
        <f>IFERROR(VLOOKUP(N1610,'P1 Intra-Europees'!$A$15:$H$25,4,0),0)*R1610</f>
        <v>0</v>
      </c>
      <c r="T1610" s="160">
        <f t="shared" si="678"/>
        <v>0</v>
      </c>
      <c r="U1610" s="159">
        <f>IFERROR(VLOOKUP(N1610,'P1 Intra-Europees'!$A$15:$H$25,5,0),0)*T1610</f>
        <v>0</v>
      </c>
      <c r="V1610" s="160">
        <f t="shared" si="679"/>
        <v>0</v>
      </c>
      <c r="W1610" s="159">
        <f>IFERROR(VLOOKUP(N1610,'P1 Intra-Europees'!$A$15:$H$25,6,0),0)*V1610</f>
        <v>0</v>
      </c>
      <c r="X1610" s="160">
        <f t="shared" si="680"/>
        <v>0</v>
      </c>
      <c r="Y1610" s="159">
        <f>IFERROR(VLOOKUP(N1610,'P1 Intra-Europees'!$A$15:$H$25,7,0),0)*X1610</f>
        <v>0</v>
      </c>
      <c r="Z1610" s="161">
        <f t="shared" si="681"/>
        <v>0</v>
      </c>
      <c r="AA1610" s="162">
        <f>IFERROR(VLOOKUP(N1610,'P1 Intra-Europees'!$A$15:$H$25,8,0),0)*Z1610</f>
        <v>0</v>
      </c>
      <c r="AB1610" s="163">
        <f t="shared" si="682"/>
        <v>0</v>
      </c>
      <c r="AC1610" s="157" t="str">
        <f>VLOOKUP(B1610,'P2 Origin'!$C$21:$O$176,13,0)</f>
        <v>EUR</v>
      </c>
      <c r="AD1610" s="164">
        <f t="shared" si="683"/>
        <v>0</v>
      </c>
      <c r="AE1610" s="165">
        <f>IF(AU1610&gt;0.1,VLOOKUP(B1610,'P2 Origin'!$C$21:$M$176,3,0)*H1610,0)</f>
        <v>0</v>
      </c>
      <c r="AF1610" s="166">
        <f t="shared" si="684"/>
        <v>0</v>
      </c>
      <c r="AG1610" s="165">
        <f>(VLOOKUP(B1610,'P2 Origin'!$C$21:$M$176,4,0))*AF1610</f>
        <v>0</v>
      </c>
      <c r="AH1610" s="166">
        <f t="shared" si="685"/>
        <v>11</v>
      </c>
      <c r="AI1610" s="165">
        <f>(VLOOKUP(B1610,'P2 Origin'!$C$21:$M$176,5,0))*AH1610</f>
        <v>0</v>
      </c>
      <c r="AJ1610" s="166">
        <f t="shared" si="699"/>
        <v>0</v>
      </c>
      <c r="AK1610" s="165">
        <f>(VLOOKUP(B1610,'P2 Origin'!$C$21:$M$176,6,0))*AJ1610</f>
        <v>0</v>
      </c>
      <c r="AL1610" s="166">
        <f t="shared" si="686"/>
        <v>0</v>
      </c>
      <c r="AM1610" s="165">
        <f>(VLOOKUP($B1610,'P2 Origin'!$C$21:$M$176,7,0))*AL1610</f>
        <v>0</v>
      </c>
      <c r="AN1610" s="166">
        <f t="shared" si="687"/>
        <v>0</v>
      </c>
      <c r="AO1610" s="165">
        <f>(VLOOKUP($B1610,'P2 Origin'!$C$21:$M$176,8,0))*AN1610</f>
        <v>0</v>
      </c>
      <c r="AP1610" s="166">
        <f t="shared" si="688"/>
        <v>0</v>
      </c>
      <c r="AQ1610" s="165">
        <f>(VLOOKUP($B1610,'P2 Origin'!$C$21:$M$176,9,0))*AP1610</f>
        <v>0</v>
      </c>
      <c r="AR1610" s="155">
        <f t="shared" si="700"/>
        <v>1</v>
      </c>
      <c r="AS1610" s="164">
        <f>(VLOOKUP(B1610,'P2 Origin'!$C$21:$M$176,10,0))*K1610</f>
        <v>0</v>
      </c>
      <c r="AT1610" s="164">
        <f>(VLOOKUP(B1610,'P2 Origin'!$C$21:$M$176,11,0))*J1610</f>
        <v>0</v>
      </c>
      <c r="AU1610" s="167">
        <v>11</v>
      </c>
      <c r="AV1610" s="168">
        <v>11</v>
      </c>
      <c r="AW1610" s="169">
        <v>0</v>
      </c>
      <c r="AX1610" s="170">
        <f>IF(AU1610&gt;=0.1,'P3 Bureaumarge zee- en luchtvr.'!$D$12,0)</f>
        <v>0</v>
      </c>
      <c r="AY1610" s="163">
        <f t="shared" si="689"/>
        <v>0</v>
      </c>
      <c r="AZ1610" s="157" t="str">
        <f>VLOOKUP(D1610,'P4 Destination'!$C$21:$O$176,13,0)</f>
        <v>USD</v>
      </c>
      <c r="BA1610" s="164">
        <f t="shared" si="690"/>
        <v>0</v>
      </c>
      <c r="BB1610" s="171">
        <f>IF(AU1610&gt;0.1,(VLOOKUP(D1610,'P4 Destination'!$C$21:$M$176,3,0))*I1610,0)</f>
        <v>0</v>
      </c>
      <c r="BC1610" s="172">
        <f t="shared" si="691"/>
        <v>0</v>
      </c>
      <c r="BD1610" s="171">
        <f>(VLOOKUP($D1610,'P4 Destination'!$C$21:$M$176,4,0))*BC1610</f>
        <v>0</v>
      </c>
      <c r="BE1610" s="172">
        <f t="shared" si="692"/>
        <v>11</v>
      </c>
      <c r="BF1610" s="171">
        <f>(VLOOKUP($D1610,'P4 Destination'!$C$21:$M$176,5,0))*BE1610</f>
        <v>0</v>
      </c>
      <c r="BG1610" s="172">
        <f t="shared" si="693"/>
        <v>0</v>
      </c>
      <c r="BH1610" s="171">
        <f>(VLOOKUP($D1610,'P4 Destination'!$C$21:$M$176,6,0))*BG1610</f>
        <v>0</v>
      </c>
      <c r="BI1610" s="172">
        <f t="shared" si="694"/>
        <v>0</v>
      </c>
      <c r="BJ1610" s="171">
        <f>(VLOOKUP($D1610,'P4 Destination'!$C$21:$M$176,7,0))*BI1610</f>
        <v>0</v>
      </c>
      <c r="BK1610" s="172">
        <f t="shared" si="695"/>
        <v>0</v>
      </c>
      <c r="BL1610" s="171">
        <f>(VLOOKUP($D1610,'P4 Destination'!$C$21:$M$176,8,0))*BK1610</f>
        <v>0</v>
      </c>
      <c r="BM1610" s="172">
        <f t="shared" si="696"/>
        <v>0</v>
      </c>
      <c r="BN1610" s="171">
        <f>(VLOOKUP($D1610,'P4 Destination'!$C$21:$M$176,9,0))*BM1610</f>
        <v>0</v>
      </c>
      <c r="BO1610" s="154">
        <f t="shared" si="701"/>
        <v>1</v>
      </c>
      <c r="BP1610" s="171">
        <f>(VLOOKUP(D1610,'P4 Destination'!$C$21:$M$176,10,0))*K1610</f>
        <v>0</v>
      </c>
      <c r="BQ1610" s="171">
        <f>(VLOOKUP(D1610,'P4 Destination'!$C$21:$M$176,11,0))*J1610</f>
        <v>0</v>
      </c>
      <c r="BR1610" s="173">
        <f t="shared" si="697"/>
        <v>0</v>
      </c>
      <c r="BS1610" s="173">
        <f>(AV1610*2500)*'P6 Verzekering'!$E$11</f>
        <v>0</v>
      </c>
      <c r="BT1610" s="173">
        <f>(AW1610*2500)*'P6 Verzekering'!$E$12</f>
        <v>0</v>
      </c>
      <c r="BU1610" s="173">
        <f>(L1610*2500)*'P6 Verzekering'!$E$13</f>
        <v>0</v>
      </c>
      <c r="BV1610" s="173">
        <f t="shared" si="698"/>
        <v>0</v>
      </c>
      <c r="BW1610"/>
      <c r="BX1610"/>
    </row>
    <row r="1611" spans="1:76">
      <c r="A1611" s="152" t="s">
        <v>2512</v>
      </c>
      <c r="B1611" s="152" t="s">
        <v>219</v>
      </c>
      <c r="C1611" s="152" t="s">
        <v>219</v>
      </c>
      <c r="D1611" s="152" t="s">
        <v>320</v>
      </c>
      <c r="E1611" s="152" t="s">
        <v>319</v>
      </c>
      <c r="F1611" s="153">
        <f t="shared" ref="F1611:F1674" si="702">SUM(L1611,AU1611)</f>
        <v>30</v>
      </c>
      <c r="G1611" s="154">
        <v>1</v>
      </c>
      <c r="H1611" s="154">
        <f>IFERROR(VLOOKUP(B1611,'P2 Origin'!$C$21:$Q$176,15,FALSE),0)</f>
        <v>0</v>
      </c>
      <c r="I1611" s="154">
        <f>IFERROR(VLOOKUP(D1611,'P4 Destination'!$C$21:$Q$176,15,FALSE),0)</f>
        <v>0</v>
      </c>
      <c r="J1611" s="155"/>
      <c r="K1611" s="155">
        <v>1</v>
      </c>
      <c r="L1611" s="156">
        <v>0</v>
      </c>
      <c r="M1611" s="155">
        <v>0</v>
      </c>
      <c r="N1611" s="155">
        <v>0</v>
      </c>
      <c r="O1611" s="157">
        <f t="shared" ref="O1611:O1674" si="703">SUM(Q1611,S1611,U1611,W1611,Y1611,AA1611)</f>
        <v>0</v>
      </c>
      <c r="P1611" s="158">
        <f t="shared" ref="P1611:P1674" si="704">IF(AND(L1611&gt;=0.1,L1611&lt;=15),L1611,0)</f>
        <v>0</v>
      </c>
      <c r="Q1611" s="159">
        <f>IFERROR(VLOOKUP(N1611,'P1 Intra-Europees'!$A$15:$H$25,3,0),0)*P1611</f>
        <v>0</v>
      </c>
      <c r="R1611" s="160">
        <f t="shared" ref="R1611:R1674" si="705">(IF(AND(L1611&gt;=15.1,L1611&lt;=25),L1611,0))</f>
        <v>0</v>
      </c>
      <c r="S1611" s="159">
        <f>IFERROR(VLOOKUP(N1611,'P1 Intra-Europees'!$A$15:$H$25,4,0),0)*R1611</f>
        <v>0</v>
      </c>
      <c r="T1611" s="160">
        <f t="shared" ref="T1611:T1674" si="706">IF(AND(L1611&gt;=25.1,L1611&lt;=35),L1611,0)</f>
        <v>0</v>
      </c>
      <c r="U1611" s="159">
        <f>IFERROR(VLOOKUP(N1611,'P1 Intra-Europees'!$A$15:$H$25,5,0),0)*T1611</f>
        <v>0</v>
      </c>
      <c r="V1611" s="160">
        <f t="shared" ref="V1611:V1674" si="707">IF(AND(L1611&gt;=35.1,L1611&lt;=45),L1611,0)</f>
        <v>0</v>
      </c>
      <c r="W1611" s="159">
        <f>IFERROR(VLOOKUP(N1611,'P1 Intra-Europees'!$A$15:$H$25,6,0),0)*V1611</f>
        <v>0</v>
      </c>
      <c r="X1611" s="160">
        <f t="shared" ref="X1611:X1674" si="708">IF(AND(L1611&gt;=45.1,L1611&lt;=150),L1611,0)</f>
        <v>0</v>
      </c>
      <c r="Y1611" s="159">
        <f>IFERROR(VLOOKUP(N1611,'P1 Intra-Europees'!$A$15:$H$25,7,0),0)*X1611</f>
        <v>0</v>
      </c>
      <c r="Z1611" s="161">
        <f t="shared" ref="Z1611:Z1674" si="709">IF(L1611&gt;=0.1,G1611,0)</f>
        <v>0</v>
      </c>
      <c r="AA1611" s="162">
        <f>IFERROR(VLOOKUP(N1611,'P1 Intra-Europees'!$A$15:$H$25,8,0),0)*Z1611</f>
        <v>0</v>
      </c>
      <c r="AB1611" s="163">
        <f t="shared" ref="AB1611:AB1674" si="710">IF(AC1611=$AC$8,0.95,1)*AD1611</f>
        <v>0</v>
      </c>
      <c r="AC1611" s="157" t="str">
        <f>VLOOKUP(B1611,'P2 Origin'!$C$21:$O$176,13,0)</f>
        <v>EUR</v>
      </c>
      <c r="AD1611" s="164">
        <f t="shared" ref="AD1611:AD1674" si="711">SUM(AE1611,AG1611,AI1611,AK1611,AS1611,AT1611,AM1611,AO1611,AQ1611)</f>
        <v>0</v>
      </c>
      <c r="AE1611" s="165">
        <f>IF(AU1611&gt;0.1,VLOOKUP(B1611,'P2 Origin'!$C$21:$M$176,3,0)*H1611,0)</f>
        <v>0</v>
      </c>
      <c r="AF1611" s="166">
        <f t="shared" ref="AF1611:AF1674" si="712">IF(AND(AU1611&gt;=0.1,AU1611&lt;=5.99),AU1611,0)</f>
        <v>0</v>
      </c>
      <c r="AG1611" s="165">
        <f>(VLOOKUP(B1611,'P2 Origin'!$C$21:$M$176,4,0))*AF1611</f>
        <v>0</v>
      </c>
      <c r="AH1611" s="166">
        <f t="shared" ref="AH1611:AH1674" si="713">IF(AND(AU1611&gt;=6,AU1611&lt;=15.99),$AU1611,0)</f>
        <v>0</v>
      </c>
      <c r="AI1611" s="165">
        <f>(VLOOKUP(B1611,'P2 Origin'!$C$21:$M$176,5,0))*AH1611</f>
        <v>0</v>
      </c>
      <c r="AJ1611" s="166">
        <f t="shared" si="699"/>
        <v>0</v>
      </c>
      <c r="AK1611" s="165">
        <f>(VLOOKUP(B1611,'P2 Origin'!$C$21:$M$176,6,0))*AJ1611</f>
        <v>0</v>
      </c>
      <c r="AL1611" s="166">
        <f t="shared" ref="AL1611:AL1674" si="714">IF(AND($AU1611&gt;=26,$AU1611&lt;=35.99),$AU1611,0)</f>
        <v>30</v>
      </c>
      <c r="AM1611" s="165">
        <f>(VLOOKUP($B1611,'P2 Origin'!$C$21:$M$176,7,0))*AL1611</f>
        <v>0</v>
      </c>
      <c r="AN1611" s="166">
        <f t="shared" ref="AN1611:AN1674" si="715">IF(AND($AU1611&gt;=36,$AU1611&lt;=45.99),$AU1611,0)</f>
        <v>0</v>
      </c>
      <c r="AO1611" s="165">
        <f>(VLOOKUP($B1611,'P2 Origin'!$C$21:$M$176,8,0))*AN1611</f>
        <v>0</v>
      </c>
      <c r="AP1611" s="166">
        <f t="shared" ref="AP1611:AP1674" si="716">IF(AND($AU1611&gt;=46,$AU1611&lt;=100),$AU1611,0)</f>
        <v>0</v>
      </c>
      <c r="AQ1611" s="165">
        <f>(VLOOKUP($B1611,'P2 Origin'!$C$21:$M$176,9,0))*AP1611</f>
        <v>0</v>
      </c>
      <c r="AR1611" s="155">
        <f t="shared" si="700"/>
        <v>1</v>
      </c>
      <c r="AS1611" s="164">
        <f>(VLOOKUP(B1611,'P2 Origin'!$C$21:$M$176,10,0))*K1611</f>
        <v>0</v>
      </c>
      <c r="AT1611" s="164">
        <f>(VLOOKUP(B1611,'P2 Origin'!$C$21:$M$176,11,0))*J1611</f>
        <v>0</v>
      </c>
      <c r="AU1611" s="167">
        <v>30</v>
      </c>
      <c r="AV1611" s="168">
        <v>30</v>
      </c>
      <c r="AW1611" s="169">
        <v>0</v>
      </c>
      <c r="AX1611" s="170">
        <f>IF(AU1611&gt;=0.1,'P3 Bureaumarge zee- en luchtvr.'!$D$12,0)</f>
        <v>0</v>
      </c>
      <c r="AY1611" s="163">
        <f t="shared" ref="AY1611:AY1674" si="717">IF(AZ1611=$AC$8,0.95,1)*BA1611</f>
        <v>0</v>
      </c>
      <c r="AZ1611" s="157" t="str">
        <f>VLOOKUP(D1611,'P4 Destination'!$C$21:$O$176,13,0)</f>
        <v>USD</v>
      </c>
      <c r="BA1611" s="164">
        <f t="shared" ref="BA1611:BA1674" si="718">SUM(BB1611,BD1611,BF1611,BN1611,BP1611,BQ1611,BH1611,BJ1611,BL1611)</f>
        <v>0</v>
      </c>
      <c r="BB1611" s="171">
        <f>IF(AU1611&gt;0.1,(VLOOKUP(D1611,'P4 Destination'!$C$21:$M$176,3,0))*I1611,0)</f>
        <v>0</v>
      </c>
      <c r="BC1611" s="172">
        <f t="shared" ref="BC1611:BC1674" si="719">IF(AND($AU1611&gt;=0.1,$AU1611&lt;=5),$AU1611,0)</f>
        <v>0</v>
      </c>
      <c r="BD1611" s="171">
        <f>(VLOOKUP($D1611,'P4 Destination'!$C$21:$M$176,4,0))*BC1611</f>
        <v>0</v>
      </c>
      <c r="BE1611" s="172">
        <f t="shared" ref="BE1611:BE1674" si="720">IF(AND($AU1611&gt;=6,$AU1611&lt;=15.99),$AU1611,0)</f>
        <v>0</v>
      </c>
      <c r="BF1611" s="171">
        <f>(VLOOKUP($D1611,'P4 Destination'!$C$21:$M$176,5,0))*BE1611</f>
        <v>0</v>
      </c>
      <c r="BG1611" s="172">
        <f t="shared" ref="BG1611:BG1674" si="721">IF(AND($AU1611&gt;=16,$AU1611&lt;=25.99),$AU1611,0)</f>
        <v>0</v>
      </c>
      <c r="BH1611" s="171">
        <f>(VLOOKUP($D1611,'P4 Destination'!$C$21:$M$176,6,0))*BG1611</f>
        <v>0</v>
      </c>
      <c r="BI1611" s="172">
        <f t="shared" ref="BI1611:BI1674" si="722">IF(AND($AU1611&gt;=26,$AU1611&lt;=35.99),$AU1611,0)</f>
        <v>30</v>
      </c>
      <c r="BJ1611" s="171">
        <f>(VLOOKUP($D1611,'P4 Destination'!$C$21:$M$176,7,0))*BI1611</f>
        <v>0</v>
      </c>
      <c r="BK1611" s="172">
        <f t="shared" ref="BK1611:BK1674" si="723">IF(AND($AU1611&gt;=36,$AU1611&lt;=45.99),$AU1611,0)</f>
        <v>0</v>
      </c>
      <c r="BL1611" s="171">
        <f>(VLOOKUP($D1611,'P4 Destination'!$C$21:$M$176,8,0))*BK1611</f>
        <v>0</v>
      </c>
      <c r="BM1611" s="172">
        <f t="shared" ref="BM1611:BM1674" si="724">IF(AND($AU1611&gt;=46,$AU1611&lt;=100),$AU1611,0)</f>
        <v>0</v>
      </c>
      <c r="BN1611" s="171">
        <f>(VLOOKUP($D1611,'P4 Destination'!$C$21:$M$176,9,0))*BM1611</f>
        <v>0</v>
      </c>
      <c r="BO1611" s="154">
        <f t="shared" si="701"/>
        <v>1</v>
      </c>
      <c r="BP1611" s="171">
        <f>(VLOOKUP(D1611,'P4 Destination'!$C$21:$M$176,10,0))*K1611</f>
        <v>0</v>
      </c>
      <c r="BQ1611" s="171">
        <f>(VLOOKUP(D1611,'P4 Destination'!$C$21:$M$176,11,0))*J1611</f>
        <v>0</v>
      </c>
      <c r="BR1611" s="173">
        <f t="shared" ref="BR1611:BR1674" si="725">SUM(BS1611:BU1611)</f>
        <v>0</v>
      </c>
      <c r="BS1611" s="173">
        <f>(AV1611*2500)*'P6 Verzekering'!$E$11</f>
        <v>0</v>
      </c>
      <c r="BT1611" s="173">
        <f>(AW1611*2500)*'P6 Verzekering'!$E$12</f>
        <v>0</v>
      </c>
      <c r="BU1611" s="173">
        <f>(L1611*2500)*'P6 Verzekering'!$E$13</f>
        <v>0</v>
      </c>
      <c r="BV1611" s="173">
        <f t="shared" ref="BV1611:BV1674" si="726">SUM(O1611,AB1611,AX1611,AY1611,BR1611)</f>
        <v>0</v>
      </c>
      <c r="BW1611"/>
      <c r="BX1611"/>
    </row>
    <row r="1612" spans="1:76">
      <c r="A1612" s="152" t="s">
        <v>2514</v>
      </c>
      <c r="B1612" s="152" t="s">
        <v>219</v>
      </c>
      <c r="C1612" s="152" t="s">
        <v>219</v>
      </c>
      <c r="D1612" s="152" t="s">
        <v>320</v>
      </c>
      <c r="E1612" s="152" t="s">
        <v>319</v>
      </c>
      <c r="F1612" s="153">
        <f t="shared" si="702"/>
        <v>23</v>
      </c>
      <c r="G1612" s="154">
        <v>1</v>
      </c>
      <c r="H1612" s="154">
        <f>IFERROR(VLOOKUP(B1612,'P2 Origin'!$C$21:$Q$176,15,FALSE),0)</f>
        <v>0</v>
      </c>
      <c r="I1612" s="154">
        <f>IFERROR(VLOOKUP(D1612,'P4 Destination'!$C$21:$Q$176,15,FALSE),0)</f>
        <v>0</v>
      </c>
      <c r="J1612" s="155"/>
      <c r="K1612" s="155">
        <v>1</v>
      </c>
      <c r="L1612" s="156">
        <v>0</v>
      </c>
      <c r="M1612" s="155">
        <v>0</v>
      </c>
      <c r="N1612" s="155">
        <v>0</v>
      </c>
      <c r="O1612" s="157">
        <f t="shared" si="703"/>
        <v>0</v>
      </c>
      <c r="P1612" s="158">
        <f t="shared" si="704"/>
        <v>0</v>
      </c>
      <c r="Q1612" s="159">
        <f>IFERROR(VLOOKUP(N1612,'P1 Intra-Europees'!$A$15:$H$25,3,0),0)*P1612</f>
        <v>0</v>
      </c>
      <c r="R1612" s="160">
        <f t="shared" si="705"/>
        <v>0</v>
      </c>
      <c r="S1612" s="159">
        <f>IFERROR(VLOOKUP(N1612,'P1 Intra-Europees'!$A$15:$H$25,4,0),0)*R1612</f>
        <v>0</v>
      </c>
      <c r="T1612" s="160">
        <f t="shared" si="706"/>
        <v>0</v>
      </c>
      <c r="U1612" s="159">
        <f>IFERROR(VLOOKUP(N1612,'P1 Intra-Europees'!$A$15:$H$25,5,0),0)*T1612</f>
        <v>0</v>
      </c>
      <c r="V1612" s="160">
        <f t="shared" si="707"/>
        <v>0</v>
      </c>
      <c r="W1612" s="159">
        <f>IFERROR(VLOOKUP(N1612,'P1 Intra-Europees'!$A$15:$H$25,6,0),0)*V1612</f>
        <v>0</v>
      </c>
      <c r="X1612" s="160">
        <f t="shared" si="708"/>
        <v>0</v>
      </c>
      <c r="Y1612" s="159">
        <f>IFERROR(VLOOKUP(N1612,'P1 Intra-Europees'!$A$15:$H$25,7,0),0)*X1612</f>
        <v>0</v>
      </c>
      <c r="Z1612" s="161">
        <f t="shared" si="709"/>
        <v>0</v>
      </c>
      <c r="AA1612" s="162">
        <f>IFERROR(VLOOKUP(N1612,'P1 Intra-Europees'!$A$15:$H$25,8,0),0)*Z1612</f>
        <v>0</v>
      </c>
      <c r="AB1612" s="163">
        <f t="shared" si="710"/>
        <v>0</v>
      </c>
      <c r="AC1612" s="157" t="str">
        <f>VLOOKUP(B1612,'P2 Origin'!$C$21:$O$176,13,0)</f>
        <v>EUR</v>
      </c>
      <c r="AD1612" s="164">
        <f t="shared" si="711"/>
        <v>0</v>
      </c>
      <c r="AE1612" s="165">
        <f>IF(AU1612&gt;0.1,VLOOKUP(B1612,'P2 Origin'!$C$21:$M$176,3,0)*H1612,0)</f>
        <v>0</v>
      </c>
      <c r="AF1612" s="166">
        <f t="shared" si="712"/>
        <v>0</v>
      </c>
      <c r="AG1612" s="165">
        <f>(VLOOKUP(B1612,'P2 Origin'!$C$21:$M$176,4,0))*AF1612</f>
        <v>0</v>
      </c>
      <c r="AH1612" s="166">
        <f t="shared" si="713"/>
        <v>0</v>
      </c>
      <c r="AI1612" s="165">
        <f>(VLOOKUP(B1612,'P2 Origin'!$C$21:$M$176,5,0))*AH1612</f>
        <v>0</v>
      </c>
      <c r="AJ1612" s="166">
        <f t="shared" si="699"/>
        <v>23</v>
      </c>
      <c r="AK1612" s="165">
        <f>(VLOOKUP(B1612,'P2 Origin'!$C$21:$M$176,6,0))*AJ1612</f>
        <v>0</v>
      </c>
      <c r="AL1612" s="166">
        <f t="shared" si="714"/>
        <v>0</v>
      </c>
      <c r="AM1612" s="165">
        <f>(VLOOKUP($B1612,'P2 Origin'!$C$21:$M$176,7,0))*AL1612</f>
        <v>0</v>
      </c>
      <c r="AN1612" s="166">
        <f t="shared" si="715"/>
        <v>0</v>
      </c>
      <c r="AO1612" s="165">
        <f>(VLOOKUP($B1612,'P2 Origin'!$C$21:$M$176,8,0))*AN1612</f>
        <v>0</v>
      </c>
      <c r="AP1612" s="166">
        <f t="shared" si="716"/>
        <v>0</v>
      </c>
      <c r="AQ1612" s="165">
        <f>(VLOOKUP($B1612,'P2 Origin'!$C$21:$M$176,9,0))*AP1612</f>
        <v>0</v>
      </c>
      <c r="AR1612" s="155">
        <f t="shared" si="700"/>
        <v>1</v>
      </c>
      <c r="AS1612" s="164">
        <f>(VLOOKUP(B1612,'P2 Origin'!$C$21:$M$176,10,0))*K1612</f>
        <v>0</v>
      </c>
      <c r="AT1612" s="164">
        <f>(VLOOKUP(B1612,'P2 Origin'!$C$21:$M$176,11,0))*J1612</f>
        <v>0</v>
      </c>
      <c r="AU1612" s="167">
        <v>23</v>
      </c>
      <c r="AV1612" s="168">
        <v>23</v>
      </c>
      <c r="AW1612" s="169">
        <v>0</v>
      </c>
      <c r="AX1612" s="170">
        <f>IF(AU1612&gt;=0.1,'P3 Bureaumarge zee- en luchtvr.'!$D$12,0)</f>
        <v>0</v>
      </c>
      <c r="AY1612" s="163">
        <f t="shared" si="717"/>
        <v>0</v>
      </c>
      <c r="AZ1612" s="157" t="str">
        <f>VLOOKUP(D1612,'P4 Destination'!$C$21:$O$176,13,0)</f>
        <v>USD</v>
      </c>
      <c r="BA1612" s="164">
        <f t="shared" si="718"/>
        <v>0</v>
      </c>
      <c r="BB1612" s="171">
        <f>IF(AU1612&gt;0.1,(VLOOKUP(D1612,'P4 Destination'!$C$21:$M$176,3,0))*I1612,0)</f>
        <v>0</v>
      </c>
      <c r="BC1612" s="172">
        <f t="shared" si="719"/>
        <v>0</v>
      </c>
      <c r="BD1612" s="171">
        <f>(VLOOKUP($D1612,'P4 Destination'!$C$21:$M$176,4,0))*BC1612</f>
        <v>0</v>
      </c>
      <c r="BE1612" s="172">
        <f t="shared" si="720"/>
        <v>0</v>
      </c>
      <c r="BF1612" s="171">
        <f>(VLOOKUP($D1612,'P4 Destination'!$C$21:$M$176,5,0))*BE1612</f>
        <v>0</v>
      </c>
      <c r="BG1612" s="172">
        <f t="shared" si="721"/>
        <v>23</v>
      </c>
      <c r="BH1612" s="171">
        <f>(VLOOKUP($D1612,'P4 Destination'!$C$21:$M$176,6,0))*BG1612</f>
        <v>0</v>
      </c>
      <c r="BI1612" s="172">
        <f t="shared" si="722"/>
        <v>0</v>
      </c>
      <c r="BJ1612" s="171">
        <f>(VLOOKUP($D1612,'P4 Destination'!$C$21:$M$176,7,0))*BI1612</f>
        <v>0</v>
      </c>
      <c r="BK1612" s="172">
        <f t="shared" si="723"/>
        <v>0</v>
      </c>
      <c r="BL1612" s="171">
        <f>(VLOOKUP($D1612,'P4 Destination'!$C$21:$M$176,8,0))*BK1612</f>
        <v>0</v>
      </c>
      <c r="BM1612" s="172">
        <f t="shared" si="724"/>
        <v>0</v>
      </c>
      <c r="BN1612" s="171">
        <f>(VLOOKUP($D1612,'P4 Destination'!$C$21:$M$176,9,0))*BM1612</f>
        <v>0</v>
      </c>
      <c r="BO1612" s="154">
        <f t="shared" si="701"/>
        <v>1</v>
      </c>
      <c r="BP1612" s="171">
        <f>(VLOOKUP(D1612,'P4 Destination'!$C$21:$M$176,10,0))*K1612</f>
        <v>0</v>
      </c>
      <c r="BQ1612" s="171">
        <f>(VLOOKUP(D1612,'P4 Destination'!$C$21:$M$176,11,0))*J1612</f>
        <v>0</v>
      </c>
      <c r="BR1612" s="173">
        <f t="shared" si="725"/>
        <v>0</v>
      </c>
      <c r="BS1612" s="173">
        <f>(AV1612*2500)*'P6 Verzekering'!$E$11</f>
        <v>0</v>
      </c>
      <c r="BT1612" s="173">
        <f>(AW1612*2500)*'P6 Verzekering'!$E$12</f>
        <v>0</v>
      </c>
      <c r="BU1612" s="173">
        <f>(L1612*2500)*'P6 Verzekering'!$E$13</f>
        <v>0</v>
      </c>
      <c r="BV1612" s="173">
        <f t="shared" si="726"/>
        <v>0</v>
      </c>
      <c r="BW1612"/>
      <c r="BX1612"/>
    </row>
    <row r="1613" spans="1:76">
      <c r="A1613" s="152" t="s">
        <v>2516</v>
      </c>
      <c r="B1613" s="152" t="s">
        <v>219</v>
      </c>
      <c r="C1613" s="152" t="s">
        <v>219</v>
      </c>
      <c r="D1613" s="152" t="s">
        <v>320</v>
      </c>
      <c r="E1613" s="152" t="s">
        <v>319</v>
      </c>
      <c r="F1613" s="153">
        <f t="shared" si="702"/>
        <v>5</v>
      </c>
      <c r="G1613" s="154">
        <v>1</v>
      </c>
      <c r="H1613" s="154">
        <f>IFERROR(VLOOKUP(B1613,'P2 Origin'!$C$21:$Q$176,15,FALSE),0)</f>
        <v>0</v>
      </c>
      <c r="I1613" s="154">
        <f>IFERROR(VLOOKUP(D1613,'P4 Destination'!$C$21:$Q$176,15,FALSE),0)</f>
        <v>0</v>
      </c>
      <c r="J1613" s="155">
        <v>1</v>
      </c>
      <c r="K1613" s="155"/>
      <c r="L1613" s="156">
        <v>0</v>
      </c>
      <c r="M1613" s="155">
        <v>0</v>
      </c>
      <c r="N1613" s="155">
        <v>0</v>
      </c>
      <c r="O1613" s="157">
        <f t="shared" si="703"/>
        <v>0</v>
      </c>
      <c r="P1613" s="158">
        <f t="shared" si="704"/>
        <v>0</v>
      </c>
      <c r="Q1613" s="159">
        <f>IFERROR(VLOOKUP(N1613,'P1 Intra-Europees'!$A$15:$H$25,3,0),0)*P1613</f>
        <v>0</v>
      </c>
      <c r="R1613" s="160">
        <f t="shared" si="705"/>
        <v>0</v>
      </c>
      <c r="S1613" s="159">
        <f>IFERROR(VLOOKUP(N1613,'P1 Intra-Europees'!$A$15:$H$25,4,0),0)*R1613</f>
        <v>0</v>
      </c>
      <c r="T1613" s="160">
        <f t="shared" si="706"/>
        <v>0</v>
      </c>
      <c r="U1613" s="159">
        <f>IFERROR(VLOOKUP(N1613,'P1 Intra-Europees'!$A$15:$H$25,5,0),0)*T1613</f>
        <v>0</v>
      </c>
      <c r="V1613" s="160">
        <f t="shared" si="707"/>
        <v>0</v>
      </c>
      <c r="W1613" s="159">
        <f>IFERROR(VLOOKUP(N1613,'P1 Intra-Europees'!$A$15:$H$25,6,0),0)*V1613</f>
        <v>0</v>
      </c>
      <c r="X1613" s="160">
        <f t="shared" si="708"/>
        <v>0</v>
      </c>
      <c r="Y1613" s="159">
        <f>IFERROR(VLOOKUP(N1613,'P1 Intra-Europees'!$A$15:$H$25,7,0),0)*X1613</f>
        <v>0</v>
      </c>
      <c r="Z1613" s="161">
        <f t="shared" si="709"/>
        <v>0</v>
      </c>
      <c r="AA1613" s="162">
        <f>IFERROR(VLOOKUP(N1613,'P1 Intra-Europees'!$A$15:$H$25,8,0),0)*Z1613</f>
        <v>0</v>
      </c>
      <c r="AB1613" s="163">
        <f t="shared" si="710"/>
        <v>0</v>
      </c>
      <c r="AC1613" s="157" t="str">
        <f>VLOOKUP(B1613,'P2 Origin'!$C$21:$O$176,13,0)</f>
        <v>EUR</v>
      </c>
      <c r="AD1613" s="164">
        <f t="shared" si="711"/>
        <v>0</v>
      </c>
      <c r="AE1613" s="165">
        <f>IF(AU1613&gt;0.1,VLOOKUP(B1613,'P2 Origin'!$C$21:$M$176,3,0)*H1613,0)</f>
        <v>0</v>
      </c>
      <c r="AF1613" s="166">
        <f t="shared" si="712"/>
        <v>5</v>
      </c>
      <c r="AG1613" s="165">
        <f>(VLOOKUP(B1613,'P2 Origin'!$C$21:$M$176,4,0))*AF1613</f>
        <v>0</v>
      </c>
      <c r="AH1613" s="166">
        <f t="shared" si="713"/>
        <v>0</v>
      </c>
      <c r="AI1613" s="165">
        <f>(VLOOKUP(B1613,'P2 Origin'!$C$21:$M$176,5,0))*AH1613</f>
        <v>0</v>
      </c>
      <c r="AJ1613" s="166">
        <f t="shared" si="699"/>
        <v>0</v>
      </c>
      <c r="AK1613" s="165">
        <f>(VLOOKUP(B1613,'P2 Origin'!$C$21:$M$176,6,0))*AJ1613</f>
        <v>0</v>
      </c>
      <c r="AL1613" s="166">
        <f t="shared" si="714"/>
        <v>0</v>
      </c>
      <c r="AM1613" s="165">
        <f>(VLOOKUP($B1613,'P2 Origin'!$C$21:$M$176,7,0))*AL1613</f>
        <v>0</v>
      </c>
      <c r="AN1613" s="166">
        <f t="shared" si="715"/>
        <v>0</v>
      </c>
      <c r="AO1613" s="165">
        <f>(VLOOKUP($B1613,'P2 Origin'!$C$21:$M$176,8,0))*AN1613</f>
        <v>0</v>
      </c>
      <c r="AP1613" s="166">
        <f t="shared" si="716"/>
        <v>0</v>
      </c>
      <c r="AQ1613" s="165">
        <f>(VLOOKUP($B1613,'P2 Origin'!$C$21:$M$176,9,0))*AP1613</f>
        <v>0</v>
      </c>
      <c r="AR1613" s="155">
        <f t="shared" si="700"/>
        <v>1</v>
      </c>
      <c r="AS1613" s="164">
        <f>(VLOOKUP(B1613,'P2 Origin'!$C$21:$M$176,10,0))*K1613</f>
        <v>0</v>
      </c>
      <c r="AT1613" s="164">
        <f>(VLOOKUP(B1613,'P2 Origin'!$C$21:$M$176,11,0))*J1613</f>
        <v>0</v>
      </c>
      <c r="AU1613" s="167">
        <v>5</v>
      </c>
      <c r="AV1613" s="168">
        <v>5</v>
      </c>
      <c r="AW1613" s="169">
        <v>0</v>
      </c>
      <c r="AX1613" s="170">
        <f>IF(AU1613&gt;=0.1,'P3 Bureaumarge zee- en luchtvr.'!$D$12,0)</f>
        <v>0</v>
      </c>
      <c r="AY1613" s="163">
        <f t="shared" si="717"/>
        <v>0</v>
      </c>
      <c r="AZ1613" s="157" t="str">
        <f>VLOOKUP(D1613,'P4 Destination'!$C$21:$O$176,13,0)</f>
        <v>USD</v>
      </c>
      <c r="BA1613" s="164">
        <f t="shared" si="718"/>
        <v>0</v>
      </c>
      <c r="BB1613" s="171">
        <f>IF(AU1613&gt;0.1,(VLOOKUP(D1613,'P4 Destination'!$C$21:$M$176,3,0))*I1613,0)</f>
        <v>0</v>
      </c>
      <c r="BC1613" s="172">
        <f t="shared" si="719"/>
        <v>5</v>
      </c>
      <c r="BD1613" s="171">
        <f>(VLOOKUP($D1613,'P4 Destination'!$C$21:$M$176,4,0))*BC1613</f>
        <v>0</v>
      </c>
      <c r="BE1613" s="172">
        <f t="shared" si="720"/>
        <v>0</v>
      </c>
      <c r="BF1613" s="171">
        <f>(VLOOKUP($D1613,'P4 Destination'!$C$21:$M$176,5,0))*BE1613</f>
        <v>0</v>
      </c>
      <c r="BG1613" s="172">
        <f t="shared" si="721"/>
        <v>0</v>
      </c>
      <c r="BH1613" s="171">
        <f>(VLOOKUP($D1613,'P4 Destination'!$C$21:$M$176,6,0))*BG1613</f>
        <v>0</v>
      </c>
      <c r="BI1613" s="172">
        <f t="shared" si="722"/>
        <v>0</v>
      </c>
      <c r="BJ1613" s="171">
        <f>(VLOOKUP($D1613,'P4 Destination'!$C$21:$M$176,7,0))*BI1613</f>
        <v>0</v>
      </c>
      <c r="BK1613" s="172">
        <f t="shared" si="723"/>
        <v>0</v>
      </c>
      <c r="BL1613" s="171">
        <f>(VLOOKUP($D1613,'P4 Destination'!$C$21:$M$176,8,0))*BK1613</f>
        <v>0</v>
      </c>
      <c r="BM1613" s="172">
        <f t="shared" si="724"/>
        <v>0</v>
      </c>
      <c r="BN1613" s="171">
        <f>(VLOOKUP($D1613,'P4 Destination'!$C$21:$M$176,9,0))*BM1613</f>
        <v>0</v>
      </c>
      <c r="BO1613" s="154">
        <f t="shared" si="701"/>
        <v>1</v>
      </c>
      <c r="BP1613" s="171">
        <f>(VLOOKUP(D1613,'P4 Destination'!$C$21:$M$176,10,0))*K1613</f>
        <v>0</v>
      </c>
      <c r="BQ1613" s="171">
        <f>(VLOOKUP(D1613,'P4 Destination'!$C$21:$M$176,11,0))*J1613</f>
        <v>0</v>
      </c>
      <c r="BR1613" s="173">
        <f t="shared" si="725"/>
        <v>0</v>
      </c>
      <c r="BS1613" s="173">
        <f>(AV1613*2500)*'P6 Verzekering'!$E$11</f>
        <v>0</v>
      </c>
      <c r="BT1613" s="173">
        <f>(AW1613*2500)*'P6 Verzekering'!$E$12</f>
        <v>0</v>
      </c>
      <c r="BU1613" s="173">
        <f>(L1613*2500)*'P6 Verzekering'!$E$13</f>
        <v>0</v>
      </c>
      <c r="BV1613" s="173">
        <f t="shared" si="726"/>
        <v>0</v>
      </c>
      <c r="BW1613"/>
      <c r="BX1613"/>
    </row>
    <row r="1614" spans="1:76">
      <c r="A1614" s="152" t="s">
        <v>2517</v>
      </c>
      <c r="B1614" s="152" t="s">
        <v>219</v>
      </c>
      <c r="C1614" s="152" t="s">
        <v>219</v>
      </c>
      <c r="D1614" s="152" t="s">
        <v>2518</v>
      </c>
      <c r="E1614" s="152" t="s">
        <v>319</v>
      </c>
      <c r="F1614" s="153">
        <f t="shared" si="702"/>
        <v>27</v>
      </c>
      <c r="G1614" s="154">
        <v>1</v>
      </c>
      <c r="H1614" s="154">
        <f>IFERROR(VLOOKUP(B1614,'P2 Origin'!$C$21:$Q$176,15,FALSE),0)</f>
        <v>0</v>
      </c>
      <c r="I1614" s="154">
        <f>IFERROR(VLOOKUP(D1614,'P4 Destination'!$C$21:$Q$176,15,FALSE),0)</f>
        <v>0</v>
      </c>
      <c r="J1614" s="155"/>
      <c r="K1614" s="155">
        <v>1</v>
      </c>
      <c r="L1614" s="156">
        <v>0</v>
      </c>
      <c r="M1614" s="155">
        <v>0</v>
      </c>
      <c r="N1614" s="155">
        <v>0</v>
      </c>
      <c r="O1614" s="157">
        <f t="shared" si="703"/>
        <v>0</v>
      </c>
      <c r="P1614" s="158">
        <f t="shared" si="704"/>
        <v>0</v>
      </c>
      <c r="Q1614" s="159">
        <f>IFERROR(VLOOKUP(N1614,'P1 Intra-Europees'!$A$15:$H$25,3,0),0)*P1614</f>
        <v>0</v>
      </c>
      <c r="R1614" s="160">
        <f t="shared" si="705"/>
        <v>0</v>
      </c>
      <c r="S1614" s="159">
        <f>IFERROR(VLOOKUP(N1614,'P1 Intra-Europees'!$A$15:$H$25,4,0),0)*R1614</f>
        <v>0</v>
      </c>
      <c r="T1614" s="160">
        <f t="shared" si="706"/>
        <v>0</v>
      </c>
      <c r="U1614" s="159">
        <f>IFERROR(VLOOKUP(N1614,'P1 Intra-Europees'!$A$15:$H$25,5,0),0)*T1614</f>
        <v>0</v>
      </c>
      <c r="V1614" s="160">
        <f t="shared" si="707"/>
        <v>0</v>
      </c>
      <c r="W1614" s="159">
        <f>IFERROR(VLOOKUP(N1614,'P1 Intra-Europees'!$A$15:$H$25,6,0),0)*V1614</f>
        <v>0</v>
      </c>
      <c r="X1614" s="160">
        <f t="shared" si="708"/>
        <v>0</v>
      </c>
      <c r="Y1614" s="159">
        <f>IFERROR(VLOOKUP(N1614,'P1 Intra-Europees'!$A$15:$H$25,7,0),0)*X1614</f>
        <v>0</v>
      </c>
      <c r="Z1614" s="161">
        <f t="shared" si="709"/>
        <v>0</v>
      </c>
      <c r="AA1614" s="162">
        <f>IFERROR(VLOOKUP(N1614,'P1 Intra-Europees'!$A$15:$H$25,8,0),0)*Z1614</f>
        <v>0</v>
      </c>
      <c r="AB1614" s="163">
        <f t="shared" si="710"/>
        <v>0</v>
      </c>
      <c r="AC1614" s="157" t="str">
        <f>VLOOKUP(B1614,'P2 Origin'!$C$21:$O$176,13,0)</f>
        <v>EUR</v>
      </c>
      <c r="AD1614" s="164">
        <f t="shared" si="711"/>
        <v>0</v>
      </c>
      <c r="AE1614" s="165">
        <f>IF(AU1614&gt;0.1,VLOOKUP(B1614,'P2 Origin'!$C$21:$M$176,3,0)*H1614,0)</f>
        <v>0</v>
      </c>
      <c r="AF1614" s="166">
        <f t="shared" si="712"/>
        <v>0</v>
      </c>
      <c r="AG1614" s="165">
        <f>(VLOOKUP(B1614,'P2 Origin'!$C$21:$M$176,4,0))*AF1614</f>
        <v>0</v>
      </c>
      <c r="AH1614" s="166">
        <f t="shared" si="713"/>
        <v>0</v>
      </c>
      <c r="AI1614" s="165">
        <f>(VLOOKUP(B1614,'P2 Origin'!$C$21:$M$176,5,0))*AH1614</f>
        <v>0</v>
      </c>
      <c r="AJ1614" s="166">
        <f t="shared" si="699"/>
        <v>0</v>
      </c>
      <c r="AK1614" s="165">
        <f>(VLOOKUP(B1614,'P2 Origin'!$C$21:$M$176,6,0))*AJ1614</f>
        <v>0</v>
      </c>
      <c r="AL1614" s="166">
        <f t="shared" si="714"/>
        <v>27</v>
      </c>
      <c r="AM1614" s="165">
        <f>(VLOOKUP($B1614,'P2 Origin'!$C$21:$M$176,7,0))*AL1614</f>
        <v>0</v>
      </c>
      <c r="AN1614" s="166">
        <f t="shared" si="715"/>
        <v>0</v>
      </c>
      <c r="AO1614" s="165">
        <f>(VLOOKUP($B1614,'P2 Origin'!$C$21:$M$176,8,0))*AN1614</f>
        <v>0</v>
      </c>
      <c r="AP1614" s="166">
        <f t="shared" si="716"/>
        <v>0</v>
      </c>
      <c r="AQ1614" s="165">
        <f>(VLOOKUP($B1614,'P2 Origin'!$C$21:$M$176,9,0))*AP1614</f>
        <v>0</v>
      </c>
      <c r="AR1614" s="155">
        <f t="shared" si="700"/>
        <v>1</v>
      </c>
      <c r="AS1614" s="164">
        <f>(VLOOKUP(B1614,'P2 Origin'!$C$21:$M$176,10,0))*K1614</f>
        <v>0</v>
      </c>
      <c r="AT1614" s="164">
        <f>(VLOOKUP(B1614,'P2 Origin'!$C$21:$M$176,11,0))*J1614</f>
        <v>0</v>
      </c>
      <c r="AU1614" s="167">
        <v>27</v>
      </c>
      <c r="AV1614" s="168">
        <v>27</v>
      </c>
      <c r="AW1614" s="169">
        <v>0</v>
      </c>
      <c r="AX1614" s="170">
        <f>IF(AU1614&gt;=0.1,'P3 Bureaumarge zee- en luchtvr.'!$D$12,0)</f>
        <v>0</v>
      </c>
      <c r="AY1614" s="163">
        <f t="shared" si="717"/>
        <v>0</v>
      </c>
      <c r="AZ1614" s="157" t="str">
        <f>VLOOKUP(D1614,'P4 Destination'!$C$21:$O$176,13,0)</f>
        <v>USD</v>
      </c>
      <c r="BA1614" s="164">
        <f t="shared" si="718"/>
        <v>0</v>
      </c>
      <c r="BB1614" s="171">
        <f>IF(AU1614&gt;0.1,(VLOOKUP(D1614,'P4 Destination'!$C$21:$M$176,3,0))*I1614,0)</f>
        <v>0</v>
      </c>
      <c r="BC1614" s="172">
        <f t="shared" si="719"/>
        <v>0</v>
      </c>
      <c r="BD1614" s="171">
        <f>(VLOOKUP($D1614,'P4 Destination'!$C$21:$M$176,4,0))*BC1614</f>
        <v>0</v>
      </c>
      <c r="BE1614" s="172">
        <f t="shared" si="720"/>
        <v>0</v>
      </c>
      <c r="BF1614" s="171">
        <f>(VLOOKUP($D1614,'P4 Destination'!$C$21:$M$176,5,0))*BE1614</f>
        <v>0</v>
      </c>
      <c r="BG1614" s="172">
        <f t="shared" si="721"/>
        <v>0</v>
      </c>
      <c r="BH1614" s="171">
        <f>(VLOOKUP($D1614,'P4 Destination'!$C$21:$M$176,6,0))*BG1614</f>
        <v>0</v>
      </c>
      <c r="BI1614" s="172">
        <f t="shared" si="722"/>
        <v>27</v>
      </c>
      <c r="BJ1614" s="171">
        <f>(VLOOKUP($D1614,'P4 Destination'!$C$21:$M$176,7,0))*BI1614</f>
        <v>0</v>
      </c>
      <c r="BK1614" s="172">
        <f t="shared" si="723"/>
        <v>0</v>
      </c>
      <c r="BL1614" s="171">
        <f>(VLOOKUP($D1614,'P4 Destination'!$C$21:$M$176,8,0))*BK1614</f>
        <v>0</v>
      </c>
      <c r="BM1614" s="172">
        <f t="shared" si="724"/>
        <v>0</v>
      </c>
      <c r="BN1614" s="171">
        <f>(VLOOKUP($D1614,'P4 Destination'!$C$21:$M$176,9,0))*BM1614</f>
        <v>0</v>
      </c>
      <c r="BO1614" s="154">
        <f t="shared" si="701"/>
        <v>1</v>
      </c>
      <c r="BP1614" s="171">
        <f>(VLOOKUP(D1614,'P4 Destination'!$C$21:$M$176,10,0))*K1614</f>
        <v>0</v>
      </c>
      <c r="BQ1614" s="171">
        <f>(VLOOKUP(D1614,'P4 Destination'!$C$21:$M$176,11,0))*J1614</f>
        <v>0</v>
      </c>
      <c r="BR1614" s="173">
        <f t="shared" si="725"/>
        <v>0</v>
      </c>
      <c r="BS1614" s="173">
        <f>(AV1614*2500)*'P6 Verzekering'!$E$11</f>
        <v>0</v>
      </c>
      <c r="BT1614" s="173">
        <f>(AW1614*2500)*'P6 Verzekering'!$E$12</f>
        <v>0</v>
      </c>
      <c r="BU1614" s="173">
        <f>(L1614*2500)*'P6 Verzekering'!$E$13</f>
        <v>0</v>
      </c>
      <c r="BV1614" s="173">
        <f t="shared" si="726"/>
        <v>0</v>
      </c>
      <c r="BW1614"/>
      <c r="BX1614"/>
    </row>
    <row r="1615" spans="1:76">
      <c r="A1615" s="152" t="s">
        <v>2519</v>
      </c>
      <c r="B1615" s="152" t="s">
        <v>219</v>
      </c>
      <c r="C1615" s="152" t="s">
        <v>219</v>
      </c>
      <c r="D1615" s="152" t="s">
        <v>320</v>
      </c>
      <c r="E1615" s="152" t="s">
        <v>319</v>
      </c>
      <c r="F1615" s="153">
        <f t="shared" si="702"/>
        <v>24</v>
      </c>
      <c r="G1615" s="154">
        <v>1</v>
      </c>
      <c r="H1615" s="154">
        <f>IFERROR(VLOOKUP(B1615,'P2 Origin'!$C$21:$Q$176,15,FALSE),0)</f>
        <v>0</v>
      </c>
      <c r="I1615" s="154">
        <f>IFERROR(VLOOKUP(D1615,'P4 Destination'!$C$21:$Q$176,15,FALSE),0)</f>
        <v>0</v>
      </c>
      <c r="J1615" s="155"/>
      <c r="K1615" s="155">
        <v>1</v>
      </c>
      <c r="L1615" s="156">
        <v>0</v>
      </c>
      <c r="M1615" s="155">
        <v>0</v>
      </c>
      <c r="N1615" s="155">
        <v>0</v>
      </c>
      <c r="O1615" s="157">
        <f t="shared" si="703"/>
        <v>0</v>
      </c>
      <c r="P1615" s="158">
        <f t="shared" si="704"/>
        <v>0</v>
      </c>
      <c r="Q1615" s="159">
        <f>IFERROR(VLOOKUP(N1615,'P1 Intra-Europees'!$A$15:$H$25,3,0),0)*P1615</f>
        <v>0</v>
      </c>
      <c r="R1615" s="160">
        <f t="shared" si="705"/>
        <v>0</v>
      </c>
      <c r="S1615" s="159">
        <f>IFERROR(VLOOKUP(N1615,'P1 Intra-Europees'!$A$15:$H$25,4,0),0)*R1615</f>
        <v>0</v>
      </c>
      <c r="T1615" s="160">
        <f t="shared" si="706"/>
        <v>0</v>
      </c>
      <c r="U1615" s="159">
        <f>IFERROR(VLOOKUP(N1615,'P1 Intra-Europees'!$A$15:$H$25,5,0),0)*T1615</f>
        <v>0</v>
      </c>
      <c r="V1615" s="160">
        <f t="shared" si="707"/>
        <v>0</v>
      </c>
      <c r="W1615" s="159">
        <f>IFERROR(VLOOKUP(N1615,'P1 Intra-Europees'!$A$15:$H$25,6,0),0)*V1615</f>
        <v>0</v>
      </c>
      <c r="X1615" s="160">
        <f t="shared" si="708"/>
        <v>0</v>
      </c>
      <c r="Y1615" s="159">
        <f>IFERROR(VLOOKUP(N1615,'P1 Intra-Europees'!$A$15:$H$25,7,0),0)*X1615</f>
        <v>0</v>
      </c>
      <c r="Z1615" s="161">
        <f t="shared" si="709"/>
        <v>0</v>
      </c>
      <c r="AA1615" s="162">
        <f>IFERROR(VLOOKUP(N1615,'P1 Intra-Europees'!$A$15:$H$25,8,0),0)*Z1615</f>
        <v>0</v>
      </c>
      <c r="AB1615" s="163">
        <f t="shared" si="710"/>
        <v>0</v>
      </c>
      <c r="AC1615" s="157" t="str">
        <f>VLOOKUP(B1615,'P2 Origin'!$C$21:$O$176,13,0)</f>
        <v>EUR</v>
      </c>
      <c r="AD1615" s="164">
        <f t="shared" si="711"/>
        <v>0</v>
      </c>
      <c r="AE1615" s="165">
        <f>IF(AU1615&gt;0.1,VLOOKUP(B1615,'P2 Origin'!$C$21:$M$176,3,0)*H1615,0)</f>
        <v>0</v>
      </c>
      <c r="AF1615" s="166">
        <f t="shared" si="712"/>
        <v>0</v>
      </c>
      <c r="AG1615" s="165">
        <f>(VLOOKUP(B1615,'P2 Origin'!$C$21:$M$176,4,0))*AF1615</f>
        <v>0</v>
      </c>
      <c r="AH1615" s="166">
        <f t="shared" si="713"/>
        <v>0</v>
      </c>
      <c r="AI1615" s="165">
        <f>(VLOOKUP(B1615,'P2 Origin'!$C$21:$M$176,5,0))*AH1615</f>
        <v>0</v>
      </c>
      <c r="AJ1615" s="166">
        <f t="shared" ref="AJ1615:AJ1678" si="727">IF(AND(AU1615&gt;=16,AU1615&lt;=25.99),$AU1615,0)</f>
        <v>24</v>
      </c>
      <c r="AK1615" s="165">
        <f>(VLOOKUP(B1615,'P2 Origin'!$C$21:$M$176,6,0))*AJ1615</f>
        <v>0</v>
      </c>
      <c r="AL1615" s="166">
        <f t="shared" si="714"/>
        <v>0</v>
      </c>
      <c r="AM1615" s="165">
        <f>(VLOOKUP($B1615,'P2 Origin'!$C$21:$M$176,7,0))*AL1615</f>
        <v>0</v>
      </c>
      <c r="AN1615" s="166">
        <f t="shared" si="715"/>
        <v>0</v>
      </c>
      <c r="AO1615" s="165">
        <f>(VLOOKUP($B1615,'P2 Origin'!$C$21:$M$176,8,0))*AN1615</f>
        <v>0</v>
      </c>
      <c r="AP1615" s="166">
        <f t="shared" si="716"/>
        <v>0</v>
      </c>
      <c r="AQ1615" s="165">
        <f>(VLOOKUP($B1615,'P2 Origin'!$C$21:$M$176,9,0))*AP1615</f>
        <v>0</v>
      </c>
      <c r="AR1615" s="155">
        <f t="shared" si="700"/>
        <v>1</v>
      </c>
      <c r="AS1615" s="164">
        <f>(VLOOKUP(B1615,'P2 Origin'!$C$21:$M$176,10,0))*K1615</f>
        <v>0</v>
      </c>
      <c r="AT1615" s="164">
        <f>(VLOOKUP(B1615,'P2 Origin'!$C$21:$M$176,11,0))*J1615</f>
        <v>0</v>
      </c>
      <c r="AU1615" s="167">
        <v>24</v>
      </c>
      <c r="AV1615" s="168">
        <v>24</v>
      </c>
      <c r="AW1615" s="169">
        <v>0</v>
      </c>
      <c r="AX1615" s="170">
        <f>IF(AU1615&gt;=0.1,'P3 Bureaumarge zee- en luchtvr.'!$D$12,0)</f>
        <v>0</v>
      </c>
      <c r="AY1615" s="163">
        <f t="shared" si="717"/>
        <v>0</v>
      </c>
      <c r="AZ1615" s="157" t="str">
        <f>VLOOKUP(D1615,'P4 Destination'!$C$21:$O$176,13,0)</f>
        <v>USD</v>
      </c>
      <c r="BA1615" s="164">
        <f t="shared" si="718"/>
        <v>0</v>
      </c>
      <c r="BB1615" s="171">
        <f>IF(AU1615&gt;0.1,(VLOOKUP(D1615,'P4 Destination'!$C$21:$M$176,3,0))*I1615,0)</f>
        <v>0</v>
      </c>
      <c r="BC1615" s="172">
        <f t="shared" si="719"/>
        <v>0</v>
      </c>
      <c r="BD1615" s="171">
        <f>(VLOOKUP($D1615,'P4 Destination'!$C$21:$M$176,4,0))*BC1615</f>
        <v>0</v>
      </c>
      <c r="BE1615" s="172">
        <f t="shared" si="720"/>
        <v>0</v>
      </c>
      <c r="BF1615" s="171">
        <f>(VLOOKUP($D1615,'P4 Destination'!$C$21:$M$176,5,0))*BE1615</f>
        <v>0</v>
      </c>
      <c r="BG1615" s="172">
        <f t="shared" si="721"/>
        <v>24</v>
      </c>
      <c r="BH1615" s="171">
        <f>(VLOOKUP($D1615,'P4 Destination'!$C$21:$M$176,6,0))*BG1615</f>
        <v>0</v>
      </c>
      <c r="BI1615" s="172">
        <f t="shared" si="722"/>
        <v>0</v>
      </c>
      <c r="BJ1615" s="171">
        <f>(VLOOKUP($D1615,'P4 Destination'!$C$21:$M$176,7,0))*BI1615</f>
        <v>0</v>
      </c>
      <c r="BK1615" s="172">
        <f t="shared" si="723"/>
        <v>0</v>
      </c>
      <c r="BL1615" s="171">
        <f>(VLOOKUP($D1615,'P4 Destination'!$C$21:$M$176,8,0))*BK1615</f>
        <v>0</v>
      </c>
      <c r="BM1615" s="172">
        <f t="shared" si="724"/>
        <v>0</v>
      </c>
      <c r="BN1615" s="171">
        <f>(VLOOKUP($D1615,'P4 Destination'!$C$21:$M$176,9,0))*BM1615</f>
        <v>0</v>
      </c>
      <c r="BO1615" s="154">
        <f t="shared" si="701"/>
        <v>1</v>
      </c>
      <c r="BP1615" s="171">
        <f>(VLOOKUP(D1615,'P4 Destination'!$C$21:$M$176,10,0))*K1615</f>
        <v>0</v>
      </c>
      <c r="BQ1615" s="171">
        <f>(VLOOKUP(D1615,'P4 Destination'!$C$21:$M$176,11,0))*J1615</f>
        <v>0</v>
      </c>
      <c r="BR1615" s="173">
        <f t="shared" si="725"/>
        <v>0</v>
      </c>
      <c r="BS1615" s="173">
        <f>(AV1615*2500)*'P6 Verzekering'!$E$11</f>
        <v>0</v>
      </c>
      <c r="BT1615" s="173">
        <f>(AW1615*2500)*'P6 Verzekering'!$E$12</f>
        <v>0</v>
      </c>
      <c r="BU1615" s="173">
        <f>(L1615*2500)*'P6 Verzekering'!$E$13</f>
        <v>0</v>
      </c>
      <c r="BV1615" s="173">
        <f t="shared" si="726"/>
        <v>0</v>
      </c>
      <c r="BW1615"/>
      <c r="BX1615"/>
    </row>
    <row r="1616" spans="1:76">
      <c r="A1616" s="152" t="s">
        <v>2521</v>
      </c>
      <c r="B1616" s="152" t="s">
        <v>219</v>
      </c>
      <c r="C1616" s="152" t="s">
        <v>219</v>
      </c>
      <c r="D1616" s="152" t="s">
        <v>320</v>
      </c>
      <c r="E1616" s="152" t="s">
        <v>319</v>
      </c>
      <c r="F1616" s="153">
        <f t="shared" si="702"/>
        <v>42</v>
      </c>
      <c r="G1616" s="154">
        <v>1</v>
      </c>
      <c r="H1616" s="154">
        <f>IFERROR(VLOOKUP(B1616,'P2 Origin'!$C$21:$Q$176,15,FALSE),0)</f>
        <v>0</v>
      </c>
      <c r="I1616" s="154">
        <f>IFERROR(VLOOKUP(D1616,'P4 Destination'!$C$21:$Q$176,15,FALSE),0)</f>
        <v>0</v>
      </c>
      <c r="J1616" s="155"/>
      <c r="K1616" s="155">
        <v>1</v>
      </c>
      <c r="L1616" s="156">
        <v>0</v>
      </c>
      <c r="M1616" s="155">
        <v>0</v>
      </c>
      <c r="N1616" s="155">
        <v>0</v>
      </c>
      <c r="O1616" s="157">
        <f t="shared" si="703"/>
        <v>0</v>
      </c>
      <c r="P1616" s="158">
        <f t="shared" si="704"/>
        <v>0</v>
      </c>
      <c r="Q1616" s="159">
        <f>IFERROR(VLOOKUP(N1616,'P1 Intra-Europees'!$A$15:$H$25,3,0),0)*P1616</f>
        <v>0</v>
      </c>
      <c r="R1616" s="160">
        <f t="shared" si="705"/>
        <v>0</v>
      </c>
      <c r="S1616" s="159">
        <f>IFERROR(VLOOKUP(N1616,'P1 Intra-Europees'!$A$15:$H$25,4,0),0)*R1616</f>
        <v>0</v>
      </c>
      <c r="T1616" s="160">
        <f t="shared" si="706"/>
        <v>0</v>
      </c>
      <c r="U1616" s="159">
        <f>IFERROR(VLOOKUP(N1616,'P1 Intra-Europees'!$A$15:$H$25,5,0),0)*T1616</f>
        <v>0</v>
      </c>
      <c r="V1616" s="160">
        <f t="shared" si="707"/>
        <v>0</v>
      </c>
      <c r="W1616" s="159">
        <f>IFERROR(VLOOKUP(N1616,'P1 Intra-Europees'!$A$15:$H$25,6,0),0)*V1616</f>
        <v>0</v>
      </c>
      <c r="X1616" s="160">
        <f t="shared" si="708"/>
        <v>0</v>
      </c>
      <c r="Y1616" s="159">
        <f>IFERROR(VLOOKUP(N1616,'P1 Intra-Europees'!$A$15:$H$25,7,0),0)*X1616</f>
        <v>0</v>
      </c>
      <c r="Z1616" s="161">
        <f t="shared" si="709"/>
        <v>0</v>
      </c>
      <c r="AA1616" s="162">
        <f>IFERROR(VLOOKUP(N1616,'P1 Intra-Europees'!$A$15:$H$25,8,0),0)*Z1616</f>
        <v>0</v>
      </c>
      <c r="AB1616" s="163">
        <f t="shared" si="710"/>
        <v>0</v>
      </c>
      <c r="AC1616" s="157" t="str">
        <f>VLOOKUP(B1616,'P2 Origin'!$C$21:$O$176,13,0)</f>
        <v>EUR</v>
      </c>
      <c r="AD1616" s="164">
        <f t="shared" si="711"/>
        <v>0</v>
      </c>
      <c r="AE1616" s="165">
        <f>IF(AU1616&gt;0.1,VLOOKUP(B1616,'P2 Origin'!$C$21:$M$176,3,0)*H1616,0)</f>
        <v>0</v>
      </c>
      <c r="AF1616" s="166">
        <f t="shared" si="712"/>
        <v>0</v>
      </c>
      <c r="AG1616" s="165">
        <f>(VLOOKUP(B1616,'P2 Origin'!$C$21:$M$176,4,0))*AF1616</f>
        <v>0</v>
      </c>
      <c r="AH1616" s="166">
        <f t="shared" si="713"/>
        <v>0</v>
      </c>
      <c r="AI1616" s="165">
        <f>(VLOOKUP(B1616,'P2 Origin'!$C$21:$M$176,5,0))*AH1616</f>
        <v>0</v>
      </c>
      <c r="AJ1616" s="166">
        <f t="shared" si="727"/>
        <v>0</v>
      </c>
      <c r="AK1616" s="165">
        <f>(VLOOKUP(B1616,'P2 Origin'!$C$21:$M$176,6,0))*AJ1616</f>
        <v>0</v>
      </c>
      <c r="AL1616" s="166">
        <f t="shared" si="714"/>
        <v>0</v>
      </c>
      <c r="AM1616" s="165">
        <f>(VLOOKUP($B1616,'P2 Origin'!$C$21:$M$176,7,0))*AL1616</f>
        <v>0</v>
      </c>
      <c r="AN1616" s="166">
        <f t="shared" si="715"/>
        <v>42</v>
      </c>
      <c r="AO1616" s="165">
        <f>(VLOOKUP($B1616,'P2 Origin'!$C$21:$M$176,8,0))*AN1616</f>
        <v>0</v>
      </c>
      <c r="AP1616" s="166">
        <f t="shared" si="716"/>
        <v>0</v>
      </c>
      <c r="AQ1616" s="165">
        <f>(VLOOKUP($B1616,'P2 Origin'!$C$21:$M$176,9,0))*AP1616</f>
        <v>0</v>
      </c>
      <c r="AR1616" s="155">
        <f t="shared" si="700"/>
        <v>1</v>
      </c>
      <c r="AS1616" s="164">
        <f>(VLOOKUP(B1616,'P2 Origin'!$C$21:$M$176,10,0))*K1616</f>
        <v>0</v>
      </c>
      <c r="AT1616" s="164">
        <f>(VLOOKUP(B1616,'P2 Origin'!$C$21:$M$176,11,0))*J1616</f>
        <v>0</v>
      </c>
      <c r="AU1616" s="167">
        <v>42</v>
      </c>
      <c r="AV1616" s="168">
        <v>42</v>
      </c>
      <c r="AW1616" s="169">
        <v>0</v>
      </c>
      <c r="AX1616" s="170">
        <f>IF(AU1616&gt;=0.1,'P3 Bureaumarge zee- en luchtvr.'!$D$12,0)</f>
        <v>0</v>
      </c>
      <c r="AY1616" s="163">
        <f t="shared" si="717"/>
        <v>0</v>
      </c>
      <c r="AZ1616" s="157" t="str">
        <f>VLOOKUP(D1616,'P4 Destination'!$C$21:$O$176,13,0)</f>
        <v>USD</v>
      </c>
      <c r="BA1616" s="164">
        <f t="shared" si="718"/>
        <v>0</v>
      </c>
      <c r="BB1616" s="171">
        <f>IF(AU1616&gt;0.1,(VLOOKUP(D1616,'P4 Destination'!$C$21:$M$176,3,0))*I1616,0)</f>
        <v>0</v>
      </c>
      <c r="BC1616" s="172">
        <f t="shared" si="719"/>
        <v>0</v>
      </c>
      <c r="BD1616" s="171">
        <f>(VLOOKUP($D1616,'P4 Destination'!$C$21:$M$176,4,0))*BC1616</f>
        <v>0</v>
      </c>
      <c r="BE1616" s="172">
        <f t="shared" si="720"/>
        <v>0</v>
      </c>
      <c r="BF1616" s="171">
        <f>(VLOOKUP($D1616,'P4 Destination'!$C$21:$M$176,5,0))*BE1616</f>
        <v>0</v>
      </c>
      <c r="BG1616" s="172">
        <f t="shared" si="721"/>
        <v>0</v>
      </c>
      <c r="BH1616" s="171">
        <f>(VLOOKUP($D1616,'P4 Destination'!$C$21:$M$176,6,0))*BG1616</f>
        <v>0</v>
      </c>
      <c r="BI1616" s="172">
        <f t="shared" si="722"/>
        <v>0</v>
      </c>
      <c r="BJ1616" s="171">
        <f>(VLOOKUP($D1616,'P4 Destination'!$C$21:$M$176,7,0))*BI1616</f>
        <v>0</v>
      </c>
      <c r="BK1616" s="172">
        <f t="shared" si="723"/>
        <v>42</v>
      </c>
      <c r="BL1616" s="171">
        <f>(VLOOKUP($D1616,'P4 Destination'!$C$21:$M$176,8,0))*BK1616</f>
        <v>0</v>
      </c>
      <c r="BM1616" s="172">
        <f t="shared" si="724"/>
        <v>0</v>
      </c>
      <c r="BN1616" s="171">
        <f>(VLOOKUP($D1616,'P4 Destination'!$C$21:$M$176,9,0))*BM1616</f>
        <v>0</v>
      </c>
      <c r="BO1616" s="154">
        <f t="shared" si="701"/>
        <v>1</v>
      </c>
      <c r="BP1616" s="171">
        <f>(VLOOKUP(D1616,'P4 Destination'!$C$21:$M$176,10,0))*K1616</f>
        <v>0</v>
      </c>
      <c r="BQ1616" s="171">
        <f>(VLOOKUP(D1616,'P4 Destination'!$C$21:$M$176,11,0))*J1616</f>
        <v>0</v>
      </c>
      <c r="BR1616" s="173">
        <f t="shared" si="725"/>
        <v>0</v>
      </c>
      <c r="BS1616" s="173">
        <f>(AV1616*2500)*'P6 Verzekering'!$E$11</f>
        <v>0</v>
      </c>
      <c r="BT1616" s="173">
        <f>(AW1616*2500)*'P6 Verzekering'!$E$12</f>
        <v>0</v>
      </c>
      <c r="BU1616" s="173">
        <f>(L1616*2500)*'P6 Verzekering'!$E$13</f>
        <v>0</v>
      </c>
      <c r="BV1616" s="173">
        <f t="shared" si="726"/>
        <v>0</v>
      </c>
      <c r="BW1616"/>
      <c r="BX1616"/>
    </row>
    <row r="1617" spans="1:76">
      <c r="A1617" s="152" t="s">
        <v>2526</v>
      </c>
      <c r="B1617" s="152" t="s">
        <v>219</v>
      </c>
      <c r="C1617" s="152" t="s">
        <v>219</v>
      </c>
      <c r="D1617" s="152" t="s">
        <v>320</v>
      </c>
      <c r="E1617" s="152" t="s">
        <v>319</v>
      </c>
      <c r="F1617" s="153">
        <f t="shared" si="702"/>
        <v>30</v>
      </c>
      <c r="G1617" s="154">
        <v>1</v>
      </c>
      <c r="H1617" s="154">
        <f>IFERROR(VLOOKUP(B1617,'P2 Origin'!$C$21:$Q$176,15,FALSE),0)</f>
        <v>0</v>
      </c>
      <c r="I1617" s="154">
        <f>IFERROR(VLOOKUP(D1617,'P4 Destination'!$C$21:$Q$176,15,FALSE),0)</f>
        <v>0</v>
      </c>
      <c r="J1617" s="155"/>
      <c r="K1617" s="155">
        <v>1</v>
      </c>
      <c r="L1617" s="156">
        <v>0</v>
      </c>
      <c r="M1617" s="155">
        <v>0</v>
      </c>
      <c r="N1617" s="155">
        <v>0</v>
      </c>
      <c r="O1617" s="157">
        <f t="shared" si="703"/>
        <v>0</v>
      </c>
      <c r="P1617" s="158">
        <f t="shared" si="704"/>
        <v>0</v>
      </c>
      <c r="Q1617" s="159">
        <f>IFERROR(VLOOKUP(N1617,'P1 Intra-Europees'!$A$15:$H$25,3,0),0)*P1617</f>
        <v>0</v>
      </c>
      <c r="R1617" s="160">
        <f t="shared" si="705"/>
        <v>0</v>
      </c>
      <c r="S1617" s="159">
        <f>IFERROR(VLOOKUP(N1617,'P1 Intra-Europees'!$A$15:$H$25,4,0),0)*R1617</f>
        <v>0</v>
      </c>
      <c r="T1617" s="160">
        <f t="shared" si="706"/>
        <v>0</v>
      </c>
      <c r="U1617" s="159">
        <f>IFERROR(VLOOKUP(N1617,'P1 Intra-Europees'!$A$15:$H$25,5,0),0)*T1617</f>
        <v>0</v>
      </c>
      <c r="V1617" s="160">
        <f t="shared" si="707"/>
        <v>0</v>
      </c>
      <c r="W1617" s="159">
        <f>IFERROR(VLOOKUP(N1617,'P1 Intra-Europees'!$A$15:$H$25,6,0),0)*V1617</f>
        <v>0</v>
      </c>
      <c r="X1617" s="160">
        <f t="shared" si="708"/>
        <v>0</v>
      </c>
      <c r="Y1617" s="159">
        <f>IFERROR(VLOOKUP(N1617,'P1 Intra-Europees'!$A$15:$H$25,7,0),0)*X1617</f>
        <v>0</v>
      </c>
      <c r="Z1617" s="161">
        <f t="shared" si="709"/>
        <v>0</v>
      </c>
      <c r="AA1617" s="162">
        <f>IFERROR(VLOOKUP(N1617,'P1 Intra-Europees'!$A$15:$H$25,8,0),0)*Z1617</f>
        <v>0</v>
      </c>
      <c r="AB1617" s="163">
        <f t="shared" si="710"/>
        <v>0</v>
      </c>
      <c r="AC1617" s="157" t="str">
        <f>VLOOKUP(B1617,'P2 Origin'!$C$21:$O$176,13,0)</f>
        <v>EUR</v>
      </c>
      <c r="AD1617" s="164">
        <f t="shared" si="711"/>
        <v>0</v>
      </c>
      <c r="AE1617" s="165">
        <f>IF(AU1617&gt;0.1,VLOOKUP(B1617,'P2 Origin'!$C$21:$M$176,3,0)*H1617,0)</f>
        <v>0</v>
      </c>
      <c r="AF1617" s="166">
        <f t="shared" si="712"/>
        <v>0</v>
      </c>
      <c r="AG1617" s="165">
        <f>(VLOOKUP(B1617,'P2 Origin'!$C$21:$M$176,4,0))*AF1617</f>
        <v>0</v>
      </c>
      <c r="AH1617" s="166">
        <f t="shared" si="713"/>
        <v>0</v>
      </c>
      <c r="AI1617" s="165">
        <f>(VLOOKUP(B1617,'P2 Origin'!$C$21:$M$176,5,0))*AH1617</f>
        <v>0</v>
      </c>
      <c r="AJ1617" s="166">
        <f t="shared" si="727"/>
        <v>0</v>
      </c>
      <c r="AK1617" s="165">
        <f>(VLOOKUP(B1617,'P2 Origin'!$C$21:$M$176,6,0))*AJ1617</f>
        <v>0</v>
      </c>
      <c r="AL1617" s="166">
        <f t="shared" si="714"/>
        <v>30</v>
      </c>
      <c r="AM1617" s="165">
        <f>(VLOOKUP($B1617,'P2 Origin'!$C$21:$M$176,7,0))*AL1617</f>
        <v>0</v>
      </c>
      <c r="AN1617" s="166">
        <f t="shared" si="715"/>
        <v>0</v>
      </c>
      <c r="AO1617" s="165">
        <f>(VLOOKUP($B1617,'P2 Origin'!$C$21:$M$176,8,0))*AN1617</f>
        <v>0</v>
      </c>
      <c r="AP1617" s="166">
        <f t="shared" si="716"/>
        <v>0</v>
      </c>
      <c r="AQ1617" s="165">
        <f>(VLOOKUP($B1617,'P2 Origin'!$C$21:$M$176,9,0))*AP1617</f>
        <v>0</v>
      </c>
      <c r="AR1617" s="155">
        <f t="shared" si="700"/>
        <v>1</v>
      </c>
      <c r="AS1617" s="164">
        <f>(VLOOKUP(B1617,'P2 Origin'!$C$21:$M$176,10,0))*K1617</f>
        <v>0</v>
      </c>
      <c r="AT1617" s="164">
        <f>(VLOOKUP(B1617,'P2 Origin'!$C$21:$M$176,11,0))*J1617</f>
        <v>0</v>
      </c>
      <c r="AU1617" s="167">
        <v>30</v>
      </c>
      <c r="AV1617" s="168">
        <v>30</v>
      </c>
      <c r="AW1617" s="169">
        <v>0</v>
      </c>
      <c r="AX1617" s="170">
        <f>IF(AU1617&gt;=0.1,'P3 Bureaumarge zee- en luchtvr.'!$D$12,0)</f>
        <v>0</v>
      </c>
      <c r="AY1617" s="163">
        <f t="shared" si="717"/>
        <v>0</v>
      </c>
      <c r="AZ1617" s="157" t="str">
        <f>VLOOKUP(D1617,'P4 Destination'!$C$21:$O$176,13,0)</f>
        <v>USD</v>
      </c>
      <c r="BA1617" s="164">
        <f t="shared" si="718"/>
        <v>0</v>
      </c>
      <c r="BB1617" s="171">
        <f>IF(AU1617&gt;0.1,(VLOOKUP(D1617,'P4 Destination'!$C$21:$M$176,3,0))*I1617,0)</f>
        <v>0</v>
      </c>
      <c r="BC1617" s="172">
        <f t="shared" si="719"/>
        <v>0</v>
      </c>
      <c r="BD1617" s="171">
        <f>(VLOOKUP($D1617,'P4 Destination'!$C$21:$M$176,4,0))*BC1617</f>
        <v>0</v>
      </c>
      <c r="BE1617" s="172">
        <f t="shared" si="720"/>
        <v>0</v>
      </c>
      <c r="BF1617" s="171">
        <f>(VLOOKUP($D1617,'P4 Destination'!$C$21:$M$176,5,0))*BE1617</f>
        <v>0</v>
      </c>
      <c r="BG1617" s="172">
        <f t="shared" si="721"/>
        <v>0</v>
      </c>
      <c r="BH1617" s="171">
        <f>(VLOOKUP($D1617,'P4 Destination'!$C$21:$M$176,6,0))*BG1617</f>
        <v>0</v>
      </c>
      <c r="BI1617" s="172">
        <f t="shared" si="722"/>
        <v>30</v>
      </c>
      <c r="BJ1617" s="171">
        <f>(VLOOKUP($D1617,'P4 Destination'!$C$21:$M$176,7,0))*BI1617</f>
        <v>0</v>
      </c>
      <c r="BK1617" s="172">
        <f t="shared" si="723"/>
        <v>0</v>
      </c>
      <c r="BL1617" s="171">
        <f>(VLOOKUP($D1617,'P4 Destination'!$C$21:$M$176,8,0))*BK1617</f>
        <v>0</v>
      </c>
      <c r="BM1617" s="172">
        <f t="shared" si="724"/>
        <v>0</v>
      </c>
      <c r="BN1617" s="171">
        <f>(VLOOKUP($D1617,'P4 Destination'!$C$21:$M$176,9,0))*BM1617</f>
        <v>0</v>
      </c>
      <c r="BO1617" s="154">
        <f t="shared" si="701"/>
        <v>1</v>
      </c>
      <c r="BP1617" s="171">
        <f>(VLOOKUP(D1617,'P4 Destination'!$C$21:$M$176,10,0))*K1617</f>
        <v>0</v>
      </c>
      <c r="BQ1617" s="171">
        <f>(VLOOKUP(D1617,'P4 Destination'!$C$21:$M$176,11,0))*J1617</f>
        <v>0</v>
      </c>
      <c r="BR1617" s="173">
        <f t="shared" si="725"/>
        <v>0</v>
      </c>
      <c r="BS1617" s="173">
        <f>(AV1617*2500)*'P6 Verzekering'!$E$11</f>
        <v>0</v>
      </c>
      <c r="BT1617" s="173">
        <f>(AW1617*2500)*'P6 Verzekering'!$E$12</f>
        <v>0</v>
      </c>
      <c r="BU1617" s="173">
        <f>(L1617*2500)*'P6 Verzekering'!$E$13</f>
        <v>0</v>
      </c>
      <c r="BV1617" s="173">
        <f t="shared" si="726"/>
        <v>0</v>
      </c>
      <c r="BW1617"/>
      <c r="BX1617"/>
    </row>
    <row r="1618" spans="1:76">
      <c r="A1618" s="152" t="s">
        <v>2527</v>
      </c>
      <c r="B1618" s="152" t="s">
        <v>219</v>
      </c>
      <c r="C1618" s="152" t="s">
        <v>219</v>
      </c>
      <c r="D1618" s="152" t="s">
        <v>320</v>
      </c>
      <c r="E1618" s="152" t="s">
        <v>319</v>
      </c>
      <c r="F1618" s="153">
        <f t="shared" si="702"/>
        <v>29</v>
      </c>
      <c r="G1618" s="154">
        <v>1</v>
      </c>
      <c r="H1618" s="154">
        <f>IFERROR(VLOOKUP(B1618,'P2 Origin'!$C$21:$Q$176,15,FALSE),0)</f>
        <v>0</v>
      </c>
      <c r="I1618" s="154">
        <f>IFERROR(VLOOKUP(D1618,'P4 Destination'!$C$21:$Q$176,15,FALSE),0)</f>
        <v>0</v>
      </c>
      <c r="J1618" s="155"/>
      <c r="K1618" s="155">
        <v>1</v>
      </c>
      <c r="L1618" s="156">
        <v>0</v>
      </c>
      <c r="M1618" s="155">
        <v>0</v>
      </c>
      <c r="N1618" s="155">
        <v>0</v>
      </c>
      <c r="O1618" s="157">
        <f t="shared" si="703"/>
        <v>0</v>
      </c>
      <c r="P1618" s="158">
        <f t="shared" si="704"/>
        <v>0</v>
      </c>
      <c r="Q1618" s="159">
        <f>IFERROR(VLOOKUP(N1618,'P1 Intra-Europees'!$A$15:$H$25,3,0),0)*P1618</f>
        <v>0</v>
      </c>
      <c r="R1618" s="160">
        <f t="shared" si="705"/>
        <v>0</v>
      </c>
      <c r="S1618" s="159">
        <f>IFERROR(VLOOKUP(N1618,'P1 Intra-Europees'!$A$15:$H$25,4,0),0)*R1618</f>
        <v>0</v>
      </c>
      <c r="T1618" s="160">
        <f t="shared" si="706"/>
        <v>0</v>
      </c>
      <c r="U1618" s="159">
        <f>IFERROR(VLOOKUP(N1618,'P1 Intra-Europees'!$A$15:$H$25,5,0),0)*T1618</f>
        <v>0</v>
      </c>
      <c r="V1618" s="160">
        <f t="shared" si="707"/>
        <v>0</v>
      </c>
      <c r="W1618" s="159">
        <f>IFERROR(VLOOKUP(N1618,'P1 Intra-Europees'!$A$15:$H$25,6,0),0)*V1618</f>
        <v>0</v>
      </c>
      <c r="X1618" s="160">
        <f t="shared" si="708"/>
        <v>0</v>
      </c>
      <c r="Y1618" s="159">
        <f>IFERROR(VLOOKUP(N1618,'P1 Intra-Europees'!$A$15:$H$25,7,0),0)*X1618</f>
        <v>0</v>
      </c>
      <c r="Z1618" s="161">
        <f t="shared" si="709"/>
        <v>0</v>
      </c>
      <c r="AA1618" s="162">
        <f>IFERROR(VLOOKUP(N1618,'P1 Intra-Europees'!$A$15:$H$25,8,0),0)*Z1618</f>
        <v>0</v>
      </c>
      <c r="AB1618" s="163">
        <f t="shared" si="710"/>
        <v>0</v>
      </c>
      <c r="AC1618" s="157" t="str">
        <f>VLOOKUP(B1618,'P2 Origin'!$C$21:$O$176,13,0)</f>
        <v>EUR</v>
      </c>
      <c r="AD1618" s="164">
        <f t="shared" si="711"/>
        <v>0</v>
      </c>
      <c r="AE1618" s="165">
        <f>IF(AU1618&gt;0.1,VLOOKUP(B1618,'P2 Origin'!$C$21:$M$176,3,0)*H1618,0)</f>
        <v>0</v>
      </c>
      <c r="AF1618" s="166">
        <f t="shared" si="712"/>
        <v>0</v>
      </c>
      <c r="AG1618" s="165">
        <f>(VLOOKUP(B1618,'P2 Origin'!$C$21:$M$176,4,0))*AF1618</f>
        <v>0</v>
      </c>
      <c r="AH1618" s="166">
        <f t="shared" si="713"/>
        <v>0</v>
      </c>
      <c r="AI1618" s="165">
        <f>(VLOOKUP(B1618,'P2 Origin'!$C$21:$M$176,5,0))*AH1618</f>
        <v>0</v>
      </c>
      <c r="AJ1618" s="166">
        <f t="shared" si="727"/>
        <v>0</v>
      </c>
      <c r="AK1618" s="165">
        <f>(VLOOKUP(B1618,'P2 Origin'!$C$21:$M$176,6,0))*AJ1618</f>
        <v>0</v>
      </c>
      <c r="AL1618" s="166">
        <f t="shared" si="714"/>
        <v>29</v>
      </c>
      <c r="AM1618" s="165">
        <f>(VLOOKUP($B1618,'P2 Origin'!$C$21:$M$176,7,0))*AL1618</f>
        <v>0</v>
      </c>
      <c r="AN1618" s="166">
        <f t="shared" si="715"/>
        <v>0</v>
      </c>
      <c r="AO1618" s="165">
        <f>(VLOOKUP($B1618,'P2 Origin'!$C$21:$M$176,8,0))*AN1618</f>
        <v>0</v>
      </c>
      <c r="AP1618" s="166">
        <f t="shared" si="716"/>
        <v>0</v>
      </c>
      <c r="AQ1618" s="165">
        <f>(VLOOKUP($B1618,'P2 Origin'!$C$21:$M$176,9,0))*AP1618</f>
        <v>0</v>
      </c>
      <c r="AR1618" s="155">
        <f t="shared" si="700"/>
        <v>1</v>
      </c>
      <c r="AS1618" s="164">
        <f>(VLOOKUP(B1618,'P2 Origin'!$C$21:$M$176,10,0))*K1618</f>
        <v>0</v>
      </c>
      <c r="AT1618" s="164">
        <f>(VLOOKUP(B1618,'P2 Origin'!$C$21:$M$176,11,0))*J1618</f>
        <v>0</v>
      </c>
      <c r="AU1618" s="167">
        <v>29</v>
      </c>
      <c r="AV1618" s="168">
        <v>29</v>
      </c>
      <c r="AW1618" s="169">
        <v>0</v>
      </c>
      <c r="AX1618" s="170">
        <f>IF(AU1618&gt;=0.1,'P3 Bureaumarge zee- en luchtvr.'!$D$12,0)</f>
        <v>0</v>
      </c>
      <c r="AY1618" s="163">
        <f t="shared" si="717"/>
        <v>0</v>
      </c>
      <c r="AZ1618" s="157" t="str">
        <f>VLOOKUP(D1618,'P4 Destination'!$C$21:$O$176,13,0)</f>
        <v>USD</v>
      </c>
      <c r="BA1618" s="164">
        <f t="shared" si="718"/>
        <v>0</v>
      </c>
      <c r="BB1618" s="171">
        <f>IF(AU1618&gt;0.1,(VLOOKUP(D1618,'P4 Destination'!$C$21:$M$176,3,0))*I1618,0)</f>
        <v>0</v>
      </c>
      <c r="BC1618" s="172">
        <f t="shared" si="719"/>
        <v>0</v>
      </c>
      <c r="BD1618" s="171">
        <f>(VLOOKUP($D1618,'P4 Destination'!$C$21:$M$176,4,0))*BC1618</f>
        <v>0</v>
      </c>
      <c r="BE1618" s="172">
        <f t="shared" si="720"/>
        <v>0</v>
      </c>
      <c r="BF1618" s="171">
        <f>(VLOOKUP($D1618,'P4 Destination'!$C$21:$M$176,5,0))*BE1618</f>
        <v>0</v>
      </c>
      <c r="BG1618" s="172">
        <f t="shared" si="721"/>
        <v>0</v>
      </c>
      <c r="BH1618" s="171">
        <f>(VLOOKUP($D1618,'P4 Destination'!$C$21:$M$176,6,0))*BG1618</f>
        <v>0</v>
      </c>
      <c r="BI1618" s="172">
        <f t="shared" si="722"/>
        <v>29</v>
      </c>
      <c r="BJ1618" s="171">
        <f>(VLOOKUP($D1618,'P4 Destination'!$C$21:$M$176,7,0))*BI1618</f>
        <v>0</v>
      </c>
      <c r="BK1618" s="172">
        <f t="shared" si="723"/>
        <v>0</v>
      </c>
      <c r="BL1618" s="171">
        <f>(VLOOKUP($D1618,'P4 Destination'!$C$21:$M$176,8,0))*BK1618</f>
        <v>0</v>
      </c>
      <c r="BM1618" s="172">
        <f t="shared" si="724"/>
        <v>0</v>
      </c>
      <c r="BN1618" s="171">
        <f>(VLOOKUP($D1618,'P4 Destination'!$C$21:$M$176,9,0))*BM1618</f>
        <v>0</v>
      </c>
      <c r="BO1618" s="154">
        <f t="shared" si="701"/>
        <v>1</v>
      </c>
      <c r="BP1618" s="171">
        <f>(VLOOKUP(D1618,'P4 Destination'!$C$21:$M$176,10,0))*K1618</f>
        <v>0</v>
      </c>
      <c r="BQ1618" s="171">
        <f>(VLOOKUP(D1618,'P4 Destination'!$C$21:$M$176,11,0))*J1618</f>
        <v>0</v>
      </c>
      <c r="BR1618" s="173">
        <f t="shared" si="725"/>
        <v>0</v>
      </c>
      <c r="BS1618" s="173">
        <f>(AV1618*2500)*'P6 Verzekering'!$E$11</f>
        <v>0</v>
      </c>
      <c r="BT1618" s="173">
        <f>(AW1618*2500)*'P6 Verzekering'!$E$12</f>
        <v>0</v>
      </c>
      <c r="BU1618" s="173">
        <f>(L1618*2500)*'P6 Verzekering'!$E$13</f>
        <v>0</v>
      </c>
      <c r="BV1618" s="173">
        <f t="shared" si="726"/>
        <v>0</v>
      </c>
      <c r="BW1618"/>
      <c r="BX1618"/>
    </row>
    <row r="1619" spans="1:76">
      <c r="A1619" s="152" t="s">
        <v>2529</v>
      </c>
      <c r="B1619" s="152" t="s">
        <v>219</v>
      </c>
      <c r="C1619" s="152" t="s">
        <v>219</v>
      </c>
      <c r="D1619" s="152" t="s">
        <v>320</v>
      </c>
      <c r="E1619" s="152" t="s">
        <v>319</v>
      </c>
      <c r="F1619" s="153">
        <f t="shared" si="702"/>
        <v>33</v>
      </c>
      <c r="G1619" s="154">
        <v>1</v>
      </c>
      <c r="H1619" s="154">
        <f>IFERROR(VLOOKUP(B1619,'P2 Origin'!$C$21:$Q$176,15,FALSE),0)</f>
        <v>0</v>
      </c>
      <c r="I1619" s="154">
        <f>IFERROR(VLOOKUP(D1619,'P4 Destination'!$C$21:$Q$176,15,FALSE),0)</f>
        <v>0</v>
      </c>
      <c r="J1619" s="155"/>
      <c r="K1619" s="155">
        <v>1</v>
      </c>
      <c r="L1619" s="156">
        <v>0</v>
      </c>
      <c r="M1619" s="155">
        <v>0</v>
      </c>
      <c r="N1619" s="155">
        <v>0</v>
      </c>
      <c r="O1619" s="157">
        <f t="shared" si="703"/>
        <v>0</v>
      </c>
      <c r="P1619" s="158">
        <f t="shared" si="704"/>
        <v>0</v>
      </c>
      <c r="Q1619" s="159">
        <f>IFERROR(VLOOKUP(N1619,'P1 Intra-Europees'!$A$15:$H$25,3,0),0)*P1619</f>
        <v>0</v>
      </c>
      <c r="R1619" s="160">
        <f t="shared" si="705"/>
        <v>0</v>
      </c>
      <c r="S1619" s="159">
        <f>IFERROR(VLOOKUP(N1619,'P1 Intra-Europees'!$A$15:$H$25,4,0),0)*R1619</f>
        <v>0</v>
      </c>
      <c r="T1619" s="160">
        <f t="shared" si="706"/>
        <v>0</v>
      </c>
      <c r="U1619" s="159">
        <f>IFERROR(VLOOKUP(N1619,'P1 Intra-Europees'!$A$15:$H$25,5,0),0)*T1619</f>
        <v>0</v>
      </c>
      <c r="V1619" s="160">
        <f t="shared" si="707"/>
        <v>0</v>
      </c>
      <c r="W1619" s="159">
        <f>IFERROR(VLOOKUP(N1619,'P1 Intra-Europees'!$A$15:$H$25,6,0),0)*V1619</f>
        <v>0</v>
      </c>
      <c r="X1619" s="160">
        <f t="shared" si="708"/>
        <v>0</v>
      </c>
      <c r="Y1619" s="159">
        <f>IFERROR(VLOOKUP(N1619,'P1 Intra-Europees'!$A$15:$H$25,7,0),0)*X1619</f>
        <v>0</v>
      </c>
      <c r="Z1619" s="161">
        <f t="shared" si="709"/>
        <v>0</v>
      </c>
      <c r="AA1619" s="162">
        <f>IFERROR(VLOOKUP(N1619,'P1 Intra-Europees'!$A$15:$H$25,8,0),0)*Z1619</f>
        <v>0</v>
      </c>
      <c r="AB1619" s="163">
        <f t="shared" si="710"/>
        <v>0</v>
      </c>
      <c r="AC1619" s="157" t="str">
        <f>VLOOKUP(B1619,'P2 Origin'!$C$21:$O$176,13,0)</f>
        <v>EUR</v>
      </c>
      <c r="AD1619" s="164">
        <f t="shared" si="711"/>
        <v>0</v>
      </c>
      <c r="AE1619" s="165">
        <f>IF(AU1619&gt;0.1,VLOOKUP(B1619,'P2 Origin'!$C$21:$M$176,3,0)*H1619,0)</f>
        <v>0</v>
      </c>
      <c r="AF1619" s="166">
        <f t="shared" si="712"/>
        <v>0</v>
      </c>
      <c r="AG1619" s="165">
        <f>(VLOOKUP(B1619,'P2 Origin'!$C$21:$M$176,4,0))*AF1619</f>
        <v>0</v>
      </c>
      <c r="AH1619" s="166">
        <f t="shared" si="713"/>
        <v>0</v>
      </c>
      <c r="AI1619" s="165">
        <f>(VLOOKUP(B1619,'P2 Origin'!$C$21:$M$176,5,0))*AH1619</f>
        <v>0</v>
      </c>
      <c r="AJ1619" s="166">
        <f t="shared" si="727"/>
        <v>0</v>
      </c>
      <c r="AK1619" s="165">
        <f>(VLOOKUP(B1619,'P2 Origin'!$C$21:$M$176,6,0))*AJ1619</f>
        <v>0</v>
      </c>
      <c r="AL1619" s="166">
        <f t="shared" si="714"/>
        <v>33</v>
      </c>
      <c r="AM1619" s="165">
        <f>(VLOOKUP($B1619,'P2 Origin'!$C$21:$M$176,7,0))*AL1619</f>
        <v>0</v>
      </c>
      <c r="AN1619" s="166">
        <f t="shared" si="715"/>
        <v>0</v>
      </c>
      <c r="AO1619" s="165">
        <f>(VLOOKUP($B1619,'P2 Origin'!$C$21:$M$176,8,0))*AN1619</f>
        <v>0</v>
      </c>
      <c r="AP1619" s="166">
        <f t="shared" si="716"/>
        <v>0</v>
      </c>
      <c r="AQ1619" s="165">
        <f>(VLOOKUP($B1619,'P2 Origin'!$C$21:$M$176,9,0))*AP1619</f>
        <v>0</v>
      </c>
      <c r="AR1619" s="155">
        <f t="shared" si="700"/>
        <v>1</v>
      </c>
      <c r="AS1619" s="164">
        <f>(VLOOKUP(B1619,'P2 Origin'!$C$21:$M$176,10,0))*K1619</f>
        <v>0</v>
      </c>
      <c r="AT1619" s="164">
        <f>(VLOOKUP(B1619,'P2 Origin'!$C$21:$M$176,11,0))*J1619</f>
        <v>0</v>
      </c>
      <c r="AU1619" s="167">
        <v>33</v>
      </c>
      <c r="AV1619" s="168">
        <v>33</v>
      </c>
      <c r="AW1619" s="169">
        <v>0</v>
      </c>
      <c r="AX1619" s="170">
        <f>IF(AU1619&gt;=0.1,'P3 Bureaumarge zee- en luchtvr.'!$D$12,0)</f>
        <v>0</v>
      </c>
      <c r="AY1619" s="163">
        <f t="shared" si="717"/>
        <v>0</v>
      </c>
      <c r="AZ1619" s="157" t="str">
        <f>VLOOKUP(D1619,'P4 Destination'!$C$21:$O$176,13,0)</f>
        <v>USD</v>
      </c>
      <c r="BA1619" s="164">
        <f t="shared" si="718"/>
        <v>0</v>
      </c>
      <c r="BB1619" s="171">
        <f>IF(AU1619&gt;0.1,(VLOOKUP(D1619,'P4 Destination'!$C$21:$M$176,3,0))*I1619,0)</f>
        <v>0</v>
      </c>
      <c r="BC1619" s="172">
        <f t="shared" si="719"/>
        <v>0</v>
      </c>
      <c r="BD1619" s="171">
        <f>(VLOOKUP($D1619,'P4 Destination'!$C$21:$M$176,4,0))*BC1619</f>
        <v>0</v>
      </c>
      <c r="BE1619" s="172">
        <f t="shared" si="720"/>
        <v>0</v>
      </c>
      <c r="BF1619" s="171">
        <f>(VLOOKUP($D1619,'P4 Destination'!$C$21:$M$176,5,0))*BE1619</f>
        <v>0</v>
      </c>
      <c r="BG1619" s="172">
        <f t="shared" si="721"/>
        <v>0</v>
      </c>
      <c r="BH1619" s="171">
        <f>(VLOOKUP($D1619,'P4 Destination'!$C$21:$M$176,6,0))*BG1619</f>
        <v>0</v>
      </c>
      <c r="BI1619" s="172">
        <f t="shared" si="722"/>
        <v>33</v>
      </c>
      <c r="BJ1619" s="171">
        <f>(VLOOKUP($D1619,'P4 Destination'!$C$21:$M$176,7,0))*BI1619</f>
        <v>0</v>
      </c>
      <c r="BK1619" s="172">
        <f t="shared" si="723"/>
        <v>0</v>
      </c>
      <c r="BL1619" s="171">
        <f>(VLOOKUP($D1619,'P4 Destination'!$C$21:$M$176,8,0))*BK1619</f>
        <v>0</v>
      </c>
      <c r="BM1619" s="172">
        <f t="shared" si="724"/>
        <v>0</v>
      </c>
      <c r="BN1619" s="171">
        <f>(VLOOKUP($D1619,'P4 Destination'!$C$21:$M$176,9,0))*BM1619</f>
        <v>0</v>
      </c>
      <c r="BO1619" s="154">
        <f t="shared" si="701"/>
        <v>1</v>
      </c>
      <c r="BP1619" s="171">
        <f>(VLOOKUP(D1619,'P4 Destination'!$C$21:$M$176,10,0))*K1619</f>
        <v>0</v>
      </c>
      <c r="BQ1619" s="171">
        <f>(VLOOKUP(D1619,'P4 Destination'!$C$21:$M$176,11,0))*J1619</f>
        <v>0</v>
      </c>
      <c r="BR1619" s="173">
        <f t="shared" si="725"/>
        <v>0</v>
      </c>
      <c r="BS1619" s="173">
        <f>(AV1619*2500)*'P6 Verzekering'!$E$11</f>
        <v>0</v>
      </c>
      <c r="BT1619" s="173">
        <f>(AW1619*2500)*'P6 Verzekering'!$E$12</f>
        <v>0</v>
      </c>
      <c r="BU1619" s="173">
        <f>(L1619*2500)*'P6 Verzekering'!$E$13</f>
        <v>0</v>
      </c>
      <c r="BV1619" s="173">
        <f t="shared" si="726"/>
        <v>0</v>
      </c>
      <c r="BW1619"/>
      <c r="BX1619"/>
    </row>
    <row r="1620" spans="1:76">
      <c r="A1620" s="152" t="s">
        <v>2539</v>
      </c>
      <c r="B1620" s="152" t="s">
        <v>219</v>
      </c>
      <c r="C1620" s="152" t="s">
        <v>219</v>
      </c>
      <c r="D1620" s="152" t="s">
        <v>320</v>
      </c>
      <c r="E1620" s="152" t="s">
        <v>319</v>
      </c>
      <c r="F1620" s="153">
        <f t="shared" si="702"/>
        <v>60</v>
      </c>
      <c r="G1620" s="154">
        <v>0</v>
      </c>
      <c r="H1620" s="154">
        <f>IFERROR(VLOOKUP(B1620,'P2 Origin'!$C$21:$Q$176,15,FALSE),0)</f>
        <v>0</v>
      </c>
      <c r="I1620" s="154">
        <f>IFERROR(VLOOKUP(D1620,'P4 Destination'!$C$21:$Q$176,15,FALSE),0)</f>
        <v>0</v>
      </c>
      <c r="J1620" s="155"/>
      <c r="K1620" s="155"/>
      <c r="L1620" s="156">
        <v>0</v>
      </c>
      <c r="M1620" s="155">
        <v>0</v>
      </c>
      <c r="N1620" s="155">
        <v>0</v>
      </c>
      <c r="O1620" s="157">
        <f t="shared" si="703"/>
        <v>0</v>
      </c>
      <c r="P1620" s="158">
        <f t="shared" si="704"/>
        <v>0</v>
      </c>
      <c r="Q1620" s="159">
        <f>IFERROR(VLOOKUP(N1620,'P1 Intra-Europees'!$A$15:$H$25,3,0),0)*P1620</f>
        <v>0</v>
      </c>
      <c r="R1620" s="160">
        <f t="shared" si="705"/>
        <v>0</v>
      </c>
      <c r="S1620" s="159">
        <f>IFERROR(VLOOKUP(N1620,'P1 Intra-Europees'!$A$15:$H$25,4,0),0)*R1620</f>
        <v>0</v>
      </c>
      <c r="T1620" s="160">
        <f t="shared" si="706"/>
        <v>0</v>
      </c>
      <c r="U1620" s="159">
        <f>IFERROR(VLOOKUP(N1620,'P1 Intra-Europees'!$A$15:$H$25,5,0),0)*T1620</f>
        <v>0</v>
      </c>
      <c r="V1620" s="160">
        <f t="shared" si="707"/>
        <v>0</v>
      </c>
      <c r="W1620" s="159">
        <f>IFERROR(VLOOKUP(N1620,'P1 Intra-Europees'!$A$15:$H$25,6,0),0)*V1620</f>
        <v>0</v>
      </c>
      <c r="X1620" s="160">
        <f t="shared" si="708"/>
        <v>0</v>
      </c>
      <c r="Y1620" s="159">
        <f>IFERROR(VLOOKUP(N1620,'P1 Intra-Europees'!$A$15:$H$25,7,0),0)*X1620</f>
        <v>0</v>
      </c>
      <c r="Z1620" s="161">
        <f t="shared" si="709"/>
        <v>0</v>
      </c>
      <c r="AA1620" s="162">
        <f>IFERROR(VLOOKUP(N1620,'P1 Intra-Europees'!$A$15:$H$25,8,0),0)*Z1620</f>
        <v>0</v>
      </c>
      <c r="AB1620" s="163">
        <f t="shared" si="710"/>
        <v>0</v>
      </c>
      <c r="AC1620" s="157" t="str">
        <f>VLOOKUP(B1620,'P2 Origin'!$C$21:$O$176,13,0)</f>
        <v>EUR</v>
      </c>
      <c r="AD1620" s="164">
        <f t="shared" si="711"/>
        <v>0</v>
      </c>
      <c r="AE1620" s="165">
        <f>IF(AU1620&gt;0.1,VLOOKUP(B1620,'P2 Origin'!$C$21:$M$176,3,0)*H1620,0)</f>
        <v>0</v>
      </c>
      <c r="AF1620" s="166">
        <f t="shared" si="712"/>
        <v>0</v>
      </c>
      <c r="AG1620" s="165">
        <f>(VLOOKUP(B1620,'P2 Origin'!$C$21:$M$176,4,0))*AF1620</f>
        <v>0</v>
      </c>
      <c r="AH1620" s="166">
        <f t="shared" si="713"/>
        <v>0</v>
      </c>
      <c r="AI1620" s="165">
        <f>(VLOOKUP(B1620,'P2 Origin'!$C$21:$M$176,5,0))*AH1620</f>
        <v>0</v>
      </c>
      <c r="AJ1620" s="166">
        <f t="shared" si="727"/>
        <v>0</v>
      </c>
      <c r="AK1620" s="165">
        <f>(VLOOKUP(B1620,'P2 Origin'!$C$21:$M$176,6,0))*AJ1620</f>
        <v>0</v>
      </c>
      <c r="AL1620" s="166">
        <f t="shared" si="714"/>
        <v>0</v>
      </c>
      <c r="AM1620" s="165">
        <f>(VLOOKUP($B1620,'P2 Origin'!$C$21:$M$176,7,0))*AL1620</f>
        <v>0</v>
      </c>
      <c r="AN1620" s="166">
        <f t="shared" si="715"/>
        <v>0</v>
      </c>
      <c r="AO1620" s="165">
        <f>(VLOOKUP($B1620,'P2 Origin'!$C$21:$M$176,8,0))*AN1620</f>
        <v>0</v>
      </c>
      <c r="AP1620" s="166">
        <f t="shared" si="716"/>
        <v>60</v>
      </c>
      <c r="AQ1620" s="165">
        <f>(VLOOKUP($B1620,'P2 Origin'!$C$21:$M$176,9,0))*AP1620</f>
        <v>0</v>
      </c>
      <c r="AR1620" s="155">
        <f t="shared" si="700"/>
        <v>0</v>
      </c>
      <c r="AS1620" s="164">
        <f>(VLOOKUP(B1620,'P2 Origin'!$C$21:$M$176,10,0))*K1620</f>
        <v>0</v>
      </c>
      <c r="AT1620" s="164">
        <f>(VLOOKUP(B1620,'P2 Origin'!$C$21:$M$176,11,0))*J1620</f>
        <v>0</v>
      </c>
      <c r="AU1620" s="167">
        <v>60</v>
      </c>
      <c r="AV1620" s="168">
        <v>60</v>
      </c>
      <c r="AW1620" s="169">
        <v>0</v>
      </c>
      <c r="AX1620" s="170">
        <f>IF(AU1620&gt;=0.1,'P3 Bureaumarge zee- en luchtvr.'!$D$12,0)</f>
        <v>0</v>
      </c>
      <c r="AY1620" s="163">
        <f t="shared" si="717"/>
        <v>0</v>
      </c>
      <c r="AZ1620" s="157" t="str">
        <f>VLOOKUP(D1620,'P4 Destination'!$C$21:$O$176,13,0)</f>
        <v>USD</v>
      </c>
      <c r="BA1620" s="164">
        <f t="shared" si="718"/>
        <v>0</v>
      </c>
      <c r="BB1620" s="171">
        <f>IF(AU1620&gt;0.1,(VLOOKUP(D1620,'P4 Destination'!$C$21:$M$176,3,0))*I1620,0)</f>
        <v>0</v>
      </c>
      <c r="BC1620" s="172">
        <f t="shared" si="719"/>
        <v>0</v>
      </c>
      <c r="BD1620" s="171">
        <f>(VLOOKUP($D1620,'P4 Destination'!$C$21:$M$176,4,0))*BC1620</f>
        <v>0</v>
      </c>
      <c r="BE1620" s="172">
        <f t="shared" si="720"/>
        <v>0</v>
      </c>
      <c r="BF1620" s="171">
        <f>(VLOOKUP($D1620,'P4 Destination'!$C$21:$M$176,5,0))*BE1620</f>
        <v>0</v>
      </c>
      <c r="BG1620" s="172">
        <f t="shared" si="721"/>
        <v>0</v>
      </c>
      <c r="BH1620" s="171">
        <f>(VLOOKUP($D1620,'P4 Destination'!$C$21:$M$176,6,0))*BG1620</f>
        <v>0</v>
      </c>
      <c r="BI1620" s="172">
        <f t="shared" si="722"/>
        <v>0</v>
      </c>
      <c r="BJ1620" s="171">
        <f>(VLOOKUP($D1620,'P4 Destination'!$C$21:$M$176,7,0))*BI1620</f>
        <v>0</v>
      </c>
      <c r="BK1620" s="172">
        <f t="shared" si="723"/>
        <v>0</v>
      </c>
      <c r="BL1620" s="171">
        <f>(VLOOKUP($D1620,'P4 Destination'!$C$21:$M$176,8,0))*BK1620</f>
        <v>0</v>
      </c>
      <c r="BM1620" s="172">
        <f t="shared" si="724"/>
        <v>60</v>
      </c>
      <c r="BN1620" s="171">
        <f>(VLOOKUP($D1620,'P4 Destination'!$C$21:$M$176,9,0))*BM1620</f>
        <v>0</v>
      </c>
      <c r="BO1620" s="154">
        <f t="shared" si="701"/>
        <v>0</v>
      </c>
      <c r="BP1620" s="171">
        <f>(VLOOKUP(D1620,'P4 Destination'!$C$21:$M$176,10,0))*K1620</f>
        <v>0</v>
      </c>
      <c r="BQ1620" s="171">
        <f>(VLOOKUP(D1620,'P4 Destination'!$C$21:$M$176,11,0))*J1620</f>
        <v>0</v>
      </c>
      <c r="BR1620" s="173">
        <f t="shared" si="725"/>
        <v>0</v>
      </c>
      <c r="BS1620" s="173">
        <f>(AV1620*2500)*'P6 Verzekering'!$E$11</f>
        <v>0</v>
      </c>
      <c r="BT1620" s="173">
        <f>(AW1620*2500)*'P6 Verzekering'!$E$12</f>
        <v>0</v>
      </c>
      <c r="BU1620" s="173">
        <f>(L1620*2500)*'P6 Verzekering'!$E$13</f>
        <v>0</v>
      </c>
      <c r="BV1620" s="173">
        <f t="shared" si="726"/>
        <v>0</v>
      </c>
      <c r="BW1620"/>
      <c r="BX1620"/>
    </row>
    <row r="1621" spans="1:76">
      <c r="A1621" s="152" t="s">
        <v>2541</v>
      </c>
      <c r="B1621" s="152" t="s">
        <v>219</v>
      </c>
      <c r="C1621" s="152" t="s">
        <v>219</v>
      </c>
      <c r="D1621" s="152" t="s">
        <v>320</v>
      </c>
      <c r="E1621" s="152" t="s">
        <v>319</v>
      </c>
      <c r="F1621" s="153">
        <f t="shared" si="702"/>
        <v>30</v>
      </c>
      <c r="G1621" s="154">
        <v>1</v>
      </c>
      <c r="H1621" s="154">
        <f>IFERROR(VLOOKUP(B1621,'P2 Origin'!$C$21:$Q$176,15,FALSE),0)</f>
        <v>0</v>
      </c>
      <c r="I1621" s="154">
        <f>IFERROR(VLOOKUP(D1621,'P4 Destination'!$C$21:$Q$176,15,FALSE),0)</f>
        <v>0</v>
      </c>
      <c r="J1621" s="155"/>
      <c r="K1621" s="155">
        <v>1</v>
      </c>
      <c r="L1621" s="156">
        <v>0</v>
      </c>
      <c r="M1621" s="155">
        <v>0</v>
      </c>
      <c r="N1621" s="155">
        <v>0</v>
      </c>
      <c r="O1621" s="157">
        <f t="shared" si="703"/>
        <v>0</v>
      </c>
      <c r="P1621" s="158">
        <f t="shared" si="704"/>
        <v>0</v>
      </c>
      <c r="Q1621" s="159">
        <f>IFERROR(VLOOKUP(N1621,'P1 Intra-Europees'!$A$15:$H$25,3,0),0)*P1621</f>
        <v>0</v>
      </c>
      <c r="R1621" s="160">
        <f t="shared" si="705"/>
        <v>0</v>
      </c>
      <c r="S1621" s="159">
        <f>IFERROR(VLOOKUP(N1621,'P1 Intra-Europees'!$A$15:$H$25,4,0),0)*R1621</f>
        <v>0</v>
      </c>
      <c r="T1621" s="160">
        <f t="shared" si="706"/>
        <v>0</v>
      </c>
      <c r="U1621" s="159">
        <f>IFERROR(VLOOKUP(N1621,'P1 Intra-Europees'!$A$15:$H$25,5,0),0)*T1621</f>
        <v>0</v>
      </c>
      <c r="V1621" s="160">
        <f t="shared" si="707"/>
        <v>0</v>
      </c>
      <c r="W1621" s="159">
        <f>IFERROR(VLOOKUP(N1621,'P1 Intra-Europees'!$A$15:$H$25,6,0),0)*V1621</f>
        <v>0</v>
      </c>
      <c r="X1621" s="160">
        <f t="shared" si="708"/>
        <v>0</v>
      </c>
      <c r="Y1621" s="159">
        <f>IFERROR(VLOOKUP(N1621,'P1 Intra-Europees'!$A$15:$H$25,7,0),0)*X1621</f>
        <v>0</v>
      </c>
      <c r="Z1621" s="161">
        <f t="shared" si="709"/>
        <v>0</v>
      </c>
      <c r="AA1621" s="162">
        <f>IFERROR(VLOOKUP(N1621,'P1 Intra-Europees'!$A$15:$H$25,8,0),0)*Z1621</f>
        <v>0</v>
      </c>
      <c r="AB1621" s="163">
        <f t="shared" si="710"/>
        <v>0</v>
      </c>
      <c r="AC1621" s="157" t="str">
        <f>VLOOKUP(B1621,'P2 Origin'!$C$21:$O$176,13,0)</f>
        <v>EUR</v>
      </c>
      <c r="AD1621" s="164">
        <f t="shared" si="711"/>
        <v>0</v>
      </c>
      <c r="AE1621" s="165">
        <f>IF(AU1621&gt;0.1,VLOOKUP(B1621,'P2 Origin'!$C$21:$M$176,3,0)*H1621,0)</f>
        <v>0</v>
      </c>
      <c r="AF1621" s="166">
        <f t="shared" si="712"/>
        <v>0</v>
      </c>
      <c r="AG1621" s="165">
        <f>(VLOOKUP(B1621,'P2 Origin'!$C$21:$M$176,4,0))*AF1621</f>
        <v>0</v>
      </c>
      <c r="AH1621" s="166">
        <f t="shared" si="713"/>
        <v>0</v>
      </c>
      <c r="AI1621" s="165">
        <f>(VLOOKUP(B1621,'P2 Origin'!$C$21:$M$176,5,0))*AH1621</f>
        <v>0</v>
      </c>
      <c r="AJ1621" s="166">
        <f t="shared" si="727"/>
        <v>0</v>
      </c>
      <c r="AK1621" s="165">
        <f>(VLOOKUP(B1621,'P2 Origin'!$C$21:$M$176,6,0))*AJ1621</f>
        <v>0</v>
      </c>
      <c r="AL1621" s="166">
        <f t="shared" si="714"/>
        <v>30</v>
      </c>
      <c r="AM1621" s="165">
        <f>(VLOOKUP($B1621,'P2 Origin'!$C$21:$M$176,7,0))*AL1621</f>
        <v>0</v>
      </c>
      <c r="AN1621" s="166">
        <f t="shared" si="715"/>
        <v>0</v>
      </c>
      <c r="AO1621" s="165">
        <f>(VLOOKUP($B1621,'P2 Origin'!$C$21:$M$176,8,0))*AN1621</f>
        <v>0</v>
      </c>
      <c r="AP1621" s="166">
        <f t="shared" si="716"/>
        <v>0</v>
      </c>
      <c r="AQ1621" s="165">
        <f>(VLOOKUP($B1621,'P2 Origin'!$C$21:$M$176,9,0))*AP1621</f>
        <v>0</v>
      </c>
      <c r="AR1621" s="155">
        <f t="shared" si="700"/>
        <v>1</v>
      </c>
      <c r="AS1621" s="164">
        <f>(VLOOKUP(B1621,'P2 Origin'!$C$21:$M$176,10,0))*K1621</f>
        <v>0</v>
      </c>
      <c r="AT1621" s="164">
        <f>(VLOOKUP(B1621,'P2 Origin'!$C$21:$M$176,11,0))*J1621</f>
        <v>0</v>
      </c>
      <c r="AU1621" s="167">
        <v>30</v>
      </c>
      <c r="AV1621" s="168">
        <v>30</v>
      </c>
      <c r="AW1621" s="169">
        <v>0</v>
      </c>
      <c r="AX1621" s="170">
        <f>IF(AU1621&gt;=0.1,'P3 Bureaumarge zee- en luchtvr.'!$D$12,0)</f>
        <v>0</v>
      </c>
      <c r="AY1621" s="163">
        <f t="shared" si="717"/>
        <v>0</v>
      </c>
      <c r="AZ1621" s="157" t="str">
        <f>VLOOKUP(D1621,'P4 Destination'!$C$21:$O$176,13,0)</f>
        <v>USD</v>
      </c>
      <c r="BA1621" s="164">
        <f t="shared" si="718"/>
        <v>0</v>
      </c>
      <c r="BB1621" s="171">
        <f>IF(AU1621&gt;0.1,(VLOOKUP(D1621,'P4 Destination'!$C$21:$M$176,3,0))*I1621,0)</f>
        <v>0</v>
      </c>
      <c r="BC1621" s="172">
        <f t="shared" si="719"/>
        <v>0</v>
      </c>
      <c r="BD1621" s="171">
        <f>(VLOOKUP($D1621,'P4 Destination'!$C$21:$M$176,4,0))*BC1621</f>
        <v>0</v>
      </c>
      <c r="BE1621" s="172">
        <f t="shared" si="720"/>
        <v>0</v>
      </c>
      <c r="BF1621" s="171">
        <f>(VLOOKUP($D1621,'P4 Destination'!$C$21:$M$176,5,0))*BE1621</f>
        <v>0</v>
      </c>
      <c r="BG1621" s="172">
        <f t="shared" si="721"/>
        <v>0</v>
      </c>
      <c r="BH1621" s="171">
        <f>(VLOOKUP($D1621,'P4 Destination'!$C$21:$M$176,6,0))*BG1621</f>
        <v>0</v>
      </c>
      <c r="BI1621" s="172">
        <f t="shared" si="722"/>
        <v>30</v>
      </c>
      <c r="BJ1621" s="171">
        <f>(VLOOKUP($D1621,'P4 Destination'!$C$21:$M$176,7,0))*BI1621</f>
        <v>0</v>
      </c>
      <c r="BK1621" s="172">
        <f t="shared" si="723"/>
        <v>0</v>
      </c>
      <c r="BL1621" s="171">
        <f>(VLOOKUP($D1621,'P4 Destination'!$C$21:$M$176,8,0))*BK1621</f>
        <v>0</v>
      </c>
      <c r="BM1621" s="172">
        <f t="shared" si="724"/>
        <v>0</v>
      </c>
      <c r="BN1621" s="171">
        <f>(VLOOKUP($D1621,'P4 Destination'!$C$21:$M$176,9,0))*BM1621</f>
        <v>0</v>
      </c>
      <c r="BO1621" s="154">
        <f t="shared" si="701"/>
        <v>1</v>
      </c>
      <c r="BP1621" s="171">
        <f>(VLOOKUP(D1621,'P4 Destination'!$C$21:$M$176,10,0))*K1621</f>
        <v>0</v>
      </c>
      <c r="BQ1621" s="171">
        <f>(VLOOKUP(D1621,'P4 Destination'!$C$21:$M$176,11,0))*J1621</f>
        <v>0</v>
      </c>
      <c r="BR1621" s="173">
        <f t="shared" si="725"/>
        <v>0</v>
      </c>
      <c r="BS1621" s="173">
        <f>(AV1621*2500)*'P6 Verzekering'!$E$11</f>
        <v>0</v>
      </c>
      <c r="BT1621" s="173">
        <f>(AW1621*2500)*'P6 Verzekering'!$E$12</f>
        <v>0</v>
      </c>
      <c r="BU1621" s="173">
        <f>(L1621*2500)*'P6 Verzekering'!$E$13</f>
        <v>0</v>
      </c>
      <c r="BV1621" s="173">
        <f t="shared" si="726"/>
        <v>0</v>
      </c>
      <c r="BW1621"/>
      <c r="BX1621"/>
    </row>
    <row r="1622" spans="1:76">
      <c r="A1622" s="152" t="s">
        <v>2542</v>
      </c>
      <c r="B1622" s="152" t="s">
        <v>219</v>
      </c>
      <c r="C1622" s="152" t="s">
        <v>219</v>
      </c>
      <c r="D1622" s="152" t="s">
        <v>320</v>
      </c>
      <c r="E1622" s="152" t="s">
        <v>319</v>
      </c>
      <c r="F1622" s="153">
        <f t="shared" si="702"/>
        <v>33</v>
      </c>
      <c r="G1622" s="154">
        <v>1</v>
      </c>
      <c r="H1622" s="154">
        <f>IFERROR(VLOOKUP(B1622,'P2 Origin'!$C$21:$Q$176,15,FALSE),0)</f>
        <v>0</v>
      </c>
      <c r="I1622" s="154">
        <f>IFERROR(VLOOKUP(D1622,'P4 Destination'!$C$21:$Q$176,15,FALSE),0)</f>
        <v>0</v>
      </c>
      <c r="J1622" s="155"/>
      <c r="K1622" s="155">
        <v>1</v>
      </c>
      <c r="L1622" s="156">
        <v>0</v>
      </c>
      <c r="M1622" s="155">
        <v>0</v>
      </c>
      <c r="N1622" s="155">
        <v>0</v>
      </c>
      <c r="O1622" s="157">
        <f t="shared" si="703"/>
        <v>0</v>
      </c>
      <c r="P1622" s="158">
        <f t="shared" si="704"/>
        <v>0</v>
      </c>
      <c r="Q1622" s="159">
        <f>IFERROR(VLOOKUP(N1622,'P1 Intra-Europees'!$A$15:$H$25,3,0),0)*P1622</f>
        <v>0</v>
      </c>
      <c r="R1622" s="160">
        <f t="shared" si="705"/>
        <v>0</v>
      </c>
      <c r="S1622" s="159">
        <f>IFERROR(VLOOKUP(N1622,'P1 Intra-Europees'!$A$15:$H$25,4,0),0)*R1622</f>
        <v>0</v>
      </c>
      <c r="T1622" s="160">
        <f t="shared" si="706"/>
        <v>0</v>
      </c>
      <c r="U1622" s="159">
        <f>IFERROR(VLOOKUP(N1622,'P1 Intra-Europees'!$A$15:$H$25,5,0),0)*T1622</f>
        <v>0</v>
      </c>
      <c r="V1622" s="160">
        <f t="shared" si="707"/>
        <v>0</v>
      </c>
      <c r="W1622" s="159">
        <f>IFERROR(VLOOKUP(N1622,'P1 Intra-Europees'!$A$15:$H$25,6,0),0)*V1622</f>
        <v>0</v>
      </c>
      <c r="X1622" s="160">
        <f t="shared" si="708"/>
        <v>0</v>
      </c>
      <c r="Y1622" s="159">
        <f>IFERROR(VLOOKUP(N1622,'P1 Intra-Europees'!$A$15:$H$25,7,0),0)*X1622</f>
        <v>0</v>
      </c>
      <c r="Z1622" s="161">
        <f t="shared" si="709"/>
        <v>0</v>
      </c>
      <c r="AA1622" s="162">
        <f>IFERROR(VLOOKUP(N1622,'P1 Intra-Europees'!$A$15:$H$25,8,0),0)*Z1622</f>
        <v>0</v>
      </c>
      <c r="AB1622" s="163">
        <f t="shared" si="710"/>
        <v>0</v>
      </c>
      <c r="AC1622" s="157" t="str">
        <f>VLOOKUP(B1622,'P2 Origin'!$C$21:$O$176,13,0)</f>
        <v>EUR</v>
      </c>
      <c r="AD1622" s="164">
        <f t="shared" si="711"/>
        <v>0</v>
      </c>
      <c r="AE1622" s="165">
        <f>IF(AU1622&gt;0.1,VLOOKUP(B1622,'P2 Origin'!$C$21:$M$176,3,0)*H1622,0)</f>
        <v>0</v>
      </c>
      <c r="AF1622" s="166">
        <f t="shared" si="712"/>
        <v>0</v>
      </c>
      <c r="AG1622" s="165">
        <f>(VLOOKUP(B1622,'P2 Origin'!$C$21:$M$176,4,0))*AF1622</f>
        <v>0</v>
      </c>
      <c r="AH1622" s="166">
        <f t="shared" si="713"/>
        <v>0</v>
      </c>
      <c r="AI1622" s="165">
        <f>(VLOOKUP(B1622,'P2 Origin'!$C$21:$M$176,5,0))*AH1622</f>
        <v>0</v>
      </c>
      <c r="AJ1622" s="166">
        <f t="shared" si="727"/>
        <v>0</v>
      </c>
      <c r="AK1622" s="165">
        <f>(VLOOKUP(B1622,'P2 Origin'!$C$21:$M$176,6,0))*AJ1622</f>
        <v>0</v>
      </c>
      <c r="AL1622" s="166">
        <f t="shared" si="714"/>
        <v>33</v>
      </c>
      <c r="AM1622" s="165">
        <f>(VLOOKUP($B1622,'P2 Origin'!$C$21:$M$176,7,0))*AL1622</f>
        <v>0</v>
      </c>
      <c r="AN1622" s="166">
        <f t="shared" si="715"/>
        <v>0</v>
      </c>
      <c r="AO1622" s="165">
        <f>(VLOOKUP($B1622,'P2 Origin'!$C$21:$M$176,8,0))*AN1622</f>
        <v>0</v>
      </c>
      <c r="AP1622" s="166">
        <f t="shared" si="716"/>
        <v>0</v>
      </c>
      <c r="AQ1622" s="165">
        <f>(VLOOKUP($B1622,'P2 Origin'!$C$21:$M$176,9,0))*AP1622</f>
        <v>0</v>
      </c>
      <c r="AR1622" s="155">
        <f t="shared" si="700"/>
        <v>1</v>
      </c>
      <c r="AS1622" s="164">
        <f>(VLOOKUP(B1622,'P2 Origin'!$C$21:$M$176,10,0))*K1622</f>
        <v>0</v>
      </c>
      <c r="AT1622" s="164">
        <f>(VLOOKUP(B1622,'P2 Origin'!$C$21:$M$176,11,0))*J1622</f>
        <v>0</v>
      </c>
      <c r="AU1622" s="167">
        <v>33</v>
      </c>
      <c r="AV1622" s="168">
        <v>33</v>
      </c>
      <c r="AW1622" s="169">
        <v>0</v>
      </c>
      <c r="AX1622" s="170">
        <f>IF(AU1622&gt;=0.1,'P3 Bureaumarge zee- en luchtvr.'!$D$12,0)</f>
        <v>0</v>
      </c>
      <c r="AY1622" s="163">
        <f t="shared" si="717"/>
        <v>0</v>
      </c>
      <c r="AZ1622" s="157" t="str">
        <f>VLOOKUP(D1622,'P4 Destination'!$C$21:$O$176,13,0)</f>
        <v>USD</v>
      </c>
      <c r="BA1622" s="164">
        <f t="shared" si="718"/>
        <v>0</v>
      </c>
      <c r="BB1622" s="171">
        <f>IF(AU1622&gt;0.1,(VLOOKUP(D1622,'P4 Destination'!$C$21:$M$176,3,0))*I1622,0)</f>
        <v>0</v>
      </c>
      <c r="BC1622" s="172">
        <f t="shared" si="719"/>
        <v>0</v>
      </c>
      <c r="BD1622" s="171">
        <f>(VLOOKUP($D1622,'P4 Destination'!$C$21:$M$176,4,0))*BC1622</f>
        <v>0</v>
      </c>
      <c r="BE1622" s="172">
        <f t="shared" si="720"/>
        <v>0</v>
      </c>
      <c r="BF1622" s="171">
        <f>(VLOOKUP($D1622,'P4 Destination'!$C$21:$M$176,5,0))*BE1622</f>
        <v>0</v>
      </c>
      <c r="BG1622" s="172">
        <f t="shared" si="721"/>
        <v>0</v>
      </c>
      <c r="BH1622" s="171">
        <f>(VLOOKUP($D1622,'P4 Destination'!$C$21:$M$176,6,0))*BG1622</f>
        <v>0</v>
      </c>
      <c r="BI1622" s="172">
        <f t="shared" si="722"/>
        <v>33</v>
      </c>
      <c r="BJ1622" s="171">
        <f>(VLOOKUP($D1622,'P4 Destination'!$C$21:$M$176,7,0))*BI1622</f>
        <v>0</v>
      </c>
      <c r="BK1622" s="172">
        <f t="shared" si="723"/>
        <v>0</v>
      </c>
      <c r="BL1622" s="171">
        <f>(VLOOKUP($D1622,'P4 Destination'!$C$21:$M$176,8,0))*BK1622</f>
        <v>0</v>
      </c>
      <c r="BM1622" s="172">
        <f t="shared" si="724"/>
        <v>0</v>
      </c>
      <c r="BN1622" s="171">
        <f>(VLOOKUP($D1622,'P4 Destination'!$C$21:$M$176,9,0))*BM1622</f>
        <v>0</v>
      </c>
      <c r="BO1622" s="154">
        <f t="shared" si="701"/>
        <v>1</v>
      </c>
      <c r="BP1622" s="171">
        <f>(VLOOKUP(D1622,'P4 Destination'!$C$21:$M$176,10,0))*K1622</f>
        <v>0</v>
      </c>
      <c r="BQ1622" s="171">
        <f>(VLOOKUP(D1622,'P4 Destination'!$C$21:$M$176,11,0))*J1622</f>
        <v>0</v>
      </c>
      <c r="BR1622" s="173">
        <f t="shared" si="725"/>
        <v>0</v>
      </c>
      <c r="BS1622" s="173">
        <f>(AV1622*2500)*'P6 Verzekering'!$E$11</f>
        <v>0</v>
      </c>
      <c r="BT1622" s="173">
        <f>(AW1622*2500)*'P6 Verzekering'!$E$12</f>
        <v>0</v>
      </c>
      <c r="BU1622" s="173">
        <f>(L1622*2500)*'P6 Verzekering'!$E$13</f>
        <v>0</v>
      </c>
      <c r="BV1622" s="173">
        <f t="shared" si="726"/>
        <v>0</v>
      </c>
      <c r="BW1622"/>
      <c r="BX1622"/>
    </row>
    <row r="1623" spans="1:76">
      <c r="A1623" s="152" t="s">
        <v>2545</v>
      </c>
      <c r="B1623" s="152" t="s">
        <v>219</v>
      </c>
      <c r="C1623" s="152" t="s">
        <v>219</v>
      </c>
      <c r="D1623" s="152" t="s">
        <v>320</v>
      </c>
      <c r="E1623" s="152" t="s">
        <v>319</v>
      </c>
      <c r="F1623" s="153">
        <f t="shared" si="702"/>
        <v>22</v>
      </c>
      <c r="G1623" s="154">
        <v>1</v>
      </c>
      <c r="H1623" s="154">
        <f>IFERROR(VLOOKUP(B1623,'P2 Origin'!$C$21:$Q$176,15,FALSE),0)</f>
        <v>0</v>
      </c>
      <c r="I1623" s="154">
        <f>IFERROR(VLOOKUP(D1623,'P4 Destination'!$C$21:$Q$176,15,FALSE),0)</f>
        <v>0</v>
      </c>
      <c r="J1623" s="155"/>
      <c r="K1623" s="155">
        <v>1</v>
      </c>
      <c r="L1623" s="156">
        <v>0</v>
      </c>
      <c r="M1623" s="155">
        <v>0</v>
      </c>
      <c r="N1623" s="155">
        <v>0</v>
      </c>
      <c r="O1623" s="157">
        <f t="shared" si="703"/>
        <v>0</v>
      </c>
      <c r="P1623" s="158">
        <f t="shared" si="704"/>
        <v>0</v>
      </c>
      <c r="Q1623" s="159">
        <f>IFERROR(VLOOKUP(N1623,'P1 Intra-Europees'!$A$15:$H$25,3,0),0)*P1623</f>
        <v>0</v>
      </c>
      <c r="R1623" s="160">
        <f t="shared" si="705"/>
        <v>0</v>
      </c>
      <c r="S1623" s="159">
        <f>IFERROR(VLOOKUP(N1623,'P1 Intra-Europees'!$A$15:$H$25,4,0),0)*R1623</f>
        <v>0</v>
      </c>
      <c r="T1623" s="160">
        <f t="shared" si="706"/>
        <v>0</v>
      </c>
      <c r="U1623" s="159">
        <f>IFERROR(VLOOKUP(N1623,'P1 Intra-Europees'!$A$15:$H$25,5,0),0)*T1623</f>
        <v>0</v>
      </c>
      <c r="V1623" s="160">
        <f t="shared" si="707"/>
        <v>0</v>
      </c>
      <c r="W1623" s="159">
        <f>IFERROR(VLOOKUP(N1623,'P1 Intra-Europees'!$A$15:$H$25,6,0),0)*V1623</f>
        <v>0</v>
      </c>
      <c r="X1623" s="160">
        <f t="shared" si="708"/>
        <v>0</v>
      </c>
      <c r="Y1623" s="159">
        <f>IFERROR(VLOOKUP(N1623,'P1 Intra-Europees'!$A$15:$H$25,7,0),0)*X1623</f>
        <v>0</v>
      </c>
      <c r="Z1623" s="161">
        <f t="shared" si="709"/>
        <v>0</v>
      </c>
      <c r="AA1623" s="162">
        <f>IFERROR(VLOOKUP(N1623,'P1 Intra-Europees'!$A$15:$H$25,8,0),0)*Z1623</f>
        <v>0</v>
      </c>
      <c r="AB1623" s="163">
        <f t="shared" si="710"/>
        <v>0</v>
      </c>
      <c r="AC1623" s="157" t="str">
        <f>VLOOKUP(B1623,'P2 Origin'!$C$21:$O$176,13,0)</f>
        <v>EUR</v>
      </c>
      <c r="AD1623" s="164">
        <f t="shared" si="711"/>
        <v>0</v>
      </c>
      <c r="AE1623" s="165">
        <f>IF(AU1623&gt;0.1,VLOOKUP(B1623,'P2 Origin'!$C$21:$M$176,3,0)*H1623,0)</f>
        <v>0</v>
      </c>
      <c r="AF1623" s="166">
        <f t="shared" si="712"/>
        <v>0</v>
      </c>
      <c r="AG1623" s="165">
        <f>(VLOOKUP(B1623,'P2 Origin'!$C$21:$M$176,4,0))*AF1623</f>
        <v>0</v>
      </c>
      <c r="AH1623" s="166">
        <f t="shared" si="713"/>
        <v>0</v>
      </c>
      <c r="AI1623" s="165">
        <f>(VLOOKUP(B1623,'P2 Origin'!$C$21:$M$176,5,0))*AH1623</f>
        <v>0</v>
      </c>
      <c r="AJ1623" s="166">
        <f t="shared" si="727"/>
        <v>22</v>
      </c>
      <c r="AK1623" s="165">
        <f>(VLOOKUP(B1623,'P2 Origin'!$C$21:$M$176,6,0))*AJ1623</f>
        <v>0</v>
      </c>
      <c r="AL1623" s="166">
        <f t="shared" si="714"/>
        <v>0</v>
      </c>
      <c r="AM1623" s="165">
        <f>(VLOOKUP($B1623,'P2 Origin'!$C$21:$M$176,7,0))*AL1623</f>
        <v>0</v>
      </c>
      <c r="AN1623" s="166">
        <f t="shared" si="715"/>
        <v>0</v>
      </c>
      <c r="AO1623" s="165">
        <f>(VLOOKUP($B1623,'P2 Origin'!$C$21:$M$176,8,0))*AN1623</f>
        <v>0</v>
      </c>
      <c r="AP1623" s="166">
        <f t="shared" si="716"/>
        <v>0</v>
      </c>
      <c r="AQ1623" s="165">
        <f>(VLOOKUP($B1623,'P2 Origin'!$C$21:$M$176,9,0))*AP1623</f>
        <v>0</v>
      </c>
      <c r="AR1623" s="155">
        <f t="shared" si="700"/>
        <v>1</v>
      </c>
      <c r="AS1623" s="164">
        <f>(VLOOKUP(B1623,'P2 Origin'!$C$21:$M$176,10,0))*K1623</f>
        <v>0</v>
      </c>
      <c r="AT1623" s="164">
        <f>(VLOOKUP(B1623,'P2 Origin'!$C$21:$M$176,11,0))*J1623</f>
        <v>0</v>
      </c>
      <c r="AU1623" s="167">
        <v>22</v>
      </c>
      <c r="AV1623" s="168">
        <v>22</v>
      </c>
      <c r="AW1623" s="169">
        <v>0</v>
      </c>
      <c r="AX1623" s="170">
        <f>IF(AU1623&gt;=0.1,'P3 Bureaumarge zee- en luchtvr.'!$D$12,0)</f>
        <v>0</v>
      </c>
      <c r="AY1623" s="163">
        <f t="shared" si="717"/>
        <v>0</v>
      </c>
      <c r="AZ1623" s="157" t="str">
        <f>VLOOKUP(D1623,'P4 Destination'!$C$21:$O$176,13,0)</f>
        <v>USD</v>
      </c>
      <c r="BA1623" s="164">
        <f t="shared" si="718"/>
        <v>0</v>
      </c>
      <c r="BB1623" s="171">
        <f>IF(AU1623&gt;0.1,(VLOOKUP(D1623,'P4 Destination'!$C$21:$M$176,3,0))*I1623,0)</f>
        <v>0</v>
      </c>
      <c r="BC1623" s="172">
        <f t="shared" si="719"/>
        <v>0</v>
      </c>
      <c r="BD1623" s="171">
        <f>(VLOOKUP($D1623,'P4 Destination'!$C$21:$M$176,4,0))*BC1623</f>
        <v>0</v>
      </c>
      <c r="BE1623" s="172">
        <f t="shared" si="720"/>
        <v>0</v>
      </c>
      <c r="BF1623" s="171">
        <f>(VLOOKUP($D1623,'P4 Destination'!$C$21:$M$176,5,0))*BE1623</f>
        <v>0</v>
      </c>
      <c r="BG1623" s="172">
        <f t="shared" si="721"/>
        <v>22</v>
      </c>
      <c r="BH1623" s="171">
        <f>(VLOOKUP($D1623,'P4 Destination'!$C$21:$M$176,6,0))*BG1623</f>
        <v>0</v>
      </c>
      <c r="BI1623" s="172">
        <f t="shared" si="722"/>
        <v>0</v>
      </c>
      <c r="BJ1623" s="171">
        <f>(VLOOKUP($D1623,'P4 Destination'!$C$21:$M$176,7,0))*BI1623</f>
        <v>0</v>
      </c>
      <c r="BK1623" s="172">
        <f t="shared" si="723"/>
        <v>0</v>
      </c>
      <c r="BL1623" s="171">
        <f>(VLOOKUP($D1623,'P4 Destination'!$C$21:$M$176,8,0))*BK1623</f>
        <v>0</v>
      </c>
      <c r="BM1623" s="172">
        <f t="shared" si="724"/>
        <v>0</v>
      </c>
      <c r="BN1623" s="171">
        <f>(VLOOKUP($D1623,'P4 Destination'!$C$21:$M$176,9,0))*BM1623</f>
        <v>0</v>
      </c>
      <c r="BO1623" s="154">
        <f t="shared" si="701"/>
        <v>1</v>
      </c>
      <c r="BP1623" s="171">
        <f>(VLOOKUP(D1623,'P4 Destination'!$C$21:$M$176,10,0))*K1623</f>
        <v>0</v>
      </c>
      <c r="BQ1623" s="171">
        <f>(VLOOKUP(D1623,'P4 Destination'!$C$21:$M$176,11,0))*J1623</f>
        <v>0</v>
      </c>
      <c r="BR1623" s="173">
        <f t="shared" si="725"/>
        <v>0</v>
      </c>
      <c r="BS1623" s="173">
        <f>(AV1623*2500)*'P6 Verzekering'!$E$11</f>
        <v>0</v>
      </c>
      <c r="BT1623" s="173">
        <f>(AW1623*2500)*'P6 Verzekering'!$E$12</f>
        <v>0</v>
      </c>
      <c r="BU1623" s="173">
        <f>(L1623*2500)*'P6 Verzekering'!$E$13</f>
        <v>0</v>
      </c>
      <c r="BV1623" s="173">
        <f t="shared" si="726"/>
        <v>0</v>
      </c>
      <c r="BW1623"/>
      <c r="BX1623"/>
    </row>
    <row r="1624" spans="1:76">
      <c r="A1624" s="152" t="s">
        <v>2546</v>
      </c>
      <c r="B1624" s="152" t="s">
        <v>219</v>
      </c>
      <c r="C1624" s="152" t="s">
        <v>219</v>
      </c>
      <c r="D1624" s="152" t="s">
        <v>320</v>
      </c>
      <c r="E1624" s="152" t="s">
        <v>319</v>
      </c>
      <c r="F1624" s="153">
        <f t="shared" si="702"/>
        <v>33</v>
      </c>
      <c r="G1624" s="154">
        <v>1</v>
      </c>
      <c r="H1624" s="154">
        <f>IFERROR(VLOOKUP(B1624,'P2 Origin'!$C$21:$Q$176,15,FALSE),0)</f>
        <v>0</v>
      </c>
      <c r="I1624" s="154">
        <f>IFERROR(VLOOKUP(D1624,'P4 Destination'!$C$21:$Q$176,15,FALSE),0)</f>
        <v>0</v>
      </c>
      <c r="J1624" s="155"/>
      <c r="K1624" s="155">
        <v>1</v>
      </c>
      <c r="L1624" s="156">
        <v>0</v>
      </c>
      <c r="M1624" s="155">
        <v>0</v>
      </c>
      <c r="N1624" s="155">
        <v>0</v>
      </c>
      <c r="O1624" s="157">
        <f t="shared" si="703"/>
        <v>0</v>
      </c>
      <c r="P1624" s="158">
        <f t="shared" si="704"/>
        <v>0</v>
      </c>
      <c r="Q1624" s="159">
        <f>IFERROR(VLOOKUP(N1624,'P1 Intra-Europees'!$A$15:$H$25,3,0),0)*P1624</f>
        <v>0</v>
      </c>
      <c r="R1624" s="160">
        <f t="shared" si="705"/>
        <v>0</v>
      </c>
      <c r="S1624" s="159">
        <f>IFERROR(VLOOKUP(N1624,'P1 Intra-Europees'!$A$15:$H$25,4,0),0)*R1624</f>
        <v>0</v>
      </c>
      <c r="T1624" s="160">
        <f t="shared" si="706"/>
        <v>0</v>
      </c>
      <c r="U1624" s="159">
        <f>IFERROR(VLOOKUP(N1624,'P1 Intra-Europees'!$A$15:$H$25,5,0),0)*T1624</f>
        <v>0</v>
      </c>
      <c r="V1624" s="160">
        <f t="shared" si="707"/>
        <v>0</v>
      </c>
      <c r="W1624" s="159">
        <f>IFERROR(VLOOKUP(N1624,'P1 Intra-Europees'!$A$15:$H$25,6,0),0)*V1624</f>
        <v>0</v>
      </c>
      <c r="X1624" s="160">
        <f t="shared" si="708"/>
        <v>0</v>
      </c>
      <c r="Y1624" s="159">
        <f>IFERROR(VLOOKUP(N1624,'P1 Intra-Europees'!$A$15:$H$25,7,0),0)*X1624</f>
        <v>0</v>
      </c>
      <c r="Z1624" s="161">
        <f t="shared" si="709"/>
        <v>0</v>
      </c>
      <c r="AA1624" s="162">
        <f>IFERROR(VLOOKUP(N1624,'P1 Intra-Europees'!$A$15:$H$25,8,0),0)*Z1624</f>
        <v>0</v>
      </c>
      <c r="AB1624" s="163">
        <f t="shared" si="710"/>
        <v>0</v>
      </c>
      <c r="AC1624" s="157" t="str">
        <f>VLOOKUP(B1624,'P2 Origin'!$C$21:$O$176,13,0)</f>
        <v>EUR</v>
      </c>
      <c r="AD1624" s="164">
        <f t="shared" si="711"/>
        <v>0</v>
      </c>
      <c r="AE1624" s="165">
        <f>IF(AU1624&gt;0.1,VLOOKUP(B1624,'P2 Origin'!$C$21:$M$176,3,0)*H1624,0)</f>
        <v>0</v>
      </c>
      <c r="AF1624" s="166">
        <f t="shared" si="712"/>
        <v>0</v>
      </c>
      <c r="AG1624" s="165">
        <f>(VLOOKUP(B1624,'P2 Origin'!$C$21:$M$176,4,0))*AF1624</f>
        <v>0</v>
      </c>
      <c r="AH1624" s="166">
        <f t="shared" si="713"/>
        <v>0</v>
      </c>
      <c r="AI1624" s="165">
        <f>(VLOOKUP(B1624,'P2 Origin'!$C$21:$M$176,5,0))*AH1624</f>
        <v>0</v>
      </c>
      <c r="AJ1624" s="166">
        <f t="shared" si="727"/>
        <v>0</v>
      </c>
      <c r="AK1624" s="165">
        <f>(VLOOKUP(B1624,'P2 Origin'!$C$21:$M$176,6,0))*AJ1624</f>
        <v>0</v>
      </c>
      <c r="AL1624" s="166">
        <f t="shared" si="714"/>
        <v>33</v>
      </c>
      <c r="AM1624" s="165">
        <f>(VLOOKUP($B1624,'P2 Origin'!$C$21:$M$176,7,0))*AL1624</f>
        <v>0</v>
      </c>
      <c r="AN1624" s="166">
        <f t="shared" si="715"/>
        <v>0</v>
      </c>
      <c r="AO1624" s="165">
        <f>(VLOOKUP($B1624,'P2 Origin'!$C$21:$M$176,8,0))*AN1624</f>
        <v>0</v>
      </c>
      <c r="AP1624" s="166">
        <f t="shared" si="716"/>
        <v>0</v>
      </c>
      <c r="AQ1624" s="165">
        <f>(VLOOKUP($B1624,'P2 Origin'!$C$21:$M$176,9,0))*AP1624</f>
        <v>0</v>
      </c>
      <c r="AR1624" s="155">
        <f t="shared" si="700"/>
        <v>1</v>
      </c>
      <c r="AS1624" s="164">
        <f>(VLOOKUP(B1624,'P2 Origin'!$C$21:$M$176,10,0))*K1624</f>
        <v>0</v>
      </c>
      <c r="AT1624" s="164">
        <f>(VLOOKUP(B1624,'P2 Origin'!$C$21:$M$176,11,0))*J1624</f>
        <v>0</v>
      </c>
      <c r="AU1624" s="167">
        <v>33</v>
      </c>
      <c r="AV1624" s="168">
        <v>33</v>
      </c>
      <c r="AW1624" s="169">
        <v>0</v>
      </c>
      <c r="AX1624" s="170">
        <f>IF(AU1624&gt;=0.1,'P3 Bureaumarge zee- en luchtvr.'!$D$12,0)</f>
        <v>0</v>
      </c>
      <c r="AY1624" s="163">
        <f t="shared" si="717"/>
        <v>0</v>
      </c>
      <c r="AZ1624" s="157" t="str">
        <f>VLOOKUP(D1624,'P4 Destination'!$C$21:$O$176,13,0)</f>
        <v>USD</v>
      </c>
      <c r="BA1624" s="164">
        <f t="shared" si="718"/>
        <v>0</v>
      </c>
      <c r="BB1624" s="171">
        <f>IF(AU1624&gt;0.1,(VLOOKUP(D1624,'P4 Destination'!$C$21:$M$176,3,0))*I1624,0)</f>
        <v>0</v>
      </c>
      <c r="BC1624" s="172">
        <f t="shared" si="719"/>
        <v>0</v>
      </c>
      <c r="BD1624" s="171">
        <f>(VLOOKUP($D1624,'P4 Destination'!$C$21:$M$176,4,0))*BC1624</f>
        <v>0</v>
      </c>
      <c r="BE1624" s="172">
        <f t="shared" si="720"/>
        <v>0</v>
      </c>
      <c r="BF1624" s="171">
        <f>(VLOOKUP($D1624,'P4 Destination'!$C$21:$M$176,5,0))*BE1624</f>
        <v>0</v>
      </c>
      <c r="BG1624" s="172">
        <f t="shared" si="721"/>
        <v>0</v>
      </c>
      <c r="BH1624" s="171">
        <f>(VLOOKUP($D1624,'P4 Destination'!$C$21:$M$176,6,0))*BG1624</f>
        <v>0</v>
      </c>
      <c r="BI1624" s="172">
        <f t="shared" si="722"/>
        <v>33</v>
      </c>
      <c r="BJ1624" s="171">
        <f>(VLOOKUP($D1624,'P4 Destination'!$C$21:$M$176,7,0))*BI1624</f>
        <v>0</v>
      </c>
      <c r="BK1624" s="172">
        <f t="shared" si="723"/>
        <v>0</v>
      </c>
      <c r="BL1624" s="171">
        <f>(VLOOKUP($D1624,'P4 Destination'!$C$21:$M$176,8,0))*BK1624</f>
        <v>0</v>
      </c>
      <c r="BM1624" s="172">
        <f t="shared" si="724"/>
        <v>0</v>
      </c>
      <c r="BN1624" s="171">
        <f>(VLOOKUP($D1624,'P4 Destination'!$C$21:$M$176,9,0))*BM1624</f>
        <v>0</v>
      </c>
      <c r="BO1624" s="154">
        <f t="shared" si="701"/>
        <v>1</v>
      </c>
      <c r="BP1624" s="171">
        <f>(VLOOKUP(D1624,'P4 Destination'!$C$21:$M$176,10,0))*K1624</f>
        <v>0</v>
      </c>
      <c r="BQ1624" s="171">
        <f>(VLOOKUP(D1624,'P4 Destination'!$C$21:$M$176,11,0))*J1624</f>
        <v>0</v>
      </c>
      <c r="BR1624" s="173">
        <f t="shared" si="725"/>
        <v>0</v>
      </c>
      <c r="BS1624" s="173">
        <f>(AV1624*2500)*'P6 Verzekering'!$E$11</f>
        <v>0</v>
      </c>
      <c r="BT1624" s="173">
        <f>(AW1624*2500)*'P6 Verzekering'!$E$12</f>
        <v>0</v>
      </c>
      <c r="BU1624" s="173">
        <f>(L1624*2500)*'P6 Verzekering'!$E$13</f>
        <v>0</v>
      </c>
      <c r="BV1624" s="173">
        <f t="shared" si="726"/>
        <v>0</v>
      </c>
      <c r="BW1624"/>
      <c r="BX1624"/>
    </row>
    <row r="1625" spans="1:76">
      <c r="A1625" s="152" t="s">
        <v>2548</v>
      </c>
      <c r="B1625" s="152" t="s">
        <v>219</v>
      </c>
      <c r="C1625" s="152" t="s">
        <v>219</v>
      </c>
      <c r="D1625" s="152" t="s">
        <v>320</v>
      </c>
      <c r="E1625" s="152" t="s">
        <v>319</v>
      </c>
      <c r="F1625" s="153">
        <f t="shared" si="702"/>
        <v>30</v>
      </c>
      <c r="G1625" s="154">
        <v>1</v>
      </c>
      <c r="H1625" s="154">
        <f>IFERROR(VLOOKUP(B1625,'P2 Origin'!$C$21:$Q$176,15,FALSE),0)</f>
        <v>0</v>
      </c>
      <c r="I1625" s="154">
        <f>IFERROR(VLOOKUP(D1625,'P4 Destination'!$C$21:$Q$176,15,FALSE),0)</f>
        <v>0</v>
      </c>
      <c r="J1625" s="155"/>
      <c r="K1625" s="155">
        <v>1</v>
      </c>
      <c r="L1625" s="156">
        <v>0</v>
      </c>
      <c r="M1625" s="155">
        <v>0</v>
      </c>
      <c r="N1625" s="155">
        <v>0</v>
      </c>
      <c r="O1625" s="157">
        <f t="shared" si="703"/>
        <v>0</v>
      </c>
      <c r="P1625" s="158">
        <f t="shared" si="704"/>
        <v>0</v>
      </c>
      <c r="Q1625" s="159">
        <f>IFERROR(VLOOKUP(N1625,'P1 Intra-Europees'!$A$15:$H$25,3,0),0)*P1625</f>
        <v>0</v>
      </c>
      <c r="R1625" s="160">
        <f t="shared" si="705"/>
        <v>0</v>
      </c>
      <c r="S1625" s="159">
        <f>IFERROR(VLOOKUP(N1625,'P1 Intra-Europees'!$A$15:$H$25,4,0),0)*R1625</f>
        <v>0</v>
      </c>
      <c r="T1625" s="160">
        <f t="shared" si="706"/>
        <v>0</v>
      </c>
      <c r="U1625" s="159">
        <f>IFERROR(VLOOKUP(N1625,'P1 Intra-Europees'!$A$15:$H$25,5,0),0)*T1625</f>
        <v>0</v>
      </c>
      <c r="V1625" s="160">
        <f t="shared" si="707"/>
        <v>0</v>
      </c>
      <c r="W1625" s="159">
        <f>IFERROR(VLOOKUP(N1625,'P1 Intra-Europees'!$A$15:$H$25,6,0),0)*V1625</f>
        <v>0</v>
      </c>
      <c r="X1625" s="160">
        <f t="shared" si="708"/>
        <v>0</v>
      </c>
      <c r="Y1625" s="159">
        <f>IFERROR(VLOOKUP(N1625,'P1 Intra-Europees'!$A$15:$H$25,7,0),0)*X1625</f>
        <v>0</v>
      </c>
      <c r="Z1625" s="161">
        <f t="shared" si="709"/>
        <v>0</v>
      </c>
      <c r="AA1625" s="162">
        <f>IFERROR(VLOOKUP(N1625,'P1 Intra-Europees'!$A$15:$H$25,8,0),0)*Z1625</f>
        <v>0</v>
      </c>
      <c r="AB1625" s="163">
        <f t="shared" si="710"/>
        <v>0</v>
      </c>
      <c r="AC1625" s="157" t="str">
        <f>VLOOKUP(B1625,'P2 Origin'!$C$21:$O$176,13,0)</f>
        <v>EUR</v>
      </c>
      <c r="AD1625" s="164">
        <f t="shared" si="711"/>
        <v>0</v>
      </c>
      <c r="AE1625" s="165">
        <f>IF(AU1625&gt;0.1,VLOOKUP(B1625,'P2 Origin'!$C$21:$M$176,3,0)*H1625,0)</f>
        <v>0</v>
      </c>
      <c r="AF1625" s="166">
        <f t="shared" si="712"/>
        <v>0</v>
      </c>
      <c r="AG1625" s="165">
        <f>(VLOOKUP(B1625,'P2 Origin'!$C$21:$M$176,4,0))*AF1625</f>
        <v>0</v>
      </c>
      <c r="AH1625" s="166">
        <f t="shared" si="713"/>
        <v>0</v>
      </c>
      <c r="AI1625" s="165">
        <f>(VLOOKUP(B1625,'P2 Origin'!$C$21:$M$176,5,0))*AH1625</f>
        <v>0</v>
      </c>
      <c r="AJ1625" s="166">
        <f t="shared" si="727"/>
        <v>0</v>
      </c>
      <c r="AK1625" s="165">
        <f>(VLOOKUP(B1625,'P2 Origin'!$C$21:$M$176,6,0))*AJ1625</f>
        <v>0</v>
      </c>
      <c r="AL1625" s="166">
        <f t="shared" si="714"/>
        <v>30</v>
      </c>
      <c r="AM1625" s="165">
        <f>(VLOOKUP($B1625,'P2 Origin'!$C$21:$M$176,7,0))*AL1625</f>
        <v>0</v>
      </c>
      <c r="AN1625" s="166">
        <f t="shared" si="715"/>
        <v>0</v>
      </c>
      <c r="AO1625" s="165">
        <f>(VLOOKUP($B1625,'P2 Origin'!$C$21:$M$176,8,0))*AN1625</f>
        <v>0</v>
      </c>
      <c r="AP1625" s="166">
        <f t="shared" si="716"/>
        <v>0</v>
      </c>
      <c r="AQ1625" s="165">
        <f>(VLOOKUP($B1625,'P2 Origin'!$C$21:$M$176,9,0))*AP1625</f>
        <v>0</v>
      </c>
      <c r="AR1625" s="155">
        <f t="shared" si="700"/>
        <v>1</v>
      </c>
      <c r="AS1625" s="164">
        <f>(VLOOKUP(B1625,'P2 Origin'!$C$21:$M$176,10,0))*K1625</f>
        <v>0</v>
      </c>
      <c r="AT1625" s="164">
        <f>(VLOOKUP(B1625,'P2 Origin'!$C$21:$M$176,11,0))*J1625</f>
        <v>0</v>
      </c>
      <c r="AU1625" s="167">
        <v>30</v>
      </c>
      <c r="AV1625" s="168">
        <v>30</v>
      </c>
      <c r="AW1625" s="169">
        <v>0</v>
      </c>
      <c r="AX1625" s="170">
        <f>IF(AU1625&gt;=0.1,'P3 Bureaumarge zee- en luchtvr.'!$D$12,0)</f>
        <v>0</v>
      </c>
      <c r="AY1625" s="163">
        <f t="shared" si="717"/>
        <v>0</v>
      </c>
      <c r="AZ1625" s="157" t="str">
        <f>VLOOKUP(D1625,'P4 Destination'!$C$21:$O$176,13,0)</f>
        <v>USD</v>
      </c>
      <c r="BA1625" s="164">
        <f t="shared" si="718"/>
        <v>0</v>
      </c>
      <c r="BB1625" s="171">
        <f>IF(AU1625&gt;0.1,(VLOOKUP(D1625,'P4 Destination'!$C$21:$M$176,3,0))*I1625,0)</f>
        <v>0</v>
      </c>
      <c r="BC1625" s="172">
        <f t="shared" si="719"/>
        <v>0</v>
      </c>
      <c r="BD1625" s="171">
        <f>(VLOOKUP($D1625,'P4 Destination'!$C$21:$M$176,4,0))*BC1625</f>
        <v>0</v>
      </c>
      <c r="BE1625" s="172">
        <f t="shared" si="720"/>
        <v>0</v>
      </c>
      <c r="BF1625" s="171">
        <f>(VLOOKUP($D1625,'P4 Destination'!$C$21:$M$176,5,0))*BE1625</f>
        <v>0</v>
      </c>
      <c r="BG1625" s="172">
        <f t="shared" si="721"/>
        <v>0</v>
      </c>
      <c r="BH1625" s="171">
        <f>(VLOOKUP($D1625,'P4 Destination'!$C$21:$M$176,6,0))*BG1625</f>
        <v>0</v>
      </c>
      <c r="BI1625" s="172">
        <f t="shared" si="722"/>
        <v>30</v>
      </c>
      <c r="BJ1625" s="171">
        <f>(VLOOKUP($D1625,'P4 Destination'!$C$21:$M$176,7,0))*BI1625</f>
        <v>0</v>
      </c>
      <c r="BK1625" s="172">
        <f t="shared" si="723"/>
        <v>0</v>
      </c>
      <c r="BL1625" s="171">
        <f>(VLOOKUP($D1625,'P4 Destination'!$C$21:$M$176,8,0))*BK1625</f>
        <v>0</v>
      </c>
      <c r="BM1625" s="172">
        <f t="shared" si="724"/>
        <v>0</v>
      </c>
      <c r="BN1625" s="171">
        <f>(VLOOKUP($D1625,'P4 Destination'!$C$21:$M$176,9,0))*BM1625</f>
        <v>0</v>
      </c>
      <c r="BO1625" s="154">
        <f t="shared" si="701"/>
        <v>1</v>
      </c>
      <c r="BP1625" s="171">
        <f>(VLOOKUP(D1625,'P4 Destination'!$C$21:$M$176,10,0))*K1625</f>
        <v>0</v>
      </c>
      <c r="BQ1625" s="171">
        <f>(VLOOKUP(D1625,'P4 Destination'!$C$21:$M$176,11,0))*J1625</f>
        <v>0</v>
      </c>
      <c r="BR1625" s="173">
        <f t="shared" si="725"/>
        <v>0</v>
      </c>
      <c r="BS1625" s="173">
        <f>(AV1625*2500)*'P6 Verzekering'!$E$11</f>
        <v>0</v>
      </c>
      <c r="BT1625" s="173">
        <f>(AW1625*2500)*'P6 Verzekering'!$E$12</f>
        <v>0</v>
      </c>
      <c r="BU1625" s="173">
        <f>(L1625*2500)*'P6 Verzekering'!$E$13</f>
        <v>0</v>
      </c>
      <c r="BV1625" s="173">
        <f t="shared" si="726"/>
        <v>0</v>
      </c>
      <c r="BW1625"/>
      <c r="BX1625"/>
    </row>
    <row r="1626" spans="1:76">
      <c r="A1626" s="152" t="s">
        <v>2549</v>
      </c>
      <c r="B1626" s="152" t="s">
        <v>219</v>
      </c>
      <c r="C1626" s="152" t="s">
        <v>219</v>
      </c>
      <c r="D1626" s="152" t="s">
        <v>320</v>
      </c>
      <c r="E1626" s="152" t="s">
        <v>319</v>
      </c>
      <c r="F1626" s="153">
        <f t="shared" si="702"/>
        <v>10</v>
      </c>
      <c r="G1626" s="154">
        <v>1</v>
      </c>
      <c r="H1626" s="154">
        <f>IFERROR(VLOOKUP(B1626,'P2 Origin'!$C$21:$Q$176,15,FALSE),0)</f>
        <v>0</v>
      </c>
      <c r="I1626" s="154">
        <f>IFERROR(VLOOKUP(D1626,'P4 Destination'!$C$21:$Q$176,15,FALSE),0)</f>
        <v>0</v>
      </c>
      <c r="J1626" s="155"/>
      <c r="K1626" s="155">
        <v>1</v>
      </c>
      <c r="L1626" s="156">
        <v>0</v>
      </c>
      <c r="M1626" s="155">
        <v>0</v>
      </c>
      <c r="N1626" s="155">
        <v>0</v>
      </c>
      <c r="O1626" s="157">
        <f t="shared" si="703"/>
        <v>0</v>
      </c>
      <c r="P1626" s="158">
        <f t="shared" si="704"/>
        <v>0</v>
      </c>
      <c r="Q1626" s="159">
        <f>IFERROR(VLOOKUP(N1626,'P1 Intra-Europees'!$A$15:$H$25,3,0),0)*P1626</f>
        <v>0</v>
      </c>
      <c r="R1626" s="160">
        <f t="shared" si="705"/>
        <v>0</v>
      </c>
      <c r="S1626" s="159">
        <f>IFERROR(VLOOKUP(N1626,'P1 Intra-Europees'!$A$15:$H$25,4,0),0)*R1626</f>
        <v>0</v>
      </c>
      <c r="T1626" s="160">
        <f t="shared" si="706"/>
        <v>0</v>
      </c>
      <c r="U1626" s="159">
        <f>IFERROR(VLOOKUP(N1626,'P1 Intra-Europees'!$A$15:$H$25,5,0),0)*T1626</f>
        <v>0</v>
      </c>
      <c r="V1626" s="160">
        <f t="shared" si="707"/>
        <v>0</v>
      </c>
      <c r="W1626" s="159">
        <f>IFERROR(VLOOKUP(N1626,'P1 Intra-Europees'!$A$15:$H$25,6,0),0)*V1626</f>
        <v>0</v>
      </c>
      <c r="X1626" s="160">
        <f t="shared" si="708"/>
        <v>0</v>
      </c>
      <c r="Y1626" s="159">
        <f>IFERROR(VLOOKUP(N1626,'P1 Intra-Europees'!$A$15:$H$25,7,0),0)*X1626</f>
        <v>0</v>
      </c>
      <c r="Z1626" s="161">
        <f t="shared" si="709"/>
        <v>0</v>
      </c>
      <c r="AA1626" s="162">
        <f>IFERROR(VLOOKUP(N1626,'P1 Intra-Europees'!$A$15:$H$25,8,0),0)*Z1626</f>
        <v>0</v>
      </c>
      <c r="AB1626" s="163">
        <f t="shared" si="710"/>
        <v>0</v>
      </c>
      <c r="AC1626" s="157" t="str">
        <f>VLOOKUP(B1626,'P2 Origin'!$C$21:$O$176,13,0)</f>
        <v>EUR</v>
      </c>
      <c r="AD1626" s="164">
        <f t="shared" si="711"/>
        <v>0</v>
      </c>
      <c r="AE1626" s="165">
        <f>IF(AU1626&gt;0.1,VLOOKUP(B1626,'P2 Origin'!$C$21:$M$176,3,0)*H1626,0)</f>
        <v>0</v>
      </c>
      <c r="AF1626" s="166">
        <f t="shared" si="712"/>
        <v>0</v>
      </c>
      <c r="AG1626" s="165">
        <f>(VLOOKUP(B1626,'P2 Origin'!$C$21:$M$176,4,0))*AF1626</f>
        <v>0</v>
      </c>
      <c r="AH1626" s="166">
        <f t="shared" si="713"/>
        <v>10</v>
      </c>
      <c r="AI1626" s="165">
        <f>(VLOOKUP(B1626,'P2 Origin'!$C$21:$M$176,5,0))*AH1626</f>
        <v>0</v>
      </c>
      <c r="AJ1626" s="166">
        <f t="shared" si="727"/>
        <v>0</v>
      </c>
      <c r="AK1626" s="165">
        <f>(VLOOKUP(B1626,'P2 Origin'!$C$21:$M$176,6,0))*AJ1626</f>
        <v>0</v>
      </c>
      <c r="AL1626" s="166">
        <f t="shared" si="714"/>
        <v>0</v>
      </c>
      <c r="AM1626" s="165">
        <f>(VLOOKUP($B1626,'P2 Origin'!$C$21:$M$176,7,0))*AL1626</f>
        <v>0</v>
      </c>
      <c r="AN1626" s="166">
        <f t="shared" si="715"/>
        <v>0</v>
      </c>
      <c r="AO1626" s="165">
        <f>(VLOOKUP($B1626,'P2 Origin'!$C$21:$M$176,8,0))*AN1626</f>
        <v>0</v>
      </c>
      <c r="AP1626" s="166">
        <f t="shared" si="716"/>
        <v>0</v>
      </c>
      <c r="AQ1626" s="165">
        <f>(VLOOKUP($B1626,'P2 Origin'!$C$21:$M$176,9,0))*AP1626</f>
        <v>0</v>
      </c>
      <c r="AR1626" s="155">
        <f t="shared" si="700"/>
        <v>1</v>
      </c>
      <c r="AS1626" s="164">
        <f>(VLOOKUP(B1626,'P2 Origin'!$C$21:$M$176,10,0))*K1626</f>
        <v>0</v>
      </c>
      <c r="AT1626" s="164">
        <f>(VLOOKUP(B1626,'P2 Origin'!$C$21:$M$176,11,0))*J1626</f>
        <v>0</v>
      </c>
      <c r="AU1626" s="167">
        <v>10</v>
      </c>
      <c r="AV1626" s="168">
        <v>10</v>
      </c>
      <c r="AW1626" s="169">
        <v>0</v>
      </c>
      <c r="AX1626" s="170">
        <f>IF(AU1626&gt;=0.1,'P3 Bureaumarge zee- en luchtvr.'!$D$12,0)</f>
        <v>0</v>
      </c>
      <c r="AY1626" s="163">
        <f t="shared" si="717"/>
        <v>0</v>
      </c>
      <c r="AZ1626" s="157" t="str">
        <f>VLOOKUP(D1626,'P4 Destination'!$C$21:$O$176,13,0)</f>
        <v>USD</v>
      </c>
      <c r="BA1626" s="164">
        <f t="shared" si="718"/>
        <v>0</v>
      </c>
      <c r="BB1626" s="171">
        <f>IF(AU1626&gt;0.1,(VLOOKUP(D1626,'P4 Destination'!$C$21:$M$176,3,0))*I1626,0)</f>
        <v>0</v>
      </c>
      <c r="BC1626" s="172">
        <f t="shared" si="719"/>
        <v>0</v>
      </c>
      <c r="BD1626" s="171">
        <f>(VLOOKUP($D1626,'P4 Destination'!$C$21:$M$176,4,0))*BC1626</f>
        <v>0</v>
      </c>
      <c r="BE1626" s="172">
        <f t="shared" si="720"/>
        <v>10</v>
      </c>
      <c r="BF1626" s="171">
        <f>(VLOOKUP($D1626,'P4 Destination'!$C$21:$M$176,5,0))*BE1626</f>
        <v>0</v>
      </c>
      <c r="BG1626" s="172">
        <f t="shared" si="721"/>
        <v>0</v>
      </c>
      <c r="BH1626" s="171">
        <f>(VLOOKUP($D1626,'P4 Destination'!$C$21:$M$176,6,0))*BG1626</f>
        <v>0</v>
      </c>
      <c r="BI1626" s="172">
        <f t="shared" si="722"/>
        <v>0</v>
      </c>
      <c r="BJ1626" s="171">
        <f>(VLOOKUP($D1626,'P4 Destination'!$C$21:$M$176,7,0))*BI1626</f>
        <v>0</v>
      </c>
      <c r="BK1626" s="172">
        <f t="shared" si="723"/>
        <v>0</v>
      </c>
      <c r="BL1626" s="171">
        <f>(VLOOKUP($D1626,'P4 Destination'!$C$21:$M$176,8,0))*BK1626</f>
        <v>0</v>
      </c>
      <c r="BM1626" s="172">
        <f t="shared" si="724"/>
        <v>0</v>
      </c>
      <c r="BN1626" s="171">
        <f>(VLOOKUP($D1626,'P4 Destination'!$C$21:$M$176,9,0))*BM1626</f>
        <v>0</v>
      </c>
      <c r="BO1626" s="154">
        <f t="shared" si="701"/>
        <v>1</v>
      </c>
      <c r="BP1626" s="171">
        <f>(VLOOKUP(D1626,'P4 Destination'!$C$21:$M$176,10,0))*K1626</f>
        <v>0</v>
      </c>
      <c r="BQ1626" s="171">
        <f>(VLOOKUP(D1626,'P4 Destination'!$C$21:$M$176,11,0))*J1626</f>
        <v>0</v>
      </c>
      <c r="BR1626" s="173">
        <f t="shared" si="725"/>
        <v>0</v>
      </c>
      <c r="BS1626" s="173">
        <f>(AV1626*2500)*'P6 Verzekering'!$E$11</f>
        <v>0</v>
      </c>
      <c r="BT1626" s="173">
        <f>(AW1626*2500)*'P6 Verzekering'!$E$12</f>
        <v>0</v>
      </c>
      <c r="BU1626" s="173">
        <f>(L1626*2500)*'P6 Verzekering'!$E$13</f>
        <v>0</v>
      </c>
      <c r="BV1626" s="173">
        <f t="shared" si="726"/>
        <v>0</v>
      </c>
      <c r="BW1626"/>
      <c r="BX1626"/>
    </row>
    <row r="1627" spans="1:76">
      <c r="A1627" s="152" t="s">
        <v>2550</v>
      </c>
      <c r="B1627" s="152" t="s">
        <v>219</v>
      </c>
      <c r="C1627" s="152" t="s">
        <v>219</v>
      </c>
      <c r="D1627" s="152" t="s">
        <v>320</v>
      </c>
      <c r="E1627" s="152" t="s">
        <v>319</v>
      </c>
      <c r="F1627" s="153">
        <f t="shared" si="702"/>
        <v>30</v>
      </c>
      <c r="G1627" s="154">
        <v>1</v>
      </c>
      <c r="H1627" s="154">
        <f>IFERROR(VLOOKUP(B1627,'P2 Origin'!$C$21:$Q$176,15,FALSE),0)</f>
        <v>0</v>
      </c>
      <c r="I1627" s="154">
        <f>IFERROR(VLOOKUP(D1627,'P4 Destination'!$C$21:$Q$176,15,FALSE),0)</f>
        <v>0</v>
      </c>
      <c r="J1627" s="155"/>
      <c r="K1627" s="155">
        <v>1</v>
      </c>
      <c r="L1627" s="156">
        <v>0</v>
      </c>
      <c r="M1627" s="155">
        <v>0</v>
      </c>
      <c r="N1627" s="155">
        <v>0</v>
      </c>
      <c r="O1627" s="157">
        <f t="shared" si="703"/>
        <v>0</v>
      </c>
      <c r="P1627" s="158">
        <f t="shared" si="704"/>
        <v>0</v>
      </c>
      <c r="Q1627" s="159">
        <f>IFERROR(VLOOKUP(N1627,'P1 Intra-Europees'!$A$15:$H$25,3,0),0)*P1627</f>
        <v>0</v>
      </c>
      <c r="R1627" s="160">
        <f t="shared" si="705"/>
        <v>0</v>
      </c>
      <c r="S1627" s="159">
        <f>IFERROR(VLOOKUP(N1627,'P1 Intra-Europees'!$A$15:$H$25,4,0),0)*R1627</f>
        <v>0</v>
      </c>
      <c r="T1627" s="160">
        <f t="shared" si="706"/>
        <v>0</v>
      </c>
      <c r="U1627" s="159">
        <f>IFERROR(VLOOKUP(N1627,'P1 Intra-Europees'!$A$15:$H$25,5,0),0)*T1627</f>
        <v>0</v>
      </c>
      <c r="V1627" s="160">
        <f t="shared" si="707"/>
        <v>0</v>
      </c>
      <c r="W1627" s="159">
        <f>IFERROR(VLOOKUP(N1627,'P1 Intra-Europees'!$A$15:$H$25,6,0),0)*V1627</f>
        <v>0</v>
      </c>
      <c r="X1627" s="160">
        <f t="shared" si="708"/>
        <v>0</v>
      </c>
      <c r="Y1627" s="159">
        <f>IFERROR(VLOOKUP(N1627,'P1 Intra-Europees'!$A$15:$H$25,7,0),0)*X1627</f>
        <v>0</v>
      </c>
      <c r="Z1627" s="161">
        <f t="shared" si="709"/>
        <v>0</v>
      </c>
      <c r="AA1627" s="162">
        <f>IFERROR(VLOOKUP(N1627,'P1 Intra-Europees'!$A$15:$H$25,8,0),0)*Z1627</f>
        <v>0</v>
      </c>
      <c r="AB1627" s="163">
        <f t="shared" si="710"/>
        <v>0</v>
      </c>
      <c r="AC1627" s="157" t="str">
        <f>VLOOKUP(B1627,'P2 Origin'!$C$21:$O$176,13,0)</f>
        <v>EUR</v>
      </c>
      <c r="AD1627" s="164">
        <f t="shared" si="711"/>
        <v>0</v>
      </c>
      <c r="AE1627" s="165">
        <f>IF(AU1627&gt;0.1,VLOOKUP(B1627,'P2 Origin'!$C$21:$M$176,3,0)*H1627,0)</f>
        <v>0</v>
      </c>
      <c r="AF1627" s="166">
        <f t="shared" si="712"/>
        <v>0</v>
      </c>
      <c r="AG1627" s="165">
        <f>(VLOOKUP(B1627,'P2 Origin'!$C$21:$M$176,4,0))*AF1627</f>
        <v>0</v>
      </c>
      <c r="AH1627" s="166">
        <f t="shared" si="713"/>
        <v>0</v>
      </c>
      <c r="AI1627" s="165">
        <f>(VLOOKUP(B1627,'P2 Origin'!$C$21:$M$176,5,0))*AH1627</f>
        <v>0</v>
      </c>
      <c r="AJ1627" s="166">
        <f t="shared" si="727"/>
        <v>0</v>
      </c>
      <c r="AK1627" s="165">
        <f>(VLOOKUP(B1627,'P2 Origin'!$C$21:$M$176,6,0))*AJ1627</f>
        <v>0</v>
      </c>
      <c r="AL1627" s="166">
        <f t="shared" si="714"/>
        <v>30</v>
      </c>
      <c r="AM1627" s="165">
        <f>(VLOOKUP($B1627,'P2 Origin'!$C$21:$M$176,7,0))*AL1627</f>
        <v>0</v>
      </c>
      <c r="AN1627" s="166">
        <f t="shared" si="715"/>
        <v>0</v>
      </c>
      <c r="AO1627" s="165">
        <f>(VLOOKUP($B1627,'P2 Origin'!$C$21:$M$176,8,0))*AN1627</f>
        <v>0</v>
      </c>
      <c r="AP1627" s="166">
        <f t="shared" si="716"/>
        <v>0</v>
      </c>
      <c r="AQ1627" s="165">
        <f>(VLOOKUP($B1627,'P2 Origin'!$C$21:$M$176,9,0))*AP1627</f>
        <v>0</v>
      </c>
      <c r="AR1627" s="155">
        <f t="shared" si="700"/>
        <v>1</v>
      </c>
      <c r="AS1627" s="164">
        <f>(VLOOKUP(B1627,'P2 Origin'!$C$21:$M$176,10,0))*K1627</f>
        <v>0</v>
      </c>
      <c r="AT1627" s="164">
        <f>(VLOOKUP(B1627,'P2 Origin'!$C$21:$M$176,11,0))*J1627</f>
        <v>0</v>
      </c>
      <c r="AU1627" s="167">
        <v>30</v>
      </c>
      <c r="AV1627" s="168">
        <v>30</v>
      </c>
      <c r="AW1627" s="169">
        <v>0</v>
      </c>
      <c r="AX1627" s="170">
        <f>IF(AU1627&gt;=0.1,'P3 Bureaumarge zee- en luchtvr.'!$D$12,0)</f>
        <v>0</v>
      </c>
      <c r="AY1627" s="163">
        <f t="shared" si="717"/>
        <v>0</v>
      </c>
      <c r="AZ1627" s="157" t="str">
        <f>VLOOKUP(D1627,'P4 Destination'!$C$21:$O$176,13,0)</f>
        <v>USD</v>
      </c>
      <c r="BA1627" s="164">
        <f t="shared" si="718"/>
        <v>0</v>
      </c>
      <c r="BB1627" s="171">
        <f>IF(AU1627&gt;0.1,(VLOOKUP(D1627,'P4 Destination'!$C$21:$M$176,3,0))*I1627,0)</f>
        <v>0</v>
      </c>
      <c r="BC1627" s="172">
        <f t="shared" si="719"/>
        <v>0</v>
      </c>
      <c r="BD1627" s="171">
        <f>(VLOOKUP($D1627,'P4 Destination'!$C$21:$M$176,4,0))*BC1627</f>
        <v>0</v>
      </c>
      <c r="BE1627" s="172">
        <f t="shared" si="720"/>
        <v>0</v>
      </c>
      <c r="BF1627" s="171">
        <f>(VLOOKUP($D1627,'P4 Destination'!$C$21:$M$176,5,0))*BE1627</f>
        <v>0</v>
      </c>
      <c r="BG1627" s="172">
        <f t="shared" si="721"/>
        <v>0</v>
      </c>
      <c r="BH1627" s="171">
        <f>(VLOOKUP($D1627,'P4 Destination'!$C$21:$M$176,6,0))*BG1627</f>
        <v>0</v>
      </c>
      <c r="BI1627" s="172">
        <f t="shared" si="722"/>
        <v>30</v>
      </c>
      <c r="BJ1627" s="171">
        <f>(VLOOKUP($D1627,'P4 Destination'!$C$21:$M$176,7,0))*BI1627</f>
        <v>0</v>
      </c>
      <c r="BK1627" s="172">
        <f t="shared" si="723"/>
        <v>0</v>
      </c>
      <c r="BL1627" s="171">
        <f>(VLOOKUP($D1627,'P4 Destination'!$C$21:$M$176,8,0))*BK1627</f>
        <v>0</v>
      </c>
      <c r="BM1627" s="172">
        <f t="shared" si="724"/>
        <v>0</v>
      </c>
      <c r="BN1627" s="171">
        <f>(VLOOKUP($D1627,'P4 Destination'!$C$21:$M$176,9,0))*BM1627</f>
        <v>0</v>
      </c>
      <c r="BO1627" s="154">
        <f t="shared" si="701"/>
        <v>1</v>
      </c>
      <c r="BP1627" s="171">
        <f>(VLOOKUP(D1627,'P4 Destination'!$C$21:$M$176,10,0))*K1627</f>
        <v>0</v>
      </c>
      <c r="BQ1627" s="171">
        <f>(VLOOKUP(D1627,'P4 Destination'!$C$21:$M$176,11,0))*J1627</f>
        <v>0</v>
      </c>
      <c r="BR1627" s="173">
        <f t="shared" si="725"/>
        <v>0</v>
      </c>
      <c r="BS1627" s="173">
        <f>(AV1627*2500)*'P6 Verzekering'!$E$11</f>
        <v>0</v>
      </c>
      <c r="BT1627" s="173">
        <f>(AW1627*2500)*'P6 Verzekering'!$E$12</f>
        <v>0</v>
      </c>
      <c r="BU1627" s="173">
        <f>(L1627*2500)*'P6 Verzekering'!$E$13</f>
        <v>0</v>
      </c>
      <c r="BV1627" s="173">
        <f t="shared" si="726"/>
        <v>0</v>
      </c>
      <c r="BW1627"/>
      <c r="BX1627"/>
    </row>
    <row r="1628" spans="1:76">
      <c r="A1628" s="152" t="s">
        <v>2553</v>
      </c>
      <c r="B1628" s="152" t="s">
        <v>219</v>
      </c>
      <c r="C1628" s="152" t="s">
        <v>219</v>
      </c>
      <c r="D1628" s="152" t="s">
        <v>320</v>
      </c>
      <c r="E1628" s="152" t="s">
        <v>319</v>
      </c>
      <c r="F1628" s="153">
        <f t="shared" si="702"/>
        <v>31</v>
      </c>
      <c r="G1628" s="154">
        <v>1</v>
      </c>
      <c r="H1628" s="154">
        <f>IFERROR(VLOOKUP(B1628,'P2 Origin'!$C$21:$Q$176,15,FALSE),0)</f>
        <v>0</v>
      </c>
      <c r="I1628" s="154">
        <f>IFERROR(VLOOKUP(D1628,'P4 Destination'!$C$21:$Q$176,15,FALSE),0)</f>
        <v>0</v>
      </c>
      <c r="J1628" s="155"/>
      <c r="K1628" s="155">
        <v>1</v>
      </c>
      <c r="L1628" s="156">
        <v>0</v>
      </c>
      <c r="M1628" s="155">
        <v>0</v>
      </c>
      <c r="N1628" s="155">
        <v>0</v>
      </c>
      <c r="O1628" s="157">
        <f t="shared" si="703"/>
        <v>0</v>
      </c>
      <c r="P1628" s="158">
        <f t="shared" si="704"/>
        <v>0</v>
      </c>
      <c r="Q1628" s="159">
        <f>IFERROR(VLOOKUP(N1628,'P1 Intra-Europees'!$A$15:$H$25,3,0),0)*P1628</f>
        <v>0</v>
      </c>
      <c r="R1628" s="160">
        <f t="shared" si="705"/>
        <v>0</v>
      </c>
      <c r="S1628" s="159">
        <f>IFERROR(VLOOKUP(N1628,'P1 Intra-Europees'!$A$15:$H$25,4,0),0)*R1628</f>
        <v>0</v>
      </c>
      <c r="T1628" s="160">
        <f t="shared" si="706"/>
        <v>0</v>
      </c>
      <c r="U1628" s="159">
        <f>IFERROR(VLOOKUP(N1628,'P1 Intra-Europees'!$A$15:$H$25,5,0),0)*T1628</f>
        <v>0</v>
      </c>
      <c r="V1628" s="160">
        <f t="shared" si="707"/>
        <v>0</v>
      </c>
      <c r="W1628" s="159">
        <f>IFERROR(VLOOKUP(N1628,'P1 Intra-Europees'!$A$15:$H$25,6,0),0)*V1628</f>
        <v>0</v>
      </c>
      <c r="X1628" s="160">
        <f t="shared" si="708"/>
        <v>0</v>
      </c>
      <c r="Y1628" s="159">
        <f>IFERROR(VLOOKUP(N1628,'P1 Intra-Europees'!$A$15:$H$25,7,0),0)*X1628</f>
        <v>0</v>
      </c>
      <c r="Z1628" s="161">
        <f t="shared" si="709"/>
        <v>0</v>
      </c>
      <c r="AA1628" s="162">
        <f>IFERROR(VLOOKUP(N1628,'P1 Intra-Europees'!$A$15:$H$25,8,0),0)*Z1628</f>
        <v>0</v>
      </c>
      <c r="AB1628" s="163">
        <f t="shared" si="710"/>
        <v>0</v>
      </c>
      <c r="AC1628" s="157" t="str">
        <f>VLOOKUP(B1628,'P2 Origin'!$C$21:$O$176,13,0)</f>
        <v>EUR</v>
      </c>
      <c r="AD1628" s="164">
        <f t="shared" si="711"/>
        <v>0</v>
      </c>
      <c r="AE1628" s="165">
        <f>IF(AU1628&gt;0.1,VLOOKUP(B1628,'P2 Origin'!$C$21:$M$176,3,0)*H1628,0)</f>
        <v>0</v>
      </c>
      <c r="AF1628" s="166">
        <f t="shared" si="712"/>
        <v>0</v>
      </c>
      <c r="AG1628" s="165">
        <f>(VLOOKUP(B1628,'P2 Origin'!$C$21:$M$176,4,0))*AF1628</f>
        <v>0</v>
      </c>
      <c r="AH1628" s="166">
        <f t="shared" si="713"/>
        <v>0</v>
      </c>
      <c r="AI1628" s="165">
        <f>(VLOOKUP(B1628,'P2 Origin'!$C$21:$M$176,5,0))*AH1628</f>
        <v>0</v>
      </c>
      <c r="AJ1628" s="166">
        <f t="shared" si="727"/>
        <v>0</v>
      </c>
      <c r="AK1628" s="165">
        <f>(VLOOKUP(B1628,'P2 Origin'!$C$21:$M$176,6,0))*AJ1628</f>
        <v>0</v>
      </c>
      <c r="AL1628" s="166">
        <f t="shared" si="714"/>
        <v>31</v>
      </c>
      <c r="AM1628" s="165">
        <f>(VLOOKUP($B1628,'P2 Origin'!$C$21:$M$176,7,0))*AL1628</f>
        <v>0</v>
      </c>
      <c r="AN1628" s="166">
        <f t="shared" si="715"/>
        <v>0</v>
      </c>
      <c r="AO1628" s="165">
        <f>(VLOOKUP($B1628,'P2 Origin'!$C$21:$M$176,8,0))*AN1628</f>
        <v>0</v>
      </c>
      <c r="AP1628" s="166">
        <f t="shared" si="716"/>
        <v>0</v>
      </c>
      <c r="AQ1628" s="165">
        <f>(VLOOKUP($B1628,'P2 Origin'!$C$21:$M$176,9,0))*AP1628</f>
        <v>0</v>
      </c>
      <c r="AR1628" s="155">
        <f t="shared" si="700"/>
        <v>1</v>
      </c>
      <c r="AS1628" s="164">
        <f>(VLOOKUP(B1628,'P2 Origin'!$C$21:$M$176,10,0))*K1628</f>
        <v>0</v>
      </c>
      <c r="AT1628" s="164">
        <f>(VLOOKUP(B1628,'P2 Origin'!$C$21:$M$176,11,0))*J1628</f>
        <v>0</v>
      </c>
      <c r="AU1628" s="167">
        <v>31</v>
      </c>
      <c r="AV1628" s="168">
        <v>31</v>
      </c>
      <c r="AW1628" s="169">
        <v>0</v>
      </c>
      <c r="AX1628" s="170">
        <f>IF(AU1628&gt;=0.1,'P3 Bureaumarge zee- en luchtvr.'!$D$12,0)</f>
        <v>0</v>
      </c>
      <c r="AY1628" s="163">
        <f t="shared" si="717"/>
        <v>0</v>
      </c>
      <c r="AZ1628" s="157" t="str">
        <f>VLOOKUP(D1628,'P4 Destination'!$C$21:$O$176,13,0)</f>
        <v>USD</v>
      </c>
      <c r="BA1628" s="164">
        <f t="shared" si="718"/>
        <v>0</v>
      </c>
      <c r="BB1628" s="171">
        <f>IF(AU1628&gt;0.1,(VLOOKUP(D1628,'P4 Destination'!$C$21:$M$176,3,0))*I1628,0)</f>
        <v>0</v>
      </c>
      <c r="BC1628" s="172">
        <f t="shared" si="719"/>
        <v>0</v>
      </c>
      <c r="BD1628" s="171">
        <f>(VLOOKUP($D1628,'P4 Destination'!$C$21:$M$176,4,0))*BC1628</f>
        <v>0</v>
      </c>
      <c r="BE1628" s="172">
        <f t="shared" si="720"/>
        <v>0</v>
      </c>
      <c r="BF1628" s="171">
        <f>(VLOOKUP($D1628,'P4 Destination'!$C$21:$M$176,5,0))*BE1628</f>
        <v>0</v>
      </c>
      <c r="BG1628" s="172">
        <f t="shared" si="721"/>
        <v>0</v>
      </c>
      <c r="BH1628" s="171">
        <f>(VLOOKUP($D1628,'P4 Destination'!$C$21:$M$176,6,0))*BG1628</f>
        <v>0</v>
      </c>
      <c r="BI1628" s="172">
        <f t="shared" si="722"/>
        <v>31</v>
      </c>
      <c r="BJ1628" s="171">
        <f>(VLOOKUP($D1628,'P4 Destination'!$C$21:$M$176,7,0))*BI1628</f>
        <v>0</v>
      </c>
      <c r="BK1628" s="172">
        <f t="shared" si="723"/>
        <v>0</v>
      </c>
      <c r="BL1628" s="171">
        <f>(VLOOKUP($D1628,'P4 Destination'!$C$21:$M$176,8,0))*BK1628</f>
        <v>0</v>
      </c>
      <c r="BM1628" s="172">
        <f t="shared" si="724"/>
        <v>0</v>
      </c>
      <c r="BN1628" s="171">
        <f>(VLOOKUP($D1628,'P4 Destination'!$C$21:$M$176,9,0))*BM1628</f>
        <v>0</v>
      </c>
      <c r="BO1628" s="154">
        <f t="shared" si="701"/>
        <v>1</v>
      </c>
      <c r="BP1628" s="171">
        <f>(VLOOKUP(D1628,'P4 Destination'!$C$21:$M$176,10,0))*K1628</f>
        <v>0</v>
      </c>
      <c r="BQ1628" s="171">
        <f>(VLOOKUP(D1628,'P4 Destination'!$C$21:$M$176,11,0))*J1628</f>
        <v>0</v>
      </c>
      <c r="BR1628" s="173">
        <f t="shared" si="725"/>
        <v>0</v>
      </c>
      <c r="BS1628" s="173">
        <f>(AV1628*2500)*'P6 Verzekering'!$E$11</f>
        <v>0</v>
      </c>
      <c r="BT1628" s="173">
        <f>(AW1628*2500)*'P6 Verzekering'!$E$12</f>
        <v>0</v>
      </c>
      <c r="BU1628" s="173">
        <f>(L1628*2500)*'P6 Verzekering'!$E$13</f>
        <v>0</v>
      </c>
      <c r="BV1628" s="173">
        <f t="shared" si="726"/>
        <v>0</v>
      </c>
      <c r="BW1628"/>
      <c r="BX1628"/>
    </row>
    <row r="1629" spans="1:76">
      <c r="A1629" s="152" t="s">
        <v>2555</v>
      </c>
      <c r="B1629" s="152" t="s">
        <v>219</v>
      </c>
      <c r="C1629" s="152" t="s">
        <v>219</v>
      </c>
      <c r="D1629" s="152" t="s">
        <v>320</v>
      </c>
      <c r="E1629" s="152" t="s">
        <v>319</v>
      </c>
      <c r="F1629" s="153">
        <f t="shared" si="702"/>
        <v>30</v>
      </c>
      <c r="G1629" s="154">
        <v>1</v>
      </c>
      <c r="H1629" s="154">
        <f>IFERROR(VLOOKUP(B1629,'P2 Origin'!$C$21:$Q$176,15,FALSE),0)</f>
        <v>0</v>
      </c>
      <c r="I1629" s="154">
        <f>IFERROR(VLOOKUP(D1629,'P4 Destination'!$C$21:$Q$176,15,FALSE),0)</f>
        <v>0</v>
      </c>
      <c r="J1629" s="155">
        <v>1</v>
      </c>
      <c r="K1629" s="155"/>
      <c r="L1629" s="156">
        <v>0</v>
      </c>
      <c r="M1629" s="155">
        <v>0</v>
      </c>
      <c r="N1629" s="155">
        <v>0</v>
      </c>
      <c r="O1629" s="157">
        <f t="shared" si="703"/>
        <v>0</v>
      </c>
      <c r="P1629" s="158">
        <f t="shared" si="704"/>
        <v>0</v>
      </c>
      <c r="Q1629" s="159">
        <f>IFERROR(VLOOKUP(N1629,'P1 Intra-Europees'!$A$15:$H$25,3,0),0)*P1629</f>
        <v>0</v>
      </c>
      <c r="R1629" s="160">
        <f t="shared" si="705"/>
        <v>0</v>
      </c>
      <c r="S1629" s="159">
        <f>IFERROR(VLOOKUP(N1629,'P1 Intra-Europees'!$A$15:$H$25,4,0),0)*R1629</f>
        <v>0</v>
      </c>
      <c r="T1629" s="160">
        <f t="shared" si="706"/>
        <v>0</v>
      </c>
      <c r="U1629" s="159">
        <f>IFERROR(VLOOKUP(N1629,'P1 Intra-Europees'!$A$15:$H$25,5,0),0)*T1629</f>
        <v>0</v>
      </c>
      <c r="V1629" s="160">
        <f t="shared" si="707"/>
        <v>0</v>
      </c>
      <c r="W1629" s="159">
        <f>IFERROR(VLOOKUP(N1629,'P1 Intra-Europees'!$A$15:$H$25,6,0),0)*V1629</f>
        <v>0</v>
      </c>
      <c r="X1629" s="160">
        <f t="shared" si="708"/>
        <v>0</v>
      </c>
      <c r="Y1629" s="159">
        <f>IFERROR(VLOOKUP(N1629,'P1 Intra-Europees'!$A$15:$H$25,7,0),0)*X1629</f>
        <v>0</v>
      </c>
      <c r="Z1629" s="161">
        <f t="shared" si="709"/>
        <v>0</v>
      </c>
      <c r="AA1629" s="162">
        <f>IFERROR(VLOOKUP(N1629,'P1 Intra-Europees'!$A$15:$H$25,8,0),0)*Z1629</f>
        <v>0</v>
      </c>
      <c r="AB1629" s="163">
        <f t="shared" si="710"/>
        <v>0</v>
      </c>
      <c r="AC1629" s="157" t="str">
        <f>VLOOKUP(B1629,'P2 Origin'!$C$21:$O$176,13,0)</f>
        <v>EUR</v>
      </c>
      <c r="AD1629" s="164">
        <f t="shared" si="711"/>
        <v>0</v>
      </c>
      <c r="AE1629" s="165">
        <f>IF(AU1629&gt;0.1,VLOOKUP(B1629,'P2 Origin'!$C$21:$M$176,3,0)*H1629,0)</f>
        <v>0</v>
      </c>
      <c r="AF1629" s="166">
        <f t="shared" si="712"/>
        <v>0</v>
      </c>
      <c r="AG1629" s="165">
        <f>(VLOOKUP(B1629,'P2 Origin'!$C$21:$M$176,4,0))*AF1629</f>
        <v>0</v>
      </c>
      <c r="AH1629" s="166">
        <f t="shared" si="713"/>
        <v>0</v>
      </c>
      <c r="AI1629" s="165">
        <f>(VLOOKUP(B1629,'P2 Origin'!$C$21:$M$176,5,0))*AH1629</f>
        <v>0</v>
      </c>
      <c r="AJ1629" s="166">
        <f t="shared" si="727"/>
        <v>0</v>
      </c>
      <c r="AK1629" s="165">
        <f>(VLOOKUP(B1629,'P2 Origin'!$C$21:$M$176,6,0))*AJ1629</f>
        <v>0</v>
      </c>
      <c r="AL1629" s="166">
        <f t="shared" si="714"/>
        <v>30</v>
      </c>
      <c r="AM1629" s="165">
        <f>(VLOOKUP($B1629,'P2 Origin'!$C$21:$M$176,7,0))*AL1629</f>
        <v>0</v>
      </c>
      <c r="AN1629" s="166">
        <f t="shared" si="715"/>
        <v>0</v>
      </c>
      <c r="AO1629" s="165">
        <f>(VLOOKUP($B1629,'P2 Origin'!$C$21:$M$176,8,0))*AN1629</f>
        <v>0</v>
      </c>
      <c r="AP1629" s="166">
        <f t="shared" si="716"/>
        <v>0</v>
      </c>
      <c r="AQ1629" s="165">
        <f>(VLOOKUP($B1629,'P2 Origin'!$C$21:$M$176,9,0))*AP1629</f>
        <v>0</v>
      </c>
      <c r="AR1629" s="155">
        <f t="shared" si="700"/>
        <v>1</v>
      </c>
      <c r="AS1629" s="164">
        <f>(VLOOKUP(B1629,'P2 Origin'!$C$21:$M$176,10,0))*K1629</f>
        <v>0</v>
      </c>
      <c r="AT1629" s="164">
        <f>(VLOOKUP(B1629,'P2 Origin'!$C$21:$M$176,11,0))*J1629</f>
        <v>0</v>
      </c>
      <c r="AU1629" s="167">
        <v>30</v>
      </c>
      <c r="AV1629" s="168">
        <v>30</v>
      </c>
      <c r="AW1629" s="169">
        <v>0</v>
      </c>
      <c r="AX1629" s="170">
        <f>IF(AU1629&gt;=0.1,'P3 Bureaumarge zee- en luchtvr.'!$D$12,0)</f>
        <v>0</v>
      </c>
      <c r="AY1629" s="163">
        <f t="shared" si="717"/>
        <v>0</v>
      </c>
      <c r="AZ1629" s="157" t="str">
        <f>VLOOKUP(D1629,'P4 Destination'!$C$21:$O$176,13,0)</f>
        <v>USD</v>
      </c>
      <c r="BA1629" s="164">
        <f t="shared" si="718"/>
        <v>0</v>
      </c>
      <c r="BB1629" s="171">
        <f>IF(AU1629&gt;0.1,(VLOOKUP(D1629,'P4 Destination'!$C$21:$M$176,3,0))*I1629,0)</f>
        <v>0</v>
      </c>
      <c r="BC1629" s="172">
        <f t="shared" si="719"/>
        <v>0</v>
      </c>
      <c r="BD1629" s="171">
        <f>(VLOOKUP($D1629,'P4 Destination'!$C$21:$M$176,4,0))*BC1629</f>
        <v>0</v>
      </c>
      <c r="BE1629" s="172">
        <f t="shared" si="720"/>
        <v>0</v>
      </c>
      <c r="BF1629" s="171">
        <f>(VLOOKUP($D1629,'P4 Destination'!$C$21:$M$176,5,0))*BE1629</f>
        <v>0</v>
      </c>
      <c r="BG1629" s="172">
        <f t="shared" si="721"/>
        <v>0</v>
      </c>
      <c r="BH1629" s="171">
        <f>(VLOOKUP($D1629,'P4 Destination'!$C$21:$M$176,6,0))*BG1629</f>
        <v>0</v>
      </c>
      <c r="BI1629" s="172">
        <f t="shared" si="722"/>
        <v>30</v>
      </c>
      <c r="BJ1629" s="171">
        <f>(VLOOKUP($D1629,'P4 Destination'!$C$21:$M$176,7,0))*BI1629</f>
        <v>0</v>
      </c>
      <c r="BK1629" s="172">
        <f t="shared" si="723"/>
        <v>0</v>
      </c>
      <c r="BL1629" s="171">
        <f>(VLOOKUP($D1629,'P4 Destination'!$C$21:$M$176,8,0))*BK1629</f>
        <v>0</v>
      </c>
      <c r="BM1629" s="172">
        <f t="shared" si="724"/>
        <v>0</v>
      </c>
      <c r="BN1629" s="171">
        <f>(VLOOKUP($D1629,'P4 Destination'!$C$21:$M$176,9,0))*BM1629</f>
        <v>0</v>
      </c>
      <c r="BO1629" s="154">
        <f t="shared" si="701"/>
        <v>1</v>
      </c>
      <c r="BP1629" s="171">
        <f>(VLOOKUP(D1629,'P4 Destination'!$C$21:$M$176,10,0))*K1629</f>
        <v>0</v>
      </c>
      <c r="BQ1629" s="171">
        <f>(VLOOKUP(D1629,'P4 Destination'!$C$21:$M$176,11,0))*J1629</f>
        <v>0</v>
      </c>
      <c r="BR1629" s="173">
        <f t="shared" si="725"/>
        <v>0</v>
      </c>
      <c r="BS1629" s="173">
        <f>(AV1629*2500)*'P6 Verzekering'!$E$11</f>
        <v>0</v>
      </c>
      <c r="BT1629" s="173">
        <f>(AW1629*2500)*'P6 Verzekering'!$E$12</f>
        <v>0</v>
      </c>
      <c r="BU1629" s="173">
        <f>(L1629*2500)*'P6 Verzekering'!$E$13</f>
        <v>0</v>
      </c>
      <c r="BV1629" s="173">
        <f t="shared" si="726"/>
        <v>0</v>
      </c>
      <c r="BW1629"/>
      <c r="BX1629"/>
    </row>
    <row r="1630" spans="1:76">
      <c r="A1630" s="152" t="s">
        <v>2557</v>
      </c>
      <c r="B1630" s="152" t="s">
        <v>219</v>
      </c>
      <c r="C1630" s="152" t="s">
        <v>219</v>
      </c>
      <c r="D1630" s="152" t="s">
        <v>320</v>
      </c>
      <c r="E1630" s="152" t="s">
        <v>319</v>
      </c>
      <c r="F1630" s="153">
        <f t="shared" si="702"/>
        <v>30</v>
      </c>
      <c r="G1630" s="154">
        <v>1</v>
      </c>
      <c r="H1630" s="154">
        <f>IFERROR(VLOOKUP(B1630,'P2 Origin'!$C$21:$Q$176,15,FALSE),0)</f>
        <v>0</v>
      </c>
      <c r="I1630" s="154">
        <f>IFERROR(VLOOKUP(D1630,'P4 Destination'!$C$21:$Q$176,15,FALSE),0)</f>
        <v>0</v>
      </c>
      <c r="J1630" s="155"/>
      <c r="K1630" s="155">
        <v>1</v>
      </c>
      <c r="L1630" s="156">
        <v>0</v>
      </c>
      <c r="M1630" s="155">
        <v>0</v>
      </c>
      <c r="N1630" s="155">
        <v>0</v>
      </c>
      <c r="O1630" s="157">
        <f t="shared" si="703"/>
        <v>0</v>
      </c>
      <c r="P1630" s="158">
        <f t="shared" si="704"/>
        <v>0</v>
      </c>
      <c r="Q1630" s="159">
        <f>IFERROR(VLOOKUP(N1630,'P1 Intra-Europees'!$A$15:$H$25,3,0),0)*P1630</f>
        <v>0</v>
      </c>
      <c r="R1630" s="160">
        <f t="shared" si="705"/>
        <v>0</v>
      </c>
      <c r="S1630" s="159">
        <f>IFERROR(VLOOKUP(N1630,'P1 Intra-Europees'!$A$15:$H$25,4,0),0)*R1630</f>
        <v>0</v>
      </c>
      <c r="T1630" s="160">
        <f t="shared" si="706"/>
        <v>0</v>
      </c>
      <c r="U1630" s="159">
        <f>IFERROR(VLOOKUP(N1630,'P1 Intra-Europees'!$A$15:$H$25,5,0),0)*T1630</f>
        <v>0</v>
      </c>
      <c r="V1630" s="160">
        <f t="shared" si="707"/>
        <v>0</v>
      </c>
      <c r="W1630" s="159">
        <f>IFERROR(VLOOKUP(N1630,'P1 Intra-Europees'!$A$15:$H$25,6,0),0)*V1630</f>
        <v>0</v>
      </c>
      <c r="X1630" s="160">
        <f t="shared" si="708"/>
        <v>0</v>
      </c>
      <c r="Y1630" s="159">
        <f>IFERROR(VLOOKUP(N1630,'P1 Intra-Europees'!$A$15:$H$25,7,0),0)*X1630</f>
        <v>0</v>
      </c>
      <c r="Z1630" s="161">
        <f t="shared" si="709"/>
        <v>0</v>
      </c>
      <c r="AA1630" s="162">
        <f>IFERROR(VLOOKUP(N1630,'P1 Intra-Europees'!$A$15:$H$25,8,0),0)*Z1630</f>
        <v>0</v>
      </c>
      <c r="AB1630" s="163">
        <f t="shared" si="710"/>
        <v>0</v>
      </c>
      <c r="AC1630" s="157" t="str">
        <f>VLOOKUP(B1630,'P2 Origin'!$C$21:$O$176,13,0)</f>
        <v>EUR</v>
      </c>
      <c r="AD1630" s="164">
        <f t="shared" si="711"/>
        <v>0</v>
      </c>
      <c r="AE1630" s="165">
        <f>IF(AU1630&gt;0.1,VLOOKUP(B1630,'P2 Origin'!$C$21:$M$176,3,0)*H1630,0)</f>
        <v>0</v>
      </c>
      <c r="AF1630" s="166">
        <f t="shared" si="712"/>
        <v>0</v>
      </c>
      <c r="AG1630" s="165">
        <f>(VLOOKUP(B1630,'P2 Origin'!$C$21:$M$176,4,0))*AF1630</f>
        <v>0</v>
      </c>
      <c r="AH1630" s="166">
        <f t="shared" si="713"/>
        <v>0</v>
      </c>
      <c r="AI1630" s="165">
        <f>(VLOOKUP(B1630,'P2 Origin'!$C$21:$M$176,5,0))*AH1630</f>
        <v>0</v>
      </c>
      <c r="AJ1630" s="166">
        <f t="shared" si="727"/>
        <v>0</v>
      </c>
      <c r="AK1630" s="165">
        <f>(VLOOKUP(B1630,'P2 Origin'!$C$21:$M$176,6,0))*AJ1630</f>
        <v>0</v>
      </c>
      <c r="AL1630" s="166">
        <f t="shared" si="714"/>
        <v>30</v>
      </c>
      <c r="AM1630" s="165">
        <f>(VLOOKUP($B1630,'P2 Origin'!$C$21:$M$176,7,0))*AL1630</f>
        <v>0</v>
      </c>
      <c r="AN1630" s="166">
        <f t="shared" si="715"/>
        <v>0</v>
      </c>
      <c r="AO1630" s="165">
        <f>(VLOOKUP($B1630,'P2 Origin'!$C$21:$M$176,8,0))*AN1630</f>
        <v>0</v>
      </c>
      <c r="AP1630" s="166">
        <f t="shared" si="716"/>
        <v>0</v>
      </c>
      <c r="AQ1630" s="165">
        <f>(VLOOKUP($B1630,'P2 Origin'!$C$21:$M$176,9,0))*AP1630</f>
        <v>0</v>
      </c>
      <c r="AR1630" s="155">
        <f t="shared" si="700"/>
        <v>1</v>
      </c>
      <c r="AS1630" s="164">
        <f>(VLOOKUP(B1630,'P2 Origin'!$C$21:$M$176,10,0))*K1630</f>
        <v>0</v>
      </c>
      <c r="AT1630" s="164">
        <f>(VLOOKUP(B1630,'P2 Origin'!$C$21:$M$176,11,0))*J1630</f>
        <v>0</v>
      </c>
      <c r="AU1630" s="167">
        <v>30</v>
      </c>
      <c r="AV1630" s="168">
        <v>30</v>
      </c>
      <c r="AW1630" s="169">
        <v>0</v>
      </c>
      <c r="AX1630" s="170">
        <f>IF(AU1630&gt;=0.1,'P3 Bureaumarge zee- en luchtvr.'!$D$12,0)</f>
        <v>0</v>
      </c>
      <c r="AY1630" s="163">
        <f t="shared" si="717"/>
        <v>0</v>
      </c>
      <c r="AZ1630" s="157" t="str">
        <f>VLOOKUP(D1630,'P4 Destination'!$C$21:$O$176,13,0)</f>
        <v>USD</v>
      </c>
      <c r="BA1630" s="164">
        <f t="shared" si="718"/>
        <v>0</v>
      </c>
      <c r="BB1630" s="171">
        <f>IF(AU1630&gt;0.1,(VLOOKUP(D1630,'P4 Destination'!$C$21:$M$176,3,0))*I1630,0)</f>
        <v>0</v>
      </c>
      <c r="BC1630" s="172">
        <f t="shared" si="719"/>
        <v>0</v>
      </c>
      <c r="BD1630" s="171">
        <f>(VLOOKUP($D1630,'P4 Destination'!$C$21:$M$176,4,0))*BC1630</f>
        <v>0</v>
      </c>
      <c r="BE1630" s="172">
        <f t="shared" si="720"/>
        <v>0</v>
      </c>
      <c r="BF1630" s="171">
        <f>(VLOOKUP($D1630,'P4 Destination'!$C$21:$M$176,5,0))*BE1630</f>
        <v>0</v>
      </c>
      <c r="BG1630" s="172">
        <f t="shared" si="721"/>
        <v>0</v>
      </c>
      <c r="BH1630" s="171">
        <f>(VLOOKUP($D1630,'P4 Destination'!$C$21:$M$176,6,0))*BG1630</f>
        <v>0</v>
      </c>
      <c r="BI1630" s="172">
        <f t="shared" si="722"/>
        <v>30</v>
      </c>
      <c r="BJ1630" s="171">
        <f>(VLOOKUP($D1630,'P4 Destination'!$C$21:$M$176,7,0))*BI1630</f>
        <v>0</v>
      </c>
      <c r="BK1630" s="172">
        <f t="shared" si="723"/>
        <v>0</v>
      </c>
      <c r="BL1630" s="171">
        <f>(VLOOKUP($D1630,'P4 Destination'!$C$21:$M$176,8,0))*BK1630</f>
        <v>0</v>
      </c>
      <c r="BM1630" s="172">
        <f t="shared" si="724"/>
        <v>0</v>
      </c>
      <c r="BN1630" s="171">
        <f>(VLOOKUP($D1630,'P4 Destination'!$C$21:$M$176,9,0))*BM1630</f>
        <v>0</v>
      </c>
      <c r="BO1630" s="154">
        <f t="shared" si="701"/>
        <v>1</v>
      </c>
      <c r="BP1630" s="171">
        <f>(VLOOKUP(D1630,'P4 Destination'!$C$21:$M$176,10,0))*K1630</f>
        <v>0</v>
      </c>
      <c r="BQ1630" s="171">
        <f>(VLOOKUP(D1630,'P4 Destination'!$C$21:$M$176,11,0))*J1630</f>
        <v>0</v>
      </c>
      <c r="BR1630" s="173">
        <f t="shared" si="725"/>
        <v>0</v>
      </c>
      <c r="BS1630" s="173">
        <f>(AV1630*2500)*'P6 Verzekering'!$E$11</f>
        <v>0</v>
      </c>
      <c r="BT1630" s="173">
        <f>(AW1630*2500)*'P6 Verzekering'!$E$12</f>
        <v>0</v>
      </c>
      <c r="BU1630" s="173">
        <f>(L1630*2500)*'P6 Verzekering'!$E$13</f>
        <v>0</v>
      </c>
      <c r="BV1630" s="173">
        <f t="shared" si="726"/>
        <v>0</v>
      </c>
      <c r="BW1630"/>
      <c r="BX1630"/>
    </row>
    <row r="1631" spans="1:76">
      <c r="A1631" s="152" t="s">
        <v>2559</v>
      </c>
      <c r="B1631" s="152" t="s">
        <v>219</v>
      </c>
      <c r="C1631" s="152" t="s">
        <v>219</v>
      </c>
      <c r="D1631" s="152" t="s">
        <v>320</v>
      </c>
      <c r="E1631" s="152" t="s">
        <v>319</v>
      </c>
      <c r="F1631" s="153">
        <f t="shared" si="702"/>
        <v>30</v>
      </c>
      <c r="G1631" s="154">
        <v>1</v>
      </c>
      <c r="H1631" s="154">
        <f>IFERROR(VLOOKUP(B1631,'P2 Origin'!$C$21:$Q$176,15,FALSE),0)</f>
        <v>0</v>
      </c>
      <c r="I1631" s="154">
        <f>IFERROR(VLOOKUP(D1631,'P4 Destination'!$C$21:$Q$176,15,FALSE),0)</f>
        <v>0</v>
      </c>
      <c r="J1631" s="155"/>
      <c r="K1631" s="155">
        <v>1</v>
      </c>
      <c r="L1631" s="156">
        <v>0</v>
      </c>
      <c r="M1631" s="155">
        <v>0</v>
      </c>
      <c r="N1631" s="155">
        <v>0</v>
      </c>
      <c r="O1631" s="157">
        <f t="shared" si="703"/>
        <v>0</v>
      </c>
      <c r="P1631" s="158">
        <f t="shared" si="704"/>
        <v>0</v>
      </c>
      <c r="Q1631" s="159">
        <f>IFERROR(VLOOKUP(N1631,'P1 Intra-Europees'!$A$15:$H$25,3,0),0)*P1631</f>
        <v>0</v>
      </c>
      <c r="R1631" s="160">
        <f t="shared" si="705"/>
        <v>0</v>
      </c>
      <c r="S1631" s="159">
        <f>IFERROR(VLOOKUP(N1631,'P1 Intra-Europees'!$A$15:$H$25,4,0),0)*R1631</f>
        <v>0</v>
      </c>
      <c r="T1631" s="160">
        <f t="shared" si="706"/>
        <v>0</v>
      </c>
      <c r="U1631" s="159">
        <f>IFERROR(VLOOKUP(N1631,'P1 Intra-Europees'!$A$15:$H$25,5,0),0)*T1631</f>
        <v>0</v>
      </c>
      <c r="V1631" s="160">
        <f t="shared" si="707"/>
        <v>0</v>
      </c>
      <c r="W1631" s="159">
        <f>IFERROR(VLOOKUP(N1631,'P1 Intra-Europees'!$A$15:$H$25,6,0),0)*V1631</f>
        <v>0</v>
      </c>
      <c r="X1631" s="160">
        <f t="shared" si="708"/>
        <v>0</v>
      </c>
      <c r="Y1631" s="159">
        <f>IFERROR(VLOOKUP(N1631,'P1 Intra-Europees'!$A$15:$H$25,7,0),0)*X1631</f>
        <v>0</v>
      </c>
      <c r="Z1631" s="161">
        <f t="shared" si="709"/>
        <v>0</v>
      </c>
      <c r="AA1631" s="162">
        <f>IFERROR(VLOOKUP(N1631,'P1 Intra-Europees'!$A$15:$H$25,8,0),0)*Z1631</f>
        <v>0</v>
      </c>
      <c r="AB1631" s="163">
        <f t="shared" si="710"/>
        <v>0</v>
      </c>
      <c r="AC1631" s="157" t="str">
        <f>VLOOKUP(B1631,'P2 Origin'!$C$21:$O$176,13,0)</f>
        <v>EUR</v>
      </c>
      <c r="AD1631" s="164">
        <f t="shared" si="711"/>
        <v>0</v>
      </c>
      <c r="AE1631" s="165">
        <f>IF(AU1631&gt;0.1,VLOOKUP(B1631,'P2 Origin'!$C$21:$M$176,3,0)*H1631,0)</f>
        <v>0</v>
      </c>
      <c r="AF1631" s="166">
        <f t="shared" si="712"/>
        <v>0</v>
      </c>
      <c r="AG1631" s="165">
        <f>(VLOOKUP(B1631,'P2 Origin'!$C$21:$M$176,4,0))*AF1631</f>
        <v>0</v>
      </c>
      <c r="AH1631" s="166">
        <f t="shared" si="713"/>
        <v>0</v>
      </c>
      <c r="AI1631" s="165">
        <f>(VLOOKUP(B1631,'P2 Origin'!$C$21:$M$176,5,0))*AH1631</f>
        <v>0</v>
      </c>
      <c r="AJ1631" s="166">
        <f t="shared" si="727"/>
        <v>0</v>
      </c>
      <c r="AK1631" s="165">
        <f>(VLOOKUP(B1631,'P2 Origin'!$C$21:$M$176,6,0))*AJ1631</f>
        <v>0</v>
      </c>
      <c r="AL1631" s="166">
        <f t="shared" si="714"/>
        <v>30</v>
      </c>
      <c r="AM1631" s="165">
        <f>(VLOOKUP($B1631,'P2 Origin'!$C$21:$M$176,7,0))*AL1631</f>
        <v>0</v>
      </c>
      <c r="AN1631" s="166">
        <f t="shared" si="715"/>
        <v>0</v>
      </c>
      <c r="AO1631" s="165">
        <f>(VLOOKUP($B1631,'P2 Origin'!$C$21:$M$176,8,0))*AN1631</f>
        <v>0</v>
      </c>
      <c r="AP1631" s="166">
        <f t="shared" si="716"/>
        <v>0</v>
      </c>
      <c r="AQ1631" s="165">
        <f>(VLOOKUP($B1631,'P2 Origin'!$C$21:$M$176,9,0))*AP1631</f>
        <v>0</v>
      </c>
      <c r="AR1631" s="155">
        <f t="shared" si="700"/>
        <v>1</v>
      </c>
      <c r="AS1631" s="164">
        <f>(VLOOKUP(B1631,'P2 Origin'!$C$21:$M$176,10,0))*K1631</f>
        <v>0</v>
      </c>
      <c r="AT1631" s="164">
        <f>(VLOOKUP(B1631,'P2 Origin'!$C$21:$M$176,11,0))*J1631</f>
        <v>0</v>
      </c>
      <c r="AU1631" s="167">
        <v>30</v>
      </c>
      <c r="AV1631" s="168">
        <v>30</v>
      </c>
      <c r="AW1631" s="169">
        <v>0</v>
      </c>
      <c r="AX1631" s="170">
        <f>IF(AU1631&gt;=0.1,'P3 Bureaumarge zee- en luchtvr.'!$D$12,0)</f>
        <v>0</v>
      </c>
      <c r="AY1631" s="163">
        <f t="shared" si="717"/>
        <v>0</v>
      </c>
      <c r="AZ1631" s="157" t="str">
        <f>VLOOKUP(D1631,'P4 Destination'!$C$21:$O$176,13,0)</f>
        <v>USD</v>
      </c>
      <c r="BA1631" s="164">
        <f t="shared" si="718"/>
        <v>0</v>
      </c>
      <c r="BB1631" s="171">
        <f>IF(AU1631&gt;0.1,(VLOOKUP(D1631,'P4 Destination'!$C$21:$M$176,3,0))*I1631,0)</f>
        <v>0</v>
      </c>
      <c r="BC1631" s="172">
        <f t="shared" si="719"/>
        <v>0</v>
      </c>
      <c r="BD1631" s="171">
        <f>(VLOOKUP($D1631,'P4 Destination'!$C$21:$M$176,4,0))*BC1631</f>
        <v>0</v>
      </c>
      <c r="BE1631" s="172">
        <f t="shared" si="720"/>
        <v>0</v>
      </c>
      <c r="BF1631" s="171">
        <f>(VLOOKUP($D1631,'P4 Destination'!$C$21:$M$176,5,0))*BE1631</f>
        <v>0</v>
      </c>
      <c r="BG1631" s="172">
        <f t="shared" si="721"/>
        <v>0</v>
      </c>
      <c r="BH1631" s="171">
        <f>(VLOOKUP($D1631,'P4 Destination'!$C$21:$M$176,6,0))*BG1631</f>
        <v>0</v>
      </c>
      <c r="BI1631" s="172">
        <f t="shared" si="722"/>
        <v>30</v>
      </c>
      <c r="BJ1631" s="171">
        <f>(VLOOKUP($D1631,'P4 Destination'!$C$21:$M$176,7,0))*BI1631</f>
        <v>0</v>
      </c>
      <c r="BK1631" s="172">
        <f t="shared" si="723"/>
        <v>0</v>
      </c>
      <c r="BL1631" s="171">
        <f>(VLOOKUP($D1631,'P4 Destination'!$C$21:$M$176,8,0))*BK1631</f>
        <v>0</v>
      </c>
      <c r="BM1631" s="172">
        <f t="shared" si="724"/>
        <v>0</v>
      </c>
      <c r="BN1631" s="171">
        <f>(VLOOKUP($D1631,'P4 Destination'!$C$21:$M$176,9,0))*BM1631</f>
        <v>0</v>
      </c>
      <c r="BO1631" s="154">
        <f t="shared" si="701"/>
        <v>1</v>
      </c>
      <c r="BP1631" s="171">
        <f>(VLOOKUP(D1631,'P4 Destination'!$C$21:$M$176,10,0))*K1631</f>
        <v>0</v>
      </c>
      <c r="BQ1631" s="171">
        <f>(VLOOKUP(D1631,'P4 Destination'!$C$21:$M$176,11,0))*J1631</f>
        <v>0</v>
      </c>
      <c r="BR1631" s="173">
        <f t="shared" si="725"/>
        <v>0</v>
      </c>
      <c r="BS1631" s="173">
        <f>(AV1631*2500)*'P6 Verzekering'!$E$11</f>
        <v>0</v>
      </c>
      <c r="BT1631" s="173">
        <f>(AW1631*2500)*'P6 Verzekering'!$E$12</f>
        <v>0</v>
      </c>
      <c r="BU1631" s="173">
        <f>(L1631*2500)*'P6 Verzekering'!$E$13</f>
        <v>0</v>
      </c>
      <c r="BV1631" s="173">
        <f t="shared" si="726"/>
        <v>0</v>
      </c>
      <c r="BW1631"/>
      <c r="BX1631"/>
    </row>
    <row r="1632" spans="1:76">
      <c r="A1632" s="152" t="s">
        <v>2560</v>
      </c>
      <c r="B1632" s="152" t="s">
        <v>219</v>
      </c>
      <c r="C1632" s="152" t="s">
        <v>219</v>
      </c>
      <c r="D1632" s="152" t="s">
        <v>320</v>
      </c>
      <c r="E1632" s="152" t="s">
        <v>319</v>
      </c>
      <c r="F1632" s="153">
        <f t="shared" si="702"/>
        <v>29</v>
      </c>
      <c r="G1632" s="154">
        <v>1</v>
      </c>
      <c r="H1632" s="154">
        <f>IFERROR(VLOOKUP(B1632,'P2 Origin'!$C$21:$Q$176,15,FALSE),0)</f>
        <v>0</v>
      </c>
      <c r="I1632" s="154">
        <f>IFERROR(VLOOKUP(D1632,'P4 Destination'!$C$21:$Q$176,15,FALSE),0)</f>
        <v>0</v>
      </c>
      <c r="J1632" s="155"/>
      <c r="K1632" s="155">
        <v>1</v>
      </c>
      <c r="L1632" s="156">
        <v>0</v>
      </c>
      <c r="M1632" s="155">
        <v>0</v>
      </c>
      <c r="N1632" s="155">
        <v>0</v>
      </c>
      <c r="O1632" s="157">
        <f t="shared" si="703"/>
        <v>0</v>
      </c>
      <c r="P1632" s="158">
        <f t="shared" si="704"/>
        <v>0</v>
      </c>
      <c r="Q1632" s="159">
        <f>IFERROR(VLOOKUP(N1632,'P1 Intra-Europees'!$A$15:$H$25,3,0),0)*P1632</f>
        <v>0</v>
      </c>
      <c r="R1632" s="160">
        <f t="shared" si="705"/>
        <v>0</v>
      </c>
      <c r="S1632" s="159">
        <f>IFERROR(VLOOKUP(N1632,'P1 Intra-Europees'!$A$15:$H$25,4,0),0)*R1632</f>
        <v>0</v>
      </c>
      <c r="T1632" s="160">
        <f t="shared" si="706"/>
        <v>0</v>
      </c>
      <c r="U1632" s="159">
        <f>IFERROR(VLOOKUP(N1632,'P1 Intra-Europees'!$A$15:$H$25,5,0),0)*T1632</f>
        <v>0</v>
      </c>
      <c r="V1632" s="160">
        <f t="shared" si="707"/>
        <v>0</v>
      </c>
      <c r="W1632" s="159">
        <f>IFERROR(VLOOKUP(N1632,'P1 Intra-Europees'!$A$15:$H$25,6,0),0)*V1632</f>
        <v>0</v>
      </c>
      <c r="X1632" s="160">
        <f t="shared" si="708"/>
        <v>0</v>
      </c>
      <c r="Y1632" s="159">
        <f>IFERROR(VLOOKUP(N1632,'P1 Intra-Europees'!$A$15:$H$25,7,0),0)*X1632</f>
        <v>0</v>
      </c>
      <c r="Z1632" s="161">
        <f t="shared" si="709"/>
        <v>0</v>
      </c>
      <c r="AA1632" s="162">
        <f>IFERROR(VLOOKUP(N1632,'P1 Intra-Europees'!$A$15:$H$25,8,0),0)*Z1632</f>
        <v>0</v>
      </c>
      <c r="AB1632" s="163">
        <f t="shared" si="710"/>
        <v>0</v>
      </c>
      <c r="AC1632" s="157" t="str">
        <f>VLOOKUP(B1632,'P2 Origin'!$C$21:$O$176,13,0)</f>
        <v>EUR</v>
      </c>
      <c r="AD1632" s="164">
        <f t="shared" si="711"/>
        <v>0</v>
      </c>
      <c r="AE1632" s="165">
        <f>IF(AU1632&gt;0.1,VLOOKUP(B1632,'P2 Origin'!$C$21:$M$176,3,0)*H1632,0)</f>
        <v>0</v>
      </c>
      <c r="AF1632" s="166">
        <f t="shared" si="712"/>
        <v>0</v>
      </c>
      <c r="AG1632" s="165">
        <f>(VLOOKUP(B1632,'P2 Origin'!$C$21:$M$176,4,0))*AF1632</f>
        <v>0</v>
      </c>
      <c r="AH1632" s="166">
        <f t="shared" si="713"/>
        <v>0</v>
      </c>
      <c r="AI1632" s="165">
        <f>(VLOOKUP(B1632,'P2 Origin'!$C$21:$M$176,5,0))*AH1632</f>
        <v>0</v>
      </c>
      <c r="AJ1632" s="166">
        <f t="shared" si="727"/>
        <v>0</v>
      </c>
      <c r="AK1632" s="165">
        <f>(VLOOKUP(B1632,'P2 Origin'!$C$21:$M$176,6,0))*AJ1632</f>
        <v>0</v>
      </c>
      <c r="AL1632" s="166">
        <f t="shared" si="714"/>
        <v>29</v>
      </c>
      <c r="AM1632" s="165">
        <f>(VLOOKUP($B1632,'P2 Origin'!$C$21:$M$176,7,0))*AL1632</f>
        <v>0</v>
      </c>
      <c r="AN1632" s="166">
        <f t="shared" si="715"/>
        <v>0</v>
      </c>
      <c r="AO1632" s="165">
        <f>(VLOOKUP($B1632,'P2 Origin'!$C$21:$M$176,8,0))*AN1632</f>
        <v>0</v>
      </c>
      <c r="AP1632" s="166">
        <f t="shared" si="716"/>
        <v>0</v>
      </c>
      <c r="AQ1632" s="165">
        <f>(VLOOKUP($B1632,'P2 Origin'!$C$21:$M$176,9,0))*AP1632</f>
        <v>0</v>
      </c>
      <c r="AR1632" s="155">
        <f t="shared" si="700"/>
        <v>1</v>
      </c>
      <c r="AS1632" s="164">
        <f>(VLOOKUP(B1632,'P2 Origin'!$C$21:$M$176,10,0))*K1632</f>
        <v>0</v>
      </c>
      <c r="AT1632" s="164">
        <f>(VLOOKUP(B1632,'P2 Origin'!$C$21:$M$176,11,0))*J1632</f>
        <v>0</v>
      </c>
      <c r="AU1632" s="167">
        <v>29</v>
      </c>
      <c r="AV1632" s="168">
        <v>29</v>
      </c>
      <c r="AW1632" s="169">
        <v>0</v>
      </c>
      <c r="AX1632" s="170">
        <f>IF(AU1632&gt;=0.1,'P3 Bureaumarge zee- en luchtvr.'!$D$12,0)</f>
        <v>0</v>
      </c>
      <c r="AY1632" s="163">
        <f t="shared" si="717"/>
        <v>0</v>
      </c>
      <c r="AZ1632" s="157" t="str">
        <f>VLOOKUP(D1632,'P4 Destination'!$C$21:$O$176,13,0)</f>
        <v>USD</v>
      </c>
      <c r="BA1632" s="164">
        <f t="shared" si="718"/>
        <v>0</v>
      </c>
      <c r="BB1632" s="171">
        <f>IF(AU1632&gt;0.1,(VLOOKUP(D1632,'P4 Destination'!$C$21:$M$176,3,0))*I1632,0)</f>
        <v>0</v>
      </c>
      <c r="BC1632" s="172">
        <f t="shared" si="719"/>
        <v>0</v>
      </c>
      <c r="BD1632" s="171">
        <f>(VLOOKUP($D1632,'P4 Destination'!$C$21:$M$176,4,0))*BC1632</f>
        <v>0</v>
      </c>
      <c r="BE1632" s="172">
        <f t="shared" si="720"/>
        <v>0</v>
      </c>
      <c r="BF1632" s="171">
        <f>(VLOOKUP($D1632,'P4 Destination'!$C$21:$M$176,5,0))*BE1632</f>
        <v>0</v>
      </c>
      <c r="BG1632" s="172">
        <f t="shared" si="721"/>
        <v>0</v>
      </c>
      <c r="BH1632" s="171">
        <f>(VLOOKUP($D1632,'P4 Destination'!$C$21:$M$176,6,0))*BG1632</f>
        <v>0</v>
      </c>
      <c r="BI1632" s="172">
        <f t="shared" si="722"/>
        <v>29</v>
      </c>
      <c r="BJ1632" s="171">
        <f>(VLOOKUP($D1632,'P4 Destination'!$C$21:$M$176,7,0))*BI1632</f>
        <v>0</v>
      </c>
      <c r="BK1632" s="172">
        <f t="shared" si="723"/>
        <v>0</v>
      </c>
      <c r="BL1632" s="171">
        <f>(VLOOKUP($D1632,'P4 Destination'!$C$21:$M$176,8,0))*BK1632</f>
        <v>0</v>
      </c>
      <c r="BM1632" s="172">
        <f t="shared" si="724"/>
        <v>0</v>
      </c>
      <c r="BN1632" s="171">
        <f>(VLOOKUP($D1632,'P4 Destination'!$C$21:$M$176,9,0))*BM1632</f>
        <v>0</v>
      </c>
      <c r="BO1632" s="154">
        <f t="shared" si="701"/>
        <v>1</v>
      </c>
      <c r="BP1632" s="171">
        <f>(VLOOKUP(D1632,'P4 Destination'!$C$21:$M$176,10,0))*K1632</f>
        <v>0</v>
      </c>
      <c r="BQ1632" s="171">
        <f>(VLOOKUP(D1632,'P4 Destination'!$C$21:$M$176,11,0))*J1632</f>
        <v>0</v>
      </c>
      <c r="BR1632" s="173">
        <f t="shared" si="725"/>
        <v>0</v>
      </c>
      <c r="BS1632" s="173">
        <f>(AV1632*2500)*'P6 Verzekering'!$E$11</f>
        <v>0</v>
      </c>
      <c r="BT1632" s="173">
        <f>(AW1632*2500)*'P6 Verzekering'!$E$12</f>
        <v>0</v>
      </c>
      <c r="BU1632" s="173">
        <f>(L1632*2500)*'P6 Verzekering'!$E$13</f>
        <v>0</v>
      </c>
      <c r="BV1632" s="173">
        <f t="shared" si="726"/>
        <v>0</v>
      </c>
      <c r="BW1632"/>
      <c r="BX1632"/>
    </row>
    <row r="1633" spans="1:76">
      <c r="A1633" s="152" t="s">
        <v>2561</v>
      </c>
      <c r="B1633" s="152" t="s">
        <v>219</v>
      </c>
      <c r="C1633" s="152" t="s">
        <v>219</v>
      </c>
      <c r="D1633" s="152" t="s">
        <v>320</v>
      </c>
      <c r="E1633" s="152" t="s">
        <v>319</v>
      </c>
      <c r="F1633" s="153">
        <f t="shared" si="702"/>
        <v>30</v>
      </c>
      <c r="G1633" s="154">
        <v>1</v>
      </c>
      <c r="H1633" s="154">
        <f>IFERROR(VLOOKUP(B1633,'P2 Origin'!$C$21:$Q$176,15,FALSE),0)</f>
        <v>0</v>
      </c>
      <c r="I1633" s="154">
        <f>IFERROR(VLOOKUP(D1633,'P4 Destination'!$C$21:$Q$176,15,FALSE),0)</f>
        <v>0</v>
      </c>
      <c r="J1633" s="155"/>
      <c r="K1633" s="155">
        <v>1</v>
      </c>
      <c r="L1633" s="156">
        <v>0</v>
      </c>
      <c r="M1633" s="155">
        <v>0</v>
      </c>
      <c r="N1633" s="155">
        <v>0</v>
      </c>
      <c r="O1633" s="157">
        <f t="shared" si="703"/>
        <v>0</v>
      </c>
      <c r="P1633" s="158">
        <f t="shared" si="704"/>
        <v>0</v>
      </c>
      <c r="Q1633" s="159">
        <f>IFERROR(VLOOKUP(N1633,'P1 Intra-Europees'!$A$15:$H$25,3,0),0)*P1633</f>
        <v>0</v>
      </c>
      <c r="R1633" s="160">
        <f t="shared" si="705"/>
        <v>0</v>
      </c>
      <c r="S1633" s="159">
        <f>IFERROR(VLOOKUP(N1633,'P1 Intra-Europees'!$A$15:$H$25,4,0),0)*R1633</f>
        <v>0</v>
      </c>
      <c r="T1633" s="160">
        <f t="shared" si="706"/>
        <v>0</v>
      </c>
      <c r="U1633" s="159">
        <f>IFERROR(VLOOKUP(N1633,'P1 Intra-Europees'!$A$15:$H$25,5,0),0)*T1633</f>
        <v>0</v>
      </c>
      <c r="V1633" s="160">
        <f t="shared" si="707"/>
        <v>0</v>
      </c>
      <c r="W1633" s="159">
        <f>IFERROR(VLOOKUP(N1633,'P1 Intra-Europees'!$A$15:$H$25,6,0),0)*V1633</f>
        <v>0</v>
      </c>
      <c r="X1633" s="160">
        <f t="shared" si="708"/>
        <v>0</v>
      </c>
      <c r="Y1633" s="159">
        <f>IFERROR(VLOOKUP(N1633,'P1 Intra-Europees'!$A$15:$H$25,7,0),0)*X1633</f>
        <v>0</v>
      </c>
      <c r="Z1633" s="161">
        <f t="shared" si="709"/>
        <v>0</v>
      </c>
      <c r="AA1633" s="162">
        <f>IFERROR(VLOOKUP(N1633,'P1 Intra-Europees'!$A$15:$H$25,8,0),0)*Z1633</f>
        <v>0</v>
      </c>
      <c r="AB1633" s="163">
        <f t="shared" si="710"/>
        <v>0</v>
      </c>
      <c r="AC1633" s="157" t="str">
        <f>VLOOKUP(B1633,'P2 Origin'!$C$21:$O$176,13,0)</f>
        <v>EUR</v>
      </c>
      <c r="AD1633" s="164">
        <f t="shared" si="711"/>
        <v>0</v>
      </c>
      <c r="AE1633" s="165">
        <f>IF(AU1633&gt;0.1,VLOOKUP(B1633,'P2 Origin'!$C$21:$M$176,3,0)*H1633,0)</f>
        <v>0</v>
      </c>
      <c r="AF1633" s="166">
        <f t="shared" si="712"/>
        <v>0</v>
      </c>
      <c r="AG1633" s="165">
        <f>(VLOOKUP(B1633,'P2 Origin'!$C$21:$M$176,4,0))*AF1633</f>
        <v>0</v>
      </c>
      <c r="AH1633" s="166">
        <f t="shared" si="713"/>
        <v>0</v>
      </c>
      <c r="AI1633" s="165">
        <f>(VLOOKUP(B1633,'P2 Origin'!$C$21:$M$176,5,0))*AH1633</f>
        <v>0</v>
      </c>
      <c r="AJ1633" s="166">
        <f t="shared" si="727"/>
        <v>0</v>
      </c>
      <c r="AK1633" s="165">
        <f>(VLOOKUP(B1633,'P2 Origin'!$C$21:$M$176,6,0))*AJ1633</f>
        <v>0</v>
      </c>
      <c r="AL1633" s="166">
        <f t="shared" si="714"/>
        <v>30</v>
      </c>
      <c r="AM1633" s="165">
        <f>(VLOOKUP($B1633,'P2 Origin'!$C$21:$M$176,7,0))*AL1633</f>
        <v>0</v>
      </c>
      <c r="AN1633" s="166">
        <f t="shared" si="715"/>
        <v>0</v>
      </c>
      <c r="AO1633" s="165">
        <f>(VLOOKUP($B1633,'P2 Origin'!$C$21:$M$176,8,0))*AN1633</f>
        <v>0</v>
      </c>
      <c r="AP1633" s="166">
        <f t="shared" si="716"/>
        <v>0</v>
      </c>
      <c r="AQ1633" s="165">
        <f>(VLOOKUP($B1633,'P2 Origin'!$C$21:$M$176,9,0))*AP1633</f>
        <v>0</v>
      </c>
      <c r="AR1633" s="155">
        <f t="shared" si="700"/>
        <v>1</v>
      </c>
      <c r="AS1633" s="164">
        <f>(VLOOKUP(B1633,'P2 Origin'!$C$21:$M$176,10,0))*K1633</f>
        <v>0</v>
      </c>
      <c r="AT1633" s="164">
        <f>(VLOOKUP(B1633,'P2 Origin'!$C$21:$M$176,11,0))*J1633</f>
        <v>0</v>
      </c>
      <c r="AU1633" s="167">
        <v>30</v>
      </c>
      <c r="AV1633" s="168">
        <v>30</v>
      </c>
      <c r="AW1633" s="169">
        <v>0</v>
      </c>
      <c r="AX1633" s="170">
        <f>IF(AU1633&gt;=0.1,'P3 Bureaumarge zee- en luchtvr.'!$D$12,0)</f>
        <v>0</v>
      </c>
      <c r="AY1633" s="163">
        <f t="shared" si="717"/>
        <v>0</v>
      </c>
      <c r="AZ1633" s="157" t="str">
        <f>VLOOKUP(D1633,'P4 Destination'!$C$21:$O$176,13,0)</f>
        <v>USD</v>
      </c>
      <c r="BA1633" s="164">
        <f t="shared" si="718"/>
        <v>0</v>
      </c>
      <c r="BB1633" s="171">
        <f>IF(AU1633&gt;0.1,(VLOOKUP(D1633,'P4 Destination'!$C$21:$M$176,3,0))*I1633,0)</f>
        <v>0</v>
      </c>
      <c r="BC1633" s="172">
        <f t="shared" si="719"/>
        <v>0</v>
      </c>
      <c r="BD1633" s="171">
        <f>(VLOOKUP($D1633,'P4 Destination'!$C$21:$M$176,4,0))*BC1633</f>
        <v>0</v>
      </c>
      <c r="BE1633" s="172">
        <f t="shared" si="720"/>
        <v>0</v>
      </c>
      <c r="BF1633" s="171">
        <f>(VLOOKUP($D1633,'P4 Destination'!$C$21:$M$176,5,0))*BE1633</f>
        <v>0</v>
      </c>
      <c r="BG1633" s="172">
        <f t="shared" si="721"/>
        <v>0</v>
      </c>
      <c r="BH1633" s="171">
        <f>(VLOOKUP($D1633,'P4 Destination'!$C$21:$M$176,6,0))*BG1633</f>
        <v>0</v>
      </c>
      <c r="BI1633" s="172">
        <f t="shared" si="722"/>
        <v>30</v>
      </c>
      <c r="BJ1633" s="171">
        <f>(VLOOKUP($D1633,'P4 Destination'!$C$21:$M$176,7,0))*BI1633</f>
        <v>0</v>
      </c>
      <c r="BK1633" s="172">
        <f t="shared" si="723"/>
        <v>0</v>
      </c>
      <c r="BL1633" s="171">
        <f>(VLOOKUP($D1633,'P4 Destination'!$C$21:$M$176,8,0))*BK1633</f>
        <v>0</v>
      </c>
      <c r="BM1633" s="172">
        <f t="shared" si="724"/>
        <v>0</v>
      </c>
      <c r="BN1633" s="171">
        <f>(VLOOKUP($D1633,'P4 Destination'!$C$21:$M$176,9,0))*BM1633</f>
        <v>0</v>
      </c>
      <c r="BO1633" s="154">
        <f t="shared" si="701"/>
        <v>1</v>
      </c>
      <c r="BP1633" s="171">
        <f>(VLOOKUP(D1633,'P4 Destination'!$C$21:$M$176,10,0))*K1633</f>
        <v>0</v>
      </c>
      <c r="BQ1633" s="171">
        <f>(VLOOKUP(D1633,'P4 Destination'!$C$21:$M$176,11,0))*J1633</f>
        <v>0</v>
      </c>
      <c r="BR1633" s="173">
        <f t="shared" si="725"/>
        <v>0</v>
      </c>
      <c r="BS1633" s="173">
        <f>(AV1633*2500)*'P6 Verzekering'!$E$11</f>
        <v>0</v>
      </c>
      <c r="BT1633" s="173">
        <f>(AW1633*2500)*'P6 Verzekering'!$E$12</f>
        <v>0</v>
      </c>
      <c r="BU1633" s="173">
        <f>(L1633*2500)*'P6 Verzekering'!$E$13</f>
        <v>0</v>
      </c>
      <c r="BV1633" s="173">
        <f t="shared" si="726"/>
        <v>0</v>
      </c>
      <c r="BW1633"/>
      <c r="BX1633"/>
    </row>
    <row r="1634" spans="1:76">
      <c r="A1634" s="152" t="s">
        <v>2562</v>
      </c>
      <c r="B1634" s="152" t="s">
        <v>219</v>
      </c>
      <c r="C1634" s="152" t="s">
        <v>219</v>
      </c>
      <c r="D1634" s="152" t="s">
        <v>320</v>
      </c>
      <c r="E1634" s="152" t="s">
        <v>319</v>
      </c>
      <c r="F1634" s="153">
        <f t="shared" si="702"/>
        <v>30</v>
      </c>
      <c r="G1634" s="154">
        <v>1</v>
      </c>
      <c r="H1634" s="154">
        <f>IFERROR(VLOOKUP(B1634,'P2 Origin'!$C$21:$Q$176,15,FALSE),0)</f>
        <v>0</v>
      </c>
      <c r="I1634" s="154">
        <f>IFERROR(VLOOKUP(D1634,'P4 Destination'!$C$21:$Q$176,15,FALSE),0)</f>
        <v>0</v>
      </c>
      <c r="J1634" s="155"/>
      <c r="K1634" s="155">
        <v>1</v>
      </c>
      <c r="L1634" s="156">
        <v>0</v>
      </c>
      <c r="M1634" s="155">
        <v>0</v>
      </c>
      <c r="N1634" s="155">
        <v>0</v>
      </c>
      <c r="O1634" s="157">
        <f t="shared" si="703"/>
        <v>0</v>
      </c>
      <c r="P1634" s="158">
        <f t="shared" si="704"/>
        <v>0</v>
      </c>
      <c r="Q1634" s="159">
        <f>IFERROR(VLOOKUP(N1634,'P1 Intra-Europees'!$A$15:$H$25,3,0),0)*P1634</f>
        <v>0</v>
      </c>
      <c r="R1634" s="160">
        <f t="shared" si="705"/>
        <v>0</v>
      </c>
      <c r="S1634" s="159">
        <f>IFERROR(VLOOKUP(N1634,'P1 Intra-Europees'!$A$15:$H$25,4,0),0)*R1634</f>
        <v>0</v>
      </c>
      <c r="T1634" s="160">
        <f t="shared" si="706"/>
        <v>0</v>
      </c>
      <c r="U1634" s="159">
        <f>IFERROR(VLOOKUP(N1634,'P1 Intra-Europees'!$A$15:$H$25,5,0),0)*T1634</f>
        <v>0</v>
      </c>
      <c r="V1634" s="160">
        <f t="shared" si="707"/>
        <v>0</v>
      </c>
      <c r="W1634" s="159">
        <f>IFERROR(VLOOKUP(N1634,'P1 Intra-Europees'!$A$15:$H$25,6,0),0)*V1634</f>
        <v>0</v>
      </c>
      <c r="X1634" s="160">
        <f t="shared" si="708"/>
        <v>0</v>
      </c>
      <c r="Y1634" s="159">
        <f>IFERROR(VLOOKUP(N1634,'P1 Intra-Europees'!$A$15:$H$25,7,0),0)*X1634</f>
        <v>0</v>
      </c>
      <c r="Z1634" s="161">
        <f t="shared" si="709"/>
        <v>0</v>
      </c>
      <c r="AA1634" s="162">
        <f>IFERROR(VLOOKUP(N1634,'P1 Intra-Europees'!$A$15:$H$25,8,0),0)*Z1634</f>
        <v>0</v>
      </c>
      <c r="AB1634" s="163">
        <f t="shared" si="710"/>
        <v>0</v>
      </c>
      <c r="AC1634" s="157" t="str">
        <f>VLOOKUP(B1634,'P2 Origin'!$C$21:$O$176,13,0)</f>
        <v>EUR</v>
      </c>
      <c r="AD1634" s="164">
        <f t="shared" si="711"/>
        <v>0</v>
      </c>
      <c r="AE1634" s="165">
        <f>IF(AU1634&gt;0.1,VLOOKUP(B1634,'P2 Origin'!$C$21:$M$176,3,0)*H1634,0)</f>
        <v>0</v>
      </c>
      <c r="AF1634" s="166">
        <f t="shared" si="712"/>
        <v>0</v>
      </c>
      <c r="AG1634" s="165">
        <f>(VLOOKUP(B1634,'P2 Origin'!$C$21:$M$176,4,0))*AF1634</f>
        <v>0</v>
      </c>
      <c r="AH1634" s="166">
        <f t="shared" si="713"/>
        <v>0</v>
      </c>
      <c r="AI1634" s="165">
        <f>(VLOOKUP(B1634,'P2 Origin'!$C$21:$M$176,5,0))*AH1634</f>
        <v>0</v>
      </c>
      <c r="AJ1634" s="166">
        <f t="shared" si="727"/>
        <v>0</v>
      </c>
      <c r="AK1634" s="165">
        <f>(VLOOKUP(B1634,'P2 Origin'!$C$21:$M$176,6,0))*AJ1634</f>
        <v>0</v>
      </c>
      <c r="AL1634" s="166">
        <f t="shared" si="714"/>
        <v>30</v>
      </c>
      <c r="AM1634" s="165">
        <f>(VLOOKUP($B1634,'P2 Origin'!$C$21:$M$176,7,0))*AL1634</f>
        <v>0</v>
      </c>
      <c r="AN1634" s="166">
        <f t="shared" si="715"/>
        <v>0</v>
      </c>
      <c r="AO1634" s="165">
        <f>(VLOOKUP($B1634,'P2 Origin'!$C$21:$M$176,8,0))*AN1634</f>
        <v>0</v>
      </c>
      <c r="AP1634" s="166">
        <f t="shared" si="716"/>
        <v>0</v>
      </c>
      <c r="AQ1634" s="165">
        <f>(VLOOKUP($B1634,'P2 Origin'!$C$21:$M$176,9,0))*AP1634</f>
        <v>0</v>
      </c>
      <c r="AR1634" s="155">
        <f t="shared" si="700"/>
        <v>1</v>
      </c>
      <c r="AS1634" s="164">
        <f>(VLOOKUP(B1634,'P2 Origin'!$C$21:$M$176,10,0))*K1634</f>
        <v>0</v>
      </c>
      <c r="AT1634" s="164">
        <f>(VLOOKUP(B1634,'P2 Origin'!$C$21:$M$176,11,0))*J1634</f>
        <v>0</v>
      </c>
      <c r="AU1634" s="167">
        <v>30</v>
      </c>
      <c r="AV1634" s="168">
        <v>30</v>
      </c>
      <c r="AW1634" s="169">
        <v>0</v>
      </c>
      <c r="AX1634" s="170">
        <f>IF(AU1634&gt;=0.1,'P3 Bureaumarge zee- en luchtvr.'!$D$12,0)</f>
        <v>0</v>
      </c>
      <c r="AY1634" s="163">
        <f t="shared" si="717"/>
        <v>0</v>
      </c>
      <c r="AZ1634" s="157" t="str">
        <f>VLOOKUP(D1634,'P4 Destination'!$C$21:$O$176,13,0)</f>
        <v>USD</v>
      </c>
      <c r="BA1634" s="164">
        <f t="shared" si="718"/>
        <v>0</v>
      </c>
      <c r="BB1634" s="171">
        <f>IF(AU1634&gt;0.1,(VLOOKUP(D1634,'P4 Destination'!$C$21:$M$176,3,0))*I1634,0)</f>
        <v>0</v>
      </c>
      <c r="BC1634" s="172">
        <f t="shared" si="719"/>
        <v>0</v>
      </c>
      <c r="BD1634" s="171">
        <f>(VLOOKUP($D1634,'P4 Destination'!$C$21:$M$176,4,0))*BC1634</f>
        <v>0</v>
      </c>
      <c r="BE1634" s="172">
        <f t="shared" si="720"/>
        <v>0</v>
      </c>
      <c r="BF1634" s="171">
        <f>(VLOOKUP($D1634,'P4 Destination'!$C$21:$M$176,5,0))*BE1634</f>
        <v>0</v>
      </c>
      <c r="BG1634" s="172">
        <f t="shared" si="721"/>
        <v>0</v>
      </c>
      <c r="BH1634" s="171">
        <f>(VLOOKUP($D1634,'P4 Destination'!$C$21:$M$176,6,0))*BG1634</f>
        <v>0</v>
      </c>
      <c r="BI1634" s="172">
        <f t="shared" si="722"/>
        <v>30</v>
      </c>
      <c r="BJ1634" s="171">
        <f>(VLOOKUP($D1634,'P4 Destination'!$C$21:$M$176,7,0))*BI1634</f>
        <v>0</v>
      </c>
      <c r="BK1634" s="172">
        <f t="shared" si="723"/>
        <v>0</v>
      </c>
      <c r="BL1634" s="171">
        <f>(VLOOKUP($D1634,'P4 Destination'!$C$21:$M$176,8,0))*BK1634</f>
        <v>0</v>
      </c>
      <c r="BM1634" s="172">
        <f t="shared" si="724"/>
        <v>0</v>
      </c>
      <c r="BN1634" s="171">
        <f>(VLOOKUP($D1634,'P4 Destination'!$C$21:$M$176,9,0))*BM1634</f>
        <v>0</v>
      </c>
      <c r="BO1634" s="154">
        <f t="shared" si="701"/>
        <v>1</v>
      </c>
      <c r="BP1634" s="171">
        <f>(VLOOKUP(D1634,'P4 Destination'!$C$21:$M$176,10,0))*K1634</f>
        <v>0</v>
      </c>
      <c r="BQ1634" s="171">
        <f>(VLOOKUP(D1634,'P4 Destination'!$C$21:$M$176,11,0))*J1634</f>
        <v>0</v>
      </c>
      <c r="BR1634" s="173">
        <f t="shared" si="725"/>
        <v>0</v>
      </c>
      <c r="BS1634" s="173">
        <f>(AV1634*2500)*'P6 Verzekering'!$E$11</f>
        <v>0</v>
      </c>
      <c r="BT1634" s="173">
        <f>(AW1634*2500)*'P6 Verzekering'!$E$12</f>
        <v>0</v>
      </c>
      <c r="BU1634" s="173">
        <f>(L1634*2500)*'P6 Verzekering'!$E$13</f>
        <v>0</v>
      </c>
      <c r="BV1634" s="173">
        <f t="shared" si="726"/>
        <v>0</v>
      </c>
      <c r="BW1634"/>
      <c r="BX1634"/>
    </row>
    <row r="1635" spans="1:76">
      <c r="A1635" s="152" t="s">
        <v>2566</v>
      </c>
      <c r="B1635" s="152" t="s">
        <v>219</v>
      </c>
      <c r="C1635" s="152" t="s">
        <v>219</v>
      </c>
      <c r="D1635" s="152" t="s">
        <v>320</v>
      </c>
      <c r="E1635" s="152" t="s">
        <v>319</v>
      </c>
      <c r="F1635" s="153">
        <f t="shared" si="702"/>
        <v>30</v>
      </c>
      <c r="G1635" s="154">
        <v>1</v>
      </c>
      <c r="H1635" s="154">
        <f>IFERROR(VLOOKUP(B1635,'P2 Origin'!$C$21:$Q$176,15,FALSE),0)</f>
        <v>0</v>
      </c>
      <c r="I1635" s="154">
        <f>IFERROR(VLOOKUP(D1635,'P4 Destination'!$C$21:$Q$176,15,FALSE),0)</f>
        <v>0</v>
      </c>
      <c r="J1635" s="155"/>
      <c r="K1635" s="155">
        <v>1</v>
      </c>
      <c r="L1635" s="156">
        <v>0</v>
      </c>
      <c r="M1635" s="155">
        <v>0</v>
      </c>
      <c r="N1635" s="155">
        <v>0</v>
      </c>
      <c r="O1635" s="157">
        <f t="shared" si="703"/>
        <v>0</v>
      </c>
      <c r="P1635" s="158">
        <f t="shared" si="704"/>
        <v>0</v>
      </c>
      <c r="Q1635" s="159">
        <f>IFERROR(VLOOKUP(N1635,'P1 Intra-Europees'!$A$15:$H$25,3,0),0)*P1635</f>
        <v>0</v>
      </c>
      <c r="R1635" s="160">
        <f t="shared" si="705"/>
        <v>0</v>
      </c>
      <c r="S1635" s="159">
        <f>IFERROR(VLOOKUP(N1635,'P1 Intra-Europees'!$A$15:$H$25,4,0),0)*R1635</f>
        <v>0</v>
      </c>
      <c r="T1635" s="160">
        <f t="shared" si="706"/>
        <v>0</v>
      </c>
      <c r="U1635" s="159">
        <f>IFERROR(VLOOKUP(N1635,'P1 Intra-Europees'!$A$15:$H$25,5,0),0)*T1635</f>
        <v>0</v>
      </c>
      <c r="V1635" s="160">
        <f t="shared" si="707"/>
        <v>0</v>
      </c>
      <c r="W1635" s="159">
        <f>IFERROR(VLOOKUP(N1635,'P1 Intra-Europees'!$A$15:$H$25,6,0),0)*V1635</f>
        <v>0</v>
      </c>
      <c r="X1635" s="160">
        <f t="shared" si="708"/>
        <v>0</v>
      </c>
      <c r="Y1635" s="159">
        <f>IFERROR(VLOOKUP(N1635,'P1 Intra-Europees'!$A$15:$H$25,7,0),0)*X1635</f>
        <v>0</v>
      </c>
      <c r="Z1635" s="161">
        <f t="shared" si="709"/>
        <v>0</v>
      </c>
      <c r="AA1635" s="162">
        <f>IFERROR(VLOOKUP(N1635,'P1 Intra-Europees'!$A$15:$H$25,8,0),0)*Z1635</f>
        <v>0</v>
      </c>
      <c r="AB1635" s="163">
        <f t="shared" si="710"/>
        <v>0</v>
      </c>
      <c r="AC1635" s="157" t="str">
        <f>VLOOKUP(B1635,'P2 Origin'!$C$21:$O$176,13,0)</f>
        <v>EUR</v>
      </c>
      <c r="AD1635" s="164">
        <f t="shared" si="711"/>
        <v>0</v>
      </c>
      <c r="AE1635" s="165">
        <f>IF(AU1635&gt;0.1,VLOOKUP(B1635,'P2 Origin'!$C$21:$M$176,3,0)*H1635,0)</f>
        <v>0</v>
      </c>
      <c r="AF1635" s="166">
        <f t="shared" si="712"/>
        <v>0</v>
      </c>
      <c r="AG1635" s="165">
        <f>(VLOOKUP(B1635,'P2 Origin'!$C$21:$M$176,4,0))*AF1635</f>
        <v>0</v>
      </c>
      <c r="AH1635" s="166">
        <f t="shared" si="713"/>
        <v>0</v>
      </c>
      <c r="AI1635" s="165">
        <f>(VLOOKUP(B1635,'P2 Origin'!$C$21:$M$176,5,0))*AH1635</f>
        <v>0</v>
      </c>
      <c r="AJ1635" s="166">
        <f t="shared" si="727"/>
        <v>0</v>
      </c>
      <c r="AK1635" s="165">
        <f>(VLOOKUP(B1635,'P2 Origin'!$C$21:$M$176,6,0))*AJ1635</f>
        <v>0</v>
      </c>
      <c r="AL1635" s="166">
        <f t="shared" si="714"/>
        <v>30</v>
      </c>
      <c r="AM1635" s="165">
        <f>(VLOOKUP($B1635,'P2 Origin'!$C$21:$M$176,7,0))*AL1635</f>
        <v>0</v>
      </c>
      <c r="AN1635" s="166">
        <f t="shared" si="715"/>
        <v>0</v>
      </c>
      <c r="AO1635" s="165">
        <f>(VLOOKUP($B1635,'P2 Origin'!$C$21:$M$176,8,0))*AN1635</f>
        <v>0</v>
      </c>
      <c r="AP1635" s="166">
        <f t="shared" si="716"/>
        <v>0</v>
      </c>
      <c r="AQ1635" s="165">
        <f>(VLOOKUP($B1635,'P2 Origin'!$C$21:$M$176,9,0))*AP1635</f>
        <v>0</v>
      </c>
      <c r="AR1635" s="155">
        <f t="shared" si="700"/>
        <v>1</v>
      </c>
      <c r="AS1635" s="164">
        <f>(VLOOKUP(B1635,'P2 Origin'!$C$21:$M$176,10,0))*K1635</f>
        <v>0</v>
      </c>
      <c r="AT1635" s="164">
        <f>(VLOOKUP(B1635,'P2 Origin'!$C$21:$M$176,11,0))*J1635</f>
        <v>0</v>
      </c>
      <c r="AU1635" s="167">
        <v>30</v>
      </c>
      <c r="AV1635" s="168">
        <v>30</v>
      </c>
      <c r="AW1635" s="169">
        <v>0</v>
      </c>
      <c r="AX1635" s="170">
        <f>IF(AU1635&gt;=0.1,'P3 Bureaumarge zee- en luchtvr.'!$D$12,0)</f>
        <v>0</v>
      </c>
      <c r="AY1635" s="163">
        <f t="shared" si="717"/>
        <v>0</v>
      </c>
      <c r="AZ1635" s="157" t="str">
        <f>VLOOKUP(D1635,'P4 Destination'!$C$21:$O$176,13,0)</f>
        <v>USD</v>
      </c>
      <c r="BA1635" s="164">
        <f t="shared" si="718"/>
        <v>0</v>
      </c>
      <c r="BB1635" s="171">
        <f>IF(AU1635&gt;0.1,(VLOOKUP(D1635,'P4 Destination'!$C$21:$M$176,3,0))*I1635,0)</f>
        <v>0</v>
      </c>
      <c r="BC1635" s="172">
        <f t="shared" si="719"/>
        <v>0</v>
      </c>
      <c r="BD1635" s="171">
        <f>(VLOOKUP($D1635,'P4 Destination'!$C$21:$M$176,4,0))*BC1635</f>
        <v>0</v>
      </c>
      <c r="BE1635" s="172">
        <f t="shared" si="720"/>
        <v>0</v>
      </c>
      <c r="BF1635" s="171">
        <f>(VLOOKUP($D1635,'P4 Destination'!$C$21:$M$176,5,0))*BE1635</f>
        <v>0</v>
      </c>
      <c r="BG1635" s="172">
        <f t="shared" si="721"/>
        <v>0</v>
      </c>
      <c r="BH1635" s="171">
        <f>(VLOOKUP($D1635,'P4 Destination'!$C$21:$M$176,6,0))*BG1635</f>
        <v>0</v>
      </c>
      <c r="BI1635" s="172">
        <f t="shared" si="722"/>
        <v>30</v>
      </c>
      <c r="BJ1635" s="171">
        <f>(VLOOKUP($D1635,'P4 Destination'!$C$21:$M$176,7,0))*BI1635</f>
        <v>0</v>
      </c>
      <c r="BK1635" s="172">
        <f t="shared" si="723"/>
        <v>0</v>
      </c>
      <c r="BL1635" s="171">
        <f>(VLOOKUP($D1635,'P4 Destination'!$C$21:$M$176,8,0))*BK1635</f>
        <v>0</v>
      </c>
      <c r="BM1635" s="172">
        <f t="shared" si="724"/>
        <v>0</v>
      </c>
      <c r="BN1635" s="171">
        <f>(VLOOKUP($D1635,'P4 Destination'!$C$21:$M$176,9,0))*BM1635</f>
        <v>0</v>
      </c>
      <c r="BO1635" s="154">
        <f t="shared" si="701"/>
        <v>1</v>
      </c>
      <c r="BP1635" s="171">
        <f>(VLOOKUP(D1635,'P4 Destination'!$C$21:$M$176,10,0))*K1635</f>
        <v>0</v>
      </c>
      <c r="BQ1635" s="171">
        <f>(VLOOKUP(D1635,'P4 Destination'!$C$21:$M$176,11,0))*J1635</f>
        <v>0</v>
      </c>
      <c r="BR1635" s="173">
        <f t="shared" si="725"/>
        <v>0</v>
      </c>
      <c r="BS1635" s="173">
        <f>(AV1635*2500)*'P6 Verzekering'!$E$11</f>
        <v>0</v>
      </c>
      <c r="BT1635" s="173">
        <f>(AW1635*2500)*'P6 Verzekering'!$E$12</f>
        <v>0</v>
      </c>
      <c r="BU1635" s="173">
        <f>(L1635*2500)*'P6 Verzekering'!$E$13</f>
        <v>0</v>
      </c>
      <c r="BV1635" s="173">
        <f t="shared" si="726"/>
        <v>0</v>
      </c>
      <c r="BW1635"/>
      <c r="BX1635"/>
    </row>
    <row r="1636" spans="1:76">
      <c r="A1636" s="152" t="s">
        <v>2567</v>
      </c>
      <c r="B1636" s="152" t="s">
        <v>219</v>
      </c>
      <c r="C1636" s="152" t="s">
        <v>219</v>
      </c>
      <c r="D1636" s="152" t="s">
        <v>320</v>
      </c>
      <c r="E1636" s="152" t="s">
        <v>319</v>
      </c>
      <c r="F1636" s="153">
        <f t="shared" si="702"/>
        <v>30</v>
      </c>
      <c r="G1636" s="154">
        <v>1</v>
      </c>
      <c r="H1636" s="154">
        <f>IFERROR(VLOOKUP(B1636,'P2 Origin'!$C$21:$Q$176,15,FALSE),0)</f>
        <v>0</v>
      </c>
      <c r="I1636" s="154">
        <f>IFERROR(VLOOKUP(D1636,'P4 Destination'!$C$21:$Q$176,15,FALSE),0)</f>
        <v>0</v>
      </c>
      <c r="J1636" s="155"/>
      <c r="K1636" s="155">
        <v>1</v>
      </c>
      <c r="L1636" s="156">
        <v>0</v>
      </c>
      <c r="M1636" s="155">
        <v>0</v>
      </c>
      <c r="N1636" s="155">
        <v>0</v>
      </c>
      <c r="O1636" s="157">
        <f t="shared" si="703"/>
        <v>0</v>
      </c>
      <c r="P1636" s="158">
        <f t="shared" si="704"/>
        <v>0</v>
      </c>
      <c r="Q1636" s="159">
        <f>IFERROR(VLOOKUP(N1636,'P1 Intra-Europees'!$A$15:$H$25,3,0),0)*P1636</f>
        <v>0</v>
      </c>
      <c r="R1636" s="160">
        <f t="shared" si="705"/>
        <v>0</v>
      </c>
      <c r="S1636" s="159">
        <f>IFERROR(VLOOKUP(N1636,'P1 Intra-Europees'!$A$15:$H$25,4,0),0)*R1636</f>
        <v>0</v>
      </c>
      <c r="T1636" s="160">
        <f t="shared" si="706"/>
        <v>0</v>
      </c>
      <c r="U1636" s="159">
        <f>IFERROR(VLOOKUP(N1636,'P1 Intra-Europees'!$A$15:$H$25,5,0),0)*T1636</f>
        <v>0</v>
      </c>
      <c r="V1636" s="160">
        <f t="shared" si="707"/>
        <v>0</v>
      </c>
      <c r="W1636" s="159">
        <f>IFERROR(VLOOKUP(N1636,'P1 Intra-Europees'!$A$15:$H$25,6,0),0)*V1636</f>
        <v>0</v>
      </c>
      <c r="X1636" s="160">
        <f t="shared" si="708"/>
        <v>0</v>
      </c>
      <c r="Y1636" s="159">
        <f>IFERROR(VLOOKUP(N1636,'P1 Intra-Europees'!$A$15:$H$25,7,0),0)*X1636</f>
        <v>0</v>
      </c>
      <c r="Z1636" s="161">
        <f t="shared" si="709"/>
        <v>0</v>
      </c>
      <c r="AA1636" s="162">
        <f>IFERROR(VLOOKUP(N1636,'P1 Intra-Europees'!$A$15:$H$25,8,0),0)*Z1636</f>
        <v>0</v>
      </c>
      <c r="AB1636" s="163">
        <f t="shared" si="710"/>
        <v>0</v>
      </c>
      <c r="AC1636" s="157" t="str">
        <f>VLOOKUP(B1636,'P2 Origin'!$C$21:$O$176,13,0)</f>
        <v>EUR</v>
      </c>
      <c r="AD1636" s="164">
        <f t="shared" si="711"/>
        <v>0</v>
      </c>
      <c r="AE1636" s="165">
        <f>IF(AU1636&gt;0.1,VLOOKUP(B1636,'P2 Origin'!$C$21:$M$176,3,0)*H1636,0)</f>
        <v>0</v>
      </c>
      <c r="AF1636" s="166">
        <f t="shared" si="712"/>
        <v>0</v>
      </c>
      <c r="AG1636" s="165">
        <f>(VLOOKUP(B1636,'P2 Origin'!$C$21:$M$176,4,0))*AF1636</f>
        <v>0</v>
      </c>
      <c r="AH1636" s="166">
        <f t="shared" si="713"/>
        <v>0</v>
      </c>
      <c r="AI1636" s="165">
        <f>(VLOOKUP(B1636,'P2 Origin'!$C$21:$M$176,5,0))*AH1636</f>
        <v>0</v>
      </c>
      <c r="AJ1636" s="166">
        <f t="shared" si="727"/>
        <v>0</v>
      </c>
      <c r="AK1636" s="165">
        <f>(VLOOKUP(B1636,'P2 Origin'!$C$21:$M$176,6,0))*AJ1636</f>
        <v>0</v>
      </c>
      <c r="AL1636" s="166">
        <f t="shared" si="714"/>
        <v>30</v>
      </c>
      <c r="AM1636" s="165">
        <f>(VLOOKUP($B1636,'P2 Origin'!$C$21:$M$176,7,0))*AL1636</f>
        <v>0</v>
      </c>
      <c r="AN1636" s="166">
        <f t="shared" si="715"/>
        <v>0</v>
      </c>
      <c r="AO1636" s="165">
        <f>(VLOOKUP($B1636,'P2 Origin'!$C$21:$M$176,8,0))*AN1636</f>
        <v>0</v>
      </c>
      <c r="AP1636" s="166">
        <f t="shared" si="716"/>
        <v>0</v>
      </c>
      <c r="AQ1636" s="165">
        <f>(VLOOKUP($B1636,'P2 Origin'!$C$21:$M$176,9,0))*AP1636</f>
        <v>0</v>
      </c>
      <c r="AR1636" s="155">
        <f t="shared" ref="AR1636:AR1699" si="728">IF(AU1636&gt;=0.1,G1636,0)</f>
        <v>1</v>
      </c>
      <c r="AS1636" s="164">
        <f>(VLOOKUP(B1636,'P2 Origin'!$C$21:$M$176,10,0))*K1636</f>
        <v>0</v>
      </c>
      <c r="AT1636" s="164">
        <f>(VLOOKUP(B1636,'P2 Origin'!$C$21:$M$176,11,0))*J1636</f>
        <v>0</v>
      </c>
      <c r="AU1636" s="167">
        <v>30</v>
      </c>
      <c r="AV1636" s="168">
        <v>30</v>
      </c>
      <c r="AW1636" s="169">
        <v>0</v>
      </c>
      <c r="AX1636" s="170">
        <f>IF(AU1636&gt;=0.1,'P3 Bureaumarge zee- en luchtvr.'!$D$12,0)</f>
        <v>0</v>
      </c>
      <c r="AY1636" s="163">
        <f t="shared" si="717"/>
        <v>0</v>
      </c>
      <c r="AZ1636" s="157" t="str">
        <f>VLOOKUP(D1636,'P4 Destination'!$C$21:$O$176,13,0)</f>
        <v>USD</v>
      </c>
      <c r="BA1636" s="164">
        <f t="shared" si="718"/>
        <v>0</v>
      </c>
      <c r="BB1636" s="171">
        <f>IF(AU1636&gt;0.1,(VLOOKUP(D1636,'P4 Destination'!$C$21:$M$176,3,0))*I1636,0)</f>
        <v>0</v>
      </c>
      <c r="BC1636" s="172">
        <f t="shared" si="719"/>
        <v>0</v>
      </c>
      <c r="BD1636" s="171">
        <f>(VLOOKUP($D1636,'P4 Destination'!$C$21:$M$176,4,0))*BC1636</f>
        <v>0</v>
      </c>
      <c r="BE1636" s="172">
        <f t="shared" si="720"/>
        <v>0</v>
      </c>
      <c r="BF1636" s="171">
        <f>(VLOOKUP($D1636,'P4 Destination'!$C$21:$M$176,5,0))*BE1636</f>
        <v>0</v>
      </c>
      <c r="BG1636" s="172">
        <f t="shared" si="721"/>
        <v>0</v>
      </c>
      <c r="BH1636" s="171">
        <f>(VLOOKUP($D1636,'P4 Destination'!$C$21:$M$176,6,0))*BG1636</f>
        <v>0</v>
      </c>
      <c r="BI1636" s="172">
        <f t="shared" si="722"/>
        <v>30</v>
      </c>
      <c r="BJ1636" s="171">
        <f>(VLOOKUP($D1636,'P4 Destination'!$C$21:$M$176,7,0))*BI1636</f>
        <v>0</v>
      </c>
      <c r="BK1636" s="172">
        <f t="shared" si="723"/>
        <v>0</v>
      </c>
      <c r="BL1636" s="171">
        <f>(VLOOKUP($D1636,'P4 Destination'!$C$21:$M$176,8,0))*BK1636</f>
        <v>0</v>
      </c>
      <c r="BM1636" s="172">
        <f t="shared" si="724"/>
        <v>0</v>
      </c>
      <c r="BN1636" s="171">
        <f>(VLOOKUP($D1636,'P4 Destination'!$C$21:$M$176,9,0))*BM1636</f>
        <v>0</v>
      </c>
      <c r="BO1636" s="154">
        <f t="shared" ref="BO1636:BO1699" si="729">IF(AU1636&gt;=0.1,G1636,0)</f>
        <v>1</v>
      </c>
      <c r="BP1636" s="171">
        <f>(VLOOKUP(D1636,'P4 Destination'!$C$21:$M$176,10,0))*K1636</f>
        <v>0</v>
      </c>
      <c r="BQ1636" s="171">
        <f>(VLOOKUP(D1636,'P4 Destination'!$C$21:$M$176,11,0))*J1636</f>
        <v>0</v>
      </c>
      <c r="BR1636" s="173">
        <f t="shared" si="725"/>
        <v>0</v>
      </c>
      <c r="BS1636" s="173">
        <f>(AV1636*2500)*'P6 Verzekering'!$E$11</f>
        <v>0</v>
      </c>
      <c r="BT1636" s="173">
        <f>(AW1636*2500)*'P6 Verzekering'!$E$12</f>
        <v>0</v>
      </c>
      <c r="BU1636" s="173">
        <f>(L1636*2500)*'P6 Verzekering'!$E$13</f>
        <v>0</v>
      </c>
      <c r="BV1636" s="173">
        <f t="shared" si="726"/>
        <v>0</v>
      </c>
      <c r="BW1636"/>
      <c r="BX1636"/>
    </row>
    <row r="1637" spans="1:76">
      <c r="A1637" s="152" t="s">
        <v>2571</v>
      </c>
      <c r="B1637" s="152" t="s">
        <v>219</v>
      </c>
      <c r="C1637" s="152" t="s">
        <v>219</v>
      </c>
      <c r="D1637" s="152" t="s">
        <v>320</v>
      </c>
      <c r="E1637" s="152" t="s">
        <v>319</v>
      </c>
      <c r="F1637" s="153">
        <f t="shared" si="702"/>
        <v>30</v>
      </c>
      <c r="G1637" s="154">
        <v>1</v>
      </c>
      <c r="H1637" s="154">
        <f>IFERROR(VLOOKUP(B1637,'P2 Origin'!$C$21:$Q$176,15,FALSE),0)</f>
        <v>0</v>
      </c>
      <c r="I1637" s="154">
        <f>IFERROR(VLOOKUP(D1637,'P4 Destination'!$C$21:$Q$176,15,FALSE),0)</f>
        <v>0</v>
      </c>
      <c r="J1637" s="155"/>
      <c r="K1637" s="155">
        <v>1</v>
      </c>
      <c r="L1637" s="156">
        <v>0</v>
      </c>
      <c r="M1637" s="155">
        <v>0</v>
      </c>
      <c r="N1637" s="155">
        <v>0</v>
      </c>
      <c r="O1637" s="157">
        <f t="shared" si="703"/>
        <v>0</v>
      </c>
      <c r="P1637" s="158">
        <f t="shared" si="704"/>
        <v>0</v>
      </c>
      <c r="Q1637" s="159">
        <f>IFERROR(VLOOKUP(N1637,'P1 Intra-Europees'!$A$15:$H$25,3,0),0)*P1637</f>
        <v>0</v>
      </c>
      <c r="R1637" s="160">
        <f t="shared" si="705"/>
        <v>0</v>
      </c>
      <c r="S1637" s="159">
        <f>IFERROR(VLOOKUP(N1637,'P1 Intra-Europees'!$A$15:$H$25,4,0),0)*R1637</f>
        <v>0</v>
      </c>
      <c r="T1637" s="160">
        <f t="shared" si="706"/>
        <v>0</v>
      </c>
      <c r="U1637" s="159">
        <f>IFERROR(VLOOKUP(N1637,'P1 Intra-Europees'!$A$15:$H$25,5,0),0)*T1637</f>
        <v>0</v>
      </c>
      <c r="V1637" s="160">
        <f t="shared" si="707"/>
        <v>0</v>
      </c>
      <c r="W1637" s="159">
        <f>IFERROR(VLOOKUP(N1637,'P1 Intra-Europees'!$A$15:$H$25,6,0),0)*V1637</f>
        <v>0</v>
      </c>
      <c r="X1637" s="160">
        <f t="shared" si="708"/>
        <v>0</v>
      </c>
      <c r="Y1637" s="159">
        <f>IFERROR(VLOOKUP(N1637,'P1 Intra-Europees'!$A$15:$H$25,7,0),0)*X1637</f>
        <v>0</v>
      </c>
      <c r="Z1637" s="161">
        <f t="shared" si="709"/>
        <v>0</v>
      </c>
      <c r="AA1637" s="162">
        <f>IFERROR(VLOOKUP(N1637,'P1 Intra-Europees'!$A$15:$H$25,8,0),0)*Z1637</f>
        <v>0</v>
      </c>
      <c r="AB1637" s="163">
        <f t="shared" si="710"/>
        <v>0</v>
      </c>
      <c r="AC1637" s="157" t="str">
        <f>VLOOKUP(B1637,'P2 Origin'!$C$21:$O$176,13,0)</f>
        <v>EUR</v>
      </c>
      <c r="AD1637" s="164">
        <f t="shared" si="711"/>
        <v>0</v>
      </c>
      <c r="AE1637" s="165">
        <f>IF(AU1637&gt;0.1,VLOOKUP(B1637,'P2 Origin'!$C$21:$M$176,3,0)*H1637,0)</f>
        <v>0</v>
      </c>
      <c r="AF1637" s="166">
        <f t="shared" si="712"/>
        <v>0</v>
      </c>
      <c r="AG1637" s="165">
        <f>(VLOOKUP(B1637,'P2 Origin'!$C$21:$M$176,4,0))*AF1637</f>
        <v>0</v>
      </c>
      <c r="AH1637" s="166">
        <f t="shared" si="713"/>
        <v>0</v>
      </c>
      <c r="AI1637" s="165">
        <f>(VLOOKUP(B1637,'P2 Origin'!$C$21:$M$176,5,0))*AH1637</f>
        <v>0</v>
      </c>
      <c r="AJ1637" s="166">
        <f t="shared" si="727"/>
        <v>0</v>
      </c>
      <c r="AK1637" s="165">
        <f>(VLOOKUP(B1637,'P2 Origin'!$C$21:$M$176,6,0))*AJ1637</f>
        <v>0</v>
      </c>
      <c r="AL1637" s="166">
        <f t="shared" si="714"/>
        <v>30</v>
      </c>
      <c r="AM1637" s="165">
        <f>(VLOOKUP($B1637,'P2 Origin'!$C$21:$M$176,7,0))*AL1637</f>
        <v>0</v>
      </c>
      <c r="AN1637" s="166">
        <f t="shared" si="715"/>
        <v>0</v>
      </c>
      <c r="AO1637" s="165">
        <f>(VLOOKUP($B1637,'P2 Origin'!$C$21:$M$176,8,0))*AN1637</f>
        <v>0</v>
      </c>
      <c r="AP1637" s="166">
        <f t="shared" si="716"/>
        <v>0</v>
      </c>
      <c r="AQ1637" s="165">
        <f>(VLOOKUP($B1637,'P2 Origin'!$C$21:$M$176,9,0))*AP1637</f>
        <v>0</v>
      </c>
      <c r="AR1637" s="155">
        <f t="shared" si="728"/>
        <v>1</v>
      </c>
      <c r="AS1637" s="164">
        <f>(VLOOKUP(B1637,'P2 Origin'!$C$21:$M$176,10,0))*K1637</f>
        <v>0</v>
      </c>
      <c r="AT1637" s="164">
        <f>(VLOOKUP(B1637,'P2 Origin'!$C$21:$M$176,11,0))*J1637</f>
        <v>0</v>
      </c>
      <c r="AU1637" s="167">
        <v>30</v>
      </c>
      <c r="AV1637" s="168">
        <v>30</v>
      </c>
      <c r="AW1637" s="169">
        <v>0</v>
      </c>
      <c r="AX1637" s="170">
        <f>IF(AU1637&gt;=0.1,'P3 Bureaumarge zee- en luchtvr.'!$D$12,0)</f>
        <v>0</v>
      </c>
      <c r="AY1637" s="163">
        <f t="shared" si="717"/>
        <v>0</v>
      </c>
      <c r="AZ1637" s="157" t="str">
        <f>VLOOKUP(D1637,'P4 Destination'!$C$21:$O$176,13,0)</f>
        <v>USD</v>
      </c>
      <c r="BA1637" s="164">
        <f t="shared" si="718"/>
        <v>0</v>
      </c>
      <c r="BB1637" s="171">
        <f>IF(AU1637&gt;0.1,(VLOOKUP(D1637,'P4 Destination'!$C$21:$M$176,3,0))*I1637,0)</f>
        <v>0</v>
      </c>
      <c r="BC1637" s="172">
        <f t="shared" si="719"/>
        <v>0</v>
      </c>
      <c r="BD1637" s="171">
        <f>(VLOOKUP($D1637,'P4 Destination'!$C$21:$M$176,4,0))*BC1637</f>
        <v>0</v>
      </c>
      <c r="BE1637" s="172">
        <f t="shared" si="720"/>
        <v>0</v>
      </c>
      <c r="BF1637" s="171">
        <f>(VLOOKUP($D1637,'P4 Destination'!$C$21:$M$176,5,0))*BE1637</f>
        <v>0</v>
      </c>
      <c r="BG1637" s="172">
        <f t="shared" si="721"/>
        <v>0</v>
      </c>
      <c r="BH1637" s="171">
        <f>(VLOOKUP($D1637,'P4 Destination'!$C$21:$M$176,6,0))*BG1637</f>
        <v>0</v>
      </c>
      <c r="BI1637" s="172">
        <f t="shared" si="722"/>
        <v>30</v>
      </c>
      <c r="BJ1637" s="171">
        <f>(VLOOKUP($D1637,'P4 Destination'!$C$21:$M$176,7,0))*BI1637</f>
        <v>0</v>
      </c>
      <c r="BK1637" s="172">
        <f t="shared" si="723"/>
        <v>0</v>
      </c>
      <c r="BL1637" s="171">
        <f>(VLOOKUP($D1637,'P4 Destination'!$C$21:$M$176,8,0))*BK1637</f>
        <v>0</v>
      </c>
      <c r="BM1637" s="172">
        <f t="shared" si="724"/>
        <v>0</v>
      </c>
      <c r="BN1637" s="171">
        <f>(VLOOKUP($D1637,'P4 Destination'!$C$21:$M$176,9,0))*BM1637</f>
        <v>0</v>
      </c>
      <c r="BO1637" s="154">
        <f t="shared" si="729"/>
        <v>1</v>
      </c>
      <c r="BP1637" s="171">
        <f>(VLOOKUP(D1637,'P4 Destination'!$C$21:$M$176,10,0))*K1637</f>
        <v>0</v>
      </c>
      <c r="BQ1637" s="171">
        <f>(VLOOKUP(D1637,'P4 Destination'!$C$21:$M$176,11,0))*J1637</f>
        <v>0</v>
      </c>
      <c r="BR1637" s="173">
        <f t="shared" si="725"/>
        <v>0</v>
      </c>
      <c r="BS1637" s="173">
        <f>(AV1637*2500)*'P6 Verzekering'!$E$11</f>
        <v>0</v>
      </c>
      <c r="BT1637" s="173">
        <f>(AW1637*2500)*'P6 Verzekering'!$E$12</f>
        <v>0</v>
      </c>
      <c r="BU1637" s="173">
        <f>(L1637*2500)*'P6 Verzekering'!$E$13</f>
        <v>0</v>
      </c>
      <c r="BV1637" s="173">
        <f t="shared" si="726"/>
        <v>0</v>
      </c>
      <c r="BW1637"/>
      <c r="BX1637"/>
    </row>
    <row r="1638" spans="1:76">
      <c r="A1638" s="152" t="s">
        <v>2572</v>
      </c>
      <c r="B1638" s="152" t="s">
        <v>219</v>
      </c>
      <c r="C1638" s="152" t="s">
        <v>219</v>
      </c>
      <c r="D1638" s="152" t="s">
        <v>320</v>
      </c>
      <c r="E1638" s="152" t="s">
        <v>319</v>
      </c>
      <c r="F1638" s="153">
        <f t="shared" si="702"/>
        <v>21</v>
      </c>
      <c r="G1638" s="154">
        <v>1</v>
      </c>
      <c r="H1638" s="154">
        <f>IFERROR(VLOOKUP(B1638,'P2 Origin'!$C$21:$Q$176,15,FALSE),0)</f>
        <v>0</v>
      </c>
      <c r="I1638" s="154">
        <f>IFERROR(VLOOKUP(D1638,'P4 Destination'!$C$21:$Q$176,15,FALSE),0)</f>
        <v>0</v>
      </c>
      <c r="J1638" s="155"/>
      <c r="K1638" s="155">
        <v>1</v>
      </c>
      <c r="L1638" s="156">
        <v>0</v>
      </c>
      <c r="M1638" s="155">
        <v>0</v>
      </c>
      <c r="N1638" s="155">
        <v>0</v>
      </c>
      <c r="O1638" s="157">
        <f t="shared" si="703"/>
        <v>0</v>
      </c>
      <c r="P1638" s="158">
        <f t="shared" si="704"/>
        <v>0</v>
      </c>
      <c r="Q1638" s="159">
        <f>IFERROR(VLOOKUP(N1638,'P1 Intra-Europees'!$A$15:$H$25,3,0),0)*P1638</f>
        <v>0</v>
      </c>
      <c r="R1638" s="160">
        <f t="shared" si="705"/>
        <v>0</v>
      </c>
      <c r="S1638" s="159">
        <f>IFERROR(VLOOKUP(N1638,'P1 Intra-Europees'!$A$15:$H$25,4,0),0)*R1638</f>
        <v>0</v>
      </c>
      <c r="T1638" s="160">
        <f t="shared" si="706"/>
        <v>0</v>
      </c>
      <c r="U1638" s="159">
        <f>IFERROR(VLOOKUP(N1638,'P1 Intra-Europees'!$A$15:$H$25,5,0),0)*T1638</f>
        <v>0</v>
      </c>
      <c r="V1638" s="160">
        <f t="shared" si="707"/>
        <v>0</v>
      </c>
      <c r="W1638" s="159">
        <f>IFERROR(VLOOKUP(N1638,'P1 Intra-Europees'!$A$15:$H$25,6,0),0)*V1638</f>
        <v>0</v>
      </c>
      <c r="X1638" s="160">
        <f t="shared" si="708"/>
        <v>0</v>
      </c>
      <c r="Y1638" s="159">
        <f>IFERROR(VLOOKUP(N1638,'P1 Intra-Europees'!$A$15:$H$25,7,0),0)*X1638</f>
        <v>0</v>
      </c>
      <c r="Z1638" s="161">
        <f t="shared" si="709"/>
        <v>0</v>
      </c>
      <c r="AA1638" s="162">
        <f>IFERROR(VLOOKUP(N1638,'P1 Intra-Europees'!$A$15:$H$25,8,0),0)*Z1638</f>
        <v>0</v>
      </c>
      <c r="AB1638" s="163">
        <f t="shared" si="710"/>
        <v>0</v>
      </c>
      <c r="AC1638" s="157" t="str">
        <f>VLOOKUP(B1638,'P2 Origin'!$C$21:$O$176,13,0)</f>
        <v>EUR</v>
      </c>
      <c r="AD1638" s="164">
        <f t="shared" si="711"/>
        <v>0</v>
      </c>
      <c r="AE1638" s="165">
        <f>IF(AU1638&gt;0.1,VLOOKUP(B1638,'P2 Origin'!$C$21:$M$176,3,0)*H1638,0)</f>
        <v>0</v>
      </c>
      <c r="AF1638" s="166">
        <f t="shared" si="712"/>
        <v>0</v>
      </c>
      <c r="AG1638" s="165">
        <f>(VLOOKUP(B1638,'P2 Origin'!$C$21:$M$176,4,0))*AF1638</f>
        <v>0</v>
      </c>
      <c r="AH1638" s="166">
        <f t="shared" si="713"/>
        <v>0</v>
      </c>
      <c r="AI1638" s="165">
        <f>(VLOOKUP(B1638,'P2 Origin'!$C$21:$M$176,5,0))*AH1638</f>
        <v>0</v>
      </c>
      <c r="AJ1638" s="166">
        <f t="shared" si="727"/>
        <v>21</v>
      </c>
      <c r="AK1638" s="165">
        <f>(VLOOKUP(B1638,'P2 Origin'!$C$21:$M$176,6,0))*AJ1638</f>
        <v>0</v>
      </c>
      <c r="AL1638" s="166">
        <f t="shared" si="714"/>
        <v>0</v>
      </c>
      <c r="AM1638" s="165">
        <f>(VLOOKUP($B1638,'P2 Origin'!$C$21:$M$176,7,0))*AL1638</f>
        <v>0</v>
      </c>
      <c r="AN1638" s="166">
        <f t="shared" si="715"/>
        <v>0</v>
      </c>
      <c r="AO1638" s="165">
        <f>(VLOOKUP($B1638,'P2 Origin'!$C$21:$M$176,8,0))*AN1638</f>
        <v>0</v>
      </c>
      <c r="AP1638" s="166">
        <f t="shared" si="716"/>
        <v>0</v>
      </c>
      <c r="AQ1638" s="165">
        <f>(VLOOKUP($B1638,'P2 Origin'!$C$21:$M$176,9,0))*AP1638</f>
        <v>0</v>
      </c>
      <c r="AR1638" s="155">
        <f t="shared" si="728"/>
        <v>1</v>
      </c>
      <c r="AS1638" s="164">
        <f>(VLOOKUP(B1638,'P2 Origin'!$C$21:$M$176,10,0))*K1638</f>
        <v>0</v>
      </c>
      <c r="AT1638" s="164">
        <f>(VLOOKUP(B1638,'P2 Origin'!$C$21:$M$176,11,0))*J1638</f>
        <v>0</v>
      </c>
      <c r="AU1638" s="167">
        <v>21</v>
      </c>
      <c r="AV1638" s="168">
        <v>21</v>
      </c>
      <c r="AW1638" s="169">
        <v>0</v>
      </c>
      <c r="AX1638" s="170">
        <f>IF(AU1638&gt;=0.1,'P3 Bureaumarge zee- en luchtvr.'!$D$12,0)</f>
        <v>0</v>
      </c>
      <c r="AY1638" s="163">
        <f t="shared" si="717"/>
        <v>0</v>
      </c>
      <c r="AZ1638" s="157" t="str">
        <f>VLOOKUP(D1638,'P4 Destination'!$C$21:$O$176,13,0)</f>
        <v>USD</v>
      </c>
      <c r="BA1638" s="164">
        <f t="shared" si="718"/>
        <v>0</v>
      </c>
      <c r="BB1638" s="171">
        <f>IF(AU1638&gt;0.1,(VLOOKUP(D1638,'P4 Destination'!$C$21:$M$176,3,0))*I1638,0)</f>
        <v>0</v>
      </c>
      <c r="BC1638" s="172">
        <f t="shared" si="719"/>
        <v>0</v>
      </c>
      <c r="BD1638" s="171">
        <f>(VLOOKUP($D1638,'P4 Destination'!$C$21:$M$176,4,0))*BC1638</f>
        <v>0</v>
      </c>
      <c r="BE1638" s="172">
        <f t="shared" si="720"/>
        <v>0</v>
      </c>
      <c r="BF1638" s="171">
        <f>(VLOOKUP($D1638,'P4 Destination'!$C$21:$M$176,5,0))*BE1638</f>
        <v>0</v>
      </c>
      <c r="BG1638" s="172">
        <f t="shared" si="721"/>
        <v>21</v>
      </c>
      <c r="BH1638" s="171">
        <f>(VLOOKUP($D1638,'P4 Destination'!$C$21:$M$176,6,0))*BG1638</f>
        <v>0</v>
      </c>
      <c r="BI1638" s="172">
        <f t="shared" si="722"/>
        <v>0</v>
      </c>
      <c r="BJ1638" s="171">
        <f>(VLOOKUP($D1638,'P4 Destination'!$C$21:$M$176,7,0))*BI1638</f>
        <v>0</v>
      </c>
      <c r="BK1638" s="172">
        <f t="shared" si="723"/>
        <v>0</v>
      </c>
      <c r="BL1638" s="171">
        <f>(VLOOKUP($D1638,'P4 Destination'!$C$21:$M$176,8,0))*BK1638</f>
        <v>0</v>
      </c>
      <c r="BM1638" s="172">
        <f t="shared" si="724"/>
        <v>0</v>
      </c>
      <c r="BN1638" s="171">
        <f>(VLOOKUP($D1638,'P4 Destination'!$C$21:$M$176,9,0))*BM1638</f>
        <v>0</v>
      </c>
      <c r="BO1638" s="154">
        <f t="shared" si="729"/>
        <v>1</v>
      </c>
      <c r="BP1638" s="171">
        <f>(VLOOKUP(D1638,'P4 Destination'!$C$21:$M$176,10,0))*K1638</f>
        <v>0</v>
      </c>
      <c r="BQ1638" s="171">
        <f>(VLOOKUP(D1638,'P4 Destination'!$C$21:$M$176,11,0))*J1638</f>
        <v>0</v>
      </c>
      <c r="BR1638" s="173">
        <f t="shared" si="725"/>
        <v>0</v>
      </c>
      <c r="BS1638" s="173">
        <f>(AV1638*2500)*'P6 Verzekering'!$E$11</f>
        <v>0</v>
      </c>
      <c r="BT1638" s="173">
        <f>(AW1638*2500)*'P6 Verzekering'!$E$12</f>
        <v>0</v>
      </c>
      <c r="BU1638" s="173">
        <f>(L1638*2500)*'P6 Verzekering'!$E$13</f>
        <v>0</v>
      </c>
      <c r="BV1638" s="173">
        <f t="shared" si="726"/>
        <v>0</v>
      </c>
      <c r="BW1638"/>
      <c r="BX1638"/>
    </row>
    <row r="1639" spans="1:76">
      <c r="A1639" s="152" t="s">
        <v>2573</v>
      </c>
      <c r="B1639" s="152" t="s">
        <v>219</v>
      </c>
      <c r="C1639" s="152" t="s">
        <v>219</v>
      </c>
      <c r="D1639" s="152" t="s">
        <v>320</v>
      </c>
      <c r="E1639" s="152" t="s">
        <v>319</v>
      </c>
      <c r="F1639" s="153">
        <f t="shared" si="702"/>
        <v>28</v>
      </c>
      <c r="G1639" s="154">
        <v>1</v>
      </c>
      <c r="H1639" s="154">
        <f>IFERROR(VLOOKUP(B1639,'P2 Origin'!$C$21:$Q$176,15,FALSE),0)</f>
        <v>0</v>
      </c>
      <c r="I1639" s="154">
        <f>IFERROR(VLOOKUP(D1639,'P4 Destination'!$C$21:$Q$176,15,FALSE),0)</f>
        <v>0</v>
      </c>
      <c r="J1639" s="155"/>
      <c r="K1639" s="155">
        <v>1</v>
      </c>
      <c r="L1639" s="156">
        <v>0</v>
      </c>
      <c r="M1639" s="155">
        <v>0</v>
      </c>
      <c r="N1639" s="155">
        <v>0</v>
      </c>
      <c r="O1639" s="157">
        <f t="shared" si="703"/>
        <v>0</v>
      </c>
      <c r="P1639" s="158">
        <f t="shared" si="704"/>
        <v>0</v>
      </c>
      <c r="Q1639" s="159">
        <f>IFERROR(VLOOKUP(N1639,'P1 Intra-Europees'!$A$15:$H$25,3,0),0)*P1639</f>
        <v>0</v>
      </c>
      <c r="R1639" s="160">
        <f t="shared" si="705"/>
        <v>0</v>
      </c>
      <c r="S1639" s="159">
        <f>IFERROR(VLOOKUP(N1639,'P1 Intra-Europees'!$A$15:$H$25,4,0),0)*R1639</f>
        <v>0</v>
      </c>
      <c r="T1639" s="160">
        <f t="shared" si="706"/>
        <v>0</v>
      </c>
      <c r="U1639" s="159">
        <f>IFERROR(VLOOKUP(N1639,'P1 Intra-Europees'!$A$15:$H$25,5,0),0)*T1639</f>
        <v>0</v>
      </c>
      <c r="V1639" s="160">
        <f t="shared" si="707"/>
        <v>0</v>
      </c>
      <c r="W1639" s="159">
        <f>IFERROR(VLOOKUP(N1639,'P1 Intra-Europees'!$A$15:$H$25,6,0),0)*V1639</f>
        <v>0</v>
      </c>
      <c r="X1639" s="160">
        <f t="shared" si="708"/>
        <v>0</v>
      </c>
      <c r="Y1639" s="159">
        <f>IFERROR(VLOOKUP(N1639,'P1 Intra-Europees'!$A$15:$H$25,7,0),0)*X1639</f>
        <v>0</v>
      </c>
      <c r="Z1639" s="161">
        <f t="shared" si="709"/>
        <v>0</v>
      </c>
      <c r="AA1639" s="162">
        <f>IFERROR(VLOOKUP(N1639,'P1 Intra-Europees'!$A$15:$H$25,8,0),0)*Z1639</f>
        <v>0</v>
      </c>
      <c r="AB1639" s="163">
        <f t="shared" si="710"/>
        <v>0</v>
      </c>
      <c r="AC1639" s="157" t="str">
        <f>VLOOKUP(B1639,'P2 Origin'!$C$21:$O$176,13,0)</f>
        <v>EUR</v>
      </c>
      <c r="AD1639" s="164">
        <f t="shared" si="711"/>
        <v>0</v>
      </c>
      <c r="AE1639" s="165">
        <f>IF(AU1639&gt;0.1,VLOOKUP(B1639,'P2 Origin'!$C$21:$M$176,3,0)*H1639,0)</f>
        <v>0</v>
      </c>
      <c r="AF1639" s="166">
        <f t="shared" si="712"/>
        <v>0</v>
      </c>
      <c r="AG1639" s="165">
        <f>(VLOOKUP(B1639,'P2 Origin'!$C$21:$M$176,4,0))*AF1639</f>
        <v>0</v>
      </c>
      <c r="AH1639" s="166">
        <f t="shared" si="713"/>
        <v>0</v>
      </c>
      <c r="AI1639" s="165">
        <f>(VLOOKUP(B1639,'P2 Origin'!$C$21:$M$176,5,0))*AH1639</f>
        <v>0</v>
      </c>
      <c r="AJ1639" s="166">
        <f t="shared" si="727"/>
        <v>0</v>
      </c>
      <c r="AK1639" s="165">
        <f>(VLOOKUP(B1639,'P2 Origin'!$C$21:$M$176,6,0))*AJ1639</f>
        <v>0</v>
      </c>
      <c r="AL1639" s="166">
        <f t="shared" si="714"/>
        <v>28</v>
      </c>
      <c r="AM1639" s="165">
        <f>(VLOOKUP($B1639,'P2 Origin'!$C$21:$M$176,7,0))*AL1639</f>
        <v>0</v>
      </c>
      <c r="AN1639" s="166">
        <f t="shared" si="715"/>
        <v>0</v>
      </c>
      <c r="AO1639" s="165">
        <f>(VLOOKUP($B1639,'P2 Origin'!$C$21:$M$176,8,0))*AN1639</f>
        <v>0</v>
      </c>
      <c r="AP1639" s="166">
        <f t="shared" si="716"/>
        <v>0</v>
      </c>
      <c r="AQ1639" s="165">
        <f>(VLOOKUP($B1639,'P2 Origin'!$C$21:$M$176,9,0))*AP1639</f>
        <v>0</v>
      </c>
      <c r="AR1639" s="155">
        <f t="shared" si="728"/>
        <v>1</v>
      </c>
      <c r="AS1639" s="164">
        <f>(VLOOKUP(B1639,'P2 Origin'!$C$21:$M$176,10,0))*K1639</f>
        <v>0</v>
      </c>
      <c r="AT1639" s="164">
        <f>(VLOOKUP(B1639,'P2 Origin'!$C$21:$M$176,11,0))*J1639</f>
        <v>0</v>
      </c>
      <c r="AU1639" s="167">
        <v>28</v>
      </c>
      <c r="AV1639" s="168">
        <v>28</v>
      </c>
      <c r="AW1639" s="169">
        <v>0</v>
      </c>
      <c r="AX1639" s="170">
        <f>IF(AU1639&gt;=0.1,'P3 Bureaumarge zee- en luchtvr.'!$D$12,0)</f>
        <v>0</v>
      </c>
      <c r="AY1639" s="163">
        <f t="shared" si="717"/>
        <v>0</v>
      </c>
      <c r="AZ1639" s="157" t="str">
        <f>VLOOKUP(D1639,'P4 Destination'!$C$21:$O$176,13,0)</f>
        <v>USD</v>
      </c>
      <c r="BA1639" s="164">
        <f t="shared" si="718"/>
        <v>0</v>
      </c>
      <c r="BB1639" s="171">
        <f>IF(AU1639&gt;0.1,(VLOOKUP(D1639,'P4 Destination'!$C$21:$M$176,3,0))*I1639,0)</f>
        <v>0</v>
      </c>
      <c r="BC1639" s="172">
        <f t="shared" si="719"/>
        <v>0</v>
      </c>
      <c r="BD1639" s="171">
        <f>(VLOOKUP($D1639,'P4 Destination'!$C$21:$M$176,4,0))*BC1639</f>
        <v>0</v>
      </c>
      <c r="BE1639" s="172">
        <f t="shared" si="720"/>
        <v>0</v>
      </c>
      <c r="BF1639" s="171">
        <f>(VLOOKUP($D1639,'P4 Destination'!$C$21:$M$176,5,0))*BE1639</f>
        <v>0</v>
      </c>
      <c r="BG1639" s="172">
        <f t="shared" si="721"/>
        <v>0</v>
      </c>
      <c r="BH1639" s="171">
        <f>(VLOOKUP($D1639,'P4 Destination'!$C$21:$M$176,6,0))*BG1639</f>
        <v>0</v>
      </c>
      <c r="BI1639" s="172">
        <f t="shared" si="722"/>
        <v>28</v>
      </c>
      <c r="BJ1639" s="171">
        <f>(VLOOKUP($D1639,'P4 Destination'!$C$21:$M$176,7,0))*BI1639</f>
        <v>0</v>
      </c>
      <c r="BK1639" s="172">
        <f t="shared" si="723"/>
        <v>0</v>
      </c>
      <c r="BL1639" s="171">
        <f>(VLOOKUP($D1639,'P4 Destination'!$C$21:$M$176,8,0))*BK1639</f>
        <v>0</v>
      </c>
      <c r="BM1639" s="172">
        <f t="shared" si="724"/>
        <v>0</v>
      </c>
      <c r="BN1639" s="171">
        <f>(VLOOKUP($D1639,'P4 Destination'!$C$21:$M$176,9,0))*BM1639</f>
        <v>0</v>
      </c>
      <c r="BO1639" s="154">
        <f t="shared" si="729"/>
        <v>1</v>
      </c>
      <c r="BP1639" s="171">
        <f>(VLOOKUP(D1639,'P4 Destination'!$C$21:$M$176,10,0))*K1639</f>
        <v>0</v>
      </c>
      <c r="BQ1639" s="171">
        <f>(VLOOKUP(D1639,'P4 Destination'!$C$21:$M$176,11,0))*J1639</f>
        <v>0</v>
      </c>
      <c r="BR1639" s="173">
        <f t="shared" si="725"/>
        <v>0</v>
      </c>
      <c r="BS1639" s="173">
        <f>(AV1639*2500)*'P6 Verzekering'!$E$11</f>
        <v>0</v>
      </c>
      <c r="BT1639" s="173">
        <f>(AW1639*2500)*'P6 Verzekering'!$E$12</f>
        <v>0</v>
      </c>
      <c r="BU1639" s="173">
        <f>(L1639*2500)*'P6 Verzekering'!$E$13</f>
        <v>0</v>
      </c>
      <c r="BV1639" s="173">
        <f t="shared" si="726"/>
        <v>0</v>
      </c>
      <c r="BW1639"/>
      <c r="BX1639"/>
    </row>
    <row r="1640" spans="1:76">
      <c r="A1640" s="152" t="s">
        <v>2575</v>
      </c>
      <c r="B1640" s="152" t="s">
        <v>219</v>
      </c>
      <c r="C1640" s="152" t="s">
        <v>219</v>
      </c>
      <c r="D1640" s="152" t="s">
        <v>320</v>
      </c>
      <c r="E1640" s="152" t="s">
        <v>319</v>
      </c>
      <c r="F1640" s="153">
        <f t="shared" si="702"/>
        <v>3</v>
      </c>
      <c r="G1640" s="154">
        <v>1</v>
      </c>
      <c r="H1640" s="154">
        <f>IFERROR(VLOOKUP(B1640,'P2 Origin'!$C$21:$Q$176,15,FALSE),0)</f>
        <v>0</v>
      </c>
      <c r="I1640" s="154">
        <f>IFERROR(VLOOKUP(D1640,'P4 Destination'!$C$21:$Q$176,15,FALSE),0)</f>
        <v>0</v>
      </c>
      <c r="J1640" s="155">
        <v>1</v>
      </c>
      <c r="K1640" s="155"/>
      <c r="L1640" s="156">
        <v>0</v>
      </c>
      <c r="M1640" s="155">
        <v>0</v>
      </c>
      <c r="N1640" s="155">
        <v>0</v>
      </c>
      <c r="O1640" s="157">
        <f t="shared" si="703"/>
        <v>0</v>
      </c>
      <c r="P1640" s="158">
        <f t="shared" si="704"/>
        <v>0</v>
      </c>
      <c r="Q1640" s="159">
        <f>IFERROR(VLOOKUP(N1640,'P1 Intra-Europees'!$A$15:$H$25,3,0),0)*P1640</f>
        <v>0</v>
      </c>
      <c r="R1640" s="160">
        <f t="shared" si="705"/>
        <v>0</v>
      </c>
      <c r="S1640" s="159">
        <f>IFERROR(VLOOKUP(N1640,'P1 Intra-Europees'!$A$15:$H$25,4,0),0)*R1640</f>
        <v>0</v>
      </c>
      <c r="T1640" s="160">
        <f t="shared" si="706"/>
        <v>0</v>
      </c>
      <c r="U1640" s="159">
        <f>IFERROR(VLOOKUP(N1640,'P1 Intra-Europees'!$A$15:$H$25,5,0),0)*T1640</f>
        <v>0</v>
      </c>
      <c r="V1640" s="160">
        <f t="shared" si="707"/>
        <v>0</v>
      </c>
      <c r="W1640" s="159">
        <f>IFERROR(VLOOKUP(N1640,'P1 Intra-Europees'!$A$15:$H$25,6,0),0)*V1640</f>
        <v>0</v>
      </c>
      <c r="X1640" s="160">
        <f t="shared" si="708"/>
        <v>0</v>
      </c>
      <c r="Y1640" s="159">
        <f>IFERROR(VLOOKUP(N1640,'P1 Intra-Europees'!$A$15:$H$25,7,0),0)*X1640</f>
        <v>0</v>
      </c>
      <c r="Z1640" s="161">
        <f t="shared" si="709"/>
        <v>0</v>
      </c>
      <c r="AA1640" s="162">
        <f>IFERROR(VLOOKUP(N1640,'P1 Intra-Europees'!$A$15:$H$25,8,0),0)*Z1640</f>
        <v>0</v>
      </c>
      <c r="AB1640" s="163">
        <f t="shared" si="710"/>
        <v>0</v>
      </c>
      <c r="AC1640" s="157" t="str">
        <f>VLOOKUP(B1640,'P2 Origin'!$C$21:$O$176,13,0)</f>
        <v>EUR</v>
      </c>
      <c r="AD1640" s="164">
        <f t="shared" si="711"/>
        <v>0</v>
      </c>
      <c r="AE1640" s="165">
        <f>IF(AU1640&gt;0.1,VLOOKUP(B1640,'P2 Origin'!$C$21:$M$176,3,0)*H1640,0)</f>
        <v>0</v>
      </c>
      <c r="AF1640" s="166">
        <f t="shared" si="712"/>
        <v>3</v>
      </c>
      <c r="AG1640" s="165">
        <f>(VLOOKUP(B1640,'P2 Origin'!$C$21:$M$176,4,0))*AF1640</f>
        <v>0</v>
      </c>
      <c r="AH1640" s="166">
        <f t="shared" si="713"/>
        <v>0</v>
      </c>
      <c r="AI1640" s="165">
        <f>(VLOOKUP(B1640,'P2 Origin'!$C$21:$M$176,5,0))*AH1640</f>
        <v>0</v>
      </c>
      <c r="AJ1640" s="166">
        <f t="shared" si="727"/>
        <v>0</v>
      </c>
      <c r="AK1640" s="165">
        <f>(VLOOKUP(B1640,'P2 Origin'!$C$21:$M$176,6,0))*AJ1640</f>
        <v>0</v>
      </c>
      <c r="AL1640" s="166">
        <f t="shared" si="714"/>
        <v>0</v>
      </c>
      <c r="AM1640" s="165">
        <f>(VLOOKUP($B1640,'P2 Origin'!$C$21:$M$176,7,0))*AL1640</f>
        <v>0</v>
      </c>
      <c r="AN1640" s="166">
        <f t="shared" si="715"/>
        <v>0</v>
      </c>
      <c r="AO1640" s="165">
        <f>(VLOOKUP($B1640,'P2 Origin'!$C$21:$M$176,8,0))*AN1640</f>
        <v>0</v>
      </c>
      <c r="AP1640" s="166">
        <f t="shared" si="716"/>
        <v>0</v>
      </c>
      <c r="AQ1640" s="165">
        <f>(VLOOKUP($B1640,'P2 Origin'!$C$21:$M$176,9,0))*AP1640</f>
        <v>0</v>
      </c>
      <c r="AR1640" s="155">
        <f t="shared" si="728"/>
        <v>1</v>
      </c>
      <c r="AS1640" s="164">
        <f>(VLOOKUP(B1640,'P2 Origin'!$C$21:$M$176,10,0))*K1640</f>
        <v>0</v>
      </c>
      <c r="AT1640" s="164">
        <f>(VLOOKUP(B1640,'P2 Origin'!$C$21:$M$176,11,0))*J1640</f>
        <v>0</v>
      </c>
      <c r="AU1640" s="167">
        <v>3</v>
      </c>
      <c r="AV1640" s="168">
        <v>3</v>
      </c>
      <c r="AW1640" s="169">
        <v>0</v>
      </c>
      <c r="AX1640" s="170">
        <f>IF(AU1640&gt;=0.1,'P3 Bureaumarge zee- en luchtvr.'!$D$12,0)</f>
        <v>0</v>
      </c>
      <c r="AY1640" s="163">
        <f t="shared" si="717"/>
        <v>0</v>
      </c>
      <c r="AZ1640" s="157" t="str">
        <f>VLOOKUP(D1640,'P4 Destination'!$C$21:$O$176,13,0)</f>
        <v>USD</v>
      </c>
      <c r="BA1640" s="164">
        <f t="shared" si="718"/>
        <v>0</v>
      </c>
      <c r="BB1640" s="171">
        <f>IF(AU1640&gt;0.1,(VLOOKUP(D1640,'P4 Destination'!$C$21:$M$176,3,0))*I1640,0)</f>
        <v>0</v>
      </c>
      <c r="BC1640" s="172">
        <f t="shared" si="719"/>
        <v>3</v>
      </c>
      <c r="BD1640" s="171">
        <f>(VLOOKUP($D1640,'P4 Destination'!$C$21:$M$176,4,0))*BC1640</f>
        <v>0</v>
      </c>
      <c r="BE1640" s="172">
        <f t="shared" si="720"/>
        <v>0</v>
      </c>
      <c r="BF1640" s="171">
        <f>(VLOOKUP($D1640,'P4 Destination'!$C$21:$M$176,5,0))*BE1640</f>
        <v>0</v>
      </c>
      <c r="BG1640" s="172">
        <f t="shared" si="721"/>
        <v>0</v>
      </c>
      <c r="BH1640" s="171">
        <f>(VLOOKUP($D1640,'P4 Destination'!$C$21:$M$176,6,0))*BG1640</f>
        <v>0</v>
      </c>
      <c r="BI1640" s="172">
        <f t="shared" si="722"/>
        <v>0</v>
      </c>
      <c r="BJ1640" s="171">
        <f>(VLOOKUP($D1640,'P4 Destination'!$C$21:$M$176,7,0))*BI1640</f>
        <v>0</v>
      </c>
      <c r="BK1640" s="172">
        <f t="shared" si="723"/>
        <v>0</v>
      </c>
      <c r="BL1640" s="171">
        <f>(VLOOKUP($D1640,'P4 Destination'!$C$21:$M$176,8,0))*BK1640</f>
        <v>0</v>
      </c>
      <c r="BM1640" s="172">
        <f t="shared" si="724"/>
        <v>0</v>
      </c>
      <c r="BN1640" s="171">
        <f>(VLOOKUP($D1640,'P4 Destination'!$C$21:$M$176,9,0))*BM1640</f>
        <v>0</v>
      </c>
      <c r="BO1640" s="154">
        <f t="shared" si="729"/>
        <v>1</v>
      </c>
      <c r="BP1640" s="171">
        <f>(VLOOKUP(D1640,'P4 Destination'!$C$21:$M$176,10,0))*K1640</f>
        <v>0</v>
      </c>
      <c r="BQ1640" s="171">
        <f>(VLOOKUP(D1640,'P4 Destination'!$C$21:$M$176,11,0))*J1640</f>
        <v>0</v>
      </c>
      <c r="BR1640" s="173">
        <f t="shared" si="725"/>
        <v>0</v>
      </c>
      <c r="BS1640" s="173">
        <f>(AV1640*2500)*'P6 Verzekering'!$E$11</f>
        <v>0</v>
      </c>
      <c r="BT1640" s="173">
        <f>(AW1640*2500)*'P6 Verzekering'!$E$12</f>
        <v>0</v>
      </c>
      <c r="BU1640" s="173">
        <f>(L1640*2500)*'P6 Verzekering'!$E$13</f>
        <v>0</v>
      </c>
      <c r="BV1640" s="173">
        <f t="shared" si="726"/>
        <v>0</v>
      </c>
      <c r="BW1640"/>
      <c r="BX1640"/>
    </row>
    <row r="1641" spans="1:76">
      <c r="A1641" s="152" t="s">
        <v>2576</v>
      </c>
      <c r="B1641" s="152" t="s">
        <v>219</v>
      </c>
      <c r="C1641" s="152" t="s">
        <v>219</v>
      </c>
      <c r="D1641" s="152" t="s">
        <v>385</v>
      </c>
      <c r="E1641" s="152" t="s">
        <v>384</v>
      </c>
      <c r="F1641" s="153">
        <f t="shared" si="702"/>
        <v>9</v>
      </c>
      <c r="G1641" s="154">
        <v>1</v>
      </c>
      <c r="H1641" s="154">
        <f>IFERROR(VLOOKUP(B1641,'P2 Origin'!$C$21:$Q$176,15,FALSE),0)</f>
        <v>0</v>
      </c>
      <c r="I1641" s="154">
        <f>IFERROR(VLOOKUP(D1641,'P4 Destination'!$C$21:$Q$176,15,FALSE),0)</f>
        <v>1</v>
      </c>
      <c r="J1641" s="155"/>
      <c r="K1641" s="155">
        <v>1</v>
      </c>
      <c r="L1641" s="156">
        <v>0</v>
      </c>
      <c r="M1641" s="155">
        <v>0</v>
      </c>
      <c r="N1641" s="155">
        <v>0</v>
      </c>
      <c r="O1641" s="157">
        <f t="shared" si="703"/>
        <v>0</v>
      </c>
      <c r="P1641" s="158">
        <f t="shared" si="704"/>
        <v>0</v>
      </c>
      <c r="Q1641" s="159">
        <f>IFERROR(VLOOKUP(N1641,'P1 Intra-Europees'!$A$15:$H$25,3,0),0)*P1641</f>
        <v>0</v>
      </c>
      <c r="R1641" s="160">
        <f t="shared" si="705"/>
        <v>0</v>
      </c>
      <c r="S1641" s="159">
        <f>IFERROR(VLOOKUP(N1641,'P1 Intra-Europees'!$A$15:$H$25,4,0),0)*R1641</f>
        <v>0</v>
      </c>
      <c r="T1641" s="160">
        <f t="shared" si="706"/>
        <v>0</v>
      </c>
      <c r="U1641" s="159">
        <f>IFERROR(VLOOKUP(N1641,'P1 Intra-Europees'!$A$15:$H$25,5,0),0)*T1641</f>
        <v>0</v>
      </c>
      <c r="V1641" s="160">
        <f t="shared" si="707"/>
        <v>0</v>
      </c>
      <c r="W1641" s="159">
        <f>IFERROR(VLOOKUP(N1641,'P1 Intra-Europees'!$A$15:$H$25,6,0),0)*V1641</f>
        <v>0</v>
      </c>
      <c r="X1641" s="160">
        <f t="shared" si="708"/>
        <v>0</v>
      </c>
      <c r="Y1641" s="159">
        <f>IFERROR(VLOOKUP(N1641,'P1 Intra-Europees'!$A$15:$H$25,7,0),0)*X1641</f>
        <v>0</v>
      </c>
      <c r="Z1641" s="161">
        <f t="shared" si="709"/>
        <v>0</v>
      </c>
      <c r="AA1641" s="162">
        <f>IFERROR(VLOOKUP(N1641,'P1 Intra-Europees'!$A$15:$H$25,8,0),0)*Z1641</f>
        <v>0</v>
      </c>
      <c r="AB1641" s="163">
        <f t="shared" si="710"/>
        <v>0</v>
      </c>
      <c r="AC1641" s="157" t="str">
        <f>VLOOKUP(B1641,'P2 Origin'!$C$21:$O$176,13,0)</f>
        <v>EUR</v>
      </c>
      <c r="AD1641" s="164">
        <f t="shared" si="711"/>
        <v>0</v>
      </c>
      <c r="AE1641" s="165">
        <f>IF(AU1641&gt;0.1,VLOOKUP(B1641,'P2 Origin'!$C$21:$M$176,3,0)*H1641,0)</f>
        <v>0</v>
      </c>
      <c r="AF1641" s="166">
        <f t="shared" si="712"/>
        <v>0</v>
      </c>
      <c r="AG1641" s="165">
        <f>(VLOOKUP(B1641,'P2 Origin'!$C$21:$M$176,4,0))*AF1641</f>
        <v>0</v>
      </c>
      <c r="AH1641" s="166">
        <f t="shared" si="713"/>
        <v>9</v>
      </c>
      <c r="AI1641" s="165">
        <f>(VLOOKUP(B1641,'P2 Origin'!$C$21:$M$176,5,0))*AH1641</f>
        <v>0</v>
      </c>
      <c r="AJ1641" s="166">
        <f t="shared" si="727"/>
        <v>0</v>
      </c>
      <c r="AK1641" s="165">
        <f>(VLOOKUP(B1641,'P2 Origin'!$C$21:$M$176,6,0))*AJ1641</f>
        <v>0</v>
      </c>
      <c r="AL1641" s="166">
        <f t="shared" si="714"/>
        <v>0</v>
      </c>
      <c r="AM1641" s="165">
        <f>(VLOOKUP($B1641,'P2 Origin'!$C$21:$M$176,7,0))*AL1641</f>
        <v>0</v>
      </c>
      <c r="AN1641" s="166">
        <f t="shared" si="715"/>
        <v>0</v>
      </c>
      <c r="AO1641" s="165">
        <f>(VLOOKUP($B1641,'P2 Origin'!$C$21:$M$176,8,0))*AN1641</f>
        <v>0</v>
      </c>
      <c r="AP1641" s="166">
        <f t="shared" si="716"/>
        <v>0</v>
      </c>
      <c r="AQ1641" s="165">
        <f>(VLOOKUP($B1641,'P2 Origin'!$C$21:$M$176,9,0))*AP1641</f>
        <v>0</v>
      </c>
      <c r="AR1641" s="155">
        <f t="shared" si="728"/>
        <v>1</v>
      </c>
      <c r="AS1641" s="164">
        <f>(VLOOKUP(B1641,'P2 Origin'!$C$21:$M$176,10,0))*K1641</f>
        <v>0</v>
      </c>
      <c r="AT1641" s="164">
        <f>(VLOOKUP(B1641,'P2 Origin'!$C$21:$M$176,11,0))*J1641</f>
        <v>0</v>
      </c>
      <c r="AU1641" s="167">
        <v>9</v>
      </c>
      <c r="AV1641" s="168">
        <v>9</v>
      </c>
      <c r="AW1641" s="169">
        <v>0</v>
      </c>
      <c r="AX1641" s="170">
        <f>IF(AU1641&gt;=0.1,'P3 Bureaumarge zee- en luchtvr.'!$D$12,0)</f>
        <v>0</v>
      </c>
      <c r="AY1641" s="163">
        <f t="shared" si="717"/>
        <v>0</v>
      </c>
      <c r="AZ1641" s="157" t="str">
        <f>VLOOKUP(D1641,'P4 Destination'!$C$21:$O$176,13,0)</f>
        <v>USD</v>
      </c>
      <c r="BA1641" s="164">
        <f t="shared" si="718"/>
        <v>0</v>
      </c>
      <c r="BB1641" s="171">
        <f>IF(AU1641&gt;0.1,(VLOOKUP(D1641,'P4 Destination'!$C$21:$M$176,3,0))*I1641,0)</f>
        <v>0</v>
      </c>
      <c r="BC1641" s="172">
        <f t="shared" si="719"/>
        <v>0</v>
      </c>
      <c r="BD1641" s="171">
        <f>(VLOOKUP($D1641,'P4 Destination'!$C$21:$M$176,4,0))*BC1641</f>
        <v>0</v>
      </c>
      <c r="BE1641" s="172">
        <f t="shared" si="720"/>
        <v>9</v>
      </c>
      <c r="BF1641" s="171">
        <f>(VLOOKUP($D1641,'P4 Destination'!$C$21:$M$176,5,0))*BE1641</f>
        <v>0</v>
      </c>
      <c r="BG1641" s="172">
        <f t="shared" si="721"/>
        <v>0</v>
      </c>
      <c r="BH1641" s="171">
        <f>(VLOOKUP($D1641,'P4 Destination'!$C$21:$M$176,6,0))*BG1641</f>
        <v>0</v>
      </c>
      <c r="BI1641" s="172">
        <f t="shared" si="722"/>
        <v>0</v>
      </c>
      <c r="BJ1641" s="171">
        <f>(VLOOKUP($D1641,'P4 Destination'!$C$21:$M$176,7,0))*BI1641</f>
        <v>0</v>
      </c>
      <c r="BK1641" s="172">
        <f t="shared" si="723"/>
        <v>0</v>
      </c>
      <c r="BL1641" s="171">
        <f>(VLOOKUP($D1641,'P4 Destination'!$C$21:$M$176,8,0))*BK1641</f>
        <v>0</v>
      </c>
      <c r="BM1641" s="172">
        <f t="shared" si="724"/>
        <v>0</v>
      </c>
      <c r="BN1641" s="171">
        <f>(VLOOKUP($D1641,'P4 Destination'!$C$21:$M$176,9,0))*BM1641</f>
        <v>0</v>
      </c>
      <c r="BO1641" s="154">
        <f t="shared" si="729"/>
        <v>1</v>
      </c>
      <c r="BP1641" s="171">
        <f>(VLOOKUP(D1641,'P4 Destination'!$C$21:$M$176,10,0))*K1641</f>
        <v>0</v>
      </c>
      <c r="BQ1641" s="171">
        <f>(VLOOKUP(D1641,'P4 Destination'!$C$21:$M$176,11,0))*J1641</f>
        <v>0</v>
      </c>
      <c r="BR1641" s="173">
        <f t="shared" si="725"/>
        <v>0</v>
      </c>
      <c r="BS1641" s="173">
        <f>(AV1641*2500)*'P6 Verzekering'!$E$11</f>
        <v>0</v>
      </c>
      <c r="BT1641" s="173">
        <f>(AW1641*2500)*'P6 Verzekering'!$E$12</f>
        <v>0</v>
      </c>
      <c r="BU1641" s="173">
        <f>(L1641*2500)*'P6 Verzekering'!$E$13</f>
        <v>0</v>
      </c>
      <c r="BV1641" s="173">
        <f t="shared" si="726"/>
        <v>0</v>
      </c>
      <c r="BW1641"/>
      <c r="BX1641"/>
    </row>
    <row r="1642" spans="1:76">
      <c r="A1642" s="152" t="s">
        <v>2577</v>
      </c>
      <c r="B1642" s="152" t="s">
        <v>219</v>
      </c>
      <c r="C1642" s="152" t="s">
        <v>219</v>
      </c>
      <c r="D1642" s="152" t="s">
        <v>385</v>
      </c>
      <c r="E1642" s="152" t="s">
        <v>384</v>
      </c>
      <c r="F1642" s="153">
        <f t="shared" si="702"/>
        <v>60</v>
      </c>
      <c r="G1642" s="154">
        <v>1</v>
      </c>
      <c r="H1642" s="154">
        <f>IFERROR(VLOOKUP(B1642,'P2 Origin'!$C$21:$Q$176,15,FALSE),0)</f>
        <v>0</v>
      </c>
      <c r="I1642" s="154">
        <f>IFERROR(VLOOKUP(D1642,'P4 Destination'!$C$21:$Q$176,15,FALSE),0)</f>
        <v>1</v>
      </c>
      <c r="J1642" s="155">
        <v>1</v>
      </c>
      <c r="K1642" s="155"/>
      <c r="L1642" s="156">
        <v>0</v>
      </c>
      <c r="M1642" s="155">
        <v>0</v>
      </c>
      <c r="N1642" s="155">
        <v>0</v>
      </c>
      <c r="O1642" s="157">
        <f t="shared" si="703"/>
        <v>0</v>
      </c>
      <c r="P1642" s="158">
        <f t="shared" si="704"/>
        <v>0</v>
      </c>
      <c r="Q1642" s="159">
        <f>IFERROR(VLOOKUP(N1642,'P1 Intra-Europees'!$A$15:$H$25,3,0),0)*P1642</f>
        <v>0</v>
      </c>
      <c r="R1642" s="160">
        <f t="shared" si="705"/>
        <v>0</v>
      </c>
      <c r="S1642" s="159">
        <f>IFERROR(VLOOKUP(N1642,'P1 Intra-Europees'!$A$15:$H$25,4,0),0)*R1642</f>
        <v>0</v>
      </c>
      <c r="T1642" s="160">
        <f t="shared" si="706"/>
        <v>0</v>
      </c>
      <c r="U1642" s="159">
        <f>IFERROR(VLOOKUP(N1642,'P1 Intra-Europees'!$A$15:$H$25,5,0),0)*T1642</f>
        <v>0</v>
      </c>
      <c r="V1642" s="160">
        <f t="shared" si="707"/>
        <v>0</v>
      </c>
      <c r="W1642" s="159">
        <f>IFERROR(VLOOKUP(N1642,'P1 Intra-Europees'!$A$15:$H$25,6,0),0)*V1642</f>
        <v>0</v>
      </c>
      <c r="X1642" s="160">
        <f t="shared" si="708"/>
        <v>0</v>
      </c>
      <c r="Y1642" s="159">
        <f>IFERROR(VLOOKUP(N1642,'P1 Intra-Europees'!$A$15:$H$25,7,0),0)*X1642</f>
        <v>0</v>
      </c>
      <c r="Z1642" s="161">
        <f t="shared" si="709"/>
        <v>0</v>
      </c>
      <c r="AA1642" s="162">
        <f>IFERROR(VLOOKUP(N1642,'P1 Intra-Europees'!$A$15:$H$25,8,0),0)*Z1642</f>
        <v>0</v>
      </c>
      <c r="AB1642" s="163">
        <f t="shared" si="710"/>
        <v>0</v>
      </c>
      <c r="AC1642" s="157" t="str">
        <f>VLOOKUP(B1642,'P2 Origin'!$C$21:$O$176,13,0)</f>
        <v>EUR</v>
      </c>
      <c r="AD1642" s="164">
        <f t="shared" si="711"/>
        <v>0</v>
      </c>
      <c r="AE1642" s="165">
        <f>IF(AU1642&gt;0.1,VLOOKUP(B1642,'P2 Origin'!$C$21:$M$176,3,0)*H1642,0)</f>
        <v>0</v>
      </c>
      <c r="AF1642" s="166">
        <f t="shared" si="712"/>
        <v>0</v>
      </c>
      <c r="AG1642" s="165">
        <f>(VLOOKUP(B1642,'P2 Origin'!$C$21:$M$176,4,0))*AF1642</f>
        <v>0</v>
      </c>
      <c r="AH1642" s="166">
        <f t="shared" si="713"/>
        <v>0</v>
      </c>
      <c r="AI1642" s="165">
        <f>(VLOOKUP(B1642,'P2 Origin'!$C$21:$M$176,5,0))*AH1642</f>
        <v>0</v>
      </c>
      <c r="AJ1642" s="166">
        <f t="shared" si="727"/>
        <v>0</v>
      </c>
      <c r="AK1642" s="165">
        <f>(VLOOKUP(B1642,'P2 Origin'!$C$21:$M$176,6,0))*AJ1642</f>
        <v>0</v>
      </c>
      <c r="AL1642" s="166">
        <f t="shared" si="714"/>
        <v>0</v>
      </c>
      <c r="AM1642" s="165">
        <f>(VLOOKUP($B1642,'P2 Origin'!$C$21:$M$176,7,0))*AL1642</f>
        <v>0</v>
      </c>
      <c r="AN1642" s="166">
        <f t="shared" si="715"/>
        <v>0</v>
      </c>
      <c r="AO1642" s="165">
        <f>(VLOOKUP($B1642,'P2 Origin'!$C$21:$M$176,8,0))*AN1642</f>
        <v>0</v>
      </c>
      <c r="AP1642" s="166">
        <f t="shared" si="716"/>
        <v>60</v>
      </c>
      <c r="AQ1642" s="165">
        <f>(VLOOKUP($B1642,'P2 Origin'!$C$21:$M$176,9,0))*AP1642</f>
        <v>0</v>
      </c>
      <c r="AR1642" s="155">
        <f t="shared" si="728"/>
        <v>1</v>
      </c>
      <c r="AS1642" s="164">
        <f>(VLOOKUP(B1642,'P2 Origin'!$C$21:$M$176,10,0))*K1642</f>
        <v>0</v>
      </c>
      <c r="AT1642" s="164">
        <f>(VLOOKUP(B1642,'P2 Origin'!$C$21:$M$176,11,0))*J1642</f>
        <v>0</v>
      </c>
      <c r="AU1642" s="167">
        <v>60</v>
      </c>
      <c r="AV1642" s="168">
        <v>60</v>
      </c>
      <c r="AW1642" s="169">
        <v>0</v>
      </c>
      <c r="AX1642" s="170">
        <f>IF(AU1642&gt;=0.1,'P3 Bureaumarge zee- en luchtvr.'!$D$12,0)</f>
        <v>0</v>
      </c>
      <c r="AY1642" s="163">
        <f t="shared" si="717"/>
        <v>0</v>
      </c>
      <c r="AZ1642" s="157" t="str">
        <f>VLOOKUP(D1642,'P4 Destination'!$C$21:$O$176,13,0)</f>
        <v>USD</v>
      </c>
      <c r="BA1642" s="164">
        <f t="shared" si="718"/>
        <v>0</v>
      </c>
      <c r="BB1642" s="171">
        <f>IF(AU1642&gt;0.1,(VLOOKUP(D1642,'P4 Destination'!$C$21:$M$176,3,0))*I1642,0)</f>
        <v>0</v>
      </c>
      <c r="BC1642" s="172">
        <f t="shared" si="719"/>
        <v>0</v>
      </c>
      <c r="BD1642" s="171">
        <f>(VLOOKUP($D1642,'P4 Destination'!$C$21:$M$176,4,0))*BC1642</f>
        <v>0</v>
      </c>
      <c r="BE1642" s="172">
        <f t="shared" si="720"/>
        <v>0</v>
      </c>
      <c r="BF1642" s="171">
        <f>(VLOOKUP($D1642,'P4 Destination'!$C$21:$M$176,5,0))*BE1642</f>
        <v>0</v>
      </c>
      <c r="BG1642" s="172">
        <f t="shared" si="721"/>
        <v>0</v>
      </c>
      <c r="BH1642" s="171">
        <f>(VLOOKUP($D1642,'P4 Destination'!$C$21:$M$176,6,0))*BG1642</f>
        <v>0</v>
      </c>
      <c r="BI1642" s="172">
        <f t="shared" si="722"/>
        <v>0</v>
      </c>
      <c r="BJ1642" s="171">
        <f>(VLOOKUP($D1642,'P4 Destination'!$C$21:$M$176,7,0))*BI1642</f>
        <v>0</v>
      </c>
      <c r="BK1642" s="172">
        <f t="shared" si="723"/>
        <v>0</v>
      </c>
      <c r="BL1642" s="171">
        <f>(VLOOKUP($D1642,'P4 Destination'!$C$21:$M$176,8,0))*BK1642</f>
        <v>0</v>
      </c>
      <c r="BM1642" s="172">
        <f t="shared" si="724"/>
        <v>60</v>
      </c>
      <c r="BN1642" s="171">
        <f>(VLOOKUP($D1642,'P4 Destination'!$C$21:$M$176,9,0))*BM1642</f>
        <v>0</v>
      </c>
      <c r="BO1642" s="154">
        <f t="shared" si="729"/>
        <v>1</v>
      </c>
      <c r="BP1642" s="171">
        <f>(VLOOKUP(D1642,'P4 Destination'!$C$21:$M$176,10,0))*K1642</f>
        <v>0</v>
      </c>
      <c r="BQ1642" s="171">
        <f>(VLOOKUP(D1642,'P4 Destination'!$C$21:$M$176,11,0))*J1642</f>
        <v>0</v>
      </c>
      <c r="BR1642" s="173">
        <f t="shared" si="725"/>
        <v>0</v>
      </c>
      <c r="BS1642" s="173">
        <f>(AV1642*2500)*'P6 Verzekering'!$E$11</f>
        <v>0</v>
      </c>
      <c r="BT1642" s="173">
        <f>(AW1642*2500)*'P6 Verzekering'!$E$12</f>
        <v>0</v>
      </c>
      <c r="BU1642" s="173">
        <f>(L1642*2500)*'P6 Verzekering'!$E$13</f>
        <v>0</v>
      </c>
      <c r="BV1642" s="173">
        <f t="shared" si="726"/>
        <v>0</v>
      </c>
      <c r="BW1642"/>
      <c r="BX1642"/>
    </row>
    <row r="1643" spans="1:76">
      <c r="A1643" s="152" t="s">
        <v>2578</v>
      </c>
      <c r="B1643" s="152" t="s">
        <v>219</v>
      </c>
      <c r="C1643" s="152" t="s">
        <v>219</v>
      </c>
      <c r="D1643" s="152" t="s">
        <v>385</v>
      </c>
      <c r="E1643" s="152" t="s">
        <v>384</v>
      </c>
      <c r="F1643" s="153">
        <f t="shared" si="702"/>
        <v>26</v>
      </c>
      <c r="G1643" s="154">
        <v>1</v>
      </c>
      <c r="H1643" s="154">
        <f>IFERROR(VLOOKUP(B1643,'P2 Origin'!$C$21:$Q$176,15,FALSE),0)</f>
        <v>0</v>
      </c>
      <c r="I1643" s="154">
        <f>IFERROR(VLOOKUP(D1643,'P4 Destination'!$C$21:$Q$176,15,FALSE),0)</f>
        <v>1</v>
      </c>
      <c r="J1643" s="155"/>
      <c r="K1643" s="155">
        <v>1</v>
      </c>
      <c r="L1643" s="156">
        <v>0</v>
      </c>
      <c r="M1643" s="155">
        <v>0</v>
      </c>
      <c r="N1643" s="155">
        <v>0</v>
      </c>
      <c r="O1643" s="157">
        <f t="shared" si="703"/>
        <v>0</v>
      </c>
      <c r="P1643" s="158">
        <f t="shared" si="704"/>
        <v>0</v>
      </c>
      <c r="Q1643" s="159">
        <f>IFERROR(VLOOKUP(N1643,'P1 Intra-Europees'!$A$15:$H$25,3,0),0)*P1643</f>
        <v>0</v>
      </c>
      <c r="R1643" s="160">
        <f t="shared" si="705"/>
        <v>0</v>
      </c>
      <c r="S1643" s="159">
        <f>IFERROR(VLOOKUP(N1643,'P1 Intra-Europees'!$A$15:$H$25,4,0),0)*R1643</f>
        <v>0</v>
      </c>
      <c r="T1643" s="160">
        <f t="shared" si="706"/>
        <v>0</v>
      </c>
      <c r="U1643" s="159">
        <f>IFERROR(VLOOKUP(N1643,'P1 Intra-Europees'!$A$15:$H$25,5,0),0)*T1643</f>
        <v>0</v>
      </c>
      <c r="V1643" s="160">
        <f t="shared" si="707"/>
        <v>0</v>
      </c>
      <c r="W1643" s="159">
        <f>IFERROR(VLOOKUP(N1643,'P1 Intra-Europees'!$A$15:$H$25,6,0),0)*V1643</f>
        <v>0</v>
      </c>
      <c r="X1643" s="160">
        <f t="shared" si="708"/>
        <v>0</v>
      </c>
      <c r="Y1643" s="159">
        <f>IFERROR(VLOOKUP(N1643,'P1 Intra-Europees'!$A$15:$H$25,7,0),0)*X1643</f>
        <v>0</v>
      </c>
      <c r="Z1643" s="161">
        <f t="shared" si="709"/>
        <v>0</v>
      </c>
      <c r="AA1643" s="162">
        <f>IFERROR(VLOOKUP(N1643,'P1 Intra-Europees'!$A$15:$H$25,8,0),0)*Z1643</f>
        <v>0</v>
      </c>
      <c r="AB1643" s="163">
        <f t="shared" si="710"/>
        <v>0</v>
      </c>
      <c r="AC1643" s="157" t="str">
        <f>VLOOKUP(B1643,'P2 Origin'!$C$21:$O$176,13,0)</f>
        <v>EUR</v>
      </c>
      <c r="AD1643" s="164">
        <f t="shared" si="711"/>
        <v>0</v>
      </c>
      <c r="AE1643" s="165">
        <f>IF(AU1643&gt;0.1,VLOOKUP(B1643,'P2 Origin'!$C$21:$M$176,3,0)*H1643,0)</f>
        <v>0</v>
      </c>
      <c r="AF1643" s="166">
        <f t="shared" si="712"/>
        <v>0</v>
      </c>
      <c r="AG1643" s="165">
        <f>(VLOOKUP(B1643,'P2 Origin'!$C$21:$M$176,4,0))*AF1643</f>
        <v>0</v>
      </c>
      <c r="AH1643" s="166">
        <f t="shared" si="713"/>
        <v>0</v>
      </c>
      <c r="AI1643" s="165">
        <f>(VLOOKUP(B1643,'P2 Origin'!$C$21:$M$176,5,0))*AH1643</f>
        <v>0</v>
      </c>
      <c r="AJ1643" s="166">
        <f t="shared" si="727"/>
        <v>0</v>
      </c>
      <c r="AK1643" s="165">
        <f>(VLOOKUP(B1643,'P2 Origin'!$C$21:$M$176,6,0))*AJ1643</f>
        <v>0</v>
      </c>
      <c r="AL1643" s="166">
        <f t="shared" si="714"/>
        <v>26</v>
      </c>
      <c r="AM1643" s="165">
        <f>(VLOOKUP($B1643,'P2 Origin'!$C$21:$M$176,7,0))*AL1643</f>
        <v>0</v>
      </c>
      <c r="AN1643" s="166">
        <f t="shared" si="715"/>
        <v>0</v>
      </c>
      <c r="AO1643" s="165">
        <f>(VLOOKUP($B1643,'P2 Origin'!$C$21:$M$176,8,0))*AN1643</f>
        <v>0</v>
      </c>
      <c r="AP1643" s="166">
        <f t="shared" si="716"/>
        <v>0</v>
      </c>
      <c r="AQ1643" s="165">
        <f>(VLOOKUP($B1643,'P2 Origin'!$C$21:$M$176,9,0))*AP1643</f>
        <v>0</v>
      </c>
      <c r="AR1643" s="155">
        <f t="shared" si="728"/>
        <v>1</v>
      </c>
      <c r="AS1643" s="164">
        <f>(VLOOKUP(B1643,'P2 Origin'!$C$21:$M$176,10,0))*K1643</f>
        <v>0</v>
      </c>
      <c r="AT1643" s="164">
        <f>(VLOOKUP(B1643,'P2 Origin'!$C$21:$M$176,11,0))*J1643</f>
        <v>0</v>
      </c>
      <c r="AU1643" s="167">
        <v>26</v>
      </c>
      <c r="AV1643" s="168">
        <v>26</v>
      </c>
      <c r="AW1643" s="169">
        <v>0</v>
      </c>
      <c r="AX1643" s="170">
        <f>IF(AU1643&gt;=0.1,'P3 Bureaumarge zee- en luchtvr.'!$D$12,0)</f>
        <v>0</v>
      </c>
      <c r="AY1643" s="163">
        <f t="shared" si="717"/>
        <v>0</v>
      </c>
      <c r="AZ1643" s="157" t="str">
        <f>VLOOKUP(D1643,'P4 Destination'!$C$21:$O$176,13,0)</f>
        <v>USD</v>
      </c>
      <c r="BA1643" s="164">
        <f t="shared" si="718"/>
        <v>0</v>
      </c>
      <c r="BB1643" s="171">
        <f>IF(AU1643&gt;0.1,(VLOOKUP(D1643,'P4 Destination'!$C$21:$M$176,3,0))*I1643,0)</f>
        <v>0</v>
      </c>
      <c r="BC1643" s="172">
        <f t="shared" si="719"/>
        <v>0</v>
      </c>
      <c r="BD1643" s="171">
        <f>(VLOOKUP($D1643,'P4 Destination'!$C$21:$M$176,4,0))*BC1643</f>
        <v>0</v>
      </c>
      <c r="BE1643" s="172">
        <f t="shared" si="720"/>
        <v>0</v>
      </c>
      <c r="BF1643" s="171">
        <f>(VLOOKUP($D1643,'P4 Destination'!$C$21:$M$176,5,0))*BE1643</f>
        <v>0</v>
      </c>
      <c r="BG1643" s="172">
        <f t="shared" si="721"/>
        <v>0</v>
      </c>
      <c r="BH1643" s="171">
        <f>(VLOOKUP($D1643,'P4 Destination'!$C$21:$M$176,6,0))*BG1643</f>
        <v>0</v>
      </c>
      <c r="BI1643" s="172">
        <f t="shared" si="722"/>
        <v>26</v>
      </c>
      <c r="BJ1643" s="171">
        <f>(VLOOKUP($D1643,'P4 Destination'!$C$21:$M$176,7,0))*BI1643</f>
        <v>0</v>
      </c>
      <c r="BK1643" s="172">
        <f t="shared" si="723"/>
        <v>0</v>
      </c>
      <c r="BL1643" s="171">
        <f>(VLOOKUP($D1643,'P4 Destination'!$C$21:$M$176,8,0))*BK1643</f>
        <v>0</v>
      </c>
      <c r="BM1643" s="172">
        <f t="shared" si="724"/>
        <v>0</v>
      </c>
      <c r="BN1643" s="171">
        <f>(VLOOKUP($D1643,'P4 Destination'!$C$21:$M$176,9,0))*BM1643</f>
        <v>0</v>
      </c>
      <c r="BO1643" s="154">
        <f t="shared" si="729"/>
        <v>1</v>
      </c>
      <c r="BP1643" s="171">
        <f>(VLOOKUP(D1643,'P4 Destination'!$C$21:$M$176,10,0))*K1643</f>
        <v>0</v>
      </c>
      <c r="BQ1643" s="171">
        <f>(VLOOKUP(D1643,'P4 Destination'!$C$21:$M$176,11,0))*J1643</f>
        <v>0</v>
      </c>
      <c r="BR1643" s="173">
        <f t="shared" si="725"/>
        <v>0</v>
      </c>
      <c r="BS1643" s="173">
        <f>(AV1643*2500)*'P6 Verzekering'!$E$11</f>
        <v>0</v>
      </c>
      <c r="BT1643" s="173">
        <f>(AW1643*2500)*'P6 Verzekering'!$E$12</f>
        <v>0</v>
      </c>
      <c r="BU1643" s="173">
        <f>(L1643*2500)*'P6 Verzekering'!$E$13</f>
        <v>0</v>
      </c>
      <c r="BV1643" s="173">
        <f t="shared" si="726"/>
        <v>0</v>
      </c>
      <c r="BW1643"/>
      <c r="BX1643"/>
    </row>
    <row r="1644" spans="1:76">
      <c r="A1644" s="152" t="s">
        <v>2581</v>
      </c>
      <c r="B1644" s="152" t="s">
        <v>219</v>
      </c>
      <c r="C1644" s="152" t="s">
        <v>219</v>
      </c>
      <c r="D1644" s="152" t="s">
        <v>385</v>
      </c>
      <c r="E1644" s="152" t="s">
        <v>384</v>
      </c>
      <c r="F1644" s="153">
        <f t="shared" si="702"/>
        <v>25</v>
      </c>
      <c r="G1644" s="154">
        <v>1</v>
      </c>
      <c r="H1644" s="154">
        <f>IFERROR(VLOOKUP(B1644,'P2 Origin'!$C$21:$Q$176,15,FALSE),0)</f>
        <v>0</v>
      </c>
      <c r="I1644" s="154">
        <f>IFERROR(VLOOKUP(D1644,'P4 Destination'!$C$21:$Q$176,15,FALSE),0)</f>
        <v>1</v>
      </c>
      <c r="J1644" s="155"/>
      <c r="K1644" s="155">
        <v>1</v>
      </c>
      <c r="L1644" s="156">
        <v>0</v>
      </c>
      <c r="M1644" s="155">
        <v>0</v>
      </c>
      <c r="N1644" s="155">
        <v>0</v>
      </c>
      <c r="O1644" s="157">
        <f t="shared" si="703"/>
        <v>0</v>
      </c>
      <c r="P1644" s="158">
        <f t="shared" si="704"/>
        <v>0</v>
      </c>
      <c r="Q1644" s="159">
        <f>IFERROR(VLOOKUP(N1644,'P1 Intra-Europees'!$A$15:$H$25,3,0),0)*P1644</f>
        <v>0</v>
      </c>
      <c r="R1644" s="160">
        <f t="shared" si="705"/>
        <v>0</v>
      </c>
      <c r="S1644" s="159">
        <f>IFERROR(VLOOKUP(N1644,'P1 Intra-Europees'!$A$15:$H$25,4,0),0)*R1644</f>
        <v>0</v>
      </c>
      <c r="T1644" s="160">
        <f t="shared" si="706"/>
        <v>0</v>
      </c>
      <c r="U1644" s="159">
        <f>IFERROR(VLOOKUP(N1644,'P1 Intra-Europees'!$A$15:$H$25,5,0),0)*T1644</f>
        <v>0</v>
      </c>
      <c r="V1644" s="160">
        <f t="shared" si="707"/>
        <v>0</v>
      </c>
      <c r="W1644" s="159">
        <f>IFERROR(VLOOKUP(N1644,'P1 Intra-Europees'!$A$15:$H$25,6,0),0)*V1644</f>
        <v>0</v>
      </c>
      <c r="X1644" s="160">
        <f t="shared" si="708"/>
        <v>0</v>
      </c>
      <c r="Y1644" s="159">
        <f>IFERROR(VLOOKUP(N1644,'P1 Intra-Europees'!$A$15:$H$25,7,0),0)*X1644</f>
        <v>0</v>
      </c>
      <c r="Z1644" s="161">
        <f t="shared" si="709"/>
        <v>0</v>
      </c>
      <c r="AA1644" s="162">
        <f>IFERROR(VLOOKUP(N1644,'P1 Intra-Europees'!$A$15:$H$25,8,0),0)*Z1644</f>
        <v>0</v>
      </c>
      <c r="AB1644" s="163">
        <f t="shared" si="710"/>
        <v>0</v>
      </c>
      <c r="AC1644" s="157" t="str">
        <f>VLOOKUP(B1644,'P2 Origin'!$C$21:$O$176,13,0)</f>
        <v>EUR</v>
      </c>
      <c r="AD1644" s="164">
        <f t="shared" si="711"/>
        <v>0</v>
      </c>
      <c r="AE1644" s="165">
        <f>IF(AU1644&gt;0.1,VLOOKUP(B1644,'P2 Origin'!$C$21:$M$176,3,0)*H1644,0)</f>
        <v>0</v>
      </c>
      <c r="AF1644" s="166">
        <f t="shared" si="712"/>
        <v>0</v>
      </c>
      <c r="AG1644" s="165">
        <f>(VLOOKUP(B1644,'P2 Origin'!$C$21:$M$176,4,0))*AF1644</f>
        <v>0</v>
      </c>
      <c r="AH1644" s="166">
        <f t="shared" si="713"/>
        <v>0</v>
      </c>
      <c r="AI1644" s="165">
        <f>(VLOOKUP(B1644,'P2 Origin'!$C$21:$M$176,5,0))*AH1644</f>
        <v>0</v>
      </c>
      <c r="AJ1644" s="166">
        <f t="shared" si="727"/>
        <v>25</v>
      </c>
      <c r="AK1644" s="165">
        <f>(VLOOKUP(B1644,'P2 Origin'!$C$21:$M$176,6,0))*AJ1644</f>
        <v>0</v>
      </c>
      <c r="AL1644" s="166">
        <f t="shared" si="714"/>
        <v>0</v>
      </c>
      <c r="AM1644" s="165">
        <f>(VLOOKUP($B1644,'P2 Origin'!$C$21:$M$176,7,0))*AL1644</f>
        <v>0</v>
      </c>
      <c r="AN1644" s="166">
        <f t="shared" si="715"/>
        <v>0</v>
      </c>
      <c r="AO1644" s="165">
        <f>(VLOOKUP($B1644,'P2 Origin'!$C$21:$M$176,8,0))*AN1644</f>
        <v>0</v>
      </c>
      <c r="AP1644" s="166">
        <f t="shared" si="716"/>
        <v>0</v>
      </c>
      <c r="AQ1644" s="165">
        <f>(VLOOKUP($B1644,'P2 Origin'!$C$21:$M$176,9,0))*AP1644</f>
        <v>0</v>
      </c>
      <c r="AR1644" s="155">
        <f t="shared" si="728"/>
        <v>1</v>
      </c>
      <c r="AS1644" s="164">
        <f>(VLOOKUP(B1644,'P2 Origin'!$C$21:$M$176,10,0))*K1644</f>
        <v>0</v>
      </c>
      <c r="AT1644" s="164">
        <f>(VLOOKUP(B1644,'P2 Origin'!$C$21:$M$176,11,0))*J1644</f>
        <v>0</v>
      </c>
      <c r="AU1644" s="167">
        <v>25</v>
      </c>
      <c r="AV1644" s="168">
        <v>25</v>
      </c>
      <c r="AW1644" s="169">
        <v>0</v>
      </c>
      <c r="AX1644" s="170">
        <f>IF(AU1644&gt;=0.1,'P3 Bureaumarge zee- en luchtvr.'!$D$12,0)</f>
        <v>0</v>
      </c>
      <c r="AY1644" s="163">
        <f t="shared" si="717"/>
        <v>0</v>
      </c>
      <c r="AZ1644" s="157" t="str">
        <f>VLOOKUP(D1644,'P4 Destination'!$C$21:$O$176,13,0)</f>
        <v>USD</v>
      </c>
      <c r="BA1644" s="164">
        <f t="shared" si="718"/>
        <v>0</v>
      </c>
      <c r="BB1644" s="171">
        <f>IF(AU1644&gt;0.1,(VLOOKUP(D1644,'P4 Destination'!$C$21:$M$176,3,0))*I1644,0)</f>
        <v>0</v>
      </c>
      <c r="BC1644" s="172">
        <f t="shared" si="719"/>
        <v>0</v>
      </c>
      <c r="BD1644" s="171">
        <f>(VLOOKUP($D1644,'P4 Destination'!$C$21:$M$176,4,0))*BC1644</f>
        <v>0</v>
      </c>
      <c r="BE1644" s="172">
        <f t="shared" si="720"/>
        <v>0</v>
      </c>
      <c r="BF1644" s="171">
        <f>(VLOOKUP($D1644,'P4 Destination'!$C$21:$M$176,5,0))*BE1644</f>
        <v>0</v>
      </c>
      <c r="BG1644" s="172">
        <f t="shared" si="721"/>
        <v>25</v>
      </c>
      <c r="BH1644" s="171">
        <f>(VLOOKUP($D1644,'P4 Destination'!$C$21:$M$176,6,0))*BG1644</f>
        <v>0</v>
      </c>
      <c r="BI1644" s="172">
        <f t="shared" si="722"/>
        <v>0</v>
      </c>
      <c r="BJ1644" s="171">
        <f>(VLOOKUP($D1644,'P4 Destination'!$C$21:$M$176,7,0))*BI1644</f>
        <v>0</v>
      </c>
      <c r="BK1644" s="172">
        <f t="shared" si="723"/>
        <v>0</v>
      </c>
      <c r="BL1644" s="171">
        <f>(VLOOKUP($D1644,'P4 Destination'!$C$21:$M$176,8,0))*BK1644</f>
        <v>0</v>
      </c>
      <c r="BM1644" s="172">
        <f t="shared" si="724"/>
        <v>0</v>
      </c>
      <c r="BN1644" s="171">
        <f>(VLOOKUP($D1644,'P4 Destination'!$C$21:$M$176,9,0))*BM1644</f>
        <v>0</v>
      </c>
      <c r="BO1644" s="154">
        <f t="shared" si="729"/>
        <v>1</v>
      </c>
      <c r="BP1644" s="171">
        <f>(VLOOKUP(D1644,'P4 Destination'!$C$21:$M$176,10,0))*K1644</f>
        <v>0</v>
      </c>
      <c r="BQ1644" s="171">
        <f>(VLOOKUP(D1644,'P4 Destination'!$C$21:$M$176,11,0))*J1644</f>
        <v>0</v>
      </c>
      <c r="BR1644" s="173">
        <f t="shared" si="725"/>
        <v>0</v>
      </c>
      <c r="BS1644" s="173">
        <f>(AV1644*2500)*'P6 Verzekering'!$E$11</f>
        <v>0</v>
      </c>
      <c r="BT1644" s="173">
        <f>(AW1644*2500)*'P6 Verzekering'!$E$12</f>
        <v>0</v>
      </c>
      <c r="BU1644" s="173">
        <f>(L1644*2500)*'P6 Verzekering'!$E$13</f>
        <v>0</v>
      </c>
      <c r="BV1644" s="173">
        <f t="shared" si="726"/>
        <v>0</v>
      </c>
      <c r="BW1644"/>
      <c r="BX1644"/>
    </row>
    <row r="1645" spans="1:76">
      <c r="A1645" s="152" t="s">
        <v>2584</v>
      </c>
      <c r="B1645" s="152" t="s">
        <v>219</v>
      </c>
      <c r="C1645" s="152" t="s">
        <v>219</v>
      </c>
      <c r="D1645" s="152" t="s">
        <v>167</v>
      </c>
      <c r="E1645" s="152" t="s">
        <v>166</v>
      </c>
      <c r="F1645" s="153">
        <f t="shared" si="702"/>
        <v>5</v>
      </c>
      <c r="G1645" s="154">
        <v>0</v>
      </c>
      <c r="H1645" s="154">
        <f>IFERROR(VLOOKUP(B1645,'P2 Origin'!$C$21:$Q$176,15,FALSE),0)</f>
        <v>0</v>
      </c>
      <c r="I1645" s="154">
        <f>IFERROR(VLOOKUP(D1645,'P4 Destination'!$C$21:$Q$176,15,FALSE),0)</f>
        <v>1</v>
      </c>
      <c r="J1645" s="155"/>
      <c r="K1645" s="155"/>
      <c r="L1645" s="156">
        <v>5</v>
      </c>
      <c r="M1645" s="155">
        <v>1349</v>
      </c>
      <c r="N1645" s="155">
        <v>6</v>
      </c>
      <c r="O1645" s="157">
        <f t="shared" si="703"/>
        <v>0</v>
      </c>
      <c r="P1645" s="158">
        <f t="shared" si="704"/>
        <v>5</v>
      </c>
      <c r="Q1645" s="159">
        <f>IFERROR(VLOOKUP(N1645,'P1 Intra-Europees'!$A$15:$H$25,3,0),0)*P1645</f>
        <v>0</v>
      </c>
      <c r="R1645" s="160">
        <f t="shared" si="705"/>
        <v>0</v>
      </c>
      <c r="S1645" s="159">
        <f>IFERROR(VLOOKUP(N1645,'P1 Intra-Europees'!$A$15:$H$25,4,0),0)*R1645</f>
        <v>0</v>
      </c>
      <c r="T1645" s="160">
        <f t="shared" si="706"/>
        <v>0</v>
      </c>
      <c r="U1645" s="159">
        <f>IFERROR(VLOOKUP(N1645,'P1 Intra-Europees'!$A$15:$H$25,5,0),0)*T1645</f>
        <v>0</v>
      </c>
      <c r="V1645" s="160">
        <f t="shared" si="707"/>
        <v>0</v>
      </c>
      <c r="W1645" s="159">
        <f>IFERROR(VLOOKUP(N1645,'P1 Intra-Europees'!$A$15:$H$25,6,0),0)*V1645</f>
        <v>0</v>
      </c>
      <c r="X1645" s="160">
        <f t="shared" si="708"/>
        <v>0</v>
      </c>
      <c r="Y1645" s="159">
        <f>IFERROR(VLOOKUP(N1645,'P1 Intra-Europees'!$A$15:$H$25,7,0),0)*X1645</f>
        <v>0</v>
      </c>
      <c r="Z1645" s="161">
        <f t="shared" si="709"/>
        <v>0</v>
      </c>
      <c r="AA1645" s="162">
        <f>IFERROR(VLOOKUP(N1645,'P1 Intra-Europees'!$A$15:$H$25,8,0),0)*Z1645</f>
        <v>0</v>
      </c>
      <c r="AB1645" s="163">
        <f t="shared" si="710"/>
        <v>0</v>
      </c>
      <c r="AC1645" s="157" t="str">
        <f>VLOOKUP(B1645,'P2 Origin'!$C$21:$O$176,13,0)</f>
        <v>EUR</v>
      </c>
      <c r="AD1645" s="164">
        <f t="shared" si="711"/>
        <v>0</v>
      </c>
      <c r="AE1645" s="165">
        <f>IF(AU1645&gt;0.1,VLOOKUP(B1645,'P2 Origin'!$C$21:$M$176,3,0)*H1645,0)</f>
        <v>0</v>
      </c>
      <c r="AF1645" s="166">
        <f t="shared" si="712"/>
        <v>0</v>
      </c>
      <c r="AG1645" s="165">
        <f>(VLOOKUP(B1645,'P2 Origin'!$C$21:$M$176,4,0))*AF1645</f>
        <v>0</v>
      </c>
      <c r="AH1645" s="166">
        <f t="shared" si="713"/>
        <v>0</v>
      </c>
      <c r="AI1645" s="165">
        <f>(VLOOKUP(B1645,'P2 Origin'!$C$21:$M$176,5,0))*AH1645</f>
        <v>0</v>
      </c>
      <c r="AJ1645" s="166">
        <f t="shared" si="727"/>
        <v>0</v>
      </c>
      <c r="AK1645" s="165">
        <f>(VLOOKUP(B1645,'P2 Origin'!$C$21:$M$176,6,0))*AJ1645</f>
        <v>0</v>
      </c>
      <c r="AL1645" s="166">
        <f t="shared" si="714"/>
        <v>0</v>
      </c>
      <c r="AM1645" s="165">
        <f>(VLOOKUP($B1645,'P2 Origin'!$C$21:$M$176,7,0))*AL1645</f>
        <v>0</v>
      </c>
      <c r="AN1645" s="166">
        <f t="shared" si="715"/>
        <v>0</v>
      </c>
      <c r="AO1645" s="165">
        <f>(VLOOKUP($B1645,'P2 Origin'!$C$21:$M$176,8,0))*AN1645</f>
        <v>0</v>
      </c>
      <c r="AP1645" s="166">
        <f t="shared" si="716"/>
        <v>0</v>
      </c>
      <c r="AQ1645" s="165">
        <f>(VLOOKUP($B1645,'P2 Origin'!$C$21:$M$176,9,0))*AP1645</f>
        <v>0</v>
      </c>
      <c r="AR1645" s="155">
        <f t="shared" si="728"/>
        <v>0</v>
      </c>
      <c r="AS1645" s="164">
        <f>(VLOOKUP(B1645,'P2 Origin'!$C$21:$M$176,10,0))*K1645</f>
        <v>0</v>
      </c>
      <c r="AT1645" s="164">
        <f>(VLOOKUP(B1645,'P2 Origin'!$C$21:$M$176,11,0))*J1645</f>
        <v>0</v>
      </c>
      <c r="AU1645" s="167">
        <v>0</v>
      </c>
      <c r="AV1645" s="168">
        <v>0</v>
      </c>
      <c r="AW1645" s="169">
        <v>0</v>
      </c>
      <c r="AX1645" s="170">
        <f>IF(AU1645&gt;=0.1,'P3 Bureaumarge zee- en luchtvr.'!$D$12,0)</f>
        <v>0</v>
      </c>
      <c r="AY1645" s="163">
        <f t="shared" si="717"/>
        <v>0</v>
      </c>
      <c r="AZ1645" s="157" t="str">
        <f>VLOOKUP(D1645,'P4 Destination'!$C$21:$O$176,13,0)</f>
        <v>EUR</v>
      </c>
      <c r="BA1645" s="164">
        <f t="shared" si="718"/>
        <v>0</v>
      </c>
      <c r="BB1645" s="171">
        <f>IF(AU1645&gt;0.1,(VLOOKUP(D1645,'P4 Destination'!$C$21:$M$176,3,0))*I1645,0)</f>
        <v>0</v>
      </c>
      <c r="BC1645" s="172">
        <f t="shared" si="719"/>
        <v>0</v>
      </c>
      <c r="BD1645" s="171">
        <f>(VLOOKUP($D1645,'P4 Destination'!$C$21:$M$176,4,0))*BC1645</f>
        <v>0</v>
      </c>
      <c r="BE1645" s="172">
        <f t="shared" si="720"/>
        <v>0</v>
      </c>
      <c r="BF1645" s="171">
        <f>(VLOOKUP($D1645,'P4 Destination'!$C$21:$M$176,5,0))*BE1645</f>
        <v>0</v>
      </c>
      <c r="BG1645" s="172">
        <f t="shared" si="721"/>
        <v>0</v>
      </c>
      <c r="BH1645" s="171">
        <f>(VLOOKUP($D1645,'P4 Destination'!$C$21:$M$176,6,0))*BG1645</f>
        <v>0</v>
      </c>
      <c r="BI1645" s="172">
        <f t="shared" si="722"/>
        <v>0</v>
      </c>
      <c r="BJ1645" s="171">
        <f>(VLOOKUP($D1645,'P4 Destination'!$C$21:$M$176,7,0))*BI1645</f>
        <v>0</v>
      </c>
      <c r="BK1645" s="172">
        <f t="shared" si="723"/>
        <v>0</v>
      </c>
      <c r="BL1645" s="171">
        <f>(VLOOKUP($D1645,'P4 Destination'!$C$21:$M$176,8,0))*BK1645</f>
        <v>0</v>
      </c>
      <c r="BM1645" s="172">
        <f t="shared" si="724"/>
        <v>0</v>
      </c>
      <c r="BN1645" s="171">
        <f>(VLOOKUP($D1645,'P4 Destination'!$C$21:$M$176,9,0))*BM1645</f>
        <v>0</v>
      </c>
      <c r="BO1645" s="154">
        <f t="shared" si="729"/>
        <v>0</v>
      </c>
      <c r="BP1645" s="171">
        <f>(VLOOKUP(D1645,'P4 Destination'!$C$21:$M$176,10,0))*K1645</f>
        <v>0</v>
      </c>
      <c r="BQ1645" s="171">
        <f>(VLOOKUP(D1645,'P4 Destination'!$C$21:$M$176,11,0))*J1645</f>
        <v>0</v>
      </c>
      <c r="BR1645" s="173">
        <f t="shared" si="725"/>
        <v>0</v>
      </c>
      <c r="BS1645" s="173">
        <f>(AV1645*2500)*'P6 Verzekering'!$E$11</f>
        <v>0</v>
      </c>
      <c r="BT1645" s="173">
        <f>(AW1645*2500)*'P6 Verzekering'!$E$12</f>
        <v>0</v>
      </c>
      <c r="BU1645" s="173">
        <f>(L1645*2500)*'P6 Verzekering'!$E$13</f>
        <v>0</v>
      </c>
      <c r="BV1645" s="173">
        <f t="shared" si="726"/>
        <v>0</v>
      </c>
      <c r="BW1645"/>
      <c r="BX1645"/>
    </row>
    <row r="1646" spans="1:76">
      <c r="A1646" s="152" t="s">
        <v>2591</v>
      </c>
      <c r="B1646" s="152" t="s">
        <v>339</v>
      </c>
      <c r="C1646" s="152" t="s">
        <v>335</v>
      </c>
      <c r="D1646" s="152" t="s">
        <v>219</v>
      </c>
      <c r="E1646" s="152" t="s">
        <v>219</v>
      </c>
      <c r="F1646" s="153">
        <f t="shared" si="702"/>
        <v>32</v>
      </c>
      <c r="G1646" s="154">
        <v>1</v>
      </c>
      <c r="H1646" s="154">
        <f>IFERROR(VLOOKUP(B1646,'P2 Origin'!$C$21:$Q$176,15,FALSE),0)</f>
        <v>1</v>
      </c>
      <c r="I1646" s="154">
        <f>IFERROR(VLOOKUP(D1646,'P4 Destination'!$C$21:$Q$176,15,FALSE),0)</f>
        <v>0</v>
      </c>
      <c r="J1646" s="155"/>
      <c r="K1646" s="155">
        <v>1</v>
      </c>
      <c r="L1646" s="156">
        <v>0</v>
      </c>
      <c r="M1646" s="155">
        <v>0</v>
      </c>
      <c r="N1646" s="155">
        <v>0</v>
      </c>
      <c r="O1646" s="157">
        <f t="shared" si="703"/>
        <v>0</v>
      </c>
      <c r="P1646" s="158">
        <f t="shared" si="704"/>
        <v>0</v>
      </c>
      <c r="Q1646" s="159">
        <f>IFERROR(VLOOKUP(N1646,'P1 Intra-Europees'!$A$15:$H$25,3,0),0)*P1646</f>
        <v>0</v>
      </c>
      <c r="R1646" s="160">
        <f t="shared" si="705"/>
        <v>0</v>
      </c>
      <c r="S1646" s="159">
        <f>IFERROR(VLOOKUP(N1646,'P1 Intra-Europees'!$A$15:$H$25,4,0),0)*R1646</f>
        <v>0</v>
      </c>
      <c r="T1646" s="160">
        <f t="shared" si="706"/>
        <v>0</v>
      </c>
      <c r="U1646" s="159">
        <f>IFERROR(VLOOKUP(N1646,'P1 Intra-Europees'!$A$15:$H$25,5,0),0)*T1646</f>
        <v>0</v>
      </c>
      <c r="V1646" s="160">
        <f t="shared" si="707"/>
        <v>0</v>
      </c>
      <c r="W1646" s="159">
        <f>IFERROR(VLOOKUP(N1646,'P1 Intra-Europees'!$A$15:$H$25,6,0),0)*V1646</f>
        <v>0</v>
      </c>
      <c r="X1646" s="160">
        <f t="shared" si="708"/>
        <v>0</v>
      </c>
      <c r="Y1646" s="159">
        <f>IFERROR(VLOOKUP(N1646,'P1 Intra-Europees'!$A$15:$H$25,7,0),0)*X1646</f>
        <v>0</v>
      </c>
      <c r="Z1646" s="161">
        <f t="shared" si="709"/>
        <v>0</v>
      </c>
      <c r="AA1646" s="162">
        <f>IFERROR(VLOOKUP(N1646,'P1 Intra-Europees'!$A$15:$H$25,8,0),0)*Z1646</f>
        <v>0</v>
      </c>
      <c r="AB1646" s="163">
        <f t="shared" si="710"/>
        <v>0</v>
      </c>
      <c r="AC1646" s="157" t="str">
        <f>VLOOKUP(B1646,'P2 Origin'!$C$21:$O$176,13,0)</f>
        <v>USD</v>
      </c>
      <c r="AD1646" s="164">
        <f t="shared" si="711"/>
        <v>0</v>
      </c>
      <c r="AE1646" s="165">
        <f>IF(AU1646&gt;0.1,VLOOKUP(B1646,'P2 Origin'!$C$21:$M$176,3,0)*H1646,0)</f>
        <v>0</v>
      </c>
      <c r="AF1646" s="166">
        <f t="shared" si="712"/>
        <v>0</v>
      </c>
      <c r="AG1646" s="165">
        <f>(VLOOKUP(B1646,'P2 Origin'!$C$21:$M$176,4,0))*AF1646</f>
        <v>0</v>
      </c>
      <c r="AH1646" s="166">
        <f t="shared" si="713"/>
        <v>0</v>
      </c>
      <c r="AI1646" s="165">
        <f>(VLOOKUP(B1646,'P2 Origin'!$C$21:$M$176,5,0))*AH1646</f>
        <v>0</v>
      </c>
      <c r="AJ1646" s="166">
        <f t="shared" si="727"/>
        <v>0</v>
      </c>
      <c r="AK1646" s="165">
        <f>(VLOOKUP(B1646,'P2 Origin'!$C$21:$M$176,6,0))*AJ1646</f>
        <v>0</v>
      </c>
      <c r="AL1646" s="166">
        <f t="shared" si="714"/>
        <v>32</v>
      </c>
      <c r="AM1646" s="165">
        <f>(VLOOKUP($B1646,'P2 Origin'!$C$21:$M$176,7,0))*AL1646</f>
        <v>0</v>
      </c>
      <c r="AN1646" s="166">
        <f t="shared" si="715"/>
        <v>0</v>
      </c>
      <c r="AO1646" s="165">
        <f>(VLOOKUP($B1646,'P2 Origin'!$C$21:$M$176,8,0))*AN1646</f>
        <v>0</v>
      </c>
      <c r="AP1646" s="166">
        <f t="shared" si="716"/>
        <v>0</v>
      </c>
      <c r="AQ1646" s="165">
        <f>(VLOOKUP($B1646,'P2 Origin'!$C$21:$M$176,9,0))*AP1646</f>
        <v>0</v>
      </c>
      <c r="AR1646" s="155">
        <f t="shared" si="728"/>
        <v>1</v>
      </c>
      <c r="AS1646" s="164">
        <f>(VLOOKUP(B1646,'P2 Origin'!$C$21:$M$176,10,0))*K1646</f>
        <v>0</v>
      </c>
      <c r="AT1646" s="164">
        <f>(VLOOKUP(B1646,'P2 Origin'!$C$21:$M$176,11,0))*J1646</f>
        <v>0</v>
      </c>
      <c r="AU1646" s="167">
        <v>32</v>
      </c>
      <c r="AV1646" s="168">
        <v>32</v>
      </c>
      <c r="AW1646" s="169">
        <v>0</v>
      </c>
      <c r="AX1646" s="170">
        <f>IF(AU1646&gt;=0.1,'P3 Bureaumarge zee- en luchtvr.'!$D$12,0)</f>
        <v>0</v>
      </c>
      <c r="AY1646" s="163">
        <f t="shared" si="717"/>
        <v>0</v>
      </c>
      <c r="AZ1646" s="157" t="str">
        <f>VLOOKUP(D1646,'P4 Destination'!$C$21:$O$176,13,0)</f>
        <v>EUR</v>
      </c>
      <c r="BA1646" s="164">
        <f t="shared" si="718"/>
        <v>0</v>
      </c>
      <c r="BB1646" s="171">
        <f>IF(AU1646&gt;0.1,(VLOOKUP(D1646,'P4 Destination'!$C$21:$M$176,3,0))*I1646,0)</f>
        <v>0</v>
      </c>
      <c r="BC1646" s="172">
        <f t="shared" si="719"/>
        <v>0</v>
      </c>
      <c r="BD1646" s="171">
        <f>(VLOOKUP($D1646,'P4 Destination'!$C$21:$M$176,4,0))*BC1646</f>
        <v>0</v>
      </c>
      <c r="BE1646" s="172">
        <f t="shared" si="720"/>
        <v>0</v>
      </c>
      <c r="BF1646" s="171">
        <f>(VLOOKUP($D1646,'P4 Destination'!$C$21:$M$176,5,0))*BE1646</f>
        <v>0</v>
      </c>
      <c r="BG1646" s="172">
        <f t="shared" si="721"/>
        <v>0</v>
      </c>
      <c r="BH1646" s="171">
        <f>(VLOOKUP($D1646,'P4 Destination'!$C$21:$M$176,6,0))*BG1646</f>
        <v>0</v>
      </c>
      <c r="BI1646" s="172">
        <f t="shared" si="722"/>
        <v>32</v>
      </c>
      <c r="BJ1646" s="171">
        <f>(VLOOKUP($D1646,'P4 Destination'!$C$21:$M$176,7,0))*BI1646</f>
        <v>0</v>
      </c>
      <c r="BK1646" s="172">
        <f t="shared" si="723"/>
        <v>0</v>
      </c>
      <c r="BL1646" s="171">
        <f>(VLOOKUP($D1646,'P4 Destination'!$C$21:$M$176,8,0))*BK1646</f>
        <v>0</v>
      </c>
      <c r="BM1646" s="172">
        <f t="shared" si="724"/>
        <v>0</v>
      </c>
      <c r="BN1646" s="171">
        <f>(VLOOKUP($D1646,'P4 Destination'!$C$21:$M$176,9,0))*BM1646</f>
        <v>0</v>
      </c>
      <c r="BO1646" s="154">
        <f t="shared" si="729"/>
        <v>1</v>
      </c>
      <c r="BP1646" s="171">
        <f>(VLOOKUP(D1646,'P4 Destination'!$C$21:$M$176,10,0))*K1646</f>
        <v>0</v>
      </c>
      <c r="BQ1646" s="171">
        <f>(VLOOKUP(D1646,'P4 Destination'!$C$21:$M$176,11,0))*J1646</f>
        <v>0</v>
      </c>
      <c r="BR1646" s="173">
        <f t="shared" si="725"/>
        <v>0</v>
      </c>
      <c r="BS1646" s="173">
        <f>(AV1646*2500)*'P6 Verzekering'!$E$11</f>
        <v>0</v>
      </c>
      <c r="BT1646" s="173">
        <f>(AW1646*2500)*'P6 Verzekering'!$E$12</f>
        <v>0</v>
      </c>
      <c r="BU1646" s="173">
        <f>(L1646*2500)*'P6 Verzekering'!$E$13</f>
        <v>0</v>
      </c>
      <c r="BV1646" s="173">
        <f t="shared" si="726"/>
        <v>0</v>
      </c>
      <c r="BW1646"/>
      <c r="BX1646"/>
    </row>
    <row r="1647" spans="1:76">
      <c r="A1647" s="152" t="s">
        <v>2594</v>
      </c>
      <c r="B1647" s="152" t="s">
        <v>339</v>
      </c>
      <c r="C1647" s="152" t="s">
        <v>335</v>
      </c>
      <c r="D1647" s="152" t="s">
        <v>219</v>
      </c>
      <c r="E1647" s="152" t="s">
        <v>219</v>
      </c>
      <c r="F1647" s="153">
        <f t="shared" si="702"/>
        <v>15</v>
      </c>
      <c r="G1647" s="154">
        <v>1</v>
      </c>
      <c r="H1647" s="154">
        <f>IFERROR(VLOOKUP(B1647,'P2 Origin'!$C$21:$Q$176,15,FALSE),0)</f>
        <v>1</v>
      </c>
      <c r="I1647" s="154">
        <f>IFERROR(VLOOKUP(D1647,'P4 Destination'!$C$21:$Q$176,15,FALSE),0)</f>
        <v>0</v>
      </c>
      <c r="J1647" s="155">
        <v>1</v>
      </c>
      <c r="K1647" s="155"/>
      <c r="L1647" s="156">
        <v>0</v>
      </c>
      <c r="M1647" s="155">
        <v>0</v>
      </c>
      <c r="N1647" s="155">
        <v>0</v>
      </c>
      <c r="O1647" s="157">
        <f t="shared" si="703"/>
        <v>0</v>
      </c>
      <c r="P1647" s="158">
        <f t="shared" si="704"/>
        <v>0</v>
      </c>
      <c r="Q1647" s="159">
        <f>IFERROR(VLOOKUP(N1647,'P1 Intra-Europees'!$A$15:$H$25,3,0),0)*P1647</f>
        <v>0</v>
      </c>
      <c r="R1647" s="160">
        <f t="shared" si="705"/>
        <v>0</v>
      </c>
      <c r="S1647" s="159">
        <f>IFERROR(VLOOKUP(N1647,'P1 Intra-Europees'!$A$15:$H$25,4,0),0)*R1647</f>
        <v>0</v>
      </c>
      <c r="T1647" s="160">
        <f t="shared" si="706"/>
        <v>0</v>
      </c>
      <c r="U1647" s="159">
        <f>IFERROR(VLOOKUP(N1647,'P1 Intra-Europees'!$A$15:$H$25,5,0),0)*T1647</f>
        <v>0</v>
      </c>
      <c r="V1647" s="160">
        <f t="shared" si="707"/>
        <v>0</v>
      </c>
      <c r="W1647" s="159">
        <f>IFERROR(VLOOKUP(N1647,'P1 Intra-Europees'!$A$15:$H$25,6,0),0)*V1647</f>
        <v>0</v>
      </c>
      <c r="X1647" s="160">
        <f t="shared" si="708"/>
        <v>0</v>
      </c>
      <c r="Y1647" s="159">
        <f>IFERROR(VLOOKUP(N1647,'P1 Intra-Europees'!$A$15:$H$25,7,0),0)*X1647</f>
        <v>0</v>
      </c>
      <c r="Z1647" s="161">
        <f t="shared" si="709"/>
        <v>0</v>
      </c>
      <c r="AA1647" s="162">
        <f>IFERROR(VLOOKUP(N1647,'P1 Intra-Europees'!$A$15:$H$25,8,0),0)*Z1647</f>
        <v>0</v>
      </c>
      <c r="AB1647" s="163">
        <f t="shared" si="710"/>
        <v>0</v>
      </c>
      <c r="AC1647" s="157" t="str">
        <f>VLOOKUP(B1647,'P2 Origin'!$C$21:$O$176,13,0)</f>
        <v>USD</v>
      </c>
      <c r="AD1647" s="164">
        <f t="shared" si="711"/>
        <v>0</v>
      </c>
      <c r="AE1647" s="165">
        <f>IF(AU1647&gt;0.1,VLOOKUP(B1647,'P2 Origin'!$C$21:$M$176,3,0)*H1647,0)</f>
        <v>0</v>
      </c>
      <c r="AF1647" s="166">
        <f t="shared" si="712"/>
        <v>0</v>
      </c>
      <c r="AG1647" s="165">
        <f>(VLOOKUP(B1647,'P2 Origin'!$C$21:$M$176,4,0))*AF1647</f>
        <v>0</v>
      </c>
      <c r="AH1647" s="166">
        <f t="shared" si="713"/>
        <v>15</v>
      </c>
      <c r="AI1647" s="165">
        <f>(VLOOKUP(B1647,'P2 Origin'!$C$21:$M$176,5,0))*AH1647</f>
        <v>0</v>
      </c>
      <c r="AJ1647" s="166">
        <f t="shared" si="727"/>
        <v>0</v>
      </c>
      <c r="AK1647" s="165">
        <f>(VLOOKUP(B1647,'P2 Origin'!$C$21:$M$176,6,0))*AJ1647</f>
        <v>0</v>
      </c>
      <c r="AL1647" s="166">
        <f t="shared" si="714"/>
        <v>0</v>
      </c>
      <c r="AM1647" s="165">
        <f>(VLOOKUP($B1647,'P2 Origin'!$C$21:$M$176,7,0))*AL1647</f>
        <v>0</v>
      </c>
      <c r="AN1647" s="166">
        <f t="shared" si="715"/>
        <v>0</v>
      </c>
      <c r="AO1647" s="165">
        <f>(VLOOKUP($B1647,'P2 Origin'!$C$21:$M$176,8,0))*AN1647</f>
        <v>0</v>
      </c>
      <c r="AP1647" s="166">
        <f t="shared" si="716"/>
        <v>0</v>
      </c>
      <c r="AQ1647" s="165">
        <f>(VLOOKUP($B1647,'P2 Origin'!$C$21:$M$176,9,0))*AP1647</f>
        <v>0</v>
      </c>
      <c r="AR1647" s="155">
        <f t="shared" si="728"/>
        <v>1</v>
      </c>
      <c r="AS1647" s="164">
        <f>(VLOOKUP(B1647,'P2 Origin'!$C$21:$M$176,10,0))*K1647</f>
        <v>0</v>
      </c>
      <c r="AT1647" s="164">
        <f>(VLOOKUP(B1647,'P2 Origin'!$C$21:$M$176,11,0))*J1647</f>
        <v>0</v>
      </c>
      <c r="AU1647" s="167">
        <v>15</v>
      </c>
      <c r="AV1647" s="168">
        <v>15</v>
      </c>
      <c r="AW1647" s="169">
        <v>0</v>
      </c>
      <c r="AX1647" s="170">
        <f>IF(AU1647&gt;=0.1,'P3 Bureaumarge zee- en luchtvr.'!$D$12,0)</f>
        <v>0</v>
      </c>
      <c r="AY1647" s="163">
        <f t="shared" si="717"/>
        <v>0</v>
      </c>
      <c r="AZ1647" s="157" t="str">
        <f>VLOOKUP(D1647,'P4 Destination'!$C$21:$O$176,13,0)</f>
        <v>EUR</v>
      </c>
      <c r="BA1647" s="164">
        <f t="shared" si="718"/>
        <v>0</v>
      </c>
      <c r="BB1647" s="171">
        <f>IF(AU1647&gt;0.1,(VLOOKUP(D1647,'P4 Destination'!$C$21:$M$176,3,0))*I1647,0)</f>
        <v>0</v>
      </c>
      <c r="BC1647" s="172">
        <f t="shared" si="719"/>
        <v>0</v>
      </c>
      <c r="BD1647" s="171">
        <f>(VLOOKUP($D1647,'P4 Destination'!$C$21:$M$176,4,0))*BC1647</f>
        <v>0</v>
      </c>
      <c r="BE1647" s="172">
        <f t="shared" si="720"/>
        <v>15</v>
      </c>
      <c r="BF1647" s="171">
        <f>(VLOOKUP($D1647,'P4 Destination'!$C$21:$M$176,5,0))*BE1647</f>
        <v>0</v>
      </c>
      <c r="BG1647" s="172">
        <f t="shared" si="721"/>
        <v>0</v>
      </c>
      <c r="BH1647" s="171">
        <f>(VLOOKUP($D1647,'P4 Destination'!$C$21:$M$176,6,0))*BG1647</f>
        <v>0</v>
      </c>
      <c r="BI1647" s="172">
        <f t="shared" si="722"/>
        <v>0</v>
      </c>
      <c r="BJ1647" s="171">
        <f>(VLOOKUP($D1647,'P4 Destination'!$C$21:$M$176,7,0))*BI1647</f>
        <v>0</v>
      </c>
      <c r="BK1647" s="172">
        <f t="shared" si="723"/>
        <v>0</v>
      </c>
      <c r="BL1647" s="171">
        <f>(VLOOKUP($D1647,'P4 Destination'!$C$21:$M$176,8,0))*BK1647</f>
        <v>0</v>
      </c>
      <c r="BM1647" s="172">
        <f t="shared" si="724"/>
        <v>0</v>
      </c>
      <c r="BN1647" s="171">
        <f>(VLOOKUP($D1647,'P4 Destination'!$C$21:$M$176,9,0))*BM1647</f>
        <v>0</v>
      </c>
      <c r="BO1647" s="154">
        <f t="shared" si="729"/>
        <v>1</v>
      </c>
      <c r="BP1647" s="171">
        <f>(VLOOKUP(D1647,'P4 Destination'!$C$21:$M$176,10,0))*K1647</f>
        <v>0</v>
      </c>
      <c r="BQ1647" s="171">
        <f>(VLOOKUP(D1647,'P4 Destination'!$C$21:$M$176,11,0))*J1647</f>
        <v>0</v>
      </c>
      <c r="BR1647" s="173">
        <f t="shared" si="725"/>
        <v>0</v>
      </c>
      <c r="BS1647" s="173">
        <f>(AV1647*2500)*'P6 Verzekering'!$E$11</f>
        <v>0</v>
      </c>
      <c r="BT1647" s="173">
        <f>(AW1647*2500)*'P6 Verzekering'!$E$12</f>
        <v>0</v>
      </c>
      <c r="BU1647" s="173">
        <f>(L1647*2500)*'P6 Verzekering'!$E$13</f>
        <v>0</v>
      </c>
      <c r="BV1647" s="173">
        <f t="shared" si="726"/>
        <v>0</v>
      </c>
      <c r="BW1647"/>
      <c r="BX1647"/>
    </row>
    <row r="1648" spans="1:76">
      <c r="A1648" s="152" t="s">
        <v>2609</v>
      </c>
      <c r="B1648" s="152" t="s">
        <v>460</v>
      </c>
      <c r="C1648" s="152" t="s">
        <v>453</v>
      </c>
      <c r="D1648" s="152" t="s">
        <v>219</v>
      </c>
      <c r="E1648" s="152" t="s">
        <v>219</v>
      </c>
      <c r="F1648" s="153">
        <f t="shared" si="702"/>
        <v>5</v>
      </c>
      <c r="G1648" s="154">
        <v>1</v>
      </c>
      <c r="H1648" s="154">
        <f>IFERROR(VLOOKUP(B1648,'P2 Origin'!$C$21:$Q$176,15,FALSE),0)</f>
        <v>0</v>
      </c>
      <c r="I1648" s="154">
        <f>IFERROR(VLOOKUP(D1648,'P4 Destination'!$C$21:$Q$176,15,FALSE),0)</f>
        <v>0</v>
      </c>
      <c r="J1648" s="155"/>
      <c r="K1648" s="155">
        <v>1</v>
      </c>
      <c r="L1648" s="156">
        <v>0</v>
      </c>
      <c r="M1648" s="155">
        <v>0</v>
      </c>
      <c r="N1648" s="155">
        <v>0</v>
      </c>
      <c r="O1648" s="157">
        <f t="shared" si="703"/>
        <v>0</v>
      </c>
      <c r="P1648" s="158">
        <f t="shared" si="704"/>
        <v>0</v>
      </c>
      <c r="Q1648" s="159">
        <f>IFERROR(VLOOKUP(N1648,'P1 Intra-Europees'!$A$15:$H$25,3,0),0)*P1648</f>
        <v>0</v>
      </c>
      <c r="R1648" s="160">
        <f t="shared" si="705"/>
        <v>0</v>
      </c>
      <c r="S1648" s="159">
        <f>IFERROR(VLOOKUP(N1648,'P1 Intra-Europees'!$A$15:$H$25,4,0),0)*R1648</f>
        <v>0</v>
      </c>
      <c r="T1648" s="160">
        <f t="shared" si="706"/>
        <v>0</v>
      </c>
      <c r="U1648" s="159">
        <f>IFERROR(VLOOKUP(N1648,'P1 Intra-Europees'!$A$15:$H$25,5,0),0)*T1648</f>
        <v>0</v>
      </c>
      <c r="V1648" s="160">
        <f t="shared" si="707"/>
        <v>0</v>
      </c>
      <c r="W1648" s="159">
        <f>IFERROR(VLOOKUP(N1648,'P1 Intra-Europees'!$A$15:$H$25,6,0),0)*V1648</f>
        <v>0</v>
      </c>
      <c r="X1648" s="160">
        <f t="shared" si="708"/>
        <v>0</v>
      </c>
      <c r="Y1648" s="159">
        <f>IFERROR(VLOOKUP(N1648,'P1 Intra-Europees'!$A$15:$H$25,7,0),0)*X1648</f>
        <v>0</v>
      </c>
      <c r="Z1648" s="161">
        <f t="shared" si="709"/>
        <v>0</v>
      </c>
      <c r="AA1648" s="162">
        <f>IFERROR(VLOOKUP(N1648,'P1 Intra-Europees'!$A$15:$H$25,8,0),0)*Z1648</f>
        <v>0</v>
      </c>
      <c r="AB1648" s="163">
        <f t="shared" si="710"/>
        <v>0</v>
      </c>
      <c r="AC1648" s="157" t="str">
        <f>VLOOKUP(B1648,'P2 Origin'!$C$21:$O$176,13,0)</f>
        <v>USD</v>
      </c>
      <c r="AD1648" s="164">
        <f t="shared" si="711"/>
        <v>0</v>
      </c>
      <c r="AE1648" s="165">
        <f>IF(AU1648&gt;0.1,VLOOKUP(B1648,'P2 Origin'!$C$21:$M$176,3,0)*H1648,0)</f>
        <v>0</v>
      </c>
      <c r="AF1648" s="166">
        <f t="shared" si="712"/>
        <v>5</v>
      </c>
      <c r="AG1648" s="165">
        <f>(VLOOKUP(B1648,'P2 Origin'!$C$21:$M$176,4,0))*AF1648</f>
        <v>0</v>
      </c>
      <c r="AH1648" s="166">
        <f t="shared" si="713"/>
        <v>0</v>
      </c>
      <c r="AI1648" s="165">
        <f>(VLOOKUP(B1648,'P2 Origin'!$C$21:$M$176,5,0))*AH1648</f>
        <v>0</v>
      </c>
      <c r="AJ1648" s="166">
        <f t="shared" si="727"/>
        <v>0</v>
      </c>
      <c r="AK1648" s="165">
        <f>(VLOOKUP(B1648,'P2 Origin'!$C$21:$M$176,6,0))*AJ1648</f>
        <v>0</v>
      </c>
      <c r="AL1648" s="166">
        <f t="shared" si="714"/>
        <v>0</v>
      </c>
      <c r="AM1648" s="165">
        <f>(VLOOKUP($B1648,'P2 Origin'!$C$21:$M$176,7,0))*AL1648</f>
        <v>0</v>
      </c>
      <c r="AN1648" s="166">
        <f t="shared" si="715"/>
        <v>0</v>
      </c>
      <c r="AO1648" s="165">
        <f>(VLOOKUP($B1648,'P2 Origin'!$C$21:$M$176,8,0))*AN1648</f>
        <v>0</v>
      </c>
      <c r="AP1648" s="166">
        <f t="shared" si="716"/>
        <v>0</v>
      </c>
      <c r="AQ1648" s="165">
        <f>(VLOOKUP($B1648,'P2 Origin'!$C$21:$M$176,9,0))*AP1648</f>
        <v>0</v>
      </c>
      <c r="AR1648" s="155">
        <f t="shared" si="728"/>
        <v>1</v>
      </c>
      <c r="AS1648" s="164">
        <f>(VLOOKUP(B1648,'P2 Origin'!$C$21:$M$176,10,0))*K1648</f>
        <v>0</v>
      </c>
      <c r="AT1648" s="164">
        <f>(VLOOKUP(B1648,'P2 Origin'!$C$21:$M$176,11,0))*J1648</f>
        <v>0</v>
      </c>
      <c r="AU1648" s="167">
        <v>5</v>
      </c>
      <c r="AV1648" s="168">
        <v>5</v>
      </c>
      <c r="AW1648" s="169">
        <v>0</v>
      </c>
      <c r="AX1648" s="170">
        <f>IF(AU1648&gt;=0.1,'P3 Bureaumarge zee- en luchtvr.'!$D$12,0)</f>
        <v>0</v>
      </c>
      <c r="AY1648" s="163">
        <f t="shared" si="717"/>
        <v>0</v>
      </c>
      <c r="AZ1648" s="157" t="str">
        <f>VLOOKUP(D1648,'P4 Destination'!$C$21:$O$176,13,0)</f>
        <v>EUR</v>
      </c>
      <c r="BA1648" s="164">
        <f t="shared" si="718"/>
        <v>0</v>
      </c>
      <c r="BB1648" s="171">
        <f>IF(AU1648&gt;0.1,(VLOOKUP(D1648,'P4 Destination'!$C$21:$M$176,3,0))*I1648,0)</f>
        <v>0</v>
      </c>
      <c r="BC1648" s="172">
        <f t="shared" si="719"/>
        <v>5</v>
      </c>
      <c r="BD1648" s="171">
        <f>(VLOOKUP($D1648,'P4 Destination'!$C$21:$M$176,4,0))*BC1648</f>
        <v>0</v>
      </c>
      <c r="BE1648" s="172">
        <f t="shared" si="720"/>
        <v>0</v>
      </c>
      <c r="BF1648" s="171">
        <f>(VLOOKUP($D1648,'P4 Destination'!$C$21:$M$176,5,0))*BE1648</f>
        <v>0</v>
      </c>
      <c r="BG1648" s="172">
        <f t="shared" si="721"/>
        <v>0</v>
      </c>
      <c r="BH1648" s="171">
        <f>(VLOOKUP($D1648,'P4 Destination'!$C$21:$M$176,6,0))*BG1648</f>
        <v>0</v>
      </c>
      <c r="BI1648" s="172">
        <f t="shared" si="722"/>
        <v>0</v>
      </c>
      <c r="BJ1648" s="171">
        <f>(VLOOKUP($D1648,'P4 Destination'!$C$21:$M$176,7,0))*BI1648</f>
        <v>0</v>
      </c>
      <c r="BK1648" s="172">
        <f t="shared" si="723"/>
        <v>0</v>
      </c>
      <c r="BL1648" s="171">
        <f>(VLOOKUP($D1648,'P4 Destination'!$C$21:$M$176,8,0))*BK1648</f>
        <v>0</v>
      </c>
      <c r="BM1648" s="172">
        <f t="shared" si="724"/>
        <v>0</v>
      </c>
      <c r="BN1648" s="171">
        <f>(VLOOKUP($D1648,'P4 Destination'!$C$21:$M$176,9,0))*BM1648</f>
        <v>0</v>
      </c>
      <c r="BO1648" s="154">
        <f t="shared" si="729"/>
        <v>1</v>
      </c>
      <c r="BP1648" s="171">
        <f>(VLOOKUP(D1648,'P4 Destination'!$C$21:$M$176,10,0))*K1648</f>
        <v>0</v>
      </c>
      <c r="BQ1648" s="171">
        <f>(VLOOKUP(D1648,'P4 Destination'!$C$21:$M$176,11,0))*J1648</f>
        <v>0</v>
      </c>
      <c r="BR1648" s="173">
        <f t="shared" si="725"/>
        <v>0</v>
      </c>
      <c r="BS1648" s="173">
        <f>(AV1648*2500)*'P6 Verzekering'!$E$11</f>
        <v>0</v>
      </c>
      <c r="BT1648" s="173">
        <f>(AW1648*2500)*'P6 Verzekering'!$E$12</f>
        <v>0</v>
      </c>
      <c r="BU1648" s="173">
        <f>(L1648*2500)*'P6 Verzekering'!$E$13</f>
        <v>0</v>
      </c>
      <c r="BV1648" s="173">
        <f t="shared" si="726"/>
        <v>0</v>
      </c>
      <c r="BW1648"/>
      <c r="BX1648"/>
    </row>
    <row r="1649" spans="1:76">
      <c r="A1649" s="152" t="s">
        <v>2613</v>
      </c>
      <c r="B1649" s="152" t="s">
        <v>460</v>
      </c>
      <c r="C1649" s="152" t="s">
        <v>453</v>
      </c>
      <c r="D1649" s="152" t="s">
        <v>219</v>
      </c>
      <c r="E1649" s="152" t="s">
        <v>219</v>
      </c>
      <c r="F1649" s="153">
        <f t="shared" si="702"/>
        <v>53</v>
      </c>
      <c r="G1649" s="154">
        <v>1</v>
      </c>
      <c r="H1649" s="154">
        <f>IFERROR(VLOOKUP(B1649,'P2 Origin'!$C$21:$Q$176,15,FALSE),0)</f>
        <v>0</v>
      </c>
      <c r="I1649" s="154">
        <f>IFERROR(VLOOKUP(D1649,'P4 Destination'!$C$21:$Q$176,15,FALSE),0)</f>
        <v>0</v>
      </c>
      <c r="J1649" s="155"/>
      <c r="K1649" s="155">
        <v>1</v>
      </c>
      <c r="L1649" s="156">
        <v>0</v>
      </c>
      <c r="M1649" s="155">
        <v>0</v>
      </c>
      <c r="N1649" s="155">
        <v>0</v>
      </c>
      <c r="O1649" s="157">
        <f t="shared" si="703"/>
        <v>0</v>
      </c>
      <c r="P1649" s="158">
        <f t="shared" si="704"/>
        <v>0</v>
      </c>
      <c r="Q1649" s="159">
        <f>IFERROR(VLOOKUP(N1649,'P1 Intra-Europees'!$A$15:$H$25,3,0),0)*P1649</f>
        <v>0</v>
      </c>
      <c r="R1649" s="160">
        <f t="shared" si="705"/>
        <v>0</v>
      </c>
      <c r="S1649" s="159">
        <f>IFERROR(VLOOKUP(N1649,'P1 Intra-Europees'!$A$15:$H$25,4,0),0)*R1649</f>
        <v>0</v>
      </c>
      <c r="T1649" s="160">
        <f t="shared" si="706"/>
        <v>0</v>
      </c>
      <c r="U1649" s="159">
        <f>IFERROR(VLOOKUP(N1649,'P1 Intra-Europees'!$A$15:$H$25,5,0),0)*T1649</f>
        <v>0</v>
      </c>
      <c r="V1649" s="160">
        <f t="shared" si="707"/>
        <v>0</v>
      </c>
      <c r="W1649" s="159">
        <f>IFERROR(VLOOKUP(N1649,'P1 Intra-Europees'!$A$15:$H$25,6,0),0)*V1649</f>
        <v>0</v>
      </c>
      <c r="X1649" s="160">
        <f t="shared" si="708"/>
        <v>0</v>
      </c>
      <c r="Y1649" s="159">
        <f>IFERROR(VLOOKUP(N1649,'P1 Intra-Europees'!$A$15:$H$25,7,0),0)*X1649</f>
        <v>0</v>
      </c>
      <c r="Z1649" s="161">
        <f t="shared" si="709"/>
        <v>0</v>
      </c>
      <c r="AA1649" s="162">
        <f>IFERROR(VLOOKUP(N1649,'P1 Intra-Europees'!$A$15:$H$25,8,0),0)*Z1649</f>
        <v>0</v>
      </c>
      <c r="AB1649" s="163">
        <f t="shared" si="710"/>
        <v>0</v>
      </c>
      <c r="AC1649" s="157" t="str">
        <f>VLOOKUP(B1649,'P2 Origin'!$C$21:$O$176,13,0)</f>
        <v>USD</v>
      </c>
      <c r="AD1649" s="164">
        <f t="shared" si="711"/>
        <v>0</v>
      </c>
      <c r="AE1649" s="165">
        <f>IF(AU1649&gt;0.1,VLOOKUP(B1649,'P2 Origin'!$C$21:$M$176,3,0)*H1649,0)</f>
        <v>0</v>
      </c>
      <c r="AF1649" s="166">
        <f t="shared" si="712"/>
        <v>0</v>
      </c>
      <c r="AG1649" s="165">
        <f>(VLOOKUP(B1649,'P2 Origin'!$C$21:$M$176,4,0))*AF1649</f>
        <v>0</v>
      </c>
      <c r="AH1649" s="166">
        <f t="shared" si="713"/>
        <v>0</v>
      </c>
      <c r="AI1649" s="165">
        <f>(VLOOKUP(B1649,'P2 Origin'!$C$21:$M$176,5,0))*AH1649</f>
        <v>0</v>
      </c>
      <c r="AJ1649" s="166">
        <f t="shared" si="727"/>
        <v>0</v>
      </c>
      <c r="AK1649" s="165">
        <f>(VLOOKUP(B1649,'P2 Origin'!$C$21:$M$176,6,0))*AJ1649</f>
        <v>0</v>
      </c>
      <c r="AL1649" s="166">
        <f t="shared" si="714"/>
        <v>0</v>
      </c>
      <c r="AM1649" s="165">
        <f>(VLOOKUP($B1649,'P2 Origin'!$C$21:$M$176,7,0))*AL1649</f>
        <v>0</v>
      </c>
      <c r="AN1649" s="166">
        <f t="shared" si="715"/>
        <v>0</v>
      </c>
      <c r="AO1649" s="165">
        <f>(VLOOKUP($B1649,'P2 Origin'!$C$21:$M$176,8,0))*AN1649</f>
        <v>0</v>
      </c>
      <c r="AP1649" s="166">
        <f t="shared" si="716"/>
        <v>53</v>
      </c>
      <c r="AQ1649" s="165">
        <f>(VLOOKUP($B1649,'P2 Origin'!$C$21:$M$176,9,0))*AP1649</f>
        <v>0</v>
      </c>
      <c r="AR1649" s="155">
        <f t="shared" si="728"/>
        <v>1</v>
      </c>
      <c r="AS1649" s="164">
        <f>(VLOOKUP(B1649,'P2 Origin'!$C$21:$M$176,10,0))*K1649</f>
        <v>0</v>
      </c>
      <c r="AT1649" s="164">
        <f>(VLOOKUP(B1649,'P2 Origin'!$C$21:$M$176,11,0))*J1649</f>
        <v>0</v>
      </c>
      <c r="AU1649" s="167">
        <v>53</v>
      </c>
      <c r="AV1649" s="168">
        <v>53</v>
      </c>
      <c r="AW1649" s="169">
        <v>0</v>
      </c>
      <c r="AX1649" s="170">
        <f>IF(AU1649&gt;=0.1,'P3 Bureaumarge zee- en luchtvr.'!$D$12,0)</f>
        <v>0</v>
      </c>
      <c r="AY1649" s="163">
        <f t="shared" si="717"/>
        <v>0</v>
      </c>
      <c r="AZ1649" s="157" t="str">
        <f>VLOOKUP(D1649,'P4 Destination'!$C$21:$O$176,13,0)</f>
        <v>EUR</v>
      </c>
      <c r="BA1649" s="164">
        <f t="shared" si="718"/>
        <v>0</v>
      </c>
      <c r="BB1649" s="171">
        <f>IF(AU1649&gt;0.1,(VLOOKUP(D1649,'P4 Destination'!$C$21:$M$176,3,0))*I1649,0)</f>
        <v>0</v>
      </c>
      <c r="BC1649" s="172">
        <f t="shared" si="719"/>
        <v>0</v>
      </c>
      <c r="BD1649" s="171">
        <f>(VLOOKUP($D1649,'P4 Destination'!$C$21:$M$176,4,0))*BC1649</f>
        <v>0</v>
      </c>
      <c r="BE1649" s="172">
        <f t="shared" si="720"/>
        <v>0</v>
      </c>
      <c r="BF1649" s="171">
        <f>(VLOOKUP($D1649,'P4 Destination'!$C$21:$M$176,5,0))*BE1649</f>
        <v>0</v>
      </c>
      <c r="BG1649" s="172">
        <f t="shared" si="721"/>
        <v>0</v>
      </c>
      <c r="BH1649" s="171">
        <f>(VLOOKUP($D1649,'P4 Destination'!$C$21:$M$176,6,0))*BG1649</f>
        <v>0</v>
      </c>
      <c r="BI1649" s="172">
        <f t="shared" si="722"/>
        <v>0</v>
      </c>
      <c r="BJ1649" s="171">
        <f>(VLOOKUP($D1649,'P4 Destination'!$C$21:$M$176,7,0))*BI1649</f>
        <v>0</v>
      </c>
      <c r="BK1649" s="172">
        <f t="shared" si="723"/>
        <v>0</v>
      </c>
      <c r="BL1649" s="171">
        <f>(VLOOKUP($D1649,'P4 Destination'!$C$21:$M$176,8,0))*BK1649</f>
        <v>0</v>
      </c>
      <c r="BM1649" s="172">
        <f t="shared" si="724"/>
        <v>53</v>
      </c>
      <c r="BN1649" s="171">
        <f>(VLOOKUP($D1649,'P4 Destination'!$C$21:$M$176,9,0))*BM1649</f>
        <v>0</v>
      </c>
      <c r="BO1649" s="154">
        <f t="shared" si="729"/>
        <v>1</v>
      </c>
      <c r="BP1649" s="171">
        <f>(VLOOKUP(D1649,'P4 Destination'!$C$21:$M$176,10,0))*K1649</f>
        <v>0</v>
      </c>
      <c r="BQ1649" s="171">
        <f>(VLOOKUP(D1649,'P4 Destination'!$C$21:$M$176,11,0))*J1649</f>
        <v>0</v>
      </c>
      <c r="BR1649" s="173">
        <f t="shared" si="725"/>
        <v>0</v>
      </c>
      <c r="BS1649" s="173">
        <f>(AV1649*2500)*'P6 Verzekering'!$E$11</f>
        <v>0</v>
      </c>
      <c r="BT1649" s="173">
        <f>(AW1649*2500)*'P6 Verzekering'!$E$12</f>
        <v>0</v>
      </c>
      <c r="BU1649" s="173">
        <f>(L1649*2500)*'P6 Verzekering'!$E$13</f>
        <v>0</v>
      </c>
      <c r="BV1649" s="173">
        <f t="shared" si="726"/>
        <v>0</v>
      </c>
      <c r="BW1649"/>
      <c r="BX1649"/>
    </row>
    <row r="1650" spans="1:76">
      <c r="A1650" s="152" t="s">
        <v>2616</v>
      </c>
      <c r="B1650" s="152" t="s">
        <v>460</v>
      </c>
      <c r="C1650" s="152" t="s">
        <v>453</v>
      </c>
      <c r="D1650" s="152" t="s">
        <v>219</v>
      </c>
      <c r="E1650" s="152" t="s">
        <v>219</v>
      </c>
      <c r="F1650" s="153">
        <f t="shared" si="702"/>
        <v>28</v>
      </c>
      <c r="G1650" s="154">
        <v>1</v>
      </c>
      <c r="H1650" s="154">
        <f>IFERROR(VLOOKUP(B1650,'P2 Origin'!$C$21:$Q$176,15,FALSE),0)</f>
        <v>0</v>
      </c>
      <c r="I1650" s="154">
        <f>IFERROR(VLOOKUP(D1650,'P4 Destination'!$C$21:$Q$176,15,FALSE),0)</f>
        <v>0</v>
      </c>
      <c r="J1650" s="155"/>
      <c r="K1650" s="155">
        <v>1</v>
      </c>
      <c r="L1650" s="156">
        <v>0</v>
      </c>
      <c r="M1650" s="155">
        <v>0</v>
      </c>
      <c r="N1650" s="155">
        <v>0</v>
      </c>
      <c r="O1650" s="157">
        <f t="shared" si="703"/>
        <v>0</v>
      </c>
      <c r="P1650" s="158">
        <f t="shared" si="704"/>
        <v>0</v>
      </c>
      <c r="Q1650" s="159">
        <f>IFERROR(VLOOKUP(N1650,'P1 Intra-Europees'!$A$15:$H$25,3,0),0)*P1650</f>
        <v>0</v>
      </c>
      <c r="R1650" s="160">
        <f t="shared" si="705"/>
        <v>0</v>
      </c>
      <c r="S1650" s="159">
        <f>IFERROR(VLOOKUP(N1650,'P1 Intra-Europees'!$A$15:$H$25,4,0),0)*R1650</f>
        <v>0</v>
      </c>
      <c r="T1650" s="160">
        <f t="shared" si="706"/>
        <v>0</v>
      </c>
      <c r="U1650" s="159">
        <f>IFERROR(VLOOKUP(N1650,'P1 Intra-Europees'!$A$15:$H$25,5,0),0)*T1650</f>
        <v>0</v>
      </c>
      <c r="V1650" s="160">
        <f t="shared" si="707"/>
        <v>0</v>
      </c>
      <c r="W1650" s="159">
        <f>IFERROR(VLOOKUP(N1650,'P1 Intra-Europees'!$A$15:$H$25,6,0),0)*V1650</f>
        <v>0</v>
      </c>
      <c r="X1650" s="160">
        <f t="shared" si="708"/>
        <v>0</v>
      </c>
      <c r="Y1650" s="159">
        <f>IFERROR(VLOOKUP(N1650,'P1 Intra-Europees'!$A$15:$H$25,7,0),0)*X1650</f>
        <v>0</v>
      </c>
      <c r="Z1650" s="161">
        <f t="shared" si="709"/>
        <v>0</v>
      </c>
      <c r="AA1650" s="162">
        <f>IFERROR(VLOOKUP(N1650,'P1 Intra-Europees'!$A$15:$H$25,8,0),0)*Z1650</f>
        <v>0</v>
      </c>
      <c r="AB1650" s="163">
        <f t="shared" si="710"/>
        <v>0</v>
      </c>
      <c r="AC1650" s="157" t="str">
        <f>VLOOKUP(B1650,'P2 Origin'!$C$21:$O$176,13,0)</f>
        <v>USD</v>
      </c>
      <c r="AD1650" s="164">
        <f t="shared" si="711"/>
        <v>0</v>
      </c>
      <c r="AE1650" s="165">
        <f>IF(AU1650&gt;0.1,VLOOKUP(B1650,'P2 Origin'!$C$21:$M$176,3,0)*H1650,0)</f>
        <v>0</v>
      </c>
      <c r="AF1650" s="166">
        <f t="shared" si="712"/>
        <v>0</v>
      </c>
      <c r="AG1650" s="165">
        <f>(VLOOKUP(B1650,'P2 Origin'!$C$21:$M$176,4,0))*AF1650</f>
        <v>0</v>
      </c>
      <c r="AH1650" s="166">
        <f t="shared" si="713"/>
        <v>0</v>
      </c>
      <c r="AI1650" s="165">
        <f>(VLOOKUP(B1650,'P2 Origin'!$C$21:$M$176,5,0))*AH1650</f>
        <v>0</v>
      </c>
      <c r="AJ1650" s="166">
        <f t="shared" si="727"/>
        <v>0</v>
      </c>
      <c r="AK1650" s="165">
        <f>(VLOOKUP(B1650,'P2 Origin'!$C$21:$M$176,6,0))*AJ1650</f>
        <v>0</v>
      </c>
      <c r="AL1650" s="166">
        <f t="shared" si="714"/>
        <v>28</v>
      </c>
      <c r="AM1650" s="165">
        <f>(VLOOKUP($B1650,'P2 Origin'!$C$21:$M$176,7,0))*AL1650</f>
        <v>0</v>
      </c>
      <c r="AN1650" s="166">
        <f t="shared" si="715"/>
        <v>0</v>
      </c>
      <c r="AO1650" s="165">
        <f>(VLOOKUP($B1650,'P2 Origin'!$C$21:$M$176,8,0))*AN1650</f>
        <v>0</v>
      </c>
      <c r="AP1650" s="166">
        <f t="shared" si="716"/>
        <v>0</v>
      </c>
      <c r="AQ1650" s="165">
        <f>(VLOOKUP($B1650,'P2 Origin'!$C$21:$M$176,9,0))*AP1650</f>
        <v>0</v>
      </c>
      <c r="AR1650" s="155">
        <f t="shared" si="728"/>
        <v>1</v>
      </c>
      <c r="AS1650" s="164">
        <f>(VLOOKUP(B1650,'P2 Origin'!$C$21:$M$176,10,0))*K1650</f>
        <v>0</v>
      </c>
      <c r="AT1650" s="164">
        <f>(VLOOKUP(B1650,'P2 Origin'!$C$21:$M$176,11,0))*J1650</f>
        <v>0</v>
      </c>
      <c r="AU1650" s="167">
        <v>28</v>
      </c>
      <c r="AV1650" s="168">
        <v>28</v>
      </c>
      <c r="AW1650" s="169">
        <v>0</v>
      </c>
      <c r="AX1650" s="170">
        <f>IF(AU1650&gt;=0.1,'P3 Bureaumarge zee- en luchtvr.'!$D$12,0)</f>
        <v>0</v>
      </c>
      <c r="AY1650" s="163">
        <f t="shared" si="717"/>
        <v>0</v>
      </c>
      <c r="AZ1650" s="157" t="str">
        <f>VLOOKUP(D1650,'P4 Destination'!$C$21:$O$176,13,0)</f>
        <v>EUR</v>
      </c>
      <c r="BA1650" s="164">
        <f t="shared" si="718"/>
        <v>0</v>
      </c>
      <c r="BB1650" s="171">
        <f>IF(AU1650&gt;0.1,(VLOOKUP(D1650,'P4 Destination'!$C$21:$M$176,3,0))*I1650,0)</f>
        <v>0</v>
      </c>
      <c r="BC1650" s="172">
        <f t="shared" si="719"/>
        <v>0</v>
      </c>
      <c r="BD1650" s="171">
        <f>(VLOOKUP($D1650,'P4 Destination'!$C$21:$M$176,4,0))*BC1650</f>
        <v>0</v>
      </c>
      <c r="BE1650" s="172">
        <f t="shared" si="720"/>
        <v>0</v>
      </c>
      <c r="BF1650" s="171">
        <f>(VLOOKUP($D1650,'P4 Destination'!$C$21:$M$176,5,0))*BE1650</f>
        <v>0</v>
      </c>
      <c r="BG1650" s="172">
        <f t="shared" si="721"/>
        <v>0</v>
      </c>
      <c r="BH1650" s="171">
        <f>(VLOOKUP($D1650,'P4 Destination'!$C$21:$M$176,6,0))*BG1650</f>
        <v>0</v>
      </c>
      <c r="BI1650" s="172">
        <f t="shared" si="722"/>
        <v>28</v>
      </c>
      <c r="BJ1650" s="171">
        <f>(VLOOKUP($D1650,'P4 Destination'!$C$21:$M$176,7,0))*BI1650</f>
        <v>0</v>
      </c>
      <c r="BK1650" s="172">
        <f t="shared" si="723"/>
        <v>0</v>
      </c>
      <c r="BL1650" s="171">
        <f>(VLOOKUP($D1650,'P4 Destination'!$C$21:$M$176,8,0))*BK1650</f>
        <v>0</v>
      </c>
      <c r="BM1650" s="172">
        <f t="shared" si="724"/>
        <v>0</v>
      </c>
      <c r="BN1650" s="171">
        <f>(VLOOKUP($D1650,'P4 Destination'!$C$21:$M$176,9,0))*BM1650</f>
        <v>0</v>
      </c>
      <c r="BO1650" s="154">
        <f t="shared" si="729"/>
        <v>1</v>
      </c>
      <c r="BP1650" s="171">
        <f>(VLOOKUP(D1650,'P4 Destination'!$C$21:$M$176,10,0))*K1650</f>
        <v>0</v>
      </c>
      <c r="BQ1650" s="171">
        <f>(VLOOKUP(D1650,'P4 Destination'!$C$21:$M$176,11,0))*J1650</f>
        <v>0</v>
      </c>
      <c r="BR1650" s="173">
        <f t="shared" si="725"/>
        <v>0</v>
      </c>
      <c r="BS1650" s="173">
        <f>(AV1650*2500)*'P6 Verzekering'!$E$11</f>
        <v>0</v>
      </c>
      <c r="BT1650" s="173">
        <f>(AW1650*2500)*'P6 Verzekering'!$E$12</f>
        <v>0</v>
      </c>
      <c r="BU1650" s="173">
        <f>(L1650*2500)*'P6 Verzekering'!$E$13</f>
        <v>0</v>
      </c>
      <c r="BV1650" s="173">
        <f t="shared" si="726"/>
        <v>0</v>
      </c>
      <c r="BW1650"/>
      <c r="BX1650"/>
    </row>
    <row r="1651" spans="1:76">
      <c r="A1651" s="152" t="s">
        <v>2618</v>
      </c>
      <c r="B1651" s="152" t="s">
        <v>460</v>
      </c>
      <c r="C1651" s="152" t="s">
        <v>453</v>
      </c>
      <c r="D1651" s="152" t="s">
        <v>219</v>
      </c>
      <c r="E1651" s="152" t="s">
        <v>219</v>
      </c>
      <c r="F1651" s="153">
        <f t="shared" si="702"/>
        <v>36</v>
      </c>
      <c r="G1651" s="154">
        <v>1</v>
      </c>
      <c r="H1651" s="154">
        <f>IFERROR(VLOOKUP(B1651,'P2 Origin'!$C$21:$Q$176,15,FALSE),0)</f>
        <v>0</v>
      </c>
      <c r="I1651" s="154">
        <f>IFERROR(VLOOKUP(D1651,'P4 Destination'!$C$21:$Q$176,15,FALSE),0)</f>
        <v>0</v>
      </c>
      <c r="J1651" s="155"/>
      <c r="K1651" s="155">
        <v>1</v>
      </c>
      <c r="L1651" s="156">
        <v>0</v>
      </c>
      <c r="M1651" s="155">
        <v>0</v>
      </c>
      <c r="N1651" s="155">
        <v>0</v>
      </c>
      <c r="O1651" s="157">
        <f t="shared" si="703"/>
        <v>0</v>
      </c>
      <c r="P1651" s="158">
        <f t="shared" si="704"/>
        <v>0</v>
      </c>
      <c r="Q1651" s="159">
        <f>IFERROR(VLOOKUP(N1651,'P1 Intra-Europees'!$A$15:$H$25,3,0),0)*P1651</f>
        <v>0</v>
      </c>
      <c r="R1651" s="160">
        <f t="shared" si="705"/>
        <v>0</v>
      </c>
      <c r="S1651" s="159">
        <f>IFERROR(VLOOKUP(N1651,'P1 Intra-Europees'!$A$15:$H$25,4,0),0)*R1651</f>
        <v>0</v>
      </c>
      <c r="T1651" s="160">
        <f t="shared" si="706"/>
        <v>0</v>
      </c>
      <c r="U1651" s="159">
        <f>IFERROR(VLOOKUP(N1651,'P1 Intra-Europees'!$A$15:$H$25,5,0),0)*T1651</f>
        <v>0</v>
      </c>
      <c r="V1651" s="160">
        <f t="shared" si="707"/>
        <v>0</v>
      </c>
      <c r="W1651" s="159">
        <f>IFERROR(VLOOKUP(N1651,'P1 Intra-Europees'!$A$15:$H$25,6,0),0)*V1651</f>
        <v>0</v>
      </c>
      <c r="X1651" s="160">
        <f t="shared" si="708"/>
        <v>0</v>
      </c>
      <c r="Y1651" s="159">
        <f>IFERROR(VLOOKUP(N1651,'P1 Intra-Europees'!$A$15:$H$25,7,0),0)*X1651</f>
        <v>0</v>
      </c>
      <c r="Z1651" s="161">
        <f t="shared" si="709"/>
        <v>0</v>
      </c>
      <c r="AA1651" s="162">
        <f>IFERROR(VLOOKUP(N1651,'P1 Intra-Europees'!$A$15:$H$25,8,0),0)*Z1651</f>
        <v>0</v>
      </c>
      <c r="AB1651" s="163">
        <f t="shared" si="710"/>
        <v>0</v>
      </c>
      <c r="AC1651" s="157" t="str">
        <f>VLOOKUP(B1651,'P2 Origin'!$C$21:$O$176,13,0)</f>
        <v>USD</v>
      </c>
      <c r="AD1651" s="164">
        <f t="shared" si="711"/>
        <v>0</v>
      </c>
      <c r="AE1651" s="165">
        <f>IF(AU1651&gt;0.1,VLOOKUP(B1651,'P2 Origin'!$C$21:$M$176,3,0)*H1651,0)</f>
        <v>0</v>
      </c>
      <c r="AF1651" s="166">
        <f t="shared" si="712"/>
        <v>0</v>
      </c>
      <c r="AG1651" s="165">
        <f>(VLOOKUP(B1651,'P2 Origin'!$C$21:$M$176,4,0))*AF1651</f>
        <v>0</v>
      </c>
      <c r="AH1651" s="166">
        <f t="shared" si="713"/>
        <v>0</v>
      </c>
      <c r="AI1651" s="165">
        <f>(VLOOKUP(B1651,'P2 Origin'!$C$21:$M$176,5,0))*AH1651</f>
        <v>0</v>
      </c>
      <c r="AJ1651" s="166">
        <f t="shared" si="727"/>
        <v>0</v>
      </c>
      <c r="AK1651" s="165">
        <f>(VLOOKUP(B1651,'P2 Origin'!$C$21:$M$176,6,0))*AJ1651</f>
        <v>0</v>
      </c>
      <c r="AL1651" s="166">
        <f t="shared" si="714"/>
        <v>0</v>
      </c>
      <c r="AM1651" s="165">
        <f>(VLOOKUP($B1651,'P2 Origin'!$C$21:$M$176,7,0))*AL1651</f>
        <v>0</v>
      </c>
      <c r="AN1651" s="166">
        <f t="shared" si="715"/>
        <v>36</v>
      </c>
      <c r="AO1651" s="165">
        <f>(VLOOKUP($B1651,'P2 Origin'!$C$21:$M$176,8,0))*AN1651</f>
        <v>0</v>
      </c>
      <c r="AP1651" s="166">
        <f t="shared" si="716"/>
        <v>0</v>
      </c>
      <c r="AQ1651" s="165">
        <f>(VLOOKUP($B1651,'P2 Origin'!$C$21:$M$176,9,0))*AP1651</f>
        <v>0</v>
      </c>
      <c r="AR1651" s="155">
        <f t="shared" si="728"/>
        <v>1</v>
      </c>
      <c r="AS1651" s="164">
        <f>(VLOOKUP(B1651,'P2 Origin'!$C$21:$M$176,10,0))*K1651</f>
        <v>0</v>
      </c>
      <c r="AT1651" s="164">
        <f>(VLOOKUP(B1651,'P2 Origin'!$C$21:$M$176,11,0))*J1651</f>
        <v>0</v>
      </c>
      <c r="AU1651" s="167">
        <v>36</v>
      </c>
      <c r="AV1651" s="168">
        <v>36</v>
      </c>
      <c r="AW1651" s="169">
        <v>0</v>
      </c>
      <c r="AX1651" s="170">
        <f>IF(AU1651&gt;=0.1,'P3 Bureaumarge zee- en luchtvr.'!$D$12,0)</f>
        <v>0</v>
      </c>
      <c r="AY1651" s="163">
        <f t="shared" si="717"/>
        <v>0</v>
      </c>
      <c r="AZ1651" s="157" t="str">
        <f>VLOOKUP(D1651,'P4 Destination'!$C$21:$O$176,13,0)</f>
        <v>EUR</v>
      </c>
      <c r="BA1651" s="164">
        <f t="shared" si="718"/>
        <v>0</v>
      </c>
      <c r="BB1651" s="171">
        <f>IF(AU1651&gt;0.1,(VLOOKUP(D1651,'P4 Destination'!$C$21:$M$176,3,0))*I1651,0)</f>
        <v>0</v>
      </c>
      <c r="BC1651" s="172">
        <f t="shared" si="719"/>
        <v>0</v>
      </c>
      <c r="BD1651" s="171">
        <f>(VLOOKUP($D1651,'P4 Destination'!$C$21:$M$176,4,0))*BC1651</f>
        <v>0</v>
      </c>
      <c r="BE1651" s="172">
        <f t="shared" si="720"/>
        <v>0</v>
      </c>
      <c r="BF1651" s="171">
        <f>(VLOOKUP($D1651,'P4 Destination'!$C$21:$M$176,5,0))*BE1651</f>
        <v>0</v>
      </c>
      <c r="BG1651" s="172">
        <f t="shared" si="721"/>
        <v>0</v>
      </c>
      <c r="BH1651" s="171">
        <f>(VLOOKUP($D1651,'P4 Destination'!$C$21:$M$176,6,0))*BG1651</f>
        <v>0</v>
      </c>
      <c r="BI1651" s="172">
        <f t="shared" si="722"/>
        <v>0</v>
      </c>
      <c r="BJ1651" s="171">
        <f>(VLOOKUP($D1651,'P4 Destination'!$C$21:$M$176,7,0))*BI1651</f>
        <v>0</v>
      </c>
      <c r="BK1651" s="172">
        <f t="shared" si="723"/>
        <v>36</v>
      </c>
      <c r="BL1651" s="171">
        <f>(VLOOKUP($D1651,'P4 Destination'!$C$21:$M$176,8,0))*BK1651</f>
        <v>0</v>
      </c>
      <c r="BM1651" s="172">
        <f t="shared" si="724"/>
        <v>0</v>
      </c>
      <c r="BN1651" s="171">
        <f>(VLOOKUP($D1651,'P4 Destination'!$C$21:$M$176,9,0))*BM1651</f>
        <v>0</v>
      </c>
      <c r="BO1651" s="154">
        <f t="shared" si="729"/>
        <v>1</v>
      </c>
      <c r="BP1651" s="171">
        <f>(VLOOKUP(D1651,'P4 Destination'!$C$21:$M$176,10,0))*K1651</f>
        <v>0</v>
      </c>
      <c r="BQ1651" s="171">
        <f>(VLOOKUP(D1651,'P4 Destination'!$C$21:$M$176,11,0))*J1651</f>
        <v>0</v>
      </c>
      <c r="BR1651" s="173">
        <f t="shared" si="725"/>
        <v>0</v>
      </c>
      <c r="BS1651" s="173">
        <f>(AV1651*2500)*'P6 Verzekering'!$E$11</f>
        <v>0</v>
      </c>
      <c r="BT1651" s="173">
        <f>(AW1651*2500)*'P6 Verzekering'!$E$12</f>
        <v>0</v>
      </c>
      <c r="BU1651" s="173">
        <f>(L1651*2500)*'P6 Verzekering'!$E$13</f>
        <v>0</v>
      </c>
      <c r="BV1651" s="173">
        <f t="shared" si="726"/>
        <v>0</v>
      </c>
      <c r="BW1651"/>
      <c r="BX1651"/>
    </row>
    <row r="1652" spans="1:76">
      <c r="A1652" s="152" t="s">
        <v>2619</v>
      </c>
      <c r="B1652" s="152" t="s">
        <v>460</v>
      </c>
      <c r="C1652" s="152" t="s">
        <v>453</v>
      </c>
      <c r="D1652" s="152" t="s">
        <v>219</v>
      </c>
      <c r="E1652" s="152" t="s">
        <v>219</v>
      </c>
      <c r="F1652" s="153">
        <f t="shared" si="702"/>
        <v>47</v>
      </c>
      <c r="G1652" s="154">
        <v>1</v>
      </c>
      <c r="H1652" s="154">
        <f>IFERROR(VLOOKUP(B1652,'P2 Origin'!$C$21:$Q$176,15,FALSE),0)</f>
        <v>0</v>
      </c>
      <c r="I1652" s="154">
        <f>IFERROR(VLOOKUP(D1652,'P4 Destination'!$C$21:$Q$176,15,FALSE),0)</f>
        <v>0</v>
      </c>
      <c r="J1652" s="155">
        <v>1</v>
      </c>
      <c r="K1652" s="155"/>
      <c r="L1652" s="156">
        <v>0</v>
      </c>
      <c r="M1652" s="155">
        <v>0</v>
      </c>
      <c r="N1652" s="155">
        <v>0</v>
      </c>
      <c r="O1652" s="157">
        <f t="shared" si="703"/>
        <v>0</v>
      </c>
      <c r="P1652" s="158">
        <f t="shared" si="704"/>
        <v>0</v>
      </c>
      <c r="Q1652" s="159">
        <f>IFERROR(VLOOKUP(N1652,'P1 Intra-Europees'!$A$15:$H$25,3,0),0)*P1652</f>
        <v>0</v>
      </c>
      <c r="R1652" s="160">
        <f t="shared" si="705"/>
        <v>0</v>
      </c>
      <c r="S1652" s="159">
        <f>IFERROR(VLOOKUP(N1652,'P1 Intra-Europees'!$A$15:$H$25,4,0),0)*R1652</f>
        <v>0</v>
      </c>
      <c r="T1652" s="160">
        <f t="shared" si="706"/>
        <v>0</v>
      </c>
      <c r="U1652" s="159">
        <f>IFERROR(VLOOKUP(N1652,'P1 Intra-Europees'!$A$15:$H$25,5,0),0)*T1652</f>
        <v>0</v>
      </c>
      <c r="V1652" s="160">
        <f t="shared" si="707"/>
        <v>0</v>
      </c>
      <c r="W1652" s="159">
        <f>IFERROR(VLOOKUP(N1652,'P1 Intra-Europees'!$A$15:$H$25,6,0),0)*V1652</f>
        <v>0</v>
      </c>
      <c r="X1652" s="160">
        <f t="shared" si="708"/>
        <v>0</v>
      </c>
      <c r="Y1652" s="159">
        <f>IFERROR(VLOOKUP(N1652,'P1 Intra-Europees'!$A$15:$H$25,7,0),0)*X1652</f>
        <v>0</v>
      </c>
      <c r="Z1652" s="161">
        <f t="shared" si="709"/>
        <v>0</v>
      </c>
      <c r="AA1652" s="162">
        <f>IFERROR(VLOOKUP(N1652,'P1 Intra-Europees'!$A$15:$H$25,8,0),0)*Z1652</f>
        <v>0</v>
      </c>
      <c r="AB1652" s="163">
        <f t="shared" si="710"/>
        <v>0</v>
      </c>
      <c r="AC1652" s="157" t="str">
        <f>VLOOKUP(B1652,'P2 Origin'!$C$21:$O$176,13,0)</f>
        <v>USD</v>
      </c>
      <c r="AD1652" s="164">
        <f t="shared" si="711"/>
        <v>0</v>
      </c>
      <c r="AE1652" s="165">
        <f>IF(AU1652&gt;0.1,VLOOKUP(B1652,'P2 Origin'!$C$21:$M$176,3,0)*H1652,0)</f>
        <v>0</v>
      </c>
      <c r="AF1652" s="166">
        <f t="shared" si="712"/>
        <v>0</v>
      </c>
      <c r="AG1652" s="165">
        <f>(VLOOKUP(B1652,'P2 Origin'!$C$21:$M$176,4,0))*AF1652</f>
        <v>0</v>
      </c>
      <c r="AH1652" s="166">
        <f t="shared" si="713"/>
        <v>0</v>
      </c>
      <c r="AI1652" s="165">
        <f>(VLOOKUP(B1652,'P2 Origin'!$C$21:$M$176,5,0))*AH1652</f>
        <v>0</v>
      </c>
      <c r="AJ1652" s="166">
        <f t="shared" si="727"/>
        <v>0</v>
      </c>
      <c r="AK1652" s="165">
        <f>(VLOOKUP(B1652,'P2 Origin'!$C$21:$M$176,6,0))*AJ1652</f>
        <v>0</v>
      </c>
      <c r="AL1652" s="166">
        <f t="shared" si="714"/>
        <v>0</v>
      </c>
      <c r="AM1652" s="165">
        <f>(VLOOKUP($B1652,'P2 Origin'!$C$21:$M$176,7,0))*AL1652</f>
        <v>0</v>
      </c>
      <c r="AN1652" s="166">
        <f t="shared" si="715"/>
        <v>0</v>
      </c>
      <c r="AO1652" s="165">
        <f>(VLOOKUP($B1652,'P2 Origin'!$C$21:$M$176,8,0))*AN1652</f>
        <v>0</v>
      </c>
      <c r="AP1652" s="166">
        <f t="shared" si="716"/>
        <v>47</v>
      </c>
      <c r="AQ1652" s="165">
        <f>(VLOOKUP($B1652,'P2 Origin'!$C$21:$M$176,9,0))*AP1652</f>
        <v>0</v>
      </c>
      <c r="AR1652" s="155">
        <f t="shared" si="728"/>
        <v>1</v>
      </c>
      <c r="AS1652" s="164">
        <f>(VLOOKUP(B1652,'P2 Origin'!$C$21:$M$176,10,0))*K1652</f>
        <v>0</v>
      </c>
      <c r="AT1652" s="164">
        <f>(VLOOKUP(B1652,'P2 Origin'!$C$21:$M$176,11,0))*J1652</f>
        <v>0</v>
      </c>
      <c r="AU1652" s="167">
        <v>47</v>
      </c>
      <c r="AV1652" s="168">
        <v>47</v>
      </c>
      <c r="AW1652" s="169">
        <v>0</v>
      </c>
      <c r="AX1652" s="170">
        <f>IF(AU1652&gt;=0.1,'P3 Bureaumarge zee- en luchtvr.'!$D$12,0)</f>
        <v>0</v>
      </c>
      <c r="AY1652" s="163">
        <f t="shared" si="717"/>
        <v>0</v>
      </c>
      <c r="AZ1652" s="157" t="str">
        <f>VLOOKUP(D1652,'P4 Destination'!$C$21:$O$176,13,0)</f>
        <v>EUR</v>
      </c>
      <c r="BA1652" s="164">
        <f t="shared" si="718"/>
        <v>0</v>
      </c>
      <c r="BB1652" s="171">
        <f>IF(AU1652&gt;0.1,(VLOOKUP(D1652,'P4 Destination'!$C$21:$M$176,3,0))*I1652,0)</f>
        <v>0</v>
      </c>
      <c r="BC1652" s="172">
        <f t="shared" si="719"/>
        <v>0</v>
      </c>
      <c r="BD1652" s="171">
        <f>(VLOOKUP($D1652,'P4 Destination'!$C$21:$M$176,4,0))*BC1652</f>
        <v>0</v>
      </c>
      <c r="BE1652" s="172">
        <f t="shared" si="720"/>
        <v>0</v>
      </c>
      <c r="BF1652" s="171">
        <f>(VLOOKUP($D1652,'P4 Destination'!$C$21:$M$176,5,0))*BE1652</f>
        <v>0</v>
      </c>
      <c r="BG1652" s="172">
        <f t="shared" si="721"/>
        <v>0</v>
      </c>
      <c r="BH1652" s="171">
        <f>(VLOOKUP($D1652,'P4 Destination'!$C$21:$M$176,6,0))*BG1652</f>
        <v>0</v>
      </c>
      <c r="BI1652" s="172">
        <f t="shared" si="722"/>
        <v>0</v>
      </c>
      <c r="BJ1652" s="171">
        <f>(VLOOKUP($D1652,'P4 Destination'!$C$21:$M$176,7,0))*BI1652</f>
        <v>0</v>
      </c>
      <c r="BK1652" s="172">
        <f t="shared" si="723"/>
        <v>0</v>
      </c>
      <c r="BL1652" s="171">
        <f>(VLOOKUP($D1652,'P4 Destination'!$C$21:$M$176,8,0))*BK1652</f>
        <v>0</v>
      </c>
      <c r="BM1652" s="172">
        <f t="shared" si="724"/>
        <v>47</v>
      </c>
      <c r="BN1652" s="171">
        <f>(VLOOKUP($D1652,'P4 Destination'!$C$21:$M$176,9,0))*BM1652</f>
        <v>0</v>
      </c>
      <c r="BO1652" s="154">
        <f t="shared" si="729"/>
        <v>1</v>
      </c>
      <c r="BP1652" s="171">
        <f>(VLOOKUP(D1652,'P4 Destination'!$C$21:$M$176,10,0))*K1652</f>
        <v>0</v>
      </c>
      <c r="BQ1652" s="171">
        <f>(VLOOKUP(D1652,'P4 Destination'!$C$21:$M$176,11,0))*J1652</f>
        <v>0</v>
      </c>
      <c r="BR1652" s="173">
        <f t="shared" si="725"/>
        <v>0</v>
      </c>
      <c r="BS1652" s="173">
        <f>(AV1652*2500)*'P6 Verzekering'!$E$11</f>
        <v>0</v>
      </c>
      <c r="BT1652" s="173">
        <f>(AW1652*2500)*'P6 Verzekering'!$E$12</f>
        <v>0</v>
      </c>
      <c r="BU1652" s="173">
        <f>(L1652*2500)*'P6 Verzekering'!$E$13</f>
        <v>0</v>
      </c>
      <c r="BV1652" s="173">
        <f t="shared" si="726"/>
        <v>0</v>
      </c>
      <c r="BW1652"/>
      <c r="BX1652"/>
    </row>
    <row r="1653" spans="1:76">
      <c r="A1653" s="152" t="s">
        <v>2620</v>
      </c>
      <c r="B1653" s="152" t="s">
        <v>460</v>
      </c>
      <c r="C1653" s="152" t="s">
        <v>453</v>
      </c>
      <c r="D1653" s="152" t="s">
        <v>219</v>
      </c>
      <c r="E1653" s="152" t="s">
        <v>219</v>
      </c>
      <c r="F1653" s="153">
        <f t="shared" si="702"/>
        <v>37</v>
      </c>
      <c r="G1653" s="154">
        <v>1</v>
      </c>
      <c r="H1653" s="154">
        <f>IFERROR(VLOOKUP(B1653,'P2 Origin'!$C$21:$Q$176,15,FALSE),0)</f>
        <v>0</v>
      </c>
      <c r="I1653" s="154">
        <f>IFERROR(VLOOKUP(D1653,'P4 Destination'!$C$21:$Q$176,15,FALSE),0)</f>
        <v>0</v>
      </c>
      <c r="J1653" s="155"/>
      <c r="K1653" s="155">
        <v>1</v>
      </c>
      <c r="L1653" s="156">
        <v>0</v>
      </c>
      <c r="M1653" s="155">
        <v>0</v>
      </c>
      <c r="N1653" s="155">
        <v>0</v>
      </c>
      <c r="O1653" s="157">
        <f t="shared" si="703"/>
        <v>0</v>
      </c>
      <c r="P1653" s="158">
        <f t="shared" si="704"/>
        <v>0</v>
      </c>
      <c r="Q1653" s="159">
        <f>IFERROR(VLOOKUP(N1653,'P1 Intra-Europees'!$A$15:$H$25,3,0),0)*P1653</f>
        <v>0</v>
      </c>
      <c r="R1653" s="160">
        <f t="shared" si="705"/>
        <v>0</v>
      </c>
      <c r="S1653" s="159">
        <f>IFERROR(VLOOKUP(N1653,'P1 Intra-Europees'!$A$15:$H$25,4,0),0)*R1653</f>
        <v>0</v>
      </c>
      <c r="T1653" s="160">
        <f t="shared" si="706"/>
        <v>0</v>
      </c>
      <c r="U1653" s="159">
        <f>IFERROR(VLOOKUP(N1653,'P1 Intra-Europees'!$A$15:$H$25,5,0),0)*T1653</f>
        <v>0</v>
      </c>
      <c r="V1653" s="160">
        <f t="shared" si="707"/>
        <v>0</v>
      </c>
      <c r="W1653" s="159">
        <f>IFERROR(VLOOKUP(N1653,'P1 Intra-Europees'!$A$15:$H$25,6,0),0)*V1653</f>
        <v>0</v>
      </c>
      <c r="X1653" s="160">
        <f t="shared" si="708"/>
        <v>0</v>
      </c>
      <c r="Y1653" s="159">
        <f>IFERROR(VLOOKUP(N1653,'P1 Intra-Europees'!$A$15:$H$25,7,0),0)*X1653</f>
        <v>0</v>
      </c>
      <c r="Z1653" s="161">
        <f t="shared" si="709"/>
        <v>0</v>
      </c>
      <c r="AA1653" s="162">
        <f>IFERROR(VLOOKUP(N1653,'P1 Intra-Europees'!$A$15:$H$25,8,0),0)*Z1653</f>
        <v>0</v>
      </c>
      <c r="AB1653" s="163">
        <f t="shared" si="710"/>
        <v>0</v>
      </c>
      <c r="AC1653" s="157" t="str">
        <f>VLOOKUP(B1653,'P2 Origin'!$C$21:$O$176,13,0)</f>
        <v>USD</v>
      </c>
      <c r="AD1653" s="164">
        <f t="shared" si="711"/>
        <v>0</v>
      </c>
      <c r="AE1653" s="165">
        <f>IF(AU1653&gt;0.1,VLOOKUP(B1653,'P2 Origin'!$C$21:$M$176,3,0)*H1653,0)</f>
        <v>0</v>
      </c>
      <c r="AF1653" s="166">
        <f t="shared" si="712"/>
        <v>0</v>
      </c>
      <c r="AG1653" s="165">
        <f>(VLOOKUP(B1653,'P2 Origin'!$C$21:$M$176,4,0))*AF1653</f>
        <v>0</v>
      </c>
      <c r="AH1653" s="166">
        <f t="shared" si="713"/>
        <v>0</v>
      </c>
      <c r="AI1653" s="165">
        <f>(VLOOKUP(B1653,'P2 Origin'!$C$21:$M$176,5,0))*AH1653</f>
        <v>0</v>
      </c>
      <c r="AJ1653" s="166">
        <f t="shared" si="727"/>
        <v>0</v>
      </c>
      <c r="AK1653" s="165">
        <f>(VLOOKUP(B1653,'P2 Origin'!$C$21:$M$176,6,0))*AJ1653</f>
        <v>0</v>
      </c>
      <c r="AL1653" s="166">
        <f t="shared" si="714"/>
        <v>0</v>
      </c>
      <c r="AM1653" s="165">
        <f>(VLOOKUP($B1653,'P2 Origin'!$C$21:$M$176,7,0))*AL1653</f>
        <v>0</v>
      </c>
      <c r="AN1653" s="166">
        <f t="shared" si="715"/>
        <v>37</v>
      </c>
      <c r="AO1653" s="165">
        <f>(VLOOKUP($B1653,'P2 Origin'!$C$21:$M$176,8,0))*AN1653</f>
        <v>0</v>
      </c>
      <c r="AP1653" s="166">
        <f t="shared" si="716"/>
        <v>0</v>
      </c>
      <c r="AQ1653" s="165">
        <f>(VLOOKUP($B1653,'P2 Origin'!$C$21:$M$176,9,0))*AP1653</f>
        <v>0</v>
      </c>
      <c r="AR1653" s="155">
        <f t="shared" si="728"/>
        <v>1</v>
      </c>
      <c r="AS1653" s="164">
        <f>(VLOOKUP(B1653,'P2 Origin'!$C$21:$M$176,10,0))*K1653</f>
        <v>0</v>
      </c>
      <c r="AT1653" s="164">
        <f>(VLOOKUP(B1653,'P2 Origin'!$C$21:$M$176,11,0))*J1653</f>
        <v>0</v>
      </c>
      <c r="AU1653" s="167">
        <v>37</v>
      </c>
      <c r="AV1653" s="168">
        <v>37</v>
      </c>
      <c r="AW1653" s="169">
        <v>0</v>
      </c>
      <c r="AX1653" s="170">
        <f>IF(AU1653&gt;=0.1,'P3 Bureaumarge zee- en luchtvr.'!$D$12,0)</f>
        <v>0</v>
      </c>
      <c r="AY1653" s="163">
        <f t="shared" si="717"/>
        <v>0</v>
      </c>
      <c r="AZ1653" s="157" t="str">
        <f>VLOOKUP(D1653,'P4 Destination'!$C$21:$O$176,13,0)</f>
        <v>EUR</v>
      </c>
      <c r="BA1653" s="164">
        <f t="shared" si="718"/>
        <v>0</v>
      </c>
      <c r="BB1653" s="171">
        <f>IF(AU1653&gt;0.1,(VLOOKUP(D1653,'P4 Destination'!$C$21:$M$176,3,0))*I1653,0)</f>
        <v>0</v>
      </c>
      <c r="BC1653" s="172">
        <f t="shared" si="719"/>
        <v>0</v>
      </c>
      <c r="BD1653" s="171">
        <f>(VLOOKUP($D1653,'P4 Destination'!$C$21:$M$176,4,0))*BC1653</f>
        <v>0</v>
      </c>
      <c r="BE1653" s="172">
        <f t="shared" si="720"/>
        <v>0</v>
      </c>
      <c r="BF1653" s="171">
        <f>(VLOOKUP($D1653,'P4 Destination'!$C$21:$M$176,5,0))*BE1653</f>
        <v>0</v>
      </c>
      <c r="BG1653" s="172">
        <f t="shared" si="721"/>
        <v>0</v>
      </c>
      <c r="BH1653" s="171">
        <f>(VLOOKUP($D1653,'P4 Destination'!$C$21:$M$176,6,0))*BG1653</f>
        <v>0</v>
      </c>
      <c r="BI1653" s="172">
        <f t="shared" si="722"/>
        <v>0</v>
      </c>
      <c r="BJ1653" s="171">
        <f>(VLOOKUP($D1653,'P4 Destination'!$C$21:$M$176,7,0))*BI1653</f>
        <v>0</v>
      </c>
      <c r="BK1653" s="172">
        <f t="shared" si="723"/>
        <v>37</v>
      </c>
      <c r="BL1653" s="171">
        <f>(VLOOKUP($D1653,'P4 Destination'!$C$21:$M$176,8,0))*BK1653</f>
        <v>0</v>
      </c>
      <c r="BM1653" s="172">
        <f t="shared" si="724"/>
        <v>0</v>
      </c>
      <c r="BN1653" s="171">
        <f>(VLOOKUP($D1653,'P4 Destination'!$C$21:$M$176,9,0))*BM1653</f>
        <v>0</v>
      </c>
      <c r="BO1653" s="154">
        <f t="shared" si="729"/>
        <v>1</v>
      </c>
      <c r="BP1653" s="171">
        <f>(VLOOKUP(D1653,'P4 Destination'!$C$21:$M$176,10,0))*K1653</f>
        <v>0</v>
      </c>
      <c r="BQ1653" s="171">
        <f>(VLOOKUP(D1653,'P4 Destination'!$C$21:$M$176,11,0))*J1653</f>
        <v>0</v>
      </c>
      <c r="BR1653" s="173">
        <f t="shared" si="725"/>
        <v>0</v>
      </c>
      <c r="BS1653" s="173">
        <f>(AV1653*2500)*'P6 Verzekering'!$E$11</f>
        <v>0</v>
      </c>
      <c r="BT1653" s="173">
        <f>(AW1653*2500)*'P6 Verzekering'!$E$12</f>
        <v>0</v>
      </c>
      <c r="BU1653" s="173">
        <f>(L1653*2500)*'P6 Verzekering'!$E$13</f>
        <v>0</v>
      </c>
      <c r="BV1653" s="173">
        <f t="shared" si="726"/>
        <v>0</v>
      </c>
      <c r="BW1653"/>
      <c r="BX1653"/>
    </row>
    <row r="1654" spans="1:76">
      <c r="A1654" s="152" t="s">
        <v>2623</v>
      </c>
      <c r="B1654" s="152" t="s">
        <v>460</v>
      </c>
      <c r="C1654" s="152" t="s">
        <v>453</v>
      </c>
      <c r="D1654" s="152" t="s">
        <v>219</v>
      </c>
      <c r="E1654" s="152" t="s">
        <v>219</v>
      </c>
      <c r="F1654" s="153">
        <f t="shared" si="702"/>
        <v>34</v>
      </c>
      <c r="G1654" s="154">
        <v>1</v>
      </c>
      <c r="H1654" s="154">
        <f>IFERROR(VLOOKUP(B1654,'P2 Origin'!$C$21:$Q$176,15,FALSE),0)</f>
        <v>0</v>
      </c>
      <c r="I1654" s="154">
        <f>IFERROR(VLOOKUP(D1654,'P4 Destination'!$C$21:$Q$176,15,FALSE),0)</f>
        <v>0</v>
      </c>
      <c r="J1654" s="155"/>
      <c r="K1654" s="155">
        <v>1</v>
      </c>
      <c r="L1654" s="156">
        <v>0</v>
      </c>
      <c r="M1654" s="155">
        <v>0</v>
      </c>
      <c r="N1654" s="155">
        <v>0</v>
      </c>
      <c r="O1654" s="157">
        <f t="shared" si="703"/>
        <v>0</v>
      </c>
      <c r="P1654" s="158">
        <f t="shared" si="704"/>
        <v>0</v>
      </c>
      <c r="Q1654" s="159">
        <f>IFERROR(VLOOKUP(N1654,'P1 Intra-Europees'!$A$15:$H$25,3,0),0)*P1654</f>
        <v>0</v>
      </c>
      <c r="R1654" s="160">
        <f t="shared" si="705"/>
        <v>0</v>
      </c>
      <c r="S1654" s="159">
        <f>IFERROR(VLOOKUP(N1654,'P1 Intra-Europees'!$A$15:$H$25,4,0),0)*R1654</f>
        <v>0</v>
      </c>
      <c r="T1654" s="160">
        <f t="shared" si="706"/>
        <v>0</v>
      </c>
      <c r="U1654" s="159">
        <f>IFERROR(VLOOKUP(N1654,'P1 Intra-Europees'!$A$15:$H$25,5,0),0)*T1654</f>
        <v>0</v>
      </c>
      <c r="V1654" s="160">
        <f t="shared" si="707"/>
        <v>0</v>
      </c>
      <c r="W1654" s="159">
        <f>IFERROR(VLOOKUP(N1654,'P1 Intra-Europees'!$A$15:$H$25,6,0),0)*V1654</f>
        <v>0</v>
      </c>
      <c r="X1654" s="160">
        <f t="shared" si="708"/>
        <v>0</v>
      </c>
      <c r="Y1654" s="159">
        <f>IFERROR(VLOOKUP(N1654,'P1 Intra-Europees'!$A$15:$H$25,7,0),0)*X1654</f>
        <v>0</v>
      </c>
      <c r="Z1654" s="161">
        <f t="shared" si="709"/>
        <v>0</v>
      </c>
      <c r="AA1654" s="162">
        <f>IFERROR(VLOOKUP(N1654,'P1 Intra-Europees'!$A$15:$H$25,8,0),0)*Z1654</f>
        <v>0</v>
      </c>
      <c r="AB1654" s="163">
        <f t="shared" si="710"/>
        <v>0</v>
      </c>
      <c r="AC1654" s="157" t="str">
        <f>VLOOKUP(B1654,'P2 Origin'!$C$21:$O$176,13,0)</f>
        <v>USD</v>
      </c>
      <c r="AD1654" s="164">
        <f t="shared" si="711"/>
        <v>0</v>
      </c>
      <c r="AE1654" s="165">
        <f>IF(AU1654&gt;0.1,VLOOKUP(B1654,'P2 Origin'!$C$21:$M$176,3,0)*H1654,0)</f>
        <v>0</v>
      </c>
      <c r="AF1654" s="166">
        <f t="shared" si="712"/>
        <v>0</v>
      </c>
      <c r="AG1654" s="165">
        <f>(VLOOKUP(B1654,'P2 Origin'!$C$21:$M$176,4,0))*AF1654</f>
        <v>0</v>
      </c>
      <c r="AH1654" s="166">
        <f t="shared" si="713"/>
        <v>0</v>
      </c>
      <c r="AI1654" s="165">
        <f>(VLOOKUP(B1654,'P2 Origin'!$C$21:$M$176,5,0))*AH1654</f>
        <v>0</v>
      </c>
      <c r="AJ1654" s="166">
        <f t="shared" si="727"/>
        <v>0</v>
      </c>
      <c r="AK1654" s="165">
        <f>(VLOOKUP(B1654,'P2 Origin'!$C$21:$M$176,6,0))*AJ1654</f>
        <v>0</v>
      </c>
      <c r="AL1654" s="166">
        <f t="shared" si="714"/>
        <v>34</v>
      </c>
      <c r="AM1654" s="165">
        <f>(VLOOKUP($B1654,'P2 Origin'!$C$21:$M$176,7,0))*AL1654</f>
        <v>0</v>
      </c>
      <c r="AN1654" s="166">
        <f t="shared" si="715"/>
        <v>0</v>
      </c>
      <c r="AO1654" s="165">
        <f>(VLOOKUP($B1654,'P2 Origin'!$C$21:$M$176,8,0))*AN1654</f>
        <v>0</v>
      </c>
      <c r="AP1654" s="166">
        <f t="shared" si="716"/>
        <v>0</v>
      </c>
      <c r="AQ1654" s="165">
        <f>(VLOOKUP($B1654,'P2 Origin'!$C$21:$M$176,9,0))*AP1654</f>
        <v>0</v>
      </c>
      <c r="AR1654" s="155">
        <f t="shared" si="728"/>
        <v>1</v>
      </c>
      <c r="AS1654" s="164">
        <f>(VLOOKUP(B1654,'P2 Origin'!$C$21:$M$176,10,0))*K1654</f>
        <v>0</v>
      </c>
      <c r="AT1654" s="164">
        <f>(VLOOKUP(B1654,'P2 Origin'!$C$21:$M$176,11,0))*J1654</f>
        <v>0</v>
      </c>
      <c r="AU1654" s="167">
        <v>34</v>
      </c>
      <c r="AV1654" s="168">
        <v>34</v>
      </c>
      <c r="AW1654" s="169">
        <v>0</v>
      </c>
      <c r="AX1654" s="170">
        <f>IF(AU1654&gt;=0.1,'P3 Bureaumarge zee- en luchtvr.'!$D$12,0)</f>
        <v>0</v>
      </c>
      <c r="AY1654" s="163">
        <f t="shared" si="717"/>
        <v>0</v>
      </c>
      <c r="AZ1654" s="157" t="str">
        <f>VLOOKUP(D1654,'P4 Destination'!$C$21:$O$176,13,0)</f>
        <v>EUR</v>
      </c>
      <c r="BA1654" s="164">
        <f t="shared" si="718"/>
        <v>0</v>
      </c>
      <c r="BB1654" s="171">
        <f>IF(AU1654&gt;0.1,(VLOOKUP(D1654,'P4 Destination'!$C$21:$M$176,3,0))*I1654,0)</f>
        <v>0</v>
      </c>
      <c r="BC1654" s="172">
        <f t="shared" si="719"/>
        <v>0</v>
      </c>
      <c r="BD1654" s="171">
        <f>(VLOOKUP($D1654,'P4 Destination'!$C$21:$M$176,4,0))*BC1654</f>
        <v>0</v>
      </c>
      <c r="BE1654" s="172">
        <f t="shared" si="720"/>
        <v>0</v>
      </c>
      <c r="BF1654" s="171">
        <f>(VLOOKUP($D1654,'P4 Destination'!$C$21:$M$176,5,0))*BE1654</f>
        <v>0</v>
      </c>
      <c r="BG1654" s="172">
        <f t="shared" si="721"/>
        <v>0</v>
      </c>
      <c r="BH1654" s="171">
        <f>(VLOOKUP($D1654,'P4 Destination'!$C$21:$M$176,6,0))*BG1654</f>
        <v>0</v>
      </c>
      <c r="BI1654" s="172">
        <f t="shared" si="722"/>
        <v>34</v>
      </c>
      <c r="BJ1654" s="171">
        <f>(VLOOKUP($D1654,'P4 Destination'!$C$21:$M$176,7,0))*BI1654</f>
        <v>0</v>
      </c>
      <c r="BK1654" s="172">
        <f t="shared" si="723"/>
        <v>0</v>
      </c>
      <c r="BL1654" s="171">
        <f>(VLOOKUP($D1654,'P4 Destination'!$C$21:$M$176,8,0))*BK1654</f>
        <v>0</v>
      </c>
      <c r="BM1654" s="172">
        <f t="shared" si="724"/>
        <v>0</v>
      </c>
      <c r="BN1654" s="171">
        <f>(VLOOKUP($D1654,'P4 Destination'!$C$21:$M$176,9,0))*BM1654</f>
        <v>0</v>
      </c>
      <c r="BO1654" s="154">
        <f t="shared" si="729"/>
        <v>1</v>
      </c>
      <c r="BP1654" s="171">
        <f>(VLOOKUP(D1654,'P4 Destination'!$C$21:$M$176,10,0))*K1654</f>
        <v>0</v>
      </c>
      <c r="BQ1654" s="171">
        <f>(VLOOKUP(D1654,'P4 Destination'!$C$21:$M$176,11,0))*J1654</f>
        <v>0</v>
      </c>
      <c r="BR1654" s="173">
        <f t="shared" si="725"/>
        <v>0</v>
      </c>
      <c r="BS1654" s="173">
        <f>(AV1654*2500)*'P6 Verzekering'!$E$11</f>
        <v>0</v>
      </c>
      <c r="BT1654" s="173">
        <f>(AW1654*2500)*'P6 Verzekering'!$E$12</f>
        <v>0</v>
      </c>
      <c r="BU1654" s="173">
        <f>(L1654*2500)*'P6 Verzekering'!$E$13</f>
        <v>0</v>
      </c>
      <c r="BV1654" s="173">
        <f t="shared" si="726"/>
        <v>0</v>
      </c>
      <c r="BW1654"/>
      <c r="BX1654"/>
    </row>
    <row r="1655" spans="1:76">
      <c r="A1655" s="152" t="s">
        <v>2627</v>
      </c>
      <c r="B1655" s="152" t="s">
        <v>460</v>
      </c>
      <c r="C1655" s="152" t="s">
        <v>453</v>
      </c>
      <c r="D1655" s="152" t="s">
        <v>219</v>
      </c>
      <c r="E1655" s="152" t="s">
        <v>219</v>
      </c>
      <c r="F1655" s="153">
        <f t="shared" si="702"/>
        <v>60</v>
      </c>
      <c r="G1655" s="154">
        <v>1</v>
      </c>
      <c r="H1655" s="154">
        <f>IFERROR(VLOOKUP(B1655,'P2 Origin'!$C$21:$Q$176,15,FALSE),0)</f>
        <v>0</v>
      </c>
      <c r="I1655" s="154">
        <f>IFERROR(VLOOKUP(D1655,'P4 Destination'!$C$21:$Q$176,15,FALSE),0)</f>
        <v>0</v>
      </c>
      <c r="J1655" s="155"/>
      <c r="K1655" s="155">
        <v>1</v>
      </c>
      <c r="L1655" s="156">
        <v>0</v>
      </c>
      <c r="M1655" s="155">
        <v>0</v>
      </c>
      <c r="N1655" s="155">
        <v>0</v>
      </c>
      <c r="O1655" s="157">
        <f t="shared" si="703"/>
        <v>0</v>
      </c>
      <c r="P1655" s="158">
        <f t="shared" si="704"/>
        <v>0</v>
      </c>
      <c r="Q1655" s="159">
        <f>IFERROR(VLOOKUP(N1655,'P1 Intra-Europees'!$A$15:$H$25,3,0),0)*P1655</f>
        <v>0</v>
      </c>
      <c r="R1655" s="160">
        <f t="shared" si="705"/>
        <v>0</v>
      </c>
      <c r="S1655" s="159">
        <f>IFERROR(VLOOKUP(N1655,'P1 Intra-Europees'!$A$15:$H$25,4,0),0)*R1655</f>
        <v>0</v>
      </c>
      <c r="T1655" s="160">
        <f t="shared" si="706"/>
        <v>0</v>
      </c>
      <c r="U1655" s="159">
        <f>IFERROR(VLOOKUP(N1655,'P1 Intra-Europees'!$A$15:$H$25,5,0),0)*T1655</f>
        <v>0</v>
      </c>
      <c r="V1655" s="160">
        <f t="shared" si="707"/>
        <v>0</v>
      </c>
      <c r="W1655" s="159">
        <f>IFERROR(VLOOKUP(N1655,'P1 Intra-Europees'!$A$15:$H$25,6,0),0)*V1655</f>
        <v>0</v>
      </c>
      <c r="X1655" s="160">
        <f t="shared" si="708"/>
        <v>0</v>
      </c>
      <c r="Y1655" s="159">
        <f>IFERROR(VLOOKUP(N1655,'P1 Intra-Europees'!$A$15:$H$25,7,0),0)*X1655</f>
        <v>0</v>
      </c>
      <c r="Z1655" s="161">
        <f t="shared" si="709"/>
        <v>0</v>
      </c>
      <c r="AA1655" s="162">
        <f>IFERROR(VLOOKUP(N1655,'P1 Intra-Europees'!$A$15:$H$25,8,0),0)*Z1655</f>
        <v>0</v>
      </c>
      <c r="AB1655" s="163">
        <f t="shared" si="710"/>
        <v>0</v>
      </c>
      <c r="AC1655" s="157" t="str">
        <f>VLOOKUP(B1655,'P2 Origin'!$C$21:$O$176,13,0)</f>
        <v>USD</v>
      </c>
      <c r="AD1655" s="164">
        <f t="shared" si="711"/>
        <v>0</v>
      </c>
      <c r="AE1655" s="165">
        <f>IF(AU1655&gt;0.1,VLOOKUP(B1655,'P2 Origin'!$C$21:$M$176,3,0)*H1655,0)</f>
        <v>0</v>
      </c>
      <c r="AF1655" s="166">
        <f t="shared" si="712"/>
        <v>0</v>
      </c>
      <c r="AG1655" s="165">
        <f>(VLOOKUP(B1655,'P2 Origin'!$C$21:$M$176,4,0))*AF1655</f>
        <v>0</v>
      </c>
      <c r="AH1655" s="166">
        <f t="shared" si="713"/>
        <v>0</v>
      </c>
      <c r="AI1655" s="165">
        <f>(VLOOKUP(B1655,'P2 Origin'!$C$21:$M$176,5,0))*AH1655</f>
        <v>0</v>
      </c>
      <c r="AJ1655" s="166">
        <f t="shared" si="727"/>
        <v>0</v>
      </c>
      <c r="AK1655" s="165">
        <f>(VLOOKUP(B1655,'P2 Origin'!$C$21:$M$176,6,0))*AJ1655</f>
        <v>0</v>
      </c>
      <c r="AL1655" s="166">
        <f t="shared" si="714"/>
        <v>0</v>
      </c>
      <c r="AM1655" s="165">
        <f>(VLOOKUP($B1655,'P2 Origin'!$C$21:$M$176,7,0))*AL1655</f>
        <v>0</v>
      </c>
      <c r="AN1655" s="166">
        <f t="shared" si="715"/>
        <v>0</v>
      </c>
      <c r="AO1655" s="165">
        <f>(VLOOKUP($B1655,'P2 Origin'!$C$21:$M$176,8,0))*AN1655</f>
        <v>0</v>
      </c>
      <c r="AP1655" s="166">
        <f t="shared" si="716"/>
        <v>60</v>
      </c>
      <c r="AQ1655" s="165">
        <f>(VLOOKUP($B1655,'P2 Origin'!$C$21:$M$176,9,0))*AP1655</f>
        <v>0</v>
      </c>
      <c r="AR1655" s="155">
        <f t="shared" si="728"/>
        <v>1</v>
      </c>
      <c r="AS1655" s="164">
        <f>(VLOOKUP(B1655,'P2 Origin'!$C$21:$M$176,10,0))*K1655</f>
        <v>0</v>
      </c>
      <c r="AT1655" s="164">
        <f>(VLOOKUP(B1655,'P2 Origin'!$C$21:$M$176,11,0))*J1655</f>
        <v>0</v>
      </c>
      <c r="AU1655" s="167">
        <v>60</v>
      </c>
      <c r="AV1655" s="168">
        <v>60</v>
      </c>
      <c r="AW1655" s="169">
        <v>0</v>
      </c>
      <c r="AX1655" s="170">
        <f>IF(AU1655&gt;=0.1,'P3 Bureaumarge zee- en luchtvr.'!$D$12,0)</f>
        <v>0</v>
      </c>
      <c r="AY1655" s="163">
        <f t="shared" si="717"/>
        <v>0</v>
      </c>
      <c r="AZ1655" s="157" t="str">
        <f>VLOOKUP(D1655,'P4 Destination'!$C$21:$O$176,13,0)</f>
        <v>EUR</v>
      </c>
      <c r="BA1655" s="164">
        <f t="shared" si="718"/>
        <v>0</v>
      </c>
      <c r="BB1655" s="171">
        <f>IF(AU1655&gt;0.1,(VLOOKUP(D1655,'P4 Destination'!$C$21:$M$176,3,0))*I1655,0)</f>
        <v>0</v>
      </c>
      <c r="BC1655" s="172">
        <f t="shared" si="719"/>
        <v>0</v>
      </c>
      <c r="BD1655" s="171">
        <f>(VLOOKUP($D1655,'P4 Destination'!$C$21:$M$176,4,0))*BC1655</f>
        <v>0</v>
      </c>
      <c r="BE1655" s="172">
        <f t="shared" si="720"/>
        <v>0</v>
      </c>
      <c r="BF1655" s="171">
        <f>(VLOOKUP($D1655,'P4 Destination'!$C$21:$M$176,5,0))*BE1655</f>
        <v>0</v>
      </c>
      <c r="BG1655" s="172">
        <f t="shared" si="721"/>
        <v>0</v>
      </c>
      <c r="BH1655" s="171">
        <f>(VLOOKUP($D1655,'P4 Destination'!$C$21:$M$176,6,0))*BG1655</f>
        <v>0</v>
      </c>
      <c r="BI1655" s="172">
        <f t="shared" si="722"/>
        <v>0</v>
      </c>
      <c r="BJ1655" s="171">
        <f>(VLOOKUP($D1655,'P4 Destination'!$C$21:$M$176,7,0))*BI1655</f>
        <v>0</v>
      </c>
      <c r="BK1655" s="172">
        <f t="shared" si="723"/>
        <v>0</v>
      </c>
      <c r="BL1655" s="171">
        <f>(VLOOKUP($D1655,'P4 Destination'!$C$21:$M$176,8,0))*BK1655</f>
        <v>0</v>
      </c>
      <c r="BM1655" s="172">
        <f t="shared" si="724"/>
        <v>60</v>
      </c>
      <c r="BN1655" s="171">
        <f>(VLOOKUP($D1655,'P4 Destination'!$C$21:$M$176,9,0))*BM1655</f>
        <v>0</v>
      </c>
      <c r="BO1655" s="154">
        <f t="shared" si="729"/>
        <v>1</v>
      </c>
      <c r="BP1655" s="171">
        <f>(VLOOKUP(D1655,'P4 Destination'!$C$21:$M$176,10,0))*K1655</f>
        <v>0</v>
      </c>
      <c r="BQ1655" s="171">
        <f>(VLOOKUP(D1655,'P4 Destination'!$C$21:$M$176,11,0))*J1655</f>
        <v>0</v>
      </c>
      <c r="BR1655" s="173">
        <f t="shared" si="725"/>
        <v>0</v>
      </c>
      <c r="BS1655" s="173">
        <f>(AV1655*2500)*'P6 Verzekering'!$E$11</f>
        <v>0</v>
      </c>
      <c r="BT1655" s="173">
        <f>(AW1655*2500)*'P6 Verzekering'!$E$12</f>
        <v>0</v>
      </c>
      <c r="BU1655" s="173">
        <f>(L1655*2500)*'P6 Verzekering'!$E$13</f>
        <v>0</v>
      </c>
      <c r="BV1655" s="173">
        <f t="shared" si="726"/>
        <v>0</v>
      </c>
      <c r="BW1655"/>
      <c r="BX1655"/>
    </row>
    <row r="1656" spans="1:76">
      <c r="A1656" s="152" t="s">
        <v>2632</v>
      </c>
      <c r="B1656" s="152" t="s">
        <v>460</v>
      </c>
      <c r="C1656" s="152" t="s">
        <v>453</v>
      </c>
      <c r="D1656" s="152" t="s">
        <v>219</v>
      </c>
      <c r="E1656" s="152" t="s">
        <v>219</v>
      </c>
      <c r="F1656" s="153">
        <f t="shared" si="702"/>
        <v>25</v>
      </c>
      <c r="G1656" s="154">
        <v>1</v>
      </c>
      <c r="H1656" s="154">
        <f>IFERROR(VLOOKUP(B1656,'P2 Origin'!$C$21:$Q$176,15,FALSE),0)</f>
        <v>0</v>
      </c>
      <c r="I1656" s="154">
        <f>IFERROR(VLOOKUP(D1656,'P4 Destination'!$C$21:$Q$176,15,FALSE),0)</f>
        <v>0</v>
      </c>
      <c r="J1656" s="155"/>
      <c r="K1656" s="155">
        <v>1</v>
      </c>
      <c r="L1656" s="156">
        <v>0</v>
      </c>
      <c r="M1656" s="155">
        <v>0</v>
      </c>
      <c r="N1656" s="155">
        <v>0</v>
      </c>
      <c r="O1656" s="157">
        <f t="shared" si="703"/>
        <v>0</v>
      </c>
      <c r="P1656" s="158">
        <f t="shared" si="704"/>
        <v>0</v>
      </c>
      <c r="Q1656" s="159">
        <f>IFERROR(VLOOKUP(N1656,'P1 Intra-Europees'!$A$15:$H$25,3,0),0)*P1656</f>
        <v>0</v>
      </c>
      <c r="R1656" s="160">
        <f t="shared" si="705"/>
        <v>0</v>
      </c>
      <c r="S1656" s="159">
        <f>IFERROR(VLOOKUP(N1656,'P1 Intra-Europees'!$A$15:$H$25,4,0),0)*R1656</f>
        <v>0</v>
      </c>
      <c r="T1656" s="160">
        <f t="shared" si="706"/>
        <v>0</v>
      </c>
      <c r="U1656" s="159">
        <f>IFERROR(VLOOKUP(N1656,'P1 Intra-Europees'!$A$15:$H$25,5,0),0)*T1656</f>
        <v>0</v>
      </c>
      <c r="V1656" s="160">
        <f t="shared" si="707"/>
        <v>0</v>
      </c>
      <c r="W1656" s="159">
        <f>IFERROR(VLOOKUP(N1656,'P1 Intra-Europees'!$A$15:$H$25,6,0),0)*V1656</f>
        <v>0</v>
      </c>
      <c r="X1656" s="160">
        <f t="shared" si="708"/>
        <v>0</v>
      </c>
      <c r="Y1656" s="159">
        <f>IFERROR(VLOOKUP(N1656,'P1 Intra-Europees'!$A$15:$H$25,7,0),0)*X1656</f>
        <v>0</v>
      </c>
      <c r="Z1656" s="161">
        <f t="shared" si="709"/>
        <v>0</v>
      </c>
      <c r="AA1656" s="162">
        <f>IFERROR(VLOOKUP(N1656,'P1 Intra-Europees'!$A$15:$H$25,8,0),0)*Z1656</f>
        <v>0</v>
      </c>
      <c r="AB1656" s="163">
        <f t="shared" si="710"/>
        <v>0</v>
      </c>
      <c r="AC1656" s="157" t="str">
        <f>VLOOKUP(B1656,'P2 Origin'!$C$21:$O$176,13,0)</f>
        <v>USD</v>
      </c>
      <c r="AD1656" s="164">
        <f t="shared" si="711"/>
        <v>0</v>
      </c>
      <c r="AE1656" s="165">
        <f>IF(AU1656&gt;0.1,VLOOKUP(B1656,'P2 Origin'!$C$21:$M$176,3,0)*H1656,0)</f>
        <v>0</v>
      </c>
      <c r="AF1656" s="166">
        <f t="shared" si="712"/>
        <v>0</v>
      </c>
      <c r="AG1656" s="165">
        <f>(VLOOKUP(B1656,'P2 Origin'!$C$21:$M$176,4,0))*AF1656</f>
        <v>0</v>
      </c>
      <c r="AH1656" s="166">
        <f t="shared" si="713"/>
        <v>0</v>
      </c>
      <c r="AI1656" s="165">
        <f>(VLOOKUP(B1656,'P2 Origin'!$C$21:$M$176,5,0))*AH1656</f>
        <v>0</v>
      </c>
      <c r="AJ1656" s="166">
        <f t="shared" si="727"/>
        <v>25</v>
      </c>
      <c r="AK1656" s="165">
        <f>(VLOOKUP(B1656,'P2 Origin'!$C$21:$M$176,6,0))*AJ1656</f>
        <v>0</v>
      </c>
      <c r="AL1656" s="166">
        <f t="shared" si="714"/>
        <v>0</v>
      </c>
      <c r="AM1656" s="165">
        <f>(VLOOKUP($B1656,'P2 Origin'!$C$21:$M$176,7,0))*AL1656</f>
        <v>0</v>
      </c>
      <c r="AN1656" s="166">
        <f t="shared" si="715"/>
        <v>0</v>
      </c>
      <c r="AO1656" s="165">
        <f>(VLOOKUP($B1656,'P2 Origin'!$C$21:$M$176,8,0))*AN1656</f>
        <v>0</v>
      </c>
      <c r="AP1656" s="166">
        <f t="shared" si="716"/>
        <v>0</v>
      </c>
      <c r="AQ1656" s="165">
        <f>(VLOOKUP($B1656,'P2 Origin'!$C$21:$M$176,9,0))*AP1656</f>
        <v>0</v>
      </c>
      <c r="AR1656" s="155">
        <f t="shared" si="728"/>
        <v>1</v>
      </c>
      <c r="AS1656" s="164">
        <f>(VLOOKUP(B1656,'P2 Origin'!$C$21:$M$176,10,0))*K1656</f>
        <v>0</v>
      </c>
      <c r="AT1656" s="164">
        <f>(VLOOKUP(B1656,'P2 Origin'!$C$21:$M$176,11,0))*J1656</f>
        <v>0</v>
      </c>
      <c r="AU1656" s="167">
        <v>25</v>
      </c>
      <c r="AV1656" s="168">
        <v>25</v>
      </c>
      <c r="AW1656" s="169">
        <v>0</v>
      </c>
      <c r="AX1656" s="170">
        <f>IF(AU1656&gt;=0.1,'P3 Bureaumarge zee- en luchtvr.'!$D$12,0)</f>
        <v>0</v>
      </c>
      <c r="AY1656" s="163">
        <f t="shared" si="717"/>
        <v>0</v>
      </c>
      <c r="AZ1656" s="157" t="str">
        <f>VLOOKUP(D1656,'P4 Destination'!$C$21:$O$176,13,0)</f>
        <v>EUR</v>
      </c>
      <c r="BA1656" s="164">
        <f t="shared" si="718"/>
        <v>0</v>
      </c>
      <c r="BB1656" s="171">
        <f>IF(AU1656&gt;0.1,(VLOOKUP(D1656,'P4 Destination'!$C$21:$M$176,3,0))*I1656,0)</f>
        <v>0</v>
      </c>
      <c r="BC1656" s="172">
        <f t="shared" si="719"/>
        <v>0</v>
      </c>
      <c r="BD1656" s="171">
        <f>(VLOOKUP($D1656,'P4 Destination'!$C$21:$M$176,4,0))*BC1656</f>
        <v>0</v>
      </c>
      <c r="BE1656" s="172">
        <f t="shared" si="720"/>
        <v>0</v>
      </c>
      <c r="BF1656" s="171">
        <f>(VLOOKUP($D1656,'P4 Destination'!$C$21:$M$176,5,0))*BE1656</f>
        <v>0</v>
      </c>
      <c r="BG1656" s="172">
        <f t="shared" si="721"/>
        <v>25</v>
      </c>
      <c r="BH1656" s="171">
        <f>(VLOOKUP($D1656,'P4 Destination'!$C$21:$M$176,6,0))*BG1656</f>
        <v>0</v>
      </c>
      <c r="BI1656" s="172">
        <f t="shared" si="722"/>
        <v>0</v>
      </c>
      <c r="BJ1656" s="171">
        <f>(VLOOKUP($D1656,'P4 Destination'!$C$21:$M$176,7,0))*BI1656</f>
        <v>0</v>
      </c>
      <c r="BK1656" s="172">
        <f t="shared" si="723"/>
        <v>0</v>
      </c>
      <c r="BL1656" s="171">
        <f>(VLOOKUP($D1656,'P4 Destination'!$C$21:$M$176,8,0))*BK1656</f>
        <v>0</v>
      </c>
      <c r="BM1656" s="172">
        <f t="shared" si="724"/>
        <v>0</v>
      </c>
      <c r="BN1656" s="171">
        <f>(VLOOKUP($D1656,'P4 Destination'!$C$21:$M$176,9,0))*BM1656</f>
        <v>0</v>
      </c>
      <c r="BO1656" s="154">
        <f t="shared" si="729"/>
        <v>1</v>
      </c>
      <c r="BP1656" s="171">
        <f>(VLOOKUP(D1656,'P4 Destination'!$C$21:$M$176,10,0))*K1656</f>
        <v>0</v>
      </c>
      <c r="BQ1656" s="171">
        <f>(VLOOKUP(D1656,'P4 Destination'!$C$21:$M$176,11,0))*J1656</f>
        <v>0</v>
      </c>
      <c r="BR1656" s="173">
        <f t="shared" si="725"/>
        <v>0</v>
      </c>
      <c r="BS1656" s="173">
        <f>(AV1656*2500)*'P6 Verzekering'!$E$11</f>
        <v>0</v>
      </c>
      <c r="BT1656" s="173">
        <f>(AW1656*2500)*'P6 Verzekering'!$E$12</f>
        <v>0</v>
      </c>
      <c r="BU1656" s="173">
        <f>(L1656*2500)*'P6 Verzekering'!$E$13</f>
        <v>0</v>
      </c>
      <c r="BV1656" s="173">
        <f t="shared" si="726"/>
        <v>0</v>
      </c>
      <c r="BW1656"/>
      <c r="BX1656"/>
    </row>
    <row r="1657" spans="1:76">
      <c r="A1657" s="152" t="s">
        <v>2636</v>
      </c>
      <c r="B1657" s="152" t="s">
        <v>460</v>
      </c>
      <c r="C1657" s="152" t="s">
        <v>453</v>
      </c>
      <c r="D1657" s="152" t="s">
        <v>219</v>
      </c>
      <c r="E1657" s="152" t="s">
        <v>219</v>
      </c>
      <c r="F1657" s="153">
        <f t="shared" si="702"/>
        <v>40</v>
      </c>
      <c r="G1657" s="154">
        <v>1</v>
      </c>
      <c r="H1657" s="154">
        <f>IFERROR(VLOOKUP(B1657,'P2 Origin'!$C$21:$Q$176,15,FALSE),0)</f>
        <v>0</v>
      </c>
      <c r="I1657" s="154">
        <f>IFERROR(VLOOKUP(D1657,'P4 Destination'!$C$21:$Q$176,15,FALSE),0)</f>
        <v>0</v>
      </c>
      <c r="J1657" s="155"/>
      <c r="K1657" s="155">
        <v>1</v>
      </c>
      <c r="L1657" s="156">
        <v>0</v>
      </c>
      <c r="M1657" s="155">
        <v>0</v>
      </c>
      <c r="N1657" s="155">
        <v>0</v>
      </c>
      <c r="O1657" s="157">
        <f t="shared" si="703"/>
        <v>0</v>
      </c>
      <c r="P1657" s="158">
        <f t="shared" si="704"/>
        <v>0</v>
      </c>
      <c r="Q1657" s="159">
        <f>IFERROR(VLOOKUP(N1657,'P1 Intra-Europees'!$A$15:$H$25,3,0),0)*P1657</f>
        <v>0</v>
      </c>
      <c r="R1657" s="160">
        <f t="shared" si="705"/>
        <v>0</v>
      </c>
      <c r="S1657" s="159">
        <f>IFERROR(VLOOKUP(N1657,'P1 Intra-Europees'!$A$15:$H$25,4,0),0)*R1657</f>
        <v>0</v>
      </c>
      <c r="T1657" s="160">
        <f t="shared" si="706"/>
        <v>0</v>
      </c>
      <c r="U1657" s="159">
        <f>IFERROR(VLOOKUP(N1657,'P1 Intra-Europees'!$A$15:$H$25,5,0),0)*T1657</f>
        <v>0</v>
      </c>
      <c r="V1657" s="160">
        <f t="shared" si="707"/>
        <v>0</v>
      </c>
      <c r="W1657" s="159">
        <f>IFERROR(VLOOKUP(N1657,'P1 Intra-Europees'!$A$15:$H$25,6,0),0)*V1657</f>
        <v>0</v>
      </c>
      <c r="X1657" s="160">
        <f t="shared" si="708"/>
        <v>0</v>
      </c>
      <c r="Y1657" s="159">
        <f>IFERROR(VLOOKUP(N1657,'P1 Intra-Europees'!$A$15:$H$25,7,0),0)*X1657</f>
        <v>0</v>
      </c>
      <c r="Z1657" s="161">
        <f t="shared" si="709"/>
        <v>0</v>
      </c>
      <c r="AA1657" s="162">
        <f>IFERROR(VLOOKUP(N1657,'P1 Intra-Europees'!$A$15:$H$25,8,0),0)*Z1657</f>
        <v>0</v>
      </c>
      <c r="AB1657" s="163">
        <f t="shared" si="710"/>
        <v>0</v>
      </c>
      <c r="AC1657" s="157" t="str">
        <f>VLOOKUP(B1657,'P2 Origin'!$C$21:$O$176,13,0)</f>
        <v>USD</v>
      </c>
      <c r="AD1657" s="164">
        <f t="shared" si="711"/>
        <v>0</v>
      </c>
      <c r="AE1657" s="165">
        <f>IF(AU1657&gt;0.1,VLOOKUP(B1657,'P2 Origin'!$C$21:$M$176,3,0)*H1657,0)</f>
        <v>0</v>
      </c>
      <c r="AF1657" s="166">
        <f t="shared" si="712"/>
        <v>0</v>
      </c>
      <c r="AG1657" s="165">
        <f>(VLOOKUP(B1657,'P2 Origin'!$C$21:$M$176,4,0))*AF1657</f>
        <v>0</v>
      </c>
      <c r="AH1657" s="166">
        <f t="shared" si="713"/>
        <v>0</v>
      </c>
      <c r="AI1657" s="165">
        <f>(VLOOKUP(B1657,'P2 Origin'!$C$21:$M$176,5,0))*AH1657</f>
        <v>0</v>
      </c>
      <c r="AJ1657" s="166">
        <f t="shared" si="727"/>
        <v>0</v>
      </c>
      <c r="AK1657" s="165">
        <f>(VLOOKUP(B1657,'P2 Origin'!$C$21:$M$176,6,0))*AJ1657</f>
        <v>0</v>
      </c>
      <c r="AL1657" s="166">
        <f t="shared" si="714"/>
        <v>0</v>
      </c>
      <c r="AM1657" s="165">
        <f>(VLOOKUP($B1657,'P2 Origin'!$C$21:$M$176,7,0))*AL1657</f>
        <v>0</v>
      </c>
      <c r="AN1657" s="166">
        <f t="shared" si="715"/>
        <v>40</v>
      </c>
      <c r="AO1657" s="165">
        <f>(VLOOKUP($B1657,'P2 Origin'!$C$21:$M$176,8,0))*AN1657</f>
        <v>0</v>
      </c>
      <c r="AP1657" s="166">
        <f t="shared" si="716"/>
        <v>0</v>
      </c>
      <c r="AQ1657" s="165">
        <f>(VLOOKUP($B1657,'P2 Origin'!$C$21:$M$176,9,0))*AP1657</f>
        <v>0</v>
      </c>
      <c r="AR1657" s="155">
        <f t="shared" si="728"/>
        <v>1</v>
      </c>
      <c r="AS1657" s="164">
        <f>(VLOOKUP(B1657,'P2 Origin'!$C$21:$M$176,10,0))*K1657</f>
        <v>0</v>
      </c>
      <c r="AT1657" s="164">
        <f>(VLOOKUP(B1657,'P2 Origin'!$C$21:$M$176,11,0))*J1657</f>
        <v>0</v>
      </c>
      <c r="AU1657" s="167">
        <v>40</v>
      </c>
      <c r="AV1657" s="168">
        <v>40</v>
      </c>
      <c r="AW1657" s="169">
        <v>0</v>
      </c>
      <c r="AX1657" s="170">
        <f>IF(AU1657&gt;=0.1,'P3 Bureaumarge zee- en luchtvr.'!$D$12,0)</f>
        <v>0</v>
      </c>
      <c r="AY1657" s="163">
        <f t="shared" si="717"/>
        <v>0</v>
      </c>
      <c r="AZ1657" s="157" t="str">
        <f>VLOOKUP(D1657,'P4 Destination'!$C$21:$O$176,13,0)</f>
        <v>EUR</v>
      </c>
      <c r="BA1657" s="164">
        <f t="shared" si="718"/>
        <v>0</v>
      </c>
      <c r="BB1657" s="171">
        <f>IF(AU1657&gt;0.1,(VLOOKUP(D1657,'P4 Destination'!$C$21:$M$176,3,0))*I1657,0)</f>
        <v>0</v>
      </c>
      <c r="BC1657" s="172">
        <f t="shared" si="719"/>
        <v>0</v>
      </c>
      <c r="BD1657" s="171">
        <f>(VLOOKUP($D1657,'P4 Destination'!$C$21:$M$176,4,0))*BC1657</f>
        <v>0</v>
      </c>
      <c r="BE1657" s="172">
        <f t="shared" si="720"/>
        <v>0</v>
      </c>
      <c r="BF1657" s="171">
        <f>(VLOOKUP($D1657,'P4 Destination'!$C$21:$M$176,5,0))*BE1657</f>
        <v>0</v>
      </c>
      <c r="BG1657" s="172">
        <f t="shared" si="721"/>
        <v>0</v>
      </c>
      <c r="BH1657" s="171">
        <f>(VLOOKUP($D1657,'P4 Destination'!$C$21:$M$176,6,0))*BG1657</f>
        <v>0</v>
      </c>
      <c r="BI1657" s="172">
        <f t="shared" si="722"/>
        <v>0</v>
      </c>
      <c r="BJ1657" s="171">
        <f>(VLOOKUP($D1657,'P4 Destination'!$C$21:$M$176,7,0))*BI1657</f>
        <v>0</v>
      </c>
      <c r="BK1657" s="172">
        <f t="shared" si="723"/>
        <v>40</v>
      </c>
      <c r="BL1657" s="171">
        <f>(VLOOKUP($D1657,'P4 Destination'!$C$21:$M$176,8,0))*BK1657</f>
        <v>0</v>
      </c>
      <c r="BM1657" s="172">
        <f t="shared" si="724"/>
        <v>0</v>
      </c>
      <c r="BN1657" s="171">
        <f>(VLOOKUP($D1657,'P4 Destination'!$C$21:$M$176,9,0))*BM1657</f>
        <v>0</v>
      </c>
      <c r="BO1657" s="154">
        <f t="shared" si="729"/>
        <v>1</v>
      </c>
      <c r="BP1657" s="171">
        <f>(VLOOKUP(D1657,'P4 Destination'!$C$21:$M$176,10,0))*K1657</f>
        <v>0</v>
      </c>
      <c r="BQ1657" s="171">
        <f>(VLOOKUP(D1657,'P4 Destination'!$C$21:$M$176,11,0))*J1657</f>
        <v>0</v>
      </c>
      <c r="BR1657" s="173">
        <f t="shared" si="725"/>
        <v>0</v>
      </c>
      <c r="BS1657" s="173">
        <f>(AV1657*2500)*'P6 Verzekering'!$E$11</f>
        <v>0</v>
      </c>
      <c r="BT1657" s="173">
        <f>(AW1657*2500)*'P6 Verzekering'!$E$12</f>
        <v>0</v>
      </c>
      <c r="BU1657" s="173">
        <f>(L1657*2500)*'P6 Verzekering'!$E$13</f>
        <v>0</v>
      </c>
      <c r="BV1657" s="173">
        <f t="shared" si="726"/>
        <v>0</v>
      </c>
      <c r="BW1657"/>
      <c r="BX1657"/>
    </row>
    <row r="1658" spans="1:76">
      <c r="A1658" s="152" t="s">
        <v>2637</v>
      </c>
      <c r="B1658" s="152" t="s">
        <v>460</v>
      </c>
      <c r="C1658" s="152" t="s">
        <v>453</v>
      </c>
      <c r="D1658" s="152" t="s">
        <v>219</v>
      </c>
      <c r="E1658" s="152" t="s">
        <v>219</v>
      </c>
      <c r="F1658" s="153">
        <f t="shared" si="702"/>
        <v>30</v>
      </c>
      <c r="G1658" s="154">
        <v>1</v>
      </c>
      <c r="H1658" s="154">
        <f>IFERROR(VLOOKUP(B1658,'P2 Origin'!$C$21:$Q$176,15,FALSE),0)</f>
        <v>0</v>
      </c>
      <c r="I1658" s="154">
        <f>IFERROR(VLOOKUP(D1658,'P4 Destination'!$C$21:$Q$176,15,FALSE),0)</f>
        <v>0</v>
      </c>
      <c r="J1658" s="155"/>
      <c r="K1658" s="155">
        <v>1</v>
      </c>
      <c r="L1658" s="156">
        <v>0</v>
      </c>
      <c r="M1658" s="155">
        <v>0</v>
      </c>
      <c r="N1658" s="155">
        <v>0</v>
      </c>
      <c r="O1658" s="157">
        <f t="shared" si="703"/>
        <v>0</v>
      </c>
      <c r="P1658" s="158">
        <f t="shared" si="704"/>
        <v>0</v>
      </c>
      <c r="Q1658" s="159">
        <f>IFERROR(VLOOKUP(N1658,'P1 Intra-Europees'!$A$15:$H$25,3,0),0)*P1658</f>
        <v>0</v>
      </c>
      <c r="R1658" s="160">
        <f t="shared" si="705"/>
        <v>0</v>
      </c>
      <c r="S1658" s="159">
        <f>IFERROR(VLOOKUP(N1658,'P1 Intra-Europees'!$A$15:$H$25,4,0),0)*R1658</f>
        <v>0</v>
      </c>
      <c r="T1658" s="160">
        <f t="shared" si="706"/>
        <v>0</v>
      </c>
      <c r="U1658" s="159">
        <f>IFERROR(VLOOKUP(N1658,'P1 Intra-Europees'!$A$15:$H$25,5,0),0)*T1658</f>
        <v>0</v>
      </c>
      <c r="V1658" s="160">
        <f t="shared" si="707"/>
        <v>0</v>
      </c>
      <c r="W1658" s="159">
        <f>IFERROR(VLOOKUP(N1658,'P1 Intra-Europees'!$A$15:$H$25,6,0),0)*V1658</f>
        <v>0</v>
      </c>
      <c r="X1658" s="160">
        <f t="shared" si="708"/>
        <v>0</v>
      </c>
      <c r="Y1658" s="159">
        <f>IFERROR(VLOOKUP(N1658,'P1 Intra-Europees'!$A$15:$H$25,7,0),0)*X1658</f>
        <v>0</v>
      </c>
      <c r="Z1658" s="161">
        <f t="shared" si="709"/>
        <v>0</v>
      </c>
      <c r="AA1658" s="162">
        <f>IFERROR(VLOOKUP(N1658,'P1 Intra-Europees'!$A$15:$H$25,8,0),0)*Z1658</f>
        <v>0</v>
      </c>
      <c r="AB1658" s="163">
        <f t="shared" si="710"/>
        <v>0</v>
      </c>
      <c r="AC1658" s="157" t="str">
        <f>VLOOKUP(B1658,'P2 Origin'!$C$21:$O$176,13,0)</f>
        <v>USD</v>
      </c>
      <c r="AD1658" s="164">
        <f t="shared" si="711"/>
        <v>0</v>
      </c>
      <c r="AE1658" s="165">
        <f>IF(AU1658&gt;0.1,VLOOKUP(B1658,'P2 Origin'!$C$21:$M$176,3,0)*H1658,0)</f>
        <v>0</v>
      </c>
      <c r="AF1658" s="166">
        <f t="shared" si="712"/>
        <v>0</v>
      </c>
      <c r="AG1658" s="165">
        <f>(VLOOKUP(B1658,'P2 Origin'!$C$21:$M$176,4,0))*AF1658</f>
        <v>0</v>
      </c>
      <c r="AH1658" s="166">
        <f t="shared" si="713"/>
        <v>0</v>
      </c>
      <c r="AI1658" s="165">
        <f>(VLOOKUP(B1658,'P2 Origin'!$C$21:$M$176,5,0))*AH1658</f>
        <v>0</v>
      </c>
      <c r="AJ1658" s="166">
        <f t="shared" si="727"/>
        <v>0</v>
      </c>
      <c r="AK1658" s="165">
        <f>(VLOOKUP(B1658,'P2 Origin'!$C$21:$M$176,6,0))*AJ1658</f>
        <v>0</v>
      </c>
      <c r="AL1658" s="166">
        <f t="shared" si="714"/>
        <v>30</v>
      </c>
      <c r="AM1658" s="165">
        <f>(VLOOKUP($B1658,'P2 Origin'!$C$21:$M$176,7,0))*AL1658</f>
        <v>0</v>
      </c>
      <c r="AN1658" s="166">
        <f t="shared" si="715"/>
        <v>0</v>
      </c>
      <c r="AO1658" s="165">
        <f>(VLOOKUP($B1658,'P2 Origin'!$C$21:$M$176,8,0))*AN1658</f>
        <v>0</v>
      </c>
      <c r="AP1658" s="166">
        <f t="shared" si="716"/>
        <v>0</v>
      </c>
      <c r="AQ1658" s="165">
        <f>(VLOOKUP($B1658,'P2 Origin'!$C$21:$M$176,9,0))*AP1658</f>
        <v>0</v>
      </c>
      <c r="AR1658" s="155">
        <f t="shared" si="728"/>
        <v>1</v>
      </c>
      <c r="AS1658" s="164">
        <f>(VLOOKUP(B1658,'P2 Origin'!$C$21:$M$176,10,0))*K1658</f>
        <v>0</v>
      </c>
      <c r="AT1658" s="164">
        <f>(VLOOKUP(B1658,'P2 Origin'!$C$21:$M$176,11,0))*J1658</f>
        <v>0</v>
      </c>
      <c r="AU1658" s="167">
        <v>30</v>
      </c>
      <c r="AV1658" s="168">
        <v>30</v>
      </c>
      <c r="AW1658" s="169">
        <v>0</v>
      </c>
      <c r="AX1658" s="170">
        <f>IF(AU1658&gt;=0.1,'P3 Bureaumarge zee- en luchtvr.'!$D$12,0)</f>
        <v>0</v>
      </c>
      <c r="AY1658" s="163">
        <f t="shared" si="717"/>
        <v>0</v>
      </c>
      <c r="AZ1658" s="157" t="str">
        <f>VLOOKUP(D1658,'P4 Destination'!$C$21:$O$176,13,0)</f>
        <v>EUR</v>
      </c>
      <c r="BA1658" s="164">
        <f t="shared" si="718"/>
        <v>0</v>
      </c>
      <c r="BB1658" s="171">
        <f>IF(AU1658&gt;0.1,(VLOOKUP(D1658,'P4 Destination'!$C$21:$M$176,3,0))*I1658,0)</f>
        <v>0</v>
      </c>
      <c r="BC1658" s="172">
        <f t="shared" si="719"/>
        <v>0</v>
      </c>
      <c r="BD1658" s="171">
        <f>(VLOOKUP($D1658,'P4 Destination'!$C$21:$M$176,4,0))*BC1658</f>
        <v>0</v>
      </c>
      <c r="BE1658" s="172">
        <f t="shared" si="720"/>
        <v>0</v>
      </c>
      <c r="BF1658" s="171">
        <f>(VLOOKUP($D1658,'P4 Destination'!$C$21:$M$176,5,0))*BE1658</f>
        <v>0</v>
      </c>
      <c r="BG1658" s="172">
        <f t="shared" si="721"/>
        <v>0</v>
      </c>
      <c r="BH1658" s="171">
        <f>(VLOOKUP($D1658,'P4 Destination'!$C$21:$M$176,6,0))*BG1658</f>
        <v>0</v>
      </c>
      <c r="BI1658" s="172">
        <f t="shared" si="722"/>
        <v>30</v>
      </c>
      <c r="BJ1658" s="171">
        <f>(VLOOKUP($D1658,'P4 Destination'!$C$21:$M$176,7,0))*BI1658</f>
        <v>0</v>
      </c>
      <c r="BK1658" s="172">
        <f t="shared" si="723"/>
        <v>0</v>
      </c>
      <c r="BL1658" s="171">
        <f>(VLOOKUP($D1658,'P4 Destination'!$C$21:$M$176,8,0))*BK1658</f>
        <v>0</v>
      </c>
      <c r="BM1658" s="172">
        <f t="shared" si="724"/>
        <v>0</v>
      </c>
      <c r="BN1658" s="171">
        <f>(VLOOKUP($D1658,'P4 Destination'!$C$21:$M$176,9,0))*BM1658</f>
        <v>0</v>
      </c>
      <c r="BO1658" s="154">
        <f t="shared" si="729"/>
        <v>1</v>
      </c>
      <c r="BP1658" s="171">
        <f>(VLOOKUP(D1658,'P4 Destination'!$C$21:$M$176,10,0))*K1658</f>
        <v>0</v>
      </c>
      <c r="BQ1658" s="171">
        <f>(VLOOKUP(D1658,'P4 Destination'!$C$21:$M$176,11,0))*J1658</f>
        <v>0</v>
      </c>
      <c r="BR1658" s="173">
        <f t="shared" si="725"/>
        <v>0</v>
      </c>
      <c r="BS1658" s="173">
        <f>(AV1658*2500)*'P6 Verzekering'!$E$11</f>
        <v>0</v>
      </c>
      <c r="BT1658" s="173">
        <f>(AW1658*2500)*'P6 Verzekering'!$E$12</f>
        <v>0</v>
      </c>
      <c r="BU1658" s="173">
        <f>(L1658*2500)*'P6 Verzekering'!$E$13</f>
        <v>0</v>
      </c>
      <c r="BV1658" s="173">
        <f t="shared" si="726"/>
        <v>0</v>
      </c>
      <c r="BW1658"/>
      <c r="BX1658"/>
    </row>
    <row r="1659" spans="1:76">
      <c r="A1659" s="152" t="s">
        <v>2639</v>
      </c>
      <c r="B1659" s="152" t="s">
        <v>460</v>
      </c>
      <c r="C1659" s="152" t="s">
        <v>453</v>
      </c>
      <c r="D1659" s="152" t="s">
        <v>219</v>
      </c>
      <c r="E1659" s="152" t="s">
        <v>219</v>
      </c>
      <c r="F1659" s="153">
        <f t="shared" si="702"/>
        <v>17</v>
      </c>
      <c r="G1659" s="154">
        <v>1</v>
      </c>
      <c r="H1659" s="154">
        <f>IFERROR(VLOOKUP(B1659,'P2 Origin'!$C$21:$Q$176,15,FALSE),0)</f>
        <v>0</v>
      </c>
      <c r="I1659" s="154">
        <f>IFERROR(VLOOKUP(D1659,'P4 Destination'!$C$21:$Q$176,15,FALSE),0)</f>
        <v>0</v>
      </c>
      <c r="J1659" s="155"/>
      <c r="K1659" s="155">
        <v>1</v>
      </c>
      <c r="L1659" s="156">
        <v>0</v>
      </c>
      <c r="M1659" s="155">
        <v>0</v>
      </c>
      <c r="N1659" s="155">
        <v>0</v>
      </c>
      <c r="O1659" s="157">
        <f t="shared" si="703"/>
        <v>0</v>
      </c>
      <c r="P1659" s="158">
        <f t="shared" si="704"/>
        <v>0</v>
      </c>
      <c r="Q1659" s="159">
        <f>IFERROR(VLOOKUP(N1659,'P1 Intra-Europees'!$A$15:$H$25,3,0),0)*P1659</f>
        <v>0</v>
      </c>
      <c r="R1659" s="160">
        <f t="shared" si="705"/>
        <v>0</v>
      </c>
      <c r="S1659" s="159">
        <f>IFERROR(VLOOKUP(N1659,'P1 Intra-Europees'!$A$15:$H$25,4,0),0)*R1659</f>
        <v>0</v>
      </c>
      <c r="T1659" s="160">
        <f t="shared" si="706"/>
        <v>0</v>
      </c>
      <c r="U1659" s="159">
        <f>IFERROR(VLOOKUP(N1659,'P1 Intra-Europees'!$A$15:$H$25,5,0),0)*T1659</f>
        <v>0</v>
      </c>
      <c r="V1659" s="160">
        <f t="shared" si="707"/>
        <v>0</v>
      </c>
      <c r="W1659" s="159">
        <f>IFERROR(VLOOKUP(N1659,'P1 Intra-Europees'!$A$15:$H$25,6,0),0)*V1659</f>
        <v>0</v>
      </c>
      <c r="X1659" s="160">
        <f t="shared" si="708"/>
        <v>0</v>
      </c>
      <c r="Y1659" s="159">
        <f>IFERROR(VLOOKUP(N1659,'P1 Intra-Europees'!$A$15:$H$25,7,0),0)*X1659</f>
        <v>0</v>
      </c>
      <c r="Z1659" s="161">
        <f t="shared" si="709"/>
        <v>0</v>
      </c>
      <c r="AA1659" s="162">
        <f>IFERROR(VLOOKUP(N1659,'P1 Intra-Europees'!$A$15:$H$25,8,0),0)*Z1659</f>
        <v>0</v>
      </c>
      <c r="AB1659" s="163">
        <f t="shared" si="710"/>
        <v>0</v>
      </c>
      <c r="AC1659" s="157" t="str">
        <f>VLOOKUP(B1659,'P2 Origin'!$C$21:$O$176,13,0)</f>
        <v>USD</v>
      </c>
      <c r="AD1659" s="164">
        <f t="shared" si="711"/>
        <v>0</v>
      </c>
      <c r="AE1659" s="165">
        <f>IF(AU1659&gt;0.1,VLOOKUP(B1659,'P2 Origin'!$C$21:$M$176,3,0)*H1659,0)</f>
        <v>0</v>
      </c>
      <c r="AF1659" s="166">
        <f t="shared" si="712"/>
        <v>0</v>
      </c>
      <c r="AG1659" s="165">
        <f>(VLOOKUP(B1659,'P2 Origin'!$C$21:$M$176,4,0))*AF1659</f>
        <v>0</v>
      </c>
      <c r="AH1659" s="166">
        <f t="shared" si="713"/>
        <v>0</v>
      </c>
      <c r="AI1659" s="165">
        <f>(VLOOKUP(B1659,'P2 Origin'!$C$21:$M$176,5,0))*AH1659</f>
        <v>0</v>
      </c>
      <c r="AJ1659" s="166">
        <f t="shared" si="727"/>
        <v>17</v>
      </c>
      <c r="AK1659" s="165">
        <f>(VLOOKUP(B1659,'P2 Origin'!$C$21:$M$176,6,0))*AJ1659</f>
        <v>0</v>
      </c>
      <c r="AL1659" s="166">
        <f t="shared" si="714"/>
        <v>0</v>
      </c>
      <c r="AM1659" s="165">
        <f>(VLOOKUP($B1659,'P2 Origin'!$C$21:$M$176,7,0))*AL1659</f>
        <v>0</v>
      </c>
      <c r="AN1659" s="166">
        <f t="shared" si="715"/>
        <v>0</v>
      </c>
      <c r="AO1659" s="165">
        <f>(VLOOKUP($B1659,'P2 Origin'!$C$21:$M$176,8,0))*AN1659</f>
        <v>0</v>
      </c>
      <c r="AP1659" s="166">
        <f t="shared" si="716"/>
        <v>0</v>
      </c>
      <c r="AQ1659" s="165">
        <f>(VLOOKUP($B1659,'P2 Origin'!$C$21:$M$176,9,0))*AP1659</f>
        <v>0</v>
      </c>
      <c r="AR1659" s="155">
        <f t="shared" si="728"/>
        <v>1</v>
      </c>
      <c r="AS1659" s="164">
        <f>(VLOOKUP(B1659,'P2 Origin'!$C$21:$M$176,10,0))*K1659</f>
        <v>0</v>
      </c>
      <c r="AT1659" s="164">
        <f>(VLOOKUP(B1659,'P2 Origin'!$C$21:$M$176,11,0))*J1659</f>
        <v>0</v>
      </c>
      <c r="AU1659" s="167">
        <v>17</v>
      </c>
      <c r="AV1659" s="168">
        <v>17</v>
      </c>
      <c r="AW1659" s="169">
        <v>0</v>
      </c>
      <c r="AX1659" s="170">
        <f>IF(AU1659&gt;=0.1,'P3 Bureaumarge zee- en luchtvr.'!$D$12,0)</f>
        <v>0</v>
      </c>
      <c r="AY1659" s="163">
        <f t="shared" si="717"/>
        <v>0</v>
      </c>
      <c r="AZ1659" s="157" t="str">
        <f>VLOOKUP(D1659,'P4 Destination'!$C$21:$O$176,13,0)</f>
        <v>EUR</v>
      </c>
      <c r="BA1659" s="164">
        <f t="shared" si="718"/>
        <v>0</v>
      </c>
      <c r="BB1659" s="171">
        <f>IF(AU1659&gt;0.1,(VLOOKUP(D1659,'P4 Destination'!$C$21:$M$176,3,0))*I1659,0)</f>
        <v>0</v>
      </c>
      <c r="BC1659" s="172">
        <f t="shared" si="719"/>
        <v>0</v>
      </c>
      <c r="BD1659" s="171">
        <f>(VLOOKUP($D1659,'P4 Destination'!$C$21:$M$176,4,0))*BC1659</f>
        <v>0</v>
      </c>
      <c r="BE1659" s="172">
        <f t="shared" si="720"/>
        <v>0</v>
      </c>
      <c r="BF1659" s="171">
        <f>(VLOOKUP($D1659,'P4 Destination'!$C$21:$M$176,5,0))*BE1659</f>
        <v>0</v>
      </c>
      <c r="BG1659" s="172">
        <f t="shared" si="721"/>
        <v>17</v>
      </c>
      <c r="BH1659" s="171">
        <f>(VLOOKUP($D1659,'P4 Destination'!$C$21:$M$176,6,0))*BG1659</f>
        <v>0</v>
      </c>
      <c r="BI1659" s="172">
        <f t="shared" si="722"/>
        <v>0</v>
      </c>
      <c r="BJ1659" s="171">
        <f>(VLOOKUP($D1659,'P4 Destination'!$C$21:$M$176,7,0))*BI1659</f>
        <v>0</v>
      </c>
      <c r="BK1659" s="172">
        <f t="shared" si="723"/>
        <v>0</v>
      </c>
      <c r="BL1659" s="171">
        <f>(VLOOKUP($D1659,'P4 Destination'!$C$21:$M$176,8,0))*BK1659</f>
        <v>0</v>
      </c>
      <c r="BM1659" s="172">
        <f t="shared" si="724"/>
        <v>0</v>
      </c>
      <c r="BN1659" s="171">
        <f>(VLOOKUP($D1659,'P4 Destination'!$C$21:$M$176,9,0))*BM1659</f>
        <v>0</v>
      </c>
      <c r="BO1659" s="154">
        <f t="shared" si="729"/>
        <v>1</v>
      </c>
      <c r="BP1659" s="171">
        <f>(VLOOKUP(D1659,'P4 Destination'!$C$21:$M$176,10,0))*K1659</f>
        <v>0</v>
      </c>
      <c r="BQ1659" s="171">
        <f>(VLOOKUP(D1659,'P4 Destination'!$C$21:$M$176,11,0))*J1659</f>
        <v>0</v>
      </c>
      <c r="BR1659" s="173">
        <f t="shared" si="725"/>
        <v>0</v>
      </c>
      <c r="BS1659" s="173">
        <f>(AV1659*2500)*'P6 Verzekering'!$E$11</f>
        <v>0</v>
      </c>
      <c r="BT1659" s="173">
        <f>(AW1659*2500)*'P6 Verzekering'!$E$12</f>
        <v>0</v>
      </c>
      <c r="BU1659" s="173">
        <f>(L1659*2500)*'P6 Verzekering'!$E$13</f>
        <v>0</v>
      </c>
      <c r="BV1659" s="173">
        <f t="shared" si="726"/>
        <v>0</v>
      </c>
      <c r="BW1659"/>
      <c r="BX1659"/>
    </row>
    <row r="1660" spans="1:76">
      <c r="A1660" s="152" t="s">
        <v>2641</v>
      </c>
      <c r="B1660" s="152" t="s">
        <v>460</v>
      </c>
      <c r="C1660" s="152" t="s">
        <v>453</v>
      </c>
      <c r="D1660" s="152" t="s">
        <v>181</v>
      </c>
      <c r="E1660" s="152" t="s">
        <v>153</v>
      </c>
      <c r="F1660" s="153">
        <f t="shared" si="702"/>
        <v>39</v>
      </c>
      <c r="G1660" s="154">
        <v>1</v>
      </c>
      <c r="H1660" s="154">
        <f>IFERROR(VLOOKUP(B1660,'P2 Origin'!$C$21:$Q$176,15,FALSE),0)</f>
        <v>0</v>
      </c>
      <c r="I1660" s="154">
        <f>IFERROR(VLOOKUP(D1660,'P4 Destination'!$C$21:$Q$176,15,FALSE),0)</f>
        <v>1</v>
      </c>
      <c r="J1660" s="155"/>
      <c r="K1660" s="155">
        <v>1</v>
      </c>
      <c r="L1660" s="156">
        <v>0</v>
      </c>
      <c r="M1660" s="155">
        <v>0</v>
      </c>
      <c r="N1660" s="155">
        <v>0</v>
      </c>
      <c r="O1660" s="157">
        <f t="shared" si="703"/>
        <v>0</v>
      </c>
      <c r="P1660" s="158">
        <f t="shared" si="704"/>
        <v>0</v>
      </c>
      <c r="Q1660" s="159">
        <f>IFERROR(VLOOKUP(N1660,'P1 Intra-Europees'!$A$15:$H$25,3,0),0)*P1660</f>
        <v>0</v>
      </c>
      <c r="R1660" s="160">
        <f t="shared" si="705"/>
        <v>0</v>
      </c>
      <c r="S1660" s="159">
        <f>IFERROR(VLOOKUP(N1660,'P1 Intra-Europees'!$A$15:$H$25,4,0),0)*R1660</f>
        <v>0</v>
      </c>
      <c r="T1660" s="160">
        <f t="shared" si="706"/>
        <v>0</v>
      </c>
      <c r="U1660" s="159">
        <f>IFERROR(VLOOKUP(N1660,'P1 Intra-Europees'!$A$15:$H$25,5,0),0)*T1660</f>
        <v>0</v>
      </c>
      <c r="V1660" s="160">
        <f t="shared" si="707"/>
        <v>0</v>
      </c>
      <c r="W1660" s="159">
        <f>IFERROR(VLOOKUP(N1660,'P1 Intra-Europees'!$A$15:$H$25,6,0),0)*V1660</f>
        <v>0</v>
      </c>
      <c r="X1660" s="160">
        <f t="shared" si="708"/>
        <v>0</v>
      </c>
      <c r="Y1660" s="159">
        <f>IFERROR(VLOOKUP(N1660,'P1 Intra-Europees'!$A$15:$H$25,7,0),0)*X1660</f>
        <v>0</v>
      </c>
      <c r="Z1660" s="161">
        <f t="shared" si="709"/>
        <v>0</v>
      </c>
      <c r="AA1660" s="162">
        <f>IFERROR(VLOOKUP(N1660,'P1 Intra-Europees'!$A$15:$H$25,8,0),0)*Z1660</f>
        <v>0</v>
      </c>
      <c r="AB1660" s="163">
        <f t="shared" si="710"/>
        <v>0</v>
      </c>
      <c r="AC1660" s="157" t="str">
        <f>VLOOKUP(B1660,'P2 Origin'!$C$21:$O$176,13,0)</f>
        <v>USD</v>
      </c>
      <c r="AD1660" s="164">
        <f t="shared" si="711"/>
        <v>0</v>
      </c>
      <c r="AE1660" s="165">
        <f>IF(AU1660&gt;0.1,VLOOKUP(B1660,'P2 Origin'!$C$21:$M$176,3,0)*H1660,0)</f>
        <v>0</v>
      </c>
      <c r="AF1660" s="166">
        <f t="shared" si="712"/>
        <v>0</v>
      </c>
      <c r="AG1660" s="165">
        <f>(VLOOKUP(B1660,'P2 Origin'!$C$21:$M$176,4,0))*AF1660</f>
        <v>0</v>
      </c>
      <c r="AH1660" s="166">
        <f t="shared" si="713"/>
        <v>0</v>
      </c>
      <c r="AI1660" s="165">
        <f>(VLOOKUP(B1660,'P2 Origin'!$C$21:$M$176,5,0))*AH1660</f>
        <v>0</v>
      </c>
      <c r="AJ1660" s="166">
        <f t="shared" si="727"/>
        <v>0</v>
      </c>
      <c r="AK1660" s="165">
        <f>(VLOOKUP(B1660,'P2 Origin'!$C$21:$M$176,6,0))*AJ1660</f>
        <v>0</v>
      </c>
      <c r="AL1660" s="166">
        <f t="shared" si="714"/>
        <v>0</v>
      </c>
      <c r="AM1660" s="165">
        <f>(VLOOKUP($B1660,'P2 Origin'!$C$21:$M$176,7,0))*AL1660</f>
        <v>0</v>
      </c>
      <c r="AN1660" s="166">
        <f t="shared" si="715"/>
        <v>39</v>
      </c>
      <c r="AO1660" s="165">
        <f>(VLOOKUP($B1660,'P2 Origin'!$C$21:$M$176,8,0))*AN1660</f>
        <v>0</v>
      </c>
      <c r="AP1660" s="166">
        <f t="shared" si="716"/>
        <v>0</v>
      </c>
      <c r="AQ1660" s="165">
        <f>(VLOOKUP($B1660,'P2 Origin'!$C$21:$M$176,9,0))*AP1660</f>
        <v>0</v>
      </c>
      <c r="AR1660" s="155">
        <f t="shared" si="728"/>
        <v>1</v>
      </c>
      <c r="AS1660" s="164">
        <f>(VLOOKUP(B1660,'P2 Origin'!$C$21:$M$176,10,0))*K1660</f>
        <v>0</v>
      </c>
      <c r="AT1660" s="164">
        <f>(VLOOKUP(B1660,'P2 Origin'!$C$21:$M$176,11,0))*J1660</f>
        <v>0</v>
      </c>
      <c r="AU1660" s="167">
        <v>39</v>
      </c>
      <c r="AV1660" s="168">
        <v>39</v>
      </c>
      <c r="AW1660" s="169">
        <v>0</v>
      </c>
      <c r="AX1660" s="170">
        <f>IF(AU1660&gt;=0.1,'P3 Bureaumarge zee- en luchtvr.'!$D$12,0)</f>
        <v>0</v>
      </c>
      <c r="AY1660" s="163">
        <f t="shared" si="717"/>
        <v>0</v>
      </c>
      <c r="AZ1660" s="157" t="str">
        <f>VLOOKUP(D1660,'P4 Destination'!$C$21:$O$176,13,0)</f>
        <v>EUR</v>
      </c>
      <c r="BA1660" s="164">
        <f t="shared" si="718"/>
        <v>0</v>
      </c>
      <c r="BB1660" s="171">
        <f>IF(AU1660&gt;0.1,(VLOOKUP(D1660,'P4 Destination'!$C$21:$M$176,3,0))*I1660,0)</f>
        <v>0</v>
      </c>
      <c r="BC1660" s="172">
        <f t="shared" si="719"/>
        <v>0</v>
      </c>
      <c r="BD1660" s="171">
        <f>(VLOOKUP($D1660,'P4 Destination'!$C$21:$M$176,4,0))*BC1660</f>
        <v>0</v>
      </c>
      <c r="BE1660" s="172">
        <f t="shared" si="720"/>
        <v>0</v>
      </c>
      <c r="BF1660" s="171">
        <f>(VLOOKUP($D1660,'P4 Destination'!$C$21:$M$176,5,0))*BE1660</f>
        <v>0</v>
      </c>
      <c r="BG1660" s="172">
        <f t="shared" si="721"/>
        <v>0</v>
      </c>
      <c r="BH1660" s="171">
        <f>(VLOOKUP($D1660,'P4 Destination'!$C$21:$M$176,6,0))*BG1660</f>
        <v>0</v>
      </c>
      <c r="BI1660" s="172">
        <f t="shared" si="722"/>
        <v>0</v>
      </c>
      <c r="BJ1660" s="171">
        <f>(VLOOKUP($D1660,'P4 Destination'!$C$21:$M$176,7,0))*BI1660</f>
        <v>0</v>
      </c>
      <c r="BK1660" s="172">
        <f t="shared" si="723"/>
        <v>39</v>
      </c>
      <c r="BL1660" s="171">
        <f>(VLOOKUP($D1660,'P4 Destination'!$C$21:$M$176,8,0))*BK1660</f>
        <v>0</v>
      </c>
      <c r="BM1660" s="172">
        <f t="shared" si="724"/>
        <v>0</v>
      </c>
      <c r="BN1660" s="171">
        <f>(VLOOKUP($D1660,'P4 Destination'!$C$21:$M$176,9,0))*BM1660</f>
        <v>0</v>
      </c>
      <c r="BO1660" s="154">
        <f t="shared" si="729"/>
        <v>1</v>
      </c>
      <c r="BP1660" s="171">
        <f>(VLOOKUP(D1660,'P4 Destination'!$C$21:$M$176,10,0))*K1660</f>
        <v>0</v>
      </c>
      <c r="BQ1660" s="171">
        <f>(VLOOKUP(D1660,'P4 Destination'!$C$21:$M$176,11,0))*J1660</f>
        <v>0</v>
      </c>
      <c r="BR1660" s="173">
        <f t="shared" si="725"/>
        <v>0</v>
      </c>
      <c r="BS1660" s="173">
        <f>(AV1660*2500)*'P6 Verzekering'!$E$11</f>
        <v>0</v>
      </c>
      <c r="BT1660" s="173">
        <f>(AW1660*2500)*'P6 Verzekering'!$E$12</f>
        <v>0</v>
      </c>
      <c r="BU1660" s="173">
        <f>(L1660*2500)*'P6 Verzekering'!$E$13</f>
        <v>0</v>
      </c>
      <c r="BV1660" s="173">
        <f t="shared" si="726"/>
        <v>0</v>
      </c>
      <c r="BW1660"/>
      <c r="BX1660"/>
    </row>
    <row r="1661" spans="1:76">
      <c r="A1661" s="152" t="s">
        <v>2644</v>
      </c>
      <c r="B1661" s="152" t="s">
        <v>170</v>
      </c>
      <c r="C1661" s="152" t="s">
        <v>169</v>
      </c>
      <c r="D1661" s="152" t="s">
        <v>219</v>
      </c>
      <c r="E1661" s="152" t="s">
        <v>219</v>
      </c>
      <c r="F1661" s="153">
        <f t="shared" si="702"/>
        <v>40</v>
      </c>
      <c r="G1661" s="154">
        <v>1</v>
      </c>
      <c r="H1661" s="154">
        <f>IFERROR(VLOOKUP(B1661,'P2 Origin'!$C$21:$Q$176,15,FALSE),0)</f>
        <v>1</v>
      </c>
      <c r="I1661" s="154">
        <f>IFERROR(VLOOKUP(D1661,'P4 Destination'!$C$21:$Q$176,15,FALSE),0)</f>
        <v>0</v>
      </c>
      <c r="J1661" s="155"/>
      <c r="K1661" s="155">
        <v>1</v>
      </c>
      <c r="L1661" s="156">
        <v>0</v>
      </c>
      <c r="M1661" s="155">
        <v>0</v>
      </c>
      <c r="N1661" s="155">
        <v>0</v>
      </c>
      <c r="O1661" s="157">
        <f t="shared" si="703"/>
        <v>0</v>
      </c>
      <c r="P1661" s="158">
        <f t="shared" si="704"/>
        <v>0</v>
      </c>
      <c r="Q1661" s="159">
        <f>IFERROR(VLOOKUP(N1661,'P1 Intra-Europees'!$A$15:$H$25,3,0),0)*P1661</f>
        <v>0</v>
      </c>
      <c r="R1661" s="160">
        <f t="shared" si="705"/>
        <v>0</v>
      </c>
      <c r="S1661" s="159">
        <f>IFERROR(VLOOKUP(N1661,'P1 Intra-Europees'!$A$15:$H$25,4,0),0)*R1661</f>
        <v>0</v>
      </c>
      <c r="T1661" s="160">
        <f t="shared" si="706"/>
        <v>0</v>
      </c>
      <c r="U1661" s="159">
        <f>IFERROR(VLOOKUP(N1661,'P1 Intra-Europees'!$A$15:$H$25,5,0),0)*T1661</f>
        <v>0</v>
      </c>
      <c r="V1661" s="160">
        <f t="shared" si="707"/>
        <v>0</v>
      </c>
      <c r="W1661" s="159">
        <f>IFERROR(VLOOKUP(N1661,'P1 Intra-Europees'!$A$15:$H$25,6,0),0)*V1661</f>
        <v>0</v>
      </c>
      <c r="X1661" s="160">
        <f t="shared" si="708"/>
        <v>0</v>
      </c>
      <c r="Y1661" s="159">
        <f>IFERROR(VLOOKUP(N1661,'P1 Intra-Europees'!$A$15:$H$25,7,0),0)*X1661</f>
        <v>0</v>
      </c>
      <c r="Z1661" s="161">
        <f t="shared" si="709"/>
        <v>0</v>
      </c>
      <c r="AA1661" s="162">
        <f>IFERROR(VLOOKUP(N1661,'P1 Intra-Europees'!$A$15:$H$25,8,0),0)*Z1661</f>
        <v>0</v>
      </c>
      <c r="AB1661" s="163">
        <f t="shared" si="710"/>
        <v>0</v>
      </c>
      <c r="AC1661" s="157" t="str">
        <f>VLOOKUP(B1661,'P2 Origin'!$C$21:$O$176,13,0)</f>
        <v>EUR</v>
      </c>
      <c r="AD1661" s="164">
        <f t="shared" si="711"/>
        <v>0</v>
      </c>
      <c r="AE1661" s="165">
        <f>IF(AU1661&gt;0.1,VLOOKUP(B1661,'P2 Origin'!$C$21:$M$176,3,0)*H1661,0)</f>
        <v>0</v>
      </c>
      <c r="AF1661" s="166">
        <f t="shared" si="712"/>
        <v>0</v>
      </c>
      <c r="AG1661" s="165">
        <f>(VLOOKUP(B1661,'P2 Origin'!$C$21:$M$176,4,0))*AF1661</f>
        <v>0</v>
      </c>
      <c r="AH1661" s="166">
        <f t="shared" si="713"/>
        <v>0</v>
      </c>
      <c r="AI1661" s="165">
        <f>(VLOOKUP(B1661,'P2 Origin'!$C$21:$M$176,5,0))*AH1661</f>
        <v>0</v>
      </c>
      <c r="AJ1661" s="166">
        <f t="shared" si="727"/>
        <v>0</v>
      </c>
      <c r="AK1661" s="165">
        <f>(VLOOKUP(B1661,'P2 Origin'!$C$21:$M$176,6,0))*AJ1661</f>
        <v>0</v>
      </c>
      <c r="AL1661" s="166">
        <f t="shared" si="714"/>
        <v>0</v>
      </c>
      <c r="AM1661" s="165">
        <f>(VLOOKUP($B1661,'P2 Origin'!$C$21:$M$176,7,0))*AL1661</f>
        <v>0</v>
      </c>
      <c r="AN1661" s="166">
        <f t="shared" si="715"/>
        <v>40</v>
      </c>
      <c r="AO1661" s="165">
        <f>(VLOOKUP($B1661,'P2 Origin'!$C$21:$M$176,8,0))*AN1661</f>
        <v>0</v>
      </c>
      <c r="AP1661" s="166">
        <f t="shared" si="716"/>
        <v>0</v>
      </c>
      <c r="AQ1661" s="165">
        <f>(VLOOKUP($B1661,'P2 Origin'!$C$21:$M$176,9,0))*AP1661</f>
        <v>0</v>
      </c>
      <c r="AR1661" s="155">
        <f t="shared" si="728"/>
        <v>1</v>
      </c>
      <c r="AS1661" s="164">
        <f>(VLOOKUP(B1661,'P2 Origin'!$C$21:$M$176,10,0))*K1661</f>
        <v>0</v>
      </c>
      <c r="AT1661" s="164">
        <f>(VLOOKUP(B1661,'P2 Origin'!$C$21:$M$176,11,0))*J1661</f>
        <v>0</v>
      </c>
      <c r="AU1661" s="167">
        <v>40</v>
      </c>
      <c r="AV1661" s="168">
        <v>40</v>
      </c>
      <c r="AW1661" s="169">
        <v>0</v>
      </c>
      <c r="AX1661" s="170">
        <f>IF(AU1661&gt;=0.1,'P3 Bureaumarge zee- en luchtvr.'!$D$12,0)</f>
        <v>0</v>
      </c>
      <c r="AY1661" s="163">
        <f t="shared" si="717"/>
        <v>0</v>
      </c>
      <c r="AZ1661" s="157" t="str">
        <f>VLOOKUP(D1661,'P4 Destination'!$C$21:$O$176,13,0)</f>
        <v>EUR</v>
      </c>
      <c r="BA1661" s="164">
        <f t="shared" si="718"/>
        <v>0</v>
      </c>
      <c r="BB1661" s="171">
        <f>IF(AU1661&gt;0.1,(VLOOKUP(D1661,'P4 Destination'!$C$21:$M$176,3,0))*I1661,0)</f>
        <v>0</v>
      </c>
      <c r="BC1661" s="172">
        <f t="shared" si="719"/>
        <v>0</v>
      </c>
      <c r="BD1661" s="171">
        <f>(VLOOKUP($D1661,'P4 Destination'!$C$21:$M$176,4,0))*BC1661</f>
        <v>0</v>
      </c>
      <c r="BE1661" s="172">
        <f t="shared" si="720"/>
        <v>0</v>
      </c>
      <c r="BF1661" s="171">
        <f>(VLOOKUP($D1661,'P4 Destination'!$C$21:$M$176,5,0))*BE1661</f>
        <v>0</v>
      </c>
      <c r="BG1661" s="172">
        <f t="shared" si="721"/>
        <v>0</v>
      </c>
      <c r="BH1661" s="171">
        <f>(VLOOKUP($D1661,'P4 Destination'!$C$21:$M$176,6,0))*BG1661</f>
        <v>0</v>
      </c>
      <c r="BI1661" s="172">
        <f t="shared" si="722"/>
        <v>0</v>
      </c>
      <c r="BJ1661" s="171">
        <f>(VLOOKUP($D1661,'P4 Destination'!$C$21:$M$176,7,0))*BI1661</f>
        <v>0</v>
      </c>
      <c r="BK1661" s="172">
        <f t="shared" si="723"/>
        <v>40</v>
      </c>
      <c r="BL1661" s="171">
        <f>(VLOOKUP($D1661,'P4 Destination'!$C$21:$M$176,8,0))*BK1661</f>
        <v>0</v>
      </c>
      <c r="BM1661" s="172">
        <f t="shared" si="724"/>
        <v>0</v>
      </c>
      <c r="BN1661" s="171">
        <f>(VLOOKUP($D1661,'P4 Destination'!$C$21:$M$176,9,0))*BM1661</f>
        <v>0</v>
      </c>
      <c r="BO1661" s="154">
        <f t="shared" si="729"/>
        <v>1</v>
      </c>
      <c r="BP1661" s="171">
        <f>(VLOOKUP(D1661,'P4 Destination'!$C$21:$M$176,10,0))*K1661</f>
        <v>0</v>
      </c>
      <c r="BQ1661" s="171">
        <f>(VLOOKUP(D1661,'P4 Destination'!$C$21:$M$176,11,0))*J1661</f>
        <v>0</v>
      </c>
      <c r="BR1661" s="173">
        <f t="shared" si="725"/>
        <v>0</v>
      </c>
      <c r="BS1661" s="173">
        <f>(AV1661*2500)*'P6 Verzekering'!$E$11</f>
        <v>0</v>
      </c>
      <c r="BT1661" s="173">
        <f>(AW1661*2500)*'P6 Verzekering'!$E$12</f>
        <v>0</v>
      </c>
      <c r="BU1661" s="173">
        <f>(L1661*2500)*'P6 Verzekering'!$E$13</f>
        <v>0</v>
      </c>
      <c r="BV1661" s="173">
        <f t="shared" si="726"/>
        <v>0</v>
      </c>
      <c r="BW1661"/>
      <c r="BX1661"/>
    </row>
    <row r="1662" spans="1:76">
      <c r="A1662" s="152" t="s">
        <v>2651</v>
      </c>
      <c r="B1662" s="152" t="s">
        <v>414</v>
      </c>
      <c r="C1662" s="152" t="s">
        <v>413</v>
      </c>
      <c r="D1662" s="152" t="s">
        <v>281</v>
      </c>
      <c r="E1662" s="152" t="s">
        <v>538</v>
      </c>
      <c r="F1662" s="153">
        <f t="shared" si="702"/>
        <v>29</v>
      </c>
      <c r="G1662" s="154">
        <v>1</v>
      </c>
      <c r="H1662" s="154">
        <f>IFERROR(VLOOKUP(B1662,'P2 Origin'!$C$21:$Q$176,15,FALSE),0)</f>
        <v>0</v>
      </c>
      <c r="I1662" s="154">
        <f>IFERROR(VLOOKUP(D1662,'P4 Destination'!$C$21:$Q$176,15,FALSE),0)</f>
        <v>0</v>
      </c>
      <c r="J1662" s="155">
        <v>1</v>
      </c>
      <c r="K1662" s="155"/>
      <c r="L1662" s="156">
        <v>0</v>
      </c>
      <c r="M1662" s="155">
        <v>0</v>
      </c>
      <c r="N1662" s="155">
        <v>0</v>
      </c>
      <c r="O1662" s="157">
        <f t="shared" si="703"/>
        <v>0</v>
      </c>
      <c r="P1662" s="158">
        <f t="shared" si="704"/>
        <v>0</v>
      </c>
      <c r="Q1662" s="159">
        <f>IFERROR(VLOOKUP(N1662,'P1 Intra-Europees'!$A$15:$H$25,3,0),0)*P1662</f>
        <v>0</v>
      </c>
      <c r="R1662" s="160">
        <f t="shared" si="705"/>
        <v>0</v>
      </c>
      <c r="S1662" s="159">
        <f>IFERROR(VLOOKUP(N1662,'P1 Intra-Europees'!$A$15:$H$25,4,0),0)*R1662</f>
        <v>0</v>
      </c>
      <c r="T1662" s="160">
        <f t="shared" si="706"/>
        <v>0</v>
      </c>
      <c r="U1662" s="159">
        <f>IFERROR(VLOOKUP(N1662,'P1 Intra-Europees'!$A$15:$H$25,5,0),0)*T1662</f>
        <v>0</v>
      </c>
      <c r="V1662" s="160">
        <f t="shared" si="707"/>
        <v>0</v>
      </c>
      <c r="W1662" s="159">
        <f>IFERROR(VLOOKUP(N1662,'P1 Intra-Europees'!$A$15:$H$25,6,0),0)*V1662</f>
        <v>0</v>
      </c>
      <c r="X1662" s="160">
        <f t="shared" si="708"/>
        <v>0</v>
      </c>
      <c r="Y1662" s="159">
        <f>IFERROR(VLOOKUP(N1662,'P1 Intra-Europees'!$A$15:$H$25,7,0),0)*X1662</f>
        <v>0</v>
      </c>
      <c r="Z1662" s="161">
        <f t="shared" si="709"/>
        <v>0</v>
      </c>
      <c r="AA1662" s="162">
        <f>IFERROR(VLOOKUP(N1662,'P1 Intra-Europees'!$A$15:$H$25,8,0),0)*Z1662</f>
        <v>0</v>
      </c>
      <c r="AB1662" s="163">
        <f t="shared" si="710"/>
        <v>0</v>
      </c>
      <c r="AC1662" s="157" t="str">
        <f>VLOOKUP(B1662,'P2 Origin'!$C$21:$O$176,13,0)</f>
        <v>USD</v>
      </c>
      <c r="AD1662" s="164">
        <f t="shared" si="711"/>
        <v>0</v>
      </c>
      <c r="AE1662" s="165">
        <f>IF(AU1662&gt;0.1,VLOOKUP(B1662,'P2 Origin'!$C$21:$M$176,3,0)*H1662,0)</f>
        <v>0</v>
      </c>
      <c r="AF1662" s="166">
        <f t="shared" si="712"/>
        <v>0</v>
      </c>
      <c r="AG1662" s="165">
        <f>(VLOOKUP(B1662,'P2 Origin'!$C$21:$M$176,4,0))*AF1662</f>
        <v>0</v>
      </c>
      <c r="AH1662" s="166">
        <f t="shared" si="713"/>
        <v>0</v>
      </c>
      <c r="AI1662" s="165">
        <f>(VLOOKUP(B1662,'P2 Origin'!$C$21:$M$176,5,0))*AH1662</f>
        <v>0</v>
      </c>
      <c r="AJ1662" s="166">
        <f t="shared" si="727"/>
        <v>0</v>
      </c>
      <c r="AK1662" s="165">
        <f>(VLOOKUP(B1662,'P2 Origin'!$C$21:$M$176,6,0))*AJ1662</f>
        <v>0</v>
      </c>
      <c r="AL1662" s="166">
        <f t="shared" si="714"/>
        <v>29</v>
      </c>
      <c r="AM1662" s="165">
        <f>(VLOOKUP($B1662,'P2 Origin'!$C$21:$M$176,7,0))*AL1662</f>
        <v>0</v>
      </c>
      <c r="AN1662" s="166">
        <f t="shared" si="715"/>
        <v>0</v>
      </c>
      <c r="AO1662" s="165">
        <f>(VLOOKUP($B1662,'P2 Origin'!$C$21:$M$176,8,0))*AN1662</f>
        <v>0</v>
      </c>
      <c r="AP1662" s="166">
        <f t="shared" si="716"/>
        <v>0</v>
      </c>
      <c r="AQ1662" s="165">
        <f>(VLOOKUP($B1662,'P2 Origin'!$C$21:$M$176,9,0))*AP1662</f>
        <v>0</v>
      </c>
      <c r="AR1662" s="155">
        <f t="shared" si="728"/>
        <v>1</v>
      </c>
      <c r="AS1662" s="164">
        <f>(VLOOKUP(B1662,'P2 Origin'!$C$21:$M$176,10,0))*K1662</f>
        <v>0</v>
      </c>
      <c r="AT1662" s="164">
        <f>(VLOOKUP(B1662,'P2 Origin'!$C$21:$M$176,11,0))*J1662</f>
        <v>0</v>
      </c>
      <c r="AU1662" s="167">
        <v>29</v>
      </c>
      <c r="AV1662" s="168">
        <v>29</v>
      </c>
      <c r="AW1662" s="169">
        <v>0</v>
      </c>
      <c r="AX1662" s="170">
        <f>IF(AU1662&gt;=0.1,'P3 Bureaumarge zee- en luchtvr.'!$D$12,0)</f>
        <v>0</v>
      </c>
      <c r="AY1662" s="163">
        <f t="shared" si="717"/>
        <v>0</v>
      </c>
      <c r="AZ1662" s="157" t="str">
        <f>VLOOKUP(D1662,'P4 Destination'!$C$21:$O$176,13,0)</f>
        <v>USD</v>
      </c>
      <c r="BA1662" s="164">
        <f t="shared" si="718"/>
        <v>0</v>
      </c>
      <c r="BB1662" s="171">
        <f>IF(AU1662&gt;0.1,(VLOOKUP(D1662,'P4 Destination'!$C$21:$M$176,3,0))*I1662,0)</f>
        <v>0</v>
      </c>
      <c r="BC1662" s="172">
        <f t="shared" si="719"/>
        <v>0</v>
      </c>
      <c r="BD1662" s="171">
        <f>(VLOOKUP($D1662,'P4 Destination'!$C$21:$M$176,4,0))*BC1662</f>
        <v>0</v>
      </c>
      <c r="BE1662" s="172">
        <f t="shared" si="720"/>
        <v>0</v>
      </c>
      <c r="BF1662" s="171">
        <f>(VLOOKUP($D1662,'P4 Destination'!$C$21:$M$176,5,0))*BE1662</f>
        <v>0</v>
      </c>
      <c r="BG1662" s="172">
        <f t="shared" si="721"/>
        <v>0</v>
      </c>
      <c r="BH1662" s="171">
        <f>(VLOOKUP($D1662,'P4 Destination'!$C$21:$M$176,6,0))*BG1662</f>
        <v>0</v>
      </c>
      <c r="BI1662" s="172">
        <f t="shared" si="722"/>
        <v>29</v>
      </c>
      <c r="BJ1662" s="171">
        <f>(VLOOKUP($D1662,'P4 Destination'!$C$21:$M$176,7,0))*BI1662</f>
        <v>0</v>
      </c>
      <c r="BK1662" s="172">
        <f t="shared" si="723"/>
        <v>0</v>
      </c>
      <c r="BL1662" s="171">
        <f>(VLOOKUP($D1662,'P4 Destination'!$C$21:$M$176,8,0))*BK1662</f>
        <v>0</v>
      </c>
      <c r="BM1662" s="172">
        <f t="shared" si="724"/>
        <v>0</v>
      </c>
      <c r="BN1662" s="171">
        <f>(VLOOKUP($D1662,'P4 Destination'!$C$21:$M$176,9,0))*BM1662</f>
        <v>0</v>
      </c>
      <c r="BO1662" s="154">
        <f t="shared" si="729"/>
        <v>1</v>
      </c>
      <c r="BP1662" s="171">
        <f>(VLOOKUP(D1662,'P4 Destination'!$C$21:$M$176,10,0))*K1662</f>
        <v>0</v>
      </c>
      <c r="BQ1662" s="171">
        <f>(VLOOKUP(D1662,'P4 Destination'!$C$21:$M$176,11,0))*J1662</f>
        <v>0</v>
      </c>
      <c r="BR1662" s="173">
        <f t="shared" si="725"/>
        <v>0</v>
      </c>
      <c r="BS1662" s="173">
        <f>(AV1662*2500)*'P6 Verzekering'!$E$11</f>
        <v>0</v>
      </c>
      <c r="BT1662" s="173">
        <f>(AW1662*2500)*'P6 Verzekering'!$E$12</f>
        <v>0</v>
      </c>
      <c r="BU1662" s="173">
        <f>(L1662*2500)*'P6 Verzekering'!$E$13</f>
        <v>0</v>
      </c>
      <c r="BV1662" s="173">
        <f t="shared" si="726"/>
        <v>0</v>
      </c>
      <c r="BW1662"/>
      <c r="BX1662"/>
    </row>
    <row r="1663" spans="1:76">
      <c r="A1663" s="152" t="s">
        <v>2652</v>
      </c>
      <c r="B1663" s="152" t="s">
        <v>414</v>
      </c>
      <c r="C1663" s="152" t="s">
        <v>413</v>
      </c>
      <c r="D1663" s="152" t="s">
        <v>281</v>
      </c>
      <c r="E1663" s="152" t="s">
        <v>538</v>
      </c>
      <c r="F1663" s="153">
        <f t="shared" si="702"/>
        <v>10</v>
      </c>
      <c r="G1663" s="154">
        <v>1</v>
      </c>
      <c r="H1663" s="154">
        <f>IFERROR(VLOOKUP(B1663,'P2 Origin'!$C$21:$Q$176,15,FALSE),0)</f>
        <v>0</v>
      </c>
      <c r="I1663" s="154">
        <f>IFERROR(VLOOKUP(D1663,'P4 Destination'!$C$21:$Q$176,15,FALSE),0)</f>
        <v>0</v>
      </c>
      <c r="J1663" s="155">
        <v>1</v>
      </c>
      <c r="K1663" s="155"/>
      <c r="L1663" s="156">
        <v>0</v>
      </c>
      <c r="M1663" s="155">
        <v>0</v>
      </c>
      <c r="N1663" s="155">
        <v>0</v>
      </c>
      <c r="O1663" s="157">
        <f t="shared" si="703"/>
        <v>0</v>
      </c>
      <c r="P1663" s="158">
        <f t="shared" si="704"/>
        <v>0</v>
      </c>
      <c r="Q1663" s="159">
        <f>IFERROR(VLOOKUP(N1663,'P1 Intra-Europees'!$A$15:$H$25,3,0),0)*P1663</f>
        <v>0</v>
      </c>
      <c r="R1663" s="160">
        <f t="shared" si="705"/>
        <v>0</v>
      </c>
      <c r="S1663" s="159">
        <f>IFERROR(VLOOKUP(N1663,'P1 Intra-Europees'!$A$15:$H$25,4,0),0)*R1663</f>
        <v>0</v>
      </c>
      <c r="T1663" s="160">
        <f t="shared" si="706"/>
        <v>0</v>
      </c>
      <c r="U1663" s="159">
        <f>IFERROR(VLOOKUP(N1663,'P1 Intra-Europees'!$A$15:$H$25,5,0),0)*T1663</f>
        <v>0</v>
      </c>
      <c r="V1663" s="160">
        <f t="shared" si="707"/>
        <v>0</v>
      </c>
      <c r="W1663" s="159">
        <f>IFERROR(VLOOKUP(N1663,'P1 Intra-Europees'!$A$15:$H$25,6,0),0)*V1663</f>
        <v>0</v>
      </c>
      <c r="X1663" s="160">
        <f t="shared" si="708"/>
        <v>0</v>
      </c>
      <c r="Y1663" s="159">
        <f>IFERROR(VLOOKUP(N1663,'P1 Intra-Europees'!$A$15:$H$25,7,0),0)*X1663</f>
        <v>0</v>
      </c>
      <c r="Z1663" s="161">
        <f t="shared" si="709"/>
        <v>0</v>
      </c>
      <c r="AA1663" s="162">
        <f>IFERROR(VLOOKUP(N1663,'P1 Intra-Europees'!$A$15:$H$25,8,0),0)*Z1663</f>
        <v>0</v>
      </c>
      <c r="AB1663" s="163">
        <f t="shared" si="710"/>
        <v>0</v>
      </c>
      <c r="AC1663" s="157" t="str">
        <f>VLOOKUP(B1663,'P2 Origin'!$C$21:$O$176,13,0)</f>
        <v>USD</v>
      </c>
      <c r="AD1663" s="164">
        <f t="shared" si="711"/>
        <v>0</v>
      </c>
      <c r="AE1663" s="165">
        <f>IF(AU1663&gt;0.1,VLOOKUP(B1663,'P2 Origin'!$C$21:$M$176,3,0)*H1663,0)</f>
        <v>0</v>
      </c>
      <c r="AF1663" s="166">
        <f t="shared" si="712"/>
        <v>0</v>
      </c>
      <c r="AG1663" s="165">
        <f>(VLOOKUP(B1663,'P2 Origin'!$C$21:$M$176,4,0))*AF1663</f>
        <v>0</v>
      </c>
      <c r="AH1663" s="166">
        <f t="shared" si="713"/>
        <v>10</v>
      </c>
      <c r="AI1663" s="165">
        <f>(VLOOKUP(B1663,'P2 Origin'!$C$21:$M$176,5,0))*AH1663</f>
        <v>0</v>
      </c>
      <c r="AJ1663" s="166">
        <f t="shared" si="727"/>
        <v>0</v>
      </c>
      <c r="AK1663" s="165">
        <f>(VLOOKUP(B1663,'P2 Origin'!$C$21:$M$176,6,0))*AJ1663</f>
        <v>0</v>
      </c>
      <c r="AL1663" s="166">
        <f t="shared" si="714"/>
        <v>0</v>
      </c>
      <c r="AM1663" s="165">
        <f>(VLOOKUP($B1663,'P2 Origin'!$C$21:$M$176,7,0))*AL1663</f>
        <v>0</v>
      </c>
      <c r="AN1663" s="166">
        <f t="shared" si="715"/>
        <v>0</v>
      </c>
      <c r="AO1663" s="165">
        <f>(VLOOKUP($B1663,'P2 Origin'!$C$21:$M$176,8,0))*AN1663</f>
        <v>0</v>
      </c>
      <c r="AP1663" s="166">
        <f t="shared" si="716"/>
        <v>0</v>
      </c>
      <c r="AQ1663" s="165">
        <f>(VLOOKUP($B1663,'P2 Origin'!$C$21:$M$176,9,0))*AP1663</f>
        <v>0</v>
      </c>
      <c r="AR1663" s="155">
        <f t="shared" si="728"/>
        <v>1</v>
      </c>
      <c r="AS1663" s="164">
        <f>(VLOOKUP(B1663,'P2 Origin'!$C$21:$M$176,10,0))*K1663</f>
        <v>0</v>
      </c>
      <c r="AT1663" s="164">
        <f>(VLOOKUP(B1663,'P2 Origin'!$C$21:$M$176,11,0))*J1663</f>
        <v>0</v>
      </c>
      <c r="AU1663" s="167">
        <v>10</v>
      </c>
      <c r="AV1663" s="168">
        <v>10</v>
      </c>
      <c r="AW1663" s="169">
        <v>0</v>
      </c>
      <c r="AX1663" s="170">
        <f>IF(AU1663&gt;=0.1,'P3 Bureaumarge zee- en luchtvr.'!$D$12,0)</f>
        <v>0</v>
      </c>
      <c r="AY1663" s="163">
        <f t="shared" si="717"/>
        <v>0</v>
      </c>
      <c r="AZ1663" s="157" t="str">
        <f>VLOOKUP(D1663,'P4 Destination'!$C$21:$O$176,13,0)</f>
        <v>USD</v>
      </c>
      <c r="BA1663" s="164">
        <f t="shared" si="718"/>
        <v>0</v>
      </c>
      <c r="BB1663" s="171">
        <f>IF(AU1663&gt;0.1,(VLOOKUP(D1663,'P4 Destination'!$C$21:$M$176,3,0))*I1663,0)</f>
        <v>0</v>
      </c>
      <c r="BC1663" s="172">
        <f t="shared" si="719"/>
        <v>0</v>
      </c>
      <c r="BD1663" s="171">
        <f>(VLOOKUP($D1663,'P4 Destination'!$C$21:$M$176,4,0))*BC1663</f>
        <v>0</v>
      </c>
      <c r="BE1663" s="172">
        <f t="shared" si="720"/>
        <v>10</v>
      </c>
      <c r="BF1663" s="171">
        <f>(VLOOKUP($D1663,'P4 Destination'!$C$21:$M$176,5,0))*BE1663</f>
        <v>0</v>
      </c>
      <c r="BG1663" s="172">
        <f t="shared" si="721"/>
        <v>0</v>
      </c>
      <c r="BH1663" s="171">
        <f>(VLOOKUP($D1663,'P4 Destination'!$C$21:$M$176,6,0))*BG1663</f>
        <v>0</v>
      </c>
      <c r="BI1663" s="172">
        <f t="shared" si="722"/>
        <v>0</v>
      </c>
      <c r="BJ1663" s="171">
        <f>(VLOOKUP($D1663,'P4 Destination'!$C$21:$M$176,7,0))*BI1663</f>
        <v>0</v>
      </c>
      <c r="BK1663" s="172">
        <f t="shared" si="723"/>
        <v>0</v>
      </c>
      <c r="BL1663" s="171">
        <f>(VLOOKUP($D1663,'P4 Destination'!$C$21:$M$176,8,0))*BK1663</f>
        <v>0</v>
      </c>
      <c r="BM1663" s="172">
        <f t="shared" si="724"/>
        <v>0</v>
      </c>
      <c r="BN1663" s="171">
        <f>(VLOOKUP($D1663,'P4 Destination'!$C$21:$M$176,9,0))*BM1663</f>
        <v>0</v>
      </c>
      <c r="BO1663" s="154">
        <f t="shared" si="729"/>
        <v>1</v>
      </c>
      <c r="BP1663" s="171">
        <f>(VLOOKUP(D1663,'P4 Destination'!$C$21:$M$176,10,0))*K1663</f>
        <v>0</v>
      </c>
      <c r="BQ1663" s="171">
        <f>(VLOOKUP(D1663,'P4 Destination'!$C$21:$M$176,11,0))*J1663</f>
        <v>0</v>
      </c>
      <c r="BR1663" s="173">
        <f t="shared" si="725"/>
        <v>0</v>
      </c>
      <c r="BS1663" s="173">
        <f>(AV1663*2500)*'P6 Verzekering'!$E$11</f>
        <v>0</v>
      </c>
      <c r="BT1663" s="173">
        <f>(AW1663*2500)*'P6 Verzekering'!$E$12</f>
        <v>0</v>
      </c>
      <c r="BU1663" s="173">
        <f>(L1663*2500)*'P6 Verzekering'!$E$13</f>
        <v>0</v>
      </c>
      <c r="BV1663" s="173">
        <f t="shared" si="726"/>
        <v>0</v>
      </c>
      <c r="BW1663"/>
      <c r="BX1663"/>
    </row>
    <row r="1664" spans="1:76">
      <c r="A1664" s="152" t="s">
        <v>2654</v>
      </c>
      <c r="B1664" s="152" t="s">
        <v>271</v>
      </c>
      <c r="C1664" s="152" t="s">
        <v>270</v>
      </c>
      <c r="D1664" s="152" t="s">
        <v>219</v>
      </c>
      <c r="E1664" s="152" t="s">
        <v>219</v>
      </c>
      <c r="F1664" s="153">
        <f t="shared" si="702"/>
        <v>25</v>
      </c>
      <c r="G1664" s="154">
        <v>1</v>
      </c>
      <c r="H1664" s="154">
        <f>IFERROR(VLOOKUP(B1664,'P2 Origin'!$C$21:$Q$176,15,FALSE),0)</f>
        <v>0</v>
      </c>
      <c r="I1664" s="154">
        <f>IFERROR(VLOOKUP(D1664,'P4 Destination'!$C$21:$Q$176,15,FALSE),0)</f>
        <v>0</v>
      </c>
      <c r="J1664" s="155"/>
      <c r="K1664" s="155">
        <v>1</v>
      </c>
      <c r="L1664" s="156">
        <v>0</v>
      </c>
      <c r="M1664" s="155">
        <v>0</v>
      </c>
      <c r="N1664" s="155">
        <v>0</v>
      </c>
      <c r="O1664" s="157">
        <f t="shared" si="703"/>
        <v>0</v>
      </c>
      <c r="P1664" s="158">
        <f t="shared" si="704"/>
        <v>0</v>
      </c>
      <c r="Q1664" s="159">
        <f>IFERROR(VLOOKUP(N1664,'P1 Intra-Europees'!$A$15:$H$25,3,0),0)*P1664</f>
        <v>0</v>
      </c>
      <c r="R1664" s="160">
        <f t="shared" si="705"/>
        <v>0</v>
      </c>
      <c r="S1664" s="159">
        <f>IFERROR(VLOOKUP(N1664,'P1 Intra-Europees'!$A$15:$H$25,4,0),0)*R1664</f>
        <v>0</v>
      </c>
      <c r="T1664" s="160">
        <f t="shared" si="706"/>
        <v>0</v>
      </c>
      <c r="U1664" s="159">
        <f>IFERROR(VLOOKUP(N1664,'P1 Intra-Europees'!$A$15:$H$25,5,0),0)*T1664</f>
        <v>0</v>
      </c>
      <c r="V1664" s="160">
        <f t="shared" si="707"/>
        <v>0</v>
      </c>
      <c r="W1664" s="159">
        <f>IFERROR(VLOOKUP(N1664,'P1 Intra-Europees'!$A$15:$H$25,6,0),0)*V1664</f>
        <v>0</v>
      </c>
      <c r="X1664" s="160">
        <f t="shared" si="708"/>
        <v>0</v>
      </c>
      <c r="Y1664" s="159">
        <f>IFERROR(VLOOKUP(N1664,'P1 Intra-Europees'!$A$15:$H$25,7,0),0)*X1664</f>
        <v>0</v>
      </c>
      <c r="Z1664" s="161">
        <f t="shared" si="709"/>
        <v>0</v>
      </c>
      <c r="AA1664" s="162">
        <f>IFERROR(VLOOKUP(N1664,'P1 Intra-Europees'!$A$15:$H$25,8,0),0)*Z1664</f>
        <v>0</v>
      </c>
      <c r="AB1664" s="163">
        <f t="shared" si="710"/>
        <v>0</v>
      </c>
      <c r="AC1664" s="157" t="str">
        <f>VLOOKUP(B1664,'P2 Origin'!$C$21:$O$176,13,0)</f>
        <v>USD</v>
      </c>
      <c r="AD1664" s="164">
        <f t="shared" si="711"/>
        <v>0</v>
      </c>
      <c r="AE1664" s="165">
        <f>IF(AU1664&gt;0.1,VLOOKUP(B1664,'P2 Origin'!$C$21:$M$176,3,0)*H1664,0)</f>
        <v>0</v>
      </c>
      <c r="AF1664" s="166">
        <f t="shared" si="712"/>
        <v>0</v>
      </c>
      <c r="AG1664" s="165">
        <f>(VLOOKUP(B1664,'P2 Origin'!$C$21:$M$176,4,0))*AF1664</f>
        <v>0</v>
      </c>
      <c r="AH1664" s="166">
        <f t="shared" si="713"/>
        <v>0</v>
      </c>
      <c r="AI1664" s="165">
        <f>(VLOOKUP(B1664,'P2 Origin'!$C$21:$M$176,5,0))*AH1664</f>
        <v>0</v>
      </c>
      <c r="AJ1664" s="166">
        <f t="shared" si="727"/>
        <v>25</v>
      </c>
      <c r="AK1664" s="165">
        <f>(VLOOKUP(B1664,'P2 Origin'!$C$21:$M$176,6,0))*AJ1664</f>
        <v>0</v>
      </c>
      <c r="AL1664" s="166">
        <f t="shared" si="714"/>
        <v>0</v>
      </c>
      <c r="AM1664" s="165">
        <f>(VLOOKUP($B1664,'P2 Origin'!$C$21:$M$176,7,0))*AL1664</f>
        <v>0</v>
      </c>
      <c r="AN1664" s="166">
        <f t="shared" si="715"/>
        <v>0</v>
      </c>
      <c r="AO1664" s="165">
        <f>(VLOOKUP($B1664,'P2 Origin'!$C$21:$M$176,8,0))*AN1664</f>
        <v>0</v>
      </c>
      <c r="AP1664" s="166">
        <f t="shared" si="716"/>
        <v>0</v>
      </c>
      <c r="AQ1664" s="165">
        <f>(VLOOKUP($B1664,'P2 Origin'!$C$21:$M$176,9,0))*AP1664</f>
        <v>0</v>
      </c>
      <c r="AR1664" s="155">
        <f t="shared" si="728"/>
        <v>1</v>
      </c>
      <c r="AS1664" s="164">
        <f>(VLOOKUP(B1664,'P2 Origin'!$C$21:$M$176,10,0))*K1664</f>
        <v>0</v>
      </c>
      <c r="AT1664" s="164">
        <f>(VLOOKUP(B1664,'P2 Origin'!$C$21:$M$176,11,0))*J1664</f>
        <v>0</v>
      </c>
      <c r="AU1664" s="167">
        <v>25</v>
      </c>
      <c r="AV1664" s="168">
        <v>25</v>
      </c>
      <c r="AW1664" s="169">
        <v>0</v>
      </c>
      <c r="AX1664" s="170">
        <f>IF(AU1664&gt;=0.1,'P3 Bureaumarge zee- en luchtvr.'!$D$12,0)</f>
        <v>0</v>
      </c>
      <c r="AY1664" s="163">
        <f t="shared" si="717"/>
        <v>0</v>
      </c>
      <c r="AZ1664" s="157" t="str">
        <f>VLOOKUP(D1664,'P4 Destination'!$C$21:$O$176,13,0)</f>
        <v>EUR</v>
      </c>
      <c r="BA1664" s="164">
        <f t="shared" si="718"/>
        <v>0</v>
      </c>
      <c r="BB1664" s="171">
        <f>IF(AU1664&gt;0.1,(VLOOKUP(D1664,'P4 Destination'!$C$21:$M$176,3,0))*I1664,0)</f>
        <v>0</v>
      </c>
      <c r="BC1664" s="172">
        <f t="shared" si="719"/>
        <v>0</v>
      </c>
      <c r="BD1664" s="171">
        <f>(VLOOKUP($D1664,'P4 Destination'!$C$21:$M$176,4,0))*BC1664</f>
        <v>0</v>
      </c>
      <c r="BE1664" s="172">
        <f t="shared" si="720"/>
        <v>0</v>
      </c>
      <c r="BF1664" s="171">
        <f>(VLOOKUP($D1664,'P4 Destination'!$C$21:$M$176,5,0))*BE1664</f>
        <v>0</v>
      </c>
      <c r="BG1664" s="172">
        <f t="shared" si="721"/>
        <v>25</v>
      </c>
      <c r="BH1664" s="171">
        <f>(VLOOKUP($D1664,'P4 Destination'!$C$21:$M$176,6,0))*BG1664</f>
        <v>0</v>
      </c>
      <c r="BI1664" s="172">
        <f t="shared" si="722"/>
        <v>0</v>
      </c>
      <c r="BJ1664" s="171">
        <f>(VLOOKUP($D1664,'P4 Destination'!$C$21:$M$176,7,0))*BI1664</f>
        <v>0</v>
      </c>
      <c r="BK1664" s="172">
        <f t="shared" si="723"/>
        <v>0</v>
      </c>
      <c r="BL1664" s="171">
        <f>(VLOOKUP($D1664,'P4 Destination'!$C$21:$M$176,8,0))*BK1664</f>
        <v>0</v>
      </c>
      <c r="BM1664" s="172">
        <f t="shared" si="724"/>
        <v>0</v>
      </c>
      <c r="BN1664" s="171">
        <f>(VLOOKUP($D1664,'P4 Destination'!$C$21:$M$176,9,0))*BM1664</f>
        <v>0</v>
      </c>
      <c r="BO1664" s="154">
        <f t="shared" si="729"/>
        <v>1</v>
      </c>
      <c r="BP1664" s="171">
        <f>(VLOOKUP(D1664,'P4 Destination'!$C$21:$M$176,10,0))*K1664</f>
        <v>0</v>
      </c>
      <c r="BQ1664" s="171">
        <f>(VLOOKUP(D1664,'P4 Destination'!$C$21:$M$176,11,0))*J1664</f>
        <v>0</v>
      </c>
      <c r="BR1664" s="173">
        <f t="shared" si="725"/>
        <v>0</v>
      </c>
      <c r="BS1664" s="173">
        <f>(AV1664*2500)*'P6 Verzekering'!$E$11</f>
        <v>0</v>
      </c>
      <c r="BT1664" s="173">
        <f>(AW1664*2500)*'P6 Verzekering'!$E$12</f>
        <v>0</v>
      </c>
      <c r="BU1664" s="173">
        <f>(L1664*2500)*'P6 Verzekering'!$E$13</f>
        <v>0</v>
      </c>
      <c r="BV1664" s="173">
        <f t="shared" si="726"/>
        <v>0</v>
      </c>
      <c r="BW1664"/>
      <c r="BX1664"/>
    </row>
    <row r="1665" spans="1:76">
      <c r="A1665" s="152" t="s">
        <v>2658</v>
      </c>
      <c r="B1665" s="152" t="s">
        <v>271</v>
      </c>
      <c r="C1665" s="152" t="s">
        <v>270</v>
      </c>
      <c r="D1665" s="152" t="s">
        <v>219</v>
      </c>
      <c r="E1665" s="152" t="s">
        <v>219</v>
      </c>
      <c r="F1665" s="153">
        <f t="shared" si="702"/>
        <v>27</v>
      </c>
      <c r="G1665" s="154">
        <v>1</v>
      </c>
      <c r="H1665" s="154">
        <f>IFERROR(VLOOKUP(B1665,'P2 Origin'!$C$21:$Q$176,15,FALSE),0)</f>
        <v>0</v>
      </c>
      <c r="I1665" s="154">
        <f>IFERROR(VLOOKUP(D1665,'P4 Destination'!$C$21:$Q$176,15,FALSE),0)</f>
        <v>0</v>
      </c>
      <c r="J1665" s="155"/>
      <c r="K1665" s="155">
        <v>1</v>
      </c>
      <c r="L1665" s="156">
        <v>0</v>
      </c>
      <c r="M1665" s="155">
        <v>0</v>
      </c>
      <c r="N1665" s="155">
        <v>0</v>
      </c>
      <c r="O1665" s="157">
        <f t="shared" si="703"/>
        <v>0</v>
      </c>
      <c r="P1665" s="158">
        <f t="shared" si="704"/>
        <v>0</v>
      </c>
      <c r="Q1665" s="159">
        <f>IFERROR(VLOOKUP(N1665,'P1 Intra-Europees'!$A$15:$H$25,3,0),0)*P1665</f>
        <v>0</v>
      </c>
      <c r="R1665" s="160">
        <f t="shared" si="705"/>
        <v>0</v>
      </c>
      <c r="S1665" s="159">
        <f>IFERROR(VLOOKUP(N1665,'P1 Intra-Europees'!$A$15:$H$25,4,0),0)*R1665</f>
        <v>0</v>
      </c>
      <c r="T1665" s="160">
        <f t="shared" si="706"/>
        <v>0</v>
      </c>
      <c r="U1665" s="159">
        <f>IFERROR(VLOOKUP(N1665,'P1 Intra-Europees'!$A$15:$H$25,5,0),0)*T1665</f>
        <v>0</v>
      </c>
      <c r="V1665" s="160">
        <f t="shared" si="707"/>
        <v>0</v>
      </c>
      <c r="W1665" s="159">
        <f>IFERROR(VLOOKUP(N1665,'P1 Intra-Europees'!$A$15:$H$25,6,0),0)*V1665</f>
        <v>0</v>
      </c>
      <c r="X1665" s="160">
        <f t="shared" si="708"/>
        <v>0</v>
      </c>
      <c r="Y1665" s="159">
        <f>IFERROR(VLOOKUP(N1665,'P1 Intra-Europees'!$A$15:$H$25,7,0),0)*X1665</f>
        <v>0</v>
      </c>
      <c r="Z1665" s="161">
        <f t="shared" si="709"/>
        <v>0</v>
      </c>
      <c r="AA1665" s="162">
        <f>IFERROR(VLOOKUP(N1665,'P1 Intra-Europees'!$A$15:$H$25,8,0),0)*Z1665</f>
        <v>0</v>
      </c>
      <c r="AB1665" s="163">
        <f t="shared" si="710"/>
        <v>0</v>
      </c>
      <c r="AC1665" s="157" t="str">
        <f>VLOOKUP(B1665,'P2 Origin'!$C$21:$O$176,13,0)</f>
        <v>USD</v>
      </c>
      <c r="AD1665" s="164">
        <f t="shared" si="711"/>
        <v>0</v>
      </c>
      <c r="AE1665" s="165">
        <f>IF(AU1665&gt;0.1,VLOOKUP(B1665,'P2 Origin'!$C$21:$M$176,3,0)*H1665,0)</f>
        <v>0</v>
      </c>
      <c r="AF1665" s="166">
        <f t="shared" si="712"/>
        <v>0</v>
      </c>
      <c r="AG1665" s="165">
        <f>(VLOOKUP(B1665,'P2 Origin'!$C$21:$M$176,4,0))*AF1665</f>
        <v>0</v>
      </c>
      <c r="AH1665" s="166">
        <f t="shared" si="713"/>
        <v>0</v>
      </c>
      <c r="AI1665" s="165">
        <f>(VLOOKUP(B1665,'P2 Origin'!$C$21:$M$176,5,0))*AH1665</f>
        <v>0</v>
      </c>
      <c r="AJ1665" s="166">
        <f t="shared" si="727"/>
        <v>0</v>
      </c>
      <c r="AK1665" s="165">
        <f>(VLOOKUP(B1665,'P2 Origin'!$C$21:$M$176,6,0))*AJ1665</f>
        <v>0</v>
      </c>
      <c r="AL1665" s="166">
        <f t="shared" si="714"/>
        <v>27</v>
      </c>
      <c r="AM1665" s="165">
        <f>(VLOOKUP($B1665,'P2 Origin'!$C$21:$M$176,7,0))*AL1665</f>
        <v>0</v>
      </c>
      <c r="AN1665" s="166">
        <f t="shared" si="715"/>
        <v>0</v>
      </c>
      <c r="AO1665" s="165">
        <f>(VLOOKUP($B1665,'P2 Origin'!$C$21:$M$176,8,0))*AN1665</f>
        <v>0</v>
      </c>
      <c r="AP1665" s="166">
        <f t="shared" si="716"/>
        <v>0</v>
      </c>
      <c r="AQ1665" s="165">
        <f>(VLOOKUP($B1665,'P2 Origin'!$C$21:$M$176,9,0))*AP1665</f>
        <v>0</v>
      </c>
      <c r="AR1665" s="155">
        <f t="shared" si="728"/>
        <v>1</v>
      </c>
      <c r="AS1665" s="164">
        <f>(VLOOKUP(B1665,'P2 Origin'!$C$21:$M$176,10,0))*K1665</f>
        <v>0</v>
      </c>
      <c r="AT1665" s="164">
        <f>(VLOOKUP(B1665,'P2 Origin'!$C$21:$M$176,11,0))*J1665</f>
        <v>0</v>
      </c>
      <c r="AU1665" s="167">
        <v>27</v>
      </c>
      <c r="AV1665" s="168">
        <v>27</v>
      </c>
      <c r="AW1665" s="169">
        <v>0</v>
      </c>
      <c r="AX1665" s="170">
        <f>IF(AU1665&gt;=0.1,'P3 Bureaumarge zee- en luchtvr.'!$D$12,0)</f>
        <v>0</v>
      </c>
      <c r="AY1665" s="163">
        <f t="shared" si="717"/>
        <v>0</v>
      </c>
      <c r="AZ1665" s="157" t="str">
        <f>VLOOKUP(D1665,'P4 Destination'!$C$21:$O$176,13,0)</f>
        <v>EUR</v>
      </c>
      <c r="BA1665" s="164">
        <f t="shared" si="718"/>
        <v>0</v>
      </c>
      <c r="BB1665" s="171">
        <f>IF(AU1665&gt;0.1,(VLOOKUP(D1665,'P4 Destination'!$C$21:$M$176,3,0))*I1665,0)</f>
        <v>0</v>
      </c>
      <c r="BC1665" s="172">
        <f t="shared" si="719"/>
        <v>0</v>
      </c>
      <c r="BD1665" s="171">
        <f>(VLOOKUP($D1665,'P4 Destination'!$C$21:$M$176,4,0))*BC1665</f>
        <v>0</v>
      </c>
      <c r="BE1665" s="172">
        <f t="shared" si="720"/>
        <v>0</v>
      </c>
      <c r="BF1665" s="171">
        <f>(VLOOKUP($D1665,'P4 Destination'!$C$21:$M$176,5,0))*BE1665</f>
        <v>0</v>
      </c>
      <c r="BG1665" s="172">
        <f t="shared" si="721"/>
        <v>0</v>
      </c>
      <c r="BH1665" s="171">
        <f>(VLOOKUP($D1665,'P4 Destination'!$C$21:$M$176,6,0))*BG1665</f>
        <v>0</v>
      </c>
      <c r="BI1665" s="172">
        <f t="shared" si="722"/>
        <v>27</v>
      </c>
      <c r="BJ1665" s="171">
        <f>(VLOOKUP($D1665,'P4 Destination'!$C$21:$M$176,7,0))*BI1665</f>
        <v>0</v>
      </c>
      <c r="BK1665" s="172">
        <f t="shared" si="723"/>
        <v>0</v>
      </c>
      <c r="BL1665" s="171">
        <f>(VLOOKUP($D1665,'P4 Destination'!$C$21:$M$176,8,0))*BK1665</f>
        <v>0</v>
      </c>
      <c r="BM1665" s="172">
        <f t="shared" si="724"/>
        <v>0</v>
      </c>
      <c r="BN1665" s="171">
        <f>(VLOOKUP($D1665,'P4 Destination'!$C$21:$M$176,9,0))*BM1665</f>
        <v>0</v>
      </c>
      <c r="BO1665" s="154">
        <f t="shared" si="729"/>
        <v>1</v>
      </c>
      <c r="BP1665" s="171">
        <f>(VLOOKUP(D1665,'P4 Destination'!$C$21:$M$176,10,0))*K1665</f>
        <v>0</v>
      </c>
      <c r="BQ1665" s="171">
        <f>(VLOOKUP(D1665,'P4 Destination'!$C$21:$M$176,11,0))*J1665</f>
        <v>0</v>
      </c>
      <c r="BR1665" s="173">
        <f t="shared" si="725"/>
        <v>0</v>
      </c>
      <c r="BS1665" s="173">
        <f>(AV1665*2500)*'P6 Verzekering'!$E$11</f>
        <v>0</v>
      </c>
      <c r="BT1665" s="173">
        <f>(AW1665*2500)*'P6 Verzekering'!$E$12</f>
        <v>0</v>
      </c>
      <c r="BU1665" s="173">
        <f>(L1665*2500)*'P6 Verzekering'!$E$13</f>
        <v>0</v>
      </c>
      <c r="BV1665" s="173">
        <f t="shared" si="726"/>
        <v>0</v>
      </c>
      <c r="BW1665"/>
      <c r="BX1665"/>
    </row>
    <row r="1666" spans="1:76">
      <c r="A1666" s="152" t="s">
        <v>2659</v>
      </c>
      <c r="B1666" s="152" t="s">
        <v>271</v>
      </c>
      <c r="C1666" s="152" t="s">
        <v>270</v>
      </c>
      <c r="D1666" s="152" t="s">
        <v>219</v>
      </c>
      <c r="E1666" s="152" t="s">
        <v>219</v>
      </c>
      <c r="F1666" s="153">
        <f t="shared" si="702"/>
        <v>14</v>
      </c>
      <c r="G1666" s="154">
        <v>1</v>
      </c>
      <c r="H1666" s="154">
        <f>IFERROR(VLOOKUP(B1666,'P2 Origin'!$C$21:$Q$176,15,FALSE),0)</f>
        <v>0</v>
      </c>
      <c r="I1666" s="154">
        <f>IFERROR(VLOOKUP(D1666,'P4 Destination'!$C$21:$Q$176,15,FALSE),0)</f>
        <v>0</v>
      </c>
      <c r="J1666" s="155">
        <v>1</v>
      </c>
      <c r="K1666" s="155"/>
      <c r="L1666" s="156">
        <v>0</v>
      </c>
      <c r="M1666" s="155">
        <v>0</v>
      </c>
      <c r="N1666" s="155">
        <v>0</v>
      </c>
      <c r="O1666" s="157">
        <f t="shared" si="703"/>
        <v>0</v>
      </c>
      <c r="P1666" s="158">
        <f t="shared" si="704"/>
        <v>0</v>
      </c>
      <c r="Q1666" s="159">
        <f>IFERROR(VLOOKUP(N1666,'P1 Intra-Europees'!$A$15:$H$25,3,0),0)*P1666</f>
        <v>0</v>
      </c>
      <c r="R1666" s="160">
        <f t="shared" si="705"/>
        <v>0</v>
      </c>
      <c r="S1666" s="159">
        <f>IFERROR(VLOOKUP(N1666,'P1 Intra-Europees'!$A$15:$H$25,4,0),0)*R1666</f>
        <v>0</v>
      </c>
      <c r="T1666" s="160">
        <f t="shared" si="706"/>
        <v>0</v>
      </c>
      <c r="U1666" s="159">
        <f>IFERROR(VLOOKUP(N1666,'P1 Intra-Europees'!$A$15:$H$25,5,0),0)*T1666</f>
        <v>0</v>
      </c>
      <c r="V1666" s="160">
        <f t="shared" si="707"/>
        <v>0</v>
      </c>
      <c r="W1666" s="159">
        <f>IFERROR(VLOOKUP(N1666,'P1 Intra-Europees'!$A$15:$H$25,6,0),0)*V1666</f>
        <v>0</v>
      </c>
      <c r="X1666" s="160">
        <f t="shared" si="708"/>
        <v>0</v>
      </c>
      <c r="Y1666" s="159">
        <f>IFERROR(VLOOKUP(N1666,'P1 Intra-Europees'!$A$15:$H$25,7,0),0)*X1666</f>
        <v>0</v>
      </c>
      <c r="Z1666" s="161">
        <f t="shared" si="709"/>
        <v>0</v>
      </c>
      <c r="AA1666" s="162">
        <f>IFERROR(VLOOKUP(N1666,'P1 Intra-Europees'!$A$15:$H$25,8,0),0)*Z1666</f>
        <v>0</v>
      </c>
      <c r="AB1666" s="163">
        <f t="shared" si="710"/>
        <v>0</v>
      </c>
      <c r="AC1666" s="157" t="str">
        <f>VLOOKUP(B1666,'P2 Origin'!$C$21:$O$176,13,0)</f>
        <v>USD</v>
      </c>
      <c r="AD1666" s="164">
        <f t="shared" si="711"/>
        <v>0</v>
      </c>
      <c r="AE1666" s="165">
        <f>IF(AU1666&gt;0.1,VLOOKUP(B1666,'P2 Origin'!$C$21:$M$176,3,0)*H1666,0)</f>
        <v>0</v>
      </c>
      <c r="AF1666" s="166">
        <f t="shared" si="712"/>
        <v>0</v>
      </c>
      <c r="AG1666" s="165">
        <f>(VLOOKUP(B1666,'P2 Origin'!$C$21:$M$176,4,0))*AF1666</f>
        <v>0</v>
      </c>
      <c r="AH1666" s="166">
        <f t="shared" si="713"/>
        <v>14</v>
      </c>
      <c r="AI1666" s="165">
        <f>(VLOOKUP(B1666,'P2 Origin'!$C$21:$M$176,5,0))*AH1666</f>
        <v>0</v>
      </c>
      <c r="AJ1666" s="166">
        <f t="shared" si="727"/>
        <v>0</v>
      </c>
      <c r="AK1666" s="165">
        <f>(VLOOKUP(B1666,'P2 Origin'!$C$21:$M$176,6,0))*AJ1666</f>
        <v>0</v>
      </c>
      <c r="AL1666" s="166">
        <f t="shared" si="714"/>
        <v>0</v>
      </c>
      <c r="AM1666" s="165">
        <f>(VLOOKUP($B1666,'P2 Origin'!$C$21:$M$176,7,0))*AL1666</f>
        <v>0</v>
      </c>
      <c r="AN1666" s="166">
        <f t="shared" si="715"/>
        <v>0</v>
      </c>
      <c r="AO1666" s="165">
        <f>(VLOOKUP($B1666,'P2 Origin'!$C$21:$M$176,8,0))*AN1666</f>
        <v>0</v>
      </c>
      <c r="AP1666" s="166">
        <f t="shared" si="716"/>
        <v>0</v>
      </c>
      <c r="AQ1666" s="165">
        <f>(VLOOKUP($B1666,'P2 Origin'!$C$21:$M$176,9,0))*AP1666</f>
        <v>0</v>
      </c>
      <c r="AR1666" s="155">
        <f t="shared" si="728"/>
        <v>1</v>
      </c>
      <c r="AS1666" s="164">
        <f>(VLOOKUP(B1666,'P2 Origin'!$C$21:$M$176,10,0))*K1666</f>
        <v>0</v>
      </c>
      <c r="AT1666" s="164">
        <f>(VLOOKUP(B1666,'P2 Origin'!$C$21:$M$176,11,0))*J1666</f>
        <v>0</v>
      </c>
      <c r="AU1666" s="167">
        <v>14</v>
      </c>
      <c r="AV1666" s="168">
        <v>14</v>
      </c>
      <c r="AW1666" s="169">
        <v>0</v>
      </c>
      <c r="AX1666" s="170">
        <f>IF(AU1666&gt;=0.1,'P3 Bureaumarge zee- en luchtvr.'!$D$12,0)</f>
        <v>0</v>
      </c>
      <c r="AY1666" s="163">
        <f t="shared" si="717"/>
        <v>0</v>
      </c>
      <c r="AZ1666" s="157" t="str">
        <f>VLOOKUP(D1666,'P4 Destination'!$C$21:$O$176,13,0)</f>
        <v>EUR</v>
      </c>
      <c r="BA1666" s="164">
        <f t="shared" si="718"/>
        <v>0</v>
      </c>
      <c r="BB1666" s="171">
        <f>IF(AU1666&gt;0.1,(VLOOKUP(D1666,'P4 Destination'!$C$21:$M$176,3,0))*I1666,0)</f>
        <v>0</v>
      </c>
      <c r="BC1666" s="172">
        <f t="shared" si="719"/>
        <v>0</v>
      </c>
      <c r="BD1666" s="171">
        <f>(VLOOKUP($D1666,'P4 Destination'!$C$21:$M$176,4,0))*BC1666</f>
        <v>0</v>
      </c>
      <c r="BE1666" s="172">
        <f t="shared" si="720"/>
        <v>14</v>
      </c>
      <c r="BF1666" s="171">
        <f>(VLOOKUP($D1666,'P4 Destination'!$C$21:$M$176,5,0))*BE1666</f>
        <v>0</v>
      </c>
      <c r="BG1666" s="172">
        <f t="shared" si="721"/>
        <v>0</v>
      </c>
      <c r="BH1666" s="171">
        <f>(VLOOKUP($D1666,'P4 Destination'!$C$21:$M$176,6,0))*BG1666</f>
        <v>0</v>
      </c>
      <c r="BI1666" s="172">
        <f t="shared" si="722"/>
        <v>0</v>
      </c>
      <c r="BJ1666" s="171">
        <f>(VLOOKUP($D1666,'P4 Destination'!$C$21:$M$176,7,0))*BI1666</f>
        <v>0</v>
      </c>
      <c r="BK1666" s="172">
        <f t="shared" si="723"/>
        <v>0</v>
      </c>
      <c r="BL1666" s="171">
        <f>(VLOOKUP($D1666,'P4 Destination'!$C$21:$M$176,8,0))*BK1666</f>
        <v>0</v>
      </c>
      <c r="BM1666" s="172">
        <f t="shared" si="724"/>
        <v>0</v>
      </c>
      <c r="BN1666" s="171">
        <f>(VLOOKUP($D1666,'P4 Destination'!$C$21:$M$176,9,0))*BM1666</f>
        <v>0</v>
      </c>
      <c r="BO1666" s="154">
        <f t="shared" si="729"/>
        <v>1</v>
      </c>
      <c r="BP1666" s="171">
        <f>(VLOOKUP(D1666,'P4 Destination'!$C$21:$M$176,10,0))*K1666</f>
        <v>0</v>
      </c>
      <c r="BQ1666" s="171">
        <f>(VLOOKUP(D1666,'P4 Destination'!$C$21:$M$176,11,0))*J1666</f>
        <v>0</v>
      </c>
      <c r="BR1666" s="173">
        <f t="shared" si="725"/>
        <v>0</v>
      </c>
      <c r="BS1666" s="173">
        <f>(AV1666*2500)*'P6 Verzekering'!$E$11</f>
        <v>0</v>
      </c>
      <c r="BT1666" s="173">
        <f>(AW1666*2500)*'P6 Verzekering'!$E$12</f>
        <v>0</v>
      </c>
      <c r="BU1666" s="173">
        <f>(L1666*2500)*'P6 Verzekering'!$E$13</f>
        <v>0</v>
      </c>
      <c r="BV1666" s="173">
        <f t="shared" si="726"/>
        <v>0</v>
      </c>
      <c r="BW1666"/>
      <c r="BX1666"/>
    </row>
    <row r="1667" spans="1:76">
      <c r="A1667" s="152" t="s">
        <v>2660</v>
      </c>
      <c r="B1667" s="152" t="s">
        <v>271</v>
      </c>
      <c r="C1667" s="152" t="s">
        <v>270</v>
      </c>
      <c r="D1667" s="152" t="s">
        <v>219</v>
      </c>
      <c r="E1667" s="152" t="s">
        <v>219</v>
      </c>
      <c r="F1667" s="153">
        <f t="shared" si="702"/>
        <v>26</v>
      </c>
      <c r="G1667" s="154">
        <v>1</v>
      </c>
      <c r="H1667" s="154">
        <f>IFERROR(VLOOKUP(B1667,'P2 Origin'!$C$21:$Q$176,15,FALSE),0)</f>
        <v>0</v>
      </c>
      <c r="I1667" s="154">
        <f>IFERROR(VLOOKUP(D1667,'P4 Destination'!$C$21:$Q$176,15,FALSE),0)</f>
        <v>0</v>
      </c>
      <c r="J1667" s="155"/>
      <c r="K1667" s="155">
        <v>1</v>
      </c>
      <c r="L1667" s="156">
        <v>0</v>
      </c>
      <c r="M1667" s="155">
        <v>0</v>
      </c>
      <c r="N1667" s="155">
        <v>0</v>
      </c>
      <c r="O1667" s="157">
        <f t="shared" si="703"/>
        <v>0</v>
      </c>
      <c r="P1667" s="158">
        <f t="shared" si="704"/>
        <v>0</v>
      </c>
      <c r="Q1667" s="159">
        <f>IFERROR(VLOOKUP(N1667,'P1 Intra-Europees'!$A$15:$H$25,3,0),0)*P1667</f>
        <v>0</v>
      </c>
      <c r="R1667" s="160">
        <f t="shared" si="705"/>
        <v>0</v>
      </c>
      <c r="S1667" s="159">
        <f>IFERROR(VLOOKUP(N1667,'P1 Intra-Europees'!$A$15:$H$25,4,0),0)*R1667</f>
        <v>0</v>
      </c>
      <c r="T1667" s="160">
        <f t="shared" si="706"/>
        <v>0</v>
      </c>
      <c r="U1667" s="159">
        <f>IFERROR(VLOOKUP(N1667,'P1 Intra-Europees'!$A$15:$H$25,5,0),0)*T1667</f>
        <v>0</v>
      </c>
      <c r="V1667" s="160">
        <f t="shared" si="707"/>
        <v>0</v>
      </c>
      <c r="W1667" s="159">
        <f>IFERROR(VLOOKUP(N1667,'P1 Intra-Europees'!$A$15:$H$25,6,0),0)*V1667</f>
        <v>0</v>
      </c>
      <c r="X1667" s="160">
        <f t="shared" si="708"/>
        <v>0</v>
      </c>
      <c r="Y1667" s="159">
        <f>IFERROR(VLOOKUP(N1667,'P1 Intra-Europees'!$A$15:$H$25,7,0),0)*X1667</f>
        <v>0</v>
      </c>
      <c r="Z1667" s="161">
        <f t="shared" si="709"/>
        <v>0</v>
      </c>
      <c r="AA1667" s="162">
        <f>IFERROR(VLOOKUP(N1667,'P1 Intra-Europees'!$A$15:$H$25,8,0),0)*Z1667</f>
        <v>0</v>
      </c>
      <c r="AB1667" s="163">
        <f t="shared" si="710"/>
        <v>0</v>
      </c>
      <c r="AC1667" s="157" t="str">
        <f>VLOOKUP(B1667,'P2 Origin'!$C$21:$O$176,13,0)</f>
        <v>USD</v>
      </c>
      <c r="AD1667" s="164">
        <f t="shared" si="711"/>
        <v>0</v>
      </c>
      <c r="AE1667" s="165">
        <f>IF(AU1667&gt;0.1,VLOOKUP(B1667,'P2 Origin'!$C$21:$M$176,3,0)*H1667,0)</f>
        <v>0</v>
      </c>
      <c r="AF1667" s="166">
        <f t="shared" si="712"/>
        <v>0</v>
      </c>
      <c r="AG1667" s="165">
        <f>(VLOOKUP(B1667,'P2 Origin'!$C$21:$M$176,4,0))*AF1667</f>
        <v>0</v>
      </c>
      <c r="AH1667" s="166">
        <f t="shared" si="713"/>
        <v>0</v>
      </c>
      <c r="AI1667" s="165">
        <f>(VLOOKUP(B1667,'P2 Origin'!$C$21:$M$176,5,0))*AH1667</f>
        <v>0</v>
      </c>
      <c r="AJ1667" s="166">
        <f t="shared" si="727"/>
        <v>0</v>
      </c>
      <c r="AK1667" s="165">
        <f>(VLOOKUP(B1667,'P2 Origin'!$C$21:$M$176,6,0))*AJ1667</f>
        <v>0</v>
      </c>
      <c r="AL1667" s="166">
        <f t="shared" si="714"/>
        <v>26</v>
      </c>
      <c r="AM1667" s="165">
        <f>(VLOOKUP($B1667,'P2 Origin'!$C$21:$M$176,7,0))*AL1667</f>
        <v>0</v>
      </c>
      <c r="AN1667" s="166">
        <f t="shared" si="715"/>
        <v>0</v>
      </c>
      <c r="AO1667" s="165">
        <f>(VLOOKUP($B1667,'P2 Origin'!$C$21:$M$176,8,0))*AN1667</f>
        <v>0</v>
      </c>
      <c r="AP1667" s="166">
        <f t="shared" si="716"/>
        <v>0</v>
      </c>
      <c r="AQ1667" s="165">
        <f>(VLOOKUP($B1667,'P2 Origin'!$C$21:$M$176,9,0))*AP1667</f>
        <v>0</v>
      </c>
      <c r="AR1667" s="155">
        <f t="shared" si="728"/>
        <v>1</v>
      </c>
      <c r="AS1667" s="164">
        <f>(VLOOKUP(B1667,'P2 Origin'!$C$21:$M$176,10,0))*K1667</f>
        <v>0</v>
      </c>
      <c r="AT1667" s="164">
        <f>(VLOOKUP(B1667,'P2 Origin'!$C$21:$M$176,11,0))*J1667</f>
        <v>0</v>
      </c>
      <c r="AU1667" s="167">
        <v>26</v>
      </c>
      <c r="AV1667" s="168">
        <v>26</v>
      </c>
      <c r="AW1667" s="169">
        <v>0</v>
      </c>
      <c r="AX1667" s="170">
        <f>IF(AU1667&gt;=0.1,'P3 Bureaumarge zee- en luchtvr.'!$D$12,0)</f>
        <v>0</v>
      </c>
      <c r="AY1667" s="163">
        <f t="shared" si="717"/>
        <v>0</v>
      </c>
      <c r="AZ1667" s="157" t="str">
        <f>VLOOKUP(D1667,'P4 Destination'!$C$21:$O$176,13,0)</f>
        <v>EUR</v>
      </c>
      <c r="BA1667" s="164">
        <f t="shared" si="718"/>
        <v>0</v>
      </c>
      <c r="BB1667" s="171">
        <f>IF(AU1667&gt;0.1,(VLOOKUP(D1667,'P4 Destination'!$C$21:$M$176,3,0))*I1667,0)</f>
        <v>0</v>
      </c>
      <c r="BC1667" s="172">
        <f t="shared" si="719"/>
        <v>0</v>
      </c>
      <c r="BD1667" s="171">
        <f>(VLOOKUP($D1667,'P4 Destination'!$C$21:$M$176,4,0))*BC1667</f>
        <v>0</v>
      </c>
      <c r="BE1667" s="172">
        <f t="shared" si="720"/>
        <v>0</v>
      </c>
      <c r="BF1667" s="171">
        <f>(VLOOKUP($D1667,'P4 Destination'!$C$21:$M$176,5,0))*BE1667</f>
        <v>0</v>
      </c>
      <c r="BG1667" s="172">
        <f t="shared" si="721"/>
        <v>0</v>
      </c>
      <c r="BH1667" s="171">
        <f>(VLOOKUP($D1667,'P4 Destination'!$C$21:$M$176,6,0))*BG1667</f>
        <v>0</v>
      </c>
      <c r="BI1667" s="172">
        <f t="shared" si="722"/>
        <v>26</v>
      </c>
      <c r="BJ1667" s="171">
        <f>(VLOOKUP($D1667,'P4 Destination'!$C$21:$M$176,7,0))*BI1667</f>
        <v>0</v>
      </c>
      <c r="BK1667" s="172">
        <f t="shared" si="723"/>
        <v>0</v>
      </c>
      <c r="BL1667" s="171">
        <f>(VLOOKUP($D1667,'P4 Destination'!$C$21:$M$176,8,0))*BK1667</f>
        <v>0</v>
      </c>
      <c r="BM1667" s="172">
        <f t="shared" si="724"/>
        <v>0</v>
      </c>
      <c r="BN1667" s="171">
        <f>(VLOOKUP($D1667,'P4 Destination'!$C$21:$M$176,9,0))*BM1667</f>
        <v>0</v>
      </c>
      <c r="BO1667" s="154">
        <f t="shared" si="729"/>
        <v>1</v>
      </c>
      <c r="BP1667" s="171">
        <f>(VLOOKUP(D1667,'P4 Destination'!$C$21:$M$176,10,0))*K1667</f>
        <v>0</v>
      </c>
      <c r="BQ1667" s="171">
        <f>(VLOOKUP(D1667,'P4 Destination'!$C$21:$M$176,11,0))*J1667</f>
        <v>0</v>
      </c>
      <c r="BR1667" s="173">
        <f t="shared" si="725"/>
        <v>0</v>
      </c>
      <c r="BS1667" s="173">
        <f>(AV1667*2500)*'P6 Verzekering'!$E$11</f>
        <v>0</v>
      </c>
      <c r="BT1667" s="173">
        <f>(AW1667*2500)*'P6 Verzekering'!$E$12</f>
        <v>0</v>
      </c>
      <c r="BU1667" s="173">
        <f>(L1667*2500)*'P6 Verzekering'!$E$13</f>
        <v>0</v>
      </c>
      <c r="BV1667" s="173">
        <f t="shared" si="726"/>
        <v>0</v>
      </c>
      <c r="BW1667"/>
      <c r="BX1667"/>
    </row>
    <row r="1668" spans="1:76">
      <c r="A1668" s="152" t="s">
        <v>2662</v>
      </c>
      <c r="B1668" s="152" t="s">
        <v>271</v>
      </c>
      <c r="C1668" s="152" t="s">
        <v>270</v>
      </c>
      <c r="D1668" s="152" t="s">
        <v>219</v>
      </c>
      <c r="E1668" s="152" t="s">
        <v>219</v>
      </c>
      <c r="F1668" s="153">
        <f t="shared" si="702"/>
        <v>22</v>
      </c>
      <c r="G1668" s="154">
        <v>1</v>
      </c>
      <c r="H1668" s="154">
        <f>IFERROR(VLOOKUP(B1668,'P2 Origin'!$C$21:$Q$176,15,FALSE),0)</f>
        <v>0</v>
      </c>
      <c r="I1668" s="154">
        <f>IFERROR(VLOOKUP(D1668,'P4 Destination'!$C$21:$Q$176,15,FALSE),0)</f>
        <v>0</v>
      </c>
      <c r="J1668" s="155"/>
      <c r="K1668" s="155">
        <v>1</v>
      </c>
      <c r="L1668" s="156">
        <v>0</v>
      </c>
      <c r="M1668" s="155">
        <v>0</v>
      </c>
      <c r="N1668" s="155">
        <v>0</v>
      </c>
      <c r="O1668" s="157">
        <f t="shared" si="703"/>
        <v>0</v>
      </c>
      <c r="P1668" s="158">
        <f t="shared" si="704"/>
        <v>0</v>
      </c>
      <c r="Q1668" s="159">
        <f>IFERROR(VLOOKUP(N1668,'P1 Intra-Europees'!$A$15:$H$25,3,0),0)*P1668</f>
        <v>0</v>
      </c>
      <c r="R1668" s="160">
        <f t="shared" si="705"/>
        <v>0</v>
      </c>
      <c r="S1668" s="159">
        <f>IFERROR(VLOOKUP(N1668,'P1 Intra-Europees'!$A$15:$H$25,4,0),0)*R1668</f>
        <v>0</v>
      </c>
      <c r="T1668" s="160">
        <f t="shared" si="706"/>
        <v>0</v>
      </c>
      <c r="U1668" s="159">
        <f>IFERROR(VLOOKUP(N1668,'P1 Intra-Europees'!$A$15:$H$25,5,0),0)*T1668</f>
        <v>0</v>
      </c>
      <c r="V1668" s="160">
        <f t="shared" si="707"/>
        <v>0</v>
      </c>
      <c r="W1668" s="159">
        <f>IFERROR(VLOOKUP(N1668,'P1 Intra-Europees'!$A$15:$H$25,6,0),0)*V1668</f>
        <v>0</v>
      </c>
      <c r="X1668" s="160">
        <f t="shared" si="708"/>
        <v>0</v>
      </c>
      <c r="Y1668" s="159">
        <f>IFERROR(VLOOKUP(N1668,'P1 Intra-Europees'!$A$15:$H$25,7,0),0)*X1668</f>
        <v>0</v>
      </c>
      <c r="Z1668" s="161">
        <f t="shared" si="709"/>
        <v>0</v>
      </c>
      <c r="AA1668" s="162">
        <f>IFERROR(VLOOKUP(N1668,'P1 Intra-Europees'!$A$15:$H$25,8,0),0)*Z1668</f>
        <v>0</v>
      </c>
      <c r="AB1668" s="163">
        <f t="shared" si="710"/>
        <v>0</v>
      </c>
      <c r="AC1668" s="157" t="str">
        <f>VLOOKUP(B1668,'P2 Origin'!$C$21:$O$176,13,0)</f>
        <v>USD</v>
      </c>
      <c r="AD1668" s="164">
        <f t="shared" si="711"/>
        <v>0</v>
      </c>
      <c r="AE1668" s="165">
        <f>IF(AU1668&gt;0.1,VLOOKUP(B1668,'P2 Origin'!$C$21:$M$176,3,0)*H1668,0)</f>
        <v>0</v>
      </c>
      <c r="AF1668" s="166">
        <f t="shared" si="712"/>
        <v>0</v>
      </c>
      <c r="AG1668" s="165">
        <f>(VLOOKUP(B1668,'P2 Origin'!$C$21:$M$176,4,0))*AF1668</f>
        <v>0</v>
      </c>
      <c r="AH1668" s="166">
        <f t="shared" si="713"/>
        <v>0</v>
      </c>
      <c r="AI1668" s="165">
        <f>(VLOOKUP(B1668,'P2 Origin'!$C$21:$M$176,5,0))*AH1668</f>
        <v>0</v>
      </c>
      <c r="AJ1668" s="166">
        <f t="shared" si="727"/>
        <v>22</v>
      </c>
      <c r="AK1668" s="165">
        <f>(VLOOKUP(B1668,'P2 Origin'!$C$21:$M$176,6,0))*AJ1668</f>
        <v>0</v>
      </c>
      <c r="AL1668" s="166">
        <f t="shared" si="714"/>
        <v>0</v>
      </c>
      <c r="AM1668" s="165">
        <f>(VLOOKUP($B1668,'P2 Origin'!$C$21:$M$176,7,0))*AL1668</f>
        <v>0</v>
      </c>
      <c r="AN1668" s="166">
        <f t="shared" si="715"/>
        <v>0</v>
      </c>
      <c r="AO1668" s="165">
        <f>(VLOOKUP($B1668,'P2 Origin'!$C$21:$M$176,8,0))*AN1668</f>
        <v>0</v>
      </c>
      <c r="AP1668" s="166">
        <f t="shared" si="716"/>
        <v>0</v>
      </c>
      <c r="AQ1668" s="165">
        <f>(VLOOKUP($B1668,'P2 Origin'!$C$21:$M$176,9,0))*AP1668</f>
        <v>0</v>
      </c>
      <c r="AR1668" s="155">
        <f t="shared" si="728"/>
        <v>1</v>
      </c>
      <c r="AS1668" s="164">
        <f>(VLOOKUP(B1668,'P2 Origin'!$C$21:$M$176,10,0))*K1668</f>
        <v>0</v>
      </c>
      <c r="AT1668" s="164">
        <f>(VLOOKUP(B1668,'P2 Origin'!$C$21:$M$176,11,0))*J1668</f>
        <v>0</v>
      </c>
      <c r="AU1668" s="167">
        <v>22</v>
      </c>
      <c r="AV1668" s="168">
        <v>22</v>
      </c>
      <c r="AW1668" s="169">
        <v>0</v>
      </c>
      <c r="AX1668" s="170">
        <f>IF(AU1668&gt;=0.1,'P3 Bureaumarge zee- en luchtvr.'!$D$12,0)</f>
        <v>0</v>
      </c>
      <c r="AY1668" s="163">
        <f t="shared" si="717"/>
        <v>0</v>
      </c>
      <c r="AZ1668" s="157" t="str">
        <f>VLOOKUP(D1668,'P4 Destination'!$C$21:$O$176,13,0)</f>
        <v>EUR</v>
      </c>
      <c r="BA1668" s="164">
        <f t="shared" si="718"/>
        <v>0</v>
      </c>
      <c r="BB1668" s="171">
        <f>IF(AU1668&gt;0.1,(VLOOKUP(D1668,'P4 Destination'!$C$21:$M$176,3,0))*I1668,0)</f>
        <v>0</v>
      </c>
      <c r="BC1668" s="172">
        <f t="shared" si="719"/>
        <v>0</v>
      </c>
      <c r="BD1668" s="171">
        <f>(VLOOKUP($D1668,'P4 Destination'!$C$21:$M$176,4,0))*BC1668</f>
        <v>0</v>
      </c>
      <c r="BE1668" s="172">
        <f t="shared" si="720"/>
        <v>0</v>
      </c>
      <c r="BF1668" s="171">
        <f>(VLOOKUP($D1668,'P4 Destination'!$C$21:$M$176,5,0))*BE1668</f>
        <v>0</v>
      </c>
      <c r="BG1668" s="172">
        <f t="shared" si="721"/>
        <v>22</v>
      </c>
      <c r="BH1668" s="171">
        <f>(VLOOKUP($D1668,'P4 Destination'!$C$21:$M$176,6,0))*BG1668</f>
        <v>0</v>
      </c>
      <c r="BI1668" s="172">
        <f t="shared" si="722"/>
        <v>0</v>
      </c>
      <c r="BJ1668" s="171">
        <f>(VLOOKUP($D1668,'P4 Destination'!$C$21:$M$176,7,0))*BI1668</f>
        <v>0</v>
      </c>
      <c r="BK1668" s="172">
        <f t="shared" si="723"/>
        <v>0</v>
      </c>
      <c r="BL1668" s="171">
        <f>(VLOOKUP($D1668,'P4 Destination'!$C$21:$M$176,8,0))*BK1668</f>
        <v>0</v>
      </c>
      <c r="BM1668" s="172">
        <f t="shared" si="724"/>
        <v>0</v>
      </c>
      <c r="BN1668" s="171">
        <f>(VLOOKUP($D1668,'P4 Destination'!$C$21:$M$176,9,0))*BM1668</f>
        <v>0</v>
      </c>
      <c r="BO1668" s="154">
        <f t="shared" si="729"/>
        <v>1</v>
      </c>
      <c r="BP1668" s="171">
        <f>(VLOOKUP(D1668,'P4 Destination'!$C$21:$M$176,10,0))*K1668</f>
        <v>0</v>
      </c>
      <c r="BQ1668" s="171">
        <f>(VLOOKUP(D1668,'P4 Destination'!$C$21:$M$176,11,0))*J1668</f>
        <v>0</v>
      </c>
      <c r="BR1668" s="173">
        <f t="shared" si="725"/>
        <v>0</v>
      </c>
      <c r="BS1668" s="173">
        <f>(AV1668*2500)*'P6 Verzekering'!$E$11</f>
        <v>0</v>
      </c>
      <c r="BT1668" s="173">
        <f>(AW1668*2500)*'P6 Verzekering'!$E$12</f>
        <v>0</v>
      </c>
      <c r="BU1668" s="173">
        <f>(L1668*2500)*'P6 Verzekering'!$E$13</f>
        <v>0</v>
      </c>
      <c r="BV1668" s="173">
        <f t="shared" si="726"/>
        <v>0</v>
      </c>
      <c r="BW1668"/>
      <c r="BX1668"/>
    </row>
    <row r="1669" spans="1:76">
      <c r="A1669" s="152" t="s">
        <v>2668</v>
      </c>
      <c r="B1669" s="152" t="s">
        <v>271</v>
      </c>
      <c r="C1669" s="152" t="s">
        <v>270</v>
      </c>
      <c r="D1669" s="152" t="s">
        <v>219</v>
      </c>
      <c r="E1669" s="152" t="s">
        <v>219</v>
      </c>
      <c r="F1669" s="153">
        <f t="shared" si="702"/>
        <v>21</v>
      </c>
      <c r="G1669" s="154">
        <v>1</v>
      </c>
      <c r="H1669" s="154">
        <f>IFERROR(VLOOKUP(B1669,'P2 Origin'!$C$21:$Q$176,15,FALSE),0)</f>
        <v>0</v>
      </c>
      <c r="I1669" s="154">
        <f>IFERROR(VLOOKUP(D1669,'P4 Destination'!$C$21:$Q$176,15,FALSE),0)</f>
        <v>0</v>
      </c>
      <c r="J1669" s="155"/>
      <c r="K1669" s="155">
        <v>1</v>
      </c>
      <c r="L1669" s="156">
        <v>0</v>
      </c>
      <c r="M1669" s="155">
        <v>0</v>
      </c>
      <c r="N1669" s="155">
        <v>0</v>
      </c>
      <c r="O1669" s="157">
        <f t="shared" si="703"/>
        <v>0</v>
      </c>
      <c r="P1669" s="158">
        <f t="shared" si="704"/>
        <v>0</v>
      </c>
      <c r="Q1669" s="159">
        <f>IFERROR(VLOOKUP(N1669,'P1 Intra-Europees'!$A$15:$H$25,3,0),0)*P1669</f>
        <v>0</v>
      </c>
      <c r="R1669" s="160">
        <f t="shared" si="705"/>
        <v>0</v>
      </c>
      <c r="S1669" s="159">
        <f>IFERROR(VLOOKUP(N1669,'P1 Intra-Europees'!$A$15:$H$25,4,0),0)*R1669</f>
        <v>0</v>
      </c>
      <c r="T1669" s="160">
        <f t="shared" si="706"/>
        <v>0</v>
      </c>
      <c r="U1669" s="159">
        <f>IFERROR(VLOOKUP(N1669,'P1 Intra-Europees'!$A$15:$H$25,5,0),0)*T1669</f>
        <v>0</v>
      </c>
      <c r="V1669" s="160">
        <f t="shared" si="707"/>
        <v>0</v>
      </c>
      <c r="W1669" s="159">
        <f>IFERROR(VLOOKUP(N1669,'P1 Intra-Europees'!$A$15:$H$25,6,0),0)*V1669</f>
        <v>0</v>
      </c>
      <c r="X1669" s="160">
        <f t="shared" si="708"/>
        <v>0</v>
      </c>
      <c r="Y1669" s="159">
        <f>IFERROR(VLOOKUP(N1669,'P1 Intra-Europees'!$A$15:$H$25,7,0),0)*X1669</f>
        <v>0</v>
      </c>
      <c r="Z1669" s="161">
        <f t="shared" si="709"/>
        <v>0</v>
      </c>
      <c r="AA1669" s="162">
        <f>IFERROR(VLOOKUP(N1669,'P1 Intra-Europees'!$A$15:$H$25,8,0),0)*Z1669</f>
        <v>0</v>
      </c>
      <c r="AB1669" s="163">
        <f t="shared" si="710"/>
        <v>0</v>
      </c>
      <c r="AC1669" s="157" t="str">
        <f>VLOOKUP(B1669,'P2 Origin'!$C$21:$O$176,13,0)</f>
        <v>USD</v>
      </c>
      <c r="AD1669" s="164">
        <f t="shared" si="711"/>
        <v>0</v>
      </c>
      <c r="AE1669" s="165">
        <f>IF(AU1669&gt;0.1,VLOOKUP(B1669,'P2 Origin'!$C$21:$M$176,3,0)*H1669,0)</f>
        <v>0</v>
      </c>
      <c r="AF1669" s="166">
        <f t="shared" si="712"/>
        <v>0</v>
      </c>
      <c r="AG1669" s="165">
        <f>(VLOOKUP(B1669,'P2 Origin'!$C$21:$M$176,4,0))*AF1669</f>
        <v>0</v>
      </c>
      <c r="AH1669" s="166">
        <f t="shared" si="713"/>
        <v>0</v>
      </c>
      <c r="AI1669" s="165">
        <f>(VLOOKUP(B1669,'P2 Origin'!$C$21:$M$176,5,0))*AH1669</f>
        <v>0</v>
      </c>
      <c r="AJ1669" s="166">
        <f t="shared" si="727"/>
        <v>21</v>
      </c>
      <c r="AK1669" s="165">
        <f>(VLOOKUP(B1669,'P2 Origin'!$C$21:$M$176,6,0))*AJ1669</f>
        <v>0</v>
      </c>
      <c r="AL1669" s="166">
        <f t="shared" si="714"/>
        <v>0</v>
      </c>
      <c r="AM1669" s="165">
        <f>(VLOOKUP($B1669,'P2 Origin'!$C$21:$M$176,7,0))*AL1669</f>
        <v>0</v>
      </c>
      <c r="AN1669" s="166">
        <f t="shared" si="715"/>
        <v>0</v>
      </c>
      <c r="AO1669" s="165">
        <f>(VLOOKUP($B1669,'P2 Origin'!$C$21:$M$176,8,0))*AN1669</f>
        <v>0</v>
      </c>
      <c r="AP1669" s="166">
        <f t="shared" si="716"/>
        <v>0</v>
      </c>
      <c r="AQ1669" s="165">
        <f>(VLOOKUP($B1669,'P2 Origin'!$C$21:$M$176,9,0))*AP1669</f>
        <v>0</v>
      </c>
      <c r="AR1669" s="155">
        <f t="shared" si="728"/>
        <v>1</v>
      </c>
      <c r="AS1669" s="164">
        <f>(VLOOKUP(B1669,'P2 Origin'!$C$21:$M$176,10,0))*K1669</f>
        <v>0</v>
      </c>
      <c r="AT1669" s="164">
        <f>(VLOOKUP(B1669,'P2 Origin'!$C$21:$M$176,11,0))*J1669</f>
        <v>0</v>
      </c>
      <c r="AU1669" s="167">
        <v>21</v>
      </c>
      <c r="AV1669" s="168">
        <v>21</v>
      </c>
      <c r="AW1669" s="169">
        <v>0</v>
      </c>
      <c r="AX1669" s="170">
        <f>IF(AU1669&gt;=0.1,'P3 Bureaumarge zee- en luchtvr.'!$D$12,0)</f>
        <v>0</v>
      </c>
      <c r="AY1669" s="163">
        <f t="shared" si="717"/>
        <v>0</v>
      </c>
      <c r="AZ1669" s="157" t="str">
        <f>VLOOKUP(D1669,'P4 Destination'!$C$21:$O$176,13,0)</f>
        <v>EUR</v>
      </c>
      <c r="BA1669" s="164">
        <f t="shared" si="718"/>
        <v>0</v>
      </c>
      <c r="BB1669" s="171">
        <f>IF(AU1669&gt;0.1,(VLOOKUP(D1669,'P4 Destination'!$C$21:$M$176,3,0))*I1669,0)</f>
        <v>0</v>
      </c>
      <c r="BC1669" s="172">
        <f t="shared" si="719"/>
        <v>0</v>
      </c>
      <c r="BD1669" s="171">
        <f>(VLOOKUP($D1669,'P4 Destination'!$C$21:$M$176,4,0))*BC1669</f>
        <v>0</v>
      </c>
      <c r="BE1669" s="172">
        <f t="shared" si="720"/>
        <v>0</v>
      </c>
      <c r="BF1669" s="171">
        <f>(VLOOKUP($D1669,'P4 Destination'!$C$21:$M$176,5,0))*BE1669</f>
        <v>0</v>
      </c>
      <c r="BG1669" s="172">
        <f t="shared" si="721"/>
        <v>21</v>
      </c>
      <c r="BH1669" s="171">
        <f>(VLOOKUP($D1669,'P4 Destination'!$C$21:$M$176,6,0))*BG1669</f>
        <v>0</v>
      </c>
      <c r="BI1669" s="172">
        <f t="shared" si="722"/>
        <v>0</v>
      </c>
      <c r="BJ1669" s="171">
        <f>(VLOOKUP($D1669,'P4 Destination'!$C$21:$M$176,7,0))*BI1669</f>
        <v>0</v>
      </c>
      <c r="BK1669" s="172">
        <f t="shared" si="723"/>
        <v>0</v>
      </c>
      <c r="BL1669" s="171">
        <f>(VLOOKUP($D1669,'P4 Destination'!$C$21:$M$176,8,0))*BK1669</f>
        <v>0</v>
      </c>
      <c r="BM1669" s="172">
        <f t="shared" si="724"/>
        <v>0</v>
      </c>
      <c r="BN1669" s="171">
        <f>(VLOOKUP($D1669,'P4 Destination'!$C$21:$M$176,9,0))*BM1669</f>
        <v>0</v>
      </c>
      <c r="BO1669" s="154">
        <f t="shared" si="729"/>
        <v>1</v>
      </c>
      <c r="BP1669" s="171">
        <f>(VLOOKUP(D1669,'P4 Destination'!$C$21:$M$176,10,0))*K1669</f>
        <v>0</v>
      </c>
      <c r="BQ1669" s="171">
        <f>(VLOOKUP(D1669,'P4 Destination'!$C$21:$M$176,11,0))*J1669</f>
        <v>0</v>
      </c>
      <c r="BR1669" s="173">
        <f t="shared" si="725"/>
        <v>0</v>
      </c>
      <c r="BS1669" s="173">
        <f>(AV1669*2500)*'P6 Verzekering'!$E$11</f>
        <v>0</v>
      </c>
      <c r="BT1669" s="173">
        <f>(AW1669*2500)*'P6 Verzekering'!$E$12</f>
        <v>0</v>
      </c>
      <c r="BU1669" s="173">
        <f>(L1669*2500)*'P6 Verzekering'!$E$13</f>
        <v>0</v>
      </c>
      <c r="BV1669" s="173">
        <f t="shared" si="726"/>
        <v>0</v>
      </c>
      <c r="BW1669"/>
      <c r="BX1669"/>
    </row>
    <row r="1670" spans="1:76">
      <c r="A1670" s="152" t="s">
        <v>2673</v>
      </c>
      <c r="B1670" s="152" t="s">
        <v>271</v>
      </c>
      <c r="C1670" s="152" t="s">
        <v>270</v>
      </c>
      <c r="D1670" s="152" t="s">
        <v>219</v>
      </c>
      <c r="E1670" s="152" t="s">
        <v>219</v>
      </c>
      <c r="F1670" s="153">
        <f t="shared" si="702"/>
        <v>30</v>
      </c>
      <c r="G1670" s="154">
        <v>1</v>
      </c>
      <c r="H1670" s="154">
        <f>IFERROR(VLOOKUP(B1670,'P2 Origin'!$C$21:$Q$176,15,FALSE),0)</f>
        <v>0</v>
      </c>
      <c r="I1670" s="154">
        <f>IFERROR(VLOOKUP(D1670,'P4 Destination'!$C$21:$Q$176,15,FALSE),0)</f>
        <v>0</v>
      </c>
      <c r="J1670" s="155"/>
      <c r="K1670" s="155">
        <v>1</v>
      </c>
      <c r="L1670" s="156">
        <v>0</v>
      </c>
      <c r="M1670" s="155">
        <v>0</v>
      </c>
      <c r="N1670" s="155">
        <v>0</v>
      </c>
      <c r="O1670" s="157">
        <f t="shared" si="703"/>
        <v>0</v>
      </c>
      <c r="P1670" s="158">
        <f t="shared" si="704"/>
        <v>0</v>
      </c>
      <c r="Q1670" s="159">
        <f>IFERROR(VLOOKUP(N1670,'P1 Intra-Europees'!$A$15:$H$25,3,0),0)*P1670</f>
        <v>0</v>
      </c>
      <c r="R1670" s="160">
        <f t="shared" si="705"/>
        <v>0</v>
      </c>
      <c r="S1670" s="159">
        <f>IFERROR(VLOOKUP(N1670,'P1 Intra-Europees'!$A$15:$H$25,4,0),0)*R1670</f>
        <v>0</v>
      </c>
      <c r="T1670" s="160">
        <f t="shared" si="706"/>
        <v>0</v>
      </c>
      <c r="U1670" s="159">
        <f>IFERROR(VLOOKUP(N1670,'P1 Intra-Europees'!$A$15:$H$25,5,0),0)*T1670</f>
        <v>0</v>
      </c>
      <c r="V1670" s="160">
        <f t="shared" si="707"/>
        <v>0</v>
      </c>
      <c r="W1670" s="159">
        <f>IFERROR(VLOOKUP(N1670,'P1 Intra-Europees'!$A$15:$H$25,6,0),0)*V1670</f>
        <v>0</v>
      </c>
      <c r="X1670" s="160">
        <f t="shared" si="708"/>
        <v>0</v>
      </c>
      <c r="Y1670" s="159">
        <f>IFERROR(VLOOKUP(N1670,'P1 Intra-Europees'!$A$15:$H$25,7,0),0)*X1670</f>
        <v>0</v>
      </c>
      <c r="Z1670" s="161">
        <f t="shared" si="709"/>
        <v>0</v>
      </c>
      <c r="AA1670" s="162">
        <f>IFERROR(VLOOKUP(N1670,'P1 Intra-Europees'!$A$15:$H$25,8,0),0)*Z1670</f>
        <v>0</v>
      </c>
      <c r="AB1670" s="163">
        <f t="shared" si="710"/>
        <v>0</v>
      </c>
      <c r="AC1670" s="157" t="str">
        <f>VLOOKUP(B1670,'P2 Origin'!$C$21:$O$176,13,0)</f>
        <v>USD</v>
      </c>
      <c r="AD1670" s="164">
        <f t="shared" si="711"/>
        <v>0</v>
      </c>
      <c r="AE1670" s="165">
        <f>IF(AU1670&gt;0.1,VLOOKUP(B1670,'P2 Origin'!$C$21:$M$176,3,0)*H1670,0)</f>
        <v>0</v>
      </c>
      <c r="AF1670" s="166">
        <f t="shared" si="712"/>
        <v>0</v>
      </c>
      <c r="AG1670" s="165">
        <f>(VLOOKUP(B1670,'P2 Origin'!$C$21:$M$176,4,0))*AF1670</f>
        <v>0</v>
      </c>
      <c r="AH1670" s="166">
        <f t="shared" si="713"/>
        <v>0</v>
      </c>
      <c r="AI1670" s="165">
        <f>(VLOOKUP(B1670,'P2 Origin'!$C$21:$M$176,5,0))*AH1670</f>
        <v>0</v>
      </c>
      <c r="AJ1670" s="166">
        <f t="shared" si="727"/>
        <v>0</v>
      </c>
      <c r="AK1670" s="165">
        <f>(VLOOKUP(B1670,'P2 Origin'!$C$21:$M$176,6,0))*AJ1670</f>
        <v>0</v>
      </c>
      <c r="AL1670" s="166">
        <f t="shared" si="714"/>
        <v>30</v>
      </c>
      <c r="AM1670" s="165">
        <f>(VLOOKUP($B1670,'P2 Origin'!$C$21:$M$176,7,0))*AL1670</f>
        <v>0</v>
      </c>
      <c r="AN1670" s="166">
        <f t="shared" si="715"/>
        <v>0</v>
      </c>
      <c r="AO1670" s="165">
        <f>(VLOOKUP($B1670,'P2 Origin'!$C$21:$M$176,8,0))*AN1670</f>
        <v>0</v>
      </c>
      <c r="AP1670" s="166">
        <f t="shared" si="716"/>
        <v>0</v>
      </c>
      <c r="AQ1670" s="165">
        <f>(VLOOKUP($B1670,'P2 Origin'!$C$21:$M$176,9,0))*AP1670</f>
        <v>0</v>
      </c>
      <c r="AR1670" s="155">
        <f t="shared" si="728"/>
        <v>1</v>
      </c>
      <c r="AS1670" s="164">
        <f>(VLOOKUP(B1670,'P2 Origin'!$C$21:$M$176,10,0))*K1670</f>
        <v>0</v>
      </c>
      <c r="AT1670" s="164">
        <f>(VLOOKUP(B1670,'P2 Origin'!$C$21:$M$176,11,0))*J1670</f>
        <v>0</v>
      </c>
      <c r="AU1670" s="167">
        <v>30</v>
      </c>
      <c r="AV1670" s="168">
        <v>30</v>
      </c>
      <c r="AW1670" s="169">
        <v>0</v>
      </c>
      <c r="AX1670" s="170">
        <f>IF(AU1670&gt;=0.1,'P3 Bureaumarge zee- en luchtvr.'!$D$12,0)</f>
        <v>0</v>
      </c>
      <c r="AY1670" s="163">
        <f t="shared" si="717"/>
        <v>0</v>
      </c>
      <c r="AZ1670" s="157" t="str">
        <f>VLOOKUP(D1670,'P4 Destination'!$C$21:$O$176,13,0)</f>
        <v>EUR</v>
      </c>
      <c r="BA1670" s="164">
        <f t="shared" si="718"/>
        <v>0</v>
      </c>
      <c r="BB1670" s="171">
        <f>IF(AU1670&gt;0.1,(VLOOKUP(D1670,'P4 Destination'!$C$21:$M$176,3,0))*I1670,0)</f>
        <v>0</v>
      </c>
      <c r="BC1670" s="172">
        <f t="shared" si="719"/>
        <v>0</v>
      </c>
      <c r="BD1670" s="171">
        <f>(VLOOKUP($D1670,'P4 Destination'!$C$21:$M$176,4,0))*BC1670</f>
        <v>0</v>
      </c>
      <c r="BE1670" s="172">
        <f t="shared" si="720"/>
        <v>0</v>
      </c>
      <c r="BF1670" s="171">
        <f>(VLOOKUP($D1670,'P4 Destination'!$C$21:$M$176,5,0))*BE1670</f>
        <v>0</v>
      </c>
      <c r="BG1670" s="172">
        <f t="shared" si="721"/>
        <v>0</v>
      </c>
      <c r="BH1670" s="171">
        <f>(VLOOKUP($D1670,'P4 Destination'!$C$21:$M$176,6,0))*BG1670</f>
        <v>0</v>
      </c>
      <c r="BI1670" s="172">
        <f t="shared" si="722"/>
        <v>30</v>
      </c>
      <c r="BJ1670" s="171">
        <f>(VLOOKUP($D1670,'P4 Destination'!$C$21:$M$176,7,0))*BI1670</f>
        <v>0</v>
      </c>
      <c r="BK1670" s="172">
        <f t="shared" si="723"/>
        <v>0</v>
      </c>
      <c r="BL1670" s="171">
        <f>(VLOOKUP($D1670,'P4 Destination'!$C$21:$M$176,8,0))*BK1670</f>
        <v>0</v>
      </c>
      <c r="BM1670" s="172">
        <f t="shared" si="724"/>
        <v>0</v>
      </c>
      <c r="BN1670" s="171">
        <f>(VLOOKUP($D1670,'P4 Destination'!$C$21:$M$176,9,0))*BM1670</f>
        <v>0</v>
      </c>
      <c r="BO1670" s="154">
        <f t="shared" si="729"/>
        <v>1</v>
      </c>
      <c r="BP1670" s="171">
        <f>(VLOOKUP(D1670,'P4 Destination'!$C$21:$M$176,10,0))*K1670</f>
        <v>0</v>
      </c>
      <c r="BQ1670" s="171">
        <f>(VLOOKUP(D1670,'P4 Destination'!$C$21:$M$176,11,0))*J1670</f>
        <v>0</v>
      </c>
      <c r="BR1670" s="173">
        <f t="shared" si="725"/>
        <v>0</v>
      </c>
      <c r="BS1670" s="173">
        <f>(AV1670*2500)*'P6 Verzekering'!$E$11</f>
        <v>0</v>
      </c>
      <c r="BT1670" s="173">
        <f>(AW1670*2500)*'P6 Verzekering'!$E$12</f>
        <v>0</v>
      </c>
      <c r="BU1670" s="173">
        <f>(L1670*2500)*'P6 Verzekering'!$E$13</f>
        <v>0</v>
      </c>
      <c r="BV1670" s="173">
        <f t="shared" si="726"/>
        <v>0</v>
      </c>
      <c r="BW1670"/>
      <c r="BX1670"/>
    </row>
    <row r="1671" spans="1:76">
      <c r="A1671" s="152" t="s">
        <v>2674</v>
      </c>
      <c r="B1671" s="152" t="s">
        <v>271</v>
      </c>
      <c r="C1671" s="152" t="s">
        <v>270</v>
      </c>
      <c r="D1671" s="152" t="s">
        <v>219</v>
      </c>
      <c r="E1671" s="152" t="s">
        <v>219</v>
      </c>
      <c r="F1671" s="153">
        <f t="shared" si="702"/>
        <v>37</v>
      </c>
      <c r="G1671" s="154">
        <v>1</v>
      </c>
      <c r="H1671" s="154">
        <f>IFERROR(VLOOKUP(B1671,'P2 Origin'!$C$21:$Q$176,15,FALSE),0)</f>
        <v>0</v>
      </c>
      <c r="I1671" s="154">
        <f>IFERROR(VLOOKUP(D1671,'P4 Destination'!$C$21:$Q$176,15,FALSE),0)</f>
        <v>0</v>
      </c>
      <c r="J1671" s="155"/>
      <c r="K1671" s="155">
        <v>1</v>
      </c>
      <c r="L1671" s="156">
        <v>0</v>
      </c>
      <c r="M1671" s="155">
        <v>0</v>
      </c>
      <c r="N1671" s="155">
        <v>0</v>
      </c>
      <c r="O1671" s="157">
        <f t="shared" si="703"/>
        <v>0</v>
      </c>
      <c r="P1671" s="158">
        <f t="shared" si="704"/>
        <v>0</v>
      </c>
      <c r="Q1671" s="159">
        <f>IFERROR(VLOOKUP(N1671,'P1 Intra-Europees'!$A$15:$H$25,3,0),0)*P1671</f>
        <v>0</v>
      </c>
      <c r="R1671" s="160">
        <f t="shared" si="705"/>
        <v>0</v>
      </c>
      <c r="S1671" s="159">
        <f>IFERROR(VLOOKUP(N1671,'P1 Intra-Europees'!$A$15:$H$25,4,0),0)*R1671</f>
        <v>0</v>
      </c>
      <c r="T1671" s="160">
        <f t="shared" si="706"/>
        <v>0</v>
      </c>
      <c r="U1671" s="159">
        <f>IFERROR(VLOOKUP(N1671,'P1 Intra-Europees'!$A$15:$H$25,5,0),0)*T1671</f>
        <v>0</v>
      </c>
      <c r="V1671" s="160">
        <f t="shared" si="707"/>
        <v>0</v>
      </c>
      <c r="W1671" s="159">
        <f>IFERROR(VLOOKUP(N1671,'P1 Intra-Europees'!$A$15:$H$25,6,0),0)*V1671</f>
        <v>0</v>
      </c>
      <c r="X1671" s="160">
        <f t="shared" si="708"/>
        <v>0</v>
      </c>
      <c r="Y1671" s="159">
        <f>IFERROR(VLOOKUP(N1671,'P1 Intra-Europees'!$A$15:$H$25,7,0),0)*X1671</f>
        <v>0</v>
      </c>
      <c r="Z1671" s="161">
        <f t="shared" si="709"/>
        <v>0</v>
      </c>
      <c r="AA1671" s="162">
        <f>IFERROR(VLOOKUP(N1671,'P1 Intra-Europees'!$A$15:$H$25,8,0),0)*Z1671</f>
        <v>0</v>
      </c>
      <c r="AB1671" s="163">
        <f t="shared" si="710"/>
        <v>0</v>
      </c>
      <c r="AC1671" s="157" t="str">
        <f>VLOOKUP(B1671,'P2 Origin'!$C$21:$O$176,13,0)</f>
        <v>USD</v>
      </c>
      <c r="AD1671" s="164">
        <f t="shared" si="711"/>
        <v>0</v>
      </c>
      <c r="AE1671" s="165">
        <f>IF(AU1671&gt;0.1,VLOOKUP(B1671,'P2 Origin'!$C$21:$M$176,3,0)*H1671,0)</f>
        <v>0</v>
      </c>
      <c r="AF1671" s="166">
        <f t="shared" si="712"/>
        <v>0</v>
      </c>
      <c r="AG1671" s="165">
        <f>(VLOOKUP(B1671,'P2 Origin'!$C$21:$M$176,4,0))*AF1671</f>
        <v>0</v>
      </c>
      <c r="AH1671" s="166">
        <f t="shared" si="713"/>
        <v>0</v>
      </c>
      <c r="AI1671" s="165">
        <f>(VLOOKUP(B1671,'P2 Origin'!$C$21:$M$176,5,0))*AH1671</f>
        <v>0</v>
      </c>
      <c r="AJ1671" s="166">
        <f t="shared" si="727"/>
        <v>0</v>
      </c>
      <c r="AK1671" s="165">
        <f>(VLOOKUP(B1671,'P2 Origin'!$C$21:$M$176,6,0))*AJ1671</f>
        <v>0</v>
      </c>
      <c r="AL1671" s="166">
        <f t="shared" si="714"/>
        <v>0</v>
      </c>
      <c r="AM1671" s="165">
        <f>(VLOOKUP($B1671,'P2 Origin'!$C$21:$M$176,7,0))*AL1671</f>
        <v>0</v>
      </c>
      <c r="AN1671" s="166">
        <f t="shared" si="715"/>
        <v>37</v>
      </c>
      <c r="AO1671" s="165">
        <f>(VLOOKUP($B1671,'P2 Origin'!$C$21:$M$176,8,0))*AN1671</f>
        <v>0</v>
      </c>
      <c r="AP1671" s="166">
        <f t="shared" si="716"/>
        <v>0</v>
      </c>
      <c r="AQ1671" s="165">
        <f>(VLOOKUP($B1671,'P2 Origin'!$C$21:$M$176,9,0))*AP1671</f>
        <v>0</v>
      </c>
      <c r="AR1671" s="155">
        <f t="shared" si="728"/>
        <v>1</v>
      </c>
      <c r="AS1671" s="164">
        <f>(VLOOKUP(B1671,'P2 Origin'!$C$21:$M$176,10,0))*K1671</f>
        <v>0</v>
      </c>
      <c r="AT1671" s="164">
        <f>(VLOOKUP(B1671,'P2 Origin'!$C$21:$M$176,11,0))*J1671</f>
        <v>0</v>
      </c>
      <c r="AU1671" s="167">
        <v>37</v>
      </c>
      <c r="AV1671" s="168">
        <v>37</v>
      </c>
      <c r="AW1671" s="169">
        <v>0</v>
      </c>
      <c r="AX1671" s="170">
        <f>IF(AU1671&gt;=0.1,'P3 Bureaumarge zee- en luchtvr.'!$D$12,0)</f>
        <v>0</v>
      </c>
      <c r="AY1671" s="163">
        <f t="shared" si="717"/>
        <v>0</v>
      </c>
      <c r="AZ1671" s="157" t="str">
        <f>VLOOKUP(D1671,'P4 Destination'!$C$21:$O$176,13,0)</f>
        <v>EUR</v>
      </c>
      <c r="BA1671" s="164">
        <f t="shared" si="718"/>
        <v>0</v>
      </c>
      <c r="BB1671" s="171">
        <f>IF(AU1671&gt;0.1,(VLOOKUP(D1671,'P4 Destination'!$C$21:$M$176,3,0))*I1671,0)</f>
        <v>0</v>
      </c>
      <c r="BC1671" s="172">
        <f t="shared" si="719"/>
        <v>0</v>
      </c>
      <c r="BD1671" s="171">
        <f>(VLOOKUP($D1671,'P4 Destination'!$C$21:$M$176,4,0))*BC1671</f>
        <v>0</v>
      </c>
      <c r="BE1671" s="172">
        <f t="shared" si="720"/>
        <v>0</v>
      </c>
      <c r="BF1671" s="171">
        <f>(VLOOKUP($D1671,'P4 Destination'!$C$21:$M$176,5,0))*BE1671</f>
        <v>0</v>
      </c>
      <c r="BG1671" s="172">
        <f t="shared" si="721"/>
        <v>0</v>
      </c>
      <c r="BH1671" s="171">
        <f>(VLOOKUP($D1671,'P4 Destination'!$C$21:$M$176,6,0))*BG1671</f>
        <v>0</v>
      </c>
      <c r="BI1671" s="172">
        <f t="shared" si="722"/>
        <v>0</v>
      </c>
      <c r="BJ1671" s="171">
        <f>(VLOOKUP($D1671,'P4 Destination'!$C$21:$M$176,7,0))*BI1671</f>
        <v>0</v>
      </c>
      <c r="BK1671" s="172">
        <f t="shared" si="723"/>
        <v>37</v>
      </c>
      <c r="BL1671" s="171">
        <f>(VLOOKUP($D1671,'P4 Destination'!$C$21:$M$176,8,0))*BK1671</f>
        <v>0</v>
      </c>
      <c r="BM1671" s="172">
        <f t="shared" si="724"/>
        <v>0</v>
      </c>
      <c r="BN1671" s="171">
        <f>(VLOOKUP($D1671,'P4 Destination'!$C$21:$M$176,9,0))*BM1671</f>
        <v>0</v>
      </c>
      <c r="BO1671" s="154">
        <f t="shared" si="729"/>
        <v>1</v>
      </c>
      <c r="BP1671" s="171">
        <f>(VLOOKUP(D1671,'P4 Destination'!$C$21:$M$176,10,0))*K1671</f>
        <v>0</v>
      </c>
      <c r="BQ1671" s="171">
        <f>(VLOOKUP(D1671,'P4 Destination'!$C$21:$M$176,11,0))*J1671</f>
        <v>0</v>
      </c>
      <c r="BR1671" s="173">
        <f t="shared" si="725"/>
        <v>0</v>
      </c>
      <c r="BS1671" s="173">
        <f>(AV1671*2500)*'P6 Verzekering'!$E$11</f>
        <v>0</v>
      </c>
      <c r="BT1671" s="173">
        <f>(AW1671*2500)*'P6 Verzekering'!$E$12</f>
        <v>0</v>
      </c>
      <c r="BU1671" s="173">
        <f>(L1671*2500)*'P6 Verzekering'!$E$13</f>
        <v>0</v>
      </c>
      <c r="BV1671" s="173">
        <f t="shared" si="726"/>
        <v>0</v>
      </c>
      <c r="BW1671"/>
      <c r="BX1671"/>
    </row>
    <row r="1672" spans="1:76">
      <c r="A1672" s="152" t="s">
        <v>2679</v>
      </c>
      <c r="B1672" s="152" t="s">
        <v>414</v>
      </c>
      <c r="C1672" s="152" t="s">
        <v>413</v>
      </c>
      <c r="D1672" s="152" t="s">
        <v>414</v>
      </c>
      <c r="E1672" s="152" t="s">
        <v>413</v>
      </c>
      <c r="F1672" s="153">
        <f t="shared" si="702"/>
        <v>15</v>
      </c>
      <c r="G1672" s="154">
        <v>1</v>
      </c>
      <c r="H1672" s="154">
        <f>IFERROR(VLOOKUP(B1672,'P2 Origin'!$C$21:$Q$176,15,FALSE),0)</f>
        <v>0</v>
      </c>
      <c r="I1672" s="154">
        <f>IFERROR(VLOOKUP(D1672,'P4 Destination'!$C$21:$Q$176,15,FALSE),0)</f>
        <v>0</v>
      </c>
      <c r="J1672" s="155">
        <v>1</v>
      </c>
      <c r="K1672" s="155"/>
      <c r="L1672" s="156">
        <v>0</v>
      </c>
      <c r="M1672" s="155">
        <v>0</v>
      </c>
      <c r="N1672" s="155">
        <v>0</v>
      </c>
      <c r="O1672" s="157">
        <f t="shared" si="703"/>
        <v>0</v>
      </c>
      <c r="P1672" s="158">
        <f t="shared" si="704"/>
        <v>0</v>
      </c>
      <c r="Q1672" s="159">
        <f>IFERROR(VLOOKUP(N1672,'P1 Intra-Europees'!$A$15:$H$25,3,0),0)*P1672</f>
        <v>0</v>
      </c>
      <c r="R1672" s="160">
        <f t="shared" si="705"/>
        <v>0</v>
      </c>
      <c r="S1672" s="159">
        <f>IFERROR(VLOOKUP(N1672,'P1 Intra-Europees'!$A$15:$H$25,4,0),0)*R1672</f>
        <v>0</v>
      </c>
      <c r="T1672" s="160">
        <f t="shared" si="706"/>
        <v>0</v>
      </c>
      <c r="U1672" s="159">
        <f>IFERROR(VLOOKUP(N1672,'P1 Intra-Europees'!$A$15:$H$25,5,0),0)*T1672</f>
        <v>0</v>
      </c>
      <c r="V1672" s="160">
        <f t="shared" si="707"/>
        <v>0</v>
      </c>
      <c r="W1672" s="159">
        <f>IFERROR(VLOOKUP(N1672,'P1 Intra-Europees'!$A$15:$H$25,6,0),0)*V1672</f>
        <v>0</v>
      </c>
      <c r="X1672" s="160">
        <f t="shared" si="708"/>
        <v>0</v>
      </c>
      <c r="Y1672" s="159">
        <f>IFERROR(VLOOKUP(N1672,'P1 Intra-Europees'!$A$15:$H$25,7,0),0)*X1672</f>
        <v>0</v>
      </c>
      <c r="Z1672" s="161">
        <f t="shared" si="709"/>
        <v>0</v>
      </c>
      <c r="AA1672" s="162">
        <f>IFERROR(VLOOKUP(N1672,'P1 Intra-Europees'!$A$15:$H$25,8,0),0)*Z1672</f>
        <v>0</v>
      </c>
      <c r="AB1672" s="163">
        <f t="shared" si="710"/>
        <v>0</v>
      </c>
      <c r="AC1672" s="157" t="str">
        <f>VLOOKUP(B1672,'P2 Origin'!$C$21:$O$176,13,0)</f>
        <v>USD</v>
      </c>
      <c r="AD1672" s="164">
        <f t="shared" si="711"/>
        <v>0</v>
      </c>
      <c r="AE1672" s="165">
        <f>IF(AU1672&gt;0.1,VLOOKUP(B1672,'P2 Origin'!$C$21:$M$176,3,0)*H1672,0)</f>
        <v>0</v>
      </c>
      <c r="AF1672" s="166">
        <f t="shared" si="712"/>
        <v>0</v>
      </c>
      <c r="AG1672" s="165">
        <f>(VLOOKUP(B1672,'P2 Origin'!$C$21:$M$176,4,0))*AF1672</f>
        <v>0</v>
      </c>
      <c r="AH1672" s="166">
        <f t="shared" si="713"/>
        <v>15</v>
      </c>
      <c r="AI1672" s="165">
        <f>(VLOOKUP(B1672,'P2 Origin'!$C$21:$M$176,5,0))*AH1672</f>
        <v>0</v>
      </c>
      <c r="AJ1672" s="166">
        <f t="shared" si="727"/>
        <v>0</v>
      </c>
      <c r="AK1672" s="165">
        <f>(VLOOKUP(B1672,'P2 Origin'!$C$21:$M$176,6,0))*AJ1672</f>
        <v>0</v>
      </c>
      <c r="AL1672" s="166">
        <f t="shared" si="714"/>
        <v>0</v>
      </c>
      <c r="AM1672" s="165">
        <f>(VLOOKUP($B1672,'P2 Origin'!$C$21:$M$176,7,0))*AL1672</f>
        <v>0</v>
      </c>
      <c r="AN1672" s="166">
        <f t="shared" si="715"/>
        <v>0</v>
      </c>
      <c r="AO1672" s="165">
        <f>(VLOOKUP($B1672,'P2 Origin'!$C$21:$M$176,8,0))*AN1672</f>
        <v>0</v>
      </c>
      <c r="AP1672" s="166">
        <f t="shared" si="716"/>
        <v>0</v>
      </c>
      <c r="AQ1672" s="165">
        <f>(VLOOKUP($B1672,'P2 Origin'!$C$21:$M$176,9,0))*AP1672</f>
        <v>0</v>
      </c>
      <c r="AR1672" s="155">
        <f t="shared" si="728"/>
        <v>1</v>
      </c>
      <c r="AS1672" s="164">
        <f>(VLOOKUP(B1672,'P2 Origin'!$C$21:$M$176,10,0))*K1672</f>
        <v>0</v>
      </c>
      <c r="AT1672" s="164">
        <f>(VLOOKUP(B1672,'P2 Origin'!$C$21:$M$176,11,0))*J1672</f>
        <v>0</v>
      </c>
      <c r="AU1672" s="167">
        <v>15</v>
      </c>
      <c r="AV1672" s="168">
        <v>15</v>
      </c>
      <c r="AW1672" s="169">
        <v>0</v>
      </c>
      <c r="AX1672" s="170">
        <f>IF(AU1672&gt;=0.1,'P3 Bureaumarge zee- en luchtvr.'!$D$12,0)</f>
        <v>0</v>
      </c>
      <c r="AY1672" s="163">
        <f t="shared" si="717"/>
        <v>0</v>
      </c>
      <c r="AZ1672" s="157" t="str">
        <f>VLOOKUP(D1672,'P4 Destination'!$C$21:$O$176,13,0)</f>
        <v>USD</v>
      </c>
      <c r="BA1672" s="164">
        <f t="shared" si="718"/>
        <v>0</v>
      </c>
      <c r="BB1672" s="171">
        <f>IF(AU1672&gt;0.1,(VLOOKUP(D1672,'P4 Destination'!$C$21:$M$176,3,0))*I1672,0)</f>
        <v>0</v>
      </c>
      <c r="BC1672" s="172">
        <f t="shared" si="719"/>
        <v>0</v>
      </c>
      <c r="BD1672" s="171">
        <f>(VLOOKUP($D1672,'P4 Destination'!$C$21:$M$176,4,0))*BC1672</f>
        <v>0</v>
      </c>
      <c r="BE1672" s="172">
        <f t="shared" si="720"/>
        <v>15</v>
      </c>
      <c r="BF1672" s="171">
        <f>(VLOOKUP($D1672,'P4 Destination'!$C$21:$M$176,5,0))*BE1672</f>
        <v>0</v>
      </c>
      <c r="BG1672" s="172">
        <f t="shared" si="721"/>
        <v>0</v>
      </c>
      <c r="BH1672" s="171">
        <f>(VLOOKUP($D1672,'P4 Destination'!$C$21:$M$176,6,0))*BG1672</f>
        <v>0</v>
      </c>
      <c r="BI1672" s="172">
        <f t="shared" si="722"/>
        <v>0</v>
      </c>
      <c r="BJ1672" s="171">
        <f>(VLOOKUP($D1672,'P4 Destination'!$C$21:$M$176,7,0))*BI1672</f>
        <v>0</v>
      </c>
      <c r="BK1672" s="172">
        <f t="shared" si="723"/>
        <v>0</v>
      </c>
      <c r="BL1672" s="171">
        <f>(VLOOKUP($D1672,'P4 Destination'!$C$21:$M$176,8,0))*BK1672</f>
        <v>0</v>
      </c>
      <c r="BM1672" s="172">
        <f t="shared" si="724"/>
        <v>0</v>
      </c>
      <c r="BN1672" s="171">
        <f>(VLOOKUP($D1672,'P4 Destination'!$C$21:$M$176,9,0))*BM1672</f>
        <v>0</v>
      </c>
      <c r="BO1672" s="154">
        <f t="shared" si="729"/>
        <v>1</v>
      </c>
      <c r="BP1672" s="171">
        <f>(VLOOKUP(D1672,'P4 Destination'!$C$21:$M$176,10,0))*K1672</f>
        <v>0</v>
      </c>
      <c r="BQ1672" s="171">
        <f>(VLOOKUP(D1672,'P4 Destination'!$C$21:$M$176,11,0))*J1672</f>
        <v>0</v>
      </c>
      <c r="BR1672" s="173">
        <f t="shared" si="725"/>
        <v>0</v>
      </c>
      <c r="BS1672" s="173">
        <f>(AV1672*2500)*'P6 Verzekering'!$E$11</f>
        <v>0</v>
      </c>
      <c r="BT1672" s="173">
        <f>(AW1672*2500)*'P6 Verzekering'!$E$12</f>
        <v>0</v>
      </c>
      <c r="BU1672" s="173">
        <f>(L1672*2500)*'P6 Verzekering'!$E$13</f>
        <v>0</v>
      </c>
      <c r="BV1672" s="173">
        <f t="shared" si="726"/>
        <v>0</v>
      </c>
      <c r="BW1672"/>
      <c r="BX1672"/>
    </row>
    <row r="1673" spans="1:76">
      <c r="A1673" s="152" t="s">
        <v>2680</v>
      </c>
      <c r="B1673" s="152" t="s">
        <v>271</v>
      </c>
      <c r="C1673" s="152" t="s">
        <v>270</v>
      </c>
      <c r="D1673" s="152" t="s">
        <v>320</v>
      </c>
      <c r="E1673" s="152" t="s">
        <v>319</v>
      </c>
      <c r="F1673" s="153">
        <f t="shared" si="702"/>
        <v>40</v>
      </c>
      <c r="G1673" s="154">
        <v>1</v>
      </c>
      <c r="H1673" s="154">
        <f>IFERROR(VLOOKUP(B1673,'P2 Origin'!$C$21:$Q$176,15,FALSE),0)</f>
        <v>0</v>
      </c>
      <c r="I1673" s="154">
        <f>IFERROR(VLOOKUP(D1673,'P4 Destination'!$C$21:$Q$176,15,FALSE),0)</f>
        <v>0</v>
      </c>
      <c r="J1673" s="155"/>
      <c r="K1673" s="155">
        <v>1</v>
      </c>
      <c r="L1673" s="156">
        <v>0</v>
      </c>
      <c r="M1673" s="155">
        <v>0</v>
      </c>
      <c r="N1673" s="155">
        <v>0</v>
      </c>
      <c r="O1673" s="157">
        <f t="shared" si="703"/>
        <v>0</v>
      </c>
      <c r="P1673" s="158">
        <f t="shared" si="704"/>
        <v>0</v>
      </c>
      <c r="Q1673" s="159">
        <f>IFERROR(VLOOKUP(N1673,'P1 Intra-Europees'!$A$15:$H$25,3,0),0)*P1673</f>
        <v>0</v>
      </c>
      <c r="R1673" s="160">
        <f t="shared" si="705"/>
        <v>0</v>
      </c>
      <c r="S1673" s="159">
        <f>IFERROR(VLOOKUP(N1673,'P1 Intra-Europees'!$A$15:$H$25,4,0),0)*R1673</f>
        <v>0</v>
      </c>
      <c r="T1673" s="160">
        <f t="shared" si="706"/>
        <v>0</v>
      </c>
      <c r="U1673" s="159">
        <f>IFERROR(VLOOKUP(N1673,'P1 Intra-Europees'!$A$15:$H$25,5,0),0)*T1673</f>
        <v>0</v>
      </c>
      <c r="V1673" s="160">
        <f t="shared" si="707"/>
        <v>0</v>
      </c>
      <c r="W1673" s="159">
        <f>IFERROR(VLOOKUP(N1673,'P1 Intra-Europees'!$A$15:$H$25,6,0),0)*V1673</f>
        <v>0</v>
      </c>
      <c r="X1673" s="160">
        <f t="shared" si="708"/>
        <v>0</v>
      </c>
      <c r="Y1673" s="159">
        <f>IFERROR(VLOOKUP(N1673,'P1 Intra-Europees'!$A$15:$H$25,7,0),0)*X1673</f>
        <v>0</v>
      </c>
      <c r="Z1673" s="161">
        <f t="shared" si="709"/>
        <v>0</v>
      </c>
      <c r="AA1673" s="162">
        <f>IFERROR(VLOOKUP(N1673,'P1 Intra-Europees'!$A$15:$H$25,8,0),0)*Z1673</f>
        <v>0</v>
      </c>
      <c r="AB1673" s="163">
        <f t="shared" si="710"/>
        <v>0</v>
      </c>
      <c r="AC1673" s="157" t="str">
        <f>VLOOKUP(B1673,'P2 Origin'!$C$21:$O$176,13,0)</f>
        <v>USD</v>
      </c>
      <c r="AD1673" s="164">
        <f t="shared" si="711"/>
        <v>0</v>
      </c>
      <c r="AE1673" s="165">
        <f>IF(AU1673&gt;0.1,VLOOKUP(B1673,'P2 Origin'!$C$21:$M$176,3,0)*H1673,0)</f>
        <v>0</v>
      </c>
      <c r="AF1673" s="166">
        <f t="shared" si="712"/>
        <v>0</v>
      </c>
      <c r="AG1673" s="165">
        <f>(VLOOKUP(B1673,'P2 Origin'!$C$21:$M$176,4,0))*AF1673</f>
        <v>0</v>
      </c>
      <c r="AH1673" s="166">
        <f t="shared" si="713"/>
        <v>0</v>
      </c>
      <c r="AI1673" s="165">
        <f>(VLOOKUP(B1673,'P2 Origin'!$C$21:$M$176,5,0))*AH1673</f>
        <v>0</v>
      </c>
      <c r="AJ1673" s="166">
        <f t="shared" si="727"/>
        <v>0</v>
      </c>
      <c r="AK1673" s="165">
        <f>(VLOOKUP(B1673,'P2 Origin'!$C$21:$M$176,6,0))*AJ1673</f>
        <v>0</v>
      </c>
      <c r="AL1673" s="166">
        <f t="shared" si="714"/>
        <v>0</v>
      </c>
      <c r="AM1673" s="165">
        <f>(VLOOKUP($B1673,'P2 Origin'!$C$21:$M$176,7,0))*AL1673</f>
        <v>0</v>
      </c>
      <c r="AN1673" s="166">
        <f t="shared" si="715"/>
        <v>40</v>
      </c>
      <c r="AO1673" s="165">
        <f>(VLOOKUP($B1673,'P2 Origin'!$C$21:$M$176,8,0))*AN1673</f>
        <v>0</v>
      </c>
      <c r="AP1673" s="166">
        <f t="shared" si="716"/>
        <v>0</v>
      </c>
      <c r="AQ1673" s="165">
        <f>(VLOOKUP($B1673,'P2 Origin'!$C$21:$M$176,9,0))*AP1673</f>
        <v>0</v>
      </c>
      <c r="AR1673" s="155">
        <f t="shared" si="728"/>
        <v>1</v>
      </c>
      <c r="AS1673" s="164">
        <f>(VLOOKUP(B1673,'P2 Origin'!$C$21:$M$176,10,0))*K1673</f>
        <v>0</v>
      </c>
      <c r="AT1673" s="164">
        <f>(VLOOKUP(B1673,'P2 Origin'!$C$21:$M$176,11,0))*J1673</f>
        <v>0</v>
      </c>
      <c r="AU1673" s="167">
        <v>40</v>
      </c>
      <c r="AV1673" s="168">
        <v>40</v>
      </c>
      <c r="AW1673" s="169">
        <v>0</v>
      </c>
      <c r="AX1673" s="170">
        <f>IF(AU1673&gt;=0.1,'P3 Bureaumarge zee- en luchtvr.'!$D$12,0)</f>
        <v>0</v>
      </c>
      <c r="AY1673" s="163">
        <f t="shared" si="717"/>
        <v>0</v>
      </c>
      <c r="AZ1673" s="157" t="str">
        <f>VLOOKUP(D1673,'P4 Destination'!$C$21:$O$176,13,0)</f>
        <v>USD</v>
      </c>
      <c r="BA1673" s="164">
        <f t="shared" si="718"/>
        <v>0</v>
      </c>
      <c r="BB1673" s="171">
        <f>IF(AU1673&gt;0.1,(VLOOKUP(D1673,'P4 Destination'!$C$21:$M$176,3,0))*I1673,0)</f>
        <v>0</v>
      </c>
      <c r="BC1673" s="172">
        <f t="shared" si="719"/>
        <v>0</v>
      </c>
      <c r="BD1673" s="171">
        <f>(VLOOKUP($D1673,'P4 Destination'!$C$21:$M$176,4,0))*BC1673</f>
        <v>0</v>
      </c>
      <c r="BE1673" s="172">
        <f t="shared" si="720"/>
        <v>0</v>
      </c>
      <c r="BF1673" s="171">
        <f>(VLOOKUP($D1673,'P4 Destination'!$C$21:$M$176,5,0))*BE1673</f>
        <v>0</v>
      </c>
      <c r="BG1673" s="172">
        <f t="shared" si="721"/>
        <v>0</v>
      </c>
      <c r="BH1673" s="171">
        <f>(VLOOKUP($D1673,'P4 Destination'!$C$21:$M$176,6,0))*BG1673</f>
        <v>0</v>
      </c>
      <c r="BI1673" s="172">
        <f t="shared" si="722"/>
        <v>0</v>
      </c>
      <c r="BJ1673" s="171">
        <f>(VLOOKUP($D1673,'P4 Destination'!$C$21:$M$176,7,0))*BI1673</f>
        <v>0</v>
      </c>
      <c r="BK1673" s="172">
        <f t="shared" si="723"/>
        <v>40</v>
      </c>
      <c r="BL1673" s="171">
        <f>(VLOOKUP($D1673,'P4 Destination'!$C$21:$M$176,8,0))*BK1673</f>
        <v>0</v>
      </c>
      <c r="BM1673" s="172">
        <f t="shared" si="724"/>
        <v>0</v>
      </c>
      <c r="BN1673" s="171">
        <f>(VLOOKUP($D1673,'P4 Destination'!$C$21:$M$176,9,0))*BM1673</f>
        <v>0</v>
      </c>
      <c r="BO1673" s="154">
        <f t="shared" si="729"/>
        <v>1</v>
      </c>
      <c r="BP1673" s="171">
        <f>(VLOOKUP(D1673,'P4 Destination'!$C$21:$M$176,10,0))*K1673</f>
        <v>0</v>
      </c>
      <c r="BQ1673" s="171">
        <f>(VLOOKUP(D1673,'P4 Destination'!$C$21:$M$176,11,0))*J1673</f>
        <v>0</v>
      </c>
      <c r="BR1673" s="173">
        <f t="shared" si="725"/>
        <v>0</v>
      </c>
      <c r="BS1673" s="173">
        <f>(AV1673*2500)*'P6 Verzekering'!$E$11</f>
        <v>0</v>
      </c>
      <c r="BT1673" s="173">
        <f>(AW1673*2500)*'P6 Verzekering'!$E$12</f>
        <v>0</v>
      </c>
      <c r="BU1673" s="173">
        <f>(L1673*2500)*'P6 Verzekering'!$E$13</f>
        <v>0</v>
      </c>
      <c r="BV1673" s="173">
        <f t="shared" si="726"/>
        <v>0</v>
      </c>
      <c r="BW1673"/>
      <c r="BX1673"/>
    </row>
    <row r="1674" spans="1:76">
      <c r="A1674" s="152" t="s">
        <v>2681</v>
      </c>
      <c r="B1674" s="152" t="s">
        <v>201</v>
      </c>
      <c r="C1674" s="152" t="s">
        <v>200</v>
      </c>
      <c r="D1674" s="152" t="s">
        <v>219</v>
      </c>
      <c r="E1674" s="152" t="s">
        <v>219</v>
      </c>
      <c r="F1674" s="153">
        <f t="shared" si="702"/>
        <v>12</v>
      </c>
      <c r="G1674" s="154">
        <v>0</v>
      </c>
      <c r="H1674" s="154">
        <f>IFERROR(VLOOKUP(B1674,'P2 Origin'!$C$21:$Q$176,15,FALSE),0)</f>
        <v>0</v>
      </c>
      <c r="I1674" s="154">
        <f>IFERROR(VLOOKUP(D1674,'P4 Destination'!$C$21:$Q$176,15,FALSE),0)</f>
        <v>0</v>
      </c>
      <c r="J1674" s="155"/>
      <c r="K1674" s="155"/>
      <c r="L1674" s="156">
        <v>0</v>
      </c>
      <c r="M1674" s="155">
        <v>0</v>
      </c>
      <c r="N1674" s="155">
        <v>0</v>
      </c>
      <c r="O1674" s="157">
        <f t="shared" si="703"/>
        <v>0</v>
      </c>
      <c r="P1674" s="158">
        <f t="shared" si="704"/>
        <v>0</v>
      </c>
      <c r="Q1674" s="159">
        <f>IFERROR(VLOOKUP(N1674,'P1 Intra-Europees'!$A$15:$H$25,3,0),0)*P1674</f>
        <v>0</v>
      </c>
      <c r="R1674" s="160">
        <f t="shared" si="705"/>
        <v>0</v>
      </c>
      <c r="S1674" s="159">
        <f>IFERROR(VLOOKUP(N1674,'P1 Intra-Europees'!$A$15:$H$25,4,0),0)*R1674</f>
        <v>0</v>
      </c>
      <c r="T1674" s="160">
        <f t="shared" si="706"/>
        <v>0</v>
      </c>
      <c r="U1674" s="159">
        <f>IFERROR(VLOOKUP(N1674,'P1 Intra-Europees'!$A$15:$H$25,5,0),0)*T1674</f>
        <v>0</v>
      </c>
      <c r="V1674" s="160">
        <f t="shared" si="707"/>
        <v>0</v>
      </c>
      <c r="W1674" s="159">
        <f>IFERROR(VLOOKUP(N1674,'P1 Intra-Europees'!$A$15:$H$25,6,0),0)*V1674</f>
        <v>0</v>
      </c>
      <c r="X1674" s="160">
        <f t="shared" si="708"/>
        <v>0</v>
      </c>
      <c r="Y1674" s="159">
        <f>IFERROR(VLOOKUP(N1674,'P1 Intra-Europees'!$A$15:$H$25,7,0),0)*X1674</f>
        <v>0</v>
      </c>
      <c r="Z1674" s="161">
        <f t="shared" si="709"/>
        <v>0</v>
      </c>
      <c r="AA1674" s="162">
        <f>IFERROR(VLOOKUP(N1674,'P1 Intra-Europees'!$A$15:$H$25,8,0),0)*Z1674</f>
        <v>0</v>
      </c>
      <c r="AB1674" s="163">
        <f t="shared" si="710"/>
        <v>0</v>
      </c>
      <c r="AC1674" s="157" t="str">
        <f>VLOOKUP(B1674,'P2 Origin'!$C$21:$O$176,13,0)</f>
        <v>EUR</v>
      </c>
      <c r="AD1674" s="164">
        <f t="shared" si="711"/>
        <v>0</v>
      </c>
      <c r="AE1674" s="165">
        <f>IF(AU1674&gt;0.1,VLOOKUP(B1674,'P2 Origin'!$C$21:$M$176,3,0)*H1674,0)</f>
        <v>0</v>
      </c>
      <c r="AF1674" s="166">
        <f t="shared" si="712"/>
        <v>0</v>
      </c>
      <c r="AG1674" s="165">
        <f>(VLOOKUP(B1674,'P2 Origin'!$C$21:$M$176,4,0))*AF1674</f>
        <v>0</v>
      </c>
      <c r="AH1674" s="166">
        <f t="shared" si="713"/>
        <v>12</v>
      </c>
      <c r="AI1674" s="165">
        <f>(VLOOKUP(B1674,'P2 Origin'!$C$21:$M$176,5,0))*AH1674</f>
        <v>0</v>
      </c>
      <c r="AJ1674" s="166">
        <f t="shared" si="727"/>
        <v>0</v>
      </c>
      <c r="AK1674" s="165">
        <f>(VLOOKUP(B1674,'P2 Origin'!$C$21:$M$176,6,0))*AJ1674</f>
        <v>0</v>
      </c>
      <c r="AL1674" s="166">
        <f t="shared" si="714"/>
        <v>0</v>
      </c>
      <c r="AM1674" s="165">
        <f>(VLOOKUP($B1674,'P2 Origin'!$C$21:$M$176,7,0))*AL1674</f>
        <v>0</v>
      </c>
      <c r="AN1674" s="166">
        <f t="shared" si="715"/>
        <v>0</v>
      </c>
      <c r="AO1674" s="165">
        <f>(VLOOKUP($B1674,'P2 Origin'!$C$21:$M$176,8,0))*AN1674</f>
        <v>0</v>
      </c>
      <c r="AP1674" s="166">
        <f t="shared" si="716"/>
        <v>0</v>
      </c>
      <c r="AQ1674" s="165">
        <f>(VLOOKUP($B1674,'P2 Origin'!$C$21:$M$176,9,0))*AP1674</f>
        <v>0</v>
      </c>
      <c r="AR1674" s="155">
        <f t="shared" si="728"/>
        <v>0</v>
      </c>
      <c r="AS1674" s="164">
        <f>(VLOOKUP(B1674,'P2 Origin'!$C$21:$M$176,10,0))*K1674</f>
        <v>0</v>
      </c>
      <c r="AT1674" s="164">
        <f>(VLOOKUP(B1674,'P2 Origin'!$C$21:$M$176,11,0))*J1674</f>
        <v>0</v>
      </c>
      <c r="AU1674" s="167">
        <v>12</v>
      </c>
      <c r="AV1674" s="168">
        <v>12</v>
      </c>
      <c r="AW1674" s="169">
        <v>0</v>
      </c>
      <c r="AX1674" s="170">
        <f>IF(AU1674&gt;=0.1,'P3 Bureaumarge zee- en luchtvr.'!$D$12,0)</f>
        <v>0</v>
      </c>
      <c r="AY1674" s="163">
        <f t="shared" si="717"/>
        <v>0</v>
      </c>
      <c r="AZ1674" s="157" t="str">
        <f>VLOOKUP(D1674,'P4 Destination'!$C$21:$O$176,13,0)</f>
        <v>EUR</v>
      </c>
      <c r="BA1674" s="164">
        <f t="shared" si="718"/>
        <v>0</v>
      </c>
      <c r="BB1674" s="171">
        <f>IF(AU1674&gt;0.1,(VLOOKUP(D1674,'P4 Destination'!$C$21:$M$176,3,0))*I1674,0)</f>
        <v>0</v>
      </c>
      <c r="BC1674" s="172">
        <f t="shared" si="719"/>
        <v>0</v>
      </c>
      <c r="BD1674" s="171">
        <f>(VLOOKUP($D1674,'P4 Destination'!$C$21:$M$176,4,0))*BC1674</f>
        <v>0</v>
      </c>
      <c r="BE1674" s="172">
        <f t="shared" si="720"/>
        <v>12</v>
      </c>
      <c r="BF1674" s="171">
        <f>(VLOOKUP($D1674,'P4 Destination'!$C$21:$M$176,5,0))*BE1674</f>
        <v>0</v>
      </c>
      <c r="BG1674" s="172">
        <f t="shared" si="721"/>
        <v>0</v>
      </c>
      <c r="BH1674" s="171">
        <f>(VLOOKUP($D1674,'P4 Destination'!$C$21:$M$176,6,0))*BG1674</f>
        <v>0</v>
      </c>
      <c r="BI1674" s="172">
        <f t="shared" si="722"/>
        <v>0</v>
      </c>
      <c r="BJ1674" s="171">
        <f>(VLOOKUP($D1674,'P4 Destination'!$C$21:$M$176,7,0))*BI1674</f>
        <v>0</v>
      </c>
      <c r="BK1674" s="172">
        <f t="shared" si="723"/>
        <v>0</v>
      </c>
      <c r="BL1674" s="171">
        <f>(VLOOKUP($D1674,'P4 Destination'!$C$21:$M$176,8,0))*BK1674</f>
        <v>0</v>
      </c>
      <c r="BM1674" s="172">
        <f t="shared" si="724"/>
        <v>0</v>
      </c>
      <c r="BN1674" s="171">
        <f>(VLOOKUP($D1674,'P4 Destination'!$C$21:$M$176,9,0))*BM1674</f>
        <v>0</v>
      </c>
      <c r="BO1674" s="154">
        <f t="shared" si="729"/>
        <v>0</v>
      </c>
      <c r="BP1674" s="171">
        <f>(VLOOKUP(D1674,'P4 Destination'!$C$21:$M$176,10,0))*K1674</f>
        <v>0</v>
      </c>
      <c r="BQ1674" s="171">
        <f>(VLOOKUP(D1674,'P4 Destination'!$C$21:$M$176,11,0))*J1674</f>
        <v>0</v>
      </c>
      <c r="BR1674" s="173">
        <f t="shared" si="725"/>
        <v>0</v>
      </c>
      <c r="BS1674" s="173">
        <f>(AV1674*2500)*'P6 Verzekering'!$E$11</f>
        <v>0</v>
      </c>
      <c r="BT1674" s="173">
        <f>(AW1674*2500)*'P6 Verzekering'!$E$12</f>
        <v>0</v>
      </c>
      <c r="BU1674" s="173">
        <f>(L1674*2500)*'P6 Verzekering'!$E$13</f>
        <v>0</v>
      </c>
      <c r="BV1674" s="173">
        <f t="shared" si="726"/>
        <v>0</v>
      </c>
      <c r="BW1674"/>
      <c r="BX1674"/>
    </row>
    <row r="1675" spans="1:76">
      <c r="A1675" s="152" t="s">
        <v>2687</v>
      </c>
      <c r="B1675" s="152" t="s">
        <v>162</v>
      </c>
      <c r="C1675" s="152" t="s">
        <v>161</v>
      </c>
      <c r="D1675" s="152" t="s">
        <v>219</v>
      </c>
      <c r="E1675" s="152" t="s">
        <v>219</v>
      </c>
      <c r="F1675" s="153">
        <f t="shared" ref="F1675:F1738" si="730">SUM(L1675,AU1675)</f>
        <v>50</v>
      </c>
      <c r="G1675" s="154">
        <v>1</v>
      </c>
      <c r="H1675" s="154">
        <f>IFERROR(VLOOKUP(B1675,'P2 Origin'!$C$21:$Q$176,15,FALSE),0)</f>
        <v>1</v>
      </c>
      <c r="I1675" s="154">
        <f>IFERROR(VLOOKUP(D1675,'P4 Destination'!$C$21:$Q$176,15,FALSE),0)</f>
        <v>0</v>
      </c>
      <c r="J1675" s="155">
        <v>1</v>
      </c>
      <c r="K1675" s="155"/>
      <c r="L1675" s="156">
        <v>0</v>
      </c>
      <c r="M1675" s="155">
        <v>0</v>
      </c>
      <c r="N1675" s="155">
        <v>0</v>
      </c>
      <c r="O1675" s="157">
        <f t="shared" ref="O1675:O1738" si="731">SUM(Q1675,S1675,U1675,W1675,Y1675,AA1675)</f>
        <v>0</v>
      </c>
      <c r="P1675" s="158">
        <f t="shared" ref="P1675:P1738" si="732">IF(AND(L1675&gt;=0.1,L1675&lt;=15),L1675,0)</f>
        <v>0</v>
      </c>
      <c r="Q1675" s="159">
        <f>IFERROR(VLOOKUP(N1675,'P1 Intra-Europees'!$A$15:$H$25,3,0),0)*P1675</f>
        <v>0</v>
      </c>
      <c r="R1675" s="160">
        <f t="shared" ref="R1675:R1738" si="733">(IF(AND(L1675&gt;=15.1,L1675&lt;=25),L1675,0))</f>
        <v>0</v>
      </c>
      <c r="S1675" s="159">
        <f>IFERROR(VLOOKUP(N1675,'P1 Intra-Europees'!$A$15:$H$25,4,0),0)*R1675</f>
        <v>0</v>
      </c>
      <c r="T1675" s="160">
        <f t="shared" ref="T1675:T1738" si="734">IF(AND(L1675&gt;=25.1,L1675&lt;=35),L1675,0)</f>
        <v>0</v>
      </c>
      <c r="U1675" s="159">
        <f>IFERROR(VLOOKUP(N1675,'P1 Intra-Europees'!$A$15:$H$25,5,0),0)*T1675</f>
        <v>0</v>
      </c>
      <c r="V1675" s="160">
        <f t="shared" ref="V1675:V1738" si="735">IF(AND(L1675&gt;=35.1,L1675&lt;=45),L1675,0)</f>
        <v>0</v>
      </c>
      <c r="W1675" s="159">
        <f>IFERROR(VLOOKUP(N1675,'P1 Intra-Europees'!$A$15:$H$25,6,0),0)*V1675</f>
        <v>0</v>
      </c>
      <c r="X1675" s="160">
        <f t="shared" ref="X1675:X1738" si="736">IF(AND(L1675&gt;=45.1,L1675&lt;=150),L1675,0)</f>
        <v>0</v>
      </c>
      <c r="Y1675" s="159">
        <f>IFERROR(VLOOKUP(N1675,'P1 Intra-Europees'!$A$15:$H$25,7,0),0)*X1675</f>
        <v>0</v>
      </c>
      <c r="Z1675" s="161">
        <f t="shared" ref="Z1675:Z1738" si="737">IF(L1675&gt;=0.1,G1675,0)</f>
        <v>0</v>
      </c>
      <c r="AA1675" s="162">
        <f>IFERROR(VLOOKUP(N1675,'P1 Intra-Europees'!$A$15:$H$25,8,0),0)*Z1675</f>
        <v>0</v>
      </c>
      <c r="AB1675" s="163">
        <f t="shared" ref="AB1675:AB1738" si="738">IF(AC1675=$AC$8,0.95,1)*AD1675</f>
        <v>0</v>
      </c>
      <c r="AC1675" s="157" t="str">
        <f>VLOOKUP(B1675,'P2 Origin'!$C$21:$O$176,13,0)</f>
        <v>EUR</v>
      </c>
      <c r="AD1675" s="164">
        <f t="shared" ref="AD1675:AD1738" si="739">SUM(AE1675,AG1675,AI1675,AK1675,AS1675,AT1675,AM1675,AO1675,AQ1675)</f>
        <v>0</v>
      </c>
      <c r="AE1675" s="165">
        <f>IF(AU1675&gt;0.1,VLOOKUP(B1675,'P2 Origin'!$C$21:$M$176,3,0)*H1675,0)</f>
        <v>0</v>
      </c>
      <c r="AF1675" s="166">
        <f t="shared" ref="AF1675:AF1738" si="740">IF(AND(AU1675&gt;=0.1,AU1675&lt;=5.99),AU1675,0)</f>
        <v>0</v>
      </c>
      <c r="AG1675" s="165">
        <f>(VLOOKUP(B1675,'P2 Origin'!$C$21:$M$176,4,0))*AF1675</f>
        <v>0</v>
      </c>
      <c r="AH1675" s="166">
        <f t="shared" ref="AH1675:AH1738" si="741">IF(AND(AU1675&gt;=6,AU1675&lt;=15.99),$AU1675,0)</f>
        <v>0</v>
      </c>
      <c r="AI1675" s="165">
        <f>(VLOOKUP(B1675,'P2 Origin'!$C$21:$M$176,5,0))*AH1675</f>
        <v>0</v>
      </c>
      <c r="AJ1675" s="166">
        <f t="shared" si="727"/>
        <v>0</v>
      </c>
      <c r="AK1675" s="165">
        <f>(VLOOKUP(B1675,'P2 Origin'!$C$21:$M$176,6,0))*AJ1675</f>
        <v>0</v>
      </c>
      <c r="AL1675" s="166">
        <f t="shared" ref="AL1675:AL1738" si="742">IF(AND($AU1675&gt;=26,$AU1675&lt;=35.99),$AU1675,0)</f>
        <v>0</v>
      </c>
      <c r="AM1675" s="165">
        <f>(VLOOKUP($B1675,'P2 Origin'!$C$21:$M$176,7,0))*AL1675</f>
        <v>0</v>
      </c>
      <c r="AN1675" s="166">
        <f t="shared" ref="AN1675:AN1738" si="743">IF(AND($AU1675&gt;=36,$AU1675&lt;=45.99),$AU1675,0)</f>
        <v>0</v>
      </c>
      <c r="AO1675" s="165">
        <f>(VLOOKUP($B1675,'P2 Origin'!$C$21:$M$176,8,0))*AN1675</f>
        <v>0</v>
      </c>
      <c r="AP1675" s="166">
        <f t="shared" ref="AP1675:AP1738" si="744">IF(AND($AU1675&gt;=46,$AU1675&lt;=100),$AU1675,0)</f>
        <v>50</v>
      </c>
      <c r="AQ1675" s="165">
        <f>(VLOOKUP($B1675,'P2 Origin'!$C$21:$M$176,9,0))*AP1675</f>
        <v>0</v>
      </c>
      <c r="AR1675" s="155">
        <f t="shared" si="728"/>
        <v>1</v>
      </c>
      <c r="AS1675" s="164">
        <f>(VLOOKUP(B1675,'P2 Origin'!$C$21:$M$176,10,0))*K1675</f>
        <v>0</v>
      </c>
      <c r="AT1675" s="164">
        <f>(VLOOKUP(B1675,'P2 Origin'!$C$21:$M$176,11,0))*J1675</f>
        <v>0</v>
      </c>
      <c r="AU1675" s="167">
        <v>50</v>
      </c>
      <c r="AV1675" s="168">
        <v>50</v>
      </c>
      <c r="AW1675" s="169">
        <v>0</v>
      </c>
      <c r="AX1675" s="170">
        <f>IF(AU1675&gt;=0.1,'P3 Bureaumarge zee- en luchtvr.'!$D$12,0)</f>
        <v>0</v>
      </c>
      <c r="AY1675" s="163">
        <f t="shared" ref="AY1675:AY1738" si="745">IF(AZ1675=$AC$8,0.95,1)*BA1675</f>
        <v>0</v>
      </c>
      <c r="AZ1675" s="157" t="str">
        <f>VLOOKUP(D1675,'P4 Destination'!$C$21:$O$176,13,0)</f>
        <v>EUR</v>
      </c>
      <c r="BA1675" s="164">
        <f t="shared" ref="BA1675:BA1738" si="746">SUM(BB1675,BD1675,BF1675,BN1675,BP1675,BQ1675,BH1675,BJ1675,BL1675)</f>
        <v>0</v>
      </c>
      <c r="BB1675" s="171">
        <f>IF(AU1675&gt;0.1,(VLOOKUP(D1675,'P4 Destination'!$C$21:$M$176,3,0))*I1675,0)</f>
        <v>0</v>
      </c>
      <c r="BC1675" s="172">
        <f t="shared" ref="BC1675:BC1738" si="747">IF(AND($AU1675&gt;=0.1,$AU1675&lt;=5),$AU1675,0)</f>
        <v>0</v>
      </c>
      <c r="BD1675" s="171">
        <f>(VLOOKUP($D1675,'P4 Destination'!$C$21:$M$176,4,0))*BC1675</f>
        <v>0</v>
      </c>
      <c r="BE1675" s="172">
        <f t="shared" ref="BE1675:BE1738" si="748">IF(AND($AU1675&gt;=6,$AU1675&lt;=15.99),$AU1675,0)</f>
        <v>0</v>
      </c>
      <c r="BF1675" s="171">
        <f>(VLOOKUP($D1675,'P4 Destination'!$C$21:$M$176,5,0))*BE1675</f>
        <v>0</v>
      </c>
      <c r="BG1675" s="172">
        <f t="shared" ref="BG1675:BG1738" si="749">IF(AND($AU1675&gt;=16,$AU1675&lt;=25.99),$AU1675,0)</f>
        <v>0</v>
      </c>
      <c r="BH1675" s="171">
        <f>(VLOOKUP($D1675,'P4 Destination'!$C$21:$M$176,6,0))*BG1675</f>
        <v>0</v>
      </c>
      <c r="BI1675" s="172">
        <f t="shared" ref="BI1675:BI1738" si="750">IF(AND($AU1675&gt;=26,$AU1675&lt;=35.99),$AU1675,0)</f>
        <v>0</v>
      </c>
      <c r="BJ1675" s="171">
        <f>(VLOOKUP($D1675,'P4 Destination'!$C$21:$M$176,7,0))*BI1675</f>
        <v>0</v>
      </c>
      <c r="BK1675" s="172">
        <f t="shared" ref="BK1675:BK1738" si="751">IF(AND($AU1675&gt;=36,$AU1675&lt;=45.99),$AU1675,0)</f>
        <v>0</v>
      </c>
      <c r="BL1675" s="171">
        <f>(VLOOKUP($D1675,'P4 Destination'!$C$21:$M$176,8,0))*BK1675</f>
        <v>0</v>
      </c>
      <c r="BM1675" s="172">
        <f t="shared" ref="BM1675:BM1738" si="752">IF(AND($AU1675&gt;=46,$AU1675&lt;=100),$AU1675,0)</f>
        <v>50</v>
      </c>
      <c r="BN1675" s="171">
        <f>(VLOOKUP($D1675,'P4 Destination'!$C$21:$M$176,9,0))*BM1675</f>
        <v>0</v>
      </c>
      <c r="BO1675" s="154">
        <f t="shared" si="729"/>
        <v>1</v>
      </c>
      <c r="BP1675" s="171">
        <f>(VLOOKUP(D1675,'P4 Destination'!$C$21:$M$176,10,0))*K1675</f>
        <v>0</v>
      </c>
      <c r="BQ1675" s="171">
        <f>(VLOOKUP(D1675,'P4 Destination'!$C$21:$M$176,11,0))*J1675</f>
        <v>0</v>
      </c>
      <c r="BR1675" s="173">
        <f t="shared" ref="BR1675:BR1738" si="753">SUM(BS1675:BU1675)</f>
        <v>0</v>
      </c>
      <c r="BS1675" s="173">
        <f>(AV1675*2500)*'P6 Verzekering'!$E$11</f>
        <v>0</v>
      </c>
      <c r="BT1675" s="173">
        <f>(AW1675*2500)*'P6 Verzekering'!$E$12</f>
        <v>0</v>
      </c>
      <c r="BU1675" s="173">
        <f>(L1675*2500)*'P6 Verzekering'!$E$13</f>
        <v>0</v>
      </c>
      <c r="BV1675" s="173">
        <f t="shared" ref="BV1675:BV1738" si="754">SUM(O1675,AB1675,AX1675,AY1675,BR1675)</f>
        <v>0</v>
      </c>
      <c r="BW1675"/>
      <c r="BX1675"/>
    </row>
    <row r="1676" spans="1:76">
      <c r="A1676" s="152" t="s">
        <v>2688</v>
      </c>
      <c r="B1676" s="152" t="s">
        <v>162</v>
      </c>
      <c r="C1676" s="152" t="s">
        <v>161</v>
      </c>
      <c r="D1676" s="152" t="s">
        <v>219</v>
      </c>
      <c r="E1676" s="152" t="s">
        <v>219</v>
      </c>
      <c r="F1676" s="153">
        <f t="shared" si="730"/>
        <v>45</v>
      </c>
      <c r="G1676" s="154">
        <v>1</v>
      </c>
      <c r="H1676" s="154">
        <f>IFERROR(VLOOKUP(B1676,'P2 Origin'!$C$21:$Q$176,15,FALSE),0)</f>
        <v>1</v>
      </c>
      <c r="I1676" s="154">
        <f>IFERROR(VLOOKUP(D1676,'P4 Destination'!$C$21:$Q$176,15,FALSE),0)</f>
        <v>0</v>
      </c>
      <c r="J1676" s="155"/>
      <c r="K1676" s="155">
        <v>1</v>
      </c>
      <c r="L1676" s="156">
        <v>0</v>
      </c>
      <c r="M1676" s="155">
        <v>0</v>
      </c>
      <c r="N1676" s="155">
        <v>0</v>
      </c>
      <c r="O1676" s="157">
        <f t="shared" si="731"/>
        <v>0</v>
      </c>
      <c r="P1676" s="158">
        <f t="shared" si="732"/>
        <v>0</v>
      </c>
      <c r="Q1676" s="159">
        <f>IFERROR(VLOOKUP(N1676,'P1 Intra-Europees'!$A$15:$H$25,3,0),0)*P1676</f>
        <v>0</v>
      </c>
      <c r="R1676" s="160">
        <f t="shared" si="733"/>
        <v>0</v>
      </c>
      <c r="S1676" s="159">
        <f>IFERROR(VLOOKUP(N1676,'P1 Intra-Europees'!$A$15:$H$25,4,0),0)*R1676</f>
        <v>0</v>
      </c>
      <c r="T1676" s="160">
        <f t="shared" si="734"/>
        <v>0</v>
      </c>
      <c r="U1676" s="159">
        <f>IFERROR(VLOOKUP(N1676,'P1 Intra-Europees'!$A$15:$H$25,5,0),0)*T1676</f>
        <v>0</v>
      </c>
      <c r="V1676" s="160">
        <f t="shared" si="735"/>
        <v>0</v>
      </c>
      <c r="W1676" s="159">
        <f>IFERROR(VLOOKUP(N1676,'P1 Intra-Europees'!$A$15:$H$25,6,0),0)*V1676</f>
        <v>0</v>
      </c>
      <c r="X1676" s="160">
        <f t="shared" si="736"/>
        <v>0</v>
      </c>
      <c r="Y1676" s="159">
        <f>IFERROR(VLOOKUP(N1676,'P1 Intra-Europees'!$A$15:$H$25,7,0),0)*X1676</f>
        <v>0</v>
      </c>
      <c r="Z1676" s="161">
        <f t="shared" si="737"/>
        <v>0</v>
      </c>
      <c r="AA1676" s="162">
        <f>IFERROR(VLOOKUP(N1676,'P1 Intra-Europees'!$A$15:$H$25,8,0),0)*Z1676</f>
        <v>0</v>
      </c>
      <c r="AB1676" s="163">
        <f t="shared" si="738"/>
        <v>0</v>
      </c>
      <c r="AC1676" s="157" t="str">
        <f>VLOOKUP(B1676,'P2 Origin'!$C$21:$O$176,13,0)</f>
        <v>EUR</v>
      </c>
      <c r="AD1676" s="164">
        <f t="shared" si="739"/>
        <v>0</v>
      </c>
      <c r="AE1676" s="165">
        <f>IF(AU1676&gt;0.1,VLOOKUP(B1676,'P2 Origin'!$C$21:$M$176,3,0)*H1676,0)</f>
        <v>0</v>
      </c>
      <c r="AF1676" s="166">
        <f t="shared" si="740"/>
        <v>0</v>
      </c>
      <c r="AG1676" s="165">
        <f>(VLOOKUP(B1676,'P2 Origin'!$C$21:$M$176,4,0))*AF1676</f>
        <v>0</v>
      </c>
      <c r="AH1676" s="166">
        <f t="shared" si="741"/>
        <v>0</v>
      </c>
      <c r="AI1676" s="165">
        <f>(VLOOKUP(B1676,'P2 Origin'!$C$21:$M$176,5,0))*AH1676</f>
        <v>0</v>
      </c>
      <c r="AJ1676" s="166">
        <f t="shared" si="727"/>
        <v>0</v>
      </c>
      <c r="AK1676" s="165">
        <f>(VLOOKUP(B1676,'P2 Origin'!$C$21:$M$176,6,0))*AJ1676</f>
        <v>0</v>
      </c>
      <c r="AL1676" s="166">
        <f t="shared" si="742"/>
        <v>0</v>
      </c>
      <c r="AM1676" s="165">
        <f>(VLOOKUP($B1676,'P2 Origin'!$C$21:$M$176,7,0))*AL1676</f>
        <v>0</v>
      </c>
      <c r="AN1676" s="166">
        <f t="shared" si="743"/>
        <v>45</v>
      </c>
      <c r="AO1676" s="165">
        <f>(VLOOKUP($B1676,'P2 Origin'!$C$21:$M$176,8,0))*AN1676</f>
        <v>0</v>
      </c>
      <c r="AP1676" s="166">
        <f t="shared" si="744"/>
        <v>0</v>
      </c>
      <c r="AQ1676" s="165">
        <f>(VLOOKUP($B1676,'P2 Origin'!$C$21:$M$176,9,0))*AP1676</f>
        <v>0</v>
      </c>
      <c r="AR1676" s="155">
        <f t="shared" si="728"/>
        <v>1</v>
      </c>
      <c r="AS1676" s="164">
        <f>(VLOOKUP(B1676,'P2 Origin'!$C$21:$M$176,10,0))*K1676</f>
        <v>0</v>
      </c>
      <c r="AT1676" s="164">
        <f>(VLOOKUP(B1676,'P2 Origin'!$C$21:$M$176,11,0))*J1676</f>
        <v>0</v>
      </c>
      <c r="AU1676" s="167">
        <v>45</v>
      </c>
      <c r="AV1676" s="168">
        <v>45</v>
      </c>
      <c r="AW1676" s="169">
        <v>0</v>
      </c>
      <c r="AX1676" s="170">
        <f>IF(AU1676&gt;=0.1,'P3 Bureaumarge zee- en luchtvr.'!$D$12,0)</f>
        <v>0</v>
      </c>
      <c r="AY1676" s="163">
        <f t="shared" si="745"/>
        <v>0</v>
      </c>
      <c r="AZ1676" s="157" t="str">
        <f>VLOOKUP(D1676,'P4 Destination'!$C$21:$O$176,13,0)</f>
        <v>EUR</v>
      </c>
      <c r="BA1676" s="164">
        <f t="shared" si="746"/>
        <v>0</v>
      </c>
      <c r="BB1676" s="171">
        <f>IF(AU1676&gt;0.1,(VLOOKUP(D1676,'P4 Destination'!$C$21:$M$176,3,0))*I1676,0)</f>
        <v>0</v>
      </c>
      <c r="BC1676" s="172">
        <f t="shared" si="747"/>
        <v>0</v>
      </c>
      <c r="BD1676" s="171">
        <f>(VLOOKUP($D1676,'P4 Destination'!$C$21:$M$176,4,0))*BC1676</f>
        <v>0</v>
      </c>
      <c r="BE1676" s="172">
        <f t="shared" si="748"/>
        <v>0</v>
      </c>
      <c r="BF1676" s="171">
        <f>(VLOOKUP($D1676,'P4 Destination'!$C$21:$M$176,5,0))*BE1676</f>
        <v>0</v>
      </c>
      <c r="BG1676" s="172">
        <f t="shared" si="749"/>
        <v>0</v>
      </c>
      <c r="BH1676" s="171">
        <f>(VLOOKUP($D1676,'P4 Destination'!$C$21:$M$176,6,0))*BG1676</f>
        <v>0</v>
      </c>
      <c r="BI1676" s="172">
        <f t="shared" si="750"/>
        <v>0</v>
      </c>
      <c r="BJ1676" s="171">
        <f>(VLOOKUP($D1676,'P4 Destination'!$C$21:$M$176,7,0))*BI1676</f>
        <v>0</v>
      </c>
      <c r="BK1676" s="172">
        <f t="shared" si="751"/>
        <v>45</v>
      </c>
      <c r="BL1676" s="171">
        <f>(VLOOKUP($D1676,'P4 Destination'!$C$21:$M$176,8,0))*BK1676</f>
        <v>0</v>
      </c>
      <c r="BM1676" s="172">
        <f t="shared" si="752"/>
        <v>0</v>
      </c>
      <c r="BN1676" s="171">
        <f>(VLOOKUP($D1676,'P4 Destination'!$C$21:$M$176,9,0))*BM1676</f>
        <v>0</v>
      </c>
      <c r="BO1676" s="154">
        <f t="shared" si="729"/>
        <v>1</v>
      </c>
      <c r="BP1676" s="171">
        <f>(VLOOKUP(D1676,'P4 Destination'!$C$21:$M$176,10,0))*K1676</f>
        <v>0</v>
      </c>
      <c r="BQ1676" s="171">
        <f>(VLOOKUP(D1676,'P4 Destination'!$C$21:$M$176,11,0))*J1676</f>
        <v>0</v>
      </c>
      <c r="BR1676" s="173">
        <f t="shared" si="753"/>
        <v>0</v>
      </c>
      <c r="BS1676" s="173">
        <f>(AV1676*2500)*'P6 Verzekering'!$E$11</f>
        <v>0</v>
      </c>
      <c r="BT1676" s="173">
        <f>(AW1676*2500)*'P6 Verzekering'!$E$12</f>
        <v>0</v>
      </c>
      <c r="BU1676" s="173">
        <f>(L1676*2500)*'P6 Verzekering'!$E$13</f>
        <v>0</v>
      </c>
      <c r="BV1676" s="173">
        <f t="shared" si="754"/>
        <v>0</v>
      </c>
      <c r="BW1676"/>
      <c r="BX1676"/>
    </row>
    <row r="1677" spans="1:76">
      <c r="A1677" s="152" t="s">
        <v>2689</v>
      </c>
      <c r="B1677" s="152" t="s">
        <v>162</v>
      </c>
      <c r="C1677" s="152" t="s">
        <v>161</v>
      </c>
      <c r="D1677" s="152" t="s">
        <v>433</v>
      </c>
      <c r="E1677" s="152" t="s">
        <v>432</v>
      </c>
      <c r="F1677" s="153">
        <f t="shared" si="730"/>
        <v>30</v>
      </c>
      <c r="G1677" s="154">
        <v>1</v>
      </c>
      <c r="H1677" s="154">
        <f>IFERROR(VLOOKUP(B1677,'P2 Origin'!$C$21:$Q$176,15,FALSE),0)</f>
        <v>1</v>
      </c>
      <c r="I1677" s="154">
        <f>IFERROR(VLOOKUP(D1677,'P4 Destination'!$C$21:$Q$176,15,FALSE),0)</f>
        <v>0</v>
      </c>
      <c r="J1677" s="155"/>
      <c r="K1677" s="155">
        <v>1</v>
      </c>
      <c r="L1677" s="156">
        <v>0</v>
      </c>
      <c r="M1677" s="155">
        <v>0</v>
      </c>
      <c r="N1677" s="155">
        <v>0</v>
      </c>
      <c r="O1677" s="157">
        <f t="shared" si="731"/>
        <v>0</v>
      </c>
      <c r="P1677" s="158">
        <f t="shared" si="732"/>
        <v>0</v>
      </c>
      <c r="Q1677" s="159">
        <f>IFERROR(VLOOKUP(N1677,'P1 Intra-Europees'!$A$15:$H$25,3,0),0)*P1677</f>
        <v>0</v>
      </c>
      <c r="R1677" s="160">
        <f t="shared" si="733"/>
        <v>0</v>
      </c>
      <c r="S1677" s="159">
        <f>IFERROR(VLOOKUP(N1677,'P1 Intra-Europees'!$A$15:$H$25,4,0),0)*R1677</f>
        <v>0</v>
      </c>
      <c r="T1677" s="160">
        <f t="shared" si="734"/>
        <v>0</v>
      </c>
      <c r="U1677" s="159">
        <f>IFERROR(VLOOKUP(N1677,'P1 Intra-Europees'!$A$15:$H$25,5,0),0)*T1677</f>
        <v>0</v>
      </c>
      <c r="V1677" s="160">
        <f t="shared" si="735"/>
        <v>0</v>
      </c>
      <c r="W1677" s="159">
        <f>IFERROR(VLOOKUP(N1677,'P1 Intra-Europees'!$A$15:$H$25,6,0),0)*V1677</f>
        <v>0</v>
      </c>
      <c r="X1677" s="160">
        <f t="shared" si="736"/>
        <v>0</v>
      </c>
      <c r="Y1677" s="159">
        <f>IFERROR(VLOOKUP(N1677,'P1 Intra-Europees'!$A$15:$H$25,7,0),0)*X1677</f>
        <v>0</v>
      </c>
      <c r="Z1677" s="161">
        <f t="shared" si="737"/>
        <v>0</v>
      </c>
      <c r="AA1677" s="162">
        <f>IFERROR(VLOOKUP(N1677,'P1 Intra-Europees'!$A$15:$H$25,8,0),0)*Z1677</f>
        <v>0</v>
      </c>
      <c r="AB1677" s="163">
        <f t="shared" si="738"/>
        <v>0</v>
      </c>
      <c r="AC1677" s="157" t="str">
        <f>VLOOKUP(B1677,'P2 Origin'!$C$21:$O$176,13,0)</f>
        <v>EUR</v>
      </c>
      <c r="AD1677" s="164">
        <f t="shared" si="739"/>
        <v>0</v>
      </c>
      <c r="AE1677" s="165">
        <f>IF(AU1677&gt;0.1,VLOOKUP(B1677,'P2 Origin'!$C$21:$M$176,3,0)*H1677,0)</f>
        <v>0</v>
      </c>
      <c r="AF1677" s="166">
        <f t="shared" si="740"/>
        <v>0</v>
      </c>
      <c r="AG1677" s="165">
        <f>(VLOOKUP(B1677,'P2 Origin'!$C$21:$M$176,4,0))*AF1677</f>
        <v>0</v>
      </c>
      <c r="AH1677" s="166">
        <f t="shared" si="741"/>
        <v>0</v>
      </c>
      <c r="AI1677" s="165">
        <f>(VLOOKUP(B1677,'P2 Origin'!$C$21:$M$176,5,0))*AH1677</f>
        <v>0</v>
      </c>
      <c r="AJ1677" s="166">
        <f t="shared" si="727"/>
        <v>0</v>
      </c>
      <c r="AK1677" s="165">
        <f>(VLOOKUP(B1677,'P2 Origin'!$C$21:$M$176,6,0))*AJ1677</f>
        <v>0</v>
      </c>
      <c r="AL1677" s="166">
        <f t="shared" si="742"/>
        <v>30</v>
      </c>
      <c r="AM1677" s="165">
        <f>(VLOOKUP($B1677,'P2 Origin'!$C$21:$M$176,7,0))*AL1677</f>
        <v>0</v>
      </c>
      <c r="AN1677" s="166">
        <f t="shared" si="743"/>
        <v>0</v>
      </c>
      <c r="AO1677" s="165">
        <f>(VLOOKUP($B1677,'P2 Origin'!$C$21:$M$176,8,0))*AN1677</f>
        <v>0</v>
      </c>
      <c r="AP1677" s="166">
        <f t="shared" si="744"/>
        <v>0</v>
      </c>
      <c r="AQ1677" s="165">
        <f>(VLOOKUP($B1677,'P2 Origin'!$C$21:$M$176,9,0))*AP1677</f>
        <v>0</v>
      </c>
      <c r="AR1677" s="155">
        <f t="shared" si="728"/>
        <v>1</v>
      </c>
      <c r="AS1677" s="164">
        <f>(VLOOKUP(B1677,'P2 Origin'!$C$21:$M$176,10,0))*K1677</f>
        <v>0</v>
      </c>
      <c r="AT1677" s="164">
        <f>(VLOOKUP(B1677,'P2 Origin'!$C$21:$M$176,11,0))*J1677</f>
        <v>0</v>
      </c>
      <c r="AU1677" s="167">
        <v>30</v>
      </c>
      <c r="AV1677" s="168">
        <v>30</v>
      </c>
      <c r="AW1677" s="169">
        <v>0</v>
      </c>
      <c r="AX1677" s="170">
        <f>IF(AU1677&gt;=0.1,'P3 Bureaumarge zee- en luchtvr.'!$D$12,0)</f>
        <v>0</v>
      </c>
      <c r="AY1677" s="163">
        <f t="shared" si="745"/>
        <v>0</v>
      </c>
      <c r="AZ1677" s="157" t="str">
        <f>VLOOKUP(D1677,'P4 Destination'!$C$21:$O$176,13,0)</f>
        <v>USD</v>
      </c>
      <c r="BA1677" s="164">
        <f t="shared" si="746"/>
        <v>0</v>
      </c>
      <c r="BB1677" s="171">
        <f>IF(AU1677&gt;0.1,(VLOOKUP(D1677,'P4 Destination'!$C$21:$M$176,3,0))*I1677,0)</f>
        <v>0</v>
      </c>
      <c r="BC1677" s="172">
        <f t="shared" si="747"/>
        <v>0</v>
      </c>
      <c r="BD1677" s="171">
        <f>(VLOOKUP($D1677,'P4 Destination'!$C$21:$M$176,4,0))*BC1677</f>
        <v>0</v>
      </c>
      <c r="BE1677" s="172">
        <f t="shared" si="748"/>
        <v>0</v>
      </c>
      <c r="BF1677" s="171">
        <f>(VLOOKUP($D1677,'P4 Destination'!$C$21:$M$176,5,0))*BE1677</f>
        <v>0</v>
      </c>
      <c r="BG1677" s="172">
        <f t="shared" si="749"/>
        <v>0</v>
      </c>
      <c r="BH1677" s="171">
        <f>(VLOOKUP($D1677,'P4 Destination'!$C$21:$M$176,6,0))*BG1677</f>
        <v>0</v>
      </c>
      <c r="BI1677" s="172">
        <f t="shared" si="750"/>
        <v>30</v>
      </c>
      <c r="BJ1677" s="171">
        <f>(VLOOKUP($D1677,'P4 Destination'!$C$21:$M$176,7,0))*BI1677</f>
        <v>0</v>
      </c>
      <c r="BK1677" s="172">
        <f t="shared" si="751"/>
        <v>0</v>
      </c>
      <c r="BL1677" s="171">
        <f>(VLOOKUP($D1677,'P4 Destination'!$C$21:$M$176,8,0))*BK1677</f>
        <v>0</v>
      </c>
      <c r="BM1677" s="172">
        <f t="shared" si="752"/>
        <v>0</v>
      </c>
      <c r="BN1677" s="171">
        <f>(VLOOKUP($D1677,'P4 Destination'!$C$21:$M$176,9,0))*BM1677</f>
        <v>0</v>
      </c>
      <c r="BO1677" s="154">
        <f t="shared" si="729"/>
        <v>1</v>
      </c>
      <c r="BP1677" s="171">
        <f>(VLOOKUP(D1677,'P4 Destination'!$C$21:$M$176,10,0))*K1677</f>
        <v>0</v>
      </c>
      <c r="BQ1677" s="171">
        <f>(VLOOKUP(D1677,'P4 Destination'!$C$21:$M$176,11,0))*J1677</f>
        <v>0</v>
      </c>
      <c r="BR1677" s="173">
        <f t="shared" si="753"/>
        <v>0</v>
      </c>
      <c r="BS1677" s="173">
        <f>(AV1677*2500)*'P6 Verzekering'!$E$11</f>
        <v>0</v>
      </c>
      <c r="BT1677" s="173">
        <f>(AW1677*2500)*'P6 Verzekering'!$E$12</f>
        <v>0</v>
      </c>
      <c r="BU1677" s="173">
        <f>(L1677*2500)*'P6 Verzekering'!$E$13</f>
        <v>0</v>
      </c>
      <c r="BV1677" s="173">
        <f t="shared" si="754"/>
        <v>0</v>
      </c>
      <c r="BW1677"/>
      <c r="BX1677"/>
    </row>
    <row r="1678" spans="1:76">
      <c r="A1678" s="152" t="s">
        <v>2690</v>
      </c>
      <c r="B1678" s="152" t="s">
        <v>289</v>
      </c>
      <c r="C1678" s="152" t="s">
        <v>288</v>
      </c>
      <c r="D1678" s="152" t="s">
        <v>219</v>
      </c>
      <c r="E1678" s="152" t="s">
        <v>219</v>
      </c>
      <c r="F1678" s="153">
        <f t="shared" si="730"/>
        <v>39</v>
      </c>
      <c r="G1678" s="154">
        <v>0</v>
      </c>
      <c r="H1678" s="154">
        <f>IFERROR(VLOOKUP(B1678,'P2 Origin'!$C$21:$Q$176,15,FALSE),0)</f>
        <v>1</v>
      </c>
      <c r="I1678" s="154">
        <f>IFERROR(VLOOKUP(D1678,'P4 Destination'!$C$21:$Q$176,15,FALSE),0)</f>
        <v>0</v>
      </c>
      <c r="J1678" s="155"/>
      <c r="K1678" s="155"/>
      <c r="L1678" s="156">
        <v>0</v>
      </c>
      <c r="M1678" s="155">
        <v>0</v>
      </c>
      <c r="N1678" s="155">
        <v>0</v>
      </c>
      <c r="O1678" s="157">
        <f t="shared" si="731"/>
        <v>0</v>
      </c>
      <c r="P1678" s="158">
        <f t="shared" si="732"/>
        <v>0</v>
      </c>
      <c r="Q1678" s="159">
        <f>IFERROR(VLOOKUP(N1678,'P1 Intra-Europees'!$A$15:$H$25,3,0),0)*P1678</f>
        <v>0</v>
      </c>
      <c r="R1678" s="160">
        <f t="shared" si="733"/>
        <v>0</v>
      </c>
      <c r="S1678" s="159">
        <f>IFERROR(VLOOKUP(N1678,'P1 Intra-Europees'!$A$15:$H$25,4,0),0)*R1678</f>
        <v>0</v>
      </c>
      <c r="T1678" s="160">
        <f t="shared" si="734"/>
        <v>0</v>
      </c>
      <c r="U1678" s="159">
        <f>IFERROR(VLOOKUP(N1678,'P1 Intra-Europees'!$A$15:$H$25,5,0),0)*T1678</f>
        <v>0</v>
      </c>
      <c r="V1678" s="160">
        <f t="shared" si="735"/>
        <v>0</v>
      </c>
      <c r="W1678" s="159">
        <f>IFERROR(VLOOKUP(N1678,'P1 Intra-Europees'!$A$15:$H$25,6,0),0)*V1678</f>
        <v>0</v>
      </c>
      <c r="X1678" s="160">
        <f t="shared" si="736"/>
        <v>0</v>
      </c>
      <c r="Y1678" s="159">
        <f>IFERROR(VLOOKUP(N1678,'P1 Intra-Europees'!$A$15:$H$25,7,0),0)*X1678</f>
        <v>0</v>
      </c>
      <c r="Z1678" s="161">
        <f t="shared" si="737"/>
        <v>0</v>
      </c>
      <c r="AA1678" s="162">
        <f>IFERROR(VLOOKUP(N1678,'P1 Intra-Europees'!$A$15:$H$25,8,0),0)*Z1678</f>
        <v>0</v>
      </c>
      <c r="AB1678" s="163">
        <f t="shared" si="738"/>
        <v>0</v>
      </c>
      <c r="AC1678" s="157" t="str">
        <f>VLOOKUP(B1678,'P2 Origin'!$C$21:$O$176,13,0)</f>
        <v>USD</v>
      </c>
      <c r="AD1678" s="164">
        <f t="shared" si="739"/>
        <v>0</v>
      </c>
      <c r="AE1678" s="165">
        <f>IF(AU1678&gt;0.1,VLOOKUP(B1678,'P2 Origin'!$C$21:$M$176,3,0)*H1678,0)</f>
        <v>0</v>
      </c>
      <c r="AF1678" s="166">
        <f t="shared" si="740"/>
        <v>0</v>
      </c>
      <c r="AG1678" s="165">
        <f>(VLOOKUP(B1678,'P2 Origin'!$C$21:$M$176,4,0))*AF1678</f>
        <v>0</v>
      </c>
      <c r="AH1678" s="166">
        <f t="shared" si="741"/>
        <v>0</v>
      </c>
      <c r="AI1678" s="165">
        <f>(VLOOKUP(B1678,'P2 Origin'!$C$21:$M$176,5,0))*AH1678</f>
        <v>0</v>
      </c>
      <c r="AJ1678" s="166">
        <f t="shared" si="727"/>
        <v>0</v>
      </c>
      <c r="AK1678" s="165">
        <f>(VLOOKUP(B1678,'P2 Origin'!$C$21:$M$176,6,0))*AJ1678</f>
        <v>0</v>
      </c>
      <c r="AL1678" s="166">
        <f t="shared" si="742"/>
        <v>0</v>
      </c>
      <c r="AM1678" s="165">
        <f>(VLOOKUP($B1678,'P2 Origin'!$C$21:$M$176,7,0))*AL1678</f>
        <v>0</v>
      </c>
      <c r="AN1678" s="166">
        <f t="shared" si="743"/>
        <v>39</v>
      </c>
      <c r="AO1678" s="165">
        <f>(VLOOKUP($B1678,'P2 Origin'!$C$21:$M$176,8,0))*AN1678</f>
        <v>0</v>
      </c>
      <c r="AP1678" s="166">
        <f t="shared" si="744"/>
        <v>0</v>
      </c>
      <c r="AQ1678" s="165">
        <f>(VLOOKUP($B1678,'P2 Origin'!$C$21:$M$176,9,0))*AP1678</f>
        <v>0</v>
      </c>
      <c r="AR1678" s="155">
        <f t="shared" si="728"/>
        <v>0</v>
      </c>
      <c r="AS1678" s="164">
        <f>(VLOOKUP(B1678,'P2 Origin'!$C$21:$M$176,10,0))*K1678</f>
        <v>0</v>
      </c>
      <c r="AT1678" s="164">
        <f>(VLOOKUP(B1678,'P2 Origin'!$C$21:$M$176,11,0))*J1678</f>
        <v>0</v>
      </c>
      <c r="AU1678" s="167">
        <v>39</v>
      </c>
      <c r="AV1678" s="168">
        <v>39</v>
      </c>
      <c r="AW1678" s="169">
        <v>0</v>
      </c>
      <c r="AX1678" s="170">
        <f>IF(AU1678&gt;=0.1,'P3 Bureaumarge zee- en luchtvr.'!$D$12,0)</f>
        <v>0</v>
      </c>
      <c r="AY1678" s="163">
        <f t="shared" si="745"/>
        <v>0</v>
      </c>
      <c r="AZ1678" s="157" t="str">
        <f>VLOOKUP(D1678,'P4 Destination'!$C$21:$O$176,13,0)</f>
        <v>EUR</v>
      </c>
      <c r="BA1678" s="164">
        <f t="shared" si="746"/>
        <v>0</v>
      </c>
      <c r="BB1678" s="171">
        <f>IF(AU1678&gt;0.1,(VLOOKUP(D1678,'P4 Destination'!$C$21:$M$176,3,0))*I1678,0)</f>
        <v>0</v>
      </c>
      <c r="BC1678" s="172">
        <f t="shared" si="747"/>
        <v>0</v>
      </c>
      <c r="BD1678" s="171">
        <f>(VLOOKUP($D1678,'P4 Destination'!$C$21:$M$176,4,0))*BC1678</f>
        <v>0</v>
      </c>
      <c r="BE1678" s="172">
        <f t="shared" si="748"/>
        <v>0</v>
      </c>
      <c r="BF1678" s="171">
        <f>(VLOOKUP($D1678,'P4 Destination'!$C$21:$M$176,5,0))*BE1678</f>
        <v>0</v>
      </c>
      <c r="BG1678" s="172">
        <f t="shared" si="749"/>
        <v>0</v>
      </c>
      <c r="BH1678" s="171">
        <f>(VLOOKUP($D1678,'P4 Destination'!$C$21:$M$176,6,0))*BG1678</f>
        <v>0</v>
      </c>
      <c r="BI1678" s="172">
        <f t="shared" si="750"/>
        <v>0</v>
      </c>
      <c r="BJ1678" s="171">
        <f>(VLOOKUP($D1678,'P4 Destination'!$C$21:$M$176,7,0))*BI1678</f>
        <v>0</v>
      </c>
      <c r="BK1678" s="172">
        <f t="shared" si="751"/>
        <v>39</v>
      </c>
      <c r="BL1678" s="171">
        <f>(VLOOKUP($D1678,'P4 Destination'!$C$21:$M$176,8,0))*BK1678</f>
        <v>0</v>
      </c>
      <c r="BM1678" s="172">
        <f t="shared" si="752"/>
        <v>0</v>
      </c>
      <c r="BN1678" s="171">
        <f>(VLOOKUP($D1678,'P4 Destination'!$C$21:$M$176,9,0))*BM1678</f>
        <v>0</v>
      </c>
      <c r="BO1678" s="154">
        <f t="shared" si="729"/>
        <v>0</v>
      </c>
      <c r="BP1678" s="171">
        <f>(VLOOKUP(D1678,'P4 Destination'!$C$21:$M$176,10,0))*K1678</f>
        <v>0</v>
      </c>
      <c r="BQ1678" s="171">
        <f>(VLOOKUP(D1678,'P4 Destination'!$C$21:$M$176,11,0))*J1678</f>
        <v>0</v>
      </c>
      <c r="BR1678" s="173">
        <f t="shared" si="753"/>
        <v>0</v>
      </c>
      <c r="BS1678" s="173">
        <f>(AV1678*2500)*'P6 Verzekering'!$E$11</f>
        <v>0</v>
      </c>
      <c r="BT1678" s="173">
        <f>(AW1678*2500)*'P6 Verzekering'!$E$12</f>
        <v>0</v>
      </c>
      <c r="BU1678" s="173">
        <f>(L1678*2500)*'P6 Verzekering'!$E$13</f>
        <v>0</v>
      </c>
      <c r="BV1678" s="173">
        <f t="shared" si="754"/>
        <v>0</v>
      </c>
      <c r="BW1678"/>
      <c r="BX1678"/>
    </row>
    <row r="1679" spans="1:76">
      <c r="A1679" s="152" t="s">
        <v>2692</v>
      </c>
      <c r="B1679" s="152" t="s">
        <v>399</v>
      </c>
      <c r="C1679" s="152" t="s">
        <v>398</v>
      </c>
      <c r="D1679" s="152" t="s">
        <v>219</v>
      </c>
      <c r="E1679" s="152" t="s">
        <v>219</v>
      </c>
      <c r="F1679" s="153">
        <f t="shared" si="730"/>
        <v>30</v>
      </c>
      <c r="G1679" s="154">
        <v>1</v>
      </c>
      <c r="H1679" s="154">
        <f>IFERROR(VLOOKUP(B1679,'P2 Origin'!$C$21:$Q$176,15,FALSE),0)</f>
        <v>0</v>
      </c>
      <c r="I1679" s="154">
        <f>IFERROR(VLOOKUP(D1679,'P4 Destination'!$C$21:$Q$176,15,FALSE),0)</f>
        <v>0</v>
      </c>
      <c r="J1679" s="155"/>
      <c r="K1679" s="155">
        <v>1</v>
      </c>
      <c r="L1679" s="156">
        <v>0</v>
      </c>
      <c r="M1679" s="155">
        <v>0</v>
      </c>
      <c r="N1679" s="155">
        <v>0</v>
      </c>
      <c r="O1679" s="157">
        <f t="shared" si="731"/>
        <v>0</v>
      </c>
      <c r="P1679" s="158">
        <f t="shared" si="732"/>
        <v>0</v>
      </c>
      <c r="Q1679" s="159">
        <f>IFERROR(VLOOKUP(N1679,'P1 Intra-Europees'!$A$15:$H$25,3,0),0)*P1679</f>
        <v>0</v>
      </c>
      <c r="R1679" s="160">
        <f t="shared" si="733"/>
        <v>0</v>
      </c>
      <c r="S1679" s="159">
        <f>IFERROR(VLOOKUP(N1679,'P1 Intra-Europees'!$A$15:$H$25,4,0),0)*R1679</f>
        <v>0</v>
      </c>
      <c r="T1679" s="160">
        <f t="shared" si="734"/>
        <v>0</v>
      </c>
      <c r="U1679" s="159">
        <f>IFERROR(VLOOKUP(N1679,'P1 Intra-Europees'!$A$15:$H$25,5,0),0)*T1679</f>
        <v>0</v>
      </c>
      <c r="V1679" s="160">
        <f t="shared" si="735"/>
        <v>0</v>
      </c>
      <c r="W1679" s="159">
        <f>IFERROR(VLOOKUP(N1679,'P1 Intra-Europees'!$A$15:$H$25,6,0),0)*V1679</f>
        <v>0</v>
      </c>
      <c r="X1679" s="160">
        <f t="shared" si="736"/>
        <v>0</v>
      </c>
      <c r="Y1679" s="159">
        <f>IFERROR(VLOOKUP(N1679,'P1 Intra-Europees'!$A$15:$H$25,7,0),0)*X1679</f>
        <v>0</v>
      </c>
      <c r="Z1679" s="161">
        <f t="shared" si="737"/>
        <v>0</v>
      </c>
      <c r="AA1679" s="162">
        <f>IFERROR(VLOOKUP(N1679,'P1 Intra-Europees'!$A$15:$H$25,8,0),0)*Z1679</f>
        <v>0</v>
      </c>
      <c r="AB1679" s="163">
        <f t="shared" si="738"/>
        <v>0</v>
      </c>
      <c r="AC1679" s="157" t="str">
        <f>VLOOKUP(B1679,'P2 Origin'!$C$21:$O$176,13,0)</f>
        <v>USD</v>
      </c>
      <c r="AD1679" s="164">
        <f t="shared" si="739"/>
        <v>0</v>
      </c>
      <c r="AE1679" s="165">
        <f>IF(AU1679&gt;0.1,VLOOKUP(B1679,'P2 Origin'!$C$21:$M$176,3,0)*H1679,0)</f>
        <v>0</v>
      </c>
      <c r="AF1679" s="166">
        <f t="shared" si="740"/>
        <v>0</v>
      </c>
      <c r="AG1679" s="165">
        <f>(VLOOKUP(B1679,'P2 Origin'!$C$21:$M$176,4,0))*AF1679</f>
        <v>0</v>
      </c>
      <c r="AH1679" s="166">
        <f t="shared" si="741"/>
        <v>0</v>
      </c>
      <c r="AI1679" s="165">
        <f>(VLOOKUP(B1679,'P2 Origin'!$C$21:$M$176,5,0))*AH1679</f>
        <v>0</v>
      </c>
      <c r="AJ1679" s="166">
        <f t="shared" ref="AJ1679:AJ1742" si="755">IF(AND(AU1679&gt;=16,AU1679&lt;=25.99),$AU1679,0)</f>
        <v>0</v>
      </c>
      <c r="AK1679" s="165">
        <f>(VLOOKUP(B1679,'P2 Origin'!$C$21:$M$176,6,0))*AJ1679</f>
        <v>0</v>
      </c>
      <c r="AL1679" s="166">
        <f t="shared" si="742"/>
        <v>30</v>
      </c>
      <c r="AM1679" s="165">
        <f>(VLOOKUP($B1679,'P2 Origin'!$C$21:$M$176,7,0))*AL1679</f>
        <v>0</v>
      </c>
      <c r="AN1679" s="166">
        <f t="shared" si="743"/>
        <v>0</v>
      </c>
      <c r="AO1679" s="165">
        <f>(VLOOKUP($B1679,'P2 Origin'!$C$21:$M$176,8,0))*AN1679</f>
        <v>0</v>
      </c>
      <c r="AP1679" s="166">
        <f t="shared" si="744"/>
        <v>0</v>
      </c>
      <c r="AQ1679" s="165">
        <f>(VLOOKUP($B1679,'P2 Origin'!$C$21:$M$176,9,0))*AP1679</f>
        <v>0</v>
      </c>
      <c r="AR1679" s="155">
        <f t="shared" si="728"/>
        <v>1</v>
      </c>
      <c r="AS1679" s="164">
        <f>(VLOOKUP(B1679,'P2 Origin'!$C$21:$M$176,10,0))*K1679</f>
        <v>0</v>
      </c>
      <c r="AT1679" s="164">
        <f>(VLOOKUP(B1679,'P2 Origin'!$C$21:$M$176,11,0))*J1679</f>
        <v>0</v>
      </c>
      <c r="AU1679" s="167">
        <v>30</v>
      </c>
      <c r="AV1679" s="168">
        <v>30</v>
      </c>
      <c r="AW1679" s="169">
        <v>0</v>
      </c>
      <c r="AX1679" s="170">
        <f>IF(AU1679&gt;=0.1,'P3 Bureaumarge zee- en luchtvr.'!$D$12,0)</f>
        <v>0</v>
      </c>
      <c r="AY1679" s="163">
        <f t="shared" si="745"/>
        <v>0</v>
      </c>
      <c r="AZ1679" s="157" t="str">
        <f>VLOOKUP(D1679,'P4 Destination'!$C$21:$O$176,13,0)</f>
        <v>EUR</v>
      </c>
      <c r="BA1679" s="164">
        <f t="shared" si="746"/>
        <v>0</v>
      </c>
      <c r="BB1679" s="171">
        <f>IF(AU1679&gt;0.1,(VLOOKUP(D1679,'P4 Destination'!$C$21:$M$176,3,0))*I1679,0)</f>
        <v>0</v>
      </c>
      <c r="BC1679" s="172">
        <f t="shared" si="747"/>
        <v>0</v>
      </c>
      <c r="BD1679" s="171">
        <f>(VLOOKUP($D1679,'P4 Destination'!$C$21:$M$176,4,0))*BC1679</f>
        <v>0</v>
      </c>
      <c r="BE1679" s="172">
        <f t="shared" si="748"/>
        <v>0</v>
      </c>
      <c r="BF1679" s="171">
        <f>(VLOOKUP($D1679,'P4 Destination'!$C$21:$M$176,5,0))*BE1679</f>
        <v>0</v>
      </c>
      <c r="BG1679" s="172">
        <f t="shared" si="749"/>
        <v>0</v>
      </c>
      <c r="BH1679" s="171">
        <f>(VLOOKUP($D1679,'P4 Destination'!$C$21:$M$176,6,0))*BG1679</f>
        <v>0</v>
      </c>
      <c r="BI1679" s="172">
        <f t="shared" si="750"/>
        <v>30</v>
      </c>
      <c r="BJ1679" s="171">
        <f>(VLOOKUP($D1679,'P4 Destination'!$C$21:$M$176,7,0))*BI1679</f>
        <v>0</v>
      </c>
      <c r="BK1679" s="172">
        <f t="shared" si="751"/>
        <v>0</v>
      </c>
      <c r="BL1679" s="171">
        <f>(VLOOKUP($D1679,'P4 Destination'!$C$21:$M$176,8,0))*BK1679</f>
        <v>0</v>
      </c>
      <c r="BM1679" s="172">
        <f t="shared" si="752"/>
        <v>0</v>
      </c>
      <c r="BN1679" s="171">
        <f>(VLOOKUP($D1679,'P4 Destination'!$C$21:$M$176,9,0))*BM1679</f>
        <v>0</v>
      </c>
      <c r="BO1679" s="154">
        <f t="shared" si="729"/>
        <v>1</v>
      </c>
      <c r="BP1679" s="171">
        <f>(VLOOKUP(D1679,'P4 Destination'!$C$21:$M$176,10,0))*K1679</f>
        <v>0</v>
      </c>
      <c r="BQ1679" s="171">
        <f>(VLOOKUP(D1679,'P4 Destination'!$C$21:$M$176,11,0))*J1679</f>
        <v>0</v>
      </c>
      <c r="BR1679" s="173">
        <f t="shared" si="753"/>
        <v>0</v>
      </c>
      <c r="BS1679" s="173">
        <f>(AV1679*2500)*'P6 Verzekering'!$E$11</f>
        <v>0</v>
      </c>
      <c r="BT1679" s="173">
        <f>(AW1679*2500)*'P6 Verzekering'!$E$12</f>
        <v>0</v>
      </c>
      <c r="BU1679" s="173">
        <f>(L1679*2500)*'P6 Verzekering'!$E$13</f>
        <v>0</v>
      </c>
      <c r="BV1679" s="173">
        <f t="shared" si="754"/>
        <v>0</v>
      </c>
      <c r="BW1679"/>
      <c r="BX1679"/>
    </row>
    <row r="1680" spans="1:76" ht="14.45" customHeight="1">
      <c r="A1680" s="152" t="s">
        <v>2698</v>
      </c>
      <c r="B1680" s="152" t="s">
        <v>433</v>
      </c>
      <c r="C1680" s="152" t="s">
        <v>432</v>
      </c>
      <c r="D1680" s="152" t="s">
        <v>219</v>
      </c>
      <c r="E1680" s="152" t="s">
        <v>219</v>
      </c>
      <c r="F1680" s="153">
        <f t="shared" si="730"/>
        <v>35</v>
      </c>
      <c r="G1680" s="154">
        <v>1</v>
      </c>
      <c r="H1680" s="154">
        <f>IFERROR(VLOOKUP(B1680,'P2 Origin'!$C$21:$Q$176,15,FALSE),0)</f>
        <v>0</v>
      </c>
      <c r="I1680" s="154">
        <f>IFERROR(VLOOKUP(D1680,'P4 Destination'!$C$21:$Q$176,15,FALSE),0)</f>
        <v>0</v>
      </c>
      <c r="J1680" s="155"/>
      <c r="K1680" s="155">
        <v>1</v>
      </c>
      <c r="L1680" s="156">
        <v>0</v>
      </c>
      <c r="M1680" s="155">
        <v>0</v>
      </c>
      <c r="N1680" s="155">
        <v>0</v>
      </c>
      <c r="O1680" s="157">
        <f t="shared" si="731"/>
        <v>0</v>
      </c>
      <c r="P1680" s="158">
        <f t="shared" si="732"/>
        <v>0</v>
      </c>
      <c r="Q1680" s="159">
        <f>IFERROR(VLOOKUP(N1680,'P1 Intra-Europees'!$A$15:$H$25,3,0),0)*P1680</f>
        <v>0</v>
      </c>
      <c r="R1680" s="160">
        <f t="shared" si="733"/>
        <v>0</v>
      </c>
      <c r="S1680" s="159">
        <f>IFERROR(VLOOKUP(N1680,'P1 Intra-Europees'!$A$15:$H$25,4,0),0)*R1680</f>
        <v>0</v>
      </c>
      <c r="T1680" s="160">
        <f t="shared" si="734"/>
        <v>0</v>
      </c>
      <c r="U1680" s="159">
        <f>IFERROR(VLOOKUP(N1680,'P1 Intra-Europees'!$A$15:$H$25,5,0),0)*T1680</f>
        <v>0</v>
      </c>
      <c r="V1680" s="160">
        <f t="shared" si="735"/>
        <v>0</v>
      </c>
      <c r="W1680" s="159">
        <f>IFERROR(VLOOKUP(N1680,'P1 Intra-Europees'!$A$15:$H$25,6,0),0)*V1680</f>
        <v>0</v>
      </c>
      <c r="X1680" s="160">
        <f t="shared" si="736"/>
        <v>0</v>
      </c>
      <c r="Y1680" s="159">
        <f>IFERROR(VLOOKUP(N1680,'P1 Intra-Europees'!$A$15:$H$25,7,0),0)*X1680</f>
        <v>0</v>
      </c>
      <c r="Z1680" s="161">
        <f t="shared" si="737"/>
        <v>0</v>
      </c>
      <c r="AA1680" s="162">
        <f>IFERROR(VLOOKUP(N1680,'P1 Intra-Europees'!$A$15:$H$25,8,0),0)*Z1680</f>
        <v>0</v>
      </c>
      <c r="AB1680" s="163">
        <f t="shared" si="738"/>
        <v>0</v>
      </c>
      <c r="AC1680" s="157" t="str">
        <f>VLOOKUP(B1680,'P2 Origin'!$C$21:$O$176,13,0)</f>
        <v>USD</v>
      </c>
      <c r="AD1680" s="164">
        <f t="shared" si="739"/>
        <v>0</v>
      </c>
      <c r="AE1680" s="165">
        <f>IF(AU1680&gt;0.1,VLOOKUP(B1680,'P2 Origin'!$C$21:$M$176,3,0)*H1680,0)</f>
        <v>0</v>
      </c>
      <c r="AF1680" s="166">
        <f t="shared" si="740"/>
        <v>0</v>
      </c>
      <c r="AG1680" s="165">
        <f>(VLOOKUP(B1680,'P2 Origin'!$C$21:$M$176,4,0))*AF1680</f>
        <v>0</v>
      </c>
      <c r="AH1680" s="166">
        <f t="shared" si="741"/>
        <v>0</v>
      </c>
      <c r="AI1680" s="165">
        <f>(VLOOKUP(B1680,'P2 Origin'!$C$21:$M$176,5,0))*AH1680</f>
        <v>0</v>
      </c>
      <c r="AJ1680" s="166">
        <f t="shared" si="755"/>
        <v>0</v>
      </c>
      <c r="AK1680" s="165">
        <f>(VLOOKUP(B1680,'P2 Origin'!$C$21:$M$176,6,0))*AJ1680</f>
        <v>0</v>
      </c>
      <c r="AL1680" s="166">
        <f t="shared" si="742"/>
        <v>35</v>
      </c>
      <c r="AM1680" s="165">
        <f>(VLOOKUP($B1680,'P2 Origin'!$C$21:$M$176,7,0))*AL1680</f>
        <v>0</v>
      </c>
      <c r="AN1680" s="166">
        <f t="shared" si="743"/>
        <v>0</v>
      </c>
      <c r="AO1680" s="165">
        <f>(VLOOKUP($B1680,'P2 Origin'!$C$21:$M$176,8,0))*AN1680</f>
        <v>0</v>
      </c>
      <c r="AP1680" s="166">
        <f t="shared" si="744"/>
        <v>0</v>
      </c>
      <c r="AQ1680" s="165">
        <f>(VLOOKUP($B1680,'P2 Origin'!$C$21:$M$176,9,0))*AP1680</f>
        <v>0</v>
      </c>
      <c r="AR1680" s="155">
        <f t="shared" si="728"/>
        <v>1</v>
      </c>
      <c r="AS1680" s="164">
        <f>(VLOOKUP(B1680,'P2 Origin'!$C$21:$M$176,10,0))*K1680</f>
        <v>0</v>
      </c>
      <c r="AT1680" s="164">
        <f>(VLOOKUP(B1680,'P2 Origin'!$C$21:$M$176,11,0))*J1680</f>
        <v>0</v>
      </c>
      <c r="AU1680" s="167">
        <v>35</v>
      </c>
      <c r="AV1680" s="168">
        <v>35</v>
      </c>
      <c r="AW1680" s="169">
        <v>0</v>
      </c>
      <c r="AX1680" s="170">
        <f>IF(AU1680&gt;=0.1,'P3 Bureaumarge zee- en luchtvr.'!$D$12,0)</f>
        <v>0</v>
      </c>
      <c r="AY1680" s="163">
        <f t="shared" si="745"/>
        <v>0</v>
      </c>
      <c r="AZ1680" s="157" t="str">
        <f>VLOOKUP(D1680,'P4 Destination'!$C$21:$O$176,13,0)</f>
        <v>EUR</v>
      </c>
      <c r="BA1680" s="164">
        <f t="shared" si="746"/>
        <v>0</v>
      </c>
      <c r="BB1680" s="171">
        <f>IF(AU1680&gt;0.1,(VLOOKUP(D1680,'P4 Destination'!$C$21:$M$176,3,0))*I1680,0)</f>
        <v>0</v>
      </c>
      <c r="BC1680" s="172">
        <f t="shared" si="747"/>
        <v>0</v>
      </c>
      <c r="BD1680" s="171">
        <f>(VLOOKUP($D1680,'P4 Destination'!$C$21:$M$176,4,0))*BC1680</f>
        <v>0</v>
      </c>
      <c r="BE1680" s="172">
        <f t="shared" si="748"/>
        <v>0</v>
      </c>
      <c r="BF1680" s="171">
        <f>(VLOOKUP($D1680,'P4 Destination'!$C$21:$M$176,5,0))*BE1680</f>
        <v>0</v>
      </c>
      <c r="BG1680" s="172">
        <f t="shared" si="749"/>
        <v>0</v>
      </c>
      <c r="BH1680" s="171">
        <f>(VLOOKUP($D1680,'P4 Destination'!$C$21:$M$176,6,0))*BG1680</f>
        <v>0</v>
      </c>
      <c r="BI1680" s="172">
        <f t="shared" si="750"/>
        <v>35</v>
      </c>
      <c r="BJ1680" s="171">
        <f>(VLOOKUP($D1680,'P4 Destination'!$C$21:$M$176,7,0))*BI1680</f>
        <v>0</v>
      </c>
      <c r="BK1680" s="172">
        <f t="shared" si="751"/>
        <v>0</v>
      </c>
      <c r="BL1680" s="171">
        <f>(VLOOKUP($D1680,'P4 Destination'!$C$21:$M$176,8,0))*BK1680</f>
        <v>0</v>
      </c>
      <c r="BM1680" s="172">
        <f t="shared" si="752"/>
        <v>0</v>
      </c>
      <c r="BN1680" s="171">
        <f>(VLOOKUP($D1680,'P4 Destination'!$C$21:$M$176,9,0))*BM1680</f>
        <v>0</v>
      </c>
      <c r="BO1680" s="154">
        <f t="shared" si="729"/>
        <v>1</v>
      </c>
      <c r="BP1680" s="171">
        <f>(VLOOKUP(D1680,'P4 Destination'!$C$21:$M$176,10,0))*K1680</f>
        <v>0</v>
      </c>
      <c r="BQ1680" s="171">
        <f>(VLOOKUP(D1680,'P4 Destination'!$C$21:$M$176,11,0))*J1680</f>
        <v>0</v>
      </c>
      <c r="BR1680" s="173">
        <f t="shared" si="753"/>
        <v>0</v>
      </c>
      <c r="BS1680" s="173">
        <f>(AV1680*2500)*'P6 Verzekering'!$E$11</f>
        <v>0</v>
      </c>
      <c r="BT1680" s="173">
        <f>(AW1680*2500)*'P6 Verzekering'!$E$12</f>
        <v>0</v>
      </c>
      <c r="BU1680" s="173">
        <f>(L1680*2500)*'P6 Verzekering'!$E$13</f>
        <v>0</v>
      </c>
      <c r="BV1680" s="173">
        <f t="shared" si="754"/>
        <v>0</v>
      </c>
      <c r="BW1680"/>
      <c r="BX1680"/>
    </row>
    <row r="1681" spans="1:76">
      <c r="A1681" s="152" t="s">
        <v>2707</v>
      </c>
      <c r="B1681" s="152" t="s">
        <v>181</v>
      </c>
      <c r="C1681" s="152" t="s">
        <v>153</v>
      </c>
      <c r="D1681" s="152" t="s">
        <v>269</v>
      </c>
      <c r="E1681" s="152" t="s">
        <v>268</v>
      </c>
      <c r="F1681" s="153">
        <f t="shared" si="730"/>
        <v>30</v>
      </c>
      <c r="G1681" s="154">
        <v>1</v>
      </c>
      <c r="H1681" s="154">
        <f>IFERROR(VLOOKUP(B1681,'P2 Origin'!$C$21:$Q$176,15,FALSE),0)</f>
        <v>1</v>
      </c>
      <c r="I1681" s="154">
        <f>IFERROR(VLOOKUP(D1681,'P4 Destination'!$C$21:$Q$176,15,FALSE),0)</f>
        <v>0</v>
      </c>
      <c r="J1681" s="155">
        <v>1</v>
      </c>
      <c r="K1681" s="155"/>
      <c r="L1681" s="156">
        <v>0</v>
      </c>
      <c r="M1681" s="155">
        <v>0</v>
      </c>
      <c r="N1681" s="155">
        <v>0</v>
      </c>
      <c r="O1681" s="157">
        <f t="shared" si="731"/>
        <v>0</v>
      </c>
      <c r="P1681" s="158">
        <f t="shared" si="732"/>
        <v>0</v>
      </c>
      <c r="Q1681" s="159">
        <f>IFERROR(VLOOKUP(N1681,'P1 Intra-Europees'!$A$15:$H$25,3,0),0)*P1681</f>
        <v>0</v>
      </c>
      <c r="R1681" s="160">
        <f t="shared" si="733"/>
        <v>0</v>
      </c>
      <c r="S1681" s="159">
        <f>IFERROR(VLOOKUP(N1681,'P1 Intra-Europees'!$A$15:$H$25,4,0),0)*R1681</f>
        <v>0</v>
      </c>
      <c r="T1681" s="160">
        <f t="shared" si="734"/>
        <v>0</v>
      </c>
      <c r="U1681" s="159">
        <f>IFERROR(VLOOKUP(N1681,'P1 Intra-Europees'!$A$15:$H$25,5,0),0)*T1681</f>
        <v>0</v>
      </c>
      <c r="V1681" s="160">
        <f t="shared" si="735"/>
        <v>0</v>
      </c>
      <c r="W1681" s="159">
        <f>IFERROR(VLOOKUP(N1681,'P1 Intra-Europees'!$A$15:$H$25,6,0),0)*V1681</f>
        <v>0</v>
      </c>
      <c r="X1681" s="160">
        <f t="shared" si="736"/>
        <v>0</v>
      </c>
      <c r="Y1681" s="159">
        <f>IFERROR(VLOOKUP(N1681,'P1 Intra-Europees'!$A$15:$H$25,7,0),0)*X1681</f>
        <v>0</v>
      </c>
      <c r="Z1681" s="161">
        <f t="shared" si="737"/>
        <v>0</v>
      </c>
      <c r="AA1681" s="162">
        <f>IFERROR(VLOOKUP(N1681,'P1 Intra-Europees'!$A$15:$H$25,8,0),0)*Z1681</f>
        <v>0</v>
      </c>
      <c r="AB1681" s="163">
        <f t="shared" si="738"/>
        <v>0</v>
      </c>
      <c r="AC1681" s="157" t="str">
        <f>VLOOKUP(B1681,'P2 Origin'!$C$21:$O$176,13,0)</f>
        <v>EUR</v>
      </c>
      <c r="AD1681" s="164">
        <f t="shared" si="739"/>
        <v>0</v>
      </c>
      <c r="AE1681" s="165">
        <f>IF(AU1681&gt;0.1,VLOOKUP(B1681,'P2 Origin'!$C$21:$M$176,3,0)*H1681,0)</f>
        <v>0</v>
      </c>
      <c r="AF1681" s="166">
        <f t="shared" si="740"/>
        <v>0</v>
      </c>
      <c r="AG1681" s="165">
        <f>(VLOOKUP(B1681,'P2 Origin'!$C$21:$M$176,4,0))*AF1681</f>
        <v>0</v>
      </c>
      <c r="AH1681" s="166">
        <f t="shared" si="741"/>
        <v>0</v>
      </c>
      <c r="AI1681" s="165">
        <f>(VLOOKUP(B1681,'P2 Origin'!$C$21:$M$176,5,0))*AH1681</f>
        <v>0</v>
      </c>
      <c r="AJ1681" s="166">
        <f t="shared" si="755"/>
        <v>0</v>
      </c>
      <c r="AK1681" s="165">
        <f>(VLOOKUP(B1681,'P2 Origin'!$C$21:$M$176,6,0))*AJ1681</f>
        <v>0</v>
      </c>
      <c r="AL1681" s="166">
        <f t="shared" si="742"/>
        <v>30</v>
      </c>
      <c r="AM1681" s="165">
        <f>(VLOOKUP($B1681,'P2 Origin'!$C$21:$M$176,7,0))*AL1681</f>
        <v>0</v>
      </c>
      <c r="AN1681" s="166">
        <f t="shared" si="743"/>
        <v>0</v>
      </c>
      <c r="AO1681" s="165">
        <f>(VLOOKUP($B1681,'P2 Origin'!$C$21:$M$176,8,0))*AN1681</f>
        <v>0</v>
      </c>
      <c r="AP1681" s="166">
        <f t="shared" si="744"/>
        <v>0</v>
      </c>
      <c r="AQ1681" s="165">
        <f>(VLOOKUP($B1681,'P2 Origin'!$C$21:$M$176,9,0))*AP1681</f>
        <v>0</v>
      </c>
      <c r="AR1681" s="155">
        <f t="shared" si="728"/>
        <v>1</v>
      </c>
      <c r="AS1681" s="164">
        <f>(VLOOKUP(B1681,'P2 Origin'!$C$21:$M$176,10,0))*K1681</f>
        <v>0</v>
      </c>
      <c r="AT1681" s="164">
        <f>(VLOOKUP(B1681,'P2 Origin'!$C$21:$M$176,11,0))*J1681</f>
        <v>0</v>
      </c>
      <c r="AU1681" s="167">
        <v>30</v>
      </c>
      <c r="AV1681" s="168">
        <v>30</v>
      </c>
      <c r="AW1681" s="169">
        <v>0</v>
      </c>
      <c r="AX1681" s="170">
        <f>IF(AU1681&gt;=0.1,'P3 Bureaumarge zee- en luchtvr.'!$D$12,0)</f>
        <v>0</v>
      </c>
      <c r="AY1681" s="163">
        <f t="shared" si="745"/>
        <v>0</v>
      </c>
      <c r="AZ1681" s="157" t="str">
        <f>VLOOKUP(D1681,'P4 Destination'!$C$21:$O$176,13,0)</f>
        <v>USD</v>
      </c>
      <c r="BA1681" s="164">
        <f t="shared" si="746"/>
        <v>0</v>
      </c>
      <c r="BB1681" s="171">
        <f>IF(AU1681&gt;0.1,(VLOOKUP(D1681,'P4 Destination'!$C$21:$M$176,3,0))*I1681,0)</f>
        <v>0</v>
      </c>
      <c r="BC1681" s="172">
        <f t="shared" si="747"/>
        <v>0</v>
      </c>
      <c r="BD1681" s="171">
        <f>(VLOOKUP($D1681,'P4 Destination'!$C$21:$M$176,4,0))*BC1681</f>
        <v>0</v>
      </c>
      <c r="BE1681" s="172">
        <f t="shared" si="748"/>
        <v>0</v>
      </c>
      <c r="BF1681" s="171">
        <f>(VLOOKUP($D1681,'P4 Destination'!$C$21:$M$176,5,0))*BE1681</f>
        <v>0</v>
      </c>
      <c r="BG1681" s="172">
        <f t="shared" si="749"/>
        <v>0</v>
      </c>
      <c r="BH1681" s="171">
        <f>(VLOOKUP($D1681,'P4 Destination'!$C$21:$M$176,6,0))*BG1681</f>
        <v>0</v>
      </c>
      <c r="BI1681" s="172">
        <f t="shared" si="750"/>
        <v>30</v>
      </c>
      <c r="BJ1681" s="171">
        <f>(VLOOKUP($D1681,'P4 Destination'!$C$21:$M$176,7,0))*BI1681</f>
        <v>0</v>
      </c>
      <c r="BK1681" s="172">
        <f t="shared" si="751"/>
        <v>0</v>
      </c>
      <c r="BL1681" s="171">
        <f>(VLOOKUP($D1681,'P4 Destination'!$C$21:$M$176,8,0))*BK1681</f>
        <v>0</v>
      </c>
      <c r="BM1681" s="172">
        <f t="shared" si="752"/>
        <v>0</v>
      </c>
      <c r="BN1681" s="171">
        <f>(VLOOKUP($D1681,'P4 Destination'!$C$21:$M$176,9,0))*BM1681</f>
        <v>0</v>
      </c>
      <c r="BO1681" s="154">
        <f t="shared" si="729"/>
        <v>1</v>
      </c>
      <c r="BP1681" s="171">
        <f>(VLOOKUP(D1681,'P4 Destination'!$C$21:$M$176,10,0))*K1681</f>
        <v>0</v>
      </c>
      <c r="BQ1681" s="171">
        <f>(VLOOKUP(D1681,'P4 Destination'!$C$21:$M$176,11,0))*J1681</f>
        <v>0</v>
      </c>
      <c r="BR1681" s="173">
        <f t="shared" si="753"/>
        <v>0</v>
      </c>
      <c r="BS1681" s="173">
        <f>(AV1681*2500)*'P6 Verzekering'!$E$11</f>
        <v>0</v>
      </c>
      <c r="BT1681" s="173">
        <f>(AW1681*2500)*'P6 Verzekering'!$E$12</f>
        <v>0</v>
      </c>
      <c r="BU1681" s="173">
        <f>(L1681*2500)*'P6 Verzekering'!$E$13</f>
        <v>0</v>
      </c>
      <c r="BV1681" s="173">
        <f t="shared" si="754"/>
        <v>0</v>
      </c>
      <c r="BW1681"/>
      <c r="BX1681"/>
    </row>
    <row r="1682" spans="1:76">
      <c r="A1682" s="152" t="s">
        <v>2708</v>
      </c>
      <c r="B1682" s="152" t="s">
        <v>181</v>
      </c>
      <c r="C1682" s="152" t="s">
        <v>153</v>
      </c>
      <c r="D1682" s="152" t="s">
        <v>368</v>
      </c>
      <c r="E1682" s="152" t="s">
        <v>367</v>
      </c>
      <c r="F1682" s="153">
        <f t="shared" si="730"/>
        <v>30</v>
      </c>
      <c r="G1682" s="154">
        <v>1</v>
      </c>
      <c r="H1682" s="154">
        <f>IFERROR(VLOOKUP(B1682,'P2 Origin'!$C$21:$Q$176,15,FALSE),0)</f>
        <v>1</v>
      </c>
      <c r="I1682" s="154">
        <f>IFERROR(VLOOKUP(D1682,'P4 Destination'!$C$21:$Q$176,15,FALSE),0)</f>
        <v>1</v>
      </c>
      <c r="J1682" s="155"/>
      <c r="K1682" s="155">
        <v>1</v>
      </c>
      <c r="L1682" s="156">
        <v>0</v>
      </c>
      <c r="M1682" s="155">
        <v>0</v>
      </c>
      <c r="N1682" s="155">
        <v>0</v>
      </c>
      <c r="O1682" s="157">
        <f t="shared" si="731"/>
        <v>0</v>
      </c>
      <c r="P1682" s="158">
        <f t="shared" si="732"/>
        <v>0</v>
      </c>
      <c r="Q1682" s="159">
        <f>IFERROR(VLOOKUP(N1682,'P1 Intra-Europees'!$A$15:$H$25,3,0),0)*P1682</f>
        <v>0</v>
      </c>
      <c r="R1682" s="160">
        <f t="shared" si="733"/>
        <v>0</v>
      </c>
      <c r="S1682" s="159">
        <f>IFERROR(VLOOKUP(N1682,'P1 Intra-Europees'!$A$15:$H$25,4,0),0)*R1682</f>
        <v>0</v>
      </c>
      <c r="T1682" s="160">
        <f t="shared" si="734"/>
        <v>0</v>
      </c>
      <c r="U1682" s="159">
        <f>IFERROR(VLOOKUP(N1682,'P1 Intra-Europees'!$A$15:$H$25,5,0),0)*T1682</f>
        <v>0</v>
      </c>
      <c r="V1682" s="160">
        <f t="shared" si="735"/>
        <v>0</v>
      </c>
      <c r="W1682" s="159">
        <f>IFERROR(VLOOKUP(N1682,'P1 Intra-Europees'!$A$15:$H$25,6,0),0)*V1682</f>
        <v>0</v>
      </c>
      <c r="X1682" s="160">
        <f t="shared" si="736"/>
        <v>0</v>
      </c>
      <c r="Y1682" s="159">
        <f>IFERROR(VLOOKUP(N1682,'P1 Intra-Europees'!$A$15:$H$25,7,0),0)*X1682</f>
        <v>0</v>
      </c>
      <c r="Z1682" s="161">
        <f t="shared" si="737"/>
        <v>0</v>
      </c>
      <c r="AA1682" s="162">
        <f>IFERROR(VLOOKUP(N1682,'P1 Intra-Europees'!$A$15:$H$25,8,0),0)*Z1682</f>
        <v>0</v>
      </c>
      <c r="AB1682" s="163">
        <f t="shared" si="738"/>
        <v>0</v>
      </c>
      <c r="AC1682" s="157" t="str">
        <f>VLOOKUP(B1682,'P2 Origin'!$C$21:$O$176,13,0)</f>
        <v>EUR</v>
      </c>
      <c r="AD1682" s="164">
        <f t="shared" si="739"/>
        <v>0</v>
      </c>
      <c r="AE1682" s="165">
        <f>IF(AU1682&gt;0.1,VLOOKUP(B1682,'P2 Origin'!$C$21:$M$176,3,0)*H1682,0)</f>
        <v>0</v>
      </c>
      <c r="AF1682" s="166">
        <f t="shared" si="740"/>
        <v>0</v>
      </c>
      <c r="AG1682" s="165">
        <f>(VLOOKUP(B1682,'P2 Origin'!$C$21:$M$176,4,0))*AF1682</f>
        <v>0</v>
      </c>
      <c r="AH1682" s="166">
        <f t="shared" si="741"/>
        <v>0</v>
      </c>
      <c r="AI1682" s="165">
        <f>(VLOOKUP(B1682,'P2 Origin'!$C$21:$M$176,5,0))*AH1682</f>
        <v>0</v>
      </c>
      <c r="AJ1682" s="166">
        <f t="shared" si="755"/>
        <v>0</v>
      </c>
      <c r="AK1682" s="165">
        <f>(VLOOKUP(B1682,'P2 Origin'!$C$21:$M$176,6,0))*AJ1682</f>
        <v>0</v>
      </c>
      <c r="AL1682" s="166">
        <f t="shared" si="742"/>
        <v>30</v>
      </c>
      <c r="AM1682" s="165">
        <f>(VLOOKUP($B1682,'P2 Origin'!$C$21:$M$176,7,0))*AL1682</f>
        <v>0</v>
      </c>
      <c r="AN1682" s="166">
        <f t="shared" si="743"/>
        <v>0</v>
      </c>
      <c r="AO1682" s="165">
        <f>(VLOOKUP($B1682,'P2 Origin'!$C$21:$M$176,8,0))*AN1682</f>
        <v>0</v>
      </c>
      <c r="AP1682" s="166">
        <f t="shared" si="744"/>
        <v>0</v>
      </c>
      <c r="AQ1682" s="165">
        <f>(VLOOKUP($B1682,'P2 Origin'!$C$21:$M$176,9,0))*AP1682</f>
        <v>0</v>
      </c>
      <c r="AR1682" s="155">
        <f t="shared" si="728"/>
        <v>1</v>
      </c>
      <c r="AS1682" s="164">
        <f>(VLOOKUP(B1682,'P2 Origin'!$C$21:$M$176,10,0))*K1682</f>
        <v>0</v>
      </c>
      <c r="AT1682" s="164">
        <f>(VLOOKUP(B1682,'P2 Origin'!$C$21:$M$176,11,0))*J1682</f>
        <v>0</v>
      </c>
      <c r="AU1682" s="167">
        <v>30</v>
      </c>
      <c r="AV1682" s="168">
        <v>30</v>
      </c>
      <c r="AW1682" s="169">
        <v>0</v>
      </c>
      <c r="AX1682" s="170">
        <f>IF(AU1682&gt;=0.1,'P3 Bureaumarge zee- en luchtvr.'!$D$12,0)</f>
        <v>0</v>
      </c>
      <c r="AY1682" s="163">
        <f t="shared" si="745"/>
        <v>0</v>
      </c>
      <c r="AZ1682" s="157" t="str">
        <f>VLOOKUP(D1682,'P4 Destination'!$C$21:$O$176,13,0)</f>
        <v>USD</v>
      </c>
      <c r="BA1682" s="164">
        <f t="shared" si="746"/>
        <v>0</v>
      </c>
      <c r="BB1682" s="171">
        <f>IF(AU1682&gt;0.1,(VLOOKUP(D1682,'P4 Destination'!$C$21:$M$176,3,0))*I1682,0)</f>
        <v>0</v>
      </c>
      <c r="BC1682" s="172">
        <f t="shared" si="747"/>
        <v>0</v>
      </c>
      <c r="BD1682" s="171">
        <f>(VLOOKUP($D1682,'P4 Destination'!$C$21:$M$176,4,0))*BC1682</f>
        <v>0</v>
      </c>
      <c r="BE1682" s="172">
        <f t="shared" si="748"/>
        <v>0</v>
      </c>
      <c r="BF1682" s="171">
        <f>(VLOOKUP($D1682,'P4 Destination'!$C$21:$M$176,5,0))*BE1682</f>
        <v>0</v>
      </c>
      <c r="BG1682" s="172">
        <f t="shared" si="749"/>
        <v>0</v>
      </c>
      <c r="BH1682" s="171">
        <f>(VLOOKUP($D1682,'P4 Destination'!$C$21:$M$176,6,0))*BG1682</f>
        <v>0</v>
      </c>
      <c r="BI1682" s="172">
        <f t="shared" si="750"/>
        <v>30</v>
      </c>
      <c r="BJ1682" s="171">
        <f>(VLOOKUP($D1682,'P4 Destination'!$C$21:$M$176,7,0))*BI1682</f>
        <v>0</v>
      </c>
      <c r="BK1682" s="172">
        <f t="shared" si="751"/>
        <v>0</v>
      </c>
      <c r="BL1682" s="171">
        <f>(VLOOKUP($D1682,'P4 Destination'!$C$21:$M$176,8,0))*BK1682</f>
        <v>0</v>
      </c>
      <c r="BM1682" s="172">
        <f t="shared" si="752"/>
        <v>0</v>
      </c>
      <c r="BN1682" s="171">
        <f>(VLOOKUP($D1682,'P4 Destination'!$C$21:$M$176,9,0))*BM1682</f>
        <v>0</v>
      </c>
      <c r="BO1682" s="154">
        <f t="shared" si="729"/>
        <v>1</v>
      </c>
      <c r="BP1682" s="171">
        <f>(VLOOKUP(D1682,'P4 Destination'!$C$21:$M$176,10,0))*K1682</f>
        <v>0</v>
      </c>
      <c r="BQ1682" s="171">
        <f>(VLOOKUP(D1682,'P4 Destination'!$C$21:$M$176,11,0))*J1682</f>
        <v>0</v>
      </c>
      <c r="BR1682" s="173">
        <f t="shared" si="753"/>
        <v>0</v>
      </c>
      <c r="BS1682" s="173">
        <f>(AV1682*2500)*'P6 Verzekering'!$E$11</f>
        <v>0</v>
      </c>
      <c r="BT1682" s="173">
        <f>(AW1682*2500)*'P6 Verzekering'!$E$12</f>
        <v>0</v>
      </c>
      <c r="BU1682" s="173">
        <f>(L1682*2500)*'P6 Verzekering'!$E$13</f>
        <v>0</v>
      </c>
      <c r="BV1682" s="173">
        <f t="shared" si="754"/>
        <v>0</v>
      </c>
      <c r="BW1682"/>
      <c r="BX1682"/>
    </row>
    <row r="1683" spans="1:76">
      <c r="A1683" s="152" t="s">
        <v>2730</v>
      </c>
      <c r="B1683" s="152" t="s">
        <v>181</v>
      </c>
      <c r="C1683" s="152" t="s">
        <v>153</v>
      </c>
      <c r="D1683" s="152" t="s">
        <v>385</v>
      </c>
      <c r="E1683" s="152" t="s">
        <v>384</v>
      </c>
      <c r="F1683" s="153">
        <f t="shared" si="730"/>
        <v>52</v>
      </c>
      <c r="G1683" s="154">
        <v>1</v>
      </c>
      <c r="H1683" s="154">
        <f>IFERROR(VLOOKUP(B1683,'P2 Origin'!$C$21:$Q$176,15,FALSE),0)</f>
        <v>1</v>
      </c>
      <c r="I1683" s="154">
        <f>IFERROR(VLOOKUP(D1683,'P4 Destination'!$C$21:$Q$176,15,FALSE),0)</f>
        <v>1</v>
      </c>
      <c r="J1683" s="155"/>
      <c r="K1683" s="155">
        <v>1</v>
      </c>
      <c r="L1683" s="156">
        <v>0</v>
      </c>
      <c r="M1683" s="155">
        <v>0</v>
      </c>
      <c r="N1683" s="155">
        <v>0</v>
      </c>
      <c r="O1683" s="157">
        <f t="shared" si="731"/>
        <v>0</v>
      </c>
      <c r="P1683" s="158">
        <f t="shared" si="732"/>
        <v>0</v>
      </c>
      <c r="Q1683" s="159">
        <f>IFERROR(VLOOKUP(N1683,'P1 Intra-Europees'!$A$15:$H$25,3,0),0)*P1683</f>
        <v>0</v>
      </c>
      <c r="R1683" s="160">
        <f t="shared" si="733"/>
        <v>0</v>
      </c>
      <c r="S1683" s="159">
        <f>IFERROR(VLOOKUP(N1683,'P1 Intra-Europees'!$A$15:$H$25,4,0),0)*R1683</f>
        <v>0</v>
      </c>
      <c r="T1683" s="160">
        <f t="shared" si="734"/>
        <v>0</v>
      </c>
      <c r="U1683" s="159">
        <f>IFERROR(VLOOKUP(N1683,'P1 Intra-Europees'!$A$15:$H$25,5,0),0)*T1683</f>
        <v>0</v>
      </c>
      <c r="V1683" s="160">
        <f t="shared" si="735"/>
        <v>0</v>
      </c>
      <c r="W1683" s="159">
        <f>IFERROR(VLOOKUP(N1683,'P1 Intra-Europees'!$A$15:$H$25,6,0),0)*V1683</f>
        <v>0</v>
      </c>
      <c r="X1683" s="160">
        <f t="shared" si="736"/>
        <v>0</v>
      </c>
      <c r="Y1683" s="159">
        <f>IFERROR(VLOOKUP(N1683,'P1 Intra-Europees'!$A$15:$H$25,7,0),0)*X1683</f>
        <v>0</v>
      </c>
      <c r="Z1683" s="161">
        <f t="shared" si="737"/>
        <v>0</v>
      </c>
      <c r="AA1683" s="162">
        <f>IFERROR(VLOOKUP(N1683,'P1 Intra-Europees'!$A$15:$H$25,8,0),0)*Z1683</f>
        <v>0</v>
      </c>
      <c r="AB1683" s="163">
        <f t="shared" si="738"/>
        <v>0</v>
      </c>
      <c r="AC1683" s="157" t="str">
        <f>VLOOKUP(B1683,'P2 Origin'!$C$21:$O$176,13,0)</f>
        <v>EUR</v>
      </c>
      <c r="AD1683" s="164">
        <f t="shared" si="739"/>
        <v>0</v>
      </c>
      <c r="AE1683" s="165">
        <f>IF(AU1683&gt;0.1,VLOOKUP(B1683,'P2 Origin'!$C$21:$M$176,3,0)*H1683,0)</f>
        <v>0</v>
      </c>
      <c r="AF1683" s="166">
        <f t="shared" si="740"/>
        <v>0</v>
      </c>
      <c r="AG1683" s="165">
        <f>(VLOOKUP(B1683,'P2 Origin'!$C$21:$M$176,4,0))*AF1683</f>
        <v>0</v>
      </c>
      <c r="AH1683" s="166">
        <f t="shared" si="741"/>
        <v>0</v>
      </c>
      <c r="AI1683" s="165">
        <f>(VLOOKUP(B1683,'P2 Origin'!$C$21:$M$176,5,0))*AH1683</f>
        <v>0</v>
      </c>
      <c r="AJ1683" s="166">
        <f t="shared" si="755"/>
        <v>0</v>
      </c>
      <c r="AK1683" s="165">
        <f>(VLOOKUP(B1683,'P2 Origin'!$C$21:$M$176,6,0))*AJ1683</f>
        <v>0</v>
      </c>
      <c r="AL1683" s="166">
        <f t="shared" si="742"/>
        <v>0</v>
      </c>
      <c r="AM1683" s="165">
        <f>(VLOOKUP($B1683,'P2 Origin'!$C$21:$M$176,7,0))*AL1683</f>
        <v>0</v>
      </c>
      <c r="AN1683" s="166">
        <f t="shared" si="743"/>
        <v>0</v>
      </c>
      <c r="AO1683" s="165">
        <f>(VLOOKUP($B1683,'P2 Origin'!$C$21:$M$176,8,0))*AN1683</f>
        <v>0</v>
      </c>
      <c r="AP1683" s="166">
        <f t="shared" si="744"/>
        <v>52</v>
      </c>
      <c r="AQ1683" s="165">
        <f>(VLOOKUP($B1683,'P2 Origin'!$C$21:$M$176,9,0))*AP1683</f>
        <v>0</v>
      </c>
      <c r="AR1683" s="155">
        <f t="shared" si="728"/>
        <v>1</v>
      </c>
      <c r="AS1683" s="164">
        <f>(VLOOKUP(B1683,'P2 Origin'!$C$21:$M$176,10,0))*K1683</f>
        <v>0</v>
      </c>
      <c r="AT1683" s="164">
        <f>(VLOOKUP(B1683,'P2 Origin'!$C$21:$M$176,11,0))*J1683</f>
        <v>0</v>
      </c>
      <c r="AU1683" s="167">
        <v>52</v>
      </c>
      <c r="AV1683" s="168">
        <v>52</v>
      </c>
      <c r="AW1683" s="169">
        <v>0</v>
      </c>
      <c r="AX1683" s="170">
        <f>IF(AU1683&gt;=0.1,'P3 Bureaumarge zee- en luchtvr.'!$D$12,0)</f>
        <v>0</v>
      </c>
      <c r="AY1683" s="163">
        <f t="shared" si="745"/>
        <v>0</v>
      </c>
      <c r="AZ1683" s="157" t="str">
        <f>VLOOKUP(D1683,'P4 Destination'!$C$21:$O$176,13,0)</f>
        <v>USD</v>
      </c>
      <c r="BA1683" s="164">
        <f t="shared" si="746"/>
        <v>0</v>
      </c>
      <c r="BB1683" s="171">
        <f>IF(AU1683&gt;0.1,(VLOOKUP(D1683,'P4 Destination'!$C$21:$M$176,3,0))*I1683,0)</f>
        <v>0</v>
      </c>
      <c r="BC1683" s="172">
        <f t="shared" si="747"/>
        <v>0</v>
      </c>
      <c r="BD1683" s="171">
        <f>(VLOOKUP($D1683,'P4 Destination'!$C$21:$M$176,4,0))*BC1683</f>
        <v>0</v>
      </c>
      <c r="BE1683" s="172">
        <f t="shared" si="748"/>
        <v>0</v>
      </c>
      <c r="BF1683" s="171">
        <f>(VLOOKUP($D1683,'P4 Destination'!$C$21:$M$176,5,0))*BE1683</f>
        <v>0</v>
      </c>
      <c r="BG1683" s="172">
        <f t="shared" si="749"/>
        <v>0</v>
      </c>
      <c r="BH1683" s="171">
        <f>(VLOOKUP($D1683,'P4 Destination'!$C$21:$M$176,6,0))*BG1683</f>
        <v>0</v>
      </c>
      <c r="BI1683" s="172">
        <f t="shared" si="750"/>
        <v>0</v>
      </c>
      <c r="BJ1683" s="171">
        <f>(VLOOKUP($D1683,'P4 Destination'!$C$21:$M$176,7,0))*BI1683</f>
        <v>0</v>
      </c>
      <c r="BK1683" s="172">
        <f t="shared" si="751"/>
        <v>0</v>
      </c>
      <c r="BL1683" s="171">
        <f>(VLOOKUP($D1683,'P4 Destination'!$C$21:$M$176,8,0))*BK1683</f>
        <v>0</v>
      </c>
      <c r="BM1683" s="172">
        <f t="shared" si="752"/>
        <v>52</v>
      </c>
      <c r="BN1683" s="171">
        <f>(VLOOKUP($D1683,'P4 Destination'!$C$21:$M$176,9,0))*BM1683</f>
        <v>0</v>
      </c>
      <c r="BO1683" s="154">
        <f t="shared" si="729"/>
        <v>1</v>
      </c>
      <c r="BP1683" s="171">
        <f>(VLOOKUP(D1683,'P4 Destination'!$C$21:$M$176,10,0))*K1683</f>
        <v>0</v>
      </c>
      <c r="BQ1683" s="171">
        <f>(VLOOKUP(D1683,'P4 Destination'!$C$21:$M$176,11,0))*J1683</f>
        <v>0</v>
      </c>
      <c r="BR1683" s="173">
        <f t="shared" si="753"/>
        <v>0</v>
      </c>
      <c r="BS1683" s="173">
        <f>(AV1683*2500)*'P6 Verzekering'!$E$11</f>
        <v>0</v>
      </c>
      <c r="BT1683" s="173">
        <f>(AW1683*2500)*'P6 Verzekering'!$E$12</f>
        <v>0</v>
      </c>
      <c r="BU1683" s="173">
        <f>(L1683*2500)*'P6 Verzekering'!$E$13</f>
        <v>0</v>
      </c>
      <c r="BV1683" s="173">
        <f t="shared" si="754"/>
        <v>0</v>
      </c>
      <c r="BW1683"/>
      <c r="BX1683"/>
    </row>
    <row r="1684" spans="1:76">
      <c r="A1684" s="152" t="s">
        <v>2731</v>
      </c>
      <c r="B1684" s="152" t="s">
        <v>416</v>
      </c>
      <c r="C1684" s="152" t="s">
        <v>415</v>
      </c>
      <c r="D1684" s="152" t="s">
        <v>281</v>
      </c>
      <c r="E1684" s="152" t="s">
        <v>538</v>
      </c>
      <c r="F1684" s="153">
        <f t="shared" si="730"/>
        <v>5</v>
      </c>
      <c r="G1684" s="154">
        <v>1</v>
      </c>
      <c r="H1684" s="154">
        <f>IFERROR(VLOOKUP(B1684,'P2 Origin'!$C$21:$Q$176,15,FALSE),0)</f>
        <v>0</v>
      </c>
      <c r="I1684" s="154">
        <f>IFERROR(VLOOKUP(D1684,'P4 Destination'!$C$21:$Q$176,15,FALSE),0)</f>
        <v>0</v>
      </c>
      <c r="J1684" s="155">
        <v>1</v>
      </c>
      <c r="K1684" s="155"/>
      <c r="L1684" s="156">
        <v>0</v>
      </c>
      <c r="M1684" s="155">
        <v>0</v>
      </c>
      <c r="N1684" s="155">
        <v>0</v>
      </c>
      <c r="O1684" s="157">
        <f t="shared" si="731"/>
        <v>0</v>
      </c>
      <c r="P1684" s="158">
        <f t="shared" si="732"/>
        <v>0</v>
      </c>
      <c r="Q1684" s="159">
        <f>IFERROR(VLOOKUP(N1684,'P1 Intra-Europees'!$A$15:$H$25,3,0),0)*P1684</f>
        <v>0</v>
      </c>
      <c r="R1684" s="160">
        <f t="shared" si="733"/>
        <v>0</v>
      </c>
      <c r="S1684" s="159">
        <f>IFERROR(VLOOKUP(N1684,'P1 Intra-Europees'!$A$15:$H$25,4,0),0)*R1684</f>
        <v>0</v>
      </c>
      <c r="T1684" s="160">
        <f t="shared" si="734"/>
        <v>0</v>
      </c>
      <c r="U1684" s="159">
        <f>IFERROR(VLOOKUP(N1684,'P1 Intra-Europees'!$A$15:$H$25,5,0),0)*T1684</f>
        <v>0</v>
      </c>
      <c r="V1684" s="160">
        <f t="shared" si="735"/>
        <v>0</v>
      </c>
      <c r="W1684" s="159">
        <f>IFERROR(VLOOKUP(N1684,'P1 Intra-Europees'!$A$15:$H$25,6,0),0)*V1684</f>
        <v>0</v>
      </c>
      <c r="X1684" s="160">
        <f t="shared" si="736"/>
        <v>0</v>
      </c>
      <c r="Y1684" s="159">
        <f>IFERROR(VLOOKUP(N1684,'P1 Intra-Europees'!$A$15:$H$25,7,0),0)*X1684</f>
        <v>0</v>
      </c>
      <c r="Z1684" s="161">
        <f t="shared" si="737"/>
        <v>0</v>
      </c>
      <c r="AA1684" s="162">
        <f>IFERROR(VLOOKUP(N1684,'P1 Intra-Europees'!$A$15:$H$25,8,0),0)*Z1684</f>
        <v>0</v>
      </c>
      <c r="AB1684" s="163">
        <f t="shared" si="738"/>
        <v>0</v>
      </c>
      <c r="AC1684" s="157" t="str">
        <f>VLOOKUP(B1684,'P2 Origin'!$C$21:$O$176,13,0)</f>
        <v>USD</v>
      </c>
      <c r="AD1684" s="164">
        <f t="shared" si="739"/>
        <v>0</v>
      </c>
      <c r="AE1684" s="165">
        <f>IF(AU1684&gt;0.1,VLOOKUP(B1684,'P2 Origin'!$C$21:$M$176,3,0)*H1684,0)</f>
        <v>0</v>
      </c>
      <c r="AF1684" s="166">
        <f t="shared" si="740"/>
        <v>5</v>
      </c>
      <c r="AG1684" s="165">
        <f>(VLOOKUP(B1684,'P2 Origin'!$C$21:$M$176,4,0))*AF1684</f>
        <v>0</v>
      </c>
      <c r="AH1684" s="166">
        <f t="shared" si="741"/>
        <v>0</v>
      </c>
      <c r="AI1684" s="165">
        <f>(VLOOKUP(B1684,'P2 Origin'!$C$21:$M$176,5,0))*AH1684</f>
        <v>0</v>
      </c>
      <c r="AJ1684" s="166">
        <f t="shared" si="755"/>
        <v>0</v>
      </c>
      <c r="AK1684" s="165">
        <f>(VLOOKUP(B1684,'P2 Origin'!$C$21:$M$176,6,0))*AJ1684</f>
        <v>0</v>
      </c>
      <c r="AL1684" s="166">
        <f t="shared" si="742"/>
        <v>0</v>
      </c>
      <c r="AM1684" s="165">
        <f>(VLOOKUP($B1684,'P2 Origin'!$C$21:$M$176,7,0))*AL1684</f>
        <v>0</v>
      </c>
      <c r="AN1684" s="166">
        <f t="shared" si="743"/>
        <v>0</v>
      </c>
      <c r="AO1684" s="165">
        <f>(VLOOKUP($B1684,'P2 Origin'!$C$21:$M$176,8,0))*AN1684</f>
        <v>0</v>
      </c>
      <c r="AP1684" s="166">
        <f t="shared" si="744"/>
        <v>0</v>
      </c>
      <c r="AQ1684" s="165">
        <f>(VLOOKUP($B1684,'P2 Origin'!$C$21:$M$176,9,0))*AP1684</f>
        <v>0</v>
      </c>
      <c r="AR1684" s="155">
        <f t="shared" si="728"/>
        <v>1</v>
      </c>
      <c r="AS1684" s="164">
        <f>(VLOOKUP(B1684,'P2 Origin'!$C$21:$M$176,10,0))*K1684</f>
        <v>0</v>
      </c>
      <c r="AT1684" s="164">
        <f>(VLOOKUP(B1684,'P2 Origin'!$C$21:$M$176,11,0))*J1684</f>
        <v>0</v>
      </c>
      <c r="AU1684" s="167">
        <v>5</v>
      </c>
      <c r="AV1684" s="168">
        <v>5</v>
      </c>
      <c r="AW1684" s="169">
        <v>0</v>
      </c>
      <c r="AX1684" s="170">
        <f>IF(AU1684&gt;=0.1,'P3 Bureaumarge zee- en luchtvr.'!$D$12,0)</f>
        <v>0</v>
      </c>
      <c r="AY1684" s="163">
        <f t="shared" si="745"/>
        <v>0</v>
      </c>
      <c r="AZ1684" s="157" t="str">
        <f>VLOOKUP(D1684,'P4 Destination'!$C$21:$O$176,13,0)</f>
        <v>USD</v>
      </c>
      <c r="BA1684" s="164">
        <f t="shared" si="746"/>
        <v>0</v>
      </c>
      <c r="BB1684" s="171">
        <f>IF(AU1684&gt;0.1,(VLOOKUP(D1684,'P4 Destination'!$C$21:$M$176,3,0))*I1684,0)</f>
        <v>0</v>
      </c>
      <c r="BC1684" s="172">
        <f t="shared" si="747"/>
        <v>5</v>
      </c>
      <c r="BD1684" s="171">
        <f>(VLOOKUP($D1684,'P4 Destination'!$C$21:$M$176,4,0))*BC1684</f>
        <v>0</v>
      </c>
      <c r="BE1684" s="172">
        <f t="shared" si="748"/>
        <v>0</v>
      </c>
      <c r="BF1684" s="171">
        <f>(VLOOKUP($D1684,'P4 Destination'!$C$21:$M$176,5,0))*BE1684</f>
        <v>0</v>
      </c>
      <c r="BG1684" s="172">
        <f t="shared" si="749"/>
        <v>0</v>
      </c>
      <c r="BH1684" s="171">
        <f>(VLOOKUP($D1684,'P4 Destination'!$C$21:$M$176,6,0))*BG1684</f>
        <v>0</v>
      </c>
      <c r="BI1684" s="172">
        <f t="shared" si="750"/>
        <v>0</v>
      </c>
      <c r="BJ1684" s="171">
        <f>(VLOOKUP($D1684,'P4 Destination'!$C$21:$M$176,7,0))*BI1684</f>
        <v>0</v>
      </c>
      <c r="BK1684" s="172">
        <f t="shared" si="751"/>
        <v>0</v>
      </c>
      <c r="BL1684" s="171">
        <f>(VLOOKUP($D1684,'P4 Destination'!$C$21:$M$176,8,0))*BK1684</f>
        <v>0</v>
      </c>
      <c r="BM1684" s="172">
        <f t="shared" si="752"/>
        <v>0</v>
      </c>
      <c r="BN1684" s="171">
        <f>(VLOOKUP($D1684,'P4 Destination'!$C$21:$M$176,9,0))*BM1684</f>
        <v>0</v>
      </c>
      <c r="BO1684" s="154">
        <f t="shared" si="729"/>
        <v>1</v>
      </c>
      <c r="BP1684" s="171">
        <f>(VLOOKUP(D1684,'P4 Destination'!$C$21:$M$176,10,0))*K1684</f>
        <v>0</v>
      </c>
      <c r="BQ1684" s="171">
        <f>(VLOOKUP(D1684,'P4 Destination'!$C$21:$M$176,11,0))*J1684</f>
        <v>0</v>
      </c>
      <c r="BR1684" s="173">
        <f t="shared" si="753"/>
        <v>0</v>
      </c>
      <c r="BS1684" s="173">
        <f>(AV1684*2500)*'P6 Verzekering'!$E$11</f>
        <v>0</v>
      </c>
      <c r="BT1684" s="173">
        <f>(AW1684*2500)*'P6 Verzekering'!$E$12</f>
        <v>0</v>
      </c>
      <c r="BU1684" s="173">
        <f>(L1684*2500)*'P6 Verzekering'!$E$13</f>
        <v>0</v>
      </c>
      <c r="BV1684" s="173">
        <f t="shared" si="754"/>
        <v>0</v>
      </c>
      <c r="BW1684"/>
      <c r="BX1684"/>
    </row>
    <row r="1685" spans="1:76">
      <c r="A1685" s="152" t="s">
        <v>2732</v>
      </c>
      <c r="B1685" s="152" t="s">
        <v>416</v>
      </c>
      <c r="C1685" s="152" t="s">
        <v>415</v>
      </c>
      <c r="D1685" s="152" t="s">
        <v>281</v>
      </c>
      <c r="E1685" s="152" t="s">
        <v>538</v>
      </c>
      <c r="F1685" s="153">
        <f t="shared" si="730"/>
        <v>38</v>
      </c>
      <c r="G1685" s="154">
        <v>1</v>
      </c>
      <c r="H1685" s="154">
        <f>IFERROR(VLOOKUP(B1685,'P2 Origin'!$C$21:$Q$176,15,FALSE),0)</f>
        <v>0</v>
      </c>
      <c r="I1685" s="154">
        <f>IFERROR(VLOOKUP(D1685,'P4 Destination'!$C$21:$Q$176,15,FALSE),0)</f>
        <v>0</v>
      </c>
      <c r="J1685" s="155">
        <v>1</v>
      </c>
      <c r="K1685" s="155"/>
      <c r="L1685" s="156">
        <v>0</v>
      </c>
      <c r="M1685" s="155">
        <v>0</v>
      </c>
      <c r="N1685" s="155">
        <v>0</v>
      </c>
      <c r="O1685" s="157">
        <f t="shared" si="731"/>
        <v>0</v>
      </c>
      <c r="P1685" s="158">
        <f t="shared" si="732"/>
        <v>0</v>
      </c>
      <c r="Q1685" s="159">
        <f>IFERROR(VLOOKUP(N1685,'P1 Intra-Europees'!$A$15:$H$25,3,0),0)*P1685</f>
        <v>0</v>
      </c>
      <c r="R1685" s="160">
        <f t="shared" si="733"/>
        <v>0</v>
      </c>
      <c r="S1685" s="159">
        <f>IFERROR(VLOOKUP(N1685,'P1 Intra-Europees'!$A$15:$H$25,4,0),0)*R1685</f>
        <v>0</v>
      </c>
      <c r="T1685" s="160">
        <f t="shared" si="734"/>
        <v>0</v>
      </c>
      <c r="U1685" s="159">
        <f>IFERROR(VLOOKUP(N1685,'P1 Intra-Europees'!$A$15:$H$25,5,0),0)*T1685</f>
        <v>0</v>
      </c>
      <c r="V1685" s="160">
        <f t="shared" si="735"/>
        <v>0</v>
      </c>
      <c r="W1685" s="159">
        <f>IFERROR(VLOOKUP(N1685,'P1 Intra-Europees'!$A$15:$H$25,6,0),0)*V1685</f>
        <v>0</v>
      </c>
      <c r="X1685" s="160">
        <f t="shared" si="736"/>
        <v>0</v>
      </c>
      <c r="Y1685" s="159">
        <f>IFERROR(VLOOKUP(N1685,'P1 Intra-Europees'!$A$15:$H$25,7,0),0)*X1685</f>
        <v>0</v>
      </c>
      <c r="Z1685" s="161">
        <f t="shared" si="737"/>
        <v>0</v>
      </c>
      <c r="AA1685" s="162">
        <f>IFERROR(VLOOKUP(N1685,'P1 Intra-Europees'!$A$15:$H$25,8,0),0)*Z1685</f>
        <v>0</v>
      </c>
      <c r="AB1685" s="163">
        <f t="shared" si="738"/>
        <v>0</v>
      </c>
      <c r="AC1685" s="157" t="str">
        <f>VLOOKUP(B1685,'P2 Origin'!$C$21:$O$176,13,0)</f>
        <v>USD</v>
      </c>
      <c r="AD1685" s="164">
        <f t="shared" si="739"/>
        <v>0</v>
      </c>
      <c r="AE1685" s="165">
        <f>IF(AU1685&gt;0.1,VLOOKUP(B1685,'P2 Origin'!$C$21:$M$176,3,0)*H1685,0)</f>
        <v>0</v>
      </c>
      <c r="AF1685" s="166">
        <f t="shared" si="740"/>
        <v>0</v>
      </c>
      <c r="AG1685" s="165">
        <f>(VLOOKUP(B1685,'P2 Origin'!$C$21:$M$176,4,0))*AF1685</f>
        <v>0</v>
      </c>
      <c r="AH1685" s="166">
        <f t="shared" si="741"/>
        <v>0</v>
      </c>
      <c r="AI1685" s="165">
        <f>(VLOOKUP(B1685,'P2 Origin'!$C$21:$M$176,5,0))*AH1685</f>
        <v>0</v>
      </c>
      <c r="AJ1685" s="166">
        <f t="shared" si="755"/>
        <v>0</v>
      </c>
      <c r="AK1685" s="165">
        <f>(VLOOKUP(B1685,'P2 Origin'!$C$21:$M$176,6,0))*AJ1685</f>
        <v>0</v>
      </c>
      <c r="AL1685" s="166">
        <f t="shared" si="742"/>
        <v>0</v>
      </c>
      <c r="AM1685" s="165">
        <f>(VLOOKUP($B1685,'P2 Origin'!$C$21:$M$176,7,0))*AL1685</f>
        <v>0</v>
      </c>
      <c r="AN1685" s="166">
        <f t="shared" si="743"/>
        <v>38</v>
      </c>
      <c r="AO1685" s="165">
        <f>(VLOOKUP($B1685,'P2 Origin'!$C$21:$M$176,8,0))*AN1685</f>
        <v>0</v>
      </c>
      <c r="AP1685" s="166">
        <f t="shared" si="744"/>
        <v>0</v>
      </c>
      <c r="AQ1685" s="165">
        <f>(VLOOKUP($B1685,'P2 Origin'!$C$21:$M$176,9,0))*AP1685</f>
        <v>0</v>
      </c>
      <c r="AR1685" s="155">
        <f t="shared" si="728"/>
        <v>1</v>
      </c>
      <c r="AS1685" s="164">
        <f>(VLOOKUP(B1685,'P2 Origin'!$C$21:$M$176,10,0))*K1685</f>
        <v>0</v>
      </c>
      <c r="AT1685" s="164">
        <f>(VLOOKUP(B1685,'P2 Origin'!$C$21:$M$176,11,0))*J1685</f>
        <v>0</v>
      </c>
      <c r="AU1685" s="167">
        <v>38</v>
      </c>
      <c r="AV1685" s="168">
        <v>38</v>
      </c>
      <c r="AW1685" s="169">
        <v>0</v>
      </c>
      <c r="AX1685" s="170">
        <f>IF(AU1685&gt;=0.1,'P3 Bureaumarge zee- en luchtvr.'!$D$12,0)</f>
        <v>0</v>
      </c>
      <c r="AY1685" s="163">
        <f t="shared" si="745"/>
        <v>0</v>
      </c>
      <c r="AZ1685" s="157" t="str">
        <f>VLOOKUP(D1685,'P4 Destination'!$C$21:$O$176,13,0)</f>
        <v>USD</v>
      </c>
      <c r="BA1685" s="164">
        <f t="shared" si="746"/>
        <v>0</v>
      </c>
      <c r="BB1685" s="171">
        <f>IF(AU1685&gt;0.1,(VLOOKUP(D1685,'P4 Destination'!$C$21:$M$176,3,0))*I1685,0)</f>
        <v>0</v>
      </c>
      <c r="BC1685" s="172">
        <f t="shared" si="747"/>
        <v>0</v>
      </c>
      <c r="BD1685" s="171">
        <f>(VLOOKUP($D1685,'P4 Destination'!$C$21:$M$176,4,0))*BC1685</f>
        <v>0</v>
      </c>
      <c r="BE1685" s="172">
        <f t="shared" si="748"/>
        <v>0</v>
      </c>
      <c r="BF1685" s="171">
        <f>(VLOOKUP($D1685,'P4 Destination'!$C$21:$M$176,5,0))*BE1685</f>
        <v>0</v>
      </c>
      <c r="BG1685" s="172">
        <f t="shared" si="749"/>
        <v>0</v>
      </c>
      <c r="BH1685" s="171">
        <f>(VLOOKUP($D1685,'P4 Destination'!$C$21:$M$176,6,0))*BG1685</f>
        <v>0</v>
      </c>
      <c r="BI1685" s="172">
        <f t="shared" si="750"/>
        <v>0</v>
      </c>
      <c r="BJ1685" s="171">
        <f>(VLOOKUP($D1685,'P4 Destination'!$C$21:$M$176,7,0))*BI1685</f>
        <v>0</v>
      </c>
      <c r="BK1685" s="172">
        <f t="shared" si="751"/>
        <v>38</v>
      </c>
      <c r="BL1685" s="171">
        <f>(VLOOKUP($D1685,'P4 Destination'!$C$21:$M$176,8,0))*BK1685</f>
        <v>0</v>
      </c>
      <c r="BM1685" s="172">
        <f t="shared" si="752"/>
        <v>0</v>
      </c>
      <c r="BN1685" s="171">
        <f>(VLOOKUP($D1685,'P4 Destination'!$C$21:$M$176,9,0))*BM1685</f>
        <v>0</v>
      </c>
      <c r="BO1685" s="154">
        <f t="shared" si="729"/>
        <v>1</v>
      </c>
      <c r="BP1685" s="171">
        <f>(VLOOKUP(D1685,'P4 Destination'!$C$21:$M$176,10,0))*K1685</f>
        <v>0</v>
      </c>
      <c r="BQ1685" s="171">
        <f>(VLOOKUP(D1685,'P4 Destination'!$C$21:$M$176,11,0))*J1685</f>
        <v>0</v>
      </c>
      <c r="BR1685" s="173">
        <f t="shared" si="753"/>
        <v>0</v>
      </c>
      <c r="BS1685" s="173">
        <f>(AV1685*2500)*'P6 Verzekering'!$E$11</f>
        <v>0</v>
      </c>
      <c r="BT1685" s="173">
        <f>(AW1685*2500)*'P6 Verzekering'!$E$12</f>
        <v>0</v>
      </c>
      <c r="BU1685" s="173">
        <f>(L1685*2500)*'P6 Verzekering'!$E$13</f>
        <v>0</v>
      </c>
      <c r="BV1685" s="173">
        <f t="shared" si="754"/>
        <v>0</v>
      </c>
      <c r="BW1685"/>
      <c r="BX1685"/>
    </row>
    <row r="1686" spans="1:76">
      <c r="A1686" s="152" t="s">
        <v>2733</v>
      </c>
      <c r="B1686" s="152" t="s">
        <v>416</v>
      </c>
      <c r="C1686" s="152" t="s">
        <v>415</v>
      </c>
      <c r="D1686" s="152" t="s">
        <v>219</v>
      </c>
      <c r="E1686" s="152" t="s">
        <v>219</v>
      </c>
      <c r="F1686" s="153">
        <f t="shared" si="730"/>
        <v>30</v>
      </c>
      <c r="G1686" s="154">
        <v>1</v>
      </c>
      <c r="H1686" s="154">
        <f>IFERROR(VLOOKUP(B1686,'P2 Origin'!$C$21:$Q$176,15,FALSE),0)</f>
        <v>0</v>
      </c>
      <c r="I1686" s="154">
        <f>IFERROR(VLOOKUP(D1686,'P4 Destination'!$C$21:$Q$176,15,FALSE),0)</f>
        <v>0</v>
      </c>
      <c r="J1686" s="155"/>
      <c r="K1686" s="155">
        <v>1</v>
      </c>
      <c r="L1686" s="156">
        <v>0</v>
      </c>
      <c r="M1686" s="155">
        <v>0</v>
      </c>
      <c r="N1686" s="155">
        <v>0</v>
      </c>
      <c r="O1686" s="157">
        <f t="shared" si="731"/>
        <v>0</v>
      </c>
      <c r="P1686" s="158">
        <f t="shared" si="732"/>
        <v>0</v>
      </c>
      <c r="Q1686" s="159">
        <f>IFERROR(VLOOKUP(N1686,'P1 Intra-Europees'!$A$15:$H$25,3,0),0)*P1686</f>
        <v>0</v>
      </c>
      <c r="R1686" s="160">
        <f t="shared" si="733"/>
        <v>0</v>
      </c>
      <c r="S1686" s="159">
        <f>IFERROR(VLOOKUP(N1686,'P1 Intra-Europees'!$A$15:$H$25,4,0),0)*R1686</f>
        <v>0</v>
      </c>
      <c r="T1686" s="160">
        <f t="shared" si="734"/>
        <v>0</v>
      </c>
      <c r="U1686" s="159">
        <f>IFERROR(VLOOKUP(N1686,'P1 Intra-Europees'!$A$15:$H$25,5,0),0)*T1686</f>
        <v>0</v>
      </c>
      <c r="V1686" s="160">
        <f t="shared" si="735"/>
        <v>0</v>
      </c>
      <c r="W1686" s="159">
        <f>IFERROR(VLOOKUP(N1686,'P1 Intra-Europees'!$A$15:$H$25,6,0),0)*V1686</f>
        <v>0</v>
      </c>
      <c r="X1686" s="160">
        <f t="shared" si="736"/>
        <v>0</v>
      </c>
      <c r="Y1686" s="159">
        <f>IFERROR(VLOOKUP(N1686,'P1 Intra-Europees'!$A$15:$H$25,7,0),0)*X1686</f>
        <v>0</v>
      </c>
      <c r="Z1686" s="161">
        <f t="shared" si="737"/>
        <v>0</v>
      </c>
      <c r="AA1686" s="162">
        <f>IFERROR(VLOOKUP(N1686,'P1 Intra-Europees'!$A$15:$H$25,8,0),0)*Z1686</f>
        <v>0</v>
      </c>
      <c r="AB1686" s="163">
        <f t="shared" si="738"/>
        <v>0</v>
      </c>
      <c r="AC1686" s="157" t="str">
        <f>VLOOKUP(B1686,'P2 Origin'!$C$21:$O$176,13,0)</f>
        <v>USD</v>
      </c>
      <c r="AD1686" s="164">
        <f t="shared" si="739"/>
        <v>0</v>
      </c>
      <c r="AE1686" s="165">
        <f>IF(AU1686&gt;0.1,VLOOKUP(B1686,'P2 Origin'!$C$21:$M$176,3,0)*H1686,0)</f>
        <v>0</v>
      </c>
      <c r="AF1686" s="166">
        <f t="shared" si="740"/>
        <v>0</v>
      </c>
      <c r="AG1686" s="165">
        <f>(VLOOKUP(B1686,'P2 Origin'!$C$21:$M$176,4,0))*AF1686</f>
        <v>0</v>
      </c>
      <c r="AH1686" s="166">
        <f t="shared" si="741"/>
        <v>0</v>
      </c>
      <c r="AI1686" s="165">
        <f>(VLOOKUP(B1686,'P2 Origin'!$C$21:$M$176,5,0))*AH1686</f>
        <v>0</v>
      </c>
      <c r="AJ1686" s="166">
        <f t="shared" si="755"/>
        <v>0</v>
      </c>
      <c r="AK1686" s="165">
        <f>(VLOOKUP(B1686,'P2 Origin'!$C$21:$M$176,6,0))*AJ1686</f>
        <v>0</v>
      </c>
      <c r="AL1686" s="166">
        <f t="shared" si="742"/>
        <v>30</v>
      </c>
      <c r="AM1686" s="165">
        <f>(VLOOKUP($B1686,'P2 Origin'!$C$21:$M$176,7,0))*AL1686</f>
        <v>0</v>
      </c>
      <c r="AN1686" s="166">
        <f t="shared" si="743"/>
        <v>0</v>
      </c>
      <c r="AO1686" s="165">
        <f>(VLOOKUP($B1686,'P2 Origin'!$C$21:$M$176,8,0))*AN1686</f>
        <v>0</v>
      </c>
      <c r="AP1686" s="166">
        <f t="shared" si="744"/>
        <v>0</v>
      </c>
      <c r="AQ1686" s="165">
        <f>(VLOOKUP($B1686,'P2 Origin'!$C$21:$M$176,9,0))*AP1686</f>
        <v>0</v>
      </c>
      <c r="AR1686" s="155">
        <f t="shared" si="728"/>
        <v>1</v>
      </c>
      <c r="AS1686" s="164">
        <f>(VLOOKUP(B1686,'P2 Origin'!$C$21:$M$176,10,0))*K1686</f>
        <v>0</v>
      </c>
      <c r="AT1686" s="164">
        <f>(VLOOKUP(B1686,'P2 Origin'!$C$21:$M$176,11,0))*J1686</f>
        <v>0</v>
      </c>
      <c r="AU1686" s="167">
        <v>30</v>
      </c>
      <c r="AV1686" s="168">
        <v>30</v>
      </c>
      <c r="AW1686" s="169">
        <v>0</v>
      </c>
      <c r="AX1686" s="170">
        <f>IF(AU1686&gt;=0.1,'P3 Bureaumarge zee- en luchtvr.'!$D$12,0)</f>
        <v>0</v>
      </c>
      <c r="AY1686" s="163">
        <f t="shared" si="745"/>
        <v>0</v>
      </c>
      <c r="AZ1686" s="157" t="str">
        <f>VLOOKUP(D1686,'P4 Destination'!$C$21:$O$176,13,0)</f>
        <v>EUR</v>
      </c>
      <c r="BA1686" s="164">
        <f t="shared" si="746"/>
        <v>0</v>
      </c>
      <c r="BB1686" s="171">
        <f>IF(AU1686&gt;0.1,(VLOOKUP(D1686,'P4 Destination'!$C$21:$M$176,3,0))*I1686,0)</f>
        <v>0</v>
      </c>
      <c r="BC1686" s="172">
        <f t="shared" si="747"/>
        <v>0</v>
      </c>
      <c r="BD1686" s="171">
        <f>(VLOOKUP($D1686,'P4 Destination'!$C$21:$M$176,4,0))*BC1686</f>
        <v>0</v>
      </c>
      <c r="BE1686" s="172">
        <f t="shared" si="748"/>
        <v>0</v>
      </c>
      <c r="BF1686" s="171">
        <f>(VLOOKUP($D1686,'P4 Destination'!$C$21:$M$176,5,0))*BE1686</f>
        <v>0</v>
      </c>
      <c r="BG1686" s="172">
        <f t="shared" si="749"/>
        <v>0</v>
      </c>
      <c r="BH1686" s="171">
        <f>(VLOOKUP($D1686,'P4 Destination'!$C$21:$M$176,6,0))*BG1686</f>
        <v>0</v>
      </c>
      <c r="BI1686" s="172">
        <f t="shared" si="750"/>
        <v>30</v>
      </c>
      <c r="BJ1686" s="171">
        <f>(VLOOKUP($D1686,'P4 Destination'!$C$21:$M$176,7,0))*BI1686</f>
        <v>0</v>
      </c>
      <c r="BK1686" s="172">
        <f t="shared" si="751"/>
        <v>0</v>
      </c>
      <c r="BL1686" s="171">
        <f>(VLOOKUP($D1686,'P4 Destination'!$C$21:$M$176,8,0))*BK1686</f>
        <v>0</v>
      </c>
      <c r="BM1686" s="172">
        <f t="shared" si="752"/>
        <v>0</v>
      </c>
      <c r="BN1686" s="171">
        <f>(VLOOKUP($D1686,'P4 Destination'!$C$21:$M$176,9,0))*BM1686</f>
        <v>0</v>
      </c>
      <c r="BO1686" s="154">
        <f t="shared" si="729"/>
        <v>1</v>
      </c>
      <c r="BP1686" s="171">
        <f>(VLOOKUP(D1686,'P4 Destination'!$C$21:$M$176,10,0))*K1686</f>
        <v>0</v>
      </c>
      <c r="BQ1686" s="171">
        <f>(VLOOKUP(D1686,'P4 Destination'!$C$21:$M$176,11,0))*J1686</f>
        <v>0</v>
      </c>
      <c r="BR1686" s="173">
        <f t="shared" si="753"/>
        <v>0</v>
      </c>
      <c r="BS1686" s="173">
        <f>(AV1686*2500)*'P6 Verzekering'!$E$11</f>
        <v>0</v>
      </c>
      <c r="BT1686" s="173">
        <f>(AW1686*2500)*'P6 Verzekering'!$E$12</f>
        <v>0</v>
      </c>
      <c r="BU1686" s="173">
        <f>(L1686*2500)*'P6 Verzekering'!$E$13</f>
        <v>0</v>
      </c>
      <c r="BV1686" s="173">
        <f t="shared" si="754"/>
        <v>0</v>
      </c>
      <c r="BW1686"/>
      <c r="BX1686"/>
    </row>
    <row r="1687" spans="1:76">
      <c r="A1687" s="152" t="s">
        <v>2734</v>
      </c>
      <c r="B1687" s="152" t="s">
        <v>416</v>
      </c>
      <c r="C1687" s="152" t="s">
        <v>415</v>
      </c>
      <c r="D1687" s="152" t="s">
        <v>219</v>
      </c>
      <c r="E1687" s="152" t="s">
        <v>219</v>
      </c>
      <c r="F1687" s="153">
        <f t="shared" si="730"/>
        <v>22</v>
      </c>
      <c r="G1687" s="154">
        <v>1</v>
      </c>
      <c r="H1687" s="154">
        <f>IFERROR(VLOOKUP(B1687,'P2 Origin'!$C$21:$Q$176,15,FALSE),0)</f>
        <v>0</v>
      </c>
      <c r="I1687" s="154">
        <f>IFERROR(VLOOKUP(D1687,'P4 Destination'!$C$21:$Q$176,15,FALSE),0)</f>
        <v>0</v>
      </c>
      <c r="J1687" s="155"/>
      <c r="K1687" s="155">
        <v>1</v>
      </c>
      <c r="L1687" s="156">
        <v>0</v>
      </c>
      <c r="M1687" s="155">
        <v>0</v>
      </c>
      <c r="N1687" s="155">
        <v>0</v>
      </c>
      <c r="O1687" s="157">
        <f t="shared" si="731"/>
        <v>0</v>
      </c>
      <c r="P1687" s="158">
        <f t="shared" si="732"/>
        <v>0</v>
      </c>
      <c r="Q1687" s="159">
        <f>IFERROR(VLOOKUP(N1687,'P1 Intra-Europees'!$A$15:$H$25,3,0),0)*P1687</f>
        <v>0</v>
      </c>
      <c r="R1687" s="160">
        <f t="shared" si="733"/>
        <v>0</v>
      </c>
      <c r="S1687" s="159">
        <f>IFERROR(VLOOKUP(N1687,'P1 Intra-Europees'!$A$15:$H$25,4,0),0)*R1687</f>
        <v>0</v>
      </c>
      <c r="T1687" s="160">
        <f t="shared" si="734"/>
        <v>0</v>
      </c>
      <c r="U1687" s="159">
        <f>IFERROR(VLOOKUP(N1687,'P1 Intra-Europees'!$A$15:$H$25,5,0),0)*T1687</f>
        <v>0</v>
      </c>
      <c r="V1687" s="160">
        <f t="shared" si="735"/>
        <v>0</v>
      </c>
      <c r="W1687" s="159">
        <f>IFERROR(VLOOKUP(N1687,'P1 Intra-Europees'!$A$15:$H$25,6,0),0)*V1687</f>
        <v>0</v>
      </c>
      <c r="X1687" s="160">
        <f t="shared" si="736"/>
        <v>0</v>
      </c>
      <c r="Y1687" s="159">
        <f>IFERROR(VLOOKUP(N1687,'P1 Intra-Europees'!$A$15:$H$25,7,0),0)*X1687</f>
        <v>0</v>
      </c>
      <c r="Z1687" s="161">
        <f t="shared" si="737"/>
        <v>0</v>
      </c>
      <c r="AA1687" s="162">
        <f>IFERROR(VLOOKUP(N1687,'P1 Intra-Europees'!$A$15:$H$25,8,0),0)*Z1687</f>
        <v>0</v>
      </c>
      <c r="AB1687" s="163">
        <f t="shared" si="738"/>
        <v>0</v>
      </c>
      <c r="AC1687" s="157" t="str">
        <f>VLOOKUP(B1687,'P2 Origin'!$C$21:$O$176,13,0)</f>
        <v>USD</v>
      </c>
      <c r="AD1687" s="164">
        <f t="shared" si="739"/>
        <v>0</v>
      </c>
      <c r="AE1687" s="165">
        <f>IF(AU1687&gt;0.1,VLOOKUP(B1687,'P2 Origin'!$C$21:$M$176,3,0)*H1687,0)</f>
        <v>0</v>
      </c>
      <c r="AF1687" s="166">
        <f t="shared" si="740"/>
        <v>0</v>
      </c>
      <c r="AG1687" s="165">
        <f>(VLOOKUP(B1687,'P2 Origin'!$C$21:$M$176,4,0))*AF1687</f>
        <v>0</v>
      </c>
      <c r="AH1687" s="166">
        <f t="shared" si="741"/>
        <v>0</v>
      </c>
      <c r="AI1687" s="165">
        <f>(VLOOKUP(B1687,'P2 Origin'!$C$21:$M$176,5,0))*AH1687</f>
        <v>0</v>
      </c>
      <c r="AJ1687" s="166">
        <f t="shared" si="755"/>
        <v>22</v>
      </c>
      <c r="AK1687" s="165">
        <f>(VLOOKUP(B1687,'P2 Origin'!$C$21:$M$176,6,0))*AJ1687</f>
        <v>0</v>
      </c>
      <c r="AL1687" s="166">
        <f t="shared" si="742"/>
        <v>0</v>
      </c>
      <c r="AM1687" s="165">
        <f>(VLOOKUP($B1687,'P2 Origin'!$C$21:$M$176,7,0))*AL1687</f>
        <v>0</v>
      </c>
      <c r="AN1687" s="166">
        <f t="shared" si="743"/>
        <v>0</v>
      </c>
      <c r="AO1687" s="165">
        <f>(VLOOKUP($B1687,'P2 Origin'!$C$21:$M$176,8,0))*AN1687</f>
        <v>0</v>
      </c>
      <c r="AP1687" s="166">
        <f t="shared" si="744"/>
        <v>0</v>
      </c>
      <c r="AQ1687" s="165">
        <f>(VLOOKUP($B1687,'P2 Origin'!$C$21:$M$176,9,0))*AP1687</f>
        <v>0</v>
      </c>
      <c r="AR1687" s="155">
        <f t="shared" si="728"/>
        <v>1</v>
      </c>
      <c r="AS1687" s="164">
        <f>(VLOOKUP(B1687,'P2 Origin'!$C$21:$M$176,10,0))*K1687</f>
        <v>0</v>
      </c>
      <c r="AT1687" s="164">
        <f>(VLOOKUP(B1687,'P2 Origin'!$C$21:$M$176,11,0))*J1687</f>
        <v>0</v>
      </c>
      <c r="AU1687" s="167">
        <v>22</v>
      </c>
      <c r="AV1687" s="168">
        <v>22</v>
      </c>
      <c r="AW1687" s="169">
        <v>0</v>
      </c>
      <c r="AX1687" s="170">
        <f>IF(AU1687&gt;=0.1,'P3 Bureaumarge zee- en luchtvr.'!$D$12,0)</f>
        <v>0</v>
      </c>
      <c r="AY1687" s="163">
        <f t="shared" si="745"/>
        <v>0</v>
      </c>
      <c r="AZ1687" s="157" t="str">
        <f>VLOOKUP(D1687,'P4 Destination'!$C$21:$O$176,13,0)</f>
        <v>EUR</v>
      </c>
      <c r="BA1687" s="164">
        <f t="shared" si="746"/>
        <v>0</v>
      </c>
      <c r="BB1687" s="171">
        <f>IF(AU1687&gt;0.1,(VLOOKUP(D1687,'P4 Destination'!$C$21:$M$176,3,0))*I1687,0)</f>
        <v>0</v>
      </c>
      <c r="BC1687" s="172">
        <f t="shared" si="747"/>
        <v>0</v>
      </c>
      <c r="BD1687" s="171">
        <f>(VLOOKUP($D1687,'P4 Destination'!$C$21:$M$176,4,0))*BC1687</f>
        <v>0</v>
      </c>
      <c r="BE1687" s="172">
        <f t="shared" si="748"/>
        <v>0</v>
      </c>
      <c r="BF1687" s="171">
        <f>(VLOOKUP($D1687,'P4 Destination'!$C$21:$M$176,5,0))*BE1687</f>
        <v>0</v>
      </c>
      <c r="BG1687" s="172">
        <f t="shared" si="749"/>
        <v>22</v>
      </c>
      <c r="BH1687" s="171">
        <f>(VLOOKUP($D1687,'P4 Destination'!$C$21:$M$176,6,0))*BG1687</f>
        <v>0</v>
      </c>
      <c r="BI1687" s="172">
        <f t="shared" si="750"/>
        <v>0</v>
      </c>
      <c r="BJ1687" s="171">
        <f>(VLOOKUP($D1687,'P4 Destination'!$C$21:$M$176,7,0))*BI1687</f>
        <v>0</v>
      </c>
      <c r="BK1687" s="172">
        <f t="shared" si="751"/>
        <v>0</v>
      </c>
      <c r="BL1687" s="171">
        <f>(VLOOKUP($D1687,'P4 Destination'!$C$21:$M$176,8,0))*BK1687</f>
        <v>0</v>
      </c>
      <c r="BM1687" s="172">
        <f t="shared" si="752"/>
        <v>0</v>
      </c>
      <c r="BN1687" s="171">
        <f>(VLOOKUP($D1687,'P4 Destination'!$C$21:$M$176,9,0))*BM1687</f>
        <v>0</v>
      </c>
      <c r="BO1687" s="154">
        <f t="shared" si="729"/>
        <v>1</v>
      </c>
      <c r="BP1687" s="171">
        <f>(VLOOKUP(D1687,'P4 Destination'!$C$21:$M$176,10,0))*K1687</f>
        <v>0</v>
      </c>
      <c r="BQ1687" s="171">
        <f>(VLOOKUP(D1687,'P4 Destination'!$C$21:$M$176,11,0))*J1687</f>
        <v>0</v>
      </c>
      <c r="BR1687" s="173">
        <f t="shared" si="753"/>
        <v>0</v>
      </c>
      <c r="BS1687" s="173">
        <f>(AV1687*2500)*'P6 Verzekering'!$E$11</f>
        <v>0</v>
      </c>
      <c r="BT1687" s="173">
        <f>(AW1687*2500)*'P6 Verzekering'!$E$12</f>
        <v>0</v>
      </c>
      <c r="BU1687" s="173">
        <f>(L1687*2500)*'P6 Verzekering'!$E$13</f>
        <v>0</v>
      </c>
      <c r="BV1687" s="173">
        <f t="shared" si="754"/>
        <v>0</v>
      </c>
      <c r="BW1687"/>
      <c r="BX1687"/>
    </row>
    <row r="1688" spans="1:76">
      <c r="A1688" s="152" t="s">
        <v>2736</v>
      </c>
      <c r="B1688" s="152" t="s">
        <v>416</v>
      </c>
      <c r="C1688" s="152" t="s">
        <v>415</v>
      </c>
      <c r="D1688" s="152" t="s">
        <v>219</v>
      </c>
      <c r="E1688" s="152" t="s">
        <v>219</v>
      </c>
      <c r="F1688" s="153">
        <f t="shared" si="730"/>
        <v>14</v>
      </c>
      <c r="G1688" s="154">
        <v>1</v>
      </c>
      <c r="H1688" s="154">
        <f>IFERROR(VLOOKUP(B1688,'P2 Origin'!$C$21:$Q$176,15,FALSE),0)</f>
        <v>0</v>
      </c>
      <c r="I1688" s="154">
        <f>IFERROR(VLOOKUP(D1688,'P4 Destination'!$C$21:$Q$176,15,FALSE),0)</f>
        <v>0</v>
      </c>
      <c r="J1688" s="155">
        <v>1</v>
      </c>
      <c r="K1688" s="155"/>
      <c r="L1688" s="156">
        <v>0</v>
      </c>
      <c r="M1688" s="155">
        <v>0</v>
      </c>
      <c r="N1688" s="155">
        <v>0</v>
      </c>
      <c r="O1688" s="157">
        <f t="shared" si="731"/>
        <v>0</v>
      </c>
      <c r="P1688" s="158">
        <f t="shared" si="732"/>
        <v>0</v>
      </c>
      <c r="Q1688" s="159">
        <f>IFERROR(VLOOKUP(N1688,'P1 Intra-Europees'!$A$15:$H$25,3,0),0)*P1688</f>
        <v>0</v>
      </c>
      <c r="R1688" s="160">
        <f t="shared" si="733"/>
        <v>0</v>
      </c>
      <c r="S1688" s="159">
        <f>IFERROR(VLOOKUP(N1688,'P1 Intra-Europees'!$A$15:$H$25,4,0),0)*R1688</f>
        <v>0</v>
      </c>
      <c r="T1688" s="160">
        <f t="shared" si="734"/>
        <v>0</v>
      </c>
      <c r="U1688" s="159">
        <f>IFERROR(VLOOKUP(N1688,'P1 Intra-Europees'!$A$15:$H$25,5,0),0)*T1688</f>
        <v>0</v>
      </c>
      <c r="V1688" s="160">
        <f t="shared" si="735"/>
        <v>0</v>
      </c>
      <c r="W1688" s="159">
        <f>IFERROR(VLOOKUP(N1688,'P1 Intra-Europees'!$A$15:$H$25,6,0),0)*V1688</f>
        <v>0</v>
      </c>
      <c r="X1688" s="160">
        <f t="shared" si="736"/>
        <v>0</v>
      </c>
      <c r="Y1688" s="159">
        <f>IFERROR(VLOOKUP(N1688,'P1 Intra-Europees'!$A$15:$H$25,7,0),0)*X1688</f>
        <v>0</v>
      </c>
      <c r="Z1688" s="161">
        <f t="shared" si="737"/>
        <v>0</v>
      </c>
      <c r="AA1688" s="162">
        <f>IFERROR(VLOOKUP(N1688,'P1 Intra-Europees'!$A$15:$H$25,8,0),0)*Z1688</f>
        <v>0</v>
      </c>
      <c r="AB1688" s="163">
        <f t="shared" si="738"/>
        <v>0</v>
      </c>
      <c r="AC1688" s="157" t="str">
        <f>VLOOKUP(B1688,'P2 Origin'!$C$21:$O$176,13,0)</f>
        <v>USD</v>
      </c>
      <c r="AD1688" s="164">
        <f t="shared" si="739"/>
        <v>0</v>
      </c>
      <c r="AE1688" s="165">
        <f>IF(AU1688&gt;0.1,VLOOKUP(B1688,'P2 Origin'!$C$21:$M$176,3,0)*H1688,0)</f>
        <v>0</v>
      </c>
      <c r="AF1688" s="166">
        <f t="shared" si="740"/>
        <v>0</v>
      </c>
      <c r="AG1688" s="165">
        <f>(VLOOKUP(B1688,'P2 Origin'!$C$21:$M$176,4,0))*AF1688</f>
        <v>0</v>
      </c>
      <c r="AH1688" s="166">
        <f t="shared" si="741"/>
        <v>14</v>
      </c>
      <c r="AI1688" s="165">
        <f>(VLOOKUP(B1688,'P2 Origin'!$C$21:$M$176,5,0))*AH1688</f>
        <v>0</v>
      </c>
      <c r="AJ1688" s="166">
        <f t="shared" si="755"/>
        <v>0</v>
      </c>
      <c r="AK1688" s="165">
        <f>(VLOOKUP(B1688,'P2 Origin'!$C$21:$M$176,6,0))*AJ1688</f>
        <v>0</v>
      </c>
      <c r="AL1688" s="166">
        <f t="shared" si="742"/>
        <v>0</v>
      </c>
      <c r="AM1688" s="165">
        <f>(VLOOKUP($B1688,'P2 Origin'!$C$21:$M$176,7,0))*AL1688</f>
        <v>0</v>
      </c>
      <c r="AN1688" s="166">
        <f t="shared" si="743"/>
        <v>0</v>
      </c>
      <c r="AO1688" s="165">
        <f>(VLOOKUP($B1688,'P2 Origin'!$C$21:$M$176,8,0))*AN1688</f>
        <v>0</v>
      </c>
      <c r="AP1688" s="166">
        <f t="shared" si="744"/>
        <v>0</v>
      </c>
      <c r="AQ1688" s="165">
        <f>(VLOOKUP($B1688,'P2 Origin'!$C$21:$M$176,9,0))*AP1688</f>
        <v>0</v>
      </c>
      <c r="AR1688" s="155">
        <f t="shared" si="728"/>
        <v>1</v>
      </c>
      <c r="AS1688" s="164">
        <f>(VLOOKUP(B1688,'P2 Origin'!$C$21:$M$176,10,0))*K1688</f>
        <v>0</v>
      </c>
      <c r="AT1688" s="164">
        <f>(VLOOKUP(B1688,'P2 Origin'!$C$21:$M$176,11,0))*J1688</f>
        <v>0</v>
      </c>
      <c r="AU1688" s="167">
        <v>14</v>
      </c>
      <c r="AV1688" s="168">
        <v>14</v>
      </c>
      <c r="AW1688" s="169">
        <v>0</v>
      </c>
      <c r="AX1688" s="170">
        <f>IF(AU1688&gt;=0.1,'P3 Bureaumarge zee- en luchtvr.'!$D$12,0)</f>
        <v>0</v>
      </c>
      <c r="AY1688" s="163">
        <f t="shared" si="745"/>
        <v>0</v>
      </c>
      <c r="AZ1688" s="157" t="str">
        <f>VLOOKUP(D1688,'P4 Destination'!$C$21:$O$176,13,0)</f>
        <v>EUR</v>
      </c>
      <c r="BA1688" s="164">
        <f t="shared" si="746"/>
        <v>0</v>
      </c>
      <c r="BB1688" s="171">
        <f>IF(AU1688&gt;0.1,(VLOOKUP(D1688,'P4 Destination'!$C$21:$M$176,3,0))*I1688,0)</f>
        <v>0</v>
      </c>
      <c r="BC1688" s="172">
        <f t="shared" si="747"/>
        <v>0</v>
      </c>
      <c r="BD1688" s="171">
        <f>(VLOOKUP($D1688,'P4 Destination'!$C$21:$M$176,4,0))*BC1688</f>
        <v>0</v>
      </c>
      <c r="BE1688" s="172">
        <f t="shared" si="748"/>
        <v>14</v>
      </c>
      <c r="BF1688" s="171">
        <f>(VLOOKUP($D1688,'P4 Destination'!$C$21:$M$176,5,0))*BE1688</f>
        <v>0</v>
      </c>
      <c r="BG1688" s="172">
        <f t="shared" si="749"/>
        <v>0</v>
      </c>
      <c r="BH1688" s="171">
        <f>(VLOOKUP($D1688,'P4 Destination'!$C$21:$M$176,6,0))*BG1688</f>
        <v>0</v>
      </c>
      <c r="BI1688" s="172">
        <f t="shared" si="750"/>
        <v>0</v>
      </c>
      <c r="BJ1688" s="171">
        <f>(VLOOKUP($D1688,'P4 Destination'!$C$21:$M$176,7,0))*BI1688</f>
        <v>0</v>
      </c>
      <c r="BK1688" s="172">
        <f t="shared" si="751"/>
        <v>0</v>
      </c>
      <c r="BL1688" s="171">
        <f>(VLOOKUP($D1688,'P4 Destination'!$C$21:$M$176,8,0))*BK1688</f>
        <v>0</v>
      </c>
      <c r="BM1688" s="172">
        <f t="shared" si="752"/>
        <v>0</v>
      </c>
      <c r="BN1688" s="171">
        <f>(VLOOKUP($D1688,'P4 Destination'!$C$21:$M$176,9,0))*BM1688</f>
        <v>0</v>
      </c>
      <c r="BO1688" s="154">
        <f t="shared" si="729"/>
        <v>1</v>
      </c>
      <c r="BP1688" s="171">
        <f>(VLOOKUP(D1688,'P4 Destination'!$C$21:$M$176,10,0))*K1688</f>
        <v>0</v>
      </c>
      <c r="BQ1688" s="171">
        <f>(VLOOKUP(D1688,'P4 Destination'!$C$21:$M$176,11,0))*J1688</f>
        <v>0</v>
      </c>
      <c r="BR1688" s="173">
        <f t="shared" si="753"/>
        <v>0</v>
      </c>
      <c r="BS1688" s="173">
        <f>(AV1688*2500)*'P6 Verzekering'!$E$11</f>
        <v>0</v>
      </c>
      <c r="BT1688" s="173">
        <f>(AW1688*2500)*'P6 Verzekering'!$E$12</f>
        <v>0</v>
      </c>
      <c r="BU1688" s="173">
        <f>(L1688*2500)*'P6 Verzekering'!$E$13</f>
        <v>0</v>
      </c>
      <c r="BV1688" s="173">
        <f t="shared" si="754"/>
        <v>0</v>
      </c>
      <c r="BW1688"/>
      <c r="BX1688"/>
    </row>
    <row r="1689" spans="1:76">
      <c r="A1689" s="152" t="s">
        <v>2737</v>
      </c>
      <c r="B1689" s="152" t="s">
        <v>416</v>
      </c>
      <c r="C1689" s="152" t="s">
        <v>415</v>
      </c>
      <c r="D1689" s="152" t="s">
        <v>219</v>
      </c>
      <c r="E1689" s="152" t="s">
        <v>219</v>
      </c>
      <c r="F1689" s="153">
        <f t="shared" si="730"/>
        <v>12</v>
      </c>
      <c r="G1689" s="154">
        <v>1</v>
      </c>
      <c r="H1689" s="154">
        <f>IFERROR(VLOOKUP(B1689,'P2 Origin'!$C$21:$Q$176,15,FALSE),0)</f>
        <v>0</v>
      </c>
      <c r="I1689" s="154">
        <f>IFERROR(VLOOKUP(D1689,'P4 Destination'!$C$21:$Q$176,15,FALSE),0)</f>
        <v>0</v>
      </c>
      <c r="J1689" s="155"/>
      <c r="K1689" s="155">
        <v>1</v>
      </c>
      <c r="L1689" s="156">
        <v>0</v>
      </c>
      <c r="M1689" s="155">
        <v>0</v>
      </c>
      <c r="N1689" s="155">
        <v>0</v>
      </c>
      <c r="O1689" s="157">
        <f t="shared" si="731"/>
        <v>0</v>
      </c>
      <c r="P1689" s="158">
        <f t="shared" si="732"/>
        <v>0</v>
      </c>
      <c r="Q1689" s="159">
        <f>IFERROR(VLOOKUP(N1689,'P1 Intra-Europees'!$A$15:$H$25,3,0),0)*P1689</f>
        <v>0</v>
      </c>
      <c r="R1689" s="160">
        <f t="shared" si="733"/>
        <v>0</v>
      </c>
      <c r="S1689" s="159">
        <f>IFERROR(VLOOKUP(N1689,'P1 Intra-Europees'!$A$15:$H$25,4,0),0)*R1689</f>
        <v>0</v>
      </c>
      <c r="T1689" s="160">
        <f t="shared" si="734"/>
        <v>0</v>
      </c>
      <c r="U1689" s="159">
        <f>IFERROR(VLOOKUP(N1689,'P1 Intra-Europees'!$A$15:$H$25,5,0),0)*T1689</f>
        <v>0</v>
      </c>
      <c r="V1689" s="160">
        <f t="shared" si="735"/>
        <v>0</v>
      </c>
      <c r="W1689" s="159">
        <f>IFERROR(VLOOKUP(N1689,'P1 Intra-Europees'!$A$15:$H$25,6,0),0)*V1689</f>
        <v>0</v>
      </c>
      <c r="X1689" s="160">
        <f t="shared" si="736"/>
        <v>0</v>
      </c>
      <c r="Y1689" s="159">
        <f>IFERROR(VLOOKUP(N1689,'P1 Intra-Europees'!$A$15:$H$25,7,0),0)*X1689</f>
        <v>0</v>
      </c>
      <c r="Z1689" s="161">
        <f t="shared" si="737"/>
        <v>0</v>
      </c>
      <c r="AA1689" s="162">
        <f>IFERROR(VLOOKUP(N1689,'P1 Intra-Europees'!$A$15:$H$25,8,0),0)*Z1689</f>
        <v>0</v>
      </c>
      <c r="AB1689" s="163">
        <f t="shared" si="738"/>
        <v>0</v>
      </c>
      <c r="AC1689" s="157" t="str">
        <f>VLOOKUP(B1689,'P2 Origin'!$C$21:$O$176,13,0)</f>
        <v>USD</v>
      </c>
      <c r="AD1689" s="164">
        <f t="shared" si="739"/>
        <v>0</v>
      </c>
      <c r="AE1689" s="165">
        <f>IF(AU1689&gt;0.1,VLOOKUP(B1689,'P2 Origin'!$C$21:$M$176,3,0)*H1689,0)</f>
        <v>0</v>
      </c>
      <c r="AF1689" s="166">
        <f t="shared" si="740"/>
        <v>0</v>
      </c>
      <c r="AG1689" s="165">
        <f>(VLOOKUP(B1689,'P2 Origin'!$C$21:$M$176,4,0))*AF1689</f>
        <v>0</v>
      </c>
      <c r="AH1689" s="166">
        <f t="shared" si="741"/>
        <v>12</v>
      </c>
      <c r="AI1689" s="165">
        <f>(VLOOKUP(B1689,'P2 Origin'!$C$21:$M$176,5,0))*AH1689</f>
        <v>0</v>
      </c>
      <c r="AJ1689" s="166">
        <f t="shared" si="755"/>
        <v>0</v>
      </c>
      <c r="AK1689" s="165">
        <f>(VLOOKUP(B1689,'P2 Origin'!$C$21:$M$176,6,0))*AJ1689</f>
        <v>0</v>
      </c>
      <c r="AL1689" s="166">
        <f t="shared" si="742"/>
        <v>0</v>
      </c>
      <c r="AM1689" s="165">
        <f>(VLOOKUP($B1689,'P2 Origin'!$C$21:$M$176,7,0))*AL1689</f>
        <v>0</v>
      </c>
      <c r="AN1689" s="166">
        <f t="shared" si="743"/>
        <v>0</v>
      </c>
      <c r="AO1689" s="165">
        <f>(VLOOKUP($B1689,'P2 Origin'!$C$21:$M$176,8,0))*AN1689</f>
        <v>0</v>
      </c>
      <c r="AP1689" s="166">
        <f t="shared" si="744"/>
        <v>0</v>
      </c>
      <c r="AQ1689" s="165">
        <f>(VLOOKUP($B1689,'P2 Origin'!$C$21:$M$176,9,0))*AP1689</f>
        <v>0</v>
      </c>
      <c r="AR1689" s="155">
        <f t="shared" si="728"/>
        <v>1</v>
      </c>
      <c r="AS1689" s="164">
        <f>(VLOOKUP(B1689,'P2 Origin'!$C$21:$M$176,10,0))*K1689</f>
        <v>0</v>
      </c>
      <c r="AT1689" s="164">
        <f>(VLOOKUP(B1689,'P2 Origin'!$C$21:$M$176,11,0))*J1689</f>
        <v>0</v>
      </c>
      <c r="AU1689" s="167">
        <v>12</v>
      </c>
      <c r="AV1689" s="168">
        <v>12</v>
      </c>
      <c r="AW1689" s="169">
        <v>0</v>
      </c>
      <c r="AX1689" s="170">
        <f>IF(AU1689&gt;=0.1,'P3 Bureaumarge zee- en luchtvr.'!$D$12,0)</f>
        <v>0</v>
      </c>
      <c r="AY1689" s="163">
        <f t="shared" si="745"/>
        <v>0</v>
      </c>
      <c r="AZ1689" s="157" t="str">
        <f>VLOOKUP(D1689,'P4 Destination'!$C$21:$O$176,13,0)</f>
        <v>EUR</v>
      </c>
      <c r="BA1689" s="164">
        <f t="shared" si="746"/>
        <v>0</v>
      </c>
      <c r="BB1689" s="171">
        <f>IF(AU1689&gt;0.1,(VLOOKUP(D1689,'P4 Destination'!$C$21:$M$176,3,0))*I1689,0)</f>
        <v>0</v>
      </c>
      <c r="BC1689" s="172">
        <f t="shared" si="747"/>
        <v>0</v>
      </c>
      <c r="BD1689" s="171">
        <f>(VLOOKUP($D1689,'P4 Destination'!$C$21:$M$176,4,0))*BC1689</f>
        <v>0</v>
      </c>
      <c r="BE1689" s="172">
        <f t="shared" si="748"/>
        <v>12</v>
      </c>
      <c r="BF1689" s="171">
        <f>(VLOOKUP($D1689,'P4 Destination'!$C$21:$M$176,5,0))*BE1689</f>
        <v>0</v>
      </c>
      <c r="BG1689" s="172">
        <f t="shared" si="749"/>
        <v>0</v>
      </c>
      <c r="BH1689" s="171">
        <f>(VLOOKUP($D1689,'P4 Destination'!$C$21:$M$176,6,0))*BG1689</f>
        <v>0</v>
      </c>
      <c r="BI1689" s="172">
        <f t="shared" si="750"/>
        <v>0</v>
      </c>
      <c r="BJ1689" s="171">
        <f>(VLOOKUP($D1689,'P4 Destination'!$C$21:$M$176,7,0))*BI1689</f>
        <v>0</v>
      </c>
      <c r="BK1689" s="172">
        <f t="shared" si="751"/>
        <v>0</v>
      </c>
      <c r="BL1689" s="171">
        <f>(VLOOKUP($D1689,'P4 Destination'!$C$21:$M$176,8,0))*BK1689</f>
        <v>0</v>
      </c>
      <c r="BM1689" s="172">
        <f t="shared" si="752"/>
        <v>0</v>
      </c>
      <c r="BN1689" s="171">
        <f>(VLOOKUP($D1689,'P4 Destination'!$C$21:$M$176,9,0))*BM1689</f>
        <v>0</v>
      </c>
      <c r="BO1689" s="154">
        <f t="shared" si="729"/>
        <v>1</v>
      </c>
      <c r="BP1689" s="171">
        <f>(VLOOKUP(D1689,'P4 Destination'!$C$21:$M$176,10,0))*K1689</f>
        <v>0</v>
      </c>
      <c r="BQ1689" s="171">
        <f>(VLOOKUP(D1689,'P4 Destination'!$C$21:$M$176,11,0))*J1689</f>
        <v>0</v>
      </c>
      <c r="BR1689" s="173">
        <f t="shared" si="753"/>
        <v>0</v>
      </c>
      <c r="BS1689" s="173">
        <f>(AV1689*2500)*'P6 Verzekering'!$E$11</f>
        <v>0</v>
      </c>
      <c r="BT1689" s="173">
        <f>(AW1689*2500)*'P6 Verzekering'!$E$12</f>
        <v>0</v>
      </c>
      <c r="BU1689" s="173">
        <f>(L1689*2500)*'P6 Verzekering'!$E$13</f>
        <v>0</v>
      </c>
      <c r="BV1689" s="173">
        <f t="shared" si="754"/>
        <v>0</v>
      </c>
      <c r="BW1689"/>
      <c r="BX1689"/>
    </row>
    <row r="1690" spans="1:76">
      <c r="A1690" s="152" t="s">
        <v>2738</v>
      </c>
      <c r="B1690" s="152" t="s">
        <v>416</v>
      </c>
      <c r="C1690" s="152" t="s">
        <v>415</v>
      </c>
      <c r="D1690" s="152" t="s">
        <v>219</v>
      </c>
      <c r="E1690" s="152" t="s">
        <v>219</v>
      </c>
      <c r="F1690" s="153">
        <f t="shared" si="730"/>
        <v>30</v>
      </c>
      <c r="G1690" s="154">
        <v>1</v>
      </c>
      <c r="H1690" s="154">
        <f>IFERROR(VLOOKUP(B1690,'P2 Origin'!$C$21:$Q$176,15,FALSE),0)</f>
        <v>0</v>
      </c>
      <c r="I1690" s="154">
        <f>IFERROR(VLOOKUP(D1690,'P4 Destination'!$C$21:$Q$176,15,FALSE),0)</f>
        <v>0</v>
      </c>
      <c r="J1690" s="155"/>
      <c r="K1690" s="155">
        <v>1</v>
      </c>
      <c r="L1690" s="156">
        <v>0</v>
      </c>
      <c r="M1690" s="155">
        <v>0</v>
      </c>
      <c r="N1690" s="155">
        <v>0</v>
      </c>
      <c r="O1690" s="157">
        <f t="shared" si="731"/>
        <v>0</v>
      </c>
      <c r="P1690" s="158">
        <f t="shared" si="732"/>
        <v>0</v>
      </c>
      <c r="Q1690" s="159">
        <f>IFERROR(VLOOKUP(N1690,'P1 Intra-Europees'!$A$15:$H$25,3,0),0)*P1690</f>
        <v>0</v>
      </c>
      <c r="R1690" s="160">
        <f t="shared" si="733"/>
        <v>0</v>
      </c>
      <c r="S1690" s="159">
        <f>IFERROR(VLOOKUP(N1690,'P1 Intra-Europees'!$A$15:$H$25,4,0),0)*R1690</f>
        <v>0</v>
      </c>
      <c r="T1690" s="160">
        <f t="shared" si="734"/>
        <v>0</v>
      </c>
      <c r="U1690" s="159">
        <f>IFERROR(VLOOKUP(N1690,'P1 Intra-Europees'!$A$15:$H$25,5,0),0)*T1690</f>
        <v>0</v>
      </c>
      <c r="V1690" s="160">
        <f t="shared" si="735"/>
        <v>0</v>
      </c>
      <c r="W1690" s="159">
        <f>IFERROR(VLOOKUP(N1690,'P1 Intra-Europees'!$A$15:$H$25,6,0),0)*V1690</f>
        <v>0</v>
      </c>
      <c r="X1690" s="160">
        <f t="shared" si="736"/>
        <v>0</v>
      </c>
      <c r="Y1690" s="159">
        <f>IFERROR(VLOOKUP(N1690,'P1 Intra-Europees'!$A$15:$H$25,7,0),0)*X1690</f>
        <v>0</v>
      </c>
      <c r="Z1690" s="161">
        <f t="shared" si="737"/>
        <v>0</v>
      </c>
      <c r="AA1690" s="162">
        <f>IFERROR(VLOOKUP(N1690,'P1 Intra-Europees'!$A$15:$H$25,8,0),0)*Z1690</f>
        <v>0</v>
      </c>
      <c r="AB1690" s="163">
        <f t="shared" si="738"/>
        <v>0</v>
      </c>
      <c r="AC1690" s="157" t="str">
        <f>VLOOKUP(B1690,'P2 Origin'!$C$21:$O$176,13,0)</f>
        <v>USD</v>
      </c>
      <c r="AD1690" s="164">
        <f t="shared" si="739"/>
        <v>0</v>
      </c>
      <c r="AE1690" s="165">
        <f>IF(AU1690&gt;0.1,VLOOKUP(B1690,'P2 Origin'!$C$21:$M$176,3,0)*H1690,0)</f>
        <v>0</v>
      </c>
      <c r="AF1690" s="166">
        <f t="shared" si="740"/>
        <v>0</v>
      </c>
      <c r="AG1690" s="165">
        <f>(VLOOKUP(B1690,'P2 Origin'!$C$21:$M$176,4,0))*AF1690</f>
        <v>0</v>
      </c>
      <c r="AH1690" s="166">
        <f t="shared" si="741"/>
        <v>0</v>
      </c>
      <c r="AI1690" s="165">
        <f>(VLOOKUP(B1690,'P2 Origin'!$C$21:$M$176,5,0))*AH1690</f>
        <v>0</v>
      </c>
      <c r="AJ1690" s="166">
        <f t="shared" si="755"/>
        <v>0</v>
      </c>
      <c r="AK1690" s="165">
        <f>(VLOOKUP(B1690,'P2 Origin'!$C$21:$M$176,6,0))*AJ1690</f>
        <v>0</v>
      </c>
      <c r="AL1690" s="166">
        <f t="shared" si="742"/>
        <v>30</v>
      </c>
      <c r="AM1690" s="165">
        <f>(VLOOKUP($B1690,'P2 Origin'!$C$21:$M$176,7,0))*AL1690</f>
        <v>0</v>
      </c>
      <c r="AN1690" s="166">
        <f t="shared" si="743"/>
        <v>0</v>
      </c>
      <c r="AO1690" s="165">
        <f>(VLOOKUP($B1690,'P2 Origin'!$C$21:$M$176,8,0))*AN1690</f>
        <v>0</v>
      </c>
      <c r="AP1690" s="166">
        <f t="shared" si="744"/>
        <v>0</v>
      </c>
      <c r="AQ1690" s="165">
        <f>(VLOOKUP($B1690,'P2 Origin'!$C$21:$M$176,9,0))*AP1690</f>
        <v>0</v>
      </c>
      <c r="AR1690" s="155">
        <f t="shared" si="728"/>
        <v>1</v>
      </c>
      <c r="AS1690" s="164">
        <f>(VLOOKUP(B1690,'P2 Origin'!$C$21:$M$176,10,0))*K1690</f>
        <v>0</v>
      </c>
      <c r="AT1690" s="164">
        <f>(VLOOKUP(B1690,'P2 Origin'!$C$21:$M$176,11,0))*J1690</f>
        <v>0</v>
      </c>
      <c r="AU1690" s="167">
        <v>30</v>
      </c>
      <c r="AV1690" s="168">
        <v>30</v>
      </c>
      <c r="AW1690" s="169">
        <v>0</v>
      </c>
      <c r="AX1690" s="170">
        <f>IF(AU1690&gt;=0.1,'P3 Bureaumarge zee- en luchtvr.'!$D$12,0)</f>
        <v>0</v>
      </c>
      <c r="AY1690" s="163">
        <f t="shared" si="745"/>
        <v>0</v>
      </c>
      <c r="AZ1690" s="157" t="str">
        <f>VLOOKUP(D1690,'P4 Destination'!$C$21:$O$176,13,0)</f>
        <v>EUR</v>
      </c>
      <c r="BA1690" s="164">
        <f t="shared" si="746"/>
        <v>0</v>
      </c>
      <c r="BB1690" s="171">
        <f>IF(AU1690&gt;0.1,(VLOOKUP(D1690,'P4 Destination'!$C$21:$M$176,3,0))*I1690,0)</f>
        <v>0</v>
      </c>
      <c r="BC1690" s="172">
        <f t="shared" si="747"/>
        <v>0</v>
      </c>
      <c r="BD1690" s="171">
        <f>(VLOOKUP($D1690,'P4 Destination'!$C$21:$M$176,4,0))*BC1690</f>
        <v>0</v>
      </c>
      <c r="BE1690" s="172">
        <f t="shared" si="748"/>
        <v>0</v>
      </c>
      <c r="BF1690" s="171">
        <f>(VLOOKUP($D1690,'P4 Destination'!$C$21:$M$176,5,0))*BE1690</f>
        <v>0</v>
      </c>
      <c r="BG1690" s="172">
        <f t="shared" si="749"/>
        <v>0</v>
      </c>
      <c r="BH1690" s="171">
        <f>(VLOOKUP($D1690,'P4 Destination'!$C$21:$M$176,6,0))*BG1690</f>
        <v>0</v>
      </c>
      <c r="BI1690" s="172">
        <f t="shared" si="750"/>
        <v>30</v>
      </c>
      <c r="BJ1690" s="171">
        <f>(VLOOKUP($D1690,'P4 Destination'!$C$21:$M$176,7,0))*BI1690</f>
        <v>0</v>
      </c>
      <c r="BK1690" s="172">
        <f t="shared" si="751"/>
        <v>0</v>
      </c>
      <c r="BL1690" s="171">
        <f>(VLOOKUP($D1690,'P4 Destination'!$C$21:$M$176,8,0))*BK1690</f>
        <v>0</v>
      </c>
      <c r="BM1690" s="172">
        <f t="shared" si="752"/>
        <v>0</v>
      </c>
      <c r="BN1690" s="171">
        <f>(VLOOKUP($D1690,'P4 Destination'!$C$21:$M$176,9,0))*BM1690</f>
        <v>0</v>
      </c>
      <c r="BO1690" s="154">
        <f t="shared" si="729"/>
        <v>1</v>
      </c>
      <c r="BP1690" s="171">
        <f>(VLOOKUP(D1690,'P4 Destination'!$C$21:$M$176,10,0))*K1690</f>
        <v>0</v>
      </c>
      <c r="BQ1690" s="171">
        <f>(VLOOKUP(D1690,'P4 Destination'!$C$21:$M$176,11,0))*J1690</f>
        <v>0</v>
      </c>
      <c r="BR1690" s="173">
        <f t="shared" si="753"/>
        <v>0</v>
      </c>
      <c r="BS1690" s="173">
        <f>(AV1690*2500)*'P6 Verzekering'!$E$11</f>
        <v>0</v>
      </c>
      <c r="BT1690" s="173">
        <f>(AW1690*2500)*'P6 Verzekering'!$E$12</f>
        <v>0</v>
      </c>
      <c r="BU1690" s="173">
        <f>(L1690*2500)*'P6 Verzekering'!$E$13</f>
        <v>0</v>
      </c>
      <c r="BV1690" s="173">
        <f t="shared" si="754"/>
        <v>0</v>
      </c>
      <c r="BW1690"/>
      <c r="BX1690"/>
    </row>
    <row r="1691" spans="1:76">
      <c r="A1691" s="152" t="s">
        <v>2739</v>
      </c>
      <c r="B1691" s="152" t="s">
        <v>416</v>
      </c>
      <c r="C1691" s="152" t="s">
        <v>415</v>
      </c>
      <c r="D1691" s="152" t="s">
        <v>219</v>
      </c>
      <c r="E1691" s="152" t="s">
        <v>219</v>
      </c>
      <c r="F1691" s="153">
        <f t="shared" si="730"/>
        <v>9</v>
      </c>
      <c r="G1691" s="154">
        <v>1</v>
      </c>
      <c r="H1691" s="154">
        <f>IFERROR(VLOOKUP(B1691,'P2 Origin'!$C$21:$Q$176,15,FALSE),0)</f>
        <v>0</v>
      </c>
      <c r="I1691" s="154">
        <f>IFERROR(VLOOKUP(D1691,'P4 Destination'!$C$21:$Q$176,15,FALSE),0)</f>
        <v>0</v>
      </c>
      <c r="J1691" s="155">
        <v>1</v>
      </c>
      <c r="K1691" s="155"/>
      <c r="L1691" s="156">
        <v>0</v>
      </c>
      <c r="M1691" s="155">
        <v>0</v>
      </c>
      <c r="N1691" s="155">
        <v>0</v>
      </c>
      <c r="O1691" s="157">
        <f t="shared" si="731"/>
        <v>0</v>
      </c>
      <c r="P1691" s="158">
        <f t="shared" si="732"/>
        <v>0</v>
      </c>
      <c r="Q1691" s="159">
        <f>IFERROR(VLOOKUP(N1691,'P1 Intra-Europees'!$A$15:$H$25,3,0),0)*P1691</f>
        <v>0</v>
      </c>
      <c r="R1691" s="160">
        <f t="shared" si="733"/>
        <v>0</v>
      </c>
      <c r="S1691" s="159">
        <f>IFERROR(VLOOKUP(N1691,'P1 Intra-Europees'!$A$15:$H$25,4,0),0)*R1691</f>
        <v>0</v>
      </c>
      <c r="T1691" s="160">
        <f t="shared" si="734"/>
        <v>0</v>
      </c>
      <c r="U1691" s="159">
        <f>IFERROR(VLOOKUP(N1691,'P1 Intra-Europees'!$A$15:$H$25,5,0),0)*T1691</f>
        <v>0</v>
      </c>
      <c r="V1691" s="160">
        <f t="shared" si="735"/>
        <v>0</v>
      </c>
      <c r="W1691" s="159">
        <f>IFERROR(VLOOKUP(N1691,'P1 Intra-Europees'!$A$15:$H$25,6,0),0)*V1691</f>
        <v>0</v>
      </c>
      <c r="X1691" s="160">
        <f t="shared" si="736"/>
        <v>0</v>
      </c>
      <c r="Y1691" s="159">
        <f>IFERROR(VLOOKUP(N1691,'P1 Intra-Europees'!$A$15:$H$25,7,0),0)*X1691</f>
        <v>0</v>
      </c>
      <c r="Z1691" s="161">
        <f t="shared" si="737"/>
        <v>0</v>
      </c>
      <c r="AA1691" s="162">
        <f>IFERROR(VLOOKUP(N1691,'P1 Intra-Europees'!$A$15:$H$25,8,0),0)*Z1691</f>
        <v>0</v>
      </c>
      <c r="AB1691" s="163">
        <f t="shared" si="738"/>
        <v>0</v>
      </c>
      <c r="AC1691" s="157" t="str">
        <f>VLOOKUP(B1691,'P2 Origin'!$C$21:$O$176,13,0)</f>
        <v>USD</v>
      </c>
      <c r="AD1691" s="164">
        <f t="shared" si="739"/>
        <v>0</v>
      </c>
      <c r="AE1691" s="165">
        <f>IF(AU1691&gt;0.1,VLOOKUP(B1691,'P2 Origin'!$C$21:$M$176,3,0)*H1691,0)</f>
        <v>0</v>
      </c>
      <c r="AF1691" s="166">
        <f t="shared" si="740"/>
        <v>0</v>
      </c>
      <c r="AG1691" s="165">
        <f>(VLOOKUP(B1691,'P2 Origin'!$C$21:$M$176,4,0))*AF1691</f>
        <v>0</v>
      </c>
      <c r="AH1691" s="166">
        <f t="shared" si="741"/>
        <v>9</v>
      </c>
      <c r="AI1691" s="165">
        <f>(VLOOKUP(B1691,'P2 Origin'!$C$21:$M$176,5,0))*AH1691</f>
        <v>0</v>
      </c>
      <c r="AJ1691" s="166">
        <f t="shared" si="755"/>
        <v>0</v>
      </c>
      <c r="AK1691" s="165">
        <f>(VLOOKUP(B1691,'P2 Origin'!$C$21:$M$176,6,0))*AJ1691</f>
        <v>0</v>
      </c>
      <c r="AL1691" s="166">
        <f t="shared" si="742"/>
        <v>0</v>
      </c>
      <c r="AM1691" s="165">
        <f>(VLOOKUP($B1691,'P2 Origin'!$C$21:$M$176,7,0))*AL1691</f>
        <v>0</v>
      </c>
      <c r="AN1691" s="166">
        <f t="shared" si="743"/>
        <v>0</v>
      </c>
      <c r="AO1691" s="165">
        <f>(VLOOKUP($B1691,'P2 Origin'!$C$21:$M$176,8,0))*AN1691</f>
        <v>0</v>
      </c>
      <c r="AP1691" s="166">
        <f t="shared" si="744"/>
        <v>0</v>
      </c>
      <c r="AQ1691" s="165">
        <f>(VLOOKUP($B1691,'P2 Origin'!$C$21:$M$176,9,0))*AP1691</f>
        <v>0</v>
      </c>
      <c r="AR1691" s="155">
        <f t="shared" si="728"/>
        <v>1</v>
      </c>
      <c r="AS1691" s="164">
        <f>(VLOOKUP(B1691,'P2 Origin'!$C$21:$M$176,10,0))*K1691</f>
        <v>0</v>
      </c>
      <c r="AT1691" s="164">
        <f>(VLOOKUP(B1691,'P2 Origin'!$C$21:$M$176,11,0))*J1691</f>
        <v>0</v>
      </c>
      <c r="AU1691" s="167">
        <v>9</v>
      </c>
      <c r="AV1691" s="168">
        <v>9</v>
      </c>
      <c r="AW1691" s="169">
        <v>0</v>
      </c>
      <c r="AX1691" s="170">
        <f>IF(AU1691&gt;=0.1,'P3 Bureaumarge zee- en luchtvr.'!$D$12,0)</f>
        <v>0</v>
      </c>
      <c r="AY1691" s="163">
        <f t="shared" si="745"/>
        <v>0</v>
      </c>
      <c r="AZ1691" s="157" t="str">
        <f>VLOOKUP(D1691,'P4 Destination'!$C$21:$O$176,13,0)</f>
        <v>EUR</v>
      </c>
      <c r="BA1691" s="164">
        <f t="shared" si="746"/>
        <v>0</v>
      </c>
      <c r="BB1691" s="171">
        <f>IF(AU1691&gt;0.1,(VLOOKUP(D1691,'P4 Destination'!$C$21:$M$176,3,0))*I1691,0)</f>
        <v>0</v>
      </c>
      <c r="BC1691" s="172">
        <f t="shared" si="747"/>
        <v>0</v>
      </c>
      <c r="BD1691" s="171">
        <f>(VLOOKUP($D1691,'P4 Destination'!$C$21:$M$176,4,0))*BC1691</f>
        <v>0</v>
      </c>
      <c r="BE1691" s="172">
        <f t="shared" si="748"/>
        <v>9</v>
      </c>
      <c r="BF1691" s="171">
        <f>(VLOOKUP($D1691,'P4 Destination'!$C$21:$M$176,5,0))*BE1691</f>
        <v>0</v>
      </c>
      <c r="BG1691" s="172">
        <f t="shared" si="749"/>
        <v>0</v>
      </c>
      <c r="BH1691" s="171">
        <f>(VLOOKUP($D1691,'P4 Destination'!$C$21:$M$176,6,0))*BG1691</f>
        <v>0</v>
      </c>
      <c r="BI1691" s="172">
        <f t="shared" si="750"/>
        <v>0</v>
      </c>
      <c r="BJ1691" s="171">
        <f>(VLOOKUP($D1691,'P4 Destination'!$C$21:$M$176,7,0))*BI1691</f>
        <v>0</v>
      </c>
      <c r="BK1691" s="172">
        <f t="shared" si="751"/>
        <v>0</v>
      </c>
      <c r="BL1691" s="171">
        <f>(VLOOKUP($D1691,'P4 Destination'!$C$21:$M$176,8,0))*BK1691</f>
        <v>0</v>
      </c>
      <c r="BM1691" s="172">
        <f t="shared" si="752"/>
        <v>0</v>
      </c>
      <c r="BN1691" s="171">
        <f>(VLOOKUP($D1691,'P4 Destination'!$C$21:$M$176,9,0))*BM1691</f>
        <v>0</v>
      </c>
      <c r="BO1691" s="154">
        <f t="shared" si="729"/>
        <v>1</v>
      </c>
      <c r="BP1691" s="171">
        <f>(VLOOKUP(D1691,'P4 Destination'!$C$21:$M$176,10,0))*K1691</f>
        <v>0</v>
      </c>
      <c r="BQ1691" s="171">
        <f>(VLOOKUP(D1691,'P4 Destination'!$C$21:$M$176,11,0))*J1691</f>
        <v>0</v>
      </c>
      <c r="BR1691" s="173">
        <f t="shared" si="753"/>
        <v>0</v>
      </c>
      <c r="BS1691" s="173">
        <f>(AV1691*2500)*'P6 Verzekering'!$E$11</f>
        <v>0</v>
      </c>
      <c r="BT1691" s="173">
        <f>(AW1691*2500)*'P6 Verzekering'!$E$12</f>
        <v>0</v>
      </c>
      <c r="BU1691" s="173">
        <f>(L1691*2500)*'P6 Verzekering'!$E$13</f>
        <v>0</v>
      </c>
      <c r="BV1691" s="173">
        <f t="shared" si="754"/>
        <v>0</v>
      </c>
      <c r="BW1691"/>
      <c r="BX1691"/>
    </row>
    <row r="1692" spans="1:76">
      <c r="A1692" s="152" t="s">
        <v>2740</v>
      </c>
      <c r="B1692" s="152" t="s">
        <v>416</v>
      </c>
      <c r="C1692" s="152" t="s">
        <v>415</v>
      </c>
      <c r="D1692" s="152" t="s">
        <v>219</v>
      </c>
      <c r="E1692" s="152" t="s">
        <v>219</v>
      </c>
      <c r="F1692" s="153">
        <f t="shared" si="730"/>
        <v>43</v>
      </c>
      <c r="G1692" s="154">
        <v>1</v>
      </c>
      <c r="H1692" s="154">
        <f>IFERROR(VLOOKUP(B1692,'P2 Origin'!$C$21:$Q$176,15,FALSE),0)</f>
        <v>0</v>
      </c>
      <c r="I1692" s="154">
        <f>IFERROR(VLOOKUP(D1692,'P4 Destination'!$C$21:$Q$176,15,FALSE),0)</f>
        <v>0</v>
      </c>
      <c r="J1692" s="155"/>
      <c r="K1692" s="155">
        <v>1</v>
      </c>
      <c r="L1692" s="156">
        <v>0</v>
      </c>
      <c r="M1692" s="155">
        <v>0</v>
      </c>
      <c r="N1692" s="155">
        <v>0</v>
      </c>
      <c r="O1692" s="157">
        <f t="shared" si="731"/>
        <v>0</v>
      </c>
      <c r="P1692" s="158">
        <f t="shared" si="732"/>
        <v>0</v>
      </c>
      <c r="Q1692" s="159">
        <f>IFERROR(VLOOKUP(N1692,'P1 Intra-Europees'!$A$15:$H$25,3,0),0)*P1692</f>
        <v>0</v>
      </c>
      <c r="R1692" s="160">
        <f t="shared" si="733"/>
        <v>0</v>
      </c>
      <c r="S1692" s="159">
        <f>IFERROR(VLOOKUP(N1692,'P1 Intra-Europees'!$A$15:$H$25,4,0),0)*R1692</f>
        <v>0</v>
      </c>
      <c r="T1692" s="160">
        <f t="shared" si="734"/>
        <v>0</v>
      </c>
      <c r="U1692" s="159">
        <f>IFERROR(VLOOKUP(N1692,'P1 Intra-Europees'!$A$15:$H$25,5,0),0)*T1692</f>
        <v>0</v>
      </c>
      <c r="V1692" s="160">
        <f t="shared" si="735"/>
        <v>0</v>
      </c>
      <c r="W1692" s="159">
        <f>IFERROR(VLOOKUP(N1692,'P1 Intra-Europees'!$A$15:$H$25,6,0),0)*V1692</f>
        <v>0</v>
      </c>
      <c r="X1692" s="160">
        <f t="shared" si="736"/>
        <v>0</v>
      </c>
      <c r="Y1692" s="159">
        <f>IFERROR(VLOOKUP(N1692,'P1 Intra-Europees'!$A$15:$H$25,7,0),0)*X1692</f>
        <v>0</v>
      </c>
      <c r="Z1692" s="161">
        <f t="shared" si="737"/>
        <v>0</v>
      </c>
      <c r="AA1692" s="162">
        <f>IFERROR(VLOOKUP(N1692,'P1 Intra-Europees'!$A$15:$H$25,8,0),0)*Z1692</f>
        <v>0</v>
      </c>
      <c r="AB1692" s="163">
        <f t="shared" si="738"/>
        <v>0</v>
      </c>
      <c r="AC1692" s="157" t="str">
        <f>VLOOKUP(B1692,'P2 Origin'!$C$21:$O$176,13,0)</f>
        <v>USD</v>
      </c>
      <c r="AD1692" s="164">
        <f t="shared" si="739"/>
        <v>0</v>
      </c>
      <c r="AE1692" s="165">
        <f>IF(AU1692&gt;0.1,VLOOKUP(B1692,'P2 Origin'!$C$21:$M$176,3,0)*H1692,0)</f>
        <v>0</v>
      </c>
      <c r="AF1692" s="166">
        <f t="shared" si="740"/>
        <v>0</v>
      </c>
      <c r="AG1692" s="165">
        <f>(VLOOKUP(B1692,'P2 Origin'!$C$21:$M$176,4,0))*AF1692</f>
        <v>0</v>
      </c>
      <c r="AH1692" s="166">
        <f t="shared" si="741"/>
        <v>0</v>
      </c>
      <c r="AI1692" s="165">
        <f>(VLOOKUP(B1692,'P2 Origin'!$C$21:$M$176,5,0))*AH1692</f>
        <v>0</v>
      </c>
      <c r="AJ1692" s="166">
        <f t="shared" si="755"/>
        <v>0</v>
      </c>
      <c r="AK1692" s="165">
        <f>(VLOOKUP(B1692,'P2 Origin'!$C$21:$M$176,6,0))*AJ1692</f>
        <v>0</v>
      </c>
      <c r="AL1692" s="166">
        <f t="shared" si="742"/>
        <v>0</v>
      </c>
      <c r="AM1692" s="165">
        <f>(VLOOKUP($B1692,'P2 Origin'!$C$21:$M$176,7,0))*AL1692</f>
        <v>0</v>
      </c>
      <c r="AN1692" s="166">
        <f t="shared" si="743"/>
        <v>43</v>
      </c>
      <c r="AO1692" s="165">
        <f>(VLOOKUP($B1692,'P2 Origin'!$C$21:$M$176,8,0))*AN1692</f>
        <v>0</v>
      </c>
      <c r="AP1692" s="166">
        <f t="shared" si="744"/>
        <v>0</v>
      </c>
      <c r="AQ1692" s="165">
        <f>(VLOOKUP($B1692,'P2 Origin'!$C$21:$M$176,9,0))*AP1692</f>
        <v>0</v>
      </c>
      <c r="AR1692" s="155">
        <f t="shared" si="728"/>
        <v>1</v>
      </c>
      <c r="AS1692" s="164">
        <f>(VLOOKUP(B1692,'P2 Origin'!$C$21:$M$176,10,0))*K1692</f>
        <v>0</v>
      </c>
      <c r="AT1692" s="164">
        <f>(VLOOKUP(B1692,'P2 Origin'!$C$21:$M$176,11,0))*J1692</f>
        <v>0</v>
      </c>
      <c r="AU1692" s="167">
        <v>43</v>
      </c>
      <c r="AV1692" s="168">
        <v>43</v>
      </c>
      <c r="AW1692" s="169">
        <v>0</v>
      </c>
      <c r="AX1692" s="170">
        <f>IF(AU1692&gt;=0.1,'P3 Bureaumarge zee- en luchtvr.'!$D$12,0)</f>
        <v>0</v>
      </c>
      <c r="AY1692" s="163">
        <f t="shared" si="745"/>
        <v>0</v>
      </c>
      <c r="AZ1692" s="157" t="str">
        <f>VLOOKUP(D1692,'P4 Destination'!$C$21:$O$176,13,0)</f>
        <v>EUR</v>
      </c>
      <c r="BA1692" s="164">
        <f t="shared" si="746"/>
        <v>0</v>
      </c>
      <c r="BB1692" s="171">
        <f>IF(AU1692&gt;0.1,(VLOOKUP(D1692,'P4 Destination'!$C$21:$M$176,3,0))*I1692,0)</f>
        <v>0</v>
      </c>
      <c r="BC1692" s="172">
        <f t="shared" si="747"/>
        <v>0</v>
      </c>
      <c r="BD1692" s="171">
        <f>(VLOOKUP($D1692,'P4 Destination'!$C$21:$M$176,4,0))*BC1692</f>
        <v>0</v>
      </c>
      <c r="BE1692" s="172">
        <f t="shared" si="748"/>
        <v>0</v>
      </c>
      <c r="BF1692" s="171">
        <f>(VLOOKUP($D1692,'P4 Destination'!$C$21:$M$176,5,0))*BE1692</f>
        <v>0</v>
      </c>
      <c r="BG1692" s="172">
        <f t="shared" si="749"/>
        <v>0</v>
      </c>
      <c r="BH1692" s="171">
        <f>(VLOOKUP($D1692,'P4 Destination'!$C$21:$M$176,6,0))*BG1692</f>
        <v>0</v>
      </c>
      <c r="BI1692" s="172">
        <f t="shared" si="750"/>
        <v>0</v>
      </c>
      <c r="BJ1692" s="171">
        <f>(VLOOKUP($D1692,'P4 Destination'!$C$21:$M$176,7,0))*BI1692</f>
        <v>0</v>
      </c>
      <c r="BK1692" s="172">
        <f t="shared" si="751"/>
        <v>43</v>
      </c>
      <c r="BL1692" s="171">
        <f>(VLOOKUP($D1692,'P4 Destination'!$C$21:$M$176,8,0))*BK1692</f>
        <v>0</v>
      </c>
      <c r="BM1692" s="172">
        <f t="shared" si="752"/>
        <v>0</v>
      </c>
      <c r="BN1692" s="171">
        <f>(VLOOKUP($D1692,'P4 Destination'!$C$21:$M$176,9,0))*BM1692</f>
        <v>0</v>
      </c>
      <c r="BO1692" s="154">
        <f t="shared" si="729"/>
        <v>1</v>
      </c>
      <c r="BP1692" s="171">
        <f>(VLOOKUP(D1692,'P4 Destination'!$C$21:$M$176,10,0))*K1692</f>
        <v>0</v>
      </c>
      <c r="BQ1692" s="171">
        <f>(VLOOKUP(D1692,'P4 Destination'!$C$21:$M$176,11,0))*J1692</f>
        <v>0</v>
      </c>
      <c r="BR1692" s="173">
        <f t="shared" si="753"/>
        <v>0</v>
      </c>
      <c r="BS1692" s="173">
        <f>(AV1692*2500)*'P6 Verzekering'!$E$11</f>
        <v>0</v>
      </c>
      <c r="BT1692" s="173">
        <f>(AW1692*2500)*'P6 Verzekering'!$E$12</f>
        <v>0</v>
      </c>
      <c r="BU1692" s="173">
        <f>(L1692*2500)*'P6 Verzekering'!$E$13</f>
        <v>0</v>
      </c>
      <c r="BV1692" s="173">
        <f t="shared" si="754"/>
        <v>0</v>
      </c>
      <c r="BW1692"/>
      <c r="BX1692"/>
    </row>
    <row r="1693" spans="1:76">
      <c r="A1693" s="152" t="s">
        <v>2741</v>
      </c>
      <c r="B1693" s="152" t="s">
        <v>416</v>
      </c>
      <c r="C1693" s="152" t="s">
        <v>415</v>
      </c>
      <c r="D1693" s="152" t="s">
        <v>219</v>
      </c>
      <c r="E1693" s="152" t="s">
        <v>219</v>
      </c>
      <c r="F1693" s="153">
        <f t="shared" si="730"/>
        <v>2</v>
      </c>
      <c r="G1693" s="154">
        <v>1</v>
      </c>
      <c r="H1693" s="154">
        <f>IFERROR(VLOOKUP(B1693,'P2 Origin'!$C$21:$Q$176,15,FALSE),0)</f>
        <v>0</v>
      </c>
      <c r="I1693" s="154">
        <f>IFERROR(VLOOKUP(D1693,'P4 Destination'!$C$21:$Q$176,15,FALSE),0)</f>
        <v>0</v>
      </c>
      <c r="J1693" s="155">
        <v>1</v>
      </c>
      <c r="K1693" s="155"/>
      <c r="L1693" s="156">
        <v>0</v>
      </c>
      <c r="M1693" s="155">
        <v>0</v>
      </c>
      <c r="N1693" s="155">
        <v>0</v>
      </c>
      <c r="O1693" s="157">
        <f t="shared" si="731"/>
        <v>0</v>
      </c>
      <c r="P1693" s="158">
        <f t="shared" si="732"/>
        <v>0</v>
      </c>
      <c r="Q1693" s="159">
        <f>IFERROR(VLOOKUP(N1693,'P1 Intra-Europees'!$A$15:$H$25,3,0),0)*P1693</f>
        <v>0</v>
      </c>
      <c r="R1693" s="160">
        <f t="shared" si="733"/>
        <v>0</v>
      </c>
      <c r="S1693" s="159">
        <f>IFERROR(VLOOKUP(N1693,'P1 Intra-Europees'!$A$15:$H$25,4,0),0)*R1693</f>
        <v>0</v>
      </c>
      <c r="T1693" s="160">
        <f t="shared" si="734"/>
        <v>0</v>
      </c>
      <c r="U1693" s="159">
        <f>IFERROR(VLOOKUP(N1693,'P1 Intra-Europees'!$A$15:$H$25,5,0),0)*T1693</f>
        <v>0</v>
      </c>
      <c r="V1693" s="160">
        <f t="shared" si="735"/>
        <v>0</v>
      </c>
      <c r="W1693" s="159">
        <f>IFERROR(VLOOKUP(N1693,'P1 Intra-Europees'!$A$15:$H$25,6,0),0)*V1693</f>
        <v>0</v>
      </c>
      <c r="X1693" s="160">
        <f t="shared" si="736"/>
        <v>0</v>
      </c>
      <c r="Y1693" s="159">
        <f>IFERROR(VLOOKUP(N1693,'P1 Intra-Europees'!$A$15:$H$25,7,0),0)*X1693</f>
        <v>0</v>
      </c>
      <c r="Z1693" s="161">
        <f t="shared" si="737"/>
        <v>0</v>
      </c>
      <c r="AA1693" s="162">
        <f>IFERROR(VLOOKUP(N1693,'P1 Intra-Europees'!$A$15:$H$25,8,0),0)*Z1693</f>
        <v>0</v>
      </c>
      <c r="AB1693" s="163">
        <f t="shared" si="738"/>
        <v>0</v>
      </c>
      <c r="AC1693" s="157" t="str">
        <f>VLOOKUP(B1693,'P2 Origin'!$C$21:$O$176,13,0)</f>
        <v>USD</v>
      </c>
      <c r="AD1693" s="164">
        <f t="shared" si="739"/>
        <v>0</v>
      </c>
      <c r="AE1693" s="165">
        <f>IF(AU1693&gt;0.1,VLOOKUP(B1693,'P2 Origin'!$C$21:$M$176,3,0)*H1693,0)</f>
        <v>0</v>
      </c>
      <c r="AF1693" s="166">
        <f t="shared" si="740"/>
        <v>2</v>
      </c>
      <c r="AG1693" s="165">
        <f>(VLOOKUP(B1693,'P2 Origin'!$C$21:$M$176,4,0))*AF1693</f>
        <v>0</v>
      </c>
      <c r="AH1693" s="166">
        <f t="shared" si="741"/>
        <v>0</v>
      </c>
      <c r="AI1693" s="165">
        <f>(VLOOKUP(B1693,'P2 Origin'!$C$21:$M$176,5,0))*AH1693</f>
        <v>0</v>
      </c>
      <c r="AJ1693" s="166">
        <f t="shared" si="755"/>
        <v>0</v>
      </c>
      <c r="AK1693" s="165">
        <f>(VLOOKUP(B1693,'P2 Origin'!$C$21:$M$176,6,0))*AJ1693</f>
        <v>0</v>
      </c>
      <c r="AL1693" s="166">
        <f t="shared" si="742"/>
        <v>0</v>
      </c>
      <c r="AM1693" s="165">
        <f>(VLOOKUP($B1693,'P2 Origin'!$C$21:$M$176,7,0))*AL1693</f>
        <v>0</v>
      </c>
      <c r="AN1693" s="166">
        <f t="shared" si="743"/>
        <v>0</v>
      </c>
      <c r="AO1693" s="165">
        <f>(VLOOKUP($B1693,'P2 Origin'!$C$21:$M$176,8,0))*AN1693</f>
        <v>0</v>
      </c>
      <c r="AP1693" s="166">
        <f t="shared" si="744"/>
        <v>0</v>
      </c>
      <c r="AQ1693" s="165">
        <f>(VLOOKUP($B1693,'P2 Origin'!$C$21:$M$176,9,0))*AP1693</f>
        <v>0</v>
      </c>
      <c r="AR1693" s="155">
        <f t="shared" si="728"/>
        <v>1</v>
      </c>
      <c r="AS1693" s="164">
        <f>(VLOOKUP(B1693,'P2 Origin'!$C$21:$M$176,10,0))*K1693</f>
        <v>0</v>
      </c>
      <c r="AT1693" s="164">
        <f>(VLOOKUP(B1693,'P2 Origin'!$C$21:$M$176,11,0))*J1693</f>
        <v>0</v>
      </c>
      <c r="AU1693" s="167">
        <v>2</v>
      </c>
      <c r="AV1693" s="168">
        <v>2</v>
      </c>
      <c r="AW1693" s="169">
        <v>0</v>
      </c>
      <c r="AX1693" s="170">
        <f>IF(AU1693&gt;=0.1,'P3 Bureaumarge zee- en luchtvr.'!$D$12,0)</f>
        <v>0</v>
      </c>
      <c r="AY1693" s="163">
        <f t="shared" si="745"/>
        <v>0</v>
      </c>
      <c r="AZ1693" s="157" t="str">
        <f>VLOOKUP(D1693,'P4 Destination'!$C$21:$O$176,13,0)</f>
        <v>EUR</v>
      </c>
      <c r="BA1693" s="164">
        <f t="shared" si="746"/>
        <v>0</v>
      </c>
      <c r="BB1693" s="171">
        <f>IF(AU1693&gt;0.1,(VLOOKUP(D1693,'P4 Destination'!$C$21:$M$176,3,0))*I1693,0)</f>
        <v>0</v>
      </c>
      <c r="BC1693" s="172">
        <f t="shared" si="747"/>
        <v>2</v>
      </c>
      <c r="BD1693" s="171">
        <f>(VLOOKUP($D1693,'P4 Destination'!$C$21:$M$176,4,0))*BC1693</f>
        <v>0</v>
      </c>
      <c r="BE1693" s="172">
        <f t="shared" si="748"/>
        <v>0</v>
      </c>
      <c r="BF1693" s="171">
        <f>(VLOOKUP($D1693,'P4 Destination'!$C$21:$M$176,5,0))*BE1693</f>
        <v>0</v>
      </c>
      <c r="BG1693" s="172">
        <f t="shared" si="749"/>
        <v>0</v>
      </c>
      <c r="BH1693" s="171">
        <f>(VLOOKUP($D1693,'P4 Destination'!$C$21:$M$176,6,0))*BG1693</f>
        <v>0</v>
      </c>
      <c r="BI1693" s="172">
        <f t="shared" si="750"/>
        <v>0</v>
      </c>
      <c r="BJ1693" s="171">
        <f>(VLOOKUP($D1693,'P4 Destination'!$C$21:$M$176,7,0))*BI1693</f>
        <v>0</v>
      </c>
      <c r="BK1693" s="172">
        <f t="shared" si="751"/>
        <v>0</v>
      </c>
      <c r="BL1693" s="171">
        <f>(VLOOKUP($D1693,'P4 Destination'!$C$21:$M$176,8,0))*BK1693</f>
        <v>0</v>
      </c>
      <c r="BM1693" s="172">
        <f t="shared" si="752"/>
        <v>0</v>
      </c>
      <c r="BN1693" s="171">
        <f>(VLOOKUP($D1693,'P4 Destination'!$C$21:$M$176,9,0))*BM1693</f>
        <v>0</v>
      </c>
      <c r="BO1693" s="154">
        <f t="shared" si="729"/>
        <v>1</v>
      </c>
      <c r="BP1693" s="171">
        <f>(VLOOKUP(D1693,'P4 Destination'!$C$21:$M$176,10,0))*K1693</f>
        <v>0</v>
      </c>
      <c r="BQ1693" s="171">
        <f>(VLOOKUP(D1693,'P4 Destination'!$C$21:$M$176,11,0))*J1693</f>
        <v>0</v>
      </c>
      <c r="BR1693" s="173">
        <f t="shared" si="753"/>
        <v>0</v>
      </c>
      <c r="BS1693" s="173">
        <f>(AV1693*2500)*'P6 Verzekering'!$E$11</f>
        <v>0</v>
      </c>
      <c r="BT1693" s="173">
        <f>(AW1693*2500)*'P6 Verzekering'!$E$12</f>
        <v>0</v>
      </c>
      <c r="BU1693" s="173">
        <f>(L1693*2500)*'P6 Verzekering'!$E$13</f>
        <v>0</v>
      </c>
      <c r="BV1693" s="173">
        <f t="shared" si="754"/>
        <v>0</v>
      </c>
      <c r="BW1693"/>
      <c r="BX1693"/>
    </row>
    <row r="1694" spans="1:76">
      <c r="A1694" s="152" t="s">
        <v>2742</v>
      </c>
      <c r="B1694" s="152" t="s">
        <v>416</v>
      </c>
      <c r="C1694" s="152" t="s">
        <v>415</v>
      </c>
      <c r="D1694" s="152" t="s">
        <v>219</v>
      </c>
      <c r="E1694" s="152" t="s">
        <v>219</v>
      </c>
      <c r="F1694" s="153">
        <f t="shared" si="730"/>
        <v>6</v>
      </c>
      <c r="G1694" s="154">
        <v>1</v>
      </c>
      <c r="H1694" s="154">
        <f>IFERROR(VLOOKUP(B1694,'P2 Origin'!$C$21:$Q$176,15,FALSE),0)</f>
        <v>0</v>
      </c>
      <c r="I1694" s="154">
        <f>IFERROR(VLOOKUP(D1694,'P4 Destination'!$C$21:$Q$176,15,FALSE),0)</f>
        <v>0</v>
      </c>
      <c r="J1694" s="155"/>
      <c r="K1694" s="155">
        <v>1</v>
      </c>
      <c r="L1694" s="156">
        <v>0</v>
      </c>
      <c r="M1694" s="155">
        <v>0</v>
      </c>
      <c r="N1694" s="155">
        <v>0</v>
      </c>
      <c r="O1694" s="157">
        <f t="shared" si="731"/>
        <v>0</v>
      </c>
      <c r="P1694" s="158">
        <f t="shared" si="732"/>
        <v>0</v>
      </c>
      <c r="Q1694" s="159">
        <f>IFERROR(VLOOKUP(N1694,'P1 Intra-Europees'!$A$15:$H$25,3,0),0)*P1694</f>
        <v>0</v>
      </c>
      <c r="R1694" s="160">
        <f t="shared" si="733"/>
        <v>0</v>
      </c>
      <c r="S1694" s="159">
        <f>IFERROR(VLOOKUP(N1694,'P1 Intra-Europees'!$A$15:$H$25,4,0),0)*R1694</f>
        <v>0</v>
      </c>
      <c r="T1694" s="160">
        <f t="shared" si="734"/>
        <v>0</v>
      </c>
      <c r="U1694" s="159">
        <f>IFERROR(VLOOKUP(N1694,'P1 Intra-Europees'!$A$15:$H$25,5,0),0)*T1694</f>
        <v>0</v>
      </c>
      <c r="V1694" s="160">
        <f t="shared" si="735"/>
        <v>0</v>
      </c>
      <c r="W1694" s="159">
        <f>IFERROR(VLOOKUP(N1694,'P1 Intra-Europees'!$A$15:$H$25,6,0),0)*V1694</f>
        <v>0</v>
      </c>
      <c r="X1694" s="160">
        <f t="shared" si="736"/>
        <v>0</v>
      </c>
      <c r="Y1694" s="159">
        <f>IFERROR(VLOOKUP(N1694,'P1 Intra-Europees'!$A$15:$H$25,7,0),0)*X1694</f>
        <v>0</v>
      </c>
      <c r="Z1694" s="161">
        <f t="shared" si="737"/>
        <v>0</v>
      </c>
      <c r="AA1694" s="162">
        <f>IFERROR(VLOOKUP(N1694,'P1 Intra-Europees'!$A$15:$H$25,8,0),0)*Z1694</f>
        <v>0</v>
      </c>
      <c r="AB1694" s="163">
        <f t="shared" si="738"/>
        <v>0</v>
      </c>
      <c r="AC1694" s="157" t="str">
        <f>VLOOKUP(B1694,'P2 Origin'!$C$21:$O$176,13,0)</f>
        <v>USD</v>
      </c>
      <c r="AD1694" s="164">
        <f t="shared" si="739"/>
        <v>0</v>
      </c>
      <c r="AE1694" s="165">
        <f>IF(AU1694&gt;0.1,VLOOKUP(B1694,'P2 Origin'!$C$21:$M$176,3,0)*H1694,0)</f>
        <v>0</v>
      </c>
      <c r="AF1694" s="166">
        <f t="shared" si="740"/>
        <v>0</v>
      </c>
      <c r="AG1694" s="165">
        <f>(VLOOKUP(B1694,'P2 Origin'!$C$21:$M$176,4,0))*AF1694</f>
        <v>0</v>
      </c>
      <c r="AH1694" s="166">
        <f t="shared" si="741"/>
        <v>6</v>
      </c>
      <c r="AI1694" s="165">
        <f>(VLOOKUP(B1694,'P2 Origin'!$C$21:$M$176,5,0))*AH1694</f>
        <v>0</v>
      </c>
      <c r="AJ1694" s="166">
        <f t="shared" si="755"/>
        <v>0</v>
      </c>
      <c r="AK1694" s="165">
        <f>(VLOOKUP(B1694,'P2 Origin'!$C$21:$M$176,6,0))*AJ1694</f>
        <v>0</v>
      </c>
      <c r="AL1694" s="166">
        <f t="shared" si="742"/>
        <v>0</v>
      </c>
      <c r="AM1694" s="165">
        <f>(VLOOKUP($B1694,'P2 Origin'!$C$21:$M$176,7,0))*AL1694</f>
        <v>0</v>
      </c>
      <c r="AN1694" s="166">
        <f t="shared" si="743"/>
        <v>0</v>
      </c>
      <c r="AO1694" s="165">
        <f>(VLOOKUP($B1694,'P2 Origin'!$C$21:$M$176,8,0))*AN1694</f>
        <v>0</v>
      </c>
      <c r="AP1694" s="166">
        <f t="shared" si="744"/>
        <v>0</v>
      </c>
      <c r="AQ1694" s="165">
        <f>(VLOOKUP($B1694,'P2 Origin'!$C$21:$M$176,9,0))*AP1694</f>
        <v>0</v>
      </c>
      <c r="AR1694" s="155">
        <f t="shared" si="728"/>
        <v>1</v>
      </c>
      <c r="AS1694" s="164">
        <f>(VLOOKUP(B1694,'P2 Origin'!$C$21:$M$176,10,0))*K1694</f>
        <v>0</v>
      </c>
      <c r="AT1694" s="164">
        <f>(VLOOKUP(B1694,'P2 Origin'!$C$21:$M$176,11,0))*J1694</f>
        <v>0</v>
      </c>
      <c r="AU1694" s="167">
        <v>6</v>
      </c>
      <c r="AV1694" s="168">
        <v>6</v>
      </c>
      <c r="AW1694" s="169">
        <v>0</v>
      </c>
      <c r="AX1694" s="170">
        <f>IF(AU1694&gt;=0.1,'P3 Bureaumarge zee- en luchtvr.'!$D$12,0)</f>
        <v>0</v>
      </c>
      <c r="AY1694" s="163">
        <f t="shared" si="745"/>
        <v>0</v>
      </c>
      <c r="AZ1694" s="157" t="str">
        <f>VLOOKUP(D1694,'P4 Destination'!$C$21:$O$176,13,0)</f>
        <v>EUR</v>
      </c>
      <c r="BA1694" s="164">
        <f t="shared" si="746"/>
        <v>0</v>
      </c>
      <c r="BB1694" s="171">
        <f>IF(AU1694&gt;0.1,(VLOOKUP(D1694,'P4 Destination'!$C$21:$M$176,3,0))*I1694,0)</f>
        <v>0</v>
      </c>
      <c r="BC1694" s="172">
        <f t="shared" si="747"/>
        <v>0</v>
      </c>
      <c r="BD1694" s="171">
        <f>(VLOOKUP($D1694,'P4 Destination'!$C$21:$M$176,4,0))*BC1694</f>
        <v>0</v>
      </c>
      <c r="BE1694" s="172">
        <f t="shared" si="748"/>
        <v>6</v>
      </c>
      <c r="BF1694" s="171">
        <f>(VLOOKUP($D1694,'P4 Destination'!$C$21:$M$176,5,0))*BE1694</f>
        <v>0</v>
      </c>
      <c r="BG1694" s="172">
        <f t="shared" si="749"/>
        <v>0</v>
      </c>
      <c r="BH1694" s="171">
        <f>(VLOOKUP($D1694,'P4 Destination'!$C$21:$M$176,6,0))*BG1694</f>
        <v>0</v>
      </c>
      <c r="BI1694" s="172">
        <f t="shared" si="750"/>
        <v>0</v>
      </c>
      <c r="BJ1694" s="171">
        <f>(VLOOKUP($D1694,'P4 Destination'!$C$21:$M$176,7,0))*BI1694</f>
        <v>0</v>
      </c>
      <c r="BK1694" s="172">
        <f t="shared" si="751"/>
        <v>0</v>
      </c>
      <c r="BL1694" s="171">
        <f>(VLOOKUP($D1694,'P4 Destination'!$C$21:$M$176,8,0))*BK1694</f>
        <v>0</v>
      </c>
      <c r="BM1694" s="172">
        <f t="shared" si="752"/>
        <v>0</v>
      </c>
      <c r="BN1694" s="171">
        <f>(VLOOKUP($D1694,'P4 Destination'!$C$21:$M$176,9,0))*BM1694</f>
        <v>0</v>
      </c>
      <c r="BO1694" s="154">
        <f t="shared" si="729"/>
        <v>1</v>
      </c>
      <c r="BP1694" s="171">
        <f>(VLOOKUP(D1694,'P4 Destination'!$C$21:$M$176,10,0))*K1694</f>
        <v>0</v>
      </c>
      <c r="BQ1694" s="171">
        <f>(VLOOKUP(D1694,'P4 Destination'!$C$21:$M$176,11,0))*J1694</f>
        <v>0</v>
      </c>
      <c r="BR1694" s="173">
        <f t="shared" si="753"/>
        <v>0</v>
      </c>
      <c r="BS1694" s="173">
        <f>(AV1694*2500)*'P6 Verzekering'!$E$11</f>
        <v>0</v>
      </c>
      <c r="BT1694" s="173">
        <f>(AW1694*2500)*'P6 Verzekering'!$E$12</f>
        <v>0</v>
      </c>
      <c r="BU1694" s="173">
        <f>(L1694*2500)*'P6 Verzekering'!$E$13</f>
        <v>0</v>
      </c>
      <c r="BV1694" s="173">
        <f t="shared" si="754"/>
        <v>0</v>
      </c>
      <c r="BW1694"/>
      <c r="BX1694"/>
    </row>
    <row r="1695" spans="1:76">
      <c r="A1695" s="152" t="s">
        <v>2745</v>
      </c>
      <c r="B1695" s="152" t="s">
        <v>416</v>
      </c>
      <c r="C1695" s="152" t="s">
        <v>415</v>
      </c>
      <c r="D1695" s="152" t="s">
        <v>219</v>
      </c>
      <c r="E1695" s="152" t="s">
        <v>219</v>
      </c>
      <c r="F1695" s="153">
        <f t="shared" si="730"/>
        <v>17</v>
      </c>
      <c r="G1695" s="154">
        <v>0</v>
      </c>
      <c r="H1695" s="154">
        <f>IFERROR(VLOOKUP(B1695,'P2 Origin'!$C$21:$Q$176,15,FALSE),0)</f>
        <v>0</v>
      </c>
      <c r="I1695" s="154">
        <f>IFERROR(VLOOKUP(D1695,'P4 Destination'!$C$21:$Q$176,15,FALSE),0)</f>
        <v>0</v>
      </c>
      <c r="J1695" s="155"/>
      <c r="K1695" s="155"/>
      <c r="L1695" s="156">
        <v>0</v>
      </c>
      <c r="M1695" s="155">
        <v>0</v>
      </c>
      <c r="N1695" s="155">
        <v>0</v>
      </c>
      <c r="O1695" s="157">
        <f t="shared" si="731"/>
        <v>0</v>
      </c>
      <c r="P1695" s="158">
        <f t="shared" si="732"/>
        <v>0</v>
      </c>
      <c r="Q1695" s="159">
        <f>IFERROR(VLOOKUP(N1695,'P1 Intra-Europees'!$A$15:$H$25,3,0),0)*P1695</f>
        <v>0</v>
      </c>
      <c r="R1695" s="160">
        <f t="shared" si="733"/>
        <v>0</v>
      </c>
      <c r="S1695" s="159">
        <f>IFERROR(VLOOKUP(N1695,'P1 Intra-Europees'!$A$15:$H$25,4,0),0)*R1695</f>
        <v>0</v>
      </c>
      <c r="T1695" s="160">
        <f t="shared" si="734"/>
        <v>0</v>
      </c>
      <c r="U1695" s="159">
        <f>IFERROR(VLOOKUP(N1695,'P1 Intra-Europees'!$A$15:$H$25,5,0),0)*T1695</f>
        <v>0</v>
      </c>
      <c r="V1695" s="160">
        <f t="shared" si="735"/>
        <v>0</v>
      </c>
      <c r="W1695" s="159">
        <f>IFERROR(VLOOKUP(N1695,'P1 Intra-Europees'!$A$15:$H$25,6,0),0)*V1695</f>
        <v>0</v>
      </c>
      <c r="X1695" s="160">
        <f t="shared" si="736"/>
        <v>0</v>
      </c>
      <c r="Y1695" s="159">
        <f>IFERROR(VLOOKUP(N1695,'P1 Intra-Europees'!$A$15:$H$25,7,0),0)*X1695</f>
        <v>0</v>
      </c>
      <c r="Z1695" s="161">
        <f t="shared" si="737"/>
        <v>0</v>
      </c>
      <c r="AA1695" s="162">
        <f>IFERROR(VLOOKUP(N1695,'P1 Intra-Europees'!$A$15:$H$25,8,0),0)*Z1695</f>
        <v>0</v>
      </c>
      <c r="AB1695" s="163">
        <f t="shared" si="738"/>
        <v>0</v>
      </c>
      <c r="AC1695" s="157" t="str">
        <f>VLOOKUP(B1695,'P2 Origin'!$C$21:$O$176,13,0)</f>
        <v>USD</v>
      </c>
      <c r="AD1695" s="164">
        <f t="shared" si="739"/>
        <v>0</v>
      </c>
      <c r="AE1695" s="165">
        <f>IF(AU1695&gt;0.1,VLOOKUP(B1695,'P2 Origin'!$C$21:$M$176,3,0)*H1695,0)</f>
        <v>0</v>
      </c>
      <c r="AF1695" s="166">
        <f t="shared" si="740"/>
        <v>0</v>
      </c>
      <c r="AG1695" s="165">
        <f>(VLOOKUP(B1695,'P2 Origin'!$C$21:$M$176,4,0))*AF1695</f>
        <v>0</v>
      </c>
      <c r="AH1695" s="166">
        <f t="shared" si="741"/>
        <v>0</v>
      </c>
      <c r="AI1695" s="165">
        <f>(VLOOKUP(B1695,'P2 Origin'!$C$21:$M$176,5,0))*AH1695</f>
        <v>0</v>
      </c>
      <c r="AJ1695" s="166">
        <f t="shared" si="755"/>
        <v>17</v>
      </c>
      <c r="AK1695" s="165">
        <f>(VLOOKUP(B1695,'P2 Origin'!$C$21:$M$176,6,0))*AJ1695</f>
        <v>0</v>
      </c>
      <c r="AL1695" s="166">
        <f t="shared" si="742"/>
        <v>0</v>
      </c>
      <c r="AM1695" s="165">
        <f>(VLOOKUP($B1695,'P2 Origin'!$C$21:$M$176,7,0))*AL1695</f>
        <v>0</v>
      </c>
      <c r="AN1695" s="166">
        <f t="shared" si="743"/>
        <v>0</v>
      </c>
      <c r="AO1695" s="165">
        <f>(VLOOKUP($B1695,'P2 Origin'!$C$21:$M$176,8,0))*AN1695</f>
        <v>0</v>
      </c>
      <c r="AP1695" s="166">
        <f t="shared" si="744"/>
        <v>0</v>
      </c>
      <c r="AQ1695" s="165">
        <f>(VLOOKUP($B1695,'P2 Origin'!$C$21:$M$176,9,0))*AP1695</f>
        <v>0</v>
      </c>
      <c r="AR1695" s="155">
        <f t="shared" si="728"/>
        <v>0</v>
      </c>
      <c r="AS1695" s="164">
        <f>(VLOOKUP(B1695,'P2 Origin'!$C$21:$M$176,10,0))*K1695</f>
        <v>0</v>
      </c>
      <c r="AT1695" s="164">
        <f>(VLOOKUP(B1695,'P2 Origin'!$C$21:$M$176,11,0))*J1695</f>
        <v>0</v>
      </c>
      <c r="AU1695" s="167">
        <v>17</v>
      </c>
      <c r="AV1695" s="168">
        <v>17</v>
      </c>
      <c r="AW1695" s="169">
        <v>0</v>
      </c>
      <c r="AX1695" s="170">
        <f>IF(AU1695&gt;=0.1,'P3 Bureaumarge zee- en luchtvr.'!$D$12,0)</f>
        <v>0</v>
      </c>
      <c r="AY1695" s="163">
        <f t="shared" si="745"/>
        <v>0</v>
      </c>
      <c r="AZ1695" s="157" t="str">
        <f>VLOOKUP(D1695,'P4 Destination'!$C$21:$O$176,13,0)</f>
        <v>EUR</v>
      </c>
      <c r="BA1695" s="164">
        <f t="shared" si="746"/>
        <v>0</v>
      </c>
      <c r="BB1695" s="171">
        <f>IF(AU1695&gt;0.1,(VLOOKUP(D1695,'P4 Destination'!$C$21:$M$176,3,0))*I1695,0)</f>
        <v>0</v>
      </c>
      <c r="BC1695" s="172">
        <f t="shared" si="747"/>
        <v>0</v>
      </c>
      <c r="BD1695" s="171">
        <f>(VLOOKUP($D1695,'P4 Destination'!$C$21:$M$176,4,0))*BC1695</f>
        <v>0</v>
      </c>
      <c r="BE1695" s="172">
        <f t="shared" si="748"/>
        <v>0</v>
      </c>
      <c r="BF1695" s="171">
        <f>(VLOOKUP($D1695,'P4 Destination'!$C$21:$M$176,5,0))*BE1695</f>
        <v>0</v>
      </c>
      <c r="BG1695" s="172">
        <f t="shared" si="749"/>
        <v>17</v>
      </c>
      <c r="BH1695" s="171">
        <f>(VLOOKUP($D1695,'P4 Destination'!$C$21:$M$176,6,0))*BG1695</f>
        <v>0</v>
      </c>
      <c r="BI1695" s="172">
        <f t="shared" si="750"/>
        <v>0</v>
      </c>
      <c r="BJ1695" s="171">
        <f>(VLOOKUP($D1695,'P4 Destination'!$C$21:$M$176,7,0))*BI1695</f>
        <v>0</v>
      </c>
      <c r="BK1695" s="172">
        <f t="shared" si="751"/>
        <v>0</v>
      </c>
      <c r="BL1695" s="171">
        <f>(VLOOKUP($D1695,'P4 Destination'!$C$21:$M$176,8,0))*BK1695</f>
        <v>0</v>
      </c>
      <c r="BM1695" s="172">
        <f t="shared" si="752"/>
        <v>0</v>
      </c>
      <c r="BN1695" s="171">
        <f>(VLOOKUP($D1695,'P4 Destination'!$C$21:$M$176,9,0))*BM1695</f>
        <v>0</v>
      </c>
      <c r="BO1695" s="154">
        <f t="shared" si="729"/>
        <v>0</v>
      </c>
      <c r="BP1695" s="171">
        <f>(VLOOKUP(D1695,'P4 Destination'!$C$21:$M$176,10,0))*K1695</f>
        <v>0</v>
      </c>
      <c r="BQ1695" s="171">
        <f>(VLOOKUP(D1695,'P4 Destination'!$C$21:$M$176,11,0))*J1695</f>
        <v>0</v>
      </c>
      <c r="BR1695" s="173">
        <f t="shared" si="753"/>
        <v>0</v>
      </c>
      <c r="BS1695" s="173">
        <f>(AV1695*2500)*'P6 Verzekering'!$E$11</f>
        <v>0</v>
      </c>
      <c r="BT1695" s="173">
        <f>(AW1695*2500)*'P6 Verzekering'!$E$12</f>
        <v>0</v>
      </c>
      <c r="BU1695" s="173">
        <f>(L1695*2500)*'P6 Verzekering'!$E$13</f>
        <v>0</v>
      </c>
      <c r="BV1695" s="173">
        <f t="shared" si="754"/>
        <v>0</v>
      </c>
      <c r="BW1695"/>
      <c r="BX1695"/>
    </row>
    <row r="1696" spans="1:76">
      <c r="A1696" s="152" t="s">
        <v>2749</v>
      </c>
      <c r="B1696" s="152" t="s">
        <v>416</v>
      </c>
      <c r="C1696" s="152" t="s">
        <v>415</v>
      </c>
      <c r="D1696" s="152" t="s">
        <v>219</v>
      </c>
      <c r="E1696" s="152" t="s">
        <v>219</v>
      </c>
      <c r="F1696" s="153">
        <f t="shared" si="730"/>
        <v>32</v>
      </c>
      <c r="G1696" s="154">
        <v>1</v>
      </c>
      <c r="H1696" s="154">
        <f>IFERROR(VLOOKUP(B1696,'P2 Origin'!$C$21:$Q$176,15,FALSE),0)</f>
        <v>0</v>
      </c>
      <c r="I1696" s="154">
        <f>IFERROR(VLOOKUP(D1696,'P4 Destination'!$C$21:$Q$176,15,FALSE),0)</f>
        <v>0</v>
      </c>
      <c r="J1696" s="155"/>
      <c r="K1696" s="155">
        <v>1</v>
      </c>
      <c r="L1696" s="156">
        <v>0</v>
      </c>
      <c r="M1696" s="155">
        <v>0</v>
      </c>
      <c r="N1696" s="155">
        <v>0</v>
      </c>
      <c r="O1696" s="157">
        <f t="shared" si="731"/>
        <v>0</v>
      </c>
      <c r="P1696" s="158">
        <f t="shared" si="732"/>
        <v>0</v>
      </c>
      <c r="Q1696" s="159">
        <f>IFERROR(VLOOKUP(N1696,'P1 Intra-Europees'!$A$15:$H$25,3,0),0)*P1696</f>
        <v>0</v>
      </c>
      <c r="R1696" s="160">
        <f t="shared" si="733"/>
        <v>0</v>
      </c>
      <c r="S1696" s="159">
        <f>IFERROR(VLOOKUP(N1696,'P1 Intra-Europees'!$A$15:$H$25,4,0),0)*R1696</f>
        <v>0</v>
      </c>
      <c r="T1696" s="160">
        <f t="shared" si="734"/>
        <v>0</v>
      </c>
      <c r="U1696" s="159">
        <f>IFERROR(VLOOKUP(N1696,'P1 Intra-Europees'!$A$15:$H$25,5,0),0)*T1696</f>
        <v>0</v>
      </c>
      <c r="V1696" s="160">
        <f t="shared" si="735"/>
        <v>0</v>
      </c>
      <c r="W1696" s="159">
        <f>IFERROR(VLOOKUP(N1696,'P1 Intra-Europees'!$A$15:$H$25,6,0),0)*V1696</f>
        <v>0</v>
      </c>
      <c r="X1696" s="160">
        <f t="shared" si="736"/>
        <v>0</v>
      </c>
      <c r="Y1696" s="159">
        <f>IFERROR(VLOOKUP(N1696,'P1 Intra-Europees'!$A$15:$H$25,7,0),0)*X1696</f>
        <v>0</v>
      </c>
      <c r="Z1696" s="161">
        <f t="shared" si="737"/>
        <v>0</v>
      </c>
      <c r="AA1696" s="162">
        <f>IFERROR(VLOOKUP(N1696,'P1 Intra-Europees'!$A$15:$H$25,8,0),0)*Z1696</f>
        <v>0</v>
      </c>
      <c r="AB1696" s="163">
        <f t="shared" si="738"/>
        <v>0</v>
      </c>
      <c r="AC1696" s="157" t="str">
        <f>VLOOKUP(B1696,'P2 Origin'!$C$21:$O$176,13,0)</f>
        <v>USD</v>
      </c>
      <c r="AD1696" s="164">
        <f t="shared" si="739"/>
        <v>0</v>
      </c>
      <c r="AE1696" s="165">
        <f>IF(AU1696&gt;0.1,VLOOKUP(B1696,'P2 Origin'!$C$21:$M$176,3,0)*H1696,0)</f>
        <v>0</v>
      </c>
      <c r="AF1696" s="166">
        <f t="shared" si="740"/>
        <v>0</v>
      </c>
      <c r="AG1696" s="165">
        <f>(VLOOKUP(B1696,'P2 Origin'!$C$21:$M$176,4,0))*AF1696</f>
        <v>0</v>
      </c>
      <c r="AH1696" s="166">
        <f t="shared" si="741"/>
        <v>0</v>
      </c>
      <c r="AI1696" s="165">
        <f>(VLOOKUP(B1696,'P2 Origin'!$C$21:$M$176,5,0))*AH1696</f>
        <v>0</v>
      </c>
      <c r="AJ1696" s="166">
        <f t="shared" si="755"/>
        <v>0</v>
      </c>
      <c r="AK1696" s="165">
        <f>(VLOOKUP(B1696,'P2 Origin'!$C$21:$M$176,6,0))*AJ1696</f>
        <v>0</v>
      </c>
      <c r="AL1696" s="166">
        <f t="shared" si="742"/>
        <v>32</v>
      </c>
      <c r="AM1696" s="165">
        <f>(VLOOKUP($B1696,'P2 Origin'!$C$21:$M$176,7,0))*AL1696</f>
        <v>0</v>
      </c>
      <c r="AN1696" s="166">
        <f t="shared" si="743"/>
        <v>0</v>
      </c>
      <c r="AO1696" s="165">
        <f>(VLOOKUP($B1696,'P2 Origin'!$C$21:$M$176,8,0))*AN1696</f>
        <v>0</v>
      </c>
      <c r="AP1696" s="166">
        <f t="shared" si="744"/>
        <v>0</v>
      </c>
      <c r="AQ1696" s="165">
        <f>(VLOOKUP($B1696,'P2 Origin'!$C$21:$M$176,9,0))*AP1696</f>
        <v>0</v>
      </c>
      <c r="AR1696" s="155">
        <f t="shared" si="728"/>
        <v>1</v>
      </c>
      <c r="AS1696" s="164">
        <f>(VLOOKUP(B1696,'P2 Origin'!$C$21:$M$176,10,0))*K1696</f>
        <v>0</v>
      </c>
      <c r="AT1696" s="164">
        <f>(VLOOKUP(B1696,'P2 Origin'!$C$21:$M$176,11,0))*J1696</f>
        <v>0</v>
      </c>
      <c r="AU1696" s="167">
        <v>32</v>
      </c>
      <c r="AV1696" s="168">
        <v>32</v>
      </c>
      <c r="AW1696" s="169">
        <v>0</v>
      </c>
      <c r="AX1696" s="170">
        <f>IF(AU1696&gt;=0.1,'P3 Bureaumarge zee- en luchtvr.'!$D$12,0)</f>
        <v>0</v>
      </c>
      <c r="AY1696" s="163">
        <f t="shared" si="745"/>
        <v>0</v>
      </c>
      <c r="AZ1696" s="157" t="str">
        <f>VLOOKUP(D1696,'P4 Destination'!$C$21:$O$176,13,0)</f>
        <v>EUR</v>
      </c>
      <c r="BA1696" s="164">
        <f t="shared" si="746"/>
        <v>0</v>
      </c>
      <c r="BB1696" s="171">
        <f>IF(AU1696&gt;0.1,(VLOOKUP(D1696,'P4 Destination'!$C$21:$M$176,3,0))*I1696,0)</f>
        <v>0</v>
      </c>
      <c r="BC1696" s="172">
        <f t="shared" si="747"/>
        <v>0</v>
      </c>
      <c r="BD1696" s="171">
        <f>(VLOOKUP($D1696,'P4 Destination'!$C$21:$M$176,4,0))*BC1696</f>
        <v>0</v>
      </c>
      <c r="BE1696" s="172">
        <f t="shared" si="748"/>
        <v>0</v>
      </c>
      <c r="BF1696" s="171">
        <f>(VLOOKUP($D1696,'P4 Destination'!$C$21:$M$176,5,0))*BE1696</f>
        <v>0</v>
      </c>
      <c r="BG1696" s="172">
        <f t="shared" si="749"/>
        <v>0</v>
      </c>
      <c r="BH1696" s="171">
        <f>(VLOOKUP($D1696,'P4 Destination'!$C$21:$M$176,6,0))*BG1696</f>
        <v>0</v>
      </c>
      <c r="BI1696" s="172">
        <f t="shared" si="750"/>
        <v>32</v>
      </c>
      <c r="BJ1696" s="171">
        <f>(VLOOKUP($D1696,'P4 Destination'!$C$21:$M$176,7,0))*BI1696</f>
        <v>0</v>
      </c>
      <c r="BK1696" s="172">
        <f t="shared" si="751"/>
        <v>0</v>
      </c>
      <c r="BL1696" s="171">
        <f>(VLOOKUP($D1696,'P4 Destination'!$C$21:$M$176,8,0))*BK1696</f>
        <v>0</v>
      </c>
      <c r="BM1696" s="172">
        <f t="shared" si="752"/>
        <v>0</v>
      </c>
      <c r="BN1696" s="171">
        <f>(VLOOKUP($D1696,'P4 Destination'!$C$21:$M$176,9,0))*BM1696</f>
        <v>0</v>
      </c>
      <c r="BO1696" s="154">
        <f t="shared" si="729"/>
        <v>1</v>
      </c>
      <c r="BP1696" s="171">
        <f>(VLOOKUP(D1696,'P4 Destination'!$C$21:$M$176,10,0))*K1696</f>
        <v>0</v>
      </c>
      <c r="BQ1696" s="171">
        <f>(VLOOKUP(D1696,'P4 Destination'!$C$21:$M$176,11,0))*J1696</f>
        <v>0</v>
      </c>
      <c r="BR1696" s="173">
        <f t="shared" si="753"/>
        <v>0</v>
      </c>
      <c r="BS1696" s="173">
        <f>(AV1696*2500)*'P6 Verzekering'!$E$11</f>
        <v>0</v>
      </c>
      <c r="BT1696" s="173">
        <f>(AW1696*2500)*'P6 Verzekering'!$E$12</f>
        <v>0</v>
      </c>
      <c r="BU1696" s="173">
        <f>(L1696*2500)*'P6 Verzekering'!$E$13</f>
        <v>0</v>
      </c>
      <c r="BV1696" s="173">
        <f t="shared" si="754"/>
        <v>0</v>
      </c>
      <c r="BW1696"/>
      <c r="BX1696"/>
    </row>
    <row r="1697" spans="1:76">
      <c r="A1697" s="152" t="s">
        <v>2750</v>
      </c>
      <c r="B1697" s="152" t="s">
        <v>416</v>
      </c>
      <c r="C1697" s="152" t="s">
        <v>415</v>
      </c>
      <c r="D1697" s="152" t="s">
        <v>219</v>
      </c>
      <c r="E1697" s="152" t="s">
        <v>219</v>
      </c>
      <c r="F1697" s="153">
        <f t="shared" si="730"/>
        <v>18</v>
      </c>
      <c r="G1697" s="154">
        <v>1</v>
      </c>
      <c r="H1697" s="154">
        <f>IFERROR(VLOOKUP(B1697,'P2 Origin'!$C$21:$Q$176,15,FALSE),0)</f>
        <v>0</v>
      </c>
      <c r="I1697" s="154">
        <f>IFERROR(VLOOKUP(D1697,'P4 Destination'!$C$21:$Q$176,15,FALSE),0)</f>
        <v>0</v>
      </c>
      <c r="J1697" s="155"/>
      <c r="K1697" s="155">
        <v>1</v>
      </c>
      <c r="L1697" s="156">
        <v>0</v>
      </c>
      <c r="M1697" s="155">
        <v>0</v>
      </c>
      <c r="N1697" s="155">
        <v>0</v>
      </c>
      <c r="O1697" s="157">
        <f t="shared" si="731"/>
        <v>0</v>
      </c>
      <c r="P1697" s="158">
        <f t="shared" si="732"/>
        <v>0</v>
      </c>
      <c r="Q1697" s="159">
        <f>IFERROR(VLOOKUP(N1697,'P1 Intra-Europees'!$A$15:$H$25,3,0),0)*P1697</f>
        <v>0</v>
      </c>
      <c r="R1697" s="160">
        <f t="shared" si="733"/>
        <v>0</v>
      </c>
      <c r="S1697" s="159">
        <f>IFERROR(VLOOKUP(N1697,'P1 Intra-Europees'!$A$15:$H$25,4,0),0)*R1697</f>
        <v>0</v>
      </c>
      <c r="T1697" s="160">
        <f t="shared" si="734"/>
        <v>0</v>
      </c>
      <c r="U1697" s="159">
        <f>IFERROR(VLOOKUP(N1697,'P1 Intra-Europees'!$A$15:$H$25,5,0),0)*T1697</f>
        <v>0</v>
      </c>
      <c r="V1697" s="160">
        <f t="shared" si="735"/>
        <v>0</v>
      </c>
      <c r="W1697" s="159">
        <f>IFERROR(VLOOKUP(N1697,'P1 Intra-Europees'!$A$15:$H$25,6,0),0)*V1697</f>
        <v>0</v>
      </c>
      <c r="X1697" s="160">
        <f t="shared" si="736"/>
        <v>0</v>
      </c>
      <c r="Y1697" s="159">
        <f>IFERROR(VLOOKUP(N1697,'P1 Intra-Europees'!$A$15:$H$25,7,0),0)*X1697</f>
        <v>0</v>
      </c>
      <c r="Z1697" s="161">
        <f t="shared" si="737"/>
        <v>0</v>
      </c>
      <c r="AA1697" s="162">
        <f>IFERROR(VLOOKUP(N1697,'P1 Intra-Europees'!$A$15:$H$25,8,0),0)*Z1697</f>
        <v>0</v>
      </c>
      <c r="AB1697" s="163">
        <f t="shared" si="738"/>
        <v>0</v>
      </c>
      <c r="AC1697" s="157" t="str">
        <f>VLOOKUP(B1697,'P2 Origin'!$C$21:$O$176,13,0)</f>
        <v>USD</v>
      </c>
      <c r="AD1697" s="164">
        <f t="shared" si="739"/>
        <v>0</v>
      </c>
      <c r="AE1697" s="165">
        <f>IF(AU1697&gt;0.1,VLOOKUP(B1697,'P2 Origin'!$C$21:$M$176,3,0)*H1697,0)</f>
        <v>0</v>
      </c>
      <c r="AF1697" s="166">
        <f t="shared" si="740"/>
        <v>0</v>
      </c>
      <c r="AG1697" s="165">
        <f>(VLOOKUP(B1697,'P2 Origin'!$C$21:$M$176,4,0))*AF1697</f>
        <v>0</v>
      </c>
      <c r="AH1697" s="166">
        <f t="shared" si="741"/>
        <v>0</v>
      </c>
      <c r="AI1697" s="165">
        <f>(VLOOKUP(B1697,'P2 Origin'!$C$21:$M$176,5,0))*AH1697</f>
        <v>0</v>
      </c>
      <c r="AJ1697" s="166">
        <f t="shared" si="755"/>
        <v>18</v>
      </c>
      <c r="AK1697" s="165">
        <f>(VLOOKUP(B1697,'P2 Origin'!$C$21:$M$176,6,0))*AJ1697</f>
        <v>0</v>
      </c>
      <c r="AL1697" s="166">
        <f t="shared" si="742"/>
        <v>0</v>
      </c>
      <c r="AM1697" s="165">
        <f>(VLOOKUP($B1697,'P2 Origin'!$C$21:$M$176,7,0))*AL1697</f>
        <v>0</v>
      </c>
      <c r="AN1697" s="166">
        <f t="shared" si="743"/>
        <v>0</v>
      </c>
      <c r="AO1697" s="165">
        <f>(VLOOKUP($B1697,'P2 Origin'!$C$21:$M$176,8,0))*AN1697</f>
        <v>0</v>
      </c>
      <c r="AP1697" s="166">
        <f t="shared" si="744"/>
        <v>0</v>
      </c>
      <c r="AQ1697" s="165">
        <f>(VLOOKUP($B1697,'P2 Origin'!$C$21:$M$176,9,0))*AP1697</f>
        <v>0</v>
      </c>
      <c r="AR1697" s="155">
        <f t="shared" si="728"/>
        <v>1</v>
      </c>
      <c r="AS1697" s="164">
        <f>(VLOOKUP(B1697,'P2 Origin'!$C$21:$M$176,10,0))*K1697</f>
        <v>0</v>
      </c>
      <c r="AT1697" s="164">
        <f>(VLOOKUP(B1697,'P2 Origin'!$C$21:$M$176,11,0))*J1697</f>
        <v>0</v>
      </c>
      <c r="AU1697" s="167">
        <v>18</v>
      </c>
      <c r="AV1697" s="168">
        <v>18</v>
      </c>
      <c r="AW1697" s="169">
        <v>0</v>
      </c>
      <c r="AX1697" s="170">
        <f>IF(AU1697&gt;=0.1,'P3 Bureaumarge zee- en luchtvr.'!$D$12,0)</f>
        <v>0</v>
      </c>
      <c r="AY1697" s="163">
        <f t="shared" si="745"/>
        <v>0</v>
      </c>
      <c r="AZ1697" s="157" t="str">
        <f>VLOOKUP(D1697,'P4 Destination'!$C$21:$O$176,13,0)</f>
        <v>EUR</v>
      </c>
      <c r="BA1697" s="164">
        <f t="shared" si="746"/>
        <v>0</v>
      </c>
      <c r="BB1697" s="171">
        <f>IF(AU1697&gt;0.1,(VLOOKUP(D1697,'P4 Destination'!$C$21:$M$176,3,0))*I1697,0)</f>
        <v>0</v>
      </c>
      <c r="BC1697" s="172">
        <f t="shared" si="747"/>
        <v>0</v>
      </c>
      <c r="BD1697" s="171">
        <f>(VLOOKUP($D1697,'P4 Destination'!$C$21:$M$176,4,0))*BC1697</f>
        <v>0</v>
      </c>
      <c r="BE1697" s="172">
        <f t="shared" si="748"/>
        <v>0</v>
      </c>
      <c r="BF1697" s="171">
        <f>(VLOOKUP($D1697,'P4 Destination'!$C$21:$M$176,5,0))*BE1697</f>
        <v>0</v>
      </c>
      <c r="BG1697" s="172">
        <f t="shared" si="749"/>
        <v>18</v>
      </c>
      <c r="BH1697" s="171">
        <f>(VLOOKUP($D1697,'P4 Destination'!$C$21:$M$176,6,0))*BG1697</f>
        <v>0</v>
      </c>
      <c r="BI1697" s="172">
        <f t="shared" si="750"/>
        <v>0</v>
      </c>
      <c r="BJ1697" s="171">
        <f>(VLOOKUP($D1697,'P4 Destination'!$C$21:$M$176,7,0))*BI1697</f>
        <v>0</v>
      </c>
      <c r="BK1697" s="172">
        <f t="shared" si="751"/>
        <v>0</v>
      </c>
      <c r="BL1697" s="171">
        <f>(VLOOKUP($D1697,'P4 Destination'!$C$21:$M$176,8,0))*BK1697</f>
        <v>0</v>
      </c>
      <c r="BM1697" s="172">
        <f t="shared" si="752"/>
        <v>0</v>
      </c>
      <c r="BN1697" s="171">
        <f>(VLOOKUP($D1697,'P4 Destination'!$C$21:$M$176,9,0))*BM1697</f>
        <v>0</v>
      </c>
      <c r="BO1697" s="154">
        <f t="shared" si="729"/>
        <v>1</v>
      </c>
      <c r="BP1697" s="171">
        <f>(VLOOKUP(D1697,'P4 Destination'!$C$21:$M$176,10,0))*K1697</f>
        <v>0</v>
      </c>
      <c r="BQ1697" s="171">
        <f>(VLOOKUP(D1697,'P4 Destination'!$C$21:$M$176,11,0))*J1697</f>
        <v>0</v>
      </c>
      <c r="BR1697" s="173">
        <f t="shared" si="753"/>
        <v>0</v>
      </c>
      <c r="BS1697" s="173">
        <f>(AV1697*2500)*'P6 Verzekering'!$E$11</f>
        <v>0</v>
      </c>
      <c r="BT1697" s="173">
        <f>(AW1697*2500)*'P6 Verzekering'!$E$12</f>
        <v>0</v>
      </c>
      <c r="BU1697" s="173">
        <f>(L1697*2500)*'P6 Verzekering'!$E$13</f>
        <v>0</v>
      </c>
      <c r="BV1697" s="173">
        <f t="shared" si="754"/>
        <v>0</v>
      </c>
      <c r="BW1697"/>
      <c r="BX1697"/>
    </row>
    <row r="1698" spans="1:76">
      <c r="A1698" s="152" t="s">
        <v>2751</v>
      </c>
      <c r="B1698" s="152" t="s">
        <v>416</v>
      </c>
      <c r="C1698" s="152" t="s">
        <v>415</v>
      </c>
      <c r="D1698" s="152" t="s">
        <v>219</v>
      </c>
      <c r="E1698" s="152" t="s">
        <v>219</v>
      </c>
      <c r="F1698" s="153">
        <f t="shared" si="730"/>
        <v>5</v>
      </c>
      <c r="G1698" s="154">
        <v>1</v>
      </c>
      <c r="H1698" s="154">
        <f>IFERROR(VLOOKUP(B1698,'P2 Origin'!$C$21:$Q$176,15,FALSE),0)</f>
        <v>0</v>
      </c>
      <c r="I1698" s="154">
        <f>IFERROR(VLOOKUP(D1698,'P4 Destination'!$C$21:$Q$176,15,FALSE),0)</f>
        <v>0</v>
      </c>
      <c r="J1698" s="155"/>
      <c r="K1698" s="155">
        <v>1</v>
      </c>
      <c r="L1698" s="156">
        <v>0</v>
      </c>
      <c r="M1698" s="155">
        <v>0</v>
      </c>
      <c r="N1698" s="155">
        <v>0</v>
      </c>
      <c r="O1698" s="157">
        <f t="shared" si="731"/>
        <v>0</v>
      </c>
      <c r="P1698" s="158">
        <f t="shared" si="732"/>
        <v>0</v>
      </c>
      <c r="Q1698" s="159">
        <f>IFERROR(VLOOKUP(N1698,'P1 Intra-Europees'!$A$15:$H$25,3,0),0)*P1698</f>
        <v>0</v>
      </c>
      <c r="R1698" s="160">
        <f t="shared" si="733"/>
        <v>0</v>
      </c>
      <c r="S1698" s="159">
        <f>IFERROR(VLOOKUP(N1698,'P1 Intra-Europees'!$A$15:$H$25,4,0),0)*R1698</f>
        <v>0</v>
      </c>
      <c r="T1698" s="160">
        <f t="shared" si="734"/>
        <v>0</v>
      </c>
      <c r="U1698" s="159">
        <f>IFERROR(VLOOKUP(N1698,'P1 Intra-Europees'!$A$15:$H$25,5,0),0)*T1698</f>
        <v>0</v>
      </c>
      <c r="V1698" s="160">
        <f t="shared" si="735"/>
        <v>0</v>
      </c>
      <c r="W1698" s="159">
        <f>IFERROR(VLOOKUP(N1698,'P1 Intra-Europees'!$A$15:$H$25,6,0),0)*V1698</f>
        <v>0</v>
      </c>
      <c r="X1698" s="160">
        <f t="shared" si="736"/>
        <v>0</v>
      </c>
      <c r="Y1698" s="159">
        <f>IFERROR(VLOOKUP(N1698,'P1 Intra-Europees'!$A$15:$H$25,7,0),0)*X1698</f>
        <v>0</v>
      </c>
      <c r="Z1698" s="161">
        <f t="shared" si="737"/>
        <v>0</v>
      </c>
      <c r="AA1698" s="162">
        <f>IFERROR(VLOOKUP(N1698,'P1 Intra-Europees'!$A$15:$H$25,8,0),0)*Z1698</f>
        <v>0</v>
      </c>
      <c r="AB1698" s="163">
        <f t="shared" si="738"/>
        <v>0</v>
      </c>
      <c r="AC1698" s="157" t="str">
        <f>VLOOKUP(B1698,'P2 Origin'!$C$21:$O$176,13,0)</f>
        <v>USD</v>
      </c>
      <c r="AD1698" s="164">
        <f t="shared" si="739"/>
        <v>0</v>
      </c>
      <c r="AE1698" s="165">
        <f>IF(AU1698&gt;0.1,VLOOKUP(B1698,'P2 Origin'!$C$21:$M$176,3,0)*H1698,0)</f>
        <v>0</v>
      </c>
      <c r="AF1698" s="166">
        <f t="shared" si="740"/>
        <v>5</v>
      </c>
      <c r="AG1698" s="165">
        <f>(VLOOKUP(B1698,'P2 Origin'!$C$21:$M$176,4,0))*AF1698</f>
        <v>0</v>
      </c>
      <c r="AH1698" s="166">
        <f t="shared" si="741"/>
        <v>0</v>
      </c>
      <c r="AI1698" s="165">
        <f>(VLOOKUP(B1698,'P2 Origin'!$C$21:$M$176,5,0))*AH1698</f>
        <v>0</v>
      </c>
      <c r="AJ1698" s="166">
        <f t="shared" si="755"/>
        <v>0</v>
      </c>
      <c r="AK1698" s="165">
        <f>(VLOOKUP(B1698,'P2 Origin'!$C$21:$M$176,6,0))*AJ1698</f>
        <v>0</v>
      </c>
      <c r="AL1698" s="166">
        <f t="shared" si="742"/>
        <v>0</v>
      </c>
      <c r="AM1698" s="165">
        <f>(VLOOKUP($B1698,'P2 Origin'!$C$21:$M$176,7,0))*AL1698</f>
        <v>0</v>
      </c>
      <c r="AN1698" s="166">
        <f t="shared" si="743"/>
        <v>0</v>
      </c>
      <c r="AO1698" s="165">
        <f>(VLOOKUP($B1698,'P2 Origin'!$C$21:$M$176,8,0))*AN1698</f>
        <v>0</v>
      </c>
      <c r="AP1698" s="166">
        <f t="shared" si="744"/>
        <v>0</v>
      </c>
      <c r="AQ1698" s="165">
        <f>(VLOOKUP($B1698,'P2 Origin'!$C$21:$M$176,9,0))*AP1698</f>
        <v>0</v>
      </c>
      <c r="AR1698" s="155">
        <f t="shared" si="728"/>
        <v>1</v>
      </c>
      <c r="AS1698" s="164">
        <f>(VLOOKUP(B1698,'P2 Origin'!$C$21:$M$176,10,0))*K1698</f>
        <v>0</v>
      </c>
      <c r="AT1698" s="164">
        <f>(VLOOKUP(B1698,'P2 Origin'!$C$21:$M$176,11,0))*J1698</f>
        <v>0</v>
      </c>
      <c r="AU1698" s="167">
        <v>5</v>
      </c>
      <c r="AV1698" s="168">
        <v>5</v>
      </c>
      <c r="AW1698" s="169">
        <v>0</v>
      </c>
      <c r="AX1698" s="170">
        <f>IF(AU1698&gt;=0.1,'P3 Bureaumarge zee- en luchtvr.'!$D$12,0)</f>
        <v>0</v>
      </c>
      <c r="AY1698" s="163">
        <f t="shared" si="745"/>
        <v>0</v>
      </c>
      <c r="AZ1698" s="157" t="str">
        <f>VLOOKUP(D1698,'P4 Destination'!$C$21:$O$176,13,0)</f>
        <v>EUR</v>
      </c>
      <c r="BA1698" s="164">
        <f t="shared" si="746"/>
        <v>0</v>
      </c>
      <c r="BB1698" s="171">
        <f>IF(AU1698&gt;0.1,(VLOOKUP(D1698,'P4 Destination'!$C$21:$M$176,3,0))*I1698,0)</f>
        <v>0</v>
      </c>
      <c r="BC1698" s="172">
        <f t="shared" si="747"/>
        <v>5</v>
      </c>
      <c r="BD1698" s="171">
        <f>(VLOOKUP($D1698,'P4 Destination'!$C$21:$M$176,4,0))*BC1698</f>
        <v>0</v>
      </c>
      <c r="BE1698" s="172">
        <f t="shared" si="748"/>
        <v>0</v>
      </c>
      <c r="BF1698" s="171">
        <f>(VLOOKUP($D1698,'P4 Destination'!$C$21:$M$176,5,0))*BE1698</f>
        <v>0</v>
      </c>
      <c r="BG1698" s="172">
        <f t="shared" si="749"/>
        <v>0</v>
      </c>
      <c r="BH1698" s="171">
        <f>(VLOOKUP($D1698,'P4 Destination'!$C$21:$M$176,6,0))*BG1698</f>
        <v>0</v>
      </c>
      <c r="BI1698" s="172">
        <f t="shared" si="750"/>
        <v>0</v>
      </c>
      <c r="BJ1698" s="171">
        <f>(VLOOKUP($D1698,'P4 Destination'!$C$21:$M$176,7,0))*BI1698</f>
        <v>0</v>
      </c>
      <c r="BK1698" s="172">
        <f t="shared" si="751"/>
        <v>0</v>
      </c>
      <c r="BL1698" s="171">
        <f>(VLOOKUP($D1698,'P4 Destination'!$C$21:$M$176,8,0))*BK1698</f>
        <v>0</v>
      </c>
      <c r="BM1698" s="172">
        <f t="shared" si="752"/>
        <v>0</v>
      </c>
      <c r="BN1698" s="171">
        <f>(VLOOKUP($D1698,'P4 Destination'!$C$21:$M$176,9,0))*BM1698</f>
        <v>0</v>
      </c>
      <c r="BO1698" s="154">
        <f t="shared" si="729"/>
        <v>1</v>
      </c>
      <c r="BP1698" s="171">
        <f>(VLOOKUP(D1698,'P4 Destination'!$C$21:$M$176,10,0))*K1698</f>
        <v>0</v>
      </c>
      <c r="BQ1698" s="171">
        <f>(VLOOKUP(D1698,'P4 Destination'!$C$21:$M$176,11,0))*J1698</f>
        <v>0</v>
      </c>
      <c r="BR1698" s="173">
        <f t="shared" si="753"/>
        <v>0</v>
      </c>
      <c r="BS1698" s="173">
        <f>(AV1698*2500)*'P6 Verzekering'!$E$11</f>
        <v>0</v>
      </c>
      <c r="BT1698" s="173">
        <f>(AW1698*2500)*'P6 Verzekering'!$E$12</f>
        <v>0</v>
      </c>
      <c r="BU1698" s="173">
        <f>(L1698*2500)*'P6 Verzekering'!$E$13</f>
        <v>0</v>
      </c>
      <c r="BV1698" s="173">
        <f t="shared" si="754"/>
        <v>0</v>
      </c>
      <c r="BW1698"/>
      <c r="BX1698"/>
    </row>
    <row r="1699" spans="1:76">
      <c r="A1699" s="152" t="s">
        <v>2753</v>
      </c>
      <c r="B1699" s="152" t="s">
        <v>219</v>
      </c>
      <c r="C1699" s="152" t="s">
        <v>219</v>
      </c>
      <c r="D1699" s="152" t="s">
        <v>416</v>
      </c>
      <c r="E1699" s="152" t="s">
        <v>415</v>
      </c>
      <c r="F1699" s="153">
        <f t="shared" si="730"/>
        <v>12</v>
      </c>
      <c r="G1699" s="154">
        <v>0</v>
      </c>
      <c r="H1699" s="154">
        <f>IFERROR(VLOOKUP(B1699,'P2 Origin'!$C$21:$Q$176,15,FALSE),0)</f>
        <v>0</v>
      </c>
      <c r="I1699" s="154">
        <f>IFERROR(VLOOKUP(D1699,'P4 Destination'!$C$21:$Q$176,15,FALSE),0)</f>
        <v>0</v>
      </c>
      <c r="J1699" s="155"/>
      <c r="K1699" s="155"/>
      <c r="L1699" s="156">
        <v>0</v>
      </c>
      <c r="M1699" s="155">
        <v>0</v>
      </c>
      <c r="N1699" s="155">
        <v>0</v>
      </c>
      <c r="O1699" s="157">
        <f t="shared" si="731"/>
        <v>0</v>
      </c>
      <c r="P1699" s="158">
        <f t="shared" si="732"/>
        <v>0</v>
      </c>
      <c r="Q1699" s="159">
        <f>IFERROR(VLOOKUP(N1699,'P1 Intra-Europees'!$A$15:$H$25,3,0),0)*P1699</f>
        <v>0</v>
      </c>
      <c r="R1699" s="160">
        <f t="shared" si="733"/>
        <v>0</v>
      </c>
      <c r="S1699" s="159">
        <f>IFERROR(VLOOKUP(N1699,'P1 Intra-Europees'!$A$15:$H$25,4,0),0)*R1699</f>
        <v>0</v>
      </c>
      <c r="T1699" s="160">
        <f t="shared" si="734"/>
        <v>0</v>
      </c>
      <c r="U1699" s="159">
        <f>IFERROR(VLOOKUP(N1699,'P1 Intra-Europees'!$A$15:$H$25,5,0),0)*T1699</f>
        <v>0</v>
      </c>
      <c r="V1699" s="160">
        <f t="shared" si="735"/>
        <v>0</v>
      </c>
      <c r="W1699" s="159">
        <f>IFERROR(VLOOKUP(N1699,'P1 Intra-Europees'!$A$15:$H$25,6,0),0)*V1699</f>
        <v>0</v>
      </c>
      <c r="X1699" s="160">
        <f t="shared" si="736"/>
        <v>0</v>
      </c>
      <c r="Y1699" s="159">
        <f>IFERROR(VLOOKUP(N1699,'P1 Intra-Europees'!$A$15:$H$25,7,0),0)*X1699</f>
        <v>0</v>
      </c>
      <c r="Z1699" s="161">
        <f t="shared" si="737"/>
        <v>0</v>
      </c>
      <c r="AA1699" s="162">
        <f>IFERROR(VLOOKUP(N1699,'P1 Intra-Europees'!$A$15:$H$25,8,0),0)*Z1699</f>
        <v>0</v>
      </c>
      <c r="AB1699" s="163">
        <f t="shared" si="738"/>
        <v>0</v>
      </c>
      <c r="AC1699" s="157" t="str">
        <f>VLOOKUP(B1699,'P2 Origin'!$C$21:$O$176,13,0)</f>
        <v>EUR</v>
      </c>
      <c r="AD1699" s="164">
        <f t="shared" si="739"/>
        <v>0</v>
      </c>
      <c r="AE1699" s="165">
        <f>IF(AU1699&gt;0.1,VLOOKUP(B1699,'P2 Origin'!$C$21:$M$176,3,0)*H1699,0)</f>
        <v>0</v>
      </c>
      <c r="AF1699" s="166">
        <f t="shared" si="740"/>
        <v>0</v>
      </c>
      <c r="AG1699" s="165">
        <f>(VLOOKUP(B1699,'P2 Origin'!$C$21:$M$176,4,0))*AF1699</f>
        <v>0</v>
      </c>
      <c r="AH1699" s="166">
        <f t="shared" si="741"/>
        <v>12</v>
      </c>
      <c r="AI1699" s="165">
        <f>(VLOOKUP(B1699,'P2 Origin'!$C$21:$M$176,5,0))*AH1699</f>
        <v>0</v>
      </c>
      <c r="AJ1699" s="166">
        <f t="shared" si="755"/>
        <v>0</v>
      </c>
      <c r="AK1699" s="165">
        <f>(VLOOKUP(B1699,'P2 Origin'!$C$21:$M$176,6,0))*AJ1699</f>
        <v>0</v>
      </c>
      <c r="AL1699" s="166">
        <f t="shared" si="742"/>
        <v>0</v>
      </c>
      <c r="AM1699" s="165">
        <f>(VLOOKUP($B1699,'P2 Origin'!$C$21:$M$176,7,0))*AL1699</f>
        <v>0</v>
      </c>
      <c r="AN1699" s="166">
        <f t="shared" si="743"/>
        <v>0</v>
      </c>
      <c r="AO1699" s="165">
        <f>(VLOOKUP($B1699,'P2 Origin'!$C$21:$M$176,8,0))*AN1699</f>
        <v>0</v>
      </c>
      <c r="AP1699" s="166">
        <f t="shared" si="744"/>
        <v>0</v>
      </c>
      <c r="AQ1699" s="165">
        <f>(VLOOKUP($B1699,'P2 Origin'!$C$21:$M$176,9,0))*AP1699</f>
        <v>0</v>
      </c>
      <c r="AR1699" s="155">
        <f t="shared" si="728"/>
        <v>0</v>
      </c>
      <c r="AS1699" s="164">
        <f>(VLOOKUP(B1699,'P2 Origin'!$C$21:$M$176,10,0))*K1699</f>
        <v>0</v>
      </c>
      <c r="AT1699" s="164">
        <f>(VLOOKUP(B1699,'P2 Origin'!$C$21:$M$176,11,0))*J1699</f>
        <v>0</v>
      </c>
      <c r="AU1699" s="167">
        <v>12</v>
      </c>
      <c r="AV1699" s="168">
        <v>0</v>
      </c>
      <c r="AW1699" s="169">
        <v>0</v>
      </c>
      <c r="AX1699" s="170">
        <f>IF(AU1699&gt;=0.1,'P3 Bureaumarge zee- en luchtvr.'!$D$12,0)</f>
        <v>0</v>
      </c>
      <c r="AY1699" s="163">
        <f t="shared" si="745"/>
        <v>0</v>
      </c>
      <c r="AZ1699" s="157" t="str">
        <f>VLOOKUP(D1699,'P4 Destination'!$C$21:$O$176,13,0)</f>
        <v>USD</v>
      </c>
      <c r="BA1699" s="164">
        <f t="shared" si="746"/>
        <v>0</v>
      </c>
      <c r="BB1699" s="171">
        <f>IF(AU1699&gt;0.1,(VLOOKUP(D1699,'P4 Destination'!$C$21:$M$176,3,0))*I1699,0)</f>
        <v>0</v>
      </c>
      <c r="BC1699" s="172">
        <f t="shared" si="747"/>
        <v>0</v>
      </c>
      <c r="BD1699" s="171">
        <f>(VLOOKUP($D1699,'P4 Destination'!$C$21:$M$176,4,0))*BC1699</f>
        <v>0</v>
      </c>
      <c r="BE1699" s="172">
        <f t="shared" si="748"/>
        <v>12</v>
      </c>
      <c r="BF1699" s="171">
        <f>(VLOOKUP($D1699,'P4 Destination'!$C$21:$M$176,5,0))*BE1699</f>
        <v>0</v>
      </c>
      <c r="BG1699" s="172">
        <f t="shared" si="749"/>
        <v>0</v>
      </c>
      <c r="BH1699" s="171">
        <f>(VLOOKUP($D1699,'P4 Destination'!$C$21:$M$176,6,0))*BG1699</f>
        <v>0</v>
      </c>
      <c r="BI1699" s="172">
        <f t="shared" si="750"/>
        <v>0</v>
      </c>
      <c r="BJ1699" s="171">
        <f>(VLOOKUP($D1699,'P4 Destination'!$C$21:$M$176,7,0))*BI1699</f>
        <v>0</v>
      </c>
      <c r="BK1699" s="172">
        <f t="shared" si="751"/>
        <v>0</v>
      </c>
      <c r="BL1699" s="171">
        <f>(VLOOKUP($D1699,'P4 Destination'!$C$21:$M$176,8,0))*BK1699</f>
        <v>0</v>
      </c>
      <c r="BM1699" s="172">
        <f t="shared" si="752"/>
        <v>0</v>
      </c>
      <c r="BN1699" s="171">
        <f>(VLOOKUP($D1699,'P4 Destination'!$C$21:$M$176,9,0))*BM1699</f>
        <v>0</v>
      </c>
      <c r="BO1699" s="154">
        <f t="shared" si="729"/>
        <v>0</v>
      </c>
      <c r="BP1699" s="171">
        <f>(VLOOKUP(D1699,'P4 Destination'!$C$21:$M$176,10,0))*K1699</f>
        <v>0</v>
      </c>
      <c r="BQ1699" s="171">
        <f>(VLOOKUP(D1699,'P4 Destination'!$C$21:$M$176,11,0))*J1699</f>
        <v>0</v>
      </c>
      <c r="BR1699" s="173">
        <f t="shared" si="753"/>
        <v>0</v>
      </c>
      <c r="BS1699" s="173">
        <f>(AV1699*2500)*'P6 Verzekering'!$E$11</f>
        <v>0</v>
      </c>
      <c r="BT1699" s="173">
        <f>(AW1699*2500)*'P6 Verzekering'!$E$12</f>
        <v>0</v>
      </c>
      <c r="BU1699" s="173">
        <f>(L1699*2500)*'P6 Verzekering'!$E$13</f>
        <v>0</v>
      </c>
      <c r="BV1699" s="173">
        <f t="shared" si="754"/>
        <v>0</v>
      </c>
      <c r="BW1699"/>
      <c r="BX1699"/>
    </row>
    <row r="1700" spans="1:76">
      <c r="A1700" s="152" t="s">
        <v>2755</v>
      </c>
      <c r="B1700" s="152" t="s">
        <v>416</v>
      </c>
      <c r="C1700" s="152" t="s">
        <v>415</v>
      </c>
      <c r="D1700" s="152" t="s">
        <v>320</v>
      </c>
      <c r="E1700" s="152" t="s">
        <v>319</v>
      </c>
      <c r="F1700" s="153">
        <f t="shared" si="730"/>
        <v>21</v>
      </c>
      <c r="G1700" s="154">
        <v>1</v>
      </c>
      <c r="H1700" s="154">
        <f>IFERROR(VLOOKUP(B1700,'P2 Origin'!$C$21:$Q$176,15,FALSE),0)</f>
        <v>0</v>
      </c>
      <c r="I1700" s="154">
        <f>IFERROR(VLOOKUP(D1700,'P4 Destination'!$C$21:$Q$176,15,FALSE),0)</f>
        <v>0</v>
      </c>
      <c r="J1700" s="155"/>
      <c r="K1700" s="155">
        <v>1</v>
      </c>
      <c r="L1700" s="156">
        <v>0</v>
      </c>
      <c r="M1700" s="155">
        <v>0</v>
      </c>
      <c r="N1700" s="155">
        <v>0</v>
      </c>
      <c r="O1700" s="157">
        <f t="shared" si="731"/>
        <v>0</v>
      </c>
      <c r="P1700" s="158">
        <f t="shared" si="732"/>
        <v>0</v>
      </c>
      <c r="Q1700" s="159">
        <f>IFERROR(VLOOKUP(N1700,'P1 Intra-Europees'!$A$15:$H$25,3,0),0)*P1700</f>
        <v>0</v>
      </c>
      <c r="R1700" s="160">
        <f t="shared" si="733"/>
        <v>0</v>
      </c>
      <c r="S1700" s="159">
        <f>IFERROR(VLOOKUP(N1700,'P1 Intra-Europees'!$A$15:$H$25,4,0),0)*R1700</f>
        <v>0</v>
      </c>
      <c r="T1700" s="160">
        <f t="shared" si="734"/>
        <v>0</v>
      </c>
      <c r="U1700" s="159">
        <f>IFERROR(VLOOKUP(N1700,'P1 Intra-Europees'!$A$15:$H$25,5,0),0)*T1700</f>
        <v>0</v>
      </c>
      <c r="V1700" s="160">
        <f t="shared" si="735"/>
        <v>0</v>
      </c>
      <c r="W1700" s="159">
        <f>IFERROR(VLOOKUP(N1700,'P1 Intra-Europees'!$A$15:$H$25,6,0),0)*V1700</f>
        <v>0</v>
      </c>
      <c r="X1700" s="160">
        <f t="shared" si="736"/>
        <v>0</v>
      </c>
      <c r="Y1700" s="159">
        <f>IFERROR(VLOOKUP(N1700,'P1 Intra-Europees'!$A$15:$H$25,7,0),0)*X1700</f>
        <v>0</v>
      </c>
      <c r="Z1700" s="161">
        <f t="shared" si="737"/>
        <v>0</v>
      </c>
      <c r="AA1700" s="162">
        <f>IFERROR(VLOOKUP(N1700,'P1 Intra-Europees'!$A$15:$H$25,8,0),0)*Z1700</f>
        <v>0</v>
      </c>
      <c r="AB1700" s="163">
        <f t="shared" si="738"/>
        <v>0</v>
      </c>
      <c r="AC1700" s="157" t="str">
        <f>VLOOKUP(B1700,'P2 Origin'!$C$21:$O$176,13,0)</f>
        <v>USD</v>
      </c>
      <c r="AD1700" s="164">
        <f t="shared" si="739"/>
        <v>0</v>
      </c>
      <c r="AE1700" s="165">
        <f>IF(AU1700&gt;0.1,VLOOKUP(B1700,'P2 Origin'!$C$21:$M$176,3,0)*H1700,0)</f>
        <v>0</v>
      </c>
      <c r="AF1700" s="166">
        <f t="shared" si="740"/>
        <v>0</v>
      </c>
      <c r="AG1700" s="165">
        <f>(VLOOKUP(B1700,'P2 Origin'!$C$21:$M$176,4,0))*AF1700</f>
        <v>0</v>
      </c>
      <c r="AH1700" s="166">
        <f t="shared" si="741"/>
        <v>0</v>
      </c>
      <c r="AI1700" s="165">
        <f>(VLOOKUP(B1700,'P2 Origin'!$C$21:$M$176,5,0))*AH1700</f>
        <v>0</v>
      </c>
      <c r="AJ1700" s="166">
        <f t="shared" si="755"/>
        <v>21</v>
      </c>
      <c r="AK1700" s="165">
        <f>(VLOOKUP(B1700,'P2 Origin'!$C$21:$M$176,6,0))*AJ1700</f>
        <v>0</v>
      </c>
      <c r="AL1700" s="166">
        <f t="shared" si="742"/>
        <v>0</v>
      </c>
      <c r="AM1700" s="165">
        <f>(VLOOKUP($B1700,'P2 Origin'!$C$21:$M$176,7,0))*AL1700</f>
        <v>0</v>
      </c>
      <c r="AN1700" s="166">
        <f t="shared" si="743"/>
        <v>0</v>
      </c>
      <c r="AO1700" s="165">
        <f>(VLOOKUP($B1700,'P2 Origin'!$C$21:$M$176,8,0))*AN1700</f>
        <v>0</v>
      </c>
      <c r="AP1700" s="166">
        <f t="shared" si="744"/>
        <v>0</v>
      </c>
      <c r="AQ1700" s="165">
        <f>(VLOOKUP($B1700,'P2 Origin'!$C$21:$M$176,9,0))*AP1700</f>
        <v>0</v>
      </c>
      <c r="AR1700" s="155">
        <f t="shared" ref="AR1700:AR1763" si="756">IF(AU1700&gt;=0.1,G1700,0)</f>
        <v>1</v>
      </c>
      <c r="AS1700" s="164">
        <f>(VLOOKUP(B1700,'P2 Origin'!$C$21:$M$176,10,0))*K1700</f>
        <v>0</v>
      </c>
      <c r="AT1700" s="164">
        <f>(VLOOKUP(B1700,'P2 Origin'!$C$21:$M$176,11,0))*J1700</f>
        <v>0</v>
      </c>
      <c r="AU1700" s="167">
        <v>21</v>
      </c>
      <c r="AV1700" s="168">
        <v>21</v>
      </c>
      <c r="AW1700" s="169">
        <v>0</v>
      </c>
      <c r="AX1700" s="170">
        <f>IF(AU1700&gt;=0.1,'P3 Bureaumarge zee- en luchtvr.'!$D$12,0)</f>
        <v>0</v>
      </c>
      <c r="AY1700" s="163">
        <f t="shared" si="745"/>
        <v>0</v>
      </c>
      <c r="AZ1700" s="157" t="str">
        <f>VLOOKUP(D1700,'P4 Destination'!$C$21:$O$176,13,0)</f>
        <v>USD</v>
      </c>
      <c r="BA1700" s="164">
        <f t="shared" si="746"/>
        <v>0</v>
      </c>
      <c r="BB1700" s="171">
        <f>IF(AU1700&gt;0.1,(VLOOKUP(D1700,'P4 Destination'!$C$21:$M$176,3,0))*I1700,0)</f>
        <v>0</v>
      </c>
      <c r="BC1700" s="172">
        <f t="shared" si="747"/>
        <v>0</v>
      </c>
      <c r="BD1700" s="171">
        <f>(VLOOKUP($D1700,'P4 Destination'!$C$21:$M$176,4,0))*BC1700</f>
        <v>0</v>
      </c>
      <c r="BE1700" s="172">
        <f t="shared" si="748"/>
        <v>0</v>
      </c>
      <c r="BF1700" s="171">
        <f>(VLOOKUP($D1700,'P4 Destination'!$C$21:$M$176,5,0))*BE1700</f>
        <v>0</v>
      </c>
      <c r="BG1700" s="172">
        <f t="shared" si="749"/>
        <v>21</v>
      </c>
      <c r="BH1700" s="171">
        <f>(VLOOKUP($D1700,'P4 Destination'!$C$21:$M$176,6,0))*BG1700</f>
        <v>0</v>
      </c>
      <c r="BI1700" s="172">
        <f t="shared" si="750"/>
        <v>0</v>
      </c>
      <c r="BJ1700" s="171">
        <f>(VLOOKUP($D1700,'P4 Destination'!$C$21:$M$176,7,0))*BI1700</f>
        <v>0</v>
      </c>
      <c r="BK1700" s="172">
        <f t="shared" si="751"/>
        <v>0</v>
      </c>
      <c r="BL1700" s="171">
        <f>(VLOOKUP($D1700,'P4 Destination'!$C$21:$M$176,8,0))*BK1700</f>
        <v>0</v>
      </c>
      <c r="BM1700" s="172">
        <f t="shared" si="752"/>
        <v>0</v>
      </c>
      <c r="BN1700" s="171">
        <f>(VLOOKUP($D1700,'P4 Destination'!$C$21:$M$176,9,0))*BM1700</f>
        <v>0</v>
      </c>
      <c r="BO1700" s="154">
        <f t="shared" ref="BO1700:BO1763" si="757">IF(AU1700&gt;=0.1,G1700,0)</f>
        <v>1</v>
      </c>
      <c r="BP1700" s="171">
        <f>(VLOOKUP(D1700,'P4 Destination'!$C$21:$M$176,10,0))*K1700</f>
        <v>0</v>
      </c>
      <c r="BQ1700" s="171">
        <f>(VLOOKUP(D1700,'P4 Destination'!$C$21:$M$176,11,0))*J1700</f>
        <v>0</v>
      </c>
      <c r="BR1700" s="173">
        <f t="shared" si="753"/>
        <v>0</v>
      </c>
      <c r="BS1700" s="173">
        <f>(AV1700*2500)*'P6 Verzekering'!$E$11</f>
        <v>0</v>
      </c>
      <c r="BT1700" s="173">
        <f>(AW1700*2500)*'P6 Verzekering'!$E$12</f>
        <v>0</v>
      </c>
      <c r="BU1700" s="173">
        <f>(L1700*2500)*'P6 Verzekering'!$E$13</f>
        <v>0</v>
      </c>
      <c r="BV1700" s="173">
        <f t="shared" si="754"/>
        <v>0</v>
      </c>
      <c r="BW1700"/>
      <c r="BX1700"/>
    </row>
    <row r="1701" spans="1:76">
      <c r="A1701" s="152" t="s">
        <v>2757</v>
      </c>
      <c r="B1701" s="152" t="s">
        <v>416</v>
      </c>
      <c r="C1701" s="152" t="s">
        <v>415</v>
      </c>
      <c r="D1701" s="152" t="s">
        <v>320</v>
      </c>
      <c r="E1701" s="152" t="s">
        <v>319</v>
      </c>
      <c r="F1701" s="153">
        <f t="shared" si="730"/>
        <v>8</v>
      </c>
      <c r="G1701" s="154">
        <v>1</v>
      </c>
      <c r="H1701" s="154">
        <f>IFERROR(VLOOKUP(B1701,'P2 Origin'!$C$21:$Q$176,15,FALSE),0)</f>
        <v>0</v>
      </c>
      <c r="I1701" s="154">
        <f>IFERROR(VLOOKUP(D1701,'P4 Destination'!$C$21:$Q$176,15,FALSE),0)</f>
        <v>0</v>
      </c>
      <c r="J1701" s="155"/>
      <c r="K1701" s="155">
        <v>1</v>
      </c>
      <c r="L1701" s="156">
        <v>0</v>
      </c>
      <c r="M1701" s="155">
        <v>0</v>
      </c>
      <c r="N1701" s="155">
        <v>0</v>
      </c>
      <c r="O1701" s="157">
        <f t="shared" si="731"/>
        <v>0</v>
      </c>
      <c r="P1701" s="158">
        <f t="shared" si="732"/>
        <v>0</v>
      </c>
      <c r="Q1701" s="159">
        <f>IFERROR(VLOOKUP(N1701,'P1 Intra-Europees'!$A$15:$H$25,3,0),0)*P1701</f>
        <v>0</v>
      </c>
      <c r="R1701" s="160">
        <f t="shared" si="733"/>
        <v>0</v>
      </c>
      <c r="S1701" s="159">
        <f>IFERROR(VLOOKUP(N1701,'P1 Intra-Europees'!$A$15:$H$25,4,0),0)*R1701</f>
        <v>0</v>
      </c>
      <c r="T1701" s="160">
        <f t="shared" si="734"/>
        <v>0</v>
      </c>
      <c r="U1701" s="159">
        <f>IFERROR(VLOOKUP(N1701,'P1 Intra-Europees'!$A$15:$H$25,5,0),0)*T1701</f>
        <v>0</v>
      </c>
      <c r="V1701" s="160">
        <f t="shared" si="735"/>
        <v>0</v>
      </c>
      <c r="W1701" s="159">
        <f>IFERROR(VLOOKUP(N1701,'P1 Intra-Europees'!$A$15:$H$25,6,0),0)*V1701</f>
        <v>0</v>
      </c>
      <c r="X1701" s="160">
        <f t="shared" si="736"/>
        <v>0</v>
      </c>
      <c r="Y1701" s="159">
        <f>IFERROR(VLOOKUP(N1701,'P1 Intra-Europees'!$A$15:$H$25,7,0),0)*X1701</f>
        <v>0</v>
      </c>
      <c r="Z1701" s="161">
        <f t="shared" si="737"/>
        <v>0</v>
      </c>
      <c r="AA1701" s="162">
        <f>IFERROR(VLOOKUP(N1701,'P1 Intra-Europees'!$A$15:$H$25,8,0),0)*Z1701</f>
        <v>0</v>
      </c>
      <c r="AB1701" s="163">
        <f t="shared" si="738"/>
        <v>0</v>
      </c>
      <c r="AC1701" s="157" t="str">
        <f>VLOOKUP(B1701,'P2 Origin'!$C$21:$O$176,13,0)</f>
        <v>USD</v>
      </c>
      <c r="AD1701" s="164">
        <f t="shared" si="739"/>
        <v>0</v>
      </c>
      <c r="AE1701" s="165">
        <f>IF(AU1701&gt;0.1,VLOOKUP(B1701,'P2 Origin'!$C$21:$M$176,3,0)*H1701,0)</f>
        <v>0</v>
      </c>
      <c r="AF1701" s="166">
        <f t="shared" si="740"/>
        <v>0</v>
      </c>
      <c r="AG1701" s="165">
        <f>(VLOOKUP(B1701,'P2 Origin'!$C$21:$M$176,4,0))*AF1701</f>
        <v>0</v>
      </c>
      <c r="AH1701" s="166">
        <f t="shared" si="741"/>
        <v>8</v>
      </c>
      <c r="AI1701" s="165">
        <f>(VLOOKUP(B1701,'P2 Origin'!$C$21:$M$176,5,0))*AH1701</f>
        <v>0</v>
      </c>
      <c r="AJ1701" s="166">
        <f t="shared" si="755"/>
        <v>0</v>
      </c>
      <c r="AK1701" s="165">
        <f>(VLOOKUP(B1701,'P2 Origin'!$C$21:$M$176,6,0))*AJ1701</f>
        <v>0</v>
      </c>
      <c r="AL1701" s="166">
        <f t="shared" si="742"/>
        <v>0</v>
      </c>
      <c r="AM1701" s="165">
        <f>(VLOOKUP($B1701,'P2 Origin'!$C$21:$M$176,7,0))*AL1701</f>
        <v>0</v>
      </c>
      <c r="AN1701" s="166">
        <f t="shared" si="743"/>
        <v>0</v>
      </c>
      <c r="AO1701" s="165">
        <f>(VLOOKUP($B1701,'P2 Origin'!$C$21:$M$176,8,0))*AN1701</f>
        <v>0</v>
      </c>
      <c r="AP1701" s="166">
        <f t="shared" si="744"/>
        <v>0</v>
      </c>
      <c r="AQ1701" s="165">
        <f>(VLOOKUP($B1701,'P2 Origin'!$C$21:$M$176,9,0))*AP1701</f>
        <v>0</v>
      </c>
      <c r="AR1701" s="155">
        <f t="shared" si="756"/>
        <v>1</v>
      </c>
      <c r="AS1701" s="164">
        <f>(VLOOKUP(B1701,'P2 Origin'!$C$21:$M$176,10,0))*K1701</f>
        <v>0</v>
      </c>
      <c r="AT1701" s="164">
        <f>(VLOOKUP(B1701,'P2 Origin'!$C$21:$M$176,11,0))*J1701</f>
        <v>0</v>
      </c>
      <c r="AU1701" s="167">
        <v>8</v>
      </c>
      <c r="AV1701" s="168">
        <v>8</v>
      </c>
      <c r="AW1701" s="169">
        <v>0</v>
      </c>
      <c r="AX1701" s="170">
        <f>IF(AU1701&gt;=0.1,'P3 Bureaumarge zee- en luchtvr.'!$D$12,0)</f>
        <v>0</v>
      </c>
      <c r="AY1701" s="163">
        <f t="shared" si="745"/>
        <v>0</v>
      </c>
      <c r="AZ1701" s="157" t="str">
        <f>VLOOKUP(D1701,'P4 Destination'!$C$21:$O$176,13,0)</f>
        <v>USD</v>
      </c>
      <c r="BA1701" s="164">
        <f t="shared" si="746"/>
        <v>0</v>
      </c>
      <c r="BB1701" s="171">
        <f>IF(AU1701&gt;0.1,(VLOOKUP(D1701,'P4 Destination'!$C$21:$M$176,3,0))*I1701,0)</f>
        <v>0</v>
      </c>
      <c r="BC1701" s="172">
        <f t="shared" si="747"/>
        <v>0</v>
      </c>
      <c r="BD1701" s="171">
        <f>(VLOOKUP($D1701,'P4 Destination'!$C$21:$M$176,4,0))*BC1701</f>
        <v>0</v>
      </c>
      <c r="BE1701" s="172">
        <f t="shared" si="748"/>
        <v>8</v>
      </c>
      <c r="BF1701" s="171">
        <f>(VLOOKUP($D1701,'P4 Destination'!$C$21:$M$176,5,0))*BE1701</f>
        <v>0</v>
      </c>
      <c r="BG1701" s="172">
        <f t="shared" si="749"/>
        <v>0</v>
      </c>
      <c r="BH1701" s="171">
        <f>(VLOOKUP($D1701,'P4 Destination'!$C$21:$M$176,6,0))*BG1701</f>
        <v>0</v>
      </c>
      <c r="BI1701" s="172">
        <f t="shared" si="750"/>
        <v>0</v>
      </c>
      <c r="BJ1701" s="171">
        <f>(VLOOKUP($D1701,'P4 Destination'!$C$21:$M$176,7,0))*BI1701</f>
        <v>0</v>
      </c>
      <c r="BK1701" s="172">
        <f t="shared" si="751"/>
        <v>0</v>
      </c>
      <c r="BL1701" s="171">
        <f>(VLOOKUP($D1701,'P4 Destination'!$C$21:$M$176,8,0))*BK1701</f>
        <v>0</v>
      </c>
      <c r="BM1701" s="172">
        <f t="shared" si="752"/>
        <v>0</v>
      </c>
      <c r="BN1701" s="171">
        <f>(VLOOKUP($D1701,'P4 Destination'!$C$21:$M$176,9,0))*BM1701</f>
        <v>0</v>
      </c>
      <c r="BO1701" s="154">
        <f t="shared" si="757"/>
        <v>1</v>
      </c>
      <c r="BP1701" s="171">
        <f>(VLOOKUP(D1701,'P4 Destination'!$C$21:$M$176,10,0))*K1701</f>
        <v>0</v>
      </c>
      <c r="BQ1701" s="171">
        <f>(VLOOKUP(D1701,'P4 Destination'!$C$21:$M$176,11,0))*J1701</f>
        <v>0</v>
      </c>
      <c r="BR1701" s="173">
        <f t="shared" si="753"/>
        <v>0</v>
      </c>
      <c r="BS1701" s="173">
        <f>(AV1701*2500)*'P6 Verzekering'!$E$11</f>
        <v>0</v>
      </c>
      <c r="BT1701" s="173">
        <f>(AW1701*2500)*'P6 Verzekering'!$E$12</f>
        <v>0</v>
      </c>
      <c r="BU1701" s="173">
        <f>(L1701*2500)*'P6 Verzekering'!$E$13</f>
        <v>0</v>
      </c>
      <c r="BV1701" s="173">
        <f t="shared" si="754"/>
        <v>0</v>
      </c>
      <c r="BW1701"/>
      <c r="BX1701"/>
    </row>
    <row r="1702" spans="1:76" ht="14.45" customHeight="1">
      <c r="A1702" s="152" t="s">
        <v>2758</v>
      </c>
      <c r="B1702" s="152" t="s">
        <v>416</v>
      </c>
      <c r="C1702" s="152" t="s">
        <v>415</v>
      </c>
      <c r="D1702" s="152" t="s">
        <v>320</v>
      </c>
      <c r="E1702" s="152" t="s">
        <v>319</v>
      </c>
      <c r="F1702" s="153">
        <f t="shared" si="730"/>
        <v>6</v>
      </c>
      <c r="G1702" s="154">
        <v>1</v>
      </c>
      <c r="H1702" s="154">
        <f>IFERROR(VLOOKUP(B1702,'P2 Origin'!$C$21:$Q$176,15,FALSE),0)</f>
        <v>0</v>
      </c>
      <c r="I1702" s="154">
        <f>IFERROR(VLOOKUP(D1702,'P4 Destination'!$C$21:$Q$176,15,FALSE),0)</f>
        <v>0</v>
      </c>
      <c r="J1702" s="155"/>
      <c r="K1702" s="155">
        <v>1</v>
      </c>
      <c r="L1702" s="156">
        <v>0</v>
      </c>
      <c r="M1702" s="155">
        <v>0</v>
      </c>
      <c r="N1702" s="155">
        <v>0</v>
      </c>
      <c r="O1702" s="157">
        <f t="shared" si="731"/>
        <v>0</v>
      </c>
      <c r="P1702" s="158">
        <f t="shared" si="732"/>
        <v>0</v>
      </c>
      <c r="Q1702" s="159">
        <f>IFERROR(VLOOKUP(N1702,'P1 Intra-Europees'!$A$15:$H$25,3,0),0)*P1702</f>
        <v>0</v>
      </c>
      <c r="R1702" s="160">
        <f t="shared" si="733"/>
        <v>0</v>
      </c>
      <c r="S1702" s="159">
        <f>IFERROR(VLOOKUP(N1702,'P1 Intra-Europees'!$A$15:$H$25,4,0),0)*R1702</f>
        <v>0</v>
      </c>
      <c r="T1702" s="160">
        <f t="shared" si="734"/>
        <v>0</v>
      </c>
      <c r="U1702" s="159">
        <f>IFERROR(VLOOKUP(N1702,'P1 Intra-Europees'!$A$15:$H$25,5,0),0)*T1702</f>
        <v>0</v>
      </c>
      <c r="V1702" s="160">
        <f t="shared" si="735"/>
        <v>0</v>
      </c>
      <c r="W1702" s="159">
        <f>IFERROR(VLOOKUP(N1702,'P1 Intra-Europees'!$A$15:$H$25,6,0),0)*V1702</f>
        <v>0</v>
      </c>
      <c r="X1702" s="160">
        <f t="shared" si="736"/>
        <v>0</v>
      </c>
      <c r="Y1702" s="159">
        <f>IFERROR(VLOOKUP(N1702,'P1 Intra-Europees'!$A$15:$H$25,7,0),0)*X1702</f>
        <v>0</v>
      </c>
      <c r="Z1702" s="161">
        <f t="shared" si="737"/>
        <v>0</v>
      </c>
      <c r="AA1702" s="162">
        <f>IFERROR(VLOOKUP(N1702,'P1 Intra-Europees'!$A$15:$H$25,8,0),0)*Z1702</f>
        <v>0</v>
      </c>
      <c r="AB1702" s="163">
        <f t="shared" si="738"/>
        <v>0</v>
      </c>
      <c r="AC1702" s="157" t="str">
        <f>VLOOKUP(B1702,'P2 Origin'!$C$21:$O$176,13,0)</f>
        <v>USD</v>
      </c>
      <c r="AD1702" s="164">
        <f t="shared" si="739"/>
        <v>0</v>
      </c>
      <c r="AE1702" s="165">
        <f>IF(AU1702&gt;0.1,VLOOKUP(B1702,'P2 Origin'!$C$21:$M$176,3,0)*H1702,0)</f>
        <v>0</v>
      </c>
      <c r="AF1702" s="166">
        <f t="shared" si="740"/>
        <v>0</v>
      </c>
      <c r="AG1702" s="165">
        <f>(VLOOKUP(B1702,'P2 Origin'!$C$21:$M$176,4,0))*AF1702</f>
        <v>0</v>
      </c>
      <c r="AH1702" s="166">
        <f t="shared" si="741"/>
        <v>6</v>
      </c>
      <c r="AI1702" s="165">
        <f>(VLOOKUP(B1702,'P2 Origin'!$C$21:$M$176,5,0))*AH1702</f>
        <v>0</v>
      </c>
      <c r="AJ1702" s="166">
        <f t="shared" si="755"/>
        <v>0</v>
      </c>
      <c r="AK1702" s="165">
        <f>(VLOOKUP(B1702,'P2 Origin'!$C$21:$M$176,6,0))*AJ1702</f>
        <v>0</v>
      </c>
      <c r="AL1702" s="166">
        <f t="shared" si="742"/>
        <v>0</v>
      </c>
      <c r="AM1702" s="165">
        <f>(VLOOKUP($B1702,'P2 Origin'!$C$21:$M$176,7,0))*AL1702</f>
        <v>0</v>
      </c>
      <c r="AN1702" s="166">
        <f t="shared" si="743"/>
        <v>0</v>
      </c>
      <c r="AO1702" s="165">
        <f>(VLOOKUP($B1702,'P2 Origin'!$C$21:$M$176,8,0))*AN1702</f>
        <v>0</v>
      </c>
      <c r="AP1702" s="166">
        <f t="shared" si="744"/>
        <v>0</v>
      </c>
      <c r="AQ1702" s="165">
        <f>(VLOOKUP($B1702,'P2 Origin'!$C$21:$M$176,9,0))*AP1702</f>
        <v>0</v>
      </c>
      <c r="AR1702" s="155">
        <f t="shared" si="756"/>
        <v>1</v>
      </c>
      <c r="AS1702" s="164">
        <f>(VLOOKUP(B1702,'P2 Origin'!$C$21:$M$176,10,0))*K1702</f>
        <v>0</v>
      </c>
      <c r="AT1702" s="164">
        <f>(VLOOKUP(B1702,'P2 Origin'!$C$21:$M$176,11,0))*J1702</f>
        <v>0</v>
      </c>
      <c r="AU1702" s="167">
        <v>6</v>
      </c>
      <c r="AV1702" s="168">
        <v>6</v>
      </c>
      <c r="AW1702" s="169">
        <v>0</v>
      </c>
      <c r="AX1702" s="170">
        <f>IF(AU1702&gt;=0.1,'P3 Bureaumarge zee- en luchtvr.'!$D$12,0)</f>
        <v>0</v>
      </c>
      <c r="AY1702" s="163">
        <f t="shared" si="745"/>
        <v>0</v>
      </c>
      <c r="AZ1702" s="157" t="str">
        <f>VLOOKUP(D1702,'P4 Destination'!$C$21:$O$176,13,0)</f>
        <v>USD</v>
      </c>
      <c r="BA1702" s="164">
        <f t="shared" si="746"/>
        <v>0</v>
      </c>
      <c r="BB1702" s="171">
        <f>IF(AU1702&gt;0.1,(VLOOKUP(D1702,'P4 Destination'!$C$21:$M$176,3,0))*I1702,0)</f>
        <v>0</v>
      </c>
      <c r="BC1702" s="172">
        <f t="shared" si="747"/>
        <v>0</v>
      </c>
      <c r="BD1702" s="171">
        <f>(VLOOKUP($D1702,'P4 Destination'!$C$21:$M$176,4,0))*BC1702</f>
        <v>0</v>
      </c>
      <c r="BE1702" s="172">
        <f t="shared" si="748"/>
        <v>6</v>
      </c>
      <c r="BF1702" s="171">
        <f>(VLOOKUP($D1702,'P4 Destination'!$C$21:$M$176,5,0))*BE1702</f>
        <v>0</v>
      </c>
      <c r="BG1702" s="172">
        <f t="shared" si="749"/>
        <v>0</v>
      </c>
      <c r="BH1702" s="171">
        <f>(VLOOKUP($D1702,'P4 Destination'!$C$21:$M$176,6,0))*BG1702</f>
        <v>0</v>
      </c>
      <c r="BI1702" s="172">
        <f t="shared" si="750"/>
        <v>0</v>
      </c>
      <c r="BJ1702" s="171">
        <f>(VLOOKUP($D1702,'P4 Destination'!$C$21:$M$176,7,0))*BI1702</f>
        <v>0</v>
      </c>
      <c r="BK1702" s="172">
        <f t="shared" si="751"/>
        <v>0</v>
      </c>
      <c r="BL1702" s="171">
        <f>(VLOOKUP($D1702,'P4 Destination'!$C$21:$M$176,8,0))*BK1702</f>
        <v>0</v>
      </c>
      <c r="BM1702" s="172">
        <f t="shared" si="752"/>
        <v>0</v>
      </c>
      <c r="BN1702" s="171">
        <f>(VLOOKUP($D1702,'P4 Destination'!$C$21:$M$176,9,0))*BM1702</f>
        <v>0</v>
      </c>
      <c r="BO1702" s="154">
        <f t="shared" si="757"/>
        <v>1</v>
      </c>
      <c r="BP1702" s="171">
        <f>(VLOOKUP(D1702,'P4 Destination'!$C$21:$M$176,10,0))*K1702</f>
        <v>0</v>
      </c>
      <c r="BQ1702" s="171">
        <f>(VLOOKUP(D1702,'P4 Destination'!$C$21:$M$176,11,0))*J1702</f>
        <v>0</v>
      </c>
      <c r="BR1702" s="173">
        <f t="shared" si="753"/>
        <v>0</v>
      </c>
      <c r="BS1702" s="173">
        <f>(AV1702*2500)*'P6 Verzekering'!$E$11</f>
        <v>0</v>
      </c>
      <c r="BT1702" s="173">
        <f>(AW1702*2500)*'P6 Verzekering'!$E$12</f>
        <v>0</v>
      </c>
      <c r="BU1702" s="173">
        <f>(L1702*2500)*'P6 Verzekering'!$E$13</f>
        <v>0</v>
      </c>
      <c r="BV1702" s="173">
        <f t="shared" si="754"/>
        <v>0</v>
      </c>
      <c r="BW1702"/>
      <c r="BX1702"/>
    </row>
    <row r="1703" spans="1:76">
      <c r="A1703" s="152" t="s">
        <v>2759</v>
      </c>
      <c r="B1703" s="152" t="s">
        <v>416</v>
      </c>
      <c r="C1703" s="152" t="s">
        <v>415</v>
      </c>
      <c r="D1703" s="152" t="s">
        <v>320</v>
      </c>
      <c r="E1703" s="152" t="s">
        <v>319</v>
      </c>
      <c r="F1703" s="153">
        <f t="shared" si="730"/>
        <v>1</v>
      </c>
      <c r="G1703" s="154">
        <v>1</v>
      </c>
      <c r="H1703" s="154">
        <f>IFERROR(VLOOKUP(B1703,'P2 Origin'!$C$21:$Q$176,15,FALSE),0)</f>
        <v>0</v>
      </c>
      <c r="I1703" s="154">
        <f>IFERROR(VLOOKUP(D1703,'P4 Destination'!$C$21:$Q$176,15,FALSE),0)</f>
        <v>0</v>
      </c>
      <c r="J1703" s="155">
        <v>1</v>
      </c>
      <c r="K1703" s="155"/>
      <c r="L1703" s="156">
        <v>0</v>
      </c>
      <c r="M1703" s="155">
        <v>0</v>
      </c>
      <c r="N1703" s="155">
        <v>0</v>
      </c>
      <c r="O1703" s="157">
        <f t="shared" si="731"/>
        <v>0</v>
      </c>
      <c r="P1703" s="158">
        <f t="shared" si="732"/>
        <v>0</v>
      </c>
      <c r="Q1703" s="159">
        <f>IFERROR(VLOOKUP(N1703,'P1 Intra-Europees'!$A$15:$H$25,3,0),0)*P1703</f>
        <v>0</v>
      </c>
      <c r="R1703" s="160">
        <f t="shared" si="733"/>
        <v>0</v>
      </c>
      <c r="S1703" s="159">
        <f>IFERROR(VLOOKUP(N1703,'P1 Intra-Europees'!$A$15:$H$25,4,0),0)*R1703</f>
        <v>0</v>
      </c>
      <c r="T1703" s="160">
        <f t="shared" si="734"/>
        <v>0</v>
      </c>
      <c r="U1703" s="159">
        <f>IFERROR(VLOOKUP(N1703,'P1 Intra-Europees'!$A$15:$H$25,5,0),0)*T1703</f>
        <v>0</v>
      </c>
      <c r="V1703" s="160">
        <f t="shared" si="735"/>
        <v>0</v>
      </c>
      <c r="W1703" s="159">
        <f>IFERROR(VLOOKUP(N1703,'P1 Intra-Europees'!$A$15:$H$25,6,0),0)*V1703</f>
        <v>0</v>
      </c>
      <c r="X1703" s="160">
        <f t="shared" si="736"/>
        <v>0</v>
      </c>
      <c r="Y1703" s="159">
        <f>IFERROR(VLOOKUP(N1703,'P1 Intra-Europees'!$A$15:$H$25,7,0),0)*X1703</f>
        <v>0</v>
      </c>
      <c r="Z1703" s="161">
        <f t="shared" si="737"/>
        <v>0</v>
      </c>
      <c r="AA1703" s="162">
        <f>IFERROR(VLOOKUP(N1703,'P1 Intra-Europees'!$A$15:$H$25,8,0),0)*Z1703</f>
        <v>0</v>
      </c>
      <c r="AB1703" s="163">
        <f t="shared" si="738"/>
        <v>0</v>
      </c>
      <c r="AC1703" s="157" t="str">
        <f>VLOOKUP(B1703,'P2 Origin'!$C$21:$O$176,13,0)</f>
        <v>USD</v>
      </c>
      <c r="AD1703" s="164">
        <f t="shared" si="739"/>
        <v>0</v>
      </c>
      <c r="AE1703" s="165">
        <f>IF(AU1703&gt;0.1,VLOOKUP(B1703,'P2 Origin'!$C$21:$M$176,3,0)*H1703,0)</f>
        <v>0</v>
      </c>
      <c r="AF1703" s="166">
        <f t="shared" si="740"/>
        <v>1</v>
      </c>
      <c r="AG1703" s="165">
        <f>(VLOOKUP(B1703,'P2 Origin'!$C$21:$M$176,4,0))*AF1703</f>
        <v>0</v>
      </c>
      <c r="AH1703" s="166">
        <f t="shared" si="741"/>
        <v>0</v>
      </c>
      <c r="AI1703" s="165">
        <f>(VLOOKUP(B1703,'P2 Origin'!$C$21:$M$176,5,0))*AH1703</f>
        <v>0</v>
      </c>
      <c r="AJ1703" s="166">
        <f t="shared" si="755"/>
        <v>0</v>
      </c>
      <c r="AK1703" s="165">
        <f>(VLOOKUP(B1703,'P2 Origin'!$C$21:$M$176,6,0))*AJ1703</f>
        <v>0</v>
      </c>
      <c r="AL1703" s="166">
        <f t="shared" si="742"/>
        <v>0</v>
      </c>
      <c r="AM1703" s="165">
        <f>(VLOOKUP($B1703,'P2 Origin'!$C$21:$M$176,7,0))*AL1703</f>
        <v>0</v>
      </c>
      <c r="AN1703" s="166">
        <f t="shared" si="743"/>
        <v>0</v>
      </c>
      <c r="AO1703" s="165">
        <f>(VLOOKUP($B1703,'P2 Origin'!$C$21:$M$176,8,0))*AN1703</f>
        <v>0</v>
      </c>
      <c r="AP1703" s="166">
        <f t="shared" si="744"/>
        <v>0</v>
      </c>
      <c r="AQ1703" s="165">
        <f>(VLOOKUP($B1703,'P2 Origin'!$C$21:$M$176,9,0))*AP1703</f>
        <v>0</v>
      </c>
      <c r="AR1703" s="155">
        <f t="shared" si="756"/>
        <v>1</v>
      </c>
      <c r="AS1703" s="164">
        <f>(VLOOKUP(B1703,'P2 Origin'!$C$21:$M$176,10,0))*K1703</f>
        <v>0</v>
      </c>
      <c r="AT1703" s="164">
        <f>(VLOOKUP(B1703,'P2 Origin'!$C$21:$M$176,11,0))*J1703</f>
        <v>0</v>
      </c>
      <c r="AU1703" s="167">
        <v>1</v>
      </c>
      <c r="AV1703" s="168">
        <v>1</v>
      </c>
      <c r="AW1703" s="169">
        <v>0</v>
      </c>
      <c r="AX1703" s="170">
        <f>IF(AU1703&gt;=0.1,'P3 Bureaumarge zee- en luchtvr.'!$D$12,0)</f>
        <v>0</v>
      </c>
      <c r="AY1703" s="163">
        <f t="shared" si="745"/>
        <v>0</v>
      </c>
      <c r="AZ1703" s="157" t="str">
        <f>VLOOKUP(D1703,'P4 Destination'!$C$21:$O$176,13,0)</f>
        <v>USD</v>
      </c>
      <c r="BA1703" s="164">
        <f t="shared" si="746"/>
        <v>0</v>
      </c>
      <c r="BB1703" s="171">
        <f>IF(AU1703&gt;0.1,(VLOOKUP(D1703,'P4 Destination'!$C$21:$M$176,3,0))*I1703,0)</f>
        <v>0</v>
      </c>
      <c r="BC1703" s="172">
        <f t="shared" si="747"/>
        <v>1</v>
      </c>
      <c r="BD1703" s="171">
        <f>(VLOOKUP($D1703,'P4 Destination'!$C$21:$M$176,4,0))*BC1703</f>
        <v>0</v>
      </c>
      <c r="BE1703" s="172">
        <f t="shared" si="748"/>
        <v>0</v>
      </c>
      <c r="BF1703" s="171">
        <f>(VLOOKUP($D1703,'P4 Destination'!$C$21:$M$176,5,0))*BE1703</f>
        <v>0</v>
      </c>
      <c r="BG1703" s="172">
        <f t="shared" si="749"/>
        <v>0</v>
      </c>
      <c r="BH1703" s="171">
        <f>(VLOOKUP($D1703,'P4 Destination'!$C$21:$M$176,6,0))*BG1703</f>
        <v>0</v>
      </c>
      <c r="BI1703" s="172">
        <f t="shared" si="750"/>
        <v>0</v>
      </c>
      <c r="BJ1703" s="171">
        <f>(VLOOKUP($D1703,'P4 Destination'!$C$21:$M$176,7,0))*BI1703</f>
        <v>0</v>
      </c>
      <c r="BK1703" s="172">
        <f t="shared" si="751"/>
        <v>0</v>
      </c>
      <c r="BL1703" s="171">
        <f>(VLOOKUP($D1703,'P4 Destination'!$C$21:$M$176,8,0))*BK1703</f>
        <v>0</v>
      </c>
      <c r="BM1703" s="172">
        <f t="shared" si="752"/>
        <v>0</v>
      </c>
      <c r="BN1703" s="171">
        <f>(VLOOKUP($D1703,'P4 Destination'!$C$21:$M$176,9,0))*BM1703</f>
        <v>0</v>
      </c>
      <c r="BO1703" s="154">
        <f t="shared" si="757"/>
        <v>1</v>
      </c>
      <c r="BP1703" s="171">
        <f>(VLOOKUP(D1703,'P4 Destination'!$C$21:$M$176,10,0))*K1703</f>
        <v>0</v>
      </c>
      <c r="BQ1703" s="171">
        <f>(VLOOKUP(D1703,'P4 Destination'!$C$21:$M$176,11,0))*J1703</f>
        <v>0</v>
      </c>
      <c r="BR1703" s="173">
        <f t="shared" si="753"/>
        <v>0</v>
      </c>
      <c r="BS1703" s="173">
        <f>(AV1703*2500)*'P6 Verzekering'!$E$11</f>
        <v>0</v>
      </c>
      <c r="BT1703" s="173">
        <f>(AW1703*2500)*'P6 Verzekering'!$E$12</f>
        <v>0</v>
      </c>
      <c r="BU1703" s="173">
        <f>(L1703*2500)*'P6 Verzekering'!$E$13</f>
        <v>0</v>
      </c>
      <c r="BV1703" s="173">
        <f t="shared" si="754"/>
        <v>0</v>
      </c>
      <c r="BW1703"/>
      <c r="BX1703"/>
    </row>
    <row r="1704" spans="1:76">
      <c r="A1704" s="152" t="s">
        <v>2760</v>
      </c>
      <c r="B1704" s="152" t="s">
        <v>416</v>
      </c>
      <c r="C1704" s="152" t="s">
        <v>415</v>
      </c>
      <c r="D1704" s="152" t="s">
        <v>320</v>
      </c>
      <c r="E1704" s="152" t="s">
        <v>319</v>
      </c>
      <c r="F1704" s="153">
        <f t="shared" si="730"/>
        <v>34</v>
      </c>
      <c r="G1704" s="154">
        <v>1</v>
      </c>
      <c r="H1704" s="154">
        <f>IFERROR(VLOOKUP(B1704,'P2 Origin'!$C$21:$Q$176,15,FALSE),0)</f>
        <v>0</v>
      </c>
      <c r="I1704" s="154">
        <f>IFERROR(VLOOKUP(D1704,'P4 Destination'!$C$21:$Q$176,15,FALSE),0)</f>
        <v>0</v>
      </c>
      <c r="J1704" s="155"/>
      <c r="K1704" s="155">
        <v>1</v>
      </c>
      <c r="L1704" s="156">
        <v>0</v>
      </c>
      <c r="M1704" s="155">
        <v>0</v>
      </c>
      <c r="N1704" s="155">
        <v>0</v>
      </c>
      <c r="O1704" s="157">
        <f t="shared" si="731"/>
        <v>0</v>
      </c>
      <c r="P1704" s="158">
        <f t="shared" si="732"/>
        <v>0</v>
      </c>
      <c r="Q1704" s="159">
        <f>IFERROR(VLOOKUP(N1704,'P1 Intra-Europees'!$A$15:$H$25,3,0),0)*P1704</f>
        <v>0</v>
      </c>
      <c r="R1704" s="160">
        <f t="shared" si="733"/>
        <v>0</v>
      </c>
      <c r="S1704" s="159">
        <f>IFERROR(VLOOKUP(N1704,'P1 Intra-Europees'!$A$15:$H$25,4,0),0)*R1704</f>
        <v>0</v>
      </c>
      <c r="T1704" s="160">
        <f t="shared" si="734"/>
        <v>0</v>
      </c>
      <c r="U1704" s="159">
        <f>IFERROR(VLOOKUP(N1704,'P1 Intra-Europees'!$A$15:$H$25,5,0),0)*T1704</f>
        <v>0</v>
      </c>
      <c r="V1704" s="160">
        <f t="shared" si="735"/>
        <v>0</v>
      </c>
      <c r="W1704" s="159">
        <f>IFERROR(VLOOKUP(N1704,'P1 Intra-Europees'!$A$15:$H$25,6,0),0)*V1704</f>
        <v>0</v>
      </c>
      <c r="X1704" s="160">
        <f t="shared" si="736"/>
        <v>0</v>
      </c>
      <c r="Y1704" s="159">
        <f>IFERROR(VLOOKUP(N1704,'P1 Intra-Europees'!$A$15:$H$25,7,0),0)*X1704</f>
        <v>0</v>
      </c>
      <c r="Z1704" s="161">
        <f t="shared" si="737"/>
        <v>0</v>
      </c>
      <c r="AA1704" s="162">
        <f>IFERROR(VLOOKUP(N1704,'P1 Intra-Europees'!$A$15:$H$25,8,0),0)*Z1704</f>
        <v>0</v>
      </c>
      <c r="AB1704" s="163">
        <f t="shared" si="738"/>
        <v>0</v>
      </c>
      <c r="AC1704" s="157" t="str">
        <f>VLOOKUP(B1704,'P2 Origin'!$C$21:$O$176,13,0)</f>
        <v>USD</v>
      </c>
      <c r="AD1704" s="164">
        <f t="shared" si="739"/>
        <v>0</v>
      </c>
      <c r="AE1704" s="165">
        <f>IF(AU1704&gt;0.1,VLOOKUP(B1704,'P2 Origin'!$C$21:$M$176,3,0)*H1704,0)</f>
        <v>0</v>
      </c>
      <c r="AF1704" s="166">
        <f t="shared" si="740"/>
        <v>0</v>
      </c>
      <c r="AG1704" s="165">
        <f>(VLOOKUP(B1704,'P2 Origin'!$C$21:$M$176,4,0))*AF1704</f>
        <v>0</v>
      </c>
      <c r="AH1704" s="166">
        <f t="shared" si="741"/>
        <v>0</v>
      </c>
      <c r="AI1704" s="165">
        <f>(VLOOKUP(B1704,'P2 Origin'!$C$21:$M$176,5,0))*AH1704</f>
        <v>0</v>
      </c>
      <c r="AJ1704" s="166">
        <f t="shared" si="755"/>
        <v>0</v>
      </c>
      <c r="AK1704" s="165">
        <f>(VLOOKUP(B1704,'P2 Origin'!$C$21:$M$176,6,0))*AJ1704</f>
        <v>0</v>
      </c>
      <c r="AL1704" s="166">
        <f t="shared" si="742"/>
        <v>34</v>
      </c>
      <c r="AM1704" s="165">
        <f>(VLOOKUP($B1704,'P2 Origin'!$C$21:$M$176,7,0))*AL1704</f>
        <v>0</v>
      </c>
      <c r="AN1704" s="166">
        <f t="shared" si="743"/>
        <v>0</v>
      </c>
      <c r="AO1704" s="165">
        <f>(VLOOKUP($B1704,'P2 Origin'!$C$21:$M$176,8,0))*AN1704</f>
        <v>0</v>
      </c>
      <c r="AP1704" s="166">
        <f t="shared" si="744"/>
        <v>0</v>
      </c>
      <c r="AQ1704" s="165">
        <f>(VLOOKUP($B1704,'P2 Origin'!$C$21:$M$176,9,0))*AP1704</f>
        <v>0</v>
      </c>
      <c r="AR1704" s="155">
        <f t="shared" si="756"/>
        <v>1</v>
      </c>
      <c r="AS1704" s="164">
        <f>(VLOOKUP(B1704,'P2 Origin'!$C$21:$M$176,10,0))*K1704</f>
        <v>0</v>
      </c>
      <c r="AT1704" s="164">
        <f>(VLOOKUP(B1704,'P2 Origin'!$C$21:$M$176,11,0))*J1704</f>
        <v>0</v>
      </c>
      <c r="AU1704" s="167">
        <v>34</v>
      </c>
      <c r="AV1704" s="168">
        <v>34</v>
      </c>
      <c r="AW1704" s="169">
        <v>0</v>
      </c>
      <c r="AX1704" s="170">
        <f>IF(AU1704&gt;=0.1,'P3 Bureaumarge zee- en luchtvr.'!$D$12,0)</f>
        <v>0</v>
      </c>
      <c r="AY1704" s="163">
        <f t="shared" si="745"/>
        <v>0</v>
      </c>
      <c r="AZ1704" s="157" t="str">
        <f>VLOOKUP(D1704,'P4 Destination'!$C$21:$O$176,13,0)</f>
        <v>USD</v>
      </c>
      <c r="BA1704" s="164">
        <f t="shared" si="746"/>
        <v>0</v>
      </c>
      <c r="BB1704" s="171">
        <f>IF(AU1704&gt;0.1,(VLOOKUP(D1704,'P4 Destination'!$C$21:$M$176,3,0))*I1704,0)</f>
        <v>0</v>
      </c>
      <c r="BC1704" s="172">
        <f t="shared" si="747"/>
        <v>0</v>
      </c>
      <c r="BD1704" s="171">
        <f>(VLOOKUP($D1704,'P4 Destination'!$C$21:$M$176,4,0))*BC1704</f>
        <v>0</v>
      </c>
      <c r="BE1704" s="172">
        <f t="shared" si="748"/>
        <v>0</v>
      </c>
      <c r="BF1704" s="171">
        <f>(VLOOKUP($D1704,'P4 Destination'!$C$21:$M$176,5,0))*BE1704</f>
        <v>0</v>
      </c>
      <c r="BG1704" s="172">
        <f t="shared" si="749"/>
        <v>0</v>
      </c>
      <c r="BH1704" s="171">
        <f>(VLOOKUP($D1704,'P4 Destination'!$C$21:$M$176,6,0))*BG1704</f>
        <v>0</v>
      </c>
      <c r="BI1704" s="172">
        <f t="shared" si="750"/>
        <v>34</v>
      </c>
      <c r="BJ1704" s="171">
        <f>(VLOOKUP($D1704,'P4 Destination'!$C$21:$M$176,7,0))*BI1704</f>
        <v>0</v>
      </c>
      <c r="BK1704" s="172">
        <f t="shared" si="751"/>
        <v>0</v>
      </c>
      <c r="BL1704" s="171">
        <f>(VLOOKUP($D1704,'P4 Destination'!$C$21:$M$176,8,0))*BK1704</f>
        <v>0</v>
      </c>
      <c r="BM1704" s="172">
        <f t="shared" si="752"/>
        <v>0</v>
      </c>
      <c r="BN1704" s="171">
        <f>(VLOOKUP($D1704,'P4 Destination'!$C$21:$M$176,9,0))*BM1704</f>
        <v>0</v>
      </c>
      <c r="BO1704" s="154">
        <f t="shared" si="757"/>
        <v>1</v>
      </c>
      <c r="BP1704" s="171">
        <f>(VLOOKUP(D1704,'P4 Destination'!$C$21:$M$176,10,0))*K1704</f>
        <v>0</v>
      </c>
      <c r="BQ1704" s="171">
        <f>(VLOOKUP(D1704,'P4 Destination'!$C$21:$M$176,11,0))*J1704</f>
        <v>0</v>
      </c>
      <c r="BR1704" s="173">
        <f t="shared" si="753"/>
        <v>0</v>
      </c>
      <c r="BS1704" s="173">
        <f>(AV1704*2500)*'P6 Verzekering'!$E$11</f>
        <v>0</v>
      </c>
      <c r="BT1704" s="173">
        <f>(AW1704*2500)*'P6 Verzekering'!$E$12</f>
        <v>0</v>
      </c>
      <c r="BU1704" s="173">
        <f>(L1704*2500)*'P6 Verzekering'!$E$13</f>
        <v>0</v>
      </c>
      <c r="BV1704" s="173">
        <f t="shared" si="754"/>
        <v>0</v>
      </c>
      <c r="BW1704"/>
      <c r="BX1704"/>
    </row>
    <row r="1705" spans="1:76">
      <c r="A1705" s="152" t="s">
        <v>2762</v>
      </c>
      <c r="B1705" s="152" t="s">
        <v>416</v>
      </c>
      <c r="C1705" s="152" t="s">
        <v>415</v>
      </c>
      <c r="D1705" s="152" t="s">
        <v>320</v>
      </c>
      <c r="E1705" s="152" t="s">
        <v>319</v>
      </c>
      <c r="F1705" s="153">
        <f t="shared" si="730"/>
        <v>39</v>
      </c>
      <c r="G1705" s="154">
        <v>1</v>
      </c>
      <c r="H1705" s="154">
        <f>IFERROR(VLOOKUP(B1705,'P2 Origin'!$C$21:$Q$176,15,FALSE),0)</f>
        <v>0</v>
      </c>
      <c r="I1705" s="154">
        <f>IFERROR(VLOOKUP(D1705,'P4 Destination'!$C$21:$Q$176,15,FALSE),0)</f>
        <v>0</v>
      </c>
      <c r="J1705" s="155"/>
      <c r="K1705" s="155">
        <v>1</v>
      </c>
      <c r="L1705" s="156">
        <v>0</v>
      </c>
      <c r="M1705" s="155">
        <v>0</v>
      </c>
      <c r="N1705" s="155">
        <v>0</v>
      </c>
      <c r="O1705" s="157">
        <f t="shared" si="731"/>
        <v>0</v>
      </c>
      <c r="P1705" s="158">
        <f t="shared" si="732"/>
        <v>0</v>
      </c>
      <c r="Q1705" s="159">
        <f>IFERROR(VLOOKUP(N1705,'P1 Intra-Europees'!$A$15:$H$25,3,0),0)*P1705</f>
        <v>0</v>
      </c>
      <c r="R1705" s="160">
        <f t="shared" si="733"/>
        <v>0</v>
      </c>
      <c r="S1705" s="159">
        <f>IFERROR(VLOOKUP(N1705,'P1 Intra-Europees'!$A$15:$H$25,4,0),0)*R1705</f>
        <v>0</v>
      </c>
      <c r="T1705" s="160">
        <f t="shared" si="734"/>
        <v>0</v>
      </c>
      <c r="U1705" s="159">
        <f>IFERROR(VLOOKUP(N1705,'P1 Intra-Europees'!$A$15:$H$25,5,0),0)*T1705</f>
        <v>0</v>
      </c>
      <c r="V1705" s="160">
        <f t="shared" si="735"/>
        <v>0</v>
      </c>
      <c r="W1705" s="159">
        <f>IFERROR(VLOOKUP(N1705,'P1 Intra-Europees'!$A$15:$H$25,6,0),0)*V1705</f>
        <v>0</v>
      </c>
      <c r="X1705" s="160">
        <f t="shared" si="736"/>
        <v>0</v>
      </c>
      <c r="Y1705" s="159">
        <f>IFERROR(VLOOKUP(N1705,'P1 Intra-Europees'!$A$15:$H$25,7,0),0)*X1705</f>
        <v>0</v>
      </c>
      <c r="Z1705" s="161">
        <f t="shared" si="737"/>
        <v>0</v>
      </c>
      <c r="AA1705" s="162">
        <f>IFERROR(VLOOKUP(N1705,'P1 Intra-Europees'!$A$15:$H$25,8,0),0)*Z1705</f>
        <v>0</v>
      </c>
      <c r="AB1705" s="163">
        <f t="shared" si="738"/>
        <v>0</v>
      </c>
      <c r="AC1705" s="157" t="str">
        <f>VLOOKUP(B1705,'P2 Origin'!$C$21:$O$176,13,0)</f>
        <v>USD</v>
      </c>
      <c r="AD1705" s="164">
        <f t="shared" si="739"/>
        <v>0</v>
      </c>
      <c r="AE1705" s="165">
        <f>IF(AU1705&gt;0.1,VLOOKUP(B1705,'P2 Origin'!$C$21:$M$176,3,0)*H1705,0)</f>
        <v>0</v>
      </c>
      <c r="AF1705" s="166">
        <f t="shared" si="740"/>
        <v>0</v>
      </c>
      <c r="AG1705" s="165">
        <f>(VLOOKUP(B1705,'P2 Origin'!$C$21:$M$176,4,0))*AF1705</f>
        <v>0</v>
      </c>
      <c r="AH1705" s="166">
        <f t="shared" si="741"/>
        <v>0</v>
      </c>
      <c r="AI1705" s="165">
        <f>(VLOOKUP(B1705,'P2 Origin'!$C$21:$M$176,5,0))*AH1705</f>
        <v>0</v>
      </c>
      <c r="AJ1705" s="166">
        <f t="shared" si="755"/>
        <v>0</v>
      </c>
      <c r="AK1705" s="165">
        <f>(VLOOKUP(B1705,'P2 Origin'!$C$21:$M$176,6,0))*AJ1705</f>
        <v>0</v>
      </c>
      <c r="AL1705" s="166">
        <f t="shared" si="742"/>
        <v>0</v>
      </c>
      <c r="AM1705" s="165">
        <f>(VLOOKUP($B1705,'P2 Origin'!$C$21:$M$176,7,0))*AL1705</f>
        <v>0</v>
      </c>
      <c r="AN1705" s="166">
        <f t="shared" si="743"/>
        <v>39</v>
      </c>
      <c r="AO1705" s="165">
        <f>(VLOOKUP($B1705,'P2 Origin'!$C$21:$M$176,8,0))*AN1705</f>
        <v>0</v>
      </c>
      <c r="AP1705" s="166">
        <f t="shared" si="744"/>
        <v>0</v>
      </c>
      <c r="AQ1705" s="165">
        <f>(VLOOKUP($B1705,'P2 Origin'!$C$21:$M$176,9,0))*AP1705</f>
        <v>0</v>
      </c>
      <c r="AR1705" s="155">
        <f t="shared" si="756"/>
        <v>1</v>
      </c>
      <c r="AS1705" s="164">
        <f>(VLOOKUP(B1705,'P2 Origin'!$C$21:$M$176,10,0))*K1705</f>
        <v>0</v>
      </c>
      <c r="AT1705" s="164">
        <f>(VLOOKUP(B1705,'P2 Origin'!$C$21:$M$176,11,0))*J1705</f>
        <v>0</v>
      </c>
      <c r="AU1705" s="167">
        <v>39</v>
      </c>
      <c r="AV1705" s="168">
        <v>39</v>
      </c>
      <c r="AW1705" s="169">
        <v>0</v>
      </c>
      <c r="AX1705" s="170">
        <f>IF(AU1705&gt;=0.1,'P3 Bureaumarge zee- en luchtvr.'!$D$12,0)</f>
        <v>0</v>
      </c>
      <c r="AY1705" s="163">
        <f t="shared" si="745"/>
        <v>0</v>
      </c>
      <c r="AZ1705" s="157" t="str">
        <f>VLOOKUP(D1705,'P4 Destination'!$C$21:$O$176,13,0)</f>
        <v>USD</v>
      </c>
      <c r="BA1705" s="164">
        <f t="shared" si="746"/>
        <v>0</v>
      </c>
      <c r="BB1705" s="171">
        <f>IF(AU1705&gt;0.1,(VLOOKUP(D1705,'P4 Destination'!$C$21:$M$176,3,0))*I1705,0)</f>
        <v>0</v>
      </c>
      <c r="BC1705" s="172">
        <f t="shared" si="747"/>
        <v>0</v>
      </c>
      <c r="BD1705" s="171">
        <f>(VLOOKUP($D1705,'P4 Destination'!$C$21:$M$176,4,0))*BC1705</f>
        <v>0</v>
      </c>
      <c r="BE1705" s="172">
        <f t="shared" si="748"/>
        <v>0</v>
      </c>
      <c r="BF1705" s="171">
        <f>(VLOOKUP($D1705,'P4 Destination'!$C$21:$M$176,5,0))*BE1705</f>
        <v>0</v>
      </c>
      <c r="BG1705" s="172">
        <f t="shared" si="749"/>
        <v>0</v>
      </c>
      <c r="BH1705" s="171">
        <f>(VLOOKUP($D1705,'P4 Destination'!$C$21:$M$176,6,0))*BG1705</f>
        <v>0</v>
      </c>
      <c r="BI1705" s="172">
        <f t="shared" si="750"/>
        <v>0</v>
      </c>
      <c r="BJ1705" s="171">
        <f>(VLOOKUP($D1705,'P4 Destination'!$C$21:$M$176,7,0))*BI1705</f>
        <v>0</v>
      </c>
      <c r="BK1705" s="172">
        <f t="shared" si="751"/>
        <v>39</v>
      </c>
      <c r="BL1705" s="171">
        <f>(VLOOKUP($D1705,'P4 Destination'!$C$21:$M$176,8,0))*BK1705</f>
        <v>0</v>
      </c>
      <c r="BM1705" s="172">
        <f t="shared" si="752"/>
        <v>0</v>
      </c>
      <c r="BN1705" s="171">
        <f>(VLOOKUP($D1705,'P4 Destination'!$C$21:$M$176,9,0))*BM1705</f>
        <v>0</v>
      </c>
      <c r="BO1705" s="154">
        <f t="shared" si="757"/>
        <v>1</v>
      </c>
      <c r="BP1705" s="171">
        <f>(VLOOKUP(D1705,'P4 Destination'!$C$21:$M$176,10,0))*K1705</f>
        <v>0</v>
      </c>
      <c r="BQ1705" s="171">
        <f>(VLOOKUP(D1705,'P4 Destination'!$C$21:$M$176,11,0))*J1705</f>
        <v>0</v>
      </c>
      <c r="BR1705" s="173">
        <f t="shared" si="753"/>
        <v>0</v>
      </c>
      <c r="BS1705" s="173">
        <f>(AV1705*2500)*'P6 Verzekering'!$E$11</f>
        <v>0</v>
      </c>
      <c r="BT1705" s="173">
        <f>(AW1705*2500)*'P6 Verzekering'!$E$12</f>
        <v>0</v>
      </c>
      <c r="BU1705" s="173">
        <f>(L1705*2500)*'P6 Verzekering'!$E$13</f>
        <v>0</v>
      </c>
      <c r="BV1705" s="173">
        <f t="shared" si="754"/>
        <v>0</v>
      </c>
      <c r="BW1705"/>
      <c r="BX1705"/>
    </row>
    <row r="1706" spans="1:76">
      <c r="A1706" s="152" t="s">
        <v>2763</v>
      </c>
      <c r="B1706" s="152" t="s">
        <v>416</v>
      </c>
      <c r="C1706" s="152" t="s">
        <v>415</v>
      </c>
      <c r="D1706" s="152" t="s">
        <v>320</v>
      </c>
      <c r="E1706" s="152" t="s">
        <v>319</v>
      </c>
      <c r="F1706" s="153">
        <f t="shared" si="730"/>
        <v>4</v>
      </c>
      <c r="G1706" s="154">
        <v>1</v>
      </c>
      <c r="H1706" s="154">
        <f>IFERROR(VLOOKUP(B1706,'P2 Origin'!$C$21:$Q$176,15,FALSE),0)</f>
        <v>0</v>
      </c>
      <c r="I1706" s="154">
        <f>IFERROR(VLOOKUP(D1706,'P4 Destination'!$C$21:$Q$176,15,FALSE),0)</f>
        <v>0</v>
      </c>
      <c r="J1706" s="155"/>
      <c r="K1706" s="155">
        <v>1</v>
      </c>
      <c r="L1706" s="156">
        <v>0</v>
      </c>
      <c r="M1706" s="155">
        <v>0</v>
      </c>
      <c r="N1706" s="155">
        <v>0</v>
      </c>
      <c r="O1706" s="157">
        <f t="shared" si="731"/>
        <v>0</v>
      </c>
      <c r="P1706" s="158">
        <f t="shared" si="732"/>
        <v>0</v>
      </c>
      <c r="Q1706" s="159">
        <f>IFERROR(VLOOKUP(N1706,'P1 Intra-Europees'!$A$15:$H$25,3,0),0)*P1706</f>
        <v>0</v>
      </c>
      <c r="R1706" s="160">
        <f t="shared" si="733"/>
        <v>0</v>
      </c>
      <c r="S1706" s="159">
        <f>IFERROR(VLOOKUP(N1706,'P1 Intra-Europees'!$A$15:$H$25,4,0),0)*R1706</f>
        <v>0</v>
      </c>
      <c r="T1706" s="160">
        <f t="shared" si="734"/>
        <v>0</v>
      </c>
      <c r="U1706" s="159">
        <f>IFERROR(VLOOKUP(N1706,'P1 Intra-Europees'!$A$15:$H$25,5,0),0)*T1706</f>
        <v>0</v>
      </c>
      <c r="V1706" s="160">
        <f t="shared" si="735"/>
        <v>0</v>
      </c>
      <c r="W1706" s="159">
        <f>IFERROR(VLOOKUP(N1706,'P1 Intra-Europees'!$A$15:$H$25,6,0),0)*V1706</f>
        <v>0</v>
      </c>
      <c r="X1706" s="160">
        <f t="shared" si="736"/>
        <v>0</v>
      </c>
      <c r="Y1706" s="159">
        <f>IFERROR(VLOOKUP(N1706,'P1 Intra-Europees'!$A$15:$H$25,7,0),0)*X1706</f>
        <v>0</v>
      </c>
      <c r="Z1706" s="161">
        <f t="shared" si="737"/>
        <v>0</v>
      </c>
      <c r="AA1706" s="162">
        <f>IFERROR(VLOOKUP(N1706,'P1 Intra-Europees'!$A$15:$H$25,8,0),0)*Z1706</f>
        <v>0</v>
      </c>
      <c r="AB1706" s="163">
        <f t="shared" si="738"/>
        <v>0</v>
      </c>
      <c r="AC1706" s="157" t="str">
        <f>VLOOKUP(B1706,'P2 Origin'!$C$21:$O$176,13,0)</f>
        <v>USD</v>
      </c>
      <c r="AD1706" s="164">
        <f t="shared" si="739"/>
        <v>0</v>
      </c>
      <c r="AE1706" s="165">
        <f>IF(AU1706&gt;0.1,VLOOKUP(B1706,'P2 Origin'!$C$21:$M$176,3,0)*H1706,0)</f>
        <v>0</v>
      </c>
      <c r="AF1706" s="166">
        <f t="shared" si="740"/>
        <v>4</v>
      </c>
      <c r="AG1706" s="165">
        <f>(VLOOKUP(B1706,'P2 Origin'!$C$21:$M$176,4,0))*AF1706</f>
        <v>0</v>
      </c>
      <c r="AH1706" s="166">
        <f t="shared" si="741"/>
        <v>0</v>
      </c>
      <c r="AI1706" s="165">
        <f>(VLOOKUP(B1706,'P2 Origin'!$C$21:$M$176,5,0))*AH1706</f>
        <v>0</v>
      </c>
      <c r="AJ1706" s="166">
        <f t="shared" si="755"/>
        <v>0</v>
      </c>
      <c r="AK1706" s="165">
        <f>(VLOOKUP(B1706,'P2 Origin'!$C$21:$M$176,6,0))*AJ1706</f>
        <v>0</v>
      </c>
      <c r="AL1706" s="166">
        <f t="shared" si="742"/>
        <v>0</v>
      </c>
      <c r="AM1706" s="165">
        <f>(VLOOKUP($B1706,'P2 Origin'!$C$21:$M$176,7,0))*AL1706</f>
        <v>0</v>
      </c>
      <c r="AN1706" s="166">
        <f t="shared" si="743"/>
        <v>0</v>
      </c>
      <c r="AO1706" s="165">
        <f>(VLOOKUP($B1706,'P2 Origin'!$C$21:$M$176,8,0))*AN1706</f>
        <v>0</v>
      </c>
      <c r="AP1706" s="166">
        <f t="shared" si="744"/>
        <v>0</v>
      </c>
      <c r="AQ1706" s="165">
        <f>(VLOOKUP($B1706,'P2 Origin'!$C$21:$M$176,9,0))*AP1706</f>
        <v>0</v>
      </c>
      <c r="AR1706" s="155">
        <f t="shared" si="756"/>
        <v>1</v>
      </c>
      <c r="AS1706" s="164">
        <f>(VLOOKUP(B1706,'P2 Origin'!$C$21:$M$176,10,0))*K1706</f>
        <v>0</v>
      </c>
      <c r="AT1706" s="164">
        <f>(VLOOKUP(B1706,'P2 Origin'!$C$21:$M$176,11,0))*J1706</f>
        <v>0</v>
      </c>
      <c r="AU1706" s="167">
        <v>4</v>
      </c>
      <c r="AV1706" s="168">
        <v>4</v>
      </c>
      <c r="AW1706" s="169">
        <v>0</v>
      </c>
      <c r="AX1706" s="170">
        <f>IF(AU1706&gt;=0.1,'P3 Bureaumarge zee- en luchtvr.'!$D$12,0)</f>
        <v>0</v>
      </c>
      <c r="AY1706" s="163">
        <f t="shared" si="745"/>
        <v>0</v>
      </c>
      <c r="AZ1706" s="157" t="str">
        <f>VLOOKUP(D1706,'P4 Destination'!$C$21:$O$176,13,0)</f>
        <v>USD</v>
      </c>
      <c r="BA1706" s="164">
        <f t="shared" si="746"/>
        <v>0</v>
      </c>
      <c r="BB1706" s="171">
        <f>IF(AU1706&gt;0.1,(VLOOKUP(D1706,'P4 Destination'!$C$21:$M$176,3,0))*I1706,0)</f>
        <v>0</v>
      </c>
      <c r="BC1706" s="172">
        <f t="shared" si="747"/>
        <v>4</v>
      </c>
      <c r="BD1706" s="171">
        <f>(VLOOKUP($D1706,'P4 Destination'!$C$21:$M$176,4,0))*BC1706</f>
        <v>0</v>
      </c>
      <c r="BE1706" s="172">
        <f t="shared" si="748"/>
        <v>0</v>
      </c>
      <c r="BF1706" s="171">
        <f>(VLOOKUP($D1706,'P4 Destination'!$C$21:$M$176,5,0))*BE1706</f>
        <v>0</v>
      </c>
      <c r="BG1706" s="172">
        <f t="shared" si="749"/>
        <v>0</v>
      </c>
      <c r="BH1706" s="171">
        <f>(VLOOKUP($D1706,'P4 Destination'!$C$21:$M$176,6,0))*BG1706</f>
        <v>0</v>
      </c>
      <c r="BI1706" s="172">
        <f t="shared" si="750"/>
        <v>0</v>
      </c>
      <c r="BJ1706" s="171">
        <f>(VLOOKUP($D1706,'P4 Destination'!$C$21:$M$176,7,0))*BI1706</f>
        <v>0</v>
      </c>
      <c r="BK1706" s="172">
        <f t="shared" si="751"/>
        <v>0</v>
      </c>
      <c r="BL1706" s="171">
        <f>(VLOOKUP($D1706,'P4 Destination'!$C$21:$M$176,8,0))*BK1706</f>
        <v>0</v>
      </c>
      <c r="BM1706" s="172">
        <f t="shared" si="752"/>
        <v>0</v>
      </c>
      <c r="BN1706" s="171">
        <f>(VLOOKUP($D1706,'P4 Destination'!$C$21:$M$176,9,0))*BM1706</f>
        <v>0</v>
      </c>
      <c r="BO1706" s="154">
        <f t="shared" si="757"/>
        <v>1</v>
      </c>
      <c r="BP1706" s="171">
        <f>(VLOOKUP(D1706,'P4 Destination'!$C$21:$M$176,10,0))*K1706</f>
        <v>0</v>
      </c>
      <c r="BQ1706" s="171">
        <f>(VLOOKUP(D1706,'P4 Destination'!$C$21:$M$176,11,0))*J1706</f>
        <v>0</v>
      </c>
      <c r="BR1706" s="173">
        <f t="shared" si="753"/>
        <v>0</v>
      </c>
      <c r="BS1706" s="173">
        <f>(AV1706*2500)*'P6 Verzekering'!$E$11</f>
        <v>0</v>
      </c>
      <c r="BT1706" s="173">
        <f>(AW1706*2500)*'P6 Verzekering'!$E$12</f>
        <v>0</v>
      </c>
      <c r="BU1706" s="173">
        <f>(L1706*2500)*'P6 Verzekering'!$E$13</f>
        <v>0</v>
      </c>
      <c r="BV1706" s="173">
        <f t="shared" si="754"/>
        <v>0</v>
      </c>
      <c r="BW1706"/>
      <c r="BX1706"/>
    </row>
    <row r="1707" spans="1:76">
      <c r="A1707" s="152" t="s">
        <v>2765</v>
      </c>
      <c r="B1707" s="152" t="s">
        <v>416</v>
      </c>
      <c r="C1707" s="152" t="s">
        <v>415</v>
      </c>
      <c r="D1707" s="152" t="s">
        <v>320</v>
      </c>
      <c r="E1707" s="152" t="s">
        <v>319</v>
      </c>
      <c r="F1707" s="153">
        <f t="shared" si="730"/>
        <v>33</v>
      </c>
      <c r="G1707" s="154">
        <v>1</v>
      </c>
      <c r="H1707" s="154">
        <f>IFERROR(VLOOKUP(B1707,'P2 Origin'!$C$21:$Q$176,15,FALSE),0)</f>
        <v>0</v>
      </c>
      <c r="I1707" s="154">
        <f>IFERROR(VLOOKUP(D1707,'P4 Destination'!$C$21:$Q$176,15,FALSE),0)</f>
        <v>0</v>
      </c>
      <c r="J1707" s="155"/>
      <c r="K1707" s="155">
        <v>1</v>
      </c>
      <c r="L1707" s="156">
        <v>0</v>
      </c>
      <c r="M1707" s="155">
        <v>0</v>
      </c>
      <c r="N1707" s="155">
        <v>0</v>
      </c>
      <c r="O1707" s="157">
        <f t="shared" si="731"/>
        <v>0</v>
      </c>
      <c r="P1707" s="158">
        <f t="shared" si="732"/>
        <v>0</v>
      </c>
      <c r="Q1707" s="159">
        <f>IFERROR(VLOOKUP(N1707,'P1 Intra-Europees'!$A$15:$H$25,3,0),0)*P1707</f>
        <v>0</v>
      </c>
      <c r="R1707" s="160">
        <f t="shared" si="733"/>
        <v>0</v>
      </c>
      <c r="S1707" s="159">
        <f>IFERROR(VLOOKUP(N1707,'P1 Intra-Europees'!$A$15:$H$25,4,0),0)*R1707</f>
        <v>0</v>
      </c>
      <c r="T1707" s="160">
        <f t="shared" si="734"/>
        <v>0</v>
      </c>
      <c r="U1707" s="159">
        <f>IFERROR(VLOOKUP(N1707,'P1 Intra-Europees'!$A$15:$H$25,5,0),0)*T1707</f>
        <v>0</v>
      </c>
      <c r="V1707" s="160">
        <f t="shared" si="735"/>
        <v>0</v>
      </c>
      <c r="W1707" s="159">
        <f>IFERROR(VLOOKUP(N1707,'P1 Intra-Europees'!$A$15:$H$25,6,0),0)*V1707</f>
        <v>0</v>
      </c>
      <c r="X1707" s="160">
        <f t="shared" si="736"/>
        <v>0</v>
      </c>
      <c r="Y1707" s="159">
        <f>IFERROR(VLOOKUP(N1707,'P1 Intra-Europees'!$A$15:$H$25,7,0),0)*X1707</f>
        <v>0</v>
      </c>
      <c r="Z1707" s="161">
        <f t="shared" si="737"/>
        <v>0</v>
      </c>
      <c r="AA1707" s="162">
        <f>IFERROR(VLOOKUP(N1707,'P1 Intra-Europees'!$A$15:$H$25,8,0),0)*Z1707</f>
        <v>0</v>
      </c>
      <c r="AB1707" s="163">
        <f t="shared" si="738"/>
        <v>0</v>
      </c>
      <c r="AC1707" s="157" t="str">
        <f>VLOOKUP(B1707,'P2 Origin'!$C$21:$O$176,13,0)</f>
        <v>USD</v>
      </c>
      <c r="AD1707" s="164">
        <f t="shared" si="739"/>
        <v>0</v>
      </c>
      <c r="AE1707" s="165">
        <f>IF(AU1707&gt;0.1,VLOOKUP(B1707,'P2 Origin'!$C$21:$M$176,3,0)*H1707,0)</f>
        <v>0</v>
      </c>
      <c r="AF1707" s="166">
        <f t="shared" si="740"/>
        <v>0</v>
      </c>
      <c r="AG1707" s="165">
        <f>(VLOOKUP(B1707,'P2 Origin'!$C$21:$M$176,4,0))*AF1707</f>
        <v>0</v>
      </c>
      <c r="AH1707" s="166">
        <f t="shared" si="741"/>
        <v>0</v>
      </c>
      <c r="AI1707" s="165">
        <f>(VLOOKUP(B1707,'P2 Origin'!$C$21:$M$176,5,0))*AH1707</f>
        <v>0</v>
      </c>
      <c r="AJ1707" s="166">
        <f t="shared" si="755"/>
        <v>0</v>
      </c>
      <c r="AK1707" s="165">
        <f>(VLOOKUP(B1707,'P2 Origin'!$C$21:$M$176,6,0))*AJ1707</f>
        <v>0</v>
      </c>
      <c r="AL1707" s="166">
        <f t="shared" si="742"/>
        <v>33</v>
      </c>
      <c r="AM1707" s="165">
        <f>(VLOOKUP($B1707,'P2 Origin'!$C$21:$M$176,7,0))*AL1707</f>
        <v>0</v>
      </c>
      <c r="AN1707" s="166">
        <f t="shared" si="743"/>
        <v>0</v>
      </c>
      <c r="AO1707" s="165">
        <f>(VLOOKUP($B1707,'P2 Origin'!$C$21:$M$176,8,0))*AN1707</f>
        <v>0</v>
      </c>
      <c r="AP1707" s="166">
        <f t="shared" si="744"/>
        <v>0</v>
      </c>
      <c r="AQ1707" s="165">
        <f>(VLOOKUP($B1707,'P2 Origin'!$C$21:$M$176,9,0))*AP1707</f>
        <v>0</v>
      </c>
      <c r="AR1707" s="155">
        <f t="shared" si="756"/>
        <v>1</v>
      </c>
      <c r="AS1707" s="164">
        <f>(VLOOKUP(B1707,'P2 Origin'!$C$21:$M$176,10,0))*K1707</f>
        <v>0</v>
      </c>
      <c r="AT1707" s="164">
        <f>(VLOOKUP(B1707,'P2 Origin'!$C$21:$M$176,11,0))*J1707</f>
        <v>0</v>
      </c>
      <c r="AU1707" s="167">
        <v>33</v>
      </c>
      <c r="AV1707" s="168">
        <v>33</v>
      </c>
      <c r="AW1707" s="169">
        <v>0</v>
      </c>
      <c r="AX1707" s="170">
        <f>IF(AU1707&gt;=0.1,'P3 Bureaumarge zee- en luchtvr.'!$D$12,0)</f>
        <v>0</v>
      </c>
      <c r="AY1707" s="163">
        <f t="shared" si="745"/>
        <v>0</v>
      </c>
      <c r="AZ1707" s="157" t="str">
        <f>VLOOKUP(D1707,'P4 Destination'!$C$21:$O$176,13,0)</f>
        <v>USD</v>
      </c>
      <c r="BA1707" s="164">
        <f t="shared" si="746"/>
        <v>0</v>
      </c>
      <c r="BB1707" s="171">
        <f>IF(AU1707&gt;0.1,(VLOOKUP(D1707,'P4 Destination'!$C$21:$M$176,3,0))*I1707,0)</f>
        <v>0</v>
      </c>
      <c r="BC1707" s="172">
        <f t="shared" si="747"/>
        <v>0</v>
      </c>
      <c r="BD1707" s="171">
        <f>(VLOOKUP($D1707,'P4 Destination'!$C$21:$M$176,4,0))*BC1707</f>
        <v>0</v>
      </c>
      <c r="BE1707" s="172">
        <f t="shared" si="748"/>
        <v>0</v>
      </c>
      <c r="BF1707" s="171">
        <f>(VLOOKUP($D1707,'P4 Destination'!$C$21:$M$176,5,0))*BE1707</f>
        <v>0</v>
      </c>
      <c r="BG1707" s="172">
        <f t="shared" si="749"/>
        <v>0</v>
      </c>
      <c r="BH1707" s="171">
        <f>(VLOOKUP($D1707,'P4 Destination'!$C$21:$M$176,6,0))*BG1707</f>
        <v>0</v>
      </c>
      <c r="BI1707" s="172">
        <f t="shared" si="750"/>
        <v>33</v>
      </c>
      <c r="BJ1707" s="171">
        <f>(VLOOKUP($D1707,'P4 Destination'!$C$21:$M$176,7,0))*BI1707</f>
        <v>0</v>
      </c>
      <c r="BK1707" s="172">
        <f t="shared" si="751"/>
        <v>0</v>
      </c>
      <c r="BL1707" s="171">
        <f>(VLOOKUP($D1707,'P4 Destination'!$C$21:$M$176,8,0))*BK1707</f>
        <v>0</v>
      </c>
      <c r="BM1707" s="172">
        <f t="shared" si="752"/>
        <v>0</v>
      </c>
      <c r="BN1707" s="171">
        <f>(VLOOKUP($D1707,'P4 Destination'!$C$21:$M$176,9,0))*BM1707</f>
        <v>0</v>
      </c>
      <c r="BO1707" s="154">
        <f t="shared" si="757"/>
        <v>1</v>
      </c>
      <c r="BP1707" s="171">
        <f>(VLOOKUP(D1707,'P4 Destination'!$C$21:$M$176,10,0))*K1707</f>
        <v>0</v>
      </c>
      <c r="BQ1707" s="171">
        <f>(VLOOKUP(D1707,'P4 Destination'!$C$21:$M$176,11,0))*J1707</f>
        <v>0</v>
      </c>
      <c r="BR1707" s="173">
        <f t="shared" si="753"/>
        <v>0</v>
      </c>
      <c r="BS1707" s="173">
        <f>(AV1707*2500)*'P6 Verzekering'!$E$11</f>
        <v>0</v>
      </c>
      <c r="BT1707" s="173">
        <f>(AW1707*2500)*'P6 Verzekering'!$E$12</f>
        <v>0</v>
      </c>
      <c r="BU1707" s="173">
        <f>(L1707*2500)*'P6 Verzekering'!$E$13</f>
        <v>0</v>
      </c>
      <c r="BV1707" s="173">
        <f t="shared" si="754"/>
        <v>0</v>
      </c>
      <c r="BW1707"/>
      <c r="BX1707"/>
    </row>
    <row r="1708" spans="1:76">
      <c r="A1708" s="152" t="s">
        <v>2767</v>
      </c>
      <c r="B1708" s="152" t="s">
        <v>416</v>
      </c>
      <c r="C1708" s="152" t="s">
        <v>415</v>
      </c>
      <c r="D1708" s="152" t="s">
        <v>320</v>
      </c>
      <c r="E1708" s="152" t="s">
        <v>319</v>
      </c>
      <c r="F1708" s="153">
        <f t="shared" si="730"/>
        <v>33</v>
      </c>
      <c r="G1708" s="154">
        <v>1</v>
      </c>
      <c r="H1708" s="154">
        <f>IFERROR(VLOOKUP(B1708,'P2 Origin'!$C$21:$Q$176,15,FALSE),0)</f>
        <v>0</v>
      </c>
      <c r="I1708" s="154">
        <f>IFERROR(VLOOKUP(D1708,'P4 Destination'!$C$21:$Q$176,15,FALSE),0)</f>
        <v>0</v>
      </c>
      <c r="J1708" s="155"/>
      <c r="K1708" s="155">
        <v>1</v>
      </c>
      <c r="L1708" s="156">
        <v>0</v>
      </c>
      <c r="M1708" s="155">
        <v>0</v>
      </c>
      <c r="N1708" s="155">
        <v>0</v>
      </c>
      <c r="O1708" s="157">
        <f t="shared" si="731"/>
        <v>0</v>
      </c>
      <c r="P1708" s="158">
        <f t="shared" si="732"/>
        <v>0</v>
      </c>
      <c r="Q1708" s="159">
        <f>IFERROR(VLOOKUP(N1708,'P1 Intra-Europees'!$A$15:$H$25,3,0),0)*P1708</f>
        <v>0</v>
      </c>
      <c r="R1708" s="160">
        <f t="shared" si="733"/>
        <v>0</v>
      </c>
      <c r="S1708" s="159">
        <f>IFERROR(VLOOKUP(N1708,'P1 Intra-Europees'!$A$15:$H$25,4,0),0)*R1708</f>
        <v>0</v>
      </c>
      <c r="T1708" s="160">
        <f t="shared" si="734"/>
        <v>0</v>
      </c>
      <c r="U1708" s="159">
        <f>IFERROR(VLOOKUP(N1708,'P1 Intra-Europees'!$A$15:$H$25,5,0),0)*T1708</f>
        <v>0</v>
      </c>
      <c r="V1708" s="160">
        <f t="shared" si="735"/>
        <v>0</v>
      </c>
      <c r="W1708" s="159">
        <f>IFERROR(VLOOKUP(N1708,'P1 Intra-Europees'!$A$15:$H$25,6,0),0)*V1708</f>
        <v>0</v>
      </c>
      <c r="X1708" s="160">
        <f t="shared" si="736"/>
        <v>0</v>
      </c>
      <c r="Y1708" s="159">
        <f>IFERROR(VLOOKUP(N1708,'P1 Intra-Europees'!$A$15:$H$25,7,0),0)*X1708</f>
        <v>0</v>
      </c>
      <c r="Z1708" s="161">
        <f t="shared" si="737"/>
        <v>0</v>
      </c>
      <c r="AA1708" s="162">
        <f>IFERROR(VLOOKUP(N1708,'P1 Intra-Europees'!$A$15:$H$25,8,0),0)*Z1708</f>
        <v>0</v>
      </c>
      <c r="AB1708" s="163">
        <f t="shared" si="738"/>
        <v>0</v>
      </c>
      <c r="AC1708" s="157" t="str">
        <f>VLOOKUP(B1708,'P2 Origin'!$C$21:$O$176,13,0)</f>
        <v>USD</v>
      </c>
      <c r="AD1708" s="164">
        <f t="shared" si="739"/>
        <v>0</v>
      </c>
      <c r="AE1708" s="165">
        <f>IF(AU1708&gt;0.1,VLOOKUP(B1708,'P2 Origin'!$C$21:$M$176,3,0)*H1708,0)</f>
        <v>0</v>
      </c>
      <c r="AF1708" s="166">
        <f t="shared" si="740"/>
        <v>0</v>
      </c>
      <c r="AG1708" s="165">
        <f>(VLOOKUP(B1708,'P2 Origin'!$C$21:$M$176,4,0))*AF1708</f>
        <v>0</v>
      </c>
      <c r="AH1708" s="166">
        <f t="shared" si="741"/>
        <v>0</v>
      </c>
      <c r="AI1708" s="165">
        <f>(VLOOKUP(B1708,'P2 Origin'!$C$21:$M$176,5,0))*AH1708</f>
        <v>0</v>
      </c>
      <c r="AJ1708" s="166">
        <f t="shared" si="755"/>
        <v>0</v>
      </c>
      <c r="AK1708" s="165">
        <f>(VLOOKUP(B1708,'P2 Origin'!$C$21:$M$176,6,0))*AJ1708</f>
        <v>0</v>
      </c>
      <c r="AL1708" s="166">
        <f t="shared" si="742"/>
        <v>33</v>
      </c>
      <c r="AM1708" s="165">
        <f>(VLOOKUP($B1708,'P2 Origin'!$C$21:$M$176,7,0))*AL1708</f>
        <v>0</v>
      </c>
      <c r="AN1708" s="166">
        <f t="shared" si="743"/>
        <v>0</v>
      </c>
      <c r="AO1708" s="165">
        <f>(VLOOKUP($B1708,'P2 Origin'!$C$21:$M$176,8,0))*AN1708</f>
        <v>0</v>
      </c>
      <c r="AP1708" s="166">
        <f t="shared" si="744"/>
        <v>0</v>
      </c>
      <c r="AQ1708" s="165">
        <f>(VLOOKUP($B1708,'P2 Origin'!$C$21:$M$176,9,0))*AP1708</f>
        <v>0</v>
      </c>
      <c r="AR1708" s="155">
        <f t="shared" si="756"/>
        <v>1</v>
      </c>
      <c r="AS1708" s="164">
        <f>(VLOOKUP(B1708,'P2 Origin'!$C$21:$M$176,10,0))*K1708</f>
        <v>0</v>
      </c>
      <c r="AT1708" s="164">
        <f>(VLOOKUP(B1708,'P2 Origin'!$C$21:$M$176,11,0))*J1708</f>
        <v>0</v>
      </c>
      <c r="AU1708" s="167">
        <v>33</v>
      </c>
      <c r="AV1708" s="168">
        <v>33</v>
      </c>
      <c r="AW1708" s="169">
        <v>0</v>
      </c>
      <c r="AX1708" s="170">
        <f>IF(AU1708&gt;=0.1,'P3 Bureaumarge zee- en luchtvr.'!$D$12,0)</f>
        <v>0</v>
      </c>
      <c r="AY1708" s="163">
        <f t="shared" si="745"/>
        <v>0</v>
      </c>
      <c r="AZ1708" s="157" t="str">
        <f>VLOOKUP(D1708,'P4 Destination'!$C$21:$O$176,13,0)</f>
        <v>USD</v>
      </c>
      <c r="BA1708" s="164">
        <f t="shared" si="746"/>
        <v>0</v>
      </c>
      <c r="BB1708" s="171">
        <f>IF(AU1708&gt;0.1,(VLOOKUP(D1708,'P4 Destination'!$C$21:$M$176,3,0))*I1708,0)</f>
        <v>0</v>
      </c>
      <c r="BC1708" s="172">
        <f t="shared" si="747"/>
        <v>0</v>
      </c>
      <c r="BD1708" s="171">
        <f>(VLOOKUP($D1708,'P4 Destination'!$C$21:$M$176,4,0))*BC1708</f>
        <v>0</v>
      </c>
      <c r="BE1708" s="172">
        <f t="shared" si="748"/>
        <v>0</v>
      </c>
      <c r="BF1708" s="171">
        <f>(VLOOKUP($D1708,'P4 Destination'!$C$21:$M$176,5,0))*BE1708</f>
        <v>0</v>
      </c>
      <c r="BG1708" s="172">
        <f t="shared" si="749"/>
        <v>0</v>
      </c>
      <c r="BH1708" s="171">
        <f>(VLOOKUP($D1708,'P4 Destination'!$C$21:$M$176,6,0))*BG1708</f>
        <v>0</v>
      </c>
      <c r="BI1708" s="172">
        <f t="shared" si="750"/>
        <v>33</v>
      </c>
      <c r="BJ1708" s="171">
        <f>(VLOOKUP($D1708,'P4 Destination'!$C$21:$M$176,7,0))*BI1708</f>
        <v>0</v>
      </c>
      <c r="BK1708" s="172">
        <f t="shared" si="751"/>
        <v>0</v>
      </c>
      <c r="BL1708" s="171">
        <f>(VLOOKUP($D1708,'P4 Destination'!$C$21:$M$176,8,0))*BK1708</f>
        <v>0</v>
      </c>
      <c r="BM1708" s="172">
        <f t="shared" si="752"/>
        <v>0</v>
      </c>
      <c r="BN1708" s="171">
        <f>(VLOOKUP($D1708,'P4 Destination'!$C$21:$M$176,9,0))*BM1708</f>
        <v>0</v>
      </c>
      <c r="BO1708" s="154">
        <f t="shared" si="757"/>
        <v>1</v>
      </c>
      <c r="BP1708" s="171">
        <f>(VLOOKUP(D1708,'P4 Destination'!$C$21:$M$176,10,0))*K1708</f>
        <v>0</v>
      </c>
      <c r="BQ1708" s="171">
        <f>(VLOOKUP(D1708,'P4 Destination'!$C$21:$M$176,11,0))*J1708</f>
        <v>0</v>
      </c>
      <c r="BR1708" s="173">
        <f t="shared" si="753"/>
        <v>0</v>
      </c>
      <c r="BS1708" s="173">
        <f>(AV1708*2500)*'P6 Verzekering'!$E$11</f>
        <v>0</v>
      </c>
      <c r="BT1708" s="173">
        <f>(AW1708*2500)*'P6 Verzekering'!$E$12</f>
        <v>0</v>
      </c>
      <c r="BU1708" s="173">
        <f>(L1708*2500)*'P6 Verzekering'!$E$13</f>
        <v>0</v>
      </c>
      <c r="BV1708" s="173">
        <f t="shared" si="754"/>
        <v>0</v>
      </c>
      <c r="BW1708"/>
      <c r="BX1708"/>
    </row>
    <row r="1709" spans="1:76">
      <c r="A1709" s="152" t="s">
        <v>2770</v>
      </c>
      <c r="B1709" s="152" t="s">
        <v>173</v>
      </c>
      <c r="C1709" s="152" t="s">
        <v>172</v>
      </c>
      <c r="D1709" s="152" t="s">
        <v>269</v>
      </c>
      <c r="E1709" s="152" t="s">
        <v>268</v>
      </c>
      <c r="F1709" s="153">
        <f t="shared" si="730"/>
        <v>45</v>
      </c>
      <c r="G1709" s="154">
        <v>1</v>
      </c>
      <c r="H1709" s="154">
        <f>IFERROR(VLOOKUP(B1709,'P2 Origin'!$C$21:$Q$176,15,FALSE),0)</f>
        <v>1</v>
      </c>
      <c r="I1709" s="154">
        <f>IFERROR(VLOOKUP(D1709,'P4 Destination'!$C$21:$Q$176,15,FALSE),0)</f>
        <v>0</v>
      </c>
      <c r="J1709" s="155"/>
      <c r="K1709" s="155">
        <v>1</v>
      </c>
      <c r="L1709" s="156">
        <v>0</v>
      </c>
      <c r="M1709" s="155">
        <v>0</v>
      </c>
      <c r="N1709" s="155">
        <v>0</v>
      </c>
      <c r="O1709" s="157">
        <f t="shared" si="731"/>
        <v>0</v>
      </c>
      <c r="P1709" s="158">
        <f t="shared" si="732"/>
        <v>0</v>
      </c>
      <c r="Q1709" s="159">
        <f>IFERROR(VLOOKUP(N1709,'P1 Intra-Europees'!$A$15:$H$25,3,0),0)*P1709</f>
        <v>0</v>
      </c>
      <c r="R1709" s="160">
        <f t="shared" si="733"/>
        <v>0</v>
      </c>
      <c r="S1709" s="159">
        <f>IFERROR(VLOOKUP(N1709,'P1 Intra-Europees'!$A$15:$H$25,4,0),0)*R1709</f>
        <v>0</v>
      </c>
      <c r="T1709" s="160">
        <f t="shared" si="734"/>
        <v>0</v>
      </c>
      <c r="U1709" s="159">
        <f>IFERROR(VLOOKUP(N1709,'P1 Intra-Europees'!$A$15:$H$25,5,0),0)*T1709</f>
        <v>0</v>
      </c>
      <c r="V1709" s="160">
        <f t="shared" si="735"/>
        <v>0</v>
      </c>
      <c r="W1709" s="159">
        <f>IFERROR(VLOOKUP(N1709,'P1 Intra-Europees'!$A$15:$H$25,6,0),0)*V1709</f>
        <v>0</v>
      </c>
      <c r="X1709" s="160">
        <f t="shared" si="736"/>
        <v>0</v>
      </c>
      <c r="Y1709" s="159">
        <f>IFERROR(VLOOKUP(N1709,'P1 Intra-Europees'!$A$15:$H$25,7,0),0)*X1709</f>
        <v>0</v>
      </c>
      <c r="Z1709" s="161">
        <f t="shared" si="737"/>
        <v>0</v>
      </c>
      <c r="AA1709" s="162">
        <f>IFERROR(VLOOKUP(N1709,'P1 Intra-Europees'!$A$15:$H$25,8,0),0)*Z1709</f>
        <v>0</v>
      </c>
      <c r="AB1709" s="163">
        <f t="shared" si="738"/>
        <v>0</v>
      </c>
      <c r="AC1709" s="157" t="str">
        <f>VLOOKUP(B1709,'P2 Origin'!$C$21:$O$176,13,0)</f>
        <v>EUR</v>
      </c>
      <c r="AD1709" s="164">
        <f t="shared" si="739"/>
        <v>0</v>
      </c>
      <c r="AE1709" s="165">
        <f>IF(AU1709&gt;0.1,VLOOKUP(B1709,'P2 Origin'!$C$21:$M$176,3,0)*H1709,0)</f>
        <v>0</v>
      </c>
      <c r="AF1709" s="166">
        <f t="shared" si="740"/>
        <v>0</v>
      </c>
      <c r="AG1709" s="165">
        <f>(VLOOKUP(B1709,'P2 Origin'!$C$21:$M$176,4,0))*AF1709</f>
        <v>0</v>
      </c>
      <c r="AH1709" s="166">
        <f t="shared" si="741"/>
        <v>0</v>
      </c>
      <c r="AI1709" s="165">
        <f>(VLOOKUP(B1709,'P2 Origin'!$C$21:$M$176,5,0))*AH1709</f>
        <v>0</v>
      </c>
      <c r="AJ1709" s="166">
        <f t="shared" si="755"/>
        <v>0</v>
      </c>
      <c r="AK1709" s="165">
        <f>(VLOOKUP(B1709,'P2 Origin'!$C$21:$M$176,6,0))*AJ1709</f>
        <v>0</v>
      </c>
      <c r="AL1709" s="166">
        <f t="shared" si="742"/>
        <v>0</v>
      </c>
      <c r="AM1709" s="165">
        <f>(VLOOKUP($B1709,'P2 Origin'!$C$21:$M$176,7,0))*AL1709</f>
        <v>0</v>
      </c>
      <c r="AN1709" s="166">
        <f t="shared" si="743"/>
        <v>45</v>
      </c>
      <c r="AO1709" s="165">
        <f>(VLOOKUP($B1709,'P2 Origin'!$C$21:$M$176,8,0))*AN1709</f>
        <v>0</v>
      </c>
      <c r="AP1709" s="166">
        <f t="shared" si="744"/>
        <v>0</v>
      </c>
      <c r="AQ1709" s="165">
        <f>(VLOOKUP($B1709,'P2 Origin'!$C$21:$M$176,9,0))*AP1709</f>
        <v>0</v>
      </c>
      <c r="AR1709" s="155">
        <f t="shared" si="756"/>
        <v>1</v>
      </c>
      <c r="AS1709" s="164">
        <f>(VLOOKUP(B1709,'P2 Origin'!$C$21:$M$176,10,0))*K1709</f>
        <v>0</v>
      </c>
      <c r="AT1709" s="164">
        <f>(VLOOKUP(B1709,'P2 Origin'!$C$21:$M$176,11,0))*J1709</f>
        <v>0</v>
      </c>
      <c r="AU1709" s="167">
        <v>45</v>
      </c>
      <c r="AV1709" s="168">
        <v>45</v>
      </c>
      <c r="AW1709" s="169">
        <v>0</v>
      </c>
      <c r="AX1709" s="170">
        <f>IF(AU1709&gt;=0.1,'P3 Bureaumarge zee- en luchtvr.'!$D$12,0)</f>
        <v>0</v>
      </c>
      <c r="AY1709" s="163">
        <f t="shared" si="745"/>
        <v>0</v>
      </c>
      <c r="AZ1709" s="157" t="str">
        <f>VLOOKUP(D1709,'P4 Destination'!$C$21:$O$176,13,0)</f>
        <v>USD</v>
      </c>
      <c r="BA1709" s="164">
        <f t="shared" si="746"/>
        <v>0</v>
      </c>
      <c r="BB1709" s="171">
        <f>IF(AU1709&gt;0.1,(VLOOKUP(D1709,'P4 Destination'!$C$21:$M$176,3,0))*I1709,0)</f>
        <v>0</v>
      </c>
      <c r="BC1709" s="172">
        <f t="shared" si="747"/>
        <v>0</v>
      </c>
      <c r="BD1709" s="171">
        <f>(VLOOKUP($D1709,'P4 Destination'!$C$21:$M$176,4,0))*BC1709</f>
        <v>0</v>
      </c>
      <c r="BE1709" s="172">
        <f t="shared" si="748"/>
        <v>0</v>
      </c>
      <c r="BF1709" s="171">
        <f>(VLOOKUP($D1709,'P4 Destination'!$C$21:$M$176,5,0))*BE1709</f>
        <v>0</v>
      </c>
      <c r="BG1709" s="172">
        <f t="shared" si="749"/>
        <v>0</v>
      </c>
      <c r="BH1709" s="171">
        <f>(VLOOKUP($D1709,'P4 Destination'!$C$21:$M$176,6,0))*BG1709</f>
        <v>0</v>
      </c>
      <c r="BI1709" s="172">
        <f t="shared" si="750"/>
        <v>0</v>
      </c>
      <c r="BJ1709" s="171">
        <f>(VLOOKUP($D1709,'P4 Destination'!$C$21:$M$176,7,0))*BI1709</f>
        <v>0</v>
      </c>
      <c r="BK1709" s="172">
        <f t="shared" si="751"/>
        <v>45</v>
      </c>
      <c r="BL1709" s="171">
        <f>(VLOOKUP($D1709,'P4 Destination'!$C$21:$M$176,8,0))*BK1709</f>
        <v>0</v>
      </c>
      <c r="BM1709" s="172">
        <f t="shared" si="752"/>
        <v>0</v>
      </c>
      <c r="BN1709" s="171">
        <f>(VLOOKUP($D1709,'P4 Destination'!$C$21:$M$176,9,0))*BM1709</f>
        <v>0</v>
      </c>
      <c r="BO1709" s="154">
        <f t="shared" si="757"/>
        <v>1</v>
      </c>
      <c r="BP1709" s="171">
        <f>(VLOOKUP(D1709,'P4 Destination'!$C$21:$M$176,10,0))*K1709</f>
        <v>0</v>
      </c>
      <c r="BQ1709" s="171">
        <f>(VLOOKUP(D1709,'P4 Destination'!$C$21:$M$176,11,0))*J1709</f>
        <v>0</v>
      </c>
      <c r="BR1709" s="173">
        <f t="shared" si="753"/>
        <v>0</v>
      </c>
      <c r="BS1709" s="173">
        <f>(AV1709*2500)*'P6 Verzekering'!$E$11</f>
        <v>0</v>
      </c>
      <c r="BT1709" s="173">
        <f>(AW1709*2500)*'P6 Verzekering'!$E$12</f>
        <v>0</v>
      </c>
      <c r="BU1709" s="173">
        <f>(L1709*2500)*'P6 Verzekering'!$E$13</f>
        <v>0</v>
      </c>
      <c r="BV1709" s="173">
        <f t="shared" si="754"/>
        <v>0</v>
      </c>
      <c r="BW1709"/>
      <c r="BX1709"/>
    </row>
    <row r="1710" spans="1:76">
      <c r="A1710" s="152" t="s">
        <v>2796</v>
      </c>
      <c r="B1710" s="152" t="s">
        <v>173</v>
      </c>
      <c r="C1710" s="152" t="s">
        <v>172</v>
      </c>
      <c r="D1710" s="152" t="s">
        <v>331</v>
      </c>
      <c r="E1710" s="152" t="s">
        <v>330</v>
      </c>
      <c r="F1710" s="153">
        <f t="shared" si="730"/>
        <v>53</v>
      </c>
      <c r="G1710" s="154">
        <v>1</v>
      </c>
      <c r="H1710" s="154">
        <f>IFERROR(VLOOKUP(B1710,'P2 Origin'!$C$21:$Q$176,15,FALSE),0)</f>
        <v>1</v>
      </c>
      <c r="I1710" s="154">
        <f>IFERROR(VLOOKUP(D1710,'P4 Destination'!$C$21:$Q$176,15,FALSE),0)</f>
        <v>1</v>
      </c>
      <c r="J1710" s="155">
        <v>1</v>
      </c>
      <c r="K1710" s="155"/>
      <c r="L1710" s="156">
        <v>0</v>
      </c>
      <c r="M1710" s="155">
        <v>0</v>
      </c>
      <c r="N1710" s="155">
        <v>0</v>
      </c>
      <c r="O1710" s="157">
        <f t="shared" si="731"/>
        <v>0</v>
      </c>
      <c r="P1710" s="158">
        <f t="shared" si="732"/>
        <v>0</v>
      </c>
      <c r="Q1710" s="159">
        <f>IFERROR(VLOOKUP(N1710,'P1 Intra-Europees'!$A$15:$H$25,3,0),0)*P1710</f>
        <v>0</v>
      </c>
      <c r="R1710" s="160">
        <f t="shared" si="733"/>
        <v>0</v>
      </c>
      <c r="S1710" s="159">
        <f>IFERROR(VLOOKUP(N1710,'P1 Intra-Europees'!$A$15:$H$25,4,0),0)*R1710</f>
        <v>0</v>
      </c>
      <c r="T1710" s="160">
        <f t="shared" si="734"/>
        <v>0</v>
      </c>
      <c r="U1710" s="159">
        <f>IFERROR(VLOOKUP(N1710,'P1 Intra-Europees'!$A$15:$H$25,5,0),0)*T1710</f>
        <v>0</v>
      </c>
      <c r="V1710" s="160">
        <f t="shared" si="735"/>
        <v>0</v>
      </c>
      <c r="W1710" s="159">
        <f>IFERROR(VLOOKUP(N1710,'P1 Intra-Europees'!$A$15:$H$25,6,0),0)*V1710</f>
        <v>0</v>
      </c>
      <c r="X1710" s="160">
        <f t="shared" si="736"/>
        <v>0</v>
      </c>
      <c r="Y1710" s="159">
        <f>IFERROR(VLOOKUP(N1710,'P1 Intra-Europees'!$A$15:$H$25,7,0),0)*X1710</f>
        <v>0</v>
      </c>
      <c r="Z1710" s="161">
        <f t="shared" si="737"/>
        <v>0</v>
      </c>
      <c r="AA1710" s="162">
        <f>IFERROR(VLOOKUP(N1710,'P1 Intra-Europees'!$A$15:$H$25,8,0),0)*Z1710</f>
        <v>0</v>
      </c>
      <c r="AB1710" s="163">
        <f t="shared" si="738"/>
        <v>0</v>
      </c>
      <c r="AC1710" s="157" t="str">
        <f>VLOOKUP(B1710,'P2 Origin'!$C$21:$O$176,13,0)</f>
        <v>EUR</v>
      </c>
      <c r="AD1710" s="164">
        <f t="shared" si="739"/>
        <v>0</v>
      </c>
      <c r="AE1710" s="165">
        <f>IF(AU1710&gt;0.1,VLOOKUP(B1710,'P2 Origin'!$C$21:$M$176,3,0)*H1710,0)</f>
        <v>0</v>
      </c>
      <c r="AF1710" s="166">
        <f t="shared" si="740"/>
        <v>0</v>
      </c>
      <c r="AG1710" s="165">
        <f>(VLOOKUP(B1710,'P2 Origin'!$C$21:$M$176,4,0))*AF1710</f>
        <v>0</v>
      </c>
      <c r="AH1710" s="166">
        <f t="shared" si="741"/>
        <v>0</v>
      </c>
      <c r="AI1710" s="165">
        <f>(VLOOKUP(B1710,'P2 Origin'!$C$21:$M$176,5,0))*AH1710</f>
        <v>0</v>
      </c>
      <c r="AJ1710" s="166">
        <f t="shared" si="755"/>
        <v>0</v>
      </c>
      <c r="AK1710" s="165">
        <f>(VLOOKUP(B1710,'P2 Origin'!$C$21:$M$176,6,0))*AJ1710</f>
        <v>0</v>
      </c>
      <c r="AL1710" s="166">
        <f t="shared" si="742"/>
        <v>0</v>
      </c>
      <c r="AM1710" s="165">
        <f>(VLOOKUP($B1710,'P2 Origin'!$C$21:$M$176,7,0))*AL1710</f>
        <v>0</v>
      </c>
      <c r="AN1710" s="166">
        <f t="shared" si="743"/>
        <v>0</v>
      </c>
      <c r="AO1710" s="165">
        <f>(VLOOKUP($B1710,'P2 Origin'!$C$21:$M$176,8,0))*AN1710</f>
        <v>0</v>
      </c>
      <c r="AP1710" s="166">
        <f t="shared" si="744"/>
        <v>53</v>
      </c>
      <c r="AQ1710" s="165">
        <f>(VLOOKUP($B1710,'P2 Origin'!$C$21:$M$176,9,0))*AP1710</f>
        <v>0</v>
      </c>
      <c r="AR1710" s="155">
        <f t="shared" si="756"/>
        <v>1</v>
      </c>
      <c r="AS1710" s="164">
        <f>(VLOOKUP(B1710,'P2 Origin'!$C$21:$M$176,10,0))*K1710</f>
        <v>0</v>
      </c>
      <c r="AT1710" s="164">
        <f>(VLOOKUP(B1710,'P2 Origin'!$C$21:$M$176,11,0))*J1710</f>
        <v>0</v>
      </c>
      <c r="AU1710" s="167">
        <v>53</v>
      </c>
      <c r="AV1710" s="168">
        <v>53</v>
      </c>
      <c r="AW1710" s="169">
        <v>0</v>
      </c>
      <c r="AX1710" s="170">
        <f>IF(AU1710&gt;=0.1,'P3 Bureaumarge zee- en luchtvr.'!$D$12,0)</f>
        <v>0</v>
      </c>
      <c r="AY1710" s="163">
        <f t="shared" si="745"/>
        <v>0</v>
      </c>
      <c r="AZ1710" s="157" t="str">
        <f>VLOOKUP(D1710,'P4 Destination'!$C$21:$O$176,13,0)</f>
        <v>USD</v>
      </c>
      <c r="BA1710" s="164">
        <f t="shared" si="746"/>
        <v>0</v>
      </c>
      <c r="BB1710" s="171">
        <f>IF(AU1710&gt;0.1,(VLOOKUP(D1710,'P4 Destination'!$C$21:$M$176,3,0))*I1710,0)</f>
        <v>0</v>
      </c>
      <c r="BC1710" s="172">
        <f t="shared" si="747"/>
        <v>0</v>
      </c>
      <c r="BD1710" s="171">
        <f>(VLOOKUP($D1710,'P4 Destination'!$C$21:$M$176,4,0))*BC1710</f>
        <v>0</v>
      </c>
      <c r="BE1710" s="172">
        <f t="shared" si="748"/>
        <v>0</v>
      </c>
      <c r="BF1710" s="171">
        <f>(VLOOKUP($D1710,'P4 Destination'!$C$21:$M$176,5,0))*BE1710</f>
        <v>0</v>
      </c>
      <c r="BG1710" s="172">
        <f t="shared" si="749"/>
        <v>0</v>
      </c>
      <c r="BH1710" s="171">
        <f>(VLOOKUP($D1710,'P4 Destination'!$C$21:$M$176,6,0))*BG1710</f>
        <v>0</v>
      </c>
      <c r="BI1710" s="172">
        <f t="shared" si="750"/>
        <v>0</v>
      </c>
      <c r="BJ1710" s="171">
        <f>(VLOOKUP($D1710,'P4 Destination'!$C$21:$M$176,7,0))*BI1710</f>
        <v>0</v>
      </c>
      <c r="BK1710" s="172">
        <f t="shared" si="751"/>
        <v>0</v>
      </c>
      <c r="BL1710" s="171">
        <f>(VLOOKUP($D1710,'P4 Destination'!$C$21:$M$176,8,0))*BK1710</f>
        <v>0</v>
      </c>
      <c r="BM1710" s="172">
        <f t="shared" si="752"/>
        <v>53</v>
      </c>
      <c r="BN1710" s="171">
        <f>(VLOOKUP($D1710,'P4 Destination'!$C$21:$M$176,9,0))*BM1710</f>
        <v>0</v>
      </c>
      <c r="BO1710" s="154">
        <f t="shared" si="757"/>
        <v>1</v>
      </c>
      <c r="BP1710" s="171">
        <f>(VLOOKUP(D1710,'P4 Destination'!$C$21:$M$176,10,0))*K1710</f>
        <v>0</v>
      </c>
      <c r="BQ1710" s="171">
        <f>(VLOOKUP(D1710,'P4 Destination'!$C$21:$M$176,11,0))*J1710</f>
        <v>0</v>
      </c>
      <c r="BR1710" s="173">
        <f t="shared" si="753"/>
        <v>0</v>
      </c>
      <c r="BS1710" s="173">
        <f>(AV1710*2500)*'P6 Verzekering'!$E$11</f>
        <v>0</v>
      </c>
      <c r="BT1710" s="173">
        <f>(AW1710*2500)*'P6 Verzekering'!$E$12</f>
        <v>0</v>
      </c>
      <c r="BU1710" s="173">
        <f>(L1710*2500)*'P6 Verzekering'!$E$13</f>
        <v>0</v>
      </c>
      <c r="BV1710" s="173">
        <f t="shared" si="754"/>
        <v>0</v>
      </c>
      <c r="BW1710"/>
      <c r="BX1710"/>
    </row>
    <row r="1711" spans="1:76">
      <c r="A1711" s="152" t="s">
        <v>2808</v>
      </c>
      <c r="B1711" s="152" t="s">
        <v>420</v>
      </c>
      <c r="C1711" s="152" t="s">
        <v>418</v>
      </c>
      <c r="D1711" s="152" t="s">
        <v>219</v>
      </c>
      <c r="E1711" s="152" t="s">
        <v>219</v>
      </c>
      <c r="F1711" s="153">
        <f t="shared" si="730"/>
        <v>59</v>
      </c>
      <c r="G1711" s="154">
        <v>1</v>
      </c>
      <c r="H1711" s="154">
        <f>IFERROR(VLOOKUP(B1711,'P2 Origin'!$C$21:$Q$176,15,FALSE),0)</f>
        <v>0</v>
      </c>
      <c r="I1711" s="154">
        <f>IFERROR(VLOOKUP(D1711,'P4 Destination'!$C$21:$Q$176,15,FALSE),0)</f>
        <v>0</v>
      </c>
      <c r="J1711" s="155"/>
      <c r="K1711" s="155">
        <v>1</v>
      </c>
      <c r="L1711" s="156">
        <v>0</v>
      </c>
      <c r="M1711" s="155">
        <v>0</v>
      </c>
      <c r="N1711" s="155">
        <v>0</v>
      </c>
      <c r="O1711" s="157">
        <f t="shared" si="731"/>
        <v>0</v>
      </c>
      <c r="P1711" s="158">
        <f t="shared" si="732"/>
        <v>0</v>
      </c>
      <c r="Q1711" s="159">
        <f>IFERROR(VLOOKUP(N1711,'P1 Intra-Europees'!$A$15:$H$25,3,0),0)*P1711</f>
        <v>0</v>
      </c>
      <c r="R1711" s="160">
        <f t="shared" si="733"/>
        <v>0</v>
      </c>
      <c r="S1711" s="159">
        <f>IFERROR(VLOOKUP(N1711,'P1 Intra-Europees'!$A$15:$H$25,4,0),0)*R1711</f>
        <v>0</v>
      </c>
      <c r="T1711" s="160">
        <f t="shared" si="734"/>
        <v>0</v>
      </c>
      <c r="U1711" s="159">
        <f>IFERROR(VLOOKUP(N1711,'P1 Intra-Europees'!$A$15:$H$25,5,0),0)*T1711</f>
        <v>0</v>
      </c>
      <c r="V1711" s="160">
        <f t="shared" si="735"/>
        <v>0</v>
      </c>
      <c r="W1711" s="159">
        <f>IFERROR(VLOOKUP(N1711,'P1 Intra-Europees'!$A$15:$H$25,6,0),0)*V1711</f>
        <v>0</v>
      </c>
      <c r="X1711" s="160">
        <f t="shared" si="736"/>
        <v>0</v>
      </c>
      <c r="Y1711" s="159">
        <f>IFERROR(VLOOKUP(N1711,'P1 Intra-Europees'!$A$15:$H$25,7,0),0)*X1711</f>
        <v>0</v>
      </c>
      <c r="Z1711" s="161">
        <f t="shared" si="737"/>
        <v>0</v>
      </c>
      <c r="AA1711" s="162">
        <f>IFERROR(VLOOKUP(N1711,'P1 Intra-Europees'!$A$15:$H$25,8,0),0)*Z1711</f>
        <v>0</v>
      </c>
      <c r="AB1711" s="163">
        <f t="shared" si="738"/>
        <v>0</v>
      </c>
      <c r="AC1711" s="157" t="str">
        <f>VLOOKUP(B1711,'P2 Origin'!$C$21:$O$176,13,0)</f>
        <v>USD</v>
      </c>
      <c r="AD1711" s="164">
        <f t="shared" si="739"/>
        <v>0</v>
      </c>
      <c r="AE1711" s="165">
        <f>IF(AU1711&gt;0.1,VLOOKUP(B1711,'P2 Origin'!$C$21:$M$176,3,0)*H1711,0)</f>
        <v>0</v>
      </c>
      <c r="AF1711" s="166">
        <f t="shared" si="740"/>
        <v>0</v>
      </c>
      <c r="AG1711" s="165">
        <f>(VLOOKUP(B1711,'P2 Origin'!$C$21:$M$176,4,0))*AF1711</f>
        <v>0</v>
      </c>
      <c r="AH1711" s="166">
        <f t="shared" si="741"/>
        <v>0</v>
      </c>
      <c r="AI1711" s="165">
        <f>(VLOOKUP(B1711,'P2 Origin'!$C$21:$M$176,5,0))*AH1711</f>
        <v>0</v>
      </c>
      <c r="AJ1711" s="166">
        <f t="shared" si="755"/>
        <v>0</v>
      </c>
      <c r="AK1711" s="165">
        <f>(VLOOKUP(B1711,'P2 Origin'!$C$21:$M$176,6,0))*AJ1711</f>
        <v>0</v>
      </c>
      <c r="AL1711" s="166">
        <f t="shared" si="742"/>
        <v>0</v>
      </c>
      <c r="AM1711" s="165">
        <f>(VLOOKUP($B1711,'P2 Origin'!$C$21:$M$176,7,0))*AL1711</f>
        <v>0</v>
      </c>
      <c r="AN1711" s="166">
        <f t="shared" si="743"/>
        <v>0</v>
      </c>
      <c r="AO1711" s="165">
        <f>(VLOOKUP($B1711,'P2 Origin'!$C$21:$M$176,8,0))*AN1711</f>
        <v>0</v>
      </c>
      <c r="AP1711" s="166">
        <f t="shared" si="744"/>
        <v>59</v>
      </c>
      <c r="AQ1711" s="165">
        <f>(VLOOKUP($B1711,'P2 Origin'!$C$21:$M$176,9,0))*AP1711</f>
        <v>0</v>
      </c>
      <c r="AR1711" s="155">
        <f t="shared" si="756"/>
        <v>1</v>
      </c>
      <c r="AS1711" s="164">
        <f>(VLOOKUP(B1711,'P2 Origin'!$C$21:$M$176,10,0))*K1711</f>
        <v>0</v>
      </c>
      <c r="AT1711" s="164">
        <f>(VLOOKUP(B1711,'P2 Origin'!$C$21:$M$176,11,0))*J1711</f>
        <v>0</v>
      </c>
      <c r="AU1711" s="167">
        <v>59</v>
      </c>
      <c r="AV1711" s="168">
        <v>59</v>
      </c>
      <c r="AW1711" s="169">
        <v>0</v>
      </c>
      <c r="AX1711" s="170">
        <f>IF(AU1711&gt;=0.1,'P3 Bureaumarge zee- en luchtvr.'!$D$12,0)</f>
        <v>0</v>
      </c>
      <c r="AY1711" s="163">
        <f t="shared" si="745"/>
        <v>0</v>
      </c>
      <c r="AZ1711" s="157" t="str">
        <f>VLOOKUP(D1711,'P4 Destination'!$C$21:$O$176,13,0)</f>
        <v>EUR</v>
      </c>
      <c r="BA1711" s="164">
        <f t="shared" si="746"/>
        <v>0</v>
      </c>
      <c r="BB1711" s="171">
        <f>IF(AU1711&gt;0.1,(VLOOKUP(D1711,'P4 Destination'!$C$21:$M$176,3,0))*I1711,0)</f>
        <v>0</v>
      </c>
      <c r="BC1711" s="172">
        <f t="shared" si="747"/>
        <v>0</v>
      </c>
      <c r="BD1711" s="171">
        <f>(VLOOKUP($D1711,'P4 Destination'!$C$21:$M$176,4,0))*BC1711</f>
        <v>0</v>
      </c>
      <c r="BE1711" s="172">
        <f t="shared" si="748"/>
        <v>0</v>
      </c>
      <c r="BF1711" s="171">
        <f>(VLOOKUP($D1711,'P4 Destination'!$C$21:$M$176,5,0))*BE1711</f>
        <v>0</v>
      </c>
      <c r="BG1711" s="172">
        <f t="shared" si="749"/>
        <v>0</v>
      </c>
      <c r="BH1711" s="171">
        <f>(VLOOKUP($D1711,'P4 Destination'!$C$21:$M$176,6,0))*BG1711</f>
        <v>0</v>
      </c>
      <c r="BI1711" s="172">
        <f t="shared" si="750"/>
        <v>0</v>
      </c>
      <c r="BJ1711" s="171">
        <f>(VLOOKUP($D1711,'P4 Destination'!$C$21:$M$176,7,0))*BI1711</f>
        <v>0</v>
      </c>
      <c r="BK1711" s="172">
        <f t="shared" si="751"/>
        <v>0</v>
      </c>
      <c r="BL1711" s="171">
        <f>(VLOOKUP($D1711,'P4 Destination'!$C$21:$M$176,8,0))*BK1711</f>
        <v>0</v>
      </c>
      <c r="BM1711" s="172">
        <f t="shared" si="752"/>
        <v>59</v>
      </c>
      <c r="BN1711" s="171">
        <f>(VLOOKUP($D1711,'P4 Destination'!$C$21:$M$176,9,0))*BM1711</f>
        <v>0</v>
      </c>
      <c r="BO1711" s="154">
        <f t="shared" si="757"/>
        <v>1</v>
      </c>
      <c r="BP1711" s="171">
        <f>(VLOOKUP(D1711,'P4 Destination'!$C$21:$M$176,10,0))*K1711</f>
        <v>0</v>
      </c>
      <c r="BQ1711" s="171">
        <f>(VLOOKUP(D1711,'P4 Destination'!$C$21:$M$176,11,0))*J1711</f>
        <v>0</v>
      </c>
      <c r="BR1711" s="173">
        <f t="shared" si="753"/>
        <v>0</v>
      </c>
      <c r="BS1711" s="173">
        <f>(AV1711*2500)*'P6 Verzekering'!$E$11</f>
        <v>0</v>
      </c>
      <c r="BT1711" s="173">
        <f>(AW1711*2500)*'P6 Verzekering'!$E$12</f>
        <v>0</v>
      </c>
      <c r="BU1711" s="173">
        <f>(L1711*2500)*'P6 Verzekering'!$E$13</f>
        <v>0</v>
      </c>
      <c r="BV1711" s="173">
        <f t="shared" si="754"/>
        <v>0</v>
      </c>
      <c r="BW1711"/>
      <c r="BX1711"/>
    </row>
    <row r="1712" spans="1:76">
      <c r="A1712" s="152" t="s">
        <v>2819</v>
      </c>
      <c r="B1712" s="152" t="s">
        <v>206</v>
      </c>
      <c r="C1712" s="152" t="s">
        <v>205</v>
      </c>
      <c r="D1712" s="152" t="s">
        <v>219</v>
      </c>
      <c r="E1712" s="152" t="s">
        <v>219</v>
      </c>
      <c r="F1712" s="153">
        <f t="shared" si="730"/>
        <v>10</v>
      </c>
      <c r="G1712" s="154">
        <v>0</v>
      </c>
      <c r="H1712" s="154">
        <f>IFERROR(VLOOKUP(B1712,'P2 Origin'!$C$21:$Q$176,15,FALSE),0)</f>
        <v>1</v>
      </c>
      <c r="I1712" s="154">
        <f>IFERROR(VLOOKUP(D1712,'P4 Destination'!$C$21:$Q$176,15,FALSE),0)</f>
        <v>0</v>
      </c>
      <c r="J1712" s="155"/>
      <c r="K1712" s="155"/>
      <c r="L1712" s="156">
        <v>10</v>
      </c>
      <c r="M1712" s="155">
        <v>2258</v>
      </c>
      <c r="N1712" s="155">
        <v>8</v>
      </c>
      <c r="O1712" s="157">
        <f t="shared" si="731"/>
        <v>0</v>
      </c>
      <c r="P1712" s="158">
        <f t="shared" si="732"/>
        <v>10</v>
      </c>
      <c r="Q1712" s="159">
        <f>IFERROR(VLOOKUP(N1712,'P1 Intra-Europees'!$A$15:$H$25,3,0),0)*P1712</f>
        <v>0</v>
      </c>
      <c r="R1712" s="160">
        <f t="shared" si="733"/>
        <v>0</v>
      </c>
      <c r="S1712" s="159">
        <f>IFERROR(VLOOKUP(N1712,'P1 Intra-Europees'!$A$15:$H$25,4,0),0)*R1712</f>
        <v>0</v>
      </c>
      <c r="T1712" s="160">
        <f t="shared" si="734"/>
        <v>0</v>
      </c>
      <c r="U1712" s="159">
        <f>IFERROR(VLOOKUP(N1712,'P1 Intra-Europees'!$A$15:$H$25,5,0),0)*T1712</f>
        <v>0</v>
      </c>
      <c r="V1712" s="160">
        <f t="shared" si="735"/>
        <v>0</v>
      </c>
      <c r="W1712" s="159">
        <f>IFERROR(VLOOKUP(N1712,'P1 Intra-Europees'!$A$15:$H$25,6,0),0)*V1712</f>
        <v>0</v>
      </c>
      <c r="X1712" s="160">
        <f t="shared" si="736"/>
        <v>0</v>
      </c>
      <c r="Y1712" s="159">
        <f>IFERROR(VLOOKUP(N1712,'P1 Intra-Europees'!$A$15:$H$25,7,0),0)*X1712</f>
        <v>0</v>
      </c>
      <c r="Z1712" s="161">
        <f t="shared" si="737"/>
        <v>0</v>
      </c>
      <c r="AA1712" s="162">
        <f>IFERROR(VLOOKUP(N1712,'P1 Intra-Europees'!$A$15:$H$25,8,0),0)*Z1712</f>
        <v>0</v>
      </c>
      <c r="AB1712" s="163">
        <f t="shared" si="738"/>
        <v>0</v>
      </c>
      <c r="AC1712" s="157" t="str">
        <f>VLOOKUP(B1712,'P2 Origin'!$C$21:$O$176,13,0)</f>
        <v>EUR</v>
      </c>
      <c r="AD1712" s="164">
        <f t="shared" si="739"/>
        <v>0</v>
      </c>
      <c r="AE1712" s="165">
        <f>IF(AU1712&gt;0.1,VLOOKUP(B1712,'P2 Origin'!$C$21:$M$176,3,0)*H1712,0)</f>
        <v>0</v>
      </c>
      <c r="AF1712" s="166">
        <f t="shared" si="740"/>
        <v>0</v>
      </c>
      <c r="AG1712" s="165">
        <f>(VLOOKUP(B1712,'P2 Origin'!$C$21:$M$176,4,0))*AF1712</f>
        <v>0</v>
      </c>
      <c r="AH1712" s="166">
        <f t="shared" si="741"/>
        <v>0</v>
      </c>
      <c r="AI1712" s="165">
        <f>(VLOOKUP(B1712,'P2 Origin'!$C$21:$M$176,5,0))*AH1712</f>
        <v>0</v>
      </c>
      <c r="AJ1712" s="166">
        <f t="shared" si="755"/>
        <v>0</v>
      </c>
      <c r="AK1712" s="165">
        <f>(VLOOKUP(B1712,'P2 Origin'!$C$21:$M$176,6,0))*AJ1712</f>
        <v>0</v>
      </c>
      <c r="AL1712" s="166">
        <f t="shared" si="742"/>
        <v>0</v>
      </c>
      <c r="AM1712" s="165">
        <f>(VLOOKUP($B1712,'P2 Origin'!$C$21:$M$176,7,0))*AL1712</f>
        <v>0</v>
      </c>
      <c r="AN1712" s="166">
        <f t="shared" si="743"/>
        <v>0</v>
      </c>
      <c r="AO1712" s="165">
        <f>(VLOOKUP($B1712,'P2 Origin'!$C$21:$M$176,8,0))*AN1712</f>
        <v>0</v>
      </c>
      <c r="AP1712" s="166">
        <f t="shared" si="744"/>
        <v>0</v>
      </c>
      <c r="AQ1712" s="165">
        <f>(VLOOKUP($B1712,'P2 Origin'!$C$21:$M$176,9,0))*AP1712</f>
        <v>0</v>
      </c>
      <c r="AR1712" s="155">
        <f t="shared" si="756"/>
        <v>0</v>
      </c>
      <c r="AS1712" s="164">
        <f>(VLOOKUP(B1712,'P2 Origin'!$C$21:$M$176,10,0))*K1712</f>
        <v>0</v>
      </c>
      <c r="AT1712" s="164">
        <f>(VLOOKUP(B1712,'P2 Origin'!$C$21:$M$176,11,0))*J1712</f>
        <v>0</v>
      </c>
      <c r="AU1712" s="167">
        <v>0</v>
      </c>
      <c r="AV1712" s="168">
        <v>0</v>
      </c>
      <c r="AW1712" s="169">
        <v>0</v>
      </c>
      <c r="AX1712" s="170">
        <f>IF(AU1712&gt;=0.1,'P3 Bureaumarge zee- en luchtvr.'!$D$12,0)</f>
        <v>0</v>
      </c>
      <c r="AY1712" s="163">
        <f t="shared" si="745"/>
        <v>0</v>
      </c>
      <c r="AZ1712" s="157" t="str">
        <f>VLOOKUP(D1712,'P4 Destination'!$C$21:$O$176,13,0)</f>
        <v>EUR</v>
      </c>
      <c r="BA1712" s="164">
        <f t="shared" si="746"/>
        <v>0</v>
      </c>
      <c r="BB1712" s="171">
        <f>IF(AU1712&gt;0.1,(VLOOKUP(D1712,'P4 Destination'!$C$21:$M$176,3,0))*I1712,0)</f>
        <v>0</v>
      </c>
      <c r="BC1712" s="172">
        <f t="shared" si="747"/>
        <v>0</v>
      </c>
      <c r="BD1712" s="171">
        <f>(VLOOKUP($D1712,'P4 Destination'!$C$21:$M$176,4,0))*BC1712</f>
        <v>0</v>
      </c>
      <c r="BE1712" s="172">
        <f t="shared" si="748"/>
        <v>0</v>
      </c>
      <c r="BF1712" s="171">
        <f>(VLOOKUP($D1712,'P4 Destination'!$C$21:$M$176,5,0))*BE1712</f>
        <v>0</v>
      </c>
      <c r="BG1712" s="172">
        <f t="shared" si="749"/>
        <v>0</v>
      </c>
      <c r="BH1712" s="171">
        <f>(VLOOKUP($D1712,'P4 Destination'!$C$21:$M$176,6,0))*BG1712</f>
        <v>0</v>
      </c>
      <c r="BI1712" s="172">
        <f t="shared" si="750"/>
        <v>0</v>
      </c>
      <c r="BJ1712" s="171">
        <f>(VLOOKUP($D1712,'P4 Destination'!$C$21:$M$176,7,0))*BI1712</f>
        <v>0</v>
      </c>
      <c r="BK1712" s="172">
        <f t="shared" si="751"/>
        <v>0</v>
      </c>
      <c r="BL1712" s="171">
        <f>(VLOOKUP($D1712,'P4 Destination'!$C$21:$M$176,8,0))*BK1712</f>
        <v>0</v>
      </c>
      <c r="BM1712" s="172">
        <f t="shared" si="752"/>
        <v>0</v>
      </c>
      <c r="BN1712" s="171">
        <f>(VLOOKUP($D1712,'P4 Destination'!$C$21:$M$176,9,0))*BM1712</f>
        <v>0</v>
      </c>
      <c r="BO1712" s="154">
        <f t="shared" si="757"/>
        <v>0</v>
      </c>
      <c r="BP1712" s="171">
        <f>(VLOOKUP(D1712,'P4 Destination'!$C$21:$M$176,10,0))*K1712</f>
        <v>0</v>
      </c>
      <c r="BQ1712" s="171">
        <f>(VLOOKUP(D1712,'P4 Destination'!$C$21:$M$176,11,0))*J1712</f>
        <v>0</v>
      </c>
      <c r="BR1712" s="173">
        <f t="shared" si="753"/>
        <v>0</v>
      </c>
      <c r="BS1712" s="173">
        <f>(AV1712*2500)*'P6 Verzekering'!$E$11</f>
        <v>0</v>
      </c>
      <c r="BT1712" s="173">
        <f>(AW1712*2500)*'P6 Verzekering'!$E$12</f>
        <v>0</v>
      </c>
      <c r="BU1712" s="173">
        <f>(L1712*2500)*'P6 Verzekering'!$E$13</f>
        <v>0</v>
      </c>
      <c r="BV1712" s="173">
        <f t="shared" si="754"/>
        <v>0</v>
      </c>
      <c r="BW1712"/>
      <c r="BX1712"/>
    </row>
    <row r="1713" spans="1:76">
      <c r="A1713" s="152" t="s">
        <v>2823</v>
      </c>
      <c r="B1713" s="152" t="s">
        <v>380</v>
      </c>
      <c r="C1713" s="152" t="s">
        <v>379</v>
      </c>
      <c r="D1713" s="152" t="s">
        <v>219</v>
      </c>
      <c r="E1713" s="152" t="s">
        <v>219</v>
      </c>
      <c r="F1713" s="153">
        <f t="shared" si="730"/>
        <v>51</v>
      </c>
      <c r="G1713" s="154">
        <v>1</v>
      </c>
      <c r="H1713" s="154">
        <f>IFERROR(VLOOKUP(B1713,'P2 Origin'!$C$21:$Q$176,15,FALSE),0)</f>
        <v>1</v>
      </c>
      <c r="I1713" s="154">
        <f>IFERROR(VLOOKUP(D1713,'P4 Destination'!$C$21:$Q$176,15,FALSE),0)</f>
        <v>0</v>
      </c>
      <c r="J1713" s="155">
        <v>1</v>
      </c>
      <c r="K1713" s="155"/>
      <c r="L1713" s="156">
        <v>0</v>
      </c>
      <c r="M1713" s="155">
        <v>0</v>
      </c>
      <c r="N1713" s="155">
        <v>0</v>
      </c>
      <c r="O1713" s="157">
        <f t="shared" si="731"/>
        <v>0</v>
      </c>
      <c r="P1713" s="158">
        <f t="shared" si="732"/>
        <v>0</v>
      </c>
      <c r="Q1713" s="159">
        <f>IFERROR(VLOOKUP(N1713,'P1 Intra-Europees'!$A$15:$H$25,3,0),0)*P1713</f>
        <v>0</v>
      </c>
      <c r="R1713" s="160">
        <f t="shared" si="733"/>
        <v>0</v>
      </c>
      <c r="S1713" s="159">
        <f>IFERROR(VLOOKUP(N1713,'P1 Intra-Europees'!$A$15:$H$25,4,0),0)*R1713</f>
        <v>0</v>
      </c>
      <c r="T1713" s="160">
        <f t="shared" si="734"/>
        <v>0</v>
      </c>
      <c r="U1713" s="159">
        <f>IFERROR(VLOOKUP(N1713,'P1 Intra-Europees'!$A$15:$H$25,5,0),0)*T1713</f>
        <v>0</v>
      </c>
      <c r="V1713" s="160">
        <f t="shared" si="735"/>
        <v>0</v>
      </c>
      <c r="W1713" s="159">
        <f>IFERROR(VLOOKUP(N1713,'P1 Intra-Europees'!$A$15:$H$25,6,0),0)*V1713</f>
        <v>0</v>
      </c>
      <c r="X1713" s="160">
        <f t="shared" si="736"/>
        <v>0</v>
      </c>
      <c r="Y1713" s="159">
        <f>IFERROR(VLOOKUP(N1713,'P1 Intra-Europees'!$A$15:$H$25,7,0),0)*X1713</f>
        <v>0</v>
      </c>
      <c r="Z1713" s="161">
        <f t="shared" si="737"/>
        <v>0</v>
      </c>
      <c r="AA1713" s="162">
        <f>IFERROR(VLOOKUP(N1713,'P1 Intra-Europees'!$A$15:$H$25,8,0),0)*Z1713</f>
        <v>0</v>
      </c>
      <c r="AB1713" s="163">
        <f t="shared" si="738"/>
        <v>0</v>
      </c>
      <c r="AC1713" s="157" t="str">
        <f>VLOOKUP(B1713,'P2 Origin'!$C$21:$O$176,13,0)</f>
        <v>USD</v>
      </c>
      <c r="AD1713" s="164">
        <f t="shared" si="739"/>
        <v>0</v>
      </c>
      <c r="AE1713" s="165">
        <f>IF(AU1713&gt;0.1,VLOOKUP(B1713,'P2 Origin'!$C$21:$M$176,3,0)*H1713,0)</f>
        <v>0</v>
      </c>
      <c r="AF1713" s="166">
        <f t="shared" si="740"/>
        <v>0</v>
      </c>
      <c r="AG1713" s="165">
        <f>(VLOOKUP(B1713,'P2 Origin'!$C$21:$M$176,4,0))*AF1713</f>
        <v>0</v>
      </c>
      <c r="AH1713" s="166">
        <f t="shared" si="741"/>
        <v>0</v>
      </c>
      <c r="AI1713" s="165">
        <f>(VLOOKUP(B1713,'P2 Origin'!$C$21:$M$176,5,0))*AH1713</f>
        <v>0</v>
      </c>
      <c r="AJ1713" s="166">
        <f t="shared" si="755"/>
        <v>0</v>
      </c>
      <c r="AK1713" s="165">
        <f>(VLOOKUP(B1713,'P2 Origin'!$C$21:$M$176,6,0))*AJ1713</f>
        <v>0</v>
      </c>
      <c r="AL1713" s="166">
        <f t="shared" si="742"/>
        <v>0</v>
      </c>
      <c r="AM1713" s="165">
        <f>(VLOOKUP($B1713,'P2 Origin'!$C$21:$M$176,7,0))*AL1713</f>
        <v>0</v>
      </c>
      <c r="AN1713" s="166">
        <f t="shared" si="743"/>
        <v>0</v>
      </c>
      <c r="AO1713" s="165">
        <f>(VLOOKUP($B1713,'P2 Origin'!$C$21:$M$176,8,0))*AN1713</f>
        <v>0</v>
      </c>
      <c r="AP1713" s="166">
        <f t="shared" si="744"/>
        <v>51</v>
      </c>
      <c r="AQ1713" s="165">
        <f>(VLOOKUP($B1713,'P2 Origin'!$C$21:$M$176,9,0))*AP1713</f>
        <v>0</v>
      </c>
      <c r="AR1713" s="155">
        <f t="shared" si="756"/>
        <v>1</v>
      </c>
      <c r="AS1713" s="164">
        <f>(VLOOKUP(B1713,'P2 Origin'!$C$21:$M$176,10,0))*K1713</f>
        <v>0</v>
      </c>
      <c r="AT1713" s="164">
        <f>(VLOOKUP(B1713,'P2 Origin'!$C$21:$M$176,11,0))*J1713</f>
        <v>0</v>
      </c>
      <c r="AU1713" s="167">
        <v>51</v>
      </c>
      <c r="AV1713" s="168">
        <v>51</v>
      </c>
      <c r="AW1713" s="169">
        <v>0</v>
      </c>
      <c r="AX1713" s="170">
        <f>IF(AU1713&gt;=0.1,'P3 Bureaumarge zee- en luchtvr.'!$D$12,0)</f>
        <v>0</v>
      </c>
      <c r="AY1713" s="163">
        <f t="shared" si="745"/>
        <v>0</v>
      </c>
      <c r="AZ1713" s="157" t="str">
        <f>VLOOKUP(D1713,'P4 Destination'!$C$21:$O$176,13,0)</f>
        <v>EUR</v>
      </c>
      <c r="BA1713" s="164">
        <f t="shared" si="746"/>
        <v>0</v>
      </c>
      <c r="BB1713" s="171">
        <f>IF(AU1713&gt;0.1,(VLOOKUP(D1713,'P4 Destination'!$C$21:$M$176,3,0))*I1713,0)</f>
        <v>0</v>
      </c>
      <c r="BC1713" s="172">
        <f t="shared" si="747"/>
        <v>0</v>
      </c>
      <c r="BD1713" s="171">
        <f>(VLOOKUP($D1713,'P4 Destination'!$C$21:$M$176,4,0))*BC1713</f>
        <v>0</v>
      </c>
      <c r="BE1713" s="172">
        <f t="shared" si="748"/>
        <v>0</v>
      </c>
      <c r="BF1713" s="171">
        <f>(VLOOKUP($D1713,'P4 Destination'!$C$21:$M$176,5,0))*BE1713</f>
        <v>0</v>
      </c>
      <c r="BG1713" s="172">
        <f t="shared" si="749"/>
        <v>0</v>
      </c>
      <c r="BH1713" s="171">
        <f>(VLOOKUP($D1713,'P4 Destination'!$C$21:$M$176,6,0))*BG1713</f>
        <v>0</v>
      </c>
      <c r="BI1713" s="172">
        <f t="shared" si="750"/>
        <v>0</v>
      </c>
      <c r="BJ1713" s="171">
        <f>(VLOOKUP($D1713,'P4 Destination'!$C$21:$M$176,7,0))*BI1713</f>
        <v>0</v>
      </c>
      <c r="BK1713" s="172">
        <f t="shared" si="751"/>
        <v>0</v>
      </c>
      <c r="BL1713" s="171">
        <f>(VLOOKUP($D1713,'P4 Destination'!$C$21:$M$176,8,0))*BK1713</f>
        <v>0</v>
      </c>
      <c r="BM1713" s="172">
        <f t="shared" si="752"/>
        <v>51</v>
      </c>
      <c r="BN1713" s="171">
        <f>(VLOOKUP($D1713,'P4 Destination'!$C$21:$M$176,9,0))*BM1713</f>
        <v>0</v>
      </c>
      <c r="BO1713" s="154">
        <f t="shared" si="757"/>
        <v>1</v>
      </c>
      <c r="BP1713" s="171">
        <f>(VLOOKUP(D1713,'P4 Destination'!$C$21:$M$176,10,0))*K1713</f>
        <v>0</v>
      </c>
      <c r="BQ1713" s="171">
        <f>(VLOOKUP(D1713,'P4 Destination'!$C$21:$M$176,11,0))*J1713</f>
        <v>0</v>
      </c>
      <c r="BR1713" s="173">
        <f t="shared" si="753"/>
        <v>0</v>
      </c>
      <c r="BS1713" s="173">
        <f>(AV1713*2500)*'P6 Verzekering'!$E$11</f>
        <v>0</v>
      </c>
      <c r="BT1713" s="173">
        <f>(AW1713*2500)*'P6 Verzekering'!$E$12</f>
        <v>0</v>
      </c>
      <c r="BU1713" s="173">
        <f>(L1713*2500)*'P6 Verzekering'!$E$13</f>
        <v>0</v>
      </c>
      <c r="BV1713" s="173">
        <f t="shared" si="754"/>
        <v>0</v>
      </c>
      <c r="BW1713"/>
      <c r="BX1713"/>
    </row>
    <row r="1714" spans="1:76">
      <c r="A1714" s="152" t="s">
        <v>2824</v>
      </c>
      <c r="B1714" s="152" t="s">
        <v>380</v>
      </c>
      <c r="C1714" s="152" t="s">
        <v>379</v>
      </c>
      <c r="D1714" s="152" t="s">
        <v>219</v>
      </c>
      <c r="E1714" s="152" t="s">
        <v>219</v>
      </c>
      <c r="F1714" s="153">
        <f t="shared" si="730"/>
        <v>38</v>
      </c>
      <c r="G1714" s="154">
        <v>1</v>
      </c>
      <c r="H1714" s="154">
        <f>IFERROR(VLOOKUP(B1714,'P2 Origin'!$C$21:$Q$176,15,FALSE),0)</f>
        <v>1</v>
      </c>
      <c r="I1714" s="154">
        <f>IFERROR(VLOOKUP(D1714,'P4 Destination'!$C$21:$Q$176,15,FALSE),0)</f>
        <v>0</v>
      </c>
      <c r="J1714" s="155"/>
      <c r="K1714" s="155">
        <v>1</v>
      </c>
      <c r="L1714" s="156">
        <v>0</v>
      </c>
      <c r="M1714" s="155">
        <v>0</v>
      </c>
      <c r="N1714" s="155">
        <v>0</v>
      </c>
      <c r="O1714" s="157">
        <f t="shared" si="731"/>
        <v>0</v>
      </c>
      <c r="P1714" s="158">
        <f t="shared" si="732"/>
        <v>0</v>
      </c>
      <c r="Q1714" s="159">
        <f>IFERROR(VLOOKUP(N1714,'P1 Intra-Europees'!$A$15:$H$25,3,0),0)*P1714</f>
        <v>0</v>
      </c>
      <c r="R1714" s="160">
        <f t="shared" si="733"/>
        <v>0</v>
      </c>
      <c r="S1714" s="159">
        <f>IFERROR(VLOOKUP(N1714,'P1 Intra-Europees'!$A$15:$H$25,4,0),0)*R1714</f>
        <v>0</v>
      </c>
      <c r="T1714" s="160">
        <f t="shared" si="734"/>
        <v>0</v>
      </c>
      <c r="U1714" s="159">
        <f>IFERROR(VLOOKUP(N1714,'P1 Intra-Europees'!$A$15:$H$25,5,0),0)*T1714</f>
        <v>0</v>
      </c>
      <c r="V1714" s="160">
        <f t="shared" si="735"/>
        <v>0</v>
      </c>
      <c r="W1714" s="159">
        <f>IFERROR(VLOOKUP(N1714,'P1 Intra-Europees'!$A$15:$H$25,6,0),0)*V1714</f>
        <v>0</v>
      </c>
      <c r="X1714" s="160">
        <f t="shared" si="736"/>
        <v>0</v>
      </c>
      <c r="Y1714" s="159">
        <f>IFERROR(VLOOKUP(N1714,'P1 Intra-Europees'!$A$15:$H$25,7,0),0)*X1714</f>
        <v>0</v>
      </c>
      <c r="Z1714" s="161">
        <f t="shared" si="737"/>
        <v>0</v>
      </c>
      <c r="AA1714" s="162">
        <f>IFERROR(VLOOKUP(N1714,'P1 Intra-Europees'!$A$15:$H$25,8,0),0)*Z1714</f>
        <v>0</v>
      </c>
      <c r="AB1714" s="163">
        <f t="shared" si="738"/>
        <v>0</v>
      </c>
      <c r="AC1714" s="157" t="str">
        <f>VLOOKUP(B1714,'P2 Origin'!$C$21:$O$176,13,0)</f>
        <v>USD</v>
      </c>
      <c r="AD1714" s="164">
        <f t="shared" si="739"/>
        <v>0</v>
      </c>
      <c r="AE1714" s="165">
        <f>IF(AU1714&gt;0.1,VLOOKUP(B1714,'P2 Origin'!$C$21:$M$176,3,0)*H1714,0)</f>
        <v>0</v>
      </c>
      <c r="AF1714" s="166">
        <f t="shared" si="740"/>
        <v>0</v>
      </c>
      <c r="AG1714" s="165">
        <f>(VLOOKUP(B1714,'P2 Origin'!$C$21:$M$176,4,0))*AF1714</f>
        <v>0</v>
      </c>
      <c r="AH1714" s="166">
        <f t="shared" si="741"/>
        <v>0</v>
      </c>
      <c r="AI1714" s="165">
        <f>(VLOOKUP(B1714,'P2 Origin'!$C$21:$M$176,5,0))*AH1714</f>
        <v>0</v>
      </c>
      <c r="AJ1714" s="166">
        <f t="shared" si="755"/>
        <v>0</v>
      </c>
      <c r="AK1714" s="165">
        <f>(VLOOKUP(B1714,'P2 Origin'!$C$21:$M$176,6,0))*AJ1714</f>
        <v>0</v>
      </c>
      <c r="AL1714" s="166">
        <f t="shared" si="742"/>
        <v>0</v>
      </c>
      <c r="AM1714" s="165">
        <f>(VLOOKUP($B1714,'P2 Origin'!$C$21:$M$176,7,0))*AL1714</f>
        <v>0</v>
      </c>
      <c r="AN1714" s="166">
        <f t="shared" si="743"/>
        <v>38</v>
      </c>
      <c r="AO1714" s="165">
        <f>(VLOOKUP($B1714,'P2 Origin'!$C$21:$M$176,8,0))*AN1714</f>
        <v>0</v>
      </c>
      <c r="AP1714" s="166">
        <f t="shared" si="744"/>
        <v>0</v>
      </c>
      <c r="AQ1714" s="165">
        <f>(VLOOKUP($B1714,'P2 Origin'!$C$21:$M$176,9,0))*AP1714</f>
        <v>0</v>
      </c>
      <c r="AR1714" s="155">
        <f t="shared" si="756"/>
        <v>1</v>
      </c>
      <c r="AS1714" s="164">
        <f>(VLOOKUP(B1714,'P2 Origin'!$C$21:$M$176,10,0))*K1714</f>
        <v>0</v>
      </c>
      <c r="AT1714" s="164">
        <f>(VLOOKUP(B1714,'P2 Origin'!$C$21:$M$176,11,0))*J1714</f>
        <v>0</v>
      </c>
      <c r="AU1714" s="167">
        <v>38</v>
      </c>
      <c r="AV1714" s="168">
        <v>38</v>
      </c>
      <c r="AW1714" s="169">
        <v>0</v>
      </c>
      <c r="AX1714" s="170">
        <f>IF(AU1714&gt;=0.1,'P3 Bureaumarge zee- en luchtvr.'!$D$12,0)</f>
        <v>0</v>
      </c>
      <c r="AY1714" s="163">
        <f t="shared" si="745"/>
        <v>0</v>
      </c>
      <c r="AZ1714" s="157" t="str">
        <f>VLOOKUP(D1714,'P4 Destination'!$C$21:$O$176,13,0)</f>
        <v>EUR</v>
      </c>
      <c r="BA1714" s="164">
        <f t="shared" si="746"/>
        <v>0</v>
      </c>
      <c r="BB1714" s="171">
        <f>IF(AU1714&gt;0.1,(VLOOKUP(D1714,'P4 Destination'!$C$21:$M$176,3,0))*I1714,0)</f>
        <v>0</v>
      </c>
      <c r="BC1714" s="172">
        <f t="shared" si="747"/>
        <v>0</v>
      </c>
      <c r="BD1714" s="171">
        <f>(VLOOKUP($D1714,'P4 Destination'!$C$21:$M$176,4,0))*BC1714</f>
        <v>0</v>
      </c>
      <c r="BE1714" s="172">
        <f t="shared" si="748"/>
        <v>0</v>
      </c>
      <c r="BF1714" s="171">
        <f>(VLOOKUP($D1714,'P4 Destination'!$C$21:$M$176,5,0))*BE1714</f>
        <v>0</v>
      </c>
      <c r="BG1714" s="172">
        <f t="shared" si="749"/>
        <v>0</v>
      </c>
      <c r="BH1714" s="171">
        <f>(VLOOKUP($D1714,'P4 Destination'!$C$21:$M$176,6,0))*BG1714</f>
        <v>0</v>
      </c>
      <c r="BI1714" s="172">
        <f t="shared" si="750"/>
        <v>0</v>
      </c>
      <c r="BJ1714" s="171">
        <f>(VLOOKUP($D1714,'P4 Destination'!$C$21:$M$176,7,0))*BI1714</f>
        <v>0</v>
      </c>
      <c r="BK1714" s="172">
        <f t="shared" si="751"/>
        <v>38</v>
      </c>
      <c r="BL1714" s="171">
        <f>(VLOOKUP($D1714,'P4 Destination'!$C$21:$M$176,8,0))*BK1714</f>
        <v>0</v>
      </c>
      <c r="BM1714" s="172">
        <f t="shared" si="752"/>
        <v>0</v>
      </c>
      <c r="BN1714" s="171">
        <f>(VLOOKUP($D1714,'P4 Destination'!$C$21:$M$176,9,0))*BM1714</f>
        <v>0</v>
      </c>
      <c r="BO1714" s="154">
        <f t="shared" si="757"/>
        <v>1</v>
      </c>
      <c r="BP1714" s="171">
        <f>(VLOOKUP(D1714,'P4 Destination'!$C$21:$M$176,10,0))*K1714</f>
        <v>0</v>
      </c>
      <c r="BQ1714" s="171">
        <f>(VLOOKUP(D1714,'P4 Destination'!$C$21:$M$176,11,0))*J1714</f>
        <v>0</v>
      </c>
      <c r="BR1714" s="173">
        <f t="shared" si="753"/>
        <v>0</v>
      </c>
      <c r="BS1714" s="173">
        <f>(AV1714*2500)*'P6 Verzekering'!$E$11</f>
        <v>0</v>
      </c>
      <c r="BT1714" s="173">
        <f>(AW1714*2500)*'P6 Verzekering'!$E$12</f>
        <v>0</v>
      </c>
      <c r="BU1714" s="173">
        <f>(L1714*2500)*'P6 Verzekering'!$E$13</f>
        <v>0</v>
      </c>
      <c r="BV1714" s="173">
        <f t="shared" si="754"/>
        <v>0</v>
      </c>
      <c r="BW1714"/>
      <c r="BX1714"/>
    </row>
    <row r="1715" spans="1:76">
      <c r="A1715" s="152" t="s">
        <v>2825</v>
      </c>
      <c r="B1715" s="152" t="s">
        <v>380</v>
      </c>
      <c r="C1715" s="152" t="s">
        <v>379</v>
      </c>
      <c r="D1715" s="152" t="s">
        <v>219</v>
      </c>
      <c r="E1715" s="152" t="s">
        <v>219</v>
      </c>
      <c r="F1715" s="153">
        <f t="shared" si="730"/>
        <v>67</v>
      </c>
      <c r="G1715" s="154">
        <v>1</v>
      </c>
      <c r="H1715" s="154">
        <f>IFERROR(VLOOKUP(B1715,'P2 Origin'!$C$21:$Q$176,15,FALSE),0)</f>
        <v>1</v>
      </c>
      <c r="I1715" s="154">
        <f>IFERROR(VLOOKUP(D1715,'P4 Destination'!$C$21:$Q$176,15,FALSE),0)</f>
        <v>0</v>
      </c>
      <c r="J1715" s="155"/>
      <c r="K1715" s="155">
        <v>1</v>
      </c>
      <c r="L1715" s="156">
        <v>0</v>
      </c>
      <c r="M1715" s="155">
        <v>0</v>
      </c>
      <c r="N1715" s="155">
        <v>0</v>
      </c>
      <c r="O1715" s="157">
        <f t="shared" si="731"/>
        <v>0</v>
      </c>
      <c r="P1715" s="158">
        <f t="shared" si="732"/>
        <v>0</v>
      </c>
      <c r="Q1715" s="159">
        <f>IFERROR(VLOOKUP(N1715,'P1 Intra-Europees'!$A$15:$H$25,3,0),0)*P1715</f>
        <v>0</v>
      </c>
      <c r="R1715" s="160">
        <f t="shared" si="733"/>
        <v>0</v>
      </c>
      <c r="S1715" s="159">
        <f>IFERROR(VLOOKUP(N1715,'P1 Intra-Europees'!$A$15:$H$25,4,0),0)*R1715</f>
        <v>0</v>
      </c>
      <c r="T1715" s="160">
        <f t="shared" si="734"/>
        <v>0</v>
      </c>
      <c r="U1715" s="159">
        <f>IFERROR(VLOOKUP(N1715,'P1 Intra-Europees'!$A$15:$H$25,5,0),0)*T1715</f>
        <v>0</v>
      </c>
      <c r="V1715" s="160">
        <f t="shared" si="735"/>
        <v>0</v>
      </c>
      <c r="W1715" s="159">
        <f>IFERROR(VLOOKUP(N1715,'P1 Intra-Europees'!$A$15:$H$25,6,0),0)*V1715</f>
        <v>0</v>
      </c>
      <c r="X1715" s="160">
        <f t="shared" si="736"/>
        <v>0</v>
      </c>
      <c r="Y1715" s="159">
        <f>IFERROR(VLOOKUP(N1715,'P1 Intra-Europees'!$A$15:$H$25,7,0),0)*X1715</f>
        <v>0</v>
      </c>
      <c r="Z1715" s="161">
        <f t="shared" si="737"/>
        <v>0</v>
      </c>
      <c r="AA1715" s="162">
        <f>IFERROR(VLOOKUP(N1715,'P1 Intra-Europees'!$A$15:$H$25,8,0),0)*Z1715</f>
        <v>0</v>
      </c>
      <c r="AB1715" s="163">
        <f t="shared" si="738"/>
        <v>0</v>
      </c>
      <c r="AC1715" s="157" t="str">
        <f>VLOOKUP(B1715,'P2 Origin'!$C$21:$O$176,13,0)</f>
        <v>USD</v>
      </c>
      <c r="AD1715" s="164">
        <f t="shared" si="739"/>
        <v>0</v>
      </c>
      <c r="AE1715" s="165">
        <f>IF(AU1715&gt;0.1,VLOOKUP(B1715,'P2 Origin'!$C$21:$M$176,3,0)*H1715,0)</f>
        <v>0</v>
      </c>
      <c r="AF1715" s="166">
        <f t="shared" si="740"/>
        <v>0</v>
      </c>
      <c r="AG1715" s="165">
        <f>(VLOOKUP(B1715,'P2 Origin'!$C$21:$M$176,4,0))*AF1715</f>
        <v>0</v>
      </c>
      <c r="AH1715" s="166">
        <f t="shared" si="741"/>
        <v>0</v>
      </c>
      <c r="AI1715" s="165">
        <f>(VLOOKUP(B1715,'P2 Origin'!$C$21:$M$176,5,0))*AH1715</f>
        <v>0</v>
      </c>
      <c r="AJ1715" s="166">
        <f t="shared" si="755"/>
        <v>0</v>
      </c>
      <c r="AK1715" s="165">
        <f>(VLOOKUP(B1715,'P2 Origin'!$C$21:$M$176,6,0))*AJ1715</f>
        <v>0</v>
      </c>
      <c r="AL1715" s="166">
        <f t="shared" si="742"/>
        <v>0</v>
      </c>
      <c r="AM1715" s="165">
        <f>(VLOOKUP($B1715,'P2 Origin'!$C$21:$M$176,7,0))*AL1715</f>
        <v>0</v>
      </c>
      <c r="AN1715" s="166">
        <f t="shared" si="743"/>
        <v>0</v>
      </c>
      <c r="AO1715" s="165">
        <f>(VLOOKUP($B1715,'P2 Origin'!$C$21:$M$176,8,0))*AN1715</f>
        <v>0</v>
      </c>
      <c r="AP1715" s="166">
        <f t="shared" si="744"/>
        <v>67</v>
      </c>
      <c r="AQ1715" s="165">
        <f>(VLOOKUP($B1715,'P2 Origin'!$C$21:$M$176,9,0))*AP1715</f>
        <v>0</v>
      </c>
      <c r="AR1715" s="155">
        <f t="shared" si="756"/>
        <v>1</v>
      </c>
      <c r="AS1715" s="164">
        <f>(VLOOKUP(B1715,'P2 Origin'!$C$21:$M$176,10,0))*K1715</f>
        <v>0</v>
      </c>
      <c r="AT1715" s="164">
        <f>(VLOOKUP(B1715,'P2 Origin'!$C$21:$M$176,11,0))*J1715</f>
        <v>0</v>
      </c>
      <c r="AU1715" s="167">
        <v>67</v>
      </c>
      <c r="AV1715" s="168">
        <v>67</v>
      </c>
      <c r="AW1715" s="169">
        <v>0</v>
      </c>
      <c r="AX1715" s="170">
        <f>IF(AU1715&gt;=0.1,'P3 Bureaumarge zee- en luchtvr.'!$D$12,0)</f>
        <v>0</v>
      </c>
      <c r="AY1715" s="163">
        <f t="shared" si="745"/>
        <v>0</v>
      </c>
      <c r="AZ1715" s="157" t="str">
        <f>VLOOKUP(D1715,'P4 Destination'!$C$21:$O$176,13,0)</f>
        <v>EUR</v>
      </c>
      <c r="BA1715" s="164">
        <f t="shared" si="746"/>
        <v>0</v>
      </c>
      <c r="BB1715" s="171">
        <f>IF(AU1715&gt;0.1,(VLOOKUP(D1715,'P4 Destination'!$C$21:$M$176,3,0))*I1715,0)</f>
        <v>0</v>
      </c>
      <c r="BC1715" s="172">
        <f t="shared" si="747"/>
        <v>0</v>
      </c>
      <c r="BD1715" s="171">
        <f>(VLOOKUP($D1715,'P4 Destination'!$C$21:$M$176,4,0))*BC1715</f>
        <v>0</v>
      </c>
      <c r="BE1715" s="172">
        <f t="shared" si="748"/>
        <v>0</v>
      </c>
      <c r="BF1715" s="171">
        <f>(VLOOKUP($D1715,'P4 Destination'!$C$21:$M$176,5,0))*BE1715</f>
        <v>0</v>
      </c>
      <c r="BG1715" s="172">
        <f t="shared" si="749"/>
        <v>0</v>
      </c>
      <c r="BH1715" s="171">
        <f>(VLOOKUP($D1715,'P4 Destination'!$C$21:$M$176,6,0))*BG1715</f>
        <v>0</v>
      </c>
      <c r="BI1715" s="172">
        <f t="shared" si="750"/>
        <v>0</v>
      </c>
      <c r="BJ1715" s="171">
        <f>(VLOOKUP($D1715,'P4 Destination'!$C$21:$M$176,7,0))*BI1715</f>
        <v>0</v>
      </c>
      <c r="BK1715" s="172">
        <f t="shared" si="751"/>
        <v>0</v>
      </c>
      <c r="BL1715" s="171">
        <f>(VLOOKUP($D1715,'P4 Destination'!$C$21:$M$176,8,0))*BK1715</f>
        <v>0</v>
      </c>
      <c r="BM1715" s="172">
        <f t="shared" si="752"/>
        <v>67</v>
      </c>
      <c r="BN1715" s="171">
        <f>(VLOOKUP($D1715,'P4 Destination'!$C$21:$M$176,9,0))*BM1715</f>
        <v>0</v>
      </c>
      <c r="BO1715" s="154">
        <f t="shared" si="757"/>
        <v>1</v>
      </c>
      <c r="BP1715" s="171">
        <f>(VLOOKUP(D1715,'P4 Destination'!$C$21:$M$176,10,0))*K1715</f>
        <v>0</v>
      </c>
      <c r="BQ1715" s="171">
        <f>(VLOOKUP(D1715,'P4 Destination'!$C$21:$M$176,11,0))*J1715</f>
        <v>0</v>
      </c>
      <c r="BR1715" s="173">
        <f t="shared" si="753"/>
        <v>0</v>
      </c>
      <c r="BS1715" s="173">
        <f>(AV1715*2500)*'P6 Verzekering'!$E$11</f>
        <v>0</v>
      </c>
      <c r="BT1715" s="173">
        <f>(AW1715*2500)*'P6 Verzekering'!$E$12</f>
        <v>0</v>
      </c>
      <c r="BU1715" s="173">
        <f>(L1715*2500)*'P6 Verzekering'!$E$13</f>
        <v>0</v>
      </c>
      <c r="BV1715" s="173">
        <f t="shared" si="754"/>
        <v>0</v>
      </c>
      <c r="BW1715"/>
      <c r="BX1715"/>
    </row>
    <row r="1716" spans="1:76">
      <c r="A1716" s="152" t="s">
        <v>2826</v>
      </c>
      <c r="B1716" s="152" t="s">
        <v>380</v>
      </c>
      <c r="C1716" s="152" t="s">
        <v>379</v>
      </c>
      <c r="D1716" s="152" t="s">
        <v>219</v>
      </c>
      <c r="E1716" s="152" t="s">
        <v>219</v>
      </c>
      <c r="F1716" s="153">
        <f t="shared" si="730"/>
        <v>20</v>
      </c>
      <c r="G1716" s="154">
        <v>1</v>
      </c>
      <c r="H1716" s="154">
        <f>IFERROR(VLOOKUP(B1716,'P2 Origin'!$C$21:$Q$176,15,FALSE),0)</f>
        <v>1</v>
      </c>
      <c r="I1716" s="154">
        <f>IFERROR(VLOOKUP(D1716,'P4 Destination'!$C$21:$Q$176,15,FALSE),0)</f>
        <v>0</v>
      </c>
      <c r="J1716" s="155"/>
      <c r="K1716" s="155">
        <v>1</v>
      </c>
      <c r="L1716" s="156">
        <v>0</v>
      </c>
      <c r="M1716" s="155">
        <v>0</v>
      </c>
      <c r="N1716" s="155">
        <v>0</v>
      </c>
      <c r="O1716" s="157">
        <f t="shared" si="731"/>
        <v>0</v>
      </c>
      <c r="P1716" s="158">
        <f t="shared" si="732"/>
        <v>0</v>
      </c>
      <c r="Q1716" s="159">
        <f>IFERROR(VLOOKUP(N1716,'P1 Intra-Europees'!$A$15:$H$25,3,0),0)*P1716</f>
        <v>0</v>
      </c>
      <c r="R1716" s="160">
        <f t="shared" si="733"/>
        <v>0</v>
      </c>
      <c r="S1716" s="159">
        <f>IFERROR(VLOOKUP(N1716,'P1 Intra-Europees'!$A$15:$H$25,4,0),0)*R1716</f>
        <v>0</v>
      </c>
      <c r="T1716" s="160">
        <f t="shared" si="734"/>
        <v>0</v>
      </c>
      <c r="U1716" s="159">
        <f>IFERROR(VLOOKUP(N1716,'P1 Intra-Europees'!$A$15:$H$25,5,0),0)*T1716</f>
        <v>0</v>
      </c>
      <c r="V1716" s="160">
        <f t="shared" si="735"/>
        <v>0</v>
      </c>
      <c r="W1716" s="159">
        <f>IFERROR(VLOOKUP(N1716,'P1 Intra-Europees'!$A$15:$H$25,6,0),0)*V1716</f>
        <v>0</v>
      </c>
      <c r="X1716" s="160">
        <f t="shared" si="736"/>
        <v>0</v>
      </c>
      <c r="Y1716" s="159">
        <f>IFERROR(VLOOKUP(N1716,'P1 Intra-Europees'!$A$15:$H$25,7,0),0)*X1716</f>
        <v>0</v>
      </c>
      <c r="Z1716" s="161">
        <f t="shared" si="737"/>
        <v>0</v>
      </c>
      <c r="AA1716" s="162">
        <f>IFERROR(VLOOKUP(N1716,'P1 Intra-Europees'!$A$15:$H$25,8,0),0)*Z1716</f>
        <v>0</v>
      </c>
      <c r="AB1716" s="163">
        <f t="shared" si="738"/>
        <v>0</v>
      </c>
      <c r="AC1716" s="157" t="str">
        <f>VLOOKUP(B1716,'P2 Origin'!$C$21:$O$176,13,0)</f>
        <v>USD</v>
      </c>
      <c r="AD1716" s="164">
        <f t="shared" si="739"/>
        <v>0</v>
      </c>
      <c r="AE1716" s="165">
        <f>IF(AU1716&gt;0.1,VLOOKUP(B1716,'P2 Origin'!$C$21:$M$176,3,0)*H1716,0)</f>
        <v>0</v>
      </c>
      <c r="AF1716" s="166">
        <f t="shared" si="740"/>
        <v>0</v>
      </c>
      <c r="AG1716" s="165">
        <f>(VLOOKUP(B1716,'P2 Origin'!$C$21:$M$176,4,0))*AF1716</f>
        <v>0</v>
      </c>
      <c r="AH1716" s="166">
        <f t="shared" si="741"/>
        <v>0</v>
      </c>
      <c r="AI1716" s="165">
        <f>(VLOOKUP(B1716,'P2 Origin'!$C$21:$M$176,5,0))*AH1716</f>
        <v>0</v>
      </c>
      <c r="AJ1716" s="166">
        <f t="shared" si="755"/>
        <v>20</v>
      </c>
      <c r="AK1716" s="165">
        <f>(VLOOKUP(B1716,'P2 Origin'!$C$21:$M$176,6,0))*AJ1716</f>
        <v>0</v>
      </c>
      <c r="AL1716" s="166">
        <f t="shared" si="742"/>
        <v>0</v>
      </c>
      <c r="AM1716" s="165">
        <f>(VLOOKUP($B1716,'P2 Origin'!$C$21:$M$176,7,0))*AL1716</f>
        <v>0</v>
      </c>
      <c r="AN1716" s="166">
        <f t="shared" si="743"/>
        <v>0</v>
      </c>
      <c r="AO1716" s="165">
        <f>(VLOOKUP($B1716,'P2 Origin'!$C$21:$M$176,8,0))*AN1716</f>
        <v>0</v>
      </c>
      <c r="AP1716" s="166">
        <f t="shared" si="744"/>
        <v>0</v>
      </c>
      <c r="AQ1716" s="165">
        <f>(VLOOKUP($B1716,'P2 Origin'!$C$21:$M$176,9,0))*AP1716</f>
        <v>0</v>
      </c>
      <c r="AR1716" s="155">
        <f t="shared" si="756"/>
        <v>1</v>
      </c>
      <c r="AS1716" s="164">
        <f>(VLOOKUP(B1716,'P2 Origin'!$C$21:$M$176,10,0))*K1716</f>
        <v>0</v>
      </c>
      <c r="AT1716" s="164">
        <f>(VLOOKUP(B1716,'P2 Origin'!$C$21:$M$176,11,0))*J1716</f>
        <v>0</v>
      </c>
      <c r="AU1716" s="167">
        <v>20</v>
      </c>
      <c r="AV1716" s="168">
        <v>20</v>
      </c>
      <c r="AW1716" s="169">
        <v>0</v>
      </c>
      <c r="AX1716" s="170">
        <f>IF(AU1716&gt;=0.1,'P3 Bureaumarge zee- en luchtvr.'!$D$12,0)</f>
        <v>0</v>
      </c>
      <c r="AY1716" s="163">
        <f t="shared" si="745"/>
        <v>0</v>
      </c>
      <c r="AZ1716" s="157" t="str">
        <f>VLOOKUP(D1716,'P4 Destination'!$C$21:$O$176,13,0)</f>
        <v>EUR</v>
      </c>
      <c r="BA1716" s="164">
        <f t="shared" si="746"/>
        <v>0</v>
      </c>
      <c r="BB1716" s="171">
        <f>IF(AU1716&gt;0.1,(VLOOKUP(D1716,'P4 Destination'!$C$21:$M$176,3,0))*I1716,0)</f>
        <v>0</v>
      </c>
      <c r="BC1716" s="172">
        <f t="shared" si="747"/>
        <v>0</v>
      </c>
      <c r="BD1716" s="171">
        <f>(VLOOKUP($D1716,'P4 Destination'!$C$21:$M$176,4,0))*BC1716</f>
        <v>0</v>
      </c>
      <c r="BE1716" s="172">
        <f t="shared" si="748"/>
        <v>0</v>
      </c>
      <c r="BF1716" s="171">
        <f>(VLOOKUP($D1716,'P4 Destination'!$C$21:$M$176,5,0))*BE1716</f>
        <v>0</v>
      </c>
      <c r="BG1716" s="172">
        <f t="shared" si="749"/>
        <v>20</v>
      </c>
      <c r="BH1716" s="171">
        <f>(VLOOKUP($D1716,'P4 Destination'!$C$21:$M$176,6,0))*BG1716</f>
        <v>0</v>
      </c>
      <c r="BI1716" s="172">
        <f t="shared" si="750"/>
        <v>0</v>
      </c>
      <c r="BJ1716" s="171">
        <f>(VLOOKUP($D1716,'P4 Destination'!$C$21:$M$176,7,0))*BI1716</f>
        <v>0</v>
      </c>
      <c r="BK1716" s="172">
        <f t="shared" si="751"/>
        <v>0</v>
      </c>
      <c r="BL1716" s="171">
        <f>(VLOOKUP($D1716,'P4 Destination'!$C$21:$M$176,8,0))*BK1716</f>
        <v>0</v>
      </c>
      <c r="BM1716" s="172">
        <f t="shared" si="752"/>
        <v>0</v>
      </c>
      <c r="BN1716" s="171">
        <f>(VLOOKUP($D1716,'P4 Destination'!$C$21:$M$176,9,0))*BM1716</f>
        <v>0</v>
      </c>
      <c r="BO1716" s="154">
        <f t="shared" si="757"/>
        <v>1</v>
      </c>
      <c r="BP1716" s="171">
        <f>(VLOOKUP(D1716,'P4 Destination'!$C$21:$M$176,10,0))*K1716</f>
        <v>0</v>
      </c>
      <c r="BQ1716" s="171">
        <f>(VLOOKUP(D1716,'P4 Destination'!$C$21:$M$176,11,0))*J1716</f>
        <v>0</v>
      </c>
      <c r="BR1716" s="173">
        <f t="shared" si="753"/>
        <v>0</v>
      </c>
      <c r="BS1716" s="173">
        <f>(AV1716*2500)*'P6 Verzekering'!$E$11</f>
        <v>0</v>
      </c>
      <c r="BT1716" s="173">
        <f>(AW1716*2500)*'P6 Verzekering'!$E$12</f>
        <v>0</v>
      </c>
      <c r="BU1716" s="173">
        <f>(L1716*2500)*'P6 Verzekering'!$E$13</f>
        <v>0</v>
      </c>
      <c r="BV1716" s="173">
        <f t="shared" si="754"/>
        <v>0</v>
      </c>
      <c r="BW1716"/>
      <c r="BX1716"/>
    </row>
    <row r="1717" spans="1:76">
      <c r="A1717" s="152" t="s">
        <v>2827</v>
      </c>
      <c r="B1717" s="152" t="s">
        <v>380</v>
      </c>
      <c r="C1717" s="152" t="s">
        <v>379</v>
      </c>
      <c r="D1717" s="152" t="s">
        <v>219</v>
      </c>
      <c r="E1717" s="152" t="s">
        <v>219</v>
      </c>
      <c r="F1717" s="153">
        <f t="shared" si="730"/>
        <v>47</v>
      </c>
      <c r="G1717" s="154">
        <v>1</v>
      </c>
      <c r="H1717" s="154">
        <f>IFERROR(VLOOKUP(B1717,'P2 Origin'!$C$21:$Q$176,15,FALSE),0)</f>
        <v>1</v>
      </c>
      <c r="I1717" s="154">
        <f>IFERROR(VLOOKUP(D1717,'P4 Destination'!$C$21:$Q$176,15,FALSE),0)</f>
        <v>0</v>
      </c>
      <c r="J1717" s="155">
        <v>1</v>
      </c>
      <c r="K1717" s="155"/>
      <c r="L1717" s="156">
        <v>0</v>
      </c>
      <c r="M1717" s="155">
        <v>0</v>
      </c>
      <c r="N1717" s="155">
        <v>0</v>
      </c>
      <c r="O1717" s="157">
        <f t="shared" si="731"/>
        <v>0</v>
      </c>
      <c r="P1717" s="158">
        <f t="shared" si="732"/>
        <v>0</v>
      </c>
      <c r="Q1717" s="159">
        <f>IFERROR(VLOOKUP(N1717,'P1 Intra-Europees'!$A$15:$H$25,3,0),0)*P1717</f>
        <v>0</v>
      </c>
      <c r="R1717" s="160">
        <f t="shared" si="733"/>
        <v>0</v>
      </c>
      <c r="S1717" s="159">
        <f>IFERROR(VLOOKUP(N1717,'P1 Intra-Europees'!$A$15:$H$25,4,0),0)*R1717</f>
        <v>0</v>
      </c>
      <c r="T1717" s="160">
        <f t="shared" si="734"/>
        <v>0</v>
      </c>
      <c r="U1717" s="159">
        <f>IFERROR(VLOOKUP(N1717,'P1 Intra-Europees'!$A$15:$H$25,5,0),0)*T1717</f>
        <v>0</v>
      </c>
      <c r="V1717" s="160">
        <f t="shared" si="735"/>
        <v>0</v>
      </c>
      <c r="W1717" s="159">
        <f>IFERROR(VLOOKUP(N1717,'P1 Intra-Europees'!$A$15:$H$25,6,0),0)*V1717</f>
        <v>0</v>
      </c>
      <c r="X1717" s="160">
        <f t="shared" si="736"/>
        <v>0</v>
      </c>
      <c r="Y1717" s="159">
        <f>IFERROR(VLOOKUP(N1717,'P1 Intra-Europees'!$A$15:$H$25,7,0),0)*X1717</f>
        <v>0</v>
      </c>
      <c r="Z1717" s="161">
        <f t="shared" si="737"/>
        <v>0</v>
      </c>
      <c r="AA1717" s="162">
        <f>IFERROR(VLOOKUP(N1717,'P1 Intra-Europees'!$A$15:$H$25,8,0),0)*Z1717</f>
        <v>0</v>
      </c>
      <c r="AB1717" s="163">
        <f t="shared" si="738"/>
        <v>0</v>
      </c>
      <c r="AC1717" s="157" t="str">
        <f>VLOOKUP(B1717,'P2 Origin'!$C$21:$O$176,13,0)</f>
        <v>USD</v>
      </c>
      <c r="AD1717" s="164">
        <f t="shared" si="739"/>
        <v>0</v>
      </c>
      <c r="AE1717" s="165">
        <f>IF(AU1717&gt;0.1,VLOOKUP(B1717,'P2 Origin'!$C$21:$M$176,3,0)*H1717,0)</f>
        <v>0</v>
      </c>
      <c r="AF1717" s="166">
        <f t="shared" si="740"/>
        <v>0</v>
      </c>
      <c r="AG1717" s="165">
        <f>(VLOOKUP(B1717,'P2 Origin'!$C$21:$M$176,4,0))*AF1717</f>
        <v>0</v>
      </c>
      <c r="AH1717" s="166">
        <f t="shared" si="741"/>
        <v>0</v>
      </c>
      <c r="AI1717" s="165">
        <f>(VLOOKUP(B1717,'P2 Origin'!$C$21:$M$176,5,0))*AH1717</f>
        <v>0</v>
      </c>
      <c r="AJ1717" s="166">
        <f t="shared" si="755"/>
        <v>0</v>
      </c>
      <c r="AK1717" s="165">
        <f>(VLOOKUP(B1717,'P2 Origin'!$C$21:$M$176,6,0))*AJ1717</f>
        <v>0</v>
      </c>
      <c r="AL1717" s="166">
        <f t="shared" si="742"/>
        <v>0</v>
      </c>
      <c r="AM1717" s="165">
        <f>(VLOOKUP($B1717,'P2 Origin'!$C$21:$M$176,7,0))*AL1717</f>
        <v>0</v>
      </c>
      <c r="AN1717" s="166">
        <f t="shared" si="743"/>
        <v>0</v>
      </c>
      <c r="AO1717" s="165">
        <f>(VLOOKUP($B1717,'P2 Origin'!$C$21:$M$176,8,0))*AN1717</f>
        <v>0</v>
      </c>
      <c r="AP1717" s="166">
        <f t="shared" si="744"/>
        <v>47</v>
      </c>
      <c r="AQ1717" s="165">
        <f>(VLOOKUP($B1717,'P2 Origin'!$C$21:$M$176,9,0))*AP1717</f>
        <v>0</v>
      </c>
      <c r="AR1717" s="155">
        <f t="shared" si="756"/>
        <v>1</v>
      </c>
      <c r="AS1717" s="164">
        <f>(VLOOKUP(B1717,'P2 Origin'!$C$21:$M$176,10,0))*K1717</f>
        <v>0</v>
      </c>
      <c r="AT1717" s="164">
        <f>(VLOOKUP(B1717,'P2 Origin'!$C$21:$M$176,11,0))*J1717</f>
        <v>0</v>
      </c>
      <c r="AU1717" s="167">
        <v>47</v>
      </c>
      <c r="AV1717" s="168">
        <v>47</v>
      </c>
      <c r="AW1717" s="169">
        <v>0</v>
      </c>
      <c r="AX1717" s="170">
        <f>IF(AU1717&gt;=0.1,'P3 Bureaumarge zee- en luchtvr.'!$D$12,0)</f>
        <v>0</v>
      </c>
      <c r="AY1717" s="163">
        <f t="shared" si="745"/>
        <v>0</v>
      </c>
      <c r="AZ1717" s="157" t="str">
        <f>VLOOKUP(D1717,'P4 Destination'!$C$21:$O$176,13,0)</f>
        <v>EUR</v>
      </c>
      <c r="BA1717" s="164">
        <f t="shared" si="746"/>
        <v>0</v>
      </c>
      <c r="BB1717" s="171">
        <f>IF(AU1717&gt;0.1,(VLOOKUP(D1717,'P4 Destination'!$C$21:$M$176,3,0))*I1717,0)</f>
        <v>0</v>
      </c>
      <c r="BC1717" s="172">
        <f t="shared" si="747"/>
        <v>0</v>
      </c>
      <c r="BD1717" s="171">
        <f>(VLOOKUP($D1717,'P4 Destination'!$C$21:$M$176,4,0))*BC1717</f>
        <v>0</v>
      </c>
      <c r="BE1717" s="172">
        <f t="shared" si="748"/>
        <v>0</v>
      </c>
      <c r="BF1717" s="171">
        <f>(VLOOKUP($D1717,'P4 Destination'!$C$21:$M$176,5,0))*BE1717</f>
        <v>0</v>
      </c>
      <c r="BG1717" s="172">
        <f t="shared" si="749"/>
        <v>0</v>
      </c>
      <c r="BH1717" s="171">
        <f>(VLOOKUP($D1717,'P4 Destination'!$C$21:$M$176,6,0))*BG1717</f>
        <v>0</v>
      </c>
      <c r="BI1717" s="172">
        <f t="shared" si="750"/>
        <v>0</v>
      </c>
      <c r="BJ1717" s="171">
        <f>(VLOOKUP($D1717,'P4 Destination'!$C$21:$M$176,7,0))*BI1717</f>
        <v>0</v>
      </c>
      <c r="BK1717" s="172">
        <f t="shared" si="751"/>
        <v>0</v>
      </c>
      <c r="BL1717" s="171">
        <f>(VLOOKUP($D1717,'P4 Destination'!$C$21:$M$176,8,0))*BK1717</f>
        <v>0</v>
      </c>
      <c r="BM1717" s="172">
        <f t="shared" si="752"/>
        <v>47</v>
      </c>
      <c r="BN1717" s="171">
        <f>(VLOOKUP($D1717,'P4 Destination'!$C$21:$M$176,9,0))*BM1717</f>
        <v>0</v>
      </c>
      <c r="BO1717" s="154">
        <f t="shared" si="757"/>
        <v>1</v>
      </c>
      <c r="BP1717" s="171">
        <f>(VLOOKUP(D1717,'P4 Destination'!$C$21:$M$176,10,0))*K1717</f>
        <v>0</v>
      </c>
      <c r="BQ1717" s="171">
        <f>(VLOOKUP(D1717,'P4 Destination'!$C$21:$M$176,11,0))*J1717</f>
        <v>0</v>
      </c>
      <c r="BR1717" s="173">
        <f t="shared" si="753"/>
        <v>0</v>
      </c>
      <c r="BS1717" s="173">
        <f>(AV1717*2500)*'P6 Verzekering'!$E$11</f>
        <v>0</v>
      </c>
      <c r="BT1717" s="173">
        <f>(AW1717*2500)*'P6 Verzekering'!$E$12</f>
        <v>0</v>
      </c>
      <c r="BU1717" s="173">
        <f>(L1717*2500)*'P6 Verzekering'!$E$13</f>
        <v>0</v>
      </c>
      <c r="BV1717" s="173">
        <f t="shared" si="754"/>
        <v>0</v>
      </c>
      <c r="BW1717"/>
      <c r="BX1717"/>
    </row>
    <row r="1718" spans="1:76">
      <c r="A1718" s="152" t="s">
        <v>2831</v>
      </c>
      <c r="B1718" s="152" t="s">
        <v>380</v>
      </c>
      <c r="C1718" s="152" t="s">
        <v>379</v>
      </c>
      <c r="D1718" s="152" t="s">
        <v>219</v>
      </c>
      <c r="E1718" s="152" t="s">
        <v>219</v>
      </c>
      <c r="F1718" s="153">
        <f t="shared" si="730"/>
        <v>32</v>
      </c>
      <c r="G1718" s="154">
        <v>1</v>
      </c>
      <c r="H1718" s="154">
        <f>IFERROR(VLOOKUP(B1718,'P2 Origin'!$C$21:$Q$176,15,FALSE),0)</f>
        <v>1</v>
      </c>
      <c r="I1718" s="154">
        <f>IFERROR(VLOOKUP(D1718,'P4 Destination'!$C$21:$Q$176,15,FALSE),0)</f>
        <v>0</v>
      </c>
      <c r="J1718" s="155"/>
      <c r="K1718" s="155">
        <v>1</v>
      </c>
      <c r="L1718" s="156">
        <v>0</v>
      </c>
      <c r="M1718" s="155">
        <v>0</v>
      </c>
      <c r="N1718" s="155">
        <v>0</v>
      </c>
      <c r="O1718" s="157">
        <f t="shared" si="731"/>
        <v>0</v>
      </c>
      <c r="P1718" s="158">
        <f t="shared" si="732"/>
        <v>0</v>
      </c>
      <c r="Q1718" s="159">
        <f>IFERROR(VLOOKUP(N1718,'P1 Intra-Europees'!$A$15:$H$25,3,0),0)*P1718</f>
        <v>0</v>
      </c>
      <c r="R1718" s="160">
        <f t="shared" si="733"/>
        <v>0</v>
      </c>
      <c r="S1718" s="159">
        <f>IFERROR(VLOOKUP(N1718,'P1 Intra-Europees'!$A$15:$H$25,4,0),0)*R1718</f>
        <v>0</v>
      </c>
      <c r="T1718" s="160">
        <f t="shared" si="734"/>
        <v>0</v>
      </c>
      <c r="U1718" s="159">
        <f>IFERROR(VLOOKUP(N1718,'P1 Intra-Europees'!$A$15:$H$25,5,0),0)*T1718</f>
        <v>0</v>
      </c>
      <c r="V1718" s="160">
        <f t="shared" si="735"/>
        <v>0</v>
      </c>
      <c r="W1718" s="159">
        <f>IFERROR(VLOOKUP(N1718,'P1 Intra-Europees'!$A$15:$H$25,6,0),0)*V1718</f>
        <v>0</v>
      </c>
      <c r="X1718" s="160">
        <f t="shared" si="736"/>
        <v>0</v>
      </c>
      <c r="Y1718" s="159">
        <f>IFERROR(VLOOKUP(N1718,'P1 Intra-Europees'!$A$15:$H$25,7,0),0)*X1718</f>
        <v>0</v>
      </c>
      <c r="Z1718" s="161">
        <f t="shared" si="737"/>
        <v>0</v>
      </c>
      <c r="AA1718" s="162">
        <f>IFERROR(VLOOKUP(N1718,'P1 Intra-Europees'!$A$15:$H$25,8,0),0)*Z1718</f>
        <v>0</v>
      </c>
      <c r="AB1718" s="163">
        <f t="shared" si="738"/>
        <v>0</v>
      </c>
      <c r="AC1718" s="157" t="str">
        <f>VLOOKUP(B1718,'P2 Origin'!$C$21:$O$176,13,0)</f>
        <v>USD</v>
      </c>
      <c r="AD1718" s="164">
        <f t="shared" si="739"/>
        <v>0</v>
      </c>
      <c r="AE1718" s="165">
        <f>IF(AU1718&gt;0.1,VLOOKUP(B1718,'P2 Origin'!$C$21:$M$176,3,0)*H1718,0)</f>
        <v>0</v>
      </c>
      <c r="AF1718" s="166">
        <f t="shared" si="740"/>
        <v>0</v>
      </c>
      <c r="AG1718" s="165">
        <f>(VLOOKUP(B1718,'P2 Origin'!$C$21:$M$176,4,0))*AF1718</f>
        <v>0</v>
      </c>
      <c r="AH1718" s="166">
        <f t="shared" si="741"/>
        <v>0</v>
      </c>
      <c r="AI1718" s="165">
        <f>(VLOOKUP(B1718,'P2 Origin'!$C$21:$M$176,5,0))*AH1718</f>
        <v>0</v>
      </c>
      <c r="AJ1718" s="166">
        <f t="shared" si="755"/>
        <v>0</v>
      </c>
      <c r="AK1718" s="165">
        <f>(VLOOKUP(B1718,'P2 Origin'!$C$21:$M$176,6,0))*AJ1718</f>
        <v>0</v>
      </c>
      <c r="AL1718" s="166">
        <f t="shared" si="742"/>
        <v>32</v>
      </c>
      <c r="AM1718" s="165">
        <f>(VLOOKUP($B1718,'P2 Origin'!$C$21:$M$176,7,0))*AL1718</f>
        <v>0</v>
      </c>
      <c r="AN1718" s="166">
        <f t="shared" si="743"/>
        <v>0</v>
      </c>
      <c r="AO1718" s="165">
        <f>(VLOOKUP($B1718,'P2 Origin'!$C$21:$M$176,8,0))*AN1718</f>
        <v>0</v>
      </c>
      <c r="AP1718" s="166">
        <f t="shared" si="744"/>
        <v>0</v>
      </c>
      <c r="AQ1718" s="165">
        <f>(VLOOKUP($B1718,'P2 Origin'!$C$21:$M$176,9,0))*AP1718</f>
        <v>0</v>
      </c>
      <c r="AR1718" s="155">
        <f t="shared" si="756"/>
        <v>1</v>
      </c>
      <c r="AS1718" s="164">
        <f>(VLOOKUP(B1718,'P2 Origin'!$C$21:$M$176,10,0))*K1718</f>
        <v>0</v>
      </c>
      <c r="AT1718" s="164">
        <f>(VLOOKUP(B1718,'P2 Origin'!$C$21:$M$176,11,0))*J1718</f>
        <v>0</v>
      </c>
      <c r="AU1718" s="167">
        <v>32</v>
      </c>
      <c r="AV1718" s="168">
        <v>32</v>
      </c>
      <c r="AW1718" s="169">
        <v>0</v>
      </c>
      <c r="AX1718" s="170">
        <f>IF(AU1718&gt;=0.1,'P3 Bureaumarge zee- en luchtvr.'!$D$12,0)</f>
        <v>0</v>
      </c>
      <c r="AY1718" s="163">
        <f t="shared" si="745"/>
        <v>0</v>
      </c>
      <c r="AZ1718" s="157" t="str">
        <f>VLOOKUP(D1718,'P4 Destination'!$C$21:$O$176,13,0)</f>
        <v>EUR</v>
      </c>
      <c r="BA1718" s="164">
        <f t="shared" si="746"/>
        <v>0</v>
      </c>
      <c r="BB1718" s="171">
        <f>IF(AU1718&gt;0.1,(VLOOKUP(D1718,'P4 Destination'!$C$21:$M$176,3,0))*I1718,0)</f>
        <v>0</v>
      </c>
      <c r="BC1718" s="172">
        <f t="shared" si="747"/>
        <v>0</v>
      </c>
      <c r="BD1718" s="171">
        <f>(VLOOKUP($D1718,'P4 Destination'!$C$21:$M$176,4,0))*BC1718</f>
        <v>0</v>
      </c>
      <c r="BE1718" s="172">
        <f t="shared" si="748"/>
        <v>0</v>
      </c>
      <c r="BF1718" s="171">
        <f>(VLOOKUP($D1718,'P4 Destination'!$C$21:$M$176,5,0))*BE1718</f>
        <v>0</v>
      </c>
      <c r="BG1718" s="172">
        <f t="shared" si="749"/>
        <v>0</v>
      </c>
      <c r="BH1718" s="171">
        <f>(VLOOKUP($D1718,'P4 Destination'!$C$21:$M$176,6,0))*BG1718</f>
        <v>0</v>
      </c>
      <c r="BI1718" s="172">
        <f t="shared" si="750"/>
        <v>32</v>
      </c>
      <c r="BJ1718" s="171">
        <f>(VLOOKUP($D1718,'P4 Destination'!$C$21:$M$176,7,0))*BI1718</f>
        <v>0</v>
      </c>
      <c r="BK1718" s="172">
        <f t="shared" si="751"/>
        <v>0</v>
      </c>
      <c r="BL1718" s="171">
        <f>(VLOOKUP($D1718,'P4 Destination'!$C$21:$M$176,8,0))*BK1718</f>
        <v>0</v>
      </c>
      <c r="BM1718" s="172">
        <f t="shared" si="752"/>
        <v>0</v>
      </c>
      <c r="BN1718" s="171">
        <f>(VLOOKUP($D1718,'P4 Destination'!$C$21:$M$176,9,0))*BM1718</f>
        <v>0</v>
      </c>
      <c r="BO1718" s="154">
        <f t="shared" si="757"/>
        <v>1</v>
      </c>
      <c r="BP1718" s="171">
        <f>(VLOOKUP(D1718,'P4 Destination'!$C$21:$M$176,10,0))*K1718</f>
        <v>0</v>
      </c>
      <c r="BQ1718" s="171">
        <f>(VLOOKUP(D1718,'P4 Destination'!$C$21:$M$176,11,0))*J1718</f>
        <v>0</v>
      </c>
      <c r="BR1718" s="173">
        <f t="shared" si="753"/>
        <v>0</v>
      </c>
      <c r="BS1718" s="173">
        <f>(AV1718*2500)*'P6 Verzekering'!$E$11</f>
        <v>0</v>
      </c>
      <c r="BT1718" s="173">
        <f>(AW1718*2500)*'P6 Verzekering'!$E$12</f>
        <v>0</v>
      </c>
      <c r="BU1718" s="173">
        <f>(L1718*2500)*'P6 Verzekering'!$E$13</f>
        <v>0</v>
      </c>
      <c r="BV1718" s="173">
        <f t="shared" si="754"/>
        <v>0</v>
      </c>
      <c r="BW1718"/>
      <c r="BX1718"/>
    </row>
    <row r="1719" spans="1:76">
      <c r="A1719" s="152" t="s">
        <v>2834</v>
      </c>
      <c r="B1719" s="152" t="s">
        <v>352</v>
      </c>
      <c r="C1719" s="152" t="s">
        <v>351</v>
      </c>
      <c r="D1719" s="152" t="s">
        <v>219</v>
      </c>
      <c r="E1719" s="152" t="s">
        <v>219</v>
      </c>
      <c r="F1719" s="153">
        <f t="shared" si="730"/>
        <v>14</v>
      </c>
      <c r="G1719" s="154">
        <v>0</v>
      </c>
      <c r="H1719" s="154">
        <f>IFERROR(VLOOKUP(B1719,'P2 Origin'!$C$21:$Q$176,15,FALSE),0)</f>
        <v>1</v>
      </c>
      <c r="I1719" s="154">
        <f>IFERROR(VLOOKUP(D1719,'P4 Destination'!$C$21:$Q$176,15,FALSE),0)</f>
        <v>0</v>
      </c>
      <c r="J1719" s="155"/>
      <c r="K1719" s="155"/>
      <c r="L1719" s="156">
        <v>0</v>
      </c>
      <c r="M1719" s="155">
        <v>0</v>
      </c>
      <c r="N1719" s="155">
        <v>0</v>
      </c>
      <c r="O1719" s="157">
        <f t="shared" si="731"/>
        <v>0</v>
      </c>
      <c r="P1719" s="158">
        <f t="shared" si="732"/>
        <v>0</v>
      </c>
      <c r="Q1719" s="159">
        <f>IFERROR(VLOOKUP(N1719,'P1 Intra-Europees'!$A$15:$H$25,3,0),0)*P1719</f>
        <v>0</v>
      </c>
      <c r="R1719" s="160">
        <f t="shared" si="733"/>
        <v>0</v>
      </c>
      <c r="S1719" s="159">
        <f>IFERROR(VLOOKUP(N1719,'P1 Intra-Europees'!$A$15:$H$25,4,0),0)*R1719</f>
        <v>0</v>
      </c>
      <c r="T1719" s="160">
        <f t="shared" si="734"/>
        <v>0</v>
      </c>
      <c r="U1719" s="159">
        <f>IFERROR(VLOOKUP(N1719,'P1 Intra-Europees'!$A$15:$H$25,5,0),0)*T1719</f>
        <v>0</v>
      </c>
      <c r="V1719" s="160">
        <f t="shared" si="735"/>
        <v>0</v>
      </c>
      <c r="W1719" s="159">
        <f>IFERROR(VLOOKUP(N1719,'P1 Intra-Europees'!$A$15:$H$25,6,0),0)*V1719</f>
        <v>0</v>
      </c>
      <c r="X1719" s="160">
        <f t="shared" si="736"/>
        <v>0</v>
      </c>
      <c r="Y1719" s="159">
        <f>IFERROR(VLOOKUP(N1719,'P1 Intra-Europees'!$A$15:$H$25,7,0),0)*X1719</f>
        <v>0</v>
      </c>
      <c r="Z1719" s="161">
        <f t="shared" si="737"/>
        <v>0</v>
      </c>
      <c r="AA1719" s="162">
        <f>IFERROR(VLOOKUP(N1719,'P1 Intra-Europees'!$A$15:$H$25,8,0),0)*Z1719</f>
        <v>0</v>
      </c>
      <c r="AB1719" s="163">
        <f t="shared" si="738"/>
        <v>0</v>
      </c>
      <c r="AC1719" s="157" t="str">
        <f>VLOOKUP(B1719,'P2 Origin'!$C$21:$O$176,13,0)</f>
        <v>USD</v>
      </c>
      <c r="AD1719" s="164">
        <f t="shared" si="739"/>
        <v>0</v>
      </c>
      <c r="AE1719" s="165">
        <f>IF(AU1719&gt;0.1,VLOOKUP(B1719,'P2 Origin'!$C$21:$M$176,3,0)*H1719,0)</f>
        <v>0</v>
      </c>
      <c r="AF1719" s="166">
        <f t="shared" si="740"/>
        <v>0</v>
      </c>
      <c r="AG1719" s="165">
        <f>(VLOOKUP(B1719,'P2 Origin'!$C$21:$M$176,4,0))*AF1719</f>
        <v>0</v>
      </c>
      <c r="AH1719" s="166">
        <f t="shared" si="741"/>
        <v>14</v>
      </c>
      <c r="AI1719" s="165">
        <f>(VLOOKUP(B1719,'P2 Origin'!$C$21:$M$176,5,0))*AH1719</f>
        <v>0</v>
      </c>
      <c r="AJ1719" s="166">
        <f t="shared" si="755"/>
        <v>0</v>
      </c>
      <c r="AK1719" s="165">
        <f>(VLOOKUP(B1719,'P2 Origin'!$C$21:$M$176,6,0))*AJ1719</f>
        <v>0</v>
      </c>
      <c r="AL1719" s="166">
        <f t="shared" si="742"/>
        <v>0</v>
      </c>
      <c r="AM1719" s="165">
        <f>(VLOOKUP($B1719,'P2 Origin'!$C$21:$M$176,7,0))*AL1719</f>
        <v>0</v>
      </c>
      <c r="AN1719" s="166">
        <f t="shared" si="743"/>
        <v>0</v>
      </c>
      <c r="AO1719" s="165">
        <f>(VLOOKUP($B1719,'P2 Origin'!$C$21:$M$176,8,0))*AN1719</f>
        <v>0</v>
      </c>
      <c r="AP1719" s="166">
        <f t="shared" si="744"/>
        <v>0</v>
      </c>
      <c r="AQ1719" s="165">
        <f>(VLOOKUP($B1719,'P2 Origin'!$C$21:$M$176,9,0))*AP1719</f>
        <v>0</v>
      </c>
      <c r="AR1719" s="155">
        <f t="shared" si="756"/>
        <v>0</v>
      </c>
      <c r="AS1719" s="164">
        <f>(VLOOKUP(B1719,'P2 Origin'!$C$21:$M$176,10,0))*K1719</f>
        <v>0</v>
      </c>
      <c r="AT1719" s="164">
        <f>(VLOOKUP(B1719,'P2 Origin'!$C$21:$M$176,11,0))*J1719</f>
        <v>0</v>
      </c>
      <c r="AU1719" s="167">
        <v>14</v>
      </c>
      <c r="AV1719" s="168">
        <v>14</v>
      </c>
      <c r="AW1719" s="169">
        <v>0</v>
      </c>
      <c r="AX1719" s="170">
        <f>IF(AU1719&gt;=0.1,'P3 Bureaumarge zee- en luchtvr.'!$D$12,0)</f>
        <v>0</v>
      </c>
      <c r="AY1719" s="163">
        <f t="shared" si="745"/>
        <v>0</v>
      </c>
      <c r="AZ1719" s="157" t="str">
        <f>VLOOKUP(D1719,'P4 Destination'!$C$21:$O$176,13,0)</f>
        <v>EUR</v>
      </c>
      <c r="BA1719" s="164">
        <f t="shared" si="746"/>
        <v>0</v>
      </c>
      <c r="BB1719" s="171">
        <f>IF(AU1719&gt;0.1,(VLOOKUP(D1719,'P4 Destination'!$C$21:$M$176,3,0))*I1719,0)</f>
        <v>0</v>
      </c>
      <c r="BC1719" s="172">
        <f t="shared" si="747"/>
        <v>0</v>
      </c>
      <c r="BD1719" s="171">
        <f>(VLOOKUP($D1719,'P4 Destination'!$C$21:$M$176,4,0))*BC1719</f>
        <v>0</v>
      </c>
      <c r="BE1719" s="172">
        <f t="shared" si="748"/>
        <v>14</v>
      </c>
      <c r="BF1719" s="171">
        <f>(VLOOKUP($D1719,'P4 Destination'!$C$21:$M$176,5,0))*BE1719</f>
        <v>0</v>
      </c>
      <c r="BG1719" s="172">
        <f t="shared" si="749"/>
        <v>0</v>
      </c>
      <c r="BH1719" s="171">
        <f>(VLOOKUP($D1719,'P4 Destination'!$C$21:$M$176,6,0))*BG1719</f>
        <v>0</v>
      </c>
      <c r="BI1719" s="172">
        <f t="shared" si="750"/>
        <v>0</v>
      </c>
      <c r="BJ1719" s="171">
        <f>(VLOOKUP($D1719,'P4 Destination'!$C$21:$M$176,7,0))*BI1719</f>
        <v>0</v>
      </c>
      <c r="BK1719" s="172">
        <f t="shared" si="751"/>
        <v>0</v>
      </c>
      <c r="BL1719" s="171">
        <f>(VLOOKUP($D1719,'P4 Destination'!$C$21:$M$176,8,0))*BK1719</f>
        <v>0</v>
      </c>
      <c r="BM1719" s="172">
        <f t="shared" si="752"/>
        <v>0</v>
      </c>
      <c r="BN1719" s="171">
        <f>(VLOOKUP($D1719,'P4 Destination'!$C$21:$M$176,9,0))*BM1719</f>
        <v>0</v>
      </c>
      <c r="BO1719" s="154">
        <f t="shared" si="757"/>
        <v>0</v>
      </c>
      <c r="BP1719" s="171">
        <f>(VLOOKUP(D1719,'P4 Destination'!$C$21:$M$176,10,0))*K1719</f>
        <v>0</v>
      </c>
      <c r="BQ1719" s="171">
        <f>(VLOOKUP(D1719,'P4 Destination'!$C$21:$M$176,11,0))*J1719</f>
        <v>0</v>
      </c>
      <c r="BR1719" s="173">
        <f t="shared" si="753"/>
        <v>0</v>
      </c>
      <c r="BS1719" s="173">
        <f>(AV1719*2500)*'P6 Verzekering'!$E$11</f>
        <v>0</v>
      </c>
      <c r="BT1719" s="173">
        <f>(AW1719*2500)*'P6 Verzekering'!$E$12</f>
        <v>0</v>
      </c>
      <c r="BU1719" s="173">
        <f>(L1719*2500)*'P6 Verzekering'!$E$13</f>
        <v>0</v>
      </c>
      <c r="BV1719" s="173">
        <f t="shared" si="754"/>
        <v>0</v>
      </c>
      <c r="BW1719"/>
      <c r="BX1719"/>
    </row>
    <row r="1720" spans="1:76">
      <c r="A1720" s="152" t="s">
        <v>2837</v>
      </c>
      <c r="B1720" s="152" t="s">
        <v>208</v>
      </c>
      <c r="C1720" s="152" t="s">
        <v>207</v>
      </c>
      <c r="D1720" s="152" t="s">
        <v>219</v>
      </c>
      <c r="E1720" s="152" t="s">
        <v>219</v>
      </c>
      <c r="F1720" s="153">
        <f t="shared" si="730"/>
        <v>16</v>
      </c>
      <c r="G1720" s="154">
        <v>0</v>
      </c>
      <c r="H1720" s="154">
        <f>IFERROR(VLOOKUP(B1720,'P2 Origin'!$C$21:$Q$176,15,FALSE),0)</f>
        <v>0</v>
      </c>
      <c r="I1720" s="154">
        <f>IFERROR(VLOOKUP(D1720,'P4 Destination'!$C$21:$Q$176,15,FALSE),0)</f>
        <v>0</v>
      </c>
      <c r="J1720" s="155"/>
      <c r="K1720" s="155"/>
      <c r="L1720" s="156">
        <v>0</v>
      </c>
      <c r="M1720" s="155">
        <v>0</v>
      </c>
      <c r="N1720" s="155">
        <v>0</v>
      </c>
      <c r="O1720" s="157">
        <f t="shared" si="731"/>
        <v>0</v>
      </c>
      <c r="P1720" s="158">
        <f t="shared" si="732"/>
        <v>0</v>
      </c>
      <c r="Q1720" s="159">
        <f>IFERROR(VLOOKUP(N1720,'P1 Intra-Europees'!$A$15:$H$25,3,0),0)*P1720</f>
        <v>0</v>
      </c>
      <c r="R1720" s="160">
        <f t="shared" si="733"/>
        <v>0</v>
      </c>
      <c r="S1720" s="159">
        <f>IFERROR(VLOOKUP(N1720,'P1 Intra-Europees'!$A$15:$H$25,4,0),0)*R1720</f>
        <v>0</v>
      </c>
      <c r="T1720" s="160">
        <f t="shared" si="734"/>
        <v>0</v>
      </c>
      <c r="U1720" s="159">
        <f>IFERROR(VLOOKUP(N1720,'P1 Intra-Europees'!$A$15:$H$25,5,0),0)*T1720</f>
        <v>0</v>
      </c>
      <c r="V1720" s="160">
        <f t="shared" si="735"/>
        <v>0</v>
      </c>
      <c r="W1720" s="159">
        <f>IFERROR(VLOOKUP(N1720,'P1 Intra-Europees'!$A$15:$H$25,6,0),0)*V1720</f>
        <v>0</v>
      </c>
      <c r="X1720" s="160">
        <f t="shared" si="736"/>
        <v>0</v>
      </c>
      <c r="Y1720" s="159">
        <f>IFERROR(VLOOKUP(N1720,'P1 Intra-Europees'!$A$15:$H$25,7,0),0)*X1720</f>
        <v>0</v>
      </c>
      <c r="Z1720" s="161">
        <f t="shared" si="737"/>
        <v>0</v>
      </c>
      <c r="AA1720" s="162">
        <f>IFERROR(VLOOKUP(N1720,'P1 Intra-Europees'!$A$15:$H$25,8,0),0)*Z1720</f>
        <v>0</v>
      </c>
      <c r="AB1720" s="163">
        <f t="shared" si="738"/>
        <v>0</v>
      </c>
      <c r="AC1720" s="157" t="str">
        <f>VLOOKUP(B1720,'P2 Origin'!$C$21:$O$176,13,0)</f>
        <v>EUR</v>
      </c>
      <c r="AD1720" s="164">
        <f t="shared" si="739"/>
        <v>0</v>
      </c>
      <c r="AE1720" s="165">
        <f>IF(AU1720&gt;0.1,VLOOKUP(B1720,'P2 Origin'!$C$21:$M$176,3,0)*H1720,0)</f>
        <v>0</v>
      </c>
      <c r="AF1720" s="166">
        <f t="shared" si="740"/>
        <v>0</v>
      </c>
      <c r="AG1720" s="165">
        <f>(VLOOKUP(B1720,'P2 Origin'!$C$21:$M$176,4,0))*AF1720</f>
        <v>0</v>
      </c>
      <c r="AH1720" s="166">
        <f t="shared" si="741"/>
        <v>0</v>
      </c>
      <c r="AI1720" s="165">
        <f>(VLOOKUP(B1720,'P2 Origin'!$C$21:$M$176,5,0))*AH1720</f>
        <v>0</v>
      </c>
      <c r="AJ1720" s="166">
        <f t="shared" si="755"/>
        <v>16</v>
      </c>
      <c r="AK1720" s="165">
        <f>(VLOOKUP(B1720,'P2 Origin'!$C$21:$M$176,6,0))*AJ1720</f>
        <v>0</v>
      </c>
      <c r="AL1720" s="166">
        <f t="shared" si="742"/>
        <v>0</v>
      </c>
      <c r="AM1720" s="165">
        <f>(VLOOKUP($B1720,'P2 Origin'!$C$21:$M$176,7,0))*AL1720</f>
        <v>0</v>
      </c>
      <c r="AN1720" s="166">
        <f t="shared" si="743"/>
        <v>0</v>
      </c>
      <c r="AO1720" s="165">
        <f>(VLOOKUP($B1720,'P2 Origin'!$C$21:$M$176,8,0))*AN1720</f>
        <v>0</v>
      </c>
      <c r="AP1720" s="166">
        <f t="shared" si="744"/>
        <v>0</v>
      </c>
      <c r="AQ1720" s="165">
        <f>(VLOOKUP($B1720,'P2 Origin'!$C$21:$M$176,9,0))*AP1720</f>
        <v>0</v>
      </c>
      <c r="AR1720" s="155">
        <f t="shared" si="756"/>
        <v>0</v>
      </c>
      <c r="AS1720" s="164">
        <f>(VLOOKUP(B1720,'P2 Origin'!$C$21:$M$176,10,0))*K1720</f>
        <v>0</v>
      </c>
      <c r="AT1720" s="164">
        <f>(VLOOKUP(B1720,'P2 Origin'!$C$21:$M$176,11,0))*J1720</f>
        <v>0</v>
      </c>
      <c r="AU1720" s="167">
        <v>16</v>
      </c>
      <c r="AV1720" s="168">
        <v>16</v>
      </c>
      <c r="AW1720" s="169">
        <v>0</v>
      </c>
      <c r="AX1720" s="170">
        <f>IF(AU1720&gt;=0.1,'P3 Bureaumarge zee- en luchtvr.'!$D$12,0)</f>
        <v>0</v>
      </c>
      <c r="AY1720" s="163">
        <f t="shared" si="745"/>
        <v>0</v>
      </c>
      <c r="AZ1720" s="157" t="str">
        <f>VLOOKUP(D1720,'P4 Destination'!$C$21:$O$176,13,0)</f>
        <v>EUR</v>
      </c>
      <c r="BA1720" s="164">
        <f t="shared" si="746"/>
        <v>0</v>
      </c>
      <c r="BB1720" s="171">
        <f>IF(AU1720&gt;0.1,(VLOOKUP(D1720,'P4 Destination'!$C$21:$M$176,3,0))*I1720,0)</f>
        <v>0</v>
      </c>
      <c r="BC1720" s="172">
        <f t="shared" si="747"/>
        <v>0</v>
      </c>
      <c r="BD1720" s="171">
        <f>(VLOOKUP($D1720,'P4 Destination'!$C$21:$M$176,4,0))*BC1720</f>
        <v>0</v>
      </c>
      <c r="BE1720" s="172">
        <f t="shared" si="748"/>
        <v>0</v>
      </c>
      <c r="BF1720" s="171">
        <f>(VLOOKUP($D1720,'P4 Destination'!$C$21:$M$176,5,0))*BE1720</f>
        <v>0</v>
      </c>
      <c r="BG1720" s="172">
        <f t="shared" si="749"/>
        <v>16</v>
      </c>
      <c r="BH1720" s="171">
        <f>(VLOOKUP($D1720,'P4 Destination'!$C$21:$M$176,6,0))*BG1720</f>
        <v>0</v>
      </c>
      <c r="BI1720" s="172">
        <f t="shared" si="750"/>
        <v>0</v>
      </c>
      <c r="BJ1720" s="171">
        <f>(VLOOKUP($D1720,'P4 Destination'!$C$21:$M$176,7,0))*BI1720</f>
        <v>0</v>
      </c>
      <c r="BK1720" s="172">
        <f t="shared" si="751"/>
        <v>0</v>
      </c>
      <c r="BL1720" s="171">
        <f>(VLOOKUP($D1720,'P4 Destination'!$C$21:$M$176,8,0))*BK1720</f>
        <v>0</v>
      </c>
      <c r="BM1720" s="172">
        <f t="shared" si="752"/>
        <v>0</v>
      </c>
      <c r="BN1720" s="171">
        <f>(VLOOKUP($D1720,'P4 Destination'!$C$21:$M$176,9,0))*BM1720</f>
        <v>0</v>
      </c>
      <c r="BO1720" s="154">
        <f t="shared" si="757"/>
        <v>0</v>
      </c>
      <c r="BP1720" s="171">
        <f>(VLOOKUP(D1720,'P4 Destination'!$C$21:$M$176,10,0))*K1720</f>
        <v>0</v>
      </c>
      <c r="BQ1720" s="171">
        <f>(VLOOKUP(D1720,'P4 Destination'!$C$21:$M$176,11,0))*J1720</f>
        <v>0</v>
      </c>
      <c r="BR1720" s="173">
        <f t="shared" si="753"/>
        <v>0</v>
      </c>
      <c r="BS1720" s="173">
        <f>(AV1720*2500)*'P6 Verzekering'!$E$11</f>
        <v>0</v>
      </c>
      <c r="BT1720" s="173">
        <f>(AW1720*2500)*'P6 Verzekering'!$E$12</f>
        <v>0</v>
      </c>
      <c r="BU1720" s="173">
        <f>(L1720*2500)*'P6 Verzekering'!$E$13</f>
        <v>0</v>
      </c>
      <c r="BV1720" s="173">
        <f t="shared" si="754"/>
        <v>0</v>
      </c>
      <c r="BW1720"/>
      <c r="BX1720"/>
    </row>
    <row r="1721" spans="1:76" ht="14.45" customHeight="1">
      <c r="A1721" s="152" t="s">
        <v>2838</v>
      </c>
      <c r="B1721" s="152" t="s">
        <v>285</v>
      </c>
      <c r="C1721" s="152" t="s">
        <v>282</v>
      </c>
      <c r="D1721" s="152" t="s">
        <v>328</v>
      </c>
      <c r="E1721" s="152" t="s">
        <v>327</v>
      </c>
      <c r="F1721" s="153">
        <f t="shared" si="730"/>
        <v>54</v>
      </c>
      <c r="G1721" s="154">
        <v>1</v>
      </c>
      <c r="H1721" s="154">
        <f>IFERROR(VLOOKUP(B1721,'P2 Origin'!$C$21:$Q$176,15,FALSE),0)</f>
        <v>0</v>
      </c>
      <c r="I1721" s="154">
        <f>IFERROR(VLOOKUP(D1721,'P4 Destination'!$C$21:$Q$176,15,FALSE),0)</f>
        <v>1</v>
      </c>
      <c r="J1721" s="155">
        <v>1</v>
      </c>
      <c r="K1721" s="155"/>
      <c r="L1721" s="156">
        <v>0</v>
      </c>
      <c r="M1721" s="155">
        <v>0</v>
      </c>
      <c r="N1721" s="155">
        <v>0</v>
      </c>
      <c r="O1721" s="157">
        <f t="shared" si="731"/>
        <v>0</v>
      </c>
      <c r="P1721" s="158">
        <f t="shared" si="732"/>
        <v>0</v>
      </c>
      <c r="Q1721" s="159">
        <f>IFERROR(VLOOKUP(N1721,'P1 Intra-Europees'!$A$15:$H$25,3,0),0)*P1721</f>
        <v>0</v>
      </c>
      <c r="R1721" s="160">
        <f t="shared" si="733"/>
        <v>0</v>
      </c>
      <c r="S1721" s="159">
        <f>IFERROR(VLOOKUP(N1721,'P1 Intra-Europees'!$A$15:$H$25,4,0),0)*R1721</f>
        <v>0</v>
      </c>
      <c r="T1721" s="160">
        <f t="shared" si="734"/>
        <v>0</v>
      </c>
      <c r="U1721" s="159">
        <f>IFERROR(VLOOKUP(N1721,'P1 Intra-Europees'!$A$15:$H$25,5,0),0)*T1721</f>
        <v>0</v>
      </c>
      <c r="V1721" s="160">
        <f t="shared" si="735"/>
        <v>0</v>
      </c>
      <c r="W1721" s="159">
        <f>IFERROR(VLOOKUP(N1721,'P1 Intra-Europees'!$A$15:$H$25,6,0),0)*V1721</f>
        <v>0</v>
      </c>
      <c r="X1721" s="160">
        <f t="shared" si="736"/>
        <v>0</v>
      </c>
      <c r="Y1721" s="159">
        <f>IFERROR(VLOOKUP(N1721,'P1 Intra-Europees'!$A$15:$H$25,7,0),0)*X1721</f>
        <v>0</v>
      </c>
      <c r="Z1721" s="161">
        <f t="shared" si="737"/>
        <v>0</v>
      </c>
      <c r="AA1721" s="162">
        <f>IFERROR(VLOOKUP(N1721,'P1 Intra-Europees'!$A$15:$H$25,8,0),0)*Z1721</f>
        <v>0</v>
      </c>
      <c r="AB1721" s="163">
        <f t="shared" si="738"/>
        <v>0</v>
      </c>
      <c r="AC1721" s="157" t="str">
        <f>VLOOKUP(B1721,'P2 Origin'!$C$21:$O$176,13,0)</f>
        <v>USD</v>
      </c>
      <c r="AD1721" s="164">
        <f t="shared" si="739"/>
        <v>0</v>
      </c>
      <c r="AE1721" s="165">
        <f>IF(AU1721&gt;0.1,VLOOKUP(B1721,'P2 Origin'!$C$21:$M$176,3,0)*H1721,0)</f>
        <v>0</v>
      </c>
      <c r="AF1721" s="166">
        <f t="shared" si="740"/>
        <v>0</v>
      </c>
      <c r="AG1721" s="165">
        <f>(VLOOKUP(B1721,'P2 Origin'!$C$21:$M$176,4,0))*AF1721</f>
        <v>0</v>
      </c>
      <c r="AH1721" s="166">
        <f t="shared" si="741"/>
        <v>0</v>
      </c>
      <c r="AI1721" s="165">
        <f>(VLOOKUP(B1721,'P2 Origin'!$C$21:$M$176,5,0))*AH1721</f>
        <v>0</v>
      </c>
      <c r="AJ1721" s="166">
        <f t="shared" si="755"/>
        <v>0</v>
      </c>
      <c r="AK1721" s="165">
        <f>(VLOOKUP(B1721,'P2 Origin'!$C$21:$M$176,6,0))*AJ1721</f>
        <v>0</v>
      </c>
      <c r="AL1721" s="166">
        <f t="shared" si="742"/>
        <v>0</v>
      </c>
      <c r="AM1721" s="165">
        <f>(VLOOKUP($B1721,'P2 Origin'!$C$21:$M$176,7,0))*AL1721</f>
        <v>0</v>
      </c>
      <c r="AN1721" s="166">
        <f t="shared" si="743"/>
        <v>0</v>
      </c>
      <c r="AO1721" s="165">
        <f>(VLOOKUP($B1721,'P2 Origin'!$C$21:$M$176,8,0))*AN1721</f>
        <v>0</v>
      </c>
      <c r="AP1721" s="166">
        <f t="shared" si="744"/>
        <v>54</v>
      </c>
      <c r="AQ1721" s="165">
        <f>(VLOOKUP($B1721,'P2 Origin'!$C$21:$M$176,9,0))*AP1721</f>
        <v>0</v>
      </c>
      <c r="AR1721" s="155">
        <f t="shared" si="756"/>
        <v>1</v>
      </c>
      <c r="AS1721" s="164">
        <f>(VLOOKUP(B1721,'P2 Origin'!$C$21:$M$176,10,0))*K1721</f>
        <v>0</v>
      </c>
      <c r="AT1721" s="164">
        <f>(VLOOKUP(B1721,'P2 Origin'!$C$21:$M$176,11,0))*J1721</f>
        <v>0</v>
      </c>
      <c r="AU1721" s="167">
        <v>54</v>
      </c>
      <c r="AV1721" s="168">
        <v>54</v>
      </c>
      <c r="AW1721" s="169">
        <v>0</v>
      </c>
      <c r="AX1721" s="170">
        <f>IF(AU1721&gt;=0.1,'P3 Bureaumarge zee- en luchtvr.'!$D$12,0)</f>
        <v>0</v>
      </c>
      <c r="AY1721" s="163">
        <f t="shared" si="745"/>
        <v>0</v>
      </c>
      <c r="AZ1721" s="157" t="str">
        <f>VLOOKUP(D1721,'P4 Destination'!$C$21:$O$176,13,0)</f>
        <v>USD</v>
      </c>
      <c r="BA1721" s="164">
        <f t="shared" si="746"/>
        <v>0</v>
      </c>
      <c r="BB1721" s="171">
        <f>IF(AU1721&gt;0.1,(VLOOKUP(D1721,'P4 Destination'!$C$21:$M$176,3,0))*I1721,0)</f>
        <v>0</v>
      </c>
      <c r="BC1721" s="172">
        <f t="shared" si="747"/>
        <v>0</v>
      </c>
      <c r="BD1721" s="171">
        <f>(VLOOKUP($D1721,'P4 Destination'!$C$21:$M$176,4,0))*BC1721</f>
        <v>0</v>
      </c>
      <c r="BE1721" s="172">
        <f t="shared" si="748"/>
        <v>0</v>
      </c>
      <c r="BF1721" s="171">
        <f>(VLOOKUP($D1721,'P4 Destination'!$C$21:$M$176,5,0))*BE1721</f>
        <v>0</v>
      </c>
      <c r="BG1721" s="172">
        <f t="shared" si="749"/>
        <v>0</v>
      </c>
      <c r="BH1721" s="171">
        <f>(VLOOKUP($D1721,'P4 Destination'!$C$21:$M$176,6,0))*BG1721</f>
        <v>0</v>
      </c>
      <c r="BI1721" s="172">
        <f t="shared" si="750"/>
        <v>0</v>
      </c>
      <c r="BJ1721" s="171">
        <f>(VLOOKUP($D1721,'P4 Destination'!$C$21:$M$176,7,0))*BI1721</f>
        <v>0</v>
      </c>
      <c r="BK1721" s="172">
        <f t="shared" si="751"/>
        <v>0</v>
      </c>
      <c r="BL1721" s="171">
        <f>(VLOOKUP($D1721,'P4 Destination'!$C$21:$M$176,8,0))*BK1721</f>
        <v>0</v>
      </c>
      <c r="BM1721" s="172">
        <f t="shared" si="752"/>
        <v>54</v>
      </c>
      <c r="BN1721" s="171">
        <f>(VLOOKUP($D1721,'P4 Destination'!$C$21:$M$176,9,0))*BM1721</f>
        <v>0</v>
      </c>
      <c r="BO1721" s="154">
        <f t="shared" si="757"/>
        <v>1</v>
      </c>
      <c r="BP1721" s="171">
        <f>(VLOOKUP(D1721,'P4 Destination'!$C$21:$M$176,10,0))*K1721</f>
        <v>0</v>
      </c>
      <c r="BQ1721" s="171">
        <f>(VLOOKUP(D1721,'P4 Destination'!$C$21:$M$176,11,0))*J1721</f>
        <v>0</v>
      </c>
      <c r="BR1721" s="173">
        <f t="shared" si="753"/>
        <v>0</v>
      </c>
      <c r="BS1721" s="173">
        <f>(AV1721*2500)*'P6 Verzekering'!$E$11</f>
        <v>0</v>
      </c>
      <c r="BT1721" s="173">
        <f>(AW1721*2500)*'P6 Verzekering'!$E$12</f>
        <v>0</v>
      </c>
      <c r="BU1721" s="173">
        <f>(L1721*2500)*'P6 Verzekering'!$E$13</f>
        <v>0</v>
      </c>
      <c r="BV1721" s="173">
        <f t="shared" si="754"/>
        <v>0</v>
      </c>
      <c r="BW1721"/>
      <c r="BX1721"/>
    </row>
    <row r="1722" spans="1:76">
      <c r="A1722" s="152" t="s">
        <v>2839</v>
      </c>
      <c r="B1722" s="152" t="s">
        <v>285</v>
      </c>
      <c r="C1722" s="152" t="s">
        <v>282</v>
      </c>
      <c r="D1722" s="152" t="s">
        <v>219</v>
      </c>
      <c r="E1722" s="152" t="s">
        <v>219</v>
      </c>
      <c r="F1722" s="153">
        <f t="shared" si="730"/>
        <v>16</v>
      </c>
      <c r="G1722" s="154">
        <v>1</v>
      </c>
      <c r="H1722" s="154">
        <f>IFERROR(VLOOKUP(B1722,'P2 Origin'!$C$21:$Q$176,15,FALSE),0)</f>
        <v>0</v>
      </c>
      <c r="I1722" s="154">
        <f>IFERROR(VLOOKUP(D1722,'P4 Destination'!$C$21:$Q$176,15,FALSE),0)</f>
        <v>0</v>
      </c>
      <c r="J1722" s="155"/>
      <c r="K1722" s="155">
        <v>1</v>
      </c>
      <c r="L1722" s="156">
        <v>0</v>
      </c>
      <c r="M1722" s="155">
        <v>0</v>
      </c>
      <c r="N1722" s="155">
        <v>0</v>
      </c>
      <c r="O1722" s="157">
        <f t="shared" si="731"/>
        <v>0</v>
      </c>
      <c r="P1722" s="158">
        <f t="shared" si="732"/>
        <v>0</v>
      </c>
      <c r="Q1722" s="159">
        <f>IFERROR(VLOOKUP(N1722,'P1 Intra-Europees'!$A$15:$H$25,3,0),0)*P1722</f>
        <v>0</v>
      </c>
      <c r="R1722" s="160">
        <f t="shared" si="733"/>
        <v>0</v>
      </c>
      <c r="S1722" s="159">
        <f>IFERROR(VLOOKUP(N1722,'P1 Intra-Europees'!$A$15:$H$25,4,0),0)*R1722</f>
        <v>0</v>
      </c>
      <c r="T1722" s="160">
        <f t="shared" si="734"/>
        <v>0</v>
      </c>
      <c r="U1722" s="159">
        <f>IFERROR(VLOOKUP(N1722,'P1 Intra-Europees'!$A$15:$H$25,5,0),0)*T1722</f>
        <v>0</v>
      </c>
      <c r="V1722" s="160">
        <f t="shared" si="735"/>
        <v>0</v>
      </c>
      <c r="W1722" s="159">
        <f>IFERROR(VLOOKUP(N1722,'P1 Intra-Europees'!$A$15:$H$25,6,0),0)*V1722</f>
        <v>0</v>
      </c>
      <c r="X1722" s="160">
        <f t="shared" si="736"/>
        <v>0</v>
      </c>
      <c r="Y1722" s="159">
        <f>IFERROR(VLOOKUP(N1722,'P1 Intra-Europees'!$A$15:$H$25,7,0),0)*X1722</f>
        <v>0</v>
      </c>
      <c r="Z1722" s="161">
        <f t="shared" si="737"/>
        <v>0</v>
      </c>
      <c r="AA1722" s="162">
        <f>IFERROR(VLOOKUP(N1722,'P1 Intra-Europees'!$A$15:$H$25,8,0),0)*Z1722</f>
        <v>0</v>
      </c>
      <c r="AB1722" s="163">
        <f t="shared" si="738"/>
        <v>0</v>
      </c>
      <c r="AC1722" s="157" t="str">
        <f>VLOOKUP(B1722,'P2 Origin'!$C$21:$O$176,13,0)</f>
        <v>USD</v>
      </c>
      <c r="AD1722" s="164">
        <f t="shared" si="739"/>
        <v>0</v>
      </c>
      <c r="AE1722" s="165">
        <f>IF(AU1722&gt;0.1,VLOOKUP(B1722,'P2 Origin'!$C$21:$M$176,3,0)*H1722,0)</f>
        <v>0</v>
      </c>
      <c r="AF1722" s="166">
        <f t="shared" si="740"/>
        <v>0</v>
      </c>
      <c r="AG1722" s="165">
        <f>(VLOOKUP(B1722,'P2 Origin'!$C$21:$M$176,4,0))*AF1722</f>
        <v>0</v>
      </c>
      <c r="AH1722" s="166">
        <f t="shared" si="741"/>
        <v>0</v>
      </c>
      <c r="AI1722" s="165">
        <f>(VLOOKUP(B1722,'P2 Origin'!$C$21:$M$176,5,0))*AH1722</f>
        <v>0</v>
      </c>
      <c r="AJ1722" s="166">
        <f t="shared" si="755"/>
        <v>16</v>
      </c>
      <c r="AK1722" s="165">
        <f>(VLOOKUP(B1722,'P2 Origin'!$C$21:$M$176,6,0))*AJ1722</f>
        <v>0</v>
      </c>
      <c r="AL1722" s="166">
        <f t="shared" si="742"/>
        <v>0</v>
      </c>
      <c r="AM1722" s="165">
        <f>(VLOOKUP($B1722,'P2 Origin'!$C$21:$M$176,7,0))*AL1722</f>
        <v>0</v>
      </c>
      <c r="AN1722" s="166">
        <f t="shared" si="743"/>
        <v>0</v>
      </c>
      <c r="AO1722" s="165">
        <f>(VLOOKUP($B1722,'P2 Origin'!$C$21:$M$176,8,0))*AN1722</f>
        <v>0</v>
      </c>
      <c r="AP1722" s="166">
        <f t="shared" si="744"/>
        <v>0</v>
      </c>
      <c r="AQ1722" s="165">
        <f>(VLOOKUP($B1722,'P2 Origin'!$C$21:$M$176,9,0))*AP1722</f>
        <v>0</v>
      </c>
      <c r="AR1722" s="155">
        <f t="shared" si="756"/>
        <v>1</v>
      </c>
      <c r="AS1722" s="164">
        <f>(VLOOKUP(B1722,'P2 Origin'!$C$21:$M$176,10,0))*K1722</f>
        <v>0</v>
      </c>
      <c r="AT1722" s="164">
        <f>(VLOOKUP(B1722,'P2 Origin'!$C$21:$M$176,11,0))*J1722</f>
        <v>0</v>
      </c>
      <c r="AU1722" s="167">
        <v>16</v>
      </c>
      <c r="AV1722" s="168">
        <v>16</v>
      </c>
      <c r="AW1722" s="169">
        <v>0</v>
      </c>
      <c r="AX1722" s="170">
        <f>IF(AU1722&gt;=0.1,'P3 Bureaumarge zee- en luchtvr.'!$D$12,0)</f>
        <v>0</v>
      </c>
      <c r="AY1722" s="163">
        <f t="shared" si="745"/>
        <v>0</v>
      </c>
      <c r="AZ1722" s="157" t="str">
        <f>VLOOKUP(D1722,'P4 Destination'!$C$21:$O$176,13,0)</f>
        <v>EUR</v>
      </c>
      <c r="BA1722" s="164">
        <f t="shared" si="746"/>
        <v>0</v>
      </c>
      <c r="BB1722" s="171">
        <f>IF(AU1722&gt;0.1,(VLOOKUP(D1722,'P4 Destination'!$C$21:$M$176,3,0))*I1722,0)</f>
        <v>0</v>
      </c>
      <c r="BC1722" s="172">
        <f t="shared" si="747"/>
        <v>0</v>
      </c>
      <c r="BD1722" s="171">
        <f>(VLOOKUP($D1722,'P4 Destination'!$C$21:$M$176,4,0))*BC1722</f>
        <v>0</v>
      </c>
      <c r="BE1722" s="172">
        <f t="shared" si="748"/>
        <v>0</v>
      </c>
      <c r="BF1722" s="171">
        <f>(VLOOKUP($D1722,'P4 Destination'!$C$21:$M$176,5,0))*BE1722</f>
        <v>0</v>
      </c>
      <c r="BG1722" s="172">
        <f t="shared" si="749"/>
        <v>16</v>
      </c>
      <c r="BH1722" s="171">
        <f>(VLOOKUP($D1722,'P4 Destination'!$C$21:$M$176,6,0))*BG1722</f>
        <v>0</v>
      </c>
      <c r="BI1722" s="172">
        <f t="shared" si="750"/>
        <v>0</v>
      </c>
      <c r="BJ1722" s="171">
        <f>(VLOOKUP($D1722,'P4 Destination'!$C$21:$M$176,7,0))*BI1722</f>
        <v>0</v>
      </c>
      <c r="BK1722" s="172">
        <f t="shared" si="751"/>
        <v>0</v>
      </c>
      <c r="BL1722" s="171">
        <f>(VLOOKUP($D1722,'P4 Destination'!$C$21:$M$176,8,0))*BK1722</f>
        <v>0</v>
      </c>
      <c r="BM1722" s="172">
        <f t="shared" si="752"/>
        <v>0</v>
      </c>
      <c r="BN1722" s="171">
        <f>(VLOOKUP($D1722,'P4 Destination'!$C$21:$M$176,9,0))*BM1722</f>
        <v>0</v>
      </c>
      <c r="BO1722" s="154">
        <f t="shared" si="757"/>
        <v>1</v>
      </c>
      <c r="BP1722" s="171">
        <f>(VLOOKUP(D1722,'P4 Destination'!$C$21:$M$176,10,0))*K1722</f>
        <v>0</v>
      </c>
      <c r="BQ1722" s="171">
        <f>(VLOOKUP(D1722,'P4 Destination'!$C$21:$M$176,11,0))*J1722</f>
        <v>0</v>
      </c>
      <c r="BR1722" s="173">
        <f t="shared" si="753"/>
        <v>0</v>
      </c>
      <c r="BS1722" s="173">
        <f>(AV1722*2500)*'P6 Verzekering'!$E$11</f>
        <v>0</v>
      </c>
      <c r="BT1722" s="173">
        <f>(AW1722*2500)*'P6 Verzekering'!$E$12</f>
        <v>0</v>
      </c>
      <c r="BU1722" s="173">
        <f>(L1722*2500)*'P6 Verzekering'!$E$13</f>
        <v>0</v>
      </c>
      <c r="BV1722" s="173">
        <f t="shared" si="754"/>
        <v>0</v>
      </c>
      <c r="BW1722"/>
      <c r="BX1722"/>
    </row>
    <row r="1723" spans="1:76">
      <c r="A1723" s="152" t="s">
        <v>2840</v>
      </c>
      <c r="B1723" s="152" t="s">
        <v>285</v>
      </c>
      <c r="C1723" s="152" t="s">
        <v>282</v>
      </c>
      <c r="D1723" s="152" t="s">
        <v>289</v>
      </c>
      <c r="E1723" s="152" t="s">
        <v>288</v>
      </c>
      <c r="F1723" s="153">
        <f t="shared" si="730"/>
        <v>66</v>
      </c>
      <c r="G1723" s="154">
        <v>1</v>
      </c>
      <c r="H1723" s="154">
        <f>IFERROR(VLOOKUP(B1723,'P2 Origin'!$C$21:$Q$176,15,FALSE),0)</f>
        <v>0</v>
      </c>
      <c r="I1723" s="154">
        <f>IFERROR(VLOOKUP(D1723,'P4 Destination'!$C$21:$Q$176,15,FALSE),0)</f>
        <v>1</v>
      </c>
      <c r="J1723" s="155"/>
      <c r="K1723" s="155">
        <v>1</v>
      </c>
      <c r="L1723" s="156">
        <v>0</v>
      </c>
      <c r="M1723" s="155">
        <v>0</v>
      </c>
      <c r="N1723" s="155">
        <v>0</v>
      </c>
      <c r="O1723" s="157">
        <f t="shared" si="731"/>
        <v>0</v>
      </c>
      <c r="P1723" s="158">
        <f t="shared" si="732"/>
        <v>0</v>
      </c>
      <c r="Q1723" s="159">
        <f>IFERROR(VLOOKUP(N1723,'P1 Intra-Europees'!$A$15:$H$25,3,0),0)*P1723</f>
        <v>0</v>
      </c>
      <c r="R1723" s="160">
        <f t="shared" si="733"/>
        <v>0</v>
      </c>
      <c r="S1723" s="159">
        <f>IFERROR(VLOOKUP(N1723,'P1 Intra-Europees'!$A$15:$H$25,4,0),0)*R1723</f>
        <v>0</v>
      </c>
      <c r="T1723" s="160">
        <f t="shared" si="734"/>
        <v>0</v>
      </c>
      <c r="U1723" s="159">
        <f>IFERROR(VLOOKUP(N1723,'P1 Intra-Europees'!$A$15:$H$25,5,0),0)*T1723</f>
        <v>0</v>
      </c>
      <c r="V1723" s="160">
        <f t="shared" si="735"/>
        <v>0</v>
      </c>
      <c r="W1723" s="159">
        <f>IFERROR(VLOOKUP(N1723,'P1 Intra-Europees'!$A$15:$H$25,6,0),0)*V1723</f>
        <v>0</v>
      </c>
      <c r="X1723" s="160">
        <f t="shared" si="736"/>
        <v>0</v>
      </c>
      <c r="Y1723" s="159">
        <f>IFERROR(VLOOKUP(N1723,'P1 Intra-Europees'!$A$15:$H$25,7,0),0)*X1723</f>
        <v>0</v>
      </c>
      <c r="Z1723" s="161">
        <f t="shared" si="737"/>
        <v>0</v>
      </c>
      <c r="AA1723" s="162">
        <f>IFERROR(VLOOKUP(N1723,'P1 Intra-Europees'!$A$15:$H$25,8,0),0)*Z1723</f>
        <v>0</v>
      </c>
      <c r="AB1723" s="163">
        <f t="shared" si="738"/>
        <v>0</v>
      </c>
      <c r="AC1723" s="157" t="str">
        <f>VLOOKUP(B1723,'P2 Origin'!$C$21:$O$176,13,0)</f>
        <v>USD</v>
      </c>
      <c r="AD1723" s="164">
        <f t="shared" si="739"/>
        <v>0</v>
      </c>
      <c r="AE1723" s="165">
        <f>IF(AU1723&gt;0.1,VLOOKUP(B1723,'P2 Origin'!$C$21:$M$176,3,0)*H1723,0)</f>
        <v>0</v>
      </c>
      <c r="AF1723" s="166">
        <f t="shared" si="740"/>
        <v>0</v>
      </c>
      <c r="AG1723" s="165">
        <f>(VLOOKUP(B1723,'P2 Origin'!$C$21:$M$176,4,0))*AF1723</f>
        <v>0</v>
      </c>
      <c r="AH1723" s="166">
        <f t="shared" si="741"/>
        <v>0</v>
      </c>
      <c r="AI1723" s="165">
        <f>(VLOOKUP(B1723,'P2 Origin'!$C$21:$M$176,5,0))*AH1723</f>
        <v>0</v>
      </c>
      <c r="AJ1723" s="166">
        <f t="shared" si="755"/>
        <v>0</v>
      </c>
      <c r="AK1723" s="165">
        <f>(VLOOKUP(B1723,'P2 Origin'!$C$21:$M$176,6,0))*AJ1723</f>
        <v>0</v>
      </c>
      <c r="AL1723" s="166">
        <f t="shared" si="742"/>
        <v>0</v>
      </c>
      <c r="AM1723" s="165">
        <f>(VLOOKUP($B1723,'P2 Origin'!$C$21:$M$176,7,0))*AL1723</f>
        <v>0</v>
      </c>
      <c r="AN1723" s="166">
        <f t="shared" si="743"/>
        <v>0</v>
      </c>
      <c r="AO1723" s="165">
        <f>(VLOOKUP($B1723,'P2 Origin'!$C$21:$M$176,8,0))*AN1723</f>
        <v>0</v>
      </c>
      <c r="AP1723" s="166">
        <f t="shared" si="744"/>
        <v>66</v>
      </c>
      <c r="AQ1723" s="165">
        <f>(VLOOKUP($B1723,'P2 Origin'!$C$21:$M$176,9,0))*AP1723</f>
        <v>0</v>
      </c>
      <c r="AR1723" s="155">
        <f t="shared" si="756"/>
        <v>1</v>
      </c>
      <c r="AS1723" s="164">
        <f>(VLOOKUP(B1723,'P2 Origin'!$C$21:$M$176,10,0))*K1723</f>
        <v>0</v>
      </c>
      <c r="AT1723" s="164">
        <f>(VLOOKUP(B1723,'P2 Origin'!$C$21:$M$176,11,0))*J1723</f>
        <v>0</v>
      </c>
      <c r="AU1723" s="167">
        <v>66</v>
      </c>
      <c r="AV1723" s="168">
        <v>66</v>
      </c>
      <c r="AW1723" s="169">
        <v>0</v>
      </c>
      <c r="AX1723" s="170">
        <f>IF(AU1723&gt;=0.1,'P3 Bureaumarge zee- en luchtvr.'!$D$12,0)</f>
        <v>0</v>
      </c>
      <c r="AY1723" s="163">
        <f t="shared" si="745"/>
        <v>0</v>
      </c>
      <c r="AZ1723" s="157" t="str">
        <f>VLOOKUP(D1723,'P4 Destination'!$C$21:$O$176,13,0)</f>
        <v>USD</v>
      </c>
      <c r="BA1723" s="164">
        <f t="shared" si="746"/>
        <v>0</v>
      </c>
      <c r="BB1723" s="171">
        <f>IF(AU1723&gt;0.1,(VLOOKUP(D1723,'P4 Destination'!$C$21:$M$176,3,0))*I1723,0)</f>
        <v>0</v>
      </c>
      <c r="BC1723" s="172">
        <f t="shared" si="747"/>
        <v>0</v>
      </c>
      <c r="BD1723" s="171">
        <f>(VLOOKUP($D1723,'P4 Destination'!$C$21:$M$176,4,0))*BC1723</f>
        <v>0</v>
      </c>
      <c r="BE1723" s="172">
        <f t="shared" si="748"/>
        <v>0</v>
      </c>
      <c r="BF1723" s="171">
        <f>(VLOOKUP($D1723,'P4 Destination'!$C$21:$M$176,5,0))*BE1723</f>
        <v>0</v>
      </c>
      <c r="BG1723" s="172">
        <f t="shared" si="749"/>
        <v>0</v>
      </c>
      <c r="BH1723" s="171">
        <f>(VLOOKUP($D1723,'P4 Destination'!$C$21:$M$176,6,0))*BG1723</f>
        <v>0</v>
      </c>
      <c r="BI1723" s="172">
        <f t="shared" si="750"/>
        <v>0</v>
      </c>
      <c r="BJ1723" s="171">
        <f>(VLOOKUP($D1723,'P4 Destination'!$C$21:$M$176,7,0))*BI1723</f>
        <v>0</v>
      </c>
      <c r="BK1723" s="172">
        <f t="shared" si="751"/>
        <v>0</v>
      </c>
      <c r="BL1723" s="171">
        <f>(VLOOKUP($D1723,'P4 Destination'!$C$21:$M$176,8,0))*BK1723</f>
        <v>0</v>
      </c>
      <c r="BM1723" s="172">
        <f t="shared" si="752"/>
        <v>66</v>
      </c>
      <c r="BN1723" s="171">
        <f>(VLOOKUP($D1723,'P4 Destination'!$C$21:$M$176,9,0))*BM1723</f>
        <v>0</v>
      </c>
      <c r="BO1723" s="154">
        <f t="shared" si="757"/>
        <v>1</v>
      </c>
      <c r="BP1723" s="171">
        <f>(VLOOKUP(D1723,'P4 Destination'!$C$21:$M$176,10,0))*K1723</f>
        <v>0</v>
      </c>
      <c r="BQ1723" s="171">
        <f>(VLOOKUP(D1723,'P4 Destination'!$C$21:$M$176,11,0))*J1723</f>
        <v>0</v>
      </c>
      <c r="BR1723" s="173">
        <f t="shared" si="753"/>
        <v>0</v>
      </c>
      <c r="BS1723" s="173">
        <f>(AV1723*2500)*'P6 Verzekering'!$E$11</f>
        <v>0</v>
      </c>
      <c r="BT1723" s="173">
        <f>(AW1723*2500)*'P6 Verzekering'!$E$12</f>
        <v>0</v>
      </c>
      <c r="BU1723" s="173">
        <f>(L1723*2500)*'P6 Verzekering'!$E$13</f>
        <v>0</v>
      </c>
      <c r="BV1723" s="173">
        <f t="shared" si="754"/>
        <v>0</v>
      </c>
      <c r="BW1723"/>
      <c r="BX1723"/>
    </row>
    <row r="1724" spans="1:76">
      <c r="A1724" s="152" t="s">
        <v>2841</v>
      </c>
      <c r="B1724" s="152" t="s">
        <v>411</v>
      </c>
      <c r="C1724" s="152" t="s">
        <v>410</v>
      </c>
      <c r="D1724" s="152" t="s">
        <v>349</v>
      </c>
      <c r="E1724" s="152" t="s">
        <v>346</v>
      </c>
      <c r="F1724" s="153">
        <f t="shared" si="730"/>
        <v>5</v>
      </c>
      <c r="G1724" s="154">
        <v>0</v>
      </c>
      <c r="H1724" s="154">
        <f>IFERROR(VLOOKUP(B1724,'P2 Origin'!$C$21:$Q$176,15,FALSE),0)</f>
        <v>0</v>
      </c>
      <c r="I1724" s="154">
        <f>IFERROR(VLOOKUP(D1724,'P4 Destination'!$C$21:$Q$176,15,FALSE),0)</f>
        <v>1</v>
      </c>
      <c r="J1724" s="155"/>
      <c r="K1724" s="155"/>
      <c r="L1724" s="156">
        <v>0</v>
      </c>
      <c r="M1724" s="155">
        <v>0</v>
      </c>
      <c r="N1724" s="155">
        <v>0</v>
      </c>
      <c r="O1724" s="157">
        <f t="shared" si="731"/>
        <v>0</v>
      </c>
      <c r="P1724" s="158">
        <f t="shared" si="732"/>
        <v>0</v>
      </c>
      <c r="Q1724" s="159">
        <f>IFERROR(VLOOKUP(N1724,'P1 Intra-Europees'!$A$15:$H$25,3,0),0)*P1724</f>
        <v>0</v>
      </c>
      <c r="R1724" s="160">
        <f t="shared" si="733"/>
        <v>0</v>
      </c>
      <c r="S1724" s="159">
        <f>IFERROR(VLOOKUP(N1724,'P1 Intra-Europees'!$A$15:$H$25,4,0),0)*R1724</f>
        <v>0</v>
      </c>
      <c r="T1724" s="160">
        <f t="shared" si="734"/>
        <v>0</v>
      </c>
      <c r="U1724" s="159">
        <f>IFERROR(VLOOKUP(N1724,'P1 Intra-Europees'!$A$15:$H$25,5,0),0)*T1724</f>
        <v>0</v>
      </c>
      <c r="V1724" s="160">
        <f t="shared" si="735"/>
        <v>0</v>
      </c>
      <c r="W1724" s="159">
        <f>IFERROR(VLOOKUP(N1724,'P1 Intra-Europees'!$A$15:$H$25,6,0),0)*V1724</f>
        <v>0</v>
      </c>
      <c r="X1724" s="160">
        <f t="shared" si="736"/>
        <v>0</v>
      </c>
      <c r="Y1724" s="159">
        <f>IFERROR(VLOOKUP(N1724,'P1 Intra-Europees'!$A$15:$H$25,7,0),0)*X1724</f>
        <v>0</v>
      </c>
      <c r="Z1724" s="161">
        <f t="shared" si="737"/>
        <v>0</v>
      </c>
      <c r="AA1724" s="162">
        <f>IFERROR(VLOOKUP(N1724,'P1 Intra-Europees'!$A$15:$H$25,8,0),0)*Z1724</f>
        <v>0</v>
      </c>
      <c r="AB1724" s="163">
        <f t="shared" si="738"/>
        <v>0</v>
      </c>
      <c r="AC1724" s="157" t="str">
        <f>VLOOKUP(B1724,'P2 Origin'!$C$21:$O$176,13,0)</f>
        <v>USD</v>
      </c>
      <c r="AD1724" s="164">
        <f t="shared" si="739"/>
        <v>0</v>
      </c>
      <c r="AE1724" s="165">
        <f>IF(AU1724&gt;0.1,VLOOKUP(B1724,'P2 Origin'!$C$21:$M$176,3,0)*H1724,0)</f>
        <v>0</v>
      </c>
      <c r="AF1724" s="166">
        <f t="shared" si="740"/>
        <v>5</v>
      </c>
      <c r="AG1724" s="165">
        <f>(VLOOKUP(B1724,'P2 Origin'!$C$21:$M$176,4,0))*AF1724</f>
        <v>0</v>
      </c>
      <c r="AH1724" s="166">
        <f t="shared" si="741"/>
        <v>0</v>
      </c>
      <c r="AI1724" s="165">
        <f>(VLOOKUP(B1724,'P2 Origin'!$C$21:$M$176,5,0))*AH1724</f>
        <v>0</v>
      </c>
      <c r="AJ1724" s="166">
        <f t="shared" si="755"/>
        <v>0</v>
      </c>
      <c r="AK1724" s="165">
        <f>(VLOOKUP(B1724,'P2 Origin'!$C$21:$M$176,6,0))*AJ1724</f>
        <v>0</v>
      </c>
      <c r="AL1724" s="166">
        <f t="shared" si="742"/>
        <v>0</v>
      </c>
      <c r="AM1724" s="165">
        <f>(VLOOKUP($B1724,'P2 Origin'!$C$21:$M$176,7,0))*AL1724</f>
        <v>0</v>
      </c>
      <c r="AN1724" s="166">
        <f t="shared" si="743"/>
        <v>0</v>
      </c>
      <c r="AO1724" s="165">
        <f>(VLOOKUP($B1724,'P2 Origin'!$C$21:$M$176,8,0))*AN1724</f>
        <v>0</v>
      </c>
      <c r="AP1724" s="166">
        <f t="shared" si="744"/>
        <v>0</v>
      </c>
      <c r="AQ1724" s="165">
        <f>(VLOOKUP($B1724,'P2 Origin'!$C$21:$M$176,9,0))*AP1724</f>
        <v>0</v>
      </c>
      <c r="AR1724" s="155">
        <f t="shared" si="756"/>
        <v>0</v>
      </c>
      <c r="AS1724" s="164">
        <f>(VLOOKUP(B1724,'P2 Origin'!$C$21:$M$176,10,0))*K1724</f>
        <v>0</v>
      </c>
      <c r="AT1724" s="164">
        <f>(VLOOKUP(B1724,'P2 Origin'!$C$21:$M$176,11,0))*J1724</f>
        <v>0</v>
      </c>
      <c r="AU1724" s="167">
        <v>5</v>
      </c>
      <c r="AV1724" s="168">
        <v>0</v>
      </c>
      <c r="AW1724" s="169">
        <v>5</v>
      </c>
      <c r="AX1724" s="170">
        <f>IF(AU1724&gt;=0.1,'P3 Bureaumarge zee- en luchtvr.'!$D$12,0)</f>
        <v>0</v>
      </c>
      <c r="AY1724" s="163">
        <f t="shared" si="745"/>
        <v>0</v>
      </c>
      <c r="AZ1724" s="157" t="str">
        <f>VLOOKUP(D1724,'P4 Destination'!$C$21:$O$176,13,0)</f>
        <v>USD</v>
      </c>
      <c r="BA1724" s="164">
        <f t="shared" si="746"/>
        <v>0</v>
      </c>
      <c r="BB1724" s="171">
        <f>IF(AU1724&gt;0.1,(VLOOKUP(D1724,'P4 Destination'!$C$21:$M$176,3,0))*I1724,0)</f>
        <v>0</v>
      </c>
      <c r="BC1724" s="172">
        <f t="shared" si="747"/>
        <v>5</v>
      </c>
      <c r="BD1724" s="171">
        <f>(VLOOKUP($D1724,'P4 Destination'!$C$21:$M$176,4,0))*BC1724</f>
        <v>0</v>
      </c>
      <c r="BE1724" s="172">
        <f t="shared" si="748"/>
        <v>0</v>
      </c>
      <c r="BF1724" s="171">
        <f>(VLOOKUP($D1724,'P4 Destination'!$C$21:$M$176,5,0))*BE1724</f>
        <v>0</v>
      </c>
      <c r="BG1724" s="172">
        <f t="shared" si="749"/>
        <v>0</v>
      </c>
      <c r="BH1724" s="171">
        <f>(VLOOKUP($D1724,'P4 Destination'!$C$21:$M$176,6,0))*BG1724</f>
        <v>0</v>
      </c>
      <c r="BI1724" s="172">
        <f t="shared" si="750"/>
        <v>0</v>
      </c>
      <c r="BJ1724" s="171">
        <f>(VLOOKUP($D1724,'P4 Destination'!$C$21:$M$176,7,0))*BI1724</f>
        <v>0</v>
      </c>
      <c r="BK1724" s="172">
        <f t="shared" si="751"/>
        <v>0</v>
      </c>
      <c r="BL1724" s="171">
        <f>(VLOOKUP($D1724,'P4 Destination'!$C$21:$M$176,8,0))*BK1724</f>
        <v>0</v>
      </c>
      <c r="BM1724" s="172">
        <f t="shared" si="752"/>
        <v>0</v>
      </c>
      <c r="BN1724" s="171">
        <f>(VLOOKUP($D1724,'P4 Destination'!$C$21:$M$176,9,0))*BM1724</f>
        <v>0</v>
      </c>
      <c r="BO1724" s="154">
        <f t="shared" si="757"/>
        <v>0</v>
      </c>
      <c r="BP1724" s="171">
        <f>(VLOOKUP(D1724,'P4 Destination'!$C$21:$M$176,10,0))*K1724</f>
        <v>0</v>
      </c>
      <c r="BQ1724" s="171">
        <f>(VLOOKUP(D1724,'P4 Destination'!$C$21:$M$176,11,0))*J1724</f>
        <v>0</v>
      </c>
      <c r="BR1724" s="173">
        <f t="shared" si="753"/>
        <v>0</v>
      </c>
      <c r="BS1724" s="173">
        <f>(AV1724*2500)*'P6 Verzekering'!$E$11</f>
        <v>0</v>
      </c>
      <c r="BT1724" s="173">
        <f>(AW1724*2500)*'P6 Verzekering'!$E$12</f>
        <v>0</v>
      </c>
      <c r="BU1724" s="173">
        <f>(L1724*2500)*'P6 Verzekering'!$E$13</f>
        <v>0</v>
      </c>
      <c r="BV1724" s="173">
        <f t="shared" si="754"/>
        <v>0</v>
      </c>
      <c r="BW1724"/>
      <c r="BX1724"/>
    </row>
    <row r="1725" spans="1:76">
      <c r="A1725" s="152" t="s">
        <v>2842</v>
      </c>
      <c r="B1725" s="152" t="s">
        <v>411</v>
      </c>
      <c r="C1725" s="152" t="s">
        <v>410</v>
      </c>
      <c r="D1725" s="152" t="s">
        <v>397</v>
      </c>
      <c r="E1725" s="152" t="s">
        <v>396</v>
      </c>
      <c r="F1725" s="153">
        <f t="shared" si="730"/>
        <v>29</v>
      </c>
      <c r="G1725" s="154">
        <v>1</v>
      </c>
      <c r="H1725" s="154">
        <f>IFERROR(VLOOKUP(B1725,'P2 Origin'!$C$21:$Q$176,15,FALSE),0)</f>
        <v>0</v>
      </c>
      <c r="I1725" s="154">
        <f>IFERROR(VLOOKUP(D1725,'P4 Destination'!$C$21:$Q$176,15,FALSE),0)</f>
        <v>0</v>
      </c>
      <c r="J1725" s="155">
        <v>1</v>
      </c>
      <c r="K1725" s="155"/>
      <c r="L1725" s="156">
        <v>0</v>
      </c>
      <c r="M1725" s="155">
        <v>0</v>
      </c>
      <c r="N1725" s="155">
        <v>0</v>
      </c>
      <c r="O1725" s="157">
        <f t="shared" si="731"/>
        <v>0</v>
      </c>
      <c r="P1725" s="158">
        <f t="shared" si="732"/>
        <v>0</v>
      </c>
      <c r="Q1725" s="159">
        <f>IFERROR(VLOOKUP(N1725,'P1 Intra-Europees'!$A$15:$H$25,3,0),0)*P1725</f>
        <v>0</v>
      </c>
      <c r="R1725" s="160">
        <f t="shared" si="733"/>
        <v>0</v>
      </c>
      <c r="S1725" s="159">
        <f>IFERROR(VLOOKUP(N1725,'P1 Intra-Europees'!$A$15:$H$25,4,0),0)*R1725</f>
        <v>0</v>
      </c>
      <c r="T1725" s="160">
        <f t="shared" si="734"/>
        <v>0</v>
      </c>
      <c r="U1725" s="159">
        <f>IFERROR(VLOOKUP(N1725,'P1 Intra-Europees'!$A$15:$H$25,5,0),0)*T1725</f>
        <v>0</v>
      </c>
      <c r="V1725" s="160">
        <f t="shared" si="735"/>
        <v>0</v>
      </c>
      <c r="W1725" s="159">
        <f>IFERROR(VLOOKUP(N1725,'P1 Intra-Europees'!$A$15:$H$25,6,0),0)*V1725</f>
        <v>0</v>
      </c>
      <c r="X1725" s="160">
        <f t="shared" si="736"/>
        <v>0</v>
      </c>
      <c r="Y1725" s="159">
        <f>IFERROR(VLOOKUP(N1725,'P1 Intra-Europees'!$A$15:$H$25,7,0),0)*X1725</f>
        <v>0</v>
      </c>
      <c r="Z1725" s="161">
        <f t="shared" si="737"/>
        <v>0</v>
      </c>
      <c r="AA1725" s="162">
        <f>IFERROR(VLOOKUP(N1725,'P1 Intra-Europees'!$A$15:$H$25,8,0),0)*Z1725</f>
        <v>0</v>
      </c>
      <c r="AB1725" s="163">
        <f t="shared" si="738"/>
        <v>0</v>
      </c>
      <c r="AC1725" s="157" t="str">
        <f>VLOOKUP(B1725,'P2 Origin'!$C$21:$O$176,13,0)</f>
        <v>USD</v>
      </c>
      <c r="AD1725" s="164">
        <f t="shared" si="739"/>
        <v>0</v>
      </c>
      <c r="AE1725" s="165">
        <f>IF(AU1725&gt;0.1,VLOOKUP(B1725,'P2 Origin'!$C$21:$M$176,3,0)*H1725,0)</f>
        <v>0</v>
      </c>
      <c r="AF1725" s="166">
        <f t="shared" si="740"/>
        <v>0</v>
      </c>
      <c r="AG1725" s="165">
        <f>(VLOOKUP(B1725,'P2 Origin'!$C$21:$M$176,4,0))*AF1725</f>
        <v>0</v>
      </c>
      <c r="AH1725" s="166">
        <f t="shared" si="741"/>
        <v>0</v>
      </c>
      <c r="AI1725" s="165">
        <f>(VLOOKUP(B1725,'P2 Origin'!$C$21:$M$176,5,0))*AH1725</f>
        <v>0</v>
      </c>
      <c r="AJ1725" s="166">
        <f t="shared" si="755"/>
        <v>0</v>
      </c>
      <c r="AK1725" s="165">
        <f>(VLOOKUP(B1725,'P2 Origin'!$C$21:$M$176,6,0))*AJ1725</f>
        <v>0</v>
      </c>
      <c r="AL1725" s="166">
        <f t="shared" si="742"/>
        <v>29</v>
      </c>
      <c r="AM1725" s="165">
        <f>(VLOOKUP($B1725,'P2 Origin'!$C$21:$M$176,7,0))*AL1725</f>
        <v>0</v>
      </c>
      <c r="AN1725" s="166">
        <f t="shared" si="743"/>
        <v>0</v>
      </c>
      <c r="AO1725" s="165">
        <f>(VLOOKUP($B1725,'P2 Origin'!$C$21:$M$176,8,0))*AN1725</f>
        <v>0</v>
      </c>
      <c r="AP1725" s="166">
        <f t="shared" si="744"/>
        <v>0</v>
      </c>
      <c r="AQ1725" s="165">
        <f>(VLOOKUP($B1725,'P2 Origin'!$C$21:$M$176,9,0))*AP1725</f>
        <v>0</v>
      </c>
      <c r="AR1725" s="155">
        <f t="shared" si="756"/>
        <v>1</v>
      </c>
      <c r="AS1725" s="164">
        <f>(VLOOKUP(B1725,'P2 Origin'!$C$21:$M$176,10,0))*K1725</f>
        <v>0</v>
      </c>
      <c r="AT1725" s="164">
        <f>(VLOOKUP(B1725,'P2 Origin'!$C$21:$M$176,11,0))*J1725</f>
        <v>0</v>
      </c>
      <c r="AU1725" s="167">
        <v>29</v>
      </c>
      <c r="AV1725" s="168">
        <v>29</v>
      </c>
      <c r="AW1725" s="169">
        <v>0</v>
      </c>
      <c r="AX1725" s="170">
        <f>IF(AU1725&gt;=0.1,'P3 Bureaumarge zee- en luchtvr.'!$D$12,0)</f>
        <v>0</v>
      </c>
      <c r="AY1725" s="163">
        <f t="shared" si="745"/>
        <v>0</v>
      </c>
      <c r="AZ1725" s="157" t="str">
        <f>VLOOKUP(D1725,'P4 Destination'!$C$21:$O$176,13,0)</f>
        <v>USD</v>
      </c>
      <c r="BA1725" s="164">
        <f t="shared" si="746"/>
        <v>0</v>
      </c>
      <c r="BB1725" s="171">
        <f>IF(AU1725&gt;0.1,(VLOOKUP(D1725,'P4 Destination'!$C$21:$M$176,3,0))*I1725,0)</f>
        <v>0</v>
      </c>
      <c r="BC1725" s="172">
        <f t="shared" si="747"/>
        <v>0</v>
      </c>
      <c r="BD1725" s="171">
        <f>(VLOOKUP($D1725,'P4 Destination'!$C$21:$M$176,4,0))*BC1725</f>
        <v>0</v>
      </c>
      <c r="BE1725" s="172">
        <f t="shared" si="748"/>
        <v>0</v>
      </c>
      <c r="BF1725" s="171">
        <f>(VLOOKUP($D1725,'P4 Destination'!$C$21:$M$176,5,0))*BE1725</f>
        <v>0</v>
      </c>
      <c r="BG1725" s="172">
        <f t="shared" si="749"/>
        <v>0</v>
      </c>
      <c r="BH1725" s="171">
        <f>(VLOOKUP($D1725,'P4 Destination'!$C$21:$M$176,6,0))*BG1725</f>
        <v>0</v>
      </c>
      <c r="BI1725" s="172">
        <f t="shared" si="750"/>
        <v>29</v>
      </c>
      <c r="BJ1725" s="171">
        <f>(VLOOKUP($D1725,'P4 Destination'!$C$21:$M$176,7,0))*BI1725</f>
        <v>0</v>
      </c>
      <c r="BK1725" s="172">
        <f t="shared" si="751"/>
        <v>0</v>
      </c>
      <c r="BL1725" s="171">
        <f>(VLOOKUP($D1725,'P4 Destination'!$C$21:$M$176,8,0))*BK1725</f>
        <v>0</v>
      </c>
      <c r="BM1725" s="172">
        <f t="shared" si="752"/>
        <v>0</v>
      </c>
      <c r="BN1725" s="171">
        <f>(VLOOKUP($D1725,'P4 Destination'!$C$21:$M$176,9,0))*BM1725</f>
        <v>0</v>
      </c>
      <c r="BO1725" s="154">
        <f t="shared" si="757"/>
        <v>1</v>
      </c>
      <c r="BP1725" s="171">
        <f>(VLOOKUP(D1725,'P4 Destination'!$C$21:$M$176,10,0))*K1725</f>
        <v>0</v>
      </c>
      <c r="BQ1725" s="171">
        <f>(VLOOKUP(D1725,'P4 Destination'!$C$21:$M$176,11,0))*J1725</f>
        <v>0</v>
      </c>
      <c r="BR1725" s="173">
        <f t="shared" si="753"/>
        <v>0</v>
      </c>
      <c r="BS1725" s="173">
        <f>(AV1725*2500)*'P6 Verzekering'!$E$11</f>
        <v>0</v>
      </c>
      <c r="BT1725" s="173">
        <f>(AW1725*2500)*'P6 Verzekering'!$E$12</f>
        <v>0</v>
      </c>
      <c r="BU1725" s="173">
        <f>(L1725*2500)*'P6 Verzekering'!$E$13</f>
        <v>0</v>
      </c>
      <c r="BV1725" s="173">
        <f t="shared" si="754"/>
        <v>0</v>
      </c>
      <c r="BW1725"/>
      <c r="BX1725"/>
    </row>
    <row r="1726" spans="1:76">
      <c r="A1726" s="152" t="s">
        <v>2845</v>
      </c>
      <c r="B1726" s="152" t="s">
        <v>411</v>
      </c>
      <c r="C1726" s="152" t="s">
        <v>410</v>
      </c>
      <c r="D1726" s="152" t="s">
        <v>219</v>
      </c>
      <c r="E1726" s="152" t="s">
        <v>219</v>
      </c>
      <c r="F1726" s="153">
        <f t="shared" si="730"/>
        <v>60</v>
      </c>
      <c r="G1726" s="154">
        <v>1</v>
      </c>
      <c r="H1726" s="154">
        <f>IFERROR(VLOOKUP(B1726,'P2 Origin'!$C$21:$Q$176,15,FALSE),0)</f>
        <v>0</v>
      </c>
      <c r="I1726" s="154">
        <f>IFERROR(VLOOKUP(D1726,'P4 Destination'!$C$21:$Q$176,15,FALSE),0)</f>
        <v>0</v>
      </c>
      <c r="J1726" s="155">
        <v>1</v>
      </c>
      <c r="K1726" s="155"/>
      <c r="L1726" s="156">
        <v>0</v>
      </c>
      <c r="M1726" s="155">
        <v>0</v>
      </c>
      <c r="N1726" s="155">
        <v>0</v>
      </c>
      <c r="O1726" s="157">
        <f t="shared" si="731"/>
        <v>0</v>
      </c>
      <c r="P1726" s="158">
        <f t="shared" si="732"/>
        <v>0</v>
      </c>
      <c r="Q1726" s="159">
        <f>IFERROR(VLOOKUP(N1726,'P1 Intra-Europees'!$A$15:$H$25,3,0),0)*P1726</f>
        <v>0</v>
      </c>
      <c r="R1726" s="160">
        <f t="shared" si="733"/>
        <v>0</v>
      </c>
      <c r="S1726" s="159">
        <f>IFERROR(VLOOKUP(N1726,'P1 Intra-Europees'!$A$15:$H$25,4,0),0)*R1726</f>
        <v>0</v>
      </c>
      <c r="T1726" s="160">
        <f t="shared" si="734"/>
        <v>0</v>
      </c>
      <c r="U1726" s="159">
        <f>IFERROR(VLOOKUP(N1726,'P1 Intra-Europees'!$A$15:$H$25,5,0),0)*T1726</f>
        <v>0</v>
      </c>
      <c r="V1726" s="160">
        <f t="shared" si="735"/>
        <v>0</v>
      </c>
      <c r="W1726" s="159">
        <f>IFERROR(VLOOKUP(N1726,'P1 Intra-Europees'!$A$15:$H$25,6,0),0)*V1726</f>
        <v>0</v>
      </c>
      <c r="X1726" s="160">
        <f t="shared" si="736"/>
        <v>0</v>
      </c>
      <c r="Y1726" s="159">
        <f>IFERROR(VLOOKUP(N1726,'P1 Intra-Europees'!$A$15:$H$25,7,0),0)*X1726</f>
        <v>0</v>
      </c>
      <c r="Z1726" s="161">
        <f t="shared" si="737"/>
        <v>0</v>
      </c>
      <c r="AA1726" s="162">
        <f>IFERROR(VLOOKUP(N1726,'P1 Intra-Europees'!$A$15:$H$25,8,0),0)*Z1726</f>
        <v>0</v>
      </c>
      <c r="AB1726" s="163">
        <f t="shared" si="738"/>
        <v>0</v>
      </c>
      <c r="AC1726" s="157" t="str">
        <f>VLOOKUP(B1726,'P2 Origin'!$C$21:$O$176,13,0)</f>
        <v>USD</v>
      </c>
      <c r="AD1726" s="164">
        <f t="shared" si="739"/>
        <v>0</v>
      </c>
      <c r="AE1726" s="165">
        <f>IF(AU1726&gt;0.1,VLOOKUP(B1726,'P2 Origin'!$C$21:$M$176,3,0)*H1726,0)</f>
        <v>0</v>
      </c>
      <c r="AF1726" s="166">
        <f t="shared" si="740"/>
        <v>0</v>
      </c>
      <c r="AG1726" s="165">
        <f>(VLOOKUP(B1726,'P2 Origin'!$C$21:$M$176,4,0))*AF1726</f>
        <v>0</v>
      </c>
      <c r="AH1726" s="166">
        <f t="shared" si="741"/>
        <v>0</v>
      </c>
      <c r="AI1726" s="165">
        <f>(VLOOKUP(B1726,'P2 Origin'!$C$21:$M$176,5,0))*AH1726</f>
        <v>0</v>
      </c>
      <c r="AJ1726" s="166">
        <f t="shared" si="755"/>
        <v>0</v>
      </c>
      <c r="AK1726" s="165">
        <f>(VLOOKUP(B1726,'P2 Origin'!$C$21:$M$176,6,0))*AJ1726</f>
        <v>0</v>
      </c>
      <c r="AL1726" s="166">
        <f t="shared" si="742"/>
        <v>0</v>
      </c>
      <c r="AM1726" s="165">
        <f>(VLOOKUP($B1726,'P2 Origin'!$C$21:$M$176,7,0))*AL1726</f>
        <v>0</v>
      </c>
      <c r="AN1726" s="166">
        <f t="shared" si="743"/>
        <v>0</v>
      </c>
      <c r="AO1726" s="165">
        <f>(VLOOKUP($B1726,'P2 Origin'!$C$21:$M$176,8,0))*AN1726</f>
        <v>0</v>
      </c>
      <c r="AP1726" s="166">
        <f t="shared" si="744"/>
        <v>60</v>
      </c>
      <c r="AQ1726" s="165">
        <f>(VLOOKUP($B1726,'P2 Origin'!$C$21:$M$176,9,0))*AP1726</f>
        <v>0</v>
      </c>
      <c r="AR1726" s="155">
        <f t="shared" si="756"/>
        <v>1</v>
      </c>
      <c r="AS1726" s="164">
        <f>(VLOOKUP(B1726,'P2 Origin'!$C$21:$M$176,10,0))*K1726</f>
        <v>0</v>
      </c>
      <c r="AT1726" s="164">
        <f>(VLOOKUP(B1726,'P2 Origin'!$C$21:$M$176,11,0))*J1726</f>
        <v>0</v>
      </c>
      <c r="AU1726" s="167">
        <v>60</v>
      </c>
      <c r="AV1726" s="168">
        <v>60</v>
      </c>
      <c r="AW1726" s="169">
        <v>0</v>
      </c>
      <c r="AX1726" s="170">
        <f>IF(AU1726&gt;=0.1,'P3 Bureaumarge zee- en luchtvr.'!$D$12,0)</f>
        <v>0</v>
      </c>
      <c r="AY1726" s="163">
        <f t="shared" si="745"/>
        <v>0</v>
      </c>
      <c r="AZ1726" s="157" t="str">
        <f>VLOOKUP(D1726,'P4 Destination'!$C$21:$O$176,13,0)</f>
        <v>EUR</v>
      </c>
      <c r="BA1726" s="164">
        <f t="shared" si="746"/>
        <v>0</v>
      </c>
      <c r="BB1726" s="171">
        <f>IF(AU1726&gt;0.1,(VLOOKUP(D1726,'P4 Destination'!$C$21:$M$176,3,0))*I1726,0)</f>
        <v>0</v>
      </c>
      <c r="BC1726" s="172">
        <f t="shared" si="747"/>
        <v>0</v>
      </c>
      <c r="BD1726" s="171">
        <f>(VLOOKUP($D1726,'P4 Destination'!$C$21:$M$176,4,0))*BC1726</f>
        <v>0</v>
      </c>
      <c r="BE1726" s="172">
        <f t="shared" si="748"/>
        <v>0</v>
      </c>
      <c r="BF1726" s="171">
        <f>(VLOOKUP($D1726,'P4 Destination'!$C$21:$M$176,5,0))*BE1726</f>
        <v>0</v>
      </c>
      <c r="BG1726" s="172">
        <f t="shared" si="749"/>
        <v>0</v>
      </c>
      <c r="BH1726" s="171">
        <f>(VLOOKUP($D1726,'P4 Destination'!$C$21:$M$176,6,0))*BG1726</f>
        <v>0</v>
      </c>
      <c r="BI1726" s="172">
        <f t="shared" si="750"/>
        <v>0</v>
      </c>
      <c r="BJ1726" s="171">
        <f>(VLOOKUP($D1726,'P4 Destination'!$C$21:$M$176,7,0))*BI1726</f>
        <v>0</v>
      </c>
      <c r="BK1726" s="172">
        <f t="shared" si="751"/>
        <v>0</v>
      </c>
      <c r="BL1726" s="171">
        <f>(VLOOKUP($D1726,'P4 Destination'!$C$21:$M$176,8,0))*BK1726</f>
        <v>0</v>
      </c>
      <c r="BM1726" s="172">
        <f t="shared" si="752"/>
        <v>60</v>
      </c>
      <c r="BN1726" s="171">
        <f>(VLOOKUP($D1726,'P4 Destination'!$C$21:$M$176,9,0))*BM1726</f>
        <v>0</v>
      </c>
      <c r="BO1726" s="154">
        <f t="shared" si="757"/>
        <v>1</v>
      </c>
      <c r="BP1726" s="171">
        <f>(VLOOKUP(D1726,'P4 Destination'!$C$21:$M$176,10,0))*K1726</f>
        <v>0</v>
      </c>
      <c r="BQ1726" s="171">
        <f>(VLOOKUP(D1726,'P4 Destination'!$C$21:$M$176,11,0))*J1726</f>
        <v>0</v>
      </c>
      <c r="BR1726" s="173">
        <f t="shared" si="753"/>
        <v>0</v>
      </c>
      <c r="BS1726" s="173">
        <f>(AV1726*2500)*'P6 Verzekering'!$E$11</f>
        <v>0</v>
      </c>
      <c r="BT1726" s="173">
        <f>(AW1726*2500)*'P6 Verzekering'!$E$12</f>
        <v>0</v>
      </c>
      <c r="BU1726" s="173">
        <f>(L1726*2500)*'P6 Verzekering'!$E$13</f>
        <v>0</v>
      </c>
      <c r="BV1726" s="173">
        <f t="shared" si="754"/>
        <v>0</v>
      </c>
      <c r="BW1726"/>
      <c r="BX1726"/>
    </row>
    <row r="1727" spans="1:76">
      <c r="A1727" s="152" t="s">
        <v>2846</v>
      </c>
      <c r="B1727" s="152" t="s">
        <v>411</v>
      </c>
      <c r="C1727" s="152" t="s">
        <v>410</v>
      </c>
      <c r="D1727" s="152" t="s">
        <v>219</v>
      </c>
      <c r="E1727" s="152" t="s">
        <v>219</v>
      </c>
      <c r="F1727" s="153">
        <f t="shared" si="730"/>
        <v>46</v>
      </c>
      <c r="G1727" s="154">
        <v>1</v>
      </c>
      <c r="H1727" s="154">
        <f>IFERROR(VLOOKUP(B1727,'P2 Origin'!$C$21:$Q$176,15,FALSE),0)</f>
        <v>0</v>
      </c>
      <c r="I1727" s="154">
        <f>IFERROR(VLOOKUP(D1727,'P4 Destination'!$C$21:$Q$176,15,FALSE),0)</f>
        <v>0</v>
      </c>
      <c r="J1727" s="155">
        <v>1</v>
      </c>
      <c r="K1727" s="155"/>
      <c r="L1727" s="156">
        <v>0</v>
      </c>
      <c r="M1727" s="155">
        <v>0</v>
      </c>
      <c r="N1727" s="155">
        <v>0</v>
      </c>
      <c r="O1727" s="157">
        <f t="shared" si="731"/>
        <v>0</v>
      </c>
      <c r="P1727" s="158">
        <f t="shared" si="732"/>
        <v>0</v>
      </c>
      <c r="Q1727" s="159">
        <f>IFERROR(VLOOKUP(N1727,'P1 Intra-Europees'!$A$15:$H$25,3,0),0)*P1727</f>
        <v>0</v>
      </c>
      <c r="R1727" s="160">
        <f t="shared" si="733"/>
        <v>0</v>
      </c>
      <c r="S1727" s="159">
        <f>IFERROR(VLOOKUP(N1727,'P1 Intra-Europees'!$A$15:$H$25,4,0),0)*R1727</f>
        <v>0</v>
      </c>
      <c r="T1727" s="160">
        <f t="shared" si="734"/>
        <v>0</v>
      </c>
      <c r="U1727" s="159">
        <f>IFERROR(VLOOKUP(N1727,'P1 Intra-Europees'!$A$15:$H$25,5,0),0)*T1727</f>
        <v>0</v>
      </c>
      <c r="V1727" s="160">
        <f t="shared" si="735"/>
        <v>0</v>
      </c>
      <c r="W1727" s="159">
        <f>IFERROR(VLOOKUP(N1727,'P1 Intra-Europees'!$A$15:$H$25,6,0),0)*V1727</f>
        <v>0</v>
      </c>
      <c r="X1727" s="160">
        <f t="shared" si="736"/>
        <v>0</v>
      </c>
      <c r="Y1727" s="159">
        <f>IFERROR(VLOOKUP(N1727,'P1 Intra-Europees'!$A$15:$H$25,7,0),0)*X1727</f>
        <v>0</v>
      </c>
      <c r="Z1727" s="161">
        <f t="shared" si="737"/>
        <v>0</v>
      </c>
      <c r="AA1727" s="162">
        <f>IFERROR(VLOOKUP(N1727,'P1 Intra-Europees'!$A$15:$H$25,8,0),0)*Z1727</f>
        <v>0</v>
      </c>
      <c r="AB1727" s="163">
        <f t="shared" si="738"/>
        <v>0</v>
      </c>
      <c r="AC1727" s="157" t="str">
        <f>VLOOKUP(B1727,'P2 Origin'!$C$21:$O$176,13,0)</f>
        <v>USD</v>
      </c>
      <c r="AD1727" s="164">
        <f t="shared" si="739"/>
        <v>0</v>
      </c>
      <c r="AE1727" s="165">
        <f>IF(AU1727&gt;0.1,VLOOKUP(B1727,'P2 Origin'!$C$21:$M$176,3,0)*H1727,0)</f>
        <v>0</v>
      </c>
      <c r="AF1727" s="166">
        <f t="shared" si="740"/>
        <v>0</v>
      </c>
      <c r="AG1727" s="165">
        <f>(VLOOKUP(B1727,'P2 Origin'!$C$21:$M$176,4,0))*AF1727</f>
        <v>0</v>
      </c>
      <c r="AH1727" s="166">
        <f t="shared" si="741"/>
        <v>0</v>
      </c>
      <c r="AI1727" s="165">
        <f>(VLOOKUP(B1727,'P2 Origin'!$C$21:$M$176,5,0))*AH1727</f>
        <v>0</v>
      </c>
      <c r="AJ1727" s="166">
        <f t="shared" si="755"/>
        <v>0</v>
      </c>
      <c r="AK1727" s="165">
        <f>(VLOOKUP(B1727,'P2 Origin'!$C$21:$M$176,6,0))*AJ1727</f>
        <v>0</v>
      </c>
      <c r="AL1727" s="166">
        <f t="shared" si="742"/>
        <v>0</v>
      </c>
      <c r="AM1727" s="165">
        <f>(VLOOKUP($B1727,'P2 Origin'!$C$21:$M$176,7,0))*AL1727</f>
        <v>0</v>
      </c>
      <c r="AN1727" s="166">
        <f t="shared" si="743"/>
        <v>0</v>
      </c>
      <c r="AO1727" s="165">
        <f>(VLOOKUP($B1727,'P2 Origin'!$C$21:$M$176,8,0))*AN1727</f>
        <v>0</v>
      </c>
      <c r="AP1727" s="166">
        <f t="shared" si="744"/>
        <v>46</v>
      </c>
      <c r="AQ1727" s="165">
        <f>(VLOOKUP($B1727,'P2 Origin'!$C$21:$M$176,9,0))*AP1727</f>
        <v>0</v>
      </c>
      <c r="AR1727" s="155">
        <f t="shared" si="756"/>
        <v>1</v>
      </c>
      <c r="AS1727" s="164">
        <f>(VLOOKUP(B1727,'P2 Origin'!$C$21:$M$176,10,0))*K1727</f>
        <v>0</v>
      </c>
      <c r="AT1727" s="164">
        <f>(VLOOKUP(B1727,'P2 Origin'!$C$21:$M$176,11,0))*J1727</f>
        <v>0</v>
      </c>
      <c r="AU1727" s="167">
        <v>46</v>
      </c>
      <c r="AV1727" s="168">
        <v>46</v>
      </c>
      <c r="AW1727" s="169">
        <v>0</v>
      </c>
      <c r="AX1727" s="170">
        <f>IF(AU1727&gt;=0.1,'P3 Bureaumarge zee- en luchtvr.'!$D$12,0)</f>
        <v>0</v>
      </c>
      <c r="AY1727" s="163">
        <f t="shared" si="745"/>
        <v>0</v>
      </c>
      <c r="AZ1727" s="157" t="str">
        <f>VLOOKUP(D1727,'P4 Destination'!$C$21:$O$176,13,0)</f>
        <v>EUR</v>
      </c>
      <c r="BA1727" s="164">
        <f t="shared" si="746"/>
        <v>0</v>
      </c>
      <c r="BB1727" s="171">
        <f>IF(AU1727&gt;0.1,(VLOOKUP(D1727,'P4 Destination'!$C$21:$M$176,3,0))*I1727,0)</f>
        <v>0</v>
      </c>
      <c r="BC1727" s="172">
        <f t="shared" si="747"/>
        <v>0</v>
      </c>
      <c r="BD1727" s="171">
        <f>(VLOOKUP($D1727,'P4 Destination'!$C$21:$M$176,4,0))*BC1727</f>
        <v>0</v>
      </c>
      <c r="BE1727" s="172">
        <f t="shared" si="748"/>
        <v>0</v>
      </c>
      <c r="BF1727" s="171">
        <f>(VLOOKUP($D1727,'P4 Destination'!$C$21:$M$176,5,0))*BE1727</f>
        <v>0</v>
      </c>
      <c r="BG1727" s="172">
        <f t="shared" si="749"/>
        <v>0</v>
      </c>
      <c r="BH1727" s="171">
        <f>(VLOOKUP($D1727,'P4 Destination'!$C$21:$M$176,6,0))*BG1727</f>
        <v>0</v>
      </c>
      <c r="BI1727" s="172">
        <f t="shared" si="750"/>
        <v>0</v>
      </c>
      <c r="BJ1727" s="171">
        <f>(VLOOKUP($D1727,'P4 Destination'!$C$21:$M$176,7,0))*BI1727</f>
        <v>0</v>
      </c>
      <c r="BK1727" s="172">
        <f t="shared" si="751"/>
        <v>0</v>
      </c>
      <c r="BL1727" s="171">
        <f>(VLOOKUP($D1727,'P4 Destination'!$C$21:$M$176,8,0))*BK1727</f>
        <v>0</v>
      </c>
      <c r="BM1727" s="172">
        <f t="shared" si="752"/>
        <v>46</v>
      </c>
      <c r="BN1727" s="171">
        <f>(VLOOKUP($D1727,'P4 Destination'!$C$21:$M$176,9,0))*BM1727</f>
        <v>0</v>
      </c>
      <c r="BO1727" s="154">
        <f t="shared" si="757"/>
        <v>1</v>
      </c>
      <c r="BP1727" s="171">
        <f>(VLOOKUP(D1727,'P4 Destination'!$C$21:$M$176,10,0))*K1727</f>
        <v>0</v>
      </c>
      <c r="BQ1727" s="171">
        <f>(VLOOKUP(D1727,'P4 Destination'!$C$21:$M$176,11,0))*J1727</f>
        <v>0</v>
      </c>
      <c r="BR1727" s="173">
        <f t="shared" si="753"/>
        <v>0</v>
      </c>
      <c r="BS1727" s="173">
        <f>(AV1727*2500)*'P6 Verzekering'!$E$11</f>
        <v>0</v>
      </c>
      <c r="BT1727" s="173">
        <f>(AW1727*2500)*'P6 Verzekering'!$E$12</f>
        <v>0</v>
      </c>
      <c r="BU1727" s="173">
        <f>(L1727*2500)*'P6 Verzekering'!$E$13</f>
        <v>0</v>
      </c>
      <c r="BV1727" s="173">
        <f t="shared" si="754"/>
        <v>0</v>
      </c>
      <c r="BW1727"/>
      <c r="BX1727"/>
    </row>
    <row r="1728" spans="1:76">
      <c r="A1728" s="152" t="s">
        <v>2847</v>
      </c>
      <c r="B1728" s="152" t="s">
        <v>411</v>
      </c>
      <c r="C1728" s="152" t="s">
        <v>410</v>
      </c>
      <c r="D1728" s="152" t="s">
        <v>219</v>
      </c>
      <c r="E1728" s="152" t="s">
        <v>219</v>
      </c>
      <c r="F1728" s="153">
        <f t="shared" si="730"/>
        <v>16</v>
      </c>
      <c r="G1728" s="154">
        <v>1</v>
      </c>
      <c r="H1728" s="154">
        <f>IFERROR(VLOOKUP(B1728,'P2 Origin'!$C$21:$Q$176,15,FALSE),0)</f>
        <v>0</v>
      </c>
      <c r="I1728" s="154">
        <f>IFERROR(VLOOKUP(D1728,'P4 Destination'!$C$21:$Q$176,15,FALSE),0)</f>
        <v>0</v>
      </c>
      <c r="J1728" s="155"/>
      <c r="K1728" s="155">
        <v>1</v>
      </c>
      <c r="L1728" s="156">
        <v>0</v>
      </c>
      <c r="M1728" s="155">
        <v>0</v>
      </c>
      <c r="N1728" s="155">
        <v>0</v>
      </c>
      <c r="O1728" s="157">
        <f t="shared" si="731"/>
        <v>0</v>
      </c>
      <c r="P1728" s="158">
        <f t="shared" si="732"/>
        <v>0</v>
      </c>
      <c r="Q1728" s="159">
        <f>IFERROR(VLOOKUP(N1728,'P1 Intra-Europees'!$A$15:$H$25,3,0),0)*P1728</f>
        <v>0</v>
      </c>
      <c r="R1728" s="160">
        <f t="shared" si="733"/>
        <v>0</v>
      </c>
      <c r="S1728" s="159">
        <f>IFERROR(VLOOKUP(N1728,'P1 Intra-Europees'!$A$15:$H$25,4,0),0)*R1728</f>
        <v>0</v>
      </c>
      <c r="T1728" s="160">
        <f t="shared" si="734"/>
        <v>0</v>
      </c>
      <c r="U1728" s="159">
        <f>IFERROR(VLOOKUP(N1728,'P1 Intra-Europees'!$A$15:$H$25,5,0),0)*T1728</f>
        <v>0</v>
      </c>
      <c r="V1728" s="160">
        <f t="shared" si="735"/>
        <v>0</v>
      </c>
      <c r="W1728" s="159">
        <f>IFERROR(VLOOKUP(N1728,'P1 Intra-Europees'!$A$15:$H$25,6,0),0)*V1728</f>
        <v>0</v>
      </c>
      <c r="X1728" s="160">
        <f t="shared" si="736"/>
        <v>0</v>
      </c>
      <c r="Y1728" s="159">
        <f>IFERROR(VLOOKUP(N1728,'P1 Intra-Europees'!$A$15:$H$25,7,0),0)*X1728</f>
        <v>0</v>
      </c>
      <c r="Z1728" s="161">
        <f t="shared" si="737"/>
        <v>0</v>
      </c>
      <c r="AA1728" s="162">
        <f>IFERROR(VLOOKUP(N1728,'P1 Intra-Europees'!$A$15:$H$25,8,0),0)*Z1728</f>
        <v>0</v>
      </c>
      <c r="AB1728" s="163">
        <f t="shared" si="738"/>
        <v>0</v>
      </c>
      <c r="AC1728" s="157" t="str">
        <f>VLOOKUP(B1728,'P2 Origin'!$C$21:$O$176,13,0)</f>
        <v>USD</v>
      </c>
      <c r="AD1728" s="164">
        <f t="shared" si="739"/>
        <v>0</v>
      </c>
      <c r="AE1728" s="165">
        <f>IF(AU1728&gt;0.1,VLOOKUP(B1728,'P2 Origin'!$C$21:$M$176,3,0)*H1728,0)</f>
        <v>0</v>
      </c>
      <c r="AF1728" s="166">
        <f t="shared" si="740"/>
        <v>0</v>
      </c>
      <c r="AG1728" s="165">
        <f>(VLOOKUP(B1728,'P2 Origin'!$C$21:$M$176,4,0))*AF1728</f>
        <v>0</v>
      </c>
      <c r="AH1728" s="166">
        <f t="shared" si="741"/>
        <v>0</v>
      </c>
      <c r="AI1728" s="165">
        <f>(VLOOKUP(B1728,'P2 Origin'!$C$21:$M$176,5,0))*AH1728</f>
        <v>0</v>
      </c>
      <c r="AJ1728" s="166">
        <f t="shared" si="755"/>
        <v>16</v>
      </c>
      <c r="AK1728" s="165">
        <f>(VLOOKUP(B1728,'P2 Origin'!$C$21:$M$176,6,0))*AJ1728</f>
        <v>0</v>
      </c>
      <c r="AL1728" s="166">
        <f t="shared" si="742"/>
        <v>0</v>
      </c>
      <c r="AM1728" s="165">
        <f>(VLOOKUP($B1728,'P2 Origin'!$C$21:$M$176,7,0))*AL1728</f>
        <v>0</v>
      </c>
      <c r="AN1728" s="166">
        <f t="shared" si="743"/>
        <v>0</v>
      </c>
      <c r="AO1728" s="165">
        <f>(VLOOKUP($B1728,'P2 Origin'!$C$21:$M$176,8,0))*AN1728</f>
        <v>0</v>
      </c>
      <c r="AP1728" s="166">
        <f t="shared" si="744"/>
        <v>0</v>
      </c>
      <c r="AQ1728" s="165">
        <f>(VLOOKUP($B1728,'P2 Origin'!$C$21:$M$176,9,0))*AP1728</f>
        <v>0</v>
      </c>
      <c r="AR1728" s="155">
        <f t="shared" si="756"/>
        <v>1</v>
      </c>
      <c r="AS1728" s="164">
        <f>(VLOOKUP(B1728,'P2 Origin'!$C$21:$M$176,10,0))*K1728</f>
        <v>0</v>
      </c>
      <c r="AT1728" s="164">
        <f>(VLOOKUP(B1728,'P2 Origin'!$C$21:$M$176,11,0))*J1728</f>
        <v>0</v>
      </c>
      <c r="AU1728" s="167">
        <v>16</v>
      </c>
      <c r="AV1728" s="168">
        <v>16</v>
      </c>
      <c r="AW1728" s="169">
        <v>0</v>
      </c>
      <c r="AX1728" s="170">
        <f>IF(AU1728&gt;=0.1,'P3 Bureaumarge zee- en luchtvr.'!$D$12,0)</f>
        <v>0</v>
      </c>
      <c r="AY1728" s="163">
        <f t="shared" si="745"/>
        <v>0</v>
      </c>
      <c r="AZ1728" s="157" t="str">
        <f>VLOOKUP(D1728,'P4 Destination'!$C$21:$O$176,13,0)</f>
        <v>EUR</v>
      </c>
      <c r="BA1728" s="164">
        <f t="shared" si="746"/>
        <v>0</v>
      </c>
      <c r="BB1728" s="171">
        <f>IF(AU1728&gt;0.1,(VLOOKUP(D1728,'P4 Destination'!$C$21:$M$176,3,0))*I1728,0)</f>
        <v>0</v>
      </c>
      <c r="BC1728" s="172">
        <f t="shared" si="747"/>
        <v>0</v>
      </c>
      <c r="BD1728" s="171">
        <f>(VLOOKUP($D1728,'P4 Destination'!$C$21:$M$176,4,0))*BC1728</f>
        <v>0</v>
      </c>
      <c r="BE1728" s="172">
        <f t="shared" si="748"/>
        <v>0</v>
      </c>
      <c r="BF1728" s="171">
        <f>(VLOOKUP($D1728,'P4 Destination'!$C$21:$M$176,5,0))*BE1728</f>
        <v>0</v>
      </c>
      <c r="BG1728" s="172">
        <f t="shared" si="749"/>
        <v>16</v>
      </c>
      <c r="BH1728" s="171">
        <f>(VLOOKUP($D1728,'P4 Destination'!$C$21:$M$176,6,0))*BG1728</f>
        <v>0</v>
      </c>
      <c r="BI1728" s="172">
        <f t="shared" si="750"/>
        <v>0</v>
      </c>
      <c r="BJ1728" s="171">
        <f>(VLOOKUP($D1728,'P4 Destination'!$C$21:$M$176,7,0))*BI1728</f>
        <v>0</v>
      </c>
      <c r="BK1728" s="172">
        <f t="shared" si="751"/>
        <v>0</v>
      </c>
      <c r="BL1728" s="171">
        <f>(VLOOKUP($D1728,'P4 Destination'!$C$21:$M$176,8,0))*BK1728</f>
        <v>0</v>
      </c>
      <c r="BM1728" s="172">
        <f t="shared" si="752"/>
        <v>0</v>
      </c>
      <c r="BN1728" s="171">
        <f>(VLOOKUP($D1728,'P4 Destination'!$C$21:$M$176,9,0))*BM1728</f>
        <v>0</v>
      </c>
      <c r="BO1728" s="154">
        <f t="shared" si="757"/>
        <v>1</v>
      </c>
      <c r="BP1728" s="171">
        <f>(VLOOKUP(D1728,'P4 Destination'!$C$21:$M$176,10,0))*K1728</f>
        <v>0</v>
      </c>
      <c r="BQ1728" s="171">
        <f>(VLOOKUP(D1728,'P4 Destination'!$C$21:$M$176,11,0))*J1728</f>
        <v>0</v>
      </c>
      <c r="BR1728" s="173">
        <f t="shared" si="753"/>
        <v>0</v>
      </c>
      <c r="BS1728" s="173">
        <f>(AV1728*2500)*'P6 Verzekering'!$E$11</f>
        <v>0</v>
      </c>
      <c r="BT1728" s="173">
        <f>(AW1728*2500)*'P6 Verzekering'!$E$12</f>
        <v>0</v>
      </c>
      <c r="BU1728" s="173">
        <f>(L1728*2500)*'P6 Verzekering'!$E$13</f>
        <v>0</v>
      </c>
      <c r="BV1728" s="173">
        <f t="shared" si="754"/>
        <v>0</v>
      </c>
      <c r="BW1728"/>
      <c r="BX1728"/>
    </row>
    <row r="1729" spans="1:76">
      <c r="A1729" s="152" t="s">
        <v>2848</v>
      </c>
      <c r="B1729" s="152" t="s">
        <v>411</v>
      </c>
      <c r="C1729" s="152" t="s">
        <v>410</v>
      </c>
      <c r="D1729" s="152" t="s">
        <v>219</v>
      </c>
      <c r="E1729" s="152" t="s">
        <v>219</v>
      </c>
      <c r="F1729" s="153">
        <f t="shared" si="730"/>
        <v>59</v>
      </c>
      <c r="G1729" s="154">
        <v>1</v>
      </c>
      <c r="H1729" s="154">
        <f>IFERROR(VLOOKUP(B1729,'P2 Origin'!$C$21:$Q$176,15,FALSE),0)</f>
        <v>0</v>
      </c>
      <c r="I1729" s="154">
        <f>IFERROR(VLOOKUP(D1729,'P4 Destination'!$C$21:$Q$176,15,FALSE),0)</f>
        <v>0</v>
      </c>
      <c r="J1729" s="155">
        <v>1</v>
      </c>
      <c r="K1729" s="155"/>
      <c r="L1729" s="156">
        <v>0</v>
      </c>
      <c r="M1729" s="155">
        <v>0</v>
      </c>
      <c r="N1729" s="155">
        <v>0</v>
      </c>
      <c r="O1729" s="157">
        <f t="shared" si="731"/>
        <v>0</v>
      </c>
      <c r="P1729" s="158">
        <f t="shared" si="732"/>
        <v>0</v>
      </c>
      <c r="Q1729" s="159">
        <f>IFERROR(VLOOKUP(N1729,'P1 Intra-Europees'!$A$15:$H$25,3,0),0)*P1729</f>
        <v>0</v>
      </c>
      <c r="R1729" s="160">
        <f t="shared" si="733"/>
        <v>0</v>
      </c>
      <c r="S1729" s="159">
        <f>IFERROR(VLOOKUP(N1729,'P1 Intra-Europees'!$A$15:$H$25,4,0),0)*R1729</f>
        <v>0</v>
      </c>
      <c r="T1729" s="160">
        <f t="shared" si="734"/>
        <v>0</v>
      </c>
      <c r="U1729" s="159">
        <f>IFERROR(VLOOKUP(N1729,'P1 Intra-Europees'!$A$15:$H$25,5,0),0)*T1729</f>
        <v>0</v>
      </c>
      <c r="V1729" s="160">
        <f t="shared" si="735"/>
        <v>0</v>
      </c>
      <c r="W1729" s="159">
        <f>IFERROR(VLOOKUP(N1729,'P1 Intra-Europees'!$A$15:$H$25,6,0),0)*V1729</f>
        <v>0</v>
      </c>
      <c r="X1729" s="160">
        <f t="shared" si="736"/>
        <v>0</v>
      </c>
      <c r="Y1729" s="159">
        <f>IFERROR(VLOOKUP(N1729,'P1 Intra-Europees'!$A$15:$H$25,7,0),0)*X1729</f>
        <v>0</v>
      </c>
      <c r="Z1729" s="161">
        <f t="shared" si="737"/>
        <v>0</v>
      </c>
      <c r="AA1729" s="162">
        <f>IFERROR(VLOOKUP(N1729,'P1 Intra-Europees'!$A$15:$H$25,8,0),0)*Z1729</f>
        <v>0</v>
      </c>
      <c r="AB1729" s="163">
        <f t="shared" si="738"/>
        <v>0</v>
      </c>
      <c r="AC1729" s="157" t="str">
        <f>VLOOKUP(B1729,'P2 Origin'!$C$21:$O$176,13,0)</f>
        <v>USD</v>
      </c>
      <c r="AD1729" s="164">
        <f t="shared" si="739"/>
        <v>0</v>
      </c>
      <c r="AE1729" s="165">
        <f>IF(AU1729&gt;0.1,VLOOKUP(B1729,'P2 Origin'!$C$21:$M$176,3,0)*H1729,0)</f>
        <v>0</v>
      </c>
      <c r="AF1729" s="166">
        <f t="shared" si="740"/>
        <v>0</v>
      </c>
      <c r="AG1729" s="165">
        <f>(VLOOKUP(B1729,'P2 Origin'!$C$21:$M$176,4,0))*AF1729</f>
        <v>0</v>
      </c>
      <c r="AH1729" s="166">
        <f t="shared" si="741"/>
        <v>0</v>
      </c>
      <c r="AI1729" s="165">
        <f>(VLOOKUP(B1729,'P2 Origin'!$C$21:$M$176,5,0))*AH1729</f>
        <v>0</v>
      </c>
      <c r="AJ1729" s="166">
        <f t="shared" si="755"/>
        <v>0</v>
      </c>
      <c r="AK1729" s="165">
        <f>(VLOOKUP(B1729,'P2 Origin'!$C$21:$M$176,6,0))*AJ1729</f>
        <v>0</v>
      </c>
      <c r="AL1729" s="166">
        <f t="shared" si="742"/>
        <v>0</v>
      </c>
      <c r="AM1729" s="165">
        <f>(VLOOKUP($B1729,'P2 Origin'!$C$21:$M$176,7,0))*AL1729</f>
        <v>0</v>
      </c>
      <c r="AN1729" s="166">
        <f t="shared" si="743"/>
        <v>0</v>
      </c>
      <c r="AO1729" s="165">
        <f>(VLOOKUP($B1729,'P2 Origin'!$C$21:$M$176,8,0))*AN1729</f>
        <v>0</v>
      </c>
      <c r="AP1729" s="166">
        <f t="shared" si="744"/>
        <v>59</v>
      </c>
      <c r="AQ1729" s="165">
        <f>(VLOOKUP($B1729,'P2 Origin'!$C$21:$M$176,9,0))*AP1729</f>
        <v>0</v>
      </c>
      <c r="AR1729" s="155">
        <f t="shared" si="756"/>
        <v>1</v>
      </c>
      <c r="AS1729" s="164">
        <f>(VLOOKUP(B1729,'P2 Origin'!$C$21:$M$176,10,0))*K1729</f>
        <v>0</v>
      </c>
      <c r="AT1729" s="164">
        <f>(VLOOKUP(B1729,'P2 Origin'!$C$21:$M$176,11,0))*J1729</f>
        <v>0</v>
      </c>
      <c r="AU1729" s="167">
        <v>59</v>
      </c>
      <c r="AV1729" s="168">
        <v>59</v>
      </c>
      <c r="AW1729" s="169">
        <v>0</v>
      </c>
      <c r="AX1729" s="170">
        <f>IF(AU1729&gt;=0.1,'P3 Bureaumarge zee- en luchtvr.'!$D$12,0)</f>
        <v>0</v>
      </c>
      <c r="AY1729" s="163">
        <f t="shared" si="745"/>
        <v>0</v>
      </c>
      <c r="AZ1729" s="157" t="str">
        <f>VLOOKUP(D1729,'P4 Destination'!$C$21:$O$176,13,0)</f>
        <v>EUR</v>
      </c>
      <c r="BA1729" s="164">
        <f t="shared" si="746"/>
        <v>0</v>
      </c>
      <c r="BB1729" s="171">
        <f>IF(AU1729&gt;0.1,(VLOOKUP(D1729,'P4 Destination'!$C$21:$M$176,3,0))*I1729,0)</f>
        <v>0</v>
      </c>
      <c r="BC1729" s="172">
        <f t="shared" si="747"/>
        <v>0</v>
      </c>
      <c r="BD1729" s="171">
        <f>(VLOOKUP($D1729,'P4 Destination'!$C$21:$M$176,4,0))*BC1729</f>
        <v>0</v>
      </c>
      <c r="BE1729" s="172">
        <f t="shared" si="748"/>
        <v>0</v>
      </c>
      <c r="BF1729" s="171">
        <f>(VLOOKUP($D1729,'P4 Destination'!$C$21:$M$176,5,0))*BE1729</f>
        <v>0</v>
      </c>
      <c r="BG1729" s="172">
        <f t="shared" si="749"/>
        <v>0</v>
      </c>
      <c r="BH1729" s="171">
        <f>(VLOOKUP($D1729,'P4 Destination'!$C$21:$M$176,6,0))*BG1729</f>
        <v>0</v>
      </c>
      <c r="BI1729" s="172">
        <f t="shared" si="750"/>
        <v>0</v>
      </c>
      <c r="BJ1729" s="171">
        <f>(VLOOKUP($D1729,'P4 Destination'!$C$21:$M$176,7,0))*BI1729</f>
        <v>0</v>
      </c>
      <c r="BK1729" s="172">
        <f t="shared" si="751"/>
        <v>0</v>
      </c>
      <c r="BL1729" s="171">
        <f>(VLOOKUP($D1729,'P4 Destination'!$C$21:$M$176,8,0))*BK1729</f>
        <v>0</v>
      </c>
      <c r="BM1729" s="172">
        <f t="shared" si="752"/>
        <v>59</v>
      </c>
      <c r="BN1729" s="171">
        <f>(VLOOKUP($D1729,'P4 Destination'!$C$21:$M$176,9,0))*BM1729</f>
        <v>0</v>
      </c>
      <c r="BO1729" s="154">
        <f t="shared" si="757"/>
        <v>1</v>
      </c>
      <c r="BP1729" s="171">
        <f>(VLOOKUP(D1729,'P4 Destination'!$C$21:$M$176,10,0))*K1729</f>
        <v>0</v>
      </c>
      <c r="BQ1729" s="171">
        <f>(VLOOKUP(D1729,'P4 Destination'!$C$21:$M$176,11,0))*J1729</f>
        <v>0</v>
      </c>
      <c r="BR1729" s="173">
        <f t="shared" si="753"/>
        <v>0</v>
      </c>
      <c r="BS1729" s="173">
        <f>(AV1729*2500)*'P6 Verzekering'!$E$11</f>
        <v>0</v>
      </c>
      <c r="BT1729" s="173">
        <f>(AW1729*2500)*'P6 Verzekering'!$E$12</f>
        <v>0</v>
      </c>
      <c r="BU1729" s="173">
        <f>(L1729*2500)*'P6 Verzekering'!$E$13</f>
        <v>0</v>
      </c>
      <c r="BV1729" s="173">
        <f t="shared" si="754"/>
        <v>0</v>
      </c>
      <c r="BW1729"/>
      <c r="BX1729"/>
    </row>
    <row r="1730" spans="1:76">
      <c r="A1730" s="152" t="s">
        <v>2849</v>
      </c>
      <c r="B1730" s="152" t="s">
        <v>411</v>
      </c>
      <c r="C1730" s="152" t="s">
        <v>410</v>
      </c>
      <c r="D1730" s="152" t="s">
        <v>219</v>
      </c>
      <c r="E1730" s="152" t="s">
        <v>219</v>
      </c>
      <c r="F1730" s="153">
        <f t="shared" si="730"/>
        <v>48</v>
      </c>
      <c r="G1730" s="154">
        <v>1</v>
      </c>
      <c r="H1730" s="154">
        <f>IFERROR(VLOOKUP(B1730,'P2 Origin'!$C$21:$Q$176,15,FALSE),0)</f>
        <v>0</v>
      </c>
      <c r="I1730" s="154">
        <f>IFERROR(VLOOKUP(D1730,'P4 Destination'!$C$21:$Q$176,15,FALSE),0)</f>
        <v>0</v>
      </c>
      <c r="J1730" s="155"/>
      <c r="K1730" s="155">
        <v>1</v>
      </c>
      <c r="L1730" s="156">
        <v>0</v>
      </c>
      <c r="M1730" s="155">
        <v>0</v>
      </c>
      <c r="N1730" s="155">
        <v>0</v>
      </c>
      <c r="O1730" s="157">
        <f t="shared" si="731"/>
        <v>0</v>
      </c>
      <c r="P1730" s="158">
        <f t="shared" si="732"/>
        <v>0</v>
      </c>
      <c r="Q1730" s="159">
        <f>IFERROR(VLOOKUP(N1730,'P1 Intra-Europees'!$A$15:$H$25,3,0),0)*P1730</f>
        <v>0</v>
      </c>
      <c r="R1730" s="160">
        <f t="shared" si="733"/>
        <v>0</v>
      </c>
      <c r="S1730" s="159">
        <f>IFERROR(VLOOKUP(N1730,'P1 Intra-Europees'!$A$15:$H$25,4,0),0)*R1730</f>
        <v>0</v>
      </c>
      <c r="T1730" s="160">
        <f t="shared" si="734"/>
        <v>0</v>
      </c>
      <c r="U1730" s="159">
        <f>IFERROR(VLOOKUP(N1730,'P1 Intra-Europees'!$A$15:$H$25,5,0),0)*T1730</f>
        <v>0</v>
      </c>
      <c r="V1730" s="160">
        <f t="shared" si="735"/>
        <v>0</v>
      </c>
      <c r="W1730" s="159">
        <f>IFERROR(VLOOKUP(N1730,'P1 Intra-Europees'!$A$15:$H$25,6,0),0)*V1730</f>
        <v>0</v>
      </c>
      <c r="X1730" s="160">
        <f t="shared" si="736"/>
        <v>0</v>
      </c>
      <c r="Y1730" s="159">
        <f>IFERROR(VLOOKUP(N1730,'P1 Intra-Europees'!$A$15:$H$25,7,0),0)*X1730</f>
        <v>0</v>
      </c>
      <c r="Z1730" s="161">
        <f t="shared" si="737"/>
        <v>0</v>
      </c>
      <c r="AA1730" s="162">
        <f>IFERROR(VLOOKUP(N1730,'P1 Intra-Europees'!$A$15:$H$25,8,0),0)*Z1730</f>
        <v>0</v>
      </c>
      <c r="AB1730" s="163">
        <f t="shared" si="738"/>
        <v>0</v>
      </c>
      <c r="AC1730" s="157" t="str">
        <f>VLOOKUP(B1730,'P2 Origin'!$C$21:$O$176,13,0)</f>
        <v>USD</v>
      </c>
      <c r="AD1730" s="164">
        <f t="shared" si="739"/>
        <v>0</v>
      </c>
      <c r="AE1730" s="165">
        <f>IF(AU1730&gt;0.1,VLOOKUP(B1730,'P2 Origin'!$C$21:$M$176,3,0)*H1730,0)</f>
        <v>0</v>
      </c>
      <c r="AF1730" s="166">
        <f t="shared" si="740"/>
        <v>0</v>
      </c>
      <c r="AG1730" s="165">
        <f>(VLOOKUP(B1730,'P2 Origin'!$C$21:$M$176,4,0))*AF1730</f>
        <v>0</v>
      </c>
      <c r="AH1730" s="166">
        <f t="shared" si="741"/>
        <v>0</v>
      </c>
      <c r="AI1730" s="165">
        <f>(VLOOKUP(B1730,'P2 Origin'!$C$21:$M$176,5,0))*AH1730</f>
        <v>0</v>
      </c>
      <c r="AJ1730" s="166">
        <f t="shared" si="755"/>
        <v>0</v>
      </c>
      <c r="AK1730" s="165">
        <f>(VLOOKUP(B1730,'P2 Origin'!$C$21:$M$176,6,0))*AJ1730</f>
        <v>0</v>
      </c>
      <c r="AL1730" s="166">
        <f t="shared" si="742"/>
        <v>0</v>
      </c>
      <c r="AM1730" s="165">
        <f>(VLOOKUP($B1730,'P2 Origin'!$C$21:$M$176,7,0))*AL1730</f>
        <v>0</v>
      </c>
      <c r="AN1730" s="166">
        <f t="shared" si="743"/>
        <v>0</v>
      </c>
      <c r="AO1730" s="165">
        <f>(VLOOKUP($B1730,'P2 Origin'!$C$21:$M$176,8,0))*AN1730</f>
        <v>0</v>
      </c>
      <c r="AP1730" s="166">
        <f t="shared" si="744"/>
        <v>48</v>
      </c>
      <c r="AQ1730" s="165">
        <f>(VLOOKUP($B1730,'P2 Origin'!$C$21:$M$176,9,0))*AP1730</f>
        <v>0</v>
      </c>
      <c r="AR1730" s="155">
        <f t="shared" si="756"/>
        <v>1</v>
      </c>
      <c r="AS1730" s="164">
        <f>(VLOOKUP(B1730,'P2 Origin'!$C$21:$M$176,10,0))*K1730</f>
        <v>0</v>
      </c>
      <c r="AT1730" s="164">
        <f>(VLOOKUP(B1730,'P2 Origin'!$C$21:$M$176,11,0))*J1730</f>
        <v>0</v>
      </c>
      <c r="AU1730" s="167">
        <v>48</v>
      </c>
      <c r="AV1730" s="168">
        <v>48</v>
      </c>
      <c r="AW1730" s="169">
        <v>0</v>
      </c>
      <c r="AX1730" s="170">
        <f>IF(AU1730&gt;=0.1,'P3 Bureaumarge zee- en luchtvr.'!$D$12,0)</f>
        <v>0</v>
      </c>
      <c r="AY1730" s="163">
        <f t="shared" si="745"/>
        <v>0</v>
      </c>
      <c r="AZ1730" s="157" t="str">
        <f>VLOOKUP(D1730,'P4 Destination'!$C$21:$O$176,13,0)</f>
        <v>EUR</v>
      </c>
      <c r="BA1730" s="164">
        <f t="shared" si="746"/>
        <v>0</v>
      </c>
      <c r="BB1730" s="171">
        <f>IF(AU1730&gt;0.1,(VLOOKUP(D1730,'P4 Destination'!$C$21:$M$176,3,0))*I1730,0)</f>
        <v>0</v>
      </c>
      <c r="BC1730" s="172">
        <f t="shared" si="747"/>
        <v>0</v>
      </c>
      <c r="BD1730" s="171">
        <f>(VLOOKUP($D1730,'P4 Destination'!$C$21:$M$176,4,0))*BC1730</f>
        <v>0</v>
      </c>
      <c r="BE1730" s="172">
        <f t="shared" si="748"/>
        <v>0</v>
      </c>
      <c r="BF1730" s="171">
        <f>(VLOOKUP($D1730,'P4 Destination'!$C$21:$M$176,5,0))*BE1730</f>
        <v>0</v>
      </c>
      <c r="BG1730" s="172">
        <f t="shared" si="749"/>
        <v>0</v>
      </c>
      <c r="BH1730" s="171">
        <f>(VLOOKUP($D1730,'P4 Destination'!$C$21:$M$176,6,0))*BG1730</f>
        <v>0</v>
      </c>
      <c r="BI1730" s="172">
        <f t="shared" si="750"/>
        <v>0</v>
      </c>
      <c r="BJ1730" s="171">
        <f>(VLOOKUP($D1730,'P4 Destination'!$C$21:$M$176,7,0))*BI1730</f>
        <v>0</v>
      </c>
      <c r="BK1730" s="172">
        <f t="shared" si="751"/>
        <v>0</v>
      </c>
      <c r="BL1730" s="171">
        <f>(VLOOKUP($D1730,'P4 Destination'!$C$21:$M$176,8,0))*BK1730</f>
        <v>0</v>
      </c>
      <c r="BM1730" s="172">
        <f t="shared" si="752"/>
        <v>48</v>
      </c>
      <c r="BN1730" s="171">
        <f>(VLOOKUP($D1730,'P4 Destination'!$C$21:$M$176,9,0))*BM1730</f>
        <v>0</v>
      </c>
      <c r="BO1730" s="154">
        <f t="shared" si="757"/>
        <v>1</v>
      </c>
      <c r="BP1730" s="171">
        <f>(VLOOKUP(D1730,'P4 Destination'!$C$21:$M$176,10,0))*K1730</f>
        <v>0</v>
      </c>
      <c r="BQ1730" s="171">
        <f>(VLOOKUP(D1730,'P4 Destination'!$C$21:$M$176,11,0))*J1730</f>
        <v>0</v>
      </c>
      <c r="BR1730" s="173">
        <f t="shared" si="753"/>
        <v>0</v>
      </c>
      <c r="BS1730" s="173">
        <f>(AV1730*2500)*'P6 Verzekering'!$E$11</f>
        <v>0</v>
      </c>
      <c r="BT1730" s="173">
        <f>(AW1730*2500)*'P6 Verzekering'!$E$12</f>
        <v>0</v>
      </c>
      <c r="BU1730" s="173">
        <f>(L1730*2500)*'P6 Verzekering'!$E$13</f>
        <v>0</v>
      </c>
      <c r="BV1730" s="173">
        <f t="shared" si="754"/>
        <v>0</v>
      </c>
      <c r="BW1730"/>
      <c r="BX1730"/>
    </row>
    <row r="1731" spans="1:76">
      <c r="A1731" s="152" t="s">
        <v>2850</v>
      </c>
      <c r="B1731" s="152" t="s">
        <v>411</v>
      </c>
      <c r="C1731" s="152" t="s">
        <v>410</v>
      </c>
      <c r="D1731" s="152" t="s">
        <v>219</v>
      </c>
      <c r="E1731" s="152" t="s">
        <v>219</v>
      </c>
      <c r="F1731" s="153">
        <f t="shared" si="730"/>
        <v>13</v>
      </c>
      <c r="G1731" s="154">
        <v>1</v>
      </c>
      <c r="H1731" s="154">
        <f>IFERROR(VLOOKUP(B1731,'P2 Origin'!$C$21:$Q$176,15,FALSE),0)</f>
        <v>0</v>
      </c>
      <c r="I1731" s="154">
        <f>IFERROR(VLOOKUP(D1731,'P4 Destination'!$C$21:$Q$176,15,FALSE),0)</f>
        <v>0</v>
      </c>
      <c r="J1731" s="155"/>
      <c r="K1731" s="155">
        <v>1</v>
      </c>
      <c r="L1731" s="156">
        <v>0</v>
      </c>
      <c r="M1731" s="155">
        <v>0</v>
      </c>
      <c r="N1731" s="155">
        <v>0</v>
      </c>
      <c r="O1731" s="157">
        <f t="shared" si="731"/>
        <v>0</v>
      </c>
      <c r="P1731" s="158">
        <f t="shared" si="732"/>
        <v>0</v>
      </c>
      <c r="Q1731" s="159">
        <f>IFERROR(VLOOKUP(N1731,'P1 Intra-Europees'!$A$15:$H$25,3,0),0)*P1731</f>
        <v>0</v>
      </c>
      <c r="R1731" s="160">
        <f t="shared" si="733"/>
        <v>0</v>
      </c>
      <c r="S1731" s="159">
        <f>IFERROR(VLOOKUP(N1731,'P1 Intra-Europees'!$A$15:$H$25,4,0),0)*R1731</f>
        <v>0</v>
      </c>
      <c r="T1731" s="160">
        <f t="shared" si="734"/>
        <v>0</v>
      </c>
      <c r="U1731" s="159">
        <f>IFERROR(VLOOKUP(N1731,'P1 Intra-Europees'!$A$15:$H$25,5,0),0)*T1731</f>
        <v>0</v>
      </c>
      <c r="V1731" s="160">
        <f t="shared" si="735"/>
        <v>0</v>
      </c>
      <c r="W1731" s="159">
        <f>IFERROR(VLOOKUP(N1731,'P1 Intra-Europees'!$A$15:$H$25,6,0),0)*V1731</f>
        <v>0</v>
      </c>
      <c r="X1731" s="160">
        <f t="shared" si="736"/>
        <v>0</v>
      </c>
      <c r="Y1731" s="159">
        <f>IFERROR(VLOOKUP(N1731,'P1 Intra-Europees'!$A$15:$H$25,7,0),0)*X1731</f>
        <v>0</v>
      </c>
      <c r="Z1731" s="161">
        <f t="shared" si="737"/>
        <v>0</v>
      </c>
      <c r="AA1731" s="162">
        <f>IFERROR(VLOOKUP(N1731,'P1 Intra-Europees'!$A$15:$H$25,8,0),0)*Z1731</f>
        <v>0</v>
      </c>
      <c r="AB1731" s="163">
        <f t="shared" si="738"/>
        <v>0</v>
      </c>
      <c r="AC1731" s="157" t="str">
        <f>VLOOKUP(B1731,'P2 Origin'!$C$21:$O$176,13,0)</f>
        <v>USD</v>
      </c>
      <c r="AD1731" s="164">
        <f t="shared" si="739"/>
        <v>0</v>
      </c>
      <c r="AE1731" s="165">
        <f>IF(AU1731&gt;0.1,VLOOKUP(B1731,'P2 Origin'!$C$21:$M$176,3,0)*H1731,0)</f>
        <v>0</v>
      </c>
      <c r="AF1731" s="166">
        <f t="shared" si="740"/>
        <v>0</v>
      </c>
      <c r="AG1731" s="165">
        <f>(VLOOKUP(B1731,'P2 Origin'!$C$21:$M$176,4,0))*AF1731</f>
        <v>0</v>
      </c>
      <c r="AH1731" s="166">
        <f t="shared" si="741"/>
        <v>13</v>
      </c>
      <c r="AI1731" s="165">
        <f>(VLOOKUP(B1731,'P2 Origin'!$C$21:$M$176,5,0))*AH1731</f>
        <v>0</v>
      </c>
      <c r="AJ1731" s="166">
        <f t="shared" si="755"/>
        <v>0</v>
      </c>
      <c r="AK1731" s="165">
        <f>(VLOOKUP(B1731,'P2 Origin'!$C$21:$M$176,6,0))*AJ1731</f>
        <v>0</v>
      </c>
      <c r="AL1731" s="166">
        <f t="shared" si="742"/>
        <v>0</v>
      </c>
      <c r="AM1731" s="165">
        <f>(VLOOKUP($B1731,'P2 Origin'!$C$21:$M$176,7,0))*AL1731</f>
        <v>0</v>
      </c>
      <c r="AN1731" s="166">
        <f t="shared" si="743"/>
        <v>0</v>
      </c>
      <c r="AO1731" s="165">
        <f>(VLOOKUP($B1731,'P2 Origin'!$C$21:$M$176,8,0))*AN1731</f>
        <v>0</v>
      </c>
      <c r="AP1731" s="166">
        <f t="shared" si="744"/>
        <v>0</v>
      </c>
      <c r="AQ1731" s="165">
        <f>(VLOOKUP($B1731,'P2 Origin'!$C$21:$M$176,9,0))*AP1731</f>
        <v>0</v>
      </c>
      <c r="AR1731" s="155">
        <f t="shared" si="756"/>
        <v>1</v>
      </c>
      <c r="AS1731" s="164">
        <f>(VLOOKUP(B1731,'P2 Origin'!$C$21:$M$176,10,0))*K1731</f>
        <v>0</v>
      </c>
      <c r="AT1731" s="164">
        <f>(VLOOKUP(B1731,'P2 Origin'!$C$21:$M$176,11,0))*J1731</f>
        <v>0</v>
      </c>
      <c r="AU1731" s="167">
        <v>13</v>
      </c>
      <c r="AV1731" s="168">
        <v>13</v>
      </c>
      <c r="AW1731" s="169">
        <v>0</v>
      </c>
      <c r="AX1731" s="170">
        <f>IF(AU1731&gt;=0.1,'P3 Bureaumarge zee- en luchtvr.'!$D$12,0)</f>
        <v>0</v>
      </c>
      <c r="AY1731" s="163">
        <f t="shared" si="745"/>
        <v>0</v>
      </c>
      <c r="AZ1731" s="157" t="str">
        <f>VLOOKUP(D1731,'P4 Destination'!$C$21:$O$176,13,0)</f>
        <v>EUR</v>
      </c>
      <c r="BA1731" s="164">
        <f t="shared" si="746"/>
        <v>0</v>
      </c>
      <c r="BB1731" s="171">
        <f>IF(AU1731&gt;0.1,(VLOOKUP(D1731,'P4 Destination'!$C$21:$M$176,3,0))*I1731,0)</f>
        <v>0</v>
      </c>
      <c r="BC1731" s="172">
        <f t="shared" si="747"/>
        <v>0</v>
      </c>
      <c r="BD1731" s="171">
        <f>(VLOOKUP($D1731,'P4 Destination'!$C$21:$M$176,4,0))*BC1731</f>
        <v>0</v>
      </c>
      <c r="BE1731" s="172">
        <f t="shared" si="748"/>
        <v>13</v>
      </c>
      <c r="BF1731" s="171">
        <f>(VLOOKUP($D1731,'P4 Destination'!$C$21:$M$176,5,0))*BE1731</f>
        <v>0</v>
      </c>
      <c r="BG1731" s="172">
        <f t="shared" si="749"/>
        <v>0</v>
      </c>
      <c r="BH1731" s="171">
        <f>(VLOOKUP($D1731,'P4 Destination'!$C$21:$M$176,6,0))*BG1731</f>
        <v>0</v>
      </c>
      <c r="BI1731" s="172">
        <f t="shared" si="750"/>
        <v>0</v>
      </c>
      <c r="BJ1731" s="171">
        <f>(VLOOKUP($D1731,'P4 Destination'!$C$21:$M$176,7,0))*BI1731</f>
        <v>0</v>
      </c>
      <c r="BK1731" s="172">
        <f t="shared" si="751"/>
        <v>0</v>
      </c>
      <c r="BL1731" s="171">
        <f>(VLOOKUP($D1731,'P4 Destination'!$C$21:$M$176,8,0))*BK1731</f>
        <v>0</v>
      </c>
      <c r="BM1731" s="172">
        <f t="shared" si="752"/>
        <v>0</v>
      </c>
      <c r="BN1731" s="171">
        <f>(VLOOKUP($D1731,'P4 Destination'!$C$21:$M$176,9,0))*BM1731</f>
        <v>0</v>
      </c>
      <c r="BO1731" s="154">
        <f t="shared" si="757"/>
        <v>1</v>
      </c>
      <c r="BP1731" s="171">
        <f>(VLOOKUP(D1731,'P4 Destination'!$C$21:$M$176,10,0))*K1731</f>
        <v>0</v>
      </c>
      <c r="BQ1731" s="171">
        <f>(VLOOKUP(D1731,'P4 Destination'!$C$21:$M$176,11,0))*J1731</f>
        <v>0</v>
      </c>
      <c r="BR1731" s="173">
        <f t="shared" si="753"/>
        <v>0</v>
      </c>
      <c r="BS1731" s="173">
        <f>(AV1731*2500)*'P6 Verzekering'!$E$11</f>
        <v>0</v>
      </c>
      <c r="BT1731" s="173">
        <f>(AW1731*2500)*'P6 Verzekering'!$E$12</f>
        <v>0</v>
      </c>
      <c r="BU1731" s="173">
        <f>(L1731*2500)*'P6 Verzekering'!$E$13</f>
        <v>0</v>
      </c>
      <c r="BV1731" s="173">
        <f t="shared" si="754"/>
        <v>0</v>
      </c>
      <c r="BW1731"/>
      <c r="BX1731"/>
    </row>
    <row r="1732" spans="1:76">
      <c r="A1732" s="152" t="s">
        <v>2867</v>
      </c>
      <c r="B1732" s="152" t="s">
        <v>461</v>
      </c>
      <c r="C1732" s="152" t="s">
        <v>453</v>
      </c>
      <c r="D1732" s="152" t="s">
        <v>219</v>
      </c>
      <c r="E1732" s="152" t="s">
        <v>219</v>
      </c>
      <c r="F1732" s="153">
        <f t="shared" si="730"/>
        <v>49</v>
      </c>
      <c r="G1732" s="154">
        <v>1</v>
      </c>
      <c r="H1732" s="154">
        <f>IFERROR(VLOOKUP(B1732,'P2 Origin'!$C$21:$Q$176,15,FALSE),0)</f>
        <v>0</v>
      </c>
      <c r="I1732" s="154">
        <f>IFERROR(VLOOKUP(D1732,'P4 Destination'!$C$21:$Q$176,15,FALSE),0)</f>
        <v>0</v>
      </c>
      <c r="J1732" s="155">
        <v>1</v>
      </c>
      <c r="K1732" s="155"/>
      <c r="L1732" s="156">
        <v>0</v>
      </c>
      <c r="M1732" s="155">
        <v>0</v>
      </c>
      <c r="N1732" s="155">
        <v>0</v>
      </c>
      <c r="O1732" s="157">
        <f t="shared" si="731"/>
        <v>0</v>
      </c>
      <c r="P1732" s="158">
        <f t="shared" si="732"/>
        <v>0</v>
      </c>
      <c r="Q1732" s="159">
        <f>IFERROR(VLOOKUP(N1732,'P1 Intra-Europees'!$A$15:$H$25,3,0),0)*P1732</f>
        <v>0</v>
      </c>
      <c r="R1732" s="160">
        <f t="shared" si="733"/>
        <v>0</v>
      </c>
      <c r="S1732" s="159">
        <f>IFERROR(VLOOKUP(N1732,'P1 Intra-Europees'!$A$15:$H$25,4,0),0)*R1732</f>
        <v>0</v>
      </c>
      <c r="T1732" s="160">
        <f t="shared" si="734"/>
        <v>0</v>
      </c>
      <c r="U1732" s="159">
        <f>IFERROR(VLOOKUP(N1732,'P1 Intra-Europees'!$A$15:$H$25,5,0),0)*T1732</f>
        <v>0</v>
      </c>
      <c r="V1732" s="160">
        <f t="shared" si="735"/>
        <v>0</v>
      </c>
      <c r="W1732" s="159">
        <f>IFERROR(VLOOKUP(N1732,'P1 Intra-Europees'!$A$15:$H$25,6,0),0)*V1732</f>
        <v>0</v>
      </c>
      <c r="X1732" s="160">
        <f t="shared" si="736"/>
        <v>0</v>
      </c>
      <c r="Y1732" s="159">
        <f>IFERROR(VLOOKUP(N1732,'P1 Intra-Europees'!$A$15:$H$25,7,0),0)*X1732</f>
        <v>0</v>
      </c>
      <c r="Z1732" s="161">
        <f t="shared" si="737"/>
        <v>0</v>
      </c>
      <c r="AA1732" s="162">
        <f>IFERROR(VLOOKUP(N1732,'P1 Intra-Europees'!$A$15:$H$25,8,0),0)*Z1732</f>
        <v>0</v>
      </c>
      <c r="AB1732" s="163">
        <f t="shared" si="738"/>
        <v>0</v>
      </c>
      <c r="AC1732" s="157" t="str">
        <f>VLOOKUP(B1732,'P2 Origin'!$C$21:$O$176,13,0)</f>
        <v>USD</v>
      </c>
      <c r="AD1732" s="164">
        <f t="shared" si="739"/>
        <v>0</v>
      </c>
      <c r="AE1732" s="165">
        <f>IF(AU1732&gt;0.1,VLOOKUP(B1732,'P2 Origin'!$C$21:$M$176,3,0)*H1732,0)</f>
        <v>0</v>
      </c>
      <c r="AF1732" s="166">
        <f t="shared" si="740"/>
        <v>0</v>
      </c>
      <c r="AG1732" s="165">
        <f>(VLOOKUP(B1732,'P2 Origin'!$C$21:$M$176,4,0))*AF1732</f>
        <v>0</v>
      </c>
      <c r="AH1732" s="166">
        <f t="shared" si="741"/>
        <v>0</v>
      </c>
      <c r="AI1732" s="165">
        <f>(VLOOKUP(B1732,'P2 Origin'!$C$21:$M$176,5,0))*AH1732</f>
        <v>0</v>
      </c>
      <c r="AJ1732" s="166">
        <f t="shared" si="755"/>
        <v>0</v>
      </c>
      <c r="AK1732" s="165">
        <f>(VLOOKUP(B1732,'P2 Origin'!$C$21:$M$176,6,0))*AJ1732</f>
        <v>0</v>
      </c>
      <c r="AL1732" s="166">
        <f t="shared" si="742"/>
        <v>0</v>
      </c>
      <c r="AM1732" s="165">
        <f>(VLOOKUP($B1732,'P2 Origin'!$C$21:$M$176,7,0))*AL1732</f>
        <v>0</v>
      </c>
      <c r="AN1732" s="166">
        <f t="shared" si="743"/>
        <v>0</v>
      </c>
      <c r="AO1732" s="165">
        <f>(VLOOKUP($B1732,'P2 Origin'!$C$21:$M$176,8,0))*AN1732</f>
        <v>0</v>
      </c>
      <c r="AP1732" s="166">
        <f t="shared" si="744"/>
        <v>49</v>
      </c>
      <c r="AQ1732" s="165">
        <f>(VLOOKUP($B1732,'P2 Origin'!$C$21:$M$176,9,0))*AP1732</f>
        <v>0</v>
      </c>
      <c r="AR1732" s="155">
        <f t="shared" si="756"/>
        <v>1</v>
      </c>
      <c r="AS1732" s="164">
        <f>(VLOOKUP(B1732,'P2 Origin'!$C$21:$M$176,10,0))*K1732</f>
        <v>0</v>
      </c>
      <c r="AT1732" s="164">
        <f>(VLOOKUP(B1732,'P2 Origin'!$C$21:$M$176,11,0))*J1732</f>
        <v>0</v>
      </c>
      <c r="AU1732" s="167">
        <v>49</v>
      </c>
      <c r="AV1732" s="168">
        <v>49</v>
      </c>
      <c r="AW1732" s="169">
        <v>0</v>
      </c>
      <c r="AX1732" s="170">
        <f>IF(AU1732&gt;=0.1,'P3 Bureaumarge zee- en luchtvr.'!$D$12,0)</f>
        <v>0</v>
      </c>
      <c r="AY1732" s="163">
        <f t="shared" si="745"/>
        <v>0</v>
      </c>
      <c r="AZ1732" s="157" t="str">
        <f>VLOOKUP(D1732,'P4 Destination'!$C$21:$O$176,13,0)</f>
        <v>EUR</v>
      </c>
      <c r="BA1732" s="164">
        <f t="shared" si="746"/>
        <v>0</v>
      </c>
      <c r="BB1732" s="171">
        <f>IF(AU1732&gt;0.1,(VLOOKUP(D1732,'P4 Destination'!$C$21:$M$176,3,0))*I1732,0)</f>
        <v>0</v>
      </c>
      <c r="BC1732" s="172">
        <f t="shared" si="747"/>
        <v>0</v>
      </c>
      <c r="BD1732" s="171">
        <f>(VLOOKUP($D1732,'P4 Destination'!$C$21:$M$176,4,0))*BC1732</f>
        <v>0</v>
      </c>
      <c r="BE1732" s="172">
        <f t="shared" si="748"/>
        <v>0</v>
      </c>
      <c r="BF1732" s="171">
        <f>(VLOOKUP($D1732,'P4 Destination'!$C$21:$M$176,5,0))*BE1732</f>
        <v>0</v>
      </c>
      <c r="BG1732" s="172">
        <f t="shared" si="749"/>
        <v>0</v>
      </c>
      <c r="BH1732" s="171">
        <f>(VLOOKUP($D1732,'P4 Destination'!$C$21:$M$176,6,0))*BG1732</f>
        <v>0</v>
      </c>
      <c r="BI1732" s="172">
        <f t="shared" si="750"/>
        <v>0</v>
      </c>
      <c r="BJ1732" s="171">
        <f>(VLOOKUP($D1732,'P4 Destination'!$C$21:$M$176,7,0))*BI1732</f>
        <v>0</v>
      </c>
      <c r="BK1732" s="172">
        <f t="shared" si="751"/>
        <v>0</v>
      </c>
      <c r="BL1732" s="171">
        <f>(VLOOKUP($D1732,'P4 Destination'!$C$21:$M$176,8,0))*BK1732</f>
        <v>0</v>
      </c>
      <c r="BM1732" s="172">
        <f t="shared" si="752"/>
        <v>49</v>
      </c>
      <c r="BN1732" s="171">
        <f>(VLOOKUP($D1732,'P4 Destination'!$C$21:$M$176,9,0))*BM1732</f>
        <v>0</v>
      </c>
      <c r="BO1732" s="154">
        <f t="shared" si="757"/>
        <v>1</v>
      </c>
      <c r="BP1732" s="171">
        <f>(VLOOKUP(D1732,'P4 Destination'!$C$21:$M$176,10,0))*K1732</f>
        <v>0</v>
      </c>
      <c r="BQ1732" s="171">
        <f>(VLOOKUP(D1732,'P4 Destination'!$C$21:$M$176,11,0))*J1732</f>
        <v>0</v>
      </c>
      <c r="BR1732" s="173">
        <f t="shared" si="753"/>
        <v>0</v>
      </c>
      <c r="BS1732" s="173">
        <f>(AV1732*2500)*'P6 Verzekering'!$E$11</f>
        <v>0</v>
      </c>
      <c r="BT1732" s="173">
        <f>(AW1732*2500)*'P6 Verzekering'!$E$12</f>
        <v>0</v>
      </c>
      <c r="BU1732" s="173">
        <f>(L1732*2500)*'P6 Verzekering'!$E$13</f>
        <v>0</v>
      </c>
      <c r="BV1732" s="173">
        <f t="shared" si="754"/>
        <v>0</v>
      </c>
      <c r="BW1732"/>
      <c r="BX1732"/>
    </row>
    <row r="1733" spans="1:76">
      <c r="A1733" s="152" t="s">
        <v>2869</v>
      </c>
      <c r="B1733" s="152" t="s">
        <v>313</v>
      </c>
      <c r="C1733" s="152" t="s">
        <v>312</v>
      </c>
      <c r="D1733" s="152" t="s">
        <v>219</v>
      </c>
      <c r="E1733" s="152" t="s">
        <v>219</v>
      </c>
      <c r="F1733" s="153">
        <f t="shared" si="730"/>
        <v>34</v>
      </c>
      <c r="G1733" s="154">
        <v>1</v>
      </c>
      <c r="H1733" s="154">
        <f>IFERROR(VLOOKUP(B1733,'P2 Origin'!$C$21:$Q$176,15,FALSE),0)</f>
        <v>0</v>
      </c>
      <c r="I1733" s="154">
        <f>IFERROR(VLOOKUP(D1733,'P4 Destination'!$C$21:$Q$176,15,FALSE),0)</f>
        <v>0</v>
      </c>
      <c r="J1733" s="155"/>
      <c r="K1733" s="155">
        <v>1</v>
      </c>
      <c r="L1733" s="156">
        <v>0</v>
      </c>
      <c r="M1733" s="155">
        <v>0</v>
      </c>
      <c r="N1733" s="155">
        <v>0</v>
      </c>
      <c r="O1733" s="157">
        <f t="shared" si="731"/>
        <v>0</v>
      </c>
      <c r="P1733" s="158">
        <f t="shared" si="732"/>
        <v>0</v>
      </c>
      <c r="Q1733" s="159">
        <f>IFERROR(VLOOKUP(N1733,'P1 Intra-Europees'!$A$15:$H$25,3,0),0)*P1733</f>
        <v>0</v>
      </c>
      <c r="R1733" s="160">
        <f t="shared" si="733"/>
        <v>0</v>
      </c>
      <c r="S1733" s="159">
        <f>IFERROR(VLOOKUP(N1733,'P1 Intra-Europees'!$A$15:$H$25,4,0),0)*R1733</f>
        <v>0</v>
      </c>
      <c r="T1733" s="160">
        <f t="shared" si="734"/>
        <v>0</v>
      </c>
      <c r="U1733" s="159">
        <f>IFERROR(VLOOKUP(N1733,'P1 Intra-Europees'!$A$15:$H$25,5,0),0)*T1733</f>
        <v>0</v>
      </c>
      <c r="V1733" s="160">
        <f t="shared" si="735"/>
        <v>0</v>
      </c>
      <c r="W1733" s="159">
        <f>IFERROR(VLOOKUP(N1733,'P1 Intra-Europees'!$A$15:$H$25,6,0),0)*V1733</f>
        <v>0</v>
      </c>
      <c r="X1733" s="160">
        <f t="shared" si="736"/>
        <v>0</v>
      </c>
      <c r="Y1733" s="159">
        <f>IFERROR(VLOOKUP(N1733,'P1 Intra-Europees'!$A$15:$H$25,7,0),0)*X1733</f>
        <v>0</v>
      </c>
      <c r="Z1733" s="161">
        <f t="shared" si="737"/>
        <v>0</v>
      </c>
      <c r="AA1733" s="162">
        <f>IFERROR(VLOOKUP(N1733,'P1 Intra-Europees'!$A$15:$H$25,8,0),0)*Z1733</f>
        <v>0</v>
      </c>
      <c r="AB1733" s="163">
        <f t="shared" si="738"/>
        <v>0</v>
      </c>
      <c r="AC1733" s="157" t="str">
        <f>VLOOKUP(B1733,'P2 Origin'!$C$21:$O$176,13,0)</f>
        <v>USD</v>
      </c>
      <c r="AD1733" s="164">
        <f t="shared" si="739"/>
        <v>0</v>
      </c>
      <c r="AE1733" s="165">
        <f>IF(AU1733&gt;0.1,VLOOKUP(B1733,'P2 Origin'!$C$21:$M$176,3,0)*H1733,0)</f>
        <v>0</v>
      </c>
      <c r="AF1733" s="166">
        <f t="shared" si="740"/>
        <v>0</v>
      </c>
      <c r="AG1733" s="165">
        <f>(VLOOKUP(B1733,'P2 Origin'!$C$21:$M$176,4,0))*AF1733</f>
        <v>0</v>
      </c>
      <c r="AH1733" s="166">
        <f t="shared" si="741"/>
        <v>0</v>
      </c>
      <c r="AI1733" s="165">
        <f>(VLOOKUP(B1733,'P2 Origin'!$C$21:$M$176,5,0))*AH1733</f>
        <v>0</v>
      </c>
      <c r="AJ1733" s="166">
        <f t="shared" si="755"/>
        <v>0</v>
      </c>
      <c r="AK1733" s="165">
        <f>(VLOOKUP(B1733,'P2 Origin'!$C$21:$M$176,6,0))*AJ1733</f>
        <v>0</v>
      </c>
      <c r="AL1733" s="166">
        <f t="shared" si="742"/>
        <v>34</v>
      </c>
      <c r="AM1733" s="165">
        <f>(VLOOKUP($B1733,'P2 Origin'!$C$21:$M$176,7,0))*AL1733</f>
        <v>0</v>
      </c>
      <c r="AN1733" s="166">
        <f t="shared" si="743"/>
        <v>0</v>
      </c>
      <c r="AO1733" s="165">
        <f>(VLOOKUP($B1733,'P2 Origin'!$C$21:$M$176,8,0))*AN1733</f>
        <v>0</v>
      </c>
      <c r="AP1733" s="166">
        <f t="shared" si="744"/>
        <v>0</v>
      </c>
      <c r="AQ1733" s="165">
        <f>(VLOOKUP($B1733,'P2 Origin'!$C$21:$M$176,9,0))*AP1733</f>
        <v>0</v>
      </c>
      <c r="AR1733" s="155">
        <f t="shared" si="756"/>
        <v>1</v>
      </c>
      <c r="AS1733" s="164">
        <f>(VLOOKUP(B1733,'P2 Origin'!$C$21:$M$176,10,0))*K1733</f>
        <v>0</v>
      </c>
      <c r="AT1733" s="164">
        <f>(VLOOKUP(B1733,'P2 Origin'!$C$21:$M$176,11,0))*J1733</f>
        <v>0</v>
      </c>
      <c r="AU1733" s="167">
        <v>34</v>
      </c>
      <c r="AV1733" s="168">
        <v>34</v>
      </c>
      <c r="AW1733" s="169">
        <v>0</v>
      </c>
      <c r="AX1733" s="170">
        <f>IF(AU1733&gt;=0.1,'P3 Bureaumarge zee- en luchtvr.'!$D$12,0)</f>
        <v>0</v>
      </c>
      <c r="AY1733" s="163">
        <f t="shared" si="745"/>
        <v>0</v>
      </c>
      <c r="AZ1733" s="157" t="str">
        <f>VLOOKUP(D1733,'P4 Destination'!$C$21:$O$176,13,0)</f>
        <v>EUR</v>
      </c>
      <c r="BA1733" s="164">
        <f t="shared" si="746"/>
        <v>0</v>
      </c>
      <c r="BB1733" s="171">
        <f>IF(AU1733&gt;0.1,(VLOOKUP(D1733,'P4 Destination'!$C$21:$M$176,3,0))*I1733,0)</f>
        <v>0</v>
      </c>
      <c r="BC1733" s="172">
        <f t="shared" si="747"/>
        <v>0</v>
      </c>
      <c r="BD1733" s="171">
        <f>(VLOOKUP($D1733,'P4 Destination'!$C$21:$M$176,4,0))*BC1733</f>
        <v>0</v>
      </c>
      <c r="BE1733" s="172">
        <f t="shared" si="748"/>
        <v>0</v>
      </c>
      <c r="BF1733" s="171">
        <f>(VLOOKUP($D1733,'P4 Destination'!$C$21:$M$176,5,0))*BE1733</f>
        <v>0</v>
      </c>
      <c r="BG1733" s="172">
        <f t="shared" si="749"/>
        <v>0</v>
      </c>
      <c r="BH1733" s="171">
        <f>(VLOOKUP($D1733,'P4 Destination'!$C$21:$M$176,6,0))*BG1733</f>
        <v>0</v>
      </c>
      <c r="BI1733" s="172">
        <f t="shared" si="750"/>
        <v>34</v>
      </c>
      <c r="BJ1733" s="171">
        <f>(VLOOKUP($D1733,'P4 Destination'!$C$21:$M$176,7,0))*BI1733</f>
        <v>0</v>
      </c>
      <c r="BK1733" s="172">
        <f t="shared" si="751"/>
        <v>0</v>
      </c>
      <c r="BL1733" s="171">
        <f>(VLOOKUP($D1733,'P4 Destination'!$C$21:$M$176,8,0))*BK1733</f>
        <v>0</v>
      </c>
      <c r="BM1733" s="172">
        <f t="shared" si="752"/>
        <v>0</v>
      </c>
      <c r="BN1733" s="171">
        <f>(VLOOKUP($D1733,'P4 Destination'!$C$21:$M$176,9,0))*BM1733</f>
        <v>0</v>
      </c>
      <c r="BO1733" s="154">
        <f t="shared" si="757"/>
        <v>1</v>
      </c>
      <c r="BP1733" s="171">
        <f>(VLOOKUP(D1733,'P4 Destination'!$C$21:$M$176,10,0))*K1733</f>
        <v>0</v>
      </c>
      <c r="BQ1733" s="171">
        <f>(VLOOKUP(D1733,'P4 Destination'!$C$21:$M$176,11,0))*J1733</f>
        <v>0</v>
      </c>
      <c r="BR1733" s="173">
        <f t="shared" si="753"/>
        <v>0</v>
      </c>
      <c r="BS1733" s="173">
        <f>(AV1733*2500)*'P6 Verzekering'!$E$11</f>
        <v>0</v>
      </c>
      <c r="BT1733" s="173">
        <f>(AW1733*2500)*'P6 Verzekering'!$E$12</f>
        <v>0</v>
      </c>
      <c r="BU1733" s="173">
        <f>(L1733*2500)*'P6 Verzekering'!$E$13</f>
        <v>0</v>
      </c>
      <c r="BV1733" s="173">
        <f t="shared" si="754"/>
        <v>0</v>
      </c>
      <c r="BW1733"/>
      <c r="BX1733"/>
    </row>
    <row r="1734" spans="1:76">
      <c r="A1734" s="152" t="s">
        <v>2870</v>
      </c>
      <c r="B1734" s="152" t="s">
        <v>313</v>
      </c>
      <c r="C1734" s="152" t="s">
        <v>312</v>
      </c>
      <c r="D1734" s="152" t="s">
        <v>219</v>
      </c>
      <c r="E1734" s="152" t="s">
        <v>219</v>
      </c>
      <c r="F1734" s="153">
        <f t="shared" si="730"/>
        <v>38</v>
      </c>
      <c r="G1734" s="154">
        <v>1</v>
      </c>
      <c r="H1734" s="154">
        <f>IFERROR(VLOOKUP(B1734,'P2 Origin'!$C$21:$Q$176,15,FALSE),0)</f>
        <v>0</v>
      </c>
      <c r="I1734" s="154">
        <f>IFERROR(VLOOKUP(D1734,'P4 Destination'!$C$21:$Q$176,15,FALSE),0)</f>
        <v>0</v>
      </c>
      <c r="J1734" s="155">
        <v>1</v>
      </c>
      <c r="K1734" s="155"/>
      <c r="L1734" s="156">
        <v>0</v>
      </c>
      <c r="M1734" s="155">
        <v>0</v>
      </c>
      <c r="N1734" s="155">
        <v>0</v>
      </c>
      <c r="O1734" s="157">
        <f t="shared" si="731"/>
        <v>0</v>
      </c>
      <c r="P1734" s="158">
        <f t="shared" si="732"/>
        <v>0</v>
      </c>
      <c r="Q1734" s="159">
        <f>IFERROR(VLOOKUP(N1734,'P1 Intra-Europees'!$A$15:$H$25,3,0),0)*P1734</f>
        <v>0</v>
      </c>
      <c r="R1734" s="160">
        <f t="shared" si="733"/>
        <v>0</v>
      </c>
      <c r="S1734" s="159">
        <f>IFERROR(VLOOKUP(N1734,'P1 Intra-Europees'!$A$15:$H$25,4,0),0)*R1734</f>
        <v>0</v>
      </c>
      <c r="T1734" s="160">
        <f t="shared" si="734"/>
        <v>0</v>
      </c>
      <c r="U1734" s="159">
        <f>IFERROR(VLOOKUP(N1734,'P1 Intra-Europees'!$A$15:$H$25,5,0),0)*T1734</f>
        <v>0</v>
      </c>
      <c r="V1734" s="160">
        <f t="shared" si="735"/>
        <v>0</v>
      </c>
      <c r="W1734" s="159">
        <f>IFERROR(VLOOKUP(N1734,'P1 Intra-Europees'!$A$15:$H$25,6,0),0)*V1734</f>
        <v>0</v>
      </c>
      <c r="X1734" s="160">
        <f t="shared" si="736"/>
        <v>0</v>
      </c>
      <c r="Y1734" s="159">
        <f>IFERROR(VLOOKUP(N1734,'P1 Intra-Europees'!$A$15:$H$25,7,0),0)*X1734</f>
        <v>0</v>
      </c>
      <c r="Z1734" s="161">
        <f t="shared" si="737"/>
        <v>0</v>
      </c>
      <c r="AA1734" s="162">
        <f>IFERROR(VLOOKUP(N1734,'P1 Intra-Europees'!$A$15:$H$25,8,0),0)*Z1734</f>
        <v>0</v>
      </c>
      <c r="AB1734" s="163">
        <f t="shared" si="738"/>
        <v>0</v>
      </c>
      <c r="AC1734" s="157" t="str">
        <f>VLOOKUP(B1734,'P2 Origin'!$C$21:$O$176,13,0)</f>
        <v>USD</v>
      </c>
      <c r="AD1734" s="164">
        <f t="shared" si="739"/>
        <v>0</v>
      </c>
      <c r="AE1734" s="165">
        <f>IF(AU1734&gt;0.1,VLOOKUP(B1734,'P2 Origin'!$C$21:$M$176,3,0)*H1734,0)</f>
        <v>0</v>
      </c>
      <c r="AF1734" s="166">
        <f t="shared" si="740"/>
        <v>0</v>
      </c>
      <c r="AG1734" s="165">
        <f>(VLOOKUP(B1734,'P2 Origin'!$C$21:$M$176,4,0))*AF1734</f>
        <v>0</v>
      </c>
      <c r="AH1734" s="166">
        <f t="shared" si="741"/>
        <v>0</v>
      </c>
      <c r="AI1734" s="165">
        <f>(VLOOKUP(B1734,'P2 Origin'!$C$21:$M$176,5,0))*AH1734</f>
        <v>0</v>
      </c>
      <c r="AJ1734" s="166">
        <f t="shared" si="755"/>
        <v>0</v>
      </c>
      <c r="AK1734" s="165">
        <f>(VLOOKUP(B1734,'P2 Origin'!$C$21:$M$176,6,0))*AJ1734</f>
        <v>0</v>
      </c>
      <c r="AL1734" s="166">
        <f t="shared" si="742"/>
        <v>0</v>
      </c>
      <c r="AM1734" s="165">
        <f>(VLOOKUP($B1734,'P2 Origin'!$C$21:$M$176,7,0))*AL1734</f>
        <v>0</v>
      </c>
      <c r="AN1734" s="166">
        <f t="shared" si="743"/>
        <v>38</v>
      </c>
      <c r="AO1734" s="165">
        <f>(VLOOKUP($B1734,'P2 Origin'!$C$21:$M$176,8,0))*AN1734</f>
        <v>0</v>
      </c>
      <c r="AP1734" s="166">
        <f t="shared" si="744"/>
        <v>0</v>
      </c>
      <c r="AQ1734" s="165">
        <f>(VLOOKUP($B1734,'P2 Origin'!$C$21:$M$176,9,0))*AP1734</f>
        <v>0</v>
      </c>
      <c r="AR1734" s="155">
        <f t="shared" si="756"/>
        <v>1</v>
      </c>
      <c r="AS1734" s="164">
        <f>(VLOOKUP(B1734,'P2 Origin'!$C$21:$M$176,10,0))*K1734</f>
        <v>0</v>
      </c>
      <c r="AT1734" s="164">
        <f>(VLOOKUP(B1734,'P2 Origin'!$C$21:$M$176,11,0))*J1734</f>
        <v>0</v>
      </c>
      <c r="AU1734" s="167">
        <v>38</v>
      </c>
      <c r="AV1734" s="168">
        <v>38</v>
      </c>
      <c r="AW1734" s="169">
        <v>0</v>
      </c>
      <c r="AX1734" s="170">
        <f>IF(AU1734&gt;=0.1,'P3 Bureaumarge zee- en luchtvr.'!$D$12,0)</f>
        <v>0</v>
      </c>
      <c r="AY1734" s="163">
        <f t="shared" si="745"/>
        <v>0</v>
      </c>
      <c r="AZ1734" s="157" t="str">
        <f>VLOOKUP(D1734,'P4 Destination'!$C$21:$O$176,13,0)</f>
        <v>EUR</v>
      </c>
      <c r="BA1734" s="164">
        <f t="shared" si="746"/>
        <v>0</v>
      </c>
      <c r="BB1734" s="171">
        <f>IF(AU1734&gt;0.1,(VLOOKUP(D1734,'P4 Destination'!$C$21:$M$176,3,0))*I1734,0)</f>
        <v>0</v>
      </c>
      <c r="BC1734" s="172">
        <f t="shared" si="747"/>
        <v>0</v>
      </c>
      <c r="BD1734" s="171">
        <f>(VLOOKUP($D1734,'P4 Destination'!$C$21:$M$176,4,0))*BC1734</f>
        <v>0</v>
      </c>
      <c r="BE1734" s="172">
        <f t="shared" si="748"/>
        <v>0</v>
      </c>
      <c r="BF1734" s="171">
        <f>(VLOOKUP($D1734,'P4 Destination'!$C$21:$M$176,5,0))*BE1734</f>
        <v>0</v>
      </c>
      <c r="BG1734" s="172">
        <f t="shared" si="749"/>
        <v>0</v>
      </c>
      <c r="BH1734" s="171">
        <f>(VLOOKUP($D1734,'P4 Destination'!$C$21:$M$176,6,0))*BG1734</f>
        <v>0</v>
      </c>
      <c r="BI1734" s="172">
        <f t="shared" si="750"/>
        <v>0</v>
      </c>
      <c r="BJ1734" s="171">
        <f>(VLOOKUP($D1734,'P4 Destination'!$C$21:$M$176,7,0))*BI1734</f>
        <v>0</v>
      </c>
      <c r="BK1734" s="172">
        <f t="shared" si="751"/>
        <v>38</v>
      </c>
      <c r="BL1734" s="171">
        <f>(VLOOKUP($D1734,'P4 Destination'!$C$21:$M$176,8,0))*BK1734</f>
        <v>0</v>
      </c>
      <c r="BM1734" s="172">
        <f t="shared" si="752"/>
        <v>0</v>
      </c>
      <c r="BN1734" s="171">
        <f>(VLOOKUP($D1734,'P4 Destination'!$C$21:$M$176,9,0))*BM1734</f>
        <v>0</v>
      </c>
      <c r="BO1734" s="154">
        <f t="shared" si="757"/>
        <v>1</v>
      </c>
      <c r="BP1734" s="171">
        <f>(VLOOKUP(D1734,'P4 Destination'!$C$21:$M$176,10,0))*K1734</f>
        <v>0</v>
      </c>
      <c r="BQ1734" s="171">
        <f>(VLOOKUP(D1734,'P4 Destination'!$C$21:$M$176,11,0))*J1734</f>
        <v>0</v>
      </c>
      <c r="BR1734" s="173">
        <f t="shared" si="753"/>
        <v>0</v>
      </c>
      <c r="BS1734" s="173">
        <f>(AV1734*2500)*'P6 Verzekering'!$E$11</f>
        <v>0</v>
      </c>
      <c r="BT1734" s="173">
        <f>(AW1734*2500)*'P6 Verzekering'!$E$12</f>
        <v>0</v>
      </c>
      <c r="BU1734" s="173">
        <f>(L1734*2500)*'P6 Verzekering'!$E$13</f>
        <v>0</v>
      </c>
      <c r="BV1734" s="173">
        <f t="shared" si="754"/>
        <v>0</v>
      </c>
      <c r="BW1734"/>
      <c r="BX1734"/>
    </row>
    <row r="1735" spans="1:76">
      <c r="A1735" s="152" t="s">
        <v>2872</v>
      </c>
      <c r="B1735" s="152" t="s">
        <v>313</v>
      </c>
      <c r="C1735" s="152" t="s">
        <v>312</v>
      </c>
      <c r="D1735" s="152" t="s">
        <v>219</v>
      </c>
      <c r="E1735" s="152" t="s">
        <v>219</v>
      </c>
      <c r="F1735" s="153">
        <f t="shared" si="730"/>
        <v>60</v>
      </c>
      <c r="G1735" s="154">
        <v>1</v>
      </c>
      <c r="H1735" s="154">
        <f>IFERROR(VLOOKUP(B1735,'P2 Origin'!$C$21:$Q$176,15,FALSE),0)</f>
        <v>0</v>
      </c>
      <c r="I1735" s="154">
        <f>IFERROR(VLOOKUP(D1735,'P4 Destination'!$C$21:$Q$176,15,FALSE),0)</f>
        <v>0</v>
      </c>
      <c r="J1735" s="155"/>
      <c r="K1735" s="155">
        <v>1</v>
      </c>
      <c r="L1735" s="156">
        <v>0</v>
      </c>
      <c r="M1735" s="155">
        <v>0</v>
      </c>
      <c r="N1735" s="155">
        <v>0</v>
      </c>
      <c r="O1735" s="157">
        <f t="shared" si="731"/>
        <v>0</v>
      </c>
      <c r="P1735" s="158">
        <f t="shared" si="732"/>
        <v>0</v>
      </c>
      <c r="Q1735" s="159">
        <f>IFERROR(VLOOKUP(N1735,'P1 Intra-Europees'!$A$15:$H$25,3,0),0)*P1735</f>
        <v>0</v>
      </c>
      <c r="R1735" s="160">
        <f t="shared" si="733"/>
        <v>0</v>
      </c>
      <c r="S1735" s="159">
        <f>IFERROR(VLOOKUP(N1735,'P1 Intra-Europees'!$A$15:$H$25,4,0),0)*R1735</f>
        <v>0</v>
      </c>
      <c r="T1735" s="160">
        <f t="shared" si="734"/>
        <v>0</v>
      </c>
      <c r="U1735" s="159">
        <f>IFERROR(VLOOKUP(N1735,'P1 Intra-Europees'!$A$15:$H$25,5,0),0)*T1735</f>
        <v>0</v>
      </c>
      <c r="V1735" s="160">
        <f t="shared" si="735"/>
        <v>0</v>
      </c>
      <c r="W1735" s="159">
        <f>IFERROR(VLOOKUP(N1735,'P1 Intra-Europees'!$A$15:$H$25,6,0),0)*V1735</f>
        <v>0</v>
      </c>
      <c r="X1735" s="160">
        <f t="shared" si="736"/>
        <v>0</v>
      </c>
      <c r="Y1735" s="159">
        <f>IFERROR(VLOOKUP(N1735,'P1 Intra-Europees'!$A$15:$H$25,7,0),0)*X1735</f>
        <v>0</v>
      </c>
      <c r="Z1735" s="161">
        <f t="shared" si="737"/>
        <v>0</v>
      </c>
      <c r="AA1735" s="162">
        <f>IFERROR(VLOOKUP(N1735,'P1 Intra-Europees'!$A$15:$H$25,8,0),0)*Z1735</f>
        <v>0</v>
      </c>
      <c r="AB1735" s="163">
        <f t="shared" si="738"/>
        <v>0</v>
      </c>
      <c r="AC1735" s="157" t="str">
        <f>VLOOKUP(B1735,'P2 Origin'!$C$21:$O$176,13,0)</f>
        <v>USD</v>
      </c>
      <c r="AD1735" s="164">
        <f t="shared" si="739"/>
        <v>0</v>
      </c>
      <c r="AE1735" s="165">
        <f>IF(AU1735&gt;0.1,VLOOKUP(B1735,'P2 Origin'!$C$21:$M$176,3,0)*H1735,0)</f>
        <v>0</v>
      </c>
      <c r="AF1735" s="166">
        <f t="shared" si="740"/>
        <v>0</v>
      </c>
      <c r="AG1735" s="165">
        <f>(VLOOKUP(B1735,'P2 Origin'!$C$21:$M$176,4,0))*AF1735</f>
        <v>0</v>
      </c>
      <c r="AH1735" s="166">
        <f t="shared" si="741"/>
        <v>0</v>
      </c>
      <c r="AI1735" s="165">
        <f>(VLOOKUP(B1735,'P2 Origin'!$C$21:$M$176,5,0))*AH1735</f>
        <v>0</v>
      </c>
      <c r="AJ1735" s="166">
        <f t="shared" si="755"/>
        <v>0</v>
      </c>
      <c r="AK1735" s="165">
        <f>(VLOOKUP(B1735,'P2 Origin'!$C$21:$M$176,6,0))*AJ1735</f>
        <v>0</v>
      </c>
      <c r="AL1735" s="166">
        <f t="shared" si="742"/>
        <v>0</v>
      </c>
      <c r="AM1735" s="165">
        <f>(VLOOKUP($B1735,'P2 Origin'!$C$21:$M$176,7,0))*AL1735</f>
        <v>0</v>
      </c>
      <c r="AN1735" s="166">
        <f t="shared" si="743"/>
        <v>0</v>
      </c>
      <c r="AO1735" s="165">
        <f>(VLOOKUP($B1735,'P2 Origin'!$C$21:$M$176,8,0))*AN1735</f>
        <v>0</v>
      </c>
      <c r="AP1735" s="166">
        <f t="shared" si="744"/>
        <v>60</v>
      </c>
      <c r="AQ1735" s="165">
        <f>(VLOOKUP($B1735,'P2 Origin'!$C$21:$M$176,9,0))*AP1735</f>
        <v>0</v>
      </c>
      <c r="AR1735" s="155">
        <f t="shared" si="756"/>
        <v>1</v>
      </c>
      <c r="AS1735" s="164">
        <f>(VLOOKUP(B1735,'P2 Origin'!$C$21:$M$176,10,0))*K1735</f>
        <v>0</v>
      </c>
      <c r="AT1735" s="164">
        <f>(VLOOKUP(B1735,'P2 Origin'!$C$21:$M$176,11,0))*J1735</f>
        <v>0</v>
      </c>
      <c r="AU1735" s="167">
        <v>60</v>
      </c>
      <c r="AV1735" s="168">
        <v>60</v>
      </c>
      <c r="AW1735" s="169">
        <v>0</v>
      </c>
      <c r="AX1735" s="170">
        <f>IF(AU1735&gt;=0.1,'P3 Bureaumarge zee- en luchtvr.'!$D$12,0)</f>
        <v>0</v>
      </c>
      <c r="AY1735" s="163">
        <f t="shared" si="745"/>
        <v>0</v>
      </c>
      <c r="AZ1735" s="157" t="str">
        <f>VLOOKUP(D1735,'P4 Destination'!$C$21:$O$176,13,0)</f>
        <v>EUR</v>
      </c>
      <c r="BA1735" s="164">
        <f t="shared" si="746"/>
        <v>0</v>
      </c>
      <c r="BB1735" s="171">
        <f>IF(AU1735&gt;0.1,(VLOOKUP(D1735,'P4 Destination'!$C$21:$M$176,3,0))*I1735,0)</f>
        <v>0</v>
      </c>
      <c r="BC1735" s="172">
        <f t="shared" si="747"/>
        <v>0</v>
      </c>
      <c r="BD1735" s="171">
        <f>(VLOOKUP($D1735,'P4 Destination'!$C$21:$M$176,4,0))*BC1735</f>
        <v>0</v>
      </c>
      <c r="BE1735" s="172">
        <f t="shared" si="748"/>
        <v>0</v>
      </c>
      <c r="BF1735" s="171">
        <f>(VLOOKUP($D1735,'P4 Destination'!$C$21:$M$176,5,0))*BE1735</f>
        <v>0</v>
      </c>
      <c r="BG1735" s="172">
        <f t="shared" si="749"/>
        <v>0</v>
      </c>
      <c r="BH1735" s="171">
        <f>(VLOOKUP($D1735,'P4 Destination'!$C$21:$M$176,6,0))*BG1735</f>
        <v>0</v>
      </c>
      <c r="BI1735" s="172">
        <f t="shared" si="750"/>
        <v>0</v>
      </c>
      <c r="BJ1735" s="171">
        <f>(VLOOKUP($D1735,'P4 Destination'!$C$21:$M$176,7,0))*BI1735</f>
        <v>0</v>
      </c>
      <c r="BK1735" s="172">
        <f t="shared" si="751"/>
        <v>0</v>
      </c>
      <c r="BL1735" s="171">
        <f>(VLOOKUP($D1735,'P4 Destination'!$C$21:$M$176,8,0))*BK1735</f>
        <v>0</v>
      </c>
      <c r="BM1735" s="172">
        <f t="shared" si="752"/>
        <v>60</v>
      </c>
      <c r="BN1735" s="171">
        <f>(VLOOKUP($D1735,'P4 Destination'!$C$21:$M$176,9,0))*BM1735</f>
        <v>0</v>
      </c>
      <c r="BO1735" s="154">
        <f t="shared" si="757"/>
        <v>1</v>
      </c>
      <c r="BP1735" s="171">
        <f>(VLOOKUP(D1735,'P4 Destination'!$C$21:$M$176,10,0))*K1735</f>
        <v>0</v>
      </c>
      <c r="BQ1735" s="171">
        <f>(VLOOKUP(D1735,'P4 Destination'!$C$21:$M$176,11,0))*J1735</f>
        <v>0</v>
      </c>
      <c r="BR1735" s="173">
        <f t="shared" si="753"/>
        <v>0</v>
      </c>
      <c r="BS1735" s="173">
        <f>(AV1735*2500)*'P6 Verzekering'!$E$11</f>
        <v>0</v>
      </c>
      <c r="BT1735" s="173">
        <f>(AW1735*2500)*'P6 Verzekering'!$E$12</f>
        <v>0</v>
      </c>
      <c r="BU1735" s="173">
        <f>(L1735*2500)*'P6 Verzekering'!$E$13</f>
        <v>0</v>
      </c>
      <c r="BV1735" s="173">
        <f t="shared" si="754"/>
        <v>0</v>
      </c>
      <c r="BW1735"/>
      <c r="BX1735"/>
    </row>
    <row r="1736" spans="1:76">
      <c r="A1736" s="152" t="s">
        <v>2873</v>
      </c>
      <c r="B1736" s="152" t="s">
        <v>313</v>
      </c>
      <c r="C1736" s="152" t="s">
        <v>312</v>
      </c>
      <c r="D1736" s="152" t="s">
        <v>219</v>
      </c>
      <c r="E1736" s="152" t="s">
        <v>219</v>
      </c>
      <c r="F1736" s="153">
        <f t="shared" si="730"/>
        <v>60</v>
      </c>
      <c r="G1736" s="154">
        <v>1</v>
      </c>
      <c r="H1736" s="154">
        <f>IFERROR(VLOOKUP(B1736,'P2 Origin'!$C$21:$Q$176,15,FALSE),0)</f>
        <v>0</v>
      </c>
      <c r="I1736" s="154">
        <f>IFERROR(VLOOKUP(D1736,'P4 Destination'!$C$21:$Q$176,15,FALSE),0)</f>
        <v>0</v>
      </c>
      <c r="J1736" s="155"/>
      <c r="K1736" s="155">
        <v>1</v>
      </c>
      <c r="L1736" s="156">
        <v>0</v>
      </c>
      <c r="M1736" s="155">
        <v>0</v>
      </c>
      <c r="N1736" s="155">
        <v>0</v>
      </c>
      <c r="O1736" s="157">
        <f t="shared" si="731"/>
        <v>0</v>
      </c>
      <c r="P1736" s="158">
        <f t="shared" si="732"/>
        <v>0</v>
      </c>
      <c r="Q1736" s="159">
        <f>IFERROR(VLOOKUP(N1736,'P1 Intra-Europees'!$A$15:$H$25,3,0),0)*P1736</f>
        <v>0</v>
      </c>
      <c r="R1736" s="160">
        <f t="shared" si="733"/>
        <v>0</v>
      </c>
      <c r="S1736" s="159">
        <f>IFERROR(VLOOKUP(N1736,'P1 Intra-Europees'!$A$15:$H$25,4,0),0)*R1736</f>
        <v>0</v>
      </c>
      <c r="T1736" s="160">
        <f t="shared" si="734"/>
        <v>0</v>
      </c>
      <c r="U1736" s="159">
        <f>IFERROR(VLOOKUP(N1736,'P1 Intra-Europees'!$A$15:$H$25,5,0),0)*T1736</f>
        <v>0</v>
      </c>
      <c r="V1736" s="160">
        <f t="shared" si="735"/>
        <v>0</v>
      </c>
      <c r="W1736" s="159">
        <f>IFERROR(VLOOKUP(N1736,'P1 Intra-Europees'!$A$15:$H$25,6,0),0)*V1736</f>
        <v>0</v>
      </c>
      <c r="X1736" s="160">
        <f t="shared" si="736"/>
        <v>0</v>
      </c>
      <c r="Y1736" s="159">
        <f>IFERROR(VLOOKUP(N1736,'P1 Intra-Europees'!$A$15:$H$25,7,0),0)*X1736</f>
        <v>0</v>
      </c>
      <c r="Z1736" s="161">
        <f t="shared" si="737"/>
        <v>0</v>
      </c>
      <c r="AA1736" s="162">
        <f>IFERROR(VLOOKUP(N1736,'P1 Intra-Europees'!$A$15:$H$25,8,0),0)*Z1736</f>
        <v>0</v>
      </c>
      <c r="AB1736" s="163">
        <f t="shared" si="738"/>
        <v>0</v>
      </c>
      <c r="AC1736" s="157" t="str">
        <f>VLOOKUP(B1736,'P2 Origin'!$C$21:$O$176,13,0)</f>
        <v>USD</v>
      </c>
      <c r="AD1736" s="164">
        <f t="shared" si="739"/>
        <v>0</v>
      </c>
      <c r="AE1736" s="165">
        <f>IF(AU1736&gt;0.1,VLOOKUP(B1736,'P2 Origin'!$C$21:$M$176,3,0)*H1736,0)</f>
        <v>0</v>
      </c>
      <c r="AF1736" s="166">
        <f t="shared" si="740"/>
        <v>0</v>
      </c>
      <c r="AG1736" s="165">
        <f>(VLOOKUP(B1736,'P2 Origin'!$C$21:$M$176,4,0))*AF1736</f>
        <v>0</v>
      </c>
      <c r="AH1736" s="166">
        <f t="shared" si="741"/>
        <v>0</v>
      </c>
      <c r="AI1736" s="165">
        <f>(VLOOKUP(B1736,'P2 Origin'!$C$21:$M$176,5,0))*AH1736</f>
        <v>0</v>
      </c>
      <c r="AJ1736" s="166">
        <f t="shared" si="755"/>
        <v>0</v>
      </c>
      <c r="AK1736" s="165">
        <f>(VLOOKUP(B1736,'P2 Origin'!$C$21:$M$176,6,0))*AJ1736</f>
        <v>0</v>
      </c>
      <c r="AL1736" s="166">
        <f t="shared" si="742"/>
        <v>0</v>
      </c>
      <c r="AM1736" s="165">
        <f>(VLOOKUP($B1736,'P2 Origin'!$C$21:$M$176,7,0))*AL1736</f>
        <v>0</v>
      </c>
      <c r="AN1736" s="166">
        <f t="shared" si="743"/>
        <v>0</v>
      </c>
      <c r="AO1736" s="165">
        <f>(VLOOKUP($B1736,'P2 Origin'!$C$21:$M$176,8,0))*AN1736</f>
        <v>0</v>
      </c>
      <c r="AP1736" s="166">
        <f t="shared" si="744"/>
        <v>60</v>
      </c>
      <c r="AQ1736" s="165">
        <f>(VLOOKUP($B1736,'P2 Origin'!$C$21:$M$176,9,0))*AP1736</f>
        <v>0</v>
      </c>
      <c r="AR1736" s="155">
        <f t="shared" si="756"/>
        <v>1</v>
      </c>
      <c r="AS1736" s="164">
        <f>(VLOOKUP(B1736,'P2 Origin'!$C$21:$M$176,10,0))*K1736</f>
        <v>0</v>
      </c>
      <c r="AT1736" s="164">
        <f>(VLOOKUP(B1736,'P2 Origin'!$C$21:$M$176,11,0))*J1736</f>
        <v>0</v>
      </c>
      <c r="AU1736" s="167">
        <v>60</v>
      </c>
      <c r="AV1736" s="168">
        <v>60</v>
      </c>
      <c r="AW1736" s="169">
        <v>0</v>
      </c>
      <c r="AX1736" s="170">
        <f>IF(AU1736&gt;=0.1,'P3 Bureaumarge zee- en luchtvr.'!$D$12,0)</f>
        <v>0</v>
      </c>
      <c r="AY1736" s="163">
        <f t="shared" si="745"/>
        <v>0</v>
      </c>
      <c r="AZ1736" s="157" t="str">
        <f>VLOOKUP(D1736,'P4 Destination'!$C$21:$O$176,13,0)</f>
        <v>EUR</v>
      </c>
      <c r="BA1736" s="164">
        <f t="shared" si="746"/>
        <v>0</v>
      </c>
      <c r="BB1736" s="171">
        <f>IF(AU1736&gt;0.1,(VLOOKUP(D1736,'P4 Destination'!$C$21:$M$176,3,0))*I1736,0)</f>
        <v>0</v>
      </c>
      <c r="BC1736" s="172">
        <f t="shared" si="747"/>
        <v>0</v>
      </c>
      <c r="BD1736" s="171">
        <f>(VLOOKUP($D1736,'P4 Destination'!$C$21:$M$176,4,0))*BC1736</f>
        <v>0</v>
      </c>
      <c r="BE1736" s="172">
        <f t="shared" si="748"/>
        <v>0</v>
      </c>
      <c r="BF1736" s="171">
        <f>(VLOOKUP($D1736,'P4 Destination'!$C$21:$M$176,5,0))*BE1736</f>
        <v>0</v>
      </c>
      <c r="BG1736" s="172">
        <f t="shared" si="749"/>
        <v>0</v>
      </c>
      <c r="BH1736" s="171">
        <f>(VLOOKUP($D1736,'P4 Destination'!$C$21:$M$176,6,0))*BG1736</f>
        <v>0</v>
      </c>
      <c r="BI1736" s="172">
        <f t="shared" si="750"/>
        <v>0</v>
      </c>
      <c r="BJ1736" s="171">
        <f>(VLOOKUP($D1736,'P4 Destination'!$C$21:$M$176,7,0))*BI1736</f>
        <v>0</v>
      </c>
      <c r="BK1736" s="172">
        <f t="shared" si="751"/>
        <v>0</v>
      </c>
      <c r="BL1736" s="171">
        <f>(VLOOKUP($D1736,'P4 Destination'!$C$21:$M$176,8,0))*BK1736</f>
        <v>0</v>
      </c>
      <c r="BM1736" s="172">
        <f t="shared" si="752"/>
        <v>60</v>
      </c>
      <c r="BN1736" s="171">
        <f>(VLOOKUP($D1736,'P4 Destination'!$C$21:$M$176,9,0))*BM1736</f>
        <v>0</v>
      </c>
      <c r="BO1736" s="154">
        <f t="shared" si="757"/>
        <v>1</v>
      </c>
      <c r="BP1736" s="171">
        <f>(VLOOKUP(D1736,'P4 Destination'!$C$21:$M$176,10,0))*K1736</f>
        <v>0</v>
      </c>
      <c r="BQ1736" s="171">
        <f>(VLOOKUP(D1736,'P4 Destination'!$C$21:$M$176,11,0))*J1736</f>
        <v>0</v>
      </c>
      <c r="BR1736" s="173">
        <f t="shared" si="753"/>
        <v>0</v>
      </c>
      <c r="BS1736" s="173">
        <f>(AV1736*2500)*'P6 Verzekering'!$E$11</f>
        <v>0</v>
      </c>
      <c r="BT1736" s="173">
        <f>(AW1736*2500)*'P6 Verzekering'!$E$12</f>
        <v>0</v>
      </c>
      <c r="BU1736" s="173">
        <f>(L1736*2500)*'P6 Verzekering'!$E$13</f>
        <v>0</v>
      </c>
      <c r="BV1736" s="173">
        <f t="shared" si="754"/>
        <v>0</v>
      </c>
      <c r="BW1736"/>
      <c r="BX1736"/>
    </row>
    <row r="1737" spans="1:76">
      <c r="A1737" s="152" t="s">
        <v>2879</v>
      </c>
      <c r="B1737" s="152" t="s">
        <v>286</v>
      </c>
      <c r="C1737" s="152" t="s">
        <v>282</v>
      </c>
      <c r="D1737" s="152" t="s">
        <v>219</v>
      </c>
      <c r="E1737" s="152" t="s">
        <v>219</v>
      </c>
      <c r="F1737" s="153">
        <f t="shared" si="730"/>
        <v>30</v>
      </c>
      <c r="G1737" s="154">
        <v>1</v>
      </c>
      <c r="H1737" s="154">
        <f>IFERROR(VLOOKUP(B1737,'P2 Origin'!$C$21:$Q$176,15,FALSE),0)</f>
        <v>1</v>
      </c>
      <c r="I1737" s="154">
        <f>IFERROR(VLOOKUP(D1737,'P4 Destination'!$C$21:$Q$176,15,FALSE),0)</f>
        <v>0</v>
      </c>
      <c r="J1737" s="155"/>
      <c r="K1737" s="155">
        <v>1</v>
      </c>
      <c r="L1737" s="156">
        <v>0</v>
      </c>
      <c r="M1737" s="155">
        <v>0</v>
      </c>
      <c r="N1737" s="155">
        <v>0</v>
      </c>
      <c r="O1737" s="157">
        <f t="shared" si="731"/>
        <v>0</v>
      </c>
      <c r="P1737" s="158">
        <f t="shared" si="732"/>
        <v>0</v>
      </c>
      <c r="Q1737" s="159">
        <f>IFERROR(VLOOKUP(N1737,'P1 Intra-Europees'!$A$15:$H$25,3,0),0)*P1737</f>
        <v>0</v>
      </c>
      <c r="R1737" s="160">
        <f t="shared" si="733"/>
        <v>0</v>
      </c>
      <c r="S1737" s="159">
        <f>IFERROR(VLOOKUP(N1737,'P1 Intra-Europees'!$A$15:$H$25,4,0),0)*R1737</f>
        <v>0</v>
      </c>
      <c r="T1737" s="160">
        <f t="shared" si="734"/>
        <v>0</v>
      </c>
      <c r="U1737" s="159">
        <f>IFERROR(VLOOKUP(N1737,'P1 Intra-Europees'!$A$15:$H$25,5,0),0)*T1737</f>
        <v>0</v>
      </c>
      <c r="V1737" s="160">
        <f t="shared" si="735"/>
        <v>0</v>
      </c>
      <c r="W1737" s="159">
        <f>IFERROR(VLOOKUP(N1737,'P1 Intra-Europees'!$A$15:$H$25,6,0),0)*V1737</f>
        <v>0</v>
      </c>
      <c r="X1737" s="160">
        <f t="shared" si="736"/>
        <v>0</v>
      </c>
      <c r="Y1737" s="159">
        <f>IFERROR(VLOOKUP(N1737,'P1 Intra-Europees'!$A$15:$H$25,7,0),0)*X1737</f>
        <v>0</v>
      </c>
      <c r="Z1737" s="161">
        <f t="shared" si="737"/>
        <v>0</v>
      </c>
      <c r="AA1737" s="162">
        <f>IFERROR(VLOOKUP(N1737,'P1 Intra-Europees'!$A$15:$H$25,8,0),0)*Z1737</f>
        <v>0</v>
      </c>
      <c r="AB1737" s="163">
        <f t="shared" si="738"/>
        <v>0</v>
      </c>
      <c r="AC1737" s="157" t="str">
        <f>VLOOKUP(B1737,'P2 Origin'!$C$21:$O$176,13,0)</f>
        <v>USD</v>
      </c>
      <c r="AD1737" s="164">
        <f t="shared" si="739"/>
        <v>0</v>
      </c>
      <c r="AE1737" s="165">
        <f>IF(AU1737&gt;0.1,VLOOKUP(B1737,'P2 Origin'!$C$21:$M$176,3,0)*H1737,0)</f>
        <v>0</v>
      </c>
      <c r="AF1737" s="166">
        <f t="shared" si="740"/>
        <v>0</v>
      </c>
      <c r="AG1737" s="165">
        <f>(VLOOKUP(B1737,'P2 Origin'!$C$21:$M$176,4,0))*AF1737</f>
        <v>0</v>
      </c>
      <c r="AH1737" s="166">
        <f t="shared" si="741"/>
        <v>0</v>
      </c>
      <c r="AI1737" s="165">
        <f>(VLOOKUP(B1737,'P2 Origin'!$C$21:$M$176,5,0))*AH1737</f>
        <v>0</v>
      </c>
      <c r="AJ1737" s="166">
        <f t="shared" si="755"/>
        <v>0</v>
      </c>
      <c r="AK1737" s="165">
        <f>(VLOOKUP(B1737,'P2 Origin'!$C$21:$M$176,6,0))*AJ1737</f>
        <v>0</v>
      </c>
      <c r="AL1737" s="166">
        <f t="shared" si="742"/>
        <v>30</v>
      </c>
      <c r="AM1737" s="165">
        <f>(VLOOKUP($B1737,'P2 Origin'!$C$21:$M$176,7,0))*AL1737</f>
        <v>0</v>
      </c>
      <c r="AN1737" s="166">
        <f t="shared" si="743"/>
        <v>0</v>
      </c>
      <c r="AO1737" s="165">
        <f>(VLOOKUP($B1737,'P2 Origin'!$C$21:$M$176,8,0))*AN1737</f>
        <v>0</v>
      </c>
      <c r="AP1737" s="166">
        <f t="shared" si="744"/>
        <v>0</v>
      </c>
      <c r="AQ1737" s="165">
        <f>(VLOOKUP($B1737,'P2 Origin'!$C$21:$M$176,9,0))*AP1737</f>
        <v>0</v>
      </c>
      <c r="AR1737" s="155">
        <f t="shared" si="756"/>
        <v>1</v>
      </c>
      <c r="AS1737" s="164">
        <f>(VLOOKUP(B1737,'P2 Origin'!$C$21:$M$176,10,0))*K1737</f>
        <v>0</v>
      </c>
      <c r="AT1737" s="164">
        <f>(VLOOKUP(B1737,'P2 Origin'!$C$21:$M$176,11,0))*J1737</f>
        <v>0</v>
      </c>
      <c r="AU1737" s="167">
        <v>30</v>
      </c>
      <c r="AV1737" s="168">
        <v>30</v>
      </c>
      <c r="AW1737" s="169">
        <v>0</v>
      </c>
      <c r="AX1737" s="170">
        <f>IF(AU1737&gt;=0.1,'P3 Bureaumarge zee- en luchtvr.'!$D$12,0)</f>
        <v>0</v>
      </c>
      <c r="AY1737" s="163">
        <f t="shared" si="745"/>
        <v>0</v>
      </c>
      <c r="AZ1737" s="157" t="str">
        <f>VLOOKUP(D1737,'P4 Destination'!$C$21:$O$176,13,0)</f>
        <v>EUR</v>
      </c>
      <c r="BA1737" s="164">
        <f t="shared" si="746"/>
        <v>0</v>
      </c>
      <c r="BB1737" s="171">
        <f>IF(AU1737&gt;0.1,(VLOOKUP(D1737,'P4 Destination'!$C$21:$M$176,3,0))*I1737,0)</f>
        <v>0</v>
      </c>
      <c r="BC1737" s="172">
        <f t="shared" si="747"/>
        <v>0</v>
      </c>
      <c r="BD1737" s="171">
        <f>(VLOOKUP($D1737,'P4 Destination'!$C$21:$M$176,4,0))*BC1737</f>
        <v>0</v>
      </c>
      <c r="BE1737" s="172">
        <f t="shared" si="748"/>
        <v>0</v>
      </c>
      <c r="BF1737" s="171">
        <f>(VLOOKUP($D1737,'P4 Destination'!$C$21:$M$176,5,0))*BE1737</f>
        <v>0</v>
      </c>
      <c r="BG1737" s="172">
        <f t="shared" si="749"/>
        <v>0</v>
      </c>
      <c r="BH1737" s="171">
        <f>(VLOOKUP($D1737,'P4 Destination'!$C$21:$M$176,6,0))*BG1737</f>
        <v>0</v>
      </c>
      <c r="BI1737" s="172">
        <f t="shared" si="750"/>
        <v>30</v>
      </c>
      <c r="BJ1737" s="171">
        <f>(VLOOKUP($D1737,'P4 Destination'!$C$21:$M$176,7,0))*BI1737</f>
        <v>0</v>
      </c>
      <c r="BK1737" s="172">
        <f t="shared" si="751"/>
        <v>0</v>
      </c>
      <c r="BL1737" s="171">
        <f>(VLOOKUP($D1737,'P4 Destination'!$C$21:$M$176,8,0))*BK1737</f>
        <v>0</v>
      </c>
      <c r="BM1737" s="172">
        <f t="shared" si="752"/>
        <v>0</v>
      </c>
      <c r="BN1737" s="171">
        <f>(VLOOKUP($D1737,'P4 Destination'!$C$21:$M$176,9,0))*BM1737</f>
        <v>0</v>
      </c>
      <c r="BO1737" s="154">
        <f t="shared" si="757"/>
        <v>1</v>
      </c>
      <c r="BP1737" s="171">
        <f>(VLOOKUP(D1737,'P4 Destination'!$C$21:$M$176,10,0))*K1737</f>
        <v>0</v>
      </c>
      <c r="BQ1737" s="171">
        <f>(VLOOKUP(D1737,'P4 Destination'!$C$21:$M$176,11,0))*J1737</f>
        <v>0</v>
      </c>
      <c r="BR1737" s="173">
        <f t="shared" si="753"/>
        <v>0</v>
      </c>
      <c r="BS1737" s="173">
        <f>(AV1737*2500)*'P6 Verzekering'!$E$11</f>
        <v>0</v>
      </c>
      <c r="BT1737" s="173">
        <f>(AW1737*2500)*'P6 Verzekering'!$E$12</f>
        <v>0</v>
      </c>
      <c r="BU1737" s="173">
        <f>(L1737*2500)*'P6 Verzekering'!$E$13</f>
        <v>0</v>
      </c>
      <c r="BV1737" s="173">
        <f t="shared" si="754"/>
        <v>0</v>
      </c>
      <c r="BW1737"/>
      <c r="BX1737"/>
    </row>
    <row r="1738" spans="1:76">
      <c r="A1738" s="152" t="s">
        <v>2883</v>
      </c>
      <c r="B1738" s="152" t="s">
        <v>156</v>
      </c>
      <c r="C1738" s="152" t="s">
        <v>155</v>
      </c>
      <c r="D1738" s="152" t="s">
        <v>219</v>
      </c>
      <c r="E1738" s="152" t="s">
        <v>219</v>
      </c>
      <c r="F1738" s="153">
        <f t="shared" si="730"/>
        <v>5</v>
      </c>
      <c r="G1738" s="154">
        <v>0</v>
      </c>
      <c r="H1738" s="154">
        <f>IFERROR(VLOOKUP(B1738,'P2 Origin'!$C$21:$Q$176,15,FALSE),0)</f>
        <v>1</v>
      </c>
      <c r="I1738" s="154">
        <f>IFERROR(VLOOKUP(D1738,'P4 Destination'!$C$21:$Q$176,15,FALSE),0)</f>
        <v>0</v>
      </c>
      <c r="J1738" s="155"/>
      <c r="K1738" s="155"/>
      <c r="L1738" s="156">
        <v>5</v>
      </c>
      <c r="M1738" s="155">
        <v>1746</v>
      </c>
      <c r="N1738" s="155">
        <v>7</v>
      </c>
      <c r="O1738" s="157">
        <f t="shared" si="731"/>
        <v>0</v>
      </c>
      <c r="P1738" s="158">
        <f t="shared" si="732"/>
        <v>5</v>
      </c>
      <c r="Q1738" s="159">
        <f>IFERROR(VLOOKUP(N1738,'P1 Intra-Europees'!$A$15:$H$25,3,0),0)*P1738</f>
        <v>0</v>
      </c>
      <c r="R1738" s="160">
        <f t="shared" si="733"/>
        <v>0</v>
      </c>
      <c r="S1738" s="159">
        <f>IFERROR(VLOOKUP(N1738,'P1 Intra-Europees'!$A$15:$H$25,4,0),0)*R1738</f>
        <v>0</v>
      </c>
      <c r="T1738" s="160">
        <f t="shared" si="734"/>
        <v>0</v>
      </c>
      <c r="U1738" s="159">
        <f>IFERROR(VLOOKUP(N1738,'P1 Intra-Europees'!$A$15:$H$25,5,0),0)*T1738</f>
        <v>0</v>
      </c>
      <c r="V1738" s="160">
        <f t="shared" si="735"/>
        <v>0</v>
      </c>
      <c r="W1738" s="159">
        <f>IFERROR(VLOOKUP(N1738,'P1 Intra-Europees'!$A$15:$H$25,6,0),0)*V1738</f>
        <v>0</v>
      </c>
      <c r="X1738" s="160">
        <f t="shared" si="736"/>
        <v>0</v>
      </c>
      <c r="Y1738" s="159">
        <f>IFERROR(VLOOKUP(N1738,'P1 Intra-Europees'!$A$15:$H$25,7,0),0)*X1738</f>
        <v>0</v>
      </c>
      <c r="Z1738" s="161">
        <f t="shared" si="737"/>
        <v>0</v>
      </c>
      <c r="AA1738" s="162">
        <f>IFERROR(VLOOKUP(N1738,'P1 Intra-Europees'!$A$15:$H$25,8,0),0)*Z1738</f>
        <v>0</v>
      </c>
      <c r="AB1738" s="163">
        <f t="shared" si="738"/>
        <v>0</v>
      </c>
      <c r="AC1738" s="157" t="str">
        <f>VLOOKUP(B1738,'P2 Origin'!$C$21:$O$176,13,0)</f>
        <v>EUR</v>
      </c>
      <c r="AD1738" s="164">
        <f t="shared" si="739"/>
        <v>0</v>
      </c>
      <c r="AE1738" s="165">
        <f>IF(AU1738&gt;0.1,VLOOKUP(B1738,'P2 Origin'!$C$21:$M$176,3,0)*H1738,0)</f>
        <v>0</v>
      </c>
      <c r="AF1738" s="166">
        <f t="shared" si="740"/>
        <v>0</v>
      </c>
      <c r="AG1738" s="165">
        <f>(VLOOKUP(B1738,'P2 Origin'!$C$21:$M$176,4,0))*AF1738</f>
        <v>0</v>
      </c>
      <c r="AH1738" s="166">
        <f t="shared" si="741"/>
        <v>0</v>
      </c>
      <c r="AI1738" s="165">
        <f>(VLOOKUP(B1738,'P2 Origin'!$C$21:$M$176,5,0))*AH1738</f>
        <v>0</v>
      </c>
      <c r="AJ1738" s="166">
        <f t="shared" si="755"/>
        <v>0</v>
      </c>
      <c r="AK1738" s="165">
        <f>(VLOOKUP(B1738,'P2 Origin'!$C$21:$M$176,6,0))*AJ1738</f>
        <v>0</v>
      </c>
      <c r="AL1738" s="166">
        <f t="shared" si="742"/>
        <v>0</v>
      </c>
      <c r="AM1738" s="165">
        <f>(VLOOKUP($B1738,'P2 Origin'!$C$21:$M$176,7,0))*AL1738</f>
        <v>0</v>
      </c>
      <c r="AN1738" s="166">
        <f t="shared" si="743"/>
        <v>0</v>
      </c>
      <c r="AO1738" s="165">
        <f>(VLOOKUP($B1738,'P2 Origin'!$C$21:$M$176,8,0))*AN1738</f>
        <v>0</v>
      </c>
      <c r="AP1738" s="166">
        <f t="shared" si="744"/>
        <v>0</v>
      </c>
      <c r="AQ1738" s="165">
        <f>(VLOOKUP($B1738,'P2 Origin'!$C$21:$M$176,9,0))*AP1738</f>
        <v>0</v>
      </c>
      <c r="AR1738" s="155">
        <f t="shared" si="756"/>
        <v>0</v>
      </c>
      <c r="AS1738" s="164">
        <f>(VLOOKUP(B1738,'P2 Origin'!$C$21:$M$176,10,0))*K1738</f>
        <v>0</v>
      </c>
      <c r="AT1738" s="164">
        <f>(VLOOKUP(B1738,'P2 Origin'!$C$21:$M$176,11,0))*J1738</f>
        <v>0</v>
      </c>
      <c r="AU1738" s="167">
        <v>0</v>
      </c>
      <c r="AV1738" s="168">
        <v>0</v>
      </c>
      <c r="AW1738" s="169">
        <v>0</v>
      </c>
      <c r="AX1738" s="170">
        <f>IF(AU1738&gt;=0.1,'P3 Bureaumarge zee- en luchtvr.'!$D$12,0)</f>
        <v>0</v>
      </c>
      <c r="AY1738" s="163">
        <f t="shared" si="745"/>
        <v>0</v>
      </c>
      <c r="AZ1738" s="157" t="str">
        <f>VLOOKUP(D1738,'P4 Destination'!$C$21:$O$176,13,0)</f>
        <v>EUR</v>
      </c>
      <c r="BA1738" s="164">
        <f t="shared" si="746"/>
        <v>0</v>
      </c>
      <c r="BB1738" s="171">
        <f>IF(AU1738&gt;0.1,(VLOOKUP(D1738,'P4 Destination'!$C$21:$M$176,3,0))*I1738,0)</f>
        <v>0</v>
      </c>
      <c r="BC1738" s="172">
        <f t="shared" si="747"/>
        <v>0</v>
      </c>
      <c r="BD1738" s="171">
        <f>(VLOOKUP($D1738,'P4 Destination'!$C$21:$M$176,4,0))*BC1738</f>
        <v>0</v>
      </c>
      <c r="BE1738" s="172">
        <f t="shared" si="748"/>
        <v>0</v>
      </c>
      <c r="BF1738" s="171">
        <f>(VLOOKUP($D1738,'P4 Destination'!$C$21:$M$176,5,0))*BE1738</f>
        <v>0</v>
      </c>
      <c r="BG1738" s="172">
        <f t="shared" si="749"/>
        <v>0</v>
      </c>
      <c r="BH1738" s="171">
        <f>(VLOOKUP($D1738,'P4 Destination'!$C$21:$M$176,6,0))*BG1738</f>
        <v>0</v>
      </c>
      <c r="BI1738" s="172">
        <f t="shared" si="750"/>
        <v>0</v>
      </c>
      <c r="BJ1738" s="171">
        <f>(VLOOKUP($D1738,'P4 Destination'!$C$21:$M$176,7,0))*BI1738</f>
        <v>0</v>
      </c>
      <c r="BK1738" s="172">
        <f t="shared" si="751"/>
        <v>0</v>
      </c>
      <c r="BL1738" s="171">
        <f>(VLOOKUP($D1738,'P4 Destination'!$C$21:$M$176,8,0))*BK1738</f>
        <v>0</v>
      </c>
      <c r="BM1738" s="172">
        <f t="shared" si="752"/>
        <v>0</v>
      </c>
      <c r="BN1738" s="171">
        <f>(VLOOKUP($D1738,'P4 Destination'!$C$21:$M$176,9,0))*BM1738</f>
        <v>0</v>
      </c>
      <c r="BO1738" s="154">
        <f t="shared" si="757"/>
        <v>0</v>
      </c>
      <c r="BP1738" s="171">
        <f>(VLOOKUP(D1738,'P4 Destination'!$C$21:$M$176,10,0))*K1738</f>
        <v>0</v>
      </c>
      <c r="BQ1738" s="171">
        <f>(VLOOKUP(D1738,'P4 Destination'!$C$21:$M$176,11,0))*J1738</f>
        <v>0</v>
      </c>
      <c r="BR1738" s="173">
        <f t="shared" si="753"/>
        <v>0</v>
      </c>
      <c r="BS1738" s="173">
        <f>(AV1738*2500)*'P6 Verzekering'!$E$11</f>
        <v>0</v>
      </c>
      <c r="BT1738" s="173">
        <f>(AW1738*2500)*'P6 Verzekering'!$E$12</f>
        <v>0</v>
      </c>
      <c r="BU1738" s="173">
        <f>(L1738*2500)*'P6 Verzekering'!$E$13</f>
        <v>0</v>
      </c>
      <c r="BV1738" s="173">
        <f t="shared" si="754"/>
        <v>0</v>
      </c>
      <c r="BW1738"/>
      <c r="BX1738"/>
    </row>
    <row r="1739" spans="1:76">
      <c r="A1739" s="152" t="s">
        <v>2888</v>
      </c>
      <c r="B1739" s="152" t="s">
        <v>423</v>
      </c>
      <c r="C1739" s="152" t="s">
        <v>422</v>
      </c>
      <c r="D1739" s="152" t="s">
        <v>219</v>
      </c>
      <c r="E1739" s="152" t="s">
        <v>219</v>
      </c>
      <c r="F1739" s="153">
        <f t="shared" ref="F1739:F1747" si="758">SUM(L1739,AU1739)</f>
        <v>3</v>
      </c>
      <c r="G1739" s="154">
        <v>1</v>
      </c>
      <c r="H1739" s="154">
        <f>IFERROR(VLOOKUP(B1739,'P2 Origin'!$C$21:$Q$176,15,FALSE),0)</f>
        <v>1</v>
      </c>
      <c r="I1739" s="154">
        <f>IFERROR(VLOOKUP(D1739,'P4 Destination'!$C$21:$Q$176,15,FALSE),0)</f>
        <v>0</v>
      </c>
      <c r="J1739" s="155">
        <v>1</v>
      </c>
      <c r="K1739" s="155"/>
      <c r="L1739" s="156">
        <v>0</v>
      </c>
      <c r="M1739" s="155">
        <v>0</v>
      </c>
      <c r="N1739" s="155">
        <v>0</v>
      </c>
      <c r="O1739" s="157">
        <f t="shared" ref="O1739:O1802" si="759">SUM(Q1739,S1739,U1739,W1739,Y1739,AA1739)</f>
        <v>0</v>
      </c>
      <c r="P1739" s="158">
        <f t="shared" ref="P1739:P1802" si="760">IF(AND(L1739&gt;=0.1,L1739&lt;=15),L1739,0)</f>
        <v>0</v>
      </c>
      <c r="Q1739" s="159">
        <f>IFERROR(VLOOKUP(N1739,'P1 Intra-Europees'!$A$15:$H$25,3,0),0)*P1739</f>
        <v>0</v>
      </c>
      <c r="R1739" s="160">
        <f t="shared" ref="R1739:R1802" si="761">(IF(AND(L1739&gt;=15.1,L1739&lt;=25),L1739,0))</f>
        <v>0</v>
      </c>
      <c r="S1739" s="159">
        <f>IFERROR(VLOOKUP(N1739,'P1 Intra-Europees'!$A$15:$H$25,4,0),0)*R1739</f>
        <v>0</v>
      </c>
      <c r="T1739" s="160">
        <f t="shared" ref="T1739:T1802" si="762">IF(AND(L1739&gt;=25.1,L1739&lt;=35),L1739,0)</f>
        <v>0</v>
      </c>
      <c r="U1739" s="159">
        <f>IFERROR(VLOOKUP(N1739,'P1 Intra-Europees'!$A$15:$H$25,5,0),0)*T1739</f>
        <v>0</v>
      </c>
      <c r="V1739" s="160">
        <f t="shared" ref="V1739:V1802" si="763">IF(AND(L1739&gt;=35.1,L1739&lt;=45),L1739,0)</f>
        <v>0</v>
      </c>
      <c r="W1739" s="159">
        <f>IFERROR(VLOOKUP(N1739,'P1 Intra-Europees'!$A$15:$H$25,6,0),0)*V1739</f>
        <v>0</v>
      </c>
      <c r="X1739" s="160">
        <f t="shared" ref="X1739:X1802" si="764">IF(AND(L1739&gt;=45.1,L1739&lt;=150),L1739,0)</f>
        <v>0</v>
      </c>
      <c r="Y1739" s="159">
        <f>IFERROR(VLOOKUP(N1739,'P1 Intra-Europees'!$A$15:$H$25,7,0),0)*X1739</f>
        <v>0</v>
      </c>
      <c r="Z1739" s="161">
        <f t="shared" ref="Z1739:Z1802" si="765">IF(L1739&gt;=0.1,G1739,0)</f>
        <v>0</v>
      </c>
      <c r="AA1739" s="162">
        <f>IFERROR(VLOOKUP(N1739,'P1 Intra-Europees'!$A$15:$H$25,8,0),0)*Z1739</f>
        <v>0</v>
      </c>
      <c r="AB1739" s="163">
        <f t="shared" ref="AB1739:AB1802" si="766">IF(AC1739=$AC$8,0.95,1)*AD1739</f>
        <v>0</v>
      </c>
      <c r="AC1739" s="157" t="str">
        <f>VLOOKUP(B1739,'P2 Origin'!$C$21:$O$176,13,0)</f>
        <v>USD</v>
      </c>
      <c r="AD1739" s="164">
        <f t="shared" ref="AD1739:AD1802" si="767">SUM(AE1739,AG1739,AI1739,AK1739,AS1739,AT1739,AM1739,AO1739,AQ1739)</f>
        <v>0</v>
      </c>
      <c r="AE1739" s="165">
        <f>IF(AU1739&gt;0.1,VLOOKUP(B1739,'P2 Origin'!$C$21:$M$176,3,0)*H1739,0)</f>
        <v>0</v>
      </c>
      <c r="AF1739" s="166">
        <f t="shared" ref="AF1739:AF1802" si="768">IF(AND(AU1739&gt;=0.1,AU1739&lt;=5.99),AU1739,0)</f>
        <v>3</v>
      </c>
      <c r="AG1739" s="165">
        <f>(VLOOKUP(B1739,'P2 Origin'!$C$21:$M$176,4,0))*AF1739</f>
        <v>0</v>
      </c>
      <c r="AH1739" s="166">
        <f t="shared" ref="AH1739:AH1802" si="769">IF(AND(AU1739&gt;=6,AU1739&lt;=15.99),$AU1739,0)</f>
        <v>0</v>
      </c>
      <c r="AI1739" s="165">
        <f>(VLOOKUP(B1739,'P2 Origin'!$C$21:$M$176,5,0))*AH1739</f>
        <v>0</v>
      </c>
      <c r="AJ1739" s="166">
        <f t="shared" si="755"/>
        <v>0</v>
      </c>
      <c r="AK1739" s="165">
        <f>(VLOOKUP(B1739,'P2 Origin'!$C$21:$M$176,6,0))*AJ1739</f>
        <v>0</v>
      </c>
      <c r="AL1739" s="166">
        <f t="shared" ref="AL1739:AL1802" si="770">IF(AND($AU1739&gt;=26,$AU1739&lt;=35.99),$AU1739,0)</f>
        <v>0</v>
      </c>
      <c r="AM1739" s="165">
        <f>(VLOOKUP($B1739,'P2 Origin'!$C$21:$M$176,7,0))*AL1739</f>
        <v>0</v>
      </c>
      <c r="AN1739" s="166">
        <f t="shared" ref="AN1739:AN1802" si="771">IF(AND($AU1739&gt;=36,$AU1739&lt;=45.99),$AU1739,0)</f>
        <v>0</v>
      </c>
      <c r="AO1739" s="165">
        <f>(VLOOKUP($B1739,'P2 Origin'!$C$21:$M$176,8,0))*AN1739</f>
        <v>0</v>
      </c>
      <c r="AP1739" s="166">
        <f t="shared" ref="AP1739:AP1802" si="772">IF(AND($AU1739&gt;=46,$AU1739&lt;=100),$AU1739,0)</f>
        <v>0</v>
      </c>
      <c r="AQ1739" s="165">
        <f>(VLOOKUP($B1739,'P2 Origin'!$C$21:$M$176,9,0))*AP1739</f>
        <v>0</v>
      </c>
      <c r="AR1739" s="155">
        <f t="shared" si="756"/>
        <v>1</v>
      </c>
      <c r="AS1739" s="164">
        <f>(VLOOKUP(B1739,'P2 Origin'!$C$21:$M$176,10,0))*K1739</f>
        <v>0</v>
      </c>
      <c r="AT1739" s="164">
        <f>(VLOOKUP(B1739,'P2 Origin'!$C$21:$M$176,11,0))*J1739</f>
        <v>0</v>
      </c>
      <c r="AU1739" s="167">
        <v>3</v>
      </c>
      <c r="AV1739" s="168">
        <v>3</v>
      </c>
      <c r="AW1739" s="169">
        <v>0</v>
      </c>
      <c r="AX1739" s="170">
        <f>IF(AU1739&gt;=0.1,'P3 Bureaumarge zee- en luchtvr.'!$D$12,0)</f>
        <v>0</v>
      </c>
      <c r="AY1739" s="163">
        <f t="shared" ref="AY1739:AY1802" si="773">IF(AZ1739=$AC$8,0.95,1)*BA1739</f>
        <v>0</v>
      </c>
      <c r="AZ1739" s="157" t="str">
        <f>VLOOKUP(D1739,'P4 Destination'!$C$21:$O$176,13,0)</f>
        <v>EUR</v>
      </c>
      <c r="BA1739" s="164">
        <f t="shared" ref="BA1739:BA1802" si="774">SUM(BB1739,BD1739,BF1739,BN1739,BP1739,BQ1739,BH1739,BJ1739,BL1739)</f>
        <v>0</v>
      </c>
      <c r="BB1739" s="171">
        <f>IF(AU1739&gt;0.1,(VLOOKUP(D1739,'P4 Destination'!$C$21:$M$176,3,0))*I1739,0)</f>
        <v>0</v>
      </c>
      <c r="BC1739" s="172">
        <f t="shared" ref="BC1739:BC1802" si="775">IF(AND($AU1739&gt;=0.1,$AU1739&lt;=5),$AU1739,0)</f>
        <v>3</v>
      </c>
      <c r="BD1739" s="171">
        <f>(VLOOKUP($D1739,'P4 Destination'!$C$21:$M$176,4,0))*BC1739</f>
        <v>0</v>
      </c>
      <c r="BE1739" s="172">
        <f t="shared" ref="BE1739:BE1802" si="776">IF(AND($AU1739&gt;=6,$AU1739&lt;=15.99),$AU1739,0)</f>
        <v>0</v>
      </c>
      <c r="BF1739" s="171">
        <f>(VLOOKUP($D1739,'P4 Destination'!$C$21:$M$176,5,0))*BE1739</f>
        <v>0</v>
      </c>
      <c r="BG1739" s="172">
        <f t="shared" ref="BG1739:BG1802" si="777">IF(AND($AU1739&gt;=16,$AU1739&lt;=25.99),$AU1739,0)</f>
        <v>0</v>
      </c>
      <c r="BH1739" s="171">
        <f>(VLOOKUP($D1739,'P4 Destination'!$C$21:$M$176,6,0))*BG1739</f>
        <v>0</v>
      </c>
      <c r="BI1739" s="172">
        <f t="shared" ref="BI1739:BI1802" si="778">IF(AND($AU1739&gt;=26,$AU1739&lt;=35.99),$AU1739,0)</f>
        <v>0</v>
      </c>
      <c r="BJ1739" s="171">
        <f>(VLOOKUP($D1739,'P4 Destination'!$C$21:$M$176,7,0))*BI1739</f>
        <v>0</v>
      </c>
      <c r="BK1739" s="172">
        <f t="shared" ref="BK1739:BK1802" si="779">IF(AND($AU1739&gt;=36,$AU1739&lt;=45.99),$AU1739,0)</f>
        <v>0</v>
      </c>
      <c r="BL1739" s="171">
        <f>(VLOOKUP($D1739,'P4 Destination'!$C$21:$M$176,8,0))*BK1739</f>
        <v>0</v>
      </c>
      <c r="BM1739" s="172">
        <f t="shared" ref="BM1739:BM1802" si="780">IF(AND($AU1739&gt;=46,$AU1739&lt;=100),$AU1739,0)</f>
        <v>0</v>
      </c>
      <c r="BN1739" s="171">
        <f>(VLOOKUP($D1739,'P4 Destination'!$C$21:$M$176,9,0))*BM1739</f>
        <v>0</v>
      </c>
      <c r="BO1739" s="154">
        <f t="shared" si="757"/>
        <v>1</v>
      </c>
      <c r="BP1739" s="171">
        <f>(VLOOKUP(D1739,'P4 Destination'!$C$21:$M$176,10,0))*K1739</f>
        <v>0</v>
      </c>
      <c r="BQ1739" s="171">
        <f>(VLOOKUP(D1739,'P4 Destination'!$C$21:$M$176,11,0))*J1739</f>
        <v>0</v>
      </c>
      <c r="BR1739" s="173">
        <f t="shared" ref="BR1739:BR1802" si="781">SUM(BS1739:BU1739)</f>
        <v>0</v>
      </c>
      <c r="BS1739" s="173">
        <f>(AV1739*2500)*'P6 Verzekering'!$E$11</f>
        <v>0</v>
      </c>
      <c r="BT1739" s="173">
        <f>(AW1739*2500)*'P6 Verzekering'!$E$12</f>
        <v>0</v>
      </c>
      <c r="BU1739" s="173">
        <f>(L1739*2500)*'P6 Verzekering'!$E$13</f>
        <v>0</v>
      </c>
      <c r="BV1739" s="173">
        <f t="shared" ref="BV1739:BV1802" si="782">SUM(O1739,AB1739,AX1739,AY1739,BR1739)</f>
        <v>0</v>
      </c>
      <c r="BW1739"/>
      <c r="BX1739"/>
    </row>
    <row r="1740" spans="1:76">
      <c r="A1740" s="152" t="s">
        <v>2889</v>
      </c>
      <c r="B1740" s="152" t="s">
        <v>423</v>
      </c>
      <c r="C1740" s="152" t="s">
        <v>422</v>
      </c>
      <c r="D1740" s="152" t="s">
        <v>219</v>
      </c>
      <c r="E1740" s="152" t="s">
        <v>219</v>
      </c>
      <c r="F1740" s="153">
        <f t="shared" si="758"/>
        <v>41</v>
      </c>
      <c r="G1740" s="154">
        <v>1</v>
      </c>
      <c r="H1740" s="154">
        <f>IFERROR(VLOOKUP(B1740,'P2 Origin'!$C$21:$Q$176,15,FALSE),0)</f>
        <v>1</v>
      </c>
      <c r="I1740" s="154">
        <f>IFERROR(VLOOKUP(D1740,'P4 Destination'!$C$21:$Q$176,15,FALSE),0)</f>
        <v>0</v>
      </c>
      <c r="J1740" s="155"/>
      <c r="K1740" s="155">
        <v>1</v>
      </c>
      <c r="L1740" s="156">
        <v>0</v>
      </c>
      <c r="M1740" s="155">
        <v>0</v>
      </c>
      <c r="N1740" s="155">
        <v>0</v>
      </c>
      <c r="O1740" s="157">
        <f t="shared" si="759"/>
        <v>0</v>
      </c>
      <c r="P1740" s="158">
        <f t="shared" si="760"/>
        <v>0</v>
      </c>
      <c r="Q1740" s="159">
        <f>IFERROR(VLOOKUP(N1740,'P1 Intra-Europees'!$A$15:$H$25,3,0),0)*P1740</f>
        <v>0</v>
      </c>
      <c r="R1740" s="160">
        <f t="shared" si="761"/>
        <v>0</v>
      </c>
      <c r="S1740" s="159">
        <f>IFERROR(VLOOKUP(N1740,'P1 Intra-Europees'!$A$15:$H$25,4,0),0)*R1740</f>
        <v>0</v>
      </c>
      <c r="T1740" s="160">
        <f t="shared" si="762"/>
        <v>0</v>
      </c>
      <c r="U1740" s="159">
        <f>IFERROR(VLOOKUP(N1740,'P1 Intra-Europees'!$A$15:$H$25,5,0),0)*T1740</f>
        <v>0</v>
      </c>
      <c r="V1740" s="160">
        <f t="shared" si="763"/>
        <v>0</v>
      </c>
      <c r="W1740" s="159">
        <f>IFERROR(VLOOKUP(N1740,'P1 Intra-Europees'!$A$15:$H$25,6,0),0)*V1740</f>
        <v>0</v>
      </c>
      <c r="X1740" s="160">
        <f t="shared" si="764"/>
        <v>0</v>
      </c>
      <c r="Y1740" s="159">
        <f>IFERROR(VLOOKUP(N1740,'P1 Intra-Europees'!$A$15:$H$25,7,0),0)*X1740</f>
        <v>0</v>
      </c>
      <c r="Z1740" s="161">
        <f t="shared" si="765"/>
        <v>0</v>
      </c>
      <c r="AA1740" s="162">
        <f>IFERROR(VLOOKUP(N1740,'P1 Intra-Europees'!$A$15:$H$25,8,0),0)*Z1740</f>
        <v>0</v>
      </c>
      <c r="AB1740" s="163">
        <f t="shared" si="766"/>
        <v>0</v>
      </c>
      <c r="AC1740" s="157" t="str">
        <f>VLOOKUP(B1740,'P2 Origin'!$C$21:$O$176,13,0)</f>
        <v>USD</v>
      </c>
      <c r="AD1740" s="164">
        <f t="shared" si="767"/>
        <v>0</v>
      </c>
      <c r="AE1740" s="165">
        <f>IF(AU1740&gt;0.1,VLOOKUP(B1740,'P2 Origin'!$C$21:$M$176,3,0)*H1740,0)</f>
        <v>0</v>
      </c>
      <c r="AF1740" s="166">
        <f t="shared" si="768"/>
        <v>0</v>
      </c>
      <c r="AG1740" s="165">
        <f>(VLOOKUP(B1740,'P2 Origin'!$C$21:$M$176,4,0))*AF1740</f>
        <v>0</v>
      </c>
      <c r="AH1740" s="166">
        <f t="shared" si="769"/>
        <v>0</v>
      </c>
      <c r="AI1740" s="165">
        <f>(VLOOKUP(B1740,'P2 Origin'!$C$21:$M$176,5,0))*AH1740</f>
        <v>0</v>
      </c>
      <c r="AJ1740" s="166">
        <f t="shared" si="755"/>
        <v>0</v>
      </c>
      <c r="AK1740" s="165">
        <f>(VLOOKUP(B1740,'P2 Origin'!$C$21:$M$176,6,0))*AJ1740</f>
        <v>0</v>
      </c>
      <c r="AL1740" s="166">
        <f t="shared" si="770"/>
        <v>0</v>
      </c>
      <c r="AM1740" s="165">
        <f>(VLOOKUP($B1740,'P2 Origin'!$C$21:$M$176,7,0))*AL1740</f>
        <v>0</v>
      </c>
      <c r="AN1740" s="166">
        <f t="shared" si="771"/>
        <v>41</v>
      </c>
      <c r="AO1740" s="165">
        <f>(VLOOKUP($B1740,'P2 Origin'!$C$21:$M$176,8,0))*AN1740</f>
        <v>0</v>
      </c>
      <c r="AP1740" s="166">
        <f t="shared" si="772"/>
        <v>0</v>
      </c>
      <c r="AQ1740" s="165">
        <f>(VLOOKUP($B1740,'P2 Origin'!$C$21:$M$176,9,0))*AP1740</f>
        <v>0</v>
      </c>
      <c r="AR1740" s="155">
        <f t="shared" si="756"/>
        <v>1</v>
      </c>
      <c r="AS1740" s="164">
        <f>(VLOOKUP(B1740,'P2 Origin'!$C$21:$M$176,10,0))*K1740</f>
        <v>0</v>
      </c>
      <c r="AT1740" s="164">
        <f>(VLOOKUP(B1740,'P2 Origin'!$C$21:$M$176,11,0))*J1740</f>
        <v>0</v>
      </c>
      <c r="AU1740" s="167">
        <v>41</v>
      </c>
      <c r="AV1740" s="168">
        <v>41</v>
      </c>
      <c r="AW1740" s="169">
        <v>0</v>
      </c>
      <c r="AX1740" s="170">
        <f>IF(AU1740&gt;=0.1,'P3 Bureaumarge zee- en luchtvr.'!$D$12,0)</f>
        <v>0</v>
      </c>
      <c r="AY1740" s="163">
        <f t="shared" si="773"/>
        <v>0</v>
      </c>
      <c r="AZ1740" s="157" t="str">
        <f>VLOOKUP(D1740,'P4 Destination'!$C$21:$O$176,13,0)</f>
        <v>EUR</v>
      </c>
      <c r="BA1740" s="164">
        <f t="shared" si="774"/>
        <v>0</v>
      </c>
      <c r="BB1740" s="171">
        <f>IF(AU1740&gt;0.1,(VLOOKUP(D1740,'P4 Destination'!$C$21:$M$176,3,0))*I1740,0)</f>
        <v>0</v>
      </c>
      <c r="BC1740" s="172">
        <f t="shared" si="775"/>
        <v>0</v>
      </c>
      <c r="BD1740" s="171">
        <f>(VLOOKUP($D1740,'P4 Destination'!$C$21:$M$176,4,0))*BC1740</f>
        <v>0</v>
      </c>
      <c r="BE1740" s="172">
        <f t="shared" si="776"/>
        <v>0</v>
      </c>
      <c r="BF1740" s="171">
        <f>(VLOOKUP($D1740,'P4 Destination'!$C$21:$M$176,5,0))*BE1740</f>
        <v>0</v>
      </c>
      <c r="BG1740" s="172">
        <f t="shared" si="777"/>
        <v>0</v>
      </c>
      <c r="BH1740" s="171">
        <f>(VLOOKUP($D1740,'P4 Destination'!$C$21:$M$176,6,0))*BG1740</f>
        <v>0</v>
      </c>
      <c r="BI1740" s="172">
        <f t="shared" si="778"/>
        <v>0</v>
      </c>
      <c r="BJ1740" s="171">
        <f>(VLOOKUP($D1740,'P4 Destination'!$C$21:$M$176,7,0))*BI1740</f>
        <v>0</v>
      </c>
      <c r="BK1740" s="172">
        <f t="shared" si="779"/>
        <v>41</v>
      </c>
      <c r="BL1740" s="171">
        <f>(VLOOKUP($D1740,'P4 Destination'!$C$21:$M$176,8,0))*BK1740</f>
        <v>0</v>
      </c>
      <c r="BM1740" s="172">
        <f t="shared" si="780"/>
        <v>0</v>
      </c>
      <c r="BN1740" s="171">
        <f>(VLOOKUP($D1740,'P4 Destination'!$C$21:$M$176,9,0))*BM1740</f>
        <v>0</v>
      </c>
      <c r="BO1740" s="154">
        <f t="shared" si="757"/>
        <v>1</v>
      </c>
      <c r="BP1740" s="171">
        <f>(VLOOKUP(D1740,'P4 Destination'!$C$21:$M$176,10,0))*K1740</f>
        <v>0</v>
      </c>
      <c r="BQ1740" s="171">
        <f>(VLOOKUP(D1740,'P4 Destination'!$C$21:$M$176,11,0))*J1740</f>
        <v>0</v>
      </c>
      <c r="BR1740" s="173">
        <f t="shared" si="781"/>
        <v>0</v>
      </c>
      <c r="BS1740" s="173">
        <f>(AV1740*2500)*'P6 Verzekering'!$E$11</f>
        <v>0</v>
      </c>
      <c r="BT1740" s="173">
        <f>(AW1740*2500)*'P6 Verzekering'!$E$12</f>
        <v>0</v>
      </c>
      <c r="BU1740" s="173">
        <f>(L1740*2500)*'P6 Verzekering'!$E$13</f>
        <v>0</v>
      </c>
      <c r="BV1740" s="173">
        <f t="shared" si="782"/>
        <v>0</v>
      </c>
      <c r="BW1740"/>
      <c r="BX1740"/>
    </row>
    <row r="1741" spans="1:76">
      <c r="A1741" s="152" t="s">
        <v>2890</v>
      </c>
      <c r="B1741" s="152" t="s">
        <v>423</v>
      </c>
      <c r="C1741" s="152" t="s">
        <v>422</v>
      </c>
      <c r="D1741" s="152" t="s">
        <v>219</v>
      </c>
      <c r="E1741" s="152" t="s">
        <v>219</v>
      </c>
      <c r="F1741" s="153">
        <f t="shared" si="758"/>
        <v>42</v>
      </c>
      <c r="G1741" s="154">
        <v>1</v>
      </c>
      <c r="H1741" s="154">
        <f>IFERROR(VLOOKUP(B1741,'P2 Origin'!$C$21:$Q$176,15,FALSE),0)</f>
        <v>1</v>
      </c>
      <c r="I1741" s="154">
        <f>IFERROR(VLOOKUP(D1741,'P4 Destination'!$C$21:$Q$176,15,FALSE),0)</f>
        <v>0</v>
      </c>
      <c r="J1741" s="155"/>
      <c r="K1741" s="155">
        <v>1</v>
      </c>
      <c r="L1741" s="156">
        <v>0</v>
      </c>
      <c r="M1741" s="155">
        <v>0</v>
      </c>
      <c r="N1741" s="155">
        <v>0</v>
      </c>
      <c r="O1741" s="157">
        <f t="shared" si="759"/>
        <v>0</v>
      </c>
      <c r="P1741" s="158">
        <f t="shared" si="760"/>
        <v>0</v>
      </c>
      <c r="Q1741" s="159">
        <f>IFERROR(VLOOKUP(N1741,'P1 Intra-Europees'!$A$15:$H$25,3,0),0)*P1741</f>
        <v>0</v>
      </c>
      <c r="R1741" s="160">
        <f t="shared" si="761"/>
        <v>0</v>
      </c>
      <c r="S1741" s="159">
        <f>IFERROR(VLOOKUP(N1741,'P1 Intra-Europees'!$A$15:$H$25,4,0),0)*R1741</f>
        <v>0</v>
      </c>
      <c r="T1741" s="160">
        <f t="shared" si="762"/>
        <v>0</v>
      </c>
      <c r="U1741" s="159">
        <f>IFERROR(VLOOKUP(N1741,'P1 Intra-Europees'!$A$15:$H$25,5,0),0)*T1741</f>
        <v>0</v>
      </c>
      <c r="V1741" s="160">
        <f t="shared" si="763"/>
        <v>0</v>
      </c>
      <c r="W1741" s="159">
        <f>IFERROR(VLOOKUP(N1741,'P1 Intra-Europees'!$A$15:$H$25,6,0),0)*V1741</f>
        <v>0</v>
      </c>
      <c r="X1741" s="160">
        <f t="shared" si="764"/>
        <v>0</v>
      </c>
      <c r="Y1741" s="159">
        <f>IFERROR(VLOOKUP(N1741,'P1 Intra-Europees'!$A$15:$H$25,7,0),0)*X1741</f>
        <v>0</v>
      </c>
      <c r="Z1741" s="161">
        <f t="shared" si="765"/>
        <v>0</v>
      </c>
      <c r="AA1741" s="162">
        <f>IFERROR(VLOOKUP(N1741,'P1 Intra-Europees'!$A$15:$H$25,8,0),0)*Z1741</f>
        <v>0</v>
      </c>
      <c r="AB1741" s="163">
        <f t="shared" si="766"/>
        <v>0</v>
      </c>
      <c r="AC1741" s="157" t="str">
        <f>VLOOKUP(B1741,'P2 Origin'!$C$21:$O$176,13,0)</f>
        <v>USD</v>
      </c>
      <c r="AD1741" s="164">
        <f t="shared" si="767"/>
        <v>0</v>
      </c>
      <c r="AE1741" s="165">
        <f>IF(AU1741&gt;0.1,VLOOKUP(B1741,'P2 Origin'!$C$21:$M$176,3,0)*H1741,0)</f>
        <v>0</v>
      </c>
      <c r="AF1741" s="166">
        <f t="shared" si="768"/>
        <v>0</v>
      </c>
      <c r="AG1741" s="165">
        <f>(VLOOKUP(B1741,'P2 Origin'!$C$21:$M$176,4,0))*AF1741</f>
        <v>0</v>
      </c>
      <c r="AH1741" s="166">
        <f t="shared" si="769"/>
        <v>0</v>
      </c>
      <c r="AI1741" s="165">
        <f>(VLOOKUP(B1741,'P2 Origin'!$C$21:$M$176,5,0))*AH1741</f>
        <v>0</v>
      </c>
      <c r="AJ1741" s="166">
        <f t="shared" si="755"/>
        <v>0</v>
      </c>
      <c r="AK1741" s="165">
        <f>(VLOOKUP(B1741,'P2 Origin'!$C$21:$M$176,6,0))*AJ1741</f>
        <v>0</v>
      </c>
      <c r="AL1741" s="166">
        <f t="shared" si="770"/>
        <v>0</v>
      </c>
      <c r="AM1741" s="165">
        <f>(VLOOKUP($B1741,'P2 Origin'!$C$21:$M$176,7,0))*AL1741</f>
        <v>0</v>
      </c>
      <c r="AN1741" s="166">
        <f t="shared" si="771"/>
        <v>42</v>
      </c>
      <c r="AO1741" s="165">
        <f>(VLOOKUP($B1741,'P2 Origin'!$C$21:$M$176,8,0))*AN1741</f>
        <v>0</v>
      </c>
      <c r="AP1741" s="166">
        <f t="shared" si="772"/>
        <v>0</v>
      </c>
      <c r="AQ1741" s="165">
        <f>(VLOOKUP($B1741,'P2 Origin'!$C$21:$M$176,9,0))*AP1741</f>
        <v>0</v>
      </c>
      <c r="AR1741" s="155">
        <f t="shared" si="756"/>
        <v>1</v>
      </c>
      <c r="AS1741" s="164">
        <f>(VLOOKUP(B1741,'P2 Origin'!$C$21:$M$176,10,0))*K1741</f>
        <v>0</v>
      </c>
      <c r="AT1741" s="164">
        <f>(VLOOKUP(B1741,'P2 Origin'!$C$21:$M$176,11,0))*J1741</f>
        <v>0</v>
      </c>
      <c r="AU1741" s="167">
        <v>42</v>
      </c>
      <c r="AV1741" s="168">
        <v>42</v>
      </c>
      <c r="AW1741" s="169">
        <v>0</v>
      </c>
      <c r="AX1741" s="170">
        <f>IF(AU1741&gt;=0.1,'P3 Bureaumarge zee- en luchtvr.'!$D$12,0)</f>
        <v>0</v>
      </c>
      <c r="AY1741" s="163">
        <f t="shared" si="773"/>
        <v>0</v>
      </c>
      <c r="AZ1741" s="157" t="str">
        <f>VLOOKUP(D1741,'P4 Destination'!$C$21:$O$176,13,0)</f>
        <v>EUR</v>
      </c>
      <c r="BA1741" s="164">
        <f t="shared" si="774"/>
        <v>0</v>
      </c>
      <c r="BB1741" s="171">
        <f>IF(AU1741&gt;0.1,(VLOOKUP(D1741,'P4 Destination'!$C$21:$M$176,3,0))*I1741,0)</f>
        <v>0</v>
      </c>
      <c r="BC1741" s="172">
        <f t="shared" si="775"/>
        <v>0</v>
      </c>
      <c r="BD1741" s="171">
        <f>(VLOOKUP($D1741,'P4 Destination'!$C$21:$M$176,4,0))*BC1741</f>
        <v>0</v>
      </c>
      <c r="BE1741" s="172">
        <f t="shared" si="776"/>
        <v>0</v>
      </c>
      <c r="BF1741" s="171">
        <f>(VLOOKUP($D1741,'P4 Destination'!$C$21:$M$176,5,0))*BE1741</f>
        <v>0</v>
      </c>
      <c r="BG1741" s="172">
        <f t="shared" si="777"/>
        <v>0</v>
      </c>
      <c r="BH1741" s="171">
        <f>(VLOOKUP($D1741,'P4 Destination'!$C$21:$M$176,6,0))*BG1741</f>
        <v>0</v>
      </c>
      <c r="BI1741" s="172">
        <f t="shared" si="778"/>
        <v>0</v>
      </c>
      <c r="BJ1741" s="171">
        <f>(VLOOKUP($D1741,'P4 Destination'!$C$21:$M$176,7,0))*BI1741</f>
        <v>0</v>
      </c>
      <c r="BK1741" s="172">
        <f t="shared" si="779"/>
        <v>42</v>
      </c>
      <c r="BL1741" s="171">
        <f>(VLOOKUP($D1741,'P4 Destination'!$C$21:$M$176,8,0))*BK1741</f>
        <v>0</v>
      </c>
      <c r="BM1741" s="172">
        <f t="shared" si="780"/>
        <v>0</v>
      </c>
      <c r="BN1741" s="171">
        <f>(VLOOKUP($D1741,'P4 Destination'!$C$21:$M$176,9,0))*BM1741</f>
        <v>0</v>
      </c>
      <c r="BO1741" s="154">
        <f t="shared" si="757"/>
        <v>1</v>
      </c>
      <c r="BP1741" s="171">
        <f>(VLOOKUP(D1741,'P4 Destination'!$C$21:$M$176,10,0))*K1741</f>
        <v>0</v>
      </c>
      <c r="BQ1741" s="171">
        <f>(VLOOKUP(D1741,'P4 Destination'!$C$21:$M$176,11,0))*J1741</f>
        <v>0</v>
      </c>
      <c r="BR1741" s="173">
        <f t="shared" si="781"/>
        <v>0</v>
      </c>
      <c r="BS1741" s="173">
        <f>(AV1741*2500)*'P6 Verzekering'!$E$11</f>
        <v>0</v>
      </c>
      <c r="BT1741" s="173">
        <f>(AW1741*2500)*'P6 Verzekering'!$E$12</f>
        <v>0</v>
      </c>
      <c r="BU1741" s="173">
        <f>(L1741*2500)*'P6 Verzekering'!$E$13</f>
        <v>0</v>
      </c>
      <c r="BV1741" s="173">
        <f t="shared" si="782"/>
        <v>0</v>
      </c>
      <c r="BW1741"/>
      <c r="BX1741"/>
    </row>
    <row r="1742" spans="1:76">
      <c r="A1742" s="152" t="s">
        <v>2898</v>
      </c>
      <c r="B1742" s="152" t="s">
        <v>303</v>
      </c>
      <c r="C1742" s="152" t="s">
        <v>297</v>
      </c>
      <c r="D1742" s="152" t="s">
        <v>339</v>
      </c>
      <c r="E1742" s="152" t="s">
        <v>335</v>
      </c>
      <c r="F1742" s="153">
        <f t="shared" si="758"/>
        <v>35</v>
      </c>
      <c r="G1742" s="154">
        <v>1</v>
      </c>
      <c r="H1742" s="154">
        <f>IFERROR(VLOOKUP(B1742,'P2 Origin'!$C$21:$Q$176,15,FALSE),0)</f>
        <v>0</v>
      </c>
      <c r="I1742" s="154">
        <f>IFERROR(VLOOKUP(D1742,'P4 Destination'!$C$21:$Q$176,15,FALSE),0)</f>
        <v>1</v>
      </c>
      <c r="J1742" s="155"/>
      <c r="K1742" s="155">
        <v>1</v>
      </c>
      <c r="L1742" s="156">
        <v>0</v>
      </c>
      <c r="M1742" s="155">
        <v>0</v>
      </c>
      <c r="N1742" s="155">
        <v>0</v>
      </c>
      <c r="O1742" s="157">
        <f t="shared" si="759"/>
        <v>0</v>
      </c>
      <c r="P1742" s="158">
        <f t="shared" si="760"/>
        <v>0</v>
      </c>
      <c r="Q1742" s="159">
        <f>IFERROR(VLOOKUP(N1742,'P1 Intra-Europees'!$A$15:$H$25,3,0),0)*P1742</f>
        <v>0</v>
      </c>
      <c r="R1742" s="160">
        <f t="shared" si="761"/>
        <v>0</v>
      </c>
      <c r="S1742" s="159">
        <f>IFERROR(VLOOKUP(N1742,'P1 Intra-Europees'!$A$15:$H$25,4,0),0)*R1742</f>
        <v>0</v>
      </c>
      <c r="T1742" s="160">
        <f t="shared" si="762"/>
        <v>0</v>
      </c>
      <c r="U1742" s="159">
        <f>IFERROR(VLOOKUP(N1742,'P1 Intra-Europees'!$A$15:$H$25,5,0),0)*T1742</f>
        <v>0</v>
      </c>
      <c r="V1742" s="160">
        <f t="shared" si="763"/>
        <v>0</v>
      </c>
      <c r="W1742" s="159">
        <f>IFERROR(VLOOKUP(N1742,'P1 Intra-Europees'!$A$15:$H$25,6,0),0)*V1742</f>
        <v>0</v>
      </c>
      <c r="X1742" s="160">
        <f t="shared" si="764"/>
        <v>0</v>
      </c>
      <c r="Y1742" s="159">
        <f>IFERROR(VLOOKUP(N1742,'P1 Intra-Europees'!$A$15:$H$25,7,0),0)*X1742</f>
        <v>0</v>
      </c>
      <c r="Z1742" s="161">
        <f t="shared" si="765"/>
        <v>0</v>
      </c>
      <c r="AA1742" s="162">
        <f>IFERROR(VLOOKUP(N1742,'P1 Intra-Europees'!$A$15:$H$25,8,0),0)*Z1742</f>
        <v>0</v>
      </c>
      <c r="AB1742" s="163">
        <f t="shared" si="766"/>
        <v>0</v>
      </c>
      <c r="AC1742" s="157" t="str">
        <f>VLOOKUP(B1742,'P2 Origin'!$C$21:$O$176,13,0)</f>
        <v>USD</v>
      </c>
      <c r="AD1742" s="164">
        <f t="shared" si="767"/>
        <v>0</v>
      </c>
      <c r="AE1742" s="165">
        <f>IF(AU1742&gt;0.1,VLOOKUP(B1742,'P2 Origin'!$C$21:$M$176,3,0)*H1742,0)</f>
        <v>0</v>
      </c>
      <c r="AF1742" s="166">
        <f t="shared" si="768"/>
        <v>0</v>
      </c>
      <c r="AG1742" s="165">
        <f>(VLOOKUP(B1742,'P2 Origin'!$C$21:$M$176,4,0))*AF1742</f>
        <v>0</v>
      </c>
      <c r="AH1742" s="166">
        <f t="shared" si="769"/>
        <v>0</v>
      </c>
      <c r="AI1742" s="165">
        <f>(VLOOKUP(B1742,'P2 Origin'!$C$21:$M$176,5,0))*AH1742</f>
        <v>0</v>
      </c>
      <c r="AJ1742" s="166">
        <f t="shared" si="755"/>
        <v>0</v>
      </c>
      <c r="AK1742" s="165">
        <f>(VLOOKUP(B1742,'P2 Origin'!$C$21:$M$176,6,0))*AJ1742</f>
        <v>0</v>
      </c>
      <c r="AL1742" s="166">
        <f t="shared" si="770"/>
        <v>35</v>
      </c>
      <c r="AM1742" s="165">
        <f>(VLOOKUP($B1742,'P2 Origin'!$C$21:$M$176,7,0))*AL1742</f>
        <v>0</v>
      </c>
      <c r="AN1742" s="166">
        <f t="shared" si="771"/>
        <v>0</v>
      </c>
      <c r="AO1742" s="165">
        <f>(VLOOKUP($B1742,'P2 Origin'!$C$21:$M$176,8,0))*AN1742</f>
        <v>0</v>
      </c>
      <c r="AP1742" s="166">
        <f t="shared" si="772"/>
        <v>0</v>
      </c>
      <c r="AQ1742" s="165">
        <f>(VLOOKUP($B1742,'P2 Origin'!$C$21:$M$176,9,0))*AP1742</f>
        <v>0</v>
      </c>
      <c r="AR1742" s="155">
        <f t="shared" si="756"/>
        <v>1</v>
      </c>
      <c r="AS1742" s="164">
        <f>(VLOOKUP(B1742,'P2 Origin'!$C$21:$M$176,10,0))*K1742</f>
        <v>0</v>
      </c>
      <c r="AT1742" s="164">
        <f>(VLOOKUP(B1742,'P2 Origin'!$C$21:$M$176,11,0))*J1742</f>
        <v>0</v>
      </c>
      <c r="AU1742" s="167">
        <v>35</v>
      </c>
      <c r="AV1742" s="168">
        <v>35</v>
      </c>
      <c r="AW1742" s="169">
        <v>0</v>
      </c>
      <c r="AX1742" s="170">
        <f>IF(AU1742&gt;=0.1,'P3 Bureaumarge zee- en luchtvr.'!$D$12,0)</f>
        <v>0</v>
      </c>
      <c r="AY1742" s="163">
        <f t="shared" si="773"/>
        <v>0</v>
      </c>
      <c r="AZ1742" s="157" t="str">
        <f>VLOOKUP(D1742,'P4 Destination'!$C$21:$O$176,13,0)</f>
        <v>USD</v>
      </c>
      <c r="BA1742" s="164">
        <f t="shared" si="774"/>
        <v>0</v>
      </c>
      <c r="BB1742" s="171">
        <f>IF(AU1742&gt;0.1,(VLOOKUP(D1742,'P4 Destination'!$C$21:$M$176,3,0))*I1742,0)</f>
        <v>0</v>
      </c>
      <c r="BC1742" s="172">
        <f t="shared" si="775"/>
        <v>0</v>
      </c>
      <c r="BD1742" s="171">
        <f>(VLOOKUP($D1742,'P4 Destination'!$C$21:$M$176,4,0))*BC1742</f>
        <v>0</v>
      </c>
      <c r="BE1742" s="172">
        <f t="shared" si="776"/>
        <v>0</v>
      </c>
      <c r="BF1742" s="171">
        <f>(VLOOKUP($D1742,'P4 Destination'!$C$21:$M$176,5,0))*BE1742</f>
        <v>0</v>
      </c>
      <c r="BG1742" s="172">
        <f t="shared" si="777"/>
        <v>0</v>
      </c>
      <c r="BH1742" s="171">
        <f>(VLOOKUP($D1742,'P4 Destination'!$C$21:$M$176,6,0))*BG1742</f>
        <v>0</v>
      </c>
      <c r="BI1742" s="172">
        <f t="shared" si="778"/>
        <v>35</v>
      </c>
      <c r="BJ1742" s="171">
        <f>(VLOOKUP($D1742,'P4 Destination'!$C$21:$M$176,7,0))*BI1742</f>
        <v>0</v>
      </c>
      <c r="BK1742" s="172">
        <f t="shared" si="779"/>
        <v>0</v>
      </c>
      <c r="BL1742" s="171">
        <f>(VLOOKUP($D1742,'P4 Destination'!$C$21:$M$176,8,0))*BK1742</f>
        <v>0</v>
      </c>
      <c r="BM1742" s="172">
        <f t="shared" si="780"/>
        <v>0</v>
      </c>
      <c r="BN1742" s="171">
        <f>(VLOOKUP($D1742,'P4 Destination'!$C$21:$M$176,9,0))*BM1742</f>
        <v>0</v>
      </c>
      <c r="BO1742" s="154">
        <f t="shared" si="757"/>
        <v>1</v>
      </c>
      <c r="BP1742" s="171">
        <f>(VLOOKUP(D1742,'P4 Destination'!$C$21:$M$176,10,0))*K1742</f>
        <v>0</v>
      </c>
      <c r="BQ1742" s="171">
        <f>(VLOOKUP(D1742,'P4 Destination'!$C$21:$M$176,11,0))*J1742</f>
        <v>0</v>
      </c>
      <c r="BR1742" s="173">
        <f t="shared" si="781"/>
        <v>0</v>
      </c>
      <c r="BS1742" s="173">
        <f>(AV1742*2500)*'P6 Verzekering'!$E$11</f>
        <v>0</v>
      </c>
      <c r="BT1742" s="173">
        <f>(AW1742*2500)*'P6 Verzekering'!$E$12</f>
        <v>0</v>
      </c>
      <c r="BU1742" s="173">
        <f>(L1742*2500)*'P6 Verzekering'!$E$13</f>
        <v>0</v>
      </c>
      <c r="BV1742" s="173">
        <f t="shared" si="782"/>
        <v>0</v>
      </c>
      <c r="BW1742"/>
      <c r="BX1742"/>
    </row>
    <row r="1743" spans="1:76">
      <c r="A1743" s="152" t="s">
        <v>2902</v>
      </c>
      <c r="B1743" s="152" t="s">
        <v>238</v>
      </c>
      <c r="C1743" s="152" t="s">
        <v>238</v>
      </c>
      <c r="D1743" s="152" t="s">
        <v>219</v>
      </c>
      <c r="E1743" s="152" t="s">
        <v>219</v>
      </c>
      <c r="F1743" s="153">
        <f t="shared" si="758"/>
        <v>50</v>
      </c>
      <c r="G1743" s="154">
        <v>1</v>
      </c>
      <c r="H1743" s="154">
        <f>IFERROR(VLOOKUP(B1743,'P2 Origin'!$C$21:$Q$176,15,FALSE),0)</f>
        <v>0</v>
      </c>
      <c r="I1743" s="154">
        <f>IFERROR(VLOOKUP(D1743,'P4 Destination'!$C$21:$Q$176,15,FALSE),0)</f>
        <v>0</v>
      </c>
      <c r="J1743" s="155">
        <v>1</v>
      </c>
      <c r="K1743" s="155"/>
      <c r="L1743" s="156">
        <v>0</v>
      </c>
      <c r="M1743" s="155">
        <v>0</v>
      </c>
      <c r="N1743" s="155">
        <v>0</v>
      </c>
      <c r="O1743" s="157">
        <f t="shared" si="759"/>
        <v>0</v>
      </c>
      <c r="P1743" s="158">
        <f t="shared" si="760"/>
        <v>0</v>
      </c>
      <c r="Q1743" s="159">
        <f>IFERROR(VLOOKUP(N1743,'P1 Intra-Europees'!$A$15:$H$25,3,0),0)*P1743</f>
        <v>0</v>
      </c>
      <c r="R1743" s="160">
        <f t="shared" si="761"/>
        <v>0</v>
      </c>
      <c r="S1743" s="159">
        <f>IFERROR(VLOOKUP(N1743,'P1 Intra-Europees'!$A$15:$H$25,4,0),0)*R1743</f>
        <v>0</v>
      </c>
      <c r="T1743" s="160">
        <f t="shared" si="762"/>
        <v>0</v>
      </c>
      <c r="U1743" s="159">
        <f>IFERROR(VLOOKUP(N1743,'P1 Intra-Europees'!$A$15:$H$25,5,0),0)*T1743</f>
        <v>0</v>
      </c>
      <c r="V1743" s="160">
        <f t="shared" si="763"/>
        <v>0</v>
      </c>
      <c r="W1743" s="159">
        <f>IFERROR(VLOOKUP(N1743,'P1 Intra-Europees'!$A$15:$H$25,6,0),0)*V1743</f>
        <v>0</v>
      </c>
      <c r="X1743" s="160">
        <f t="shared" si="764"/>
        <v>0</v>
      </c>
      <c r="Y1743" s="159">
        <f>IFERROR(VLOOKUP(N1743,'P1 Intra-Europees'!$A$15:$H$25,7,0),0)*X1743</f>
        <v>0</v>
      </c>
      <c r="Z1743" s="161">
        <f t="shared" si="765"/>
        <v>0</v>
      </c>
      <c r="AA1743" s="162">
        <f>IFERROR(VLOOKUP(N1743,'P1 Intra-Europees'!$A$15:$H$25,8,0),0)*Z1743</f>
        <v>0</v>
      </c>
      <c r="AB1743" s="163">
        <f t="shared" si="766"/>
        <v>0</v>
      </c>
      <c r="AC1743" s="157" t="str">
        <f>VLOOKUP(B1743,'P2 Origin'!$C$21:$O$176,13,0)</f>
        <v>EUR</v>
      </c>
      <c r="AD1743" s="164">
        <f t="shared" si="767"/>
        <v>0</v>
      </c>
      <c r="AE1743" s="165">
        <f>IF(AU1743&gt;0.1,VLOOKUP(B1743,'P2 Origin'!$C$21:$M$176,3,0)*H1743,0)</f>
        <v>0</v>
      </c>
      <c r="AF1743" s="166">
        <f t="shared" si="768"/>
        <v>0</v>
      </c>
      <c r="AG1743" s="165">
        <f>(VLOOKUP(B1743,'P2 Origin'!$C$21:$M$176,4,0))*AF1743</f>
        <v>0</v>
      </c>
      <c r="AH1743" s="166">
        <f t="shared" si="769"/>
        <v>0</v>
      </c>
      <c r="AI1743" s="165">
        <f>(VLOOKUP(B1743,'P2 Origin'!$C$21:$M$176,5,0))*AH1743</f>
        <v>0</v>
      </c>
      <c r="AJ1743" s="166">
        <f t="shared" ref="AJ1743:AJ1806" si="783">IF(AND(AU1743&gt;=16,AU1743&lt;=25.99),$AU1743,0)</f>
        <v>0</v>
      </c>
      <c r="AK1743" s="165">
        <f>(VLOOKUP(B1743,'P2 Origin'!$C$21:$M$176,6,0))*AJ1743</f>
        <v>0</v>
      </c>
      <c r="AL1743" s="166">
        <f t="shared" si="770"/>
        <v>0</v>
      </c>
      <c r="AM1743" s="165">
        <f>(VLOOKUP($B1743,'P2 Origin'!$C$21:$M$176,7,0))*AL1743</f>
        <v>0</v>
      </c>
      <c r="AN1743" s="166">
        <f t="shared" si="771"/>
        <v>0</v>
      </c>
      <c r="AO1743" s="165">
        <f>(VLOOKUP($B1743,'P2 Origin'!$C$21:$M$176,8,0))*AN1743</f>
        <v>0</v>
      </c>
      <c r="AP1743" s="166">
        <f t="shared" si="772"/>
        <v>50</v>
      </c>
      <c r="AQ1743" s="165">
        <f>(VLOOKUP($B1743,'P2 Origin'!$C$21:$M$176,9,0))*AP1743</f>
        <v>0</v>
      </c>
      <c r="AR1743" s="155">
        <f t="shared" si="756"/>
        <v>1</v>
      </c>
      <c r="AS1743" s="164">
        <f>(VLOOKUP(B1743,'P2 Origin'!$C$21:$M$176,10,0))*K1743</f>
        <v>0</v>
      </c>
      <c r="AT1743" s="164">
        <f>(VLOOKUP(B1743,'P2 Origin'!$C$21:$M$176,11,0))*J1743</f>
        <v>0</v>
      </c>
      <c r="AU1743" s="167">
        <v>50</v>
      </c>
      <c r="AV1743" s="168">
        <v>50</v>
      </c>
      <c r="AW1743" s="169">
        <v>0</v>
      </c>
      <c r="AX1743" s="170">
        <f>IF(AU1743&gt;=0.1,'P3 Bureaumarge zee- en luchtvr.'!$D$12,0)</f>
        <v>0</v>
      </c>
      <c r="AY1743" s="163">
        <f t="shared" si="773"/>
        <v>0</v>
      </c>
      <c r="AZ1743" s="157" t="str">
        <f>VLOOKUP(D1743,'P4 Destination'!$C$21:$O$176,13,0)</f>
        <v>EUR</v>
      </c>
      <c r="BA1743" s="164">
        <f t="shared" si="774"/>
        <v>0</v>
      </c>
      <c r="BB1743" s="171">
        <f>IF(AU1743&gt;0.1,(VLOOKUP(D1743,'P4 Destination'!$C$21:$M$176,3,0))*I1743,0)</f>
        <v>0</v>
      </c>
      <c r="BC1743" s="172">
        <f t="shared" si="775"/>
        <v>0</v>
      </c>
      <c r="BD1743" s="171">
        <f>(VLOOKUP($D1743,'P4 Destination'!$C$21:$M$176,4,0))*BC1743</f>
        <v>0</v>
      </c>
      <c r="BE1743" s="172">
        <f t="shared" si="776"/>
        <v>0</v>
      </c>
      <c r="BF1743" s="171">
        <f>(VLOOKUP($D1743,'P4 Destination'!$C$21:$M$176,5,0))*BE1743</f>
        <v>0</v>
      </c>
      <c r="BG1743" s="172">
        <f t="shared" si="777"/>
        <v>0</v>
      </c>
      <c r="BH1743" s="171">
        <f>(VLOOKUP($D1743,'P4 Destination'!$C$21:$M$176,6,0))*BG1743</f>
        <v>0</v>
      </c>
      <c r="BI1743" s="172">
        <f t="shared" si="778"/>
        <v>0</v>
      </c>
      <c r="BJ1743" s="171">
        <f>(VLOOKUP($D1743,'P4 Destination'!$C$21:$M$176,7,0))*BI1743</f>
        <v>0</v>
      </c>
      <c r="BK1743" s="172">
        <f t="shared" si="779"/>
        <v>0</v>
      </c>
      <c r="BL1743" s="171">
        <f>(VLOOKUP($D1743,'P4 Destination'!$C$21:$M$176,8,0))*BK1743</f>
        <v>0</v>
      </c>
      <c r="BM1743" s="172">
        <f t="shared" si="780"/>
        <v>50</v>
      </c>
      <c r="BN1743" s="171">
        <f>(VLOOKUP($D1743,'P4 Destination'!$C$21:$M$176,9,0))*BM1743</f>
        <v>0</v>
      </c>
      <c r="BO1743" s="154">
        <f t="shared" si="757"/>
        <v>1</v>
      </c>
      <c r="BP1743" s="171">
        <f>(VLOOKUP(D1743,'P4 Destination'!$C$21:$M$176,10,0))*K1743</f>
        <v>0</v>
      </c>
      <c r="BQ1743" s="171">
        <f>(VLOOKUP(D1743,'P4 Destination'!$C$21:$M$176,11,0))*J1743</f>
        <v>0</v>
      </c>
      <c r="BR1743" s="173">
        <f t="shared" si="781"/>
        <v>0</v>
      </c>
      <c r="BS1743" s="173">
        <f>(AV1743*2500)*'P6 Verzekering'!$E$11</f>
        <v>0</v>
      </c>
      <c r="BT1743" s="173">
        <f>(AW1743*2500)*'P6 Verzekering'!$E$12</f>
        <v>0</v>
      </c>
      <c r="BU1743" s="173">
        <f>(L1743*2500)*'P6 Verzekering'!$E$13</f>
        <v>0</v>
      </c>
      <c r="BV1743" s="173">
        <f t="shared" si="782"/>
        <v>0</v>
      </c>
      <c r="BW1743"/>
      <c r="BX1743"/>
    </row>
    <row r="1744" spans="1:76">
      <c r="A1744" s="152" t="s">
        <v>2903</v>
      </c>
      <c r="B1744" s="152" t="s">
        <v>238</v>
      </c>
      <c r="C1744" s="152" t="s">
        <v>238</v>
      </c>
      <c r="D1744" s="152" t="s">
        <v>219</v>
      </c>
      <c r="E1744" s="152" t="s">
        <v>219</v>
      </c>
      <c r="F1744" s="153">
        <f t="shared" si="758"/>
        <v>48</v>
      </c>
      <c r="G1744" s="154">
        <v>1</v>
      </c>
      <c r="H1744" s="154">
        <f>IFERROR(VLOOKUP(B1744,'P2 Origin'!$C$21:$Q$176,15,FALSE),0)</f>
        <v>0</v>
      </c>
      <c r="I1744" s="154">
        <f>IFERROR(VLOOKUP(D1744,'P4 Destination'!$C$21:$Q$176,15,FALSE),0)</f>
        <v>0</v>
      </c>
      <c r="J1744" s="155">
        <v>1</v>
      </c>
      <c r="K1744" s="155"/>
      <c r="L1744" s="156">
        <v>0</v>
      </c>
      <c r="M1744" s="155">
        <v>0</v>
      </c>
      <c r="N1744" s="155">
        <v>0</v>
      </c>
      <c r="O1744" s="157">
        <f t="shared" si="759"/>
        <v>0</v>
      </c>
      <c r="P1744" s="158">
        <f t="shared" si="760"/>
        <v>0</v>
      </c>
      <c r="Q1744" s="159">
        <f>IFERROR(VLOOKUP(N1744,'P1 Intra-Europees'!$A$15:$H$25,3,0),0)*P1744</f>
        <v>0</v>
      </c>
      <c r="R1744" s="160">
        <f t="shared" si="761"/>
        <v>0</v>
      </c>
      <c r="S1744" s="159">
        <f>IFERROR(VLOOKUP(N1744,'P1 Intra-Europees'!$A$15:$H$25,4,0),0)*R1744</f>
        <v>0</v>
      </c>
      <c r="T1744" s="160">
        <f t="shared" si="762"/>
        <v>0</v>
      </c>
      <c r="U1744" s="159">
        <f>IFERROR(VLOOKUP(N1744,'P1 Intra-Europees'!$A$15:$H$25,5,0),0)*T1744</f>
        <v>0</v>
      </c>
      <c r="V1744" s="160">
        <f t="shared" si="763"/>
        <v>0</v>
      </c>
      <c r="W1744" s="159">
        <f>IFERROR(VLOOKUP(N1744,'P1 Intra-Europees'!$A$15:$H$25,6,0),0)*V1744</f>
        <v>0</v>
      </c>
      <c r="X1744" s="160">
        <f t="shared" si="764"/>
        <v>0</v>
      </c>
      <c r="Y1744" s="159">
        <f>IFERROR(VLOOKUP(N1744,'P1 Intra-Europees'!$A$15:$H$25,7,0),0)*X1744</f>
        <v>0</v>
      </c>
      <c r="Z1744" s="161">
        <f t="shared" si="765"/>
        <v>0</v>
      </c>
      <c r="AA1744" s="162">
        <f>IFERROR(VLOOKUP(N1744,'P1 Intra-Europees'!$A$15:$H$25,8,0),0)*Z1744</f>
        <v>0</v>
      </c>
      <c r="AB1744" s="163">
        <f t="shared" si="766"/>
        <v>0</v>
      </c>
      <c r="AC1744" s="157" t="str">
        <f>VLOOKUP(B1744,'P2 Origin'!$C$21:$O$176,13,0)</f>
        <v>EUR</v>
      </c>
      <c r="AD1744" s="164">
        <f t="shared" si="767"/>
        <v>0</v>
      </c>
      <c r="AE1744" s="165">
        <f>IF(AU1744&gt;0.1,VLOOKUP(B1744,'P2 Origin'!$C$21:$M$176,3,0)*H1744,0)</f>
        <v>0</v>
      </c>
      <c r="AF1744" s="166">
        <f t="shared" si="768"/>
        <v>0</v>
      </c>
      <c r="AG1744" s="165">
        <f>(VLOOKUP(B1744,'P2 Origin'!$C$21:$M$176,4,0))*AF1744</f>
        <v>0</v>
      </c>
      <c r="AH1744" s="166">
        <f t="shared" si="769"/>
        <v>0</v>
      </c>
      <c r="AI1744" s="165">
        <f>(VLOOKUP(B1744,'P2 Origin'!$C$21:$M$176,5,0))*AH1744</f>
        <v>0</v>
      </c>
      <c r="AJ1744" s="166">
        <f t="shared" si="783"/>
        <v>0</v>
      </c>
      <c r="AK1744" s="165">
        <f>(VLOOKUP(B1744,'P2 Origin'!$C$21:$M$176,6,0))*AJ1744</f>
        <v>0</v>
      </c>
      <c r="AL1744" s="166">
        <f t="shared" si="770"/>
        <v>0</v>
      </c>
      <c r="AM1744" s="165">
        <f>(VLOOKUP($B1744,'P2 Origin'!$C$21:$M$176,7,0))*AL1744</f>
        <v>0</v>
      </c>
      <c r="AN1744" s="166">
        <f t="shared" si="771"/>
        <v>0</v>
      </c>
      <c r="AO1744" s="165">
        <f>(VLOOKUP($B1744,'P2 Origin'!$C$21:$M$176,8,0))*AN1744</f>
        <v>0</v>
      </c>
      <c r="AP1744" s="166">
        <f t="shared" si="772"/>
        <v>48</v>
      </c>
      <c r="AQ1744" s="165">
        <f>(VLOOKUP($B1744,'P2 Origin'!$C$21:$M$176,9,0))*AP1744</f>
        <v>0</v>
      </c>
      <c r="AR1744" s="155">
        <f t="shared" si="756"/>
        <v>1</v>
      </c>
      <c r="AS1744" s="164">
        <f>(VLOOKUP(B1744,'P2 Origin'!$C$21:$M$176,10,0))*K1744</f>
        <v>0</v>
      </c>
      <c r="AT1744" s="164">
        <f>(VLOOKUP(B1744,'P2 Origin'!$C$21:$M$176,11,0))*J1744</f>
        <v>0</v>
      </c>
      <c r="AU1744" s="167">
        <v>48</v>
      </c>
      <c r="AV1744" s="168">
        <v>48</v>
      </c>
      <c r="AW1744" s="169">
        <v>0</v>
      </c>
      <c r="AX1744" s="170">
        <f>IF(AU1744&gt;=0.1,'P3 Bureaumarge zee- en luchtvr.'!$D$12,0)</f>
        <v>0</v>
      </c>
      <c r="AY1744" s="163">
        <f t="shared" si="773"/>
        <v>0</v>
      </c>
      <c r="AZ1744" s="157" t="str">
        <f>VLOOKUP(D1744,'P4 Destination'!$C$21:$O$176,13,0)</f>
        <v>EUR</v>
      </c>
      <c r="BA1744" s="164">
        <f t="shared" si="774"/>
        <v>0</v>
      </c>
      <c r="BB1744" s="171">
        <f>IF(AU1744&gt;0.1,(VLOOKUP(D1744,'P4 Destination'!$C$21:$M$176,3,0))*I1744,0)</f>
        <v>0</v>
      </c>
      <c r="BC1744" s="172">
        <f t="shared" si="775"/>
        <v>0</v>
      </c>
      <c r="BD1744" s="171">
        <f>(VLOOKUP($D1744,'P4 Destination'!$C$21:$M$176,4,0))*BC1744</f>
        <v>0</v>
      </c>
      <c r="BE1744" s="172">
        <f t="shared" si="776"/>
        <v>0</v>
      </c>
      <c r="BF1744" s="171">
        <f>(VLOOKUP($D1744,'P4 Destination'!$C$21:$M$176,5,0))*BE1744</f>
        <v>0</v>
      </c>
      <c r="BG1744" s="172">
        <f t="shared" si="777"/>
        <v>0</v>
      </c>
      <c r="BH1744" s="171">
        <f>(VLOOKUP($D1744,'P4 Destination'!$C$21:$M$176,6,0))*BG1744</f>
        <v>0</v>
      </c>
      <c r="BI1744" s="172">
        <f t="shared" si="778"/>
        <v>0</v>
      </c>
      <c r="BJ1744" s="171">
        <f>(VLOOKUP($D1744,'P4 Destination'!$C$21:$M$176,7,0))*BI1744</f>
        <v>0</v>
      </c>
      <c r="BK1744" s="172">
        <f t="shared" si="779"/>
        <v>0</v>
      </c>
      <c r="BL1744" s="171">
        <f>(VLOOKUP($D1744,'P4 Destination'!$C$21:$M$176,8,0))*BK1744</f>
        <v>0</v>
      </c>
      <c r="BM1744" s="172">
        <f t="shared" si="780"/>
        <v>48</v>
      </c>
      <c r="BN1744" s="171">
        <f>(VLOOKUP($D1744,'P4 Destination'!$C$21:$M$176,9,0))*BM1744</f>
        <v>0</v>
      </c>
      <c r="BO1744" s="154">
        <f t="shared" si="757"/>
        <v>1</v>
      </c>
      <c r="BP1744" s="171">
        <f>(VLOOKUP(D1744,'P4 Destination'!$C$21:$M$176,10,0))*K1744</f>
        <v>0</v>
      </c>
      <c r="BQ1744" s="171">
        <f>(VLOOKUP(D1744,'P4 Destination'!$C$21:$M$176,11,0))*J1744</f>
        <v>0</v>
      </c>
      <c r="BR1744" s="173">
        <f t="shared" si="781"/>
        <v>0</v>
      </c>
      <c r="BS1744" s="173">
        <f>(AV1744*2500)*'P6 Verzekering'!$E$11</f>
        <v>0</v>
      </c>
      <c r="BT1744" s="173">
        <f>(AW1744*2500)*'P6 Verzekering'!$E$12</f>
        <v>0</v>
      </c>
      <c r="BU1744" s="173">
        <f>(L1744*2500)*'P6 Verzekering'!$E$13</f>
        <v>0</v>
      </c>
      <c r="BV1744" s="173">
        <f t="shared" si="782"/>
        <v>0</v>
      </c>
      <c r="BW1744"/>
      <c r="BX1744"/>
    </row>
    <row r="1745" spans="1:76">
      <c r="A1745" s="152" t="s">
        <v>2907</v>
      </c>
      <c r="B1745" s="152" t="s">
        <v>235</v>
      </c>
      <c r="C1745" s="152" t="s">
        <v>233</v>
      </c>
      <c r="D1745" s="152" t="s">
        <v>219</v>
      </c>
      <c r="E1745" s="152" t="s">
        <v>219</v>
      </c>
      <c r="F1745" s="153">
        <f t="shared" si="758"/>
        <v>20</v>
      </c>
      <c r="G1745" s="154">
        <v>0</v>
      </c>
      <c r="H1745" s="154">
        <f>IFERROR(VLOOKUP(B1745,'P2 Origin'!$C$21:$Q$176,15,FALSE),0)</f>
        <v>1</v>
      </c>
      <c r="I1745" s="154">
        <f>IFERROR(VLOOKUP(D1745,'P4 Destination'!$C$21:$Q$176,15,FALSE),0)</f>
        <v>0</v>
      </c>
      <c r="J1745" s="155"/>
      <c r="K1745" s="155"/>
      <c r="L1745" s="156">
        <v>20</v>
      </c>
      <c r="M1745" s="155">
        <v>2528</v>
      </c>
      <c r="N1745" s="155">
        <v>9</v>
      </c>
      <c r="O1745" s="157">
        <f t="shared" si="759"/>
        <v>0</v>
      </c>
      <c r="P1745" s="158">
        <f t="shared" si="760"/>
        <v>0</v>
      </c>
      <c r="Q1745" s="159">
        <f>IFERROR(VLOOKUP(N1745,'P1 Intra-Europees'!$A$15:$H$25,3,0),0)*P1745</f>
        <v>0</v>
      </c>
      <c r="R1745" s="160">
        <f t="shared" si="761"/>
        <v>20</v>
      </c>
      <c r="S1745" s="159">
        <f>IFERROR(VLOOKUP(N1745,'P1 Intra-Europees'!$A$15:$H$25,4,0),0)*R1745</f>
        <v>0</v>
      </c>
      <c r="T1745" s="160">
        <f t="shared" si="762"/>
        <v>0</v>
      </c>
      <c r="U1745" s="159">
        <f>IFERROR(VLOOKUP(N1745,'P1 Intra-Europees'!$A$15:$H$25,5,0),0)*T1745</f>
        <v>0</v>
      </c>
      <c r="V1745" s="160">
        <f t="shared" si="763"/>
        <v>0</v>
      </c>
      <c r="W1745" s="159">
        <f>IFERROR(VLOOKUP(N1745,'P1 Intra-Europees'!$A$15:$H$25,6,0),0)*V1745</f>
        <v>0</v>
      </c>
      <c r="X1745" s="160">
        <f t="shared" si="764"/>
        <v>0</v>
      </c>
      <c r="Y1745" s="159">
        <f>IFERROR(VLOOKUP(N1745,'P1 Intra-Europees'!$A$15:$H$25,7,0),0)*X1745</f>
        <v>0</v>
      </c>
      <c r="Z1745" s="161">
        <f t="shared" si="765"/>
        <v>0</v>
      </c>
      <c r="AA1745" s="162">
        <f>IFERROR(VLOOKUP(N1745,'P1 Intra-Europees'!$A$15:$H$25,8,0),0)*Z1745</f>
        <v>0</v>
      </c>
      <c r="AB1745" s="163">
        <f t="shared" si="766"/>
        <v>0</v>
      </c>
      <c r="AC1745" s="157" t="str">
        <f>VLOOKUP(B1745,'P2 Origin'!$C$21:$O$176,13,0)</f>
        <v>EUR</v>
      </c>
      <c r="AD1745" s="164">
        <f t="shared" si="767"/>
        <v>0</v>
      </c>
      <c r="AE1745" s="165">
        <f>IF(AU1745&gt;0.1,VLOOKUP(B1745,'P2 Origin'!$C$21:$M$176,3,0)*H1745,0)</f>
        <v>0</v>
      </c>
      <c r="AF1745" s="166">
        <f t="shared" si="768"/>
        <v>0</v>
      </c>
      <c r="AG1745" s="165">
        <f>(VLOOKUP(B1745,'P2 Origin'!$C$21:$M$176,4,0))*AF1745</f>
        <v>0</v>
      </c>
      <c r="AH1745" s="166">
        <f t="shared" si="769"/>
        <v>0</v>
      </c>
      <c r="AI1745" s="165">
        <f>(VLOOKUP(B1745,'P2 Origin'!$C$21:$M$176,5,0))*AH1745</f>
        <v>0</v>
      </c>
      <c r="AJ1745" s="166">
        <f t="shared" si="783"/>
        <v>0</v>
      </c>
      <c r="AK1745" s="165">
        <f>(VLOOKUP(B1745,'P2 Origin'!$C$21:$M$176,6,0))*AJ1745</f>
        <v>0</v>
      </c>
      <c r="AL1745" s="166">
        <f t="shared" si="770"/>
        <v>0</v>
      </c>
      <c r="AM1745" s="165">
        <f>(VLOOKUP($B1745,'P2 Origin'!$C$21:$M$176,7,0))*AL1745</f>
        <v>0</v>
      </c>
      <c r="AN1745" s="166">
        <f t="shared" si="771"/>
        <v>0</v>
      </c>
      <c r="AO1745" s="165">
        <f>(VLOOKUP($B1745,'P2 Origin'!$C$21:$M$176,8,0))*AN1745</f>
        <v>0</v>
      </c>
      <c r="AP1745" s="166">
        <f t="shared" si="772"/>
        <v>0</v>
      </c>
      <c r="AQ1745" s="165">
        <f>(VLOOKUP($B1745,'P2 Origin'!$C$21:$M$176,9,0))*AP1745</f>
        <v>0</v>
      </c>
      <c r="AR1745" s="155">
        <f t="shared" si="756"/>
        <v>0</v>
      </c>
      <c r="AS1745" s="164">
        <f>(VLOOKUP(B1745,'P2 Origin'!$C$21:$M$176,10,0))*K1745</f>
        <v>0</v>
      </c>
      <c r="AT1745" s="164">
        <f>(VLOOKUP(B1745,'P2 Origin'!$C$21:$M$176,11,0))*J1745</f>
        <v>0</v>
      </c>
      <c r="AU1745" s="167">
        <v>0</v>
      </c>
      <c r="AV1745" s="168">
        <v>0</v>
      </c>
      <c r="AW1745" s="169">
        <v>0</v>
      </c>
      <c r="AX1745" s="170">
        <f>IF(AU1745&gt;=0.1,'P3 Bureaumarge zee- en luchtvr.'!$D$12,0)</f>
        <v>0</v>
      </c>
      <c r="AY1745" s="163">
        <f t="shared" si="773"/>
        <v>0</v>
      </c>
      <c r="AZ1745" s="157" t="str">
        <f>VLOOKUP(D1745,'P4 Destination'!$C$21:$O$176,13,0)</f>
        <v>EUR</v>
      </c>
      <c r="BA1745" s="164">
        <f t="shared" si="774"/>
        <v>0</v>
      </c>
      <c r="BB1745" s="171">
        <f>IF(AU1745&gt;0.1,(VLOOKUP(D1745,'P4 Destination'!$C$21:$M$176,3,0))*I1745,0)</f>
        <v>0</v>
      </c>
      <c r="BC1745" s="172">
        <f t="shared" si="775"/>
        <v>0</v>
      </c>
      <c r="BD1745" s="171">
        <f>(VLOOKUP($D1745,'P4 Destination'!$C$21:$M$176,4,0))*BC1745</f>
        <v>0</v>
      </c>
      <c r="BE1745" s="172">
        <f t="shared" si="776"/>
        <v>0</v>
      </c>
      <c r="BF1745" s="171">
        <f>(VLOOKUP($D1745,'P4 Destination'!$C$21:$M$176,5,0))*BE1745</f>
        <v>0</v>
      </c>
      <c r="BG1745" s="172">
        <f t="shared" si="777"/>
        <v>0</v>
      </c>
      <c r="BH1745" s="171">
        <f>(VLOOKUP($D1745,'P4 Destination'!$C$21:$M$176,6,0))*BG1745</f>
        <v>0</v>
      </c>
      <c r="BI1745" s="172">
        <f t="shared" si="778"/>
        <v>0</v>
      </c>
      <c r="BJ1745" s="171">
        <f>(VLOOKUP($D1745,'P4 Destination'!$C$21:$M$176,7,0))*BI1745</f>
        <v>0</v>
      </c>
      <c r="BK1745" s="172">
        <f t="shared" si="779"/>
        <v>0</v>
      </c>
      <c r="BL1745" s="171">
        <f>(VLOOKUP($D1745,'P4 Destination'!$C$21:$M$176,8,0))*BK1745</f>
        <v>0</v>
      </c>
      <c r="BM1745" s="172">
        <f t="shared" si="780"/>
        <v>0</v>
      </c>
      <c r="BN1745" s="171">
        <f>(VLOOKUP($D1745,'P4 Destination'!$C$21:$M$176,9,0))*BM1745</f>
        <v>0</v>
      </c>
      <c r="BO1745" s="154">
        <f t="shared" si="757"/>
        <v>0</v>
      </c>
      <c r="BP1745" s="171">
        <f>(VLOOKUP(D1745,'P4 Destination'!$C$21:$M$176,10,0))*K1745</f>
        <v>0</v>
      </c>
      <c r="BQ1745" s="171">
        <f>(VLOOKUP(D1745,'P4 Destination'!$C$21:$M$176,11,0))*J1745</f>
        <v>0</v>
      </c>
      <c r="BR1745" s="173">
        <f t="shared" si="781"/>
        <v>0</v>
      </c>
      <c r="BS1745" s="173">
        <f>(AV1745*2500)*'P6 Verzekering'!$E$11</f>
        <v>0</v>
      </c>
      <c r="BT1745" s="173">
        <f>(AW1745*2500)*'P6 Verzekering'!$E$12</f>
        <v>0</v>
      </c>
      <c r="BU1745" s="173">
        <f>(L1745*2500)*'P6 Verzekering'!$E$13</f>
        <v>0</v>
      </c>
      <c r="BV1745" s="173">
        <f t="shared" si="782"/>
        <v>0</v>
      </c>
      <c r="BW1745"/>
      <c r="BX1745"/>
    </row>
    <row r="1746" spans="1:76">
      <c r="A1746" s="152" t="s">
        <v>2915</v>
      </c>
      <c r="B1746" s="152" t="s">
        <v>159</v>
      </c>
      <c r="C1746" s="152" t="s">
        <v>158</v>
      </c>
      <c r="D1746" s="152" t="s">
        <v>219</v>
      </c>
      <c r="E1746" s="152" t="s">
        <v>219</v>
      </c>
      <c r="F1746" s="153">
        <f t="shared" si="758"/>
        <v>22</v>
      </c>
      <c r="G1746" s="154">
        <v>0</v>
      </c>
      <c r="H1746" s="154">
        <f>IFERROR(VLOOKUP(B1746,'P2 Origin'!$C$21:$Q$176,15,FALSE),0)</f>
        <v>1</v>
      </c>
      <c r="I1746" s="154">
        <f>IFERROR(VLOOKUP(D1746,'P4 Destination'!$C$21:$Q$176,15,FALSE),0)</f>
        <v>0</v>
      </c>
      <c r="J1746" s="155"/>
      <c r="K1746" s="155"/>
      <c r="L1746" s="156">
        <v>22</v>
      </c>
      <c r="M1746" s="155">
        <v>2129</v>
      </c>
      <c r="N1746" s="155">
        <v>8</v>
      </c>
      <c r="O1746" s="157">
        <f t="shared" si="759"/>
        <v>0</v>
      </c>
      <c r="P1746" s="158">
        <f t="shared" si="760"/>
        <v>0</v>
      </c>
      <c r="Q1746" s="159">
        <f>IFERROR(VLOOKUP(N1746,'P1 Intra-Europees'!$A$15:$H$25,3,0),0)*P1746</f>
        <v>0</v>
      </c>
      <c r="R1746" s="160">
        <f t="shared" si="761"/>
        <v>22</v>
      </c>
      <c r="S1746" s="159">
        <f>IFERROR(VLOOKUP(N1746,'P1 Intra-Europees'!$A$15:$H$25,4,0),0)*R1746</f>
        <v>0</v>
      </c>
      <c r="T1746" s="160">
        <f t="shared" si="762"/>
        <v>0</v>
      </c>
      <c r="U1746" s="159">
        <f>IFERROR(VLOOKUP(N1746,'P1 Intra-Europees'!$A$15:$H$25,5,0),0)*T1746</f>
        <v>0</v>
      </c>
      <c r="V1746" s="160">
        <f t="shared" si="763"/>
        <v>0</v>
      </c>
      <c r="W1746" s="159">
        <f>IFERROR(VLOOKUP(N1746,'P1 Intra-Europees'!$A$15:$H$25,6,0),0)*V1746</f>
        <v>0</v>
      </c>
      <c r="X1746" s="160">
        <f t="shared" si="764"/>
        <v>0</v>
      </c>
      <c r="Y1746" s="159">
        <f>IFERROR(VLOOKUP(N1746,'P1 Intra-Europees'!$A$15:$H$25,7,0),0)*X1746</f>
        <v>0</v>
      </c>
      <c r="Z1746" s="161">
        <f t="shared" si="765"/>
        <v>0</v>
      </c>
      <c r="AA1746" s="162">
        <f>IFERROR(VLOOKUP(N1746,'P1 Intra-Europees'!$A$15:$H$25,8,0),0)*Z1746</f>
        <v>0</v>
      </c>
      <c r="AB1746" s="163">
        <f t="shared" si="766"/>
        <v>0</v>
      </c>
      <c r="AC1746" s="157" t="str">
        <f>VLOOKUP(B1746,'P2 Origin'!$C$21:$O$176,13,0)</f>
        <v>EUR</v>
      </c>
      <c r="AD1746" s="164">
        <f t="shared" si="767"/>
        <v>0</v>
      </c>
      <c r="AE1746" s="165">
        <f>IF(AU1746&gt;0.1,VLOOKUP(B1746,'P2 Origin'!$C$21:$M$176,3,0)*H1746,0)</f>
        <v>0</v>
      </c>
      <c r="AF1746" s="166">
        <f t="shared" si="768"/>
        <v>0</v>
      </c>
      <c r="AG1746" s="165">
        <f>(VLOOKUP(B1746,'P2 Origin'!$C$21:$M$176,4,0))*AF1746</f>
        <v>0</v>
      </c>
      <c r="AH1746" s="166">
        <f t="shared" si="769"/>
        <v>0</v>
      </c>
      <c r="AI1746" s="165">
        <f>(VLOOKUP(B1746,'P2 Origin'!$C$21:$M$176,5,0))*AH1746</f>
        <v>0</v>
      </c>
      <c r="AJ1746" s="166">
        <f t="shared" si="783"/>
        <v>0</v>
      </c>
      <c r="AK1746" s="165">
        <f>(VLOOKUP(B1746,'P2 Origin'!$C$21:$M$176,6,0))*AJ1746</f>
        <v>0</v>
      </c>
      <c r="AL1746" s="166">
        <f t="shared" si="770"/>
        <v>0</v>
      </c>
      <c r="AM1746" s="165">
        <f>(VLOOKUP($B1746,'P2 Origin'!$C$21:$M$176,7,0))*AL1746</f>
        <v>0</v>
      </c>
      <c r="AN1746" s="166">
        <f t="shared" si="771"/>
        <v>0</v>
      </c>
      <c r="AO1746" s="165">
        <f>(VLOOKUP($B1746,'P2 Origin'!$C$21:$M$176,8,0))*AN1746</f>
        <v>0</v>
      </c>
      <c r="AP1746" s="166">
        <f t="shared" si="772"/>
        <v>0</v>
      </c>
      <c r="AQ1746" s="165">
        <f>(VLOOKUP($B1746,'P2 Origin'!$C$21:$M$176,9,0))*AP1746</f>
        <v>0</v>
      </c>
      <c r="AR1746" s="155">
        <f t="shared" si="756"/>
        <v>0</v>
      </c>
      <c r="AS1746" s="164">
        <f>(VLOOKUP(B1746,'P2 Origin'!$C$21:$M$176,10,0))*K1746</f>
        <v>0</v>
      </c>
      <c r="AT1746" s="164">
        <f>(VLOOKUP(B1746,'P2 Origin'!$C$21:$M$176,11,0))*J1746</f>
        <v>0</v>
      </c>
      <c r="AU1746" s="167">
        <v>0</v>
      </c>
      <c r="AV1746" s="168">
        <v>0</v>
      </c>
      <c r="AW1746" s="169">
        <v>0</v>
      </c>
      <c r="AX1746" s="170">
        <f>IF(AU1746&gt;=0.1,'P3 Bureaumarge zee- en luchtvr.'!$D$12,0)</f>
        <v>0</v>
      </c>
      <c r="AY1746" s="163">
        <f t="shared" si="773"/>
        <v>0</v>
      </c>
      <c r="AZ1746" s="157" t="str">
        <f>VLOOKUP(D1746,'P4 Destination'!$C$21:$O$176,13,0)</f>
        <v>EUR</v>
      </c>
      <c r="BA1746" s="164">
        <f t="shared" si="774"/>
        <v>0</v>
      </c>
      <c r="BB1746" s="171">
        <f>IF(AU1746&gt;0.1,(VLOOKUP(D1746,'P4 Destination'!$C$21:$M$176,3,0))*I1746,0)</f>
        <v>0</v>
      </c>
      <c r="BC1746" s="172">
        <f t="shared" si="775"/>
        <v>0</v>
      </c>
      <c r="BD1746" s="171">
        <f>(VLOOKUP($D1746,'P4 Destination'!$C$21:$M$176,4,0))*BC1746</f>
        <v>0</v>
      </c>
      <c r="BE1746" s="172">
        <f t="shared" si="776"/>
        <v>0</v>
      </c>
      <c r="BF1746" s="171">
        <f>(VLOOKUP($D1746,'P4 Destination'!$C$21:$M$176,5,0))*BE1746</f>
        <v>0</v>
      </c>
      <c r="BG1746" s="172">
        <f t="shared" si="777"/>
        <v>0</v>
      </c>
      <c r="BH1746" s="171">
        <f>(VLOOKUP($D1746,'P4 Destination'!$C$21:$M$176,6,0))*BG1746</f>
        <v>0</v>
      </c>
      <c r="BI1746" s="172">
        <f t="shared" si="778"/>
        <v>0</v>
      </c>
      <c r="BJ1746" s="171">
        <f>(VLOOKUP($D1746,'P4 Destination'!$C$21:$M$176,7,0))*BI1746</f>
        <v>0</v>
      </c>
      <c r="BK1746" s="172">
        <f t="shared" si="779"/>
        <v>0</v>
      </c>
      <c r="BL1746" s="171">
        <f>(VLOOKUP($D1746,'P4 Destination'!$C$21:$M$176,8,0))*BK1746</f>
        <v>0</v>
      </c>
      <c r="BM1746" s="172">
        <f t="shared" si="780"/>
        <v>0</v>
      </c>
      <c r="BN1746" s="171">
        <f>(VLOOKUP($D1746,'P4 Destination'!$C$21:$M$176,9,0))*BM1746</f>
        <v>0</v>
      </c>
      <c r="BO1746" s="154">
        <f t="shared" si="757"/>
        <v>0</v>
      </c>
      <c r="BP1746" s="171">
        <f>(VLOOKUP(D1746,'P4 Destination'!$C$21:$M$176,10,0))*K1746</f>
        <v>0</v>
      </c>
      <c r="BQ1746" s="171">
        <f>(VLOOKUP(D1746,'P4 Destination'!$C$21:$M$176,11,0))*J1746</f>
        <v>0</v>
      </c>
      <c r="BR1746" s="173">
        <f t="shared" si="781"/>
        <v>0</v>
      </c>
      <c r="BS1746" s="173">
        <f>(AV1746*2500)*'P6 Verzekering'!$E$11</f>
        <v>0</v>
      </c>
      <c r="BT1746" s="173">
        <f>(AW1746*2500)*'P6 Verzekering'!$E$12</f>
        <v>0</v>
      </c>
      <c r="BU1746" s="173">
        <f>(L1746*2500)*'P6 Verzekering'!$E$13</f>
        <v>0</v>
      </c>
      <c r="BV1746" s="173">
        <f t="shared" si="782"/>
        <v>0</v>
      </c>
      <c r="BW1746"/>
      <c r="BX1746"/>
    </row>
    <row r="1747" spans="1:76">
      <c r="A1747" s="152" t="s">
        <v>2917</v>
      </c>
      <c r="B1747" s="152" t="s">
        <v>249</v>
      </c>
      <c r="C1747" s="152" t="s">
        <v>248</v>
      </c>
      <c r="D1747" s="152" t="s">
        <v>387</v>
      </c>
      <c r="E1747" s="152" t="s">
        <v>386</v>
      </c>
      <c r="F1747" s="153">
        <f t="shared" si="758"/>
        <v>16</v>
      </c>
      <c r="G1747" s="154">
        <v>1</v>
      </c>
      <c r="H1747" s="154">
        <f>IFERROR(VLOOKUP(B1747,'P2 Origin'!$C$21:$Q$176,15,FALSE),0)</f>
        <v>0</v>
      </c>
      <c r="I1747" s="154">
        <f>IFERROR(VLOOKUP(D1747,'P4 Destination'!$C$21:$Q$176,15,FALSE),0)</f>
        <v>1</v>
      </c>
      <c r="J1747" s="155"/>
      <c r="K1747" s="155">
        <v>1</v>
      </c>
      <c r="L1747" s="156">
        <v>0</v>
      </c>
      <c r="M1747" s="155">
        <v>0</v>
      </c>
      <c r="N1747" s="155">
        <v>0</v>
      </c>
      <c r="O1747" s="157">
        <f t="shared" si="759"/>
        <v>0</v>
      </c>
      <c r="P1747" s="158">
        <f t="shared" si="760"/>
        <v>0</v>
      </c>
      <c r="Q1747" s="159">
        <f>IFERROR(VLOOKUP(N1747,'P1 Intra-Europees'!$A$15:$H$25,3,0),0)*P1747</f>
        <v>0</v>
      </c>
      <c r="R1747" s="160">
        <f t="shared" si="761"/>
        <v>0</v>
      </c>
      <c r="S1747" s="159">
        <f>IFERROR(VLOOKUP(N1747,'P1 Intra-Europees'!$A$15:$H$25,4,0),0)*R1747</f>
        <v>0</v>
      </c>
      <c r="T1747" s="160">
        <f t="shared" si="762"/>
        <v>0</v>
      </c>
      <c r="U1747" s="159">
        <f>IFERROR(VLOOKUP(N1747,'P1 Intra-Europees'!$A$15:$H$25,5,0),0)*T1747</f>
        <v>0</v>
      </c>
      <c r="V1747" s="160">
        <f t="shared" si="763"/>
        <v>0</v>
      </c>
      <c r="W1747" s="159">
        <f>IFERROR(VLOOKUP(N1747,'P1 Intra-Europees'!$A$15:$H$25,6,0),0)*V1747</f>
        <v>0</v>
      </c>
      <c r="X1747" s="160">
        <f t="shared" si="764"/>
        <v>0</v>
      </c>
      <c r="Y1747" s="159">
        <f>IFERROR(VLOOKUP(N1747,'P1 Intra-Europees'!$A$15:$H$25,7,0),0)*X1747</f>
        <v>0</v>
      </c>
      <c r="Z1747" s="161">
        <f t="shared" si="765"/>
        <v>0</v>
      </c>
      <c r="AA1747" s="162">
        <f>IFERROR(VLOOKUP(N1747,'P1 Intra-Europees'!$A$15:$H$25,8,0),0)*Z1747</f>
        <v>0</v>
      </c>
      <c r="AB1747" s="163">
        <f t="shared" si="766"/>
        <v>0</v>
      </c>
      <c r="AC1747" s="157" t="str">
        <f>VLOOKUP(B1747,'P2 Origin'!$C$21:$O$176,13,0)</f>
        <v>EUR</v>
      </c>
      <c r="AD1747" s="164">
        <f t="shared" si="767"/>
        <v>0</v>
      </c>
      <c r="AE1747" s="165">
        <f>IF(AU1747&gt;0.1,VLOOKUP(B1747,'P2 Origin'!$C$21:$M$176,3,0)*H1747,0)</f>
        <v>0</v>
      </c>
      <c r="AF1747" s="166">
        <f t="shared" si="768"/>
        <v>0</v>
      </c>
      <c r="AG1747" s="165">
        <f>(VLOOKUP(B1747,'P2 Origin'!$C$21:$M$176,4,0))*AF1747</f>
        <v>0</v>
      </c>
      <c r="AH1747" s="166">
        <f t="shared" si="769"/>
        <v>0</v>
      </c>
      <c r="AI1747" s="165">
        <f>(VLOOKUP(B1747,'P2 Origin'!$C$21:$M$176,5,0))*AH1747</f>
        <v>0</v>
      </c>
      <c r="AJ1747" s="166">
        <f t="shared" si="783"/>
        <v>16</v>
      </c>
      <c r="AK1747" s="165">
        <f>(VLOOKUP(B1747,'P2 Origin'!$C$21:$M$176,6,0))*AJ1747</f>
        <v>0</v>
      </c>
      <c r="AL1747" s="166">
        <f t="shared" si="770"/>
        <v>0</v>
      </c>
      <c r="AM1747" s="165">
        <f>(VLOOKUP($B1747,'P2 Origin'!$C$21:$M$176,7,0))*AL1747</f>
        <v>0</v>
      </c>
      <c r="AN1747" s="166">
        <f t="shared" si="771"/>
        <v>0</v>
      </c>
      <c r="AO1747" s="165">
        <f>(VLOOKUP($B1747,'P2 Origin'!$C$21:$M$176,8,0))*AN1747</f>
        <v>0</v>
      </c>
      <c r="AP1747" s="166">
        <f t="shared" si="772"/>
        <v>0</v>
      </c>
      <c r="AQ1747" s="165">
        <f>(VLOOKUP($B1747,'P2 Origin'!$C$21:$M$176,9,0))*AP1747</f>
        <v>0</v>
      </c>
      <c r="AR1747" s="155">
        <f t="shared" si="756"/>
        <v>1</v>
      </c>
      <c r="AS1747" s="164">
        <f>(VLOOKUP(B1747,'P2 Origin'!$C$21:$M$176,10,0))*K1747</f>
        <v>0</v>
      </c>
      <c r="AT1747" s="164">
        <f>(VLOOKUP(B1747,'P2 Origin'!$C$21:$M$176,11,0))*J1747</f>
        <v>0</v>
      </c>
      <c r="AU1747" s="167">
        <v>16</v>
      </c>
      <c r="AV1747" s="168">
        <v>16</v>
      </c>
      <c r="AW1747" s="169">
        <v>0</v>
      </c>
      <c r="AX1747" s="170">
        <f>IF(AU1747&gt;=0.1,'P3 Bureaumarge zee- en luchtvr.'!$D$12,0)</f>
        <v>0</v>
      </c>
      <c r="AY1747" s="163">
        <f t="shared" si="773"/>
        <v>0</v>
      </c>
      <c r="AZ1747" s="157" t="str">
        <f>VLOOKUP(D1747,'P4 Destination'!$C$21:$O$176,13,0)</f>
        <v>USD</v>
      </c>
      <c r="BA1747" s="164">
        <f t="shared" si="774"/>
        <v>0</v>
      </c>
      <c r="BB1747" s="171">
        <f>IF(AU1747&gt;0.1,(VLOOKUP(D1747,'P4 Destination'!$C$21:$M$176,3,0))*I1747,0)</f>
        <v>0</v>
      </c>
      <c r="BC1747" s="172">
        <f t="shared" si="775"/>
        <v>0</v>
      </c>
      <c r="BD1747" s="171">
        <f>(VLOOKUP($D1747,'P4 Destination'!$C$21:$M$176,4,0))*BC1747</f>
        <v>0</v>
      </c>
      <c r="BE1747" s="172">
        <f t="shared" si="776"/>
        <v>0</v>
      </c>
      <c r="BF1747" s="171">
        <f>(VLOOKUP($D1747,'P4 Destination'!$C$21:$M$176,5,0))*BE1747</f>
        <v>0</v>
      </c>
      <c r="BG1747" s="172">
        <f t="shared" si="777"/>
        <v>16</v>
      </c>
      <c r="BH1747" s="171">
        <f>(VLOOKUP($D1747,'P4 Destination'!$C$21:$M$176,6,0))*BG1747</f>
        <v>0</v>
      </c>
      <c r="BI1747" s="172">
        <f t="shared" si="778"/>
        <v>0</v>
      </c>
      <c r="BJ1747" s="171">
        <f>(VLOOKUP($D1747,'P4 Destination'!$C$21:$M$176,7,0))*BI1747</f>
        <v>0</v>
      </c>
      <c r="BK1747" s="172">
        <f t="shared" si="779"/>
        <v>0</v>
      </c>
      <c r="BL1747" s="171">
        <f>(VLOOKUP($D1747,'P4 Destination'!$C$21:$M$176,8,0))*BK1747</f>
        <v>0</v>
      </c>
      <c r="BM1747" s="172">
        <f t="shared" si="780"/>
        <v>0</v>
      </c>
      <c r="BN1747" s="171">
        <f>(VLOOKUP($D1747,'P4 Destination'!$C$21:$M$176,9,0))*BM1747</f>
        <v>0</v>
      </c>
      <c r="BO1747" s="154">
        <f t="shared" si="757"/>
        <v>1</v>
      </c>
      <c r="BP1747" s="171">
        <f>(VLOOKUP(D1747,'P4 Destination'!$C$21:$M$176,10,0))*K1747</f>
        <v>0</v>
      </c>
      <c r="BQ1747" s="171">
        <f>(VLOOKUP(D1747,'P4 Destination'!$C$21:$M$176,11,0))*J1747</f>
        <v>0</v>
      </c>
      <c r="BR1747" s="173">
        <f t="shared" si="781"/>
        <v>0</v>
      </c>
      <c r="BS1747" s="173">
        <f>(AV1747*2500)*'P6 Verzekering'!$E$11</f>
        <v>0</v>
      </c>
      <c r="BT1747" s="173">
        <f>(AW1747*2500)*'P6 Verzekering'!$E$12</f>
        <v>0</v>
      </c>
      <c r="BU1747" s="173">
        <f>(L1747*2500)*'P6 Verzekering'!$E$13</f>
        <v>0</v>
      </c>
      <c r="BV1747" s="173">
        <f t="shared" si="782"/>
        <v>0</v>
      </c>
      <c r="BW1747"/>
      <c r="BX1747"/>
    </row>
    <row r="1748" spans="1:76">
      <c r="A1748" s="152" t="s">
        <v>2918</v>
      </c>
      <c r="B1748" s="152" t="s">
        <v>249</v>
      </c>
      <c r="C1748" s="152" t="s">
        <v>248</v>
      </c>
      <c r="D1748" s="152" t="s">
        <v>162</v>
      </c>
      <c r="E1748" s="152" t="s">
        <v>161</v>
      </c>
      <c r="F1748" s="155">
        <v>60</v>
      </c>
      <c r="G1748" s="155">
        <v>1</v>
      </c>
      <c r="H1748" s="154">
        <f>IFERROR(VLOOKUP(B1748,'P2 Origin'!$C$21:$Q$176,15,FALSE),0)</f>
        <v>0</v>
      </c>
      <c r="I1748" s="154">
        <f>IFERROR(VLOOKUP(D1748,'P4 Destination'!$C$21:$Q$176,15,FALSE),0)</f>
        <v>1</v>
      </c>
      <c r="J1748" s="155">
        <v>1</v>
      </c>
      <c r="K1748" s="155"/>
      <c r="L1748" s="156">
        <v>0</v>
      </c>
      <c r="M1748" s="155">
        <v>0</v>
      </c>
      <c r="N1748" s="155">
        <v>0</v>
      </c>
      <c r="O1748" s="157">
        <f t="shared" si="759"/>
        <v>0</v>
      </c>
      <c r="P1748" s="158">
        <f t="shared" si="760"/>
        <v>0</v>
      </c>
      <c r="Q1748" s="159">
        <f>IFERROR(VLOOKUP(N1748,'P1 Intra-Europees'!$A$15:$H$25,3,0),0)*P1748</f>
        <v>0</v>
      </c>
      <c r="R1748" s="160">
        <f t="shared" si="761"/>
        <v>0</v>
      </c>
      <c r="S1748" s="159">
        <f>IFERROR(VLOOKUP(N1748,'P1 Intra-Europees'!$A$15:$H$25,4,0),0)*R1748</f>
        <v>0</v>
      </c>
      <c r="T1748" s="160">
        <f t="shared" si="762"/>
        <v>0</v>
      </c>
      <c r="U1748" s="159">
        <f>IFERROR(VLOOKUP(N1748,'P1 Intra-Europees'!$A$15:$H$25,5,0),0)*T1748</f>
        <v>0</v>
      </c>
      <c r="V1748" s="160">
        <f t="shared" si="763"/>
        <v>0</v>
      </c>
      <c r="W1748" s="159">
        <f>IFERROR(VLOOKUP(N1748,'P1 Intra-Europees'!$A$15:$H$25,6,0),0)*V1748</f>
        <v>0</v>
      </c>
      <c r="X1748" s="160">
        <f t="shared" si="764"/>
        <v>0</v>
      </c>
      <c r="Y1748" s="159">
        <f>IFERROR(VLOOKUP(N1748,'P1 Intra-Europees'!$A$15:$H$25,7,0),0)*X1748</f>
        <v>0</v>
      </c>
      <c r="Z1748" s="161">
        <f t="shared" si="765"/>
        <v>0</v>
      </c>
      <c r="AA1748" s="162">
        <f>IFERROR(VLOOKUP(N1748,'P1 Intra-Europees'!$A$15:$H$25,8,0),0)*Z1748</f>
        <v>0</v>
      </c>
      <c r="AB1748" s="163">
        <f t="shared" si="766"/>
        <v>0</v>
      </c>
      <c r="AC1748" s="157" t="str">
        <f>VLOOKUP(B1748,'P2 Origin'!$C$21:$O$176,13,0)</f>
        <v>EUR</v>
      </c>
      <c r="AD1748" s="164">
        <f t="shared" si="767"/>
        <v>0</v>
      </c>
      <c r="AE1748" s="165">
        <f>IF(AU1748&gt;0.1,VLOOKUP(B1748,'P2 Origin'!$C$21:$M$176,3,0)*H1748,0)</f>
        <v>0</v>
      </c>
      <c r="AF1748" s="166">
        <f t="shared" si="768"/>
        <v>0</v>
      </c>
      <c r="AG1748" s="165">
        <f>(VLOOKUP(B1748,'P2 Origin'!$C$21:$M$176,4,0))*AF1748</f>
        <v>0</v>
      </c>
      <c r="AH1748" s="166">
        <f t="shared" si="769"/>
        <v>0</v>
      </c>
      <c r="AI1748" s="165">
        <f>(VLOOKUP(B1748,'P2 Origin'!$C$21:$M$176,5,0))*AH1748</f>
        <v>0</v>
      </c>
      <c r="AJ1748" s="166">
        <f t="shared" si="783"/>
        <v>0</v>
      </c>
      <c r="AK1748" s="165">
        <f>(VLOOKUP(B1748,'P2 Origin'!$C$21:$M$176,6,0))*AJ1748</f>
        <v>0</v>
      </c>
      <c r="AL1748" s="166">
        <f t="shared" si="770"/>
        <v>30</v>
      </c>
      <c r="AM1748" s="165">
        <f>(VLOOKUP($B1748,'P2 Origin'!$C$21:$M$176,7,0))*AL1748</f>
        <v>0</v>
      </c>
      <c r="AN1748" s="166">
        <f t="shared" si="771"/>
        <v>0</v>
      </c>
      <c r="AO1748" s="165">
        <f>(VLOOKUP($B1748,'P2 Origin'!$C$21:$M$176,8,0))*AN1748</f>
        <v>0</v>
      </c>
      <c r="AP1748" s="166">
        <f t="shared" si="772"/>
        <v>0</v>
      </c>
      <c r="AQ1748" s="165">
        <f>(VLOOKUP($B1748,'P2 Origin'!$C$21:$M$176,9,0))*AP1748</f>
        <v>0</v>
      </c>
      <c r="AR1748" s="155">
        <f t="shared" si="756"/>
        <v>1</v>
      </c>
      <c r="AS1748" s="164">
        <f>(VLOOKUP(B1748,'P2 Origin'!$C$21:$M$176,10,0))*K1748</f>
        <v>0</v>
      </c>
      <c r="AT1748" s="164">
        <f>(VLOOKUP(B1748,'P2 Origin'!$C$21:$M$176,11,0))*J1748</f>
        <v>0</v>
      </c>
      <c r="AU1748" s="167">
        <v>30</v>
      </c>
      <c r="AV1748" s="168">
        <v>30</v>
      </c>
      <c r="AW1748" s="169">
        <v>0</v>
      </c>
      <c r="AX1748" s="170">
        <f>IF(AU1748&gt;=0.1,'P3 Bureaumarge zee- en luchtvr.'!$D$12,0)</f>
        <v>0</v>
      </c>
      <c r="AY1748" s="163">
        <f t="shared" si="773"/>
        <v>0</v>
      </c>
      <c r="AZ1748" s="157" t="str">
        <f>VLOOKUP(D1748,'P4 Destination'!$C$21:$O$176,13,0)</f>
        <v>EUR</v>
      </c>
      <c r="BA1748" s="164">
        <f t="shared" si="774"/>
        <v>0</v>
      </c>
      <c r="BB1748" s="171">
        <f>IF(AU1748&gt;0.1,(VLOOKUP(D1748,'P4 Destination'!$C$21:$M$176,3,0))*I1748,0)</f>
        <v>0</v>
      </c>
      <c r="BC1748" s="172">
        <f t="shared" si="775"/>
        <v>0</v>
      </c>
      <c r="BD1748" s="171">
        <f>(VLOOKUP($D1748,'P4 Destination'!$C$21:$M$176,4,0))*BC1748</f>
        <v>0</v>
      </c>
      <c r="BE1748" s="172">
        <f t="shared" si="776"/>
        <v>0</v>
      </c>
      <c r="BF1748" s="171">
        <f>(VLOOKUP($D1748,'P4 Destination'!$C$21:$M$176,5,0))*BE1748</f>
        <v>0</v>
      </c>
      <c r="BG1748" s="172">
        <f t="shared" si="777"/>
        <v>0</v>
      </c>
      <c r="BH1748" s="171">
        <f>(VLOOKUP($D1748,'P4 Destination'!$C$21:$M$176,6,0))*BG1748</f>
        <v>0</v>
      </c>
      <c r="BI1748" s="172">
        <f t="shared" si="778"/>
        <v>30</v>
      </c>
      <c r="BJ1748" s="171">
        <f>(VLOOKUP($D1748,'P4 Destination'!$C$21:$M$176,7,0))*BI1748</f>
        <v>0</v>
      </c>
      <c r="BK1748" s="172">
        <f t="shared" si="779"/>
        <v>0</v>
      </c>
      <c r="BL1748" s="171">
        <f>(VLOOKUP($D1748,'P4 Destination'!$C$21:$M$176,8,0))*BK1748</f>
        <v>0</v>
      </c>
      <c r="BM1748" s="172">
        <f t="shared" si="780"/>
        <v>0</v>
      </c>
      <c r="BN1748" s="171">
        <f>(VLOOKUP($D1748,'P4 Destination'!$C$21:$M$176,9,0))*BM1748</f>
        <v>0</v>
      </c>
      <c r="BO1748" s="154">
        <f t="shared" si="757"/>
        <v>1</v>
      </c>
      <c r="BP1748" s="171">
        <f>(VLOOKUP(D1748,'P4 Destination'!$C$21:$M$176,10,0))*K1748</f>
        <v>0</v>
      </c>
      <c r="BQ1748" s="171">
        <f>(VLOOKUP(D1748,'P4 Destination'!$C$21:$M$176,11,0))*J1748</f>
        <v>0</v>
      </c>
      <c r="BR1748" s="173">
        <f t="shared" si="781"/>
        <v>0</v>
      </c>
      <c r="BS1748" s="173">
        <f>(AV1748*2500)*'P6 Verzekering'!$E$11</f>
        <v>0</v>
      </c>
      <c r="BT1748" s="173">
        <f>(AW1748*2500)*'P6 Verzekering'!$E$12</f>
        <v>0</v>
      </c>
      <c r="BU1748" s="173">
        <f>(L1748*2500)*'P6 Verzekering'!$E$13</f>
        <v>0</v>
      </c>
      <c r="BV1748" s="173">
        <f t="shared" si="782"/>
        <v>0</v>
      </c>
      <c r="BW1748"/>
      <c r="BX1748"/>
    </row>
    <row r="1749" spans="1:76">
      <c r="A1749" s="152" t="s">
        <v>2919</v>
      </c>
      <c r="B1749" s="152" t="s">
        <v>154</v>
      </c>
      <c r="C1749" s="152" t="s">
        <v>153</v>
      </c>
      <c r="D1749" s="152" t="s">
        <v>219</v>
      </c>
      <c r="E1749" s="152" t="s">
        <v>219</v>
      </c>
      <c r="F1749" s="153">
        <f t="shared" ref="F1749:F1812" si="784">SUM(L1749,AU1749)</f>
        <v>18</v>
      </c>
      <c r="G1749" s="154">
        <v>0</v>
      </c>
      <c r="H1749" s="154">
        <f>IFERROR(VLOOKUP(B1749,'P2 Origin'!$C$21:$Q$176,15,FALSE),0)</f>
        <v>1</v>
      </c>
      <c r="I1749" s="154">
        <f>IFERROR(VLOOKUP(D1749,'P4 Destination'!$C$21:$Q$176,15,FALSE),0)</f>
        <v>0</v>
      </c>
      <c r="J1749" s="155"/>
      <c r="K1749" s="155"/>
      <c r="L1749" s="156">
        <v>18</v>
      </c>
      <c r="M1749" s="155">
        <v>599</v>
      </c>
      <c r="N1749" s="155">
        <v>4</v>
      </c>
      <c r="O1749" s="157">
        <f t="shared" si="759"/>
        <v>0</v>
      </c>
      <c r="P1749" s="158">
        <f t="shared" si="760"/>
        <v>0</v>
      </c>
      <c r="Q1749" s="159">
        <f>IFERROR(VLOOKUP(N1749,'P1 Intra-Europees'!$A$15:$H$25,3,0),0)*P1749</f>
        <v>0</v>
      </c>
      <c r="R1749" s="160">
        <f t="shared" si="761"/>
        <v>18</v>
      </c>
      <c r="S1749" s="159">
        <f>IFERROR(VLOOKUP(N1749,'P1 Intra-Europees'!$A$15:$H$25,4,0),0)*R1749</f>
        <v>0</v>
      </c>
      <c r="T1749" s="160">
        <f t="shared" si="762"/>
        <v>0</v>
      </c>
      <c r="U1749" s="159">
        <f>IFERROR(VLOOKUP(N1749,'P1 Intra-Europees'!$A$15:$H$25,5,0),0)*T1749</f>
        <v>0</v>
      </c>
      <c r="V1749" s="160">
        <f t="shared" si="763"/>
        <v>0</v>
      </c>
      <c r="W1749" s="159">
        <f>IFERROR(VLOOKUP(N1749,'P1 Intra-Europees'!$A$15:$H$25,6,0),0)*V1749</f>
        <v>0</v>
      </c>
      <c r="X1749" s="160">
        <f t="shared" si="764"/>
        <v>0</v>
      </c>
      <c r="Y1749" s="159">
        <f>IFERROR(VLOOKUP(N1749,'P1 Intra-Europees'!$A$15:$H$25,7,0),0)*X1749</f>
        <v>0</v>
      </c>
      <c r="Z1749" s="161">
        <f t="shared" si="765"/>
        <v>0</v>
      </c>
      <c r="AA1749" s="162">
        <f>IFERROR(VLOOKUP(N1749,'P1 Intra-Europees'!$A$15:$H$25,8,0),0)*Z1749</f>
        <v>0</v>
      </c>
      <c r="AB1749" s="163">
        <f t="shared" si="766"/>
        <v>0</v>
      </c>
      <c r="AC1749" s="157" t="str">
        <f>VLOOKUP(B1749,'P2 Origin'!$C$21:$O$176,13,0)</f>
        <v>EUR</v>
      </c>
      <c r="AD1749" s="164">
        <f t="shared" si="767"/>
        <v>0</v>
      </c>
      <c r="AE1749" s="165">
        <f>IF(AU1749&gt;0.1,VLOOKUP(B1749,'P2 Origin'!$C$21:$M$176,3,0)*H1749,0)</f>
        <v>0</v>
      </c>
      <c r="AF1749" s="166">
        <f t="shared" si="768"/>
        <v>0</v>
      </c>
      <c r="AG1749" s="165">
        <f>(VLOOKUP(B1749,'P2 Origin'!$C$21:$M$176,4,0))*AF1749</f>
        <v>0</v>
      </c>
      <c r="AH1749" s="166">
        <f t="shared" si="769"/>
        <v>0</v>
      </c>
      <c r="AI1749" s="165">
        <f>(VLOOKUP(B1749,'P2 Origin'!$C$21:$M$176,5,0))*AH1749</f>
        <v>0</v>
      </c>
      <c r="AJ1749" s="166">
        <f t="shared" si="783"/>
        <v>0</v>
      </c>
      <c r="AK1749" s="165">
        <f>(VLOOKUP(B1749,'P2 Origin'!$C$21:$M$176,6,0))*AJ1749</f>
        <v>0</v>
      </c>
      <c r="AL1749" s="166">
        <f t="shared" si="770"/>
        <v>0</v>
      </c>
      <c r="AM1749" s="165">
        <f>(VLOOKUP($B1749,'P2 Origin'!$C$21:$M$176,7,0))*AL1749</f>
        <v>0</v>
      </c>
      <c r="AN1749" s="166">
        <f t="shared" si="771"/>
        <v>0</v>
      </c>
      <c r="AO1749" s="165">
        <f>(VLOOKUP($B1749,'P2 Origin'!$C$21:$M$176,8,0))*AN1749</f>
        <v>0</v>
      </c>
      <c r="AP1749" s="166">
        <f t="shared" si="772"/>
        <v>0</v>
      </c>
      <c r="AQ1749" s="165">
        <f>(VLOOKUP($B1749,'P2 Origin'!$C$21:$M$176,9,0))*AP1749</f>
        <v>0</v>
      </c>
      <c r="AR1749" s="155">
        <f t="shared" si="756"/>
        <v>0</v>
      </c>
      <c r="AS1749" s="164">
        <f>(VLOOKUP(B1749,'P2 Origin'!$C$21:$M$176,10,0))*K1749</f>
        <v>0</v>
      </c>
      <c r="AT1749" s="164">
        <f>(VLOOKUP(B1749,'P2 Origin'!$C$21:$M$176,11,0))*J1749</f>
        <v>0</v>
      </c>
      <c r="AU1749" s="167">
        <v>0</v>
      </c>
      <c r="AV1749" s="168">
        <v>0</v>
      </c>
      <c r="AW1749" s="169">
        <v>0</v>
      </c>
      <c r="AX1749" s="170">
        <f>IF(AU1749&gt;=0.1,'P3 Bureaumarge zee- en luchtvr.'!$D$12,0)</f>
        <v>0</v>
      </c>
      <c r="AY1749" s="163">
        <f t="shared" si="773"/>
        <v>0</v>
      </c>
      <c r="AZ1749" s="157" t="str">
        <f>VLOOKUP(D1749,'P4 Destination'!$C$21:$O$176,13,0)</f>
        <v>EUR</v>
      </c>
      <c r="BA1749" s="164">
        <f t="shared" si="774"/>
        <v>0</v>
      </c>
      <c r="BB1749" s="171">
        <f>IF(AU1749&gt;0.1,(VLOOKUP(D1749,'P4 Destination'!$C$21:$M$176,3,0))*I1749,0)</f>
        <v>0</v>
      </c>
      <c r="BC1749" s="172">
        <f t="shared" si="775"/>
        <v>0</v>
      </c>
      <c r="BD1749" s="171">
        <f>(VLOOKUP($D1749,'P4 Destination'!$C$21:$M$176,4,0))*BC1749</f>
        <v>0</v>
      </c>
      <c r="BE1749" s="172">
        <f t="shared" si="776"/>
        <v>0</v>
      </c>
      <c r="BF1749" s="171">
        <f>(VLOOKUP($D1749,'P4 Destination'!$C$21:$M$176,5,0))*BE1749</f>
        <v>0</v>
      </c>
      <c r="BG1749" s="172">
        <f t="shared" si="777"/>
        <v>0</v>
      </c>
      <c r="BH1749" s="171">
        <f>(VLOOKUP($D1749,'P4 Destination'!$C$21:$M$176,6,0))*BG1749</f>
        <v>0</v>
      </c>
      <c r="BI1749" s="172">
        <f t="shared" si="778"/>
        <v>0</v>
      </c>
      <c r="BJ1749" s="171">
        <f>(VLOOKUP($D1749,'P4 Destination'!$C$21:$M$176,7,0))*BI1749</f>
        <v>0</v>
      </c>
      <c r="BK1749" s="172">
        <f t="shared" si="779"/>
        <v>0</v>
      </c>
      <c r="BL1749" s="171">
        <f>(VLOOKUP($D1749,'P4 Destination'!$C$21:$M$176,8,0))*BK1749</f>
        <v>0</v>
      </c>
      <c r="BM1749" s="172">
        <f t="shared" si="780"/>
        <v>0</v>
      </c>
      <c r="BN1749" s="171">
        <f>(VLOOKUP($D1749,'P4 Destination'!$C$21:$M$176,9,0))*BM1749</f>
        <v>0</v>
      </c>
      <c r="BO1749" s="154">
        <f t="shared" si="757"/>
        <v>0</v>
      </c>
      <c r="BP1749" s="171">
        <f>(VLOOKUP(D1749,'P4 Destination'!$C$21:$M$176,10,0))*K1749</f>
        <v>0</v>
      </c>
      <c r="BQ1749" s="171">
        <f>(VLOOKUP(D1749,'P4 Destination'!$C$21:$M$176,11,0))*J1749</f>
        <v>0</v>
      </c>
      <c r="BR1749" s="173">
        <f t="shared" si="781"/>
        <v>0</v>
      </c>
      <c r="BS1749" s="173">
        <f>(AV1749*2500)*'P6 Verzekering'!$E$11</f>
        <v>0</v>
      </c>
      <c r="BT1749" s="173">
        <f>(AW1749*2500)*'P6 Verzekering'!$E$12</f>
        <v>0</v>
      </c>
      <c r="BU1749" s="173">
        <f>(L1749*2500)*'P6 Verzekering'!$E$13</f>
        <v>0</v>
      </c>
      <c r="BV1749" s="173">
        <f t="shared" si="782"/>
        <v>0</v>
      </c>
      <c r="BW1749"/>
      <c r="BX1749"/>
    </row>
    <row r="1750" spans="1:76">
      <c r="A1750" s="152" t="s">
        <v>2920</v>
      </c>
      <c r="B1750" s="152" t="s">
        <v>145</v>
      </c>
      <c r="C1750" s="152" t="s">
        <v>143</v>
      </c>
      <c r="D1750" s="152" t="s">
        <v>219</v>
      </c>
      <c r="E1750" s="152" t="s">
        <v>219</v>
      </c>
      <c r="F1750" s="153">
        <f t="shared" si="784"/>
        <v>25</v>
      </c>
      <c r="G1750" s="154">
        <v>0</v>
      </c>
      <c r="H1750" s="154">
        <f>IFERROR(VLOOKUP(B1750,'P2 Origin'!$C$21:$Q$176,15,FALSE),0)</f>
        <v>0</v>
      </c>
      <c r="I1750" s="154">
        <f>IFERROR(VLOOKUP(D1750,'P4 Destination'!$C$21:$Q$176,15,FALSE),0)</f>
        <v>0</v>
      </c>
      <c r="J1750" s="155"/>
      <c r="K1750" s="155"/>
      <c r="L1750" s="156">
        <v>0</v>
      </c>
      <c r="M1750" s="155">
        <v>0</v>
      </c>
      <c r="N1750" s="155">
        <v>0</v>
      </c>
      <c r="O1750" s="157">
        <f t="shared" si="759"/>
        <v>0</v>
      </c>
      <c r="P1750" s="158">
        <f t="shared" si="760"/>
        <v>0</v>
      </c>
      <c r="Q1750" s="159">
        <f>IFERROR(VLOOKUP(N1750,'P1 Intra-Europees'!$A$15:$H$25,3,0),0)*P1750</f>
        <v>0</v>
      </c>
      <c r="R1750" s="160">
        <f t="shared" si="761"/>
        <v>0</v>
      </c>
      <c r="S1750" s="159">
        <f>IFERROR(VLOOKUP(N1750,'P1 Intra-Europees'!$A$15:$H$25,4,0),0)*R1750</f>
        <v>0</v>
      </c>
      <c r="T1750" s="160">
        <f t="shared" si="762"/>
        <v>0</v>
      </c>
      <c r="U1750" s="159">
        <f>IFERROR(VLOOKUP(N1750,'P1 Intra-Europees'!$A$15:$H$25,5,0),0)*T1750</f>
        <v>0</v>
      </c>
      <c r="V1750" s="160">
        <f t="shared" si="763"/>
        <v>0</v>
      </c>
      <c r="W1750" s="159">
        <f>IFERROR(VLOOKUP(N1750,'P1 Intra-Europees'!$A$15:$H$25,6,0),0)*V1750</f>
        <v>0</v>
      </c>
      <c r="X1750" s="160">
        <f t="shared" si="764"/>
        <v>0</v>
      </c>
      <c r="Y1750" s="159">
        <f>IFERROR(VLOOKUP(N1750,'P1 Intra-Europees'!$A$15:$H$25,7,0),0)*X1750</f>
        <v>0</v>
      </c>
      <c r="Z1750" s="161">
        <f t="shared" si="765"/>
        <v>0</v>
      </c>
      <c r="AA1750" s="162">
        <f>IFERROR(VLOOKUP(N1750,'P1 Intra-Europees'!$A$15:$H$25,8,0),0)*Z1750</f>
        <v>0</v>
      </c>
      <c r="AB1750" s="163">
        <f t="shared" si="766"/>
        <v>0</v>
      </c>
      <c r="AC1750" s="157" t="str">
        <f>VLOOKUP(B1750,'P2 Origin'!$C$21:$O$176,13,0)</f>
        <v>EUR</v>
      </c>
      <c r="AD1750" s="164">
        <f t="shared" si="767"/>
        <v>0</v>
      </c>
      <c r="AE1750" s="165">
        <f>IF(AU1750&gt;0.1,VLOOKUP(B1750,'P2 Origin'!$C$21:$M$176,3,0)*H1750,0)</f>
        <v>0</v>
      </c>
      <c r="AF1750" s="166">
        <f t="shared" si="768"/>
        <v>0</v>
      </c>
      <c r="AG1750" s="165">
        <f>(VLOOKUP(B1750,'P2 Origin'!$C$21:$M$176,4,0))*AF1750</f>
        <v>0</v>
      </c>
      <c r="AH1750" s="166">
        <f t="shared" si="769"/>
        <v>0</v>
      </c>
      <c r="AI1750" s="165">
        <f>(VLOOKUP(B1750,'P2 Origin'!$C$21:$M$176,5,0))*AH1750</f>
        <v>0</v>
      </c>
      <c r="AJ1750" s="166">
        <f t="shared" si="783"/>
        <v>25</v>
      </c>
      <c r="AK1750" s="165">
        <f>(VLOOKUP(B1750,'P2 Origin'!$C$21:$M$176,6,0))*AJ1750</f>
        <v>0</v>
      </c>
      <c r="AL1750" s="166">
        <f t="shared" si="770"/>
        <v>0</v>
      </c>
      <c r="AM1750" s="165">
        <f>(VLOOKUP($B1750,'P2 Origin'!$C$21:$M$176,7,0))*AL1750</f>
        <v>0</v>
      </c>
      <c r="AN1750" s="166">
        <f t="shared" si="771"/>
        <v>0</v>
      </c>
      <c r="AO1750" s="165">
        <f>(VLOOKUP($B1750,'P2 Origin'!$C$21:$M$176,8,0))*AN1750</f>
        <v>0</v>
      </c>
      <c r="AP1750" s="166">
        <f t="shared" si="772"/>
        <v>0</v>
      </c>
      <c r="AQ1750" s="165">
        <f>(VLOOKUP($B1750,'P2 Origin'!$C$21:$M$176,9,0))*AP1750</f>
        <v>0</v>
      </c>
      <c r="AR1750" s="155">
        <f t="shared" si="756"/>
        <v>0</v>
      </c>
      <c r="AS1750" s="164">
        <f>(VLOOKUP(B1750,'P2 Origin'!$C$21:$M$176,10,0))*K1750</f>
        <v>0</v>
      </c>
      <c r="AT1750" s="164">
        <f>(VLOOKUP(B1750,'P2 Origin'!$C$21:$M$176,11,0))*J1750</f>
        <v>0</v>
      </c>
      <c r="AU1750" s="167">
        <v>25</v>
      </c>
      <c r="AV1750" s="168">
        <v>25</v>
      </c>
      <c r="AW1750" s="169">
        <v>0</v>
      </c>
      <c r="AX1750" s="170">
        <f>IF(AU1750&gt;=0.1,'P3 Bureaumarge zee- en luchtvr.'!$D$12,0)</f>
        <v>0</v>
      </c>
      <c r="AY1750" s="163">
        <f t="shared" si="773"/>
        <v>0</v>
      </c>
      <c r="AZ1750" s="157" t="str">
        <f>VLOOKUP(D1750,'P4 Destination'!$C$21:$O$176,13,0)</f>
        <v>EUR</v>
      </c>
      <c r="BA1750" s="164">
        <f t="shared" si="774"/>
        <v>0</v>
      </c>
      <c r="BB1750" s="171">
        <f>IF(AU1750&gt;0.1,(VLOOKUP(D1750,'P4 Destination'!$C$21:$M$176,3,0))*I1750,0)</f>
        <v>0</v>
      </c>
      <c r="BC1750" s="172">
        <f t="shared" si="775"/>
        <v>0</v>
      </c>
      <c r="BD1750" s="171">
        <f>(VLOOKUP($D1750,'P4 Destination'!$C$21:$M$176,4,0))*BC1750</f>
        <v>0</v>
      </c>
      <c r="BE1750" s="172">
        <f t="shared" si="776"/>
        <v>0</v>
      </c>
      <c r="BF1750" s="171">
        <f>(VLOOKUP($D1750,'P4 Destination'!$C$21:$M$176,5,0))*BE1750</f>
        <v>0</v>
      </c>
      <c r="BG1750" s="172">
        <f t="shared" si="777"/>
        <v>25</v>
      </c>
      <c r="BH1750" s="171">
        <f>(VLOOKUP($D1750,'P4 Destination'!$C$21:$M$176,6,0))*BG1750</f>
        <v>0</v>
      </c>
      <c r="BI1750" s="172">
        <f t="shared" si="778"/>
        <v>0</v>
      </c>
      <c r="BJ1750" s="171">
        <f>(VLOOKUP($D1750,'P4 Destination'!$C$21:$M$176,7,0))*BI1750</f>
        <v>0</v>
      </c>
      <c r="BK1750" s="172">
        <f t="shared" si="779"/>
        <v>0</v>
      </c>
      <c r="BL1750" s="171">
        <f>(VLOOKUP($D1750,'P4 Destination'!$C$21:$M$176,8,0))*BK1750</f>
        <v>0</v>
      </c>
      <c r="BM1750" s="172">
        <f t="shared" si="780"/>
        <v>0</v>
      </c>
      <c r="BN1750" s="171">
        <f>(VLOOKUP($D1750,'P4 Destination'!$C$21:$M$176,9,0))*BM1750</f>
        <v>0</v>
      </c>
      <c r="BO1750" s="154">
        <f t="shared" si="757"/>
        <v>0</v>
      </c>
      <c r="BP1750" s="171">
        <f>(VLOOKUP(D1750,'P4 Destination'!$C$21:$M$176,10,0))*K1750</f>
        <v>0</v>
      </c>
      <c r="BQ1750" s="171">
        <f>(VLOOKUP(D1750,'P4 Destination'!$C$21:$M$176,11,0))*J1750</f>
        <v>0</v>
      </c>
      <c r="BR1750" s="173">
        <f t="shared" si="781"/>
        <v>0</v>
      </c>
      <c r="BS1750" s="173">
        <f>(AV1750*2500)*'P6 Verzekering'!$E$11</f>
        <v>0</v>
      </c>
      <c r="BT1750" s="173">
        <f>(AW1750*2500)*'P6 Verzekering'!$E$12</f>
        <v>0</v>
      </c>
      <c r="BU1750" s="173">
        <f>(L1750*2500)*'P6 Verzekering'!$E$13</f>
        <v>0</v>
      </c>
      <c r="BV1750" s="173">
        <f t="shared" si="782"/>
        <v>0</v>
      </c>
      <c r="BW1750"/>
      <c r="BX1750"/>
    </row>
    <row r="1751" spans="1:76">
      <c r="A1751" s="152" t="s">
        <v>2922</v>
      </c>
      <c r="B1751" s="152" t="s">
        <v>178</v>
      </c>
      <c r="C1751" s="152" t="s">
        <v>177</v>
      </c>
      <c r="D1751" s="152" t="s">
        <v>219</v>
      </c>
      <c r="E1751" s="152" t="s">
        <v>219</v>
      </c>
      <c r="F1751" s="153">
        <f t="shared" si="784"/>
        <v>18</v>
      </c>
      <c r="G1751" s="154">
        <v>0</v>
      </c>
      <c r="H1751" s="154">
        <f>IFERROR(VLOOKUP(B1751,'P2 Origin'!$C$21:$Q$176,15,FALSE),0)</f>
        <v>0</v>
      </c>
      <c r="I1751" s="154">
        <f>IFERROR(VLOOKUP(D1751,'P4 Destination'!$C$21:$Q$176,15,FALSE),0)</f>
        <v>0</v>
      </c>
      <c r="J1751" s="155"/>
      <c r="K1751" s="155"/>
      <c r="L1751" s="156">
        <v>0</v>
      </c>
      <c r="M1751" s="155">
        <v>0</v>
      </c>
      <c r="N1751" s="155">
        <v>0</v>
      </c>
      <c r="O1751" s="157">
        <f t="shared" si="759"/>
        <v>0</v>
      </c>
      <c r="P1751" s="158">
        <f t="shared" si="760"/>
        <v>0</v>
      </c>
      <c r="Q1751" s="159">
        <f>IFERROR(VLOOKUP(N1751,'P1 Intra-Europees'!$A$15:$H$25,3,0),0)*P1751</f>
        <v>0</v>
      </c>
      <c r="R1751" s="160">
        <f t="shared" si="761"/>
        <v>0</v>
      </c>
      <c r="S1751" s="159">
        <f>IFERROR(VLOOKUP(N1751,'P1 Intra-Europees'!$A$15:$H$25,4,0),0)*R1751</f>
        <v>0</v>
      </c>
      <c r="T1751" s="160">
        <f t="shared" si="762"/>
        <v>0</v>
      </c>
      <c r="U1751" s="159">
        <f>IFERROR(VLOOKUP(N1751,'P1 Intra-Europees'!$A$15:$H$25,5,0),0)*T1751</f>
        <v>0</v>
      </c>
      <c r="V1751" s="160">
        <f t="shared" si="763"/>
        <v>0</v>
      </c>
      <c r="W1751" s="159">
        <f>IFERROR(VLOOKUP(N1751,'P1 Intra-Europees'!$A$15:$H$25,6,0),0)*V1751</f>
        <v>0</v>
      </c>
      <c r="X1751" s="160">
        <f t="shared" si="764"/>
        <v>0</v>
      </c>
      <c r="Y1751" s="159">
        <f>IFERROR(VLOOKUP(N1751,'P1 Intra-Europees'!$A$15:$H$25,7,0),0)*X1751</f>
        <v>0</v>
      </c>
      <c r="Z1751" s="161">
        <f t="shared" si="765"/>
        <v>0</v>
      </c>
      <c r="AA1751" s="162">
        <f>IFERROR(VLOOKUP(N1751,'P1 Intra-Europees'!$A$15:$H$25,8,0),0)*Z1751</f>
        <v>0</v>
      </c>
      <c r="AB1751" s="163">
        <f t="shared" si="766"/>
        <v>0</v>
      </c>
      <c r="AC1751" s="157" t="str">
        <f>VLOOKUP(B1751,'P2 Origin'!$C$21:$O$176,13,0)</f>
        <v>EUR</v>
      </c>
      <c r="AD1751" s="164">
        <f t="shared" si="767"/>
        <v>0</v>
      </c>
      <c r="AE1751" s="165">
        <f>IF(AU1751&gt;0.1,VLOOKUP(B1751,'P2 Origin'!$C$21:$M$176,3,0)*H1751,0)</f>
        <v>0</v>
      </c>
      <c r="AF1751" s="166">
        <f t="shared" si="768"/>
        <v>0</v>
      </c>
      <c r="AG1751" s="165">
        <f>(VLOOKUP(B1751,'P2 Origin'!$C$21:$M$176,4,0))*AF1751</f>
        <v>0</v>
      </c>
      <c r="AH1751" s="166">
        <f t="shared" si="769"/>
        <v>0</v>
      </c>
      <c r="AI1751" s="165">
        <f>(VLOOKUP(B1751,'P2 Origin'!$C$21:$M$176,5,0))*AH1751</f>
        <v>0</v>
      </c>
      <c r="AJ1751" s="166">
        <f t="shared" si="783"/>
        <v>18</v>
      </c>
      <c r="AK1751" s="165">
        <f>(VLOOKUP(B1751,'P2 Origin'!$C$21:$M$176,6,0))*AJ1751</f>
        <v>0</v>
      </c>
      <c r="AL1751" s="166">
        <f t="shared" si="770"/>
        <v>0</v>
      </c>
      <c r="AM1751" s="165">
        <f>(VLOOKUP($B1751,'P2 Origin'!$C$21:$M$176,7,0))*AL1751</f>
        <v>0</v>
      </c>
      <c r="AN1751" s="166">
        <f t="shared" si="771"/>
        <v>0</v>
      </c>
      <c r="AO1751" s="165">
        <f>(VLOOKUP($B1751,'P2 Origin'!$C$21:$M$176,8,0))*AN1751</f>
        <v>0</v>
      </c>
      <c r="AP1751" s="166">
        <f t="shared" si="772"/>
        <v>0</v>
      </c>
      <c r="AQ1751" s="165">
        <f>(VLOOKUP($B1751,'P2 Origin'!$C$21:$M$176,9,0))*AP1751</f>
        <v>0</v>
      </c>
      <c r="AR1751" s="155">
        <f t="shared" si="756"/>
        <v>0</v>
      </c>
      <c r="AS1751" s="164">
        <f>(VLOOKUP(B1751,'P2 Origin'!$C$21:$M$176,10,0))*K1751</f>
        <v>0</v>
      </c>
      <c r="AT1751" s="164">
        <f>(VLOOKUP(B1751,'P2 Origin'!$C$21:$M$176,11,0))*J1751</f>
        <v>0</v>
      </c>
      <c r="AU1751" s="167">
        <v>18</v>
      </c>
      <c r="AV1751" s="168">
        <v>18</v>
      </c>
      <c r="AW1751" s="169">
        <v>0</v>
      </c>
      <c r="AX1751" s="170">
        <f>IF(AU1751&gt;=0.1,'P3 Bureaumarge zee- en luchtvr.'!$D$12,0)</f>
        <v>0</v>
      </c>
      <c r="AY1751" s="163">
        <f t="shared" si="773"/>
        <v>0</v>
      </c>
      <c r="AZ1751" s="157" t="str">
        <f>VLOOKUP(D1751,'P4 Destination'!$C$21:$O$176,13,0)</f>
        <v>EUR</v>
      </c>
      <c r="BA1751" s="164">
        <f t="shared" si="774"/>
        <v>0</v>
      </c>
      <c r="BB1751" s="171">
        <f>IF(AU1751&gt;0.1,(VLOOKUP(D1751,'P4 Destination'!$C$21:$M$176,3,0))*I1751,0)</f>
        <v>0</v>
      </c>
      <c r="BC1751" s="172">
        <f t="shared" si="775"/>
        <v>0</v>
      </c>
      <c r="BD1751" s="171">
        <f>(VLOOKUP($D1751,'P4 Destination'!$C$21:$M$176,4,0))*BC1751</f>
        <v>0</v>
      </c>
      <c r="BE1751" s="172">
        <f t="shared" si="776"/>
        <v>0</v>
      </c>
      <c r="BF1751" s="171">
        <f>(VLOOKUP($D1751,'P4 Destination'!$C$21:$M$176,5,0))*BE1751</f>
        <v>0</v>
      </c>
      <c r="BG1751" s="172">
        <f t="shared" si="777"/>
        <v>18</v>
      </c>
      <c r="BH1751" s="171">
        <f>(VLOOKUP($D1751,'P4 Destination'!$C$21:$M$176,6,0))*BG1751</f>
        <v>0</v>
      </c>
      <c r="BI1751" s="172">
        <f t="shared" si="778"/>
        <v>0</v>
      </c>
      <c r="BJ1751" s="171">
        <f>(VLOOKUP($D1751,'P4 Destination'!$C$21:$M$176,7,0))*BI1751</f>
        <v>0</v>
      </c>
      <c r="BK1751" s="172">
        <f t="shared" si="779"/>
        <v>0</v>
      </c>
      <c r="BL1751" s="171">
        <f>(VLOOKUP($D1751,'P4 Destination'!$C$21:$M$176,8,0))*BK1751</f>
        <v>0</v>
      </c>
      <c r="BM1751" s="172">
        <f t="shared" si="780"/>
        <v>0</v>
      </c>
      <c r="BN1751" s="171">
        <f>(VLOOKUP($D1751,'P4 Destination'!$C$21:$M$176,9,0))*BM1751</f>
        <v>0</v>
      </c>
      <c r="BO1751" s="154">
        <f t="shared" si="757"/>
        <v>0</v>
      </c>
      <c r="BP1751" s="171">
        <f>(VLOOKUP(D1751,'P4 Destination'!$C$21:$M$176,10,0))*K1751</f>
        <v>0</v>
      </c>
      <c r="BQ1751" s="171">
        <f>(VLOOKUP(D1751,'P4 Destination'!$C$21:$M$176,11,0))*J1751</f>
        <v>0</v>
      </c>
      <c r="BR1751" s="173">
        <f t="shared" si="781"/>
        <v>0</v>
      </c>
      <c r="BS1751" s="173">
        <f>(AV1751*2500)*'P6 Verzekering'!$E$11</f>
        <v>0</v>
      </c>
      <c r="BT1751" s="173">
        <f>(AW1751*2500)*'P6 Verzekering'!$E$12</f>
        <v>0</v>
      </c>
      <c r="BU1751" s="173">
        <f>(L1751*2500)*'P6 Verzekering'!$E$13</f>
        <v>0</v>
      </c>
      <c r="BV1751" s="173">
        <f t="shared" si="782"/>
        <v>0</v>
      </c>
      <c r="BW1751"/>
      <c r="BX1751"/>
    </row>
    <row r="1752" spans="1:76">
      <c r="A1752" s="152" t="s">
        <v>2924</v>
      </c>
      <c r="B1752" s="152" t="s">
        <v>331</v>
      </c>
      <c r="C1752" s="152" t="s">
        <v>330</v>
      </c>
      <c r="D1752" s="152" t="s">
        <v>354</v>
      </c>
      <c r="E1752" s="152" t="s">
        <v>351</v>
      </c>
      <c r="F1752" s="153">
        <f t="shared" si="784"/>
        <v>43</v>
      </c>
      <c r="G1752" s="154">
        <v>1</v>
      </c>
      <c r="H1752" s="154">
        <f>IFERROR(VLOOKUP(B1752,'P2 Origin'!$C$21:$Q$176,15,FALSE),0)</f>
        <v>1</v>
      </c>
      <c r="I1752" s="154">
        <f>IFERROR(VLOOKUP(D1752,'P4 Destination'!$C$21:$Q$176,15,FALSE),0)</f>
        <v>1</v>
      </c>
      <c r="J1752" s="155"/>
      <c r="K1752" s="155">
        <v>1</v>
      </c>
      <c r="L1752" s="156">
        <v>0</v>
      </c>
      <c r="M1752" s="155">
        <v>0</v>
      </c>
      <c r="N1752" s="155">
        <v>0</v>
      </c>
      <c r="O1752" s="157">
        <f t="shared" si="759"/>
        <v>0</v>
      </c>
      <c r="P1752" s="158">
        <f t="shared" si="760"/>
        <v>0</v>
      </c>
      <c r="Q1752" s="159">
        <f>IFERROR(VLOOKUP(N1752,'P1 Intra-Europees'!$A$15:$H$25,3,0),0)*P1752</f>
        <v>0</v>
      </c>
      <c r="R1752" s="160">
        <f t="shared" si="761"/>
        <v>0</v>
      </c>
      <c r="S1752" s="159">
        <f>IFERROR(VLOOKUP(N1752,'P1 Intra-Europees'!$A$15:$H$25,4,0),0)*R1752</f>
        <v>0</v>
      </c>
      <c r="T1752" s="160">
        <f t="shared" si="762"/>
        <v>0</v>
      </c>
      <c r="U1752" s="159">
        <f>IFERROR(VLOOKUP(N1752,'P1 Intra-Europees'!$A$15:$H$25,5,0),0)*T1752</f>
        <v>0</v>
      </c>
      <c r="V1752" s="160">
        <f t="shared" si="763"/>
        <v>0</v>
      </c>
      <c r="W1752" s="159">
        <f>IFERROR(VLOOKUP(N1752,'P1 Intra-Europees'!$A$15:$H$25,6,0),0)*V1752</f>
        <v>0</v>
      </c>
      <c r="X1752" s="160">
        <f t="shared" si="764"/>
        <v>0</v>
      </c>
      <c r="Y1752" s="159">
        <f>IFERROR(VLOOKUP(N1752,'P1 Intra-Europees'!$A$15:$H$25,7,0),0)*X1752</f>
        <v>0</v>
      </c>
      <c r="Z1752" s="161">
        <f t="shared" si="765"/>
        <v>0</v>
      </c>
      <c r="AA1752" s="162">
        <f>IFERROR(VLOOKUP(N1752,'P1 Intra-Europees'!$A$15:$H$25,8,0),0)*Z1752</f>
        <v>0</v>
      </c>
      <c r="AB1752" s="163">
        <f t="shared" si="766"/>
        <v>0</v>
      </c>
      <c r="AC1752" s="157" t="str">
        <f>VLOOKUP(B1752,'P2 Origin'!$C$21:$O$176,13,0)</f>
        <v>USD</v>
      </c>
      <c r="AD1752" s="164">
        <f t="shared" si="767"/>
        <v>0</v>
      </c>
      <c r="AE1752" s="165">
        <f>IF(AU1752&gt;0.1,VLOOKUP(B1752,'P2 Origin'!$C$21:$M$176,3,0)*H1752,0)</f>
        <v>0</v>
      </c>
      <c r="AF1752" s="166">
        <f t="shared" si="768"/>
        <v>0</v>
      </c>
      <c r="AG1752" s="165">
        <f>(VLOOKUP(B1752,'P2 Origin'!$C$21:$M$176,4,0))*AF1752</f>
        <v>0</v>
      </c>
      <c r="AH1752" s="166">
        <f t="shared" si="769"/>
        <v>0</v>
      </c>
      <c r="AI1752" s="165">
        <f>(VLOOKUP(B1752,'P2 Origin'!$C$21:$M$176,5,0))*AH1752</f>
        <v>0</v>
      </c>
      <c r="AJ1752" s="166">
        <f t="shared" si="783"/>
        <v>0</v>
      </c>
      <c r="AK1752" s="165">
        <f>(VLOOKUP(B1752,'P2 Origin'!$C$21:$M$176,6,0))*AJ1752</f>
        <v>0</v>
      </c>
      <c r="AL1752" s="166">
        <f t="shared" si="770"/>
        <v>0</v>
      </c>
      <c r="AM1752" s="165">
        <f>(VLOOKUP($B1752,'P2 Origin'!$C$21:$M$176,7,0))*AL1752</f>
        <v>0</v>
      </c>
      <c r="AN1752" s="166">
        <f t="shared" si="771"/>
        <v>43</v>
      </c>
      <c r="AO1752" s="165">
        <f>(VLOOKUP($B1752,'P2 Origin'!$C$21:$M$176,8,0))*AN1752</f>
        <v>0</v>
      </c>
      <c r="AP1752" s="166">
        <f t="shared" si="772"/>
        <v>0</v>
      </c>
      <c r="AQ1752" s="165">
        <f>(VLOOKUP($B1752,'P2 Origin'!$C$21:$M$176,9,0))*AP1752</f>
        <v>0</v>
      </c>
      <c r="AR1752" s="155">
        <f t="shared" si="756"/>
        <v>1</v>
      </c>
      <c r="AS1752" s="164">
        <f>(VLOOKUP(B1752,'P2 Origin'!$C$21:$M$176,10,0))*K1752</f>
        <v>0</v>
      </c>
      <c r="AT1752" s="164">
        <f>(VLOOKUP(B1752,'P2 Origin'!$C$21:$M$176,11,0))*J1752</f>
        <v>0</v>
      </c>
      <c r="AU1752" s="167">
        <v>43</v>
      </c>
      <c r="AV1752" s="168">
        <v>43</v>
      </c>
      <c r="AW1752" s="169">
        <v>0</v>
      </c>
      <c r="AX1752" s="170">
        <f>IF(AU1752&gt;=0.1,'P3 Bureaumarge zee- en luchtvr.'!$D$12,0)</f>
        <v>0</v>
      </c>
      <c r="AY1752" s="163">
        <f t="shared" si="773"/>
        <v>0</v>
      </c>
      <c r="AZ1752" s="157" t="str">
        <f>VLOOKUP(D1752,'P4 Destination'!$C$21:$O$176,13,0)</f>
        <v>USD</v>
      </c>
      <c r="BA1752" s="164">
        <f t="shared" si="774"/>
        <v>0</v>
      </c>
      <c r="BB1752" s="171">
        <f>IF(AU1752&gt;0.1,(VLOOKUP(D1752,'P4 Destination'!$C$21:$M$176,3,0))*I1752,0)</f>
        <v>0</v>
      </c>
      <c r="BC1752" s="172">
        <f t="shared" si="775"/>
        <v>0</v>
      </c>
      <c r="BD1752" s="171">
        <f>(VLOOKUP($D1752,'P4 Destination'!$C$21:$M$176,4,0))*BC1752</f>
        <v>0</v>
      </c>
      <c r="BE1752" s="172">
        <f t="shared" si="776"/>
        <v>0</v>
      </c>
      <c r="BF1752" s="171">
        <f>(VLOOKUP($D1752,'P4 Destination'!$C$21:$M$176,5,0))*BE1752</f>
        <v>0</v>
      </c>
      <c r="BG1752" s="172">
        <f t="shared" si="777"/>
        <v>0</v>
      </c>
      <c r="BH1752" s="171">
        <f>(VLOOKUP($D1752,'P4 Destination'!$C$21:$M$176,6,0))*BG1752</f>
        <v>0</v>
      </c>
      <c r="BI1752" s="172">
        <f t="shared" si="778"/>
        <v>0</v>
      </c>
      <c r="BJ1752" s="171">
        <f>(VLOOKUP($D1752,'P4 Destination'!$C$21:$M$176,7,0))*BI1752</f>
        <v>0</v>
      </c>
      <c r="BK1752" s="172">
        <f t="shared" si="779"/>
        <v>43</v>
      </c>
      <c r="BL1752" s="171">
        <f>(VLOOKUP($D1752,'P4 Destination'!$C$21:$M$176,8,0))*BK1752</f>
        <v>0</v>
      </c>
      <c r="BM1752" s="172">
        <f t="shared" si="780"/>
        <v>0</v>
      </c>
      <c r="BN1752" s="171">
        <f>(VLOOKUP($D1752,'P4 Destination'!$C$21:$M$176,9,0))*BM1752</f>
        <v>0</v>
      </c>
      <c r="BO1752" s="154">
        <f t="shared" si="757"/>
        <v>1</v>
      </c>
      <c r="BP1752" s="171">
        <f>(VLOOKUP(D1752,'P4 Destination'!$C$21:$M$176,10,0))*K1752</f>
        <v>0</v>
      </c>
      <c r="BQ1752" s="171">
        <f>(VLOOKUP(D1752,'P4 Destination'!$C$21:$M$176,11,0))*J1752</f>
        <v>0</v>
      </c>
      <c r="BR1752" s="173">
        <f t="shared" si="781"/>
        <v>0</v>
      </c>
      <c r="BS1752" s="173">
        <f>(AV1752*2500)*'P6 Verzekering'!$E$11</f>
        <v>0</v>
      </c>
      <c r="BT1752" s="173">
        <f>(AW1752*2500)*'P6 Verzekering'!$E$12</f>
        <v>0</v>
      </c>
      <c r="BU1752" s="173">
        <f>(L1752*2500)*'P6 Verzekering'!$E$13</f>
        <v>0</v>
      </c>
      <c r="BV1752" s="173">
        <f t="shared" si="782"/>
        <v>0</v>
      </c>
      <c r="BW1752"/>
      <c r="BX1752"/>
    </row>
    <row r="1753" spans="1:76">
      <c r="A1753" s="152" t="s">
        <v>2925</v>
      </c>
      <c r="B1753" s="152" t="s">
        <v>331</v>
      </c>
      <c r="C1753" s="152" t="s">
        <v>330</v>
      </c>
      <c r="D1753" s="152" t="s">
        <v>219</v>
      </c>
      <c r="E1753" s="152" t="s">
        <v>219</v>
      </c>
      <c r="F1753" s="153">
        <f t="shared" si="784"/>
        <v>30</v>
      </c>
      <c r="G1753" s="154">
        <v>1</v>
      </c>
      <c r="H1753" s="154">
        <f>IFERROR(VLOOKUP(B1753,'P2 Origin'!$C$21:$Q$176,15,FALSE),0)</f>
        <v>1</v>
      </c>
      <c r="I1753" s="154">
        <f>IFERROR(VLOOKUP(D1753,'P4 Destination'!$C$21:$Q$176,15,FALSE),0)</f>
        <v>0</v>
      </c>
      <c r="J1753" s="155"/>
      <c r="K1753" s="155">
        <v>1</v>
      </c>
      <c r="L1753" s="156">
        <v>0</v>
      </c>
      <c r="M1753" s="155">
        <v>0</v>
      </c>
      <c r="N1753" s="155">
        <v>0</v>
      </c>
      <c r="O1753" s="157">
        <f t="shared" si="759"/>
        <v>0</v>
      </c>
      <c r="P1753" s="158">
        <f t="shared" si="760"/>
        <v>0</v>
      </c>
      <c r="Q1753" s="159">
        <f>IFERROR(VLOOKUP(N1753,'P1 Intra-Europees'!$A$15:$H$25,3,0),0)*P1753</f>
        <v>0</v>
      </c>
      <c r="R1753" s="160">
        <f t="shared" si="761"/>
        <v>0</v>
      </c>
      <c r="S1753" s="159">
        <f>IFERROR(VLOOKUP(N1753,'P1 Intra-Europees'!$A$15:$H$25,4,0),0)*R1753</f>
        <v>0</v>
      </c>
      <c r="T1753" s="160">
        <f t="shared" si="762"/>
        <v>0</v>
      </c>
      <c r="U1753" s="159">
        <f>IFERROR(VLOOKUP(N1753,'P1 Intra-Europees'!$A$15:$H$25,5,0),0)*T1753</f>
        <v>0</v>
      </c>
      <c r="V1753" s="160">
        <f t="shared" si="763"/>
        <v>0</v>
      </c>
      <c r="W1753" s="159">
        <f>IFERROR(VLOOKUP(N1753,'P1 Intra-Europees'!$A$15:$H$25,6,0),0)*V1753</f>
        <v>0</v>
      </c>
      <c r="X1753" s="160">
        <f t="shared" si="764"/>
        <v>0</v>
      </c>
      <c r="Y1753" s="159">
        <f>IFERROR(VLOOKUP(N1753,'P1 Intra-Europees'!$A$15:$H$25,7,0),0)*X1753</f>
        <v>0</v>
      </c>
      <c r="Z1753" s="161">
        <f t="shared" si="765"/>
        <v>0</v>
      </c>
      <c r="AA1753" s="162">
        <f>IFERROR(VLOOKUP(N1753,'P1 Intra-Europees'!$A$15:$H$25,8,0),0)*Z1753</f>
        <v>0</v>
      </c>
      <c r="AB1753" s="163">
        <f t="shared" si="766"/>
        <v>0</v>
      </c>
      <c r="AC1753" s="157" t="str">
        <f>VLOOKUP(B1753,'P2 Origin'!$C$21:$O$176,13,0)</f>
        <v>USD</v>
      </c>
      <c r="AD1753" s="164">
        <f t="shared" si="767"/>
        <v>0</v>
      </c>
      <c r="AE1753" s="165">
        <f>IF(AU1753&gt;0.1,VLOOKUP(B1753,'P2 Origin'!$C$21:$M$176,3,0)*H1753,0)</f>
        <v>0</v>
      </c>
      <c r="AF1753" s="166">
        <f t="shared" si="768"/>
        <v>0</v>
      </c>
      <c r="AG1753" s="165">
        <f>(VLOOKUP(B1753,'P2 Origin'!$C$21:$M$176,4,0))*AF1753</f>
        <v>0</v>
      </c>
      <c r="AH1753" s="166">
        <f t="shared" si="769"/>
        <v>0</v>
      </c>
      <c r="AI1753" s="165">
        <f>(VLOOKUP(B1753,'P2 Origin'!$C$21:$M$176,5,0))*AH1753</f>
        <v>0</v>
      </c>
      <c r="AJ1753" s="166">
        <f t="shared" si="783"/>
        <v>0</v>
      </c>
      <c r="AK1753" s="165">
        <f>(VLOOKUP(B1753,'P2 Origin'!$C$21:$M$176,6,0))*AJ1753</f>
        <v>0</v>
      </c>
      <c r="AL1753" s="166">
        <f t="shared" si="770"/>
        <v>30</v>
      </c>
      <c r="AM1753" s="165">
        <f>(VLOOKUP($B1753,'P2 Origin'!$C$21:$M$176,7,0))*AL1753</f>
        <v>0</v>
      </c>
      <c r="AN1753" s="166">
        <f t="shared" si="771"/>
        <v>0</v>
      </c>
      <c r="AO1753" s="165">
        <f>(VLOOKUP($B1753,'P2 Origin'!$C$21:$M$176,8,0))*AN1753</f>
        <v>0</v>
      </c>
      <c r="AP1753" s="166">
        <f t="shared" si="772"/>
        <v>0</v>
      </c>
      <c r="AQ1753" s="165">
        <f>(VLOOKUP($B1753,'P2 Origin'!$C$21:$M$176,9,0))*AP1753</f>
        <v>0</v>
      </c>
      <c r="AR1753" s="155">
        <f t="shared" si="756"/>
        <v>1</v>
      </c>
      <c r="AS1753" s="164">
        <f>(VLOOKUP(B1753,'P2 Origin'!$C$21:$M$176,10,0))*K1753</f>
        <v>0</v>
      </c>
      <c r="AT1753" s="164">
        <f>(VLOOKUP(B1753,'P2 Origin'!$C$21:$M$176,11,0))*J1753</f>
        <v>0</v>
      </c>
      <c r="AU1753" s="167">
        <v>30</v>
      </c>
      <c r="AV1753" s="168">
        <v>30</v>
      </c>
      <c r="AW1753" s="169">
        <v>0</v>
      </c>
      <c r="AX1753" s="170">
        <f>IF(AU1753&gt;=0.1,'P3 Bureaumarge zee- en luchtvr.'!$D$12,0)</f>
        <v>0</v>
      </c>
      <c r="AY1753" s="163">
        <f t="shared" si="773"/>
        <v>0</v>
      </c>
      <c r="AZ1753" s="157" t="str">
        <f>VLOOKUP(D1753,'P4 Destination'!$C$21:$O$176,13,0)</f>
        <v>EUR</v>
      </c>
      <c r="BA1753" s="164">
        <f t="shared" si="774"/>
        <v>0</v>
      </c>
      <c r="BB1753" s="171">
        <f>IF(AU1753&gt;0.1,(VLOOKUP(D1753,'P4 Destination'!$C$21:$M$176,3,0))*I1753,0)</f>
        <v>0</v>
      </c>
      <c r="BC1753" s="172">
        <f t="shared" si="775"/>
        <v>0</v>
      </c>
      <c r="BD1753" s="171">
        <f>(VLOOKUP($D1753,'P4 Destination'!$C$21:$M$176,4,0))*BC1753</f>
        <v>0</v>
      </c>
      <c r="BE1753" s="172">
        <f t="shared" si="776"/>
        <v>0</v>
      </c>
      <c r="BF1753" s="171">
        <f>(VLOOKUP($D1753,'P4 Destination'!$C$21:$M$176,5,0))*BE1753</f>
        <v>0</v>
      </c>
      <c r="BG1753" s="172">
        <f t="shared" si="777"/>
        <v>0</v>
      </c>
      <c r="BH1753" s="171">
        <f>(VLOOKUP($D1753,'P4 Destination'!$C$21:$M$176,6,0))*BG1753</f>
        <v>0</v>
      </c>
      <c r="BI1753" s="172">
        <f t="shared" si="778"/>
        <v>30</v>
      </c>
      <c r="BJ1753" s="171">
        <f>(VLOOKUP($D1753,'P4 Destination'!$C$21:$M$176,7,0))*BI1753</f>
        <v>0</v>
      </c>
      <c r="BK1753" s="172">
        <f t="shared" si="779"/>
        <v>0</v>
      </c>
      <c r="BL1753" s="171">
        <f>(VLOOKUP($D1753,'P4 Destination'!$C$21:$M$176,8,0))*BK1753</f>
        <v>0</v>
      </c>
      <c r="BM1753" s="172">
        <f t="shared" si="780"/>
        <v>0</v>
      </c>
      <c r="BN1753" s="171">
        <f>(VLOOKUP($D1753,'P4 Destination'!$C$21:$M$176,9,0))*BM1753</f>
        <v>0</v>
      </c>
      <c r="BO1753" s="154">
        <f t="shared" si="757"/>
        <v>1</v>
      </c>
      <c r="BP1753" s="171">
        <f>(VLOOKUP(D1753,'P4 Destination'!$C$21:$M$176,10,0))*K1753</f>
        <v>0</v>
      </c>
      <c r="BQ1753" s="171">
        <f>(VLOOKUP(D1753,'P4 Destination'!$C$21:$M$176,11,0))*J1753</f>
        <v>0</v>
      </c>
      <c r="BR1753" s="173">
        <f t="shared" si="781"/>
        <v>0</v>
      </c>
      <c r="BS1753" s="173">
        <f>(AV1753*2500)*'P6 Verzekering'!$E$11</f>
        <v>0</v>
      </c>
      <c r="BT1753" s="173">
        <f>(AW1753*2500)*'P6 Verzekering'!$E$12</f>
        <v>0</v>
      </c>
      <c r="BU1753" s="173">
        <f>(L1753*2500)*'P6 Verzekering'!$E$13</f>
        <v>0</v>
      </c>
      <c r="BV1753" s="173">
        <f t="shared" si="782"/>
        <v>0</v>
      </c>
      <c r="BW1753"/>
      <c r="BX1753"/>
    </row>
    <row r="1754" spans="1:76">
      <c r="A1754" s="152" t="s">
        <v>2926</v>
      </c>
      <c r="B1754" s="152" t="s">
        <v>344</v>
      </c>
      <c r="C1754" s="152" t="s">
        <v>343</v>
      </c>
      <c r="D1754" s="152" t="s">
        <v>315</v>
      </c>
      <c r="E1754" s="152" t="s">
        <v>314</v>
      </c>
      <c r="F1754" s="153">
        <f t="shared" si="784"/>
        <v>30</v>
      </c>
      <c r="G1754" s="154">
        <v>1</v>
      </c>
      <c r="H1754" s="154">
        <f>IFERROR(VLOOKUP(B1754,'P2 Origin'!$C$21:$Q$176,15,FALSE),0)</f>
        <v>1</v>
      </c>
      <c r="I1754" s="154">
        <f>IFERROR(VLOOKUP(D1754,'P4 Destination'!$C$21:$Q$176,15,FALSE),0)</f>
        <v>0</v>
      </c>
      <c r="J1754" s="155"/>
      <c r="K1754" s="155">
        <v>1</v>
      </c>
      <c r="L1754" s="156">
        <v>0</v>
      </c>
      <c r="M1754" s="155">
        <v>0</v>
      </c>
      <c r="N1754" s="155">
        <v>0</v>
      </c>
      <c r="O1754" s="157">
        <f t="shared" si="759"/>
        <v>0</v>
      </c>
      <c r="P1754" s="158">
        <f t="shared" si="760"/>
        <v>0</v>
      </c>
      <c r="Q1754" s="159">
        <f>IFERROR(VLOOKUP(N1754,'P1 Intra-Europees'!$A$15:$H$25,3,0),0)*P1754</f>
        <v>0</v>
      </c>
      <c r="R1754" s="160">
        <f t="shared" si="761"/>
        <v>0</v>
      </c>
      <c r="S1754" s="159">
        <f>IFERROR(VLOOKUP(N1754,'P1 Intra-Europees'!$A$15:$H$25,4,0),0)*R1754</f>
        <v>0</v>
      </c>
      <c r="T1754" s="160">
        <f t="shared" si="762"/>
        <v>0</v>
      </c>
      <c r="U1754" s="159">
        <f>IFERROR(VLOOKUP(N1754,'P1 Intra-Europees'!$A$15:$H$25,5,0),0)*T1754</f>
        <v>0</v>
      </c>
      <c r="V1754" s="160">
        <f t="shared" si="763"/>
        <v>0</v>
      </c>
      <c r="W1754" s="159">
        <f>IFERROR(VLOOKUP(N1754,'P1 Intra-Europees'!$A$15:$H$25,6,0),0)*V1754</f>
        <v>0</v>
      </c>
      <c r="X1754" s="160">
        <f t="shared" si="764"/>
        <v>0</v>
      </c>
      <c r="Y1754" s="159">
        <f>IFERROR(VLOOKUP(N1754,'P1 Intra-Europees'!$A$15:$H$25,7,0),0)*X1754</f>
        <v>0</v>
      </c>
      <c r="Z1754" s="161">
        <f t="shared" si="765"/>
        <v>0</v>
      </c>
      <c r="AA1754" s="162">
        <f>IFERROR(VLOOKUP(N1754,'P1 Intra-Europees'!$A$15:$H$25,8,0),0)*Z1754</f>
        <v>0</v>
      </c>
      <c r="AB1754" s="163">
        <f t="shared" si="766"/>
        <v>0</v>
      </c>
      <c r="AC1754" s="157" t="str">
        <f>VLOOKUP(B1754,'P2 Origin'!$C$21:$O$176,13,0)</f>
        <v>USD</v>
      </c>
      <c r="AD1754" s="164">
        <f t="shared" si="767"/>
        <v>0</v>
      </c>
      <c r="AE1754" s="165">
        <f>IF(AU1754&gt;0.1,VLOOKUP(B1754,'P2 Origin'!$C$21:$M$176,3,0)*H1754,0)</f>
        <v>0</v>
      </c>
      <c r="AF1754" s="166">
        <f t="shared" si="768"/>
        <v>0</v>
      </c>
      <c r="AG1754" s="165">
        <f>(VLOOKUP(B1754,'P2 Origin'!$C$21:$M$176,4,0))*AF1754</f>
        <v>0</v>
      </c>
      <c r="AH1754" s="166">
        <f t="shared" si="769"/>
        <v>0</v>
      </c>
      <c r="AI1754" s="165">
        <f>(VLOOKUP(B1754,'P2 Origin'!$C$21:$M$176,5,0))*AH1754</f>
        <v>0</v>
      </c>
      <c r="AJ1754" s="166">
        <f t="shared" si="783"/>
        <v>0</v>
      </c>
      <c r="AK1754" s="165">
        <f>(VLOOKUP(B1754,'P2 Origin'!$C$21:$M$176,6,0))*AJ1754</f>
        <v>0</v>
      </c>
      <c r="AL1754" s="166">
        <f t="shared" si="770"/>
        <v>30</v>
      </c>
      <c r="AM1754" s="165">
        <f>(VLOOKUP($B1754,'P2 Origin'!$C$21:$M$176,7,0))*AL1754</f>
        <v>0</v>
      </c>
      <c r="AN1754" s="166">
        <f t="shared" si="771"/>
        <v>0</v>
      </c>
      <c r="AO1754" s="165">
        <f>(VLOOKUP($B1754,'P2 Origin'!$C$21:$M$176,8,0))*AN1754</f>
        <v>0</v>
      </c>
      <c r="AP1754" s="166">
        <f t="shared" si="772"/>
        <v>0</v>
      </c>
      <c r="AQ1754" s="165">
        <f>(VLOOKUP($B1754,'P2 Origin'!$C$21:$M$176,9,0))*AP1754</f>
        <v>0</v>
      </c>
      <c r="AR1754" s="155">
        <f t="shared" si="756"/>
        <v>1</v>
      </c>
      <c r="AS1754" s="164">
        <f>(VLOOKUP(B1754,'P2 Origin'!$C$21:$M$176,10,0))*K1754</f>
        <v>0</v>
      </c>
      <c r="AT1754" s="164">
        <f>(VLOOKUP(B1754,'P2 Origin'!$C$21:$M$176,11,0))*J1754</f>
        <v>0</v>
      </c>
      <c r="AU1754" s="167">
        <v>30</v>
      </c>
      <c r="AV1754" s="168">
        <v>24</v>
      </c>
      <c r="AW1754" s="169">
        <v>6</v>
      </c>
      <c r="AX1754" s="170">
        <f>IF(AU1754&gt;=0.1,'P3 Bureaumarge zee- en luchtvr.'!$D$12,0)</f>
        <v>0</v>
      </c>
      <c r="AY1754" s="163">
        <f t="shared" si="773"/>
        <v>0</v>
      </c>
      <c r="AZ1754" s="157" t="str">
        <f>VLOOKUP(D1754,'P4 Destination'!$C$21:$O$176,13,0)</f>
        <v>USD</v>
      </c>
      <c r="BA1754" s="164">
        <f t="shared" si="774"/>
        <v>0</v>
      </c>
      <c r="BB1754" s="171">
        <f>IF(AU1754&gt;0.1,(VLOOKUP(D1754,'P4 Destination'!$C$21:$M$176,3,0))*I1754,0)</f>
        <v>0</v>
      </c>
      <c r="BC1754" s="172">
        <f t="shared" si="775"/>
        <v>0</v>
      </c>
      <c r="BD1754" s="171">
        <f>(VLOOKUP($D1754,'P4 Destination'!$C$21:$M$176,4,0))*BC1754</f>
        <v>0</v>
      </c>
      <c r="BE1754" s="172">
        <f t="shared" si="776"/>
        <v>0</v>
      </c>
      <c r="BF1754" s="171">
        <f>(VLOOKUP($D1754,'P4 Destination'!$C$21:$M$176,5,0))*BE1754</f>
        <v>0</v>
      </c>
      <c r="BG1754" s="172">
        <f t="shared" si="777"/>
        <v>0</v>
      </c>
      <c r="BH1754" s="171">
        <f>(VLOOKUP($D1754,'P4 Destination'!$C$21:$M$176,6,0))*BG1754</f>
        <v>0</v>
      </c>
      <c r="BI1754" s="172">
        <f t="shared" si="778"/>
        <v>30</v>
      </c>
      <c r="BJ1754" s="171">
        <f>(VLOOKUP($D1754,'P4 Destination'!$C$21:$M$176,7,0))*BI1754</f>
        <v>0</v>
      </c>
      <c r="BK1754" s="172">
        <f t="shared" si="779"/>
        <v>0</v>
      </c>
      <c r="BL1754" s="171">
        <f>(VLOOKUP($D1754,'P4 Destination'!$C$21:$M$176,8,0))*BK1754</f>
        <v>0</v>
      </c>
      <c r="BM1754" s="172">
        <f t="shared" si="780"/>
        <v>0</v>
      </c>
      <c r="BN1754" s="171">
        <f>(VLOOKUP($D1754,'P4 Destination'!$C$21:$M$176,9,0))*BM1754</f>
        <v>0</v>
      </c>
      <c r="BO1754" s="154">
        <f t="shared" si="757"/>
        <v>1</v>
      </c>
      <c r="BP1754" s="171">
        <f>(VLOOKUP(D1754,'P4 Destination'!$C$21:$M$176,10,0))*K1754</f>
        <v>0</v>
      </c>
      <c r="BQ1754" s="171">
        <f>(VLOOKUP(D1754,'P4 Destination'!$C$21:$M$176,11,0))*J1754</f>
        <v>0</v>
      </c>
      <c r="BR1754" s="173">
        <f t="shared" si="781"/>
        <v>0</v>
      </c>
      <c r="BS1754" s="173">
        <f>(AV1754*2500)*'P6 Verzekering'!$E$11</f>
        <v>0</v>
      </c>
      <c r="BT1754" s="173">
        <f>(AW1754*2500)*'P6 Verzekering'!$E$12</f>
        <v>0</v>
      </c>
      <c r="BU1754" s="173">
        <f>(L1754*2500)*'P6 Verzekering'!$E$13</f>
        <v>0</v>
      </c>
      <c r="BV1754" s="173">
        <f t="shared" si="782"/>
        <v>0</v>
      </c>
      <c r="BW1754"/>
      <c r="BX1754"/>
    </row>
    <row r="1755" spans="1:76">
      <c r="A1755" s="152" t="s">
        <v>2934</v>
      </c>
      <c r="B1755" s="152" t="s">
        <v>354</v>
      </c>
      <c r="C1755" s="152" t="s">
        <v>351</v>
      </c>
      <c r="D1755" s="152" t="s">
        <v>237</v>
      </c>
      <c r="E1755" s="174" t="s">
        <v>236</v>
      </c>
      <c r="F1755" s="153">
        <f t="shared" si="784"/>
        <v>36</v>
      </c>
      <c r="G1755" s="154">
        <v>1</v>
      </c>
      <c r="H1755" s="154">
        <f>IFERROR(VLOOKUP(B1755,'P2 Origin'!$C$21:$Q$176,15,FALSE),0)</f>
        <v>1</v>
      </c>
      <c r="I1755" s="154">
        <f>IFERROR(VLOOKUP(D1755,'P4 Destination'!$C$21:$Q$176,15,FALSE),0)</f>
        <v>0</v>
      </c>
      <c r="J1755" s="155"/>
      <c r="K1755" s="155">
        <v>1</v>
      </c>
      <c r="L1755" s="156">
        <v>0</v>
      </c>
      <c r="M1755" s="155">
        <v>0</v>
      </c>
      <c r="N1755" s="155">
        <v>0</v>
      </c>
      <c r="O1755" s="157">
        <f t="shared" si="759"/>
        <v>0</v>
      </c>
      <c r="P1755" s="158">
        <f t="shared" si="760"/>
        <v>0</v>
      </c>
      <c r="Q1755" s="159">
        <f>IFERROR(VLOOKUP(N1755,'P1 Intra-Europees'!$A$15:$H$25,3,0),0)*P1755</f>
        <v>0</v>
      </c>
      <c r="R1755" s="160">
        <f t="shared" si="761"/>
        <v>0</v>
      </c>
      <c r="S1755" s="159">
        <f>IFERROR(VLOOKUP(N1755,'P1 Intra-Europees'!$A$15:$H$25,4,0),0)*R1755</f>
        <v>0</v>
      </c>
      <c r="T1755" s="160">
        <f t="shared" si="762"/>
        <v>0</v>
      </c>
      <c r="U1755" s="159">
        <f>IFERROR(VLOOKUP(N1755,'P1 Intra-Europees'!$A$15:$H$25,5,0),0)*T1755</f>
        <v>0</v>
      </c>
      <c r="V1755" s="160">
        <f t="shared" si="763"/>
        <v>0</v>
      </c>
      <c r="W1755" s="159">
        <f>IFERROR(VLOOKUP(N1755,'P1 Intra-Europees'!$A$15:$H$25,6,0),0)*V1755</f>
        <v>0</v>
      </c>
      <c r="X1755" s="160">
        <f t="shared" si="764"/>
        <v>0</v>
      </c>
      <c r="Y1755" s="159">
        <f>IFERROR(VLOOKUP(N1755,'P1 Intra-Europees'!$A$15:$H$25,7,0),0)*X1755</f>
        <v>0</v>
      </c>
      <c r="Z1755" s="161">
        <f t="shared" si="765"/>
        <v>0</v>
      </c>
      <c r="AA1755" s="162">
        <f>IFERROR(VLOOKUP(N1755,'P1 Intra-Europees'!$A$15:$H$25,8,0),0)*Z1755</f>
        <v>0</v>
      </c>
      <c r="AB1755" s="163">
        <f t="shared" si="766"/>
        <v>0</v>
      </c>
      <c r="AC1755" s="157" t="str">
        <f>VLOOKUP(B1755,'P2 Origin'!$C$21:$O$176,13,0)</f>
        <v>USD</v>
      </c>
      <c r="AD1755" s="164">
        <f t="shared" si="767"/>
        <v>0</v>
      </c>
      <c r="AE1755" s="165">
        <f>IF(AU1755&gt;0.1,VLOOKUP(B1755,'P2 Origin'!$C$21:$M$176,3,0)*H1755,0)</f>
        <v>0</v>
      </c>
      <c r="AF1755" s="166">
        <f t="shared" si="768"/>
        <v>0</v>
      </c>
      <c r="AG1755" s="165">
        <f>(VLOOKUP(B1755,'P2 Origin'!$C$21:$M$176,4,0))*AF1755</f>
        <v>0</v>
      </c>
      <c r="AH1755" s="166">
        <f t="shared" si="769"/>
        <v>0</v>
      </c>
      <c r="AI1755" s="165">
        <f>(VLOOKUP(B1755,'P2 Origin'!$C$21:$M$176,5,0))*AH1755</f>
        <v>0</v>
      </c>
      <c r="AJ1755" s="166">
        <f t="shared" si="783"/>
        <v>0</v>
      </c>
      <c r="AK1755" s="165">
        <f>(VLOOKUP(B1755,'P2 Origin'!$C$21:$M$176,6,0))*AJ1755</f>
        <v>0</v>
      </c>
      <c r="AL1755" s="166">
        <f t="shared" si="770"/>
        <v>0</v>
      </c>
      <c r="AM1755" s="165">
        <f>(VLOOKUP($B1755,'P2 Origin'!$C$21:$M$176,7,0))*AL1755</f>
        <v>0</v>
      </c>
      <c r="AN1755" s="166">
        <f t="shared" si="771"/>
        <v>36</v>
      </c>
      <c r="AO1755" s="165">
        <f>(VLOOKUP($B1755,'P2 Origin'!$C$21:$M$176,8,0))*AN1755</f>
        <v>0</v>
      </c>
      <c r="AP1755" s="166">
        <f t="shared" si="772"/>
        <v>0</v>
      </c>
      <c r="AQ1755" s="165">
        <f>(VLOOKUP($B1755,'P2 Origin'!$C$21:$M$176,9,0))*AP1755</f>
        <v>0</v>
      </c>
      <c r="AR1755" s="155">
        <f t="shared" si="756"/>
        <v>1</v>
      </c>
      <c r="AS1755" s="164">
        <f>(VLOOKUP(B1755,'P2 Origin'!$C$21:$M$176,10,0))*K1755</f>
        <v>0</v>
      </c>
      <c r="AT1755" s="164">
        <f>(VLOOKUP(B1755,'P2 Origin'!$C$21:$M$176,11,0))*J1755</f>
        <v>0</v>
      </c>
      <c r="AU1755" s="167">
        <v>36</v>
      </c>
      <c r="AV1755" s="168">
        <v>36</v>
      </c>
      <c r="AW1755" s="169">
        <v>0</v>
      </c>
      <c r="AX1755" s="170">
        <f>IF(AU1755&gt;=0.1,'P3 Bureaumarge zee- en luchtvr.'!$D$12,0)</f>
        <v>0</v>
      </c>
      <c r="AY1755" s="163">
        <f t="shared" si="773"/>
        <v>0</v>
      </c>
      <c r="AZ1755" s="157" t="str">
        <f>VLOOKUP(D1755,'P4 Destination'!$C$21:$O$176,13,0)</f>
        <v>EUR</v>
      </c>
      <c r="BA1755" s="164">
        <f t="shared" si="774"/>
        <v>0</v>
      </c>
      <c r="BB1755" s="171">
        <f>IF(AU1755&gt;0.1,(VLOOKUP(D1755,'P4 Destination'!$C$21:$M$176,3,0))*I1755,0)</f>
        <v>0</v>
      </c>
      <c r="BC1755" s="172">
        <f t="shared" si="775"/>
        <v>0</v>
      </c>
      <c r="BD1755" s="171">
        <f>(VLOOKUP($D1755,'P4 Destination'!$C$21:$M$176,4,0))*BC1755</f>
        <v>0</v>
      </c>
      <c r="BE1755" s="172">
        <f t="shared" si="776"/>
        <v>0</v>
      </c>
      <c r="BF1755" s="171">
        <f>(VLOOKUP($D1755,'P4 Destination'!$C$21:$M$176,5,0))*BE1755</f>
        <v>0</v>
      </c>
      <c r="BG1755" s="172">
        <f t="shared" si="777"/>
        <v>0</v>
      </c>
      <c r="BH1755" s="171">
        <f>(VLOOKUP($D1755,'P4 Destination'!$C$21:$M$176,6,0))*BG1755</f>
        <v>0</v>
      </c>
      <c r="BI1755" s="172">
        <f t="shared" si="778"/>
        <v>0</v>
      </c>
      <c r="BJ1755" s="171">
        <f>(VLOOKUP($D1755,'P4 Destination'!$C$21:$M$176,7,0))*BI1755</f>
        <v>0</v>
      </c>
      <c r="BK1755" s="172">
        <f t="shared" si="779"/>
        <v>36</v>
      </c>
      <c r="BL1755" s="171">
        <f>(VLOOKUP($D1755,'P4 Destination'!$C$21:$M$176,8,0))*BK1755</f>
        <v>0</v>
      </c>
      <c r="BM1755" s="172">
        <f t="shared" si="780"/>
        <v>0</v>
      </c>
      <c r="BN1755" s="171">
        <f>(VLOOKUP($D1755,'P4 Destination'!$C$21:$M$176,9,0))*BM1755</f>
        <v>0</v>
      </c>
      <c r="BO1755" s="154">
        <f t="shared" si="757"/>
        <v>1</v>
      </c>
      <c r="BP1755" s="171">
        <f>(VLOOKUP(D1755,'P4 Destination'!$C$21:$M$176,10,0))*K1755</f>
        <v>0</v>
      </c>
      <c r="BQ1755" s="171">
        <f>(VLOOKUP(D1755,'P4 Destination'!$C$21:$M$176,11,0))*J1755</f>
        <v>0</v>
      </c>
      <c r="BR1755" s="173">
        <f t="shared" si="781"/>
        <v>0</v>
      </c>
      <c r="BS1755" s="173">
        <f>(AV1755*2500)*'P6 Verzekering'!$E$11</f>
        <v>0</v>
      </c>
      <c r="BT1755" s="173">
        <f>(AW1755*2500)*'P6 Verzekering'!$E$12</f>
        <v>0</v>
      </c>
      <c r="BU1755" s="173">
        <f>(L1755*2500)*'P6 Verzekering'!$E$13</f>
        <v>0</v>
      </c>
      <c r="BV1755" s="173">
        <f t="shared" si="782"/>
        <v>0</v>
      </c>
      <c r="BW1755"/>
      <c r="BX1755"/>
    </row>
    <row r="1756" spans="1:76">
      <c r="A1756" s="152" t="s">
        <v>2938</v>
      </c>
      <c r="B1756" s="152" t="s">
        <v>354</v>
      </c>
      <c r="C1756" s="152" t="s">
        <v>351</v>
      </c>
      <c r="D1756" s="152" t="s">
        <v>219</v>
      </c>
      <c r="E1756" s="152" t="s">
        <v>219</v>
      </c>
      <c r="F1756" s="153">
        <f t="shared" si="784"/>
        <v>44</v>
      </c>
      <c r="G1756" s="154">
        <v>1</v>
      </c>
      <c r="H1756" s="154">
        <f>IFERROR(VLOOKUP(B1756,'P2 Origin'!$C$21:$Q$176,15,FALSE),0)</f>
        <v>1</v>
      </c>
      <c r="I1756" s="154">
        <f>IFERROR(VLOOKUP(D1756,'P4 Destination'!$C$21:$Q$176,15,FALSE),0)</f>
        <v>0</v>
      </c>
      <c r="J1756" s="155"/>
      <c r="K1756" s="155">
        <v>1</v>
      </c>
      <c r="L1756" s="156">
        <v>0</v>
      </c>
      <c r="M1756" s="155">
        <v>0</v>
      </c>
      <c r="N1756" s="155">
        <v>0</v>
      </c>
      <c r="O1756" s="157">
        <f t="shared" si="759"/>
        <v>0</v>
      </c>
      <c r="P1756" s="158">
        <f t="shared" si="760"/>
        <v>0</v>
      </c>
      <c r="Q1756" s="159">
        <f>IFERROR(VLOOKUP(N1756,'P1 Intra-Europees'!$A$15:$H$25,3,0),0)*P1756</f>
        <v>0</v>
      </c>
      <c r="R1756" s="160">
        <f t="shared" si="761"/>
        <v>0</v>
      </c>
      <c r="S1756" s="159">
        <f>IFERROR(VLOOKUP(N1756,'P1 Intra-Europees'!$A$15:$H$25,4,0),0)*R1756</f>
        <v>0</v>
      </c>
      <c r="T1756" s="160">
        <f t="shared" si="762"/>
        <v>0</v>
      </c>
      <c r="U1756" s="159">
        <f>IFERROR(VLOOKUP(N1756,'P1 Intra-Europees'!$A$15:$H$25,5,0),0)*T1756</f>
        <v>0</v>
      </c>
      <c r="V1756" s="160">
        <f t="shared" si="763"/>
        <v>0</v>
      </c>
      <c r="W1756" s="159">
        <f>IFERROR(VLOOKUP(N1756,'P1 Intra-Europees'!$A$15:$H$25,6,0),0)*V1756</f>
        <v>0</v>
      </c>
      <c r="X1756" s="160">
        <f t="shared" si="764"/>
        <v>0</v>
      </c>
      <c r="Y1756" s="159">
        <f>IFERROR(VLOOKUP(N1756,'P1 Intra-Europees'!$A$15:$H$25,7,0),0)*X1756</f>
        <v>0</v>
      </c>
      <c r="Z1756" s="161">
        <f t="shared" si="765"/>
        <v>0</v>
      </c>
      <c r="AA1756" s="162">
        <f>IFERROR(VLOOKUP(N1756,'P1 Intra-Europees'!$A$15:$H$25,8,0),0)*Z1756</f>
        <v>0</v>
      </c>
      <c r="AB1756" s="163">
        <f t="shared" si="766"/>
        <v>0</v>
      </c>
      <c r="AC1756" s="157" t="str">
        <f>VLOOKUP(B1756,'P2 Origin'!$C$21:$O$176,13,0)</f>
        <v>USD</v>
      </c>
      <c r="AD1756" s="164">
        <f t="shared" si="767"/>
        <v>0</v>
      </c>
      <c r="AE1756" s="165">
        <f>IF(AU1756&gt;0.1,VLOOKUP(B1756,'P2 Origin'!$C$21:$M$176,3,0)*H1756,0)</f>
        <v>0</v>
      </c>
      <c r="AF1756" s="166">
        <f t="shared" si="768"/>
        <v>0</v>
      </c>
      <c r="AG1756" s="165">
        <f>(VLOOKUP(B1756,'P2 Origin'!$C$21:$M$176,4,0))*AF1756</f>
        <v>0</v>
      </c>
      <c r="AH1756" s="166">
        <f t="shared" si="769"/>
        <v>0</v>
      </c>
      <c r="AI1756" s="165">
        <f>(VLOOKUP(B1756,'P2 Origin'!$C$21:$M$176,5,0))*AH1756</f>
        <v>0</v>
      </c>
      <c r="AJ1756" s="166">
        <f t="shared" si="783"/>
        <v>0</v>
      </c>
      <c r="AK1756" s="165">
        <f>(VLOOKUP(B1756,'P2 Origin'!$C$21:$M$176,6,0))*AJ1756</f>
        <v>0</v>
      </c>
      <c r="AL1756" s="166">
        <f t="shared" si="770"/>
        <v>0</v>
      </c>
      <c r="AM1756" s="165">
        <f>(VLOOKUP($B1756,'P2 Origin'!$C$21:$M$176,7,0))*AL1756</f>
        <v>0</v>
      </c>
      <c r="AN1756" s="166">
        <f t="shared" si="771"/>
        <v>44</v>
      </c>
      <c r="AO1756" s="165">
        <f>(VLOOKUP($B1756,'P2 Origin'!$C$21:$M$176,8,0))*AN1756</f>
        <v>0</v>
      </c>
      <c r="AP1756" s="166">
        <f t="shared" si="772"/>
        <v>0</v>
      </c>
      <c r="AQ1756" s="165">
        <f>(VLOOKUP($B1756,'P2 Origin'!$C$21:$M$176,9,0))*AP1756</f>
        <v>0</v>
      </c>
      <c r="AR1756" s="155">
        <f t="shared" si="756"/>
        <v>1</v>
      </c>
      <c r="AS1756" s="164">
        <f>(VLOOKUP(B1756,'P2 Origin'!$C$21:$M$176,10,0))*K1756</f>
        <v>0</v>
      </c>
      <c r="AT1756" s="164">
        <f>(VLOOKUP(B1756,'P2 Origin'!$C$21:$M$176,11,0))*J1756</f>
        <v>0</v>
      </c>
      <c r="AU1756" s="167">
        <v>44</v>
      </c>
      <c r="AV1756" s="168">
        <v>44</v>
      </c>
      <c r="AW1756" s="169">
        <v>0</v>
      </c>
      <c r="AX1756" s="170">
        <f>IF(AU1756&gt;=0.1,'P3 Bureaumarge zee- en luchtvr.'!$D$12,0)</f>
        <v>0</v>
      </c>
      <c r="AY1756" s="163">
        <f t="shared" si="773"/>
        <v>0</v>
      </c>
      <c r="AZ1756" s="157" t="str">
        <f>VLOOKUP(D1756,'P4 Destination'!$C$21:$O$176,13,0)</f>
        <v>EUR</v>
      </c>
      <c r="BA1756" s="164">
        <f t="shared" si="774"/>
        <v>0</v>
      </c>
      <c r="BB1756" s="171">
        <f>IF(AU1756&gt;0.1,(VLOOKUP(D1756,'P4 Destination'!$C$21:$M$176,3,0))*I1756,0)</f>
        <v>0</v>
      </c>
      <c r="BC1756" s="172">
        <f t="shared" si="775"/>
        <v>0</v>
      </c>
      <c r="BD1756" s="171">
        <f>(VLOOKUP($D1756,'P4 Destination'!$C$21:$M$176,4,0))*BC1756</f>
        <v>0</v>
      </c>
      <c r="BE1756" s="172">
        <f t="shared" si="776"/>
        <v>0</v>
      </c>
      <c r="BF1756" s="171">
        <f>(VLOOKUP($D1756,'P4 Destination'!$C$21:$M$176,5,0))*BE1756</f>
        <v>0</v>
      </c>
      <c r="BG1756" s="172">
        <f t="shared" si="777"/>
        <v>0</v>
      </c>
      <c r="BH1756" s="171">
        <f>(VLOOKUP($D1756,'P4 Destination'!$C$21:$M$176,6,0))*BG1756</f>
        <v>0</v>
      </c>
      <c r="BI1756" s="172">
        <f t="shared" si="778"/>
        <v>0</v>
      </c>
      <c r="BJ1756" s="171">
        <f>(VLOOKUP($D1756,'P4 Destination'!$C$21:$M$176,7,0))*BI1756</f>
        <v>0</v>
      </c>
      <c r="BK1756" s="172">
        <f t="shared" si="779"/>
        <v>44</v>
      </c>
      <c r="BL1756" s="171">
        <f>(VLOOKUP($D1756,'P4 Destination'!$C$21:$M$176,8,0))*BK1756</f>
        <v>0</v>
      </c>
      <c r="BM1756" s="172">
        <f t="shared" si="780"/>
        <v>0</v>
      </c>
      <c r="BN1756" s="171">
        <f>(VLOOKUP($D1756,'P4 Destination'!$C$21:$M$176,9,0))*BM1756</f>
        <v>0</v>
      </c>
      <c r="BO1756" s="154">
        <f t="shared" si="757"/>
        <v>1</v>
      </c>
      <c r="BP1756" s="171">
        <f>(VLOOKUP(D1756,'P4 Destination'!$C$21:$M$176,10,0))*K1756</f>
        <v>0</v>
      </c>
      <c r="BQ1756" s="171">
        <f>(VLOOKUP(D1756,'P4 Destination'!$C$21:$M$176,11,0))*J1756</f>
        <v>0</v>
      </c>
      <c r="BR1756" s="173">
        <f t="shared" si="781"/>
        <v>0</v>
      </c>
      <c r="BS1756" s="173">
        <f>(AV1756*2500)*'P6 Verzekering'!$E$11</f>
        <v>0</v>
      </c>
      <c r="BT1756" s="173">
        <f>(AW1756*2500)*'P6 Verzekering'!$E$12</f>
        <v>0</v>
      </c>
      <c r="BU1756" s="173">
        <f>(L1756*2500)*'P6 Verzekering'!$E$13</f>
        <v>0</v>
      </c>
      <c r="BV1756" s="173">
        <f t="shared" si="782"/>
        <v>0</v>
      </c>
      <c r="BW1756"/>
      <c r="BX1756"/>
    </row>
    <row r="1757" spans="1:76">
      <c r="A1757" s="152" t="s">
        <v>2941</v>
      </c>
      <c r="B1757" s="152" t="s">
        <v>354</v>
      </c>
      <c r="C1757" s="152" t="s">
        <v>351</v>
      </c>
      <c r="D1757" s="152" t="s">
        <v>380</v>
      </c>
      <c r="E1757" s="152" t="s">
        <v>379</v>
      </c>
      <c r="F1757" s="153">
        <f t="shared" si="784"/>
        <v>60</v>
      </c>
      <c r="G1757" s="154">
        <v>1</v>
      </c>
      <c r="H1757" s="154">
        <f>IFERROR(VLOOKUP(B1757,'P2 Origin'!$C$21:$Q$176,15,FALSE),0)</f>
        <v>1</v>
      </c>
      <c r="I1757" s="154">
        <f>IFERROR(VLOOKUP(D1757,'P4 Destination'!$C$21:$Q$176,15,FALSE),0)</f>
        <v>1</v>
      </c>
      <c r="J1757" s="155"/>
      <c r="K1757" s="155">
        <v>1</v>
      </c>
      <c r="L1757" s="156">
        <v>0</v>
      </c>
      <c r="M1757" s="155">
        <v>0</v>
      </c>
      <c r="N1757" s="155">
        <v>0</v>
      </c>
      <c r="O1757" s="157">
        <f t="shared" si="759"/>
        <v>0</v>
      </c>
      <c r="P1757" s="158">
        <f t="shared" si="760"/>
        <v>0</v>
      </c>
      <c r="Q1757" s="159">
        <f>IFERROR(VLOOKUP(N1757,'P1 Intra-Europees'!$A$15:$H$25,3,0),0)*P1757</f>
        <v>0</v>
      </c>
      <c r="R1757" s="160">
        <f t="shared" si="761"/>
        <v>0</v>
      </c>
      <c r="S1757" s="159">
        <f>IFERROR(VLOOKUP(N1757,'P1 Intra-Europees'!$A$15:$H$25,4,0),0)*R1757</f>
        <v>0</v>
      </c>
      <c r="T1757" s="160">
        <f t="shared" si="762"/>
        <v>0</v>
      </c>
      <c r="U1757" s="159">
        <f>IFERROR(VLOOKUP(N1757,'P1 Intra-Europees'!$A$15:$H$25,5,0),0)*T1757</f>
        <v>0</v>
      </c>
      <c r="V1757" s="160">
        <f t="shared" si="763"/>
        <v>0</v>
      </c>
      <c r="W1757" s="159">
        <f>IFERROR(VLOOKUP(N1757,'P1 Intra-Europees'!$A$15:$H$25,6,0),0)*V1757</f>
        <v>0</v>
      </c>
      <c r="X1757" s="160">
        <f t="shared" si="764"/>
        <v>0</v>
      </c>
      <c r="Y1757" s="159">
        <f>IFERROR(VLOOKUP(N1757,'P1 Intra-Europees'!$A$15:$H$25,7,0),0)*X1757</f>
        <v>0</v>
      </c>
      <c r="Z1757" s="161">
        <f t="shared" si="765"/>
        <v>0</v>
      </c>
      <c r="AA1757" s="162">
        <f>IFERROR(VLOOKUP(N1757,'P1 Intra-Europees'!$A$15:$H$25,8,0),0)*Z1757</f>
        <v>0</v>
      </c>
      <c r="AB1757" s="163">
        <f t="shared" si="766"/>
        <v>0</v>
      </c>
      <c r="AC1757" s="157" t="str">
        <f>VLOOKUP(B1757,'P2 Origin'!$C$21:$O$176,13,0)</f>
        <v>USD</v>
      </c>
      <c r="AD1757" s="164">
        <f t="shared" si="767"/>
        <v>0</v>
      </c>
      <c r="AE1757" s="165">
        <f>IF(AU1757&gt;0.1,VLOOKUP(B1757,'P2 Origin'!$C$21:$M$176,3,0)*H1757,0)</f>
        <v>0</v>
      </c>
      <c r="AF1757" s="166">
        <f t="shared" si="768"/>
        <v>0</v>
      </c>
      <c r="AG1757" s="165">
        <f>(VLOOKUP(B1757,'P2 Origin'!$C$21:$M$176,4,0))*AF1757</f>
        <v>0</v>
      </c>
      <c r="AH1757" s="166">
        <f t="shared" si="769"/>
        <v>0</v>
      </c>
      <c r="AI1757" s="165">
        <f>(VLOOKUP(B1757,'P2 Origin'!$C$21:$M$176,5,0))*AH1757</f>
        <v>0</v>
      </c>
      <c r="AJ1757" s="166">
        <f t="shared" si="783"/>
        <v>0</v>
      </c>
      <c r="AK1757" s="165">
        <f>(VLOOKUP(B1757,'P2 Origin'!$C$21:$M$176,6,0))*AJ1757</f>
        <v>0</v>
      </c>
      <c r="AL1757" s="166">
        <f t="shared" si="770"/>
        <v>0</v>
      </c>
      <c r="AM1757" s="165">
        <f>(VLOOKUP($B1757,'P2 Origin'!$C$21:$M$176,7,0))*AL1757</f>
        <v>0</v>
      </c>
      <c r="AN1757" s="166">
        <f t="shared" si="771"/>
        <v>0</v>
      </c>
      <c r="AO1757" s="165">
        <f>(VLOOKUP($B1757,'P2 Origin'!$C$21:$M$176,8,0))*AN1757</f>
        <v>0</v>
      </c>
      <c r="AP1757" s="166">
        <f t="shared" si="772"/>
        <v>60</v>
      </c>
      <c r="AQ1757" s="165">
        <f>(VLOOKUP($B1757,'P2 Origin'!$C$21:$M$176,9,0))*AP1757</f>
        <v>0</v>
      </c>
      <c r="AR1757" s="155">
        <f t="shared" si="756"/>
        <v>1</v>
      </c>
      <c r="AS1757" s="164">
        <f>(VLOOKUP(B1757,'P2 Origin'!$C$21:$M$176,10,0))*K1757</f>
        <v>0</v>
      </c>
      <c r="AT1757" s="164">
        <f>(VLOOKUP(B1757,'P2 Origin'!$C$21:$M$176,11,0))*J1757</f>
        <v>0</v>
      </c>
      <c r="AU1757" s="167">
        <v>60</v>
      </c>
      <c r="AV1757" s="168">
        <v>60</v>
      </c>
      <c r="AW1757" s="169">
        <v>0</v>
      </c>
      <c r="AX1757" s="170">
        <f>IF(AU1757&gt;=0.1,'P3 Bureaumarge zee- en luchtvr.'!$D$12,0)</f>
        <v>0</v>
      </c>
      <c r="AY1757" s="163">
        <f t="shared" si="773"/>
        <v>0</v>
      </c>
      <c r="AZ1757" s="157" t="str">
        <f>VLOOKUP(D1757,'P4 Destination'!$C$21:$O$176,13,0)</f>
        <v>USD</v>
      </c>
      <c r="BA1757" s="164">
        <f t="shared" si="774"/>
        <v>0</v>
      </c>
      <c r="BB1757" s="171">
        <f>IF(AU1757&gt;0.1,(VLOOKUP(D1757,'P4 Destination'!$C$21:$M$176,3,0))*I1757,0)</f>
        <v>0</v>
      </c>
      <c r="BC1757" s="172">
        <f t="shared" si="775"/>
        <v>0</v>
      </c>
      <c r="BD1757" s="171">
        <f>(VLOOKUP($D1757,'P4 Destination'!$C$21:$M$176,4,0))*BC1757</f>
        <v>0</v>
      </c>
      <c r="BE1757" s="172">
        <f t="shared" si="776"/>
        <v>0</v>
      </c>
      <c r="BF1757" s="171">
        <f>(VLOOKUP($D1757,'P4 Destination'!$C$21:$M$176,5,0))*BE1757</f>
        <v>0</v>
      </c>
      <c r="BG1757" s="172">
        <f t="shared" si="777"/>
        <v>0</v>
      </c>
      <c r="BH1757" s="171">
        <f>(VLOOKUP($D1757,'P4 Destination'!$C$21:$M$176,6,0))*BG1757</f>
        <v>0</v>
      </c>
      <c r="BI1757" s="172">
        <f t="shared" si="778"/>
        <v>0</v>
      </c>
      <c r="BJ1757" s="171">
        <f>(VLOOKUP($D1757,'P4 Destination'!$C$21:$M$176,7,0))*BI1757</f>
        <v>0</v>
      </c>
      <c r="BK1757" s="172">
        <f t="shared" si="779"/>
        <v>0</v>
      </c>
      <c r="BL1757" s="171">
        <f>(VLOOKUP($D1757,'P4 Destination'!$C$21:$M$176,8,0))*BK1757</f>
        <v>0</v>
      </c>
      <c r="BM1757" s="172">
        <f t="shared" si="780"/>
        <v>60</v>
      </c>
      <c r="BN1757" s="171">
        <f>(VLOOKUP($D1757,'P4 Destination'!$C$21:$M$176,9,0))*BM1757</f>
        <v>0</v>
      </c>
      <c r="BO1757" s="154">
        <f t="shared" si="757"/>
        <v>1</v>
      </c>
      <c r="BP1757" s="171">
        <f>(VLOOKUP(D1757,'P4 Destination'!$C$21:$M$176,10,0))*K1757</f>
        <v>0</v>
      </c>
      <c r="BQ1757" s="171">
        <f>(VLOOKUP(D1757,'P4 Destination'!$C$21:$M$176,11,0))*J1757</f>
        <v>0</v>
      </c>
      <c r="BR1757" s="173">
        <f t="shared" si="781"/>
        <v>0</v>
      </c>
      <c r="BS1757" s="173">
        <f>(AV1757*2500)*'P6 Verzekering'!$E$11</f>
        <v>0</v>
      </c>
      <c r="BT1757" s="173">
        <f>(AW1757*2500)*'P6 Verzekering'!$E$12</f>
        <v>0</v>
      </c>
      <c r="BU1757" s="173">
        <f>(L1757*2500)*'P6 Verzekering'!$E$13</f>
        <v>0</v>
      </c>
      <c r="BV1757" s="173">
        <f t="shared" si="782"/>
        <v>0</v>
      </c>
      <c r="BW1757"/>
      <c r="BX1757"/>
    </row>
    <row r="1758" spans="1:76">
      <c r="A1758" s="152" t="s">
        <v>2943</v>
      </c>
      <c r="B1758" s="152" t="s">
        <v>137</v>
      </c>
      <c r="C1758" s="152" t="s">
        <v>136</v>
      </c>
      <c r="D1758" s="152" t="s">
        <v>219</v>
      </c>
      <c r="E1758" s="152" t="s">
        <v>219</v>
      </c>
      <c r="F1758" s="153">
        <f t="shared" si="784"/>
        <v>27</v>
      </c>
      <c r="G1758" s="154">
        <v>0</v>
      </c>
      <c r="H1758" s="154">
        <f>IFERROR(VLOOKUP(B1758,'P2 Origin'!$C$21:$Q$176,15,FALSE),0)</f>
        <v>0</v>
      </c>
      <c r="I1758" s="154">
        <f>IFERROR(VLOOKUP(D1758,'P4 Destination'!$C$21:$Q$176,15,FALSE),0)</f>
        <v>0</v>
      </c>
      <c r="J1758" s="155"/>
      <c r="K1758" s="155"/>
      <c r="L1758" s="156">
        <v>0</v>
      </c>
      <c r="M1758" s="155">
        <v>0</v>
      </c>
      <c r="N1758" s="155">
        <v>0</v>
      </c>
      <c r="O1758" s="157">
        <f t="shared" si="759"/>
        <v>0</v>
      </c>
      <c r="P1758" s="158">
        <f t="shared" si="760"/>
        <v>0</v>
      </c>
      <c r="Q1758" s="159">
        <f>IFERROR(VLOOKUP(N1758,'P1 Intra-Europees'!$A$15:$H$25,3,0),0)*P1758</f>
        <v>0</v>
      </c>
      <c r="R1758" s="160">
        <f t="shared" si="761"/>
        <v>0</v>
      </c>
      <c r="S1758" s="159">
        <f>IFERROR(VLOOKUP(N1758,'P1 Intra-Europees'!$A$15:$H$25,4,0),0)*R1758</f>
        <v>0</v>
      </c>
      <c r="T1758" s="160">
        <f t="shared" si="762"/>
        <v>0</v>
      </c>
      <c r="U1758" s="159">
        <f>IFERROR(VLOOKUP(N1758,'P1 Intra-Europees'!$A$15:$H$25,5,0),0)*T1758</f>
        <v>0</v>
      </c>
      <c r="V1758" s="160">
        <f t="shared" si="763"/>
        <v>0</v>
      </c>
      <c r="W1758" s="159">
        <f>IFERROR(VLOOKUP(N1758,'P1 Intra-Europees'!$A$15:$H$25,6,0),0)*V1758</f>
        <v>0</v>
      </c>
      <c r="X1758" s="160">
        <f t="shared" si="764"/>
        <v>0</v>
      </c>
      <c r="Y1758" s="159">
        <f>IFERROR(VLOOKUP(N1758,'P1 Intra-Europees'!$A$15:$H$25,7,0),0)*X1758</f>
        <v>0</v>
      </c>
      <c r="Z1758" s="161">
        <f t="shared" si="765"/>
        <v>0</v>
      </c>
      <c r="AA1758" s="162">
        <f>IFERROR(VLOOKUP(N1758,'P1 Intra-Europees'!$A$15:$H$25,8,0),0)*Z1758</f>
        <v>0</v>
      </c>
      <c r="AB1758" s="163">
        <f t="shared" si="766"/>
        <v>0</v>
      </c>
      <c r="AC1758" s="157" t="str">
        <f>VLOOKUP(B1758,'P2 Origin'!$C$21:$O$176,13,0)</f>
        <v>EUR</v>
      </c>
      <c r="AD1758" s="164">
        <f t="shared" si="767"/>
        <v>0</v>
      </c>
      <c r="AE1758" s="165">
        <f>IF(AU1758&gt;0.1,VLOOKUP(B1758,'P2 Origin'!$C$21:$M$176,3,0)*H1758,0)</f>
        <v>0</v>
      </c>
      <c r="AF1758" s="166">
        <f t="shared" si="768"/>
        <v>0</v>
      </c>
      <c r="AG1758" s="165">
        <f>(VLOOKUP(B1758,'P2 Origin'!$C$21:$M$176,4,0))*AF1758</f>
        <v>0</v>
      </c>
      <c r="AH1758" s="166">
        <f t="shared" si="769"/>
        <v>0</v>
      </c>
      <c r="AI1758" s="165">
        <f>(VLOOKUP(B1758,'P2 Origin'!$C$21:$M$176,5,0))*AH1758</f>
        <v>0</v>
      </c>
      <c r="AJ1758" s="166">
        <f t="shared" si="783"/>
        <v>0</v>
      </c>
      <c r="AK1758" s="165">
        <f>(VLOOKUP(B1758,'P2 Origin'!$C$21:$M$176,6,0))*AJ1758</f>
        <v>0</v>
      </c>
      <c r="AL1758" s="166">
        <f t="shared" si="770"/>
        <v>27</v>
      </c>
      <c r="AM1758" s="165">
        <f>(VLOOKUP($B1758,'P2 Origin'!$C$21:$M$176,7,0))*AL1758</f>
        <v>0</v>
      </c>
      <c r="AN1758" s="166">
        <f t="shared" si="771"/>
        <v>0</v>
      </c>
      <c r="AO1758" s="165">
        <f>(VLOOKUP($B1758,'P2 Origin'!$C$21:$M$176,8,0))*AN1758</f>
        <v>0</v>
      </c>
      <c r="AP1758" s="166">
        <f t="shared" si="772"/>
        <v>0</v>
      </c>
      <c r="AQ1758" s="165">
        <f>(VLOOKUP($B1758,'P2 Origin'!$C$21:$M$176,9,0))*AP1758</f>
        <v>0</v>
      </c>
      <c r="AR1758" s="155">
        <f t="shared" si="756"/>
        <v>0</v>
      </c>
      <c r="AS1758" s="164">
        <f>(VLOOKUP(B1758,'P2 Origin'!$C$21:$M$176,10,0))*K1758</f>
        <v>0</v>
      </c>
      <c r="AT1758" s="164">
        <f>(VLOOKUP(B1758,'P2 Origin'!$C$21:$M$176,11,0))*J1758</f>
        <v>0</v>
      </c>
      <c r="AU1758" s="167">
        <v>27</v>
      </c>
      <c r="AV1758" s="168">
        <v>27</v>
      </c>
      <c r="AW1758" s="169">
        <v>0</v>
      </c>
      <c r="AX1758" s="157">
        <f>IF(AU1758&gt;=0.1,'P3 Bureaumarge zee- en luchtvr.'!$D$12,0)</f>
        <v>0</v>
      </c>
      <c r="AY1758" s="163">
        <f t="shared" si="773"/>
        <v>0</v>
      </c>
      <c r="AZ1758" s="157" t="str">
        <f>VLOOKUP(D1758,'P4 Destination'!$C$21:$O$176,13,0)</f>
        <v>EUR</v>
      </c>
      <c r="BA1758" s="164">
        <f t="shared" si="774"/>
        <v>0</v>
      </c>
      <c r="BB1758" s="171">
        <f>IF(AU1758&gt;0.1,(VLOOKUP(D1758,'P4 Destination'!$C$21:$M$176,3,0))*I1758,0)</f>
        <v>0</v>
      </c>
      <c r="BC1758" s="172">
        <f t="shared" si="775"/>
        <v>0</v>
      </c>
      <c r="BD1758" s="171">
        <f>(VLOOKUP($D1758,'P4 Destination'!$C$21:$M$176,4,0))*BC1758</f>
        <v>0</v>
      </c>
      <c r="BE1758" s="172">
        <f t="shared" si="776"/>
        <v>0</v>
      </c>
      <c r="BF1758" s="171">
        <f>(VLOOKUP($D1758,'P4 Destination'!$C$21:$M$176,5,0))*BE1758</f>
        <v>0</v>
      </c>
      <c r="BG1758" s="172">
        <f t="shared" si="777"/>
        <v>0</v>
      </c>
      <c r="BH1758" s="171">
        <f>(VLOOKUP($D1758,'P4 Destination'!$C$21:$M$176,6,0))*BG1758</f>
        <v>0</v>
      </c>
      <c r="BI1758" s="172">
        <f t="shared" si="778"/>
        <v>27</v>
      </c>
      <c r="BJ1758" s="171">
        <f>(VLOOKUP($D1758,'P4 Destination'!$C$21:$M$176,7,0))*BI1758</f>
        <v>0</v>
      </c>
      <c r="BK1758" s="172">
        <f t="shared" si="779"/>
        <v>0</v>
      </c>
      <c r="BL1758" s="171">
        <f>(VLOOKUP($D1758,'P4 Destination'!$C$21:$M$176,8,0))*BK1758</f>
        <v>0</v>
      </c>
      <c r="BM1758" s="172">
        <f t="shared" si="780"/>
        <v>0</v>
      </c>
      <c r="BN1758" s="171">
        <f>(VLOOKUP($D1758,'P4 Destination'!$C$21:$M$176,9,0))*BM1758</f>
        <v>0</v>
      </c>
      <c r="BO1758" s="154">
        <f t="shared" si="757"/>
        <v>0</v>
      </c>
      <c r="BP1758" s="171">
        <f>(VLOOKUP(D1758,'P4 Destination'!$C$21:$M$176,10,0))*K1758</f>
        <v>0</v>
      </c>
      <c r="BQ1758" s="171">
        <f>(VLOOKUP(D1758,'P4 Destination'!$C$21:$M$176,11,0))*J1758</f>
        <v>0</v>
      </c>
      <c r="BR1758" s="173">
        <f t="shared" si="781"/>
        <v>0</v>
      </c>
      <c r="BS1758" s="173">
        <f>(AV1758*2500)*'P6 Verzekering'!$E$11</f>
        <v>0</v>
      </c>
      <c r="BT1758" s="173">
        <f>(AW1758*2500)*'P6 Verzekering'!$E$12</f>
        <v>0</v>
      </c>
      <c r="BU1758" s="173">
        <f>(L1758*2500)*'P6 Verzekering'!$E$13</f>
        <v>0</v>
      </c>
      <c r="BV1758" s="173">
        <f t="shared" si="782"/>
        <v>0</v>
      </c>
      <c r="BW1758"/>
      <c r="BX1758"/>
    </row>
    <row r="1759" spans="1:76">
      <c r="A1759" s="152" t="s">
        <v>2945</v>
      </c>
      <c r="B1759" s="152" t="s">
        <v>203</v>
      </c>
      <c r="C1759" s="152" t="s">
        <v>200</v>
      </c>
      <c r="D1759" s="152" t="s">
        <v>283</v>
      </c>
      <c r="E1759" s="152" t="s">
        <v>282</v>
      </c>
      <c r="F1759" s="153">
        <f t="shared" si="784"/>
        <v>57</v>
      </c>
      <c r="G1759" s="154">
        <v>1</v>
      </c>
      <c r="H1759" s="154">
        <f>IFERROR(VLOOKUP(B1759,'P2 Origin'!$C$21:$Q$176,15,FALSE),0)</f>
        <v>1</v>
      </c>
      <c r="I1759" s="154">
        <f>IFERROR(VLOOKUP(D1759,'P4 Destination'!$C$21:$Q$176,15,FALSE),0)</f>
        <v>1</v>
      </c>
      <c r="J1759" s="155"/>
      <c r="K1759" s="155">
        <v>1</v>
      </c>
      <c r="L1759" s="156">
        <v>0</v>
      </c>
      <c r="M1759" s="155">
        <v>0</v>
      </c>
      <c r="N1759" s="155">
        <v>0</v>
      </c>
      <c r="O1759" s="157">
        <f t="shared" si="759"/>
        <v>0</v>
      </c>
      <c r="P1759" s="158">
        <f t="shared" si="760"/>
        <v>0</v>
      </c>
      <c r="Q1759" s="159">
        <f>IFERROR(VLOOKUP(N1759,'P1 Intra-Europees'!$A$15:$H$25,3,0),0)*P1759</f>
        <v>0</v>
      </c>
      <c r="R1759" s="160">
        <f t="shared" si="761"/>
        <v>0</v>
      </c>
      <c r="S1759" s="159">
        <f>IFERROR(VLOOKUP(N1759,'P1 Intra-Europees'!$A$15:$H$25,4,0),0)*R1759</f>
        <v>0</v>
      </c>
      <c r="T1759" s="160">
        <f t="shared" si="762"/>
        <v>0</v>
      </c>
      <c r="U1759" s="159">
        <f>IFERROR(VLOOKUP(N1759,'P1 Intra-Europees'!$A$15:$H$25,5,0),0)*T1759</f>
        <v>0</v>
      </c>
      <c r="V1759" s="160">
        <f t="shared" si="763"/>
        <v>0</v>
      </c>
      <c r="W1759" s="159">
        <f>IFERROR(VLOOKUP(N1759,'P1 Intra-Europees'!$A$15:$H$25,6,0),0)*V1759</f>
        <v>0</v>
      </c>
      <c r="X1759" s="160">
        <f t="shared" si="764"/>
        <v>0</v>
      </c>
      <c r="Y1759" s="159">
        <f>IFERROR(VLOOKUP(N1759,'P1 Intra-Europees'!$A$15:$H$25,7,0),0)*X1759</f>
        <v>0</v>
      </c>
      <c r="Z1759" s="161">
        <f t="shared" si="765"/>
        <v>0</v>
      </c>
      <c r="AA1759" s="162">
        <f>IFERROR(VLOOKUP(N1759,'P1 Intra-Europees'!$A$15:$H$25,8,0),0)*Z1759</f>
        <v>0</v>
      </c>
      <c r="AB1759" s="163">
        <f t="shared" si="766"/>
        <v>0</v>
      </c>
      <c r="AC1759" s="157" t="str">
        <f>VLOOKUP(B1759,'P2 Origin'!$C$21:$O$176,13,0)</f>
        <v>EUR</v>
      </c>
      <c r="AD1759" s="164">
        <f t="shared" si="767"/>
        <v>0</v>
      </c>
      <c r="AE1759" s="165">
        <f>IF(AU1759&gt;0.1,VLOOKUP(B1759,'P2 Origin'!$C$21:$M$176,3,0)*H1759,0)</f>
        <v>0</v>
      </c>
      <c r="AF1759" s="166">
        <f t="shared" si="768"/>
        <v>0</v>
      </c>
      <c r="AG1759" s="165">
        <f>(VLOOKUP(B1759,'P2 Origin'!$C$21:$M$176,4,0))*AF1759</f>
        <v>0</v>
      </c>
      <c r="AH1759" s="166">
        <f t="shared" si="769"/>
        <v>0</v>
      </c>
      <c r="AI1759" s="165">
        <f>(VLOOKUP(B1759,'P2 Origin'!$C$21:$M$176,5,0))*AH1759</f>
        <v>0</v>
      </c>
      <c r="AJ1759" s="166">
        <f t="shared" si="783"/>
        <v>0</v>
      </c>
      <c r="AK1759" s="165">
        <f>(VLOOKUP(B1759,'P2 Origin'!$C$21:$M$176,6,0))*AJ1759</f>
        <v>0</v>
      </c>
      <c r="AL1759" s="166">
        <f t="shared" si="770"/>
        <v>0</v>
      </c>
      <c r="AM1759" s="165">
        <f>(VLOOKUP($B1759,'P2 Origin'!$C$21:$M$176,7,0))*AL1759</f>
        <v>0</v>
      </c>
      <c r="AN1759" s="166">
        <f t="shared" si="771"/>
        <v>0</v>
      </c>
      <c r="AO1759" s="165">
        <f>(VLOOKUP($B1759,'P2 Origin'!$C$21:$M$176,8,0))*AN1759</f>
        <v>0</v>
      </c>
      <c r="AP1759" s="166">
        <f t="shared" si="772"/>
        <v>57</v>
      </c>
      <c r="AQ1759" s="165">
        <f>(VLOOKUP($B1759,'P2 Origin'!$C$21:$M$176,9,0))*AP1759</f>
        <v>0</v>
      </c>
      <c r="AR1759" s="155">
        <f t="shared" si="756"/>
        <v>1</v>
      </c>
      <c r="AS1759" s="164">
        <f>(VLOOKUP(B1759,'P2 Origin'!$C$21:$M$176,10,0))*K1759</f>
        <v>0</v>
      </c>
      <c r="AT1759" s="164">
        <f>(VLOOKUP(B1759,'P2 Origin'!$C$21:$M$176,11,0))*J1759</f>
        <v>0</v>
      </c>
      <c r="AU1759" s="167">
        <v>57</v>
      </c>
      <c r="AV1759" s="168">
        <v>57</v>
      </c>
      <c r="AW1759" s="169">
        <v>0</v>
      </c>
      <c r="AX1759" s="170">
        <f>IF(AU1759&gt;=0.1,'P3 Bureaumarge zee- en luchtvr.'!$D$12,0)</f>
        <v>0</v>
      </c>
      <c r="AY1759" s="163">
        <f t="shared" si="773"/>
        <v>0</v>
      </c>
      <c r="AZ1759" s="157" t="str">
        <f>VLOOKUP(D1759,'P4 Destination'!$C$21:$O$176,13,0)</f>
        <v>USD</v>
      </c>
      <c r="BA1759" s="164">
        <f t="shared" si="774"/>
        <v>0</v>
      </c>
      <c r="BB1759" s="171">
        <f>IF(AU1759&gt;0.1,(VLOOKUP(D1759,'P4 Destination'!$C$21:$M$176,3,0))*I1759,0)</f>
        <v>0</v>
      </c>
      <c r="BC1759" s="172">
        <f t="shared" si="775"/>
        <v>0</v>
      </c>
      <c r="BD1759" s="171">
        <f>(VLOOKUP($D1759,'P4 Destination'!$C$21:$M$176,4,0))*BC1759</f>
        <v>0</v>
      </c>
      <c r="BE1759" s="172">
        <f t="shared" si="776"/>
        <v>0</v>
      </c>
      <c r="BF1759" s="171">
        <f>(VLOOKUP($D1759,'P4 Destination'!$C$21:$M$176,5,0))*BE1759</f>
        <v>0</v>
      </c>
      <c r="BG1759" s="172">
        <f t="shared" si="777"/>
        <v>0</v>
      </c>
      <c r="BH1759" s="171">
        <f>(VLOOKUP($D1759,'P4 Destination'!$C$21:$M$176,6,0))*BG1759</f>
        <v>0</v>
      </c>
      <c r="BI1759" s="172">
        <f t="shared" si="778"/>
        <v>0</v>
      </c>
      <c r="BJ1759" s="171">
        <f>(VLOOKUP($D1759,'P4 Destination'!$C$21:$M$176,7,0))*BI1759</f>
        <v>0</v>
      </c>
      <c r="BK1759" s="172">
        <f t="shared" si="779"/>
        <v>0</v>
      </c>
      <c r="BL1759" s="171">
        <f>(VLOOKUP($D1759,'P4 Destination'!$C$21:$M$176,8,0))*BK1759</f>
        <v>0</v>
      </c>
      <c r="BM1759" s="172">
        <f t="shared" si="780"/>
        <v>57</v>
      </c>
      <c r="BN1759" s="171">
        <f>(VLOOKUP($D1759,'P4 Destination'!$C$21:$M$176,9,0))*BM1759</f>
        <v>0</v>
      </c>
      <c r="BO1759" s="154">
        <f t="shared" si="757"/>
        <v>1</v>
      </c>
      <c r="BP1759" s="171">
        <f>(VLOOKUP(D1759,'P4 Destination'!$C$21:$M$176,10,0))*K1759</f>
        <v>0</v>
      </c>
      <c r="BQ1759" s="171">
        <f>(VLOOKUP(D1759,'P4 Destination'!$C$21:$M$176,11,0))*J1759</f>
        <v>0</v>
      </c>
      <c r="BR1759" s="173">
        <f t="shared" si="781"/>
        <v>0</v>
      </c>
      <c r="BS1759" s="173">
        <f>(AV1759*2500)*'P6 Verzekering'!$E$11</f>
        <v>0</v>
      </c>
      <c r="BT1759" s="173">
        <f>(AW1759*2500)*'P6 Verzekering'!$E$12</f>
        <v>0</v>
      </c>
      <c r="BU1759" s="173">
        <f>(L1759*2500)*'P6 Verzekering'!$E$13</f>
        <v>0</v>
      </c>
      <c r="BV1759" s="173">
        <f t="shared" si="782"/>
        <v>0</v>
      </c>
      <c r="BW1759"/>
      <c r="BX1759"/>
    </row>
    <row r="1760" spans="1:76">
      <c r="A1760" s="152" t="s">
        <v>2947</v>
      </c>
      <c r="B1760" s="152" t="s">
        <v>203</v>
      </c>
      <c r="C1760" s="152" t="s">
        <v>200</v>
      </c>
      <c r="D1760" s="152" t="s">
        <v>368</v>
      </c>
      <c r="E1760" s="152" t="s">
        <v>367</v>
      </c>
      <c r="F1760" s="153">
        <f t="shared" si="784"/>
        <v>30</v>
      </c>
      <c r="G1760" s="154">
        <v>1</v>
      </c>
      <c r="H1760" s="154">
        <f>IFERROR(VLOOKUP(B1760,'P2 Origin'!$C$21:$Q$176,15,FALSE),0)</f>
        <v>1</v>
      </c>
      <c r="I1760" s="154">
        <f>IFERROR(VLOOKUP(D1760,'P4 Destination'!$C$21:$Q$176,15,FALSE),0)</f>
        <v>1</v>
      </c>
      <c r="J1760" s="155"/>
      <c r="K1760" s="155">
        <v>1</v>
      </c>
      <c r="L1760" s="156">
        <v>0</v>
      </c>
      <c r="M1760" s="155">
        <v>0</v>
      </c>
      <c r="N1760" s="155">
        <v>0</v>
      </c>
      <c r="O1760" s="157">
        <f t="shared" si="759"/>
        <v>0</v>
      </c>
      <c r="P1760" s="158">
        <f t="shared" si="760"/>
        <v>0</v>
      </c>
      <c r="Q1760" s="159">
        <f>IFERROR(VLOOKUP(N1760,'P1 Intra-Europees'!$A$15:$H$25,3,0),0)*P1760</f>
        <v>0</v>
      </c>
      <c r="R1760" s="160">
        <f t="shared" si="761"/>
        <v>0</v>
      </c>
      <c r="S1760" s="159">
        <f>IFERROR(VLOOKUP(N1760,'P1 Intra-Europees'!$A$15:$H$25,4,0),0)*R1760</f>
        <v>0</v>
      </c>
      <c r="T1760" s="160">
        <f t="shared" si="762"/>
        <v>0</v>
      </c>
      <c r="U1760" s="159">
        <f>IFERROR(VLOOKUP(N1760,'P1 Intra-Europees'!$A$15:$H$25,5,0),0)*T1760</f>
        <v>0</v>
      </c>
      <c r="V1760" s="160">
        <f t="shared" si="763"/>
        <v>0</v>
      </c>
      <c r="W1760" s="159">
        <f>IFERROR(VLOOKUP(N1760,'P1 Intra-Europees'!$A$15:$H$25,6,0),0)*V1760</f>
        <v>0</v>
      </c>
      <c r="X1760" s="160">
        <f t="shared" si="764"/>
        <v>0</v>
      </c>
      <c r="Y1760" s="159">
        <f>IFERROR(VLOOKUP(N1760,'P1 Intra-Europees'!$A$15:$H$25,7,0),0)*X1760</f>
        <v>0</v>
      </c>
      <c r="Z1760" s="161">
        <f t="shared" si="765"/>
        <v>0</v>
      </c>
      <c r="AA1760" s="162">
        <f>IFERROR(VLOOKUP(N1760,'P1 Intra-Europees'!$A$15:$H$25,8,0),0)*Z1760</f>
        <v>0</v>
      </c>
      <c r="AB1760" s="163">
        <f t="shared" si="766"/>
        <v>0</v>
      </c>
      <c r="AC1760" s="157" t="str">
        <f>VLOOKUP(B1760,'P2 Origin'!$C$21:$O$176,13,0)</f>
        <v>EUR</v>
      </c>
      <c r="AD1760" s="164">
        <f t="shared" si="767"/>
        <v>0</v>
      </c>
      <c r="AE1760" s="165">
        <f>IF(AU1760&gt;0.1,VLOOKUP(B1760,'P2 Origin'!$C$21:$M$176,3,0)*H1760,0)</f>
        <v>0</v>
      </c>
      <c r="AF1760" s="166">
        <f t="shared" si="768"/>
        <v>0</v>
      </c>
      <c r="AG1760" s="165">
        <f>(VLOOKUP(B1760,'P2 Origin'!$C$21:$M$176,4,0))*AF1760</f>
        <v>0</v>
      </c>
      <c r="AH1760" s="166">
        <f t="shared" si="769"/>
        <v>0</v>
      </c>
      <c r="AI1760" s="165">
        <f>(VLOOKUP(B1760,'P2 Origin'!$C$21:$M$176,5,0))*AH1760</f>
        <v>0</v>
      </c>
      <c r="AJ1760" s="166">
        <f t="shared" si="783"/>
        <v>0</v>
      </c>
      <c r="AK1760" s="165">
        <f>(VLOOKUP(B1760,'P2 Origin'!$C$21:$M$176,6,0))*AJ1760</f>
        <v>0</v>
      </c>
      <c r="AL1760" s="166">
        <f t="shared" si="770"/>
        <v>30</v>
      </c>
      <c r="AM1760" s="165">
        <f>(VLOOKUP($B1760,'P2 Origin'!$C$21:$M$176,7,0))*AL1760</f>
        <v>0</v>
      </c>
      <c r="AN1760" s="166">
        <f t="shared" si="771"/>
        <v>0</v>
      </c>
      <c r="AO1760" s="165">
        <f>(VLOOKUP($B1760,'P2 Origin'!$C$21:$M$176,8,0))*AN1760</f>
        <v>0</v>
      </c>
      <c r="AP1760" s="166">
        <f t="shared" si="772"/>
        <v>0</v>
      </c>
      <c r="AQ1760" s="165">
        <f>(VLOOKUP($B1760,'P2 Origin'!$C$21:$M$176,9,0))*AP1760</f>
        <v>0</v>
      </c>
      <c r="AR1760" s="155">
        <f t="shared" si="756"/>
        <v>1</v>
      </c>
      <c r="AS1760" s="164">
        <f>(VLOOKUP(B1760,'P2 Origin'!$C$21:$M$176,10,0))*K1760</f>
        <v>0</v>
      </c>
      <c r="AT1760" s="164">
        <f>(VLOOKUP(B1760,'P2 Origin'!$C$21:$M$176,11,0))*J1760</f>
        <v>0</v>
      </c>
      <c r="AU1760" s="167">
        <v>30</v>
      </c>
      <c r="AV1760" s="168">
        <v>30</v>
      </c>
      <c r="AW1760" s="169">
        <v>0</v>
      </c>
      <c r="AX1760" s="170">
        <f>IF(AU1760&gt;=0.1,'P3 Bureaumarge zee- en luchtvr.'!$D$12,0)</f>
        <v>0</v>
      </c>
      <c r="AY1760" s="163">
        <f t="shared" si="773"/>
        <v>0</v>
      </c>
      <c r="AZ1760" s="157" t="str">
        <f>VLOOKUP(D1760,'P4 Destination'!$C$21:$O$176,13,0)</f>
        <v>USD</v>
      </c>
      <c r="BA1760" s="164">
        <f t="shared" si="774"/>
        <v>0</v>
      </c>
      <c r="BB1760" s="171">
        <f>IF(AU1760&gt;0.1,(VLOOKUP(D1760,'P4 Destination'!$C$21:$M$176,3,0))*I1760,0)</f>
        <v>0</v>
      </c>
      <c r="BC1760" s="172">
        <f t="shared" si="775"/>
        <v>0</v>
      </c>
      <c r="BD1760" s="171">
        <f>(VLOOKUP($D1760,'P4 Destination'!$C$21:$M$176,4,0))*BC1760</f>
        <v>0</v>
      </c>
      <c r="BE1760" s="172">
        <f t="shared" si="776"/>
        <v>0</v>
      </c>
      <c r="BF1760" s="171">
        <f>(VLOOKUP($D1760,'P4 Destination'!$C$21:$M$176,5,0))*BE1760</f>
        <v>0</v>
      </c>
      <c r="BG1760" s="172">
        <f t="shared" si="777"/>
        <v>0</v>
      </c>
      <c r="BH1760" s="171">
        <f>(VLOOKUP($D1760,'P4 Destination'!$C$21:$M$176,6,0))*BG1760</f>
        <v>0</v>
      </c>
      <c r="BI1760" s="172">
        <f t="shared" si="778"/>
        <v>30</v>
      </c>
      <c r="BJ1760" s="171">
        <f>(VLOOKUP($D1760,'P4 Destination'!$C$21:$M$176,7,0))*BI1760</f>
        <v>0</v>
      </c>
      <c r="BK1760" s="172">
        <f t="shared" si="779"/>
        <v>0</v>
      </c>
      <c r="BL1760" s="171">
        <f>(VLOOKUP($D1760,'P4 Destination'!$C$21:$M$176,8,0))*BK1760</f>
        <v>0</v>
      </c>
      <c r="BM1760" s="172">
        <f t="shared" si="780"/>
        <v>0</v>
      </c>
      <c r="BN1760" s="171">
        <f>(VLOOKUP($D1760,'P4 Destination'!$C$21:$M$176,9,0))*BM1760</f>
        <v>0</v>
      </c>
      <c r="BO1760" s="154">
        <f t="shared" si="757"/>
        <v>1</v>
      </c>
      <c r="BP1760" s="171">
        <f>(VLOOKUP(D1760,'P4 Destination'!$C$21:$M$176,10,0))*K1760</f>
        <v>0</v>
      </c>
      <c r="BQ1760" s="171">
        <f>(VLOOKUP(D1760,'P4 Destination'!$C$21:$M$176,11,0))*J1760</f>
        <v>0</v>
      </c>
      <c r="BR1760" s="173">
        <f t="shared" si="781"/>
        <v>0</v>
      </c>
      <c r="BS1760" s="173">
        <f>(AV1760*2500)*'P6 Verzekering'!$E$11</f>
        <v>0</v>
      </c>
      <c r="BT1760" s="173">
        <f>(AW1760*2500)*'P6 Verzekering'!$E$12</f>
        <v>0</v>
      </c>
      <c r="BU1760" s="173">
        <f>(L1760*2500)*'P6 Verzekering'!$E$13</f>
        <v>0</v>
      </c>
      <c r="BV1760" s="173">
        <f t="shared" si="782"/>
        <v>0</v>
      </c>
      <c r="BW1760"/>
      <c r="BX1760"/>
    </row>
    <row r="1761" spans="1:76">
      <c r="A1761" s="152" t="s">
        <v>2948</v>
      </c>
      <c r="B1761" s="152" t="s">
        <v>203</v>
      </c>
      <c r="C1761" s="152" t="s">
        <v>200</v>
      </c>
      <c r="D1761" s="152" t="s">
        <v>219</v>
      </c>
      <c r="E1761" s="152" t="s">
        <v>219</v>
      </c>
      <c r="F1761" s="153">
        <f t="shared" si="784"/>
        <v>1</v>
      </c>
      <c r="G1761" s="154">
        <v>0</v>
      </c>
      <c r="H1761" s="154">
        <f>IFERROR(VLOOKUP(B1761,'P2 Origin'!$C$21:$Q$176,15,FALSE),0)</f>
        <v>1</v>
      </c>
      <c r="I1761" s="154">
        <f>IFERROR(VLOOKUP(D1761,'P4 Destination'!$C$21:$Q$176,15,FALSE),0)</f>
        <v>0</v>
      </c>
      <c r="J1761" s="155"/>
      <c r="K1761" s="155"/>
      <c r="L1761" s="156">
        <v>0</v>
      </c>
      <c r="M1761" s="155">
        <v>0</v>
      </c>
      <c r="N1761" s="155">
        <v>0</v>
      </c>
      <c r="O1761" s="157">
        <f t="shared" si="759"/>
        <v>0</v>
      </c>
      <c r="P1761" s="158">
        <f t="shared" si="760"/>
        <v>0</v>
      </c>
      <c r="Q1761" s="159">
        <f>IFERROR(VLOOKUP(N1761,'P1 Intra-Europees'!$A$15:$H$25,3,0),0)*P1761</f>
        <v>0</v>
      </c>
      <c r="R1761" s="160">
        <f t="shared" si="761"/>
        <v>0</v>
      </c>
      <c r="S1761" s="159">
        <f>IFERROR(VLOOKUP(N1761,'P1 Intra-Europees'!$A$15:$H$25,4,0),0)*R1761</f>
        <v>0</v>
      </c>
      <c r="T1761" s="160">
        <f t="shared" si="762"/>
        <v>0</v>
      </c>
      <c r="U1761" s="159">
        <f>IFERROR(VLOOKUP(N1761,'P1 Intra-Europees'!$A$15:$H$25,5,0),0)*T1761</f>
        <v>0</v>
      </c>
      <c r="V1761" s="160">
        <f t="shared" si="763"/>
        <v>0</v>
      </c>
      <c r="W1761" s="159">
        <f>IFERROR(VLOOKUP(N1761,'P1 Intra-Europees'!$A$15:$H$25,6,0),0)*V1761</f>
        <v>0</v>
      </c>
      <c r="X1761" s="160">
        <f t="shared" si="764"/>
        <v>0</v>
      </c>
      <c r="Y1761" s="159">
        <f>IFERROR(VLOOKUP(N1761,'P1 Intra-Europees'!$A$15:$H$25,7,0),0)*X1761</f>
        <v>0</v>
      </c>
      <c r="Z1761" s="161">
        <f t="shared" si="765"/>
        <v>0</v>
      </c>
      <c r="AA1761" s="162">
        <f>IFERROR(VLOOKUP(N1761,'P1 Intra-Europees'!$A$15:$H$25,8,0),0)*Z1761</f>
        <v>0</v>
      </c>
      <c r="AB1761" s="163">
        <f t="shared" si="766"/>
        <v>0</v>
      </c>
      <c r="AC1761" s="157" t="str">
        <f>VLOOKUP(B1761,'P2 Origin'!$C$21:$O$176,13,0)</f>
        <v>EUR</v>
      </c>
      <c r="AD1761" s="164">
        <f t="shared" si="767"/>
        <v>0</v>
      </c>
      <c r="AE1761" s="165">
        <f>IF(AU1761&gt;0.1,VLOOKUP(B1761,'P2 Origin'!$C$21:$M$176,3,0)*H1761,0)</f>
        <v>0</v>
      </c>
      <c r="AF1761" s="166">
        <f t="shared" si="768"/>
        <v>1</v>
      </c>
      <c r="AG1761" s="165">
        <f>(VLOOKUP(B1761,'P2 Origin'!$C$21:$M$176,4,0))*AF1761</f>
        <v>0</v>
      </c>
      <c r="AH1761" s="166">
        <f t="shared" si="769"/>
        <v>0</v>
      </c>
      <c r="AI1761" s="165">
        <f>(VLOOKUP(B1761,'P2 Origin'!$C$21:$M$176,5,0))*AH1761</f>
        <v>0</v>
      </c>
      <c r="AJ1761" s="166">
        <f t="shared" si="783"/>
        <v>0</v>
      </c>
      <c r="AK1761" s="165">
        <f>(VLOOKUP(B1761,'P2 Origin'!$C$21:$M$176,6,0))*AJ1761</f>
        <v>0</v>
      </c>
      <c r="AL1761" s="166">
        <f t="shared" si="770"/>
        <v>0</v>
      </c>
      <c r="AM1761" s="165">
        <f>(VLOOKUP($B1761,'P2 Origin'!$C$21:$M$176,7,0))*AL1761</f>
        <v>0</v>
      </c>
      <c r="AN1761" s="166">
        <f t="shared" si="771"/>
        <v>0</v>
      </c>
      <c r="AO1761" s="165">
        <f>(VLOOKUP($B1761,'P2 Origin'!$C$21:$M$176,8,0))*AN1761</f>
        <v>0</v>
      </c>
      <c r="AP1761" s="166">
        <f t="shared" si="772"/>
        <v>0</v>
      </c>
      <c r="AQ1761" s="165">
        <f>(VLOOKUP($B1761,'P2 Origin'!$C$21:$M$176,9,0))*AP1761</f>
        <v>0</v>
      </c>
      <c r="AR1761" s="155">
        <f t="shared" si="756"/>
        <v>0</v>
      </c>
      <c r="AS1761" s="164">
        <f>(VLOOKUP(B1761,'P2 Origin'!$C$21:$M$176,10,0))*K1761</f>
        <v>0</v>
      </c>
      <c r="AT1761" s="164">
        <f>(VLOOKUP(B1761,'P2 Origin'!$C$21:$M$176,11,0))*J1761</f>
        <v>0</v>
      </c>
      <c r="AU1761" s="167">
        <v>1</v>
      </c>
      <c r="AV1761" s="168">
        <v>0</v>
      </c>
      <c r="AW1761" s="169">
        <v>1</v>
      </c>
      <c r="AX1761" s="170">
        <f>IF(AU1761&gt;=0.1,'P3 Bureaumarge zee- en luchtvr.'!$D$12,0)</f>
        <v>0</v>
      </c>
      <c r="AY1761" s="163">
        <f t="shared" si="773"/>
        <v>0</v>
      </c>
      <c r="AZ1761" s="157" t="str">
        <f>VLOOKUP(D1761,'P4 Destination'!$C$21:$O$176,13,0)</f>
        <v>EUR</v>
      </c>
      <c r="BA1761" s="164">
        <f t="shared" si="774"/>
        <v>0</v>
      </c>
      <c r="BB1761" s="171">
        <f>IF(AU1761&gt;0.1,(VLOOKUP(D1761,'P4 Destination'!$C$21:$M$176,3,0))*I1761,0)</f>
        <v>0</v>
      </c>
      <c r="BC1761" s="172">
        <f t="shared" si="775"/>
        <v>1</v>
      </c>
      <c r="BD1761" s="171">
        <f>(VLOOKUP($D1761,'P4 Destination'!$C$21:$M$176,4,0))*BC1761</f>
        <v>0</v>
      </c>
      <c r="BE1761" s="172">
        <f t="shared" si="776"/>
        <v>0</v>
      </c>
      <c r="BF1761" s="171">
        <f>(VLOOKUP($D1761,'P4 Destination'!$C$21:$M$176,5,0))*BE1761</f>
        <v>0</v>
      </c>
      <c r="BG1761" s="172">
        <f t="shared" si="777"/>
        <v>0</v>
      </c>
      <c r="BH1761" s="171">
        <f>(VLOOKUP($D1761,'P4 Destination'!$C$21:$M$176,6,0))*BG1761</f>
        <v>0</v>
      </c>
      <c r="BI1761" s="172">
        <f t="shared" si="778"/>
        <v>0</v>
      </c>
      <c r="BJ1761" s="171">
        <f>(VLOOKUP($D1761,'P4 Destination'!$C$21:$M$176,7,0))*BI1761</f>
        <v>0</v>
      </c>
      <c r="BK1761" s="172">
        <f t="shared" si="779"/>
        <v>0</v>
      </c>
      <c r="BL1761" s="171">
        <f>(VLOOKUP($D1761,'P4 Destination'!$C$21:$M$176,8,0))*BK1761</f>
        <v>0</v>
      </c>
      <c r="BM1761" s="172">
        <f t="shared" si="780"/>
        <v>0</v>
      </c>
      <c r="BN1761" s="171">
        <f>(VLOOKUP($D1761,'P4 Destination'!$C$21:$M$176,9,0))*BM1761</f>
        <v>0</v>
      </c>
      <c r="BO1761" s="154">
        <f t="shared" si="757"/>
        <v>0</v>
      </c>
      <c r="BP1761" s="171">
        <f>(VLOOKUP(D1761,'P4 Destination'!$C$21:$M$176,10,0))*K1761</f>
        <v>0</v>
      </c>
      <c r="BQ1761" s="171">
        <f>(VLOOKUP(D1761,'P4 Destination'!$C$21:$M$176,11,0))*J1761</f>
        <v>0</v>
      </c>
      <c r="BR1761" s="173">
        <f t="shared" si="781"/>
        <v>0</v>
      </c>
      <c r="BS1761" s="173">
        <f>(AV1761*2500)*'P6 Verzekering'!$E$11</f>
        <v>0</v>
      </c>
      <c r="BT1761" s="173">
        <f>(AW1761*2500)*'P6 Verzekering'!$E$12</f>
        <v>0</v>
      </c>
      <c r="BU1761" s="173">
        <f>(L1761*2500)*'P6 Verzekering'!$E$13</f>
        <v>0</v>
      </c>
      <c r="BV1761" s="173">
        <f t="shared" si="782"/>
        <v>0</v>
      </c>
      <c r="BW1761"/>
      <c r="BX1761"/>
    </row>
    <row r="1762" spans="1:76">
      <c r="A1762" s="152" t="s">
        <v>2955</v>
      </c>
      <c r="B1762" s="152" t="s">
        <v>203</v>
      </c>
      <c r="C1762" s="152" t="s">
        <v>200</v>
      </c>
      <c r="D1762" s="152" t="s">
        <v>219</v>
      </c>
      <c r="E1762" s="152" t="s">
        <v>219</v>
      </c>
      <c r="F1762" s="153">
        <f t="shared" si="784"/>
        <v>22</v>
      </c>
      <c r="G1762" s="154">
        <v>1</v>
      </c>
      <c r="H1762" s="154">
        <f>IFERROR(VLOOKUP(B1762,'P2 Origin'!$C$21:$Q$176,15,FALSE),0)</f>
        <v>1</v>
      </c>
      <c r="I1762" s="154">
        <f>IFERROR(VLOOKUP(D1762,'P4 Destination'!$C$21:$Q$176,15,FALSE),0)</f>
        <v>0</v>
      </c>
      <c r="J1762" s="155"/>
      <c r="K1762" s="155">
        <v>1</v>
      </c>
      <c r="L1762" s="156">
        <v>0</v>
      </c>
      <c r="M1762" s="155">
        <v>0</v>
      </c>
      <c r="N1762" s="155">
        <v>0</v>
      </c>
      <c r="O1762" s="157">
        <f t="shared" si="759"/>
        <v>0</v>
      </c>
      <c r="P1762" s="158">
        <f t="shared" si="760"/>
        <v>0</v>
      </c>
      <c r="Q1762" s="159">
        <f>IFERROR(VLOOKUP(N1762,'P1 Intra-Europees'!$A$15:$H$25,3,0),0)*P1762</f>
        <v>0</v>
      </c>
      <c r="R1762" s="160">
        <f t="shared" si="761"/>
        <v>0</v>
      </c>
      <c r="S1762" s="159">
        <f>IFERROR(VLOOKUP(N1762,'P1 Intra-Europees'!$A$15:$H$25,4,0),0)*R1762</f>
        <v>0</v>
      </c>
      <c r="T1762" s="160">
        <f t="shared" si="762"/>
        <v>0</v>
      </c>
      <c r="U1762" s="159">
        <f>IFERROR(VLOOKUP(N1762,'P1 Intra-Europees'!$A$15:$H$25,5,0),0)*T1762</f>
        <v>0</v>
      </c>
      <c r="V1762" s="160">
        <f t="shared" si="763"/>
        <v>0</v>
      </c>
      <c r="W1762" s="159">
        <f>IFERROR(VLOOKUP(N1762,'P1 Intra-Europees'!$A$15:$H$25,6,0),0)*V1762</f>
        <v>0</v>
      </c>
      <c r="X1762" s="160">
        <f t="shared" si="764"/>
        <v>0</v>
      </c>
      <c r="Y1762" s="159">
        <f>IFERROR(VLOOKUP(N1762,'P1 Intra-Europees'!$A$15:$H$25,7,0),0)*X1762</f>
        <v>0</v>
      </c>
      <c r="Z1762" s="161">
        <f t="shared" si="765"/>
        <v>0</v>
      </c>
      <c r="AA1762" s="162">
        <f>IFERROR(VLOOKUP(N1762,'P1 Intra-Europees'!$A$15:$H$25,8,0),0)*Z1762</f>
        <v>0</v>
      </c>
      <c r="AB1762" s="163">
        <f t="shared" si="766"/>
        <v>0</v>
      </c>
      <c r="AC1762" s="157" t="str">
        <f>VLOOKUP(B1762,'P2 Origin'!$C$21:$O$176,13,0)</f>
        <v>EUR</v>
      </c>
      <c r="AD1762" s="164">
        <f t="shared" si="767"/>
        <v>0</v>
      </c>
      <c r="AE1762" s="165">
        <f>IF(AU1762&gt;0.1,VLOOKUP(B1762,'P2 Origin'!$C$21:$M$176,3,0)*H1762,0)</f>
        <v>0</v>
      </c>
      <c r="AF1762" s="166">
        <f t="shared" si="768"/>
        <v>0</v>
      </c>
      <c r="AG1762" s="165">
        <f>(VLOOKUP(B1762,'P2 Origin'!$C$21:$M$176,4,0))*AF1762</f>
        <v>0</v>
      </c>
      <c r="AH1762" s="166">
        <f t="shared" si="769"/>
        <v>0</v>
      </c>
      <c r="AI1762" s="165">
        <f>(VLOOKUP(B1762,'P2 Origin'!$C$21:$M$176,5,0))*AH1762</f>
        <v>0</v>
      </c>
      <c r="AJ1762" s="166">
        <f t="shared" si="783"/>
        <v>22</v>
      </c>
      <c r="AK1762" s="165">
        <f>(VLOOKUP(B1762,'P2 Origin'!$C$21:$M$176,6,0))*AJ1762</f>
        <v>0</v>
      </c>
      <c r="AL1762" s="166">
        <f t="shared" si="770"/>
        <v>0</v>
      </c>
      <c r="AM1762" s="165">
        <f>(VLOOKUP($B1762,'P2 Origin'!$C$21:$M$176,7,0))*AL1762</f>
        <v>0</v>
      </c>
      <c r="AN1762" s="166">
        <f t="shared" si="771"/>
        <v>0</v>
      </c>
      <c r="AO1762" s="165">
        <f>(VLOOKUP($B1762,'P2 Origin'!$C$21:$M$176,8,0))*AN1762</f>
        <v>0</v>
      </c>
      <c r="AP1762" s="166">
        <f t="shared" si="772"/>
        <v>0</v>
      </c>
      <c r="AQ1762" s="165">
        <f>(VLOOKUP($B1762,'P2 Origin'!$C$21:$M$176,9,0))*AP1762</f>
        <v>0</v>
      </c>
      <c r="AR1762" s="155">
        <f t="shared" si="756"/>
        <v>1</v>
      </c>
      <c r="AS1762" s="164">
        <f>(VLOOKUP(B1762,'P2 Origin'!$C$21:$M$176,10,0))*K1762</f>
        <v>0</v>
      </c>
      <c r="AT1762" s="164">
        <f>(VLOOKUP(B1762,'P2 Origin'!$C$21:$M$176,11,0))*J1762</f>
        <v>0</v>
      </c>
      <c r="AU1762" s="167">
        <v>22</v>
      </c>
      <c r="AV1762" s="168">
        <v>22</v>
      </c>
      <c r="AW1762" s="169">
        <v>0</v>
      </c>
      <c r="AX1762" s="170">
        <f>IF(AU1762&gt;=0.1,'P3 Bureaumarge zee- en luchtvr.'!$D$12,0)</f>
        <v>0</v>
      </c>
      <c r="AY1762" s="163">
        <f t="shared" si="773"/>
        <v>0</v>
      </c>
      <c r="AZ1762" s="157" t="str">
        <f>VLOOKUP(D1762,'P4 Destination'!$C$21:$O$176,13,0)</f>
        <v>EUR</v>
      </c>
      <c r="BA1762" s="164">
        <f t="shared" si="774"/>
        <v>0</v>
      </c>
      <c r="BB1762" s="171">
        <f>IF(AU1762&gt;0.1,(VLOOKUP(D1762,'P4 Destination'!$C$21:$M$176,3,0))*I1762,0)</f>
        <v>0</v>
      </c>
      <c r="BC1762" s="172">
        <f t="shared" si="775"/>
        <v>0</v>
      </c>
      <c r="BD1762" s="171">
        <f>(VLOOKUP($D1762,'P4 Destination'!$C$21:$M$176,4,0))*BC1762</f>
        <v>0</v>
      </c>
      <c r="BE1762" s="172">
        <f t="shared" si="776"/>
        <v>0</v>
      </c>
      <c r="BF1762" s="171">
        <f>(VLOOKUP($D1762,'P4 Destination'!$C$21:$M$176,5,0))*BE1762</f>
        <v>0</v>
      </c>
      <c r="BG1762" s="172">
        <f t="shared" si="777"/>
        <v>22</v>
      </c>
      <c r="BH1762" s="171">
        <f>(VLOOKUP($D1762,'P4 Destination'!$C$21:$M$176,6,0))*BG1762</f>
        <v>0</v>
      </c>
      <c r="BI1762" s="172">
        <f t="shared" si="778"/>
        <v>0</v>
      </c>
      <c r="BJ1762" s="171">
        <f>(VLOOKUP($D1762,'P4 Destination'!$C$21:$M$176,7,0))*BI1762</f>
        <v>0</v>
      </c>
      <c r="BK1762" s="172">
        <f t="shared" si="779"/>
        <v>0</v>
      </c>
      <c r="BL1762" s="171">
        <f>(VLOOKUP($D1762,'P4 Destination'!$C$21:$M$176,8,0))*BK1762</f>
        <v>0</v>
      </c>
      <c r="BM1762" s="172">
        <f t="shared" si="780"/>
        <v>0</v>
      </c>
      <c r="BN1762" s="171">
        <f>(VLOOKUP($D1762,'P4 Destination'!$C$21:$M$176,9,0))*BM1762</f>
        <v>0</v>
      </c>
      <c r="BO1762" s="154">
        <f t="shared" si="757"/>
        <v>1</v>
      </c>
      <c r="BP1762" s="171">
        <f>(VLOOKUP(D1762,'P4 Destination'!$C$21:$M$176,10,0))*K1762</f>
        <v>0</v>
      </c>
      <c r="BQ1762" s="171">
        <f>(VLOOKUP(D1762,'P4 Destination'!$C$21:$M$176,11,0))*J1762</f>
        <v>0</v>
      </c>
      <c r="BR1762" s="173">
        <f t="shared" si="781"/>
        <v>0</v>
      </c>
      <c r="BS1762" s="173">
        <f>(AV1762*2500)*'P6 Verzekering'!$E$11</f>
        <v>0</v>
      </c>
      <c r="BT1762" s="173">
        <f>(AW1762*2500)*'P6 Verzekering'!$E$12</f>
        <v>0</v>
      </c>
      <c r="BU1762" s="173">
        <f>(L1762*2500)*'P6 Verzekering'!$E$13</f>
        <v>0</v>
      </c>
      <c r="BV1762" s="173">
        <f t="shared" si="782"/>
        <v>0</v>
      </c>
      <c r="BW1762"/>
      <c r="BX1762"/>
    </row>
    <row r="1763" spans="1:76">
      <c r="A1763" s="152" t="s">
        <v>2957</v>
      </c>
      <c r="B1763" s="152" t="s">
        <v>203</v>
      </c>
      <c r="C1763" s="152" t="s">
        <v>200</v>
      </c>
      <c r="D1763" s="152" t="s">
        <v>238</v>
      </c>
      <c r="E1763" s="152" t="s">
        <v>238</v>
      </c>
      <c r="F1763" s="153">
        <f t="shared" si="784"/>
        <v>52</v>
      </c>
      <c r="G1763" s="154">
        <v>1</v>
      </c>
      <c r="H1763" s="154">
        <f>IFERROR(VLOOKUP(B1763,'P2 Origin'!$C$21:$Q$176,15,FALSE),0)</f>
        <v>1</v>
      </c>
      <c r="I1763" s="154">
        <f>IFERROR(VLOOKUP(D1763,'P4 Destination'!$C$21:$Q$176,15,FALSE),0)</f>
        <v>0</v>
      </c>
      <c r="J1763" s="155"/>
      <c r="K1763" s="155">
        <v>1</v>
      </c>
      <c r="L1763" s="156">
        <v>0</v>
      </c>
      <c r="M1763" s="155">
        <v>0</v>
      </c>
      <c r="N1763" s="155">
        <v>0</v>
      </c>
      <c r="O1763" s="157">
        <f t="shared" si="759"/>
        <v>0</v>
      </c>
      <c r="P1763" s="158">
        <f t="shared" si="760"/>
        <v>0</v>
      </c>
      <c r="Q1763" s="159">
        <f>IFERROR(VLOOKUP(N1763,'P1 Intra-Europees'!$A$15:$H$25,3,0),0)*P1763</f>
        <v>0</v>
      </c>
      <c r="R1763" s="160">
        <f t="shared" si="761"/>
        <v>0</v>
      </c>
      <c r="S1763" s="159">
        <f>IFERROR(VLOOKUP(N1763,'P1 Intra-Europees'!$A$15:$H$25,4,0),0)*R1763</f>
        <v>0</v>
      </c>
      <c r="T1763" s="160">
        <f t="shared" si="762"/>
        <v>0</v>
      </c>
      <c r="U1763" s="159">
        <f>IFERROR(VLOOKUP(N1763,'P1 Intra-Europees'!$A$15:$H$25,5,0),0)*T1763</f>
        <v>0</v>
      </c>
      <c r="V1763" s="160">
        <f t="shared" si="763"/>
        <v>0</v>
      </c>
      <c r="W1763" s="159">
        <f>IFERROR(VLOOKUP(N1763,'P1 Intra-Europees'!$A$15:$H$25,6,0),0)*V1763</f>
        <v>0</v>
      </c>
      <c r="X1763" s="160">
        <f t="shared" si="764"/>
        <v>0</v>
      </c>
      <c r="Y1763" s="159">
        <f>IFERROR(VLOOKUP(N1763,'P1 Intra-Europees'!$A$15:$H$25,7,0),0)*X1763</f>
        <v>0</v>
      </c>
      <c r="Z1763" s="161">
        <f t="shared" si="765"/>
        <v>0</v>
      </c>
      <c r="AA1763" s="162">
        <f>IFERROR(VLOOKUP(N1763,'P1 Intra-Europees'!$A$15:$H$25,8,0),0)*Z1763</f>
        <v>0</v>
      </c>
      <c r="AB1763" s="163">
        <f t="shared" si="766"/>
        <v>0</v>
      </c>
      <c r="AC1763" s="157" t="str">
        <f>VLOOKUP(B1763,'P2 Origin'!$C$21:$O$176,13,0)</f>
        <v>EUR</v>
      </c>
      <c r="AD1763" s="164">
        <f t="shared" si="767"/>
        <v>0</v>
      </c>
      <c r="AE1763" s="165">
        <f>IF(AU1763&gt;0.1,VLOOKUP(B1763,'P2 Origin'!$C$21:$M$176,3,0)*H1763,0)</f>
        <v>0</v>
      </c>
      <c r="AF1763" s="166">
        <f t="shared" si="768"/>
        <v>0</v>
      </c>
      <c r="AG1763" s="165">
        <f>(VLOOKUP(B1763,'P2 Origin'!$C$21:$M$176,4,0))*AF1763</f>
        <v>0</v>
      </c>
      <c r="AH1763" s="166">
        <f t="shared" si="769"/>
        <v>0</v>
      </c>
      <c r="AI1763" s="165">
        <f>(VLOOKUP(B1763,'P2 Origin'!$C$21:$M$176,5,0))*AH1763</f>
        <v>0</v>
      </c>
      <c r="AJ1763" s="166">
        <f t="shared" si="783"/>
        <v>0</v>
      </c>
      <c r="AK1763" s="165">
        <f>(VLOOKUP(B1763,'P2 Origin'!$C$21:$M$176,6,0))*AJ1763</f>
        <v>0</v>
      </c>
      <c r="AL1763" s="166">
        <f t="shared" si="770"/>
        <v>0</v>
      </c>
      <c r="AM1763" s="165">
        <f>(VLOOKUP($B1763,'P2 Origin'!$C$21:$M$176,7,0))*AL1763</f>
        <v>0</v>
      </c>
      <c r="AN1763" s="166">
        <f t="shared" si="771"/>
        <v>0</v>
      </c>
      <c r="AO1763" s="165">
        <f>(VLOOKUP($B1763,'P2 Origin'!$C$21:$M$176,8,0))*AN1763</f>
        <v>0</v>
      </c>
      <c r="AP1763" s="166">
        <f t="shared" si="772"/>
        <v>52</v>
      </c>
      <c r="AQ1763" s="165">
        <f>(VLOOKUP($B1763,'P2 Origin'!$C$21:$M$176,9,0))*AP1763</f>
        <v>0</v>
      </c>
      <c r="AR1763" s="155">
        <f t="shared" si="756"/>
        <v>1</v>
      </c>
      <c r="AS1763" s="164">
        <f>(VLOOKUP(B1763,'P2 Origin'!$C$21:$M$176,10,0))*K1763</f>
        <v>0</v>
      </c>
      <c r="AT1763" s="164">
        <f>(VLOOKUP(B1763,'P2 Origin'!$C$21:$M$176,11,0))*J1763</f>
        <v>0</v>
      </c>
      <c r="AU1763" s="167">
        <v>52</v>
      </c>
      <c r="AV1763" s="168">
        <v>52</v>
      </c>
      <c r="AW1763" s="169">
        <v>0</v>
      </c>
      <c r="AX1763" s="170">
        <f>IF(AU1763&gt;=0.1,'P3 Bureaumarge zee- en luchtvr.'!$D$12,0)</f>
        <v>0</v>
      </c>
      <c r="AY1763" s="163">
        <f t="shared" si="773"/>
        <v>0</v>
      </c>
      <c r="AZ1763" s="157" t="str">
        <f>VLOOKUP(D1763,'P4 Destination'!$C$21:$O$176,13,0)</f>
        <v>EUR</v>
      </c>
      <c r="BA1763" s="164">
        <f t="shared" si="774"/>
        <v>0</v>
      </c>
      <c r="BB1763" s="171">
        <f>IF(AU1763&gt;0.1,(VLOOKUP(D1763,'P4 Destination'!$C$21:$M$176,3,0))*I1763,0)</f>
        <v>0</v>
      </c>
      <c r="BC1763" s="172">
        <f t="shared" si="775"/>
        <v>0</v>
      </c>
      <c r="BD1763" s="171">
        <f>(VLOOKUP($D1763,'P4 Destination'!$C$21:$M$176,4,0))*BC1763</f>
        <v>0</v>
      </c>
      <c r="BE1763" s="172">
        <f t="shared" si="776"/>
        <v>0</v>
      </c>
      <c r="BF1763" s="171">
        <f>(VLOOKUP($D1763,'P4 Destination'!$C$21:$M$176,5,0))*BE1763</f>
        <v>0</v>
      </c>
      <c r="BG1763" s="172">
        <f t="shared" si="777"/>
        <v>0</v>
      </c>
      <c r="BH1763" s="171">
        <f>(VLOOKUP($D1763,'P4 Destination'!$C$21:$M$176,6,0))*BG1763</f>
        <v>0</v>
      </c>
      <c r="BI1763" s="172">
        <f t="shared" si="778"/>
        <v>0</v>
      </c>
      <c r="BJ1763" s="171">
        <f>(VLOOKUP($D1763,'P4 Destination'!$C$21:$M$176,7,0))*BI1763</f>
        <v>0</v>
      </c>
      <c r="BK1763" s="172">
        <f t="shared" si="779"/>
        <v>0</v>
      </c>
      <c r="BL1763" s="171">
        <f>(VLOOKUP($D1763,'P4 Destination'!$C$21:$M$176,8,0))*BK1763</f>
        <v>0</v>
      </c>
      <c r="BM1763" s="172">
        <f t="shared" si="780"/>
        <v>52</v>
      </c>
      <c r="BN1763" s="171">
        <f>(VLOOKUP($D1763,'P4 Destination'!$C$21:$M$176,9,0))*BM1763</f>
        <v>0</v>
      </c>
      <c r="BO1763" s="154">
        <f t="shared" si="757"/>
        <v>1</v>
      </c>
      <c r="BP1763" s="171">
        <f>(VLOOKUP(D1763,'P4 Destination'!$C$21:$M$176,10,0))*K1763</f>
        <v>0</v>
      </c>
      <c r="BQ1763" s="171">
        <f>(VLOOKUP(D1763,'P4 Destination'!$C$21:$M$176,11,0))*J1763</f>
        <v>0</v>
      </c>
      <c r="BR1763" s="173">
        <f t="shared" si="781"/>
        <v>0</v>
      </c>
      <c r="BS1763" s="173">
        <f>(AV1763*2500)*'P6 Verzekering'!$E$11</f>
        <v>0</v>
      </c>
      <c r="BT1763" s="173">
        <f>(AW1763*2500)*'P6 Verzekering'!$E$12</f>
        <v>0</v>
      </c>
      <c r="BU1763" s="173">
        <f>(L1763*2500)*'P6 Verzekering'!$E$13</f>
        <v>0</v>
      </c>
      <c r="BV1763" s="173">
        <f t="shared" si="782"/>
        <v>0</v>
      </c>
      <c r="BW1763"/>
      <c r="BX1763"/>
    </row>
    <row r="1764" spans="1:76">
      <c r="A1764" s="152" t="s">
        <v>2960</v>
      </c>
      <c r="B1764" s="152" t="s">
        <v>164</v>
      </c>
      <c r="C1764" s="152" t="s">
        <v>161</v>
      </c>
      <c r="D1764" s="152" t="s">
        <v>219</v>
      </c>
      <c r="E1764" s="152" t="s">
        <v>219</v>
      </c>
      <c r="F1764" s="153">
        <f t="shared" si="784"/>
        <v>23</v>
      </c>
      <c r="G1764" s="154">
        <v>1</v>
      </c>
      <c r="H1764" s="154">
        <f>IFERROR(VLOOKUP(B1764,'P2 Origin'!$C$21:$Q$176,15,FALSE),0)</f>
        <v>0</v>
      </c>
      <c r="I1764" s="154">
        <f>IFERROR(VLOOKUP(D1764,'P4 Destination'!$C$21:$Q$176,15,FALSE),0)</f>
        <v>0</v>
      </c>
      <c r="J1764" s="155"/>
      <c r="K1764" s="155">
        <v>1</v>
      </c>
      <c r="L1764" s="156">
        <v>0</v>
      </c>
      <c r="M1764" s="155">
        <v>0</v>
      </c>
      <c r="N1764" s="155">
        <v>0</v>
      </c>
      <c r="O1764" s="157">
        <f t="shared" si="759"/>
        <v>0</v>
      </c>
      <c r="P1764" s="158">
        <f t="shared" si="760"/>
        <v>0</v>
      </c>
      <c r="Q1764" s="159">
        <f>IFERROR(VLOOKUP(N1764,'P1 Intra-Europees'!$A$15:$H$25,3,0),0)*P1764</f>
        <v>0</v>
      </c>
      <c r="R1764" s="160">
        <f t="shared" si="761"/>
        <v>0</v>
      </c>
      <c r="S1764" s="159">
        <f>IFERROR(VLOOKUP(N1764,'P1 Intra-Europees'!$A$15:$H$25,4,0),0)*R1764</f>
        <v>0</v>
      </c>
      <c r="T1764" s="160">
        <f t="shared" si="762"/>
        <v>0</v>
      </c>
      <c r="U1764" s="159">
        <f>IFERROR(VLOOKUP(N1764,'P1 Intra-Europees'!$A$15:$H$25,5,0),0)*T1764</f>
        <v>0</v>
      </c>
      <c r="V1764" s="160">
        <f t="shared" si="763"/>
        <v>0</v>
      </c>
      <c r="W1764" s="159">
        <f>IFERROR(VLOOKUP(N1764,'P1 Intra-Europees'!$A$15:$H$25,6,0),0)*V1764</f>
        <v>0</v>
      </c>
      <c r="X1764" s="160">
        <f t="shared" si="764"/>
        <v>0</v>
      </c>
      <c r="Y1764" s="159">
        <f>IFERROR(VLOOKUP(N1764,'P1 Intra-Europees'!$A$15:$H$25,7,0),0)*X1764</f>
        <v>0</v>
      </c>
      <c r="Z1764" s="161">
        <f t="shared" si="765"/>
        <v>0</v>
      </c>
      <c r="AA1764" s="162">
        <f>IFERROR(VLOOKUP(N1764,'P1 Intra-Europees'!$A$15:$H$25,8,0),0)*Z1764</f>
        <v>0</v>
      </c>
      <c r="AB1764" s="163">
        <f t="shared" si="766"/>
        <v>0</v>
      </c>
      <c r="AC1764" s="157" t="str">
        <f>VLOOKUP(B1764,'P2 Origin'!$C$21:$O$176,13,0)</f>
        <v>EUR</v>
      </c>
      <c r="AD1764" s="164">
        <f t="shared" si="767"/>
        <v>0</v>
      </c>
      <c r="AE1764" s="165">
        <f>IF(AU1764&gt;0.1,VLOOKUP(B1764,'P2 Origin'!$C$21:$M$176,3,0)*H1764,0)</f>
        <v>0</v>
      </c>
      <c r="AF1764" s="166">
        <f t="shared" si="768"/>
        <v>0</v>
      </c>
      <c r="AG1764" s="165">
        <f>(VLOOKUP(B1764,'P2 Origin'!$C$21:$M$176,4,0))*AF1764</f>
        <v>0</v>
      </c>
      <c r="AH1764" s="166">
        <f t="shared" si="769"/>
        <v>0</v>
      </c>
      <c r="AI1764" s="165">
        <f>(VLOOKUP(B1764,'P2 Origin'!$C$21:$M$176,5,0))*AH1764</f>
        <v>0</v>
      </c>
      <c r="AJ1764" s="166">
        <f t="shared" si="783"/>
        <v>23</v>
      </c>
      <c r="AK1764" s="165">
        <f>(VLOOKUP(B1764,'P2 Origin'!$C$21:$M$176,6,0))*AJ1764</f>
        <v>0</v>
      </c>
      <c r="AL1764" s="166">
        <f t="shared" si="770"/>
        <v>0</v>
      </c>
      <c r="AM1764" s="165">
        <f>(VLOOKUP($B1764,'P2 Origin'!$C$21:$M$176,7,0))*AL1764</f>
        <v>0</v>
      </c>
      <c r="AN1764" s="166">
        <f t="shared" si="771"/>
        <v>0</v>
      </c>
      <c r="AO1764" s="165">
        <f>(VLOOKUP($B1764,'P2 Origin'!$C$21:$M$176,8,0))*AN1764</f>
        <v>0</v>
      </c>
      <c r="AP1764" s="166">
        <f t="shared" si="772"/>
        <v>0</v>
      </c>
      <c r="AQ1764" s="165">
        <f>(VLOOKUP($B1764,'P2 Origin'!$C$21:$M$176,9,0))*AP1764</f>
        <v>0</v>
      </c>
      <c r="AR1764" s="155">
        <f t="shared" ref="AR1764:AR1810" si="785">IF(AU1764&gt;=0.1,G1764,0)</f>
        <v>1</v>
      </c>
      <c r="AS1764" s="164">
        <f>(VLOOKUP(B1764,'P2 Origin'!$C$21:$M$176,10,0))*K1764</f>
        <v>0</v>
      </c>
      <c r="AT1764" s="164">
        <f>(VLOOKUP(B1764,'P2 Origin'!$C$21:$M$176,11,0))*J1764</f>
        <v>0</v>
      </c>
      <c r="AU1764" s="167">
        <v>23</v>
      </c>
      <c r="AV1764" s="168">
        <v>23</v>
      </c>
      <c r="AW1764" s="169">
        <v>0</v>
      </c>
      <c r="AX1764" s="170">
        <f>IF(AU1764&gt;=0.1,'P3 Bureaumarge zee- en luchtvr.'!$D$12,0)</f>
        <v>0</v>
      </c>
      <c r="AY1764" s="163">
        <f t="shared" si="773"/>
        <v>0</v>
      </c>
      <c r="AZ1764" s="157" t="str">
        <f>VLOOKUP(D1764,'P4 Destination'!$C$21:$O$176,13,0)</f>
        <v>EUR</v>
      </c>
      <c r="BA1764" s="164">
        <f t="shared" si="774"/>
        <v>0</v>
      </c>
      <c r="BB1764" s="171">
        <f>IF(AU1764&gt;0.1,(VLOOKUP(D1764,'P4 Destination'!$C$21:$M$176,3,0))*I1764,0)</f>
        <v>0</v>
      </c>
      <c r="BC1764" s="172">
        <f t="shared" si="775"/>
        <v>0</v>
      </c>
      <c r="BD1764" s="171">
        <f>(VLOOKUP($D1764,'P4 Destination'!$C$21:$M$176,4,0))*BC1764</f>
        <v>0</v>
      </c>
      <c r="BE1764" s="172">
        <f t="shared" si="776"/>
        <v>0</v>
      </c>
      <c r="BF1764" s="171">
        <f>(VLOOKUP($D1764,'P4 Destination'!$C$21:$M$176,5,0))*BE1764</f>
        <v>0</v>
      </c>
      <c r="BG1764" s="172">
        <f t="shared" si="777"/>
        <v>23</v>
      </c>
      <c r="BH1764" s="171">
        <f>(VLOOKUP($D1764,'P4 Destination'!$C$21:$M$176,6,0))*BG1764</f>
        <v>0</v>
      </c>
      <c r="BI1764" s="172">
        <f t="shared" si="778"/>
        <v>0</v>
      </c>
      <c r="BJ1764" s="171">
        <f>(VLOOKUP($D1764,'P4 Destination'!$C$21:$M$176,7,0))*BI1764</f>
        <v>0</v>
      </c>
      <c r="BK1764" s="172">
        <f t="shared" si="779"/>
        <v>0</v>
      </c>
      <c r="BL1764" s="171">
        <f>(VLOOKUP($D1764,'P4 Destination'!$C$21:$M$176,8,0))*BK1764</f>
        <v>0</v>
      </c>
      <c r="BM1764" s="172">
        <f t="shared" si="780"/>
        <v>0</v>
      </c>
      <c r="BN1764" s="171">
        <f>(VLOOKUP($D1764,'P4 Destination'!$C$21:$M$176,9,0))*BM1764</f>
        <v>0</v>
      </c>
      <c r="BO1764" s="154">
        <f t="shared" ref="BO1764:BO1810" si="786">IF(AU1764&gt;=0.1,G1764,0)</f>
        <v>1</v>
      </c>
      <c r="BP1764" s="171">
        <f>(VLOOKUP(D1764,'P4 Destination'!$C$21:$M$176,10,0))*K1764</f>
        <v>0</v>
      </c>
      <c r="BQ1764" s="171">
        <f>(VLOOKUP(D1764,'P4 Destination'!$C$21:$M$176,11,0))*J1764</f>
        <v>0</v>
      </c>
      <c r="BR1764" s="173">
        <f t="shared" si="781"/>
        <v>0</v>
      </c>
      <c r="BS1764" s="173">
        <f>(AV1764*2500)*'P6 Verzekering'!$E$11</f>
        <v>0</v>
      </c>
      <c r="BT1764" s="173">
        <f>(AW1764*2500)*'P6 Verzekering'!$E$12</f>
        <v>0</v>
      </c>
      <c r="BU1764" s="173">
        <f>(L1764*2500)*'P6 Verzekering'!$E$13</f>
        <v>0</v>
      </c>
      <c r="BV1764" s="173">
        <f t="shared" si="782"/>
        <v>0</v>
      </c>
      <c r="BW1764"/>
      <c r="BX1764"/>
    </row>
    <row r="1765" spans="1:76">
      <c r="A1765" s="152" t="s">
        <v>2961</v>
      </c>
      <c r="B1765" s="152" t="s">
        <v>366</v>
      </c>
      <c r="C1765" s="152" t="s">
        <v>364</v>
      </c>
      <c r="D1765" s="152" t="s">
        <v>219</v>
      </c>
      <c r="E1765" s="152" t="s">
        <v>219</v>
      </c>
      <c r="F1765" s="153">
        <f t="shared" si="784"/>
        <v>21</v>
      </c>
      <c r="G1765" s="154">
        <v>0</v>
      </c>
      <c r="H1765" s="154">
        <f>IFERROR(VLOOKUP(B1765,'P2 Origin'!$C$21:$Q$176,15,FALSE),0)</f>
        <v>0</v>
      </c>
      <c r="I1765" s="154">
        <f>IFERROR(VLOOKUP(D1765,'P4 Destination'!$C$21:$Q$176,15,FALSE),0)</f>
        <v>0</v>
      </c>
      <c r="J1765" s="155"/>
      <c r="K1765" s="155"/>
      <c r="L1765" s="156">
        <v>0</v>
      </c>
      <c r="M1765" s="155">
        <v>0</v>
      </c>
      <c r="N1765" s="155">
        <v>0</v>
      </c>
      <c r="O1765" s="157">
        <f t="shared" si="759"/>
        <v>0</v>
      </c>
      <c r="P1765" s="158">
        <f t="shared" si="760"/>
        <v>0</v>
      </c>
      <c r="Q1765" s="159">
        <f>IFERROR(VLOOKUP(N1765,'P1 Intra-Europees'!$A$15:$H$25,3,0),0)*P1765</f>
        <v>0</v>
      </c>
      <c r="R1765" s="160">
        <f t="shared" si="761"/>
        <v>0</v>
      </c>
      <c r="S1765" s="159">
        <f>IFERROR(VLOOKUP(N1765,'P1 Intra-Europees'!$A$15:$H$25,4,0),0)*R1765</f>
        <v>0</v>
      </c>
      <c r="T1765" s="160">
        <f t="shared" si="762"/>
        <v>0</v>
      </c>
      <c r="U1765" s="159">
        <f>IFERROR(VLOOKUP(N1765,'P1 Intra-Europees'!$A$15:$H$25,5,0),0)*T1765</f>
        <v>0</v>
      </c>
      <c r="V1765" s="160">
        <f t="shared" si="763"/>
        <v>0</v>
      </c>
      <c r="W1765" s="159">
        <f>IFERROR(VLOOKUP(N1765,'P1 Intra-Europees'!$A$15:$H$25,6,0),0)*V1765</f>
        <v>0</v>
      </c>
      <c r="X1765" s="160">
        <f t="shared" si="764"/>
        <v>0</v>
      </c>
      <c r="Y1765" s="159">
        <f>IFERROR(VLOOKUP(N1765,'P1 Intra-Europees'!$A$15:$H$25,7,0),0)*X1765</f>
        <v>0</v>
      </c>
      <c r="Z1765" s="161">
        <f t="shared" si="765"/>
        <v>0</v>
      </c>
      <c r="AA1765" s="162">
        <f>IFERROR(VLOOKUP(N1765,'P1 Intra-Europees'!$A$15:$H$25,8,0),0)*Z1765</f>
        <v>0</v>
      </c>
      <c r="AB1765" s="163">
        <f t="shared" si="766"/>
        <v>0</v>
      </c>
      <c r="AC1765" s="157" t="str">
        <f>VLOOKUP(B1765,'P2 Origin'!$C$21:$O$176,13,0)</f>
        <v>USD</v>
      </c>
      <c r="AD1765" s="164">
        <f t="shared" si="767"/>
        <v>0</v>
      </c>
      <c r="AE1765" s="165">
        <f>IF(AU1765&gt;0.1,VLOOKUP(B1765,'P2 Origin'!$C$21:$M$176,3,0)*H1765,0)</f>
        <v>0</v>
      </c>
      <c r="AF1765" s="166">
        <f t="shared" si="768"/>
        <v>0</v>
      </c>
      <c r="AG1765" s="165">
        <f>(VLOOKUP(B1765,'P2 Origin'!$C$21:$M$176,4,0))*AF1765</f>
        <v>0</v>
      </c>
      <c r="AH1765" s="166">
        <f t="shared" si="769"/>
        <v>0</v>
      </c>
      <c r="AI1765" s="165">
        <f>(VLOOKUP(B1765,'P2 Origin'!$C$21:$M$176,5,0))*AH1765</f>
        <v>0</v>
      </c>
      <c r="AJ1765" s="166">
        <f t="shared" si="783"/>
        <v>21</v>
      </c>
      <c r="AK1765" s="165">
        <f>(VLOOKUP(B1765,'P2 Origin'!$C$21:$M$176,6,0))*AJ1765</f>
        <v>0</v>
      </c>
      <c r="AL1765" s="166">
        <f t="shared" si="770"/>
        <v>0</v>
      </c>
      <c r="AM1765" s="165">
        <f>(VLOOKUP($B1765,'P2 Origin'!$C$21:$M$176,7,0))*AL1765</f>
        <v>0</v>
      </c>
      <c r="AN1765" s="166">
        <f t="shared" si="771"/>
        <v>0</v>
      </c>
      <c r="AO1765" s="165">
        <f>(VLOOKUP($B1765,'P2 Origin'!$C$21:$M$176,8,0))*AN1765</f>
        <v>0</v>
      </c>
      <c r="AP1765" s="166">
        <f t="shared" si="772"/>
        <v>0</v>
      </c>
      <c r="AQ1765" s="165">
        <f>(VLOOKUP($B1765,'P2 Origin'!$C$21:$M$176,9,0))*AP1765</f>
        <v>0</v>
      </c>
      <c r="AR1765" s="155">
        <f t="shared" si="785"/>
        <v>0</v>
      </c>
      <c r="AS1765" s="164">
        <f>(VLOOKUP(B1765,'P2 Origin'!$C$21:$M$176,10,0))*K1765</f>
        <v>0</v>
      </c>
      <c r="AT1765" s="164">
        <f>(VLOOKUP(B1765,'P2 Origin'!$C$21:$M$176,11,0))*J1765</f>
        <v>0</v>
      </c>
      <c r="AU1765" s="167">
        <v>21</v>
      </c>
      <c r="AV1765" s="168">
        <v>21</v>
      </c>
      <c r="AW1765" s="169">
        <v>0</v>
      </c>
      <c r="AX1765" s="170">
        <f>IF(AU1765&gt;=0.1,'P3 Bureaumarge zee- en luchtvr.'!$D$12,0)</f>
        <v>0</v>
      </c>
      <c r="AY1765" s="163">
        <f t="shared" si="773"/>
        <v>0</v>
      </c>
      <c r="AZ1765" s="157" t="str">
        <f>VLOOKUP(D1765,'P4 Destination'!$C$21:$O$176,13,0)</f>
        <v>EUR</v>
      </c>
      <c r="BA1765" s="164">
        <f t="shared" si="774"/>
        <v>0</v>
      </c>
      <c r="BB1765" s="171">
        <f>IF(AU1765&gt;0.1,(VLOOKUP(D1765,'P4 Destination'!$C$21:$M$176,3,0))*I1765,0)</f>
        <v>0</v>
      </c>
      <c r="BC1765" s="172">
        <f t="shared" si="775"/>
        <v>0</v>
      </c>
      <c r="BD1765" s="171">
        <f>(VLOOKUP($D1765,'P4 Destination'!$C$21:$M$176,4,0))*BC1765</f>
        <v>0</v>
      </c>
      <c r="BE1765" s="172">
        <f t="shared" si="776"/>
        <v>0</v>
      </c>
      <c r="BF1765" s="171">
        <f>(VLOOKUP($D1765,'P4 Destination'!$C$21:$M$176,5,0))*BE1765</f>
        <v>0</v>
      </c>
      <c r="BG1765" s="172">
        <f t="shared" si="777"/>
        <v>21</v>
      </c>
      <c r="BH1765" s="171">
        <f>(VLOOKUP($D1765,'P4 Destination'!$C$21:$M$176,6,0))*BG1765</f>
        <v>0</v>
      </c>
      <c r="BI1765" s="172">
        <f t="shared" si="778"/>
        <v>0</v>
      </c>
      <c r="BJ1765" s="171">
        <f>(VLOOKUP($D1765,'P4 Destination'!$C$21:$M$176,7,0))*BI1765</f>
        <v>0</v>
      </c>
      <c r="BK1765" s="172">
        <f t="shared" si="779"/>
        <v>0</v>
      </c>
      <c r="BL1765" s="171">
        <f>(VLOOKUP($D1765,'P4 Destination'!$C$21:$M$176,8,0))*BK1765</f>
        <v>0</v>
      </c>
      <c r="BM1765" s="172">
        <f t="shared" si="780"/>
        <v>0</v>
      </c>
      <c r="BN1765" s="171">
        <f>(VLOOKUP($D1765,'P4 Destination'!$C$21:$M$176,9,0))*BM1765</f>
        <v>0</v>
      </c>
      <c r="BO1765" s="154">
        <f t="shared" si="786"/>
        <v>0</v>
      </c>
      <c r="BP1765" s="171">
        <f>(VLOOKUP(D1765,'P4 Destination'!$C$21:$M$176,10,0))*K1765</f>
        <v>0</v>
      </c>
      <c r="BQ1765" s="171">
        <f>(VLOOKUP(D1765,'P4 Destination'!$C$21:$M$176,11,0))*J1765</f>
        <v>0</v>
      </c>
      <c r="BR1765" s="173">
        <f t="shared" si="781"/>
        <v>0</v>
      </c>
      <c r="BS1765" s="173">
        <f>(AV1765*2500)*'P6 Verzekering'!$E$11</f>
        <v>0</v>
      </c>
      <c r="BT1765" s="173">
        <f>(AW1765*2500)*'P6 Verzekering'!$E$12</f>
        <v>0</v>
      </c>
      <c r="BU1765" s="173">
        <f>(L1765*2500)*'P6 Verzekering'!$E$13</f>
        <v>0</v>
      </c>
      <c r="BV1765" s="173">
        <f t="shared" si="782"/>
        <v>0</v>
      </c>
      <c r="BW1765"/>
      <c r="BX1765"/>
    </row>
    <row r="1766" spans="1:76">
      <c r="A1766" s="152" t="s">
        <v>2962</v>
      </c>
      <c r="B1766" s="152" t="s">
        <v>447</v>
      </c>
      <c r="C1766" s="152" t="s">
        <v>446</v>
      </c>
      <c r="D1766" s="152" t="s">
        <v>328</v>
      </c>
      <c r="E1766" s="152" t="s">
        <v>327</v>
      </c>
      <c r="F1766" s="153">
        <f t="shared" si="784"/>
        <v>39</v>
      </c>
      <c r="G1766" s="154">
        <v>1</v>
      </c>
      <c r="H1766" s="154">
        <f>IFERROR(VLOOKUP(B1766,'P2 Origin'!$C$21:$Q$176,15,FALSE),0)</f>
        <v>0</v>
      </c>
      <c r="I1766" s="154">
        <f>IFERROR(VLOOKUP(D1766,'P4 Destination'!$C$21:$Q$176,15,FALSE),0)</f>
        <v>1</v>
      </c>
      <c r="J1766" s="155"/>
      <c r="K1766" s="155">
        <v>1</v>
      </c>
      <c r="L1766" s="156">
        <v>0</v>
      </c>
      <c r="M1766" s="155">
        <v>0</v>
      </c>
      <c r="N1766" s="155">
        <v>0</v>
      </c>
      <c r="O1766" s="157">
        <f t="shared" si="759"/>
        <v>0</v>
      </c>
      <c r="P1766" s="158">
        <f t="shared" si="760"/>
        <v>0</v>
      </c>
      <c r="Q1766" s="159">
        <f>IFERROR(VLOOKUP(N1766,'P1 Intra-Europees'!$A$15:$H$25,3,0),0)*P1766</f>
        <v>0</v>
      </c>
      <c r="R1766" s="160">
        <f t="shared" si="761"/>
        <v>0</v>
      </c>
      <c r="S1766" s="159">
        <f>IFERROR(VLOOKUP(N1766,'P1 Intra-Europees'!$A$15:$H$25,4,0),0)*R1766</f>
        <v>0</v>
      </c>
      <c r="T1766" s="160">
        <f t="shared" si="762"/>
        <v>0</v>
      </c>
      <c r="U1766" s="159">
        <f>IFERROR(VLOOKUP(N1766,'P1 Intra-Europees'!$A$15:$H$25,5,0),0)*T1766</f>
        <v>0</v>
      </c>
      <c r="V1766" s="160">
        <f t="shared" si="763"/>
        <v>0</v>
      </c>
      <c r="W1766" s="159">
        <f>IFERROR(VLOOKUP(N1766,'P1 Intra-Europees'!$A$15:$H$25,6,0),0)*V1766</f>
        <v>0</v>
      </c>
      <c r="X1766" s="160">
        <f t="shared" si="764"/>
        <v>0</v>
      </c>
      <c r="Y1766" s="159">
        <f>IFERROR(VLOOKUP(N1766,'P1 Intra-Europees'!$A$15:$H$25,7,0),0)*X1766</f>
        <v>0</v>
      </c>
      <c r="Z1766" s="161">
        <f t="shared" si="765"/>
        <v>0</v>
      </c>
      <c r="AA1766" s="162">
        <f>IFERROR(VLOOKUP(N1766,'P1 Intra-Europees'!$A$15:$H$25,8,0),0)*Z1766</f>
        <v>0</v>
      </c>
      <c r="AB1766" s="163">
        <f t="shared" si="766"/>
        <v>0</v>
      </c>
      <c r="AC1766" s="157" t="str">
        <f>VLOOKUP(B1766,'P2 Origin'!$C$21:$O$176,13,0)</f>
        <v>USD</v>
      </c>
      <c r="AD1766" s="164">
        <f t="shared" si="767"/>
        <v>0</v>
      </c>
      <c r="AE1766" s="165">
        <f>IF(AU1766&gt;0.1,VLOOKUP(B1766,'P2 Origin'!$C$21:$M$176,3,0)*H1766,0)</f>
        <v>0</v>
      </c>
      <c r="AF1766" s="166">
        <f t="shared" si="768"/>
        <v>0</v>
      </c>
      <c r="AG1766" s="165">
        <f>(VLOOKUP(B1766,'P2 Origin'!$C$21:$M$176,4,0))*AF1766</f>
        <v>0</v>
      </c>
      <c r="AH1766" s="166">
        <f t="shared" si="769"/>
        <v>0</v>
      </c>
      <c r="AI1766" s="165">
        <f>(VLOOKUP(B1766,'P2 Origin'!$C$21:$M$176,5,0))*AH1766</f>
        <v>0</v>
      </c>
      <c r="AJ1766" s="166">
        <f t="shared" si="783"/>
        <v>0</v>
      </c>
      <c r="AK1766" s="165">
        <f>(VLOOKUP(B1766,'P2 Origin'!$C$21:$M$176,6,0))*AJ1766</f>
        <v>0</v>
      </c>
      <c r="AL1766" s="166">
        <f t="shared" si="770"/>
        <v>0</v>
      </c>
      <c r="AM1766" s="165">
        <f>(VLOOKUP($B1766,'P2 Origin'!$C$21:$M$176,7,0))*AL1766</f>
        <v>0</v>
      </c>
      <c r="AN1766" s="166">
        <f t="shared" si="771"/>
        <v>39</v>
      </c>
      <c r="AO1766" s="165">
        <f>(VLOOKUP($B1766,'P2 Origin'!$C$21:$M$176,8,0))*AN1766</f>
        <v>0</v>
      </c>
      <c r="AP1766" s="166">
        <f t="shared" si="772"/>
        <v>0</v>
      </c>
      <c r="AQ1766" s="165">
        <f>(VLOOKUP($B1766,'P2 Origin'!$C$21:$M$176,9,0))*AP1766</f>
        <v>0</v>
      </c>
      <c r="AR1766" s="155">
        <f t="shared" si="785"/>
        <v>1</v>
      </c>
      <c r="AS1766" s="164">
        <f>(VLOOKUP(B1766,'P2 Origin'!$C$21:$M$176,10,0))*K1766</f>
        <v>0</v>
      </c>
      <c r="AT1766" s="164">
        <f>(VLOOKUP(B1766,'P2 Origin'!$C$21:$M$176,11,0))*J1766</f>
        <v>0</v>
      </c>
      <c r="AU1766" s="167">
        <v>39</v>
      </c>
      <c r="AV1766" s="168">
        <v>39</v>
      </c>
      <c r="AW1766" s="169">
        <v>0</v>
      </c>
      <c r="AX1766" s="170">
        <f>IF(AU1766&gt;=0.1,'P3 Bureaumarge zee- en luchtvr.'!$D$12,0)</f>
        <v>0</v>
      </c>
      <c r="AY1766" s="163">
        <f t="shared" si="773"/>
        <v>0</v>
      </c>
      <c r="AZ1766" s="157" t="str">
        <f>VLOOKUP(D1766,'P4 Destination'!$C$21:$O$176,13,0)</f>
        <v>USD</v>
      </c>
      <c r="BA1766" s="164">
        <f t="shared" si="774"/>
        <v>0</v>
      </c>
      <c r="BB1766" s="171">
        <f>IF(AU1766&gt;0.1,(VLOOKUP(D1766,'P4 Destination'!$C$21:$M$176,3,0))*I1766,0)</f>
        <v>0</v>
      </c>
      <c r="BC1766" s="172">
        <f t="shared" si="775"/>
        <v>0</v>
      </c>
      <c r="BD1766" s="171">
        <f>(VLOOKUP($D1766,'P4 Destination'!$C$21:$M$176,4,0))*BC1766</f>
        <v>0</v>
      </c>
      <c r="BE1766" s="172">
        <f t="shared" si="776"/>
        <v>0</v>
      </c>
      <c r="BF1766" s="171">
        <f>(VLOOKUP($D1766,'P4 Destination'!$C$21:$M$176,5,0))*BE1766</f>
        <v>0</v>
      </c>
      <c r="BG1766" s="172">
        <f t="shared" si="777"/>
        <v>0</v>
      </c>
      <c r="BH1766" s="171">
        <f>(VLOOKUP($D1766,'P4 Destination'!$C$21:$M$176,6,0))*BG1766</f>
        <v>0</v>
      </c>
      <c r="BI1766" s="172">
        <f t="shared" si="778"/>
        <v>0</v>
      </c>
      <c r="BJ1766" s="171">
        <f>(VLOOKUP($D1766,'P4 Destination'!$C$21:$M$176,7,0))*BI1766</f>
        <v>0</v>
      </c>
      <c r="BK1766" s="172">
        <f t="shared" si="779"/>
        <v>39</v>
      </c>
      <c r="BL1766" s="171">
        <f>(VLOOKUP($D1766,'P4 Destination'!$C$21:$M$176,8,0))*BK1766</f>
        <v>0</v>
      </c>
      <c r="BM1766" s="172">
        <f t="shared" si="780"/>
        <v>0</v>
      </c>
      <c r="BN1766" s="171">
        <f>(VLOOKUP($D1766,'P4 Destination'!$C$21:$M$176,9,0))*BM1766</f>
        <v>0</v>
      </c>
      <c r="BO1766" s="154">
        <f t="shared" si="786"/>
        <v>1</v>
      </c>
      <c r="BP1766" s="171">
        <f>(VLOOKUP(D1766,'P4 Destination'!$C$21:$M$176,10,0))*K1766</f>
        <v>0</v>
      </c>
      <c r="BQ1766" s="171">
        <f>(VLOOKUP(D1766,'P4 Destination'!$C$21:$M$176,11,0))*J1766</f>
        <v>0</v>
      </c>
      <c r="BR1766" s="173">
        <f t="shared" si="781"/>
        <v>0</v>
      </c>
      <c r="BS1766" s="173">
        <f>(AV1766*2500)*'P6 Verzekering'!$E$11</f>
        <v>0</v>
      </c>
      <c r="BT1766" s="173">
        <f>(AW1766*2500)*'P6 Verzekering'!$E$12</f>
        <v>0</v>
      </c>
      <c r="BU1766" s="173">
        <f>(L1766*2500)*'P6 Verzekering'!$E$13</f>
        <v>0</v>
      </c>
      <c r="BV1766" s="173">
        <f t="shared" si="782"/>
        <v>0</v>
      </c>
      <c r="BW1766"/>
      <c r="BX1766"/>
    </row>
    <row r="1767" spans="1:76">
      <c r="A1767" s="152" t="s">
        <v>2966</v>
      </c>
      <c r="B1767" s="152" t="s">
        <v>447</v>
      </c>
      <c r="C1767" s="152" t="s">
        <v>446</v>
      </c>
      <c r="D1767" s="152" t="s">
        <v>219</v>
      </c>
      <c r="E1767" s="152" t="s">
        <v>219</v>
      </c>
      <c r="F1767" s="153">
        <f t="shared" si="784"/>
        <v>26</v>
      </c>
      <c r="G1767" s="154">
        <v>1</v>
      </c>
      <c r="H1767" s="154">
        <f>IFERROR(VLOOKUP(B1767,'P2 Origin'!$C$21:$Q$176,15,FALSE),0)</f>
        <v>0</v>
      </c>
      <c r="I1767" s="154">
        <f>IFERROR(VLOOKUP(D1767,'P4 Destination'!$C$21:$Q$176,15,FALSE),0)</f>
        <v>0</v>
      </c>
      <c r="J1767" s="155"/>
      <c r="K1767" s="155">
        <v>1</v>
      </c>
      <c r="L1767" s="156">
        <v>0</v>
      </c>
      <c r="M1767" s="155">
        <v>0</v>
      </c>
      <c r="N1767" s="155">
        <v>0</v>
      </c>
      <c r="O1767" s="157">
        <f t="shared" si="759"/>
        <v>0</v>
      </c>
      <c r="P1767" s="158">
        <f t="shared" si="760"/>
        <v>0</v>
      </c>
      <c r="Q1767" s="159">
        <f>IFERROR(VLOOKUP(N1767,'P1 Intra-Europees'!$A$15:$H$25,3,0),0)*P1767</f>
        <v>0</v>
      </c>
      <c r="R1767" s="160">
        <f t="shared" si="761"/>
        <v>0</v>
      </c>
      <c r="S1767" s="159">
        <f>IFERROR(VLOOKUP(N1767,'P1 Intra-Europees'!$A$15:$H$25,4,0),0)*R1767</f>
        <v>0</v>
      </c>
      <c r="T1767" s="160">
        <f t="shared" si="762"/>
        <v>0</v>
      </c>
      <c r="U1767" s="159">
        <f>IFERROR(VLOOKUP(N1767,'P1 Intra-Europees'!$A$15:$H$25,5,0),0)*T1767</f>
        <v>0</v>
      </c>
      <c r="V1767" s="160">
        <f t="shared" si="763"/>
        <v>0</v>
      </c>
      <c r="W1767" s="159">
        <f>IFERROR(VLOOKUP(N1767,'P1 Intra-Europees'!$A$15:$H$25,6,0),0)*V1767</f>
        <v>0</v>
      </c>
      <c r="X1767" s="160">
        <f t="shared" si="764"/>
        <v>0</v>
      </c>
      <c r="Y1767" s="159">
        <f>IFERROR(VLOOKUP(N1767,'P1 Intra-Europees'!$A$15:$H$25,7,0),0)*X1767</f>
        <v>0</v>
      </c>
      <c r="Z1767" s="161">
        <f t="shared" si="765"/>
        <v>0</v>
      </c>
      <c r="AA1767" s="162">
        <f>IFERROR(VLOOKUP(N1767,'P1 Intra-Europees'!$A$15:$H$25,8,0),0)*Z1767</f>
        <v>0</v>
      </c>
      <c r="AB1767" s="163">
        <f t="shared" si="766"/>
        <v>0</v>
      </c>
      <c r="AC1767" s="157" t="str">
        <f>VLOOKUP(B1767,'P2 Origin'!$C$21:$O$176,13,0)</f>
        <v>USD</v>
      </c>
      <c r="AD1767" s="164">
        <f t="shared" si="767"/>
        <v>0</v>
      </c>
      <c r="AE1767" s="165">
        <f>IF(AU1767&gt;0.1,VLOOKUP(B1767,'P2 Origin'!$C$21:$M$176,3,0)*H1767,0)</f>
        <v>0</v>
      </c>
      <c r="AF1767" s="166">
        <f t="shared" si="768"/>
        <v>0</v>
      </c>
      <c r="AG1767" s="165">
        <f>(VLOOKUP(B1767,'P2 Origin'!$C$21:$M$176,4,0))*AF1767</f>
        <v>0</v>
      </c>
      <c r="AH1767" s="166">
        <f t="shared" si="769"/>
        <v>0</v>
      </c>
      <c r="AI1767" s="165">
        <f>(VLOOKUP(B1767,'P2 Origin'!$C$21:$M$176,5,0))*AH1767</f>
        <v>0</v>
      </c>
      <c r="AJ1767" s="166">
        <f t="shared" si="783"/>
        <v>0</v>
      </c>
      <c r="AK1767" s="165">
        <f>(VLOOKUP(B1767,'P2 Origin'!$C$21:$M$176,6,0))*AJ1767</f>
        <v>0</v>
      </c>
      <c r="AL1767" s="166">
        <f t="shared" si="770"/>
        <v>26</v>
      </c>
      <c r="AM1767" s="165">
        <f>(VLOOKUP($B1767,'P2 Origin'!$C$21:$M$176,7,0))*AL1767</f>
        <v>0</v>
      </c>
      <c r="AN1767" s="166">
        <f t="shared" si="771"/>
        <v>0</v>
      </c>
      <c r="AO1767" s="165">
        <f>(VLOOKUP($B1767,'P2 Origin'!$C$21:$M$176,8,0))*AN1767</f>
        <v>0</v>
      </c>
      <c r="AP1767" s="166">
        <f t="shared" si="772"/>
        <v>0</v>
      </c>
      <c r="AQ1767" s="165">
        <f>(VLOOKUP($B1767,'P2 Origin'!$C$21:$M$176,9,0))*AP1767</f>
        <v>0</v>
      </c>
      <c r="AR1767" s="155">
        <f t="shared" si="785"/>
        <v>1</v>
      </c>
      <c r="AS1767" s="164">
        <f>(VLOOKUP(B1767,'P2 Origin'!$C$21:$M$176,10,0))*K1767</f>
        <v>0</v>
      </c>
      <c r="AT1767" s="164">
        <f>(VLOOKUP(B1767,'P2 Origin'!$C$21:$M$176,11,0))*J1767</f>
        <v>0</v>
      </c>
      <c r="AU1767" s="167">
        <v>26</v>
      </c>
      <c r="AV1767" s="168">
        <v>26</v>
      </c>
      <c r="AW1767" s="169">
        <v>0</v>
      </c>
      <c r="AX1767" s="170">
        <f>IF(AU1767&gt;=0.1,'P3 Bureaumarge zee- en luchtvr.'!$D$12,0)</f>
        <v>0</v>
      </c>
      <c r="AY1767" s="163">
        <f t="shared" si="773"/>
        <v>0</v>
      </c>
      <c r="AZ1767" s="157" t="str">
        <f>VLOOKUP(D1767,'P4 Destination'!$C$21:$O$176,13,0)</f>
        <v>EUR</v>
      </c>
      <c r="BA1767" s="164">
        <f t="shared" si="774"/>
        <v>0</v>
      </c>
      <c r="BB1767" s="171">
        <f>IF(AU1767&gt;0.1,(VLOOKUP(D1767,'P4 Destination'!$C$21:$M$176,3,0))*I1767,0)</f>
        <v>0</v>
      </c>
      <c r="BC1767" s="172">
        <f t="shared" si="775"/>
        <v>0</v>
      </c>
      <c r="BD1767" s="171">
        <f>(VLOOKUP($D1767,'P4 Destination'!$C$21:$M$176,4,0))*BC1767</f>
        <v>0</v>
      </c>
      <c r="BE1767" s="172">
        <f t="shared" si="776"/>
        <v>0</v>
      </c>
      <c r="BF1767" s="171">
        <f>(VLOOKUP($D1767,'P4 Destination'!$C$21:$M$176,5,0))*BE1767</f>
        <v>0</v>
      </c>
      <c r="BG1767" s="172">
        <f t="shared" si="777"/>
        <v>0</v>
      </c>
      <c r="BH1767" s="171">
        <f>(VLOOKUP($D1767,'P4 Destination'!$C$21:$M$176,6,0))*BG1767</f>
        <v>0</v>
      </c>
      <c r="BI1767" s="172">
        <f t="shared" si="778"/>
        <v>26</v>
      </c>
      <c r="BJ1767" s="171">
        <f>(VLOOKUP($D1767,'P4 Destination'!$C$21:$M$176,7,0))*BI1767</f>
        <v>0</v>
      </c>
      <c r="BK1767" s="172">
        <f t="shared" si="779"/>
        <v>0</v>
      </c>
      <c r="BL1767" s="171">
        <f>(VLOOKUP($D1767,'P4 Destination'!$C$21:$M$176,8,0))*BK1767</f>
        <v>0</v>
      </c>
      <c r="BM1767" s="172">
        <f t="shared" si="780"/>
        <v>0</v>
      </c>
      <c r="BN1767" s="171">
        <f>(VLOOKUP($D1767,'P4 Destination'!$C$21:$M$176,9,0))*BM1767</f>
        <v>0</v>
      </c>
      <c r="BO1767" s="154">
        <f t="shared" si="786"/>
        <v>1</v>
      </c>
      <c r="BP1767" s="171">
        <f>(VLOOKUP(D1767,'P4 Destination'!$C$21:$M$176,10,0))*K1767</f>
        <v>0</v>
      </c>
      <c r="BQ1767" s="171">
        <f>(VLOOKUP(D1767,'P4 Destination'!$C$21:$M$176,11,0))*J1767</f>
        <v>0</v>
      </c>
      <c r="BR1767" s="173">
        <f t="shared" si="781"/>
        <v>0</v>
      </c>
      <c r="BS1767" s="173">
        <f>(AV1767*2500)*'P6 Verzekering'!$E$11</f>
        <v>0</v>
      </c>
      <c r="BT1767" s="173">
        <f>(AW1767*2500)*'P6 Verzekering'!$E$12</f>
        <v>0</v>
      </c>
      <c r="BU1767" s="173">
        <f>(L1767*2500)*'P6 Verzekering'!$E$13</f>
        <v>0</v>
      </c>
      <c r="BV1767" s="173">
        <f t="shared" si="782"/>
        <v>0</v>
      </c>
      <c r="BW1767"/>
      <c r="BX1767"/>
    </row>
    <row r="1768" spans="1:76">
      <c r="A1768" s="152" t="s">
        <v>2967</v>
      </c>
      <c r="B1768" s="152" t="s">
        <v>447</v>
      </c>
      <c r="C1768" s="152" t="s">
        <v>446</v>
      </c>
      <c r="D1768" s="152" t="s">
        <v>219</v>
      </c>
      <c r="E1768" s="152" t="s">
        <v>219</v>
      </c>
      <c r="F1768" s="153">
        <f t="shared" si="784"/>
        <v>26</v>
      </c>
      <c r="G1768" s="154">
        <v>0</v>
      </c>
      <c r="H1768" s="154">
        <f>IFERROR(VLOOKUP(B1768,'P2 Origin'!$C$21:$Q$176,15,FALSE),0)</f>
        <v>0</v>
      </c>
      <c r="I1768" s="154">
        <f>IFERROR(VLOOKUP(D1768,'P4 Destination'!$C$21:$Q$176,15,FALSE),0)</f>
        <v>0</v>
      </c>
      <c r="J1768" s="155"/>
      <c r="K1768" s="155"/>
      <c r="L1768" s="156">
        <v>0</v>
      </c>
      <c r="M1768" s="155">
        <v>0</v>
      </c>
      <c r="N1768" s="155">
        <v>0</v>
      </c>
      <c r="O1768" s="157">
        <f t="shared" si="759"/>
        <v>0</v>
      </c>
      <c r="P1768" s="158">
        <f t="shared" si="760"/>
        <v>0</v>
      </c>
      <c r="Q1768" s="159">
        <f>IFERROR(VLOOKUP(N1768,'P1 Intra-Europees'!$A$15:$H$25,3,0),0)*P1768</f>
        <v>0</v>
      </c>
      <c r="R1768" s="160">
        <f t="shared" si="761"/>
        <v>0</v>
      </c>
      <c r="S1768" s="159">
        <f>IFERROR(VLOOKUP(N1768,'P1 Intra-Europees'!$A$15:$H$25,4,0),0)*R1768</f>
        <v>0</v>
      </c>
      <c r="T1768" s="160">
        <f t="shared" si="762"/>
        <v>0</v>
      </c>
      <c r="U1768" s="159">
        <f>IFERROR(VLOOKUP(N1768,'P1 Intra-Europees'!$A$15:$H$25,5,0),0)*T1768</f>
        <v>0</v>
      </c>
      <c r="V1768" s="160">
        <f t="shared" si="763"/>
        <v>0</v>
      </c>
      <c r="W1768" s="159">
        <f>IFERROR(VLOOKUP(N1768,'P1 Intra-Europees'!$A$15:$H$25,6,0),0)*V1768</f>
        <v>0</v>
      </c>
      <c r="X1768" s="160">
        <f t="shared" si="764"/>
        <v>0</v>
      </c>
      <c r="Y1768" s="159">
        <f>IFERROR(VLOOKUP(N1768,'P1 Intra-Europees'!$A$15:$H$25,7,0),0)*X1768</f>
        <v>0</v>
      </c>
      <c r="Z1768" s="161">
        <f t="shared" si="765"/>
        <v>0</v>
      </c>
      <c r="AA1768" s="162">
        <f>IFERROR(VLOOKUP(N1768,'P1 Intra-Europees'!$A$15:$H$25,8,0),0)*Z1768</f>
        <v>0</v>
      </c>
      <c r="AB1768" s="163">
        <f t="shared" si="766"/>
        <v>0</v>
      </c>
      <c r="AC1768" s="157" t="str">
        <f>VLOOKUP(B1768,'P2 Origin'!$C$21:$O$176,13,0)</f>
        <v>USD</v>
      </c>
      <c r="AD1768" s="164">
        <f t="shared" si="767"/>
        <v>0</v>
      </c>
      <c r="AE1768" s="165">
        <f>IF(AU1768&gt;0.1,VLOOKUP(B1768,'P2 Origin'!$C$21:$M$176,3,0)*H1768,0)</f>
        <v>0</v>
      </c>
      <c r="AF1768" s="166">
        <f t="shared" si="768"/>
        <v>0</v>
      </c>
      <c r="AG1768" s="165">
        <f>(VLOOKUP(B1768,'P2 Origin'!$C$21:$M$176,4,0))*AF1768</f>
        <v>0</v>
      </c>
      <c r="AH1768" s="166">
        <f t="shared" si="769"/>
        <v>0</v>
      </c>
      <c r="AI1768" s="165">
        <f>(VLOOKUP(B1768,'P2 Origin'!$C$21:$M$176,5,0))*AH1768</f>
        <v>0</v>
      </c>
      <c r="AJ1768" s="166">
        <f t="shared" si="783"/>
        <v>0</v>
      </c>
      <c r="AK1768" s="165">
        <f>(VLOOKUP(B1768,'P2 Origin'!$C$21:$M$176,6,0))*AJ1768</f>
        <v>0</v>
      </c>
      <c r="AL1768" s="166">
        <f t="shared" si="770"/>
        <v>26</v>
      </c>
      <c r="AM1768" s="165">
        <f>(VLOOKUP($B1768,'P2 Origin'!$C$21:$M$176,7,0))*AL1768</f>
        <v>0</v>
      </c>
      <c r="AN1768" s="166">
        <f t="shared" si="771"/>
        <v>0</v>
      </c>
      <c r="AO1768" s="165">
        <f>(VLOOKUP($B1768,'P2 Origin'!$C$21:$M$176,8,0))*AN1768</f>
        <v>0</v>
      </c>
      <c r="AP1768" s="166">
        <f t="shared" si="772"/>
        <v>0</v>
      </c>
      <c r="AQ1768" s="165">
        <f>(VLOOKUP($B1768,'P2 Origin'!$C$21:$M$176,9,0))*AP1768</f>
        <v>0</v>
      </c>
      <c r="AR1768" s="155">
        <f t="shared" si="785"/>
        <v>0</v>
      </c>
      <c r="AS1768" s="164">
        <f>(VLOOKUP(B1768,'P2 Origin'!$C$21:$M$176,10,0))*K1768</f>
        <v>0</v>
      </c>
      <c r="AT1768" s="164">
        <f>(VLOOKUP(B1768,'P2 Origin'!$C$21:$M$176,11,0))*J1768</f>
        <v>0</v>
      </c>
      <c r="AU1768" s="167">
        <v>26</v>
      </c>
      <c r="AV1768" s="168">
        <v>26</v>
      </c>
      <c r="AW1768" s="169">
        <v>0</v>
      </c>
      <c r="AX1768" s="170">
        <f>IF(AU1768&gt;=0.1,'P3 Bureaumarge zee- en luchtvr.'!$D$12,0)</f>
        <v>0</v>
      </c>
      <c r="AY1768" s="163">
        <f t="shared" si="773"/>
        <v>0</v>
      </c>
      <c r="AZ1768" s="157" t="str">
        <f>VLOOKUP(D1768,'P4 Destination'!$C$21:$O$176,13,0)</f>
        <v>EUR</v>
      </c>
      <c r="BA1768" s="164">
        <f t="shared" si="774"/>
        <v>0</v>
      </c>
      <c r="BB1768" s="171">
        <f>IF(AU1768&gt;0.1,(VLOOKUP(D1768,'P4 Destination'!$C$21:$M$176,3,0))*I1768,0)</f>
        <v>0</v>
      </c>
      <c r="BC1768" s="172">
        <f t="shared" si="775"/>
        <v>0</v>
      </c>
      <c r="BD1768" s="171">
        <f>(VLOOKUP($D1768,'P4 Destination'!$C$21:$M$176,4,0))*BC1768</f>
        <v>0</v>
      </c>
      <c r="BE1768" s="172">
        <f t="shared" si="776"/>
        <v>0</v>
      </c>
      <c r="BF1768" s="171">
        <f>(VLOOKUP($D1768,'P4 Destination'!$C$21:$M$176,5,0))*BE1768</f>
        <v>0</v>
      </c>
      <c r="BG1768" s="172">
        <f t="shared" si="777"/>
        <v>0</v>
      </c>
      <c r="BH1768" s="171">
        <f>(VLOOKUP($D1768,'P4 Destination'!$C$21:$M$176,6,0))*BG1768</f>
        <v>0</v>
      </c>
      <c r="BI1768" s="172">
        <f t="shared" si="778"/>
        <v>26</v>
      </c>
      <c r="BJ1768" s="171">
        <f>(VLOOKUP($D1768,'P4 Destination'!$C$21:$M$176,7,0))*BI1768</f>
        <v>0</v>
      </c>
      <c r="BK1768" s="172">
        <f t="shared" si="779"/>
        <v>0</v>
      </c>
      <c r="BL1768" s="171">
        <f>(VLOOKUP($D1768,'P4 Destination'!$C$21:$M$176,8,0))*BK1768</f>
        <v>0</v>
      </c>
      <c r="BM1768" s="172">
        <f t="shared" si="780"/>
        <v>0</v>
      </c>
      <c r="BN1768" s="171">
        <f>(VLOOKUP($D1768,'P4 Destination'!$C$21:$M$176,9,0))*BM1768</f>
        <v>0</v>
      </c>
      <c r="BO1768" s="154">
        <f t="shared" si="786"/>
        <v>0</v>
      </c>
      <c r="BP1768" s="171">
        <f>(VLOOKUP(D1768,'P4 Destination'!$C$21:$M$176,10,0))*K1768</f>
        <v>0</v>
      </c>
      <c r="BQ1768" s="171">
        <f>(VLOOKUP(D1768,'P4 Destination'!$C$21:$M$176,11,0))*J1768</f>
        <v>0</v>
      </c>
      <c r="BR1768" s="173">
        <f t="shared" si="781"/>
        <v>0</v>
      </c>
      <c r="BS1768" s="173">
        <f>(AV1768*2500)*'P6 Verzekering'!$E$11</f>
        <v>0</v>
      </c>
      <c r="BT1768" s="173">
        <f>(AW1768*2500)*'P6 Verzekering'!$E$12</f>
        <v>0</v>
      </c>
      <c r="BU1768" s="173">
        <f>(L1768*2500)*'P6 Verzekering'!$E$13</f>
        <v>0</v>
      </c>
      <c r="BV1768" s="173">
        <f t="shared" si="782"/>
        <v>0</v>
      </c>
      <c r="BW1768"/>
      <c r="BX1768"/>
    </row>
    <row r="1769" spans="1:76">
      <c r="A1769" s="152" t="s">
        <v>2972</v>
      </c>
      <c r="B1769" s="152" t="s">
        <v>447</v>
      </c>
      <c r="C1769" s="152" t="s">
        <v>446</v>
      </c>
      <c r="D1769" s="152" t="s">
        <v>219</v>
      </c>
      <c r="E1769" s="152" t="s">
        <v>219</v>
      </c>
      <c r="F1769" s="153">
        <f t="shared" si="784"/>
        <v>20</v>
      </c>
      <c r="G1769" s="154">
        <v>1</v>
      </c>
      <c r="H1769" s="154">
        <f>IFERROR(VLOOKUP(B1769,'P2 Origin'!$C$21:$Q$176,15,FALSE),0)</f>
        <v>0</v>
      </c>
      <c r="I1769" s="154">
        <f>IFERROR(VLOOKUP(D1769,'P4 Destination'!$C$21:$Q$176,15,FALSE),0)</f>
        <v>0</v>
      </c>
      <c r="J1769" s="155"/>
      <c r="K1769" s="155">
        <v>1</v>
      </c>
      <c r="L1769" s="156">
        <v>0</v>
      </c>
      <c r="M1769" s="155">
        <v>0</v>
      </c>
      <c r="N1769" s="155">
        <v>0</v>
      </c>
      <c r="O1769" s="157">
        <f t="shared" si="759"/>
        <v>0</v>
      </c>
      <c r="P1769" s="158">
        <f t="shared" si="760"/>
        <v>0</v>
      </c>
      <c r="Q1769" s="159">
        <f>IFERROR(VLOOKUP(N1769,'P1 Intra-Europees'!$A$15:$H$25,3,0),0)*P1769</f>
        <v>0</v>
      </c>
      <c r="R1769" s="160">
        <f t="shared" si="761"/>
        <v>0</v>
      </c>
      <c r="S1769" s="159">
        <f>IFERROR(VLOOKUP(N1769,'P1 Intra-Europees'!$A$15:$H$25,4,0),0)*R1769</f>
        <v>0</v>
      </c>
      <c r="T1769" s="160">
        <f t="shared" si="762"/>
        <v>0</v>
      </c>
      <c r="U1769" s="159">
        <f>IFERROR(VLOOKUP(N1769,'P1 Intra-Europees'!$A$15:$H$25,5,0),0)*T1769</f>
        <v>0</v>
      </c>
      <c r="V1769" s="160">
        <f t="shared" si="763"/>
        <v>0</v>
      </c>
      <c r="W1769" s="159">
        <f>IFERROR(VLOOKUP(N1769,'P1 Intra-Europees'!$A$15:$H$25,6,0),0)*V1769</f>
        <v>0</v>
      </c>
      <c r="X1769" s="160">
        <f t="shared" si="764"/>
        <v>0</v>
      </c>
      <c r="Y1769" s="159">
        <f>IFERROR(VLOOKUP(N1769,'P1 Intra-Europees'!$A$15:$H$25,7,0),0)*X1769</f>
        <v>0</v>
      </c>
      <c r="Z1769" s="161">
        <f t="shared" si="765"/>
        <v>0</v>
      </c>
      <c r="AA1769" s="162">
        <f>IFERROR(VLOOKUP(N1769,'P1 Intra-Europees'!$A$15:$H$25,8,0),0)*Z1769</f>
        <v>0</v>
      </c>
      <c r="AB1769" s="163">
        <f t="shared" si="766"/>
        <v>0</v>
      </c>
      <c r="AC1769" s="157" t="str">
        <f>VLOOKUP(B1769,'P2 Origin'!$C$21:$O$176,13,0)</f>
        <v>USD</v>
      </c>
      <c r="AD1769" s="164">
        <f t="shared" si="767"/>
        <v>0</v>
      </c>
      <c r="AE1769" s="165">
        <f>IF(AU1769&gt;0.1,VLOOKUP(B1769,'P2 Origin'!$C$21:$M$176,3,0)*H1769,0)</f>
        <v>0</v>
      </c>
      <c r="AF1769" s="166">
        <f t="shared" si="768"/>
        <v>0</v>
      </c>
      <c r="AG1769" s="165">
        <f>(VLOOKUP(B1769,'P2 Origin'!$C$21:$M$176,4,0))*AF1769</f>
        <v>0</v>
      </c>
      <c r="AH1769" s="166">
        <f t="shared" si="769"/>
        <v>0</v>
      </c>
      <c r="AI1769" s="165">
        <f>(VLOOKUP(B1769,'P2 Origin'!$C$21:$M$176,5,0))*AH1769</f>
        <v>0</v>
      </c>
      <c r="AJ1769" s="166">
        <f t="shared" si="783"/>
        <v>20</v>
      </c>
      <c r="AK1769" s="165">
        <f>(VLOOKUP(B1769,'P2 Origin'!$C$21:$M$176,6,0))*AJ1769</f>
        <v>0</v>
      </c>
      <c r="AL1769" s="166">
        <f t="shared" si="770"/>
        <v>0</v>
      </c>
      <c r="AM1769" s="165">
        <f>(VLOOKUP($B1769,'P2 Origin'!$C$21:$M$176,7,0))*AL1769</f>
        <v>0</v>
      </c>
      <c r="AN1769" s="166">
        <f t="shared" si="771"/>
        <v>0</v>
      </c>
      <c r="AO1769" s="165">
        <f>(VLOOKUP($B1769,'P2 Origin'!$C$21:$M$176,8,0))*AN1769</f>
        <v>0</v>
      </c>
      <c r="AP1769" s="166">
        <f t="shared" si="772"/>
        <v>0</v>
      </c>
      <c r="AQ1769" s="165">
        <f>(VLOOKUP($B1769,'P2 Origin'!$C$21:$M$176,9,0))*AP1769</f>
        <v>0</v>
      </c>
      <c r="AR1769" s="155">
        <f t="shared" si="785"/>
        <v>1</v>
      </c>
      <c r="AS1769" s="164">
        <f>(VLOOKUP(B1769,'P2 Origin'!$C$21:$M$176,10,0))*K1769</f>
        <v>0</v>
      </c>
      <c r="AT1769" s="164">
        <f>(VLOOKUP(B1769,'P2 Origin'!$C$21:$M$176,11,0))*J1769</f>
        <v>0</v>
      </c>
      <c r="AU1769" s="167">
        <v>20</v>
      </c>
      <c r="AV1769" s="168">
        <v>20</v>
      </c>
      <c r="AW1769" s="169">
        <v>0</v>
      </c>
      <c r="AX1769" s="170">
        <f>IF(AU1769&gt;=0.1,'P3 Bureaumarge zee- en luchtvr.'!$D$12,0)</f>
        <v>0</v>
      </c>
      <c r="AY1769" s="163">
        <f t="shared" si="773"/>
        <v>0</v>
      </c>
      <c r="AZ1769" s="157" t="str">
        <f>VLOOKUP(D1769,'P4 Destination'!$C$21:$O$176,13,0)</f>
        <v>EUR</v>
      </c>
      <c r="BA1769" s="164">
        <f t="shared" si="774"/>
        <v>0</v>
      </c>
      <c r="BB1769" s="171">
        <f>IF(AU1769&gt;0.1,(VLOOKUP(D1769,'P4 Destination'!$C$21:$M$176,3,0))*I1769,0)</f>
        <v>0</v>
      </c>
      <c r="BC1769" s="172">
        <f t="shared" si="775"/>
        <v>0</v>
      </c>
      <c r="BD1769" s="171">
        <f>(VLOOKUP($D1769,'P4 Destination'!$C$21:$M$176,4,0))*BC1769</f>
        <v>0</v>
      </c>
      <c r="BE1769" s="172">
        <f t="shared" si="776"/>
        <v>0</v>
      </c>
      <c r="BF1769" s="171">
        <f>(VLOOKUP($D1769,'P4 Destination'!$C$21:$M$176,5,0))*BE1769</f>
        <v>0</v>
      </c>
      <c r="BG1769" s="172">
        <f t="shared" si="777"/>
        <v>20</v>
      </c>
      <c r="BH1769" s="171">
        <f>(VLOOKUP($D1769,'P4 Destination'!$C$21:$M$176,6,0))*BG1769</f>
        <v>0</v>
      </c>
      <c r="BI1769" s="172">
        <f t="shared" si="778"/>
        <v>0</v>
      </c>
      <c r="BJ1769" s="171">
        <f>(VLOOKUP($D1769,'P4 Destination'!$C$21:$M$176,7,0))*BI1769</f>
        <v>0</v>
      </c>
      <c r="BK1769" s="172">
        <f t="shared" si="779"/>
        <v>0</v>
      </c>
      <c r="BL1769" s="171">
        <f>(VLOOKUP($D1769,'P4 Destination'!$C$21:$M$176,8,0))*BK1769</f>
        <v>0</v>
      </c>
      <c r="BM1769" s="172">
        <f t="shared" si="780"/>
        <v>0</v>
      </c>
      <c r="BN1769" s="171">
        <f>(VLOOKUP($D1769,'P4 Destination'!$C$21:$M$176,9,0))*BM1769</f>
        <v>0</v>
      </c>
      <c r="BO1769" s="154">
        <f t="shared" si="786"/>
        <v>1</v>
      </c>
      <c r="BP1769" s="171">
        <f>(VLOOKUP(D1769,'P4 Destination'!$C$21:$M$176,10,0))*K1769</f>
        <v>0</v>
      </c>
      <c r="BQ1769" s="171">
        <f>(VLOOKUP(D1769,'P4 Destination'!$C$21:$M$176,11,0))*J1769</f>
        <v>0</v>
      </c>
      <c r="BR1769" s="173">
        <f t="shared" si="781"/>
        <v>0</v>
      </c>
      <c r="BS1769" s="173">
        <f>(AV1769*2500)*'P6 Verzekering'!$E$11</f>
        <v>0</v>
      </c>
      <c r="BT1769" s="173">
        <f>(AW1769*2500)*'P6 Verzekering'!$E$12</f>
        <v>0</v>
      </c>
      <c r="BU1769" s="173">
        <f>(L1769*2500)*'P6 Verzekering'!$E$13</f>
        <v>0</v>
      </c>
      <c r="BV1769" s="173">
        <f t="shared" si="782"/>
        <v>0</v>
      </c>
      <c r="BW1769"/>
      <c r="BX1769"/>
    </row>
    <row r="1770" spans="1:76">
      <c r="A1770" s="152" t="s">
        <v>2973</v>
      </c>
      <c r="B1770" s="152" t="s">
        <v>447</v>
      </c>
      <c r="C1770" s="152" t="s">
        <v>446</v>
      </c>
      <c r="D1770" s="152" t="s">
        <v>219</v>
      </c>
      <c r="E1770" s="152" t="s">
        <v>219</v>
      </c>
      <c r="F1770" s="153">
        <f t="shared" si="784"/>
        <v>0.6</v>
      </c>
      <c r="G1770" s="154">
        <v>0</v>
      </c>
      <c r="H1770" s="154">
        <f>IFERROR(VLOOKUP(B1770,'P2 Origin'!$C$21:$Q$176,15,FALSE),0)</f>
        <v>0</v>
      </c>
      <c r="I1770" s="154">
        <f>IFERROR(VLOOKUP(D1770,'P4 Destination'!$C$21:$Q$176,15,FALSE),0)</f>
        <v>0</v>
      </c>
      <c r="J1770" s="155"/>
      <c r="K1770" s="155"/>
      <c r="L1770" s="156">
        <v>0</v>
      </c>
      <c r="M1770" s="155">
        <v>0</v>
      </c>
      <c r="N1770" s="155">
        <v>0</v>
      </c>
      <c r="O1770" s="157">
        <f t="shared" si="759"/>
        <v>0</v>
      </c>
      <c r="P1770" s="158">
        <f t="shared" si="760"/>
        <v>0</v>
      </c>
      <c r="Q1770" s="159">
        <f>IFERROR(VLOOKUP(N1770,'P1 Intra-Europees'!$A$15:$H$25,3,0),0)*P1770</f>
        <v>0</v>
      </c>
      <c r="R1770" s="160">
        <f t="shared" si="761"/>
        <v>0</v>
      </c>
      <c r="S1770" s="159">
        <f>IFERROR(VLOOKUP(N1770,'P1 Intra-Europees'!$A$15:$H$25,4,0),0)*R1770</f>
        <v>0</v>
      </c>
      <c r="T1770" s="160">
        <f t="shared" si="762"/>
        <v>0</v>
      </c>
      <c r="U1770" s="159">
        <f>IFERROR(VLOOKUP(N1770,'P1 Intra-Europees'!$A$15:$H$25,5,0),0)*T1770</f>
        <v>0</v>
      </c>
      <c r="V1770" s="160">
        <f t="shared" si="763"/>
        <v>0</v>
      </c>
      <c r="W1770" s="159">
        <f>IFERROR(VLOOKUP(N1770,'P1 Intra-Europees'!$A$15:$H$25,6,0),0)*V1770</f>
        <v>0</v>
      </c>
      <c r="X1770" s="160">
        <f t="shared" si="764"/>
        <v>0</v>
      </c>
      <c r="Y1770" s="159">
        <f>IFERROR(VLOOKUP(N1770,'P1 Intra-Europees'!$A$15:$H$25,7,0),0)*X1770</f>
        <v>0</v>
      </c>
      <c r="Z1770" s="161">
        <f t="shared" si="765"/>
        <v>0</v>
      </c>
      <c r="AA1770" s="162">
        <f>IFERROR(VLOOKUP(N1770,'P1 Intra-Europees'!$A$15:$H$25,8,0),0)*Z1770</f>
        <v>0</v>
      </c>
      <c r="AB1770" s="163">
        <f t="shared" si="766"/>
        <v>0</v>
      </c>
      <c r="AC1770" s="157" t="str">
        <f>VLOOKUP(B1770,'P2 Origin'!$C$21:$O$176,13,0)</f>
        <v>USD</v>
      </c>
      <c r="AD1770" s="164">
        <f t="shared" si="767"/>
        <v>0</v>
      </c>
      <c r="AE1770" s="165">
        <f>IF(AU1770&gt;0.1,VLOOKUP(B1770,'P2 Origin'!$C$21:$M$176,3,0)*H1770,0)</f>
        <v>0</v>
      </c>
      <c r="AF1770" s="166">
        <f t="shared" si="768"/>
        <v>0.6</v>
      </c>
      <c r="AG1770" s="165">
        <f>(VLOOKUP(B1770,'P2 Origin'!$C$21:$M$176,4,0))*AF1770</f>
        <v>0</v>
      </c>
      <c r="AH1770" s="166">
        <f t="shared" si="769"/>
        <v>0</v>
      </c>
      <c r="AI1770" s="165">
        <f>(VLOOKUP(B1770,'P2 Origin'!$C$21:$M$176,5,0))*AH1770</f>
        <v>0</v>
      </c>
      <c r="AJ1770" s="166">
        <f t="shared" si="783"/>
        <v>0</v>
      </c>
      <c r="AK1770" s="165">
        <f>(VLOOKUP(B1770,'P2 Origin'!$C$21:$M$176,6,0))*AJ1770</f>
        <v>0</v>
      </c>
      <c r="AL1770" s="166">
        <f t="shared" si="770"/>
        <v>0</v>
      </c>
      <c r="AM1770" s="165">
        <f>(VLOOKUP($B1770,'P2 Origin'!$C$21:$M$176,7,0))*AL1770</f>
        <v>0</v>
      </c>
      <c r="AN1770" s="166">
        <f t="shared" si="771"/>
        <v>0</v>
      </c>
      <c r="AO1770" s="165">
        <f>(VLOOKUP($B1770,'P2 Origin'!$C$21:$M$176,8,0))*AN1770</f>
        <v>0</v>
      </c>
      <c r="AP1770" s="166">
        <f t="shared" si="772"/>
        <v>0</v>
      </c>
      <c r="AQ1770" s="165">
        <f>(VLOOKUP($B1770,'P2 Origin'!$C$21:$M$176,9,0))*AP1770</f>
        <v>0</v>
      </c>
      <c r="AR1770" s="155">
        <f t="shared" si="785"/>
        <v>0</v>
      </c>
      <c r="AS1770" s="164">
        <f>(VLOOKUP(B1770,'P2 Origin'!$C$21:$M$176,10,0))*K1770</f>
        <v>0</v>
      </c>
      <c r="AT1770" s="164">
        <f>(VLOOKUP(B1770,'P2 Origin'!$C$21:$M$176,11,0))*J1770</f>
        <v>0</v>
      </c>
      <c r="AU1770" s="167">
        <v>0.6</v>
      </c>
      <c r="AV1770" s="168">
        <v>0</v>
      </c>
      <c r="AW1770" s="169">
        <v>0.6</v>
      </c>
      <c r="AX1770" s="170">
        <f>IF(AU1770&gt;=0.1,'P3 Bureaumarge zee- en luchtvr.'!$D$12,0)</f>
        <v>0</v>
      </c>
      <c r="AY1770" s="163">
        <f t="shared" si="773"/>
        <v>0</v>
      </c>
      <c r="AZ1770" s="157" t="str">
        <f>VLOOKUP(D1770,'P4 Destination'!$C$21:$O$176,13,0)</f>
        <v>EUR</v>
      </c>
      <c r="BA1770" s="164">
        <f t="shared" si="774"/>
        <v>0</v>
      </c>
      <c r="BB1770" s="171">
        <f>IF(AU1770&gt;0.1,(VLOOKUP(D1770,'P4 Destination'!$C$21:$M$176,3,0))*I1770,0)</f>
        <v>0</v>
      </c>
      <c r="BC1770" s="172">
        <f t="shared" si="775"/>
        <v>0.6</v>
      </c>
      <c r="BD1770" s="171">
        <f>(VLOOKUP($D1770,'P4 Destination'!$C$21:$M$176,4,0))*BC1770</f>
        <v>0</v>
      </c>
      <c r="BE1770" s="172">
        <f t="shared" si="776"/>
        <v>0</v>
      </c>
      <c r="BF1770" s="171">
        <f>(VLOOKUP($D1770,'P4 Destination'!$C$21:$M$176,5,0))*BE1770</f>
        <v>0</v>
      </c>
      <c r="BG1770" s="172">
        <f t="shared" si="777"/>
        <v>0</v>
      </c>
      <c r="BH1770" s="171">
        <f>(VLOOKUP($D1770,'P4 Destination'!$C$21:$M$176,6,0))*BG1770</f>
        <v>0</v>
      </c>
      <c r="BI1770" s="172">
        <f t="shared" si="778"/>
        <v>0</v>
      </c>
      <c r="BJ1770" s="171">
        <f>(VLOOKUP($D1770,'P4 Destination'!$C$21:$M$176,7,0))*BI1770</f>
        <v>0</v>
      </c>
      <c r="BK1770" s="172">
        <f t="shared" si="779"/>
        <v>0</v>
      </c>
      <c r="BL1770" s="171">
        <f>(VLOOKUP($D1770,'P4 Destination'!$C$21:$M$176,8,0))*BK1770</f>
        <v>0</v>
      </c>
      <c r="BM1770" s="172">
        <f t="shared" si="780"/>
        <v>0</v>
      </c>
      <c r="BN1770" s="171">
        <f>(VLOOKUP($D1770,'P4 Destination'!$C$21:$M$176,9,0))*BM1770</f>
        <v>0</v>
      </c>
      <c r="BO1770" s="154">
        <f t="shared" si="786"/>
        <v>0</v>
      </c>
      <c r="BP1770" s="171">
        <f>(VLOOKUP(D1770,'P4 Destination'!$C$21:$M$176,10,0))*K1770</f>
        <v>0</v>
      </c>
      <c r="BQ1770" s="171">
        <f>(VLOOKUP(D1770,'P4 Destination'!$C$21:$M$176,11,0))*J1770</f>
        <v>0</v>
      </c>
      <c r="BR1770" s="173">
        <f t="shared" si="781"/>
        <v>0</v>
      </c>
      <c r="BS1770" s="173">
        <f>(AV1770*2500)*'P6 Verzekering'!$E$11</f>
        <v>0</v>
      </c>
      <c r="BT1770" s="173">
        <f>(AW1770*2500)*'P6 Verzekering'!$E$12</f>
        <v>0</v>
      </c>
      <c r="BU1770" s="173">
        <f>(L1770*2500)*'P6 Verzekering'!$E$13</f>
        <v>0</v>
      </c>
      <c r="BV1770" s="173">
        <f t="shared" si="782"/>
        <v>0</v>
      </c>
      <c r="BW1770"/>
      <c r="BX1770"/>
    </row>
    <row r="1771" spans="1:76">
      <c r="A1771" s="152" t="s">
        <v>2978</v>
      </c>
      <c r="B1771" s="152" t="s">
        <v>165</v>
      </c>
      <c r="C1771" s="152" t="s">
        <v>161</v>
      </c>
      <c r="D1771" s="152" t="s">
        <v>365</v>
      </c>
      <c r="E1771" s="152" t="s">
        <v>364</v>
      </c>
      <c r="F1771" s="153">
        <f t="shared" si="784"/>
        <v>42</v>
      </c>
      <c r="G1771" s="154">
        <v>1</v>
      </c>
      <c r="H1771" s="154">
        <f>IFERROR(VLOOKUP(B1771,'P2 Origin'!$C$21:$Q$176,15,FALSE),0)</f>
        <v>0</v>
      </c>
      <c r="I1771" s="154">
        <f>IFERROR(VLOOKUP(D1771,'P4 Destination'!$C$21:$Q$176,15,FALSE),0)</f>
        <v>0</v>
      </c>
      <c r="J1771" s="155"/>
      <c r="K1771" s="155">
        <v>1</v>
      </c>
      <c r="L1771" s="156">
        <v>0</v>
      </c>
      <c r="M1771" s="155">
        <v>0</v>
      </c>
      <c r="N1771" s="155">
        <v>0</v>
      </c>
      <c r="O1771" s="157">
        <f t="shared" si="759"/>
        <v>0</v>
      </c>
      <c r="P1771" s="158">
        <f t="shared" si="760"/>
        <v>0</v>
      </c>
      <c r="Q1771" s="159">
        <f>IFERROR(VLOOKUP(N1771,'P1 Intra-Europees'!$A$15:$H$25,3,0),0)*P1771</f>
        <v>0</v>
      </c>
      <c r="R1771" s="160">
        <f t="shared" si="761"/>
        <v>0</v>
      </c>
      <c r="S1771" s="159">
        <f>IFERROR(VLOOKUP(N1771,'P1 Intra-Europees'!$A$15:$H$25,4,0),0)*R1771</f>
        <v>0</v>
      </c>
      <c r="T1771" s="160">
        <f t="shared" si="762"/>
        <v>0</v>
      </c>
      <c r="U1771" s="159">
        <f>IFERROR(VLOOKUP(N1771,'P1 Intra-Europees'!$A$15:$H$25,5,0),0)*T1771</f>
        <v>0</v>
      </c>
      <c r="V1771" s="160">
        <f t="shared" si="763"/>
        <v>0</v>
      </c>
      <c r="W1771" s="159">
        <f>IFERROR(VLOOKUP(N1771,'P1 Intra-Europees'!$A$15:$H$25,6,0),0)*V1771</f>
        <v>0</v>
      </c>
      <c r="X1771" s="160">
        <f t="shared" si="764"/>
        <v>0</v>
      </c>
      <c r="Y1771" s="159">
        <f>IFERROR(VLOOKUP(N1771,'P1 Intra-Europees'!$A$15:$H$25,7,0),0)*X1771</f>
        <v>0</v>
      </c>
      <c r="Z1771" s="161">
        <f t="shared" si="765"/>
        <v>0</v>
      </c>
      <c r="AA1771" s="162">
        <f>IFERROR(VLOOKUP(N1771,'P1 Intra-Europees'!$A$15:$H$25,8,0),0)*Z1771</f>
        <v>0</v>
      </c>
      <c r="AB1771" s="163">
        <f t="shared" si="766"/>
        <v>0</v>
      </c>
      <c r="AC1771" s="157" t="str">
        <f>VLOOKUP(B1771,'P2 Origin'!$C$21:$O$176,13,0)</f>
        <v>EUR</v>
      </c>
      <c r="AD1771" s="164">
        <f t="shared" si="767"/>
        <v>0</v>
      </c>
      <c r="AE1771" s="165">
        <f>IF(AU1771&gt;0.1,VLOOKUP(B1771,'P2 Origin'!$C$21:$M$176,3,0)*H1771,0)</f>
        <v>0</v>
      </c>
      <c r="AF1771" s="166">
        <f t="shared" si="768"/>
        <v>0</v>
      </c>
      <c r="AG1771" s="165">
        <f>(VLOOKUP(B1771,'P2 Origin'!$C$21:$M$176,4,0))*AF1771</f>
        <v>0</v>
      </c>
      <c r="AH1771" s="166">
        <f t="shared" si="769"/>
        <v>0</v>
      </c>
      <c r="AI1771" s="165">
        <f>(VLOOKUP(B1771,'P2 Origin'!$C$21:$M$176,5,0))*AH1771</f>
        <v>0</v>
      </c>
      <c r="AJ1771" s="166">
        <f t="shared" si="783"/>
        <v>0</v>
      </c>
      <c r="AK1771" s="165">
        <f>(VLOOKUP(B1771,'P2 Origin'!$C$21:$M$176,6,0))*AJ1771</f>
        <v>0</v>
      </c>
      <c r="AL1771" s="166">
        <f t="shared" si="770"/>
        <v>0</v>
      </c>
      <c r="AM1771" s="165">
        <f>(VLOOKUP($B1771,'P2 Origin'!$C$21:$M$176,7,0))*AL1771</f>
        <v>0</v>
      </c>
      <c r="AN1771" s="166">
        <f t="shared" si="771"/>
        <v>42</v>
      </c>
      <c r="AO1771" s="165">
        <f>(VLOOKUP($B1771,'P2 Origin'!$C$21:$M$176,8,0))*AN1771</f>
        <v>0</v>
      </c>
      <c r="AP1771" s="166">
        <f t="shared" si="772"/>
        <v>0</v>
      </c>
      <c r="AQ1771" s="165">
        <f>(VLOOKUP($B1771,'P2 Origin'!$C$21:$M$176,9,0))*AP1771</f>
        <v>0</v>
      </c>
      <c r="AR1771" s="155">
        <f t="shared" si="785"/>
        <v>1</v>
      </c>
      <c r="AS1771" s="164">
        <f>(VLOOKUP(B1771,'P2 Origin'!$C$21:$M$176,10,0))*K1771</f>
        <v>0</v>
      </c>
      <c r="AT1771" s="164">
        <f>(VLOOKUP(B1771,'P2 Origin'!$C$21:$M$176,11,0))*J1771</f>
        <v>0</v>
      </c>
      <c r="AU1771" s="167">
        <v>42</v>
      </c>
      <c r="AV1771" s="168">
        <v>42</v>
      </c>
      <c r="AW1771" s="169">
        <v>0</v>
      </c>
      <c r="AX1771" s="170">
        <f>IF(AU1771&gt;=0.1,'P3 Bureaumarge zee- en luchtvr.'!$D$12,0)</f>
        <v>0</v>
      </c>
      <c r="AY1771" s="163">
        <f t="shared" si="773"/>
        <v>0</v>
      </c>
      <c r="AZ1771" s="157" t="str">
        <f>VLOOKUP(D1771,'P4 Destination'!$C$21:$O$176,13,0)</f>
        <v>USD</v>
      </c>
      <c r="BA1771" s="164">
        <f t="shared" si="774"/>
        <v>0</v>
      </c>
      <c r="BB1771" s="171">
        <f>IF(AU1771&gt;0.1,(VLOOKUP(D1771,'P4 Destination'!$C$21:$M$176,3,0))*I1771,0)</f>
        <v>0</v>
      </c>
      <c r="BC1771" s="172">
        <f t="shared" si="775"/>
        <v>0</v>
      </c>
      <c r="BD1771" s="171">
        <f>(VLOOKUP($D1771,'P4 Destination'!$C$21:$M$176,4,0))*BC1771</f>
        <v>0</v>
      </c>
      <c r="BE1771" s="172">
        <f t="shared" si="776"/>
        <v>0</v>
      </c>
      <c r="BF1771" s="171">
        <f>(VLOOKUP($D1771,'P4 Destination'!$C$21:$M$176,5,0))*BE1771</f>
        <v>0</v>
      </c>
      <c r="BG1771" s="172">
        <f t="shared" si="777"/>
        <v>0</v>
      </c>
      <c r="BH1771" s="171">
        <f>(VLOOKUP($D1771,'P4 Destination'!$C$21:$M$176,6,0))*BG1771</f>
        <v>0</v>
      </c>
      <c r="BI1771" s="172">
        <f t="shared" si="778"/>
        <v>0</v>
      </c>
      <c r="BJ1771" s="171">
        <f>(VLOOKUP($D1771,'P4 Destination'!$C$21:$M$176,7,0))*BI1771</f>
        <v>0</v>
      </c>
      <c r="BK1771" s="172">
        <f t="shared" si="779"/>
        <v>42</v>
      </c>
      <c r="BL1771" s="171">
        <f>(VLOOKUP($D1771,'P4 Destination'!$C$21:$M$176,8,0))*BK1771</f>
        <v>0</v>
      </c>
      <c r="BM1771" s="172">
        <f t="shared" si="780"/>
        <v>0</v>
      </c>
      <c r="BN1771" s="171">
        <f>(VLOOKUP($D1771,'P4 Destination'!$C$21:$M$176,9,0))*BM1771</f>
        <v>0</v>
      </c>
      <c r="BO1771" s="154">
        <f t="shared" si="786"/>
        <v>1</v>
      </c>
      <c r="BP1771" s="171">
        <f>(VLOOKUP(D1771,'P4 Destination'!$C$21:$M$176,10,0))*K1771</f>
        <v>0</v>
      </c>
      <c r="BQ1771" s="171">
        <f>(VLOOKUP(D1771,'P4 Destination'!$C$21:$M$176,11,0))*J1771</f>
        <v>0</v>
      </c>
      <c r="BR1771" s="173">
        <f t="shared" si="781"/>
        <v>0</v>
      </c>
      <c r="BS1771" s="173">
        <f>(AV1771*2500)*'P6 Verzekering'!$E$11</f>
        <v>0</v>
      </c>
      <c r="BT1771" s="173">
        <f>(AW1771*2500)*'P6 Verzekering'!$E$12</f>
        <v>0</v>
      </c>
      <c r="BU1771" s="173">
        <f>(L1771*2500)*'P6 Verzekering'!$E$13</f>
        <v>0</v>
      </c>
      <c r="BV1771" s="173">
        <f t="shared" si="782"/>
        <v>0</v>
      </c>
      <c r="BW1771"/>
      <c r="BX1771"/>
    </row>
    <row r="1772" spans="1:76">
      <c r="A1772" s="152" t="s">
        <v>2979</v>
      </c>
      <c r="B1772" s="152" t="s">
        <v>199</v>
      </c>
      <c r="C1772" s="152" t="s">
        <v>195</v>
      </c>
      <c r="D1772" s="152" t="s">
        <v>219</v>
      </c>
      <c r="E1772" s="152" t="s">
        <v>219</v>
      </c>
      <c r="F1772" s="153">
        <f t="shared" si="784"/>
        <v>17</v>
      </c>
      <c r="G1772" s="154">
        <v>0</v>
      </c>
      <c r="H1772" s="154">
        <f>IFERROR(VLOOKUP(B1772,'P2 Origin'!$C$21:$Q$176,15,FALSE),0)</f>
        <v>1</v>
      </c>
      <c r="I1772" s="154">
        <f>IFERROR(VLOOKUP(D1772,'P4 Destination'!$C$21:$Q$176,15,FALSE),0)</f>
        <v>0</v>
      </c>
      <c r="J1772" s="155"/>
      <c r="K1772" s="155"/>
      <c r="L1772" s="156">
        <v>17</v>
      </c>
      <c r="M1772" s="155">
        <v>1642</v>
      </c>
      <c r="N1772" s="155">
        <v>7</v>
      </c>
      <c r="O1772" s="157">
        <f t="shared" si="759"/>
        <v>0</v>
      </c>
      <c r="P1772" s="158">
        <f t="shared" si="760"/>
        <v>0</v>
      </c>
      <c r="Q1772" s="159">
        <f>IFERROR(VLOOKUP(N1772,'P1 Intra-Europees'!$A$15:$H$25,3,0),0)*P1772</f>
        <v>0</v>
      </c>
      <c r="R1772" s="160">
        <f t="shared" si="761"/>
        <v>17</v>
      </c>
      <c r="S1772" s="159">
        <f>IFERROR(VLOOKUP(N1772,'P1 Intra-Europees'!$A$15:$H$25,4,0),0)*R1772</f>
        <v>0</v>
      </c>
      <c r="T1772" s="160">
        <f t="shared" si="762"/>
        <v>0</v>
      </c>
      <c r="U1772" s="159">
        <f>IFERROR(VLOOKUP(N1772,'P1 Intra-Europees'!$A$15:$H$25,5,0),0)*T1772</f>
        <v>0</v>
      </c>
      <c r="V1772" s="160">
        <f t="shared" si="763"/>
        <v>0</v>
      </c>
      <c r="W1772" s="159">
        <f>IFERROR(VLOOKUP(N1772,'P1 Intra-Europees'!$A$15:$H$25,6,0),0)*V1772</f>
        <v>0</v>
      </c>
      <c r="X1772" s="160">
        <f t="shared" si="764"/>
        <v>0</v>
      </c>
      <c r="Y1772" s="159">
        <f>IFERROR(VLOOKUP(N1772,'P1 Intra-Europees'!$A$15:$H$25,7,0),0)*X1772</f>
        <v>0</v>
      </c>
      <c r="Z1772" s="161">
        <f t="shared" si="765"/>
        <v>0</v>
      </c>
      <c r="AA1772" s="162">
        <f>IFERROR(VLOOKUP(N1772,'P1 Intra-Europees'!$A$15:$H$25,8,0),0)*Z1772</f>
        <v>0</v>
      </c>
      <c r="AB1772" s="163">
        <f t="shared" si="766"/>
        <v>0</v>
      </c>
      <c r="AC1772" s="157" t="str">
        <f>VLOOKUP(B1772,'P2 Origin'!$C$21:$O$176,13,0)</f>
        <v>EUR</v>
      </c>
      <c r="AD1772" s="164">
        <f t="shared" si="767"/>
        <v>0</v>
      </c>
      <c r="AE1772" s="165">
        <f>IF(AU1772&gt;0.1,VLOOKUP(B1772,'P2 Origin'!$C$21:$M$176,3,0)*H1772,0)</f>
        <v>0</v>
      </c>
      <c r="AF1772" s="166">
        <f t="shared" si="768"/>
        <v>0</v>
      </c>
      <c r="AG1772" s="165">
        <f>(VLOOKUP(B1772,'P2 Origin'!$C$21:$M$176,4,0))*AF1772</f>
        <v>0</v>
      </c>
      <c r="AH1772" s="166">
        <f t="shared" si="769"/>
        <v>0</v>
      </c>
      <c r="AI1772" s="165">
        <f>(VLOOKUP(B1772,'P2 Origin'!$C$21:$M$176,5,0))*AH1772</f>
        <v>0</v>
      </c>
      <c r="AJ1772" s="166">
        <f t="shared" si="783"/>
        <v>0</v>
      </c>
      <c r="AK1772" s="165">
        <f>(VLOOKUP(B1772,'P2 Origin'!$C$21:$M$176,6,0))*AJ1772</f>
        <v>0</v>
      </c>
      <c r="AL1772" s="166">
        <f t="shared" si="770"/>
        <v>0</v>
      </c>
      <c r="AM1772" s="165">
        <f>(VLOOKUP($B1772,'P2 Origin'!$C$21:$M$176,7,0))*AL1772</f>
        <v>0</v>
      </c>
      <c r="AN1772" s="166">
        <f t="shared" si="771"/>
        <v>0</v>
      </c>
      <c r="AO1772" s="165">
        <f>(VLOOKUP($B1772,'P2 Origin'!$C$21:$M$176,8,0))*AN1772</f>
        <v>0</v>
      </c>
      <c r="AP1772" s="166">
        <f t="shared" si="772"/>
        <v>0</v>
      </c>
      <c r="AQ1772" s="165">
        <f>(VLOOKUP($B1772,'P2 Origin'!$C$21:$M$176,9,0))*AP1772</f>
        <v>0</v>
      </c>
      <c r="AR1772" s="155">
        <f t="shared" si="785"/>
        <v>0</v>
      </c>
      <c r="AS1772" s="164">
        <f>(VLOOKUP(B1772,'P2 Origin'!$C$21:$M$176,10,0))*K1772</f>
        <v>0</v>
      </c>
      <c r="AT1772" s="164">
        <f>(VLOOKUP(B1772,'P2 Origin'!$C$21:$M$176,11,0))*J1772</f>
        <v>0</v>
      </c>
      <c r="AU1772" s="167">
        <v>0</v>
      </c>
      <c r="AV1772" s="168">
        <v>0</v>
      </c>
      <c r="AW1772" s="169">
        <v>0</v>
      </c>
      <c r="AX1772" s="170">
        <f>IF(AU1772&gt;=0.1,'P3 Bureaumarge zee- en luchtvr.'!$D$12,0)</f>
        <v>0</v>
      </c>
      <c r="AY1772" s="163">
        <f t="shared" si="773"/>
        <v>0</v>
      </c>
      <c r="AZ1772" s="157" t="str">
        <f>VLOOKUP(D1772,'P4 Destination'!$C$21:$O$176,13,0)</f>
        <v>EUR</v>
      </c>
      <c r="BA1772" s="164">
        <f t="shared" si="774"/>
        <v>0</v>
      </c>
      <c r="BB1772" s="171">
        <f>IF(AU1772&gt;0.1,(VLOOKUP(D1772,'P4 Destination'!$C$21:$M$176,3,0))*I1772,0)</f>
        <v>0</v>
      </c>
      <c r="BC1772" s="172">
        <f t="shared" si="775"/>
        <v>0</v>
      </c>
      <c r="BD1772" s="171">
        <f>(VLOOKUP($D1772,'P4 Destination'!$C$21:$M$176,4,0))*BC1772</f>
        <v>0</v>
      </c>
      <c r="BE1772" s="172">
        <f t="shared" si="776"/>
        <v>0</v>
      </c>
      <c r="BF1772" s="171">
        <f>(VLOOKUP($D1772,'P4 Destination'!$C$21:$M$176,5,0))*BE1772</f>
        <v>0</v>
      </c>
      <c r="BG1772" s="172">
        <f t="shared" si="777"/>
        <v>0</v>
      </c>
      <c r="BH1772" s="171">
        <f>(VLOOKUP($D1772,'P4 Destination'!$C$21:$M$176,6,0))*BG1772</f>
        <v>0</v>
      </c>
      <c r="BI1772" s="172">
        <f t="shared" si="778"/>
        <v>0</v>
      </c>
      <c r="BJ1772" s="171">
        <f>(VLOOKUP($D1772,'P4 Destination'!$C$21:$M$176,7,0))*BI1772</f>
        <v>0</v>
      </c>
      <c r="BK1772" s="172">
        <f t="shared" si="779"/>
        <v>0</v>
      </c>
      <c r="BL1772" s="171">
        <f>(VLOOKUP($D1772,'P4 Destination'!$C$21:$M$176,8,0))*BK1772</f>
        <v>0</v>
      </c>
      <c r="BM1772" s="172">
        <f t="shared" si="780"/>
        <v>0</v>
      </c>
      <c r="BN1772" s="171">
        <f>(VLOOKUP($D1772,'P4 Destination'!$C$21:$M$176,9,0))*BM1772</f>
        <v>0</v>
      </c>
      <c r="BO1772" s="154">
        <f t="shared" si="786"/>
        <v>0</v>
      </c>
      <c r="BP1772" s="171">
        <f>(VLOOKUP(D1772,'P4 Destination'!$C$21:$M$176,10,0))*K1772</f>
        <v>0</v>
      </c>
      <c r="BQ1772" s="171">
        <f>(VLOOKUP(D1772,'P4 Destination'!$C$21:$M$176,11,0))*J1772</f>
        <v>0</v>
      </c>
      <c r="BR1772" s="173">
        <f t="shared" si="781"/>
        <v>0</v>
      </c>
      <c r="BS1772" s="173">
        <f>(AV1772*2500)*'P6 Verzekering'!$E$11</f>
        <v>0</v>
      </c>
      <c r="BT1772" s="173">
        <f>(AW1772*2500)*'P6 Verzekering'!$E$12</f>
        <v>0</v>
      </c>
      <c r="BU1772" s="173">
        <f>(L1772*2500)*'P6 Verzekering'!$E$13</f>
        <v>0</v>
      </c>
      <c r="BV1772" s="173">
        <f t="shared" si="782"/>
        <v>0</v>
      </c>
      <c r="BW1772"/>
      <c r="BX1772"/>
    </row>
    <row r="1773" spans="1:76">
      <c r="A1773" s="152" t="s">
        <v>2983</v>
      </c>
      <c r="B1773" s="152" t="s">
        <v>211</v>
      </c>
      <c r="C1773" s="152" t="s">
        <v>210</v>
      </c>
      <c r="D1773" s="152" t="s">
        <v>219</v>
      </c>
      <c r="E1773" s="152" t="s">
        <v>219</v>
      </c>
      <c r="F1773" s="153">
        <f t="shared" si="784"/>
        <v>4</v>
      </c>
      <c r="G1773" s="154">
        <v>0</v>
      </c>
      <c r="H1773" s="154">
        <f>IFERROR(VLOOKUP(B1773,'P2 Origin'!$C$21:$Q$176,15,FALSE),0)</f>
        <v>0</v>
      </c>
      <c r="I1773" s="154">
        <f>IFERROR(VLOOKUP(D1773,'P4 Destination'!$C$21:$Q$176,15,FALSE),0)</f>
        <v>0</v>
      </c>
      <c r="J1773" s="155"/>
      <c r="K1773" s="155"/>
      <c r="L1773" s="156">
        <v>0</v>
      </c>
      <c r="M1773" s="155">
        <v>0</v>
      </c>
      <c r="N1773" s="155">
        <v>0</v>
      </c>
      <c r="O1773" s="157">
        <f t="shared" si="759"/>
        <v>0</v>
      </c>
      <c r="P1773" s="158">
        <f t="shared" si="760"/>
        <v>0</v>
      </c>
      <c r="Q1773" s="159">
        <f>IFERROR(VLOOKUP(N1773,'P1 Intra-Europees'!$A$15:$H$25,3,0),0)*P1773</f>
        <v>0</v>
      </c>
      <c r="R1773" s="160">
        <f t="shared" si="761"/>
        <v>0</v>
      </c>
      <c r="S1773" s="159">
        <f>IFERROR(VLOOKUP(N1773,'P1 Intra-Europees'!$A$15:$H$25,4,0),0)*R1773</f>
        <v>0</v>
      </c>
      <c r="T1773" s="160">
        <f t="shared" si="762"/>
        <v>0</v>
      </c>
      <c r="U1773" s="159">
        <f>IFERROR(VLOOKUP(N1773,'P1 Intra-Europees'!$A$15:$H$25,5,0),0)*T1773</f>
        <v>0</v>
      </c>
      <c r="V1773" s="160">
        <f t="shared" si="763"/>
        <v>0</v>
      </c>
      <c r="W1773" s="159">
        <f>IFERROR(VLOOKUP(N1773,'P1 Intra-Europees'!$A$15:$H$25,6,0),0)*V1773</f>
        <v>0</v>
      </c>
      <c r="X1773" s="160">
        <f t="shared" si="764"/>
        <v>0</v>
      </c>
      <c r="Y1773" s="159">
        <f>IFERROR(VLOOKUP(N1773,'P1 Intra-Europees'!$A$15:$H$25,7,0),0)*X1773</f>
        <v>0</v>
      </c>
      <c r="Z1773" s="161">
        <f t="shared" si="765"/>
        <v>0</v>
      </c>
      <c r="AA1773" s="162">
        <f>IFERROR(VLOOKUP(N1773,'P1 Intra-Europees'!$A$15:$H$25,8,0),0)*Z1773</f>
        <v>0</v>
      </c>
      <c r="AB1773" s="163">
        <f t="shared" si="766"/>
        <v>0</v>
      </c>
      <c r="AC1773" s="157" t="str">
        <f>VLOOKUP(B1773,'P2 Origin'!$C$21:$O$176,13,0)</f>
        <v>EUR</v>
      </c>
      <c r="AD1773" s="164">
        <f t="shared" si="767"/>
        <v>0</v>
      </c>
      <c r="AE1773" s="165">
        <f>IF(AU1773&gt;0.1,VLOOKUP(B1773,'P2 Origin'!$C$21:$M$176,3,0)*H1773,0)</f>
        <v>0</v>
      </c>
      <c r="AF1773" s="166">
        <f t="shared" si="768"/>
        <v>4</v>
      </c>
      <c r="AG1773" s="165">
        <f>(VLOOKUP(B1773,'P2 Origin'!$C$21:$M$176,4,0))*AF1773</f>
        <v>0</v>
      </c>
      <c r="AH1773" s="166">
        <f t="shared" si="769"/>
        <v>0</v>
      </c>
      <c r="AI1773" s="165">
        <f>(VLOOKUP(B1773,'P2 Origin'!$C$21:$M$176,5,0))*AH1773</f>
        <v>0</v>
      </c>
      <c r="AJ1773" s="166">
        <f t="shared" si="783"/>
        <v>0</v>
      </c>
      <c r="AK1773" s="165">
        <f>(VLOOKUP(B1773,'P2 Origin'!$C$21:$M$176,6,0))*AJ1773</f>
        <v>0</v>
      </c>
      <c r="AL1773" s="166">
        <f t="shared" si="770"/>
        <v>0</v>
      </c>
      <c r="AM1773" s="165">
        <f>(VLOOKUP($B1773,'P2 Origin'!$C$21:$M$176,7,0))*AL1773</f>
        <v>0</v>
      </c>
      <c r="AN1773" s="166">
        <f t="shared" si="771"/>
        <v>0</v>
      </c>
      <c r="AO1773" s="165">
        <f>(VLOOKUP($B1773,'P2 Origin'!$C$21:$M$176,8,0))*AN1773</f>
        <v>0</v>
      </c>
      <c r="AP1773" s="166">
        <f t="shared" si="772"/>
        <v>0</v>
      </c>
      <c r="AQ1773" s="165">
        <f>(VLOOKUP($B1773,'P2 Origin'!$C$21:$M$176,9,0))*AP1773</f>
        <v>0</v>
      </c>
      <c r="AR1773" s="155">
        <f t="shared" si="785"/>
        <v>0</v>
      </c>
      <c r="AS1773" s="164">
        <f>(VLOOKUP(B1773,'P2 Origin'!$C$21:$M$176,10,0))*K1773</f>
        <v>0</v>
      </c>
      <c r="AT1773" s="164">
        <f>(VLOOKUP(B1773,'P2 Origin'!$C$21:$M$176,11,0))*J1773</f>
        <v>0</v>
      </c>
      <c r="AU1773" s="167">
        <v>4</v>
      </c>
      <c r="AV1773" s="168">
        <v>4</v>
      </c>
      <c r="AW1773" s="169">
        <v>0</v>
      </c>
      <c r="AX1773" s="170">
        <f>IF(AU1773&gt;=0.1,'P3 Bureaumarge zee- en luchtvr.'!$D$12,0)</f>
        <v>0</v>
      </c>
      <c r="AY1773" s="163">
        <f t="shared" si="773"/>
        <v>0</v>
      </c>
      <c r="AZ1773" s="157" t="str">
        <f>VLOOKUP(D1773,'P4 Destination'!$C$21:$O$176,13,0)</f>
        <v>EUR</v>
      </c>
      <c r="BA1773" s="164">
        <f t="shared" si="774"/>
        <v>0</v>
      </c>
      <c r="BB1773" s="171">
        <f>IF(AU1773&gt;0.1,(VLOOKUP(D1773,'P4 Destination'!$C$21:$M$176,3,0))*I1773,0)</f>
        <v>0</v>
      </c>
      <c r="BC1773" s="172">
        <f t="shared" si="775"/>
        <v>4</v>
      </c>
      <c r="BD1773" s="171">
        <f>(VLOOKUP($D1773,'P4 Destination'!$C$21:$M$176,4,0))*BC1773</f>
        <v>0</v>
      </c>
      <c r="BE1773" s="172">
        <f t="shared" si="776"/>
        <v>0</v>
      </c>
      <c r="BF1773" s="171">
        <f>(VLOOKUP($D1773,'P4 Destination'!$C$21:$M$176,5,0))*BE1773</f>
        <v>0</v>
      </c>
      <c r="BG1773" s="172">
        <f t="shared" si="777"/>
        <v>0</v>
      </c>
      <c r="BH1773" s="171">
        <f>(VLOOKUP($D1773,'P4 Destination'!$C$21:$M$176,6,0))*BG1773</f>
        <v>0</v>
      </c>
      <c r="BI1773" s="172">
        <f t="shared" si="778"/>
        <v>0</v>
      </c>
      <c r="BJ1773" s="171">
        <f>(VLOOKUP($D1773,'P4 Destination'!$C$21:$M$176,7,0))*BI1773</f>
        <v>0</v>
      </c>
      <c r="BK1773" s="172">
        <f t="shared" si="779"/>
        <v>0</v>
      </c>
      <c r="BL1773" s="171">
        <f>(VLOOKUP($D1773,'P4 Destination'!$C$21:$M$176,8,0))*BK1773</f>
        <v>0</v>
      </c>
      <c r="BM1773" s="172">
        <f t="shared" si="780"/>
        <v>0</v>
      </c>
      <c r="BN1773" s="171">
        <f>(VLOOKUP($D1773,'P4 Destination'!$C$21:$M$176,9,0))*BM1773</f>
        <v>0</v>
      </c>
      <c r="BO1773" s="154">
        <f t="shared" si="786"/>
        <v>0</v>
      </c>
      <c r="BP1773" s="171">
        <f>(VLOOKUP(D1773,'P4 Destination'!$C$21:$M$176,10,0))*K1773</f>
        <v>0</v>
      </c>
      <c r="BQ1773" s="171">
        <f>(VLOOKUP(D1773,'P4 Destination'!$C$21:$M$176,11,0))*J1773</f>
        <v>0</v>
      </c>
      <c r="BR1773" s="173">
        <f t="shared" si="781"/>
        <v>0</v>
      </c>
      <c r="BS1773" s="173">
        <f>(AV1773*2500)*'P6 Verzekering'!$E$11</f>
        <v>0</v>
      </c>
      <c r="BT1773" s="173">
        <f>(AW1773*2500)*'P6 Verzekering'!$E$12</f>
        <v>0</v>
      </c>
      <c r="BU1773" s="173">
        <f>(L1773*2500)*'P6 Verzekering'!$E$13</f>
        <v>0</v>
      </c>
      <c r="BV1773" s="173">
        <f t="shared" si="782"/>
        <v>0</v>
      </c>
      <c r="BW1773"/>
      <c r="BX1773"/>
    </row>
    <row r="1774" spans="1:76">
      <c r="A1774" s="152" t="s">
        <v>2991</v>
      </c>
      <c r="B1774" s="152" t="s">
        <v>462</v>
      </c>
      <c r="C1774" s="152" t="s">
        <v>453</v>
      </c>
      <c r="D1774" s="152" t="s">
        <v>151</v>
      </c>
      <c r="E1774" s="152" t="s">
        <v>149</v>
      </c>
      <c r="F1774" s="153">
        <f t="shared" si="784"/>
        <v>41</v>
      </c>
      <c r="G1774" s="154">
        <v>1</v>
      </c>
      <c r="H1774" s="154">
        <f>IFERROR(VLOOKUP(B1774,'P2 Origin'!$C$21:$Q$176,15,FALSE),0)</f>
        <v>1</v>
      </c>
      <c r="I1774" s="154">
        <f>IFERROR(VLOOKUP(D1774,'P4 Destination'!$C$21:$Q$176,15,FALSE),0)</f>
        <v>0</v>
      </c>
      <c r="J1774" s="155">
        <v>1</v>
      </c>
      <c r="K1774" s="155"/>
      <c r="L1774" s="156">
        <v>0</v>
      </c>
      <c r="M1774" s="155">
        <v>0</v>
      </c>
      <c r="N1774" s="155">
        <v>0</v>
      </c>
      <c r="O1774" s="157">
        <f t="shared" si="759"/>
        <v>0</v>
      </c>
      <c r="P1774" s="158">
        <f t="shared" si="760"/>
        <v>0</v>
      </c>
      <c r="Q1774" s="159">
        <f>IFERROR(VLOOKUP(N1774,'P1 Intra-Europees'!$A$15:$H$25,3,0),0)*P1774</f>
        <v>0</v>
      </c>
      <c r="R1774" s="160">
        <f t="shared" si="761"/>
        <v>0</v>
      </c>
      <c r="S1774" s="159">
        <f>IFERROR(VLOOKUP(N1774,'P1 Intra-Europees'!$A$15:$H$25,4,0),0)*R1774</f>
        <v>0</v>
      </c>
      <c r="T1774" s="160">
        <f t="shared" si="762"/>
        <v>0</v>
      </c>
      <c r="U1774" s="159">
        <f>IFERROR(VLOOKUP(N1774,'P1 Intra-Europees'!$A$15:$H$25,5,0),0)*T1774</f>
        <v>0</v>
      </c>
      <c r="V1774" s="160">
        <f t="shared" si="763"/>
        <v>0</v>
      </c>
      <c r="W1774" s="159">
        <f>IFERROR(VLOOKUP(N1774,'P1 Intra-Europees'!$A$15:$H$25,6,0),0)*V1774</f>
        <v>0</v>
      </c>
      <c r="X1774" s="160">
        <f t="shared" si="764"/>
        <v>0</v>
      </c>
      <c r="Y1774" s="159">
        <f>IFERROR(VLOOKUP(N1774,'P1 Intra-Europees'!$A$15:$H$25,7,0),0)*X1774</f>
        <v>0</v>
      </c>
      <c r="Z1774" s="161">
        <f t="shared" si="765"/>
        <v>0</v>
      </c>
      <c r="AA1774" s="162">
        <f>IFERROR(VLOOKUP(N1774,'P1 Intra-Europees'!$A$15:$H$25,8,0),0)*Z1774</f>
        <v>0</v>
      </c>
      <c r="AB1774" s="163">
        <f t="shared" si="766"/>
        <v>0</v>
      </c>
      <c r="AC1774" s="157" t="str">
        <f>VLOOKUP(B1774,'P2 Origin'!$C$21:$O$176,13,0)</f>
        <v>USD</v>
      </c>
      <c r="AD1774" s="164">
        <f t="shared" si="767"/>
        <v>0</v>
      </c>
      <c r="AE1774" s="165">
        <f>IF(AU1774&gt;0.1,VLOOKUP(B1774,'P2 Origin'!$C$21:$M$176,3,0)*H1774,0)</f>
        <v>0</v>
      </c>
      <c r="AF1774" s="166">
        <f t="shared" si="768"/>
        <v>0</v>
      </c>
      <c r="AG1774" s="165">
        <f>(VLOOKUP(B1774,'P2 Origin'!$C$21:$M$176,4,0))*AF1774</f>
        <v>0</v>
      </c>
      <c r="AH1774" s="166">
        <f t="shared" si="769"/>
        <v>0</v>
      </c>
      <c r="AI1774" s="165">
        <f>(VLOOKUP(B1774,'P2 Origin'!$C$21:$M$176,5,0))*AH1774</f>
        <v>0</v>
      </c>
      <c r="AJ1774" s="166">
        <f t="shared" si="783"/>
        <v>0</v>
      </c>
      <c r="AK1774" s="165">
        <f>(VLOOKUP(B1774,'P2 Origin'!$C$21:$M$176,6,0))*AJ1774</f>
        <v>0</v>
      </c>
      <c r="AL1774" s="166">
        <f t="shared" si="770"/>
        <v>0</v>
      </c>
      <c r="AM1774" s="165">
        <f>(VLOOKUP($B1774,'P2 Origin'!$C$21:$M$176,7,0))*AL1774</f>
        <v>0</v>
      </c>
      <c r="AN1774" s="166">
        <f t="shared" si="771"/>
        <v>41</v>
      </c>
      <c r="AO1774" s="165">
        <f>(VLOOKUP($B1774,'P2 Origin'!$C$21:$M$176,8,0))*AN1774</f>
        <v>0</v>
      </c>
      <c r="AP1774" s="166">
        <f t="shared" si="772"/>
        <v>0</v>
      </c>
      <c r="AQ1774" s="165">
        <f>(VLOOKUP($B1774,'P2 Origin'!$C$21:$M$176,9,0))*AP1774</f>
        <v>0</v>
      </c>
      <c r="AR1774" s="155">
        <f t="shared" si="785"/>
        <v>1</v>
      </c>
      <c r="AS1774" s="164">
        <f>(VLOOKUP(B1774,'P2 Origin'!$C$21:$M$176,10,0))*K1774</f>
        <v>0</v>
      </c>
      <c r="AT1774" s="164">
        <f>(VLOOKUP(B1774,'P2 Origin'!$C$21:$M$176,11,0))*J1774</f>
        <v>0</v>
      </c>
      <c r="AU1774" s="167">
        <v>41</v>
      </c>
      <c r="AV1774" s="168">
        <v>41</v>
      </c>
      <c r="AW1774" s="169">
        <v>0</v>
      </c>
      <c r="AX1774" s="170">
        <f>IF(AU1774&gt;=0.1,'P3 Bureaumarge zee- en luchtvr.'!$D$12,0)</f>
        <v>0</v>
      </c>
      <c r="AY1774" s="163">
        <f t="shared" si="773"/>
        <v>0</v>
      </c>
      <c r="AZ1774" s="157" t="str">
        <f>VLOOKUP(D1774,'P4 Destination'!$C$21:$O$176,13,0)</f>
        <v>EUR</v>
      </c>
      <c r="BA1774" s="164">
        <f t="shared" si="774"/>
        <v>0</v>
      </c>
      <c r="BB1774" s="171">
        <f>IF(AU1774&gt;0.1,(VLOOKUP(D1774,'P4 Destination'!$C$21:$M$176,3,0))*I1774,0)</f>
        <v>0</v>
      </c>
      <c r="BC1774" s="172">
        <f t="shared" si="775"/>
        <v>0</v>
      </c>
      <c r="BD1774" s="171">
        <f>(VLOOKUP($D1774,'P4 Destination'!$C$21:$M$176,4,0))*BC1774</f>
        <v>0</v>
      </c>
      <c r="BE1774" s="172">
        <f t="shared" si="776"/>
        <v>0</v>
      </c>
      <c r="BF1774" s="171">
        <f>(VLOOKUP($D1774,'P4 Destination'!$C$21:$M$176,5,0))*BE1774</f>
        <v>0</v>
      </c>
      <c r="BG1774" s="172">
        <f t="shared" si="777"/>
        <v>0</v>
      </c>
      <c r="BH1774" s="171">
        <f>(VLOOKUP($D1774,'P4 Destination'!$C$21:$M$176,6,0))*BG1774</f>
        <v>0</v>
      </c>
      <c r="BI1774" s="172">
        <f t="shared" si="778"/>
        <v>0</v>
      </c>
      <c r="BJ1774" s="171">
        <f>(VLOOKUP($D1774,'P4 Destination'!$C$21:$M$176,7,0))*BI1774</f>
        <v>0</v>
      </c>
      <c r="BK1774" s="172">
        <f t="shared" si="779"/>
        <v>41</v>
      </c>
      <c r="BL1774" s="171">
        <f>(VLOOKUP($D1774,'P4 Destination'!$C$21:$M$176,8,0))*BK1774</f>
        <v>0</v>
      </c>
      <c r="BM1774" s="172">
        <f t="shared" si="780"/>
        <v>0</v>
      </c>
      <c r="BN1774" s="171">
        <f>(VLOOKUP($D1774,'P4 Destination'!$C$21:$M$176,9,0))*BM1774</f>
        <v>0</v>
      </c>
      <c r="BO1774" s="154">
        <f t="shared" si="786"/>
        <v>1</v>
      </c>
      <c r="BP1774" s="171">
        <f>(VLOOKUP(D1774,'P4 Destination'!$C$21:$M$176,10,0))*K1774</f>
        <v>0</v>
      </c>
      <c r="BQ1774" s="171">
        <f>(VLOOKUP(D1774,'P4 Destination'!$C$21:$M$176,11,0))*J1774</f>
        <v>0</v>
      </c>
      <c r="BR1774" s="173">
        <f t="shared" si="781"/>
        <v>0</v>
      </c>
      <c r="BS1774" s="173">
        <f>(AV1774*2500)*'P6 Verzekering'!$E$11</f>
        <v>0</v>
      </c>
      <c r="BT1774" s="173">
        <f>(AW1774*2500)*'P6 Verzekering'!$E$12</f>
        <v>0</v>
      </c>
      <c r="BU1774" s="173">
        <f>(L1774*2500)*'P6 Verzekering'!$E$13</f>
        <v>0</v>
      </c>
      <c r="BV1774" s="173">
        <f t="shared" si="782"/>
        <v>0</v>
      </c>
      <c r="BW1774"/>
      <c r="BX1774"/>
    </row>
    <row r="1775" spans="1:76">
      <c r="A1775" s="152" t="s">
        <v>2992</v>
      </c>
      <c r="B1775" s="152" t="s">
        <v>462</v>
      </c>
      <c r="C1775" s="152" t="s">
        <v>453</v>
      </c>
      <c r="D1775" s="152" t="s">
        <v>151</v>
      </c>
      <c r="E1775" s="152" t="s">
        <v>149</v>
      </c>
      <c r="F1775" s="153">
        <f t="shared" si="784"/>
        <v>56</v>
      </c>
      <c r="G1775" s="154">
        <v>1</v>
      </c>
      <c r="H1775" s="154">
        <f>IFERROR(VLOOKUP(B1775,'P2 Origin'!$C$21:$Q$176,15,FALSE),0)</f>
        <v>1</v>
      </c>
      <c r="I1775" s="154">
        <f>IFERROR(VLOOKUP(D1775,'P4 Destination'!$C$21:$Q$176,15,FALSE),0)</f>
        <v>0</v>
      </c>
      <c r="J1775" s="155"/>
      <c r="K1775" s="155">
        <v>1</v>
      </c>
      <c r="L1775" s="156">
        <v>0</v>
      </c>
      <c r="M1775" s="155">
        <v>0</v>
      </c>
      <c r="N1775" s="155">
        <v>0</v>
      </c>
      <c r="O1775" s="157">
        <f t="shared" si="759"/>
        <v>0</v>
      </c>
      <c r="P1775" s="158">
        <f t="shared" si="760"/>
        <v>0</v>
      </c>
      <c r="Q1775" s="159">
        <f>IFERROR(VLOOKUP(N1775,'P1 Intra-Europees'!$A$15:$H$25,3,0),0)*P1775</f>
        <v>0</v>
      </c>
      <c r="R1775" s="160">
        <f t="shared" si="761"/>
        <v>0</v>
      </c>
      <c r="S1775" s="159">
        <f>IFERROR(VLOOKUP(N1775,'P1 Intra-Europees'!$A$15:$H$25,4,0),0)*R1775</f>
        <v>0</v>
      </c>
      <c r="T1775" s="160">
        <f t="shared" si="762"/>
        <v>0</v>
      </c>
      <c r="U1775" s="159">
        <f>IFERROR(VLOOKUP(N1775,'P1 Intra-Europees'!$A$15:$H$25,5,0),0)*T1775</f>
        <v>0</v>
      </c>
      <c r="V1775" s="160">
        <f t="shared" si="763"/>
        <v>0</v>
      </c>
      <c r="W1775" s="159">
        <f>IFERROR(VLOOKUP(N1775,'P1 Intra-Europees'!$A$15:$H$25,6,0),0)*V1775</f>
        <v>0</v>
      </c>
      <c r="X1775" s="160">
        <f t="shared" si="764"/>
        <v>0</v>
      </c>
      <c r="Y1775" s="159">
        <f>IFERROR(VLOOKUP(N1775,'P1 Intra-Europees'!$A$15:$H$25,7,0),0)*X1775</f>
        <v>0</v>
      </c>
      <c r="Z1775" s="161">
        <f t="shared" si="765"/>
        <v>0</v>
      </c>
      <c r="AA1775" s="162">
        <f>IFERROR(VLOOKUP(N1775,'P1 Intra-Europees'!$A$15:$H$25,8,0),0)*Z1775</f>
        <v>0</v>
      </c>
      <c r="AB1775" s="163">
        <f t="shared" si="766"/>
        <v>0</v>
      </c>
      <c r="AC1775" s="157" t="str">
        <f>VLOOKUP(B1775,'P2 Origin'!$C$21:$O$176,13,0)</f>
        <v>USD</v>
      </c>
      <c r="AD1775" s="164">
        <f t="shared" si="767"/>
        <v>0</v>
      </c>
      <c r="AE1775" s="165">
        <f>IF(AU1775&gt;0.1,VLOOKUP(B1775,'P2 Origin'!$C$21:$M$176,3,0)*H1775,0)</f>
        <v>0</v>
      </c>
      <c r="AF1775" s="166">
        <f t="shared" si="768"/>
        <v>0</v>
      </c>
      <c r="AG1775" s="165">
        <f>(VLOOKUP(B1775,'P2 Origin'!$C$21:$M$176,4,0))*AF1775</f>
        <v>0</v>
      </c>
      <c r="AH1775" s="166">
        <f t="shared" si="769"/>
        <v>0</v>
      </c>
      <c r="AI1775" s="165">
        <f>(VLOOKUP(B1775,'P2 Origin'!$C$21:$M$176,5,0))*AH1775</f>
        <v>0</v>
      </c>
      <c r="AJ1775" s="166">
        <f t="shared" si="783"/>
        <v>0</v>
      </c>
      <c r="AK1775" s="165">
        <f>(VLOOKUP(B1775,'P2 Origin'!$C$21:$M$176,6,0))*AJ1775</f>
        <v>0</v>
      </c>
      <c r="AL1775" s="166">
        <f t="shared" si="770"/>
        <v>0</v>
      </c>
      <c r="AM1775" s="165">
        <f>(VLOOKUP($B1775,'P2 Origin'!$C$21:$M$176,7,0))*AL1775</f>
        <v>0</v>
      </c>
      <c r="AN1775" s="166">
        <f t="shared" si="771"/>
        <v>0</v>
      </c>
      <c r="AO1775" s="165">
        <f>(VLOOKUP($B1775,'P2 Origin'!$C$21:$M$176,8,0))*AN1775</f>
        <v>0</v>
      </c>
      <c r="AP1775" s="166">
        <f t="shared" si="772"/>
        <v>56</v>
      </c>
      <c r="AQ1775" s="165">
        <f>(VLOOKUP($B1775,'P2 Origin'!$C$21:$M$176,9,0))*AP1775</f>
        <v>0</v>
      </c>
      <c r="AR1775" s="155">
        <f t="shared" si="785"/>
        <v>1</v>
      </c>
      <c r="AS1775" s="164">
        <f>(VLOOKUP(B1775,'P2 Origin'!$C$21:$M$176,10,0))*K1775</f>
        <v>0</v>
      </c>
      <c r="AT1775" s="164">
        <f>(VLOOKUP(B1775,'P2 Origin'!$C$21:$M$176,11,0))*J1775</f>
        <v>0</v>
      </c>
      <c r="AU1775" s="167">
        <v>56</v>
      </c>
      <c r="AV1775" s="168">
        <v>56</v>
      </c>
      <c r="AW1775" s="169">
        <v>0</v>
      </c>
      <c r="AX1775" s="170">
        <f>IF(AU1775&gt;=0.1,'P3 Bureaumarge zee- en luchtvr.'!$D$12,0)</f>
        <v>0</v>
      </c>
      <c r="AY1775" s="163">
        <f t="shared" si="773"/>
        <v>0</v>
      </c>
      <c r="AZ1775" s="157" t="str">
        <f>VLOOKUP(D1775,'P4 Destination'!$C$21:$O$176,13,0)</f>
        <v>EUR</v>
      </c>
      <c r="BA1775" s="164">
        <f t="shared" si="774"/>
        <v>0</v>
      </c>
      <c r="BB1775" s="171">
        <f>IF(AU1775&gt;0.1,(VLOOKUP(D1775,'P4 Destination'!$C$21:$M$176,3,0))*I1775,0)</f>
        <v>0</v>
      </c>
      <c r="BC1775" s="172">
        <f t="shared" si="775"/>
        <v>0</v>
      </c>
      <c r="BD1775" s="171">
        <f>(VLOOKUP($D1775,'P4 Destination'!$C$21:$M$176,4,0))*BC1775</f>
        <v>0</v>
      </c>
      <c r="BE1775" s="172">
        <f t="shared" si="776"/>
        <v>0</v>
      </c>
      <c r="BF1775" s="171">
        <f>(VLOOKUP($D1775,'P4 Destination'!$C$21:$M$176,5,0))*BE1775</f>
        <v>0</v>
      </c>
      <c r="BG1775" s="172">
        <f t="shared" si="777"/>
        <v>0</v>
      </c>
      <c r="BH1775" s="171">
        <f>(VLOOKUP($D1775,'P4 Destination'!$C$21:$M$176,6,0))*BG1775</f>
        <v>0</v>
      </c>
      <c r="BI1775" s="172">
        <f t="shared" si="778"/>
        <v>0</v>
      </c>
      <c r="BJ1775" s="171">
        <f>(VLOOKUP($D1775,'P4 Destination'!$C$21:$M$176,7,0))*BI1775</f>
        <v>0</v>
      </c>
      <c r="BK1775" s="172">
        <f t="shared" si="779"/>
        <v>0</v>
      </c>
      <c r="BL1775" s="171">
        <f>(VLOOKUP($D1775,'P4 Destination'!$C$21:$M$176,8,0))*BK1775</f>
        <v>0</v>
      </c>
      <c r="BM1775" s="172">
        <f t="shared" si="780"/>
        <v>56</v>
      </c>
      <c r="BN1775" s="171">
        <f>(VLOOKUP($D1775,'P4 Destination'!$C$21:$M$176,9,0))*BM1775</f>
        <v>0</v>
      </c>
      <c r="BO1775" s="154">
        <f t="shared" si="786"/>
        <v>1</v>
      </c>
      <c r="BP1775" s="171">
        <f>(VLOOKUP(D1775,'P4 Destination'!$C$21:$M$176,10,0))*K1775</f>
        <v>0</v>
      </c>
      <c r="BQ1775" s="171">
        <f>(VLOOKUP(D1775,'P4 Destination'!$C$21:$M$176,11,0))*J1775</f>
        <v>0</v>
      </c>
      <c r="BR1775" s="173">
        <f t="shared" si="781"/>
        <v>0</v>
      </c>
      <c r="BS1775" s="173">
        <f>(AV1775*2500)*'P6 Verzekering'!$E$11</f>
        <v>0</v>
      </c>
      <c r="BT1775" s="173">
        <f>(AW1775*2500)*'P6 Verzekering'!$E$12</f>
        <v>0</v>
      </c>
      <c r="BU1775" s="173">
        <f>(L1775*2500)*'P6 Verzekering'!$E$13</f>
        <v>0</v>
      </c>
      <c r="BV1775" s="173">
        <f t="shared" si="782"/>
        <v>0</v>
      </c>
      <c r="BW1775"/>
      <c r="BX1775"/>
    </row>
    <row r="1776" spans="1:76">
      <c r="A1776" s="152" t="s">
        <v>2993</v>
      </c>
      <c r="B1776" s="152" t="s">
        <v>462</v>
      </c>
      <c r="C1776" s="152" t="s">
        <v>453</v>
      </c>
      <c r="D1776" s="152" t="s">
        <v>151</v>
      </c>
      <c r="E1776" s="152" t="s">
        <v>149</v>
      </c>
      <c r="F1776" s="153">
        <f t="shared" si="784"/>
        <v>73</v>
      </c>
      <c r="G1776" s="154">
        <v>1</v>
      </c>
      <c r="H1776" s="154">
        <f>IFERROR(VLOOKUP(B1776,'P2 Origin'!$C$21:$Q$176,15,FALSE),0)</f>
        <v>1</v>
      </c>
      <c r="I1776" s="154">
        <f>IFERROR(VLOOKUP(D1776,'P4 Destination'!$C$21:$Q$176,15,FALSE),0)</f>
        <v>0</v>
      </c>
      <c r="J1776" s="155"/>
      <c r="K1776" s="155">
        <v>1</v>
      </c>
      <c r="L1776" s="156">
        <v>0</v>
      </c>
      <c r="M1776" s="155">
        <v>0</v>
      </c>
      <c r="N1776" s="155">
        <v>0</v>
      </c>
      <c r="O1776" s="157">
        <f t="shared" si="759"/>
        <v>0</v>
      </c>
      <c r="P1776" s="158">
        <f t="shared" si="760"/>
        <v>0</v>
      </c>
      <c r="Q1776" s="159">
        <f>IFERROR(VLOOKUP(N1776,'P1 Intra-Europees'!$A$15:$H$25,3,0),0)*P1776</f>
        <v>0</v>
      </c>
      <c r="R1776" s="160">
        <f t="shared" si="761"/>
        <v>0</v>
      </c>
      <c r="S1776" s="159">
        <f>IFERROR(VLOOKUP(N1776,'P1 Intra-Europees'!$A$15:$H$25,4,0),0)*R1776</f>
        <v>0</v>
      </c>
      <c r="T1776" s="160">
        <f t="shared" si="762"/>
        <v>0</v>
      </c>
      <c r="U1776" s="159">
        <f>IFERROR(VLOOKUP(N1776,'P1 Intra-Europees'!$A$15:$H$25,5,0),0)*T1776</f>
        <v>0</v>
      </c>
      <c r="V1776" s="160">
        <f t="shared" si="763"/>
        <v>0</v>
      </c>
      <c r="W1776" s="159">
        <f>IFERROR(VLOOKUP(N1776,'P1 Intra-Europees'!$A$15:$H$25,6,0),0)*V1776</f>
        <v>0</v>
      </c>
      <c r="X1776" s="160">
        <f t="shared" si="764"/>
        <v>0</v>
      </c>
      <c r="Y1776" s="159">
        <f>IFERROR(VLOOKUP(N1776,'P1 Intra-Europees'!$A$15:$H$25,7,0),0)*X1776</f>
        <v>0</v>
      </c>
      <c r="Z1776" s="161">
        <f t="shared" si="765"/>
        <v>0</v>
      </c>
      <c r="AA1776" s="162">
        <f>IFERROR(VLOOKUP(N1776,'P1 Intra-Europees'!$A$15:$H$25,8,0),0)*Z1776</f>
        <v>0</v>
      </c>
      <c r="AB1776" s="163">
        <f t="shared" si="766"/>
        <v>0</v>
      </c>
      <c r="AC1776" s="157" t="str">
        <f>VLOOKUP(B1776,'P2 Origin'!$C$21:$O$176,13,0)</f>
        <v>USD</v>
      </c>
      <c r="AD1776" s="164">
        <f t="shared" si="767"/>
        <v>0</v>
      </c>
      <c r="AE1776" s="165">
        <f>IF(AU1776&gt;0.1,VLOOKUP(B1776,'P2 Origin'!$C$21:$M$176,3,0)*H1776,0)</f>
        <v>0</v>
      </c>
      <c r="AF1776" s="166">
        <f t="shared" si="768"/>
        <v>0</v>
      </c>
      <c r="AG1776" s="165">
        <f>(VLOOKUP(B1776,'P2 Origin'!$C$21:$M$176,4,0))*AF1776</f>
        <v>0</v>
      </c>
      <c r="AH1776" s="166">
        <f t="shared" si="769"/>
        <v>0</v>
      </c>
      <c r="AI1776" s="165">
        <f>(VLOOKUP(B1776,'P2 Origin'!$C$21:$M$176,5,0))*AH1776</f>
        <v>0</v>
      </c>
      <c r="AJ1776" s="166">
        <f t="shared" si="783"/>
        <v>0</v>
      </c>
      <c r="AK1776" s="165">
        <f>(VLOOKUP(B1776,'P2 Origin'!$C$21:$M$176,6,0))*AJ1776</f>
        <v>0</v>
      </c>
      <c r="AL1776" s="166">
        <f t="shared" si="770"/>
        <v>0</v>
      </c>
      <c r="AM1776" s="165">
        <f>(VLOOKUP($B1776,'P2 Origin'!$C$21:$M$176,7,0))*AL1776</f>
        <v>0</v>
      </c>
      <c r="AN1776" s="166">
        <f t="shared" si="771"/>
        <v>0</v>
      </c>
      <c r="AO1776" s="165">
        <f>(VLOOKUP($B1776,'P2 Origin'!$C$21:$M$176,8,0))*AN1776</f>
        <v>0</v>
      </c>
      <c r="AP1776" s="166">
        <f t="shared" si="772"/>
        <v>73</v>
      </c>
      <c r="AQ1776" s="165">
        <f>(VLOOKUP($B1776,'P2 Origin'!$C$21:$M$176,9,0))*AP1776</f>
        <v>0</v>
      </c>
      <c r="AR1776" s="155">
        <f t="shared" si="785"/>
        <v>1</v>
      </c>
      <c r="AS1776" s="164">
        <f>(VLOOKUP(B1776,'P2 Origin'!$C$21:$M$176,10,0))*K1776</f>
        <v>0</v>
      </c>
      <c r="AT1776" s="164">
        <f>(VLOOKUP(B1776,'P2 Origin'!$C$21:$M$176,11,0))*J1776</f>
        <v>0</v>
      </c>
      <c r="AU1776" s="167">
        <v>73</v>
      </c>
      <c r="AV1776" s="168">
        <v>73</v>
      </c>
      <c r="AW1776" s="169">
        <v>0</v>
      </c>
      <c r="AX1776" s="170">
        <f>IF(AU1776&gt;=0.1,'P3 Bureaumarge zee- en luchtvr.'!$D$12,0)</f>
        <v>0</v>
      </c>
      <c r="AY1776" s="163">
        <f t="shared" si="773"/>
        <v>0</v>
      </c>
      <c r="AZ1776" s="157" t="str">
        <f>VLOOKUP(D1776,'P4 Destination'!$C$21:$O$176,13,0)</f>
        <v>EUR</v>
      </c>
      <c r="BA1776" s="164">
        <f t="shared" si="774"/>
        <v>0</v>
      </c>
      <c r="BB1776" s="171">
        <f>IF(AU1776&gt;0.1,(VLOOKUP(D1776,'P4 Destination'!$C$21:$M$176,3,0))*I1776,0)</f>
        <v>0</v>
      </c>
      <c r="BC1776" s="172">
        <f t="shared" si="775"/>
        <v>0</v>
      </c>
      <c r="BD1776" s="171">
        <f>(VLOOKUP($D1776,'P4 Destination'!$C$21:$M$176,4,0))*BC1776</f>
        <v>0</v>
      </c>
      <c r="BE1776" s="172">
        <f t="shared" si="776"/>
        <v>0</v>
      </c>
      <c r="BF1776" s="171">
        <f>(VLOOKUP($D1776,'P4 Destination'!$C$21:$M$176,5,0))*BE1776</f>
        <v>0</v>
      </c>
      <c r="BG1776" s="172">
        <f t="shared" si="777"/>
        <v>0</v>
      </c>
      <c r="BH1776" s="171">
        <f>(VLOOKUP($D1776,'P4 Destination'!$C$21:$M$176,6,0))*BG1776</f>
        <v>0</v>
      </c>
      <c r="BI1776" s="172">
        <f t="shared" si="778"/>
        <v>0</v>
      </c>
      <c r="BJ1776" s="171">
        <f>(VLOOKUP($D1776,'P4 Destination'!$C$21:$M$176,7,0))*BI1776</f>
        <v>0</v>
      </c>
      <c r="BK1776" s="172">
        <f t="shared" si="779"/>
        <v>0</v>
      </c>
      <c r="BL1776" s="171">
        <f>(VLOOKUP($D1776,'P4 Destination'!$C$21:$M$176,8,0))*BK1776</f>
        <v>0</v>
      </c>
      <c r="BM1776" s="172">
        <f t="shared" si="780"/>
        <v>73</v>
      </c>
      <c r="BN1776" s="171">
        <f>(VLOOKUP($D1776,'P4 Destination'!$C$21:$M$176,9,0))*BM1776</f>
        <v>0</v>
      </c>
      <c r="BO1776" s="154">
        <f t="shared" si="786"/>
        <v>1</v>
      </c>
      <c r="BP1776" s="171">
        <f>(VLOOKUP(D1776,'P4 Destination'!$C$21:$M$176,10,0))*K1776</f>
        <v>0</v>
      </c>
      <c r="BQ1776" s="171">
        <f>(VLOOKUP(D1776,'P4 Destination'!$C$21:$M$176,11,0))*J1776</f>
        <v>0</v>
      </c>
      <c r="BR1776" s="173">
        <f t="shared" si="781"/>
        <v>0</v>
      </c>
      <c r="BS1776" s="173">
        <f>(AV1776*2500)*'P6 Verzekering'!$E$11</f>
        <v>0</v>
      </c>
      <c r="BT1776" s="173">
        <f>(AW1776*2500)*'P6 Verzekering'!$E$12</f>
        <v>0</v>
      </c>
      <c r="BU1776" s="173">
        <f>(L1776*2500)*'P6 Verzekering'!$E$13</f>
        <v>0</v>
      </c>
      <c r="BV1776" s="173">
        <f t="shared" si="782"/>
        <v>0</v>
      </c>
      <c r="BW1776"/>
      <c r="BX1776"/>
    </row>
    <row r="1777" spans="1:76">
      <c r="A1777" s="152" t="s">
        <v>2996</v>
      </c>
      <c r="B1777" s="152" t="s">
        <v>462</v>
      </c>
      <c r="C1777" s="152" t="s">
        <v>453</v>
      </c>
      <c r="D1777" s="152" t="s">
        <v>419</v>
      </c>
      <c r="E1777" s="152" t="s">
        <v>418</v>
      </c>
      <c r="F1777" s="153">
        <f t="shared" si="784"/>
        <v>60</v>
      </c>
      <c r="G1777" s="154">
        <v>1</v>
      </c>
      <c r="H1777" s="154">
        <f>IFERROR(VLOOKUP(B1777,'P2 Origin'!$C$21:$Q$176,15,FALSE),0)</f>
        <v>1</v>
      </c>
      <c r="I1777" s="154">
        <f>IFERROR(VLOOKUP(D1777,'P4 Destination'!$C$21:$Q$176,15,FALSE),0)</f>
        <v>0</v>
      </c>
      <c r="J1777" s="155"/>
      <c r="K1777" s="155">
        <v>1</v>
      </c>
      <c r="L1777" s="156">
        <v>0</v>
      </c>
      <c r="M1777" s="155">
        <v>0</v>
      </c>
      <c r="N1777" s="155">
        <v>0</v>
      </c>
      <c r="O1777" s="157">
        <f t="shared" si="759"/>
        <v>0</v>
      </c>
      <c r="P1777" s="158">
        <f t="shared" si="760"/>
        <v>0</v>
      </c>
      <c r="Q1777" s="159">
        <f>IFERROR(VLOOKUP(N1777,'P1 Intra-Europees'!$A$15:$H$25,3,0),0)*P1777</f>
        <v>0</v>
      </c>
      <c r="R1777" s="160">
        <f t="shared" si="761"/>
        <v>0</v>
      </c>
      <c r="S1777" s="159">
        <f>IFERROR(VLOOKUP(N1777,'P1 Intra-Europees'!$A$15:$H$25,4,0),0)*R1777</f>
        <v>0</v>
      </c>
      <c r="T1777" s="160">
        <f t="shared" si="762"/>
        <v>0</v>
      </c>
      <c r="U1777" s="159">
        <f>IFERROR(VLOOKUP(N1777,'P1 Intra-Europees'!$A$15:$H$25,5,0),0)*T1777</f>
        <v>0</v>
      </c>
      <c r="V1777" s="160">
        <f t="shared" si="763"/>
        <v>0</v>
      </c>
      <c r="W1777" s="159">
        <f>IFERROR(VLOOKUP(N1777,'P1 Intra-Europees'!$A$15:$H$25,6,0),0)*V1777</f>
        <v>0</v>
      </c>
      <c r="X1777" s="160">
        <f t="shared" si="764"/>
        <v>0</v>
      </c>
      <c r="Y1777" s="159">
        <f>IFERROR(VLOOKUP(N1777,'P1 Intra-Europees'!$A$15:$H$25,7,0),0)*X1777</f>
        <v>0</v>
      </c>
      <c r="Z1777" s="161">
        <f t="shared" si="765"/>
        <v>0</v>
      </c>
      <c r="AA1777" s="162">
        <f>IFERROR(VLOOKUP(N1777,'P1 Intra-Europees'!$A$15:$H$25,8,0),0)*Z1777</f>
        <v>0</v>
      </c>
      <c r="AB1777" s="163">
        <f t="shared" si="766"/>
        <v>0</v>
      </c>
      <c r="AC1777" s="157" t="str">
        <f>VLOOKUP(B1777,'P2 Origin'!$C$21:$O$176,13,0)</f>
        <v>USD</v>
      </c>
      <c r="AD1777" s="164">
        <f t="shared" si="767"/>
        <v>0</v>
      </c>
      <c r="AE1777" s="165">
        <f>IF(AU1777&gt;0.1,VLOOKUP(B1777,'P2 Origin'!$C$21:$M$176,3,0)*H1777,0)</f>
        <v>0</v>
      </c>
      <c r="AF1777" s="166">
        <f t="shared" si="768"/>
        <v>0</v>
      </c>
      <c r="AG1777" s="165">
        <f>(VLOOKUP(B1777,'P2 Origin'!$C$21:$M$176,4,0))*AF1777</f>
        <v>0</v>
      </c>
      <c r="AH1777" s="166">
        <f t="shared" si="769"/>
        <v>0</v>
      </c>
      <c r="AI1777" s="165">
        <f>(VLOOKUP(B1777,'P2 Origin'!$C$21:$M$176,5,0))*AH1777</f>
        <v>0</v>
      </c>
      <c r="AJ1777" s="166">
        <f t="shared" si="783"/>
        <v>0</v>
      </c>
      <c r="AK1777" s="165">
        <f>(VLOOKUP(B1777,'P2 Origin'!$C$21:$M$176,6,0))*AJ1777</f>
        <v>0</v>
      </c>
      <c r="AL1777" s="166">
        <f t="shared" si="770"/>
        <v>0</v>
      </c>
      <c r="AM1777" s="165">
        <f>(VLOOKUP($B1777,'P2 Origin'!$C$21:$M$176,7,0))*AL1777</f>
        <v>0</v>
      </c>
      <c r="AN1777" s="166">
        <f t="shared" si="771"/>
        <v>0</v>
      </c>
      <c r="AO1777" s="165">
        <f>(VLOOKUP($B1777,'P2 Origin'!$C$21:$M$176,8,0))*AN1777</f>
        <v>0</v>
      </c>
      <c r="AP1777" s="166">
        <f t="shared" si="772"/>
        <v>60</v>
      </c>
      <c r="AQ1777" s="165">
        <f>(VLOOKUP($B1777,'P2 Origin'!$C$21:$M$176,9,0))*AP1777</f>
        <v>0</v>
      </c>
      <c r="AR1777" s="155">
        <f t="shared" si="785"/>
        <v>1</v>
      </c>
      <c r="AS1777" s="164">
        <f>(VLOOKUP(B1777,'P2 Origin'!$C$21:$M$176,10,0))*K1777</f>
        <v>0</v>
      </c>
      <c r="AT1777" s="164">
        <f>(VLOOKUP(B1777,'P2 Origin'!$C$21:$M$176,11,0))*J1777</f>
        <v>0</v>
      </c>
      <c r="AU1777" s="167">
        <v>60</v>
      </c>
      <c r="AV1777" s="168">
        <v>60</v>
      </c>
      <c r="AW1777" s="169">
        <v>0</v>
      </c>
      <c r="AX1777" s="170">
        <f>IF(AU1777&gt;=0.1,'P3 Bureaumarge zee- en luchtvr.'!$D$12,0)</f>
        <v>0</v>
      </c>
      <c r="AY1777" s="163">
        <f t="shared" si="773"/>
        <v>0</v>
      </c>
      <c r="AZ1777" s="157" t="str">
        <f>VLOOKUP(D1777,'P4 Destination'!$C$21:$O$176,13,0)</f>
        <v>USD</v>
      </c>
      <c r="BA1777" s="164">
        <f t="shared" si="774"/>
        <v>0</v>
      </c>
      <c r="BB1777" s="171">
        <f>IF(AU1777&gt;0.1,(VLOOKUP(D1777,'P4 Destination'!$C$21:$M$176,3,0))*I1777,0)</f>
        <v>0</v>
      </c>
      <c r="BC1777" s="172">
        <f t="shared" si="775"/>
        <v>0</v>
      </c>
      <c r="BD1777" s="171">
        <f>(VLOOKUP($D1777,'P4 Destination'!$C$21:$M$176,4,0))*BC1777</f>
        <v>0</v>
      </c>
      <c r="BE1777" s="172">
        <f t="shared" si="776"/>
        <v>0</v>
      </c>
      <c r="BF1777" s="171">
        <f>(VLOOKUP($D1777,'P4 Destination'!$C$21:$M$176,5,0))*BE1777</f>
        <v>0</v>
      </c>
      <c r="BG1777" s="172">
        <f t="shared" si="777"/>
        <v>0</v>
      </c>
      <c r="BH1777" s="171">
        <f>(VLOOKUP($D1777,'P4 Destination'!$C$21:$M$176,6,0))*BG1777</f>
        <v>0</v>
      </c>
      <c r="BI1777" s="172">
        <f t="shared" si="778"/>
        <v>0</v>
      </c>
      <c r="BJ1777" s="171">
        <f>(VLOOKUP($D1777,'P4 Destination'!$C$21:$M$176,7,0))*BI1777</f>
        <v>0</v>
      </c>
      <c r="BK1777" s="172">
        <f t="shared" si="779"/>
        <v>0</v>
      </c>
      <c r="BL1777" s="171">
        <f>(VLOOKUP($D1777,'P4 Destination'!$C$21:$M$176,8,0))*BK1777</f>
        <v>0</v>
      </c>
      <c r="BM1777" s="172">
        <f t="shared" si="780"/>
        <v>60</v>
      </c>
      <c r="BN1777" s="171">
        <f>(VLOOKUP($D1777,'P4 Destination'!$C$21:$M$176,9,0))*BM1777</f>
        <v>0</v>
      </c>
      <c r="BO1777" s="154">
        <f t="shared" si="786"/>
        <v>1</v>
      </c>
      <c r="BP1777" s="171">
        <f>(VLOOKUP(D1777,'P4 Destination'!$C$21:$M$176,10,0))*K1777</f>
        <v>0</v>
      </c>
      <c r="BQ1777" s="171">
        <f>(VLOOKUP(D1777,'P4 Destination'!$C$21:$M$176,11,0))*J1777</f>
        <v>0</v>
      </c>
      <c r="BR1777" s="173">
        <f t="shared" si="781"/>
        <v>0</v>
      </c>
      <c r="BS1777" s="173">
        <f>(AV1777*2500)*'P6 Verzekering'!$E$11</f>
        <v>0</v>
      </c>
      <c r="BT1777" s="173">
        <f>(AW1777*2500)*'P6 Verzekering'!$E$12</f>
        <v>0</v>
      </c>
      <c r="BU1777" s="173">
        <f>(L1777*2500)*'P6 Verzekering'!$E$13</f>
        <v>0</v>
      </c>
      <c r="BV1777" s="173">
        <f t="shared" si="782"/>
        <v>0</v>
      </c>
      <c r="BW1777"/>
      <c r="BX1777"/>
    </row>
    <row r="1778" spans="1:76">
      <c r="A1778" s="152" t="s">
        <v>3002</v>
      </c>
      <c r="B1778" s="152" t="s">
        <v>462</v>
      </c>
      <c r="C1778" s="152" t="s">
        <v>453</v>
      </c>
      <c r="D1778" s="152" t="s">
        <v>219</v>
      </c>
      <c r="E1778" s="152" t="s">
        <v>219</v>
      </c>
      <c r="F1778" s="153">
        <f t="shared" si="784"/>
        <v>60</v>
      </c>
      <c r="G1778" s="154">
        <v>1</v>
      </c>
      <c r="H1778" s="154">
        <f>IFERROR(VLOOKUP(B1778,'P2 Origin'!$C$21:$Q$176,15,FALSE),0)</f>
        <v>1</v>
      </c>
      <c r="I1778" s="154">
        <f>IFERROR(VLOOKUP(D1778,'P4 Destination'!$C$21:$Q$176,15,FALSE),0)</f>
        <v>0</v>
      </c>
      <c r="J1778" s="155"/>
      <c r="K1778" s="155">
        <v>1</v>
      </c>
      <c r="L1778" s="156">
        <v>0</v>
      </c>
      <c r="M1778" s="155">
        <v>0</v>
      </c>
      <c r="N1778" s="155">
        <v>0</v>
      </c>
      <c r="O1778" s="157">
        <f t="shared" si="759"/>
        <v>0</v>
      </c>
      <c r="P1778" s="158">
        <f t="shared" si="760"/>
        <v>0</v>
      </c>
      <c r="Q1778" s="159">
        <f>IFERROR(VLOOKUP(N1778,'P1 Intra-Europees'!$A$15:$H$25,3,0),0)*P1778</f>
        <v>0</v>
      </c>
      <c r="R1778" s="160">
        <f t="shared" si="761"/>
        <v>0</v>
      </c>
      <c r="S1778" s="159">
        <f>IFERROR(VLOOKUP(N1778,'P1 Intra-Europees'!$A$15:$H$25,4,0),0)*R1778</f>
        <v>0</v>
      </c>
      <c r="T1778" s="160">
        <f t="shared" si="762"/>
        <v>0</v>
      </c>
      <c r="U1778" s="159">
        <f>IFERROR(VLOOKUP(N1778,'P1 Intra-Europees'!$A$15:$H$25,5,0),0)*T1778</f>
        <v>0</v>
      </c>
      <c r="V1778" s="160">
        <f t="shared" si="763"/>
        <v>0</v>
      </c>
      <c r="W1778" s="159">
        <f>IFERROR(VLOOKUP(N1778,'P1 Intra-Europees'!$A$15:$H$25,6,0),0)*V1778</f>
        <v>0</v>
      </c>
      <c r="X1778" s="160">
        <f t="shared" si="764"/>
        <v>0</v>
      </c>
      <c r="Y1778" s="159">
        <f>IFERROR(VLOOKUP(N1778,'P1 Intra-Europees'!$A$15:$H$25,7,0),0)*X1778</f>
        <v>0</v>
      </c>
      <c r="Z1778" s="161">
        <f t="shared" si="765"/>
        <v>0</v>
      </c>
      <c r="AA1778" s="162">
        <f>IFERROR(VLOOKUP(N1778,'P1 Intra-Europees'!$A$15:$H$25,8,0),0)*Z1778</f>
        <v>0</v>
      </c>
      <c r="AB1778" s="163">
        <f t="shared" si="766"/>
        <v>0</v>
      </c>
      <c r="AC1778" s="157" t="str">
        <f>VLOOKUP(B1778,'P2 Origin'!$C$21:$O$176,13,0)</f>
        <v>USD</v>
      </c>
      <c r="AD1778" s="164">
        <f t="shared" si="767"/>
        <v>0</v>
      </c>
      <c r="AE1778" s="165">
        <f>IF(AU1778&gt;0.1,VLOOKUP(B1778,'P2 Origin'!$C$21:$M$176,3,0)*H1778,0)</f>
        <v>0</v>
      </c>
      <c r="AF1778" s="166">
        <f t="shared" si="768"/>
        <v>0</v>
      </c>
      <c r="AG1778" s="165">
        <f>(VLOOKUP(B1778,'P2 Origin'!$C$21:$M$176,4,0))*AF1778</f>
        <v>0</v>
      </c>
      <c r="AH1778" s="166">
        <f t="shared" si="769"/>
        <v>0</v>
      </c>
      <c r="AI1778" s="165">
        <f>(VLOOKUP(B1778,'P2 Origin'!$C$21:$M$176,5,0))*AH1778</f>
        <v>0</v>
      </c>
      <c r="AJ1778" s="166">
        <f t="shared" si="783"/>
        <v>0</v>
      </c>
      <c r="AK1778" s="165">
        <f>(VLOOKUP(B1778,'P2 Origin'!$C$21:$M$176,6,0))*AJ1778</f>
        <v>0</v>
      </c>
      <c r="AL1778" s="166">
        <f t="shared" si="770"/>
        <v>0</v>
      </c>
      <c r="AM1778" s="165">
        <f>(VLOOKUP($B1778,'P2 Origin'!$C$21:$M$176,7,0))*AL1778</f>
        <v>0</v>
      </c>
      <c r="AN1778" s="166">
        <f t="shared" si="771"/>
        <v>0</v>
      </c>
      <c r="AO1778" s="165">
        <f>(VLOOKUP($B1778,'P2 Origin'!$C$21:$M$176,8,0))*AN1778</f>
        <v>0</v>
      </c>
      <c r="AP1778" s="166">
        <f t="shared" si="772"/>
        <v>60</v>
      </c>
      <c r="AQ1778" s="165">
        <f>(VLOOKUP($B1778,'P2 Origin'!$C$21:$M$176,9,0))*AP1778</f>
        <v>0</v>
      </c>
      <c r="AR1778" s="155">
        <f t="shared" si="785"/>
        <v>1</v>
      </c>
      <c r="AS1778" s="164">
        <f>(VLOOKUP(B1778,'P2 Origin'!$C$21:$M$176,10,0))*K1778</f>
        <v>0</v>
      </c>
      <c r="AT1778" s="164">
        <f>(VLOOKUP(B1778,'P2 Origin'!$C$21:$M$176,11,0))*J1778</f>
        <v>0</v>
      </c>
      <c r="AU1778" s="167">
        <v>60</v>
      </c>
      <c r="AV1778" s="168">
        <v>60</v>
      </c>
      <c r="AW1778" s="169">
        <v>0</v>
      </c>
      <c r="AX1778" s="170">
        <f>IF(AU1778&gt;=0.1,'P3 Bureaumarge zee- en luchtvr.'!$D$12,0)</f>
        <v>0</v>
      </c>
      <c r="AY1778" s="163">
        <f t="shared" si="773"/>
        <v>0</v>
      </c>
      <c r="AZ1778" s="157" t="str">
        <f>VLOOKUP(D1778,'P4 Destination'!$C$21:$O$176,13,0)</f>
        <v>EUR</v>
      </c>
      <c r="BA1778" s="164">
        <f t="shared" si="774"/>
        <v>0</v>
      </c>
      <c r="BB1778" s="171">
        <f>IF(AU1778&gt;0.1,(VLOOKUP(D1778,'P4 Destination'!$C$21:$M$176,3,0))*I1778,0)</f>
        <v>0</v>
      </c>
      <c r="BC1778" s="172">
        <f t="shared" si="775"/>
        <v>0</v>
      </c>
      <c r="BD1778" s="171">
        <f>(VLOOKUP($D1778,'P4 Destination'!$C$21:$M$176,4,0))*BC1778</f>
        <v>0</v>
      </c>
      <c r="BE1778" s="172">
        <f t="shared" si="776"/>
        <v>0</v>
      </c>
      <c r="BF1778" s="171">
        <f>(VLOOKUP($D1778,'P4 Destination'!$C$21:$M$176,5,0))*BE1778</f>
        <v>0</v>
      </c>
      <c r="BG1778" s="172">
        <f t="shared" si="777"/>
        <v>0</v>
      </c>
      <c r="BH1778" s="171">
        <f>(VLOOKUP($D1778,'P4 Destination'!$C$21:$M$176,6,0))*BG1778</f>
        <v>0</v>
      </c>
      <c r="BI1778" s="172">
        <f t="shared" si="778"/>
        <v>0</v>
      </c>
      <c r="BJ1778" s="171">
        <f>(VLOOKUP($D1778,'P4 Destination'!$C$21:$M$176,7,0))*BI1778</f>
        <v>0</v>
      </c>
      <c r="BK1778" s="172">
        <f t="shared" si="779"/>
        <v>0</v>
      </c>
      <c r="BL1778" s="171">
        <f>(VLOOKUP($D1778,'P4 Destination'!$C$21:$M$176,8,0))*BK1778</f>
        <v>0</v>
      </c>
      <c r="BM1778" s="172">
        <f t="shared" si="780"/>
        <v>60</v>
      </c>
      <c r="BN1778" s="171">
        <f>(VLOOKUP($D1778,'P4 Destination'!$C$21:$M$176,9,0))*BM1778</f>
        <v>0</v>
      </c>
      <c r="BO1778" s="154">
        <f t="shared" si="786"/>
        <v>1</v>
      </c>
      <c r="BP1778" s="171">
        <f>(VLOOKUP(D1778,'P4 Destination'!$C$21:$M$176,10,0))*K1778</f>
        <v>0</v>
      </c>
      <c r="BQ1778" s="171">
        <f>(VLOOKUP(D1778,'P4 Destination'!$C$21:$M$176,11,0))*J1778</f>
        <v>0</v>
      </c>
      <c r="BR1778" s="173">
        <f t="shared" si="781"/>
        <v>0</v>
      </c>
      <c r="BS1778" s="173">
        <f>(AV1778*2500)*'P6 Verzekering'!$E$11</f>
        <v>0</v>
      </c>
      <c r="BT1778" s="173">
        <f>(AW1778*2500)*'P6 Verzekering'!$E$12</f>
        <v>0</v>
      </c>
      <c r="BU1778" s="173">
        <f>(L1778*2500)*'P6 Verzekering'!$E$13</f>
        <v>0</v>
      </c>
      <c r="BV1778" s="173">
        <f t="shared" si="782"/>
        <v>0</v>
      </c>
      <c r="BW1778"/>
      <c r="BX1778"/>
    </row>
    <row r="1779" spans="1:76">
      <c r="A1779" s="152" t="s">
        <v>3004</v>
      </c>
      <c r="B1779" s="152" t="s">
        <v>462</v>
      </c>
      <c r="C1779" s="152" t="s">
        <v>453</v>
      </c>
      <c r="D1779" s="152" t="s">
        <v>219</v>
      </c>
      <c r="E1779" s="152" t="s">
        <v>219</v>
      </c>
      <c r="F1779" s="153">
        <f t="shared" si="784"/>
        <v>34</v>
      </c>
      <c r="G1779" s="154">
        <v>1</v>
      </c>
      <c r="H1779" s="154">
        <f>IFERROR(VLOOKUP(B1779,'P2 Origin'!$C$21:$Q$176,15,FALSE),0)</f>
        <v>1</v>
      </c>
      <c r="I1779" s="154">
        <f>IFERROR(VLOOKUP(D1779,'P4 Destination'!$C$21:$Q$176,15,FALSE),0)</f>
        <v>0</v>
      </c>
      <c r="J1779" s="155"/>
      <c r="K1779" s="155">
        <v>1</v>
      </c>
      <c r="L1779" s="156">
        <v>0</v>
      </c>
      <c r="M1779" s="155">
        <v>0</v>
      </c>
      <c r="N1779" s="155">
        <v>0</v>
      </c>
      <c r="O1779" s="157">
        <f t="shared" si="759"/>
        <v>0</v>
      </c>
      <c r="P1779" s="158">
        <f t="shared" si="760"/>
        <v>0</v>
      </c>
      <c r="Q1779" s="159">
        <f>IFERROR(VLOOKUP(N1779,'P1 Intra-Europees'!$A$15:$H$25,3,0),0)*P1779</f>
        <v>0</v>
      </c>
      <c r="R1779" s="160">
        <f t="shared" si="761"/>
        <v>0</v>
      </c>
      <c r="S1779" s="159">
        <f>IFERROR(VLOOKUP(N1779,'P1 Intra-Europees'!$A$15:$H$25,4,0),0)*R1779</f>
        <v>0</v>
      </c>
      <c r="T1779" s="160">
        <f t="shared" si="762"/>
        <v>0</v>
      </c>
      <c r="U1779" s="159">
        <f>IFERROR(VLOOKUP(N1779,'P1 Intra-Europees'!$A$15:$H$25,5,0),0)*T1779</f>
        <v>0</v>
      </c>
      <c r="V1779" s="160">
        <f t="shared" si="763"/>
        <v>0</v>
      </c>
      <c r="W1779" s="159">
        <f>IFERROR(VLOOKUP(N1779,'P1 Intra-Europees'!$A$15:$H$25,6,0),0)*V1779</f>
        <v>0</v>
      </c>
      <c r="X1779" s="160">
        <f t="shared" si="764"/>
        <v>0</v>
      </c>
      <c r="Y1779" s="159">
        <f>IFERROR(VLOOKUP(N1779,'P1 Intra-Europees'!$A$15:$H$25,7,0),0)*X1779</f>
        <v>0</v>
      </c>
      <c r="Z1779" s="161">
        <f t="shared" si="765"/>
        <v>0</v>
      </c>
      <c r="AA1779" s="162">
        <f>IFERROR(VLOOKUP(N1779,'P1 Intra-Europees'!$A$15:$H$25,8,0),0)*Z1779</f>
        <v>0</v>
      </c>
      <c r="AB1779" s="163">
        <f t="shared" si="766"/>
        <v>0</v>
      </c>
      <c r="AC1779" s="157" t="str">
        <f>VLOOKUP(B1779,'P2 Origin'!$C$21:$O$176,13,0)</f>
        <v>USD</v>
      </c>
      <c r="AD1779" s="164">
        <f t="shared" si="767"/>
        <v>0</v>
      </c>
      <c r="AE1779" s="165">
        <f>IF(AU1779&gt;0.1,VLOOKUP(B1779,'P2 Origin'!$C$21:$M$176,3,0)*H1779,0)</f>
        <v>0</v>
      </c>
      <c r="AF1779" s="166">
        <f t="shared" si="768"/>
        <v>0</v>
      </c>
      <c r="AG1779" s="165">
        <f>(VLOOKUP(B1779,'P2 Origin'!$C$21:$M$176,4,0))*AF1779</f>
        <v>0</v>
      </c>
      <c r="AH1779" s="166">
        <f t="shared" si="769"/>
        <v>0</v>
      </c>
      <c r="AI1779" s="165">
        <f>(VLOOKUP(B1779,'P2 Origin'!$C$21:$M$176,5,0))*AH1779</f>
        <v>0</v>
      </c>
      <c r="AJ1779" s="166">
        <f t="shared" si="783"/>
        <v>0</v>
      </c>
      <c r="AK1779" s="165">
        <f>(VLOOKUP(B1779,'P2 Origin'!$C$21:$M$176,6,0))*AJ1779</f>
        <v>0</v>
      </c>
      <c r="AL1779" s="166">
        <f t="shared" si="770"/>
        <v>34</v>
      </c>
      <c r="AM1779" s="165">
        <f>(VLOOKUP($B1779,'P2 Origin'!$C$21:$M$176,7,0))*AL1779</f>
        <v>0</v>
      </c>
      <c r="AN1779" s="166">
        <f t="shared" si="771"/>
        <v>0</v>
      </c>
      <c r="AO1779" s="165">
        <f>(VLOOKUP($B1779,'P2 Origin'!$C$21:$M$176,8,0))*AN1779</f>
        <v>0</v>
      </c>
      <c r="AP1779" s="166">
        <f t="shared" si="772"/>
        <v>0</v>
      </c>
      <c r="AQ1779" s="165">
        <f>(VLOOKUP($B1779,'P2 Origin'!$C$21:$M$176,9,0))*AP1779</f>
        <v>0</v>
      </c>
      <c r="AR1779" s="155">
        <f t="shared" si="785"/>
        <v>1</v>
      </c>
      <c r="AS1779" s="164">
        <f>(VLOOKUP(B1779,'P2 Origin'!$C$21:$M$176,10,0))*K1779</f>
        <v>0</v>
      </c>
      <c r="AT1779" s="164">
        <f>(VLOOKUP(B1779,'P2 Origin'!$C$21:$M$176,11,0))*J1779</f>
        <v>0</v>
      </c>
      <c r="AU1779" s="167">
        <v>34</v>
      </c>
      <c r="AV1779" s="168">
        <v>34</v>
      </c>
      <c r="AW1779" s="169">
        <v>0</v>
      </c>
      <c r="AX1779" s="170">
        <f>IF(AU1779&gt;=0.1,'P3 Bureaumarge zee- en luchtvr.'!$D$12,0)</f>
        <v>0</v>
      </c>
      <c r="AY1779" s="163">
        <f t="shared" si="773"/>
        <v>0</v>
      </c>
      <c r="AZ1779" s="157" t="str">
        <f>VLOOKUP(D1779,'P4 Destination'!$C$21:$O$176,13,0)</f>
        <v>EUR</v>
      </c>
      <c r="BA1779" s="164">
        <f t="shared" si="774"/>
        <v>0</v>
      </c>
      <c r="BB1779" s="171">
        <f>IF(AU1779&gt;0.1,(VLOOKUP(D1779,'P4 Destination'!$C$21:$M$176,3,0))*I1779,0)</f>
        <v>0</v>
      </c>
      <c r="BC1779" s="172">
        <f t="shared" si="775"/>
        <v>0</v>
      </c>
      <c r="BD1779" s="171">
        <f>(VLOOKUP($D1779,'P4 Destination'!$C$21:$M$176,4,0))*BC1779</f>
        <v>0</v>
      </c>
      <c r="BE1779" s="172">
        <f t="shared" si="776"/>
        <v>0</v>
      </c>
      <c r="BF1779" s="171">
        <f>(VLOOKUP($D1779,'P4 Destination'!$C$21:$M$176,5,0))*BE1779</f>
        <v>0</v>
      </c>
      <c r="BG1779" s="172">
        <f t="shared" si="777"/>
        <v>0</v>
      </c>
      <c r="BH1779" s="171">
        <f>(VLOOKUP($D1779,'P4 Destination'!$C$21:$M$176,6,0))*BG1779</f>
        <v>0</v>
      </c>
      <c r="BI1779" s="172">
        <f t="shared" si="778"/>
        <v>34</v>
      </c>
      <c r="BJ1779" s="171">
        <f>(VLOOKUP($D1779,'P4 Destination'!$C$21:$M$176,7,0))*BI1779</f>
        <v>0</v>
      </c>
      <c r="BK1779" s="172">
        <f t="shared" si="779"/>
        <v>0</v>
      </c>
      <c r="BL1779" s="171">
        <f>(VLOOKUP($D1779,'P4 Destination'!$C$21:$M$176,8,0))*BK1779</f>
        <v>0</v>
      </c>
      <c r="BM1779" s="172">
        <f t="shared" si="780"/>
        <v>0</v>
      </c>
      <c r="BN1779" s="171">
        <f>(VLOOKUP($D1779,'P4 Destination'!$C$21:$M$176,9,0))*BM1779</f>
        <v>0</v>
      </c>
      <c r="BO1779" s="154">
        <f t="shared" si="786"/>
        <v>1</v>
      </c>
      <c r="BP1779" s="171">
        <f>(VLOOKUP(D1779,'P4 Destination'!$C$21:$M$176,10,0))*K1779</f>
        <v>0</v>
      </c>
      <c r="BQ1779" s="171">
        <f>(VLOOKUP(D1779,'P4 Destination'!$C$21:$M$176,11,0))*J1779</f>
        <v>0</v>
      </c>
      <c r="BR1779" s="173">
        <f t="shared" si="781"/>
        <v>0</v>
      </c>
      <c r="BS1779" s="173">
        <f>(AV1779*2500)*'P6 Verzekering'!$E$11</f>
        <v>0</v>
      </c>
      <c r="BT1779" s="173">
        <f>(AW1779*2500)*'P6 Verzekering'!$E$12</f>
        <v>0</v>
      </c>
      <c r="BU1779" s="173">
        <f>(L1779*2500)*'P6 Verzekering'!$E$13</f>
        <v>0</v>
      </c>
      <c r="BV1779" s="173">
        <f t="shared" si="782"/>
        <v>0</v>
      </c>
      <c r="BW1779"/>
      <c r="BX1779"/>
    </row>
    <row r="1780" spans="1:76">
      <c r="A1780" s="152" t="s">
        <v>3006</v>
      </c>
      <c r="B1780" s="152" t="s">
        <v>462</v>
      </c>
      <c r="C1780" s="152" t="s">
        <v>453</v>
      </c>
      <c r="D1780" s="152" t="s">
        <v>219</v>
      </c>
      <c r="E1780" s="152" t="s">
        <v>219</v>
      </c>
      <c r="F1780" s="153">
        <f t="shared" si="784"/>
        <v>22</v>
      </c>
      <c r="G1780" s="154">
        <v>1</v>
      </c>
      <c r="H1780" s="154">
        <f>IFERROR(VLOOKUP(B1780,'P2 Origin'!$C$21:$Q$176,15,FALSE),0)</f>
        <v>1</v>
      </c>
      <c r="I1780" s="154">
        <f>IFERROR(VLOOKUP(D1780,'P4 Destination'!$C$21:$Q$176,15,FALSE),0)</f>
        <v>0</v>
      </c>
      <c r="J1780" s="155"/>
      <c r="K1780" s="155">
        <v>1</v>
      </c>
      <c r="L1780" s="156">
        <v>0</v>
      </c>
      <c r="M1780" s="155">
        <v>0</v>
      </c>
      <c r="N1780" s="155">
        <v>0</v>
      </c>
      <c r="O1780" s="157">
        <f t="shared" si="759"/>
        <v>0</v>
      </c>
      <c r="P1780" s="158">
        <f t="shared" si="760"/>
        <v>0</v>
      </c>
      <c r="Q1780" s="159">
        <f>IFERROR(VLOOKUP(N1780,'P1 Intra-Europees'!$A$15:$H$25,3,0),0)*P1780</f>
        <v>0</v>
      </c>
      <c r="R1780" s="160">
        <f t="shared" si="761"/>
        <v>0</v>
      </c>
      <c r="S1780" s="159">
        <f>IFERROR(VLOOKUP(N1780,'P1 Intra-Europees'!$A$15:$H$25,4,0),0)*R1780</f>
        <v>0</v>
      </c>
      <c r="T1780" s="160">
        <f t="shared" si="762"/>
        <v>0</v>
      </c>
      <c r="U1780" s="159">
        <f>IFERROR(VLOOKUP(N1780,'P1 Intra-Europees'!$A$15:$H$25,5,0),0)*T1780</f>
        <v>0</v>
      </c>
      <c r="V1780" s="160">
        <f t="shared" si="763"/>
        <v>0</v>
      </c>
      <c r="W1780" s="159">
        <f>IFERROR(VLOOKUP(N1780,'P1 Intra-Europees'!$A$15:$H$25,6,0),0)*V1780</f>
        <v>0</v>
      </c>
      <c r="X1780" s="160">
        <f t="shared" si="764"/>
        <v>0</v>
      </c>
      <c r="Y1780" s="159">
        <f>IFERROR(VLOOKUP(N1780,'P1 Intra-Europees'!$A$15:$H$25,7,0),0)*X1780</f>
        <v>0</v>
      </c>
      <c r="Z1780" s="161">
        <f t="shared" si="765"/>
        <v>0</v>
      </c>
      <c r="AA1780" s="162">
        <f>IFERROR(VLOOKUP(N1780,'P1 Intra-Europees'!$A$15:$H$25,8,0),0)*Z1780</f>
        <v>0</v>
      </c>
      <c r="AB1780" s="163">
        <f t="shared" si="766"/>
        <v>0</v>
      </c>
      <c r="AC1780" s="157" t="str">
        <f>VLOOKUP(B1780,'P2 Origin'!$C$21:$O$176,13,0)</f>
        <v>USD</v>
      </c>
      <c r="AD1780" s="164">
        <f t="shared" si="767"/>
        <v>0</v>
      </c>
      <c r="AE1780" s="165">
        <f>IF(AU1780&gt;0.1,VLOOKUP(B1780,'P2 Origin'!$C$21:$M$176,3,0)*H1780,0)</f>
        <v>0</v>
      </c>
      <c r="AF1780" s="166">
        <f t="shared" si="768"/>
        <v>0</v>
      </c>
      <c r="AG1780" s="165">
        <f>(VLOOKUP(B1780,'P2 Origin'!$C$21:$M$176,4,0))*AF1780</f>
        <v>0</v>
      </c>
      <c r="AH1780" s="166">
        <f t="shared" si="769"/>
        <v>0</v>
      </c>
      <c r="AI1780" s="165">
        <f>(VLOOKUP(B1780,'P2 Origin'!$C$21:$M$176,5,0))*AH1780</f>
        <v>0</v>
      </c>
      <c r="AJ1780" s="166">
        <f t="shared" si="783"/>
        <v>22</v>
      </c>
      <c r="AK1780" s="165">
        <f>(VLOOKUP(B1780,'P2 Origin'!$C$21:$M$176,6,0))*AJ1780</f>
        <v>0</v>
      </c>
      <c r="AL1780" s="166">
        <f t="shared" si="770"/>
        <v>0</v>
      </c>
      <c r="AM1780" s="165">
        <f>(VLOOKUP($B1780,'P2 Origin'!$C$21:$M$176,7,0))*AL1780</f>
        <v>0</v>
      </c>
      <c r="AN1780" s="166">
        <f t="shared" si="771"/>
        <v>0</v>
      </c>
      <c r="AO1780" s="165">
        <f>(VLOOKUP($B1780,'P2 Origin'!$C$21:$M$176,8,0))*AN1780</f>
        <v>0</v>
      </c>
      <c r="AP1780" s="166">
        <f t="shared" si="772"/>
        <v>0</v>
      </c>
      <c r="AQ1780" s="165">
        <f>(VLOOKUP($B1780,'P2 Origin'!$C$21:$M$176,9,0))*AP1780</f>
        <v>0</v>
      </c>
      <c r="AR1780" s="155">
        <f t="shared" si="785"/>
        <v>1</v>
      </c>
      <c r="AS1780" s="164">
        <f>(VLOOKUP(B1780,'P2 Origin'!$C$21:$M$176,10,0))*K1780</f>
        <v>0</v>
      </c>
      <c r="AT1780" s="164">
        <f>(VLOOKUP(B1780,'P2 Origin'!$C$21:$M$176,11,0))*J1780</f>
        <v>0</v>
      </c>
      <c r="AU1780" s="167">
        <v>22</v>
      </c>
      <c r="AV1780" s="168">
        <v>22</v>
      </c>
      <c r="AW1780" s="169">
        <v>0</v>
      </c>
      <c r="AX1780" s="170">
        <f>IF(AU1780&gt;=0.1,'P3 Bureaumarge zee- en luchtvr.'!$D$12,0)</f>
        <v>0</v>
      </c>
      <c r="AY1780" s="163">
        <f t="shared" si="773"/>
        <v>0</v>
      </c>
      <c r="AZ1780" s="157" t="str">
        <f>VLOOKUP(D1780,'P4 Destination'!$C$21:$O$176,13,0)</f>
        <v>EUR</v>
      </c>
      <c r="BA1780" s="164">
        <f t="shared" si="774"/>
        <v>0</v>
      </c>
      <c r="BB1780" s="171">
        <f>IF(AU1780&gt;0.1,(VLOOKUP(D1780,'P4 Destination'!$C$21:$M$176,3,0))*I1780,0)</f>
        <v>0</v>
      </c>
      <c r="BC1780" s="172">
        <f t="shared" si="775"/>
        <v>0</v>
      </c>
      <c r="BD1780" s="171">
        <f>(VLOOKUP($D1780,'P4 Destination'!$C$21:$M$176,4,0))*BC1780</f>
        <v>0</v>
      </c>
      <c r="BE1780" s="172">
        <f t="shared" si="776"/>
        <v>0</v>
      </c>
      <c r="BF1780" s="171">
        <f>(VLOOKUP($D1780,'P4 Destination'!$C$21:$M$176,5,0))*BE1780</f>
        <v>0</v>
      </c>
      <c r="BG1780" s="172">
        <f t="shared" si="777"/>
        <v>22</v>
      </c>
      <c r="BH1780" s="171">
        <f>(VLOOKUP($D1780,'P4 Destination'!$C$21:$M$176,6,0))*BG1780</f>
        <v>0</v>
      </c>
      <c r="BI1780" s="172">
        <f t="shared" si="778"/>
        <v>0</v>
      </c>
      <c r="BJ1780" s="171">
        <f>(VLOOKUP($D1780,'P4 Destination'!$C$21:$M$176,7,0))*BI1780</f>
        <v>0</v>
      </c>
      <c r="BK1780" s="172">
        <f t="shared" si="779"/>
        <v>0</v>
      </c>
      <c r="BL1780" s="171">
        <f>(VLOOKUP($D1780,'P4 Destination'!$C$21:$M$176,8,0))*BK1780</f>
        <v>0</v>
      </c>
      <c r="BM1780" s="172">
        <f t="shared" si="780"/>
        <v>0</v>
      </c>
      <c r="BN1780" s="171">
        <f>(VLOOKUP($D1780,'P4 Destination'!$C$21:$M$176,9,0))*BM1780</f>
        <v>0</v>
      </c>
      <c r="BO1780" s="154">
        <f t="shared" si="786"/>
        <v>1</v>
      </c>
      <c r="BP1780" s="171">
        <f>(VLOOKUP(D1780,'P4 Destination'!$C$21:$M$176,10,0))*K1780</f>
        <v>0</v>
      </c>
      <c r="BQ1780" s="171">
        <f>(VLOOKUP(D1780,'P4 Destination'!$C$21:$M$176,11,0))*J1780</f>
        <v>0</v>
      </c>
      <c r="BR1780" s="173">
        <f t="shared" si="781"/>
        <v>0</v>
      </c>
      <c r="BS1780" s="173">
        <f>(AV1780*2500)*'P6 Verzekering'!$E$11</f>
        <v>0</v>
      </c>
      <c r="BT1780" s="173">
        <f>(AW1780*2500)*'P6 Verzekering'!$E$12</f>
        <v>0</v>
      </c>
      <c r="BU1780" s="173">
        <f>(L1780*2500)*'P6 Verzekering'!$E$13</f>
        <v>0</v>
      </c>
      <c r="BV1780" s="173">
        <f t="shared" si="782"/>
        <v>0</v>
      </c>
      <c r="BW1780"/>
      <c r="BX1780"/>
    </row>
    <row r="1781" spans="1:76" ht="14.45" customHeight="1">
      <c r="A1781" s="152" t="s">
        <v>3007</v>
      </c>
      <c r="B1781" s="152" t="s">
        <v>462</v>
      </c>
      <c r="C1781" s="152" t="s">
        <v>453</v>
      </c>
      <c r="D1781" s="152" t="s">
        <v>219</v>
      </c>
      <c r="E1781" s="152" t="s">
        <v>219</v>
      </c>
      <c r="F1781" s="153">
        <f t="shared" si="784"/>
        <v>54</v>
      </c>
      <c r="G1781" s="154">
        <v>1</v>
      </c>
      <c r="H1781" s="154">
        <f>IFERROR(VLOOKUP(B1781,'P2 Origin'!$C$21:$Q$176,15,FALSE),0)</f>
        <v>1</v>
      </c>
      <c r="I1781" s="154">
        <f>IFERROR(VLOOKUP(D1781,'P4 Destination'!$C$21:$Q$176,15,FALSE),0)</f>
        <v>0</v>
      </c>
      <c r="J1781" s="155">
        <v>1</v>
      </c>
      <c r="K1781" s="155"/>
      <c r="L1781" s="156">
        <v>0</v>
      </c>
      <c r="M1781" s="155">
        <v>0</v>
      </c>
      <c r="N1781" s="155">
        <v>0</v>
      </c>
      <c r="O1781" s="157">
        <f t="shared" si="759"/>
        <v>0</v>
      </c>
      <c r="P1781" s="158">
        <f t="shared" si="760"/>
        <v>0</v>
      </c>
      <c r="Q1781" s="159">
        <f>IFERROR(VLOOKUP(N1781,'P1 Intra-Europees'!$A$15:$H$25,3,0),0)*P1781</f>
        <v>0</v>
      </c>
      <c r="R1781" s="160">
        <f t="shared" si="761"/>
        <v>0</v>
      </c>
      <c r="S1781" s="159">
        <f>IFERROR(VLOOKUP(N1781,'P1 Intra-Europees'!$A$15:$H$25,4,0),0)*R1781</f>
        <v>0</v>
      </c>
      <c r="T1781" s="160">
        <f t="shared" si="762"/>
        <v>0</v>
      </c>
      <c r="U1781" s="159">
        <f>IFERROR(VLOOKUP(N1781,'P1 Intra-Europees'!$A$15:$H$25,5,0),0)*T1781</f>
        <v>0</v>
      </c>
      <c r="V1781" s="160">
        <f t="shared" si="763"/>
        <v>0</v>
      </c>
      <c r="W1781" s="159">
        <f>IFERROR(VLOOKUP(N1781,'P1 Intra-Europees'!$A$15:$H$25,6,0),0)*V1781</f>
        <v>0</v>
      </c>
      <c r="X1781" s="160">
        <f t="shared" si="764"/>
        <v>0</v>
      </c>
      <c r="Y1781" s="159">
        <f>IFERROR(VLOOKUP(N1781,'P1 Intra-Europees'!$A$15:$H$25,7,0),0)*X1781</f>
        <v>0</v>
      </c>
      <c r="Z1781" s="161">
        <f t="shared" si="765"/>
        <v>0</v>
      </c>
      <c r="AA1781" s="162">
        <f>IFERROR(VLOOKUP(N1781,'P1 Intra-Europees'!$A$15:$H$25,8,0),0)*Z1781</f>
        <v>0</v>
      </c>
      <c r="AB1781" s="163">
        <f t="shared" si="766"/>
        <v>0</v>
      </c>
      <c r="AC1781" s="157" t="str">
        <f>VLOOKUP(B1781,'P2 Origin'!$C$21:$O$176,13,0)</f>
        <v>USD</v>
      </c>
      <c r="AD1781" s="164">
        <f t="shared" si="767"/>
        <v>0</v>
      </c>
      <c r="AE1781" s="165">
        <f>IF(AU1781&gt;0.1,VLOOKUP(B1781,'P2 Origin'!$C$21:$M$176,3,0)*H1781,0)</f>
        <v>0</v>
      </c>
      <c r="AF1781" s="166">
        <f t="shared" si="768"/>
        <v>0</v>
      </c>
      <c r="AG1781" s="165">
        <f>(VLOOKUP(B1781,'P2 Origin'!$C$21:$M$176,4,0))*AF1781</f>
        <v>0</v>
      </c>
      <c r="AH1781" s="166">
        <f t="shared" si="769"/>
        <v>0</v>
      </c>
      <c r="AI1781" s="165">
        <f>(VLOOKUP(B1781,'P2 Origin'!$C$21:$M$176,5,0))*AH1781</f>
        <v>0</v>
      </c>
      <c r="AJ1781" s="166">
        <f t="shared" si="783"/>
        <v>0</v>
      </c>
      <c r="AK1781" s="165">
        <f>(VLOOKUP(B1781,'P2 Origin'!$C$21:$M$176,6,0))*AJ1781</f>
        <v>0</v>
      </c>
      <c r="AL1781" s="166">
        <f t="shared" si="770"/>
        <v>0</v>
      </c>
      <c r="AM1781" s="165">
        <f>(VLOOKUP($B1781,'P2 Origin'!$C$21:$M$176,7,0))*AL1781</f>
        <v>0</v>
      </c>
      <c r="AN1781" s="166">
        <f t="shared" si="771"/>
        <v>0</v>
      </c>
      <c r="AO1781" s="165">
        <f>(VLOOKUP($B1781,'P2 Origin'!$C$21:$M$176,8,0))*AN1781</f>
        <v>0</v>
      </c>
      <c r="AP1781" s="166">
        <f t="shared" si="772"/>
        <v>54</v>
      </c>
      <c r="AQ1781" s="165">
        <f>(VLOOKUP($B1781,'P2 Origin'!$C$21:$M$176,9,0))*AP1781</f>
        <v>0</v>
      </c>
      <c r="AR1781" s="155">
        <f t="shared" si="785"/>
        <v>1</v>
      </c>
      <c r="AS1781" s="164">
        <f>(VLOOKUP(B1781,'P2 Origin'!$C$21:$M$176,10,0))*K1781</f>
        <v>0</v>
      </c>
      <c r="AT1781" s="164">
        <f>(VLOOKUP(B1781,'P2 Origin'!$C$21:$M$176,11,0))*J1781</f>
        <v>0</v>
      </c>
      <c r="AU1781" s="167">
        <v>54</v>
      </c>
      <c r="AV1781" s="168">
        <v>54</v>
      </c>
      <c r="AW1781" s="169">
        <v>0</v>
      </c>
      <c r="AX1781" s="170">
        <f>IF(AU1781&gt;=0.1,'P3 Bureaumarge zee- en luchtvr.'!$D$12,0)</f>
        <v>0</v>
      </c>
      <c r="AY1781" s="163">
        <f t="shared" si="773"/>
        <v>0</v>
      </c>
      <c r="AZ1781" s="157" t="str">
        <f>VLOOKUP(D1781,'P4 Destination'!$C$21:$O$176,13,0)</f>
        <v>EUR</v>
      </c>
      <c r="BA1781" s="164">
        <f t="shared" si="774"/>
        <v>0</v>
      </c>
      <c r="BB1781" s="171">
        <f>IF(AU1781&gt;0.1,(VLOOKUP(D1781,'P4 Destination'!$C$21:$M$176,3,0))*I1781,0)</f>
        <v>0</v>
      </c>
      <c r="BC1781" s="172">
        <f t="shared" si="775"/>
        <v>0</v>
      </c>
      <c r="BD1781" s="171">
        <f>(VLOOKUP($D1781,'P4 Destination'!$C$21:$M$176,4,0))*BC1781</f>
        <v>0</v>
      </c>
      <c r="BE1781" s="172">
        <f t="shared" si="776"/>
        <v>0</v>
      </c>
      <c r="BF1781" s="171">
        <f>(VLOOKUP($D1781,'P4 Destination'!$C$21:$M$176,5,0))*BE1781</f>
        <v>0</v>
      </c>
      <c r="BG1781" s="172">
        <f t="shared" si="777"/>
        <v>0</v>
      </c>
      <c r="BH1781" s="171">
        <f>(VLOOKUP($D1781,'P4 Destination'!$C$21:$M$176,6,0))*BG1781</f>
        <v>0</v>
      </c>
      <c r="BI1781" s="172">
        <f t="shared" si="778"/>
        <v>0</v>
      </c>
      <c r="BJ1781" s="171">
        <f>(VLOOKUP($D1781,'P4 Destination'!$C$21:$M$176,7,0))*BI1781</f>
        <v>0</v>
      </c>
      <c r="BK1781" s="172">
        <f t="shared" si="779"/>
        <v>0</v>
      </c>
      <c r="BL1781" s="171">
        <f>(VLOOKUP($D1781,'P4 Destination'!$C$21:$M$176,8,0))*BK1781</f>
        <v>0</v>
      </c>
      <c r="BM1781" s="172">
        <f t="shared" si="780"/>
        <v>54</v>
      </c>
      <c r="BN1781" s="171">
        <f>(VLOOKUP($D1781,'P4 Destination'!$C$21:$M$176,9,0))*BM1781</f>
        <v>0</v>
      </c>
      <c r="BO1781" s="154">
        <f t="shared" si="786"/>
        <v>1</v>
      </c>
      <c r="BP1781" s="171">
        <f>(VLOOKUP(D1781,'P4 Destination'!$C$21:$M$176,10,0))*K1781</f>
        <v>0</v>
      </c>
      <c r="BQ1781" s="171">
        <f>(VLOOKUP(D1781,'P4 Destination'!$C$21:$M$176,11,0))*J1781</f>
        <v>0</v>
      </c>
      <c r="BR1781" s="173">
        <f t="shared" si="781"/>
        <v>0</v>
      </c>
      <c r="BS1781" s="173">
        <f>(AV1781*2500)*'P6 Verzekering'!$E$11</f>
        <v>0</v>
      </c>
      <c r="BT1781" s="173">
        <f>(AW1781*2500)*'P6 Verzekering'!$E$12</f>
        <v>0</v>
      </c>
      <c r="BU1781" s="173">
        <f>(L1781*2500)*'P6 Verzekering'!$E$13</f>
        <v>0</v>
      </c>
      <c r="BV1781" s="173">
        <f t="shared" si="782"/>
        <v>0</v>
      </c>
      <c r="BW1781"/>
      <c r="BX1781"/>
    </row>
    <row r="1782" spans="1:76">
      <c r="A1782" s="152" t="s">
        <v>3008</v>
      </c>
      <c r="B1782" s="152" t="s">
        <v>462</v>
      </c>
      <c r="C1782" s="152" t="s">
        <v>453</v>
      </c>
      <c r="D1782" s="152" t="s">
        <v>219</v>
      </c>
      <c r="E1782" s="152" t="s">
        <v>219</v>
      </c>
      <c r="F1782" s="153">
        <f t="shared" si="784"/>
        <v>60</v>
      </c>
      <c r="G1782" s="154">
        <v>1</v>
      </c>
      <c r="H1782" s="154">
        <f>IFERROR(VLOOKUP(B1782,'P2 Origin'!$C$21:$Q$176,15,FALSE),0)</f>
        <v>1</v>
      </c>
      <c r="I1782" s="154">
        <f>IFERROR(VLOOKUP(D1782,'P4 Destination'!$C$21:$Q$176,15,FALSE),0)</f>
        <v>0</v>
      </c>
      <c r="J1782" s="155">
        <v>1</v>
      </c>
      <c r="K1782" s="155"/>
      <c r="L1782" s="156">
        <v>0</v>
      </c>
      <c r="M1782" s="155">
        <v>0</v>
      </c>
      <c r="N1782" s="155">
        <v>0</v>
      </c>
      <c r="O1782" s="157">
        <f t="shared" si="759"/>
        <v>0</v>
      </c>
      <c r="P1782" s="158">
        <f t="shared" si="760"/>
        <v>0</v>
      </c>
      <c r="Q1782" s="159">
        <f>IFERROR(VLOOKUP(N1782,'P1 Intra-Europees'!$A$15:$H$25,3,0),0)*P1782</f>
        <v>0</v>
      </c>
      <c r="R1782" s="160">
        <f t="shared" si="761"/>
        <v>0</v>
      </c>
      <c r="S1782" s="159">
        <f>IFERROR(VLOOKUP(N1782,'P1 Intra-Europees'!$A$15:$H$25,4,0),0)*R1782</f>
        <v>0</v>
      </c>
      <c r="T1782" s="160">
        <f t="shared" si="762"/>
        <v>0</v>
      </c>
      <c r="U1782" s="159">
        <f>IFERROR(VLOOKUP(N1782,'P1 Intra-Europees'!$A$15:$H$25,5,0),0)*T1782</f>
        <v>0</v>
      </c>
      <c r="V1782" s="160">
        <f t="shared" si="763"/>
        <v>0</v>
      </c>
      <c r="W1782" s="159">
        <f>IFERROR(VLOOKUP(N1782,'P1 Intra-Europees'!$A$15:$H$25,6,0),0)*V1782</f>
        <v>0</v>
      </c>
      <c r="X1782" s="160">
        <f t="shared" si="764"/>
        <v>0</v>
      </c>
      <c r="Y1782" s="159">
        <f>IFERROR(VLOOKUP(N1782,'P1 Intra-Europees'!$A$15:$H$25,7,0),0)*X1782</f>
        <v>0</v>
      </c>
      <c r="Z1782" s="161">
        <f t="shared" si="765"/>
        <v>0</v>
      </c>
      <c r="AA1782" s="162">
        <f>IFERROR(VLOOKUP(N1782,'P1 Intra-Europees'!$A$15:$H$25,8,0),0)*Z1782</f>
        <v>0</v>
      </c>
      <c r="AB1782" s="163">
        <f t="shared" si="766"/>
        <v>0</v>
      </c>
      <c r="AC1782" s="157" t="str">
        <f>VLOOKUP(B1782,'P2 Origin'!$C$21:$O$176,13,0)</f>
        <v>USD</v>
      </c>
      <c r="AD1782" s="164">
        <f t="shared" si="767"/>
        <v>0</v>
      </c>
      <c r="AE1782" s="165">
        <f>IF(AU1782&gt;0.1,VLOOKUP(B1782,'P2 Origin'!$C$21:$M$176,3,0)*H1782,0)</f>
        <v>0</v>
      </c>
      <c r="AF1782" s="166">
        <f t="shared" si="768"/>
        <v>0</v>
      </c>
      <c r="AG1782" s="165">
        <f>(VLOOKUP(B1782,'P2 Origin'!$C$21:$M$176,4,0))*AF1782</f>
        <v>0</v>
      </c>
      <c r="AH1782" s="166">
        <f t="shared" si="769"/>
        <v>0</v>
      </c>
      <c r="AI1782" s="165">
        <f>(VLOOKUP(B1782,'P2 Origin'!$C$21:$M$176,5,0))*AH1782</f>
        <v>0</v>
      </c>
      <c r="AJ1782" s="166">
        <f t="shared" si="783"/>
        <v>0</v>
      </c>
      <c r="AK1782" s="165">
        <f>(VLOOKUP(B1782,'P2 Origin'!$C$21:$M$176,6,0))*AJ1782</f>
        <v>0</v>
      </c>
      <c r="AL1782" s="166">
        <f t="shared" si="770"/>
        <v>0</v>
      </c>
      <c r="AM1782" s="165">
        <f>(VLOOKUP($B1782,'P2 Origin'!$C$21:$M$176,7,0))*AL1782</f>
        <v>0</v>
      </c>
      <c r="AN1782" s="166">
        <f t="shared" si="771"/>
        <v>0</v>
      </c>
      <c r="AO1782" s="165">
        <f>(VLOOKUP($B1782,'P2 Origin'!$C$21:$M$176,8,0))*AN1782</f>
        <v>0</v>
      </c>
      <c r="AP1782" s="166">
        <f t="shared" si="772"/>
        <v>60</v>
      </c>
      <c r="AQ1782" s="165">
        <f>(VLOOKUP($B1782,'P2 Origin'!$C$21:$M$176,9,0))*AP1782</f>
        <v>0</v>
      </c>
      <c r="AR1782" s="155">
        <f t="shared" si="785"/>
        <v>1</v>
      </c>
      <c r="AS1782" s="164">
        <f>(VLOOKUP(B1782,'P2 Origin'!$C$21:$M$176,10,0))*K1782</f>
        <v>0</v>
      </c>
      <c r="AT1782" s="164">
        <f>(VLOOKUP(B1782,'P2 Origin'!$C$21:$M$176,11,0))*J1782</f>
        <v>0</v>
      </c>
      <c r="AU1782" s="167">
        <v>60</v>
      </c>
      <c r="AV1782" s="168">
        <v>60</v>
      </c>
      <c r="AW1782" s="169">
        <v>0</v>
      </c>
      <c r="AX1782" s="170">
        <f>IF(AU1782&gt;=0.1,'P3 Bureaumarge zee- en luchtvr.'!$D$12,0)</f>
        <v>0</v>
      </c>
      <c r="AY1782" s="163">
        <f t="shared" si="773"/>
        <v>0</v>
      </c>
      <c r="AZ1782" s="157" t="str">
        <f>VLOOKUP(D1782,'P4 Destination'!$C$21:$O$176,13,0)</f>
        <v>EUR</v>
      </c>
      <c r="BA1782" s="164">
        <f t="shared" si="774"/>
        <v>0</v>
      </c>
      <c r="BB1782" s="171">
        <f>IF(AU1782&gt;0.1,(VLOOKUP(D1782,'P4 Destination'!$C$21:$M$176,3,0))*I1782,0)</f>
        <v>0</v>
      </c>
      <c r="BC1782" s="172">
        <f t="shared" si="775"/>
        <v>0</v>
      </c>
      <c r="BD1782" s="171">
        <f>(VLOOKUP($D1782,'P4 Destination'!$C$21:$M$176,4,0))*BC1782</f>
        <v>0</v>
      </c>
      <c r="BE1782" s="172">
        <f t="shared" si="776"/>
        <v>0</v>
      </c>
      <c r="BF1782" s="171">
        <f>(VLOOKUP($D1782,'P4 Destination'!$C$21:$M$176,5,0))*BE1782</f>
        <v>0</v>
      </c>
      <c r="BG1782" s="172">
        <f t="shared" si="777"/>
        <v>0</v>
      </c>
      <c r="BH1782" s="171">
        <f>(VLOOKUP($D1782,'P4 Destination'!$C$21:$M$176,6,0))*BG1782</f>
        <v>0</v>
      </c>
      <c r="BI1782" s="172">
        <f t="shared" si="778"/>
        <v>0</v>
      </c>
      <c r="BJ1782" s="171">
        <f>(VLOOKUP($D1782,'P4 Destination'!$C$21:$M$176,7,0))*BI1782</f>
        <v>0</v>
      </c>
      <c r="BK1782" s="172">
        <f t="shared" si="779"/>
        <v>0</v>
      </c>
      <c r="BL1782" s="171">
        <f>(VLOOKUP($D1782,'P4 Destination'!$C$21:$M$176,8,0))*BK1782</f>
        <v>0</v>
      </c>
      <c r="BM1782" s="172">
        <f t="shared" si="780"/>
        <v>60</v>
      </c>
      <c r="BN1782" s="171">
        <f>(VLOOKUP($D1782,'P4 Destination'!$C$21:$M$176,9,0))*BM1782</f>
        <v>0</v>
      </c>
      <c r="BO1782" s="154">
        <f t="shared" si="786"/>
        <v>1</v>
      </c>
      <c r="BP1782" s="171">
        <f>(VLOOKUP(D1782,'P4 Destination'!$C$21:$M$176,10,0))*K1782</f>
        <v>0</v>
      </c>
      <c r="BQ1782" s="171">
        <f>(VLOOKUP(D1782,'P4 Destination'!$C$21:$M$176,11,0))*J1782</f>
        <v>0</v>
      </c>
      <c r="BR1782" s="173">
        <f t="shared" si="781"/>
        <v>0</v>
      </c>
      <c r="BS1782" s="173">
        <f>(AV1782*2500)*'P6 Verzekering'!$E$11</f>
        <v>0</v>
      </c>
      <c r="BT1782" s="173">
        <f>(AW1782*2500)*'P6 Verzekering'!$E$12</f>
        <v>0</v>
      </c>
      <c r="BU1782" s="173">
        <f>(L1782*2500)*'P6 Verzekering'!$E$13</f>
        <v>0</v>
      </c>
      <c r="BV1782" s="173">
        <f t="shared" si="782"/>
        <v>0</v>
      </c>
      <c r="BW1782"/>
      <c r="BX1782"/>
    </row>
    <row r="1783" spans="1:76">
      <c r="A1783" s="152" t="s">
        <v>3010</v>
      </c>
      <c r="B1783" s="152" t="s">
        <v>462</v>
      </c>
      <c r="C1783" s="152" t="s">
        <v>453</v>
      </c>
      <c r="D1783" s="152" t="s">
        <v>219</v>
      </c>
      <c r="E1783" s="152" t="s">
        <v>219</v>
      </c>
      <c r="F1783" s="153">
        <f t="shared" si="784"/>
        <v>52</v>
      </c>
      <c r="G1783" s="154">
        <v>1</v>
      </c>
      <c r="H1783" s="154">
        <f>IFERROR(VLOOKUP(B1783,'P2 Origin'!$C$21:$Q$176,15,FALSE),0)</f>
        <v>1</v>
      </c>
      <c r="I1783" s="154">
        <f>IFERROR(VLOOKUP(D1783,'P4 Destination'!$C$21:$Q$176,15,FALSE),0)</f>
        <v>0</v>
      </c>
      <c r="J1783" s="155">
        <v>1</v>
      </c>
      <c r="K1783" s="155"/>
      <c r="L1783" s="156">
        <v>0</v>
      </c>
      <c r="M1783" s="155">
        <v>0</v>
      </c>
      <c r="N1783" s="155">
        <v>0</v>
      </c>
      <c r="O1783" s="157">
        <f t="shared" si="759"/>
        <v>0</v>
      </c>
      <c r="P1783" s="158">
        <f t="shared" si="760"/>
        <v>0</v>
      </c>
      <c r="Q1783" s="159">
        <f>IFERROR(VLOOKUP(N1783,'P1 Intra-Europees'!$A$15:$H$25,3,0),0)*P1783</f>
        <v>0</v>
      </c>
      <c r="R1783" s="160">
        <f t="shared" si="761"/>
        <v>0</v>
      </c>
      <c r="S1783" s="159">
        <f>IFERROR(VLOOKUP(N1783,'P1 Intra-Europees'!$A$15:$H$25,4,0),0)*R1783</f>
        <v>0</v>
      </c>
      <c r="T1783" s="160">
        <f t="shared" si="762"/>
        <v>0</v>
      </c>
      <c r="U1783" s="159">
        <f>IFERROR(VLOOKUP(N1783,'P1 Intra-Europees'!$A$15:$H$25,5,0),0)*T1783</f>
        <v>0</v>
      </c>
      <c r="V1783" s="160">
        <f t="shared" si="763"/>
        <v>0</v>
      </c>
      <c r="W1783" s="159">
        <f>IFERROR(VLOOKUP(N1783,'P1 Intra-Europees'!$A$15:$H$25,6,0),0)*V1783</f>
        <v>0</v>
      </c>
      <c r="X1783" s="160">
        <f t="shared" si="764"/>
        <v>0</v>
      </c>
      <c r="Y1783" s="159">
        <f>IFERROR(VLOOKUP(N1783,'P1 Intra-Europees'!$A$15:$H$25,7,0),0)*X1783</f>
        <v>0</v>
      </c>
      <c r="Z1783" s="161">
        <f t="shared" si="765"/>
        <v>0</v>
      </c>
      <c r="AA1783" s="162">
        <f>IFERROR(VLOOKUP(N1783,'P1 Intra-Europees'!$A$15:$H$25,8,0),0)*Z1783</f>
        <v>0</v>
      </c>
      <c r="AB1783" s="163">
        <f t="shared" si="766"/>
        <v>0</v>
      </c>
      <c r="AC1783" s="157" t="str">
        <f>VLOOKUP(B1783,'P2 Origin'!$C$21:$O$176,13,0)</f>
        <v>USD</v>
      </c>
      <c r="AD1783" s="164">
        <f t="shared" si="767"/>
        <v>0</v>
      </c>
      <c r="AE1783" s="165">
        <f>IF(AU1783&gt;0.1,VLOOKUP(B1783,'P2 Origin'!$C$21:$M$176,3,0)*H1783,0)</f>
        <v>0</v>
      </c>
      <c r="AF1783" s="166">
        <f t="shared" si="768"/>
        <v>0</v>
      </c>
      <c r="AG1783" s="165">
        <f>(VLOOKUP(B1783,'P2 Origin'!$C$21:$M$176,4,0))*AF1783</f>
        <v>0</v>
      </c>
      <c r="AH1783" s="166">
        <f t="shared" si="769"/>
        <v>0</v>
      </c>
      <c r="AI1783" s="165">
        <f>(VLOOKUP(B1783,'P2 Origin'!$C$21:$M$176,5,0))*AH1783</f>
        <v>0</v>
      </c>
      <c r="AJ1783" s="166">
        <f t="shared" si="783"/>
        <v>0</v>
      </c>
      <c r="AK1783" s="165">
        <f>(VLOOKUP(B1783,'P2 Origin'!$C$21:$M$176,6,0))*AJ1783</f>
        <v>0</v>
      </c>
      <c r="AL1783" s="166">
        <f t="shared" si="770"/>
        <v>0</v>
      </c>
      <c r="AM1783" s="165">
        <f>(VLOOKUP($B1783,'P2 Origin'!$C$21:$M$176,7,0))*AL1783</f>
        <v>0</v>
      </c>
      <c r="AN1783" s="166">
        <f t="shared" si="771"/>
        <v>0</v>
      </c>
      <c r="AO1783" s="165">
        <f>(VLOOKUP($B1783,'P2 Origin'!$C$21:$M$176,8,0))*AN1783</f>
        <v>0</v>
      </c>
      <c r="AP1783" s="166">
        <f t="shared" si="772"/>
        <v>52</v>
      </c>
      <c r="AQ1783" s="165">
        <f>(VLOOKUP($B1783,'P2 Origin'!$C$21:$M$176,9,0))*AP1783</f>
        <v>0</v>
      </c>
      <c r="AR1783" s="155">
        <f t="shared" si="785"/>
        <v>1</v>
      </c>
      <c r="AS1783" s="164">
        <f>(VLOOKUP(B1783,'P2 Origin'!$C$21:$M$176,10,0))*K1783</f>
        <v>0</v>
      </c>
      <c r="AT1783" s="164">
        <f>(VLOOKUP(B1783,'P2 Origin'!$C$21:$M$176,11,0))*J1783</f>
        <v>0</v>
      </c>
      <c r="AU1783" s="167">
        <v>52</v>
      </c>
      <c r="AV1783" s="168">
        <v>52</v>
      </c>
      <c r="AW1783" s="169">
        <v>0</v>
      </c>
      <c r="AX1783" s="170">
        <f>IF(AU1783&gt;=0.1,'P3 Bureaumarge zee- en luchtvr.'!$D$12,0)</f>
        <v>0</v>
      </c>
      <c r="AY1783" s="163">
        <f t="shared" si="773"/>
        <v>0</v>
      </c>
      <c r="AZ1783" s="157" t="str">
        <f>VLOOKUP(D1783,'P4 Destination'!$C$21:$O$176,13,0)</f>
        <v>EUR</v>
      </c>
      <c r="BA1783" s="164">
        <f t="shared" si="774"/>
        <v>0</v>
      </c>
      <c r="BB1783" s="171">
        <f>IF(AU1783&gt;0.1,(VLOOKUP(D1783,'P4 Destination'!$C$21:$M$176,3,0))*I1783,0)</f>
        <v>0</v>
      </c>
      <c r="BC1783" s="172">
        <f t="shared" si="775"/>
        <v>0</v>
      </c>
      <c r="BD1783" s="171">
        <f>(VLOOKUP($D1783,'P4 Destination'!$C$21:$M$176,4,0))*BC1783</f>
        <v>0</v>
      </c>
      <c r="BE1783" s="172">
        <f t="shared" si="776"/>
        <v>0</v>
      </c>
      <c r="BF1783" s="171">
        <f>(VLOOKUP($D1783,'P4 Destination'!$C$21:$M$176,5,0))*BE1783</f>
        <v>0</v>
      </c>
      <c r="BG1783" s="172">
        <f t="shared" si="777"/>
        <v>0</v>
      </c>
      <c r="BH1783" s="171">
        <f>(VLOOKUP($D1783,'P4 Destination'!$C$21:$M$176,6,0))*BG1783</f>
        <v>0</v>
      </c>
      <c r="BI1783" s="172">
        <f t="shared" si="778"/>
        <v>0</v>
      </c>
      <c r="BJ1783" s="171">
        <f>(VLOOKUP($D1783,'P4 Destination'!$C$21:$M$176,7,0))*BI1783</f>
        <v>0</v>
      </c>
      <c r="BK1783" s="172">
        <f t="shared" si="779"/>
        <v>0</v>
      </c>
      <c r="BL1783" s="171">
        <f>(VLOOKUP($D1783,'P4 Destination'!$C$21:$M$176,8,0))*BK1783</f>
        <v>0</v>
      </c>
      <c r="BM1783" s="172">
        <f t="shared" si="780"/>
        <v>52</v>
      </c>
      <c r="BN1783" s="171">
        <f>(VLOOKUP($D1783,'P4 Destination'!$C$21:$M$176,9,0))*BM1783</f>
        <v>0</v>
      </c>
      <c r="BO1783" s="154">
        <f t="shared" si="786"/>
        <v>1</v>
      </c>
      <c r="BP1783" s="171">
        <f>(VLOOKUP(D1783,'P4 Destination'!$C$21:$M$176,10,0))*K1783</f>
        <v>0</v>
      </c>
      <c r="BQ1783" s="171">
        <f>(VLOOKUP(D1783,'P4 Destination'!$C$21:$M$176,11,0))*J1783</f>
        <v>0</v>
      </c>
      <c r="BR1783" s="173">
        <f t="shared" si="781"/>
        <v>0</v>
      </c>
      <c r="BS1783" s="173">
        <f>(AV1783*2500)*'P6 Verzekering'!$E$11</f>
        <v>0</v>
      </c>
      <c r="BT1783" s="173">
        <f>(AW1783*2500)*'P6 Verzekering'!$E$12</f>
        <v>0</v>
      </c>
      <c r="BU1783" s="173">
        <f>(L1783*2500)*'P6 Verzekering'!$E$13</f>
        <v>0</v>
      </c>
      <c r="BV1783" s="173">
        <f t="shared" si="782"/>
        <v>0</v>
      </c>
      <c r="BW1783"/>
      <c r="BX1783"/>
    </row>
    <row r="1784" spans="1:76">
      <c r="A1784" s="152" t="s">
        <v>3011</v>
      </c>
      <c r="B1784" s="152" t="s">
        <v>462</v>
      </c>
      <c r="C1784" s="152" t="s">
        <v>453</v>
      </c>
      <c r="D1784" s="152" t="s">
        <v>219</v>
      </c>
      <c r="E1784" s="152" t="s">
        <v>219</v>
      </c>
      <c r="F1784" s="153">
        <f t="shared" si="784"/>
        <v>31</v>
      </c>
      <c r="G1784" s="154">
        <v>1</v>
      </c>
      <c r="H1784" s="154">
        <f>IFERROR(VLOOKUP(B1784,'P2 Origin'!$C$21:$Q$176,15,FALSE),0)</f>
        <v>1</v>
      </c>
      <c r="I1784" s="154">
        <f>IFERROR(VLOOKUP(D1784,'P4 Destination'!$C$21:$Q$176,15,FALSE),0)</f>
        <v>0</v>
      </c>
      <c r="J1784" s="155"/>
      <c r="K1784" s="155">
        <v>1</v>
      </c>
      <c r="L1784" s="156">
        <v>0</v>
      </c>
      <c r="M1784" s="155">
        <v>0</v>
      </c>
      <c r="N1784" s="155">
        <v>0</v>
      </c>
      <c r="O1784" s="157">
        <f t="shared" si="759"/>
        <v>0</v>
      </c>
      <c r="P1784" s="158">
        <f t="shared" si="760"/>
        <v>0</v>
      </c>
      <c r="Q1784" s="159">
        <f>IFERROR(VLOOKUP(N1784,'P1 Intra-Europees'!$A$15:$H$25,3,0),0)*P1784</f>
        <v>0</v>
      </c>
      <c r="R1784" s="160">
        <f t="shared" si="761"/>
        <v>0</v>
      </c>
      <c r="S1784" s="159">
        <f>IFERROR(VLOOKUP(N1784,'P1 Intra-Europees'!$A$15:$H$25,4,0),0)*R1784</f>
        <v>0</v>
      </c>
      <c r="T1784" s="160">
        <f t="shared" si="762"/>
        <v>0</v>
      </c>
      <c r="U1784" s="159">
        <f>IFERROR(VLOOKUP(N1784,'P1 Intra-Europees'!$A$15:$H$25,5,0),0)*T1784</f>
        <v>0</v>
      </c>
      <c r="V1784" s="160">
        <f t="shared" si="763"/>
        <v>0</v>
      </c>
      <c r="W1784" s="159">
        <f>IFERROR(VLOOKUP(N1784,'P1 Intra-Europees'!$A$15:$H$25,6,0),0)*V1784</f>
        <v>0</v>
      </c>
      <c r="X1784" s="160">
        <f t="shared" si="764"/>
        <v>0</v>
      </c>
      <c r="Y1784" s="159">
        <f>IFERROR(VLOOKUP(N1784,'P1 Intra-Europees'!$A$15:$H$25,7,0),0)*X1784</f>
        <v>0</v>
      </c>
      <c r="Z1784" s="161">
        <f t="shared" si="765"/>
        <v>0</v>
      </c>
      <c r="AA1784" s="162">
        <f>IFERROR(VLOOKUP(N1784,'P1 Intra-Europees'!$A$15:$H$25,8,0),0)*Z1784</f>
        <v>0</v>
      </c>
      <c r="AB1784" s="163">
        <f t="shared" si="766"/>
        <v>0</v>
      </c>
      <c r="AC1784" s="157" t="str">
        <f>VLOOKUP(B1784,'P2 Origin'!$C$21:$O$176,13,0)</f>
        <v>USD</v>
      </c>
      <c r="AD1784" s="164">
        <f t="shared" si="767"/>
        <v>0</v>
      </c>
      <c r="AE1784" s="165">
        <f>IF(AU1784&gt;0.1,VLOOKUP(B1784,'P2 Origin'!$C$21:$M$176,3,0)*H1784,0)</f>
        <v>0</v>
      </c>
      <c r="AF1784" s="166">
        <f t="shared" si="768"/>
        <v>0</v>
      </c>
      <c r="AG1784" s="165">
        <f>(VLOOKUP(B1784,'P2 Origin'!$C$21:$M$176,4,0))*AF1784</f>
        <v>0</v>
      </c>
      <c r="AH1784" s="166">
        <f t="shared" si="769"/>
        <v>0</v>
      </c>
      <c r="AI1784" s="165">
        <f>(VLOOKUP(B1784,'P2 Origin'!$C$21:$M$176,5,0))*AH1784</f>
        <v>0</v>
      </c>
      <c r="AJ1784" s="166">
        <f t="shared" si="783"/>
        <v>0</v>
      </c>
      <c r="AK1784" s="165">
        <f>(VLOOKUP(B1784,'P2 Origin'!$C$21:$M$176,6,0))*AJ1784</f>
        <v>0</v>
      </c>
      <c r="AL1784" s="166">
        <f t="shared" si="770"/>
        <v>31</v>
      </c>
      <c r="AM1784" s="165">
        <f>(VLOOKUP($B1784,'P2 Origin'!$C$21:$M$176,7,0))*AL1784</f>
        <v>0</v>
      </c>
      <c r="AN1784" s="166">
        <f t="shared" si="771"/>
        <v>0</v>
      </c>
      <c r="AO1784" s="165">
        <f>(VLOOKUP($B1784,'P2 Origin'!$C$21:$M$176,8,0))*AN1784</f>
        <v>0</v>
      </c>
      <c r="AP1784" s="166">
        <f t="shared" si="772"/>
        <v>0</v>
      </c>
      <c r="AQ1784" s="165">
        <f>(VLOOKUP($B1784,'P2 Origin'!$C$21:$M$176,9,0))*AP1784</f>
        <v>0</v>
      </c>
      <c r="AR1784" s="155">
        <f t="shared" si="785"/>
        <v>1</v>
      </c>
      <c r="AS1784" s="164">
        <f>(VLOOKUP(B1784,'P2 Origin'!$C$21:$M$176,10,0))*K1784</f>
        <v>0</v>
      </c>
      <c r="AT1784" s="164">
        <f>(VLOOKUP(B1784,'P2 Origin'!$C$21:$M$176,11,0))*J1784</f>
        <v>0</v>
      </c>
      <c r="AU1784" s="167">
        <v>31</v>
      </c>
      <c r="AV1784" s="168">
        <v>31</v>
      </c>
      <c r="AW1784" s="169">
        <v>0</v>
      </c>
      <c r="AX1784" s="170">
        <f>IF(AU1784&gt;=0.1,'P3 Bureaumarge zee- en luchtvr.'!$D$12,0)</f>
        <v>0</v>
      </c>
      <c r="AY1784" s="163">
        <f t="shared" si="773"/>
        <v>0</v>
      </c>
      <c r="AZ1784" s="157" t="str">
        <f>VLOOKUP(D1784,'P4 Destination'!$C$21:$O$176,13,0)</f>
        <v>EUR</v>
      </c>
      <c r="BA1784" s="164">
        <f t="shared" si="774"/>
        <v>0</v>
      </c>
      <c r="BB1784" s="171">
        <f>IF(AU1784&gt;0.1,(VLOOKUP(D1784,'P4 Destination'!$C$21:$M$176,3,0))*I1784,0)</f>
        <v>0</v>
      </c>
      <c r="BC1784" s="172">
        <f t="shared" si="775"/>
        <v>0</v>
      </c>
      <c r="BD1784" s="171">
        <f>(VLOOKUP($D1784,'P4 Destination'!$C$21:$M$176,4,0))*BC1784</f>
        <v>0</v>
      </c>
      <c r="BE1784" s="172">
        <f t="shared" si="776"/>
        <v>0</v>
      </c>
      <c r="BF1784" s="171">
        <f>(VLOOKUP($D1784,'P4 Destination'!$C$21:$M$176,5,0))*BE1784</f>
        <v>0</v>
      </c>
      <c r="BG1784" s="172">
        <f t="shared" si="777"/>
        <v>0</v>
      </c>
      <c r="BH1784" s="171">
        <f>(VLOOKUP($D1784,'P4 Destination'!$C$21:$M$176,6,0))*BG1784</f>
        <v>0</v>
      </c>
      <c r="BI1784" s="172">
        <f t="shared" si="778"/>
        <v>31</v>
      </c>
      <c r="BJ1784" s="171">
        <f>(VLOOKUP($D1784,'P4 Destination'!$C$21:$M$176,7,0))*BI1784</f>
        <v>0</v>
      </c>
      <c r="BK1784" s="172">
        <f t="shared" si="779"/>
        <v>0</v>
      </c>
      <c r="BL1784" s="171">
        <f>(VLOOKUP($D1784,'P4 Destination'!$C$21:$M$176,8,0))*BK1784</f>
        <v>0</v>
      </c>
      <c r="BM1784" s="172">
        <f t="shared" si="780"/>
        <v>0</v>
      </c>
      <c r="BN1784" s="171">
        <f>(VLOOKUP($D1784,'P4 Destination'!$C$21:$M$176,9,0))*BM1784</f>
        <v>0</v>
      </c>
      <c r="BO1784" s="154">
        <f t="shared" si="786"/>
        <v>1</v>
      </c>
      <c r="BP1784" s="171">
        <f>(VLOOKUP(D1784,'P4 Destination'!$C$21:$M$176,10,0))*K1784</f>
        <v>0</v>
      </c>
      <c r="BQ1784" s="171">
        <f>(VLOOKUP(D1784,'P4 Destination'!$C$21:$M$176,11,0))*J1784</f>
        <v>0</v>
      </c>
      <c r="BR1784" s="173">
        <f t="shared" si="781"/>
        <v>0</v>
      </c>
      <c r="BS1784" s="173">
        <f>(AV1784*2500)*'P6 Verzekering'!$E$11</f>
        <v>0</v>
      </c>
      <c r="BT1784" s="173">
        <f>(AW1784*2500)*'P6 Verzekering'!$E$12</f>
        <v>0</v>
      </c>
      <c r="BU1784" s="173">
        <f>(L1784*2500)*'P6 Verzekering'!$E$13</f>
        <v>0</v>
      </c>
      <c r="BV1784" s="173">
        <f t="shared" si="782"/>
        <v>0</v>
      </c>
      <c r="BW1784"/>
      <c r="BX1784"/>
    </row>
    <row r="1785" spans="1:76">
      <c r="A1785" s="152" t="s">
        <v>3013</v>
      </c>
      <c r="B1785" s="152" t="s">
        <v>462</v>
      </c>
      <c r="C1785" s="152" t="s">
        <v>453</v>
      </c>
      <c r="D1785" s="152" t="s">
        <v>219</v>
      </c>
      <c r="E1785" s="152" t="s">
        <v>219</v>
      </c>
      <c r="F1785" s="153">
        <f t="shared" si="784"/>
        <v>53</v>
      </c>
      <c r="G1785" s="154">
        <v>1</v>
      </c>
      <c r="H1785" s="154">
        <f>IFERROR(VLOOKUP(B1785,'P2 Origin'!$C$21:$Q$176,15,FALSE),0)</f>
        <v>1</v>
      </c>
      <c r="I1785" s="154">
        <f>IFERROR(VLOOKUP(D1785,'P4 Destination'!$C$21:$Q$176,15,FALSE),0)</f>
        <v>0</v>
      </c>
      <c r="J1785" s="155">
        <v>1</v>
      </c>
      <c r="K1785" s="155"/>
      <c r="L1785" s="156">
        <v>0</v>
      </c>
      <c r="M1785" s="155">
        <v>0</v>
      </c>
      <c r="N1785" s="155">
        <v>0</v>
      </c>
      <c r="O1785" s="157">
        <f t="shared" si="759"/>
        <v>0</v>
      </c>
      <c r="P1785" s="158">
        <f t="shared" si="760"/>
        <v>0</v>
      </c>
      <c r="Q1785" s="159">
        <f>IFERROR(VLOOKUP(N1785,'P1 Intra-Europees'!$A$15:$H$25,3,0),0)*P1785</f>
        <v>0</v>
      </c>
      <c r="R1785" s="160">
        <f t="shared" si="761"/>
        <v>0</v>
      </c>
      <c r="S1785" s="159">
        <f>IFERROR(VLOOKUP(N1785,'P1 Intra-Europees'!$A$15:$H$25,4,0),0)*R1785</f>
        <v>0</v>
      </c>
      <c r="T1785" s="160">
        <f t="shared" si="762"/>
        <v>0</v>
      </c>
      <c r="U1785" s="159">
        <f>IFERROR(VLOOKUP(N1785,'P1 Intra-Europees'!$A$15:$H$25,5,0),0)*T1785</f>
        <v>0</v>
      </c>
      <c r="V1785" s="160">
        <f t="shared" si="763"/>
        <v>0</v>
      </c>
      <c r="W1785" s="159">
        <f>IFERROR(VLOOKUP(N1785,'P1 Intra-Europees'!$A$15:$H$25,6,0),0)*V1785</f>
        <v>0</v>
      </c>
      <c r="X1785" s="160">
        <f t="shared" si="764"/>
        <v>0</v>
      </c>
      <c r="Y1785" s="159">
        <f>IFERROR(VLOOKUP(N1785,'P1 Intra-Europees'!$A$15:$H$25,7,0),0)*X1785</f>
        <v>0</v>
      </c>
      <c r="Z1785" s="161">
        <f t="shared" si="765"/>
        <v>0</v>
      </c>
      <c r="AA1785" s="162">
        <f>IFERROR(VLOOKUP(N1785,'P1 Intra-Europees'!$A$15:$H$25,8,0),0)*Z1785</f>
        <v>0</v>
      </c>
      <c r="AB1785" s="163">
        <f t="shared" si="766"/>
        <v>0</v>
      </c>
      <c r="AC1785" s="157" t="str">
        <f>VLOOKUP(B1785,'P2 Origin'!$C$21:$O$176,13,0)</f>
        <v>USD</v>
      </c>
      <c r="AD1785" s="164">
        <f t="shared" si="767"/>
        <v>0</v>
      </c>
      <c r="AE1785" s="165">
        <f>IF(AU1785&gt;0.1,VLOOKUP(B1785,'P2 Origin'!$C$21:$M$176,3,0)*H1785,0)</f>
        <v>0</v>
      </c>
      <c r="AF1785" s="166">
        <f t="shared" si="768"/>
        <v>0</v>
      </c>
      <c r="AG1785" s="165">
        <f>(VLOOKUP(B1785,'P2 Origin'!$C$21:$M$176,4,0))*AF1785</f>
        <v>0</v>
      </c>
      <c r="AH1785" s="166">
        <f t="shared" si="769"/>
        <v>0</v>
      </c>
      <c r="AI1785" s="165">
        <f>(VLOOKUP(B1785,'P2 Origin'!$C$21:$M$176,5,0))*AH1785</f>
        <v>0</v>
      </c>
      <c r="AJ1785" s="166">
        <f t="shared" si="783"/>
        <v>0</v>
      </c>
      <c r="AK1785" s="165">
        <f>(VLOOKUP(B1785,'P2 Origin'!$C$21:$M$176,6,0))*AJ1785</f>
        <v>0</v>
      </c>
      <c r="AL1785" s="166">
        <f t="shared" si="770"/>
        <v>0</v>
      </c>
      <c r="AM1785" s="165">
        <f>(VLOOKUP($B1785,'P2 Origin'!$C$21:$M$176,7,0))*AL1785</f>
        <v>0</v>
      </c>
      <c r="AN1785" s="166">
        <f t="shared" si="771"/>
        <v>0</v>
      </c>
      <c r="AO1785" s="165">
        <f>(VLOOKUP($B1785,'P2 Origin'!$C$21:$M$176,8,0))*AN1785</f>
        <v>0</v>
      </c>
      <c r="AP1785" s="166">
        <f t="shared" si="772"/>
        <v>53</v>
      </c>
      <c r="AQ1785" s="165">
        <f>(VLOOKUP($B1785,'P2 Origin'!$C$21:$M$176,9,0))*AP1785</f>
        <v>0</v>
      </c>
      <c r="AR1785" s="155">
        <f t="shared" si="785"/>
        <v>1</v>
      </c>
      <c r="AS1785" s="164">
        <f>(VLOOKUP(B1785,'P2 Origin'!$C$21:$M$176,10,0))*K1785</f>
        <v>0</v>
      </c>
      <c r="AT1785" s="164">
        <f>(VLOOKUP(B1785,'P2 Origin'!$C$21:$M$176,11,0))*J1785</f>
        <v>0</v>
      </c>
      <c r="AU1785" s="167">
        <v>53</v>
      </c>
      <c r="AV1785" s="168">
        <v>53</v>
      </c>
      <c r="AW1785" s="169">
        <v>0</v>
      </c>
      <c r="AX1785" s="170">
        <f>IF(AU1785&gt;=0.1,'P3 Bureaumarge zee- en luchtvr.'!$D$12,0)</f>
        <v>0</v>
      </c>
      <c r="AY1785" s="163">
        <f t="shared" si="773"/>
        <v>0</v>
      </c>
      <c r="AZ1785" s="157" t="str">
        <f>VLOOKUP(D1785,'P4 Destination'!$C$21:$O$176,13,0)</f>
        <v>EUR</v>
      </c>
      <c r="BA1785" s="164">
        <f t="shared" si="774"/>
        <v>0</v>
      </c>
      <c r="BB1785" s="171">
        <f>IF(AU1785&gt;0.1,(VLOOKUP(D1785,'P4 Destination'!$C$21:$M$176,3,0))*I1785,0)</f>
        <v>0</v>
      </c>
      <c r="BC1785" s="172">
        <f t="shared" si="775"/>
        <v>0</v>
      </c>
      <c r="BD1785" s="171">
        <f>(VLOOKUP($D1785,'P4 Destination'!$C$21:$M$176,4,0))*BC1785</f>
        <v>0</v>
      </c>
      <c r="BE1785" s="172">
        <f t="shared" si="776"/>
        <v>0</v>
      </c>
      <c r="BF1785" s="171">
        <f>(VLOOKUP($D1785,'P4 Destination'!$C$21:$M$176,5,0))*BE1785</f>
        <v>0</v>
      </c>
      <c r="BG1785" s="172">
        <f t="shared" si="777"/>
        <v>0</v>
      </c>
      <c r="BH1785" s="171">
        <f>(VLOOKUP($D1785,'P4 Destination'!$C$21:$M$176,6,0))*BG1785</f>
        <v>0</v>
      </c>
      <c r="BI1785" s="172">
        <f t="shared" si="778"/>
        <v>0</v>
      </c>
      <c r="BJ1785" s="171">
        <f>(VLOOKUP($D1785,'P4 Destination'!$C$21:$M$176,7,0))*BI1785</f>
        <v>0</v>
      </c>
      <c r="BK1785" s="172">
        <f t="shared" si="779"/>
        <v>0</v>
      </c>
      <c r="BL1785" s="171">
        <f>(VLOOKUP($D1785,'P4 Destination'!$C$21:$M$176,8,0))*BK1785</f>
        <v>0</v>
      </c>
      <c r="BM1785" s="172">
        <f t="shared" si="780"/>
        <v>53</v>
      </c>
      <c r="BN1785" s="171">
        <f>(VLOOKUP($D1785,'P4 Destination'!$C$21:$M$176,9,0))*BM1785</f>
        <v>0</v>
      </c>
      <c r="BO1785" s="154">
        <f t="shared" si="786"/>
        <v>1</v>
      </c>
      <c r="BP1785" s="171">
        <f>(VLOOKUP(D1785,'P4 Destination'!$C$21:$M$176,10,0))*K1785</f>
        <v>0</v>
      </c>
      <c r="BQ1785" s="171">
        <f>(VLOOKUP(D1785,'P4 Destination'!$C$21:$M$176,11,0))*J1785</f>
        <v>0</v>
      </c>
      <c r="BR1785" s="173">
        <f t="shared" si="781"/>
        <v>0</v>
      </c>
      <c r="BS1785" s="173">
        <f>(AV1785*2500)*'P6 Verzekering'!$E$11</f>
        <v>0</v>
      </c>
      <c r="BT1785" s="173">
        <f>(AW1785*2500)*'P6 Verzekering'!$E$12</f>
        <v>0</v>
      </c>
      <c r="BU1785" s="173">
        <f>(L1785*2500)*'P6 Verzekering'!$E$13</f>
        <v>0</v>
      </c>
      <c r="BV1785" s="173">
        <f t="shared" si="782"/>
        <v>0</v>
      </c>
      <c r="BW1785"/>
      <c r="BX1785"/>
    </row>
    <row r="1786" spans="1:76">
      <c r="A1786" s="152" t="s">
        <v>3015</v>
      </c>
      <c r="B1786" s="152" t="s">
        <v>462</v>
      </c>
      <c r="C1786" s="152" t="s">
        <v>453</v>
      </c>
      <c r="D1786" s="152" t="s">
        <v>219</v>
      </c>
      <c r="E1786" s="152" t="s">
        <v>219</v>
      </c>
      <c r="F1786" s="153">
        <f t="shared" si="784"/>
        <v>50</v>
      </c>
      <c r="G1786" s="154">
        <v>1</v>
      </c>
      <c r="H1786" s="154">
        <f>IFERROR(VLOOKUP(B1786,'P2 Origin'!$C$21:$Q$176,15,FALSE),0)</f>
        <v>1</v>
      </c>
      <c r="I1786" s="154">
        <f>IFERROR(VLOOKUP(D1786,'P4 Destination'!$C$21:$Q$176,15,FALSE),0)</f>
        <v>0</v>
      </c>
      <c r="J1786" s="155">
        <v>1</v>
      </c>
      <c r="K1786" s="155"/>
      <c r="L1786" s="156">
        <v>0</v>
      </c>
      <c r="M1786" s="155">
        <v>0</v>
      </c>
      <c r="N1786" s="155">
        <v>0</v>
      </c>
      <c r="O1786" s="157">
        <f t="shared" si="759"/>
        <v>0</v>
      </c>
      <c r="P1786" s="158">
        <f t="shared" si="760"/>
        <v>0</v>
      </c>
      <c r="Q1786" s="159">
        <f>IFERROR(VLOOKUP(N1786,'P1 Intra-Europees'!$A$15:$H$25,3,0),0)*P1786</f>
        <v>0</v>
      </c>
      <c r="R1786" s="160">
        <f t="shared" si="761"/>
        <v>0</v>
      </c>
      <c r="S1786" s="159">
        <f>IFERROR(VLOOKUP(N1786,'P1 Intra-Europees'!$A$15:$H$25,4,0),0)*R1786</f>
        <v>0</v>
      </c>
      <c r="T1786" s="160">
        <f t="shared" si="762"/>
        <v>0</v>
      </c>
      <c r="U1786" s="159">
        <f>IFERROR(VLOOKUP(N1786,'P1 Intra-Europees'!$A$15:$H$25,5,0),0)*T1786</f>
        <v>0</v>
      </c>
      <c r="V1786" s="160">
        <f t="shared" si="763"/>
        <v>0</v>
      </c>
      <c r="W1786" s="159">
        <f>IFERROR(VLOOKUP(N1786,'P1 Intra-Europees'!$A$15:$H$25,6,0),0)*V1786</f>
        <v>0</v>
      </c>
      <c r="X1786" s="160">
        <f t="shared" si="764"/>
        <v>0</v>
      </c>
      <c r="Y1786" s="159">
        <f>IFERROR(VLOOKUP(N1786,'P1 Intra-Europees'!$A$15:$H$25,7,0),0)*X1786</f>
        <v>0</v>
      </c>
      <c r="Z1786" s="161">
        <f t="shared" si="765"/>
        <v>0</v>
      </c>
      <c r="AA1786" s="162">
        <f>IFERROR(VLOOKUP(N1786,'P1 Intra-Europees'!$A$15:$H$25,8,0),0)*Z1786</f>
        <v>0</v>
      </c>
      <c r="AB1786" s="163">
        <f t="shared" si="766"/>
        <v>0</v>
      </c>
      <c r="AC1786" s="157" t="str">
        <f>VLOOKUP(B1786,'P2 Origin'!$C$21:$O$176,13,0)</f>
        <v>USD</v>
      </c>
      <c r="AD1786" s="164">
        <f t="shared" si="767"/>
        <v>0</v>
      </c>
      <c r="AE1786" s="165">
        <f>IF(AU1786&gt;0.1,VLOOKUP(B1786,'P2 Origin'!$C$21:$M$176,3,0)*H1786,0)</f>
        <v>0</v>
      </c>
      <c r="AF1786" s="166">
        <f t="shared" si="768"/>
        <v>0</v>
      </c>
      <c r="AG1786" s="165">
        <f>(VLOOKUP(B1786,'P2 Origin'!$C$21:$M$176,4,0))*AF1786</f>
        <v>0</v>
      </c>
      <c r="AH1786" s="166">
        <f t="shared" si="769"/>
        <v>0</v>
      </c>
      <c r="AI1786" s="165">
        <f>(VLOOKUP(B1786,'P2 Origin'!$C$21:$M$176,5,0))*AH1786</f>
        <v>0</v>
      </c>
      <c r="AJ1786" s="166">
        <f t="shared" si="783"/>
        <v>0</v>
      </c>
      <c r="AK1786" s="165">
        <f>(VLOOKUP(B1786,'P2 Origin'!$C$21:$M$176,6,0))*AJ1786</f>
        <v>0</v>
      </c>
      <c r="AL1786" s="166">
        <f t="shared" si="770"/>
        <v>0</v>
      </c>
      <c r="AM1786" s="165">
        <f>(VLOOKUP($B1786,'P2 Origin'!$C$21:$M$176,7,0))*AL1786</f>
        <v>0</v>
      </c>
      <c r="AN1786" s="166">
        <f t="shared" si="771"/>
        <v>0</v>
      </c>
      <c r="AO1786" s="165">
        <f>(VLOOKUP($B1786,'P2 Origin'!$C$21:$M$176,8,0))*AN1786</f>
        <v>0</v>
      </c>
      <c r="AP1786" s="166">
        <f t="shared" si="772"/>
        <v>50</v>
      </c>
      <c r="AQ1786" s="165">
        <f>(VLOOKUP($B1786,'P2 Origin'!$C$21:$M$176,9,0))*AP1786</f>
        <v>0</v>
      </c>
      <c r="AR1786" s="155">
        <f t="shared" si="785"/>
        <v>1</v>
      </c>
      <c r="AS1786" s="164">
        <f>(VLOOKUP(B1786,'P2 Origin'!$C$21:$M$176,10,0))*K1786</f>
        <v>0</v>
      </c>
      <c r="AT1786" s="164">
        <f>(VLOOKUP(B1786,'P2 Origin'!$C$21:$M$176,11,0))*J1786</f>
        <v>0</v>
      </c>
      <c r="AU1786" s="167">
        <v>50</v>
      </c>
      <c r="AV1786" s="168">
        <v>50</v>
      </c>
      <c r="AW1786" s="169">
        <v>0</v>
      </c>
      <c r="AX1786" s="170">
        <f>IF(AU1786&gt;=0.1,'P3 Bureaumarge zee- en luchtvr.'!$D$12,0)</f>
        <v>0</v>
      </c>
      <c r="AY1786" s="163">
        <f t="shared" si="773"/>
        <v>0</v>
      </c>
      <c r="AZ1786" s="157" t="str">
        <f>VLOOKUP(D1786,'P4 Destination'!$C$21:$O$176,13,0)</f>
        <v>EUR</v>
      </c>
      <c r="BA1786" s="164">
        <f t="shared" si="774"/>
        <v>0</v>
      </c>
      <c r="BB1786" s="171">
        <f>IF(AU1786&gt;0.1,(VLOOKUP(D1786,'P4 Destination'!$C$21:$M$176,3,0))*I1786,0)</f>
        <v>0</v>
      </c>
      <c r="BC1786" s="172">
        <f t="shared" si="775"/>
        <v>0</v>
      </c>
      <c r="BD1786" s="171">
        <f>(VLOOKUP($D1786,'P4 Destination'!$C$21:$M$176,4,0))*BC1786</f>
        <v>0</v>
      </c>
      <c r="BE1786" s="172">
        <f t="shared" si="776"/>
        <v>0</v>
      </c>
      <c r="BF1786" s="171">
        <f>(VLOOKUP($D1786,'P4 Destination'!$C$21:$M$176,5,0))*BE1786</f>
        <v>0</v>
      </c>
      <c r="BG1786" s="172">
        <f t="shared" si="777"/>
        <v>0</v>
      </c>
      <c r="BH1786" s="171">
        <f>(VLOOKUP($D1786,'P4 Destination'!$C$21:$M$176,6,0))*BG1786</f>
        <v>0</v>
      </c>
      <c r="BI1786" s="172">
        <f t="shared" si="778"/>
        <v>0</v>
      </c>
      <c r="BJ1786" s="171">
        <f>(VLOOKUP($D1786,'P4 Destination'!$C$21:$M$176,7,0))*BI1786</f>
        <v>0</v>
      </c>
      <c r="BK1786" s="172">
        <f t="shared" si="779"/>
        <v>0</v>
      </c>
      <c r="BL1786" s="171">
        <f>(VLOOKUP($D1786,'P4 Destination'!$C$21:$M$176,8,0))*BK1786</f>
        <v>0</v>
      </c>
      <c r="BM1786" s="172">
        <f t="shared" si="780"/>
        <v>50</v>
      </c>
      <c r="BN1786" s="171">
        <f>(VLOOKUP($D1786,'P4 Destination'!$C$21:$M$176,9,0))*BM1786</f>
        <v>0</v>
      </c>
      <c r="BO1786" s="154">
        <f t="shared" si="786"/>
        <v>1</v>
      </c>
      <c r="BP1786" s="171">
        <f>(VLOOKUP(D1786,'P4 Destination'!$C$21:$M$176,10,0))*K1786</f>
        <v>0</v>
      </c>
      <c r="BQ1786" s="171">
        <f>(VLOOKUP(D1786,'P4 Destination'!$C$21:$M$176,11,0))*J1786</f>
        <v>0</v>
      </c>
      <c r="BR1786" s="173">
        <f t="shared" si="781"/>
        <v>0</v>
      </c>
      <c r="BS1786" s="173">
        <f>(AV1786*2500)*'P6 Verzekering'!$E$11</f>
        <v>0</v>
      </c>
      <c r="BT1786" s="173">
        <f>(AW1786*2500)*'P6 Verzekering'!$E$12</f>
        <v>0</v>
      </c>
      <c r="BU1786" s="173">
        <f>(L1786*2500)*'P6 Verzekering'!$E$13</f>
        <v>0</v>
      </c>
      <c r="BV1786" s="173">
        <f t="shared" si="782"/>
        <v>0</v>
      </c>
      <c r="BW1786"/>
      <c r="BX1786"/>
    </row>
    <row r="1787" spans="1:76">
      <c r="A1787" s="152" t="s">
        <v>3016</v>
      </c>
      <c r="B1787" s="152" t="s">
        <v>462</v>
      </c>
      <c r="C1787" s="152" t="s">
        <v>453</v>
      </c>
      <c r="D1787" s="152" t="s">
        <v>219</v>
      </c>
      <c r="E1787" s="152" t="s">
        <v>219</v>
      </c>
      <c r="F1787" s="153">
        <f t="shared" si="784"/>
        <v>48</v>
      </c>
      <c r="G1787" s="154">
        <v>1</v>
      </c>
      <c r="H1787" s="154">
        <f>IFERROR(VLOOKUP(B1787,'P2 Origin'!$C$21:$Q$176,15,FALSE),0)</f>
        <v>1</v>
      </c>
      <c r="I1787" s="154">
        <f>IFERROR(VLOOKUP(D1787,'P4 Destination'!$C$21:$Q$176,15,FALSE),0)</f>
        <v>0</v>
      </c>
      <c r="J1787" s="155">
        <v>1</v>
      </c>
      <c r="K1787" s="155"/>
      <c r="L1787" s="156">
        <v>0</v>
      </c>
      <c r="M1787" s="155">
        <v>0</v>
      </c>
      <c r="N1787" s="155">
        <v>0</v>
      </c>
      <c r="O1787" s="157">
        <f t="shared" si="759"/>
        <v>0</v>
      </c>
      <c r="P1787" s="158">
        <f t="shared" si="760"/>
        <v>0</v>
      </c>
      <c r="Q1787" s="159">
        <f>IFERROR(VLOOKUP(N1787,'P1 Intra-Europees'!$A$15:$H$25,3,0),0)*P1787</f>
        <v>0</v>
      </c>
      <c r="R1787" s="160">
        <f t="shared" si="761"/>
        <v>0</v>
      </c>
      <c r="S1787" s="159">
        <f>IFERROR(VLOOKUP(N1787,'P1 Intra-Europees'!$A$15:$H$25,4,0),0)*R1787</f>
        <v>0</v>
      </c>
      <c r="T1787" s="160">
        <f t="shared" si="762"/>
        <v>0</v>
      </c>
      <c r="U1787" s="159">
        <f>IFERROR(VLOOKUP(N1787,'P1 Intra-Europees'!$A$15:$H$25,5,0),0)*T1787</f>
        <v>0</v>
      </c>
      <c r="V1787" s="160">
        <f t="shared" si="763"/>
        <v>0</v>
      </c>
      <c r="W1787" s="159">
        <f>IFERROR(VLOOKUP(N1787,'P1 Intra-Europees'!$A$15:$H$25,6,0),0)*V1787</f>
        <v>0</v>
      </c>
      <c r="X1787" s="160">
        <f t="shared" si="764"/>
        <v>0</v>
      </c>
      <c r="Y1787" s="159">
        <f>IFERROR(VLOOKUP(N1787,'P1 Intra-Europees'!$A$15:$H$25,7,0),0)*X1787</f>
        <v>0</v>
      </c>
      <c r="Z1787" s="161">
        <f t="shared" si="765"/>
        <v>0</v>
      </c>
      <c r="AA1787" s="162">
        <f>IFERROR(VLOOKUP(N1787,'P1 Intra-Europees'!$A$15:$H$25,8,0),0)*Z1787</f>
        <v>0</v>
      </c>
      <c r="AB1787" s="163">
        <f t="shared" si="766"/>
        <v>0</v>
      </c>
      <c r="AC1787" s="157" t="str">
        <f>VLOOKUP(B1787,'P2 Origin'!$C$21:$O$176,13,0)</f>
        <v>USD</v>
      </c>
      <c r="AD1787" s="164">
        <f t="shared" si="767"/>
        <v>0</v>
      </c>
      <c r="AE1787" s="165">
        <f>IF(AU1787&gt;0.1,VLOOKUP(B1787,'P2 Origin'!$C$21:$M$176,3,0)*H1787,0)</f>
        <v>0</v>
      </c>
      <c r="AF1787" s="166">
        <f t="shared" si="768"/>
        <v>0</v>
      </c>
      <c r="AG1787" s="165">
        <f>(VLOOKUP(B1787,'P2 Origin'!$C$21:$M$176,4,0))*AF1787</f>
        <v>0</v>
      </c>
      <c r="AH1787" s="166">
        <f t="shared" si="769"/>
        <v>0</v>
      </c>
      <c r="AI1787" s="165">
        <f>(VLOOKUP(B1787,'P2 Origin'!$C$21:$M$176,5,0))*AH1787</f>
        <v>0</v>
      </c>
      <c r="AJ1787" s="166">
        <f t="shared" si="783"/>
        <v>0</v>
      </c>
      <c r="AK1787" s="165">
        <f>(VLOOKUP(B1787,'P2 Origin'!$C$21:$M$176,6,0))*AJ1787</f>
        <v>0</v>
      </c>
      <c r="AL1787" s="166">
        <f t="shared" si="770"/>
        <v>0</v>
      </c>
      <c r="AM1787" s="165">
        <f>(VLOOKUP($B1787,'P2 Origin'!$C$21:$M$176,7,0))*AL1787</f>
        <v>0</v>
      </c>
      <c r="AN1787" s="166">
        <f t="shared" si="771"/>
        <v>0</v>
      </c>
      <c r="AO1787" s="165">
        <f>(VLOOKUP($B1787,'P2 Origin'!$C$21:$M$176,8,0))*AN1787</f>
        <v>0</v>
      </c>
      <c r="AP1787" s="166">
        <f t="shared" si="772"/>
        <v>48</v>
      </c>
      <c r="AQ1787" s="165">
        <f>(VLOOKUP($B1787,'P2 Origin'!$C$21:$M$176,9,0))*AP1787</f>
        <v>0</v>
      </c>
      <c r="AR1787" s="155">
        <f t="shared" si="785"/>
        <v>1</v>
      </c>
      <c r="AS1787" s="164">
        <f>(VLOOKUP(B1787,'P2 Origin'!$C$21:$M$176,10,0))*K1787</f>
        <v>0</v>
      </c>
      <c r="AT1787" s="164">
        <f>(VLOOKUP(B1787,'P2 Origin'!$C$21:$M$176,11,0))*J1787</f>
        <v>0</v>
      </c>
      <c r="AU1787" s="167">
        <v>48</v>
      </c>
      <c r="AV1787" s="168">
        <v>48</v>
      </c>
      <c r="AW1787" s="169">
        <v>0</v>
      </c>
      <c r="AX1787" s="170">
        <f>IF(AU1787&gt;=0.1,'P3 Bureaumarge zee- en luchtvr.'!$D$12,0)</f>
        <v>0</v>
      </c>
      <c r="AY1787" s="163">
        <f t="shared" si="773"/>
        <v>0</v>
      </c>
      <c r="AZ1787" s="157" t="str">
        <f>VLOOKUP(D1787,'P4 Destination'!$C$21:$O$176,13,0)</f>
        <v>EUR</v>
      </c>
      <c r="BA1787" s="164">
        <f t="shared" si="774"/>
        <v>0</v>
      </c>
      <c r="BB1787" s="171">
        <f>IF(AU1787&gt;0.1,(VLOOKUP(D1787,'P4 Destination'!$C$21:$M$176,3,0))*I1787,0)</f>
        <v>0</v>
      </c>
      <c r="BC1787" s="172">
        <f t="shared" si="775"/>
        <v>0</v>
      </c>
      <c r="BD1787" s="171">
        <f>(VLOOKUP($D1787,'P4 Destination'!$C$21:$M$176,4,0))*BC1787</f>
        <v>0</v>
      </c>
      <c r="BE1787" s="172">
        <f t="shared" si="776"/>
        <v>0</v>
      </c>
      <c r="BF1787" s="171">
        <f>(VLOOKUP($D1787,'P4 Destination'!$C$21:$M$176,5,0))*BE1787</f>
        <v>0</v>
      </c>
      <c r="BG1787" s="172">
        <f t="shared" si="777"/>
        <v>0</v>
      </c>
      <c r="BH1787" s="171">
        <f>(VLOOKUP($D1787,'P4 Destination'!$C$21:$M$176,6,0))*BG1787</f>
        <v>0</v>
      </c>
      <c r="BI1787" s="172">
        <f t="shared" si="778"/>
        <v>0</v>
      </c>
      <c r="BJ1787" s="171">
        <f>(VLOOKUP($D1787,'P4 Destination'!$C$21:$M$176,7,0))*BI1787</f>
        <v>0</v>
      </c>
      <c r="BK1787" s="172">
        <f t="shared" si="779"/>
        <v>0</v>
      </c>
      <c r="BL1787" s="171">
        <f>(VLOOKUP($D1787,'P4 Destination'!$C$21:$M$176,8,0))*BK1787</f>
        <v>0</v>
      </c>
      <c r="BM1787" s="172">
        <f t="shared" si="780"/>
        <v>48</v>
      </c>
      <c r="BN1787" s="171">
        <f>(VLOOKUP($D1787,'P4 Destination'!$C$21:$M$176,9,0))*BM1787</f>
        <v>0</v>
      </c>
      <c r="BO1787" s="154">
        <f t="shared" si="786"/>
        <v>1</v>
      </c>
      <c r="BP1787" s="171">
        <f>(VLOOKUP(D1787,'P4 Destination'!$C$21:$M$176,10,0))*K1787</f>
        <v>0</v>
      </c>
      <c r="BQ1787" s="171">
        <f>(VLOOKUP(D1787,'P4 Destination'!$C$21:$M$176,11,0))*J1787</f>
        <v>0</v>
      </c>
      <c r="BR1787" s="173">
        <f t="shared" si="781"/>
        <v>0</v>
      </c>
      <c r="BS1787" s="173">
        <f>(AV1787*2500)*'P6 Verzekering'!$E$11</f>
        <v>0</v>
      </c>
      <c r="BT1787" s="173">
        <f>(AW1787*2500)*'P6 Verzekering'!$E$12</f>
        <v>0</v>
      </c>
      <c r="BU1787" s="173">
        <f>(L1787*2500)*'P6 Verzekering'!$E$13</f>
        <v>0</v>
      </c>
      <c r="BV1787" s="173">
        <f t="shared" si="782"/>
        <v>0</v>
      </c>
      <c r="BW1787"/>
      <c r="BX1787"/>
    </row>
    <row r="1788" spans="1:76">
      <c r="A1788" s="152" t="s">
        <v>3019</v>
      </c>
      <c r="B1788" s="152" t="s">
        <v>462</v>
      </c>
      <c r="C1788" s="152" t="s">
        <v>453</v>
      </c>
      <c r="D1788" s="152" t="s">
        <v>219</v>
      </c>
      <c r="E1788" s="152" t="s">
        <v>219</v>
      </c>
      <c r="F1788" s="153">
        <f t="shared" si="784"/>
        <v>25</v>
      </c>
      <c r="G1788" s="154">
        <v>1</v>
      </c>
      <c r="H1788" s="154">
        <f>IFERROR(VLOOKUP(B1788,'P2 Origin'!$C$21:$Q$176,15,FALSE),0)</f>
        <v>1</v>
      </c>
      <c r="I1788" s="154">
        <f>IFERROR(VLOOKUP(D1788,'P4 Destination'!$C$21:$Q$176,15,FALSE),0)</f>
        <v>0</v>
      </c>
      <c r="J1788" s="155"/>
      <c r="K1788" s="155">
        <v>1</v>
      </c>
      <c r="L1788" s="156">
        <v>0</v>
      </c>
      <c r="M1788" s="155">
        <v>0</v>
      </c>
      <c r="N1788" s="155">
        <v>0</v>
      </c>
      <c r="O1788" s="157">
        <f t="shared" si="759"/>
        <v>0</v>
      </c>
      <c r="P1788" s="158">
        <f t="shared" si="760"/>
        <v>0</v>
      </c>
      <c r="Q1788" s="159">
        <f>IFERROR(VLOOKUP(N1788,'P1 Intra-Europees'!$A$15:$H$25,3,0),0)*P1788</f>
        <v>0</v>
      </c>
      <c r="R1788" s="160">
        <f t="shared" si="761"/>
        <v>0</v>
      </c>
      <c r="S1788" s="159">
        <f>IFERROR(VLOOKUP(N1788,'P1 Intra-Europees'!$A$15:$H$25,4,0),0)*R1788</f>
        <v>0</v>
      </c>
      <c r="T1788" s="160">
        <f t="shared" si="762"/>
        <v>0</v>
      </c>
      <c r="U1788" s="159">
        <f>IFERROR(VLOOKUP(N1788,'P1 Intra-Europees'!$A$15:$H$25,5,0),0)*T1788</f>
        <v>0</v>
      </c>
      <c r="V1788" s="160">
        <f t="shared" si="763"/>
        <v>0</v>
      </c>
      <c r="W1788" s="159">
        <f>IFERROR(VLOOKUP(N1788,'P1 Intra-Europees'!$A$15:$H$25,6,0),0)*V1788</f>
        <v>0</v>
      </c>
      <c r="X1788" s="160">
        <f t="shared" si="764"/>
        <v>0</v>
      </c>
      <c r="Y1788" s="159">
        <f>IFERROR(VLOOKUP(N1788,'P1 Intra-Europees'!$A$15:$H$25,7,0),0)*X1788</f>
        <v>0</v>
      </c>
      <c r="Z1788" s="161">
        <f t="shared" si="765"/>
        <v>0</v>
      </c>
      <c r="AA1788" s="162">
        <f>IFERROR(VLOOKUP(N1788,'P1 Intra-Europees'!$A$15:$H$25,8,0),0)*Z1788</f>
        <v>0</v>
      </c>
      <c r="AB1788" s="163">
        <f t="shared" si="766"/>
        <v>0</v>
      </c>
      <c r="AC1788" s="157" t="str">
        <f>VLOOKUP(B1788,'P2 Origin'!$C$21:$O$176,13,0)</f>
        <v>USD</v>
      </c>
      <c r="AD1788" s="164">
        <f t="shared" si="767"/>
        <v>0</v>
      </c>
      <c r="AE1788" s="165">
        <f>IF(AU1788&gt;0.1,VLOOKUP(B1788,'P2 Origin'!$C$21:$M$176,3,0)*H1788,0)</f>
        <v>0</v>
      </c>
      <c r="AF1788" s="166">
        <f t="shared" si="768"/>
        <v>0</v>
      </c>
      <c r="AG1788" s="165">
        <f>(VLOOKUP(B1788,'P2 Origin'!$C$21:$M$176,4,0))*AF1788</f>
        <v>0</v>
      </c>
      <c r="AH1788" s="166">
        <f t="shared" si="769"/>
        <v>0</v>
      </c>
      <c r="AI1788" s="165">
        <f>(VLOOKUP(B1788,'P2 Origin'!$C$21:$M$176,5,0))*AH1788</f>
        <v>0</v>
      </c>
      <c r="AJ1788" s="166">
        <f t="shared" si="783"/>
        <v>25</v>
      </c>
      <c r="AK1788" s="165">
        <f>(VLOOKUP(B1788,'P2 Origin'!$C$21:$M$176,6,0))*AJ1788</f>
        <v>0</v>
      </c>
      <c r="AL1788" s="166">
        <f t="shared" si="770"/>
        <v>0</v>
      </c>
      <c r="AM1788" s="165">
        <f>(VLOOKUP($B1788,'P2 Origin'!$C$21:$M$176,7,0))*AL1788</f>
        <v>0</v>
      </c>
      <c r="AN1788" s="166">
        <f t="shared" si="771"/>
        <v>0</v>
      </c>
      <c r="AO1788" s="165">
        <f>(VLOOKUP($B1788,'P2 Origin'!$C$21:$M$176,8,0))*AN1788</f>
        <v>0</v>
      </c>
      <c r="AP1788" s="166">
        <f t="shared" si="772"/>
        <v>0</v>
      </c>
      <c r="AQ1788" s="165">
        <f>(VLOOKUP($B1788,'P2 Origin'!$C$21:$M$176,9,0))*AP1788</f>
        <v>0</v>
      </c>
      <c r="AR1788" s="155">
        <f t="shared" si="785"/>
        <v>1</v>
      </c>
      <c r="AS1788" s="164">
        <f>(VLOOKUP(B1788,'P2 Origin'!$C$21:$M$176,10,0))*K1788</f>
        <v>0</v>
      </c>
      <c r="AT1788" s="164">
        <f>(VLOOKUP(B1788,'P2 Origin'!$C$21:$M$176,11,0))*J1788</f>
        <v>0</v>
      </c>
      <c r="AU1788" s="167">
        <v>25</v>
      </c>
      <c r="AV1788" s="168">
        <v>25</v>
      </c>
      <c r="AW1788" s="169">
        <v>0</v>
      </c>
      <c r="AX1788" s="170">
        <f>IF(AU1788&gt;=0.1,'P3 Bureaumarge zee- en luchtvr.'!$D$12,0)</f>
        <v>0</v>
      </c>
      <c r="AY1788" s="163">
        <f t="shared" si="773"/>
        <v>0</v>
      </c>
      <c r="AZ1788" s="157" t="str">
        <f>VLOOKUP(D1788,'P4 Destination'!$C$21:$O$176,13,0)</f>
        <v>EUR</v>
      </c>
      <c r="BA1788" s="164">
        <f t="shared" si="774"/>
        <v>0</v>
      </c>
      <c r="BB1788" s="171">
        <f>IF(AU1788&gt;0.1,(VLOOKUP(D1788,'P4 Destination'!$C$21:$M$176,3,0))*I1788,0)</f>
        <v>0</v>
      </c>
      <c r="BC1788" s="172">
        <f t="shared" si="775"/>
        <v>0</v>
      </c>
      <c r="BD1788" s="171">
        <f>(VLOOKUP($D1788,'P4 Destination'!$C$21:$M$176,4,0))*BC1788</f>
        <v>0</v>
      </c>
      <c r="BE1788" s="172">
        <f t="shared" si="776"/>
        <v>0</v>
      </c>
      <c r="BF1788" s="171">
        <f>(VLOOKUP($D1788,'P4 Destination'!$C$21:$M$176,5,0))*BE1788</f>
        <v>0</v>
      </c>
      <c r="BG1788" s="172">
        <f t="shared" si="777"/>
        <v>25</v>
      </c>
      <c r="BH1788" s="171">
        <f>(VLOOKUP($D1788,'P4 Destination'!$C$21:$M$176,6,0))*BG1788</f>
        <v>0</v>
      </c>
      <c r="BI1788" s="172">
        <f t="shared" si="778"/>
        <v>0</v>
      </c>
      <c r="BJ1788" s="171">
        <f>(VLOOKUP($D1788,'P4 Destination'!$C$21:$M$176,7,0))*BI1788</f>
        <v>0</v>
      </c>
      <c r="BK1788" s="172">
        <f t="shared" si="779"/>
        <v>0</v>
      </c>
      <c r="BL1788" s="171">
        <f>(VLOOKUP($D1788,'P4 Destination'!$C$21:$M$176,8,0))*BK1788</f>
        <v>0</v>
      </c>
      <c r="BM1788" s="172">
        <f t="shared" si="780"/>
        <v>0</v>
      </c>
      <c r="BN1788" s="171">
        <f>(VLOOKUP($D1788,'P4 Destination'!$C$21:$M$176,9,0))*BM1788</f>
        <v>0</v>
      </c>
      <c r="BO1788" s="154">
        <f t="shared" si="786"/>
        <v>1</v>
      </c>
      <c r="BP1788" s="171">
        <f>(VLOOKUP(D1788,'P4 Destination'!$C$21:$M$176,10,0))*K1788</f>
        <v>0</v>
      </c>
      <c r="BQ1788" s="171">
        <f>(VLOOKUP(D1788,'P4 Destination'!$C$21:$M$176,11,0))*J1788</f>
        <v>0</v>
      </c>
      <c r="BR1788" s="173">
        <f t="shared" si="781"/>
        <v>0</v>
      </c>
      <c r="BS1788" s="173">
        <f>(AV1788*2500)*'P6 Verzekering'!$E$11</f>
        <v>0</v>
      </c>
      <c r="BT1788" s="173">
        <f>(AW1788*2500)*'P6 Verzekering'!$E$12</f>
        <v>0</v>
      </c>
      <c r="BU1788" s="173">
        <f>(L1788*2500)*'P6 Verzekering'!$E$13</f>
        <v>0</v>
      </c>
      <c r="BV1788" s="173">
        <f t="shared" si="782"/>
        <v>0</v>
      </c>
      <c r="BW1788"/>
      <c r="BX1788"/>
    </row>
    <row r="1789" spans="1:76">
      <c r="A1789" s="152" t="s">
        <v>3021</v>
      </c>
      <c r="B1789" s="152" t="s">
        <v>462</v>
      </c>
      <c r="C1789" s="152" t="s">
        <v>453</v>
      </c>
      <c r="D1789" s="152" t="s">
        <v>219</v>
      </c>
      <c r="E1789" s="152" t="s">
        <v>219</v>
      </c>
      <c r="F1789" s="153">
        <f t="shared" si="784"/>
        <v>60</v>
      </c>
      <c r="G1789" s="154">
        <v>1</v>
      </c>
      <c r="H1789" s="154">
        <f>IFERROR(VLOOKUP(B1789,'P2 Origin'!$C$21:$Q$176,15,FALSE),0)</f>
        <v>1</v>
      </c>
      <c r="I1789" s="154">
        <f>IFERROR(VLOOKUP(D1789,'P4 Destination'!$C$21:$Q$176,15,FALSE),0)</f>
        <v>0</v>
      </c>
      <c r="J1789" s="155"/>
      <c r="K1789" s="155">
        <v>1</v>
      </c>
      <c r="L1789" s="156">
        <v>0</v>
      </c>
      <c r="M1789" s="155">
        <v>0</v>
      </c>
      <c r="N1789" s="155">
        <v>0</v>
      </c>
      <c r="O1789" s="157">
        <f t="shared" si="759"/>
        <v>0</v>
      </c>
      <c r="P1789" s="158">
        <f t="shared" si="760"/>
        <v>0</v>
      </c>
      <c r="Q1789" s="159">
        <f>IFERROR(VLOOKUP(N1789,'P1 Intra-Europees'!$A$15:$H$25,3,0),0)*P1789</f>
        <v>0</v>
      </c>
      <c r="R1789" s="160">
        <f t="shared" si="761"/>
        <v>0</v>
      </c>
      <c r="S1789" s="159">
        <f>IFERROR(VLOOKUP(N1789,'P1 Intra-Europees'!$A$15:$H$25,4,0),0)*R1789</f>
        <v>0</v>
      </c>
      <c r="T1789" s="160">
        <f t="shared" si="762"/>
        <v>0</v>
      </c>
      <c r="U1789" s="159">
        <f>IFERROR(VLOOKUP(N1789,'P1 Intra-Europees'!$A$15:$H$25,5,0),0)*T1789</f>
        <v>0</v>
      </c>
      <c r="V1789" s="160">
        <f t="shared" si="763"/>
        <v>0</v>
      </c>
      <c r="W1789" s="159">
        <f>IFERROR(VLOOKUP(N1789,'P1 Intra-Europees'!$A$15:$H$25,6,0),0)*V1789</f>
        <v>0</v>
      </c>
      <c r="X1789" s="160">
        <f t="shared" si="764"/>
        <v>0</v>
      </c>
      <c r="Y1789" s="159">
        <f>IFERROR(VLOOKUP(N1789,'P1 Intra-Europees'!$A$15:$H$25,7,0),0)*X1789</f>
        <v>0</v>
      </c>
      <c r="Z1789" s="161">
        <f t="shared" si="765"/>
        <v>0</v>
      </c>
      <c r="AA1789" s="162">
        <f>IFERROR(VLOOKUP(N1789,'P1 Intra-Europees'!$A$15:$H$25,8,0),0)*Z1789</f>
        <v>0</v>
      </c>
      <c r="AB1789" s="163">
        <f t="shared" si="766"/>
        <v>0</v>
      </c>
      <c r="AC1789" s="157" t="str">
        <f>VLOOKUP(B1789,'P2 Origin'!$C$21:$O$176,13,0)</f>
        <v>USD</v>
      </c>
      <c r="AD1789" s="164">
        <f t="shared" si="767"/>
        <v>0</v>
      </c>
      <c r="AE1789" s="165">
        <f>IF(AU1789&gt;0.1,VLOOKUP(B1789,'P2 Origin'!$C$21:$M$176,3,0)*H1789,0)</f>
        <v>0</v>
      </c>
      <c r="AF1789" s="166">
        <f t="shared" si="768"/>
        <v>0</v>
      </c>
      <c r="AG1789" s="165">
        <f>(VLOOKUP(B1789,'P2 Origin'!$C$21:$M$176,4,0))*AF1789</f>
        <v>0</v>
      </c>
      <c r="AH1789" s="166">
        <f t="shared" si="769"/>
        <v>0</v>
      </c>
      <c r="AI1789" s="165">
        <f>(VLOOKUP(B1789,'P2 Origin'!$C$21:$M$176,5,0))*AH1789</f>
        <v>0</v>
      </c>
      <c r="AJ1789" s="166">
        <f t="shared" si="783"/>
        <v>0</v>
      </c>
      <c r="AK1789" s="165">
        <f>(VLOOKUP(B1789,'P2 Origin'!$C$21:$M$176,6,0))*AJ1789</f>
        <v>0</v>
      </c>
      <c r="AL1789" s="166">
        <f t="shared" si="770"/>
        <v>0</v>
      </c>
      <c r="AM1789" s="165">
        <f>(VLOOKUP($B1789,'P2 Origin'!$C$21:$M$176,7,0))*AL1789</f>
        <v>0</v>
      </c>
      <c r="AN1789" s="166">
        <f t="shared" si="771"/>
        <v>0</v>
      </c>
      <c r="AO1789" s="165">
        <f>(VLOOKUP($B1789,'P2 Origin'!$C$21:$M$176,8,0))*AN1789</f>
        <v>0</v>
      </c>
      <c r="AP1789" s="166">
        <f t="shared" si="772"/>
        <v>60</v>
      </c>
      <c r="AQ1789" s="165">
        <f>(VLOOKUP($B1789,'P2 Origin'!$C$21:$M$176,9,0))*AP1789</f>
        <v>0</v>
      </c>
      <c r="AR1789" s="155">
        <f t="shared" si="785"/>
        <v>1</v>
      </c>
      <c r="AS1789" s="164">
        <f>(VLOOKUP(B1789,'P2 Origin'!$C$21:$M$176,10,0))*K1789</f>
        <v>0</v>
      </c>
      <c r="AT1789" s="164">
        <f>(VLOOKUP(B1789,'P2 Origin'!$C$21:$M$176,11,0))*J1789</f>
        <v>0</v>
      </c>
      <c r="AU1789" s="167">
        <v>60</v>
      </c>
      <c r="AV1789" s="168">
        <v>60</v>
      </c>
      <c r="AW1789" s="169">
        <v>0</v>
      </c>
      <c r="AX1789" s="170">
        <f>IF(AU1789&gt;=0.1,'P3 Bureaumarge zee- en luchtvr.'!$D$12,0)</f>
        <v>0</v>
      </c>
      <c r="AY1789" s="163">
        <f t="shared" si="773"/>
        <v>0</v>
      </c>
      <c r="AZ1789" s="157" t="str">
        <f>VLOOKUP(D1789,'P4 Destination'!$C$21:$O$176,13,0)</f>
        <v>EUR</v>
      </c>
      <c r="BA1789" s="164">
        <f t="shared" si="774"/>
        <v>0</v>
      </c>
      <c r="BB1789" s="171">
        <f>IF(AU1789&gt;0.1,(VLOOKUP(D1789,'P4 Destination'!$C$21:$M$176,3,0))*I1789,0)</f>
        <v>0</v>
      </c>
      <c r="BC1789" s="172">
        <f t="shared" si="775"/>
        <v>0</v>
      </c>
      <c r="BD1789" s="171">
        <f>(VLOOKUP($D1789,'P4 Destination'!$C$21:$M$176,4,0))*BC1789</f>
        <v>0</v>
      </c>
      <c r="BE1789" s="172">
        <f t="shared" si="776"/>
        <v>0</v>
      </c>
      <c r="BF1789" s="171">
        <f>(VLOOKUP($D1789,'P4 Destination'!$C$21:$M$176,5,0))*BE1789</f>
        <v>0</v>
      </c>
      <c r="BG1789" s="172">
        <f t="shared" si="777"/>
        <v>0</v>
      </c>
      <c r="BH1789" s="171">
        <f>(VLOOKUP($D1789,'P4 Destination'!$C$21:$M$176,6,0))*BG1789</f>
        <v>0</v>
      </c>
      <c r="BI1789" s="172">
        <f t="shared" si="778"/>
        <v>0</v>
      </c>
      <c r="BJ1789" s="171">
        <f>(VLOOKUP($D1789,'P4 Destination'!$C$21:$M$176,7,0))*BI1789</f>
        <v>0</v>
      </c>
      <c r="BK1789" s="172">
        <f t="shared" si="779"/>
        <v>0</v>
      </c>
      <c r="BL1789" s="171">
        <f>(VLOOKUP($D1789,'P4 Destination'!$C$21:$M$176,8,0))*BK1789</f>
        <v>0</v>
      </c>
      <c r="BM1789" s="172">
        <f t="shared" si="780"/>
        <v>60</v>
      </c>
      <c r="BN1789" s="171">
        <f>(VLOOKUP($D1789,'P4 Destination'!$C$21:$M$176,9,0))*BM1789</f>
        <v>0</v>
      </c>
      <c r="BO1789" s="154">
        <f t="shared" si="786"/>
        <v>1</v>
      </c>
      <c r="BP1789" s="171">
        <f>(VLOOKUP(D1789,'P4 Destination'!$C$21:$M$176,10,0))*K1789</f>
        <v>0</v>
      </c>
      <c r="BQ1789" s="171">
        <f>(VLOOKUP(D1789,'P4 Destination'!$C$21:$M$176,11,0))*J1789</f>
        <v>0</v>
      </c>
      <c r="BR1789" s="173">
        <f t="shared" si="781"/>
        <v>0</v>
      </c>
      <c r="BS1789" s="173">
        <f>(AV1789*2500)*'P6 Verzekering'!$E$11</f>
        <v>0</v>
      </c>
      <c r="BT1789" s="173">
        <f>(AW1789*2500)*'P6 Verzekering'!$E$12</f>
        <v>0</v>
      </c>
      <c r="BU1789" s="173">
        <f>(L1789*2500)*'P6 Verzekering'!$E$13</f>
        <v>0</v>
      </c>
      <c r="BV1789" s="173">
        <f t="shared" si="782"/>
        <v>0</v>
      </c>
      <c r="BW1789"/>
      <c r="BX1789"/>
    </row>
    <row r="1790" spans="1:76">
      <c r="A1790" s="152" t="s">
        <v>3022</v>
      </c>
      <c r="B1790" s="152" t="s">
        <v>462</v>
      </c>
      <c r="C1790" s="152" t="s">
        <v>453</v>
      </c>
      <c r="D1790" s="152" t="s">
        <v>219</v>
      </c>
      <c r="E1790" s="152" t="s">
        <v>219</v>
      </c>
      <c r="F1790" s="153">
        <f t="shared" si="784"/>
        <v>39</v>
      </c>
      <c r="G1790" s="154">
        <v>1</v>
      </c>
      <c r="H1790" s="154">
        <f>IFERROR(VLOOKUP(B1790,'P2 Origin'!$C$21:$Q$176,15,FALSE),0)</f>
        <v>1</v>
      </c>
      <c r="I1790" s="154">
        <f>IFERROR(VLOOKUP(D1790,'P4 Destination'!$C$21:$Q$176,15,FALSE),0)</f>
        <v>0</v>
      </c>
      <c r="J1790" s="155"/>
      <c r="K1790" s="155">
        <v>1</v>
      </c>
      <c r="L1790" s="156">
        <v>0</v>
      </c>
      <c r="M1790" s="155">
        <v>0</v>
      </c>
      <c r="N1790" s="155">
        <v>0</v>
      </c>
      <c r="O1790" s="157">
        <f t="shared" si="759"/>
        <v>0</v>
      </c>
      <c r="P1790" s="158">
        <f t="shared" si="760"/>
        <v>0</v>
      </c>
      <c r="Q1790" s="159">
        <f>IFERROR(VLOOKUP(N1790,'P1 Intra-Europees'!$A$15:$H$25,3,0),0)*P1790</f>
        <v>0</v>
      </c>
      <c r="R1790" s="160">
        <f t="shared" si="761"/>
        <v>0</v>
      </c>
      <c r="S1790" s="159">
        <f>IFERROR(VLOOKUP(N1790,'P1 Intra-Europees'!$A$15:$H$25,4,0),0)*R1790</f>
        <v>0</v>
      </c>
      <c r="T1790" s="160">
        <f t="shared" si="762"/>
        <v>0</v>
      </c>
      <c r="U1790" s="159">
        <f>IFERROR(VLOOKUP(N1790,'P1 Intra-Europees'!$A$15:$H$25,5,0),0)*T1790</f>
        <v>0</v>
      </c>
      <c r="V1790" s="160">
        <f t="shared" si="763"/>
        <v>0</v>
      </c>
      <c r="W1790" s="159">
        <f>IFERROR(VLOOKUP(N1790,'P1 Intra-Europees'!$A$15:$H$25,6,0),0)*V1790</f>
        <v>0</v>
      </c>
      <c r="X1790" s="160">
        <f t="shared" si="764"/>
        <v>0</v>
      </c>
      <c r="Y1790" s="159">
        <f>IFERROR(VLOOKUP(N1790,'P1 Intra-Europees'!$A$15:$H$25,7,0),0)*X1790</f>
        <v>0</v>
      </c>
      <c r="Z1790" s="161">
        <f t="shared" si="765"/>
        <v>0</v>
      </c>
      <c r="AA1790" s="162">
        <f>IFERROR(VLOOKUP(N1790,'P1 Intra-Europees'!$A$15:$H$25,8,0),0)*Z1790</f>
        <v>0</v>
      </c>
      <c r="AB1790" s="163">
        <f t="shared" si="766"/>
        <v>0</v>
      </c>
      <c r="AC1790" s="157" t="str">
        <f>VLOOKUP(B1790,'P2 Origin'!$C$21:$O$176,13,0)</f>
        <v>USD</v>
      </c>
      <c r="AD1790" s="164">
        <f t="shared" si="767"/>
        <v>0</v>
      </c>
      <c r="AE1790" s="165">
        <f>IF(AU1790&gt;0.1,VLOOKUP(B1790,'P2 Origin'!$C$21:$M$176,3,0)*H1790,0)</f>
        <v>0</v>
      </c>
      <c r="AF1790" s="166">
        <f t="shared" si="768"/>
        <v>0</v>
      </c>
      <c r="AG1790" s="165">
        <f>(VLOOKUP(B1790,'P2 Origin'!$C$21:$M$176,4,0))*AF1790</f>
        <v>0</v>
      </c>
      <c r="AH1790" s="166">
        <f t="shared" si="769"/>
        <v>0</v>
      </c>
      <c r="AI1790" s="165">
        <f>(VLOOKUP(B1790,'P2 Origin'!$C$21:$M$176,5,0))*AH1790</f>
        <v>0</v>
      </c>
      <c r="AJ1790" s="166">
        <f t="shared" si="783"/>
        <v>0</v>
      </c>
      <c r="AK1790" s="165">
        <f>(VLOOKUP(B1790,'P2 Origin'!$C$21:$M$176,6,0))*AJ1790</f>
        <v>0</v>
      </c>
      <c r="AL1790" s="166">
        <f t="shared" si="770"/>
        <v>0</v>
      </c>
      <c r="AM1790" s="165">
        <f>(VLOOKUP($B1790,'P2 Origin'!$C$21:$M$176,7,0))*AL1790</f>
        <v>0</v>
      </c>
      <c r="AN1790" s="166">
        <f t="shared" si="771"/>
        <v>39</v>
      </c>
      <c r="AO1790" s="165">
        <f>(VLOOKUP($B1790,'P2 Origin'!$C$21:$M$176,8,0))*AN1790</f>
        <v>0</v>
      </c>
      <c r="AP1790" s="166">
        <f t="shared" si="772"/>
        <v>0</v>
      </c>
      <c r="AQ1790" s="165">
        <f>(VLOOKUP($B1790,'P2 Origin'!$C$21:$M$176,9,0))*AP1790</f>
        <v>0</v>
      </c>
      <c r="AR1790" s="155">
        <f t="shared" si="785"/>
        <v>1</v>
      </c>
      <c r="AS1790" s="164">
        <f>(VLOOKUP(B1790,'P2 Origin'!$C$21:$M$176,10,0))*K1790</f>
        <v>0</v>
      </c>
      <c r="AT1790" s="164">
        <f>(VLOOKUP(B1790,'P2 Origin'!$C$21:$M$176,11,0))*J1790</f>
        <v>0</v>
      </c>
      <c r="AU1790" s="167">
        <v>39</v>
      </c>
      <c r="AV1790" s="168">
        <v>39</v>
      </c>
      <c r="AW1790" s="169">
        <v>0</v>
      </c>
      <c r="AX1790" s="170">
        <f>IF(AU1790&gt;=0.1,'P3 Bureaumarge zee- en luchtvr.'!$D$12,0)</f>
        <v>0</v>
      </c>
      <c r="AY1790" s="163">
        <f t="shared" si="773"/>
        <v>0</v>
      </c>
      <c r="AZ1790" s="157" t="str">
        <f>VLOOKUP(D1790,'P4 Destination'!$C$21:$O$176,13,0)</f>
        <v>EUR</v>
      </c>
      <c r="BA1790" s="164">
        <f t="shared" si="774"/>
        <v>0</v>
      </c>
      <c r="BB1790" s="171">
        <f>IF(AU1790&gt;0.1,(VLOOKUP(D1790,'P4 Destination'!$C$21:$M$176,3,0))*I1790,0)</f>
        <v>0</v>
      </c>
      <c r="BC1790" s="172">
        <f t="shared" si="775"/>
        <v>0</v>
      </c>
      <c r="BD1790" s="171">
        <f>(VLOOKUP($D1790,'P4 Destination'!$C$21:$M$176,4,0))*BC1790</f>
        <v>0</v>
      </c>
      <c r="BE1790" s="172">
        <f t="shared" si="776"/>
        <v>0</v>
      </c>
      <c r="BF1790" s="171">
        <f>(VLOOKUP($D1790,'P4 Destination'!$C$21:$M$176,5,0))*BE1790</f>
        <v>0</v>
      </c>
      <c r="BG1790" s="172">
        <f t="shared" si="777"/>
        <v>0</v>
      </c>
      <c r="BH1790" s="171">
        <f>(VLOOKUP($D1790,'P4 Destination'!$C$21:$M$176,6,0))*BG1790</f>
        <v>0</v>
      </c>
      <c r="BI1790" s="172">
        <f t="shared" si="778"/>
        <v>0</v>
      </c>
      <c r="BJ1790" s="171">
        <f>(VLOOKUP($D1790,'P4 Destination'!$C$21:$M$176,7,0))*BI1790</f>
        <v>0</v>
      </c>
      <c r="BK1790" s="172">
        <f t="shared" si="779"/>
        <v>39</v>
      </c>
      <c r="BL1790" s="171">
        <f>(VLOOKUP($D1790,'P4 Destination'!$C$21:$M$176,8,0))*BK1790</f>
        <v>0</v>
      </c>
      <c r="BM1790" s="172">
        <f t="shared" si="780"/>
        <v>0</v>
      </c>
      <c r="BN1790" s="171">
        <f>(VLOOKUP($D1790,'P4 Destination'!$C$21:$M$176,9,0))*BM1790</f>
        <v>0</v>
      </c>
      <c r="BO1790" s="154">
        <f t="shared" si="786"/>
        <v>1</v>
      </c>
      <c r="BP1790" s="171">
        <f>(VLOOKUP(D1790,'P4 Destination'!$C$21:$M$176,10,0))*K1790</f>
        <v>0</v>
      </c>
      <c r="BQ1790" s="171">
        <f>(VLOOKUP(D1790,'P4 Destination'!$C$21:$M$176,11,0))*J1790</f>
        <v>0</v>
      </c>
      <c r="BR1790" s="173">
        <f t="shared" si="781"/>
        <v>0</v>
      </c>
      <c r="BS1790" s="173">
        <f>(AV1790*2500)*'P6 Verzekering'!$E$11</f>
        <v>0</v>
      </c>
      <c r="BT1790" s="173">
        <f>(AW1790*2500)*'P6 Verzekering'!$E$12</f>
        <v>0</v>
      </c>
      <c r="BU1790" s="173">
        <f>(L1790*2500)*'P6 Verzekering'!$E$13</f>
        <v>0</v>
      </c>
      <c r="BV1790" s="173">
        <f t="shared" si="782"/>
        <v>0</v>
      </c>
      <c r="BW1790"/>
      <c r="BX1790"/>
    </row>
    <row r="1791" spans="1:76">
      <c r="A1791" s="152" t="s">
        <v>3023</v>
      </c>
      <c r="B1791" s="152" t="s">
        <v>462</v>
      </c>
      <c r="C1791" s="152" t="s">
        <v>453</v>
      </c>
      <c r="D1791" s="152" t="s">
        <v>219</v>
      </c>
      <c r="E1791" s="152" t="s">
        <v>219</v>
      </c>
      <c r="F1791" s="153">
        <f t="shared" si="784"/>
        <v>45</v>
      </c>
      <c r="G1791" s="154">
        <v>1</v>
      </c>
      <c r="H1791" s="154">
        <f>IFERROR(VLOOKUP(B1791,'P2 Origin'!$C$21:$Q$176,15,FALSE),0)</f>
        <v>1</v>
      </c>
      <c r="I1791" s="154">
        <f>IFERROR(VLOOKUP(D1791,'P4 Destination'!$C$21:$Q$176,15,FALSE),0)</f>
        <v>0</v>
      </c>
      <c r="J1791" s="155"/>
      <c r="K1791" s="155">
        <v>1</v>
      </c>
      <c r="L1791" s="156">
        <v>0</v>
      </c>
      <c r="M1791" s="155">
        <v>0</v>
      </c>
      <c r="N1791" s="155">
        <v>0</v>
      </c>
      <c r="O1791" s="157">
        <f t="shared" si="759"/>
        <v>0</v>
      </c>
      <c r="P1791" s="158">
        <f t="shared" si="760"/>
        <v>0</v>
      </c>
      <c r="Q1791" s="159">
        <f>IFERROR(VLOOKUP(N1791,'P1 Intra-Europees'!$A$15:$H$25,3,0),0)*P1791</f>
        <v>0</v>
      </c>
      <c r="R1791" s="160">
        <f t="shared" si="761"/>
        <v>0</v>
      </c>
      <c r="S1791" s="159">
        <f>IFERROR(VLOOKUP(N1791,'P1 Intra-Europees'!$A$15:$H$25,4,0),0)*R1791</f>
        <v>0</v>
      </c>
      <c r="T1791" s="160">
        <f t="shared" si="762"/>
        <v>0</v>
      </c>
      <c r="U1791" s="159">
        <f>IFERROR(VLOOKUP(N1791,'P1 Intra-Europees'!$A$15:$H$25,5,0),0)*T1791</f>
        <v>0</v>
      </c>
      <c r="V1791" s="160">
        <f t="shared" si="763"/>
        <v>0</v>
      </c>
      <c r="W1791" s="159">
        <f>IFERROR(VLOOKUP(N1791,'P1 Intra-Europees'!$A$15:$H$25,6,0),0)*V1791</f>
        <v>0</v>
      </c>
      <c r="X1791" s="160">
        <f t="shared" si="764"/>
        <v>0</v>
      </c>
      <c r="Y1791" s="159">
        <f>IFERROR(VLOOKUP(N1791,'P1 Intra-Europees'!$A$15:$H$25,7,0),0)*X1791</f>
        <v>0</v>
      </c>
      <c r="Z1791" s="161">
        <f t="shared" si="765"/>
        <v>0</v>
      </c>
      <c r="AA1791" s="162">
        <f>IFERROR(VLOOKUP(N1791,'P1 Intra-Europees'!$A$15:$H$25,8,0),0)*Z1791</f>
        <v>0</v>
      </c>
      <c r="AB1791" s="163">
        <f t="shared" si="766"/>
        <v>0</v>
      </c>
      <c r="AC1791" s="157" t="str">
        <f>VLOOKUP(B1791,'P2 Origin'!$C$21:$O$176,13,0)</f>
        <v>USD</v>
      </c>
      <c r="AD1791" s="164">
        <f t="shared" si="767"/>
        <v>0</v>
      </c>
      <c r="AE1791" s="165">
        <f>IF(AU1791&gt;0.1,VLOOKUP(B1791,'P2 Origin'!$C$21:$M$176,3,0)*H1791,0)</f>
        <v>0</v>
      </c>
      <c r="AF1791" s="166">
        <f t="shared" si="768"/>
        <v>0</v>
      </c>
      <c r="AG1791" s="165">
        <f>(VLOOKUP(B1791,'P2 Origin'!$C$21:$M$176,4,0))*AF1791</f>
        <v>0</v>
      </c>
      <c r="AH1791" s="166">
        <f t="shared" si="769"/>
        <v>0</v>
      </c>
      <c r="AI1791" s="165">
        <f>(VLOOKUP(B1791,'P2 Origin'!$C$21:$M$176,5,0))*AH1791</f>
        <v>0</v>
      </c>
      <c r="AJ1791" s="166">
        <f t="shared" si="783"/>
        <v>0</v>
      </c>
      <c r="AK1791" s="165">
        <f>(VLOOKUP(B1791,'P2 Origin'!$C$21:$M$176,6,0))*AJ1791</f>
        <v>0</v>
      </c>
      <c r="AL1791" s="166">
        <f t="shared" si="770"/>
        <v>0</v>
      </c>
      <c r="AM1791" s="165">
        <f>(VLOOKUP($B1791,'P2 Origin'!$C$21:$M$176,7,0))*AL1791</f>
        <v>0</v>
      </c>
      <c r="AN1791" s="166">
        <f t="shared" si="771"/>
        <v>45</v>
      </c>
      <c r="AO1791" s="165">
        <f>(VLOOKUP($B1791,'P2 Origin'!$C$21:$M$176,8,0))*AN1791</f>
        <v>0</v>
      </c>
      <c r="AP1791" s="166">
        <f t="shared" si="772"/>
        <v>0</v>
      </c>
      <c r="AQ1791" s="165">
        <f>(VLOOKUP($B1791,'P2 Origin'!$C$21:$M$176,9,0))*AP1791</f>
        <v>0</v>
      </c>
      <c r="AR1791" s="155">
        <f t="shared" si="785"/>
        <v>1</v>
      </c>
      <c r="AS1791" s="164">
        <f>(VLOOKUP(B1791,'P2 Origin'!$C$21:$M$176,10,0))*K1791</f>
        <v>0</v>
      </c>
      <c r="AT1791" s="164">
        <f>(VLOOKUP(B1791,'P2 Origin'!$C$21:$M$176,11,0))*J1791</f>
        <v>0</v>
      </c>
      <c r="AU1791" s="167">
        <v>45</v>
      </c>
      <c r="AV1791" s="168">
        <v>45</v>
      </c>
      <c r="AW1791" s="169">
        <v>0</v>
      </c>
      <c r="AX1791" s="170">
        <f>IF(AU1791&gt;=0.1,'P3 Bureaumarge zee- en luchtvr.'!$D$12,0)</f>
        <v>0</v>
      </c>
      <c r="AY1791" s="163">
        <f t="shared" si="773"/>
        <v>0</v>
      </c>
      <c r="AZ1791" s="157" t="str">
        <f>VLOOKUP(D1791,'P4 Destination'!$C$21:$O$176,13,0)</f>
        <v>EUR</v>
      </c>
      <c r="BA1791" s="164">
        <f t="shared" si="774"/>
        <v>0</v>
      </c>
      <c r="BB1791" s="171">
        <f>IF(AU1791&gt;0.1,(VLOOKUP(D1791,'P4 Destination'!$C$21:$M$176,3,0))*I1791,0)</f>
        <v>0</v>
      </c>
      <c r="BC1791" s="172">
        <f t="shared" si="775"/>
        <v>0</v>
      </c>
      <c r="BD1791" s="171">
        <f>(VLOOKUP($D1791,'P4 Destination'!$C$21:$M$176,4,0))*BC1791</f>
        <v>0</v>
      </c>
      <c r="BE1791" s="172">
        <f t="shared" si="776"/>
        <v>0</v>
      </c>
      <c r="BF1791" s="171">
        <f>(VLOOKUP($D1791,'P4 Destination'!$C$21:$M$176,5,0))*BE1791</f>
        <v>0</v>
      </c>
      <c r="BG1791" s="172">
        <f t="shared" si="777"/>
        <v>0</v>
      </c>
      <c r="BH1791" s="171">
        <f>(VLOOKUP($D1791,'P4 Destination'!$C$21:$M$176,6,0))*BG1791</f>
        <v>0</v>
      </c>
      <c r="BI1791" s="172">
        <f t="shared" si="778"/>
        <v>0</v>
      </c>
      <c r="BJ1791" s="171">
        <f>(VLOOKUP($D1791,'P4 Destination'!$C$21:$M$176,7,0))*BI1791</f>
        <v>0</v>
      </c>
      <c r="BK1791" s="172">
        <f t="shared" si="779"/>
        <v>45</v>
      </c>
      <c r="BL1791" s="171">
        <f>(VLOOKUP($D1791,'P4 Destination'!$C$21:$M$176,8,0))*BK1791</f>
        <v>0</v>
      </c>
      <c r="BM1791" s="172">
        <f t="shared" si="780"/>
        <v>0</v>
      </c>
      <c r="BN1791" s="171">
        <f>(VLOOKUP($D1791,'P4 Destination'!$C$21:$M$176,9,0))*BM1791</f>
        <v>0</v>
      </c>
      <c r="BO1791" s="154">
        <f t="shared" si="786"/>
        <v>1</v>
      </c>
      <c r="BP1791" s="171">
        <f>(VLOOKUP(D1791,'P4 Destination'!$C$21:$M$176,10,0))*K1791</f>
        <v>0</v>
      </c>
      <c r="BQ1791" s="171">
        <f>(VLOOKUP(D1791,'P4 Destination'!$C$21:$M$176,11,0))*J1791</f>
        <v>0</v>
      </c>
      <c r="BR1791" s="173">
        <f t="shared" si="781"/>
        <v>0</v>
      </c>
      <c r="BS1791" s="173">
        <f>(AV1791*2500)*'P6 Verzekering'!$E$11</f>
        <v>0</v>
      </c>
      <c r="BT1791" s="173">
        <f>(AW1791*2500)*'P6 Verzekering'!$E$12</f>
        <v>0</v>
      </c>
      <c r="BU1791" s="173">
        <f>(L1791*2500)*'P6 Verzekering'!$E$13</f>
        <v>0</v>
      </c>
      <c r="BV1791" s="173">
        <f t="shared" si="782"/>
        <v>0</v>
      </c>
      <c r="BW1791"/>
      <c r="BX1791"/>
    </row>
    <row r="1792" spans="1:76">
      <c r="A1792" s="152" t="s">
        <v>3029</v>
      </c>
      <c r="B1792" s="152" t="s">
        <v>462</v>
      </c>
      <c r="C1792" s="152" t="s">
        <v>453</v>
      </c>
      <c r="D1792" s="152" t="s">
        <v>219</v>
      </c>
      <c r="E1792" s="152" t="s">
        <v>219</v>
      </c>
      <c r="F1792" s="153">
        <f t="shared" si="784"/>
        <v>38</v>
      </c>
      <c r="G1792" s="154">
        <v>1</v>
      </c>
      <c r="H1792" s="154">
        <f>IFERROR(VLOOKUP(B1792,'P2 Origin'!$C$21:$Q$176,15,FALSE),0)</f>
        <v>1</v>
      </c>
      <c r="I1792" s="154">
        <f>IFERROR(VLOOKUP(D1792,'P4 Destination'!$C$21:$Q$176,15,FALSE),0)</f>
        <v>0</v>
      </c>
      <c r="J1792" s="155"/>
      <c r="K1792" s="155">
        <v>1</v>
      </c>
      <c r="L1792" s="156">
        <v>0</v>
      </c>
      <c r="M1792" s="155">
        <v>0</v>
      </c>
      <c r="N1792" s="155">
        <v>0</v>
      </c>
      <c r="O1792" s="157">
        <f t="shared" si="759"/>
        <v>0</v>
      </c>
      <c r="P1792" s="158">
        <f t="shared" si="760"/>
        <v>0</v>
      </c>
      <c r="Q1792" s="159">
        <f>IFERROR(VLOOKUP(N1792,'P1 Intra-Europees'!$A$15:$H$25,3,0),0)*P1792</f>
        <v>0</v>
      </c>
      <c r="R1792" s="160">
        <f t="shared" si="761"/>
        <v>0</v>
      </c>
      <c r="S1792" s="159">
        <f>IFERROR(VLOOKUP(N1792,'P1 Intra-Europees'!$A$15:$H$25,4,0),0)*R1792</f>
        <v>0</v>
      </c>
      <c r="T1792" s="160">
        <f t="shared" si="762"/>
        <v>0</v>
      </c>
      <c r="U1792" s="159">
        <f>IFERROR(VLOOKUP(N1792,'P1 Intra-Europees'!$A$15:$H$25,5,0),0)*T1792</f>
        <v>0</v>
      </c>
      <c r="V1792" s="160">
        <f t="shared" si="763"/>
        <v>0</v>
      </c>
      <c r="W1792" s="159">
        <f>IFERROR(VLOOKUP(N1792,'P1 Intra-Europees'!$A$15:$H$25,6,0),0)*V1792</f>
        <v>0</v>
      </c>
      <c r="X1792" s="160">
        <f t="shared" si="764"/>
        <v>0</v>
      </c>
      <c r="Y1792" s="159">
        <f>IFERROR(VLOOKUP(N1792,'P1 Intra-Europees'!$A$15:$H$25,7,0),0)*X1792</f>
        <v>0</v>
      </c>
      <c r="Z1792" s="161">
        <f t="shared" si="765"/>
        <v>0</v>
      </c>
      <c r="AA1792" s="162">
        <f>IFERROR(VLOOKUP(N1792,'P1 Intra-Europees'!$A$15:$H$25,8,0),0)*Z1792</f>
        <v>0</v>
      </c>
      <c r="AB1792" s="163">
        <f t="shared" si="766"/>
        <v>0</v>
      </c>
      <c r="AC1792" s="157" t="str">
        <f>VLOOKUP(B1792,'P2 Origin'!$C$21:$O$176,13,0)</f>
        <v>USD</v>
      </c>
      <c r="AD1792" s="164">
        <f t="shared" si="767"/>
        <v>0</v>
      </c>
      <c r="AE1792" s="165">
        <f>IF(AU1792&gt;0.1,VLOOKUP(B1792,'P2 Origin'!$C$21:$M$176,3,0)*H1792,0)</f>
        <v>0</v>
      </c>
      <c r="AF1792" s="166">
        <f t="shared" si="768"/>
        <v>0</v>
      </c>
      <c r="AG1792" s="165">
        <f>(VLOOKUP(B1792,'P2 Origin'!$C$21:$M$176,4,0))*AF1792</f>
        <v>0</v>
      </c>
      <c r="AH1792" s="166">
        <f t="shared" si="769"/>
        <v>0</v>
      </c>
      <c r="AI1792" s="165">
        <f>(VLOOKUP(B1792,'P2 Origin'!$C$21:$M$176,5,0))*AH1792</f>
        <v>0</v>
      </c>
      <c r="AJ1792" s="166">
        <f t="shared" si="783"/>
        <v>0</v>
      </c>
      <c r="AK1792" s="165">
        <f>(VLOOKUP(B1792,'P2 Origin'!$C$21:$M$176,6,0))*AJ1792</f>
        <v>0</v>
      </c>
      <c r="AL1792" s="166">
        <f t="shared" si="770"/>
        <v>0</v>
      </c>
      <c r="AM1792" s="165">
        <f>(VLOOKUP($B1792,'P2 Origin'!$C$21:$M$176,7,0))*AL1792</f>
        <v>0</v>
      </c>
      <c r="AN1792" s="166">
        <f t="shared" si="771"/>
        <v>38</v>
      </c>
      <c r="AO1792" s="165">
        <f>(VLOOKUP($B1792,'P2 Origin'!$C$21:$M$176,8,0))*AN1792</f>
        <v>0</v>
      </c>
      <c r="AP1792" s="166">
        <f t="shared" si="772"/>
        <v>0</v>
      </c>
      <c r="AQ1792" s="165">
        <f>(VLOOKUP($B1792,'P2 Origin'!$C$21:$M$176,9,0))*AP1792</f>
        <v>0</v>
      </c>
      <c r="AR1792" s="155">
        <f t="shared" si="785"/>
        <v>1</v>
      </c>
      <c r="AS1792" s="164">
        <f>(VLOOKUP(B1792,'P2 Origin'!$C$21:$M$176,10,0))*K1792</f>
        <v>0</v>
      </c>
      <c r="AT1792" s="164">
        <f>(VLOOKUP(B1792,'P2 Origin'!$C$21:$M$176,11,0))*J1792</f>
        <v>0</v>
      </c>
      <c r="AU1792" s="167">
        <v>38</v>
      </c>
      <c r="AV1792" s="168">
        <v>38</v>
      </c>
      <c r="AW1792" s="169">
        <v>0</v>
      </c>
      <c r="AX1792" s="170">
        <f>IF(AU1792&gt;=0.1,'P3 Bureaumarge zee- en luchtvr.'!$D$12,0)</f>
        <v>0</v>
      </c>
      <c r="AY1792" s="163">
        <f t="shared" si="773"/>
        <v>0</v>
      </c>
      <c r="AZ1792" s="157" t="str">
        <f>VLOOKUP(D1792,'P4 Destination'!$C$21:$O$176,13,0)</f>
        <v>EUR</v>
      </c>
      <c r="BA1792" s="164">
        <f t="shared" si="774"/>
        <v>0</v>
      </c>
      <c r="BB1792" s="171">
        <f>IF(AU1792&gt;0.1,(VLOOKUP(D1792,'P4 Destination'!$C$21:$M$176,3,0))*I1792,0)</f>
        <v>0</v>
      </c>
      <c r="BC1792" s="172">
        <f t="shared" si="775"/>
        <v>0</v>
      </c>
      <c r="BD1792" s="171">
        <f>(VLOOKUP($D1792,'P4 Destination'!$C$21:$M$176,4,0))*BC1792</f>
        <v>0</v>
      </c>
      <c r="BE1792" s="172">
        <f t="shared" si="776"/>
        <v>0</v>
      </c>
      <c r="BF1792" s="171">
        <f>(VLOOKUP($D1792,'P4 Destination'!$C$21:$M$176,5,0))*BE1792</f>
        <v>0</v>
      </c>
      <c r="BG1792" s="172">
        <f t="shared" si="777"/>
        <v>0</v>
      </c>
      <c r="BH1792" s="171">
        <f>(VLOOKUP($D1792,'P4 Destination'!$C$21:$M$176,6,0))*BG1792</f>
        <v>0</v>
      </c>
      <c r="BI1792" s="172">
        <f t="shared" si="778"/>
        <v>0</v>
      </c>
      <c r="BJ1792" s="171">
        <f>(VLOOKUP($D1792,'P4 Destination'!$C$21:$M$176,7,0))*BI1792</f>
        <v>0</v>
      </c>
      <c r="BK1792" s="172">
        <f t="shared" si="779"/>
        <v>38</v>
      </c>
      <c r="BL1792" s="171">
        <f>(VLOOKUP($D1792,'P4 Destination'!$C$21:$M$176,8,0))*BK1792</f>
        <v>0</v>
      </c>
      <c r="BM1792" s="172">
        <f t="shared" si="780"/>
        <v>0</v>
      </c>
      <c r="BN1792" s="171">
        <f>(VLOOKUP($D1792,'P4 Destination'!$C$21:$M$176,9,0))*BM1792</f>
        <v>0</v>
      </c>
      <c r="BO1792" s="154">
        <f t="shared" si="786"/>
        <v>1</v>
      </c>
      <c r="BP1792" s="171">
        <f>(VLOOKUP(D1792,'P4 Destination'!$C$21:$M$176,10,0))*K1792</f>
        <v>0</v>
      </c>
      <c r="BQ1792" s="171">
        <f>(VLOOKUP(D1792,'P4 Destination'!$C$21:$M$176,11,0))*J1792</f>
        <v>0</v>
      </c>
      <c r="BR1792" s="173">
        <f t="shared" si="781"/>
        <v>0</v>
      </c>
      <c r="BS1792" s="173">
        <f>(AV1792*2500)*'P6 Verzekering'!$E$11</f>
        <v>0</v>
      </c>
      <c r="BT1792" s="173">
        <f>(AW1792*2500)*'P6 Verzekering'!$E$12</f>
        <v>0</v>
      </c>
      <c r="BU1792" s="173">
        <f>(L1792*2500)*'P6 Verzekering'!$E$13</f>
        <v>0</v>
      </c>
      <c r="BV1792" s="173">
        <f t="shared" si="782"/>
        <v>0</v>
      </c>
      <c r="BW1792"/>
      <c r="BX1792"/>
    </row>
    <row r="1793" spans="1:76">
      <c r="A1793" s="152" t="s">
        <v>3032</v>
      </c>
      <c r="B1793" s="152" t="s">
        <v>462</v>
      </c>
      <c r="C1793" s="152" t="s">
        <v>453</v>
      </c>
      <c r="D1793" s="152" t="s">
        <v>219</v>
      </c>
      <c r="E1793" s="152" t="s">
        <v>219</v>
      </c>
      <c r="F1793" s="153">
        <f t="shared" si="784"/>
        <v>49</v>
      </c>
      <c r="G1793" s="154">
        <v>1</v>
      </c>
      <c r="H1793" s="154">
        <f>IFERROR(VLOOKUP(B1793,'P2 Origin'!$C$21:$Q$176,15,FALSE),0)</f>
        <v>1</v>
      </c>
      <c r="I1793" s="154">
        <f>IFERROR(VLOOKUP(D1793,'P4 Destination'!$C$21:$Q$176,15,FALSE),0)</f>
        <v>0</v>
      </c>
      <c r="J1793" s="155">
        <v>1</v>
      </c>
      <c r="K1793" s="155"/>
      <c r="L1793" s="156">
        <v>0</v>
      </c>
      <c r="M1793" s="155">
        <v>0</v>
      </c>
      <c r="N1793" s="155">
        <v>0</v>
      </c>
      <c r="O1793" s="157">
        <f t="shared" si="759"/>
        <v>0</v>
      </c>
      <c r="P1793" s="158">
        <f t="shared" si="760"/>
        <v>0</v>
      </c>
      <c r="Q1793" s="159">
        <f>IFERROR(VLOOKUP(N1793,'P1 Intra-Europees'!$A$15:$H$25,3,0),0)*P1793</f>
        <v>0</v>
      </c>
      <c r="R1793" s="160">
        <f t="shared" si="761"/>
        <v>0</v>
      </c>
      <c r="S1793" s="159">
        <f>IFERROR(VLOOKUP(N1793,'P1 Intra-Europees'!$A$15:$H$25,4,0),0)*R1793</f>
        <v>0</v>
      </c>
      <c r="T1793" s="160">
        <f t="shared" si="762"/>
        <v>0</v>
      </c>
      <c r="U1793" s="159">
        <f>IFERROR(VLOOKUP(N1793,'P1 Intra-Europees'!$A$15:$H$25,5,0),0)*T1793</f>
        <v>0</v>
      </c>
      <c r="V1793" s="160">
        <f t="shared" si="763"/>
        <v>0</v>
      </c>
      <c r="W1793" s="159">
        <f>IFERROR(VLOOKUP(N1793,'P1 Intra-Europees'!$A$15:$H$25,6,0),0)*V1793</f>
        <v>0</v>
      </c>
      <c r="X1793" s="160">
        <f t="shared" si="764"/>
        <v>0</v>
      </c>
      <c r="Y1793" s="159">
        <f>IFERROR(VLOOKUP(N1793,'P1 Intra-Europees'!$A$15:$H$25,7,0),0)*X1793</f>
        <v>0</v>
      </c>
      <c r="Z1793" s="161">
        <f t="shared" si="765"/>
        <v>0</v>
      </c>
      <c r="AA1793" s="162">
        <f>IFERROR(VLOOKUP(N1793,'P1 Intra-Europees'!$A$15:$H$25,8,0),0)*Z1793</f>
        <v>0</v>
      </c>
      <c r="AB1793" s="163">
        <f t="shared" si="766"/>
        <v>0</v>
      </c>
      <c r="AC1793" s="157" t="str">
        <f>VLOOKUP(B1793,'P2 Origin'!$C$21:$O$176,13,0)</f>
        <v>USD</v>
      </c>
      <c r="AD1793" s="164">
        <f t="shared" si="767"/>
        <v>0</v>
      </c>
      <c r="AE1793" s="165">
        <f>IF(AU1793&gt;0.1,VLOOKUP(B1793,'P2 Origin'!$C$21:$M$176,3,0)*H1793,0)</f>
        <v>0</v>
      </c>
      <c r="AF1793" s="166">
        <f t="shared" si="768"/>
        <v>0</v>
      </c>
      <c r="AG1793" s="165">
        <f>(VLOOKUP(B1793,'P2 Origin'!$C$21:$M$176,4,0))*AF1793</f>
        <v>0</v>
      </c>
      <c r="AH1793" s="166">
        <f t="shared" si="769"/>
        <v>0</v>
      </c>
      <c r="AI1793" s="165">
        <f>(VLOOKUP(B1793,'P2 Origin'!$C$21:$M$176,5,0))*AH1793</f>
        <v>0</v>
      </c>
      <c r="AJ1793" s="166">
        <f t="shared" si="783"/>
        <v>0</v>
      </c>
      <c r="AK1793" s="165">
        <f>(VLOOKUP(B1793,'P2 Origin'!$C$21:$M$176,6,0))*AJ1793</f>
        <v>0</v>
      </c>
      <c r="AL1793" s="166">
        <f t="shared" si="770"/>
        <v>0</v>
      </c>
      <c r="AM1793" s="165">
        <f>(VLOOKUP($B1793,'P2 Origin'!$C$21:$M$176,7,0))*AL1793</f>
        <v>0</v>
      </c>
      <c r="AN1793" s="166">
        <f t="shared" si="771"/>
        <v>0</v>
      </c>
      <c r="AO1793" s="165">
        <f>(VLOOKUP($B1793,'P2 Origin'!$C$21:$M$176,8,0))*AN1793</f>
        <v>0</v>
      </c>
      <c r="AP1793" s="166">
        <f t="shared" si="772"/>
        <v>49</v>
      </c>
      <c r="AQ1793" s="165">
        <f>(VLOOKUP($B1793,'P2 Origin'!$C$21:$M$176,9,0))*AP1793</f>
        <v>0</v>
      </c>
      <c r="AR1793" s="155">
        <f t="shared" si="785"/>
        <v>1</v>
      </c>
      <c r="AS1793" s="164">
        <f>(VLOOKUP(B1793,'P2 Origin'!$C$21:$M$176,10,0))*K1793</f>
        <v>0</v>
      </c>
      <c r="AT1793" s="164">
        <f>(VLOOKUP(B1793,'P2 Origin'!$C$21:$M$176,11,0))*J1793</f>
        <v>0</v>
      </c>
      <c r="AU1793" s="167">
        <v>49</v>
      </c>
      <c r="AV1793" s="168">
        <v>49</v>
      </c>
      <c r="AW1793" s="169">
        <v>0</v>
      </c>
      <c r="AX1793" s="170">
        <f>IF(AU1793&gt;=0.1,'P3 Bureaumarge zee- en luchtvr.'!$D$12,0)</f>
        <v>0</v>
      </c>
      <c r="AY1793" s="163">
        <f t="shared" si="773"/>
        <v>0</v>
      </c>
      <c r="AZ1793" s="157" t="str">
        <f>VLOOKUP(D1793,'P4 Destination'!$C$21:$O$176,13,0)</f>
        <v>EUR</v>
      </c>
      <c r="BA1793" s="164">
        <f t="shared" si="774"/>
        <v>0</v>
      </c>
      <c r="BB1793" s="171">
        <f>IF(AU1793&gt;0.1,(VLOOKUP(D1793,'P4 Destination'!$C$21:$M$176,3,0))*I1793,0)</f>
        <v>0</v>
      </c>
      <c r="BC1793" s="172">
        <f t="shared" si="775"/>
        <v>0</v>
      </c>
      <c r="BD1793" s="171">
        <f>(VLOOKUP($D1793,'P4 Destination'!$C$21:$M$176,4,0))*BC1793</f>
        <v>0</v>
      </c>
      <c r="BE1793" s="172">
        <f t="shared" si="776"/>
        <v>0</v>
      </c>
      <c r="BF1793" s="171">
        <f>(VLOOKUP($D1793,'P4 Destination'!$C$21:$M$176,5,0))*BE1793</f>
        <v>0</v>
      </c>
      <c r="BG1793" s="172">
        <f t="shared" si="777"/>
        <v>0</v>
      </c>
      <c r="BH1793" s="171">
        <f>(VLOOKUP($D1793,'P4 Destination'!$C$21:$M$176,6,0))*BG1793</f>
        <v>0</v>
      </c>
      <c r="BI1793" s="172">
        <f t="shared" si="778"/>
        <v>0</v>
      </c>
      <c r="BJ1793" s="171">
        <f>(VLOOKUP($D1793,'P4 Destination'!$C$21:$M$176,7,0))*BI1793</f>
        <v>0</v>
      </c>
      <c r="BK1793" s="172">
        <f t="shared" si="779"/>
        <v>0</v>
      </c>
      <c r="BL1793" s="171">
        <f>(VLOOKUP($D1793,'P4 Destination'!$C$21:$M$176,8,0))*BK1793</f>
        <v>0</v>
      </c>
      <c r="BM1793" s="172">
        <f t="shared" si="780"/>
        <v>49</v>
      </c>
      <c r="BN1793" s="171">
        <f>(VLOOKUP($D1793,'P4 Destination'!$C$21:$M$176,9,0))*BM1793</f>
        <v>0</v>
      </c>
      <c r="BO1793" s="154">
        <f t="shared" si="786"/>
        <v>1</v>
      </c>
      <c r="BP1793" s="171">
        <f>(VLOOKUP(D1793,'P4 Destination'!$C$21:$M$176,10,0))*K1793</f>
        <v>0</v>
      </c>
      <c r="BQ1793" s="171">
        <f>(VLOOKUP(D1793,'P4 Destination'!$C$21:$M$176,11,0))*J1793</f>
        <v>0</v>
      </c>
      <c r="BR1793" s="173">
        <f t="shared" si="781"/>
        <v>0</v>
      </c>
      <c r="BS1793" s="173">
        <f>(AV1793*2500)*'P6 Verzekering'!$E$11</f>
        <v>0</v>
      </c>
      <c r="BT1793" s="173">
        <f>(AW1793*2500)*'P6 Verzekering'!$E$12</f>
        <v>0</v>
      </c>
      <c r="BU1793" s="173">
        <f>(L1793*2500)*'P6 Verzekering'!$E$13</f>
        <v>0</v>
      </c>
      <c r="BV1793" s="173">
        <f t="shared" si="782"/>
        <v>0</v>
      </c>
      <c r="BW1793"/>
      <c r="BX1793"/>
    </row>
    <row r="1794" spans="1:76">
      <c r="A1794" s="152" t="s">
        <v>3033</v>
      </c>
      <c r="B1794" s="152" t="s">
        <v>462</v>
      </c>
      <c r="C1794" s="152" t="s">
        <v>453</v>
      </c>
      <c r="D1794" s="152" t="s">
        <v>219</v>
      </c>
      <c r="E1794" s="152" t="s">
        <v>219</v>
      </c>
      <c r="F1794" s="153">
        <f t="shared" si="784"/>
        <v>60</v>
      </c>
      <c r="G1794" s="154">
        <v>1</v>
      </c>
      <c r="H1794" s="154">
        <f>IFERROR(VLOOKUP(B1794,'P2 Origin'!$C$21:$Q$176,15,FALSE),0)</f>
        <v>1</v>
      </c>
      <c r="I1794" s="154">
        <f>IFERROR(VLOOKUP(D1794,'P4 Destination'!$C$21:$Q$176,15,FALSE),0)</f>
        <v>0</v>
      </c>
      <c r="J1794" s="155">
        <v>1</v>
      </c>
      <c r="K1794" s="155"/>
      <c r="L1794" s="156">
        <v>0</v>
      </c>
      <c r="M1794" s="155">
        <v>0</v>
      </c>
      <c r="N1794" s="155">
        <v>0</v>
      </c>
      <c r="O1794" s="157">
        <f t="shared" si="759"/>
        <v>0</v>
      </c>
      <c r="P1794" s="158">
        <f t="shared" si="760"/>
        <v>0</v>
      </c>
      <c r="Q1794" s="159">
        <f>IFERROR(VLOOKUP(N1794,'P1 Intra-Europees'!$A$15:$H$25,3,0),0)*P1794</f>
        <v>0</v>
      </c>
      <c r="R1794" s="160">
        <f t="shared" si="761"/>
        <v>0</v>
      </c>
      <c r="S1794" s="159">
        <f>IFERROR(VLOOKUP(N1794,'P1 Intra-Europees'!$A$15:$H$25,4,0),0)*R1794</f>
        <v>0</v>
      </c>
      <c r="T1794" s="160">
        <f t="shared" si="762"/>
        <v>0</v>
      </c>
      <c r="U1794" s="159">
        <f>IFERROR(VLOOKUP(N1794,'P1 Intra-Europees'!$A$15:$H$25,5,0),0)*T1794</f>
        <v>0</v>
      </c>
      <c r="V1794" s="160">
        <f t="shared" si="763"/>
        <v>0</v>
      </c>
      <c r="W1794" s="159">
        <f>IFERROR(VLOOKUP(N1794,'P1 Intra-Europees'!$A$15:$H$25,6,0),0)*V1794</f>
        <v>0</v>
      </c>
      <c r="X1794" s="160">
        <f t="shared" si="764"/>
        <v>0</v>
      </c>
      <c r="Y1794" s="159">
        <f>IFERROR(VLOOKUP(N1794,'P1 Intra-Europees'!$A$15:$H$25,7,0),0)*X1794</f>
        <v>0</v>
      </c>
      <c r="Z1794" s="161">
        <f t="shared" si="765"/>
        <v>0</v>
      </c>
      <c r="AA1794" s="162">
        <f>IFERROR(VLOOKUP(N1794,'P1 Intra-Europees'!$A$15:$H$25,8,0),0)*Z1794</f>
        <v>0</v>
      </c>
      <c r="AB1794" s="163">
        <f t="shared" si="766"/>
        <v>0</v>
      </c>
      <c r="AC1794" s="157" t="str">
        <f>VLOOKUP(B1794,'P2 Origin'!$C$21:$O$176,13,0)</f>
        <v>USD</v>
      </c>
      <c r="AD1794" s="164">
        <f t="shared" si="767"/>
        <v>0</v>
      </c>
      <c r="AE1794" s="165">
        <f>IF(AU1794&gt;0.1,VLOOKUP(B1794,'P2 Origin'!$C$21:$M$176,3,0)*H1794,0)</f>
        <v>0</v>
      </c>
      <c r="AF1794" s="166">
        <f t="shared" si="768"/>
        <v>0</v>
      </c>
      <c r="AG1794" s="165">
        <f>(VLOOKUP(B1794,'P2 Origin'!$C$21:$M$176,4,0))*AF1794</f>
        <v>0</v>
      </c>
      <c r="AH1794" s="166">
        <f t="shared" si="769"/>
        <v>0</v>
      </c>
      <c r="AI1794" s="165">
        <f>(VLOOKUP(B1794,'P2 Origin'!$C$21:$M$176,5,0))*AH1794</f>
        <v>0</v>
      </c>
      <c r="AJ1794" s="166">
        <f t="shared" si="783"/>
        <v>0</v>
      </c>
      <c r="AK1794" s="165">
        <f>(VLOOKUP(B1794,'P2 Origin'!$C$21:$M$176,6,0))*AJ1794</f>
        <v>0</v>
      </c>
      <c r="AL1794" s="166">
        <f t="shared" si="770"/>
        <v>0</v>
      </c>
      <c r="AM1794" s="165">
        <f>(VLOOKUP($B1794,'P2 Origin'!$C$21:$M$176,7,0))*AL1794</f>
        <v>0</v>
      </c>
      <c r="AN1794" s="166">
        <f t="shared" si="771"/>
        <v>0</v>
      </c>
      <c r="AO1794" s="165">
        <f>(VLOOKUP($B1794,'P2 Origin'!$C$21:$M$176,8,0))*AN1794</f>
        <v>0</v>
      </c>
      <c r="AP1794" s="166">
        <f t="shared" si="772"/>
        <v>60</v>
      </c>
      <c r="AQ1794" s="165">
        <f>(VLOOKUP($B1794,'P2 Origin'!$C$21:$M$176,9,0))*AP1794</f>
        <v>0</v>
      </c>
      <c r="AR1794" s="155">
        <f t="shared" si="785"/>
        <v>1</v>
      </c>
      <c r="AS1794" s="164">
        <f>(VLOOKUP(B1794,'P2 Origin'!$C$21:$M$176,10,0))*K1794</f>
        <v>0</v>
      </c>
      <c r="AT1794" s="164">
        <f>(VLOOKUP(B1794,'P2 Origin'!$C$21:$M$176,11,0))*J1794</f>
        <v>0</v>
      </c>
      <c r="AU1794" s="167">
        <v>60</v>
      </c>
      <c r="AV1794" s="168">
        <v>60</v>
      </c>
      <c r="AW1794" s="169">
        <v>0</v>
      </c>
      <c r="AX1794" s="170">
        <f>IF(AU1794&gt;=0.1,'P3 Bureaumarge zee- en luchtvr.'!$D$12,0)</f>
        <v>0</v>
      </c>
      <c r="AY1794" s="163">
        <f t="shared" si="773"/>
        <v>0</v>
      </c>
      <c r="AZ1794" s="157" t="str">
        <f>VLOOKUP(D1794,'P4 Destination'!$C$21:$O$176,13,0)</f>
        <v>EUR</v>
      </c>
      <c r="BA1794" s="164">
        <f t="shared" si="774"/>
        <v>0</v>
      </c>
      <c r="BB1794" s="171">
        <f>IF(AU1794&gt;0.1,(VLOOKUP(D1794,'P4 Destination'!$C$21:$M$176,3,0))*I1794,0)</f>
        <v>0</v>
      </c>
      <c r="BC1794" s="172">
        <f t="shared" si="775"/>
        <v>0</v>
      </c>
      <c r="BD1794" s="171">
        <f>(VLOOKUP($D1794,'P4 Destination'!$C$21:$M$176,4,0))*BC1794</f>
        <v>0</v>
      </c>
      <c r="BE1794" s="172">
        <f t="shared" si="776"/>
        <v>0</v>
      </c>
      <c r="BF1794" s="171">
        <f>(VLOOKUP($D1794,'P4 Destination'!$C$21:$M$176,5,0))*BE1794</f>
        <v>0</v>
      </c>
      <c r="BG1794" s="172">
        <f t="shared" si="777"/>
        <v>0</v>
      </c>
      <c r="BH1794" s="171">
        <f>(VLOOKUP($D1794,'P4 Destination'!$C$21:$M$176,6,0))*BG1794</f>
        <v>0</v>
      </c>
      <c r="BI1794" s="172">
        <f t="shared" si="778"/>
        <v>0</v>
      </c>
      <c r="BJ1794" s="171">
        <f>(VLOOKUP($D1794,'P4 Destination'!$C$21:$M$176,7,0))*BI1794</f>
        <v>0</v>
      </c>
      <c r="BK1794" s="172">
        <f t="shared" si="779"/>
        <v>0</v>
      </c>
      <c r="BL1794" s="171">
        <f>(VLOOKUP($D1794,'P4 Destination'!$C$21:$M$176,8,0))*BK1794</f>
        <v>0</v>
      </c>
      <c r="BM1794" s="172">
        <f t="shared" si="780"/>
        <v>60</v>
      </c>
      <c r="BN1794" s="171">
        <f>(VLOOKUP($D1794,'P4 Destination'!$C$21:$M$176,9,0))*BM1794</f>
        <v>0</v>
      </c>
      <c r="BO1794" s="154">
        <f t="shared" si="786"/>
        <v>1</v>
      </c>
      <c r="BP1794" s="171">
        <f>(VLOOKUP(D1794,'P4 Destination'!$C$21:$M$176,10,0))*K1794</f>
        <v>0</v>
      </c>
      <c r="BQ1794" s="171">
        <f>(VLOOKUP(D1794,'P4 Destination'!$C$21:$M$176,11,0))*J1794</f>
        <v>0</v>
      </c>
      <c r="BR1794" s="173">
        <f t="shared" si="781"/>
        <v>0</v>
      </c>
      <c r="BS1794" s="173">
        <f>(AV1794*2500)*'P6 Verzekering'!$E$11</f>
        <v>0</v>
      </c>
      <c r="BT1794" s="173">
        <f>(AW1794*2500)*'P6 Verzekering'!$E$12</f>
        <v>0</v>
      </c>
      <c r="BU1794" s="173">
        <f>(L1794*2500)*'P6 Verzekering'!$E$13</f>
        <v>0</v>
      </c>
      <c r="BV1794" s="173">
        <f t="shared" si="782"/>
        <v>0</v>
      </c>
      <c r="BW1794"/>
      <c r="BX1794"/>
    </row>
    <row r="1795" spans="1:76">
      <c r="A1795" s="152" t="s">
        <v>3040</v>
      </c>
      <c r="B1795" s="152" t="s">
        <v>462</v>
      </c>
      <c r="C1795" s="152" t="s">
        <v>453</v>
      </c>
      <c r="D1795" s="152" t="s">
        <v>320</v>
      </c>
      <c r="E1795" s="152" t="s">
        <v>319</v>
      </c>
      <c r="F1795" s="153">
        <f t="shared" si="784"/>
        <v>30</v>
      </c>
      <c r="G1795" s="154">
        <v>1</v>
      </c>
      <c r="H1795" s="154">
        <f>IFERROR(VLOOKUP(B1795,'P2 Origin'!$C$21:$Q$176,15,FALSE),0)</f>
        <v>1</v>
      </c>
      <c r="I1795" s="154">
        <f>IFERROR(VLOOKUP(D1795,'P4 Destination'!$C$21:$Q$176,15,FALSE),0)</f>
        <v>0</v>
      </c>
      <c r="J1795" s="155"/>
      <c r="K1795" s="155">
        <v>1</v>
      </c>
      <c r="L1795" s="156">
        <v>0</v>
      </c>
      <c r="M1795" s="155">
        <v>0</v>
      </c>
      <c r="N1795" s="155">
        <v>0</v>
      </c>
      <c r="O1795" s="157">
        <f t="shared" si="759"/>
        <v>0</v>
      </c>
      <c r="P1795" s="158">
        <f t="shared" si="760"/>
        <v>0</v>
      </c>
      <c r="Q1795" s="159">
        <f>IFERROR(VLOOKUP(N1795,'P1 Intra-Europees'!$A$15:$H$25,3,0),0)*P1795</f>
        <v>0</v>
      </c>
      <c r="R1795" s="160">
        <f t="shared" si="761"/>
        <v>0</v>
      </c>
      <c r="S1795" s="159">
        <f>IFERROR(VLOOKUP(N1795,'P1 Intra-Europees'!$A$15:$H$25,4,0),0)*R1795</f>
        <v>0</v>
      </c>
      <c r="T1795" s="160">
        <f t="shared" si="762"/>
        <v>0</v>
      </c>
      <c r="U1795" s="159">
        <f>IFERROR(VLOOKUP(N1795,'P1 Intra-Europees'!$A$15:$H$25,5,0),0)*T1795</f>
        <v>0</v>
      </c>
      <c r="V1795" s="160">
        <f t="shared" si="763"/>
        <v>0</v>
      </c>
      <c r="W1795" s="159">
        <f>IFERROR(VLOOKUP(N1795,'P1 Intra-Europees'!$A$15:$H$25,6,0),0)*V1795</f>
        <v>0</v>
      </c>
      <c r="X1795" s="160">
        <f t="shared" si="764"/>
        <v>0</v>
      </c>
      <c r="Y1795" s="159">
        <f>IFERROR(VLOOKUP(N1795,'P1 Intra-Europees'!$A$15:$H$25,7,0),0)*X1795</f>
        <v>0</v>
      </c>
      <c r="Z1795" s="161">
        <f t="shared" si="765"/>
        <v>0</v>
      </c>
      <c r="AA1795" s="162">
        <f>IFERROR(VLOOKUP(N1795,'P1 Intra-Europees'!$A$15:$H$25,8,0),0)*Z1795</f>
        <v>0</v>
      </c>
      <c r="AB1795" s="163">
        <f t="shared" si="766"/>
        <v>0</v>
      </c>
      <c r="AC1795" s="157" t="str">
        <f>VLOOKUP(B1795,'P2 Origin'!$C$21:$O$176,13,0)</f>
        <v>USD</v>
      </c>
      <c r="AD1795" s="164">
        <f t="shared" si="767"/>
        <v>0</v>
      </c>
      <c r="AE1795" s="165">
        <f>IF(AU1795&gt;0.1,VLOOKUP(B1795,'P2 Origin'!$C$21:$M$176,3,0)*H1795,0)</f>
        <v>0</v>
      </c>
      <c r="AF1795" s="166">
        <f t="shared" si="768"/>
        <v>0</v>
      </c>
      <c r="AG1795" s="165">
        <f>(VLOOKUP(B1795,'P2 Origin'!$C$21:$M$176,4,0))*AF1795</f>
        <v>0</v>
      </c>
      <c r="AH1795" s="166">
        <f t="shared" si="769"/>
        <v>0</v>
      </c>
      <c r="AI1795" s="165">
        <f>(VLOOKUP(B1795,'P2 Origin'!$C$21:$M$176,5,0))*AH1795</f>
        <v>0</v>
      </c>
      <c r="AJ1795" s="166">
        <f t="shared" si="783"/>
        <v>0</v>
      </c>
      <c r="AK1795" s="165">
        <f>(VLOOKUP(B1795,'P2 Origin'!$C$21:$M$176,6,0))*AJ1795</f>
        <v>0</v>
      </c>
      <c r="AL1795" s="166">
        <f t="shared" si="770"/>
        <v>30</v>
      </c>
      <c r="AM1795" s="165">
        <f>(VLOOKUP($B1795,'P2 Origin'!$C$21:$M$176,7,0))*AL1795</f>
        <v>0</v>
      </c>
      <c r="AN1795" s="166">
        <f t="shared" si="771"/>
        <v>0</v>
      </c>
      <c r="AO1795" s="165">
        <f>(VLOOKUP($B1795,'P2 Origin'!$C$21:$M$176,8,0))*AN1795</f>
        <v>0</v>
      </c>
      <c r="AP1795" s="166">
        <f t="shared" si="772"/>
        <v>0</v>
      </c>
      <c r="AQ1795" s="165">
        <f>(VLOOKUP($B1795,'P2 Origin'!$C$21:$M$176,9,0))*AP1795</f>
        <v>0</v>
      </c>
      <c r="AR1795" s="155">
        <f t="shared" si="785"/>
        <v>1</v>
      </c>
      <c r="AS1795" s="164">
        <f>(VLOOKUP(B1795,'P2 Origin'!$C$21:$M$176,10,0))*K1795</f>
        <v>0</v>
      </c>
      <c r="AT1795" s="164">
        <f>(VLOOKUP(B1795,'P2 Origin'!$C$21:$M$176,11,0))*J1795</f>
        <v>0</v>
      </c>
      <c r="AU1795" s="167">
        <v>30</v>
      </c>
      <c r="AV1795" s="168">
        <v>30</v>
      </c>
      <c r="AW1795" s="169">
        <v>0</v>
      </c>
      <c r="AX1795" s="170">
        <f>IF(AU1795&gt;=0.1,'P3 Bureaumarge zee- en luchtvr.'!$D$12,0)</f>
        <v>0</v>
      </c>
      <c r="AY1795" s="163">
        <f t="shared" si="773"/>
        <v>0</v>
      </c>
      <c r="AZ1795" s="157" t="str">
        <f>VLOOKUP(D1795,'P4 Destination'!$C$21:$O$176,13,0)</f>
        <v>USD</v>
      </c>
      <c r="BA1795" s="164">
        <f t="shared" si="774"/>
        <v>0</v>
      </c>
      <c r="BB1795" s="171">
        <f>IF(AU1795&gt;0.1,(VLOOKUP(D1795,'P4 Destination'!$C$21:$M$176,3,0))*I1795,0)</f>
        <v>0</v>
      </c>
      <c r="BC1795" s="172">
        <f t="shared" si="775"/>
        <v>0</v>
      </c>
      <c r="BD1795" s="171">
        <f>(VLOOKUP($D1795,'P4 Destination'!$C$21:$M$176,4,0))*BC1795</f>
        <v>0</v>
      </c>
      <c r="BE1795" s="172">
        <f t="shared" si="776"/>
        <v>0</v>
      </c>
      <c r="BF1795" s="171">
        <f>(VLOOKUP($D1795,'P4 Destination'!$C$21:$M$176,5,0))*BE1795</f>
        <v>0</v>
      </c>
      <c r="BG1795" s="172">
        <f t="shared" si="777"/>
        <v>0</v>
      </c>
      <c r="BH1795" s="171">
        <f>(VLOOKUP($D1795,'P4 Destination'!$C$21:$M$176,6,0))*BG1795</f>
        <v>0</v>
      </c>
      <c r="BI1795" s="172">
        <f t="shared" si="778"/>
        <v>30</v>
      </c>
      <c r="BJ1795" s="171">
        <f>(VLOOKUP($D1795,'P4 Destination'!$C$21:$M$176,7,0))*BI1795</f>
        <v>0</v>
      </c>
      <c r="BK1795" s="172">
        <f t="shared" si="779"/>
        <v>0</v>
      </c>
      <c r="BL1795" s="171">
        <f>(VLOOKUP($D1795,'P4 Destination'!$C$21:$M$176,8,0))*BK1795</f>
        <v>0</v>
      </c>
      <c r="BM1795" s="172">
        <f t="shared" si="780"/>
        <v>0</v>
      </c>
      <c r="BN1795" s="171">
        <f>(VLOOKUP($D1795,'P4 Destination'!$C$21:$M$176,9,0))*BM1795</f>
        <v>0</v>
      </c>
      <c r="BO1795" s="154">
        <f t="shared" si="786"/>
        <v>1</v>
      </c>
      <c r="BP1795" s="171">
        <f>(VLOOKUP(D1795,'P4 Destination'!$C$21:$M$176,10,0))*K1795</f>
        <v>0</v>
      </c>
      <c r="BQ1795" s="171">
        <f>(VLOOKUP(D1795,'P4 Destination'!$C$21:$M$176,11,0))*J1795</f>
        <v>0</v>
      </c>
      <c r="BR1795" s="173">
        <f t="shared" si="781"/>
        <v>0</v>
      </c>
      <c r="BS1795" s="173">
        <f>(AV1795*2500)*'P6 Verzekering'!$E$11</f>
        <v>0</v>
      </c>
      <c r="BT1795" s="173">
        <f>(AW1795*2500)*'P6 Verzekering'!$E$12</f>
        <v>0</v>
      </c>
      <c r="BU1795" s="173">
        <f>(L1795*2500)*'P6 Verzekering'!$E$13</f>
        <v>0</v>
      </c>
      <c r="BV1795" s="173">
        <f t="shared" si="782"/>
        <v>0</v>
      </c>
      <c r="BW1795"/>
      <c r="BX1795"/>
    </row>
    <row r="1796" spans="1:76">
      <c r="A1796" s="152" t="s">
        <v>3050</v>
      </c>
      <c r="B1796" s="152" t="s">
        <v>147</v>
      </c>
      <c r="C1796" s="152" t="s">
        <v>146</v>
      </c>
      <c r="D1796" s="152" t="s">
        <v>219</v>
      </c>
      <c r="E1796" s="152" t="s">
        <v>219</v>
      </c>
      <c r="F1796" s="153">
        <f t="shared" si="784"/>
        <v>5</v>
      </c>
      <c r="G1796" s="154">
        <v>0</v>
      </c>
      <c r="H1796" s="154">
        <f>IFERROR(VLOOKUP(B1796,'P2 Origin'!$C$21:$Q$176,15,FALSE),0)</f>
        <v>1</v>
      </c>
      <c r="I1796" s="154">
        <f>IFERROR(VLOOKUP(D1796,'P4 Destination'!$C$21:$Q$176,15,FALSE),0)</f>
        <v>0</v>
      </c>
      <c r="J1796" s="155"/>
      <c r="K1796" s="155"/>
      <c r="L1796" s="156">
        <v>5</v>
      </c>
      <c r="M1796" s="155">
        <v>1166</v>
      </c>
      <c r="N1796" s="155">
        <v>6</v>
      </c>
      <c r="O1796" s="157">
        <f t="shared" si="759"/>
        <v>0</v>
      </c>
      <c r="P1796" s="158">
        <f t="shared" si="760"/>
        <v>5</v>
      </c>
      <c r="Q1796" s="159">
        <f>IFERROR(VLOOKUP(N1796,'P1 Intra-Europees'!$A$15:$H$25,3,0),0)*P1796</f>
        <v>0</v>
      </c>
      <c r="R1796" s="160">
        <f t="shared" si="761"/>
        <v>0</v>
      </c>
      <c r="S1796" s="159">
        <f>IFERROR(VLOOKUP(N1796,'P1 Intra-Europees'!$A$15:$H$25,4,0),0)*R1796</f>
        <v>0</v>
      </c>
      <c r="T1796" s="160">
        <f t="shared" si="762"/>
        <v>0</v>
      </c>
      <c r="U1796" s="159">
        <f>IFERROR(VLOOKUP(N1796,'P1 Intra-Europees'!$A$15:$H$25,5,0),0)*T1796</f>
        <v>0</v>
      </c>
      <c r="V1796" s="160">
        <f t="shared" si="763"/>
        <v>0</v>
      </c>
      <c r="W1796" s="159">
        <f>IFERROR(VLOOKUP(N1796,'P1 Intra-Europees'!$A$15:$H$25,6,0),0)*V1796</f>
        <v>0</v>
      </c>
      <c r="X1796" s="160">
        <f t="shared" si="764"/>
        <v>0</v>
      </c>
      <c r="Y1796" s="159">
        <f>IFERROR(VLOOKUP(N1796,'P1 Intra-Europees'!$A$15:$H$25,7,0),0)*X1796</f>
        <v>0</v>
      </c>
      <c r="Z1796" s="161">
        <f t="shared" si="765"/>
        <v>0</v>
      </c>
      <c r="AA1796" s="162">
        <f>IFERROR(VLOOKUP(N1796,'P1 Intra-Europees'!$A$15:$H$25,8,0),0)*Z1796</f>
        <v>0</v>
      </c>
      <c r="AB1796" s="163">
        <f t="shared" si="766"/>
        <v>0</v>
      </c>
      <c r="AC1796" s="157" t="str">
        <f>VLOOKUP(B1796,'P2 Origin'!$C$21:$O$176,13,0)</f>
        <v>EUR</v>
      </c>
      <c r="AD1796" s="164">
        <f t="shared" si="767"/>
        <v>0</v>
      </c>
      <c r="AE1796" s="165">
        <f>IF(AU1796&gt;0.1,VLOOKUP(B1796,'P2 Origin'!$C$21:$M$176,3,0)*H1796,0)</f>
        <v>0</v>
      </c>
      <c r="AF1796" s="166">
        <f t="shared" si="768"/>
        <v>0</v>
      </c>
      <c r="AG1796" s="165">
        <f>(VLOOKUP(B1796,'P2 Origin'!$C$21:$M$176,4,0))*AF1796</f>
        <v>0</v>
      </c>
      <c r="AH1796" s="166">
        <f t="shared" si="769"/>
        <v>0</v>
      </c>
      <c r="AI1796" s="165">
        <f>(VLOOKUP(B1796,'P2 Origin'!$C$21:$M$176,5,0))*AH1796</f>
        <v>0</v>
      </c>
      <c r="AJ1796" s="166">
        <f t="shared" si="783"/>
        <v>0</v>
      </c>
      <c r="AK1796" s="165">
        <f>(VLOOKUP(B1796,'P2 Origin'!$C$21:$M$176,6,0))*AJ1796</f>
        <v>0</v>
      </c>
      <c r="AL1796" s="166">
        <f t="shared" si="770"/>
        <v>0</v>
      </c>
      <c r="AM1796" s="165">
        <f>(VLOOKUP($B1796,'P2 Origin'!$C$21:$M$176,7,0))*AL1796</f>
        <v>0</v>
      </c>
      <c r="AN1796" s="166">
        <f t="shared" si="771"/>
        <v>0</v>
      </c>
      <c r="AO1796" s="165">
        <f>(VLOOKUP($B1796,'P2 Origin'!$C$21:$M$176,8,0))*AN1796</f>
        <v>0</v>
      </c>
      <c r="AP1796" s="166">
        <f t="shared" si="772"/>
        <v>0</v>
      </c>
      <c r="AQ1796" s="165">
        <f>(VLOOKUP($B1796,'P2 Origin'!$C$21:$M$176,9,0))*AP1796</f>
        <v>0</v>
      </c>
      <c r="AR1796" s="155">
        <f t="shared" si="785"/>
        <v>0</v>
      </c>
      <c r="AS1796" s="164">
        <f>(VLOOKUP(B1796,'P2 Origin'!$C$21:$M$176,10,0))*K1796</f>
        <v>0</v>
      </c>
      <c r="AT1796" s="164">
        <f>(VLOOKUP(B1796,'P2 Origin'!$C$21:$M$176,11,0))*J1796</f>
        <v>0</v>
      </c>
      <c r="AU1796" s="167">
        <v>0</v>
      </c>
      <c r="AV1796" s="168">
        <v>0</v>
      </c>
      <c r="AW1796" s="169">
        <v>0</v>
      </c>
      <c r="AX1796" s="170">
        <f>IF(AU1796&gt;=0.1,'P3 Bureaumarge zee- en luchtvr.'!$D$12,0)</f>
        <v>0</v>
      </c>
      <c r="AY1796" s="163">
        <f t="shared" si="773"/>
        <v>0</v>
      </c>
      <c r="AZ1796" s="157" t="str">
        <f>VLOOKUP(D1796,'P4 Destination'!$C$21:$O$176,13,0)</f>
        <v>EUR</v>
      </c>
      <c r="BA1796" s="164">
        <f t="shared" si="774"/>
        <v>0</v>
      </c>
      <c r="BB1796" s="171">
        <f>IF(AU1796&gt;0.1,(VLOOKUP(D1796,'P4 Destination'!$C$21:$M$176,3,0))*I1796,0)</f>
        <v>0</v>
      </c>
      <c r="BC1796" s="172">
        <f t="shared" si="775"/>
        <v>0</v>
      </c>
      <c r="BD1796" s="171">
        <f>(VLOOKUP($D1796,'P4 Destination'!$C$21:$M$176,4,0))*BC1796</f>
        <v>0</v>
      </c>
      <c r="BE1796" s="172">
        <f t="shared" si="776"/>
        <v>0</v>
      </c>
      <c r="BF1796" s="171">
        <f>(VLOOKUP($D1796,'P4 Destination'!$C$21:$M$176,5,0))*BE1796</f>
        <v>0</v>
      </c>
      <c r="BG1796" s="172">
        <f t="shared" si="777"/>
        <v>0</v>
      </c>
      <c r="BH1796" s="171">
        <f>(VLOOKUP($D1796,'P4 Destination'!$C$21:$M$176,6,0))*BG1796</f>
        <v>0</v>
      </c>
      <c r="BI1796" s="172">
        <f t="shared" si="778"/>
        <v>0</v>
      </c>
      <c r="BJ1796" s="171">
        <f>(VLOOKUP($D1796,'P4 Destination'!$C$21:$M$176,7,0))*BI1796</f>
        <v>0</v>
      </c>
      <c r="BK1796" s="172">
        <f t="shared" si="779"/>
        <v>0</v>
      </c>
      <c r="BL1796" s="171">
        <f>(VLOOKUP($D1796,'P4 Destination'!$C$21:$M$176,8,0))*BK1796</f>
        <v>0</v>
      </c>
      <c r="BM1796" s="172">
        <f t="shared" si="780"/>
        <v>0</v>
      </c>
      <c r="BN1796" s="171">
        <f>(VLOOKUP($D1796,'P4 Destination'!$C$21:$M$176,9,0))*BM1796</f>
        <v>0</v>
      </c>
      <c r="BO1796" s="154">
        <f t="shared" si="786"/>
        <v>0</v>
      </c>
      <c r="BP1796" s="171">
        <f>(VLOOKUP(D1796,'P4 Destination'!$C$21:$M$176,10,0))*K1796</f>
        <v>0</v>
      </c>
      <c r="BQ1796" s="171">
        <f>(VLOOKUP(D1796,'P4 Destination'!$C$21:$M$176,11,0))*J1796</f>
        <v>0</v>
      </c>
      <c r="BR1796" s="173">
        <f t="shared" si="781"/>
        <v>0</v>
      </c>
      <c r="BS1796" s="173">
        <f>(AV1796*2500)*'P6 Verzekering'!$E$11</f>
        <v>0</v>
      </c>
      <c r="BT1796" s="173">
        <f>(AW1796*2500)*'P6 Verzekering'!$E$12</f>
        <v>0</v>
      </c>
      <c r="BU1796" s="173">
        <f>(L1796*2500)*'P6 Verzekering'!$E$13</f>
        <v>0</v>
      </c>
      <c r="BV1796" s="173">
        <f t="shared" si="782"/>
        <v>0</v>
      </c>
      <c r="BW1796"/>
      <c r="BX1796"/>
    </row>
    <row r="1797" spans="1:76">
      <c r="A1797" s="152" t="s">
        <v>3058</v>
      </c>
      <c r="B1797" s="152" t="s">
        <v>320</v>
      </c>
      <c r="C1797" s="152" t="s">
        <v>319</v>
      </c>
      <c r="D1797" s="152" t="s">
        <v>151</v>
      </c>
      <c r="E1797" s="152" t="s">
        <v>149</v>
      </c>
      <c r="F1797" s="153">
        <f t="shared" si="784"/>
        <v>34</v>
      </c>
      <c r="G1797" s="154">
        <v>1</v>
      </c>
      <c r="H1797" s="154">
        <f>IFERROR(VLOOKUP(B1797,'P2 Origin'!$C$21:$Q$176,15,FALSE),0)</f>
        <v>0</v>
      </c>
      <c r="I1797" s="154">
        <f>IFERROR(VLOOKUP(D1797,'P4 Destination'!$C$21:$Q$176,15,FALSE),0)</f>
        <v>0</v>
      </c>
      <c r="J1797" s="155"/>
      <c r="K1797" s="155">
        <v>1</v>
      </c>
      <c r="L1797" s="156">
        <v>0</v>
      </c>
      <c r="M1797" s="155">
        <v>0</v>
      </c>
      <c r="N1797" s="155">
        <v>0</v>
      </c>
      <c r="O1797" s="157">
        <f t="shared" si="759"/>
        <v>0</v>
      </c>
      <c r="P1797" s="158">
        <f t="shared" si="760"/>
        <v>0</v>
      </c>
      <c r="Q1797" s="159">
        <f>IFERROR(VLOOKUP(N1797,'P1 Intra-Europees'!$A$15:$H$25,3,0),0)*P1797</f>
        <v>0</v>
      </c>
      <c r="R1797" s="160">
        <f t="shared" si="761"/>
        <v>0</v>
      </c>
      <c r="S1797" s="159">
        <f>IFERROR(VLOOKUP(N1797,'P1 Intra-Europees'!$A$15:$H$25,4,0),0)*R1797</f>
        <v>0</v>
      </c>
      <c r="T1797" s="160">
        <f t="shared" si="762"/>
        <v>0</v>
      </c>
      <c r="U1797" s="159">
        <f>IFERROR(VLOOKUP(N1797,'P1 Intra-Europees'!$A$15:$H$25,5,0),0)*T1797</f>
        <v>0</v>
      </c>
      <c r="V1797" s="160">
        <f t="shared" si="763"/>
        <v>0</v>
      </c>
      <c r="W1797" s="159">
        <f>IFERROR(VLOOKUP(N1797,'P1 Intra-Europees'!$A$15:$H$25,6,0),0)*V1797</f>
        <v>0</v>
      </c>
      <c r="X1797" s="160">
        <f t="shared" si="764"/>
        <v>0</v>
      </c>
      <c r="Y1797" s="159">
        <f>IFERROR(VLOOKUP(N1797,'P1 Intra-Europees'!$A$15:$H$25,7,0),0)*X1797</f>
        <v>0</v>
      </c>
      <c r="Z1797" s="161">
        <f t="shared" si="765"/>
        <v>0</v>
      </c>
      <c r="AA1797" s="162">
        <f>IFERROR(VLOOKUP(N1797,'P1 Intra-Europees'!$A$15:$H$25,8,0),0)*Z1797</f>
        <v>0</v>
      </c>
      <c r="AB1797" s="163">
        <f t="shared" si="766"/>
        <v>0</v>
      </c>
      <c r="AC1797" s="157" t="str">
        <f>VLOOKUP(B1797,'P2 Origin'!$C$21:$O$176,13,0)</f>
        <v>USD</v>
      </c>
      <c r="AD1797" s="164">
        <f t="shared" si="767"/>
        <v>0</v>
      </c>
      <c r="AE1797" s="165">
        <f>IF(AU1797&gt;0.1,VLOOKUP(B1797,'P2 Origin'!$C$21:$M$176,3,0)*H1797,0)</f>
        <v>0</v>
      </c>
      <c r="AF1797" s="166">
        <f t="shared" si="768"/>
        <v>0</v>
      </c>
      <c r="AG1797" s="165">
        <f>(VLOOKUP(B1797,'P2 Origin'!$C$21:$M$176,4,0))*AF1797</f>
        <v>0</v>
      </c>
      <c r="AH1797" s="166">
        <f t="shared" si="769"/>
        <v>0</v>
      </c>
      <c r="AI1797" s="165">
        <f>(VLOOKUP(B1797,'P2 Origin'!$C$21:$M$176,5,0))*AH1797</f>
        <v>0</v>
      </c>
      <c r="AJ1797" s="166">
        <f t="shared" si="783"/>
        <v>0</v>
      </c>
      <c r="AK1797" s="165">
        <f>(VLOOKUP(B1797,'P2 Origin'!$C$21:$M$176,6,0))*AJ1797</f>
        <v>0</v>
      </c>
      <c r="AL1797" s="166">
        <f t="shared" si="770"/>
        <v>34</v>
      </c>
      <c r="AM1797" s="165">
        <f>(VLOOKUP($B1797,'P2 Origin'!$C$21:$M$176,7,0))*AL1797</f>
        <v>0</v>
      </c>
      <c r="AN1797" s="166">
        <f t="shared" si="771"/>
        <v>0</v>
      </c>
      <c r="AO1797" s="165">
        <f>(VLOOKUP($B1797,'P2 Origin'!$C$21:$M$176,8,0))*AN1797</f>
        <v>0</v>
      </c>
      <c r="AP1797" s="166">
        <f t="shared" si="772"/>
        <v>0</v>
      </c>
      <c r="AQ1797" s="165">
        <f>(VLOOKUP($B1797,'P2 Origin'!$C$21:$M$176,9,0))*AP1797</f>
        <v>0</v>
      </c>
      <c r="AR1797" s="155">
        <f t="shared" si="785"/>
        <v>1</v>
      </c>
      <c r="AS1797" s="164">
        <f>(VLOOKUP(B1797,'P2 Origin'!$C$21:$M$176,10,0))*K1797</f>
        <v>0</v>
      </c>
      <c r="AT1797" s="164">
        <f>(VLOOKUP(B1797,'P2 Origin'!$C$21:$M$176,11,0))*J1797</f>
        <v>0</v>
      </c>
      <c r="AU1797" s="167">
        <v>34</v>
      </c>
      <c r="AV1797" s="168">
        <v>34</v>
      </c>
      <c r="AW1797" s="169">
        <v>0</v>
      </c>
      <c r="AX1797" s="170">
        <f>IF(AU1797&gt;=0.1,'P3 Bureaumarge zee- en luchtvr.'!$D$12,0)</f>
        <v>0</v>
      </c>
      <c r="AY1797" s="163">
        <f t="shared" si="773"/>
        <v>0</v>
      </c>
      <c r="AZ1797" s="157" t="str">
        <f>VLOOKUP(D1797,'P4 Destination'!$C$21:$O$176,13,0)</f>
        <v>EUR</v>
      </c>
      <c r="BA1797" s="164">
        <f t="shared" si="774"/>
        <v>0</v>
      </c>
      <c r="BB1797" s="171">
        <f>IF(AU1797&gt;0.1,(VLOOKUP(D1797,'P4 Destination'!$C$21:$M$176,3,0))*I1797,0)</f>
        <v>0</v>
      </c>
      <c r="BC1797" s="172">
        <f t="shared" si="775"/>
        <v>0</v>
      </c>
      <c r="BD1797" s="171">
        <f>(VLOOKUP($D1797,'P4 Destination'!$C$21:$M$176,4,0))*BC1797</f>
        <v>0</v>
      </c>
      <c r="BE1797" s="172">
        <f t="shared" si="776"/>
        <v>0</v>
      </c>
      <c r="BF1797" s="171">
        <f>(VLOOKUP($D1797,'P4 Destination'!$C$21:$M$176,5,0))*BE1797</f>
        <v>0</v>
      </c>
      <c r="BG1797" s="172">
        <f t="shared" si="777"/>
        <v>0</v>
      </c>
      <c r="BH1797" s="171">
        <f>(VLOOKUP($D1797,'P4 Destination'!$C$21:$M$176,6,0))*BG1797</f>
        <v>0</v>
      </c>
      <c r="BI1797" s="172">
        <f t="shared" si="778"/>
        <v>34</v>
      </c>
      <c r="BJ1797" s="171">
        <f>(VLOOKUP($D1797,'P4 Destination'!$C$21:$M$176,7,0))*BI1797</f>
        <v>0</v>
      </c>
      <c r="BK1797" s="172">
        <f t="shared" si="779"/>
        <v>0</v>
      </c>
      <c r="BL1797" s="171">
        <f>(VLOOKUP($D1797,'P4 Destination'!$C$21:$M$176,8,0))*BK1797</f>
        <v>0</v>
      </c>
      <c r="BM1797" s="172">
        <f t="shared" si="780"/>
        <v>0</v>
      </c>
      <c r="BN1797" s="171">
        <f>(VLOOKUP($D1797,'P4 Destination'!$C$21:$M$176,9,0))*BM1797</f>
        <v>0</v>
      </c>
      <c r="BO1797" s="154">
        <f t="shared" si="786"/>
        <v>1</v>
      </c>
      <c r="BP1797" s="171">
        <f>(VLOOKUP(D1797,'P4 Destination'!$C$21:$M$176,10,0))*K1797</f>
        <v>0</v>
      </c>
      <c r="BQ1797" s="171">
        <f>(VLOOKUP(D1797,'P4 Destination'!$C$21:$M$176,11,0))*J1797</f>
        <v>0</v>
      </c>
      <c r="BR1797" s="173">
        <f t="shared" si="781"/>
        <v>0</v>
      </c>
      <c r="BS1797" s="173">
        <f>(AV1797*2500)*'P6 Verzekering'!$E$11</f>
        <v>0</v>
      </c>
      <c r="BT1797" s="173">
        <f>(AW1797*2500)*'P6 Verzekering'!$E$12</f>
        <v>0</v>
      </c>
      <c r="BU1797" s="173">
        <f>(L1797*2500)*'P6 Verzekering'!$E$13</f>
        <v>0</v>
      </c>
      <c r="BV1797" s="173">
        <f t="shared" si="782"/>
        <v>0</v>
      </c>
      <c r="BW1797"/>
      <c r="BX1797"/>
    </row>
    <row r="1798" spans="1:76">
      <c r="A1798" s="152" t="s">
        <v>3059</v>
      </c>
      <c r="B1798" s="152" t="s">
        <v>320</v>
      </c>
      <c r="C1798" s="152" t="s">
        <v>319</v>
      </c>
      <c r="D1798" s="152" t="s">
        <v>281</v>
      </c>
      <c r="E1798" s="152" t="s">
        <v>538</v>
      </c>
      <c r="F1798" s="153">
        <f t="shared" si="784"/>
        <v>2</v>
      </c>
      <c r="G1798" s="154">
        <v>1</v>
      </c>
      <c r="H1798" s="154">
        <f>IFERROR(VLOOKUP(B1798,'P2 Origin'!$C$21:$Q$176,15,FALSE),0)</f>
        <v>0</v>
      </c>
      <c r="I1798" s="154">
        <f>IFERROR(VLOOKUP(D1798,'P4 Destination'!$C$21:$Q$176,15,FALSE),0)</f>
        <v>0</v>
      </c>
      <c r="J1798" s="155"/>
      <c r="K1798" s="155">
        <v>1</v>
      </c>
      <c r="L1798" s="156">
        <v>0</v>
      </c>
      <c r="M1798" s="155">
        <v>0</v>
      </c>
      <c r="N1798" s="155">
        <v>0</v>
      </c>
      <c r="O1798" s="157">
        <f t="shared" si="759"/>
        <v>0</v>
      </c>
      <c r="P1798" s="158">
        <f t="shared" si="760"/>
        <v>0</v>
      </c>
      <c r="Q1798" s="159">
        <f>IFERROR(VLOOKUP(N1798,'P1 Intra-Europees'!$A$15:$H$25,3,0),0)*P1798</f>
        <v>0</v>
      </c>
      <c r="R1798" s="160">
        <f t="shared" si="761"/>
        <v>0</v>
      </c>
      <c r="S1798" s="159">
        <f>IFERROR(VLOOKUP(N1798,'P1 Intra-Europees'!$A$15:$H$25,4,0),0)*R1798</f>
        <v>0</v>
      </c>
      <c r="T1798" s="160">
        <f t="shared" si="762"/>
        <v>0</v>
      </c>
      <c r="U1798" s="159">
        <f>IFERROR(VLOOKUP(N1798,'P1 Intra-Europees'!$A$15:$H$25,5,0),0)*T1798</f>
        <v>0</v>
      </c>
      <c r="V1798" s="160">
        <f t="shared" si="763"/>
        <v>0</v>
      </c>
      <c r="W1798" s="159">
        <f>IFERROR(VLOOKUP(N1798,'P1 Intra-Europees'!$A$15:$H$25,6,0),0)*V1798</f>
        <v>0</v>
      </c>
      <c r="X1798" s="160">
        <f t="shared" si="764"/>
        <v>0</v>
      </c>
      <c r="Y1798" s="159">
        <f>IFERROR(VLOOKUP(N1798,'P1 Intra-Europees'!$A$15:$H$25,7,0),0)*X1798</f>
        <v>0</v>
      </c>
      <c r="Z1798" s="161">
        <f t="shared" si="765"/>
        <v>0</v>
      </c>
      <c r="AA1798" s="162">
        <f>IFERROR(VLOOKUP(N1798,'P1 Intra-Europees'!$A$15:$H$25,8,0),0)*Z1798</f>
        <v>0</v>
      </c>
      <c r="AB1798" s="163">
        <f t="shared" si="766"/>
        <v>0</v>
      </c>
      <c r="AC1798" s="157" t="str">
        <f>VLOOKUP(B1798,'P2 Origin'!$C$21:$O$176,13,0)</f>
        <v>USD</v>
      </c>
      <c r="AD1798" s="164">
        <f t="shared" si="767"/>
        <v>0</v>
      </c>
      <c r="AE1798" s="165">
        <f>IF(AU1798&gt;0.1,VLOOKUP(B1798,'P2 Origin'!$C$21:$M$176,3,0)*H1798,0)</f>
        <v>0</v>
      </c>
      <c r="AF1798" s="166">
        <f t="shared" si="768"/>
        <v>2</v>
      </c>
      <c r="AG1798" s="165">
        <f>(VLOOKUP(B1798,'P2 Origin'!$C$21:$M$176,4,0))*AF1798</f>
        <v>0</v>
      </c>
      <c r="AH1798" s="166">
        <f t="shared" si="769"/>
        <v>0</v>
      </c>
      <c r="AI1798" s="165">
        <f>(VLOOKUP(B1798,'P2 Origin'!$C$21:$M$176,5,0))*AH1798</f>
        <v>0</v>
      </c>
      <c r="AJ1798" s="166">
        <f t="shared" si="783"/>
        <v>0</v>
      </c>
      <c r="AK1798" s="165">
        <f>(VLOOKUP(B1798,'P2 Origin'!$C$21:$M$176,6,0))*AJ1798</f>
        <v>0</v>
      </c>
      <c r="AL1798" s="166">
        <f t="shared" si="770"/>
        <v>0</v>
      </c>
      <c r="AM1798" s="165">
        <f>(VLOOKUP($B1798,'P2 Origin'!$C$21:$M$176,7,0))*AL1798</f>
        <v>0</v>
      </c>
      <c r="AN1798" s="166">
        <f t="shared" si="771"/>
        <v>0</v>
      </c>
      <c r="AO1798" s="165">
        <f>(VLOOKUP($B1798,'P2 Origin'!$C$21:$M$176,8,0))*AN1798</f>
        <v>0</v>
      </c>
      <c r="AP1798" s="166">
        <f t="shared" si="772"/>
        <v>0</v>
      </c>
      <c r="AQ1798" s="165">
        <f>(VLOOKUP($B1798,'P2 Origin'!$C$21:$M$176,9,0))*AP1798</f>
        <v>0</v>
      </c>
      <c r="AR1798" s="155">
        <f t="shared" si="785"/>
        <v>1</v>
      </c>
      <c r="AS1798" s="164">
        <f>(VLOOKUP(B1798,'P2 Origin'!$C$21:$M$176,10,0))*K1798</f>
        <v>0</v>
      </c>
      <c r="AT1798" s="164">
        <f>(VLOOKUP(B1798,'P2 Origin'!$C$21:$M$176,11,0))*J1798</f>
        <v>0</v>
      </c>
      <c r="AU1798" s="167">
        <v>2</v>
      </c>
      <c r="AV1798" s="168">
        <v>2</v>
      </c>
      <c r="AW1798" s="169">
        <v>0</v>
      </c>
      <c r="AX1798" s="170">
        <f>IF(AU1798&gt;=0.1,'P3 Bureaumarge zee- en luchtvr.'!$D$12,0)</f>
        <v>0</v>
      </c>
      <c r="AY1798" s="163">
        <f t="shared" si="773"/>
        <v>0</v>
      </c>
      <c r="AZ1798" s="157" t="str">
        <f>VLOOKUP(D1798,'P4 Destination'!$C$21:$O$176,13,0)</f>
        <v>USD</v>
      </c>
      <c r="BA1798" s="164">
        <f t="shared" si="774"/>
        <v>0</v>
      </c>
      <c r="BB1798" s="171">
        <f>IF(AU1798&gt;0.1,(VLOOKUP(D1798,'P4 Destination'!$C$21:$M$176,3,0))*I1798,0)</f>
        <v>0</v>
      </c>
      <c r="BC1798" s="172">
        <f t="shared" si="775"/>
        <v>2</v>
      </c>
      <c r="BD1798" s="171">
        <f>(VLOOKUP($D1798,'P4 Destination'!$C$21:$M$176,4,0))*BC1798</f>
        <v>0</v>
      </c>
      <c r="BE1798" s="172">
        <f t="shared" si="776"/>
        <v>0</v>
      </c>
      <c r="BF1798" s="171">
        <f>(VLOOKUP($D1798,'P4 Destination'!$C$21:$M$176,5,0))*BE1798</f>
        <v>0</v>
      </c>
      <c r="BG1798" s="172">
        <f t="shared" si="777"/>
        <v>0</v>
      </c>
      <c r="BH1798" s="171">
        <f>(VLOOKUP($D1798,'P4 Destination'!$C$21:$M$176,6,0))*BG1798</f>
        <v>0</v>
      </c>
      <c r="BI1798" s="172">
        <f t="shared" si="778"/>
        <v>0</v>
      </c>
      <c r="BJ1798" s="171">
        <f>(VLOOKUP($D1798,'P4 Destination'!$C$21:$M$176,7,0))*BI1798</f>
        <v>0</v>
      </c>
      <c r="BK1798" s="172">
        <f t="shared" si="779"/>
        <v>0</v>
      </c>
      <c r="BL1798" s="171">
        <f>(VLOOKUP($D1798,'P4 Destination'!$C$21:$M$176,8,0))*BK1798</f>
        <v>0</v>
      </c>
      <c r="BM1798" s="172">
        <f t="shared" si="780"/>
        <v>0</v>
      </c>
      <c r="BN1798" s="171">
        <f>(VLOOKUP($D1798,'P4 Destination'!$C$21:$M$176,9,0))*BM1798</f>
        <v>0</v>
      </c>
      <c r="BO1798" s="154">
        <f t="shared" si="786"/>
        <v>1</v>
      </c>
      <c r="BP1798" s="171">
        <f>(VLOOKUP(D1798,'P4 Destination'!$C$21:$M$176,10,0))*K1798</f>
        <v>0</v>
      </c>
      <c r="BQ1798" s="171">
        <f>(VLOOKUP(D1798,'P4 Destination'!$C$21:$M$176,11,0))*J1798</f>
        <v>0</v>
      </c>
      <c r="BR1798" s="173">
        <f t="shared" si="781"/>
        <v>0</v>
      </c>
      <c r="BS1798" s="173">
        <f>(AV1798*2500)*'P6 Verzekering'!$E$11</f>
        <v>0</v>
      </c>
      <c r="BT1798" s="173">
        <f>(AW1798*2500)*'P6 Verzekering'!$E$12</f>
        <v>0</v>
      </c>
      <c r="BU1798" s="173">
        <f>(L1798*2500)*'P6 Verzekering'!$E$13</f>
        <v>0</v>
      </c>
      <c r="BV1798" s="173">
        <f t="shared" si="782"/>
        <v>0</v>
      </c>
      <c r="BW1798"/>
      <c r="BX1798"/>
    </row>
    <row r="1799" spans="1:76">
      <c r="A1799" s="152" t="s">
        <v>3064</v>
      </c>
      <c r="B1799" s="152" t="s">
        <v>320</v>
      </c>
      <c r="C1799" s="152" t="s">
        <v>319</v>
      </c>
      <c r="D1799" s="152" t="s">
        <v>281</v>
      </c>
      <c r="E1799" s="152" t="s">
        <v>538</v>
      </c>
      <c r="F1799" s="153">
        <f t="shared" si="784"/>
        <v>1</v>
      </c>
      <c r="G1799" s="154">
        <v>1</v>
      </c>
      <c r="H1799" s="154">
        <f>IFERROR(VLOOKUP(B1799,'P2 Origin'!$C$21:$Q$176,15,FALSE),0)</f>
        <v>0</v>
      </c>
      <c r="I1799" s="154">
        <f>IFERROR(VLOOKUP(D1799,'P4 Destination'!$C$21:$Q$176,15,FALSE),0)</f>
        <v>0</v>
      </c>
      <c r="J1799" s="155">
        <v>1</v>
      </c>
      <c r="K1799" s="155"/>
      <c r="L1799" s="156">
        <v>0</v>
      </c>
      <c r="M1799" s="155">
        <v>0</v>
      </c>
      <c r="N1799" s="155">
        <v>0</v>
      </c>
      <c r="O1799" s="157">
        <f t="shared" si="759"/>
        <v>0</v>
      </c>
      <c r="P1799" s="158">
        <f t="shared" si="760"/>
        <v>0</v>
      </c>
      <c r="Q1799" s="159">
        <f>IFERROR(VLOOKUP(N1799,'P1 Intra-Europees'!$A$15:$H$25,3,0),0)*P1799</f>
        <v>0</v>
      </c>
      <c r="R1799" s="160">
        <f t="shared" si="761"/>
        <v>0</v>
      </c>
      <c r="S1799" s="159">
        <f>IFERROR(VLOOKUP(N1799,'P1 Intra-Europees'!$A$15:$H$25,4,0),0)*R1799</f>
        <v>0</v>
      </c>
      <c r="T1799" s="160">
        <f t="shared" si="762"/>
        <v>0</v>
      </c>
      <c r="U1799" s="159">
        <f>IFERROR(VLOOKUP(N1799,'P1 Intra-Europees'!$A$15:$H$25,5,0),0)*T1799</f>
        <v>0</v>
      </c>
      <c r="V1799" s="160">
        <f t="shared" si="763"/>
        <v>0</v>
      </c>
      <c r="W1799" s="159">
        <f>IFERROR(VLOOKUP(N1799,'P1 Intra-Europees'!$A$15:$H$25,6,0),0)*V1799</f>
        <v>0</v>
      </c>
      <c r="X1799" s="160">
        <f t="shared" si="764"/>
        <v>0</v>
      </c>
      <c r="Y1799" s="159">
        <f>IFERROR(VLOOKUP(N1799,'P1 Intra-Europees'!$A$15:$H$25,7,0),0)*X1799</f>
        <v>0</v>
      </c>
      <c r="Z1799" s="161">
        <f t="shared" si="765"/>
        <v>0</v>
      </c>
      <c r="AA1799" s="162">
        <f>IFERROR(VLOOKUP(N1799,'P1 Intra-Europees'!$A$15:$H$25,8,0),0)*Z1799</f>
        <v>0</v>
      </c>
      <c r="AB1799" s="163">
        <f t="shared" si="766"/>
        <v>0</v>
      </c>
      <c r="AC1799" s="157" t="str">
        <f>VLOOKUP(B1799,'P2 Origin'!$C$21:$O$176,13,0)</f>
        <v>USD</v>
      </c>
      <c r="AD1799" s="164">
        <f t="shared" si="767"/>
        <v>0</v>
      </c>
      <c r="AE1799" s="165">
        <f>IF(AU1799&gt;0.1,VLOOKUP(B1799,'P2 Origin'!$C$21:$M$176,3,0)*H1799,0)</f>
        <v>0</v>
      </c>
      <c r="AF1799" s="166">
        <f t="shared" si="768"/>
        <v>1</v>
      </c>
      <c r="AG1799" s="165">
        <f>(VLOOKUP(B1799,'P2 Origin'!$C$21:$M$176,4,0))*AF1799</f>
        <v>0</v>
      </c>
      <c r="AH1799" s="166">
        <f t="shared" si="769"/>
        <v>0</v>
      </c>
      <c r="AI1799" s="165">
        <f>(VLOOKUP(B1799,'P2 Origin'!$C$21:$M$176,5,0))*AH1799</f>
        <v>0</v>
      </c>
      <c r="AJ1799" s="166">
        <f t="shared" si="783"/>
        <v>0</v>
      </c>
      <c r="AK1799" s="165">
        <f>(VLOOKUP(B1799,'P2 Origin'!$C$21:$M$176,6,0))*AJ1799</f>
        <v>0</v>
      </c>
      <c r="AL1799" s="166">
        <f t="shared" si="770"/>
        <v>0</v>
      </c>
      <c r="AM1799" s="165">
        <f>(VLOOKUP($B1799,'P2 Origin'!$C$21:$M$176,7,0))*AL1799</f>
        <v>0</v>
      </c>
      <c r="AN1799" s="166">
        <f t="shared" si="771"/>
        <v>0</v>
      </c>
      <c r="AO1799" s="165">
        <f>(VLOOKUP($B1799,'P2 Origin'!$C$21:$M$176,8,0))*AN1799</f>
        <v>0</v>
      </c>
      <c r="AP1799" s="166">
        <f t="shared" si="772"/>
        <v>0</v>
      </c>
      <c r="AQ1799" s="165">
        <f>(VLOOKUP($B1799,'P2 Origin'!$C$21:$M$176,9,0))*AP1799</f>
        <v>0</v>
      </c>
      <c r="AR1799" s="155">
        <f t="shared" si="785"/>
        <v>1</v>
      </c>
      <c r="AS1799" s="164">
        <f>(VLOOKUP(B1799,'P2 Origin'!$C$21:$M$176,10,0))*K1799</f>
        <v>0</v>
      </c>
      <c r="AT1799" s="164">
        <f>(VLOOKUP(B1799,'P2 Origin'!$C$21:$M$176,11,0))*J1799</f>
        <v>0</v>
      </c>
      <c r="AU1799" s="167">
        <v>1</v>
      </c>
      <c r="AV1799" s="168">
        <v>1</v>
      </c>
      <c r="AW1799" s="169">
        <v>0</v>
      </c>
      <c r="AX1799" s="170">
        <f>IF(AU1799&gt;=0.1,'P3 Bureaumarge zee- en luchtvr.'!$D$12,0)</f>
        <v>0</v>
      </c>
      <c r="AY1799" s="163">
        <f t="shared" si="773"/>
        <v>0</v>
      </c>
      <c r="AZ1799" s="157" t="str">
        <f>VLOOKUP(D1799,'P4 Destination'!$C$21:$O$176,13,0)</f>
        <v>USD</v>
      </c>
      <c r="BA1799" s="164">
        <f t="shared" si="774"/>
        <v>0</v>
      </c>
      <c r="BB1799" s="171">
        <f>IF(AU1799&gt;0.1,(VLOOKUP(D1799,'P4 Destination'!$C$21:$M$176,3,0))*I1799,0)</f>
        <v>0</v>
      </c>
      <c r="BC1799" s="172">
        <f t="shared" si="775"/>
        <v>1</v>
      </c>
      <c r="BD1799" s="171">
        <f>(VLOOKUP($D1799,'P4 Destination'!$C$21:$M$176,4,0))*BC1799</f>
        <v>0</v>
      </c>
      <c r="BE1799" s="172">
        <f t="shared" si="776"/>
        <v>0</v>
      </c>
      <c r="BF1799" s="171">
        <f>(VLOOKUP($D1799,'P4 Destination'!$C$21:$M$176,5,0))*BE1799</f>
        <v>0</v>
      </c>
      <c r="BG1799" s="172">
        <f t="shared" si="777"/>
        <v>0</v>
      </c>
      <c r="BH1799" s="171">
        <f>(VLOOKUP($D1799,'P4 Destination'!$C$21:$M$176,6,0))*BG1799</f>
        <v>0</v>
      </c>
      <c r="BI1799" s="172">
        <f t="shared" si="778"/>
        <v>0</v>
      </c>
      <c r="BJ1799" s="171">
        <f>(VLOOKUP($D1799,'P4 Destination'!$C$21:$M$176,7,0))*BI1799</f>
        <v>0</v>
      </c>
      <c r="BK1799" s="172">
        <f t="shared" si="779"/>
        <v>0</v>
      </c>
      <c r="BL1799" s="171">
        <f>(VLOOKUP($D1799,'P4 Destination'!$C$21:$M$176,8,0))*BK1799</f>
        <v>0</v>
      </c>
      <c r="BM1799" s="172">
        <f t="shared" si="780"/>
        <v>0</v>
      </c>
      <c r="BN1799" s="171">
        <f>(VLOOKUP($D1799,'P4 Destination'!$C$21:$M$176,9,0))*BM1799</f>
        <v>0</v>
      </c>
      <c r="BO1799" s="154">
        <f t="shared" si="786"/>
        <v>1</v>
      </c>
      <c r="BP1799" s="171">
        <f>(VLOOKUP(D1799,'P4 Destination'!$C$21:$M$176,10,0))*K1799</f>
        <v>0</v>
      </c>
      <c r="BQ1799" s="171">
        <f>(VLOOKUP(D1799,'P4 Destination'!$C$21:$M$176,11,0))*J1799</f>
        <v>0</v>
      </c>
      <c r="BR1799" s="173">
        <f t="shared" si="781"/>
        <v>0</v>
      </c>
      <c r="BS1799" s="173">
        <f>(AV1799*2500)*'P6 Verzekering'!$E$11</f>
        <v>0</v>
      </c>
      <c r="BT1799" s="173">
        <f>(AW1799*2500)*'P6 Verzekering'!$E$12</f>
        <v>0</v>
      </c>
      <c r="BU1799" s="173">
        <f>(L1799*2500)*'P6 Verzekering'!$E$13</f>
        <v>0</v>
      </c>
      <c r="BV1799" s="173">
        <f t="shared" si="782"/>
        <v>0</v>
      </c>
      <c r="BW1799"/>
      <c r="BX1799"/>
    </row>
    <row r="1800" spans="1:76">
      <c r="A1800" s="152" t="s">
        <v>3068</v>
      </c>
      <c r="B1800" s="152" t="s">
        <v>320</v>
      </c>
      <c r="C1800" s="152" t="s">
        <v>319</v>
      </c>
      <c r="D1800" s="152" t="s">
        <v>281</v>
      </c>
      <c r="E1800" s="152" t="s">
        <v>538</v>
      </c>
      <c r="F1800" s="153">
        <f t="shared" si="784"/>
        <v>17</v>
      </c>
      <c r="G1800" s="154">
        <v>1</v>
      </c>
      <c r="H1800" s="154">
        <f>IFERROR(VLOOKUP(B1800,'P2 Origin'!$C$21:$Q$176,15,FALSE),0)</f>
        <v>0</v>
      </c>
      <c r="I1800" s="154">
        <f>IFERROR(VLOOKUP(D1800,'P4 Destination'!$C$21:$Q$176,15,FALSE),0)</f>
        <v>0</v>
      </c>
      <c r="J1800" s="155">
        <v>1</v>
      </c>
      <c r="K1800" s="155"/>
      <c r="L1800" s="156">
        <v>0</v>
      </c>
      <c r="M1800" s="155">
        <v>0</v>
      </c>
      <c r="N1800" s="155">
        <v>0</v>
      </c>
      <c r="O1800" s="157">
        <f t="shared" si="759"/>
        <v>0</v>
      </c>
      <c r="P1800" s="158">
        <f t="shared" si="760"/>
        <v>0</v>
      </c>
      <c r="Q1800" s="159">
        <f>IFERROR(VLOOKUP(N1800,'P1 Intra-Europees'!$A$15:$H$25,3,0),0)*P1800</f>
        <v>0</v>
      </c>
      <c r="R1800" s="160">
        <f t="shared" si="761"/>
        <v>0</v>
      </c>
      <c r="S1800" s="159">
        <f>IFERROR(VLOOKUP(N1800,'P1 Intra-Europees'!$A$15:$H$25,4,0),0)*R1800</f>
        <v>0</v>
      </c>
      <c r="T1800" s="160">
        <f t="shared" si="762"/>
        <v>0</v>
      </c>
      <c r="U1800" s="159">
        <f>IFERROR(VLOOKUP(N1800,'P1 Intra-Europees'!$A$15:$H$25,5,0),0)*T1800</f>
        <v>0</v>
      </c>
      <c r="V1800" s="160">
        <f t="shared" si="763"/>
        <v>0</v>
      </c>
      <c r="W1800" s="159">
        <f>IFERROR(VLOOKUP(N1800,'P1 Intra-Europees'!$A$15:$H$25,6,0),0)*V1800</f>
        <v>0</v>
      </c>
      <c r="X1800" s="160">
        <f t="shared" si="764"/>
        <v>0</v>
      </c>
      <c r="Y1800" s="159">
        <f>IFERROR(VLOOKUP(N1800,'P1 Intra-Europees'!$A$15:$H$25,7,0),0)*X1800</f>
        <v>0</v>
      </c>
      <c r="Z1800" s="161">
        <f t="shared" si="765"/>
        <v>0</v>
      </c>
      <c r="AA1800" s="162">
        <f>IFERROR(VLOOKUP(N1800,'P1 Intra-Europees'!$A$15:$H$25,8,0),0)*Z1800</f>
        <v>0</v>
      </c>
      <c r="AB1800" s="163">
        <f t="shared" si="766"/>
        <v>0</v>
      </c>
      <c r="AC1800" s="157" t="str">
        <f>VLOOKUP(B1800,'P2 Origin'!$C$21:$O$176,13,0)</f>
        <v>USD</v>
      </c>
      <c r="AD1800" s="164">
        <f t="shared" si="767"/>
        <v>0</v>
      </c>
      <c r="AE1800" s="165">
        <f>IF(AU1800&gt;0.1,VLOOKUP(B1800,'P2 Origin'!$C$21:$M$176,3,0)*H1800,0)</f>
        <v>0</v>
      </c>
      <c r="AF1800" s="166">
        <f t="shared" si="768"/>
        <v>0</v>
      </c>
      <c r="AG1800" s="165">
        <f>(VLOOKUP(B1800,'P2 Origin'!$C$21:$M$176,4,0))*AF1800</f>
        <v>0</v>
      </c>
      <c r="AH1800" s="166">
        <f t="shared" si="769"/>
        <v>0</v>
      </c>
      <c r="AI1800" s="165">
        <f>(VLOOKUP(B1800,'P2 Origin'!$C$21:$M$176,5,0))*AH1800</f>
        <v>0</v>
      </c>
      <c r="AJ1800" s="166">
        <f t="shared" si="783"/>
        <v>17</v>
      </c>
      <c r="AK1800" s="165">
        <f>(VLOOKUP(B1800,'P2 Origin'!$C$21:$M$176,6,0))*AJ1800</f>
        <v>0</v>
      </c>
      <c r="AL1800" s="166">
        <f t="shared" si="770"/>
        <v>0</v>
      </c>
      <c r="AM1800" s="165">
        <f>(VLOOKUP($B1800,'P2 Origin'!$C$21:$M$176,7,0))*AL1800</f>
        <v>0</v>
      </c>
      <c r="AN1800" s="166">
        <f t="shared" si="771"/>
        <v>0</v>
      </c>
      <c r="AO1800" s="165">
        <f>(VLOOKUP($B1800,'P2 Origin'!$C$21:$M$176,8,0))*AN1800</f>
        <v>0</v>
      </c>
      <c r="AP1800" s="166">
        <f t="shared" si="772"/>
        <v>0</v>
      </c>
      <c r="AQ1800" s="165">
        <f>(VLOOKUP($B1800,'P2 Origin'!$C$21:$M$176,9,0))*AP1800</f>
        <v>0</v>
      </c>
      <c r="AR1800" s="155">
        <f t="shared" si="785"/>
        <v>1</v>
      </c>
      <c r="AS1800" s="164">
        <f>(VLOOKUP(B1800,'P2 Origin'!$C$21:$M$176,10,0))*K1800</f>
        <v>0</v>
      </c>
      <c r="AT1800" s="164">
        <f>(VLOOKUP(B1800,'P2 Origin'!$C$21:$M$176,11,0))*J1800</f>
        <v>0</v>
      </c>
      <c r="AU1800" s="167">
        <v>17</v>
      </c>
      <c r="AV1800" s="168">
        <v>17</v>
      </c>
      <c r="AW1800" s="169">
        <v>0</v>
      </c>
      <c r="AX1800" s="170">
        <f>IF(AU1800&gt;=0.1,'P3 Bureaumarge zee- en luchtvr.'!$D$12,0)</f>
        <v>0</v>
      </c>
      <c r="AY1800" s="163">
        <f t="shared" si="773"/>
        <v>0</v>
      </c>
      <c r="AZ1800" s="157" t="str">
        <f>VLOOKUP(D1800,'P4 Destination'!$C$21:$O$176,13,0)</f>
        <v>USD</v>
      </c>
      <c r="BA1800" s="164">
        <f t="shared" si="774"/>
        <v>0</v>
      </c>
      <c r="BB1800" s="171">
        <f>IF(AU1800&gt;0.1,(VLOOKUP(D1800,'P4 Destination'!$C$21:$M$176,3,0))*I1800,0)</f>
        <v>0</v>
      </c>
      <c r="BC1800" s="172">
        <f t="shared" si="775"/>
        <v>0</v>
      </c>
      <c r="BD1800" s="171">
        <f>(VLOOKUP($D1800,'P4 Destination'!$C$21:$M$176,4,0))*BC1800</f>
        <v>0</v>
      </c>
      <c r="BE1800" s="172">
        <f t="shared" si="776"/>
        <v>0</v>
      </c>
      <c r="BF1800" s="171">
        <f>(VLOOKUP($D1800,'P4 Destination'!$C$21:$M$176,5,0))*BE1800</f>
        <v>0</v>
      </c>
      <c r="BG1800" s="172">
        <f t="shared" si="777"/>
        <v>17</v>
      </c>
      <c r="BH1800" s="171">
        <f>(VLOOKUP($D1800,'P4 Destination'!$C$21:$M$176,6,0))*BG1800</f>
        <v>0</v>
      </c>
      <c r="BI1800" s="172">
        <f t="shared" si="778"/>
        <v>0</v>
      </c>
      <c r="BJ1800" s="171">
        <f>(VLOOKUP($D1800,'P4 Destination'!$C$21:$M$176,7,0))*BI1800</f>
        <v>0</v>
      </c>
      <c r="BK1800" s="172">
        <f t="shared" si="779"/>
        <v>0</v>
      </c>
      <c r="BL1800" s="171">
        <f>(VLOOKUP($D1800,'P4 Destination'!$C$21:$M$176,8,0))*BK1800</f>
        <v>0</v>
      </c>
      <c r="BM1800" s="172">
        <f t="shared" si="780"/>
        <v>0</v>
      </c>
      <c r="BN1800" s="171">
        <f>(VLOOKUP($D1800,'P4 Destination'!$C$21:$M$176,9,0))*BM1800</f>
        <v>0</v>
      </c>
      <c r="BO1800" s="154">
        <f t="shared" si="786"/>
        <v>1</v>
      </c>
      <c r="BP1800" s="171">
        <f>(VLOOKUP(D1800,'P4 Destination'!$C$21:$M$176,10,0))*K1800</f>
        <v>0</v>
      </c>
      <c r="BQ1800" s="171">
        <f>(VLOOKUP(D1800,'P4 Destination'!$C$21:$M$176,11,0))*J1800</f>
        <v>0</v>
      </c>
      <c r="BR1800" s="173">
        <f t="shared" si="781"/>
        <v>0</v>
      </c>
      <c r="BS1800" s="173">
        <f>(AV1800*2500)*'P6 Verzekering'!$E$11</f>
        <v>0</v>
      </c>
      <c r="BT1800" s="173">
        <f>(AW1800*2500)*'P6 Verzekering'!$E$12</f>
        <v>0</v>
      </c>
      <c r="BU1800" s="173">
        <f>(L1800*2500)*'P6 Verzekering'!$E$13</f>
        <v>0</v>
      </c>
      <c r="BV1800" s="173">
        <f t="shared" si="782"/>
        <v>0</v>
      </c>
      <c r="BW1800"/>
      <c r="BX1800"/>
    </row>
    <row r="1801" spans="1:76">
      <c r="A1801" s="152" t="s">
        <v>3069</v>
      </c>
      <c r="B1801" s="152" t="s">
        <v>320</v>
      </c>
      <c r="C1801" s="152" t="s">
        <v>319</v>
      </c>
      <c r="D1801" s="152" t="s">
        <v>281</v>
      </c>
      <c r="E1801" s="152" t="s">
        <v>538</v>
      </c>
      <c r="F1801" s="153">
        <f t="shared" si="784"/>
        <v>8</v>
      </c>
      <c r="G1801" s="154">
        <v>1</v>
      </c>
      <c r="H1801" s="154">
        <f>IFERROR(VLOOKUP(B1801,'P2 Origin'!$C$21:$Q$176,15,FALSE),0)</f>
        <v>0</v>
      </c>
      <c r="I1801" s="154">
        <f>IFERROR(VLOOKUP(D1801,'P4 Destination'!$C$21:$Q$176,15,FALSE),0)</f>
        <v>0</v>
      </c>
      <c r="J1801" s="155">
        <v>1</v>
      </c>
      <c r="K1801" s="155"/>
      <c r="L1801" s="156">
        <v>0</v>
      </c>
      <c r="M1801" s="155">
        <v>0</v>
      </c>
      <c r="N1801" s="155">
        <v>0</v>
      </c>
      <c r="O1801" s="157">
        <f t="shared" si="759"/>
        <v>0</v>
      </c>
      <c r="P1801" s="158">
        <f t="shared" si="760"/>
        <v>0</v>
      </c>
      <c r="Q1801" s="159">
        <f>IFERROR(VLOOKUP(N1801,'P1 Intra-Europees'!$A$15:$H$25,3,0),0)*P1801</f>
        <v>0</v>
      </c>
      <c r="R1801" s="160">
        <f t="shared" si="761"/>
        <v>0</v>
      </c>
      <c r="S1801" s="159">
        <f>IFERROR(VLOOKUP(N1801,'P1 Intra-Europees'!$A$15:$H$25,4,0),0)*R1801</f>
        <v>0</v>
      </c>
      <c r="T1801" s="160">
        <f t="shared" si="762"/>
        <v>0</v>
      </c>
      <c r="U1801" s="159">
        <f>IFERROR(VLOOKUP(N1801,'P1 Intra-Europees'!$A$15:$H$25,5,0),0)*T1801</f>
        <v>0</v>
      </c>
      <c r="V1801" s="160">
        <f t="shared" si="763"/>
        <v>0</v>
      </c>
      <c r="W1801" s="159">
        <f>IFERROR(VLOOKUP(N1801,'P1 Intra-Europees'!$A$15:$H$25,6,0),0)*V1801</f>
        <v>0</v>
      </c>
      <c r="X1801" s="160">
        <f t="shared" si="764"/>
        <v>0</v>
      </c>
      <c r="Y1801" s="159">
        <f>IFERROR(VLOOKUP(N1801,'P1 Intra-Europees'!$A$15:$H$25,7,0),0)*X1801</f>
        <v>0</v>
      </c>
      <c r="Z1801" s="161">
        <f t="shared" si="765"/>
        <v>0</v>
      </c>
      <c r="AA1801" s="162">
        <f>IFERROR(VLOOKUP(N1801,'P1 Intra-Europees'!$A$15:$H$25,8,0),0)*Z1801</f>
        <v>0</v>
      </c>
      <c r="AB1801" s="163">
        <f t="shared" si="766"/>
        <v>0</v>
      </c>
      <c r="AC1801" s="157" t="str">
        <f>VLOOKUP(B1801,'P2 Origin'!$C$21:$O$176,13,0)</f>
        <v>USD</v>
      </c>
      <c r="AD1801" s="164">
        <f t="shared" si="767"/>
        <v>0</v>
      </c>
      <c r="AE1801" s="165">
        <f>IF(AU1801&gt;0.1,VLOOKUP(B1801,'P2 Origin'!$C$21:$M$176,3,0)*H1801,0)</f>
        <v>0</v>
      </c>
      <c r="AF1801" s="166">
        <f t="shared" si="768"/>
        <v>0</v>
      </c>
      <c r="AG1801" s="165">
        <f>(VLOOKUP(B1801,'P2 Origin'!$C$21:$M$176,4,0))*AF1801</f>
        <v>0</v>
      </c>
      <c r="AH1801" s="166">
        <f t="shared" si="769"/>
        <v>8</v>
      </c>
      <c r="AI1801" s="165">
        <f>(VLOOKUP(B1801,'P2 Origin'!$C$21:$M$176,5,0))*AH1801</f>
        <v>0</v>
      </c>
      <c r="AJ1801" s="166">
        <f t="shared" si="783"/>
        <v>0</v>
      </c>
      <c r="AK1801" s="165">
        <f>(VLOOKUP(B1801,'P2 Origin'!$C$21:$M$176,6,0))*AJ1801</f>
        <v>0</v>
      </c>
      <c r="AL1801" s="166">
        <f t="shared" si="770"/>
        <v>0</v>
      </c>
      <c r="AM1801" s="165">
        <f>(VLOOKUP($B1801,'P2 Origin'!$C$21:$M$176,7,0))*AL1801</f>
        <v>0</v>
      </c>
      <c r="AN1801" s="166">
        <f t="shared" si="771"/>
        <v>0</v>
      </c>
      <c r="AO1801" s="165">
        <f>(VLOOKUP($B1801,'P2 Origin'!$C$21:$M$176,8,0))*AN1801</f>
        <v>0</v>
      </c>
      <c r="AP1801" s="166">
        <f t="shared" si="772"/>
        <v>0</v>
      </c>
      <c r="AQ1801" s="165">
        <f>(VLOOKUP($B1801,'P2 Origin'!$C$21:$M$176,9,0))*AP1801</f>
        <v>0</v>
      </c>
      <c r="AR1801" s="155">
        <f t="shared" si="785"/>
        <v>1</v>
      </c>
      <c r="AS1801" s="164">
        <f>(VLOOKUP(B1801,'P2 Origin'!$C$21:$M$176,10,0))*K1801</f>
        <v>0</v>
      </c>
      <c r="AT1801" s="164">
        <f>(VLOOKUP(B1801,'P2 Origin'!$C$21:$M$176,11,0))*J1801</f>
        <v>0</v>
      </c>
      <c r="AU1801" s="167">
        <v>8</v>
      </c>
      <c r="AV1801" s="168">
        <v>8</v>
      </c>
      <c r="AW1801" s="169">
        <v>0</v>
      </c>
      <c r="AX1801" s="170">
        <f>IF(AU1801&gt;=0.1,'P3 Bureaumarge zee- en luchtvr.'!$D$12,0)</f>
        <v>0</v>
      </c>
      <c r="AY1801" s="163">
        <f t="shared" si="773"/>
        <v>0</v>
      </c>
      <c r="AZ1801" s="157" t="str">
        <f>VLOOKUP(D1801,'P4 Destination'!$C$21:$O$176,13,0)</f>
        <v>USD</v>
      </c>
      <c r="BA1801" s="164">
        <f t="shared" si="774"/>
        <v>0</v>
      </c>
      <c r="BB1801" s="171">
        <f>IF(AU1801&gt;0.1,(VLOOKUP(D1801,'P4 Destination'!$C$21:$M$176,3,0))*I1801,0)</f>
        <v>0</v>
      </c>
      <c r="BC1801" s="172">
        <f t="shared" si="775"/>
        <v>0</v>
      </c>
      <c r="BD1801" s="171">
        <f>(VLOOKUP($D1801,'P4 Destination'!$C$21:$M$176,4,0))*BC1801</f>
        <v>0</v>
      </c>
      <c r="BE1801" s="172">
        <f t="shared" si="776"/>
        <v>8</v>
      </c>
      <c r="BF1801" s="171">
        <f>(VLOOKUP($D1801,'P4 Destination'!$C$21:$M$176,5,0))*BE1801</f>
        <v>0</v>
      </c>
      <c r="BG1801" s="172">
        <f t="shared" si="777"/>
        <v>0</v>
      </c>
      <c r="BH1801" s="171">
        <f>(VLOOKUP($D1801,'P4 Destination'!$C$21:$M$176,6,0))*BG1801</f>
        <v>0</v>
      </c>
      <c r="BI1801" s="172">
        <f t="shared" si="778"/>
        <v>0</v>
      </c>
      <c r="BJ1801" s="171">
        <f>(VLOOKUP($D1801,'P4 Destination'!$C$21:$M$176,7,0))*BI1801</f>
        <v>0</v>
      </c>
      <c r="BK1801" s="172">
        <f t="shared" si="779"/>
        <v>0</v>
      </c>
      <c r="BL1801" s="171">
        <f>(VLOOKUP($D1801,'P4 Destination'!$C$21:$M$176,8,0))*BK1801</f>
        <v>0</v>
      </c>
      <c r="BM1801" s="172">
        <f t="shared" si="780"/>
        <v>0</v>
      </c>
      <c r="BN1801" s="171">
        <f>(VLOOKUP($D1801,'P4 Destination'!$C$21:$M$176,9,0))*BM1801</f>
        <v>0</v>
      </c>
      <c r="BO1801" s="154">
        <f t="shared" si="786"/>
        <v>1</v>
      </c>
      <c r="BP1801" s="171">
        <f>(VLOOKUP(D1801,'P4 Destination'!$C$21:$M$176,10,0))*K1801</f>
        <v>0</v>
      </c>
      <c r="BQ1801" s="171">
        <f>(VLOOKUP(D1801,'P4 Destination'!$C$21:$M$176,11,0))*J1801</f>
        <v>0</v>
      </c>
      <c r="BR1801" s="173">
        <f t="shared" si="781"/>
        <v>0</v>
      </c>
      <c r="BS1801" s="173">
        <f>(AV1801*2500)*'P6 Verzekering'!$E$11</f>
        <v>0</v>
      </c>
      <c r="BT1801" s="173">
        <f>(AW1801*2500)*'P6 Verzekering'!$E$12</f>
        <v>0</v>
      </c>
      <c r="BU1801" s="173">
        <f>(L1801*2500)*'P6 Verzekering'!$E$13</f>
        <v>0</v>
      </c>
      <c r="BV1801" s="173">
        <f t="shared" si="782"/>
        <v>0</v>
      </c>
      <c r="BW1801"/>
      <c r="BX1801"/>
    </row>
    <row r="1802" spans="1:76">
      <c r="A1802" s="152" t="s">
        <v>3070</v>
      </c>
      <c r="B1802" s="152" t="s">
        <v>320</v>
      </c>
      <c r="C1802" s="152" t="s">
        <v>319</v>
      </c>
      <c r="D1802" s="152" t="s">
        <v>281</v>
      </c>
      <c r="E1802" s="152" t="s">
        <v>538</v>
      </c>
      <c r="F1802" s="153">
        <f t="shared" si="784"/>
        <v>3</v>
      </c>
      <c r="G1802" s="154">
        <v>1</v>
      </c>
      <c r="H1802" s="154">
        <f>IFERROR(VLOOKUP(B1802,'P2 Origin'!$C$21:$Q$176,15,FALSE),0)</f>
        <v>0</v>
      </c>
      <c r="I1802" s="154">
        <f>IFERROR(VLOOKUP(D1802,'P4 Destination'!$C$21:$Q$176,15,FALSE),0)</f>
        <v>0</v>
      </c>
      <c r="J1802" s="155">
        <v>1</v>
      </c>
      <c r="K1802" s="155"/>
      <c r="L1802" s="156">
        <v>0</v>
      </c>
      <c r="M1802" s="155">
        <v>0</v>
      </c>
      <c r="N1802" s="155">
        <v>0</v>
      </c>
      <c r="O1802" s="157">
        <f t="shared" si="759"/>
        <v>0</v>
      </c>
      <c r="P1802" s="158">
        <f t="shared" si="760"/>
        <v>0</v>
      </c>
      <c r="Q1802" s="159">
        <f>IFERROR(VLOOKUP(N1802,'P1 Intra-Europees'!$A$15:$H$25,3,0),0)*P1802</f>
        <v>0</v>
      </c>
      <c r="R1802" s="160">
        <f t="shared" si="761"/>
        <v>0</v>
      </c>
      <c r="S1802" s="159">
        <f>IFERROR(VLOOKUP(N1802,'P1 Intra-Europees'!$A$15:$H$25,4,0),0)*R1802</f>
        <v>0</v>
      </c>
      <c r="T1802" s="160">
        <f t="shared" si="762"/>
        <v>0</v>
      </c>
      <c r="U1802" s="159">
        <f>IFERROR(VLOOKUP(N1802,'P1 Intra-Europees'!$A$15:$H$25,5,0),0)*T1802</f>
        <v>0</v>
      </c>
      <c r="V1802" s="160">
        <f t="shared" si="763"/>
        <v>0</v>
      </c>
      <c r="W1802" s="159">
        <f>IFERROR(VLOOKUP(N1802,'P1 Intra-Europees'!$A$15:$H$25,6,0),0)*V1802</f>
        <v>0</v>
      </c>
      <c r="X1802" s="160">
        <f t="shared" si="764"/>
        <v>0</v>
      </c>
      <c r="Y1802" s="159">
        <f>IFERROR(VLOOKUP(N1802,'P1 Intra-Europees'!$A$15:$H$25,7,0),0)*X1802</f>
        <v>0</v>
      </c>
      <c r="Z1802" s="161">
        <f t="shared" si="765"/>
        <v>0</v>
      </c>
      <c r="AA1802" s="162">
        <f>IFERROR(VLOOKUP(N1802,'P1 Intra-Europees'!$A$15:$H$25,8,0),0)*Z1802</f>
        <v>0</v>
      </c>
      <c r="AB1802" s="163">
        <f t="shared" si="766"/>
        <v>0</v>
      </c>
      <c r="AC1802" s="157" t="str">
        <f>VLOOKUP(B1802,'P2 Origin'!$C$21:$O$176,13,0)</f>
        <v>USD</v>
      </c>
      <c r="AD1802" s="164">
        <f t="shared" si="767"/>
        <v>0</v>
      </c>
      <c r="AE1802" s="165">
        <f>IF(AU1802&gt;0.1,VLOOKUP(B1802,'P2 Origin'!$C$21:$M$176,3,0)*H1802,0)</f>
        <v>0</v>
      </c>
      <c r="AF1802" s="166">
        <f t="shared" si="768"/>
        <v>3</v>
      </c>
      <c r="AG1802" s="165">
        <f>(VLOOKUP(B1802,'P2 Origin'!$C$21:$M$176,4,0))*AF1802</f>
        <v>0</v>
      </c>
      <c r="AH1802" s="166">
        <f t="shared" si="769"/>
        <v>0</v>
      </c>
      <c r="AI1802" s="165">
        <f>(VLOOKUP(B1802,'P2 Origin'!$C$21:$M$176,5,0))*AH1802</f>
        <v>0</v>
      </c>
      <c r="AJ1802" s="166">
        <f t="shared" si="783"/>
        <v>0</v>
      </c>
      <c r="AK1802" s="165">
        <f>(VLOOKUP(B1802,'P2 Origin'!$C$21:$M$176,6,0))*AJ1802</f>
        <v>0</v>
      </c>
      <c r="AL1802" s="166">
        <f t="shared" si="770"/>
        <v>0</v>
      </c>
      <c r="AM1802" s="165">
        <f>(VLOOKUP($B1802,'P2 Origin'!$C$21:$M$176,7,0))*AL1802</f>
        <v>0</v>
      </c>
      <c r="AN1802" s="166">
        <f t="shared" si="771"/>
        <v>0</v>
      </c>
      <c r="AO1802" s="165">
        <f>(VLOOKUP($B1802,'P2 Origin'!$C$21:$M$176,8,0))*AN1802</f>
        <v>0</v>
      </c>
      <c r="AP1802" s="166">
        <f t="shared" si="772"/>
        <v>0</v>
      </c>
      <c r="AQ1802" s="165">
        <f>(VLOOKUP($B1802,'P2 Origin'!$C$21:$M$176,9,0))*AP1802</f>
        <v>0</v>
      </c>
      <c r="AR1802" s="155">
        <f t="shared" si="785"/>
        <v>1</v>
      </c>
      <c r="AS1802" s="164">
        <f>(VLOOKUP(B1802,'P2 Origin'!$C$21:$M$176,10,0))*K1802</f>
        <v>0</v>
      </c>
      <c r="AT1802" s="164">
        <f>(VLOOKUP(B1802,'P2 Origin'!$C$21:$M$176,11,0))*J1802</f>
        <v>0</v>
      </c>
      <c r="AU1802" s="167">
        <v>3</v>
      </c>
      <c r="AV1802" s="168">
        <v>3</v>
      </c>
      <c r="AW1802" s="169">
        <v>0</v>
      </c>
      <c r="AX1802" s="170">
        <f>IF(AU1802&gt;=0.1,'P3 Bureaumarge zee- en luchtvr.'!$D$12,0)</f>
        <v>0</v>
      </c>
      <c r="AY1802" s="163">
        <f t="shared" si="773"/>
        <v>0</v>
      </c>
      <c r="AZ1802" s="157" t="str">
        <f>VLOOKUP(D1802,'P4 Destination'!$C$21:$O$176,13,0)</f>
        <v>USD</v>
      </c>
      <c r="BA1802" s="164">
        <f t="shared" si="774"/>
        <v>0</v>
      </c>
      <c r="BB1802" s="171">
        <f>IF(AU1802&gt;0.1,(VLOOKUP(D1802,'P4 Destination'!$C$21:$M$176,3,0))*I1802,0)</f>
        <v>0</v>
      </c>
      <c r="BC1802" s="172">
        <f t="shared" si="775"/>
        <v>3</v>
      </c>
      <c r="BD1802" s="171">
        <f>(VLOOKUP($D1802,'P4 Destination'!$C$21:$M$176,4,0))*BC1802</f>
        <v>0</v>
      </c>
      <c r="BE1802" s="172">
        <f t="shared" si="776"/>
        <v>0</v>
      </c>
      <c r="BF1802" s="171">
        <f>(VLOOKUP($D1802,'P4 Destination'!$C$21:$M$176,5,0))*BE1802</f>
        <v>0</v>
      </c>
      <c r="BG1802" s="172">
        <f t="shared" si="777"/>
        <v>0</v>
      </c>
      <c r="BH1802" s="171">
        <f>(VLOOKUP($D1802,'P4 Destination'!$C$21:$M$176,6,0))*BG1802</f>
        <v>0</v>
      </c>
      <c r="BI1802" s="172">
        <f t="shared" si="778"/>
        <v>0</v>
      </c>
      <c r="BJ1802" s="171">
        <f>(VLOOKUP($D1802,'P4 Destination'!$C$21:$M$176,7,0))*BI1802</f>
        <v>0</v>
      </c>
      <c r="BK1802" s="172">
        <f t="shared" si="779"/>
        <v>0</v>
      </c>
      <c r="BL1802" s="171">
        <f>(VLOOKUP($D1802,'P4 Destination'!$C$21:$M$176,8,0))*BK1802</f>
        <v>0</v>
      </c>
      <c r="BM1802" s="172">
        <f t="shared" si="780"/>
        <v>0</v>
      </c>
      <c r="BN1802" s="171">
        <f>(VLOOKUP($D1802,'P4 Destination'!$C$21:$M$176,9,0))*BM1802</f>
        <v>0</v>
      </c>
      <c r="BO1802" s="154">
        <f t="shared" si="786"/>
        <v>1</v>
      </c>
      <c r="BP1802" s="171">
        <f>(VLOOKUP(D1802,'P4 Destination'!$C$21:$M$176,10,0))*K1802</f>
        <v>0</v>
      </c>
      <c r="BQ1802" s="171">
        <f>(VLOOKUP(D1802,'P4 Destination'!$C$21:$M$176,11,0))*J1802</f>
        <v>0</v>
      </c>
      <c r="BR1802" s="173">
        <f t="shared" si="781"/>
        <v>0</v>
      </c>
      <c r="BS1802" s="173">
        <f>(AV1802*2500)*'P6 Verzekering'!$E$11</f>
        <v>0</v>
      </c>
      <c r="BT1802" s="173">
        <f>(AW1802*2500)*'P6 Verzekering'!$E$12</f>
        <v>0</v>
      </c>
      <c r="BU1802" s="173">
        <f>(L1802*2500)*'P6 Verzekering'!$E$13</f>
        <v>0</v>
      </c>
      <c r="BV1802" s="173">
        <f t="shared" si="782"/>
        <v>0</v>
      </c>
      <c r="BW1802"/>
      <c r="BX1802"/>
    </row>
    <row r="1803" spans="1:76">
      <c r="A1803" s="152" t="s">
        <v>3071</v>
      </c>
      <c r="B1803" s="152" t="s">
        <v>320</v>
      </c>
      <c r="C1803" s="152" t="s">
        <v>319</v>
      </c>
      <c r="D1803" s="152" t="s">
        <v>281</v>
      </c>
      <c r="E1803" s="152" t="s">
        <v>538</v>
      </c>
      <c r="F1803" s="153">
        <f t="shared" si="784"/>
        <v>16</v>
      </c>
      <c r="G1803" s="154">
        <v>1</v>
      </c>
      <c r="H1803" s="154">
        <f>IFERROR(VLOOKUP(B1803,'P2 Origin'!$C$21:$Q$176,15,FALSE),0)</f>
        <v>0</v>
      </c>
      <c r="I1803" s="154">
        <f>IFERROR(VLOOKUP(D1803,'P4 Destination'!$C$21:$Q$176,15,FALSE),0)</f>
        <v>0</v>
      </c>
      <c r="J1803" s="155">
        <v>1</v>
      </c>
      <c r="K1803" s="155"/>
      <c r="L1803" s="156">
        <v>0</v>
      </c>
      <c r="M1803" s="155">
        <v>0</v>
      </c>
      <c r="N1803" s="155">
        <v>0</v>
      </c>
      <c r="O1803" s="157">
        <f t="shared" ref="O1803:O1866" si="787">SUM(Q1803,S1803,U1803,W1803,Y1803,AA1803)</f>
        <v>0</v>
      </c>
      <c r="P1803" s="158">
        <f t="shared" ref="P1803:P1866" si="788">IF(AND(L1803&gt;=0.1,L1803&lt;=15),L1803,0)</f>
        <v>0</v>
      </c>
      <c r="Q1803" s="159">
        <f>IFERROR(VLOOKUP(N1803,'P1 Intra-Europees'!$A$15:$H$25,3,0),0)*P1803</f>
        <v>0</v>
      </c>
      <c r="R1803" s="160">
        <f t="shared" ref="R1803:R1866" si="789">(IF(AND(L1803&gt;=15.1,L1803&lt;=25),L1803,0))</f>
        <v>0</v>
      </c>
      <c r="S1803" s="159">
        <f>IFERROR(VLOOKUP(N1803,'P1 Intra-Europees'!$A$15:$H$25,4,0),0)*R1803</f>
        <v>0</v>
      </c>
      <c r="T1803" s="160">
        <f t="shared" ref="T1803:T1866" si="790">IF(AND(L1803&gt;=25.1,L1803&lt;=35),L1803,0)</f>
        <v>0</v>
      </c>
      <c r="U1803" s="159">
        <f>IFERROR(VLOOKUP(N1803,'P1 Intra-Europees'!$A$15:$H$25,5,0),0)*T1803</f>
        <v>0</v>
      </c>
      <c r="V1803" s="160">
        <f t="shared" ref="V1803:V1866" si="791">IF(AND(L1803&gt;=35.1,L1803&lt;=45),L1803,0)</f>
        <v>0</v>
      </c>
      <c r="W1803" s="159">
        <f>IFERROR(VLOOKUP(N1803,'P1 Intra-Europees'!$A$15:$H$25,6,0),0)*V1803</f>
        <v>0</v>
      </c>
      <c r="X1803" s="160">
        <f t="shared" ref="X1803:X1866" si="792">IF(AND(L1803&gt;=45.1,L1803&lt;=150),L1803,0)</f>
        <v>0</v>
      </c>
      <c r="Y1803" s="159">
        <f>IFERROR(VLOOKUP(N1803,'P1 Intra-Europees'!$A$15:$H$25,7,0),0)*X1803</f>
        <v>0</v>
      </c>
      <c r="Z1803" s="161">
        <f t="shared" ref="Z1803:Z1866" si="793">IF(L1803&gt;=0.1,G1803,0)</f>
        <v>0</v>
      </c>
      <c r="AA1803" s="162">
        <f>IFERROR(VLOOKUP(N1803,'P1 Intra-Europees'!$A$15:$H$25,8,0),0)*Z1803</f>
        <v>0</v>
      </c>
      <c r="AB1803" s="163">
        <f t="shared" ref="AB1803:AB1866" si="794">IF(AC1803=$AC$8,0.95,1)*AD1803</f>
        <v>0</v>
      </c>
      <c r="AC1803" s="157" t="str">
        <f>VLOOKUP(B1803,'P2 Origin'!$C$21:$O$176,13,0)</f>
        <v>USD</v>
      </c>
      <c r="AD1803" s="164">
        <f t="shared" ref="AD1803:AD1866" si="795">SUM(AE1803,AG1803,AI1803,AK1803,AS1803,AT1803,AM1803,AO1803,AQ1803)</f>
        <v>0</v>
      </c>
      <c r="AE1803" s="165">
        <f>IF(AU1803&gt;0.1,VLOOKUP(B1803,'P2 Origin'!$C$21:$M$176,3,0)*H1803,0)</f>
        <v>0</v>
      </c>
      <c r="AF1803" s="166">
        <f t="shared" ref="AF1803:AF1866" si="796">IF(AND(AU1803&gt;=0.1,AU1803&lt;=5.99),AU1803,0)</f>
        <v>0</v>
      </c>
      <c r="AG1803" s="165">
        <f>(VLOOKUP(B1803,'P2 Origin'!$C$21:$M$176,4,0))*AF1803</f>
        <v>0</v>
      </c>
      <c r="AH1803" s="166">
        <f t="shared" ref="AH1803:AH1866" si="797">IF(AND(AU1803&gt;=6,AU1803&lt;=15.99),$AU1803,0)</f>
        <v>0</v>
      </c>
      <c r="AI1803" s="165">
        <f>(VLOOKUP(B1803,'P2 Origin'!$C$21:$M$176,5,0))*AH1803</f>
        <v>0</v>
      </c>
      <c r="AJ1803" s="166">
        <f t="shared" si="783"/>
        <v>16</v>
      </c>
      <c r="AK1803" s="165">
        <f>(VLOOKUP(B1803,'P2 Origin'!$C$21:$M$176,6,0))*AJ1803</f>
        <v>0</v>
      </c>
      <c r="AL1803" s="166">
        <f t="shared" ref="AL1803:AL1866" si="798">IF(AND($AU1803&gt;=26,$AU1803&lt;=35.99),$AU1803,0)</f>
        <v>0</v>
      </c>
      <c r="AM1803" s="165">
        <f>(VLOOKUP($B1803,'P2 Origin'!$C$21:$M$176,7,0))*AL1803</f>
        <v>0</v>
      </c>
      <c r="AN1803" s="166">
        <f t="shared" ref="AN1803:AN1866" si="799">IF(AND($AU1803&gt;=36,$AU1803&lt;=45.99),$AU1803,0)</f>
        <v>0</v>
      </c>
      <c r="AO1803" s="165">
        <f>(VLOOKUP($B1803,'P2 Origin'!$C$21:$M$176,8,0))*AN1803</f>
        <v>0</v>
      </c>
      <c r="AP1803" s="166">
        <f t="shared" ref="AP1803:AP1866" si="800">IF(AND($AU1803&gt;=46,$AU1803&lt;=100),$AU1803,0)</f>
        <v>0</v>
      </c>
      <c r="AQ1803" s="165">
        <f>(VLOOKUP($B1803,'P2 Origin'!$C$21:$M$176,9,0))*AP1803</f>
        <v>0</v>
      </c>
      <c r="AR1803" s="155">
        <f t="shared" si="785"/>
        <v>1</v>
      </c>
      <c r="AS1803" s="164">
        <f>(VLOOKUP(B1803,'P2 Origin'!$C$21:$M$176,10,0))*K1803</f>
        <v>0</v>
      </c>
      <c r="AT1803" s="164">
        <f>(VLOOKUP(B1803,'P2 Origin'!$C$21:$M$176,11,0))*J1803</f>
        <v>0</v>
      </c>
      <c r="AU1803" s="167">
        <v>16</v>
      </c>
      <c r="AV1803" s="168">
        <v>16</v>
      </c>
      <c r="AW1803" s="169">
        <v>0</v>
      </c>
      <c r="AX1803" s="170">
        <f>IF(AU1803&gt;=0.1,'P3 Bureaumarge zee- en luchtvr.'!$D$12,0)</f>
        <v>0</v>
      </c>
      <c r="AY1803" s="163">
        <f t="shared" ref="AY1803:AY1866" si="801">IF(AZ1803=$AC$8,0.95,1)*BA1803</f>
        <v>0</v>
      </c>
      <c r="AZ1803" s="157" t="str">
        <f>VLOOKUP(D1803,'P4 Destination'!$C$21:$O$176,13,0)</f>
        <v>USD</v>
      </c>
      <c r="BA1803" s="164">
        <f t="shared" ref="BA1803:BA1866" si="802">SUM(BB1803,BD1803,BF1803,BN1803,BP1803,BQ1803,BH1803,BJ1803,BL1803)</f>
        <v>0</v>
      </c>
      <c r="BB1803" s="171">
        <f>IF(AU1803&gt;0.1,(VLOOKUP(D1803,'P4 Destination'!$C$21:$M$176,3,0))*I1803,0)</f>
        <v>0</v>
      </c>
      <c r="BC1803" s="172">
        <f t="shared" ref="BC1803:BC1866" si="803">IF(AND($AU1803&gt;=0.1,$AU1803&lt;=5),$AU1803,0)</f>
        <v>0</v>
      </c>
      <c r="BD1803" s="171">
        <f>(VLOOKUP($D1803,'P4 Destination'!$C$21:$M$176,4,0))*BC1803</f>
        <v>0</v>
      </c>
      <c r="BE1803" s="172">
        <f t="shared" ref="BE1803:BE1866" si="804">IF(AND($AU1803&gt;=6,$AU1803&lt;=15.99),$AU1803,0)</f>
        <v>0</v>
      </c>
      <c r="BF1803" s="171">
        <f>(VLOOKUP($D1803,'P4 Destination'!$C$21:$M$176,5,0))*BE1803</f>
        <v>0</v>
      </c>
      <c r="BG1803" s="172">
        <f t="shared" ref="BG1803:BG1866" si="805">IF(AND($AU1803&gt;=16,$AU1803&lt;=25.99),$AU1803,0)</f>
        <v>16</v>
      </c>
      <c r="BH1803" s="171">
        <f>(VLOOKUP($D1803,'P4 Destination'!$C$21:$M$176,6,0))*BG1803</f>
        <v>0</v>
      </c>
      <c r="BI1803" s="172">
        <f t="shared" ref="BI1803:BI1866" si="806">IF(AND($AU1803&gt;=26,$AU1803&lt;=35.99),$AU1803,0)</f>
        <v>0</v>
      </c>
      <c r="BJ1803" s="171">
        <f>(VLOOKUP($D1803,'P4 Destination'!$C$21:$M$176,7,0))*BI1803</f>
        <v>0</v>
      </c>
      <c r="BK1803" s="172">
        <f t="shared" ref="BK1803:BK1866" si="807">IF(AND($AU1803&gt;=36,$AU1803&lt;=45.99),$AU1803,0)</f>
        <v>0</v>
      </c>
      <c r="BL1803" s="171">
        <f>(VLOOKUP($D1803,'P4 Destination'!$C$21:$M$176,8,0))*BK1803</f>
        <v>0</v>
      </c>
      <c r="BM1803" s="172">
        <f t="shared" ref="BM1803:BM1866" si="808">IF(AND($AU1803&gt;=46,$AU1803&lt;=100),$AU1803,0)</f>
        <v>0</v>
      </c>
      <c r="BN1803" s="171">
        <f>(VLOOKUP($D1803,'P4 Destination'!$C$21:$M$176,9,0))*BM1803</f>
        <v>0</v>
      </c>
      <c r="BO1803" s="154">
        <f t="shared" si="786"/>
        <v>1</v>
      </c>
      <c r="BP1803" s="171">
        <f>(VLOOKUP(D1803,'P4 Destination'!$C$21:$M$176,10,0))*K1803</f>
        <v>0</v>
      </c>
      <c r="BQ1803" s="171">
        <f>(VLOOKUP(D1803,'P4 Destination'!$C$21:$M$176,11,0))*J1803</f>
        <v>0</v>
      </c>
      <c r="BR1803" s="173">
        <f t="shared" ref="BR1803:BR1866" si="809">SUM(BS1803:BU1803)</f>
        <v>0</v>
      </c>
      <c r="BS1803" s="173">
        <f>(AV1803*2500)*'P6 Verzekering'!$E$11</f>
        <v>0</v>
      </c>
      <c r="BT1803" s="173">
        <f>(AW1803*2500)*'P6 Verzekering'!$E$12</f>
        <v>0</v>
      </c>
      <c r="BU1803" s="173">
        <f>(L1803*2500)*'P6 Verzekering'!$E$13</f>
        <v>0</v>
      </c>
      <c r="BV1803" s="173">
        <f t="shared" ref="BV1803:BV1866" si="810">SUM(O1803,AB1803,AX1803,AY1803,BR1803)</f>
        <v>0</v>
      </c>
      <c r="BW1803"/>
      <c r="BX1803"/>
    </row>
    <row r="1804" spans="1:76">
      <c r="A1804" s="152" t="s">
        <v>3072</v>
      </c>
      <c r="B1804" s="152" t="s">
        <v>320</v>
      </c>
      <c r="C1804" s="152" t="s">
        <v>319</v>
      </c>
      <c r="D1804" s="152" t="s">
        <v>281</v>
      </c>
      <c r="E1804" s="152" t="s">
        <v>538</v>
      </c>
      <c r="F1804" s="153">
        <f t="shared" si="784"/>
        <v>1</v>
      </c>
      <c r="G1804" s="154">
        <v>1</v>
      </c>
      <c r="H1804" s="154">
        <f>IFERROR(VLOOKUP(B1804,'P2 Origin'!$C$21:$Q$176,15,FALSE),0)</f>
        <v>0</v>
      </c>
      <c r="I1804" s="154">
        <f>IFERROR(VLOOKUP(D1804,'P4 Destination'!$C$21:$Q$176,15,FALSE),0)</f>
        <v>0</v>
      </c>
      <c r="J1804" s="155">
        <v>1</v>
      </c>
      <c r="K1804" s="155"/>
      <c r="L1804" s="156">
        <v>0</v>
      </c>
      <c r="M1804" s="155">
        <v>0</v>
      </c>
      <c r="N1804" s="155">
        <v>0</v>
      </c>
      <c r="O1804" s="157">
        <f t="shared" si="787"/>
        <v>0</v>
      </c>
      <c r="P1804" s="158">
        <f t="shared" si="788"/>
        <v>0</v>
      </c>
      <c r="Q1804" s="159">
        <f>IFERROR(VLOOKUP(N1804,'P1 Intra-Europees'!$A$15:$H$25,3,0),0)*P1804</f>
        <v>0</v>
      </c>
      <c r="R1804" s="160">
        <f t="shared" si="789"/>
        <v>0</v>
      </c>
      <c r="S1804" s="159">
        <f>IFERROR(VLOOKUP(N1804,'P1 Intra-Europees'!$A$15:$H$25,4,0),0)*R1804</f>
        <v>0</v>
      </c>
      <c r="T1804" s="160">
        <f t="shared" si="790"/>
        <v>0</v>
      </c>
      <c r="U1804" s="159">
        <f>IFERROR(VLOOKUP(N1804,'P1 Intra-Europees'!$A$15:$H$25,5,0),0)*T1804</f>
        <v>0</v>
      </c>
      <c r="V1804" s="160">
        <f t="shared" si="791"/>
        <v>0</v>
      </c>
      <c r="W1804" s="159">
        <f>IFERROR(VLOOKUP(N1804,'P1 Intra-Europees'!$A$15:$H$25,6,0),0)*V1804</f>
        <v>0</v>
      </c>
      <c r="X1804" s="160">
        <f t="shared" si="792"/>
        <v>0</v>
      </c>
      <c r="Y1804" s="159">
        <f>IFERROR(VLOOKUP(N1804,'P1 Intra-Europees'!$A$15:$H$25,7,0),0)*X1804</f>
        <v>0</v>
      </c>
      <c r="Z1804" s="161">
        <f t="shared" si="793"/>
        <v>0</v>
      </c>
      <c r="AA1804" s="162">
        <f>IFERROR(VLOOKUP(N1804,'P1 Intra-Europees'!$A$15:$H$25,8,0),0)*Z1804</f>
        <v>0</v>
      </c>
      <c r="AB1804" s="163">
        <f t="shared" si="794"/>
        <v>0</v>
      </c>
      <c r="AC1804" s="157" t="str">
        <f>VLOOKUP(B1804,'P2 Origin'!$C$21:$O$176,13,0)</f>
        <v>USD</v>
      </c>
      <c r="AD1804" s="164">
        <f t="shared" si="795"/>
        <v>0</v>
      </c>
      <c r="AE1804" s="165">
        <f>IF(AU1804&gt;0.1,VLOOKUP(B1804,'P2 Origin'!$C$21:$M$176,3,0)*H1804,0)</f>
        <v>0</v>
      </c>
      <c r="AF1804" s="166">
        <f t="shared" si="796"/>
        <v>1</v>
      </c>
      <c r="AG1804" s="165">
        <f>(VLOOKUP(B1804,'P2 Origin'!$C$21:$M$176,4,0))*AF1804</f>
        <v>0</v>
      </c>
      <c r="AH1804" s="166">
        <f t="shared" si="797"/>
        <v>0</v>
      </c>
      <c r="AI1804" s="165">
        <f>(VLOOKUP(B1804,'P2 Origin'!$C$21:$M$176,5,0))*AH1804</f>
        <v>0</v>
      </c>
      <c r="AJ1804" s="166">
        <f t="shared" si="783"/>
        <v>0</v>
      </c>
      <c r="AK1804" s="165">
        <f>(VLOOKUP(B1804,'P2 Origin'!$C$21:$M$176,6,0))*AJ1804</f>
        <v>0</v>
      </c>
      <c r="AL1804" s="166">
        <f t="shared" si="798"/>
        <v>0</v>
      </c>
      <c r="AM1804" s="165">
        <f>(VLOOKUP($B1804,'P2 Origin'!$C$21:$M$176,7,0))*AL1804</f>
        <v>0</v>
      </c>
      <c r="AN1804" s="166">
        <f t="shared" si="799"/>
        <v>0</v>
      </c>
      <c r="AO1804" s="165">
        <f>(VLOOKUP($B1804,'P2 Origin'!$C$21:$M$176,8,0))*AN1804</f>
        <v>0</v>
      </c>
      <c r="AP1804" s="166">
        <f t="shared" si="800"/>
        <v>0</v>
      </c>
      <c r="AQ1804" s="165">
        <f>(VLOOKUP($B1804,'P2 Origin'!$C$21:$M$176,9,0))*AP1804</f>
        <v>0</v>
      </c>
      <c r="AR1804" s="155">
        <f t="shared" si="785"/>
        <v>1</v>
      </c>
      <c r="AS1804" s="164">
        <f>(VLOOKUP(B1804,'P2 Origin'!$C$21:$M$176,10,0))*K1804</f>
        <v>0</v>
      </c>
      <c r="AT1804" s="164">
        <f>(VLOOKUP(B1804,'P2 Origin'!$C$21:$M$176,11,0))*J1804</f>
        <v>0</v>
      </c>
      <c r="AU1804" s="167">
        <v>1</v>
      </c>
      <c r="AV1804" s="168">
        <v>1</v>
      </c>
      <c r="AW1804" s="169">
        <v>0</v>
      </c>
      <c r="AX1804" s="170">
        <f>IF(AU1804&gt;=0.1,'P3 Bureaumarge zee- en luchtvr.'!$D$12,0)</f>
        <v>0</v>
      </c>
      <c r="AY1804" s="163">
        <f t="shared" si="801"/>
        <v>0</v>
      </c>
      <c r="AZ1804" s="157" t="str">
        <f>VLOOKUP(D1804,'P4 Destination'!$C$21:$O$176,13,0)</f>
        <v>USD</v>
      </c>
      <c r="BA1804" s="164">
        <f t="shared" si="802"/>
        <v>0</v>
      </c>
      <c r="BB1804" s="171">
        <f>IF(AU1804&gt;0.1,(VLOOKUP(D1804,'P4 Destination'!$C$21:$M$176,3,0))*I1804,0)</f>
        <v>0</v>
      </c>
      <c r="BC1804" s="172">
        <f t="shared" si="803"/>
        <v>1</v>
      </c>
      <c r="BD1804" s="171">
        <f>(VLOOKUP($D1804,'P4 Destination'!$C$21:$M$176,4,0))*BC1804</f>
        <v>0</v>
      </c>
      <c r="BE1804" s="172">
        <f t="shared" si="804"/>
        <v>0</v>
      </c>
      <c r="BF1804" s="171">
        <f>(VLOOKUP($D1804,'P4 Destination'!$C$21:$M$176,5,0))*BE1804</f>
        <v>0</v>
      </c>
      <c r="BG1804" s="172">
        <f t="shared" si="805"/>
        <v>0</v>
      </c>
      <c r="BH1804" s="171">
        <f>(VLOOKUP($D1804,'P4 Destination'!$C$21:$M$176,6,0))*BG1804</f>
        <v>0</v>
      </c>
      <c r="BI1804" s="172">
        <f t="shared" si="806"/>
        <v>0</v>
      </c>
      <c r="BJ1804" s="171">
        <f>(VLOOKUP($D1804,'P4 Destination'!$C$21:$M$176,7,0))*BI1804</f>
        <v>0</v>
      </c>
      <c r="BK1804" s="172">
        <f t="shared" si="807"/>
        <v>0</v>
      </c>
      <c r="BL1804" s="171">
        <f>(VLOOKUP($D1804,'P4 Destination'!$C$21:$M$176,8,0))*BK1804</f>
        <v>0</v>
      </c>
      <c r="BM1804" s="172">
        <f t="shared" si="808"/>
        <v>0</v>
      </c>
      <c r="BN1804" s="171">
        <f>(VLOOKUP($D1804,'P4 Destination'!$C$21:$M$176,9,0))*BM1804</f>
        <v>0</v>
      </c>
      <c r="BO1804" s="154">
        <f t="shared" si="786"/>
        <v>1</v>
      </c>
      <c r="BP1804" s="171">
        <f>(VLOOKUP(D1804,'P4 Destination'!$C$21:$M$176,10,0))*K1804</f>
        <v>0</v>
      </c>
      <c r="BQ1804" s="171">
        <f>(VLOOKUP(D1804,'P4 Destination'!$C$21:$M$176,11,0))*J1804</f>
        <v>0</v>
      </c>
      <c r="BR1804" s="173">
        <f t="shared" si="809"/>
        <v>0</v>
      </c>
      <c r="BS1804" s="173">
        <f>(AV1804*2500)*'P6 Verzekering'!$E$11</f>
        <v>0</v>
      </c>
      <c r="BT1804" s="173">
        <f>(AW1804*2500)*'P6 Verzekering'!$E$12</f>
        <v>0</v>
      </c>
      <c r="BU1804" s="173">
        <f>(L1804*2500)*'P6 Verzekering'!$E$13</f>
        <v>0</v>
      </c>
      <c r="BV1804" s="173">
        <f t="shared" si="810"/>
        <v>0</v>
      </c>
      <c r="BW1804"/>
      <c r="BX1804"/>
    </row>
    <row r="1805" spans="1:76">
      <c r="A1805" s="152" t="s">
        <v>3074</v>
      </c>
      <c r="B1805" s="152" t="s">
        <v>320</v>
      </c>
      <c r="C1805" s="152" t="s">
        <v>319</v>
      </c>
      <c r="D1805" s="152" t="s">
        <v>281</v>
      </c>
      <c r="E1805" s="152" t="s">
        <v>538</v>
      </c>
      <c r="F1805" s="153">
        <f t="shared" si="784"/>
        <v>1</v>
      </c>
      <c r="G1805" s="154">
        <v>1</v>
      </c>
      <c r="H1805" s="154">
        <f>IFERROR(VLOOKUP(B1805,'P2 Origin'!$C$21:$Q$176,15,FALSE),0)</f>
        <v>0</v>
      </c>
      <c r="I1805" s="154">
        <f>IFERROR(VLOOKUP(D1805,'P4 Destination'!$C$21:$Q$176,15,FALSE),0)</f>
        <v>0</v>
      </c>
      <c r="J1805" s="155">
        <v>1</v>
      </c>
      <c r="K1805" s="155"/>
      <c r="L1805" s="156">
        <v>0</v>
      </c>
      <c r="M1805" s="155">
        <v>0</v>
      </c>
      <c r="N1805" s="155">
        <v>0</v>
      </c>
      <c r="O1805" s="157">
        <f t="shared" si="787"/>
        <v>0</v>
      </c>
      <c r="P1805" s="158">
        <f t="shared" si="788"/>
        <v>0</v>
      </c>
      <c r="Q1805" s="159">
        <f>IFERROR(VLOOKUP(N1805,'P1 Intra-Europees'!$A$15:$H$25,3,0),0)*P1805</f>
        <v>0</v>
      </c>
      <c r="R1805" s="160">
        <f t="shared" si="789"/>
        <v>0</v>
      </c>
      <c r="S1805" s="159">
        <f>IFERROR(VLOOKUP(N1805,'P1 Intra-Europees'!$A$15:$H$25,4,0),0)*R1805</f>
        <v>0</v>
      </c>
      <c r="T1805" s="160">
        <f t="shared" si="790"/>
        <v>0</v>
      </c>
      <c r="U1805" s="159">
        <f>IFERROR(VLOOKUP(N1805,'P1 Intra-Europees'!$A$15:$H$25,5,0),0)*T1805</f>
        <v>0</v>
      </c>
      <c r="V1805" s="160">
        <f t="shared" si="791"/>
        <v>0</v>
      </c>
      <c r="W1805" s="159">
        <f>IFERROR(VLOOKUP(N1805,'P1 Intra-Europees'!$A$15:$H$25,6,0),0)*V1805</f>
        <v>0</v>
      </c>
      <c r="X1805" s="160">
        <f t="shared" si="792"/>
        <v>0</v>
      </c>
      <c r="Y1805" s="159">
        <f>IFERROR(VLOOKUP(N1805,'P1 Intra-Europees'!$A$15:$H$25,7,0),0)*X1805</f>
        <v>0</v>
      </c>
      <c r="Z1805" s="161">
        <f t="shared" si="793"/>
        <v>0</v>
      </c>
      <c r="AA1805" s="162">
        <f>IFERROR(VLOOKUP(N1805,'P1 Intra-Europees'!$A$15:$H$25,8,0),0)*Z1805</f>
        <v>0</v>
      </c>
      <c r="AB1805" s="163">
        <f t="shared" si="794"/>
        <v>0</v>
      </c>
      <c r="AC1805" s="157" t="str">
        <f>VLOOKUP(B1805,'P2 Origin'!$C$21:$O$176,13,0)</f>
        <v>USD</v>
      </c>
      <c r="AD1805" s="164">
        <f t="shared" si="795"/>
        <v>0</v>
      </c>
      <c r="AE1805" s="165">
        <f>IF(AU1805&gt;0.1,VLOOKUP(B1805,'P2 Origin'!$C$21:$M$176,3,0)*H1805,0)</f>
        <v>0</v>
      </c>
      <c r="AF1805" s="166">
        <f t="shared" si="796"/>
        <v>1</v>
      </c>
      <c r="AG1805" s="165">
        <f>(VLOOKUP(B1805,'P2 Origin'!$C$21:$M$176,4,0))*AF1805</f>
        <v>0</v>
      </c>
      <c r="AH1805" s="166">
        <f t="shared" si="797"/>
        <v>0</v>
      </c>
      <c r="AI1805" s="165">
        <f>(VLOOKUP(B1805,'P2 Origin'!$C$21:$M$176,5,0))*AH1805</f>
        <v>0</v>
      </c>
      <c r="AJ1805" s="166">
        <f t="shared" si="783"/>
        <v>0</v>
      </c>
      <c r="AK1805" s="165">
        <f>(VLOOKUP(B1805,'P2 Origin'!$C$21:$M$176,6,0))*AJ1805</f>
        <v>0</v>
      </c>
      <c r="AL1805" s="166">
        <f t="shared" si="798"/>
        <v>0</v>
      </c>
      <c r="AM1805" s="165">
        <f>(VLOOKUP($B1805,'P2 Origin'!$C$21:$M$176,7,0))*AL1805</f>
        <v>0</v>
      </c>
      <c r="AN1805" s="166">
        <f t="shared" si="799"/>
        <v>0</v>
      </c>
      <c r="AO1805" s="165">
        <f>(VLOOKUP($B1805,'P2 Origin'!$C$21:$M$176,8,0))*AN1805</f>
        <v>0</v>
      </c>
      <c r="AP1805" s="166">
        <f t="shared" si="800"/>
        <v>0</v>
      </c>
      <c r="AQ1805" s="165">
        <f>(VLOOKUP($B1805,'P2 Origin'!$C$21:$M$176,9,0))*AP1805</f>
        <v>0</v>
      </c>
      <c r="AR1805" s="155">
        <f t="shared" si="785"/>
        <v>1</v>
      </c>
      <c r="AS1805" s="164">
        <f>(VLOOKUP(B1805,'P2 Origin'!$C$21:$M$176,10,0))*K1805</f>
        <v>0</v>
      </c>
      <c r="AT1805" s="164">
        <f>(VLOOKUP(B1805,'P2 Origin'!$C$21:$M$176,11,0))*J1805</f>
        <v>0</v>
      </c>
      <c r="AU1805" s="167">
        <v>1</v>
      </c>
      <c r="AV1805" s="168">
        <v>1</v>
      </c>
      <c r="AW1805" s="169">
        <v>0</v>
      </c>
      <c r="AX1805" s="170">
        <f>IF(AU1805&gt;=0.1,'P3 Bureaumarge zee- en luchtvr.'!$D$12,0)</f>
        <v>0</v>
      </c>
      <c r="AY1805" s="163">
        <f t="shared" si="801"/>
        <v>0</v>
      </c>
      <c r="AZ1805" s="157" t="str">
        <f>VLOOKUP(D1805,'P4 Destination'!$C$21:$O$176,13,0)</f>
        <v>USD</v>
      </c>
      <c r="BA1805" s="164">
        <f t="shared" si="802"/>
        <v>0</v>
      </c>
      <c r="BB1805" s="171">
        <f>IF(AU1805&gt;0.1,(VLOOKUP(D1805,'P4 Destination'!$C$21:$M$176,3,0))*I1805,0)</f>
        <v>0</v>
      </c>
      <c r="BC1805" s="172">
        <f t="shared" si="803"/>
        <v>1</v>
      </c>
      <c r="BD1805" s="171">
        <f>(VLOOKUP($D1805,'P4 Destination'!$C$21:$M$176,4,0))*BC1805</f>
        <v>0</v>
      </c>
      <c r="BE1805" s="172">
        <f t="shared" si="804"/>
        <v>0</v>
      </c>
      <c r="BF1805" s="171">
        <f>(VLOOKUP($D1805,'P4 Destination'!$C$21:$M$176,5,0))*BE1805</f>
        <v>0</v>
      </c>
      <c r="BG1805" s="172">
        <f t="shared" si="805"/>
        <v>0</v>
      </c>
      <c r="BH1805" s="171">
        <f>(VLOOKUP($D1805,'P4 Destination'!$C$21:$M$176,6,0))*BG1805</f>
        <v>0</v>
      </c>
      <c r="BI1805" s="172">
        <f t="shared" si="806"/>
        <v>0</v>
      </c>
      <c r="BJ1805" s="171">
        <f>(VLOOKUP($D1805,'P4 Destination'!$C$21:$M$176,7,0))*BI1805</f>
        <v>0</v>
      </c>
      <c r="BK1805" s="172">
        <f t="shared" si="807"/>
        <v>0</v>
      </c>
      <c r="BL1805" s="171">
        <f>(VLOOKUP($D1805,'P4 Destination'!$C$21:$M$176,8,0))*BK1805</f>
        <v>0</v>
      </c>
      <c r="BM1805" s="172">
        <f t="shared" si="808"/>
        <v>0</v>
      </c>
      <c r="BN1805" s="171">
        <f>(VLOOKUP($D1805,'P4 Destination'!$C$21:$M$176,9,0))*BM1805</f>
        <v>0</v>
      </c>
      <c r="BO1805" s="154">
        <f t="shared" si="786"/>
        <v>1</v>
      </c>
      <c r="BP1805" s="171">
        <f>(VLOOKUP(D1805,'P4 Destination'!$C$21:$M$176,10,0))*K1805</f>
        <v>0</v>
      </c>
      <c r="BQ1805" s="171">
        <f>(VLOOKUP(D1805,'P4 Destination'!$C$21:$M$176,11,0))*J1805</f>
        <v>0</v>
      </c>
      <c r="BR1805" s="173">
        <f t="shared" si="809"/>
        <v>0</v>
      </c>
      <c r="BS1805" s="173">
        <f>(AV1805*2500)*'P6 Verzekering'!$E$11</f>
        <v>0</v>
      </c>
      <c r="BT1805" s="173">
        <f>(AW1805*2500)*'P6 Verzekering'!$E$12</f>
        <v>0</v>
      </c>
      <c r="BU1805" s="173">
        <f>(L1805*2500)*'P6 Verzekering'!$E$13</f>
        <v>0</v>
      </c>
      <c r="BV1805" s="173">
        <f t="shared" si="810"/>
        <v>0</v>
      </c>
      <c r="BW1805"/>
      <c r="BX1805"/>
    </row>
    <row r="1806" spans="1:76" ht="14.45" customHeight="1">
      <c r="A1806" s="152" t="s">
        <v>3075</v>
      </c>
      <c r="B1806" s="152" t="s">
        <v>320</v>
      </c>
      <c r="C1806" s="152" t="s">
        <v>319</v>
      </c>
      <c r="D1806" s="152" t="s">
        <v>281</v>
      </c>
      <c r="E1806" s="152" t="s">
        <v>538</v>
      </c>
      <c r="F1806" s="153">
        <f t="shared" si="784"/>
        <v>14</v>
      </c>
      <c r="G1806" s="154">
        <v>1</v>
      </c>
      <c r="H1806" s="154">
        <f>IFERROR(VLOOKUP(B1806,'P2 Origin'!$C$21:$Q$176,15,FALSE),0)</f>
        <v>0</v>
      </c>
      <c r="I1806" s="154">
        <f>IFERROR(VLOOKUP(D1806,'P4 Destination'!$C$21:$Q$176,15,FALSE),0)</f>
        <v>0</v>
      </c>
      <c r="J1806" s="155">
        <v>1</v>
      </c>
      <c r="K1806" s="155"/>
      <c r="L1806" s="156">
        <v>0</v>
      </c>
      <c r="M1806" s="155">
        <v>0</v>
      </c>
      <c r="N1806" s="155">
        <v>0</v>
      </c>
      <c r="O1806" s="157">
        <f t="shared" si="787"/>
        <v>0</v>
      </c>
      <c r="P1806" s="158">
        <f t="shared" si="788"/>
        <v>0</v>
      </c>
      <c r="Q1806" s="159">
        <f>IFERROR(VLOOKUP(N1806,'P1 Intra-Europees'!$A$15:$H$25,3,0),0)*P1806</f>
        <v>0</v>
      </c>
      <c r="R1806" s="160">
        <f t="shared" si="789"/>
        <v>0</v>
      </c>
      <c r="S1806" s="159">
        <f>IFERROR(VLOOKUP(N1806,'P1 Intra-Europees'!$A$15:$H$25,4,0),0)*R1806</f>
        <v>0</v>
      </c>
      <c r="T1806" s="160">
        <f t="shared" si="790"/>
        <v>0</v>
      </c>
      <c r="U1806" s="159">
        <f>IFERROR(VLOOKUP(N1806,'P1 Intra-Europees'!$A$15:$H$25,5,0),0)*T1806</f>
        <v>0</v>
      </c>
      <c r="V1806" s="160">
        <f t="shared" si="791"/>
        <v>0</v>
      </c>
      <c r="W1806" s="159">
        <f>IFERROR(VLOOKUP(N1806,'P1 Intra-Europees'!$A$15:$H$25,6,0),0)*V1806</f>
        <v>0</v>
      </c>
      <c r="X1806" s="160">
        <f t="shared" si="792"/>
        <v>0</v>
      </c>
      <c r="Y1806" s="159">
        <f>IFERROR(VLOOKUP(N1806,'P1 Intra-Europees'!$A$15:$H$25,7,0),0)*X1806</f>
        <v>0</v>
      </c>
      <c r="Z1806" s="161">
        <f t="shared" si="793"/>
        <v>0</v>
      </c>
      <c r="AA1806" s="162">
        <f>IFERROR(VLOOKUP(N1806,'P1 Intra-Europees'!$A$15:$H$25,8,0),0)*Z1806</f>
        <v>0</v>
      </c>
      <c r="AB1806" s="163">
        <f t="shared" si="794"/>
        <v>0</v>
      </c>
      <c r="AC1806" s="157" t="str">
        <f>VLOOKUP(B1806,'P2 Origin'!$C$21:$O$176,13,0)</f>
        <v>USD</v>
      </c>
      <c r="AD1806" s="164">
        <f t="shared" si="795"/>
        <v>0</v>
      </c>
      <c r="AE1806" s="165">
        <f>IF(AU1806&gt;0.1,VLOOKUP(B1806,'P2 Origin'!$C$21:$M$176,3,0)*H1806,0)</f>
        <v>0</v>
      </c>
      <c r="AF1806" s="166">
        <f t="shared" si="796"/>
        <v>0</v>
      </c>
      <c r="AG1806" s="165">
        <f>(VLOOKUP(B1806,'P2 Origin'!$C$21:$M$176,4,0))*AF1806</f>
        <v>0</v>
      </c>
      <c r="AH1806" s="166">
        <f t="shared" si="797"/>
        <v>14</v>
      </c>
      <c r="AI1806" s="165">
        <f>(VLOOKUP(B1806,'P2 Origin'!$C$21:$M$176,5,0))*AH1806</f>
        <v>0</v>
      </c>
      <c r="AJ1806" s="166">
        <f t="shared" si="783"/>
        <v>0</v>
      </c>
      <c r="AK1806" s="165">
        <f>(VLOOKUP(B1806,'P2 Origin'!$C$21:$M$176,6,0))*AJ1806</f>
        <v>0</v>
      </c>
      <c r="AL1806" s="166">
        <f t="shared" si="798"/>
        <v>0</v>
      </c>
      <c r="AM1806" s="165">
        <f>(VLOOKUP($B1806,'P2 Origin'!$C$21:$M$176,7,0))*AL1806</f>
        <v>0</v>
      </c>
      <c r="AN1806" s="166">
        <f t="shared" si="799"/>
        <v>0</v>
      </c>
      <c r="AO1806" s="165">
        <f>(VLOOKUP($B1806,'P2 Origin'!$C$21:$M$176,8,0))*AN1806</f>
        <v>0</v>
      </c>
      <c r="AP1806" s="166">
        <f t="shared" si="800"/>
        <v>0</v>
      </c>
      <c r="AQ1806" s="165">
        <f>(VLOOKUP($B1806,'P2 Origin'!$C$21:$M$176,9,0))*AP1806</f>
        <v>0</v>
      </c>
      <c r="AR1806" s="155">
        <f t="shared" si="785"/>
        <v>1</v>
      </c>
      <c r="AS1806" s="164">
        <f>(VLOOKUP(B1806,'P2 Origin'!$C$21:$M$176,10,0))*K1806</f>
        <v>0</v>
      </c>
      <c r="AT1806" s="164">
        <f>(VLOOKUP(B1806,'P2 Origin'!$C$21:$M$176,11,0))*J1806</f>
        <v>0</v>
      </c>
      <c r="AU1806" s="167">
        <v>14</v>
      </c>
      <c r="AV1806" s="168">
        <v>14</v>
      </c>
      <c r="AW1806" s="169">
        <v>0</v>
      </c>
      <c r="AX1806" s="170">
        <f>IF(AU1806&gt;=0.1,'P3 Bureaumarge zee- en luchtvr.'!$D$12,0)</f>
        <v>0</v>
      </c>
      <c r="AY1806" s="163">
        <f t="shared" si="801"/>
        <v>0</v>
      </c>
      <c r="AZ1806" s="157" t="str">
        <f>VLOOKUP(D1806,'P4 Destination'!$C$21:$O$176,13,0)</f>
        <v>USD</v>
      </c>
      <c r="BA1806" s="164">
        <f t="shared" si="802"/>
        <v>0</v>
      </c>
      <c r="BB1806" s="171">
        <f>IF(AU1806&gt;0.1,(VLOOKUP(D1806,'P4 Destination'!$C$21:$M$176,3,0))*I1806,0)</f>
        <v>0</v>
      </c>
      <c r="BC1806" s="172">
        <f t="shared" si="803"/>
        <v>0</v>
      </c>
      <c r="BD1806" s="171">
        <f>(VLOOKUP($D1806,'P4 Destination'!$C$21:$M$176,4,0))*BC1806</f>
        <v>0</v>
      </c>
      <c r="BE1806" s="172">
        <f t="shared" si="804"/>
        <v>14</v>
      </c>
      <c r="BF1806" s="171">
        <f>(VLOOKUP($D1806,'P4 Destination'!$C$21:$M$176,5,0))*BE1806</f>
        <v>0</v>
      </c>
      <c r="BG1806" s="172">
        <f t="shared" si="805"/>
        <v>0</v>
      </c>
      <c r="BH1806" s="171">
        <f>(VLOOKUP($D1806,'P4 Destination'!$C$21:$M$176,6,0))*BG1806</f>
        <v>0</v>
      </c>
      <c r="BI1806" s="172">
        <f t="shared" si="806"/>
        <v>0</v>
      </c>
      <c r="BJ1806" s="171">
        <f>(VLOOKUP($D1806,'P4 Destination'!$C$21:$M$176,7,0))*BI1806</f>
        <v>0</v>
      </c>
      <c r="BK1806" s="172">
        <f t="shared" si="807"/>
        <v>0</v>
      </c>
      <c r="BL1806" s="171">
        <f>(VLOOKUP($D1806,'P4 Destination'!$C$21:$M$176,8,0))*BK1806</f>
        <v>0</v>
      </c>
      <c r="BM1806" s="172">
        <f t="shared" si="808"/>
        <v>0</v>
      </c>
      <c r="BN1806" s="171">
        <f>(VLOOKUP($D1806,'P4 Destination'!$C$21:$M$176,9,0))*BM1806</f>
        <v>0</v>
      </c>
      <c r="BO1806" s="154">
        <f t="shared" si="786"/>
        <v>1</v>
      </c>
      <c r="BP1806" s="171">
        <f>(VLOOKUP(D1806,'P4 Destination'!$C$21:$M$176,10,0))*K1806</f>
        <v>0</v>
      </c>
      <c r="BQ1806" s="171">
        <f>(VLOOKUP(D1806,'P4 Destination'!$C$21:$M$176,11,0))*J1806</f>
        <v>0</v>
      </c>
      <c r="BR1806" s="173">
        <f t="shared" si="809"/>
        <v>0</v>
      </c>
      <c r="BS1806" s="173">
        <f>(AV1806*2500)*'P6 Verzekering'!$E$11</f>
        <v>0</v>
      </c>
      <c r="BT1806" s="173">
        <f>(AW1806*2500)*'P6 Verzekering'!$E$12</f>
        <v>0</v>
      </c>
      <c r="BU1806" s="173">
        <f>(L1806*2500)*'P6 Verzekering'!$E$13</f>
        <v>0</v>
      </c>
      <c r="BV1806" s="173">
        <f t="shared" si="810"/>
        <v>0</v>
      </c>
      <c r="BW1806"/>
      <c r="BX1806"/>
    </row>
    <row r="1807" spans="1:76">
      <c r="A1807" s="152" t="s">
        <v>3078</v>
      </c>
      <c r="B1807" s="152" t="s">
        <v>320</v>
      </c>
      <c r="C1807" s="152" t="s">
        <v>319</v>
      </c>
      <c r="D1807" s="152" t="s">
        <v>281</v>
      </c>
      <c r="E1807" s="152" t="s">
        <v>538</v>
      </c>
      <c r="F1807" s="153">
        <f t="shared" si="784"/>
        <v>8</v>
      </c>
      <c r="G1807" s="154">
        <v>1</v>
      </c>
      <c r="H1807" s="154">
        <f>IFERROR(VLOOKUP(B1807,'P2 Origin'!$C$21:$Q$176,15,FALSE),0)</f>
        <v>0</v>
      </c>
      <c r="I1807" s="154">
        <f>IFERROR(VLOOKUP(D1807,'P4 Destination'!$C$21:$Q$176,15,FALSE),0)</f>
        <v>0</v>
      </c>
      <c r="J1807" s="155">
        <v>1</v>
      </c>
      <c r="K1807" s="155"/>
      <c r="L1807" s="156">
        <v>0</v>
      </c>
      <c r="M1807" s="155">
        <v>0</v>
      </c>
      <c r="N1807" s="155">
        <v>0</v>
      </c>
      <c r="O1807" s="157">
        <f t="shared" si="787"/>
        <v>0</v>
      </c>
      <c r="P1807" s="158">
        <f t="shared" si="788"/>
        <v>0</v>
      </c>
      <c r="Q1807" s="159">
        <f>IFERROR(VLOOKUP(N1807,'P1 Intra-Europees'!$A$15:$H$25,3,0),0)*P1807</f>
        <v>0</v>
      </c>
      <c r="R1807" s="160">
        <f t="shared" si="789"/>
        <v>0</v>
      </c>
      <c r="S1807" s="159">
        <f>IFERROR(VLOOKUP(N1807,'P1 Intra-Europees'!$A$15:$H$25,4,0),0)*R1807</f>
        <v>0</v>
      </c>
      <c r="T1807" s="160">
        <f t="shared" si="790"/>
        <v>0</v>
      </c>
      <c r="U1807" s="159">
        <f>IFERROR(VLOOKUP(N1807,'P1 Intra-Europees'!$A$15:$H$25,5,0),0)*T1807</f>
        <v>0</v>
      </c>
      <c r="V1807" s="160">
        <f t="shared" si="791"/>
        <v>0</v>
      </c>
      <c r="W1807" s="159">
        <f>IFERROR(VLOOKUP(N1807,'P1 Intra-Europees'!$A$15:$H$25,6,0),0)*V1807</f>
        <v>0</v>
      </c>
      <c r="X1807" s="160">
        <f t="shared" si="792"/>
        <v>0</v>
      </c>
      <c r="Y1807" s="159">
        <f>IFERROR(VLOOKUP(N1807,'P1 Intra-Europees'!$A$15:$H$25,7,0),0)*X1807</f>
        <v>0</v>
      </c>
      <c r="Z1807" s="161">
        <f t="shared" si="793"/>
        <v>0</v>
      </c>
      <c r="AA1807" s="162">
        <f>IFERROR(VLOOKUP(N1807,'P1 Intra-Europees'!$A$15:$H$25,8,0),0)*Z1807</f>
        <v>0</v>
      </c>
      <c r="AB1807" s="163">
        <f t="shared" si="794"/>
        <v>0</v>
      </c>
      <c r="AC1807" s="157" t="str">
        <f>VLOOKUP(B1807,'P2 Origin'!$C$21:$O$176,13,0)</f>
        <v>USD</v>
      </c>
      <c r="AD1807" s="164">
        <f t="shared" si="795"/>
        <v>0</v>
      </c>
      <c r="AE1807" s="165">
        <f>IF(AU1807&gt;0.1,VLOOKUP(B1807,'P2 Origin'!$C$21:$M$176,3,0)*H1807,0)</f>
        <v>0</v>
      </c>
      <c r="AF1807" s="166">
        <f t="shared" si="796"/>
        <v>0</v>
      </c>
      <c r="AG1807" s="165">
        <f>(VLOOKUP(B1807,'P2 Origin'!$C$21:$M$176,4,0))*AF1807</f>
        <v>0</v>
      </c>
      <c r="AH1807" s="166">
        <f t="shared" si="797"/>
        <v>8</v>
      </c>
      <c r="AI1807" s="165">
        <f>(VLOOKUP(B1807,'P2 Origin'!$C$21:$M$176,5,0))*AH1807</f>
        <v>0</v>
      </c>
      <c r="AJ1807" s="166">
        <f t="shared" ref="AJ1807:AJ1870" si="811">IF(AND(AU1807&gt;=16,AU1807&lt;=25.99),$AU1807,0)</f>
        <v>0</v>
      </c>
      <c r="AK1807" s="165">
        <f>(VLOOKUP(B1807,'P2 Origin'!$C$21:$M$176,6,0))*AJ1807</f>
        <v>0</v>
      </c>
      <c r="AL1807" s="166">
        <f t="shared" si="798"/>
        <v>0</v>
      </c>
      <c r="AM1807" s="165">
        <f>(VLOOKUP($B1807,'P2 Origin'!$C$21:$M$176,7,0))*AL1807</f>
        <v>0</v>
      </c>
      <c r="AN1807" s="166">
        <f t="shared" si="799"/>
        <v>0</v>
      </c>
      <c r="AO1807" s="165">
        <f>(VLOOKUP($B1807,'P2 Origin'!$C$21:$M$176,8,0))*AN1807</f>
        <v>0</v>
      </c>
      <c r="AP1807" s="166">
        <f t="shared" si="800"/>
        <v>0</v>
      </c>
      <c r="AQ1807" s="165">
        <f>(VLOOKUP($B1807,'P2 Origin'!$C$21:$M$176,9,0))*AP1807</f>
        <v>0</v>
      </c>
      <c r="AR1807" s="155">
        <f t="shared" si="785"/>
        <v>1</v>
      </c>
      <c r="AS1807" s="164">
        <f>(VLOOKUP(B1807,'P2 Origin'!$C$21:$M$176,10,0))*K1807</f>
        <v>0</v>
      </c>
      <c r="AT1807" s="164">
        <f>(VLOOKUP(B1807,'P2 Origin'!$C$21:$M$176,11,0))*J1807</f>
        <v>0</v>
      </c>
      <c r="AU1807" s="167">
        <v>8</v>
      </c>
      <c r="AV1807" s="168">
        <v>8</v>
      </c>
      <c r="AW1807" s="169">
        <v>0</v>
      </c>
      <c r="AX1807" s="170">
        <f>IF(AU1807&gt;=0.1,'P3 Bureaumarge zee- en luchtvr.'!$D$12,0)</f>
        <v>0</v>
      </c>
      <c r="AY1807" s="163">
        <f t="shared" si="801"/>
        <v>0</v>
      </c>
      <c r="AZ1807" s="157" t="str">
        <f>VLOOKUP(D1807,'P4 Destination'!$C$21:$O$176,13,0)</f>
        <v>USD</v>
      </c>
      <c r="BA1807" s="164">
        <f t="shared" si="802"/>
        <v>0</v>
      </c>
      <c r="BB1807" s="171">
        <f>IF(AU1807&gt;0.1,(VLOOKUP(D1807,'P4 Destination'!$C$21:$M$176,3,0))*I1807,0)</f>
        <v>0</v>
      </c>
      <c r="BC1807" s="172">
        <f t="shared" si="803"/>
        <v>0</v>
      </c>
      <c r="BD1807" s="171">
        <f>(VLOOKUP($D1807,'P4 Destination'!$C$21:$M$176,4,0))*BC1807</f>
        <v>0</v>
      </c>
      <c r="BE1807" s="172">
        <f t="shared" si="804"/>
        <v>8</v>
      </c>
      <c r="BF1807" s="171">
        <f>(VLOOKUP($D1807,'P4 Destination'!$C$21:$M$176,5,0))*BE1807</f>
        <v>0</v>
      </c>
      <c r="BG1807" s="172">
        <f t="shared" si="805"/>
        <v>0</v>
      </c>
      <c r="BH1807" s="171">
        <f>(VLOOKUP($D1807,'P4 Destination'!$C$21:$M$176,6,0))*BG1807</f>
        <v>0</v>
      </c>
      <c r="BI1807" s="172">
        <f t="shared" si="806"/>
        <v>0</v>
      </c>
      <c r="BJ1807" s="171">
        <f>(VLOOKUP($D1807,'P4 Destination'!$C$21:$M$176,7,0))*BI1807</f>
        <v>0</v>
      </c>
      <c r="BK1807" s="172">
        <f t="shared" si="807"/>
        <v>0</v>
      </c>
      <c r="BL1807" s="171">
        <f>(VLOOKUP($D1807,'P4 Destination'!$C$21:$M$176,8,0))*BK1807</f>
        <v>0</v>
      </c>
      <c r="BM1807" s="172">
        <f t="shared" si="808"/>
        <v>0</v>
      </c>
      <c r="BN1807" s="171">
        <f>(VLOOKUP($D1807,'P4 Destination'!$C$21:$M$176,9,0))*BM1807</f>
        <v>0</v>
      </c>
      <c r="BO1807" s="154">
        <f t="shared" si="786"/>
        <v>1</v>
      </c>
      <c r="BP1807" s="171">
        <f>(VLOOKUP(D1807,'P4 Destination'!$C$21:$M$176,10,0))*K1807</f>
        <v>0</v>
      </c>
      <c r="BQ1807" s="171">
        <f>(VLOOKUP(D1807,'P4 Destination'!$C$21:$M$176,11,0))*J1807</f>
        <v>0</v>
      </c>
      <c r="BR1807" s="173">
        <f t="shared" si="809"/>
        <v>0</v>
      </c>
      <c r="BS1807" s="173">
        <f>(AV1807*2500)*'P6 Verzekering'!$E$11</f>
        <v>0</v>
      </c>
      <c r="BT1807" s="173">
        <f>(AW1807*2500)*'P6 Verzekering'!$E$12</f>
        <v>0</v>
      </c>
      <c r="BU1807" s="173">
        <f>(L1807*2500)*'P6 Verzekering'!$E$13</f>
        <v>0</v>
      </c>
      <c r="BV1807" s="173">
        <f t="shared" si="810"/>
        <v>0</v>
      </c>
      <c r="BW1807"/>
      <c r="BX1807"/>
    </row>
    <row r="1808" spans="1:76">
      <c r="A1808" s="152" t="s">
        <v>3079</v>
      </c>
      <c r="B1808" s="152" t="s">
        <v>320</v>
      </c>
      <c r="C1808" s="152" t="s">
        <v>319</v>
      </c>
      <c r="D1808" s="152" t="s">
        <v>281</v>
      </c>
      <c r="E1808" s="152" t="s">
        <v>538</v>
      </c>
      <c r="F1808" s="153">
        <f t="shared" si="784"/>
        <v>15</v>
      </c>
      <c r="G1808" s="154">
        <v>1</v>
      </c>
      <c r="H1808" s="154">
        <f>IFERROR(VLOOKUP(B1808,'P2 Origin'!$C$21:$Q$176,15,FALSE),0)</f>
        <v>0</v>
      </c>
      <c r="I1808" s="154">
        <f>IFERROR(VLOOKUP(D1808,'P4 Destination'!$C$21:$Q$176,15,FALSE),0)</f>
        <v>0</v>
      </c>
      <c r="J1808" s="155">
        <v>1</v>
      </c>
      <c r="K1808" s="155"/>
      <c r="L1808" s="156">
        <v>0</v>
      </c>
      <c r="M1808" s="155">
        <v>0</v>
      </c>
      <c r="N1808" s="155">
        <v>0</v>
      </c>
      <c r="O1808" s="157">
        <f t="shared" si="787"/>
        <v>0</v>
      </c>
      <c r="P1808" s="158">
        <f t="shared" si="788"/>
        <v>0</v>
      </c>
      <c r="Q1808" s="159">
        <f>IFERROR(VLOOKUP(N1808,'P1 Intra-Europees'!$A$15:$H$25,3,0),0)*P1808</f>
        <v>0</v>
      </c>
      <c r="R1808" s="160">
        <f t="shared" si="789"/>
        <v>0</v>
      </c>
      <c r="S1808" s="159">
        <f>IFERROR(VLOOKUP(N1808,'P1 Intra-Europees'!$A$15:$H$25,4,0),0)*R1808</f>
        <v>0</v>
      </c>
      <c r="T1808" s="160">
        <f t="shared" si="790"/>
        <v>0</v>
      </c>
      <c r="U1808" s="159">
        <f>IFERROR(VLOOKUP(N1808,'P1 Intra-Europees'!$A$15:$H$25,5,0),0)*T1808</f>
        <v>0</v>
      </c>
      <c r="V1808" s="160">
        <f t="shared" si="791"/>
        <v>0</v>
      </c>
      <c r="W1808" s="159">
        <f>IFERROR(VLOOKUP(N1808,'P1 Intra-Europees'!$A$15:$H$25,6,0),0)*V1808</f>
        <v>0</v>
      </c>
      <c r="X1808" s="160">
        <f t="shared" si="792"/>
        <v>0</v>
      </c>
      <c r="Y1808" s="159">
        <f>IFERROR(VLOOKUP(N1808,'P1 Intra-Europees'!$A$15:$H$25,7,0),0)*X1808</f>
        <v>0</v>
      </c>
      <c r="Z1808" s="161">
        <f t="shared" si="793"/>
        <v>0</v>
      </c>
      <c r="AA1808" s="162">
        <f>IFERROR(VLOOKUP(N1808,'P1 Intra-Europees'!$A$15:$H$25,8,0),0)*Z1808</f>
        <v>0</v>
      </c>
      <c r="AB1808" s="163">
        <f t="shared" si="794"/>
        <v>0</v>
      </c>
      <c r="AC1808" s="157" t="str">
        <f>VLOOKUP(B1808,'P2 Origin'!$C$21:$O$176,13,0)</f>
        <v>USD</v>
      </c>
      <c r="AD1808" s="164">
        <f t="shared" si="795"/>
        <v>0</v>
      </c>
      <c r="AE1808" s="165">
        <f>IF(AU1808&gt;0.1,VLOOKUP(B1808,'P2 Origin'!$C$21:$M$176,3,0)*H1808,0)</f>
        <v>0</v>
      </c>
      <c r="AF1808" s="166">
        <f t="shared" si="796"/>
        <v>0</v>
      </c>
      <c r="AG1808" s="165">
        <f>(VLOOKUP(B1808,'P2 Origin'!$C$21:$M$176,4,0))*AF1808</f>
        <v>0</v>
      </c>
      <c r="AH1808" s="166">
        <f t="shared" si="797"/>
        <v>15</v>
      </c>
      <c r="AI1808" s="165">
        <f>(VLOOKUP(B1808,'P2 Origin'!$C$21:$M$176,5,0))*AH1808</f>
        <v>0</v>
      </c>
      <c r="AJ1808" s="166">
        <f t="shared" si="811"/>
        <v>0</v>
      </c>
      <c r="AK1808" s="165">
        <f>(VLOOKUP(B1808,'P2 Origin'!$C$21:$M$176,6,0))*AJ1808</f>
        <v>0</v>
      </c>
      <c r="AL1808" s="166">
        <f t="shared" si="798"/>
        <v>0</v>
      </c>
      <c r="AM1808" s="165">
        <f>(VLOOKUP($B1808,'P2 Origin'!$C$21:$M$176,7,0))*AL1808</f>
        <v>0</v>
      </c>
      <c r="AN1808" s="166">
        <f t="shared" si="799"/>
        <v>0</v>
      </c>
      <c r="AO1808" s="165">
        <f>(VLOOKUP($B1808,'P2 Origin'!$C$21:$M$176,8,0))*AN1808</f>
        <v>0</v>
      </c>
      <c r="AP1808" s="166">
        <f t="shared" si="800"/>
        <v>0</v>
      </c>
      <c r="AQ1808" s="165">
        <f>(VLOOKUP($B1808,'P2 Origin'!$C$21:$M$176,9,0))*AP1808</f>
        <v>0</v>
      </c>
      <c r="AR1808" s="155">
        <f t="shared" si="785"/>
        <v>1</v>
      </c>
      <c r="AS1808" s="164">
        <f>(VLOOKUP(B1808,'P2 Origin'!$C$21:$M$176,10,0))*K1808</f>
        <v>0</v>
      </c>
      <c r="AT1808" s="164">
        <f>(VLOOKUP(B1808,'P2 Origin'!$C$21:$M$176,11,0))*J1808</f>
        <v>0</v>
      </c>
      <c r="AU1808" s="167">
        <v>15</v>
      </c>
      <c r="AV1808" s="168">
        <v>15</v>
      </c>
      <c r="AW1808" s="169">
        <v>0</v>
      </c>
      <c r="AX1808" s="170">
        <f>IF(AU1808&gt;=0.1,'P3 Bureaumarge zee- en luchtvr.'!$D$12,0)</f>
        <v>0</v>
      </c>
      <c r="AY1808" s="163">
        <f t="shared" si="801"/>
        <v>0</v>
      </c>
      <c r="AZ1808" s="157" t="str">
        <f>VLOOKUP(D1808,'P4 Destination'!$C$21:$O$176,13,0)</f>
        <v>USD</v>
      </c>
      <c r="BA1808" s="164">
        <f t="shared" si="802"/>
        <v>0</v>
      </c>
      <c r="BB1808" s="171">
        <f>IF(AU1808&gt;0.1,(VLOOKUP(D1808,'P4 Destination'!$C$21:$M$176,3,0))*I1808,0)</f>
        <v>0</v>
      </c>
      <c r="BC1808" s="172">
        <f t="shared" si="803"/>
        <v>0</v>
      </c>
      <c r="BD1808" s="171">
        <f>(VLOOKUP($D1808,'P4 Destination'!$C$21:$M$176,4,0))*BC1808</f>
        <v>0</v>
      </c>
      <c r="BE1808" s="172">
        <f t="shared" si="804"/>
        <v>15</v>
      </c>
      <c r="BF1808" s="171">
        <f>(VLOOKUP($D1808,'P4 Destination'!$C$21:$M$176,5,0))*BE1808</f>
        <v>0</v>
      </c>
      <c r="BG1808" s="172">
        <f t="shared" si="805"/>
        <v>0</v>
      </c>
      <c r="BH1808" s="171">
        <f>(VLOOKUP($D1808,'P4 Destination'!$C$21:$M$176,6,0))*BG1808</f>
        <v>0</v>
      </c>
      <c r="BI1808" s="172">
        <f t="shared" si="806"/>
        <v>0</v>
      </c>
      <c r="BJ1808" s="171">
        <f>(VLOOKUP($D1808,'P4 Destination'!$C$21:$M$176,7,0))*BI1808</f>
        <v>0</v>
      </c>
      <c r="BK1808" s="172">
        <f t="shared" si="807"/>
        <v>0</v>
      </c>
      <c r="BL1808" s="171">
        <f>(VLOOKUP($D1808,'P4 Destination'!$C$21:$M$176,8,0))*BK1808</f>
        <v>0</v>
      </c>
      <c r="BM1808" s="172">
        <f t="shared" si="808"/>
        <v>0</v>
      </c>
      <c r="BN1808" s="171">
        <f>(VLOOKUP($D1808,'P4 Destination'!$C$21:$M$176,9,0))*BM1808</f>
        <v>0</v>
      </c>
      <c r="BO1808" s="154">
        <f t="shared" si="786"/>
        <v>1</v>
      </c>
      <c r="BP1808" s="171">
        <f>(VLOOKUP(D1808,'P4 Destination'!$C$21:$M$176,10,0))*K1808</f>
        <v>0</v>
      </c>
      <c r="BQ1808" s="171">
        <f>(VLOOKUP(D1808,'P4 Destination'!$C$21:$M$176,11,0))*J1808</f>
        <v>0</v>
      </c>
      <c r="BR1808" s="173">
        <f t="shared" si="809"/>
        <v>0</v>
      </c>
      <c r="BS1808" s="173">
        <f>(AV1808*2500)*'P6 Verzekering'!$E$11</f>
        <v>0</v>
      </c>
      <c r="BT1808" s="173">
        <f>(AW1808*2500)*'P6 Verzekering'!$E$12</f>
        <v>0</v>
      </c>
      <c r="BU1808" s="173">
        <f>(L1808*2500)*'P6 Verzekering'!$E$13</f>
        <v>0</v>
      </c>
      <c r="BV1808" s="173">
        <f t="shared" si="810"/>
        <v>0</v>
      </c>
      <c r="BW1808"/>
      <c r="BX1808"/>
    </row>
    <row r="1809" spans="1:76">
      <c r="A1809" s="152" t="s">
        <v>3080</v>
      </c>
      <c r="B1809" s="152" t="s">
        <v>320</v>
      </c>
      <c r="C1809" s="152" t="s">
        <v>319</v>
      </c>
      <c r="D1809" s="152" t="s">
        <v>281</v>
      </c>
      <c r="E1809" s="152" t="s">
        <v>538</v>
      </c>
      <c r="F1809" s="153">
        <f t="shared" si="784"/>
        <v>6</v>
      </c>
      <c r="G1809" s="154">
        <v>1</v>
      </c>
      <c r="H1809" s="154">
        <f>IFERROR(VLOOKUP(B1809,'P2 Origin'!$C$21:$Q$176,15,FALSE),0)</f>
        <v>0</v>
      </c>
      <c r="I1809" s="154">
        <f>IFERROR(VLOOKUP(D1809,'P4 Destination'!$C$21:$Q$176,15,FALSE),0)</f>
        <v>0</v>
      </c>
      <c r="J1809" s="155">
        <v>1</v>
      </c>
      <c r="K1809" s="155"/>
      <c r="L1809" s="156">
        <v>0</v>
      </c>
      <c r="M1809" s="155">
        <v>0</v>
      </c>
      <c r="N1809" s="155">
        <v>0</v>
      </c>
      <c r="O1809" s="157">
        <f t="shared" si="787"/>
        <v>0</v>
      </c>
      <c r="P1809" s="158">
        <f t="shared" si="788"/>
        <v>0</v>
      </c>
      <c r="Q1809" s="159">
        <f>IFERROR(VLOOKUP(N1809,'P1 Intra-Europees'!$A$15:$H$25,3,0),0)*P1809</f>
        <v>0</v>
      </c>
      <c r="R1809" s="160">
        <f t="shared" si="789"/>
        <v>0</v>
      </c>
      <c r="S1809" s="159">
        <f>IFERROR(VLOOKUP(N1809,'P1 Intra-Europees'!$A$15:$H$25,4,0),0)*R1809</f>
        <v>0</v>
      </c>
      <c r="T1809" s="160">
        <f t="shared" si="790"/>
        <v>0</v>
      </c>
      <c r="U1809" s="159">
        <f>IFERROR(VLOOKUP(N1809,'P1 Intra-Europees'!$A$15:$H$25,5,0),0)*T1809</f>
        <v>0</v>
      </c>
      <c r="V1809" s="160">
        <f t="shared" si="791"/>
        <v>0</v>
      </c>
      <c r="W1809" s="159">
        <f>IFERROR(VLOOKUP(N1809,'P1 Intra-Europees'!$A$15:$H$25,6,0),0)*V1809</f>
        <v>0</v>
      </c>
      <c r="X1809" s="160">
        <f t="shared" si="792"/>
        <v>0</v>
      </c>
      <c r="Y1809" s="159">
        <f>IFERROR(VLOOKUP(N1809,'P1 Intra-Europees'!$A$15:$H$25,7,0),0)*X1809</f>
        <v>0</v>
      </c>
      <c r="Z1809" s="161">
        <f t="shared" si="793"/>
        <v>0</v>
      </c>
      <c r="AA1809" s="162">
        <f>IFERROR(VLOOKUP(N1809,'P1 Intra-Europees'!$A$15:$H$25,8,0),0)*Z1809</f>
        <v>0</v>
      </c>
      <c r="AB1809" s="163">
        <f t="shared" si="794"/>
        <v>0</v>
      </c>
      <c r="AC1809" s="157" t="str">
        <f>VLOOKUP(B1809,'P2 Origin'!$C$21:$O$176,13,0)</f>
        <v>USD</v>
      </c>
      <c r="AD1809" s="164">
        <f t="shared" si="795"/>
        <v>0</v>
      </c>
      <c r="AE1809" s="165">
        <f>IF(AU1809&gt;0.1,VLOOKUP(B1809,'P2 Origin'!$C$21:$M$176,3,0)*H1809,0)</f>
        <v>0</v>
      </c>
      <c r="AF1809" s="166">
        <f t="shared" si="796"/>
        <v>0</v>
      </c>
      <c r="AG1809" s="165">
        <f>(VLOOKUP(B1809,'P2 Origin'!$C$21:$M$176,4,0))*AF1809</f>
        <v>0</v>
      </c>
      <c r="AH1809" s="166">
        <f t="shared" si="797"/>
        <v>6</v>
      </c>
      <c r="AI1809" s="165">
        <f>(VLOOKUP(B1809,'P2 Origin'!$C$21:$M$176,5,0))*AH1809</f>
        <v>0</v>
      </c>
      <c r="AJ1809" s="166">
        <f t="shared" si="811"/>
        <v>0</v>
      </c>
      <c r="AK1809" s="165">
        <f>(VLOOKUP(B1809,'P2 Origin'!$C$21:$M$176,6,0))*AJ1809</f>
        <v>0</v>
      </c>
      <c r="AL1809" s="166">
        <f t="shared" si="798"/>
        <v>0</v>
      </c>
      <c r="AM1809" s="165">
        <f>(VLOOKUP($B1809,'P2 Origin'!$C$21:$M$176,7,0))*AL1809</f>
        <v>0</v>
      </c>
      <c r="AN1809" s="166">
        <f t="shared" si="799"/>
        <v>0</v>
      </c>
      <c r="AO1809" s="165">
        <f>(VLOOKUP($B1809,'P2 Origin'!$C$21:$M$176,8,0))*AN1809</f>
        <v>0</v>
      </c>
      <c r="AP1809" s="166">
        <f t="shared" si="800"/>
        <v>0</v>
      </c>
      <c r="AQ1809" s="165">
        <f>(VLOOKUP($B1809,'P2 Origin'!$C$21:$M$176,9,0))*AP1809</f>
        <v>0</v>
      </c>
      <c r="AR1809" s="155">
        <f t="shared" si="785"/>
        <v>1</v>
      </c>
      <c r="AS1809" s="164">
        <f>(VLOOKUP(B1809,'P2 Origin'!$C$21:$M$176,10,0))*K1809</f>
        <v>0</v>
      </c>
      <c r="AT1809" s="164">
        <f>(VLOOKUP(B1809,'P2 Origin'!$C$21:$M$176,11,0))*J1809</f>
        <v>0</v>
      </c>
      <c r="AU1809" s="167">
        <v>6</v>
      </c>
      <c r="AV1809" s="168">
        <v>6</v>
      </c>
      <c r="AW1809" s="169">
        <v>0</v>
      </c>
      <c r="AX1809" s="170">
        <f>IF(AU1809&gt;=0.1,'P3 Bureaumarge zee- en luchtvr.'!$D$12,0)</f>
        <v>0</v>
      </c>
      <c r="AY1809" s="163">
        <f t="shared" si="801"/>
        <v>0</v>
      </c>
      <c r="AZ1809" s="157" t="str">
        <f>VLOOKUP(D1809,'P4 Destination'!$C$21:$O$176,13,0)</f>
        <v>USD</v>
      </c>
      <c r="BA1809" s="164">
        <f t="shared" si="802"/>
        <v>0</v>
      </c>
      <c r="BB1809" s="171">
        <f>IF(AU1809&gt;0.1,(VLOOKUP(D1809,'P4 Destination'!$C$21:$M$176,3,0))*I1809,0)</f>
        <v>0</v>
      </c>
      <c r="BC1809" s="172">
        <f t="shared" si="803"/>
        <v>0</v>
      </c>
      <c r="BD1809" s="171">
        <f>(VLOOKUP($D1809,'P4 Destination'!$C$21:$M$176,4,0))*BC1809</f>
        <v>0</v>
      </c>
      <c r="BE1809" s="172">
        <f t="shared" si="804"/>
        <v>6</v>
      </c>
      <c r="BF1809" s="171">
        <f>(VLOOKUP($D1809,'P4 Destination'!$C$21:$M$176,5,0))*BE1809</f>
        <v>0</v>
      </c>
      <c r="BG1809" s="172">
        <f t="shared" si="805"/>
        <v>0</v>
      </c>
      <c r="BH1809" s="171">
        <f>(VLOOKUP($D1809,'P4 Destination'!$C$21:$M$176,6,0))*BG1809</f>
        <v>0</v>
      </c>
      <c r="BI1809" s="172">
        <f t="shared" si="806"/>
        <v>0</v>
      </c>
      <c r="BJ1809" s="171">
        <f>(VLOOKUP($D1809,'P4 Destination'!$C$21:$M$176,7,0))*BI1809</f>
        <v>0</v>
      </c>
      <c r="BK1809" s="172">
        <f t="shared" si="807"/>
        <v>0</v>
      </c>
      <c r="BL1809" s="171">
        <f>(VLOOKUP($D1809,'P4 Destination'!$C$21:$M$176,8,0))*BK1809</f>
        <v>0</v>
      </c>
      <c r="BM1809" s="172">
        <f t="shared" si="808"/>
        <v>0</v>
      </c>
      <c r="BN1809" s="171">
        <f>(VLOOKUP($D1809,'P4 Destination'!$C$21:$M$176,9,0))*BM1809</f>
        <v>0</v>
      </c>
      <c r="BO1809" s="154">
        <f t="shared" si="786"/>
        <v>1</v>
      </c>
      <c r="BP1809" s="171">
        <f>(VLOOKUP(D1809,'P4 Destination'!$C$21:$M$176,10,0))*K1809</f>
        <v>0</v>
      </c>
      <c r="BQ1809" s="171">
        <f>(VLOOKUP(D1809,'P4 Destination'!$C$21:$M$176,11,0))*J1809</f>
        <v>0</v>
      </c>
      <c r="BR1809" s="173">
        <f t="shared" si="809"/>
        <v>0</v>
      </c>
      <c r="BS1809" s="173">
        <f>(AV1809*2500)*'P6 Verzekering'!$E$11</f>
        <v>0</v>
      </c>
      <c r="BT1809" s="173">
        <f>(AW1809*2500)*'P6 Verzekering'!$E$12</f>
        <v>0</v>
      </c>
      <c r="BU1809" s="173">
        <f>(L1809*2500)*'P6 Verzekering'!$E$13</f>
        <v>0</v>
      </c>
      <c r="BV1809" s="173">
        <f t="shared" si="810"/>
        <v>0</v>
      </c>
      <c r="BW1809"/>
      <c r="BX1809"/>
    </row>
    <row r="1810" spans="1:76">
      <c r="A1810" s="152" t="s">
        <v>3081</v>
      </c>
      <c r="B1810" s="152" t="s">
        <v>320</v>
      </c>
      <c r="C1810" s="152" t="s">
        <v>319</v>
      </c>
      <c r="D1810" s="152" t="s">
        <v>281</v>
      </c>
      <c r="E1810" s="152" t="s">
        <v>538</v>
      </c>
      <c r="F1810" s="153">
        <f t="shared" si="784"/>
        <v>14</v>
      </c>
      <c r="G1810" s="154">
        <v>1</v>
      </c>
      <c r="H1810" s="154">
        <f>IFERROR(VLOOKUP(B1810,'P2 Origin'!$C$21:$Q$176,15,FALSE),0)</f>
        <v>0</v>
      </c>
      <c r="I1810" s="154">
        <f>IFERROR(VLOOKUP(D1810,'P4 Destination'!$C$21:$Q$176,15,FALSE),0)</f>
        <v>0</v>
      </c>
      <c r="J1810" s="155">
        <v>1</v>
      </c>
      <c r="K1810" s="155"/>
      <c r="L1810" s="156">
        <v>0</v>
      </c>
      <c r="M1810" s="155">
        <v>0</v>
      </c>
      <c r="N1810" s="155">
        <v>0</v>
      </c>
      <c r="O1810" s="157">
        <f t="shared" si="787"/>
        <v>0</v>
      </c>
      <c r="P1810" s="158">
        <f t="shared" si="788"/>
        <v>0</v>
      </c>
      <c r="Q1810" s="159">
        <f>IFERROR(VLOOKUP(N1810,'P1 Intra-Europees'!$A$15:$H$25,3,0),0)*P1810</f>
        <v>0</v>
      </c>
      <c r="R1810" s="160">
        <f t="shared" si="789"/>
        <v>0</v>
      </c>
      <c r="S1810" s="159">
        <f>IFERROR(VLOOKUP(N1810,'P1 Intra-Europees'!$A$15:$H$25,4,0),0)*R1810</f>
        <v>0</v>
      </c>
      <c r="T1810" s="160">
        <f t="shared" si="790"/>
        <v>0</v>
      </c>
      <c r="U1810" s="159">
        <f>IFERROR(VLOOKUP(N1810,'P1 Intra-Europees'!$A$15:$H$25,5,0),0)*T1810</f>
        <v>0</v>
      </c>
      <c r="V1810" s="160">
        <f t="shared" si="791"/>
        <v>0</v>
      </c>
      <c r="W1810" s="159">
        <f>IFERROR(VLOOKUP(N1810,'P1 Intra-Europees'!$A$15:$H$25,6,0),0)*V1810</f>
        <v>0</v>
      </c>
      <c r="X1810" s="160">
        <f t="shared" si="792"/>
        <v>0</v>
      </c>
      <c r="Y1810" s="159">
        <f>IFERROR(VLOOKUP(N1810,'P1 Intra-Europees'!$A$15:$H$25,7,0),0)*X1810</f>
        <v>0</v>
      </c>
      <c r="Z1810" s="161">
        <f t="shared" si="793"/>
        <v>0</v>
      </c>
      <c r="AA1810" s="162">
        <f>IFERROR(VLOOKUP(N1810,'P1 Intra-Europees'!$A$15:$H$25,8,0),0)*Z1810</f>
        <v>0</v>
      </c>
      <c r="AB1810" s="163">
        <f t="shared" si="794"/>
        <v>0</v>
      </c>
      <c r="AC1810" s="157" t="str">
        <f>VLOOKUP(B1810,'P2 Origin'!$C$21:$O$176,13,0)</f>
        <v>USD</v>
      </c>
      <c r="AD1810" s="164">
        <f t="shared" si="795"/>
        <v>0</v>
      </c>
      <c r="AE1810" s="165">
        <f>IF(AU1810&gt;0.1,VLOOKUP(B1810,'P2 Origin'!$C$21:$M$176,3,0)*H1810,0)</f>
        <v>0</v>
      </c>
      <c r="AF1810" s="166">
        <f t="shared" si="796"/>
        <v>0</v>
      </c>
      <c r="AG1810" s="165">
        <f>(VLOOKUP(B1810,'P2 Origin'!$C$21:$M$176,4,0))*AF1810</f>
        <v>0</v>
      </c>
      <c r="AH1810" s="166">
        <f t="shared" si="797"/>
        <v>14</v>
      </c>
      <c r="AI1810" s="165">
        <f>(VLOOKUP(B1810,'P2 Origin'!$C$21:$M$176,5,0))*AH1810</f>
        <v>0</v>
      </c>
      <c r="AJ1810" s="166">
        <f t="shared" si="811"/>
        <v>0</v>
      </c>
      <c r="AK1810" s="165">
        <f>(VLOOKUP(B1810,'P2 Origin'!$C$21:$M$176,6,0))*AJ1810</f>
        <v>0</v>
      </c>
      <c r="AL1810" s="166">
        <f t="shared" si="798"/>
        <v>0</v>
      </c>
      <c r="AM1810" s="165">
        <f>(VLOOKUP($B1810,'P2 Origin'!$C$21:$M$176,7,0))*AL1810</f>
        <v>0</v>
      </c>
      <c r="AN1810" s="166">
        <f t="shared" si="799"/>
        <v>0</v>
      </c>
      <c r="AO1810" s="165">
        <f>(VLOOKUP($B1810,'P2 Origin'!$C$21:$M$176,8,0))*AN1810</f>
        <v>0</v>
      </c>
      <c r="AP1810" s="166">
        <f t="shared" si="800"/>
        <v>0</v>
      </c>
      <c r="AQ1810" s="165">
        <f>(VLOOKUP($B1810,'P2 Origin'!$C$21:$M$176,9,0))*AP1810</f>
        <v>0</v>
      </c>
      <c r="AR1810" s="155">
        <f t="shared" si="785"/>
        <v>1</v>
      </c>
      <c r="AS1810" s="164">
        <f>(VLOOKUP(B1810,'P2 Origin'!$C$21:$M$176,10,0))*K1810</f>
        <v>0</v>
      </c>
      <c r="AT1810" s="164">
        <f>(VLOOKUP(B1810,'P2 Origin'!$C$21:$M$176,11,0))*J1810</f>
        <v>0</v>
      </c>
      <c r="AU1810" s="167">
        <v>14</v>
      </c>
      <c r="AV1810" s="168">
        <v>14</v>
      </c>
      <c r="AW1810" s="169">
        <v>0</v>
      </c>
      <c r="AX1810" s="170">
        <f>IF(AU1810&gt;=0.1,'P3 Bureaumarge zee- en luchtvr.'!$D$12,0)</f>
        <v>0</v>
      </c>
      <c r="AY1810" s="163">
        <f t="shared" si="801"/>
        <v>0</v>
      </c>
      <c r="AZ1810" s="157" t="str">
        <f>VLOOKUP(D1810,'P4 Destination'!$C$21:$O$176,13,0)</f>
        <v>USD</v>
      </c>
      <c r="BA1810" s="164">
        <f t="shared" si="802"/>
        <v>0</v>
      </c>
      <c r="BB1810" s="171">
        <f>IF(AU1810&gt;0.1,(VLOOKUP(D1810,'P4 Destination'!$C$21:$M$176,3,0))*I1810,0)</f>
        <v>0</v>
      </c>
      <c r="BC1810" s="172">
        <f t="shared" si="803"/>
        <v>0</v>
      </c>
      <c r="BD1810" s="171">
        <f>(VLOOKUP($D1810,'P4 Destination'!$C$21:$M$176,4,0))*BC1810</f>
        <v>0</v>
      </c>
      <c r="BE1810" s="172">
        <f t="shared" si="804"/>
        <v>14</v>
      </c>
      <c r="BF1810" s="171">
        <f>(VLOOKUP($D1810,'P4 Destination'!$C$21:$M$176,5,0))*BE1810</f>
        <v>0</v>
      </c>
      <c r="BG1810" s="172">
        <f t="shared" si="805"/>
        <v>0</v>
      </c>
      <c r="BH1810" s="171">
        <f>(VLOOKUP($D1810,'P4 Destination'!$C$21:$M$176,6,0))*BG1810</f>
        <v>0</v>
      </c>
      <c r="BI1810" s="172">
        <f t="shared" si="806"/>
        <v>0</v>
      </c>
      <c r="BJ1810" s="171">
        <f>(VLOOKUP($D1810,'P4 Destination'!$C$21:$M$176,7,0))*BI1810</f>
        <v>0</v>
      </c>
      <c r="BK1810" s="172">
        <f t="shared" si="807"/>
        <v>0</v>
      </c>
      <c r="BL1810" s="171">
        <f>(VLOOKUP($D1810,'P4 Destination'!$C$21:$M$176,8,0))*BK1810</f>
        <v>0</v>
      </c>
      <c r="BM1810" s="172">
        <f t="shared" si="808"/>
        <v>0</v>
      </c>
      <c r="BN1810" s="171">
        <f>(VLOOKUP($D1810,'P4 Destination'!$C$21:$M$176,9,0))*BM1810</f>
        <v>0</v>
      </c>
      <c r="BO1810" s="154">
        <f t="shared" si="786"/>
        <v>1</v>
      </c>
      <c r="BP1810" s="171">
        <f>(VLOOKUP(D1810,'P4 Destination'!$C$21:$M$176,10,0))*K1810</f>
        <v>0</v>
      </c>
      <c r="BQ1810" s="171">
        <f>(VLOOKUP(D1810,'P4 Destination'!$C$21:$M$176,11,0))*J1810</f>
        <v>0</v>
      </c>
      <c r="BR1810" s="173">
        <f t="shared" si="809"/>
        <v>0</v>
      </c>
      <c r="BS1810" s="173">
        <f>(AV1810*2500)*'P6 Verzekering'!$E$11</f>
        <v>0</v>
      </c>
      <c r="BT1810" s="173">
        <f>(AW1810*2500)*'P6 Verzekering'!$E$12</f>
        <v>0</v>
      </c>
      <c r="BU1810" s="173">
        <f>(L1810*2500)*'P6 Verzekering'!$E$13</f>
        <v>0</v>
      </c>
      <c r="BV1810" s="173">
        <f t="shared" si="810"/>
        <v>0</v>
      </c>
      <c r="BW1810"/>
      <c r="BX1810"/>
    </row>
    <row r="1811" spans="1:76">
      <c r="A1811" s="152" t="s">
        <v>3083</v>
      </c>
      <c r="B1811" s="152" t="s">
        <v>320</v>
      </c>
      <c r="C1811" s="152" t="s">
        <v>319</v>
      </c>
      <c r="D1811" s="152" t="s">
        <v>281</v>
      </c>
      <c r="E1811" s="152" t="s">
        <v>538</v>
      </c>
      <c r="F1811" s="153">
        <f t="shared" si="784"/>
        <v>0</v>
      </c>
      <c r="G1811" s="154">
        <v>1</v>
      </c>
      <c r="H1811" s="154">
        <f>IFERROR(VLOOKUP(B1811,'P2 Origin'!$C$21:$Q$176,15,FALSE),0)</f>
        <v>0</v>
      </c>
      <c r="I1811" s="154">
        <f>IFERROR(VLOOKUP(D1811,'P4 Destination'!$C$21:$Q$176,15,FALSE),0)</f>
        <v>0</v>
      </c>
      <c r="J1811" s="155">
        <v>1</v>
      </c>
      <c r="K1811" s="155"/>
      <c r="L1811" s="156">
        <v>0</v>
      </c>
      <c r="M1811" s="155">
        <v>0</v>
      </c>
      <c r="N1811" s="155">
        <v>0</v>
      </c>
      <c r="O1811" s="157">
        <f t="shared" si="787"/>
        <v>0</v>
      </c>
      <c r="P1811" s="158">
        <f t="shared" si="788"/>
        <v>0</v>
      </c>
      <c r="Q1811" s="159">
        <f>IFERROR(VLOOKUP(N1811,'P1 Intra-Europees'!$A$15:$H$25,3,0),0)*P1811</f>
        <v>0</v>
      </c>
      <c r="R1811" s="160">
        <f t="shared" si="789"/>
        <v>0</v>
      </c>
      <c r="S1811" s="159">
        <f>IFERROR(VLOOKUP(N1811,'P1 Intra-Europees'!$A$15:$H$25,4,0),0)*R1811</f>
        <v>0</v>
      </c>
      <c r="T1811" s="160">
        <f t="shared" si="790"/>
        <v>0</v>
      </c>
      <c r="U1811" s="159">
        <f>IFERROR(VLOOKUP(N1811,'P1 Intra-Europees'!$A$15:$H$25,5,0),0)*T1811</f>
        <v>0</v>
      </c>
      <c r="V1811" s="160">
        <f t="shared" si="791"/>
        <v>0</v>
      </c>
      <c r="W1811" s="159">
        <f>IFERROR(VLOOKUP(N1811,'P1 Intra-Europees'!$A$15:$H$25,6,0),0)*V1811</f>
        <v>0</v>
      </c>
      <c r="X1811" s="160">
        <f t="shared" si="792"/>
        <v>0</v>
      </c>
      <c r="Y1811" s="159">
        <f>IFERROR(VLOOKUP(N1811,'P1 Intra-Europees'!$A$15:$H$25,7,0),0)*X1811</f>
        <v>0</v>
      </c>
      <c r="Z1811" s="161">
        <f t="shared" si="793"/>
        <v>0</v>
      </c>
      <c r="AA1811" s="162">
        <f>IFERROR(VLOOKUP(N1811,'P1 Intra-Europees'!$A$15:$H$25,8,0),0)*Z1811</f>
        <v>0</v>
      </c>
      <c r="AB1811" s="163">
        <f t="shared" si="794"/>
        <v>0</v>
      </c>
      <c r="AC1811" s="157" t="str">
        <f>VLOOKUP(B1811,'P2 Origin'!$C$21:$O$176,13,0)</f>
        <v>USD</v>
      </c>
      <c r="AD1811" s="164">
        <f t="shared" si="795"/>
        <v>0</v>
      </c>
      <c r="AE1811" s="165">
        <f>IF(AU1811&gt;0.1,VLOOKUP(B1811,'P2 Origin'!$C$21:$M$176,3,0)*H1811,0)</f>
        <v>0</v>
      </c>
      <c r="AF1811" s="166">
        <f t="shared" si="796"/>
        <v>0</v>
      </c>
      <c r="AG1811" s="165">
        <f>(VLOOKUP(B1811,'P2 Origin'!$C$21:$M$176,4,0))*AF1811</f>
        <v>0</v>
      </c>
      <c r="AH1811" s="166">
        <f t="shared" si="797"/>
        <v>0</v>
      </c>
      <c r="AI1811" s="165">
        <f>(VLOOKUP(B1811,'P2 Origin'!$C$21:$M$176,5,0))*AH1811</f>
        <v>0</v>
      </c>
      <c r="AJ1811" s="166">
        <f t="shared" si="811"/>
        <v>0</v>
      </c>
      <c r="AK1811" s="165">
        <f>(VLOOKUP(B1811,'P2 Origin'!$C$21:$M$176,6,0))*AJ1811</f>
        <v>0</v>
      </c>
      <c r="AL1811" s="166">
        <f t="shared" si="798"/>
        <v>0</v>
      </c>
      <c r="AM1811" s="165">
        <f>(VLOOKUP($B1811,'P2 Origin'!$C$21:$M$176,7,0))*AL1811</f>
        <v>0</v>
      </c>
      <c r="AN1811" s="166">
        <f t="shared" si="799"/>
        <v>0</v>
      </c>
      <c r="AO1811" s="165">
        <f>(VLOOKUP($B1811,'P2 Origin'!$C$21:$M$176,8,0))*AN1811</f>
        <v>0</v>
      </c>
      <c r="AP1811" s="166">
        <f t="shared" si="800"/>
        <v>0</v>
      </c>
      <c r="AQ1811" s="165">
        <f>(VLOOKUP($B1811,'P2 Origin'!$C$21:$M$176,9,0))*AP1811</f>
        <v>0</v>
      </c>
      <c r="AR1811" s="155">
        <v>1</v>
      </c>
      <c r="AS1811" s="164">
        <f>(VLOOKUP(B1811,'P2 Origin'!$C$21:$M$176,10,0))*K1811</f>
        <v>0</v>
      </c>
      <c r="AT1811" s="164">
        <f>(VLOOKUP(B1811,'P2 Origin'!$C$21:$M$176,11,0))*J1811</f>
        <v>0</v>
      </c>
      <c r="AU1811" s="167">
        <v>0</v>
      </c>
      <c r="AV1811" s="168">
        <v>0</v>
      </c>
      <c r="AW1811" s="169">
        <v>0</v>
      </c>
      <c r="AX1811" s="170">
        <f>IF(AU1811&gt;=0.1,'P3 Bureaumarge zee- en luchtvr.'!$D$12,0)</f>
        <v>0</v>
      </c>
      <c r="AY1811" s="163">
        <f t="shared" si="801"/>
        <v>0</v>
      </c>
      <c r="AZ1811" s="157" t="str">
        <f>VLOOKUP(D1811,'P4 Destination'!$C$21:$O$176,13,0)</f>
        <v>USD</v>
      </c>
      <c r="BA1811" s="164">
        <f t="shared" si="802"/>
        <v>0</v>
      </c>
      <c r="BB1811" s="171">
        <f>IF(AU1811&gt;0.1,(VLOOKUP(D1811,'P4 Destination'!$C$21:$M$176,3,0))*I1811,0)</f>
        <v>0</v>
      </c>
      <c r="BC1811" s="172">
        <f t="shared" si="803"/>
        <v>0</v>
      </c>
      <c r="BD1811" s="171">
        <f>(VLOOKUP($D1811,'P4 Destination'!$C$21:$M$176,4,0))*BC1811</f>
        <v>0</v>
      </c>
      <c r="BE1811" s="172">
        <f t="shared" si="804"/>
        <v>0</v>
      </c>
      <c r="BF1811" s="171">
        <f>(VLOOKUP($D1811,'P4 Destination'!$C$21:$M$176,5,0))*BE1811</f>
        <v>0</v>
      </c>
      <c r="BG1811" s="172">
        <f t="shared" si="805"/>
        <v>0</v>
      </c>
      <c r="BH1811" s="171">
        <f>(VLOOKUP($D1811,'P4 Destination'!$C$21:$M$176,6,0))*BG1811</f>
        <v>0</v>
      </c>
      <c r="BI1811" s="172">
        <f t="shared" si="806"/>
        <v>0</v>
      </c>
      <c r="BJ1811" s="171">
        <f>(VLOOKUP($D1811,'P4 Destination'!$C$21:$M$176,7,0))*BI1811</f>
        <v>0</v>
      </c>
      <c r="BK1811" s="172">
        <f t="shared" si="807"/>
        <v>0</v>
      </c>
      <c r="BL1811" s="171">
        <f>(VLOOKUP($D1811,'P4 Destination'!$C$21:$M$176,8,0))*BK1811</f>
        <v>0</v>
      </c>
      <c r="BM1811" s="172">
        <f t="shared" si="808"/>
        <v>0</v>
      </c>
      <c r="BN1811" s="171">
        <f>(VLOOKUP($D1811,'P4 Destination'!$C$21:$M$176,9,0))*BM1811</f>
        <v>0</v>
      </c>
      <c r="BO1811" s="154">
        <v>1</v>
      </c>
      <c r="BP1811" s="171">
        <f>(VLOOKUP(D1811,'P4 Destination'!$C$21:$M$176,10,0))*K1811</f>
        <v>0</v>
      </c>
      <c r="BQ1811" s="171">
        <f>(VLOOKUP(D1811,'P4 Destination'!$C$21:$M$176,11,0))*J1811</f>
        <v>0</v>
      </c>
      <c r="BR1811" s="173">
        <f t="shared" si="809"/>
        <v>0</v>
      </c>
      <c r="BS1811" s="173">
        <f>(AV1811*2500)*'P6 Verzekering'!$E$11</f>
        <v>0</v>
      </c>
      <c r="BT1811" s="173">
        <f>(AW1811*2500)*'P6 Verzekering'!$E$12</f>
        <v>0</v>
      </c>
      <c r="BU1811" s="173">
        <f>(L1811*2500)*'P6 Verzekering'!$E$13</f>
        <v>0</v>
      </c>
      <c r="BV1811" s="173">
        <f t="shared" si="810"/>
        <v>0</v>
      </c>
      <c r="BW1811"/>
      <c r="BX1811"/>
    </row>
    <row r="1812" spans="1:76">
      <c r="A1812" s="152" t="s">
        <v>3085</v>
      </c>
      <c r="B1812" s="152" t="s">
        <v>320</v>
      </c>
      <c r="C1812" s="152" t="s">
        <v>319</v>
      </c>
      <c r="D1812" s="152" t="s">
        <v>281</v>
      </c>
      <c r="E1812" s="152" t="s">
        <v>538</v>
      </c>
      <c r="F1812" s="153">
        <f t="shared" si="784"/>
        <v>4</v>
      </c>
      <c r="G1812" s="154">
        <v>1</v>
      </c>
      <c r="H1812" s="154">
        <f>IFERROR(VLOOKUP(B1812,'P2 Origin'!$C$21:$Q$176,15,FALSE),0)</f>
        <v>0</v>
      </c>
      <c r="I1812" s="154">
        <f>IFERROR(VLOOKUP(D1812,'P4 Destination'!$C$21:$Q$176,15,FALSE),0)</f>
        <v>0</v>
      </c>
      <c r="J1812" s="155">
        <v>1</v>
      </c>
      <c r="K1812" s="155"/>
      <c r="L1812" s="156">
        <v>0</v>
      </c>
      <c r="M1812" s="155">
        <v>0</v>
      </c>
      <c r="N1812" s="155">
        <v>0</v>
      </c>
      <c r="O1812" s="157">
        <f t="shared" si="787"/>
        <v>0</v>
      </c>
      <c r="P1812" s="158">
        <f t="shared" si="788"/>
        <v>0</v>
      </c>
      <c r="Q1812" s="159">
        <f>IFERROR(VLOOKUP(N1812,'P1 Intra-Europees'!$A$15:$H$25,3,0),0)*P1812</f>
        <v>0</v>
      </c>
      <c r="R1812" s="160">
        <f t="shared" si="789"/>
        <v>0</v>
      </c>
      <c r="S1812" s="159">
        <f>IFERROR(VLOOKUP(N1812,'P1 Intra-Europees'!$A$15:$H$25,4,0),0)*R1812</f>
        <v>0</v>
      </c>
      <c r="T1812" s="160">
        <f t="shared" si="790"/>
        <v>0</v>
      </c>
      <c r="U1812" s="159">
        <f>IFERROR(VLOOKUP(N1812,'P1 Intra-Europees'!$A$15:$H$25,5,0),0)*T1812</f>
        <v>0</v>
      </c>
      <c r="V1812" s="160">
        <f t="shared" si="791"/>
        <v>0</v>
      </c>
      <c r="W1812" s="159">
        <f>IFERROR(VLOOKUP(N1812,'P1 Intra-Europees'!$A$15:$H$25,6,0),0)*V1812</f>
        <v>0</v>
      </c>
      <c r="X1812" s="160">
        <f t="shared" si="792"/>
        <v>0</v>
      </c>
      <c r="Y1812" s="159">
        <f>IFERROR(VLOOKUP(N1812,'P1 Intra-Europees'!$A$15:$H$25,7,0),0)*X1812</f>
        <v>0</v>
      </c>
      <c r="Z1812" s="161">
        <f t="shared" si="793"/>
        <v>0</v>
      </c>
      <c r="AA1812" s="162">
        <f>IFERROR(VLOOKUP(N1812,'P1 Intra-Europees'!$A$15:$H$25,8,0),0)*Z1812</f>
        <v>0</v>
      </c>
      <c r="AB1812" s="163">
        <f t="shared" si="794"/>
        <v>0</v>
      </c>
      <c r="AC1812" s="157" t="str">
        <f>VLOOKUP(B1812,'P2 Origin'!$C$21:$O$176,13,0)</f>
        <v>USD</v>
      </c>
      <c r="AD1812" s="164">
        <f t="shared" si="795"/>
        <v>0</v>
      </c>
      <c r="AE1812" s="165">
        <f>IF(AU1812&gt;0.1,VLOOKUP(B1812,'P2 Origin'!$C$21:$M$176,3,0)*H1812,0)</f>
        <v>0</v>
      </c>
      <c r="AF1812" s="166">
        <f t="shared" si="796"/>
        <v>4</v>
      </c>
      <c r="AG1812" s="165">
        <f>(VLOOKUP(B1812,'P2 Origin'!$C$21:$M$176,4,0))*AF1812</f>
        <v>0</v>
      </c>
      <c r="AH1812" s="166">
        <f t="shared" si="797"/>
        <v>0</v>
      </c>
      <c r="AI1812" s="165">
        <f>(VLOOKUP(B1812,'P2 Origin'!$C$21:$M$176,5,0))*AH1812</f>
        <v>0</v>
      </c>
      <c r="AJ1812" s="166">
        <f t="shared" si="811"/>
        <v>0</v>
      </c>
      <c r="AK1812" s="165">
        <f>(VLOOKUP(B1812,'P2 Origin'!$C$21:$M$176,6,0))*AJ1812</f>
        <v>0</v>
      </c>
      <c r="AL1812" s="166">
        <f t="shared" si="798"/>
        <v>0</v>
      </c>
      <c r="AM1812" s="165">
        <f>(VLOOKUP($B1812,'P2 Origin'!$C$21:$M$176,7,0))*AL1812</f>
        <v>0</v>
      </c>
      <c r="AN1812" s="166">
        <f t="shared" si="799"/>
        <v>0</v>
      </c>
      <c r="AO1812" s="165">
        <f>(VLOOKUP($B1812,'P2 Origin'!$C$21:$M$176,8,0))*AN1812</f>
        <v>0</v>
      </c>
      <c r="AP1812" s="166">
        <f t="shared" si="800"/>
        <v>0</v>
      </c>
      <c r="AQ1812" s="165">
        <f>(VLOOKUP($B1812,'P2 Origin'!$C$21:$M$176,9,0))*AP1812</f>
        <v>0</v>
      </c>
      <c r="AR1812" s="155">
        <f t="shared" ref="AR1812:AR1817" si="812">IF(AU1812&gt;=0.1,G1812,0)</f>
        <v>1</v>
      </c>
      <c r="AS1812" s="164">
        <f>(VLOOKUP(B1812,'P2 Origin'!$C$21:$M$176,10,0))*K1812</f>
        <v>0</v>
      </c>
      <c r="AT1812" s="164">
        <f>(VLOOKUP(B1812,'P2 Origin'!$C$21:$M$176,11,0))*J1812</f>
        <v>0</v>
      </c>
      <c r="AU1812" s="167">
        <v>4</v>
      </c>
      <c r="AV1812" s="168">
        <v>4</v>
      </c>
      <c r="AW1812" s="169">
        <v>0</v>
      </c>
      <c r="AX1812" s="170">
        <f>IF(AU1812&gt;=0.1,'P3 Bureaumarge zee- en luchtvr.'!$D$12,0)</f>
        <v>0</v>
      </c>
      <c r="AY1812" s="163">
        <f t="shared" si="801"/>
        <v>0</v>
      </c>
      <c r="AZ1812" s="157" t="str">
        <f>VLOOKUP(D1812,'P4 Destination'!$C$21:$O$176,13,0)</f>
        <v>USD</v>
      </c>
      <c r="BA1812" s="164">
        <f t="shared" si="802"/>
        <v>0</v>
      </c>
      <c r="BB1812" s="171">
        <f>IF(AU1812&gt;0.1,(VLOOKUP(D1812,'P4 Destination'!$C$21:$M$176,3,0))*I1812,0)</f>
        <v>0</v>
      </c>
      <c r="BC1812" s="172">
        <f t="shared" si="803"/>
        <v>4</v>
      </c>
      <c r="BD1812" s="171">
        <f>(VLOOKUP($D1812,'P4 Destination'!$C$21:$M$176,4,0))*BC1812</f>
        <v>0</v>
      </c>
      <c r="BE1812" s="172">
        <f t="shared" si="804"/>
        <v>0</v>
      </c>
      <c r="BF1812" s="171">
        <f>(VLOOKUP($D1812,'P4 Destination'!$C$21:$M$176,5,0))*BE1812</f>
        <v>0</v>
      </c>
      <c r="BG1812" s="172">
        <f t="shared" si="805"/>
        <v>0</v>
      </c>
      <c r="BH1812" s="171">
        <f>(VLOOKUP($D1812,'P4 Destination'!$C$21:$M$176,6,0))*BG1812</f>
        <v>0</v>
      </c>
      <c r="BI1812" s="172">
        <f t="shared" si="806"/>
        <v>0</v>
      </c>
      <c r="BJ1812" s="171">
        <f>(VLOOKUP($D1812,'P4 Destination'!$C$21:$M$176,7,0))*BI1812</f>
        <v>0</v>
      </c>
      <c r="BK1812" s="172">
        <f t="shared" si="807"/>
        <v>0</v>
      </c>
      <c r="BL1812" s="171">
        <f>(VLOOKUP($D1812,'P4 Destination'!$C$21:$M$176,8,0))*BK1812</f>
        <v>0</v>
      </c>
      <c r="BM1812" s="172">
        <f t="shared" si="808"/>
        <v>0</v>
      </c>
      <c r="BN1812" s="171">
        <f>(VLOOKUP($D1812,'P4 Destination'!$C$21:$M$176,9,0))*BM1812</f>
        <v>0</v>
      </c>
      <c r="BO1812" s="154">
        <f t="shared" ref="BO1812:BO1817" si="813">IF(AU1812&gt;=0.1,G1812,0)</f>
        <v>1</v>
      </c>
      <c r="BP1812" s="171">
        <f>(VLOOKUP(D1812,'P4 Destination'!$C$21:$M$176,10,0))*K1812</f>
        <v>0</v>
      </c>
      <c r="BQ1812" s="171">
        <f>(VLOOKUP(D1812,'P4 Destination'!$C$21:$M$176,11,0))*J1812</f>
        <v>0</v>
      </c>
      <c r="BR1812" s="173">
        <f t="shared" si="809"/>
        <v>0</v>
      </c>
      <c r="BS1812" s="173">
        <f>(AV1812*2500)*'P6 Verzekering'!$E$11</f>
        <v>0</v>
      </c>
      <c r="BT1812" s="173">
        <f>(AW1812*2500)*'P6 Verzekering'!$E$12</f>
        <v>0</v>
      </c>
      <c r="BU1812" s="173">
        <f>(L1812*2500)*'P6 Verzekering'!$E$13</f>
        <v>0</v>
      </c>
      <c r="BV1812" s="173">
        <f t="shared" si="810"/>
        <v>0</v>
      </c>
      <c r="BW1812"/>
      <c r="BX1812"/>
    </row>
    <row r="1813" spans="1:76">
      <c r="A1813" s="152" t="s">
        <v>3087</v>
      </c>
      <c r="B1813" s="152" t="s">
        <v>320</v>
      </c>
      <c r="C1813" s="152" t="s">
        <v>319</v>
      </c>
      <c r="D1813" s="152" t="s">
        <v>281</v>
      </c>
      <c r="E1813" s="152" t="s">
        <v>538</v>
      </c>
      <c r="F1813" s="153">
        <f t="shared" ref="F1813:F1876" si="814">SUM(L1813,AU1813)</f>
        <v>2</v>
      </c>
      <c r="G1813" s="154">
        <v>1</v>
      </c>
      <c r="H1813" s="154">
        <f>IFERROR(VLOOKUP(B1813,'P2 Origin'!$C$21:$Q$176,15,FALSE),0)</f>
        <v>0</v>
      </c>
      <c r="I1813" s="154">
        <f>IFERROR(VLOOKUP(D1813,'P4 Destination'!$C$21:$Q$176,15,FALSE),0)</f>
        <v>0</v>
      </c>
      <c r="J1813" s="155">
        <v>1</v>
      </c>
      <c r="K1813" s="155"/>
      <c r="L1813" s="156">
        <v>0</v>
      </c>
      <c r="M1813" s="155">
        <v>0</v>
      </c>
      <c r="N1813" s="155">
        <v>0</v>
      </c>
      <c r="O1813" s="157">
        <f t="shared" si="787"/>
        <v>0</v>
      </c>
      <c r="P1813" s="158">
        <f t="shared" si="788"/>
        <v>0</v>
      </c>
      <c r="Q1813" s="159">
        <f>IFERROR(VLOOKUP(N1813,'P1 Intra-Europees'!$A$15:$H$25,3,0),0)*P1813</f>
        <v>0</v>
      </c>
      <c r="R1813" s="160">
        <f t="shared" si="789"/>
        <v>0</v>
      </c>
      <c r="S1813" s="159">
        <f>IFERROR(VLOOKUP(N1813,'P1 Intra-Europees'!$A$15:$H$25,4,0),0)*R1813</f>
        <v>0</v>
      </c>
      <c r="T1813" s="160">
        <f t="shared" si="790"/>
        <v>0</v>
      </c>
      <c r="U1813" s="159">
        <f>IFERROR(VLOOKUP(N1813,'P1 Intra-Europees'!$A$15:$H$25,5,0),0)*T1813</f>
        <v>0</v>
      </c>
      <c r="V1813" s="160">
        <f t="shared" si="791"/>
        <v>0</v>
      </c>
      <c r="W1813" s="159">
        <f>IFERROR(VLOOKUP(N1813,'P1 Intra-Europees'!$A$15:$H$25,6,0),0)*V1813</f>
        <v>0</v>
      </c>
      <c r="X1813" s="160">
        <f t="shared" si="792"/>
        <v>0</v>
      </c>
      <c r="Y1813" s="159">
        <f>IFERROR(VLOOKUP(N1813,'P1 Intra-Europees'!$A$15:$H$25,7,0),0)*X1813</f>
        <v>0</v>
      </c>
      <c r="Z1813" s="161">
        <f t="shared" si="793"/>
        <v>0</v>
      </c>
      <c r="AA1813" s="162">
        <f>IFERROR(VLOOKUP(N1813,'P1 Intra-Europees'!$A$15:$H$25,8,0),0)*Z1813</f>
        <v>0</v>
      </c>
      <c r="AB1813" s="163">
        <f t="shared" si="794"/>
        <v>0</v>
      </c>
      <c r="AC1813" s="157" t="str">
        <f>VLOOKUP(B1813,'P2 Origin'!$C$21:$O$176,13,0)</f>
        <v>USD</v>
      </c>
      <c r="AD1813" s="164">
        <f t="shared" si="795"/>
        <v>0</v>
      </c>
      <c r="AE1813" s="165">
        <f>IF(AU1813&gt;0.1,VLOOKUP(B1813,'P2 Origin'!$C$21:$M$176,3,0)*H1813,0)</f>
        <v>0</v>
      </c>
      <c r="AF1813" s="166">
        <f t="shared" si="796"/>
        <v>2</v>
      </c>
      <c r="AG1813" s="165">
        <f>(VLOOKUP(B1813,'P2 Origin'!$C$21:$M$176,4,0))*AF1813</f>
        <v>0</v>
      </c>
      <c r="AH1813" s="166">
        <f t="shared" si="797"/>
        <v>0</v>
      </c>
      <c r="AI1813" s="165">
        <f>(VLOOKUP(B1813,'P2 Origin'!$C$21:$M$176,5,0))*AH1813</f>
        <v>0</v>
      </c>
      <c r="AJ1813" s="166">
        <f t="shared" si="811"/>
        <v>0</v>
      </c>
      <c r="AK1813" s="165">
        <f>(VLOOKUP(B1813,'P2 Origin'!$C$21:$M$176,6,0))*AJ1813</f>
        <v>0</v>
      </c>
      <c r="AL1813" s="166">
        <f t="shared" si="798"/>
        <v>0</v>
      </c>
      <c r="AM1813" s="165">
        <f>(VLOOKUP($B1813,'P2 Origin'!$C$21:$M$176,7,0))*AL1813</f>
        <v>0</v>
      </c>
      <c r="AN1813" s="166">
        <f t="shared" si="799"/>
        <v>0</v>
      </c>
      <c r="AO1813" s="165">
        <f>(VLOOKUP($B1813,'P2 Origin'!$C$21:$M$176,8,0))*AN1813</f>
        <v>0</v>
      </c>
      <c r="AP1813" s="166">
        <f t="shared" si="800"/>
        <v>0</v>
      </c>
      <c r="AQ1813" s="165">
        <f>(VLOOKUP($B1813,'P2 Origin'!$C$21:$M$176,9,0))*AP1813</f>
        <v>0</v>
      </c>
      <c r="AR1813" s="155">
        <f t="shared" si="812"/>
        <v>1</v>
      </c>
      <c r="AS1813" s="164">
        <f>(VLOOKUP(B1813,'P2 Origin'!$C$21:$M$176,10,0))*K1813</f>
        <v>0</v>
      </c>
      <c r="AT1813" s="164">
        <f>(VLOOKUP(B1813,'P2 Origin'!$C$21:$M$176,11,0))*J1813</f>
        <v>0</v>
      </c>
      <c r="AU1813" s="167">
        <v>2</v>
      </c>
      <c r="AV1813" s="168">
        <v>2</v>
      </c>
      <c r="AW1813" s="169">
        <v>0</v>
      </c>
      <c r="AX1813" s="170">
        <f>IF(AU1813&gt;=0.1,'P3 Bureaumarge zee- en luchtvr.'!$D$12,0)</f>
        <v>0</v>
      </c>
      <c r="AY1813" s="163">
        <f t="shared" si="801"/>
        <v>0</v>
      </c>
      <c r="AZ1813" s="157" t="str">
        <f>VLOOKUP(D1813,'P4 Destination'!$C$21:$O$176,13,0)</f>
        <v>USD</v>
      </c>
      <c r="BA1813" s="164">
        <f t="shared" si="802"/>
        <v>0</v>
      </c>
      <c r="BB1813" s="171">
        <f>IF(AU1813&gt;0.1,(VLOOKUP(D1813,'P4 Destination'!$C$21:$M$176,3,0))*I1813,0)</f>
        <v>0</v>
      </c>
      <c r="BC1813" s="172">
        <f t="shared" si="803"/>
        <v>2</v>
      </c>
      <c r="BD1813" s="171">
        <f>(VLOOKUP($D1813,'P4 Destination'!$C$21:$M$176,4,0))*BC1813</f>
        <v>0</v>
      </c>
      <c r="BE1813" s="172">
        <f t="shared" si="804"/>
        <v>0</v>
      </c>
      <c r="BF1813" s="171">
        <f>(VLOOKUP($D1813,'P4 Destination'!$C$21:$M$176,5,0))*BE1813</f>
        <v>0</v>
      </c>
      <c r="BG1813" s="172">
        <f t="shared" si="805"/>
        <v>0</v>
      </c>
      <c r="BH1813" s="171">
        <f>(VLOOKUP($D1813,'P4 Destination'!$C$21:$M$176,6,0))*BG1813</f>
        <v>0</v>
      </c>
      <c r="BI1813" s="172">
        <f t="shared" si="806"/>
        <v>0</v>
      </c>
      <c r="BJ1813" s="171">
        <f>(VLOOKUP($D1813,'P4 Destination'!$C$21:$M$176,7,0))*BI1813</f>
        <v>0</v>
      </c>
      <c r="BK1813" s="172">
        <f t="shared" si="807"/>
        <v>0</v>
      </c>
      <c r="BL1813" s="171">
        <f>(VLOOKUP($D1813,'P4 Destination'!$C$21:$M$176,8,0))*BK1813</f>
        <v>0</v>
      </c>
      <c r="BM1813" s="172">
        <f t="shared" si="808"/>
        <v>0</v>
      </c>
      <c r="BN1813" s="171">
        <f>(VLOOKUP($D1813,'P4 Destination'!$C$21:$M$176,9,0))*BM1813</f>
        <v>0</v>
      </c>
      <c r="BO1813" s="154">
        <f t="shared" si="813"/>
        <v>1</v>
      </c>
      <c r="BP1813" s="171">
        <f>(VLOOKUP(D1813,'P4 Destination'!$C$21:$M$176,10,0))*K1813</f>
        <v>0</v>
      </c>
      <c r="BQ1813" s="171">
        <f>(VLOOKUP(D1813,'P4 Destination'!$C$21:$M$176,11,0))*J1813</f>
        <v>0</v>
      </c>
      <c r="BR1813" s="173">
        <f t="shared" si="809"/>
        <v>0</v>
      </c>
      <c r="BS1813" s="173">
        <f>(AV1813*2500)*'P6 Verzekering'!$E$11</f>
        <v>0</v>
      </c>
      <c r="BT1813" s="173">
        <f>(AW1813*2500)*'P6 Verzekering'!$E$12</f>
        <v>0</v>
      </c>
      <c r="BU1813" s="173">
        <f>(L1813*2500)*'P6 Verzekering'!$E$13</f>
        <v>0</v>
      </c>
      <c r="BV1813" s="173">
        <f t="shared" si="810"/>
        <v>0</v>
      </c>
      <c r="BW1813"/>
      <c r="BX1813"/>
    </row>
    <row r="1814" spans="1:76">
      <c r="A1814" s="152" t="s">
        <v>3089</v>
      </c>
      <c r="B1814" s="152" t="s">
        <v>320</v>
      </c>
      <c r="C1814" s="152" t="s">
        <v>319</v>
      </c>
      <c r="D1814" s="152" t="s">
        <v>281</v>
      </c>
      <c r="E1814" s="152" t="s">
        <v>538</v>
      </c>
      <c r="F1814" s="153">
        <f t="shared" si="814"/>
        <v>17</v>
      </c>
      <c r="G1814" s="154">
        <v>1</v>
      </c>
      <c r="H1814" s="154">
        <f>IFERROR(VLOOKUP(B1814,'P2 Origin'!$C$21:$Q$176,15,FALSE),0)</f>
        <v>0</v>
      </c>
      <c r="I1814" s="154">
        <f>IFERROR(VLOOKUP(D1814,'P4 Destination'!$C$21:$Q$176,15,FALSE),0)</f>
        <v>0</v>
      </c>
      <c r="J1814" s="155">
        <v>1</v>
      </c>
      <c r="K1814" s="155"/>
      <c r="L1814" s="156">
        <v>0</v>
      </c>
      <c r="M1814" s="155">
        <v>0</v>
      </c>
      <c r="N1814" s="155">
        <v>0</v>
      </c>
      <c r="O1814" s="157">
        <f t="shared" si="787"/>
        <v>0</v>
      </c>
      <c r="P1814" s="158">
        <f t="shared" si="788"/>
        <v>0</v>
      </c>
      <c r="Q1814" s="159">
        <f>IFERROR(VLOOKUP(N1814,'P1 Intra-Europees'!$A$15:$H$25,3,0),0)*P1814</f>
        <v>0</v>
      </c>
      <c r="R1814" s="160">
        <f t="shared" si="789"/>
        <v>0</v>
      </c>
      <c r="S1814" s="159">
        <f>IFERROR(VLOOKUP(N1814,'P1 Intra-Europees'!$A$15:$H$25,4,0),0)*R1814</f>
        <v>0</v>
      </c>
      <c r="T1814" s="160">
        <f t="shared" si="790"/>
        <v>0</v>
      </c>
      <c r="U1814" s="159">
        <f>IFERROR(VLOOKUP(N1814,'P1 Intra-Europees'!$A$15:$H$25,5,0),0)*T1814</f>
        <v>0</v>
      </c>
      <c r="V1814" s="160">
        <f t="shared" si="791"/>
        <v>0</v>
      </c>
      <c r="W1814" s="159">
        <f>IFERROR(VLOOKUP(N1814,'P1 Intra-Europees'!$A$15:$H$25,6,0),0)*V1814</f>
        <v>0</v>
      </c>
      <c r="X1814" s="160">
        <f t="shared" si="792"/>
        <v>0</v>
      </c>
      <c r="Y1814" s="159">
        <f>IFERROR(VLOOKUP(N1814,'P1 Intra-Europees'!$A$15:$H$25,7,0),0)*X1814</f>
        <v>0</v>
      </c>
      <c r="Z1814" s="161">
        <f t="shared" si="793"/>
        <v>0</v>
      </c>
      <c r="AA1814" s="162">
        <f>IFERROR(VLOOKUP(N1814,'P1 Intra-Europees'!$A$15:$H$25,8,0),0)*Z1814</f>
        <v>0</v>
      </c>
      <c r="AB1814" s="163">
        <f t="shared" si="794"/>
        <v>0</v>
      </c>
      <c r="AC1814" s="157" t="str">
        <f>VLOOKUP(B1814,'P2 Origin'!$C$21:$O$176,13,0)</f>
        <v>USD</v>
      </c>
      <c r="AD1814" s="164">
        <f t="shared" si="795"/>
        <v>0</v>
      </c>
      <c r="AE1814" s="165">
        <f>IF(AU1814&gt;0.1,VLOOKUP(B1814,'P2 Origin'!$C$21:$M$176,3,0)*H1814,0)</f>
        <v>0</v>
      </c>
      <c r="AF1814" s="166">
        <f t="shared" si="796"/>
        <v>0</v>
      </c>
      <c r="AG1814" s="165">
        <f>(VLOOKUP(B1814,'P2 Origin'!$C$21:$M$176,4,0))*AF1814</f>
        <v>0</v>
      </c>
      <c r="AH1814" s="166">
        <f t="shared" si="797"/>
        <v>0</v>
      </c>
      <c r="AI1814" s="165">
        <f>(VLOOKUP(B1814,'P2 Origin'!$C$21:$M$176,5,0))*AH1814</f>
        <v>0</v>
      </c>
      <c r="AJ1814" s="166">
        <f t="shared" si="811"/>
        <v>17</v>
      </c>
      <c r="AK1814" s="165">
        <f>(VLOOKUP(B1814,'P2 Origin'!$C$21:$M$176,6,0))*AJ1814</f>
        <v>0</v>
      </c>
      <c r="AL1814" s="166">
        <f t="shared" si="798"/>
        <v>0</v>
      </c>
      <c r="AM1814" s="165">
        <f>(VLOOKUP($B1814,'P2 Origin'!$C$21:$M$176,7,0))*AL1814</f>
        <v>0</v>
      </c>
      <c r="AN1814" s="166">
        <f t="shared" si="799"/>
        <v>0</v>
      </c>
      <c r="AO1814" s="165">
        <f>(VLOOKUP($B1814,'P2 Origin'!$C$21:$M$176,8,0))*AN1814</f>
        <v>0</v>
      </c>
      <c r="AP1814" s="166">
        <f t="shared" si="800"/>
        <v>0</v>
      </c>
      <c r="AQ1814" s="165">
        <f>(VLOOKUP($B1814,'P2 Origin'!$C$21:$M$176,9,0))*AP1814</f>
        <v>0</v>
      </c>
      <c r="AR1814" s="155">
        <f t="shared" si="812"/>
        <v>1</v>
      </c>
      <c r="AS1814" s="164">
        <f>(VLOOKUP(B1814,'P2 Origin'!$C$21:$M$176,10,0))*K1814</f>
        <v>0</v>
      </c>
      <c r="AT1814" s="164">
        <f>(VLOOKUP(B1814,'P2 Origin'!$C$21:$M$176,11,0))*J1814</f>
        <v>0</v>
      </c>
      <c r="AU1814" s="167">
        <v>17</v>
      </c>
      <c r="AV1814" s="168">
        <v>17</v>
      </c>
      <c r="AW1814" s="169">
        <v>0</v>
      </c>
      <c r="AX1814" s="170">
        <f>IF(AU1814&gt;=0.1,'P3 Bureaumarge zee- en luchtvr.'!$D$12,0)</f>
        <v>0</v>
      </c>
      <c r="AY1814" s="163">
        <f t="shared" si="801"/>
        <v>0</v>
      </c>
      <c r="AZ1814" s="157" t="str">
        <f>VLOOKUP(D1814,'P4 Destination'!$C$21:$O$176,13,0)</f>
        <v>USD</v>
      </c>
      <c r="BA1814" s="164">
        <f t="shared" si="802"/>
        <v>0</v>
      </c>
      <c r="BB1814" s="171">
        <f>IF(AU1814&gt;0.1,(VLOOKUP(D1814,'P4 Destination'!$C$21:$M$176,3,0))*I1814,0)</f>
        <v>0</v>
      </c>
      <c r="BC1814" s="172">
        <f t="shared" si="803"/>
        <v>0</v>
      </c>
      <c r="BD1814" s="171">
        <f>(VLOOKUP($D1814,'P4 Destination'!$C$21:$M$176,4,0))*BC1814</f>
        <v>0</v>
      </c>
      <c r="BE1814" s="172">
        <f t="shared" si="804"/>
        <v>0</v>
      </c>
      <c r="BF1814" s="171">
        <f>(VLOOKUP($D1814,'P4 Destination'!$C$21:$M$176,5,0))*BE1814</f>
        <v>0</v>
      </c>
      <c r="BG1814" s="172">
        <f t="shared" si="805"/>
        <v>17</v>
      </c>
      <c r="BH1814" s="171">
        <f>(VLOOKUP($D1814,'P4 Destination'!$C$21:$M$176,6,0))*BG1814</f>
        <v>0</v>
      </c>
      <c r="BI1814" s="172">
        <f t="shared" si="806"/>
        <v>0</v>
      </c>
      <c r="BJ1814" s="171">
        <f>(VLOOKUP($D1814,'P4 Destination'!$C$21:$M$176,7,0))*BI1814</f>
        <v>0</v>
      </c>
      <c r="BK1814" s="172">
        <f t="shared" si="807"/>
        <v>0</v>
      </c>
      <c r="BL1814" s="171">
        <f>(VLOOKUP($D1814,'P4 Destination'!$C$21:$M$176,8,0))*BK1814</f>
        <v>0</v>
      </c>
      <c r="BM1814" s="172">
        <f t="shared" si="808"/>
        <v>0</v>
      </c>
      <c r="BN1814" s="171">
        <f>(VLOOKUP($D1814,'P4 Destination'!$C$21:$M$176,9,0))*BM1814</f>
        <v>0</v>
      </c>
      <c r="BO1814" s="154">
        <f t="shared" si="813"/>
        <v>1</v>
      </c>
      <c r="BP1814" s="171">
        <f>(VLOOKUP(D1814,'P4 Destination'!$C$21:$M$176,10,0))*K1814</f>
        <v>0</v>
      </c>
      <c r="BQ1814" s="171">
        <f>(VLOOKUP(D1814,'P4 Destination'!$C$21:$M$176,11,0))*J1814</f>
        <v>0</v>
      </c>
      <c r="BR1814" s="173">
        <f t="shared" si="809"/>
        <v>0</v>
      </c>
      <c r="BS1814" s="173">
        <f>(AV1814*2500)*'P6 Verzekering'!$E$11</f>
        <v>0</v>
      </c>
      <c r="BT1814" s="173">
        <f>(AW1814*2500)*'P6 Verzekering'!$E$12</f>
        <v>0</v>
      </c>
      <c r="BU1814" s="173">
        <f>(L1814*2500)*'P6 Verzekering'!$E$13</f>
        <v>0</v>
      </c>
      <c r="BV1814" s="173">
        <f t="shared" si="810"/>
        <v>0</v>
      </c>
      <c r="BW1814"/>
      <c r="BX1814"/>
    </row>
    <row r="1815" spans="1:76">
      <c r="A1815" s="152" t="s">
        <v>3090</v>
      </c>
      <c r="B1815" s="152" t="s">
        <v>320</v>
      </c>
      <c r="C1815" s="152" t="s">
        <v>319</v>
      </c>
      <c r="D1815" s="152" t="s">
        <v>281</v>
      </c>
      <c r="E1815" s="152" t="s">
        <v>538</v>
      </c>
      <c r="F1815" s="153">
        <f t="shared" si="814"/>
        <v>10</v>
      </c>
      <c r="G1815" s="154">
        <v>0</v>
      </c>
      <c r="H1815" s="154">
        <f>IFERROR(VLOOKUP(B1815,'P2 Origin'!$C$21:$Q$176,15,FALSE),0)</f>
        <v>0</v>
      </c>
      <c r="I1815" s="154">
        <f>IFERROR(VLOOKUP(D1815,'P4 Destination'!$C$21:$Q$176,15,FALSE),0)</f>
        <v>0</v>
      </c>
      <c r="J1815" s="155"/>
      <c r="K1815" s="155"/>
      <c r="L1815" s="156">
        <v>0</v>
      </c>
      <c r="M1815" s="155">
        <v>0</v>
      </c>
      <c r="N1815" s="155">
        <v>0</v>
      </c>
      <c r="O1815" s="157">
        <f t="shared" si="787"/>
        <v>0</v>
      </c>
      <c r="P1815" s="158">
        <f t="shared" si="788"/>
        <v>0</v>
      </c>
      <c r="Q1815" s="159">
        <f>IFERROR(VLOOKUP(N1815,'P1 Intra-Europees'!$A$15:$H$25,3,0),0)*P1815</f>
        <v>0</v>
      </c>
      <c r="R1815" s="160">
        <f t="shared" si="789"/>
        <v>0</v>
      </c>
      <c r="S1815" s="159">
        <f>IFERROR(VLOOKUP(N1815,'P1 Intra-Europees'!$A$15:$H$25,4,0),0)*R1815</f>
        <v>0</v>
      </c>
      <c r="T1815" s="160">
        <f t="shared" si="790"/>
        <v>0</v>
      </c>
      <c r="U1815" s="159">
        <f>IFERROR(VLOOKUP(N1815,'P1 Intra-Europees'!$A$15:$H$25,5,0),0)*T1815</f>
        <v>0</v>
      </c>
      <c r="V1815" s="160">
        <f t="shared" si="791"/>
        <v>0</v>
      </c>
      <c r="W1815" s="159">
        <f>IFERROR(VLOOKUP(N1815,'P1 Intra-Europees'!$A$15:$H$25,6,0),0)*V1815</f>
        <v>0</v>
      </c>
      <c r="X1815" s="160">
        <f t="shared" si="792"/>
        <v>0</v>
      </c>
      <c r="Y1815" s="159">
        <f>IFERROR(VLOOKUP(N1815,'P1 Intra-Europees'!$A$15:$H$25,7,0),0)*X1815</f>
        <v>0</v>
      </c>
      <c r="Z1815" s="161">
        <f t="shared" si="793"/>
        <v>0</v>
      </c>
      <c r="AA1815" s="162">
        <f>IFERROR(VLOOKUP(N1815,'P1 Intra-Europees'!$A$15:$H$25,8,0),0)*Z1815</f>
        <v>0</v>
      </c>
      <c r="AB1815" s="163">
        <f t="shared" si="794"/>
        <v>0</v>
      </c>
      <c r="AC1815" s="157" t="str">
        <f>VLOOKUP(B1815,'P2 Origin'!$C$21:$O$176,13,0)</f>
        <v>USD</v>
      </c>
      <c r="AD1815" s="164">
        <f t="shared" si="795"/>
        <v>0</v>
      </c>
      <c r="AE1815" s="165">
        <f>IF(AU1815&gt;0.1,VLOOKUP(B1815,'P2 Origin'!$C$21:$M$176,3,0)*H1815,0)</f>
        <v>0</v>
      </c>
      <c r="AF1815" s="166">
        <f t="shared" si="796"/>
        <v>0</v>
      </c>
      <c r="AG1815" s="165">
        <f>(VLOOKUP(B1815,'P2 Origin'!$C$21:$M$176,4,0))*AF1815</f>
        <v>0</v>
      </c>
      <c r="AH1815" s="166">
        <f t="shared" si="797"/>
        <v>10</v>
      </c>
      <c r="AI1815" s="165">
        <f>(VLOOKUP(B1815,'P2 Origin'!$C$21:$M$176,5,0))*AH1815</f>
        <v>0</v>
      </c>
      <c r="AJ1815" s="166">
        <f t="shared" si="811"/>
        <v>0</v>
      </c>
      <c r="AK1815" s="165">
        <f>(VLOOKUP(B1815,'P2 Origin'!$C$21:$M$176,6,0))*AJ1815</f>
        <v>0</v>
      </c>
      <c r="AL1815" s="166">
        <f t="shared" si="798"/>
        <v>0</v>
      </c>
      <c r="AM1815" s="165">
        <f>(VLOOKUP($B1815,'P2 Origin'!$C$21:$M$176,7,0))*AL1815</f>
        <v>0</v>
      </c>
      <c r="AN1815" s="166">
        <f t="shared" si="799"/>
        <v>0</v>
      </c>
      <c r="AO1815" s="165">
        <f>(VLOOKUP($B1815,'P2 Origin'!$C$21:$M$176,8,0))*AN1815</f>
        <v>0</v>
      </c>
      <c r="AP1815" s="166">
        <f t="shared" si="800"/>
        <v>0</v>
      </c>
      <c r="AQ1815" s="165">
        <f>(VLOOKUP($B1815,'P2 Origin'!$C$21:$M$176,9,0))*AP1815</f>
        <v>0</v>
      </c>
      <c r="AR1815" s="155">
        <f t="shared" si="812"/>
        <v>0</v>
      </c>
      <c r="AS1815" s="164">
        <f>(VLOOKUP(B1815,'P2 Origin'!$C$21:$M$176,10,0))*K1815</f>
        <v>0</v>
      </c>
      <c r="AT1815" s="164">
        <f>(VLOOKUP(B1815,'P2 Origin'!$C$21:$M$176,11,0))*J1815</f>
        <v>0</v>
      </c>
      <c r="AU1815" s="167">
        <v>10</v>
      </c>
      <c r="AV1815" s="168">
        <v>10</v>
      </c>
      <c r="AW1815" s="169">
        <v>0</v>
      </c>
      <c r="AX1815" s="170">
        <f>IF(AU1815&gt;=0.1,'P3 Bureaumarge zee- en luchtvr.'!$D$12,0)</f>
        <v>0</v>
      </c>
      <c r="AY1815" s="163">
        <f t="shared" si="801"/>
        <v>0</v>
      </c>
      <c r="AZ1815" s="157" t="str">
        <f>VLOOKUP(D1815,'P4 Destination'!$C$21:$O$176,13,0)</f>
        <v>USD</v>
      </c>
      <c r="BA1815" s="164">
        <f t="shared" si="802"/>
        <v>0</v>
      </c>
      <c r="BB1815" s="171">
        <f>IF(AU1815&gt;0.1,(VLOOKUP(D1815,'P4 Destination'!$C$21:$M$176,3,0))*I1815,0)</f>
        <v>0</v>
      </c>
      <c r="BC1815" s="172">
        <f t="shared" si="803"/>
        <v>0</v>
      </c>
      <c r="BD1815" s="171">
        <f>(VLOOKUP($D1815,'P4 Destination'!$C$21:$M$176,4,0))*BC1815</f>
        <v>0</v>
      </c>
      <c r="BE1815" s="172">
        <f t="shared" si="804"/>
        <v>10</v>
      </c>
      <c r="BF1815" s="171">
        <f>(VLOOKUP($D1815,'P4 Destination'!$C$21:$M$176,5,0))*BE1815</f>
        <v>0</v>
      </c>
      <c r="BG1815" s="172">
        <f t="shared" si="805"/>
        <v>0</v>
      </c>
      <c r="BH1815" s="171">
        <f>(VLOOKUP($D1815,'P4 Destination'!$C$21:$M$176,6,0))*BG1815</f>
        <v>0</v>
      </c>
      <c r="BI1815" s="172">
        <f t="shared" si="806"/>
        <v>0</v>
      </c>
      <c r="BJ1815" s="171">
        <f>(VLOOKUP($D1815,'P4 Destination'!$C$21:$M$176,7,0))*BI1815</f>
        <v>0</v>
      </c>
      <c r="BK1815" s="172">
        <f t="shared" si="807"/>
        <v>0</v>
      </c>
      <c r="BL1815" s="171">
        <f>(VLOOKUP($D1815,'P4 Destination'!$C$21:$M$176,8,0))*BK1815</f>
        <v>0</v>
      </c>
      <c r="BM1815" s="172">
        <f t="shared" si="808"/>
        <v>0</v>
      </c>
      <c r="BN1815" s="171">
        <f>(VLOOKUP($D1815,'P4 Destination'!$C$21:$M$176,9,0))*BM1815</f>
        <v>0</v>
      </c>
      <c r="BO1815" s="154">
        <f t="shared" si="813"/>
        <v>0</v>
      </c>
      <c r="BP1815" s="171">
        <f>(VLOOKUP(D1815,'P4 Destination'!$C$21:$M$176,10,0))*K1815</f>
        <v>0</v>
      </c>
      <c r="BQ1815" s="171">
        <f>(VLOOKUP(D1815,'P4 Destination'!$C$21:$M$176,11,0))*J1815</f>
        <v>0</v>
      </c>
      <c r="BR1815" s="173">
        <f t="shared" si="809"/>
        <v>0</v>
      </c>
      <c r="BS1815" s="173">
        <f>(AV1815*2500)*'P6 Verzekering'!$E$11</f>
        <v>0</v>
      </c>
      <c r="BT1815" s="173">
        <f>(AW1815*2500)*'P6 Verzekering'!$E$12</f>
        <v>0</v>
      </c>
      <c r="BU1815" s="173">
        <f>(L1815*2500)*'P6 Verzekering'!$E$13</f>
        <v>0</v>
      </c>
      <c r="BV1815" s="173">
        <f t="shared" si="810"/>
        <v>0</v>
      </c>
      <c r="BW1815"/>
      <c r="BX1815"/>
    </row>
    <row r="1816" spans="1:76">
      <c r="A1816" s="152" t="s">
        <v>3091</v>
      </c>
      <c r="B1816" s="152" t="s">
        <v>320</v>
      </c>
      <c r="C1816" s="152" t="s">
        <v>319</v>
      </c>
      <c r="D1816" s="152" t="s">
        <v>281</v>
      </c>
      <c r="E1816" s="152" t="s">
        <v>538</v>
      </c>
      <c r="F1816" s="153">
        <f t="shared" si="814"/>
        <v>30</v>
      </c>
      <c r="G1816" s="154">
        <v>1</v>
      </c>
      <c r="H1816" s="154">
        <f>IFERROR(VLOOKUP(B1816,'P2 Origin'!$C$21:$Q$176,15,FALSE),0)</f>
        <v>0</v>
      </c>
      <c r="I1816" s="154">
        <f>IFERROR(VLOOKUP(D1816,'P4 Destination'!$C$21:$Q$176,15,FALSE),0)</f>
        <v>0</v>
      </c>
      <c r="J1816" s="155"/>
      <c r="K1816" s="155">
        <v>1</v>
      </c>
      <c r="L1816" s="156">
        <v>0</v>
      </c>
      <c r="M1816" s="155">
        <v>0</v>
      </c>
      <c r="N1816" s="155">
        <v>0</v>
      </c>
      <c r="O1816" s="157">
        <f t="shared" si="787"/>
        <v>0</v>
      </c>
      <c r="P1816" s="158">
        <f t="shared" si="788"/>
        <v>0</v>
      </c>
      <c r="Q1816" s="159">
        <f>IFERROR(VLOOKUP(N1816,'P1 Intra-Europees'!$A$15:$H$25,3,0),0)*P1816</f>
        <v>0</v>
      </c>
      <c r="R1816" s="160">
        <f t="shared" si="789"/>
        <v>0</v>
      </c>
      <c r="S1816" s="159">
        <f>IFERROR(VLOOKUP(N1816,'P1 Intra-Europees'!$A$15:$H$25,4,0),0)*R1816</f>
        <v>0</v>
      </c>
      <c r="T1816" s="160">
        <f t="shared" si="790"/>
        <v>0</v>
      </c>
      <c r="U1816" s="159">
        <f>IFERROR(VLOOKUP(N1816,'P1 Intra-Europees'!$A$15:$H$25,5,0),0)*T1816</f>
        <v>0</v>
      </c>
      <c r="V1816" s="160">
        <f t="shared" si="791"/>
        <v>0</v>
      </c>
      <c r="W1816" s="159">
        <f>IFERROR(VLOOKUP(N1816,'P1 Intra-Europees'!$A$15:$H$25,6,0),0)*V1816</f>
        <v>0</v>
      </c>
      <c r="X1816" s="160">
        <f t="shared" si="792"/>
        <v>0</v>
      </c>
      <c r="Y1816" s="159">
        <f>IFERROR(VLOOKUP(N1816,'P1 Intra-Europees'!$A$15:$H$25,7,0),0)*X1816</f>
        <v>0</v>
      </c>
      <c r="Z1816" s="161">
        <f t="shared" si="793"/>
        <v>0</v>
      </c>
      <c r="AA1816" s="162">
        <f>IFERROR(VLOOKUP(N1816,'P1 Intra-Europees'!$A$15:$H$25,8,0),0)*Z1816</f>
        <v>0</v>
      </c>
      <c r="AB1816" s="163">
        <f t="shared" si="794"/>
        <v>0</v>
      </c>
      <c r="AC1816" s="157" t="str">
        <f>VLOOKUP(B1816,'P2 Origin'!$C$21:$O$176,13,0)</f>
        <v>USD</v>
      </c>
      <c r="AD1816" s="164">
        <f t="shared" si="795"/>
        <v>0</v>
      </c>
      <c r="AE1816" s="165">
        <f>IF(AU1816&gt;0.1,VLOOKUP(B1816,'P2 Origin'!$C$21:$M$176,3,0)*H1816,0)</f>
        <v>0</v>
      </c>
      <c r="AF1816" s="166">
        <f t="shared" si="796"/>
        <v>0</v>
      </c>
      <c r="AG1816" s="165">
        <f>(VLOOKUP(B1816,'P2 Origin'!$C$21:$M$176,4,0))*AF1816</f>
        <v>0</v>
      </c>
      <c r="AH1816" s="166">
        <f t="shared" si="797"/>
        <v>0</v>
      </c>
      <c r="AI1816" s="165">
        <f>(VLOOKUP(B1816,'P2 Origin'!$C$21:$M$176,5,0))*AH1816</f>
        <v>0</v>
      </c>
      <c r="AJ1816" s="166">
        <f t="shared" si="811"/>
        <v>0</v>
      </c>
      <c r="AK1816" s="165">
        <f>(VLOOKUP(B1816,'P2 Origin'!$C$21:$M$176,6,0))*AJ1816</f>
        <v>0</v>
      </c>
      <c r="AL1816" s="166">
        <f t="shared" si="798"/>
        <v>30</v>
      </c>
      <c r="AM1816" s="165">
        <f>(VLOOKUP($B1816,'P2 Origin'!$C$21:$M$176,7,0))*AL1816</f>
        <v>0</v>
      </c>
      <c r="AN1816" s="166">
        <f t="shared" si="799"/>
        <v>0</v>
      </c>
      <c r="AO1816" s="165">
        <f>(VLOOKUP($B1816,'P2 Origin'!$C$21:$M$176,8,0))*AN1816</f>
        <v>0</v>
      </c>
      <c r="AP1816" s="166">
        <f t="shared" si="800"/>
        <v>0</v>
      </c>
      <c r="AQ1816" s="165">
        <f>(VLOOKUP($B1816,'P2 Origin'!$C$21:$M$176,9,0))*AP1816</f>
        <v>0</v>
      </c>
      <c r="AR1816" s="155">
        <f t="shared" si="812"/>
        <v>1</v>
      </c>
      <c r="AS1816" s="164">
        <f>(VLOOKUP(B1816,'P2 Origin'!$C$21:$M$176,10,0))*K1816</f>
        <v>0</v>
      </c>
      <c r="AT1816" s="164">
        <f>(VLOOKUP(B1816,'P2 Origin'!$C$21:$M$176,11,0))*J1816</f>
        <v>0</v>
      </c>
      <c r="AU1816" s="167">
        <v>30</v>
      </c>
      <c r="AV1816" s="168">
        <v>30</v>
      </c>
      <c r="AW1816" s="169">
        <v>0</v>
      </c>
      <c r="AX1816" s="170">
        <f>IF(AU1816&gt;=0.1,'P3 Bureaumarge zee- en luchtvr.'!$D$12,0)</f>
        <v>0</v>
      </c>
      <c r="AY1816" s="163">
        <f t="shared" si="801"/>
        <v>0</v>
      </c>
      <c r="AZ1816" s="157" t="str">
        <f>VLOOKUP(D1816,'P4 Destination'!$C$21:$O$176,13,0)</f>
        <v>USD</v>
      </c>
      <c r="BA1816" s="164">
        <f t="shared" si="802"/>
        <v>0</v>
      </c>
      <c r="BB1816" s="171">
        <f>IF(AU1816&gt;0.1,(VLOOKUP(D1816,'P4 Destination'!$C$21:$M$176,3,0))*I1816,0)</f>
        <v>0</v>
      </c>
      <c r="BC1816" s="172">
        <f t="shared" si="803"/>
        <v>0</v>
      </c>
      <c r="BD1816" s="171">
        <f>(VLOOKUP($D1816,'P4 Destination'!$C$21:$M$176,4,0))*BC1816</f>
        <v>0</v>
      </c>
      <c r="BE1816" s="172">
        <f t="shared" si="804"/>
        <v>0</v>
      </c>
      <c r="BF1816" s="171">
        <f>(VLOOKUP($D1816,'P4 Destination'!$C$21:$M$176,5,0))*BE1816</f>
        <v>0</v>
      </c>
      <c r="BG1816" s="172">
        <f t="shared" si="805"/>
        <v>0</v>
      </c>
      <c r="BH1816" s="171">
        <f>(VLOOKUP($D1816,'P4 Destination'!$C$21:$M$176,6,0))*BG1816</f>
        <v>0</v>
      </c>
      <c r="BI1816" s="172">
        <f t="shared" si="806"/>
        <v>30</v>
      </c>
      <c r="BJ1816" s="171">
        <f>(VLOOKUP($D1816,'P4 Destination'!$C$21:$M$176,7,0))*BI1816</f>
        <v>0</v>
      </c>
      <c r="BK1816" s="172">
        <f t="shared" si="807"/>
        <v>0</v>
      </c>
      <c r="BL1816" s="171">
        <f>(VLOOKUP($D1816,'P4 Destination'!$C$21:$M$176,8,0))*BK1816</f>
        <v>0</v>
      </c>
      <c r="BM1816" s="172">
        <f t="shared" si="808"/>
        <v>0</v>
      </c>
      <c r="BN1816" s="171">
        <f>(VLOOKUP($D1816,'P4 Destination'!$C$21:$M$176,9,0))*BM1816</f>
        <v>0</v>
      </c>
      <c r="BO1816" s="154">
        <f t="shared" si="813"/>
        <v>1</v>
      </c>
      <c r="BP1816" s="171">
        <f>(VLOOKUP(D1816,'P4 Destination'!$C$21:$M$176,10,0))*K1816</f>
        <v>0</v>
      </c>
      <c r="BQ1816" s="171">
        <f>(VLOOKUP(D1816,'P4 Destination'!$C$21:$M$176,11,0))*J1816</f>
        <v>0</v>
      </c>
      <c r="BR1816" s="173">
        <f t="shared" si="809"/>
        <v>0</v>
      </c>
      <c r="BS1816" s="173">
        <f>(AV1816*2500)*'P6 Verzekering'!$E$11</f>
        <v>0</v>
      </c>
      <c r="BT1816" s="173">
        <f>(AW1816*2500)*'P6 Verzekering'!$E$12</f>
        <v>0</v>
      </c>
      <c r="BU1816" s="173">
        <f>(L1816*2500)*'P6 Verzekering'!$E$13</f>
        <v>0</v>
      </c>
      <c r="BV1816" s="173">
        <f t="shared" si="810"/>
        <v>0</v>
      </c>
      <c r="BW1816"/>
      <c r="BX1816"/>
    </row>
    <row r="1817" spans="1:76">
      <c r="A1817" s="152" t="s">
        <v>3092</v>
      </c>
      <c r="B1817" s="152" t="s">
        <v>320</v>
      </c>
      <c r="C1817" s="152" t="s">
        <v>319</v>
      </c>
      <c r="D1817" s="152" t="s">
        <v>281</v>
      </c>
      <c r="E1817" s="152" t="s">
        <v>538</v>
      </c>
      <c r="F1817" s="153">
        <f t="shared" si="814"/>
        <v>1</v>
      </c>
      <c r="G1817" s="154">
        <v>1</v>
      </c>
      <c r="H1817" s="154">
        <f>IFERROR(VLOOKUP(B1817,'P2 Origin'!$C$21:$Q$176,15,FALSE),0)</f>
        <v>0</v>
      </c>
      <c r="I1817" s="154">
        <f>IFERROR(VLOOKUP(D1817,'P4 Destination'!$C$21:$Q$176,15,FALSE),0)</f>
        <v>0</v>
      </c>
      <c r="J1817" s="155">
        <v>1</v>
      </c>
      <c r="K1817" s="155"/>
      <c r="L1817" s="156">
        <v>0</v>
      </c>
      <c r="M1817" s="155">
        <v>0</v>
      </c>
      <c r="N1817" s="155">
        <v>0</v>
      </c>
      <c r="O1817" s="157">
        <f t="shared" si="787"/>
        <v>0</v>
      </c>
      <c r="P1817" s="158">
        <f t="shared" si="788"/>
        <v>0</v>
      </c>
      <c r="Q1817" s="159">
        <f>IFERROR(VLOOKUP(N1817,'P1 Intra-Europees'!$A$15:$H$25,3,0),0)*P1817</f>
        <v>0</v>
      </c>
      <c r="R1817" s="160">
        <f t="shared" si="789"/>
        <v>0</v>
      </c>
      <c r="S1817" s="159">
        <f>IFERROR(VLOOKUP(N1817,'P1 Intra-Europees'!$A$15:$H$25,4,0),0)*R1817</f>
        <v>0</v>
      </c>
      <c r="T1817" s="160">
        <f t="shared" si="790"/>
        <v>0</v>
      </c>
      <c r="U1817" s="159">
        <f>IFERROR(VLOOKUP(N1817,'P1 Intra-Europees'!$A$15:$H$25,5,0),0)*T1817</f>
        <v>0</v>
      </c>
      <c r="V1817" s="160">
        <f t="shared" si="791"/>
        <v>0</v>
      </c>
      <c r="W1817" s="159">
        <f>IFERROR(VLOOKUP(N1817,'P1 Intra-Europees'!$A$15:$H$25,6,0),0)*V1817</f>
        <v>0</v>
      </c>
      <c r="X1817" s="160">
        <f t="shared" si="792"/>
        <v>0</v>
      </c>
      <c r="Y1817" s="159">
        <f>IFERROR(VLOOKUP(N1817,'P1 Intra-Europees'!$A$15:$H$25,7,0),0)*X1817</f>
        <v>0</v>
      </c>
      <c r="Z1817" s="161">
        <f t="shared" si="793"/>
        <v>0</v>
      </c>
      <c r="AA1817" s="162">
        <f>IFERROR(VLOOKUP(N1817,'P1 Intra-Europees'!$A$15:$H$25,8,0),0)*Z1817</f>
        <v>0</v>
      </c>
      <c r="AB1817" s="163">
        <f t="shared" si="794"/>
        <v>0</v>
      </c>
      <c r="AC1817" s="157" t="str">
        <f>VLOOKUP(B1817,'P2 Origin'!$C$21:$O$176,13,0)</f>
        <v>USD</v>
      </c>
      <c r="AD1817" s="164">
        <f t="shared" si="795"/>
        <v>0</v>
      </c>
      <c r="AE1817" s="165">
        <f>IF(AU1817&gt;0.1,VLOOKUP(B1817,'P2 Origin'!$C$21:$M$176,3,0)*H1817,0)</f>
        <v>0</v>
      </c>
      <c r="AF1817" s="166">
        <f t="shared" si="796"/>
        <v>1</v>
      </c>
      <c r="AG1817" s="165">
        <f>(VLOOKUP(B1817,'P2 Origin'!$C$21:$M$176,4,0))*AF1817</f>
        <v>0</v>
      </c>
      <c r="AH1817" s="166">
        <f t="shared" si="797"/>
        <v>0</v>
      </c>
      <c r="AI1817" s="165">
        <f>(VLOOKUP(B1817,'P2 Origin'!$C$21:$M$176,5,0))*AH1817</f>
        <v>0</v>
      </c>
      <c r="AJ1817" s="166">
        <f t="shared" si="811"/>
        <v>0</v>
      </c>
      <c r="AK1817" s="165">
        <f>(VLOOKUP(B1817,'P2 Origin'!$C$21:$M$176,6,0))*AJ1817</f>
        <v>0</v>
      </c>
      <c r="AL1817" s="166">
        <f t="shared" si="798"/>
        <v>0</v>
      </c>
      <c r="AM1817" s="165">
        <f>(VLOOKUP($B1817,'P2 Origin'!$C$21:$M$176,7,0))*AL1817</f>
        <v>0</v>
      </c>
      <c r="AN1817" s="166">
        <f t="shared" si="799"/>
        <v>0</v>
      </c>
      <c r="AO1817" s="165">
        <f>(VLOOKUP($B1817,'P2 Origin'!$C$21:$M$176,8,0))*AN1817</f>
        <v>0</v>
      </c>
      <c r="AP1817" s="166">
        <f t="shared" si="800"/>
        <v>0</v>
      </c>
      <c r="AQ1817" s="165">
        <f>(VLOOKUP($B1817,'P2 Origin'!$C$21:$M$176,9,0))*AP1817</f>
        <v>0</v>
      </c>
      <c r="AR1817" s="155">
        <f t="shared" si="812"/>
        <v>1</v>
      </c>
      <c r="AS1817" s="164">
        <f>(VLOOKUP(B1817,'P2 Origin'!$C$21:$M$176,10,0))*K1817</f>
        <v>0</v>
      </c>
      <c r="AT1817" s="164">
        <f>(VLOOKUP(B1817,'P2 Origin'!$C$21:$M$176,11,0))*J1817</f>
        <v>0</v>
      </c>
      <c r="AU1817" s="167">
        <v>1</v>
      </c>
      <c r="AV1817" s="168">
        <v>1</v>
      </c>
      <c r="AW1817" s="169">
        <v>0</v>
      </c>
      <c r="AX1817" s="170">
        <f>IF(AU1817&gt;=0.1,'P3 Bureaumarge zee- en luchtvr.'!$D$12,0)</f>
        <v>0</v>
      </c>
      <c r="AY1817" s="163">
        <f t="shared" si="801"/>
        <v>0</v>
      </c>
      <c r="AZ1817" s="157" t="str">
        <f>VLOOKUP(D1817,'P4 Destination'!$C$21:$O$176,13,0)</f>
        <v>USD</v>
      </c>
      <c r="BA1817" s="164">
        <f t="shared" si="802"/>
        <v>0</v>
      </c>
      <c r="BB1817" s="171">
        <f>IF(AU1817&gt;0.1,(VLOOKUP(D1817,'P4 Destination'!$C$21:$M$176,3,0))*I1817,0)</f>
        <v>0</v>
      </c>
      <c r="BC1817" s="172">
        <f t="shared" si="803"/>
        <v>1</v>
      </c>
      <c r="BD1817" s="171">
        <f>(VLOOKUP($D1817,'P4 Destination'!$C$21:$M$176,4,0))*BC1817</f>
        <v>0</v>
      </c>
      <c r="BE1817" s="172">
        <f t="shared" si="804"/>
        <v>0</v>
      </c>
      <c r="BF1817" s="171">
        <f>(VLOOKUP($D1817,'P4 Destination'!$C$21:$M$176,5,0))*BE1817</f>
        <v>0</v>
      </c>
      <c r="BG1817" s="172">
        <f t="shared" si="805"/>
        <v>0</v>
      </c>
      <c r="BH1817" s="171">
        <f>(VLOOKUP($D1817,'P4 Destination'!$C$21:$M$176,6,0))*BG1817</f>
        <v>0</v>
      </c>
      <c r="BI1817" s="172">
        <f t="shared" si="806"/>
        <v>0</v>
      </c>
      <c r="BJ1817" s="171">
        <f>(VLOOKUP($D1817,'P4 Destination'!$C$21:$M$176,7,0))*BI1817</f>
        <v>0</v>
      </c>
      <c r="BK1817" s="172">
        <f t="shared" si="807"/>
        <v>0</v>
      </c>
      <c r="BL1817" s="171">
        <f>(VLOOKUP($D1817,'P4 Destination'!$C$21:$M$176,8,0))*BK1817</f>
        <v>0</v>
      </c>
      <c r="BM1817" s="172">
        <f t="shared" si="808"/>
        <v>0</v>
      </c>
      <c r="BN1817" s="171">
        <f>(VLOOKUP($D1817,'P4 Destination'!$C$21:$M$176,9,0))*BM1817</f>
        <v>0</v>
      </c>
      <c r="BO1817" s="154">
        <f t="shared" si="813"/>
        <v>1</v>
      </c>
      <c r="BP1817" s="171">
        <f>(VLOOKUP(D1817,'P4 Destination'!$C$21:$M$176,10,0))*K1817</f>
        <v>0</v>
      </c>
      <c r="BQ1817" s="171">
        <f>(VLOOKUP(D1817,'P4 Destination'!$C$21:$M$176,11,0))*J1817</f>
        <v>0</v>
      </c>
      <c r="BR1817" s="173">
        <f t="shared" si="809"/>
        <v>0</v>
      </c>
      <c r="BS1817" s="173">
        <f>(AV1817*2500)*'P6 Verzekering'!$E$11</f>
        <v>0</v>
      </c>
      <c r="BT1817" s="173">
        <f>(AW1817*2500)*'P6 Verzekering'!$E$12</f>
        <v>0</v>
      </c>
      <c r="BU1817" s="173">
        <f>(L1817*2500)*'P6 Verzekering'!$E$13</f>
        <v>0</v>
      </c>
      <c r="BV1817" s="173">
        <f t="shared" si="810"/>
        <v>0</v>
      </c>
      <c r="BW1817"/>
      <c r="BX1817"/>
    </row>
    <row r="1818" spans="1:76">
      <c r="A1818" s="152" t="s">
        <v>3094</v>
      </c>
      <c r="B1818" s="152" t="s">
        <v>320</v>
      </c>
      <c r="C1818" s="152" t="s">
        <v>319</v>
      </c>
      <c r="D1818" s="152" t="s">
        <v>281</v>
      </c>
      <c r="E1818" s="152" t="s">
        <v>538</v>
      </c>
      <c r="F1818" s="153">
        <f t="shared" si="814"/>
        <v>0</v>
      </c>
      <c r="G1818" s="154">
        <v>1</v>
      </c>
      <c r="H1818" s="154">
        <f>IFERROR(VLOOKUP(B1818,'P2 Origin'!$C$21:$Q$176,15,FALSE),0)</f>
        <v>0</v>
      </c>
      <c r="I1818" s="154">
        <f>IFERROR(VLOOKUP(D1818,'P4 Destination'!$C$21:$Q$176,15,FALSE),0)</f>
        <v>0</v>
      </c>
      <c r="J1818" s="155">
        <v>1</v>
      </c>
      <c r="K1818" s="155"/>
      <c r="L1818" s="156">
        <v>0</v>
      </c>
      <c r="M1818" s="155">
        <v>0</v>
      </c>
      <c r="N1818" s="155">
        <v>0</v>
      </c>
      <c r="O1818" s="157">
        <f t="shared" si="787"/>
        <v>0</v>
      </c>
      <c r="P1818" s="158">
        <f t="shared" si="788"/>
        <v>0</v>
      </c>
      <c r="Q1818" s="159">
        <f>IFERROR(VLOOKUP(N1818,'P1 Intra-Europees'!$A$15:$H$25,3,0),0)*P1818</f>
        <v>0</v>
      </c>
      <c r="R1818" s="160">
        <f t="shared" si="789"/>
        <v>0</v>
      </c>
      <c r="S1818" s="159">
        <f>IFERROR(VLOOKUP(N1818,'P1 Intra-Europees'!$A$15:$H$25,4,0),0)*R1818</f>
        <v>0</v>
      </c>
      <c r="T1818" s="160">
        <f t="shared" si="790"/>
        <v>0</v>
      </c>
      <c r="U1818" s="159">
        <f>IFERROR(VLOOKUP(N1818,'P1 Intra-Europees'!$A$15:$H$25,5,0),0)*T1818</f>
        <v>0</v>
      </c>
      <c r="V1818" s="160">
        <f t="shared" si="791"/>
        <v>0</v>
      </c>
      <c r="W1818" s="159">
        <f>IFERROR(VLOOKUP(N1818,'P1 Intra-Europees'!$A$15:$H$25,6,0),0)*V1818</f>
        <v>0</v>
      </c>
      <c r="X1818" s="160">
        <f t="shared" si="792"/>
        <v>0</v>
      </c>
      <c r="Y1818" s="159">
        <f>IFERROR(VLOOKUP(N1818,'P1 Intra-Europees'!$A$15:$H$25,7,0),0)*X1818</f>
        <v>0</v>
      </c>
      <c r="Z1818" s="161">
        <f t="shared" si="793"/>
        <v>0</v>
      </c>
      <c r="AA1818" s="162">
        <f>IFERROR(VLOOKUP(N1818,'P1 Intra-Europees'!$A$15:$H$25,8,0),0)*Z1818</f>
        <v>0</v>
      </c>
      <c r="AB1818" s="163">
        <f t="shared" si="794"/>
        <v>0</v>
      </c>
      <c r="AC1818" s="157" t="str">
        <f>VLOOKUP(B1818,'P2 Origin'!$C$21:$O$176,13,0)</f>
        <v>USD</v>
      </c>
      <c r="AD1818" s="164">
        <f t="shared" si="795"/>
        <v>0</v>
      </c>
      <c r="AE1818" s="165">
        <f>IF(AU1818&gt;0.1,VLOOKUP(B1818,'P2 Origin'!$C$21:$M$176,3,0)*H1818,0)</f>
        <v>0</v>
      </c>
      <c r="AF1818" s="166">
        <f t="shared" si="796"/>
        <v>0</v>
      </c>
      <c r="AG1818" s="165">
        <f>(VLOOKUP(B1818,'P2 Origin'!$C$21:$M$176,4,0))*AF1818</f>
        <v>0</v>
      </c>
      <c r="AH1818" s="166">
        <f t="shared" si="797"/>
        <v>0</v>
      </c>
      <c r="AI1818" s="165">
        <f>(VLOOKUP(B1818,'P2 Origin'!$C$21:$M$176,5,0))*AH1818</f>
        <v>0</v>
      </c>
      <c r="AJ1818" s="166">
        <f t="shared" si="811"/>
        <v>0</v>
      </c>
      <c r="AK1818" s="165">
        <f>(VLOOKUP(B1818,'P2 Origin'!$C$21:$M$176,6,0))*AJ1818</f>
        <v>0</v>
      </c>
      <c r="AL1818" s="166">
        <f t="shared" si="798"/>
        <v>0</v>
      </c>
      <c r="AM1818" s="165">
        <f>(VLOOKUP($B1818,'P2 Origin'!$C$21:$M$176,7,0))*AL1818</f>
        <v>0</v>
      </c>
      <c r="AN1818" s="166">
        <f t="shared" si="799"/>
        <v>0</v>
      </c>
      <c r="AO1818" s="165">
        <f>(VLOOKUP($B1818,'P2 Origin'!$C$21:$M$176,8,0))*AN1818</f>
        <v>0</v>
      </c>
      <c r="AP1818" s="166">
        <f t="shared" si="800"/>
        <v>0</v>
      </c>
      <c r="AQ1818" s="165">
        <f>(VLOOKUP($B1818,'P2 Origin'!$C$21:$M$176,9,0))*AP1818</f>
        <v>0</v>
      </c>
      <c r="AR1818" s="155">
        <v>1</v>
      </c>
      <c r="AS1818" s="164">
        <f>(VLOOKUP(B1818,'P2 Origin'!$C$21:$M$176,10,0))*K1818</f>
        <v>0</v>
      </c>
      <c r="AT1818" s="164">
        <f>(VLOOKUP(B1818,'P2 Origin'!$C$21:$M$176,11,0))*J1818</f>
        <v>0</v>
      </c>
      <c r="AU1818" s="167">
        <v>0</v>
      </c>
      <c r="AV1818" s="168">
        <v>0</v>
      </c>
      <c r="AW1818" s="169">
        <v>0</v>
      </c>
      <c r="AX1818" s="170">
        <f>IF(AU1818&gt;=0.1,'P3 Bureaumarge zee- en luchtvr.'!$D$12,0)</f>
        <v>0</v>
      </c>
      <c r="AY1818" s="163">
        <f t="shared" si="801"/>
        <v>0</v>
      </c>
      <c r="AZ1818" s="157" t="str">
        <f>VLOOKUP(D1818,'P4 Destination'!$C$21:$O$176,13,0)</f>
        <v>USD</v>
      </c>
      <c r="BA1818" s="164">
        <f t="shared" si="802"/>
        <v>0</v>
      </c>
      <c r="BB1818" s="171">
        <f>IF(AU1818&gt;0.1,(VLOOKUP(D1818,'P4 Destination'!$C$21:$M$176,3,0))*I1818,0)</f>
        <v>0</v>
      </c>
      <c r="BC1818" s="172">
        <f t="shared" si="803"/>
        <v>0</v>
      </c>
      <c r="BD1818" s="171">
        <f>(VLOOKUP($D1818,'P4 Destination'!$C$21:$M$176,4,0))*BC1818</f>
        <v>0</v>
      </c>
      <c r="BE1818" s="172">
        <f t="shared" si="804"/>
        <v>0</v>
      </c>
      <c r="BF1818" s="171">
        <f>(VLOOKUP($D1818,'P4 Destination'!$C$21:$M$176,5,0))*BE1818</f>
        <v>0</v>
      </c>
      <c r="BG1818" s="172">
        <f t="shared" si="805"/>
        <v>0</v>
      </c>
      <c r="BH1818" s="171">
        <f>(VLOOKUP($D1818,'P4 Destination'!$C$21:$M$176,6,0))*BG1818</f>
        <v>0</v>
      </c>
      <c r="BI1818" s="172">
        <f t="shared" si="806"/>
        <v>0</v>
      </c>
      <c r="BJ1818" s="171">
        <f>(VLOOKUP($D1818,'P4 Destination'!$C$21:$M$176,7,0))*BI1818</f>
        <v>0</v>
      </c>
      <c r="BK1818" s="172">
        <f t="shared" si="807"/>
        <v>0</v>
      </c>
      <c r="BL1818" s="171">
        <f>(VLOOKUP($D1818,'P4 Destination'!$C$21:$M$176,8,0))*BK1818</f>
        <v>0</v>
      </c>
      <c r="BM1818" s="172">
        <f t="shared" si="808"/>
        <v>0</v>
      </c>
      <c r="BN1818" s="171">
        <f>(VLOOKUP($D1818,'P4 Destination'!$C$21:$M$176,9,0))*BM1818</f>
        <v>0</v>
      </c>
      <c r="BO1818" s="154">
        <v>1</v>
      </c>
      <c r="BP1818" s="171">
        <f>(VLOOKUP(D1818,'P4 Destination'!$C$21:$M$176,10,0))*K1818</f>
        <v>0</v>
      </c>
      <c r="BQ1818" s="171">
        <f>(VLOOKUP(D1818,'P4 Destination'!$C$21:$M$176,11,0))*J1818</f>
        <v>0</v>
      </c>
      <c r="BR1818" s="173">
        <f t="shared" si="809"/>
        <v>0</v>
      </c>
      <c r="BS1818" s="173">
        <f>(AV1818*2500)*'P6 Verzekering'!$E$11</f>
        <v>0</v>
      </c>
      <c r="BT1818" s="173">
        <f>(AW1818*2500)*'P6 Verzekering'!$E$12</f>
        <v>0</v>
      </c>
      <c r="BU1818" s="173">
        <f>(L1818*2500)*'P6 Verzekering'!$E$13</f>
        <v>0</v>
      </c>
      <c r="BV1818" s="173">
        <f t="shared" si="810"/>
        <v>0</v>
      </c>
      <c r="BW1818"/>
      <c r="BX1818"/>
    </row>
    <row r="1819" spans="1:76">
      <c r="A1819" s="152" t="s">
        <v>3097</v>
      </c>
      <c r="B1819" s="152" t="s">
        <v>320</v>
      </c>
      <c r="C1819" s="152" t="s">
        <v>319</v>
      </c>
      <c r="D1819" s="152" t="s">
        <v>219</v>
      </c>
      <c r="E1819" s="152" t="s">
        <v>219</v>
      </c>
      <c r="F1819" s="153">
        <f t="shared" si="814"/>
        <v>14</v>
      </c>
      <c r="G1819" s="154">
        <v>1</v>
      </c>
      <c r="H1819" s="154">
        <f>IFERROR(VLOOKUP(B1819,'P2 Origin'!$C$21:$Q$176,15,FALSE),0)</f>
        <v>0</v>
      </c>
      <c r="I1819" s="154">
        <f>IFERROR(VLOOKUP(D1819,'P4 Destination'!$C$21:$Q$176,15,FALSE),0)</f>
        <v>0</v>
      </c>
      <c r="J1819" s="155"/>
      <c r="K1819" s="155">
        <v>1</v>
      </c>
      <c r="L1819" s="156">
        <v>0</v>
      </c>
      <c r="M1819" s="155">
        <v>0</v>
      </c>
      <c r="N1819" s="155">
        <v>0</v>
      </c>
      <c r="O1819" s="157">
        <f t="shared" si="787"/>
        <v>0</v>
      </c>
      <c r="P1819" s="158">
        <f t="shared" si="788"/>
        <v>0</v>
      </c>
      <c r="Q1819" s="159">
        <f>IFERROR(VLOOKUP(N1819,'P1 Intra-Europees'!$A$15:$H$25,3,0),0)*P1819</f>
        <v>0</v>
      </c>
      <c r="R1819" s="160">
        <f t="shared" si="789"/>
        <v>0</v>
      </c>
      <c r="S1819" s="159">
        <f>IFERROR(VLOOKUP(N1819,'P1 Intra-Europees'!$A$15:$H$25,4,0),0)*R1819</f>
        <v>0</v>
      </c>
      <c r="T1819" s="160">
        <f t="shared" si="790"/>
        <v>0</v>
      </c>
      <c r="U1819" s="159">
        <f>IFERROR(VLOOKUP(N1819,'P1 Intra-Europees'!$A$15:$H$25,5,0),0)*T1819</f>
        <v>0</v>
      </c>
      <c r="V1819" s="160">
        <f t="shared" si="791"/>
        <v>0</v>
      </c>
      <c r="W1819" s="159">
        <f>IFERROR(VLOOKUP(N1819,'P1 Intra-Europees'!$A$15:$H$25,6,0),0)*V1819</f>
        <v>0</v>
      </c>
      <c r="X1819" s="160">
        <f t="shared" si="792"/>
        <v>0</v>
      </c>
      <c r="Y1819" s="159">
        <f>IFERROR(VLOOKUP(N1819,'P1 Intra-Europees'!$A$15:$H$25,7,0),0)*X1819</f>
        <v>0</v>
      </c>
      <c r="Z1819" s="161">
        <f t="shared" si="793"/>
        <v>0</v>
      </c>
      <c r="AA1819" s="162">
        <f>IFERROR(VLOOKUP(N1819,'P1 Intra-Europees'!$A$15:$H$25,8,0),0)*Z1819</f>
        <v>0</v>
      </c>
      <c r="AB1819" s="163">
        <f t="shared" si="794"/>
        <v>0</v>
      </c>
      <c r="AC1819" s="157" t="str">
        <f>VLOOKUP(B1819,'P2 Origin'!$C$21:$O$176,13,0)</f>
        <v>USD</v>
      </c>
      <c r="AD1819" s="164">
        <f t="shared" si="795"/>
        <v>0</v>
      </c>
      <c r="AE1819" s="165">
        <f>IF(AU1819&gt;0.1,VLOOKUP(B1819,'P2 Origin'!$C$21:$M$176,3,0)*H1819,0)</f>
        <v>0</v>
      </c>
      <c r="AF1819" s="166">
        <f t="shared" si="796"/>
        <v>0</v>
      </c>
      <c r="AG1819" s="165">
        <f>(VLOOKUP(B1819,'P2 Origin'!$C$21:$M$176,4,0))*AF1819</f>
        <v>0</v>
      </c>
      <c r="AH1819" s="166">
        <f t="shared" si="797"/>
        <v>14</v>
      </c>
      <c r="AI1819" s="165">
        <f>(VLOOKUP(B1819,'P2 Origin'!$C$21:$M$176,5,0))*AH1819</f>
        <v>0</v>
      </c>
      <c r="AJ1819" s="166">
        <f t="shared" si="811"/>
        <v>0</v>
      </c>
      <c r="AK1819" s="165">
        <f>(VLOOKUP(B1819,'P2 Origin'!$C$21:$M$176,6,0))*AJ1819</f>
        <v>0</v>
      </c>
      <c r="AL1819" s="166">
        <f t="shared" si="798"/>
        <v>0</v>
      </c>
      <c r="AM1819" s="165">
        <f>(VLOOKUP($B1819,'P2 Origin'!$C$21:$M$176,7,0))*AL1819</f>
        <v>0</v>
      </c>
      <c r="AN1819" s="166">
        <f t="shared" si="799"/>
        <v>0</v>
      </c>
      <c r="AO1819" s="165">
        <f>(VLOOKUP($B1819,'P2 Origin'!$C$21:$M$176,8,0))*AN1819</f>
        <v>0</v>
      </c>
      <c r="AP1819" s="166">
        <f t="shared" si="800"/>
        <v>0</v>
      </c>
      <c r="AQ1819" s="165">
        <f>(VLOOKUP($B1819,'P2 Origin'!$C$21:$M$176,9,0))*AP1819</f>
        <v>0</v>
      </c>
      <c r="AR1819" s="155">
        <f t="shared" ref="AR1819:AR1882" si="815">IF(AU1819&gt;=0.1,G1819,0)</f>
        <v>1</v>
      </c>
      <c r="AS1819" s="164">
        <f>(VLOOKUP(B1819,'P2 Origin'!$C$21:$M$176,10,0))*K1819</f>
        <v>0</v>
      </c>
      <c r="AT1819" s="164">
        <f>(VLOOKUP(B1819,'P2 Origin'!$C$21:$M$176,11,0))*J1819</f>
        <v>0</v>
      </c>
      <c r="AU1819" s="167">
        <v>14</v>
      </c>
      <c r="AV1819" s="168">
        <v>14</v>
      </c>
      <c r="AW1819" s="169">
        <v>0</v>
      </c>
      <c r="AX1819" s="170">
        <f>IF(AU1819&gt;=0.1,'P3 Bureaumarge zee- en luchtvr.'!$D$12,0)</f>
        <v>0</v>
      </c>
      <c r="AY1819" s="163">
        <f t="shared" si="801"/>
        <v>0</v>
      </c>
      <c r="AZ1819" s="157" t="str">
        <f>VLOOKUP(D1819,'P4 Destination'!$C$21:$O$176,13,0)</f>
        <v>EUR</v>
      </c>
      <c r="BA1819" s="164">
        <f t="shared" si="802"/>
        <v>0</v>
      </c>
      <c r="BB1819" s="171">
        <f>IF(AU1819&gt;0.1,(VLOOKUP(D1819,'P4 Destination'!$C$21:$M$176,3,0))*I1819,0)</f>
        <v>0</v>
      </c>
      <c r="BC1819" s="172">
        <f t="shared" si="803"/>
        <v>0</v>
      </c>
      <c r="BD1819" s="171">
        <f>(VLOOKUP($D1819,'P4 Destination'!$C$21:$M$176,4,0))*BC1819</f>
        <v>0</v>
      </c>
      <c r="BE1819" s="172">
        <f t="shared" si="804"/>
        <v>14</v>
      </c>
      <c r="BF1819" s="171">
        <f>(VLOOKUP($D1819,'P4 Destination'!$C$21:$M$176,5,0))*BE1819</f>
        <v>0</v>
      </c>
      <c r="BG1819" s="172">
        <f t="shared" si="805"/>
        <v>0</v>
      </c>
      <c r="BH1819" s="171">
        <f>(VLOOKUP($D1819,'P4 Destination'!$C$21:$M$176,6,0))*BG1819</f>
        <v>0</v>
      </c>
      <c r="BI1819" s="172">
        <f t="shared" si="806"/>
        <v>0</v>
      </c>
      <c r="BJ1819" s="171">
        <f>(VLOOKUP($D1819,'P4 Destination'!$C$21:$M$176,7,0))*BI1819</f>
        <v>0</v>
      </c>
      <c r="BK1819" s="172">
        <f t="shared" si="807"/>
        <v>0</v>
      </c>
      <c r="BL1819" s="171">
        <f>(VLOOKUP($D1819,'P4 Destination'!$C$21:$M$176,8,0))*BK1819</f>
        <v>0</v>
      </c>
      <c r="BM1819" s="172">
        <f t="shared" si="808"/>
        <v>0</v>
      </c>
      <c r="BN1819" s="171">
        <f>(VLOOKUP($D1819,'P4 Destination'!$C$21:$M$176,9,0))*BM1819</f>
        <v>0</v>
      </c>
      <c r="BO1819" s="154">
        <f t="shared" ref="BO1819:BO1882" si="816">IF(AU1819&gt;=0.1,G1819,0)</f>
        <v>1</v>
      </c>
      <c r="BP1819" s="171">
        <f>(VLOOKUP(D1819,'P4 Destination'!$C$21:$M$176,10,0))*K1819</f>
        <v>0</v>
      </c>
      <c r="BQ1819" s="171">
        <f>(VLOOKUP(D1819,'P4 Destination'!$C$21:$M$176,11,0))*J1819</f>
        <v>0</v>
      </c>
      <c r="BR1819" s="173">
        <f t="shared" si="809"/>
        <v>0</v>
      </c>
      <c r="BS1819" s="173">
        <f>(AV1819*2500)*'P6 Verzekering'!$E$11</f>
        <v>0</v>
      </c>
      <c r="BT1819" s="173">
        <f>(AW1819*2500)*'P6 Verzekering'!$E$12</f>
        <v>0</v>
      </c>
      <c r="BU1819" s="173">
        <f>(L1819*2500)*'P6 Verzekering'!$E$13</f>
        <v>0</v>
      </c>
      <c r="BV1819" s="173">
        <f t="shared" si="810"/>
        <v>0</v>
      </c>
      <c r="BW1819"/>
      <c r="BX1819"/>
    </row>
    <row r="1820" spans="1:76">
      <c r="A1820" s="152" t="s">
        <v>3098</v>
      </c>
      <c r="B1820" s="152" t="s">
        <v>320</v>
      </c>
      <c r="C1820" s="152" t="s">
        <v>319</v>
      </c>
      <c r="D1820" s="152" t="s">
        <v>219</v>
      </c>
      <c r="E1820" s="152" t="s">
        <v>219</v>
      </c>
      <c r="F1820" s="153">
        <f t="shared" si="814"/>
        <v>19</v>
      </c>
      <c r="G1820" s="154">
        <v>1</v>
      </c>
      <c r="H1820" s="154">
        <f>IFERROR(VLOOKUP(B1820,'P2 Origin'!$C$21:$Q$176,15,FALSE),0)</f>
        <v>0</v>
      </c>
      <c r="I1820" s="154">
        <f>IFERROR(VLOOKUP(D1820,'P4 Destination'!$C$21:$Q$176,15,FALSE),0)</f>
        <v>0</v>
      </c>
      <c r="J1820" s="155"/>
      <c r="K1820" s="155">
        <v>1</v>
      </c>
      <c r="L1820" s="156">
        <v>0</v>
      </c>
      <c r="M1820" s="155">
        <v>0</v>
      </c>
      <c r="N1820" s="155">
        <v>0</v>
      </c>
      <c r="O1820" s="157">
        <f t="shared" si="787"/>
        <v>0</v>
      </c>
      <c r="P1820" s="158">
        <f t="shared" si="788"/>
        <v>0</v>
      </c>
      <c r="Q1820" s="159">
        <f>IFERROR(VLOOKUP(N1820,'P1 Intra-Europees'!$A$15:$H$25,3,0),0)*P1820</f>
        <v>0</v>
      </c>
      <c r="R1820" s="160">
        <f t="shared" si="789"/>
        <v>0</v>
      </c>
      <c r="S1820" s="159">
        <f>IFERROR(VLOOKUP(N1820,'P1 Intra-Europees'!$A$15:$H$25,4,0),0)*R1820</f>
        <v>0</v>
      </c>
      <c r="T1820" s="160">
        <f t="shared" si="790"/>
        <v>0</v>
      </c>
      <c r="U1820" s="159">
        <f>IFERROR(VLOOKUP(N1820,'P1 Intra-Europees'!$A$15:$H$25,5,0),0)*T1820</f>
        <v>0</v>
      </c>
      <c r="V1820" s="160">
        <f t="shared" si="791"/>
        <v>0</v>
      </c>
      <c r="W1820" s="159">
        <f>IFERROR(VLOOKUP(N1820,'P1 Intra-Europees'!$A$15:$H$25,6,0),0)*V1820</f>
        <v>0</v>
      </c>
      <c r="X1820" s="160">
        <f t="shared" si="792"/>
        <v>0</v>
      </c>
      <c r="Y1820" s="159">
        <f>IFERROR(VLOOKUP(N1820,'P1 Intra-Europees'!$A$15:$H$25,7,0),0)*X1820</f>
        <v>0</v>
      </c>
      <c r="Z1820" s="161">
        <f t="shared" si="793"/>
        <v>0</v>
      </c>
      <c r="AA1820" s="162">
        <f>IFERROR(VLOOKUP(N1820,'P1 Intra-Europees'!$A$15:$H$25,8,0),0)*Z1820</f>
        <v>0</v>
      </c>
      <c r="AB1820" s="163">
        <f t="shared" si="794"/>
        <v>0</v>
      </c>
      <c r="AC1820" s="157" t="str">
        <f>VLOOKUP(B1820,'P2 Origin'!$C$21:$O$176,13,0)</f>
        <v>USD</v>
      </c>
      <c r="AD1820" s="164">
        <f t="shared" si="795"/>
        <v>0</v>
      </c>
      <c r="AE1820" s="165">
        <f>IF(AU1820&gt;0.1,VLOOKUP(B1820,'P2 Origin'!$C$21:$M$176,3,0)*H1820,0)</f>
        <v>0</v>
      </c>
      <c r="AF1820" s="166">
        <f t="shared" si="796"/>
        <v>0</v>
      </c>
      <c r="AG1820" s="165">
        <f>(VLOOKUP(B1820,'P2 Origin'!$C$21:$M$176,4,0))*AF1820</f>
        <v>0</v>
      </c>
      <c r="AH1820" s="166">
        <f t="shared" si="797"/>
        <v>0</v>
      </c>
      <c r="AI1820" s="165">
        <f>(VLOOKUP(B1820,'P2 Origin'!$C$21:$M$176,5,0))*AH1820</f>
        <v>0</v>
      </c>
      <c r="AJ1820" s="166">
        <f t="shared" si="811"/>
        <v>19</v>
      </c>
      <c r="AK1820" s="165">
        <f>(VLOOKUP(B1820,'P2 Origin'!$C$21:$M$176,6,0))*AJ1820</f>
        <v>0</v>
      </c>
      <c r="AL1820" s="166">
        <f t="shared" si="798"/>
        <v>0</v>
      </c>
      <c r="AM1820" s="165">
        <f>(VLOOKUP($B1820,'P2 Origin'!$C$21:$M$176,7,0))*AL1820</f>
        <v>0</v>
      </c>
      <c r="AN1820" s="166">
        <f t="shared" si="799"/>
        <v>0</v>
      </c>
      <c r="AO1820" s="165">
        <f>(VLOOKUP($B1820,'P2 Origin'!$C$21:$M$176,8,0))*AN1820</f>
        <v>0</v>
      </c>
      <c r="AP1820" s="166">
        <f t="shared" si="800"/>
        <v>0</v>
      </c>
      <c r="AQ1820" s="165">
        <f>(VLOOKUP($B1820,'P2 Origin'!$C$21:$M$176,9,0))*AP1820</f>
        <v>0</v>
      </c>
      <c r="AR1820" s="155">
        <f t="shared" si="815"/>
        <v>1</v>
      </c>
      <c r="AS1820" s="164">
        <f>(VLOOKUP(B1820,'P2 Origin'!$C$21:$M$176,10,0))*K1820</f>
        <v>0</v>
      </c>
      <c r="AT1820" s="164">
        <f>(VLOOKUP(B1820,'P2 Origin'!$C$21:$M$176,11,0))*J1820</f>
        <v>0</v>
      </c>
      <c r="AU1820" s="167">
        <v>19</v>
      </c>
      <c r="AV1820" s="168">
        <v>19</v>
      </c>
      <c r="AW1820" s="169">
        <v>0</v>
      </c>
      <c r="AX1820" s="170">
        <f>IF(AU1820&gt;=0.1,'P3 Bureaumarge zee- en luchtvr.'!$D$12,0)</f>
        <v>0</v>
      </c>
      <c r="AY1820" s="163">
        <f t="shared" si="801"/>
        <v>0</v>
      </c>
      <c r="AZ1820" s="157" t="str">
        <f>VLOOKUP(D1820,'P4 Destination'!$C$21:$O$176,13,0)</f>
        <v>EUR</v>
      </c>
      <c r="BA1820" s="164">
        <f t="shared" si="802"/>
        <v>0</v>
      </c>
      <c r="BB1820" s="171">
        <f>IF(AU1820&gt;0.1,(VLOOKUP(D1820,'P4 Destination'!$C$21:$M$176,3,0))*I1820,0)</f>
        <v>0</v>
      </c>
      <c r="BC1820" s="172">
        <f t="shared" si="803"/>
        <v>0</v>
      </c>
      <c r="BD1820" s="171">
        <f>(VLOOKUP($D1820,'P4 Destination'!$C$21:$M$176,4,0))*BC1820</f>
        <v>0</v>
      </c>
      <c r="BE1820" s="172">
        <f t="shared" si="804"/>
        <v>0</v>
      </c>
      <c r="BF1820" s="171">
        <f>(VLOOKUP($D1820,'P4 Destination'!$C$21:$M$176,5,0))*BE1820</f>
        <v>0</v>
      </c>
      <c r="BG1820" s="172">
        <f t="shared" si="805"/>
        <v>19</v>
      </c>
      <c r="BH1820" s="171">
        <f>(VLOOKUP($D1820,'P4 Destination'!$C$21:$M$176,6,0))*BG1820</f>
        <v>0</v>
      </c>
      <c r="BI1820" s="172">
        <f t="shared" si="806"/>
        <v>0</v>
      </c>
      <c r="BJ1820" s="171">
        <f>(VLOOKUP($D1820,'P4 Destination'!$C$21:$M$176,7,0))*BI1820</f>
        <v>0</v>
      </c>
      <c r="BK1820" s="172">
        <f t="shared" si="807"/>
        <v>0</v>
      </c>
      <c r="BL1820" s="171">
        <f>(VLOOKUP($D1820,'P4 Destination'!$C$21:$M$176,8,0))*BK1820</f>
        <v>0</v>
      </c>
      <c r="BM1820" s="172">
        <f t="shared" si="808"/>
        <v>0</v>
      </c>
      <c r="BN1820" s="171">
        <f>(VLOOKUP($D1820,'P4 Destination'!$C$21:$M$176,9,0))*BM1820</f>
        <v>0</v>
      </c>
      <c r="BO1820" s="154">
        <f t="shared" si="816"/>
        <v>1</v>
      </c>
      <c r="BP1820" s="171">
        <f>(VLOOKUP(D1820,'P4 Destination'!$C$21:$M$176,10,0))*K1820</f>
        <v>0</v>
      </c>
      <c r="BQ1820" s="171">
        <f>(VLOOKUP(D1820,'P4 Destination'!$C$21:$M$176,11,0))*J1820</f>
        <v>0</v>
      </c>
      <c r="BR1820" s="173">
        <f t="shared" si="809"/>
        <v>0</v>
      </c>
      <c r="BS1820" s="173">
        <f>(AV1820*2500)*'P6 Verzekering'!$E$11</f>
        <v>0</v>
      </c>
      <c r="BT1820" s="173">
        <f>(AW1820*2500)*'P6 Verzekering'!$E$12</f>
        <v>0</v>
      </c>
      <c r="BU1820" s="173">
        <f>(L1820*2500)*'P6 Verzekering'!$E$13</f>
        <v>0</v>
      </c>
      <c r="BV1820" s="173">
        <f t="shared" si="810"/>
        <v>0</v>
      </c>
      <c r="BW1820"/>
      <c r="BX1820"/>
    </row>
    <row r="1821" spans="1:76">
      <c r="A1821" s="152" t="s">
        <v>3099</v>
      </c>
      <c r="B1821" s="152" t="s">
        <v>320</v>
      </c>
      <c r="C1821" s="152" t="s">
        <v>319</v>
      </c>
      <c r="D1821" s="152" t="s">
        <v>219</v>
      </c>
      <c r="E1821" s="152" t="s">
        <v>219</v>
      </c>
      <c r="F1821" s="153">
        <f t="shared" si="814"/>
        <v>27</v>
      </c>
      <c r="G1821" s="154">
        <v>1</v>
      </c>
      <c r="H1821" s="154">
        <f>IFERROR(VLOOKUP(B1821,'P2 Origin'!$C$21:$Q$176,15,FALSE),0)</f>
        <v>0</v>
      </c>
      <c r="I1821" s="154">
        <f>IFERROR(VLOOKUP(D1821,'P4 Destination'!$C$21:$Q$176,15,FALSE),0)</f>
        <v>0</v>
      </c>
      <c r="J1821" s="155"/>
      <c r="K1821" s="155">
        <v>1</v>
      </c>
      <c r="L1821" s="156">
        <v>0</v>
      </c>
      <c r="M1821" s="155">
        <v>0</v>
      </c>
      <c r="N1821" s="155">
        <v>0</v>
      </c>
      <c r="O1821" s="157">
        <f t="shared" si="787"/>
        <v>0</v>
      </c>
      <c r="P1821" s="158">
        <f t="shared" si="788"/>
        <v>0</v>
      </c>
      <c r="Q1821" s="159">
        <f>IFERROR(VLOOKUP(N1821,'P1 Intra-Europees'!$A$15:$H$25,3,0),0)*P1821</f>
        <v>0</v>
      </c>
      <c r="R1821" s="160">
        <f t="shared" si="789"/>
        <v>0</v>
      </c>
      <c r="S1821" s="159">
        <f>IFERROR(VLOOKUP(N1821,'P1 Intra-Europees'!$A$15:$H$25,4,0),0)*R1821</f>
        <v>0</v>
      </c>
      <c r="T1821" s="160">
        <f t="shared" si="790"/>
        <v>0</v>
      </c>
      <c r="U1821" s="159">
        <f>IFERROR(VLOOKUP(N1821,'P1 Intra-Europees'!$A$15:$H$25,5,0),0)*T1821</f>
        <v>0</v>
      </c>
      <c r="V1821" s="160">
        <f t="shared" si="791"/>
        <v>0</v>
      </c>
      <c r="W1821" s="159">
        <f>IFERROR(VLOOKUP(N1821,'P1 Intra-Europees'!$A$15:$H$25,6,0),0)*V1821</f>
        <v>0</v>
      </c>
      <c r="X1821" s="160">
        <f t="shared" si="792"/>
        <v>0</v>
      </c>
      <c r="Y1821" s="159">
        <f>IFERROR(VLOOKUP(N1821,'P1 Intra-Europees'!$A$15:$H$25,7,0),0)*X1821</f>
        <v>0</v>
      </c>
      <c r="Z1821" s="161">
        <f t="shared" si="793"/>
        <v>0</v>
      </c>
      <c r="AA1821" s="162">
        <f>IFERROR(VLOOKUP(N1821,'P1 Intra-Europees'!$A$15:$H$25,8,0),0)*Z1821</f>
        <v>0</v>
      </c>
      <c r="AB1821" s="163">
        <f t="shared" si="794"/>
        <v>0</v>
      </c>
      <c r="AC1821" s="157" t="str">
        <f>VLOOKUP(B1821,'P2 Origin'!$C$21:$O$176,13,0)</f>
        <v>USD</v>
      </c>
      <c r="AD1821" s="164">
        <f t="shared" si="795"/>
        <v>0</v>
      </c>
      <c r="AE1821" s="165">
        <f>IF(AU1821&gt;0.1,VLOOKUP(B1821,'P2 Origin'!$C$21:$M$176,3,0)*H1821,0)</f>
        <v>0</v>
      </c>
      <c r="AF1821" s="166">
        <f t="shared" si="796"/>
        <v>0</v>
      </c>
      <c r="AG1821" s="165">
        <f>(VLOOKUP(B1821,'P2 Origin'!$C$21:$M$176,4,0))*AF1821</f>
        <v>0</v>
      </c>
      <c r="AH1821" s="166">
        <f t="shared" si="797"/>
        <v>0</v>
      </c>
      <c r="AI1821" s="165">
        <f>(VLOOKUP(B1821,'P2 Origin'!$C$21:$M$176,5,0))*AH1821</f>
        <v>0</v>
      </c>
      <c r="AJ1821" s="166">
        <f t="shared" si="811"/>
        <v>0</v>
      </c>
      <c r="AK1821" s="165">
        <f>(VLOOKUP(B1821,'P2 Origin'!$C$21:$M$176,6,0))*AJ1821</f>
        <v>0</v>
      </c>
      <c r="AL1821" s="166">
        <f t="shared" si="798"/>
        <v>27</v>
      </c>
      <c r="AM1821" s="165">
        <f>(VLOOKUP($B1821,'P2 Origin'!$C$21:$M$176,7,0))*AL1821</f>
        <v>0</v>
      </c>
      <c r="AN1821" s="166">
        <f t="shared" si="799"/>
        <v>0</v>
      </c>
      <c r="AO1821" s="165">
        <f>(VLOOKUP($B1821,'P2 Origin'!$C$21:$M$176,8,0))*AN1821</f>
        <v>0</v>
      </c>
      <c r="AP1821" s="166">
        <f t="shared" si="800"/>
        <v>0</v>
      </c>
      <c r="AQ1821" s="165">
        <f>(VLOOKUP($B1821,'P2 Origin'!$C$21:$M$176,9,0))*AP1821</f>
        <v>0</v>
      </c>
      <c r="AR1821" s="155">
        <f t="shared" si="815"/>
        <v>1</v>
      </c>
      <c r="AS1821" s="164">
        <f>(VLOOKUP(B1821,'P2 Origin'!$C$21:$M$176,10,0))*K1821</f>
        <v>0</v>
      </c>
      <c r="AT1821" s="164">
        <f>(VLOOKUP(B1821,'P2 Origin'!$C$21:$M$176,11,0))*J1821</f>
        <v>0</v>
      </c>
      <c r="AU1821" s="167">
        <v>27</v>
      </c>
      <c r="AV1821" s="168">
        <v>27</v>
      </c>
      <c r="AW1821" s="169">
        <v>0</v>
      </c>
      <c r="AX1821" s="170">
        <f>IF(AU1821&gt;=0.1,'P3 Bureaumarge zee- en luchtvr.'!$D$12,0)</f>
        <v>0</v>
      </c>
      <c r="AY1821" s="163">
        <f t="shared" si="801"/>
        <v>0</v>
      </c>
      <c r="AZ1821" s="157" t="str">
        <f>VLOOKUP(D1821,'P4 Destination'!$C$21:$O$176,13,0)</f>
        <v>EUR</v>
      </c>
      <c r="BA1821" s="164">
        <f t="shared" si="802"/>
        <v>0</v>
      </c>
      <c r="BB1821" s="171">
        <f>IF(AU1821&gt;0.1,(VLOOKUP(D1821,'P4 Destination'!$C$21:$M$176,3,0))*I1821,0)</f>
        <v>0</v>
      </c>
      <c r="BC1821" s="172">
        <f t="shared" si="803"/>
        <v>0</v>
      </c>
      <c r="BD1821" s="171">
        <f>(VLOOKUP($D1821,'P4 Destination'!$C$21:$M$176,4,0))*BC1821</f>
        <v>0</v>
      </c>
      <c r="BE1821" s="172">
        <f t="shared" si="804"/>
        <v>0</v>
      </c>
      <c r="BF1821" s="171">
        <f>(VLOOKUP($D1821,'P4 Destination'!$C$21:$M$176,5,0))*BE1821</f>
        <v>0</v>
      </c>
      <c r="BG1821" s="172">
        <f t="shared" si="805"/>
        <v>0</v>
      </c>
      <c r="BH1821" s="171">
        <f>(VLOOKUP($D1821,'P4 Destination'!$C$21:$M$176,6,0))*BG1821</f>
        <v>0</v>
      </c>
      <c r="BI1821" s="172">
        <f t="shared" si="806"/>
        <v>27</v>
      </c>
      <c r="BJ1821" s="171">
        <f>(VLOOKUP($D1821,'P4 Destination'!$C$21:$M$176,7,0))*BI1821</f>
        <v>0</v>
      </c>
      <c r="BK1821" s="172">
        <f t="shared" si="807"/>
        <v>0</v>
      </c>
      <c r="BL1821" s="171">
        <f>(VLOOKUP($D1821,'P4 Destination'!$C$21:$M$176,8,0))*BK1821</f>
        <v>0</v>
      </c>
      <c r="BM1821" s="172">
        <f t="shared" si="808"/>
        <v>0</v>
      </c>
      <c r="BN1821" s="171">
        <f>(VLOOKUP($D1821,'P4 Destination'!$C$21:$M$176,9,0))*BM1821</f>
        <v>0</v>
      </c>
      <c r="BO1821" s="154">
        <f t="shared" si="816"/>
        <v>1</v>
      </c>
      <c r="BP1821" s="171">
        <f>(VLOOKUP(D1821,'P4 Destination'!$C$21:$M$176,10,0))*K1821</f>
        <v>0</v>
      </c>
      <c r="BQ1821" s="171">
        <f>(VLOOKUP(D1821,'P4 Destination'!$C$21:$M$176,11,0))*J1821</f>
        <v>0</v>
      </c>
      <c r="BR1821" s="173">
        <f t="shared" si="809"/>
        <v>0</v>
      </c>
      <c r="BS1821" s="173">
        <f>(AV1821*2500)*'P6 Verzekering'!$E$11</f>
        <v>0</v>
      </c>
      <c r="BT1821" s="173">
        <f>(AW1821*2500)*'P6 Verzekering'!$E$12</f>
        <v>0</v>
      </c>
      <c r="BU1821" s="173">
        <f>(L1821*2500)*'P6 Verzekering'!$E$13</f>
        <v>0</v>
      </c>
      <c r="BV1821" s="173">
        <f t="shared" si="810"/>
        <v>0</v>
      </c>
      <c r="BW1821"/>
      <c r="BX1821"/>
    </row>
    <row r="1822" spans="1:76">
      <c r="A1822" s="152" t="s">
        <v>3103</v>
      </c>
      <c r="B1822" s="152" t="s">
        <v>320</v>
      </c>
      <c r="C1822" s="152" t="s">
        <v>319</v>
      </c>
      <c r="D1822" s="152" t="s">
        <v>219</v>
      </c>
      <c r="E1822" s="152" t="s">
        <v>219</v>
      </c>
      <c r="F1822" s="153">
        <f t="shared" si="814"/>
        <v>10</v>
      </c>
      <c r="G1822" s="154">
        <v>1</v>
      </c>
      <c r="H1822" s="154">
        <f>IFERROR(VLOOKUP(B1822,'P2 Origin'!$C$21:$Q$176,15,FALSE),0)</f>
        <v>0</v>
      </c>
      <c r="I1822" s="154">
        <f>IFERROR(VLOOKUP(D1822,'P4 Destination'!$C$21:$Q$176,15,FALSE),0)</f>
        <v>0</v>
      </c>
      <c r="J1822" s="155"/>
      <c r="K1822" s="155">
        <v>1</v>
      </c>
      <c r="L1822" s="156">
        <v>0</v>
      </c>
      <c r="M1822" s="155">
        <v>0</v>
      </c>
      <c r="N1822" s="155">
        <v>0</v>
      </c>
      <c r="O1822" s="157">
        <f t="shared" si="787"/>
        <v>0</v>
      </c>
      <c r="P1822" s="158">
        <f t="shared" si="788"/>
        <v>0</v>
      </c>
      <c r="Q1822" s="159">
        <f>IFERROR(VLOOKUP(N1822,'P1 Intra-Europees'!$A$15:$H$25,3,0),0)*P1822</f>
        <v>0</v>
      </c>
      <c r="R1822" s="160">
        <f t="shared" si="789"/>
        <v>0</v>
      </c>
      <c r="S1822" s="159">
        <f>IFERROR(VLOOKUP(N1822,'P1 Intra-Europees'!$A$15:$H$25,4,0),0)*R1822</f>
        <v>0</v>
      </c>
      <c r="T1822" s="160">
        <f t="shared" si="790"/>
        <v>0</v>
      </c>
      <c r="U1822" s="159">
        <f>IFERROR(VLOOKUP(N1822,'P1 Intra-Europees'!$A$15:$H$25,5,0),0)*T1822</f>
        <v>0</v>
      </c>
      <c r="V1822" s="160">
        <f t="shared" si="791"/>
        <v>0</v>
      </c>
      <c r="W1822" s="159">
        <f>IFERROR(VLOOKUP(N1822,'P1 Intra-Europees'!$A$15:$H$25,6,0),0)*V1822</f>
        <v>0</v>
      </c>
      <c r="X1822" s="160">
        <f t="shared" si="792"/>
        <v>0</v>
      </c>
      <c r="Y1822" s="159">
        <f>IFERROR(VLOOKUP(N1822,'P1 Intra-Europees'!$A$15:$H$25,7,0),0)*X1822</f>
        <v>0</v>
      </c>
      <c r="Z1822" s="161">
        <f t="shared" si="793"/>
        <v>0</v>
      </c>
      <c r="AA1822" s="162">
        <f>IFERROR(VLOOKUP(N1822,'P1 Intra-Europees'!$A$15:$H$25,8,0),0)*Z1822</f>
        <v>0</v>
      </c>
      <c r="AB1822" s="163">
        <f t="shared" si="794"/>
        <v>0</v>
      </c>
      <c r="AC1822" s="157" t="str">
        <f>VLOOKUP(B1822,'P2 Origin'!$C$21:$O$176,13,0)</f>
        <v>USD</v>
      </c>
      <c r="AD1822" s="164">
        <f t="shared" si="795"/>
        <v>0</v>
      </c>
      <c r="AE1822" s="165">
        <f>IF(AU1822&gt;0.1,VLOOKUP(B1822,'P2 Origin'!$C$21:$M$176,3,0)*H1822,0)</f>
        <v>0</v>
      </c>
      <c r="AF1822" s="166">
        <f t="shared" si="796"/>
        <v>0</v>
      </c>
      <c r="AG1822" s="165">
        <f>(VLOOKUP(B1822,'P2 Origin'!$C$21:$M$176,4,0))*AF1822</f>
        <v>0</v>
      </c>
      <c r="AH1822" s="166">
        <f t="shared" si="797"/>
        <v>10</v>
      </c>
      <c r="AI1822" s="165">
        <f>(VLOOKUP(B1822,'P2 Origin'!$C$21:$M$176,5,0))*AH1822</f>
        <v>0</v>
      </c>
      <c r="AJ1822" s="166">
        <f t="shared" si="811"/>
        <v>0</v>
      </c>
      <c r="AK1822" s="165">
        <f>(VLOOKUP(B1822,'P2 Origin'!$C$21:$M$176,6,0))*AJ1822</f>
        <v>0</v>
      </c>
      <c r="AL1822" s="166">
        <f t="shared" si="798"/>
        <v>0</v>
      </c>
      <c r="AM1822" s="165">
        <f>(VLOOKUP($B1822,'P2 Origin'!$C$21:$M$176,7,0))*AL1822</f>
        <v>0</v>
      </c>
      <c r="AN1822" s="166">
        <f t="shared" si="799"/>
        <v>0</v>
      </c>
      <c r="AO1822" s="165">
        <f>(VLOOKUP($B1822,'P2 Origin'!$C$21:$M$176,8,0))*AN1822</f>
        <v>0</v>
      </c>
      <c r="AP1822" s="166">
        <f t="shared" si="800"/>
        <v>0</v>
      </c>
      <c r="AQ1822" s="165">
        <f>(VLOOKUP($B1822,'P2 Origin'!$C$21:$M$176,9,0))*AP1822</f>
        <v>0</v>
      </c>
      <c r="AR1822" s="155">
        <f t="shared" si="815"/>
        <v>1</v>
      </c>
      <c r="AS1822" s="164">
        <f>(VLOOKUP(B1822,'P2 Origin'!$C$21:$M$176,10,0))*K1822</f>
        <v>0</v>
      </c>
      <c r="AT1822" s="164">
        <f>(VLOOKUP(B1822,'P2 Origin'!$C$21:$M$176,11,0))*J1822</f>
        <v>0</v>
      </c>
      <c r="AU1822" s="167">
        <v>10</v>
      </c>
      <c r="AV1822" s="168">
        <v>10</v>
      </c>
      <c r="AW1822" s="169">
        <v>0</v>
      </c>
      <c r="AX1822" s="170">
        <f>IF(AU1822&gt;=0.1,'P3 Bureaumarge zee- en luchtvr.'!$D$12,0)</f>
        <v>0</v>
      </c>
      <c r="AY1822" s="163">
        <f t="shared" si="801"/>
        <v>0</v>
      </c>
      <c r="AZ1822" s="157" t="str">
        <f>VLOOKUP(D1822,'P4 Destination'!$C$21:$O$176,13,0)</f>
        <v>EUR</v>
      </c>
      <c r="BA1822" s="164">
        <f t="shared" si="802"/>
        <v>0</v>
      </c>
      <c r="BB1822" s="171">
        <f>IF(AU1822&gt;0.1,(VLOOKUP(D1822,'P4 Destination'!$C$21:$M$176,3,0))*I1822,0)</f>
        <v>0</v>
      </c>
      <c r="BC1822" s="172">
        <f t="shared" si="803"/>
        <v>0</v>
      </c>
      <c r="BD1822" s="171">
        <f>(VLOOKUP($D1822,'P4 Destination'!$C$21:$M$176,4,0))*BC1822</f>
        <v>0</v>
      </c>
      <c r="BE1822" s="172">
        <f t="shared" si="804"/>
        <v>10</v>
      </c>
      <c r="BF1822" s="171">
        <f>(VLOOKUP($D1822,'P4 Destination'!$C$21:$M$176,5,0))*BE1822</f>
        <v>0</v>
      </c>
      <c r="BG1822" s="172">
        <f t="shared" si="805"/>
        <v>0</v>
      </c>
      <c r="BH1822" s="171">
        <f>(VLOOKUP($D1822,'P4 Destination'!$C$21:$M$176,6,0))*BG1822</f>
        <v>0</v>
      </c>
      <c r="BI1822" s="172">
        <f t="shared" si="806"/>
        <v>0</v>
      </c>
      <c r="BJ1822" s="171">
        <f>(VLOOKUP($D1822,'P4 Destination'!$C$21:$M$176,7,0))*BI1822</f>
        <v>0</v>
      </c>
      <c r="BK1822" s="172">
        <f t="shared" si="807"/>
        <v>0</v>
      </c>
      <c r="BL1822" s="171">
        <f>(VLOOKUP($D1822,'P4 Destination'!$C$21:$M$176,8,0))*BK1822</f>
        <v>0</v>
      </c>
      <c r="BM1822" s="172">
        <f t="shared" si="808"/>
        <v>0</v>
      </c>
      <c r="BN1822" s="171">
        <f>(VLOOKUP($D1822,'P4 Destination'!$C$21:$M$176,9,0))*BM1822</f>
        <v>0</v>
      </c>
      <c r="BO1822" s="154">
        <f t="shared" si="816"/>
        <v>1</v>
      </c>
      <c r="BP1822" s="171">
        <f>(VLOOKUP(D1822,'P4 Destination'!$C$21:$M$176,10,0))*K1822</f>
        <v>0</v>
      </c>
      <c r="BQ1822" s="171">
        <f>(VLOOKUP(D1822,'P4 Destination'!$C$21:$M$176,11,0))*J1822</f>
        <v>0</v>
      </c>
      <c r="BR1822" s="173">
        <f t="shared" si="809"/>
        <v>0</v>
      </c>
      <c r="BS1822" s="173">
        <f>(AV1822*2500)*'P6 Verzekering'!$E$11</f>
        <v>0</v>
      </c>
      <c r="BT1822" s="173">
        <f>(AW1822*2500)*'P6 Verzekering'!$E$12</f>
        <v>0</v>
      </c>
      <c r="BU1822" s="173">
        <f>(L1822*2500)*'P6 Verzekering'!$E$13</f>
        <v>0</v>
      </c>
      <c r="BV1822" s="173">
        <f t="shared" si="810"/>
        <v>0</v>
      </c>
      <c r="BW1822"/>
      <c r="BX1822"/>
    </row>
    <row r="1823" spans="1:76">
      <c r="A1823" s="152" t="s">
        <v>3106</v>
      </c>
      <c r="B1823" s="152" t="s">
        <v>320</v>
      </c>
      <c r="C1823" s="152" t="s">
        <v>319</v>
      </c>
      <c r="D1823" s="152" t="s">
        <v>219</v>
      </c>
      <c r="E1823" s="152" t="s">
        <v>219</v>
      </c>
      <c r="F1823" s="153">
        <f t="shared" si="814"/>
        <v>10</v>
      </c>
      <c r="G1823" s="154">
        <v>1</v>
      </c>
      <c r="H1823" s="154">
        <f>IFERROR(VLOOKUP(B1823,'P2 Origin'!$C$21:$Q$176,15,FALSE),0)</f>
        <v>0</v>
      </c>
      <c r="I1823" s="154">
        <f>IFERROR(VLOOKUP(D1823,'P4 Destination'!$C$21:$Q$176,15,FALSE),0)</f>
        <v>0</v>
      </c>
      <c r="J1823" s="155"/>
      <c r="K1823" s="155">
        <v>1</v>
      </c>
      <c r="L1823" s="156">
        <v>0</v>
      </c>
      <c r="M1823" s="155">
        <v>0</v>
      </c>
      <c r="N1823" s="155">
        <v>0</v>
      </c>
      <c r="O1823" s="157">
        <f t="shared" si="787"/>
        <v>0</v>
      </c>
      <c r="P1823" s="158">
        <f t="shared" si="788"/>
        <v>0</v>
      </c>
      <c r="Q1823" s="159">
        <f>IFERROR(VLOOKUP(N1823,'P1 Intra-Europees'!$A$15:$H$25,3,0),0)*P1823</f>
        <v>0</v>
      </c>
      <c r="R1823" s="160">
        <f t="shared" si="789"/>
        <v>0</v>
      </c>
      <c r="S1823" s="159">
        <f>IFERROR(VLOOKUP(N1823,'P1 Intra-Europees'!$A$15:$H$25,4,0),0)*R1823</f>
        <v>0</v>
      </c>
      <c r="T1823" s="160">
        <f t="shared" si="790"/>
        <v>0</v>
      </c>
      <c r="U1823" s="159">
        <f>IFERROR(VLOOKUP(N1823,'P1 Intra-Europees'!$A$15:$H$25,5,0),0)*T1823</f>
        <v>0</v>
      </c>
      <c r="V1823" s="160">
        <f t="shared" si="791"/>
        <v>0</v>
      </c>
      <c r="W1823" s="159">
        <f>IFERROR(VLOOKUP(N1823,'P1 Intra-Europees'!$A$15:$H$25,6,0),0)*V1823</f>
        <v>0</v>
      </c>
      <c r="X1823" s="160">
        <f t="shared" si="792"/>
        <v>0</v>
      </c>
      <c r="Y1823" s="159">
        <f>IFERROR(VLOOKUP(N1823,'P1 Intra-Europees'!$A$15:$H$25,7,0),0)*X1823</f>
        <v>0</v>
      </c>
      <c r="Z1823" s="161">
        <f t="shared" si="793"/>
        <v>0</v>
      </c>
      <c r="AA1823" s="162">
        <f>IFERROR(VLOOKUP(N1823,'P1 Intra-Europees'!$A$15:$H$25,8,0),0)*Z1823</f>
        <v>0</v>
      </c>
      <c r="AB1823" s="163">
        <f t="shared" si="794"/>
        <v>0</v>
      </c>
      <c r="AC1823" s="157" t="str">
        <f>VLOOKUP(B1823,'P2 Origin'!$C$21:$O$176,13,0)</f>
        <v>USD</v>
      </c>
      <c r="AD1823" s="164">
        <f t="shared" si="795"/>
        <v>0</v>
      </c>
      <c r="AE1823" s="165">
        <f>IF(AU1823&gt;0.1,VLOOKUP(B1823,'P2 Origin'!$C$21:$M$176,3,0)*H1823,0)</f>
        <v>0</v>
      </c>
      <c r="AF1823" s="166">
        <f t="shared" si="796"/>
        <v>0</v>
      </c>
      <c r="AG1823" s="165">
        <f>(VLOOKUP(B1823,'P2 Origin'!$C$21:$M$176,4,0))*AF1823</f>
        <v>0</v>
      </c>
      <c r="AH1823" s="166">
        <f t="shared" si="797"/>
        <v>10</v>
      </c>
      <c r="AI1823" s="165">
        <f>(VLOOKUP(B1823,'P2 Origin'!$C$21:$M$176,5,0))*AH1823</f>
        <v>0</v>
      </c>
      <c r="AJ1823" s="166">
        <f t="shared" si="811"/>
        <v>0</v>
      </c>
      <c r="AK1823" s="165">
        <f>(VLOOKUP(B1823,'P2 Origin'!$C$21:$M$176,6,0))*AJ1823</f>
        <v>0</v>
      </c>
      <c r="AL1823" s="166">
        <f t="shared" si="798"/>
        <v>0</v>
      </c>
      <c r="AM1823" s="165">
        <f>(VLOOKUP($B1823,'P2 Origin'!$C$21:$M$176,7,0))*AL1823</f>
        <v>0</v>
      </c>
      <c r="AN1823" s="166">
        <f t="shared" si="799"/>
        <v>0</v>
      </c>
      <c r="AO1823" s="165">
        <f>(VLOOKUP($B1823,'P2 Origin'!$C$21:$M$176,8,0))*AN1823</f>
        <v>0</v>
      </c>
      <c r="AP1823" s="166">
        <f t="shared" si="800"/>
        <v>0</v>
      </c>
      <c r="AQ1823" s="165">
        <f>(VLOOKUP($B1823,'P2 Origin'!$C$21:$M$176,9,0))*AP1823</f>
        <v>0</v>
      </c>
      <c r="AR1823" s="155">
        <f t="shared" si="815"/>
        <v>1</v>
      </c>
      <c r="AS1823" s="164">
        <f>(VLOOKUP(B1823,'P2 Origin'!$C$21:$M$176,10,0))*K1823</f>
        <v>0</v>
      </c>
      <c r="AT1823" s="164">
        <f>(VLOOKUP(B1823,'P2 Origin'!$C$21:$M$176,11,0))*J1823</f>
        <v>0</v>
      </c>
      <c r="AU1823" s="167">
        <v>10</v>
      </c>
      <c r="AV1823" s="168">
        <v>10</v>
      </c>
      <c r="AW1823" s="169">
        <v>0</v>
      </c>
      <c r="AX1823" s="170">
        <f>IF(AU1823&gt;=0.1,'P3 Bureaumarge zee- en luchtvr.'!$D$12,0)</f>
        <v>0</v>
      </c>
      <c r="AY1823" s="163">
        <f t="shared" si="801"/>
        <v>0</v>
      </c>
      <c r="AZ1823" s="157" t="str">
        <f>VLOOKUP(D1823,'P4 Destination'!$C$21:$O$176,13,0)</f>
        <v>EUR</v>
      </c>
      <c r="BA1823" s="164">
        <f t="shared" si="802"/>
        <v>0</v>
      </c>
      <c r="BB1823" s="171">
        <f>IF(AU1823&gt;0.1,(VLOOKUP(D1823,'P4 Destination'!$C$21:$M$176,3,0))*I1823,0)</f>
        <v>0</v>
      </c>
      <c r="BC1823" s="172">
        <f t="shared" si="803"/>
        <v>0</v>
      </c>
      <c r="BD1823" s="171">
        <f>(VLOOKUP($D1823,'P4 Destination'!$C$21:$M$176,4,0))*BC1823</f>
        <v>0</v>
      </c>
      <c r="BE1823" s="172">
        <f t="shared" si="804"/>
        <v>10</v>
      </c>
      <c r="BF1823" s="171">
        <f>(VLOOKUP($D1823,'P4 Destination'!$C$21:$M$176,5,0))*BE1823</f>
        <v>0</v>
      </c>
      <c r="BG1823" s="172">
        <f t="shared" si="805"/>
        <v>0</v>
      </c>
      <c r="BH1823" s="171">
        <f>(VLOOKUP($D1823,'P4 Destination'!$C$21:$M$176,6,0))*BG1823</f>
        <v>0</v>
      </c>
      <c r="BI1823" s="172">
        <f t="shared" si="806"/>
        <v>0</v>
      </c>
      <c r="BJ1823" s="171">
        <f>(VLOOKUP($D1823,'P4 Destination'!$C$21:$M$176,7,0))*BI1823</f>
        <v>0</v>
      </c>
      <c r="BK1823" s="172">
        <f t="shared" si="807"/>
        <v>0</v>
      </c>
      <c r="BL1823" s="171">
        <f>(VLOOKUP($D1823,'P4 Destination'!$C$21:$M$176,8,0))*BK1823</f>
        <v>0</v>
      </c>
      <c r="BM1823" s="172">
        <f t="shared" si="808"/>
        <v>0</v>
      </c>
      <c r="BN1823" s="171">
        <f>(VLOOKUP($D1823,'P4 Destination'!$C$21:$M$176,9,0))*BM1823</f>
        <v>0</v>
      </c>
      <c r="BO1823" s="154">
        <f t="shared" si="816"/>
        <v>1</v>
      </c>
      <c r="BP1823" s="171">
        <f>(VLOOKUP(D1823,'P4 Destination'!$C$21:$M$176,10,0))*K1823</f>
        <v>0</v>
      </c>
      <c r="BQ1823" s="171">
        <f>(VLOOKUP(D1823,'P4 Destination'!$C$21:$M$176,11,0))*J1823</f>
        <v>0</v>
      </c>
      <c r="BR1823" s="173">
        <f t="shared" si="809"/>
        <v>0</v>
      </c>
      <c r="BS1823" s="173">
        <f>(AV1823*2500)*'P6 Verzekering'!$E$11</f>
        <v>0</v>
      </c>
      <c r="BT1823" s="173">
        <f>(AW1823*2500)*'P6 Verzekering'!$E$12</f>
        <v>0</v>
      </c>
      <c r="BU1823" s="173">
        <f>(L1823*2500)*'P6 Verzekering'!$E$13</f>
        <v>0</v>
      </c>
      <c r="BV1823" s="173">
        <f t="shared" si="810"/>
        <v>0</v>
      </c>
      <c r="BW1823"/>
      <c r="BX1823"/>
    </row>
    <row r="1824" spans="1:76">
      <c r="A1824" s="152" t="s">
        <v>3118</v>
      </c>
      <c r="B1824" s="152" t="s">
        <v>320</v>
      </c>
      <c r="C1824" s="152" t="s">
        <v>319</v>
      </c>
      <c r="D1824" s="152" t="s">
        <v>219</v>
      </c>
      <c r="E1824" s="152" t="s">
        <v>219</v>
      </c>
      <c r="F1824" s="153">
        <f t="shared" si="814"/>
        <v>11</v>
      </c>
      <c r="G1824" s="154">
        <v>1</v>
      </c>
      <c r="H1824" s="154">
        <f>IFERROR(VLOOKUP(B1824,'P2 Origin'!$C$21:$Q$176,15,FALSE),0)</f>
        <v>0</v>
      </c>
      <c r="I1824" s="154">
        <f>IFERROR(VLOOKUP(D1824,'P4 Destination'!$C$21:$Q$176,15,FALSE),0)</f>
        <v>0</v>
      </c>
      <c r="J1824" s="155"/>
      <c r="K1824" s="155">
        <v>1</v>
      </c>
      <c r="L1824" s="156">
        <v>0</v>
      </c>
      <c r="M1824" s="155">
        <v>0</v>
      </c>
      <c r="N1824" s="155">
        <v>0</v>
      </c>
      <c r="O1824" s="157">
        <f t="shared" si="787"/>
        <v>0</v>
      </c>
      <c r="P1824" s="158">
        <f t="shared" si="788"/>
        <v>0</v>
      </c>
      <c r="Q1824" s="159">
        <f>IFERROR(VLOOKUP(N1824,'P1 Intra-Europees'!$A$15:$H$25,3,0),0)*P1824</f>
        <v>0</v>
      </c>
      <c r="R1824" s="160">
        <f t="shared" si="789"/>
        <v>0</v>
      </c>
      <c r="S1824" s="159">
        <f>IFERROR(VLOOKUP(N1824,'P1 Intra-Europees'!$A$15:$H$25,4,0),0)*R1824</f>
        <v>0</v>
      </c>
      <c r="T1824" s="160">
        <f t="shared" si="790"/>
        <v>0</v>
      </c>
      <c r="U1824" s="159">
        <f>IFERROR(VLOOKUP(N1824,'P1 Intra-Europees'!$A$15:$H$25,5,0),0)*T1824</f>
        <v>0</v>
      </c>
      <c r="V1824" s="160">
        <f t="shared" si="791"/>
        <v>0</v>
      </c>
      <c r="W1824" s="159">
        <f>IFERROR(VLOOKUP(N1824,'P1 Intra-Europees'!$A$15:$H$25,6,0),0)*V1824</f>
        <v>0</v>
      </c>
      <c r="X1824" s="160">
        <f t="shared" si="792"/>
        <v>0</v>
      </c>
      <c r="Y1824" s="159">
        <f>IFERROR(VLOOKUP(N1824,'P1 Intra-Europees'!$A$15:$H$25,7,0),0)*X1824</f>
        <v>0</v>
      </c>
      <c r="Z1824" s="161">
        <f t="shared" si="793"/>
        <v>0</v>
      </c>
      <c r="AA1824" s="162">
        <f>IFERROR(VLOOKUP(N1824,'P1 Intra-Europees'!$A$15:$H$25,8,0),0)*Z1824</f>
        <v>0</v>
      </c>
      <c r="AB1824" s="163">
        <f t="shared" si="794"/>
        <v>0</v>
      </c>
      <c r="AC1824" s="157" t="str">
        <f>VLOOKUP(B1824,'P2 Origin'!$C$21:$O$176,13,0)</f>
        <v>USD</v>
      </c>
      <c r="AD1824" s="164">
        <f t="shared" si="795"/>
        <v>0</v>
      </c>
      <c r="AE1824" s="165">
        <f>IF(AU1824&gt;0.1,VLOOKUP(B1824,'P2 Origin'!$C$21:$M$176,3,0)*H1824,0)</f>
        <v>0</v>
      </c>
      <c r="AF1824" s="166">
        <f t="shared" si="796"/>
        <v>0</v>
      </c>
      <c r="AG1824" s="165">
        <f>(VLOOKUP(B1824,'P2 Origin'!$C$21:$M$176,4,0))*AF1824</f>
        <v>0</v>
      </c>
      <c r="AH1824" s="166">
        <f t="shared" si="797"/>
        <v>11</v>
      </c>
      <c r="AI1824" s="165">
        <f>(VLOOKUP(B1824,'P2 Origin'!$C$21:$M$176,5,0))*AH1824</f>
        <v>0</v>
      </c>
      <c r="AJ1824" s="166">
        <f t="shared" si="811"/>
        <v>0</v>
      </c>
      <c r="AK1824" s="165">
        <f>(VLOOKUP(B1824,'P2 Origin'!$C$21:$M$176,6,0))*AJ1824</f>
        <v>0</v>
      </c>
      <c r="AL1824" s="166">
        <f t="shared" si="798"/>
        <v>0</v>
      </c>
      <c r="AM1824" s="165">
        <f>(VLOOKUP($B1824,'P2 Origin'!$C$21:$M$176,7,0))*AL1824</f>
        <v>0</v>
      </c>
      <c r="AN1824" s="166">
        <f t="shared" si="799"/>
        <v>0</v>
      </c>
      <c r="AO1824" s="165">
        <f>(VLOOKUP($B1824,'P2 Origin'!$C$21:$M$176,8,0))*AN1824</f>
        <v>0</v>
      </c>
      <c r="AP1824" s="166">
        <f t="shared" si="800"/>
        <v>0</v>
      </c>
      <c r="AQ1824" s="165">
        <f>(VLOOKUP($B1824,'P2 Origin'!$C$21:$M$176,9,0))*AP1824</f>
        <v>0</v>
      </c>
      <c r="AR1824" s="155">
        <f t="shared" si="815"/>
        <v>1</v>
      </c>
      <c r="AS1824" s="164">
        <f>(VLOOKUP(B1824,'P2 Origin'!$C$21:$M$176,10,0))*K1824</f>
        <v>0</v>
      </c>
      <c r="AT1824" s="164">
        <f>(VLOOKUP(B1824,'P2 Origin'!$C$21:$M$176,11,0))*J1824</f>
        <v>0</v>
      </c>
      <c r="AU1824" s="167">
        <v>11</v>
      </c>
      <c r="AV1824" s="168">
        <v>11</v>
      </c>
      <c r="AW1824" s="169">
        <v>0</v>
      </c>
      <c r="AX1824" s="170">
        <f>IF(AU1824&gt;=0.1,'P3 Bureaumarge zee- en luchtvr.'!$D$12,0)</f>
        <v>0</v>
      </c>
      <c r="AY1824" s="163">
        <f t="shared" si="801"/>
        <v>0</v>
      </c>
      <c r="AZ1824" s="157" t="str">
        <f>VLOOKUP(D1824,'P4 Destination'!$C$21:$O$176,13,0)</f>
        <v>EUR</v>
      </c>
      <c r="BA1824" s="164">
        <f t="shared" si="802"/>
        <v>0</v>
      </c>
      <c r="BB1824" s="171">
        <f>IF(AU1824&gt;0.1,(VLOOKUP(D1824,'P4 Destination'!$C$21:$M$176,3,0))*I1824,0)</f>
        <v>0</v>
      </c>
      <c r="BC1824" s="172">
        <f t="shared" si="803"/>
        <v>0</v>
      </c>
      <c r="BD1824" s="171">
        <f>(VLOOKUP($D1824,'P4 Destination'!$C$21:$M$176,4,0))*BC1824</f>
        <v>0</v>
      </c>
      <c r="BE1824" s="172">
        <f t="shared" si="804"/>
        <v>11</v>
      </c>
      <c r="BF1824" s="171">
        <f>(VLOOKUP($D1824,'P4 Destination'!$C$21:$M$176,5,0))*BE1824</f>
        <v>0</v>
      </c>
      <c r="BG1824" s="172">
        <f t="shared" si="805"/>
        <v>0</v>
      </c>
      <c r="BH1824" s="171">
        <f>(VLOOKUP($D1824,'P4 Destination'!$C$21:$M$176,6,0))*BG1824</f>
        <v>0</v>
      </c>
      <c r="BI1824" s="172">
        <f t="shared" si="806"/>
        <v>0</v>
      </c>
      <c r="BJ1824" s="171">
        <f>(VLOOKUP($D1824,'P4 Destination'!$C$21:$M$176,7,0))*BI1824</f>
        <v>0</v>
      </c>
      <c r="BK1824" s="172">
        <f t="shared" si="807"/>
        <v>0</v>
      </c>
      <c r="BL1824" s="171">
        <f>(VLOOKUP($D1824,'P4 Destination'!$C$21:$M$176,8,0))*BK1824</f>
        <v>0</v>
      </c>
      <c r="BM1824" s="172">
        <f t="shared" si="808"/>
        <v>0</v>
      </c>
      <c r="BN1824" s="171">
        <f>(VLOOKUP($D1824,'P4 Destination'!$C$21:$M$176,9,0))*BM1824</f>
        <v>0</v>
      </c>
      <c r="BO1824" s="154">
        <f t="shared" si="816"/>
        <v>1</v>
      </c>
      <c r="BP1824" s="171">
        <f>(VLOOKUP(D1824,'P4 Destination'!$C$21:$M$176,10,0))*K1824</f>
        <v>0</v>
      </c>
      <c r="BQ1824" s="171">
        <f>(VLOOKUP(D1824,'P4 Destination'!$C$21:$M$176,11,0))*J1824</f>
        <v>0</v>
      </c>
      <c r="BR1824" s="173">
        <f t="shared" si="809"/>
        <v>0</v>
      </c>
      <c r="BS1824" s="173">
        <f>(AV1824*2500)*'P6 Verzekering'!$E$11</f>
        <v>0</v>
      </c>
      <c r="BT1824" s="173">
        <f>(AW1824*2500)*'P6 Verzekering'!$E$12</f>
        <v>0</v>
      </c>
      <c r="BU1824" s="173">
        <f>(L1824*2500)*'P6 Verzekering'!$E$13</f>
        <v>0</v>
      </c>
      <c r="BV1824" s="173">
        <f t="shared" si="810"/>
        <v>0</v>
      </c>
      <c r="BW1824"/>
      <c r="BX1824"/>
    </row>
    <row r="1825" spans="1:76">
      <c r="A1825" s="152" t="s">
        <v>3119</v>
      </c>
      <c r="B1825" s="152" t="s">
        <v>320</v>
      </c>
      <c r="C1825" s="152" t="s">
        <v>319</v>
      </c>
      <c r="D1825" s="152" t="s">
        <v>219</v>
      </c>
      <c r="E1825" s="152" t="s">
        <v>219</v>
      </c>
      <c r="F1825" s="153">
        <f t="shared" si="814"/>
        <v>29</v>
      </c>
      <c r="G1825" s="154">
        <v>1</v>
      </c>
      <c r="H1825" s="154">
        <f>IFERROR(VLOOKUP(B1825,'P2 Origin'!$C$21:$Q$176,15,FALSE),0)</f>
        <v>0</v>
      </c>
      <c r="I1825" s="154">
        <f>IFERROR(VLOOKUP(D1825,'P4 Destination'!$C$21:$Q$176,15,FALSE),0)</f>
        <v>0</v>
      </c>
      <c r="J1825" s="155"/>
      <c r="K1825" s="155">
        <v>1</v>
      </c>
      <c r="L1825" s="156">
        <v>0</v>
      </c>
      <c r="M1825" s="155">
        <v>0</v>
      </c>
      <c r="N1825" s="155">
        <v>0</v>
      </c>
      <c r="O1825" s="157">
        <f t="shared" si="787"/>
        <v>0</v>
      </c>
      <c r="P1825" s="158">
        <f t="shared" si="788"/>
        <v>0</v>
      </c>
      <c r="Q1825" s="159">
        <f>IFERROR(VLOOKUP(N1825,'P1 Intra-Europees'!$A$15:$H$25,3,0),0)*P1825</f>
        <v>0</v>
      </c>
      <c r="R1825" s="160">
        <f t="shared" si="789"/>
        <v>0</v>
      </c>
      <c r="S1825" s="159">
        <f>IFERROR(VLOOKUP(N1825,'P1 Intra-Europees'!$A$15:$H$25,4,0),0)*R1825</f>
        <v>0</v>
      </c>
      <c r="T1825" s="160">
        <f t="shared" si="790"/>
        <v>0</v>
      </c>
      <c r="U1825" s="159">
        <f>IFERROR(VLOOKUP(N1825,'P1 Intra-Europees'!$A$15:$H$25,5,0),0)*T1825</f>
        <v>0</v>
      </c>
      <c r="V1825" s="160">
        <f t="shared" si="791"/>
        <v>0</v>
      </c>
      <c r="W1825" s="159">
        <f>IFERROR(VLOOKUP(N1825,'P1 Intra-Europees'!$A$15:$H$25,6,0),0)*V1825</f>
        <v>0</v>
      </c>
      <c r="X1825" s="160">
        <f t="shared" si="792"/>
        <v>0</v>
      </c>
      <c r="Y1825" s="159">
        <f>IFERROR(VLOOKUP(N1825,'P1 Intra-Europees'!$A$15:$H$25,7,0),0)*X1825</f>
        <v>0</v>
      </c>
      <c r="Z1825" s="161">
        <f t="shared" si="793"/>
        <v>0</v>
      </c>
      <c r="AA1825" s="162">
        <f>IFERROR(VLOOKUP(N1825,'P1 Intra-Europees'!$A$15:$H$25,8,0),0)*Z1825</f>
        <v>0</v>
      </c>
      <c r="AB1825" s="163">
        <f t="shared" si="794"/>
        <v>0</v>
      </c>
      <c r="AC1825" s="157" t="str">
        <f>VLOOKUP(B1825,'P2 Origin'!$C$21:$O$176,13,0)</f>
        <v>USD</v>
      </c>
      <c r="AD1825" s="164">
        <f t="shared" si="795"/>
        <v>0</v>
      </c>
      <c r="AE1825" s="165">
        <f>IF(AU1825&gt;0.1,VLOOKUP(B1825,'P2 Origin'!$C$21:$M$176,3,0)*H1825,0)</f>
        <v>0</v>
      </c>
      <c r="AF1825" s="166">
        <f t="shared" si="796"/>
        <v>0</v>
      </c>
      <c r="AG1825" s="165">
        <f>(VLOOKUP(B1825,'P2 Origin'!$C$21:$M$176,4,0))*AF1825</f>
        <v>0</v>
      </c>
      <c r="AH1825" s="166">
        <f t="shared" si="797"/>
        <v>0</v>
      </c>
      <c r="AI1825" s="165">
        <f>(VLOOKUP(B1825,'P2 Origin'!$C$21:$M$176,5,0))*AH1825</f>
        <v>0</v>
      </c>
      <c r="AJ1825" s="166">
        <f t="shared" si="811"/>
        <v>0</v>
      </c>
      <c r="AK1825" s="165">
        <f>(VLOOKUP(B1825,'P2 Origin'!$C$21:$M$176,6,0))*AJ1825</f>
        <v>0</v>
      </c>
      <c r="AL1825" s="166">
        <f t="shared" si="798"/>
        <v>29</v>
      </c>
      <c r="AM1825" s="165">
        <f>(VLOOKUP($B1825,'P2 Origin'!$C$21:$M$176,7,0))*AL1825</f>
        <v>0</v>
      </c>
      <c r="AN1825" s="166">
        <f t="shared" si="799"/>
        <v>0</v>
      </c>
      <c r="AO1825" s="165">
        <f>(VLOOKUP($B1825,'P2 Origin'!$C$21:$M$176,8,0))*AN1825</f>
        <v>0</v>
      </c>
      <c r="AP1825" s="166">
        <f t="shared" si="800"/>
        <v>0</v>
      </c>
      <c r="AQ1825" s="165">
        <f>(VLOOKUP($B1825,'P2 Origin'!$C$21:$M$176,9,0))*AP1825</f>
        <v>0</v>
      </c>
      <c r="AR1825" s="155">
        <f t="shared" si="815"/>
        <v>1</v>
      </c>
      <c r="AS1825" s="164">
        <f>(VLOOKUP(B1825,'P2 Origin'!$C$21:$M$176,10,0))*K1825</f>
        <v>0</v>
      </c>
      <c r="AT1825" s="164">
        <f>(VLOOKUP(B1825,'P2 Origin'!$C$21:$M$176,11,0))*J1825</f>
        <v>0</v>
      </c>
      <c r="AU1825" s="167">
        <v>29</v>
      </c>
      <c r="AV1825" s="168">
        <v>29</v>
      </c>
      <c r="AW1825" s="169">
        <v>0</v>
      </c>
      <c r="AX1825" s="170">
        <f>IF(AU1825&gt;=0.1,'P3 Bureaumarge zee- en luchtvr.'!$D$12,0)</f>
        <v>0</v>
      </c>
      <c r="AY1825" s="163">
        <f t="shared" si="801"/>
        <v>0</v>
      </c>
      <c r="AZ1825" s="157" t="str">
        <f>VLOOKUP(D1825,'P4 Destination'!$C$21:$O$176,13,0)</f>
        <v>EUR</v>
      </c>
      <c r="BA1825" s="164">
        <f t="shared" si="802"/>
        <v>0</v>
      </c>
      <c r="BB1825" s="171">
        <f>IF(AU1825&gt;0.1,(VLOOKUP(D1825,'P4 Destination'!$C$21:$M$176,3,0))*I1825,0)</f>
        <v>0</v>
      </c>
      <c r="BC1825" s="172">
        <f t="shared" si="803"/>
        <v>0</v>
      </c>
      <c r="BD1825" s="171">
        <f>(VLOOKUP($D1825,'P4 Destination'!$C$21:$M$176,4,0))*BC1825</f>
        <v>0</v>
      </c>
      <c r="BE1825" s="172">
        <f t="shared" si="804"/>
        <v>0</v>
      </c>
      <c r="BF1825" s="171">
        <f>(VLOOKUP($D1825,'P4 Destination'!$C$21:$M$176,5,0))*BE1825</f>
        <v>0</v>
      </c>
      <c r="BG1825" s="172">
        <f t="shared" si="805"/>
        <v>0</v>
      </c>
      <c r="BH1825" s="171">
        <f>(VLOOKUP($D1825,'P4 Destination'!$C$21:$M$176,6,0))*BG1825</f>
        <v>0</v>
      </c>
      <c r="BI1825" s="172">
        <f t="shared" si="806"/>
        <v>29</v>
      </c>
      <c r="BJ1825" s="171">
        <f>(VLOOKUP($D1825,'P4 Destination'!$C$21:$M$176,7,0))*BI1825</f>
        <v>0</v>
      </c>
      <c r="BK1825" s="172">
        <f t="shared" si="807"/>
        <v>0</v>
      </c>
      <c r="BL1825" s="171">
        <f>(VLOOKUP($D1825,'P4 Destination'!$C$21:$M$176,8,0))*BK1825</f>
        <v>0</v>
      </c>
      <c r="BM1825" s="172">
        <f t="shared" si="808"/>
        <v>0</v>
      </c>
      <c r="BN1825" s="171">
        <f>(VLOOKUP($D1825,'P4 Destination'!$C$21:$M$176,9,0))*BM1825</f>
        <v>0</v>
      </c>
      <c r="BO1825" s="154">
        <f t="shared" si="816"/>
        <v>1</v>
      </c>
      <c r="BP1825" s="171">
        <f>(VLOOKUP(D1825,'P4 Destination'!$C$21:$M$176,10,0))*K1825</f>
        <v>0</v>
      </c>
      <c r="BQ1825" s="171">
        <f>(VLOOKUP(D1825,'P4 Destination'!$C$21:$M$176,11,0))*J1825</f>
        <v>0</v>
      </c>
      <c r="BR1825" s="173">
        <f t="shared" si="809"/>
        <v>0</v>
      </c>
      <c r="BS1825" s="173">
        <f>(AV1825*2500)*'P6 Verzekering'!$E$11</f>
        <v>0</v>
      </c>
      <c r="BT1825" s="173">
        <f>(AW1825*2500)*'P6 Verzekering'!$E$12</f>
        <v>0</v>
      </c>
      <c r="BU1825" s="173">
        <f>(L1825*2500)*'P6 Verzekering'!$E$13</f>
        <v>0</v>
      </c>
      <c r="BV1825" s="173">
        <f t="shared" si="810"/>
        <v>0</v>
      </c>
      <c r="BW1825"/>
      <c r="BX1825"/>
    </row>
    <row r="1826" spans="1:76">
      <c r="A1826" s="152" t="s">
        <v>3121</v>
      </c>
      <c r="B1826" s="152" t="s">
        <v>320</v>
      </c>
      <c r="C1826" s="152" t="s">
        <v>319</v>
      </c>
      <c r="D1826" s="152" t="s">
        <v>219</v>
      </c>
      <c r="E1826" s="152" t="s">
        <v>219</v>
      </c>
      <c r="F1826" s="153">
        <f t="shared" si="814"/>
        <v>20</v>
      </c>
      <c r="G1826" s="154">
        <v>1</v>
      </c>
      <c r="H1826" s="154">
        <f>IFERROR(VLOOKUP(B1826,'P2 Origin'!$C$21:$Q$176,15,FALSE),0)</f>
        <v>0</v>
      </c>
      <c r="I1826" s="154">
        <f>IFERROR(VLOOKUP(D1826,'P4 Destination'!$C$21:$Q$176,15,FALSE),0)</f>
        <v>0</v>
      </c>
      <c r="J1826" s="155"/>
      <c r="K1826" s="155">
        <v>1</v>
      </c>
      <c r="L1826" s="156">
        <v>0</v>
      </c>
      <c r="M1826" s="155">
        <v>0</v>
      </c>
      <c r="N1826" s="155">
        <v>0</v>
      </c>
      <c r="O1826" s="157">
        <f t="shared" si="787"/>
        <v>0</v>
      </c>
      <c r="P1826" s="158">
        <f t="shared" si="788"/>
        <v>0</v>
      </c>
      <c r="Q1826" s="159">
        <f>IFERROR(VLOOKUP(N1826,'P1 Intra-Europees'!$A$15:$H$25,3,0),0)*P1826</f>
        <v>0</v>
      </c>
      <c r="R1826" s="160">
        <f t="shared" si="789"/>
        <v>0</v>
      </c>
      <c r="S1826" s="159">
        <f>IFERROR(VLOOKUP(N1826,'P1 Intra-Europees'!$A$15:$H$25,4,0),0)*R1826</f>
        <v>0</v>
      </c>
      <c r="T1826" s="160">
        <f t="shared" si="790"/>
        <v>0</v>
      </c>
      <c r="U1826" s="159">
        <f>IFERROR(VLOOKUP(N1826,'P1 Intra-Europees'!$A$15:$H$25,5,0),0)*T1826</f>
        <v>0</v>
      </c>
      <c r="V1826" s="160">
        <f t="shared" si="791"/>
        <v>0</v>
      </c>
      <c r="W1826" s="159">
        <f>IFERROR(VLOOKUP(N1826,'P1 Intra-Europees'!$A$15:$H$25,6,0),0)*V1826</f>
        <v>0</v>
      </c>
      <c r="X1826" s="160">
        <f t="shared" si="792"/>
        <v>0</v>
      </c>
      <c r="Y1826" s="159">
        <f>IFERROR(VLOOKUP(N1826,'P1 Intra-Europees'!$A$15:$H$25,7,0),0)*X1826</f>
        <v>0</v>
      </c>
      <c r="Z1826" s="161">
        <f t="shared" si="793"/>
        <v>0</v>
      </c>
      <c r="AA1826" s="162">
        <f>IFERROR(VLOOKUP(N1826,'P1 Intra-Europees'!$A$15:$H$25,8,0),0)*Z1826</f>
        <v>0</v>
      </c>
      <c r="AB1826" s="163">
        <f t="shared" si="794"/>
        <v>0</v>
      </c>
      <c r="AC1826" s="157" t="str">
        <f>VLOOKUP(B1826,'P2 Origin'!$C$21:$O$176,13,0)</f>
        <v>USD</v>
      </c>
      <c r="AD1826" s="164">
        <f t="shared" si="795"/>
        <v>0</v>
      </c>
      <c r="AE1826" s="165">
        <f>IF(AU1826&gt;0.1,VLOOKUP(B1826,'P2 Origin'!$C$21:$M$176,3,0)*H1826,0)</f>
        <v>0</v>
      </c>
      <c r="AF1826" s="166">
        <f t="shared" si="796"/>
        <v>0</v>
      </c>
      <c r="AG1826" s="165">
        <f>(VLOOKUP(B1826,'P2 Origin'!$C$21:$M$176,4,0))*AF1826</f>
        <v>0</v>
      </c>
      <c r="AH1826" s="166">
        <f t="shared" si="797"/>
        <v>0</v>
      </c>
      <c r="AI1826" s="165">
        <f>(VLOOKUP(B1826,'P2 Origin'!$C$21:$M$176,5,0))*AH1826</f>
        <v>0</v>
      </c>
      <c r="AJ1826" s="166">
        <f t="shared" si="811"/>
        <v>20</v>
      </c>
      <c r="AK1826" s="165">
        <f>(VLOOKUP(B1826,'P2 Origin'!$C$21:$M$176,6,0))*AJ1826</f>
        <v>0</v>
      </c>
      <c r="AL1826" s="166">
        <f t="shared" si="798"/>
        <v>0</v>
      </c>
      <c r="AM1826" s="165">
        <f>(VLOOKUP($B1826,'P2 Origin'!$C$21:$M$176,7,0))*AL1826</f>
        <v>0</v>
      </c>
      <c r="AN1826" s="166">
        <f t="shared" si="799"/>
        <v>0</v>
      </c>
      <c r="AO1826" s="165">
        <f>(VLOOKUP($B1826,'P2 Origin'!$C$21:$M$176,8,0))*AN1826</f>
        <v>0</v>
      </c>
      <c r="AP1826" s="166">
        <f t="shared" si="800"/>
        <v>0</v>
      </c>
      <c r="AQ1826" s="165">
        <f>(VLOOKUP($B1826,'P2 Origin'!$C$21:$M$176,9,0))*AP1826</f>
        <v>0</v>
      </c>
      <c r="AR1826" s="155">
        <f t="shared" si="815"/>
        <v>1</v>
      </c>
      <c r="AS1826" s="164">
        <f>(VLOOKUP(B1826,'P2 Origin'!$C$21:$M$176,10,0))*K1826</f>
        <v>0</v>
      </c>
      <c r="AT1826" s="164">
        <f>(VLOOKUP(B1826,'P2 Origin'!$C$21:$M$176,11,0))*J1826</f>
        <v>0</v>
      </c>
      <c r="AU1826" s="167">
        <v>20</v>
      </c>
      <c r="AV1826" s="168">
        <v>20</v>
      </c>
      <c r="AW1826" s="169">
        <v>0</v>
      </c>
      <c r="AX1826" s="170">
        <f>IF(AU1826&gt;=0.1,'P3 Bureaumarge zee- en luchtvr.'!$D$12,0)</f>
        <v>0</v>
      </c>
      <c r="AY1826" s="163">
        <f t="shared" si="801"/>
        <v>0</v>
      </c>
      <c r="AZ1826" s="157" t="str">
        <f>VLOOKUP(D1826,'P4 Destination'!$C$21:$O$176,13,0)</f>
        <v>EUR</v>
      </c>
      <c r="BA1826" s="164">
        <f t="shared" si="802"/>
        <v>0</v>
      </c>
      <c r="BB1826" s="171">
        <f>IF(AU1826&gt;0.1,(VLOOKUP(D1826,'P4 Destination'!$C$21:$M$176,3,0))*I1826,0)</f>
        <v>0</v>
      </c>
      <c r="BC1826" s="172">
        <f t="shared" si="803"/>
        <v>0</v>
      </c>
      <c r="BD1826" s="171">
        <f>(VLOOKUP($D1826,'P4 Destination'!$C$21:$M$176,4,0))*BC1826</f>
        <v>0</v>
      </c>
      <c r="BE1826" s="172">
        <f t="shared" si="804"/>
        <v>0</v>
      </c>
      <c r="BF1826" s="171">
        <f>(VLOOKUP($D1826,'P4 Destination'!$C$21:$M$176,5,0))*BE1826</f>
        <v>0</v>
      </c>
      <c r="BG1826" s="172">
        <f t="shared" si="805"/>
        <v>20</v>
      </c>
      <c r="BH1826" s="171">
        <f>(VLOOKUP($D1826,'P4 Destination'!$C$21:$M$176,6,0))*BG1826</f>
        <v>0</v>
      </c>
      <c r="BI1826" s="172">
        <f t="shared" si="806"/>
        <v>0</v>
      </c>
      <c r="BJ1826" s="171">
        <f>(VLOOKUP($D1826,'P4 Destination'!$C$21:$M$176,7,0))*BI1826</f>
        <v>0</v>
      </c>
      <c r="BK1826" s="172">
        <f t="shared" si="807"/>
        <v>0</v>
      </c>
      <c r="BL1826" s="171">
        <f>(VLOOKUP($D1826,'P4 Destination'!$C$21:$M$176,8,0))*BK1826</f>
        <v>0</v>
      </c>
      <c r="BM1826" s="172">
        <f t="shared" si="808"/>
        <v>0</v>
      </c>
      <c r="BN1826" s="171">
        <f>(VLOOKUP($D1826,'P4 Destination'!$C$21:$M$176,9,0))*BM1826</f>
        <v>0</v>
      </c>
      <c r="BO1826" s="154">
        <f t="shared" si="816"/>
        <v>1</v>
      </c>
      <c r="BP1826" s="171">
        <f>(VLOOKUP(D1826,'P4 Destination'!$C$21:$M$176,10,0))*K1826</f>
        <v>0</v>
      </c>
      <c r="BQ1826" s="171">
        <f>(VLOOKUP(D1826,'P4 Destination'!$C$21:$M$176,11,0))*J1826</f>
        <v>0</v>
      </c>
      <c r="BR1826" s="173">
        <f t="shared" si="809"/>
        <v>0</v>
      </c>
      <c r="BS1826" s="173">
        <f>(AV1826*2500)*'P6 Verzekering'!$E$11</f>
        <v>0</v>
      </c>
      <c r="BT1826" s="173">
        <f>(AW1826*2500)*'P6 Verzekering'!$E$12</f>
        <v>0</v>
      </c>
      <c r="BU1826" s="173">
        <f>(L1826*2500)*'P6 Verzekering'!$E$13</f>
        <v>0</v>
      </c>
      <c r="BV1826" s="173">
        <f t="shared" si="810"/>
        <v>0</v>
      </c>
      <c r="BW1826"/>
      <c r="BX1826"/>
    </row>
    <row r="1827" spans="1:76">
      <c r="A1827" s="152" t="s">
        <v>3124</v>
      </c>
      <c r="B1827" s="152" t="s">
        <v>320</v>
      </c>
      <c r="C1827" s="152" t="s">
        <v>319</v>
      </c>
      <c r="D1827" s="152" t="s">
        <v>219</v>
      </c>
      <c r="E1827" s="152" t="s">
        <v>219</v>
      </c>
      <c r="F1827" s="153">
        <f t="shared" si="814"/>
        <v>19</v>
      </c>
      <c r="G1827" s="154">
        <v>1</v>
      </c>
      <c r="H1827" s="154">
        <f>IFERROR(VLOOKUP(B1827,'P2 Origin'!$C$21:$Q$176,15,FALSE),0)</f>
        <v>0</v>
      </c>
      <c r="I1827" s="154">
        <f>IFERROR(VLOOKUP(D1827,'P4 Destination'!$C$21:$Q$176,15,FALSE),0)</f>
        <v>0</v>
      </c>
      <c r="J1827" s="155"/>
      <c r="K1827" s="155">
        <v>1</v>
      </c>
      <c r="L1827" s="156">
        <v>0</v>
      </c>
      <c r="M1827" s="155">
        <v>0</v>
      </c>
      <c r="N1827" s="155">
        <v>0</v>
      </c>
      <c r="O1827" s="157">
        <f t="shared" si="787"/>
        <v>0</v>
      </c>
      <c r="P1827" s="158">
        <f t="shared" si="788"/>
        <v>0</v>
      </c>
      <c r="Q1827" s="159">
        <f>IFERROR(VLOOKUP(N1827,'P1 Intra-Europees'!$A$15:$H$25,3,0),0)*P1827</f>
        <v>0</v>
      </c>
      <c r="R1827" s="160">
        <f t="shared" si="789"/>
        <v>0</v>
      </c>
      <c r="S1827" s="159">
        <f>IFERROR(VLOOKUP(N1827,'P1 Intra-Europees'!$A$15:$H$25,4,0),0)*R1827</f>
        <v>0</v>
      </c>
      <c r="T1827" s="160">
        <f t="shared" si="790"/>
        <v>0</v>
      </c>
      <c r="U1827" s="159">
        <f>IFERROR(VLOOKUP(N1827,'P1 Intra-Europees'!$A$15:$H$25,5,0),0)*T1827</f>
        <v>0</v>
      </c>
      <c r="V1827" s="160">
        <f t="shared" si="791"/>
        <v>0</v>
      </c>
      <c r="W1827" s="159">
        <f>IFERROR(VLOOKUP(N1827,'P1 Intra-Europees'!$A$15:$H$25,6,0),0)*V1827</f>
        <v>0</v>
      </c>
      <c r="X1827" s="160">
        <f t="shared" si="792"/>
        <v>0</v>
      </c>
      <c r="Y1827" s="159">
        <f>IFERROR(VLOOKUP(N1827,'P1 Intra-Europees'!$A$15:$H$25,7,0),0)*X1827</f>
        <v>0</v>
      </c>
      <c r="Z1827" s="161">
        <f t="shared" si="793"/>
        <v>0</v>
      </c>
      <c r="AA1827" s="162">
        <f>IFERROR(VLOOKUP(N1827,'P1 Intra-Europees'!$A$15:$H$25,8,0),0)*Z1827</f>
        <v>0</v>
      </c>
      <c r="AB1827" s="163">
        <f t="shared" si="794"/>
        <v>0</v>
      </c>
      <c r="AC1827" s="157" t="str">
        <f>VLOOKUP(B1827,'P2 Origin'!$C$21:$O$176,13,0)</f>
        <v>USD</v>
      </c>
      <c r="AD1827" s="164">
        <f t="shared" si="795"/>
        <v>0</v>
      </c>
      <c r="AE1827" s="165">
        <f>IF(AU1827&gt;0.1,VLOOKUP(B1827,'P2 Origin'!$C$21:$M$176,3,0)*H1827,0)</f>
        <v>0</v>
      </c>
      <c r="AF1827" s="166">
        <f t="shared" si="796"/>
        <v>0</v>
      </c>
      <c r="AG1827" s="165">
        <f>(VLOOKUP(B1827,'P2 Origin'!$C$21:$M$176,4,0))*AF1827</f>
        <v>0</v>
      </c>
      <c r="AH1827" s="166">
        <f t="shared" si="797"/>
        <v>0</v>
      </c>
      <c r="AI1827" s="165">
        <f>(VLOOKUP(B1827,'P2 Origin'!$C$21:$M$176,5,0))*AH1827</f>
        <v>0</v>
      </c>
      <c r="AJ1827" s="166">
        <f t="shared" si="811"/>
        <v>19</v>
      </c>
      <c r="AK1827" s="165">
        <f>(VLOOKUP(B1827,'P2 Origin'!$C$21:$M$176,6,0))*AJ1827</f>
        <v>0</v>
      </c>
      <c r="AL1827" s="166">
        <f t="shared" si="798"/>
        <v>0</v>
      </c>
      <c r="AM1827" s="165">
        <f>(VLOOKUP($B1827,'P2 Origin'!$C$21:$M$176,7,0))*AL1827</f>
        <v>0</v>
      </c>
      <c r="AN1827" s="166">
        <f t="shared" si="799"/>
        <v>0</v>
      </c>
      <c r="AO1827" s="165">
        <f>(VLOOKUP($B1827,'P2 Origin'!$C$21:$M$176,8,0))*AN1827</f>
        <v>0</v>
      </c>
      <c r="AP1827" s="166">
        <f t="shared" si="800"/>
        <v>0</v>
      </c>
      <c r="AQ1827" s="165">
        <f>(VLOOKUP($B1827,'P2 Origin'!$C$21:$M$176,9,0))*AP1827</f>
        <v>0</v>
      </c>
      <c r="AR1827" s="155">
        <f t="shared" si="815"/>
        <v>1</v>
      </c>
      <c r="AS1827" s="164">
        <f>(VLOOKUP(B1827,'P2 Origin'!$C$21:$M$176,10,0))*K1827</f>
        <v>0</v>
      </c>
      <c r="AT1827" s="164">
        <f>(VLOOKUP(B1827,'P2 Origin'!$C$21:$M$176,11,0))*J1827</f>
        <v>0</v>
      </c>
      <c r="AU1827" s="167">
        <v>19</v>
      </c>
      <c r="AV1827" s="168">
        <v>19</v>
      </c>
      <c r="AW1827" s="169">
        <v>0</v>
      </c>
      <c r="AX1827" s="170">
        <f>IF(AU1827&gt;=0.1,'P3 Bureaumarge zee- en luchtvr.'!$D$12,0)</f>
        <v>0</v>
      </c>
      <c r="AY1827" s="163">
        <f t="shared" si="801"/>
        <v>0</v>
      </c>
      <c r="AZ1827" s="157" t="str">
        <f>VLOOKUP(D1827,'P4 Destination'!$C$21:$O$176,13,0)</f>
        <v>EUR</v>
      </c>
      <c r="BA1827" s="164">
        <f t="shared" si="802"/>
        <v>0</v>
      </c>
      <c r="BB1827" s="171">
        <f>IF(AU1827&gt;0.1,(VLOOKUP(D1827,'P4 Destination'!$C$21:$M$176,3,0))*I1827,0)</f>
        <v>0</v>
      </c>
      <c r="BC1827" s="172">
        <f t="shared" si="803"/>
        <v>0</v>
      </c>
      <c r="BD1827" s="171">
        <f>(VLOOKUP($D1827,'P4 Destination'!$C$21:$M$176,4,0))*BC1827</f>
        <v>0</v>
      </c>
      <c r="BE1827" s="172">
        <f t="shared" si="804"/>
        <v>0</v>
      </c>
      <c r="BF1827" s="171">
        <f>(VLOOKUP($D1827,'P4 Destination'!$C$21:$M$176,5,0))*BE1827</f>
        <v>0</v>
      </c>
      <c r="BG1827" s="172">
        <f t="shared" si="805"/>
        <v>19</v>
      </c>
      <c r="BH1827" s="171">
        <f>(VLOOKUP($D1827,'P4 Destination'!$C$21:$M$176,6,0))*BG1827</f>
        <v>0</v>
      </c>
      <c r="BI1827" s="172">
        <f t="shared" si="806"/>
        <v>0</v>
      </c>
      <c r="BJ1827" s="171">
        <f>(VLOOKUP($D1827,'P4 Destination'!$C$21:$M$176,7,0))*BI1827</f>
        <v>0</v>
      </c>
      <c r="BK1827" s="172">
        <f t="shared" si="807"/>
        <v>0</v>
      </c>
      <c r="BL1827" s="171">
        <f>(VLOOKUP($D1827,'P4 Destination'!$C$21:$M$176,8,0))*BK1827</f>
        <v>0</v>
      </c>
      <c r="BM1827" s="172">
        <f t="shared" si="808"/>
        <v>0</v>
      </c>
      <c r="BN1827" s="171">
        <f>(VLOOKUP($D1827,'P4 Destination'!$C$21:$M$176,9,0))*BM1827</f>
        <v>0</v>
      </c>
      <c r="BO1827" s="154">
        <f t="shared" si="816"/>
        <v>1</v>
      </c>
      <c r="BP1827" s="171">
        <f>(VLOOKUP(D1827,'P4 Destination'!$C$21:$M$176,10,0))*K1827</f>
        <v>0</v>
      </c>
      <c r="BQ1827" s="171">
        <f>(VLOOKUP(D1827,'P4 Destination'!$C$21:$M$176,11,0))*J1827</f>
        <v>0</v>
      </c>
      <c r="BR1827" s="173">
        <f t="shared" si="809"/>
        <v>0</v>
      </c>
      <c r="BS1827" s="173">
        <f>(AV1827*2500)*'P6 Verzekering'!$E$11</f>
        <v>0</v>
      </c>
      <c r="BT1827" s="173">
        <f>(AW1827*2500)*'P6 Verzekering'!$E$12</f>
        <v>0</v>
      </c>
      <c r="BU1827" s="173">
        <f>(L1827*2500)*'P6 Verzekering'!$E$13</f>
        <v>0</v>
      </c>
      <c r="BV1827" s="173">
        <f t="shared" si="810"/>
        <v>0</v>
      </c>
      <c r="BW1827"/>
      <c r="BX1827"/>
    </row>
    <row r="1828" spans="1:76">
      <c r="A1828" s="152" t="s">
        <v>3126</v>
      </c>
      <c r="B1828" s="152" t="s">
        <v>320</v>
      </c>
      <c r="C1828" s="152" t="s">
        <v>319</v>
      </c>
      <c r="D1828" s="152" t="s">
        <v>219</v>
      </c>
      <c r="E1828" s="152" t="s">
        <v>219</v>
      </c>
      <c r="F1828" s="153">
        <f t="shared" si="814"/>
        <v>4</v>
      </c>
      <c r="G1828" s="154">
        <v>1</v>
      </c>
      <c r="H1828" s="154">
        <f>IFERROR(VLOOKUP(B1828,'P2 Origin'!$C$21:$Q$176,15,FALSE),0)</f>
        <v>0</v>
      </c>
      <c r="I1828" s="154">
        <f>IFERROR(VLOOKUP(D1828,'P4 Destination'!$C$21:$Q$176,15,FALSE),0)</f>
        <v>0</v>
      </c>
      <c r="J1828" s="155"/>
      <c r="K1828" s="155">
        <v>1</v>
      </c>
      <c r="L1828" s="156">
        <v>0</v>
      </c>
      <c r="M1828" s="155">
        <v>0</v>
      </c>
      <c r="N1828" s="155">
        <v>0</v>
      </c>
      <c r="O1828" s="157">
        <f t="shared" si="787"/>
        <v>0</v>
      </c>
      <c r="P1828" s="158">
        <f t="shared" si="788"/>
        <v>0</v>
      </c>
      <c r="Q1828" s="159">
        <f>IFERROR(VLOOKUP(N1828,'P1 Intra-Europees'!$A$15:$H$25,3,0),0)*P1828</f>
        <v>0</v>
      </c>
      <c r="R1828" s="160">
        <f t="shared" si="789"/>
        <v>0</v>
      </c>
      <c r="S1828" s="159">
        <f>IFERROR(VLOOKUP(N1828,'P1 Intra-Europees'!$A$15:$H$25,4,0),0)*R1828</f>
        <v>0</v>
      </c>
      <c r="T1828" s="160">
        <f t="shared" si="790"/>
        <v>0</v>
      </c>
      <c r="U1828" s="159">
        <f>IFERROR(VLOOKUP(N1828,'P1 Intra-Europees'!$A$15:$H$25,5,0),0)*T1828</f>
        <v>0</v>
      </c>
      <c r="V1828" s="160">
        <f t="shared" si="791"/>
        <v>0</v>
      </c>
      <c r="W1828" s="159">
        <f>IFERROR(VLOOKUP(N1828,'P1 Intra-Europees'!$A$15:$H$25,6,0),0)*V1828</f>
        <v>0</v>
      </c>
      <c r="X1828" s="160">
        <f t="shared" si="792"/>
        <v>0</v>
      </c>
      <c r="Y1828" s="159">
        <f>IFERROR(VLOOKUP(N1828,'P1 Intra-Europees'!$A$15:$H$25,7,0),0)*X1828</f>
        <v>0</v>
      </c>
      <c r="Z1828" s="161">
        <f t="shared" si="793"/>
        <v>0</v>
      </c>
      <c r="AA1828" s="162">
        <f>IFERROR(VLOOKUP(N1828,'P1 Intra-Europees'!$A$15:$H$25,8,0),0)*Z1828</f>
        <v>0</v>
      </c>
      <c r="AB1828" s="163">
        <f t="shared" si="794"/>
        <v>0</v>
      </c>
      <c r="AC1828" s="157" t="str">
        <f>VLOOKUP(B1828,'P2 Origin'!$C$21:$O$176,13,0)</f>
        <v>USD</v>
      </c>
      <c r="AD1828" s="164">
        <f t="shared" si="795"/>
        <v>0</v>
      </c>
      <c r="AE1828" s="165">
        <f>IF(AU1828&gt;0.1,VLOOKUP(B1828,'P2 Origin'!$C$21:$M$176,3,0)*H1828,0)</f>
        <v>0</v>
      </c>
      <c r="AF1828" s="166">
        <f t="shared" si="796"/>
        <v>4</v>
      </c>
      <c r="AG1828" s="165">
        <f>(VLOOKUP(B1828,'P2 Origin'!$C$21:$M$176,4,0))*AF1828</f>
        <v>0</v>
      </c>
      <c r="AH1828" s="166">
        <f t="shared" si="797"/>
        <v>0</v>
      </c>
      <c r="AI1828" s="165">
        <f>(VLOOKUP(B1828,'P2 Origin'!$C$21:$M$176,5,0))*AH1828</f>
        <v>0</v>
      </c>
      <c r="AJ1828" s="166">
        <f t="shared" si="811"/>
        <v>0</v>
      </c>
      <c r="AK1828" s="165">
        <f>(VLOOKUP(B1828,'P2 Origin'!$C$21:$M$176,6,0))*AJ1828</f>
        <v>0</v>
      </c>
      <c r="AL1828" s="166">
        <f t="shared" si="798"/>
        <v>0</v>
      </c>
      <c r="AM1828" s="165">
        <f>(VLOOKUP($B1828,'P2 Origin'!$C$21:$M$176,7,0))*AL1828</f>
        <v>0</v>
      </c>
      <c r="AN1828" s="166">
        <f t="shared" si="799"/>
        <v>0</v>
      </c>
      <c r="AO1828" s="165">
        <f>(VLOOKUP($B1828,'P2 Origin'!$C$21:$M$176,8,0))*AN1828</f>
        <v>0</v>
      </c>
      <c r="AP1828" s="166">
        <f t="shared" si="800"/>
        <v>0</v>
      </c>
      <c r="AQ1828" s="165">
        <f>(VLOOKUP($B1828,'P2 Origin'!$C$21:$M$176,9,0))*AP1828</f>
        <v>0</v>
      </c>
      <c r="AR1828" s="155">
        <f t="shared" si="815"/>
        <v>1</v>
      </c>
      <c r="AS1828" s="164">
        <f>(VLOOKUP(B1828,'P2 Origin'!$C$21:$M$176,10,0))*K1828</f>
        <v>0</v>
      </c>
      <c r="AT1828" s="164">
        <f>(VLOOKUP(B1828,'P2 Origin'!$C$21:$M$176,11,0))*J1828</f>
        <v>0</v>
      </c>
      <c r="AU1828" s="167">
        <v>4</v>
      </c>
      <c r="AV1828" s="168">
        <v>4</v>
      </c>
      <c r="AW1828" s="169">
        <v>0</v>
      </c>
      <c r="AX1828" s="170">
        <f>IF(AU1828&gt;=0.1,'P3 Bureaumarge zee- en luchtvr.'!$D$12,0)</f>
        <v>0</v>
      </c>
      <c r="AY1828" s="163">
        <f t="shared" si="801"/>
        <v>0</v>
      </c>
      <c r="AZ1828" s="157" t="str">
        <f>VLOOKUP(D1828,'P4 Destination'!$C$21:$O$176,13,0)</f>
        <v>EUR</v>
      </c>
      <c r="BA1828" s="164">
        <f t="shared" si="802"/>
        <v>0</v>
      </c>
      <c r="BB1828" s="171">
        <f>IF(AU1828&gt;0.1,(VLOOKUP(D1828,'P4 Destination'!$C$21:$M$176,3,0))*I1828,0)</f>
        <v>0</v>
      </c>
      <c r="BC1828" s="172">
        <f t="shared" si="803"/>
        <v>4</v>
      </c>
      <c r="BD1828" s="171">
        <f>(VLOOKUP($D1828,'P4 Destination'!$C$21:$M$176,4,0))*BC1828</f>
        <v>0</v>
      </c>
      <c r="BE1828" s="172">
        <f t="shared" si="804"/>
        <v>0</v>
      </c>
      <c r="BF1828" s="171">
        <f>(VLOOKUP($D1828,'P4 Destination'!$C$21:$M$176,5,0))*BE1828</f>
        <v>0</v>
      </c>
      <c r="BG1828" s="172">
        <f t="shared" si="805"/>
        <v>0</v>
      </c>
      <c r="BH1828" s="171">
        <f>(VLOOKUP($D1828,'P4 Destination'!$C$21:$M$176,6,0))*BG1828</f>
        <v>0</v>
      </c>
      <c r="BI1828" s="172">
        <f t="shared" si="806"/>
        <v>0</v>
      </c>
      <c r="BJ1828" s="171">
        <f>(VLOOKUP($D1828,'P4 Destination'!$C$21:$M$176,7,0))*BI1828</f>
        <v>0</v>
      </c>
      <c r="BK1828" s="172">
        <f t="shared" si="807"/>
        <v>0</v>
      </c>
      <c r="BL1828" s="171">
        <f>(VLOOKUP($D1828,'P4 Destination'!$C$21:$M$176,8,0))*BK1828</f>
        <v>0</v>
      </c>
      <c r="BM1828" s="172">
        <f t="shared" si="808"/>
        <v>0</v>
      </c>
      <c r="BN1828" s="171">
        <f>(VLOOKUP($D1828,'P4 Destination'!$C$21:$M$176,9,0))*BM1828</f>
        <v>0</v>
      </c>
      <c r="BO1828" s="154">
        <f t="shared" si="816"/>
        <v>1</v>
      </c>
      <c r="BP1828" s="171">
        <f>(VLOOKUP(D1828,'P4 Destination'!$C$21:$M$176,10,0))*K1828</f>
        <v>0</v>
      </c>
      <c r="BQ1828" s="171">
        <f>(VLOOKUP(D1828,'P4 Destination'!$C$21:$M$176,11,0))*J1828</f>
        <v>0</v>
      </c>
      <c r="BR1828" s="173">
        <f t="shared" si="809"/>
        <v>0</v>
      </c>
      <c r="BS1828" s="173">
        <f>(AV1828*2500)*'P6 Verzekering'!$E$11</f>
        <v>0</v>
      </c>
      <c r="BT1828" s="173">
        <f>(AW1828*2500)*'P6 Verzekering'!$E$12</f>
        <v>0</v>
      </c>
      <c r="BU1828" s="173">
        <f>(L1828*2500)*'P6 Verzekering'!$E$13</f>
        <v>0</v>
      </c>
      <c r="BV1828" s="173">
        <f t="shared" si="810"/>
        <v>0</v>
      </c>
      <c r="BW1828"/>
      <c r="BX1828"/>
    </row>
    <row r="1829" spans="1:76">
      <c r="A1829" s="152" t="s">
        <v>3129</v>
      </c>
      <c r="B1829" s="152" t="s">
        <v>320</v>
      </c>
      <c r="C1829" s="152" t="s">
        <v>319</v>
      </c>
      <c r="D1829" s="152" t="s">
        <v>219</v>
      </c>
      <c r="E1829" s="152" t="s">
        <v>219</v>
      </c>
      <c r="F1829" s="153">
        <f t="shared" si="814"/>
        <v>24</v>
      </c>
      <c r="G1829" s="154">
        <v>1</v>
      </c>
      <c r="H1829" s="154">
        <f>IFERROR(VLOOKUP(B1829,'P2 Origin'!$C$21:$Q$176,15,FALSE),0)</f>
        <v>0</v>
      </c>
      <c r="I1829" s="154">
        <f>IFERROR(VLOOKUP(D1829,'P4 Destination'!$C$21:$Q$176,15,FALSE),0)</f>
        <v>0</v>
      </c>
      <c r="J1829" s="155"/>
      <c r="K1829" s="155">
        <v>1</v>
      </c>
      <c r="L1829" s="156">
        <v>0</v>
      </c>
      <c r="M1829" s="155">
        <v>0</v>
      </c>
      <c r="N1829" s="155">
        <v>0</v>
      </c>
      <c r="O1829" s="157">
        <f t="shared" si="787"/>
        <v>0</v>
      </c>
      <c r="P1829" s="158">
        <f t="shared" si="788"/>
        <v>0</v>
      </c>
      <c r="Q1829" s="159">
        <f>IFERROR(VLOOKUP(N1829,'P1 Intra-Europees'!$A$15:$H$25,3,0),0)*P1829</f>
        <v>0</v>
      </c>
      <c r="R1829" s="160">
        <f t="shared" si="789"/>
        <v>0</v>
      </c>
      <c r="S1829" s="159">
        <f>IFERROR(VLOOKUP(N1829,'P1 Intra-Europees'!$A$15:$H$25,4,0),0)*R1829</f>
        <v>0</v>
      </c>
      <c r="T1829" s="160">
        <f t="shared" si="790"/>
        <v>0</v>
      </c>
      <c r="U1829" s="159">
        <f>IFERROR(VLOOKUP(N1829,'P1 Intra-Europees'!$A$15:$H$25,5,0),0)*T1829</f>
        <v>0</v>
      </c>
      <c r="V1829" s="160">
        <f t="shared" si="791"/>
        <v>0</v>
      </c>
      <c r="W1829" s="159">
        <f>IFERROR(VLOOKUP(N1829,'P1 Intra-Europees'!$A$15:$H$25,6,0),0)*V1829</f>
        <v>0</v>
      </c>
      <c r="X1829" s="160">
        <f t="shared" si="792"/>
        <v>0</v>
      </c>
      <c r="Y1829" s="159">
        <f>IFERROR(VLOOKUP(N1829,'P1 Intra-Europees'!$A$15:$H$25,7,0),0)*X1829</f>
        <v>0</v>
      </c>
      <c r="Z1829" s="161">
        <f t="shared" si="793"/>
        <v>0</v>
      </c>
      <c r="AA1829" s="162">
        <f>IFERROR(VLOOKUP(N1829,'P1 Intra-Europees'!$A$15:$H$25,8,0),0)*Z1829</f>
        <v>0</v>
      </c>
      <c r="AB1829" s="163">
        <f t="shared" si="794"/>
        <v>0</v>
      </c>
      <c r="AC1829" s="157" t="str">
        <f>VLOOKUP(B1829,'P2 Origin'!$C$21:$O$176,13,0)</f>
        <v>USD</v>
      </c>
      <c r="AD1829" s="164">
        <f t="shared" si="795"/>
        <v>0</v>
      </c>
      <c r="AE1829" s="165">
        <f>IF(AU1829&gt;0.1,VLOOKUP(B1829,'P2 Origin'!$C$21:$M$176,3,0)*H1829,0)</f>
        <v>0</v>
      </c>
      <c r="AF1829" s="166">
        <f t="shared" si="796"/>
        <v>0</v>
      </c>
      <c r="AG1829" s="165">
        <f>(VLOOKUP(B1829,'P2 Origin'!$C$21:$M$176,4,0))*AF1829</f>
        <v>0</v>
      </c>
      <c r="AH1829" s="166">
        <f t="shared" si="797"/>
        <v>0</v>
      </c>
      <c r="AI1829" s="165">
        <f>(VLOOKUP(B1829,'P2 Origin'!$C$21:$M$176,5,0))*AH1829</f>
        <v>0</v>
      </c>
      <c r="AJ1829" s="166">
        <f t="shared" si="811"/>
        <v>24</v>
      </c>
      <c r="AK1829" s="165">
        <f>(VLOOKUP(B1829,'P2 Origin'!$C$21:$M$176,6,0))*AJ1829</f>
        <v>0</v>
      </c>
      <c r="AL1829" s="166">
        <f t="shared" si="798"/>
        <v>0</v>
      </c>
      <c r="AM1829" s="165">
        <f>(VLOOKUP($B1829,'P2 Origin'!$C$21:$M$176,7,0))*AL1829</f>
        <v>0</v>
      </c>
      <c r="AN1829" s="166">
        <f t="shared" si="799"/>
        <v>0</v>
      </c>
      <c r="AO1829" s="165">
        <f>(VLOOKUP($B1829,'P2 Origin'!$C$21:$M$176,8,0))*AN1829</f>
        <v>0</v>
      </c>
      <c r="AP1829" s="166">
        <f t="shared" si="800"/>
        <v>0</v>
      </c>
      <c r="AQ1829" s="165">
        <f>(VLOOKUP($B1829,'P2 Origin'!$C$21:$M$176,9,0))*AP1829</f>
        <v>0</v>
      </c>
      <c r="AR1829" s="155">
        <f t="shared" si="815"/>
        <v>1</v>
      </c>
      <c r="AS1829" s="164">
        <f>(VLOOKUP(B1829,'P2 Origin'!$C$21:$M$176,10,0))*K1829</f>
        <v>0</v>
      </c>
      <c r="AT1829" s="164">
        <f>(VLOOKUP(B1829,'P2 Origin'!$C$21:$M$176,11,0))*J1829</f>
        <v>0</v>
      </c>
      <c r="AU1829" s="167">
        <v>24</v>
      </c>
      <c r="AV1829" s="168">
        <v>24</v>
      </c>
      <c r="AW1829" s="169">
        <v>0</v>
      </c>
      <c r="AX1829" s="170">
        <f>IF(AU1829&gt;=0.1,'P3 Bureaumarge zee- en luchtvr.'!$D$12,0)</f>
        <v>0</v>
      </c>
      <c r="AY1829" s="163">
        <f t="shared" si="801"/>
        <v>0</v>
      </c>
      <c r="AZ1829" s="157" t="str">
        <f>VLOOKUP(D1829,'P4 Destination'!$C$21:$O$176,13,0)</f>
        <v>EUR</v>
      </c>
      <c r="BA1829" s="164">
        <f t="shared" si="802"/>
        <v>0</v>
      </c>
      <c r="BB1829" s="171">
        <f>IF(AU1829&gt;0.1,(VLOOKUP(D1829,'P4 Destination'!$C$21:$M$176,3,0))*I1829,0)</f>
        <v>0</v>
      </c>
      <c r="BC1829" s="172">
        <f t="shared" si="803"/>
        <v>0</v>
      </c>
      <c r="BD1829" s="171">
        <f>(VLOOKUP($D1829,'P4 Destination'!$C$21:$M$176,4,0))*BC1829</f>
        <v>0</v>
      </c>
      <c r="BE1829" s="172">
        <f t="shared" si="804"/>
        <v>0</v>
      </c>
      <c r="BF1829" s="171">
        <f>(VLOOKUP($D1829,'P4 Destination'!$C$21:$M$176,5,0))*BE1829</f>
        <v>0</v>
      </c>
      <c r="BG1829" s="172">
        <f t="shared" si="805"/>
        <v>24</v>
      </c>
      <c r="BH1829" s="171">
        <f>(VLOOKUP($D1829,'P4 Destination'!$C$21:$M$176,6,0))*BG1829</f>
        <v>0</v>
      </c>
      <c r="BI1829" s="172">
        <f t="shared" si="806"/>
        <v>0</v>
      </c>
      <c r="BJ1829" s="171">
        <f>(VLOOKUP($D1829,'P4 Destination'!$C$21:$M$176,7,0))*BI1829</f>
        <v>0</v>
      </c>
      <c r="BK1829" s="172">
        <f t="shared" si="807"/>
        <v>0</v>
      </c>
      <c r="BL1829" s="171">
        <f>(VLOOKUP($D1829,'P4 Destination'!$C$21:$M$176,8,0))*BK1829</f>
        <v>0</v>
      </c>
      <c r="BM1829" s="172">
        <f t="shared" si="808"/>
        <v>0</v>
      </c>
      <c r="BN1829" s="171">
        <f>(VLOOKUP($D1829,'P4 Destination'!$C$21:$M$176,9,0))*BM1829</f>
        <v>0</v>
      </c>
      <c r="BO1829" s="154">
        <f t="shared" si="816"/>
        <v>1</v>
      </c>
      <c r="BP1829" s="171">
        <f>(VLOOKUP(D1829,'P4 Destination'!$C$21:$M$176,10,0))*K1829</f>
        <v>0</v>
      </c>
      <c r="BQ1829" s="171">
        <f>(VLOOKUP(D1829,'P4 Destination'!$C$21:$M$176,11,0))*J1829</f>
        <v>0</v>
      </c>
      <c r="BR1829" s="173">
        <f t="shared" si="809"/>
        <v>0</v>
      </c>
      <c r="BS1829" s="173">
        <f>(AV1829*2500)*'P6 Verzekering'!$E$11</f>
        <v>0</v>
      </c>
      <c r="BT1829" s="173">
        <f>(AW1829*2500)*'P6 Verzekering'!$E$12</f>
        <v>0</v>
      </c>
      <c r="BU1829" s="173">
        <f>(L1829*2500)*'P6 Verzekering'!$E$13</f>
        <v>0</v>
      </c>
      <c r="BV1829" s="173">
        <f t="shared" si="810"/>
        <v>0</v>
      </c>
      <c r="BW1829"/>
      <c r="BX1829"/>
    </row>
    <row r="1830" spans="1:76">
      <c r="A1830" s="152" t="s">
        <v>3132</v>
      </c>
      <c r="B1830" s="152" t="s">
        <v>320</v>
      </c>
      <c r="C1830" s="152" t="s">
        <v>319</v>
      </c>
      <c r="D1830" s="152" t="s">
        <v>219</v>
      </c>
      <c r="E1830" s="152" t="s">
        <v>219</v>
      </c>
      <c r="F1830" s="153">
        <f t="shared" si="814"/>
        <v>26</v>
      </c>
      <c r="G1830" s="154">
        <v>1</v>
      </c>
      <c r="H1830" s="154">
        <f>IFERROR(VLOOKUP(B1830,'P2 Origin'!$C$21:$Q$176,15,FALSE),0)</f>
        <v>0</v>
      </c>
      <c r="I1830" s="154">
        <f>IFERROR(VLOOKUP(D1830,'P4 Destination'!$C$21:$Q$176,15,FALSE),0)</f>
        <v>0</v>
      </c>
      <c r="J1830" s="155"/>
      <c r="K1830" s="155">
        <v>1</v>
      </c>
      <c r="L1830" s="156">
        <v>0</v>
      </c>
      <c r="M1830" s="155">
        <v>0</v>
      </c>
      <c r="N1830" s="155">
        <v>0</v>
      </c>
      <c r="O1830" s="157">
        <f t="shared" si="787"/>
        <v>0</v>
      </c>
      <c r="P1830" s="158">
        <f t="shared" si="788"/>
        <v>0</v>
      </c>
      <c r="Q1830" s="159">
        <f>IFERROR(VLOOKUP(N1830,'P1 Intra-Europees'!$A$15:$H$25,3,0),0)*P1830</f>
        <v>0</v>
      </c>
      <c r="R1830" s="160">
        <f t="shared" si="789"/>
        <v>0</v>
      </c>
      <c r="S1830" s="159">
        <f>IFERROR(VLOOKUP(N1830,'P1 Intra-Europees'!$A$15:$H$25,4,0),0)*R1830</f>
        <v>0</v>
      </c>
      <c r="T1830" s="160">
        <f t="shared" si="790"/>
        <v>0</v>
      </c>
      <c r="U1830" s="159">
        <f>IFERROR(VLOOKUP(N1830,'P1 Intra-Europees'!$A$15:$H$25,5,0),0)*T1830</f>
        <v>0</v>
      </c>
      <c r="V1830" s="160">
        <f t="shared" si="791"/>
        <v>0</v>
      </c>
      <c r="W1830" s="159">
        <f>IFERROR(VLOOKUP(N1830,'P1 Intra-Europees'!$A$15:$H$25,6,0),0)*V1830</f>
        <v>0</v>
      </c>
      <c r="X1830" s="160">
        <f t="shared" si="792"/>
        <v>0</v>
      </c>
      <c r="Y1830" s="159">
        <f>IFERROR(VLOOKUP(N1830,'P1 Intra-Europees'!$A$15:$H$25,7,0),0)*X1830</f>
        <v>0</v>
      </c>
      <c r="Z1830" s="161">
        <f t="shared" si="793"/>
        <v>0</v>
      </c>
      <c r="AA1830" s="162">
        <f>IFERROR(VLOOKUP(N1830,'P1 Intra-Europees'!$A$15:$H$25,8,0),0)*Z1830</f>
        <v>0</v>
      </c>
      <c r="AB1830" s="163">
        <f t="shared" si="794"/>
        <v>0</v>
      </c>
      <c r="AC1830" s="157" t="str">
        <f>VLOOKUP(B1830,'P2 Origin'!$C$21:$O$176,13,0)</f>
        <v>USD</v>
      </c>
      <c r="AD1830" s="164">
        <f t="shared" si="795"/>
        <v>0</v>
      </c>
      <c r="AE1830" s="165">
        <f>IF(AU1830&gt;0.1,VLOOKUP(B1830,'P2 Origin'!$C$21:$M$176,3,0)*H1830,0)</f>
        <v>0</v>
      </c>
      <c r="AF1830" s="166">
        <f t="shared" si="796"/>
        <v>0</v>
      </c>
      <c r="AG1830" s="165">
        <f>(VLOOKUP(B1830,'P2 Origin'!$C$21:$M$176,4,0))*AF1830</f>
        <v>0</v>
      </c>
      <c r="AH1830" s="166">
        <f t="shared" si="797"/>
        <v>0</v>
      </c>
      <c r="AI1830" s="165">
        <f>(VLOOKUP(B1830,'P2 Origin'!$C$21:$M$176,5,0))*AH1830</f>
        <v>0</v>
      </c>
      <c r="AJ1830" s="166">
        <f t="shared" si="811"/>
        <v>0</v>
      </c>
      <c r="AK1830" s="165">
        <f>(VLOOKUP(B1830,'P2 Origin'!$C$21:$M$176,6,0))*AJ1830</f>
        <v>0</v>
      </c>
      <c r="AL1830" s="166">
        <f t="shared" si="798"/>
        <v>26</v>
      </c>
      <c r="AM1830" s="165">
        <f>(VLOOKUP($B1830,'P2 Origin'!$C$21:$M$176,7,0))*AL1830</f>
        <v>0</v>
      </c>
      <c r="AN1830" s="166">
        <f t="shared" si="799"/>
        <v>0</v>
      </c>
      <c r="AO1830" s="165">
        <f>(VLOOKUP($B1830,'P2 Origin'!$C$21:$M$176,8,0))*AN1830</f>
        <v>0</v>
      </c>
      <c r="AP1830" s="166">
        <f t="shared" si="800"/>
        <v>0</v>
      </c>
      <c r="AQ1830" s="165">
        <f>(VLOOKUP($B1830,'P2 Origin'!$C$21:$M$176,9,0))*AP1830</f>
        <v>0</v>
      </c>
      <c r="AR1830" s="155">
        <f t="shared" si="815"/>
        <v>1</v>
      </c>
      <c r="AS1830" s="164">
        <f>(VLOOKUP(B1830,'P2 Origin'!$C$21:$M$176,10,0))*K1830</f>
        <v>0</v>
      </c>
      <c r="AT1830" s="164">
        <f>(VLOOKUP(B1830,'P2 Origin'!$C$21:$M$176,11,0))*J1830</f>
        <v>0</v>
      </c>
      <c r="AU1830" s="167">
        <v>26</v>
      </c>
      <c r="AV1830" s="168">
        <v>26</v>
      </c>
      <c r="AW1830" s="169">
        <v>0</v>
      </c>
      <c r="AX1830" s="170">
        <f>IF(AU1830&gt;=0.1,'P3 Bureaumarge zee- en luchtvr.'!$D$12,0)</f>
        <v>0</v>
      </c>
      <c r="AY1830" s="163">
        <f t="shared" si="801"/>
        <v>0</v>
      </c>
      <c r="AZ1830" s="157" t="str">
        <f>VLOOKUP(D1830,'P4 Destination'!$C$21:$O$176,13,0)</f>
        <v>EUR</v>
      </c>
      <c r="BA1830" s="164">
        <f t="shared" si="802"/>
        <v>0</v>
      </c>
      <c r="BB1830" s="171">
        <f>IF(AU1830&gt;0.1,(VLOOKUP(D1830,'P4 Destination'!$C$21:$M$176,3,0))*I1830,0)</f>
        <v>0</v>
      </c>
      <c r="BC1830" s="172">
        <f t="shared" si="803"/>
        <v>0</v>
      </c>
      <c r="BD1830" s="171">
        <f>(VLOOKUP($D1830,'P4 Destination'!$C$21:$M$176,4,0))*BC1830</f>
        <v>0</v>
      </c>
      <c r="BE1830" s="172">
        <f t="shared" si="804"/>
        <v>0</v>
      </c>
      <c r="BF1830" s="171">
        <f>(VLOOKUP($D1830,'P4 Destination'!$C$21:$M$176,5,0))*BE1830</f>
        <v>0</v>
      </c>
      <c r="BG1830" s="172">
        <f t="shared" si="805"/>
        <v>0</v>
      </c>
      <c r="BH1830" s="171">
        <f>(VLOOKUP($D1830,'P4 Destination'!$C$21:$M$176,6,0))*BG1830</f>
        <v>0</v>
      </c>
      <c r="BI1830" s="172">
        <f t="shared" si="806"/>
        <v>26</v>
      </c>
      <c r="BJ1830" s="171">
        <f>(VLOOKUP($D1830,'P4 Destination'!$C$21:$M$176,7,0))*BI1830</f>
        <v>0</v>
      </c>
      <c r="BK1830" s="172">
        <f t="shared" si="807"/>
        <v>0</v>
      </c>
      <c r="BL1830" s="171">
        <f>(VLOOKUP($D1830,'P4 Destination'!$C$21:$M$176,8,0))*BK1830</f>
        <v>0</v>
      </c>
      <c r="BM1830" s="172">
        <f t="shared" si="808"/>
        <v>0</v>
      </c>
      <c r="BN1830" s="171">
        <f>(VLOOKUP($D1830,'P4 Destination'!$C$21:$M$176,9,0))*BM1830</f>
        <v>0</v>
      </c>
      <c r="BO1830" s="154">
        <f t="shared" si="816"/>
        <v>1</v>
      </c>
      <c r="BP1830" s="171">
        <f>(VLOOKUP(D1830,'P4 Destination'!$C$21:$M$176,10,0))*K1830</f>
        <v>0</v>
      </c>
      <c r="BQ1830" s="171">
        <f>(VLOOKUP(D1830,'P4 Destination'!$C$21:$M$176,11,0))*J1830</f>
        <v>0</v>
      </c>
      <c r="BR1830" s="173">
        <f t="shared" si="809"/>
        <v>0</v>
      </c>
      <c r="BS1830" s="173">
        <f>(AV1830*2500)*'P6 Verzekering'!$E$11</f>
        <v>0</v>
      </c>
      <c r="BT1830" s="173">
        <f>(AW1830*2500)*'P6 Verzekering'!$E$12</f>
        <v>0</v>
      </c>
      <c r="BU1830" s="173">
        <f>(L1830*2500)*'P6 Verzekering'!$E$13</f>
        <v>0</v>
      </c>
      <c r="BV1830" s="173">
        <f t="shared" si="810"/>
        <v>0</v>
      </c>
      <c r="BW1830"/>
      <c r="BX1830"/>
    </row>
    <row r="1831" spans="1:76">
      <c r="A1831" s="152" t="s">
        <v>3136</v>
      </c>
      <c r="B1831" s="152" t="s">
        <v>320</v>
      </c>
      <c r="C1831" s="152" t="s">
        <v>319</v>
      </c>
      <c r="D1831" s="152" t="s">
        <v>219</v>
      </c>
      <c r="E1831" s="152" t="s">
        <v>219</v>
      </c>
      <c r="F1831" s="153">
        <f t="shared" si="814"/>
        <v>33</v>
      </c>
      <c r="G1831" s="154">
        <v>1</v>
      </c>
      <c r="H1831" s="154">
        <f>IFERROR(VLOOKUP(B1831,'P2 Origin'!$C$21:$Q$176,15,FALSE),0)</f>
        <v>0</v>
      </c>
      <c r="I1831" s="154">
        <f>IFERROR(VLOOKUP(D1831,'P4 Destination'!$C$21:$Q$176,15,FALSE),0)</f>
        <v>0</v>
      </c>
      <c r="J1831" s="155"/>
      <c r="K1831" s="155">
        <v>1</v>
      </c>
      <c r="L1831" s="156">
        <v>0</v>
      </c>
      <c r="M1831" s="155">
        <v>0</v>
      </c>
      <c r="N1831" s="155">
        <v>0</v>
      </c>
      <c r="O1831" s="157">
        <f t="shared" si="787"/>
        <v>0</v>
      </c>
      <c r="P1831" s="158">
        <f t="shared" si="788"/>
        <v>0</v>
      </c>
      <c r="Q1831" s="159">
        <f>IFERROR(VLOOKUP(N1831,'P1 Intra-Europees'!$A$15:$H$25,3,0),0)*P1831</f>
        <v>0</v>
      </c>
      <c r="R1831" s="160">
        <f t="shared" si="789"/>
        <v>0</v>
      </c>
      <c r="S1831" s="159">
        <f>IFERROR(VLOOKUP(N1831,'P1 Intra-Europees'!$A$15:$H$25,4,0),0)*R1831</f>
        <v>0</v>
      </c>
      <c r="T1831" s="160">
        <f t="shared" si="790"/>
        <v>0</v>
      </c>
      <c r="U1831" s="159">
        <f>IFERROR(VLOOKUP(N1831,'P1 Intra-Europees'!$A$15:$H$25,5,0),0)*T1831</f>
        <v>0</v>
      </c>
      <c r="V1831" s="160">
        <f t="shared" si="791"/>
        <v>0</v>
      </c>
      <c r="W1831" s="159">
        <f>IFERROR(VLOOKUP(N1831,'P1 Intra-Europees'!$A$15:$H$25,6,0),0)*V1831</f>
        <v>0</v>
      </c>
      <c r="X1831" s="160">
        <f t="shared" si="792"/>
        <v>0</v>
      </c>
      <c r="Y1831" s="159">
        <f>IFERROR(VLOOKUP(N1831,'P1 Intra-Europees'!$A$15:$H$25,7,0),0)*X1831</f>
        <v>0</v>
      </c>
      <c r="Z1831" s="161">
        <f t="shared" si="793"/>
        <v>0</v>
      </c>
      <c r="AA1831" s="162">
        <f>IFERROR(VLOOKUP(N1831,'P1 Intra-Europees'!$A$15:$H$25,8,0),0)*Z1831</f>
        <v>0</v>
      </c>
      <c r="AB1831" s="163">
        <f t="shared" si="794"/>
        <v>0</v>
      </c>
      <c r="AC1831" s="157" t="str">
        <f>VLOOKUP(B1831,'P2 Origin'!$C$21:$O$176,13,0)</f>
        <v>USD</v>
      </c>
      <c r="AD1831" s="164">
        <f t="shared" si="795"/>
        <v>0</v>
      </c>
      <c r="AE1831" s="165">
        <f>IF(AU1831&gt;0.1,VLOOKUP(B1831,'P2 Origin'!$C$21:$M$176,3,0)*H1831,0)</f>
        <v>0</v>
      </c>
      <c r="AF1831" s="166">
        <f t="shared" si="796"/>
        <v>0</v>
      </c>
      <c r="AG1831" s="165">
        <f>(VLOOKUP(B1831,'P2 Origin'!$C$21:$M$176,4,0))*AF1831</f>
        <v>0</v>
      </c>
      <c r="AH1831" s="166">
        <f t="shared" si="797"/>
        <v>0</v>
      </c>
      <c r="AI1831" s="165">
        <f>(VLOOKUP(B1831,'P2 Origin'!$C$21:$M$176,5,0))*AH1831</f>
        <v>0</v>
      </c>
      <c r="AJ1831" s="166">
        <f t="shared" si="811"/>
        <v>0</v>
      </c>
      <c r="AK1831" s="165">
        <f>(VLOOKUP(B1831,'P2 Origin'!$C$21:$M$176,6,0))*AJ1831</f>
        <v>0</v>
      </c>
      <c r="AL1831" s="166">
        <f t="shared" si="798"/>
        <v>33</v>
      </c>
      <c r="AM1831" s="165">
        <f>(VLOOKUP($B1831,'P2 Origin'!$C$21:$M$176,7,0))*AL1831</f>
        <v>0</v>
      </c>
      <c r="AN1831" s="166">
        <f t="shared" si="799"/>
        <v>0</v>
      </c>
      <c r="AO1831" s="165">
        <f>(VLOOKUP($B1831,'P2 Origin'!$C$21:$M$176,8,0))*AN1831</f>
        <v>0</v>
      </c>
      <c r="AP1831" s="166">
        <f t="shared" si="800"/>
        <v>0</v>
      </c>
      <c r="AQ1831" s="165">
        <f>(VLOOKUP($B1831,'P2 Origin'!$C$21:$M$176,9,0))*AP1831</f>
        <v>0</v>
      </c>
      <c r="AR1831" s="155">
        <f t="shared" si="815"/>
        <v>1</v>
      </c>
      <c r="AS1831" s="164">
        <f>(VLOOKUP(B1831,'P2 Origin'!$C$21:$M$176,10,0))*K1831</f>
        <v>0</v>
      </c>
      <c r="AT1831" s="164">
        <f>(VLOOKUP(B1831,'P2 Origin'!$C$21:$M$176,11,0))*J1831</f>
        <v>0</v>
      </c>
      <c r="AU1831" s="167">
        <v>33</v>
      </c>
      <c r="AV1831" s="168">
        <v>33</v>
      </c>
      <c r="AW1831" s="169">
        <v>0</v>
      </c>
      <c r="AX1831" s="170">
        <f>IF(AU1831&gt;=0.1,'P3 Bureaumarge zee- en luchtvr.'!$D$12,0)</f>
        <v>0</v>
      </c>
      <c r="AY1831" s="163">
        <f t="shared" si="801"/>
        <v>0</v>
      </c>
      <c r="AZ1831" s="157" t="str">
        <f>VLOOKUP(D1831,'P4 Destination'!$C$21:$O$176,13,0)</f>
        <v>EUR</v>
      </c>
      <c r="BA1831" s="164">
        <f t="shared" si="802"/>
        <v>0</v>
      </c>
      <c r="BB1831" s="171">
        <f>IF(AU1831&gt;0.1,(VLOOKUP(D1831,'P4 Destination'!$C$21:$M$176,3,0))*I1831,0)</f>
        <v>0</v>
      </c>
      <c r="BC1831" s="172">
        <f t="shared" si="803"/>
        <v>0</v>
      </c>
      <c r="BD1831" s="171">
        <f>(VLOOKUP($D1831,'P4 Destination'!$C$21:$M$176,4,0))*BC1831</f>
        <v>0</v>
      </c>
      <c r="BE1831" s="172">
        <f t="shared" si="804"/>
        <v>0</v>
      </c>
      <c r="BF1831" s="171">
        <f>(VLOOKUP($D1831,'P4 Destination'!$C$21:$M$176,5,0))*BE1831</f>
        <v>0</v>
      </c>
      <c r="BG1831" s="172">
        <f t="shared" si="805"/>
        <v>0</v>
      </c>
      <c r="BH1831" s="171">
        <f>(VLOOKUP($D1831,'P4 Destination'!$C$21:$M$176,6,0))*BG1831</f>
        <v>0</v>
      </c>
      <c r="BI1831" s="172">
        <f t="shared" si="806"/>
        <v>33</v>
      </c>
      <c r="BJ1831" s="171">
        <f>(VLOOKUP($D1831,'P4 Destination'!$C$21:$M$176,7,0))*BI1831</f>
        <v>0</v>
      </c>
      <c r="BK1831" s="172">
        <f t="shared" si="807"/>
        <v>0</v>
      </c>
      <c r="BL1831" s="171">
        <f>(VLOOKUP($D1831,'P4 Destination'!$C$21:$M$176,8,0))*BK1831</f>
        <v>0</v>
      </c>
      <c r="BM1831" s="172">
        <f t="shared" si="808"/>
        <v>0</v>
      </c>
      <c r="BN1831" s="171">
        <f>(VLOOKUP($D1831,'P4 Destination'!$C$21:$M$176,9,0))*BM1831</f>
        <v>0</v>
      </c>
      <c r="BO1831" s="154">
        <f t="shared" si="816"/>
        <v>1</v>
      </c>
      <c r="BP1831" s="171">
        <f>(VLOOKUP(D1831,'P4 Destination'!$C$21:$M$176,10,0))*K1831</f>
        <v>0</v>
      </c>
      <c r="BQ1831" s="171">
        <f>(VLOOKUP(D1831,'P4 Destination'!$C$21:$M$176,11,0))*J1831</f>
        <v>0</v>
      </c>
      <c r="BR1831" s="173">
        <f t="shared" si="809"/>
        <v>0</v>
      </c>
      <c r="BS1831" s="173">
        <f>(AV1831*2500)*'P6 Verzekering'!$E$11</f>
        <v>0</v>
      </c>
      <c r="BT1831" s="173">
        <f>(AW1831*2500)*'P6 Verzekering'!$E$12</f>
        <v>0</v>
      </c>
      <c r="BU1831" s="173">
        <f>(L1831*2500)*'P6 Verzekering'!$E$13</f>
        <v>0</v>
      </c>
      <c r="BV1831" s="173">
        <f t="shared" si="810"/>
        <v>0</v>
      </c>
      <c r="BW1831"/>
      <c r="BX1831"/>
    </row>
    <row r="1832" spans="1:76">
      <c r="A1832" s="152" t="s">
        <v>3138</v>
      </c>
      <c r="B1832" s="152" t="s">
        <v>320</v>
      </c>
      <c r="C1832" s="152" t="s">
        <v>319</v>
      </c>
      <c r="D1832" s="152" t="s">
        <v>219</v>
      </c>
      <c r="E1832" s="152" t="s">
        <v>219</v>
      </c>
      <c r="F1832" s="153">
        <f t="shared" si="814"/>
        <v>38</v>
      </c>
      <c r="G1832" s="154">
        <v>1</v>
      </c>
      <c r="H1832" s="154">
        <f>IFERROR(VLOOKUP(B1832,'P2 Origin'!$C$21:$Q$176,15,FALSE),0)</f>
        <v>0</v>
      </c>
      <c r="I1832" s="154">
        <f>IFERROR(VLOOKUP(D1832,'P4 Destination'!$C$21:$Q$176,15,FALSE),0)</f>
        <v>0</v>
      </c>
      <c r="J1832" s="155"/>
      <c r="K1832" s="155">
        <v>1</v>
      </c>
      <c r="L1832" s="156">
        <v>0</v>
      </c>
      <c r="M1832" s="155">
        <v>0</v>
      </c>
      <c r="N1832" s="155">
        <v>0</v>
      </c>
      <c r="O1832" s="157">
        <f t="shared" si="787"/>
        <v>0</v>
      </c>
      <c r="P1832" s="158">
        <f t="shared" si="788"/>
        <v>0</v>
      </c>
      <c r="Q1832" s="159">
        <f>IFERROR(VLOOKUP(N1832,'P1 Intra-Europees'!$A$15:$H$25,3,0),0)*P1832</f>
        <v>0</v>
      </c>
      <c r="R1832" s="160">
        <f t="shared" si="789"/>
        <v>0</v>
      </c>
      <c r="S1832" s="159">
        <f>IFERROR(VLOOKUP(N1832,'P1 Intra-Europees'!$A$15:$H$25,4,0),0)*R1832</f>
        <v>0</v>
      </c>
      <c r="T1832" s="160">
        <f t="shared" si="790"/>
        <v>0</v>
      </c>
      <c r="U1832" s="159">
        <f>IFERROR(VLOOKUP(N1832,'P1 Intra-Europees'!$A$15:$H$25,5,0),0)*T1832</f>
        <v>0</v>
      </c>
      <c r="V1832" s="160">
        <f t="shared" si="791"/>
        <v>0</v>
      </c>
      <c r="W1832" s="159">
        <f>IFERROR(VLOOKUP(N1832,'P1 Intra-Europees'!$A$15:$H$25,6,0),0)*V1832</f>
        <v>0</v>
      </c>
      <c r="X1832" s="160">
        <f t="shared" si="792"/>
        <v>0</v>
      </c>
      <c r="Y1832" s="159">
        <f>IFERROR(VLOOKUP(N1832,'P1 Intra-Europees'!$A$15:$H$25,7,0),0)*X1832</f>
        <v>0</v>
      </c>
      <c r="Z1832" s="161">
        <f t="shared" si="793"/>
        <v>0</v>
      </c>
      <c r="AA1832" s="162">
        <f>IFERROR(VLOOKUP(N1832,'P1 Intra-Europees'!$A$15:$H$25,8,0),0)*Z1832</f>
        <v>0</v>
      </c>
      <c r="AB1832" s="163">
        <f t="shared" si="794"/>
        <v>0</v>
      </c>
      <c r="AC1832" s="157" t="str">
        <f>VLOOKUP(B1832,'P2 Origin'!$C$21:$O$176,13,0)</f>
        <v>USD</v>
      </c>
      <c r="AD1832" s="164">
        <f t="shared" si="795"/>
        <v>0</v>
      </c>
      <c r="AE1832" s="165">
        <f>IF(AU1832&gt;0.1,VLOOKUP(B1832,'P2 Origin'!$C$21:$M$176,3,0)*H1832,0)</f>
        <v>0</v>
      </c>
      <c r="AF1832" s="166">
        <f t="shared" si="796"/>
        <v>0</v>
      </c>
      <c r="AG1832" s="165">
        <f>(VLOOKUP(B1832,'P2 Origin'!$C$21:$M$176,4,0))*AF1832</f>
        <v>0</v>
      </c>
      <c r="AH1832" s="166">
        <f t="shared" si="797"/>
        <v>0</v>
      </c>
      <c r="AI1832" s="165">
        <f>(VLOOKUP(B1832,'P2 Origin'!$C$21:$M$176,5,0))*AH1832</f>
        <v>0</v>
      </c>
      <c r="AJ1832" s="166">
        <f t="shared" si="811"/>
        <v>0</v>
      </c>
      <c r="AK1832" s="165">
        <f>(VLOOKUP(B1832,'P2 Origin'!$C$21:$M$176,6,0))*AJ1832</f>
        <v>0</v>
      </c>
      <c r="AL1832" s="166">
        <f t="shared" si="798"/>
        <v>0</v>
      </c>
      <c r="AM1832" s="165">
        <f>(VLOOKUP($B1832,'P2 Origin'!$C$21:$M$176,7,0))*AL1832</f>
        <v>0</v>
      </c>
      <c r="AN1832" s="166">
        <f t="shared" si="799"/>
        <v>38</v>
      </c>
      <c r="AO1832" s="165">
        <f>(VLOOKUP($B1832,'P2 Origin'!$C$21:$M$176,8,0))*AN1832</f>
        <v>0</v>
      </c>
      <c r="AP1832" s="166">
        <f t="shared" si="800"/>
        <v>0</v>
      </c>
      <c r="AQ1832" s="165">
        <f>(VLOOKUP($B1832,'P2 Origin'!$C$21:$M$176,9,0))*AP1832</f>
        <v>0</v>
      </c>
      <c r="AR1832" s="155">
        <f t="shared" si="815"/>
        <v>1</v>
      </c>
      <c r="AS1832" s="164">
        <f>(VLOOKUP(B1832,'P2 Origin'!$C$21:$M$176,10,0))*K1832</f>
        <v>0</v>
      </c>
      <c r="AT1832" s="164">
        <f>(VLOOKUP(B1832,'P2 Origin'!$C$21:$M$176,11,0))*J1832</f>
        <v>0</v>
      </c>
      <c r="AU1832" s="167">
        <v>38</v>
      </c>
      <c r="AV1832" s="168">
        <v>38</v>
      </c>
      <c r="AW1832" s="169">
        <v>0</v>
      </c>
      <c r="AX1832" s="170">
        <f>IF(AU1832&gt;=0.1,'P3 Bureaumarge zee- en luchtvr.'!$D$12,0)</f>
        <v>0</v>
      </c>
      <c r="AY1832" s="163">
        <f t="shared" si="801"/>
        <v>0</v>
      </c>
      <c r="AZ1832" s="157" t="str">
        <f>VLOOKUP(D1832,'P4 Destination'!$C$21:$O$176,13,0)</f>
        <v>EUR</v>
      </c>
      <c r="BA1832" s="164">
        <f t="shared" si="802"/>
        <v>0</v>
      </c>
      <c r="BB1832" s="171">
        <f>IF(AU1832&gt;0.1,(VLOOKUP(D1832,'P4 Destination'!$C$21:$M$176,3,0))*I1832,0)</f>
        <v>0</v>
      </c>
      <c r="BC1832" s="172">
        <f t="shared" si="803"/>
        <v>0</v>
      </c>
      <c r="BD1832" s="171">
        <f>(VLOOKUP($D1832,'P4 Destination'!$C$21:$M$176,4,0))*BC1832</f>
        <v>0</v>
      </c>
      <c r="BE1832" s="172">
        <f t="shared" si="804"/>
        <v>0</v>
      </c>
      <c r="BF1832" s="171">
        <f>(VLOOKUP($D1832,'P4 Destination'!$C$21:$M$176,5,0))*BE1832</f>
        <v>0</v>
      </c>
      <c r="BG1832" s="172">
        <f t="shared" si="805"/>
        <v>0</v>
      </c>
      <c r="BH1832" s="171">
        <f>(VLOOKUP($D1832,'P4 Destination'!$C$21:$M$176,6,0))*BG1832</f>
        <v>0</v>
      </c>
      <c r="BI1832" s="172">
        <f t="shared" si="806"/>
        <v>0</v>
      </c>
      <c r="BJ1832" s="171">
        <f>(VLOOKUP($D1832,'P4 Destination'!$C$21:$M$176,7,0))*BI1832</f>
        <v>0</v>
      </c>
      <c r="BK1832" s="172">
        <f t="shared" si="807"/>
        <v>38</v>
      </c>
      <c r="BL1832" s="171">
        <f>(VLOOKUP($D1832,'P4 Destination'!$C$21:$M$176,8,0))*BK1832</f>
        <v>0</v>
      </c>
      <c r="BM1832" s="172">
        <f t="shared" si="808"/>
        <v>0</v>
      </c>
      <c r="BN1832" s="171">
        <f>(VLOOKUP($D1832,'P4 Destination'!$C$21:$M$176,9,0))*BM1832</f>
        <v>0</v>
      </c>
      <c r="BO1832" s="154">
        <f t="shared" si="816"/>
        <v>1</v>
      </c>
      <c r="BP1832" s="171">
        <f>(VLOOKUP(D1832,'P4 Destination'!$C$21:$M$176,10,0))*K1832</f>
        <v>0</v>
      </c>
      <c r="BQ1832" s="171">
        <f>(VLOOKUP(D1832,'P4 Destination'!$C$21:$M$176,11,0))*J1832</f>
        <v>0</v>
      </c>
      <c r="BR1832" s="173">
        <f t="shared" si="809"/>
        <v>0</v>
      </c>
      <c r="BS1832" s="173">
        <f>(AV1832*2500)*'P6 Verzekering'!$E$11</f>
        <v>0</v>
      </c>
      <c r="BT1832" s="173">
        <f>(AW1832*2500)*'P6 Verzekering'!$E$12</f>
        <v>0</v>
      </c>
      <c r="BU1832" s="173">
        <f>(L1832*2500)*'P6 Verzekering'!$E$13</f>
        <v>0</v>
      </c>
      <c r="BV1832" s="173">
        <f t="shared" si="810"/>
        <v>0</v>
      </c>
      <c r="BW1832"/>
      <c r="BX1832"/>
    </row>
    <row r="1833" spans="1:76">
      <c r="A1833" s="152" t="s">
        <v>3139</v>
      </c>
      <c r="B1833" s="152" t="s">
        <v>320</v>
      </c>
      <c r="C1833" s="152" t="s">
        <v>319</v>
      </c>
      <c r="D1833" s="152" t="s">
        <v>219</v>
      </c>
      <c r="E1833" s="152" t="s">
        <v>219</v>
      </c>
      <c r="F1833" s="153">
        <f t="shared" si="814"/>
        <v>30</v>
      </c>
      <c r="G1833" s="154">
        <v>1</v>
      </c>
      <c r="H1833" s="154">
        <f>IFERROR(VLOOKUP(B1833,'P2 Origin'!$C$21:$Q$176,15,FALSE),0)</f>
        <v>0</v>
      </c>
      <c r="I1833" s="154">
        <f>IFERROR(VLOOKUP(D1833,'P4 Destination'!$C$21:$Q$176,15,FALSE),0)</f>
        <v>0</v>
      </c>
      <c r="J1833" s="155"/>
      <c r="K1833" s="155">
        <v>1</v>
      </c>
      <c r="L1833" s="156">
        <v>0</v>
      </c>
      <c r="M1833" s="155">
        <v>0</v>
      </c>
      <c r="N1833" s="155">
        <v>0</v>
      </c>
      <c r="O1833" s="157">
        <f t="shared" si="787"/>
        <v>0</v>
      </c>
      <c r="P1833" s="158">
        <f t="shared" si="788"/>
        <v>0</v>
      </c>
      <c r="Q1833" s="159">
        <f>IFERROR(VLOOKUP(N1833,'P1 Intra-Europees'!$A$15:$H$25,3,0),0)*P1833</f>
        <v>0</v>
      </c>
      <c r="R1833" s="160">
        <f t="shared" si="789"/>
        <v>0</v>
      </c>
      <c r="S1833" s="159">
        <f>IFERROR(VLOOKUP(N1833,'P1 Intra-Europees'!$A$15:$H$25,4,0),0)*R1833</f>
        <v>0</v>
      </c>
      <c r="T1833" s="160">
        <f t="shared" si="790"/>
        <v>0</v>
      </c>
      <c r="U1833" s="159">
        <f>IFERROR(VLOOKUP(N1833,'P1 Intra-Europees'!$A$15:$H$25,5,0),0)*T1833</f>
        <v>0</v>
      </c>
      <c r="V1833" s="160">
        <f t="shared" si="791"/>
        <v>0</v>
      </c>
      <c r="W1833" s="159">
        <f>IFERROR(VLOOKUP(N1833,'P1 Intra-Europees'!$A$15:$H$25,6,0),0)*V1833</f>
        <v>0</v>
      </c>
      <c r="X1833" s="160">
        <f t="shared" si="792"/>
        <v>0</v>
      </c>
      <c r="Y1833" s="159">
        <f>IFERROR(VLOOKUP(N1833,'P1 Intra-Europees'!$A$15:$H$25,7,0),0)*X1833</f>
        <v>0</v>
      </c>
      <c r="Z1833" s="161">
        <f t="shared" si="793"/>
        <v>0</v>
      </c>
      <c r="AA1833" s="162">
        <f>IFERROR(VLOOKUP(N1833,'P1 Intra-Europees'!$A$15:$H$25,8,0),0)*Z1833</f>
        <v>0</v>
      </c>
      <c r="AB1833" s="163">
        <f t="shared" si="794"/>
        <v>0</v>
      </c>
      <c r="AC1833" s="157" t="str">
        <f>VLOOKUP(B1833,'P2 Origin'!$C$21:$O$176,13,0)</f>
        <v>USD</v>
      </c>
      <c r="AD1833" s="164">
        <f t="shared" si="795"/>
        <v>0</v>
      </c>
      <c r="AE1833" s="165">
        <f>IF(AU1833&gt;0.1,VLOOKUP(B1833,'P2 Origin'!$C$21:$M$176,3,0)*H1833,0)</f>
        <v>0</v>
      </c>
      <c r="AF1833" s="166">
        <f t="shared" si="796"/>
        <v>0</v>
      </c>
      <c r="AG1833" s="165">
        <f>(VLOOKUP(B1833,'P2 Origin'!$C$21:$M$176,4,0))*AF1833</f>
        <v>0</v>
      </c>
      <c r="AH1833" s="166">
        <f t="shared" si="797"/>
        <v>0</v>
      </c>
      <c r="AI1833" s="165">
        <f>(VLOOKUP(B1833,'P2 Origin'!$C$21:$M$176,5,0))*AH1833</f>
        <v>0</v>
      </c>
      <c r="AJ1833" s="166">
        <f t="shared" si="811"/>
        <v>0</v>
      </c>
      <c r="AK1833" s="165">
        <f>(VLOOKUP(B1833,'P2 Origin'!$C$21:$M$176,6,0))*AJ1833</f>
        <v>0</v>
      </c>
      <c r="AL1833" s="166">
        <f t="shared" si="798"/>
        <v>30</v>
      </c>
      <c r="AM1833" s="165">
        <f>(VLOOKUP($B1833,'P2 Origin'!$C$21:$M$176,7,0))*AL1833</f>
        <v>0</v>
      </c>
      <c r="AN1833" s="166">
        <f t="shared" si="799"/>
        <v>0</v>
      </c>
      <c r="AO1833" s="165">
        <f>(VLOOKUP($B1833,'P2 Origin'!$C$21:$M$176,8,0))*AN1833</f>
        <v>0</v>
      </c>
      <c r="AP1833" s="166">
        <f t="shared" si="800"/>
        <v>0</v>
      </c>
      <c r="AQ1833" s="165">
        <f>(VLOOKUP($B1833,'P2 Origin'!$C$21:$M$176,9,0))*AP1833</f>
        <v>0</v>
      </c>
      <c r="AR1833" s="155">
        <f t="shared" si="815"/>
        <v>1</v>
      </c>
      <c r="AS1833" s="164">
        <f>(VLOOKUP(B1833,'P2 Origin'!$C$21:$M$176,10,0))*K1833</f>
        <v>0</v>
      </c>
      <c r="AT1833" s="164">
        <f>(VLOOKUP(B1833,'P2 Origin'!$C$21:$M$176,11,0))*J1833</f>
        <v>0</v>
      </c>
      <c r="AU1833" s="167">
        <v>30</v>
      </c>
      <c r="AV1833" s="168">
        <v>30</v>
      </c>
      <c r="AW1833" s="169">
        <v>0</v>
      </c>
      <c r="AX1833" s="170">
        <f>IF(AU1833&gt;=0.1,'P3 Bureaumarge zee- en luchtvr.'!$D$12,0)</f>
        <v>0</v>
      </c>
      <c r="AY1833" s="163">
        <f t="shared" si="801"/>
        <v>0</v>
      </c>
      <c r="AZ1833" s="157" t="str">
        <f>VLOOKUP(D1833,'P4 Destination'!$C$21:$O$176,13,0)</f>
        <v>EUR</v>
      </c>
      <c r="BA1833" s="164">
        <f t="shared" si="802"/>
        <v>0</v>
      </c>
      <c r="BB1833" s="171">
        <f>IF(AU1833&gt;0.1,(VLOOKUP(D1833,'P4 Destination'!$C$21:$M$176,3,0))*I1833,0)</f>
        <v>0</v>
      </c>
      <c r="BC1833" s="172">
        <f t="shared" si="803"/>
        <v>0</v>
      </c>
      <c r="BD1833" s="171">
        <f>(VLOOKUP($D1833,'P4 Destination'!$C$21:$M$176,4,0))*BC1833</f>
        <v>0</v>
      </c>
      <c r="BE1833" s="172">
        <f t="shared" si="804"/>
        <v>0</v>
      </c>
      <c r="BF1833" s="171">
        <f>(VLOOKUP($D1833,'P4 Destination'!$C$21:$M$176,5,0))*BE1833</f>
        <v>0</v>
      </c>
      <c r="BG1833" s="172">
        <f t="shared" si="805"/>
        <v>0</v>
      </c>
      <c r="BH1833" s="171">
        <f>(VLOOKUP($D1833,'P4 Destination'!$C$21:$M$176,6,0))*BG1833</f>
        <v>0</v>
      </c>
      <c r="BI1833" s="172">
        <f t="shared" si="806"/>
        <v>30</v>
      </c>
      <c r="BJ1833" s="171">
        <f>(VLOOKUP($D1833,'P4 Destination'!$C$21:$M$176,7,0))*BI1833</f>
        <v>0</v>
      </c>
      <c r="BK1833" s="172">
        <f t="shared" si="807"/>
        <v>0</v>
      </c>
      <c r="BL1833" s="171">
        <f>(VLOOKUP($D1833,'P4 Destination'!$C$21:$M$176,8,0))*BK1833</f>
        <v>0</v>
      </c>
      <c r="BM1833" s="172">
        <f t="shared" si="808"/>
        <v>0</v>
      </c>
      <c r="BN1833" s="171">
        <f>(VLOOKUP($D1833,'P4 Destination'!$C$21:$M$176,9,0))*BM1833</f>
        <v>0</v>
      </c>
      <c r="BO1833" s="154">
        <f t="shared" si="816"/>
        <v>1</v>
      </c>
      <c r="BP1833" s="171">
        <f>(VLOOKUP(D1833,'P4 Destination'!$C$21:$M$176,10,0))*K1833</f>
        <v>0</v>
      </c>
      <c r="BQ1833" s="171">
        <f>(VLOOKUP(D1833,'P4 Destination'!$C$21:$M$176,11,0))*J1833</f>
        <v>0</v>
      </c>
      <c r="BR1833" s="173">
        <f t="shared" si="809"/>
        <v>0</v>
      </c>
      <c r="BS1833" s="173">
        <f>(AV1833*2500)*'P6 Verzekering'!$E$11</f>
        <v>0</v>
      </c>
      <c r="BT1833" s="173">
        <f>(AW1833*2500)*'P6 Verzekering'!$E$12</f>
        <v>0</v>
      </c>
      <c r="BU1833" s="173">
        <f>(L1833*2500)*'P6 Verzekering'!$E$13</f>
        <v>0</v>
      </c>
      <c r="BV1833" s="173">
        <f t="shared" si="810"/>
        <v>0</v>
      </c>
      <c r="BW1833"/>
      <c r="BX1833"/>
    </row>
    <row r="1834" spans="1:76">
      <c r="A1834" s="152" t="s">
        <v>3143</v>
      </c>
      <c r="B1834" s="152" t="s">
        <v>320</v>
      </c>
      <c r="C1834" s="152" t="s">
        <v>319</v>
      </c>
      <c r="D1834" s="152" t="s">
        <v>219</v>
      </c>
      <c r="E1834" s="152" t="s">
        <v>219</v>
      </c>
      <c r="F1834" s="153">
        <f t="shared" si="814"/>
        <v>23</v>
      </c>
      <c r="G1834" s="154">
        <v>1</v>
      </c>
      <c r="H1834" s="154">
        <f>IFERROR(VLOOKUP(B1834,'P2 Origin'!$C$21:$Q$176,15,FALSE),0)</f>
        <v>0</v>
      </c>
      <c r="I1834" s="154">
        <f>IFERROR(VLOOKUP(D1834,'P4 Destination'!$C$21:$Q$176,15,FALSE),0)</f>
        <v>0</v>
      </c>
      <c r="J1834" s="155"/>
      <c r="K1834" s="155">
        <v>1</v>
      </c>
      <c r="L1834" s="156">
        <v>0</v>
      </c>
      <c r="M1834" s="155">
        <v>0</v>
      </c>
      <c r="N1834" s="155">
        <v>0</v>
      </c>
      <c r="O1834" s="157">
        <f t="shared" si="787"/>
        <v>0</v>
      </c>
      <c r="P1834" s="158">
        <f t="shared" si="788"/>
        <v>0</v>
      </c>
      <c r="Q1834" s="159">
        <f>IFERROR(VLOOKUP(N1834,'P1 Intra-Europees'!$A$15:$H$25,3,0),0)*P1834</f>
        <v>0</v>
      </c>
      <c r="R1834" s="160">
        <f t="shared" si="789"/>
        <v>0</v>
      </c>
      <c r="S1834" s="159">
        <f>IFERROR(VLOOKUP(N1834,'P1 Intra-Europees'!$A$15:$H$25,4,0),0)*R1834</f>
        <v>0</v>
      </c>
      <c r="T1834" s="160">
        <f t="shared" si="790"/>
        <v>0</v>
      </c>
      <c r="U1834" s="159">
        <f>IFERROR(VLOOKUP(N1834,'P1 Intra-Europees'!$A$15:$H$25,5,0),0)*T1834</f>
        <v>0</v>
      </c>
      <c r="V1834" s="160">
        <f t="shared" si="791"/>
        <v>0</v>
      </c>
      <c r="W1834" s="159">
        <f>IFERROR(VLOOKUP(N1834,'P1 Intra-Europees'!$A$15:$H$25,6,0),0)*V1834</f>
        <v>0</v>
      </c>
      <c r="X1834" s="160">
        <f t="shared" si="792"/>
        <v>0</v>
      </c>
      <c r="Y1834" s="159">
        <f>IFERROR(VLOOKUP(N1834,'P1 Intra-Europees'!$A$15:$H$25,7,0),0)*X1834</f>
        <v>0</v>
      </c>
      <c r="Z1834" s="161">
        <f t="shared" si="793"/>
        <v>0</v>
      </c>
      <c r="AA1834" s="162">
        <f>IFERROR(VLOOKUP(N1834,'P1 Intra-Europees'!$A$15:$H$25,8,0),0)*Z1834</f>
        <v>0</v>
      </c>
      <c r="AB1834" s="163">
        <f t="shared" si="794"/>
        <v>0</v>
      </c>
      <c r="AC1834" s="157" t="str">
        <f>VLOOKUP(B1834,'P2 Origin'!$C$21:$O$176,13,0)</f>
        <v>USD</v>
      </c>
      <c r="AD1834" s="164">
        <f t="shared" si="795"/>
        <v>0</v>
      </c>
      <c r="AE1834" s="165">
        <f>IF(AU1834&gt;0.1,VLOOKUP(B1834,'P2 Origin'!$C$21:$M$176,3,0)*H1834,0)</f>
        <v>0</v>
      </c>
      <c r="AF1834" s="166">
        <f t="shared" si="796"/>
        <v>0</v>
      </c>
      <c r="AG1834" s="165">
        <f>(VLOOKUP(B1834,'P2 Origin'!$C$21:$M$176,4,0))*AF1834</f>
        <v>0</v>
      </c>
      <c r="AH1834" s="166">
        <f t="shared" si="797"/>
        <v>0</v>
      </c>
      <c r="AI1834" s="165">
        <f>(VLOOKUP(B1834,'P2 Origin'!$C$21:$M$176,5,0))*AH1834</f>
        <v>0</v>
      </c>
      <c r="AJ1834" s="166">
        <f t="shared" si="811"/>
        <v>23</v>
      </c>
      <c r="AK1834" s="165">
        <f>(VLOOKUP(B1834,'P2 Origin'!$C$21:$M$176,6,0))*AJ1834</f>
        <v>0</v>
      </c>
      <c r="AL1834" s="166">
        <f t="shared" si="798"/>
        <v>0</v>
      </c>
      <c r="AM1834" s="165">
        <f>(VLOOKUP($B1834,'P2 Origin'!$C$21:$M$176,7,0))*AL1834</f>
        <v>0</v>
      </c>
      <c r="AN1834" s="166">
        <f t="shared" si="799"/>
        <v>0</v>
      </c>
      <c r="AO1834" s="165">
        <f>(VLOOKUP($B1834,'P2 Origin'!$C$21:$M$176,8,0))*AN1834</f>
        <v>0</v>
      </c>
      <c r="AP1834" s="166">
        <f t="shared" si="800"/>
        <v>0</v>
      </c>
      <c r="AQ1834" s="165">
        <f>(VLOOKUP($B1834,'P2 Origin'!$C$21:$M$176,9,0))*AP1834</f>
        <v>0</v>
      </c>
      <c r="AR1834" s="155">
        <f t="shared" si="815"/>
        <v>1</v>
      </c>
      <c r="AS1834" s="164">
        <f>(VLOOKUP(B1834,'P2 Origin'!$C$21:$M$176,10,0))*K1834</f>
        <v>0</v>
      </c>
      <c r="AT1834" s="164">
        <f>(VLOOKUP(B1834,'P2 Origin'!$C$21:$M$176,11,0))*J1834</f>
        <v>0</v>
      </c>
      <c r="AU1834" s="167">
        <v>23</v>
      </c>
      <c r="AV1834" s="168">
        <v>23</v>
      </c>
      <c r="AW1834" s="169">
        <v>0</v>
      </c>
      <c r="AX1834" s="170">
        <f>IF(AU1834&gt;=0.1,'P3 Bureaumarge zee- en luchtvr.'!$D$12,0)</f>
        <v>0</v>
      </c>
      <c r="AY1834" s="163">
        <f t="shared" si="801"/>
        <v>0</v>
      </c>
      <c r="AZ1834" s="157" t="str">
        <f>VLOOKUP(D1834,'P4 Destination'!$C$21:$O$176,13,0)</f>
        <v>EUR</v>
      </c>
      <c r="BA1834" s="164">
        <f t="shared" si="802"/>
        <v>0</v>
      </c>
      <c r="BB1834" s="171">
        <f>IF(AU1834&gt;0.1,(VLOOKUP(D1834,'P4 Destination'!$C$21:$M$176,3,0))*I1834,0)</f>
        <v>0</v>
      </c>
      <c r="BC1834" s="172">
        <f t="shared" si="803"/>
        <v>0</v>
      </c>
      <c r="BD1834" s="171">
        <f>(VLOOKUP($D1834,'P4 Destination'!$C$21:$M$176,4,0))*BC1834</f>
        <v>0</v>
      </c>
      <c r="BE1834" s="172">
        <f t="shared" si="804"/>
        <v>0</v>
      </c>
      <c r="BF1834" s="171">
        <f>(VLOOKUP($D1834,'P4 Destination'!$C$21:$M$176,5,0))*BE1834</f>
        <v>0</v>
      </c>
      <c r="BG1834" s="172">
        <f t="shared" si="805"/>
        <v>23</v>
      </c>
      <c r="BH1834" s="171">
        <f>(VLOOKUP($D1834,'P4 Destination'!$C$21:$M$176,6,0))*BG1834</f>
        <v>0</v>
      </c>
      <c r="BI1834" s="172">
        <f t="shared" si="806"/>
        <v>0</v>
      </c>
      <c r="BJ1834" s="171">
        <f>(VLOOKUP($D1834,'P4 Destination'!$C$21:$M$176,7,0))*BI1834</f>
        <v>0</v>
      </c>
      <c r="BK1834" s="172">
        <f t="shared" si="807"/>
        <v>0</v>
      </c>
      <c r="BL1834" s="171">
        <f>(VLOOKUP($D1834,'P4 Destination'!$C$21:$M$176,8,0))*BK1834</f>
        <v>0</v>
      </c>
      <c r="BM1834" s="172">
        <f t="shared" si="808"/>
        <v>0</v>
      </c>
      <c r="BN1834" s="171">
        <f>(VLOOKUP($D1834,'P4 Destination'!$C$21:$M$176,9,0))*BM1834</f>
        <v>0</v>
      </c>
      <c r="BO1834" s="154">
        <f t="shared" si="816"/>
        <v>1</v>
      </c>
      <c r="BP1834" s="171">
        <f>(VLOOKUP(D1834,'P4 Destination'!$C$21:$M$176,10,0))*K1834</f>
        <v>0</v>
      </c>
      <c r="BQ1834" s="171">
        <f>(VLOOKUP(D1834,'P4 Destination'!$C$21:$M$176,11,0))*J1834</f>
        <v>0</v>
      </c>
      <c r="BR1834" s="173">
        <f t="shared" si="809"/>
        <v>0</v>
      </c>
      <c r="BS1834" s="173">
        <f>(AV1834*2500)*'P6 Verzekering'!$E$11</f>
        <v>0</v>
      </c>
      <c r="BT1834" s="173">
        <f>(AW1834*2500)*'P6 Verzekering'!$E$12</f>
        <v>0</v>
      </c>
      <c r="BU1834" s="173">
        <f>(L1834*2500)*'P6 Verzekering'!$E$13</f>
        <v>0</v>
      </c>
      <c r="BV1834" s="173">
        <f t="shared" si="810"/>
        <v>0</v>
      </c>
      <c r="BW1834"/>
      <c r="BX1834"/>
    </row>
    <row r="1835" spans="1:76">
      <c r="A1835" s="152" t="s">
        <v>3147</v>
      </c>
      <c r="B1835" s="152" t="s">
        <v>320</v>
      </c>
      <c r="C1835" s="152" t="s">
        <v>319</v>
      </c>
      <c r="D1835" s="152" t="s">
        <v>219</v>
      </c>
      <c r="E1835" s="152" t="s">
        <v>219</v>
      </c>
      <c r="F1835" s="153">
        <f t="shared" si="814"/>
        <v>16</v>
      </c>
      <c r="G1835" s="154">
        <v>1</v>
      </c>
      <c r="H1835" s="154">
        <f>IFERROR(VLOOKUP(B1835,'P2 Origin'!$C$21:$Q$176,15,FALSE),0)</f>
        <v>0</v>
      </c>
      <c r="I1835" s="154">
        <f>IFERROR(VLOOKUP(D1835,'P4 Destination'!$C$21:$Q$176,15,FALSE),0)</f>
        <v>0</v>
      </c>
      <c r="J1835" s="155"/>
      <c r="K1835" s="155">
        <v>1</v>
      </c>
      <c r="L1835" s="156">
        <v>0</v>
      </c>
      <c r="M1835" s="155">
        <v>0</v>
      </c>
      <c r="N1835" s="155">
        <v>0</v>
      </c>
      <c r="O1835" s="157">
        <f t="shared" si="787"/>
        <v>0</v>
      </c>
      <c r="P1835" s="158">
        <f t="shared" si="788"/>
        <v>0</v>
      </c>
      <c r="Q1835" s="159">
        <f>IFERROR(VLOOKUP(N1835,'P1 Intra-Europees'!$A$15:$H$25,3,0),0)*P1835</f>
        <v>0</v>
      </c>
      <c r="R1835" s="160">
        <f t="shared" si="789"/>
        <v>0</v>
      </c>
      <c r="S1835" s="159">
        <f>IFERROR(VLOOKUP(N1835,'P1 Intra-Europees'!$A$15:$H$25,4,0),0)*R1835</f>
        <v>0</v>
      </c>
      <c r="T1835" s="160">
        <f t="shared" si="790"/>
        <v>0</v>
      </c>
      <c r="U1835" s="159">
        <f>IFERROR(VLOOKUP(N1835,'P1 Intra-Europees'!$A$15:$H$25,5,0),0)*T1835</f>
        <v>0</v>
      </c>
      <c r="V1835" s="160">
        <f t="shared" si="791"/>
        <v>0</v>
      </c>
      <c r="W1835" s="159">
        <f>IFERROR(VLOOKUP(N1835,'P1 Intra-Europees'!$A$15:$H$25,6,0),0)*V1835</f>
        <v>0</v>
      </c>
      <c r="X1835" s="160">
        <f t="shared" si="792"/>
        <v>0</v>
      </c>
      <c r="Y1835" s="159">
        <f>IFERROR(VLOOKUP(N1835,'P1 Intra-Europees'!$A$15:$H$25,7,0),0)*X1835</f>
        <v>0</v>
      </c>
      <c r="Z1835" s="161">
        <f t="shared" si="793"/>
        <v>0</v>
      </c>
      <c r="AA1835" s="162">
        <f>IFERROR(VLOOKUP(N1835,'P1 Intra-Europees'!$A$15:$H$25,8,0),0)*Z1835</f>
        <v>0</v>
      </c>
      <c r="AB1835" s="163">
        <f t="shared" si="794"/>
        <v>0</v>
      </c>
      <c r="AC1835" s="157" t="str">
        <f>VLOOKUP(B1835,'P2 Origin'!$C$21:$O$176,13,0)</f>
        <v>USD</v>
      </c>
      <c r="AD1835" s="164">
        <f t="shared" si="795"/>
        <v>0</v>
      </c>
      <c r="AE1835" s="165">
        <f>IF(AU1835&gt;0.1,VLOOKUP(B1835,'P2 Origin'!$C$21:$M$176,3,0)*H1835,0)</f>
        <v>0</v>
      </c>
      <c r="AF1835" s="166">
        <f t="shared" si="796"/>
        <v>0</v>
      </c>
      <c r="AG1835" s="165">
        <f>(VLOOKUP(B1835,'P2 Origin'!$C$21:$M$176,4,0))*AF1835</f>
        <v>0</v>
      </c>
      <c r="AH1835" s="166">
        <f t="shared" si="797"/>
        <v>0</v>
      </c>
      <c r="AI1835" s="165">
        <f>(VLOOKUP(B1835,'P2 Origin'!$C$21:$M$176,5,0))*AH1835</f>
        <v>0</v>
      </c>
      <c r="AJ1835" s="166">
        <f t="shared" si="811"/>
        <v>16</v>
      </c>
      <c r="AK1835" s="165">
        <f>(VLOOKUP(B1835,'P2 Origin'!$C$21:$M$176,6,0))*AJ1835</f>
        <v>0</v>
      </c>
      <c r="AL1835" s="166">
        <f t="shared" si="798"/>
        <v>0</v>
      </c>
      <c r="AM1835" s="165">
        <f>(VLOOKUP($B1835,'P2 Origin'!$C$21:$M$176,7,0))*AL1835</f>
        <v>0</v>
      </c>
      <c r="AN1835" s="166">
        <f t="shared" si="799"/>
        <v>0</v>
      </c>
      <c r="AO1835" s="165">
        <f>(VLOOKUP($B1835,'P2 Origin'!$C$21:$M$176,8,0))*AN1835</f>
        <v>0</v>
      </c>
      <c r="AP1835" s="166">
        <f t="shared" si="800"/>
        <v>0</v>
      </c>
      <c r="AQ1835" s="165">
        <f>(VLOOKUP($B1835,'P2 Origin'!$C$21:$M$176,9,0))*AP1835</f>
        <v>0</v>
      </c>
      <c r="AR1835" s="155">
        <f t="shared" si="815"/>
        <v>1</v>
      </c>
      <c r="AS1835" s="164">
        <f>(VLOOKUP(B1835,'P2 Origin'!$C$21:$M$176,10,0))*K1835</f>
        <v>0</v>
      </c>
      <c r="AT1835" s="164">
        <f>(VLOOKUP(B1835,'P2 Origin'!$C$21:$M$176,11,0))*J1835</f>
        <v>0</v>
      </c>
      <c r="AU1835" s="167">
        <v>16</v>
      </c>
      <c r="AV1835" s="168">
        <v>16</v>
      </c>
      <c r="AW1835" s="169">
        <v>0</v>
      </c>
      <c r="AX1835" s="170">
        <f>IF(AU1835&gt;=0.1,'P3 Bureaumarge zee- en luchtvr.'!$D$12,0)</f>
        <v>0</v>
      </c>
      <c r="AY1835" s="163">
        <f t="shared" si="801"/>
        <v>0</v>
      </c>
      <c r="AZ1835" s="157" t="str">
        <f>VLOOKUP(D1835,'P4 Destination'!$C$21:$O$176,13,0)</f>
        <v>EUR</v>
      </c>
      <c r="BA1835" s="164">
        <f t="shared" si="802"/>
        <v>0</v>
      </c>
      <c r="BB1835" s="171">
        <f>IF(AU1835&gt;0.1,(VLOOKUP(D1835,'P4 Destination'!$C$21:$M$176,3,0))*I1835,0)</f>
        <v>0</v>
      </c>
      <c r="BC1835" s="172">
        <f t="shared" si="803"/>
        <v>0</v>
      </c>
      <c r="BD1835" s="171">
        <f>(VLOOKUP($D1835,'P4 Destination'!$C$21:$M$176,4,0))*BC1835</f>
        <v>0</v>
      </c>
      <c r="BE1835" s="172">
        <f t="shared" si="804"/>
        <v>0</v>
      </c>
      <c r="BF1835" s="171">
        <f>(VLOOKUP($D1835,'P4 Destination'!$C$21:$M$176,5,0))*BE1835</f>
        <v>0</v>
      </c>
      <c r="BG1835" s="172">
        <f t="shared" si="805"/>
        <v>16</v>
      </c>
      <c r="BH1835" s="171">
        <f>(VLOOKUP($D1835,'P4 Destination'!$C$21:$M$176,6,0))*BG1835</f>
        <v>0</v>
      </c>
      <c r="BI1835" s="172">
        <f t="shared" si="806"/>
        <v>0</v>
      </c>
      <c r="BJ1835" s="171">
        <f>(VLOOKUP($D1835,'P4 Destination'!$C$21:$M$176,7,0))*BI1835</f>
        <v>0</v>
      </c>
      <c r="BK1835" s="172">
        <f t="shared" si="807"/>
        <v>0</v>
      </c>
      <c r="BL1835" s="171">
        <f>(VLOOKUP($D1835,'P4 Destination'!$C$21:$M$176,8,0))*BK1835</f>
        <v>0</v>
      </c>
      <c r="BM1835" s="172">
        <f t="shared" si="808"/>
        <v>0</v>
      </c>
      <c r="BN1835" s="171">
        <f>(VLOOKUP($D1835,'P4 Destination'!$C$21:$M$176,9,0))*BM1835</f>
        <v>0</v>
      </c>
      <c r="BO1835" s="154">
        <f t="shared" si="816"/>
        <v>1</v>
      </c>
      <c r="BP1835" s="171">
        <f>(VLOOKUP(D1835,'P4 Destination'!$C$21:$M$176,10,0))*K1835</f>
        <v>0</v>
      </c>
      <c r="BQ1835" s="171">
        <f>(VLOOKUP(D1835,'P4 Destination'!$C$21:$M$176,11,0))*J1835</f>
        <v>0</v>
      </c>
      <c r="BR1835" s="173">
        <f t="shared" si="809"/>
        <v>0</v>
      </c>
      <c r="BS1835" s="173">
        <f>(AV1835*2500)*'P6 Verzekering'!$E$11</f>
        <v>0</v>
      </c>
      <c r="BT1835" s="173">
        <f>(AW1835*2500)*'P6 Verzekering'!$E$12</f>
        <v>0</v>
      </c>
      <c r="BU1835" s="173">
        <f>(L1835*2500)*'P6 Verzekering'!$E$13</f>
        <v>0</v>
      </c>
      <c r="BV1835" s="173">
        <f t="shared" si="810"/>
        <v>0</v>
      </c>
      <c r="BW1835"/>
      <c r="BX1835"/>
    </row>
    <row r="1836" spans="1:76">
      <c r="A1836" s="152" t="s">
        <v>3152</v>
      </c>
      <c r="B1836" s="152" t="s">
        <v>320</v>
      </c>
      <c r="C1836" s="152" t="s">
        <v>319</v>
      </c>
      <c r="D1836" s="152" t="s">
        <v>219</v>
      </c>
      <c r="E1836" s="152" t="s">
        <v>219</v>
      </c>
      <c r="F1836" s="153">
        <f t="shared" si="814"/>
        <v>28</v>
      </c>
      <c r="G1836" s="154">
        <v>1</v>
      </c>
      <c r="H1836" s="154">
        <f>IFERROR(VLOOKUP(B1836,'P2 Origin'!$C$21:$Q$176,15,FALSE),0)</f>
        <v>0</v>
      </c>
      <c r="I1836" s="154">
        <f>IFERROR(VLOOKUP(D1836,'P4 Destination'!$C$21:$Q$176,15,FALSE),0)</f>
        <v>0</v>
      </c>
      <c r="J1836" s="155"/>
      <c r="K1836" s="155">
        <v>1</v>
      </c>
      <c r="L1836" s="156">
        <v>0</v>
      </c>
      <c r="M1836" s="155">
        <v>0</v>
      </c>
      <c r="N1836" s="155">
        <v>0</v>
      </c>
      <c r="O1836" s="157">
        <f t="shared" si="787"/>
        <v>0</v>
      </c>
      <c r="P1836" s="158">
        <f t="shared" si="788"/>
        <v>0</v>
      </c>
      <c r="Q1836" s="159">
        <f>IFERROR(VLOOKUP(N1836,'P1 Intra-Europees'!$A$15:$H$25,3,0),0)*P1836</f>
        <v>0</v>
      </c>
      <c r="R1836" s="160">
        <f t="shared" si="789"/>
        <v>0</v>
      </c>
      <c r="S1836" s="159">
        <f>IFERROR(VLOOKUP(N1836,'P1 Intra-Europees'!$A$15:$H$25,4,0),0)*R1836</f>
        <v>0</v>
      </c>
      <c r="T1836" s="160">
        <f t="shared" si="790"/>
        <v>0</v>
      </c>
      <c r="U1836" s="159">
        <f>IFERROR(VLOOKUP(N1836,'P1 Intra-Europees'!$A$15:$H$25,5,0),0)*T1836</f>
        <v>0</v>
      </c>
      <c r="V1836" s="160">
        <f t="shared" si="791"/>
        <v>0</v>
      </c>
      <c r="W1836" s="159">
        <f>IFERROR(VLOOKUP(N1836,'P1 Intra-Europees'!$A$15:$H$25,6,0),0)*V1836</f>
        <v>0</v>
      </c>
      <c r="X1836" s="160">
        <f t="shared" si="792"/>
        <v>0</v>
      </c>
      <c r="Y1836" s="159">
        <f>IFERROR(VLOOKUP(N1836,'P1 Intra-Europees'!$A$15:$H$25,7,0),0)*X1836</f>
        <v>0</v>
      </c>
      <c r="Z1836" s="161">
        <f t="shared" si="793"/>
        <v>0</v>
      </c>
      <c r="AA1836" s="162">
        <f>IFERROR(VLOOKUP(N1836,'P1 Intra-Europees'!$A$15:$H$25,8,0),0)*Z1836</f>
        <v>0</v>
      </c>
      <c r="AB1836" s="163">
        <f t="shared" si="794"/>
        <v>0</v>
      </c>
      <c r="AC1836" s="157" t="str">
        <f>VLOOKUP(B1836,'P2 Origin'!$C$21:$O$176,13,0)</f>
        <v>USD</v>
      </c>
      <c r="AD1836" s="164">
        <f t="shared" si="795"/>
        <v>0</v>
      </c>
      <c r="AE1836" s="165">
        <f>IF(AU1836&gt;0.1,VLOOKUP(B1836,'P2 Origin'!$C$21:$M$176,3,0)*H1836,0)</f>
        <v>0</v>
      </c>
      <c r="AF1836" s="166">
        <f t="shared" si="796"/>
        <v>0</v>
      </c>
      <c r="AG1836" s="165">
        <f>(VLOOKUP(B1836,'P2 Origin'!$C$21:$M$176,4,0))*AF1836</f>
        <v>0</v>
      </c>
      <c r="AH1836" s="166">
        <f t="shared" si="797"/>
        <v>0</v>
      </c>
      <c r="AI1836" s="165">
        <f>(VLOOKUP(B1836,'P2 Origin'!$C$21:$M$176,5,0))*AH1836</f>
        <v>0</v>
      </c>
      <c r="AJ1836" s="166">
        <f t="shared" si="811"/>
        <v>0</v>
      </c>
      <c r="AK1836" s="165">
        <f>(VLOOKUP(B1836,'P2 Origin'!$C$21:$M$176,6,0))*AJ1836</f>
        <v>0</v>
      </c>
      <c r="AL1836" s="166">
        <f t="shared" si="798"/>
        <v>28</v>
      </c>
      <c r="AM1836" s="165">
        <f>(VLOOKUP($B1836,'P2 Origin'!$C$21:$M$176,7,0))*AL1836</f>
        <v>0</v>
      </c>
      <c r="AN1836" s="166">
        <f t="shared" si="799"/>
        <v>0</v>
      </c>
      <c r="AO1836" s="165">
        <f>(VLOOKUP($B1836,'P2 Origin'!$C$21:$M$176,8,0))*AN1836</f>
        <v>0</v>
      </c>
      <c r="AP1836" s="166">
        <f t="shared" si="800"/>
        <v>0</v>
      </c>
      <c r="AQ1836" s="165">
        <f>(VLOOKUP($B1836,'P2 Origin'!$C$21:$M$176,9,0))*AP1836</f>
        <v>0</v>
      </c>
      <c r="AR1836" s="155">
        <f t="shared" si="815"/>
        <v>1</v>
      </c>
      <c r="AS1836" s="164">
        <f>(VLOOKUP(B1836,'P2 Origin'!$C$21:$M$176,10,0))*K1836</f>
        <v>0</v>
      </c>
      <c r="AT1836" s="164">
        <f>(VLOOKUP(B1836,'P2 Origin'!$C$21:$M$176,11,0))*J1836</f>
        <v>0</v>
      </c>
      <c r="AU1836" s="167">
        <v>28</v>
      </c>
      <c r="AV1836" s="168">
        <v>28</v>
      </c>
      <c r="AW1836" s="169">
        <v>0</v>
      </c>
      <c r="AX1836" s="170">
        <f>IF(AU1836&gt;=0.1,'P3 Bureaumarge zee- en luchtvr.'!$D$12,0)</f>
        <v>0</v>
      </c>
      <c r="AY1836" s="163">
        <f t="shared" si="801"/>
        <v>0</v>
      </c>
      <c r="AZ1836" s="157" t="str">
        <f>VLOOKUP(D1836,'P4 Destination'!$C$21:$O$176,13,0)</f>
        <v>EUR</v>
      </c>
      <c r="BA1836" s="164">
        <f t="shared" si="802"/>
        <v>0</v>
      </c>
      <c r="BB1836" s="171">
        <f>IF(AU1836&gt;0.1,(VLOOKUP(D1836,'P4 Destination'!$C$21:$M$176,3,0))*I1836,0)</f>
        <v>0</v>
      </c>
      <c r="BC1836" s="172">
        <f t="shared" si="803"/>
        <v>0</v>
      </c>
      <c r="BD1836" s="171">
        <f>(VLOOKUP($D1836,'P4 Destination'!$C$21:$M$176,4,0))*BC1836</f>
        <v>0</v>
      </c>
      <c r="BE1836" s="172">
        <f t="shared" si="804"/>
        <v>0</v>
      </c>
      <c r="BF1836" s="171">
        <f>(VLOOKUP($D1836,'P4 Destination'!$C$21:$M$176,5,0))*BE1836</f>
        <v>0</v>
      </c>
      <c r="BG1836" s="172">
        <f t="shared" si="805"/>
        <v>0</v>
      </c>
      <c r="BH1836" s="171">
        <f>(VLOOKUP($D1836,'P4 Destination'!$C$21:$M$176,6,0))*BG1836</f>
        <v>0</v>
      </c>
      <c r="BI1836" s="172">
        <f t="shared" si="806"/>
        <v>28</v>
      </c>
      <c r="BJ1836" s="171">
        <f>(VLOOKUP($D1836,'P4 Destination'!$C$21:$M$176,7,0))*BI1836</f>
        <v>0</v>
      </c>
      <c r="BK1836" s="172">
        <f t="shared" si="807"/>
        <v>0</v>
      </c>
      <c r="BL1836" s="171">
        <f>(VLOOKUP($D1836,'P4 Destination'!$C$21:$M$176,8,0))*BK1836</f>
        <v>0</v>
      </c>
      <c r="BM1836" s="172">
        <f t="shared" si="808"/>
        <v>0</v>
      </c>
      <c r="BN1836" s="171">
        <f>(VLOOKUP($D1836,'P4 Destination'!$C$21:$M$176,9,0))*BM1836</f>
        <v>0</v>
      </c>
      <c r="BO1836" s="154">
        <f t="shared" si="816"/>
        <v>1</v>
      </c>
      <c r="BP1836" s="171">
        <f>(VLOOKUP(D1836,'P4 Destination'!$C$21:$M$176,10,0))*K1836</f>
        <v>0</v>
      </c>
      <c r="BQ1836" s="171">
        <f>(VLOOKUP(D1836,'P4 Destination'!$C$21:$M$176,11,0))*J1836</f>
        <v>0</v>
      </c>
      <c r="BR1836" s="173">
        <f t="shared" si="809"/>
        <v>0</v>
      </c>
      <c r="BS1836" s="173">
        <f>(AV1836*2500)*'P6 Verzekering'!$E$11</f>
        <v>0</v>
      </c>
      <c r="BT1836" s="173">
        <f>(AW1836*2500)*'P6 Verzekering'!$E$12</f>
        <v>0</v>
      </c>
      <c r="BU1836" s="173">
        <f>(L1836*2500)*'P6 Verzekering'!$E$13</f>
        <v>0</v>
      </c>
      <c r="BV1836" s="173">
        <f t="shared" si="810"/>
        <v>0</v>
      </c>
      <c r="BW1836"/>
      <c r="BX1836"/>
    </row>
    <row r="1837" spans="1:76">
      <c r="A1837" s="152" t="s">
        <v>3153</v>
      </c>
      <c r="B1837" s="152" t="s">
        <v>320</v>
      </c>
      <c r="C1837" s="152" t="s">
        <v>319</v>
      </c>
      <c r="D1837" s="152" t="s">
        <v>219</v>
      </c>
      <c r="E1837" s="152" t="s">
        <v>219</v>
      </c>
      <c r="F1837" s="153">
        <f t="shared" si="814"/>
        <v>12</v>
      </c>
      <c r="G1837" s="154">
        <v>1</v>
      </c>
      <c r="H1837" s="154">
        <f>IFERROR(VLOOKUP(B1837,'P2 Origin'!$C$21:$Q$176,15,FALSE),0)</f>
        <v>0</v>
      </c>
      <c r="I1837" s="154">
        <f>IFERROR(VLOOKUP(D1837,'P4 Destination'!$C$21:$Q$176,15,FALSE),0)</f>
        <v>0</v>
      </c>
      <c r="J1837" s="155"/>
      <c r="K1837" s="155">
        <v>1</v>
      </c>
      <c r="L1837" s="156">
        <v>0</v>
      </c>
      <c r="M1837" s="155">
        <v>0</v>
      </c>
      <c r="N1837" s="155">
        <v>0</v>
      </c>
      <c r="O1837" s="157">
        <f t="shared" si="787"/>
        <v>0</v>
      </c>
      <c r="P1837" s="158">
        <f t="shared" si="788"/>
        <v>0</v>
      </c>
      <c r="Q1837" s="159">
        <f>IFERROR(VLOOKUP(N1837,'P1 Intra-Europees'!$A$15:$H$25,3,0),0)*P1837</f>
        <v>0</v>
      </c>
      <c r="R1837" s="160">
        <f t="shared" si="789"/>
        <v>0</v>
      </c>
      <c r="S1837" s="159">
        <f>IFERROR(VLOOKUP(N1837,'P1 Intra-Europees'!$A$15:$H$25,4,0),0)*R1837</f>
        <v>0</v>
      </c>
      <c r="T1837" s="160">
        <f t="shared" si="790"/>
        <v>0</v>
      </c>
      <c r="U1837" s="159">
        <f>IFERROR(VLOOKUP(N1837,'P1 Intra-Europees'!$A$15:$H$25,5,0),0)*T1837</f>
        <v>0</v>
      </c>
      <c r="V1837" s="160">
        <f t="shared" si="791"/>
        <v>0</v>
      </c>
      <c r="W1837" s="159">
        <f>IFERROR(VLOOKUP(N1837,'P1 Intra-Europees'!$A$15:$H$25,6,0),0)*V1837</f>
        <v>0</v>
      </c>
      <c r="X1837" s="160">
        <f t="shared" si="792"/>
        <v>0</v>
      </c>
      <c r="Y1837" s="159">
        <f>IFERROR(VLOOKUP(N1837,'P1 Intra-Europees'!$A$15:$H$25,7,0),0)*X1837</f>
        <v>0</v>
      </c>
      <c r="Z1837" s="161">
        <f t="shared" si="793"/>
        <v>0</v>
      </c>
      <c r="AA1837" s="162">
        <f>IFERROR(VLOOKUP(N1837,'P1 Intra-Europees'!$A$15:$H$25,8,0),0)*Z1837</f>
        <v>0</v>
      </c>
      <c r="AB1837" s="163">
        <f t="shared" si="794"/>
        <v>0</v>
      </c>
      <c r="AC1837" s="157" t="str">
        <f>VLOOKUP(B1837,'P2 Origin'!$C$21:$O$176,13,0)</f>
        <v>USD</v>
      </c>
      <c r="AD1837" s="164">
        <f t="shared" si="795"/>
        <v>0</v>
      </c>
      <c r="AE1837" s="165">
        <f>IF(AU1837&gt;0.1,VLOOKUP(B1837,'P2 Origin'!$C$21:$M$176,3,0)*H1837,0)</f>
        <v>0</v>
      </c>
      <c r="AF1837" s="166">
        <f t="shared" si="796"/>
        <v>0</v>
      </c>
      <c r="AG1837" s="165">
        <f>(VLOOKUP(B1837,'P2 Origin'!$C$21:$M$176,4,0))*AF1837</f>
        <v>0</v>
      </c>
      <c r="AH1837" s="166">
        <f t="shared" si="797"/>
        <v>12</v>
      </c>
      <c r="AI1837" s="165">
        <f>(VLOOKUP(B1837,'P2 Origin'!$C$21:$M$176,5,0))*AH1837</f>
        <v>0</v>
      </c>
      <c r="AJ1837" s="166">
        <f t="shared" si="811"/>
        <v>0</v>
      </c>
      <c r="AK1837" s="165">
        <f>(VLOOKUP(B1837,'P2 Origin'!$C$21:$M$176,6,0))*AJ1837</f>
        <v>0</v>
      </c>
      <c r="AL1837" s="166">
        <f t="shared" si="798"/>
        <v>0</v>
      </c>
      <c r="AM1837" s="165">
        <f>(VLOOKUP($B1837,'P2 Origin'!$C$21:$M$176,7,0))*AL1837</f>
        <v>0</v>
      </c>
      <c r="AN1837" s="166">
        <f t="shared" si="799"/>
        <v>0</v>
      </c>
      <c r="AO1837" s="165">
        <f>(VLOOKUP($B1837,'P2 Origin'!$C$21:$M$176,8,0))*AN1837</f>
        <v>0</v>
      </c>
      <c r="AP1837" s="166">
        <f t="shared" si="800"/>
        <v>0</v>
      </c>
      <c r="AQ1837" s="165">
        <f>(VLOOKUP($B1837,'P2 Origin'!$C$21:$M$176,9,0))*AP1837</f>
        <v>0</v>
      </c>
      <c r="AR1837" s="155">
        <f t="shared" si="815"/>
        <v>1</v>
      </c>
      <c r="AS1837" s="164">
        <f>(VLOOKUP(B1837,'P2 Origin'!$C$21:$M$176,10,0))*K1837</f>
        <v>0</v>
      </c>
      <c r="AT1837" s="164">
        <f>(VLOOKUP(B1837,'P2 Origin'!$C$21:$M$176,11,0))*J1837</f>
        <v>0</v>
      </c>
      <c r="AU1837" s="167">
        <v>12</v>
      </c>
      <c r="AV1837" s="168">
        <v>12</v>
      </c>
      <c r="AW1837" s="169">
        <v>0</v>
      </c>
      <c r="AX1837" s="170">
        <f>IF(AU1837&gt;=0.1,'P3 Bureaumarge zee- en luchtvr.'!$D$12,0)</f>
        <v>0</v>
      </c>
      <c r="AY1837" s="163">
        <f t="shared" si="801"/>
        <v>0</v>
      </c>
      <c r="AZ1837" s="157" t="str">
        <f>VLOOKUP(D1837,'P4 Destination'!$C$21:$O$176,13,0)</f>
        <v>EUR</v>
      </c>
      <c r="BA1837" s="164">
        <f t="shared" si="802"/>
        <v>0</v>
      </c>
      <c r="BB1837" s="171">
        <f>IF(AU1837&gt;0.1,(VLOOKUP(D1837,'P4 Destination'!$C$21:$M$176,3,0))*I1837,0)</f>
        <v>0</v>
      </c>
      <c r="BC1837" s="172">
        <f t="shared" si="803"/>
        <v>0</v>
      </c>
      <c r="BD1837" s="171">
        <f>(VLOOKUP($D1837,'P4 Destination'!$C$21:$M$176,4,0))*BC1837</f>
        <v>0</v>
      </c>
      <c r="BE1837" s="172">
        <f t="shared" si="804"/>
        <v>12</v>
      </c>
      <c r="BF1837" s="171">
        <f>(VLOOKUP($D1837,'P4 Destination'!$C$21:$M$176,5,0))*BE1837</f>
        <v>0</v>
      </c>
      <c r="BG1837" s="172">
        <f t="shared" si="805"/>
        <v>0</v>
      </c>
      <c r="BH1837" s="171">
        <f>(VLOOKUP($D1837,'P4 Destination'!$C$21:$M$176,6,0))*BG1837</f>
        <v>0</v>
      </c>
      <c r="BI1837" s="172">
        <f t="shared" si="806"/>
        <v>0</v>
      </c>
      <c r="BJ1837" s="171">
        <f>(VLOOKUP($D1837,'P4 Destination'!$C$21:$M$176,7,0))*BI1837</f>
        <v>0</v>
      </c>
      <c r="BK1837" s="172">
        <f t="shared" si="807"/>
        <v>0</v>
      </c>
      <c r="BL1837" s="171">
        <f>(VLOOKUP($D1837,'P4 Destination'!$C$21:$M$176,8,0))*BK1837</f>
        <v>0</v>
      </c>
      <c r="BM1837" s="172">
        <f t="shared" si="808"/>
        <v>0</v>
      </c>
      <c r="BN1837" s="171">
        <f>(VLOOKUP($D1837,'P4 Destination'!$C$21:$M$176,9,0))*BM1837</f>
        <v>0</v>
      </c>
      <c r="BO1837" s="154">
        <f t="shared" si="816"/>
        <v>1</v>
      </c>
      <c r="BP1837" s="171">
        <f>(VLOOKUP(D1837,'P4 Destination'!$C$21:$M$176,10,0))*K1837</f>
        <v>0</v>
      </c>
      <c r="BQ1837" s="171">
        <f>(VLOOKUP(D1837,'P4 Destination'!$C$21:$M$176,11,0))*J1837</f>
        <v>0</v>
      </c>
      <c r="BR1837" s="173">
        <f t="shared" si="809"/>
        <v>0</v>
      </c>
      <c r="BS1837" s="173">
        <f>(AV1837*2500)*'P6 Verzekering'!$E$11</f>
        <v>0</v>
      </c>
      <c r="BT1837" s="173">
        <f>(AW1837*2500)*'P6 Verzekering'!$E$12</f>
        <v>0</v>
      </c>
      <c r="BU1837" s="173">
        <f>(L1837*2500)*'P6 Verzekering'!$E$13</f>
        <v>0</v>
      </c>
      <c r="BV1837" s="173">
        <f t="shared" si="810"/>
        <v>0</v>
      </c>
      <c r="BW1837"/>
      <c r="BX1837"/>
    </row>
    <row r="1838" spans="1:76">
      <c r="A1838" s="152" t="s">
        <v>3157</v>
      </c>
      <c r="B1838" s="152" t="s">
        <v>320</v>
      </c>
      <c r="C1838" s="152" t="s">
        <v>319</v>
      </c>
      <c r="D1838" s="152" t="s">
        <v>219</v>
      </c>
      <c r="E1838" s="152" t="s">
        <v>219</v>
      </c>
      <c r="F1838" s="153">
        <f t="shared" si="814"/>
        <v>18</v>
      </c>
      <c r="G1838" s="154">
        <v>1</v>
      </c>
      <c r="H1838" s="154">
        <f>IFERROR(VLOOKUP(B1838,'P2 Origin'!$C$21:$Q$176,15,FALSE),0)</f>
        <v>0</v>
      </c>
      <c r="I1838" s="154">
        <f>IFERROR(VLOOKUP(D1838,'P4 Destination'!$C$21:$Q$176,15,FALSE),0)</f>
        <v>0</v>
      </c>
      <c r="J1838" s="155"/>
      <c r="K1838" s="155">
        <v>1</v>
      </c>
      <c r="L1838" s="156">
        <v>0</v>
      </c>
      <c r="M1838" s="155">
        <v>0</v>
      </c>
      <c r="N1838" s="155">
        <v>0</v>
      </c>
      <c r="O1838" s="157">
        <f t="shared" si="787"/>
        <v>0</v>
      </c>
      <c r="P1838" s="158">
        <f t="shared" si="788"/>
        <v>0</v>
      </c>
      <c r="Q1838" s="159">
        <f>IFERROR(VLOOKUP(N1838,'P1 Intra-Europees'!$A$15:$H$25,3,0),0)*P1838</f>
        <v>0</v>
      </c>
      <c r="R1838" s="160">
        <f t="shared" si="789"/>
        <v>0</v>
      </c>
      <c r="S1838" s="159">
        <f>IFERROR(VLOOKUP(N1838,'P1 Intra-Europees'!$A$15:$H$25,4,0),0)*R1838</f>
        <v>0</v>
      </c>
      <c r="T1838" s="160">
        <f t="shared" si="790"/>
        <v>0</v>
      </c>
      <c r="U1838" s="159">
        <f>IFERROR(VLOOKUP(N1838,'P1 Intra-Europees'!$A$15:$H$25,5,0),0)*T1838</f>
        <v>0</v>
      </c>
      <c r="V1838" s="160">
        <f t="shared" si="791"/>
        <v>0</v>
      </c>
      <c r="W1838" s="159">
        <f>IFERROR(VLOOKUP(N1838,'P1 Intra-Europees'!$A$15:$H$25,6,0),0)*V1838</f>
        <v>0</v>
      </c>
      <c r="X1838" s="160">
        <f t="shared" si="792"/>
        <v>0</v>
      </c>
      <c r="Y1838" s="159">
        <f>IFERROR(VLOOKUP(N1838,'P1 Intra-Europees'!$A$15:$H$25,7,0),0)*X1838</f>
        <v>0</v>
      </c>
      <c r="Z1838" s="161">
        <f t="shared" si="793"/>
        <v>0</v>
      </c>
      <c r="AA1838" s="162">
        <f>IFERROR(VLOOKUP(N1838,'P1 Intra-Europees'!$A$15:$H$25,8,0),0)*Z1838</f>
        <v>0</v>
      </c>
      <c r="AB1838" s="163">
        <f t="shared" si="794"/>
        <v>0</v>
      </c>
      <c r="AC1838" s="157" t="str">
        <f>VLOOKUP(B1838,'P2 Origin'!$C$21:$O$176,13,0)</f>
        <v>USD</v>
      </c>
      <c r="AD1838" s="164">
        <f t="shared" si="795"/>
        <v>0</v>
      </c>
      <c r="AE1838" s="165">
        <f>IF(AU1838&gt;0.1,VLOOKUP(B1838,'P2 Origin'!$C$21:$M$176,3,0)*H1838,0)</f>
        <v>0</v>
      </c>
      <c r="AF1838" s="166">
        <f t="shared" si="796"/>
        <v>0</v>
      </c>
      <c r="AG1838" s="165">
        <f>(VLOOKUP(B1838,'P2 Origin'!$C$21:$M$176,4,0))*AF1838</f>
        <v>0</v>
      </c>
      <c r="AH1838" s="166">
        <f t="shared" si="797"/>
        <v>0</v>
      </c>
      <c r="AI1838" s="165">
        <f>(VLOOKUP(B1838,'P2 Origin'!$C$21:$M$176,5,0))*AH1838</f>
        <v>0</v>
      </c>
      <c r="AJ1838" s="166">
        <f t="shared" si="811"/>
        <v>18</v>
      </c>
      <c r="AK1838" s="165">
        <f>(VLOOKUP(B1838,'P2 Origin'!$C$21:$M$176,6,0))*AJ1838</f>
        <v>0</v>
      </c>
      <c r="AL1838" s="166">
        <f t="shared" si="798"/>
        <v>0</v>
      </c>
      <c r="AM1838" s="165">
        <f>(VLOOKUP($B1838,'P2 Origin'!$C$21:$M$176,7,0))*AL1838</f>
        <v>0</v>
      </c>
      <c r="AN1838" s="166">
        <f t="shared" si="799"/>
        <v>0</v>
      </c>
      <c r="AO1838" s="165">
        <f>(VLOOKUP($B1838,'P2 Origin'!$C$21:$M$176,8,0))*AN1838</f>
        <v>0</v>
      </c>
      <c r="AP1838" s="166">
        <f t="shared" si="800"/>
        <v>0</v>
      </c>
      <c r="AQ1838" s="165">
        <f>(VLOOKUP($B1838,'P2 Origin'!$C$21:$M$176,9,0))*AP1838</f>
        <v>0</v>
      </c>
      <c r="AR1838" s="155">
        <f t="shared" si="815"/>
        <v>1</v>
      </c>
      <c r="AS1838" s="164">
        <f>(VLOOKUP(B1838,'P2 Origin'!$C$21:$M$176,10,0))*K1838</f>
        <v>0</v>
      </c>
      <c r="AT1838" s="164">
        <f>(VLOOKUP(B1838,'P2 Origin'!$C$21:$M$176,11,0))*J1838</f>
        <v>0</v>
      </c>
      <c r="AU1838" s="167">
        <v>18</v>
      </c>
      <c r="AV1838" s="168">
        <v>18</v>
      </c>
      <c r="AW1838" s="169">
        <v>0</v>
      </c>
      <c r="AX1838" s="170">
        <f>IF(AU1838&gt;=0.1,'P3 Bureaumarge zee- en luchtvr.'!$D$12,0)</f>
        <v>0</v>
      </c>
      <c r="AY1838" s="163">
        <f t="shared" si="801"/>
        <v>0</v>
      </c>
      <c r="AZ1838" s="157" t="str">
        <f>VLOOKUP(D1838,'P4 Destination'!$C$21:$O$176,13,0)</f>
        <v>EUR</v>
      </c>
      <c r="BA1838" s="164">
        <f t="shared" si="802"/>
        <v>0</v>
      </c>
      <c r="BB1838" s="171">
        <f>IF(AU1838&gt;0.1,(VLOOKUP(D1838,'P4 Destination'!$C$21:$M$176,3,0))*I1838,0)</f>
        <v>0</v>
      </c>
      <c r="BC1838" s="172">
        <f t="shared" si="803"/>
        <v>0</v>
      </c>
      <c r="BD1838" s="171">
        <f>(VLOOKUP($D1838,'P4 Destination'!$C$21:$M$176,4,0))*BC1838</f>
        <v>0</v>
      </c>
      <c r="BE1838" s="172">
        <f t="shared" si="804"/>
        <v>0</v>
      </c>
      <c r="BF1838" s="171">
        <f>(VLOOKUP($D1838,'P4 Destination'!$C$21:$M$176,5,0))*BE1838</f>
        <v>0</v>
      </c>
      <c r="BG1838" s="172">
        <f t="shared" si="805"/>
        <v>18</v>
      </c>
      <c r="BH1838" s="171">
        <f>(VLOOKUP($D1838,'P4 Destination'!$C$21:$M$176,6,0))*BG1838</f>
        <v>0</v>
      </c>
      <c r="BI1838" s="172">
        <f t="shared" si="806"/>
        <v>0</v>
      </c>
      <c r="BJ1838" s="171">
        <f>(VLOOKUP($D1838,'P4 Destination'!$C$21:$M$176,7,0))*BI1838</f>
        <v>0</v>
      </c>
      <c r="BK1838" s="172">
        <f t="shared" si="807"/>
        <v>0</v>
      </c>
      <c r="BL1838" s="171">
        <f>(VLOOKUP($D1838,'P4 Destination'!$C$21:$M$176,8,0))*BK1838</f>
        <v>0</v>
      </c>
      <c r="BM1838" s="172">
        <f t="shared" si="808"/>
        <v>0</v>
      </c>
      <c r="BN1838" s="171">
        <f>(VLOOKUP($D1838,'P4 Destination'!$C$21:$M$176,9,0))*BM1838</f>
        <v>0</v>
      </c>
      <c r="BO1838" s="154">
        <f t="shared" si="816"/>
        <v>1</v>
      </c>
      <c r="BP1838" s="171">
        <f>(VLOOKUP(D1838,'P4 Destination'!$C$21:$M$176,10,0))*K1838</f>
        <v>0</v>
      </c>
      <c r="BQ1838" s="171">
        <f>(VLOOKUP(D1838,'P4 Destination'!$C$21:$M$176,11,0))*J1838</f>
        <v>0</v>
      </c>
      <c r="BR1838" s="173">
        <f t="shared" si="809"/>
        <v>0</v>
      </c>
      <c r="BS1838" s="173">
        <f>(AV1838*2500)*'P6 Verzekering'!$E$11</f>
        <v>0</v>
      </c>
      <c r="BT1838" s="173">
        <f>(AW1838*2500)*'P6 Verzekering'!$E$12</f>
        <v>0</v>
      </c>
      <c r="BU1838" s="173">
        <f>(L1838*2500)*'P6 Verzekering'!$E$13</f>
        <v>0</v>
      </c>
      <c r="BV1838" s="173">
        <f t="shared" si="810"/>
        <v>0</v>
      </c>
      <c r="BW1838"/>
      <c r="BX1838"/>
    </row>
    <row r="1839" spans="1:76">
      <c r="A1839" s="152" t="s">
        <v>3172</v>
      </c>
      <c r="B1839" s="152" t="s">
        <v>320</v>
      </c>
      <c r="C1839" s="152" t="s">
        <v>319</v>
      </c>
      <c r="D1839" s="152" t="s">
        <v>219</v>
      </c>
      <c r="E1839" s="152" t="s">
        <v>219</v>
      </c>
      <c r="F1839" s="153">
        <f t="shared" si="814"/>
        <v>17</v>
      </c>
      <c r="G1839" s="154">
        <v>1</v>
      </c>
      <c r="H1839" s="154">
        <f>IFERROR(VLOOKUP(B1839,'P2 Origin'!$C$21:$Q$176,15,FALSE),0)</f>
        <v>0</v>
      </c>
      <c r="I1839" s="154">
        <f>IFERROR(VLOOKUP(D1839,'P4 Destination'!$C$21:$Q$176,15,FALSE),0)</f>
        <v>0</v>
      </c>
      <c r="J1839" s="155"/>
      <c r="K1839" s="155">
        <v>1</v>
      </c>
      <c r="L1839" s="156">
        <v>0</v>
      </c>
      <c r="M1839" s="155">
        <v>0</v>
      </c>
      <c r="N1839" s="155">
        <v>0</v>
      </c>
      <c r="O1839" s="157">
        <f t="shared" si="787"/>
        <v>0</v>
      </c>
      <c r="P1839" s="158">
        <f t="shared" si="788"/>
        <v>0</v>
      </c>
      <c r="Q1839" s="159">
        <f>IFERROR(VLOOKUP(N1839,'P1 Intra-Europees'!$A$15:$H$25,3,0),0)*P1839</f>
        <v>0</v>
      </c>
      <c r="R1839" s="160">
        <f t="shared" si="789"/>
        <v>0</v>
      </c>
      <c r="S1839" s="159">
        <f>IFERROR(VLOOKUP(N1839,'P1 Intra-Europees'!$A$15:$H$25,4,0),0)*R1839</f>
        <v>0</v>
      </c>
      <c r="T1839" s="160">
        <f t="shared" si="790"/>
        <v>0</v>
      </c>
      <c r="U1839" s="159">
        <f>IFERROR(VLOOKUP(N1839,'P1 Intra-Europees'!$A$15:$H$25,5,0),0)*T1839</f>
        <v>0</v>
      </c>
      <c r="V1839" s="160">
        <f t="shared" si="791"/>
        <v>0</v>
      </c>
      <c r="W1839" s="159">
        <f>IFERROR(VLOOKUP(N1839,'P1 Intra-Europees'!$A$15:$H$25,6,0),0)*V1839</f>
        <v>0</v>
      </c>
      <c r="X1839" s="160">
        <f t="shared" si="792"/>
        <v>0</v>
      </c>
      <c r="Y1839" s="159">
        <f>IFERROR(VLOOKUP(N1839,'P1 Intra-Europees'!$A$15:$H$25,7,0),0)*X1839</f>
        <v>0</v>
      </c>
      <c r="Z1839" s="161">
        <f t="shared" si="793"/>
        <v>0</v>
      </c>
      <c r="AA1839" s="162">
        <f>IFERROR(VLOOKUP(N1839,'P1 Intra-Europees'!$A$15:$H$25,8,0),0)*Z1839</f>
        <v>0</v>
      </c>
      <c r="AB1839" s="163">
        <f t="shared" si="794"/>
        <v>0</v>
      </c>
      <c r="AC1839" s="157" t="str">
        <f>VLOOKUP(B1839,'P2 Origin'!$C$21:$O$176,13,0)</f>
        <v>USD</v>
      </c>
      <c r="AD1839" s="164">
        <f t="shared" si="795"/>
        <v>0</v>
      </c>
      <c r="AE1839" s="165">
        <f>IF(AU1839&gt;0.1,VLOOKUP(B1839,'P2 Origin'!$C$21:$M$176,3,0)*H1839,0)</f>
        <v>0</v>
      </c>
      <c r="AF1839" s="166">
        <f t="shared" si="796"/>
        <v>0</v>
      </c>
      <c r="AG1839" s="165">
        <f>(VLOOKUP(B1839,'P2 Origin'!$C$21:$M$176,4,0))*AF1839</f>
        <v>0</v>
      </c>
      <c r="AH1839" s="166">
        <f t="shared" si="797"/>
        <v>0</v>
      </c>
      <c r="AI1839" s="165">
        <f>(VLOOKUP(B1839,'P2 Origin'!$C$21:$M$176,5,0))*AH1839</f>
        <v>0</v>
      </c>
      <c r="AJ1839" s="166">
        <f t="shared" si="811"/>
        <v>17</v>
      </c>
      <c r="AK1839" s="165">
        <f>(VLOOKUP(B1839,'P2 Origin'!$C$21:$M$176,6,0))*AJ1839</f>
        <v>0</v>
      </c>
      <c r="AL1839" s="166">
        <f t="shared" si="798"/>
        <v>0</v>
      </c>
      <c r="AM1839" s="165">
        <f>(VLOOKUP($B1839,'P2 Origin'!$C$21:$M$176,7,0))*AL1839</f>
        <v>0</v>
      </c>
      <c r="AN1839" s="166">
        <f t="shared" si="799"/>
        <v>0</v>
      </c>
      <c r="AO1839" s="165">
        <f>(VLOOKUP($B1839,'P2 Origin'!$C$21:$M$176,8,0))*AN1839</f>
        <v>0</v>
      </c>
      <c r="AP1839" s="166">
        <f t="shared" si="800"/>
        <v>0</v>
      </c>
      <c r="AQ1839" s="165">
        <f>(VLOOKUP($B1839,'P2 Origin'!$C$21:$M$176,9,0))*AP1839</f>
        <v>0</v>
      </c>
      <c r="AR1839" s="155">
        <f t="shared" si="815"/>
        <v>1</v>
      </c>
      <c r="AS1839" s="164">
        <f>(VLOOKUP(B1839,'P2 Origin'!$C$21:$M$176,10,0))*K1839</f>
        <v>0</v>
      </c>
      <c r="AT1839" s="164">
        <f>(VLOOKUP(B1839,'P2 Origin'!$C$21:$M$176,11,0))*J1839</f>
        <v>0</v>
      </c>
      <c r="AU1839" s="167">
        <v>17</v>
      </c>
      <c r="AV1839" s="168">
        <v>17</v>
      </c>
      <c r="AW1839" s="169">
        <v>0</v>
      </c>
      <c r="AX1839" s="170">
        <f>IF(AU1839&gt;=0.1,'P3 Bureaumarge zee- en luchtvr.'!$D$12,0)</f>
        <v>0</v>
      </c>
      <c r="AY1839" s="163">
        <f t="shared" si="801"/>
        <v>0</v>
      </c>
      <c r="AZ1839" s="157" t="str">
        <f>VLOOKUP(D1839,'P4 Destination'!$C$21:$O$176,13,0)</f>
        <v>EUR</v>
      </c>
      <c r="BA1839" s="164">
        <f t="shared" si="802"/>
        <v>0</v>
      </c>
      <c r="BB1839" s="171">
        <f>IF(AU1839&gt;0.1,(VLOOKUP(D1839,'P4 Destination'!$C$21:$M$176,3,0))*I1839,0)</f>
        <v>0</v>
      </c>
      <c r="BC1839" s="172">
        <f t="shared" si="803"/>
        <v>0</v>
      </c>
      <c r="BD1839" s="171">
        <f>(VLOOKUP($D1839,'P4 Destination'!$C$21:$M$176,4,0))*BC1839</f>
        <v>0</v>
      </c>
      <c r="BE1839" s="172">
        <f t="shared" si="804"/>
        <v>0</v>
      </c>
      <c r="BF1839" s="171">
        <f>(VLOOKUP($D1839,'P4 Destination'!$C$21:$M$176,5,0))*BE1839</f>
        <v>0</v>
      </c>
      <c r="BG1839" s="172">
        <f t="shared" si="805"/>
        <v>17</v>
      </c>
      <c r="BH1839" s="171">
        <f>(VLOOKUP($D1839,'P4 Destination'!$C$21:$M$176,6,0))*BG1839</f>
        <v>0</v>
      </c>
      <c r="BI1839" s="172">
        <f t="shared" si="806"/>
        <v>0</v>
      </c>
      <c r="BJ1839" s="171">
        <f>(VLOOKUP($D1839,'P4 Destination'!$C$21:$M$176,7,0))*BI1839</f>
        <v>0</v>
      </c>
      <c r="BK1839" s="172">
        <f t="shared" si="807"/>
        <v>0</v>
      </c>
      <c r="BL1839" s="171">
        <f>(VLOOKUP($D1839,'P4 Destination'!$C$21:$M$176,8,0))*BK1839</f>
        <v>0</v>
      </c>
      <c r="BM1839" s="172">
        <f t="shared" si="808"/>
        <v>0</v>
      </c>
      <c r="BN1839" s="171">
        <f>(VLOOKUP($D1839,'P4 Destination'!$C$21:$M$176,9,0))*BM1839</f>
        <v>0</v>
      </c>
      <c r="BO1839" s="154">
        <f t="shared" si="816"/>
        <v>1</v>
      </c>
      <c r="BP1839" s="171">
        <f>(VLOOKUP(D1839,'P4 Destination'!$C$21:$M$176,10,0))*K1839</f>
        <v>0</v>
      </c>
      <c r="BQ1839" s="171">
        <f>(VLOOKUP(D1839,'P4 Destination'!$C$21:$M$176,11,0))*J1839</f>
        <v>0</v>
      </c>
      <c r="BR1839" s="173">
        <f t="shared" si="809"/>
        <v>0</v>
      </c>
      <c r="BS1839" s="173">
        <f>(AV1839*2500)*'P6 Verzekering'!$E$11</f>
        <v>0</v>
      </c>
      <c r="BT1839" s="173">
        <f>(AW1839*2500)*'P6 Verzekering'!$E$12</f>
        <v>0</v>
      </c>
      <c r="BU1839" s="173">
        <f>(L1839*2500)*'P6 Verzekering'!$E$13</f>
        <v>0</v>
      </c>
      <c r="BV1839" s="173">
        <f t="shared" si="810"/>
        <v>0</v>
      </c>
      <c r="BW1839"/>
      <c r="BX1839"/>
    </row>
    <row r="1840" spans="1:76">
      <c r="A1840" s="152" t="s">
        <v>3175</v>
      </c>
      <c r="B1840" s="152" t="s">
        <v>320</v>
      </c>
      <c r="C1840" s="152" t="s">
        <v>319</v>
      </c>
      <c r="D1840" s="152" t="s">
        <v>219</v>
      </c>
      <c r="E1840" s="152" t="s">
        <v>219</v>
      </c>
      <c r="F1840" s="153">
        <f t="shared" si="814"/>
        <v>36</v>
      </c>
      <c r="G1840" s="154">
        <v>1</v>
      </c>
      <c r="H1840" s="154">
        <f>IFERROR(VLOOKUP(B1840,'P2 Origin'!$C$21:$Q$176,15,FALSE),0)</f>
        <v>0</v>
      </c>
      <c r="I1840" s="154">
        <f>IFERROR(VLOOKUP(D1840,'P4 Destination'!$C$21:$Q$176,15,FALSE),0)</f>
        <v>0</v>
      </c>
      <c r="J1840" s="155"/>
      <c r="K1840" s="155">
        <v>1</v>
      </c>
      <c r="L1840" s="156">
        <v>0</v>
      </c>
      <c r="M1840" s="155">
        <v>0</v>
      </c>
      <c r="N1840" s="155">
        <v>0</v>
      </c>
      <c r="O1840" s="157">
        <f t="shared" si="787"/>
        <v>0</v>
      </c>
      <c r="P1840" s="158">
        <f t="shared" si="788"/>
        <v>0</v>
      </c>
      <c r="Q1840" s="159">
        <f>IFERROR(VLOOKUP(N1840,'P1 Intra-Europees'!$A$15:$H$25,3,0),0)*P1840</f>
        <v>0</v>
      </c>
      <c r="R1840" s="160">
        <f t="shared" si="789"/>
        <v>0</v>
      </c>
      <c r="S1840" s="159">
        <f>IFERROR(VLOOKUP(N1840,'P1 Intra-Europees'!$A$15:$H$25,4,0),0)*R1840</f>
        <v>0</v>
      </c>
      <c r="T1840" s="160">
        <f t="shared" si="790"/>
        <v>0</v>
      </c>
      <c r="U1840" s="159">
        <f>IFERROR(VLOOKUP(N1840,'P1 Intra-Europees'!$A$15:$H$25,5,0),0)*T1840</f>
        <v>0</v>
      </c>
      <c r="V1840" s="160">
        <f t="shared" si="791"/>
        <v>0</v>
      </c>
      <c r="W1840" s="159">
        <f>IFERROR(VLOOKUP(N1840,'P1 Intra-Europees'!$A$15:$H$25,6,0),0)*V1840</f>
        <v>0</v>
      </c>
      <c r="X1840" s="160">
        <f t="shared" si="792"/>
        <v>0</v>
      </c>
      <c r="Y1840" s="159">
        <f>IFERROR(VLOOKUP(N1840,'P1 Intra-Europees'!$A$15:$H$25,7,0),0)*X1840</f>
        <v>0</v>
      </c>
      <c r="Z1840" s="161">
        <f t="shared" si="793"/>
        <v>0</v>
      </c>
      <c r="AA1840" s="162">
        <f>IFERROR(VLOOKUP(N1840,'P1 Intra-Europees'!$A$15:$H$25,8,0),0)*Z1840</f>
        <v>0</v>
      </c>
      <c r="AB1840" s="163">
        <f t="shared" si="794"/>
        <v>0</v>
      </c>
      <c r="AC1840" s="157" t="str">
        <f>VLOOKUP(B1840,'P2 Origin'!$C$21:$O$176,13,0)</f>
        <v>USD</v>
      </c>
      <c r="AD1840" s="164">
        <f t="shared" si="795"/>
        <v>0</v>
      </c>
      <c r="AE1840" s="165">
        <f>IF(AU1840&gt;0.1,VLOOKUP(B1840,'P2 Origin'!$C$21:$M$176,3,0)*H1840,0)</f>
        <v>0</v>
      </c>
      <c r="AF1840" s="166">
        <f t="shared" si="796"/>
        <v>0</v>
      </c>
      <c r="AG1840" s="165">
        <f>(VLOOKUP(B1840,'P2 Origin'!$C$21:$M$176,4,0))*AF1840</f>
        <v>0</v>
      </c>
      <c r="AH1840" s="166">
        <f t="shared" si="797"/>
        <v>0</v>
      </c>
      <c r="AI1840" s="165">
        <f>(VLOOKUP(B1840,'P2 Origin'!$C$21:$M$176,5,0))*AH1840</f>
        <v>0</v>
      </c>
      <c r="AJ1840" s="166">
        <f t="shared" si="811"/>
        <v>0</v>
      </c>
      <c r="AK1840" s="165">
        <f>(VLOOKUP(B1840,'P2 Origin'!$C$21:$M$176,6,0))*AJ1840</f>
        <v>0</v>
      </c>
      <c r="AL1840" s="166">
        <f t="shared" si="798"/>
        <v>0</v>
      </c>
      <c r="AM1840" s="165">
        <f>(VLOOKUP($B1840,'P2 Origin'!$C$21:$M$176,7,0))*AL1840</f>
        <v>0</v>
      </c>
      <c r="AN1840" s="166">
        <f t="shared" si="799"/>
        <v>36</v>
      </c>
      <c r="AO1840" s="165">
        <f>(VLOOKUP($B1840,'P2 Origin'!$C$21:$M$176,8,0))*AN1840</f>
        <v>0</v>
      </c>
      <c r="AP1840" s="166">
        <f t="shared" si="800"/>
        <v>0</v>
      </c>
      <c r="AQ1840" s="165">
        <f>(VLOOKUP($B1840,'P2 Origin'!$C$21:$M$176,9,0))*AP1840</f>
        <v>0</v>
      </c>
      <c r="AR1840" s="155">
        <f t="shared" si="815"/>
        <v>1</v>
      </c>
      <c r="AS1840" s="164">
        <f>(VLOOKUP(B1840,'P2 Origin'!$C$21:$M$176,10,0))*K1840</f>
        <v>0</v>
      </c>
      <c r="AT1840" s="164">
        <f>(VLOOKUP(B1840,'P2 Origin'!$C$21:$M$176,11,0))*J1840</f>
        <v>0</v>
      </c>
      <c r="AU1840" s="167">
        <v>36</v>
      </c>
      <c r="AV1840" s="168">
        <v>36</v>
      </c>
      <c r="AW1840" s="169">
        <v>0</v>
      </c>
      <c r="AX1840" s="170">
        <f>IF(AU1840&gt;=0.1,'P3 Bureaumarge zee- en luchtvr.'!$D$12,0)</f>
        <v>0</v>
      </c>
      <c r="AY1840" s="163">
        <f t="shared" si="801"/>
        <v>0</v>
      </c>
      <c r="AZ1840" s="157" t="str">
        <f>VLOOKUP(D1840,'P4 Destination'!$C$21:$O$176,13,0)</f>
        <v>EUR</v>
      </c>
      <c r="BA1840" s="164">
        <f t="shared" si="802"/>
        <v>0</v>
      </c>
      <c r="BB1840" s="171">
        <f>IF(AU1840&gt;0.1,(VLOOKUP(D1840,'P4 Destination'!$C$21:$M$176,3,0))*I1840,0)</f>
        <v>0</v>
      </c>
      <c r="BC1840" s="172">
        <f t="shared" si="803"/>
        <v>0</v>
      </c>
      <c r="BD1840" s="171">
        <f>(VLOOKUP($D1840,'P4 Destination'!$C$21:$M$176,4,0))*BC1840</f>
        <v>0</v>
      </c>
      <c r="BE1840" s="172">
        <f t="shared" si="804"/>
        <v>0</v>
      </c>
      <c r="BF1840" s="171">
        <f>(VLOOKUP($D1840,'P4 Destination'!$C$21:$M$176,5,0))*BE1840</f>
        <v>0</v>
      </c>
      <c r="BG1840" s="172">
        <f t="shared" si="805"/>
        <v>0</v>
      </c>
      <c r="BH1840" s="171">
        <f>(VLOOKUP($D1840,'P4 Destination'!$C$21:$M$176,6,0))*BG1840</f>
        <v>0</v>
      </c>
      <c r="BI1840" s="172">
        <f t="shared" si="806"/>
        <v>0</v>
      </c>
      <c r="BJ1840" s="171">
        <f>(VLOOKUP($D1840,'P4 Destination'!$C$21:$M$176,7,0))*BI1840</f>
        <v>0</v>
      </c>
      <c r="BK1840" s="172">
        <f t="shared" si="807"/>
        <v>36</v>
      </c>
      <c r="BL1840" s="171">
        <f>(VLOOKUP($D1840,'P4 Destination'!$C$21:$M$176,8,0))*BK1840</f>
        <v>0</v>
      </c>
      <c r="BM1840" s="172">
        <f t="shared" si="808"/>
        <v>0</v>
      </c>
      <c r="BN1840" s="171">
        <f>(VLOOKUP($D1840,'P4 Destination'!$C$21:$M$176,9,0))*BM1840</f>
        <v>0</v>
      </c>
      <c r="BO1840" s="154">
        <f t="shared" si="816"/>
        <v>1</v>
      </c>
      <c r="BP1840" s="171">
        <f>(VLOOKUP(D1840,'P4 Destination'!$C$21:$M$176,10,0))*K1840</f>
        <v>0</v>
      </c>
      <c r="BQ1840" s="171">
        <f>(VLOOKUP(D1840,'P4 Destination'!$C$21:$M$176,11,0))*J1840</f>
        <v>0</v>
      </c>
      <c r="BR1840" s="173">
        <f t="shared" si="809"/>
        <v>0</v>
      </c>
      <c r="BS1840" s="173">
        <f>(AV1840*2500)*'P6 Verzekering'!$E$11</f>
        <v>0</v>
      </c>
      <c r="BT1840" s="173">
        <f>(AW1840*2500)*'P6 Verzekering'!$E$12</f>
        <v>0</v>
      </c>
      <c r="BU1840" s="173">
        <f>(L1840*2500)*'P6 Verzekering'!$E$13</f>
        <v>0</v>
      </c>
      <c r="BV1840" s="173">
        <f t="shared" si="810"/>
        <v>0</v>
      </c>
      <c r="BW1840"/>
      <c r="BX1840"/>
    </row>
    <row r="1841" spans="1:76" ht="14.45" customHeight="1">
      <c r="A1841" s="152" t="s">
        <v>3179</v>
      </c>
      <c r="B1841" s="152" t="s">
        <v>320</v>
      </c>
      <c r="C1841" s="152" t="s">
        <v>319</v>
      </c>
      <c r="D1841" s="152" t="s">
        <v>219</v>
      </c>
      <c r="E1841" s="152" t="s">
        <v>219</v>
      </c>
      <c r="F1841" s="153">
        <f t="shared" si="814"/>
        <v>24</v>
      </c>
      <c r="G1841" s="154">
        <v>0</v>
      </c>
      <c r="H1841" s="154">
        <f>IFERROR(VLOOKUP(B1841,'P2 Origin'!$C$21:$Q$176,15,FALSE),0)</f>
        <v>0</v>
      </c>
      <c r="I1841" s="154">
        <f>IFERROR(VLOOKUP(D1841,'P4 Destination'!$C$21:$Q$176,15,FALSE),0)</f>
        <v>0</v>
      </c>
      <c r="J1841" s="155"/>
      <c r="K1841" s="155"/>
      <c r="L1841" s="156">
        <v>0</v>
      </c>
      <c r="M1841" s="155">
        <v>0</v>
      </c>
      <c r="N1841" s="155">
        <v>0</v>
      </c>
      <c r="O1841" s="157">
        <f t="shared" si="787"/>
        <v>0</v>
      </c>
      <c r="P1841" s="158">
        <f t="shared" si="788"/>
        <v>0</v>
      </c>
      <c r="Q1841" s="159">
        <f>IFERROR(VLOOKUP(N1841,'P1 Intra-Europees'!$A$15:$H$25,3,0),0)*P1841</f>
        <v>0</v>
      </c>
      <c r="R1841" s="160">
        <f t="shared" si="789"/>
        <v>0</v>
      </c>
      <c r="S1841" s="159">
        <f>IFERROR(VLOOKUP(N1841,'P1 Intra-Europees'!$A$15:$H$25,4,0),0)*R1841</f>
        <v>0</v>
      </c>
      <c r="T1841" s="160">
        <f t="shared" si="790"/>
        <v>0</v>
      </c>
      <c r="U1841" s="159">
        <f>IFERROR(VLOOKUP(N1841,'P1 Intra-Europees'!$A$15:$H$25,5,0),0)*T1841</f>
        <v>0</v>
      </c>
      <c r="V1841" s="160">
        <f t="shared" si="791"/>
        <v>0</v>
      </c>
      <c r="W1841" s="159">
        <f>IFERROR(VLOOKUP(N1841,'P1 Intra-Europees'!$A$15:$H$25,6,0),0)*V1841</f>
        <v>0</v>
      </c>
      <c r="X1841" s="160">
        <f t="shared" si="792"/>
        <v>0</v>
      </c>
      <c r="Y1841" s="159">
        <f>IFERROR(VLOOKUP(N1841,'P1 Intra-Europees'!$A$15:$H$25,7,0),0)*X1841</f>
        <v>0</v>
      </c>
      <c r="Z1841" s="161">
        <f t="shared" si="793"/>
        <v>0</v>
      </c>
      <c r="AA1841" s="162">
        <f>IFERROR(VLOOKUP(N1841,'P1 Intra-Europees'!$A$15:$H$25,8,0),0)*Z1841</f>
        <v>0</v>
      </c>
      <c r="AB1841" s="163">
        <f t="shared" si="794"/>
        <v>0</v>
      </c>
      <c r="AC1841" s="157" t="str">
        <f>VLOOKUP(B1841,'P2 Origin'!$C$21:$O$176,13,0)</f>
        <v>USD</v>
      </c>
      <c r="AD1841" s="164">
        <f t="shared" si="795"/>
        <v>0</v>
      </c>
      <c r="AE1841" s="165">
        <f>IF(AU1841&gt;0.1,VLOOKUP(B1841,'P2 Origin'!$C$21:$M$176,3,0)*H1841,0)</f>
        <v>0</v>
      </c>
      <c r="AF1841" s="166">
        <f t="shared" si="796"/>
        <v>0</v>
      </c>
      <c r="AG1841" s="165">
        <f>(VLOOKUP(B1841,'P2 Origin'!$C$21:$M$176,4,0))*AF1841</f>
        <v>0</v>
      </c>
      <c r="AH1841" s="166">
        <f t="shared" si="797"/>
        <v>0</v>
      </c>
      <c r="AI1841" s="165">
        <f>(VLOOKUP(B1841,'P2 Origin'!$C$21:$M$176,5,0))*AH1841</f>
        <v>0</v>
      </c>
      <c r="AJ1841" s="166">
        <f t="shared" si="811"/>
        <v>24</v>
      </c>
      <c r="AK1841" s="165">
        <f>(VLOOKUP(B1841,'P2 Origin'!$C$21:$M$176,6,0))*AJ1841</f>
        <v>0</v>
      </c>
      <c r="AL1841" s="166">
        <f t="shared" si="798"/>
        <v>0</v>
      </c>
      <c r="AM1841" s="165">
        <f>(VLOOKUP($B1841,'P2 Origin'!$C$21:$M$176,7,0))*AL1841</f>
        <v>0</v>
      </c>
      <c r="AN1841" s="166">
        <f t="shared" si="799"/>
        <v>0</v>
      </c>
      <c r="AO1841" s="165">
        <f>(VLOOKUP($B1841,'P2 Origin'!$C$21:$M$176,8,0))*AN1841</f>
        <v>0</v>
      </c>
      <c r="AP1841" s="166">
        <f t="shared" si="800"/>
        <v>0</v>
      </c>
      <c r="AQ1841" s="165">
        <f>(VLOOKUP($B1841,'P2 Origin'!$C$21:$M$176,9,0))*AP1841</f>
        <v>0</v>
      </c>
      <c r="AR1841" s="155">
        <f t="shared" si="815"/>
        <v>0</v>
      </c>
      <c r="AS1841" s="164">
        <f>(VLOOKUP(B1841,'P2 Origin'!$C$21:$M$176,10,0))*K1841</f>
        <v>0</v>
      </c>
      <c r="AT1841" s="164">
        <f>(VLOOKUP(B1841,'P2 Origin'!$C$21:$M$176,11,0))*J1841</f>
        <v>0</v>
      </c>
      <c r="AU1841" s="167">
        <v>24</v>
      </c>
      <c r="AV1841" s="168">
        <v>24</v>
      </c>
      <c r="AW1841" s="169">
        <v>0</v>
      </c>
      <c r="AX1841" s="170">
        <f>IF(AU1841&gt;=0.1,'P3 Bureaumarge zee- en luchtvr.'!$D$12,0)</f>
        <v>0</v>
      </c>
      <c r="AY1841" s="163">
        <f t="shared" si="801"/>
        <v>0</v>
      </c>
      <c r="AZ1841" s="157" t="str">
        <f>VLOOKUP(D1841,'P4 Destination'!$C$21:$O$176,13,0)</f>
        <v>EUR</v>
      </c>
      <c r="BA1841" s="164">
        <f t="shared" si="802"/>
        <v>0</v>
      </c>
      <c r="BB1841" s="171">
        <f>IF(AU1841&gt;0.1,(VLOOKUP(D1841,'P4 Destination'!$C$21:$M$176,3,0))*I1841,0)</f>
        <v>0</v>
      </c>
      <c r="BC1841" s="172">
        <f t="shared" si="803"/>
        <v>0</v>
      </c>
      <c r="BD1841" s="171">
        <f>(VLOOKUP($D1841,'P4 Destination'!$C$21:$M$176,4,0))*BC1841</f>
        <v>0</v>
      </c>
      <c r="BE1841" s="172">
        <f t="shared" si="804"/>
        <v>0</v>
      </c>
      <c r="BF1841" s="171">
        <f>(VLOOKUP($D1841,'P4 Destination'!$C$21:$M$176,5,0))*BE1841</f>
        <v>0</v>
      </c>
      <c r="BG1841" s="172">
        <f t="shared" si="805"/>
        <v>24</v>
      </c>
      <c r="BH1841" s="171">
        <f>(VLOOKUP($D1841,'P4 Destination'!$C$21:$M$176,6,0))*BG1841</f>
        <v>0</v>
      </c>
      <c r="BI1841" s="172">
        <f t="shared" si="806"/>
        <v>0</v>
      </c>
      <c r="BJ1841" s="171">
        <f>(VLOOKUP($D1841,'P4 Destination'!$C$21:$M$176,7,0))*BI1841</f>
        <v>0</v>
      </c>
      <c r="BK1841" s="172">
        <f t="shared" si="807"/>
        <v>0</v>
      </c>
      <c r="BL1841" s="171">
        <f>(VLOOKUP($D1841,'P4 Destination'!$C$21:$M$176,8,0))*BK1841</f>
        <v>0</v>
      </c>
      <c r="BM1841" s="172">
        <f t="shared" si="808"/>
        <v>0</v>
      </c>
      <c r="BN1841" s="171">
        <f>(VLOOKUP($D1841,'P4 Destination'!$C$21:$M$176,9,0))*BM1841</f>
        <v>0</v>
      </c>
      <c r="BO1841" s="154">
        <f t="shared" si="816"/>
        <v>0</v>
      </c>
      <c r="BP1841" s="171">
        <f>(VLOOKUP(D1841,'P4 Destination'!$C$21:$M$176,10,0))*K1841</f>
        <v>0</v>
      </c>
      <c r="BQ1841" s="171">
        <f>(VLOOKUP(D1841,'P4 Destination'!$C$21:$M$176,11,0))*J1841</f>
        <v>0</v>
      </c>
      <c r="BR1841" s="173">
        <f t="shared" si="809"/>
        <v>0</v>
      </c>
      <c r="BS1841" s="173">
        <f>(AV1841*2500)*'P6 Verzekering'!$E$11</f>
        <v>0</v>
      </c>
      <c r="BT1841" s="173">
        <f>(AW1841*2500)*'P6 Verzekering'!$E$12</f>
        <v>0</v>
      </c>
      <c r="BU1841" s="173">
        <f>(L1841*2500)*'P6 Verzekering'!$E$13</f>
        <v>0</v>
      </c>
      <c r="BV1841" s="173">
        <f t="shared" si="810"/>
        <v>0</v>
      </c>
      <c r="BW1841"/>
      <c r="BX1841"/>
    </row>
    <row r="1842" spans="1:76">
      <c r="A1842" s="152" t="s">
        <v>3183</v>
      </c>
      <c r="B1842" s="152" t="s">
        <v>320</v>
      </c>
      <c r="C1842" s="152" t="s">
        <v>319</v>
      </c>
      <c r="D1842" s="152" t="s">
        <v>219</v>
      </c>
      <c r="E1842" s="152" t="s">
        <v>219</v>
      </c>
      <c r="F1842" s="153">
        <f t="shared" si="814"/>
        <v>24</v>
      </c>
      <c r="G1842" s="154">
        <v>1</v>
      </c>
      <c r="H1842" s="154">
        <f>IFERROR(VLOOKUP(B1842,'P2 Origin'!$C$21:$Q$176,15,FALSE),0)</f>
        <v>0</v>
      </c>
      <c r="I1842" s="154">
        <f>IFERROR(VLOOKUP(D1842,'P4 Destination'!$C$21:$Q$176,15,FALSE),0)</f>
        <v>0</v>
      </c>
      <c r="J1842" s="155"/>
      <c r="K1842" s="155">
        <v>1</v>
      </c>
      <c r="L1842" s="156">
        <v>0</v>
      </c>
      <c r="M1842" s="155">
        <v>0</v>
      </c>
      <c r="N1842" s="155">
        <v>0</v>
      </c>
      <c r="O1842" s="157">
        <f t="shared" si="787"/>
        <v>0</v>
      </c>
      <c r="P1842" s="158">
        <f t="shared" si="788"/>
        <v>0</v>
      </c>
      <c r="Q1842" s="159">
        <f>IFERROR(VLOOKUP(N1842,'P1 Intra-Europees'!$A$15:$H$25,3,0),0)*P1842</f>
        <v>0</v>
      </c>
      <c r="R1842" s="160">
        <f t="shared" si="789"/>
        <v>0</v>
      </c>
      <c r="S1842" s="159">
        <f>IFERROR(VLOOKUP(N1842,'P1 Intra-Europees'!$A$15:$H$25,4,0),0)*R1842</f>
        <v>0</v>
      </c>
      <c r="T1842" s="160">
        <f t="shared" si="790"/>
        <v>0</v>
      </c>
      <c r="U1842" s="159">
        <f>IFERROR(VLOOKUP(N1842,'P1 Intra-Europees'!$A$15:$H$25,5,0),0)*T1842</f>
        <v>0</v>
      </c>
      <c r="V1842" s="160">
        <f t="shared" si="791"/>
        <v>0</v>
      </c>
      <c r="W1842" s="159">
        <f>IFERROR(VLOOKUP(N1842,'P1 Intra-Europees'!$A$15:$H$25,6,0),0)*V1842</f>
        <v>0</v>
      </c>
      <c r="X1842" s="160">
        <f t="shared" si="792"/>
        <v>0</v>
      </c>
      <c r="Y1842" s="159">
        <f>IFERROR(VLOOKUP(N1842,'P1 Intra-Europees'!$A$15:$H$25,7,0),0)*X1842</f>
        <v>0</v>
      </c>
      <c r="Z1842" s="161">
        <f t="shared" si="793"/>
        <v>0</v>
      </c>
      <c r="AA1842" s="162">
        <f>IFERROR(VLOOKUP(N1842,'P1 Intra-Europees'!$A$15:$H$25,8,0),0)*Z1842</f>
        <v>0</v>
      </c>
      <c r="AB1842" s="163">
        <f t="shared" si="794"/>
        <v>0</v>
      </c>
      <c r="AC1842" s="157" t="str">
        <f>VLOOKUP(B1842,'P2 Origin'!$C$21:$O$176,13,0)</f>
        <v>USD</v>
      </c>
      <c r="AD1842" s="164">
        <f t="shared" si="795"/>
        <v>0</v>
      </c>
      <c r="AE1842" s="165">
        <f>IF(AU1842&gt;0.1,VLOOKUP(B1842,'P2 Origin'!$C$21:$M$176,3,0)*H1842,0)</f>
        <v>0</v>
      </c>
      <c r="AF1842" s="166">
        <f t="shared" si="796"/>
        <v>0</v>
      </c>
      <c r="AG1842" s="165">
        <f>(VLOOKUP(B1842,'P2 Origin'!$C$21:$M$176,4,0))*AF1842</f>
        <v>0</v>
      </c>
      <c r="AH1842" s="166">
        <f t="shared" si="797"/>
        <v>0</v>
      </c>
      <c r="AI1842" s="165">
        <f>(VLOOKUP(B1842,'P2 Origin'!$C$21:$M$176,5,0))*AH1842</f>
        <v>0</v>
      </c>
      <c r="AJ1842" s="166">
        <f t="shared" si="811"/>
        <v>24</v>
      </c>
      <c r="AK1842" s="165">
        <f>(VLOOKUP(B1842,'P2 Origin'!$C$21:$M$176,6,0))*AJ1842</f>
        <v>0</v>
      </c>
      <c r="AL1842" s="166">
        <f t="shared" si="798"/>
        <v>0</v>
      </c>
      <c r="AM1842" s="165">
        <f>(VLOOKUP($B1842,'P2 Origin'!$C$21:$M$176,7,0))*AL1842</f>
        <v>0</v>
      </c>
      <c r="AN1842" s="166">
        <f t="shared" si="799"/>
        <v>0</v>
      </c>
      <c r="AO1842" s="165">
        <f>(VLOOKUP($B1842,'P2 Origin'!$C$21:$M$176,8,0))*AN1842</f>
        <v>0</v>
      </c>
      <c r="AP1842" s="166">
        <f t="shared" si="800"/>
        <v>0</v>
      </c>
      <c r="AQ1842" s="165">
        <f>(VLOOKUP($B1842,'P2 Origin'!$C$21:$M$176,9,0))*AP1842</f>
        <v>0</v>
      </c>
      <c r="AR1842" s="155">
        <f t="shared" si="815"/>
        <v>1</v>
      </c>
      <c r="AS1842" s="164">
        <f>(VLOOKUP(B1842,'P2 Origin'!$C$21:$M$176,10,0))*K1842</f>
        <v>0</v>
      </c>
      <c r="AT1842" s="164">
        <f>(VLOOKUP(B1842,'P2 Origin'!$C$21:$M$176,11,0))*J1842</f>
        <v>0</v>
      </c>
      <c r="AU1842" s="167">
        <v>24</v>
      </c>
      <c r="AV1842" s="168">
        <v>24</v>
      </c>
      <c r="AW1842" s="169">
        <v>0</v>
      </c>
      <c r="AX1842" s="170">
        <f>IF(AU1842&gt;=0.1,'P3 Bureaumarge zee- en luchtvr.'!$D$12,0)</f>
        <v>0</v>
      </c>
      <c r="AY1842" s="163">
        <f t="shared" si="801"/>
        <v>0</v>
      </c>
      <c r="AZ1842" s="157" t="str">
        <f>VLOOKUP(D1842,'P4 Destination'!$C$21:$O$176,13,0)</f>
        <v>EUR</v>
      </c>
      <c r="BA1842" s="164">
        <f t="shared" si="802"/>
        <v>0</v>
      </c>
      <c r="BB1842" s="171">
        <f>IF(AU1842&gt;0.1,(VLOOKUP(D1842,'P4 Destination'!$C$21:$M$176,3,0))*I1842,0)</f>
        <v>0</v>
      </c>
      <c r="BC1842" s="172">
        <f t="shared" si="803"/>
        <v>0</v>
      </c>
      <c r="BD1842" s="171">
        <f>(VLOOKUP($D1842,'P4 Destination'!$C$21:$M$176,4,0))*BC1842</f>
        <v>0</v>
      </c>
      <c r="BE1842" s="172">
        <f t="shared" si="804"/>
        <v>0</v>
      </c>
      <c r="BF1842" s="171">
        <f>(VLOOKUP($D1842,'P4 Destination'!$C$21:$M$176,5,0))*BE1842</f>
        <v>0</v>
      </c>
      <c r="BG1842" s="172">
        <f t="shared" si="805"/>
        <v>24</v>
      </c>
      <c r="BH1842" s="171">
        <f>(VLOOKUP($D1842,'P4 Destination'!$C$21:$M$176,6,0))*BG1842</f>
        <v>0</v>
      </c>
      <c r="BI1842" s="172">
        <f t="shared" si="806"/>
        <v>0</v>
      </c>
      <c r="BJ1842" s="171">
        <f>(VLOOKUP($D1842,'P4 Destination'!$C$21:$M$176,7,0))*BI1842</f>
        <v>0</v>
      </c>
      <c r="BK1842" s="172">
        <f t="shared" si="807"/>
        <v>0</v>
      </c>
      <c r="BL1842" s="171">
        <f>(VLOOKUP($D1842,'P4 Destination'!$C$21:$M$176,8,0))*BK1842</f>
        <v>0</v>
      </c>
      <c r="BM1842" s="172">
        <f t="shared" si="808"/>
        <v>0</v>
      </c>
      <c r="BN1842" s="171">
        <f>(VLOOKUP($D1842,'P4 Destination'!$C$21:$M$176,9,0))*BM1842</f>
        <v>0</v>
      </c>
      <c r="BO1842" s="154">
        <f t="shared" si="816"/>
        <v>1</v>
      </c>
      <c r="BP1842" s="171">
        <f>(VLOOKUP(D1842,'P4 Destination'!$C$21:$M$176,10,0))*K1842</f>
        <v>0</v>
      </c>
      <c r="BQ1842" s="171">
        <f>(VLOOKUP(D1842,'P4 Destination'!$C$21:$M$176,11,0))*J1842</f>
        <v>0</v>
      </c>
      <c r="BR1842" s="173">
        <f t="shared" si="809"/>
        <v>0</v>
      </c>
      <c r="BS1842" s="173">
        <f>(AV1842*2500)*'P6 Verzekering'!$E$11</f>
        <v>0</v>
      </c>
      <c r="BT1842" s="173">
        <f>(AW1842*2500)*'P6 Verzekering'!$E$12</f>
        <v>0</v>
      </c>
      <c r="BU1842" s="173">
        <f>(L1842*2500)*'P6 Verzekering'!$E$13</f>
        <v>0</v>
      </c>
      <c r="BV1842" s="173">
        <f t="shared" si="810"/>
        <v>0</v>
      </c>
      <c r="BW1842"/>
      <c r="BX1842"/>
    </row>
    <row r="1843" spans="1:76">
      <c r="A1843" s="152" t="s">
        <v>3201</v>
      </c>
      <c r="B1843" s="152" t="s">
        <v>320</v>
      </c>
      <c r="C1843" s="152" t="s">
        <v>319</v>
      </c>
      <c r="D1843" s="152" t="s">
        <v>219</v>
      </c>
      <c r="E1843" s="152" t="s">
        <v>219</v>
      </c>
      <c r="F1843" s="153">
        <f t="shared" si="814"/>
        <v>5</v>
      </c>
      <c r="G1843" s="154">
        <v>1</v>
      </c>
      <c r="H1843" s="154">
        <f>IFERROR(VLOOKUP(B1843,'P2 Origin'!$C$21:$Q$176,15,FALSE),0)</f>
        <v>0</v>
      </c>
      <c r="I1843" s="154">
        <f>IFERROR(VLOOKUP(D1843,'P4 Destination'!$C$21:$Q$176,15,FALSE),0)</f>
        <v>0</v>
      </c>
      <c r="J1843" s="155"/>
      <c r="K1843" s="155">
        <v>1</v>
      </c>
      <c r="L1843" s="156">
        <v>0</v>
      </c>
      <c r="M1843" s="155">
        <v>0</v>
      </c>
      <c r="N1843" s="155">
        <v>0</v>
      </c>
      <c r="O1843" s="157">
        <f t="shared" si="787"/>
        <v>0</v>
      </c>
      <c r="P1843" s="158">
        <f t="shared" si="788"/>
        <v>0</v>
      </c>
      <c r="Q1843" s="159">
        <f>IFERROR(VLOOKUP(N1843,'P1 Intra-Europees'!$A$15:$H$25,3,0),0)*P1843</f>
        <v>0</v>
      </c>
      <c r="R1843" s="160">
        <f t="shared" si="789"/>
        <v>0</v>
      </c>
      <c r="S1843" s="159">
        <f>IFERROR(VLOOKUP(N1843,'P1 Intra-Europees'!$A$15:$H$25,4,0),0)*R1843</f>
        <v>0</v>
      </c>
      <c r="T1843" s="160">
        <f t="shared" si="790"/>
        <v>0</v>
      </c>
      <c r="U1843" s="159">
        <f>IFERROR(VLOOKUP(N1843,'P1 Intra-Europees'!$A$15:$H$25,5,0),0)*T1843</f>
        <v>0</v>
      </c>
      <c r="V1843" s="160">
        <f t="shared" si="791"/>
        <v>0</v>
      </c>
      <c r="W1843" s="159">
        <f>IFERROR(VLOOKUP(N1843,'P1 Intra-Europees'!$A$15:$H$25,6,0),0)*V1843</f>
        <v>0</v>
      </c>
      <c r="X1843" s="160">
        <f t="shared" si="792"/>
        <v>0</v>
      </c>
      <c r="Y1843" s="159">
        <f>IFERROR(VLOOKUP(N1843,'P1 Intra-Europees'!$A$15:$H$25,7,0),0)*X1843</f>
        <v>0</v>
      </c>
      <c r="Z1843" s="161">
        <f t="shared" si="793"/>
        <v>0</v>
      </c>
      <c r="AA1843" s="162">
        <f>IFERROR(VLOOKUP(N1843,'P1 Intra-Europees'!$A$15:$H$25,8,0),0)*Z1843</f>
        <v>0</v>
      </c>
      <c r="AB1843" s="163">
        <f t="shared" si="794"/>
        <v>0</v>
      </c>
      <c r="AC1843" s="157" t="str">
        <f>VLOOKUP(B1843,'P2 Origin'!$C$21:$O$176,13,0)</f>
        <v>USD</v>
      </c>
      <c r="AD1843" s="164">
        <f t="shared" si="795"/>
        <v>0</v>
      </c>
      <c r="AE1843" s="165">
        <f>IF(AU1843&gt;0.1,VLOOKUP(B1843,'P2 Origin'!$C$21:$M$176,3,0)*H1843,0)</f>
        <v>0</v>
      </c>
      <c r="AF1843" s="166">
        <f t="shared" si="796"/>
        <v>5</v>
      </c>
      <c r="AG1843" s="165">
        <f>(VLOOKUP(B1843,'P2 Origin'!$C$21:$M$176,4,0))*AF1843</f>
        <v>0</v>
      </c>
      <c r="AH1843" s="166">
        <f t="shared" si="797"/>
        <v>0</v>
      </c>
      <c r="AI1843" s="165">
        <f>(VLOOKUP(B1843,'P2 Origin'!$C$21:$M$176,5,0))*AH1843</f>
        <v>0</v>
      </c>
      <c r="AJ1843" s="166">
        <f t="shared" si="811"/>
        <v>0</v>
      </c>
      <c r="AK1843" s="165">
        <f>(VLOOKUP(B1843,'P2 Origin'!$C$21:$M$176,6,0))*AJ1843</f>
        <v>0</v>
      </c>
      <c r="AL1843" s="166">
        <f t="shared" si="798"/>
        <v>0</v>
      </c>
      <c r="AM1843" s="165">
        <f>(VLOOKUP($B1843,'P2 Origin'!$C$21:$M$176,7,0))*AL1843</f>
        <v>0</v>
      </c>
      <c r="AN1843" s="166">
        <f t="shared" si="799"/>
        <v>0</v>
      </c>
      <c r="AO1843" s="165">
        <f>(VLOOKUP($B1843,'P2 Origin'!$C$21:$M$176,8,0))*AN1843</f>
        <v>0</v>
      </c>
      <c r="AP1843" s="166">
        <f t="shared" si="800"/>
        <v>0</v>
      </c>
      <c r="AQ1843" s="165">
        <f>(VLOOKUP($B1843,'P2 Origin'!$C$21:$M$176,9,0))*AP1843</f>
        <v>0</v>
      </c>
      <c r="AR1843" s="155">
        <f t="shared" si="815"/>
        <v>1</v>
      </c>
      <c r="AS1843" s="164">
        <f>(VLOOKUP(B1843,'P2 Origin'!$C$21:$M$176,10,0))*K1843</f>
        <v>0</v>
      </c>
      <c r="AT1843" s="164">
        <f>(VLOOKUP(B1843,'P2 Origin'!$C$21:$M$176,11,0))*J1843</f>
        <v>0</v>
      </c>
      <c r="AU1843" s="167">
        <v>5</v>
      </c>
      <c r="AV1843" s="168">
        <v>5</v>
      </c>
      <c r="AW1843" s="169">
        <v>0</v>
      </c>
      <c r="AX1843" s="170">
        <f>IF(AU1843&gt;=0.1,'P3 Bureaumarge zee- en luchtvr.'!$D$12,0)</f>
        <v>0</v>
      </c>
      <c r="AY1843" s="163">
        <f t="shared" si="801"/>
        <v>0</v>
      </c>
      <c r="AZ1843" s="157" t="str">
        <f>VLOOKUP(D1843,'P4 Destination'!$C$21:$O$176,13,0)</f>
        <v>EUR</v>
      </c>
      <c r="BA1843" s="164">
        <f t="shared" si="802"/>
        <v>0</v>
      </c>
      <c r="BB1843" s="171">
        <f>IF(AU1843&gt;0.1,(VLOOKUP(D1843,'P4 Destination'!$C$21:$M$176,3,0))*I1843,0)</f>
        <v>0</v>
      </c>
      <c r="BC1843" s="172">
        <f t="shared" si="803"/>
        <v>5</v>
      </c>
      <c r="BD1843" s="171">
        <f>(VLOOKUP($D1843,'P4 Destination'!$C$21:$M$176,4,0))*BC1843</f>
        <v>0</v>
      </c>
      <c r="BE1843" s="172">
        <f t="shared" si="804"/>
        <v>0</v>
      </c>
      <c r="BF1843" s="171">
        <f>(VLOOKUP($D1843,'P4 Destination'!$C$21:$M$176,5,0))*BE1843</f>
        <v>0</v>
      </c>
      <c r="BG1843" s="172">
        <f t="shared" si="805"/>
        <v>0</v>
      </c>
      <c r="BH1843" s="171">
        <f>(VLOOKUP($D1843,'P4 Destination'!$C$21:$M$176,6,0))*BG1843</f>
        <v>0</v>
      </c>
      <c r="BI1843" s="172">
        <f t="shared" si="806"/>
        <v>0</v>
      </c>
      <c r="BJ1843" s="171">
        <f>(VLOOKUP($D1843,'P4 Destination'!$C$21:$M$176,7,0))*BI1843</f>
        <v>0</v>
      </c>
      <c r="BK1843" s="172">
        <f t="shared" si="807"/>
        <v>0</v>
      </c>
      <c r="BL1843" s="171">
        <f>(VLOOKUP($D1843,'P4 Destination'!$C$21:$M$176,8,0))*BK1843</f>
        <v>0</v>
      </c>
      <c r="BM1843" s="172">
        <f t="shared" si="808"/>
        <v>0</v>
      </c>
      <c r="BN1843" s="171">
        <f>(VLOOKUP($D1843,'P4 Destination'!$C$21:$M$176,9,0))*BM1843</f>
        <v>0</v>
      </c>
      <c r="BO1843" s="154">
        <f t="shared" si="816"/>
        <v>1</v>
      </c>
      <c r="BP1843" s="171">
        <f>(VLOOKUP(D1843,'P4 Destination'!$C$21:$M$176,10,0))*K1843</f>
        <v>0</v>
      </c>
      <c r="BQ1843" s="171">
        <f>(VLOOKUP(D1843,'P4 Destination'!$C$21:$M$176,11,0))*J1843</f>
        <v>0</v>
      </c>
      <c r="BR1843" s="173">
        <f t="shared" si="809"/>
        <v>0</v>
      </c>
      <c r="BS1843" s="173">
        <f>(AV1843*2500)*'P6 Verzekering'!$E$11</f>
        <v>0</v>
      </c>
      <c r="BT1843" s="173">
        <f>(AW1843*2500)*'P6 Verzekering'!$E$12</f>
        <v>0</v>
      </c>
      <c r="BU1843" s="173">
        <f>(L1843*2500)*'P6 Verzekering'!$E$13</f>
        <v>0</v>
      </c>
      <c r="BV1843" s="173">
        <f t="shared" si="810"/>
        <v>0</v>
      </c>
      <c r="BW1843"/>
      <c r="BX1843"/>
    </row>
    <row r="1844" spans="1:76">
      <c r="A1844" s="152" t="s">
        <v>3202</v>
      </c>
      <c r="B1844" s="152" t="s">
        <v>320</v>
      </c>
      <c r="C1844" s="152" t="s">
        <v>319</v>
      </c>
      <c r="D1844" s="152" t="s">
        <v>460</v>
      </c>
      <c r="E1844" s="152" t="s">
        <v>453</v>
      </c>
      <c r="F1844" s="153">
        <f t="shared" si="814"/>
        <v>1.19</v>
      </c>
      <c r="G1844" s="154">
        <v>0</v>
      </c>
      <c r="H1844" s="154">
        <f>IFERROR(VLOOKUP(B1844,'P2 Origin'!$C$21:$Q$176,15,FALSE),0)</f>
        <v>0</v>
      </c>
      <c r="I1844" s="154">
        <f>IFERROR(VLOOKUP(D1844,'P4 Destination'!$C$21:$Q$176,15,FALSE),0)</f>
        <v>0</v>
      </c>
      <c r="J1844" s="155"/>
      <c r="K1844" s="155"/>
      <c r="L1844" s="156">
        <v>0</v>
      </c>
      <c r="M1844" s="155">
        <v>0</v>
      </c>
      <c r="N1844" s="155">
        <v>0</v>
      </c>
      <c r="O1844" s="157">
        <f t="shared" si="787"/>
        <v>0</v>
      </c>
      <c r="P1844" s="158">
        <f t="shared" si="788"/>
        <v>0</v>
      </c>
      <c r="Q1844" s="159">
        <f>IFERROR(VLOOKUP(N1844,'P1 Intra-Europees'!$A$15:$H$25,3,0),0)*P1844</f>
        <v>0</v>
      </c>
      <c r="R1844" s="160">
        <f t="shared" si="789"/>
        <v>0</v>
      </c>
      <c r="S1844" s="159">
        <f>IFERROR(VLOOKUP(N1844,'P1 Intra-Europees'!$A$15:$H$25,4,0),0)*R1844</f>
        <v>0</v>
      </c>
      <c r="T1844" s="160">
        <f t="shared" si="790"/>
        <v>0</v>
      </c>
      <c r="U1844" s="159">
        <f>IFERROR(VLOOKUP(N1844,'P1 Intra-Europees'!$A$15:$H$25,5,0),0)*T1844</f>
        <v>0</v>
      </c>
      <c r="V1844" s="160">
        <f t="shared" si="791"/>
        <v>0</v>
      </c>
      <c r="W1844" s="159">
        <f>IFERROR(VLOOKUP(N1844,'P1 Intra-Europees'!$A$15:$H$25,6,0),0)*V1844</f>
        <v>0</v>
      </c>
      <c r="X1844" s="160">
        <f t="shared" si="792"/>
        <v>0</v>
      </c>
      <c r="Y1844" s="159">
        <f>IFERROR(VLOOKUP(N1844,'P1 Intra-Europees'!$A$15:$H$25,7,0),0)*X1844</f>
        <v>0</v>
      </c>
      <c r="Z1844" s="161">
        <f t="shared" si="793"/>
        <v>0</v>
      </c>
      <c r="AA1844" s="162">
        <f>IFERROR(VLOOKUP(N1844,'P1 Intra-Europees'!$A$15:$H$25,8,0),0)*Z1844</f>
        <v>0</v>
      </c>
      <c r="AB1844" s="163">
        <f t="shared" si="794"/>
        <v>0</v>
      </c>
      <c r="AC1844" s="157" t="str">
        <f>VLOOKUP(B1844,'P2 Origin'!$C$21:$O$176,13,0)</f>
        <v>USD</v>
      </c>
      <c r="AD1844" s="164">
        <f t="shared" si="795"/>
        <v>0</v>
      </c>
      <c r="AE1844" s="165">
        <f>IF(AU1844&gt;0.1,VLOOKUP(B1844,'P2 Origin'!$C$21:$M$176,3,0)*H1844,0)</f>
        <v>0</v>
      </c>
      <c r="AF1844" s="166">
        <f t="shared" si="796"/>
        <v>1.19</v>
      </c>
      <c r="AG1844" s="165">
        <f>(VLOOKUP(B1844,'P2 Origin'!$C$21:$M$176,4,0))*AF1844</f>
        <v>0</v>
      </c>
      <c r="AH1844" s="166">
        <f t="shared" si="797"/>
        <v>0</v>
      </c>
      <c r="AI1844" s="165">
        <f>(VLOOKUP(B1844,'P2 Origin'!$C$21:$M$176,5,0))*AH1844</f>
        <v>0</v>
      </c>
      <c r="AJ1844" s="166">
        <f t="shared" si="811"/>
        <v>0</v>
      </c>
      <c r="AK1844" s="165">
        <f>(VLOOKUP(B1844,'P2 Origin'!$C$21:$M$176,6,0))*AJ1844</f>
        <v>0</v>
      </c>
      <c r="AL1844" s="166">
        <f t="shared" si="798"/>
        <v>0</v>
      </c>
      <c r="AM1844" s="165">
        <f>(VLOOKUP($B1844,'P2 Origin'!$C$21:$M$176,7,0))*AL1844</f>
        <v>0</v>
      </c>
      <c r="AN1844" s="166">
        <f t="shared" si="799"/>
        <v>0</v>
      </c>
      <c r="AO1844" s="165">
        <f>(VLOOKUP($B1844,'P2 Origin'!$C$21:$M$176,8,0))*AN1844</f>
        <v>0</v>
      </c>
      <c r="AP1844" s="166">
        <f t="shared" si="800"/>
        <v>0</v>
      </c>
      <c r="AQ1844" s="165">
        <f>(VLOOKUP($B1844,'P2 Origin'!$C$21:$M$176,9,0))*AP1844</f>
        <v>0</v>
      </c>
      <c r="AR1844" s="155">
        <f t="shared" si="815"/>
        <v>0</v>
      </c>
      <c r="AS1844" s="164">
        <f>(VLOOKUP(B1844,'P2 Origin'!$C$21:$M$176,10,0))*K1844</f>
        <v>0</v>
      </c>
      <c r="AT1844" s="164">
        <f>(VLOOKUP(B1844,'P2 Origin'!$C$21:$M$176,11,0))*J1844</f>
        <v>0</v>
      </c>
      <c r="AU1844" s="167">
        <v>1.19</v>
      </c>
      <c r="AV1844" s="168">
        <v>0</v>
      </c>
      <c r="AW1844" s="169">
        <v>1.19</v>
      </c>
      <c r="AX1844" s="170">
        <f>IF(AU1844&gt;=0.1,'P3 Bureaumarge zee- en luchtvr.'!$D$12,0)</f>
        <v>0</v>
      </c>
      <c r="AY1844" s="163">
        <f t="shared" si="801"/>
        <v>0</v>
      </c>
      <c r="AZ1844" s="157" t="str">
        <f>VLOOKUP(D1844,'P4 Destination'!$C$21:$O$176,13,0)</f>
        <v>USD</v>
      </c>
      <c r="BA1844" s="164">
        <f t="shared" si="802"/>
        <v>0</v>
      </c>
      <c r="BB1844" s="171">
        <f>IF(AU1844&gt;0.1,(VLOOKUP(D1844,'P4 Destination'!$C$21:$M$176,3,0))*I1844,0)</f>
        <v>0</v>
      </c>
      <c r="BC1844" s="172">
        <f t="shared" si="803"/>
        <v>1.19</v>
      </c>
      <c r="BD1844" s="171">
        <f>(VLOOKUP($D1844,'P4 Destination'!$C$21:$M$176,4,0))*BC1844</f>
        <v>0</v>
      </c>
      <c r="BE1844" s="172">
        <f t="shared" si="804"/>
        <v>0</v>
      </c>
      <c r="BF1844" s="171">
        <f>(VLOOKUP($D1844,'P4 Destination'!$C$21:$M$176,5,0))*BE1844</f>
        <v>0</v>
      </c>
      <c r="BG1844" s="172">
        <f t="shared" si="805"/>
        <v>0</v>
      </c>
      <c r="BH1844" s="171">
        <f>(VLOOKUP($D1844,'P4 Destination'!$C$21:$M$176,6,0))*BG1844</f>
        <v>0</v>
      </c>
      <c r="BI1844" s="172">
        <f t="shared" si="806"/>
        <v>0</v>
      </c>
      <c r="BJ1844" s="171">
        <f>(VLOOKUP($D1844,'P4 Destination'!$C$21:$M$176,7,0))*BI1844</f>
        <v>0</v>
      </c>
      <c r="BK1844" s="172">
        <f t="shared" si="807"/>
        <v>0</v>
      </c>
      <c r="BL1844" s="171">
        <f>(VLOOKUP($D1844,'P4 Destination'!$C$21:$M$176,8,0))*BK1844</f>
        <v>0</v>
      </c>
      <c r="BM1844" s="172">
        <f t="shared" si="808"/>
        <v>0</v>
      </c>
      <c r="BN1844" s="171">
        <f>(VLOOKUP($D1844,'P4 Destination'!$C$21:$M$176,9,0))*BM1844</f>
        <v>0</v>
      </c>
      <c r="BO1844" s="154">
        <f t="shared" si="816"/>
        <v>0</v>
      </c>
      <c r="BP1844" s="171">
        <f>(VLOOKUP(D1844,'P4 Destination'!$C$21:$M$176,10,0))*K1844</f>
        <v>0</v>
      </c>
      <c r="BQ1844" s="171">
        <f>(VLOOKUP(D1844,'P4 Destination'!$C$21:$M$176,11,0))*J1844</f>
        <v>0</v>
      </c>
      <c r="BR1844" s="173">
        <f t="shared" si="809"/>
        <v>0</v>
      </c>
      <c r="BS1844" s="173">
        <f>(AV1844*2500)*'P6 Verzekering'!$E$11</f>
        <v>0</v>
      </c>
      <c r="BT1844" s="173">
        <f>(AW1844*2500)*'P6 Verzekering'!$E$12</f>
        <v>0</v>
      </c>
      <c r="BU1844" s="173">
        <f>(L1844*2500)*'P6 Verzekering'!$E$13</f>
        <v>0</v>
      </c>
      <c r="BV1844" s="173">
        <f t="shared" si="810"/>
        <v>0</v>
      </c>
      <c r="BW1844"/>
      <c r="BX1844"/>
    </row>
    <row r="1845" spans="1:76">
      <c r="A1845" s="152" t="s">
        <v>3203</v>
      </c>
      <c r="B1845" s="152" t="s">
        <v>320</v>
      </c>
      <c r="C1845" s="152" t="s">
        <v>319</v>
      </c>
      <c r="D1845" s="152" t="s">
        <v>414</v>
      </c>
      <c r="E1845" s="152" t="s">
        <v>413</v>
      </c>
      <c r="F1845" s="153">
        <f t="shared" si="814"/>
        <v>1</v>
      </c>
      <c r="G1845" s="154">
        <v>0</v>
      </c>
      <c r="H1845" s="154">
        <f>IFERROR(VLOOKUP(B1845,'P2 Origin'!$C$21:$Q$176,15,FALSE),0)</f>
        <v>0</v>
      </c>
      <c r="I1845" s="154">
        <f>IFERROR(VLOOKUP(D1845,'P4 Destination'!$C$21:$Q$176,15,FALSE),0)</f>
        <v>0</v>
      </c>
      <c r="J1845" s="155"/>
      <c r="K1845" s="155"/>
      <c r="L1845" s="156">
        <v>0</v>
      </c>
      <c r="M1845" s="155">
        <v>0</v>
      </c>
      <c r="N1845" s="155">
        <v>0</v>
      </c>
      <c r="O1845" s="157">
        <f t="shared" si="787"/>
        <v>0</v>
      </c>
      <c r="P1845" s="158">
        <f t="shared" si="788"/>
        <v>0</v>
      </c>
      <c r="Q1845" s="159">
        <f>IFERROR(VLOOKUP(N1845,'P1 Intra-Europees'!$A$15:$H$25,3,0),0)*P1845</f>
        <v>0</v>
      </c>
      <c r="R1845" s="160">
        <f t="shared" si="789"/>
        <v>0</v>
      </c>
      <c r="S1845" s="159">
        <f>IFERROR(VLOOKUP(N1845,'P1 Intra-Europees'!$A$15:$H$25,4,0),0)*R1845</f>
        <v>0</v>
      </c>
      <c r="T1845" s="160">
        <f t="shared" si="790"/>
        <v>0</v>
      </c>
      <c r="U1845" s="159">
        <f>IFERROR(VLOOKUP(N1845,'P1 Intra-Europees'!$A$15:$H$25,5,0),0)*T1845</f>
        <v>0</v>
      </c>
      <c r="V1845" s="160">
        <f t="shared" si="791"/>
        <v>0</v>
      </c>
      <c r="W1845" s="159">
        <f>IFERROR(VLOOKUP(N1845,'P1 Intra-Europees'!$A$15:$H$25,6,0),0)*V1845</f>
        <v>0</v>
      </c>
      <c r="X1845" s="160">
        <f t="shared" si="792"/>
        <v>0</v>
      </c>
      <c r="Y1845" s="159">
        <f>IFERROR(VLOOKUP(N1845,'P1 Intra-Europees'!$A$15:$H$25,7,0),0)*X1845</f>
        <v>0</v>
      </c>
      <c r="Z1845" s="161">
        <f t="shared" si="793"/>
        <v>0</v>
      </c>
      <c r="AA1845" s="162">
        <f>IFERROR(VLOOKUP(N1845,'P1 Intra-Europees'!$A$15:$H$25,8,0),0)*Z1845</f>
        <v>0</v>
      </c>
      <c r="AB1845" s="163">
        <f t="shared" si="794"/>
        <v>0</v>
      </c>
      <c r="AC1845" s="157" t="str">
        <f>VLOOKUP(B1845,'P2 Origin'!$C$21:$O$176,13,0)</f>
        <v>USD</v>
      </c>
      <c r="AD1845" s="164">
        <f t="shared" si="795"/>
        <v>0</v>
      </c>
      <c r="AE1845" s="165">
        <f>IF(AU1845&gt;0.1,VLOOKUP(B1845,'P2 Origin'!$C$21:$M$176,3,0)*H1845,0)</f>
        <v>0</v>
      </c>
      <c r="AF1845" s="166">
        <f t="shared" si="796"/>
        <v>1</v>
      </c>
      <c r="AG1845" s="165">
        <f>(VLOOKUP(B1845,'P2 Origin'!$C$21:$M$176,4,0))*AF1845</f>
        <v>0</v>
      </c>
      <c r="AH1845" s="166">
        <f t="shared" si="797"/>
        <v>0</v>
      </c>
      <c r="AI1845" s="165">
        <f>(VLOOKUP(B1845,'P2 Origin'!$C$21:$M$176,5,0))*AH1845</f>
        <v>0</v>
      </c>
      <c r="AJ1845" s="166">
        <f t="shared" si="811"/>
        <v>0</v>
      </c>
      <c r="AK1845" s="165">
        <f>(VLOOKUP(B1845,'P2 Origin'!$C$21:$M$176,6,0))*AJ1845</f>
        <v>0</v>
      </c>
      <c r="AL1845" s="166">
        <f t="shared" si="798"/>
        <v>0</v>
      </c>
      <c r="AM1845" s="165">
        <f>(VLOOKUP($B1845,'P2 Origin'!$C$21:$M$176,7,0))*AL1845</f>
        <v>0</v>
      </c>
      <c r="AN1845" s="166">
        <f t="shared" si="799"/>
        <v>0</v>
      </c>
      <c r="AO1845" s="165">
        <f>(VLOOKUP($B1845,'P2 Origin'!$C$21:$M$176,8,0))*AN1845</f>
        <v>0</v>
      </c>
      <c r="AP1845" s="166">
        <f t="shared" si="800"/>
        <v>0</v>
      </c>
      <c r="AQ1845" s="165">
        <f>(VLOOKUP($B1845,'P2 Origin'!$C$21:$M$176,9,0))*AP1845</f>
        <v>0</v>
      </c>
      <c r="AR1845" s="155">
        <f t="shared" si="815"/>
        <v>0</v>
      </c>
      <c r="AS1845" s="164">
        <f>(VLOOKUP(B1845,'P2 Origin'!$C$21:$M$176,10,0))*K1845</f>
        <v>0</v>
      </c>
      <c r="AT1845" s="164">
        <f>(VLOOKUP(B1845,'P2 Origin'!$C$21:$M$176,11,0))*J1845</f>
        <v>0</v>
      </c>
      <c r="AU1845" s="167">
        <v>1</v>
      </c>
      <c r="AV1845" s="168">
        <v>0</v>
      </c>
      <c r="AW1845" s="169">
        <v>1</v>
      </c>
      <c r="AX1845" s="170">
        <f>IF(AU1845&gt;=0.1,'P3 Bureaumarge zee- en luchtvr.'!$D$12,0)</f>
        <v>0</v>
      </c>
      <c r="AY1845" s="163">
        <f t="shared" si="801"/>
        <v>0</v>
      </c>
      <c r="AZ1845" s="157" t="str">
        <f>VLOOKUP(D1845,'P4 Destination'!$C$21:$O$176,13,0)</f>
        <v>USD</v>
      </c>
      <c r="BA1845" s="164">
        <f t="shared" si="802"/>
        <v>0</v>
      </c>
      <c r="BB1845" s="171">
        <f>IF(AU1845&gt;0.1,(VLOOKUP(D1845,'P4 Destination'!$C$21:$M$176,3,0))*I1845,0)</f>
        <v>0</v>
      </c>
      <c r="BC1845" s="172">
        <f t="shared" si="803"/>
        <v>1</v>
      </c>
      <c r="BD1845" s="171">
        <f>(VLOOKUP($D1845,'P4 Destination'!$C$21:$M$176,4,0))*BC1845</f>
        <v>0</v>
      </c>
      <c r="BE1845" s="172">
        <f t="shared" si="804"/>
        <v>0</v>
      </c>
      <c r="BF1845" s="171">
        <f>(VLOOKUP($D1845,'P4 Destination'!$C$21:$M$176,5,0))*BE1845</f>
        <v>0</v>
      </c>
      <c r="BG1845" s="172">
        <f t="shared" si="805"/>
        <v>0</v>
      </c>
      <c r="BH1845" s="171">
        <f>(VLOOKUP($D1845,'P4 Destination'!$C$21:$M$176,6,0))*BG1845</f>
        <v>0</v>
      </c>
      <c r="BI1845" s="172">
        <f t="shared" si="806"/>
        <v>0</v>
      </c>
      <c r="BJ1845" s="171">
        <f>(VLOOKUP($D1845,'P4 Destination'!$C$21:$M$176,7,0))*BI1845</f>
        <v>0</v>
      </c>
      <c r="BK1845" s="172">
        <f t="shared" si="807"/>
        <v>0</v>
      </c>
      <c r="BL1845" s="171">
        <f>(VLOOKUP($D1845,'P4 Destination'!$C$21:$M$176,8,0))*BK1845</f>
        <v>0</v>
      </c>
      <c r="BM1845" s="172">
        <f t="shared" si="808"/>
        <v>0</v>
      </c>
      <c r="BN1845" s="171">
        <f>(VLOOKUP($D1845,'P4 Destination'!$C$21:$M$176,9,0))*BM1845</f>
        <v>0</v>
      </c>
      <c r="BO1845" s="154">
        <f t="shared" si="816"/>
        <v>0</v>
      </c>
      <c r="BP1845" s="171">
        <f>(VLOOKUP(D1845,'P4 Destination'!$C$21:$M$176,10,0))*K1845</f>
        <v>0</v>
      </c>
      <c r="BQ1845" s="171">
        <f>(VLOOKUP(D1845,'P4 Destination'!$C$21:$M$176,11,0))*J1845</f>
        <v>0</v>
      </c>
      <c r="BR1845" s="173">
        <f t="shared" si="809"/>
        <v>0</v>
      </c>
      <c r="BS1845" s="173">
        <f>(AV1845*2500)*'P6 Verzekering'!$E$11</f>
        <v>0</v>
      </c>
      <c r="BT1845" s="173">
        <f>(AW1845*2500)*'P6 Verzekering'!$E$12</f>
        <v>0</v>
      </c>
      <c r="BU1845" s="173">
        <f>(L1845*2500)*'P6 Verzekering'!$E$13</f>
        <v>0</v>
      </c>
      <c r="BV1845" s="173">
        <f t="shared" si="810"/>
        <v>0</v>
      </c>
      <c r="BW1845"/>
      <c r="BX1845"/>
    </row>
    <row r="1846" spans="1:76">
      <c r="A1846" s="152" t="s">
        <v>3205</v>
      </c>
      <c r="B1846" s="152" t="s">
        <v>320</v>
      </c>
      <c r="C1846" s="152" t="s">
        <v>319</v>
      </c>
      <c r="D1846" s="152" t="s">
        <v>416</v>
      </c>
      <c r="E1846" s="152" t="s">
        <v>415</v>
      </c>
      <c r="F1846" s="153">
        <f t="shared" si="814"/>
        <v>20</v>
      </c>
      <c r="G1846" s="154">
        <v>1</v>
      </c>
      <c r="H1846" s="154">
        <f>IFERROR(VLOOKUP(B1846,'P2 Origin'!$C$21:$Q$176,15,FALSE),0)</f>
        <v>0</v>
      </c>
      <c r="I1846" s="154">
        <f>IFERROR(VLOOKUP(D1846,'P4 Destination'!$C$21:$Q$176,15,FALSE),0)</f>
        <v>0</v>
      </c>
      <c r="J1846" s="155"/>
      <c r="K1846" s="155">
        <v>1</v>
      </c>
      <c r="L1846" s="156">
        <v>0</v>
      </c>
      <c r="M1846" s="155">
        <v>0</v>
      </c>
      <c r="N1846" s="155">
        <v>0</v>
      </c>
      <c r="O1846" s="157">
        <f t="shared" si="787"/>
        <v>0</v>
      </c>
      <c r="P1846" s="158">
        <f t="shared" si="788"/>
        <v>0</v>
      </c>
      <c r="Q1846" s="159">
        <f>IFERROR(VLOOKUP(N1846,'P1 Intra-Europees'!$A$15:$H$25,3,0),0)*P1846</f>
        <v>0</v>
      </c>
      <c r="R1846" s="160">
        <f t="shared" si="789"/>
        <v>0</v>
      </c>
      <c r="S1846" s="159">
        <f>IFERROR(VLOOKUP(N1846,'P1 Intra-Europees'!$A$15:$H$25,4,0),0)*R1846</f>
        <v>0</v>
      </c>
      <c r="T1846" s="160">
        <f t="shared" si="790"/>
        <v>0</v>
      </c>
      <c r="U1846" s="159">
        <f>IFERROR(VLOOKUP(N1846,'P1 Intra-Europees'!$A$15:$H$25,5,0),0)*T1846</f>
        <v>0</v>
      </c>
      <c r="V1846" s="160">
        <f t="shared" si="791"/>
        <v>0</v>
      </c>
      <c r="W1846" s="159">
        <f>IFERROR(VLOOKUP(N1846,'P1 Intra-Europees'!$A$15:$H$25,6,0),0)*V1846</f>
        <v>0</v>
      </c>
      <c r="X1846" s="160">
        <f t="shared" si="792"/>
        <v>0</v>
      </c>
      <c r="Y1846" s="159">
        <f>IFERROR(VLOOKUP(N1846,'P1 Intra-Europees'!$A$15:$H$25,7,0),0)*X1846</f>
        <v>0</v>
      </c>
      <c r="Z1846" s="161">
        <f t="shared" si="793"/>
        <v>0</v>
      </c>
      <c r="AA1846" s="162">
        <f>IFERROR(VLOOKUP(N1846,'P1 Intra-Europees'!$A$15:$H$25,8,0),0)*Z1846</f>
        <v>0</v>
      </c>
      <c r="AB1846" s="163">
        <f t="shared" si="794"/>
        <v>0</v>
      </c>
      <c r="AC1846" s="157" t="str">
        <f>VLOOKUP(B1846,'P2 Origin'!$C$21:$O$176,13,0)</f>
        <v>USD</v>
      </c>
      <c r="AD1846" s="164">
        <f t="shared" si="795"/>
        <v>0</v>
      </c>
      <c r="AE1846" s="165">
        <f>IF(AU1846&gt;0.1,VLOOKUP(B1846,'P2 Origin'!$C$21:$M$176,3,0)*H1846,0)</f>
        <v>0</v>
      </c>
      <c r="AF1846" s="166">
        <f t="shared" si="796"/>
        <v>0</v>
      </c>
      <c r="AG1846" s="165">
        <f>(VLOOKUP(B1846,'P2 Origin'!$C$21:$M$176,4,0))*AF1846</f>
        <v>0</v>
      </c>
      <c r="AH1846" s="166">
        <f t="shared" si="797"/>
        <v>0</v>
      </c>
      <c r="AI1846" s="165">
        <f>(VLOOKUP(B1846,'P2 Origin'!$C$21:$M$176,5,0))*AH1846</f>
        <v>0</v>
      </c>
      <c r="AJ1846" s="166">
        <f t="shared" si="811"/>
        <v>20</v>
      </c>
      <c r="AK1846" s="165">
        <f>(VLOOKUP(B1846,'P2 Origin'!$C$21:$M$176,6,0))*AJ1846</f>
        <v>0</v>
      </c>
      <c r="AL1846" s="166">
        <f t="shared" si="798"/>
        <v>0</v>
      </c>
      <c r="AM1846" s="165">
        <f>(VLOOKUP($B1846,'P2 Origin'!$C$21:$M$176,7,0))*AL1846</f>
        <v>0</v>
      </c>
      <c r="AN1846" s="166">
        <f t="shared" si="799"/>
        <v>0</v>
      </c>
      <c r="AO1846" s="165">
        <f>(VLOOKUP($B1846,'P2 Origin'!$C$21:$M$176,8,0))*AN1846</f>
        <v>0</v>
      </c>
      <c r="AP1846" s="166">
        <f t="shared" si="800"/>
        <v>0</v>
      </c>
      <c r="AQ1846" s="165">
        <f>(VLOOKUP($B1846,'P2 Origin'!$C$21:$M$176,9,0))*AP1846</f>
        <v>0</v>
      </c>
      <c r="AR1846" s="155">
        <f t="shared" si="815"/>
        <v>1</v>
      </c>
      <c r="AS1846" s="164">
        <f>(VLOOKUP(B1846,'P2 Origin'!$C$21:$M$176,10,0))*K1846</f>
        <v>0</v>
      </c>
      <c r="AT1846" s="164">
        <f>(VLOOKUP(B1846,'P2 Origin'!$C$21:$M$176,11,0))*J1846</f>
        <v>0</v>
      </c>
      <c r="AU1846" s="167">
        <v>20</v>
      </c>
      <c r="AV1846" s="168">
        <v>20</v>
      </c>
      <c r="AW1846" s="169">
        <v>0</v>
      </c>
      <c r="AX1846" s="170">
        <f>IF(AU1846&gt;=0.1,'P3 Bureaumarge zee- en luchtvr.'!$D$12,0)</f>
        <v>0</v>
      </c>
      <c r="AY1846" s="163">
        <f t="shared" si="801"/>
        <v>0</v>
      </c>
      <c r="AZ1846" s="157" t="str">
        <f>VLOOKUP(D1846,'P4 Destination'!$C$21:$O$176,13,0)</f>
        <v>USD</v>
      </c>
      <c r="BA1846" s="164">
        <f t="shared" si="802"/>
        <v>0</v>
      </c>
      <c r="BB1846" s="171">
        <f>IF(AU1846&gt;0.1,(VLOOKUP(D1846,'P4 Destination'!$C$21:$M$176,3,0))*I1846,0)</f>
        <v>0</v>
      </c>
      <c r="BC1846" s="172">
        <f t="shared" si="803"/>
        <v>0</v>
      </c>
      <c r="BD1846" s="171">
        <f>(VLOOKUP($D1846,'P4 Destination'!$C$21:$M$176,4,0))*BC1846</f>
        <v>0</v>
      </c>
      <c r="BE1846" s="172">
        <f t="shared" si="804"/>
        <v>0</v>
      </c>
      <c r="BF1846" s="171">
        <f>(VLOOKUP($D1846,'P4 Destination'!$C$21:$M$176,5,0))*BE1846</f>
        <v>0</v>
      </c>
      <c r="BG1846" s="172">
        <f t="shared" si="805"/>
        <v>20</v>
      </c>
      <c r="BH1846" s="171">
        <f>(VLOOKUP($D1846,'P4 Destination'!$C$21:$M$176,6,0))*BG1846</f>
        <v>0</v>
      </c>
      <c r="BI1846" s="172">
        <f t="shared" si="806"/>
        <v>0</v>
      </c>
      <c r="BJ1846" s="171">
        <f>(VLOOKUP($D1846,'P4 Destination'!$C$21:$M$176,7,0))*BI1846</f>
        <v>0</v>
      </c>
      <c r="BK1846" s="172">
        <f t="shared" si="807"/>
        <v>0</v>
      </c>
      <c r="BL1846" s="171">
        <f>(VLOOKUP($D1846,'P4 Destination'!$C$21:$M$176,8,0))*BK1846</f>
        <v>0</v>
      </c>
      <c r="BM1846" s="172">
        <f t="shared" si="808"/>
        <v>0</v>
      </c>
      <c r="BN1846" s="171">
        <f>(VLOOKUP($D1846,'P4 Destination'!$C$21:$M$176,9,0))*BM1846</f>
        <v>0</v>
      </c>
      <c r="BO1846" s="154">
        <f t="shared" si="816"/>
        <v>1</v>
      </c>
      <c r="BP1846" s="171">
        <f>(VLOOKUP(D1846,'P4 Destination'!$C$21:$M$176,10,0))*K1846</f>
        <v>0</v>
      </c>
      <c r="BQ1846" s="171">
        <f>(VLOOKUP(D1846,'P4 Destination'!$C$21:$M$176,11,0))*J1846</f>
        <v>0</v>
      </c>
      <c r="BR1846" s="173">
        <f t="shared" si="809"/>
        <v>0</v>
      </c>
      <c r="BS1846" s="173">
        <f>(AV1846*2500)*'P6 Verzekering'!$E$11</f>
        <v>0</v>
      </c>
      <c r="BT1846" s="173">
        <f>(AW1846*2500)*'P6 Verzekering'!$E$12</f>
        <v>0</v>
      </c>
      <c r="BU1846" s="173">
        <f>(L1846*2500)*'P6 Verzekering'!$E$13</f>
        <v>0</v>
      </c>
      <c r="BV1846" s="173">
        <f t="shared" si="810"/>
        <v>0</v>
      </c>
      <c r="BW1846"/>
      <c r="BX1846"/>
    </row>
    <row r="1847" spans="1:76">
      <c r="A1847" s="152" t="s">
        <v>3208</v>
      </c>
      <c r="B1847" s="152" t="s">
        <v>385</v>
      </c>
      <c r="C1847" s="152" t="s">
        <v>384</v>
      </c>
      <c r="D1847" s="152" t="s">
        <v>219</v>
      </c>
      <c r="E1847" s="152" t="s">
        <v>219</v>
      </c>
      <c r="F1847" s="153">
        <f t="shared" si="814"/>
        <v>25</v>
      </c>
      <c r="G1847" s="154">
        <v>1</v>
      </c>
      <c r="H1847" s="154">
        <f>IFERROR(VLOOKUP(B1847,'P2 Origin'!$C$21:$Q$176,15,FALSE),0)</f>
        <v>1</v>
      </c>
      <c r="I1847" s="154">
        <f>IFERROR(VLOOKUP(D1847,'P4 Destination'!$C$21:$Q$176,15,FALSE),0)</f>
        <v>0</v>
      </c>
      <c r="J1847" s="155"/>
      <c r="K1847" s="155">
        <v>1</v>
      </c>
      <c r="L1847" s="156">
        <v>0</v>
      </c>
      <c r="M1847" s="155">
        <v>0</v>
      </c>
      <c r="N1847" s="155">
        <v>0</v>
      </c>
      <c r="O1847" s="157">
        <f t="shared" si="787"/>
        <v>0</v>
      </c>
      <c r="P1847" s="158">
        <f t="shared" si="788"/>
        <v>0</v>
      </c>
      <c r="Q1847" s="159">
        <f>IFERROR(VLOOKUP(N1847,'P1 Intra-Europees'!$A$15:$H$25,3,0),0)*P1847</f>
        <v>0</v>
      </c>
      <c r="R1847" s="160">
        <f t="shared" si="789"/>
        <v>0</v>
      </c>
      <c r="S1847" s="159">
        <f>IFERROR(VLOOKUP(N1847,'P1 Intra-Europees'!$A$15:$H$25,4,0),0)*R1847</f>
        <v>0</v>
      </c>
      <c r="T1847" s="160">
        <f t="shared" si="790"/>
        <v>0</v>
      </c>
      <c r="U1847" s="159">
        <f>IFERROR(VLOOKUP(N1847,'P1 Intra-Europees'!$A$15:$H$25,5,0),0)*T1847</f>
        <v>0</v>
      </c>
      <c r="V1847" s="160">
        <f t="shared" si="791"/>
        <v>0</v>
      </c>
      <c r="W1847" s="159">
        <f>IFERROR(VLOOKUP(N1847,'P1 Intra-Europees'!$A$15:$H$25,6,0),0)*V1847</f>
        <v>0</v>
      </c>
      <c r="X1847" s="160">
        <f t="shared" si="792"/>
        <v>0</v>
      </c>
      <c r="Y1847" s="159">
        <f>IFERROR(VLOOKUP(N1847,'P1 Intra-Europees'!$A$15:$H$25,7,0),0)*X1847</f>
        <v>0</v>
      </c>
      <c r="Z1847" s="161">
        <f t="shared" si="793"/>
        <v>0</v>
      </c>
      <c r="AA1847" s="162">
        <f>IFERROR(VLOOKUP(N1847,'P1 Intra-Europees'!$A$15:$H$25,8,0),0)*Z1847</f>
        <v>0</v>
      </c>
      <c r="AB1847" s="163">
        <f t="shared" si="794"/>
        <v>0</v>
      </c>
      <c r="AC1847" s="157" t="str">
        <f>VLOOKUP(B1847,'P2 Origin'!$C$21:$O$176,13,0)</f>
        <v>USD</v>
      </c>
      <c r="AD1847" s="164">
        <f t="shared" si="795"/>
        <v>0</v>
      </c>
      <c r="AE1847" s="165">
        <f>IF(AU1847&gt;0.1,VLOOKUP(B1847,'P2 Origin'!$C$21:$M$176,3,0)*H1847,0)</f>
        <v>0</v>
      </c>
      <c r="AF1847" s="166">
        <f t="shared" si="796"/>
        <v>0</v>
      </c>
      <c r="AG1847" s="165">
        <f>(VLOOKUP(B1847,'P2 Origin'!$C$21:$M$176,4,0))*AF1847</f>
        <v>0</v>
      </c>
      <c r="AH1847" s="166">
        <f t="shared" si="797"/>
        <v>0</v>
      </c>
      <c r="AI1847" s="165">
        <f>(VLOOKUP(B1847,'P2 Origin'!$C$21:$M$176,5,0))*AH1847</f>
        <v>0</v>
      </c>
      <c r="AJ1847" s="166">
        <f t="shared" si="811"/>
        <v>25</v>
      </c>
      <c r="AK1847" s="165">
        <f>(VLOOKUP(B1847,'P2 Origin'!$C$21:$M$176,6,0))*AJ1847</f>
        <v>0</v>
      </c>
      <c r="AL1847" s="166">
        <f t="shared" si="798"/>
        <v>0</v>
      </c>
      <c r="AM1847" s="165">
        <f>(VLOOKUP($B1847,'P2 Origin'!$C$21:$M$176,7,0))*AL1847</f>
        <v>0</v>
      </c>
      <c r="AN1847" s="166">
        <f t="shared" si="799"/>
        <v>0</v>
      </c>
      <c r="AO1847" s="165">
        <f>(VLOOKUP($B1847,'P2 Origin'!$C$21:$M$176,8,0))*AN1847</f>
        <v>0</v>
      </c>
      <c r="AP1847" s="166">
        <f t="shared" si="800"/>
        <v>0</v>
      </c>
      <c r="AQ1847" s="165">
        <f>(VLOOKUP($B1847,'P2 Origin'!$C$21:$M$176,9,0))*AP1847</f>
        <v>0</v>
      </c>
      <c r="AR1847" s="155">
        <f t="shared" si="815"/>
        <v>1</v>
      </c>
      <c r="AS1847" s="164">
        <f>(VLOOKUP(B1847,'P2 Origin'!$C$21:$M$176,10,0))*K1847</f>
        <v>0</v>
      </c>
      <c r="AT1847" s="164">
        <f>(VLOOKUP(B1847,'P2 Origin'!$C$21:$M$176,11,0))*J1847</f>
        <v>0</v>
      </c>
      <c r="AU1847" s="167">
        <v>25</v>
      </c>
      <c r="AV1847" s="168">
        <v>25</v>
      </c>
      <c r="AW1847" s="169">
        <v>0</v>
      </c>
      <c r="AX1847" s="170">
        <f>IF(AU1847&gt;=0.1,'P3 Bureaumarge zee- en luchtvr.'!$D$12,0)</f>
        <v>0</v>
      </c>
      <c r="AY1847" s="163">
        <f t="shared" si="801"/>
        <v>0</v>
      </c>
      <c r="AZ1847" s="157" t="str">
        <f>VLOOKUP(D1847,'P4 Destination'!$C$21:$O$176,13,0)</f>
        <v>EUR</v>
      </c>
      <c r="BA1847" s="164">
        <f t="shared" si="802"/>
        <v>0</v>
      </c>
      <c r="BB1847" s="171">
        <f>IF(AU1847&gt;0.1,(VLOOKUP(D1847,'P4 Destination'!$C$21:$M$176,3,0))*I1847,0)</f>
        <v>0</v>
      </c>
      <c r="BC1847" s="172">
        <f t="shared" si="803"/>
        <v>0</v>
      </c>
      <c r="BD1847" s="171">
        <f>(VLOOKUP($D1847,'P4 Destination'!$C$21:$M$176,4,0))*BC1847</f>
        <v>0</v>
      </c>
      <c r="BE1847" s="172">
        <f t="shared" si="804"/>
        <v>0</v>
      </c>
      <c r="BF1847" s="171">
        <f>(VLOOKUP($D1847,'P4 Destination'!$C$21:$M$176,5,0))*BE1847</f>
        <v>0</v>
      </c>
      <c r="BG1847" s="172">
        <f t="shared" si="805"/>
        <v>25</v>
      </c>
      <c r="BH1847" s="171">
        <f>(VLOOKUP($D1847,'P4 Destination'!$C$21:$M$176,6,0))*BG1847</f>
        <v>0</v>
      </c>
      <c r="BI1847" s="172">
        <f t="shared" si="806"/>
        <v>0</v>
      </c>
      <c r="BJ1847" s="171">
        <f>(VLOOKUP($D1847,'P4 Destination'!$C$21:$M$176,7,0))*BI1847</f>
        <v>0</v>
      </c>
      <c r="BK1847" s="172">
        <f t="shared" si="807"/>
        <v>0</v>
      </c>
      <c r="BL1847" s="171">
        <f>(VLOOKUP($D1847,'P4 Destination'!$C$21:$M$176,8,0))*BK1847</f>
        <v>0</v>
      </c>
      <c r="BM1847" s="172">
        <f t="shared" si="808"/>
        <v>0</v>
      </c>
      <c r="BN1847" s="171">
        <f>(VLOOKUP($D1847,'P4 Destination'!$C$21:$M$176,9,0))*BM1847</f>
        <v>0</v>
      </c>
      <c r="BO1847" s="154">
        <f t="shared" si="816"/>
        <v>1</v>
      </c>
      <c r="BP1847" s="171">
        <f>(VLOOKUP(D1847,'P4 Destination'!$C$21:$M$176,10,0))*K1847</f>
        <v>0</v>
      </c>
      <c r="BQ1847" s="171">
        <f>(VLOOKUP(D1847,'P4 Destination'!$C$21:$M$176,11,0))*J1847</f>
        <v>0</v>
      </c>
      <c r="BR1847" s="173">
        <f t="shared" si="809"/>
        <v>0</v>
      </c>
      <c r="BS1847" s="173">
        <f>(AV1847*2500)*'P6 Verzekering'!$E$11</f>
        <v>0</v>
      </c>
      <c r="BT1847" s="173">
        <f>(AW1847*2500)*'P6 Verzekering'!$E$12</f>
        <v>0</v>
      </c>
      <c r="BU1847" s="173">
        <f>(L1847*2500)*'P6 Verzekering'!$E$13</f>
        <v>0</v>
      </c>
      <c r="BV1847" s="173">
        <f t="shared" si="810"/>
        <v>0</v>
      </c>
      <c r="BW1847"/>
      <c r="BX1847"/>
    </row>
    <row r="1848" spans="1:76">
      <c r="A1848" s="152" t="s">
        <v>3210</v>
      </c>
      <c r="B1848" s="152" t="s">
        <v>385</v>
      </c>
      <c r="C1848" s="152" t="s">
        <v>384</v>
      </c>
      <c r="D1848" s="152" t="s">
        <v>219</v>
      </c>
      <c r="E1848" s="152" t="s">
        <v>219</v>
      </c>
      <c r="F1848" s="153">
        <f t="shared" si="814"/>
        <v>14</v>
      </c>
      <c r="G1848" s="154">
        <v>1</v>
      </c>
      <c r="H1848" s="154">
        <f>IFERROR(VLOOKUP(B1848,'P2 Origin'!$C$21:$Q$176,15,FALSE),0)</f>
        <v>1</v>
      </c>
      <c r="I1848" s="154">
        <f>IFERROR(VLOOKUP(D1848,'P4 Destination'!$C$21:$Q$176,15,FALSE),0)</f>
        <v>0</v>
      </c>
      <c r="J1848" s="155"/>
      <c r="K1848" s="155">
        <v>1</v>
      </c>
      <c r="L1848" s="156">
        <v>0</v>
      </c>
      <c r="M1848" s="155">
        <v>0</v>
      </c>
      <c r="N1848" s="155">
        <v>0</v>
      </c>
      <c r="O1848" s="157">
        <f t="shared" si="787"/>
        <v>0</v>
      </c>
      <c r="P1848" s="158">
        <f t="shared" si="788"/>
        <v>0</v>
      </c>
      <c r="Q1848" s="159">
        <f>IFERROR(VLOOKUP(N1848,'P1 Intra-Europees'!$A$15:$H$25,3,0),0)*P1848</f>
        <v>0</v>
      </c>
      <c r="R1848" s="160">
        <f t="shared" si="789"/>
        <v>0</v>
      </c>
      <c r="S1848" s="159">
        <f>IFERROR(VLOOKUP(N1848,'P1 Intra-Europees'!$A$15:$H$25,4,0),0)*R1848</f>
        <v>0</v>
      </c>
      <c r="T1848" s="160">
        <f t="shared" si="790"/>
        <v>0</v>
      </c>
      <c r="U1848" s="159">
        <f>IFERROR(VLOOKUP(N1848,'P1 Intra-Europees'!$A$15:$H$25,5,0),0)*T1848</f>
        <v>0</v>
      </c>
      <c r="V1848" s="160">
        <f t="shared" si="791"/>
        <v>0</v>
      </c>
      <c r="W1848" s="159">
        <f>IFERROR(VLOOKUP(N1848,'P1 Intra-Europees'!$A$15:$H$25,6,0),0)*V1848</f>
        <v>0</v>
      </c>
      <c r="X1848" s="160">
        <f t="shared" si="792"/>
        <v>0</v>
      </c>
      <c r="Y1848" s="159">
        <f>IFERROR(VLOOKUP(N1848,'P1 Intra-Europees'!$A$15:$H$25,7,0),0)*X1848</f>
        <v>0</v>
      </c>
      <c r="Z1848" s="161">
        <f t="shared" si="793"/>
        <v>0</v>
      </c>
      <c r="AA1848" s="162">
        <f>IFERROR(VLOOKUP(N1848,'P1 Intra-Europees'!$A$15:$H$25,8,0),0)*Z1848</f>
        <v>0</v>
      </c>
      <c r="AB1848" s="163">
        <f t="shared" si="794"/>
        <v>0</v>
      </c>
      <c r="AC1848" s="157" t="str">
        <f>VLOOKUP(B1848,'P2 Origin'!$C$21:$O$176,13,0)</f>
        <v>USD</v>
      </c>
      <c r="AD1848" s="164">
        <f t="shared" si="795"/>
        <v>0</v>
      </c>
      <c r="AE1848" s="165">
        <f>IF(AU1848&gt;0.1,VLOOKUP(B1848,'P2 Origin'!$C$21:$M$176,3,0)*H1848,0)</f>
        <v>0</v>
      </c>
      <c r="AF1848" s="166">
        <f t="shared" si="796"/>
        <v>0</v>
      </c>
      <c r="AG1848" s="165">
        <f>(VLOOKUP(B1848,'P2 Origin'!$C$21:$M$176,4,0))*AF1848</f>
        <v>0</v>
      </c>
      <c r="AH1848" s="166">
        <f t="shared" si="797"/>
        <v>14</v>
      </c>
      <c r="AI1848" s="165">
        <f>(VLOOKUP(B1848,'P2 Origin'!$C$21:$M$176,5,0))*AH1848</f>
        <v>0</v>
      </c>
      <c r="AJ1848" s="166">
        <f t="shared" si="811"/>
        <v>0</v>
      </c>
      <c r="AK1848" s="165">
        <f>(VLOOKUP(B1848,'P2 Origin'!$C$21:$M$176,6,0))*AJ1848</f>
        <v>0</v>
      </c>
      <c r="AL1848" s="166">
        <f t="shared" si="798"/>
        <v>0</v>
      </c>
      <c r="AM1848" s="165">
        <f>(VLOOKUP($B1848,'P2 Origin'!$C$21:$M$176,7,0))*AL1848</f>
        <v>0</v>
      </c>
      <c r="AN1848" s="166">
        <f t="shared" si="799"/>
        <v>0</v>
      </c>
      <c r="AO1848" s="165">
        <f>(VLOOKUP($B1848,'P2 Origin'!$C$21:$M$176,8,0))*AN1848</f>
        <v>0</v>
      </c>
      <c r="AP1848" s="166">
        <f t="shared" si="800"/>
        <v>0</v>
      </c>
      <c r="AQ1848" s="165">
        <f>(VLOOKUP($B1848,'P2 Origin'!$C$21:$M$176,9,0))*AP1848</f>
        <v>0</v>
      </c>
      <c r="AR1848" s="155">
        <f t="shared" si="815"/>
        <v>1</v>
      </c>
      <c r="AS1848" s="164">
        <f>(VLOOKUP(B1848,'P2 Origin'!$C$21:$M$176,10,0))*K1848</f>
        <v>0</v>
      </c>
      <c r="AT1848" s="164">
        <f>(VLOOKUP(B1848,'P2 Origin'!$C$21:$M$176,11,0))*J1848</f>
        <v>0</v>
      </c>
      <c r="AU1848" s="167">
        <v>14</v>
      </c>
      <c r="AV1848" s="168">
        <v>14</v>
      </c>
      <c r="AW1848" s="169">
        <v>0</v>
      </c>
      <c r="AX1848" s="170">
        <f>IF(AU1848&gt;=0.1,'P3 Bureaumarge zee- en luchtvr.'!$D$12,0)</f>
        <v>0</v>
      </c>
      <c r="AY1848" s="163">
        <f t="shared" si="801"/>
        <v>0</v>
      </c>
      <c r="AZ1848" s="157" t="str">
        <f>VLOOKUP(D1848,'P4 Destination'!$C$21:$O$176,13,0)</f>
        <v>EUR</v>
      </c>
      <c r="BA1848" s="164">
        <f t="shared" si="802"/>
        <v>0</v>
      </c>
      <c r="BB1848" s="171">
        <f>IF(AU1848&gt;0.1,(VLOOKUP(D1848,'P4 Destination'!$C$21:$M$176,3,0))*I1848,0)</f>
        <v>0</v>
      </c>
      <c r="BC1848" s="172">
        <f t="shared" si="803"/>
        <v>0</v>
      </c>
      <c r="BD1848" s="171">
        <f>(VLOOKUP($D1848,'P4 Destination'!$C$21:$M$176,4,0))*BC1848</f>
        <v>0</v>
      </c>
      <c r="BE1848" s="172">
        <f t="shared" si="804"/>
        <v>14</v>
      </c>
      <c r="BF1848" s="171">
        <f>(VLOOKUP($D1848,'P4 Destination'!$C$21:$M$176,5,0))*BE1848</f>
        <v>0</v>
      </c>
      <c r="BG1848" s="172">
        <f t="shared" si="805"/>
        <v>0</v>
      </c>
      <c r="BH1848" s="171">
        <f>(VLOOKUP($D1848,'P4 Destination'!$C$21:$M$176,6,0))*BG1848</f>
        <v>0</v>
      </c>
      <c r="BI1848" s="172">
        <f t="shared" si="806"/>
        <v>0</v>
      </c>
      <c r="BJ1848" s="171">
        <f>(VLOOKUP($D1848,'P4 Destination'!$C$21:$M$176,7,0))*BI1848</f>
        <v>0</v>
      </c>
      <c r="BK1848" s="172">
        <f t="shared" si="807"/>
        <v>0</v>
      </c>
      <c r="BL1848" s="171">
        <f>(VLOOKUP($D1848,'P4 Destination'!$C$21:$M$176,8,0))*BK1848</f>
        <v>0</v>
      </c>
      <c r="BM1848" s="172">
        <f t="shared" si="808"/>
        <v>0</v>
      </c>
      <c r="BN1848" s="171">
        <f>(VLOOKUP($D1848,'P4 Destination'!$C$21:$M$176,9,0))*BM1848</f>
        <v>0</v>
      </c>
      <c r="BO1848" s="154">
        <f t="shared" si="816"/>
        <v>1</v>
      </c>
      <c r="BP1848" s="171">
        <f>(VLOOKUP(D1848,'P4 Destination'!$C$21:$M$176,10,0))*K1848</f>
        <v>0</v>
      </c>
      <c r="BQ1848" s="171">
        <f>(VLOOKUP(D1848,'P4 Destination'!$C$21:$M$176,11,0))*J1848</f>
        <v>0</v>
      </c>
      <c r="BR1848" s="173">
        <f t="shared" si="809"/>
        <v>0</v>
      </c>
      <c r="BS1848" s="173">
        <f>(AV1848*2500)*'P6 Verzekering'!$E$11</f>
        <v>0</v>
      </c>
      <c r="BT1848" s="173">
        <f>(AW1848*2500)*'P6 Verzekering'!$E$12</f>
        <v>0</v>
      </c>
      <c r="BU1848" s="173">
        <f>(L1848*2500)*'P6 Verzekering'!$E$13</f>
        <v>0</v>
      </c>
      <c r="BV1848" s="173">
        <f t="shared" si="810"/>
        <v>0</v>
      </c>
      <c r="BW1848"/>
      <c r="BX1848"/>
    </row>
    <row r="1849" spans="1:76">
      <c r="A1849" s="152" t="s">
        <v>3211</v>
      </c>
      <c r="B1849" s="152" t="s">
        <v>385</v>
      </c>
      <c r="C1849" s="152" t="s">
        <v>384</v>
      </c>
      <c r="D1849" s="152" t="s">
        <v>219</v>
      </c>
      <c r="E1849" s="152" t="s">
        <v>219</v>
      </c>
      <c r="F1849" s="153">
        <f t="shared" si="814"/>
        <v>45</v>
      </c>
      <c r="G1849" s="154">
        <v>1</v>
      </c>
      <c r="H1849" s="154">
        <f>IFERROR(VLOOKUP(B1849,'P2 Origin'!$C$21:$Q$176,15,FALSE),0)</f>
        <v>1</v>
      </c>
      <c r="I1849" s="154">
        <f>IFERROR(VLOOKUP(D1849,'P4 Destination'!$C$21:$Q$176,15,FALSE),0)</f>
        <v>0</v>
      </c>
      <c r="J1849" s="155">
        <v>1</v>
      </c>
      <c r="K1849" s="155"/>
      <c r="L1849" s="156">
        <v>0</v>
      </c>
      <c r="M1849" s="155">
        <v>0</v>
      </c>
      <c r="N1849" s="155">
        <v>0</v>
      </c>
      <c r="O1849" s="157">
        <f t="shared" si="787"/>
        <v>0</v>
      </c>
      <c r="P1849" s="158">
        <f t="shared" si="788"/>
        <v>0</v>
      </c>
      <c r="Q1849" s="159">
        <f>IFERROR(VLOOKUP(N1849,'P1 Intra-Europees'!$A$15:$H$25,3,0),0)*P1849</f>
        <v>0</v>
      </c>
      <c r="R1849" s="160">
        <f t="shared" si="789"/>
        <v>0</v>
      </c>
      <c r="S1849" s="159">
        <f>IFERROR(VLOOKUP(N1849,'P1 Intra-Europees'!$A$15:$H$25,4,0),0)*R1849</f>
        <v>0</v>
      </c>
      <c r="T1849" s="160">
        <f t="shared" si="790"/>
        <v>0</v>
      </c>
      <c r="U1849" s="159">
        <f>IFERROR(VLOOKUP(N1849,'P1 Intra-Europees'!$A$15:$H$25,5,0),0)*T1849</f>
        <v>0</v>
      </c>
      <c r="V1849" s="160">
        <f t="shared" si="791"/>
        <v>0</v>
      </c>
      <c r="W1849" s="159">
        <f>IFERROR(VLOOKUP(N1849,'P1 Intra-Europees'!$A$15:$H$25,6,0),0)*V1849</f>
        <v>0</v>
      </c>
      <c r="X1849" s="160">
        <f t="shared" si="792"/>
        <v>0</v>
      </c>
      <c r="Y1849" s="159">
        <f>IFERROR(VLOOKUP(N1849,'P1 Intra-Europees'!$A$15:$H$25,7,0),0)*X1849</f>
        <v>0</v>
      </c>
      <c r="Z1849" s="161">
        <f t="shared" si="793"/>
        <v>0</v>
      </c>
      <c r="AA1849" s="162">
        <f>IFERROR(VLOOKUP(N1849,'P1 Intra-Europees'!$A$15:$H$25,8,0),0)*Z1849</f>
        <v>0</v>
      </c>
      <c r="AB1849" s="163">
        <f t="shared" si="794"/>
        <v>0</v>
      </c>
      <c r="AC1849" s="157" t="str">
        <f>VLOOKUP(B1849,'P2 Origin'!$C$21:$O$176,13,0)</f>
        <v>USD</v>
      </c>
      <c r="AD1849" s="164">
        <f t="shared" si="795"/>
        <v>0</v>
      </c>
      <c r="AE1849" s="165">
        <f>IF(AU1849&gt;0.1,VLOOKUP(B1849,'P2 Origin'!$C$21:$M$176,3,0)*H1849,0)</f>
        <v>0</v>
      </c>
      <c r="AF1849" s="166">
        <f t="shared" si="796"/>
        <v>0</v>
      </c>
      <c r="AG1849" s="165">
        <f>(VLOOKUP(B1849,'P2 Origin'!$C$21:$M$176,4,0))*AF1849</f>
        <v>0</v>
      </c>
      <c r="AH1849" s="166">
        <f t="shared" si="797"/>
        <v>0</v>
      </c>
      <c r="AI1849" s="165">
        <f>(VLOOKUP(B1849,'P2 Origin'!$C$21:$M$176,5,0))*AH1849</f>
        <v>0</v>
      </c>
      <c r="AJ1849" s="166">
        <f t="shared" si="811"/>
        <v>0</v>
      </c>
      <c r="AK1849" s="165">
        <f>(VLOOKUP(B1849,'P2 Origin'!$C$21:$M$176,6,0))*AJ1849</f>
        <v>0</v>
      </c>
      <c r="AL1849" s="166">
        <f t="shared" si="798"/>
        <v>0</v>
      </c>
      <c r="AM1849" s="165">
        <f>(VLOOKUP($B1849,'P2 Origin'!$C$21:$M$176,7,0))*AL1849</f>
        <v>0</v>
      </c>
      <c r="AN1849" s="166">
        <f t="shared" si="799"/>
        <v>45</v>
      </c>
      <c r="AO1849" s="165">
        <f>(VLOOKUP($B1849,'P2 Origin'!$C$21:$M$176,8,0))*AN1849</f>
        <v>0</v>
      </c>
      <c r="AP1849" s="166">
        <f t="shared" si="800"/>
        <v>0</v>
      </c>
      <c r="AQ1849" s="165">
        <f>(VLOOKUP($B1849,'P2 Origin'!$C$21:$M$176,9,0))*AP1849</f>
        <v>0</v>
      </c>
      <c r="AR1849" s="155">
        <f t="shared" si="815"/>
        <v>1</v>
      </c>
      <c r="AS1849" s="164">
        <f>(VLOOKUP(B1849,'P2 Origin'!$C$21:$M$176,10,0))*K1849</f>
        <v>0</v>
      </c>
      <c r="AT1849" s="164">
        <f>(VLOOKUP(B1849,'P2 Origin'!$C$21:$M$176,11,0))*J1849</f>
        <v>0</v>
      </c>
      <c r="AU1849" s="167">
        <v>45</v>
      </c>
      <c r="AV1849" s="168">
        <v>45</v>
      </c>
      <c r="AW1849" s="169">
        <v>0</v>
      </c>
      <c r="AX1849" s="170">
        <f>IF(AU1849&gt;=0.1,'P3 Bureaumarge zee- en luchtvr.'!$D$12,0)</f>
        <v>0</v>
      </c>
      <c r="AY1849" s="163">
        <f t="shared" si="801"/>
        <v>0</v>
      </c>
      <c r="AZ1849" s="157" t="str">
        <f>VLOOKUP(D1849,'P4 Destination'!$C$21:$O$176,13,0)</f>
        <v>EUR</v>
      </c>
      <c r="BA1849" s="164">
        <f t="shared" si="802"/>
        <v>0</v>
      </c>
      <c r="BB1849" s="171">
        <f>IF(AU1849&gt;0.1,(VLOOKUP(D1849,'P4 Destination'!$C$21:$M$176,3,0))*I1849,0)</f>
        <v>0</v>
      </c>
      <c r="BC1849" s="172">
        <f t="shared" si="803"/>
        <v>0</v>
      </c>
      <c r="BD1849" s="171">
        <f>(VLOOKUP($D1849,'P4 Destination'!$C$21:$M$176,4,0))*BC1849</f>
        <v>0</v>
      </c>
      <c r="BE1849" s="172">
        <f t="shared" si="804"/>
        <v>0</v>
      </c>
      <c r="BF1849" s="171">
        <f>(VLOOKUP($D1849,'P4 Destination'!$C$21:$M$176,5,0))*BE1849</f>
        <v>0</v>
      </c>
      <c r="BG1849" s="172">
        <f t="shared" si="805"/>
        <v>0</v>
      </c>
      <c r="BH1849" s="171">
        <f>(VLOOKUP($D1849,'P4 Destination'!$C$21:$M$176,6,0))*BG1849</f>
        <v>0</v>
      </c>
      <c r="BI1849" s="172">
        <f t="shared" si="806"/>
        <v>0</v>
      </c>
      <c r="BJ1849" s="171">
        <f>(VLOOKUP($D1849,'P4 Destination'!$C$21:$M$176,7,0))*BI1849</f>
        <v>0</v>
      </c>
      <c r="BK1849" s="172">
        <f t="shared" si="807"/>
        <v>45</v>
      </c>
      <c r="BL1849" s="171">
        <f>(VLOOKUP($D1849,'P4 Destination'!$C$21:$M$176,8,0))*BK1849</f>
        <v>0</v>
      </c>
      <c r="BM1849" s="172">
        <f t="shared" si="808"/>
        <v>0</v>
      </c>
      <c r="BN1849" s="171">
        <f>(VLOOKUP($D1849,'P4 Destination'!$C$21:$M$176,9,0))*BM1849</f>
        <v>0</v>
      </c>
      <c r="BO1849" s="154">
        <f t="shared" si="816"/>
        <v>1</v>
      </c>
      <c r="BP1849" s="171">
        <f>(VLOOKUP(D1849,'P4 Destination'!$C$21:$M$176,10,0))*K1849</f>
        <v>0</v>
      </c>
      <c r="BQ1849" s="171">
        <f>(VLOOKUP(D1849,'P4 Destination'!$C$21:$M$176,11,0))*J1849</f>
        <v>0</v>
      </c>
      <c r="BR1849" s="173">
        <f t="shared" si="809"/>
        <v>0</v>
      </c>
      <c r="BS1849" s="173">
        <f>(AV1849*2500)*'P6 Verzekering'!$E$11</f>
        <v>0</v>
      </c>
      <c r="BT1849" s="173">
        <f>(AW1849*2500)*'P6 Verzekering'!$E$12</f>
        <v>0</v>
      </c>
      <c r="BU1849" s="173">
        <f>(L1849*2500)*'P6 Verzekering'!$E$13</f>
        <v>0</v>
      </c>
      <c r="BV1849" s="173">
        <f t="shared" si="810"/>
        <v>0</v>
      </c>
      <c r="BW1849"/>
      <c r="BX1849"/>
    </row>
    <row r="1850" spans="1:76" ht="14.45" customHeight="1">
      <c r="A1850" s="152" t="s">
        <v>3214</v>
      </c>
      <c r="B1850" s="152" t="s">
        <v>385</v>
      </c>
      <c r="C1850" s="152" t="s">
        <v>384</v>
      </c>
      <c r="D1850" s="152" t="s">
        <v>219</v>
      </c>
      <c r="E1850" s="152" t="s">
        <v>219</v>
      </c>
      <c r="F1850" s="153">
        <f t="shared" si="814"/>
        <v>45</v>
      </c>
      <c r="G1850" s="154">
        <v>1</v>
      </c>
      <c r="H1850" s="154">
        <f>IFERROR(VLOOKUP(B1850,'P2 Origin'!$C$21:$Q$176,15,FALSE),0)</f>
        <v>1</v>
      </c>
      <c r="I1850" s="154">
        <f>IFERROR(VLOOKUP(D1850,'P4 Destination'!$C$21:$Q$176,15,FALSE),0)</f>
        <v>0</v>
      </c>
      <c r="J1850" s="155">
        <v>1</v>
      </c>
      <c r="K1850" s="155"/>
      <c r="L1850" s="156">
        <v>0</v>
      </c>
      <c r="M1850" s="155">
        <v>0</v>
      </c>
      <c r="N1850" s="155">
        <v>0</v>
      </c>
      <c r="O1850" s="157">
        <f t="shared" si="787"/>
        <v>0</v>
      </c>
      <c r="P1850" s="158">
        <f t="shared" si="788"/>
        <v>0</v>
      </c>
      <c r="Q1850" s="159">
        <f>IFERROR(VLOOKUP(N1850,'P1 Intra-Europees'!$A$15:$H$25,3,0),0)*P1850</f>
        <v>0</v>
      </c>
      <c r="R1850" s="160">
        <f t="shared" si="789"/>
        <v>0</v>
      </c>
      <c r="S1850" s="159">
        <f>IFERROR(VLOOKUP(N1850,'P1 Intra-Europees'!$A$15:$H$25,4,0),0)*R1850</f>
        <v>0</v>
      </c>
      <c r="T1850" s="160">
        <f t="shared" si="790"/>
        <v>0</v>
      </c>
      <c r="U1850" s="159">
        <f>IFERROR(VLOOKUP(N1850,'P1 Intra-Europees'!$A$15:$H$25,5,0),0)*T1850</f>
        <v>0</v>
      </c>
      <c r="V1850" s="160">
        <f t="shared" si="791"/>
        <v>0</v>
      </c>
      <c r="W1850" s="159">
        <f>IFERROR(VLOOKUP(N1850,'P1 Intra-Europees'!$A$15:$H$25,6,0),0)*V1850</f>
        <v>0</v>
      </c>
      <c r="X1850" s="160">
        <f t="shared" si="792"/>
        <v>0</v>
      </c>
      <c r="Y1850" s="159">
        <f>IFERROR(VLOOKUP(N1850,'P1 Intra-Europees'!$A$15:$H$25,7,0),0)*X1850</f>
        <v>0</v>
      </c>
      <c r="Z1850" s="161">
        <f t="shared" si="793"/>
        <v>0</v>
      </c>
      <c r="AA1850" s="162">
        <f>IFERROR(VLOOKUP(N1850,'P1 Intra-Europees'!$A$15:$H$25,8,0),0)*Z1850</f>
        <v>0</v>
      </c>
      <c r="AB1850" s="163">
        <f t="shared" si="794"/>
        <v>0</v>
      </c>
      <c r="AC1850" s="157" t="str">
        <f>VLOOKUP(B1850,'P2 Origin'!$C$21:$O$176,13,0)</f>
        <v>USD</v>
      </c>
      <c r="AD1850" s="164">
        <f t="shared" si="795"/>
        <v>0</v>
      </c>
      <c r="AE1850" s="165">
        <f>IF(AU1850&gt;0.1,VLOOKUP(B1850,'P2 Origin'!$C$21:$M$176,3,0)*H1850,0)</f>
        <v>0</v>
      </c>
      <c r="AF1850" s="166">
        <f t="shared" si="796"/>
        <v>0</v>
      </c>
      <c r="AG1850" s="165">
        <f>(VLOOKUP(B1850,'P2 Origin'!$C$21:$M$176,4,0))*AF1850</f>
        <v>0</v>
      </c>
      <c r="AH1850" s="166">
        <f t="shared" si="797"/>
        <v>0</v>
      </c>
      <c r="AI1850" s="165">
        <f>(VLOOKUP(B1850,'P2 Origin'!$C$21:$M$176,5,0))*AH1850</f>
        <v>0</v>
      </c>
      <c r="AJ1850" s="166">
        <f t="shared" si="811"/>
        <v>0</v>
      </c>
      <c r="AK1850" s="165">
        <f>(VLOOKUP(B1850,'P2 Origin'!$C$21:$M$176,6,0))*AJ1850</f>
        <v>0</v>
      </c>
      <c r="AL1850" s="166">
        <f t="shared" si="798"/>
        <v>0</v>
      </c>
      <c r="AM1850" s="165">
        <f>(VLOOKUP($B1850,'P2 Origin'!$C$21:$M$176,7,0))*AL1850</f>
        <v>0</v>
      </c>
      <c r="AN1850" s="166">
        <f t="shared" si="799"/>
        <v>45</v>
      </c>
      <c r="AO1850" s="165">
        <f>(VLOOKUP($B1850,'P2 Origin'!$C$21:$M$176,8,0))*AN1850</f>
        <v>0</v>
      </c>
      <c r="AP1850" s="166">
        <f t="shared" si="800"/>
        <v>0</v>
      </c>
      <c r="AQ1850" s="165">
        <f>(VLOOKUP($B1850,'P2 Origin'!$C$21:$M$176,9,0))*AP1850</f>
        <v>0</v>
      </c>
      <c r="AR1850" s="155">
        <f t="shared" si="815"/>
        <v>1</v>
      </c>
      <c r="AS1850" s="164">
        <f>(VLOOKUP(B1850,'P2 Origin'!$C$21:$M$176,10,0))*K1850</f>
        <v>0</v>
      </c>
      <c r="AT1850" s="164">
        <f>(VLOOKUP(B1850,'P2 Origin'!$C$21:$M$176,11,0))*J1850</f>
        <v>0</v>
      </c>
      <c r="AU1850" s="167">
        <v>45</v>
      </c>
      <c r="AV1850" s="168">
        <v>45</v>
      </c>
      <c r="AW1850" s="169">
        <v>0</v>
      </c>
      <c r="AX1850" s="170">
        <f>IF(AU1850&gt;=0.1,'P3 Bureaumarge zee- en luchtvr.'!$D$12,0)</f>
        <v>0</v>
      </c>
      <c r="AY1850" s="163">
        <f t="shared" si="801"/>
        <v>0</v>
      </c>
      <c r="AZ1850" s="157" t="str">
        <f>VLOOKUP(D1850,'P4 Destination'!$C$21:$O$176,13,0)</f>
        <v>EUR</v>
      </c>
      <c r="BA1850" s="164">
        <f t="shared" si="802"/>
        <v>0</v>
      </c>
      <c r="BB1850" s="171">
        <f>IF(AU1850&gt;0.1,(VLOOKUP(D1850,'P4 Destination'!$C$21:$M$176,3,0))*I1850,0)</f>
        <v>0</v>
      </c>
      <c r="BC1850" s="172">
        <f t="shared" si="803"/>
        <v>0</v>
      </c>
      <c r="BD1850" s="171">
        <f>(VLOOKUP($D1850,'P4 Destination'!$C$21:$M$176,4,0))*BC1850</f>
        <v>0</v>
      </c>
      <c r="BE1850" s="172">
        <f t="shared" si="804"/>
        <v>0</v>
      </c>
      <c r="BF1850" s="171">
        <f>(VLOOKUP($D1850,'P4 Destination'!$C$21:$M$176,5,0))*BE1850</f>
        <v>0</v>
      </c>
      <c r="BG1850" s="172">
        <f t="shared" si="805"/>
        <v>0</v>
      </c>
      <c r="BH1850" s="171">
        <f>(VLOOKUP($D1850,'P4 Destination'!$C$21:$M$176,6,0))*BG1850</f>
        <v>0</v>
      </c>
      <c r="BI1850" s="172">
        <f t="shared" si="806"/>
        <v>0</v>
      </c>
      <c r="BJ1850" s="171">
        <f>(VLOOKUP($D1850,'P4 Destination'!$C$21:$M$176,7,0))*BI1850</f>
        <v>0</v>
      </c>
      <c r="BK1850" s="172">
        <f t="shared" si="807"/>
        <v>45</v>
      </c>
      <c r="BL1850" s="171">
        <f>(VLOOKUP($D1850,'P4 Destination'!$C$21:$M$176,8,0))*BK1850</f>
        <v>0</v>
      </c>
      <c r="BM1850" s="172">
        <f t="shared" si="808"/>
        <v>0</v>
      </c>
      <c r="BN1850" s="171">
        <f>(VLOOKUP($D1850,'P4 Destination'!$C$21:$M$176,9,0))*BM1850</f>
        <v>0</v>
      </c>
      <c r="BO1850" s="154">
        <f t="shared" si="816"/>
        <v>1</v>
      </c>
      <c r="BP1850" s="171">
        <f>(VLOOKUP(D1850,'P4 Destination'!$C$21:$M$176,10,0))*K1850</f>
        <v>0</v>
      </c>
      <c r="BQ1850" s="171">
        <f>(VLOOKUP(D1850,'P4 Destination'!$C$21:$M$176,11,0))*J1850</f>
        <v>0</v>
      </c>
      <c r="BR1850" s="173">
        <f t="shared" si="809"/>
        <v>0</v>
      </c>
      <c r="BS1850" s="173">
        <f>(AV1850*2500)*'P6 Verzekering'!$E$11</f>
        <v>0</v>
      </c>
      <c r="BT1850" s="173">
        <f>(AW1850*2500)*'P6 Verzekering'!$E$12</f>
        <v>0</v>
      </c>
      <c r="BU1850" s="173">
        <f>(L1850*2500)*'P6 Verzekering'!$E$13</f>
        <v>0</v>
      </c>
      <c r="BV1850" s="173">
        <f t="shared" si="810"/>
        <v>0</v>
      </c>
      <c r="BW1850"/>
      <c r="BX1850"/>
    </row>
    <row r="1851" spans="1:76">
      <c r="A1851" s="152" t="s">
        <v>3217</v>
      </c>
      <c r="B1851" s="152" t="s">
        <v>167</v>
      </c>
      <c r="C1851" s="152" t="s">
        <v>166</v>
      </c>
      <c r="D1851" s="152" t="s">
        <v>219</v>
      </c>
      <c r="E1851" s="152" t="s">
        <v>219</v>
      </c>
      <c r="F1851" s="153">
        <f t="shared" si="814"/>
        <v>5</v>
      </c>
      <c r="G1851" s="154">
        <v>0</v>
      </c>
      <c r="H1851" s="154">
        <f>IFERROR(VLOOKUP(B1851,'P2 Origin'!$C$21:$Q$176,15,FALSE),0)</f>
        <v>1</v>
      </c>
      <c r="I1851" s="154">
        <f>IFERROR(VLOOKUP(D1851,'P4 Destination'!$C$21:$Q$176,15,FALSE),0)</f>
        <v>0</v>
      </c>
      <c r="J1851" s="155"/>
      <c r="K1851" s="155"/>
      <c r="L1851" s="156">
        <v>5</v>
      </c>
      <c r="M1851" s="155">
        <v>1349</v>
      </c>
      <c r="N1851" s="155">
        <v>6</v>
      </c>
      <c r="O1851" s="157">
        <f t="shared" si="787"/>
        <v>0</v>
      </c>
      <c r="P1851" s="158">
        <f t="shared" si="788"/>
        <v>5</v>
      </c>
      <c r="Q1851" s="159">
        <f>IFERROR(VLOOKUP(N1851,'P1 Intra-Europees'!$A$15:$H$25,3,0),0)*P1851</f>
        <v>0</v>
      </c>
      <c r="R1851" s="160">
        <f t="shared" si="789"/>
        <v>0</v>
      </c>
      <c r="S1851" s="159">
        <f>IFERROR(VLOOKUP(N1851,'P1 Intra-Europees'!$A$15:$H$25,4,0),0)*R1851</f>
        <v>0</v>
      </c>
      <c r="T1851" s="160">
        <f t="shared" si="790"/>
        <v>0</v>
      </c>
      <c r="U1851" s="159">
        <f>IFERROR(VLOOKUP(N1851,'P1 Intra-Europees'!$A$15:$H$25,5,0),0)*T1851</f>
        <v>0</v>
      </c>
      <c r="V1851" s="160">
        <f t="shared" si="791"/>
        <v>0</v>
      </c>
      <c r="W1851" s="159">
        <f>IFERROR(VLOOKUP(N1851,'P1 Intra-Europees'!$A$15:$H$25,6,0),0)*V1851</f>
        <v>0</v>
      </c>
      <c r="X1851" s="160">
        <f t="shared" si="792"/>
        <v>0</v>
      </c>
      <c r="Y1851" s="159">
        <f>IFERROR(VLOOKUP(N1851,'P1 Intra-Europees'!$A$15:$H$25,7,0),0)*X1851</f>
        <v>0</v>
      </c>
      <c r="Z1851" s="161">
        <f t="shared" si="793"/>
        <v>0</v>
      </c>
      <c r="AA1851" s="162">
        <f>IFERROR(VLOOKUP(N1851,'P1 Intra-Europees'!$A$15:$H$25,8,0),0)*Z1851</f>
        <v>0</v>
      </c>
      <c r="AB1851" s="163">
        <f t="shared" si="794"/>
        <v>0</v>
      </c>
      <c r="AC1851" s="157" t="str">
        <f>VLOOKUP(B1851,'P2 Origin'!$C$21:$O$176,13,0)</f>
        <v>EUR</v>
      </c>
      <c r="AD1851" s="164">
        <f t="shared" si="795"/>
        <v>0</v>
      </c>
      <c r="AE1851" s="165">
        <f>IF(AU1851&gt;0.1,VLOOKUP(B1851,'P2 Origin'!$C$21:$M$176,3,0)*H1851,0)</f>
        <v>0</v>
      </c>
      <c r="AF1851" s="166">
        <f t="shared" si="796"/>
        <v>0</v>
      </c>
      <c r="AG1851" s="165">
        <f>(VLOOKUP(B1851,'P2 Origin'!$C$21:$M$176,4,0))*AF1851</f>
        <v>0</v>
      </c>
      <c r="AH1851" s="166">
        <f t="shared" si="797"/>
        <v>0</v>
      </c>
      <c r="AI1851" s="165">
        <f>(VLOOKUP(B1851,'P2 Origin'!$C$21:$M$176,5,0))*AH1851</f>
        <v>0</v>
      </c>
      <c r="AJ1851" s="166">
        <f t="shared" si="811"/>
        <v>0</v>
      </c>
      <c r="AK1851" s="165">
        <f>(VLOOKUP(B1851,'P2 Origin'!$C$21:$M$176,6,0))*AJ1851</f>
        <v>0</v>
      </c>
      <c r="AL1851" s="166">
        <f t="shared" si="798"/>
        <v>0</v>
      </c>
      <c r="AM1851" s="165">
        <f>(VLOOKUP($B1851,'P2 Origin'!$C$21:$M$176,7,0))*AL1851</f>
        <v>0</v>
      </c>
      <c r="AN1851" s="166">
        <f t="shared" si="799"/>
        <v>0</v>
      </c>
      <c r="AO1851" s="165">
        <f>(VLOOKUP($B1851,'P2 Origin'!$C$21:$M$176,8,0))*AN1851</f>
        <v>0</v>
      </c>
      <c r="AP1851" s="166">
        <f t="shared" si="800"/>
        <v>0</v>
      </c>
      <c r="AQ1851" s="165">
        <f>(VLOOKUP($B1851,'P2 Origin'!$C$21:$M$176,9,0))*AP1851</f>
        <v>0</v>
      </c>
      <c r="AR1851" s="155">
        <f t="shared" si="815"/>
        <v>0</v>
      </c>
      <c r="AS1851" s="164">
        <f>(VLOOKUP(B1851,'P2 Origin'!$C$21:$M$176,10,0))*K1851</f>
        <v>0</v>
      </c>
      <c r="AT1851" s="164">
        <f>(VLOOKUP(B1851,'P2 Origin'!$C$21:$M$176,11,0))*J1851</f>
        <v>0</v>
      </c>
      <c r="AU1851" s="167">
        <v>0</v>
      </c>
      <c r="AV1851" s="168">
        <v>0</v>
      </c>
      <c r="AW1851" s="169">
        <v>0</v>
      </c>
      <c r="AX1851" s="170">
        <f>IF(AU1851&gt;=0.1,'P3 Bureaumarge zee- en luchtvr.'!$D$12,0)</f>
        <v>0</v>
      </c>
      <c r="AY1851" s="163">
        <f t="shared" si="801"/>
        <v>0</v>
      </c>
      <c r="AZ1851" s="157" t="str">
        <f>VLOOKUP(D1851,'P4 Destination'!$C$21:$O$176,13,0)</f>
        <v>EUR</v>
      </c>
      <c r="BA1851" s="164">
        <f t="shared" si="802"/>
        <v>0</v>
      </c>
      <c r="BB1851" s="171">
        <f>IF(AU1851&gt;0.1,(VLOOKUP(D1851,'P4 Destination'!$C$21:$M$176,3,0))*I1851,0)</f>
        <v>0</v>
      </c>
      <c r="BC1851" s="172">
        <f t="shared" si="803"/>
        <v>0</v>
      </c>
      <c r="BD1851" s="171">
        <f>(VLOOKUP($D1851,'P4 Destination'!$C$21:$M$176,4,0))*BC1851</f>
        <v>0</v>
      </c>
      <c r="BE1851" s="172">
        <f t="shared" si="804"/>
        <v>0</v>
      </c>
      <c r="BF1851" s="171">
        <f>(VLOOKUP($D1851,'P4 Destination'!$C$21:$M$176,5,0))*BE1851</f>
        <v>0</v>
      </c>
      <c r="BG1851" s="172">
        <f t="shared" si="805"/>
        <v>0</v>
      </c>
      <c r="BH1851" s="171">
        <f>(VLOOKUP($D1851,'P4 Destination'!$C$21:$M$176,6,0))*BG1851</f>
        <v>0</v>
      </c>
      <c r="BI1851" s="172">
        <f t="shared" si="806"/>
        <v>0</v>
      </c>
      <c r="BJ1851" s="171">
        <f>(VLOOKUP($D1851,'P4 Destination'!$C$21:$M$176,7,0))*BI1851</f>
        <v>0</v>
      </c>
      <c r="BK1851" s="172">
        <f t="shared" si="807"/>
        <v>0</v>
      </c>
      <c r="BL1851" s="171">
        <f>(VLOOKUP($D1851,'P4 Destination'!$C$21:$M$176,8,0))*BK1851</f>
        <v>0</v>
      </c>
      <c r="BM1851" s="172">
        <f t="shared" si="808"/>
        <v>0</v>
      </c>
      <c r="BN1851" s="171">
        <f>(VLOOKUP($D1851,'P4 Destination'!$C$21:$M$176,9,0))*BM1851</f>
        <v>0</v>
      </c>
      <c r="BO1851" s="154">
        <f t="shared" si="816"/>
        <v>0</v>
      </c>
      <c r="BP1851" s="171">
        <f>(VLOOKUP(D1851,'P4 Destination'!$C$21:$M$176,10,0))*K1851</f>
        <v>0</v>
      </c>
      <c r="BQ1851" s="171">
        <f>(VLOOKUP(D1851,'P4 Destination'!$C$21:$M$176,11,0))*J1851</f>
        <v>0</v>
      </c>
      <c r="BR1851" s="173">
        <f t="shared" si="809"/>
        <v>0</v>
      </c>
      <c r="BS1851" s="173">
        <f>(AV1851*2500)*'P6 Verzekering'!$E$11</f>
        <v>0</v>
      </c>
      <c r="BT1851" s="173">
        <f>(AW1851*2500)*'P6 Verzekering'!$E$12</f>
        <v>0</v>
      </c>
      <c r="BU1851" s="173">
        <f>(L1851*2500)*'P6 Verzekering'!$E$13</f>
        <v>0</v>
      </c>
      <c r="BV1851" s="173">
        <f t="shared" si="810"/>
        <v>0</v>
      </c>
      <c r="BW1851"/>
      <c r="BX1851"/>
    </row>
    <row r="1852" spans="1:76">
      <c r="A1852" s="152" t="s">
        <v>2135</v>
      </c>
      <c r="B1852" s="152" t="s">
        <v>219</v>
      </c>
      <c r="C1852" s="152" t="s">
        <v>219</v>
      </c>
      <c r="D1852" s="152" t="s">
        <v>219</v>
      </c>
      <c r="E1852" s="152" t="s">
        <v>219</v>
      </c>
      <c r="F1852" s="153">
        <f t="shared" si="814"/>
        <v>5</v>
      </c>
      <c r="G1852" s="154">
        <v>0</v>
      </c>
      <c r="H1852" s="154">
        <f>IFERROR(VLOOKUP(B1852,'P2 Origin'!$C$21:$Q$176,15,FALSE),0)</f>
        <v>0</v>
      </c>
      <c r="I1852" s="154">
        <f>IFERROR(VLOOKUP(D1852,'P4 Destination'!$C$21:$Q$176,15,FALSE),0)</f>
        <v>0</v>
      </c>
      <c r="J1852" s="155"/>
      <c r="K1852" s="155"/>
      <c r="L1852" s="156">
        <v>5</v>
      </c>
      <c r="M1852" s="155">
        <v>29</v>
      </c>
      <c r="N1852" s="155">
        <v>1</v>
      </c>
      <c r="O1852" s="157">
        <f t="shared" si="787"/>
        <v>0</v>
      </c>
      <c r="P1852" s="158">
        <f t="shared" si="788"/>
        <v>5</v>
      </c>
      <c r="Q1852" s="159">
        <f>IFERROR(VLOOKUP(N1852,'P1 Intra-Europees'!$A$15:$H$25,3,0),0)*P1852</f>
        <v>0</v>
      </c>
      <c r="R1852" s="160">
        <f t="shared" si="789"/>
        <v>0</v>
      </c>
      <c r="S1852" s="159">
        <f>IFERROR(VLOOKUP(N1852,'P1 Intra-Europees'!$A$15:$H$25,4,0),0)*R1852</f>
        <v>0</v>
      </c>
      <c r="T1852" s="160">
        <f t="shared" si="790"/>
        <v>0</v>
      </c>
      <c r="U1852" s="159">
        <f>IFERROR(VLOOKUP(N1852,'P1 Intra-Europees'!$A$15:$H$25,5,0),0)*T1852</f>
        <v>0</v>
      </c>
      <c r="V1852" s="160">
        <f t="shared" si="791"/>
        <v>0</v>
      </c>
      <c r="W1852" s="159">
        <f>IFERROR(VLOOKUP(N1852,'P1 Intra-Europees'!$A$15:$H$25,6,0),0)*V1852</f>
        <v>0</v>
      </c>
      <c r="X1852" s="160">
        <f t="shared" si="792"/>
        <v>0</v>
      </c>
      <c r="Y1852" s="159">
        <f>IFERROR(VLOOKUP(N1852,'P1 Intra-Europees'!$A$15:$H$25,7,0),0)*X1852</f>
        <v>0</v>
      </c>
      <c r="Z1852" s="161">
        <f t="shared" si="793"/>
        <v>0</v>
      </c>
      <c r="AA1852" s="162">
        <f>IFERROR(VLOOKUP(N1852,'P1 Intra-Europees'!$A$15:$H$25,8,0),0)*Z1852</f>
        <v>0</v>
      </c>
      <c r="AB1852" s="163">
        <f t="shared" si="794"/>
        <v>0</v>
      </c>
      <c r="AC1852" s="157" t="str">
        <f>VLOOKUP(B1852,'P2 Origin'!$C$21:$O$176,13,0)</f>
        <v>EUR</v>
      </c>
      <c r="AD1852" s="164">
        <f t="shared" si="795"/>
        <v>0</v>
      </c>
      <c r="AE1852" s="165">
        <f>IF(AU1852&gt;0.1,VLOOKUP(B1852,'P2 Origin'!$C$21:$M$176,3,0)*H1852,0)</f>
        <v>0</v>
      </c>
      <c r="AF1852" s="166">
        <f t="shared" si="796"/>
        <v>0</v>
      </c>
      <c r="AG1852" s="165">
        <f>(VLOOKUP(B1852,'P2 Origin'!$C$21:$M$176,4,0))*AF1852</f>
        <v>0</v>
      </c>
      <c r="AH1852" s="166">
        <f t="shared" si="797"/>
        <v>0</v>
      </c>
      <c r="AI1852" s="165">
        <f>(VLOOKUP(B1852,'P2 Origin'!$C$21:$M$176,5,0))*AH1852</f>
        <v>0</v>
      </c>
      <c r="AJ1852" s="166">
        <f t="shared" si="811"/>
        <v>0</v>
      </c>
      <c r="AK1852" s="165">
        <f>(VLOOKUP(B1852,'P2 Origin'!$C$21:$M$176,6,0))*AJ1852</f>
        <v>0</v>
      </c>
      <c r="AL1852" s="166">
        <f t="shared" si="798"/>
        <v>0</v>
      </c>
      <c r="AM1852" s="165">
        <f>(VLOOKUP($B1852,'P2 Origin'!$C$21:$M$176,7,0))*AL1852</f>
        <v>0</v>
      </c>
      <c r="AN1852" s="166">
        <f t="shared" si="799"/>
        <v>0</v>
      </c>
      <c r="AO1852" s="165">
        <f>(VLOOKUP($B1852,'P2 Origin'!$C$21:$M$176,8,0))*AN1852</f>
        <v>0</v>
      </c>
      <c r="AP1852" s="166">
        <f t="shared" si="800"/>
        <v>0</v>
      </c>
      <c r="AQ1852" s="165">
        <f>(VLOOKUP($B1852,'P2 Origin'!$C$21:$M$176,9,0))*AP1852</f>
        <v>0</v>
      </c>
      <c r="AR1852" s="155">
        <f t="shared" si="815"/>
        <v>0</v>
      </c>
      <c r="AS1852" s="164">
        <f>(VLOOKUP(B1852,'P2 Origin'!$C$21:$M$176,10,0))*K1852</f>
        <v>0</v>
      </c>
      <c r="AT1852" s="164">
        <f>(VLOOKUP(B1852,'P2 Origin'!$C$21:$M$176,11,0))*J1852</f>
        <v>0</v>
      </c>
      <c r="AU1852" s="167">
        <v>0</v>
      </c>
      <c r="AV1852" s="168">
        <v>0</v>
      </c>
      <c r="AW1852" s="169">
        <v>0</v>
      </c>
      <c r="AX1852" s="170">
        <f>IF(AU1852&gt;=0.1,'P3 Bureaumarge zee- en luchtvr.'!$D$12,0)</f>
        <v>0</v>
      </c>
      <c r="AY1852" s="163">
        <f t="shared" si="801"/>
        <v>0</v>
      </c>
      <c r="AZ1852" s="157" t="str">
        <f>VLOOKUP(D1852,'P4 Destination'!$C$21:$O$176,13,0)</f>
        <v>EUR</v>
      </c>
      <c r="BA1852" s="164">
        <f t="shared" si="802"/>
        <v>0</v>
      </c>
      <c r="BB1852" s="171">
        <f>IF(AU1852&gt;0.1,(VLOOKUP(D1852,'P4 Destination'!$C$21:$M$176,3,0))*I1852,0)</f>
        <v>0</v>
      </c>
      <c r="BC1852" s="172">
        <f t="shared" si="803"/>
        <v>0</v>
      </c>
      <c r="BD1852" s="171">
        <f>(VLOOKUP($D1852,'P4 Destination'!$C$21:$M$176,4,0))*BC1852</f>
        <v>0</v>
      </c>
      <c r="BE1852" s="172">
        <f t="shared" si="804"/>
        <v>0</v>
      </c>
      <c r="BF1852" s="171">
        <f>(VLOOKUP($D1852,'P4 Destination'!$C$21:$M$176,5,0))*BE1852</f>
        <v>0</v>
      </c>
      <c r="BG1852" s="172">
        <f t="shared" si="805"/>
        <v>0</v>
      </c>
      <c r="BH1852" s="171">
        <f>(VLOOKUP($D1852,'P4 Destination'!$C$21:$M$176,6,0))*BG1852</f>
        <v>0</v>
      </c>
      <c r="BI1852" s="172">
        <f t="shared" si="806"/>
        <v>0</v>
      </c>
      <c r="BJ1852" s="171">
        <f>(VLOOKUP($D1852,'P4 Destination'!$C$21:$M$176,7,0))*BI1852</f>
        <v>0</v>
      </c>
      <c r="BK1852" s="172">
        <f t="shared" si="807"/>
        <v>0</v>
      </c>
      <c r="BL1852" s="171">
        <f>(VLOOKUP($D1852,'P4 Destination'!$C$21:$M$176,8,0))*BK1852</f>
        <v>0</v>
      </c>
      <c r="BM1852" s="172">
        <f t="shared" si="808"/>
        <v>0</v>
      </c>
      <c r="BN1852" s="171">
        <f>(VLOOKUP($D1852,'P4 Destination'!$C$21:$M$176,9,0))*BM1852</f>
        <v>0</v>
      </c>
      <c r="BO1852" s="154">
        <f t="shared" si="816"/>
        <v>0</v>
      </c>
      <c r="BP1852" s="171">
        <f>(VLOOKUP(D1852,'P4 Destination'!$C$21:$M$176,10,0))*K1852</f>
        <v>0</v>
      </c>
      <c r="BQ1852" s="171">
        <f>(VLOOKUP(D1852,'P4 Destination'!$C$21:$M$176,11,0))*J1852</f>
        <v>0</v>
      </c>
      <c r="BR1852" s="173">
        <f t="shared" si="809"/>
        <v>0</v>
      </c>
      <c r="BS1852" s="173">
        <f>(AV1852*2500)*'P6 Verzekering'!$E$11</f>
        <v>0</v>
      </c>
      <c r="BT1852" s="173">
        <f>(AW1852*2500)*'P6 Verzekering'!$E$12</f>
        <v>0</v>
      </c>
      <c r="BU1852" s="173">
        <f>(L1852*2500)*'P6 Verzekering'!$E$13</f>
        <v>0</v>
      </c>
      <c r="BV1852" s="173">
        <f t="shared" si="810"/>
        <v>0</v>
      </c>
      <c r="BW1852"/>
      <c r="BX1852"/>
    </row>
    <row r="1853" spans="1:76">
      <c r="A1853" s="152" t="s">
        <v>2132</v>
      </c>
      <c r="B1853" s="152" t="s">
        <v>219</v>
      </c>
      <c r="C1853" s="152" t="s">
        <v>219</v>
      </c>
      <c r="D1853" s="152" t="s">
        <v>151</v>
      </c>
      <c r="E1853" s="152" t="s">
        <v>149</v>
      </c>
      <c r="F1853" s="153">
        <f t="shared" si="814"/>
        <v>5</v>
      </c>
      <c r="G1853" s="154">
        <v>0</v>
      </c>
      <c r="H1853" s="154">
        <f>IFERROR(VLOOKUP(B1853,'P2 Origin'!$C$21:$Q$176,15,FALSE),0)</f>
        <v>0</v>
      </c>
      <c r="I1853" s="154">
        <f>IFERROR(VLOOKUP(D1853,'P4 Destination'!$C$21:$Q$176,15,FALSE),0)</f>
        <v>0</v>
      </c>
      <c r="J1853" s="155"/>
      <c r="K1853" s="155"/>
      <c r="L1853" s="156">
        <v>5</v>
      </c>
      <c r="M1853" s="155">
        <v>79</v>
      </c>
      <c r="N1853" s="155">
        <v>1</v>
      </c>
      <c r="O1853" s="157">
        <f t="shared" si="787"/>
        <v>0</v>
      </c>
      <c r="P1853" s="158">
        <f t="shared" si="788"/>
        <v>5</v>
      </c>
      <c r="Q1853" s="159">
        <f>IFERROR(VLOOKUP(N1853,'P1 Intra-Europees'!$A$15:$H$25,3,0),0)*P1853</f>
        <v>0</v>
      </c>
      <c r="R1853" s="160">
        <f t="shared" si="789"/>
        <v>0</v>
      </c>
      <c r="S1853" s="159">
        <f>IFERROR(VLOOKUP(N1853,'P1 Intra-Europees'!$A$15:$H$25,4,0),0)*R1853</f>
        <v>0</v>
      </c>
      <c r="T1853" s="160">
        <f t="shared" si="790"/>
        <v>0</v>
      </c>
      <c r="U1853" s="159">
        <f>IFERROR(VLOOKUP(N1853,'P1 Intra-Europees'!$A$15:$H$25,5,0),0)*T1853</f>
        <v>0</v>
      </c>
      <c r="V1853" s="160">
        <f t="shared" si="791"/>
        <v>0</v>
      </c>
      <c r="W1853" s="159">
        <f>IFERROR(VLOOKUP(N1853,'P1 Intra-Europees'!$A$15:$H$25,6,0),0)*V1853</f>
        <v>0</v>
      </c>
      <c r="X1853" s="160">
        <f t="shared" si="792"/>
        <v>0</v>
      </c>
      <c r="Y1853" s="159">
        <f>IFERROR(VLOOKUP(N1853,'P1 Intra-Europees'!$A$15:$H$25,7,0),0)*X1853</f>
        <v>0</v>
      </c>
      <c r="Z1853" s="161">
        <f t="shared" si="793"/>
        <v>0</v>
      </c>
      <c r="AA1853" s="162">
        <f>IFERROR(VLOOKUP(N1853,'P1 Intra-Europees'!$A$15:$H$25,8,0),0)*Z1853</f>
        <v>0</v>
      </c>
      <c r="AB1853" s="163">
        <f t="shared" si="794"/>
        <v>0</v>
      </c>
      <c r="AC1853" s="157" t="str">
        <f>VLOOKUP(B1853,'P2 Origin'!$C$21:$O$176,13,0)</f>
        <v>EUR</v>
      </c>
      <c r="AD1853" s="164">
        <f t="shared" si="795"/>
        <v>0</v>
      </c>
      <c r="AE1853" s="165">
        <f>IF(AU1853&gt;0.1,VLOOKUP(B1853,'P2 Origin'!$C$21:$M$176,3,0)*H1853,0)</f>
        <v>0</v>
      </c>
      <c r="AF1853" s="166">
        <f t="shared" si="796"/>
        <v>0</v>
      </c>
      <c r="AG1853" s="165">
        <f>(VLOOKUP(B1853,'P2 Origin'!$C$21:$M$176,4,0))*AF1853</f>
        <v>0</v>
      </c>
      <c r="AH1853" s="166">
        <f t="shared" si="797"/>
        <v>0</v>
      </c>
      <c r="AI1853" s="165">
        <f>(VLOOKUP(B1853,'P2 Origin'!$C$21:$M$176,5,0))*AH1853</f>
        <v>0</v>
      </c>
      <c r="AJ1853" s="166">
        <f t="shared" si="811"/>
        <v>0</v>
      </c>
      <c r="AK1853" s="165">
        <f>(VLOOKUP(B1853,'P2 Origin'!$C$21:$M$176,6,0))*AJ1853</f>
        <v>0</v>
      </c>
      <c r="AL1853" s="166">
        <f t="shared" si="798"/>
        <v>0</v>
      </c>
      <c r="AM1853" s="165">
        <f>(VLOOKUP($B1853,'P2 Origin'!$C$21:$M$176,7,0))*AL1853</f>
        <v>0</v>
      </c>
      <c r="AN1853" s="166">
        <f t="shared" si="799"/>
        <v>0</v>
      </c>
      <c r="AO1853" s="165">
        <f>(VLOOKUP($B1853,'P2 Origin'!$C$21:$M$176,8,0))*AN1853</f>
        <v>0</v>
      </c>
      <c r="AP1853" s="166">
        <f t="shared" si="800"/>
        <v>0</v>
      </c>
      <c r="AQ1853" s="165">
        <f>(VLOOKUP($B1853,'P2 Origin'!$C$21:$M$176,9,0))*AP1853</f>
        <v>0</v>
      </c>
      <c r="AR1853" s="155">
        <f t="shared" si="815"/>
        <v>0</v>
      </c>
      <c r="AS1853" s="164">
        <f>(VLOOKUP(B1853,'P2 Origin'!$C$21:$M$176,10,0))*K1853</f>
        <v>0</v>
      </c>
      <c r="AT1853" s="164">
        <f>(VLOOKUP(B1853,'P2 Origin'!$C$21:$M$176,11,0))*J1853</f>
        <v>0</v>
      </c>
      <c r="AU1853" s="167">
        <v>0</v>
      </c>
      <c r="AV1853" s="168">
        <v>0</v>
      </c>
      <c r="AW1853" s="169">
        <v>0</v>
      </c>
      <c r="AX1853" s="170">
        <f>IF(AU1853&gt;=0.1,'P3 Bureaumarge zee- en luchtvr.'!$D$12,0)</f>
        <v>0</v>
      </c>
      <c r="AY1853" s="163">
        <f t="shared" si="801"/>
        <v>0</v>
      </c>
      <c r="AZ1853" s="157" t="str">
        <f>VLOOKUP(D1853,'P4 Destination'!$C$21:$O$176,13,0)</f>
        <v>EUR</v>
      </c>
      <c r="BA1853" s="164">
        <f t="shared" si="802"/>
        <v>0</v>
      </c>
      <c r="BB1853" s="171">
        <f>IF(AU1853&gt;0.1,(VLOOKUP(D1853,'P4 Destination'!$C$21:$M$176,3,0))*I1853,0)</f>
        <v>0</v>
      </c>
      <c r="BC1853" s="172">
        <f t="shared" si="803"/>
        <v>0</v>
      </c>
      <c r="BD1853" s="171">
        <f>(VLOOKUP($D1853,'P4 Destination'!$C$21:$M$176,4,0))*BC1853</f>
        <v>0</v>
      </c>
      <c r="BE1853" s="172">
        <f t="shared" si="804"/>
        <v>0</v>
      </c>
      <c r="BF1853" s="171">
        <f>(VLOOKUP($D1853,'P4 Destination'!$C$21:$M$176,5,0))*BE1853</f>
        <v>0</v>
      </c>
      <c r="BG1853" s="172">
        <f t="shared" si="805"/>
        <v>0</v>
      </c>
      <c r="BH1853" s="171">
        <f>(VLOOKUP($D1853,'P4 Destination'!$C$21:$M$176,6,0))*BG1853</f>
        <v>0</v>
      </c>
      <c r="BI1853" s="172">
        <f t="shared" si="806"/>
        <v>0</v>
      </c>
      <c r="BJ1853" s="171">
        <f>(VLOOKUP($D1853,'P4 Destination'!$C$21:$M$176,7,0))*BI1853</f>
        <v>0</v>
      </c>
      <c r="BK1853" s="172">
        <f t="shared" si="807"/>
        <v>0</v>
      </c>
      <c r="BL1853" s="171">
        <f>(VLOOKUP($D1853,'P4 Destination'!$C$21:$M$176,8,0))*BK1853</f>
        <v>0</v>
      </c>
      <c r="BM1853" s="172">
        <f t="shared" si="808"/>
        <v>0</v>
      </c>
      <c r="BN1853" s="171">
        <f>(VLOOKUP($D1853,'P4 Destination'!$C$21:$M$176,9,0))*BM1853</f>
        <v>0</v>
      </c>
      <c r="BO1853" s="154">
        <f t="shared" si="816"/>
        <v>0</v>
      </c>
      <c r="BP1853" s="171">
        <f>(VLOOKUP(D1853,'P4 Destination'!$C$21:$M$176,10,0))*K1853</f>
        <v>0</v>
      </c>
      <c r="BQ1853" s="171">
        <f>(VLOOKUP(D1853,'P4 Destination'!$C$21:$M$176,11,0))*J1853</f>
        <v>0</v>
      </c>
      <c r="BR1853" s="173">
        <f t="shared" si="809"/>
        <v>0</v>
      </c>
      <c r="BS1853" s="173">
        <f>(AV1853*2500)*'P6 Verzekering'!$E$11</f>
        <v>0</v>
      </c>
      <c r="BT1853" s="173">
        <f>(AW1853*2500)*'P6 Verzekering'!$E$12</f>
        <v>0</v>
      </c>
      <c r="BU1853" s="173">
        <f>(L1853*2500)*'P6 Verzekering'!$E$13</f>
        <v>0</v>
      </c>
      <c r="BV1853" s="173">
        <f t="shared" si="810"/>
        <v>0</v>
      </c>
      <c r="BW1853"/>
      <c r="BX1853"/>
    </row>
    <row r="1854" spans="1:76">
      <c r="A1854" s="152" t="s">
        <v>1741</v>
      </c>
      <c r="B1854" s="152" t="s">
        <v>219</v>
      </c>
      <c r="C1854" s="152" t="s">
        <v>219</v>
      </c>
      <c r="D1854" s="152" t="s">
        <v>151</v>
      </c>
      <c r="E1854" s="152" t="s">
        <v>149</v>
      </c>
      <c r="F1854" s="153">
        <f t="shared" si="814"/>
        <v>5</v>
      </c>
      <c r="G1854" s="154">
        <v>0</v>
      </c>
      <c r="H1854" s="154">
        <f>IFERROR(VLOOKUP(B1854,'P2 Origin'!$C$21:$Q$176,15,FALSE),0)</f>
        <v>0</v>
      </c>
      <c r="I1854" s="154">
        <f>IFERROR(VLOOKUP(D1854,'P4 Destination'!$C$21:$Q$176,15,FALSE),0)</f>
        <v>0</v>
      </c>
      <c r="J1854" s="155"/>
      <c r="K1854" s="155"/>
      <c r="L1854" s="156">
        <v>5</v>
      </c>
      <c r="M1854" s="155">
        <v>88</v>
      </c>
      <c r="N1854" s="155">
        <v>1</v>
      </c>
      <c r="O1854" s="157">
        <f t="shared" si="787"/>
        <v>0</v>
      </c>
      <c r="P1854" s="158">
        <f t="shared" si="788"/>
        <v>5</v>
      </c>
      <c r="Q1854" s="159">
        <f>IFERROR(VLOOKUP(N1854,'P1 Intra-Europees'!$A$15:$H$25,3,0),0)*P1854</f>
        <v>0</v>
      </c>
      <c r="R1854" s="160">
        <f t="shared" si="789"/>
        <v>0</v>
      </c>
      <c r="S1854" s="159">
        <f>IFERROR(VLOOKUP(N1854,'P1 Intra-Europees'!$A$15:$H$25,4,0),0)*R1854</f>
        <v>0</v>
      </c>
      <c r="T1854" s="160">
        <f t="shared" si="790"/>
        <v>0</v>
      </c>
      <c r="U1854" s="159">
        <f>IFERROR(VLOOKUP(N1854,'P1 Intra-Europees'!$A$15:$H$25,5,0),0)*T1854</f>
        <v>0</v>
      </c>
      <c r="V1854" s="160">
        <f t="shared" si="791"/>
        <v>0</v>
      </c>
      <c r="W1854" s="159">
        <f>IFERROR(VLOOKUP(N1854,'P1 Intra-Europees'!$A$15:$H$25,6,0),0)*V1854</f>
        <v>0</v>
      </c>
      <c r="X1854" s="160">
        <f t="shared" si="792"/>
        <v>0</v>
      </c>
      <c r="Y1854" s="159">
        <f>IFERROR(VLOOKUP(N1854,'P1 Intra-Europees'!$A$15:$H$25,7,0),0)*X1854</f>
        <v>0</v>
      </c>
      <c r="Z1854" s="161">
        <f t="shared" si="793"/>
        <v>0</v>
      </c>
      <c r="AA1854" s="162">
        <f>IFERROR(VLOOKUP(N1854,'P1 Intra-Europees'!$A$15:$H$25,8,0),0)*Z1854</f>
        <v>0</v>
      </c>
      <c r="AB1854" s="163">
        <f t="shared" si="794"/>
        <v>0</v>
      </c>
      <c r="AC1854" s="157" t="str">
        <f>VLOOKUP(B1854,'P2 Origin'!$C$21:$O$176,13,0)</f>
        <v>EUR</v>
      </c>
      <c r="AD1854" s="164">
        <f t="shared" si="795"/>
        <v>0</v>
      </c>
      <c r="AE1854" s="165">
        <f>IF(AU1854&gt;0.1,VLOOKUP(B1854,'P2 Origin'!$C$21:$M$176,3,0)*H1854,0)</f>
        <v>0</v>
      </c>
      <c r="AF1854" s="166">
        <f t="shared" si="796"/>
        <v>0</v>
      </c>
      <c r="AG1854" s="165">
        <f>(VLOOKUP(B1854,'P2 Origin'!$C$21:$M$176,4,0))*AF1854</f>
        <v>0</v>
      </c>
      <c r="AH1854" s="166">
        <f t="shared" si="797"/>
        <v>0</v>
      </c>
      <c r="AI1854" s="165">
        <f>(VLOOKUP(B1854,'P2 Origin'!$C$21:$M$176,5,0))*AH1854</f>
        <v>0</v>
      </c>
      <c r="AJ1854" s="166">
        <f t="shared" si="811"/>
        <v>0</v>
      </c>
      <c r="AK1854" s="165">
        <f>(VLOOKUP(B1854,'P2 Origin'!$C$21:$M$176,6,0))*AJ1854</f>
        <v>0</v>
      </c>
      <c r="AL1854" s="166">
        <f t="shared" si="798"/>
        <v>0</v>
      </c>
      <c r="AM1854" s="165">
        <f>(VLOOKUP($B1854,'P2 Origin'!$C$21:$M$176,7,0))*AL1854</f>
        <v>0</v>
      </c>
      <c r="AN1854" s="166">
        <f t="shared" si="799"/>
        <v>0</v>
      </c>
      <c r="AO1854" s="165">
        <f>(VLOOKUP($B1854,'P2 Origin'!$C$21:$M$176,8,0))*AN1854</f>
        <v>0</v>
      </c>
      <c r="AP1854" s="166">
        <f t="shared" si="800"/>
        <v>0</v>
      </c>
      <c r="AQ1854" s="165">
        <f>(VLOOKUP($B1854,'P2 Origin'!$C$21:$M$176,9,0))*AP1854</f>
        <v>0</v>
      </c>
      <c r="AR1854" s="155">
        <f t="shared" si="815"/>
        <v>0</v>
      </c>
      <c r="AS1854" s="164">
        <f>(VLOOKUP(B1854,'P2 Origin'!$C$21:$M$176,10,0))*K1854</f>
        <v>0</v>
      </c>
      <c r="AT1854" s="164">
        <f>(VLOOKUP(B1854,'P2 Origin'!$C$21:$M$176,11,0))*J1854</f>
        <v>0</v>
      </c>
      <c r="AU1854" s="167">
        <v>0</v>
      </c>
      <c r="AV1854" s="168">
        <v>0</v>
      </c>
      <c r="AW1854" s="169">
        <v>0</v>
      </c>
      <c r="AX1854" s="170">
        <f>IF(AU1854&gt;=0.1,'P3 Bureaumarge zee- en luchtvr.'!$D$12,0)</f>
        <v>0</v>
      </c>
      <c r="AY1854" s="163">
        <f t="shared" si="801"/>
        <v>0</v>
      </c>
      <c r="AZ1854" s="157" t="str">
        <f>VLOOKUP(D1854,'P4 Destination'!$C$21:$O$176,13,0)</f>
        <v>EUR</v>
      </c>
      <c r="BA1854" s="164">
        <f t="shared" si="802"/>
        <v>0</v>
      </c>
      <c r="BB1854" s="171">
        <f>IF(AU1854&gt;0.1,(VLOOKUP(D1854,'P4 Destination'!$C$21:$M$176,3,0))*I1854,0)</f>
        <v>0</v>
      </c>
      <c r="BC1854" s="172">
        <f t="shared" si="803"/>
        <v>0</v>
      </c>
      <c r="BD1854" s="171">
        <f>(VLOOKUP($D1854,'P4 Destination'!$C$21:$M$176,4,0))*BC1854</f>
        <v>0</v>
      </c>
      <c r="BE1854" s="172">
        <f t="shared" si="804"/>
        <v>0</v>
      </c>
      <c r="BF1854" s="171">
        <f>(VLOOKUP($D1854,'P4 Destination'!$C$21:$M$176,5,0))*BE1854</f>
        <v>0</v>
      </c>
      <c r="BG1854" s="172">
        <f t="shared" si="805"/>
        <v>0</v>
      </c>
      <c r="BH1854" s="171">
        <f>(VLOOKUP($D1854,'P4 Destination'!$C$21:$M$176,6,0))*BG1854</f>
        <v>0</v>
      </c>
      <c r="BI1854" s="172">
        <f t="shared" si="806"/>
        <v>0</v>
      </c>
      <c r="BJ1854" s="171">
        <f>(VLOOKUP($D1854,'P4 Destination'!$C$21:$M$176,7,0))*BI1854</f>
        <v>0</v>
      </c>
      <c r="BK1854" s="172">
        <f t="shared" si="807"/>
        <v>0</v>
      </c>
      <c r="BL1854" s="171">
        <f>(VLOOKUP($D1854,'P4 Destination'!$C$21:$M$176,8,0))*BK1854</f>
        <v>0</v>
      </c>
      <c r="BM1854" s="172">
        <f t="shared" si="808"/>
        <v>0</v>
      </c>
      <c r="BN1854" s="171">
        <f>(VLOOKUP($D1854,'P4 Destination'!$C$21:$M$176,9,0))*BM1854</f>
        <v>0</v>
      </c>
      <c r="BO1854" s="154">
        <f t="shared" si="816"/>
        <v>0</v>
      </c>
      <c r="BP1854" s="171">
        <f>(VLOOKUP(D1854,'P4 Destination'!$C$21:$M$176,10,0))*K1854</f>
        <v>0</v>
      </c>
      <c r="BQ1854" s="171">
        <f>(VLOOKUP(D1854,'P4 Destination'!$C$21:$M$176,11,0))*J1854</f>
        <v>0</v>
      </c>
      <c r="BR1854" s="173">
        <f t="shared" si="809"/>
        <v>0</v>
      </c>
      <c r="BS1854" s="173">
        <f>(AV1854*2500)*'P6 Verzekering'!$E$11</f>
        <v>0</v>
      </c>
      <c r="BT1854" s="173">
        <f>(AW1854*2500)*'P6 Verzekering'!$E$12</f>
        <v>0</v>
      </c>
      <c r="BU1854" s="173">
        <f>(L1854*2500)*'P6 Verzekering'!$E$13</f>
        <v>0</v>
      </c>
      <c r="BV1854" s="173">
        <f t="shared" si="810"/>
        <v>0</v>
      </c>
      <c r="BW1854"/>
      <c r="BX1854"/>
    </row>
    <row r="1855" spans="1:76">
      <c r="A1855" s="152" t="s">
        <v>1699</v>
      </c>
      <c r="B1855" s="152" t="s">
        <v>219</v>
      </c>
      <c r="C1855" s="152" t="s">
        <v>219</v>
      </c>
      <c r="D1855" s="152" t="s">
        <v>151</v>
      </c>
      <c r="E1855" s="152" t="s">
        <v>149</v>
      </c>
      <c r="F1855" s="153">
        <f t="shared" si="814"/>
        <v>5</v>
      </c>
      <c r="G1855" s="154">
        <v>0</v>
      </c>
      <c r="H1855" s="154">
        <f>IFERROR(VLOOKUP(B1855,'P2 Origin'!$C$21:$Q$176,15,FALSE),0)</f>
        <v>0</v>
      </c>
      <c r="I1855" s="154">
        <f>IFERROR(VLOOKUP(D1855,'P4 Destination'!$C$21:$Q$176,15,FALSE),0)</f>
        <v>0</v>
      </c>
      <c r="J1855" s="155"/>
      <c r="K1855" s="155"/>
      <c r="L1855" s="156">
        <v>5</v>
      </c>
      <c r="M1855" s="155">
        <v>104</v>
      </c>
      <c r="N1855" s="155">
        <v>2</v>
      </c>
      <c r="O1855" s="157">
        <f t="shared" si="787"/>
        <v>0</v>
      </c>
      <c r="P1855" s="158">
        <f t="shared" si="788"/>
        <v>5</v>
      </c>
      <c r="Q1855" s="159">
        <f>IFERROR(VLOOKUP(N1855,'P1 Intra-Europees'!$A$15:$H$25,3,0),0)*P1855</f>
        <v>0</v>
      </c>
      <c r="R1855" s="160">
        <f t="shared" si="789"/>
        <v>0</v>
      </c>
      <c r="S1855" s="159">
        <f>IFERROR(VLOOKUP(N1855,'P1 Intra-Europees'!$A$15:$H$25,4,0),0)*R1855</f>
        <v>0</v>
      </c>
      <c r="T1855" s="160">
        <f t="shared" si="790"/>
        <v>0</v>
      </c>
      <c r="U1855" s="159">
        <f>IFERROR(VLOOKUP(N1855,'P1 Intra-Europees'!$A$15:$H$25,5,0),0)*T1855</f>
        <v>0</v>
      </c>
      <c r="V1855" s="160">
        <f t="shared" si="791"/>
        <v>0</v>
      </c>
      <c r="W1855" s="159">
        <f>IFERROR(VLOOKUP(N1855,'P1 Intra-Europees'!$A$15:$H$25,6,0),0)*V1855</f>
        <v>0</v>
      </c>
      <c r="X1855" s="160">
        <f t="shared" si="792"/>
        <v>0</v>
      </c>
      <c r="Y1855" s="159">
        <f>IFERROR(VLOOKUP(N1855,'P1 Intra-Europees'!$A$15:$H$25,7,0),0)*X1855</f>
        <v>0</v>
      </c>
      <c r="Z1855" s="161">
        <f t="shared" si="793"/>
        <v>0</v>
      </c>
      <c r="AA1855" s="162">
        <f>IFERROR(VLOOKUP(N1855,'P1 Intra-Europees'!$A$15:$H$25,8,0),0)*Z1855</f>
        <v>0</v>
      </c>
      <c r="AB1855" s="163">
        <f t="shared" si="794"/>
        <v>0</v>
      </c>
      <c r="AC1855" s="157" t="str">
        <f>VLOOKUP(B1855,'P2 Origin'!$C$21:$O$176,13,0)</f>
        <v>EUR</v>
      </c>
      <c r="AD1855" s="164">
        <f t="shared" si="795"/>
        <v>0</v>
      </c>
      <c r="AE1855" s="165">
        <f>IF(AU1855&gt;0.1,VLOOKUP(B1855,'P2 Origin'!$C$21:$M$176,3,0)*H1855,0)</f>
        <v>0</v>
      </c>
      <c r="AF1855" s="166">
        <f t="shared" si="796"/>
        <v>0</v>
      </c>
      <c r="AG1855" s="165">
        <f>(VLOOKUP(B1855,'P2 Origin'!$C$21:$M$176,4,0))*AF1855</f>
        <v>0</v>
      </c>
      <c r="AH1855" s="166">
        <f t="shared" si="797"/>
        <v>0</v>
      </c>
      <c r="AI1855" s="165">
        <f>(VLOOKUP(B1855,'P2 Origin'!$C$21:$M$176,5,0))*AH1855</f>
        <v>0</v>
      </c>
      <c r="AJ1855" s="166">
        <f t="shared" si="811"/>
        <v>0</v>
      </c>
      <c r="AK1855" s="165">
        <f>(VLOOKUP(B1855,'P2 Origin'!$C$21:$M$176,6,0))*AJ1855</f>
        <v>0</v>
      </c>
      <c r="AL1855" s="166">
        <f t="shared" si="798"/>
        <v>0</v>
      </c>
      <c r="AM1855" s="165">
        <f>(VLOOKUP($B1855,'P2 Origin'!$C$21:$M$176,7,0))*AL1855</f>
        <v>0</v>
      </c>
      <c r="AN1855" s="166">
        <f t="shared" si="799"/>
        <v>0</v>
      </c>
      <c r="AO1855" s="165">
        <f>(VLOOKUP($B1855,'P2 Origin'!$C$21:$M$176,8,0))*AN1855</f>
        <v>0</v>
      </c>
      <c r="AP1855" s="166">
        <f t="shared" si="800"/>
        <v>0</v>
      </c>
      <c r="AQ1855" s="165">
        <f>(VLOOKUP($B1855,'P2 Origin'!$C$21:$M$176,9,0))*AP1855</f>
        <v>0</v>
      </c>
      <c r="AR1855" s="155">
        <f t="shared" si="815"/>
        <v>0</v>
      </c>
      <c r="AS1855" s="164">
        <f>(VLOOKUP(B1855,'P2 Origin'!$C$21:$M$176,10,0))*K1855</f>
        <v>0</v>
      </c>
      <c r="AT1855" s="164">
        <f>(VLOOKUP(B1855,'P2 Origin'!$C$21:$M$176,11,0))*J1855</f>
        <v>0</v>
      </c>
      <c r="AU1855" s="167">
        <v>0</v>
      </c>
      <c r="AV1855" s="168">
        <v>0</v>
      </c>
      <c r="AW1855" s="169">
        <v>0</v>
      </c>
      <c r="AX1855" s="170">
        <f>IF(AU1855&gt;=0.1,'P3 Bureaumarge zee- en luchtvr.'!$D$12,0)</f>
        <v>0</v>
      </c>
      <c r="AY1855" s="163">
        <f t="shared" si="801"/>
        <v>0</v>
      </c>
      <c r="AZ1855" s="157" t="str">
        <f>VLOOKUP(D1855,'P4 Destination'!$C$21:$O$176,13,0)</f>
        <v>EUR</v>
      </c>
      <c r="BA1855" s="164">
        <f t="shared" si="802"/>
        <v>0</v>
      </c>
      <c r="BB1855" s="171">
        <f>IF(AU1855&gt;0.1,(VLOOKUP(D1855,'P4 Destination'!$C$21:$M$176,3,0))*I1855,0)</f>
        <v>0</v>
      </c>
      <c r="BC1855" s="172">
        <f t="shared" si="803"/>
        <v>0</v>
      </c>
      <c r="BD1855" s="171">
        <f>(VLOOKUP($D1855,'P4 Destination'!$C$21:$M$176,4,0))*BC1855</f>
        <v>0</v>
      </c>
      <c r="BE1855" s="172">
        <f t="shared" si="804"/>
        <v>0</v>
      </c>
      <c r="BF1855" s="171">
        <f>(VLOOKUP($D1855,'P4 Destination'!$C$21:$M$176,5,0))*BE1855</f>
        <v>0</v>
      </c>
      <c r="BG1855" s="172">
        <f t="shared" si="805"/>
        <v>0</v>
      </c>
      <c r="BH1855" s="171">
        <f>(VLOOKUP($D1855,'P4 Destination'!$C$21:$M$176,6,0))*BG1855</f>
        <v>0</v>
      </c>
      <c r="BI1855" s="172">
        <f t="shared" si="806"/>
        <v>0</v>
      </c>
      <c r="BJ1855" s="171">
        <f>(VLOOKUP($D1855,'P4 Destination'!$C$21:$M$176,7,0))*BI1855</f>
        <v>0</v>
      </c>
      <c r="BK1855" s="172">
        <f t="shared" si="807"/>
        <v>0</v>
      </c>
      <c r="BL1855" s="171">
        <f>(VLOOKUP($D1855,'P4 Destination'!$C$21:$M$176,8,0))*BK1855</f>
        <v>0</v>
      </c>
      <c r="BM1855" s="172">
        <f t="shared" si="808"/>
        <v>0</v>
      </c>
      <c r="BN1855" s="171">
        <f>(VLOOKUP($D1855,'P4 Destination'!$C$21:$M$176,9,0))*BM1855</f>
        <v>0</v>
      </c>
      <c r="BO1855" s="154">
        <f t="shared" si="816"/>
        <v>0</v>
      </c>
      <c r="BP1855" s="171">
        <f>(VLOOKUP(D1855,'P4 Destination'!$C$21:$M$176,10,0))*K1855</f>
        <v>0</v>
      </c>
      <c r="BQ1855" s="171">
        <f>(VLOOKUP(D1855,'P4 Destination'!$C$21:$M$176,11,0))*J1855</f>
        <v>0</v>
      </c>
      <c r="BR1855" s="173">
        <f t="shared" si="809"/>
        <v>0</v>
      </c>
      <c r="BS1855" s="173">
        <f>(AV1855*2500)*'P6 Verzekering'!$E$11</f>
        <v>0</v>
      </c>
      <c r="BT1855" s="173">
        <f>(AW1855*2500)*'P6 Verzekering'!$E$12</f>
        <v>0</v>
      </c>
      <c r="BU1855" s="173">
        <f>(L1855*2500)*'P6 Verzekering'!$E$13</f>
        <v>0</v>
      </c>
      <c r="BV1855" s="173">
        <f t="shared" si="810"/>
        <v>0</v>
      </c>
      <c r="BW1855"/>
      <c r="BX1855"/>
    </row>
    <row r="1856" spans="1:76" ht="14.45" customHeight="1">
      <c r="A1856" s="152" t="s">
        <v>1694</v>
      </c>
      <c r="B1856" s="152" t="s">
        <v>219</v>
      </c>
      <c r="C1856" s="152" t="s">
        <v>219</v>
      </c>
      <c r="D1856" s="152" t="s">
        <v>151</v>
      </c>
      <c r="E1856" s="152" t="s">
        <v>149</v>
      </c>
      <c r="F1856" s="153">
        <f t="shared" si="814"/>
        <v>5</v>
      </c>
      <c r="G1856" s="154">
        <v>0</v>
      </c>
      <c r="H1856" s="154">
        <f>IFERROR(VLOOKUP(B1856,'P2 Origin'!$C$21:$Q$176,15,FALSE),0)</f>
        <v>0</v>
      </c>
      <c r="I1856" s="154">
        <f>IFERROR(VLOOKUP(D1856,'P4 Destination'!$C$21:$Q$176,15,FALSE),0)</f>
        <v>0</v>
      </c>
      <c r="J1856" s="155"/>
      <c r="K1856" s="155"/>
      <c r="L1856" s="156">
        <v>5</v>
      </c>
      <c r="M1856" s="155">
        <v>147</v>
      </c>
      <c r="N1856" s="155">
        <v>2</v>
      </c>
      <c r="O1856" s="157">
        <f t="shared" si="787"/>
        <v>0</v>
      </c>
      <c r="P1856" s="158">
        <f t="shared" si="788"/>
        <v>5</v>
      </c>
      <c r="Q1856" s="159">
        <f>IFERROR(VLOOKUP(N1856,'P1 Intra-Europees'!$A$15:$H$25,3,0),0)*P1856</f>
        <v>0</v>
      </c>
      <c r="R1856" s="160">
        <f t="shared" si="789"/>
        <v>0</v>
      </c>
      <c r="S1856" s="159">
        <f>IFERROR(VLOOKUP(N1856,'P1 Intra-Europees'!$A$15:$H$25,4,0),0)*R1856</f>
        <v>0</v>
      </c>
      <c r="T1856" s="160">
        <f t="shared" si="790"/>
        <v>0</v>
      </c>
      <c r="U1856" s="159">
        <f>IFERROR(VLOOKUP(N1856,'P1 Intra-Europees'!$A$15:$H$25,5,0),0)*T1856</f>
        <v>0</v>
      </c>
      <c r="V1856" s="160">
        <f t="shared" si="791"/>
        <v>0</v>
      </c>
      <c r="W1856" s="159">
        <f>IFERROR(VLOOKUP(N1856,'P1 Intra-Europees'!$A$15:$H$25,6,0),0)*V1856</f>
        <v>0</v>
      </c>
      <c r="X1856" s="160">
        <f t="shared" si="792"/>
        <v>0</v>
      </c>
      <c r="Y1856" s="159">
        <f>IFERROR(VLOOKUP(N1856,'P1 Intra-Europees'!$A$15:$H$25,7,0),0)*X1856</f>
        <v>0</v>
      </c>
      <c r="Z1856" s="161">
        <f t="shared" si="793"/>
        <v>0</v>
      </c>
      <c r="AA1856" s="162">
        <f>IFERROR(VLOOKUP(N1856,'P1 Intra-Europees'!$A$15:$H$25,8,0),0)*Z1856</f>
        <v>0</v>
      </c>
      <c r="AB1856" s="163">
        <f t="shared" si="794"/>
        <v>0</v>
      </c>
      <c r="AC1856" s="157" t="str">
        <f>VLOOKUP(B1856,'P2 Origin'!$C$21:$O$176,13,0)</f>
        <v>EUR</v>
      </c>
      <c r="AD1856" s="164">
        <f t="shared" si="795"/>
        <v>0</v>
      </c>
      <c r="AE1856" s="165">
        <f>IF(AU1856&gt;0.1,VLOOKUP(B1856,'P2 Origin'!$C$21:$M$176,3,0)*H1856,0)</f>
        <v>0</v>
      </c>
      <c r="AF1856" s="166">
        <f t="shared" si="796"/>
        <v>0</v>
      </c>
      <c r="AG1856" s="165">
        <f>(VLOOKUP(B1856,'P2 Origin'!$C$21:$M$176,4,0))*AF1856</f>
        <v>0</v>
      </c>
      <c r="AH1856" s="166">
        <f t="shared" si="797"/>
        <v>0</v>
      </c>
      <c r="AI1856" s="165">
        <f>(VLOOKUP(B1856,'P2 Origin'!$C$21:$M$176,5,0))*AH1856</f>
        <v>0</v>
      </c>
      <c r="AJ1856" s="166">
        <f t="shared" si="811"/>
        <v>0</v>
      </c>
      <c r="AK1856" s="165">
        <f>(VLOOKUP(B1856,'P2 Origin'!$C$21:$M$176,6,0))*AJ1856</f>
        <v>0</v>
      </c>
      <c r="AL1856" s="166">
        <f t="shared" si="798"/>
        <v>0</v>
      </c>
      <c r="AM1856" s="165">
        <f>(VLOOKUP($B1856,'P2 Origin'!$C$21:$M$176,7,0))*AL1856</f>
        <v>0</v>
      </c>
      <c r="AN1856" s="166">
        <f t="shared" si="799"/>
        <v>0</v>
      </c>
      <c r="AO1856" s="165">
        <f>(VLOOKUP($B1856,'P2 Origin'!$C$21:$M$176,8,0))*AN1856</f>
        <v>0</v>
      </c>
      <c r="AP1856" s="166">
        <f t="shared" si="800"/>
        <v>0</v>
      </c>
      <c r="AQ1856" s="165">
        <f>(VLOOKUP($B1856,'P2 Origin'!$C$21:$M$176,9,0))*AP1856</f>
        <v>0</v>
      </c>
      <c r="AR1856" s="155">
        <f t="shared" si="815"/>
        <v>0</v>
      </c>
      <c r="AS1856" s="164">
        <f>(VLOOKUP(B1856,'P2 Origin'!$C$21:$M$176,10,0))*K1856</f>
        <v>0</v>
      </c>
      <c r="AT1856" s="164">
        <f>(VLOOKUP(B1856,'P2 Origin'!$C$21:$M$176,11,0))*J1856</f>
        <v>0</v>
      </c>
      <c r="AU1856" s="167">
        <v>0</v>
      </c>
      <c r="AV1856" s="168">
        <v>0</v>
      </c>
      <c r="AW1856" s="169">
        <v>0</v>
      </c>
      <c r="AX1856" s="170">
        <f>IF(AU1856&gt;=0.1,'P3 Bureaumarge zee- en luchtvr.'!$D$12,0)</f>
        <v>0</v>
      </c>
      <c r="AY1856" s="163">
        <f t="shared" si="801"/>
        <v>0</v>
      </c>
      <c r="AZ1856" s="157" t="str">
        <f>VLOOKUP(D1856,'P4 Destination'!$C$21:$O$176,13,0)</f>
        <v>EUR</v>
      </c>
      <c r="BA1856" s="164">
        <f t="shared" si="802"/>
        <v>0</v>
      </c>
      <c r="BB1856" s="171">
        <f>IF(AU1856&gt;0.1,(VLOOKUP(D1856,'P4 Destination'!$C$21:$M$176,3,0))*I1856,0)</f>
        <v>0</v>
      </c>
      <c r="BC1856" s="172">
        <f t="shared" si="803"/>
        <v>0</v>
      </c>
      <c r="BD1856" s="171">
        <f>(VLOOKUP($D1856,'P4 Destination'!$C$21:$M$176,4,0))*BC1856</f>
        <v>0</v>
      </c>
      <c r="BE1856" s="172">
        <f t="shared" si="804"/>
        <v>0</v>
      </c>
      <c r="BF1856" s="171">
        <f>(VLOOKUP($D1856,'P4 Destination'!$C$21:$M$176,5,0))*BE1856</f>
        <v>0</v>
      </c>
      <c r="BG1856" s="172">
        <f t="shared" si="805"/>
        <v>0</v>
      </c>
      <c r="BH1856" s="171">
        <f>(VLOOKUP($D1856,'P4 Destination'!$C$21:$M$176,6,0))*BG1856</f>
        <v>0</v>
      </c>
      <c r="BI1856" s="172">
        <f t="shared" si="806"/>
        <v>0</v>
      </c>
      <c r="BJ1856" s="171">
        <f>(VLOOKUP($D1856,'P4 Destination'!$C$21:$M$176,7,0))*BI1856</f>
        <v>0</v>
      </c>
      <c r="BK1856" s="172">
        <f t="shared" si="807"/>
        <v>0</v>
      </c>
      <c r="BL1856" s="171">
        <f>(VLOOKUP($D1856,'P4 Destination'!$C$21:$M$176,8,0))*BK1856</f>
        <v>0</v>
      </c>
      <c r="BM1856" s="172">
        <f t="shared" si="808"/>
        <v>0</v>
      </c>
      <c r="BN1856" s="171">
        <f>(VLOOKUP($D1856,'P4 Destination'!$C$21:$M$176,9,0))*BM1856</f>
        <v>0</v>
      </c>
      <c r="BO1856" s="154">
        <f t="shared" si="816"/>
        <v>0</v>
      </c>
      <c r="BP1856" s="171">
        <f>(VLOOKUP(D1856,'P4 Destination'!$C$21:$M$176,10,0))*K1856</f>
        <v>0</v>
      </c>
      <c r="BQ1856" s="171">
        <f>(VLOOKUP(D1856,'P4 Destination'!$C$21:$M$176,11,0))*J1856</f>
        <v>0</v>
      </c>
      <c r="BR1856" s="173">
        <f t="shared" si="809"/>
        <v>0</v>
      </c>
      <c r="BS1856" s="173">
        <f>(AV1856*2500)*'P6 Verzekering'!$E$11</f>
        <v>0</v>
      </c>
      <c r="BT1856" s="173">
        <f>(AW1856*2500)*'P6 Verzekering'!$E$12</f>
        <v>0</v>
      </c>
      <c r="BU1856" s="173">
        <f>(L1856*2500)*'P6 Verzekering'!$E$13</f>
        <v>0</v>
      </c>
      <c r="BV1856" s="173">
        <f t="shared" si="810"/>
        <v>0</v>
      </c>
      <c r="BW1856"/>
      <c r="BX1856"/>
    </row>
    <row r="1857" spans="1:76">
      <c r="A1857" s="152" t="s">
        <v>1012</v>
      </c>
      <c r="B1857" s="152" t="s">
        <v>151</v>
      </c>
      <c r="C1857" s="152" t="s">
        <v>149</v>
      </c>
      <c r="D1857" s="152" t="s">
        <v>219</v>
      </c>
      <c r="E1857" s="152" t="s">
        <v>219</v>
      </c>
      <c r="F1857" s="153">
        <f t="shared" si="814"/>
        <v>5</v>
      </c>
      <c r="G1857" s="154">
        <v>0</v>
      </c>
      <c r="H1857" s="154">
        <f>IFERROR(VLOOKUP(B1857,'P2 Origin'!$C$21:$Q$176,15,FALSE),0)</f>
        <v>0</v>
      </c>
      <c r="I1857" s="154">
        <f>IFERROR(VLOOKUP(D1857,'P4 Destination'!$C$21:$Q$176,15,FALSE),0)</f>
        <v>0</v>
      </c>
      <c r="J1857" s="155"/>
      <c r="K1857" s="155"/>
      <c r="L1857" s="156">
        <v>5</v>
      </c>
      <c r="M1857" s="155">
        <v>195</v>
      </c>
      <c r="N1857" s="155">
        <v>2</v>
      </c>
      <c r="O1857" s="157">
        <f t="shared" si="787"/>
        <v>0</v>
      </c>
      <c r="P1857" s="158">
        <f t="shared" si="788"/>
        <v>5</v>
      </c>
      <c r="Q1857" s="159">
        <f>IFERROR(VLOOKUP(N1857,'P1 Intra-Europees'!$A$15:$H$25,3,0),0)*P1857</f>
        <v>0</v>
      </c>
      <c r="R1857" s="160">
        <f t="shared" si="789"/>
        <v>0</v>
      </c>
      <c r="S1857" s="159">
        <f>IFERROR(VLOOKUP(N1857,'P1 Intra-Europees'!$A$15:$H$25,4,0),0)*R1857</f>
        <v>0</v>
      </c>
      <c r="T1857" s="160">
        <f t="shared" si="790"/>
        <v>0</v>
      </c>
      <c r="U1857" s="159">
        <f>IFERROR(VLOOKUP(N1857,'P1 Intra-Europees'!$A$15:$H$25,5,0),0)*T1857</f>
        <v>0</v>
      </c>
      <c r="V1857" s="160">
        <f t="shared" si="791"/>
        <v>0</v>
      </c>
      <c r="W1857" s="159">
        <f>IFERROR(VLOOKUP(N1857,'P1 Intra-Europees'!$A$15:$H$25,6,0),0)*V1857</f>
        <v>0</v>
      </c>
      <c r="X1857" s="160">
        <f t="shared" si="792"/>
        <v>0</v>
      </c>
      <c r="Y1857" s="159">
        <f>IFERROR(VLOOKUP(N1857,'P1 Intra-Europees'!$A$15:$H$25,7,0),0)*X1857</f>
        <v>0</v>
      </c>
      <c r="Z1857" s="161">
        <f t="shared" si="793"/>
        <v>0</v>
      </c>
      <c r="AA1857" s="162">
        <f>IFERROR(VLOOKUP(N1857,'P1 Intra-Europees'!$A$15:$H$25,8,0),0)*Z1857</f>
        <v>0</v>
      </c>
      <c r="AB1857" s="163">
        <f t="shared" si="794"/>
        <v>0</v>
      </c>
      <c r="AC1857" s="157" t="str">
        <f>VLOOKUP(B1857,'P2 Origin'!$C$21:$O$176,13,0)</f>
        <v>EUR</v>
      </c>
      <c r="AD1857" s="164">
        <f t="shared" si="795"/>
        <v>0</v>
      </c>
      <c r="AE1857" s="165">
        <f>IF(AU1857&gt;0.1,VLOOKUP(B1857,'P2 Origin'!$C$21:$M$176,3,0)*H1857,0)</f>
        <v>0</v>
      </c>
      <c r="AF1857" s="166">
        <f t="shared" si="796"/>
        <v>0</v>
      </c>
      <c r="AG1857" s="165">
        <f>(VLOOKUP(B1857,'P2 Origin'!$C$21:$M$176,4,0))*AF1857</f>
        <v>0</v>
      </c>
      <c r="AH1857" s="166">
        <f t="shared" si="797"/>
        <v>0</v>
      </c>
      <c r="AI1857" s="165">
        <f>(VLOOKUP(B1857,'P2 Origin'!$C$21:$M$176,5,0))*AH1857</f>
        <v>0</v>
      </c>
      <c r="AJ1857" s="166">
        <f t="shared" si="811"/>
        <v>0</v>
      </c>
      <c r="AK1857" s="165">
        <f>(VLOOKUP(B1857,'P2 Origin'!$C$21:$M$176,6,0))*AJ1857</f>
        <v>0</v>
      </c>
      <c r="AL1857" s="166">
        <f t="shared" si="798"/>
        <v>0</v>
      </c>
      <c r="AM1857" s="165">
        <f>(VLOOKUP($B1857,'P2 Origin'!$C$21:$M$176,7,0))*AL1857</f>
        <v>0</v>
      </c>
      <c r="AN1857" s="166">
        <f t="shared" si="799"/>
        <v>0</v>
      </c>
      <c r="AO1857" s="165">
        <f>(VLOOKUP($B1857,'P2 Origin'!$C$21:$M$176,8,0))*AN1857</f>
        <v>0</v>
      </c>
      <c r="AP1857" s="166">
        <f t="shared" si="800"/>
        <v>0</v>
      </c>
      <c r="AQ1857" s="165">
        <f>(VLOOKUP($B1857,'P2 Origin'!$C$21:$M$176,9,0))*AP1857</f>
        <v>0</v>
      </c>
      <c r="AR1857" s="155">
        <f t="shared" si="815"/>
        <v>0</v>
      </c>
      <c r="AS1857" s="164">
        <f>(VLOOKUP(B1857,'P2 Origin'!$C$21:$M$176,10,0))*K1857</f>
        <v>0</v>
      </c>
      <c r="AT1857" s="164">
        <f>(VLOOKUP(B1857,'P2 Origin'!$C$21:$M$176,11,0))*J1857</f>
        <v>0</v>
      </c>
      <c r="AU1857" s="167">
        <v>0</v>
      </c>
      <c r="AV1857" s="168">
        <v>0</v>
      </c>
      <c r="AW1857" s="169">
        <v>0</v>
      </c>
      <c r="AX1857" s="170">
        <f>IF(AU1857&gt;=0.1,'P3 Bureaumarge zee- en luchtvr.'!$D$12,0)</f>
        <v>0</v>
      </c>
      <c r="AY1857" s="163">
        <f t="shared" si="801"/>
        <v>0</v>
      </c>
      <c r="AZ1857" s="157" t="str">
        <f>VLOOKUP(D1857,'P4 Destination'!$C$21:$O$176,13,0)</f>
        <v>EUR</v>
      </c>
      <c r="BA1857" s="164">
        <f t="shared" si="802"/>
        <v>0</v>
      </c>
      <c r="BB1857" s="171">
        <f>IF(AU1857&gt;0.1,(VLOOKUP(D1857,'P4 Destination'!$C$21:$M$176,3,0))*I1857,0)</f>
        <v>0</v>
      </c>
      <c r="BC1857" s="172">
        <f t="shared" si="803"/>
        <v>0</v>
      </c>
      <c r="BD1857" s="171">
        <f>(VLOOKUP($D1857,'P4 Destination'!$C$21:$M$176,4,0))*BC1857</f>
        <v>0</v>
      </c>
      <c r="BE1857" s="172">
        <f t="shared" si="804"/>
        <v>0</v>
      </c>
      <c r="BF1857" s="171">
        <f>(VLOOKUP($D1857,'P4 Destination'!$C$21:$M$176,5,0))*BE1857</f>
        <v>0</v>
      </c>
      <c r="BG1857" s="172">
        <f t="shared" si="805"/>
        <v>0</v>
      </c>
      <c r="BH1857" s="171">
        <f>(VLOOKUP($D1857,'P4 Destination'!$C$21:$M$176,6,0))*BG1857</f>
        <v>0</v>
      </c>
      <c r="BI1857" s="172">
        <f t="shared" si="806"/>
        <v>0</v>
      </c>
      <c r="BJ1857" s="171">
        <f>(VLOOKUP($D1857,'P4 Destination'!$C$21:$M$176,7,0))*BI1857</f>
        <v>0</v>
      </c>
      <c r="BK1857" s="172">
        <f t="shared" si="807"/>
        <v>0</v>
      </c>
      <c r="BL1857" s="171">
        <f>(VLOOKUP($D1857,'P4 Destination'!$C$21:$M$176,8,0))*BK1857</f>
        <v>0</v>
      </c>
      <c r="BM1857" s="172">
        <f t="shared" si="808"/>
        <v>0</v>
      </c>
      <c r="BN1857" s="171">
        <f>(VLOOKUP($D1857,'P4 Destination'!$C$21:$M$176,9,0))*BM1857</f>
        <v>0</v>
      </c>
      <c r="BO1857" s="154">
        <f t="shared" si="816"/>
        <v>0</v>
      </c>
      <c r="BP1857" s="171">
        <f>(VLOOKUP(D1857,'P4 Destination'!$C$21:$M$176,10,0))*K1857</f>
        <v>0</v>
      </c>
      <c r="BQ1857" s="171">
        <f>(VLOOKUP(D1857,'P4 Destination'!$C$21:$M$176,11,0))*J1857</f>
        <v>0</v>
      </c>
      <c r="BR1857" s="173">
        <f t="shared" si="809"/>
        <v>0</v>
      </c>
      <c r="BS1857" s="173">
        <f>(AV1857*2500)*'P6 Verzekering'!$E$11</f>
        <v>0</v>
      </c>
      <c r="BT1857" s="173">
        <f>(AW1857*2500)*'P6 Verzekering'!$E$12</f>
        <v>0</v>
      </c>
      <c r="BU1857" s="173">
        <f>(L1857*2500)*'P6 Verzekering'!$E$13</f>
        <v>0</v>
      </c>
      <c r="BV1857" s="173">
        <f t="shared" si="810"/>
        <v>0</v>
      </c>
      <c r="BW1857"/>
      <c r="BX1857"/>
    </row>
    <row r="1858" spans="1:76">
      <c r="A1858" s="152" t="s">
        <v>1691</v>
      </c>
      <c r="B1858" s="152" t="s">
        <v>219</v>
      </c>
      <c r="C1858" s="152" t="s">
        <v>219</v>
      </c>
      <c r="D1858" s="152" t="s">
        <v>151</v>
      </c>
      <c r="E1858" s="152" t="s">
        <v>149</v>
      </c>
      <c r="F1858" s="153">
        <f t="shared" si="814"/>
        <v>5</v>
      </c>
      <c r="G1858" s="154">
        <v>0</v>
      </c>
      <c r="H1858" s="154">
        <f>IFERROR(VLOOKUP(B1858,'P2 Origin'!$C$21:$Q$176,15,FALSE),0)</f>
        <v>0</v>
      </c>
      <c r="I1858" s="154">
        <f>IFERROR(VLOOKUP(D1858,'P4 Destination'!$C$21:$Q$176,15,FALSE),0)</f>
        <v>0</v>
      </c>
      <c r="J1858" s="155"/>
      <c r="K1858" s="155"/>
      <c r="L1858" s="156">
        <v>5</v>
      </c>
      <c r="M1858" s="155">
        <v>223</v>
      </c>
      <c r="N1858" s="155">
        <v>2</v>
      </c>
      <c r="O1858" s="157">
        <f t="shared" si="787"/>
        <v>0</v>
      </c>
      <c r="P1858" s="158">
        <f t="shared" si="788"/>
        <v>5</v>
      </c>
      <c r="Q1858" s="159">
        <f>IFERROR(VLOOKUP(N1858,'P1 Intra-Europees'!$A$15:$H$25,3,0),0)*P1858</f>
        <v>0</v>
      </c>
      <c r="R1858" s="160">
        <f t="shared" si="789"/>
        <v>0</v>
      </c>
      <c r="S1858" s="159">
        <f>IFERROR(VLOOKUP(N1858,'P1 Intra-Europees'!$A$15:$H$25,4,0),0)*R1858</f>
        <v>0</v>
      </c>
      <c r="T1858" s="160">
        <f t="shared" si="790"/>
        <v>0</v>
      </c>
      <c r="U1858" s="159">
        <f>IFERROR(VLOOKUP(N1858,'P1 Intra-Europees'!$A$15:$H$25,5,0),0)*T1858</f>
        <v>0</v>
      </c>
      <c r="V1858" s="160">
        <f t="shared" si="791"/>
        <v>0</v>
      </c>
      <c r="W1858" s="159">
        <f>IFERROR(VLOOKUP(N1858,'P1 Intra-Europees'!$A$15:$H$25,6,0),0)*V1858</f>
        <v>0</v>
      </c>
      <c r="X1858" s="160">
        <f t="shared" si="792"/>
        <v>0</v>
      </c>
      <c r="Y1858" s="159">
        <f>IFERROR(VLOOKUP(N1858,'P1 Intra-Europees'!$A$15:$H$25,7,0),0)*X1858</f>
        <v>0</v>
      </c>
      <c r="Z1858" s="161">
        <f t="shared" si="793"/>
        <v>0</v>
      </c>
      <c r="AA1858" s="162">
        <f>IFERROR(VLOOKUP(N1858,'P1 Intra-Europees'!$A$15:$H$25,8,0),0)*Z1858</f>
        <v>0</v>
      </c>
      <c r="AB1858" s="163">
        <f t="shared" si="794"/>
        <v>0</v>
      </c>
      <c r="AC1858" s="157" t="str">
        <f>VLOOKUP(B1858,'P2 Origin'!$C$21:$O$176,13,0)</f>
        <v>EUR</v>
      </c>
      <c r="AD1858" s="164">
        <f t="shared" si="795"/>
        <v>0</v>
      </c>
      <c r="AE1858" s="165">
        <f>IF(AU1858&gt;0.1,VLOOKUP(B1858,'P2 Origin'!$C$21:$M$176,3,0)*H1858,0)</f>
        <v>0</v>
      </c>
      <c r="AF1858" s="166">
        <f t="shared" si="796"/>
        <v>0</v>
      </c>
      <c r="AG1858" s="165">
        <f>(VLOOKUP(B1858,'P2 Origin'!$C$21:$M$176,4,0))*AF1858</f>
        <v>0</v>
      </c>
      <c r="AH1858" s="166">
        <f t="shared" si="797"/>
        <v>0</v>
      </c>
      <c r="AI1858" s="165">
        <f>(VLOOKUP(B1858,'P2 Origin'!$C$21:$M$176,5,0))*AH1858</f>
        <v>0</v>
      </c>
      <c r="AJ1858" s="166">
        <f t="shared" si="811"/>
        <v>0</v>
      </c>
      <c r="AK1858" s="165">
        <f>(VLOOKUP(B1858,'P2 Origin'!$C$21:$M$176,6,0))*AJ1858</f>
        <v>0</v>
      </c>
      <c r="AL1858" s="166">
        <f t="shared" si="798"/>
        <v>0</v>
      </c>
      <c r="AM1858" s="165">
        <f>(VLOOKUP($B1858,'P2 Origin'!$C$21:$M$176,7,0))*AL1858</f>
        <v>0</v>
      </c>
      <c r="AN1858" s="166">
        <f t="shared" si="799"/>
        <v>0</v>
      </c>
      <c r="AO1858" s="165">
        <f>(VLOOKUP($B1858,'P2 Origin'!$C$21:$M$176,8,0))*AN1858</f>
        <v>0</v>
      </c>
      <c r="AP1858" s="166">
        <f t="shared" si="800"/>
        <v>0</v>
      </c>
      <c r="AQ1858" s="165">
        <f>(VLOOKUP($B1858,'P2 Origin'!$C$21:$M$176,9,0))*AP1858</f>
        <v>0</v>
      </c>
      <c r="AR1858" s="155">
        <f t="shared" si="815"/>
        <v>0</v>
      </c>
      <c r="AS1858" s="164">
        <f>(VLOOKUP(B1858,'P2 Origin'!$C$21:$M$176,10,0))*K1858</f>
        <v>0</v>
      </c>
      <c r="AT1858" s="164">
        <f>(VLOOKUP(B1858,'P2 Origin'!$C$21:$M$176,11,0))*J1858</f>
        <v>0</v>
      </c>
      <c r="AU1858" s="167">
        <v>0</v>
      </c>
      <c r="AV1858" s="168">
        <v>0</v>
      </c>
      <c r="AW1858" s="169">
        <v>0</v>
      </c>
      <c r="AX1858" s="170">
        <f>IF(AU1858&gt;=0.1,'P3 Bureaumarge zee- en luchtvr.'!$D$12,0)</f>
        <v>0</v>
      </c>
      <c r="AY1858" s="163">
        <f t="shared" si="801"/>
        <v>0</v>
      </c>
      <c r="AZ1858" s="157" t="str">
        <f>VLOOKUP(D1858,'P4 Destination'!$C$21:$O$176,13,0)</f>
        <v>EUR</v>
      </c>
      <c r="BA1858" s="164">
        <f t="shared" si="802"/>
        <v>0</v>
      </c>
      <c r="BB1858" s="171">
        <f>IF(AU1858&gt;0.1,(VLOOKUP(D1858,'P4 Destination'!$C$21:$M$176,3,0))*I1858,0)</f>
        <v>0</v>
      </c>
      <c r="BC1858" s="172">
        <f t="shared" si="803"/>
        <v>0</v>
      </c>
      <c r="BD1858" s="171">
        <f>(VLOOKUP($D1858,'P4 Destination'!$C$21:$M$176,4,0))*BC1858</f>
        <v>0</v>
      </c>
      <c r="BE1858" s="172">
        <f t="shared" si="804"/>
        <v>0</v>
      </c>
      <c r="BF1858" s="171">
        <f>(VLOOKUP($D1858,'P4 Destination'!$C$21:$M$176,5,0))*BE1858</f>
        <v>0</v>
      </c>
      <c r="BG1858" s="172">
        <f t="shared" si="805"/>
        <v>0</v>
      </c>
      <c r="BH1858" s="171">
        <f>(VLOOKUP($D1858,'P4 Destination'!$C$21:$M$176,6,0))*BG1858</f>
        <v>0</v>
      </c>
      <c r="BI1858" s="172">
        <f t="shared" si="806"/>
        <v>0</v>
      </c>
      <c r="BJ1858" s="171">
        <f>(VLOOKUP($D1858,'P4 Destination'!$C$21:$M$176,7,0))*BI1858</f>
        <v>0</v>
      </c>
      <c r="BK1858" s="172">
        <f t="shared" si="807"/>
        <v>0</v>
      </c>
      <c r="BL1858" s="171">
        <f>(VLOOKUP($D1858,'P4 Destination'!$C$21:$M$176,8,0))*BK1858</f>
        <v>0</v>
      </c>
      <c r="BM1858" s="172">
        <f t="shared" si="808"/>
        <v>0</v>
      </c>
      <c r="BN1858" s="171">
        <f>(VLOOKUP($D1858,'P4 Destination'!$C$21:$M$176,9,0))*BM1858</f>
        <v>0</v>
      </c>
      <c r="BO1858" s="154">
        <f t="shared" si="816"/>
        <v>0</v>
      </c>
      <c r="BP1858" s="171">
        <f>(VLOOKUP(D1858,'P4 Destination'!$C$21:$M$176,10,0))*K1858</f>
        <v>0</v>
      </c>
      <c r="BQ1858" s="171">
        <f>(VLOOKUP(D1858,'P4 Destination'!$C$21:$M$176,11,0))*J1858</f>
        <v>0</v>
      </c>
      <c r="BR1858" s="173">
        <f t="shared" si="809"/>
        <v>0</v>
      </c>
      <c r="BS1858" s="173">
        <f>(AV1858*2500)*'P6 Verzekering'!$E$11</f>
        <v>0</v>
      </c>
      <c r="BT1858" s="173">
        <f>(AW1858*2500)*'P6 Verzekering'!$E$12</f>
        <v>0</v>
      </c>
      <c r="BU1858" s="173">
        <f>(L1858*2500)*'P6 Verzekering'!$E$13</f>
        <v>0</v>
      </c>
      <c r="BV1858" s="173">
        <f t="shared" si="810"/>
        <v>0</v>
      </c>
      <c r="BW1858"/>
      <c r="BX1858"/>
    </row>
    <row r="1859" spans="1:76">
      <c r="A1859" s="152" t="s">
        <v>951</v>
      </c>
      <c r="B1859" s="152" t="s">
        <v>151</v>
      </c>
      <c r="C1859" s="152" t="s">
        <v>149</v>
      </c>
      <c r="D1859" s="152" t="s">
        <v>219</v>
      </c>
      <c r="E1859" s="152" t="s">
        <v>219</v>
      </c>
      <c r="F1859" s="153">
        <f t="shared" si="814"/>
        <v>5</v>
      </c>
      <c r="G1859" s="154">
        <v>0</v>
      </c>
      <c r="H1859" s="154">
        <f>IFERROR(VLOOKUP(B1859,'P2 Origin'!$C$21:$Q$176,15,FALSE),0)</f>
        <v>0</v>
      </c>
      <c r="I1859" s="154">
        <f>IFERROR(VLOOKUP(D1859,'P4 Destination'!$C$21:$Q$176,15,FALSE),0)</f>
        <v>0</v>
      </c>
      <c r="J1859" s="155"/>
      <c r="K1859" s="155"/>
      <c r="L1859" s="156">
        <v>5</v>
      </c>
      <c r="M1859" s="155">
        <v>227</v>
      </c>
      <c r="N1859" s="155">
        <v>2</v>
      </c>
      <c r="O1859" s="157">
        <f t="shared" si="787"/>
        <v>0</v>
      </c>
      <c r="P1859" s="158">
        <f t="shared" si="788"/>
        <v>5</v>
      </c>
      <c r="Q1859" s="159">
        <f>IFERROR(VLOOKUP(N1859,'P1 Intra-Europees'!$A$15:$H$25,3,0),0)*P1859</f>
        <v>0</v>
      </c>
      <c r="R1859" s="160">
        <f t="shared" si="789"/>
        <v>0</v>
      </c>
      <c r="S1859" s="159">
        <f>IFERROR(VLOOKUP(N1859,'P1 Intra-Europees'!$A$15:$H$25,4,0),0)*R1859</f>
        <v>0</v>
      </c>
      <c r="T1859" s="160">
        <f t="shared" si="790"/>
        <v>0</v>
      </c>
      <c r="U1859" s="159">
        <f>IFERROR(VLOOKUP(N1859,'P1 Intra-Europees'!$A$15:$H$25,5,0),0)*T1859</f>
        <v>0</v>
      </c>
      <c r="V1859" s="160">
        <f t="shared" si="791"/>
        <v>0</v>
      </c>
      <c r="W1859" s="159">
        <f>IFERROR(VLOOKUP(N1859,'P1 Intra-Europees'!$A$15:$H$25,6,0),0)*V1859</f>
        <v>0</v>
      </c>
      <c r="X1859" s="160">
        <f t="shared" si="792"/>
        <v>0</v>
      </c>
      <c r="Y1859" s="159">
        <f>IFERROR(VLOOKUP(N1859,'P1 Intra-Europees'!$A$15:$H$25,7,0),0)*X1859</f>
        <v>0</v>
      </c>
      <c r="Z1859" s="161">
        <f t="shared" si="793"/>
        <v>0</v>
      </c>
      <c r="AA1859" s="162">
        <f>IFERROR(VLOOKUP(N1859,'P1 Intra-Europees'!$A$15:$H$25,8,0),0)*Z1859</f>
        <v>0</v>
      </c>
      <c r="AB1859" s="163">
        <f t="shared" si="794"/>
        <v>0</v>
      </c>
      <c r="AC1859" s="157" t="str">
        <f>VLOOKUP(B1859,'P2 Origin'!$C$21:$O$176,13,0)</f>
        <v>EUR</v>
      </c>
      <c r="AD1859" s="164">
        <f t="shared" si="795"/>
        <v>0</v>
      </c>
      <c r="AE1859" s="165">
        <f>IF(AU1859&gt;0.1,VLOOKUP(B1859,'P2 Origin'!$C$21:$M$176,3,0)*H1859,0)</f>
        <v>0</v>
      </c>
      <c r="AF1859" s="166">
        <f t="shared" si="796"/>
        <v>0</v>
      </c>
      <c r="AG1859" s="165">
        <f>(VLOOKUP(B1859,'P2 Origin'!$C$21:$M$176,4,0))*AF1859</f>
        <v>0</v>
      </c>
      <c r="AH1859" s="166">
        <f t="shared" si="797"/>
        <v>0</v>
      </c>
      <c r="AI1859" s="165">
        <f>(VLOOKUP(B1859,'P2 Origin'!$C$21:$M$176,5,0))*AH1859</f>
        <v>0</v>
      </c>
      <c r="AJ1859" s="166">
        <f t="shared" si="811"/>
        <v>0</v>
      </c>
      <c r="AK1859" s="165">
        <f>(VLOOKUP(B1859,'P2 Origin'!$C$21:$M$176,6,0))*AJ1859</f>
        <v>0</v>
      </c>
      <c r="AL1859" s="166">
        <f t="shared" si="798"/>
        <v>0</v>
      </c>
      <c r="AM1859" s="165">
        <f>(VLOOKUP($B1859,'P2 Origin'!$C$21:$M$176,7,0))*AL1859</f>
        <v>0</v>
      </c>
      <c r="AN1859" s="166">
        <f t="shared" si="799"/>
        <v>0</v>
      </c>
      <c r="AO1859" s="165">
        <f>(VLOOKUP($B1859,'P2 Origin'!$C$21:$M$176,8,0))*AN1859</f>
        <v>0</v>
      </c>
      <c r="AP1859" s="166">
        <f t="shared" si="800"/>
        <v>0</v>
      </c>
      <c r="AQ1859" s="165">
        <f>(VLOOKUP($B1859,'P2 Origin'!$C$21:$M$176,9,0))*AP1859</f>
        <v>0</v>
      </c>
      <c r="AR1859" s="155">
        <f t="shared" si="815"/>
        <v>0</v>
      </c>
      <c r="AS1859" s="164">
        <f>(VLOOKUP(B1859,'P2 Origin'!$C$21:$M$176,10,0))*K1859</f>
        <v>0</v>
      </c>
      <c r="AT1859" s="164">
        <f>(VLOOKUP(B1859,'P2 Origin'!$C$21:$M$176,11,0))*J1859</f>
        <v>0</v>
      </c>
      <c r="AU1859" s="167">
        <v>0</v>
      </c>
      <c r="AV1859" s="168">
        <v>0</v>
      </c>
      <c r="AW1859" s="169">
        <v>0</v>
      </c>
      <c r="AX1859" s="170">
        <f>IF(AU1859&gt;=0.1,'P3 Bureaumarge zee- en luchtvr.'!$D$12,0)</f>
        <v>0</v>
      </c>
      <c r="AY1859" s="163">
        <f t="shared" si="801"/>
        <v>0</v>
      </c>
      <c r="AZ1859" s="157" t="str">
        <f>VLOOKUP(D1859,'P4 Destination'!$C$21:$O$176,13,0)</f>
        <v>EUR</v>
      </c>
      <c r="BA1859" s="164">
        <f t="shared" si="802"/>
        <v>0</v>
      </c>
      <c r="BB1859" s="171">
        <f>IF(AU1859&gt;0.1,(VLOOKUP(D1859,'P4 Destination'!$C$21:$M$176,3,0))*I1859,0)</f>
        <v>0</v>
      </c>
      <c r="BC1859" s="172">
        <f t="shared" si="803"/>
        <v>0</v>
      </c>
      <c r="BD1859" s="171">
        <f>(VLOOKUP($D1859,'P4 Destination'!$C$21:$M$176,4,0))*BC1859</f>
        <v>0</v>
      </c>
      <c r="BE1859" s="172">
        <f t="shared" si="804"/>
        <v>0</v>
      </c>
      <c r="BF1859" s="171">
        <f>(VLOOKUP($D1859,'P4 Destination'!$C$21:$M$176,5,0))*BE1859</f>
        <v>0</v>
      </c>
      <c r="BG1859" s="172">
        <f t="shared" si="805"/>
        <v>0</v>
      </c>
      <c r="BH1859" s="171">
        <f>(VLOOKUP($D1859,'P4 Destination'!$C$21:$M$176,6,0))*BG1859</f>
        <v>0</v>
      </c>
      <c r="BI1859" s="172">
        <f t="shared" si="806"/>
        <v>0</v>
      </c>
      <c r="BJ1859" s="171">
        <f>(VLOOKUP($D1859,'P4 Destination'!$C$21:$M$176,7,0))*BI1859</f>
        <v>0</v>
      </c>
      <c r="BK1859" s="172">
        <f t="shared" si="807"/>
        <v>0</v>
      </c>
      <c r="BL1859" s="171">
        <f>(VLOOKUP($D1859,'P4 Destination'!$C$21:$M$176,8,0))*BK1859</f>
        <v>0</v>
      </c>
      <c r="BM1859" s="172">
        <f t="shared" si="808"/>
        <v>0</v>
      </c>
      <c r="BN1859" s="171">
        <f>(VLOOKUP($D1859,'P4 Destination'!$C$21:$M$176,9,0))*BM1859</f>
        <v>0</v>
      </c>
      <c r="BO1859" s="154">
        <f t="shared" si="816"/>
        <v>0</v>
      </c>
      <c r="BP1859" s="171">
        <f>(VLOOKUP(D1859,'P4 Destination'!$C$21:$M$176,10,0))*K1859</f>
        <v>0</v>
      </c>
      <c r="BQ1859" s="171">
        <f>(VLOOKUP(D1859,'P4 Destination'!$C$21:$M$176,11,0))*J1859</f>
        <v>0</v>
      </c>
      <c r="BR1859" s="173">
        <f t="shared" si="809"/>
        <v>0</v>
      </c>
      <c r="BS1859" s="173">
        <f>(AV1859*2500)*'P6 Verzekering'!$E$11</f>
        <v>0</v>
      </c>
      <c r="BT1859" s="173">
        <f>(AW1859*2500)*'P6 Verzekering'!$E$12</f>
        <v>0</v>
      </c>
      <c r="BU1859" s="173">
        <f>(L1859*2500)*'P6 Verzekering'!$E$13</f>
        <v>0</v>
      </c>
      <c r="BV1859" s="173">
        <f t="shared" si="810"/>
        <v>0</v>
      </c>
      <c r="BW1859"/>
      <c r="BX1859"/>
    </row>
    <row r="1860" spans="1:76">
      <c r="A1860" s="152" t="s">
        <v>952</v>
      </c>
      <c r="B1860" s="152" t="s">
        <v>151</v>
      </c>
      <c r="C1860" s="152" t="s">
        <v>149</v>
      </c>
      <c r="D1860" s="152" t="s">
        <v>219</v>
      </c>
      <c r="E1860" s="152" t="s">
        <v>219</v>
      </c>
      <c r="F1860" s="153">
        <f t="shared" si="814"/>
        <v>5</v>
      </c>
      <c r="G1860" s="154">
        <v>0</v>
      </c>
      <c r="H1860" s="154">
        <f>IFERROR(VLOOKUP(B1860,'P2 Origin'!$C$21:$Q$176,15,FALSE),0)</f>
        <v>0</v>
      </c>
      <c r="I1860" s="154">
        <f>IFERROR(VLOOKUP(D1860,'P4 Destination'!$C$21:$Q$176,15,FALSE),0)</f>
        <v>0</v>
      </c>
      <c r="J1860" s="155"/>
      <c r="K1860" s="155"/>
      <c r="L1860" s="156">
        <v>5</v>
      </c>
      <c r="M1860" s="155">
        <v>246</v>
      </c>
      <c r="N1860" s="155">
        <v>2</v>
      </c>
      <c r="O1860" s="157">
        <f t="shared" si="787"/>
        <v>0</v>
      </c>
      <c r="P1860" s="158">
        <f t="shared" si="788"/>
        <v>5</v>
      </c>
      <c r="Q1860" s="159">
        <f>IFERROR(VLOOKUP(N1860,'P1 Intra-Europees'!$A$15:$H$25,3,0),0)*P1860</f>
        <v>0</v>
      </c>
      <c r="R1860" s="160">
        <f t="shared" si="789"/>
        <v>0</v>
      </c>
      <c r="S1860" s="159">
        <f>IFERROR(VLOOKUP(N1860,'P1 Intra-Europees'!$A$15:$H$25,4,0),0)*R1860</f>
        <v>0</v>
      </c>
      <c r="T1860" s="160">
        <f t="shared" si="790"/>
        <v>0</v>
      </c>
      <c r="U1860" s="159">
        <f>IFERROR(VLOOKUP(N1860,'P1 Intra-Europees'!$A$15:$H$25,5,0),0)*T1860</f>
        <v>0</v>
      </c>
      <c r="V1860" s="160">
        <f t="shared" si="791"/>
        <v>0</v>
      </c>
      <c r="W1860" s="159">
        <f>IFERROR(VLOOKUP(N1860,'P1 Intra-Europees'!$A$15:$H$25,6,0),0)*V1860</f>
        <v>0</v>
      </c>
      <c r="X1860" s="160">
        <f t="shared" si="792"/>
        <v>0</v>
      </c>
      <c r="Y1860" s="159">
        <f>IFERROR(VLOOKUP(N1860,'P1 Intra-Europees'!$A$15:$H$25,7,0),0)*X1860</f>
        <v>0</v>
      </c>
      <c r="Z1860" s="161">
        <f t="shared" si="793"/>
        <v>0</v>
      </c>
      <c r="AA1860" s="162">
        <f>IFERROR(VLOOKUP(N1860,'P1 Intra-Europees'!$A$15:$H$25,8,0),0)*Z1860</f>
        <v>0</v>
      </c>
      <c r="AB1860" s="163">
        <f t="shared" si="794"/>
        <v>0</v>
      </c>
      <c r="AC1860" s="157" t="str">
        <f>VLOOKUP(B1860,'P2 Origin'!$C$21:$O$176,13,0)</f>
        <v>EUR</v>
      </c>
      <c r="AD1860" s="164">
        <f t="shared" si="795"/>
        <v>0</v>
      </c>
      <c r="AE1860" s="165">
        <f>IF(AU1860&gt;0.1,VLOOKUP(B1860,'P2 Origin'!$C$21:$M$176,3,0)*H1860,0)</f>
        <v>0</v>
      </c>
      <c r="AF1860" s="166">
        <f t="shared" si="796"/>
        <v>0</v>
      </c>
      <c r="AG1860" s="165">
        <f>(VLOOKUP(B1860,'P2 Origin'!$C$21:$M$176,4,0))*AF1860</f>
        <v>0</v>
      </c>
      <c r="AH1860" s="166">
        <f t="shared" si="797"/>
        <v>0</v>
      </c>
      <c r="AI1860" s="165">
        <f>(VLOOKUP(B1860,'P2 Origin'!$C$21:$M$176,5,0))*AH1860</f>
        <v>0</v>
      </c>
      <c r="AJ1860" s="166">
        <f t="shared" si="811"/>
        <v>0</v>
      </c>
      <c r="AK1860" s="165">
        <f>(VLOOKUP(B1860,'P2 Origin'!$C$21:$M$176,6,0))*AJ1860</f>
        <v>0</v>
      </c>
      <c r="AL1860" s="166">
        <f t="shared" si="798"/>
        <v>0</v>
      </c>
      <c r="AM1860" s="165">
        <f>(VLOOKUP($B1860,'P2 Origin'!$C$21:$M$176,7,0))*AL1860</f>
        <v>0</v>
      </c>
      <c r="AN1860" s="166">
        <f t="shared" si="799"/>
        <v>0</v>
      </c>
      <c r="AO1860" s="165">
        <f>(VLOOKUP($B1860,'P2 Origin'!$C$21:$M$176,8,0))*AN1860</f>
        <v>0</v>
      </c>
      <c r="AP1860" s="166">
        <f t="shared" si="800"/>
        <v>0</v>
      </c>
      <c r="AQ1860" s="165">
        <f>(VLOOKUP($B1860,'P2 Origin'!$C$21:$M$176,9,0))*AP1860</f>
        <v>0</v>
      </c>
      <c r="AR1860" s="155">
        <f t="shared" si="815"/>
        <v>0</v>
      </c>
      <c r="AS1860" s="164">
        <f>(VLOOKUP(B1860,'P2 Origin'!$C$21:$M$176,10,0))*K1860</f>
        <v>0</v>
      </c>
      <c r="AT1860" s="164">
        <f>(VLOOKUP(B1860,'P2 Origin'!$C$21:$M$176,11,0))*J1860</f>
        <v>0</v>
      </c>
      <c r="AU1860" s="167">
        <v>0</v>
      </c>
      <c r="AV1860" s="168">
        <v>0</v>
      </c>
      <c r="AW1860" s="169">
        <v>0</v>
      </c>
      <c r="AX1860" s="170">
        <f>IF(AU1860&gt;=0.1,'P3 Bureaumarge zee- en luchtvr.'!$D$12,0)</f>
        <v>0</v>
      </c>
      <c r="AY1860" s="163">
        <f t="shared" si="801"/>
        <v>0</v>
      </c>
      <c r="AZ1860" s="157" t="str">
        <f>VLOOKUP(D1860,'P4 Destination'!$C$21:$O$176,13,0)</f>
        <v>EUR</v>
      </c>
      <c r="BA1860" s="164">
        <f t="shared" si="802"/>
        <v>0</v>
      </c>
      <c r="BB1860" s="171">
        <f>IF(AU1860&gt;0.1,(VLOOKUP(D1860,'P4 Destination'!$C$21:$M$176,3,0))*I1860,0)</f>
        <v>0</v>
      </c>
      <c r="BC1860" s="172">
        <f t="shared" si="803"/>
        <v>0</v>
      </c>
      <c r="BD1860" s="171">
        <f>(VLOOKUP($D1860,'P4 Destination'!$C$21:$M$176,4,0))*BC1860</f>
        <v>0</v>
      </c>
      <c r="BE1860" s="172">
        <f t="shared" si="804"/>
        <v>0</v>
      </c>
      <c r="BF1860" s="171">
        <f>(VLOOKUP($D1860,'P4 Destination'!$C$21:$M$176,5,0))*BE1860</f>
        <v>0</v>
      </c>
      <c r="BG1860" s="172">
        <f t="shared" si="805"/>
        <v>0</v>
      </c>
      <c r="BH1860" s="171">
        <f>(VLOOKUP($D1860,'P4 Destination'!$C$21:$M$176,6,0))*BG1860</f>
        <v>0</v>
      </c>
      <c r="BI1860" s="172">
        <f t="shared" si="806"/>
        <v>0</v>
      </c>
      <c r="BJ1860" s="171">
        <f>(VLOOKUP($D1860,'P4 Destination'!$C$21:$M$176,7,0))*BI1860</f>
        <v>0</v>
      </c>
      <c r="BK1860" s="172">
        <f t="shared" si="807"/>
        <v>0</v>
      </c>
      <c r="BL1860" s="171">
        <f>(VLOOKUP($D1860,'P4 Destination'!$C$21:$M$176,8,0))*BK1860</f>
        <v>0</v>
      </c>
      <c r="BM1860" s="172">
        <f t="shared" si="808"/>
        <v>0</v>
      </c>
      <c r="BN1860" s="171">
        <f>(VLOOKUP($D1860,'P4 Destination'!$C$21:$M$176,9,0))*BM1860</f>
        <v>0</v>
      </c>
      <c r="BO1860" s="154">
        <f t="shared" si="816"/>
        <v>0</v>
      </c>
      <c r="BP1860" s="171">
        <f>(VLOOKUP(D1860,'P4 Destination'!$C$21:$M$176,10,0))*K1860</f>
        <v>0</v>
      </c>
      <c r="BQ1860" s="171">
        <f>(VLOOKUP(D1860,'P4 Destination'!$C$21:$M$176,11,0))*J1860</f>
        <v>0</v>
      </c>
      <c r="BR1860" s="173">
        <f t="shared" si="809"/>
        <v>0</v>
      </c>
      <c r="BS1860" s="173">
        <f>(AV1860*2500)*'P6 Verzekering'!$E$11</f>
        <v>0</v>
      </c>
      <c r="BT1860" s="173">
        <f>(AW1860*2500)*'P6 Verzekering'!$E$12</f>
        <v>0</v>
      </c>
      <c r="BU1860" s="173">
        <f>(L1860*2500)*'P6 Verzekering'!$E$13</f>
        <v>0</v>
      </c>
      <c r="BV1860" s="173">
        <f t="shared" si="810"/>
        <v>0</v>
      </c>
      <c r="BW1860"/>
      <c r="BX1860"/>
    </row>
    <row r="1861" spans="1:76">
      <c r="A1861" s="152" t="s">
        <v>2065</v>
      </c>
      <c r="B1861" s="152" t="s">
        <v>219</v>
      </c>
      <c r="C1861" s="152" t="s">
        <v>219</v>
      </c>
      <c r="D1861" s="152" t="s">
        <v>212</v>
      </c>
      <c r="E1861" s="152" t="s">
        <v>212</v>
      </c>
      <c r="F1861" s="153">
        <f t="shared" si="814"/>
        <v>5</v>
      </c>
      <c r="G1861" s="154">
        <v>0</v>
      </c>
      <c r="H1861" s="154">
        <f>IFERROR(VLOOKUP(B1861,'P2 Origin'!$C$21:$Q$176,15,FALSE),0)</f>
        <v>0</v>
      </c>
      <c r="I1861" s="154">
        <f>IFERROR(VLOOKUP(D1861,'P4 Destination'!$C$21:$Q$176,15,FALSE),0)</f>
        <v>1</v>
      </c>
      <c r="J1861" s="155"/>
      <c r="K1861" s="155"/>
      <c r="L1861" s="156">
        <v>5</v>
      </c>
      <c r="M1861" s="155">
        <v>357</v>
      </c>
      <c r="N1861" s="155">
        <v>3</v>
      </c>
      <c r="O1861" s="157">
        <f t="shared" si="787"/>
        <v>0</v>
      </c>
      <c r="P1861" s="158">
        <f t="shared" si="788"/>
        <v>5</v>
      </c>
      <c r="Q1861" s="159">
        <f>IFERROR(VLOOKUP(N1861,'P1 Intra-Europees'!$A$15:$H$25,3,0),0)*P1861</f>
        <v>0</v>
      </c>
      <c r="R1861" s="160">
        <f t="shared" si="789"/>
        <v>0</v>
      </c>
      <c r="S1861" s="159">
        <f>IFERROR(VLOOKUP(N1861,'P1 Intra-Europees'!$A$15:$H$25,4,0),0)*R1861</f>
        <v>0</v>
      </c>
      <c r="T1861" s="160">
        <f t="shared" si="790"/>
        <v>0</v>
      </c>
      <c r="U1861" s="159">
        <f>IFERROR(VLOOKUP(N1861,'P1 Intra-Europees'!$A$15:$H$25,5,0),0)*T1861</f>
        <v>0</v>
      </c>
      <c r="V1861" s="160">
        <f t="shared" si="791"/>
        <v>0</v>
      </c>
      <c r="W1861" s="159">
        <f>IFERROR(VLOOKUP(N1861,'P1 Intra-Europees'!$A$15:$H$25,6,0),0)*V1861</f>
        <v>0</v>
      </c>
      <c r="X1861" s="160">
        <f t="shared" si="792"/>
        <v>0</v>
      </c>
      <c r="Y1861" s="159">
        <f>IFERROR(VLOOKUP(N1861,'P1 Intra-Europees'!$A$15:$H$25,7,0),0)*X1861</f>
        <v>0</v>
      </c>
      <c r="Z1861" s="161">
        <f t="shared" si="793"/>
        <v>0</v>
      </c>
      <c r="AA1861" s="162">
        <f>IFERROR(VLOOKUP(N1861,'P1 Intra-Europees'!$A$15:$H$25,8,0),0)*Z1861</f>
        <v>0</v>
      </c>
      <c r="AB1861" s="163">
        <f t="shared" si="794"/>
        <v>0</v>
      </c>
      <c r="AC1861" s="157" t="str">
        <f>VLOOKUP(B1861,'P2 Origin'!$C$21:$O$176,13,0)</f>
        <v>EUR</v>
      </c>
      <c r="AD1861" s="164">
        <f t="shared" si="795"/>
        <v>0</v>
      </c>
      <c r="AE1861" s="165">
        <f>IF(AU1861&gt;0.1,VLOOKUP(B1861,'P2 Origin'!$C$21:$M$176,3,0)*H1861,0)</f>
        <v>0</v>
      </c>
      <c r="AF1861" s="166">
        <f t="shared" si="796"/>
        <v>0</v>
      </c>
      <c r="AG1861" s="165">
        <f>(VLOOKUP(B1861,'P2 Origin'!$C$21:$M$176,4,0))*AF1861</f>
        <v>0</v>
      </c>
      <c r="AH1861" s="166">
        <f t="shared" si="797"/>
        <v>0</v>
      </c>
      <c r="AI1861" s="165">
        <f>(VLOOKUP(B1861,'P2 Origin'!$C$21:$M$176,5,0))*AH1861</f>
        <v>0</v>
      </c>
      <c r="AJ1861" s="166">
        <f t="shared" si="811"/>
        <v>0</v>
      </c>
      <c r="AK1861" s="165">
        <f>(VLOOKUP(B1861,'P2 Origin'!$C$21:$M$176,6,0))*AJ1861</f>
        <v>0</v>
      </c>
      <c r="AL1861" s="166">
        <f t="shared" si="798"/>
        <v>0</v>
      </c>
      <c r="AM1861" s="165">
        <f>(VLOOKUP($B1861,'P2 Origin'!$C$21:$M$176,7,0))*AL1861</f>
        <v>0</v>
      </c>
      <c r="AN1861" s="166">
        <f t="shared" si="799"/>
        <v>0</v>
      </c>
      <c r="AO1861" s="165">
        <f>(VLOOKUP($B1861,'P2 Origin'!$C$21:$M$176,8,0))*AN1861</f>
        <v>0</v>
      </c>
      <c r="AP1861" s="166">
        <f t="shared" si="800"/>
        <v>0</v>
      </c>
      <c r="AQ1861" s="165">
        <f>(VLOOKUP($B1861,'P2 Origin'!$C$21:$M$176,9,0))*AP1861</f>
        <v>0</v>
      </c>
      <c r="AR1861" s="155">
        <f t="shared" si="815"/>
        <v>0</v>
      </c>
      <c r="AS1861" s="164">
        <f>(VLOOKUP(B1861,'P2 Origin'!$C$21:$M$176,10,0))*K1861</f>
        <v>0</v>
      </c>
      <c r="AT1861" s="164">
        <f>(VLOOKUP(B1861,'P2 Origin'!$C$21:$M$176,11,0))*J1861</f>
        <v>0</v>
      </c>
      <c r="AU1861" s="167">
        <v>0</v>
      </c>
      <c r="AV1861" s="168">
        <v>0</v>
      </c>
      <c r="AW1861" s="169">
        <v>0</v>
      </c>
      <c r="AX1861" s="170">
        <f>IF(AU1861&gt;=0.1,'P3 Bureaumarge zee- en luchtvr.'!$D$12,0)</f>
        <v>0</v>
      </c>
      <c r="AY1861" s="163">
        <f t="shared" si="801"/>
        <v>0</v>
      </c>
      <c r="AZ1861" s="157" t="str">
        <f>VLOOKUP(D1861,'P4 Destination'!$C$21:$O$176,13,0)</f>
        <v>EUR</v>
      </c>
      <c r="BA1861" s="164">
        <f t="shared" si="802"/>
        <v>0</v>
      </c>
      <c r="BB1861" s="171">
        <f>IF(AU1861&gt;0.1,(VLOOKUP(D1861,'P4 Destination'!$C$21:$M$176,3,0))*I1861,0)</f>
        <v>0</v>
      </c>
      <c r="BC1861" s="172">
        <f t="shared" si="803"/>
        <v>0</v>
      </c>
      <c r="BD1861" s="171">
        <f>(VLOOKUP($D1861,'P4 Destination'!$C$21:$M$176,4,0))*BC1861</f>
        <v>0</v>
      </c>
      <c r="BE1861" s="172">
        <f t="shared" si="804"/>
        <v>0</v>
      </c>
      <c r="BF1861" s="171">
        <f>(VLOOKUP($D1861,'P4 Destination'!$C$21:$M$176,5,0))*BE1861</f>
        <v>0</v>
      </c>
      <c r="BG1861" s="172">
        <f t="shared" si="805"/>
        <v>0</v>
      </c>
      <c r="BH1861" s="171">
        <f>(VLOOKUP($D1861,'P4 Destination'!$C$21:$M$176,6,0))*BG1861</f>
        <v>0</v>
      </c>
      <c r="BI1861" s="172">
        <f t="shared" si="806"/>
        <v>0</v>
      </c>
      <c r="BJ1861" s="171">
        <f>(VLOOKUP($D1861,'P4 Destination'!$C$21:$M$176,7,0))*BI1861</f>
        <v>0</v>
      </c>
      <c r="BK1861" s="172">
        <f t="shared" si="807"/>
        <v>0</v>
      </c>
      <c r="BL1861" s="171">
        <f>(VLOOKUP($D1861,'P4 Destination'!$C$21:$M$176,8,0))*BK1861</f>
        <v>0</v>
      </c>
      <c r="BM1861" s="172">
        <f t="shared" si="808"/>
        <v>0</v>
      </c>
      <c r="BN1861" s="171">
        <f>(VLOOKUP($D1861,'P4 Destination'!$C$21:$M$176,9,0))*BM1861</f>
        <v>0</v>
      </c>
      <c r="BO1861" s="154">
        <f t="shared" si="816"/>
        <v>0</v>
      </c>
      <c r="BP1861" s="171">
        <f>(VLOOKUP(D1861,'P4 Destination'!$C$21:$M$176,10,0))*K1861</f>
        <v>0</v>
      </c>
      <c r="BQ1861" s="171">
        <f>(VLOOKUP(D1861,'P4 Destination'!$C$21:$M$176,11,0))*J1861</f>
        <v>0</v>
      </c>
      <c r="BR1861" s="173">
        <f t="shared" si="809"/>
        <v>0</v>
      </c>
      <c r="BS1861" s="173">
        <f>(AV1861*2500)*'P6 Verzekering'!$E$11</f>
        <v>0</v>
      </c>
      <c r="BT1861" s="173">
        <f>(AW1861*2500)*'P6 Verzekering'!$E$12</f>
        <v>0</v>
      </c>
      <c r="BU1861" s="173">
        <f>(L1861*2500)*'P6 Verzekering'!$E$13</f>
        <v>0</v>
      </c>
      <c r="BV1861" s="173">
        <f t="shared" si="810"/>
        <v>0</v>
      </c>
      <c r="BW1861"/>
      <c r="BX1861"/>
    </row>
    <row r="1862" spans="1:76">
      <c r="A1862" s="152" t="s">
        <v>2221</v>
      </c>
      <c r="B1862" s="152" t="s">
        <v>219</v>
      </c>
      <c r="C1862" s="152" t="s">
        <v>219</v>
      </c>
      <c r="D1862" s="152" t="s">
        <v>181</v>
      </c>
      <c r="E1862" s="152" t="s">
        <v>153</v>
      </c>
      <c r="F1862" s="153">
        <f t="shared" si="814"/>
        <v>5</v>
      </c>
      <c r="G1862" s="154">
        <v>0</v>
      </c>
      <c r="H1862" s="154">
        <f>IFERROR(VLOOKUP(B1862,'P2 Origin'!$C$21:$Q$176,15,FALSE),0)</f>
        <v>0</v>
      </c>
      <c r="I1862" s="154">
        <f>IFERROR(VLOOKUP(D1862,'P4 Destination'!$C$21:$Q$176,15,FALSE),0)</f>
        <v>1</v>
      </c>
      <c r="J1862" s="155"/>
      <c r="K1862" s="155"/>
      <c r="L1862" s="156">
        <v>5</v>
      </c>
      <c r="M1862" s="155">
        <v>468</v>
      </c>
      <c r="N1862" s="155">
        <v>3</v>
      </c>
      <c r="O1862" s="157">
        <f t="shared" si="787"/>
        <v>0</v>
      </c>
      <c r="P1862" s="158">
        <f t="shared" si="788"/>
        <v>5</v>
      </c>
      <c r="Q1862" s="159">
        <f>IFERROR(VLOOKUP(N1862,'P1 Intra-Europees'!$A$15:$H$25,3,0),0)*P1862</f>
        <v>0</v>
      </c>
      <c r="R1862" s="160">
        <f t="shared" si="789"/>
        <v>0</v>
      </c>
      <c r="S1862" s="159">
        <f>IFERROR(VLOOKUP(N1862,'P1 Intra-Europees'!$A$15:$H$25,4,0),0)*R1862</f>
        <v>0</v>
      </c>
      <c r="T1862" s="160">
        <f t="shared" si="790"/>
        <v>0</v>
      </c>
      <c r="U1862" s="159">
        <f>IFERROR(VLOOKUP(N1862,'P1 Intra-Europees'!$A$15:$H$25,5,0),0)*T1862</f>
        <v>0</v>
      </c>
      <c r="V1862" s="160">
        <f t="shared" si="791"/>
        <v>0</v>
      </c>
      <c r="W1862" s="159">
        <f>IFERROR(VLOOKUP(N1862,'P1 Intra-Europees'!$A$15:$H$25,6,0),0)*V1862</f>
        <v>0</v>
      </c>
      <c r="X1862" s="160">
        <f t="shared" si="792"/>
        <v>0</v>
      </c>
      <c r="Y1862" s="159">
        <f>IFERROR(VLOOKUP(N1862,'P1 Intra-Europees'!$A$15:$H$25,7,0),0)*X1862</f>
        <v>0</v>
      </c>
      <c r="Z1862" s="161">
        <f t="shared" si="793"/>
        <v>0</v>
      </c>
      <c r="AA1862" s="162">
        <f>IFERROR(VLOOKUP(N1862,'P1 Intra-Europees'!$A$15:$H$25,8,0),0)*Z1862</f>
        <v>0</v>
      </c>
      <c r="AB1862" s="163">
        <f t="shared" si="794"/>
        <v>0</v>
      </c>
      <c r="AC1862" s="157" t="str">
        <f>VLOOKUP(B1862,'P2 Origin'!$C$21:$O$176,13,0)</f>
        <v>EUR</v>
      </c>
      <c r="AD1862" s="164">
        <f t="shared" si="795"/>
        <v>0</v>
      </c>
      <c r="AE1862" s="165">
        <f>IF(AU1862&gt;0.1,VLOOKUP(B1862,'P2 Origin'!$C$21:$M$176,3,0)*H1862,0)</f>
        <v>0</v>
      </c>
      <c r="AF1862" s="166">
        <f t="shared" si="796"/>
        <v>0</v>
      </c>
      <c r="AG1862" s="165">
        <f>(VLOOKUP(B1862,'P2 Origin'!$C$21:$M$176,4,0))*AF1862</f>
        <v>0</v>
      </c>
      <c r="AH1862" s="166">
        <f t="shared" si="797"/>
        <v>0</v>
      </c>
      <c r="AI1862" s="165">
        <f>(VLOOKUP(B1862,'P2 Origin'!$C$21:$M$176,5,0))*AH1862</f>
        <v>0</v>
      </c>
      <c r="AJ1862" s="166">
        <f t="shared" si="811"/>
        <v>0</v>
      </c>
      <c r="AK1862" s="165">
        <f>(VLOOKUP(B1862,'P2 Origin'!$C$21:$M$176,6,0))*AJ1862</f>
        <v>0</v>
      </c>
      <c r="AL1862" s="166">
        <f t="shared" si="798"/>
        <v>0</v>
      </c>
      <c r="AM1862" s="165">
        <f>(VLOOKUP($B1862,'P2 Origin'!$C$21:$M$176,7,0))*AL1862</f>
        <v>0</v>
      </c>
      <c r="AN1862" s="166">
        <f t="shared" si="799"/>
        <v>0</v>
      </c>
      <c r="AO1862" s="165">
        <f>(VLOOKUP($B1862,'P2 Origin'!$C$21:$M$176,8,0))*AN1862</f>
        <v>0</v>
      </c>
      <c r="AP1862" s="166">
        <f t="shared" si="800"/>
        <v>0</v>
      </c>
      <c r="AQ1862" s="165">
        <f>(VLOOKUP($B1862,'P2 Origin'!$C$21:$M$176,9,0))*AP1862</f>
        <v>0</v>
      </c>
      <c r="AR1862" s="155">
        <f t="shared" si="815"/>
        <v>0</v>
      </c>
      <c r="AS1862" s="164">
        <f>(VLOOKUP(B1862,'P2 Origin'!$C$21:$M$176,10,0))*K1862</f>
        <v>0</v>
      </c>
      <c r="AT1862" s="164">
        <f>(VLOOKUP(B1862,'P2 Origin'!$C$21:$M$176,11,0))*J1862</f>
        <v>0</v>
      </c>
      <c r="AU1862" s="167">
        <v>0</v>
      </c>
      <c r="AV1862" s="168">
        <v>0</v>
      </c>
      <c r="AW1862" s="169">
        <v>0</v>
      </c>
      <c r="AX1862" s="170">
        <f>IF(AU1862&gt;=0.1,'P3 Bureaumarge zee- en luchtvr.'!$D$12,0)</f>
        <v>0</v>
      </c>
      <c r="AY1862" s="163">
        <f t="shared" si="801"/>
        <v>0</v>
      </c>
      <c r="AZ1862" s="157" t="str">
        <f>VLOOKUP(D1862,'P4 Destination'!$C$21:$O$176,13,0)</f>
        <v>EUR</v>
      </c>
      <c r="BA1862" s="164">
        <f t="shared" si="802"/>
        <v>0</v>
      </c>
      <c r="BB1862" s="171">
        <f>IF(AU1862&gt;0.1,(VLOOKUP(D1862,'P4 Destination'!$C$21:$M$176,3,0))*I1862,0)</f>
        <v>0</v>
      </c>
      <c r="BC1862" s="172">
        <f t="shared" si="803"/>
        <v>0</v>
      </c>
      <c r="BD1862" s="171">
        <f>(VLOOKUP($D1862,'P4 Destination'!$C$21:$M$176,4,0))*BC1862</f>
        <v>0</v>
      </c>
      <c r="BE1862" s="172">
        <f t="shared" si="804"/>
        <v>0</v>
      </c>
      <c r="BF1862" s="171">
        <f>(VLOOKUP($D1862,'P4 Destination'!$C$21:$M$176,5,0))*BE1862</f>
        <v>0</v>
      </c>
      <c r="BG1862" s="172">
        <f t="shared" si="805"/>
        <v>0</v>
      </c>
      <c r="BH1862" s="171">
        <f>(VLOOKUP($D1862,'P4 Destination'!$C$21:$M$176,6,0))*BG1862</f>
        <v>0</v>
      </c>
      <c r="BI1862" s="172">
        <f t="shared" si="806"/>
        <v>0</v>
      </c>
      <c r="BJ1862" s="171">
        <f>(VLOOKUP($D1862,'P4 Destination'!$C$21:$M$176,7,0))*BI1862</f>
        <v>0</v>
      </c>
      <c r="BK1862" s="172">
        <f t="shared" si="807"/>
        <v>0</v>
      </c>
      <c r="BL1862" s="171">
        <f>(VLOOKUP($D1862,'P4 Destination'!$C$21:$M$176,8,0))*BK1862</f>
        <v>0</v>
      </c>
      <c r="BM1862" s="172">
        <f t="shared" si="808"/>
        <v>0</v>
      </c>
      <c r="BN1862" s="171">
        <f>(VLOOKUP($D1862,'P4 Destination'!$C$21:$M$176,9,0))*BM1862</f>
        <v>0</v>
      </c>
      <c r="BO1862" s="154">
        <f t="shared" si="816"/>
        <v>0</v>
      </c>
      <c r="BP1862" s="171">
        <f>(VLOOKUP(D1862,'P4 Destination'!$C$21:$M$176,10,0))*K1862</f>
        <v>0</v>
      </c>
      <c r="BQ1862" s="171">
        <f>(VLOOKUP(D1862,'P4 Destination'!$C$21:$M$176,11,0))*J1862</f>
        <v>0</v>
      </c>
      <c r="BR1862" s="173">
        <f t="shared" si="809"/>
        <v>0</v>
      </c>
      <c r="BS1862" s="173">
        <f>(AV1862*2500)*'P6 Verzekering'!$E$11</f>
        <v>0</v>
      </c>
      <c r="BT1862" s="173">
        <f>(AW1862*2500)*'P6 Verzekering'!$E$12</f>
        <v>0</v>
      </c>
      <c r="BU1862" s="173">
        <f>(L1862*2500)*'P6 Verzekering'!$E$13</f>
        <v>0</v>
      </c>
      <c r="BV1862" s="173">
        <f t="shared" si="810"/>
        <v>0</v>
      </c>
      <c r="BW1862"/>
      <c r="BX1862"/>
    </row>
    <row r="1863" spans="1:76" ht="14.45" customHeight="1">
      <c r="A1863" s="152" t="s">
        <v>1649</v>
      </c>
      <c r="B1863" s="152" t="s">
        <v>219</v>
      </c>
      <c r="C1863" s="152" t="s">
        <v>219</v>
      </c>
      <c r="D1863" s="152" t="s">
        <v>184</v>
      </c>
      <c r="E1863" s="152" t="s">
        <v>183</v>
      </c>
      <c r="F1863" s="153">
        <f t="shared" si="814"/>
        <v>5</v>
      </c>
      <c r="G1863" s="154">
        <v>0</v>
      </c>
      <c r="H1863" s="154">
        <f>IFERROR(VLOOKUP(B1863,'P2 Origin'!$C$21:$Q$176,15,FALSE),0)</f>
        <v>0</v>
      </c>
      <c r="I1863" s="154">
        <f>IFERROR(VLOOKUP(D1863,'P4 Destination'!$C$21:$Q$176,15,FALSE),0)</f>
        <v>1</v>
      </c>
      <c r="J1863" s="155"/>
      <c r="K1863" s="155"/>
      <c r="L1863" s="156">
        <v>5</v>
      </c>
      <c r="M1863" s="155">
        <v>655</v>
      </c>
      <c r="N1863" s="155">
        <v>4</v>
      </c>
      <c r="O1863" s="157">
        <f t="shared" si="787"/>
        <v>0</v>
      </c>
      <c r="P1863" s="158">
        <f t="shared" si="788"/>
        <v>5</v>
      </c>
      <c r="Q1863" s="159">
        <f>IFERROR(VLOOKUP(N1863,'P1 Intra-Europees'!$A$15:$H$25,3,0),0)*P1863</f>
        <v>0</v>
      </c>
      <c r="R1863" s="160">
        <f t="shared" si="789"/>
        <v>0</v>
      </c>
      <c r="S1863" s="159">
        <f>IFERROR(VLOOKUP(N1863,'P1 Intra-Europees'!$A$15:$H$25,4,0),0)*R1863</f>
        <v>0</v>
      </c>
      <c r="T1863" s="160">
        <f t="shared" si="790"/>
        <v>0</v>
      </c>
      <c r="U1863" s="159">
        <f>IFERROR(VLOOKUP(N1863,'P1 Intra-Europees'!$A$15:$H$25,5,0),0)*T1863</f>
        <v>0</v>
      </c>
      <c r="V1863" s="160">
        <f t="shared" si="791"/>
        <v>0</v>
      </c>
      <c r="W1863" s="159">
        <f>IFERROR(VLOOKUP(N1863,'P1 Intra-Europees'!$A$15:$H$25,6,0),0)*V1863</f>
        <v>0</v>
      </c>
      <c r="X1863" s="160">
        <f t="shared" si="792"/>
        <v>0</v>
      </c>
      <c r="Y1863" s="159">
        <f>IFERROR(VLOOKUP(N1863,'P1 Intra-Europees'!$A$15:$H$25,7,0),0)*X1863</f>
        <v>0</v>
      </c>
      <c r="Z1863" s="161">
        <f t="shared" si="793"/>
        <v>0</v>
      </c>
      <c r="AA1863" s="162">
        <f>IFERROR(VLOOKUP(N1863,'P1 Intra-Europees'!$A$15:$H$25,8,0),0)*Z1863</f>
        <v>0</v>
      </c>
      <c r="AB1863" s="163">
        <f t="shared" si="794"/>
        <v>0</v>
      </c>
      <c r="AC1863" s="157" t="str">
        <f>VLOOKUP(B1863,'P2 Origin'!$C$21:$O$176,13,0)</f>
        <v>EUR</v>
      </c>
      <c r="AD1863" s="164">
        <f t="shared" si="795"/>
        <v>0</v>
      </c>
      <c r="AE1863" s="165">
        <f>IF(AU1863&gt;0.1,VLOOKUP(B1863,'P2 Origin'!$C$21:$M$176,3,0)*H1863,0)</f>
        <v>0</v>
      </c>
      <c r="AF1863" s="166">
        <f t="shared" si="796"/>
        <v>0</v>
      </c>
      <c r="AG1863" s="165">
        <f>(VLOOKUP(B1863,'P2 Origin'!$C$21:$M$176,4,0))*AF1863</f>
        <v>0</v>
      </c>
      <c r="AH1863" s="166">
        <f t="shared" si="797"/>
        <v>0</v>
      </c>
      <c r="AI1863" s="165">
        <f>(VLOOKUP(B1863,'P2 Origin'!$C$21:$M$176,5,0))*AH1863</f>
        <v>0</v>
      </c>
      <c r="AJ1863" s="166">
        <f t="shared" si="811"/>
        <v>0</v>
      </c>
      <c r="AK1863" s="165">
        <f>(VLOOKUP(B1863,'P2 Origin'!$C$21:$M$176,6,0))*AJ1863</f>
        <v>0</v>
      </c>
      <c r="AL1863" s="166">
        <f t="shared" si="798"/>
        <v>0</v>
      </c>
      <c r="AM1863" s="165">
        <f>(VLOOKUP($B1863,'P2 Origin'!$C$21:$M$176,7,0))*AL1863</f>
        <v>0</v>
      </c>
      <c r="AN1863" s="166">
        <f t="shared" si="799"/>
        <v>0</v>
      </c>
      <c r="AO1863" s="165">
        <f>(VLOOKUP($B1863,'P2 Origin'!$C$21:$M$176,8,0))*AN1863</f>
        <v>0</v>
      </c>
      <c r="AP1863" s="166">
        <f t="shared" si="800"/>
        <v>0</v>
      </c>
      <c r="AQ1863" s="165">
        <f>(VLOOKUP($B1863,'P2 Origin'!$C$21:$M$176,9,0))*AP1863</f>
        <v>0</v>
      </c>
      <c r="AR1863" s="155">
        <f t="shared" si="815"/>
        <v>0</v>
      </c>
      <c r="AS1863" s="164">
        <f>(VLOOKUP(B1863,'P2 Origin'!$C$21:$M$176,10,0))*K1863</f>
        <v>0</v>
      </c>
      <c r="AT1863" s="164">
        <f>(VLOOKUP(B1863,'P2 Origin'!$C$21:$M$176,11,0))*J1863</f>
        <v>0</v>
      </c>
      <c r="AU1863" s="167">
        <v>0</v>
      </c>
      <c r="AV1863" s="168">
        <v>0</v>
      </c>
      <c r="AW1863" s="169">
        <v>0</v>
      </c>
      <c r="AX1863" s="170">
        <f>IF(AU1863&gt;=0.1,'P3 Bureaumarge zee- en luchtvr.'!$D$12,0)</f>
        <v>0</v>
      </c>
      <c r="AY1863" s="163">
        <f t="shared" si="801"/>
        <v>0</v>
      </c>
      <c r="AZ1863" s="157" t="str">
        <f>VLOOKUP(D1863,'P4 Destination'!$C$21:$O$176,13,0)</f>
        <v>EUR</v>
      </c>
      <c r="BA1863" s="164">
        <f t="shared" si="802"/>
        <v>0</v>
      </c>
      <c r="BB1863" s="171">
        <f>IF(AU1863&gt;0.1,(VLOOKUP(D1863,'P4 Destination'!$C$21:$M$176,3,0))*I1863,0)</f>
        <v>0</v>
      </c>
      <c r="BC1863" s="172">
        <f t="shared" si="803"/>
        <v>0</v>
      </c>
      <c r="BD1863" s="171">
        <f>(VLOOKUP($D1863,'P4 Destination'!$C$21:$M$176,4,0))*BC1863</f>
        <v>0</v>
      </c>
      <c r="BE1863" s="172">
        <f t="shared" si="804"/>
        <v>0</v>
      </c>
      <c r="BF1863" s="171">
        <f>(VLOOKUP($D1863,'P4 Destination'!$C$21:$M$176,5,0))*BE1863</f>
        <v>0</v>
      </c>
      <c r="BG1863" s="172">
        <f t="shared" si="805"/>
        <v>0</v>
      </c>
      <c r="BH1863" s="171">
        <f>(VLOOKUP($D1863,'P4 Destination'!$C$21:$M$176,6,0))*BG1863</f>
        <v>0</v>
      </c>
      <c r="BI1863" s="172">
        <f t="shared" si="806"/>
        <v>0</v>
      </c>
      <c r="BJ1863" s="171">
        <f>(VLOOKUP($D1863,'P4 Destination'!$C$21:$M$176,7,0))*BI1863</f>
        <v>0</v>
      </c>
      <c r="BK1863" s="172">
        <f t="shared" si="807"/>
        <v>0</v>
      </c>
      <c r="BL1863" s="171">
        <f>(VLOOKUP($D1863,'P4 Destination'!$C$21:$M$176,8,0))*BK1863</f>
        <v>0</v>
      </c>
      <c r="BM1863" s="172">
        <f t="shared" si="808"/>
        <v>0</v>
      </c>
      <c r="BN1863" s="171">
        <f>(VLOOKUP($D1863,'P4 Destination'!$C$21:$M$176,9,0))*BM1863</f>
        <v>0</v>
      </c>
      <c r="BO1863" s="154">
        <f t="shared" si="816"/>
        <v>0</v>
      </c>
      <c r="BP1863" s="171">
        <f>(VLOOKUP(D1863,'P4 Destination'!$C$21:$M$176,10,0))*K1863</f>
        <v>0</v>
      </c>
      <c r="BQ1863" s="171">
        <f>(VLOOKUP(D1863,'P4 Destination'!$C$21:$M$176,11,0))*J1863</f>
        <v>0</v>
      </c>
      <c r="BR1863" s="173">
        <f t="shared" si="809"/>
        <v>0</v>
      </c>
      <c r="BS1863" s="173">
        <f>(AV1863*2500)*'P6 Verzekering'!$E$11</f>
        <v>0</v>
      </c>
      <c r="BT1863" s="173">
        <f>(AW1863*2500)*'P6 Verzekering'!$E$12</f>
        <v>0</v>
      </c>
      <c r="BU1863" s="173">
        <f>(L1863*2500)*'P6 Verzekering'!$E$13</f>
        <v>0</v>
      </c>
      <c r="BV1863" s="173">
        <f t="shared" si="810"/>
        <v>0</v>
      </c>
      <c r="BW1863"/>
      <c r="BX1863"/>
    </row>
    <row r="1864" spans="1:76">
      <c r="A1864" s="152" t="s">
        <v>1655</v>
      </c>
      <c r="B1864" s="152" t="s">
        <v>219</v>
      </c>
      <c r="C1864" s="152" t="s">
        <v>219</v>
      </c>
      <c r="D1864" s="152" t="s">
        <v>184</v>
      </c>
      <c r="E1864" s="152" t="s">
        <v>183</v>
      </c>
      <c r="F1864" s="153">
        <f t="shared" si="814"/>
        <v>5</v>
      </c>
      <c r="G1864" s="154">
        <v>0</v>
      </c>
      <c r="H1864" s="154">
        <f>IFERROR(VLOOKUP(B1864,'P2 Origin'!$C$21:$Q$176,15,FALSE),0)</f>
        <v>0</v>
      </c>
      <c r="I1864" s="154">
        <f>IFERROR(VLOOKUP(D1864,'P4 Destination'!$C$21:$Q$176,15,FALSE),0)</f>
        <v>1</v>
      </c>
      <c r="J1864" s="155"/>
      <c r="K1864" s="155"/>
      <c r="L1864" s="156">
        <v>5</v>
      </c>
      <c r="M1864" s="155">
        <v>678</v>
      </c>
      <c r="N1864" s="155">
        <v>4</v>
      </c>
      <c r="O1864" s="157">
        <f t="shared" si="787"/>
        <v>0</v>
      </c>
      <c r="P1864" s="158">
        <f t="shared" si="788"/>
        <v>5</v>
      </c>
      <c r="Q1864" s="159">
        <f>IFERROR(VLOOKUP(N1864,'P1 Intra-Europees'!$A$15:$H$25,3,0),0)*P1864</f>
        <v>0</v>
      </c>
      <c r="R1864" s="160">
        <f t="shared" si="789"/>
        <v>0</v>
      </c>
      <c r="S1864" s="159">
        <f>IFERROR(VLOOKUP(N1864,'P1 Intra-Europees'!$A$15:$H$25,4,0),0)*R1864</f>
        <v>0</v>
      </c>
      <c r="T1864" s="160">
        <f t="shared" si="790"/>
        <v>0</v>
      </c>
      <c r="U1864" s="159">
        <f>IFERROR(VLOOKUP(N1864,'P1 Intra-Europees'!$A$15:$H$25,5,0),0)*T1864</f>
        <v>0</v>
      </c>
      <c r="V1864" s="160">
        <f t="shared" si="791"/>
        <v>0</v>
      </c>
      <c r="W1864" s="159">
        <f>IFERROR(VLOOKUP(N1864,'P1 Intra-Europees'!$A$15:$H$25,6,0),0)*V1864</f>
        <v>0</v>
      </c>
      <c r="X1864" s="160">
        <f t="shared" si="792"/>
        <v>0</v>
      </c>
      <c r="Y1864" s="159">
        <f>IFERROR(VLOOKUP(N1864,'P1 Intra-Europees'!$A$15:$H$25,7,0),0)*X1864</f>
        <v>0</v>
      </c>
      <c r="Z1864" s="161">
        <f t="shared" si="793"/>
        <v>0</v>
      </c>
      <c r="AA1864" s="162">
        <f>IFERROR(VLOOKUP(N1864,'P1 Intra-Europees'!$A$15:$H$25,8,0),0)*Z1864</f>
        <v>0</v>
      </c>
      <c r="AB1864" s="163">
        <f t="shared" si="794"/>
        <v>0</v>
      </c>
      <c r="AC1864" s="157" t="str">
        <f>VLOOKUP(B1864,'P2 Origin'!$C$21:$O$176,13,0)</f>
        <v>EUR</v>
      </c>
      <c r="AD1864" s="164">
        <f t="shared" si="795"/>
        <v>0</v>
      </c>
      <c r="AE1864" s="165">
        <f>IF(AU1864&gt;0.1,VLOOKUP(B1864,'P2 Origin'!$C$21:$M$176,3,0)*H1864,0)</f>
        <v>0</v>
      </c>
      <c r="AF1864" s="166">
        <f t="shared" si="796"/>
        <v>0</v>
      </c>
      <c r="AG1864" s="165">
        <f>(VLOOKUP(B1864,'P2 Origin'!$C$21:$M$176,4,0))*AF1864</f>
        <v>0</v>
      </c>
      <c r="AH1864" s="166">
        <f t="shared" si="797"/>
        <v>0</v>
      </c>
      <c r="AI1864" s="165">
        <f>(VLOOKUP(B1864,'P2 Origin'!$C$21:$M$176,5,0))*AH1864</f>
        <v>0</v>
      </c>
      <c r="AJ1864" s="166">
        <f t="shared" si="811"/>
        <v>0</v>
      </c>
      <c r="AK1864" s="165">
        <f>(VLOOKUP(B1864,'P2 Origin'!$C$21:$M$176,6,0))*AJ1864</f>
        <v>0</v>
      </c>
      <c r="AL1864" s="166">
        <f t="shared" si="798"/>
        <v>0</v>
      </c>
      <c r="AM1864" s="165">
        <f>(VLOOKUP($B1864,'P2 Origin'!$C$21:$M$176,7,0))*AL1864</f>
        <v>0</v>
      </c>
      <c r="AN1864" s="166">
        <f t="shared" si="799"/>
        <v>0</v>
      </c>
      <c r="AO1864" s="165">
        <f>(VLOOKUP($B1864,'P2 Origin'!$C$21:$M$176,8,0))*AN1864</f>
        <v>0</v>
      </c>
      <c r="AP1864" s="166">
        <f t="shared" si="800"/>
        <v>0</v>
      </c>
      <c r="AQ1864" s="165">
        <f>(VLOOKUP($B1864,'P2 Origin'!$C$21:$M$176,9,0))*AP1864</f>
        <v>0</v>
      </c>
      <c r="AR1864" s="155">
        <f t="shared" si="815"/>
        <v>0</v>
      </c>
      <c r="AS1864" s="164">
        <f>(VLOOKUP(B1864,'P2 Origin'!$C$21:$M$176,10,0))*K1864</f>
        <v>0</v>
      </c>
      <c r="AT1864" s="164">
        <f>(VLOOKUP(B1864,'P2 Origin'!$C$21:$M$176,11,0))*J1864</f>
        <v>0</v>
      </c>
      <c r="AU1864" s="167">
        <v>0</v>
      </c>
      <c r="AV1864" s="168">
        <v>0</v>
      </c>
      <c r="AW1864" s="169">
        <v>0</v>
      </c>
      <c r="AX1864" s="170">
        <f>IF(AU1864&gt;=0.1,'P3 Bureaumarge zee- en luchtvr.'!$D$12,0)</f>
        <v>0</v>
      </c>
      <c r="AY1864" s="163">
        <f t="shared" si="801"/>
        <v>0</v>
      </c>
      <c r="AZ1864" s="157" t="str">
        <f>VLOOKUP(D1864,'P4 Destination'!$C$21:$O$176,13,0)</f>
        <v>EUR</v>
      </c>
      <c r="BA1864" s="164">
        <f t="shared" si="802"/>
        <v>0</v>
      </c>
      <c r="BB1864" s="171">
        <f>IF(AU1864&gt;0.1,(VLOOKUP(D1864,'P4 Destination'!$C$21:$M$176,3,0))*I1864,0)</f>
        <v>0</v>
      </c>
      <c r="BC1864" s="172">
        <f t="shared" si="803"/>
        <v>0</v>
      </c>
      <c r="BD1864" s="171">
        <f>(VLOOKUP($D1864,'P4 Destination'!$C$21:$M$176,4,0))*BC1864</f>
        <v>0</v>
      </c>
      <c r="BE1864" s="172">
        <f t="shared" si="804"/>
        <v>0</v>
      </c>
      <c r="BF1864" s="171">
        <f>(VLOOKUP($D1864,'P4 Destination'!$C$21:$M$176,5,0))*BE1864</f>
        <v>0</v>
      </c>
      <c r="BG1864" s="172">
        <f t="shared" si="805"/>
        <v>0</v>
      </c>
      <c r="BH1864" s="171">
        <f>(VLOOKUP($D1864,'P4 Destination'!$C$21:$M$176,6,0))*BG1864</f>
        <v>0</v>
      </c>
      <c r="BI1864" s="172">
        <f t="shared" si="806"/>
        <v>0</v>
      </c>
      <c r="BJ1864" s="171">
        <f>(VLOOKUP($D1864,'P4 Destination'!$C$21:$M$176,7,0))*BI1864</f>
        <v>0</v>
      </c>
      <c r="BK1864" s="172">
        <f t="shared" si="807"/>
        <v>0</v>
      </c>
      <c r="BL1864" s="171">
        <f>(VLOOKUP($D1864,'P4 Destination'!$C$21:$M$176,8,0))*BK1864</f>
        <v>0</v>
      </c>
      <c r="BM1864" s="172">
        <f t="shared" si="808"/>
        <v>0</v>
      </c>
      <c r="BN1864" s="171">
        <f>(VLOOKUP($D1864,'P4 Destination'!$C$21:$M$176,9,0))*BM1864</f>
        <v>0</v>
      </c>
      <c r="BO1864" s="154">
        <f t="shared" si="816"/>
        <v>0</v>
      </c>
      <c r="BP1864" s="171">
        <f>(VLOOKUP(D1864,'P4 Destination'!$C$21:$M$176,10,0))*K1864</f>
        <v>0</v>
      </c>
      <c r="BQ1864" s="171">
        <f>(VLOOKUP(D1864,'P4 Destination'!$C$21:$M$176,11,0))*J1864</f>
        <v>0</v>
      </c>
      <c r="BR1864" s="173">
        <f t="shared" si="809"/>
        <v>0</v>
      </c>
      <c r="BS1864" s="173">
        <f>(AV1864*2500)*'P6 Verzekering'!$E$11</f>
        <v>0</v>
      </c>
      <c r="BT1864" s="173">
        <f>(AW1864*2500)*'P6 Verzekering'!$E$12</f>
        <v>0</v>
      </c>
      <c r="BU1864" s="173">
        <f>(L1864*2500)*'P6 Verzekering'!$E$13</f>
        <v>0</v>
      </c>
      <c r="BV1864" s="173">
        <f t="shared" si="810"/>
        <v>0</v>
      </c>
      <c r="BW1864"/>
      <c r="BX1864"/>
    </row>
    <row r="1865" spans="1:76">
      <c r="A1865" s="152" t="s">
        <v>1144</v>
      </c>
      <c r="B1865" s="152" t="s">
        <v>253</v>
      </c>
      <c r="C1865" s="152" t="s">
        <v>250</v>
      </c>
      <c r="D1865" s="152" t="s">
        <v>219</v>
      </c>
      <c r="E1865" s="152" t="s">
        <v>219</v>
      </c>
      <c r="F1865" s="153">
        <f t="shared" si="814"/>
        <v>5</v>
      </c>
      <c r="G1865" s="154">
        <v>0</v>
      </c>
      <c r="H1865" s="154">
        <f>IFERROR(VLOOKUP(B1865,'P2 Origin'!$C$21:$Q$176,15,FALSE),0)</f>
        <v>1</v>
      </c>
      <c r="I1865" s="154">
        <f>IFERROR(VLOOKUP(D1865,'P4 Destination'!$C$21:$Q$176,15,FALSE),0)</f>
        <v>0</v>
      </c>
      <c r="J1865" s="155"/>
      <c r="K1865" s="155"/>
      <c r="L1865" s="156">
        <v>5</v>
      </c>
      <c r="M1865" s="155">
        <v>859</v>
      </c>
      <c r="N1865" s="155">
        <v>5</v>
      </c>
      <c r="O1865" s="157">
        <f t="shared" si="787"/>
        <v>0</v>
      </c>
      <c r="P1865" s="158">
        <f t="shared" si="788"/>
        <v>5</v>
      </c>
      <c r="Q1865" s="159">
        <f>IFERROR(VLOOKUP(N1865,'P1 Intra-Europees'!$A$15:$H$25,3,0),0)*P1865</f>
        <v>0</v>
      </c>
      <c r="R1865" s="160">
        <f t="shared" si="789"/>
        <v>0</v>
      </c>
      <c r="S1865" s="159">
        <f>IFERROR(VLOOKUP(N1865,'P1 Intra-Europees'!$A$15:$H$25,4,0),0)*R1865</f>
        <v>0</v>
      </c>
      <c r="T1865" s="160">
        <f t="shared" si="790"/>
        <v>0</v>
      </c>
      <c r="U1865" s="159">
        <f>IFERROR(VLOOKUP(N1865,'P1 Intra-Europees'!$A$15:$H$25,5,0),0)*T1865</f>
        <v>0</v>
      </c>
      <c r="V1865" s="160">
        <f t="shared" si="791"/>
        <v>0</v>
      </c>
      <c r="W1865" s="159">
        <f>IFERROR(VLOOKUP(N1865,'P1 Intra-Europees'!$A$15:$H$25,6,0),0)*V1865</f>
        <v>0</v>
      </c>
      <c r="X1865" s="160">
        <f t="shared" si="792"/>
        <v>0</v>
      </c>
      <c r="Y1865" s="159">
        <f>IFERROR(VLOOKUP(N1865,'P1 Intra-Europees'!$A$15:$H$25,7,0),0)*X1865</f>
        <v>0</v>
      </c>
      <c r="Z1865" s="161">
        <f t="shared" si="793"/>
        <v>0</v>
      </c>
      <c r="AA1865" s="162">
        <f>IFERROR(VLOOKUP(N1865,'P1 Intra-Europees'!$A$15:$H$25,8,0),0)*Z1865</f>
        <v>0</v>
      </c>
      <c r="AB1865" s="163">
        <f t="shared" si="794"/>
        <v>0</v>
      </c>
      <c r="AC1865" s="157" t="str">
        <f>VLOOKUP(B1865,'P2 Origin'!$C$21:$O$176,13,0)</f>
        <v>EUR</v>
      </c>
      <c r="AD1865" s="164">
        <f t="shared" si="795"/>
        <v>0</v>
      </c>
      <c r="AE1865" s="165">
        <f>IF(AU1865&gt;0.1,VLOOKUP(B1865,'P2 Origin'!$C$21:$M$176,3,0)*H1865,0)</f>
        <v>0</v>
      </c>
      <c r="AF1865" s="166">
        <f t="shared" si="796"/>
        <v>0</v>
      </c>
      <c r="AG1865" s="165">
        <f>(VLOOKUP(B1865,'P2 Origin'!$C$21:$M$176,4,0))*AF1865</f>
        <v>0</v>
      </c>
      <c r="AH1865" s="166">
        <f t="shared" si="797"/>
        <v>0</v>
      </c>
      <c r="AI1865" s="165">
        <f>(VLOOKUP(B1865,'P2 Origin'!$C$21:$M$176,5,0))*AH1865</f>
        <v>0</v>
      </c>
      <c r="AJ1865" s="166">
        <f t="shared" si="811"/>
        <v>0</v>
      </c>
      <c r="AK1865" s="165">
        <f>(VLOOKUP(B1865,'P2 Origin'!$C$21:$M$176,6,0))*AJ1865</f>
        <v>0</v>
      </c>
      <c r="AL1865" s="166">
        <f t="shared" si="798"/>
        <v>0</v>
      </c>
      <c r="AM1865" s="165">
        <f>(VLOOKUP($B1865,'P2 Origin'!$C$21:$M$176,7,0))*AL1865</f>
        <v>0</v>
      </c>
      <c r="AN1865" s="166">
        <f t="shared" si="799"/>
        <v>0</v>
      </c>
      <c r="AO1865" s="165">
        <f>(VLOOKUP($B1865,'P2 Origin'!$C$21:$M$176,8,0))*AN1865</f>
        <v>0</v>
      </c>
      <c r="AP1865" s="166">
        <f t="shared" si="800"/>
        <v>0</v>
      </c>
      <c r="AQ1865" s="165">
        <f>(VLOOKUP($B1865,'P2 Origin'!$C$21:$M$176,9,0))*AP1865</f>
        <v>0</v>
      </c>
      <c r="AR1865" s="155">
        <f t="shared" si="815"/>
        <v>0</v>
      </c>
      <c r="AS1865" s="164">
        <f>(VLOOKUP(B1865,'P2 Origin'!$C$21:$M$176,10,0))*K1865</f>
        <v>0</v>
      </c>
      <c r="AT1865" s="164">
        <f>(VLOOKUP(B1865,'P2 Origin'!$C$21:$M$176,11,0))*J1865</f>
        <v>0</v>
      </c>
      <c r="AU1865" s="167">
        <v>0</v>
      </c>
      <c r="AV1865" s="168">
        <v>0</v>
      </c>
      <c r="AW1865" s="169">
        <v>0</v>
      </c>
      <c r="AX1865" s="170">
        <f>IF(AU1865&gt;=0.1,'P3 Bureaumarge zee- en luchtvr.'!$D$12,0)</f>
        <v>0</v>
      </c>
      <c r="AY1865" s="163">
        <f t="shared" si="801"/>
        <v>0</v>
      </c>
      <c r="AZ1865" s="157" t="str">
        <f>VLOOKUP(D1865,'P4 Destination'!$C$21:$O$176,13,0)</f>
        <v>EUR</v>
      </c>
      <c r="BA1865" s="164">
        <f t="shared" si="802"/>
        <v>0</v>
      </c>
      <c r="BB1865" s="171">
        <f>IF(AU1865&gt;0.1,(VLOOKUP(D1865,'P4 Destination'!$C$21:$M$176,3,0))*I1865,0)</f>
        <v>0</v>
      </c>
      <c r="BC1865" s="172">
        <f t="shared" si="803"/>
        <v>0</v>
      </c>
      <c r="BD1865" s="171">
        <f>(VLOOKUP($D1865,'P4 Destination'!$C$21:$M$176,4,0))*BC1865</f>
        <v>0</v>
      </c>
      <c r="BE1865" s="172">
        <f t="shared" si="804"/>
        <v>0</v>
      </c>
      <c r="BF1865" s="171">
        <f>(VLOOKUP($D1865,'P4 Destination'!$C$21:$M$176,5,0))*BE1865</f>
        <v>0</v>
      </c>
      <c r="BG1865" s="172">
        <f t="shared" si="805"/>
        <v>0</v>
      </c>
      <c r="BH1865" s="171">
        <f>(VLOOKUP($D1865,'P4 Destination'!$C$21:$M$176,6,0))*BG1865</f>
        <v>0</v>
      </c>
      <c r="BI1865" s="172">
        <f t="shared" si="806"/>
        <v>0</v>
      </c>
      <c r="BJ1865" s="171">
        <f>(VLOOKUP($D1865,'P4 Destination'!$C$21:$M$176,7,0))*BI1865</f>
        <v>0</v>
      </c>
      <c r="BK1865" s="172">
        <f t="shared" si="807"/>
        <v>0</v>
      </c>
      <c r="BL1865" s="171">
        <f>(VLOOKUP($D1865,'P4 Destination'!$C$21:$M$176,8,0))*BK1865</f>
        <v>0</v>
      </c>
      <c r="BM1865" s="172">
        <f t="shared" si="808"/>
        <v>0</v>
      </c>
      <c r="BN1865" s="171">
        <f>(VLOOKUP($D1865,'P4 Destination'!$C$21:$M$176,9,0))*BM1865</f>
        <v>0</v>
      </c>
      <c r="BO1865" s="154">
        <f t="shared" si="816"/>
        <v>0</v>
      </c>
      <c r="BP1865" s="171">
        <f>(VLOOKUP(D1865,'P4 Destination'!$C$21:$M$176,10,0))*K1865</f>
        <v>0</v>
      </c>
      <c r="BQ1865" s="171">
        <f>(VLOOKUP(D1865,'P4 Destination'!$C$21:$M$176,11,0))*J1865</f>
        <v>0</v>
      </c>
      <c r="BR1865" s="173">
        <f t="shared" si="809"/>
        <v>0</v>
      </c>
      <c r="BS1865" s="173">
        <f>(AV1865*2500)*'P6 Verzekering'!$E$11</f>
        <v>0</v>
      </c>
      <c r="BT1865" s="173">
        <f>(AW1865*2500)*'P6 Verzekering'!$E$12</f>
        <v>0</v>
      </c>
      <c r="BU1865" s="173">
        <f>(L1865*2500)*'P6 Verzekering'!$E$13</f>
        <v>0</v>
      </c>
      <c r="BV1865" s="173">
        <f t="shared" si="810"/>
        <v>0</v>
      </c>
      <c r="BW1865"/>
      <c r="BX1865"/>
    </row>
    <row r="1866" spans="1:76">
      <c r="A1866" s="152" t="s">
        <v>2788</v>
      </c>
      <c r="B1866" s="152" t="s">
        <v>173</v>
      </c>
      <c r="C1866" s="152" t="s">
        <v>172</v>
      </c>
      <c r="D1866" s="152" t="s">
        <v>219</v>
      </c>
      <c r="E1866" s="152" t="s">
        <v>219</v>
      </c>
      <c r="F1866" s="153">
        <f t="shared" si="814"/>
        <v>5</v>
      </c>
      <c r="G1866" s="154">
        <v>0</v>
      </c>
      <c r="H1866" s="154">
        <f>IFERROR(VLOOKUP(B1866,'P2 Origin'!$C$21:$Q$176,15,FALSE),0)</f>
        <v>1</v>
      </c>
      <c r="I1866" s="154">
        <f>IFERROR(VLOOKUP(D1866,'P4 Destination'!$C$21:$Q$176,15,FALSE),0)</f>
        <v>0</v>
      </c>
      <c r="J1866" s="155"/>
      <c r="K1866" s="155"/>
      <c r="L1866" s="156">
        <v>5</v>
      </c>
      <c r="M1866" s="155">
        <v>913</v>
      </c>
      <c r="N1866" s="155">
        <v>5</v>
      </c>
      <c r="O1866" s="157">
        <f t="shared" si="787"/>
        <v>0</v>
      </c>
      <c r="P1866" s="158">
        <f t="shared" si="788"/>
        <v>5</v>
      </c>
      <c r="Q1866" s="159">
        <f>IFERROR(VLOOKUP(N1866,'P1 Intra-Europees'!$A$15:$H$25,3,0),0)*P1866</f>
        <v>0</v>
      </c>
      <c r="R1866" s="160">
        <f t="shared" si="789"/>
        <v>0</v>
      </c>
      <c r="S1866" s="159">
        <f>IFERROR(VLOOKUP(N1866,'P1 Intra-Europees'!$A$15:$H$25,4,0),0)*R1866</f>
        <v>0</v>
      </c>
      <c r="T1866" s="160">
        <f t="shared" si="790"/>
        <v>0</v>
      </c>
      <c r="U1866" s="159">
        <f>IFERROR(VLOOKUP(N1866,'P1 Intra-Europees'!$A$15:$H$25,5,0),0)*T1866</f>
        <v>0</v>
      </c>
      <c r="V1866" s="160">
        <f t="shared" si="791"/>
        <v>0</v>
      </c>
      <c r="W1866" s="159">
        <f>IFERROR(VLOOKUP(N1866,'P1 Intra-Europees'!$A$15:$H$25,6,0),0)*V1866</f>
        <v>0</v>
      </c>
      <c r="X1866" s="160">
        <f t="shared" si="792"/>
        <v>0</v>
      </c>
      <c r="Y1866" s="159">
        <f>IFERROR(VLOOKUP(N1866,'P1 Intra-Europees'!$A$15:$H$25,7,0),0)*X1866</f>
        <v>0</v>
      </c>
      <c r="Z1866" s="161">
        <f t="shared" si="793"/>
        <v>0</v>
      </c>
      <c r="AA1866" s="162">
        <f>IFERROR(VLOOKUP(N1866,'P1 Intra-Europees'!$A$15:$H$25,8,0),0)*Z1866</f>
        <v>0</v>
      </c>
      <c r="AB1866" s="163">
        <f t="shared" si="794"/>
        <v>0</v>
      </c>
      <c r="AC1866" s="157" t="str">
        <f>VLOOKUP(B1866,'P2 Origin'!$C$21:$O$176,13,0)</f>
        <v>EUR</v>
      </c>
      <c r="AD1866" s="164">
        <f t="shared" si="795"/>
        <v>0</v>
      </c>
      <c r="AE1866" s="165">
        <f>IF(AU1866&gt;0.1,VLOOKUP(B1866,'P2 Origin'!$C$21:$M$176,3,0)*H1866,0)</f>
        <v>0</v>
      </c>
      <c r="AF1866" s="166">
        <f t="shared" si="796"/>
        <v>0</v>
      </c>
      <c r="AG1866" s="165">
        <f>(VLOOKUP(B1866,'P2 Origin'!$C$21:$M$176,4,0))*AF1866</f>
        <v>0</v>
      </c>
      <c r="AH1866" s="166">
        <f t="shared" si="797"/>
        <v>0</v>
      </c>
      <c r="AI1866" s="165">
        <f>(VLOOKUP(B1866,'P2 Origin'!$C$21:$M$176,5,0))*AH1866</f>
        <v>0</v>
      </c>
      <c r="AJ1866" s="166">
        <f t="shared" si="811"/>
        <v>0</v>
      </c>
      <c r="AK1866" s="165">
        <f>(VLOOKUP(B1866,'P2 Origin'!$C$21:$M$176,6,0))*AJ1866</f>
        <v>0</v>
      </c>
      <c r="AL1866" s="166">
        <f t="shared" si="798"/>
        <v>0</v>
      </c>
      <c r="AM1866" s="165">
        <f>(VLOOKUP($B1866,'P2 Origin'!$C$21:$M$176,7,0))*AL1866</f>
        <v>0</v>
      </c>
      <c r="AN1866" s="166">
        <f t="shared" si="799"/>
        <v>0</v>
      </c>
      <c r="AO1866" s="165">
        <f>(VLOOKUP($B1866,'P2 Origin'!$C$21:$M$176,8,0))*AN1866</f>
        <v>0</v>
      </c>
      <c r="AP1866" s="166">
        <f t="shared" si="800"/>
        <v>0</v>
      </c>
      <c r="AQ1866" s="165">
        <f>(VLOOKUP($B1866,'P2 Origin'!$C$21:$M$176,9,0))*AP1866</f>
        <v>0</v>
      </c>
      <c r="AR1866" s="155">
        <f t="shared" si="815"/>
        <v>0</v>
      </c>
      <c r="AS1866" s="164">
        <f>(VLOOKUP(B1866,'P2 Origin'!$C$21:$M$176,10,0))*K1866</f>
        <v>0</v>
      </c>
      <c r="AT1866" s="164">
        <f>(VLOOKUP(B1866,'P2 Origin'!$C$21:$M$176,11,0))*J1866</f>
        <v>0</v>
      </c>
      <c r="AU1866" s="167">
        <v>0</v>
      </c>
      <c r="AV1866" s="168">
        <v>0</v>
      </c>
      <c r="AW1866" s="169">
        <v>0</v>
      </c>
      <c r="AX1866" s="170">
        <f>IF(AU1866&gt;=0.1,'P3 Bureaumarge zee- en luchtvr.'!$D$12,0)</f>
        <v>0</v>
      </c>
      <c r="AY1866" s="163">
        <f t="shared" si="801"/>
        <v>0</v>
      </c>
      <c r="AZ1866" s="157" t="str">
        <f>VLOOKUP(D1866,'P4 Destination'!$C$21:$O$176,13,0)</f>
        <v>EUR</v>
      </c>
      <c r="BA1866" s="164">
        <f t="shared" si="802"/>
        <v>0</v>
      </c>
      <c r="BB1866" s="171">
        <f>IF(AU1866&gt;0.1,(VLOOKUP(D1866,'P4 Destination'!$C$21:$M$176,3,0))*I1866,0)</f>
        <v>0</v>
      </c>
      <c r="BC1866" s="172">
        <f t="shared" si="803"/>
        <v>0</v>
      </c>
      <c r="BD1866" s="171">
        <f>(VLOOKUP($D1866,'P4 Destination'!$C$21:$M$176,4,0))*BC1866</f>
        <v>0</v>
      </c>
      <c r="BE1866" s="172">
        <f t="shared" si="804"/>
        <v>0</v>
      </c>
      <c r="BF1866" s="171">
        <f>(VLOOKUP($D1866,'P4 Destination'!$C$21:$M$176,5,0))*BE1866</f>
        <v>0</v>
      </c>
      <c r="BG1866" s="172">
        <f t="shared" si="805"/>
        <v>0</v>
      </c>
      <c r="BH1866" s="171">
        <f>(VLOOKUP($D1866,'P4 Destination'!$C$21:$M$176,6,0))*BG1866</f>
        <v>0</v>
      </c>
      <c r="BI1866" s="172">
        <f t="shared" si="806"/>
        <v>0</v>
      </c>
      <c r="BJ1866" s="171">
        <f>(VLOOKUP($D1866,'P4 Destination'!$C$21:$M$176,7,0))*BI1866</f>
        <v>0</v>
      </c>
      <c r="BK1866" s="172">
        <f t="shared" si="807"/>
        <v>0</v>
      </c>
      <c r="BL1866" s="171">
        <f>(VLOOKUP($D1866,'P4 Destination'!$C$21:$M$176,8,0))*BK1866</f>
        <v>0</v>
      </c>
      <c r="BM1866" s="172">
        <f t="shared" si="808"/>
        <v>0</v>
      </c>
      <c r="BN1866" s="171">
        <f>(VLOOKUP($D1866,'P4 Destination'!$C$21:$M$176,9,0))*BM1866</f>
        <v>0</v>
      </c>
      <c r="BO1866" s="154">
        <f t="shared" si="816"/>
        <v>0</v>
      </c>
      <c r="BP1866" s="171">
        <f>(VLOOKUP(D1866,'P4 Destination'!$C$21:$M$176,10,0))*K1866</f>
        <v>0</v>
      </c>
      <c r="BQ1866" s="171">
        <f>(VLOOKUP(D1866,'P4 Destination'!$C$21:$M$176,11,0))*J1866</f>
        <v>0</v>
      </c>
      <c r="BR1866" s="173">
        <f t="shared" si="809"/>
        <v>0</v>
      </c>
      <c r="BS1866" s="173">
        <f>(AV1866*2500)*'P6 Verzekering'!$E$11</f>
        <v>0</v>
      </c>
      <c r="BT1866" s="173">
        <f>(AW1866*2500)*'P6 Verzekering'!$E$12</f>
        <v>0</v>
      </c>
      <c r="BU1866" s="173">
        <f>(L1866*2500)*'P6 Verzekering'!$E$13</f>
        <v>0</v>
      </c>
      <c r="BV1866" s="173">
        <f t="shared" si="810"/>
        <v>0</v>
      </c>
      <c r="BW1866"/>
      <c r="BX1866"/>
    </row>
    <row r="1867" spans="1:76">
      <c r="A1867" s="152" t="s">
        <v>2794</v>
      </c>
      <c r="B1867" s="152" t="s">
        <v>173</v>
      </c>
      <c r="C1867" s="152" t="s">
        <v>172</v>
      </c>
      <c r="D1867" s="152" t="s">
        <v>219</v>
      </c>
      <c r="E1867" s="152" t="s">
        <v>219</v>
      </c>
      <c r="F1867" s="153">
        <f t="shared" si="814"/>
        <v>5</v>
      </c>
      <c r="G1867" s="154">
        <v>0</v>
      </c>
      <c r="H1867" s="154">
        <f>IFERROR(VLOOKUP(B1867,'P2 Origin'!$C$21:$Q$176,15,FALSE),0)</f>
        <v>1</v>
      </c>
      <c r="I1867" s="154">
        <f>IFERROR(VLOOKUP(D1867,'P4 Destination'!$C$21:$Q$176,15,FALSE),0)</f>
        <v>0</v>
      </c>
      <c r="J1867" s="155"/>
      <c r="K1867" s="155"/>
      <c r="L1867" s="156">
        <v>5</v>
      </c>
      <c r="M1867" s="155">
        <v>916</v>
      </c>
      <c r="N1867" s="155">
        <v>5</v>
      </c>
      <c r="O1867" s="157">
        <f t="shared" ref="O1867:O1930" si="817">SUM(Q1867,S1867,U1867,W1867,Y1867,AA1867)</f>
        <v>0</v>
      </c>
      <c r="P1867" s="158">
        <f t="shared" ref="P1867:P1930" si="818">IF(AND(L1867&gt;=0.1,L1867&lt;=15),L1867,0)</f>
        <v>5</v>
      </c>
      <c r="Q1867" s="159">
        <f>IFERROR(VLOOKUP(N1867,'P1 Intra-Europees'!$A$15:$H$25,3,0),0)*P1867</f>
        <v>0</v>
      </c>
      <c r="R1867" s="160">
        <f t="shared" ref="R1867:R1930" si="819">(IF(AND(L1867&gt;=15.1,L1867&lt;=25),L1867,0))</f>
        <v>0</v>
      </c>
      <c r="S1867" s="159">
        <f>IFERROR(VLOOKUP(N1867,'P1 Intra-Europees'!$A$15:$H$25,4,0),0)*R1867</f>
        <v>0</v>
      </c>
      <c r="T1867" s="160">
        <f t="shared" ref="T1867:T1930" si="820">IF(AND(L1867&gt;=25.1,L1867&lt;=35),L1867,0)</f>
        <v>0</v>
      </c>
      <c r="U1867" s="159">
        <f>IFERROR(VLOOKUP(N1867,'P1 Intra-Europees'!$A$15:$H$25,5,0),0)*T1867</f>
        <v>0</v>
      </c>
      <c r="V1867" s="160">
        <f t="shared" ref="V1867:V1930" si="821">IF(AND(L1867&gt;=35.1,L1867&lt;=45),L1867,0)</f>
        <v>0</v>
      </c>
      <c r="W1867" s="159">
        <f>IFERROR(VLOOKUP(N1867,'P1 Intra-Europees'!$A$15:$H$25,6,0),0)*V1867</f>
        <v>0</v>
      </c>
      <c r="X1867" s="160">
        <f t="shared" ref="X1867:X1930" si="822">IF(AND(L1867&gt;=45.1,L1867&lt;=150),L1867,0)</f>
        <v>0</v>
      </c>
      <c r="Y1867" s="159">
        <f>IFERROR(VLOOKUP(N1867,'P1 Intra-Europees'!$A$15:$H$25,7,0),0)*X1867</f>
        <v>0</v>
      </c>
      <c r="Z1867" s="161">
        <f t="shared" ref="Z1867:Z1930" si="823">IF(L1867&gt;=0.1,G1867,0)</f>
        <v>0</v>
      </c>
      <c r="AA1867" s="162">
        <f>IFERROR(VLOOKUP(N1867,'P1 Intra-Europees'!$A$15:$H$25,8,0),0)*Z1867</f>
        <v>0</v>
      </c>
      <c r="AB1867" s="163">
        <f t="shared" ref="AB1867:AB1930" si="824">IF(AC1867=$AC$8,0.95,1)*AD1867</f>
        <v>0</v>
      </c>
      <c r="AC1867" s="157" t="str">
        <f>VLOOKUP(B1867,'P2 Origin'!$C$21:$O$176,13,0)</f>
        <v>EUR</v>
      </c>
      <c r="AD1867" s="164">
        <f t="shared" ref="AD1867:AD1930" si="825">SUM(AE1867,AG1867,AI1867,AK1867,AS1867,AT1867,AM1867,AO1867,AQ1867)</f>
        <v>0</v>
      </c>
      <c r="AE1867" s="165">
        <f>IF(AU1867&gt;0.1,VLOOKUP(B1867,'P2 Origin'!$C$21:$M$176,3,0)*H1867,0)</f>
        <v>0</v>
      </c>
      <c r="AF1867" s="166">
        <f t="shared" ref="AF1867:AF1930" si="826">IF(AND(AU1867&gt;=0.1,AU1867&lt;=5.99),AU1867,0)</f>
        <v>0</v>
      </c>
      <c r="AG1867" s="165">
        <f>(VLOOKUP(B1867,'P2 Origin'!$C$21:$M$176,4,0))*AF1867</f>
        <v>0</v>
      </c>
      <c r="AH1867" s="166">
        <f t="shared" ref="AH1867:AH1930" si="827">IF(AND(AU1867&gt;=6,AU1867&lt;=15.99),$AU1867,0)</f>
        <v>0</v>
      </c>
      <c r="AI1867" s="165">
        <f>(VLOOKUP(B1867,'P2 Origin'!$C$21:$M$176,5,0))*AH1867</f>
        <v>0</v>
      </c>
      <c r="AJ1867" s="166">
        <f t="shared" si="811"/>
        <v>0</v>
      </c>
      <c r="AK1867" s="165">
        <f>(VLOOKUP(B1867,'P2 Origin'!$C$21:$M$176,6,0))*AJ1867</f>
        <v>0</v>
      </c>
      <c r="AL1867" s="166">
        <f t="shared" ref="AL1867:AL1930" si="828">IF(AND($AU1867&gt;=26,$AU1867&lt;=35.99),$AU1867,0)</f>
        <v>0</v>
      </c>
      <c r="AM1867" s="165">
        <f>(VLOOKUP($B1867,'P2 Origin'!$C$21:$M$176,7,0))*AL1867</f>
        <v>0</v>
      </c>
      <c r="AN1867" s="166">
        <f t="shared" ref="AN1867:AN1930" si="829">IF(AND($AU1867&gt;=36,$AU1867&lt;=45.99),$AU1867,0)</f>
        <v>0</v>
      </c>
      <c r="AO1867" s="165">
        <f>(VLOOKUP($B1867,'P2 Origin'!$C$21:$M$176,8,0))*AN1867</f>
        <v>0</v>
      </c>
      <c r="AP1867" s="166">
        <f t="shared" ref="AP1867:AP1930" si="830">IF(AND($AU1867&gt;=46,$AU1867&lt;=100),$AU1867,0)</f>
        <v>0</v>
      </c>
      <c r="AQ1867" s="165">
        <f>(VLOOKUP($B1867,'P2 Origin'!$C$21:$M$176,9,0))*AP1867</f>
        <v>0</v>
      </c>
      <c r="AR1867" s="155">
        <f t="shared" si="815"/>
        <v>0</v>
      </c>
      <c r="AS1867" s="164">
        <f>(VLOOKUP(B1867,'P2 Origin'!$C$21:$M$176,10,0))*K1867</f>
        <v>0</v>
      </c>
      <c r="AT1867" s="164">
        <f>(VLOOKUP(B1867,'P2 Origin'!$C$21:$M$176,11,0))*J1867</f>
        <v>0</v>
      </c>
      <c r="AU1867" s="167">
        <v>0</v>
      </c>
      <c r="AV1867" s="168">
        <v>0</v>
      </c>
      <c r="AW1867" s="169">
        <v>0</v>
      </c>
      <c r="AX1867" s="170">
        <f>IF(AU1867&gt;=0.1,'P3 Bureaumarge zee- en luchtvr.'!$D$12,0)</f>
        <v>0</v>
      </c>
      <c r="AY1867" s="163">
        <f t="shared" ref="AY1867:AY1930" si="831">IF(AZ1867=$AC$8,0.95,1)*BA1867</f>
        <v>0</v>
      </c>
      <c r="AZ1867" s="157" t="str">
        <f>VLOOKUP(D1867,'P4 Destination'!$C$21:$O$176,13,0)</f>
        <v>EUR</v>
      </c>
      <c r="BA1867" s="164">
        <f t="shared" ref="BA1867:BA1930" si="832">SUM(BB1867,BD1867,BF1867,BN1867,BP1867,BQ1867,BH1867,BJ1867,BL1867)</f>
        <v>0</v>
      </c>
      <c r="BB1867" s="171">
        <f>IF(AU1867&gt;0.1,(VLOOKUP(D1867,'P4 Destination'!$C$21:$M$176,3,0))*I1867,0)</f>
        <v>0</v>
      </c>
      <c r="BC1867" s="172">
        <f t="shared" ref="BC1867:BC1930" si="833">IF(AND($AU1867&gt;=0.1,$AU1867&lt;=5),$AU1867,0)</f>
        <v>0</v>
      </c>
      <c r="BD1867" s="171">
        <f>(VLOOKUP($D1867,'P4 Destination'!$C$21:$M$176,4,0))*BC1867</f>
        <v>0</v>
      </c>
      <c r="BE1867" s="172">
        <f t="shared" ref="BE1867:BE1930" si="834">IF(AND($AU1867&gt;=6,$AU1867&lt;=15.99),$AU1867,0)</f>
        <v>0</v>
      </c>
      <c r="BF1867" s="171">
        <f>(VLOOKUP($D1867,'P4 Destination'!$C$21:$M$176,5,0))*BE1867</f>
        <v>0</v>
      </c>
      <c r="BG1867" s="172">
        <f t="shared" ref="BG1867:BG1930" si="835">IF(AND($AU1867&gt;=16,$AU1867&lt;=25.99),$AU1867,0)</f>
        <v>0</v>
      </c>
      <c r="BH1867" s="171">
        <f>(VLOOKUP($D1867,'P4 Destination'!$C$21:$M$176,6,0))*BG1867</f>
        <v>0</v>
      </c>
      <c r="BI1867" s="172">
        <f t="shared" ref="BI1867:BI1930" si="836">IF(AND($AU1867&gt;=26,$AU1867&lt;=35.99),$AU1867,0)</f>
        <v>0</v>
      </c>
      <c r="BJ1867" s="171">
        <f>(VLOOKUP($D1867,'P4 Destination'!$C$21:$M$176,7,0))*BI1867</f>
        <v>0</v>
      </c>
      <c r="BK1867" s="172">
        <f t="shared" ref="BK1867:BK1930" si="837">IF(AND($AU1867&gt;=36,$AU1867&lt;=45.99),$AU1867,0)</f>
        <v>0</v>
      </c>
      <c r="BL1867" s="171">
        <f>(VLOOKUP($D1867,'P4 Destination'!$C$21:$M$176,8,0))*BK1867</f>
        <v>0</v>
      </c>
      <c r="BM1867" s="172">
        <f t="shared" ref="BM1867:BM1930" si="838">IF(AND($AU1867&gt;=46,$AU1867&lt;=100),$AU1867,0)</f>
        <v>0</v>
      </c>
      <c r="BN1867" s="171">
        <f>(VLOOKUP($D1867,'P4 Destination'!$C$21:$M$176,9,0))*BM1867</f>
        <v>0</v>
      </c>
      <c r="BO1867" s="154">
        <f t="shared" si="816"/>
        <v>0</v>
      </c>
      <c r="BP1867" s="171">
        <f>(VLOOKUP(D1867,'P4 Destination'!$C$21:$M$176,10,0))*K1867</f>
        <v>0</v>
      </c>
      <c r="BQ1867" s="171">
        <f>(VLOOKUP(D1867,'P4 Destination'!$C$21:$M$176,11,0))*J1867</f>
        <v>0</v>
      </c>
      <c r="BR1867" s="173">
        <f t="shared" ref="BR1867:BR1930" si="839">SUM(BS1867:BU1867)</f>
        <v>0</v>
      </c>
      <c r="BS1867" s="173">
        <f>(AV1867*2500)*'P6 Verzekering'!$E$11</f>
        <v>0</v>
      </c>
      <c r="BT1867" s="173">
        <f>(AW1867*2500)*'P6 Verzekering'!$E$12</f>
        <v>0</v>
      </c>
      <c r="BU1867" s="173">
        <f>(L1867*2500)*'P6 Verzekering'!$E$13</f>
        <v>0</v>
      </c>
      <c r="BV1867" s="173">
        <f t="shared" ref="BV1867:BV1930" si="840">SUM(O1867,AB1867,AX1867,AY1867,BR1867)</f>
        <v>0</v>
      </c>
      <c r="BW1867"/>
      <c r="BX1867"/>
    </row>
    <row r="1868" spans="1:76">
      <c r="A1868" s="152" t="s">
        <v>2791</v>
      </c>
      <c r="B1868" s="152" t="s">
        <v>173</v>
      </c>
      <c r="C1868" s="152" t="s">
        <v>172</v>
      </c>
      <c r="D1868" s="152" t="s">
        <v>219</v>
      </c>
      <c r="E1868" s="152" t="s">
        <v>219</v>
      </c>
      <c r="F1868" s="153">
        <f t="shared" si="814"/>
        <v>5</v>
      </c>
      <c r="G1868" s="154">
        <v>0</v>
      </c>
      <c r="H1868" s="154">
        <f>IFERROR(VLOOKUP(B1868,'P2 Origin'!$C$21:$Q$176,15,FALSE),0)</f>
        <v>1</v>
      </c>
      <c r="I1868" s="154">
        <f>IFERROR(VLOOKUP(D1868,'P4 Destination'!$C$21:$Q$176,15,FALSE),0)</f>
        <v>0</v>
      </c>
      <c r="J1868" s="155"/>
      <c r="K1868" s="155"/>
      <c r="L1868" s="156">
        <v>5</v>
      </c>
      <c r="M1868" s="155">
        <v>917</v>
      </c>
      <c r="N1868" s="155">
        <v>5</v>
      </c>
      <c r="O1868" s="157">
        <f t="shared" si="817"/>
        <v>0</v>
      </c>
      <c r="P1868" s="158">
        <f t="shared" si="818"/>
        <v>5</v>
      </c>
      <c r="Q1868" s="159">
        <f>IFERROR(VLOOKUP(N1868,'P1 Intra-Europees'!$A$15:$H$25,3,0),0)*P1868</f>
        <v>0</v>
      </c>
      <c r="R1868" s="160">
        <f t="shared" si="819"/>
        <v>0</v>
      </c>
      <c r="S1868" s="159">
        <f>IFERROR(VLOOKUP(N1868,'P1 Intra-Europees'!$A$15:$H$25,4,0),0)*R1868</f>
        <v>0</v>
      </c>
      <c r="T1868" s="160">
        <f t="shared" si="820"/>
        <v>0</v>
      </c>
      <c r="U1868" s="159">
        <f>IFERROR(VLOOKUP(N1868,'P1 Intra-Europees'!$A$15:$H$25,5,0),0)*T1868</f>
        <v>0</v>
      </c>
      <c r="V1868" s="160">
        <f t="shared" si="821"/>
        <v>0</v>
      </c>
      <c r="W1868" s="159">
        <f>IFERROR(VLOOKUP(N1868,'P1 Intra-Europees'!$A$15:$H$25,6,0),0)*V1868</f>
        <v>0</v>
      </c>
      <c r="X1868" s="160">
        <f t="shared" si="822"/>
        <v>0</v>
      </c>
      <c r="Y1868" s="159">
        <f>IFERROR(VLOOKUP(N1868,'P1 Intra-Europees'!$A$15:$H$25,7,0),0)*X1868</f>
        <v>0</v>
      </c>
      <c r="Z1868" s="161">
        <f t="shared" si="823"/>
        <v>0</v>
      </c>
      <c r="AA1868" s="162">
        <f>IFERROR(VLOOKUP(N1868,'P1 Intra-Europees'!$A$15:$H$25,8,0),0)*Z1868</f>
        <v>0</v>
      </c>
      <c r="AB1868" s="163">
        <f t="shared" si="824"/>
        <v>0</v>
      </c>
      <c r="AC1868" s="157" t="str">
        <f>VLOOKUP(B1868,'P2 Origin'!$C$21:$O$176,13,0)</f>
        <v>EUR</v>
      </c>
      <c r="AD1868" s="164">
        <f t="shared" si="825"/>
        <v>0</v>
      </c>
      <c r="AE1868" s="165">
        <f>IF(AU1868&gt;0.1,VLOOKUP(B1868,'P2 Origin'!$C$21:$M$176,3,0)*H1868,0)</f>
        <v>0</v>
      </c>
      <c r="AF1868" s="166">
        <f t="shared" si="826"/>
        <v>0</v>
      </c>
      <c r="AG1868" s="165">
        <f>(VLOOKUP(B1868,'P2 Origin'!$C$21:$M$176,4,0))*AF1868</f>
        <v>0</v>
      </c>
      <c r="AH1868" s="166">
        <f t="shared" si="827"/>
        <v>0</v>
      </c>
      <c r="AI1868" s="165">
        <f>(VLOOKUP(B1868,'P2 Origin'!$C$21:$M$176,5,0))*AH1868</f>
        <v>0</v>
      </c>
      <c r="AJ1868" s="166">
        <f t="shared" si="811"/>
        <v>0</v>
      </c>
      <c r="AK1868" s="165">
        <f>(VLOOKUP(B1868,'P2 Origin'!$C$21:$M$176,6,0))*AJ1868</f>
        <v>0</v>
      </c>
      <c r="AL1868" s="166">
        <f t="shared" si="828"/>
        <v>0</v>
      </c>
      <c r="AM1868" s="165">
        <f>(VLOOKUP($B1868,'P2 Origin'!$C$21:$M$176,7,0))*AL1868</f>
        <v>0</v>
      </c>
      <c r="AN1868" s="166">
        <f t="shared" si="829"/>
        <v>0</v>
      </c>
      <c r="AO1868" s="165">
        <f>(VLOOKUP($B1868,'P2 Origin'!$C$21:$M$176,8,0))*AN1868</f>
        <v>0</v>
      </c>
      <c r="AP1868" s="166">
        <f t="shared" si="830"/>
        <v>0</v>
      </c>
      <c r="AQ1868" s="165">
        <f>(VLOOKUP($B1868,'P2 Origin'!$C$21:$M$176,9,0))*AP1868</f>
        <v>0</v>
      </c>
      <c r="AR1868" s="155">
        <f t="shared" si="815"/>
        <v>0</v>
      </c>
      <c r="AS1868" s="164">
        <f>(VLOOKUP(B1868,'P2 Origin'!$C$21:$M$176,10,0))*K1868</f>
        <v>0</v>
      </c>
      <c r="AT1868" s="164">
        <f>(VLOOKUP(B1868,'P2 Origin'!$C$21:$M$176,11,0))*J1868</f>
        <v>0</v>
      </c>
      <c r="AU1868" s="167">
        <v>0</v>
      </c>
      <c r="AV1868" s="168">
        <v>0</v>
      </c>
      <c r="AW1868" s="169">
        <v>0</v>
      </c>
      <c r="AX1868" s="170">
        <f>IF(AU1868&gt;=0.1,'P3 Bureaumarge zee- en luchtvr.'!$D$12,0)</f>
        <v>0</v>
      </c>
      <c r="AY1868" s="163">
        <f t="shared" si="831"/>
        <v>0</v>
      </c>
      <c r="AZ1868" s="157" t="str">
        <f>VLOOKUP(D1868,'P4 Destination'!$C$21:$O$176,13,0)</f>
        <v>EUR</v>
      </c>
      <c r="BA1868" s="164">
        <f t="shared" si="832"/>
        <v>0</v>
      </c>
      <c r="BB1868" s="171">
        <f>IF(AU1868&gt;0.1,(VLOOKUP(D1868,'P4 Destination'!$C$21:$M$176,3,0))*I1868,0)</f>
        <v>0</v>
      </c>
      <c r="BC1868" s="172">
        <f t="shared" si="833"/>
        <v>0</v>
      </c>
      <c r="BD1868" s="171">
        <f>(VLOOKUP($D1868,'P4 Destination'!$C$21:$M$176,4,0))*BC1868</f>
        <v>0</v>
      </c>
      <c r="BE1868" s="172">
        <f t="shared" si="834"/>
        <v>0</v>
      </c>
      <c r="BF1868" s="171">
        <f>(VLOOKUP($D1868,'P4 Destination'!$C$21:$M$176,5,0))*BE1868</f>
        <v>0</v>
      </c>
      <c r="BG1868" s="172">
        <f t="shared" si="835"/>
        <v>0</v>
      </c>
      <c r="BH1868" s="171">
        <f>(VLOOKUP($D1868,'P4 Destination'!$C$21:$M$176,6,0))*BG1868</f>
        <v>0</v>
      </c>
      <c r="BI1868" s="172">
        <f t="shared" si="836"/>
        <v>0</v>
      </c>
      <c r="BJ1868" s="171">
        <f>(VLOOKUP($D1868,'P4 Destination'!$C$21:$M$176,7,0))*BI1868</f>
        <v>0</v>
      </c>
      <c r="BK1868" s="172">
        <f t="shared" si="837"/>
        <v>0</v>
      </c>
      <c r="BL1868" s="171">
        <f>(VLOOKUP($D1868,'P4 Destination'!$C$21:$M$176,8,0))*BK1868</f>
        <v>0</v>
      </c>
      <c r="BM1868" s="172">
        <f t="shared" si="838"/>
        <v>0</v>
      </c>
      <c r="BN1868" s="171">
        <f>(VLOOKUP($D1868,'P4 Destination'!$C$21:$M$176,9,0))*BM1868</f>
        <v>0</v>
      </c>
      <c r="BO1868" s="154">
        <f t="shared" si="816"/>
        <v>0</v>
      </c>
      <c r="BP1868" s="171">
        <f>(VLOOKUP(D1868,'P4 Destination'!$C$21:$M$176,10,0))*K1868</f>
        <v>0</v>
      </c>
      <c r="BQ1868" s="171">
        <f>(VLOOKUP(D1868,'P4 Destination'!$C$21:$M$176,11,0))*J1868</f>
        <v>0</v>
      </c>
      <c r="BR1868" s="173">
        <f t="shared" si="839"/>
        <v>0</v>
      </c>
      <c r="BS1868" s="173">
        <f>(AV1868*2500)*'P6 Verzekering'!$E$11</f>
        <v>0</v>
      </c>
      <c r="BT1868" s="173">
        <f>(AW1868*2500)*'P6 Verzekering'!$E$12</f>
        <v>0</v>
      </c>
      <c r="BU1868" s="173">
        <f>(L1868*2500)*'P6 Verzekering'!$E$13</f>
        <v>0</v>
      </c>
      <c r="BV1868" s="173">
        <f t="shared" si="840"/>
        <v>0</v>
      </c>
      <c r="BW1868"/>
      <c r="BX1868"/>
    </row>
    <row r="1869" spans="1:76">
      <c r="A1869" s="152" t="s">
        <v>2397</v>
      </c>
      <c r="B1869" s="152" t="s">
        <v>219</v>
      </c>
      <c r="C1869" s="152" t="s">
        <v>219</v>
      </c>
      <c r="D1869" s="152" t="s">
        <v>226</v>
      </c>
      <c r="E1869" s="152" t="s">
        <v>225</v>
      </c>
      <c r="F1869" s="153">
        <f t="shared" si="814"/>
        <v>5</v>
      </c>
      <c r="G1869" s="154">
        <v>0</v>
      </c>
      <c r="H1869" s="154">
        <f>IFERROR(VLOOKUP(B1869,'P2 Origin'!$C$21:$Q$176,15,FALSE),0)</f>
        <v>0</v>
      </c>
      <c r="I1869" s="154">
        <f>IFERROR(VLOOKUP(D1869,'P4 Destination'!$C$21:$Q$176,15,FALSE),0)</f>
        <v>1</v>
      </c>
      <c r="J1869" s="155"/>
      <c r="K1869" s="155"/>
      <c r="L1869" s="156">
        <v>5</v>
      </c>
      <c r="M1869" s="155">
        <v>1203</v>
      </c>
      <c r="N1869" s="155">
        <v>6</v>
      </c>
      <c r="O1869" s="157">
        <f t="shared" si="817"/>
        <v>0</v>
      </c>
      <c r="P1869" s="158">
        <f t="shared" si="818"/>
        <v>5</v>
      </c>
      <c r="Q1869" s="159">
        <f>IFERROR(VLOOKUP(N1869,'P1 Intra-Europees'!$A$15:$H$25,3,0),0)*P1869</f>
        <v>0</v>
      </c>
      <c r="R1869" s="160">
        <f t="shared" si="819"/>
        <v>0</v>
      </c>
      <c r="S1869" s="159">
        <f>IFERROR(VLOOKUP(N1869,'P1 Intra-Europees'!$A$15:$H$25,4,0),0)*R1869</f>
        <v>0</v>
      </c>
      <c r="T1869" s="160">
        <f t="shared" si="820"/>
        <v>0</v>
      </c>
      <c r="U1869" s="159">
        <f>IFERROR(VLOOKUP(N1869,'P1 Intra-Europees'!$A$15:$H$25,5,0),0)*T1869</f>
        <v>0</v>
      </c>
      <c r="V1869" s="160">
        <f t="shared" si="821"/>
        <v>0</v>
      </c>
      <c r="W1869" s="159">
        <f>IFERROR(VLOOKUP(N1869,'P1 Intra-Europees'!$A$15:$H$25,6,0),0)*V1869</f>
        <v>0</v>
      </c>
      <c r="X1869" s="160">
        <f t="shared" si="822"/>
        <v>0</v>
      </c>
      <c r="Y1869" s="159">
        <f>IFERROR(VLOOKUP(N1869,'P1 Intra-Europees'!$A$15:$H$25,7,0),0)*X1869</f>
        <v>0</v>
      </c>
      <c r="Z1869" s="161">
        <f t="shared" si="823"/>
        <v>0</v>
      </c>
      <c r="AA1869" s="162">
        <f>IFERROR(VLOOKUP(N1869,'P1 Intra-Europees'!$A$15:$H$25,8,0),0)*Z1869</f>
        <v>0</v>
      </c>
      <c r="AB1869" s="163">
        <f t="shared" si="824"/>
        <v>0</v>
      </c>
      <c r="AC1869" s="157" t="str">
        <f>VLOOKUP(B1869,'P2 Origin'!$C$21:$O$176,13,0)</f>
        <v>EUR</v>
      </c>
      <c r="AD1869" s="164">
        <f t="shared" si="825"/>
        <v>0</v>
      </c>
      <c r="AE1869" s="165">
        <f>IF(AU1869&gt;0.1,VLOOKUP(B1869,'P2 Origin'!$C$21:$M$176,3,0)*H1869,0)</f>
        <v>0</v>
      </c>
      <c r="AF1869" s="166">
        <f t="shared" si="826"/>
        <v>0</v>
      </c>
      <c r="AG1869" s="165">
        <f>(VLOOKUP(B1869,'P2 Origin'!$C$21:$M$176,4,0))*AF1869</f>
        <v>0</v>
      </c>
      <c r="AH1869" s="166">
        <f t="shared" si="827"/>
        <v>0</v>
      </c>
      <c r="AI1869" s="165">
        <f>(VLOOKUP(B1869,'P2 Origin'!$C$21:$M$176,5,0))*AH1869</f>
        <v>0</v>
      </c>
      <c r="AJ1869" s="166">
        <f t="shared" si="811"/>
        <v>0</v>
      </c>
      <c r="AK1869" s="165">
        <f>(VLOOKUP(B1869,'P2 Origin'!$C$21:$M$176,6,0))*AJ1869</f>
        <v>0</v>
      </c>
      <c r="AL1869" s="166">
        <f t="shared" si="828"/>
        <v>0</v>
      </c>
      <c r="AM1869" s="165">
        <f>(VLOOKUP($B1869,'P2 Origin'!$C$21:$M$176,7,0))*AL1869</f>
        <v>0</v>
      </c>
      <c r="AN1869" s="166">
        <f t="shared" si="829"/>
        <v>0</v>
      </c>
      <c r="AO1869" s="165">
        <f>(VLOOKUP($B1869,'P2 Origin'!$C$21:$M$176,8,0))*AN1869</f>
        <v>0</v>
      </c>
      <c r="AP1869" s="166">
        <f t="shared" si="830"/>
        <v>0</v>
      </c>
      <c r="AQ1869" s="165">
        <f>(VLOOKUP($B1869,'P2 Origin'!$C$21:$M$176,9,0))*AP1869</f>
        <v>0</v>
      </c>
      <c r="AR1869" s="155">
        <f t="shared" si="815"/>
        <v>0</v>
      </c>
      <c r="AS1869" s="164">
        <f>(VLOOKUP(B1869,'P2 Origin'!$C$21:$M$176,10,0))*K1869</f>
        <v>0</v>
      </c>
      <c r="AT1869" s="164">
        <f>(VLOOKUP(B1869,'P2 Origin'!$C$21:$M$176,11,0))*J1869</f>
        <v>0</v>
      </c>
      <c r="AU1869" s="167">
        <v>0</v>
      </c>
      <c r="AV1869" s="168">
        <v>0</v>
      </c>
      <c r="AW1869" s="169">
        <v>0</v>
      </c>
      <c r="AX1869" s="170">
        <f>IF(AU1869&gt;=0.1,'P3 Bureaumarge zee- en luchtvr.'!$D$12,0)</f>
        <v>0</v>
      </c>
      <c r="AY1869" s="163">
        <f t="shared" si="831"/>
        <v>0</v>
      </c>
      <c r="AZ1869" s="157" t="str">
        <f>VLOOKUP(D1869,'P4 Destination'!$C$21:$O$176,13,0)</f>
        <v>EUR</v>
      </c>
      <c r="BA1869" s="164">
        <f t="shared" si="832"/>
        <v>0</v>
      </c>
      <c r="BB1869" s="171">
        <f>IF(AU1869&gt;0.1,(VLOOKUP(D1869,'P4 Destination'!$C$21:$M$176,3,0))*I1869,0)</f>
        <v>0</v>
      </c>
      <c r="BC1869" s="172">
        <f t="shared" si="833"/>
        <v>0</v>
      </c>
      <c r="BD1869" s="171">
        <f>(VLOOKUP($D1869,'P4 Destination'!$C$21:$M$176,4,0))*BC1869</f>
        <v>0</v>
      </c>
      <c r="BE1869" s="172">
        <f t="shared" si="834"/>
        <v>0</v>
      </c>
      <c r="BF1869" s="171">
        <f>(VLOOKUP($D1869,'P4 Destination'!$C$21:$M$176,5,0))*BE1869</f>
        <v>0</v>
      </c>
      <c r="BG1869" s="172">
        <f t="shared" si="835"/>
        <v>0</v>
      </c>
      <c r="BH1869" s="171">
        <f>(VLOOKUP($D1869,'P4 Destination'!$C$21:$M$176,6,0))*BG1869</f>
        <v>0</v>
      </c>
      <c r="BI1869" s="172">
        <f t="shared" si="836"/>
        <v>0</v>
      </c>
      <c r="BJ1869" s="171">
        <f>(VLOOKUP($D1869,'P4 Destination'!$C$21:$M$176,7,0))*BI1869</f>
        <v>0</v>
      </c>
      <c r="BK1869" s="172">
        <f t="shared" si="837"/>
        <v>0</v>
      </c>
      <c r="BL1869" s="171">
        <f>(VLOOKUP($D1869,'P4 Destination'!$C$21:$M$176,8,0))*BK1869</f>
        <v>0</v>
      </c>
      <c r="BM1869" s="172">
        <f t="shared" si="838"/>
        <v>0</v>
      </c>
      <c r="BN1869" s="171">
        <f>(VLOOKUP($D1869,'P4 Destination'!$C$21:$M$176,9,0))*BM1869</f>
        <v>0</v>
      </c>
      <c r="BO1869" s="154">
        <f t="shared" si="816"/>
        <v>0</v>
      </c>
      <c r="BP1869" s="171">
        <f>(VLOOKUP(D1869,'P4 Destination'!$C$21:$M$176,10,0))*K1869</f>
        <v>0</v>
      </c>
      <c r="BQ1869" s="171">
        <f>(VLOOKUP(D1869,'P4 Destination'!$C$21:$M$176,11,0))*J1869</f>
        <v>0</v>
      </c>
      <c r="BR1869" s="173">
        <f t="shared" si="839"/>
        <v>0</v>
      </c>
      <c r="BS1869" s="173">
        <f>(AV1869*2500)*'P6 Verzekering'!$E$11</f>
        <v>0</v>
      </c>
      <c r="BT1869" s="173">
        <f>(AW1869*2500)*'P6 Verzekering'!$E$12</f>
        <v>0</v>
      </c>
      <c r="BU1869" s="173">
        <f>(L1869*2500)*'P6 Verzekering'!$E$13</f>
        <v>0</v>
      </c>
      <c r="BV1869" s="173">
        <f t="shared" si="840"/>
        <v>0</v>
      </c>
      <c r="BW1869"/>
      <c r="BX1869"/>
    </row>
    <row r="1870" spans="1:76" ht="14.45" customHeight="1">
      <c r="A1870" s="152" t="s">
        <v>928</v>
      </c>
      <c r="B1870" s="152" t="s">
        <v>240</v>
      </c>
      <c r="C1870" s="152" t="s">
        <v>239</v>
      </c>
      <c r="D1870" s="152" t="s">
        <v>219</v>
      </c>
      <c r="E1870" s="152" t="s">
        <v>219</v>
      </c>
      <c r="F1870" s="153">
        <f t="shared" si="814"/>
        <v>5</v>
      </c>
      <c r="G1870" s="154">
        <v>0</v>
      </c>
      <c r="H1870" s="154">
        <f>IFERROR(VLOOKUP(B1870,'P2 Origin'!$C$21:$Q$176,15,FALSE),0)</f>
        <v>1</v>
      </c>
      <c r="I1870" s="154">
        <f>IFERROR(VLOOKUP(D1870,'P4 Destination'!$C$21:$Q$176,15,FALSE),0)</f>
        <v>0</v>
      </c>
      <c r="J1870" s="155"/>
      <c r="K1870" s="155"/>
      <c r="L1870" s="156">
        <v>5</v>
      </c>
      <c r="M1870" s="155">
        <v>1242</v>
      </c>
      <c r="N1870" s="155">
        <v>6</v>
      </c>
      <c r="O1870" s="157">
        <f t="shared" si="817"/>
        <v>0</v>
      </c>
      <c r="P1870" s="158">
        <f t="shared" si="818"/>
        <v>5</v>
      </c>
      <c r="Q1870" s="159">
        <f>IFERROR(VLOOKUP(N1870,'P1 Intra-Europees'!$A$15:$H$25,3,0),0)*P1870</f>
        <v>0</v>
      </c>
      <c r="R1870" s="160">
        <f t="shared" si="819"/>
        <v>0</v>
      </c>
      <c r="S1870" s="159">
        <f>IFERROR(VLOOKUP(N1870,'P1 Intra-Europees'!$A$15:$H$25,4,0),0)*R1870</f>
        <v>0</v>
      </c>
      <c r="T1870" s="160">
        <f t="shared" si="820"/>
        <v>0</v>
      </c>
      <c r="U1870" s="159">
        <f>IFERROR(VLOOKUP(N1870,'P1 Intra-Europees'!$A$15:$H$25,5,0),0)*T1870</f>
        <v>0</v>
      </c>
      <c r="V1870" s="160">
        <f t="shared" si="821"/>
        <v>0</v>
      </c>
      <c r="W1870" s="159">
        <f>IFERROR(VLOOKUP(N1870,'P1 Intra-Europees'!$A$15:$H$25,6,0),0)*V1870</f>
        <v>0</v>
      </c>
      <c r="X1870" s="160">
        <f t="shared" si="822"/>
        <v>0</v>
      </c>
      <c r="Y1870" s="159">
        <f>IFERROR(VLOOKUP(N1870,'P1 Intra-Europees'!$A$15:$H$25,7,0),0)*X1870</f>
        <v>0</v>
      </c>
      <c r="Z1870" s="161">
        <f t="shared" si="823"/>
        <v>0</v>
      </c>
      <c r="AA1870" s="162">
        <f>IFERROR(VLOOKUP(N1870,'P1 Intra-Europees'!$A$15:$H$25,8,0),0)*Z1870</f>
        <v>0</v>
      </c>
      <c r="AB1870" s="163">
        <f t="shared" si="824"/>
        <v>0</v>
      </c>
      <c r="AC1870" s="157" t="str">
        <f>VLOOKUP(B1870,'P2 Origin'!$C$21:$O$176,13,0)</f>
        <v>EUR</v>
      </c>
      <c r="AD1870" s="164">
        <f t="shared" si="825"/>
        <v>0</v>
      </c>
      <c r="AE1870" s="165">
        <f>IF(AU1870&gt;0.1,VLOOKUP(B1870,'P2 Origin'!$C$21:$M$176,3,0)*H1870,0)</f>
        <v>0</v>
      </c>
      <c r="AF1870" s="166">
        <f t="shared" si="826"/>
        <v>0</v>
      </c>
      <c r="AG1870" s="165">
        <f>(VLOOKUP(B1870,'P2 Origin'!$C$21:$M$176,4,0))*AF1870</f>
        <v>0</v>
      </c>
      <c r="AH1870" s="166">
        <f t="shared" si="827"/>
        <v>0</v>
      </c>
      <c r="AI1870" s="165">
        <f>(VLOOKUP(B1870,'P2 Origin'!$C$21:$M$176,5,0))*AH1870</f>
        <v>0</v>
      </c>
      <c r="AJ1870" s="166">
        <f t="shared" si="811"/>
        <v>0</v>
      </c>
      <c r="AK1870" s="165">
        <f>(VLOOKUP(B1870,'P2 Origin'!$C$21:$M$176,6,0))*AJ1870</f>
        <v>0</v>
      </c>
      <c r="AL1870" s="166">
        <f t="shared" si="828"/>
        <v>0</v>
      </c>
      <c r="AM1870" s="165">
        <f>(VLOOKUP($B1870,'P2 Origin'!$C$21:$M$176,7,0))*AL1870</f>
        <v>0</v>
      </c>
      <c r="AN1870" s="166">
        <f t="shared" si="829"/>
        <v>0</v>
      </c>
      <c r="AO1870" s="165">
        <f>(VLOOKUP($B1870,'P2 Origin'!$C$21:$M$176,8,0))*AN1870</f>
        <v>0</v>
      </c>
      <c r="AP1870" s="166">
        <f t="shared" si="830"/>
        <v>0</v>
      </c>
      <c r="AQ1870" s="165">
        <f>(VLOOKUP($B1870,'P2 Origin'!$C$21:$M$176,9,0))*AP1870</f>
        <v>0</v>
      </c>
      <c r="AR1870" s="155">
        <f t="shared" si="815"/>
        <v>0</v>
      </c>
      <c r="AS1870" s="164">
        <f>(VLOOKUP(B1870,'P2 Origin'!$C$21:$M$176,10,0))*K1870</f>
        <v>0</v>
      </c>
      <c r="AT1870" s="164">
        <f>(VLOOKUP(B1870,'P2 Origin'!$C$21:$M$176,11,0))*J1870</f>
        <v>0</v>
      </c>
      <c r="AU1870" s="167">
        <v>0</v>
      </c>
      <c r="AV1870" s="168">
        <v>0</v>
      </c>
      <c r="AW1870" s="169">
        <v>0</v>
      </c>
      <c r="AX1870" s="170">
        <f>IF(AU1870&gt;=0.1,'P3 Bureaumarge zee- en luchtvr.'!$D$12,0)</f>
        <v>0</v>
      </c>
      <c r="AY1870" s="163">
        <f t="shared" si="831"/>
        <v>0</v>
      </c>
      <c r="AZ1870" s="157" t="str">
        <f>VLOOKUP(D1870,'P4 Destination'!$C$21:$O$176,13,0)</f>
        <v>EUR</v>
      </c>
      <c r="BA1870" s="164">
        <f t="shared" si="832"/>
        <v>0</v>
      </c>
      <c r="BB1870" s="171">
        <f>IF(AU1870&gt;0.1,(VLOOKUP(D1870,'P4 Destination'!$C$21:$M$176,3,0))*I1870,0)</f>
        <v>0</v>
      </c>
      <c r="BC1870" s="172">
        <f t="shared" si="833"/>
        <v>0</v>
      </c>
      <c r="BD1870" s="171">
        <f>(VLOOKUP($D1870,'P4 Destination'!$C$21:$M$176,4,0))*BC1870</f>
        <v>0</v>
      </c>
      <c r="BE1870" s="172">
        <f t="shared" si="834"/>
        <v>0</v>
      </c>
      <c r="BF1870" s="171">
        <f>(VLOOKUP($D1870,'P4 Destination'!$C$21:$M$176,5,0))*BE1870</f>
        <v>0</v>
      </c>
      <c r="BG1870" s="172">
        <f t="shared" si="835"/>
        <v>0</v>
      </c>
      <c r="BH1870" s="171">
        <f>(VLOOKUP($D1870,'P4 Destination'!$C$21:$M$176,6,0))*BG1870</f>
        <v>0</v>
      </c>
      <c r="BI1870" s="172">
        <f t="shared" si="836"/>
        <v>0</v>
      </c>
      <c r="BJ1870" s="171">
        <f>(VLOOKUP($D1870,'P4 Destination'!$C$21:$M$176,7,0))*BI1870</f>
        <v>0</v>
      </c>
      <c r="BK1870" s="172">
        <f t="shared" si="837"/>
        <v>0</v>
      </c>
      <c r="BL1870" s="171">
        <f>(VLOOKUP($D1870,'P4 Destination'!$C$21:$M$176,8,0))*BK1870</f>
        <v>0</v>
      </c>
      <c r="BM1870" s="172">
        <f t="shared" si="838"/>
        <v>0</v>
      </c>
      <c r="BN1870" s="171">
        <f>(VLOOKUP($D1870,'P4 Destination'!$C$21:$M$176,9,0))*BM1870</f>
        <v>0</v>
      </c>
      <c r="BO1870" s="154">
        <f t="shared" si="816"/>
        <v>0</v>
      </c>
      <c r="BP1870" s="171">
        <f>(VLOOKUP(D1870,'P4 Destination'!$C$21:$M$176,10,0))*K1870</f>
        <v>0</v>
      </c>
      <c r="BQ1870" s="171">
        <f>(VLOOKUP(D1870,'P4 Destination'!$C$21:$M$176,11,0))*J1870</f>
        <v>0</v>
      </c>
      <c r="BR1870" s="173">
        <f t="shared" si="839"/>
        <v>0</v>
      </c>
      <c r="BS1870" s="173">
        <f>(AV1870*2500)*'P6 Verzekering'!$E$11</f>
        <v>0</v>
      </c>
      <c r="BT1870" s="173">
        <f>(AW1870*2500)*'P6 Verzekering'!$E$12</f>
        <v>0</v>
      </c>
      <c r="BU1870" s="173">
        <f>(L1870*2500)*'P6 Verzekering'!$E$13</f>
        <v>0</v>
      </c>
      <c r="BV1870" s="173">
        <f t="shared" si="840"/>
        <v>0</v>
      </c>
      <c r="BW1870"/>
      <c r="BX1870"/>
    </row>
    <row r="1871" spans="1:76">
      <c r="A1871" s="152" t="s">
        <v>2684</v>
      </c>
      <c r="B1871" s="152" t="s">
        <v>223</v>
      </c>
      <c r="C1871" s="152" t="s">
        <v>222</v>
      </c>
      <c r="D1871" s="152" t="s">
        <v>219</v>
      </c>
      <c r="E1871" s="152" t="s">
        <v>219</v>
      </c>
      <c r="F1871" s="153">
        <f t="shared" si="814"/>
        <v>5</v>
      </c>
      <c r="G1871" s="154">
        <v>0</v>
      </c>
      <c r="H1871" s="154">
        <f>IFERROR(VLOOKUP(B1871,'P2 Origin'!$C$21:$Q$176,15,FALSE),0)</f>
        <v>0</v>
      </c>
      <c r="I1871" s="154">
        <f>IFERROR(VLOOKUP(D1871,'P4 Destination'!$C$21:$Q$176,15,FALSE),0)</f>
        <v>0</v>
      </c>
      <c r="J1871" s="155"/>
      <c r="K1871" s="155"/>
      <c r="L1871" s="156">
        <v>5</v>
      </c>
      <c r="M1871" s="155">
        <v>1304</v>
      </c>
      <c r="N1871" s="155">
        <v>6</v>
      </c>
      <c r="O1871" s="157">
        <f t="shared" si="817"/>
        <v>0</v>
      </c>
      <c r="P1871" s="158">
        <f t="shared" si="818"/>
        <v>5</v>
      </c>
      <c r="Q1871" s="159">
        <f>IFERROR(VLOOKUP(N1871,'P1 Intra-Europees'!$A$15:$H$25,3,0),0)*P1871</f>
        <v>0</v>
      </c>
      <c r="R1871" s="160">
        <f t="shared" si="819"/>
        <v>0</v>
      </c>
      <c r="S1871" s="159">
        <f>IFERROR(VLOOKUP(N1871,'P1 Intra-Europees'!$A$15:$H$25,4,0),0)*R1871</f>
        <v>0</v>
      </c>
      <c r="T1871" s="160">
        <f t="shared" si="820"/>
        <v>0</v>
      </c>
      <c r="U1871" s="159">
        <f>IFERROR(VLOOKUP(N1871,'P1 Intra-Europees'!$A$15:$H$25,5,0),0)*T1871</f>
        <v>0</v>
      </c>
      <c r="V1871" s="160">
        <f t="shared" si="821"/>
        <v>0</v>
      </c>
      <c r="W1871" s="159">
        <f>IFERROR(VLOOKUP(N1871,'P1 Intra-Europees'!$A$15:$H$25,6,0),0)*V1871</f>
        <v>0</v>
      </c>
      <c r="X1871" s="160">
        <f t="shared" si="822"/>
        <v>0</v>
      </c>
      <c r="Y1871" s="159">
        <f>IFERROR(VLOOKUP(N1871,'P1 Intra-Europees'!$A$15:$H$25,7,0),0)*X1871</f>
        <v>0</v>
      </c>
      <c r="Z1871" s="161">
        <f t="shared" si="823"/>
        <v>0</v>
      </c>
      <c r="AA1871" s="162">
        <f>IFERROR(VLOOKUP(N1871,'P1 Intra-Europees'!$A$15:$H$25,8,0),0)*Z1871</f>
        <v>0</v>
      </c>
      <c r="AB1871" s="163">
        <f t="shared" si="824"/>
        <v>0</v>
      </c>
      <c r="AC1871" s="157" t="str">
        <f>VLOOKUP(B1871,'P2 Origin'!$C$21:$O$176,13,0)</f>
        <v>EUR</v>
      </c>
      <c r="AD1871" s="164">
        <f t="shared" si="825"/>
        <v>0</v>
      </c>
      <c r="AE1871" s="165">
        <f>IF(AU1871&gt;0.1,VLOOKUP(B1871,'P2 Origin'!$C$21:$M$176,3,0)*H1871,0)</f>
        <v>0</v>
      </c>
      <c r="AF1871" s="166">
        <f t="shared" si="826"/>
        <v>0</v>
      </c>
      <c r="AG1871" s="165">
        <f>(VLOOKUP(B1871,'P2 Origin'!$C$21:$M$176,4,0))*AF1871</f>
        <v>0</v>
      </c>
      <c r="AH1871" s="166">
        <f t="shared" si="827"/>
        <v>0</v>
      </c>
      <c r="AI1871" s="165">
        <f>(VLOOKUP(B1871,'P2 Origin'!$C$21:$M$176,5,0))*AH1871</f>
        <v>0</v>
      </c>
      <c r="AJ1871" s="166">
        <f t="shared" ref="AJ1871:AJ1934" si="841">IF(AND(AU1871&gt;=16,AU1871&lt;=25.99),$AU1871,0)</f>
        <v>0</v>
      </c>
      <c r="AK1871" s="165">
        <f>(VLOOKUP(B1871,'P2 Origin'!$C$21:$M$176,6,0))*AJ1871</f>
        <v>0</v>
      </c>
      <c r="AL1871" s="166">
        <f t="shared" si="828"/>
        <v>0</v>
      </c>
      <c r="AM1871" s="165">
        <f>(VLOOKUP($B1871,'P2 Origin'!$C$21:$M$176,7,0))*AL1871</f>
        <v>0</v>
      </c>
      <c r="AN1871" s="166">
        <f t="shared" si="829"/>
        <v>0</v>
      </c>
      <c r="AO1871" s="165">
        <f>(VLOOKUP($B1871,'P2 Origin'!$C$21:$M$176,8,0))*AN1871</f>
        <v>0</v>
      </c>
      <c r="AP1871" s="166">
        <f t="shared" si="830"/>
        <v>0</v>
      </c>
      <c r="AQ1871" s="165">
        <f>(VLOOKUP($B1871,'P2 Origin'!$C$21:$M$176,9,0))*AP1871</f>
        <v>0</v>
      </c>
      <c r="AR1871" s="155">
        <f t="shared" si="815"/>
        <v>0</v>
      </c>
      <c r="AS1871" s="164">
        <f>(VLOOKUP(B1871,'P2 Origin'!$C$21:$M$176,10,0))*K1871</f>
        <v>0</v>
      </c>
      <c r="AT1871" s="164">
        <f>(VLOOKUP(B1871,'P2 Origin'!$C$21:$M$176,11,0))*J1871</f>
        <v>0</v>
      </c>
      <c r="AU1871" s="167">
        <v>0</v>
      </c>
      <c r="AV1871" s="168">
        <v>5</v>
      </c>
      <c r="AW1871" s="169">
        <v>0</v>
      </c>
      <c r="AX1871" s="170">
        <f>IF(AU1871&gt;=0.1,'P3 Bureaumarge zee- en luchtvr.'!$D$12,0)</f>
        <v>0</v>
      </c>
      <c r="AY1871" s="163">
        <f t="shared" si="831"/>
        <v>0</v>
      </c>
      <c r="AZ1871" s="157" t="str">
        <f>VLOOKUP(D1871,'P4 Destination'!$C$21:$O$176,13,0)</f>
        <v>EUR</v>
      </c>
      <c r="BA1871" s="164">
        <f t="shared" si="832"/>
        <v>0</v>
      </c>
      <c r="BB1871" s="171">
        <f>IF(AU1871&gt;0.1,(VLOOKUP(D1871,'P4 Destination'!$C$21:$M$176,3,0))*I1871,0)</f>
        <v>0</v>
      </c>
      <c r="BC1871" s="172">
        <f t="shared" si="833"/>
        <v>0</v>
      </c>
      <c r="BD1871" s="171">
        <f>(VLOOKUP($D1871,'P4 Destination'!$C$21:$M$176,4,0))*BC1871</f>
        <v>0</v>
      </c>
      <c r="BE1871" s="172">
        <f t="shared" si="834"/>
        <v>0</v>
      </c>
      <c r="BF1871" s="171">
        <f>(VLOOKUP($D1871,'P4 Destination'!$C$21:$M$176,5,0))*BE1871</f>
        <v>0</v>
      </c>
      <c r="BG1871" s="172">
        <f t="shared" si="835"/>
        <v>0</v>
      </c>
      <c r="BH1871" s="171">
        <f>(VLOOKUP($D1871,'P4 Destination'!$C$21:$M$176,6,0))*BG1871</f>
        <v>0</v>
      </c>
      <c r="BI1871" s="172">
        <f t="shared" si="836"/>
        <v>0</v>
      </c>
      <c r="BJ1871" s="171">
        <f>(VLOOKUP($D1871,'P4 Destination'!$C$21:$M$176,7,0))*BI1871</f>
        <v>0</v>
      </c>
      <c r="BK1871" s="172">
        <f t="shared" si="837"/>
        <v>0</v>
      </c>
      <c r="BL1871" s="171">
        <f>(VLOOKUP($D1871,'P4 Destination'!$C$21:$M$176,8,0))*BK1871</f>
        <v>0</v>
      </c>
      <c r="BM1871" s="172">
        <f t="shared" si="838"/>
        <v>0</v>
      </c>
      <c r="BN1871" s="171">
        <f>(VLOOKUP($D1871,'P4 Destination'!$C$21:$M$176,9,0))*BM1871</f>
        <v>0</v>
      </c>
      <c r="BO1871" s="154">
        <f t="shared" si="816"/>
        <v>0</v>
      </c>
      <c r="BP1871" s="171">
        <f>(VLOOKUP(D1871,'P4 Destination'!$C$21:$M$176,10,0))*K1871</f>
        <v>0</v>
      </c>
      <c r="BQ1871" s="171">
        <f>(VLOOKUP(D1871,'P4 Destination'!$C$21:$M$176,11,0))*J1871</f>
        <v>0</v>
      </c>
      <c r="BR1871" s="173">
        <f t="shared" si="839"/>
        <v>0</v>
      </c>
      <c r="BS1871" s="173">
        <f>(AV1871*2500)*'P6 Verzekering'!$E$11</f>
        <v>0</v>
      </c>
      <c r="BT1871" s="173">
        <f>(AW1871*2500)*'P6 Verzekering'!$E$12</f>
        <v>0</v>
      </c>
      <c r="BU1871" s="173">
        <f>(L1871*2500)*'P6 Verzekering'!$E$13</f>
        <v>0</v>
      </c>
      <c r="BV1871" s="173">
        <f t="shared" si="840"/>
        <v>0</v>
      </c>
      <c r="BW1871"/>
      <c r="BX1871"/>
    </row>
    <row r="1872" spans="1:76" ht="14.45" customHeight="1">
      <c r="A1872" s="152" t="s">
        <v>2208</v>
      </c>
      <c r="B1872" s="152" t="s">
        <v>219</v>
      </c>
      <c r="C1872" s="152" t="s">
        <v>219</v>
      </c>
      <c r="D1872" s="152" t="s">
        <v>223</v>
      </c>
      <c r="E1872" s="152" t="s">
        <v>222</v>
      </c>
      <c r="F1872" s="153">
        <f t="shared" si="814"/>
        <v>5</v>
      </c>
      <c r="G1872" s="154">
        <v>0</v>
      </c>
      <c r="H1872" s="154">
        <f>IFERROR(VLOOKUP(B1872,'P2 Origin'!$C$21:$Q$176,15,FALSE),0)</f>
        <v>0</v>
      </c>
      <c r="I1872" s="154">
        <f>IFERROR(VLOOKUP(D1872,'P4 Destination'!$C$21:$Q$176,15,FALSE),0)</f>
        <v>0</v>
      </c>
      <c r="J1872" s="155"/>
      <c r="K1872" s="155"/>
      <c r="L1872" s="156">
        <v>5</v>
      </c>
      <c r="M1872" s="155">
        <v>1305</v>
      </c>
      <c r="N1872" s="155">
        <v>6</v>
      </c>
      <c r="O1872" s="157">
        <f t="shared" si="817"/>
        <v>0</v>
      </c>
      <c r="P1872" s="158">
        <f t="shared" si="818"/>
        <v>5</v>
      </c>
      <c r="Q1872" s="159">
        <f>IFERROR(VLOOKUP(N1872,'P1 Intra-Europees'!$A$15:$H$25,3,0),0)*P1872</f>
        <v>0</v>
      </c>
      <c r="R1872" s="160">
        <f t="shared" si="819"/>
        <v>0</v>
      </c>
      <c r="S1872" s="159">
        <f>IFERROR(VLOOKUP(N1872,'P1 Intra-Europees'!$A$15:$H$25,4,0),0)*R1872</f>
        <v>0</v>
      </c>
      <c r="T1872" s="160">
        <f t="shared" si="820"/>
        <v>0</v>
      </c>
      <c r="U1872" s="159">
        <f>IFERROR(VLOOKUP(N1872,'P1 Intra-Europees'!$A$15:$H$25,5,0),0)*T1872</f>
        <v>0</v>
      </c>
      <c r="V1872" s="160">
        <f t="shared" si="821"/>
        <v>0</v>
      </c>
      <c r="W1872" s="159">
        <f>IFERROR(VLOOKUP(N1872,'P1 Intra-Europees'!$A$15:$H$25,6,0),0)*V1872</f>
        <v>0</v>
      </c>
      <c r="X1872" s="160">
        <f t="shared" si="822"/>
        <v>0</v>
      </c>
      <c r="Y1872" s="159">
        <f>IFERROR(VLOOKUP(N1872,'P1 Intra-Europees'!$A$15:$H$25,7,0),0)*X1872</f>
        <v>0</v>
      </c>
      <c r="Z1872" s="161">
        <f t="shared" si="823"/>
        <v>0</v>
      </c>
      <c r="AA1872" s="162">
        <f>IFERROR(VLOOKUP(N1872,'P1 Intra-Europees'!$A$15:$H$25,8,0),0)*Z1872</f>
        <v>0</v>
      </c>
      <c r="AB1872" s="163">
        <f t="shared" si="824"/>
        <v>0</v>
      </c>
      <c r="AC1872" s="157" t="str">
        <f>VLOOKUP(B1872,'P2 Origin'!$C$21:$O$176,13,0)</f>
        <v>EUR</v>
      </c>
      <c r="AD1872" s="164">
        <f t="shared" si="825"/>
        <v>0</v>
      </c>
      <c r="AE1872" s="165">
        <f>IF(AU1872&gt;0.1,VLOOKUP(B1872,'P2 Origin'!$C$21:$M$176,3,0)*H1872,0)</f>
        <v>0</v>
      </c>
      <c r="AF1872" s="166">
        <f t="shared" si="826"/>
        <v>0</v>
      </c>
      <c r="AG1872" s="165">
        <f>(VLOOKUP(B1872,'P2 Origin'!$C$21:$M$176,4,0))*AF1872</f>
        <v>0</v>
      </c>
      <c r="AH1872" s="166">
        <f t="shared" si="827"/>
        <v>0</v>
      </c>
      <c r="AI1872" s="165">
        <f>(VLOOKUP(B1872,'P2 Origin'!$C$21:$M$176,5,0))*AH1872</f>
        <v>0</v>
      </c>
      <c r="AJ1872" s="166">
        <f t="shared" si="841"/>
        <v>0</v>
      </c>
      <c r="AK1872" s="165">
        <f>(VLOOKUP(B1872,'P2 Origin'!$C$21:$M$176,6,0))*AJ1872</f>
        <v>0</v>
      </c>
      <c r="AL1872" s="166">
        <f t="shared" si="828"/>
        <v>0</v>
      </c>
      <c r="AM1872" s="165">
        <f>(VLOOKUP($B1872,'P2 Origin'!$C$21:$M$176,7,0))*AL1872</f>
        <v>0</v>
      </c>
      <c r="AN1872" s="166">
        <f t="shared" si="829"/>
        <v>0</v>
      </c>
      <c r="AO1872" s="165">
        <f>(VLOOKUP($B1872,'P2 Origin'!$C$21:$M$176,8,0))*AN1872</f>
        <v>0</v>
      </c>
      <c r="AP1872" s="166">
        <f t="shared" si="830"/>
        <v>0</v>
      </c>
      <c r="AQ1872" s="165">
        <f>(VLOOKUP($B1872,'P2 Origin'!$C$21:$M$176,9,0))*AP1872</f>
        <v>0</v>
      </c>
      <c r="AR1872" s="155">
        <f t="shared" si="815"/>
        <v>0</v>
      </c>
      <c r="AS1872" s="164">
        <f>(VLOOKUP(B1872,'P2 Origin'!$C$21:$M$176,10,0))*K1872</f>
        <v>0</v>
      </c>
      <c r="AT1872" s="164">
        <f>(VLOOKUP(B1872,'P2 Origin'!$C$21:$M$176,11,0))*J1872</f>
        <v>0</v>
      </c>
      <c r="AU1872" s="167">
        <v>0</v>
      </c>
      <c r="AV1872" s="168">
        <v>0</v>
      </c>
      <c r="AW1872" s="169">
        <v>0</v>
      </c>
      <c r="AX1872" s="170">
        <f>IF(AU1872&gt;=0.1,'P3 Bureaumarge zee- en luchtvr.'!$D$12,0)</f>
        <v>0</v>
      </c>
      <c r="AY1872" s="163">
        <f t="shared" si="831"/>
        <v>0</v>
      </c>
      <c r="AZ1872" s="157" t="str">
        <f>VLOOKUP(D1872,'P4 Destination'!$C$21:$O$176,13,0)</f>
        <v>EUR</v>
      </c>
      <c r="BA1872" s="164">
        <f t="shared" si="832"/>
        <v>0</v>
      </c>
      <c r="BB1872" s="171">
        <f>IF(AU1872&gt;0.1,(VLOOKUP(D1872,'P4 Destination'!$C$21:$M$176,3,0))*I1872,0)</f>
        <v>0</v>
      </c>
      <c r="BC1872" s="172">
        <f t="shared" si="833"/>
        <v>0</v>
      </c>
      <c r="BD1872" s="171">
        <f>(VLOOKUP($D1872,'P4 Destination'!$C$21:$M$176,4,0))*BC1872</f>
        <v>0</v>
      </c>
      <c r="BE1872" s="172">
        <f t="shared" si="834"/>
        <v>0</v>
      </c>
      <c r="BF1872" s="171">
        <f>(VLOOKUP($D1872,'P4 Destination'!$C$21:$M$176,5,0))*BE1872</f>
        <v>0</v>
      </c>
      <c r="BG1872" s="172">
        <f t="shared" si="835"/>
        <v>0</v>
      </c>
      <c r="BH1872" s="171">
        <f>(VLOOKUP($D1872,'P4 Destination'!$C$21:$M$176,6,0))*BG1872</f>
        <v>0</v>
      </c>
      <c r="BI1872" s="172">
        <f t="shared" si="836"/>
        <v>0</v>
      </c>
      <c r="BJ1872" s="171">
        <f>(VLOOKUP($D1872,'P4 Destination'!$C$21:$M$176,7,0))*BI1872</f>
        <v>0</v>
      </c>
      <c r="BK1872" s="172">
        <f t="shared" si="837"/>
        <v>0</v>
      </c>
      <c r="BL1872" s="171">
        <f>(VLOOKUP($D1872,'P4 Destination'!$C$21:$M$176,8,0))*BK1872</f>
        <v>0</v>
      </c>
      <c r="BM1872" s="172">
        <f t="shared" si="838"/>
        <v>0</v>
      </c>
      <c r="BN1872" s="171">
        <f>(VLOOKUP($D1872,'P4 Destination'!$C$21:$M$176,9,0))*BM1872</f>
        <v>0</v>
      </c>
      <c r="BO1872" s="154">
        <f t="shared" si="816"/>
        <v>0</v>
      </c>
      <c r="BP1872" s="171">
        <f>(VLOOKUP(D1872,'P4 Destination'!$C$21:$M$176,10,0))*K1872</f>
        <v>0</v>
      </c>
      <c r="BQ1872" s="171">
        <f>(VLOOKUP(D1872,'P4 Destination'!$C$21:$M$176,11,0))*J1872</f>
        <v>0</v>
      </c>
      <c r="BR1872" s="173">
        <f t="shared" si="839"/>
        <v>0</v>
      </c>
      <c r="BS1872" s="173">
        <f>(AV1872*2500)*'P6 Verzekering'!$E$11</f>
        <v>0</v>
      </c>
      <c r="BT1872" s="173">
        <f>(AW1872*2500)*'P6 Verzekering'!$E$12</f>
        <v>0</v>
      </c>
      <c r="BU1872" s="173">
        <f>(L1872*2500)*'P6 Verzekering'!$E$13</f>
        <v>0</v>
      </c>
      <c r="BV1872" s="173">
        <f t="shared" si="840"/>
        <v>0</v>
      </c>
      <c r="BW1872"/>
      <c r="BX1872"/>
    </row>
    <row r="1873" spans="1:76">
      <c r="A1873" s="152" t="s">
        <v>1665</v>
      </c>
      <c r="B1873" s="152" t="s">
        <v>219</v>
      </c>
      <c r="C1873" s="152" t="s">
        <v>219</v>
      </c>
      <c r="D1873" s="152" t="s">
        <v>192</v>
      </c>
      <c r="E1873" s="152" t="s">
        <v>191</v>
      </c>
      <c r="F1873" s="153">
        <f t="shared" si="814"/>
        <v>5</v>
      </c>
      <c r="G1873" s="154">
        <v>0</v>
      </c>
      <c r="H1873" s="154">
        <f>IFERROR(VLOOKUP(B1873,'P2 Origin'!$C$21:$Q$176,15,FALSE),0)</f>
        <v>0</v>
      </c>
      <c r="I1873" s="154">
        <f>IFERROR(VLOOKUP(D1873,'P4 Destination'!$C$21:$Q$176,15,FALSE),0)</f>
        <v>0</v>
      </c>
      <c r="J1873" s="155"/>
      <c r="K1873" s="155"/>
      <c r="L1873" s="156">
        <v>5</v>
      </c>
      <c r="M1873" s="155">
        <v>1418</v>
      </c>
      <c r="N1873" s="155">
        <v>6</v>
      </c>
      <c r="O1873" s="157">
        <f t="shared" si="817"/>
        <v>0</v>
      </c>
      <c r="P1873" s="158">
        <f t="shared" si="818"/>
        <v>5</v>
      </c>
      <c r="Q1873" s="159">
        <f>IFERROR(VLOOKUP(N1873,'P1 Intra-Europees'!$A$15:$H$25,3,0),0)*P1873</f>
        <v>0</v>
      </c>
      <c r="R1873" s="160">
        <f t="shared" si="819"/>
        <v>0</v>
      </c>
      <c r="S1873" s="159">
        <f>IFERROR(VLOOKUP(N1873,'P1 Intra-Europees'!$A$15:$H$25,4,0),0)*R1873</f>
        <v>0</v>
      </c>
      <c r="T1873" s="160">
        <f t="shared" si="820"/>
        <v>0</v>
      </c>
      <c r="U1873" s="159">
        <f>IFERROR(VLOOKUP(N1873,'P1 Intra-Europees'!$A$15:$H$25,5,0),0)*T1873</f>
        <v>0</v>
      </c>
      <c r="V1873" s="160">
        <f t="shared" si="821"/>
        <v>0</v>
      </c>
      <c r="W1873" s="159">
        <f>IFERROR(VLOOKUP(N1873,'P1 Intra-Europees'!$A$15:$H$25,6,0),0)*V1873</f>
        <v>0</v>
      </c>
      <c r="X1873" s="160">
        <f t="shared" si="822"/>
        <v>0</v>
      </c>
      <c r="Y1873" s="159">
        <f>IFERROR(VLOOKUP(N1873,'P1 Intra-Europees'!$A$15:$H$25,7,0),0)*X1873</f>
        <v>0</v>
      </c>
      <c r="Z1873" s="161">
        <f t="shared" si="823"/>
        <v>0</v>
      </c>
      <c r="AA1873" s="162">
        <f>IFERROR(VLOOKUP(N1873,'P1 Intra-Europees'!$A$15:$H$25,8,0),0)*Z1873</f>
        <v>0</v>
      </c>
      <c r="AB1873" s="163">
        <f t="shared" si="824"/>
        <v>0</v>
      </c>
      <c r="AC1873" s="157" t="str">
        <f>VLOOKUP(B1873,'P2 Origin'!$C$21:$O$176,13,0)</f>
        <v>EUR</v>
      </c>
      <c r="AD1873" s="164">
        <f t="shared" si="825"/>
        <v>0</v>
      </c>
      <c r="AE1873" s="165">
        <f>IF(AU1873&gt;0.1,VLOOKUP(B1873,'P2 Origin'!$C$21:$M$176,3,0)*H1873,0)</f>
        <v>0</v>
      </c>
      <c r="AF1873" s="166">
        <f t="shared" si="826"/>
        <v>0</v>
      </c>
      <c r="AG1873" s="165">
        <f>(VLOOKUP(B1873,'P2 Origin'!$C$21:$M$176,4,0))*AF1873</f>
        <v>0</v>
      </c>
      <c r="AH1873" s="166">
        <f t="shared" si="827"/>
        <v>0</v>
      </c>
      <c r="AI1873" s="165">
        <f>(VLOOKUP(B1873,'P2 Origin'!$C$21:$M$176,5,0))*AH1873</f>
        <v>0</v>
      </c>
      <c r="AJ1873" s="166">
        <f t="shared" si="841"/>
        <v>0</v>
      </c>
      <c r="AK1873" s="165">
        <f>(VLOOKUP(B1873,'P2 Origin'!$C$21:$M$176,6,0))*AJ1873</f>
        <v>0</v>
      </c>
      <c r="AL1873" s="166">
        <f t="shared" si="828"/>
        <v>0</v>
      </c>
      <c r="AM1873" s="165">
        <f>(VLOOKUP($B1873,'P2 Origin'!$C$21:$M$176,7,0))*AL1873</f>
        <v>0</v>
      </c>
      <c r="AN1873" s="166">
        <f t="shared" si="829"/>
        <v>0</v>
      </c>
      <c r="AO1873" s="165">
        <f>(VLOOKUP($B1873,'P2 Origin'!$C$21:$M$176,8,0))*AN1873</f>
        <v>0</v>
      </c>
      <c r="AP1873" s="166">
        <f t="shared" si="830"/>
        <v>0</v>
      </c>
      <c r="AQ1873" s="165">
        <f>(VLOOKUP($B1873,'P2 Origin'!$C$21:$M$176,9,0))*AP1873</f>
        <v>0</v>
      </c>
      <c r="AR1873" s="155">
        <f t="shared" si="815"/>
        <v>0</v>
      </c>
      <c r="AS1873" s="164">
        <f>(VLOOKUP(B1873,'P2 Origin'!$C$21:$M$176,10,0))*K1873</f>
        <v>0</v>
      </c>
      <c r="AT1873" s="164">
        <f>(VLOOKUP(B1873,'P2 Origin'!$C$21:$M$176,11,0))*J1873</f>
        <v>0</v>
      </c>
      <c r="AU1873" s="167">
        <v>0</v>
      </c>
      <c r="AV1873" s="168">
        <v>0</v>
      </c>
      <c r="AW1873" s="169">
        <v>0</v>
      </c>
      <c r="AX1873" s="170">
        <f>IF(AU1873&gt;=0.1,'P3 Bureaumarge zee- en luchtvr.'!$D$12,0)</f>
        <v>0</v>
      </c>
      <c r="AY1873" s="163">
        <f t="shared" si="831"/>
        <v>0</v>
      </c>
      <c r="AZ1873" s="157" t="str">
        <f>VLOOKUP(D1873,'P4 Destination'!$C$21:$O$176,13,0)</f>
        <v>EUR</v>
      </c>
      <c r="BA1873" s="164">
        <f t="shared" si="832"/>
        <v>0</v>
      </c>
      <c r="BB1873" s="171">
        <f>IF(AU1873&gt;0.1,(VLOOKUP(D1873,'P4 Destination'!$C$21:$M$176,3,0))*I1873,0)</f>
        <v>0</v>
      </c>
      <c r="BC1873" s="172">
        <f t="shared" si="833"/>
        <v>0</v>
      </c>
      <c r="BD1873" s="171">
        <f>(VLOOKUP($D1873,'P4 Destination'!$C$21:$M$176,4,0))*BC1873</f>
        <v>0</v>
      </c>
      <c r="BE1873" s="172">
        <f t="shared" si="834"/>
        <v>0</v>
      </c>
      <c r="BF1873" s="171">
        <f>(VLOOKUP($D1873,'P4 Destination'!$C$21:$M$176,5,0))*BE1873</f>
        <v>0</v>
      </c>
      <c r="BG1873" s="172">
        <f t="shared" si="835"/>
        <v>0</v>
      </c>
      <c r="BH1873" s="171">
        <f>(VLOOKUP($D1873,'P4 Destination'!$C$21:$M$176,6,0))*BG1873</f>
        <v>0</v>
      </c>
      <c r="BI1873" s="172">
        <f t="shared" si="836"/>
        <v>0</v>
      </c>
      <c r="BJ1873" s="171">
        <f>(VLOOKUP($D1873,'P4 Destination'!$C$21:$M$176,7,0))*BI1873</f>
        <v>0</v>
      </c>
      <c r="BK1873" s="172">
        <f t="shared" si="837"/>
        <v>0</v>
      </c>
      <c r="BL1873" s="171">
        <f>(VLOOKUP($D1873,'P4 Destination'!$C$21:$M$176,8,0))*BK1873</f>
        <v>0</v>
      </c>
      <c r="BM1873" s="172">
        <f t="shared" si="838"/>
        <v>0</v>
      </c>
      <c r="BN1873" s="171">
        <f>(VLOOKUP($D1873,'P4 Destination'!$C$21:$M$176,9,0))*BM1873</f>
        <v>0</v>
      </c>
      <c r="BO1873" s="154">
        <f t="shared" si="816"/>
        <v>0</v>
      </c>
      <c r="BP1873" s="171">
        <f>(VLOOKUP(D1873,'P4 Destination'!$C$21:$M$176,10,0))*K1873</f>
        <v>0</v>
      </c>
      <c r="BQ1873" s="171">
        <f>(VLOOKUP(D1873,'P4 Destination'!$C$21:$M$176,11,0))*J1873</f>
        <v>0</v>
      </c>
      <c r="BR1873" s="173">
        <f t="shared" si="839"/>
        <v>0</v>
      </c>
      <c r="BS1873" s="173">
        <f>(AV1873*2500)*'P6 Verzekering'!$E$11</f>
        <v>0</v>
      </c>
      <c r="BT1873" s="173">
        <f>(AW1873*2500)*'P6 Verzekering'!$E$12</f>
        <v>0</v>
      </c>
      <c r="BU1873" s="173">
        <f>(L1873*2500)*'P6 Verzekering'!$E$13</f>
        <v>0</v>
      </c>
      <c r="BV1873" s="173">
        <f t="shared" si="840"/>
        <v>0</v>
      </c>
      <c r="BW1873"/>
      <c r="BX1873"/>
    </row>
    <row r="1874" spans="1:76">
      <c r="A1874" s="152" t="s">
        <v>2860</v>
      </c>
      <c r="B1874" s="152" t="s">
        <v>198</v>
      </c>
      <c r="C1874" s="152" t="s">
        <v>195</v>
      </c>
      <c r="D1874" s="152" t="s">
        <v>219</v>
      </c>
      <c r="E1874" s="152" t="s">
        <v>219</v>
      </c>
      <c r="F1874" s="153">
        <f t="shared" si="814"/>
        <v>5</v>
      </c>
      <c r="G1874" s="154">
        <v>0</v>
      </c>
      <c r="H1874" s="154">
        <f>IFERROR(VLOOKUP(B1874,'P2 Origin'!$C$21:$Q$176,15,FALSE),0)</f>
        <v>1</v>
      </c>
      <c r="I1874" s="154">
        <f>IFERROR(VLOOKUP(D1874,'P4 Destination'!$C$21:$Q$176,15,FALSE),0)</f>
        <v>0</v>
      </c>
      <c r="J1874" s="155"/>
      <c r="K1874" s="155"/>
      <c r="L1874" s="156">
        <v>5</v>
      </c>
      <c r="M1874" s="155">
        <v>1614</v>
      </c>
      <c r="N1874" s="155">
        <v>7</v>
      </c>
      <c r="O1874" s="157">
        <f t="shared" si="817"/>
        <v>0</v>
      </c>
      <c r="P1874" s="158">
        <f t="shared" si="818"/>
        <v>5</v>
      </c>
      <c r="Q1874" s="159">
        <f>IFERROR(VLOOKUP(N1874,'P1 Intra-Europees'!$A$15:$H$25,3,0),0)*P1874</f>
        <v>0</v>
      </c>
      <c r="R1874" s="160">
        <f t="shared" si="819"/>
        <v>0</v>
      </c>
      <c r="S1874" s="159">
        <f>IFERROR(VLOOKUP(N1874,'P1 Intra-Europees'!$A$15:$H$25,4,0),0)*R1874</f>
        <v>0</v>
      </c>
      <c r="T1874" s="160">
        <f t="shared" si="820"/>
        <v>0</v>
      </c>
      <c r="U1874" s="159">
        <f>IFERROR(VLOOKUP(N1874,'P1 Intra-Europees'!$A$15:$H$25,5,0),0)*T1874</f>
        <v>0</v>
      </c>
      <c r="V1874" s="160">
        <f t="shared" si="821"/>
        <v>0</v>
      </c>
      <c r="W1874" s="159">
        <f>IFERROR(VLOOKUP(N1874,'P1 Intra-Europees'!$A$15:$H$25,6,0),0)*V1874</f>
        <v>0</v>
      </c>
      <c r="X1874" s="160">
        <f t="shared" si="822"/>
        <v>0</v>
      </c>
      <c r="Y1874" s="159">
        <f>IFERROR(VLOOKUP(N1874,'P1 Intra-Europees'!$A$15:$H$25,7,0),0)*X1874</f>
        <v>0</v>
      </c>
      <c r="Z1874" s="161">
        <f t="shared" si="823"/>
        <v>0</v>
      </c>
      <c r="AA1874" s="162">
        <f>IFERROR(VLOOKUP(N1874,'P1 Intra-Europees'!$A$15:$H$25,8,0),0)*Z1874</f>
        <v>0</v>
      </c>
      <c r="AB1874" s="163">
        <f t="shared" si="824"/>
        <v>0</v>
      </c>
      <c r="AC1874" s="157" t="str">
        <f>VLOOKUP(B1874,'P2 Origin'!$C$21:$O$176,13,0)</f>
        <v>EUR</v>
      </c>
      <c r="AD1874" s="164">
        <f t="shared" si="825"/>
        <v>0</v>
      </c>
      <c r="AE1874" s="165">
        <f>IF(AU1874&gt;0.1,VLOOKUP(B1874,'P2 Origin'!$C$21:$M$176,3,0)*H1874,0)</f>
        <v>0</v>
      </c>
      <c r="AF1874" s="166">
        <f t="shared" si="826"/>
        <v>0</v>
      </c>
      <c r="AG1874" s="165">
        <f>(VLOOKUP(B1874,'P2 Origin'!$C$21:$M$176,4,0))*AF1874</f>
        <v>0</v>
      </c>
      <c r="AH1874" s="166">
        <f t="shared" si="827"/>
        <v>0</v>
      </c>
      <c r="AI1874" s="165">
        <f>(VLOOKUP(B1874,'P2 Origin'!$C$21:$M$176,5,0))*AH1874</f>
        <v>0</v>
      </c>
      <c r="AJ1874" s="166">
        <f t="shared" si="841"/>
        <v>0</v>
      </c>
      <c r="AK1874" s="165">
        <f>(VLOOKUP(B1874,'P2 Origin'!$C$21:$M$176,6,0))*AJ1874</f>
        <v>0</v>
      </c>
      <c r="AL1874" s="166">
        <f t="shared" si="828"/>
        <v>0</v>
      </c>
      <c r="AM1874" s="165">
        <f>(VLOOKUP($B1874,'P2 Origin'!$C$21:$M$176,7,0))*AL1874</f>
        <v>0</v>
      </c>
      <c r="AN1874" s="166">
        <f t="shared" si="829"/>
        <v>0</v>
      </c>
      <c r="AO1874" s="165">
        <f>(VLOOKUP($B1874,'P2 Origin'!$C$21:$M$176,8,0))*AN1874</f>
        <v>0</v>
      </c>
      <c r="AP1874" s="166">
        <f t="shared" si="830"/>
        <v>0</v>
      </c>
      <c r="AQ1874" s="165">
        <f>(VLOOKUP($B1874,'P2 Origin'!$C$21:$M$176,9,0))*AP1874</f>
        <v>0</v>
      </c>
      <c r="AR1874" s="155">
        <f t="shared" si="815"/>
        <v>0</v>
      </c>
      <c r="AS1874" s="164">
        <f>(VLOOKUP(B1874,'P2 Origin'!$C$21:$M$176,10,0))*K1874</f>
        <v>0</v>
      </c>
      <c r="AT1874" s="164">
        <f>(VLOOKUP(B1874,'P2 Origin'!$C$21:$M$176,11,0))*J1874</f>
        <v>0</v>
      </c>
      <c r="AU1874" s="167">
        <v>0</v>
      </c>
      <c r="AV1874" s="168">
        <v>0</v>
      </c>
      <c r="AW1874" s="169">
        <v>0</v>
      </c>
      <c r="AX1874" s="170">
        <f>IF(AU1874&gt;=0.1,'P3 Bureaumarge zee- en luchtvr.'!$D$12,0)</f>
        <v>0</v>
      </c>
      <c r="AY1874" s="163">
        <f t="shared" si="831"/>
        <v>0</v>
      </c>
      <c r="AZ1874" s="157" t="str">
        <f>VLOOKUP(D1874,'P4 Destination'!$C$21:$O$176,13,0)</f>
        <v>EUR</v>
      </c>
      <c r="BA1874" s="164">
        <f t="shared" si="832"/>
        <v>0</v>
      </c>
      <c r="BB1874" s="171">
        <f>IF(AU1874&gt;0.1,(VLOOKUP(D1874,'P4 Destination'!$C$21:$M$176,3,0))*I1874,0)</f>
        <v>0</v>
      </c>
      <c r="BC1874" s="172">
        <f t="shared" si="833"/>
        <v>0</v>
      </c>
      <c r="BD1874" s="171">
        <f>(VLOOKUP($D1874,'P4 Destination'!$C$21:$M$176,4,0))*BC1874</f>
        <v>0</v>
      </c>
      <c r="BE1874" s="172">
        <f t="shared" si="834"/>
        <v>0</v>
      </c>
      <c r="BF1874" s="171">
        <f>(VLOOKUP($D1874,'P4 Destination'!$C$21:$M$176,5,0))*BE1874</f>
        <v>0</v>
      </c>
      <c r="BG1874" s="172">
        <f t="shared" si="835"/>
        <v>0</v>
      </c>
      <c r="BH1874" s="171">
        <f>(VLOOKUP($D1874,'P4 Destination'!$C$21:$M$176,6,0))*BG1874</f>
        <v>0</v>
      </c>
      <c r="BI1874" s="172">
        <f t="shared" si="836"/>
        <v>0</v>
      </c>
      <c r="BJ1874" s="171">
        <f>(VLOOKUP($D1874,'P4 Destination'!$C$21:$M$176,7,0))*BI1874</f>
        <v>0</v>
      </c>
      <c r="BK1874" s="172">
        <f t="shared" si="837"/>
        <v>0</v>
      </c>
      <c r="BL1874" s="171">
        <f>(VLOOKUP($D1874,'P4 Destination'!$C$21:$M$176,8,0))*BK1874</f>
        <v>0</v>
      </c>
      <c r="BM1874" s="172">
        <f t="shared" si="838"/>
        <v>0</v>
      </c>
      <c r="BN1874" s="171">
        <f>(VLOOKUP($D1874,'P4 Destination'!$C$21:$M$176,9,0))*BM1874</f>
        <v>0</v>
      </c>
      <c r="BO1874" s="154">
        <f t="shared" si="816"/>
        <v>0</v>
      </c>
      <c r="BP1874" s="171">
        <f>(VLOOKUP(D1874,'P4 Destination'!$C$21:$M$176,10,0))*K1874</f>
        <v>0</v>
      </c>
      <c r="BQ1874" s="171">
        <f>(VLOOKUP(D1874,'P4 Destination'!$C$21:$M$176,11,0))*J1874</f>
        <v>0</v>
      </c>
      <c r="BR1874" s="173">
        <f t="shared" si="839"/>
        <v>0</v>
      </c>
      <c r="BS1874" s="173">
        <f>(AV1874*2500)*'P6 Verzekering'!$E$11</f>
        <v>0</v>
      </c>
      <c r="BT1874" s="173">
        <f>(AW1874*2500)*'P6 Verzekering'!$E$12</f>
        <v>0</v>
      </c>
      <c r="BU1874" s="173">
        <f>(L1874*2500)*'P6 Verzekering'!$E$13</f>
        <v>0</v>
      </c>
      <c r="BV1874" s="173">
        <f t="shared" si="840"/>
        <v>0</v>
      </c>
      <c r="BW1874"/>
      <c r="BX1874"/>
    </row>
    <row r="1875" spans="1:76">
      <c r="A1875" s="152" t="s">
        <v>2858</v>
      </c>
      <c r="B1875" s="152" t="s">
        <v>198</v>
      </c>
      <c r="C1875" s="152" t="s">
        <v>195</v>
      </c>
      <c r="D1875" s="152" t="s">
        <v>219</v>
      </c>
      <c r="E1875" s="152" t="s">
        <v>219</v>
      </c>
      <c r="F1875" s="153">
        <f t="shared" si="814"/>
        <v>5</v>
      </c>
      <c r="G1875" s="154">
        <v>0</v>
      </c>
      <c r="H1875" s="154">
        <f>IFERROR(VLOOKUP(B1875,'P2 Origin'!$C$21:$Q$176,15,FALSE),0)</f>
        <v>1</v>
      </c>
      <c r="I1875" s="154">
        <f>IFERROR(VLOOKUP(D1875,'P4 Destination'!$C$21:$Q$176,15,FALSE),0)</f>
        <v>0</v>
      </c>
      <c r="J1875" s="155"/>
      <c r="K1875" s="155"/>
      <c r="L1875" s="156">
        <v>5</v>
      </c>
      <c r="M1875" s="155">
        <v>1641</v>
      </c>
      <c r="N1875" s="155">
        <v>7</v>
      </c>
      <c r="O1875" s="157">
        <f t="shared" si="817"/>
        <v>0</v>
      </c>
      <c r="P1875" s="158">
        <f t="shared" si="818"/>
        <v>5</v>
      </c>
      <c r="Q1875" s="159">
        <f>IFERROR(VLOOKUP(N1875,'P1 Intra-Europees'!$A$15:$H$25,3,0),0)*P1875</f>
        <v>0</v>
      </c>
      <c r="R1875" s="160">
        <f t="shared" si="819"/>
        <v>0</v>
      </c>
      <c r="S1875" s="159">
        <f>IFERROR(VLOOKUP(N1875,'P1 Intra-Europees'!$A$15:$H$25,4,0),0)*R1875</f>
        <v>0</v>
      </c>
      <c r="T1875" s="160">
        <f t="shared" si="820"/>
        <v>0</v>
      </c>
      <c r="U1875" s="159">
        <f>IFERROR(VLOOKUP(N1875,'P1 Intra-Europees'!$A$15:$H$25,5,0),0)*T1875</f>
        <v>0</v>
      </c>
      <c r="V1875" s="160">
        <f t="shared" si="821"/>
        <v>0</v>
      </c>
      <c r="W1875" s="159">
        <f>IFERROR(VLOOKUP(N1875,'P1 Intra-Europees'!$A$15:$H$25,6,0),0)*V1875</f>
        <v>0</v>
      </c>
      <c r="X1875" s="160">
        <f t="shared" si="822"/>
        <v>0</v>
      </c>
      <c r="Y1875" s="159">
        <f>IFERROR(VLOOKUP(N1875,'P1 Intra-Europees'!$A$15:$H$25,7,0),0)*X1875</f>
        <v>0</v>
      </c>
      <c r="Z1875" s="161">
        <f t="shared" si="823"/>
        <v>0</v>
      </c>
      <c r="AA1875" s="162">
        <f>IFERROR(VLOOKUP(N1875,'P1 Intra-Europees'!$A$15:$H$25,8,0),0)*Z1875</f>
        <v>0</v>
      </c>
      <c r="AB1875" s="163">
        <f t="shared" si="824"/>
        <v>0</v>
      </c>
      <c r="AC1875" s="157" t="str">
        <f>VLOOKUP(B1875,'P2 Origin'!$C$21:$O$176,13,0)</f>
        <v>EUR</v>
      </c>
      <c r="AD1875" s="164">
        <f t="shared" si="825"/>
        <v>0</v>
      </c>
      <c r="AE1875" s="165">
        <f>IF(AU1875&gt;0.1,VLOOKUP(B1875,'P2 Origin'!$C$21:$M$176,3,0)*H1875,0)</f>
        <v>0</v>
      </c>
      <c r="AF1875" s="166">
        <f t="shared" si="826"/>
        <v>0</v>
      </c>
      <c r="AG1875" s="165">
        <f>(VLOOKUP(B1875,'P2 Origin'!$C$21:$M$176,4,0))*AF1875</f>
        <v>0</v>
      </c>
      <c r="AH1875" s="166">
        <f t="shared" si="827"/>
        <v>0</v>
      </c>
      <c r="AI1875" s="165">
        <f>(VLOOKUP(B1875,'P2 Origin'!$C$21:$M$176,5,0))*AH1875</f>
        <v>0</v>
      </c>
      <c r="AJ1875" s="166">
        <f t="shared" si="841"/>
        <v>0</v>
      </c>
      <c r="AK1875" s="165">
        <f>(VLOOKUP(B1875,'P2 Origin'!$C$21:$M$176,6,0))*AJ1875</f>
        <v>0</v>
      </c>
      <c r="AL1875" s="166">
        <f t="shared" si="828"/>
        <v>0</v>
      </c>
      <c r="AM1875" s="165">
        <f>(VLOOKUP($B1875,'P2 Origin'!$C$21:$M$176,7,0))*AL1875</f>
        <v>0</v>
      </c>
      <c r="AN1875" s="166">
        <f t="shared" si="829"/>
        <v>0</v>
      </c>
      <c r="AO1875" s="165">
        <f>(VLOOKUP($B1875,'P2 Origin'!$C$21:$M$176,8,0))*AN1875</f>
        <v>0</v>
      </c>
      <c r="AP1875" s="166">
        <f t="shared" si="830"/>
        <v>0</v>
      </c>
      <c r="AQ1875" s="165">
        <f>(VLOOKUP($B1875,'P2 Origin'!$C$21:$M$176,9,0))*AP1875</f>
        <v>0</v>
      </c>
      <c r="AR1875" s="155">
        <f t="shared" si="815"/>
        <v>0</v>
      </c>
      <c r="AS1875" s="164">
        <f>(VLOOKUP(B1875,'P2 Origin'!$C$21:$M$176,10,0))*K1875</f>
        <v>0</v>
      </c>
      <c r="AT1875" s="164">
        <f>(VLOOKUP(B1875,'P2 Origin'!$C$21:$M$176,11,0))*J1875</f>
        <v>0</v>
      </c>
      <c r="AU1875" s="167">
        <v>0</v>
      </c>
      <c r="AV1875" s="168">
        <v>0</v>
      </c>
      <c r="AW1875" s="169">
        <v>0</v>
      </c>
      <c r="AX1875" s="170">
        <f>IF(AU1875&gt;=0.1,'P3 Bureaumarge zee- en luchtvr.'!$D$12,0)</f>
        <v>0</v>
      </c>
      <c r="AY1875" s="163">
        <f t="shared" si="831"/>
        <v>0</v>
      </c>
      <c r="AZ1875" s="157" t="str">
        <f>VLOOKUP(D1875,'P4 Destination'!$C$21:$O$176,13,0)</f>
        <v>EUR</v>
      </c>
      <c r="BA1875" s="164">
        <f t="shared" si="832"/>
        <v>0</v>
      </c>
      <c r="BB1875" s="171">
        <f>IF(AU1875&gt;0.1,(VLOOKUP(D1875,'P4 Destination'!$C$21:$M$176,3,0))*I1875,0)</f>
        <v>0</v>
      </c>
      <c r="BC1875" s="172">
        <f t="shared" si="833"/>
        <v>0</v>
      </c>
      <c r="BD1875" s="171">
        <f>(VLOOKUP($D1875,'P4 Destination'!$C$21:$M$176,4,0))*BC1875</f>
        <v>0</v>
      </c>
      <c r="BE1875" s="172">
        <f t="shared" si="834"/>
        <v>0</v>
      </c>
      <c r="BF1875" s="171">
        <f>(VLOOKUP($D1875,'P4 Destination'!$C$21:$M$176,5,0))*BE1875</f>
        <v>0</v>
      </c>
      <c r="BG1875" s="172">
        <f t="shared" si="835"/>
        <v>0</v>
      </c>
      <c r="BH1875" s="171">
        <f>(VLOOKUP($D1875,'P4 Destination'!$C$21:$M$176,6,0))*BG1875</f>
        <v>0</v>
      </c>
      <c r="BI1875" s="172">
        <f t="shared" si="836"/>
        <v>0</v>
      </c>
      <c r="BJ1875" s="171">
        <f>(VLOOKUP($D1875,'P4 Destination'!$C$21:$M$176,7,0))*BI1875</f>
        <v>0</v>
      </c>
      <c r="BK1875" s="172">
        <f t="shared" si="837"/>
        <v>0</v>
      </c>
      <c r="BL1875" s="171">
        <f>(VLOOKUP($D1875,'P4 Destination'!$C$21:$M$176,8,0))*BK1875</f>
        <v>0</v>
      </c>
      <c r="BM1875" s="172">
        <f t="shared" si="838"/>
        <v>0</v>
      </c>
      <c r="BN1875" s="171">
        <f>(VLOOKUP($D1875,'P4 Destination'!$C$21:$M$176,9,0))*BM1875</f>
        <v>0</v>
      </c>
      <c r="BO1875" s="154">
        <f t="shared" si="816"/>
        <v>0</v>
      </c>
      <c r="BP1875" s="171">
        <f>(VLOOKUP(D1875,'P4 Destination'!$C$21:$M$176,10,0))*K1875</f>
        <v>0</v>
      </c>
      <c r="BQ1875" s="171">
        <f>(VLOOKUP(D1875,'P4 Destination'!$C$21:$M$176,11,0))*J1875</f>
        <v>0</v>
      </c>
      <c r="BR1875" s="173">
        <f t="shared" si="839"/>
        <v>0</v>
      </c>
      <c r="BS1875" s="173">
        <f>(AV1875*2500)*'P6 Verzekering'!$E$11</f>
        <v>0</v>
      </c>
      <c r="BT1875" s="173">
        <f>(AW1875*2500)*'P6 Verzekering'!$E$12</f>
        <v>0</v>
      </c>
      <c r="BU1875" s="173">
        <f>(L1875*2500)*'P6 Verzekering'!$E$13</f>
        <v>0</v>
      </c>
      <c r="BV1875" s="173">
        <f t="shared" si="840"/>
        <v>0</v>
      </c>
      <c r="BW1875"/>
      <c r="BX1875"/>
    </row>
    <row r="1876" spans="1:76">
      <c r="A1876" s="152" t="s">
        <v>2859</v>
      </c>
      <c r="B1876" s="152" t="s">
        <v>198</v>
      </c>
      <c r="C1876" s="152" t="s">
        <v>195</v>
      </c>
      <c r="D1876" s="152" t="s">
        <v>219</v>
      </c>
      <c r="E1876" s="152" t="s">
        <v>219</v>
      </c>
      <c r="F1876" s="153">
        <f t="shared" si="814"/>
        <v>5</v>
      </c>
      <c r="G1876" s="154">
        <v>0</v>
      </c>
      <c r="H1876" s="154">
        <f>IFERROR(VLOOKUP(B1876,'P2 Origin'!$C$21:$Q$176,15,FALSE),0)</f>
        <v>1</v>
      </c>
      <c r="I1876" s="154">
        <f>IFERROR(VLOOKUP(D1876,'P4 Destination'!$C$21:$Q$176,15,FALSE),0)</f>
        <v>0</v>
      </c>
      <c r="J1876" s="155"/>
      <c r="K1876" s="155"/>
      <c r="L1876" s="156">
        <v>5</v>
      </c>
      <c r="M1876" s="155">
        <v>1651</v>
      </c>
      <c r="N1876" s="155">
        <v>7</v>
      </c>
      <c r="O1876" s="157">
        <f t="shared" si="817"/>
        <v>0</v>
      </c>
      <c r="P1876" s="158">
        <f t="shared" si="818"/>
        <v>5</v>
      </c>
      <c r="Q1876" s="159">
        <f>IFERROR(VLOOKUP(N1876,'P1 Intra-Europees'!$A$15:$H$25,3,0),0)*P1876</f>
        <v>0</v>
      </c>
      <c r="R1876" s="160">
        <f t="shared" si="819"/>
        <v>0</v>
      </c>
      <c r="S1876" s="159">
        <f>IFERROR(VLOOKUP(N1876,'P1 Intra-Europees'!$A$15:$H$25,4,0),0)*R1876</f>
        <v>0</v>
      </c>
      <c r="T1876" s="160">
        <f t="shared" si="820"/>
        <v>0</v>
      </c>
      <c r="U1876" s="159">
        <f>IFERROR(VLOOKUP(N1876,'P1 Intra-Europees'!$A$15:$H$25,5,0),0)*T1876</f>
        <v>0</v>
      </c>
      <c r="V1876" s="160">
        <f t="shared" si="821"/>
        <v>0</v>
      </c>
      <c r="W1876" s="159">
        <f>IFERROR(VLOOKUP(N1876,'P1 Intra-Europees'!$A$15:$H$25,6,0),0)*V1876</f>
        <v>0</v>
      </c>
      <c r="X1876" s="160">
        <f t="shared" si="822"/>
        <v>0</v>
      </c>
      <c r="Y1876" s="159">
        <f>IFERROR(VLOOKUP(N1876,'P1 Intra-Europees'!$A$15:$H$25,7,0),0)*X1876</f>
        <v>0</v>
      </c>
      <c r="Z1876" s="161">
        <f t="shared" si="823"/>
        <v>0</v>
      </c>
      <c r="AA1876" s="162">
        <f>IFERROR(VLOOKUP(N1876,'P1 Intra-Europees'!$A$15:$H$25,8,0),0)*Z1876</f>
        <v>0</v>
      </c>
      <c r="AB1876" s="163">
        <f t="shared" si="824"/>
        <v>0</v>
      </c>
      <c r="AC1876" s="157" t="str">
        <f>VLOOKUP(B1876,'P2 Origin'!$C$21:$O$176,13,0)</f>
        <v>EUR</v>
      </c>
      <c r="AD1876" s="164">
        <f t="shared" si="825"/>
        <v>0</v>
      </c>
      <c r="AE1876" s="165">
        <f>IF(AU1876&gt;0.1,VLOOKUP(B1876,'P2 Origin'!$C$21:$M$176,3,0)*H1876,0)</f>
        <v>0</v>
      </c>
      <c r="AF1876" s="166">
        <f t="shared" si="826"/>
        <v>0</v>
      </c>
      <c r="AG1876" s="165">
        <f>(VLOOKUP(B1876,'P2 Origin'!$C$21:$M$176,4,0))*AF1876</f>
        <v>0</v>
      </c>
      <c r="AH1876" s="166">
        <f t="shared" si="827"/>
        <v>0</v>
      </c>
      <c r="AI1876" s="165">
        <f>(VLOOKUP(B1876,'P2 Origin'!$C$21:$M$176,5,0))*AH1876</f>
        <v>0</v>
      </c>
      <c r="AJ1876" s="166">
        <f t="shared" si="841"/>
        <v>0</v>
      </c>
      <c r="AK1876" s="165">
        <f>(VLOOKUP(B1876,'P2 Origin'!$C$21:$M$176,6,0))*AJ1876</f>
        <v>0</v>
      </c>
      <c r="AL1876" s="166">
        <f t="shared" si="828"/>
        <v>0</v>
      </c>
      <c r="AM1876" s="165">
        <f>(VLOOKUP($B1876,'P2 Origin'!$C$21:$M$176,7,0))*AL1876</f>
        <v>0</v>
      </c>
      <c r="AN1876" s="166">
        <f t="shared" si="829"/>
        <v>0</v>
      </c>
      <c r="AO1876" s="165">
        <f>(VLOOKUP($B1876,'P2 Origin'!$C$21:$M$176,8,0))*AN1876</f>
        <v>0</v>
      </c>
      <c r="AP1876" s="166">
        <f t="shared" si="830"/>
        <v>0</v>
      </c>
      <c r="AQ1876" s="165">
        <f>(VLOOKUP($B1876,'P2 Origin'!$C$21:$M$176,9,0))*AP1876</f>
        <v>0</v>
      </c>
      <c r="AR1876" s="155">
        <f t="shared" si="815"/>
        <v>0</v>
      </c>
      <c r="AS1876" s="164">
        <f>(VLOOKUP(B1876,'P2 Origin'!$C$21:$M$176,10,0))*K1876</f>
        <v>0</v>
      </c>
      <c r="AT1876" s="164">
        <f>(VLOOKUP(B1876,'P2 Origin'!$C$21:$M$176,11,0))*J1876</f>
        <v>0</v>
      </c>
      <c r="AU1876" s="167">
        <v>0</v>
      </c>
      <c r="AV1876" s="168">
        <v>0</v>
      </c>
      <c r="AW1876" s="169">
        <v>0</v>
      </c>
      <c r="AX1876" s="170">
        <f>IF(AU1876&gt;=0.1,'P3 Bureaumarge zee- en luchtvr.'!$D$12,0)</f>
        <v>0</v>
      </c>
      <c r="AY1876" s="163">
        <f t="shared" si="831"/>
        <v>0</v>
      </c>
      <c r="AZ1876" s="157" t="str">
        <f>VLOOKUP(D1876,'P4 Destination'!$C$21:$O$176,13,0)</f>
        <v>EUR</v>
      </c>
      <c r="BA1876" s="164">
        <f t="shared" si="832"/>
        <v>0</v>
      </c>
      <c r="BB1876" s="171">
        <f>IF(AU1876&gt;0.1,(VLOOKUP(D1876,'P4 Destination'!$C$21:$M$176,3,0))*I1876,0)</f>
        <v>0</v>
      </c>
      <c r="BC1876" s="172">
        <f t="shared" si="833"/>
        <v>0</v>
      </c>
      <c r="BD1876" s="171">
        <f>(VLOOKUP($D1876,'P4 Destination'!$C$21:$M$176,4,0))*BC1876</f>
        <v>0</v>
      </c>
      <c r="BE1876" s="172">
        <f t="shared" si="834"/>
        <v>0</v>
      </c>
      <c r="BF1876" s="171">
        <f>(VLOOKUP($D1876,'P4 Destination'!$C$21:$M$176,5,0))*BE1876</f>
        <v>0</v>
      </c>
      <c r="BG1876" s="172">
        <f t="shared" si="835"/>
        <v>0</v>
      </c>
      <c r="BH1876" s="171">
        <f>(VLOOKUP($D1876,'P4 Destination'!$C$21:$M$176,6,0))*BG1876</f>
        <v>0</v>
      </c>
      <c r="BI1876" s="172">
        <f t="shared" si="836"/>
        <v>0</v>
      </c>
      <c r="BJ1876" s="171">
        <f>(VLOOKUP($D1876,'P4 Destination'!$C$21:$M$176,7,0))*BI1876</f>
        <v>0</v>
      </c>
      <c r="BK1876" s="172">
        <f t="shared" si="837"/>
        <v>0</v>
      </c>
      <c r="BL1876" s="171">
        <f>(VLOOKUP($D1876,'P4 Destination'!$C$21:$M$176,8,0))*BK1876</f>
        <v>0</v>
      </c>
      <c r="BM1876" s="172">
        <f t="shared" si="838"/>
        <v>0</v>
      </c>
      <c r="BN1876" s="171">
        <f>(VLOOKUP($D1876,'P4 Destination'!$C$21:$M$176,9,0))*BM1876</f>
        <v>0</v>
      </c>
      <c r="BO1876" s="154">
        <f t="shared" si="816"/>
        <v>0</v>
      </c>
      <c r="BP1876" s="171">
        <f>(VLOOKUP(D1876,'P4 Destination'!$C$21:$M$176,10,0))*K1876</f>
        <v>0</v>
      </c>
      <c r="BQ1876" s="171">
        <f>(VLOOKUP(D1876,'P4 Destination'!$C$21:$M$176,11,0))*J1876</f>
        <v>0</v>
      </c>
      <c r="BR1876" s="173">
        <f t="shared" si="839"/>
        <v>0</v>
      </c>
      <c r="BS1876" s="173">
        <f>(AV1876*2500)*'P6 Verzekering'!$E$11</f>
        <v>0</v>
      </c>
      <c r="BT1876" s="173">
        <f>(AW1876*2500)*'P6 Verzekering'!$E$12</f>
        <v>0</v>
      </c>
      <c r="BU1876" s="173">
        <f>(L1876*2500)*'P6 Verzekering'!$E$13</f>
        <v>0</v>
      </c>
      <c r="BV1876" s="173">
        <f t="shared" si="840"/>
        <v>0</v>
      </c>
      <c r="BW1876"/>
      <c r="BX1876"/>
    </row>
    <row r="1877" spans="1:76">
      <c r="A1877" s="152" t="s">
        <v>2982</v>
      </c>
      <c r="B1877" s="152" t="s">
        <v>211</v>
      </c>
      <c r="C1877" s="152" t="s">
        <v>210</v>
      </c>
      <c r="D1877" s="152" t="s">
        <v>219</v>
      </c>
      <c r="E1877" s="152" t="s">
        <v>219</v>
      </c>
      <c r="F1877" s="153">
        <f t="shared" ref="F1877:F1940" si="842">SUM(L1877,AU1877)</f>
        <v>5</v>
      </c>
      <c r="G1877" s="154">
        <v>0</v>
      </c>
      <c r="H1877" s="154">
        <f>IFERROR(VLOOKUP(B1877,'P2 Origin'!$C$21:$Q$176,15,FALSE),0)</f>
        <v>0</v>
      </c>
      <c r="I1877" s="154">
        <f>IFERROR(VLOOKUP(D1877,'P4 Destination'!$C$21:$Q$176,15,FALSE),0)</f>
        <v>0</v>
      </c>
      <c r="J1877" s="155"/>
      <c r="K1877" s="155"/>
      <c r="L1877" s="156">
        <v>5</v>
      </c>
      <c r="M1877" s="155">
        <v>1702</v>
      </c>
      <c r="N1877" s="155">
        <v>7</v>
      </c>
      <c r="O1877" s="157">
        <f t="shared" si="817"/>
        <v>0</v>
      </c>
      <c r="P1877" s="158">
        <f t="shared" si="818"/>
        <v>5</v>
      </c>
      <c r="Q1877" s="159">
        <f>IFERROR(VLOOKUP(N1877,'P1 Intra-Europees'!$A$15:$H$25,3,0),0)*P1877</f>
        <v>0</v>
      </c>
      <c r="R1877" s="160">
        <f t="shared" si="819"/>
        <v>0</v>
      </c>
      <c r="S1877" s="159">
        <f>IFERROR(VLOOKUP(N1877,'P1 Intra-Europees'!$A$15:$H$25,4,0),0)*R1877</f>
        <v>0</v>
      </c>
      <c r="T1877" s="160">
        <f t="shared" si="820"/>
        <v>0</v>
      </c>
      <c r="U1877" s="159">
        <f>IFERROR(VLOOKUP(N1877,'P1 Intra-Europees'!$A$15:$H$25,5,0),0)*T1877</f>
        <v>0</v>
      </c>
      <c r="V1877" s="160">
        <f t="shared" si="821"/>
        <v>0</v>
      </c>
      <c r="W1877" s="159">
        <f>IFERROR(VLOOKUP(N1877,'P1 Intra-Europees'!$A$15:$H$25,6,0),0)*V1877</f>
        <v>0</v>
      </c>
      <c r="X1877" s="160">
        <f t="shared" si="822"/>
        <v>0</v>
      </c>
      <c r="Y1877" s="159">
        <f>IFERROR(VLOOKUP(N1877,'P1 Intra-Europees'!$A$15:$H$25,7,0),0)*X1877</f>
        <v>0</v>
      </c>
      <c r="Z1877" s="161">
        <f t="shared" si="823"/>
        <v>0</v>
      </c>
      <c r="AA1877" s="162">
        <f>IFERROR(VLOOKUP(N1877,'P1 Intra-Europees'!$A$15:$H$25,8,0),0)*Z1877</f>
        <v>0</v>
      </c>
      <c r="AB1877" s="163">
        <f t="shared" si="824"/>
        <v>0</v>
      </c>
      <c r="AC1877" s="157" t="str">
        <f>VLOOKUP(B1877,'P2 Origin'!$C$21:$O$176,13,0)</f>
        <v>EUR</v>
      </c>
      <c r="AD1877" s="164">
        <f t="shared" si="825"/>
        <v>0</v>
      </c>
      <c r="AE1877" s="165">
        <f>IF(AU1877&gt;0.1,VLOOKUP(B1877,'P2 Origin'!$C$21:$M$176,3,0)*H1877,0)</f>
        <v>0</v>
      </c>
      <c r="AF1877" s="166">
        <f t="shared" si="826"/>
        <v>0</v>
      </c>
      <c r="AG1877" s="165">
        <f>(VLOOKUP(B1877,'P2 Origin'!$C$21:$M$176,4,0))*AF1877</f>
        <v>0</v>
      </c>
      <c r="AH1877" s="166">
        <f t="shared" si="827"/>
        <v>0</v>
      </c>
      <c r="AI1877" s="165">
        <f>(VLOOKUP(B1877,'P2 Origin'!$C$21:$M$176,5,0))*AH1877</f>
        <v>0</v>
      </c>
      <c r="AJ1877" s="166">
        <f t="shared" si="841"/>
        <v>0</v>
      </c>
      <c r="AK1877" s="165">
        <f>(VLOOKUP(B1877,'P2 Origin'!$C$21:$M$176,6,0))*AJ1877</f>
        <v>0</v>
      </c>
      <c r="AL1877" s="166">
        <f t="shared" si="828"/>
        <v>0</v>
      </c>
      <c r="AM1877" s="165">
        <f>(VLOOKUP($B1877,'P2 Origin'!$C$21:$M$176,7,0))*AL1877</f>
        <v>0</v>
      </c>
      <c r="AN1877" s="166">
        <f t="shared" si="829"/>
        <v>0</v>
      </c>
      <c r="AO1877" s="165">
        <f>(VLOOKUP($B1877,'P2 Origin'!$C$21:$M$176,8,0))*AN1877</f>
        <v>0</v>
      </c>
      <c r="AP1877" s="166">
        <f t="shared" si="830"/>
        <v>0</v>
      </c>
      <c r="AQ1877" s="165">
        <f>(VLOOKUP($B1877,'P2 Origin'!$C$21:$M$176,9,0))*AP1877</f>
        <v>0</v>
      </c>
      <c r="AR1877" s="155">
        <f t="shared" si="815"/>
        <v>0</v>
      </c>
      <c r="AS1877" s="164">
        <f>(VLOOKUP(B1877,'P2 Origin'!$C$21:$M$176,10,0))*K1877</f>
        <v>0</v>
      </c>
      <c r="AT1877" s="164">
        <f>(VLOOKUP(B1877,'P2 Origin'!$C$21:$M$176,11,0))*J1877</f>
        <v>0</v>
      </c>
      <c r="AU1877" s="167">
        <v>0</v>
      </c>
      <c r="AV1877" s="168">
        <v>0</v>
      </c>
      <c r="AW1877" s="169">
        <v>0</v>
      </c>
      <c r="AX1877" s="170">
        <f>IF(AU1877&gt;=0.1,'P3 Bureaumarge zee- en luchtvr.'!$D$12,0)</f>
        <v>0</v>
      </c>
      <c r="AY1877" s="163">
        <f t="shared" si="831"/>
        <v>0</v>
      </c>
      <c r="AZ1877" s="157" t="str">
        <f>VLOOKUP(D1877,'P4 Destination'!$C$21:$O$176,13,0)</f>
        <v>EUR</v>
      </c>
      <c r="BA1877" s="164">
        <f t="shared" si="832"/>
        <v>0</v>
      </c>
      <c r="BB1877" s="171">
        <f>IF(AU1877&gt;0.1,(VLOOKUP(D1877,'P4 Destination'!$C$21:$M$176,3,0))*I1877,0)</f>
        <v>0</v>
      </c>
      <c r="BC1877" s="172">
        <f t="shared" si="833"/>
        <v>0</v>
      </c>
      <c r="BD1877" s="171">
        <f>(VLOOKUP($D1877,'P4 Destination'!$C$21:$M$176,4,0))*BC1877</f>
        <v>0</v>
      </c>
      <c r="BE1877" s="172">
        <f t="shared" si="834"/>
        <v>0</v>
      </c>
      <c r="BF1877" s="171">
        <f>(VLOOKUP($D1877,'P4 Destination'!$C$21:$M$176,5,0))*BE1877</f>
        <v>0</v>
      </c>
      <c r="BG1877" s="172">
        <f t="shared" si="835"/>
        <v>0</v>
      </c>
      <c r="BH1877" s="171">
        <f>(VLOOKUP($D1877,'P4 Destination'!$C$21:$M$176,6,0))*BG1877</f>
        <v>0</v>
      </c>
      <c r="BI1877" s="172">
        <f t="shared" si="836"/>
        <v>0</v>
      </c>
      <c r="BJ1877" s="171">
        <f>(VLOOKUP($D1877,'P4 Destination'!$C$21:$M$176,7,0))*BI1877</f>
        <v>0</v>
      </c>
      <c r="BK1877" s="172">
        <f t="shared" si="837"/>
        <v>0</v>
      </c>
      <c r="BL1877" s="171">
        <f>(VLOOKUP($D1877,'P4 Destination'!$C$21:$M$176,8,0))*BK1877</f>
        <v>0</v>
      </c>
      <c r="BM1877" s="172">
        <f t="shared" si="838"/>
        <v>0</v>
      </c>
      <c r="BN1877" s="171">
        <f>(VLOOKUP($D1877,'P4 Destination'!$C$21:$M$176,9,0))*BM1877</f>
        <v>0</v>
      </c>
      <c r="BO1877" s="154">
        <f t="shared" si="816"/>
        <v>0</v>
      </c>
      <c r="BP1877" s="171">
        <f>(VLOOKUP(D1877,'P4 Destination'!$C$21:$M$176,10,0))*K1877</f>
        <v>0</v>
      </c>
      <c r="BQ1877" s="171">
        <f>(VLOOKUP(D1877,'P4 Destination'!$C$21:$M$176,11,0))*J1877</f>
        <v>0</v>
      </c>
      <c r="BR1877" s="173">
        <f t="shared" si="839"/>
        <v>0</v>
      </c>
      <c r="BS1877" s="173">
        <f>(AV1877*2500)*'P6 Verzekering'!$E$11</f>
        <v>0</v>
      </c>
      <c r="BT1877" s="173">
        <f>(AW1877*2500)*'P6 Verzekering'!$E$12</f>
        <v>0</v>
      </c>
      <c r="BU1877" s="173">
        <f>(L1877*2500)*'P6 Verzekering'!$E$13</f>
        <v>0</v>
      </c>
      <c r="BV1877" s="173">
        <f t="shared" si="840"/>
        <v>0</v>
      </c>
      <c r="BW1877"/>
      <c r="BX1877"/>
    </row>
    <row r="1878" spans="1:76">
      <c r="A1878" s="152" t="s">
        <v>2097</v>
      </c>
      <c r="B1878" s="152" t="s">
        <v>219</v>
      </c>
      <c r="C1878" s="152" t="s">
        <v>219</v>
      </c>
      <c r="D1878" s="152" t="s">
        <v>277</v>
      </c>
      <c r="E1878" s="152" t="s">
        <v>276</v>
      </c>
      <c r="F1878" s="153">
        <f t="shared" si="842"/>
        <v>5</v>
      </c>
      <c r="G1878" s="154">
        <v>0</v>
      </c>
      <c r="H1878" s="154">
        <f>IFERROR(VLOOKUP(B1878,'P2 Origin'!$C$21:$Q$176,15,FALSE),0)</f>
        <v>0</v>
      </c>
      <c r="I1878" s="154">
        <f>IFERROR(VLOOKUP(D1878,'P4 Destination'!$C$21:$Q$176,15,FALSE),0)</f>
        <v>1</v>
      </c>
      <c r="J1878" s="155"/>
      <c r="K1878" s="155"/>
      <c r="L1878" s="156">
        <v>5</v>
      </c>
      <c r="M1878" s="155">
        <v>1759</v>
      </c>
      <c r="N1878" s="155">
        <v>7</v>
      </c>
      <c r="O1878" s="157">
        <f t="shared" si="817"/>
        <v>0</v>
      </c>
      <c r="P1878" s="158">
        <f t="shared" si="818"/>
        <v>5</v>
      </c>
      <c r="Q1878" s="159">
        <f>IFERROR(VLOOKUP(N1878,'P1 Intra-Europees'!$A$15:$H$25,3,0),0)*P1878</f>
        <v>0</v>
      </c>
      <c r="R1878" s="160">
        <f t="shared" si="819"/>
        <v>0</v>
      </c>
      <c r="S1878" s="159">
        <f>IFERROR(VLOOKUP(N1878,'P1 Intra-Europees'!$A$15:$H$25,4,0),0)*R1878</f>
        <v>0</v>
      </c>
      <c r="T1878" s="160">
        <f t="shared" si="820"/>
        <v>0</v>
      </c>
      <c r="U1878" s="159">
        <f>IFERROR(VLOOKUP(N1878,'P1 Intra-Europees'!$A$15:$H$25,5,0),0)*T1878</f>
        <v>0</v>
      </c>
      <c r="V1878" s="160">
        <f t="shared" si="821"/>
        <v>0</v>
      </c>
      <c r="W1878" s="159">
        <f>IFERROR(VLOOKUP(N1878,'P1 Intra-Europees'!$A$15:$H$25,6,0),0)*V1878</f>
        <v>0</v>
      </c>
      <c r="X1878" s="160">
        <f t="shared" si="822"/>
        <v>0</v>
      </c>
      <c r="Y1878" s="159">
        <f>IFERROR(VLOOKUP(N1878,'P1 Intra-Europees'!$A$15:$H$25,7,0),0)*X1878</f>
        <v>0</v>
      </c>
      <c r="Z1878" s="161">
        <f t="shared" si="823"/>
        <v>0</v>
      </c>
      <c r="AA1878" s="162">
        <f>IFERROR(VLOOKUP(N1878,'P1 Intra-Europees'!$A$15:$H$25,8,0),0)*Z1878</f>
        <v>0</v>
      </c>
      <c r="AB1878" s="163">
        <f t="shared" si="824"/>
        <v>0</v>
      </c>
      <c r="AC1878" s="157" t="str">
        <f>VLOOKUP(B1878,'P2 Origin'!$C$21:$O$176,13,0)</f>
        <v>EUR</v>
      </c>
      <c r="AD1878" s="164">
        <f t="shared" si="825"/>
        <v>0</v>
      </c>
      <c r="AE1878" s="165">
        <f>IF(AU1878&gt;0.1,VLOOKUP(B1878,'P2 Origin'!$C$21:$M$176,3,0)*H1878,0)</f>
        <v>0</v>
      </c>
      <c r="AF1878" s="166">
        <f t="shared" si="826"/>
        <v>0</v>
      </c>
      <c r="AG1878" s="165">
        <f>(VLOOKUP(B1878,'P2 Origin'!$C$21:$M$176,4,0))*AF1878</f>
        <v>0</v>
      </c>
      <c r="AH1878" s="166">
        <f t="shared" si="827"/>
        <v>0</v>
      </c>
      <c r="AI1878" s="165">
        <f>(VLOOKUP(B1878,'P2 Origin'!$C$21:$M$176,5,0))*AH1878</f>
        <v>0</v>
      </c>
      <c r="AJ1878" s="166">
        <f t="shared" si="841"/>
        <v>0</v>
      </c>
      <c r="AK1878" s="165">
        <f>(VLOOKUP(B1878,'P2 Origin'!$C$21:$M$176,6,0))*AJ1878</f>
        <v>0</v>
      </c>
      <c r="AL1878" s="166">
        <f t="shared" si="828"/>
        <v>0</v>
      </c>
      <c r="AM1878" s="165">
        <f>(VLOOKUP($B1878,'P2 Origin'!$C$21:$M$176,7,0))*AL1878</f>
        <v>0</v>
      </c>
      <c r="AN1878" s="166">
        <f t="shared" si="829"/>
        <v>0</v>
      </c>
      <c r="AO1878" s="165">
        <f>(VLOOKUP($B1878,'P2 Origin'!$C$21:$M$176,8,0))*AN1878</f>
        <v>0</v>
      </c>
      <c r="AP1878" s="166">
        <f t="shared" si="830"/>
        <v>0</v>
      </c>
      <c r="AQ1878" s="165">
        <f>(VLOOKUP($B1878,'P2 Origin'!$C$21:$M$176,9,0))*AP1878</f>
        <v>0</v>
      </c>
      <c r="AR1878" s="155">
        <f t="shared" si="815"/>
        <v>0</v>
      </c>
      <c r="AS1878" s="164">
        <f>(VLOOKUP(B1878,'P2 Origin'!$C$21:$M$176,10,0))*K1878</f>
        <v>0</v>
      </c>
      <c r="AT1878" s="164">
        <f>(VLOOKUP(B1878,'P2 Origin'!$C$21:$M$176,11,0))*J1878</f>
        <v>0</v>
      </c>
      <c r="AU1878" s="167">
        <v>0</v>
      </c>
      <c r="AV1878" s="168">
        <v>17</v>
      </c>
      <c r="AW1878" s="169">
        <v>0</v>
      </c>
      <c r="AX1878" s="170">
        <f>IF(AU1878&gt;=0.1,'P3 Bureaumarge zee- en luchtvr.'!$D$12,0)</f>
        <v>0</v>
      </c>
      <c r="AY1878" s="163">
        <f t="shared" si="831"/>
        <v>0</v>
      </c>
      <c r="AZ1878" s="157" t="str">
        <f>VLOOKUP(D1878,'P4 Destination'!$C$21:$O$176,13,0)</f>
        <v>USD</v>
      </c>
      <c r="BA1878" s="164">
        <f t="shared" si="832"/>
        <v>0</v>
      </c>
      <c r="BB1878" s="171">
        <f>IF(AU1878&gt;0.1,(VLOOKUP(D1878,'P4 Destination'!$C$21:$M$176,3,0))*I1878,0)</f>
        <v>0</v>
      </c>
      <c r="BC1878" s="172">
        <f t="shared" si="833"/>
        <v>0</v>
      </c>
      <c r="BD1878" s="171">
        <f>(VLOOKUP($D1878,'P4 Destination'!$C$21:$M$176,4,0))*BC1878</f>
        <v>0</v>
      </c>
      <c r="BE1878" s="172">
        <f t="shared" si="834"/>
        <v>0</v>
      </c>
      <c r="BF1878" s="171">
        <f>(VLOOKUP($D1878,'P4 Destination'!$C$21:$M$176,5,0))*BE1878</f>
        <v>0</v>
      </c>
      <c r="BG1878" s="172">
        <f t="shared" si="835"/>
        <v>0</v>
      </c>
      <c r="BH1878" s="171">
        <f>(VLOOKUP($D1878,'P4 Destination'!$C$21:$M$176,6,0))*BG1878</f>
        <v>0</v>
      </c>
      <c r="BI1878" s="172">
        <f t="shared" si="836"/>
        <v>0</v>
      </c>
      <c r="BJ1878" s="171">
        <f>(VLOOKUP($D1878,'P4 Destination'!$C$21:$M$176,7,0))*BI1878</f>
        <v>0</v>
      </c>
      <c r="BK1878" s="172">
        <f t="shared" si="837"/>
        <v>0</v>
      </c>
      <c r="BL1878" s="171">
        <f>(VLOOKUP($D1878,'P4 Destination'!$C$21:$M$176,8,0))*BK1878</f>
        <v>0</v>
      </c>
      <c r="BM1878" s="172">
        <f t="shared" si="838"/>
        <v>0</v>
      </c>
      <c r="BN1878" s="171">
        <f>(VLOOKUP($D1878,'P4 Destination'!$C$21:$M$176,9,0))*BM1878</f>
        <v>0</v>
      </c>
      <c r="BO1878" s="154">
        <f t="shared" si="816"/>
        <v>0</v>
      </c>
      <c r="BP1878" s="171">
        <f>(VLOOKUP(D1878,'P4 Destination'!$C$21:$M$176,10,0))*K1878</f>
        <v>0</v>
      </c>
      <c r="BQ1878" s="171">
        <f>(VLOOKUP(D1878,'P4 Destination'!$C$21:$M$176,11,0))*J1878</f>
        <v>0</v>
      </c>
      <c r="BR1878" s="173">
        <f t="shared" si="839"/>
        <v>0</v>
      </c>
      <c r="BS1878" s="173">
        <f>(AV1878*2500)*'P6 Verzekering'!$E$11</f>
        <v>0</v>
      </c>
      <c r="BT1878" s="173">
        <f>(AW1878*2500)*'P6 Verzekering'!$E$12</f>
        <v>0</v>
      </c>
      <c r="BU1878" s="173">
        <f>(L1878*2500)*'P6 Verzekering'!$E$13</f>
        <v>0</v>
      </c>
      <c r="BV1878" s="173">
        <f t="shared" si="840"/>
        <v>0</v>
      </c>
      <c r="BW1878"/>
      <c r="BX1878"/>
    </row>
    <row r="1879" spans="1:76">
      <c r="A1879" s="152" t="s">
        <v>2067</v>
      </c>
      <c r="B1879" s="152" t="s">
        <v>219</v>
      </c>
      <c r="C1879" s="152" t="s">
        <v>219</v>
      </c>
      <c r="D1879" s="152" t="s">
        <v>245</v>
      </c>
      <c r="E1879" s="152" t="s">
        <v>244</v>
      </c>
      <c r="F1879" s="153">
        <f t="shared" si="842"/>
        <v>5</v>
      </c>
      <c r="G1879" s="154">
        <v>0</v>
      </c>
      <c r="H1879" s="154">
        <f>IFERROR(VLOOKUP(B1879,'P2 Origin'!$C$21:$Q$176,15,FALSE),0)</f>
        <v>0</v>
      </c>
      <c r="I1879" s="154">
        <f>IFERROR(VLOOKUP(D1879,'P4 Destination'!$C$21:$Q$176,15,FALSE),0)</f>
        <v>1</v>
      </c>
      <c r="J1879" s="155"/>
      <c r="K1879" s="155"/>
      <c r="L1879" s="156">
        <v>5</v>
      </c>
      <c r="M1879" s="155">
        <v>1773</v>
      </c>
      <c r="N1879" s="155">
        <v>7</v>
      </c>
      <c r="O1879" s="157">
        <f t="shared" si="817"/>
        <v>0</v>
      </c>
      <c r="P1879" s="158">
        <f t="shared" si="818"/>
        <v>5</v>
      </c>
      <c r="Q1879" s="159">
        <f>IFERROR(VLOOKUP(N1879,'P1 Intra-Europees'!$A$15:$H$25,3,0),0)*P1879</f>
        <v>0</v>
      </c>
      <c r="R1879" s="160">
        <f t="shared" si="819"/>
        <v>0</v>
      </c>
      <c r="S1879" s="159">
        <f>IFERROR(VLOOKUP(N1879,'P1 Intra-Europees'!$A$15:$H$25,4,0),0)*R1879</f>
        <v>0</v>
      </c>
      <c r="T1879" s="160">
        <f t="shared" si="820"/>
        <v>0</v>
      </c>
      <c r="U1879" s="159">
        <f>IFERROR(VLOOKUP(N1879,'P1 Intra-Europees'!$A$15:$H$25,5,0),0)*T1879</f>
        <v>0</v>
      </c>
      <c r="V1879" s="160">
        <f t="shared" si="821"/>
        <v>0</v>
      </c>
      <c r="W1879" s="159">
        <f>IFERROR(VLOOKUP(N1879,'P1 Intra-Europees'!$A$15:$H$25,6,0),0)*V1879</f>
        <v>0</v>
      </c>
      <c r="X1879" s="160">
        <f t="shared" si="822"/>
        <v>0</v>
      </c>
      <c r="Y1879" s="159">
        <f>IFERROR(VLOOKUP(N1879,'P1 Intra-Europees'!$A$15:$H$25,7,0),0)*X1879</f>
        <v>0</v>
      </c>
      <c r="Z1879" s="161">
        <f t="shared" si="823"/>
        <v>0</v>
      </c>
      <c r="AA1879" s="162">
        <f>IFERROR(VLOOKUP(N1879,'P1 Intra-Europees'!$A$15:$H$25,8,0),0)*Z1879</f>
        <v>0</v>
      </c>
      <c r="AB1879" s="163">
        <f t="shared" si="824"/>
        <v>0</v>
      </c>
      <c r="AC1879" s="157" t="str">
        <f>VLOOKUP(B1879,'P2 Origin'!$C$21:$O$176,13,0)</f>
        <v>EUR</v>
      </c>
      <c r="AD1879" s="164">
        <f t="shared" si="825"/>
        <v>0</v>
      </c>
      <c r="AE1879" s="165">
        <f>IF(AU1879&gt;0.1,VLOOKUP(B1879,'P2 Origin'!$C$21:$M$176,3,0)*H1879,0)</f>
        <v>0</v>
      </c>
      <c r="AF1879" s="166">
        <f t="shared" si="826"/>
        <v>0</v>
      </c>
      <c r="AG1879" s="165">
        <f>(VLOOKUP(B1879,'P2 Origin'!$C$21:$M$176,4,0))*AF1879</f>
        <v>0</v>
      </c>
      <c r="AH1879" s="166">
        <f t="shared" si="827"/>
        <v>0</v>
      </c>
      <c r="AI1879" s="165">
        <f>(VLOOKUP(B1879,'P2 Origin'!$C$21:$M$176,5,0))*AH1879</f>
        <v>0</v>
      </c>
      <c r="AJ1879" s="166">
        <f t="shared" si="841"/>
        <v>0</v>
      </c>
      <c r="AK1879" s="165">
        <f>(VLOOKUP(B1879,'P2 Origin'!$C$21:$M$176,6,0))*AJ1879</f>
        <v>0</v>
      </c>
      <c r="AL1879" s="166">
        <f t="shared" si="828"/>
        <v>0</v>
      </c>
      <c r="AM1879" s="165">
        <f>(VLOOKUP($B1879,'P2 Origin'!$C$21:$M$176,7,0))*AL1879</f>
        <v>0</v>
      </c>
      <c r="AN1879" s="166">
        <f t="shared" si="829"/>
        <v>0</v>
      </c>
      <c r="AO1879" s="165">
        <f>(VLOOKUP($B1879,'P2 Origin'!$C$21:$M$176,8,0))*AN1879</f>
        <v>0</v>
      </c>
      <c r="AP1879" s="166">
        <f t="shared" si="830"/>
        <v>0</v>
      </c>
      <c r="AQ1879" s="165">
        <f>(VLOOKUP($B1879,'P2 Origin'!$C$21:$M$176,9,0))*AP1879</f>
        <v>0</v>
      </c>
      <c r="AR1879" s="155">
        <f t="shared" si="815"/>
        <v>0</v>
      </c>
      <c r="AS1879" s="164">
        <f>(VLOOKUP(B1879,'P2 Origin'!$C$21:$M$176,10,0))*K1879</f>
        <v>0</v>
      </c>
      <c r="AT1879" s="164">
        <f>(VLOOKUP(B1879,'P2 Origin'!$C$21:$M$176,11,0))*J1879</f>
        <v>0</v>
      </c>
      <c r="AU1879" s="167">
        <v>0</v>
      </c>
      <c r="AV1879" s="168">
        <v>0</v>
      </c>
      <c r="AW1879" s="169">
        <v>0</v>
      </c>
      <c r="AX1879" s="170">
        <f>IF(AU1879&gt;=0.1,'P3 Bureaumarge zee- en luchtvr.'!$D$12,0)</f>
        <v>0</v>
      </c>
      <c r="AY1879" s="163">
        <f t="shared" si="831"/>
        <v>0</v>
      </c>
      <c r="AZ1879" s="157" t="str">
        <f>VLOOKUP(D1879,'P4 Destination'!$C$21:$O$176,13,0)</f>
        <v>EUR</v>
      </c>
      <c r="BA1879" s="164">
        <f t="shared" si="832"/>
        <v>0</v>
      </c>
      <c r="BB1879" s="171">
        <f>IF(AU1879&gt;0.1,(VLOOKUP(D1879,'P4 Destination'!$C$21:$M$176,3,0))*I1879,0)</f>
        <v>0</v>
      </c>
      <c r="BC1879" s="172">
        <f t="shared" si="833"/>
        <v>0</v>
      </c>
      <c r="BD1879" s="171">
        <f>(VLOOKUP($D1879,'P4 Destination'!$C$21:$M$176,4,0))*BC1879</f>
        <v>0</v>
      </c>
      <c r="BE1879" s="172">
        <f t="shared" si="834"/>
        <v>0</v>
      </c>
      <c r="BF1879" s="171">
        <f>(VLOOKUP($D1879,'P4 Destination'!$C$21:$M$176,5,0))*BE1879</f>
        <v>0</v>
      </c>
      <c r="BG1879" s="172">
        <f t="shared" si="835"/>
        <v>0</v>
      </c>
      <c r="BH1879" s="171">
        <f>(VLOOKUP($D1879,'P4 Destination'!$C$21:$M$176,6,0))*BG1879</f>
        <v>0</v>
      </c>
      <c r="BI1879" s="172">
        <f t="shared" si="836"/>
        <v>0</v>
      </c>
      <c r="BJ1879" s="171">
        <f>(VLOOKUP($D1879,'P4 Destination'!$C$21:$M$176,7,0))*BI1879</f>
        <v>0</v>
      </c>
      <c r="BK1879" s="172">
        <f t="shared" si="837"/>
        <v>0</v>
      </c>
      <c r="BL1879" s="171">
        <f>(VLOOKUP($D1879,'P4 Destination'!$C$21:$M$176,8,0))*BK1879</f>
        <v>0</v>
      </c>
      <c r="BM1879" s="172">
        <f t="shared" si="838"/>
        <v>0</v>
      </c>
      <c r="BN1879" s="171">
        <f>(VLOOKUP($D1879,'P4 Destination'!$C$21:$M$176,9,0))*BM1879</f>
        <v>0</v>
      </c>
      <c r="BO1879" s="154">
        <f t="shared" si="816"/>
        <v>0</v>
      </c>
      <c r="BP1879" s="171">
        <f>(VLOOKUP(D1879,'P4 Destination'!$C$21:$M$176,10,0))*K1879</f>
        <v>0</v>
      </c>
      <c r="BQ1879" s="171">
        <f>(VLOOKUP(D1879,'P4 Destination'!$C$21:$M$176,11,0))*J1879</f>
        <v>0</v>
      </c>
      <c r="BR1879" s="173">
        <f t="shared" si="839"/>
        <v>0</v>
      </c>
      <c r="BS1879" s="173">
        <f>(AV1879*2500)*'P6 Verzekering'!$E$11</f>
        <v>0</v>
      </c>
      <c r="BT1879" s="173">
        <f>(AW1879*2500)*'P6 Verzekering'!$E$12</f>
        <v>0</v>
      </c>
      <c r="BU1879" s="173">
        <f>(L1879*2500)*'P6 Verzekering'!$E$13</f>
        <v>0</v>
      </c>
      <c r="BV1879" s="173">
        <f t="shared" si="840"/>
        <v>0</v>
      </c>
      <c r="BW1879"/>
      <c r="BX1879"/>
    </row>
    <row r="1880" spans="1:76">
      <c r="A1880" s="152" t="s">
        <v>2696</v>
      </c>
      <c r="B1880" s="152" t="s">
        <v>399</v>
      </c>
      <c r="C1880" s="152" t="s">
        <v>398</v>
      </c>
      <c r="D1880" s="152" t="s">
        <v>219</v>
      </c>
      <c r="E1880" s="152" t="s">
        <v>219</v>
      </c>
      <c r="F1880" s="153">
        <v>64</v>
      </c>
      <c r="G1880" s="154">
        <v>1</v>
      </c>
      <c r="H1880" s="154">
        <f>IFERROR(VLOOKUP(B1880,'P2 Origin'!$C$21:$Q$176,15,FALSE),0)</f>
        <v>0</v>
      </c>
      <c r="I1880" s="154">
        <f>IFERROR(VLOOKUP(D1880,'P4 Destination'!$C$21:$Q$176,15,FALSE),0)</f>
        <v>0</v>
      </c>
      <c r="J1880" s="155">
        <v>1</v>
      </c>
      <c r="K1880" s="155"/>
      <c r="L1880" s="156">
        <v>5</v>
      </c>
      <c r="M1880" s="155">
        <v>2217</v>
      </c>
      <c r="N1880" s="155">
        <v>8</v>
      </c>
      <c r="O1880" s="157">
        <f t="shared" si="817"/>
        <v>0</v>
      </c>
      <c r="P1880" s="158">
        <f t="shared" si="818"/>
        <v>5</v>
      </c>
      <c r="Q1880" s="159">
        <f>IFERROR(VLOOKUP(N1880,'P1 Intra-Europees'!$A$15:$H$25,3,0),0)*P1880</f>
        <v>0</v>
      </c>
      <c r="R1880" s="160">
        <f t="shared" si="819"/>
        <v>0</v>
      </c>
      <c r="S1880" s="159">
        <f>IFERROR(VLOOKUP(N1880,'P1 Intra-Europees'!$A$15:$H$25,4,0),0)*R1880</f>
        <v>0</v>
      </c>
      <c r="T1880" s="160">
        <f t="shared" si="820"/>
        <v>0</v>
      </c>
      <c r="U1880" s="159">
        <f>IFERROR(VLOOKUP(N1880,'P1 Intra-Europees'!$A$15:$H$25,5,0),0)*T1880</f>
        <v>0</v>
      </c>
      <c r="V1880" s="160">
        <f t="shared" si="821"/>
        <v>0</v>
      </c>
      <c r="W1880" s="159">
        <f>IFERROR(VLOOKUP(N1880,'P1 Intra-Europees'!$A$15:$H$25,6,0),0)*V1880</f>
        <v>0</v>
      </c>
      <c r="X1880" s="160">
        <f t="shared" si="822"/>
        <v>0</v>
      </c>
      <c r="Y1880" s="159">
        <f>IFERROR(VLOOKUP(N1880,'P1 Intra-Europees'!$A$15:$H$25,7,0),0)*X1880</f>
        <v>0</v>
      </c>
      <c r="Z1880" s="161">
        <v>0</v>
      </c>
      <c r="AA1880" s="162">
        <f>IFERROR(VLOOKUP(N1880,'P1 Intra-Europees'!$A$15:$H$25,8,0),0)*Z1880</f>
        <v>0</v>
      </c>
      <c r="AB1880" s="163">
        <f t="shared" si="824"/>
        <v>0</v>
      </c>
      <c r="AC1880" s="157" t="str">
        <f>VLOOKUP(B1880,'P2 Origin'!$C$21:$O$176,13,0)</f>
        <v>USD</v>
      </c>
      <c r="AD1880" s="164">
        <f t="shared" si="825"/>
        <v>0</v>
      </c>
      <c r="AE1880" s="165">
        <f>IF(AU1880&gt;0.1,VLOOKUP(B1880,'P2 Origin'!$C$21:$M$176,3,0)*H1880,0)</f>
        <v>0</v>
      </c>
      <c r="AF1880" s="166">
        <f t="shared" si="826"/>
        <v>0</v>
      </c>
      <c r="AG1880" s="165">
        <f>(VLOOKUP(B1880,'P2 Origin'!$C$21:$M$176,4,0))*AF1880</f>
        <v>0</v>
      </c>
      <c r="AH1880" s="166">
        <f t="shared" si="827"/>
        <v>0</v>
      </c>
      <c r="AI1880" s="165">
        <f>(VLOOKUP(B1880,'P2 Origin'!$C$21:$M$176,5,0))*AH1880</f>
        <v>0</v>
      </c>
      <c r="AJ1880" s="166">
        <f t="shared" si="841"/>
        <v>0</v>
      </c>
      <c r="AK1880" s="165">
        <f>(VLOOKUP(B1880,'P2 Origin'!$C$21:$M$176,6,0))*AJ1880</f>
        <v>0</v>
      </c>
      <c r="AL1880" s="166">
        <f t="shared" si="828"/>
        <v>0</v>
      </c>
      <c r="AM1880" s="165">
        <f>(VLOOKUP($B1880,'P2 Origin'!$C$21:$M$176,7,0))*AL1880</f>
        <v>0</v>
      </c>
      <c r="AN1880" s="166">
        <f t="shared" si="829"/>
        <v>0</v>
      </c>
      <c r="AO1880" s="165">
        <f>(VLOOKUP($B1880,'P2 Origin'!$C$21:$M$176,8,0))*AN1880</f>
        <v>0</v>
      </c>
      <c r="AP1880" s="166">
        <f t="shared" si="830"/>
        <v>64</v>
      </c>
      <c r="AQ1880" s="165">
        <f>(VLOOKUP($B1880,'P2 Origin'!$C$21:$M$176,9,0))*AP1880</f>
        <v>0</v>
      </c>
      <c r="AR1880" s="155">
        <f t="shared" si="815"/>
        <v>1</v>
      </c>
      <c r="AS1880" s="164">
        <f>(VLOOKUP(B1880,'P2 Origin'!$C$21:$M$176,10,0))*K1880</f>
        <v>0</v>
      </c>
      <c r="AT1880" s="164">
        <f>(VLOOKUP(B1880,'P2 Origin'!$C$21:$M$176,11,0))*J1880</f>
        <v>0</v>
      </c>
      <c r="AU1880" s="167">
        <v>64</v>
      </c>
      <c r="AV1880" s="168">
        <v>64</v>
      </c>
      <c r="AW1880" s="169">
        <v>0</v>
      </c>
      <c r="AX1880" s="170">
        <f>IF(AU1880&gt;=0.1,'P3 Bureaumarge zee- en luchtvr.'!$D$12,0)</f>
        <v>0</v>
      </c>
      <c r="AY1880" s="163">
        <f t="shared" si="831"/>
        <v>0</v>
      </c>
      <c r="AZ1880" s="157" t="str">
        <f>VLOOKUP(D1880,'P4 Destination'!$C$21:$O$176,13,0)</f>
        <v>EUR</v>
      </c>
      <c r="BA1880" s="164">
        <f t="shared" si="832"/>
        <v>0</v>
      </c>
      <c r="BB1880" s="171">
        <f>IF(AU1880&gt;0.1,(VLOOKUP(D1880,'P4 Destination'!$C$21:$M$176,3,0))*I1880,0)</f>
        <v>0</v>
      </c>
      <c r="BC1880" s="172">
        <f t="shared" si="833"/>
        <v>0</v>
      </c>
      <c r="BD1880" s="171">
        <f>(VLOOKUP($D1880,'P4 Destination'!$C$21:$M$176,4,0))*BC1880</f>
        <v>0</v>
      </c>
      <c r="BE1880" s="172">
        <f t="shared" si="834"/>
        <v>0</v>
      </c>
      <c r="BF1880" s="171">
        <f>(VLOOKUP($D1880,'P4 Destination'!$C$21:$M$176,5,0))*BE1880</f>
        <v>0</v>
      </c>
      <c r="BG1880" s="172">
        <f t="shared" si="835"/>
        <v>0</v>
      </c>
      <c r="BH1880" s="171">
        <f>(VLOOKUP($D1880,'P4 Destination'!$C$21:$M$176,6,0))*BG1880</f>
        <v>0</v>
      </c>
      <c r="BI1880" s="172">
        <f t="shared" si="836"/>
        <v>0</v>
      </c>
      <c r="BJ1880" s="171">
        <f>(VLOOKUP($D1880,'P4 Destination'!$C$21:$M$176,7,0))*BI1880</f>
        <v>0</v>
      </c>
      <c r="BK1880" s="172">
        <f t="shared" si="837"/>
        <v>0</v>
      </c>
      <c r="BL1880" s="171">
        <f>(VLOOKUP($D1880,'P4 Destination'!$C$21:$M$176,8,0))*BK1880</f>
        <v>0</v>
      </c>
      <c r="BM1880" s="172">
        <f t="shared" si="838"/>
        <v>64</v>
      </c>
      <c r="BN1880" s="171">
        <f>(VLOOKUP($D1880,'P4 Destination'!$C$21:$M$176,9,0))*BM1880</f>
        <v>0</v>
      </c>
      <c r="BO1880" s="154">
        <f t="shared" si="816"/>
        <v>1</v>
      </c>
      <c r="BP1880" s="171">
        <f>(VLOOKUP(D1880,'P4 Destination'!$C$21:$M$176,10,0))*K1880</f>
        <v>0</v>
      </c>
      <c r="BQ1880" s="171">
        <f>(VLOOKUP(D1880,'P4 Destination'!$C$21:$M$176,11,0))*J1880</f>
        <v>0</v>
      </c>
      <c r="BR1880" s="173">
        <f t="shared" si="839"/>
        <v>0</v>
      </c>
      <c r="BS1880" s="173">
        <f>(AV1880*2500)*'P6 Verzekering'!$E$11</f>
        <v>0</v>
      </c>
      <c r="BT1880" s="173">
        <f>(AW1880*2500)*'P6 Verzekering'!$E$12</f>
        <v>0</v>
      </c>
      <c r="BU1880" s="173">
        <f>(L1880*2500)*'P6 Verzekering'!$E$13</f>
        <v>0</v>
      </c>
      <c r="BV1880" s="173">
        <f t="shared" si="840"/>
        <v>0</v>
      </c>
      <c r="BW1880"/>
      <c r="BX1880"/>
    </row>
    <row r="1881" spans="1:76">
      <c r="A1881" s="152" t="s">
        <v>2364</v>
      </c>
      <c r="B1881" s="152" t="s">
        <v>219</v>
      </c>
      <c r="C1881" s="152" t="s">
        <v>219</v>
      </c>
      <c r="D1881" s="152" t="s">
        <v>137</v>
      </c>
      <c r="E1881" s="152" t="s">
        <v>136</v>
      </c>
      <c r="F1881" s="153">
        <f t="shared" si="842"/>
        <v>57</v>
      </c>
      <c r="G1881" s="154">
        <v>0</v>
      </c>
      <c r="H1881" s="154">
        <f>IFERROR(VLOOKUP(B1881,'P2 Origin'!$C$21:$Q$176,15,FALSE),0)</f>
        <v>0</v>
      </c>
      <c r="I1881" s="154">
        <f>IFERROR(VLOOKUP(D1881,'P4 Destination'!$C$21:$Q$176,15,FALSE),0)</f>
        <v>0</v>
      </c>
      <c r="J1881" s="155"/>
      <c r="K1881" s="155"/>
      <c r="L1881" s="156">
        <v>57</v>
      </c>
      <c r="M1881" s="155">
        <v>2218</v>
      </c>
      <c r="N1881" s="155">
        <v>8</v>
      </c>
      <c r="O1881" s="157">
        <f t="shared" si="817"/>
        <v>0</v>
      </c>
      <c r="P1881" s="158">
        <f t="shared" si="818"/>
        <v>0</v>
      </c>
      <c r="Q1881" s="159">
        <f>IFERROR(VLOOKUP(N1881,'P1 Intra-Europees'!$A$15:$H$25,3,0),0)*P1881</f>
        <v>0</v>
      </c>
      <c r="R1881" s="160">
        <f t="shared" si="819"/>
        <v>0</v>
      </c>
      <c r="S1881" s="159">
        <f>IFERROR(VLOOKUP(N1881,'P1 Intra-Europees'!$A$15:$H$25,4,0),0)*R1881</f>
        <v>0</v>
      </c>
      <c r="T1881" s="160">
        <f t="shared" si="820"/>
        <v>0</v>
      </c>
      <c r="U1881" s="159">
        <f>IFERROR(VLOOKUP(N1881,'P1 Intra-Europees'!$A$15:$H$25,5,0),0)*T1881</f>
        <v>0</v>
      </c>
      <c r="V1881" s="160">
        <f t="shared" si="821"/>
        <v>0</v>
      </c>
      <c r="W1881" s="159">
        <f>IFERROR(VLOOKUP(N1881,'P1 Intra-Europees'!$A$15:$H$25,6,0),0)*V1881</f>
        <v>0</v>
      </c>
      <c r="X1881" s="160">
        <f t="shared" si="822"/>
        <v>57</v>
      </c>
      <c r="Y1881" s="159">
        <f>IFERROR(VLOOKUP(N1881,'P1 Intra-Europees'!$A$15:$H$25,7,0),0)*X1881</f>
        <v>0</v>
      </c>
      <c r="Z1881" s="161">
        <f t="shared" si="823"/>
        <v>0</v>
      </c>
      <c r="AA1881" s="162">
        <f>IFERROR(VLOOKUP(N1881,'P1 Intra-Europees'!$A$15:$H$25,8,0),0)*Z1881</f>
        <v>0</v>
      </c>
      <c r="AB1881" s="163">
        <f t="shared" si="824"/>
        <v>0</v>
      </c>
      <c r="AC1881" s="157" t="str">
        <f>VLOOKUP(B1881,'P2 Origin'!$C$21:$O$176,13,0)</f>
        <v>EUR</v>
      </c>
      <c r="AD1881" s="164">
        <f t="shared" si="825"/>
        <v>0</v>
      </c>
      <c r="AE1881" s="165">
        <f>IF(AU1881&gt;0.1,VLOOKUP(B1881,'P2 Origin'!$C$21:$M$176,3,0)*H1881,0)</f>
        <v>0</v>
      </c>
      <c r="AF1881" s="166">
        <f t="shared" si="826"/>
        <v>0</v>
      </c>
      <c r="AG1881" s="165">
        <f>(VLOOKUP(B1881,'P2 Origin'!$C$21:$M$176,4,0))*AF1881</f>
        <v>0</v>
      </c>
      <c r="AH1881" s="166">
        <f t="shared" si="827"/>
        <v>0</v>
      </c>
      <c r="AI1881" s="165">
        <f>(VLOOKUP(B1881,'P2 Origin'!$C$21:$M$176,5,0))*AH1881</f>
        <v>0</v>
      </c>
      <c r="AJ1881" s="166">
        <f t="shared" si="841"/>
        <v>0</v>
      </c>
      <c r="AK1881" s="165">
        <f>(VLOOKUP(B1881,'P2 Origin'!$C$21:$M$176,6,0))*AJ1881</f>
        <v>0</v>
      </c>
      <c r="AL1881" s="166">
        <f t="shared" si="828"/>
        <v>0</v>
      </c>
      <c r="AM1881" s="165">
        <f>(VLOOKUP($B1881,'P2 Origin'!$C$21:$M$176,7,0))*AL1881</f>
        <v>0</v>
      </c>
      <c r="AN1881" s="166">
        <f t="shared" si="829"/>
        <v>0</v>
      </c>
      <c r="AO1881" s="165">
        <f>(VLOOKUP($B1881,'P2 Origin'!$C$21:$M$176,8,0))*AN1881</f>
        <v>0</v>
      </c>
      <c r="AP1881" s="166">
        <f t="shared" si="830"/>
        <v>0</v>
      </c>
      <c r="AQ1881" s="165">
        <f>(VLOOKUP($B1881,'P2 Origin'!$C$21:$M$176,9,0))*AP1881</f>
        <v>0</v>
      </c>
      <c r="AR1881" s="155">
        <f t="shared" si="815"/>
        <v>0</v>
      </c>
      <c r="AS1881" s="164">
        <f>(VLOOKUP(B1881,'P2 Origin'!$C$21:$M$176,10,0))*K1881</f>
        <v>0</v>
      </c>
      <c r="AT1881" s="164">
        <f>(VLOOKUP(B1881,'P2 Origin'!$C$21:$M$176,11,0))*J1881</f>
        <v>0</v>
      </c>
      <c r="AU1881" s="167">
        <v>0</v>
      </c>
      <c r="AV1881" s="168">
        <v>0</v>
      </c>
      <c r="AW1881" s="169">
        <v>0</v>
      </c>
      <c r="AX1881" s="170">
        <f>IF(AU1881&gt;=0.1,'P3 Bureaumarge zee- en luchtvr.'!$D$12,0)</f>
        <v>0</v>
      </c>
      <c r="AY1881" s="163">
        <f t="shared" si="831"/>
        <v>0</v>
      </c>
      <c r="AZ1881" s="157" t="str">
        <f>VLOOKUP(D1881,'P4 Destination'!$C$21:$O$176,13,0)</f>
        <v>EUR</v>
      </c>
      <c r="BA1881" s="164">
        <f t="shared" si="832"/>
        <v>0</v>
      </c>
      <c r="BB1881" s="171">
        <f>IF(AU1881&gt;0.1,(VLOOKUP(D1881,'P4 Destination'!$C$21:$M$176,3,0))*I1881,0)</f>
        <v>0</v>
      </c>
      <c r="BC1881" s="172">
        <f t="shared" si="833"/>
        <v>0</v>
      </c>
      <c r="BD1881" s="171">
        <f>(VLOOKUP($D1881,'P4 Destination'!$C$21:$M$176,4,0))*BC1881</f>
        <v>0</v>
      </c>
      <c r="BE1881" s="172">
        <f t="shared" si="834"/>
        <v>0</v>
      </c>
      <c r="BF1881" s="171">
        <f>(VLOOKUP($D1881,'P4 Destination'!$C$21:$M$176,5,0))*BE1881</f>
        <v>0</v>
      </c>
      <c r="BG1881" s="172">
        <f t="shared" si="835"/>
        <v>0</v>
      </c>
      <c r="BH1881" s="171">
        <f>(VLOOKUP($D1881,'P4 Destination'!$C$21:$M$176,6,0))*BG1881</f>
        <v>0</v>
      </c>
      <c r="BI1881" s="172">
        <f t="shared" si="836"/>
        <v>0</v>
      </c>
      <c r="BJ1881" s="171">
        <f>(VLOOKUP($D1881,'P4 Destination'!$C$21:$M$176,7,0))*BI1881</f>
        <v>0</v>
      </c>
      <c r="BK1881" s="172">
        <f t="shared" si="837"/>
        <v>0</v>
      </c>
      <c r="BL1881" s="171">
        <f>(VLOOKUP($D1881,'P4 Destination'!$C$21:$M$176,8,0))*BK1881</f>
        <v>0</v>
      </c>
      <c r="BM1881" s="172">
        <f t="shared" si="838"/>
        <v>0</v>
      </c>
      <c r="BN1881" s="171">
        <f>(VLOOKUP($D1881,'P4 Destination'!$C$21:$M$176,9,0))*BM1881</f>
        <v>0</v>
      </c>
      <c r="BO1881" s="154">
        <f t="shared" si="816"/>
        <v>0</v>
      </c>
      <c r="BP1881" s="171">
        <f>(VLOOKUP(D1881,'P4 Destination'!$C$21:$M$176,10,0))*K1881</f>
        <v>0</v>
      </c>
      <c r="BQ1881" s="171">
        <f>(VLOOKUP(D1881,'P4 Destination'!$C$21:$M$176,11,0))*J1881</f>
        <v>0</v>
      </c>
      <c r="BR1881" s="173">
        <f t="shared" si="839"/>
        <v>0</v>
      </c>
      <c r="BS1881" s="173">
        <f>(AV1881*2500)*'P6 Verzekering'!$E$11</f>
        <v>0</v>
      </c>
      <c r="BT1881" s="173">
        <f>(AW1881*2500)*'P6 Verzekering'!$E$12</f>
        <v>0</v>
      </c>
      <c r="BU1881" s="173">
        <f>(L1881*2500)*'P6 Verzekering'!$E$13</f>
        <v>0</v>
      </c>
      <c r="BV1881" s="173">
        <f t="shared" si="840"/>
        <v>0</v>
      </c>
      <c r="BW1881"/>
      <c r="BX1881"/>
    </row>
    <row r="1882" spans="1:76">
      <c r="A1882" s="152" t="s">
        <v>2098</v>
      </c>
      <c r="B1882" s="152" t="s">
        <v>219</v>
      </c>
      <c r="C1882" s="152" t="s">
        <v>219</v>
      </c>
      <c r="D1882" s="152" t="s">
        <v>234</v>
      </c>
      <c r="E1882" s="152" t="s">
        <v>233</v>
      </c>
      <c r="F1882" s="153">
        <f t="shared" si="842"/>
        <v>5</v>
      </c>
      <c r="G1882" s="154">
        <v>0</v>
      </c>
      <c r="H1882" s="154">
        <f>IFERROR(VLOOKUP(B1882,'P2 Origin'!$C$21:$Q$176,15,FALSE),0)</f>
        <v>0</v>
      </c>
      <c r="I1882" s="154">
        <f>IFERROR(VLOOKUP(D1882,'P4 Destination'!$C$21:$Q$176,15,FALSE),0)</f>
        <v>1</v>
      </c>
      <c r="J1882" s="155"/>
      <c r="K1882" s="155"/>
      <c r="L1882" s="156">
        <v>5</v>
      </c>
      <c r="M1882" s="155">
        <v>2409</v>
      </c>
      <c r="N1882" s="155">
        <v>8</v>
      </c>
      <c r="O1882" s="157">
        <f t="shared" si="817"/>
        <v>0</v>
      </c>
      <c r="P1882" s="158">
        <f t="shared" si="818"/>
        <v>5</v>
      </c>
      <c r="Q1882" s="159">
        <f>IFERROR(VLOOKUP(N1882,'P1 Intra-Europees'!$A$15:$H$25,3,0),0)*P1882</f>
        <v>0</v>
      </c>
      <c r="R1882" s="160">
        <f t="shared" si="819"/>
        <v>0</v>
      </c>
      <c r="S1882" s="159">
        <f>IFERROR(VLOOKUP(N1882,'P1 Intra-Europees'!$A$15:$H$25,4,0),0)*R1882</f>
        <v>0</v>
      </c>
      <c r="T1882" s="160">
        <f t="shared" si="820"/>
        <v>0</v>
      </c>
      <c r="U1882" s="159">
        <f>IFERROR(VLOOKUP(N1882,'P1 Intra-Europees'!$A$15:$H$25,5,0),0)*T1882</f>
        <v>0</v>
      </c>
      <c r="V1882" s="160">
        <f t="shared" si="821"/>
        <v>0</v>
      </c>
      <c r="W1882" s="159">
        <f>IFERROR(VLOOKUP(N1882,'P1 Intra-Europees'!$A$15:$H$25,6,0),0)*V1882</f>
        <v>0</v>
      </c>
      <c r="X1882" s="160">
        <f t="shared" si="822"/>
        <v>0</v>
      </c>
      <c r="Y1882" s="159">
        <f>IFERROR(VLOOKUP(N1882,'P1 Intra-Europees'!$A$15:$H$25,7,0),0)*X1882</f>
        <v>0</v>
      </c>
      <c r="Z1882" s="161">
        <f t="shared" si="823"/>
        <v>0</v>
      </c>
      <c r="AA1882" s="162">
        <f>IFERROR(VLOOKUP(N1882,'P1 Intra-Europees'!$A$15:$H$25,8,0),0)*Z1882</f>
        <v>0</v>
      </c>
      <c r="AB1882" s="163">
        <f t="shared" si="824"/>
        <v>0</v>
      </c>
      <c r="AC1882" s="157" t="str">
        <f>VLOOKUP(B1882,'P2 Origin'!$C$21:$O$176,13,0)</f>
        <v>EUR</v>
      </c>
      <c r="AD1882" s="164">
        <f t="shared" si="825"/>
        <v>0</v>
      </c>
      <c r="AE1882" s="165">
        <f>IF(AU1882&gt;0.1,VLOOKUP(B1882,'P2 Origin'!$C$21:$M$176,3,0)*H1882,0)</f>
        <v>0</v>
      </c>
      <c r="AF1882" s="166">
        <f t="shared" si="826"/>
        <v>0</v>
      </c>
      <c r="AG1882" s="165">
        <f>(VLOOKUP(B1882,'P2 Origin'!$C$21:$M$176,4,0))*AF1882</f>
        <v>0</v>
      </c>
      <c r="AH1882" s="166">
        <f t="shared" si="827"/>
        <v>0</v>
      </c>
      <c r="AI1882" s="165">
        <f>(VLOOKUP(B1882,'P2 Origin'!$C$21:$M$176,5,0))*AH1882</f>
        <v>0</v>
      </c>
      <c r="AJ1882" s="166">
        <f t="shared" si="841"/>
        <v>0</v>
      </c>
      <c r="AK1882" s="165">
        <f>(VLOOKUP(B1882,'P2 Origin'!$C$21:$M$176,6,0))*AJ1882</f>
        <v>0</v>
      </c>
      <c r="AL1882" s="166">
        <f t="shared" si="828"/>
        <v>0</v>
      </c>
      <c r="AM1882" s="165">
        <f>(VLOOKUP($B1882,'P2 Origin'!$C$21:$M$176,7,0))*AL1882</f>
        <v>0</v>
      </c>
      <c r="AN1882" s="166">
        <f t="shared" si="829"/>
        <v>0</v>
      </c>
      <c r="AO1882" s="165">
        <f>(VLOOKUP($B1882,'P2 Origin'!$C$21:$M$176,8,0))*AN1882</f>
        <v>0</v>
      </c>
      <c r="AP1882" s="166">
        <f t="shared" si="830"/>
        <v>0</v>
      </c>
      <c r="AQ1882" s="165">
        <f>(VLOOKUP($B1882,'P2 Origin'!$C$21:$M$176,9,0))*AP1882</f>
        <v>0</v>
      </c>
      <c r="AR1882" s="155">
        <f t="shared" si="815"/>
        <v>0</v>
      </c>
      <c r="AS1882" s="164">
        <f>(VLOOKUP(B1882,'P2 Origin'!$C$21:$M$176,10,0))*K1882</f>
        <v>0</v>
      </c>
      <c r="AT1882" s="164">
        <f>(VLOOKUP(B1882,'P2 Origin'!$C$21:$M$176,11,0))*J1882</f>
        <v>0</v>
      </c>
      <c r="AU1882" s="167">
        <v>0</v>
      </c>
      <c r="AV1882" s="168">
        <v>0</v>
      </c>
      <c r="AW1882" s="169">
        <v>0</v>
      </c>
      <c r="AX1882" s="170">
        <f>IF(AU1882&gt;=0.1,'P3 Bureaumarge zee- en luchtvr.'!$D$12,0)</f>
        <v>0</v>
      </c>
      <c r="AY1882" s="163">
        <f t="shared" si="831"/>
        <v>0</v>
      </c>
      <c r="AZ1882" s="157" t="str">
        <f>VLOOKUP(D1882,'P4 Destination'!$C$21:$O$176,13,0)</f>
        <v>EUR</v>
      </c>
      <c r="BA1882" s="164">
        <f t="shared" si="832"/>
        <v>0</v>
      </c>
      <c r="BB1882" s="171">
        <f>IF(AU1882&gt;0.1,(VLOOKUP(D1882,'P4 Destination'!$C$21:$M$176,3,0))*I1882,0)</f>
        <v>0</v>
      </c>
      <c r="BC1882" s="172">
        <f t="shared" si="833"/>
        <v>0</v>
      </c>
      <c r="BD1882" s="171">
        <f>(VLOOKUP($D1882,'P4 Destination'!$C$21:$M$176,4,0))*BC1882</f>
        <v>0</v>
      </c>
      <c r="BE1882" s="172">
        <f t="shared" si="834"/>
        <v>0</v>
      </c>
      <c r="BF1882" s="171">
        <f>(VLOOKUP($D1882,'P4 Destination'!$C$21:$M$176,5,0))*BE1882</f>
        <v>0</v>
      </c>
      <c r="BG1882" s="172">
        <f t="shared" si="835"/>
        <v>0</v>
      </c>
      <c r="BH1882" s="171">
        <f>(VLOOKUP($D1882,'P4 Destination'!$C$21:$M$176,6,0))*BG1882</f>
        <v>0</v>
      </c>
      <c r="BI1882" s="172">
        <f t="shared" si="836"/>
        <v>0</v>
      </c>
      <c r="BJ1882" s="171">
        <f>(VLOOKUP($D1882,'P4 Destination'!$C$21:$M$176,7,0))*BI1882</f>
        <v>0</v>
      </c>
      <c r="BK1882" s="172">
        <f t="shared" si="837"/>
        <v>0</v>
      </c>
      <c r="BL1882" s="171">
        <f>(VLOOKUP($D1882,'P4 Destination'!$C$21:$M$176,8,0))*BK1882</f>
        <v>0</v>
      </c>
      <c r="BM1882" s="172">
        <f t="shared" si="838"/>
        <v>0</v>
      </c>
      <c r="BN1882" s="171">
        <f>(VLOOKUP($D1882,'P4 Destination'!$C$21:$M$176,9,0))*BM1882</f>
        <v>0</v>
      </c>
      <c r="BO1882" s="154">
        <f t="shared" si="816"/>
        <v>0</v>
      </c>
      <c r="BP1882" s="171">
        <f>(VLOOKUP(D1882,'P4 Destination'!$C$21:$M$176,10,0))*K1882</f>
        <v>0</v>
      </c>
      <c r="BQ1882" s="171">
        <f>(VLOOKUP(D1882,'P4 Destination'!$C$21:$M$176,11,0))*J1882</f>
        <v>0</v>
      </c>
      <c r="BR1882" s="173">
        <f t="shared" si="839"/>
        <v>0</v>
      </c>
      <c r="BS1882" s="173">
        <f>(AV1882*2500)*'P6 Verzekering'!$E$11</f>
        <v>0</v>
      </c>
      <c r="BT1882" s="173">
        <f>(AW1882*2500)*'P6 Verzekering'!$E$12</f>
        <v>0</v>
      </c>
      <c r="BU1882" s="173">
        <f>(L1882*2500)*'P6 Verzekering'!$E$13</f>
        <v>0</v>
      </c>
      <c r="BV1882" s="173">
        <f t="shared" si="840"/>
        <v>0</v>
      </c>
      <c r="BW1882"/>
      <c r="BX1882"/>
    </row>
    <row r="1883" spans="1:76">
      <c r="A1883" s="152" t="s">
        <v>1482</v>
      </c>
      <c r="B1883" s="152" t="s">
        <v>234</v>
      </c>
      <c r="C1883" s="152" t="s">
        <v>233</v>
      </c>
      <c r="D1883" s="152" t="s">
        <v>219</v>
      </c>
      <c r="E1883" s="152" t="s">
        <v>219</v>
      </c>
      <c r="F1883" s="153">
        <f t="shared" si="842"/>
        <v>5</v>
      </c>
      <c r="G1883" s="154">
        <v>0</v>
      </c>
      <c r="H1883" s="154">
        <f>IFERROR(VLOOKUP(B1883,'P2 Origin'!$C$21:$Q$176,15,FALSE),0)</f>
        <v>1</v>
      </c>
      <c r="I1883" s="154">
        <f>IFERROR(VLOOKUP(D1883,'P4 Destination'!$C$21:$Q$176,15,FALSE),0)</f>
        <v>0</v>
      </c>
      <c r="J1883" s="155"/>
      <c r="K1883" s="155"/>
      <c r="L1883" s="156">
        <v>5</v>
      </c>
      <c r="M1883" s="155">
        <v>2477</v>
      </c>
      <c r="N1883" s="155">
        <v>8</v>
      </c>
      <c r="O1883" s="157">
        <f t="shared" si="817"/>
        <v>0</v>
      </c>
      <c r="P1883" s="158">
        <f t="shared" si="818"/>
        <v>5</v>
      </c>
      <c r="Q1883" s="159">
        <f>IFERROR(VLOOKUP(N1883,'P1 Intra-Europees'!$A$15:$H$25,3,0),0)*P1883</f>
        <v>0</v>
      </c>
      <c r="R1883" s="160">
        <f t="shared" si="819"/>
        <v>0</v>
      </c>
      <c r="S1883" s="159">
        <f>IFERROR(VLOOKUP(N1883,'P1 Intra-Europees'!$A$15:$H$25,4,0),0)*R1883</f>
        <v>0</v>
      </c>
      <c r="T1883" s="160">
        <f t="shared" si="820"/>
        <v>0</v>
      </c>
      <c r="U1883" s="159">
        <f>IFERROR(VLOOKUP(N1883,'P1 Intra-Europees'!$A$15:$H$25,5,0),0)*T1883</f>
        <v>0</v>
      </c>
      <c r="V1883" s="160">
        <f t="shared" si="821"/>
        <v>0</v>
      </c>
      <c r="W1883" s="159">
        <f>IFERROR(VLOOKUP(N1883,'P1 Intra-Europees'!$A$15:$H$25,6,0),0)*V1883</f>
        <v>0</v>
      </c>
      <c r="X1883" s="160">
        <f t="shared" si="822"/>
        <v>0</v>
      </c>
      <c r="Y1883" s="159">
        <f>IFERROR(VLOOKUP(N1883,'P1 Intra-Europees'!$A$15:$H$25,7,0),0)*X1883</f>
        <v>0</v>
      </c>
      <c r="Z1883" s="161">
        <f t="shared" si="823"/>
        <v>0</v>
      </c>
      <c r="AA1883" s="162">
        <f>IFERROR(VLOOKUP(N1883,'P1 Intra-Europees'!$A$15:$H$25,8,0),0)*Z1883</f>
        <v>0</v>
      </c>
      <c r="AB1883" s="163">
        <f t="shared" si="824"/>
        <v>0</v>
      </c>
      <c r="AC1883" s="157" t="str">
        <f>VLOOKUP(B1883,'P2 Origin'!$C$21:$O$176,13,0)</f>
        <v>EUR</v>
      </c>
      <c r="AD1883" s="164">
        <f t="shared" si="825"/>
        <v>0</v>
      </c>
      <c r="AE1883" s="165">
        <f>IF(AU1883&gt;0.1,VLOOKUP(B1883,'P2 Origin'!$C$21:$M$176,3,0)*H1883,0)</f>
        <v>0</v>
      </c>
      <c r="AF1883" s="166">
        <f t="shared" si="826"/>
        <v>0</v>
      </c>
      <c r="AG1883" s="165">
        <f>(VLOOKUP(B1883,'P2 Origin'!$C$21:$M$176,4,0))*AF1883</f>
        <v>0</v>
      </c>
      <c r="AH1883" s="166">
        <f t="shared" si="827"/>
        <v>0</v>
      </c>
      <c r="AI1883" s="165">
        <f>(VLOOKUP(B1883,'P2 Origin'!$C$21:$M$176,5,0))*AH1883</f>
        <v>0</v>
      </c>
      <c r="AJ1883" s="166">
        <f t="shared" si="841"/>
        <v>0</v>
      </c>
      <c r="AK1883" s="165">
        <f>(VLOOKUP(B1883,'P2 Origin'!$C$21:$M$176,6,0))*AJ1883</f>
        <v>0</v>
      </c>
      <c r="AL1883" s="166">
        <f t="shared" si="828"/>
        <v>0</v>
      </c>
      <c r="AM1883" s="165">
        <f>(VLOOKUP($B1883,'P2 Origin'!$C$21:$M$176,7,0))*AL1883</f>
        <v>0</v>
      </c>
      <c r="AN1883" s="166">
        <f t="shared" si="829"/>
        <v>0</v>
      </c>
      <c r="AO1883" s="165">
        <f>(VLOOKUP($B1883,'P2 Origin'!$C$21:$M$176,8,0))*AN1883</f>
        <v>0</v>
      </c>
      <c r="AP1883" s="166">
        <f t="shared" si="830"/>
        <v>0</v>
      </c>
      <c r="AQ1883" s="165">
        <f>(VLOOKUP($B1883,'P2 Origin'!$C$21:$M$176,9,0))*AP1883</f>
        <v>0</v>
      </c>
      <c r="AR1883" s="155">
        <f t="shared" ref="AR1883:AR1946" si="843">IF(AU1883&gt;=0.1,G1883,0)</f>
        <v>0</v>
      </c>
      <c r="AS1883" s="164">
        <f>(VLOOKUP(B1883,'P2 Origin'!$C$21:$M$176,10,0))*K1883</f>
        <v>0</v>
      </c>
      <c r="AT1883" s="164">
        <f>(VLOOKUP(B1883,'P2 Origin'!$C$21:$M$176,11,0))*J1883</f>
        <v>0</v>
      </c>
      <c r="AU1883" s="167">
        <v>0</v>
      </c>
      <c r="AV1883" s="168">
        <v>0</v>
      </c>
      <c r="AW1883" s="169">
        <v>0</v>
      </c>
      <c r="AX1883" s="170">
        <f>IF(AU1883&gt;=0.1,'P3 Bureaumarge zee- en luchtvr.'!$D$12,0)</f>
        <v>0</v>
      </c>
      <c r="AY1883" s="163">
        <f t="shared" si="831"/>
        <v>0</v>
      </c>
      <c r="AZ1883" s="157" t="str">
        <f>VLOOKUP(D1883,'P4 Destination'!$C$21:$O$176,13,0)</f>
        <v>EUR</v>
      </c>
      <c r="BA1883" s="164">
        <f t="shared" si="832"/>
        <v>0</v>
      </c>
      <c r="BB1883" s="171">
        <f>IF(AU1883&gt;0.1,(VLOOKUP(D1883,'P4 Destination'!$C$21:$M$176,3,0))*I1883,0)</f>
        <v>0</v>
      </c>
      <c r="BC1883" s="172">
        <f t="shared" si="833"/>
        <v>0</v>
      </c>
      <c r="BD1883" s="171">
        <f>(VLOOKUP($D1883,'P4 Destination'!$C$21:$M$176,4,0))*BC1883</f>
        <v>0</v>
      </c>
      <c r="BE1883" s="172">
        <f t="shared" si="834"/>
        <v>0</v>
      </c>
      <c r="BF1883" s="171">
        <f>(VLOOKUP($D1883,'P4 Destination'!$C$21:$M$176,5,0))*BE1883</f>
        <v>0</v>
      </c>
      <c r="BG1883" s="172">
        <f t="shared" si="835"/>
        <v>0</v>
      </c>
      <c r="BH1883" s="171">
        <f>(VLOOKUP($D1883,'P4 Destination'!$C$21:$M$176,6,0))*BG1883</f>
        <v>0</v>
      </c>
      <c r="BI1883" s="172">
        <f t="shared" si="836"/>
        <v>0</v>
      </c>
      <c r="BJ1883" s="171">
        <f>(VLOOKUP($D1883,'P4 Destination'!$C$21:$M$176,7,0))*BI1883</f>
        <v>0</v>
      </c>
      <c r="BK1883" s="172">
        <f t="shared" si="837"/>
        <v>0</v>
      </c>
      <c r="BL1883" s="171">
        <f>(VLOOKUP($D1883,'P4 Destination'!$C$21:$M$176,8,0))*BK1883</f>
        <v>0</v>
      </c>
      <c r="BM1883" s="172">
        <f t="shared" si="838"/>
        <v>0</v>
      </c>
      <c r="BN1883" s="171">
        <f>(VLOOKUP($D1883,'P4 Destination'!$C$21:$M$176,9,0))*BM1883</f>
        <v>0</v>
      </c>
      <c r="BO1883" s="154">
        <f t="shared" ref="BO1883:BO1946" si="844">IF(AU1883&gt;=0.1,G1883,0)</f>
        <v>0</v>
      </c>
      <c r="BP1883" s="171">
        <f>(VLOOKUP(D1883,'P4 Destination'!$C$21:$M$176,10,0))*K1883</f>
        <v>0</v>
      </c>
      <c r="BQ1883" s="171">
        <f>(VLOOKUP(D1883,'P4 Destination'!$C$21:$M$176,11,0))*J1883</f>
        <v>0</v>
      </c>
      <c r="BR1883" s="173">
        <f t="shared" si="839"/>
        <v>0</v>
      </c>
      <c r="BS1883" s="173">
        <f>(AV1883*2500)*'P6 Verzekering'!$E$11</f>
        <v>0</v>
      </c>
      <c r="BT1883" s="173">
        <f>(AW1883*2500)*'P6 Verzekering'!$E$12</f>
        <v>0</v>
      </c>
      <c r="BU1883" s="173">
        <f>(L1883*2500)*'P6 Verzekering'!$E$13</f>
        <v>0</v>
      </c>
      <c r="BV1883" s="173">
        <f t="shared" si="840"/>
        <v>0</v>
      </c>
      <c r="BW1883"/>
      <c r="BX1883"/>
    </row>
    <row r="1884" spans="1:76">
      <c r="A1884" s="152" t="s">
        <v>1476</v>
      </c>
      <c r="B1884" s="152" t="s">
        <v>234</v>
      </c>
      <c r="C1884" s="152" t="s">
        <v>233</v>
      </c>
      <c r="D1884" s="152" t="s">
        <v>219</v>
      </c>
      <c r="E1884" s="152" t="s">
        <v>219</v>
      </c>
      <c r="F1884" s="153">
        <f t="shared" si="842"/>
        <v>5</v>
      </c>
      <c r="G1884" s="154">
        <v>0</v>
      </c>
      <c r="H1884" s="154">
        <f>IFERROR(VLOOKUP(B1884,'P2 Origin'!$C$21:$Q$176,15,FALSE),0)</f>
        <v>1</v>
      </c>
      <c r="I1884" s="154">
        <f>IFERROR(VLOOKUP(D1884,'P4 Destination'!$C$21:$Q$176,15,FALSE),0)</f>
        <v>0</v>
      </c>
      <c r="J1884" s="155"/>
      <c r="K1884" s="155"/>
      <c r="L1884" s="156">
        <v>5</v>
      </c>
      <c r="M1884" s="155">
        <v>2478</v>
      </c>
      <c r="N1884" s="155">
        <v>8</v>
      </c>
      <c r="O1884" s="157">
        <f t="shared" si="817"/>
        <v>0</v>
      </c>
      <c r="P1884" s="158">
        <f t="shared" si="818"/>
        <v>5</v>
      </c>
      <c r="Q1884" s="159">
        <f>IFERROR(VLOOKUP(N1884,'P1 Intra-Europees'!$A$15:$H$25,3,0),0)*P1884</f>
        <v>0</v>
      </c>
      <c r="R1884" s="160">
        <f t="shared" si="819"/>
        <v>0</v>
      </c>
      <c r="S1884" s="159">
        <f>IFERROR(VLOOKUP(N1884,'P1 Intra-Europees'!$A$15:$H$25,4,0),0)*R1884</f>
        <v>0</v>
      </c>
      <c r="T1884" s="160">
        <f t="shared" si="820"/>
        <v>0</v>
      </c>
      <c r="U1884" s="159">
        <f>IFERROR(VLOOKUP(N1884,'P1 Intra-Europees'!$A$15:$H$25,5,0),0)*T1884</f>
        <v>0</v>
      </c>
      <c r="V1884" s="160">
        <f t="shared" si="821"/>
        <v>0</v>
      </c>
      <c r="W1884" s="159">
        <f>IFERROR(VLOOKUP(N1884,'P1 Intra-Europees'!$A$15:$H$25,6,0),0)*V1884</f>
        <v>0</v>
      </c>
      <c r="X1884" s="160">
        <f t="shared" si="822"/>
        <v>0</v>
      </c>
      <c r="Y1884" s="159">
        <f>IFERROR(VLOOKUP(N1884,'P1 Intra-Europees'!$A$15:$H$25,7,0),0)*X1884</f>
        <v>0</v>
      </c>
      <c r="Z1884" s="161">
        <f t="shared" si="823"/>
        <v>0</v>
      </c>
      <c r="AA1884" s="162">
        <f>IFERROR(VLOOKUP(N1884,'P1 Intra-Europees'!$A$15:$H$25,8,0),0)*Z1884</f>
        <v>0</v>
      </c>
      <c r="AB1884" s="163">
        <f t="shared" si="824"/>
        <v>0</v>
      </c>
      <c r="AC1884" s="157" t="str">
        <f>VLOOKUP(B1884,'P2 Origin'!$C$21:$O$176,13,0)</f>
        <v>EUR</v>
      </c>
      <c r="AD1884" s="164">
        <f t="shared" si="825"/>
        <v>0</v>
      </c>
      <c r="AE1884" s="165">
        <f>IF(AU1884&gt;0.1,VLOOKUP(B1884,'P2 Origin'!$C$21:$M$176,3,0)*H1884,0)</f>
        <v>0</v>
      </c>
      <c r="AF1884" s="166">
        <f t="shared" si="826"/>
        <v>0</v>
      </c>
      <c r="AG1884" s="165">
        <f>(VLOOKUP(B1884,'P2 Origin'!$C$21:$M$176,4,0))*AF1884</f>
        <v>0</v>
      </c>
      <c r="AH1884" s="166">
        <f t="shared" si="827"/>
        <v>0</v>
      </c>
      <c r="AI1884" s="165">
        <f>(VLOOKUP(B1884,'P2 Origin'!$C$21:$M$176,5,0))*AH1884</f>
        <v>0</v>
      </c>
      <c r="AJ1884" s="166">
        <f t="shared" si="841"/>
        <v>0</v>
      </c>
      <c r="AK1884" s="165">
        <f>(VLOOKUP(B1884,'P2 Origin'!$C$21:$M$176,6,0))*AJ1884</f>
        <v>0</v>
      </c>
      <c r="AL1884" s="166">
        <f t="shared" si="828"/>
        <v>0</v>
      </c>
      <c r="AM1884" s="165">
        <f>(VLOOKUP($B1884,'P2 Origin'!$C$21:$M$176,7,0))*AL1884</f>
        <v>0</v>
      </c>
      <c r="AN1884" s="166">
        <f t="shared" si="829"/>
        <v>0</v>
      </c>
      <c r="AO1884" s="165">
        <f>(VLOOKUP($B1884,'P2 Origin'!$C$21:$M$176,8,0))*AN1884</f>
        <v>0</v>
      </c>
      <c r="AP1884" s="166">
        <f t="shared" si="830"/>
        <v>0</v>
      </c>
      <c r="AQ1884" s="165">
        <f>(VLOOKUP($B1884,'P2 Origin'!$C$21:$M$176,9,0))*AP1884</f>
        <v>0</v>
      </c>
      <c r="AR1884" s="155">
        <f t="shared" si="843"/>
        <v>0</v>
      </c>
      <c r="AS1884" s="164">
        <f>(VLOOKUP(B1884,'P2 Origin'!$C$21:$M$176,10,0))*K1884</f>
        <v>0</v>
      </c>
      <c r="AT1884" s="164">
        <f>(VLOOKUP(B1884,'P2 Origin'!$C$21:$M$176,11,0))*J1884</f>
        <v>0</v>
      </c>
      <c r="AU1884" s="167">
        <v>0</v>
      </c>
      <c r="AV1884" s="168">
        <v>0</v>
      </c>
      <c r="AW1884" s="169">
        <v>0</v>
      </c>
      <c r="AX1884" s="170">
        <f>IF(AU1884&gt;=0.1,'P3 Bureaumarge zee- en luchtvr.'!$D$12,0)</f>
        <v>0</v>
      </c>
      <c r="AY1884" s="163">
        <f t="shared" si="831"/>
        <v>0</v>
      </c>
      <c r="AZ1884" s="157" t="str">
        <f>VLOOKUP(D1884,'P4 Destination'!$C$21:$O$176,13,0)</f>
        <v>EUR</v>
      </c>
      <c r="BA1884" s="164">
        <f t="shared" si="832"/>
        <v>0</v>
      </c>
      <c r="BB1884" s="171">
        <f>IF(AU1884&gt;0.1,(VLOOKUP(D1884,'P4 Destination'!$C$21:$M$176,3,0))*I1884,0)</f>
        <v>0</v>
      </c>
      <c r="BC1884" s="172">
        <f t="shared" si="833"/>
        <v>0</v>
      </c>
      <c r="BD1884" s="171">
        <f>(VLOOKUP($D1884,'P4 Destination'!$C$21:$M$176,4,0))*BC1884</f>
        <v>0</v>
      </c>
      <c r="BE1884" s="172">
        <f t="shared" si="834"/>
        <v>0</v>
      </c>
      <c r="BF1884" s="171">
        <f>(VLOOKUP($D1884,'P4 Destination'!$C$21:$M$176,5,0))*BE1884</f>
        <v>0</v>
      </c>
      <c r="BG1884" s="172">
        <f t="shared" si="835"/>
        <v>0</v>
      </c>
      <c r="BH1884" s="171">
        <f>(VLOOKUP($D1884,'P4 Destination'!$C$21:$M$176,6,0))*BG1884</f>
        <v>0</v>
      </c>
      <c r="BI1884" s="172">
        <f t="shared" si="836"/>
        <v>0</v>
      </c>
      <c r="BJ1884" s="171">
        <f>(VLOOKUP($D1884,'P4 Destination'!$C$21:$M$176,7,0))*BI1884</f>
        <v>0</v>
      </c>
      <c r="BK1884" s="172">
        <f t="shared" si="837"/>
        <v>0</v>
      </c>
      <c r="BL1884" s="171">
        <f>(VLOOKUP($D1884,'P4 Destination'!$C$21:$M$176,8,0))*BK1884</f>
        <v>0</v>
      </c>
      <c r="BM1884" s="172">
        <f t="shared" si="838"/>
        <v>0</v>
      </c>
      <c r="BN1884" s="171">
        <f>(VLOOKUP($D1884,'P4 Destination'!$C$21:$M$176,9,0))*BM1884</f>
        <v>0</v>
      </c>
      <c r="BO1884" s="154">
        <f t="shared" si="844"/>
        <v>0</v>
      </c>
      <c r="BP1884" s="171">
        <f>(VLOOKUP(D1884,'P4 Destination'!$C$21:$M$176,10,0))*K1884</f>
        <v>0</v>
      </c>
      <c r="BQ1884" s="171">
        <f>(VLOOKUP(D1884,'P4 Destination'!$C$21:$M$176,11,0))*J1884</f>
        <v>0</v>
      </c>
      <c r="BR1884" s="173">
        <f t="shared" si="839"/>
        <v>0</v>
      </c>
      <c r="BS1884" s="173">
        <f>(AV1884*2500)*'P6 Verzekering'!$E$11</f>
        <v>0</v>
      </c>
      <c r="BT1884" s="173">
        <f>(AW1884*2500)*'P6 Verzekering'!$E$12</f>
        <v>0</v>
      </c>
      <c r="BU1884" s="173">
        <f>(L1884*2500)*'P6 Verzekering'!$E$13</f>
        <v>0</v>
      </c>
      <c r="BV1884" s="173">
        <f t="shared" si="840"/>
        <v>0</v>
      </c>
      <c r="BW1884"/>
      <c r="BX1884"/>
    </row>
    <row r="1885" spans="1:76">
      <c r="A1885" s="152" t="s">
        <v>1498</v>
      </c>
      <c r="B1885" s="152" t="s">
        <v>234</v>
      </c>
      <c r="C1885" s="152" t="s">
        <v>233</v>
      </c>
      <c r="D1885" s="152" t="s">
        <v>219</v>
      </c>
      <c r="E1885" s="152" t="s">
        <v>219</v>
      </c>
      <c r="F1885" s="153">
        <f t="shared" si="842"/>
        <v>5</v>
      </c>
      <c r="G1885" s="154">
        <v>0</v>
      </c>
      <c r="H1885" s="154">
        <f>IFERROR(VLOOKUP(B1885,'P2 Origin'!$C$21:$Q$176,15,FALSE),0)</f>
        <v>1</v>
      </c>
      <c r="I1885" s="154">
        <f>IFERROR(VLOOKUP(D1885,'P4 Destination'!$C$21:$Q$176,15,FALSE),0)</f>
        <v>0</v>
      </c>
      <c r="J1885" s="155"/>
      <c r="K1885" s="155"/>
      <c r="L1885" s="156">
        <v>5</v>
      </c>
      <c r="M1885" s="155">
        <v>2479</v>
      </c>
      <c r="N1885" s="155">
        <v>8</v>
      </c>
      <c r="O1885" s="157">
        <f t="shared" si="817"/>
        <v>0</v>
      </c>
      <c r="P1885" s="158">
        <f t="shared" si="818"/>
        <v>5</v>
      </c>
      <c r="Q1885" s="159">
        <f>IFERROR(VLOOKUP(N1885,'P1 Intra-Europees'!$A$15:$H$25,3,0),0)*P1885</f>
        <v>0</v>
      </c>
      <c r="R1885" s="160">
        <f t="shared" si="819"/>
        <v>0</v>
      </c>
      <c r="S1885" s="159">
        <f>IFERROR(VLOOKUP(N1885,'P1 Intra-Europees'!$A$15:$H$25,4,0),0)*R1885</f>
        <v>0</v>
      </c>
      <c r="T1885" s="160">
        <f t="shared" si="820"/>
        <v>0</v>
      </c>
      <c r="U1885" s="159">
        <f>IFERROR(VLOOKUP(N1885,'P1 Intra-Europees'!$A$15:$H$25,5,0),0)*T1885</f>
        <v>0</v>
      </c>
      <c r="V1885" s="160">
        <f t="shared" si="821"/>
        <v>0</v>
      </c>
      <c r="W1885" s="159">
        <f>IFERROR(VLOOKUP(N1885,'P1 Intra-Europees'!$A$15:$H$25,6,0),0)*V1885</f>
        <v>0</v>
      </c>
      <c r="X1885" s="160">
        <f t="shared" si="822"/>
        <v>0</v>
      </c>
      <c r="Y1885" s="159">
        <f>IFERROR(VLOOKUP(N1885,'P1 Intra-Europees'!$A$15:$H$25,7,0),0)*X1885</f>
        <v>0</v>
      </c>
      <c r="Z1885" s="161">
        <f t="shared" si="823"/>
        <v>0</v>
      </c>
      <c r="AA1885" s="162">
        <f>IFERROR(VLOOKUP(N1885,'P1 Intra-Europees'!$A$15:$H$25,8,0),0)*Z1885</f>
        <v>0</v>
      </c>
      <c r="AB1885" s="163">
        <f t="shared" si="824"/>
        <v>0</v>
      </c>
      <c r="AC1885" s="157" t="str">
        <f>VLOOKUP(B1885,'P2 Origin'!$C$21:$O$176,13,0)</f>
        <v>EUR</v>
      </c>
      <c r="AD1885" s="164">
        <f t="shared" si="825"/>
        <v>0</v>
      </c>
      <c r="AE1885" s="165">
        <f>IF(AU1885&gt;0.1,VLOOKUP(B1885,'P2 Origin'!$C$21:$M$176,3,0)*H1885,0)</f>
        <v>0</v>
      </c>
      <c r="AF1885" s="166">
        <f t="shared" si="826"/>
        <v>0</v>
      </c>
      <c r="AG1885" s="165">
        <f>(VLOOKUP(B1885,'P2 Origin'!$C$21:$M$176,4,0))*AF1885</f>
        <v>0</v>
      </c>
      <c r="AH1885" s="166">
        <f t="shared" si="827"/>
        <v>0</v>
      </c>
      <c r="AI1885" s="165">
        <f>(VLOOKUP(B1885,'P2 Origin'!$C$21:$M$176,5,0))*AH1885</f>
        <v>0</v>
      </c>
      <c r="AJ1885" s="166">
        <f t="shared" si="841"/>
        <v>0</v>
      </c>
      <c r="AK1885" s="165">
        <f>(VLOOKUP(B1885,'P2 Origin'!$C$21:$M$176,6,0))*AJ1885</f>
        <v>0</v>
      </c>
      <c r="AL1885" s="166">
        <f t="shared" si="828"/>
        <v>0</v>
      </c>
      <c r="AM1885" s="165">
        <f>(VLOOKUP($B1885,'P2 Origin'!$C$21:$M$176,7,0))*AL1885</f>
        <v>0</v>
      </c>
      <c r="AN1885" s="166">
        <f t="shared" si="829"/>
        <v>0</v>
      </c>
      <c r="AO1885" s="165">
        <f>(VLOOKUP($B1885,'P2 Origin'!$C$21:$M$176,8,0))*AN1885</f>
        <v>0</v>
      </c>
      <c r="AP1885" s="166">
        <f t="shared" si="830"/>
        <v>0</v>
      </c>
      <c r="AQ1885" s="165">
        <f>(VLOOKUP($B1885,'P2 Origin'!$C$21:$M$176,9,0))*AP1885</f>
        <v>0</v>
      </c>
      <c r="AR1885" s="155">
        <f t="shared" si="843"/>
        <v>0</v>
      </c>
      <c r="AS1885" s="164">
        <f>(VLOOKUP(B1885,'P2 Origin'!$C$21:$M$176,10,0))*K1885</f>
        <v>0</v>
      </c>
      <c r="AT1885" s="164">
        <f>(VLOOKUP(B1885,'P2 Origin'!$C$21:$M$176,11,0))*J1885</f>
        <v>0</v>
      </c>
      <c r="AU1885" s="167">
        <v>0</v>
      </c>
      <c r="AV1885" s="168">
        <v>0</v>
      </c>
      <c r="AW1885" s="169">
        <v>0</v>
      </c>
      <c r="AX1885" s="170">
        <f>IF(AU1885&gt;=0.1,'P3 Bureaumarge zee- en luchtvr.'!$D$12,0)</f>
        <v>0</v>
      </c>
      <c r="AY1885" s="163">
        <f t="shared" si="831"/>
        <v>0</v>
      </c>
      <c r="AZ1885" s="157" t="str">
        <f>VLOOKUP(D1885,'P4 Destination'!$C$21:$O$176,13,0)</f>
        <v>EUR</v>
      </c>
      <c r="BA1885" s="164">
        <f t="shared" si="832"/>
        <v>0</v>
      </c>
      <c r="BB1885" s="171">
        <f>IF(AU1885&gt;0.1,(VLOOKUP(D1885,'P4 Destination'!$C$21:$M$176,3,0))*I1885,0)</f>
        <v>0</v>
      </c>
      <c r="BC1885" s="172">
        <f t="shared" si="833"/>
        <v>0</v>
      </c>
      <c r="BD1885" s="171">
        <f>(VLOOKUP($D1885,'P4 Destination'!$C$21:$M$176,4,0))*BC1885</f>
        <v>0</v>
      </c>
      <c r="BE1885" s="172">
        <f t="shared" si="834"/>
        <v>0</v>
      </c>
      <c r="BF1885" s="171">
        <f>(VLOOKUP($D1885,'P4 Destination'!$C$21:$M$176,5,0))*BE1885</f>
        <v>0</v>
      </c>
      <c r="BG1885" s="172">
        <f t="shared" si="835"/>
        <v>0</v>
      </c>
      <c r="BH1885" s="171">
        <f>(VLOOKUP($D1885,'P4 Destination'!$C$21:$M$176,6,0))*BG1885</f>
        <v>0</v>
      </c>
      <c r="BI1885" s="172">
        <f t="shared" si="836"/>
        <v>0</v>
      </c>
      <c r="BJ1885" s="171">
        <f>(VLOOKUP($D1885,'P4 Destination'!$C$21:$M$176,7,0))*BI1885</f>
        <v>0</v>
      </c>
      <c r="BK1885" s="172">
        <f t="shared" si="837"/>
        <v>0</v>
      </c>
      <c r="BL1885" s="171">
        <f>(VLOOKUP($D1885,'P4 Destination'!$C$21:$M$176,8,0))*BK1885</f>
        <v>0</v>
      </c>
      <c r="BM1885" s="172">
        <f t="shared" si="838"/>
        <v>0</v>
      </c>
      <c r="BN1885" s="171">
        <f>(VLOOKUP($D1885,'P4 Destination'!$C$21:$M$176,9,0))*BM1885</f>
        <v>0</v>
      </c>
      <c r="BO1885" s="154">
        <f t="shared" si="844"/>
        <v>0</v>
      </c>
      <c r="BP1885" s="171">
        <f>(VLOOKUP(D1885,'P4 Destination'!$C$21:$M$176,10,0))*K1885</f>
        <v>0</v>
      </c>
      <c r="BQ1885" s="171">
        <f>(VLOOKUP(D1885,'P4 Destination'!$C$21:$M$176,11,0))*J1885</f>
        <v>0</v>
      </c>
      <c r="BR1885" s="173">
        <f t="shared" si="839"/>
        <v>0</v>
      </c>
      <c r="BS1885" s="173">
        <f>(AV1885*2500)*'P6 Verzekering'!$E$11</f>
        <v>0</v>
      </c>
      <c r="BT1885" s="173">
        <f>(AW1885*2500)*'P6 Verzekering'!$E$12</f>
        <v>0</v>
      </c>
      <c r="BU1885" s="173">
        <f>(L1885*2500)*'P6 Verzekering'!$E$13</f>
        <v>0</v>
      </c>
      <c r="BV1885" s="173">
        <f t="shared" si="840"/>
        <v>0</v>
      </c>
      <c r="BW1885"/>
      <c r="BX1885"/>
    </row>
    <row r="1886" spans="1:76">
      <c r="A1886" s="152" t="s">
        <v>1208</v>
      </c>
      <c r="B1886" s="152" t="s">
        <v>452</v>
      </c>
      <c r="C1886" s="152" t="s">
        <v>449</v>
      </c>
      <c r="D1886" s="152" t="s">
        <v>219</v>
      </c>
      <c r="E1886" s="152" t="s">
        <v>219</v>
      </c>
      <c r="F1886" s="153">
        <f t="shared" si="842"/>
        <v>5</v>
      </c>
      <c r="G1886" s="154">
        <v>0</v>
      </c>
      <c r="H1886" s="154">
        <f>IFERROR(VLOOKUP(B1886,'P2 Origin'!$C$21:$Q$176,15,FALSE),0)</f>
        <v>0</v>
      </c>
      <c r="I1886" s="154">
        <f>IFERROR(VLOOKUP(D1886,'P4 Destination'!$C$21:$Q$176,15,FALSE),0)</f>
        <v>0</v>
      </c>
      <c r="J1886" s="155"/>
      <c r="K1886" s="155"/>
      <c r="L1886" s="156">
        <v>5</v>
      </c>
      <c r="M1886" s="155">
        <v>2741</v>
      </c>
      <c r="N1886" s="155">
        <v>9</v>
      </c>
      <c r="O1886" s="157">
        <f t="shared" si="817"/>
        <v>0</v>
      </c>
      <c r="P1886" s="158">
        <f t="shared" si="818"/>
        <v>5</v>
      </c>
      <c r="Q1886" s="159">
        <f>IFERROR(VLOOKUP(N1886,'P1 Intra-Europees'!$A$15:$H$25,3,0),0)*P1886</f>
        <v>0</v>
      </c>
      <c r="R1886" s="160">
        <f t="shared" si="819"/>
        <v>0</v>
      </c>
      <c r="S1886" s="159">
        <f>IFERROR(VLOOKUP(N1886,'P1 Intra-Europees'!$A$15:$H$25,4,0),0)*R1886</f>
        <v>0</v>
      </c>
      <c r="T1886" s="160">
        <f t="shared" si="820"/>
        <v>0</v>
      </c>
      <c r="U1886" s="159">
        <f>IFERROR(VLOOKUP(N1886,'P1 Intra-Europees'!$A$15:$H$25,5,0),0)*T1886</f>
        <v>0</v>
      </c>
      <c r="V1886" s="160">
        <f t="shared" si="821"/>
        <v>0</v>
      </c>
      <c r="W1886" s="159">
        <f>IFERROR(VLOOKUP(N1886,'P1 Intra-Europees'!$A$15:$H$25,6,0),0)*V1886</f>
        <v>0</v>
      </c>
      <c r="X1886" s="160">
        <f t="shared" si="822"/>
        <v>0</v>
      </c>
      <c r="Y1886" s="159">
        <f>IFERROR(VLOOKUP(N1886,'P1 Intra-Europees'!$A$15:$H$25,7,0),0)*X1886</f>
        <v>0</v>
      </c>
      <c r="Z1886" s="161">
        <f t="shared" si="823"/>
        <v>0</v>
      </c>
      <c r="AA1886" s="162">
        <f>IFERROR(VLOOKUP(N1886,'P1 Intra-Europees'!$A$15:$H$25,8,0),0)*Z1886</f>
        <v>0</v>
      </c>
      <c r="AB1886" s="163">
        <f t="shared" si="824"/>
        <v>0</v>
      </c>
      <c r="AC1886" s="157" t="str">
        <f>VLOOKUP(B1886,'P2 Origin'!$C$21:$O$176,13,0)</f>
        <v>USD</v>
      </c>
      <c r="AD1886" s="164">
        <f t="shared" si="825"/>
        <v>0</v>
      </c>
      <c r="AE1886" s="165">
        <f>IF(AU1886&gt;0.1,VLOOKUP(B1886,'P2 Origin'!$C$21:$M$176,3,0)*H1886,0)</f>
        <v>0</v>
      </c>
      <c r="AF1886" s="166">
        <f t="shared" si="826"/>
        <v>0</v>
      </c>
      <c r="AG1886" s="165">
        <f>(VLOOKUP(B1886,'P2 Origin'!$C$21:$M$176,4,0))*AF1886</f>
        <v>0</v>
      </c>
      <c r="AH1886" s="166">
        <f t="shared" si="827"/>
        <v>0</v>
      </c>
      <c r="AI1886" s="165">
        <f>(VLOOKUP(B1886,'P2 Origin'!$C$21:$M$176,5,0))*AH1886</f>
        <v>0</v>
      </c>
      <c r="AJ1886" s="166">
        <f t="shared" si="841"/>
        <v>0</v>
      </c>
      <c r="AK1886" s="165">
        <f>(VLOOKUP(B1886,'P2 Origin'!$C$21:$M$176,6,0))*AJ1886</f>
        <v>0</v>
      </c>
      <c r="AL1886" s="166">
        <f t="shared" si="828"/>
        <v>0</v>
      </c>
      <c r="AM1886" s="165">
        <f>(VLOOKUP($B1886,'P2 Origin'!$C$21:$M$176,7,0))*AL1886</f>
        <v>0</v>
      </c>
      <c r="AN1886" s="166">
        <f t="shared" si="829"/>
        <v>0</v>
      </c>
      <c r="AO1886" s="165">
        <f>(VLOOKUP($B1886,'P2 Origin'!$C$21:$M$176,8,0))*AN1886</f>
        <v>0</v>
      </c>
      <c r="AP1886" s="166">
        <f t="shared" si="830"/>
        <v>0</v>
      </c>
      <c r="AQ1886" s="165">
        <f>(VLOOKUP($B1886,'P2 Origin'!$C$21:$M$176,9,0))*AP1886</f>
        <v>0</v>
      </c>
      <c r="AR1886" s="155">
        <f t="shared" si="843"/>
        <v>0</v>
      </c>
      <c r="AS1886" s="164">
        <f>(VLOOKUP(B1886,'P2 Origin'!$C$21:$M$176,10,0))*K1886</f>
        <v>0</v>
      </c>
      <c r="AT1886" s="164">
        <f>(VLOOKUP(B1886,'P2 Origin'!$C$21:$M$176,11,0))*J1886</f>
        <v>0</v>
      </c>
      <c r="AU1886" s="167">
        <v>0</v>
      </c>
      <c r="AV1886" s="168">
        <v>0</v>
      </c>
      <c r="AW1886" s="169">
        <v>0</v>
      </c>
      <c r="AX1886" s="170">
        <f>IF(AU1886&gt;=0.1,'P3 Bureaumarge zee- en luchtvr.'!$D$12,0)</f>
        <v>0</v>
      </c>
      <c r="AY1886" s="163">
        <f t="shared" si="831"/>
        <v>0</v>
      </c>
      <c r="AZ1886" s="157" t="str">
        <f>VLOOKUP(D1886,'P4 Destination'!$C$21:$O$176,13,0)</f>
        <v>EUR</v>
      </c>
      <c r="BA1886" s="164">
        <f t="shared" si="832"/>
        <v>0</v>
      </c>
      <c r="BB1886" s="171">
        <f>IF(AU1886&gt;0.1,(VLOOKUP(D1886,'P4 Destination'!$C$21:$M$176,3,0))*I1886,0)</f>
        <v>0</v>
      </c>
      <c r="BC1886" s="172">
        <f t="shared" si="833"/>
        <v>0</v>
      </c>
      <c r="BD1886" s="171">
        <f>(VLOOKUP($D1886,'P4 Destination'!$C$21:$M$176,4,0))*BC1886</f>
        <v>0</v>
      </c>
      <c r="BE1886" s="172">
        <f t="shared" si="834"/>
        <v>0</v>
      </c>
      <c r="BF1886" s="171">
        <f>(VLOOKUP($D1886,'P4 Destination'!$C$21:$M$176,5,0))*BE1886</f>
        <v>0</v>
      </c>
      <c r="BG1886" s="172">
        <f t="shared" si="835"/>
        <v>0</v>
      </c>
      <c r="BH1886" s="171">
        <f>(VLOOKUP($D1886,'P4 Destination'!$C$21:$M$176,6,0))*BG1886</f>
        <v>0</v>
      </c>
      <c r="BI1886" s="172">
        <f t="shared" si="836"/>
        <v>0</v>
      </c>
      <c r="BJ1886" s="171">
        <f>(VLOOKUP($D1886,'P4 Destination'!$C$21:$M$176,7,0))*BI1886</f>
        <v>0</v>
      </c>
      <c r="BK1886" s="172">
        <f t="shared" si="837"/>
        <v>0</v>
      </c>
      <c r="BL1886" s="171">
        <f>(VLOOKUP($D1886,'P4 Destination'!$C$21:$M$176,8,0))*BK1886</f>
        <v>0</v>
      </c>
      <c r="BM1886" s="172">
        <f t="shared" si="838"/>
        <v>0</v>
      </c>
      <c r="BN1886" s="171">
        <f>(VLOOKUP($D1886,'P4 Destination'!$C$21:$M$176,9,0))*BM1886</f>
        <v>0</v>
      </c>
      <c r="BO1886" s="154">
        <f t="shared" si="844"/>
        <v>0</v>
      </c>
      <c r="BP1886" s="171">
        <f>(VLOOKUP(D1886,'P4 Destination'!$C$21:$M$176,10,0))*K1886</f>
        <v>0</v>
      </c>
      <c r="BQ1886" s="171">
        <f>(VLOOKUP(D1886,'P4 Destination'!$C$21:$M$176,11,0))*J1886</f>
        <v>0</v>
      </c>
      <c r="BR1886" s="173">
        <f t="shared" si="839"/>
        <v>0</v>
      </c>
      <c r="BS1886" s="173">
        <f>(AV1886*2500)*'P6 Verzekering'!$E$11</f>
        <v>0</v>
      </c>
      <c r="BT1886" s="173">
        <f>(AW1886*2500)*'P6 Verzekering'!$E$12</f>
        <v>0</v>
      </c>
      <c r="BU1886" s="173">
        <f>(L1886*2500)*'P6 Verzekering'!$E$13</f>
        <v>0</v>
      </c>
      <c r="BV1886" s="173">
        <f t="shared" si="840"/>
        <v>0</v>
      </c>
      <c r="BW1886"/>
      <c r="BX1886"/>
    </row>
    <row r="1887" spans="1:76">
      <c r="A1887" s="152" t="s">
        <v>1589</v>
      </c>
      <c r="B1887" s="152" t="s">
        <v>219</v>
      </c>
      <c r="C1887" s="152" t="s">
        <v>219</v>
      </c>
      <c r="D1887" s="152" t="s">
        <v>450</v>
      </c>
      <c r="E1887" s="152" t="s">
        <v>449</v>
      </c>
      <c r="F1887" s="153">
        <f t="shared" si="842"/>
        <v>5</v>
      </c>
      <c r="G1887" s="154">
        <v>0</v>
      </c>
      <c r="H1887" s="154">
        <f>IFERROR(VLOOKUP(B1887,'P2 Origin'!$C$21:$Q$176,15,FALSE),0)</f>
        <v>0</v>
      </c>
      <c r="I1887" s="154">
        <f>IFERROR(VLOOKUP(D1887,'P4 Destination'!$C$21:$Q$176,15,FALSE),0)</f>
        <v>1</v>
      </c>
      <c r="J1887" s="155"/>
      <c r="K1887" s="155"/>
      <c r="L1887" s="156">
        <v>5</v>
      </c>
      <c r="M1887" s="155">
        <v>3139</v>
      </c>
      <c r="N1887" s="155">
        <v>10</v>
      </c>
      <c r="O1887" s="157">
        <f t="shared" si="817"/>
        <v>0</v>
      </c>
      <c r="P1887" s="158">
        <f t="shared" si="818"/>
        <v>5</v>
      </c>
      <c r="Q1887" s="159">
        <f>IFERROR(VLOOKUP(N1887,'P1 Intra-Europees'!$A$15:$H$25,3,0),0)*P1887</f>
        <v>0</v>
      </c>
      <c r="R1887" s="160">
        <f t="shared" si="819"/>
        <v>0</v>
      </c>
      <c r="S1887" s="159">
        <f>IFERROR(VLOOKUP(N1887,'P1 Intra-Europees'!$A$15:$H$25,4,0),0)*R1887</f>
        <v>0</v>
      </c>
      <c r="T1887" s="160">
        <f t="shared" si="820"/>
        <v>0</v>
      </c>
      <c r="U1887" s="159">
        <f>IFERROR(VLOOKUP(N1887,'P1 Intra-Europees'!$A$15:$H$25,5,0),0)*T1887</f>
        <v>0</v>
      </c>
      <c r="V1887" s="160">
        <f t="shared" si="821"/>
        <v>0</v>
      </c>
      <c r="W1887" s="159">
        <f>IFERROR(VLOOKUP(N1887,'P1 Intra-Europees'!$A$15:$H$25,6,0),0)*V1887</f>
        <v>0</v>
      </c>
      <c r="X1887" s="160">
        <f t="shared" si="822"/>
        <v>0</v>
      </c>
      <c r="Y1887" s="159">
        <f>IFERROR(VLOOKUP(N1887,'P1 Intra-Europees'!$A$15:$H$25,7,0),0)*X1887</f>
        <v>0</v>
      </c>
      <c r="Z1887" s="161">
        <f t="shared" si="823"/>
        <v>0</v>
      </c>
      <c r="AA1887" s="162">
        <f>IFERROR(VLOOKUP(N1887,'P1 Intra-Europees'!$A$15:$H$25,8,0),0)*Z1887</f>
        <v>0</v>
      </c>
      <c r="AB1887" s="163">
        <f t="shared" si="824"/>
        <v>0</v>
      </c>
      <c r="AC1887" s="157" t="str">
        <f>VLOOKUP(B1887,'P2 Origin'!$C$21:$O$176,13,0)</f>
        <v>EUR</v>
      </c>
      <c r="AD1887" s="164">
        <f t="shared" si="825"/>
        <v>0</v>
      </c>
      <c r="AE1887" s="165">
        <f>IF(AU1887&gt;0.1,VLOOKUP(B1887,'P2 Origin'!$C$21:$M$176,3,0)*H1887,0)</f>
        <v>0</v>
      </c>
      <c r="AF1887" s="166">
        <f t="shared" si="826"/>
        <v>0</v>
      </c>
      <c r="AG1887" s="165">
        <f>(VLOOKUP(B1887,'P2 Origin'!$C$21:$M$176,4,0))*AF1887</f>
        <v>0</v>
      </c>
      <c r="AH1887" s="166">
        <f t="shared" si="827"/>
        <v>0</v>
      </c>
      <c r="AI1887" s="165">
        <f>(VLOOKUP(B1887,'P2 Origin'!$C$21:$M$176,5,0))*AH1887</f>
        <v>0</v>
      </c>
      <c r="AJ1887" s="166">
        <f t="shared" si="841"/>
        <v>0</v>
      </c>
      <c r="AK1887" s="165">
        <f>(VLOOKUP(B1887,'P2 Origin'!$C$21:$M$176,6,0))*AJ1887</f>
        <v>0</v>
      </c>
      <c r="AL1887" s="166">
        <f t="shared" si="828"/>
        <v>0</v>
      </c>
      <c r="AM1887" s="165">
        <f>(VLOOKUP($B1887,'P2 Origin'!$C$21:$M$176,7,0))*AL1887</f>
        <v>0</v>
      </c>
      <c r="AN1887" s="166">
        <f t="shared" si="829"/>
        <v>0</v>
      </c>
      <c r="AO1887" s="165">
        <f>(VLOOKUP($B1887,'P2 Origin'!$C$21:$M$176,8,0))*AN1887</f>
        <v>0</v>
      </c>
      <c r="AP1887" s="166">
        <f t="shared" si="830"/>
        <v>0</v>
      </c>
      <c r="AQ1887" s="165">
        <f>(VLOOKUP($B1887,'P2 Origin'!$C$21:$M$176,9,0))*AP1887</f>
        <v>0</v>
      </c>
      <c r="AR1887" s="155">
        <f t="shared" si="843"/>
        <v>0</v>
      </c>
      <c r="AS1887" s="164">
        <f>(VLOOKUP(B1887,'P2 Origin'!$C$21:$M$176,10,0))*K1887</f>
        <v>0</v>
      </c>
      <c r="AT1887" s="164">
        <f>(VLOOKUP(B1887,'P2 Origin'!$C$21:$M$176,11,0))*J1887</f>
        <v>0</v>
      </c>
      <c r="AU1887" s="167">
        <v>0</v>
      </c>
      <c r="AV1887" s="168">
        <v>0</v>
      </c>
      <c r="AW1887" s="169">
        <v>0</v>
      </c>
      <c r="AX1887" s="170">
        <f>IF(AU1887&gt;=0.1,'P3 Bureaumarge zee- en luchtvr.'!$D$12,0)</f>
        <v>0</v>
      </c>
      <c r="AY1887" s="163">
        <f t="shared" si="831"/>
        <v>0</v>
      </c>
      <c r="AZ1887" s="157" t="str">
        <f>VLOOKUP(D1887,'P4 Destination'!$C$21:$O$176,13,0)</f>
        <v>USD</v>
      </c>
      <c r="BA1887" s="164">
        <f t="shared" si="832"/>
        <v>0</v>
      </c>
      <c r="BB1887" s="171">
        <f>IF(AU1887&gt;0.1,(VLOOKUP(D1887,'P4 Destination'!$C$21:$M$176,3,0))*I1887,0)</f>
        <v>0</v>
      </c>
      <c r="BC1887" s="172">
        <f t="shared" si="833"/>
        <v>0</v>
      </c>
      <c r="BD1887" s="171">
        <f>(VLOOKUP($D1887,'P4 Destination'!$C$21:$M$176,4,0))*BC1887</f>
        <v>0</v>
      </c>
      <c r="BE1887" s="172">
        <f t="shared" si="834"/>
        <v>0</v>
      </c>
      <c r="BF1887" s="171">
        <f>(VLOOKUP($D1887,'P4 Destination'!$C$21:$M$176,5,0))*BE1887</f>
        <v>0</v>
      </c>
      <c r="BG1887" s="172">
        <f t="shared" si="835"/>
        <v>0</v>
      </c>
      <c r="BH1887" s="171">
        <f>(VLOOKUP($D1887,'P4 Destination'!$C$21:$M$176,6,0))*BG1887</f>
        <v>0</v>
      </c>
      <c r="BI1887" s="172">
        <f t="shared" si="836"/>
        <v>0</v>
      </c>
      <c r="BJ1887" s="171">
        <f>(VLOOKUP($D1887,'P4 Destination'!$C$21:$M$176,7,0))*BI1887</f>
        <v>0</v>
      </c>
      <c r="BK1887" s="172">
        <f t="shared" si="837"/>
        <v>0</v>
      </c>
      <c r="BL1887" s="171">
        <f>(VLOOKUP($D1887,'P4 Destination'!$C$21:$M$176,8,0))*BK1887</f>
        <v>0</v>
      </c>
      <c r="BM1887" s="172">
        <f t="shared" si="838"/>
        <v>0</v>
      </c>
      <c r="BN1887" s="171">
        <f>(VLOOKUP($D1887,'P4 Destination'!$C$21:$M$176,9,0))*BM1887</f>
        <v>0</v>
      </c>
      <c r="BO1887" s="154">
        <f t="shared" si="844"/>
        <v>0</v>
      </c>
      <c r="BP1887" s="171">
        <f>(VLOOKUP(D1887,'P4 Destination'!$C$21:$M$176,10,0))*K1887</f>
        <v>0</v>
      </c>
      <c r="BQ1887" s="171">
        <f>(VLOOKUP(D1887,'P4 Destination'!$C$21:$M$176,11,0))*J1887</f>
        <v>0</v>
      </c>
      <c r="BR1887" s="173">
        <f t="shared" si="839"/>
        <v>0</v>
      </c>
      <c r="BS1887" s="173">
        <f>(AV1887*2500)*'P6 Verzekering'!$E$11</f>
        <v>0</v>
      </c>
      <c r="BT1887" s="173">
        <f>(AW1887*2500)*'P6 Verzekering'!$E$12</f>
        <v>0</v>
      </c>
      <c r="BU1887" s="173">
        <f>(L1887*2500)*'P6 Verzekering'!$E$13</f>
        <v>0</v>
      </c>
      <c r="BV1887" s="173">
        <f t="shared" si="840"/>
        <v>0</v>
      </c>
      <c r="BW1887"/>
      <c r="BX1887"/>
    </row>
    <row r="1888" spans="1:76">
      <c r="A1888" s="152" t="s">
        <v>781</v>
      </c>
      <c r="B1888" s="152" t="s">
        <v>450</v>
      </c>
      <c r="C1888" s="152" t="s">
        <v>449</v>
      </c>
      <c r="D1888" s="152" t="s">
        <v>219</v>
      </c>
      <c r="E1888" s="152" t="s">
        <v>219</v>
      </c>
      <c r="F1888" s="153">
        <f t="shared" si="842"/>
        <v>5</v>
      </c>
      <c r="G1888" s="154">
        <v>0</v>
      </c>
      <c r="H1888" s="154">
        <f>IFERROR(VLOOKUP(B1888,'P2 Origin'!$C$21:$Q$176,15,FALSE),0)</f>
        <v>1</v>
      </c>
      <c r="I1888" s="154">
        <f>IFERROR(VLOOKUP(D1888,'P4 Destination'!$C$21:$Q$176,15,FALSE),0)</f>
        <v>0</v>
      </c>
      <c r="J1888" s="155"/>
      <c r="K1888" s="155"/>
      <c r="L1888" s="156">
        <v>5</v>
      </c>
      <c r="M1888" s="155">
        <v>3211</v>
      </c>
      <c r="N1888" s="155">
        <v>10</v>
      </c>
      <c r="O1888" s="157">
        <f t="shared" si="817"/>
        <v>0</v>
      </c>
      <c r="P1888" s="158">
        <f t="shared" si="818"/>
        <v>5</v>
      </c>
      <c r="Q1888" s="159">
        <f>IFERROR(VLOOKUP(N1888,'P1 Intra-Europees'!$A$15:$H$25,3,0),0)*P1888</f>
        <v>0</v>
      </c>
      <c r="R1888" s="160">
        <f t="shared" si="819"/>
        <v>0</v>
      </c>
      <c r="S1888" s="159">
        <f>IFERROR(VLOOKUP(N1888,'P1 Intra-Europees'!$A$15:$H$25,4,0),0)*R1888</f>
        <v>0</v>
      </c>
      <c r="T1888" s="160">
        <f t="shared" si="820"/>
        <v>0</v>
      </c>
      <c r="U1888" s="159">
        <f>IFERROR(VLOOKUP(N1888,'P1 Intra-Europees'!$A$15:$H$25,5,0),0)*T1888</f>
        <v>0</v>
      </c>
      <c r="V1888" s="160">
        <f t="shared" si="821"/>
        <v>0</v>
      </c>
      <c r="W1888" s="159">
        <f>IFERROR(VLOOKUP(N1888,'P1 Intra-Europees'!$A$15:$H$25,6,0),0)*V1888</f>
        <v>0</v>
      </c>
      <c r="X1888" s="160">
        <f t="shared" si="822"/>
        <v>0</v>
      </c>
      <c r="Y1888" s="159">
        <f>IFERROR(VLOOKUP(N1888,'P1 Intra-Europees'!$A$15:$H$25,7,0),0)*X1888</f>
        <v>0</v>
      </c>
      <c r="Z1888" s="161">
        <f t="shared" si="823"/>
        <v>0</v>
      </c>
      <c r="AA1888" s="162">
        <f>IFERROR(VLOOKUP(N1888,'P1 Intra-Europees'!$A$15:$H$25,8,0),0)*Z1888</f>
        <v>0</v>
      </c>
      <c r="AB1888" s="163">
        <f t="shared" si="824"/>
        <v>0</v>
      </c>
      <c r="AC1888" s="157" t="str">
        <f>VLOOKUP(B1888,'P2 Origin'!$C$21:$O$176,13,0)</f>
        <v>USD</v>
      </c>
      <c r="AD1888" s="164">
        <f t="shared" si="825"/>
        <v>0</v>
      </c>
      <c r="AE1888" s="165">
        <f>IF(AU1888&gt;0.1,VLOOKUP(B1888,'P2 Origin'!$C$21:$M$176,3,0)*H1888,0)</f>
        <v>0</v>
      </c>
      <c r="AF1888" s="166">
        <f t="shared" si="826"/>
        <v>0</v>
      </c>
      <c r="AG1888" s="165">
        <f>(VLOOKUP(B1888,'P2 Origin'!$C$21:$M$176,4,0))*AF1888</f>
        <v>0</v>
      </c>
      <c r="AH1888" s="166">
        <f t="shared" si="827"/>
        <v>0</v>
      </c>
      <c r="AI1888" s="165">
        <f>(VLOOKUP(B1888,'P2 Origin'!$C$21:$M$176,5,0))*AH1888</f>
        <v>0</v>
      </c>
      <c r="AJ1888" s="166">
        <f t="shared" si="841"/>
        <v>0</v>
      </c>
      <c r="AK1888" s="165">
        <f>(VLOOKUP(B1888,'P2 Origin'!$C$21:$M$176,6,0))*AJ1888</f>
        <v>0</v>
      </c>
      <c r="AL1888" s="166">
        <f t="shared" si="828"/>
        <v>0</v>
      </c>
      <c r="AM1888" s="165">
        <f>(VLOOKUP($B1888,'P2 Origin'!$C$21:$M$176,7,0))*AL1888</f>
        <v>0</v>
      </c>
      <c r="AN1888" s="166">
        <f t="shared" si="829"/>
        <v>0</v>
      </c>
      <c r="AO1888" s="165">
        <f>(VLOOKUP($B1888,'P2 Origin'!$C$21:$M$176,8,0))*AN1888</f>
        <v>0</v>
      </c>
      <c r="AP1888" s="166">
        <f t="shared" si="830"/>
        <v>0</v>
      </c>
      <c r="AQ1888" s="165">
        <f>(VLOOKUP($B1888,'P2 Origin'!$C$21:$M$176,9,0))*AP1888</f>
        <v>0</v>
      </c>
      <c r="AR1888" s="155">
        <f t="shared" si="843"/>
        <v>0</v>
      </c>
      <c r="AS1888" s="164">
        <f>(VLOOKUP(B1888,'P2 Origin'!$C$21:$M$176,10,0))*K1888</f>
        <v>0</v>
      </c>
      <c r="AT1888" s="164">
        <f>(VLOOKUP(B1888,'P2 Origin'!$C$21:$M$176,11,0))*J1888</f>
        <v>0</v>
      </c>
      <c r="AU1888" s="167">
        <v>0</v>
      </c>
      <c r="AV1888" s="168">
        <v>0</v>
      </c>
      <c r="AW1888" s="169">
        <v>0</v>
      </c>
      <c r="AX1888" s="170">
        <f>IF(AU1888&gt;=0.1,'P3 Bureaumarge zee- en luchtvr.'!$D$12,0)</f>
        <v>0</v>
      </c>
      <c r="AY1888" s="163">
        <f t="shared" si="831"/>
        <v>0</v>
      </c>
      <c r="AZ1888" s="157" t="str">
        <f>VLOOKUP(D1888,'P4 Destination'!$C$21:$O$176,13,0)</f>
        <v>EUR</v>
      </c>
      <c r="BA1888" s="164">
        <f t="shared" si="832"/>
        <v>0</v>
      </c>
      <c r="BB1888" s="171">
        <f>IF(AU1888&gt;0.1,(VLOOKUP(D1888,'P4 Destination'!$C$21:$M$176,3,0))*I1888,0)</f>
        <v>0</v>
      </c>
      <c r="BC1888" s="172">
        <f t="shared" si="833"/>
        <v>0</v>
      </c>
      <c r="BD1888" s="171">
        <f>(VLOOKUP($D1888,'P4 Destination'!$C$21:$M$176,4,0))*BC1888</f>
        <v>0</v>
      </c>
      <c r="BE1888" s="172">
        <f t="shared" si="834"/>
        <v>0</v>
      </c>
      <c r="BF1888" s="171">
        <f>(VLOOKUP($D1888,'P4 Destination'!$C$21:$M$176,5,0))*BE1888</f>
        <v>0</v>
      </c>
      <c r="BG1888" s="172">
        <f t="shared" si="835"/>
        <v>0</v>
      </c>
      <c r="BH1888" s="171">
        <f>(VLOOKUP($D1888,'P4 Destination'!$C$21:$M$176,6,0))*BG1888</f>
        <v>0</v>
      </c>
      <c r="BI1888" s="172">
        <f t="shared" si="836"/>
        <v>0</v>
      </c>
      <c r="BJ1888" s="171">
        <f>(VLOOKUP($D1888,'P4 Destination'!$C$21:$M$176,7,0))*BI1888</f>
        <v>0</v>
      </c>
      <c r="BK1888" s="172">
        <f t="shared" si="837"/>
        <v>0</v>
      </c>
      <c r="BL1888" s="171">
        <f>(VLOOKUP($D1888,'P4 Destination'!$C$21:$M$176,8,0))*BK1888</f>
        <v>0</v>
      </c>
      <c r="BM1888" s="172">
        <f t="shared" si="838"/>
        <v>0</v>
      </c>
      <c r="BN1888" s="171">
        <f>(VLOOKUP($D1888,'P4 Destination'!$C$21:$M$176,9,0))*BM1888</f>
        <v>0</v>
      </c>
      <c r="BO1888" s="154">
        <f t="shared" si="844"/>
        <v>0</v>
      </c>
      <c r="BP1888" s="171">
        <f>(VLOOKUP(D1888,'P4 Destination'!$C$21:$M$176,10,0))*K1888</f>
        <v>0</v>
      </c>
      <c r="BQ1888" s="171">
        <f>(VLOOKUP(D1888,'P4 Destination'!$C$21:$M$176,11,0))*J1888</f>
        <v>0</v>
      </c>
      <c r="BR1888" s="173">
        <f t="shared" si="839"/>
        <v>0</v>
      </c>
      <c r="BS1888" s="173">
        <f>(AV1888*2500)*'P6 Verzekering'!$E$11</f>
        <v>0</v>
      </c>
      <c r="BT1888" s="173">
        <f>(AW1888*2500)*'P6 Verzekering'!$E$12</f>
        <v>0</v>
      </c>
      <c r="BU1888" s="173">
        <f>(L1888*2500)*'P6 Verzekering'!$E$13</f>
        <v>0</v>
      </c>
      <c r="BV1888" s="173">
        <f t="shared" si="840"/>
        <v>0</v>
      </c>
      <c r="BW1888"/>
      <c r="BX1888"/>
    </row>
    <row r="1889" spans="1:76">
      <c r="A1889" s="152" t="s">
        <v>2355</v>
      </c>
      <c r="B1889" s="152" t="s">
        <v>219</v>
      </c>
      <c r="C1889" s="152" t="s">
        <v>219</v>
      </c>
      <c r="D1889" s="152" t="s">
        <v>344</v>
      </c>
      <c r="E1889" s="152" t="s">
        <v>343</v>
      </c>
      <c r="F1889" s="153">
        <f t="shared" si="842"/>
        <v>5</v>
      </c>
      <c r="G1889" s="154">
        <v>0</v>
      </c>
      <c r="H1889" s="154">
        <f>IFERROR(VLOOKUP(B1889,'P2 Origin'!$C$21:$Q$176,15,FALSE),0)</f>
        <v>0</v>
      </c>
      <c r="I1889" s="154">
        <f>IFERROR(VLOOKUP(D1889,'P4 Destination'!$C$21:$Q$176,15,FALSE),0)</f>
        <v>1</v>
      </c>
      <c r="J1889" s="155"/>
      <c r="K1889" s="155"/>
      <c r="L1889" s="156">
        <v>5</v>
      </c>
      <c r="M1889" s="155">
        <v>5166</v>
      </c>
      <c r="N1889" s="155">
        <v>11</v>
      </c>
      <c r="O1889" s="157">
        <f t="shared" si="817"/>
        <v>0</v>
      </c>
      <c r="P1889" s="158">
        <f t="shared" si="818"/>
        <v>5</v>
      </c>
      <c r="Q1889" s="159">
        <f>IFERROR(VLOOKUP(N1889,'P1 Intra-Europees'!$A$15:$H$25,3,0),0)*P1889</f>
        <v>0</v>
      </c>
      <c r="R1889" s="160">
        <f t="shared" si="819"/>
        <v>0</v>
      </c>
      <c r="S1889" s="159">
        <f>IFERROR(VLOOKUP(N1889,'P1 Intra-Europees'!$A$15:$H$25,4,0),0)*R1889</f>
        <v>0</v>
      </c>
      <c r="T1889" s="160">
        <f t="shared" si="820"/>
        <v>0</v>
      </c>
      <c r="U1889" s="159">
        <f>IFERROR(VLOOKUP(N1889,'P1 Intra-Europees'!$A$15:$H$25,5,0),0)*T1889</f>
        <v>0</v>
      </c>
      <c r="V1889" s="160">
        <f t="shared" si="821"/>
        <v>0</v>
      </c>
      <c r="W1889" s="159">
        <f>IFERROR(VLOOKUP(N1889,'P1 Intra-Europees'!$A$15:$H$25,6,0),0)*V1889</f>
        <v>0</v>
      </c>
      <c r="X1889" s="160">
        <f t="shared" si="822"/>
        <v>0</v>
      </c>
      <c r="Y1889" s="159">
        <f>IFERROR(VLOOKUP(N1889,'P1 Intra-Europees'!$A$15:$H$25,7,0),0)*X1889</f>
        <v>0</v>
      </c>
      <c r="Z1889" s="161">
        <f t="shared" si="823"/>
        <v>0</v>
      </c>
      <c r="AA1889" s="162">
        <f>IFERROR(VLOOKUP(N1889,'P1 Intra-Europees'!$A$15:$H$25,8,0),0)*Z1889</f>
        <v>0</v>
      </c>
      <c r="AB1889" s="163">
        <f t="shared" si="824"/>
        <v>0</v>
      </c>
      <c r="AC1889" s="157" t="str">
        <f>VLOOKUP(B1889,'P2 Origin'!$C$21:$O$176,13,0)</f>
        <v>EUR</v>
      </c>
      <c r="AD1889" s="164">
        <f t="shared" si="825"/>
        <v>0</v>
      </c>
      <c r="AE1889" s="165">
        <f>IF(AU1889&gt;0.1,VLOOKUP(B1889,'P2 Origin'!$C$21:$M$176,3,0)*H1889,0)</f>
        <v>0</v>
      </c>
      <c r="AF1889" s="166">
        <f t="shared" si="826"/>
        <v>0</v>
      </c>
      <c r="AG1889" s="165">
        <f>(VLOOKUP(B1889,'P2 Origin'!$C$21:$M$176,4,0))*AF1889</f>
        <v>0</v>
      </c>
      <c r="AH1889" s="166">
        <f t="shared" si="827"/>
        <v>0</v>
      </c>
      <c r="AI1889" s="165">
        <f>(VLOOKUP(B1889,'P2 Origin'!$C$21:$M$176,5,0))*AH1889</f>
        <v>0</v>
      </c>
      <c r="AJ1889" s="166">
        <f t="shared" si="841"/>
        <v>0</v>
      </c>
      <c r="AK1889" s="165">
        <f>(VLOOKUP(B1889,'P2 Origin'!$C$21:$M$176,6,0))*AJ1889</f>
        <v>0</v>
      </c>
      <c r="AL1889" s="166">
        <f t="shared" si="828"/>
        <v>0</v>
      </c>
      <c r="AM1889" s="165">
        <f>(VLOOKUP($B1889,'P2 Origin'!$C$21:$M$176,7,0))*AL1889</f>
        <v>0</v>
      </c>
      <c r="AN1889" s="166">
        <f t="shared" si="829"/>
        <v>0</v>
      </c>
      <c r="AO1889" s="165">
        <f>(VLOOKUP($B1889,'P2 Origin'!$C$21:$M$176,8,0))*AN1889</f>
        <v>0</v>
      </c>
      <c r="AP1889" s="166">
        <f t="shared" si="830"/>
        <v>0</v>
      </c>
      <c r="AQ1889" s="165">
        <f>(VLOOKUP($B1889,'P2 Origin'!$C$21:$M$176,9,0))*AP1889</f>
        <v>0</v>
      </c>
      <c r="AR1889" s="155">
        <f t="shared" si="843"/>
        <v>0</v>
      </c>
      <c r="AS1889" s="164">
        <f>(VLOOKUP(B1889,'P2 Origin'!$C$21:$M$176,10,0))*K1889</f>
        <v>0</v>
      </c>
      <c r="AT1889" s="164">
        <f>(VLOOKUP(B1889,'P2 Origin'!$C$21:$M$176,11,0))*J1889</f>
        <v>0</v>
      </c>
      <c r="AU1889" s="167">
        <v>0</v>
      </c>
      <c r="AV1889" s="168">
        <v>0</v>
      </c>
      <c r="AW1889" s="169">
        <v>0</v>
      </c>
      <c r="AX1889" s="170">
        <f>IF(AU1889&gt;=0.1,'P3 Bureaumarge zee- en luchtvr.'!$D$12,0)</f>
        <v>0</v>
      </c>
      <c r="AY1889" s="163">
        <f t="shared" si="831"/>
        <v>0</v>
      </c>
      <c r="AZ1889" s="157" t="str">
        <f>VLOOKUP(D1889,'P4 Destination'!$C$21:$O$176,13,0)</f>
        <v>USD</v>
      </c>
      <c r="BA1889" s="164">
        <f t="shared" si="832"/>
        <v>0</v>
      </c>
      <c r="BB1889" s="171">
        <f>IF(AU1889&gt;0.1,(VLOOKUP(D1889,'P4 Destination'!$C$21:$M$176,3,0))*I1889,0)</f>
        <v>0</v>
      </c>
      <c r="BC1889" s="172">
        <f t="shared" si="833"/>
        <v>0</v>
      </c>
      <c r="BD1889" s="171">
        <f>(VLOOKUP($D1889,'P4 Destination'!$C$21:$M$176,4,0))*BC1889</f>
        <v>0</v>
      </c>
      <c r="BE1889" s="172">
        <f t="shared" si="834"/>
        <v>0</v>
      </c>
      <c r="BF1889" s="171">
        <f>(VLOOKUP($D1889,'P4 Destination'!$C$21:$M$176,5,0))*BE1889</f>
        <v>0</v>
      </c>
      <c r="BG1889" s="172">
        <f t="shared" si="835"/>
        <v>0</v>
      </c>
      <c r="BH1889" s="171">
        <f>(VLOOKUP($D1889,'P4 Destination'!$C$21:$M$176,6,0))*BG1889</f>
        <v>0</v>
      </c>
      <c r="BI1889" s="172">
        <f t="shared" si="836"/>
        <v>0</v>
      </c>
      <c r="BJ1889" s="171">
        <f>(VLOOKUP($D1889,'P4 Destination'!$C$21:$M$176,7,0))*BI1889</f>
        <v>0</v>
      </c>
      <c r="BK1889" s="172">
        <f t="shared" si="837"/>
        <v>0</v>
      </c>
      <c r="BL1889" s="171">
        <f>(VLOOKUP($D1889,'P4 Destination'!$C$21:$M$176,8,0))*BK1889</f>
        <v>0</v>
      </c>
      <c r="BM1889" s="172">
        <f t="shared" si="838"/>
        <v>0</v>
      </c>
      <c r="BN1889" s="171">
        <f>(VLOOKUP($D1889,'P4 Destination'!$C$21:$M$176,9,0))*BM1889</f>
        <v>0</v>
      </c>
      <c r="BO1889" s="154">
        <f t="shared" si="844"/>
        <v>0</v>
      </c>
      <c r="BP1889" s="171">
        <f>(VLOOKUP(D1889,'P4 Destination'!$C$21:$M$176,10,0))*K1889</f>
        <v>0</v>
      </c>
      <c r="BQ1889" s="171">
        <f>(VLOOKUP(D1889,'P4 Destination'!$C$21:$M$176,11,0))*J1889</f>
        <v>0</v>
      </c>
      <c r="BR1889" s="173">
        <f t="shared" si="839"/>
        <v>0</v>
      </c>
      <c r="BS1889" s="173">
        <f>(AV1889*2500)*'P6 Verzekering'!$E$11</f>
        <v>0</v>
      </c>
      <c r="BT1889" s="173">
        <f>(AW1889*2500)*'P6 Verzekering'!$E$12</f>
        <v>0</v>
      </c>
      <c r="BU1889" s="173">
        <f>(L1889*2500)*'P6 Verzekering'!$E$13</f>
        <v>0</v>
      </c>
      <c r="BV1889" s="173">
        <f t="shared" si="840"/>
        <v>0</v>
      </c>
      <c r="BW1889"/>
      <c r="BX1889"/>
    </row>
    <row r="1890" spans="1:76">
      <c r="A1890" s="152" t="s">
        <v>2713</v>
      </c>
      <c r="B1890" s="152" t="s">
        <v>181</v>
      </c>
      <c r="C1890" s="152" t="s">
        <v>153</v>
      </c>
      <c r="D1890" s="152" t="s">
        <v>219</v>
      </c>
      <c r="E1890" s="152" t="s">
        <v>219</v>
      </c>
      <c r="F1890" s="153">
        <f t="shared" si="842"/>
        <v>6</v>
      </c>
      <c r="G1890" s="154">
        <v>0</v>
      </c>
      <c r="H1890" s="154">
        <f>IFERROR(VLOOKUP(B1890,'P2 Origin'!$C$21:$Q$176,15,FALSE),0)</f>
        <v>1</v>
      </c>
      <c r="I1890" s="154">
        <f>IFERROR(VLOOKUP(D1890,'P4 Destination'!$C$21:$Q$176,15,FALSE),0)</f>
        <v>0</v>
      </c>
      <c r="J1890" s="155"/>
      <c r="K1890" s="155"/>
      <c r="L1890" s="156">
        <v>6</v>
      </c>
      <c r="M1890" s="155">
        <v>448</v>
      </c>
      <c r="N1890" s="155">
        <v>3</v>
      </c>
      <c r="O1890" s="157">
        <f t="shared" si="817"/>
        <v>0</v>
      </c>
      <c r="P1890" s="158">
        <f t="shared" si="818"/>
        <v>6</v>
      </c>
      <c r="Q1890" s="159">
        <f>IFERROR(VLOOKUP(N1890,'P1 Intra-Europees'!$A$15:$H$25,3,0),0)*P1890</f>
        <v>0</v>
      </c>
      <c r="R1890" s="160">
        <f t="shared" si="819"/>
        <v>0</v>
      </c>
      <c r="S1890" s="159">
        <f>IFERROR(VLOOKUP(N1890,'P1 Intra-Europees'!$A$15:$H$25,4,0),0)*R1890</f>
        <v>0</v>
      </c>
      <c r="T1890" s="160">
        <f t="shared" si="820"/>
        <v>0</v>
      </c>
      <c r="U1890" s="159">
        <f>IFERROR(VLOOKUP(N1890,'P1 Intra-Europees'!$A$15:$H$25,5,0),0)*T1890</f>
        <v>0</v>
      </c>
      <c r="V1890" s="160">
        <f t="shared" si="821"/>
        <v>0</v>
      </c>
      <c r="W1890" s="159">
        <f>IFERROR(VLOOKUP(N1890,'P1 Intra-Europees'!$A$15:$H$25,6,0),0)*V1890</f>
        <v>0</v>
      </c>
      <c r="X1890" s="160">
        <f t="shared" si="822"/>
        <v>0</v>
      </c>
      <c r="Y1890" s="159">
        <f>IFERROR(VLOOKUP(N1890,'P1 Intra-Europees'!$A$15:$H$25,7,0),0)*X1890</f>
        <v>0</v>
      </c>
      <c r="Z1890" s="161">
        <f t="shared" si="823"/>
        <v>0</v>
      </c>
      <c r="AA1890" s="162">
        <f>IFERROR(VLOOKUP(N1890,'P1 Intra-Europees'!$A$15:$H$25,8,0),0)*Z1890</f>
        <v>0</v>
      </c>
      <c r="AB1890" s="163">
        <f t="shared" si="824"/>
        <v>0</v>
      </c>
      <c r="AC1890" s="157" t="str">
        <f>VLOOKUP(B1890,'P2 Origin'!$C$21:$O$176,13,0)</f>
        <v>EUR</v>
      </c>
      <c r="AD1890" s="164">
        <f t="shared" si="825"/>
        <v>0</v>
      </c>
      <c r="AE1890" s="165">
        <f>IF(AU1890&gt;0.1,VLOOKUP(B1890,'P2 Origin'!$C$21:$M$176,3,0)*H1890,0)</f>
        <v>0</v>
      </c>
      <c r="AF1890" s="166">
        <f t="shared" si="826"/>
        <v>0</v>
      </c>
      <c r="AG1890" s="165">
        <f>(VLOOKUP(B1890,'P2 Origin'!$C$21:$M$176,4,0))*AF1890</f>
        <v>0</v>
      </c>
      <c r="AH1890" s="166">
        <f t="shared" si="827"/>
        <v>0</v>
      </c>
      <c r="AI1890" s="165">
        <f>(VLOOKUP(B1890,'P2 Origin'!$C$21:$M$176,5,0))*AH1890</f>
        <v>0</v>
      </c>
      <c r="AJ1890" s="166">
        <f t="shared" si="841"/>
        <v>0</v>
      </c>
      <c r="AK1890" s="165">
        <f>(VLOOKUP(B1890,'P2 Origin'!$C$21:$M$176,6,0))*AJ1890</f>
        <v>0</v>
      </c>
      <c r="AL1890" s="166">
        <f t="shared" si="828"/>
        <v>0</v>
      </c>
      <c r="AM1890" s="165">
        <f>(VLOOKUP($B1890,'P2 Origin'!$C$21:$M$176,7,0))*AL1890</f>
        <v>0</v>
      </c>
      <c r="AN1890" s="166">
        <f t="shared" si="829"/>
        <v>0</v>
      </c>
      <c r="AO1890" s="165">
        <f>(VLOOKUP($B1890,'P2 Origin'!$C$21:$M$176,8,0))*AN1890</f>
        <v>0</v>
      </c>
      <c r="AP1890" s="166">
        <f t="shared" si="830"/>
        <v>0</v>
      </c>
      <c r="AQ1890" s="165">
        <f>(VLOOKUP($B1890,'P2 Origin'!$C$21:$M$176,9,0))*AP1890</f>
        <v>0</v>
      </c>
      <c r="AR1890" s="155">
        <f t="shared" si="843"/>
        <v>0</v>
      </c>
      <c r="AS1890" s="164">
        <f>(VLOOKUP(B1890,'P2 Origin'!$C$21:$M$176,10,0))*K1890</f>
        <v>0</v>
      </c>
      <c r="AT1890" s="164">
        <f>(VLOOKUP(B1890,'P2 Origin'!$C$21:$M$176,11,0))*J1890</f>
        <v>0</v>
      </c>
      <c r="AU1890" s="167">
        <v>0</v>
      </c>
      <c r="AV1890" s="168">
        <v>0</v>
      </c>
      <c r="AW1890" s="169">
        <v>0</v>
      </c>
      <c r="AX1890" s="170">
        <f>IF(AU1890&gt;=0.1,'P3 Bureaumarge zee- en luchtvr.'!$D$12,0)</f>
        <v>0</v>
      </c>
      <c r="AY1890" s="163">
        <f t="shared" si="831"/>
        <v>0</v>
      </c>
      <c r="AZ1890" s="157" t="str">
        <f>VLOOKUP(D1890,'P4 Destination'!$C$21:$O$176,13,0)</f>
        <v>EUR</v>
      </c>
      <c r="BA1890" s="164">
        <f t="shared" si="832"/>
        <v>0</v>
      </c>
      <c r="BB1890" s="171">
        <f>IF(AU1890&gt;0.1,(VLOOKUP(D1890,'P4 Destination'!$C$21:$M$176,3,0))*I1890,0)</f>
        <v>0</v>
      </c>
      <c r="BC1890" s="172">
        <f t="shared" si="833"/>
        <v>0</v>
      </c>
      <c r="BD1890" s="171">
        <f>(VLOOKUP($D1890,'P4 Destination'!$C$21:$M$176,4,0))*BC1890</f>
        <v>0</v>
      </c>
      <c r="BE1890" s="172">
        <f t="shared" si="834"/>
        <v>0</v>
      </c>
      <c r="BF1890" s="171">
        <f>(VLOOKUP($D1890,'P4 Destination'!$C$21:$M$176,5,0))*BE1890</f>
        <v>0</v>
      </c>
      <c r="BG1890" s="172">
        <f t="shared" si="835"/>
        <v>0</v>
      </c>
      <c r="BH1890" s="171">
        <f>(VLOOKUP($D1890,'P4 Destination'!$C$21:$M$176,6,0))*BG1890</f>
        <v>0</v>
      </c>
      <c r="BI1890" s="172">
        <f t="shared" si="836"/>
        <v>0</v>
      </c>
      <c r="BJ1890" s="171">
        <f>(VLOOKUP($D1890,'P4 Destination'!$C$21:$M$176,7,0))*BI1890</f>
        <v>0</v>
      </c>
      <c r="BK1890" s="172">
        <f t="shared" si="837"/>
        <v>0</v>
      </c>
      <c r="BL1890" s="171">
        <f>(VLOOKUP($D1890,'P4 Destination'!$C$21:$M$176,8,0))*BK1890</f>
        <v>0</v>
      </c>
      <c r="BM1890" s="172">
        <f t="shared" si="838"/>
        <v>0</v>
      </c>
      <c r="BN1890" s="171">
        <f>(VLOOKUP($D1890,'P4 Destination'!$C$21:$M$176,9,0))*BM1890</f>
        <v>0</v>
      </c>
      <c r="BO1890" s="154">
        <f t="shared" si="844"/>
        <v>0</v>
      </c>
      <c r="BP1890" s="171">
        <f>(VLOOKUP(D1890,'P4 Destination'!$C$21:$M$176,10,0))*K1890</f>
        <v>0</v>
      </c>
      <c r="BQ1890" s="171">
        <f>(VLOOKUP(D1890,'P4 Destination'!$C$21:$M$176,11,0))*J1890</f>
        <v>0</v>
      </c>
      <c r="BR1890" s="173">
        <f t="shared" si="839"/>
        <v>0</v>
      </c>
      <c r="BS1890" s="173">
        <f>(AV1890*2500)*'P6 Verzekering'!$E$11</f>
        <v>0</v>
      </c>
      <c r="BT1890" s="173">
        <f>(AW1890*2500)*'P6 Verzekering'!$E$12</f>
        <v>0</v>
      </c>
      <c r="BU1890" s="173">
        <f>(L1890*2500)*'P6 Verzekering'!$E$13</f>
        <v>0</v>
      </c>
      <c r="BV1890" s="173">
        <f t="shared" si="840"/>
        <v>0</v>
      </c>
      <c r="BW1890"/>
      <c r="BX1890"/>
    </row>
    <row r="1891" spans="1:76">
      <c r="A1891" s="152" t="s">
        <v>1759</v>
      </c>
      <c r="B1891" s="152" t="s">
        <v>219</v>
      </c>
      <c r="C1891" s="152" t="s">
        <v>219</v>
      </c>
      <c r="D1891" s="152" t="s">
        <v>151</v>
      </c>
      <c r="E1891" s="152" t="s">
        <v>149</v>
      </c>
      <c r="F1891" s="153">
        <f t="shared" si="842"/>
        <v>7</v>
      </c>
      <c r="G1891" s="154">
        <v>0</v>
      </c>
      <c r="H1891" s="154">
        <f>IFERROR(VLOOKUP(B1891,'P2 Origin'!$C$21:$Q$176,15,FALSE),0)</f>
        <v>0</v>
      </c>
      <c r="I1891" s="154">
        <f>IFERROR(VLOOKUP(D1891,'P4 Destination'!$C$21:$Q$176,15,FALSE),0)</f>
        <v>0</v>
      </c>
      <c r="J1891" s="155"/>
      <c r="K1891" s="155"/>
      <c r="L1891" s="156">
        <v>7</v>
      </c>
      <c r="M1891" s="155">
        <v>205</v>
      </c>
      <c r="N1891" s="155">
        <v>2</v>
      </c>
      <c r="O1891" s="157">
        <f t="shared" si="817"/>
        <v>0</v>
      </c>
      <c r="P1891" s="158">
        <f t="shared" si="818"/>
        <v>7</v>
      </c>
      <c r="Q1891" s="159">
        <f>IFERROR(VLOOKUP(N1891,'P1 Intra-Europees'!$A$15:$H$25,3,0),0)*P1891</f>
        <v>0</v>
      </c>
      <c r="R1891" s="160">
        <f t="shared" si="819"/>
        <v>0</v>
      </c>
      <c r="S1891" s="159">
        <f>IFERROR(VLOOKUP(N1891,'P1 Intra-Europees'!$A$15:$H$25,4,0),0)*R1891</f>
        <v>0</v>
      </c>
      <c r="T1891" s="160">
        <f t="shared" si="820"/>
        <v>0</v>
      </c>
      <c r="U1891" s="159">
        <f>IFERROR(VLOOKUP(N1891,'P1 Intra-Europees'!$A$15:$H$25,5,0),0)*T1891</f>
        <v>0</v>
      </c>
      <c r="V1891" s="160">
        <f t="shared" si="821"/>
        <v>0</v>
      </c>
      <c r="W1891" s="159">
        <f>IFERROR(VLOOKUP(N1891,'P1 Intra-Europees'!$A$15:$H$25,6,0),0)*V1891</f>
        <v>0</v>
      </c>
      <c r="X1891" s="160">
        <f t="shared" si="822"/>
        <v>0</v>
      </c>
      <c r="Y1891" s="159">
        <f>IFERROR(VLOOKUP(N1891,'P1 Intra-Europees'!$A$15:$H$25,7,0),0)*X1891</f>
        <v>0</v>
      </c>
      <c r="Z1891" s="161">
        <f t="shared" si="823"/>
        <v>0</v>
      </c>
      <c r="AA1891" s="162">
        <f>IFERROR(VLOOKUP(N1891,'P1 Intra-Europees'!$A$15:$H$25,8,0),0)*Z1891</f>
        <v>0</v>
      </c>
      <c r="AB1891" s="163">
        <f t="shared" si="824"/>
        <v>0</v>
      </c>
      <c r="AC1891" s="157" t="str">
        <f>VLOOKUP(B1891,'P2 Origin'!$C$21:$O$176,13,0)</f>
        <v>EUR</v>
      </c>
      <c r="AD1891" s="164">
        <f t="shared" si="825"/>
        <v>0</v>
      </c>
      <c r="AE1891" s="165">
        <f>IF(AU1891&gt;0.1,VLOOKUP(B1891,'P2 Origin'!$C$21:$M$176,3,0)*H1891,0)</f>
        <v>0</v>
      </c>
      <c r="AF1891" s="166">
        <f t="shared" si="826"/>
        <v>0</v>
      </c>
      <c r="AG1891" s="165">
        <f>(VLOOKUP(B1891,'P2 Origin'!$C$21:$M$176,4,0))*AF1891</f>
        <v>0</v>
      </c>
      <c r="AH1891" s="166">
        <f t="shared" si="827"/>
        <v>0</v>
      </c>
      <c r="AI1891" s="165">
        <f>(VLOOKUP(B1891,'P2 Origin'!$C$21:$M$176,5,0))*AH1891</f>
        <v>0</v>
      </c>
      <c r="AJ1891" s="166">
        <f t="shared" si="841"/>
        <v>0</v>
      </c>
      <c r="AK1891" s="165">
        <f>(VLOOKUP(B1891,'P2 Origin'!$C$21:$M$176,6,0))*AJ1891</f>
        <v>0</v>
      </c>
      <c r="AL1891" s="166">
        <f t="shared" si="828"/>
        <v>0</v>
      </c>
      <c r="AM1891" s="165">
        <f>(VLOOKUP($B1891,'P2 Origin'!$C$21:$M$176,7,0))*AL1891</f>
        <v>0</v>
      </c>
      <c r="AN1891" s="166">
        <f t="shared" si="829"/>
        <v>0</v>
      </c>
      <c r="AO1891" s="165">
        <f>(VLOOKUP($B1891,'P2 Origin'!$C$21:$M$176,8,0))*AN1891</f>
        <v>0</v>
      </c>
      <c r="AP1891" s="166">
        <f t="shared" si="830"/>
        <v>0</v>
      </c>
      <c r="AQ1891" s="165">
        <f>(VLOOKUP($B1891,'P2 Origin'!$C$21:$M$176,9,0))*AP1891</f>
        <v>0</v>
      </c>
      <c r="AR1891" s="155">
        <f t="shared" si="843"/>
        <v>0</v>
      </c>
      <c r="AS1891" s="164">
        <f>(VLOOKUP(B1891,'P2 Origin'!$C$21:$M$176,10,0))*K1891</f>
        <v>0</v>
      </c>
      <c r="AT1891" s="164">
        <f>(VLOOKUP(B1891,'P2 Origin'!$C$21:$M$176,11,0))*J1891</f>
        <v>0</v>
      </c>
      <c r="AU1891" s="167">
        <v>0</v>
      </c>
      <c r="AV1891" s="168">
        <v>0</v>
      </c>
      <c r="AW1891" s="169">
        <v>0</v>
      </c>
      <c r="AX1891" s="170">
        <f>IF(AU1891&gt;=0.1,'P3 Bureaumarge zee- en luchtvr.'!$D$12,0)</f>
        <v>0</v>
      </c>
      <c r="AY1891" s="163">
        <f t="shared" si="831"/>
        <v>0</v>
      </c>
      <c r="AZ1891" s="157" t="str">
        <f>VLOOKUP(D1891,'P4 Destination'!$C$21:$O$176,13,0)</f>
        <v>EUR</v>
      </c>
      <c r="BA1891" s="164">
        <f t="shared" si="832"/>
        <v>0</v>
      </c>
      <c r="BB1891" s="171">
        <f>IF(AU1891&gt;0.1,(VLOOKUP(D1891,'P4 Destination'!$C$21:$M$176,3,0))*I1891,0)</f>
        <v>0</v>
      </c>
      <c r="BC1891" s="172">
        <f t="shared" si="833"/>
        <v>0</v>
      </c>
      <c r="BD1891" s="171">
        <f>(VLOOKUP($D1891,'P4 Destination'!$C$21:$M$176,4,0))*BC1891</f>
        <v>0</v>
      </c>
      <c r="BE1891" s="172">
        <f t="shared" si="834"/>
        <v>0</v>
      </c>
      <c r="BF1891" s="171">
        <f>(VLOOKUP($D1891,'P4 Destination'!$C$21:$M$176,5,0))*BE1891</f>
        <v>0</v>
      </c>
      <c r="BG1891" s="172">
        <f t="shared" si="835"/>
        <v>0</v>
      </c>
      <c r="BH1891" s="171">
        <f>(VLOOKUP($D1891,'P4 Destination'!$C$21:$M$176,6,0))*BG1891</f>
        <v>0</v>
      </c>
      <c r="BI1891" s="172">
        <f t="shared" si="836"/>
        <v>0</v>
      </c>
      <c r="BJ1891" s="171">
        <f>(VLOOKUP($D1891,'P4 Destination'!$C$21:$M$176,7,0))*BI1891</f>
        <v>0</v>
      </c>
      <c r="BK1891" s="172">
        <f t="shared" si="837"/>
        <v>0</v>
      </c>
      <c r="BL1891" s="171">
        <f>(VLOOKUP($D1891,'P4 Destination'!$C$21:$M$176,8,0))*BK1891</f>
        <v>0</v>
      </c>
      <c r="BM1891" s="172">
        <f t="shared" si="838"/>
        <v>0</v>
      </c>
      <c r="BN1891" s="171">
        <f>(VLOOKUP($D1891,'P4 Destination'!$C$21:$M$176,9,0))*BM1891</f>
        <v>0</v>
      </c>
      <c r="BO1891" s="154">
        <f t="shared" si="844"/>
        <v>0</v>
      </c>
      <c r="BP1891" s="171">
        <f>(VLOOKUP(D1891,'P4 Destination'!$C$21:$M$176,10,0))*K1891</f>
        <v>0</v>
      </c>
      <c r="BQ1891" s="171">
        <f>(VLOOKUP(D1891,'P4 Destination'!$C$21:$M$176,11,0))*J1891</f>
        <v>0</v>
      </c>
      <c r="BR1891" s="173">
        <f t="shared" si="839"/>
        <v>0</v>
      </c>
      <c r="BS1891" s="173">
        <f>(AV1891*2500)*'P6 Verzekering'!$E$11</f>
        <v>0</v>
      </c>
      <c r="BT1891" s="173">
        <f>(AW1891*2500)*'P6 Verzekering'!$E$12</f>
        <v>0</v>
      </c>
      <c r="BU1891" s="173">
        <f>(L1891*2500)*'P6 Verzekering'!$E$13</f>
        <v>0</v>
      </c>
      <c r="BV1891" s="173">
        <f t="shared" si="840"/>
        <v>0</v>
      </c>
      <c r="BW1891"/>
      <c r="BX1891"/>
    </row>
    <row r="1892" spans="1:76">
      <c r="A1892" s="152" t="s">
        <v>2583</v>
      </c>
      <c r="B1892" s="152" t="s">
        <v>219</v>
      </c>
      <c r="C1892" s="152" t="s">
        <v>219</v>
      </c>
      <c r="D1892" s="152" t="s">
        <v>167</v>
      </c>
      <c r="E1892" s="152" t="s">
        <v>166</v>
      </c>
      <c r="F1892" s="153">
        <f t="shared" si="842"/>
        <v>7</v>
      </c>
      <c r="G1892" s="154">
        <v>0</v>
      </c>
      <c r="H1892" s="154">
        <f>IFERROR(VLOOKUP(B1892,'P2 Origin'!$C$21:$Q$176,15,FALSE),0)</f>
        <v>0</v>
      </c>
      <c r="I1892" s="154">
        <f>IFERROR(VLOOKUP(D1892,'P4 Destination'!$C$21:$Q$176,15,FALSE),0)</f>
        <v>1</v>
      </c>
      <c r="J1892" s="155"/>
      <c r="K1892" s="155"/>
      <c r="L1892" s="156">
        <v>7</v>
      </c>
      <c r="M1892" s="155">
        <v>1260</v>
      </c>
      <c r="N1892" s="155">
        <v>6</v>
      </c>
      <c r="O1892" s="157">
        <f t="shared" si="817"/>
        <v>0</v>
      </c>
      <c r="P1892" s="158">
        <f t="shared" si="818"/>
        <v>7</v>
      </c>
      <c r="Q1892" s="159">
        <f>IFERROR(VLOOKUP(N1892,'P1 Intra-Europees'!$A$15:$H$25,3,0),0)*P1892</f>
        <v>0</v>
      </c>
      <c r="R1892" s="160">
        <f t="shared" si="819"/>
        <v>0</v>
      </c>
      <c r="S1892" s="159">
        <f>IFERROR(VLOOKUP(N1892,'P1 Intra-Europees'!$A$15:$H$25,4,0),0)*R1892</f>
        <v>0</v>
      </c>
      <c r="T1892" s="160">
        <f t="shared" si="820"/>
        <v>0</v>
      </c>
      <c r="U1892" s="159">
        <f>IFERROR(VLOOKUP(N1892,'P1 Intra-Europees'!$A$15:$H$25,5,0),0)*T1892</f>
        <v>0</v>
      </c>
      <c r="V1892" s="160">
        <f t="shared" si="821"/>
        <v>0</v>
      </c>
      <c r="W1892" s="159">
        <f>IFERROR(VLOOKUP(N1892,'P1 Intra-Europees'!$A$15:$H$25,6,0),0)*V1892</f>
        <v>0</v>
      </c>
      <c r="X1892" s="160">
        <f t="shared" si="822"/>
        <v>0</v>
      </c>
      <c r="Y1892" s="159">
        <f>IFERROR(VLOOKUP(N1892,'P1 Intra-Europees'!$A$15:$H$25,7,0),0)*X1892</f>
        <v>0</v>
      </c>
      <c r="Z1892" s="161">
        <f t="shared" si="823"/>
        <v>0</v>
      </c>
      <c r="AA1892" s="162">
        <f>IFERROR(VLOOKUP(N1892,'P1 Intra-Europees'!$A$15:$H$25,8,0),0)*Z1892</f>
        <v>0</v>
      </c>
      <c r="AB1892" s="163">
        <f t="shared" si="824"/>
        <v>0</v>
      </c>
      <c r="AC1892" s="157" t="str">
        <f>VLOOKUP(B1892,'P2 Origin'!$C$21:$O$176,13,0)</f>
        <v>EUR</v>
      </c>
      <c r="AD1892" s="164">
        <f t="shared" si="825"/>
        <v>0</v>
      </c>
      <c r="AE1892" s="165">
        <f>IF(AU1892&gt;0.1,VLOOKUP(B1892,'P2 Origin'!$C$21:$M$176,3,0)*H1892,0)</f>
        <v>0</v>
      </c>
      <c r="AF1892" s="166">
        <f t="shared" si="826"/>
        <v>0</v>
      </c>
      <c r="AG1892" s="165">
        <f>(VLOOKUP(B1892,'P2 Origin'!$C$21:$M$176,4,0))*AF1892</f>
        <v>0</v>
      </c>
      <c r="AH1892" s="166">
        <f t="shared" si="827"/>
        <v>0</v>
      </c>
      <c r="AI1892" s="165">
        <f>(VLOOKUP(B1892,'P2 Origin'!$C$21:$M$176,5,0))*AH1892</f>
        <v>0</v>
      </c>
      <c r="AJ1892" s="166">
        <f t="shared" si="841"/>
        <v>0</v>
      </c>
      <c r="AK1892" s="165">
        <f>(VLOOKUP(B1892,'P2 Origin'!$C$21:$M$176,6,0))*AJ1892</f>
        <v>0</v>
      </c>
      <c r="AL1892" s="166">
        <f t="shared" si="828"/>
        <v>0</v>
      </c>
      <c r="AM1892" s="165">
        <f>(VLOOKUP($B1892,'P2 Origin'!$C$21:$M$176,7,0))*AL1892</f>
        <v>0</v>
      </c>
      <c r="AN1892" s="166">
        <f t="shared" si="829"/>
        <v>0</v>
      </c>
      <c r="AO1892" s="165">
        <f>(VLOOKUP($B1892,'P2 Origin'!$C$21:$M$176,8,0))*AN1892</f>
        <v>0</v>
      </c>
      <c r="AP1892" s="166">
        <f t="shared" si="830"/>
        <v>0</v>
      </c>
      <c r="AQ1892" s="165">
        <f>(VLOOKUP($B1892,'P2 Origin'!$C$21:$M$176,9,0))*AP1892</f>
        <v>0</v>
      </c>
      <c r="AR1892" s="155">
        <f t="shared" si="843"/>
        <v>0</v>
      </c>
      <c r="AS1892" s="164">
        <f>(VLOOKUP(B1892,'P2 Origin'!$C$21:$M$176,10,0))*K1892</f>
        <v>0</v>
      </c>
      <c r="AT1892" s="164">
        <f>(VLOOKUP(B1892,'P2 Origin'!$C$21:$M$176,11,0))*J1892</f>
        <v>0</v>
      </c>
      <c r="AU1892" s="167">
        <v>0</v>
      </c>
      <c r="AV1892" s="168">
        <v>0</v>
      </c>
      <c r="AW1892" s="169">
        <v>0</v>
      </c>
      <c r="AX1892" s="170">
        <f>IF(AU1892&gt;=0.1,'P3 Bureaumarge zee- en luchtvr.'!$D$12,0)</f>
        <v>0</v>
      </c>
      <c r="AY1892" s="163">
        <f t="shared" si="831"/>
        <v>0</v>
      </c>
      <c r="AZ1892" s="157" t="str">
        <f>VLOOKUP(D1892,'P4 Destination'!$C$21:$O$176,13,0)</f>
        <v>EUR</v>
      </c>
      <c r="BA1892" s="164">
        <f t="shared" si="832"/>
        <v>0</v>
      </c>
      <c r="BB1892" s="171">
        <f>IF(AU1892&gt;0.1,(VLOOKUP(D1892,'P4 Destination'!$C$21:$M$176,3,0))*I1892,0)</f>
        <v>0</v>
      </c>
      <c r="BC1892" s="172">
        <f t="shared" si="833"/>
        <v>0</v>
      </c>
      <c r="BD1892" s="171">
        <f>(VLOOKUP($D1892,'P4 Destination'!$C$21:$M$176,4,0))*BC1892</f>
        <v>0</v>
      </c>
      <c r="BE1892" s="172">
        <f t="shared" si="834"/>
        <v>0</v>
      </c>
      <c r="BF1892" s="171">
        <f>(VLOOKUP($D1892,'P4 Destination'!$C$21:$M$176,5,0))*BE1892</f>
        <v>0</v>
      </c>
      <c r="BG1892" s="172">
        <f t="shared" si="835"/>
        <v>0</v>
      </c>
      <c r="BH1892" s="171">
        <f>(VLOOKUP($D1892,'P4 Destination'!$C$21:$M$176,6,0))*BG1892</f>
        <v>0</v>
      </c>
      <c r="BI1892" s="172">
        <f t="shared" si="836"/>
        <v>0</v>
      </c>
      <c r="BJ1892" s="171">
        <f>(VLOOKUP($D1892,'P4 Destination'!$C$21:$M$176,7,0))*BI1892</f>
        <v>0</v>
      </c>
      <c r="BK1892" s="172">
        <f t="shared" si="837"/>
        <v>0</v>
      </c>
      <c r="BL1892" s="171">
        <f>(VLOOKUP($D1892,'P4 Destination'!$C$21:$M$176,8,0))*BK1892</f>
        <v>0</v>
      </c>
      <c r="BM1892" s="172">
        <f t="shared" si="838"/>
        <v>0</v>
      </c>
      <c r="BN1892" s="171">
        <f>(VLOOKUP($D1892,'P4 Destination'!$C$21:$M$176,9,0))*BM1892</f>
        <v>0</v>
      </c>
      <c r="BO1892" s="154">
        <f t="shared" si="844"/>
        <v>0</v>
      </c>
      <c r="BP1892" s="171">
        <f>(VLOOKUP(D1892,'P4 Destination'!$C$21:$M$176,10,0))*K1892</f>
        <v>0</v>
      </c>
      <c r="BQ1892" s="171">
        <f>(VLOOKUP(D1892,'P4 Destination'!$C$21:$M$176,11,0))*J1892</f>
        <v>0</v>
      </c>
      <c r="BR1892" s="173">
        <f t="shared" si="839"/>
        <v>0</v>
      </c>
      <c r="BS1892" s="173">
        <f>(AV1892*2500)*'P6 Verzekering'!$E$11</f>
        <v>0</v>
      </c>
      <c r="BT1892" s="173">
        <f>(AW1892*2500)*'P6 Verzekering'!$E$12</f>
        <v>0</v>
      </c>
      <c r="BU1892" s="173">
        <f>(L1892*2500)*'P6 Verzekering'!$E$13</f>
        <v>0</v>
      </c>
      <c r="BV1892" s="173">
        <f t="shared" si="840"/>
        <v>0</v>
      </c>
      <c r="BW1892"/>
      <c r="BX1892"/>
    </row>
    <row r="1893" spans="1:76">
      <c r="A1893" s="152" t="s">
        <v>3216</v>
      </c>
      <c r="B1893" s="152" t="s">
        <v>167</v>
      </c>
      <c r="C1893" s="152" t="s">
        <v>166</v>
      </c>
      <c r="D1893" s="152" t="s">
        <v>219</v>
      </c>
      <c r="E1893" s="152" t="s">
        <v>219</v>
      </c>
      <c r="F1893" s="153">
        <f t="shared" si="842"/>
        <v>7</v>
      </c>
      <c r="G1893" s="154">
        <v>0</v>
      </c>
      <c r="H1893" s="154">
        <f>IFERROR(VLOOKUP(B1893,'P2 Origin'!$C$21:$Q$176,15,FALSE),0)</f>
        <v>1</v>
      </c>
      <c r="I1893" s="154">
        <f>IFERROR(VLOOKUP(D1893,'P4 Destination'!$C$21:$Q$176,15,FALSE),0)</f>
        <v>0</v>
      </c>
      <c r="J1893" s="155"/>
      <c r="K1893" s="155"/>
      <c r="L1893" s="156">
        <v>7</v>
      </c>
      <c r="M1893" s="155">
        <v>1360</v>
      </c>
      <c r="N1893" s="155">
        <v>6</v>
      </c>
      <c r="O1893" s="157">
        <f t="shared" si="817"/>
        <v>0</v>
      </c>
      <c r="P1893" s="158">
        <f t="shared" si="818"/>
        <v>7</v>
      </c>
      <c r="Q1893" s="159">
        <f>IFERROR(VLOOKUP(N1893,'P1 Intra-Europees'!$A$15:$H$25,3,0),0)*P1893</f>
        <v>0</v>
      </c>
      <c r="R1893" s="160">
        <f t="shared" si="819"/>
        <v>0</v>
      </c>
      <c r="S1893" s="159">
        <f>IFERROR(VLOOKUP(N1893,'P1 Intra-Europees'!$A$15:$H$25,4,0),0)*R1893</f>
        <v>0</v>
      </c>
      <c r="T1893" s="160">
        <f t="shared" si="820"/>
        <v>0</v>
      </c>
      <c r="U1893" s="159">
        <f>IFERROR(VLOOKUP(N1893,'P1 Intra-Europees'!$A$15:$H$25,5,0),0)*T1893</f>
        <v>0</v>
      </c>
      <c r="V1893" s="160">
        <f t="shared" si="821"/>
        <v>0</v>
      </c>
      <c r="W1893" s="159">
        <f>IFERROR(VLOOKUP(N1893,'P1 Intra-Europees'!$A$15:$H$25,6,0),0)*V1893</f>
        <v>0</v>
      </c>
      <c r="X1893" s="160">
        <f t="shared" si="822"/>
        <v>0</v>
      </c>
      <c r="Y1893" s="159">
        <f>IFERROR(VLOOKUP(N1893,'P1 Intra-Europees'!$A$15:$H$25,7,0),0)*X1893</f>
        <v>0</v>
      </c>
      <c r="Z1893" s="161">
        <f t="shared" si="823"/>
        <v>0</v>
      </c>
      <c r="AA1893" s="162">
        <f>IFERROR(VLOOKUP(N1893,'P1 Intra-Europees'!$A$15:$H$25,8,0),0)*Z1893</f>
        <v>0</v>
      </c>
      <c r="AB1893" s="163">
        <f t="shared" si="824"/>
        <v>0</v>
      </c>
      <c r="AC1893" s="157" t="str">
        <f>VLOOKUP(B1893,'P2 Origin'!$C$21:$O$176,13,0)</f>
        <v>EUR</v>
      </c>
      <c r="AD1893" s="164">
        <f t="shared" si="825"/>
        <v>0</v>
      </c>
      <c r="AE1893" s="165">
        <f>IF(AU1893&gt;0.1,VLOOKUP(B1893,'P2 Origin'!$C$21:$M$176,3,0)*H1893,0)</f>
        <v>0</v>
      </c>
      <c r="AF1893" s="166">
        <f t="shared" si="826"/>
        <v>0</v>
      </c>
      <c r="AG1893" s="165">
        <f>(VLOOKUP(B1893,'P2 Origin'!$C$21:$M$176,4,0))*AF1893</f>
        <v>0</v>
      </c>
      <c r="AH1893" s="166">
        <f t="shared" si="827"/>
        <v>0</v>
      </c>
      <c r="AI1893" s="165">
        <f>(VLOOKUP(B1893,'P2 Origin'!$C$21:$M$176,5,0))*AH1893</f>
        <v>0</v>
      </c>
      <c r="AJ1893" s="166">
        <f t="shared" si="841"/>
        <v>0</v>
      </c>
      <c r="AK1893" s="165">
        <f>(VLOOKUP(B1893,'P2 Origin'!$C$21:$M$176,6,0))*AJ1893</f>
        <v>0</v>
      </c>
      <c r="AL1893" s="166">
        <f t="shared" si="828"/>
        <v>0</v>
      </c>
      <c r="AM1893" s="165">
        <f>(VLOOKUP($B1893,'P2 Origin'!$C$21:$M$176,7,0))*AL1893</f>
        <v>0</v>
      </c>
      <c r="AN1893" s="166">
        <f t="shared" si="829"/>
        <v>0</v>
      </c>
      <c r="AO1893" s="165">
        <f>(VLOOKUP($B1893,'P2 Origin'!$C$21:$M$176,8,0))*AN1893</f>
        <v>0</v>
      </c>
      <c r="AP1893" s="166">
        <f t="shared" si="830"/>
        <v>0</v>
      </c>
      <c r="AQ1893" s="165">
        <f>(VLOOKUP($B1893,'P2 Origin'!$C$21:$M$176,9,0))*AP1893</f>
        <v>0</v>
      </c>
      <c r="AR1893" s="155">
        <f t="shared" si="843"/>
        <v>0</v>
      </c>
      <c r="AS1893" s="164">
        <f>(VLOOKUP(B1893,'P2 Origin'!$C$21:$M$176,10,0))*K1893</f>
        <v>0</v>
      </c>
      <c r="AT1893" s="164">
        <f>(VLOOKUP(B1893,'P2 Origin'!$C$21:$M$176,11,0))*J1893</f>
        <v>0</v>
      </c>
      <c r="AU1893" s="167">
        <v>0</v>
      </c>
      <c r="AV1893" s="168">
        <v>0</v>
      </c>
      <c r="AW1893" s="169">
        <v>0</v>
      </c>
      <c r="AX1893" s="170">
        <f>IF(AU1893&gt;=0.1,'P3 Bureaumarge zee- en luchtvr.'!$D$12,0)</f>
        <v>0</v>
      </c>
      <c r="AY1893" s="163">
        <f t="shared" si="831"/>
        <v>0</v>
      </c>
      <c r="AZ1893" s="157" t="str">
        <f>VLOOKUP(D1893,'P4 Destination'!$C$21:$O$176,13,0)</f>
        <v>EUR</v>
      </c>
      <c r="BA1893" s="164">
        <f t="shared" si="832"/>
        <v>0</v>
      </c>
      <c r="BB1893" s="171">
        <f>IF(AU1893&gt;0.1,(VLOOKUP(D1893,'P4 Destination'!$C$21:$M$176,3,0))*I1893,0)</f>
        <v>0</v>
      </c>
      <c r="BC1893" s="172">
        <f t="shared" si="833"/>
        <v>0</v>
      </c>
      <c r="BD1893" s="171">
        <f>(VLOOKUP($D1893,'P4 Destination'!$C$21:$M$176,4,0))*BC1893</f>
        <v>0</v>
      </c>
      <c r="BE1893" s="172">
        <f t="shared" si="834"/>
        <v>0</v>
      </c>
      <c r="BF1893" s="171">
        <f>(VLOOKUP($D1893,'P4 Destination'!$C$21:$M$176,5,0))*BE1893</f>
        <v>0</v>
      </c>
      <c r="BG1893" s="172">
        <f t="shared" si="835"/>
        <v>0</v>
      </c>
      <c r="BH1893" s="171">
        <f>(VLOOKUP($D1893,'P4 Destination'!$C$21:$M$176,6,0))*BG1893</f>
        <v>0</v>
      </c>
      <c r="BI1893" s="172">
        <f t="shared" si="836"/>
        <v>0</v>
      </c>
      <c r="BJ1893" s="171">
        <f>(VLOOKUP($D1893,'P4 Destination'!$C$21:$M$176,7,0))*BI1893</f>
        <v>0</v>
      </c>
      <c r="BK1893" s="172">
        <f t="shared" si="837"/>
        <v>0</v>
      </c>
      <c r="BL1893" s="171">
        <f>(VLOOKUP($D1893,'P4 Destination'!$C$21:$M$176,8,0))*BK1893</f>
        <v>0</v>
      </c>
      <c r="BM1893" s="172">
        <f t="shared" si="838"/>
        <v>0</v>
      </c>
      <c r="BN1893" s="171">
        <f>(VLOOKUP($D1893,'P4 Destination'!$C$21:$M$176,9,0))*BM1893</f>
        <v>0</v>
      </c>
      <c r="BO1893" s="154">
        <f t="shared" si="844"/>
        <v>0</v>
      </c>
      <c r="BP1893" s="171">
        <f>(VLOOKUP(D1893,'P4 Destination'!$C$21:$M$176,10,0))*K1893</f>
        <v>0</v>
      </c>
      <c r="BQ1893" s="171">
        <f>(VLOOKUP(D1893,'P4 Destination'!$C$21:$M$176,11,0))*J1893</f>
        <v>0</v>
      </c>
      <c r="BR1893" s="173">
        <f t="shared" si="839"/>
        <v>0</v>
      </c>
      <c r="BS1893" s="173">
        <f>(AV1893*2500)*'P6 Verzekering'!$E$11</f>
        <v>0</v>
      </c>
      <c r="BT1893" s="173">
        <f>(AW1893*2500)*'P6 Verzekering'!$E$12</f>
        <v>0</v>
      </c>
      <c r="BU1893" s="173">
        <f>(L1893*2500)*'P6 Verzekering'!$E$13</f>
        <v>0</v>
      </c>
      <c r="BV1893" s="173">
        <f t="shared" si="840"/>
        <v>0</v>
      </c>
      <c r="BW1893"/>
      <c r="BX1893"/>
    </row>
    <row r="1894" spans="1:76">
      <c r="A1894" s="152" t="s">
        <v>1865</v>
      </c>
      <c r="B1894" s="152" t="s">
        <v>219</v>
      </c>
      <c r="C1894" s="152" t="s">
        <v>219</v>
      </c>
      <c r="D1894" s="152" t="s">
        <v>180</v>
      </c>
      <c r="E1894" s="152" t="s">
        <v>179</v>
      </c>
      <c r="F1894" s="153">
        <f t="shared" si="842"/>
        <v>7</v>
      </c>
      <c r="G1894" s="154">
        <v>0</v>
      </c>
      <c r="H1894" s="154">
        <f>IFERROR(VLOOKUP(B1894,'P2 Origin'!$C$21:$Q$176,15,FALSE),0)</f>
        <v>0</v>
      </c>
      <c r="I1894" s="154">
        <f>IFERROR(VLOOKUP(D1894,'P4 Destination'!$C$21:$Q$176,15,FALSE),0)</f>
        <v>0</v>
      </c>
      <c r="J1894" s="155"/>
      <c r="K1894" s="155"/>
      <c r="L1894" s="156">
        <v>7</v>
      </c>
      <c r="M1894" s="155">
        <v>2416</v>
      </c>
      <c r="N1894" s="155">
        <v>8</v>
      </c>
      <c r="O1894" s="157">
        <f t="shared" si="817"/>
        <v>0</v>
      </c>
      <c r="P1894" s="158">
        <f t="shared" si="818"/>
        <v>7</v>
      </c>
      <c r="Q1894" s="159">
        <f>IFERROR(VLOOKUP(N1894,'P1 Intra-Europees'!$A$15:$H$25,3,0),0)*P1894</f>
        <v>0</v>
      </c>
      <c r="R1894" s="160">
        <f t="shared" si="819"/>
        <v>0</v>
      </c>
      <c r="S1894" s="159">
        <f>IFERROR(VLOOKUP(N1894,'P1 Intra-Europees'!$A$15:$H$25,4,0),0)*R1894</f>
        <v>0</v>
      </c>
      <c r="T1894" s="160">
        <f t="shared" si="820"/>
        <v>0</v>
      </c>
      <c r="U1894" s="159">
        <f>IFERROR(VLOOKUP(N1894,'P1 Intra-Europees'!$A$15:$H$25,5,0),0)*T1894</f>
        <v>0</v>
      </c>
      <c r="V1894" s="160">
        <f t="shared" si="821"/>
        <v>0</v>
      </c>
      <c r="W1894" s="159">
        <f>IFERROR(VLOOKUP(N1894,'P1 Intra-Europees'!$A$15:$H$25,6,0),0)*V1894</f>
        <v>0</v>
      </c>
      <c r="X1894" s="160">
        <f t="shared" si="822"/>
        <v>0</v>
      </c>
      <c r="Y1894" s="159">
        <f>IFERROR(VLOOKUP(N1894,'P1 Intra-Europees'!$A$15:$H$25,7,0),0)*X1894</f>
        <v>0</v>
      </c>
      <c r="Z1894" s="161">
        <f t="shared" si="823"/>
        <v>0</v>
      </c>
      <c r="AA1894" s="162">
        <f>IFERROR(VLOOKUP(N1894,'P1 Intra-Europees'!$A$15:$H$25,8,0),0)*Z1894</f>
        <v>0</v>
      </c>
      <c r="AB1894" s="163">
        <f t="shared" si="824"/>
        <v>0</v>
      </c>
      <c r="AC1894" s="157" t="str">
        <f>VLOOKUP(B1894,'P2 Origin'!$C$21:$O$176,13,0)</f>
        <v>EUR</v>
      </c>
      <c r="AD1894" s="164">
        <f t="shared" si="825"/>
        <v>0</v>
      </c>
      <c r="AE1894" s="165">
        <f>IF(AU1894&gt;0.1,VLOOKUP(B1894,'P2 Origin'!$C$21:$M$176,3,0)*H1894,0)</f>
        <v>0</v>
      </c>
      <c r="AF1894" s="166">
        <f t="shared" si="826"/>
        <v>0</v>
      </c>
      <c r="AG1894" s="165">
        <f>(VLOOKUP(B1894,'P2 Origin'!$C$21:$M$176,4,0))*AF1894</f>
        <v>0</v>
      </c>
      <c r="AH1894" s="166">
        <f t="shared" si="827"/>
        <v>0</v>
      </c>
      <c r="AI1894" s="165">
        <f>(VLOOKUP(B1894,'P2 Origin'!$C$21:$M$176,5,0))*AH1894</f>
        <v>0</v>
      </c>
      <c r="AJ1894" s="166">
        <f t="shared" si="841"/>
        <v>0</v>
      </c>
      <c r="AK1894" s="165">
        <f>(VLOOKUP(B1894,'P2 Origin'!$C$21:$M$176,6,0))*AJ1894</f>
        <v>0</v>
      </c>
      <c r="AL1894" s="166">
        <f t="shared" si="828"/>
        <v>0</v>
      </c>
      <c r="AM1894" s="165">
        <f>(VLOOKUP($B1894,'P2 Origin'!$C$21:$M$176,7,0))*AL1894</f>
        <v>0</v>
      </c>
      <c r="AN1894" s="166">
        <f t="shared" si="829"/>
        <v>0</v>
      </c>
      <c r="AO1894" s="165">
        <f>(VLOOKUP($B1894,'P2 Origin'!$C$21:$M$176,8,0))*AN1894</f>
        <v>0</v>
      </c>
      <c r="AP1894" s="166">
        <f t="shared" si="830"/>
        <v>0</v>
      </c>
      <c r="AQ1894" s="165">
        <f>(VLOOKUP($B1894,'P2 Origin'!$C$21:$M$176,9,0))*AP1894</f>
        <v>0</v>
      </c>
      <c r="AR1894" s="155">
        <f t="shared" si="843"/>
        <v>0</v>
      </c>
      <c r="AS1894" s="164">
        <f>(VLOOKUP(B1894,'P2 Origin'!$C$21:$M$176,10,0))*K1894</f>
        <v>0</v>
      </c>
      <c r="AT1894" s="164">
        <f>(VLOOKUP(B1894,'P2 Origin'!$C$21:$M$176,11,0))*J1894</f>
        <v>0</v>
      </c>
      <c r="AU1894" s="167">
        <v>0</v>
      </c>
      <c r="AV1894" s="168">
        <v>0</v>
      </c>
      <c r="AW1894" s="169">
        <v>0</v>
      </c>
      <c r="AX1894" s="170">
        <f>IF(AU1894&gt;=0.1,'P3 Bureaumarge zee- en luchtvr.'!$D$12,0)</f>
        <v>0</v>
      </c>
      <c r="AY1894" s="163">
        <f t="shared" si="831"/>
        <v>0</v>
      </c>
      <c r="AZ1894" s="157" t="str">
        <f>VLOOKUP(D1894,'P4 Destination'!$C$21:$O$176,13,0)</f>
        <v>EUR</v>
      </c>
      <c r="BA1894" s="164">
        <f t="shared" si="832"/>
        <v>0</v>
      </c>
      <c r="BB1894" s="171">
        <f>IF(AU1894&gt;0.1,(VLOOKUP(D1894,'P4 Destination'!$C$21:$M$176,3,0))*I1894,0)</f>
        <v>0</v>
      </c>
      <c r="BC1894" s="172">
        <f t="shared" si="833"/>
        <v>0</v>
      </c>
      <c r="BD1894" s="171">
        <f>(VLOOKUP($D1894,'P4 Destination'!$C$21:$M$176,4,0))*BC1894</f>
        <v>0</v>
      </c>
      <c r="BE1894" s="172">
        <f t="shared" si="834"/>
        <v>0</v>
      </c>
      <c r="BF1894" s="171">
        <f>(VLOOKUP($D1894,'P4 Destination'!$C$21:$M$176,5,0))*BE1894</f>
        <v>0</v>
      </c>
      <c r="BG1894" s="172">
        <f t="shared" si="835"/>
        <v>0</v>
      </c>
      <c r="BH1894" s="171">
        <f>(VLOOKUP($D1894,'P4 Destination'!$C$21:$M$176,6,0))*BG1894</f>
        <v>0</v>
      </c>
      <c r="BI1894" s="172">
        <f t="shared" si="836"/>
        <v>0</v>
      </c>
      <c r="BJ1894" s="171">
        <f>(VLOOKUP($D1894,'P4 Destination'!$C$21:$M$176,7,0))*BI1894</f>
        <v>0</v>
      </c>
      <c r="BK1894" s="172">
        <f t="shared" si="837"/>
        <v>0</v>
      </c>
      <c r="BL1894" s="171">
        <f>(VLOOKUP($D1894,'P4 Destination'!$C$21:$M$176,8,0))*BK1894</f>
        <v>0</v>
      </c>
      <c r="BM1894" s="172">
        <f t="shared" si="838"/>
        <v>0</v>
      </c>
      <c r="BN1894" s="171">
        <f>(VLOOKUP($D1894,'P4 Destination'!$C$21:$M$176,9,0))*BM1894</f>
        <v>0</v>
      </c>
      <c r="BO1894" s="154">
        <f t="shared" si="844"/>
        <v>0</v>
      </c>
      <c r="BP1894" s="171">
        <f>(VLOOKUP(D1894,'P4 Destination'!$C$21:$M$176,10,0))*K1894</f>
        <v>0</v>
      </c>
      <c r="BQ1894" s="171">
        <f>(VLOOKUP(D1894,'P4 Destination'!$C$21:$M$176,11,0))*J1894</f>
        <v>0</v>
      </c>
      <c r="BR1894" s="173">
        <f t="shared" si="839"/>
        <v>0</v>
      </c>
      <c r="BS1894" s="173">
        <f>(AV1894*2500)*'P6 Verzekering'!$E$11</f>
        <v>0</v>
      </c>
      <c r="BT1894" s="173">
        <f>(AW1894*2500)*'P6 Verzekering'!$E$12</f>
        <v>0</v>
      </c>
      <c r="BU1894" s="173">
        <f>(L1894*2500)*'P6 Verzekering'!$E$13</f>
        <v>0</v>
      </c>
      <c r="BV1894" s="173">
        <f t="shared" si="840"/>
        <v>0</v>
      </c>
      <c r="BW1894"/>
      <c r="BX1894"/>
    </row>
    <row r="1895" spans="1:76">
      <c r="A1895" s="152" t="s">
        <v>1205</v>
      </c>
      <c r="B1895" s="152" t="s">
        <v>452</v>
      </c>
      <c r="C1895" s="152" t="s">
        <v>449</v>
      </c>
      <c r="D1895" s="152" t="s">
        <v>219</v>
      </c>
      <c r="E1895" s="152" t="s">
        <v>219</v>
      </c>
      <c r="F1895" s="153">
        <f t="shared" si="842"/>
        <v>7</v>
      </c>
      <c r="G1895" s="154">
        <v>0</v>
      </c>
      <c r="H1895" s="154">
        <f>IFERROR(VLOOKUP(B1895,'P2 Origin'!$C$21:$Q$176,15,FALSE),0)</f>
        <v>0</v>
      </c>
      <c r="I1895" s="154">
        <f>IFERROR(VLOOKUP(D1895,'P4 Destination'!$C$21:$Q$176,15,FALSE),0)</f>
        <v>0</v>
      </c>
      <c r="J1895" s="155"/>
      <c r="K1895" s="155"/>
      <c r="L1895" s="156">
        <v>7</v>
      </c>
      <c r="M1895" s="155">
        <v>2740</v>
      </c>
      <c r="N1895" s="155">
        <v>9</v>
      </c>
      <c r="O1895" s="157">
        <f t="shared" si="817"/>
        <v>0</v>
      </c>
      <c r="P1895" s="158">
        <f t="shared" si="818"/>
        <v>7</v>
      </c>
      <c r="Q1895" s="159">
        <f>IFERROR(VLOOKUP(N1895,'P1 Intra-Europees'!$A$15:$H$25,3,0),0)*P1895</f>
        <v>0</v>
      </c>
      <c r="R1895" s="160">
        <f t="shared" si="819"/>
        <v>0</v>
      </c>
      <c r="S1895" s="159">
        <f>IFERROR(VLOOKUP(N1895,'P1 Intra-Europees'!$A$15:$H$25,4,0),0)*R1895</f>
        <v>0</v>
      </c>
      <c r="T1895" s="160">
        <f t="shared" si="820"/>
        <v>0</v>
      </c>
      <c r="U1895" s="159">
        <f>IFERROR(VLOOKUP(N1895,'P1 Intra-Europees'!$A$15:$H$25,5,0),0)*T1895</f>
        <v>0</v>
      </c>
      <c r="V1895" s="160">
        <f t="shared" si="821"/>
        <v>0</v>
      </c>
      <c r="W1895" s="159">
        <f>IFERROR(VLOOKUP(N1895,'P1 Intra-Europees'!$A$15:$H$25,6,0),0)*V1895</f>
        <v>0</v>
      </c>
      <c r="X1895" s="160">
        <f t="shared" si="822"/>
        <v>0</v>
      </c>
      <c r="Y1895" s="159">
        <f>IFERROR(VLOOKUP(N1895,'P1 Intra-Europees'!$A$15:$H$25,7,0),0)*X1895</f>
        <v>0</v>
      </c>
      <c r="Z1895" s="161">
        <f t="shared" si="823"/>
        <v>0</v>
      </c>
      <c r="AA1895" s="162">
        <f>IFERROR(VLOOKUP(N1895,'P1 Intra-Europees'!$A$15:$H$25,8,0),0)*Z1895</f>
        <v>0</v>
      </c>
      <c r="AB1895" s="163">
        <f t="shared" si="824"/>
        <v>0</v>
      </c>
      <c r="AC1895" s="157" t="str">
        <f>VLOOKUP(B1895,'P2 Origin'!$C$21:$O$176,13,0)</f>
        <v>USD</v>
      </c>
      <c r="AD1895" s="164">
        <f t="shared" si="825"/>
        <v>0</v>
      </c>
      <c r="AE1895" s="165">
        <f>IF(AU1895&gt;0.1,VLOOKUP(B1895,'P2 Origin'!$C$21:$M$176,3,0)*H1895,0)</f>
        <v>0</v>
      </c>
      <c r="AF1895" s="166">
        <f t="shared" si="826"/>
        <v>0</v>
      </c>
      <c r="AG1895" s="165">
        <f>(VLOOKUP(B1895,'P2 Origin'!$C$21:$M$176,4,0))*AF1895</f>
        <v>0</v>
      </c>
      <c r="AH1895" s="166">
        <f t="shared" si="827"/>
        <v>0</v>
      </c>
      <c r="AI1895" s="165">
        <f>(VLOOKUP(B1895,'P2 Origin'!$C$21:$M$176,5,0))*AH1895</f>
        <v>0</v>
      </c>
      <c r="AJ1895" s="166">
        <f t="shared" si="841"/>
        <v>0</v>
      </c>
      <c r="AK1895" s="165">
        <f>(VLOOKUP(B1895,'P2 Origin'!$C$21:$M$176,6,0))*AJ1895</f>
        <v>0</v>
      </c>
      <c r="AL1895" s="166">
        <f t="shared" si="828"/>
        <v>0</v>
      </c>
      <c r="AM1895" s="165">
        <f>(VLOOKUP($B1895,'P2 Origin'!$C$21:$M$176,7,0))*AL1895</f>
        <v>0</v>
      </c>
      <c r="AN1895" s="166">
        <f t="shared" si="829"/>
        <v>0</v>
      </c>
      <c r="AO1895" s="165">
        <f>(VLOOKUP($B1895,'P2 Origin'!$C$21:$M$176,8,0))*AN1895</f>
        <v>0</v>
      </c>
      <c r="AP1895" s="166">
        <f t="shared" si="830"/>
        <v>0</v>
      </c>
      <c r="AQ1895" s="165">
        <f>(VLOOKUP($B1895,'P2 Origin'!$C$21:$M$176,9,0))*AP1895</f>
        <v>0</v>
      </c>
      <c r="AR1895" s="155">
        <f t="shared" si="843"/>
        <v>0</v>
      </c>
      <c r="AS1895" s="164">
        <f>(VLOOKUP(B1895,'P2 Origin'!$C$21:$M$176,10,0))*K1895</f>
        <v>0</v>
      </c>
      <c r="AT1895" s="164">
        <f>(VLOOKUP(B1895,'P2 Origin'!$C$21:$M$176,11,0))*J1895</f>
        <v>0</v>
      </c>
      <c r="AU1895" s="167">
        <v>0</v>
      </c>
      <c r="AV1895" s="168">
        <v>0</v>
      </c>
      <c r="AW1895" s="169">
        <v>0</v>
      </c>
      <c r="AX1895" s="170">
        <f>IF(AU1895&gt;=0.1,'P3 Bureaumarge zee- en luchtvr.'!$D$12,0)</f>
        <v>0</v>
      </c>
      <c r="AY1895" s="163">
        <f t="shared" si="831"/>
        <v>0</v>
      </c>
      <c r="AZ1895" s="157" t="str">
        <f>VLOOKUP(D1895,'P4 Destination'!$C$21:$O$176,13,0)</f>
        <v>EUR</v>
      </c>
      <c r="BA1895" s="164">
        <f t="shared" si="832"/>
        <v>0</v>
      </c>
      <c r="BB1895" s="171">
        <f>IF(AU1895&gt;0.1,(VLOOKUP(D1895,'P4 Destination'!$C$21:$M$176,3,0))*I1895,0)</f>
        <v>0</v>
      </c>
      <c r="BC1895" s="172">
        <f t="shared" si="833"/>
        <v>0</v>
      </c>
      <c r="BD1895" s="171">
        <f>(VLOOKUP($D1895,'P4 Destination'!$C$21:$M$176,4,0))*BC1895</f>
        <v>0</v>
      </c>
      <c r="BE1895" s="172">
        <f t="shared" si="834"/>
        <v>0</v>
      </c>
      <c r="BF1895" s="171">
        <f>(VLOOKUP($D1895,'P4 Destination'!$C$21:$M$176,5,0))*BE1895</f>
        <v>0</v>
      </c>
      <c r="BG1895" s="172">
        <f t="shared" si="835"/>
        <v>0</v>
      </c>
      <c r="BH1895" s="171">
        <f>(VLOOKUP($D1895,'P4 Destination'!$C$21:$M$176,6,0))*BG1895</f>
        <v>0</v>
      </c>
      <c r="BI1895" s="172">
        <f t="shared" si="836"/>
        <v>0</v>
      </c>
      <c r="BJ1895" s="171">
        <f>(VLOOKUP($D1895,'P4 Destination'!$C$21:$M$176,7,0))*BI1895</f>
        <v>0</v>
      </c>
      <c r="BK1895" s="172">
        <f t="shared" si="837"/>
        <v>0</v>
      </c>
      <c r="BL1895" s="171">
        <f>(VLOOKUP($D1895,'P4 Destination'!$C$21:$M$176,8,0))*BK1895</f>
        <v>0</v>
      </c>
      <c r="BM1895" s="172">
        <f t="shared" si="838"/>
        <v>0</v>
      </c>
      <c r="BN1895" s="171">
        <f>(VLOOKUP($D1895,'P4 Destination'!$C$21:$M$176,9,0))*BM1895</f>
        <v>0</v>
      </c>
      <c r="BO1895" s="154">
        <f t="shared" si="844"/>
        <v>0</v>
      </c>
      <c r="BP1895" s="171">
        <f>(VLOOKUP(D1895,'P4 Destination'!$C$21:$M$176,10,0))*K1895</f>
        <v>0</v>
      </c>
      <c r="BQ1895" s="171">
        <f>(VLOOKUP(D1895,'P4 Destination'!$C$21:$M$176,11,0))*J1895</f>
        <v>0</v>
      </c>
      <c r="BR1895" s="173">
        <f t="shared" si="839"/>
        <v>0</v>
      </c>
      <c r="BS1895" s="173">
        <f>(AV1895*2500)*'P6 Verzekering'!$E$11</f>
        <v>0</v>
      </c>
      <c r="BT1895" s="173">
        <f>(AW1895*2500)*'P6 Verzekering'!$E$12</f>
        <v>0</v>
      </c>
      <c r="BU1895" s="173">
        <f>(L1895*2500)*'P6 Verzekering'!$E$13</f>
        <v>0</v>
      </c>
      <c r="BV1895" s="173">
        <f t="shared" si="840"/>
        <v>0</v>
      </c>
      <c r="BW1895"/>
      <c r="BX1895"/>
    </row>
    <row r="1896" spans="1:76">
      <c r="A1896" s="152" t="s">
        <v>2963</v>
      </c>
      <c r="B1896" s="152" t="s">
        <v>447</v>
      </c>
      <c r="C1896" s="152" t="s">
        <v>446</v>
      </c>
      <c r="D1896" s="152" t="s">
        <v>450</v>
      </c>
      <c r="E1896" s="152" t="s">
        <v>449</v>
      </c>
      <c r="F1896" s="153">
        <v>30</v>
      </c>
      <c r="G1896" s="154">
        <v>1</v>
      </c>
      <c r="H1896" s="154">
        <f>IFERROR(VLOOKUP(B1896,'P2 Origin'!$C$21:$Q$176,15,FALSE),0)</f>
        <v>0</v>
      </c>
      <c r="I1896" s="154">
        <f>IFERROR(VLOOKUP(D1896,'P4 Destination'!$C$21:$Q$176,15,FALSE),0)</f>
        <v>1</v>
      </c>
      <c r="J1896" s="155"/>
      <c r="K1896" s="155">
        <v>1</v>
      </c>
      <c r="L1896" s="156">
        <v>7</v>
      </c>
      <c r="M1896" s="155">
        <v>3205</v>
      </c>
      <c r="N1896" s="155">
        <v>10</v>
      </c>
      <c r="O1896" s="157">
        <f t="shared" si="817"/>
        <v>0</v>
      </c>
      <c r="P1896" s="158">
        <f t="shared" si="818"/>
        <v>7</v>
      </c>
      <c r="Q1896" s="159">
        <f>IFERROR(VLOOKUP(N1896,'P1 Intra-Europees'!$A$15:$H$25,3,0),0)*P1896</f>
        <v>0</v>
      </c>
      <c r="R1896" s="160">
        <f t="shared" si="819"/>
        <v>0</v>
      </c>
      <c r="S1896" s="159">
        <f>IFERROR(VLOOKUP(N1896,'P1 Intra-Europees'!$A$15:$H$25,4,0),0)*R1896</f>
        <v>0</v>
      </c>
      <c r="T1896" s="160">
        <f t="shared" si="820"/>
        <v>0</v>
      </c>
      <c r="U1896" s="159">
        <f>IFERROR(VLOOKUP(N1896,'P1 Intra-Europees'!$A$15:$H$25,5,0),0)*T1896</f>
        <v>0</v>
      </c>
      <c r="V1896" s="160">
        <f t="shared" si="821"/>
        <v>0</v>
      </c>
      <c r="W1896" s="159">
        <f>IFERROR(VLOOKUP(N1896,'P1 Intra-Europees'!$A$15:$H$25,6,0),0)*V1896</f>
        <v>0</v>
      </c>
      <c r="X1896" s="160">
        <f t="shared" si="822"/>
        <v>0</v>
      </c>
      <c r="Y1896" s="159">
        <f>IFERROR(VLOOKUP(N1896,'P1 Intra-Europees'!$A$15:$H$25,7,0),0)*X1896</f>
        <v>0</v>
      </c>
      <c r="Z1896" s="161">
        <v>0</v>
      </c>
      <c r="AA1896" s="162">
        <f>IFERROR(VLOOKUP(N1896,'P1 Intra-Europees'!$A$15:$H$25,8,0),0)*Z1896</f>
        <v>0</v>
      </c>
      <c r="AB1896" s="163">
        <f t="shared" si="824"/>
        <v>0</v>
      </c>
      <c r="AC1896" s="157" t="str">
        <f>VLOOKUP(B1896,'P2 Origin'!$C$21:$O$176,13,0)</f>
        <v>USD</v>
      </c>
      <c r="AD1896" s="164">
        <f t="shared" si="825"/>
        <v>0</v>
      </c>
      <c r="AE1896" s="165">
        <f>IF(AU1896&gt;0.1,VLOOKUP(B1896,'P2 Origin'!$C$21:$M$176,3,0)*H1896,0)</f>
        <v>0</v>
      </c>
      <c r="AF1896" s="166">
        <f t="shared" si="826"/>
        <v>0</v>
      </c>
      <c r="AG1896" s="165">
        <f>(VLOOKUP(B1896,'P2 Origin'!$C$21:$M$176,4,0))*AF1896</f>
        <v>0</v>
      </c>
      <c r="AH1896" s="166">
        <f t="shared" si="827"/>
        <v>0</v>
      </c>
      <c r="AI1896" s="165">
        <f>(VLOOKUP(B1896,'P2 Origin'!$C$21:$M$176,5,0))*AH1896</f>
        <v>0</v>
      </c>
      <c r="AJ1896" s="166">
        <f t="shared" si="841"/>
        <v>0</v>
      </c>
      <c r="AK1896" s="165">
        <f>(VLOOKUP(B1896,'P2 Origin'!$C$21:$M$176,6,0))*AJ1896</f>
        <v>0</v>
      </c>
      <c r="AL1896" s="166">
        <f t="shared" si="828"/>
        <v>30</v>
      </c>
      <c r="AM1896" s="165">
        <f>(VLOOKUP($B1896,'P2 Origin'!$C$21:$M$176,7,0))*AL1896</f>
        <v>0</v>
      </c>
      <c r="AN1896" s="166">
        <f t="shared" si="829"/>
        <v>0</v>
      </c>
      <c r="AO1896" s="165">
        <f>(VLOOKUP($B1896,'P2 Origin'!$C$21:$M$176,8,0))*AN1896</f>
        <v>0</v>
      </c>
      <c r="AP1896" s="166">
        <f t="shared" si="830"/>
        <v>0</v>
      </c>
      <c r="AQ1896" s="165">
        <f>(VLOOKUP($B1896,'P2 Origin'!$C$21:$M$176,9,0))*AP1896</f>
        <v>0</v>
      </c>
      <c r="AR1896" s="155">
        <f t="shared" si="843"/>
        <v>1</v>
      </c>
      <c r="AS1896" s="164">
        <f>(VLOOKUP(B1896,'P2 Origin'!$C$21:$M$176,10,0))*K1896</f>
        <v>0</v>
      </c>
      <c r="AT1896" s="164">
        <f>(VLOOKUP(B1896,'P2 Origin'!$C$21:$M$176,11,0))*J1896</f>
        <v>0</v>
      </c>
      <c r="AU1896" s="167">
        <v>30</v>
      </c>
      <c r="AV1896" s="168">
        <v>30</v>
      </c>
      <c r="AW1896" s="169">
        <v>0</v>
      </c>
      <c r="AX1896" s="170">
        <f>IF(AU1896&gt;=0.1,'P3 Bureaumarge zee- en luchtvr.'!$D$12,0)</f>
        <v>0</v>
      </c>
      <c r="AY1896" s="163">
        <f t="shared" si="831"/>
        <v>0</v>
      </c>
      <c r="AZ1896" s="157" t="str">
        <f>VLOOKUP(D1896,'P4 Destination'!$C$21:$O$176,13,0)</f>
        <v>USD</v>
      </c>
      <c r="BA1896" s="164">
        <f t="shared" si="832"/>
        <v>0</v>
      </c>
      <c r="BB1896" s="171">
        <f>IF(AU1896&gt;0.1,(VLOOKUP(D1896,'P4 Destination'!$C$21:$M$176,3,0))*I1896,0)</f>
        <v>0</v>
      </c>
      <c r="BC1896" s="172">
        <f t="shared" si="833"/>
        <v>0</v>
      </c>
      <c r="BD1896" s="171">
        <f>(VLOOKUP($D1896,'P4 Destination'!$C$21:$M$176,4,0))*BC1896</f>
        <v>0</v>
      </c>
      <c r="BE1896" s="172">
        <f t="shared" si="834"/>
        <v>0</v>
      </c>
      <c r="BF1896" s="171">
        <f>(VLOOKUP($D1896,'P4 Destination'!$C$21:$M$176,5,0))*BE1896</f>
        <v>0</v>
      </c>
      <c r="BG1896" s="172">
        <f t="shared" si="835"/>
        <v>0</v>
      </c>
      <c r="BH1896" s="171">
        <f>(VLOOKUP($D1896,'P4 Destination'!$C$21:$M$176,6,0))*BG1896</f>
        <v>0</v>
      </c>
      <c r="BI1896" s="172">
        <f t="shared" si="836"/>
        <v>30</v>
      </c>
      <c r="BJ1896" s="171">
        <f>(VLOOKUP($D1896,'P4 Destination'!$C$21:$M$176,7,0))*BI1896</f>
        <v>0</v>
      </c>
      <c r="BK1896" s="172">
        <f t="shared" si="837"/>
        <v>0</v>
      </c>
      <c r="BL1896" s="171">
        <f>(VLOOKUP($D1896,'P4 Destination'!$C$21:$M$176,8,0))*BK1896</f>
        <v>0</v>
      </c>
      <c r="BM1896" s="172">
        <f t="shared" si="838"/>
        <v>0</v>
      </c>
      <c r="BN1896" s="171">
        <f>(VLOOKUP($D1896,'P4 Destination'!$C$21:$M$176,9,0))*BM1896</f>
        <v>0</v>
      </c>
      <c r="BO1896" s="154">
        <f t="shared" si="844"/>
        <v>1</v>
      </c>
      <c r="BP1896" s="171">
        <f>(VLOOKUP(D1896,'P4 Destination'!$C$21:$M$176,10,0))*K1896</f>
        <v>0</v>
      </c>
      <c r="BQ1896" s="171">
        <f>(VLOOKUP(D1896,'P4 Destination'!$C$21:$M$176,11,0))*J1896</f>
        <v>0</v>
      </c>
      <c r="BR1896" s="173">
        <f t="shared" si="839"/>
        <v>0</v>
      </c>
      <c r="BS1896" s="173">
        <f>(AV1896*2500)*'P6 Verzekering'!$E$11</f>
        <v>0</v>
      </c>
      <c r="BT1896" s="173">
        <f>(AW1896*2500)*'P6 Verzekering'!$E$12</f>
        <v>0</v>
      </c>
      <c r="BU1896" s="173">
        <f>(L1896*2500)*'P6 Verzekering'!$E$13</f>
        <v>0</v>
      </c>
      <c r="BV1896" s="173">
        <f t="shared" si="840"/>
        <v>0</v>
      </c>
      <c r="BW1896"/>
      <c r="BX1896"/>
    </row>
    <row r="1897" spans="1:76">
      <c r="A1897" s="152" t="s">
        <v>1688</v>
      </c>
      <c r="B1897" s="152" t="s">
        <v>219</v>
      </c>
      <c r="C1897" s="152" t="s">
        <v>219</v>
      </c>
      <c r="D1897" s="152" t="s">
        <v>151</v>
      </c>
      <c r="E1897" s="152" t="s">
        <v>149</v>
      </c>
      <c r="F1897" s="153">
        <f t="shared" si="842"/>
        <v>8</v>
      </c>
      <c r="G1897" s="154">
        <v>0</v>
      </c>
      <c r="H1897" s="154">
        <f>IFERROR(VLOOKUP(B1897,'P2 Origin'!$C$21:$Q$176,15,FALSE),0)</f>
        <v>0</v>
      </c>
      <c r="I1897" s="154">
        <f>IFERROR(VLOOKUP(D1897,'P4 Destination'!$C$21:$Q$176,15,FALSE),0)</f>
        <v>0</v>
      </c>
      <c r="J1897" s="155"/>
      <c r="K1897" s="155"/>
      <c r="L1897" s="156">
        <v>8</v>
      </c>
      <c r="M1897" s="155">
        <v>147</v>
      </c>
      <c r="N1897" s="155">
        <v>2</v>
      </c>
      <c r="O1897" s="157">
        <f t="shared" si="817"/>
        <v>0</v>
      </c>
      <c r="P1897" s="158">
        <f t="shared" si="818"/>
        <v>8</v>
      </c>
      <c r="Q1897" s="159">
        <f>IFERROR(VLOOKUP(N1897,'P1 Intra-Europees'!$A$15:$H$25,3,0),0)*P1897</f>
        <v>0</v>
      </c>
      <c r="R1897" s="160">
        <f t="shared" si="819"/>
        <v>0</v>
      </c>
      <c r="S1897" s="159">
        <f>IFERROR(VLOOKUP(N1897,'P1 Intra-Europees'!$A$15:$H$25,4,0),0)*R1897</f>
        <v>0</v>
      </c>
      <c r="T1897" s="160">
        <f t="shared" si="820"/>
        <v>0</v>
      </c>
      <c r="U1897" s="159">
        <f>IFERROR(VLOOKUP(N1897,'P1 Intra-Europees'!$A$15:$H$25,5,0),0)*T1897</f>
        <v>0</v>
      </c>
      <c r="V1897" s="160">
        <f t="shared" si="821"/>
        <v>0</v>
      </c>
      <c r="W1897" s="159">
        <f>IFERROR(VLOOKUP(N1897,'P1 Intra-Europees'!$A$15:$H$25,6,0),0)*V1897</f>
        <v>0</v>
      </c>
      <c r="X1897" s="160">
        <f t="shared" si="822"/>
        <v>0</v>
      </c>
      <c r="Y1897" s="159">
        <f>IFERROR(VLOOKUP(N1897,'P1 Intra-Europees'!$A$15:$H$25,7,0),0)*X1897</f>
        <v>0</v>
      </c>
      <c r="Z1897" s="161">
        <f t="shared" si="823"/>
        <v>0</v>
      </c>
      <c r="AA1897" s="162">
        <f>IFERROR(VLOOKUP(N1897,'P1 Intra-Europees'!$A$15:$H$25,8,0),0)*Z1897</f>
        <v>0</v>
      </c>
      <c r="AB1897" s="163">
        <f t="shared" si="824"/>
        <v>0</v>
      </c>
      <c r="AC1897" s="157" t="str">
        <f>VLOOKUP(B1897,'P2 Origin'!$C$21:$O$176,13,0)</f>
        <v>EUR</v>
      </c>
      <c r="AD1897" s="164">
        <f t="shared" si="825"/>
        <v>0</v>
      </c>
      <c r="AE1897" s="165">
        <f>IF(AU1897&gt;0.1,VLOOKUP(B1897,'P2 Origin'!$C$21:$M$176,3,0)*H1897,0)</f>
        <v>0</v>
      </c>
      <c r="AF1897" s="166">
        <f t="shared" si="826"/>
        <v>0</v>
      </c>
      <c r="AG1897" s="165">
        <f>(VLOOKUP(B1897,'P2 Origin'!$C$21:$M$176,4,0))*AF1897</f>
        <v>0</v>
      </c>
      <c r="AH1897" s="166">
        <f t="shared" si="827"/>
        <v>0</v>
      </c>
      <c r="AI1897" s="165">
        <f>(VLOOKUP(B1897,'P2 Origin'!$C$21:$M$176,5,0))*AH1897</f>
        <v>0</v>
      </c>
      <c r="AJ1897" s="166">
        <f t="shared" si="841"/>
        <v>0</v>
      </c>
      <c r="AK1897" s="165">
        <f>(VLOOKUP(B1897,'P2 Origin'!$C$21:$M$176,6,0))*AJ1897</f>
        <v>0</v>
      </c>
      <c r="AL1897" s="166">
        <f t="shared" si="828"/>
        <v>0</v>
      </c>
      <c r="AM1897" s="165">
        <f>(VLOOKUP($B1897,'P2 Origin'!$C$21:$M$176,7,0))*AL1897</f>
        <v>0</v>
      </c>
      <c r="AN1897" s="166">
        <f t="shared" si="829"/>
        <v>0</v>
      </c>
      <c r="AO1897" s="165">
        <f>(VLOOKUP($B1897,'P2 Origin'!$C$21:$M$176,8,0))*AN1897</f>
        <v>0</v>
      </c>
      <c r="AP1897" s="166">
        <f t="shared" si="830"/>
        <v>0</v>
      </c>
      <c r="AQ1897" s="165">
        <f>(VLOOKUP($B1897,'P2 Origin'!$C$21:$M$176,9,0))*AP1897</f>
        <v>0</v>
      </c>
      <c r="AR1897" s="155">
        <f t="shared" si="843"/>
        <v>0</v>
      </c>
      <c r="AS1897" s="164">
        <f>(VLOOKUP(B1897,'P2 Origin'!$C$21:$M$176,10,0))*K1897</f>
        <v>0</v>
      </c>
      <c r="AT1897" s="164">
        <f>(VLOOKUP(B1897,'P2 Origin'!$C$21:$M$176,11,0))*J1897</f>
        <v>0</v>
      </c>
      <c r="AU1897" s="167">
        <v>0</v>
      </c>
      <c r="AV1897" s="168">
        <v>0</v>
      </c>
      <c r="AW1897" s="169">
        <v>0</v>
      </c>
      <c r="AX1897" s="170">
        <f>IF(AU1897&gt;=0.1,'P3 Bureaumarge zee- en luchtvr.'!$D$12,0)</f>
        <v>0</v>
      </c>
      <c r="AY1897" s="163">
        <f t="shared" si="831"/>
        <v>0</v>
      </c>
      <c r="AZ1897" s="157" t="str">
        <f>VLOOKUP(D1897,'P4 Destination'!$C$21:$O$176,13,0)</f>
        <v>EUR</v>
      </c>
      <c r="BA1897" s="164">
        <f t="shared" si="832"/>
        <v>0</v>
      </c>
      <c r="BB1897" s="171">
        <f>IF(AU1897&gt;0.1,(VLOOKUP(D1897,'P4 Destination'!$C$21:$M$176,3,0))*I1897,0)</f>
        <v>0</v>
      </c>
      <c r="BC1897" s="172">
        <f t="shared" si="833"/>
        <v>0</v>
      </c>
      <c r="BD1897" s="171">
        <f>(VLOOKUP($D1897,'P4 Destination'!$C$21:$M$176,4,0))*BC1897</f>
        <v>0</v>
      </c>
      <c r="BE1897" s="172">
        <f t="shared" si="834"/>
        <v>0</v>
      </c>
      <c r="BF1897" s="171">
        <f>(VLOOKUP($D1897,'P4 Destination'!$C$21:$M$176,5,0))*BE1897</f>
        <v>0</v>
      </c>
      <c r="BG1897" s="172">
        <f t="shared" si="835"/>
        <v>0</v>
      </c>
      <c r="BH1897" s="171">
        <f>(VLOOKUP($D1897,'P4 Destination'!$C$21:$M$176,6,0))*BG1897</f>
        <v>0</v>
      </c>
      <c r="BI1897" s="172">
        <f t="shared" si="836"/>
        <v>0</v>
      </c>
      <c r="BJ1897" s="171">
        <f>(VLOOKUP($D1897,'P4 Destination'!$C$21:$M$176,7,0))*BI1897</f>
        <v>0</v>
      </c>
      <c r="BK1897" s="172">
        <f t="shared" si="837"/>
        <v>0</v>
      </c>
      <c r="BL1897" s="171">
        <f>(VLOOKUP($D1897,'P4 Destination'!$C$21:$M$176,8,0))*BK1897</f>
        <v>0</v>
      </c>
      <c r="BM1897" s="172">
        <f t="shared" si="838"/>
        <v>0</v>
      </c>
      <c r="BN1897" s="171">
        <f>(VLOOKUP($D1897,'P4 Destination'!$C$21:$M$176,9,0))*BM1897</f>
        <v>0</v>
      </c>
      <c r="BO1897" s="154">
        <f t="shared" si="844"/>
        <v>0</v>
      </c>
      <c r="BP1897" s="171">
        <f>(VLOOKUP(D1897,'P4 Destination'!$C$21:$M$176,10,0))*K1897</f>
        <v>0</v>
      </c>
      <c r="BQ1897" s="171">
        <f>(VLOOKUP(D1897,'P4 Destination'!$C$21:$M$176,11,0))*J1897</f>
        <v>0</v>
      </c>
      <c r="BR1897" s="173">
        <f t="shared" si="839"/>
        <v>0</v>
      </c>
      <c r="BS1897" s="173">
        <f>(AV1897*2500)*'P6 Verzekering'!$E$11</f>
        <v>0</v>
      </c>
      <c r="BT1897" s="173">
        <f>(AW1897*2500)*'P6 Verzekering'!$E$12</f>
        <v>0</v>
      </c>
      <c r="BU1897" s="173">
        <f>(L1897*2500)*'P6 Verzekering'!$E$13</f>
        <v>0</v>
      </c>
      <c r="BV1897" s="173">
        <f t="shared" si="840"/>
        <v>0</v>
      </c>
      <c r="BW1897"/>
      <c r="BX1897"/>
    </row>
    <row r="1898" spans="1:76">
      <c r="A1898" s="152" t="s">
        <v>1704</v>
      </c>
      <c r="B1898" s="152" t="s">
        <v>219</v>
      </c>
      <c r="C1898" s="152" t="s">
        <v>219</v>
      </c>
      <c r="D1898" s="152" t="s">
        <v>151</v>
      </c>
      <c r="E1898" s="152" t="s">
        <v>149</v>
      </c>
      <c r="F1898" s="153">
        <f t="shared" si="842"/>
        <v>8</v>
      </c>
      <c r="G1898" s="154">
        <v>0</v>
      </c>
      <c r="H1898" s="154">
        <f>IFERROR(VLOOKUP(B1898,'P2 Origin'!$C$21:$Q$176,15,FALSE),0)</f>
        <v>0</v>
      </c>
      <c r="I1898" s="154">
        <f>IFERROR(VLOOKUP(D1898,'P4 Destination'!$C$21:$Q$176,15,FALSE),0)</f>
        <v>0</v>
      </c>
      <c r="J1898" s="155"/>
      <c r="K1898" s="155"/>
      <c r="L1898" s="156">
        <v>8</v>
      </c>
      <c r="M1898" s="155">
        <v>169</v>
      </c>
      <c r="N1898" s="155">
        <v>2</v>
      </c>
      <c r="O1898" s="157">
        <f t="shared" si="817"/>
        <v>0</v>
      </c>
      <c r="P1898" s="158">
        <f t="shared" si="818"/>
        <v>8</v>
      </c>
      <c r="Q1898" s="159">
        <f>IFERROR(VLOOKUP(N1898,'P1 Intra-Europees'!$A$15:$H$25,3,0),0)*P1898</f>
        <v>0</v>
      </c>
      <c r="R1898" s="160">
        <f t="shared" si="819"/>
        <v>0</v>
      </c>
      <c r="S1898" s="159">
        <f>IFERROR(VLOOKUP(N1898,'P1 Intra-Europees'!$A$15:$H$25,4,0),0)*R1898</f>
        <v>0</v>
      </c>
      <c r="T1898" s="160">
        <f t="shared" si="820"/>
        <v>0</v>
      </c>
      <c r="U1898" s="159">
        <f>IFERROR(VLOOKUP(N1898,'P1 Intra-Europees'!$A$15:$H$25,5,0),0)*T1898</f>
        <v>0</v>
      </c>
      <c r="V1898" s="160">
        <f t="shared" si="821"/>
        <v>0</v>
      </c>
      <c r="W1898" s="159">
        <f>IFERROR(VLOOKUP(N1898,'P1 Intra-Europees'!$A$15:$H$25,6,0),0)*V1898</f>
        <v>0</v>
      </c>
      <c r="X1898" s="160">
        <f t="shared" si="822"/>
        <v>0</v>
      </c>
      <c r="Y1898" s="159">
        <f>IFERROR(VLOOKUP(N1898,'P1 Intra-Europees'!$A$15:$H$25,7,0),0)*X1898</f>
        <v>0</v>
      </c>
      <c r="Z1898" s="161">
        <f t="shared" si="823"/>
        <v>0</v>
      </c>
      <c r="AA1898" s="162">
        <f>IFERROR(VLOOKUP(N1898,'P1 Intra-Europees'!$A$15:$H$25,8,0),0)*Z1898</f>
        <v>0</v>
      </c>
      <c r="AB1898" s="163">
        <f t="shared" si="824"/>
        <v>0</v>
      </c>
      <c r="AC1898" s="157" t="str">
        <f>VLOOKUP(B1898,'P2 Origin'!$C$21:$O$176,13,0)</f>
        <v>EUR</v>
      </c>
      <c r="AD1898" s="164">
        <f t="shared" si="825"/>
        <v>0</v>
      </c>
      <c r="AE1898" s="165">
        <f>IF(AU1898&gt;0.1,VLOOKUP(B1898,'P2 Origin'!$C$21:$M$176,3,0)*H1898,0)</f>
        <v>0</v>
      </c>
      <c r="AF1898" s="166">
        <f t="shared" si="826"/>
        <v>0</v>
      </c>
      <c r="AG1898" s="165">
        <f>(VLOOKUP(B1898,'P2 Origin'!$C$21:$M$176,4,0))*AF1898</f>
        <v>0</v>
      </c>
      <c r="AH1898" s="166">
        <f t="shared" si="827"/>
        <v>0</v>
      </c>
      <c r="AI1898" s="165">
        <f>(VLOOKUP(B1898,'P2 Origin'!$C$21:$M$176,5,0))*AH1898</f>
        <v>0</v>
      </c>
      <c r="AJ1898" s="166">
        <f t="shared" si="841"/>
        <v>0</v>
      </c>
      <c r="AK1898" s="165">
        <f>(VLOOKUP(B1898,'P2 Origin'!$C$21:$M$176,6,0))*AJ1898</f>
        <v>0</v>
      </c>
      <c r="AL1898" s="166">
        <f t="shared" si="828"/>
        <v>0</v>
      </c>
      <c r="AM1898" s="165">
        <f>(VLOOKUP($B1898,'P2 Origin'!$C$21:$M$176,7,0))*AL1898</f>
        <v>0</v>
      </c>
      <c r="AN1898" s="166">
        <f t="shared" si="829"/>
        <v>0</v>
      </c>
      <c r="AO1898" s="165">
        <f>(VLOOKUP($B1898,'P2 Origin'!$C$21:$M$176,8,0))*AN1898</f>
        <v>0</v>
      </c>
      <c r="AP1898" s="166">
        <f t="shared" si="830"/>
        <v>0</v>
      </c>
      <c r="AQ1898" s="165">
        <f>(VLOOKUP($B1898,'P2 Origin'!$C$21:$M$176,9,0))*AP1898</f>
        <v>0</v>
      </c>
      <c r="AR1898" s="155">
        <f t="shared" si="843"/>
        <v>0</v>
      </c>
      <c r="AS1898" s="164">
        <f>(VLOOKUP(B1898,'P2 Origin'!$C$21:$M$176,10,0))*K1898</f>
        <v>0</v>
      </c>
      <c r="AT1898" s="164">
        <f>(VLOOKUP(B1898,'P2 Origin'!$C$21:$M$176,11,0))*J1898</f>
        <v>0</v>
      </c>
      <c r="AU1898" s="167">
        <v>0</v>
      </c>
      <c r="AV1898" s="168">
        <v>0</v>
      </c>
      <c r="AW1898" s="169">
        <v>0</v>
      </c>
      <c r="AX1898" s="170">
        <f>IF(AU1898&gt;=0.1,'P3 Bureaumarge zee- en luchtvr.'!$D$12,0)</f>
        <v>0</v>
      </c>
      <c r="AY1898" s="163">
        <f t="shared" si="831"/>
        <v>0</v>
      </c>
      <c r="AZ1898" s="157" t="str">
        <f>VLOOKUP(D1898,'P4 Destination'!$C$21:$O$176,13,0)</f>
        <v>EUR</v>
      </c>
      <c r="BA1898" s="164">
        <f t="shared" si="832"/>
        <v>0</v>
      </c>
      <c r="BB1898" s="171">
        <f>IF(AU1898&gt;0.1,(VLOOKUP(D1898,'P4 Destination'!$C$21:$M$176,3,0))*I1898,0)</f>
        <v>0</v>
      </c>
      <c r="BC1898" s="172">
        <f t="shared" si="833"/>
        <v>0</v>
      </c>
      <c r="BD1898" s="171">
        <f>(VLOOKUP($D1898,'P4 Destination'!$C$21:$M$176,4,0))*BC1898</f>
        <v>0</v>
      </c>
      <c r="BE1898" s="172">
        <f t="shared" si="834"/>
        <v>0</v>
      </c>
      <c r="BF1898" s="171">
        <f>(VLOOKUP($D1898,'P4 Destination'!$C$21:$M$176,5,0))*BE1898</f>
        <v>0</v>
      </c>
      <c r="BG1898" s="172">
        <f t="shared" si="835"/>
        <v>0</v>
      </c>
      <c r="BH1898" s="171">
        <f>(VLOOKUP($D1898,'P4 Destination'!$C$21:$M$176,6,0))*BG1898</f>
        <v>0</v>
      </c>
      <c r="BI1898" s="172">
        <f t="shared" si="836"/>
        <v>0</v>
      </c>
      <c r="BJ1898" s="171">
        <f>(VLOOKUP($D1898,'P4 Destination'!$C$21:$M$176,7,0))*BI1898</f>
        <v>0</v>
      </c>
      <c r="BK1898" s="172">
        <f t="shared" si="837"/>
        <v>0</v>
      </c>
      <c r="BL1898" s="171">
        <f>(VLOOKUP($D1898,'P4 Destination'!$C$21:$M$176,8,0))*BK1898</f>
        <v>0</v>
      </c>
      <c r="BM1898" s="172">
        <f t="shared" si="838"/>
        <v>0</v>
      </c>
      <c r="BN1898" s="171">
        <f>(VLOOKUP($D1898,'P4 Destination'!$C$21:$M$176,9,0))*BM1898</f>
        <v>0</v>
      </c>
      <c r="BO1898" s="154">
        <f t="shared" si="844"/>
        <v>0</v>
      </c>
      <c r="BP1898" s="171">
        <f>(VLOOKUP(D1898,'P4 Destination'!$C$21:$M$176,10,0))*K1898</f>
        <v>0</v>
      </c>
      <c r="BQ1898" s="171">
        <f>(VLOOKUP(D1898,'P4 Destination'!$C$21:$M$176,11,0))*J1898</f>
        <v>0</v>
      </c>
      <c r="BR1898" s="173">
        <f t="shared" si="839"/>
        <v>0</v>
      </c>
      <c r="BS1898" s="173">
        <f>(AV1898*2500)*'P6 Verzekering'!$E$11</f>
        <v>0</v>
      </c>
      <c r="BT1898" s="173">
        <f>(AW1898*2500)*'P6 Verzekering'!$E$12</f>
        <v>0</v>
      </c>
      <c r="BU1898" s="173">
        <f>(L1898*2500)*'P6 Verzekering'!$E$13</f>
        <v>0</v>
      </c>
      <c r="BV1898" s="173">
        <f t="shared" si="840"/>
        <v>0</v>
      </c>
      <c r="BW1898"/>
      <c r="BX1898"/>
    </row>
    <row r="1899" spans="1:76">
      <c r="A1899" s="152" t="s">
        <v>1701</v>
      </c>
      <c r="B1899" s="152" t="s">
        <v>219</v>
      </c>
      <c r="C1899" s="152" t="s">
        <v>219</v>
      </c>
      <c r="D1899" s="152" t="s">
        <v>151</v>
      </c>
      <c r="E1899" s="152" t="s">
        <v>149</v>
      </c>
      <c r="F1899" s="153">
        <f t="shared" si="842"/>
        <v>8</v>
      </c>
      <c r="G1899" s="154">
        <v>0</v>
      </c>
      <c r="H1899" s="154">
        <f>IFERROR(VLOOKUP(B1899,'P2 Origin'!$C$21:$Q$176,15,FALSE),0)</f>
        <v>0</v>
      </c>
      <c r="I1899" s="154">
        <f>IFERROR(VLOOKUP(D1899,'P4 Destination'!$C$21:$Q$176,15,FALSE),0)</f>
        <v>0</v>
      </c>
      <c r="J1899" s="155"/>
      <c r="K1899" s="155"/>
      <c r="L1899" s="156">
        <v>8</v>
      </c>
      <c r="M1899" s="155">
        <v>178</v>
      </c>
      <c r="N1899" s="155">
        <v>2</v>
      </c>
      <c r="O1899" s="157">
        <f t="shared" si="817"/>
        <v>0</v>
      </c>
      <c r="P1899" s="158">
        <f t="shared" si="818"/>
        <v>8</v>
      </c>
      <c r="Q1899" s="159">
        <f>IFERROR(VLOOKUP(N1899,'P1 Intra-Europees'!$A$15:$H$25,3,0),0)*P1899</f>
        <v>0</v>
      </c>
      <c r="R1899" s="160">
        <f t="shared" si="819"/>
        <v>0</v>
      </c>
      <c r="S1899" s="159">
        <f>IFERROR(VLOOKUP(N1899,'P1 Intra-Europees'!$A$15:$H$25,4,0),0)*R1899</f>
        <v>0</v>
      </c>
      <c r="T1899" s="160">
        <f t="shared" si="820"/>
        <v>0</v>
      </c>
      <c r="U1899" s="159">
        <f>IFERROR(VLOOKUP(N1899,'P1 Intra-Europees'!$A$15:$H$25,5,0),0)*T1899</f>
        <v>0</v>
      </c>
      <c r="V1899" s="160">
        <f t="shared" si="821"/>
        <v>0</v>
      </c>
      <c r="W1899" s="159">
        <f>IFERROR(VLOOKUP(N1899,'P1 Intra-Europees'!$A$15:$H$25,6,0),0)*V1899</f>
        <v>0</v>
      </c>
      <c r="X1899" s="160">
        <f t="shared" si="822"/>
        <v>0</v>
      </c>
      <c r="Y1899" s="159">
        <f>IFERROR(VLOOKUP(N1899,'P1 Intra-Europees'!$A$15:$H$25,7,0),0)*X1899</f>
        <v>0</v>
      </c>
      <c r="Z1899" s="161">
        <f t="shared" si="823"/>
        <v>0</v>
      </c>
      <c r="AA1899" s="162">
        <f>IFERROR(VLOOKUP(N1899,'P1 Intra-Europees'!$A$15:$H$25,8,0),0)*Z1899</f>
        <v>0</v>
      </c>
      <c r="AB1899" s="163">
        <f t="shared" si="824"/>
        <v>0</v>
      </c>
      <c r="AC1899" s="157" t="str">
        <f>VLOOKUP(B1899,'P2 Origin'!$C$21:$O$176,13,0)</f>
        <v>EUR</v>
      </c>
      <c r="AD1899" s="164">
        <f t="shared" si="825"/>
        <v>0</v>
      </c>
      <c r="AE1899" s="165">
        <f>IF(AU1899&gt;0.1,VLOOKUP(B1899,'P2 Origin'!$C$21:$M$176,3,0)*H1899,0)</f>
        <v>0</v>
      </c>
      <c r="AF1899" s="166">
        <f t="shared" si="826"/>
        <v>0</v>
      </c>
      <c r="AG1899" s="165">
        <f>(VLOOKUP(B1899,'P2 Origin'!$C$21:$M$176,4,0))*AF1899</f>
        <v>0</v>
      </c>
      <c r="AH1899" s="166">
        <f t="shared" si="827"/>
        <v>0</v>
      </c>
      <c r="AI1899" s="165">
        <f>(VLOOKUP(B1899,'P2 Origin'!$C$21:$M$176,5,0))*AH1899</f>
        <v>0</v>
      </c>
      <c r="AJ1899" s="166">
        <f t="shared" si="841"/>
        <v>0</v>
      </c>
      <c r="AK1899" s="165">
        <f>(VLOOKUP(B1899,'P2 Origin'!$C$21:$M$176,6,0))*AJ1899</f>
        <v>0</v>
      </c>
      <c r="AL1899" s="166">
        <f t="shared" si="828"/>
        <v>0</v>
      </c>
      <c r="AM1899" s="165">
        <f>(VLOOKUP($B1899,'P2 Origin'!$C$21:$M$176,7,0))*AL1899</f>
        <v>0</v>
      </c>
      <c r="AN1899" s="166">
        <f t="shared" si="829"/>
        <v>0</v>
      </c>
      <c r="AO1899" s="165">
        <f>(VLOOKUP($B1899,'P2 Origin'!$C$21:$M$176,8,0))*AN1899</f>
        <v>0</v>
      </c>
      <c r="AP1899" s="166">
        <f t="shared" si="830"/>
        <v>0</v>
      </c>
      <c r="AQ1899" s="165">
        <f>(VLOOKUP($B1899,'P2 Origin'!$C$21:$M$176,9,0))*AP1899</f>
        <v>0</v>
      </c>
      <c r="AR1899" s="155">
        <f t="shared" si="843"/>
        <v>0</v>
      </c>
      <c r="AS1899" s="164">
        <f>(VLOOKUP(B1899,'P2 Origin'!$C$21:$M$176,10,0))*K1899</f>
        <v>0</v>
      </c>
      <c r="AT1899" s="164">
        <f>(VLOOKUP(B1899,'P2 Origin'!$C$21:$M$176,11,0))*J1899</f>
        <v>0</v>
      </c>
      <c r="AU1899" s="167">
        <v>0</v>
      </c>
      <c r="AV1899" s="168">
        <v>0</v>
      </c>
      <c r="AW1899" s="169">
        <v>0</v>
      </c>
      <c r="AX1899" s="170">
        <f>IF(AU1899&gt;=0.1,'P3 Bureaumarge zee- en luchtvr.'!$D$12,0)</f>
        <v>0</v>
      </c>
      <c r="AY1899" s="163">
        <f t="shared" si="831"/>
        <v>0</v>
      </c>
      <c r="AZ1899" s="157" t="str">
        <f>VLOOKUP(D1899,'P4 Destination'!$C$21:$O$176,13,0)</f>
        <v>EUR</v>
      </c>
      <c r="BA1899" s="164">
        <f t="shared" si="832"/>
        <v>0</v>
      </c>
      <c r="BB1899" s="171">
        <f>IF(AU1899&gt;0.1,(VLOOKUP(D1899,'P4 Destination'!$C$21:$M$176,3,0))*I1899,0)</f>
        <v>0</v>
      </c>
      <c r="BC1899" s="172">
        <f t="shared" si="833"/>
        <v>0</v>
      </c>
      <c r="BD1899" s="171">
        <f>(VLOOKUP($D1899,'P4 Destination'!$C$21:$M$176,4,0))*BC1899</f>
        <v>0</v>
      </c>
      <c r="BE1899" s="172">
        <f t="shared" si="834"/>
        <v>0</v>
      </c>
      <c r="BF1899" s="171">
        <f>(VLOOKUP($D1899,'P4 Destination'!$C$21:$M$176,5,0))*BE1899</f>
        <v>0</v>
      </c>
      <c r="BG1899" s="172">
        <f t="shared" si="835"/>
        <v>0</v>
      </c>
      <c r="BH1899" s="171">
        <f>(VLOOKUP($D1899,'P4 Destination'!$C$21:$M$176,6,0))*BG1899</f>
        <v>0</v>
      </c>
      <c r="BI1899" s="172">
        <f t="shared" si="836"/>
        <v>0</v>
      </c>
      <c r="BJ1899" s="171">
        <f>(VLOOKUP($D1899,'P4 Destination'!$C$21:$M$176,7,0))*BI1899</f>
        <v>0</v>
      </c>
      <c r="BK1899" s="172">
        <f t="shared" si="837"/>
        <v>0</v>
      </c>
      <c r="BL1899" s="171">
        <f>(VLOOKUP($D1899,'P4 Destination'!$C$21:$M$176,8,0))*BK1899</f>
        <v>0</v>
      </c>
      <c r="BM1899" s="172">
        <f t="shared" si="838"/>
        <v>0</v>
      </c>
      <c r="BN1899" s="171">
        <f>(VLOOKUP($D1899,'P4 Destination'!$C$21:$M$176,9,0))*BM1899</f>
        <v>0</v>
      </c>
      <c r="BO1899" s="154">
        <f t="shared" si="844"/>
        <v>0</v>
      </c>
      <c r="BP1899" s="171">
        <f>(VLOOKUP(D1899,'P4 Destination'!$C$21:$M$176,10,0))*K1899</f>
        <v>0</v>
      </c>
      <c r="BQ1899" s="171">
        <f>(VLOOKUP(D1899,'P4 Destination'!$C$21:$M$176,11,0))*J1899</f>
        <v>0</v>
      </c>
      <c r="BR1899" s="173">
        <f t="shared" si="839"/>
        <v>0</v>
      </c>
      <c r="BS1899" s="173">
        <f>(AV1899*2500)*'P6 Verzekering'!$E$11</f>
        <v>0</v>
      </c>
      <c r="BT1899" s="173">
        <f>(AW1899*2500)*'P6 Verzekering'!$E$12</f>
        <v>0</v>
      </c>
      <c r="BU1899" s="173">
        <f>(L1899*2500)*'P6 Verzekering'!$E$13</f>
        <v>0</v>
      </c>
      <c r="BV1899" s="173">
        <f t="shared" si="840"/>
        <v>0</v>
      </c>
      <c r="BW1899"/>
      <c r="BX1899"/>
    </row>
    <row r="1900" spans="1:76">
      <c r="A1900" s="152" t="s">
        <v>1707</v>
      </c>
      <c r="B1900" s="152" t="s">
        <v>219</v>
      </c>
      <c r="C1900" s="152" t="s">
        <v>219</v>
      </c>
      <c r="D1900" s="152" t="s">
        <v>151</v>
      </c>
      <c r="E1900" s="152" t="s">
        <v>149</v>
      </c>
      <c r="F1900" s="153">
        <f t="shared" si="842"/>
        <v>8</v>
      </c>
      <c r="G1900" s="154">
        <v>0</v>
      </c>
      <c r="H1900" s="154">
        <f>IFERROR(VLOOKUP(B1900,'P2 Origin'!$C$21:$Q$176,15,FALSE),0)</f>
        <v>0</v>
      </c>
      <c r="I1900" s="154">
        <f>IFERROR(VLOOKUP(D1900,'P4 Destination'!$C$21:$Q$176,15,FALSE),0)</f>
        <v>0</v>
      </c>
      <c r="J1900" s="155"/>
      <c r="K1900" s="155"/>
      <c r="L1900" s="156">
        <v>8</v>
      </c>
      <c r="M1900" s="155">
        <v>182</v>
      </c>
      <c r="N1900" s="155">
        <v>2</v>
      </c>
      <c r="O1900" s="157">
        <f t="shared" si="817"/>
        <v>0</v>
      </c>
      <c r="P1900" s="158">
        <f t="shared" si="818"/>
        <v>8</v>
      </c>
      <c r="Q1900" s="159">
        <f>IFERROR(VLOOKUP(N1900,'P1 Intra-Europees'!$A$15:$H$25,3,0),0)*P1900</f>
        <v>0</v>
      </c>
      <c r="R1900" s="160">
        <f t="shared" si="819"/>
        <v>0</v>
      </c>
      <c r="S1900" s="159">
        <f>IFERROR(VLOOKUP(N1900,'P1 Intra-Europees'!$A$15:$H$25,4,0),0)*R1900</f>
        <v>0</v>
      </c>
      <c r="T1900" s="160">
        <f t="shared" si="820"/>
        <v>0</v>
      </c>
      <c r="U1900" s="159">
        <f>IFERROR(VLOOKUP(N1900,'P1 Intra-Europees'!$A$15:$H$25,5,0),0)*T1900</f>
        <v>0</v>
      </c>
      <c r="V1900" s="160">
        <f t="shared" si="821"/>
        <v>0</v>
      </c>
      <c r="W1900" s="159">
        <f>IFERROR(VLOOKUP(N1900,'P1 Intra-Europees'!$A$15:$H$25,6,0),0)*V1900</f>
        <v>0</v>
      </c>
      <c r="X1900" s="160">
        <f t="shared" si="822"/>
        <v>0</v>
      </c>
      <c r="Y1900" s="159">
        <f>IFERROR(VLOOKUP(N1900,'P1 Intra-Europees'!$A$15:$H$25,7,0),0)*X1900</f>
        <v>0</v>
      </c>
      <c r="Z1900" s="161">
        <f t="shared" si="823"/>
        <v>0</v>
      </c>
      <c r="AA1900" s="162">
        <f>IFERROR(VLOOKUP(N1900,'P1 Intra-Europees'!$A$15:$H$25,8,0),0)*Z1900</f>
        <v>0</v>
      </c>
      <c r="AB1900" s="163">
        <f t="shared" si="824"/>
        <v>0</v>
      </c>
      <c r="AC1900" s="157" t="str">
        <f>VLOOKUP(B1900,'P2 Origin'!$C$21:$O$176,13,0)</f>
        <v>EUR</v>
      </c>
      <c r="AD1900" s="164">
        <f t="shared" si="825"/>
        <v>0</v>
      </c>
      <c r="AE1900" s="165">
        <f>IF(AU1900&gt;0.1,VLOOKUP(B1900,'P2 Origin'!$C$21:$M$176,3,0)*H1900,0)</f>
        <v>0</v>
      </c>
      <c r="AF1900" s="166">
        <f t="shared" si="826"/>
        <v>0</v>
      </c>
      <c r="AG1900" s="165">
        <f>(VLOOKUP(B1900,'P2 Origin'!$C$21:$M$176,4,0))*AF1900</f>
        <v>0</v>
      </c>
      <c r="AH1900" s="166">
        <f t="shared" si="827"/>
        <v>0</v>
      </c>
      <c r="AI1900" s="165">
        <f>(VLOOKUP(B1900,'P2 Origin'!$C$21:$M$176,5,0))*AH1900</f>
        <v>0</v>
      </c>
      <c r="AJ1900" s="166">
        <f t="shared" si="841"/>
        <v>0</v>
      </c>
      <c r="AK1900" s="165">
        <f>(VLOOKUP(B1900,'P2 Origin'!$C$21:$M$176,6,0))*AJ1900</f>
        <v>0</v>
      </c>
      <c r="AL1900" s="166">
        <f t="shared" si="828"/>
        <v>0</v>
      </c>
      <c r="AM1900" s="165">
        <f>(VLOOKUP($B1900,'P2 Origin'!$C$21:$M$176,7,0))*AL1900</f>
        <v>0</v>
      </c>
      <c r="AN1900" s="166">
        <f t="shared" si="829"/>
        <v>0</v>
      </c>
      <c r="AO1900" s="165">
        <f>(VLOOKUP($B1900,'P2 Origin'!$C$21:$M$176,8,0))*AN1900</f>
        <v>0</v>
      </c>
      <c r="AP1900" s="166">
        <f t="shared" si="830"/>
        <v>0</v>
      </c>
      <c r="AQ1900" s="165">
        <f>(VLOOKUP($B1900,'P2 Origin'!$C$21:$M$176,9,0))*AP1900</f>
        <v>0</v>
      </c>
      <c r="AR1900" s="155">
        <f t="shared" si="843"/>
        <v>0</v>
      </c>
      <c r="AS1900" s="164">
        <f>(VLOOKUP(B1900,'P2 Origin'!$C$21:$M$176,10,0))*K1900</f>
        <v>0</v>
      </c>
      <c r="AT1900" s="164">
        <f>(VLOOKUP(B1900,'P2 Origin'!$C$21:$M$176,11,0))*J1900</f>
        <v>0</v>
      </c>
      <c r="AU1900" s="167">
        <v>0</v>
      </c>
      <c r="AV1900" s="168">
        <v>0</v>
      </c>
      <c r="AW1900" s="169">
        <v>0</v>
      </c>
      <c r="AX1900" s="170">
        <f>IF(AU1900&gt;=0.1,'P3 Bureaumarge zee- en luchtvr.'!$D$12,0)</f>
        <v>0</v>
      </c>
      <c r="AY1900" s="163">
        <f t="shared" si="831"/>
        <v>0</v>
      </c>
      <c r="AZ1900" s="157" t="str">
        <f>VLOOKUP(D1900,'P4 Destination'!$C$21:$O$176,13,0)</f>
        <v>EUR</v>
      </c>
      <c r="BA1900" s="164">
        <f t="shared" si="832"/>
        <v>0</v>
      </c>
      <c r="BB1900" s="171">
        <f>IF(AU1900&gt;0.1,(VLOOKUP(D1900,'P4 Destination'!$C$21:$M$176,3,0))*I1900,0)</f>
        <v>0</v>
      </c>
      <c r="BC1900" s="172">
        <f t="shared" si="833"/>
        <v>0</v>
      </c>
      <c r="BD1900" s="171">
        <f>(VLOOKUP($D1900,'P4 Destination'!$C$21:$M$176,4,0))*BC1900</f>
        <v>0</v>
      </c>
      <c r="BE1900" s="172">
        <f t="shared" si="834"/>
        <v>0</v>
      </c>
      <c r="BF1900" s="171">
        <f>(VLOOKUP($D1900,'P4 Destination'!$C$21:$M$176,5,0))*BE1900</f>
        <v>0</v>
      </c>
      <c r="BG1900" s="172">
        <f t="shared" si="835"/>
        <v>0</v>
      </c>
      <c r="BH1900" s="171">
        <f>(VLOOKUP($D1900,'P4 Destination'!$C$21:$M$176,6,0))*BG1900</f>
        <v>0</v>
      </c>
      <c r="BI1900" s="172">
        <f t="shared" si="836"/>
        <v>0</v>
      </c>
      <c r="BJ1900" s="171">
        <f>(VLOOKUP($D1900,'P4 Destination'!$C$21:$M$176,7,0))*BI1900</f>
        <v>0</v>
      </c>
      <c r="BK1900" s="172">
        <f t="shared" si="837"/>
        <v>0</v>
      </c>
      <c r="BL1900" s="171">
        <f>(VLOOKUP($D1900,'P4 Destination'!$C$21:$M$176,8,0))*BK1900</f>
        <v>0</v>
      </c>
      <c r="BM1900" s="172">
        <f t="shared" si="838"/>
        <v>0</v>
      </c>
      <c r="BN1900" s="171">
        <f>(VLOOKUP($D1900,'P4 Destination'!$C$21:$M$176,9,0))*BM1900</f>
        <v>0</v>
      </c>
      <c r="BO1900" s="154">
        <f t="shared" si="844"/>
        <v>0</v>
      </c>
      <c r="BP1900" s="171">
        <f>(VLOOKUP(D1900,'P4 Destination'!$C$21:$M$176,10,0))*K1900</f>
        <v>0</v>
      </c>
      <c r="BQ1900" s="171">
        <f>(VLOOKUP(D1900,'P4 Destination'!$C$21:$M$176,11,0))*J1900</f>
        <v>0</v>
      </c>
      <c r="BR1900" s="173">
        <f t="shared" si="839"/>
        <v>0</v>
      </c>
      <c r="BS1900" s="173">
        <f>(AV1900*2500)*'P6 Verzekering'!$E$11</f>
        <v>0</v>
      </c>
      <c r="BT1900" s="173">
        <f>(AW1900*2500)*'P6 Verzekering'!$E$12</f>
        <v>0</v>
      </c>
      <c r="BU1900" s="173">
        <f>(L1900*2500)*'P6 Verzekering'!$E$13</f>
        <v>0</v>
      </c>
      <c r="BV1900" s="173">
        <f t="shared" si="840"/>
        <v>0</v>
      </c>
      <c r="BW1900"/>
      <c r="BX1900"/>
    </row>
    <row r="1901" spans="1:76">
      <c r="A1901" s="152" t="s">
        <v>2110</v>
      </c>
      <c r="B1901" s="152" t="s">
        <v>219</v>
      </c>
      <c r="C1901" s="152" t="s">
        <v>219</v>
      </c>
      <c r="D1901" s="152" t="s">
        <v>234</v>
      </c>
      <c r="E1901" s="152" t="s">
        <v>233</v>
      </c>
      <c r="F1901" s="153">
        <f t="shared" si="842"/>
        <v>8</v>
      </c>
      <c r="G1901" s="154">
        <v>0</v>
      </c>
      <c r="H1901" s="154">
        <f>IFERROR(VLOOKUP(B1901,'P2 Origin'!$C$21:$Q$176,15,FALSE),0)</f>
        <v>0</v>
      </c>
      <c r="I1901" s="154">
        <f>IFERROR(VLOOKUP(D1901,'P4 Destination'!$C$21:$Q$176,15,FALSE),0)</f>
        <v>1</v>
      </c>
      <c r="J1901" s="155"/>
      <c r="K1901" s="155"/>
      <c r="L1901" s="156">
        <v>8</v>
      </c>
      <c r="M1901" s="155">
        <v>2477</v>
      </c>
      <c r="N1901" s="155">
        <v>8</v>
      </c>
      <c r="O1901" s="157">
        <f t="shared" si="817"/>
        <v>0</v>
      </c>
      <c r="P1901" s="158">
        <f t="shared" si="818"/>
        <v>8</v>
      </c>
      <c r="Q1901" s="159">
        <f>IFERROR(VLOOKUP(N1901,'P1 Intra-Europees'!$A$15:$H$25,3,0),0)*P1901</f>
        <v>0</v>
      </c>
      <c r="R1901" s="160">
        <f t="shared" si="819"/>
        <v>0</v>
      </c>
      <c r="S1901" s="159">
        <f>IFERROR(VLOOKUP(N1901,'P1 Intra-Europees'!$A$15:$H$25,4,0),0)*R1901</f>
        <v>0</v>
      </c>
      <c r="T1901" s="160">
        <f t="shared" si="820"/>
        <v>0</v>
      </c>
      <c r="U1901" s="159">
        <f>IFERROR(VLOOKUP(N1901,'P1 Intra-Europees'!$A$15:$H$25,5,0),0)*T1901</f>
        <v>0</v>
      </c>
      <c r="V1901" s="160">
        <f t="shared" si="821"/>
        <v>0</v>
      </c>
      <c r="W1901" s="159">
        <f>IFERROR(VLOOKUP(N1901,'P1 Intra-Europees'!$A$15:$H$25,6,0),0)*V1901</f>
        <v>0</v>
      </c>
      <c r="X1901" s="160">
        <f t="shared" si="822"/>
        <v>0</v>
      </c>
      <c r="Y1901" s="159">
        <f>IFERROR(VLOOKUP(N1901,'P1 Intra-Europees'!$A$15:$H$25,7,0),0)*X1901</f>
        <v>0</v>
      </c>
      <c r="Z1901" s="161">
        <f t="shared" si="823"/>
        <v>0</v>
      </c>
      <c r="AA1901" s="162">
        <f>IFERROR(VLOOKUP(N1901,'P1 Intra-Europees'!$A$15:$H$25,8,0),0)*Z1901</f>
        <v>0</v>
      </c>
      <c r="AB1901" s="163">
        <f t="shared" si="824"/>
        <v>0</v>
      </c>
      <c r="AC1901" s="157" t="str">
        <f>VLOOKUP(B1901,'P2 Origin'!$C$21:$O$176,13,0)</f>
        <v>EUR</v>
      </c>
      <c r="AD1901" s="164">
        <f t="shared" si="825"/>
        <v>0</v>
      </c>
      <c r="AE1901" s="165">
        <f>IF(AU1901&gt;0.1,VLOOKUP(B1901,'P2 Origin'!$C$21:$M$176,3,0)*H1901,0)</f>
        <v>0</v>
      </c>
      <c r="AF1901" s="166">
        <f t="shared" si="826"/>
        <v>0</v>
      </c>
      <c r="AG1901" s="165">
        <f>(VLOOKUP(B1901,'P2 Origin'!$C$21:$M$176,4,0))*AF1901</f>
        <v>0</v>
      </c>
      <c r="AH1901" s="166">
        <f t="shared" si="827"/>
        <v>0</v>
      </c>
      <c r="AI1901" s="165">
        <f>(VLOOKUP(B1901,'P2 Origin'!$C$21:$M$176,5,0))*AH1901</f>
        <v>0</v>
      </c>
      <c r="AJ1901" s="166">
        <f t="shared" si="841"/>
        <v>0</v>
      </c>
      <c r="AK1901" s="165">
        <f>(VLOOKUP(B1901,'P2 Origin'!$C$21:$M$176,6,0))*AJ1901</f>
        <v>0</v>
      </c>
      <c r="AL1901" s="166">
        <f t="shared" si="828"/>
        <v>0</v>
      </c>
      <c r="AM1901" s="165">
        <f>(VLOOKUP($B1901,'P2 Origin'!$C$21:$M$176,7,0))*AL1901</f>
        <v>0</v>
      </c>
      <c r="AN1901" s="166">
        <f t="shared" si="829"/>
        <v>0</v>
      </c>
      <c r="AO1901" s="165">
        <f>(VLOOKUP($B1901,'P2 Origin'!$C$21:$M$176,8,0))*AN1901</f>
        <v>0</v>
      </c>
      <c r="AP1901" s="166">
        <f t="shared" si="830"/>
        <v>0</v>
      </c>
      <c r="AQ1901" s="165">
        <f>(VLOOKUP($B1901,'P2 Origin'!$C$21:$M$176,9,0))*AP1901</f>
        <v>0</v>
      </c>
      <c r="AR1901" s="155">
        <f t="shared" si="843"/>
        <v>0</v>
      </c>
      <c r="AS1901" s="164">
        <f>(VLOOKUP(B1901,'P2 Origin'!$C$21:$M$176,10,0))*K1901</f>
        <v>0</v>
      </c>
      <c r="AT1901" s="164">
        <f>(VLOOKUP(B1901,'P2 Origin'!$C$21:$M$176,11,0))*J1901</f>
        <v>0</v>
      </c>
      <c r="AU1901" s="167">
        <v>0</v>
      </c>
      <c r="AV1901" s="168">
        <v>0</v>
      </c>
      <c r="AW1901" s="169">
        <v>0</v>
      </c>
      <c r="AX1901" s="170">
        <f>IF(AU1901&gt;=0.1,'P3 Bureaumarge zee- en luchtvr.'!$D$12,0)</f>
        <v>0</v>
      </c>
      <c r="AY1901" s="163">
        <f t="shared" si="831"/>
        <v>0</v>
      </c>
      <c r="AZ1901" s="157" t="str">
        <f>VLOOKUP(D1901,'P4 Destination'!$C$21:$O$176,13,0)</f>
        <v>EUR</v>
      </c>
      <c r="BA1901" s="164">
        <f t="shared" si="832"/>
        <v>0</v>
      </c>
      <c r="BB1901" s="171">
        <f>IF(AU1901&gt;0.1,(VLOOKUP(D1901,'P4 Destination'!$C$21:$M$176,3,0))*I1901,0)</f>
        <v>0</v>
      </c>
      <c r="BC1901" s="172">
        <f t="shared" si="833"/>
        <v>0</v>
      </c>
      <c r="BD1901" s="171">
        <f>(VLOOKUP($D1901,'P4 Destination'!$C$21:$M$176,4,0))*BC1901</f>
        <v>0</v>
      </c>
      <c r="BE1901" s="172">
        <f t="shared" si="834"/>
        <v>0</v>
      </c>
      <c r="BF1901" s="171">
        <f>(VLOOKUP($D1901,'P4 Destination'!$C$21:$M$176,5,0))*BE1901</f>
        <v>0</v>
      </c>
      <c r="BG1901" s="172">
        <f t="shared" si="835"/>
        <v>0</v>
      </c>
      <c r="BH1901" s="171">
        <f>(VLOOKUP($D1901,'P4 Destination'!$C$21:$M$176,6,0))*BG1901</f>
        <v>0</v>
      </c>
      <c r="BI1901" s="172">
        <f t="shared" si="836"/>
        <v>0</v>
      </c>
      <c r="BJ1901" s="171">
        <f>(VLOOKUP($D1901,'P4 Destination'!$C$21:$M$176,7,0))*BI1901</f>
        <v>0</v>
      </c>
      <c r="BK1901" s="172">
        <f t="shared" si="837"/>
        <v>0</v>
      </c>
      <c r="BL1901" s="171">
        <f>(VLOOKUP($D1901,'P4 Destination'!$C$21:$M$176,8,0))*BK1901</f>
        <v>0</v>
      </c>
      <c r="BM1901" s="172">
        <f t="shared" si="838"/>
        <v>0</v>
      </c>
      <c r="BN1901" s="171">
        <f>(VLOOKUP($D1901,'P4 Destination'!$C$21:$M$176,9,0))*BM1901</f>
        <v>0</v>
      </c>
      <c r="BO1901" s="154">
        <f t="shared" si="844"/>
        <v>0</v>
      </c>
      <c r="BP1901" s="171">
        <f>(VLOOKUP(D1901,'P4 Destination'!$C$21:$M$176,10,0))*K1901</f>
        <v>0</v>
      </c>
      <c r="BQ1901" s="171">
        <f>(VLOOKUP(D1901,'P4 Destination'!$C$21:$M$176,11,0))*J1901</f>
        <v>0</v>
      </c>
      <c r="BR1901" s="173">
        <f t="shared" si="839"/>
        <v>0</v>
      </c>
      <c r="BS1901" s="173">
        <f>(AV1901*2500)*'P6 Verzekering'!$E$11</f>
        <v>0</v>
      </c>
      <c r="BT1901" s="173">
        <f>(AW1901*2500)*'P6 Verzekering'!$E$12</f>
        <v>0</v>
      </c>
      <c r="BU1901" s="173">
        <f>(L1901*2500)*'P6 Verzekering'!$E$13</f>
        <v>0</v>
      </c>
      <c r="BV1901" s="173">
        <f t="shared" si="840"/>
        <v>0</v>
      </c>
      <c r="BW1901"/>
      <c r="BX1901"/>
    </row>
    <row r="1902" spans="1:76">
      <c r="A1902" s="152" t="s">
        <v>2646</v>
      </c>
      <c r="B1902" s="152" t="s">
        <v>359</v>
      </c>
      <c r="C1902" s="152" t="s">
        <v>358</v>
      </c>
      <c r="D1902" s="152" t="s">
        <v>219</v>
      </c>
      <c r="E1902" s="152" t="s">
        <v>219</v>
      </c>
      <c r="F1902" s="153">
        <f t="shared" si="842"/>
        <v>8</v>
      </c>
      <c r="G1902" s="154">
        <v>0</v>
      </c>
      <c r="H1902" s="154">
        <f>IFERROR(VLOOKUP(B1902,'P2 Origin'!$C$21:$Q$176,15,FALSE),0)</f>
        <v>0</v>
      </c>
      <c r="I1902" s="154">
        <f>IFERROR(VLOOKUP(D1902,'P4 Destination'!$C$21:$Q$176,15,FALSE),0)</f>
        <v>0</v>
      </c>
      <c r="J1902" s="155"/>
      <c r="K1902" s="155"/>
      <c r="L1902" s="156">
        <v>8</v>
      </c>
      <c r="M1902" s="155">
        <v>6405</v>
      </c>
      <c r="N1902" s="155">
        <v>11</v>
      </c>
      <c r="O1902" s="157">
        <f t="shared" si="817"/>
        <v>0</v>
      </c>
      <c r="P1902" s="158">
        <f t="shared" si="818"/>
        <v>8</v>
      </c>
      <c r="Q1902" s="159">
        <f>IFERROR(VLOOKUP(N1902,'P1 Intra-Europees'!$A$15:$H$25,3,0),0)*P1902</f>
        <v>0</v>
      </c>
      <c r="R1902" s="160">
        <f t="shared" si="819"/>
        <v>0</v>
      </c>
      <c r="S1902" s="159">
        <f>IFERROR(VLOOKUP(N1902,'P1 Intra-Europees'!$A$15:$H$25,4,0),0)*R1902</f>
        <v>0</v>
      </c>
      <c r="T1902" s="160">
        <f t="shared" si="820"/>
        <v>0</v>
      </c>
      <c r="U1902" s="159">
        <f>IFERROR(VLOOKUP(N1902,'P1 Intra-Europees'!$A$15:$H$25,5,0),0)*T1902</f>
        <v>0</v>
      </c>
      <c r="V1902" s="160">
        <f t="shared" si="821"/>
        <v>0</v>
      </c>
      <c r="W1902" s="159">
        <f>IFERROR(VLOOKUP(N1902,'P1 Intra-Europees'!$A$15:$H$25,6,0),0)*V1902</f>
        <v>0</v>
      </c>
      <c r="X1902" s="160">
        <f t="shared" si="822"/>
        <v>0</v>
      </c>
      <c r="Y1902" s="159">
        <f>IFERROR(VLOOKUP(N1902,'P1 Intra-Europees'!$A$15:$H$25,7,0),0)*X1902</f>
        <v>0</v>
      </c>
      <c r="Z1902" s="161">
        <f t="shared" si="823"/>
        <v>0</v>
      </c>
      <c r="AA1902" s="162">
        <f>IFERROR(VLOOKUP(N1902,'P1 Intra-Europees'!$A$15:$H$25,8,0),0)*Z1902</f>
        <v>0</v>
      </c>
      <c r="AB1902" s="163">
        <f t="shared" si="824"/>
        <v>0</v>
      </c>
      <c r="AC1902" s="157" t="str">
        <f>VLOOKUP(B1902,'P2 Origin'!$C$21:$O$176,13,0)</f>
        <v>USD</v>
      </c>
      <c r="AD1902" s="164">
        <f t="shared" si="825"/>
        <v>0</v>
      </c>
      <c r="AE1902" s="165">
        <f>IF(AU1902&gt;0.1,VLOOKUP(B1902,'P2 Origin'!$C$21:$M$176,3,0)*H1902,0)</f>
        <v>0</v>
      </c>
      <c r="AF1902" s="166">
        <f t="shared" si="826"/>
        <v>0</v>
      </c>
      <c r="AG1902" s="165">
        <f>(VLOOKUP(B1902,'P2 Origin'!$C$21:$M$176,4,0))*AF1902</f>
        <v>0</v>
      </c>
      <c r="AH1902" s="166">
        <f t="shared" si="827"/>
        <v>0</v>
      </c>
      <c r="AI1902" s="165">
        <f>(VLOOKUP(B1902,'P2 Origin'!$C$21:$M$176,5,0))*AH1902</f>
        <v>0</v>
      </c>
      <c r="AJ1902" s="166">
        <f t="shared" si="841"/>
        <v>0</v>
      </c>
      <c r="AK1902" s="165">
        <f>(VLOOKUP(B1902,'P2 Origin'!$C$21:$M$176,6,0))*AJ1902</f>
        <v>0</v>
      </c>
      <c r="AL1902" s="166">
        <f t="shared" si="828"/>
        <v>0</v>
      </c>
      <c r="AM1902" s="165">
        <f>(VLOOKUP($B1902,'P2 Origin'!$C$21:$M$176,7,0))*AL1902</f>
        <v>0</v>
      </c>
      <c r="AN1902" s="166">
        <f t="shared" si="829"/>
        <v>0</v>
      </c>
      <c r="AO1902" s="165">
        <f>(VLOOKUP($B1902,'P2 Origin'!$C$21:$M$176,8,0))*AN1902</f>
        <v>0</v>
      </c>
      <c r="AP1902" s="166">
        <f t="shared" si="830"/>
        <v>0</v>
      </c>
      <c r="AQ1902" s="165">
        <f>(VLOOKUP($B1902,'P2 Origin'!$C$21:$M$176,9,0))*AP1902</f>
        <v>0</v>
      </c>
      <c r="AR1902" s="155">
        <f t="shared" si="843"/>
        <v>0</v>
      </c>
      <c r="AS1902" s="164">
        <f>(VLOOKUP(B1902,'P2 Origin'!$C$21:$M$176,10,0))*K1902</f>
        <v>0</v>
      </c>
      <c r="AT1902" s="164">
        <f>(VLOOKUP(B1902,'P2 Origin'!$C$21:$M$176,11,0))*J1902</f>
        <v>0</v>
      </c>
      <c r="AU1902" s="167">
        <v>0</v>
      </c>
      <c r="AV1902" s="168">
        <v>0</v>
      </c>
      <c r="AW1902" s="169">
        <v>0</v>
      </c>
      <c r="AX1902" s="170">
        <f>IF(AU1902&gt;=0.1,'P3 Bureaumarge zee- en luchtvr.'!$D$12,0)</f>
        <v>0</v>
      </c>
      <c r="AY1902" s="163">
        <f t="shared" si="831"/>
        <v>0</v>
      </c>
      <c r="AZ1902" s="157" t="str">
        <f>VLOOKUP(D1902,'P4 Destination'!$C$21:$O$176,13,0)</f>
        <v>EUR</v>
      </c>
      <c r="BA1902" s="164">
        <f t="shared" si="832"/>
        <v>0</v>
      </c>
      <c r="BB1902" s="171">
        <f>IF(AU1902&gt;0.1,(VLOOKUP(D1902,'P4 Destination'!$C$21:$M$176,3,0))*I1902,0)</f>
        <v>0</v>
      </c>
      <c r="BC1902" s="172">
        <f t="shared" si="833"/>
        <v>0</v>
      </c>
      <c r="BD1902" s="171">
        <f>(VLOOKUP($D1902,'P4 Destination'!$C$21:$M$176,4,0))*BC1902</f>
        <v>0</v>
      </c>
      <c r="BE1902" s="172">
        <f t="shared" si="834"/>
        <v>0</v>
      </c>
      <c r="BF1902" s="171">
        <f>(VLOOKUP($D1902,'P4 Destination'!$C$21:$M$176,5,0))*BE1902</f>
        <v>0</v>
      </c>
      <c r="BG1902" s="172">
        <f t="shared" si="835"/>
        <v>0</v>
      </c>
      <c r="BH1902" s="171">
        <f>(VLOOKUP($D1902,'P4 Destination'!$C$21:$M$176,6,0))*BG1902</f>
        <v>0</v>
      </c>
      <c r="BI1902" s="172">
        <f t="shared" si="836"/>
        <v>0</v>
      </c>
      <c r="BJ1902" s="171">
        <f>(VLOOKUP($D1902,'P4 Destination'!$C$21:$M$176,7,0))*BI1902</f>
        <v>0</v>
      </c>
      <c r="BK1902" s="172">
        <f t="shared" si="837"/>
        <v>0</v>
      </c>
      <c r="BL1902" s="171">
        <f>(VLOOKUP($D1902,'P4 Destination'!$C$21:$M$176,8,0))*BK1902</f>
        <v>0</v>
      </c>
      <c r="BM1902" s="172">
        <f t="shared" si="838"/>
        <v>0</v>
      </c>
      <c r="BN1902" s="171">
        <f>(VLOOKUP($D1902,'P4 Destination'!$C$21:$M$176,9,0))*BM1902</f>
        <v>0</v>
      </c>
      <c r="BO1902" s="154">
        <f t="shared" si="844"/>
        <v>0</v>
      </c>
      <c r="BP1902" s="171">
        <f>(VLOOKUP(D1902,'P4 Destination'!$C$21:$M$176,10,0))*K1902</f>
        <v>0</v>
      </c>
      <c r="BQ1902" s="171">
        <f>(VLOOKUP(D1902,'P4 Destination'!$C$21:$M$176,11,0))*J1902</f>
        <v>0</v>
      </c>
      <c r="BR1902" s="173">
        <f t="shared" si="839"/>
        <v>0</v>
      </c>
      <c r="BS1902" s="173">
        <f>(AV1902*2500)*'P6 Verzekering'!$E$11</f>
        <v>0</v>
      </c>
      <c r="BT1902" s="173">
        <f>(AW1902*2500)*'P6 Verzekering'!$E$12</f>
        <v>0</v>
      </c>
      <c r="BU1902" s="173">
        <f>(L1902*2500)*'P6 Verzekering'!$E$13</f>
        <v>0</v>
      </c>
      <c r="BV1902" s="173">
        <f t="shared" si="840"/>
        <v>0</v>
      </c>
      <c r="BW1902"/>
      <c r="BX1902"/>
    </row>
    <row r="1903" spans="1:76">
      <c r="A1903" s="152" t="s">
        <v>2130</v>
      </c>
      <c r="B1903" s="152" t="s">
        <v>219</v>
      </c>
      <c r="C1903" s="152" t="s">
        <v>219</v>
      </c>
      <c r="D1903" s="152" t="s">
        <v>219</v>
      </c>
      <c r="E1903" s="152" t="s">
        <v>219</v>
      </c>
      <c r="F1903" s="153">
        <f t="shared" si="842"/>
        <v>9</v>
      </c>
      <c r="G1903" s="154">
        <v>0</v>
      </c>
      <c r="H1903" s="154">
        <f>IFERROR(VLOOKUP(B1903,'P2 Origin'!$C$21:$Q$176,15,FALSE),0)</f>
        <v>0</v>
      </c>
      <c r="I1903" s="154">
        <f>IFERROR(VLOOKUP(D1903,'P4 Destination'!$C$21:$Q$176,15,FALSE),0)</f>
        <v>0</v>
      </c>
      <c r="J1903" s="155"/>
      <c r="K1903" s="155"/>
      <c r="L1903" s="156">
        <v>9</v>
      </c>
      <c r="M1903" s="155">
        <v>2</v>
      </c>
      <c r="N1903" s="155">
        <v>1</v>
      </c>
      <c r="O1903" s="157">
        <f t="shared" si="817"/>
        <v>0</v>
      </c>
      <c r="P1903" s="158">
        <f t="shared" si="818"/>
        <v>9</v>
      </c>
      <c r="Q1903" s="159">
        <f>IFERROR(VLOOKUP(N1903,'P1 Intra-Europees'!$A$15:$H$25,3,0),0)*P1903</f>
        <v>0</v>
      </c>
      <c r="R1903" s="160">
        <f t="shared" si="819"/>
        <v>0</v>
      </c>
      <c r="S1903" s="159">
        <f>IFERROR(VLOOKUP(N1903,'P1 Intra-Europees'!$A$15:$H$25,4,0),0)*R1903</f>
        <v>0</v>
      </c>
      <c r="T1903" s="160">
        <f t="shared" si="820"/>
        <v>0</v>
      </c>
      <c r="U1903" s="159">
        <f>IFERROR(VLOOKUP(N1903,'P1 Intra-Europees'!$A$15:$H$25,5,0),0)*T1903</f>
        <v>0</v>
      </c>
      <c r="V1903" s="160">
        <f t="shared" si="821"/>
        <v>0</v>
      </c>
      <c r="W1903" s="159">
        <f>IFERROR(VLOOKUP(N1903,'P1 Intra-Europees'!$A$15:$H$25,6,0),0)*V1903</f>
        <v>0</v>
      </c>
      <c r="X1903" s="160">
        <f t="shared" si="822"/>
        <v>0</v>
      </c>
      <c r="Y1903" s="159">
        <f>IFERROR(VLOOKUP(N1903,'P1 Intra-Europees'!$A$15:$H$25,7,0),0)*X1903</f>
        <v>0</v>
      </c>
      <c r="Z1903" s="161">
        <f t="shared" si="823"/>
        <v>0</v>
      </c>
      <c r="AA1903" s="162">
        <f>IFERROR(VLOOKUP(N1903,'P1 Intra-Europees'!$A$15:$H$25,8,0),0)*Z1903</f>
        <v>0</v>
      </c>
      <c r="AB1903" s="163">
        <f t="shared" si="824"/>
        <v>0</v>
      </c>
      <c r="AC1903" s="157" t="str">
        <f>VLOOKUP(B1903,'P2 Origin'!$C$21:$O$176,13,0)</f>
        <v>EUR</v>
      </c>
      <c r="AD1903" s="164">
        <f t="shared" si="825"/>
        <v>0</v>
      </c>
      <c r="AE1903" s="165">
        <f>IF(AU1903&gt;0.1,VLOOKUP(B1903,'P2 Origin'!$C$21:$M$176,3,0)*H1903,0)</f>
        <v>0</v>
      </c>
      <c r="AF1903" s="166">
        <f t="shared" si="826"/>
        <v>0</v>
      </c>
      <c r="AG1903" s="165">
        <f>(VLOOKUP(B1903,'P2 Origin'!$C$21:$M$176,4,0))*AF1903</f>
        <v>0</v>
      </c>
      <c r="AH1903" s="166">
        <f t="shared" si="827"/>
        <v>0</v>
      </c>
      <c r="AI1903" s="165">
        <f>(VLOOKUP(B1903,'P2 Origin'!$C$21:$M$176,5,0))*AH1903</f>
        <v>0</v>
      </c>
      <c r="AJ1903" s="166">
        <f t="shared" si="841"/>
        <v>0</v>
      </c>
      <c r="AK1903" s="165">
        <f>(VLOOKUP(B1903,'P2 Origin'!$C$21:$M$176,6,0))*AJ1903</f>
        <v>0</v>
      </c>
      <c r="AL1903" s="166">
        <f t="shared" si="828"/>
        <v>0</v>
      </c>
      <c r="AM1903" s="165">
        <f>(VLOOKUP($B1903,'P2 Origin'!$C$21:$M$176,7,0))*AL1903</f>
        <v>0</v>
      </c>
      <c r="AN1903" s="166">
        <f t="shared" si="829"/>
        <v>0</v>
      </c>
      <c r="AO1903" s="165">
        <f>(VLOOKUP($B1903,'P2 Origin'!$C$21:$M$176,8,0))*AN1903</f>
        <v>0</v>
      </c>
      <c r="AP1903" s="166">
        <f t="shared" si="830"/>
        <v>0</v>
      </c>
      <c r="AQ1903" s="165">
        <f>(VLOOKUP($B1903,'P2 Origin'!$C$21:$M$176,9,0))*AP1903</f>
        <v>0</v>
      </c>
      <c r="AR1903" s="155">
        <f t="shared" si="843"/>
        <v>0</v>
      </c>
      <c r="AS1903" s="164">
        <f>(VLOOKUP(B1903,'P2 Origin'!$C$21:$M$176,10,0))*K1903</f>
        <v>0</v>
      </c>
      <c r="AT1903" s="164">
        <f>(VLOOKUP(B1903,'P2 Origin'!$C$21:$M$176,11,0))*J1903</f>
        <v>0</v>
      </c>
      <c r="AU1903" s="167">
        <v>0</v>
      </c>
      <c r="AV1903" s="168">
        <v>0</v>
      </c>
      <c r="AW1903" s="169">
        <v>0</v>
      </c>
      <c r="AX1903" s="170">
        <f>IF(AU1903&gt;=0.1,'P3 Bureaumarge zee- en luchtvr.'!$D$12,0)</f>
        <v>0</v>
      </c>
      <c r="AY1903" s="163">
        <f t="shared" si="831"/>
        <v>0</v>
      </c>
      <c r="AZ1903" s="157" t="str">
        <f>VLOOKUP(D1903,'P4 Destination'!$C$21:$O$176,13,0)</f>
        <v>EUR</v>
      </c>
      <c r="BA1903" s="164">
        <f t="shared" si="832"/>
        <v>0</v>
      </c>
      <c r="BB1903" s="171">
        <f>IF(AU1903&gt;0.1,(VLOOKUP(D1903,'P4 Destination'!$C$21:$M$176,3,0))*I1903,0)</f>
        <v>0</v>
      </c>
      <c r="BC1903" s="172">
        <f t="shared" si="833"/>
        <v>0</v>
      </c>
      <c r="BD1903" s="171">
        <f>(VLOOKUP($D1903,'P4 Destination'!$C$21:$M$176,4,0))*BC1903</f>
        <v>0</v>
      </c>
      <c r="BE1903" s="172">
        <f t="shared" si="834"/>
        <v>0</v>
      </c>
      <c r="BF1903" s="171">
        <f>(VLOOKUP($D1903,'P4 Destination'!$C$21:$M$176,5,0))*BE1903</f>
        <v>0</v>
      </c>
      <c r="BG1903" s="172">
        <f t="shared" si="835"/>
        <v>0</v>
      </c>
      <c r="BH1903" s="171">
        <f>(VLOOKUP($D1903,'P4 Destination'!$C$21:$M$176,6,0))*BG1903</f>
        <v>0</v>
      </c>
      <c r="BI1903" s="172">
        <f t="shared" si="836"/>
        <v>0</v>
      </c>
      <c r="BJ1903" s="171">
        <f>(VLOOKUP($D1903,'P4 Destination'!$C$21:$M$176,7,0))*BI1903</f>
        <v>0</v>
      </c>
      <c r="BK1903" s="172">
        <f t="shared" si="837"/>
        <v>0</v>
      </c>
      <c r="BL1903" s="171">
        <f>(VLOOKUP($D1903,'P4 Destination'!$C$21:$M$176,8,0))*BK1903</f>
        <v>0</v>
      </c>
      <c r="BM1903" s="172">
        <f t="shared" si="838"/>
        <v>0</v>
      </c>
      <c r="BN1903" s="171">
        <f>(VLOOKUP($D1903,'P4 Destination'!$C$21:$M$176,9,0))*BM1903</f>
        <v>0</v>
      </c>
      <c r="BO1903" s="154">
        <f t="shared" si="844"/>
        <v>0</v>
      </c>
      <c r="BP1903" s="171">
        <f>(VLOOKUP(D1903,'P4 Destination'!$C$21:$M$176,10,0))*K1903</f>
        <v>0</v>
      </c>
      <c r="BQ1903" s="171">
        <f>(VLOOKUP(D1903,'P4 Destination'!$C$21:$M$176,11,0))*J1903</f>
        <v>0</v>
      </c>
      <c r="BR1903" s="173">
        <f t="shared" si="839"/>
        <v>0</v>
      </c>
      <c r="BS1903" s="173">
        <f>(AV1903*2500)*'P6 Verzekering'!$E$11</f>
        <v>0</v>
      </c>
      <c r="BT1903" s="173">
        <f>(AW1903*2500)*'P6 Verzekering'!$E$12</f>
        <v>0</v>
      </c>
      <c r="BU1903" s="173">
        <f>(L1903*2500)*'P6 Verzekering'!$E$13</f>
        <v>0</v>
      </c>
      <c r="BV1903" s="173">
        <f t="shared" si="840"/>
        <v>0</v>
      </c>
      <c r="BW1903"/>
      <c r="BX1903"/>
    </row>
    <row r="1904" spans="1:76">
      <c r="A1904" s="152" t="s">
        <v>1703</v>
      </c>
      <c r="B1904" s="152" t="s">
        <v>219</v>
      </c>
      <c r="C1904" s="152" t="s">
        <v>219</v>
      </c>
      <c r="D1904" s="152" t="s">
        <v>151</v>
      </c>
      <c r="E1904" s="152" t="s">
        <v>149</v>
      </c>
      <c r="F1904" s="153">
        <f t="shared" si="842"/>
        <v>9</v>
      </c>
      <c r="G1904" s="154">
        <v>0</v>
      </c>
      <c r="H1904" s="154">
        <f>IFERROR(VLOOKUP(B1904,'P2 Origin'!$C$21:$Q$176,15,FALSE),0)</f>
        <v>0</v>
      </c>
      <c r="I1904" s="154">
        <f>IFERROR(VLOOKUP(D1904,'P4 Destination'!$C$21:$Q$176,15,FALSE),0)</f>
        <v>0</v>
      </c>
      <c r="J1904" s="155"/>
      <c r="K1904" s="155"/>
      <c r="L1904" s="156">
        <v>9</v>
      </c>
      <c r="M1904" s="155">
        <v>177</v>
      </c>
      <c r="N1904" s="155">
        <v>2</v>
      </c>
      <c r="O1904" s="157">
        <f t="shared" si="817"/>
        <v>0</v>
      </c>
      <c r="P1904" s="158">
        <f t="shared" si="818"/>
        <v>9</v>
      </c>
      <c r="Q1904" s="159">
        <f>IFERROR(VLOOKUP(N1904,'P1 Intra-Europees'!$A$15:$H$25,3,0),0)*P1904</f>
        <v>0</v>
      </c>
      <c r="R1904" s="160">
        <f t="shared" si="819"/>
        <v>0</v>
      </c>
      <c r="S1904" s="159">
        <f>IFERROR(VLOOKUP(N1904,'P1 Intra-Europees'!$A$15:$H$25,4,0),0)*R1904</f>
        <v>0</v>
      </c>
      <c r="T1904" s="160">
        <f t="shared" si="820"/>
        <v>0</v>
      </c>
      <c r="U1904" s="159">
        <f>IFERROR(VLOOKUP(N1904,'P1 Intra-Europees'!$A$15:$H$25,5,0),0)*T1904</f>
        <v>0</v>
      </c>
      <c r="V1904" s="160">
        <f t="shared" si="821"/>
        <v>0</v>
      </c>
      <c r="W1904" s="159">
        <f>IFERROR(VLOOKUP(N1904,'P1 Intra-Europees'!$A$15:$H$25,6,0),0)*V1904</f>
        <v>0</v>
      </c>
      <c r="X1904" s="160">
        <f t="shared" si="822"/>
        <v>0</v>
      </c>
      <c r="Y1904" s="159">
        <f>IFERROR(VLOOKUP(N1904,'P1 Intra-Europees'!$A$15:$H$25,7,0),0)*X1904</f>
        <v>0</v>
      </c>
      <c r="Z1904" s="161">
        <f t="shared" si="823"/>
        <v>0</v>
      </c>
      <c r="AA1904" s="162">
        <f>IFERROR(VLOOKUP(N1904,'P1 Intra-Europees'!$A$15:$H$25,8,0),0)*Z1904</f>
        <v>0</v>
      </c>
      <c r="AB1904" s="163">
        <f t="shared" si="824"/>
        <v>0</v>
      </c>
      <c r="AC1904" s="157" t="str">
        <f>VLOOKUP(B1904,'P2 Origin'!$C$21:$O$176,13,0)</f>
        <v>EUR</v>
      </c>
      <c r="AD1904" s="164">
        <f t="shared" si="825"/>
        <v>0</v>
      </c>
      <c r="AE1904" s="165">
        <f>IF(AU1904&gt;0.1,VLOOKUP(B1904,'P2 Origin'!$C$21:$M$176,3,0)*H1904,0)</f>
        <v>0</v>
      </c>
      <c r="AF1904" s="166">
        <f t="shared" si="826"/>
        <v>0</v>
      </c>
      <c r="AG1904" s="165">
        <f>(VLOOKUP(B1904,'P2 Origin'!$C$21:$M$176,4,0))*AF1904</f>
        <v>0</v>
      </c>
      <c r="AH1904" s="166">
        <f t="shared" si="827"/>
        <v>0</v>
      </c>
      <c r="AI1904" s="165">
        <f>(VLOOKUP(B1904,'P2 Origin'!$C$21:$M$176,5,0))*AH1904</f>
        <v>0</v>
      </c>
      <c r="AJ1904" s="166">
        <f t="shared" si="841"/>
        <v>0</v>
      </c>
      <c r="AK1904" s="165">
        <f>(VLOOKUP(B1904,'P2 Origin'!$C$21:$M$176,6,0))*AJ1904</f>
        <v>0</v>
      </c>
      <c r="AL1904" s="166">
        <f t="shared" si="828"/>
        <v>0</v>
      </c>
      <c r="AM1904" s="165">
        <f>(VLOOKUP($B1904,'P2 Origin'!$C$21:$M$176,7,0))*AL1904</f>
        <v>0</v>
      </c>
      <c r="AN1904" s="166">
        <f t="shared" si="829"/>
        <v>0</v>
      </c>
      <c r="AO1904" s="165">
        <f>(VLOOKUP($B1904,'P2 Origin'!$C$21:$M$176,8,0))*AN1904</f>
        <v>0</v>
      </c>
      <c r="AP1904" s="166">
        <f t="shared" si="830"/>
        <v>0</v>
      </c>
      <c r="AQ1904" s="165">
        <f>(VLOOKUP($B1904,'P2 Origin'!$C$21:$M$176,9,0))*AP1904</f>
        <v>0</v>
      </c>
      <c r="AR1904" s="155">
        <f t="shared" si="843"/>
        <v>0</v>
      </c>
      <c r="AS1904" s="164">
        <f>(VLOOKUP(B1904,'P2 Origin'!$C$21:$M$176,10,0))*K1904</f>
        <v>0</v>
      </c>
      <c r="AT1904" s="164">
        <f>(VLOOKUP(B1904,'P2 Origin'!$C$21:$M$176,11,0))*J1904</f>
        <v>0</v>
      </c>
      <c r="AU1904" s="167">
        <v>0</v>
      </c>
      <c r="AV1904" s="168">
        <v>0</v>
      </c>
      <c r="AW1904" s="169">
        <v>0</v>
      </c>
      <c r="AX1904" s="170">
        <f>IF(AU1904&gt;=0.1,'P3 Bureaumarge zee- en luchtvr.'!$D$12,0)</f>
        <v>0</v>
      </c>
      <c r="AY1904" s="163">
        <f t="shared" si="831"/>
        <v>0</v>
      </c>
      <c r="AZ1904" s="157" t="str">
        <f>VLOOKUP(D1904,'P4 Destination'!$C$21:$O$176,13,0)</f>
        <v>EUR</v>
      </c>
      <c r="BA1904" s="164">
        <f t="shared" si="832"/>
        <v>0</v>
      </c>
      <c r="BB1904" s="171">
        <f>IF(AU1904&gt;0.1,(VLOOKUP(D1904,'P4 Destination'!$C$21:$M$176,3,0))*I1904,0)</f>
        <v>0</v>
      </c>
      <c r="BC1904" s="172">
        <f t="shared" si="833"/>
        <v>0</v>
      </c>
      <c r="BD1904" s="171">
        <f>(VLOOKUP($D1904,'P4 Destination'!$C$21:$M$176,4,0))*BC1904</f>
        <v>0</v>
      </c>
      <c r="BE1904" s="172">
        <f t="shared" si="834"/>
        <v>0</v>
      </c>
      <c r="BF1904" s="171">
        <f>(VLOOKUP($D1904,'P4 Destination'!$C$21:$M$176,5,0))*BE1904</f>
        <v>0</v>
      </c>
      <c r="BG1904" s="172">
        <f t="shared" si="835"/>
        <v>0</v>
      </c>
      <c r="BH1904" s="171">
        <f>(VLOOKUP($D1904,'P4 Destination'!$C$21:$M$176,6,0))*BG1904</f>
        <v>0</v>
      </c>
      <c r="BI1904" s="172">
        <f t="shared" si="836"/>
        <v>0</v>
      </c>
      <c r="BJ1904" s="171">
        <f>(VLOOKUP($D1904,'P4 Destination'!$C$21:$M$176,7,0))*BI1904</f>
        <v>0</v>
      </c>
      <c r="BK1904" s="172">
        <f t="shared" si="837"/>
        <v>0</v>
      </c>
      <c r="BL1904" s="171">
        <f>(VLOOKUP($D1904,'P4 Destination'!$C$21:$M$176,8,0))*BK1904</f>
        <v>0</v>
      </c>
      <c r="BM1904" s="172">
        <f t="shared" si="838"/>
        <v>0</v>
      </c>
      <c r="BN1904" s="171">
        <f>(VLOOKUP($D1904,'P4 Destination'!$C$21:$M$176,9,0))*BM1904</f>
        <v>0</v>
      </c>
      <c r="BO1904" s="154">
        <f t="shared" si="844"/>
        <v>0</v>
      </c>
      <c r="BP1904" s="171">
        <f>(VLOOKUP(D1904,'P4 Destination'!$C$21:$M$176,10,0))*K1904</f>
        <v>0</v>
      </c>
      <c r="BQ1904" s="171">
        <f>(VLOOKUP(D1904,'P4 Destination'!$C$21:$M$176,11,0))*J1904</f>
        <v>0</v>
      </c>
      <c r="BR1904" s="173">
        <f t="shared" si="839"/>
        <v>0</v>
      </c>
      <c r="BS1904" s="173">
        <f>(AV1904*2500)*'P6 Verzekering'!$E$11</f>
        <v>0</v>
      </c>
      <c r="BT1904" s="173">
        <f>(AW1904*2500)*'P6 Verzekering'!$E$12</f>
        <v>0</v>
      </c>
      <c r="BU1904" s="173">
        <f>(L1904*2500)*'P6 Verzekering'!$E$13</f>
        <v>0</v>
      </c>
      <c r="BV1904" s="173">
        <f t="shared" si="840"/>
        <v>0</v>
      </c>
      <c r="BW1904"/>
      <c r="BX1904"/>
    </row>
    <row r="1905" spans="1:76">
      <c r="A1905" s="152" t="s">
        <v>1716</v>
      </c>
      <c r="B1905" s="152" t="s">
        <v>219</v>
      </c>
      <c r="C1905" s="152" t="s">
        <v>219</v>
      </c>
      <c r="D1905" s="152" t="s">
        <v>151</v>
      </c>
      <c r="E1905" s="152" t="s">
        <v>149</v>
      </c>
      <c r="F1905" s="153">
        <f t="shared" si="842"/>
        <v>9</v>
      </c>
      <c r="G1905" s="154">
        <v>0</v>
      </c>
      <c r="H1905" s="154">
        <f>IFERROR(VLOOKUP(B1905,'P2 Origin'!$C$21:$Q$176,15,FALSE),0)</f>
        <v>0</v>
      </c>
      <c r="I1905" s="154">
        <f>IFERROR(VLOOKUP(D1905,'P4 Destination'!$C$21:$Q$176,15,FALSE),0)</f>
        <v>0</v>
      </c>
      <c r="J1905" s="155"/>
      <c r="K1905" s="155"/>
      <c r="L1905" s="156">
        <v>9</v>
      </c>
      <c r="M1905" s="155">
        <v>216</v>
      </c>
      <c r="N1905" s="155">
        <v>2</v>
      </c>
      <c r="O1905" s="157">
        <f t="shared" si="817"/>
        <v>0</v>
      </c>
      <c r="P1905" s="158">
        <f t="shared" si="818"/>
        <v>9</v>
      </c>
      <c r="Q1905" s="159">
        <f>IFERROR(VLOOKUP(N1905,'P1 Intra-Europees'!$A$15:$H$25,3,0),0)*P1905</f>
        <v>0</v>
      </c>
      <c r="R1905" s="160">
        <f t="shared" si="819"/>
        <v>0</v>
      </c>
      <c r="S1905" s="159">
        <f>IFERROR(VLOOKUP(N1905,'P1 Intra-Europees'!$A$15:$H$25,4,0),0)*R1905</f>
        <v>0</v>
      </c>
      <c r="T1905" s="160">
        <f t="shared" si="820"/>
        <v>0</v>
      </c>
      <c r="U1905" s="159">
        <f>IFERROR(VLOOKUP(N1905,'P1 Intra-Europees'!$A$15:$H$25,5,0),0)*T1905</f>
        <v>0</v>
      </c>
      <c r="V1905" s="160">
        <f t="shared" si="821"/>
        <v>0</v>
      </c>
      <c r="W1905" s="159">
        <f>IFERROR(VLOOKUP(N1905,'P1 Intra-Europees'!$A$15:$H$25,6,0),0)*V1905</f>
        <v>0</v>
      </c>
      <c r="X1905" s="160">
        <f t="shared" si="822"/>
        <v>0</v>
      </c>
      <c r="Y1905" s="159">
        <f>IFERROR(VLOOKUP(N1905,'P1 Intra-Europees'!$A$15:$H$25,7,0),0)*X1905</f>
        <v>0</v>
      </c>
      <c r="Z1905" s="161">
        <f t="shared" si="823"/>
        <v>0</v>
      </c>
      <c r="AA1905" s="162">
        <f>IFERROR(VLOOKUP(N1905,'P1 Intra-Europees'!$A$15:$H$25,8,0),0)*Z1905</f>
        <v>0</v>
      </c>
      <c r="AB1905" s="163">
        <f t="shared" si="824"/>
        <v>0</v>
      </c>
      <c r="AC1905" s="157" t="str">
        <f>VLOOKUP(B1905,'P2 Origin'!$C$21:$O$176,13,0)</f>
        <v>EUR</v>
      </c>
      <c r="AD1905" s="164">
        <f t="shared" si="825"/>
        <v>0</v>
      </c>
      <c r="AE1905" s="165">
        <f>IF(AU1905&gt;0.1,VLOOKUP(B1905,'P2 Origin'!$C$21:$M$176,3,0)*H1905,0)</f>
        <v>0</v>
      </c>
      <c r="AF1905" s="166">
        <f t="shared" si="826"/>
        <v>0</v>
      </c>
      <c r="AG1905" s="165">
        <f>(VLOOKUP(B1905,'P2 Origin'!$C$21:$M$176,4,0))*AF1905</f>
        <v>0</v>
      </c>
      <c r="AH1905" s="166">
        <f t="shared" si="827"/>
        <v>0</v>
      </c>
      <c r="AI1905" s="165">
        <f>(VLOOKUP(B1905,'P2 Origin'!$C$21:$M$176,5,0))*AH1905</f>
        <v>0</v>
      </c>
      <c r="AJ1905" s="166">
        <f t="shared" si="841"/>
        <v>0</v>
      </c>
      <c r="AK1905" s="165">
        <f>(VLOOKUP(B1905,'P2 Origin'!$C$21:$M$176,6,0))*AJ1905</f>
        <v>0</v>
      </c>
      <c r="AL1905" s="166">
        <f t="shared" si="828"/>
        <v>0</v>
      </c>
      <c r="AM1905" s="165">
        <f>(VLOOKUP($B1905,'P2 Origin'!$C$21:$M$176,7,0))*AL1905</f>
        <v>0</v>
      </c>
      <c r="AN1905" s="166">
        <f t="shared" si="829"/>
        <v>0</v>
      </c>
      <c r="AO1905" s="165">
        <f>(VLOOKUP($B1905,'P2 Origin'!$C$21:$M$176,8,0))*AN1905</f>
        <v>0</v>
      </c>
      <c r="AP1905" s="166">
        <f t="shared" si="830"/>
        <v>0</v>
      </c>
      <c r="AQ1905" s="165">
        <f>(VLOOKUP($B1905,'P2 Origin'!$C$21:$M$176,9,0))*AP1905</f>
        <v>0</v>
      </c>
      <c r="AR1905" s="155">
        <f t="shared" si="843"/>
        <v>0</v>
      </c>
      <c r="AS1905" s="164">
        <f>(VLOOKUP(B1905,'P2 Origin'!$C$21:$M$176,10,0))*K1905</f>
        <v>0</v>
      </c>
      <c r="AT1905" s="164">
        <f>(VLOOKUP(B1905,'P2 Origin'!$C$21:$M$176,11,0))*J1905</f>
        <v>0</v>
      </c>
      <c r="AU1905" s="167">
        <v>0</v>
      </c>
      <c r="AV1905" s="168">
        <v>0</v>
      </c>
      <c r="AW1905" s="169">
        <v>0</v>
      </c>
      <c r="AX1905" s="170">
        <f>IF(AU1905&gt;=0.1,'P3 Bureaumarge zee- en luchtvr.'!$D$12,0)</f>
        <v>0</v>
      </c>
      <c r="AY1905" s="163">
        <f t="shared" si="831"/>
        <v>0</v>
      </c>
      <c r="AZ1905" s="157" t="str">
        <f>VLOOKUP(D1905,'P4 Destination'!$C$21:$O$176,13,0)</f>
        <v>EUR</v>
      </c>
      <c r="BA1905" s="164">
        <f t="shared" si="832"/>
        <v>0</v>
      </c>
      <c r="BB1905" s="171">
        <f>IF(AU1905&gt;0.1,(VLOOKUP(D1905,'P4 Destination'!$C$21:$M$176,3,0))*I1905,0)</f>
        <v>0</v>
      </c>
      <c r="BC1905" s="172">
        <f t="shared" si="833"/>
        <v>0</v>
      </c>
      <c r="BD1905" s="171">
        <f>(VLOOKUP($D1905,'P4 Destination'!$C$21:$M$176,4,0))*BC1905</f>
        <v>0</v>
      </c>
      <c r="BE1905" s="172">
        <f t="shared" si="834"/>
        <v>0</v>
      </c>
      <c r="BF1905" s="171">
        <f>(VLOOKUP($D1905,'P4 Destination'!$C$21:$M$176,5,0))*BE1905</f>
        <v>0</v>
      </c>
      <c r="BG1905" s="172">
        <f t="shared" si="835"/>
        <v>0</v>
      </c>
      <c r="BH1905" s="171">
        <f>(VLOOKUP($D1905,'P4 Destination'!$C$21:$M$176,6,0))*BG1905</f>
        <v>0</v>
      </c>
      <c r="BI1905" s="172">
        <f t="shared" si="836"/>
        <v>0</v>
      </c>
      <c r="BJ1905" s="171">
        <f>(VLOOKUP($D1905,'P4 Destination'!$C$21:$M$176,7,0))*BI1905</f>
        <v>0</v>
      </c>
      <c r="BK1905" s="172">
        <f t="shared" si="837"/>
        <v>0</v>
      </c>
      <c r="BL1905" s="171">
        <f>(VLOOKUP($D1905,'P4 Destination'!$C$21:$M$176,8,0))*BK1905</f>
        <v>0</v>
      </c>
      <c r="BM1905" s="172">
        <f t="shared" si="838"/>
        <v>0</v>
      </c>
      <c r="BN1905" s="171">
        <f>(VLOOKUP($D1905,'P4 Destination'!$C$21:$M$176,9,0))*BM1905</f>
        <v>0</v>
      </c>
      <c r="BO1905" s="154">
        <f t="shared" si="844"/>
        <v>0</v>
      </c>
      <c r="BP1905" s="171">
        <f>(VLOOKUP(D1905,'P4 Destination'!$C$21:$M$176,10,0))*K1905</f>
        <v>0</v>
      </c>
      <c r="BQ1905" s="171">
        <f>(VLOOKUP(D1905,'P4 Destination'!$C$21:$M$176,11,0))*J1905</f>
        <v>0</v>
      </c>
      <c r="BR1905" s="173">
        <f t="shared" si="839"/>
        <v>0</v>
      </c>
      <c r="BS1905" s="173">
        <f>(AV1905*2500)*'P6 Verzekering'!$E$11</f>
        <v>0</v>
      </c>
      <c r="BT1905" s="173">
        <f>(AW1905*2500)*'P6 Verzekering'!$E$12</f>
        <v>0</v>
      </c>
      <c r="BU1905" s="173">
        <f>(L1905*2500)*'P6 Verzekering'!$E$13</f>
        <v>0</v>
      </c>
      <c r="BV1905" s="173">
        <f t="shared" si="840"/>
        <v>0</v>
      </c>
      <c r="BW1905"/>
      <c r="BX1905"/>
    </row>
    <row r="1906" spans="1:76">
      <c r="A1906" s="152" t="s">
        <v>2062</v>
      </c>
      <c r="B1906" s="152" t="s">
        <v>219</v>
      </c>
      <c r="C1906" s="152" t="s">
        <v>219</v>
      </c>
      <c r="D1906" s="152" t="s">
        <v>212</v>
      </c>
      <c r="E1906" s="152" t="s">
        <v>212</v>
      </c>
      <c r="F1906" s="153">
        <f t="shared" si="842"/>
        <v>9</v>
      </c>
      <c r="G1906" s="154">
        <v>0</v>
      </c>
      <c r="H1906" s="154">
        <f>IFERROR(VLOOKUP(B1906,'P2 Origin'!$C$21:$Q$176,15,FALSE),0)</f>
        <v>0</v>
      </c>
      <c r="I1906" s="154">
        <f>IFERROR(VLOOKUP(D1906,'P4 Destination'!$C$21:$Q$176,15,FALSE),0)</f>
        <v>1</v>
      </c>
      <c r="J1906" s="155"/>
      <c r="K1906" s="155"/>
      <c r="L1906" s="156">
        <v>9</v>
      </c>
      <c r="M1906" s="155">
        <v>363</v>
      </c>
      <c r="N1906" s="155">
        <v>3</v>
      </c>
      <c r="O1906" s="157">
        <f t="shared" si="817"/>
        <v>0</v>
      </c>
      <c r="P1906" s="158">
        <f t="shared" si="818"/>
        <v>9</v>
      </c>
      <c r="Q1906" s="159">
        <f>IFERROR(VLOOKUP(N1906,'P1 Intra-Europees'!$A$15:$H$25,3,0),0)*P1906</f>
        <v>0</v>
      </c>
      <c r="R1906" s="160">
        <f t="shared" si="819"/>
        <v>0</v>
      </c>
      <c r="S1906" s="159">
        <f>IFERROR(VLOOKUP(N1906,'P1 Intra-Europees'!$A$15:$H$25,4,0),0)*R1906</f>
        <v>0</v>
      </c>
      <c r="T1906" s="160">
        <f t="shared" si="820"/>
        <v>0</v>
      </c>
      <c r="U1906" s="159">
        <f>IFERROR(VLOOKUP(N1906,'P1 Intra-Europees'!$A$15:$H$25,5,0),0)*T1906</f>
        <v>0</v>
      </c>
      <c r="V1906" s="160">
        <f t="shared" si="821"/>
        <v>0</v>
      </c>
      <c r="W1906" s="159">
        <f>IFERROR(VLOOKUP(N1906,'P1 Intra-Europees'!$A$15:$H$25,6,0),0)*V1906</f>
        <v>0</v>
      </c>
      <c r="X1906" s="160">
        <f t="shared" si="822"/>
        <v>0</v>
      </c>
      <c r="Y1906" s="159">
        <f>IFERROR(VLOOKUP(N1906,'P1 Intra-Europees'!$A$15:$H$25,7,0),0)*X1906</f>
        <v>0</v>
      </c>
      <c r="Z1906" s="161">
        <f t="shared" si="823"/>
        <v>0</v>
      </c>
      <c r="AA1906" s="162">
        <f>IFERROR(VLOOKUP(N1906,'P1 Intra-Europees'!$A$15:$H$25,8,0),0)*Z1906</f>
        <v>0</v>
      </c>
      <c r="AB1906" s="163">
        <f t="shared" si="824"/>
        <v>0</v>
      </c>
      <c r="AC1906" s="157" t="str">
        <f>VLOOKUP(B1906,'P2 Origin'!$C$21:$O$176,13,0)</f>
        <v>EUR</v>
      </c>
      <c r="AD1906" s="164">
        <f t="shared" si="825"/>
        <v>0</v>
      </c>
      <c r="AE1906" s="165">
        <f>IF(AU1906&gt;0.1,VLOOKUP(B1906,'P2 Origin'!$C$21:$M$176,3,0)*H1906,0)</f>
        <v>0</v>
      </c>
      <c r="AF1906" s="166">
        <f t="shared" si="826"/>
        <v>0</v>
      </c>
      <c r="AG1906" s="165">
        <f>(VLOOKUP(B1906,'P2 Origin'!$C$21:$M$176,4,0))*AF1906</f>
        <v>0</v>
      </c>
      <c r="AH1906" s="166">
        <f t="shared" si="827"/>
        <v>0</v>
      </c>
      <c r="AI1906" s="165">
        <f>(VLOOKUP(B1906,'P2 Origin'!$C$21:$M$176,5,0))*AH1906</f>
        <v>0</v>
      </c>
      <c r="AJ1906" s="166">
        <f t="shared" si="841"/>
        <v>0</v>
      </c>
      <c r="AK1906" s="165">
        <f>(VLOOKUP(B1906,'P2 Origin'!$C$21:$M$176,6,0))*AJ1906</f>
        <v>0</v>
      </c>
      <c r="AL1906" s="166">
        <f t="shared" si="828"/>
        <v>0</v>
      </c>
      <c r="AM1906" s="165">
        <f>(VLOOKUP($B1906,'P2 Origin'!$C$21:$M$176,7,0))*AL1906</f>
        <v>0</v>
      </c>
      <c r="AN1906" s="166">
        <f t="shared" si="829"/>
        <v>0</v>
      </c>
      <c r="AO1906" s="165">
        <f>(VLOOKUP($B1906,'P2 Origin'!$C$21:$M$176,8,0))*AN1906</f>
        <v>0</v>
      </c>
      <c r="AP1906" s="166">
        <f t="shared" si="830"/>
        <v>0</v>
      </c>
      <c r="AQ1906" s="165">
        <f>(VLOOKUP($B1906,'P2 Origin'!$C$21:$M$176,9,0))*AP1906</f>
        <v>0</v>
      </c>
      <c r="AR1906" s="155">
        <f t="shared" si="843"/>
        <v>0</v>
      </c>
      <c r="AS1906" s="164">
        <f>(VLOOKUP(B1906,'P2 Origin'!$C$21:$M$176,10,0))*K1906</f>
        <v>0</v>
      </c>
      <c r="AT1906" s="164">
        <f>(VLOOKUP(B1906,'P2 Origin'!$C$21:$M$176,11,0))*J1906</f>
        <v>0</v>
      </c>
      <c r="AU1906" s="167">
        <v>0</v>
      </c>
      <c r="AV1906" s="168">
        <v>0</v>
      </c>
      <c r="AW1906" s="169">
        <v>0</v>
      </c>
      <c r="AX1906" s="170">
        <f>IF(AU1906&gt;=0.1,'P3 Bureaumarge zee- en luchtvr.'!$D$12,0)</f>
        <v>0</v>
      </c>
      <c r="AY1906" s="163">
        <f t="shared" si="831"/>
        <v>0</v>
      </c>
      <c r="AZ1906" s="157" t="str">
        <f>VLOOKUP(D1906,'P4 Destination'!$C$21:$O$176,13,0)</f>
        <v>EUR</v>
      </c>
      <c r="BA1906" s="164">
        <f t="shared" si="832"/>
        <v>0</v>
      </c>
      <c r="BB1906" s="171">
        <f>IF(AU1906&gt;0.1,(VLOOKUP(D1906,'P4 Destination'!$C$21:$M$176,3,0))*I1906,0)</f>
        <v>0</v>
      </c>
      <c r="BC1906" s="172">
        <f t="shared" si="833"/>
        <v>0</v>
      </c>
      <c r="BD1906" s="171">
        <f>(VLOOKUP($D1906,'P4 Destination'!$C$21:$M$176,4,0))*BC1906</f>
        <v>0</v>
      </c>
      <c r="BE1906" s="172">
        <f t="shared" si="834"/>
        <v>0</v>
      </c>
      <c r="BF1906" s="171">
        <f>(VLOOKUP($D1906,'P4 Destination'!$C$21:$M$176,5,0))*BE1906</f>
        <v>0</v>
      </c>
      <c r="BG1906" s="172">
        <f t="shared" si="835"/>
        <v>0</v>
      </c>
      <c r="BH1906" s="171">
        <f>(VLOOKUP($D1906,'P4 Destination'!$C$21:$M$176,6,0))*BG1906</f>
        <v>0</v>
      </c>
      <c r="BI1906" s="172">
        <f t="shared" si="836"/>
        <v>0</v>
      </c>
      <c r="BJ1906" s="171">
        <f>(VLOOKUP($D1906,'P4 Destination'!$C$21:$M$176,7,0))*BI1906</f>
        <v>0</v>
      </c>
      <c r="BK1906" s="172">
        <f t="shared" si="837"/>
        <v>0</v>
      </c>
      <c r="BL1906" s="171">
        <f>(VLOOKUP($D1906,'P4 Destination'!$C$21:$M$176,8,0))*BK1906</f>
        <v>0</v>
      </c>
      <c r="BM1906" s="172">
        <f t="shared" si="838"/>
        <v>0</v>
      </c>
      <c r="BN1906" s="171">
        <f>(VLOOKUP($D1906,'P4 Destination'!$C$21:$M$176,9,0))*BM1906</f>
        <v>0</v>
      </c>
      <c r="BO1906" s="154">
        <f t="shared" si="844"/>
        <v>0</v>
      </c>
      <c r="BP1906" s="171">
        <f>(VLOOKUP(D1906,'P4 Destination'!$C$21:$M$176,10,0))*K1906</f>
        <v>0</v>
      </c>
      <c r="BQ1906" s="171">
        <f>(VLOOKUP(D1906,'P4 Destination'!$C$21:$M$176,11,0))*J1906</f>
        <v>0</v>
      </c>
      <c r="BR1906" s="173">
        <f t="shared" si="839"/>
        <v>0</v>
      </c>
      <c r="BS1906" s="173">
        <f>(AV1906*2500)*'P6 Verzekering'!$E$11</f>
        <v>0</v>
      </c>
      <c r="BT1906" s="173">
        <f>(AW1906*2500)*'P6 Verzekering'!$E$12</f>
        <v>0</v>
      </c>
      <c r="BU1906" s="173">
        <f>(L1906*2500)*'P6 Verzekering'!$E$13</f>
        <v>0</v>
      </c>
      <c r="BV1906" s="173">
        <f t="shared" si="840"/>
        <v>0</v>
      </c>
      <c r="BW1906"/>
      <c r="BX1906"/>
    </row>
    <row r="1907" spans="1:76">
      <c r="A1907" s="152" t="s">
        <v>1963</v>
      </c>
      <c r="B1907" s="152" t="s">
        <v>219</v>
      </c>
      <c r="C1907" s="152" t="s">
        <v>219</v>
      </c>
      <c r="D1907" s="152" t="s">
        <v>176</v>
      </c>
      <c r="E1907" s="152" t="s">
        <v>175</v>
      </c>
      <c r="F1907" s="153">
        <f t="shared" si="842"/>
        <v>9</v>
      </c>
      <c r="G1907" s="154">
        <v>0</v>
      </c>
      <c r="H1907" s="154">
        <f>IFERROR(VLOOKUP(B1907,'P2 Origin'!$C$21:$Q$176,15,FALSE),0)</f>
        <v>0</v>
      </c>
      <c r="I1907" s="154">
        <f>IFERROR(VLOOKUP(D1907,'P4 Destination'!$C$21:$Q$176,15,FALSE),0)</f>
        <v>0</v>
      </c>
      <c r="J1907" s="155"/>
      <c r="K1907" s="155"/>
      <c r="L1907" s="156">
        <v>9</v>
      </c>
      <c r="M1907" s="155">
        <v>833</v>
      </c>
      <c r="N1907" s="155">
        <v>5</v>
      </c>
      <c r="O1907" s="157">
        <f t="shared" si="817"/>
        <v>0</v>
      </c>
      <c r="P1907" s="158">
        <f t="shared" si="818"/>
        <v>9</v>
      </c>
      <c r="Q1907" s="159">
        <f>IFERROR(VLOOKUP(N1907,'P1 Intra-Europees'!$A$15:$H$25,3,0),0)*P1907</f>
        <v>0</v>
      </c>
      <c r="R1907" s="160">
        <f t="shared" si="819"/>
        <v>0</v>
      </c>
      <c r="S1907" s="159">
        <f>IFERROR(VLOOKUP(N1907,'P1 Intra-Europees'!$A$15:$H$25,4,0),0)*R1907</f>
        <v>0</v>
      </c>
      <c r="T1907" s="160">
        <f t="shared" si="820"/>
        <v>0</v>
      </c>
      <c r="U1907" s="159">
        <f>IFERROR(VLOOKUP(N1907,'P1 Intra-Europees'!$A$15:$H$25,5,0),0)*T1907</f>
        <v>0</v>
      </c>
      <c r="V1907" s="160">
        <f t="shared" si="821"/>
        <v>0</v>
      </c>
      <c r="W1907" s="159">
        <f>IFERROR(VLOOKUP(N1907,'P1 Intra-Europees'!$A$15:$H$25,6,0),0)*V1907</f>
        <v>0</v>
      </c>
      <c r="X1907" s="160">
        <f t="shared" si="822"/>
        <v>0</v>
      </c>
      <c r="Y1907" s="159">
        <f>IFERROR(VLOOKUP(N1907,'P1 Intra-Europees'!$A$15:$H$25,7,0),0)*X1907</f>
        <v>0</v>
      </c>
      <c r="Z1907" s="161">
        <f t="shared" si="823"/>
        <v>0</v>
      </c>
      <c r="AA1907" s="162">
        <f>IFERROR(VLOOKUP(N1907,'P1 Intra-Europees'!$A$15:$H$25,8,0),0)*Z1907</f>
        <v>0</v>
      </c>
      <c r="AB1907" s="163">
        <f t="shared" si="824"/>
        <v>0</v>
      </c>
      <c r="AC1907" s="157" t="str">
        <f>VLOOKUP(B1907,'P2 Origin'!$C$21:$O$176,13,0)</f>
        <v>EUR</v>
      </c>
      <c r="AD1907" s="164">
        <f t="shared" si="825"/>
        <v>0</v>
      </c>
      <c r="AE1907" s="165">
        <f>IF(AU1907&gt;0.1,VLOOKUP(B1907,'P2 Origin'!$C$21:$M$176,3,0)*H1907,0)</f>
        <v>0</v>
      </c>
      <c r="AF1907" s="166">
        <f t="shared" si="826"/>
        <v>0</v>
      </c>
      <c r="AG1907" s="165">
        <f>(VLOOKUP(B1907,'P2 Origin'!$C$21:$M$176,4,0))*AF1907</f>
        <v>0</v>
      </c>
      <c r="AH1907" s="166">
        <f t="shared" si="827"/>
        <v>0</v>
      </c>
      <c r="AI1907" s="165">
        <f>(VLOOKUP(B1907,'P2 Origin'!$C$21:$M$176,5,0))*AH1907</f>
        <v>0</v>
      </c>
      <c r="AJ1907" s="166">
        <f t="shared" si="841"/>
        <v>0</v>
      </c>
      <c r="AK1907" s="165">
        <f>(VLOOKUP(B1907,'P2 Origin'!$C$21:$M$176,6,0))*AJ1907</f>
        <v>0</v>
      </c>
      <c r="AL1907" s="166">
        <f t="shared" si="828"/>
        <v>0</v>
      </c>
      <c r="AM1907" s="165">
        <f>(VLOOKUP($B1907,'P2 Origin'!$C$21:$M$176,7,0))*AL1907</f>
        <v>0</v>
      </c>
      <c r="AN1907" s="166">
        <f t="shared" si="829"/>
        <v>0</v>
      </c>
      <c r="AO1907" s="165">
        <f>(VLOOKUP($B1907,'P2 Origin'!$C$21:$M$176,8,0))*AN1907</f>
        <v>0</v>
      </c>
      <c r="AP1907" s="166">
        <f t="shared" si="830"/>
        <v>0</v>
      </c>
      <c r="AQ1907" s="165">
        <f>(VLOOKUP($B1907,'P2 Origin'!$C$21:$M$176,9,0))*AP1907</f>
        <v>0</v>
      </c>
      <c r="AR1907" s="155">
        <f t="shared" si="843"/>
        <v>0</v>
      </c>
      <c r="AS1907" s="164">
        <f>(VLOOKUP(B1907,'P2 Origin'!$C$21:$M$176,10,0))*K1907</f>
        <v>0</v>
      </c>
      <c r="AT1907" s="164">
        <f>(VLOOKUP(B1907,'P2 Origin'!$C$21:$M$176,11,0))*J1907</f>
        <v>0</v>
      </c>
      <c r="AU1907" s="167">
        <v>0</v>
      </c>
      <c r="AV1907" s="168">
        <v>0</v>
      </c>
      <c r="AW1907" s="169">
        <v>0</v>
      </c>
      <c r="AX1907" s="170">
        <f>IF(AU1907&gt;=0.1,'P3 Bureaumarge zee- en luchtvr.'!$D$12,0)</f>
        <v>0</v>
      </c>
      <c r="AY1907" s="163">
        <f t="shared" si="831"/>
        <v>0</v>
      </c>
      <c r="AZ1907" s="157" t="str">
        <f>VLOOKUP(D1907,'P4 Destination'!$C$21:$O$176,13,0)</f>
        <v>EUR</v>
      </c>
      <c r="BA1907" s="164">
        <f t="shared" si="832"/>
        <v>0</v>
      </c>
      <c r="BB1907" s="171">
        <f>IF(AU1907&gt;0.1,(VLOOKUP(D1907,'P4 Destination'!$C$21:$M$176,3,0))*I1907,0)</f>
        <v>0</v>
      </c>
      <c r="BC1907" s="172">
        <f t="shared" si="833"/>
        <v>0</v>
      </c>
      <c r="BD1907" s="171">
        <f>(VLOOKUP($D1907,'P4 Destination'!$C$21:$M$176,4,0))*BC1907</f>
        <v>0</v>
      </c>
      <c r="BE1907" s="172">
        <f t="shared" si="834"/>
        <v>0</v>
      </c>
      <c r="BF1907" s="171">
        <f>(VLOOKUP($D1907,'P4 Destination'!$C$21:$M$176,5,0))*BE1907</f>
        <v>0</v>
      </c>
      <c r="BG1907" s="172">
        <f t="shared" si="835"/>
        <v>0</v>
      </c>
      <c r="BH1907" s="171">
        <f>(VLOOKUP($D1907,'P4 Destination'!$C$21:$M$176,6,0))*BG1907</f>
        <v>0</v>
      </c>
      <c r="BI1907" s="172">
        <f t="shared" si="836"/>
        <v>0</v>
      </c>
      <c r="BJ1907" s="171">
        <f>(VLOOKUP($D1907,'P4 Destination'!$C$21:$M$176,7,0))*BI1907</f>
        <v>0</v>
      </c>
      <c r="BK1907" s="172">
        <f t="shared" si="837"/>
        <v>0</v>
      </c>
      <c r="BL1907" s="171">
        <f>(VLOOKUP($D1907,'P4 Destination'!$C$21:$M$176,8,0))*BK1907</f>
        <v>0</v>
      </c>
      <c r="BM1907" s="172">
        <f t="shared" si="838"/>
        <v>0</v>
      </c>
      <c r="BN1907" s="171">
        <f>(VLOOKUP($D1907,'P4 Destination'!$C$21:$M$176,9,0))*BM1907</f>
        <v>0</v>
      </c>
      <c r="BO1907" s="154">
        <f t="shared" si="844"/>
        <v>0</v>
      </c>
      <c r="BP1907" s="171">
        <f>(VLOOKUP(D1907,'P4 Destination'!$C$21:$M$176,10,0))*K1907</f>
        <v>0</v>
      </c>
      <c r="BQ1907" s="171">
        <f>(VLOOKUP(D1907,'P4 Destination'!$C$21:$M$176,11,0))*J1907</f>
        <v>0</v>
      </c>
      <c r="BR1907" s="173">
        <f t="shared" si="839"/>
        <v>0</v>
      </c>
      <c r="BS1907" s="173">
        <f>(AV1907*2500)*'P6 Verzekering'!$E$11</f>
        <v>0</v>
      </c>
      <c r="BT1907" s="173">
        <f>(AW1907*2500)*'P6 Verzekering'!$E$12</f>
        <v>0</v>
      </c>
      <c r="BU1907" s="173">
        <f>(L1907*2500)*'P6 Verzekering'!$E$13</f>
        <v>0</v>
      </c>
      <c r="BV1907" s="173">
        <f t="shared" si="840"/>
        <v>0</v>
      </c>
      <c r="BW1907"/>
      <c r="BX1907"/>
    </row>
    <row r="1908" spans="1:76">
      <c r="A1908" s="152" t="s">
        <v>1140</v>
      </c>
      <c r="B1908" s="152" t="s">
        <v>253</v>
      </c>
      <c r="C1908" s="152" t="s">
        <v>250</v>
      </c>
      <c r="D1908" s="152" t="s">
        <v>219</v>
      </c>
      <c r="E1908" s="152" t="s">
        <v>219</v>
      </c>
      <c r="F1908" s="153">
        <f t="shared" si="842"/>
        <v>9</v>
      </c>
      <c r="G1908" s="154">
        <v>0</v>
      </c>
      <c r="H1908" s="154">
        <f>IFERROR(VLOOKUP(B1908,'P2 Origin'!$C$21:$Q$176,15,FALSE),0)</f>
        <v>1</v>
      </c>
      <c r="I1908" s="154">
        <f>IFERROR(VLOOKUP(D1908,'P4 Destination'!$C$21:$Q$176,15,FALSE),0)</f>
        <v>0</v>
      </c>
      <c r="J1908" s="155"/>
      <c r="K1908" s="155"/>
      <c r="L1908" s="156">
        <v>9</v>
      </c>
      <c r="M1908" s="155">
        <v>882</v>
      </c>
      <c r="N1908" s="155">
        <v>5</v>
      </c>
      <c r="O1908" s="157">
        <f t="shared" si="817"/>
        <v>0</v>
      </c>
      <c r="P1908" s="158">
        <f t="shared" si="818"/>
        <v>9</v>
      </c>
      <c r="Q1908" s="159">
        <f>IFERROR(VLOOKUP(N1908,'P1 Intra-Europees'!$A$15:$H$25,3,0),0)*P1908</f>
        <v>0</v>
      </c>
      <c r="R1908" s="160">
        <f t="shared" si="819"/>
        <v>0</v>
      </c>
      <c r="S1908" s="159">
        <f>IFERROR(VLOOKUP(N1908,'P1 Intra-Europees'!$A$15:$H$25,4,0),0)*R1908</f>
        <v>0</v>
      </c>
      <c r="T1908" s="160">
        <f t="shared" si="820"/>
        <v>0</v>
      </c>
      <c r="U1908" s="159">
        <f>IFERROR(VLOOKUP(N1908,'P1 Intra-Europees'!$A$15:$H$25,5,0),0)*T1908</f>
        <v>0</v>
      </c>
      <c r="V1908" s="160">
        <f t="shared" si="821"/>
        <v>0</v>
      </c>
      <c r="W1908" s="159">
        <f>IFERROR(VLOOKUP(N1908,'P1 Intra-Europees'!$A$15:$H$25,6,0),0)*V1908</f>
        <v>0</v>
      </c>
      <c r="X1908" s="160">
        <f t="shared" si="822"/>
        <v>0</v>
      </c>
      <c r="Y1908" s="159">
        <f>IFERROR(VLOOKUP(N1908,'P1 Intra-Europees'!$A$15:$H$25,7,0),0)*X1908</f>
        <v>0</v>
      </c>
      <c r="Z1908" s="161">
        <f t="shared" si="823"/>
        <v>0</v>
      </c>
      <c r="AA1908" s="162">
        <f>IFERROR(VLOOKUP(N1908,'P1 Intra-Europees'!$A$15:$H$25,8,0),0)*Z1908</f>
        <v>0</v>
      </c>
      <c r="AB1908" s="163">
        <f t="shared" si="824"/>
        <v>0</v>
      </c>
      <c r="AC1908" s="157" t="str">
        <f>VLOOKUP(B1908,'P2 Origin'!$C$21:$O$176,13,0)</f>
        <v>EUR</v>
      </c>
      <c r="AD1908" s="164">
        <f t="shared" si="825"/>
        <v>0</v>
      </c>
      <c r="AE1908" s="165">
        <f>IF(AU1908&gt;0.1,VLOOKUP(B1908,'P2 Origin'!$C$21:$M$176,3,0)*H1908,0)</f>
        <v>0</v>
      </c>
      <c r="AF1908" s="166">
        <f t="shared" si="826"/>
        <v>0</v>
      </c>
      <c r="AG1908" s="165">
        <f>(VLOOKUP(B1908,'P2 Origin'!$C$21:$M$176,4,0))*AF1908</f>
        <v>0</v>
      </c>
      <c r="AH1908" s="166">
        <f t="shared" si="827"/>
        <v>0</v>
      </c>
      <c r="AI1908" s="165">
        <f>(VLOOKUP(B1908,'P2 Origin'!$C$21:$M$176,5,0))*AH1908</f>
        <v>0</v>
      </c>
      <c r="AJ1908" s="166">
        <f t="shared" si="841"/>
        <v>0</v>
      </c>
      <c r="AK1908" s="165">
        <f>(VLOOKUP(B1908,'P2 Origin'!$C$21:$M$176,6,0))*AJ1908</f>
        <v>0</v>
      </c>
      <c r="AL1908" s="166">
        <f t="shared" si="828"/>
        <v>0</v>
      </c>
      <c r="AM1908" s="165">
        <f>(VLOOKUP($B1908,'P2 Origin'!$C$21:$M$176,7,0))*AL1908</f>
        <v>0</v>
      </c>
      <c r="AN1908" s="166">
        <f t="shared" si="829"/>
        <v>0</v>
      </c>
      <c r="AO1908" s="165">
        <f>(VLOOKUP($B1908,'P2 Origin'!$C$21:$M$176,8,0))*AN1908</f>
        <v>0</v>
      </c>
      <c r="AP1908" s="166">
        <f t="shared" si="830"/>
        <v>0</v>
      </c>
      <c r="AQ1908" s="165">
        <f>(VLOOKUP($B1908,'P2 Origin'!$C$21:$M$176,9,0))*AP1908</f>
        <v>0</v>
      </c>
      <c r="AR1908" s="155">
        <f t="shared" si="843"/>
        <v>0</v>
      </c>
      <c r="AS1908" s="164">
        <f>(VLOOKUP(B1908,'P2 Origin'!$C$21:$M$176,10,0))*K1908</f>
        <v>0</v>
      </c>
      <c r="AT1908" s="164">
        <f>(VLOOKUP(B1908,'P2 Origin'!$C$21:$M$176,11,0))*J1908</f>
        <v>0</v>
      </c>
      <c r="AU1908" s="167">
        <v>0</v>
      </c>
      <c r="AV1908" s="168">
        <v>0</v>
      </c>
      <c r="AW1908" s="169">
        <v>0</v>
      </c>
      <c r="AX1908" s="170">
        <f>IF(AU1908&gt;=0.1,'P3 Bureaumarge zee- en luchtvr.'!$D$12,0)</f>
        <v>0</v>
      </c>
      <c r="AY1908" s="163">
        <f t="shared" si="831"/>
        <v>0</v>
      </c>
      <c r="AZ1908" s="157" t="str">
        <f>VLOOKUP(D1908,'P4 Destination'!$C$21:$O$176,13,0)</f>
        <v>EUR</v>
      </c>
      <c r="BA1908" s="164">
        <f t="shared" si="832"/>
        <v>0</v>
      </c>
      <c r="BB1908" s="171">
        <f>IF(AU1908&gt;0.1,(VLOOKUP(D1908,'P4 Destination'!$C$21:$M$176,3,0))*I1908,0)</f>
        <v>0</v>
      </c>
      <c r="BC1908" s="172">
        <f t="shared" si="833"/>
        <v>0</v>
      </c>
      <c r="BD1908" s="171">
        <f>(VLOOKUP($D1908,'P4 Destination'!$C$21:$M$176,4,0))*BC1908</f>
        <v>0</v>
      </c>
      <c r="BE1908" s="172">
        <f t="shared" si="834"/>
        <v>0</v>
      </c>
      <c r="BF1908" s="171">
        <f>(VLOOKUP($D1908,'P4 Destination'!$C$21:$M$176,5,0))*BE1908</f>
        <v>0</v>
      </c>
      <c r="BG1908" s="172">
        <f t="shared" si="835"/>
        <v>0</v>
      </c>
      <c r="BH1908" s="171">
        <f>(VLOOKUP($D1908,'P4 Destination'!$C$21:$M$176,6,0))*BG1908</f>
        <v>0</v>
      </c>
      <c r="BI1908" s="172">
        <f t="shared" si="836"/>
        <v>0</v>
      </c>
      <c r="BJ1908" s="171">
        <f>(VLOOKUP($D1908,'P4 Destination'!$C$21:$M$176,7,0))*BI1908</f>
        <v>0</v>
      </c>
      <c r="BK1908" s="172">
        <f t="shared" si="837"/>
        <v>0</v>
      </c>
      <c r="BL1908" s="171">
        <f>(VLOOKUP($D1908,'P4 Destination'!$C$21:$M$176,8,0))*BK1908</f>
        <v>0</v>
      </c>
      <c r="BM1908" s="172">
        <f t="shared" si="838"/>
        <v>0</v>
      </c>
      <c r="BN1908" s="171">
        <f>(VLOOKUP($D1908,'P4 Destination'!$C$21:$M$176,9,0))*BM1908</f>
        <v>0</v>
      </c>
      <c r="BO1908" s="154">
        <f t="shared" si="844"/>
        <v>0</v>
      </c>
      <c r="BP1908" s="171">
        <f>(VLOOKUP(D1908,'P4 Destination'!$C$21:$M$176,10,0))*K1908</f>
        <v>0</v>
      </c>
      <c r="BQ1908" s="171">
        <f>(VLOOKUP(D1908,'P4 Destination'!$C$21:$M$176,11,0))*J1908</f>
        <v>0</v>
      </c>
      <c r="BR1908" s="173">
        <f t="shared" si="839"/>
        <v>0</v>
      </c>
      <c r="BS1908" s="173">
        <f>(AV1908*2500)*'P6 Verzekering'!$E$11</f>
        <v>0</v>
      </c>
      <c r="BT1908" s="173">
        <f>(AW1908*2500)*'P6 Verzekering'!$E$12</f>
        <v>0</v>
      </c>
      <c r="BU1908" s="173">
        <f>(L1908*2500)*'P6 Verzekering'!$E$13</f>
        <v>0</v>
      </c>
      <c r="BV1908" s="173">
        <f t="shared" si="840"/>
        <v>0</v>
      </c>
      <c r="BW1908"/>
      <c r="BX1908"/>
    </row>
    <row r="1909" spans="1:76">
      <c r="A1909" s="152" t="s">
        <v>1154</v>
      </c>
      <c r="B1909" s="152" t="s">
        <v>302</v>
      </c>
      <c r="C1909" s="152" t="s">
        <v>297</v>
      </c>
      <c r="D1909" s="152" t="s">
        <v>300</v>
      </c>
      <c r="E1909" s="152" t="s">
        <v>297</v>
      </c>
      <c r="F1909" s="153">
        <f t="shared" si="842"/>
        <v>9</v>
      </c>
      <c r="G1909" s="154">
        <v>0</v>
      </c>
      <c r="H1909" s="154">
        <f>IFERROR(VLOOKUP(B1909,'P2 Origin'!$C$21:$Q$176,15,FALSE),0)</f>
        <v>0</v>
      </c>
      <c r="I1909" s="154">
        <f>IFERROR(VLOOKUP(D1909,'P4 Destination'!$C$21:$Q$176,15,FALSE),0)</f>
        <v>1</v>
      </c>
      <c r="J1909" s="155"/>
      <c r="K1909" s="155"/>
      <c r="L1909" s="156">
        <v>9</v>
      </c>
      <c r="M1909" s="155">
        <v>1324</v>
      </c>
      <c r="N1909" s="155">
        <v>6</v>
      </c>
      <c r="O1909" s="157">
        <f t="shared" si="817"/>
        <v>0</v>
      </c>
      <c r="P1909" s="158">
        <f t="shared" si="818"/>
        <v>9</v>
      </c>
      <c r="Q1909" s="159">
        <f>IFERROR(VLOOKUP(N1909,'P1 Intra-Europees'!$A$15:$H$25,3,0),0)*P1909</f>
        <v>0</v>
      </c>
      <c r="R1909" s="160">
        <f t="shared" si="819"/>
        <v>0</v>
      </c>
      <c r="S1909" s="159">
        <f>IFERROR(VLOOKUP(N1909,'P1 Intra-Europees'!$A$15:$H$25,4,0),0)*R1909</f>
        <v>0</v>
      </c>
      <c r="T1909" s="160">
        <f t="shared" si="820"/>
        <v>0</v>
      </c>
      <c r="U1909" s="159">
        <f>IFERROR(VLOOKUP(N1909,'P1 Intra-Europees'!$A$15:$H$25,5,0),0)*T1909</f>
        <v>0</v>
      </c>
      <c r="V1909" s="160">
        <f t="shared" si="821"/>
        <v>0</v>
      </c>
      <c r="W1909" s="159">
        <f>IFERROR(VLOOKUP(N1909,'P1 Intra-Europees'!$A$15:$H$25,6,0),0)*V1909</f>
        <v>0</v>
      </c>
      <c r="X1909" s="160">
        <f t="shared" si="822"/>
        <v>0</v>
      </c>
      <c r="Y1909" s="159">
        <f>IFERROR(VLOOKUP(N1909,'P1 Intra-Europees'!$A$15:$H$25,7,0),0)*X1909</f>
        <v>0</v>
      </c>
      <c r="Z1909" s="161">
        <f t="shared" si="823"/>
        <v>0</v>
      </c>
      <c r="AA1909" s="162">
        <f>IFERROR(VLOOKUP(N1909,'P1 Intra-Europees'!$A$15:$H$25,8,0),0)*Z1909</f>
        <v>0</v>
      </c>
      <c r="AB1909" s="163">
        <f t="shared" si="824"/>
        <v>0</v>
      </c>
      <c r="AC1909" s="157" t="str">
        <f>VLOOKUP(B1909,'P2 Origin'!$C$21:$O$176,13,0)</f>
        <v>USD</v>
      </c>
      <c r="AD1909" s="164">
        <f t="shared" si="825"/>
        <v>0</v>
      </c>
      <c r="AE1909" s="165">
        <f>IF(AU1909&gt;0.1,VLOOKUP(B1909,'P2 Origin'!$C$21:$M$176,3,0)*H1909,0)</f>
        <v>0</v>
      </c>
      <c r="AF1909" s="166">
        <f t="shared" si="826"/>
        <v>0</v>
      </c>
      <c r="AG1909" s="165">
        <f>(VLOOKUP(B1909,'P2 Origin'!$C$21:$M$176,4,0))*AF1909</f>
        <v>0</v>
      </c>
      <c r="AH1909" s="166">
        <f t="shared" si="827"/>
        <v>0</v>
      </c>
      <c r="AI1909" s="165">
        <f>(VLOOKUP(B1909,'P2 Origin'!$C$21:$M$176,5,0))*AH1909</f>
        <v>0</v>
      </c>
      <c r="AJ1909" s="166">
        <f t="shared" si="841"/>
        <v>0</v>
      </c>
      <c r="AK1909" s="165">
        <f>(VLOOKUP(B1909,'P2 Origin'!$C$21:$M$176,6,0))*AJ1909</f>
        <v>0</v>
      </c>
      <c r="AL1909" s="166">
        <f t="shared" si="828"/>
        <v>0</v>
      </c>
      <c r="AM1909" s="165">
        <f>(VLOOKUP($B1909,'P2 Origin'!$C$21:$M$176,7,0))*AL1909</f>
        <v>0</v>
      </c>
      <c r="AN1909" s="166">
        <f t="shared" si="829"/>
        <v>0</v>
      </c>
      <c r="AO1909" s="165">
        <f>(VLOOKUP($B1909,'P2 Origin'!$C$21:$M$176,8,0))*AN1909</f>
        <v>0</v>
      </c>
      <c r="AP1909" s="166">
        <f t="shared" si="830"/>
        <v>0</v>
      </c>
      <c r="AQ1909" s="165">
        <f>(VLOOKUP($B1909,'P2 Origin'!$C$21:$M$176,9,0))*AP1909</f>
        <v>0</v>
      </c>
      <c r="AR1909" s="155">
        <f t="shared" si="843"/>
        <v>0</v>
      </c>
      <c r="AS1909" s="164">
        <f>(VLOOKUP(B1909,'P2 Origin'!$C$21:$M$176,10,0))*K1909</f>
        <v>0</v>
      </c>
      <c r="AT1909" s="164">
        <f>(VLOOKUP(B1909,'P2 Origin'!$C$21:$M$176,11,0))*J1909</f>
        <v>0</v>
      </c>
      <c r="AU1909" s="167">
        <v>0</v>
      </c>
      <c r="AV1909" s="168">
        <v>0</v>
      </c>
      <c r="AW1909" s="169">
        <v>0</v>
      </c>
      <c r="AX1909" s="170">
        <f>IF(AU1909&gt;=0.1,'P3 Bureaumarge zee- en luchtvr.'!$D$12,0)</f>
        <v>0</v>
      </c>
      <c r="AY1909" s="163">
        <f t="shared" si="831"/>
        <v>0</v>
      </c>
      <c r="AZ1909" s="157" t="str">
        <f>VLOOKUP(D1909,'P4 Destination'!$C$21:$O$176,13,0)</f>
        <v>USD</v>
      </c>
      <c r="BA1909" s="164">
        <f t="shared" si="832"/>
        <v>0</v>
      </c>
      <c r="BB1909" s="171">
        <f>IF(AU1909&gt;0.1,(VLOOKUP(D1909,'P4 Destination'!$C$21:$M$176,3,0))*I1909,0)</f>
        <v>0</v>
      </c>
      <c r="BC1909" s="172">
        <f t="shared" si="833"/>
        <v>0</v>
      </c>
      <c r="BD1909" s="171">
        <f>(VLOOKUP($D1909,'P4 Destination'!$C$21:$M$176,4,0))*BC1909</f>
        <v>0</v>
      </c>
      <c r="BE1909" s="172">
        <f t="shared" si="834"/>
        <v>0</v>
      </c>
      <c r="BF1909" s="171">
        <f>(VLOOKUP($D1909,'P4 Destination'!$C$21:$M$176,5,0))*BE1909</f>
        <v>0</v>
      </c>
      <c r="BG1909" s="172">
        <f t="shared" si="835"/>
        <v>0</v>
      </c>
      <c r="BH1909" s="171">
        <f>(VLOOKUP($D1909,'P4 Destination'!$C$21:$M$176,6,0))*BG1909</f>
        <v>0</v>
      </c>
      <c r="BI1909" s="172">
        <f t="shared" si="836"/>
        <v>0</v>
      </c>
      <c r="BJ1909" s="171">
        <f>(VLOOKUP($D1909,'P4 Destination'!$C$21:$M$176,7,0))*BI1909</f>
        <v>0</v>
      </c>
      <c r="BK1909" s="172">
        <f t="shared" si="837"/>
        <v>0</v>
      </c>
      <c r="BL1909" s="171">
        <f>(VLOOKUP($D1909,'P4 Destination'!$C$21:$M$176,8,0))*BK1909</f>
        <v>0</v>
      </c>
      <c r="BM1909" s="172">
        <f t="shared" si="838"/>
        <v>0</v>
      </c>
      <c r="BN1909" s="171">
        <f>(VLOOKUP($D1909,'P4 Destination'!$C$21:$M$176,9,0))*BM1909</f>
        <v>0</v>
      </c>
      <c r="BO1909" s="154">
        <f t="shared" si="844"/>
        <v>0</v>
      </c>
      <c r="BP1909" s="171">
        <f>(VLOOKUP(D1909,'P4 Destination'!$C$21:$M$176,10,0))*K1909</f>
        <v>0</v>
      </c>
      <c r="BQ1909" s="171">
        <f>(VLOOKUP(D1909,'P4 Destination'!$C$21:$M$176,11,0))*J1909</f>
        <v>0</v>
      </c>
      <c r="BR1909" s="173">
        <f t="shared" si="839"/>
        <v>0</v>
      </c>
      <c r="BS1909" s="173">
        <f>(AV1909*2500)*'P6 Verzekering'!$E$11</f>
        <v>0</v>
      </c>
      <c r="BT1909" s="173">
        <f>(AW1909*2500)*'P6 Verzekering'!$E$12</f>
        <v>0</v>
      </c>
      <c r="BU1909" s="173">
        <f>(L1909*2500)*'P6 Verzekering'!$E$13</f>
        <v>0</v>
      </c>
      <c r="BV1909" s="173">
        <f t="shared" si="840"/>
        <v>0</v>
      </c>
      <c r="BW1909"/>
      <c r="BX1909"/>
    </row>
    <row r="1910" spans="1:76">
      <c r="A1910" s="152" t="s">
        <v>1487</v>
      </c>
      <c r="B1910" s="152" t="s">
        <v>234</v>
      </c>
      <c r="C1910" s="152" t="s">
        <v>233</v>
      </c>
      <c r="D1910" s="152" t="s">
        <v>219</v>
      </c>
      <c r="E1910" s="152" t="s">
        <v>219</v>
      </c>
      <c r="F1910" s="153">
        <f t="shared" si="842"/>
        <v>9</v>
      </c>
      <c r="G1910" s="154">
        <v>0</v>
      </c>
      <c r="H1910" s="154">
        <f>IFERROR(VLOOKUP(B1910,'P2 Origin'!$C$21:$Q$176,15,FALSE),0)</f>
        <v>1</v>
      </c>
      <c r="I1910" s="154">
        <f>IFERROR(VLOOKUP(D1910,'P4 Destination'!$C$21:$Q$176,15,FALSE),0)</f>
        <v>0</v>
      </c>
      <c r="J1910" s="155"/>
      <c r="K1910" s="155"/>
      <c r="L1910" s="156">
        <v>9</v>
      </c>
      <c r="M1910" s="155">
        <v>2480</v>
      </c>
      <c r="N1910" s="155">
        <v>8</v>
      </c>
      <c r="O1910" s="157">
        <f t="shared" si="817"/>
        <v>0</v>
      </c>
      <c r="P1910" s="158">
        <f t="shared" si="818"/>
        <v>9</v>
      </c>
      <c r="Q1910" s="159">
        <f>IFERROR(VLOOKUP(N1910,'P1 Intra-Europees'!$A$15:$H$25,3,0),0)*P1910</f>
        <v>0</v>
      </c>
      <c r="R1910" s="160">
        <f t="shared" si="819"/>
        <v>0</v>
      </c>
      <c r="S1910" s="159">
        <f>IFERROR(VLOOKUP(N1910,'P1 Intra-Europees'!$A$15:$H$25,4,0),0)*R1910</f>
        <v>0</v>
      </c>
      <c r="T1910" s="160">
        <f t="shared" si="820"/>
        <v>0</v>
      </c>
      <c r="U1910" s="159">
        <f>IFERROR(VLOOKUP(N1910,'P1 Intra-Europees'!$A$15:$H$25,5,0),0)*T1910</f>
        <v>0</v>
      </c>
      <c r="V1910" s="160">
        <f t="shared" si="821"/>
        <v>0</v>
      </c>
      <c r="W1910" s="159">
        <f>IFERROR(VLOOKUP(N1910,'P1 Intra-Europees'!$A$15:$H$25,6,0),0)*V1910</f>
        <v>0</v>
      </c>
      <c r="X1910" s="160">
        <f t="shared" si="822"/>
        <v>0</v>
      </c>
      <c r="Y1910" s="159">
        <f>IFERROR(VLOOKUP(N1910,'P1 Intra-Europees'!$A$15:$H$25,7,0),0)*X1910</f>
        <v>0</v>
      </c>
      <c r="Z1910" s="161">
        <f t="shared" si="823"/>
        <v>0</v>
      </c>
      <c r="AA1910" s="162">
        <f>IFERROR(VLOOKUP(N1910,'P1 Intra-Europees'!$A$15:$H$25,8,0),0)*Z1910</f>
        <v>0</v>
      </c>
      <c r="AB1910" s="163">
        <f t="shared" si="824"/>
        <v>0</v>
      </c>
      <c r="AC1910" s="157" t="str">
        <f>VLOOKUP(B1910,'P2 Origin'!$C$21:$O$176,13,0)</f>
        <v>EUR</v>
      </c>
      <c r="AD1910" s="164">
        <f t="shared" si="825"/>
        <v>0</v>
      </c>
      <c r="AE1910" s="165">
        <f>IF(AU1910&gt;0.1,VLOOKUP(B1910,'P2 Origin'!$C$21:$M$176,3,0)*H1910,0)</f>
        <v>0</v>
      </c>
      <c r="AF1910" s="166">
        <f t="shared" si="826"/>
        <v>0</v>
      </c>
      <c r="AG1910" s="165">
        <f>(VLOOKUP(B1910,'P2 Origin'!$C$21:$M$176,4,0))*AF1910</f>
        <v>0</v>
      </c>
      <c r="AH1910" s="166">
        <f t="shared" si="827"/>
        <v>0</v>
      </c>
      <c r="AI1910" s="165">
        <f>(VLOOKUP(B1910,'P2 Origin'!$C$21:$M$176,5,0))*AH1910</f>
        <v>0</v>
      </c>
      <c r="AJ1910" s="166">
        <f t="shared" si="841"/>
        <v>0</v>
      </c>
      <c r="AK1910" s="165">
        <f>(VLOOKUP(B1910,'P2 Origin'!$C$21:$M$176,6,0))*AJ1910</f>
        <v>0</v>
      </c>
      <c r="AL1910" s="166">
        <f t="shared" si="828"/>
        <v>0</v>
      </c>
      <c r="AM1910" s="165">
        <f>(VLOOKUP($B1910,'P2 Origin'!$C$21:$M$176,7,0))*AL1910</f>
        <v>0</v>
      </c>
      <c r="AN1910" s="166">
        <f t="shared" si="829"/>
        <v>0</v>
      </c>
      <c r="AO1910" s="165">
        <f>(VLOOKUP($B1910,'P2 Origin'!$C$21:$M$176,8,0))*AN1910</f>
        <v>0</v>
      </c>
      <c r="AP1910" s="166">
        <f t="shared" si="830"/>
        <v>0</v>
      </c>
      <c r="AQ1910" s="165">
        <f>(VLOOKUP($B1910,'P2 Origin'!$C$21:$M$176,9,0))*AP1910</f>
        <v>0</v>
      </c>
      <c r="AR1910" s="155">
        <f t="shared" si="843"/>
        <v>0</v>
      </c>
      <c r="AS1910" s="164">
        <f>(VLOOKUP(B1910,'P2 Origin'!$C$21:$M$176,10,0))*K1910</f>
        <v>0</v>
      </c>
      <c r="AT1910" s="164">
        <f>(VLOOKUP(B1910,'P2 Origin'!$C$21:$M$176,11,0))*J1910</f>
        <v>0</v>
      </c>
      <c r="AU1910" s="167">
        <v>0</v>
      </c>
      <c r="AV1910" s="168">
        <v>0</v>
      </c>
      <c r="AW1910" s="169">
        <v>0</v>
      </c>
      <c r="AX1910" s="170">
        <f>IF(AU1910&gt;=0.1,'P3 Bureaumarge zee- en luchtvr.'!$D$12,0)</f>
        <v>0</v>
      </c>
      <c r="AY1910" s="163">
        <f t="shared" si="831"/>
        <v>0</v>
      </c>
      <c r="AZ1910" s="157" t="str">
        <f>VLOOKUP(D1910,'P4 Destination'!$C$21:$O$176,13,0)</f>
        <v>EUR</v>
      </c>
      <c r="BA1910" s="164">
        <f t="shared" si="832"/>
        <v>0</v>
      </c>
      <c r="BB1910" s="171">
        <f>IF(AU1910&gt;0.1,(VLOOKUP(D1910,'P4 Destination'!$C$21:$M$176,3,0))*I1910,0)</f>
        <v>0</v>
      </c>
      <c r="BC1910" s="172">
        <f t="shared" si="833"/>
        <v>0</v>
      </c>
      <c r="BD1910" s="171">
        <f>(VLOOKUP($D1910,'P4 Destination'!$C$21:$M$176,4,0))*BC1910</f>
        <v>0</v>
      </c>
      <c r="BE1910" s="172">
        <f t="shared" si="834"/>
        <v>0</v>
      </c>
      <c r="BF1910" s="171">
        <f>(VLOOKUP($D1910,'P4 Destination'!$C$21:$M$176,5,0))*BE1910</f>
        <v>0</v>
      </c>
      <c r="BG1910" s="172">
        <f t="shared" si="835"/>
        <v>0</v>
      </c>
      <c r="BH1910" s="171">
        <f>(VLOOKUP($D1910,'P4 Destination'!$C$21:$M$176,6,0))*BG1910</f>
        <v>0</v>
      </c>
      <c r="BI1910" s="172">
        <f t="shared" si="836"/>
        <v>0</v>
      </c>
      <c r="BJ1910" s="171">
        <f>(VLOOKUP($D1910,'P4 Destination'!$C$21:$M$176,7,0))*BI1910</f>
        <v>0</v>
      </c>
      <c r="BK1910" s="172">
        <f t="shared" si="837"/>
        <v>0</v>
      </c>
      <c r="BL1910" s="171">
        <f>(VLOOKUP($D1910,'P4 Destination'!$C$21:$M$176,8,0))*BK1910</f>
        <v>0</v>
      </c>
      <c r="BM1910" s="172">
        <f t="shared" si="838"/>
        <v>0</v>
      </c>
      <c r="BN1910" s="171">
        <f>(VLOOKUP($D1910,'P4 Destination'!$C$21:$M$176,9,0))*BM1910</f>
        <v>0</v>
      </c>
      <c r="BO1910" s="154">
        <f t="shared" si="844"/>
        <v>0</v>
      </c>
      <c r="BP1910" s="171">
        <f>(VLOOKUP(D1910,'P4 Destination'!$C$21:$M$176,10,0))*K1910</f>
        <v>0</v>
      </c>
      <c r="BQ1910" s="171">
        <f>(VLOOKUP(D1910,'P4 Destination'!$C$21:$M$176,11,0))*J1910</f>
        <v>0</v>
      </c>
      <c r="BR1910" s="173">
        <f t="shared" si="839"/>
        <v>0</v>
      </c>
      <c r="BS1910" s="173">
        <f>(AV1910*2500)*'P6 Verzekering'!$E$11</f>
        <v>0</v>
      </c>
      <c r="BT1910" s="173">
        <f>(AW1910*2500)*'P6 Verzekering'!$E$12</f>
        <v>0</v>
      </c>
      <c r="BU1910" s="173">
        <f>(L1910*2500)*'P6 Verzekering'!$E$13</f>
        <v>0</v>
      </c>
      <c r="BV1910" s="173">
        <f t="shared" si="840"/>
        <v>0</v>
      </c>
      <c r="BW1910"/>
      <c r="BX1910"/>
    </row>
    <row r="1911" spans="1:76">
      <c r="A1911" s="152" t="s">
        <v>1700</v>
      </c>
      <c r="B1911" s="152" t="s">
        <v>219</v>
      </c>
      <c r="C1911" s="152" t="s">
        <v>219</v>
      </c>
      <c r="D1911" s="152" t="s">
        <v>151</v>
      </c>
      <c r="E1911" s="152" t="s">
        <v>149</v>
      </c>
      <c r="F1911" s="153">
        <f t="shared" si="842"/>
        <v>10</v>
      </c>
      <c r="G1911" s="154">
        <v>0</v>
      </c>
      <c r="H1911" s="154">
        <f>IFERROR(VLOOKUP(B1911,'P2 Origin'!$C$21:$Q$176,15,FALSE),0)</f>
        <v>0</v>
      </c>
      <c r="I1911" s="154">
        <f>IFERROR(VLOOKUP(D1911,'P4 Destination'!$C$21:$Q$176,15,FALSE),0)</f>
        <v>0</v>
      </c>
      <c r="J1911" s="155"/>
      <c r="K1911" s="155"/>
      <c r="L1911" s="156">
        <v>10</v>
      </c>
      <c r="M1911" s="155">
        <v>222</v>
      </c>
      <c r="N1911" s="155">
        <v>2</v>
      </c>
      <c r="O1911" s="157">
        <f t="shared" si="817"/>
        <v>0</v>
      </c>
      <c r="P1911" s="158">
        <f t="shared" si="818"/>
        <v>10</v>
      </c>
      <c r="Q1911" s="159">
        <f>IFERROR(VLOOKUP(N1911,'P1 Intra-Europees'!$A$15:$H$25,3,0),0)*P1911</f>
        <v>0</v>
      </c>
      <c r="R1911" s="160">
        <f t="shared" si="819"/>
        <v>0</v>
      </c>
      <c r="S1911" s="159">
        <f>IFERROR(VLOOKUP(N1911,'P1 Intra-Europees'!$A$15:$H$25,4,0),0)*R1911</f>
        <v>0</v>
      </c>
      <c r="T1911" s="160">
        <f t="shared" si="820"/>
        <v>0</v>
      </c>
      <c r="U1911" s="159">
        <f>IFERROR(VLOOKUP(N1911,'P1 Intra-Europees'!$A$15:$H$25,5,0),0)*T1911</f>
        <v>0</v>
      </c>
      <c r="V1911" s="160">
        <f t="shared" si="821"/>
        <v>0</v>
      </c>
      <c r="W1911" s="159">
        <f>IFERROR(VLOOKUP(N1911,'P1 Intra-Europees'!$A$15:$H$25,6,0),0)*V1911</f>
        <v>0</v>
      </c>
      <c r="X1911" s="160">
        <f t="shared" si="822"/>
        <v>0</v>
      </c>
      <c r="Y1911" s="159">
        <f>IFERROR(VLOOKUP(N1911,'P1 Intra-Europees'!$A$15:$H$25,7,0),0)*X1911</f>
        <v>0</v>
      </c>
      <c r="Z1911" s="161">
        <f t="shared" si="823"/>
        <v>0</v>
      </c>
      <c r="AA1911" s="162">
        <f>IFERROR(VLOOKUP(N1911,'P1 Intra-Europees'!$A$15:$H$25,8,0),0)*Z1911</f>
        <v>0</v>
      </c>
      <c r="AB1911" s="163">
        <f t="shared" si="824"/>
        <v>0</v>
      </c>
      <c r="AC1911" s="157" t="str">
        <f>VLOOKUP(B1911,'P2 Origin'!$C$21:$O$176,13,0)</f>
        <v>EUR</v>
      </c>
      <c r="AD1911" s="164">
        <f t="shared" si="825"/>
        <v>0</v>
      </c>
      <c r="AE1911" s="165">
        <f>IF(AU1911&gt;0.1,VLOOKUP(B1911,'P2 Origin'!$C$21:$M$176,3,0)*H1911,0)</f>
        <v>0</v>
      </c>
      <c r="AF1911" s="166">
        <f t="shared" si="826"/>
        <v>0</v>
      </c>
      <c r="AG1911" s="165">
        <f>(VLOOKUP(B1911,'P2 Origin'!$C$21:$M$176,4,0))*AF1911</f>
        <v>0</v>
      </c>
      <c r="AH1911" s="166">
        <f t="shared" si="827"/>
        <v>0</v>
      </c>
      <c r="AI1911" s="165">
        <f>(VLOOKUP(B1911,'P2 Origin'!$C$21:$M$176,5,0))*AH1911</f>
        <v>0</v>
      </c>
      <c r="AJ1911" s="166">
        <f t="shared" si="841"/>
        <v>0</v>
      </c>
      <c r="AK1911" s="165">
        <f>(VLOOKUP(B1911,'P2 Origin'!$C$21:$M$176,6,0))*AJ1911</f>
        <v>0</v>
      </c>
      <c r="AL1911" s="166">
        <f t="shared" si="828"/>
        <v>0</v>
      </c>
      <c r="AM1911" s="165">
        <f>(VLOOKUP($B1911,'P2 Origin'!$C$21:$M$176,7,0))*AL1911</f>
        <v>0</v>
      </c>
      <c r="AN1911" s="166">
        <f t="shared" si="829"/>
        <v>0</v>
      </c>
      <c r="AO1911" s="165">
        <f>(VLOOKUP($B1911,'P2 Origin'!$C$21:$M$176,8,0))*AN1911</f>
        <v>0</v>
      </c>
      <c r="AP1911" s="166">
        <f t="shared" si="830"/>
        <v>0</v>
      </c>
      <c r="AQ1911" s="165">
        <f>(VLOOKUP($B1911,'P2 Origin'!$C$21:$M$176,9,0))*AP1911</f>
        <v>0</v>
      </c>
      <c r="AR1911" s="155">
        <f t="shared" si="843"/>
        <v>0</v>
      </c>
      <c r="AS1911" s="164">
        <f>(VLOOKUP(B1911,'P2 Origin'!$C$21:$M$176,10,0))*K1911</f>
        <v>0</v>
      </c>
      <c r="AT1911" s="164">
        <f>(VLOOKUP(B1911,'P2 Origin'!$C$21:$M$176,11,0))*J1911</f>
        <v>0</v>
      </c>
      <c r="AU1911" s="167">
        <v>0</v>
      </c>
      <c r="AV1911" s="168">
        <v>0</v>
      </c>
      <c r="AW1911" s="169">
        <v>0</v>
      </c>
      <c r="AX1911" s="170">
        <f>IF(AU1911&gt;=0.1,'P3 Bureaumarge zee- en luchtvr.'!$D$12,0)</f>
        <v>0</v>
      </c>
      <c r="AY1911" s="163">
        <f t="shared" si="831"/>
        <v>0</v>
      </c>
      <c r="AZ1911" s="157" t="str">
        <f>VLOOKUP(D1911,'P4 Destination'!$C$21:$O$176,13,0)</f>
        <v>EUR</v>
      </c>
      <c r="BA1911" s="164">
        <f t="shared" si="832"/>
        <v>0</v>
      </c>
      <c r="BB1911" s="171">
        <f>IF(AU1911&gt;0.1,(VLOOKUP(D1911,'P4 Destination'!$C$21:$M$176,3,0))*I1911,0)</f>
        <v>0</v>
      </c>
      <c r="BC1911" s="172">
        <f t="shared" si="833"/>
        <v>0</v>
      </c>
      <c r="BD1911" s="171">
        <f>(VLOOKUP($D1911,'P4 Destination'!$C$21:$M$176,4,0))*BC1911</f>
        <v>0</v>
      </c>
      <c r="BE1911" s="172">
        <f t="shared" si="834"/>
        <v>0</v>
      </c>
      <c r="BF1911" s="171">
        <f>(VLOOKUP($D1911,'P4 Destination'!$C$21:$M$176,5,0))*BE1911</f>
        <v>0</v>
      </c>
      <c r="BG1911" s="172">
        <f t="shared" si="835"/>
        <v>0</v>
      </c>
      <c r="BH1911" s="171">
        <f>(VLOOKUP($D1911,'P4 Destination'!$C$21:$M$176,6,0))*BG1911</f>
        <v>0</v>
      </c>
      <c r="BI1911" s="172">
        <f t="shared" si="836"/>
        <v>0</v>
      </c>
      <c r="BJ1911" s="171">
        <f>(VLOOKUP($D1911,'P4 Destination'!$C$21:$M$176,7,0))*BI1911</f>
        <v>0</v>
      </c>
      <c r="BK1911" s="172">
        <f t="shared" si="837"/>
        <v>0</v>
      </c>
      <c r="BL1911" s="171">
        <f>(VLOOKUP($D1911,'P4 Destination'!$C$21:$M$176,8,0))*BK1911</f>
        <v>0</v>
      </c>
      <c r="BM1911" s="172">
        <f t="shared" si="838"/>
        <v>0</v>
      </c>
      <c r="BN1911" s="171">
        <f>(VLOOKUP($D1911,'P4 Destination'!$C$21:$M$176,9,0))*BM1911</f>
        <v>0</v>
      </c>
      <c r="BO1911" s="154">
        <f t="shared" si="844"/>
        <v>0</v>
      </c>
      <c r="BP1911" s="171">
        <f>(VLOOKUP(D1911,'P4 Destination'!$C$21:$M$176,10,0))*K1911</f>
        <v>0</v>
      </c>
      <c r="BQ1911" s="171">
        <f>(VLOOKUP(D1911,'P4 Destination'!$C$21:$M$176,11,0))*J1911</f>
        <v>0</v>
      </c>
      <c r="BR1911" s="173">
        <f t="shared" si="839"/>
        <v>0</v>
      </c>
      <c r="BS1911" s="173">
        <f>(AV1911*2500)*'P6 Verzekering'!$E$11</f>
        <v>0</v>
      </c>
      <c r="BT1911" s="173">
        <f>(AW1911*2500)*'P6 Verzekering'!$E$12</f>
        <v>0</v>
      </c>
      <c r="BU1911" s="173">
        <f>(L1911*2500)*'P6 Verzekering'!$E$13</f>
        <v>0</v>
      </c>
      <c r="BV1911" s="173">
        <f t="shared" si="840"/>
        <v>0</v>
      </c>
      <c r="BW1911"/>
      <c r="BX1911"/>
    </row>
    <row r="1912" spans="1:76">
      <c r="A1912" s="152" t="s">
        <v>1831</v>
      </c>
      <c r="B1912" s="152" t="s">
        <v>219</v>
      </c>
      <c r="C1912" s="152" t="s">
        <v>219</v>
      </c>
      <c r="D1912" s="152" t="s">
        <v>185</v>
      </c>
      <c r="E1912" s="152" t="s">
        <v>183</v>
      </c>
      <c r="F1912" s="153">
        <f t="shared" si="842"/>
        <v>10</v>
      </c>
      <c r="G1912" s="154">
        <v>0</v>
      </c>
      <c r="H1912" s="154">
        <f>IFERROR(VLOOKUP(B1912,'P2 Origin'!$C$21:$Q$176,15,FALSE),0)</f>
        <v>0</v>
      </c>
      <c r="I1912" s="154">
        <f>IFERROR(VLOOKUP(D1912,'P4 Destination'!$C$21:$Q$176,15,FALSE),0)</f>
        <v>1</v>
      </c>
      <c r="J1912" s="155"/>
      <c r="K1912" s="155"/>
      <c r="L1912" s="156">
        <v>10</v>
      </c>
      <c r="M1912" s="155">
        <v>242</v>
      </c>
      <c r="N1912" s="155">
        <v>2</v>
      </c>
      <c r="O1912" s="157">
        <f t="shared" si="817"/>
        <v>0</v>
      </c>
      <c r="P1912" s="158">
        <f t="shared" si="818"/>
        <v>10</v>
      </c>
      <c r="Q1912" s="159">
        <f>IFERROR(VLOOKUP(N1912,'P1 Intra-Europees'!$A$15:$H$25,3,0),0)*P1912</f>
        <v>0</v>
      </c>
      <c r="R1912" s="160">
        <f t="shared" si="819"/>
        <v>0</v>
      </c>
      <c r="S1912" s="159">
        <f>IFERROR(VLOOKUP(N1912,'P1 Intra-Europees'!$A$15:$H$25,4,0),0)*R1912</f>
        <v>0</v>
      </c>
      <c r="T1912" s="160">
        <f t="shared" si="820"/>
        <v>0</v>
      </c>
      <c r="U1912" s="159">
        <f>IFERROR(VLOOKUP(N1912,'P1 Intra-Europees'!$A$15:$H$25,5,0),0)*T1912</f>
        <v>0</v>
      </c>
      <c r="V1912" s="160">
        <f t="shared" si="821"/>
        <v>0</v>
      </c>
      <c r="W1912" s="159">
        <f>IFERROR(VLOOKUP(N1912,'P1 Intra-Europees'!$A$15:$H$25,6,0),0)*V1912</f>
        <v>0</v>
      </c>
      <c r="X1912" s="160">
        <f t="shared" si="822"/>
        <v>0</v>
      </c>
      <c r="Y1912" s="159">
        <f>IFERROR(VLOOKUP(N1912,'P1 Intra-Europees'!$A$15:$H$25,7,0),0)*X1912</f>
        <v>0</v>
      </c>
      <c r="Z1912" s="161">
        <f t="shared" si="823"/>
        <v>0</v>
      </c>
      <c r="AA1912" s="162">
        <f>IFERROR(VLOOKUP(N1912,'P1 Intra-Europees'!$A$15:$H$25,8,0),0)*Z1912</f>
        <v>0</v>
      </c>
      <c r="AB1912" s="163">
        <f t="shared" si="824"/>
        <v>0</v>
      </c>
      <c r="AC1912" s="157" t="str">
        <f>VLOOKUP(B1912,'P2 Origin'!$C$21:$O$176,13,0)</f>
        <v>EUR</v>
      </c>
      <c r="AD1912" s="164">
        <f t="shared" si="825"/>
        <v>0</v>
      </c>
      <c r="AE1912" s="165">
        <f>IF(AU1912&gt;0.1,VLOOKUP(B1912,'P2 Origin'!$C$21:$M$176,3,0)*H1912,0)</f>
        <v>0</v>
      </c>
      <c r="AF1912" s="166">
        <f t="shared" si="826"/>
        <v>0</v>
      </c>
      <c r="AG1912" s="165">
        <f>(VLOOKUP(B1912,'P2 Origin'!$C$21:$M$176,4,0))*AF1912</f>
        <v>0</v>
      </c>
      <c r="AH1912" s="166">
        <f t="shared" si="827"/>
        <v>0</v>
      </c>
      <c r="AI1912" s="165">
        <f>(VLOOKUP(B1912,'P2 Origin'!$C$21:$M$176,5,0))*AH1912</f>
        <v>0</v>
      </c>
      <c r="AJ1912" s="166">
        <f t="shared" si="841"/>
        <v>0</v>
      </c>
      <c r="AK1912" s="165">
        <f>(VLOOKUP(B1912,'P2 Origin'!$C$21:$M$176,6,0))*AJ1912</f>
        <v>0</v>
      </c>
      <c r="AL1912" s="166">
        <f t="shared" si="828"/>
        <v>0</v>
      </c>
      <c r="AM1912" s="165">
        <f>(VLOOKUP($B1912,'P2 Origin'!$C$21:$M$176,7,0))*AL1912</f>
        <v>0</v>
      </c>
      <c r="AN1912" s="166">
        <f t="shared" si="829"/>
        <v>0</v>
      </c>
      <c r="AO1912" s="165">
        <f>(VLOOKUP($B1912,'P2 Origin'!$C$21:$M$176,8,0))*AN1912</f>
        <v>0</v>
      </c>
      <c r="AP1912" s="166">
        <f t="shared" si="830"/>
        <v>0</v>
      </c>
      <c r="AQ1912" s="165">
        <f>(VLOOKUP($B1912,'P2 Origin'!$C$21:$M$176,9,0))*AP1912</f>
        <v>0</v>
      </c>
      <c r="AR1912" s="155">
        <f t="shared" si="843"/>
        <v>0</v>
      </c>
      <c r="AS1912" s="164">
        <f>(VLOOKUP(B1912,'P2 Origin'!$C$21:$M$176,10,0))*K1912</f>
        <v>0</v>
      </c>
      <c r="AT1912" s="164">
        <f>(VLOOKUP(B1912,'P2 Origin'!$C$21:$M$176,11,0))*J1912</f>
        <v>0</v>
      </c>
      <c r="AU1912" s="167">
        <v>0</v>
      </c>
      <c r="AV1912" s="168">
        <v>0</v>
      </c>
      <c r="AW1912" s="169">
        <v>0</v>
      </c>
      <c r="AX1912" s="170">
        <f>IF(AU1912&gt;=0.1,'P3 Bureaumarge zee- en luchtvr.'!$D$12,0)</f>
        <v>0</v>
      </c>
      <c r="AY1912" s="163">
        <f t="shared" si="831"/>
        <v>0</v>
      </c>
      <c r="AZ1912" s="157" t="str">
        <f>VLOOKUP(D1912,'P4 Destination'!$C$21:$O$176,13,0)</f>
        <v>EUR</v>
      </c>
      <c r="BA1912" s="164">
        <f t="shared" si="832"/>
        <v>0</v>
      </c>
      <c r="BB1912" s="171">
        <f>IF(AU1912&gt;0.1,(VLOOKUP(D1912,'P4 Destination'!$C$21:$M$176,3,0))*I1912,0)</f>
        <v>0</v>
      </c>
      <c r="BC1912" s="172">
        <f t="shared" si="833"/>
        <v>0</v>
      </c>
      <c r="BD1912" s="171">
        <f>(VLOOKUP($D1912,'P4 Destination'!$C$21:$M$176,4,0))*BC1912</f>
        <v>0</v>
      </c>
      <c r="BE1912" s="172">
        <f t="shared" si="834"/>
        <v>0</v>
      </c>
      <c r="BF1912" s="171">
        <f>(VLOOKUP($D1912,'P4 Destination'!$C$21:$M$176,5,0))*BE1912</f>
        <v>0</v>
      </c>
      <c r="BG1912" s="172">
        <f t="shared" si="835"/>
        <v>0</v>
      </c>
      <c r="BH1912" s="171">
        <f>(VLOOKUP($D1912,'P4 Destination'!$C$21:$M$176,6,0))*BG1912</f>
        <v>0</v>
      </c>
      <c r="BI1912" s="172">
        <f t="shared" si="836"/>
        <v>0</v>
      </c>
      <c r="BJ1912" s="171">
        <f>(VLOOKUP($D1912,'P4 Destination'!$C$21:$M$176,7,0))*BI1912</f>
        <v>0</v>
      </c>
      <c r="BK1912" s="172">
        <f t="shared" si="837"/>
        <v>0</v>
      </c>
      <c r="BL1912" s="171">
        <f>(VLOOKUP($D1912,'P4 Destination'!$C$21:$M$176,8,0))*BK1912</f>
        <v>0</v>
      </c>
      <c r="BM1912" s="172">
        <f t="shared" si="838"/>
        <v>0</v>
      </c>
      <c r="BN1912" s="171">
        <f>(VLOOKUP($D1912,'P4 Destination'!$C$21:$M$176,9,0))*BM1912</f>
        <v>0</v>
      </c>
      <c r="BO1912" s="154">
        <f t="shared" si="844"/>
        <v>0</v>
      </c>
      <c r="BP1912" s="171">
        <f>(VLOOKUP(D1912,'P4 Destination'!$C$21:$M$176,10,0))*K1912</f>
        <v>0</v>
      </c>
      <c r="BQ1912" s="171">
        <f>(VLOOKUP(D1912,'P4 Destination'!$C$21:$M$176,11,0))*J1912</f>
        <v>0</v>
      </c>
      <c r="BR1912" s="173">
        <f t="shared" si="839"/>
        <v>0</v>
      </c>
      <c r="BS1912" s="173">
        <f>(AV1912*2500)*'P6 Verzekering'!$E$11</f>
        <v>0</v>
      </c>
      <c r="BT1912" s="173">
        <f>(AW1912*2500)*'P6 Verzekering'!$E$12</f>
        <v>0</v>
      </c>
      <c r="BU1912" s="173">
        <f>(L1912*2500)*'P6 Verzekering'!$E$13</f>
        <v>0</v>
      </c>
      <c r="BV1912" s="173">
        <f t="shared" si="840"/>
        <v>0</v>
      </c>
      <c r="BW1912"/>
      <c r="BX1912"/>
    </row>
    <row r="1913" spans="1:76">
      <c r="A1913" s="152" t="s">
        <v>2058</v>
      </c>
      <c r="B1913" s="152" t="s">
        <v>219</v>
      </c>
      <c r="C1913" s="152" t="s">
        <v>219</v>
      </c>
      <c r="D1913" s="152" t="s">
        <v>258</v>
      </c>
      <c r="E1913" s="152" t="s">
        <v>257</v>
      </c>
      <c r="F1913" s="153">
        <f t="shared" si="842"/>
        <v>10</v>
      </c>
      <c r="G1913" s="154">
        <v>0</v>
      </c>
      <c r="H1913" s="154">
        <f>IFERROR(VLOOKUP(B1913,'P2 Origin'!$C$21:$Q$176,15,FALSE),0)</f>
        <v>0</v>
      </c>
      <c r="I1913" s="154">
        <f>IFERROR(VLOOKUP(D1913,'P4 Destination'!$C$21:$Q$176,15,FALSE),0)</f>
        <v>1</v>
      </c>
      <c r="J1913" s="155"/>
      <c r="K1913" s="155"/>
      <c r="L1913" s="156">
        <v>10</v>
      </c>
      <c r="M1913" s="155">
        <v>365</v>
      </c>
      <c r="N1913" s="155">
        <v>3</v>
      </c>
      <c r="O1913" s="157">
        <f t="shared" si="817"/>
        <v>0</v>
      </c>
      <c r="P1913" s="158">
        <f t="shared" si="818"/>
        <v>10</v>
      </c>
      <c r="Q1913" s="159">
        <f>IFERROR(VLOOKUP(N1913,'P1 Intra-Europees'!$A$15:$H$25,3,0),0)*P1913</f>
        <v>0</v>
      </c>
      <c r="R1913" s="160">
        <f t="shared" si="819"/>
        <v>0</v>
      </c>
      <c r="S1913" s="159">
        <f>IFERROR(VLOOKUP(N1913,'P1 Intra-Europees'!$A$15:$H$25,4,0),0)*R1913</f>
        <v>0</v>
      </c>
      <c r="T1913" s="160">
        <f t="shared" si="820"/>
        <v>0</v>
      </c>
      <c r="U1913" s="159">
        <f>IFERROR(VLOOKUP(N1913,'P1 Intra-Europees'!$A$15:$H$25,5,0),0)*T1913</f>
        <v>0</v>
      </c>
      <c r="V1913" s="160">
        <f t="shared" si="821"/>
        <v>0</v>
      </c>
      <c r="W1913" s="159">
        <f>IFERROR(VLOOKUP(N1913,'P1 Intra-Europees'!$A$15:$H$25,6,0),0)*V1913</f>
        <v>0</v>
      </c>
      <c r="X1913" s="160">
        <f t="shared" si="822"/>
        <v>0</v>
      </c>
      <c r="Y1913" s="159">
        <f>IFERROR(VLOOKUP(N1913,'P1 Intra-Europees'!$A$15:$H$25,7,0),0)*X1913</f>
        <v>0</v>
      </c>
      <c r="Z1913" s="161">
        <f t="shared" si="823"/>
        <v>0</v>
      </c>
      <c r="AA1913" s="162">
        <f>IFERROR(VLOOKUP(N1913,'P1 Intra-Europees'!$A$15:$H$25,8,0),0)*Z1913</f>
        <v>0</v>
      </c>
      <c r="AB1913" s="163">
        <f t="shared" si="824"/>
        <v>0</v>
      </c>
      <c r="AC1913" s="157" t="str">
        <f>VLOOKUP(B1913,'P2 Origin'!$C$21:$O$176,13,0)</f>
        <v>EUR</v>
      </c>
      <c r="AD1913" s="164">
        <f t="shared" si="825"/>
        <v>0</v>
      </c>
      <c r="AE1913" s="165">
        <f>IF(AU1913&gt;0.1,VLOOKUP(B1913,'P2 Origin'!$C$21:$M$176,3,0)*H1913,0)</f>
        <v>0</v>
      </c>
      <c r="AF1913" s="166">
        <f t="shared" si="826"/>
        <v>0</v>
      </c>
      <c r="AG1913" s="165">
        <f>(VLOOKUP(B1913,'P2 Origin'!$C$21:$M$176,4,0))*AF1913</f>
        <v>0</v>
      </c>
      <c r="AH1913" s="166">
        <f t="shared" si="827"/>
        <v>0</v>
      </c>
      <c r="AI1913" s="165">
        <f>(VLOOKUP(B1913,'P2 Origin'!$C$21:$M$176,5,0))*AH1913</f>
        <v>0</v>
      </c>
      <c r="AJ1913" s="166">
        <f t="shared" si="841"/>
        <v>0</v>
      </c>
      <c r="AK1913" s="165">
        <f>(VLOOKUP(B1913,'P2 Origin'!$C$21:$M$176,6,0))*AJ1913</f>
        <v>0</v>
      </c>
      <c r="AL1913" s="166">
        <f t="shared" si="828"/>
        <v>0</v>
      </c>
      <c r="AM1913" s="165">
        <f>(VLOOKUP($B1913,'P2 Origin'!$C$21:$M$176,7,0))*AL1913</f>
        <v>0</v>
      </c>
      <c r="AN1913" s="166">
        <f t="shared" si="829"/>
        <v>0</v>
      </c>
      <c r="AO1913" s="165">
        <f>(VLOOKUP($B1913,'P2 Origin'!$C$21:$M$176,8,0))*AN1913</f>
        <v>0</v>
      </c>
      <c r="AP1913" s="166">
        <f t="shared" si="830"/>
        <v>0</v>
      </c>
      <c r="AQ1913" s="165">
        <f>(VLOOKUP($B1913,'P2 Origin'!$C$21:$M$176,9,0))*AP1913</f>
        <v>0</v>
      </c>
      <c r="AR1913" s="155">
        <f t="shared" si="843"/>
        <v>0</v>
      </c>
      <c r="AS1913" s="164">
        <f>(VLOOKUP(B1913,'P2 Origin'!$C$21:$M$176,10,0))*K1913</f>
        <v>0</v>
      </c>
      <c r="AT1913" s="164">
        <f>(VLOOKUP(B1913,'P2 Origin'!$C$21:$M$176,11,0))*J1913</f>
        <v>0</v>
      </c>
      <c r="AU1913" s="167">
        <v>0</v>
      </c>
      <c r="AV1913" s="168">
        <v>0</v>
      </c>
      <c r="AW1913" s="169">
        <v>0</v>
      </c>
      <c r="AX1913" s="170">
        <f>IF(AU1913&gt;=0.1,'P3 Bureaumarge zee- en luchtvr.'!$D$12,0)</f>
        <v>0</v>
      </c>
      <c r="AY1913" s="163">
        <f t="shared" si="831"/>
        <v>0</v>
      </c>
      <c r="AZ1913" s="157" t="str">
        <f>VLOOKUP(D1913,'P4 Destination'!$C$21:$O$176,13,0)</f>
        <v>EUR</v>
      </c>
      <c r="BA1913" s="164">
        <f t="shared" si="832"/>
        <v>0</v>
      </c>
      <c r="BB1913" s="171">
        <f>IF(AU1913&gt;0.1,(VLOOKUP(D1913,'P4 Destination'!$C$21:$M$176,3,0))*I1913,0)</f>
        <v>0</v>
      </c>
      <c r="BC1913" s="172">
        <f t="shared" si="833"/>
        <v>0</v>
      </c>
      <c r="BD1913" s="171">
        <f>(VLOOKUP($D1913,'P4 Destination'!$C$21:$M$176,4,0))*BC1913</f>
        <v>0</v>
      </c>
      <c r="BE1913" s="172">
        <f t="shared" si="834"/>
        <v>0</v>
      </c>
      <c r="BF1913" s="171">
        <f>(VLOOKUP($D1913,'P4 Destination'!$C$21:$M$176,5,0))*BE1913</f>
        <v>0</v>
      </c>
      <c r="BG1913" s="172">
        <f t="shared" si="835"/>
        <v>0</v>
      </c>
      <c r="BH1913" s="171">
        <f>(VLOOKUP($D1913,'P4 Destination'!$C$21:$M$176,6,0))*BG1913</f>
        <v>0</v>
      </c>
      <c r="BI1913" s="172">
        <f t="shared" si="836"/>
        <v>0</v>
      </c>
      <c r="BJ1913" s="171">
        <f>(VLOOKUP($D1913,'P4 Destination'!$C$21:$M$176,7,0))*BI1913</f>
        <v>0</v>
      </c>
      <c r="BK1913" s="172">
        <f t="shared" si="837"/>
        <v>0</v>
      </c>
      <c r="BL1913" s="171">
        <f>(VLOOKUP($D1913,'P4 Destination'!$C$21:$M$176,8,0))*BK1913</f>
        <v>0</v>
      </c>
      <c r="BM1913" s="172">
        <f t="shared" si="838"/>
        <v>0</v>
      </c>
      <c r="BN1913" s="171">
        <f>(VLOOKUP($D1913,'P4 Destination'!$C$21:$M$176,9,0))*BM1913</f>
        <v>0</v>
      </c>
      <c r="BO1913" s="154">
        <f t="shared" si="844"/>
        <v>0</v>
      </c>
      <c r="BP1913" s="171">
        <f>(VLOOKUP(D1913,'P4 Destination'!$C$21:$M$176,10,0))*K1913</f>
        <v>0</v>
      </c>
      <c r="BQ1913" s="171">
        <f>(VLOOKUP(D1913,'P4 Destination'!$C$21:$M$176,11,0))*J1913</f>
        <v>0</v>
      </c>
      <c r="BR1913" s="173">
        <f t="shared" si="839"/>
        <v>0</v>
      </c>
      <c r="BS1913" s="173">
        <f>(AV1913*2500)*'P6 Verzekering'!$E$11</f>
        <v>0</v>
      </c>
      <c r="BT1913" s="173">
        <f>(AW1913*2500)*'P6 Verzekering'!$E$12</f>
        <v>0</v>
      </c>
      <c r="BU1913" s="173">
        <f>(L1913*2500)*'P6 Verzekering'!$E$13</f>
        <v>0</v>
      </c>
      <c r="BV1913" s="173">
        <f t="shared" si="840"/>
        <v>0</v>
      </c>
      <c r="BW1913"/>
      <c r="BX1913"/>
    </row>
    <row r="1914" spans="1:76">
      <c r="A1914" s="152" t="s">
        <v>1469</v>
      </c>
      <c r="B1914" s="152" t="s">
        <v>196</v>
      </c>
      <c r="C1914" s="152" t="s">
        <v>195</v>
      </c>
      <c r="D1914" s="152" t="s">
        <v>219</v>
      </c>
      <c r="E1914" s="152" t="s">
        <v>219</v>
      </c>
      <c r="F1914" s="153">
        <f t="shared" si="842"/>
        <v>10</v>
      </c>
      <c r="G1914" s="154">
        <v>0</v>
      </c>
      <c r="H1914" s="154">
        <f>IFERROR(VLOOKUP(B1914,'P2 Origin'!$C$21:$Q$176,15,FALSE),0)</f>
        <v>1</v>
      </c>
      <c r="I1914" s="154">
        <f>IFERROR(VLOOKUP(D1914,'P4 Destination'!$C$21:$Q$176,15,FALSE),0)</f>
        <v>0</v>
      </c>
      <c r="J1914" s="155"/>
      <c r="K1914" s="155"/>
      <c r="L1914" s="156">
        <v>10</v>
      </c>
      <c r="M1914" s="155">
        <v>1235</v>
      </c>
      <c r="N1914" s="155">
        <v>6</v>
      </c>
      <c r="O1914" s="157">
        <f t="shared" si="817"/>
        <v>0</v>
      </c>
      <c r="P1914" s="158">
        <f t="shared" si="818"/>
        <v>10</v>
      </c>
      <c r="Q1914" s="159">
        <f>IFERROR(VLOOKUP(N1914,'P1 Intra-Europees'!$A$15:$H$25,3,0),0)*P1914</f>
        <v>0</v>
      </c>
      <c r="R1914" s="160">
        <f t="shared" si="819"/>
        <v>0</v>
      </c>
      <c r="S1914" s="159">
        <f>IFERROR(VLOOKUP(N1914,'P1 Intra-Europees'!$A$15:$H$25,4,0),0)*R1914</f>
        <v>0</v>
      </c>
      <c r="T1914" s="160">
        <f t="shared" si="820"/>
        <v>0</v>
      </c>
      <c r="U1914" s="159">
        <f>IFERROR(VLOOKUP(N1914,'P1 Intra-Europees'!$A$15:$H$25,5,0),0)*T1914</f>
        <v>0</v>
      </c>
      <c r="V1914" s="160">
        <f t="shared" si="821"/>
        <v>0</v>
      </c>
      <c r="W1914" s="159">
        <f>IFERROR(VLOOKUP(N1914,'P1 Intra-Europees'!$A$15:$H$25,6,0),0)*V1914</f>
        <v>0</v>
      </c>
      <c r="X1914" s="160">
        <f t="shared" si="822"/>
        <v>0</v>
      </c>
      <c r="Y1914" s="159">
        <f>IFERROR(VLOOKUP(N1914,'P1 Intra-Europees'!$A$15:$H$25,7,0),0)*X1914</f>
        <v>0</v>
      </c>
      <c r="Z1914" s="161">
        <f t="shared" si="823"/>
        <v>0</v>
      </c>
      <c r="AA1914" s="162">
        <f>IFERROR(VLOOKUP(N1914,'P1 Intra-Europees'!$A$15:$H$25,8,0),0)*Z1914</f>
        <v>0</v>
      </c>
      <c r="AB1914" s="163">
        <f t="shared" si="824"/>
        <v>0</v>
      </c>
      <c r="AC1914" s="157" t="str">
        <f>VLOOKUP(B1914,'P2 Origin'!$C$21:$O$176,13,0)</f>
        <v>EUR</v>
      </c>
      <c r="AD1914" s="164">
        <f t="shared" si="825"/>
        <v>0</v>
      </c>
      <c r="AE1914" s="165">
        <f>IF(AU1914&gt;0.1,VLOOKUP(B1914,'P2 Origin'!$C$21:$M$176,3,0)*H1914,0)</f>
        <v>0</v>
      </c>
      <c r="AF1914" s="166">
        <f t="shared" si="826"/>
        <v>0</v>
      </c>
      <c r="AG1914" s="165">
        <f>(VLOOKUP(B1914,'P2 Origin'!$C$21:$M$176,4,0))*AF1914</f>
        <v>0</v>
      </c>
      <c r="AH1914" s="166">
        <f t="shared" si="827"/>
        <v>0</v>
      </c>
      <c r="AI1914" s="165">
        <f>(VLOOKUP(B1914,'P2 Origin'!$C$21:$M$176,5,0))*AH1914</f>
        <v>0</v>
      </c>
      <c r="AJ1914" s="166">
        <f t="shared" si="841"/>
        <v>0</v>
      </c>
      <c r="AK1914" s="165">
        <f>(VLOOKUP(B1914,'P2 Origin'!$C$21:$M$176,6,0))*AJ1914</f>
        <v>0</v>
      </c>
      <c r="AL1914" s="166">
        <f t="shared" si="828"/>
        <v>0</v>
      </c>
      <c r="AM1914" s="165">
        <f>(VLOOKUP($B1914,'P2 Origin'!$C$21:$M$176,7,0))*AL1914</f>
        <v>0</v>
      </c>
      <c r="AN1914" s="166">
        <f t="shared" si="829"/>
        <v>0</v>
      </c>
      <c r="AO1914" s="165">
        <f>(VLOOKUP($B1914,'P2 Origin'!$C$21:$M$176,8,0))*AN1914</f>
        <v>0</v>
      </c>
      <c r="AP1914" s="166">
        <f t="shared" si="830"/>
        <v>0</v>
      </c>
      <c r="AQ1914" s="165">
        <f>(VLOOKUP($B1914,'P2 Origin'!$C$21:$M$176,9,0))*AP1914</f>
        <v>0</v>
      </c>
      <c r="AR1914" s="155">
        <f t="shared" si="843"/>
        <v>0</v>
      </c>
      <c r="AS1914" s="164">
        <f>(VLOOKUP(B1914,'P2 Origin'!$C$21:$M$176,10,0))*K1914</f>
        <v>0</v>
      </c>
      <c r="AT1914" s="164">
        <f>(VLOOKUP(B1914,'P2 Origin'!$C$21:$M$176,11,0))*J1914</f>
        <v>0</v>
      </c>
      <c r="AU1914" s="167">
        <v>0</v>
      </c>
      <c r="AV1914" s="168">
        <v>0</v>
      </c>
      <c r="AW1914" s="169">
        <v>0</v>
      </c>
      <c r="AX1914" s="170">
        <f>IF(AU1914&gt;=0.1,'P3 Bureaumarge zee- en luchtvr.'!$D$12,0)</f>
        <v>0</v>
      </c>
      <c r="AY1914" s="163">
        <f t="shared" si="831"/>
        <v>0</v>
      </c>
      <c r="AZ1914" s="157" t="str">
        <f>VLOOKUP(D1914,'P4 Destination'!$C$21:$O$176,13,0)</f>
        <v>EUR</v>
      </c>
      <c r="BA1914" s="164">
        <f t="shared" si="832"/>
        <v>0</v>
      </c>
      <c r="BB1914" s="171">
        <f>IF(AU1914&gt;0.1,(VLOOKUP(D1914,'P4 Destination'!$C$21:$M$176,3,0))*I1914,0)</f>
        <v>0</v>
      </c>
      <c r="BC1914" s="172">
        <f t="shared" si="833"/>
        <v>0</v>
      </c>
      <c r="BD1914" s="171">
        <f>(VLOOKUP($D1914,'P4 Destination'!$C$21:$M$176,4,0))*BC1914</f>
        <v>0</v>
      </c>
      <c r="BE1914" s="172">
        <f t="shared" si="834"/>
        <v>0</v>
      </c>
      <c r="BF1914" s="171">
        <f>(VLOOKUP($D1914,'P4 Destination'!$C$21:$M$176,5,0))*BE1914</f>
        <v>0</v>
      </c>
      <c r="BG1914" s="172">
        <f t="shared" si="835"/>
        <v>0</v>
      </c>
      <c r="BH1914" s="171">
        <f>(VLOOKUP($D1914,'P4 Destination'!$C$21:$M$176,6,0))*BG1914</f>
        <v>0</v>
      </c>
      <c r="BI1914" s="172">
        <f t="shared" si="836"/>
        <v>0</v>
      </c>
      <c r="BJ1914" s="171">
        <f>(VLOOKUP($D1914,'P4 Destination'!$C$21:$M$176,7,0))*BI1914</f>
        <v>0</v>
      </c>
      <c r="BK1914" s="172">
        <f t="shared" si="837"/>
        <v>0</v>
      </c>
      <c r="BL1914" s="171">
        <f>(VLOOKUP($D1914,'P4 Destination'!$C$21:$M$176,8,0))*BK1914</f>
        <v>0</v>
      </c>
      <c r="BM1914" s="172">
        <f t="shared" si="838"/>
        <v>0</v>
      </c>
      <c r="BN1914" s="171">
        <f>(VLOOKUP($D1914,'P4 Destination'!$C$21:$M$176,9,0))*BM1914</f>
        <v>0</v>
      </c>
      <c r="BO1914" s="154">
        <f t="shared" si="844"/>
        <v>0</v>
      </c>
      <c r="BP1914" s="171">
        <f>(VLOOKUP(D1914,'P4 Destination'!$C$21:$M$176,10,0))*K1914</f>
        <v>0</v>
      </c>
      <c r="BQ1914" s="171">
        <f>(VLOOKUP(D1914,'P4 Destination'!$C$21:$M$176,11,0))*J1914</f>
        <v>0</v>
      </c>
      <c r="BR1914" s="173">
        <f t="shared" si="839"/>
        <v>0</v>
      </c>
      <c r="BS1914" s="173">
        <f>(AV1914*2500)*'P6 Verzekering'!$E$11</f>
        <v>0</v>
      </c>
      <c r="BT1914" s="173">
        <f>(AW1914*2500)*'P6 Verzekering'!$E$12</f>
        <v>0</v>
      </c>
      <c r="BU1914" s="173">
        <f>(L1914*2500)*'P6 Verzekering'!$E$13</f>
        <v>0</v>
      </c>
      <c r="BV1914" s="173">
        <f t="shared" si="840"/>
        <v>0</v>
      </c>
      <c r="BW1914"/>
      <c r="BX1914"/>
    </row>
    <row r="1915" spans="1:76">
      <c r="A1915" s="152" t="s">
        <v>1582</v>
      </c>
      <c r="B1915" s="152" t="s">
        <v>219</v>
      </c>
      <c r="C1915" s="152" t="s">
        <v>219</v>
      </c>
      <c r="D1915" s="152" t="s">
        <v>450</v>
      </c>
      <c r="E1915" s="152" t="s">
        <v>449</v>
      </c>
      <c r="F1915" s="153">
        <f t="shared" si="842"/>
        <v>10</v>
      </c>
      <c r="G1915" s="154">
        <v>0</v>
      </c>
      <c r="H1915" s="154">
        <f>IFERROR(VLOOKUP(B1915,'P2 Origin'!$C$21:$Q$176,15,FALSE),0)</f>
        <v>0</v>
      </c>
      <c r="I1915" s="154">
        <f>IFERROR(VLOOKUP(D1915,'P4 Destination'!$C$21:$Q$176,15,FALSE),0)</f>
        <v>1</v>
      </c>
      <c r="J1915" s="155"/>
      <c r="K1915" s="155"/>
      <c r="L1915" s="156">
        <v>10</v>
      </c>
      <c r="M1915" s="155">
        <v>3129</v>
      </c>
      <c r="N1915" s="155">
        <v>10</v>
      </c>
      <c r="O1915" s="157">
        <f t="shared" si="817"/>
        <v>0</v>
      </c>
      <c r="P1915" s="158">
        <f t="shared" si="818"/>
        <v>10</v>
      </c>
      <c r="Q1915" s="159">
        <f>IFERROR(VLOOKUP(N1915,'P1 Intra-Europees'!$A$15:$H$25,3,0),0)*P1915</f>
        <v>0</v>
      </c>
      <c r="R1915" s="160">
        <f t="shared" si="819"/>
        <v>0</v>
      </c>
      <c r="S1915" s="159">
        <f>IFERROR(VLOOKUP(N1915,'P1 Intra-Europees'!$A$15:$H$25,4,0),0)*R1915</f>
        <v>0</v>
      </c>
      <c r="T1915" s="160">
        <f t="shared" si="820"/>
        <v>0</v>
      </c>
      <c r="U1915" s="159">
        <f>IFERROR(VLOOKUP(N1915,'P1 Intra-Europees'!$A$15:$H$25,5,0),0)*T1915</f>
        <v>0</v>
      </c>
      <c r="V1915" s="160">
        <f t="shared" si="821"/>
        <v>0</v>
      </c>
      <c r="W1915" s="159">
        <f>IFERROR(VLOOKUP(N1915,'P1 Intra-Europees'!$A$15:$H$25,6,0),0)*V1915</f>
        <v>0</v>
      </c>
      <c r="X1915" s="160">
        <f t="shared" si="822"/>
        <v>0</v>
      </c>
      <c r="Y1915" s="159">
        <f>IFERROR(VLOOKUP(N1915,'P1 Intra-Europees'!$A$15:$H$25,7,0),0)*X1915</f>
        <v>0</v>
      </c>
      <c r="Z1915" s="161">
        <f t="shared" si="823"/>
        <v>0</v>
      </c>
      <c r="AA1915" s="162">
        <f>IFERROR(VLOOKUP(N1915,'P1 Intra-Europees'!$A$15:$H$25,8,0),0)*Z1915</f>
        <v>0</v>
      </c>
      <c r="AB1915" s="163">
        <f t="shared" si="824"/>
        <v>0</v>
      </c>
      <c r="AC1915" s="157" t="str">
        <f>VLOOKUP(B1915,'P2 Origin'!$C$21:$O$176,13,0)</f>
        <v>EUR</v>
      </c>
      <c r="AD1915" s="164">
        <f t="shared" si="825"/>
        <v>0</v>
      </c>
      <c r="AE1915" s="165">
        <f>IF(AU1915&gt;0.1,VLOOKUP(B1915,'P2 Origin'!$C$21:$M$176,3,0)*H1915,0)</f>
        <v>0</v>
      </c>
      <c r="AF1915" s="166">
        <f t="shared" si="826"/>
        <v>0</v>
      </c>
      <c r="AG1915" s="165">
        <f>(VLOOKUP(B1915,'P2 Origin'!$C$21:$M$176,4,0))*AF1915</f>
        <v>0</v>
      </c>
      <c r="AH1915" s="166">
        <f t="shared" si="827"/>
        <v>0</v>
      </c>
      <c r="AI1915" s="165">
        <f>(VLOOKUP(B1915,'P2 Origin'!$C$21:$M$176,5,0))*AH1915</f>
        <v>0</v>
      </c>
      <c r="AJ1915" s="166">
        <f t="shared" si="841"/>
        <v>0</v>
      </c>
      <c r="AK1915" s="165">
        <f>(VLOOKUP(B1915,'P2 Origin'!$C$21:$M$176,6,0))*AJ1915</f>
        <v>0</v>
      </c>
      <c r="AL1915" s="166">
        <f t="shared" si="828"/>
        <v>0</v>
      </c>
      <c r="AM1915" s="165">
        <f>(VLOOKUP($B1915,'P2 Origin'!$C$21:$M$176,7,0))*AL1915</f>
        <v>0</v>
      </c>
      <c r="AN1915" s="166">
        <f t="shared" si="829"/>
        <v>0</v>
      </c>
      <c r="AO1915" s="165">
        <f>(VLOOKUP($B1915,'P2 Origin'!$C$21:$M$176,8,0))*AN1915</f>
        <v>0</v>
      </c>
      <c r="AP1915" s="166">
        <f t="shared" si="830"/>
        <v>0</v>
      </c>
      <c r="AQ1915" s="165">
        <f>(VLOOKUP($B1915,'P2 Origin'!$C$21:$M$176,9,0))*AP1915</f>
        <v>0</v>
      </c>
      <c r="AR1915" s="155">
        <f t="shared" si="843"/>
        <v>0</v>
      </c>
      <c r="AS1915" s="164">
        <f>(VLOOKUP(B1915,'P2 Origin'!$C$21:$M$176,10,0))*K1915</f>
        <v>0</v>
      </c>
      <c r="AT1915" s="164">
        <f>(VLOOKUP(B1915,'P2 Origin'!$C$21:$M$176,11,0))*J1915</f>
        <v>0</v>
      </c>
      <c r="AU1915" s="167">
        <v>0</v>
      </c>
      <c r="AV1915" s="168">
        <v>0</v>
      </c>
      <c r="AW1915" s="169">
        <v>0</v>
      </c>
      <c r="AX1915" s="170">
        <f>IF(AU1915&gt;=0.1,'P3 Bureaumarge zee- en luchtvr.'!$D$12,0)</f>
        <v>0</v>
      </c>
      <c r="AY1915" s="163">
        <f t="shared" si="831"/>
        <v>0</v>
      </c>
      <c r="AZ1915" s="157" t="str">
        <f>VLOOKUP(D1915,'P4 Destination'!$C$21:$O$176,13,0)</f>
        <v>USD</v>
      </c>
      <c r="BA1915" s="164">
        <f t="shared" si="832"/>
        <v>0</v>
      </c>
      <c r="BB1915" s="171">
        <f>IF(AU1915&gt;0.1,(VLOOKUP(D1915,'P4 Destination'!$C$21:$M$176,3,0))*I1915,0)</f>
        <v>0</v>
      </c>
      <c r="BC1915" s="172">
        <f t="shared" si="833"/>
        <v>0</v>
      </c>
      <c r="BD1915" s="171">
        <f>(VLOOKUP($D1915,'P4 Destination'!$C$21:$M$176,4,0))*BC1915</f>
        <v>0</v>
      </c>
      <c r="BE1915" s="172">
        <f t="shared" si="834"/>
        <v>0</v>
      </c>
      <c r="BF1915" s="171">
        <f>(VLOOKUP($D1915,'P4 Destination'!$C$21:$M$176,5,0))*BE1915</f>
        <v>0</v>
      </c>
      <c r="BG1915" s="172">
        <f t="shared" si="835"/>
        <v>0</v>
      </c>
      <c r="BH1915" s="171">
        <f>(VLOOKUP($D1915,'P4 Destination'!$C$21:$M$176,6,0))*BG1915</f>
        <v>0</v>
      </c>
      <c r="BI1915" s="172">
        <f t="shared" si="836"/>
        <v>0</v>
      </c>
      <c r="BJ1915" s="171">
        <f>(VLOOKUP($D1915,'P4 Destination'!$C$21:$M$176,7,0))*BI1915</f>
        <v>0</v>
      </c>
      <c r="BK1915" s="172">
        <f t="shared" si="837"/>
        <v>0</v>
      </c>
      <c r="BL1915" s="171">
        <f>(VLOOKUP($D1915,'P4 Destination'!$C$21:$M$176,8,0))*BK1915</f>
        <v>0</v>
      </c>
      <c r="BM1915" s="172">
        <f t="shared" si="838"/>
        <v>0</v>
      </c>
      <c r="BN1915" s="171">
        <f>(VLOOKUP($D1915,'P4 Destination'!$C$21:$M$176,9,0))*BM1915</f>
        <v>0</v>
      </c>
      <c r="BO1915" s="154">
        <f t="shared" si="844"/>
        <v>0</v>
      </c>
      <c r="BP1915" s="171">
        <f>(VLOOKUP(D1915,'P4 Destination'!$C$21:$M$176,10,0))*K1915</f>
        <v>0</v>
      </c>
      <c r="BQ1915" s="171">
        <f>(VLOOKUP(D1915,'P4 Destination'!$C$21:$M$176,11,0))*J1915</f>
        <v>0</v>
      </c>
      <c r="BR1915" s="173">
        <f t="shared" si="839"/>
        <v>0</v>
      </c>
      <c r="BS1915" s="173">
        <f>(AV1915*2500)*'P6 Verzekering'!$E$11</f>
        <v>0</v>
      </c>
      <c r="BT1915" s="173">
        <f>(AW1915*2500)*'P6 Verzekering'!$E$12</f>
        <v>0</v>
      </c>
      <c r="BU1915" s="173">
        <f>(L1915*2500)*'P6 Verzekering'!$E$13</f>
        <v>0</v>
      </c>
      <c r="BV1915" s="173">
        <f t="shared" si="840"/>
        <v>0</v>
      </c>
      <c r="BW1915"/>
      <c r="BX1915"/>
    </row>
    <row r="1916" spans="1:76">
      <c r="A1916" s="152" t="s">
        <v>1583</v>
      </c>
      <c r="B1916" s="152" t="s">
        <v>219</v>
      </c>
      <c r="C1916" s="152" t="s">
        <v>219</v>
      </c>
      <c r="D1916" s="152" t="s">
        <v>450</v>
      </c>
      <c r="E1916" s="152" t="s">
        <v>449</v>
      </c>
      <c r="F1916" s="153">
        <f t="shared" si="842"/>
        <v>10</v>
      </c>
      <c r="G1916" s="154">
        <v>0</v>
      </c>
      <c r="H1916" s="154">
        <f>IFERROR(VLOOKUP(B1916,'P2 Origin'!$C$21:$Q$176,15,FALSE),0)</f>
        <v>0</v>
      </c>
      <c r="I1916" s="154">
        <f>IFERROR(VLOOKUP(D1916,'P4 Destination'!$C$21:$Q$176,15,FALSE),0)</f>
        <v>1</v>
      </c>
      <c r="J1916" s="155"/>
      <c r="K1916" s="155"/>
      <c r="L1916" s="156">
        <v>10</v>
      </c>
      <c r="M1916" s="155">
        <v>3191</v>
      </c>
      <c r="N1916" s="155">
        <v>10</v>
      </c>
      <c r="O1916" s="157">
        <f t="shared" si="817"/>
        <v>0</v>
      </c>
      <c r="P1916" s="158">
        <f t="shared" si="818"/>
        <v>10</v>
      </c>
      <c r="Q1916" s="159">
        <f>IFERROR(VLOOKUP(N1916,'P1 Intra-Europees'!$A$15:$H$25,3,0),0)*P1916</f>
        <v>0</v>
      </c>
      <c r="R1916" s="160">
        <f t="shared" si="819"/>
        <v>0</v>
      </c>
      <c r="S1916" s="159">
        <f>IFERROR(VLOOKUP(N1916,'P1 Intra-Europees'!$A$15:$H$25,4,0),0)*R1916</f>
        <v>0</v>
      </c>
      <c r="T1916" s="160">
        <f t="shared" si="820"/>
        <v>0</v>
      </c>
      <c r="U1916" s="159">
        <f>IFERROR(VLOOKUP(N1916,'P1 Intra-Europees'!$A$15:$H$25,5,0),0)*T1916</f>
        <v>0</v>
      </c>
      <c r="V1916" s="160">
        <f t="shared" si="821"/>
        <v>0</v>
      </c>
      <c r="W1916" s="159">
        <f>IFERROR(VLOOKUP(N1916,'P1 Intra-Europees'!$A$15:$H$25,6,0),0)*V1916</f>
        <v>0</v>
      </c>
      <c r="X1916" s="160">
        <f t="shared" si="822"/>
        <v>0</v>
      </c>
      <c r="Y1916" s="159">
        <f>IFERROR(VLOOKUP(N1916,'P1 Intra-Europees'!$A$15:$H$25,7,0),0)*X1916</f>
        <v>0</v>
      </c>
      <c r="Z1916" s="161">
        <f t="shared" si="823"/>
        <v>0</v>
      </c>
      <c r="AA1916" s="162">
        <f>IFERROR(VLOOKUP(N1916,'P1 Intra-Europees'!$A$15:$H$25,8,0),0)*Z1916</f>
        <v>0</v>
      </c>
      <c r="AB1916" s="163">
        <f t="shared" si="824"/>
        <v>0</v>
      </c>
      <c r="AC1916" s="157" t="str">
        <f>VLOOKUP(B1916,'P2 Origin'!$C$21:$O$176,13,0)</f>
        <v>EUR</v>
      </c>
      <c r="AD1916" s="164">
        <f t="shared" si="825"/>
        <v>0</v>
      </c>
      <c r="AE1916" s="165">
        <f>IF(AU1916&gt;0.1,VLOOKUP(B1916,'P2 Origin'!$C$21:$M$176,3,0)*H1916,0)</f>
        <v>0</v>
      </c>
      <c r="AF1916" s="166">
        <f t="shared" si="826"/>
        <v>0</v>
      </c>
      <c r="AG1916" s="165">
        <f>(VLOOKUP(B1916,'P2 Origin'!$C$21:$M$176,4,0))*AF1916</f>
        <v>0</v>
      </c>
      <c r="AH1916" s="166">
        <f t="shared" si="827"/>
        <v>0</v>
      </c>
      <c r="AI1916" s="165">
        <f>(VLOOKUP(B1916,'P2 Origin'!$C$21:$M$176,5,0))*AH1916</f>
        <v>0</v>
      </c>
      <c r="AJ1916" s="166">
        <f t="shared" si="841"/>
        <v>0</v>
      </c>
      <c r="AK1916" s="165">
        <f>(VLOOKUP(B1916,'P2 Origin'!$C$21:$M$176,6,0))*AJ1916</f>
        <v>0</v>
      </c>
      <c r="AL1916" s="166">
        <f t="shared" si="828"/>
        <v>0</v>
      </c>
      <c r="AM1916" s="165">
        <f>(VLOOKUP($B1916,'P2 Origin'!$C$21:$M$176,7,0))*AL1916</f>
        <v>0</v>
      </c>
      <c r="AN1916" s="166">
        <f t="shared" si="829"/>
        <v>0</v>
      </c>
      <c r="AO1916" s="165">
        <f>(VLOOKUP($B1916,'P2 Origin'!$C$21:$M$176,8,0))*AN1916</f>
        <v>0</v>
      </c>
      <c r="AP1916" s="166">
        <f t="shared" si="830"/>
        <v>0</v>
      </c>
      <c r="AQ1916" s="165">
        <f>(VLOOKUP($B1916,'P2 Origin'!$C$21:$M$176,9,0))*AP1916</f>
        <v>0</v>
      </c>
      <c r="AR1916" s="155">
        <f t="shared" si="843"/>
        <v>0</v>
      </c>
      <c r="AS1916" s="164">
        <f>(VLOOKUP(B1916,'P2 Origin'!$C$21:$M$176,10,0))*K1916</f>
        <v>0</v>
      </c>
      <c r="AT1916" s="164">
        <f>(VLOOKUP(B1916,'P2 Origin'!$C$21:$M$176,11,0))*J1916</f>
        <v>0</v>
      </c>
      <c r="AU1916" s="167">
        <v>0</v>
      </c>
      <c r="AV1916" s="168">
        <v>0</v>
      </c>
      <c r="AW1916" s="169">
        <v>0</v>
      </c>
      <c r="AX1916" s="170">
        <f>IF(AU1916&gt;=0.1,'P3 Bureaumarge zee- en luchtvr.'!$D$12,0)</f>
        <v>0</v>
      </c>
      <c r="AY1916" s="163">
        <f t="shared" si="831"/>
        <v>0</v>
      </c>
      <c r="AZ1916" s="157" t="str">
        <f>VLOOKUP(D1916,'P4 Destination'!$C$21:$O$176,13,0)</f>
        <v>USD</v>
      </c>
      <c r="BA1916" s="164">
        <f t="shared" si="832"/>
        <v>0</v>
      </c>
      <c r="BB1916" s="171">
        <f>IF(AU1916&gt;0.1,(VLOOKUP(D1916,'P4 Destination'!$C$21:$M$176,3,0))*I1916,0)</f>
        <v>0</v>
      </c>
      <c r="BC1916" s="172">
        <f t="shared" si="833"/>
        <v>0</v>
      </c>
      <c r="BD1916" s="171">
        <f>(VLOOKUP($D1916,'P4 Destination'!$C$21:$M$176,4,0))*BC1916</f>
        <v>0</v>
      </c>
      <c r="BE1916" s="172">
        <f t="shared" si="834"/>
        <v>0</v>
      </c>
      <c r="BF1916" s="171">
        <f>(VLOOKUP($D1916,'P4 Destination'!$C$21:$M$176,5,0))*BE1916</f>
        <v>0</v>
      </c>
      <c r="BG1916" s="172">
        <f t="shared" si="835"/>
        <v>0</v>
      </c>
      <c r="BH1916" s="171">
        <f>(VLOOKUP($D1916,'P4 Destination'!$C$21:$M$176,6,0))*BG1916</f>
        <v>0</v>
      </c>
      <c r="BI1916" s="172">
        <f t="shared" si="836"/>
        <v>0</v>
      </c>
      <c r="BJ1916" s="171">
        <f>(VLOOKUP($D1916,'P4 Destination'!$C$21:$M$176,7,0))*BI1916</f>
        <v>0</v>
      </c>
      <c r="BK1916" s="172">
        <f t="shared" si="837"/>
        <v>0</v>
      </c>
      <c r="BL1916" s="171">
        <f>(VLOOKUP($D1916,'P4 Destination'!$C$21:$M$176,8,0))*BK1916</f>
        <v>0</v>
      </c>
      <c r="BM1916" s="172">
        <f t="shared" si="838"/>
        <v>0</v>
      </c>
      <c r="BN1916" s="171">
        <f>(VLOOKUP($D1916,'P4 Destination'!$C$21:$M$176,9,0))*BM1916</f>
        <v>0</v>
      </c>
      <c r="BO1916" s="154">
        <f t="shared" si="844"/>
        <v>0</v>
      </c>
      <c r="BP1916" s="171">
        <f>(VLOOKUP(D1916,'P4 Destination'!$C$21:$M$176,10,0))*K1916</f>
        <v>0</v>
      </c>
      <c r="BQ1916" s="171">
        <f>(VLOOKUP(D1916,'P4 Destination'!$C$21:$M$176,11,0))*J1916</f>
        <v>0</v>
      </c>
      <c r="BR1916" s="173">
        <f t="shared" si="839"/>
        <v>0</v>
      </c>
      <c r="BS1916" s="173">
        <f>(AV1916*2500)*'P6 Verzekering'!$E$11</f>
        <v>0</v>
      </c>
      <c r="BT1916" s="173">
        <f>(AW1916*2500)*'P6 Verzekering'!$E$12</f>
        <v>0</v>
      </c>
      <c r="BU1916" s="173">
        <f>(L1916*2500)*'P6 Verzekering'!$E$13</f>
        <v>0</v>
      </c>
      <c r="BV1916" s="173">
        <f t="shared" si="840"/>
        <v>0</v>
      </c>
      <c r="BW1916"/>
      <c r="BX1916"/>
    </row>
    <row r="1917" spans="1:76">
      <c r="A1917" s="152" t="s">
        <v>1744</v>
      </c>
      <c r="B1917" s="152" t="s">
        <v>219</v>
      </c>
      <c r="C1917" s="152" t="s">
        <v>219</v>
      </c>
      <c r="D1917" s="152" t="s">
        <v>151</v>
      </c>
      <c r="E1917" s="152" t="s">
        <v>149</v>
      </c>
      <c r="F1917" s="153">
        <f t="shared" si="842"/>
        <v>11</v>
      </c>
      <c r="G1917" s="154">
        <v>0</v>
      </c>
      <c r="H1917" s="154">
        <f>IFERROR(VLOOKUP(B1917,'P2 Origin'!$C$21:$Q$176,15,FALSE),0)</f>
        <v>0</v>
      </c>
      <c r="I1917" s="154">
        <f>IFERROR(VLOOKUP(D1917,'P4 Destination'!$C$21:$Q$176,15,FALSE),0)</f>
        <v>0</v>
      </c>
      <c r="J1917" s="155"/>
      <c r="K1917" s="155"/>
      <c r="L1917" s="156">
        <v>11</v>
      </c>
      <c r="M1917" s="155">
        <v>180</v>
      </c>
      <c r="N1917" s="155">
        <v>2</v>
      </c>
      <c r="O1917" s="157">
        <f t="shared" si="817"/>
        <v>0</v>
      </c>
      <c r="P1917" s="158">
        <f t="shared" si="818"/>
        <v>11</v>
      </c>
      <c r="Q1917" s="159">
        <f>IFERROR(VLOOKUP(N1917,'P1 Intra-Europees'!$A$15:$H$25,3,0),0)*P1917</f>
        <v>0</v>
      </c>
      <c r="R1917" s="160">
        <f t="shared" si="819"/>
        <v>0</v>
      </c>
      <c r="S1917" s="159">
        <f>IFERROR(VLOOKUP(N1917,'P1 Intra-Europees'!$A$15:$H$25,4,0),0)*R1917</f>
        <v>0</v>
      </c>
      <c r="T1917" s="160">
        <f t="shared" si="820"/>
        <v>0</v>
      </c>
      <c r="U1917" s="159">
        <f>IFERROR(VLOOKUP(N1917,'P1 Intra-Europees'!$A$15:$H$25,5,0),0)*T1917</f>
        <v>0</v>
      </c>
      <c r="V1917" s="160">
        <f t="shared" si="821"/>
        <v>0</v>
      </c>
      <c r="W1917" s="159">
        <f>IFERROR(VLOOKUP(N1917,'P1 Intra-Europees'!$A$15:$H$25,6,0),0)*V1917</f>
        <v>0</v>
      </c>
      <c r="X1917" s="160">
        <f t="shared" si="822"/>
        <v>0</v>
      </c>
      <c r="Y1917" s="159">
        <f>IFERROR(VLOOKUP(N1917,'P1 Intra-Europees'!$A$15:$H$25,7,0),0)*X1917</f>
        <v>0</v>
      </c>
      <c r="Z1917" s="161">
        <f t="shared" si="823"/>
        <v>0</v>
      </c>
      <c r="AA1917" s="162">
        <f>IFERROR(VLOOKUP(N1917,'P1 Intra-Europees'!$A$15:$H$25,8,0),0)*Z1917</f>
        <v>0</v>
      </c>
      <c r="AB1917" s="163">
        <f t="shared" si="824"/>
        <v>0</v>
      </c>
      <c r="AC1917" s="157" t="str">
        <f>VLOOKUP(B1917,'P2 Origin'!$C$21:$O$176,13,0)</f>
        <v>EUR</v>
      </c>
      <c r="AD1917" s="164">
        <f t="shared" si="825"/>
        <v>0</v>
      </c>
      <c r="AE1917" s="165">
        <f>IF(AU1917&gt;0.1,VLOOKUP(B1917,'P2 Origin'!$C$21:$M$176,3,0)*H1917,0)</f>
        <v>0</v>
      </c>
      <c r="AF1917" s="166">
        <f t="shared" si="826"/>
        <v>0</v>
      </c>
      <c r="AG1917" s="165">
        <f>(VLOOKUP(B1917,'P2 Origin'!$C$21:$M$176,4,0))*AF1917</f>
        <v>0</v>
      </c>
      <c r="AH1917" s="166">
        <f t="shared" si="827"/>
        <v>0</v>
      </c>
      <c r="AI1917" s="165">
        <f>(VLOOKUP(B1917,'P2 Origin'!$C$21:$M$176,5,0))*AH1917</f>
        <v>0</v>
      </c>
      <c r="AJ1917" s="166">
        <f t="shared" si="841"/>
        <v>0</v>
      </c>
      <c r="AK1917" s="165">
        <f>(VLOOKUP(B1917,'P2 Origin'!$C$21:$M$176,6,0))*AJ1917</f>
        <v>0</v>
      </c>
      <c r="AL1917" s="166">
        <f t="shared" si="828"/>
        <v>0</v>
      </c>
      <c r="AM1917" s="165">
        <f>(VLOOKUP($B1917,'P2 Origin'!$C$21:$M$176,7,0))*AL1917</f>
        <v>0</v>
      </c>
      <c r="AN1917" s="166">
        <f t="shared" si="829"/>
        <v>0</v>
      </c>
      <c r="AO1917" s="165">
        <f>(VLOOKUP($B1917,'P2 Origin'!$C$21:$M$176,8,0))*AN1917</f>
        <v>0</v>
      </c>
      <c r="AP1917" s="166">
        <f t="shared" si="830"/>
        <v>0</v>
      </c>
      <c r="AQ1917" s="165">
        <f>(VLOOKUP($B1917,'P2 Origin'!$C$21:$M$176,9,0))*AP1917</f>
        <v>0</v>
      </c>
      <c r="AR1917" s="155">
        <f t="shared" si="843"/>
        <v>0</v>
      </c>
      <c r="AS1917" s="164">
        <f>(VLOOKUP(B1917,'P2 Origin'!$C$21:$M$176,10,0))*K1917</f>
        <v>0</v>
      </c>
      <c r="AT1917" s="164">
        <f>(VLOOKUP(B1917,'P2 Origin'!$C$21:$M$176,11,0))*J1917</f>
        <v>0</v>
      </c>
      <c r="AU1917" s="167">
        <v>0</v>
      </c>
      <c r="AV1917" s="168">
        <v>0</v>
      </c>
      <c r="AW1917" s="169">
        <v>0</v>
      </c>
      <c r="AX1917" s="170">
        <f>IF(AU1917&gt;=0.1,'P3 Bureaumarge zee- en luchtvr.'!$D$12,0)</f>
        <v>0</v>
      </c>
      <c r="AY1917" s="163">
        <f t="shared" si="831"/>
        <v>0</v>
      </c>
      <c r="AZ1917" s="157" t="str">
        <f>VLOOKUP(D1917,'P4 Destination'!$C$21:$O$176,13,0)</f>
        <v>EUR</v>
      </c>
      <c r="BA1917" s="164">
        <f t="shared" si="832"/>
        <v>0</v>
      </c>
      <c r="BB1917" s="171">
        <f>IF(AU1917&gt;0.1,(VLOOKUP(D1917,'P4 Destination'!$C$21:$M$176,3,0))*I1917,0)</f>
        <v>0</v>
      </c>
      <c r="BC1917" s="172">
        <f t="shared" si="833"/>
        <v>0</v>
      </c>
      <c r="BD1917" s="171">
        <f>(VLOOKUP($D1917,'P4 Destination'!$C$21:$M$176,4,0))*BC1917</f>
        <v>0</v>
      </c>
      <c r="BE1917" s="172">
        <f t="shared" si="834"/>
        <v>0</v>
      </c>
      <c r="BF1917" s="171">
        <f>(VLOOKUP($D1917,'P4 Destination'!$C$21:$M$176,5,0))*BE1917</f>
        <v>0</v>
      </c>
      <c r="BG1917" s="172">
        <f t="shared" si="835"/>
        <v>0</v>
      </c>
      <c r="BH1917" s="171">
        <f>(VLOOKUP($D1917,'P4 Destination'!$C$21:$M$176,6,0))*BG1917</f>
        <v>0</v>
      </c>
      <c r="BI1917" s="172">
        <f t="shared" si="836"/>
        <v>0</v>
      </c>
      <c r="BJ1917" s="171">
        <f>(VLOOKUP($D1917,'P4 Destination'!$C$21:$M$176,7,0))*BI1917</f>
        <v>0</v>
      </c>
      <c r="BK1917" s="172">
        <f t="shared" si="837"/>
        <v>0</v>
      </c>
      <c r="BL1917" s="171">
        <f>(VLOOKUP($D1917,'P4 Destination'!$C$21:$M$176,8,0))*BK1917</f>
        <v>0</v>
      </c>
      <c r="BM1917" s="172">
        <f t="shared" si="838"/>
        <v>0</v>
      </c>
      <c r="BN1917" s="171">
        <f>(VLOOKUP($D1917,'P4 Destination'!$C$21:$M$176,9,0))*BM1917</f>
        <v>0</v>
      </c>
      <c r="BO1917" s="154">
        <f t="shared" si="844"/>
        <v>0</v>
      </c>
      <c r="BP1917" s="171">
        <f>(VLOOKUP(D1917,'P4 Destination'!$C$21:$M$176,10,0))*K1917</f>
        <v>0</v>
      </c>
      <c r="BQ1917" s="171">
        <f>(VLOOKUP(D1917,'P4 Destination'!$C$21:$M$176,11,0))*J1917</f>
        <v>0</v>
      </c>
      <c r="BR1917" s="173">
        <f t="shared" si="839"/>
        <v>0</v>
      </c>
      <c r="BS1917" s="173">
        <f>(AV1917*2500)*'P6 Verzekering'!$E$11</f>
        <v>0</v>
      </c>
      <c r="BT1917" s="173">
        <f>(AW1917*2500)*'P6 Verzekering'!$E$12</f>
        <v>0</v>
      </c>
      <c r="BU1917" s="173">
        <f>(L1917*2500)*'P6 Verzekering'!$E$13</f>
        <v>0</v>
      </c>
      <c r="BV1917" s="173">
        <f t="shared" si="840"/>
        <v>0</v>
      </c>
      <c r="BW1917"/>
      <c r="BX1917"/>
    </row>
    <row r="1918" spans="1:76">
      <c r="A1918" s="152" t="s">
        <v>1749</v>
      </c>
      <c r="B1918" s="152" t="s">
        <v>219</v>
      </c>
      <c r="C1918" s="152" t="s">
        <v>219</v>
      </c>
      <c r="D1918" s="152" t="s">
        <v>151</v>
      </c>
      <c r="E1918" s="152" t="s">
        <v>149</v>
      </c>
      <c r="F1918" s="153">
        <f t="shared" si="842"/>
        <v>11</v>
      </c>
      <c r="G1918" s="154">
        <v>0</v>
      </c>
      <c r="H1918" s="154">
        <f>IFERROR(VLOOKUP(B1918,'P2 Origin'!$C$21:$Q$176,15,FALSE),0)</f>
        <v>0</v>
      </c>
      <c r="I1918" s="154">
        <f>IFERROR(VLOOKUP(D1918,'P4 Destination'!$C$21:$Q$176,15,FALSE),0)</f>
        <v>0</v>
      </c>
      <c r="J1918" s="155"/>
      <c r="K1918" s="155"/>
      <c r="L1918" s="156">
        <v>11</v>
      </c>
      <c r="M1918" s="155">
        <v>181</v>
      </c>
      <c r="N1918" s="155">
        <v>2</v>
      </c>
      <c r="O1918" s="157">
        <f t="shared" si="817"/>
        <v>0</v>
      </c>
      <c r="P1918" s="158">
        <f t="shared" si="818"/>
        <v>11</v>
      </c>
      <c r="Q1918" s="159">
        <f>IFERROR(VLOOKUP(N1918,'P1 Intra-Europees'!$A$15:$H$25,3,0),0)*P1918</f>
        <v>0</v>
      </c>
      <c r="R1918" s="160">
        <f t="shared" si="819"/>
        <v>0</v>
      </c>
      <c r="S1918" s="159">
        <f>IFERROR(VLOOKUP(N1918,'P1 Intra-Europees'!$A$15:$H$25,4,0),0)*R1918</f>
        <v>0</v>
      </c>
      <c r="T1918" s="160">
        <f t="shared" si="820"/>
        <v>0</v>
      </c>
      <c r="U1918" s="159">
        <f>IFERROR(VLOOKUP(N1918,'P1 Intra-Europees'!$A$15:$H$25,5,0),0)*T1918</f>
        <v>0</v>
      </c>
      <c r="V1918" s="160">
        <f t="shared" si="821"/>
        <v>0</v>
      </c>
      <c r="W1918" s="159">
        <f>IFERROR(VLOOKUP(N1918,'P1 Intra-Europees'!$A$15:$H$25,6,0),0)*V1918</f>
        <v>0</v>
      </c>
      <c r="X1918" s="160">
        <f t="shared" si="822"/>
        <v>0</v>
      </c>
      <c r="Y1918" s="159">
        <f>IFERROR(VLOOKUP(N1918,'P1 Intra-Europees'!$A$15:$H$25,7,0),0)*X1918</f>
        <v>0</v>
      </c>
      <c r="Z1918" s="161">
        <f t="shared" si="823"/>
        <v>0</v>
      </c>
      <c r="AA1918" s="162">
        <f>IFERROR(VLOOKUP(N1918,'P1 Intra-Europees'!$A$15:$H$25,8,0),0)*Z1918</f>
        <v>0</v>
      </c>
      <c r="AB1918" s="163">
        <f t="shared" si="824"/>
        <v>0</v>
      </c>
      <c r="AC1918" s="157" t="str">
        <f>VLOOKUP(B1918,'P2 Origin'!$C$21:$O$176,13,0)</f>
        <v>EUR</v>
      </c>
      <c r="AD1918" s="164">
        <f t="shared" si="825"/>
        <v>0</v>
      </c>
      <c r="AE1918" s="165">
        <f>IF(AU1918&gt;0.1,VLOOKUP(B1918,'P2 Origin'!$C$21:$M$176,3,0)*H1918,0)</f>
        <v>0</v>
      </c>
      <c r="AF1918" s="166">
        <f t="shared" si="826"/>
        <v>0</v>
      </c>
      <c r="AG1918" s="165">
        <f>(VLOOKUP(B1918,'P2 Origin'!$C$21:$M$176,4,0))*AF1918</f>
        <v>0</v>
      </c>
      <c r="AH1918" s="166">
        <f t="shared" si="827"/>
        <v>0</v>
      </c>
      <c r="AI1918" s="165">
        <f>(VLOOKUP(B1918,'P2 Origin'!$C$21:$M$176,5,0))*AH1918</f>
        <v>0</v>
      </c>
      <c r="AJ1918" s="166">
        <f t="shared" si="841"/>
        <v>0</v>
      </c>
      <c r="AK1918" s="165">
        <f>(VLOOKUP(B1918,'P2 Origin'!$C$21:$M$176,6,0))*AJ1918</f>
        <v>0</v>
      </c>
      <c r="AL1918" s="166">
        <f t="shared" si="828"/>
        <v>0</v>
      </c>
      <c r="AM1918" s="165">
        <f>(VLOOKUP($B1918,'P2 Origin'!$C$21:$M$176,7,0))*AL1918</f>
        <v>0</v>
      </c>
      <c r="AN1918" s="166">
        <f t="shared" si="829"/>
        <v>0</v>
      </c>
      <c r="AO1918" s="165">
        <f>(VLOOKUP($B1918,'P2 Origin'!$C$21:$M$176,8,0))*AN1918</f>
        <v>0</v>
      </c>
      <c r="AP1918" s="166">
        <f t="shared" si="830"/>
        <v>0</v>
      </c>
      <c r="AQ1918" s="165">
        <f>(VLOOKUP($B1918,'P2 Origin'!$C$21:$M$176,9,0))*AP1918</f>
        <v>0</v>
      </c>
      <c r="AR1918" s="155">
        <f t="shared" si="843"/>
        <v>0</v>
      </c>
      <c r="AS1918" s="164">
        <f>(VLOOKUP(B1918,'P2 Origin'!$C$21:$M$176,10,0))*K1918</f>
        <v>0</v>
      </c>
      <c r="AT1918" s="164">
        <f>(VLOOKUP(B1918,'P2 Origin'!$C$21:$M$176,11,0))*J1918</f>
        <v>0</v>
      </c>
      <c r="AU1918" s="167">
        <v>0</v>
      </c>
      <c r="AV1918" s="168">
        <v>0</v>
      </c>
      <c r="AW1918" s="169">
        <v>0</v>
      </c>
      <c r="AX1918" s="170">
        <f>IF(AU1918&gt;=0.1,'P3 Bureaumarge zee- en luchtvr.'!$D$12,0)</f>
        <v>0</v>
      </c>
      <c r="AY1918" s="163">
        <f t="shared" si="831"/>
        <v>0</v>
      </c>
      <c r="AZ1918" s="157" t="str">
        <f>VLOOKUP(D1918,'P4 Destination'!$C$21:$O$176,13,0)</f>
        <v>EUR</v>
      </c>
      <c r="BA1918" s="164">
        <f t="shared" si="832"/>
        <v>0</v>
      </c>
      <c r="BB1918" s="171">
        <f>IF(AU1918&gt;0.1,(VLOOKUP(D1918,'P4 Destination'!$C$21:$M$176,3,0))*I1918,0)</f>
        <v>0</v>
      </c>
      <c r="BC1918" s="172">
        <f t="shared" si="833"/>
        <v>0</v>
      </c>
      <c r="BD1918" s="171">
        <f>(VLOOKUP($D1918,'P4 Destination'!$C$21:$M$176,4,0))*BC1918</f>
        <v>0</v>
      </c>
      <c r="BE1918" s="172">
        <f t="shared" si="834"/>
        <v>0</v>
      </c>
      <c r="BF1918" s="171">
        <f>(VLOOKUP($D1918,'P4 Destination'!$C$21:$M$176,5,0))*BE1918</f>
        <v>0</v>
      </c>
      <c r="BG1918" s="172">
        <f t="shared" si="835"/>
        <v>0</v>
      </c>
      <c r="BH1918" s="171">
        <f>(VLOOKUP($D1918,'P4 Destination'!$C$21:$M$176,6,0))*BG1918</f>
        <v>0</v>
      </c>
      <c r="BI1918" s="172">
        <f t="shared" si="836"/>
        <v>0</v>
      </c>
      <c r="BJ1918" s="171">
        <f>(VLOOKUP($D1918,'P4 Destination'!$C$21:$M$176,7,0))*BI1918</f>
        <v>0</v>
      </c>
      <c r="BK1918" s="172">
        <f t="shared" si="837"/>
        <v>0</v>
      </c>
      <c r="BL1918" s="171">
        <f>(VLOOKUP($D1918,'P4 Destination'!$C$21:$M$176,8,0))*BK1918</f>
        <v>0</v>
      </c>
      <c r="BM1918" s="172">
        <f t="shared" si="838"/>
        <v>0</v>
      </c>
      <c r="BN1918" s="171">
        <f>(VLOOKUP($D1918,'P4 Destination'!$C$21:$M$176,9,0))*BM1918</f>
        <v>0</v>
      </c>
      <c r="BO1918" s="154">
        <f t="shared" si="844"/>
        <v>0</v>
      </c>
      <c r="BP1918" s="171">
        <f>(VLOOKUP(D1918,'P4 Destination'!$C$21:$M$176,10,0))*K1918</f>
        <v>0</v>
      </c>
      <c r="BQ1918" s="171">
        <f>(VLOOKUP(D1918,'P4 Destination'!$C$21:$M$176,11,0))*J1918</f>
        <v>0</v>
      </c>
      <c r="BR1918" s="173">
        <f t="shared" si="839"/>
        <v>0</v>
      </c>
      <c r="BS1918" s="173">
        <f>(AV1918*2500)*'P6 Verzekering'!$E$11</f>
        <v>0</v>
      </c>
      <c r="BT1918" s="173">
        <f>(AW1918*2500)*'P6 Verzekering'!$E$12</f>
        <v>0</v>
      </c>
      <c r="BU1918" s="173">
        <f>(L1918*2500)*'P6 Verzekering'!$E$13</f>
        <v>0</v>
      </c>
      <c r="BV1918" s="173">
        <f t="shared" si="840"/>
        <v>0</v>
      </c>
      <c r="BW1918"/>
      <c r="BX1918"/>
    </row>
    <row r="1919" spans="1:76">
      <c r="A1919" s="152" t="s">
        <v>2048</v>
      </c>
      <c r="B1919" s="152" t="s">
        <v>219</v>
      </c>
      <c r="C1919" s="152" t="s">
        <v>219</v>
      </c>
      <c r="D1919" s="152" t="s">
        <v>258</v>
      </c>
      <c r="E1919" s="152" t="s">
        <v>257</v>
      </c>
      <c r="F1919" s="153">
        <f t="shared" si="842"/>
        <v>11</v>
      </c>
      <c r="G1919" s="154">
        <v>0</v>
      </c>
      <c r="H1919" s="154">
        <f>IFERROR(VLOOKUP(B1919,'P2 Origin'!$C$21:$Q$176,15,FALSE),0)</f>
        <v>0</v>
      </c>
      <c r="I1919" s="154">
        <f>IFERROR(VLOOKUP(D1919,'P4 Destination'!$C$21:$Q$176,15,FALSE),0)</f>
        <v>1</v>
      </c>
      <c r="J1919" s="155"/>
      <c r="K1919" s="155"/>
      <c r="L1919" s="156">
        <v>11</v>
      </c>
      <c r="M1919" s="155">
        <v>410</v>
      </c>
      <c r="N1919" s="155">
        <v>3</v>
      </c>
      <c r="O1919" s="157">
        <f t="shared" si="817"/>
        <v>0</v>
      </c>
      <c r="P1919" s="158">
        <f t="shared" si="818"/>
        <v>11</v>
      </c>
      <c r="Q1919" s="159">
        <f>IFERROR(VLOOKUP(N1919,'P1 Intra-Europees'!$A$15:$H$25,3,0),0)*P1919</f>
        <v>0</v>
      </c>
      <c r="R1919" s="160">
        <f t="shared" si="819"/>
        <v>0</v>
      </c>
      <c r="S1919" s="159">
        <f>IFERROR(VLOOKUP(N1919,'P1 Intra-Europees'!$A$15:$H$25,4,0),0)*R1919</f>
        <v>0</v>
      </c>
      <c r="T1919" s="160">
        <f t="shared" si="820"/>
        <v>0</v>
      </c>
      <c r="U1919" s="159">
        <f>IFERROR(VLOOKUP(N1919,'P1 Intra-Europees'!$A$15:$H$25,5,0),0)*T1919</f>
        <v>0</v>
      </c>
      <c r="V1919" s="160">
        <f t="shared" si="821"/>
        <v>0</v>
      </c>
      <c r="W1919" s="159">
        <f>IFERROR(VLOOKUP(N1919,'P1 Intra-Europees'!$A$15:$H$25,6,0),0)*V1919</f>
        <v>0</v>
      </c>
      <c r="X1919" s="160">
        <f t="shared" si="822"/>
        <v>0</v>
      </c>
      <c r="Y1919" s="159">
        <f>IFERROR(VLOOKUP(N1919,'P1 Intra-Europees'!$A$15:$H$25,7,0),0)*X1919</f>
        <v>0</v>
      </c>
      <c r="Z1919" s="161">
        <f t="shared" si="823"/>
        <v>0</v>
      </c>
      <c r="AA1919" s="162">
        <f>IFERROR(VLOOKUP(N1919,'P1 Intra-Europees'!$A$15:$H$25,8,0),0)*Z1919</f>
        <v>0</v>
      </c>
      <c r="AB1919" s="163">
        <f t="shared" si="824"/>
        <v>0</v>
      </c>
      <c r="AC1919" s="157" t="str">
        <f>VLOOKUP(B1919,'P2 Origin'!$C$21:$O$176,13,0)</f>
        <v>EUR</v>
      </c>
      <c r="AD1919" s="164">
        <f t="shared" si="825"/>
        <v>0</v>
      </c>
      <c r="AE1919" s="165">
        <f>IF(AU1919&gt;0.1,VLOOKUP(B1919,'P2 Origin'!$C$21:$M$176,3,0)*H1919,0)</f>
        <v>0</v>
      </c>
      <c r="AF1919" s="166">
        <f t="shared" si="826"/>
        <v>0</v>
      </c>
      <c r="AG1919" s="165">
        <f>(VLOOKUP(B1919,'P2 Origin'!$C$21:$M$176,4,0))*AF1919</f>
        <v>0</v>
      </c>
      <c r="AH1919" s="166">
        <f t="shared" si="827"/>
        <v>0</v>
      </c>
      <c r="AI1919" s="165">
        <f>(VLOOKUP(B1919,'P2 Origin'!$C$21:$M$176,5,0))*AH1919</f>
        <v>0</v>
      </c>
      <c r="AJ1919" s="166">
        <f t="shared" si="841"/>
        <v>0</v>
      </c>
      <c r="AK1919" s="165">
        <f>(VLOOKUP(B1919,'P2 Origin'!$C$21:$M$176,6,0))*AJ1919</f>
        <v>0</v>
      </c>
      <c r="AL1919" s="166">
        <f t="shared" si="828"/>
        <v>0</v>
      </c>
      <c r="AM1919" s="165">
        <f>(VLOOKUP($B1919,'P2 Origin'!$C$21:$M$176,7,0))*AL1919</f>
        <v>0</v>
      </c>
      <c r="AN1919" s="166">
        <f t="shared" si="829"/>
        <v>0</v>
      </c>
      <c r="AO1919" s="165">
        <f>(VLOOKUP($B1919,'P2 Origin'!$C$21:$M$176,8,0))*AN1919</f>
        <v>0</v>
      </c>
      <c r="AP1919" s="166">
        <f t="shared" si="830"/>
        <v>0</v>
      </c>
      <c r="AQ1919" s="165">
        <f>(VLOOKUP($B1919,'P2 Origin'!$C$21:$M$176,9,0))*AP1919</f>
        <v>0</v>
      </c>
      <c r="AR1919" s="155">
        <f t="shared" si="843"/>
        <v>0</v>
      </c>
      <c r="AS1919" s="164">
        <f>(VLOOKUP(B1919,'P2 Origin'!$C$21:$M$176,10,0))*K1919</f>
        <v>0</v>
      </c>
      <c r="AT1919" s="164">
        <f>(VLOOKUP(B1919,'P2 Origin'!$C$21:$M$176,11,0))*J1919</f>
        <v>0</v>
      </c>
      <c r="AU1919" s="167">
        <v>0</v>
      </c>
      <c r="AV1919" s="168">
        <v>0</v>
      </c>
      <c r="AW1919" s="169">
        <v>0</v>
      </c>
      <c r="AX1919" s="170">
        <f>IF(AU1919&gt;=0.1,'P3 Bureaumarge zee- en luchtvr.'!$D$12,0)</f>
        <v>0</v>
      </c>
      <c r="AY1919" s="163">
        <f t="shared" si="831"/>
        <v>0</v>
      </c>
      <c r="AZ1919" s="157" t="str">
        <f>VLOOKUP(D1919,'P4 Destination'!$C$21:$O$176,13,0)</f>
        <v>EUR</v>
      </c>
      <c r="BA1919" s="164">
        <f t="shared" si="832"/>
        <v>0</v>
      </c>
      <c r="BB1919" s="171">
        <f>IF(AU1919&gt;0.1,(VLOOKUP(D1919,'P4 Destination'!$C$21:$M$176,3,0))*I1919,0)</f>
        <v>0</v>
      </c>
      <c r="BC1919" s="172">
        <f t="shared" si="833"/>
        <v>0</v>
      </c>
      <c r="BD1919" s="171">
        <f>(VLOOKUP($D1919,'P4 Destination'!$C$21:$M$176,4,0))*BC1919</f>
        <v>0</v>
      </c>
      <c r="BE1919" s="172">
        <f t="shared" si="834"/>
        <v>0</v>
      </c>
      <c r="BF1919" s="171">
        <f>(VLOOKUP($D1919,'P4 Destination'!$C$21:$M$176,5,0))*BE1919</f>
        <v>0</v>
      </c>
      <c r="BG1919" s="172">
        <f t="shared" si="835"/>
        <v>0</v>
      </c>
      <c r="BH1919" s="171">
        <f>(VLOOKUP($D1919,'P4 Destination'!$C$21:$M$176,6,0))*BG1919</f>
        <v>0</v>
      </c>
      <c r="BI1919" s="172">
        <f t="shared" si="836"/>
        <v>0</v>
      </c>
      <c r="BJ1919" s="171">
        <f>(VLOOKUP($D1919,'P4 Destination'!$C$21:$M$176,7,0))*BI1919</f>
        <v>0</v>
      </c>
      <c r="BK1919" s="172">
        <f t="shared" si="837"/>
        <v>0</v>
      </c>
      <c r="BL1919" s="171">
        <f>(VLOOKUP($D1919,'P4 Destination'!$C$21:$M$176,8,0))*BK1919</f>
        <v>0</v>
      </c>
      <c r="BM1919" s="172">
        <f t="shared" si="838"/>
        <v>0</v>
      </c>
      <c r="BN1919" s="171">
        <f>(VLOOKUP($D1919,'P4 Destination'!$C$21:$M$176,9,0))*BM1919</f>
        <v>0</v>
      </c>
      <c r="BO1919" s="154">
        <f t="shared" si="844"/>
        <v>0</v>
      </c>
      <c r="BP1919" s="171">
        <f>(VLOOKUP(D1919,'P4 Destination'!$C$21:$M$176,10,0))*K1919</f>
        <v>0</v>
      </c>
      <c r="BQ1919" s="171">
        <f>(VLOOKUP(D1919,'P4 Destination'!$C$21:$M$176,11,0))*J1919</f>
        <v>0</v>
      </c>
      <c r="BR1919" s="173">
        <f t="shared" si="839"/>
        <v>0</v>
      </c>
      <c r="BS1919" s="173">
        <f>(AV1919*2500)*'P6 Verzekering'!$E$11</f>
        <v>0</v>
      </c>
      <c r="BT1919" s="173">
        <f>(AW1919*2500)*'P6 Verzekering'!$E$12</f>
        <v>0</v>
      </c>
      <c r="BU1919" s="173">
        <f>(L1919*2500)*'P6 Verzekering'!$E$13</f>
        <v>0</v>
      </c>
      <c r="BV1919" s="173">
        <f t="shared" si="840"/>
        <v>0</v>
      </c>
      <c r="BW1919"/>
      <c r="BX1919"/>
    </row>
    <row r="1920" spans="1:76">
      <c r="A1920" s="152" t="s">
        <v>2223</v>
      </c>
      <c r="B1920" s="152" t="s">
        <v>219</v>
      </c>
      <c r="C1920" s="152" t="s">
        <v>219</v>
      </c>
      <c r="D1920" s="152" t="s">
        <v>181</v>
      </c>
      <c r="E1920" s="152" t="s">
        <v>153</v>
      </c>
      <c r="F1920" s="153">
        <f t="shared" si="842"/>
        <v>11</v>
      </c>
      <c r="G1920" s="154">
        <v>0</v>
      </c>
      <c r="H1920" s="154">
        <f>IFERROR(VLOOKUP(B1920,'P2 Origin'!$C$21:$Q$176,15,FALSE),0)</f>
        <v>0</v>
      </c>
      <c r="I1920" s="154">
        <f>IFERROR(VLOOKUP(D1920,'P4 Destination'!$C$21:$Q$176,15,FALSE),0)</f>
        <v>1</v>
      </c>
      <c r="J1920" s="155"/>
      <c r="K1920" s="155"/>
      <c r="L1920" s="156">
        <v>11</v>
      </c>
      <c r="M1920" s="155">
        <v>468</v>
      </c>
      <c r="N1920" s="155">
        <v>3</v>
      </c>
      <c r="O1920" s="157">
        <f t="shared" si="817"/>
        <v>0</v>
      </c>
      <c r="P1920" s="158">
        <f t="shared" si="818"/>
        <v>11</v>
      </c>
      <c r="Q1920" s="159">
        <f>IFERROR(VLOOKUP(N1920,'P1 Intra-Europees'!$A$15:$H$25,3,0),0)*P1920</f>
        <v>0</v>
      </c>
      <c r="R1920" s="160">
        <f t="shared" si="819"/>
        <v>0</v>
      </c>
      <c r="S1920" s="159">
        <f>IFERROR(VLOOKUP(N1920,'P1 Intra-Europees'!$A$15:$H$25,4,0),0)*R1920</f>
        <v>0</v>
      </c>
      <c r="T1920" s="160">
        <f t="shared" si="820"/>
        <v>0</v>
      </c>
      <c r="U1920" s="159">
        <f>IFERROR(VLOOKUP(N1920,'P1 Intra-Europees'!$A$15:$H$25,5,0),0)*T1920</f>
        <v>0</v>
      </c>
      <c r="V1920" s="160">
        <f t="shared" si="821"/>
        <v>0</v>
      </c>
      <c r="W1920" s="159">
        <f>IFERROR(VLOOKUP(N1920,'P1 Intra-Europees'!$A$15:$H$25,6,0),0)*V1920</f>
        <v>0</v>
      </c>
      <c r="X1920" s="160">
        <f t="shared" si="822"/>
        <v>0</v>
      </c>
      <c r="Y1920" s="159">
        <f>IFERROR(VLOOKUP(N1920,'P1 Intra-Europees'!$A$15:$H$25,7,0),0)*X1920</f>
        <v>0</v>
      </c>
      <c r="Z1920" s="161">
        <f t="shared" si="823"/>
        <v>0</v>
      </c>
      <c r="AA1920" s="162">
        <f>IFERROR(VLOOKUP(N1920,'P1 Intra-Europees'!$A$15:$H$25,8,0),0)*Z1920</f>
        <v>0</v>
      </c>
      <c r="AB1920" s="163">
        <f t="shared" si="824"/>
        <v>0</v>
      </c>
      <c r="AC1920" s="157" t="str">
        <f>VLOOKUP(B1920,'P2 Origin'!$C$21:$O$176,13,0)</f>
        <v>EUR</v>
      </c>
      <c r="AD1920" s="164">
        <f t="shared" si="825"/>
        <v>0</v>
      </c>
      <c r="AE1920" s="165">
        <f>IF(AU1920&gt;0.1,VLOOKUP(B1920,'P2 Origin'!$C$21:$M$176,3,0)*H1920,0)</f>
        <v>0</v>
      </c>
      <c r="AF1920" s="166">
        <f t="shared" si="826"/>
        <v>0</v>
      </c>
      <c r="AG1920" s="165">
        <f>(VLOOKUP(B1920,'P2 Origin'!$C$21:$M$176,4,0))*AF1920</f>
        <v>0</v>
      </c>
      <c r="AH1920" s="166">
        <f t="shared" si="827"/>
        <v>0</v>
      </c>
      <c r="AI1920" s="165">
        <f>(VLOOKUP(B1920,'P2 Origin'!$C$21:$M$176,5,0))*AH1920</f>
        <v>0</v>
      </c>
      <c r="AJ1920" s="166">
        <f t="shared" si="841"/>
        <v>0</v>
      </c>
      <c r="AK1920" s="165">
        <f>(VLOOKUP(B1920,'P2 Origin'!$C$21:$M$176,6,0))*AJ1920</f>
        <v>0</v>
      </c>
      <c r="AL1920" s="166">
        <f t="shared" si="828"/>
        <v>0</v>
      </c>
      <c r="AM1920" s="165">
        <f>(VLOOKUP($B1920,'P2 Origin'!$C$21:$M$176,7,0))*AL1920</f>
        <v>0</v>
      </c>
      <c r="AN1920" s="166">
        <f t="shared" si="829"/>
        <v>0</v>
      </c>
      <c r="AO1920" s="165">
        <f>(VLOOKUP($B1920,'P2 Origin'!$C$21:$M$176,8,0))*AN1920</f>
        <v>0</v>
      </c>
      <c r="AP1920" s="166">
        <f t="shared" si="830"/>
        <v>0</v>
      </c>
      <c r="AQ1920" s="165">
        <f>(VLOOKUP($B1920,'P2 Origin'!$C$21:$M$176,9,0))*AP1920</f>
        <v>0</v>
      </c>
      <c r="AR1920" s="155">
        <f t="shared" si="843"/>
        <v>0</v>
      </c>
      <c r="AS1920" s="164">
        <f>(VLOOKUP(B1920,'P2 Origin'!$C$21:$M$176,10,0))*K1920</f>
        <v>0</v>
      </c>
      <c r="AT1920" s="164">
        <f>(VLOOKUP(B1920,'P2 Origin'!$C$21:$M$176,11,0))*J1920</f>
        <v>0</v>
      </c>
      <c r="AU1920" s="167">
        <v>0</v>
      </c>
      <c r="AV1920" s="168">
        <v>0</v>
      </c>
      <c r="AW1920" s="169">
        <v>0</v>
      </c>
      <c r="AX1920" s="170">
        <f>IF(AU1920&gt;=0.1,'P3 Bureaumarge zee- en luchtvr.'!$D$12,0)</f>
        <v>0</v>
      </c>
      <c r="AY1920" s="163">
        <f t="shared" si="831"/>
        <v>0</v>
      </c>
      <c r="AZ1920" s="157" t="str">
        <f>VLOOKUP(D1920,'P4 Destination'!$C$21:$O$176,13,0)</f>
        <v>EUR</v>
      </c>
      <c r="BA1920" s="164">
        <f t="shared" si="832"/>
        <v>0</v>
      </c>
      <c r="BB1920" s="171">
        <f>IF(AU1920&gt;0.1,(VLOOKUP(D1920,'P4 Destination'!$C$21:$M$176,3,0))*I1920,0)</f>
        <v>0</v>
      </c>
      <c r="BC1920" s="172">
        <f t="shared" si="833"/>
        <v>0</v>
      </c>
      <c r="BD1920" s="171">
        <f>(VLOOKUP($D1920,'P4 Destination'!$C$21:$M$176,4,0))*BC1920</f>
        <v>0</v>
      </c>
      <c r="BE1920" s="172">
        <f t="shared" si="834"/>
        <v>0</v>
      </c>
      <c r="BF1920" s="171">
        <f>(VLOOKUP($D1920,'P4 Destination'!$C$21:$M$176,5,0))*BE1920</f>
        <v>0</v>
      </c>
      <c r="BG1920" s="172">
        <f t="shared" si="835"/>
        <v>0</v>
      </c>
      <c r="BH1920" s="171">
        <f>(VLOOKUP($D1920,'P4 Destination'!$C$21:$M$176,6,0))*BG1920</f>
        <v>0</v>
      </c>
      <c r="BI1920" s="172">
        <f t="shared" si="836"/>
        <v>0</v>
      </c>
      <c r="BJ1920" s="171">
        <f>(VLOOKUP($D1920,'P4 Destination'!$C$21:$M$176,7,0))*BI1920</f>
        <v>0</v>
      </c>
      <c r="BK1920" s="172">
        <f t="shared" si="837"/>
        <v>0</v>
      </c>
      <c r="BL1920" s="171">
        <f>(VLOOKUP($D1920,'P4 Destination'!$C$21:$M$176,8,0))*BK1920</f>
        <v>0</v>
      </c>
      <c r="BM1920" s="172">
        <f t="shared" si="838"/>
        <v>0</v>
      </c>
      <c r="BN1920" s="171">
        <f>(VLOOKUP($D1920,'P4 Destination'!$C$21:$M$176,9,0))*BM1920</f>
        <v>0</v>
      </c>
      <c r="BO1920" s="154">
        <f t="shared" si="844"/>
        <v>0</v>
      </c>
      <c r="BP1920" s="171">
        <f>(VLOOKUP(D1920,'P4 Destination'!$C$21:$M$176,10,0))*K1920</f>
        <v>0</v>
      </c>
      <c r="BQ1920" s="171">
        <f>(VLOOKUP(D1920,'P4 Destination'!$C$21:$M$176,11,0))*J1920</f>
        <v>0</v>
      </c>
      <c r="BR1920" s="173">
        <f t="shared" si="839"/>
        <v>0</v>
      </c>
      <c r="BS1920" s="173">
        <f>(AV1920*2500)*'P6 Verzekering'!$E$11</f>
        <v>0</v>
      </c>
      <c r="BT1920" s="173">
        <f>(AW1920*2500)*'P6 Verzekering'!$E$12</f>
        <v>0</v>
      </c>
      <c r="BU1920" s="173">
        <f>(L1920*2500)*'P6 Verzekering'!$E$13</f>
        <v>0</v>
      </c>
      <c r="BV1920" s="173">
        <f t="shared" si="840"/>
        <v>0</v>
      </c>
      <c r="BW1920"/>
      <c r="BX1920"/>
    </row>
    <row r="1921" spans="1:76">
      <c r="A1921" s="152" t="s">
        <v>2343</v>
      </c>
      <c r="B1921" s="152" t="s">
        <v>219</v>
      </c>
      <c r="C1921" s="152" t="s">
        <v>219</v>
      </c>
      <c r="D1921" s="152" t="s">
        <v>154</v>
      </c>
      <c r="E1921" s="152" t="s">
        <v>153</v>
      </c>
      <c r="F1921" s="153">
        <f t="shared" si="842"/>
        <v>11</v>
      </c>
      <c r="G1921" s="154">
        <v>0</v>
      </c>
      <c r="H1921" s="154">
        <f>IFERROR(VLOOKUP(B1921,'P2 Origin'!$C$21:$Q$176,15,FALSE),0)</f>
        <v>0</v>
      </c>
      <c r="I1921" s="154">
        <f>IFERROR(VLOOKUP(D1921,'P4 Destination'!$C$21:$Q$176,15,FALSE),0)</f>
        <v>1</v>
      </c>
      <c r="J1921" s="155"/>
      <c r="K1921" s="155"/>
      <c r="L1921" s="156">
        <v>11</v>
      </c>
      <c r="M1921" s="155">
        <v>596</v>
      </c>
      <c r="N1921" s="155">
        <v>4</v>
      </c>
      <c r="O1921" s="157">
        <f t="shared" si="817"/>
        <v>0</v>
      </c>
      <c r="P1921" s="158">
        <f t="shared" si="818"/>
        <v>11</v>
      </c>
      <c r="Q1921" s="159">
        <f>IFERROR(VLOOKUP(N1921,'P1 Intra-Europees'!$A$15:$H$25,3,0),0)*P1921</f>
        <v>0</v>
      </c>
      <c r="R1921" s="160">
        <f t="shared" si="819"/>
        <v>0</v>
      </c>
      <c r="S1921" s="159">
        <f>IFERROR(VLOOKUP(N1921,'P1 Intra-Europees'!$A$15:$H$25,4,0),0)*R1921</f>
        <v>0</v>
      </c>
      <c r="T1921" s="160">
        <f t="shared" si="820"/>
        <v>0</v>
      </c>
      <c r="U1921" s="159">
        <f>IFERROR(VLOOKUP(N1921,'P1 Intra-Europees'!$A$15:$H$25,5,0),0)*T1921</f>
        <v>0</v>
      </c>
      <c r="V1921" s="160">
        <f t="shared" si="821"/>
        <v>0</v>
      </c>
      <c r="W1921" s="159">
        <f>IFERROR(VLOOKUP(N1921,'P1 Intra-Europees'!$A$15:$H$25,6,0),0)*V1921</f>
        <v>0</v>
      </c>
      <c r="X1921" s="160">
        <f t="shared" si="822"/>
        <v>0</v>
      </c>
      <c r="Y1921" s="159">
        <f>IFERROR(VLOOKUP(N1921,'P1 Intra-Europees'!$A$15:$H$25,7,0),0)*X1921</f>
        <v>0</v>
      </c>
      <c r="Z1921" s="161">
        <f t="shared" si="823"/>
        <v>0</v>
      </c>
      <c r="AA1921" s="162">
        <f>IFERROR(VLOOKUP(N1921,'P1 Intra-Europees'!$A$15:$H$25,8,0),0)*Z1921</f>
        <v>0</v>
      </c>
      <c r="AB1921" s="163">
        <f t="shared" si="824"/>
        <v>0</v>
      </c>
      <c r="AC1921" s="157" t="str">
        <f>VLOOKUP(B1921,'P2 Origin'!$C$21:$O$176,13,0)</f>
        <v>EUR</v>
      </c>
      <c r="AD1921" s="164">
        <f t="shared" si="825"/>
        <v>0</v>
      </c>
      <c r="AE1921" s="165">
        <f>IF(AU1921&gt;0.1,VLOOKUP(B1921,'P2 Origin'!$C$21:$M$176,3,0)*H1921,0)</f>
        <v>0</v>
      </c>
      <c r="AF1921" s="166">
        <f t="shared" si="826"/>
        <v>0</v>
      </c>
      <c r="AG1921" s="165">
        <f>(VLOOKUP(B1921,'P2 Origin'!$C$21:$M$176,4,0))*AF1921</f>
        <v>0</v>
      </c>
      <c r="AH1921" s="166">
        <f t="shared" si="827"/>
        <v>0</v>
      </c>
      <c r="AI1921" s="165">
        <f>(VLOOKUP(B1921,'P2 Origin'!$C$21:$M$176,5,0))*AH1921</f>
        <v>0</v>
      </c>
      <c r="AJ1921" s="166">
        <f t="shared" si="841"/>
        <v>0</v>
      </c>
      <c r="AK1921" s="165">
        <f>(VLOOKUP(B1921,'P2 Origin'!$C$21:$M$176,6,0))*AJ1921</f>
        <v>0</v>
      </c>
      <c r="AL1921" s="166">
        <f t="shared" si="828"/>
        <v>0</v>
      </c>
      <c r="AM1921" s="165">
        <f>(VLOOKUP($B1921,'P2 Origin'!$C$21:$M$176,7,0))*AL1921</f>
        <v>0</v>
      </c>
      <c r="AN1921" s="166">
        <f t="shared" si="829"/>
        <v>0</v>
      </c>
      <c r="AO1921" s="165">
        <f>(VLOOKUP($B1921,'P2 Origin'!$C$21:$M$176,8,0))*AN1921</f>
        <v>0</v>
      </c>
      <c r="AP1921" s="166">
        <f t="shared" si="830"/>
        <v>0</v>
      </c>
      <c r="AQ1921" s="165">
        <f>(VLOOKUP($B1921,'P2 Origin'!$C$21:$M$176,9,0))*AP1921</f>
        <v>0</v>
      </c>
      <c r="AR1921" s="155">
        <f t="shared" si="843"/>
        <v>0</v>
      </c>
      <c r="AS1921" s="164">
        <f>(VLOOKUP(B1921,'P2 Origin'!$C$21:$M$176,10,0))*K1921</f>
        <v>0</v>
      </c>
      <c r="AT1921" s="164">
        <f>(VLOOKUP(B1921,'P2 Origin'!$C$21:$M$176,11,0))*J1921</f>
        <v>0</v>
      </c>
      <c r="AU1921" s="167">
        <v>0</v>
      </c>
      <c r="AV1921" s="168">
        <v>0</v>
      </c>
      <c r="AW1921" s="169">
        <v>0</v>
      </c>
      <c r="AX1921" s="170">
        <f>IF(AU1921&gt;=0.1,'P3 Bureaumarge zee- en luchtvr.'!$D$12,0)</f>
        <v>0</v>
      </c>
      <c r="AY1921" s="163">
        <f t="shared" si="831"/>
        <v>0</v>
      </c>
      <c r="AZ1921" s="157" t="str">
        <f>VLOOKUP(D1921,'P4 Destination'!$C$21:$O$176,13,0)</f>
        <v>EUR</v>
      </c>
      <c r="BA1921" s="164">
        <f t="shared" si="832"/>
        <v>0</v>
      </c>
      <c r="BB1921" s="171">
        <f>IF(AU1921&gt;0.1,(VLOOKUP(D1921,'P4 Destination'!$C$21:$M$176,3,0))*I1921,0)</f>
        <v>0</v>
      </c>
      <c r="BC1921" s="172">
        <f t="shared" si="833"/>
        <v>0</v>
      </c>
      <c r="BD1921" s="171">
        <f>(VLOOKUP($D1921,'P4 Destination'!$C$21:$M$176,4,0))*BC1921</f>
        <v>0</v>
      </c>
      <c r="BE1921" s="172">
        <f t="shared" si="834"/>
        <v>0</v>
      </c>
      <c r="BF1921" s="171">
        <f>(VLOOKUP($D1921,'P4 Destination'!$C$21:$M$176,5,0))*BE1921</f>
        <v>0</v>
      </c>
      <c r="BG1921" s="172">
        <f t="shared" si="835"/>
        <v>0</v>
      </c>
      <c r="BH1921" s="171">
        <f>(VLOOKUP($D1921,'P4 Destination'!$C$21:$M$176,6,0))*BG1921</f>
        <v>0</v>
      </c>
      <c r="BI1921" s="172">
        <f t="shared" si="836"/>
        <v>0</v>
      </c>
      <c r="BJ1921" s="171">
        <f>(VLOOKUP($D1921,'P4 Destination'!$C$21:$M$176,7,0))*BI1921</f>
        <v>0</v>
      </c>
      <c r="BK1921" s="172">
        <f t="shared" si="837"/>
        <v>0</v>
      </c>
      <c r="BL1921" s="171">
        <f>(VLOOKUP($D1921,'P4 Destination'!$C$21:$M$176,8,0))*BK1921</f>
        <v>0</v>
      </c>
      <c r="BM1921" s="172">
        <f t="shared" si="838"/>
        <v>0</v>
      </c>
      <c r="BN1921" s="171">
        <f>(VLOOKUP($D1921,'P4 Destination'!$C$21:$M$176,9,0))*BM1921</f>
        <v>0</v>
      </c>
      <c r="BO1921" s="154">
        <f t="shared" si="844"/>
        <v>0</v>
      </c>
      <c r="BP1921" s="171">
        <f>(VLOOKUP(D1921,'P4 Destination'!$C$21:$M$176,10,0))*K1921</f>
        <v>0</v>
      </c>
      <c r="BQ1921" s="171">
        <f>(VLOOKUP(D1921,'P4 Destination'!$C$21:$M$176,11,0))*J1921</f>
        <v>0</v>
      </c>
      <c r="BR1921" s="173">
        <f t="shared" si="839"/>
        <v>0</v>
      </c>
      <c r="BS1921" s="173">
        <f>(AV1921*2500)*'P6 Verzekering'!$E$11</f>
        <v>0</v>
      </c>
      <c r="BT1921" s="173">
        <f>(AW1921*2500)*'P6 Verzekering'!$E$12</f>
        <v>0</v>
      </c>
      <c r="BU1921" s="173">
        <f>(L1921*2500)*'P6 Verzekering'!$E$13</f>
        <v>0</v>
      </c>
      <c r="BV1921" s="173">
        <f t="shared" si="840"/>
        <v>0</v>
      </c>
      <c r="BW1921"/>
      <c r="BX1921"/>
    </row>
    <row r="1922" spans="1:76">
      <c r="A1922" s="152" t="s">
        <v>1420</v>
      </c>
      <c r="B1922" s="152" t="s">
        <v>258</v>
      </c>
      <c r="C1922" s="152" t="s">
        <v>257</v>
      </c>
      <c r="D1922" s="152" t="s">
        <v>219</v>
      </c>
      <c r="E1922" s="152" t="s">
        <v>219</v>
      </c>
      <c r="F1922" s="153">
        <f t="shared" si="842"/>
        <v>11</v>
      </c>
      <c r="G1922" s="154">
        <v>0</v>
      </c>
      <c r="H1922" s="154">
        <f>IFERROR(VLOOKUP(B1922,'P2 Origin'!$C$21:$Q$176,15,FALSE),0)</f>
        <v>1</v>
      </c>
      <c r="I1922" s="154">
        <f>IFERROR(VLOOKUP(D1922,'P4 Destination'!$C$21:$Q$176,15,FALSE),0)</f>
        <v>0</v>
      </c>
      <c r="J1922" s="155"/>
      <c r="K1922" s="155"/>
      <c r="L1922" s="156">
        <v>11</v>
      </c>
      <c r="M1922" s="155">
        <v>612</v>
      </c>
      <c r="N1922" s="155">
        <v>4</v>
      </c>
      <c r="O1922" s="157">
        <f t="shared" si="817"/>
        <v>0</v>
      </c>
      <c r="P1922" s="158">
        <f t="shared" si="818"/>
        <v>11</v>
      </c>
      <c r="Q1922" s="159">
        <f>IFERROR(VLOOKUP(N1922,'P1 Intra-Europees'!$A$15:$H$25,3,0),0)*P1922</f>
        <v>0</v>
      </c>
      <c r="R1922" s="160">
        <f t="shared" si="819"/>
        <v>0</v>
      </c>
      <c r="S1922" s="159">
        <f>IFERROR(VLOOKUP(N1922,'P1 Intra-Europees'!$A$15:$H$25,4,0),0)*R1922</f>
        <v>0</v>
      </c>
      <c r="T1922" s="160">
        <f t="shared" si="820"/>
        <v>0</v>
      </c>
      <c r="U1922" s="159">
        <f>IFERROR(VLOOKUP(N1922,'P1 Intra-Europees'!$A$15:$H$25,5,0),0)*T1922</f>
        <v>0</v>
      </c>
      <c r="V1922" s="160">
        <f t="shared" si="821"/>
        <v>0</v>
      </c>
      <c r="W1922" s="159">
        <f>IFERROR(VLOOKUP(N1922,'P1 Intra-Europees'!$A$15:$H$25,6,0),0)*V1922</f>
        <v>0</v>
      </c>
      <c r="X1922" s="160">
        <f t="shared" si="822"/>
        <v>0</v>
      </c>
      <c r="Y1922" s="159">
        <f>IFERROR(VLOOKUP(N1922,'P1 Intra-Europees'!$A$15:$H$25,7,0),0)*X1922</f>
        <v>0</v>
      </c>
      <c r="Z1922" s="161">
        <f t="shared" si="823"/>
        <v>0</v>
      </c>
      <c r="AA1922" s="162">
        <f>IFERROR(VLOOKUP(N1922,'P1 Intra-Europees'!$A$15:$H$25,8,0),0)*Z1922</f>
        <v>0</v>
      </c>
      <c r="AB1922" s="163">
        <f t="shared" si="824"/>
        <v>0</v>
      </c>
      <c r="AC1922" s="157" t="str">
        <f>VLOOKUP(B1922,'P2 Origin'!$C$21:$O$176,13,0)</f>
        <v>EUR</v>
      </c>
      <c r="AD1922" s="164">
        <f t="shared" si="825"/>
        <v>0</v>
      </c>
      <c r="AE1922" s="165">
        <f>IF(AU1922&gt;0.1,VLOOKUP(B1922,'P2 Origin'!$C$21:$M$176,3,0)*H1922,0)</f>
        <v>0</v>
      </c>
      <c r="AF1922" s="166">
        <f t="shared" si="826"/>
        <v>0</v>
      </c>
      <c r="AG1922" s="165">
        <f>(VLOOKUP(B1922,'P2 Origin'!$C$21:$M$176,4,0))*AF1922</f>
        <v>0</v>
      </c>
      <c r="AH1922" s="166">
        <f t="shared" si="827"/>
        <v>0</v>
      </c>
      <c r="AI1922" s="165">
        <f>(VLOOKUP(B1922,'P2 Origin'!$C$21:$M$176,5,0))*AH1922</f>
        <v>0</v>
      </c>
      <c r="AJ1922" s="166">
        <f t="shared" si="841"/>
        <v>0</v>
      </c>
      <c r="AK1922" s="165">
        <f>(VLOOKUP(B1922,'P2 Origin'!$C$21:$M$176,6,0))*AJ1922</f>
        <v>0</v>
      </c>
      <c r="AL1922" s="166">
        <f t="shared" si="828"/>
        <v>0</v>
      </c>
      <c r="AM1922" s="165">
        <f>(VLOOKUP($B1922,'P2 Origin'!$C$21:$M$176,7,0))*AL1922</f>
        <v>0</v>
      </c>
      <c r="AN1922" s="166">
        <f t="shared" si="829"/>
        <v>0</v>
      </c>
      <c r="AO1922" s="165">
        <f>(VLOOKUP($B1922,'P2 Origin'!$C$21:$M$176,8,0))*AN1922</f>
        <v>0</v>
      </c>
      <c r="AP1922" s="166">
        <f t="shared" si="830"/>
        <v>0</v>
      </c>
      <c r="AQ1922" s="165">
        <f>(VLOOKUP($B1922,'P2 Origin'!$C$21:$M$176,9,0))*AP1922</f>
        <v>0</v>
      </c>
      <c r="AR1922" s="155">
        <f t="shared" si="843"/>
        <v>0</v>
      </c>
      <c r="AS1922" s="164">
        <f>(VLOOKUP(B1922,'P2 Origin'!$C$21:$M$176,10,0))*K1922</f>
        <v>0</v>
      </c>
      <c r="AT1922" s="164">
        <f>(VLOOKUP(B1922,'P2 Origin'!$C$21:$M$176,11,0))*J1922</f>
        <v>0</v>
      </c>
      <c r="AU1922" s="167">
        <v>0</v>
      </c>
      <c r="AV1922" s="168">
        <v>0</v>
      </c>
      <c r="AW1922" s="169">
        <v>0</v>
      </c>
      <c r="AX1922" s="170">
        <f>IF(AU1922&gt;=0.1,'P3 Bureaumarge zee- en luchtvr.'!$D$12,0)</f>
        <v>0</v>
      </c>
      <c r="AY1922" s="163">
        <f t="shared" si="831"/>
        <v>0</v>
      </c>
      <c r="AZ1922" s="157" t="str">
        <f>VLOOKUP(D1922,'P4 Destination'!$C$21:$O$176,13,0)</f>
        <v>EUR</v>
      </c>
      <c r="BA1922" s="164">
        <f t="shared" si="832"/>
        <v>0</v>
      </c>
      <c r="BB1922" s="171">
        <f>IF(AU1922&gt;0.1,(VLOOKUP(D1922,'P4 Destination'!$C$21:$M$176,3,0))*I1922,0)</f>
        <v>0</v>
      </c>
      <c r="BC1922" s="172">
        <f t="shared" si="833"/>
        <v>0</v>
      </c>
      <c r="BD1922" s="171">
        <f>(VLOOKUP($D1922,'P4 Destination'!$C$21:$M$176,4,0))*BC1922</f>
        <v>0</v>
      </c>
      <c r="BE1922" s="172">
        <f t="shared" si="834"/>
        <v>0</v>
      </c>
      <c r="BF1922" s="171">
        <f>(VLOOKUP($D1922,'P4 Destination'!$C$21:$M$176,5,0))*BE1922</f>
        <v>0</v>
      </c>
      <c r="BG1922" s="172">
        <f t="shared" si="835"/>
        <v>0</v>
      </c>
      <c r="BH1922" s="171">
        <f>(VLOOKUP($D1922,'P4 Destination'!$C$21:$M$176,6,0))*BG1922</f>
        <v>0</v>
      </c>
      <c r="BI1922" s="172">
        <f t="shared" si="836"/>
        <v>0</v>
      </c>
      <c r="BJ1922" s="171">
        <f>(VLOOKUP($D1922,'P4 Destination'!$C$21:$M$176,7,0))*BI1922</f>
        <v>0</v>
      </c>
      <c r="BK1922" s="172">
        <f t="shared" si="837"/>
        <v>0</v>
      </c>
      <c r="BL1922" s="171">
        <f>(VLOOKUP($D1922,'P4 Destination'!$C$21:$M$176,8,0))*BK1922</f>
        <v>0</v>
      </c>
      <c r="BM1922" s="172">
        <f t="shared" si="838"/>
        <v>0</v>
      </c>
      <c r="BN1922" s="171">
        <f>(VLOOKUP($D1922,'P4 Destination'!$C$21:$M$176,9,0))*BM1922</f>
        <v>0</v>
      </c>
      <c r="BO1922" s="154">
        <f t="shared" si="844"/>
        <v>0</v>
      </c>
      <c r="BP1922" s="171">
        <f>(VLOOKUP(D1922,'P4 Destination'!$C$21:$M$176,10,0))*K1922</f>
        <v>0</v>
      </c>
      <c r="BQ1922" s="171">
        <f>(VLOOKUP(D1922,'P4 Destination'!$C$21:$M$176,11,0))*J1922</f>
        <v>0</v>
      </c>
      <c r="BR1922" s="173">
        <f t="shared" si="839"/>
        <v>0</v>
      </c>
      <c r="BS1922" s="173">
        <f>(AV1922*2500)*'P6 Verzekering'!$E$11</f>
        <v>0</v>
      </c>
      <c r="BT1922" s="173">
        <f>(AW1922*2500)*'P6 Verzekering'!$E$12</f>
        <v>0</v>
      </c>
      <c r="BU1922" s="173">
        <f>(L1922*2500)*'P6 Verzekering'!$E$13</f>
        <v>0</v>
      </c>
      <c r="BV1922" s="173">
        <f t="shared" si="840"/>
        <v>0</v>
      </c>
      <c r="BW1922"/>
      <c r="BX1922"/>
    </row>
    <row r="1923" spans="1:76">
      <c r="A1923" s="152" t="s">
        <v>2782</v>
      </c>
      <c r="B1923" s="152" t="s">
        <v>173</v>
      </c>
      <c r="C1923" s="152" t="s">
        <v>172</v>
      </c>
      <c r="D1923" s="152" t="s">
        <v>219</v>
      </c>
      <c r="E1923" s="152" t="s">
        <v>219</v>
      </c>
      <c r="F1923" s="153">
        <f t="shared" si="842"/>
        <v>11</v>
      </c>
      <c r="G1923" s="154">
        <v>0</v>
      </c>
      <c r="H1923" s="154">
        <f>IFERROR(VLOOKUP(B1923,'P2 Origin'!$C$21:$Q$176,15,FALSE),0)</f>
        <v>1</v>
      </c>
      <c r="I1923" s="154">
        <f>IFERROR(VLOOKUP(D1923,'P4 Destination'!$C$21:$Q$176,15,FALSE),0)</f>
        <v>0</v>
      </c>
      <c r="J1923" s="155"/>
      <c r="K1923" s="155"/>
      <c r="L1923" s="156">
        <v>11</v>
      </c>
      <c r="M1923" s="155">
        <v>985</v>
      </c>
      <c r="N1923" s="155">
        <v>5</v>
      </c>
      <c r="O1923" s="157">
        <f t="shared" si="817"/>
        <v>0</v>
      </c>
      <c r="P1923" s="158">
        <f t="shared" si="818"/>
        <v>11</v>
      </c>
      <c r="Q1923" s="159">
        <f>IFERROR(VLOOKUP(N1923,'P1 Intra-Europees'!$A$15:$H$25,3,0),0)*P1923</f>
        <v>0</v>
      </c>
      <c r="R1923" s="160">
        <f t="shared" si="819"/>
        <v>0</v>
      </c>
      <c r="S1923" s="159">
        <f>IFERROR(VLOOKUP(N1923,'P1 Intra-Europees'!$A$15:$H$25,4,0),0)*R1923</f>
        <v>0</v>
      </c>
      <c r="T1923" s="160">
        <f t="shared" si="820"/>
        <v>0</v>
      </c>
      <c r="U1923" s="159">
        <f>IFERROR(VLOOKUP(N1923,'P1 Intra-Europees'!$A$15:$H$25,5,0),0)*T1923</f>
        <v>0</v>
      </c>
      <c r="V1923" s="160">
        <f t="shared" si="821"/>
        <v>0</v>
      </c>
      <c r="W1923" s="159">
        <f>IFERROR(VLOOKUP(N1923,'P1 Intra-Europees'!$A$15:$H$25,6,0),0)*V1923</f>
        <v>0</v>
      </c>
      <c r="X1923" s="160">
        <f t="shared" si="822"/>
        <v>0</v>
      </c>
      <c r="Y1923" s="159">
        <f>IFERROR(VLOOKUP(N1923,'P1 Intra-Europees'!$A$15:$H$25,7,0),0)*X1923</f>
        <v>0</v>
      </c>
      <c r="Z1923" s="161">
        <f t="shared" si="823"/>
        <v>0</v>
      </c>
      <c r="AA1923" s="162">
        <f>IFERROR(VLOOKUP(N1923,'P1 Intra-Europees'!$A$15:$H$25,8,0),0)*Z1923</f>
        <v>0</v>
      </c>
      <c r="AB1923" s="163">
        <f t="shared" si="824"/>
        <v>0</v>
      </c>
      <c r="AC1923" s="157" t="str">
        <f>VLOOKUP(B1923,'P2 Origin'!$C$21:$O$176,13,0)</f>
        <v>EUR</v>
      </c>
      <c r="AD1923" s="164">
        <f t="shared" si="825"/>
        <v>0</v>
      </c>
      <c r="AE1923" s="165">
        <f>IF(AU1923&gt;0.1,VLOOKUP(B1923,'P2 Origin'!$C$21:$M$176,3,0)*H1923,0)</f>
        <v>0</v>
      </c>
      <c r="AF1923" s="166">
        <f t="shared" si="826"/>
        <v>0</v>
      </c>
      <c r="AG1923" s="165">
        <f>(VLOOKUP(B1923,'P2 Origin'!$C$21:$M$176,4,0))*AF1923</f>
        <v>0</v>
      </c>
      <c r="AH1923" s="166">
        <f t="shared" si="827"/>
        <v>0</v>
      </c>
      <c r="AI1923" s="165">
        <f>(VLOOKUP(B1923,'P2 Origin'!$C$21:$M$176,5,0))*AH1923</f>
        <v>0</v>
      </c>
      <c r="AJ1923" s="166">
        <f t="shared" si="841"/>
        <v>0</v>
      </c>
      <c r="AK1923" s="165">
        <f>(VLOOKUP(B1923,'P2 Origin'!$C$21:$M$176,6,0))*AJ1923</f>
        <v>0</v>
      </c>
      <c r="AL1923" s="166">
        <f t="shared" si="828"/>
        <v>0</v>
      </c>
      <c r="AM1923" s="165">
        <f>(VLOOKUP($B1923,'P2 Origin'!$C$21:$M$176,7,0))*AL1923</f>
        <v>0</v>
      </c>
      <c r="AN1923" s="166">
        <f t="shared" si="829"/>
        <v>0</v>
      </c>
      <c r="AO1923" s="165">
        <f>(VLOOKUP($B1923,'P2 Origin'!$C$21:$M$176,8,0))*AN1923</f>
        <v>0</v>
      </c>
      <c r="AP1923" s="166">
        <f t="shared" si="830"/>
        <v>0</v>
      </c>
      <c r="AQ1923" s="165">
        <f>(VLOOKUP($B1923,'P2 Origin'!$C$21:$M$176,9,0))*AP1923</f>
        <v>0</v>
      </c>
      <c r="AR1923" s="155">
        <f t="shared" si="843"/>
        <v>0</v>
      </c>
      <c r="AS1923" s="164">
        <f>(VLOOKUP(B1923,'P2 Origin'!$C$21:$M$176,10,0))*K1923</f>
        <v>0</v>
      </c>
      <c r="AT1923" s="164">
        <f>(VLOOKUP(B1923,'P2 Origin'!$C$21:$M$176,11,0))*J1923</f>
        <v>0</v>
      </c>
      <c r="AU1923" s="167">
        <v>0</v>
      </c>
      <c r="AV1923" s="168">
        <v>0</v>
      </c>
      <c r="AW1923" s="169">
        <v>0</v>
      </c>
      <c r="AX1923" s="170">
        <f>IF(AU1923&gt;=0.1,'P3 Bureaumarge zee- en luchtvr.'!$D$12,0)</f>
        <v>0</v>
      </c>
      <c r="AY1923" s="163">
        <f t="shared" si="831"/>
        <v>0</v>
      </c>
      <c r="AZ1923" s="157" t="str">
        <f>VLOOKUP(D1923,'P4 Destination'!$C$21:$O$176,13,0)</f>
        <v>EUR</v>
      </c>
      <c r="BA1923" s="164">
        <f t="shared" si="832"/>
        <v>0</v>
      </c>
      <c r="BB1923" s="171">
        <f>IF(AU1923&gt;0.1,(VLOOKUP(D1923,'P4 Destination'!$C$21:$M$176,3,0))*I1923,0)</f>
        <v>0</v>
      </c>
      <c r="BC1923" s="172">
        <f t="shared" si="833"/>
        <v>0</v>
      </c>
      <c r="BD1923" s="171">
        <f>(VLOOKUP($D1923,'P4 Destination'!$C$21:$M$176,4,0))*BC1923</f>
        <v>0</v>
      </c>
      <c r="BE1923" s="172">
        <f t="shared" si="834"/>
        <v>0</v>
      </c>
      <c r="BF1923" s="171">
        <f>(VLOOKUP($D1923,'P4 Destination'!$C$21:$M$176,5,0))*BE1923</f>
        <v>0</v>
      </c>
      <c r="BG1923" s="172">
        <f t="shared" si="835"/>
        <v>0</v>
      </c>
      <c r="BH1923" s="171">
        <f>(VLOOKUP($D1923,'P4 Destination'!$C$21:$M$176,6,0))*BG1923</f>
        <v>0</v>
      </c>
      <c r="BI1923" s="172">
        <f t="shared" si="836"/>
        <v>0</v>
      </c>
      <c r="BJ1923" s="171">
        <f>(VLOOKUP($D1923,'P4 Destination'!$C$21:$M$176,7,0))*BI1923</f>
        <v>0</v>
      </c>
      <c r="BK1923" s="172">
        <f t="shared" si="837"/>
        <v>0</v>
      </c>
      <c r="BL1923" s="171">
        <f>(VLOOKUP($D1923,'P4 Destination'!$C$21:$M$176,8,0))*BK1923</f>
        <v>0</v>
      </c>
      <c r="BM1923" s="172">
        <f t="shared" si="838"/>
        <v>0</v>
      </c>
      <c r="BN1923" s="171">
        <f>(VLOOKUP($D1923,'P4 Destination'!$C$21:$M$176,9,0))*BM1923</f>
        <v>0</v>
      </c>
      <c r="BO1923" s="154">
        <f t="shared" si="844"/>
        <v>0</v>
      </c>
      <c r="BP1923" s="171">
        <f>(VLOOKUP(D1923,'P4 Destination'!$C$21:$M$176,10,0))*K1923</f>
        <v>0</v>
      </c>
      <c r="BQ1923" s="171">
        <f>(VLOOKUP(D1923,'P4 Destination'!$C$21:$M$176,11,0))*J1923</f>
        <v>0</v>
      </c>
      <c r="BR1923" s="173">
        <f t="shared" si="839"/>
        <v>0</v>
      </c>
      <c r="BS1923" s="173">
        <f>(AV1923*2500)*'P6 Verzekering'!$E$11</f>
        <v>0</v>
      </c>
      <c r="BT1923" s="173">
        <f>(AW1923*2500)*'P6 Verzekering'!$E$12</f>
        <v>0</v>
      </c>
      <c r="BU1923" s="173">
        <f>(L1923*2500)*'P6 Verzekering'!$E$13</f>
        <v>0</v>
      </c>
      <c r="BV1923" s="173">
        <f t="shared" si="840"/>
        <v>0</v>
      </c>
      <c r="BW1923"/>
      <c r="BX1923"/>
    </row>
    <row r="1924" spans="1:76">
      <c r="A1924" s="152" t="s">
        <v>1644</v>
      </c>
      <c r="B1924" s="152" t="s">
        <v>219</v>
      </c>
      <c r="C1924" s="152" t="s">
        <v>219</v>
      </c>
      <c r="D1924" s="152" t="s">
        <v>237</v>
      </c>
      <c r="E1924" s="174" t="s">
        <v>236</v>
      </c>
      <c r="F1924" s="153">
        <f t="shared" si="842"/>
        <v>11</v>
      </c>
      <c r="G1924" s="154">
        <v>0</v>
      </c>
      <c r="H1924" s="154">
        <f>IFERROR(VLOOKUP(B1924,'P2 Origin'!$C$21:$Q$176,15,FALSE),0)</f>
        <v>0</v>
      </c>
      <c r="I1924" s="154">
        <f>IFERROR(VLOOKUP(D1924,'P4 Destination'!$C$21:$Q$176,15,FALSE),0)</f>
        <v>0</v>
      </c>
      <c r="J1924" s="155"/>
      <c r="K1924" s="155"/>
      <c r="L1924" s="156">
        <v>11</v>
      </c>
      <c r="M1924" s="155">
        <v>1773</v>
      </c>
      <c r="N1924" s="155">
        <v>7</v>
      </c>
      <c r="O1924" s="157">
        <f t="shared" si="817"/>
        <v>0</v>
      </c>
      <c r="P1924" s="158">
        <f t="shared" si="818"/>
        <v>11</v>
      </c>
      <c r="Q1924" s="159">
        <f>IFERROR(VLOOKUP(N1924,'P1 Intra-Europees'!$A$15:$H$25,3,0),0)*P1924</f>
        <v>0</v>
      </c>
      <c r="R1924" s="160">
        <f t="shared" si="819"/>
        <v>0</v>
      </c>
      <c r="S1924" s="159">
        <f>IFERROR(VLOOKUP(N1924,'P1 Intra-Europees'!$A$15:$H$25,4,0),0)*R1924</f>
        <v>0</v>
      </c>
      <c r="T1924" s="160">
        <f t="shared" si="820"/>
        <v>0</v>
      </c>
      <c r="U1924" s="159">
        <f>IFERROR(VLOOKUP(N1924,'P1 Intra-Europees'!$A$15:$H$25,5,0),0)*T1924</f>
        <v>0</v>
      </c>
      <c r="V1924" s="160">
        <f t="shared" si="821"/>
        <v>0</v>
      </c>
      <c r="W1924" s="159">
        <f>IFERROR(VLOOKUP(N1924,'P1 Intra-Europees'!$A$15:$H$25,6,0),0)*V1924</f>
        <v>0</v>
      </c>
      <c r="X1924" s="160">
        <f t="shared" si="822"/>
        <v>0</v>
      </c>
      <c r="Y1924" s="159">
        <f>IFERROR(VLOOKUP(N1924,'P1 Intra-Europees'!$A$15:$H$25,7,0),0)*X1924</f>
        <v>0</v>
      </c>
      <c r="Z1924" s="161">
        <f t="shared" si="823"/>
        <v>0</v>
      </c>
      <c r="AA1924" s="162">
        <f>IFERROR(VLOOKUP(N1924,'P1 Intra-Europees'!$A$15:$H$25,8,0),0)*Z1924</f>
        <v>0</v>
      </c>
      <c r="AB1924" s="163">
        <f t="shared" si="824"/>
        <v>0</v>
      </c>
      <c r="AC1924" s="157" t="str">
        <f>VLOOKUP(B1924,'P2 Origin'!$C$21:$O$176,13,0)</f>
        <v>EUR</v>
      </c>
      <c r="AD1924" s="164">
        <f t="shared" si="825"/>
        <v>0</v>
      </c>
      <c r="AE1924" s="165">
        <f>IF(AU1924&gt;0.1,VLOOKUP(B1924,'P2 Origin'!$C$21:$M$176,3,0)*H1924,0)</f>
        <v>0</v>
      </c>
      <c r="AF1924" s="166">
        <f t="shared" si="826"/>
        <v>0</v>
      </c>
      <c r="AG1924" s="165">
        <f>(VLOOKUP(B1924,'P2 Origin'!$C$21:$M$176,4,0))*AF1924</f>
        <v>0</v>
      </c>
      <c r="AH1924" s="166">
        <f t="shared" si="827"/>
        <v>0</v>
      </c>
      <c r="AI1924" s="165">
        <f>(VLOOKUP(B1924,'P2 Origin'!$C$21:$M$176,5,0))*AH1924</f>
        <v>0</v>
      </c>
      <c r="AJ1924" s="166">
        <f t="shared" si="841"/>
        <v>0</v>
      </c>
      <c r="AK1924" s="165">
        <f>(VLOOKUP(B1924,'P2 Origin'!$C$21:$M$176,6,0))*AJ1924</f>
        <v>0</v>
      </c>
      <c r="AL1924" s="166">
        <f t="shared" si="828"/>
        <v>0</v>
      </c>
      <c r="AM1924" s="165">
        <f>(VLOOKUP($B1924,'P2 Origin'!$C$21:$M$176,7,0))*AL1924</f>
        <v>0</v>
      </c>
      <c r="AN1924" s="166">
        <f t="shared" si="829"/>
        <v>0</v>
      </c>
      <c r="AO1924" s="165">
        <f>(VLOOKUP($B1924,'P2 Origin'!$C$21:$M$176,8,0))*AN1924</f>
        <v>0</v>
      </c>
      <c r="AP1924" s="166">
        <f t="shared" si="830"/>
        <v>0</v>
      </c>
      <c r="AQ1924" s="165">
        <f>(VLOOKUP($B1924,'P2 Origin'!$C$21:$M$176,9,0))*AP1924</f>
        <v>0</v>
      </c>
      <c r="AR1924" s="155">
        <f t="shared" si="843"/>
        <v>0</v>
      </c>
      <c r="AS1924" s="164">
        <f>(VLOOKUP(B1924,'P2 Origin'!$C$21:$M$176,10,0))*K1924</f>
        <v>0</v>
      </c>
      <c r="AT1924" s="164">
        <f>(VLOOKUP(B1924,'P2 Origin'!$C$21:$M$176,11,0))*J1924</f>
        <v>0</v>
      </c>
      <c r="AU1924" s="167">
        <v>0</v>
      </c>
      <c r="AV1924" s="168">
        <v>0</v>
      </c>
      <c r="AW1924" s="169">
        <v>0</v>
      </c>
      <c r="AX1924" s="170">
        <f>IF(AU1924&gt;=0.1,'P3 Bureaumarge zee- en luchtvr.'!$D$12,0)</f>
        <v>0</v>
      </c>
      <c r="AY1924" s="163">
        <f t="shared" si="831"/>
        <v>0</v>
      </c>
      <c r="AZ1924" s="157" t="str">
        <f>VLOOKUP(D1924,'P4 Destination'!$C$21:$O$176,13,0)</f>
        <v>EUR</v>
      </c>
      <c r="BA1924" s="164">
        <f t="shared" si="832"/>
        <v>0</v>
      </c>
      <c r="BB1924" s="171">
        <f>IF(AU1924&gt;0.1,(VLOOKUP(D1924,'P4 Destination'!$C$21:$M$176,3,0))*I1924,0)</f>
        <v>0</v>
      </c>
      <c r="BC1924" s="172">
        <f t="shared" si="833"/>
        <v>0</v>
      </c>
      <c r="BD1924" s="171">
        <f>(VLOOKUP($D1924,'P4 Destination'!$C$21:$M$176,4,0))*BC1924</f>
        <v>0</v>
      </c>
      <c r="BE1924" s="172">
        <f t="shared" si="834"/>
        <v>0</v>
      </c>
      <c r="BF1924" s="171">
        <f>(VLOOKUP($D1924,'P4 Destination'!$C$21:$M$176,5,0))*BE1924</f>
        <v>0</v>
      </c>
      <c r="BG1924" s="172">
        <f t="shared" si="835"/>
        <v>0</v>
      </c>
      <c r="BH1924" s="171">
        <f>(VLOOKUP($D1924,'P4 Destination'!$C$21:$M$176,6,0))*BG1924</f>
        <v>0</v>
      </c>
      <c r="BI1924" s="172">
        <f t="shared" si="836"/>
        <v>0</v>
      </c>
      <c r="BJ1924" s="171">
        <f>(VLOOKUP($D1924,'P4 Destination'!$C$21:$M$176,7,0))*BI1924</f>
        <v>0</v>
      </c>
      <c r="BK1924" s="172">
        <f t="shared" si="837"/>
        <v>0</v>
      </c>
      <c r="BL1924" s="171">
        <f>(VLOOKUP($D1924,'P4 Destination'!$C$21:$M$176,8,0))*BK1924</f>
        <v>0</v>
      </c>
      <c r="BM1924" s="172">
        <f t="shared" si="838"/>
        <v>0</v>
      </c>
      <c r="BN1924" s="171">
        <f>(VLOOKUP($D1924,'P4 Destination'!$C$21:$M$176,9,0))*BM1924</f>
        <v>0</v>
      </c>
      <c r="BO1924" s="154">
        <f t="shared" si="844"/>
        <v>0</v>
      </c>
      <c r="BP1924" s="171">
        <f>(VLOOKUP(D1924,'P4 Destination'!$C$21:$M$176,10,0))*K1924</f>
        <v>0</v>
      </c>
      <c r="BQ1924" s="171">
        <f>(VLOOKUP(D1924,'P4 Destination'!$C$21:$M$176,11,0))*J1924</f>
        <v>0</v>
      </c>
      <c r="BR1924" s="173">
        <f t="shared" si="839"/>
        <v>0</v>
      </c>
      <c r="BS1924" s="173">
        <f>(AV1924*2500)*'P6 Verzekering'!$E$11</f>
        <v>0</v>
      </c>
      <c r="BT1924" s="173">
        <f>(AW1924*2500)*'P6 Verzekering'!$E$12</f>
        <v>0</v>
      </c>
      <c r="BU1924" s="173">
        <f>(L1924*2500)*'P6 Verzekering'!$E$13</f>
        <v>0</v>
      </c>
      <c r="BV1924" s="173">
        <f t="shared" si="840"/>
        <v>0</v>
      </c>
      <c r="BW1924"/>
      <c r="BX1924"/>
    </row>
    <row r="1925" spans="1:76">
      <c r="A1925" s="152" t="s">
        <v>2350</v>
      </c>
      <c r="B1925" s="152" t="s">
        <v>219</v>
      </c>
      <c r="C1925" s="152" t="s">
        <v>219</v>
      </c>
      <c r="D1925" s="152" t="s">
        <v>344</v>
      </c>
      <c r="E1925" s="152" t="s">
        <v>343</v>
      </c>
      <c r="F1925" s="153">
        <f t="shared" si="842"/>
        <v>11.23</v>
      </c>
      <c r="G1925" s="154">
        <v>0</v>
      </c>
      <c r="H1925" s="154">
        <f>IFERROR(VLOOKUP(B1925,'P2 Origin'!$C$21:$Q$176,15,FALSE),0)</f>
        <v>0</v>
      </c>
      <c r="I1925" s="154">
        <f>IFERROR(VLOOKUP(D1925,'P4 Destination'!$C$21:$Q$176,15,FALSE),0)</f>
        <v>1</v>
      </c>
      <c r="J1925" s="155"/>
      <c r="K1925" s="155"/>
      <c r="L1925" s="156">
        <v>11.23</v>
      </c>
      <c r="M1925" s="155">
        <v>5166</v>
      </c>
      <c r="N1925" s="155">
        <v>11</v>
      </c>
      <c r="O1925" s="157">
        <f t="shared" si="817"/>
        <v>0</v>
      </c>
      <c r="P1925" s="158">
        <f t="shared" si="818"/>
        <v>11.23</v>
      </c>
      <c r="Q1925" s="159">
        <f>IFERROR(VLOOKUP(N1925,'P1 Intra-Europees'!$A$15:$H$25,3,0),0)*P1925</f>
        <v>0</v>
      </c>
      <c r="R1925" s="160">
        <f t="shared" si="819"/>
        <v>0</v>
      </c>
      <c r="S1925" s="159">
        <f>IFERROR(VLOOKUP(N1925,'P1 Intra-Europees'!$A$15:$H$25,4,0),0)*R1925</f>
        <v>0</v>
      </c>
      <c r="T1925" s="160">
        <f t="shared" si="820"/>
        <v>0</v>
      </c>
      <c r="U1925" s="159">
        <f>IFERROR(VLOOKUP(N1925,'P1 Intra-Europees'!$A$15:$H$25,5,0),0)*T1925</f>
        <v>0</v>
      </c>
      <c r="V1925" s="160">
        <f t="shared" si="821"/>
        <v>0</v>
      </c>
      <c r="W1925" s="159">
        <f>IFERROR(VLOOKUP(N1925,'P1 Intra-Europees'!$A$15:$H$25,6,0),0)*V1925</f>
        <v>0</v>
      </c>
      <c r="X1925" s="160">
        <f t="shared" si="822"/>
        <v>0</v>
      </c>
      <c r="Y1925" s="159">
        <f>IFERROR(VLOOKUP(N1925,'P1 Intra-Europees'!$A$15:$H$25,7,0),0)*X1925</f>
        <v>0</v>
      </c>
      <c r="Z1925" s="161">
        <f t="shared" si="823"/>
        <v>0</v>
      </c>
      <c r="AA1925" s="162">
        <f>IFERROR(VLOOKUP(N1925,'P1 Intra-Europees'!$A$15:$H$25,8,0),0)*Z1925</f>
        <v>0</v>
      </c>
      <c r="AB1925" s="163">
        <f t="shared" si="824"/>
        <v>0</v>
      </c>
      <c r="AC1925" s="157" t="str">
        <f>VLOOKUP(B1925,'P2 Origin'!$C$21:$O$176,13,0)</f>
        <v>EUR</v>
      </c>
      <c r="AD1925" s="164">
        <f t="shared" si="825"/>
        <v>0</v>
      </c>
      <c r="AE1925" s="165">
        <f>IF(AU1925&gt;0.1,VLOOKUP(B1925,'P2 Origin'!$C$21:$M$176,3,0)*H1925,0)</f>
        <v>0</v>
      </c>
      <c r="AF1925" s="166">
        <f t="shared" si="826"/>
        <v>0</v>
      </c>
      <c r="AG1925" s="165">
        <f>(VLOOKUP(B1925,'P2 Origin'!$C$21:$M$176,4,0))*AF1925</f>
        <v>0</v>
      </c>
      <c r="AH1925" s="166">
        <f t="shared" si="827"/>
        <v>0</v>
      </c>
      <c r="AI1925" s="165">
        <f>(VLOOKUP(B1925,'P2 Origin'!$C$21:$M$176,5,0))*AH1925</f>
        <v>0</v>
      </c>
      <c r="AJ1925" s="166">
        <f t="shared" si="841"/>
        <v>0</v>
      </c>
      <c r="AK1925" s="165">
        <f>(VLOOKUP(B1925,'P2 Origin'!$C$21:$M$176,6,0))*AJ1925</f>
        <v>0</v>
      </c>
      <c r="AL1925" s="166">
        <f t="shared" si="828"/>
        <v>0</v>
      </c>
      <c r="AM1925" s="165">
        <f>(VLOOKUP($B1925,'P2 Origin'!$C$21:$M$176,7,0))*AL1925</f>
        <v>0</v>
      </c>
      <c r="AN1925" s="166">
        <f t="shared" si="829"/>
        <v>0</v>
      </c>
      <c r="AO1925" s="165">
        <f>(VLOOKUP($B1925,'P2 Origin'!$C$21:$M$176,8,0))*AN1925</f>
        <v>0</v>
      </c>
      <c r="AP1925" s="166">
        <f t="shared" si="830"/>
        <v>0</v>
      </c>
      <c r="AQ1925" s="165">
        <f>(VLOOKUP($B1925,'P2 Origin'!$C$21:$M$176,9,0))*AP1925</f>
        <v>0</v>
      </c>
      <c r="AR1925" s="155">
        <f t="shared" si="843"/>
        <v>0</v>
      </c>
      <c r="AS1925" s="164">
        <f>(VLOOKUP(B1925,'P2 Origin'!$C$21:$M$176,10,0))*K1925</f>
        <v>0</v>
      </c>
      <c r="AT1925" s="164">
        <f>(VLOOKUP(B1925,'P2 Origin'!$C$21:$M$176,11,0))*J1925</f>
        <v>0</v>
      </c>
      <c r="AU1925" s="167">
        <v>0</v>
      </c>
      <c r="AV1925" s="168">
        <v>0</v>
      </c>
      <c r="AW1925" s="169">
        <v>0</v>
      </c>
      <c r="AX1925" s="170">
        <f>IF(AU1925&gt;=0.1,'P3 Bureaumarge zee- en luchtvr.'!$D$12,0)</f>
        <v>0</v>
      </c>
      <c r="AY1925" s="163">
        <f t="shared" si="831"/>
        <v>0</v>
      </c>
      <c r="AZ1925" s="157" t="str">
        <f>VLOOKUP(D1925,'P4 Destination'!$C$21:$O$176,13,0)</f>
        <v>USD</v>
      </c>
      <c r="BA1925" s="164">
        <f t="shared" si="832"/>
        <v>0</v>
      </c>
      <c r="BB1925" s="171">
        <f>IF(AU1925&gt;0.1,(VLOOKUP(D1925,'P4 Destination'!$C$21:$M$176,3,0))*I1925,0)</f>
        <v>0</v>
      </c>
      <c r="BC1925" s="172">
        <f t="shared" si="833"/>
        <v>0</v>
      </c>
      <c r="BD1925" s="171">
        <f>(VLOOKUP($D1925,'P4 Destination'!$C$21:$M$176,4,0))*BC1925</f>
        <v>0</v>
      </c>
      <c r="BE1925" s="172">
        <f t="shared" si="834"/>
        <v>0</v>
      </c>
      <c r="BF1925" s="171">
        <f>(VLOOKUP($D1925,'P4 Destination'!$C$21:$M$176,5,0))*BE1925</f>
        <v>0</v>
      </c>
      <c r="BG1925" s="172">
        <f t="shared" si="835"/>
        <v>0</v>
      </c>
      <c r="BH1925" s="171">
        <f>(VLOOKUP($D1925,'P4 Destination'!$C$21:$M$176,6,0))*BG1925</f>
        <v>0</v>
      </c>
      <c r="BI1925" s="172">
        <f t="shared" si="836"/>
        <v>0</v>
      </c>
      <c r="BJ1925" s="171">
        <f>(VLOOKUP($D1925,'P4 Destination'!$C$21:$M$176,7,0))*BI1925</f>
        <v>0</v>
      </c>
      <c r="BK1925" s="172">
        <f t="shared" si="837"/>
        <v>0</v>
      </c>
      <c r="BL1925" s="171">
        <f>(VLOOKUP($D1925,'P4 Destination'!$C$21:$M$176,8,0))*BK1925</f>
        <v>0</v>
      </c>
      <c r="BM1925" s="172">
        <f t="shared" si="838"/>
        <v>0</v>
      </c>
      <c r="BN1925" s="171">
        <f>(VLOOKUP($D1925,'P4 Destination'!$C$21:$M$176,9,0))*BM1925</f>
        <v>0</v>
      </c>
      <c r="BO1925" s="154">
        <f t="shared" si="844"/>
        <v>0</v>
      </c>
      <c r="BP1925" s="171">
        <f>(VLOOKUP(D1925,'P4 Destination'!$C$21:$M$176,10,0))*K1925</f>
        <v>0</v>
      </c>
      <c r="BQ1925" s="171">
        <f>(VLOOKUP(D1925,'P4 Destination'!$C$21:$M$176,11,0))*J1925</f>
        <v>0</v>
      </c>
      <c r="BR1925" s="173">
        <f t="shared" si="839"/>
        <v>0</v>
      </c>
      <c r="BS1925" s="173">
        <f>(AV1925*2500)*'P6 Verzekering'!$E$11</f>
        <v>0</v>
      </c>
      <c r="BT1925" s="173">
        <f>(AW1925*2500)*'P6 Verzekering'!$E$12</f>
        <v>0</v>
      </c>
      <c r="BU1925" s="173">
        <f>(L1925*2500)*'P6 Verzekering'!$E$13</f>
        <v>0</v>
      </c>
      <c r="BV1925" s="173">
        <f t="shared" si="840"/>
        <v>0</v>
      </c>
      <c r="BW1925"/>
      <c r="BX1925"/>
    </row>
    <row r="1926" spans="1:76">
      <c r="A1926" s="152" t="s">
        <v>1751</v>
      </c>
      <c r="B1926" s="152" t="s">
        <v>219</v>
      </c>
      <c r="C1926" s="152" t="s">
        <v>219</v>
      </c>
      <c r="D1926" s="152" t="s">
        <v>151</v>
      </c>
      <c r="E1926" s="152" t="s">
        <v>149</v>
      </c>
      <c r="F1926" s="153">
        <f t="shared" si="842"/>
        <v>12</v>
      </c>
      <c r="G1926" s="154">
        <v>0</v>
      </c>
      <c r="H1926" s="154">
        <f>IFERROR(VLOOKUP(B1926,'P2 Origin'!$C$21:$Q$176,15,FALSE),0)</f>
        <v>0</v>
      </c>
      <c r="I1926" s="154">
        <f>IFERROR(VLOOKUP(D1926,'P4 Destination'!$C$21:$Q$176,15,FALSE),0)</f>
        <v>0</v>
      </c>
      <c r="J1926" s="155"/>
      <c r="K1926" s="155"/>
      <c r="L1926" s="156">
        <v>12</v>
      </c>
      <c r="M1926" s="155">
        <v>169</v>
      </c>
      <c r="N1926" s="155">
        <v>2</v>
      </c>
      <c r="O1926" s="157">
        <f t="shared" si="817"/>
        <v>0</v>
      </c>
      <c r="P1926" s="158">
        <f t="shared" si="818"/>
        <v>12</v>
      </c>
      <c r="Q1926" s="159">
        <f>IFERROR(VLOOKUP(N1926,'P1 Intra-Europees'!$A$15:$H$25,3,0),0)*P1926</f>
        <v>0</v>
      </c>
      <c r="R1926" s="160">
        <f t="shared" si="819"/>
        <v>0</v>
      </c>
      <c r="S1926" s="159">
        <f>IFERROR(VLOOKUP(N1926,'P1 Intra-Europees'!$A$15:$H$25,4,0),0)*R1926</f>
        <v>0</v>
      </c>
      <c r="T1926" s="160">
        <f t="shared" si="820"/>
        <v>0</v>
      </c>
      <c r="U1926" s="159">
        <f>IFERROR(VLOOKUP(N1926,'P1 Intra-Europees'!$A$15:$H$25,5,0),0)*T1926</f>
        <v>0</v>
      </c>
      <c r="V1926" s="160">
        <f t="shared" si="821"/>
        <v>0</v>
      </c>
      <c r="W1926" s="159">
        <f>IFERROR(VLOOKUP(N1926,'P1 Intra-Europees'!$A$15:$H$25,6,0),0)*V1926</f>
        <v>0</v>
      </c>
      <c r="X1926" s="160">
        <f t="shared" si="822"/>
        <v>0</v>
      </c>
      <c r="Y1926" s="159">
        <f>IFERROR(VLOOKUP(N1926,'P1 Intra-Europees'!$A$15:$H$25,7,0),0)*X1926</f>
        <v>0</v>
      </c>
      <c r="Z1926" s="161">
        <f t="shared" si="823"/>
        <v>0</v>
      </c>
      <c r="AA1926" s="162">
        <f>IFERROR(VLOOKUP(N1926,'P1 Intra-Europees'!$A$15:$H$25,8,0),0)*Z1926</f>
        <v>0</v>
      </c>
      <c r="AB1926" s="163">
        <f t="shared" si="824"/>
        <v>0</v>
      </c>
      <c r="AC1926" s="157" t="str">
        <f>VLOOKUP(B1926,'P2 Origin'!$C$21:$O$176,13,0)</f>
        <v>EUR</v>
      </c>
      <c r="AD1926" s="164">
        <f t="shared" si="825"/>
        <v>0</v>
      </c>
      <c r="AE1926" s="165">
        <f>IF(AU1926&gt;0.1,VLOOKUP(B1926,'P2 Origin'!$C$21:$M$176,3,0)*H1926,0)</f>
        <v>0</v>
      </c>
      <c r="AF1926" s="166">
        <f t="shared" si="826"/>
        <v>0</v>
      </c>
      <c r="AG1926" s="165">
        <f>(VLOOKUP(B1926,'P2 Origin'!$C$21:$M$176,4,0))*AF1926</f>
        <v>0</v>
      </c>
      <c r="AH1926" s="166">
        <f t="shared" si="827"/>
        <v>0</v>
      </c>
      <c r="AI1926" s="165">
        <f>(VLOOKUP(B1926,'P2 Origin'!$C$21:$M$176,5,0))*AH1926</f>
        <v>0</v>
      </c>
      <c r="AJ1926" s="166">
        <f t="shared" si="841"/>
        <v>0</v>
      </c>
      <c r="AK1926" s="165">
        <f>(VLOOKUP(B1926,'P2 Origin'!$C$21:$M$176,6,0))*AJ1926</f>
        <v>0</v>
      </c>
      <c r="AL1926" s="166">
        <f t="shared" si="828"/>
        <v>0</v>
      </c>
      <c r="AM1926" s="165">
        <f>(VLOOKUP($B1926,'P2 Origin'!$C$21:$M$176,7,0))*AL1926</f>
        <v>0</v>
      </c>
      <c r="AN1926" s="166">
        <f t="shared" si="829"/>
        <v>0</v>
      </c>
      <c r="AO1926" s="165">
        <f>(VLOOKUP($B1926,'P2 Origin'!$C$21:$M$176,8,0))*AN1926</f>
        <v>0</v>
      </c>
      <c r="AP1926" s="166">
        <f t="shared" si="830"/>
        <v>0</v>
      </c>
      <c r="AQ1926" s="165">
        <f>(VLOOKUP($B1926,'P2 Origin'!$C$21:$M$176,9,0))*AP1926</f>
        <v>0</v>
      </c>
      <c r="AR1926" s="155">
        <f t="shared" si="843"/>
        <v>0</v>
      </c>
      <c r="AS1926" s="164">
        <f>(VLOOKUP(B1926,'P2 Origin'!$C$21:$M$176,10,0))*K1926</f>
        <v>0</v>
      </c>
      <c r="AT1926" s="164">
        <f>(VLOOKUP(B1926,'P2 Origin'!$C$21:$M$176,11,0))*J1926</f>
        <v>0</v>
      </c>
      <c r="AU1926" s="167">
        <v>0</v>
      </c>
      <c r="AV1926" s="168">
        <v>0</v>
      </c>
      <c r="AW1926" s="169">
        <v>0</v>
      </c>
      <c r="AX1926" s="170">
        <f>IF(AU1926&gt;=0.1,'P3 Bureaumarge zee- en luchtvr.'!$D$12,0)</f>
        <v>0</v>
      </c>
      <c r="AY1926" s="163">
        <f t="shared" si="831"/>
        <v>0</v>
      </c>
      <c r="AZ1926" s="157" t="str">
        <f>VLOOKUP(D1926,'P4 Destination'!$C$21:$O$176,13,0)</f>
        <v>EUR</v>
      </c>
      <c r="BA1926" s="164">
        <f t="shared" si="832"/>
        <v>0</v>
      </c>
      <c r="BB1926" s="171">
        <f>IF(AU1926&gt;0.1,(VLOOKUP(D1926,'P4 Destination'!$C$21:$M$176,3,0))*I1926,0)</f>
        <v>0</v>
      </c>
      <c r="BC1926" s="172">
        <f t="shared" si="833"/>
        <v>0</v>
      </c>
      <c r="BD1926" s="171">
        <f>(VLOOKUP($D1926,'P4 Destination'!$C$21:$M$176,4,0))*BC1926</f>
        <v>0</v>
      </c>
      <c r="BE1926" s="172">
        <f t="shared" si="834"/>
        <v>0</v>
      </c>
      <c r="BF1926" s="171">
        <f>(VLOOKUP($D1926,'P4 Destination'!$C$21:$M$176,5,0))*BE1926</f>
        <v>0</v>
      </c>
      <c r="BG1926" s="172">
        <f t="shared" si="835"/>
        <v>0</v>
      </c>
      <c r="BH1926" s="171">
        <f>(VLOOKUP($D1926,'P4 Destination'!$C$21:$M$176,6,0))*BG1926</f>
        <v>0</v>
      </c>
      <c r="BI1926" s="172">
        <f t="shared" si="836"/>
        <v>0</v>
      </c>
      <c r="BJ1926" s="171">
        <f>(VLOOKUP($D1926,'P4 Destination'!$C$21:$M$176,7,0))*BI1926</f>
        <v>0</v>
      </c>
      <c r="BK1926" s="172">
        <f t="shared" si="837"/>
        <v>0</v>
      </c>
      <c r="BL1926" s="171">
        <f>(VLOOKUP($D1926,'P4 Destination'!$C$21:$M$176,8,0))*BK1926</f>
        <v>0</v>
      </c>
      <c r="BM1926" s="172">
        <f t="shared" si="838"/>
        <v>0</v>
      </c>
      <c r="BN1926" s="171">
        <f>(VLOOKUP($D1926,'P4 Destination'!$C$21:$M$176,9,0))*BM1926</f>
        <v>0</v>
      </c>
      <c r="BO1926" s="154">
        <f t="shared" si="844"/>
        <v>0</v>
      </c>
      <c r="BP1926" s="171">
        <f>(VLOOKUP(D1926,'P4 Destination'!$C$21:$M$176,10,0))*K1926</f>
        <v>0</v>
      </c>
      <c r="BQ1926" s="171">
        <f>(VLOOKUP(D1926,'P4 Destination'!$C$21:$M$176,11,0))*J1926</f>
        <v>0</v>
      </c>
      <c r="BR1926" s="173">
        <f t="shared" si="839"/>
        <v>0</v>
      </c>
      <c r="BS1926" s="173">
        <f>(AV1926*2500)*'P6 Verzekering'!$E$11</f>
        <v>0</v>
      </c>
      <c r="BT1926" s="173">
        <f>(AW1926*2500)*'P6 Verzekering'!$E$12</f>
        <v>0</v>
      </c>
      <c r="BU1926" s="173">
        <f>(L1926*2500)*'P6 Verzekering'!$E$13</f>
        <v>0</v>
      </c>
      <c r="BV1926" s="173">
        <f t="shared" si="840"/>
        <v>0</v>
      </c>
      <c r="BW1926"/>
      <c r="BX1926"/>
    </row>
    <row r="1927" spans="1:76">
      <c r="A1927" s="152" t="s">
        <v>1720</v>
      </c>
      <c r="B1927" s="152" t="s">
        <v>219</v>
      </c>
      <c r="C1927" s="152" t="s">
        <v>219</v>
      </c>
      <c r="D1927" s="152" t="s">
        <v>151</v>
      </c>
      <c r="E1927" s="152" t="s">
        <v>149</v>
      </c>
      <c r="F1927" s="153">
        <f t="shared" si="842"/>
        <v>12</v>
      </c>
      <c r="G1927" s="154">
        <v>0</v>
      </c>
      <c r="H1927" s="154">
        <f>IFERROR(VLOOKUP(B1927,'P2 Origin'!$C$21:$Q$176,15,FALSE),0)</f>
        <v>0</v>
      </c>
      <c r="I1927" s="154">
        <f>IFERROR(VLOOKUP(D1927,'P4 Destination'!$C$21:$Q$176,15,FALSE),0)</f>
        <v>0</v>
      </c>
      <c r="J1927" s="155"/>
      <c r="K1927" s="155"/>
      <c r="L1927" s="156">
        <v>12</v>
      </c>
      <c r="M1927" s="155">
        <v>170</v>
      </c>
      <c r="N1927" s="155">
        <v>2</v>
      </c>
      <c r="O1927" s="157">
        <f t="shared" si="817"/>
        <v>0</v>
      </c>
      <c r="P1927" s="158">
        <f t="shared" si="818"/>
        <v>12</v>
      </c>
      <c r="Q1927" s="159">
        <f>IFERROR(VLOOKUP(N1927,'P1 Intra-Europees'!$A$15:$H$25,3,0),0)*P1927</f>
        <v>0</v>
      </c>
      <c r="R1927" s="160">
        <f t="shared" si="819"/>
        <v>0</v>
      </c>
      <c r="S1927" s="159">
        <f>IFERROR(VLOOKUP(N1927,'P1 Intra-Europees'!$A$15:$H$25,4,0),0)*R1927</f>
        <v>0</v>
      </c>
      <c r="T1927" s="160">
        <f t="shared" si="820"/>
        <v>0</v>
      </c>
      <c r="U1927" s="159">
        <f>IFERROR(VLOOKUP(N1927,'P1 Intra-Europees'!$A$15:$H$25,5,0),0)*T1927</f>
        <v>0</v>
      </c>
      <c r="V1927" s="160">
        <f t="shared" si="821"/>
        <v>0</v>
      </c>
      <c r="W1927" s="159">
        <f>IFERROR(VLOOKUP(N1927,'P1 Intra-Europees'!$A$15:$H$25,6,0),0)*V1927</f>
        <v>0</v>
      </c>
      <c r="X1927" s="160">
        <f t="shared" si="822"/>
        <v>0</v>
      </c>
      <c r="Y1927" s="159">
        <f>IFERROR(VLOOKUP(N1927,'P1 Intra-Europees'!$A$15:$H$25,7,0),0)*X1927</f>
        <v>0</v>
      </c>
      <c r="Z1927" s="161">
        <f t="shared" si="823"/>
        <v>0</v>
      </c>
      <c r="AA1927" s="162">
        <f>IFERROR(VLOOKUP(N1927,'P1 Intra-Europees'!$A$15:$H$25,8,0),0)*Z1927</f>
        <v>0</v>
      </c>
      <c r="AB1927" s="163">
        <f t="shared" si="824"/>
        <v>0</v>
      </c>
      <c r="AC1927" s="157" t="str">
        <f>VLOOKUP(B1927,'P2 Origin'!$C$21:$O$176,13,0)</f>
        <v>EUR</v>
      </c>
      <c r="AD1927" s="164">
        <f t="shared" si="825"/>
        <v>0</v>
      </c>
      <c r="AE1927" s="165">
        <f>IF(AU1927&gt;0.1,VLOOKUP(B1927,'P2 Origin'!$C$21:$M$176,3,0)*H1927,0)</f>
        <v>0</v>
      </c>
      <c r="AF1927" s="166">
        <f t="shared" si="826"/>
        <v>0</v>
      </c>
      <c r="AG1927" s="165">
        <f>(VLOOKUP(B1927,'P2 Origin'!$C$21:$M$176,4,0))*AF1927</f>
        <v>0</v>
      </c>
      <c r="AH1927" s="166">
        <f t="shared" si="827"/>
        <v>0</v>
      </c>
      <c r="AI1927" s="165">
        <f>(VLOOKUP(B1927,'P2 Origin'!$C$21:$M$176,5,0))*AH1927</f>
        <v>0</v>
      </c>
      <c r="AJ1927" s="166">
        <f t="shared" si="841"/>
        <v>0</v>
      </c>
      <c r="AK1927" s="165">
        <f>(VLOOKUP(B1927,'P2 Origin'!$C$21:$M$176,6,0))*AJ1927</f>
        <v>0</v>
      </c>
      <c r="AL1927" s="166">
        <f t="shared" si="828"/>
        <v>0</v>
      </c>
      <c r="AM1927" s="165">
        <f>(VLOOKUP($B1927,'P2 Origin'!$C$21:$M$176,7,0))*AL1927</f>
        <v>0</v>
      </c>
      <c r="AN1927" s="166">
        <f t="shared" si="829"/>
        <v>0</v>
      </c>
      <c r="AO1927" s="165">
        <f>(VLOOKUP($B1927,'P2 Origin'!$C$21:$M$176,8,0))*AN1927</f>
        <v>0</v>
      </c>
      <c r="AP1927" s="166">
        <f t="shared" si="830"/>
        <v>0</v>
      </c>
      <c r="AQ1927" s="165">
        <f>(VLOOKUP($B1927,'P2 Origin'!$C$21:$M$176,9,0))*AP1927</f>
        <v>0</v>
      </c>
      <c r="AR1927" s="155">
        <f t="shared" si="843"/>
        <v>0</v>
      </c>
      <c r="AS1927" s="164">
        <f>(VLOOKUP(B1927,'P2 Origin'!$C$21:$M$176,10,0))*K1927</f>
        <v>0</v>
      </c>
      <c r="AT1927" s="164">
        <f>(VLOOKUP(B1927,'P2 Origin'!$C$21:$M$176,11,0))*J1927</f>
        <v>0</v>
      </c>
      <c r="AU1927" s="167">
        <v>0</v>
      </c>
      <c r="AV1927" s="168">
        <v>0</v>
      </c>
      <c r="AW1927" s="169">
        <v>0</v>
      </c>
      <c r="AX1927" s="170">
        <f>IF(AU1927&gt;=0.1,'P3 Bureaumarge zee- en luchtvr.'!$D$12,0)</f>
        <v>0</v>
      </c>
      <c r="AY1927" s="163">
        <f t="shared" si="831"/>
        <v>0</v>
      </c>
      <c r="AZ1927" s="157" t="str">
        <f>VLOOKUP(D1927,'P4 Destination'!$C$21:$O$176,13,0)</f>
        <v>EUR</v>
      </c>
      <c r="BA1927" s="164">
        <f t="shared" si="832"/>
        <v>0</v>
      </c>
      <c r="BB1927" s="171">
        <f>IF(AU1927&gt;0.1,(VLOOKUP(D1927,'P4 Destination'!$C$21:$M$176,3,0))*I1927,0)</f>
        <v>0</v>
      </c>
      <c r="BC1927" s="172">
        <f t="shared" si="833"/>
        <v>0</v>
      </c>
      <c r="BD1927" s="171">
        <f>(VLOOKUP($D1927,'P4 Destination'!$C$21:$M$176,4,0))*BC1927</f>
        <v>0</v>
      </c>
      <c r="BE1927" s="172">
        <f t="shared" si="834"/>
        <v>0</v>
      </c>
      <c r="BF1927" s="171">
        <f>(VLOOKUP($D1927,'P4 Destination'!$C$21:$M$176,5,0))*BE1927</f>
        <v>0</v>
      </c>
      <c r="BG1927" s="172">
        <f t="shared" si="835"/>
        <v>0</v>
      </c>
      <c r="BH1927" s="171">
        <f>(VLOOKUP($D1927,'P4 Destination'!$C$21:$M$176,6,0))*BG1927</f>
        <v>0</v>
      </c>
      <c r="BI1927" s="172">
        <f t="shared" si="836"/>
        <v>0</v>
      </c>
      <c r="BJ1927" s="171">
        <f>(VLOOKUP($D1927,'P4 Destination'!$C$21:$M$176,7,0))*BI1927</f>
        <v>0</v>
      </c>
      <c r="BK1927" s="172">
        <f t="shared" si="837"/>
        <v>0</v>
      </c>
      <c r="BL1927" s="171">
        <f>(VLOOKUP($D1927,'P4 Destination'!$C$21:$M$176,8,0))*BK1927</f>
        <v>0</v>
      </c>
      <c r="BM1927" s="172">
        <f t="shared" si="838"/>
        <v>0</v>
      </c>
      <c r="BN1927" s="171">
        <f>(VLOOKUP($D1927,'P4 Destination'!$C$21:$M$176,9,0))*BM1927</f>
        <v>0</v>
      </c>
      <c r="BO1927" s="154">
        <f t="shared" si="844"/>
        <v>0</v>
      </c>
      <c r="BP1927" s="171">
        <f>(VLOOKUP(D1927,'P4 Destination'!$C$21:$M$176,10,0))*K1927</f>
        <v>0</v>
      </c>
      <c r="BQ1927" s="171">
        <f>(VLOOKUP(D1927,'P4 Destination'!$C$21:$M$176,11,0))*J1927</f>
        <v>0</v>
      </c>
      <c r="BR1927" s="173">
        <f t="shared" si="839"/>
        <v>0</v>
      </c>
      <c r="BS1927" s="173">
        <f>(AV1927*2500)*'P6 Verzekering'!$E$11</f>
        <v>0</v>
      </c>
      <c r="BT1927" s="173">
        <f>(AW1927*2500)*'P6 Verzekering'!$E$12</f>
        <v>0</v>
      </c>
      <c r="BU1927" s="173">
        <f>(L1927*2500)*'P6 Verzekering'!$E$13</f>
        <v>0</v>
      </c>
      <c r="BV1927" s="173">
        <f t="shared" si="840"/>
        <v>0</v>
      </c>
      <c r="BW1927"/>
      <c r="BX1927"/>
    </row>
    <row r="1928" spans="1:76">
      <c r="A1928" s="152" t="s">
        <v>987</v>
      </c>
      <c r="B1928" s="152" t="s">
        <v>151</v>
      </c>
      <c r="C1928" s="152" t="s">
        <v>149</v>
      </c>
      <c r="D1928" s="152" t="s">
        <v>219</v>
      </c>
      <c r="E1928" s="152" t="s">
        <v>219</v>
      </c>
      <c r="F1928" s="153">
        <f t="shared" si="842"/>
        <v>12</v>
      </c>
      <c r="G1928" s="154">
        <v>0</v>
      </c>
      <c r="H1928" s="154">
        <f>IFERROR(VLOOKUP(B1928,'P2 Origin'!$C$21:$Q$176,15,FALSE),0)</f>
        <v>0</v>
      </c>
      <c r="I1928" s="154">
        <f>IFERROR(VLOOKUP(D1928,'P4 Destination'!$C$21:$Q$176,15,FALSE),0)</f>
        <v>0</v>
      </c>
      <c r="J1928" s="155"/>
      <c r="K1928" s="155"/>
      <c r="L1928" s="156">
        <v>12</v>
      </c>
      <c r="M1928" s="155">
        <v>198</v>
      </c>
      <c r="N1928" s="155">
        <v>2</v>
      </c>
      <c r="O1928" s="157">
        <f t="shared" si="817"/>
        <v>0</v>
      </c>
      <c r="P1928" s="158">
        <f t="shared" si="818"/>
        <v>12</v>
      </c>
      <c r="Q1928" s="159">
        <f>IFERROR(VLOOKUP(N1928,'P1 Intra-Europees'!$A$15:$H$25,3,0),0)*P1928</f>
        <v>0</v>
      </c>
      <c r="R1928" s="160">
        <f t="shared" si="819"/>
        <v>0</v>
      </c>
      <c r="S1928" s="159">
        <f>IFERROR(VLOOKUP(N1928,'P1 Intra-Europees'!$A$15:$H$25,4,0),0)*R1928</f>
        <v>0</v>
      </c>
      <c r="T1928" s="160">
        <f t="shared" si="820"/>
        <v>0</v>
      </c>
      <c r="U1928" s="159">
        <f>IFERROR(VLOOKUP(N1928,'P1 Intra-Europees'!$A$15:$H$25,5,0),0)*T1928</f>
        <v>0</v>
      </c>
      <c r="V1928" s="160">
        <f t="shared" si="821"/>
        <v>0</v>
      </c>
      <c r="W1928" s="159">
        <f>IFERROR(VLOOKUP(N1928,'P1 Intra-Europees'!$A$15:$H$25,6,0),0)*V1928</f>
        <v>0</v>
      </c>
      <c r="X1928" s="160">
        <f t="shared" si="822"/>
        <v>0</v>
      </c>
      <c r="Y1928" s="159">
        <f>IFERROR(VLOOKUP(N1928,'P1 Intra-Europees'!$A$15:$H$25,7,0),0)*X1928</f>
        <v>0</v>
      </c>
      <c r="Z1928" s="161">
        <f t="shared" si="823"/>
        <v>0</v>
      </c>
      <c r="AA1928" s="162">
        <f>IFERROR(VLOOKUP(N1928,'P1 Intra-Europees'!$A$15:$H$25,8,0),0)*Z1928</f>
        <v>0</v>
      </c>
      <c r="AB1928" s="163">
        <f t="shared" si="824"/>
        <v>0</v>
      </c>
      <c r="AC1928" s="157" t="str">
        <f>VLOOKUP(B1928,'P2 Origin'!$C$21:$O$176,13,0)</f>
        <v>EUR</v>
      </c>
      <c r="AD1928" s="164">
        <f t="shared" si="825"/>
        <v>0</v>
      </c>
      <c r="AE1928" s="165">
        <f>IF(AU1928&gt;0.1,VLOOKUP(B1928,'P2 Origin'!$C$21:$M$176,3,0)*H1928,0)</f>
        <v>0</v>
      </c>
      <c r="AF1928" s="166">
        <f t="shared" si="826"/>
        <v>0</v>
      </c>
      <c r="AG1928" s="165">
        <f>(VLOOKUP(B1928,'P2 Origin'!$C$21:$M$176,4,0))*AF1928</f>
        <v>0</v>
      </c>
      <c r="AH1928" s="166">
        <f t="shared" si="827"/>
        <v>0</v>
      </c>
      <c r="AI1928" s="165">
        <f>(VLOOKUP(B1928,'P2 Origin'!$C$21:$M$176,5,0))*AH1928</f>
        <v>0</v>
      </c>
      <c r="AJ1928" s="166">
        <f t="shared" si="841"/>
        <v>0</v>
      </c>
      <c r="AK1928" s="165">
        <f>(VLOOKUP(B1928,'P2 Origin'!$C$21:$M$176,6,0))*AJ1928</f>
        <v>0</v>
      </c>
      <c r="AL1928" s="166">
        <f t="shared" si="828"/>
        <v>0</v>
      </c>
      <c r="AM1928" s="165">
        <f>(VLOOKUP($B1928,'P2 Origin'!$C$21:$M$176,7,0))*AL1928</f>
        <v>0</v>
      </c>
      <c r="AN1928" s="166">
        <f t="shared" si="829"/>
        <v>0</v>
      </c>
      <c r="AO1928" s="165">
        <f>(VLOOKUP($B1928,'P2 Origin'!$C$21:$M$176,8,0))*AN1928</f>
        <v>0</v>
      </c>
      <c r="AP1928" s="166">
        <f t="shared" si="830"/>
        <v>0</v>
      </c>
      <c r="AQ1928" s="165">
        <f>(VLOOKUP($B1928,'P2 Origin'!$C$21:$M$176,9,0))*AP1928</f>
        <v>0</v>
      </c>
      <c r="AR1928" s="155">
        <f t="shared" si="843"/>
        <v>0</v>
      </c>
      <c r="AS1928" s="164">
        <f>(VLOOKUP(B1928,'P2 Origin'!$C$21:$M$176,10,0))*K1928</f>
        <v>0</v>
      </c>
      <c r="AT1928" s="164">
        <f>(VLOOKUP(B1928,'P2 Origin'!$C$21:$M$176,11,0))*J1928</f>
        <v>0</v>
      </c>
      <c r="AU1928" s="167">
        <v>0</v>
      </c>
      <c r="AV1928" s="168">
        <v>0</v>
      </c>
      <c r="AW1928" s="169">
        <v>0</v>
      </c>
      <c r="AX1928" s="170">
        <f>IF(AU1928&gt;=0.1,'P3 Bureaumarge zee- en luchtvr.'!$D$12,0)</f>
        <v>0</v>
      </c>
      <c r="AY1928" s="163">
        <f t="shared" si="831"/>
        <v>0</v>
      </c>
      <c r="AZ1928" s="157" t="str">
        <f>VLOOKUP(D1928,'P4 Destination'!$C$21:$O$176,13,0)</f>
        <v>EUR</v>
      </c>
      <c r="BA1928" s="164">
        <f t="shared" si="832"/>
        <v>0</v>
      </c>
      <c r="BB1928" s="171">
        <f>IF(AU1928&gt;0.1,(VLOOKUP(D1928,'P4 Destination'!$C$21:$M$176,3,0))*I1928,0)</f>
        <v>0</v>
      </c>
      <c r="BC1928" s="172">
        <f t="shared" si="833"/>
        <v>0</v>
      </c>
      <c r="BD1928" s="171">
        <f>(VLOOKUP($D1928,'P4 Destination'!$C$21:$M$176,4,0))*BC1928</f>
        <v>0</v>
      </c>
      <c r="BE1928" s="172">
        <f t="shared" si="834"/>
        <v>0</v>
      </c>
      <c r="BF1928" s="171">
        <f>(VLOOKUP($D1928,'P4 Destination'!$C$21:$M$176,5,0))*BE1928</f>
        <v>0</v>
      </c>
      <c r="BG1928" s="172">
        <f t="shared" si="835"/>
        <v>0</v>
      </c>
      <c r="BH1928" s="171">
        <f>(VLOOKUP($D1928,'P4 Destination'!$C$21:$M$176,6,0))*BG1928</f>
        <v>0</v>
      </c>
      <c r="BI1928" s="172">
        <f t="shared" si="836"/>
        <v>0</v>
      </c>
      <c r="BJ1928" s="171">
        <f>(VLOOKUP($D1928,'P4 Destination'!$C$21:$M$176,7,0))*BI1928</f>
        <v>0</v>
      </c>
      <c r="BK1928" s="172">
        <f t="shared" si="837"/>
        <v>0</v>
      </c>
      <c r="BL1928" s="171">
        <f>(VLOOKUP($D1928,'P4 Destination'!$C$21:$M$176,8,0))*BK1928</f>
        <v>0</v>
      </c>
      <c r="BM1928" s="172">
        <f t="shared" si="838"/>
        <v>0</v>
      </c>
      <c r="BN1928" s="171">
        <f>(VLOOKUP($D1928,'P4 Destination'!$C$21:$M$176,9,0))*BM1928</f>
        <v>0</v>
      </c>
      <c r="BO1928" s="154">
        <f t="shared" si="844"/>
        <v>0</v>
      </c>
      <c r="BP1928" s="171">
        <f>(VLOOKUP(D1928,'P4 Destination'!$C$21:$M$176,10,0))*K1928</f>
        <v>0</v>
      </c>
      <c r="BQ1928" s="171">
        <f>(VLOOKUP(D1928,'P4 Destination'!$C$21:$M$176,11,0))*J1928</f>
        <v>0</v>
      </c>
      <c r="BR1928" s="173">
        <f t="shared" si="839"/>
        <v>0</v>
      </c>
      <c r="BS1928" s="173">
        <f>(AV1928*2500)*'P6 Verzekering'!$E$11</f>
        <v>0</v>
      </c>
      <c r="BT1928" s="173">
        <f>(AW1928*2500)*'P6 Verzekering'!$E$12</f>
        <v>0</v>
      </c>
      <c r="BU1928" s="173">
        <f>(L1928*2500)*'P6 Verzekering'!$E$13</f>
        <v>0</v>
      </c>
      <c r="BV1928" s="173">
        <f t="shared" si="840"/>
        <v>0</v>
      </c>
      <c r="BW1928"/>
      <c r="BX1928"/>
    </row>
    <row r="1929" spans="1:76">
      <c r="A1929" s="152" t="s">
        <v>1122</v>
      </c>
      <c r="B1929" s="152" t="s">
        <v>185</v>
      </c>
      <c r="C1929" s="152" t="s">
        <v>183</v>
      </c>
      <c r="D1929" s="152" t="s">
        <v>184</v>
      </c>
      <c r="E1929" s="152" t="s">
        <v>183</v>
      </c>
      <c r="F1929" s="153">
        <f t="shared" si="842"/>
        <v>12</v>
      </c>
      <c r="G1929" s="154">
        <v>0</v>
      </c>
      <c r="H1929" s="154">
        <f>IFERROR(VLOOKUP(B1929,'P2 Origin'!$C$21:$Q$176,15,FALSE),0)</f>
        <v>1</v>
      </c>
      <c r="I1929" s="154">
        <f>IFERROR(VLOOKUP(D1929,'P4 Destination'!$C$21:$Q$176,15,FALSE),0)</f>
        <v>1</v>
      </c>
      <c r="J1929" s="155"/>
      <c r="K1929" s="155"/>
      <c r="L1929" s="156">
        <v>12</v>
      </c>
      <c r="M1929" s="155">
        <v>297</v>
      </c>
      <c r="N1929" s="155">
        <v>3</v>
      </c>
      <c r="O1929" s="157">
        <f t="shared" si="817"/>
        <v>0</v>
      </c>
      <c r="P1929" s="158">
        <f t="shared" si="818"/>
        <v>12</v>
      </c>
      <c r="Q1929" s="159">
        <f>IFERROR(VLOOKUP(N1929,'P1 Intra-Europees'!$A$15:$H$25,3,0),0)*P1929</f>
        <v>0</v>
      </c>
      <c r="R1929" s="160">
        <f t="shared" si="819"/>
        <v>0</v>
      </c>
      <c r="S1929" s="159">
        <f>IFERROR(VLOOKUP(N1929,'P1 Intra-Europees'!$A$15:$H$25,4,0),0)*R1929</f>
        <v>0</v>
      </c>
      <c r="T1929" s="160">
        <f t="shared" si="820"/>
        <v>0</v>
      </c>
      <c r="U1929" s="159">
        <f>IFERROR(VLOOKUP(N1929,'P1 Intra-Europees'!$A$15:$H$25,5,0),0)*T1929</f>
        <v>0</v>
      </c>
      <c r="V1929" s="160">
        <f t="shared" si="821"/>
        <v>0</v>
      </c>
      <c r="W1929" s="159">
        <f>IFERROR(VLOOKUP(N1929,'P1 Intra-Europees'!$A$15:$H$25,6,0),0)*V1929</f>
        <v>0</v>
      </c>
      <c r="X1929" s="160">
        <f t="shared" si="822"/>
        <v>0</v>
      </c>
      <c r="Y1929" s="159">
        <f>IFERROR(VLOOKUP(N1929,'P1 Intra-Europees'!$A$15:$H$25,7,0),0)*X1929</f>
        <v>0</v>
      </c>
      <c r="Z1929" s="161">
        <f t="shared" si="823"/>
        <v>0</v>
      </c>
      <c r="AA1929" s="162">
        <f>IFERROR(VLOOKUP(N1929,'P1 Intra-Europees'!$A$15:$H$25,8,0),0)*Z1929</f>
        <v>0</v>
      </c>
      <c r="AB1929" s="163">
        <f t="shared" si="824"/>
        <v>0</v>
      </c>
      <c r="AC1929" s="157" t="str">
        <f>VLOOKUP(B1929,'P2 Origin'!$C$21:$O$176,13,0)</f>
        <v>EUR</v>
      </c>
      <c r="AD1929" s="164">
        <f t="shared" si="825"/>
        <v>0</v>
      </c>
      <c r="AE1929" s="165">
        <f>IF(AU1929&gt;0.1,VLOOKUP(B1929,'P2 Origin'!$C$21:$M$176,3,0)*H1929,0)</f>
        <v>0</v>
      </c>
      <c r="AF1929" s="166">
        <f t="shared" si="826"/>
        <v>0</v>
      </c>
      <c r="AG1929" s="165">
        <f>(VLOOKUP(B1929,'P2 Origin'!$C$21:$M$176,4,0))*AF1929</f>
        <v>0</v>
      </c>
      <c r="AH1929" s="166">
        <f t="shared" si="827"/>
        <v>0</v>
      </c>
      <c r="AI1929" s="165">
        <f>(VLOOKUP(B1929,'P2 Origin'!$C$21:$M$176,5,0))*AH1929</f>
        <v>0</v>
      </c>
      <c r="AJ1929" s="166">
        <f t="shared" si="841"/>
        <v>0</v>
      </c>
      <c r="AK1929" s="165">
        <f>(VLOOKUP(B1929,'P2 Origin'!$C$21:$M$176,6,0))*AJ1929</f>
        <v>0</v>
      </c>
      <c r="AL1929" s="166">
        <f t="shared" si="828"/>
        <v>0</v>
      </c>
      <c r="AM1929" s="165">
        <f>(VLOOKUP($B1929,'P2 Origin'!$C$21:$M$176,7,0))*AL1929</f>
        <v>0</v>
      </c>
      <c r="AN1929" s="166">
        <f t="shared" si="829"/>
        <v>0</v>
      </c>
      <c r="AO1929" s="165">
        <f>(VLOOKUP($B1929,'P2 Origin'!$C$21:$M$176,8,0))*AN1929</f>
        <v>0</v>
      </c>
      <c r="AP1929" s="166">
        <f t="shared" si="830"/>
        <v>0</v>
      </c>
      <c r="AQ1929" s="165">
        <f>(VLOOKUP($B1929,'P2 Origin'!$C$21:$M$176,9,0))*AP1929</f>
        <v>0</v>
      </c>
      <c r="AR1929" s="155">
        <f t="shared" si="843"/>
        <v>0</v>
      </c>
      <c r="AS1929" s="164">
        <f>(VLOOKUP(B1929,'P2 Origin'!$C$21:$M$176,10,0))*K1929</f>
        <v>0</v>
      </c>
      <c r="AT1929" s="164">
        <f>(VLOOKUP(B1929,'P2 Origin'!$C$21:$M$176,11,0))*J1929</f>
        <v>0</v>
      </c>
      <c r="AU1929" s="167">
        <v>0</v>
      </c>
      <c r="AV1929" s="168">
        <v>0</v>
      </c>
      <c r="AW1929" s="169">
        <v>0</v>
      </c>
      <c r="AX1929" s="170">
        <f>IF(AU1929&gt;=0.1,'P3 Bureaumarge zee- en luchtvr.'!$D$12,0)</f>
        <v>0</v>
      </c>
      <c r="AY1929" s="163">
        <f t="shared" si="831"/>
        <v>0</v>
      </c>
      <c r="AZ1929" s="157" t="str">
        <f>VLOOKUP(D1929,'P4 Destination'!$C$21:$O$176,13,0)</f>
        <v>EUR</v>
      </c>
      <c r="BA1929" s="164">
        <f t="shared" si="832"/>
        <v>0</v>
      </c>
      <c r="BB1929" s="171">
        <f>IF(AU1929&gt;0.1,(VLOOKUP(D1929,'P4 Destination'!$C$21:$M$176,3,0))*I1929,0)</f>
        <v>0</v>
      </c>
      <c r="BC1929" s="172">
        <f t="shared" si="833"/>
        <v>0</v>
      </c>
      <c r="BD1929" s="171">
        <f>(VLOOKUP($D1929,'P4 Destination'!$C$21:$M$176,4,0))*BC1929</f>
        <v>0</v>
      </c>
      <c r="BE1929" s="172">
        <f t="shared" si="834"/>
        <v>0</v>
      </c>
      <c r="BF1929" s="171">
        <f>(VLOOKUP($D1929,'P4 Destination'!$C$21:$M$176,5,0))*BE1929</f>
        <v>0</v>
      </c>
      <c r="BG1929" s="172">
        <f t="shared" si="835"/>
        <v>0</v>
      </c>
      <c r="BH1929" s="171">
        <f>(VLOOKUP($D1929,'P4 Destination'!$C$21:$M$176,6,0))*BG1929</f>
        <v>0</v>
      </c>
      <c r="BI1929" s="172">
        <f t="shared" si="836"/>
        <v>0</v>
      </c>
      <c r="BJ1929" s="171">
        <f>(VLOOKUP($D1929,'P4 Destination'!$C$21:$M$176,7,0))*BI1929</f>
        <v>0</v>
      </c>
      <c r="BK1929" s="172">
        <f t="shared" si="837"/>
        <v>0</v>
      </c>
      <c r="BL1929" s="171">
        <f>(VLOOKUP($D1929,'P4 Destination'!$C$21:$M$176,8,0))*BK1929</f>
        <v>0</v>
      </c>
      <c r="BM1929" s="172">
        <f t="shared" si="838"/>
        <v>0</v>
      </c>
      <c r="BN1929" s="171">
        <f>(VLOOKUP($D1929,'P4 Destination'!$C$21:$M$176,9,0))*BM1929</f>
        <v>0</v>
      </c>
      <c r="BO1929" s="154">
        <f t="shared" si="844"/>
        <v>0</v>
      </c>
      <c r="BP1929" s="171">
        <f>(VLOOKUP(D1929,'P4 Destination'!$C$21:$M$176,10,0))*K1929</f>
        <v>0</v>
      </c>
      <c r="BQ1929" s="171">
        <f>(VLOOKUP(D1929,'P4 Destination'!$C$21:$M$176,11,0))*J1929</f>
        <v>0</v>
      </c>
      <c r="BR1929" s="173">
        <f t="shared" si="839"/>
        <v>0</v>
      </c>
      <c r="BS1929" s="173">
        <f>(AV1929*2500)*'P6 Verzekering'!$E$11</f>
        <v>0</v>
      </c>
      <c r="BT1929" s="173">
        <f>(AW1929*2500)*'P6 Verzekering'!$E$12</f>
        <v>0</v>
      </c>
      <c r="BU1929" s="173">
        <f>(L1929*2500)*'P6 Verzekering'!$E$13</f>
        <v>0</v>
      </c>
      <c r="BV1929" s="173">
        <f t="shared" si="840"/>
        <v>0</v>
      </c>
      <c r="BW1929"/>
      <c r="BX1929"/>
    </row>
    <row r="1930" spans="1:76">
      <c r="A1930" s="152" t="s">
        <v>1647</v>
      </c>
      <c r="B1930" s="152" t="s">
        <v>219</v>
      </c>
      <c r="C1930" s="152" t="s">
        <v>219</v>
      </c>
      <c r="D1930" s="152" t="s">
        <v>184</v>
      </c>
      <c r="E1930" s="152" t="s">
        <v>183</v>
      </c>
      <c r="F1930" s="153">
        <f t="shared" si="842"/>
        <v>12</v>
      </c>
      <c r="G1930" s="154">
        <v>0</v>
      </c>
      <c r="H1930" s="154">
        <f>IFERROR(VLOOKUP(B1930,'P2 Origin'!$C$21:$Q$176,15,FALSE),0)</f>
        <v>0</v>
      </c>
      <c r="I1930" s="154">
        <f>IFERROR(VLOOKUP(D1930,'P4 Destination'!$C$21:$Q$176,15,FALSE),0)</f>
        <v>1</v>
      </c>
      <c r="J1930" s="155"/>
      <c r="K1930" s="155"/>
      <c r="L1930" s="156">
        <v>12</v>
      </c>
      <c r="M1930" s="155">
        <v>693</v>
      </c>
      <c r="N1930" s="155">
        <v>4</v>
      </c>
      <c r="O1930" s="157">
        <f t="shared" si="817"/>
        <v>0</v>
      </c>
      <c r="P1930" s="158">
        <f t="shared" si="818"/>
        <v>12</v>
      </c>
      <c r="Q1930" s="159">
        <f>IFERROR(VLOOKUP(N1930,'P1 Intra-Europees'!$A$15:$H$25,3,0),0)*P1930</f>
        <v>0</v>
      </c>
      <c r="R1930" s="160">
        <f t="shared" si="819"/>
        <v>0</v>
      </c>
      <c r="S1930" s="159">
        <f>IFERROR(VLOOKUP(N1930,'P1 Intra-Europees'!$A$15:$H$25,4,0),0)*R1930</f>
        <v>0</v>
      </c>
      <c r="T1930" s="160">
        <f t="shared" si="820"/>
        <v>0</v>
      </c>
      <c r="U1930" s="159">
        <f>IFERROR(VLOOKUP(N1930,'P1 Intra-Europees'!$A$15:$H$25,5,0),0)*T1930</f>
        <v>0</v>
      </c>
      <c r="V1930" s="160">
        <f t="shared" si="821"/>
        <v>0</v>
      </c>
      <c r="W1930" s="159">
        <f>IFERROR(VLOOKUP(N1930,'P1 Intra-Europees'!$A$15:$H$25,6,0),0)*V1930</f>
        <v>0</v>
      </c>
      <c r="X1930" s="160">
        <f t="shared" si="822"/>
        <v>0</v>
      </c>
      <c r="Y1930" s="159">
        <f>IFERROR(VLOOKUP(N1930,'P1 Intra-Europees'!$A$15:$H$25,7,0),0)*X1930</f>
        <v>0</v>
      </c>
      <c r="Z1930" s="161">
        <f t="shared" si="823"/>
        <v>0</v>
      </c>
      <c r="AA1930" s="162">
        <f>IFERROR(VLOOKUP(N1930,'P1 Intra-Europees'!$A$15:$H$25,8,0),0)*Z1930</f>
        <v>0</v>
      </c>
      <c r="AB1930" s="163">
        <f t="shared" si="824"/>
        <v>0</v>
      </c>
      <c r="AC1930" s="157" t="str">
        <f>VLOOKUP(B1930,'P2 Origin'!$C$21:$O$176,13,0)</f>
        <v>EUR</v>
      </c>
      <c r="AD1930" s="164">
        <f t="shared" si="825"/>
        <v>0</v>
      </c>
      <c r="AE1930" s="165">
        <f>IF(AU1930&gt;0.1,VLOOKUP(B1930,'P2 Origin'!$C$21:$M$176,3,0)*H1930,0)</f>
        <v>0</v>
      </c>
      <c r="AF1930" s="166">
        <f t="shared" si="826"/>
        <v>0</v>
      </c>
      <c r="AG1930" s="165">
        <f>(VLOOKUP(B1930,'P2 Origin'!$C$21:$M$176,4,0))*AF1930</f>
        <v>0</v>
      </c>
      <c r="AH1930" s="166">
        <f t="shared" si="827"/>
        <v>0</v>
      </c>
      <c r="AI1930" s="165">
        <f>(VLOOKUP(B1930,'P2 Origin'!$C$21:$M$176,5,0))*AH1930</f>
        <v>0</v>
      </c>
      <c r="AJ1930" s="166">
        <f t="shared" si="841"/>
        <v>0</v>
      </c>
      <c r="AK1930" s="165">
        <f>(VLOOKUP(B1930,'P2 Origin'!$C$21:$M$176,6,0))*AJ1930</f>
        <v>0</v>
      </c>
      <c r="AL1930" s="166">
        <f t="shared" si="828"/>
        <v>0</v>
      </c>
      <c r="AM1930" s="165">
        <f>(VLOOKUP($B1930,'P2 Origin'!$C$21:$M$176,7,0))*AL1930</f>
        <v>0</v>
      </c>
      <c r="AN1930" s="166">
        <f t="shared" si="829"/>
        <v>0</v>
      </c>
      <c r="AO1930" s="165">
        <f>(VLOOKUP($B1930,'P2 Origin'!$C$21:$M$176,8,0))*AN1930</f>
        <v>0</v>
      </c>
      <c r="AP1930" s="166">
        <f t="shared" si="830"/>
        <v>0</v>
      </c>
      <c r="AQ1930" s="165">
        <f>(VLOOKUP($B1930,'P2 Origin'!$C$21:$M$176,9,0))*AP1930</f>
        <v>0</v>
      </c>
      <c r="AR1930" s="155">
        <f t="shared" si="843"/>
        <v>0</v>
      </c>
      <c r="AS1930" s="164">
        <f>(VLOOKUP(B1930,'P2 Origin'!$C$21:$M$176,10,0))*K1930</f>
        <v>0</v>
      </c>
      <c r="AT1930" s="164">
        <f>(VLOOKUP(B1930,'P2 Origin'!$C$21:$M$176,11,0))*J1930</f>
        <v>0</v>
      </c>
      <c r="AU1930" s="167">
        <v>0</v>
      </c>
      <c r="AV1930" s="168">
        <v>0</v>
      </c>
      <c r="AW1930" s="169">
        <v>0</v>
      </c>
      <c r="AX1930" s="170">
        <f>IF(AU1930&gt;=0.1,'P3 Bureaumarge zee- en luchtvr.'!$D$12,0)</f>
        <v>0</v>
      </c>
      <c r="AY1930" s="163">
        <f t="shared" si="831"/>
        <v>0</v>
      </c>
      <c r="AZ1930" s="157" t="str">
        <f>VLOOKUP(D1930,'P4 Destination'!$C$21:$O$176,13,0)</f>
        <v>EUR</v>
      </c>
      <c r="BA1930" s="164">
        <f t="shared" si="832"/>
        <v>0</v>
      </c>
      <c r="BB1930" s="171">
        <f>IF(AU1930&gt;0.1,(VLOOKUP(D1930,'P4 Destination'!$C$21:$M$176,3,0))*I1930,0)</f>
        <v>0</v>
      </c>
      <c r="BC1930" s="172">
        <f t="shared" si="833"/>
        <v>0</v>
      </c>
      <c r="BD1930" s="171">
        <f>(VLOOKUP($D1930,'P4 Destination'!$C$21:$M$176,4,0))*BC1930</f>
        <v>0</v>
      </c>
      <c r="BE1930" s="172">
        <f t="shared" si="834"/>
        <v>0</v>
      </c>
      <c r="BF1930" s="171">
        <f>(VLOOKUP($D1930,'P4 Destination'!$C$21:$M$176,5,0))*BE1930</f>
        <v>0</v>
      </c>
      <c r="BG1930" s="172">
        <f t="shared" si="835"/>
        <v>0</v>
      </c>
      <c r="BH1930" s="171">
        <f>(VLOOKUP($D1930,'P4 Destination'!$C$21:$M$176,6,0))*BG1930</f>
        <v>0</v>
      </c>
      <c r="BI1930" s="172">
        <f t="shared" si="836"/>
        <v>0</v>
      </c>
      <c r="BJ1930" s="171">
        <f>(VLOOKUP($D1930,'P4 Destination'!$C$21:$M$176,7,0))*BI1930</f>
        <v>0</v>
      </c>
      <c r="BK1930" s="172">
        <f t="shared" si="837"/>
        <v>0</v>
      </c>
      <c r="BL1930" s="171">
        <f>(VLOOKUP($D1930,'P4 Destination'!$C$21:$M$176,8,0))*BK1930</f>
        <v>0</v>
      </c>
      <c r="BM1930" s="172">
        <f t="shared" si="838"/>
        <v>0</v>
      </c>
      <c r="BN1930" s="171">
        <f>(VLOOKUP($D1930,'P4 Destination'!$C$21:$M$176,9,0))*BM1930</f>
        <v>0</v>
      </c>
      <c r="BO1930" s="154">
        <f t="shared" si="844"/>
        <v>0</v>
      </c>
      <c r="BP1930" s="171">
        <f>(VLOOKUP(D1930,'P4 Destination'!$C$21:$M$176,10,0))*K1930</f>
        <v>0</v>
      </c>
      <c r="BQ1930" s="171">
        <f>(VLOOKUP(D1930,'P4 Destination'!$C$21:$M$176,11,0))*J1930</f>
        <v>0</v>
      </c>
      <c r="BR1930" s="173">
        <f t="shared" si="839"/>
        <v>0</v>
      </c>
      <c r="BS1930" s="173">
        <f>(AV1930*2500)*'P6 Verzekering'!$E$11</f>
        <v>0</v>
      </c>
      <c r="BT1930" s="173">
        <f>(AW1930*2500)*'P6 Verzekering'!$E$12</f>
        <v>0</v>
      </c>
      <c r="BU1930" s="173">
        <f>(L1930*2500)*'P6 Verzekering'!$E$13</f>
        <v>0</v>
      </c>
      <c r="BV1930" s="173">
        <f t="shared" si="840"/>
        <v>0</v>
      </c>
      <c r="BW1930"/>
      <c r="BX1930"/>
    </row>
    <row r="1931" spans="1:76">
      <c r="A1931" s="152" t="s">
        <v>2393</v>
      </c>
      <c r="B1931" s="152" t="s">
        <v>219</v>
      </c>
      <c r="C1931" s="152" t="s">
        <v>219</v>
      </c>
      <c r="D1931" s="152" t="s">
        <v>226</v>
      </c>
      <c r="E1931" s="152" t="s">
        <v>225</v>
      </c>
      <c r="F1931" s="153">
        <f t="shared" si="842"/>
        <v>12</v>
      </c>
      <c r="G1931" s="154">
        <v>0</v>
      </c>
      <c r="H1931" s="154">
        <f>IFERROR(VLOOKUP(B1931,'P2 Origin'!$C$21:$Q$176,15,FALSE),0)</f>
        <v>0</v>
      </c>
      <c r="I1931" s="154">
        <f>IFERROR(VLOOKUP(D1931,'P4 Destination'!$C$21:$Q$176,15,FALSE),0)</f>
        <v>1</v>
      </c>
      <c r="J1931" s="155"/>
      <c r="K1931" s="155"/>
      <c r="L1931" s="156">
        <v>12</v>
      </c>
      <c r="M1931" s="155">
        <v>1065</v>
      </c>
      <c r="N1931" s="155">
        <v>6</v>
      </c>
      <c r="O1931" s="157">
        <f t="shared" ref="O1931:O1994" si="845">SUM(Q1931,S1931,U1931,W1931,Y1931,AA1931)</f>
        <v>0</v>
      </c>
      <c r="P1931" s="158">
        <f t="shared" ref="P1931:P1994" si="846">IF(AND(L1931&gt;=0.1,L1931&lt;=15),L1931,0)</f>
        <v>12</v>
      </c>
      <c r="Q1931" s="159">
        <f>IFERROR(VLOOKUP(N1931,'P1 Intra-Europees'!$A$15:$H$25,3,0),0)*P1931</f>
        <v>0</v>
      </c>
      <c r="R1931" s="160">
        <f t="shared" ref="R1931:R1994" si="847">(IF(AND(L1931&gt;=15.1,L1931&lt;=25),L1931,0))</f>
        <v>0</v>
      </c>
      <c r="S1931" s="159">
        <f>IFERROR(VLOOKUP(N1931,'P1 Intra-Europees'!$A$15:$H$25,4,0),0)*R1931</f>
        <v>0</v>
      </c>
      <c r="T1931" s="160">
        <f t="shared" ref="T1931:T1994" si="848">IF(AND(L1931&gt;=25.1,L1931&lt;=35),L1931,0)</f>
        <v>0</v>
      </c>
      <c r="U1931" s="159">
        <f>IFERROR(VLOOKUP(N1931,'P1 Intra-Europees'!$A$15:$H$25,5,0),0)*T1931</f>
        <v>0</v>
      </c>
      <c r="V1931" s="160">
        <f t="shared" ref="V1931:V1994" si="849">IF(AND(L1931&gt;=35.1,L1931&lt;=45),L1931,0)</f>
        <v>0</v>
      </c>
      <c r="W1931" s="159">
        <f>IFERROR(VLOOKUP(N1931,'P1 Intra-Europees'!$A$15:$H$25,6,0),0)*V1931</f>
        <v>0</v>
      </c>
      <c r="X1931" s="160">
        <f t="shared" ref="X1931:X1994" si="850">IF(AND(L1931&gt;=45.1,L1931&lt;=150),L1931,0)</f>
        <v>0</v>
      </c>
      <c r="Y1931" s="159">
        <f>IFERROR(VLOOKUP(N1931,'P1 Intra-Europees'!$A$15:$H$25,7,0),0)*X1931</f>
        <v>0</v>
      </c>
      <c r="Z1931" s="161">
        <f t="shared" ref="Z1931:Z1994" si="851">IF(L1931&gt;=0.1,G1931,0)</f>
        <v>0</v>
      </c>
      <c r="AA1931" s="162">
        <f>IFERROR(VLOOKUP(N1931,'P1 Intra-Europees'!$A$15:$H$25,8,0),0)*Z1931</f>
        <v>0</v>
      </c>
      <c r="AB1931" s="163">
        <f t="shared" ref="AB1931:AB1994" si="852">IF(AC1931=$AC$8,0.95,1)*AD1931</f>
        <v>0</v>
      </c>
      <c r="AC1931" s="157" t="str">
        <f>VLOOKUP(B1931,'P2 Origin'!$C$21:$O$176,13,0)</f>
        <v>EUR</v>
      </c>
      <c r="AD1931" s="164">
        <f t="shared" ref="AD1931:AD1994" si="853">SUM(AE1931,AG1931,AI1931,AK1931,AS1931,AT1931,AM1931,AO1931,AQ1931)</f>
        <v>0</v>
      </c>
      <c r="AE1931" s="165">
        <f>IF(AU1931&gt;0.1,VLOOKUP(B1931,'P2 Origin'!$C$21:$M$176,3,0)*H1931,0)</f>
        <v>0</v>
      </c>
      <c r="AF1931" s="166">
        <f t="shared" ref="AF1931:AF1994" si="854">IF(AND(AU1931&gt;=0.1,AU1931&lt;=5.99),AU1931,0)</f>
        <v>0</v>
      </c>
      <c r="AG1931" s="165">
        <f>(VLOOKUP(B1931,'P2 Origin'!$C$21:$M$176,4,0))*AF1931</f>
        <v>0</v>
      </c>
      <c r="AH1931" s="166">
        <f t="shared" ref="AH1931:AH1994" si="855">IF(AND(AU1931&gt;=6,AU1931&lt;=15.99),$AU1931,0)</f>
        <v>0</v>
      </c>
      <c r="AI1931" s="165">
        <f>(VLOOKUP(B1931,'P2 Origin'!$C$21:$M$176,5,0))*AH1931</f>
        <v>0</v>
      </c>
      <c r="AJ1931" s="166">
        <f t="shared" si="841"/>
        <v>0</v>
      </c>
      <c r="AK1931" s="165">
        <f>(VLOOKUP(B1931,'P2 Origin'!$C$21:$M$176,6,0))*AJ1931</f>
        <v>0</v>
      </c>
      <c r="AL1931" s="166">
        <f t="shared" ref="AL1931:AL1994" si="856">IF(AND($AU1931&gt;=26,$AU1931&lt;=35.99),$AU1931,0)</f>
        <v>0</v>
      </c>
      <c r="AM1931" s="165">
        <f>(VLOOKUP($B1931,'P2 Origin'!$C$21:$M$176,7,0))*AL1931</f>
        <v>0</v>
      </c>
      <c r="AN1931" s="166">
        <f t="shared" ref="AN1931:AN1994" si="857">IF(AND($AU1931&gt;=36,$AU1931&lt;=45.99),$AU1931,0)</f>
        <v>0</v>
      </c>
      <c r="AO1931" s="165">
        <f>(VLOOKUP($B1931,'P2 Origin'!$C$21:$M$176,8,0))*AN1931</f>
        <v>0</v>
      </c>
      <c r="AP1931" s="166">
        <f t="shared" ref="AP1931:AP1994" si="858">IF(AND($AU1931&gt;=46,$AU1931&lt;=100),$AU1931,0)</f>
        <v>0</v>
      </c>
      <c r="AQ1931" s="165">
        <f>(VLOOKUP($B1931,'P2 Origin'!$C$21:$M$176,9,0))*AP1931</f>
        <v>0</v>
      </c>
      <c r="AR1931" s="155">
        <f t="shared" si="843"/>
        <v>0</v>
      </c>
      <c r="AS1931" s="164">
        <f>(VLOOKUP(B1931,'P2 Origin'!$C$21:$M$176,10,0))*K1931</f>
        <v>0</v>
      </c>
      <c r="AT1931" s="164">
        <f>(VLOOKUP(B1931,'P2 Origin'!$C$21:$M$176,11,0))*J1931</f>
        <v>0</v>
      </c>
      <c r="AU1931" s="167">
        <v>0</v>
      </c>
      <c r="AV1931" s="168">
        <v>0</v>
      </c>
      <c r="AW1931" s="169">
        <v>0</v>
      </c>
      <c r="AX1931" s="170">
        <f>IF(AU1931&gt;=0.1,'P3 Bureaumarge zee- en luchtvr.'!$D$12,0)</f>
        <v>0</v>
      </c>
      <c r="AY1931" s="163">
        <f t="shared" ref="AY1931:AY1994" si="859">IF(AZ1931=$AC$8,0.95,1)*BA1931</f>
        <v>0</v>
      </c>
      <c r="AZ1931" s="157" t="str">
        <f>VLOOKUP(D1931,'P4 Destination'!$C$21:$O$176,13,0)</f>
        <v>EUR</v>
      </c>
      <c r="BA1931" s="164">
        <f t="shared" ref="BA1931:BA1994" si="860">SUM(BB1931,BD1931,BF1931,BN1931,BP1931,BQ1931,BH1931,BJ1931,BL1931)</f>
        <v>0</v>
      </c>
      <c r="BB1931" s="171">
        <f>IF(AU1931&gt;0.1,(VLOOKUP(D1931,'P4 Destination'!$C$21:$M$176,3,0))*I1931,0)</f>
        <v>0</v>
      </c>
      <c r="BC1931" s="172">
        <f t="shared" ref="BC1931:BC1994" si="861">IF(AND($AU1931&gt;=0.1,$AU1931&lt;=5),$AU1931,0)</f>
        <v>0</v>
      </c>
      <c r="BD1931" s="171">
        <f>(VLOOKUP($D1931,'P4 Destination'!$C$21:$M$176,4,0))*BC1931</f>
        <v>0</v>
      </c>
      <c r="BE1931" s="172">
        <f t="shared" ref="BE1931:BE1994" si="862">IF(AND($AU1931&gt;=6,$AU1931&lt;=15.99),$AU1931,0)</f>
        <v>0</v>
      </c>
      <c r="BF1931" s="171">
        <f>(VLOOKUP($D1931,'P4 Destination'!$C$21:$M$176,5,0))*BE1931</f>
        <v>0</v>
      </c>
      <c r="BG1931" s="172">
        <f t="shared" ref="BG1931:BG1994" si="863">IF(AND($AU1931&gt;=16,$AU1931&lt;=25.99),$AU1931,0)</f>
        <v>0</v>
      </c>
      <c r="BH1931" s="171">
        <f>(VLOOKUP($D1931,'P4 Destination'!$C$21:$M$176,6,0))*BG1931</f>
        <v>0</v>
      </c>
      <c r="BI1931" s="172">
        <f t="shared" ref="BI1931:BI1994" si="864">IF(AND($AU1931&gt;=26,$AU1931&lt;=35.99),$AU1931,0)</f>
        <v>0</v>
      </c>
      <c r="BJ1931" s="171">
        <f>(VLOOKUP($D1931,'P4 Destination'!$C$21:$M$176,7,0))*BI1931</f>
        <v>0</v>
      </c>
      <c r="BK1931" s="172">
        <f t="shared" ref="BK1931:BK1994" si="865">IF(AND($AU1931&gt;=36,$AU1931&lt;=45.99),$AU1931,0)</f>
        <v>0</v>
      </c>
      <c r="BL1931" s="171">
        <f>(VLOOKUP($D1931,'P4 Destination'!$C$21:$M$176,8,0))*BK1931</f>
        <v>0</v>
      </c>
      <c r="BM1931" s="172">
        <f t="shared" ref="BM1931:BM1994" si="866">IF(AND($AU1931&gt;=46,$AU1931&lt;=100),$AU1931,0)</f>
        <v>0</v>
      </c>
      <c r="BN1931" s="171">
        <f>(VLOOKUP($D1931,'P4 Destination'!$C$21:$M$176,9,0))*BM1931</f>
        <v>0</v>
      </c>
      <c r="BO1931" s="154">
        <f t="shared" si="844"/>
        <v>0</v>
      </c>
      <c r="BP1931" s="171">
        <f>(VLOOKUP(D1931,'P4 Destination'!$C$21:$M$176,10,0))*K1931</f>
        <v>0</v>
      </c>
      <c r="BQ1931" s="171">
        <f>(VLOOKUP(D1931,'P4 Destination'!$C$21:$M$176,11,0))*J1931</f>
        <v>0</v>
      </c>
      <c r="BR1931" s="173">
        <f t="shared" ref="BR1931:BR1994" si="867">SUM(BS1931:BU1931)</f>
        <v>0</v>
      </c>
      <c r="BS1931" s="173">
        <f>(AV1931*2500)*'P6 Verzekering'!$E$11</f>
        <v>0</v>
      </c>
      <c r="BT1931" s="173">
        <f>(AW1931*2500)*'P6 Verzekering'!$E$12</f>
        <v>0</v>
      </c>
      <c r="BU1931" s="173">
        <f>(L1931*2500)*'P6 Verzekering'!$E$13</f>
        <v>0</v>
      </c>
      <c r="BV1931" s="173">
        <f t="shared" ref="BV1931:BV1994" si="868">SUM(O1931,AB1931,AX1931,AY1931,BR1931)</f>
        <v>0</v>
      </c>
      <c r="BW1931"/>
      <c r="BX1931"/>
    </row>
    <row r="1932" spans="1:76">
      <c r="A1932" s="152" t="s">
        <v>2428</v>
      </c>
      <c r="B1932" s="152" t="s">
        <v>219</v>
      </c>
      <c r="C1932" s="152" t="s">
        <v>219</v>
      </c>
      <c r="D1932" s="152" t="s">
        <v>147</v>
      </c>
      <c r="E1932" s="152" t="s">
        <v>146</v>
      </c>
      <c r="F1932" s="153">
        <f t="shared" si="842"/>
        <v>12</v>
      </c>
      <c r="G1932" s="154">
        <v>0</v>
      </c>
      <c r="H1932" s="154">
        <f>IFERROR(VLOOKUP(B1932,'P2 Origin'!$C$21:$Q$176,15,FALSE),0)</f>
        <v>0</v>
      </c>
      <c r="I1932" s="154">
        <f>IFERROR(VLOOKUP(D1932,'P4 Destination'!$C$21:$Q$176,15,FALSE),0)</f>
        <v>1</v>
      </c>
      <c r="J1932" s="155"/>
      <c r="K1932" s="155"/>
      <c r="L1932" s="156">
        <v>12</v>
      </c>
      <c r="M1932" s="155">
        <v>1378</v>
      </c>
      <c r="N1932" s="155">
        <v>6</v>
      </c>
      <c r="O1932" s="157">
        <f t="shared" si="845"/>
        <v>0</v>
      </c>
      <c r="P1932" s="158">
        <f t="shared" si="846"/>
        <v>12</v>
      </c>
      <c r="Q1932" s="159">
        <f>IFERROR(VLOOKUP(N1932,'P1 Intra-Europees'!$A$15:$H$25,3,0),0)*P1932</f>
        <v>0</v>
      </c>
      <c r="R1932" s="160">
        <f t="shared" si="847"/>
        <v>0</v>
      </c>
      <c r="S1932" s="159">
        <f>IFERROR(VLOOKUP(N1932,'P1 Intra-Europees'!$A$15:$H$25,4,0),0)*R1932</f>
        <v>0</v>
      </c>
      <c r="T1932" s="160">
        <f t="shared" si="848"/>
        <v>0</v>
      </c>
      <c r="U1932" s="159">
        <f>IFERROR(VLOOKUP(N1932,'P1 Intra-Europees'!$A$15:$H$25,5,0),0)*T1932</f>
        <v>0</v>
      </c>
      <c r="V1932" s="160">
        <f t="shared" si="849"/>
        <v>0</v>
      </c>
      <c r="W1932" s="159">
        <f>IFERROR(VLOOKUP(N1932,'P1 Intra-Europees'!$A$15:$H$25,6,0),0)*V1932</f>
        <v>0</v>
      </c>
      <c r="X1932" s="160">
        <f t="shared" si="850"/>
        <v>0</v>
      </c>
      <c r="Y1932" s="159">
        <f>IFERROR(VLOOKUP(N1932,'P1 Intra-Europees'!$A$15:$H$25,7,0),0)*X1932</f>
        <v>0</v>
      </c>
      <c r="Z1932" s="161">
        <f t="shared" si="851"/>
        <v>0</v>
      </c>
      <c r="AA1932" s="162">
        <f>IFERROR(VLOOKUP(N1932,'P1 Intra-Europees'!$A$15:$H$25,8,0),0)*Z1932</f>
        <v>0</v>
      </c>
      <c r="AB1932" s="163">
        <f t="shared" si="852"/>
        <v>0</v>
      </c>
      <c r="AC1932" s="157" t="str">
        <f>VLOOKUP(B1932,'P2 Origin'!$C$21:$O$176,13,0)</f>
        <v>EUR</v>
      </c>
      <c r="AD1932" s="164">
        <f t="shared" si="853"/>
        <v>0</v>
      </c>
      <c r="AE1932" s="165">
        <f>IF(AU1932&gt;0.1,VLOOKUP(B1932,'P2 Origin'!$C$21:$M$176,3,0)*H1932,0)</f>
        <v>0</v>
      </c>
      <c r="AF1932" s="166">
        <f t="shared" si="854"/>
        <v>0</v>
      </c>
      <c r="AG1932" s="165">
        <f>(VLOOKUP(B1932,'P2 Origin'!$C$21:$M$176,4,0))*AF1932</f>
        <v>0</v>
      </c>
      <c r="AH1932" s="166">
        <f t="shared" si="855"/>
        <v>0</v>
      </c>
      <c r="AI1932" s="165">
        <f>(VLOOKUP(B1932,'P2 Origin'!$C$21:$M$176,5,0))*AH1932</f>
        <v>0</v>
      </c>
      <c r="AJ1932" s="166">
        <f t="shared" si="841"/>
        <v>0</v>
      </c>
      <c r="AK1932" s="165">
        <f>(VLOOKUP(B1932,'P2 Origin'!$C$21:$M$176,6,0))*AJ1932</f>
        <v>0</v>
      </c>
      <c r="AL1932" s="166">
        <f t="shared" si="856"/>
        <v>0</v>
      </c>
      <c r="AM1932" s="165">
        <f>(VLOOKUP($B1932,'P2 Origin'!$C$21:$M$176,7,0))*AL1932</f>
        <v>0</v>
      </c>
      <c r="AN1932" s="166">
        <f t="shared" si="857"/>
        <v>0</v>
      </c>
      <c r="AO1932" s="165">
        <f>(VLOOKUP($B1932,'P2 Origin'!$C$21:$M$176,8,0))*AN1932</f>
        <v>0</v>
      </c>
      <c r="AP1932" s="166">
        <f t="shared" si="858"/>
        <v>0</v>
      </c>
      <c r="AQ1932" s="165">
        <f>(VLOOKUP($B1932,'P2 Origin'!$C$21:$M$176,9,0))*AP1932</f>
        <v>0</v>
      </c>
      <c r="AR1932" s="155">
        <f t="shared" si="843"/>
        <v>0</v>
      </c>
      <c r="AS1932" s="164">
        <f>(VLOOKUP(B1932,'P2 Origin'!$C$21:$M$176,10,0))*K1932</f>
        <v>0</v>
      </c>
      <c r="AT1932" s="164">
        <f>(VLOOKUP(B1932,'P2 Origin'!$C$21:$M$176,11,0))*J1932</f>
        <v>0</v>
      </c>
      <c r="AU1932" s="167">
        <v>0</v>
      </c>
      <c r="AV1932" s="168">
        <v>0</v>
      </c>
      <c r="AW1932" s="169">
        <v>0</v>
      </c>
      <c r="AX1932" s="170">
        <f>IF(AU1932&gt;=0.1,'P3 Bureaumarge zee- en luchtvr.'!$D$12,0)</f>
        <v>0</v>
      </c>
      <c r="AY1932" s="163">
        <f t="shared" si="859"/>
        <v>0</v>
      </c>
      <c r="AZ1932" s="157" t="str">
        <f>VLOOKUP(D1932,'P4 Destination'!$C$21:$O$176,13,0)</f>
        <v>EUR</v>
      </c>
      <c r="BA1932" s="164">
        <f t="shared" si="860"/>
        <v>0</v>
      </c>
      <c r="BB1932" s="171">
        <f>IF(AU1932&gt;0.1,(VLOOKUP(D1932,'P4 Destination'!$C$21:$M$176,3,0))*I1932,0)</f>
        <v>0</v>
      </c>
      <c r="BC1932" s="172">
        <f t="shared" si="861"/>
        <v>0</v>
      </c>
      <c r="BD1932" s="171">
        <f>(VLOOKUP($D1932,'P4 Destination'!$C$21:$M$176,4,0))*BC1932</f>
        <v>0</v>
      </c>
      <c r="BE1932" s="172">
        <f t="shared" si="862"/>
        <v>0</v>
      </c>
      <c r="BF1932" s="171">
        <f>(VLOOKUP($D1932,'P4 Destination'!$C$21:$M$176,5,0))*BE1932</f>
        <v>0</v>
      </c>
      <c r="BG1932" s="172">
        <f t="shared" si="863"/>
        <v>0</v>
      </c>
      <c r="BH1932" s="171">
        <f>(VLOOKUP($D1932,'P4 Destination'!$C$21:$M$176,6,0))*BG1932</f>
        <v>0</v>
      </c>
      <c r="BI1932" s="172">
        <f t="shared" si="864"/>
        <v>0</v>
      </c>
      <c r="BJ1932" s="171">
        <f>(VLOOKUP($D1932,'P4 Destination'!$C$21:$M$176,7,0))*BI1932</f>
        <v>0</v>
      </c>
      <c r="BK1932" s="172">
        <f t="shared" si="865"/>
        <v>0</v>
      </c>
      <c r="BL1932" s="171">
        <f>(VLOOKUP($D1932,'P4 Destination'!$C$21:$M$176,8,0))*BK1932</f>
        <v>0</v>
      </c>
      <c r="BM1932" s="172">
        <f t="shared" si="866"/>
        <v>0</v>
      </c>
      <c r="BN1932" s="171">
        <f>(VLOOKUP($D1932,'P4 Destination'!$C$21:$M$176,9,0))*BM1932</f>
        <v>0</v>
      </c>
      <c r="BO1932" s="154">
        <f t="shared" si="844"/>
        <v>0</v>
      </c>
      <c r="BP1932" s="171">
        <f>(VLOOKUP(D1932,'P4 Destination'!$C$21:$M$176,10,0))*K1932</f>
        <v>0</v>
      </c>
      <c r="BQ1932" s="171">
        <f>(VLOOKUP(D1932,'P4 Destination'!$C$21:$M$176,11,0))*J1932</f>
        <v>0</v>
      </c>
      <c r="BR1932" s="173">
        <f t="shared" si="867"/>
        <v>0</v>
      </c>
      <c r="BS1932" s="173">
        <f>(AV1932*2500)*'P6 Verzekering'!$E$11</f>
        <v>0</v>
      </c>
      <c r="BT1932" s="173">
        <f>(AW1932*2500)*'P6 Verzekering'!$E$12</f>
        <v>0</v>
      </c>
      <c r="BU1932" s="173">
        <f>(L1932*2500)*'P6 Verzekering'!$E$13</f>
        <v>0</v>
      </c>
      <c r="BV1932" s="173">
        <f t="shared" si="868"/>
        <v>0</v>
      </c>
      <c r="BW1932"/>
      <c r="BX1932"/>
    </row>
    <row r="1933" spans="1:76" ht="14.45" customHeight="1">
      <c r="A1933" s="152" t="s">
        <v>2647</v>
      </c>
      <c r="B1933" s="152" t="s">
        <v>359</v>
      </c>
      <c r="C1933" s="152" t="s">
        <v>358</v>
      </c>
      <c r="D1933" s="152" t="s">
        <v>219</v>
      </c>
      <c r="E1933" s="152" t="s">
        <v>219</v>
      </c>
      <c r="F1933" s="153">
        <f t="shared" si="842"/>
        <v>12</v>
      </c>
      <c r="G1933" s="154">
        <v>0</v>
      </c>
      <c r="H1933" s="154">
        <f>IFERROR(VLOOKUP(B1933,'P2 Origin'!$C$21:$Q$176,15,FALSE),0)</f>
        <v>0</v>
      </c>
      <c r="I1933" s="154">
        <f>IFERROR(VLOOKUP(D1933,'P4 Destination'!$C$21:$Q$176,15,FALSE),0)</f>
        <v>0</v>
      </c>
      <c r="J1933" s="155"/>
      <c r="K1933" s="155"/>
      <c r="L1933" s="156">
        <v>12</v>
      </c>
      <c r="M1933" s="155">
        <v>5232</v>
      </c>
      <c r="N1933" s="155">
        <v>11</v>
      </c>
      <c r="O1933" s="157">
        <f t="shared" si="845"/>
        <v>0</v>
      </c>
      <c r="P1933" s="158">
        <f t="shared" si="846"/>
        <v>12</v>
      </c>
      <c r="Q1933" s="159">
        <f>IFERROR(VLOOKUP(N1933,'P1 Intra-Europees'!$A$15:$H$25,3,0),0)*P1933</f>
        <v>0</v>
      </c>
      <c r="R1933" s="160">
        <f t="shared" si="847"/>
        <v>0</v>
      </c>
      <c r="S1933" s="159">
        <f>IFERROR(VLOOKUP(N1933,'P1 Intra-Europees'!$A$15:$H$25,4,0),0)*R1933</f>
        <v>0</v>
      </c>
      <c r="T1933" s="160">
        <f t="shared" si="848"/>
        <v>0</v>
      </c>
      <c r="U1933" s="159">
        <f>IFERROR(VLOOKUP(N1933,'P1 Intra-Europees'!$A$15:$H$25,5,0),0)*T1933</f>
        <v>0</v>
      </c>
      <c r="V1933" s="160">
        <f t="shared" si="849"/>
        <v>0</v>
      </c>
      <c r="W1933" s="159">
        <f>IFERROR(VLOOKUP(N1933,'P1 Intra-Europees'!$A$15:$H$25,6,0),0)*V1933</f>
        <v>0</v>
      </c>
      <c r="X1933" s="160">
        <f t="shared" si="850"/>
        <v>0</v>
      </c>
      <c r="Y1933" s="159">
        <f>IFERROR(VLOOKUP(N1933,'P1 Intra-Europees'!$A$15:$H$25,7,0),0)*X1933</f>
        <v>0</v>
      </c>
      <c r="Z1933" s="161">
        <f t="shared" si="851"/>
        <v>0</v>
      </c>
      <c r="AA1933" s="162">
        <f>IFERROR(VLOOKUP(N1933,'P1 Intra-Europees'!$A$15:$H$25,8,0),0)*Z1933</f>
        <v>0</v>
      </c>
      <c r="AB1933" s="163">
        <f t="shared" si="852"/>
        <v>0</v>
      </c>
      <c r="AC1933" s="157" t="str">
        <f>VLOOKUP(B1933,'P2 Origin'!$C$21:$O$176,13,0)</f>
        <v>USD</v>
      </c>
      <c r="AD1933" s="164">
        <f t="shared" si="853"/>
        <v>0</v>
      </c>
      <c r="AE1933" s="165">
        <f>IF(AU1933&gt;0.1,VLOOKUP(B1933,'P2 Origin'!$C$21:$M$176,3,0)*H1933,0)</f>
        <v>0</v>
      </c>
      <c r="AF1933" s="166">
        <f t="shared" si="854"/>
        <v>0</v>
      </c>
      <c r="AG1933" s="165">
        <f>(VLOOKUP(B1933,'P2 Origin'!$C$21:$M$176,4,0))*AF1933</f>
        <v>0</v>
      </c>
      <c r="AH1933" s="166">
        <f t="shared" si="855"/>
        <v>0</v>
      </c>
      <c r="AI1933" s="165">
        <f>(VLOOKUP(B1933,'P2 Origin'!$C$21:$M$176,5,0))*AH1933</f>
        <v>0</v>
      </c>
      <c r="AJ1933" s="166">
        <f t="shared" si="841"/>
        <v>0</v>
      </c>
      <c r="AK1933" s="165">
        <f>(VLOOKUP(B1933,'P2 Origin'!$C$21:$M$176,6,0))*AJ1933</f>
        <v>0</v>
      </c>
      <c r="AL1933" s="166">
        <f t="shared" si="856"/>
        <v>0</v>
      </c>
      <c r="AM1933" s="165">
        <f>(VLOOKUP($B1933,'P2 Origin'!$C$21:$M$176,7,0))*AL1933</f>
        <v>0</v>
      </c>
      <c r="AN1933" s="166">
        <f t="shared" si="857"/>
        <v>0</v>
      </c>
      <c r="AO1933" s="165">
        <f>(VLOOKUP($B1933,'P2 Origin'!$C$21:$M$176,8,0))*AN1933</f>
        <v>0</v>
      </c>
      <c r="AP1933" s="166">
        <f t="shared" si="858"/>
        <v>0</v>
      </c>
      <c r="AQ1933" s="165">
        <f>(VLOOKUP($B1933,'P2 Origin'!$C$21:$M$176,9,0))*AP1933</f>
        <v>0</v>
      </c>
      <c r="AR1933" s="155">
        <f t="shared" si="843"/>
        <v>0</v>
      </c>
      <c r="AS1933" s="164">
        <f>(VLOOKUP(B1933,'P2 Origin'!$C$21:$M$176,10,0))*K1933</f>
        <v>0</v>
      </c>
      <c r="AT1933" s="164">
        <f>(VLOOKUP(B1933,'P2 Origin'!$C$21:$M$176,11,0))*J1933</f>
        <v>0</v>
      </c>
      <c r="AU1933" s="167">
        <v>0</v>
      </c>
      <c r="AV1933" s="168">
        <v>0</v>
      </c>
      <c r="AW1933" s="169">
        <v>0</v>
      </c>
      <c r="AX1933" s="170">
        <f>IF(AU1933&gt;=0.1,'P3 Bureaumarge zee- en luchtvr.'!$D$12,0)</f>
        <v>0</v>
      </c>
      <c r="AY1933" s="163">
        <f t="shared" si="859"/>
        <v>0</v>
      </c>
      <c r="AZ1933" s="157" t="str">
        <f>VLOOKUP(D1933,'P4 Destination'!$C$21:$O$176,13,0)</f>
        <v>EUR</v>
      </c>
      <c r="BA1933" s="164">
        <f t="shared" si="860"/>
        <v>0</v>
      </c>
      <c r="BB1933" s="171">
        <f>IF(AU1933&gt;0.1,(VLOOKUP(D1933,'P4 Destination'!$C$21:$M$176,3,0))*I1933,0)</f>
        <v>0</v>
      </c>
      <c r="BC1933" s="172">
        <f t="shared" si="861"/>
        <v>0</v>
      </c>
      <c r="BD1933" s="171">
        <f>(VLOOKUP($D1933,'P4 Destination'!$C$21:$M$176,4,0))*BC1933</f>
        <v>0</v>
      </c>
      <c r="BE1933" s="172">
        <f t="shared" si="862"/>
        <v>0</v>
      </c>
      <c r="BF1933" s="171">
        <f>(VLOOKUP($D1933,'P4 Destination'!$C$21:$M$176,5,0))*BE1933</f>
        <v>0</v>
      </c>
      <c r="BG1933" s="172">
        <f t="shared" si="863"/>
        <v>0</v>
      </c>
      <c r="BH1933" s="171">
        <f>(VLOOKUP($D1933,'P4 Destination'!$C$21:$M$176,6,0))*BG1933</f>
        <v>0</v>
      </c>
      <c r="BI1933" s="172">
        <f t="shared" si="864"/>
        <v>0</v>
      </c>
      <c r="BJ1933" s="171">
        <f>(VLOOKUP($D1933,'P4 Destination'!$C$21:$M$176,7,0))*BI1933</f>
        <v>0</v>
      </c>
      <c r="BK1933" s="172">
        <f t="shared" si="865"/>
        <v>0</v>
      </c>
      <c r="BL1933" s="171">
        <f>(VLOOKUP($D1933,'P4 Destination'!$C$21:$M$176,8,0))*BK1933</f>
        <v>0</v>
      </c>
      <c r="BM1933" s="172">
        <f t="shared" si="866"/>
        <v>0</v>
      </c>
      <c r="BN1933" s="171">
        <f>(VLOOKUP($D1933,'P4 Destination'!$C$21:$M$176,9,0))*BM1933</f>
        <v>0</v>
      </c>
      <c r="BO1933" s="154">
        <f t="shared" si="844"/>
        <v>0</v>
      </c>
      <c r="BP1933" s="171">
        <f>(VLOOKUP(D1933,'P4 Destination'!$C$21:$M$176,10,0))*K1933</f>
        <v>0</v>
      </c>
      <c r="BQ1933" s="171">
        <f>(VLOOKUP(D1933,'P4 Destination'!$C$21:$M$176,11,0))*J1933</f>
        <v>0</v>
      </c>
      <c r="BR1933" s="173">
        <f t="shared" si="867"/>
        <v>0</v>
      </c>
      <c r="BS1933" s="173">
        <f>(AV1933*2500)*'P6 Verzekering'!$E$11</f>
        <v>0</v>
      </c>
      <c r="BT1933" s="173">
        <f>(AW1933*2500)*'P6 Verzekering'!$E$12</f>
        <v>0</v>
      </c>
      <c r="BU1933" s="173">
        <f>(L1933*2500)*'P6 Verzekering'!$E$13</f>
        <v>0</v>
      </c>
      <c r="BV1933" s="173">
        <f t="shared" si="868"/>
        <v>0</v>
      </c>
      <c r="BW1933"/>
      <c r="BX1933"/>
    </row>
    <row r="1934" spans="1:76">
      <c r="A1934" s="152" t="s">
        <v>1262</v>
      </c>
      <c r="B1934" s="152" t="s">
        <v>261</v>
      </c>
      <c r="C1934" s="152" t="s">
        <v>260</v>
      </c>
      <c r="D1934" s="152" t="s">
        <v>151</v>
      </c>
      <c r="E1934" s="152" t="s">
        <v>149</v>
      </c>
      <c r="F1934" s="153">
        <v>15.77</v>
      </c>
      <c r="G1934" s="154">
        <v>0</v>
      </c>
      <c r="H1934" s="154">
        <f>IFERROR(VLOOKUP(B1934,'P2 Origin'!$C$21:$Q$176,15,FALSE),0)</f>
        <v>0</v>
      </c>
      <c r="I1934" s="154">
        <f>IFERROR(VLOOKUP(D1934,'P4 Destination'!$C$21:$Q$176,15,FALSE),0)</f>
        <v>0</v>
      </c>
      <c r="J1934" s="155"/>
      <c r="K1934" s="155"/>
      <c r="L1934" s="156">
        <v>13</v>
      </c>
      <c r="M1934" s="155">
        <v>171</v>
      </c>
      <c r="N1934" s="155">
        <v>2</v>
      </c>
      <c r="O1934" s="157">
        <f t="shared" si="845"/>
        <v>0</v>
      </c>
      <c r="P1934" s="158">
        <f t="shared" si="846"/>
        <v>13</v>
      </c>
      <c r="Q1934" s="159">
        <f>IFERROR(VLOOKUP(N1934,'P1 Intra-Europees'!$A$15:$H$25,3,0),0)*P1934</f>
        <v>0</v>
      </c>
      <c r="R1934" s="160">
        <f t="shared" si="847"/>
        <v>0</v>
      </c>
      <c r="S1934" s="159">
        <f>IFERROR(VLOOKUP(N1934,'P1 Intra-Europees'!$A$15:$H$25,4,0),0)*R1934</f>
        <v>0</v>
      </c>
      <c r="T1934" s="160">
        <f t="shared" si="848"/>
        <v>0</v>
      </c>
      <c r="U1934" s="159">
        <f>IFERROR(VLOOKUP(N1934,'P1 Intra-Europees'!$A$15:$H$25,5,0),0)*T1934</f>
        <v>0</v>
      </c>
      <c r="V1934" s="160">
        <f t="shared" si="849"/>
        <v>0</v>
      </c>
      <c r="W1934" s="159">
        <f>IFERROR(VLOOKUP(N1934,'P1 Intra-Europees'!$A$15:$H$25,6,0),0)*V1934</f>
        <v>0</v>
      </c>
      <c r="X1934" s="160">
        <f t="shared" si="850"/>
        <v>0</v>
      </c>
      <c r="Y1934" s="159">
        <f>IFERROR(VLOOKUP(N1934,'P1 Intra-Europees'!$A$15:$H$25,7,0),0)*X1934</f>
        <v>0</v>
      </c>
      <c r="Z1934" s="161">
        <f t="shared" si="851"/>
        <v>0</v>
      </c>
      <c r="AA1934" s="162">
        <f>IFERROR(VLOOKUP(N1934,'P1 Intra-Europees'!$A$15:$H$25,8,0),0)*Z1934</f>
        <v>0</v>
      </c>
      <c r="AB1934" s="163">
        <f t="shared" si="852"/>
        <v>0</v>
      </c>
      <c r="AC1934" s="157" t="str">
        <f>VLOOKUP(B1934,'P2 Origin'!$C$21:$O$176,13,0)</f>
        <v>USD</v>
      </c>
      <c r="AD1934" s="164">
        <f t="shared" si="853"/>
        <v>0</v>
      </c>
      <c r="AE1934" s="165">
        <f>IF(AU1934&gt;0.1,VLOOKUP(B1934,'P2 Origin'!$C$21:$M$176,3,0)*H1934,0)</f>
        <v>0</v>
      </c>
      <c r="AF1934" s="166">
        <f t="shared" si="854"/>
        <v>0</v>
      </c>
      <c r="AG1934" s="165">
        <f>(VLOOKUP(B1934,'P2 Origin'!$C$21:$M$176,4,0))*AF1934</f>
        <v>0</v>
      </c>
      <c r="AH1934" s="166">
        <f t="shared" si="855"/>
        <v>15.77</v>
      </c>
      <c r="AI1934" s="165">
        <f>(VLOOKUP(B1934,'P2 Origin'!$C$21:$M$176,5,0))*AH1934</f>
        <v>0</v>
      </c>
      <c r="AJ1934" s="166">
        <f t="shared" si="841"/>
        <v>0</v>
      </c>
      <c r="AK1934" s="165">
        <f>(VLOOKUP(B1934,'P2 Origin'!$C$21:$M$176,6,0))*AJ1934</f>
        <v>0</v>
      </c>
      <c r="AL1934" s="166">
        <f t="shared" si="856"/>
        <v>0</v>
      </c>
      <c r="AM1934" s="165">
        <f>(VLOOKUP($B1934,'P2 Origin'!$C$21:$M$176,7,0))*AL1934</f>
        <v>0</v>
      </c>
      <c r="AN1934" s="166">
        <f t="shared" si="857"/>
        <v>0</v>
      </c>
      <c r="AO1934" s="165">
        <f>(VLOOKUP($B1934,'P2 Origin'!$C$21:$M$176,8,0))*AN1934</f>
        <v>0</v>
      </c>
      <c r="AP1934" s="166">
        <f t="shared" si="858"/>
        <v>0</v>
      </c>
      <c r="AQ1934" s="165">
        <f>(VLOOKUP($B1934,'P2 Origin'!$C$21:$M$176,9,0))*AP1934</f>
        <v>0</v>
      </c>
      <c r="AR1934" s="155">
        <f t="shared" si="843"/>
        <v>0</v>
      </c>
      <c r="AS1934" s="164">
        <f>(VLOOKUP(B1934,'P2 Origin'!$C$21:$M$176,10,0))*K1934</f>
        <v>0</v>
      </c>
      <c r="AT1934" s="164">
        <f>(VLOOKUP(B1934,'P2 Origin'!$C$21:$M$176,11,0))*J1934</f>
        <v>0</v>
      </c>
      <c r="AU1934" s="167">
        <v>15.77</v>
      </c>
      <c r="AV1934" s="168">
        <v>13</v>
      </c>
      <c r="AW1934" s="169">
        <v>2.77</v>
      </c>
      <c r="AX1934" s="170">
        <f>IF(AU1934&gt;=0.1,'P3 Bureaumarge zee- en luchtvr.'!$D$12,0)</f>
        <v>0</v>
      </c>
      <c r="AY1934" s="163">
        <f t="shared" si="859"/>
        <v>0</v>
      </c>
      <c r="AZ1934" s="157" t="str">
        <f>VLOOKUP(D1934,'P4 Destination'!$C$21:$O$176,13,0)</f>
        <v>EUR</v>
      </c>
      <c r="BA1934" s="164">
        <f t="shared" si="860"/>
        <v>0</v>
      </c>
      <c r="BB1934" s="171">
        <f>IF(AU1934&gt;0.1,(VLOOKUP(D1934,'P4 Destination'!$C$21:$M$176,3,0))*I1934,0)</f>
        <v>0</v>
      </c>
      <c r="BC1934" s="172">
        <f t="shared" si="861"/>
        <v>0</v>
      </c>
      <c r="BD1934" s="171">
        <f>(VLOOKUP($D1934,'P4 Destination'!$C$21:$M$176,4,0))*BC1934</f>
        <v>0</v>
      </c>
      <c r="BE1934" s="172">
        <f t="shared" si="862"/>
        <v>15.77</v>
      </c>
      <c r="BF1934" s="171">
        <f>(VLOOKUP($D1934,'P4 Destination'!$C$21:$M$176,5,0))*BE1934</f>
        <v>0</v>
      </c>
      <c r="BG1934" s="172">
        <f t="shared" si="863"/>
        <v>0</v>
      </c>
      <c r="BH1934" s="171">
        <f>(VLOOKUP($D1934,'P4 Destination'!$C$21:$M$176,6,0))*BG1934</f>
        <v>0</v>
      </c>
      <c r="BI1934" s="172">
        <f t="shared" si="864"/>
        <v>0</v>
      </c>
      <c r="BJ1934" s="171">
        <f>(VLOOKUP($D1934,'P4 Destination'!$C$21:$M$176,7,0))*BI1934</f>
        <v>0</v>
      </c>
      <c r="BK1934" s="172">
        <f t="shared" si="865"/>
        <v>0</v>
      </c>
      <c r="BL1934" s="171">
        <f>(VLOOKUP($D1934,'P4 Destination'!$C$21:$M$176,8,0))*BK1934</f>
        <v>0</v>
      </c>
      <c r="BM1934" s="172">
        <f t="shared" si="866"/>
        <v>0</v>
      </c>
      <c r="BN1934" s="171">
        <f>(VLOOKUP($D1934,'P4 Destination'!$C$21:$M$176,9,0))*BM1934</f>
        <v>0</v>
      </c>
      <c r="BO1934" s="154">
        <f t="shared" si="844"/>
        <v>0</v>
      </c>
      <c r="BP1934" s="171">
        <f>(VLOOKUP(D1934,'P4 Destination'!$C$21:$M$176,10,0))*K1934</f>
        <v>0</v>
      </c>
      <c r="BQ1934" s="171">
        <f>(VLOOKUP(D1934,'P4 Destination'!$C$21:$M$176,11,0))*J1934</f>
        <v>0</v>
      </c>
      <c r="BR1934" s="173">
        <f t="shared" si="867"/>
        <v>0</v>
      </c>
      <c r="BS1934" s="173">
        <f>(AV1934*2500)*'P6 Verzekering'!$E$11</f>
        <v>0</v>
      </c>
      <c r="BT1934" s="173">
        <f>(AW1934*2500)*'P6 Verzekering'!$E$12</f>
        <v>0</v>
      </c>
      <c r="BU1934" s="173">
        <f>(L1934*2500)*'P6 Verzekering'!$E$13</f>
        <v>0</v>
      </c>
      <c r="BV1934" s="173">
        <f t="shared" si="868"/>
        <v>0</v>
      </c>
      <c r="BW1934"/>
      <c r="BX1934"/>
    </row>
    <row r="1935" spans="1:76">
      <c r="A1935" s="152" t="s">
        <v>967</v>
      </c>
      <c r="B1935" s="152" t="s">
        <v>151</v>
      </c>
      <c r="C1935" s="152" t="s">
        <v>149</v>
      </c>
      <c r="D1935" s="152" t="s">
        <v>219</v>
      </c>
      <c r="E1935" s="152" t="s">
        <v>219</v>
      </c>
      <c r="F1935" s="153">
        <f t="shared" si="842"/>
        <v>13</v>
      </c>
      <c r="G1935" s="154">
        <v>0</v>
      </c>
      <c r="H1935" s="154">
        <f>IFERROR(VLOOKUP(B1935,'P2 Origin'!$C$21:$Q$176,15,FALSE),0)</f>
        <v>0</v>
      </c>
      <c r="I1935" s="154">
        <f>IFERROR(VLOOKUP(D1935,'P4 Destination'!$C$21:$Q$176,15,FALSE),0)</f>
        <v>0</v>
      </c>
      <c r="J1935" s="155"/>
      <c r="K1935" s="155"/>
      <c r="L1935" s="156">
        <v>13</v>
      </c>
      <c r="M1935" s="155">
        <v>172</v>
      </c>
      <c r="N1935" s="155">
        <v>2</v>
      </c>
      <c r="O1935" s="157">
        <f t="shared" si="845"/>
        <v>0</v>
      </c>
      <c r="P1935" s="158">
        <f t="shared" si="846"/>
        <v>13</v>
      </c>
      <c r="Q1935" s="159">
        <f>IFERROR(VLOOKUP(N1935,'P1 Intra-Europees'!$A$15:$H$25,3,0),0)*P1935</f>
        <v>0</v>
      </c>
      <c r="R1935" s="160">
        <f t="shared" si="847"/>
        <v>0</v>
      </c>
      <c r="S1935" s="159">
        <f>IFERROR(VLOOKUP(N1935,'P1 Intra-Europees'!$A$15:$H$25,4,0),0)*R1935</f>
        <v>0</v>
      </c>
      <c r="T1935" s="160">
        <f t="shared" si="848"/>
        <v>0</v>
      </c>
      <c r="U1935" s="159">
        <f>IFERROR(VLOOKUP(N1935,'P1 Intra-Europees'!$A$15:$H$25,5,0),0)*T1935</f>
        <v>0</v>
      </c>
      <c r="V1935" s="160">
        <f t="shared" si="849"/>
        <v>0</v>
      </c>
      <c r="W1935" s="159">
        <f>IFERROR(VLOOKUP(N1935,'P1 Intra-Europees'!$A$15:$H$25,6,0),0)*V1935</f>
        <v>0</v>
      </c>
      <c r="X1935" s="160">
        <f t="shared" si="850"/>
        <v>0</v>
      </c>
      <c r="Y1935" s="159">
        <f>IFERROR(VLOOKUP(N1935,'P1 Intra-Europees'!$A$15:$H$25,7,0),0)*X1935</f>
        <v>0</v>
      </c>
      <c r="Z1935" s="161">
        <f t="shared" si="851"/>
        <v>0</v>
      </c>
      <c r="AA1935" s="162">
        <f>IFERROR(VLOOKUP(N1935,'P1 Intra-Europees'!$A$15:$H$25,8,0),0)*Z1935</f>
        <v>0</v>
      </c>
      <c r="AB1935" s="163">
        <f t="shared" si="852"/>
        <v>0</v>
      </c>
      <c r="AC1935" s="157" t="str">
        <f>VLOOKUP(B1935,'P2 Origin'!$C$21:$O$176,13,0)</f>
        <v>EUR</v>
      </c>
      <c r="AD1935" s="164">
        <f t="shared" si="853"/>
        <v>0</v>
      </c>
      <c r="AE1935" s="165">
        <f>IF(AU1935&gt;0.1,VLOOKUP(B1935,'P2 Origin'!$C$21:$M$176,3,0)*H1935,0)</f>
        <v>0</v>
      </c>
      <c r="AF1935" s="166">
        <f t="shared" si="854"/>
        <v>0</v>
      </c>
      <c r="AG1935" s="165">
        <f>(VLOOKUP(B1935,'P2 Origin'!$C$21:$M$176,4,0))*AF1935</f>
        <v>0</v>
      </c>
      <c r="AH1935" s="166">
        <f t="shared" si="855"/>
        <v>0</v>
      </c>
      <c r="AI1935" s="165">
        <f>(VLOOKUP(B1935,'P2 Origin'!$C$21:$M$176,5,0))*AH1935</f>
        <v>0</v>
      </c>
      <c r="AJ1935" s="166">
        <f t="shared" ref="AJ1935:AJ1998" si="869">IF(AND(AU1935&gt;=16,AU1935&lt;=25.99),$AU1935,0)</f>
        <v>0</v>
      </c>
      <c r="AK1935" s="165">
        <f>(VLOOKUP(B1935,'P2 Origin'!$C$21:$M$176,6,0))*AJ1935</f>
        <v>0</v>
      </c>
      <c r="AL1935" s="166">
        <f t="shared" si="856"/>
        <v>0</v>
      </c>
      <c r="AM1935" s="165">
        <f>(VLOOKUP($B1935,'P2 Origin'!$C$21:$M$176,7,0))*AL1935</f>
        <v>0</v>
      </c>
      <c r="AN1935" s="166">
        <f t="shared" si="857"/>
        <v>0</v>
      </c>
      <c r="AO1935" s="165">
        <f>(VLOOKUP($B1935,'P2 Origin'!$C$21:$M$176,8,0))*AN1935</f>
        <v>0</v>
      </c>
      <c r="AP1935" s="166">
        <f t="shared" si="858"/>
        <v>0</v>
      </c>
      <c r="AQ1935" s="165">
        <f>(VLOOKUP($B1935,'P2 Origin'!$C$21:$M$176,9,0))*AP1935</f>
        <v>0</v>
      </c>
      <c r="AR1935" s="155">
        <f t="shared" si="843"/>
        <v>0</v>
      </c>
      <c r="AS1935" s="164">
        <f>(VLOOKUP(B1935,'P2 Origin'!$C$21:$M$176,10,0))*K1935</f>
        <v>0</v>
      </c>
      <c r="AT1935" s="164">
        <f>(VLOOKUP(B1935,'P2 Origin'!$C$21:$M$176,11,0))*J1935</f>
        <v>0</v>
      </c>
      <c r="AU1935" s="167">
        <v>0</v>
      </c>
      <c r="AV1935" s="168">
        <v>0</v>
      </c>
      <c r="AW1935" s="169">
        <v>0</v>
      </c>
      <c r="AX1935" s="170">
        <f>IF(AU1935&gt;=0.1,'P3 Bureaumarge zee- en luchtvr.'!$D$12,0)</f>
        <v>0</v>
      </c>
      <c r="AY1935" s="163">
        <f t="shared" si="859"/>
        <v>0</v>
      </c>
      <c r="AZ1935" s="157" t="str">
        <f>VLOOKUP(D1935,'P4 Destination'!$C$21:$O$176,13,0)</f>
        <v>EUR</v>
      </c>
      <c r="BA1935" s="164">
        <f t="shared" si="860"/>
        <v>0</v>
      </c>
      <c r="BB1935" s="171">
        <f>IF(AU1935&gt;0.1,(VLOOKUP(D1935,'P4 Destination'!$C$21:$M$176,3,0))*I1935,0)</f>
        <v>0</v>
      </c>
      <c r="BC1935" s="172">
        <f t="shared" si="861"/>
        <v>0</v>
      </c>
      <c r="BD1935" s="171">
        <f>(VLOOKUP($D1935,'P4 Destination'!$C$21:$M$176,4,0))*BC1935</f>
        <v>0</v>
      </c>
      <c r="BE1935" s="172">
        <f t="shared" si="862"/>
        <v>0</v>
      </c>
      <c r="BF1935" s="171">
        <f>(VLOOKUP($D1935,'P4 Destination'!$C$21:$M$176,5,0))*BE1935</f>
        <v>0</v>
      </c>
      <c r="BG1935" s="172">
        <f t="shared" si="863"/>
        <v>0</v>
      </c>
      <c r="BH1935" s="171">
        <f>(VLOOKUP($D1935,'P4 Destination'!$C$21:$M$176,6,0))*BG1935</f>
        <v>0</v>
      </c>
      <c r="BI1935" s="172">
        <f t="shared" si="864"/>
        <v>0</v>
      </c>
      <c r="BJ1935" s="171">
        <f>(VLOOKUP($D1935,'P4 Destination'!$C$21:$M$176,7,0))*BI1935</f>
        <v>0</v>
      </c>
      <c r="BK1935" s="172">
        <f t="shared" si="865"/>
        <v>0</v>
      </c>
      <c r="BL1935" s="171">
        <f>(VLOOKUP($D1935,'P4 Destination'!$C$21:$M$176,8,0))*BK1935</f>
        <v>0</v>
      </c>
      <c r="BM1935" s="172">
        <f t="shared" si="866"/>
        <v>0</v>
      </c>
      <c r="BN1935" s="171">
        <f>(VLOOKUP($D1935,'P4 Destination'!$C$21:$M$176,9,0))*BM1935</f>
        <v>0</v>
      </c>
      <c r="BO1935" s="154">
        <f t="shared" si="844"/>
        <v>0</v>
      </c>
      <c r="BP1935" s="171">
        <f>(VLOOKUP(D1935,'P4 Destination'!$C$21:$M$176,10,0))*K1935</f>
        <v>0</v>
      </c>
      <c r="BQ1935" s="171">
        <f>(VLOOKUP(D1935,'P4 Destination'!$C$21:$M$176,11,0))*J1935</f>
        <v>0</v>
      </c>
      <c r="BR1935" s="173">
        <f t="shared" si="867"/>
        <v>0</v>
      </c>
      <c r="BS1935" s="173">
        <f>(AV1935*2500)*'P6 Verzekering'!$E$11</f>
        <v>0</v>
      </c>
      <c r="BT1935" s="173">
        <f>(AW1935*2500)*'P6 Verzekering'!$E$12</f>
        <v>0</v>
      </c>
      <c r="BU1935" s="173">
        <f>(L1935*2500)*'P6 Verzekering'!$E$13</f>
        <v>0</v>
      </c>
      <c r="BV1935" s="173">
        <f t="shared" si="868"/>
        <v>0</v>
      </c>
      <c r="BW1935"/>
      <c r="BX1935"/>
    </row>
    <row r="1936" spans="1:76" ht="14.45" customHeight="1">
      <c r="A1936" s="152" t="s">
        <v>1592</v>
      </c>
      <c r="B1936" s="152" t="s">
        <v>219</v>
      </c>
      <c r="C1936" s="152" t="s">
        <v>219</v>
      </c>
      <c r="D1936" s="152" t="s">
        <v>150</v>
      </c>
      <c r="E1936" s="152" t="s">
        <v>149</v>
      </c>
      <c r="F1936" s="153">
        <f t="shared" si="842"/>
        <v>13</v>
      </c>
      <c r="G1936" s="154">
        <v>0</v>
      </c>
      <c r="H1936" s="154">
        <f>IFERROR(VLOOKUP(B1936,'P2 Origin'!$C$21:$Q$176,15,FALSE),0)</f>
        <v>0</v>
      </c>
      <c r="I1936" s="154">
        <f>IFERROR(VLOOKUP(D1936,'P4 Destination'!$C$21:$Q$176,15,FALSE),0)</f>
        <v>0</v>
      </c>
      <c r="J1936" s="155"/>
      <c r="K1936" s="155"/>
      <c r="L1936" s="156">
        <v>13</v>
      </c>
      <c r="M1936" s="155">
        <v>182</v>
      </c>
      <c r="N1936" s="155">
        <v>2</v>
      </c>
      <c r="O1936" s="157">
        <f t="shared" si="845"/>
        <v>0</v>
      </c>
      <c r="P1936" s="158">
        <f t="shared" si="846"/>
        <v>13</v>
      </c>
      <c r="Q1936" s="159">
        <f>IFERROR(VLOOKUP(N1936,'P1 Intra-Europees'!$A$15:$H$25,3,0),0)*P1936</f>
        <v>0</v>
      </c>
      <c r="R1936" s="160">
        <f t="shared" si="847"/>
        <v>0</v>
      </c>
      <c r="S1936" s="159">
        <f>IFERROR(VLOOKUP(N1936,'P1 Intra-Europees'!$A$15:$H$25,4,0),0)*R1936</f>
        <v>0</v>
      </c>
      <c r="T1936" s="160">
        <f t="shared" si="848"/>
        <v>0</v>
      </c>
      <c r="U1936" s="159">
        <f>IFERROR(VLOOKUP(N1936,'P1 Intra-Europees'!$A$15:$H$25,5,0),0)*T1936</f>
        <v>0</v>
      </c>
      <c r="V1936" s="160">
        <f t="shared" si="849"/>
        <v>0</v>
      </c>
      <c r="W1936" s="159">
        <f>IFERROR(VLOOKUP(N1936,'P1 Intra-Europees'!$A$15:$H$25,6,0),0)*V1936</f>
        <v>0</v>
      </c>
      <c r="X1936" s="160">
        <f t="shared" si="850"/>
        <v>0</v>
      </c>
      <c r="Y1936" s="159">
        <f>IFERROR(VLOOKUP(N1936,'P1 Intra-Europees'!$A$15:$H$25,7,0),0)*X1936</f>
        <v>0</v>
      </c>
      <c r="Z1936" s="161">
        <f t="shared" si="851"/>
        <v>0</v>
      </c>
      <c r="AA1936" s="162">
        <f>IFERROR(VLOOKUP(N1936,'P1 Intra-Europees'!$A$15:$H$25,8,0),0)*Z1936</f>
        <v>0</v>
      </c>
      <c r="AB1936" s="163">
        <f t="shared" si="852"/>
        <v>0</v>
      </c>
      <c r="AC1936" s="157" t="str">
        <f>VLOOKUP(B1936,'P2 Origin'!$C$21:$O$176,13,0)</f>
        <v>EUR</v>
      </c>
      <c r="AD1936" s="164">
        <f t="shared" si="853"/>
        <v>0</v>
      </c>
      <c r="AE1936" s="165">
        <f>IF(AU1936&gt;0.1,VLOOKUP(B1936,'P2 Origin'!$C$21:$M$176,3,0)*H1936,0)</f>
        <v>0</v>
      </c>
      <c r="AF1936" s="166">
        <f t="shared" si="854"/>
        <v>0</v>
      </c>
      <c r="AG1936" s="165">
        <f>(VLOOKUP(B1936,'P2 Origin'!$C$21:$M$176,4,0))*AF1936</f>
        <v>0</v>
      </c>
      <c r="AH1936" s="166">
        <f t="shared" si="855"/>
        <v>0</v>
      </c>
      <c r="AI1936" s="165">
        <f>(VLOOKUP(B1936,'P2 Origin'!$C$21:$M$176,5,0))*AH1936</f>
        <v>0</v>
      </c>
      <c r="AJ1936" s="166">
        <f t="shared" si="869"/>
        <v>0</v>
      </c>
      <c r="AK1936" s="165">
        <f>(VLOOKUP(B1936,'P2 Origin'!$C$21:$M$176,6,0))*AJ1936</f>
        <v>0</v>
      </c>
      <c r="AL1936" s="166">
        <f t="shared" si="856"/>
        <v>0</v>
      </c>
      <c r="AM1936" s="165">
        <f>(VLOOKUP($B1936,'P2 Origin'!$C$21:$M$176,7,0))*AL1936</f>
        <v>0</v>
      </c>
      <c r="AN1936" s="166">
        <f t="shared" si="857"/>
        <v>0</v>
      </c>
      <c r="AO1936" s="165">
        <f>(VLOOKUP($B1936,'P2 Origin'!$C$21:$M$176,8,0))*AN1936</f>
        <v>0</v>
      </c>
      <c r="AP1936" s="166">
        <f t="shared" si="858"/>
        <v>0</v>
      </c>
      <c r="AQ1936" s="165">
        <f>(VLOOKUP($B1936,'P2 Origin'!$C$21:$M$176,9,0))*AP1936</f>
        <v>0</v>
      </c>
      <c r="AR1936" s="155">
        <f t="shared" si="843"/>
        <v>0</v>
      </c>
      <c r="AS1936" s="164">
        <f>(VLOOKUP(B1936,'P2 Origin'!$C$21:$M$176,10,0))*K1936</f>
        <v>0</v>
      </c>
      <c r="AT1936" s="164">
        <f>(VLOOKUP(B1936,'P2 Origin'!$C$21:$M$176,11,0))*J1936</f>
        <v>0</v>
      </c>
      <c r="AU1936" s="167">
        <v>0</v>
      </c>
      <c r="AV1936" s="168">
        <v>0</v>
      </c>
      <c r="AW1936" s="169">
        <v>0</v>
      </c>
      <c r="AX1936" s="170">
        <f>IF(AU1936&gt;=0.1,'P3 Bureaumarge zee- en luchtvr.'!$D$12,0)</f>
        <v>0</v>
      </c>
      <c r="AY1936" s="163">
        <f t="shared" si="859"/>
        <v>0</v>
      </c>
      <c r="AZ1936" s="157" t="str">
        <f>VLOOKUP(D1936,'P4 Destination'!$C$21:$O$176,13,0)</f>
        <v>EUR</v>
      </c>
      <c r="BA1936" s="164">
        <f t="shared" si="860"/>
        <v>0</v>
      </c>
      <c r="BB1936" s="171">
        <f>IF(AU1936&gt;0.1,(VLOOKUP(D1936,'P4 Destination'!$C$21:$M$176,3,0))*I1936,0)</f>
        <v>0</v>
      </c>
      <c r="BC1936" s="172">
        <f t="shared" si="861"/>
        <v>0</v>
      </c>
      <c r="BD1936" s="171">
        <f>(VLOOKUP($D1936,'P4 Destination'!$C$21:$M$176,4,0))*BC1936</f>
        <v>0</v>
      </c>
      <c r="BE1936" s="172">
        <f t="shared" si="862"/>
        <v>0</v>
      </c>
      <c r="BF1936" s="171">
        <f>(VLOOKUP($D1936,'P4 Destination'!$C$21:$M$176,5,0))*BE1936</f>
        <v>0</v>
      </c>
      <c r="BG1936" s="172">
        <f t="shared" si="863"/>
        <v>0</v>
      </c>
      <c r="BH1936" s="171">
        <f>(VLOOKUP($D1936,'P4 Destination'!$C$21:$M$176,6,0))*BG1936</f>
        <v>0</v>
      </c>
      <c r="BI1936" s="172">
        <f t="shared" si="864"/>
        <v>0</v>
      </c>
      <c r="BJ1936" s="171">
        <f>(VLOOKUP($D1936,'P4 Destination'!$C$21:$M$176,7,0))*BI1936</f>
        <v>0</v>
      </c>
      <c r="BK1936" s="172">
        <f t="shared" si="865"/>
        <v>0</v>
      </c>
      <c r="BL1936" s="171">
        <f>(VLOOKUP($D1936,'P4 Destination'!$C$21:$M$176,8,0))*BK1936</f>
        <v>0</v>
      </c>
      <c r="BM1936" s="172">
        <f t="shared" si="866"/>
        <v>0</v>
      </c>
      <c r="BN1936" s="171">
        <f>(VLOOKUP($D1936,'P4 Destination'!$C$21:$M$176,9,0))*BM1936</f>
        <v>0</v>
      </c>
      <c r="BO1936" s="154">
        <f t="shared" si="844"/>
        <v>0</v>
      </c>
      <c r="BP1936" s="171">
        <f>(VLOOKUP(D1936,'P4 Destination'!$C$21:$M$176,10,0))*K1936</f>
        <v>0</v>
      </c>
      <c r="BQ1936" s="171">
        <f>(VLOOKUP(D1936,'P4 Destination'!$C$21:$M$176,11,0))*J1936</f>
        <v>0</v>
      </c>
      <c r="BR1936" s="173">
        <f t="shared" si="867"/>
        <v>0</v>
      </c>
      <c r="BS1936" s="173">
        <f>(AV1936*2500)*'P6 Verzekering'!$E$11</f>
        <v>0</v>
      </c>
      <c r="BT1936" s="173">
        <f>(AW1936*2500)*'P6 Verzekering'!$E$12</f>
        <v>0</v>
      </c>
      <c r="BU1936" s="173">
        <f>(L1936*2500)*'P6 Verzekering'!$E$13</f>
        <v>0</v>
      </c>
      <c r="BV1936" s="173">
        <f t="shared" si="868"/>
        <v>0</v>
      </c>
      <c r="BW1936"/>
      <c r="BX1936"/>
    </row>
    <row r="1937" spans="1:76">
      <c r="A1937" s="152" t="s">
        <v>1747</v>
      </c>
      <c r="B1937" s="152" t="s">
        <v>219</v>
      </c>
      <c r="C1937" s="152" t="s">
        <v>219</v>
      </c>
      <c r="D1937" s="152" t="s">
        <v>151</v>
      </c>
      <c r="E1937" s="152" t="s">
        <v>149</v>
      </c>
      <c r="F1937" s="153">
        <f t="shared" si="842"/>
        <v>13</v>
      </c>
      <c r="G1937" s="154">
        <v>0</v>
      </c>
      <c r="H1937" s="154">
        <f>IFERROR(VLOOKUP(B1937,'P2 Origin'!$C$21:$Q$176,15,FALSE),0)</f>
        <v>0</v>
      </c>
      <c r="I1937" s="154">
        <f>IFERROR(VLOOKUP(D1937,'P4 Destination'!$C$21:$Q$176,15,FALSE),0)</f>
        <v>0</v>
      </c>
      <c r="J1937" s="155"/>
      <c r="K1937" s="155"/>
      <c r="L1937" s="156">
        <v>13</v>
      </c>
      <c r="M1937" s="155">
        <v>219</v>
      </c>
      <c r="N1937" s="155">
        <v>2</v>
      </c>
      <c r="O1937" s="157">
        <f t="shared" si="845"/>
        <v>0</v>
      </c>
      <c r="P1937" s="158">
        <f t="shared" si="846"/>
        <v>13</v>
      </c>
      <c r="Q1937" s="159">
        <f>IFERROR(VLOOKUP(N1937,'P1 Intra-Europees'!$A$15:$H$25,3,0),0)*P1937</f>
        <v>0</v>
      </c>
      <c r="R1937" s="160">
        <f t="shared" si="847"/>
        <v>0</v>
      </c>
      <c r="S1937" s="159">
        <f>IFERROR(VLOOKUP(N1937,'P1 Intra-Europees'!$A$15:$H$25,4,0),0)*R1937</f>
        <v>0</v>
      </c>
      <c r="T1937" s="160">
        <f t="shared" si="848"/>
        <v>0</v>
      </c>
      <c r="U1937" s="159">
        <f>IFERROR(VLOOKUP(N1937,'P1 Intra-Europees'!$A$15:$H$25,5,0),0)*T1937</f>
        <v>0</v>
      </c>
      <c r="V1937" s="160">
        <f t="shared" si="849"/>
        <v>0</v>
      </c>
      <c r="W1937" s="159">
        <f>IFERROR(VLOOKUP(N1937,'P1 Intra-Europees'!$A$15:$H$25,6,0),0)*V1937</f>
        <v>0</v>
      </c>
      <c r="X1937" s="160">
        <f t="shared" si="850"/>
        <v>0</v>
      </c>
      <c r="Y1937" s="159">
        <f>IFERROR(VLOOKUP(N1937,'P1 Intra-Europees'!$A$15:$H$25,7,0),0)*X1937</f>
        <v>0</v>
      </c>
      <c r="Z1937" s="161">
        <f t="shared" si="851"/>
        <v>0</v>
      </c>
      <c r="AA1937" s="162">
        <f>IFERROR(VLOOKUP(N1937,'P1 Intra-Europees'!$A$15:$H$25,8,0),0)*Z1937</f>
        <v>0</v>
      </c>
      <c r="AB1937" s="163">
        <f t="shared" si="852"/>
        <v>0</v>
      </c>
      <c r="AC1937" s="157" t="str">
        <f>VLOOKUP(B1937,'P2 Origin'!$C$21:$O$176,13,0)</f>
        <v>EUR</v>
      </c>
      <c r="AD1937" s="164">
        <f t="shared" si="853"/>
        <v>0</v>
      </c>
      <c r="AE1937" s="165">
        <f>IF(AU1937&gt;0.1,VLOOKUP(B1937,'P2 Origin'!$C$21:$M$176,3,0)*H1937,0)</f>
        <v>0</v>
      </c>
      <c r="AF1937" s="166">
        <f t="shared" si="854"/>
        <v>0</v>
      </c>
      <c r="AG1937" s="165">
        <f>(VLOOKUP(B1937,'P2 Origin'!$C$21:$M$176,4,0))*AF1937</f>
        <v>0</v>
      </c>
      <c r="AH1937" s="166">
        <f t="shared" si="855"/>
        <v>0</v>
      </c>
      <c r="AI1937" s="165">
        <f>(VLOOKUP(B1937,'P2 Origin'!$C$21:$M$176,5,0))*AH1937</f>
        <v>0</v>
      </c>
      <c r="AJ1937" s="166">
        <f t="shared" si="869"/>
        <v>0</v>
      </c>
      <c r="AK1937" s="165">
        <f>(VLOOKUP(B1937,'P2 Origin'!$C$21:$M$176,6,0))*AJ1937</f>
        <v>0</v>
      </c>
      <c r="AL1937" s="166">
        <f t="shared" si="856"/>
        <v>0</v>
      </c>
      <c r="AM1937" s="165">
        <f>(VLOOKUP($B1937,'P2 Origin'!$C$21:$M$176,7,0))*AL1937</f>
        <v>0</v>
      </c>
      <c r="AN1937" s="166">
        <f t="shared" si="857"/>
        <v>0</v>
      </c>
      <c r="AO1937" s="165">
        <f>(VLOOKUP($B1937,'P2 Origin'!$C$21:$M$176,8,0))*AN1937</f>
        <v>0</v>
      </c>
      <c r="AP1937" s="166">
        <f t="shared" si="858"/>
        <v>0</v>
      </c>
      <c r="AQ1937" s="165">
        <f>(VLOOKUP($B1937,'P2 Origin'!$C$21:$M$176,9,0))*AP1937</f>
        <v>0</v>
      </c>
      <c r="AR1937" s="155">
        <f t="shared" si="843"/>
        <v>0</v>
      </c>
      <c r="AS1937" s="164">
        <f>(VLOOKUP(B1937,'P2 Origin'!$C$21:$M$176,10,0))*K1937</f>
        <v>0</v>
      </c>
      <c r="AT1937" s="164">
        <f>(VLOOKUP(B1937,'P2 Origin'!$C$21:$M$176,11,0))*J1937</f>
        <v>0</v>
      </c>
      <c r="AU1937" s="167">
        <v>0</v>
      </c>
      <c r="AV1937" s="168">
        <v>0</v>
      </c>
      <c r="AW1937" s="169">
        <v>0</v>
      </c>
      <c r="AX1937" s="170">
        <f>IF(AU1937&gt;=0.1,'P3 Bureaumarge zee- en luchtvr.'!$D$12,0)</f>
        <v>0</v>
      </c>
      <c r="AY1937" s="163">
        <f t="shared" si="859"/>
        <v>0</v>
      </c>
      <c r="AZ1937" s="157" t="str">
        <f>VLOOKUP(D1937,'P4 Destination'!$C$21:$O$176,13,0)</f>
        <v>EUR</v>
      </c>
      <c r="BA1937" s="164">
        <f t="shared" si="860"/>
        <v>0</v>
      </c>
      <c r="BB1937" s="171">
        <f>IF(AU1937&gt;0.1,(VLOOKUP(D1937,'P4 Destination'!$C$21:$M$176,3,0))*I1937,0)</f>
        <v>0</v>
      </c>
      <c r="BC1937" s="172">
        <f t="shared" si="861"/>
        <v>0</v>
      </c>
      <c r="BD1937" s="171">
        <f>(VLOOKUP($D1937,'P4 Destination'!$C$21:$M$176,4,0))*BC1937</f>
        <v>0</v>
      </c>
      <c r="BE1937" s="172">
        <f t="shared" si="862"/>
        <v>0</v>
      </c>
      <c r="BF1937" s="171">
        <f>(VLOOKUP($D1937,'P4 Destination'!$C$21:$M$176,5,0))*BE1937</f>
        <v>0</v>
      </c>
      <c r="BG1937" s="172">
        <f t="shared" si="863"/>
        <v>0</v>
      </c>
      <c r="BH1937" s="171">
        <f>(VLOOKUP($D1937,'P4 Destination'!$C$21:$M$176,6,0))*BG1937</f>
        <v>0</v>
      </c>
      <c r="BI1937" s="172">
        <f t="shared" si="864"/>
        <v>0</v>
      </c>
      <c r="BJ1937" s="171">
        <f>(VLOOKUP($D1937,'P4 Destination'!$C$21:$M$176,7,0))*BI1937</f>
        <v>0</v>
      </c>
      <c r="BK1937" s="172">
        <f t="shared" si="865"/>
        <v>0</v>
      </c>
      <c r="BL1937" s="171">
        <f>(VLOOKUP($D1937,'P4 Destination'!$C$21:$M$176,8,0))*BK1937</f>
        <v>0</v>
      </c>
      <c r="BM1937" s="172">
        <f t="shared" si="866"/>
        <v>0</v>
      </c>
      <c r="BN1937" s="171">
        <f>(VLOOKUP($D1937,'P4 Destination'!$C$21:$M$176,9,0))*BM1937</f>
        <v>0</v>
      </c>
      <c r="BO1937" s="154">
        <f t="shared" si="844"/>
        <v>0</v>
      </c>
      <c r="BP1937" s="171">
        <f>(VLOOKUP(D1937,'P4 Destination'!$C$21:$M$176,10,0))*K1937</f>
        <v>0</v>
      </c>
      <c r="BQ1937" s="171">
        <f>(VLOOKUP(D1937,'P4 Destination'!$C$21:$M$176,11,0))*J1937</f>
        <v>0</v>
      </c>
      <c r="BR1937" s="173">
        <f t="shared" si="867"/>
        <v>0</v>
      </c>
      <c r="BS1937" s="173">
        <f>(AV1937*2500)*'P6 Verzekering'!$E$11</f>
        <v>0</v>
      </c>
      <c r="BT1937" s="173">
        <f>(AW1937*2500)*'P6 Verzekering'!$E$12</f>
        <v>0</v>
      </c>
      <c r="BU1937" s="173">
        <f>(L1937*2500)*'P6 Verzekering'!$E$13</f>
        <v>0</v>
      </c>
      <c r="BV1937" s="173">
        <f t="shared" si="868"/>
        <v>0</v>
      </c>
      <c r="BW1937"/>
      <c r="BX1937"/>
    </row>
    <row r="1938" spans="1:76">
      <c r="A1938" s="152" t="s">
        <v>1427</v>
      </c>
      <c r="B1938" s="152" t="s">
        <v>258</v>
      </c>
      <c r="C1938" s="152" t="s">
        <v>257</v>
      </c>
      <c r="D1938" s="152" t="s">
        <v>219</v>
      </c>
      <c r="E1938" s="152" t="s">
        <v>219</v>
      </c>
      <c r="F1938" s="153">
        <f t="shared" si="842"/>
        <v>13</v>
      </c>
      <c r="G1938" s="154">
        <v>0</v>
      </c>
      <c r="H1938" s="154">
        <f>IFERROR(VLOOKUP(B1938,'P2 Origin'!$C$21:$Q$176,15,FALSE),0)</f>
        <v>1</v>
      </c>
      <c r="I1938" s="154">
        <f>IFERROR(VLOOKUP(D1938,'P4 Destination'!$C$21:$Q$176,15,FALSE),0)</f>
        <v>0</v>
      </c>
      <c r="J1938" s="155"/>
      <c r="K1938" s="155"/>
      <c r="L1938" s="156">
        <v>13</v>
      </c>
      <c r="M1938" s="155">
        <v>417</v>
      </c>
      <c r="N1938" s="155">
        <v>3</v>
      </c>
      <c r="O1938" s="157">
        <f t="shared" si="845"/>
        <v>0</v>
      </c>
      <c r="P1938" s="158">
        <f t="shared" si="846"/>
        <v>13</v>
      </c>
      <c r="Q1938" s="159">
        <f>IFERROR(VLOOKUP(N1938,'P1 Intra-Europees'!$A$15:$H$25,3,0),0)*P1938</f>
        <v>0</v>
      </c>
      <c r="R1938" s="160">
        <f t="shared" si="847"/>
        <v>0</v>
      </c>
      <c r="S1938" s="159">
        <f>IFERROR(VLOOKUP(N1938,'P1 Intra-Europees'!$A$15:$H$25,4,0),0)*R1938</f>
        <v>0</v>
      </c>
      <c r="T1938" s="160">
        <f t="shared" si="848"/>
        <v>0</v>
      </c>
      <c r="U1938" s="159">
        <f>IFERROR(VLOOKUP(N1938,'P1 Intra-Europees'!$A$15:$H$25,5,0),0)*T1938</f>
        <v>0</v>
      </c>
      <c r="V1938" s="160">
        <f t="shared" si="849"/>
        <v>0</v>
      </c>
      <c r="W1938" s="159">
        <f>IFERROR(VLOOKUP(N1938,'P1 Intra-Europees'!$A$15:$H$25,6,0),0)*V1938</f>
        <v>0</v>
      </c>
      <c r="X1938" s="160">
        <f t="shared" si="850"/>
        <v>0</v>
      </c>
      <c r="Y1938" s="159">
        <f>IFERROR(VLOOKUP(N1938,'P1 Intra-Europees'!$A$15:$H$25,7,0),0)*X1938</f>
        <v>0</v>
      </c>
      <c r="Z1938" s="161">
        <f t="shared" si="851"/>
        <v>0</v>
      </c>
      <c r="AA1938" s="162">
        <f>IFERROR(VLOOKUP(N1938,'P1 Intra-Europees'!$A$15:$H$25,8,0),0)*Z1938</f>
        <v>0</v>
      </c>
      <c r="AB1938" s="163">
        <f t="shared" si="852"/>
        <v>0</v>
      </c>
      <c r="AC1938" s="157" t="str">
        <f>VLOOKUP(B1938,'P2 Origin'!$C$21:$O$176,13,0)</f>
        <v>EUR</v>
      </c>
      <c r="AD1938" s="164">
        <f t="shared" si="853"/>
        <v>0</v>
      </c>
      <c r="AE1938" s="165">
        <f>IF(AU1938&gt;0.1,VLOOKUP(B1938,'P2 Origin'!$C$21:$M$176,3,0)*H1938,0)</f>
        <v>0</v>
      </c>
      <c r="AF1938" s="166">
        <f t="shared" si="854"/>
        <v>0</v>
      </c>
      <c r="AG1938" s="165">
        <f>(VLOOKUP(B1938,'P2 Origin'!$C$21:$M$176,4,0))*AF1938</f>
        <v>0</v>
      </c>
      <c r="AH1938" s="166">
        <f t="shared" si="855"/>
        <v>0</v>
      </c>
      <c r="AI1938" s="165">
        <f>(VLOOKUP(B1938,'P2 Origin'!$C$21:$M$176,5,0))*AH1938</f>
        <v>0</v>
      </c>
      <c r="AJ1938" s="166">
        <f t="shared" si="869"/>
        <v>0</v>
      </c>
      <c r="AK1938" s="165">
        <f>(VLOOKUP(B1938,'P2 Origin'!$C$21:$M$176,6,0))*AJ1938</f>
        <v>0</v>
      </c>
      <c r="AL1938" s="166">
        <f t="shared" si="856"/>
        <v>0</v>
      </c>
      <c r="AM1938" s="165">
        <f>(VLOOKUP($B1938,'P2 Origin'!$C$21:$M$176,7,0))*AL1938</f>
        <v>0</v>
      </c>
      <c r="AN1938" s="166">
        <f t="shared" si="857"/>
        <v>0</v>
      </c>
      <c r="AO1938" s="165">
        <f>(VLOOKUP($B1938,'P2 Origin'!$C$21:$M$176,8,0))*AN1938</f>
        <v>0</v>
      </c>
      <c r="AP1938" s="166">
        <f t="shared" si="858"/>
        <v>0</v>
      </c>
      <c r="AQ1938" s="165">
        <f>(VLOOKUP($B1938,'P2 Origin'!$C$21:$M$176,9,0))*AP1938</f>
        <v>0</v>
      </c>
      <c r="AR1938" s="155">
        <f t="shared" si="843"/>
        <v>0</v>
      </c>
      <c r="AS1938" s="164">
        <f>(VLOOKUP(B1938,'P2 Origin'!$C$21:$M$176,10,0))*K1938</f>
        <v>0</v>
      </c>
      <c r="AT1938" s="164">
        <f>(VLOOKUP(B1938,'P2 Origin'!$C$21:$M$176,11,0))*J1938</f>
        <v>0</v>
      </c>
      <c r="AU1938" s="167">
        <v>0</v>
      </c>
      <c r="AV1938" s="168">
        <v>0</v>
      </c>
      <c r="AW1938" s="169">
        <v>0</v>
      </c>
      <c r="AX1938" s="170">
        <f>IF(AU1938&gt;=0.1,'P3 Bureaumarge zee- en luchtvr.'!$D$12,0)</f>
        <v>0</v>
      </c>
      <c r="AY1938" s="163">
        <f t="shared" si="859"/>
        <v>0</v>
      </c>
      <c r="AZ1938" s="157" t="str">
        <f>VLOOKUP(D1938,'P4 Destination'!$C$21:$O$176,13,0)</f>
        <v>EUR</v>
      </c>
      <c r="BA1938" s="164">
        <f t="shared" si="860"/>
        <v>0</v>
      </c>
      <c r="BB1938" s="171">
        <f>IF(AU1938&gt;0.1,(VLOOKUP(D1938,'P4 Destination'!$C$21:$M$176,3,0))*I1938,0)</f>
        <v>0</v>
      </c>
      <c r="BC1938" s="172">
        <f t="shared" si="861"/>
        <v>0</v>
      </c>
      <c r="BD1938" s="171">
        <f>(VLOOKUP($D1938,'P4 Destination'!$C$21:$M$176,4,0))*BC1938</f>
        <v>0</v>
      </c>
      <c r="BE1938" s="172">
        <f t="shared" si="862"/>
        <v>0</v>
      </c>
      <c r="BF1938" s="171">
        <f>(VLOOKUP($D1938,'P4 Destination'!$C$21:$M$176,5,0))*BE1938</f>
        <v>0</v>
      </c>
      <c r="BG1938" s="172">
        <f t="shared" si="863"/>
        <v>0</v>
      </c>
      <c r="BH1938" s="171">
        <f>(VLOOKUP($D1938,'P4 Destination'!$C$21:$M$176,6,0))*BG1938</f>
        <v>0</v>
      </c>
      <c r="BI1938" s="172">
        <f t="shared" si="864"/>
        <v>0</v>
      </c>
      <c r="BJ1938" s="171">
        <f>(VLOOKUP($D1938,'P4 Destination'!$C$21:$M$176,7,0))*BI1938</f>
        <v>0</v>
      </c>
      <c r="BK1938" s="172">
        <f t="shared" si="865"/>
        <v>0</v>
      </c>
      <c r="BL1938" s="171">
        <f>(VLOOKUP($D1938,'P4 Destination'!$C$21:$M$176,8,0))*BK1938</f>
        <v>0</v>
      </c>
      <c r="BM1938" s="172">
        <f t="shared" si="866"/>
        <v>0</v>
      </c>
      <c r="BN1938" s="171">
        <f>(VLOOKUP($D1938,'P4 Destination'!$C$21:$M$176,9,0))*BM1938</f>
        <v>0</v>
      </c>
      <c r="BO1938" s="154">
        <f t="shared" si="844"/>
        <v>0</v>
      </c>
      <c r="BP1938" s="171">
        <f>(VLOOKUP(D1938,'P4 Destination'!$C$21:$M$176,10,0))*K1938</f>
        <v>0</v>
      </c>
      <c r="BQ1938" s="171">
        <f>(VLOOKUP(D1938,'P4 Destination'!$C$21:$M$176,11,0))*J1938</f>
        <v>0</v>
      </c>
      <c r="BR1938" s="173">
        <f t="shared" si="867"/>
        <v>0</v>
      </c>
      <c r="BS1938" s="173">
        <f>(AV1938*2500)*'P6 Verzekering'!$E$11</f>
        <v>0</v>
      </c>
      <c r="BT1938" s="173">
        <f>(AW1938*2500)*'P6 Verzekering'!$E$12</f>
        <v>0</v>
      </c>
      <c r="BU1938" s="173">
        <f>(L1938*2500)*'P6 Verzekering'!$E$13</f>
        <v>0</v>
      </c>
      <c r="BV1938" s="173">
        <f t="shared" si="868"/>
        <v>0</v>
      </c>
      <c r="BW1938"/>
      <c r="BX1938"/>
    </row>
    <row r="1939" spans="1:76">
      <c r="A1939" s="152" t="s">
        <v>2234</v>
      </c>
      <c r="B1939" s="152" t="s">
        <v>219</v>
      </c>
      <c r="C1939" s="152" t="s">
        <v>219</v>
      </c>
      <c r="D1939" s="152" t="s">
        <v>181</v>
      </c>
      <c r="E1939" s="152" t="s">
        <v>153</v>
      </c>
      <c r="F1939" s="153">
        <f t="shared" si="842"/>
        <v>13</v>
      </c>
      <c r="G1939" s="154">
        <v>0</v>
      </c>
      <c r="H1939" s="154">
        <f>IFERROR(VLOOKUP(B1939,'P2 Origin'!$C$21:$Q$176,15,FALSE),0)</f>
        <v>0</v>
      </c>
      <c r="I1939" s="154">
        <f>IFERROR(VLOOKUP(D1939,'P4 Destination'!$C$21:$Q$176,15,FALSE),0)</f>
        <v>1</v>
      </c>
      <c r="J1939" s="155"/>
      <c r="K1939" s="155"/>
      <c r="L1939" s="156">
        <v>13</v>
      </c>
      <c r="M1939" s="155">
        <v>447</v>
      </c>
      <c r="N1939" s="155">
        <v>3</v>
      </c>
      <c r="O1939" s="157">
        <f t="shared" si="845"/>
        <v>0</v>
      </c>
      <c r="P1939" s="158">
        <f t="shared" si="846"/>
        <v>13</v>
      </c>
      <c r="Q1939" s="159">
        <f>IFERROR(VLOOKUP(N1939,'P1 Intra-Europees'!$A$15:$H$25,3,0),0)*P1939</f>
        <v>0</v>
      </c>
      <c r="R1939" s="160">
        <f t="shared" si="847"/>
        <v>0</v>
      </c>
      <c r="S1939" s="159">
        <f>IFERROR(VLOOKUP(N1939,'P1 Intra-Europees'!$A$15:$H$25,4,0),0)*R1939</f>
        <v>0</v>
      </c>
      <c r="T1939" s="160">
        <f t="shared" si="848"/>
        <v>0</v>
      </c>
      <c r="U1939" s="159">
        <f>IFERROR(VLOOKUP(N1939,'P1 Intra-Europees'!$A$15:$H$25,5,0),0)*T1939</f>
        <v>0</v>
      </c>
      <c r="V1939" s="160">
        <f t="shared" si="849"/>
        <v>0</v>
      </c>
      <c r="W1939" s="159">
        <f>IFERROR(VLOOKUP(N1939,'P1 Intra-Europees'!$A$15:$H$25,6,0),0)*V1939</f>
        <v>0</v>
      </c>
      <c r="X1939" s="160">
        <f t="shared" si="850"/>
        <v>0</v>
      </c>
      <c r="Y1939" s="159">
        <f>IFERROR(VLOOKUP(N1939,'P1 Intra-Europees'!$A$15:$H$25,7,0),0)*X1939</f>
        <v>0</v>
      </c>
      <c r="Z1939" s="161">
        <f t="shared" si="851"/>
        <v>0</v>
      </c>
      <c r="AA1939" s="162">
        <f>IFERROR(VLOOKUP(N1939,'P1 Intra-Europees'!$A$15:$H$25,8,0),0)*Z1939</f>
        <v>0</v>
      </c>
      <c r="AB1939" s="163">
        <f t="shared" si="852"/>
        <v>0</v>
      </c>
      <c r="AC1939" s="157" t="str">
        <f>VLOOKUP(B1939,'P2 Origin'!$C$21:$O$176,13,0)</f>
        <v>EUR</v>
      </c>
      <c r="AD1939" s="164">
        <f t="shared" si="853"/>
        <v>0</v>
      </c>
      <c r="AE1939" s="165">
        <f>IF(AU1939&gt;0.1,VLOOKUP(B1939,'P2 Origin'!$C$21:$M$176,3,0)*H1939,0)</f>
        <v>0</v>
      </c>
      <c r="AF1939" s="166">
        <f t="shared" si="854"/>
        <v>0</v>
      </c>
      <c r="AG1939" s="165">
        <f>(VLOOKUP(B1939,'P2 Origin'!$C$21:$M$176,4,0))*AF1939</f>
        <v>0</v>
      </c>
      <c r="AH1939" s="166">
        <f t="shared" si="855"/>
        <v>0</v>
      </c>
      <c r="AI1939" s="165">
        <f>(VLOOKUP(B1939,'P2 Origin'!$C$21:$M$176,5,0))*AH1939</f>
        <v>0</v>
      </c>
      <c r="AJ1939" s="166">
        <f t="shared" si="869"/>
        <v>0</v>
      </c>
      <c r="AK1939" s="165">
        <f>(VLOOKUP(B1939,'P2 Origin'!$C$21:$M$176,6,0))*AJ1939</f>
        <v>0</v>
      </c>
      <c r="AL1939" s="166">
        <f t="shared" si="856"/>
        <v>0</v>
      </c>
      <c r="AM1939" s="165">
        <f>(VLOOKUP($B1939,'P2 Origin'!$C$21:$M$176,7,0))*AL1939</f>
        <v>0</v>
      </c>
      <c r="AN1939" s="166">
        <f t="shared" si="857"/>
        <v>0</v>
      </c>
      <c r="AO1939" s="165">
        <f>(VLOOKUP($B1939,'P2 Origin'!$C$21:$M$176,8,0))*AN1939</f>
        <v>0</v>
      </c>
      <c r="AP1939" s="166">
        <f t="shared" si="858"/>
        <v>0</v>
      </c>
      <c r="AQ1939" s="165">
        <f>(VLOOKUP($B1939,'P2 Origin'!$C$21:$M$176,9,0))*AP1939</f>
        <v>0</v>
      </c>
      <c r="AR1939" s="155">
        <f t="shared" si="843"/>
        <v>0</v>
      </c>
      <c r="AS1939" s="164">
        <f>(VLOOKUP(B1939,'P2 Origin'!$C$21:$M$176,10,0))*K1939</f>
        <v>0</v>
      </c>
      <c r="AT1939" s="164">
        <f>(VLOOKUP(B1939,'P2 Origin'!$C$21:$M$176,11,0))*J1939</f>
        <v>0</v>
      </c>
      <c r="AU1939" s="167">
        <v>0</v>
      </c>
      <c r="AV1939" s="168">
        <v>0</v>
      </c>
      <c r="AW1939" s="169">
        <v>0</v>
      </c>
      <c r="AX1939" s="170">
        <f>IF(AU1939&gt;=0.1,'P3 Bureaumarge zee- en luchtvr.'!$D$12,0)</f>
        <v>0</v>
      </c>
      <c r="AY1939" s="163">
        <f t="shared" si="859"/>
        <v>0</v>
      </c>
      <c r="AZ1939" s="157" t="str">
        <f>VLOOKUP(D1939,'P4 Destination'!$C$21:$O$176,13,0)</f>
        <v>EUR</v>
      </c>
      <c r="BA1939" s="164">
        <f t="shared" si="860"/>
        <v>0</v>
      </c>
      <c r="BB1939" s="171">
        <f>IF(AU1939&gt;0.1,(VLOOKUP(D1939,'P4 Destination'!$C$21:$M$176,3,0))*I1939,0)</f>
        <v>0</v>
      </c>
      <c r="BC1939" s="172">
        <f t="shared" si="861"/>
        <v>0</v>
      </c>
      <c r="BD1939" s="171">
        <f>(VLOOKUP($D1939,'P4 Destination'!$C$21:$M$176,4,0))*BC1939</f>
        <v>0</v>
      </c>
      <c r="BE1939" s="172">
        <f t="shared" si="862"/>
        <v>0</v>
      </c>
      <c r="BF1939" s="171">
        <f>(VLOOKUP($D1939,'P4 Destination'!$C$21:$M$176,5,0))*BE1939</f>
        <v>0</v>
      </c>
      <c r="BG1939" s="172">
        <f t="shared" si="863"/>
        <v>0</v>
      </c>
      <c r="BH1939" s="171">
        <f>(VLOOKUP($D1939,'P4 Destination'!$C$21:$M$176,6,0))*BG1939</f>
        <v>0</v>
      </c>
      <c r="BI1939" s="172">
        <f t="shared" si="864"/>
        <v>0</v>
      </c>
      <c r="BJ1939" s="171">
        <f>(VLOOKUP($D1939,'P4 Destination'!$C$21:$M$176,7,0))*BI1939</f>
        <v>0</v>
      </c>
      <c r="BK1939" s="172">
        <f t="shared" si="865"/>
        <v>0</v>
      </c>
      <c r="BL1939" s="171">
        <f>(VLOOKUP($D1939,'P4 Destination'!$C$21:$M$176,8,0))*BK1939</f>
        <v>0</v>
      </c>
      <c r="BM1939" s="172">
        <f t="shared" si="866"/>
        <v>0</v>
      </c>
      <c r="BN1939" s="171">
        <f>(VLOOKUP($D1939,'P4 Destination'!$C$21:$M$176,9,0))*BM1939</f>
        <v>0</v>
      </c>
      <c r="BO1939" s="154">
        <f t="shared" si="844"/>
        <v>0</v>
      </c>
      <c r="BP1939" s="171">
        <f>(VLOOKUP(D1939,'P4 Destination'!$C$21:$M$176,10,0))*K1939</f>
        <v>0</v>
      </c>
      <c r="BQ1939" s="171">
        <f>(VLOOKUP(D1939,'P4 Destination'!$C$21:$M$176,11,0))*J1939</f>
        <v>0</v>
      </c>
      <c r="BR1939" s="173">
        <f t="shared" si="867"/>
        <v>0</v>
      </c>
      <c r="BS1939" s="173">
        <f>(AV1939*2500)*'P6 Verzekering'!$E$11</f>
        <v>0</v>
      </c>
      <c r="BT1939" s="173">
        <f>(AW1939*2500)*'P6 Verzekering'!$E$12</f>
        <v>0</v>
      </c>
      <c r="BU1939" s="173">
        <f>(L1939*2500)*'P6 Verzekering'!$E$13</f>
        <v>0</v>
      </c>
      <c r="BV1939" s="173">
        <f t="shared" si="868"/>
        <v>0</v>
      </c>
      <c r="BW1939"/>
      <c r="BX1939"/>
    </row>
    <row r="1940" spans="1:76">
      <c r="A1940" s="152" t="s">
        <v>3049</v>
      </c>
      <c r="B1940" s="152" t="s">
        <v>147</v>
      </c>
      <c r="C1940" s="152" t="s">
        <v>146</v>
      </c>
      <c r="D1940" s="152" t="s">
        <v>219</v>
      </c>
      <c r="E1940" s="152" t="s">
        <v>219</v>
      </c>
      <c r="F1940" s="153">
        <f t="shared" si="842"/>
        <v>13</v>
      </c>
      <c r="G1940" s="154">
        <v>0</v>
      </c>
      <c r="H1940" s="154">
        <f>IFERROR(VLOOKUP(B1940,'P2 Origin'!$C$21:$Q$176,15,FALSE),0)</f>
        <v>1</v>
      </c>
      <c r="I1940" s="154">
        <f>IFERROR(VLOOKUP(D1940,'P4 Destination'!$C$21:$Q$176,15,FALSE),0)</f>
        <v>0</v>
      </c>
      <c r="J1940" s="155"/>
      <c r="K1940" s="155"/>
      <c r="L1940" s="156">
        <v>13</v>
      </c>
      <c r="M1940" s="155">
        <v>1166</v>
      </c>
      <c r="N1940" s="155">
        <v>6</v>
      </c>
      <c r="O1940" s="157">
        <f t="shared" si="845"/>
        <v>0</v>
      </c>
      <c r="P1940" s="158">
        <f t="shared" si="846"/>
        <v>13</v>
      </c>
      <c r="Q1940" s="159">
        <f>IFERROR(VLOOKUP(N1940,'P1 Intra-Europees'!$A$15:$H$25,3,0),0)*P1940</f>
        <v>0</v>
      </c>
      <c r="R1940" s="160">
        <f t="shared" si="847"/>
        <v>0</v>
      </c>
      <c r="S1940" s="159">
        <f>IFERROR(VLOOKUP(N1940,'P1 Intra-Europees'!$A$15:$H$25,4,0),0)*R1940</f>
        <v>0</v>
      </c>
      <c r="T1940" s="160">
        <f t="shared" si="848"/>
        <v>0</v>
      </c>
      <c r="U1940" s="159">
        <f>IFERROR(VLOOKUP(N1940,'P1 Intra-Europees'!$A$15:$H$25,5,0),0)*T1940</f>
        <v>0</v>
      </c>
      <c r="V1940" s="160">
        <f t="shared" si="849"/>
        <v>0</v>
      </c>
      <c r="W1940" s="159">
        <f>IFERROR(VLOOKUP(N1940,'P1 Intra-Europees'!$A$15:$H$25,6,0),0)*V1940</f>
        <v>0</v>
      </c>
      <c r="X1940" s="160">
        <f t="shared" si="850"/>
        <v>0</v>
      </c>
      <c r="Y1940" s="159">
        <f>IFERROR(VLOOKUP(N1940,'P1 Intra-Europees'!$A$15:$H$25,7,0),0)*X1940</f>
        <v>0</v>
      </c>
      <c r="Z1940" s="161">
        <f t="shared" si="851"/>
        <v>0</v>
      </c>
      <c r="AA1940" s="162">
        <f>IFERROR(VLOOKUP(N1940,'P1 Intra-Europees'!$A$15:$H$25,8,0),0)*Z1940</f>
        <v>0</v>
      </c>
      <c r="AB1940" s="163">
        <f t="shared" si="852"/>
        <v>0</v>
      </c>
      <c r="AC1940" s="157" t="str">
        <f>VLOOKUP(B1940,'P2 Origin'!$C$21:$O$176,13,0)</f>
        <v>EUR</v>
      </c>
      <c r="AD1940" s="164">
        <f t="shared" si="853"/>
        <v>0</v>
      </c>
      <c r="AE1940" s="165">
        <f>IF(AU1940&gt;0.1,VLOOKUP(B1940,'P2 Origin'!$C$21:$M$176,3,0)*H1940,0)</f>
        <v>0</v>
      </c>
      <c r="AF1940" s="166">
        <f t="shared" si="854"/>
        <v>0</v>
      </c>
      <c r="AG1940" s="165">
        <f>(VLOOKUP(B1940,'P2 Origin'!$C$21:$M$176,4,0))*AF1940</f>
        <v>0</v>
      </c>
      <c r="AH1940" s="166">
        <f t="shared" si="855"/>
        <v>0</v>
      </c>
      <c r="AI1940" s="165">
        <f>(VLOOKUP(B1940,'P2 Origin'!$C$21:$M$176,5,0))*AH1940</f>
        <v>0</v>
      </c>
      <c r="AJ1940" s="166">
        <f t="shared" si="869"/>
        <v>0</v>
      </c>
      <c r="AK1940" s="165">
        <f>(VLOOKUP(B1940,'P2 Origin'!$C$21:$M$176,6,0))*AJ1940</f>
        <v>0</v>
      </c>
      <c r="AL1940" s="166">
        <f t="shared" si="856"/>
        <v>0</v>
      </c>
      <c r="AM1940" s="165">
        <f>(VLOOKUP($B1940,'P2 Origin'!$C$21:$M$176,7,0))*AL1940</f>
        <v>0</v>
      </c>
      <c r="AN1940" s="166">
        <f t="shared" si="857"/>
        <v>0</v>
      </c>
      <c r="AO1940" s="165">
        <f>(VLOOKUP($B1940,'P2 Origin'!$C$21:$M$176,8,0))*AN1940</f>
        <v>0</v>
      </c>
      <c r="AP1940" s="166">
        <f t="shared" si="858"/>
        <v>0</v>
      </c>
      <c r="AQ1940" s="165">
        <f>(VLOOKUP($B1940,'P2 Origin'!$C$21:$M$176,9,0))*AP1940</f>
        <v>0</v>
      </c>
      <c r="AR1940" s="155">
        <f t="shared" si="843"/>
        <v>0</v>
      </c>
      <c r="AS1940" s="164">
        <f>(VLOOKUP(B1940,'P2 Origin'!$C$21:$M$176,10,0))*K1940</f>
        <v>0</v>
      </c>
      <c r="AT1940" s="164">
        <f>(VLOOKUP(B1940,'P2 Origin'!$C$21:$M$176,11,0))*J1940</f>
        <v>0</v>
      </c>
      <c r="AU1940" s="167">
        <v>0</v>
      </c>
      <c r="AV1940" s="168">
        <v>0</v>
      </c>
      <c r="AW1940" s="169">
        <v>0</v>
      </c>
      <c r="AX1940" s="170">
        <f>IF(AU1940&gt;=0.1,'P3 Bureaumarge zee- en luchtvr.'!$D$12,0)</f>
        <v>0</v>
      </c>
      <c r="AY1940" s="163">
        <f t="shared" si="859"/>
        <v>0</v>
      </c>
      <c r="AZ1940" s="157" t="str">
        <f>VLOOKUP(D1940,'P4 Destination'!$C$21:$O$176,13,0)</f>
        <v>EUR</v>
      </c>
      <c r="BA1940" s="164">
        <f t="shared" si="860"/>
        <v>0</v>
      </c>
      <c r="BB1940" s="171">
        <f>IF(AU1940&gt;0.1,(VLOOKUP(D1940,'P4 Destination'!$C$21:$M$176,3,0))*I1940,0)</f>
        <v>0</v>
      </c>
      <c r="BC1940" s="172">
        <f t="shared" si="861"/>
        <v>0</v>
      </c>
      <c r="BD1940" s="171">
        <f>(VLOOKUP($D1940,'P4 Destination'!$C$21:$M$176,4,0))*BC1940</f>
        <v>0</v>
      </c>
      <c r="BE1940" s="172">
        <f t="shared" si="862"/>
        <v>0</v>
      </c>
      <c r="BF1940" s="171">
        <f>(VLOOKUP($D1940,'P4 Destination'!$C$21:$M$176,5,0))*BE1940</f>
        <v>0</v>
      </c>
      <c r="BG1940" s="172">
        <f t="shared" si="863"/>
        <v>0</v>
      </c>
      <c r="BH1940" s="171">
        <f>(VLOOKUP($D1940,'P4 Destination'!$C$21:$M$176,6,0))*BG1940</f>
        <v>0</v>
      </c>
      <c r="BI1940" s="172">
        <f t="shared" si="864"/>
        <v>0</v>
      </c>
      <c r="BJ1940" s="171">
        <f>(VLOOKUP($D1940,'P4 Destination'!$C$21:$M$176,7,0))*BI1940</f>
        <v>0</v>
      </c>
      <c r="BK1940" s="172">
        <f t="shared" si="865"/>
        <v>0</v>
      </c>
      <c r="BL1940" s="171">
        <f>(VLOOKUP($D1940,'P4 Destination'!$C$21:$M$176,8,0))*BK1940</f>
        <v>0</v>
      </c>
      <c r="BM1940" s="172">
        <f t="shared" si="866"/>
        <v>0</v>
      </c>
      <c r="BN1940" s="171">
        <f>(VLOOKUP($D1940,'P4 Destination'!$C$21:$M$176,9,0))*BM1940</f>
        <v>0</v>
      </c>
      <c r="BO1940" s="154">
        <f t="shared" si="844"/>
        <v>0</v>
      </c>
      <c r="BP1940" s="171">
        <f>(VLOOKUP(D1940,'P4 Destination'!$C$21:$M$176,10,0))*K1940</f>
        <v>0</v>
      </c>
      <c r="BQ1940" s="171">
        <f>(VLOOKUP(D1940,'P4 Destination'!$C$21:$M$176,11,0))*J1940</f>
        <v>0</v>
      </c>
      <c r="BR1940" s="173">
        <f t="shared" si="867"/>
        <v>0</v>
      </c>
      <c r="BS1940" s="173">
        <f>(AV1940*2500)*'P6 Verzekering'!$E$11</f>
        <v>0</v>
      </c>
      <c r="BT1940" s="173">
        <f>(AW1940*2500)*'P6 Verzekering'!$E$12</f>
        <v>0</v>
      </c>
      <c r="BU1940" s="173">
        <f>(L1940*2500)*'P6 Verzekering'!$E$13</f>
        <v>0</v>
      </c>
      <c r="BV1940" s="173">
        <f t="shared" si="868"/>
        <v>0</v>
      </c>
      <c r="BW1940"/>
      <c r="BX1940"/>
    </row>
    <row r="1941" spans="1:76">
      <c r="A1941" s="152" t="s">
        <v>1948</v>
      </c>
      <c r="B1941" s="152" t="s">
        <v>219</v>
      </c>
      <c r="C1941" s="152" t="s">
        <v>219</v>
      </c>
      <c r="D1941" s="152" t="s">
        <v>255</v>
      </c>
      <c r="E1941" s="152" t="s">
        <v>254</v>
      </c>
      <c r="F1941" s="153">
        <f t="shared" ref="F1941:F2004" si="870">SUM(L1941,AU1941)</f>
        <v>13</v>
      </c>
      <c r="G1941" s="154">
        <v>0</v>
      </c>
      <c r="H1941" s="154">
        <f>IFERROR(VLOOKUP(B1941,'P2 Origin'!$C$21:$Q$176,15,FALSE),0)</f>
        <v>0</v>
      </c>
      <c r="I1941" s="154">
        <f>IFERROR(VLOOKUP(D1941,'P4 Destination'!$C$21:$Q$176,15,FALSE),0)</f>
        <v>1</v>
      </c>
      <c r="J1941" s="155"/>
      <c r="K1941" s="155"/>
      <c r="L1941" s="156">
        <v>13</v>
      </c>
      <c r="M1941" s="155">
        <v>2005</v>
      </c>
      <c r="N1941" s="155">
        <v>8</v>
      </c>
      <c r="O1941" s="157">
        <f t="shared" si="845"/>
        <v>0</v>
      </c>
      <c r="P1941" s="158">
        <f t="shared" si="846"/>
        <v>13</v>
      </c>
      <c r="Q1941" s="159">
        <f>IFERROR(VLOOKUP(N1941,'P1 Intra-Europees'!$A$15:$H$25,3,0),0)*P1941</f>
        <v>0</v>
      </c>
      <c r="R1941" s="160">
        <f t="shared" si="847"/>
        <v>0</v>
      </c>
      <c r="S1941" s="159">
        <f>IFERROR(VLOOKUP(N1941,'P1 Intra-Europees'!$A$15:$H$25,4,0),0)*R1941</f>
        <v>0</v>
      </c>
      <c r="T1941" s="160">
        <f t="shared" si="848"/>
        <v>0</v>
      </c>
      <c r="U1941" s="159">
        <f>IFERROR(VLOOKUP(N1941,'P1 Intra-Europees'!$A$15:$H$25,5,0),0)*T1941</f>
        <v>0</v>
      </c>
      <c r="V1941" s="160">
        <f t="shared" si="849"/>
        <v>0</v>
      </c>
      <c r="W1941" s="159">
        <f>IFERROR(VLOOKUP(N1941,'P1 Intra-Europees'!$A$15:$H$25,6,0),0)*V1941</f>
        <v>0</v>
      </c>
      <c r="X1941" s="160">
        <f t="shared" si="850"/>
        <v>0</v>
      </c>
      <c r="Y1941" s="159">
        <f>IFERROR(VLOOKUP(N1941,'P1 Intra-Europees'!$A$15:$H$25,7,0),0)*X1941</f>
        <v>0</v>
      </c>
      <c r="Z1941" s="161">
        <f t="shared" si="851"/>
        <v>0</v>
      </c>
      <c r="AA1941" s="162">
        <f>IFERROR(VLOOKUP(N1941,'P1 Intra-Europees'!$A$15:$H$25,8,0),0)*Z1941</f>
        <v>0</v>
      </c>
      <c r="AB1941" s="163">
        <f t="shared" si="852"/>
        <v>0</v>
      </c>
      <c r="AC1941" s="157" t="str">
        <f>VLOOKUP(B1941,'P2 Origin'!$C$21:$O$176,13,0)</f>
        <v>EUR</v>
      </c>
      <c r="AD1941" s="164">
        <f t="shared" si="853"/>
        <v>0</v>
      </c>
      <c r="AE1941" s="165">
        <f>IF(AU1941&gt;0.1,VLOOKUP(B1941,'P2 Origin'!$C$21:$M$176,3,0)*H1941,0)</f>
        <v>0</v>
      </c>
      <c r="AF1941" s="166">
        <f t="shared" si="854"/>
        <v>0</v>
      </c>
      <c r="AG1941" s="165">
        <f>(VLOOKUP(B1941,'P2 Origin'!$C$21:$M$176,4,0))*AF1941</f>
        <v>0</v>
      </c>
      <c r="AH1941" s="166">
        <f t="shared" si="855"/>
        <v>0</v>
      </c>
      <c r="AI1941" s="165">
        <f>(VLOOKUP(B1941,'P2 Origin'!$C$21:$M$176,5,0))*AH1941</f>
        <v>0</v>
      </c>
      <c r="AJ1941" s="166">
        <f t="shared" si="869"/>
        <v>0</v>
      </c>
      <c r="AK1941" s="165">
        <f>(VLOOKUP(B1941,'P2 Origin'!$C$21:$M$176,6,0))*AJ1941</f>
        <v>0</v>
      </c>
      <c r="AL1941" s="166">
        <f t="shared" si="856"/>
        <v>0</v>
      </c>
      <c r="AM1941" s="165">
        <f>(VLOOKUP($B1941,'P2 Origin'!$C$21:$M$176,7,0))*AL1941</f>
        <v>0</v>
      </c>
      <c r="AN1941" s="166">
        <f t="shared" si="857"/>
        <v>0</v>
      </c>
      <c r="AO1941" s="165">
        <f>(VLOOKUP($B1941,'P2 Origin'!$C$21:$M$176,8,0))*AN1941</f>
        <v>0</v>
      </c>
      <c r="AP1941" s="166">
        <f t="shared" si="858"/>
        <v>0</v>
      </c>
      <c r="AQ1941" s="165">
        <f>(VLOOKUP($B1941,'P2 Origin'!$C$21:$M$176,9,0))*AP1941</f>
        <v>0</v>
      </c>
      <c r="AR1941" s="155">
        <f t="shared" si="843"/>
        <v>0</v>
      </c>
      <c r="AS1941" s="164">
        <f>(VLOOKUP(B1941,'P2 Origin'!$C$21:$M$176,10,0))*K1941</f>
        <v>0</v>
      </c>
      <c r="AT1941" s="164">
        <f>(VLOOKUP(B1941,'P2 Origin'!$C$21:$M$176,11,0))*J1941</f>
        <v>0</v>
      </c>
      <c r="AU1941" s="167">
        <v>0</v>
      </c>
      <c r="AV1941" s="168">
        <v>0</v>
      </c>
      <c r="AW1941" s="169">
        <v>0</v>
      </c>
      <c r="AX1941" s="170">
        <f>IF(AU1941&gt;=0.1,'P3 Bureaumarge zee- en luchtvr.'!$D$12,0)</f>
        <v>0</v>
      </c>
      <c r="AY1941" s="163">
        <f t="shared" si="859"/>
        <v>0</v>
      </c>
      <c r="AZ1941" s="157" t="str">
        <f>VLOOKUP(D1941,'P4 Destination'!$C$21:$O$176,13,0)</f>
        <v>EUR</v>
      </c>
      <c r="BA1941" s="164">
        <f t="shared" si="860"/>
        <v>0</v>
      </c>
      <c r="BB1941" s="171">
        <f>IF(AU1941&gt;0.1,(VLOOKUP(D1941,'P4 Destination'!$C$21:$M$176,3,0))*I1941,0)</f>
        <v>0</v>
      </c>
      <c r="BC1941" s="172">
        <f t="shared" si="861"/>
        <v>0</v>
      </c>
      <c r="BD1941" s="171">
        <f>(VLOOKUP($D1941,'P4 Destination'!$C$21:$M$176,4,0))*BC1941</f>
        <v>0</v>
      </c>
      <c r="BE1941" s="172">
        <f t="shared" si="862"/>
        <v>0</v>
      </c>
      <c r="BF1941" s="171">
        <f>(VLOOKUP($D1941,'P4 Destination'!$C$21:$M$176,5,0))*BE1941</f>
        <v>0</v>
      </c>
      <c r="BG1941" s="172">
        <f t="shared" si="863"/>
        <v>0</v>
      </c>
      <c r="BH1941" s="171">
        <f>(VLOOKUP($D1941,'P4 Destination'!$C$21:$M$176,6,0))*BG1941</f>
        <v>0</v>
      </c>
      <c r="BI1941" s="172">
        <f t="shared" si="864"/>
        <v>0</v>
      </c>
      <c r="BJ1941" s="171">
        <f>(VLOOKUP($D1941,'P4 Destination'!$C$21:$M$176,7,0))*BI1941</f>
        <v>0</v>
      </c>
      <c r="BK1941" s="172">
        <f t="shared" si="865"/>
        <v>0</v>
      </c>
      <c r="BL1941" s="171">
        <f>(VLOOKUP($D1941,'P4 Destination'!$C$21:$M$176,8,0))*BK1941</f>
        <v>0</v>
      </c>
      <c r="BM1941" s="172">
        <f t="shared" si="866"/>
        <v>0</v>
      </c>
      <c r="BN1941" s="171">
        <f>(VLOOKUP($D1941,'P4 Destination'!$C$21:$M$176,9,0))*BM1941</f>
        <v>0</v>
      </c>
      <c r="BO1941" s="154">
        <f t="shared" si="844"/>
        <v>0</v>
      </c>
      <c r="BP1941" s="171">
        <f>(VLOOKUP(D1941,'P4 Destination'!$C$21:$M$176,10,0))*K1941</f>
        <v>0</v>
      </c>
      <c r="BQ1941" s="171">
        <f>(VLOOKUP(D1941,'P4 Destination'!$C$21:$M$176,11,0))*J1941</f>
        <v>0</v>
      </c>
      <c r="BR1941" s="173">
        <f t="shared" si="867"/>
        <v>0</v>
      </c>
      <c r="BS1941" s="173">
        <f>(AV1941*2500)*'P6 Verzekering'!$E$11</f>
        <v>0</v>
      </c>
      <c r="BT1941" s="173">
        <f>(AW1941*2500)*'P6 Verzekering'!$E$12</f>
        <v>0</v>
      </c>
      <c r="BU1941" s="173">
        <f>(L1941*2500)*'P6 Verzekering'!$E$13</f>
        <v>0</v>
      </c>
      <c r="BV1941" s="173">
        <f t="shared" si="868"/>
        <v>0</v>
      </c>
      <c r="BW1941"/>
      <c r="BX1941"/>
    </row>
    <row r="1942" spans="1:76">
      <c r="A1942" s="152" t="s">
        <v>2099</v>
      </c>
      <c r="B1942" s="152" t="s">
        <v>219</v>
      </c>
      <c r="C1942" s="152" t="s">
        <v>219</v>
      </c>
      <c r="D1942" s="152" t="s">
        <v>234</v>
      </c>
      <c r="E1942" s="152" t="s">
        <v>233</v>
      </c>
      <c r="F1942" s="153">
        <f t="shared" si="870"/>
        <v>13</v>
      </c>
      <c r="G1942" s="154">
        <v>0</v>
      </c>
      <c r="H1942" s="154">
        <f>IFERROR(VLOOKUP(B1942,'P2 Origin'!$C$21:$Q$176,15,FALSE),0)</f>
        <v>0</v>
      </c>
      <c r="I1942" s="154">
        <f>IFERROR(VLOOKUP(D1942,'P4 Destination'!$C$21:$Q$176,15,FALSE),0)</f>
        <v>1</v>
      </c>
      <c r="J1942" s="155"/>
      <c r="K1942" s="155"/>
      <c r="L1942" s="156">
        <v>13</v>
      </c>
      <c r="M1942" s="155">
        <v>2437</v>
      </c>
      <c r="N1942" s="155">
        <v>8</v>
      </c>
      <c r="O1942" s="157">
        <f t="shared" si="845"/>
        <v>0</v>
      </c>
      <c r="P1942" s="158">
        <f t="shared" si="846"/>
        <v>13</v>
      </c>
      <c r="Q1942" s="159">
        <f>IFERROR(VLOOKUP(N1942,'P1 Intra-Europees'!$A$15:$H$25,3,0),0)*P1942</f>
        <v>0</v>
      </c>
      <c r="R1942" s="160">
        <f t="shared" si="847"/>
        <v>0</v>
      </c>
      <c r="S1942" s="159">
        <f>IFERROR(VLOOKUP(N1942,'P1 Intra-Europees'!$A$15:$H$25,4,0),0)*R1942</f>
        <v>0</v>
      </c>
      <c r="T1942" s="160">
        <f t="shared" si="848"/>
        <v>0</v>
      </c>
      <c r="U1942" s="159">
        <f>IFERROR(VLOOKUP(N1942,'P1 Intra-Europees'!$A$15:$H$25,5,0),0)*T1942</f>
        <v>0</v>
      </c>
      <c r="V1942" s="160">
        <f t="shared" si="849"/>
        <v>0</v>
      </c>
      <c r="W1942" s="159">
        <f>IFERROR(VLOOKUP(N1942,'P1 Intra-Europees'!$A$15:$H$25,6,0),0)*V1942</f>
        <v>0</v>
      </c>
      <c r="X1942" s="160">
        <f t="shared" si="850"/>
        <v>0</v>
      </c>
      <c r="Y1942" s="159">
        <f>IFERROR(VLOOKUP(N1942,'P1 Intra-Europees'!$A$15:$H$25,7,0),0)*X1942</f>
        <v>0</v>
      </c>
      <c r="Z1942" s="161">
        <f t="shared" si="851"/>
        <v>0</v>
      </c>
      <c r="AA1942" s="162">
        <f>IFERROR(VLOOKUP(N1942,'P1 Intra-Europees'!$A$15:$H$25,8,0),0)*Z1942</f>
        <v>0</v>
      </c>
      <c r="AB1942" s="163">
        <f t="shared" si="852"/>
        <v>0</v>
      </c>
      <c r="AC1942" s="157" t="str">
        <f>VLOOKUP(B1942,'P2 Origin'!$C$21:$O$176,13,0)</f>
        <v>EUR</v>
      </c>
      <c r="AD1942" s="164">
        <f t="shared" si="853"/>
        <v>0</v>
      </c>
      <c r="AE1942" s="165">
        <f>IF(AU1942&gt;0.1,VLOOKUP(B1942,'P2 Origin'!$C$21:$M$176,3,0)*H1942,0)</f>
        <v>0</v>
      </c>
      <c r="AF1942" s="166">
        <f t="shared" si="854"/>
        <v>0</v>
      </c>
      <c r="AG1942" s="165">
        <f>(VLOOKUP(B1942,'P2 Origin'!$C$21:$M$176,4,0))*AF1942</f>
        <v>0</v>
      </c>
      <c r="AH1942" s="166">
        <f t="shared" si="855"/>
        <v>0</v>
      </c>
      <c r="AI1942" s="165">
        <f>(VLOOKUP(B1942,'P2 Origin'!$C$21:$M$176,5,0))*AH1942</f>
        <v>0</v>
      </c>
      <c r="AJ1942" s="166">
        <f t="shared" si="869"/>
        <v>0</v>
      </c>
      <c r="AK1942" s="165">
        <f>(VLOOKUP(B1942,'P2 Origin'!$C$21:$M$176,6,0))*AJ1942</f>
        <v>0</v>
      </c>
      <c r="AL1942" s="166">
        <f t="shared" si="856"/>
        <v>0</v>
      </c>
      <c r="AM1942" s="165">
        <f>(VLOOKUP($B1942,'P2 Origin'!$C$21:$M$176,7,0))*AL1942</f>
        <v>0</v>
      </c>
      <c r="AN1942" s="166">
        <f t="shared" si="857"/>
        <v>0</v>
      </c>
      <c r="AO1942" s="165">
        <f>(VLOOKUP($B1942,'P2 Origin'!$C$21:$M$176,8,0))*AN1942</f>
        <v>0</v>
      </c>
      <c r="AP1942" s="166">
        <f t="shared" si="858"/>
        <v>0</v>
      </c>
      <c r="AQ1942" s="165">
        <f>(VLOOKUP($B1942,'P2 Origin'!$C$21:$M$176,9,0))*AP1942</f>
        <v>0</v>
      </c>
      <c r="AR1942" s="155">
        <f t="shared" si="843"/>
        <v>0</v>
      </c>
      <c r="AS1942" s="164">
        <f>(VLOOKUP(B1942,'P2 Origin'!$C$21:$M$176,10,0))*K1942</f>
        <v>0</v>
      </c>
      <c r="AT1942" s="164">
        <f>(VLOOKUP(B1942,'P2 Origin'!$C$21:$M$176,11,0))*J1942</f>
        <v>0</v>
      </c>
      <c r="AU1942" s="167">
        <v>0</v>
      </c>
      <c r="AV1942" s="168">
        <v>0</v>
      </c>
      <c r="AW1942" s="169">
        <v>0</v>
      </c>
      <c r="AX1942" s="170">
        <f>IF(AU1942&gt;=0.1,'P3 Bureaumarge zee- en luchtvr.'!$D$12,0)</f>
        <v>0</v>
      </c>
      <c r="AY1942" s="163">
        <f t="shared" si="859"/>
        <v>0</v>
      </c>
      <c r="AZ1942" s="157" t="str">
        <f>VLOOKUP(D1942,'P4 Destination'!$C$21:$O$176,13,0)</f>
        <v>EUR</v>
      </c>
      <c r="BA1942" s="164">
        <f t="shared" si="860"/>
        <v>0</v>
      </c>
      <c r="BB1942" s="171">
        <f>IF(AU1942&gt;0.1,(VLOOKUP(D1942,'P4 Destination'!$C$21:$M$176,3,0))*I1942,0)</f>
        <v>0</v>
      </c>
      <c r="BC1942" s="172">
        <f t="shared" si="861"/>
        <v>0</v>
      </c>
      <c r="BD1942" s="171">
        <f>(VLOOKUP($D1942,'P4 Destination'!$C$21:$M$176,4,0))*BC1942</f>
        <v>0</v>
      </c>
      <c r="BE1942" s="172">
        <f t="shared" si="862"/>
        <v>0</v>
      </c>
      <c r="BF1942" s="171">
        <f>(VLOOKUP($D1942,'P4 Destination'!$C$21:$M$176,5,0))*BE1942</f>
        <v>0</v>
      </c>
      <c r="BG1942" s="172">
        <f t="shared" si="863"/>
        <v>0</v>
      </c>
      <c r="BH1942" s="171">
        <f>(VLOOKUP($D1942,'P4 Destination'!$C$21:$M$176,6,0))*BG1942</f>
        <v>0</v>
      </c>
      <c r="BI1942" s="172">
        <f t="shared" si="864"/>
        <v>0</v>
      </c>
      <c r="BJ1942" s="171">
        <f>(VLOOKUP($D1942,'P4 Destination'!$C$21:$M$176,7,0))*BI1942</f>
        <v>0</v>
      </c>
      <c r="BK1942" s="172">
        <f t="shared" si="865"/>
        <v>0</v>
      </c>
      <c r="BL1942" s="171">
        <f>(VLOOKUP($D1942,'P4 Destination'!$C$21:$M$176,8,0))*BK1942</f>
        <v>0</v>
      </c>
      <c r="BM1942" s="172">
        <f t="shared" si="866"/>
        <v>0</v>
      </c>
      <c r="BN1942" s="171">
        <f>(VLOOKUP($D1942,'P4 Destination'!$C$21:$M$176,9,0))*BM1942</f>
        <v>0</v>
      </c>
      <c r="BO1942" s="154">
        <f t="shared" si="844"/>
        <v>0</v>
      </c>
      <c r="BP1942" s="171">
        <f>(VLOOKUP(D1942,'P4 Destination'!$C$21:$M$176,10,0))*K1942</f>
        <v>0</v>
      </c>
      <c r="BQ1942" s="171">
        <f>(VLOOKUP(D1942,'P4 Destination'!$C$21:$M$176,11,0))*J1942</f>
        <v>0</v>
      </c>
      <c r="BR1942" s="173">
        <f t="shared" si="867"/>
        <v>0</v>
      </c>
      <c r="BS1942" s="173">
        <f>(AV1942*2500)*'P6 Verzekering'!$E$11</f>
        <v>0</v>
      </c>
      <c r="BT1942" s="173">
        <f>(AW1942*2500)*'P6 Verzekering'!$E$12</f>
        <v>0</v>
      </c>
      <c r="BU1942" s="173">
        <f>(L1942*2500)*'P6 Verzekering'!$E$13</f>
        <v>0</v>
      </c>
      <c r="BV1942" s="173">
        <f t="shared" si="868"/>
        <v>0</v>
      </c>
      <c r="BW1942"/>
      <c r="BX1942"/>
    </row>
    <row r="1943" spans="1:76">
      <c r="A1943" s="152" t="s">
        <v>1475</v>
      </c>
      <c r="B1943" s="152" t="s">
        <v>234</v>
      </c>
      <c r="C1943" s="152" t="s">
        <v>233</v>
      </c>
      <c r="D1943" s="152" t="s">
        <v>219</v>
      </c>
      <c r="E1943" s="152" t="s">
        <v>219</v>
      </c>
      <c r="F1943" s="153">
        <f t="shared" si="870"/>
        <v>13</v>
      </c>
      <c r="G1943" s="154">
        <v>0</v>
      </c>
      <c r="H1943" s="154">
        <f>IFERROR(VLOOKUP(B1943,'P2 Origin'!$C$21:$Q$176,15,FALSE),0)</f>
        <v>1</v>
      </c>
      <c r="I1943" s="154">
        <f>IFERROR(VLOOKUP(D1943,'P4 Destination'!$C$21:$Q$176,15,FALSE),0)</f>
        <v>0</v>
      </c>
      <c r="J1943" s="155"/>
      <c r="K1943" s="155"/>
      <c r="L1943" s="156">
        <v>13</v>
      </c>
      <c r="M1943" s="155">
        <v>2478</v>
      </c>
      <c r="N1943" s="155">
        <v>8</v>
      </c>
      <c r="O1943" s="157">
        <f t="shared" si="845"/>
        <v>0</v>
      </c>
      <c r="P1943" s="158">
        <f t="shared" si="846"/>
        <v>13</v>
      </c>
      <c r="Q1943" s="159">
        <f>IFERROR(VLOOKUP(N1943,'P1 Intra-Europees'!$A$15:$H$25,3,0),0)*P1943</f>
        <v>0</v>
      </c>
      <c r="R1943" s="160">
        <f t="shared" si="847"/>
        <v>0</v>
      </c>
      <c r="S1943" s="159">
        <f>IFERROR(VLOOKUP(N1943,'P1 Intra-Europees'!$A$15:$H$25,4,0),0)*R1943</f>
        <v>0</v>
      </c>
      <c r="T1943" s="160">
        <f t="shared" si="848"/>
        <v>0</v>
      </c>
      <c r="U1943" s="159">
        <f>IFERROR(VLOOKUP(N1943,'P1 Intra-Europees'!$A$15:$H$25,5,0),0)*T1943</f>
        <v>0</v>
      </c>
      <c r="V1943" s="160">
        <f t="shared" si="849"/>
        <v>0</v>
      </c>
      <c r="W1943" s="159">
        <f>IFERROR(VLOOKUP(N1943,'P1 Intra-Europees'!$A$15:$H$25,6,0),0)*V1943</f>
        <v>0</v>
      </c>
      <c r="X1943" s="160">
        <f t="shared" si="850"/>
        <v>0</v>
      </c>
      <c r="Y1943" s="159">
        <f>IFERROR(VLOOKUP(N1943,'P1 Intra-Europees'!$A$15:$H$25,7,0),0)*X1943</f>
        <v>0</v>
      </c>
      <c r="Z1943" s="161">
        <f t="shared" si="851"/>
        <v>0</v>
      </c>
      <c r="AA1943" s="162">
        <f>IFERROR(VLOOKUP(N1943,'P1 Intra-Europees'!$A$15:$H$25,8,0),0)*Z1943</f>
        <v>0</v>
      </c>
      <c r="AB1943" s="163">
        <f t="shared" si="852"/>
        <v>0</v>
      </c>
      <c r="AC1943" s="157" t="str">
        <f>VLOOKUP(B1943,'P2 Origin'!$C$21:$O$176,13,0)</f>
        <v>EUR</v>
      </c>
      <c r="AD1943" s="164">
        <f t="shared" si="853"/>
        <v>0</v>
      </c>
      <c r="AE1943" s="165">
        <f>IF(AU1943&gt;0.1,VLOOKUP(B1943,'P2 Origin'!$C$21:$M$176,3,0)*H1943,0)</f>
        <v>0</v>
      </c>
      <c r="AF1943" s="166">
        <f t="shared" si="854"/>
        <v>0</v>
      </c>
      <c r="AG1943" s="165">
        <f>(VLOOKUP(B1943,'P2 Origin'!$C$21:$M$176,4,0))*AF1943</f>
        <v>0</v>
      </c>
      <c r="AH1943" s="166">
        <f t="shared" si="855"/>
        <v>0</v>
      </c>
      <c r="AI1943" s="165">
        <f>(VLOOKUP(B1943,'P2 Origin'!$C$21:$M$176,5,0))*AH1943</f>
        <v>0</v>
      </c>
      <c r="AJ1943" s="166">
        <f t="shared" si="869"/>
        <v>0</v>
      </c>
      <c r="AK1943" s="165">
        <f>(VLOOKUP(B1943,'P2 Origin'!$C$21:$M$176,6,0))*AJ1943</f>
        <v>0</v>
      </c>
      <c r="AL1943" s="166">
        <f t="shared" si="856"/>
        <v>0</v>
      </c>
      <c r="AM1943" s="165">
        <f>(VLOOKUP($B1943,'P2 Origin'!$C$21:$M$176,7,0))*AL1943</f>
        <v>0</v>
      </c>
      <c r="AN1943" s="166">
        <f t="shared" si="857"/>
        <v>0</v>
      </c>
      <c r="AO1943" s="165">
        <f>(VLOOKUP($B1943,'P2 Origin'!$C$21:$M$176,8,0))*AN1943</f>
        <v>0</v>
      </c>
      <c r="AP1943" s="166">
        <f t="shared" si="858"/>
        <v>0</v>
      </c>
      <c r="AQ1943" s="165">
        <f>(VLOOKUP($B1943,'P2 Origin'!$C$21:$M$176,9,0))*AP1943</f>
        <v>0</v>
      </c>
      <c r="AR1943" s="155">
        <f t="shared" si="843"/>
        <v>0</v>
      </c>
      <c r="AS1943" s="164">
        <f>(VLOOKUP(B1943,'P2 Origin'!$C$21:$M$176,10,0))*K1943</f>
        <v>0</v>
      </c>
      <c r="AT1943" s="164">
        <f>(VLOOKUP(B1943,'P2 Origin'!$C$21:$M$176,11,0))*J1943</f>
        <v>0</v>
      </c>
      <c r="AU1943" s="167">
        <v>0</v>
      </c>
      <c r="AV1943" s="168">
        <v>0</v>
      </c>
      <c r="AW1943" s="169">
        <v>0</v>
      </c>
      <c r="AX1943" s="170">
        <f>IF(AU1943&gt;=0.1,'P3 Bureaumarge zee- en luchtvr.'!$D$12,0)</f>
        <v>0</v>
      </c>
      <c r="AY1943" s="163">
        <f t="shared" si="859"/>
        <v>0</v>
      </c>
      <c r="AZ1943" s="157" t="str">
        <f>VLOOKUP(D1943,'P4 Destination'!$C$21:$O$176,13,0)</f>
        <v>EUR</v>
      </c>
      <c r="BA1943" s="164">
        <f t="shared" si="860"/>
        <v>0</v>
      </c>
      <c r="BB1943" s="171">
        <f>IF(AU1943&gt;0.1,(VLOOKUP(D1943,'P4 Destination'!$C$21:$M$176,3,0))*I1943,0)</f>
        <v>0</v>
      </c>
      <c r="BC1943" s="172">
        <f t="shared" si="861"/>
        <v>0</v>
      </c>
      <c r="BD1943" s="171">
        <f>(VLOOKUP($D1943,'P4 Destination'!$C$21:$M$176,4,0))*BC1943</f>
        <v>0</v>
      </c>
      <c r="BE1943" s="172">
        <f t="shared" si="862"/>
        <v>0</v>
      </c>
      <c r="BF1943" s="171">
        <f>(VLOOKUP($D1943,'P4 Destination'!$C$21:$M$176,5,0))*BE1943</f>
        <v>0</v>
      </c>
      <c r="BG1943" s="172">
        <f t="shared" si="863"/>
        <v>0</v>
      </c>
      <c r="BH1943" s="171">
        <f>(VLOOKUP($D1943,'P4 Destination'!$C$21:$M$176,6,0))*BG1943</f>
        <v>0</v>
      </c>
      <c r="BI1943" s="172">
        <f t="shared" si="864"/>
        <v>0</v>
      </c>
      <c r="BJ1943" s="171">
        <f>(VLOOKUP($D1943,'P4 Destination'!$C$21:$M$176,7,0))*BI1943</f>
        <v>0</v>
      </c>
      <c r="BK1943" s="172">
        <f t="shared" si="865"/>
        <v>0</v>
      </c>
      <c r="BL1943" s="171">
        <f>(VLOOKUP($D1943,'P4 Destination'!$C$21:$M$176,8,0))*BK1943</f>
        <v>0</v>
      </c>
      <c r="BM1943" s="172">
        <f t="shared" si="866"/>
        <v>0</v>
      </c>
      <c r="BN1943" s="171">
        <f>(VLOOKUP($D1943,'P4 Destination'!$C$21:$M$176,9,0))*BM1943</f>
        <v>0</v>
      </c>
      <c r="BO1943" s="154">
        <f t="shared" si="844"/>
        <v>0</v>
      </c>
      <c r="BP1943" s="171">
        <f>(VLOOKUP(D1943,'P4 Destination'!$C$21:$M$176,10,0))*K1943</f>
        <v>0</v>
      </c>
      <c r="BQ1943" s="171">
        <f>(VLOOKUP(D1943,'P4 Destination'!$C$21:$M$176,11,0))*J1943</f>
        <v>0</v>
      </c>
      <c r="BR1943" s="173">
        <f t="shared" si="867"/>
        <v>0</v>
      </c>
      <c r="BS1943" s="173">
        <f>(AV1943*2500)*'P6 Verzekering'!$E$11</f>
        <v>0</v>
      </c>
      <c r="BT1943" s="173">
        <f>(AW1943*2500)*'P6 Verzekering'!$E$12</f>
        <v>0</v>
      </c>
      <c r="BU1943" s="173">
        <f>(L1943*2500)*'P6 Verzekering'!$E$13</f>
        <v>0</v>
      </c>
      <c r="BV1943" s="173">
        <f t="shared" si="868"/>
        <v>0</v>
      </c>
      <c r="BW1943"/>
      <c r="BX1943"/>
    </row>
    <row r="1944" spans="1:76">
      <c r="A1944" s="152" t="s">
        <v>1877</v>
      </c>
      <c r="B1944" s="152" t="s">
        <v>219</v>
      </c>
      <c r="C1944" s="152" t="s">
        <v>219</v>
      </c>
      <c r="D1944" s="152" t="s">
        <v>452</v>
      </c>
      <c r="E1944" s="152" t="s">
        <v>449</v>
      </c>
      <c r="F1944" s="153">
        <f t="shared" si="870"/>
        <v>13</v>
      </c>
      <c r="G1944" s="154">
        <v>0</v>
      </c>
      <c r="H1944" s="154">
        <f>IFERROR(VLOOKUP(B1944,'P2 Origin'!$C$21:$Q$176,15,FALSE),0)</f>
        <v>0</v>
      </c>
      <c r="I1944" s="154">
        <f>IFERROR(VLOOKUP(D1944,'P4 Destination'!$C$21:$Q$176,15,FALSE),0)</f>
        <v>0</v>
      </c>
      <c r="J1944" s="155"/>
      <c r="K1944" s="155"/>
      <c r="L1944" s="156">
        <v>13</v>
      </c>
      <c r="M1944" s="155">
        <v>2742</v>
      </c>
      <c r="N1944" s="155">
        <v>9</v>
      </c>
      <c r="O1944" s="157">
        <f t="shared" si="845"/>
        <v>0</v>
      </c>
      <c r="P1944" s="158">
        <f t="shared" si="846"/>
        <v>13</v>
      </c>
      <c r="Q1944" s="159">
        <f>IFERROR(VLOOKUP(N1944,'P1 Intra-Europees'!$A$15:$H$25,3,0),0)*P1944</f>
        <v>0</v>
      </c>
      <c r="R1944" s="160">
        <f t="shared" si="847"/>
        <v>0</v>
      </c>
      <c r="S1944" s="159">
        <f>IFERROR(VLOOKUP(N1944,'P1 Intra-Europees'!$A$15:$H$25,4,0),0)*R1944</f>
        <v>0</v>
      </c>
      <c r="T1944" s="160">
        <f t="shared" si="848"/>
        <v>0</v>
      </c>
      <c r="U1944" s="159">
        <f>IFERROR(VLOOKUP(N1944,'P1 Intra-Europees'!$A$15:$H$25,5,0),0)*T1944</f>
        <v>0</v>
      </c>
      <c r="V1944" s="160">
        <f t="shared" si="849"/>
        <v>0</v>
      </c>
      <c r="W1944" s="159">
        <f>IFERROR(VLOOKUP(N1944,'P1 Intra-Europees'!$A$15:$H$25,6,0),0)*V1944</f>
        <v>0</v>
      </c>
      <c r="X1944" s="160">
        <f t="shared" si="850"/>
        <v>0</v>
      </c>
      <c r="Y1944" s="159">
        <f>IFERROR(VLOOKUP(N1944,'P1 Intra-Europees'!$A$15:$H$25,7,0),0)*X1944</f>
        <v>0</v>
      </c>
      <c r="Z1944" s="161">
        <f t="shared" si="851"/>
        <v>0</v>
      </c>
      <c r="AA1944" s="162">
        <f>IFERROR(VLOOKUP(N1944,'P1 Intra-Europees'!$A$15:$H$25,8,0),0)*Z1944</f>
        <v>0</v>
      </c>
      <c r="AB1944" s="163">
        <f t="shared" si="852"/>
        <v>0</v>
      </c>
      <c r="AC1944" s="157" t="str">
        <f>VLOOKUP(B1944,'P2 Origin'!$C$21:$O$176,13,0)</f>
        <v>EUR</v>
      </c>
      <c r="AD1944" s="164">
        <f t="shared" si="853"/>
        <v>0</v>
      </c>
      <c r="AE1944" s="165">
        <f>IF(AU1944&gt;0.1,VLOOKUP(B1944,'P2 Origin'!$C$21:$M$176,3,0)*H1944,0)</f>
        <v>0</v>
      </c>
      <c r="AF1944" s="166">
        <f t="shared" si="854"/>
        <v>0</v>
      </c>
      <c r="AG1944" s="165">
        <f>(VLOOKUP(B1944,'P2 Origin'!$C$21:$M$176,4,0))*AF1944</f>
        <v>0</v>
      </c>
      <c r="AH1944" s="166">
        <f t="shared" si="855"/>
        <v>0</v>
      </c>
      <c r="AI1944" s="165">
        <f>(VLOOKUP(B1944,'P2 Origin'!$C$21:$M$176,5,0))*AH1944</f>
        <v>0</v>
      </c>
      <c r="AJ1944" s="166">
        <f t="shared" si="869"/>
        <v>0</v>
      </c>
      <c r="AK1944" s="165">
        <f>(VLOOKUP(B1944,'P2 Origin'!$C$21:$M$176,6,0))*AJ1944</f>
        <v>0</v>
      </c>
      <c r="AL1944" s="166">
        <f t="shared" si="856"/>
        <v>0</v>
      </c>
      <c r="AM1944" s="165">
        <f>(VLOOKUP($B1944,'P2 Origin'!$C$21:$M$176,7,0))*AL1944</f>
        <v>0</v>
      </c>
      <c r="AN1944" s="166">
        <f t="shared" si="857"/>
        <v>0</v>
      </c>
      <c r="AO1944" s="165">
        <f>(VLOOKUP($B1944,'P2 Origin'!$C$21:$M$176,8,0))*AN1944</f>
        <v>0</v>
      </c>
      <c r="AP1944" s="166">
        <f t="shared" si="858"/>
        <v>0</v>
      </c>
      <c r="AQ1944" s="165">
        <f>(VLOOKUP($B1944,'P2 Origin'!$C$21:$M$176,9,0))*AP1944</f>
        <v>0</v>
      </c>
      <c r="AR1944" s="155">
        <f t="shared" si="843"/>
        <v>0</v>
      </c>
      <c r="AS1944" s="164">
        <f>(VLOOKUP(B1944,'P2 Origin'!$C$21:$M$176,10,0))*K1944</f>
        <v>0</v>
      </c>
      <c r="AT1944" s="164">
        <f>(VLOOKUP(B1944,'P2 Origin'!$C$21:$M$176,11,0))*J1944</f>
        <v>0</v>
      </c>
      <c r="AU1944" s="167">
        <v>0</v>
      </c>
      <c r="AV1944" s="168">
        <v>0</v>
      </c>
      <c r="AW1944" s="169">
        <v>0</v>
      </c>
      <c r="AX1944" s="170">
        <f>IF(AU1944&gt;=0.1,'P3 Bureaumarge zee- en luchtvr.'!$D$12,0)</f>
        <v>0</v>
      </c>
      <c r="AY1944" s="163">
        <f t="shared" si="859"/>
        <v>0</v>
      </c>
      <c r="AZ1944" s="157" t="str">
        <f>VLOOKUP(D1944,'P4 Destination'!$C$21:$O$176,13,0)</f>
        <v>USD</v>
      </c>
      <c r="BA1944" s="164">
        <f t="shared" si="860"/>
        <v>0</v>
      </c>
      <c r="BB1944" s="171">
        <f>IF(AU1944&gt;0.1,(VLOOKUP(D1944,'P4 Destination'!$C$21:$M$176,3,0))*I1944,0)</f>
        <v>0</v>
      </c>
      <c r="BC1944" s="172">
        <f t="shared" si="861"/>
        <v>0</v>
      </c>
      <c r="BD1944" s="171">
        <f>(VLOOKUP($D1944,'P4 Destination'!$C$21:$M$176,4,0))*BC1944</f>
        <v>0</v>
      </c>
      <c r="BE1944" s="172">
        <f t="shared" si="862"/>
        <v>0</v>
      </c>
      <c r="BF1944" s="171">
        <f>(VLOOKUP($D1944,'P4 Destination'!$C$21:$M$176,5,0))*BE1944</f>
        <v>0</v>
      </c>
      <c r="BG1944" s="172">
        <f t="shared" si="863"/>
        <v>0</v>
      </c>
      <c r="BH1944" s="171">
        <f>(VLOOKUP($D1944,'P4 Destination'!$C$21:$M$176,6,0))*BG1944</f>
        <v>0</v>
      </c>
      <c r="BI1944" s="172">
        <f t="shared" si="864"/>
        <v>0</v>
      </c>
      <c r="BJ1944" s="171">
        <f>(VLOOKUP($D1944,'P4 Destination'!$C$21:$M$176,7,0))*BI1944</f>
        <v>0</v>
      </c>
      <c r="BK1944" s="172">
        <f t="shared" si="865"/>
        <v>0</v>
      </c>
      <c r="BL1944" s="171">
        <f>(VLOOKUP($D1944,'P4 Destination'!$C$21:$M$176,8,0))*BK1944</f>
        <v>0</v>
      </c>
      <c r="BM1944" s="172">
        <f t="shared" si="866"/>
        <v>0</v>
      </c>
      <c r="BN1944" s="171">
        <f>(VLOOKUP($D1944,'P4 Destination'!$C$21:$M$176,9,0))*BM1944</f>
        <v>0</v>
      </c>
      <c r="BO1944" s="154">
        <f t="shared" si="844"/>
        <v>0</v>
      </c>
      <c r="BP1944" s="171">
        <f>(VLOOKUP(D1944,'P4 Destination'!$C$21:$M$176,10,0))*K1944</f>
        <v>0</v>
      </c>
      <c r="BQ1944" s="171">
        <f>(VLOOKUP(D1944,'P4 Destination'!$C$21:$M$176,11,0))*J1944</f>
        <v>0</v>
      </c>
      <c r="BR1944" s="173">
        <f t="shared" si="867"/>
        <v>0</v>
      </c>
      <c r="BS1944" s="173">
        <f>(AV1944*2500)*'P6 Verzekering'!$E$11</f>
        <v>0</v>
      </c>
      <c r="BT1944" s="173">
        <f>(AW1944*2500)*'P6 Verzekering'!$E$12</f>
        <v>0</v>
      </c>
      <c r="BU1944" s="173">
        <f>(L1944*2500)*'P6 Verzekering'!$E$13</f>
        <v>0</v>
      </c>
      <c r="BV1944" s="173">
        <f t="shared" si="868"/>
        <v>0</v>
      </c>
      <c r="BW1944"/>
      <c r="BX1944"/>
    </row>
    <row r="1945" spans="1:76">
      <c r="A1945" s="152" t="s">
        <v>1018</v>
      </c>
      <c r="B1945" s="152" t="s">
        <v>151</v>
      </c>
      <c r="C1945" s="152" t="s">
        <v>149</v>
      </c>
      <c r="D1945" s="152" t="s">
        <v>359</v>
      </c>
      <c r="E1945" s="152" t="s">
        <v>358</v>
      </c>
      <c r="F1945" s="153">
        <f t="shared" si="870"/>
        <v>13</v>
      </c>
      <c r="G1945" s="154">
        <v>0</v>
      </c>
      <c r="H1945" s="154">
        <f>IFERROR(VLOOKUP(B1945,'P2 Origin'!$C$21:$Q$176,15,FALSE),0)</f>
        <v>0</v>
      </c>
      <c r="I1945" s="154">
        <f>IFERROR(VLOOKUP(D1945,'P4 Destination'!$C$21:$Q$176,15,FALSE),0)</f>
        <v>0</v>
      </c>
      <c r="J1945" s="155"/>
      <c r="K1945" s="155"/>
      <c r="L1945" s="156">
        <v>13</v>
      </c>
      <c r="M1945" s="155">
        <v>5376</v>
      </c>
      <c r="N1945" s="155">
        <v>11</v>
      </c>
      <c r="O1945" s="157">
        <f t="shared" si="845"/>
        <v>0</v>
      </c>
      <c r="P1945" s="158">
        <f t="shared" si="846"/>
        <v>13</v>
      </c>
      <c r="Q1945" s="159">
        <f>IFERROR(VLOOKUP(N1945,'P1 Intra-Europees'!$A$15:$H$25,3,0),0)*P1945</f>
        <v>0</v>
      </c>
      <c r="R1945" s="160">
        <f t="shared" si="847"/>
        <v>0</v>
      </c>
      <c r="S1945" s="159">
        <f>IFERROR(VLOOKUP(N1945,'P1 Intra-Europees'!$A$15:$H$25,4,0),0)*R1945</f>
        <v>0</v>
      </c>
      <c r="T1945" s="160">
        <f t="shared" si="848"/>
        <v>0</v>
      </c>
      <c r="U1945" s="159">
        <f>IFERROR(VLOOKUP(N1945,'P1 Intra-Europees'!$A$15:$H$25,5,0),0)*T1945</f>
        <v>0</v>
      </c>
      <c r="V1945" s="160">
        <f t="shared" si="849"/>
        <v>0</v>
      </c>
      <c r="W1945" s="159">
        <f>IFERROR(VLOOKUP(N1945,'P1 Intra-Europees'!$A$15:$H$25,6,0),0)*V1945</f>
        <v>0</v>
      </c>
      <c r="X1945" s="160">
        <f t="shared" si="850"/>
        <v>0</v>
      </c>
      <c r="Y1945" s="159">
        <f>IFERROR(VLOOKUP(N1945,'P1 Intra-Europees'!$A$15:$H$25,7,0),0)*X1945</f>
        <v>0</v>
      </c>
      <c r="Z1945" s="161">
        <f t="shared" si="851"/>
        <v>0</v>
      </c>
      <c r="AA1945" s="162">
        <f>IFERROR(VLOOKUP(N1945,'P1 Intra-Europees'!$A$15:$H$25,8,0),0)*Z1945</f>
        <v>0</v>
      </c>
      <c r="AB1945" s="163">
        <f t="shared" si="852"/>
        <v>0</v>
      </c>
      <c r="AC1945" s="157" t="str">
        <f>VLOOKUP(B1945,'P2 Origin'!$C$21:$O$176,13,0)</f>
        <v>EUR</v>
      </c>
      <c r="AD1945" s="164">
        <f t="shared" si="853"/>
        <v>0</v>
      </c>
      <c r="AE1945" s="165">
        <f>IF(AU1945&gt;0.1,VLOOKUP(B1945,'P2 Origin'!$C$21:$M$176,3,0)*H1945,0)</f>
        <v>0</v>
      </c>
      <c r="AF1945" s="166">
        <f t="shared" si="854"/>
        <v>0</v>
      </c>
      <c r="AG1945" s="165">
        <f>(VLOOKUP(B1945,'P2 Origin'!$C$21:$M$176,4,0))*AF1945</f>
        <v>0</v>
      </c>
      <c r="AH1945" s="166">
        <f t="shared" si="855"/>
        <v>0</v>
      </c>
      <c r="AI1945" s="165">
        <f>(VLOOKUP(B1945,'P2 Origin'!$C$21:$M$176,5,0))*AH1945</f>
        <v>0</v>
      </c>
      <c r="AJ1945" s="166">
        <f t="shared" si="869"/>
        <v>0</v>
      </c>
      <c r="AK1945" s="165">
        <f>(VLOOKUP(B1945,'P2 Origin'!$C$21:$M$176,6,0))*AJ1945</f>
        <v>0</v>
      </c>
      <c r="AL1945" s="166">
        <f t="shared" si="856"/>
        <v>0</v>
      </c>
      <c r="AM1945" s="165">
        <f>(VLOOKUP($B1945,'P2 Origin'!$C$21:$M$176,7,0))*AL1945</f>
        <v>0</v>
      </c>
      <c r="AN1945" s="166">
        <f t="shared" si="857"/>
        <v>0</v>
      </c>
      <c r="AO1945" s="165">
        <f>(VLOOKUP($B1945,'P2 Origin'!$C$21:$M$176,8,0))*AN1945</f>
        <v>0</v>
      </c>
      <c r="AP1945" s="166">
        <f t="shared" si="858"/>
        <v>0</v>
      </c>
      <c r="AQ1945" s="165">
        <f>(VLOOKUP($B1945,'P2 Origin'!$C$21:$M$176,9,0))*AP1945</f>
        <v>0</v>
      </c>
      <c r="AR1945" s="155">
        <f t="shared" si="843"/>
        <v>0</v>
      </c>
      <c r="AS1945" s="164">
        <f>(VLOOKUP(B1945,'P2 Origin'!$C$21:$M$176,10,0))*K1945</f>
        <v>0</v>
      </c>
      <c r="AT1945" s="164">
        <f>(VLOOKUP(B1945,'P2 Origin'!$C$21:$M$176,11,0))*J1945</f>
        <v>0</v>
      </c>
      <c r="AU1945" s="167">
        <v>0</v>
      </c>
      <c r="AV1945" s="168">
        <v>0</v>
      </c>
      <c r="AW1945" s="169">
        <v>0</v>
      </c>
      <c r="AX1945" s="170">
        <f>IF(AU1945&gt;=0.1,'P3 Bureaumarge zee- en luchtvr.'!$D$12,0)</f>
        <v>0</v>
      </c>
      <c r="AY1945" s="163">
        <f t="shared" si="859"/>
        <v>0</v>
      </c>
      <c r="AZ1945" s="157" t="str">
        <f>VLOOKUP(D1945,'P4 Destination'!$C$21:$O$176,13,0)</f>
        <v>USD</v>
      </c>
      <c r="BA1945" s="164">
        <f t="shared" si="860"/>
        <v>0</v>
      </c>
      <c r="BB1945" s="171">
        <f>IF(AU1945&gt;0.1,(VLOOKUP(D1945,'P4 Destination'!$C$21:$M$176,3,0))*I1945,0)</f>
        <v>0</v>
      </c>
      <c r="BC1945" s="172">
        <f t="shared" si="861"/>
        <v>0</v>
      </c>
      <c r="BD1945" s="171">
        <f>(VLOOKUP($D1945,'P4 Destination'!$C$21:$M$176,4,0))*BC1945</f>
        <v>0</v>
      </c>
      <c r="BE1945" s="172">
        <f t="shared" si="862"/>
        <v>0</v>
      </c>
      <c r="BF1945" s="171">
        <f>(VLOOKUP($D1945,'P4 Destination'!$C$21:$M$176,5,0))*BE1945</f>
        <v>0</v>
      </c>
      <c r="BG1945" s="172">
        <f t="shared" si="863"/>
        <v>0</v>
      </c>
      <c r="BH1945" s="171">
        <f>(VLOOKUP($D1945,'P4 Destination'!$C$21:$M$176,6,0))*BG1945</f>
        <v>0</v>
      </c>
      <c r="BI1945" s="172">
        <f t="shared" si="864"/>
        <v>0</v>
      </c>
      <c r="BJ1945" s="171">
        <f>(VLOOKUP($D1945,'P4 Destination'!$C$21:$M$176,7,0))*BI1945</f>
        <v>0</v>
      </c>
      <c r="BK1945" s="172">
        <f t="shared" si="865"/>
        <v>0</v>
      </c>
      <c r="BL1945" s="171">
        <f>(VLOOKUP($D1945,'P4 Destination'!$C$21:$M$176,8,0))*BK1945</f>
        <v>0</v>
      </c>
      <c r="BM1945" s="172">
        <f t="shared" si="866"/>
        <v>0</v>
      </c>
      <c r="BN1945" s="171">
        <f>(VLOOKUP($D1945,'P4 Destination'!$C$21:$M$176,9,0))*BM1945</f>
        <v>0</v>
      </c>
      <c r="BO1945" s="154">
        <f t="shared" si="844"/>
        <v>0</v>
      </c>
      <c r="BP1945" s="171">
        <f>(VLOOKUP(D1945,'P4 Destination'!$C$21:$M$176,10,0))*K1945</f>
        <v>0</v>
      </c>
      <c r="BQ1945" s="171">
        <f>(VLOOKUP(D1945,'P4 Destination'!$C$21:$M$176,11,0))*J1945</f>
        <v>0</v>
      </c>
      <c r="BR1945" s="173">
        <f t="shared" si="867"/>
        <v>0</v>
      </c>
      <c r="BS1945" s="173">
        <f>(AV1945*2500)*'P6 Verzekering'!$E$11</f>
        <v>0</v>
      </c>
      <c r="BT1945" s="173">
        <f>(AW1945*2500)*'P6 Verzekering'!$E$12</f>
        <v>0</v>
      </c>
      <c r="BU1945" s="173">
        <f>(L1945*2500)*'P6 Verzekering'!$E$13</f>
        <v>0</v>
      </c>
      <c r="BV1945" s="173">
        <f t="shared" si="868"/>
        <v>0</v>
      </c>
      <c r="BW1945"/>
      <c r="BX1945"/>
    </row>
    <row r="1946" spans="1:76">
      <c r="A1946" s="152" t="s">
        <v>1753</v>
      </c>
      <c r="B1946" s="152" t="s">
        <v>219</v>
      </c>
      <c r="C1946" s="152" t="s">
        <v>219</v>
      </c>
      <c r="D1946" s="152" t="s">
        <v>151</v>
      </c>
      <c r="E1946" s="152" t="s">
        <v>149</v>
      </c>
      <c r="F1946" s="153">
        <f t="shared" si="870"/>
        <v>14</v>
      </c>
      <c r="G1946" s="154">
        <v>0</v>
      </c>
      <c r="H1946" s="154">
        <f>IFERROR(VLOOKUP(B1946,'P2 Origin'!$C$21:$Q$176,15,FALSE),0)</f>
        <v>0</v>
      </c>
      <c r="I1946" s="154">
        <f>IFERROR(VLOOKUP(D1946,'P4 Destination'!$C$21:$Q$176,15,FALSE),0)</f>
        <v>0</v>
      </c>
      <c r="J1946" s="155"/>
      <c r="K1946" s="155"/>
      <c r="L1946" s="156">
        <v>14</v>
      </c>
      <c r="M1946" s="155">
        <v>62</v>
      </c>
      <c r="N1946" s="155">
        <v>1</v>
      </c>
      <c r="O1946" s="157">
        <f t="shared" si="845"/>
        <v>0</v>
      </c>
      <c r="P1946" s="158">
        <f t="shared" si="846"/>
        <v>14</v>
      </c>
      <c r="Q1946" s="159">
        <f>IFERROR(VLOOKUP(N1946,'P1 Intra-Europees'!$A$15:$H$25,3,0),0)*P1946</f>
        <v>0</v>
      </c>
      <c r="R1946" s="160">
        <f t="shared" si="847"/>
        <v>0</v>
      </c>
      <c r="S1946" s="159">
        <f>IFERROR(VLOOKUP(N1946,'P1 Intra-Europees'!$A$15:$H$25,4,0),0)*R1946</f>
        <v>0</v>
      </c>
      <c r="T1946" s="160">
        <f t="shared" si="848"/>
        <v>0</v>
      </c>
      <c r="U1946" s="159">
        <f>IFERROR(VLOOKUP(N1946,'P1 Intra-Europees'!$A$15:$H$25,5,0),0)*T1946</f>
        <v>0</v>
      </c>
      <c r="V1946" s="160">
        <f t="shared" si="849"/>
        <v>0</v>
      </c>
      <c r="W1946" s="159">
        <f>IFERROR(VLOOKUP(N1946,'P1 Intra-Europees'!$A$15:$H$25,6,0),0)*V1946</f>
        <v>0</v>
      </c>
      <c r="X1946" s="160">
        <f t="shared" si="850"/>
        <v>0</v>
      </c>
      <c r="Y1946" s="159">
        <f>IFERROR(VLOOKUP(N1946,'P1 Intra-Europees'!$A$15:$H$25,7,0),0)*X1946</f>
        <v>0</v>
      </c>
      <c r="Z1946" s="161">
        <f t="shared" si="851"/>
        <v>0</v>
      </c>
      <c r="AA1946" s="162">
        <f>IFERROR(VLOOKUP(N1946,'P1 Intra-Europees'!$A$15:$H$25,8,0),0)*Z1946</f>
        <v>0</v>
      </c>
      <c r="AB1946" s="163">
        <f t="shared" si="852"/>
        <v>0</v>
      </c>
      <c r="AC1946" s="157" t="str">
        <f>VLOOKUP(B1946,'P2 Origin'!$C$21:$O$176,13,0)</f>
        <v>EUR</v>
      </c>
      <c r="AD1946" s="164">
        <f t="shared" si="853"/>
        <v>0</v>
      </c>
      <c r="AE1946" s="165">
        <f>IF(AU1946&gt;0.1,VLOOKUP(B1946,'P2 Origin'!$C$21:$M$176,3,0)*H1946,0)</f>
        <v>0</v>
      </c>
      <c r="AF1946" s="166">
        <f t="shared" si="854"/>
        <v>0</v>
      </c>
      <c r="AG1946" s="165">
        <f>(VLOOKUP(B1946,'P2 Origin'!$C$21:$M$176,4,0))*AF1946</f>
        <v>0</v>
      </c>
      <c r="AH1946" s="166">
        <f t="shared" si="855"/>
        <v>0</v>
      </c>
      <c r="AI1946" s="165">
        <f>(VLOOKUP(B1946,'P2 Origin'!$C$21:$M$176,5,0))*AH1946</f>
        <v>0</v>
      </c>
      <c r="AJ1946" s="166">
        <f t="shared" si="869"/>
        <v>0</v>
      </c>
      <c r="AK1946" s="165">
        <f>(VLOOKUP(B1946,'P2 Origin'!$C$21:$M$176,6,0))*AJ1946</f>
        <v>0</v>
      </c>
      <c r="AL1946" s="166">
        <f t="shared" si="856"/>
        <v>0</v>
      </c>
      <c r="AM1946" s="165">
        <f>(VLOOKUP($B1946,'P2 Origin'!$C$21:$M$176,7,0))*AL1946</f>
        <v>0</v>
      </c>
      <c r="AN1946" s="166">
        <f t="shared" si="857"/>
        <v>0</v>
      </c>
      <c r="AO1946" s="165">
        <f>(VLOOKUP($B1946,'P2 Origin'!$C$21:$M$176,8,0))*AN1946</f>
        <v>0</v>
      </c>
      <c r="AP1946" s="166">
        <f t="shared" si="858"/>
        <v>0</v>
      </c>
      <c r="AQ1946" s="165">
        <f>(VLOOKUP($B1946,'P2 Origin'!$C$21:$M$176,9,0))*AP1946</f>
        <v>0</v>
      </c>
      <c r="AR1946" s="155">
        <f t="shared" si="843"/>
        <v>0</v>
      </c>
      <c r="AS1946" s="164">
        <f>(VLOOKUP(B1946,'P2 Origin'!$C$21:$M$176,10,0))*K1946</f>
        <v>0</v>
      </c>
      <c r="AT1946" s="164">
        <f>(VLOOKUP(B1946,'P2 Origin'!$C$21:$M$176,11,0))*J1946</f>
        <v>0</v>
      </c>
      <c r="AU1946" s="167">
        <v>0</v>
      </c>
      <c r="AV1946" s="168">
        <v>0</v>
      </c>
      <c r="AW1946" s="169">
        <v>0</v>
      </c>
      <c r="AX1946" s="170">
        <f>IF(AU1946&gt;=0.1,'P3 Bureaumarge zee- en luchtvr.'!$D$12,0)</f>
        <v>0</v>
      </c>
      <c r="AY1946" s="163">
        <f t="shared" si="859"/>
        <v>0</v>
      </c>
      <c r="AZ1946" s="157" t="str">
        <f>VLOOKUP(D1946,'P4 Destination'!$C$21:$O$176,13,0)</f>
        <v>EUR</v>
      </c>
      <c r="BA1946" s="164">
        <f t="shared" si="860"/>
        <v>0</v>
      </c>
      <c r="BB1946" s="171">
        <f>IF(AU1946&gt;0.1,(VLOOKUP(D1946,'P4 Destination'!$C$21:$M$176,3,0))*I1946,0)</f>
        <v>0</v>
      </c>
      <c r="BC1946" s="172">
        <f t="shared" si="861"/>
        <v>0</v>
      </c>
      <c r="BD1946" s="171">
        <f>(VLOOKUP($D1946,'P4 Destination'!$C$21:$M$176,4,0))*BC1946</f>
        <v>0</v>
      </c>
      <c r="BE1946" s="172">
        <f t="shared" si="862"/>
        <v>0</v>
      </c>
      <c r="BF1946" s="171">
        <f>(VLOOKUP($D1946,'P4 Destination'!$C$21:$M$176,5,0))*BE1946</f>
        <v>0</v>
      </c>
      <c r="BG1946" s="172">
        <f t="shared" si="863"/>
        <v>0</v>
      </c>
      <c r="BH1946" s="171">
        <f>(VLOOKUP($D1946,'P4 Destination'!$C$21:$M$176,6,0))*BG1946</f>
        <v>0</v>
      </c>
      <c r="BI1946" s="172">
        <f t="shared" si="864"/>
        <v>0</v>
      </c>
      <c r="BJ1946" s="171">
        <f>(VLOOKUP($D1946,'P4 Destination'!$C$21:$M$176,7,0))*BI1946</f>
        <v>0</v>
      </c>
      <c r="BK1946" s="172">
        <f t="shared" si="865"/>
        <v>0</v>
      </c>
      <c r="BL1946" s="171">
        <f>(VLOOKUP($D1946,'P4 Destination'!$C$21:$M$176,8,0))*BK1946</f>
        <v>0</v>
      </c>
      <c r="BM1946" s="172">
        <f t="shared" si="866"/>
        <v>0</v>
      </c>
      <c r="BN1946" s="171">
        <f>(VLOOKUP($D1946,'P4 Destination'!$C$21:$M$176,9,0))*BM1946</f>
        <v>0</v>
      </c>
      <c r="BO1946" s="154">
        <f t="shared" si="844"/>
        <v>0</v>
      </c>
      <c r="BP1946" s="171">
        <f>(VLOOKUP(D1946,'P4 Destination'!$C$21:$M$176,10,0))*K1946</f>
        <v>0</v>
      </c>
      <c r="BQ1946" s="171">
        <f>(VLOOKUP(D1946,'P4 Destination'!$C$21:$M$176,11,0))*J1946</f>
        <v>0</v>
      </c>
      <c r="BR1946" s="173">
        <f t="shared" si="867"/>
        <v>0</v>
      </c>
      <c r="BS1946" s="173">
        <f>(AV1946*2500)*'P6 Verzekering'!$E$11</f>
        <v>0</v>
      </c>
      <c r="BT1946" s="173">
        <f>(AW1946*2500)*'P6 Verzekering'!$E$12</f>
        <v>0</v>
      </c>
      <c r="BU1946" s="173">
        <f>(L1946*2500)*'P6 Verzekering'!$E$13</f>
        <v>0</v>
      </c>
      <c r="BV1946" s="173">
        <f t="shared" si="868"/>
        <v>0</v>
      </c>
      <c r="BW1946"/>
      <c r="BX1946"/>
    </row>
    <row r="1947" spans="1:76">
      <c r="A1947" s="152" t="s">
        <v>1717</v>
      </c>
      <c r="B1947" s="152" t="s">
        <v>219</v>
      </c>
      <c r="C1947" s="152" t="s">
        <v>219</v>
      </c>
      <c r="D1947" s="152" t="s">
        <v>151</v>
      </c>
      <c r="E1947" s="152" t="s">
        <v>149</v>
      </c>
      <c r="F1947" s="153">
        <f t="shared" si="870"/>
        <v>14</v>
      </c>
      <c r="G1947" s="154">
        <v>0</v>
      </c>
      <c r="H1947" s="154">
        <f>IFERROR(VLOOKUP(B1947,'P2 Origin'!$C$21:$Q$176,15,FALSE),0)</f>
        <v>0</v>
      </c>
      <c r="I1947" s="154">
        <f>IFERROR(VLOOKUP(D1947,'P4 Destination'!$C$21:$Q$176,15,FALSE),0)</f>
        <v>0</v>
      </c>
      <c r="J1947" s="155"/>
      <c r="K1947" s="155"/>
      <c r="L1947" s="156">
        <v>14</v>
      </c>
      <c r="M1947" s="155">
        <v>175</v>
      </c>
      <c r="N1947" s="155">
        <v>2</v>
      </c>
      <c r="O1947" s="157">
        <f t="shared" si="845"/>
        <v>0</v>
      </c>
      <c r="P1947" s="158">
        <f t="shared" si="846"/>
        <v>14</v>
      </c>
      <c r="Q1947" s="159">
        <f>IFERROR(VLOOKUP(N1947,'P1 Intra-Europees'!$A$15:$H$25,3,0),0)*P1947</f>
        <v>0</v>
      </c>
      <c r="R1947" s="160">
        <f t="shared" si="847"/>
        <v>0</v>
      </c>
      <c r="S1947" s="159">
        <f>IFERROR(VLOOKUP(N1947,'P1 Intra-Europees'!$A$15:$H$25,4,0),0)*R1947</f>
        <v>0</v>
      </c>
      <c r="T1947" s="160">
        <f t="shared" si="848"/>
        <v>0</v>
      </c>
      <c r="U1947" s="159">
        <f>IFERROR(VLOOKUP(N1947,'P1 Intra-Europees'!$A$15:$H$25,5,0),0)*T1947</f>
        <v>0</v>
      </c>
      <c r="V1947" s="160">
        <f t="shared" si="849"/>
        <v>0</v>
      </c>
      <c r="W1947" s="159">
        <f>IFERROR(VLOOKUP(N1947,'P1 Intra-Europees'!$A$15:$H$25,6,0),0)*V1947</f>
        <v>0</v>
      </c>
      <c r="X1947" s="160">
        <f t="shared" si="850"/>
        <v>0</v>
      </c>
      <c r="Y1947" s="159">
        <f>IFERROR(VLOOKUP(N1947,'P1 Intra-Europees'!$A$15:$H$25,7,0),0)*X1947</f>
        <v>0</v>
      </c>
      <c r="Z1947" s="161">
        <f t="shared" si="851"/>
        <v>0</v>
      </c>
      <c r="AA1947" s="162">
        <f>IFERROR(VLOOKUP(N1947,'P1 Intra-Europees'!$A$15:$H$25,8,0),0)*Z1947</f>
        <v>0</v>
      </c>
      <c r="AB1947" s="163">
        <f t="shared" si="852"/>
        <v>0</v>
      </c>
      <c r="AC1947" s="157" t="str">
        <f>VLOOKUP(B1947,'P2 Origin'!$C$21:$O$176,13,0)</f>
        <v>EUR</v>
      </c>
      <c r="AD1947" s="164">
        <f t="shared" si="853"/>
        <v>0</v>
      </c>
      <c r="AE1947" s="165">
        <f>IF(AU1947&gt;0.1,VLOOKUP(B1947,'P2 Origin'!$C$21:$M$176,3,0)*H1947,0)</f>
        <v>0</v>
      </c>
      <c r="AF1947" s="166">
        <f t="shared" si="854"/>
        <v>0</v>
      </c>
      <c r="AG1947" s="165">
        <f>(VLOOKUP(B1947,'P2 Origin'!$C$21:$M$176,4,0))*AF1947</f>
        <v>0</v>
      </c>
      <c r="AH1947" s="166">
        <f t="shared" si="855"/>
        <v>0</v>
      </c>
      <c r="AI1947" s="165">
        <f>(VLOOKUP(B1947,'P2 Origin'!$C$21:$M$176,5,0))*AH1947</f>
        <v>0</v>
      </c>
      <c r="AJ1947" s="166">
        <f t="shared" si="869"/>
        <v>0</v>
      </c>
      <c r="AK1947" s="165">
        <f>(VLOOKUP(B1947,'P2 Origin'!$C$21:$M$176,6,0))*AJ1947</f>
        <v>0</v>
      </c>
      <c r="AL1947" s="166">
        <f t="shared" si="856"/>
        <v>0</v>
      </c>
      <c r="AM1947" s="165">
        <f>(VLOOKUP($B1947,'P2 Origin'!$C$21:$M$176,7,0))*AL1947</f>
        <v>0</v>
      </c>
      <c r="AN1947" s="166">
        <f t="shared" si="857"/>
        <v>0</v>
      </c>
      <c r="AO1947" s="165">
        <f>(VLOOKUP($B1947,'P2 Origin'!$C$21:$M$176,8,0))*AN1947</f>
        <v>0</v>
      </c>
      <c r="AP1947" s="166">
        <f t="shared" si="858"/>
        <v>0</v>
      </c>
      <c r="AQ1947" s="165">
        <f>(VLOOKUP($B1947,'P2 Origin'!$C$21:$M$176,9,0))*AP1947</f>
        <v>0</v>
      </c>
      <c r="AR1947" s="155">
        <f t="shared" ref="AR1947:AR2010" si="871">IF(AU1947&gt;=0.1,G1947,0)</f>
        <v>0</v>
      </c>
      <c r="AS1947" s="164">
        <f>(VLOOKUP(B1947,'P2 Origin'!$C$21:$M$176,10,0))*K1947</f>
        <v>0</v>
      </c>
      <c r="AT1947" s="164">
        <f>(VLOOKUP(B1947,'P2 Origin'!$C$21:$M$176,11,0))*J1947</f>
        <v>0</v>
      </c>
      <c r="AU1947" s="167">
        <v>0</v>
      </c>
      <c r="AV1947" s="168">
        <v>0</v>
      </c>
      <c r="AW1947" s="169">
        <v>0</v>
      </c>
      <c r="AX1947" s="170">
        <f>IF(AU1947&gt;=0.1,'P3 Bureaumarge zee- en luchtvr.'!$D$12,0)</f>
        <v>0</v>
      </c>
      <c r="AY1947" s="163">
        <f t="shared" si="859"/>
        <v>0</v>
      </c>
      <c r="AZ1947" s="157" t="str">
        <f>VLOOKUP(D1947,'P4 Destination'!$C$21:$O$176,13,0)</f>
        <v>EUR</v>
      </c>
      <c r="BA1947" s="164">
        <f t="shared" si="860"/>
        <v>0</v>
      </c>
      <c r="BB1947" s="171">
        <f>IF(AU1947&gt;0.1,(VLOOKUP(D1947,'P4 Destination'!$C$21:$M$176,3,0))*I1947,0)</f>
        <v>0</v>
      </c>
      <c r="BC1947" s="172">
        <f t="shared" si="861"/>
        <v>0</v>
      </c>
      <c r="BD1947" s="171">
        <f>(VLOOKUP($D1947,'P4 Destination'!$C$21:$M$176,4,0))*BC1947</f>
        <v>0</v>
      </c>
      <c r="BE1947" s="172">
        <f t="shared" si="862"/>
        <v>0</v>
      </c>
      <c r="BF1947" s="171">
        <f>(VLOOKUP($D1947,'P4 Destination'!$C$21:$M$176,5,0))*BE1947</f>
        <v>0</v>
      </c>
      <c r="BG1947" s="172">
        <f t="shared" si="863"/>
        <v>0</v>
      </c>
      <c r="BH1947" s="171">
        <f>(VLOOKUP($D1947,'P4 Destination'!$C$21:$M$176,6,0))*BG1947</f>
        <v>0</v>
      </c>
      <c r="BI1947" s="172">
        <f t="shared" si="864"/>
        <v>0</v>
      </c>
      <c r="BJ1947" s="171">
        <f>(VLOOKUP($D1947,'P4 Destination'!$C$21:$M$176,7,0))*BI1947</f>
        <v>0</v>
      </c>
      <c r="BK1947" s="172">
        <f t="shared" si="865"/>
        <v>0</v>
      </c>
      <c r="BL1947" s="171">
        <f>(VLOOKUP($D1947,'P4 Destination'!$C$21:$M$176,8,0))*BK1947</f>
        <v>0</v>
      </c>
      <c r="BM1947" s="172">
        <f t="shared" si="866"/>
        <v>0</v>
      </c>
      <c r="BN1947" s="171">
        <f>(VLOOKUP($D1947,'P4 Destination'!$C$21:$M$176,9,0))*BM1947</f>
        <v>0</v>
      </c>
      <c r="BO1947" s="154">
        <f t="shared" ref="BO1947:BO2010" si="872">IF(AU1947&gt;=0.1,G1947,0)</f>
        <v>0</v>
      </c>
      <c r="BP1947" s="171">
        <f>(VLOOKUP(D1947,'P4 Destination'!$C$21:$M$176,10,0))*K1947</f>
        <v>0</v>
      </c>
      <c r="BQ1947" s="171">
        <f>(VLOOKUP(D1947,'P4 Destination'!$C$21:$M$176,11,0))*J1947</f>
        <v>0</v>
      </c>
      <c r="BR1947" s="173">
        <f t="shared" si="867"/>
        <v>0</v>
      </c>
      <c r="BS1947" s="173">
        <f>(AV1947*2500)*'P6 Verzekering'!$E$11</f>
        <v>0</v>
      </c>
      <c r="BT1947" s="173">
        <f>(AW1947*2500)*'P6 Verzekering'!$E$12</f>
        <v>0</v>
      </c>
      <c r="BU1947" s="173">
        <f>(L1947*2500)*'P6 Verzekering'!$E$13</f>
        <v>0</v>
      </c>
      <c r="BV1947" s="173">
        <f t="shared" si="868"/>
        <v>0</v>
      </c>
      <c r="BW1947"/>
      <c r="BX1947"/>
    </row>
    <row r="1948" spans="1:76">
      <c r="A1948" s="152" t="s">
        <v>1417</v>
      </c>
      <c r="B1948" s="152" t="s">
        <v>258</v>
      </c>
      <c r="C1948" s="152" t="s">
        <v>257</v>
      </c>
      <c r="D1948" s="152" t="s">
        <v>219</v>
      </c>
      <c r="E1948" s="152" t="s">
        <v>219</v>
      </c>
      <c r="F1948" s="153">
        <f t="shared" si="870"/>
        <v>14</v>
      </c>
      <c r="G1948" s="154">
        <v>0</v>
      </c>
      <c r="H1948" s="154">
        <f>IFERROR(VLOOKUP(B1948,'P2 Origin'!$C$21:$Q$176,15,FALSE),0)</f>
        <v>1</v>
      </c>
      <c r="I1948" s="154">
        <f>IFERROR(VLOOKUP(D1948,'P4 Destination'!$C$21:$Q$176,15,FALSE),0)</f>
        <v>0</v>
      </c>
      <c r="J1948" s="155"/>
      <c r="K1948" s="155"/>
      <c r="L1948" s="156">
        <v>14</v>
      </c>
      <c r="M1948" s="155">
        <v>387</v>
      </c>
      <c r="N1948" s="155">
        <v>3</v>
      </c>
      <c r="O1948" s="157">
        <f t="shared" si="845"/>
        <v>0</v>
      </c>
      <c r="P1948" s="158">
        <f t="shared" si="846"/>
        <v>14</v>
      </c>
      <c r="Q1948" s="159">
        <f>IFERROR(VLOOKUP(N1948,'P1 Intra-Europees'!$A$15:$H$25,3,0),0)*P1948</f>
        <v>0</v>
      </c>
      <c r="R1948" s="160">
        <f t="shared" si="847"/>
        <v>0</v>
      </c>
      <c r="S1948" s="159">
        <f>IFERROR(VLOOKUP(N1948,'P1 Intra-Europees'!$A$15:$H$25,4,0),0)*R1948</f>
        <v>0</v>
      </c>
      <c r="T1948" s="160">
        <f t="shared" si="848"/>
        <v>0</v>
      </c>
      <c r="U1948" s="159">
        <f>IFERROR(VLOOKUP(N1948,'P1 Intra-Europees'!$A$15:$H$25,5,0),0)*T1948</f>
        <v>0</v>
      </c>
      <c r="V1948" s="160">
        <f t="shared" si="849"/>
        <v>0</v>
      </c>
      <c r="W1948" s="159">
        <f>IFERROR(VLOOKUP(N1948,'P1 Intra-Europees'!$A$15:$H$25,6,0),0)*V1948</f>
        <v>0</v>
      </c>
      <c r="X1948" s="160">
        <f t="shared" si="850"/>
        <v>0</v>
      </c>
      <c r="Y1948" s="159">
        <f>IFERROR(VLOOKUP(N1948,'P1 Intra-Europees'!$A$15:$H$25,7,0),0)*X1948</f>
        <v>0</v>
      </c>
      <c r="Z1948" s="161">
        <f t="shared" si="851"/>
        <v>0</v>
      </c>
      <c r="AA1948" s="162">
        <f>IFERROR(VLOOKUP(N1948,'P1 Intra-Europees'!$A$15:$H$25,8,0),0)*Z1948</f>
        <v>0</v>
      </c>
      <c r="AB1948" s="163">
        <f t="shared" si="852"/>
        <v>0</v>
      </c>
      <c r="AC1948" s="157" t="str">
        <f>VLOOKUP(B1948,'P2 Origin'!$C$21:$O$176,13,0)</f>
        <v>EUR</v>
      </c>
      <c r="AD1948" s="164">
        <f t="shared" si="853"/>
        <v>0</v>
      </c>
      <c r="AE1948" s="165">
        <f>IF(AU1948&gt;0.1,VLOOKUP(B1948,'P2 Origin'!$C$21:$M$176,3,0)*H1948,0)</f>
        <v>0</v>
      </c>
      <c r="AF1948" s="166">
        <f t="shared" si="854"/>
        <v>0</v>
      </c>
      <c r="AG1948" s="165">
        <f>(VLOOKUP(B1948,'P2 Origin'!$C$21:$M$176,4,0))*AF1948</f>
        <v>0</v>
      </c>
      <c r="AH1948" s="166">
        <f t="shared" si="855"/>
        <v>0</v>
      </c>
      <c r="AI1948" s="165">
        <f>(VLOOKUP(B1948,'P2 Origin'!$C$21:$M$176,5,0))*AH1948</f>
        <v>0</v>
      </c>
      <c r="AJ1948" s="166">
        <f t="shared" si="869"/>
        <v>0</v>
      </c>
      <c r="AK1948" s="165">
        <f>(VLOOKUP(B1948,'P2 Origin'!$C$21:$M$176,6,0))*AJ1948</f>
        <v>0</v>
      </c>
      <c r="AL1948" s="166">
        <f t="shared" si="856"/>
        <v>0</v>
      </c>
      <c r="AM1948" s="165">
        <f>(VLOOKUP($B1948,'P2 Origin'!$C$21:$M$176,7,0))*AL1948</f>
        <v>0</v>
      </c>
      <c r="AN1948" s="166">
        <f t="shared" si="857"/>
        <v>0</v>
      </c>
      <c r="AO1948" s="165">
        <f>(VLOOKUP($B1948,'P2 Origin'!$C$21:$M$176,8,0))*AN1948</f>
        <v>0</v>
      </c>
      <c r="AP1948" s="166">
        <f t="shared" si="858"/>
        <v>0</v>
      </c>
      <c r="AQ1948" s="165">
        <f>(VLOOKUP($B1948,'P2 Origin'!$C$21:$M$176,9,0))*AP1948</f>
        <v>0</v>
      </c>
      <c r="AR1948" s="155">
        <f t="shared" si="871"/>
        <v>0</v>
      </c>
      <c r="AS1948" s="164">
        <f>(VLOOKUP(B1948,'P2 Origin'!$C$21:$M$176,10,0))*K1948</f>
        <v>0</v>
      </c>
      <c r="AT1948" s="164">
        <f>(VLOOKUP(B1948,'P2 Origin'!$C$21:$M$176,11,0))*J1948</f>
        <v>0</v>
      </c>
      <c r="AU1948" s="167">
        <v>0</v>
      </c>
      <c r="AV1948" s="168">
        <v>0</v>
      </c>
      <c r="AW1948" s="169">
        <v>0</v>
      </c>
      <c r="AX1948" s="170">
        <f>IF(AU1948&gt;=0.1,'P3 Bureaumarge zee- en luchtvr.'!$D$12,0)</f>
        <v>0</v>
      </c>
      <c r="AY1948" s="163">
        <f t="shared" si="859"/>
        <v>0</v>
      </c>
      <c r="AZ1948" s="157" t="str">
        <f>VLOOKUP(D1948,'P4 Destination'!$C$21:$O$176,13,0)</f>
        <v>EUR</v>
      </c>
      <c r="BA1948" s="164">
        <f t="shared" si="860"/>
        <v>0</v>
      </c>
      <c r="BB1948" s="171">
        <f>IF(AU1948&gt;0.1,(VLOOKUP(D1948,'P4 Destination'!$C$21:$M$176,3,0))*I1948,0)</f>
        <v>0</v>
      </c>
      <c r="BC1948" s="172">
        <f t="shared" si="861"/>
        <v>0</v>
      </c>
      <c r="BD1948" s="171">
        <f>(VLOOKUP($D1948,'P4 Destination'!$C$21:$M$176,4,0))*BC1948</f>
        <v>0</v>
      </c>
      <c r="BE1948" s="172">
        <f t="shared" si="862"/>
        <v>0</v>
      </c>
      <c r="BF1948" s="171">
        <f>(VLOOKUP($D1948,'P4 Destination'!$C$21:$M$176,5,0))*BE1948</f>
        <v>0</v>
      </c>
      <c r="BG1948" s="172">
        <f t="shared" si="863"/>
        <v>0</v>
      </c>
      <c r="BH1948" s="171">
        <f>(VLOOKUP($D1948,'P4 Destination'!$C$21:$M$176,6,0))*BG1948</f>
        <v>0</v>
      </c>
      <c r="BI1948" s="172">
        <f t="shared" si="864"/>
        <v>0</v>
      </c>
      <c r="BJ1948" s="171">
        <f>(VLOOKUP($D1948,'P4 Destination'!$C$21:$M$176,7,0))*BI1948</f>
        <v>0</v>
      </c>
      <c r="BK1948" s="172">
        <f t="shared" si="865"/>
        <v>0</v>
      </c>
      <c r="BL1948" s="171">
        <f>(VLOOKUP($D1948,'P4 Destination'!$C$21:$M$176,8,0))*BK1948</f>
        <v>0</v>
      </c>
      <c r="BM1948" s="172">
        <f t="shared" si="866"/>
        <v>0</v>
      </c>
      <c r="BN1948" s="171">
        <f>(VLOOKUP($D1948,'P4 Destination'!$C$21:$M$176,9,0))*BM1948</f>
        <v>0</v>
      </c>
      <c r="BO1948" s="154">
        <f t="shared" si="872"/>
        <v>0</v>
      </c>
      <c r="BP1948" s="171">
        <f>(VLOOKUP(D1948,'P4 Destination'!$C$21:$M$176,10,0))*K1948</f>
        <v>0</v>
      </c>
      <c r="BQ1948" s="171">
        <f>(VLOOKUP(D1948,'P4 Destination'!$C$21:$M$176,11,0))*J1948</f>
        <v>0</v>
      </c>
      <c r="BR1948" s="173">
        <f t="shared" si="867"/>
        <v>0</v>
      </c>
      <c r="BS1948" s="173">
        <f>(AV1948*2500)*'P6 Verzekering'!$E$11</f>
        <v>0</v>
      </c>
      <c r="BT1948" s="173">
        <f>(AW1948*2500)*'P6 Verzekering'!$E$12</f>
        <v>0</v>
      </c>
      <c r="BU1948" s="173">
        <f>(L1948*2500)*'P6 Verzekering'!$E$13</f>
        <v>0</v>
      </c>
      <c r="BV1948" s="173">
        <f t="shared" si="868"/>
        <v>0</v>
      </c>
      <c r="BW1948"/>
      <c r="BX1948"/>
    </row>
    <row r="1949" spans="1:76">
      <c r="A1949" s="152" t="s">
        <v>1148</v>
      </c>
      <c r="B1949" s="152" t="s">
        <v>253</v>
      </c>
      <c r="C1949" s="152" t="s">
        <v>250</v>
      </c>
      <c r="D1949" s="152" t="s">
        <v>219</v>
      </c>
      <c r="E1949" s="152" t="s">
        <v>219</v>
      </c>
      <c r="F1949" s="153">
        <f t="shared" si="870"/>
        <v>14</v>
      </c>
      <c r="G1949" s="154">
        <v>0</v>
      </c>
      <c r="H1949" s="154">
        <f>IFERROR(VLOOKUP(B1949,'P2 Origin'!$C$21:$Q$176,15,FALSE),0)</f>
        <v>1</v>
      </c>
      <c r="I1949" s="154">
        <f>IFERROR(VLOOKUP(D1949,'P4 Destination'!$C$21:$Q$176,15,FALSE),0)</f>
        <v>0</v>
      </c>
      <c r="J1949" s="155"/>
      <c r="K1949" s="155"/>
      <c r="L1949" s="156">
        <v>14</v>
      </c>
      <c r="M1949" s="155">
        <v>841</v>
      </c>
      <c r="N1949" s="155">
        <v>5</v>
      </c>
      <c r="O1949" s="157">
        <f t="shared" si="845"/>
        <v>0</v>
      </c>
      <c r="P1949" s="158">
        <f t="shared" si="846"/>
        <v>14</v>
      </c>
      <c r="Q1949" s="159">
        <f>IFERROR(VLOOKUP(N1949,'P1 Intra-Europees'!$A$15:$H$25,3,0),0)*P1949</f>
        <v>0</v>
      </c>
      <c r="R1949" s="160">
        <f t="shared" si="847"/>
        <v>0</v>
      </c>
      <c r="S1949" s="159">
        <f>IFERROR(VLOOKUP(N1949,'P1 Intra-Europees'!$A$15:$H$25,4,0),0)*R1949</f>
        <v>0</v>
      </c>
      <c r="T1949" s="160">
        <f t="shared" si="848"/>
        <v>0</v>
      </c>
      <c r="U1949" s="159">
        <f>IFERROR(VLOOKUP(N1949,'P1 Intra-Europees'!$A$15:$H$25,5,0),0)*T1949</f>
        <v>0</v>
      </c>
      <c r="V1949" s="160">
        <f t="shared" si="849"/>
        <v>0</v>
      </c>
      <c r="W1949" s="159">
        <f>IFERROR(VLOOKUP(N1949,'P1 Intra-Europees'!$A$15:$H$25,6,0),0)*V1949</f>
        <v>0</v>
      </c>
      <c r="X1949" s="160">
        <f t="shared" si="850"/>
        <v>0</v>
      </c>
      <c r="Y1949" s="159">
        <f>IFERROR(VLOOKUP(N1949,'P1 Intra-Europees'!$A$15:$H$25,7,0),0)*X1949</f>
        <v>0</v>
      </c>
      <c r="Z1949" s="161">
        <f t="shared" si="851"/>
        <v>0</v>
      </c>
      <c r="AA1949" s="162">
        <f>IFERROR(VLOOKUP(N1949,'P1 Intra-Europees'!$A$15:$H$25,8,0),0)*Z1949</f>
        <v>0</v>
      </c>
      <c r="AB1949" s="163">
        <f t="shared" si="852"/>
        <v>0</v>
      </c>
      <c r="AC1949" s="157" t="str">
        <f>VLOOKUP(B1949,'P2 Origin'!$C$21:$O$176,13,0)</f>
        <v>EUR</v>
      </c>
      <c r="AD1949" s="164">
        <f t="shared" si="853"/>
        <v>0</v>
      </c>
      <c r="AE1949" s="165">
        <f>IF(AU1949&gt;0.1,VLOOKUP(B1949,'P2 Origin'!$C$21:$M$176,3,0)*H1949,0)</f>
        <v>0</v>
      </c>
      <c r="AF1949" s="166">
        <f t="shared" si="854"/>
        <v>0</v>
      </c>
      <c r="AG1949" s="165">
        <f>(VLOOKUP(B1949,'P2 Origin'!$C$21:$M$176,4,0))*AF1949</f>
        <v>0</v>
      </c>
      <c r="AH1949" s="166">
        <f t="shared" si="855"/>
        <v>0</v>
      </c>
      <c r="AI1949" s="165">
        <f>(VLOOKUP(B1949,'P2 Origin'!$C$21:$M$176,5,0))*AH1949</f>
        <v>0</v>
      </c>
      <c r="AJ1949" s="166">
        <f t="shared" si="869"/>
        <v>0</v>
      </c>
      <c r="AK1949" s="165">
        <f>(VLOOKUP(B1949,'P2 Origin'!$C$21:$M$176,6,0))*AJ1949</f>
        <v>0</v>
      </c>
      <c r="AL1949" s="166">
        <f t="shared" si="856"/>
        <v>0</v>
      </c>
      <c r="AM1949" s="165">
        <f>(VLOOKUP($B1949,'P2 Origin'!$C$21:$M$176,7,0))*AL1949</f>
        <v>0</v>
      </c>
      <c r="AN1949" s="166">
        <f t="shared" si="857"/>
        <v>0</v>
      </c>
      <c r="AO1949" s="165">
        <f>(VLOOKUP($B1949,'P2 Origin'!$C$21:$M$176,8,0))*AN1949</f>
        <v>0</v>
      </c>
      <c r="AP1949" s="166">
        <f t="shared" si="858"/>
        <v>0</v>
      </c>
      <c r="AQ1949" s="165">
        <f>(VLOOKUP($B1949,'P2 Origin'!$C$21:$M$176,9,0))*AP1949</f>
        <v>0</v>
      </c>
      <c r="AR1949" s="155">
        <f t="shared" si="871"/>
        <v>0</v>
      </c>
      <c r="AS1949" s="164">
        <f>(VLOOKUP(B1949,'P2 Origin'!$C$21:$M$176,10,0))*K1949</f>
        <v>0</v>
      </c>
      <c r="AT1949" s="164">
        <f>(VLOOKUP(B1949,'P2 Origin'!$C$21:$M$176,11,0))*J1949</f>
        <v>0</v>
      </c>
      <c r="AU1949" s="167">
        <v>0</v>
      </c>
      <c r="AV1949" s="168">
        <v>0</v>
      </c>
      <c r="AW1949" s="169">
        <v>0</v>
      </c>
      <c r="AX1949" s="170">
        <f>IF(AU1949&gt;=0.1,'P3 Bureaumarge zee- en luchtvr.'!$D$12,0)</f>
        <v>0</v>
      </c>
      <c r="AY1949" s="163">
        <f t="shared" si="859"/>
        <v>0</v>
      </c>
      <c r="AZ1949" s="157" t="str">
        <f>VLOOKUP(D1949,'P4 Destination'!$C$21:$O$176,13,0)</f>
        <v>EUR</v>
      </c>
      <c r="BA1949" s="164">
        <f t="shared" si="860"/>
        <v>0</v>
      </c>
      <c r="BB1949" s="171">
        <f>IF(AU1949&gt;0.1,(VLOOKUP(D1949,'P4 Destination'!$C$21:$M$176,3,0))*I1949,0)</f>
        <v>0</v>
      </c>
      <c r="BC1949" s="172">
        <f t="shared" si="861"/>
        <v>0</v>
      </c>
      <c r="BD1949" s="171">
        <f>(VLOOKUP($D1949,'P4 Destination'!$C$21:$M$176,4,0))*BC1949</f>
        <v>0</v>
      </c>
      <c r="BE1949" s="172">
        <f t="shared" si="862"/>
        <v>0</v>
      </c>
      <c r="BF1949" s="171">
        <f>(VLOOKUP($D1949,'P4 Destination'!$C$21:$M$176,5,0))*BE1949</f>
        <v>0</v>
      </c>
      <c r="BG1949" s="172">
        <f t="shared" si="863"/>
        <v>0</v>
      </c>
      <c r="BH1949" s="171">
        <f>(VLOOKUP($D1949,'P4 Destination'!$C$21:$M$176,6,0))*BG1949</f>
        <v>0</v>
      </c>
      <c r="BI1949" s="172">
        <f t="shared" si="864"/>
        <v>0</v>
      </c>
      <c r="BJ1949" s="171">
        <f>(VLOOKUP($D1949,'P4 Destination'!$C$21:$M$176,7,0))*BI1949</f>
        <v>0</v>
      </c>
      <c r="BK1949" s="172">
        <f t="shared" si="865"/>
        <v>0</v>
      </c>
      <c r="BL1949" s="171">
        <f>(VLOOKUP($D1949,'P4 Destination'!$C$21:$M$176,8,0))*BK1949</f>
        <v>0</v>
      </c>
      <c r="BM1949" s="172">
        <f t="shared" si="866"/>
        <v>0</v>
      </c>
      <c r="BN1949" s="171">
        <f>(VLOOKUP($D1949,'P4 Destination'!$C$21:$M$176,9,0))*BM1949</f>
        <v>0</v>
      </c>
      <c r="BO1949" s="154">
        <f t="shared" si="872"/>
        <v>0</v>
      </c>
      <c r="BP1949" s="171">
        <f>(VLOOKUP(D1949,'P4 Destination'!$C$21:$M$176,10,0))*K1949</f>
        <v>0</v>
      </c>
      <c r="BQ1949" s="171">
        <f>(VLOOKUP(D1949,'P4 Destination'!$C$21:$M$176,11,0))*J1949</f>
        <v>0</v>
      </c>
      <c r="BR1949" s="173">
        <f t="shared" si="867"/>
        <v>0</v>
      </c>
      <c r="BS1949" s="173">
        <f>(AV1949*2500)*'P6 Verzekering'!$E$11</f>
        <v>0</v>
      </c>
      <c r="BT1949" s="173">
        <f>(AW1949*2500)*'P6 Verzekering'!$E$12</f>
        <v>0</v>
      </c>
      <c r="BU1949" s="173">
        <f>(L1949*2500)*'P6 Verzekering'!$E$13</f>
        <v>0</v>
      </c>
      <c r="BV1949" s="173">
        <f t="shared" si="868"/>
        <v>0</v>
      </c>
      <c r="BW1949"/>
      <c r="BX1949"/>
    </row>
    <row r="1950" spans="1:76">
      <c r="A1950" s="152" t="s">
        <v>1964</v>
      </c>
      <c r="B1950" s="152" t="s">
        <v>219</v>
      </c>
      <c r="C1950" s="152" t="s">
        <v>219</v>
      </c>
      <c r="D1950" s="152" t="s">
        <v>176</v>
      </c>
      <c r="E1950" s="152" t="s">
        <v>175</v>
      </c>
      <c r="F1950" s="153">
        <f t="shared" si="870"/>
        <v>14</v>
      </c>
      <c r="G1950" s="154">
        <v>0</v>
      </c>
      <c r="H1950" s="154">
        <f>IFERROR(VLOOKUP(B1950,'P2 Origin'!$C$21:$Q$176,15,FALSE),0)</f>
        <v>0</v>
      </c>
      <c r="I1950" s="154">
        <f>IFERROR(VLOOKUP(D1950,'P4 Destination'!$C$21:$Q$176,15,FALSE),0)</f>
        <v>0</v>
      </c>
      <c r="J1950" s="155"/>
      <c r="K1950" s="155"/>
      <c r="L1950" s="156">
        <v>14</v>
      </c>
      <c r="M1950" s="155">
        <v>858</v>
      </c>
      <c r="N1950" s="155">
        <v>5</v>
      </c>
      <c r="O1950" s="157">
        <f t="shared" si="845"/>
        <v>0</v>
      </c>
      <c r="P1950" s="158">
        <f t="shared" si="846"/>
        <v>14</v>
      </c>
      <c r="Q1950" s="159">
        <f>IFERROR(VLOOKUP(N1950,'P1 Intra-Europees'!$A$15:$H$25,3,0),0)*P1950</f>
        <v>0</v>
      </c>
      <c r="R1950" s="160">
        <f t="shared" si="847"/>
        <v>0</v>
      </c>
      <c r="S1950" s="159">
        <f>IFERROR(VLOOKUP(N1950,'P1 Intra-Europees'!$A$15:$H$25,4,0),0)*R1950</f>
        <v>0</v>
      </c>
      <c r="T1950" s="160">
        <f t="shared" si="848"/>
        <v>0</v>
      </c>
      <c r="U1950" s="159">
        <f>IFERROR(VLOOKUP(N1950,'P1 Intra-Europees'!$A$15:$H$25,5,0),0)*T1950</f>
        <v>0</v>
      </c>
      <c r="V1950" s="160">
        <f t="shared" si="849"/>
        <v>0</v>
      </c>
      <c r="W1950" s="159">
        <f>IFERROR(VLOOKUP(N1950,'P1 Intra-Europees'!$A$15:$H$25,6,0),0)*V1950</f>
        <v>0</v>
      </c>
      <c r="X1950" s="160">
        <f t="shared" si="850"/>
        <v>0</v>
      </c>
      <c r="Y1950" s="159">
        <f>IFERROR(VLOOKUP(N1950,'P1 Intra-Europees'!$A$15:$H$25,7,0),0)*X1950</f>
        <v>0</v>
      </c>
      <c r="Z1950" s="161">
        <f t="shared" si="851"/>
        <v>0</v>
      </c>
      <c r="AA1950" s="162">
        <f>IFERROR(VLOOKUP(N1950,'P1 Intra-Europees'!$A$15:$H$25,8,0),0)*Z1950</f>
        <v>0</v>
      </c>
      <c r="AB1950" s="163">
        <f t="shared" si="852"/>
        <v>0</v>
      </c>
      <c r="AC1950" s="157" t="str">
        <f>VLOOKUP(B1950,'P2 Origin'!$C$21:$O$176,13,0)</f>
        <v>EUR</v>
      </c>
      <c r="AD1950" s="164">
        <f t="shared" si="853"/>
        <v>0</v>
      </c>
      <c r="AE1950" s="165">
        <f>IF(AU1950&gt;0.1,VLOOKUP(B1950,'P2 Origin'!$C$21:$M$176,3,0)*H1950,0)</f>
        <v>0</v>
      </c>
      <c r="AF1950" s="166">
        <f t="shared" si="854"/>
        <v>0</v>
      </c>
      <c r="AG1950" s="165">
        <f>(VLOOKUP(B1950,'P2 Origin'!$C$21:$M$176,4,0))*AF1950</f>
        <v>0</v>
      </c>
      <c r="AH1950" s="166">
        <f t="shared" si="855"/>
        <v>0</v>
      </c>
      <c r="AI1950" s="165">
        <f>(VLOOKUP(B1950,'P2 Origin'!$C$21:$M$176,5,0))*AH1950</f>
        <v>0</v>
      </c>
      <c r="AJ1950" s="166">
        <f t="shared" si="869"/>
        <v>0</v>
      </c>
      <c r="AK1950" s="165">
        <f>(VLOOKUP(B1950,'P2 Origin'!$C$21:$M$176,6,0))*AJ1950</f>
        <v>0</v>
      </c>
      <c r="AL1950" s="166">
        <f t="shared" si="856"/>
        <v>0</v>
      </c>
      <c r="AM1950" s="165">
        <f>(VLOOKUP($B1950,'P2 Origin'!$C$21:$M$176,7,0))*AL1950</f>
        <v>0</v>
      </c>
      <c r="AN1950" s="166">
        <f t="shared" si="857"/>
        <v>0</v>
      </c>
      <c r="AO1950" s="165">
        <f>(VLOOKUP($B1950,'P2 Origin'!$C$21:$M$176,8,0))*AN1950</f>
        <v>0</v>
      </c>
      <c r="AP1950" s="166">
        <f t="shared" si="858"/>
        <v>0</v>
      </c>
      <c r="AQ1950" s="165">
        <f>(VLOOKUP($B1950,'P2 Origin'!$C$21:$M$176,9,0))*AP1950</f>
        <v>0</v>
      </c>
      <c r="AR1950" s="155">
        <f t="shared" si="871"/>
        <v>0</v>
      </c>
      <c r="AS1950" s="164">
        <f>(VLOOKUP(B1950,'P2 Origin'!$C$21:$M$176,10,0))*K1950</f>
        <v>0</v>
      </c>
      <c r="AT1950" s="164">
        <f>(VLOOKUP(B1950,'P2 Origin'!$C$21:$M$176,11,0))*J1950</f>
        <v>0</v>
      </c>
      <c r="AU1950" s="167">
        <v>0</v>
      </c>
      <c r="AV1950" s="168">
        <v>0</v>
      </c>
      <c r="AW1950" s="169">
        <v>0</v>
      </c>
      <c r="AX1950" s="170">
        <f>IF(AU1950&gt;=0.1,'P3 Bureaumarge zee- en luchtvr.'!$D$12,0)</f>
        <v>0</v>
      </c>
      <c r="AY1950" s="163">
        <f t="shared" si="859"/>
        <v>0</v>
      </c>
      <c r="AZ1950" s="157" t="str">
        <f>VLOOKUP(D1950,'P4 Destination'!$C$21:$O$176,13,0)</f>
        <v>EUR</v>
      </c>
      <c r="BA1950" s="164">
        <f t="shared" si="860"/>
        <v>0</v>
      </c>
      <c r="BB1950" s="171">
        <f>IF(AU1950&gt;0.1,(VLOOKUP(D1950,'P4 Destination'!$C$21:$M$176,3,0))*I1950,0)</f>
        <v>0</v>
      </c>
      <c r="BC1950" s="172">
        <f t="shared" si="861"/>
        <v>0</v>
      </c>
      <c r="BD1950" s="171">
        <f>(VLOOKUP($D1950,'P4 Destination'!$C$21:$M$176,4,0))*BC1950</f>
        <v>0</v>
      </c>
      <c r="BE1950" s="172">
        <f t="shared" si="862"/>
        <v>0</v>
      </c>
      <c r="BF1950" s="171">
        <f>(VLOOKUP($D1950,'P4 Destination'!$C$21:$M$176,5,0))*BE1950</f>
        <v>0</v>
      </c>
      <c r="BG1950" s="172">
        <f t="shared" si="863"/>
        <v>0</v>
      </c>
      <c r="BH1950" s="171">
        <f>(VLOOKUP($D1950,'P4 Destination'!$C$21:$M$176,6,0))*BG1950</f>
        <v>0</v>
      </c>
      <c r="BI1950" s="172">
        <f t="shared" si="864"/>
        <v>0</v>
      </c>
      <c r="BJ1950" s="171">
        <f>(VLOOKUP($D1950,'P4 Destination'!$C$21:$M$176,7,0))*BI1950</f>
        <v>0</v>
      </c>
      <c r="BK1950" s="172">
        <f t="shared" si="865"/>
        <v>0</v>
      </c>
      <c r="BL1950" s="171">
        <f>(VLOOKUP($D1950,'P4 Destination'!$C$21:$M$176,8,0))*BK1950</f>
        <v>0</v>
      </c>
      <c r="BM1950" s="172">
        <f t="shared" si="866"/>
        <v>0</v>
      </c>
      <c r="BN1950" s="171">
        <f>(VLOOKUP($D1950,'P4 Destination'!$C$21:$M$176,9,0))*BM1950</f>
        <v>0</v>
      </c>
      <c r="BO1950" s="154">
        <f t="shared" si="872"/>
        <v>0</v>
      </c>
      <c r="BP1950" s="171">
        <f>(VLOOKUP(D1950,'P4 Destination'!$C$21:$M$176,10,0))*K1950</f>
        <v>0</v>
      </c>
      <c r="BQ1950" s="171">
        <f>(VLOOKUP(D1950,'P4 Destination'!$C$21:$M$176,11,0))*J1950</f>
        <v>0</v>
      </c>
      <c r="BR1950" s="173">
        <f t="shared" si="867"/>
        <v>0</v>
      </c>
      <c r="BS1950" s="173">
        <f>(AV1950*2500)*'P6 Verzekering'!$E$11</f>
        <v>0</v>
      </c>
      <c r="BT1950" s="173">
        <f>(AW1950*2500)*'P6 Verzekering'!$E$12</f>
        <v>0</v>
      </c>
      <c r="BU1950" s="173">
        <f>(L1950*2500)*'P6 Verzekering'!$E$13</f>
        <v>0</v>
      </c>
      <c r="BV1950" s="173">
        <f t="shared" si="868"/>
        <v>0</v>
      </c>
      <c r="BW1950"/>
      <c r="BX1950"/>
    </row>
    <row r="1951" spans="1:76">
      <c r="A1951" s="152" t="s">
        <v>2784</v>
      </c>
      <c r="B1951" s="152" t="s">
        <v>173</v>
      </c>
      <c r="C1951" s="152" t="s">
        <v>172</v>
      </c>
      <c r="D1951" s="152" t="s">
        <v>219</v>
      </c>
      <c r="E1951" s="152" t="s">
        <v>219</v>
      </c>
      <c r="F1951" s="153">
        <f t="shared" si="870"/>
        <v>14</v>
      </c>
      <c r="G1951" s="154">
        <v>0</v>
      </c>
      <c r="H1951" s="154">
        <f>IFERROR(VLOOKUP(B1951,'P2 Origin'!$C$21:$Q$176,15,FALSE),0)</f>
        <v>1</v>
      </c>
      <c r="I1951" s="154">
        <f>IFERROR(VLOOKUP(D1951,'P4 Destination'!$C$21:$Q$176,15,FALSE),0)</f>
        <v>0</v>
      </c>
      <c r="J1951" s="155"/>
      <c r="K1951" s="155"/>
      <c r="L1951" s="156">
        <v>14</v>
      </c>
      <c r="M1951" s="155">
        <v>956</v>
      </c>
      <c r="N1951" s="155">
        <v>5</v>
      </c>
      <c r="O1951" s="157">
        <f t="shared" si="845"/>
        <v>0</v>
      </c>
      <c r="P1951" s="158">
        <f t="shared" si="846"/>
        <v>14</v>
      </c>
      <c r="Q1951" s="159">
        <f>IFERROR(VLOOKUP(N1951,'P1 Intra-Europees'!$A$15:$H$25,3,0),0)*P1951</f>
        <v>0</v>
      </c>
      <c r="R1951" s="160">
        <f t="shared" si="847"/>
        <v>0</v>
      </c>
      <c r="S1951" s="159">
        <f>IFERROR(VLOOKUP(N1951,'P1 Intra-Europees'!$A$15:$H$25,4,0),0)*R1951</f>
        <v>0</v>
      </c>
      <c r="T1951" s="160">
        <f t="shared" si="848"/>
        <v>0</v>
      </c>
      <c r="U1951" s="159">
        <f>IFERROR(VLOOKUP(N1951,'P1 Intra-Europees'!$A$15:$H$25,5,0),0)*T1951</f>
        <v>0</v>
      </c>
      <c r="V1951" s="160">
        <f t="shared" si="849"/>
        <v>0</v>
      </c>
      <c r="W1951" s="159">
        <f>IFERROR(VLOOKUP(N1951,'P1 Intra-Europees'!$A$15:$H$25,6,0),0)*V1951</f>
        <v>0</v>
      </c>
      <c r="X1951" s="160">
        <f t="shared" si="850"/>
        <v>0</v>
      </c>
      <c r="Y1951" s="159">
        <f>IFERROR(VLOOKUP(N1951,'P1 Intra-Europees'!$A$15:$H$25,7,0),0)*X1951</f>
        <v>0</v>
      </c>
      <c r="Z1951" s="161">
        <f t="shared" si="851"/>
        <v>0</v>
      </c>
      <c r="AA1951" s="162">
        <f>IFERROR(VLOOKUP(N1951,'P1 Intra-Europees'!$A$15:$H$25,8,0),0)*Z1951</f>
        <v>0</v>
      </c>
      <c r="AB1951" s="163">
        <f t="shared" si="852"/>
        <v>0</v>
      </c>
      <c r="AC1951" s="157" t="str">
        <f>VLOOKUP(B1951,'P2 Origin'!$C$21:$O$176,13,0)</f>
        <v>EUR</v>
      </c>
      <c r="AD1951" s="164">
        <f t="shared" si="853"/>
        <v>0</v>
      </c>
      <c r="AE1951" s="165">
        <f>IF(AU1951&gt;0.1,VLOOKUP(B1951,'P2 Origin'!$C$21:$M$176,3,0)*H1951,0)</f>
        <v>0</v>
      </c>
      <c r="AF1951" s="166">
        <f t="shared" si="854"/>
        <v>0</v>
      </c>
      <c r="AG1951" s="165">
        <f>(VLOOKUP(B1951,'P2 Origin'!$C$21:$M$176,4,0))*AF1951</f>
        <v>0</v>
      </c>
      <c r="AH1951" s="166">
        <f t="shared" si="855"/>
        <v>0</v>
      </c>
      <c r="AI1951" s="165">
        <f>(VLOOKUP(B1951,'P2 Origin'!$C$21:$M$176,5,0))*AH1951</f>
        <v>0</v>
      </c>
      <c r="AJ1951" s="166">
        <f t="shared" si="869"/>
        <v>0</v>
      </c>
      <c r="AK1951" s="165">
        <f>(VLOOKUP(B1951,'P2 Origin'!$C$21:$M$176,6,0))*AJ1951</f>
        <v>0</v>
      </c>
      <c r="AL1951" s="166">
        <f t="shared" si="856"/>
        <v>0</v>
      </c>
      <c r="AM1951" s="165">
        <f>(VLOOKUP($B1951,'P2 Origin'!$C$21:$M$176,7,0))*AL1951</f>
        <v>0</v>
      </c>
      <c r="AN1951" s="166">
        <f t="shared" si="857"/>
        <v>0</v>
      </c>
      <c r="AO1951" s="165">
        <f>(VLOOKUP($B1951,'P2 Origin'!$C$21:$M$176,8,0))*AN1951</f>
        <v>0</v>
      </c>
      <c r="AP1951" s="166">
        <f t="shared" si="858"/>
        <v>0</v>
      </c>
      <c r="AQ1951" s="165">
        <f>(VLOOKUP($B1951,'P2 Origin'!$C$21:$M$176,9,0))*AP1951</f>
        <v>0</v>
      </c>
      <c r="AR1951" s="155">
        <f t="shared" si="871"/>
        <v>0</v>
      </c>
      <c r="AS1951" s="164">
        <f>(VLOOKUP(B1951,'P2 Origin'!$C$21:$M$176,10,0))*K1951</f>
        <v>0</v>
      </c>
      <c r="AT1951" s="164">
        <f>(VLOOKUP(B1951,'P2 Origin'!$C$21:$M$176,11,0))*J1951</f>
        <v>0</v>
      </c>
      <c r="AU1951" s="167">
        <v>0</v>
      </c>
      <c r="AV1951" s="168">
        <v>0</v>
      </c>
      <c r="AW1951" s="169">
        <v>0</v>
      </c>
      <c r="AX1951" s="170">
        <f>IF(AU1951&gt;=0.1,'P3 Bureaumarge zee- en luchtvr.'!$D$12,0)</f>
        <v>0</v>
      </c>
      <c r="AY1951" s="163">
        <f t="shared" si="859"/>
        <v>0</v>
      </c>
      <c r="AZ1951" s="157" t="str">
        <f>VLOOKUP(D1951,'P4 Destination'!$C$21:$O$176,13,0)</f>
        <v>EUR</v>
      </c>
      <c r="BA1951" s="164">
        <f t="shared" si="860"/>
        <v>0</v>
      </c>
      <c r="BB1951" s="171">
        <f>IF(AU1951&gt;0.1,(VLOOKUP(D1951,'P4 Destination'!$C$21:$M$176,3,0))*I1951,0)</f>
        <v>0</v>
      </c>
      <c r="BC1951" s="172">
        <f t="shared" si="861"/>
        <v>0</v>
      </c>
      <c r="BD1951" s="171">
        <f>(VLOOKUP($D1951,'P4 Destination'!$C$21:$M$176,4,0))*BC1951</f>
        <v>0</v>
      </c>
      <c r="BE1951" s="172">
        <f t="shared" si="862"/>
        <v>0</v>
      </c>
      <c r="BF1951" s="171">
        <f>(VLOOKUP($D1951,'P4 Destination'!$C$21:$M$176,5,0))*BE1951</f>
        <v>0</v>
      </c>
      <c r="BG1951" s="172">
        <f t="shared" si="863"/>
        <v>0</v>
      </c>
      <c r="BH1951" s="171">
        <f>(VLOOKUP($D1951,'P4 Destination'!$C$21:$M$176,6,0))*BG1951</f>
        <v>0</v>
      </c>
      <c r="BI1951" s="172">
        <f t="shared" si="864"/>
        <v>0</v>
      </c>
      <c r="BJ1951" s="171">
        <f>(VLOOKUP($D1951,'P4 Destination'!$C$21:$M$176,7,0))*BI1951</f>
        <v>0</v>
      </c>
      <c r="BK1951" s="172">
        <f t="shared" si="865"/>
        <v>0</v>
      </c>
      <c r="BL1951" s="171">
        <f>(VLOOKUP($D1951,'P4 Destination'!$C$21:$M$176,8,0))*BK1951</f>
        <v>0</v>
      </c>
      <c r="BM1951" s="172">
        <f t="shared" si="866"/>
        <v>0</v>
      </c>
      <c r="BN1951" s="171">
        <f>(VLOOKUP($D1951,'P4 Destination'!$C$21:$M$176,9,0))*BM1951</f>
        <v>0</v>
      </c>
      <c r="BO1951" s="154">
        <f t="shared" si="872"/>
        <v>0</v>
      </c>
      <c r="BP1951" s="171">
        <f>(VLOOKUP(D1951,'P4 Destination'!$C$21:$M$176,10,0))*K1951</f>
        <v>0</v>
      </c>
      <c r="BQ1951" s="171">
        <f>(VLOOKUP(D1951,'P4 Destination'!$C$21:$M$176,11,0))*J1951</f>
        <v>0</v>
      </c>
      <c r="BR1951" s="173">
        <f t="shared" si="867"/>
        <v>0</v>
      </c>
      <c r="BS1951" s="173">
        <f>(AV1951*2500)*'P6 Verzekering'!$E$11</f>
        <v>0</v>
      </c>
      <c r="BT1951" s="173">
        <f>(AW1951*2500)*'P6 Verzekering'!$E$12</f>
        <v>0</v>
      </c>
      <c r="BU1951" s="173">
        <f>(L1951*2500)*'P6 Verzekering'!$E$13</f>
        <v>0</v>
      </c>
      <c r="BV1951" s="173">
        <f t="shared" si="868"/>
        <v>0</v>
      </c>
      <c r="BW1951"/>
      <c r="BX1951"/>
    </row>
    <row r="1952" spans="1:76">
      <c r="A1952" s="152" t="s">
        <v>2398</v>
      </c>
      <c r="B1952" s="152" t="s">
        <v>219</v>
      </c>
      <c r="C1952" s="152" t="s">
        <v>219</v>
      </c>
      <c r="D1952" s="152" t="s">
        <v>226</v>
      </c>
      <c r="E1952" s="152" t="s">
        <v>225</v>
      </c>
      <c r="F1952" s="153">
        <f t="shared" si="870"/>
        <v>14</v>
      </c>
      <c r="G1952" s="154">
        <v>0</v>
      </c>
      <c r="H1952" s="154">
        <f>IFERROR(VLOOKUP(B1952,'P2 Origin'!$C$21:$Q$176,15,FALSE),0)</f>
        <v>0</v>
      </c>
      <c r="I1952" s="154">
        <f>IFERROR(VLOOKUP(D1952,'P4 Destination'!$C$21:$Q$176,15,FALSE),0)</f>
        <v>1</v>
      </c>
      <c r="J1952" s="155"/>
      <c r="K1952" s="155"/>
      <c r="L1952" s="156">
        <v>14</v>
      </c>
      <c r="M1952" s="155">
        <v>1263</v>
      </c>
      <c r="N1952" s="155">
        <v>6</v>
      </c>
      <c r="O1952" s="157">
        <f t="shared" si="845"/>
        <v>0</v>
      </c>
      <c r="P1952" s="158">
        <f t="shared" si="846"/>
        <v>14</v>
      </c>
      <c r="Q1952" s="159">
        <f>IFERROR(VLOOKUP(N1952,'P1 Intra-Europees'!$A$15:$H$25,3,0),0)*P1952</f>
        <v>0</v>
      </c>
      <c r="R1952" s="160">
        <f t="shared" si="847"/>
        <v>0</v>
      </c>
      <c r="S1952" s="159">
        <f>IFERROR(VLOOKUP(N1952,'P1 Intra-Europees'!$A$15:$H$25,4,0),0)*R1952</f>
        <v>0</v>
      </c>
      <c r="T1952" s="160">
        <f t="shared" si="848"/>
        <v>0</v>
      </c>
      <c r="U1952" s="159">
        <f>IFERROR(VLOOKUP(N1952,'P1 Intra-Europees'!$A$15:$H$25,5,0),0)*T1952</f>
        <v>0</v>
      </c>
      <c r="V1952" s="160">
        <f t="shared" si="849"/>
        <v>0</v>
      </c>
      <c r="W1952" s="159">
        <f>IFERROR(VLOOKUP(N1952,'P1 Intra-Europees'!$A$15:$H$25,6,0),0)*V1952</f>
        <v>0</v>
      </c>
      <c r="X1952" s="160">
        <f t="shared" si="850"/>
        <v>0</v>
      </c>
      <c r="Y1952" s="159">
        <f>IFERROR(VLOOKUP(N1952,'P1 Intra-Europees'!$A$15:$H$25,7,0),0)*X1952</f>
        <v>0</v>
      </c>
      <c r="Z1952" s="161">
        <f t="shared" si="851"/>
        <v>0</v>
      </c>
      <c r="AA1952" s="162">
        <f>IFERROR(VLOOKUP(N1952,'P1 Intra-Europees'!$A$15:$H$25,8,0),0)*Z1952</f>
        <v>0</v>
      </c>
      <c r="AB1952" s="163">
        <f t="shared" si="852"/>
        <v>0</v>
      </c>
      <c r="AC1952" s="157" t="str">
        <f>VLOOKUP(B1952,'P2 Origin'!$C$21:$O$176,13,0)</f>
        <v>EUR</v>
      </c>
      <c r="AD1952" s="164">
        <f t="shared" si="853"/>
        <v>0</v>
      </c>
      <c r="AE1952" s="165">
        <f>IF(AU1952&gt;0.1,VLOOKUP(B1952,'P2 Origin'!$C$21:$M$176,3,0)*H1952,0)</f>
        <v>0</v>
      </c>
      <c r="AF1952" s="166">
        <f t="shared" si="854"/>
        <v>0</v>
      </c>
      <c r="AG1952" s="165">
        <f>(VLOOKUP(B1952,'P2 Origin'!$C$21:$M$176,4,0))*AF1952</f>
        <v>0</v>
      </c>
      <c r="AH1952" s="166">
        <f t="shared" si="855"/>
        <v>0</v>
      </c>
      <c r="AI1952" s="165">
        <f>(VLOOKUP(B1952,'P2 Origin'!$C$21:$M$176,5,0))*AH1952</f>
        <v>0</v>
      </c>
      <c r="AJ1952" s="166">
        <f t="shared" si="869"/>
        <v>0</v>
      </c>
      <c r="AK1952" s="165">
        <f>(VLOOKUP(B1952,'P2 Origin'!$C$21:$M$176,6,0))*AJ1952</f>
        <v>0</v>
      </c>
      <c r="AL1952" s="166">
        <f t="shared" si="856"/>
        <v>0</v>
      </c>
      <c r="AM1952" s="165">
        <f>(VLOOKUP($B1952,'P2 Origin'!$C$21:$M$176,7,0))*AL1952</f>
        <v>0</v>
      </c>
      <c r="AN1952" s="166">
        <f t="shared" si="857"/>
        <v>0</v>
      </c>
      <c r="AO1952" s="165">
        <f>(VLOOKUP($B1952,'P2 Origin'!$C$21:$M$176,8,0))*AN1952</f>
        <v>0</v>
      </c>
      <c r="AP1952" s="166">
        <f t="shared" si="858"/>
        <v>0</v>
      </c>
      <c r="AQ1952" s="165">
        <f>(VLOOKUP($B1952,'P2 Origin'!$C$21:$M$176,9,0))*AP1952</f>
        <v>0</v>
      </c>
      <c r="AR1952" s="155">
        <f t="shared" si="871"/>
        <v>0</v>
      </c>
      <c r="AS1952" s="164">
        <f>(VLOOKUP(B1952,'P2 Origin'!$C$21:$M$176,10,0))*K1952</f>
        <v>0</v>
      </c>
      <c r="AT1952" s="164">
        <f>(VLOOKUP(B1952,'P2 Origin'!$C$21:$M$176,11,0))*J1952</f>
        <v>0</v>
      </c>
      <c r="AU1952" s="167">
        <v>0</v>
      </c>
      <c r="AV1952" s="168">
        <v>0</v>
      </c>
      <c r="AW1952" s="169">
        <v>0</v>
      </c>
      <c r="AX1952" s="170">
        <f>IF(AU1952&gt;=0.1,'P3 Bureaumarge zee- en luchtvr.'!$D$12,0)</f>
        <v>0</v>
      </c>
      <c r="AY1952" s="163">
        <f t="shared" si="859"/>
        <v>0</v>
      </c>
      <c r="AZ1952" s="157" t="str">
        <f>VLOOKUP(D1952,'P4 Destination'!$C$21:$O$176,13,0)</f>
        <v>EUR</v>
      </c>
      <c r="BA1952" s="164">
        <f t="shared" si="860"/>
        <v>0</v>
      </c>
      <c r="BB1952" s="171">
        <f>IF(AU1952&gt;0.1,(VLOOKUP(D1952,'P4 Destination'!$C$21:$M$176,3,0))*I1952,0)</f>
        <v>0</v>
      </c>
      <c r="BC1952" s="172">
        <f t="shared" si="861"/>
        <v>0</v>
      </c>
      <c r="BD1952" s="171">
        <f>(VLOOKUP($D1952,'P4 Destination'!$C$21:$M$176,4,0))*BC1952</f>
        <v>0</v>
      </c>
      <c r="BE1952" s="172">
        <f t="shared" si="862"/>
        <v>0</v>
      </c>
      <c r="BF1952" s="171">
        <f>(VLOOKUP($D1952,'P4 Destination'!$C$21:$M$176,5,0))*BE1952</f>
        <v>0</v>
      </c>
      <c r="BG1952" s="172">
        <f t="shared" si="863"/>
        <v>0</v>
      </c>
      <c r="BH1952" s="171">
        <f>(VLOOKUP($D1952,'P4 Destination'!$C$21:$M$176,6,0))*BG1952</f>
        <v>0</v>
      </c>
      <c r="BI1952" s="172">
        <f t="shared" si="864"/>
        <v>0</v>
      </c>
      <c r="BJ1952" s="171">
        <f>(VLOOKUP($D1952,'P4 Destination'!$C$21:$M$176,7,0))*BI1952</f>
        <v>0</v>
      </c>
      <c r="BK1952" s="172">
        <f t="shared" si="865"/>
        <v>0</v>
      </c>
      <c r="BL1952" s="171">
        <f>(VLOOKUP($D1952,'P4 Destination'!$C$21:$M$176,8,0))*BK1952</f>
        <v>0</v>
      </c>
      <c r="BM1952" s="172">
        <f t="shared" si="866"/>
        <v>0</v>
      </c>
      <c r="BN1952" s="171">
        <f>(VLOOKUP($D1952,'P4 Destination'!$C$21:$M$176,9,0))*BM1952</f>
        <v>0</v>
      </c>
      <c r="BO1952" s="154">
        <f t="shared" si="872"/>
        <v>0</v>
      </c>
      <c r="BP1952" s="171">
        <f>(VLOOKUP(D1952,'P4 Destination'!$C$21:$M$176,10,0))*K1952</f>
        <v>0</v>
      </c>
      <c r="BQ1952" s="171">
        <f>(VLOOKUP(D1952,'P4 Destination'!$C$21:$M$176,11,0))*J1952</f>
        <v>0</v>
      </c>
      <c r="BR1952" s="173">
        <f t="shared" si="867"/>
        <v>0</v>
      </c>
      <c r="BS1952" s="173">
        <f>(AV1952*2500)*'P6 Verzekering'!$E$11</f>
        <v>0</v>
      </c>
      <c r="BT1952" s="173">
        <f>(AW1952*2500)*'P6 Verzekering'!$E$12</f>
        <v>0</v>
      </c>
      <c r="BU1952" s="173">
        <f>(L1952*2500)*'P6 Verzekering'!$E$13</f>
        <v>0</v>
      </c>
      <c r="BV1952" s="173">
        <f t="shared" si="868"/>
        <v>0</v>
      </c>
      <c r="BW1952"/>
      <c r="BX1952"/>
    </row>
    <row r="1953" spans="1:76">
      <c r="A1953" s="152" t="s">
        <v>2854</v>
      </c>
      <c r="B1953" s="152" t="s">
        <v>198</v>
      </c>
      <c r="C1953" s="152" t="s">
        <v>195</v>
      </c>
      <c r="D1953" s="152" t="s">
        <v>219</v>
      </c>
      <c r="E1953" s="152" t="s">
        <v>219</v>
      </c>
      <c r="F1953" s="153">
        <f t="shared" si="870"/>
        <v>14</v>
      </c>
      <c r="G1953" s="154">
        <v>0</v>
      </c>
      <c r="H1953" s="154">
        <f>IFERROR(VLOOKUP(B1953,'P2 Origin'!$C$21:$Q$176,15,FALSE),0)</f>
        <v>1</v>
      </c>
      <c r="I1953" s="154">
        <f>IFERROR(VLOOKUP(D1953,'P4 Destination'!$C$21:$Q$176,15,FALSE),0)</f>
        <v>0</v>
      </c>
      <c r="J1953" s="155"/>
      <c r="K1953" s="155"/>
      <c r="L1953" s="156">
        <v>14</v>
      </c>
      <c r="M1953" s="155">
        <v>1645</v>
      </c>
      <c r="N1953" s="155">
        <v>7</v>
      </c>
      <c r="O1953" s="157">
        <f t="shared" si="845"/>
        <v>0</v>
      </c>
      <c r="P1953" s="158">
        <f t="shared" si="846"/>
        <v>14</v>
      </c>
      <c r="Q1953" s="159">
        <f>IFERROR(VLOOKUP(N1953,'P1 Intra-Europees'!$A$15:$H$25,3,0),0)*P1953</f>
        <v>0</v>
      </c>
      <c r="R1953" s="160">
        <f t="shared" si="847"/>
        <v>0</v>
      </c>
      <c r="S1953" s="159">
        <f>IFERROR(VLOOKUP(N1953,'P1 Intra-Europees'!$A$15:$H$25,4,0),0)*R1953</f>
        <v>0</v>
      </c>
      <c r="T1953" s="160">
        <f t="shared" si="848"/>
        <v>0</v>
      </c>
      <c r="U1953" s="159">
        <f>IFERROR(VLOOKUP(N1953,'P1 Intra-Europees'!$A$15:$H$25,5,0),0)*T1953</f>
        <v>0</v>
      </c>
      <c r="V1953" s="160">
        <f t="shared" si="849"/>
        <v>0</v>
      </c>
      <c r="W1953" s="159">
        <f>IFERROR(VLOOKUP(N1953,'P1 Intra-Europees'!$A$15:$H$25,6,0),0)*V1953</f>
        <v>0</v>
      </c>
      <c r="X1953" s="160">
        <f t="shared" si="850"/>
        <v>0</v>
      </c>
      <c r="Y1953" s="159">
        <f>IFERROR(VLOOKUP(N1953,'P1 Intra-Europees'!$A$15:$H$25,7,0),0)*X1953</f>
        <v>0</v>
      </c>
      <c r="Z1953" s="161">
        <f t="shared" si="851"/>
        <v>0</v>
      </c>
      <c r="AA1953" s="162">
        <f>IFERROR(VLOOKUP(N1953,'P1 Intra-Europees'!$A$15:$H$25,8,0),0)*Z1953</f>
        <v>0</v>
      </c>
      <c r="AB1953" s="163">
        <f t="shared" si="852"/>
        <v>0</v>
      </c>
      <c r="AC1953" s="157" t="str">
        <f>VLOOKUP(B1953,'P2 Origin'!$C$21:$O$176,13,0)</f>
        <v>EUR</v>
      </c>
      <c r="AD1953" s="164">
        <f t="shared" si="853"/>
        <v>0</v>
      </c>
      <c r="AE1953" s="165">
        <f>IF(AU1953&gt;0.1,VLOOKUP(B1953,'P2 Origin'!$C$21:$M$176,3,0)*H1953,0)</f>
        <v>0</v>
      </c>
      <c r="AF1953" s="166">
        <f t="shared" si="854"/>
        <v>0</v>
      </c>
      <c r="AG1953" s="165">
        <f>(VLOOKUP(B1953,'P2 Origin'!$C$21:$M$176,4,0))*AF1953</f>
        <v>0</v>
      </c>
      <c r="AH1953" s="166">
        <f t="shared" si="855"/>
        <v>0</v>
      </c>
      <c r="AI1953" s="165">
        <f>(VLOOKUP(B1953,'P2 Origin'!$C$21:$M$176,5,0))*AH1953</f>
        <v>0</v>
      </c>
      <c r="AJ1953" s="166">
        <f t="shared" si="869"/>
        <v>0</v>
      </c>
      <c r="AK1953" s="165">
        <f>(VLOOKUP(B1953,'P2 Origin'!$C$21:$M$176,6,0))*AJ1953</f>
        <v>0</v>
      </c>
      <c r="AL1953" s="166">
        <f t="shared" si="856"/>
        <v>0</v>
      </c>
      <c r="AM1953" s="165">
        <f>(VLOOKUP($B1953,'P2 Origin'!$C$21:$M$176,7,0))*AL1953</f>
        <v>0</v>
      </c>
      <c r="AN1953" s="166">
        <f t="shared" si="857"/>
        <v>0</v>
      </c>
      <c r="AO1953" s="165">
        <f>(VLOOKUP($B1953,'P2 Origin'!$C$21:$M$176,8,0))*AN1953</f>
        <v>0</v>
      </c>
      <c r="AP1953" s="166">
        <f t="shared" si="858"/>
        <v>0</v>
      </c>
      <c r="AQ1953" s="165">
        <f>(VLOOKUP($B1953,'P2 Origin'!$C$21:$M$176,9,0))*AP1953</f>
        <v>0</v>
      </c>
      <c r="AR1953" s="155">
        <f t="shared" si="871"/>
        <v>0</v>
      </c>
      <c r="AS1953" s="164">
        <f>(VLOOKUP(B1953,'P2 Origin'!$C$21:$M$176,10,0))*K1953</f>
        <v>0</v>
      </c>
      <c r="AT1953" s="164">
        <f>(VLOOKUP(B1953,'P2 Origin'!$C$21:$M$176,11,0))*J1953</f>
        <v>0</v>
      </c>
      <c r="AU1953" s="167">
        <v>0</v>
      </c>
      <c r="AV1953" s="168">
        <v>0</v>
      </c>
      <c r="AW1953" s="169">
        <v>0</v>
      </c>
      <c r="AX1953" s="170">
        <f>IF(AU1953&gt;=0.1,'P3 Bureaumarge zee- en luchtvr.'!$D$12,0)</f>
        <v>0</v>
      </c>
      <c r="AY1953" s="163">
        <f t="shared" si="859"/>
        <v>0</v>
      </c>
      <c r="AZ1953" s="157" t="str">
        <f>VLOOKUP(D1953,'P4 Destination'!$C$21:$O$176,13,0)</f>
        <v>EUR</v>
      </c>
      <c r="BA1953" s="164">
        <f t="shared" si="860"/>
        <v>0</v>
      </c>
      <c r="BB1953" s="171">
        <f>IF(AU1953&gt;0.1,(VLOOKUP(D1953,'P4 Destination'!$C$21:$M$176,3,0))*I1953,0)</f>
        <v>0</v>
      </c>
      <c r="BC1953" s="172">
        <f t="shared" si="861"/>
        <v>0</v>
      </c>
      <c r="BD1953" s="171">
        <f>(VLOOKUP($D1953,'P4 Destination'!$C$21:$M$176,4,0))*BC1953</f>
        <v>0</v>
      </c>
      <c r="BE1953" s="172">
        <f t="shared" si="862"/>
        <v>0</v>
      </c>
      <c r="BF1953" s="171">
        <f>(VLOOKUP($D1953,'P4 Destination'!$C$21:$M$176,5,0))*BE1953</f>
        <v>0</v>
      </c>
      <c r="BG1953" s="172">
        <f t="shared" si="863"/>
        <v>0</v>
      </c>
      <c r="BH1953" s="171">
        <f>(VLOOKUP($D1953,'P4 Destination'!$C$21:$M$176,6,0))*BG1953</f>
        <v>0</v>
      </c>
      <c r="BI1953" s="172">
        <f t="shared" si="864"/>
        <v>0</v>
      </c>
      <c r="BJ1953" s="171">
        <f>(VLOOKUP($D1953,'P4 Destination'!$C$21:$M$176,7,0))*BI1953</f>
        <v>0</v>
      </c>
      <c r="BK1953" s="172">
        <f t="shared" si="865"/>
        <v>0</v>
      </c>
      <c r="BL1953" s="171">
        <f>(VLOOKUP($D1953,'P4 Destination'!$C$21:$M$176,8,0))*BK1953</f>
        <v>0</v>
      </c>
      <c r="BM1953" s="172">
        <f t="shared" si="866"/>
        <v>0</v>
      </c>
      <c r="BN1953" s="171">
        <f>(VLOOKUP($D1953,'P4 Destination'!$C$21:$M$176,9,0))*BM1953</f>
        <v>0</v>
      </c>
      <c r="BO1953" s="154">
        <f t="shared" si="872"/>
        <v>0</v>
      </c>
      <c r="BP1953" s="171">
        <f>(VLOOKUP(D1953,'P4 Destination'!$C$21:$M$176,10,0))*K1953</f>
        <v>0</v>
      </c>
      <c r="BQ1953" s="171">
        <f>(VLOOKUP(D1953,'P4 Destination'!$C$21:$M$176,11,0))*J1953</f>
        <v>0</v>
      </c>
      <c r="BR1953" s="173">
        <f t="shared" si="867"/>
        <v>0</v>
      </c>
      <c r="BS1953" s="173">
        <f>(AV1953*2500)*'P6 Verzekering'!$E$11</f>
        <v>0</v>
      </c>
      <c r="BT1953" s="173">
        <f>(AW1953*2500)*'P6 Verzekering'!$E$12</f>
        <v>0</v>
      </c>
      <c r="BU1953" s="173">
        <f>(L1953*2500)*'P6 Verzekering'!$E$13</f>
        <v>0</v>
      </c>
      <c r="BV1953" s="173">
        <f t="shared" si="868"/>
        <v>0</v>
      </c>
      <c r="BW1953"/>
      <c r="BX1953"/>
    </row>
    <row r="1954" spans="1:76" ht="14.45" customHeight="1">
      <c r="A1954" s="152" t="s">
        <v>1943</v>
      </c>
      <c r="B1954" s="152" t="s">
        <v>219</v>
      </c>
      <c r="C1954" s="152" t="s">
        <v>219</v>
      </c>
      <c r="D1954" s="152" t="s">
        <v>255</v>
      </c>
      <c r="E1954" s="152" t="s">
        <v>254</v>
      </c>
      <c r="F1954" s="153">
        <f t="shared" si="870"/>
        <v>14</v>
      </c>
      <c r="G1954" s="154">
        <v>0</v>
      </c>
      <c r="H1954" s="154">
        <f>IFERROR(VLOOKUP(B1954,'P2 Origin'!$C$21:$Q$176,15,FALSE),0)</f>
        <v>0</v>
      </c>
      <c r="I1954" s="154">
        <f>IFERROR(VLOOKUP(D1954,'P4 Destination'!$C$21:$Q$176,15,FALSE),0)</f>
        <v>1</v>
      </c>
      <c r="J1954" s="155"/>
      <c r="K1954" s="155"/>
      <c r="L1954" s="156">
        <v>14</v>
      </c>
      <c r="M1954" s="155">
        <v>2003</v>
      </c>
      <c r="N1954" s="155">
        <v>8</v>
      </c>
      <c r="O1954" s="157">
        <f t="shared" si="845"/>
        <v>0</v>
      </c>
      <c r="P1954" s="158">
        <f t="shared" si="846"/>
        <v>14</v>
      </c>
      <c r="Q1954" s="159">
        <f>IFERROR(VLOOKUP(N1954,'P1 Intra-Europees'!$A$15:$H$25,3,0),0)*P1954</f>
        <v>0</v>
      </c>
      <c r="R1954" s="160">
        <f t="shared" si="847"/>
        <v>0</v>
      </c>
      <c r="S1954" s="159">
        <f>IFERROR(VLOOKUP(N1954,'P1 Intra-Europees'!$A$15:$H$25,4,0),0)*R1954</f>
        <v>0</v>
      </c>
      <c r="T1954" s="160">
        <f t="shared" si="848"/>
        <v>0</v>
      </c>
      <c r="U1954" s="159">
        <f>IFERROR(VLOOKUP(N1954,'P1 Intra-Europees'!$A$15:$H$25,5,0),0)*T1954</f>
        <v>0</v>
      </c>
      <c r="V1954" s="160">
        <f t="shared" si="849"/>
        <v>0</v>
      </c>
      <c r="W1954" s="159">
        <f>IFERROR(VLOOKUP(N1954,'P1 Intra-Europees'!$A$15:$H$25,6,0),0)*V1954</f>
        <v>0</v>
      </c>
      <c r="X1954" s="160">
        <f t="shared" si="850"/>
        <v>0</v>
      </c>
      <c r="Y1954" s="159">
        <f>IFERROR(VLOOKUP(N1954,'P1 Intra-Europees'!$A$15:$H$25,7,0),0)*X1954</f>
        <v>0</v>
      </c>
      <c r="Z1954" s="161">
        <f t="shared" si="851"/>
        <v>0</v>
      </c>
      <c r="AA1954" s="162">
        <f>IFERROR(VLOOKUP(N1954,'P1 Intra-Europees'!$A$15:$H$25,8,0),0)*Z1954</f>
        <v>0</v>
      </c>
      <c r="AB1954" s="163">
        <f t="shared" si="852"/>
        <v>0</v>
      </c>
      <c r="AC1954" s="157" t="str">
        <f>VLOOKUP(B1954,'P2 Origin'!$C$21:$O$176,13,0)</f>
        <v>EUR</v>
      </c>
      <c r="AD1954" s="164">
        <f t="shared" si="853"/>
        <v>0</v>
      </c>
      <c r="AE1954" s="165">
        <f>IF(AU1954&gt;0.1,VLOOKUP(B1954,'P2 Origin'!$C$21:$M$176,3,0)*H1954,0)</f>
        <v>0</v>
      </c>
      <c r="AF1954" s="166">
        <f t="shared" si="854"/>
        <v>0</v>
      </c>
      <c r="AG1954" s="165">
        <f>(VLOOKUP(B1954,'P2 Origin'!$C$21:$M$176,4,0))*AF1954</f>
        <v>0</v>
      </c>
      <c r="AH1954" s="166">
        <f t="shared" si="855"/>
        <v>0</v>
      </c>
      <c r="AI1954" s="165">
        <f>(VLOOKUP(B1954,'P2 Origin'!$C$21:$M$176,5,0))*AH1954</f>
        <v>0</v>
      </c>
      <c r="AJ1954" s="166">
        <f t="shared" si="869"/>
        <v>0</v>
      </c>
      <c r="AK1954" s="165">
        <f>(VLOOKUP(B1954,'P2 Origin'!$C$21:$M$176,6,0))*AJ1954</f>
        <v>0</v>
      </c>
      <c r="AL1954" s="166">
        <f t="shared" si="856"/>
        <v>0</v>
      </c>
      <c r="AM1954" s="165">
        <f>(VLOOKUP($B1954,'P2 Origin'!$C$21:$M$176,7,0))*AL1954</f>
        <v>0</v>
      </c>
      <c r="AN1954" s="166">
        <f t="shared" si="857"/>
        <v>0</v>
      </c>
      <c r="AO1954" s="165">
        <f>(VLOOKUP($B1954,'P2 Origin'!$C$21:$M$176,8,0))*AN1954</f>
        <v>0</v>
      </c>
      <c r="AP1954" s="166">
        <f t="shared" si="858"/>
        <v>0</v>
      </c>
      <c r="AQ1954" s="165">
        <f>(VLOOKUP($B1954,'P2 Origin'!$C$21:$M$176,9,0))*AP1954</f>
        <v>0</v>
      </c>
      <c r="AR1954" s="155">
        <f t="shared" si="871"/>
        <v>0</v>
      </c>
      <c r="AS1954" s="164">
        <f>(VLOOKUP(B1954,'P2 Origin'!$C$21:$M$176,10,0))*K1954</f>
        <v>0</v>
      </c>
      <c r="AT1954" s="164">
        <f>(VLOOKUP(B1954,'P2 Origin'!$C$21:$M$176,11,0))*J1954</f>
        <v>0</v>
      </c>
      <c r="AU1954" s="167">
        <v>0</v>
      </c>
      <c r="AV1954" s="168">
        <v>0</v>
      </c>
      <c r="AW1954" s="169">
        <v>0</v>
      </c>
      <c r="AX1954" s="170">
        <f>IF(AU1954&gt;=0.1,'P3 Bureaumarge zee- en luchtvr.'!$D$12,0)</f>
        <v>0</v>
      </c>
      <c r="AY1954" s="163">
        <f t="shared" si="859"/>
        <v>0</v>
      </c>
      <c r="AZ1954" s="157" t="str">
        <f>VLOOKUP(D1954,'P4 Destination'!$C$21:$O$176,13,0)</f>
        <v>EUR</v>
      </c>
      <c r="BA1954" s="164">
        <f t="shared" si="860"/>
        <v>0</v>
      </c>
      <c r="BB1954" s="171">
        <f>IF(AU1954&gt;0.1,(VLOOKUP(D1954,'P4 Destination'!$C$21:$M$176,3,0))*I1954,0)</f>
        <v>0</v>
      </c>
      <c r="BC1954" s="172">
        <f t="shared" si="861"/>
        <v>0</v>
      </c>
      <c r="BD1954" s="171">
        <f>(VLOOKUP($D1954,'P4 Destination'!$C$21:$M$176,4,0))*BC1954</f>
        <v>0</v>
      </c>
      <c r="BE1954" s="172">
        <f t="shared" si="862"/>
        <v>0</v>
      </c>
      <c r="BF1954" s="171">
        <f>(VLOOKUP($D1954,'P4 Destination'!$C$21:$M$176,5,0))*BE1954</f>
        <v>0</v>
      </c>
      <c r="BG1954" s="172">
        <f t="shared" si="863"/>
        <v>0</v>
      </c>
      <c r="BH1954" s="171">
        <f>(VLOOKUP($D1954,'P4 Destination'!$C$21:$M$176,6,0))*BG1954</f>
        <v>0</v>
      </c>
      <c r="BI1954" s="172">
        <f t="shared" si="864"/>
        <v>0</v>
      </c>
      <c r="BJ1954" s="171">
        <f>(VLOOKUP($D1954,'P4 Destination'!$C$21:$M$176,7,0))*BI1954</f>
        <v>0</v>
      </c>
      <c r="BK1954" s="172">
        <f t="shared" si="865"/>
        <v>0</v>
      </c>
      <c r="BL1954" s="171">
        <f>(VLOOKUP($D1954,'P4 Destination'!$C$21:$M$176,8,0))*BK1954</f>
        <v>0</v>
      </c>
      <c r="BM1954" s="172">
        <f t="shared" si="866"/>
        <v>0</v>
      </c>
      <c r="BN1954" s="171">
        <f>(VLOOKUP($D1954,'P4 Destination'!$C$21:$M$176,9,0))*BM1954</f>
        <v>0</v>
      </c>
      <c r="BO1954" s="154">
        <f t="shared" si="872"/>
        <v>0</v>
      </c>
      <c r="BP1954" s="171">
        <f>(VLOOKUP(D1954,'P4 Destination'!$C$21:$M$176,10,0))*K1954</f>
        <v>0</v>
      </c>
      <c r="BQ1954" s="171">
        <f>(VLOOKUP(D1954,'P4 Destination'!$C$21:$M$176,11,0))*J1954</f>
        <v>0</v>
      </c>
      <c r="BR1954" s="173">
        <f t="shared" si="867"/>
        <v>0</v>
      </c>
      <c r="BS1954" s="173">
        <f>(AV1954*2500)*'P6 Verzekering'!$E$11</f>
        <v>0</v>
      </c>
      <c r="BT1954" s="173">
        <f>(AW1954*2500)*'P6 Verzekering'!$E$12</f>
        <v>0</v>
      </c>
      <c r="BU1954" s="173">
        <f>(L1954*2500)*'P6 Verzekering'!$E$13</f>
        <v>0</v>
      </c>
      <c r="BV1954" s="173">
        <f t="shared" si="868"/>
        <v>0</v>
      </c>
      <c r="BW1954"/>
      <c r="BX1954"/>
    </row>
    <row r="1955" spans="1:76">
      <c r="A1955" s="152" t="s">
        <v>2107</v>
      </c>
      <c r="B1955" s="152" t="s">
        <v>219</v>
      </c>
      <c r="C1955" s="152" t="s">
        <v>219</v>
      </c>
      <c r="D1955" s="152" t="s">
        <v>234</v>
      </c>
      <c r="E1955" s="152" t="s">
        <v>233</v>
      </c>
      <c r="F1955" s="153">
        <f t="shared" si="870"/>
        <v>14</v>
      </c>
      <c r="G1955" s="154">
        <v>0</v>
      </c>
      <c r="H1955" s="154">
        <f>IFERROR(VLOOKUP(B1955,'P2 Origin'!$C$21:$Q$176,15,FALSE),0)</f>
        <v>0</v>
      </c>
      <c r="I1955" s="154">
        <f>IFERROR(VLOOKUP(D1955,'P4 Destination'!$C$21:$Q$176,15,FALSE),0)</f>
        <v>1</v>
      </c>
      <c r="J1955" s="155"/>
      <c r="K1955" s="155"/>
      <c r="L1955" s="156">
        <v>14</v>
      </c>
      <c r="M1955" s="155">
        <v>2493</v>
      </c>
      <c r="N1955" s="155">
        <v>8</v>
      </c>
      <c r="O1955" s="157">
        <f t="shared" si="845"/>
        <v>0</v>
      </c>
      <c r="P1955" s="158">
        <f t="shared" si="846"/>
        <v>14</v>
      </c>
      <c r="Q1955" s="159">
        <f>IFERROR(VLOOKUP(N1955,'P1 Intra-Europees'!$A$15:$H$25,3,0),0)*P1955</f>
        <v>0</v>
      </c>
      <c r="R1955" s="160">
        <f t="shared" si="847"/>
        <v>0</v>
      </c>
      <c r="S1955" s="159">
        <f>IFERROR(VLOOKUP(N1955,'P1 Intra-Europees'!$A$15:$H$25,4,0),0)*R1955</f>
        <v>0</v>
      </c>
      <c r="T1955" s="160">
        <f t="shared" si="848"/>
        <v>0</v>
      </c>
      <c r="U1955" s="159">
        <f>IFERROR(VLOOKUP(N1955,'P1 Intra-Europees'!$A$15:$H$25,5,0),0)*T1955</f>
        <v>0</v>
      </c>
      <c r="V1955" s="160">
        <f t="shared" si="849"/>
        <v>0</v>
      </c>
      <c r="W1955" s="159">
        <f>IFERROR(VLOOKUP(N1955,'P1 Intra-Europees'!$A$15:$H$25,6,0),0)*V1955</f>
        <v>0</v>
      </c>
      <c r="X1955" s="160">
        <f t="shared" si="850"/>
        <v>0</v>
      </c>
      <c r="Y1955" s="159">
        <f>IFERROR(VLOOKUP(N1955,'P1 Intra-Europees'!$A$15:$H$25,7,0),0)*X1955</f>
        <v>0</v>
      </c>
      <c r="Z1955" s="161">
        <f t="shared" si="851"/>
        <v>0</v>
      </c>
      <c r="AA1955" s="162">
        <f>IFERROR(VLOOKUP(N1955,'P1 Intra-Europees'!$A$15:$H$25,8,0),0)*Z1955</f>
        <v>0</v>
      </c>
      <c r="AB1955" s="163">
        <f t="shared" si="852"/>
        <v>0</v>
      </c>
      <c r="AC1955" s="157" t="str">
        <f>VLOOKUP(B1955,'P2 Origin'!$C$21:$O$176,13,0)</f>
        <v>EUR</v>
      </c>
      <c r="AD1955" s="164">
        <f t="shared" si="853"/>
        <v>0</v>
      </c>
      <c r="AE1955" s="165">
        <f>IF(AU1955&gt;0.1,VLOOKUP(B1955,'P2 Origin'!$C$21:$M$176,3,0)*H1955,0)</f>
        <v>0</v>
      </c>
      <c r="AF1955" s="166">
        <f t="shared" si="854"/>
        <v>0</v>
      </c>
      <c r="AG1955" s="165">
        <f>(VLOOKUP(B1955,'P2 Origin'!$C$21:$M$176,4,0))*AF1955</f>
        <v>0</v>
      </c>
      <c r="AH1955" s="166">
        <f t="shared" si="855"/>
        <v>0</v>
      </c>
      <c r="AI1955" s="165">
        <f>(VLOOKUP(B1955,'P2 Origin'!$C$21:$M$176,5,0))*AH1955</f>
        <v>0</v>
      </c>
      <c r="AJ1955" s="166">
        <f t="shared" si="869"/>
        <v>0</v>
      </c>
      <c r="AK1955" s="165">
        <f>(VLOOKUP(B1955,'P2 Origin'!$C$21:$M$176,6,0))*AJ1955</f>
        <v>0</v>
      </c>
      <c r="AL1955" s="166">
        <f t="shared" si="856"/>
        <v>0</v>
      </c>
      <c r="AM1955" s="165">
        <f>(VLOOKUP($B1955,'P2 Origin'!$C$21:$M$176,7,0))*AL1955</f>
        <v>0</v>
      </c>
      <c r="AN1955" s="166">
        <f t="shared" si="857"/>
        <v>0</v>
      </c>
      <c r="AO1955" s="165">
        <f>(VLOOKUP($B1955,'P2 Origin'!$C$21:$M$176,8,0))*AN1955</f>
        <v>0</v>
      </c>
      <c r="AP1955" s="166">
        <f t="shared" si="858"/>
        <v>0</v>
      </c>
      <c r="AQ1955" s="165">
        <f>(VLOOKUP($B1955,'P2 Origin'!$C$21:$M$176,9,0))*AP1955</f>
        <v>0</v>
      </c>
      <c r="AR1955" s="155">
        <f t="shared" si="871"/>
        <v>0</v>
      </c>
      <c r="AS1955" s="164">
        <f>(VLOOKUP(B1955,'P2 Origin'!$C$21:$M$176,10,0))*K1955</f>
        <v>0</v>
      </c>
      <c r="AT1955" s="164">
        <f>(VLOOKUP(B1955,'P2 Origin'!$C$21:$M$176,11,0))*J1955</f>
        <v>0</v>
      </c>
      <c r="AU1955" s="167">
        <v>0</v>
      </c>
      <c r="AV1955" s="168">
        <v>0</v>
      </c>
      <c r="AW1955" s="169">
        <v>0</v>
      </c>
      <c r="AX1955" s="170">
        <f>IF(AU1955&gt;=0.1,'P3 Bureaumarge zee- en luchtvr.'!$D$12,0)</f>
        <v>0</v>
      </c>
      <c r="AY1955" s="163">
        <f t="shared" si="859"/>
        <v>0</v>
      </c>
      <c r="AZ1955" s="157" t="str">
        <f>VLOOKUP(D1955,'P4 Destination'!$C$21:$O$176,13,0)</f>
        <v>EUR</v>
      </c>
      <c r="BA1955" s="164">
        <f t="shared" si="860"/>
        <v>0</v>
      </c>
      <c r="BB1955" s="171">
        <f>IF(AU1955&gt;0.1,(VLOOKUP(D1955,'P4 Destination'!$C$21:$M$176,3,0))*I1955,0)</f>
        <v>0</v>
      </c>
      <c r="BC1955" s="172">
        <f t="shared" si="861"/>
        <v>0</v>
      </c>
      <c r="BD1955" s="171">
        <f>(VLOOKUP($D1955,'P4 Destination'!$C$21:$M$176,4,0))*BC1955</f>
        <v>0</v>
      </c>
      <c r="BE1955" s="172">
        <f t="shared" si="862"/>
        <v>0</v>
      </c>
      <c r="BF1955" s="171">
        <f>(VLOOKUP($D1955,'P4 Destination'!$C$21:$M$176,5,0))*BE1955</f>
        <v>0</v>
      </c>
      <c r="BG1955" s="172">
        <f t="shared" si="863"/>
        <v>0</v>
      </c>
      <c r="BH1955" s="171">
        <f>(VLOOKUP($D1955,'P4 Destination'!$C$21:$M$176,6,0))*BG1955</f>
        <v>0</v>
      </c>
      <c r="BI1955" s="172">
        <f t="shared" si="864"/>
        <v>0</v>
      </c>
      <c r="BJ1955" s="171">
        <f>(VLOOKUP($D1955,'P4 Destination'!$C$21:$M$176,7,0))*BI1955</f>
        <v>0</v>
      </c>
      <c r="BK1955" s="172">
        <f t="shared" si="865"/>
        <v>0</v>
      </c>
      <c r="BL1955" s="171">
        <f>(VLOOKUP($D1955,'P4 Destination'!$C$21:$M$176,8,0))*BK1955</f>
        <v>0</v>
      </c>
      <c r="BM1955" s="172">
        <f t="shared" si="866"/>
        <v>0</v>
      </c>
      <c r="BN1955" s="171">
        <f>(VLOOKUP($D1955,'P4 Destination'!$C$21:$M$176,9,0))*BM1955</f>
        <v>0</v>
      </c>
      <c r="BO1955" s="154">
        <f t="shared" si="872"/>
        <v>0</v>
      </c>
      <c r="BP1955" s="171">
        <f>(VLOOKUP(D1955,'P4 Destination'!$C$21:$M$176,10,0))*K1955</f>
        <v>0</v>
      </c>
      <c r="BQ1955" s="171">
        <f>(VLOOKUP(D1955,'P4 Destination'!$C$21:$M$176,11,0))*J1955</f>
        <v>0</v>
      </c>
      <c r="BR1955" s="173">
        <f t="shared" si="867"/>
        <v>0</v>
      </c>
      <c r="BS1955" s="173">
        <f>(AV1955*2500)*'P6 Verzekering'!$E$11</f>
        <v>0</v>
      </c>
      <c r="BT1955" s="173">
        <f>(AW1955*2500)*'P6 Verzekering'!$E$12</f>
        <v>0</v>
      </c>
      <c r="BU1955" s="173">
        <f>(L1955*2500)*'P6 Verzekering'!$E$13</f>
        <v>0</v>
      </c>
      <c r="BV1955" s="173">
        <f t="shared" si="868"/>
        <v>0</v>
      </c>
      <c r="BW1955"/>
      <c r="BX1955"/>
    </row>
    <row r="1956" spans="1:76">
      <c r="A1956" s="152" t="s">
        <v>1597</v>
      </c>
      <c r="B1956" s="152" t="s">
        <v>219</v>
      </c>
      <c r="C1956" s="152" t="s">
        <v>219</v>
      </c>
      <c r="D1956" s="152" t="s">
        <v>189</v>
      </c>
      <c r="E1956" s="152" t="s">
        <v>188</v>
      </c>
      <c r="F1956" s="153">
        <f t="shared" si="870"/>
        <v>14</v>
      </c>
      <c r="G1956" s="154">
        <v>0</v>
      </c>
      <c r="H1956" s="154">
        <f>IFERROR(VLOOKUP(B1956,'P2 Origin'!$C$21:$Q$176,15,FALSE),0)</f>
        <v>0</v>
      </c>
      <c r="I1956" s="154">
        <f>IFERROR(VLOOKUP(D1956,'P4 Destination'!$C$21:$Q$176,15,FALSE),0)</f>
        <v>0</v>
      </c>
      <c r="J1956" s="155"/>
      <c r="K1956" s="155"/>
      <c r="L1956" s="156">
        <v>14</v>
      </c>
      <c r="M1956" s="155">
        <v>2774</v>
      </c>
      <c r="N1956" s="155">
        <v>9</v>
      </c>
      <c r="O1956" s="157">
        <f t="shared" si="845"/>
        <v>0</v>
      </c>
      <c r="P1956" s="158">
        <f t="shared" si="846"/>
        <v>14</v>
      </c>
      <c r="Q1956" s="159">
        <f>IFERROR(VLOOKUP(N1956,'P1 Intra-Europees'!$A$15:$H$25,3,0),0)*P1956</f>
        <v>0</v>
      </c>
      <c r="R1956" s="160">
        <f t="shared" si="847"/>
        <v>0</v>
      </c>
      <c r="S1956" s="159">
        <f>IFERROR(VLOOKUP(N1956,'P1 Intra-Europees'!$A$15:$H$25,4,0),0)*R1956</f>
        <v>0</v>
      </c>
      <c r="T1956" s="160">
        <f t="shared" si="848"/>
        <v>0</v>
      </c>
      <c r="U1956" s="159">
        <f>IFERROR(VLOOKUP(N1956,'P1 Intra-Europees'!$A$15:$H$25,5,0),0)*T1956</f>
        <v>0</v>
      </c>
      <c r="V1956" s="160">
        <f t="shared" si="849"/>
        <v>0</v>
      </c>
      <c r="W1956" s="159">
        <f>IFERROR(VLOOKUP(N1956,'P1 Intra-Europees'!$A$15:$H$25,6,0),0)*V1956</f>
        <v>0</v>
      </c>
      <c r="X1956" s="160">
        <f t="shared" si="850"/>
        <v>0</v>
      </c>
      <c r="Y1956" s="159">
        <f>IFERROR(VLOOKUP(N1956,'P1 Intra-Europees'!$A$15:$H$25,7,0),0)*X1956</f>
        <v>0</v>
      </c>
      <c r="Z1956" s="161">
        <f t="shared" si="851"/>
        <v>0</v>
      </c>
      <c r="AA1956" s="162">
        <f>IFERROR(VLOOKUP(N1956,'P1 Intra-Europees'!$A$15:$H$25,8,0),0)*Z1956</f>
        <v>0</v>
      </c>
      <c r="AB1956" s="163">
        <f t="shared" si="852"/>
        <v>0</v>
      </c>
      <c r="AC1956" s="157" t="str">
        <f>VLOOKUP(B1956,'P2 Origin'!$C$21:$O$176,13,0)</f>
        <v>EUR</v>
      </c>
      <c r="AD1956" s="164">
        <f t="shared" si="853"/>
        <v>0</v>
      </c>
      <c r="AE1956" s="165">
        <f>IF(AU1956&gt;0.1,VLOOKUP(B1956,'P2 Origin'!$C$21:$M$176,3,0)*H1956,0)</f>
        <v>0</v>
      </c>
      <c r="AF1956" s="166">
        <f t="shared" si="854"/>
        <v>0</v>
      </c>
      <c r="AG1956" s="165">
        <f>(VLOOKUP(B1956,'P2 Origin'!$C$21:$M$176,4,0))*AF1956</f>
        <v>0</v>
      </c>
      <c r="AH1956" s="166">
        <f t="shared" si="855"/>
        <v>0</v>
      </c>
      <c r="AI1956" s="165">
        <f>(VLOOKUP(B1956,'P2 Origin'!$C$21:$M$176,5,0))*AH1956</f>
        <v>0</v>
      </c>
      <c r="AJ1956" s="166">
        <f t="shared" si="869"/>
        <v>0</v>
      </c>
      <c r="AK1956" s="165">
        <f>(VLOOKUP(B1956,'P2 Origin'!$C$21:$M$176,6,0))*AJ1956</f>
        <v>0</v>
      </c>
      <c r="AL1956" s="166">
        <f t="shared" si="856"/>
        <v>0</v>
      </c>
      <c r="AM1956" s="165">
        <f>(VLOOKUP($B1956,'P2 Origin'!$C$21:$M$176,7,0))*AL1956</f>
        <v>0</v>
      </c>
      <c r="AN1956" s="166">
        <f t="shared" si="857"/>
        <v>0</v>
      </c>
      <c r="AO1956" s="165">
        <f>(VLOOKUP($B1956,'P2 Origin'!$C$21:$M$176,8,0))*AN1956</f>
        <v>0</v>
      </c>
      <c r="AP1956" s="166">
        <f t="shared" si="858"/>
        <v>0</v>
      </c>
      <c r="AQ1956" s="165">
        <f>(VLOOKUP($B1956,'P2 Origin'!$C$21:$M$176,9,0))*AP1956</f>
        <v>0</v>
      </c>
      <c r="AR1956" s="155">
        <f t="shared" si="871"/>
        <v>0</v>
      </c>
      <c r="AS1956" s="164">
        <f>(VLOOKUP(B1956,'P2 Origin'!$C$21:$M$176,10,0))*K1956</f>
        <v>0</v>
      </c>
      <c r="AT1956" s="164">
        <f>(VLOOKUP(B1956,'P2 Origin'!$C$21:$M$176,11,0))*J1956</f>
        <v>0</v>
      </c>
      <c r="AU1956" s="167">
        <v>0</v>
      </c>
      <c r="AV1956" s="168">
        <v>0</v>
      </c>
      <c r="AW1956" s="169">
        <v>0</v>
      </c>
      <c r="AX1956" s="170">
        <f>IF(AU1956&gt;=0.1,'P3 Bureaumarge zee- en luchtvr.'!$D$12,0)</f>
        <v>0</v>
      </c>
      <c r="AY1956" s="163">
        <f t="shared" si="859"/>
        <v>0</v>
      </c>
      <c r="AZ1956" s="157" t="str">
        <f>VLOOKUP(D1956,'P4 Destination'!$C$21:$O$176,13,0)</f>
        <v>EUR</v>
      </c>
      <c r="BA1956" s="164">
        <f t="shared" si="860"/>
        <v>0</v>
      </c>
      <c r="BB1956" s="171">
        <f>IF(AU1956&gt;0.1,(VLOOKUP(D1956,'P4 Destination'!$C$21:$M$176,3,0))*I1956,0)</f>
        <v>0</v>
      </c>
      <c r="BC1956" s="172">
        <f t="shared" si="861"/>
        <v>0</v>
      </c>
      <c r="BD1956" s="171">
        <f>(VLOOKUP($D1956,'P4 Destination'!$C$21:$M$176,4,0))*BC1956</f>
        <v>0</v>
      </c>
      <c r="BE1956" s="172">
        <f t="shared" si="862"/>
        <v>0</v>
      </c>
      <c r="BF1956" s="171">
        <f>(VLOOKUP($D1956,'P4 Destination'!$C$21:$M$176,5,0))*BE1956</f>
        <v>0</v>
      </c>
      <c r="BG1956" s="172">
        <f t="shared" si="863"/>
        <v>0</v>
      </c>
      <c r="BH1956" s="171">
        <f>(VLOOKUP($D1956,'P4 Destination'!$C$21:$M$176,6,0))*BG1956</f>
        <v>0</v>
      </c>
      <c r="BI1956" s="172">
        <f t="shared" si="864"/>
        <v>0</v>
      </c>
      <c r="BJ1956" s="171">
        <f>(VLOOKUP($D1956,'P4 Destination'!$C$21:$M$176,7,0))*BI1956</f>
        <v>0</v>
      </c>
      <c r="BK1956" s="172">
        <f t="shared" si="865"/>
        <v>0</v>
      </c>
      <c r="BL1956" s="171">
        <f>(VLOOKUP($D1956,'P4 Destination'!$C$21:$M$176,8,0))*BK1956</f>
        <v>0</v>
      </c>
      <c r="BM1956" s="172">
        <f t="shared" si="866"/>
        <v>0</v>
      </c>
      <c r="BN1956" s="171">
        <f>(VLOOKUP($D1956,'P4 Destination'!$C$21:$M$176,9,0))*BM1956</f>
        <v>0</v>
      </c>
      <c r="BO1956" s="154">
        <f t="shared" si="872"/>
        <v>0</v>
      </c>
      <c r="BP1956" s="171">
        <f>(VLOOKUP(D1956,'P4 Destination'!$C$21:$M$176,10,0))*K1956</f>
        <v>0</v>
      </c>
      <c r="BQ1956" s="171">
        <f>(VLOOKUP(D1956,'P4 Destination'!$C$21:$M$176,11,0))*J1956</f>
        <v>0</v>
      </c>
      <c r="BR1956" s="173">
        <f t="shared" si="867"/>
        <v>0</v>
      </c>
      <c r="BS1956" s="173">
        <f>(AV1956*2500)*'P6 Verzekering'!$E$11</f>
        <v>0</v>
      </c>
      <c r="BT1956" s="173">
        <f>(AW1956*2500)*'P6 Verzekering'!$E$12</f>
        <v>0</v>
      </c>
      <c r="BU1956" s="173">
        <f>(L1956*2500)*'P6 Verzekering'!$E$13</f>
        <v>0</v>
      </c>
      <c r="BV1956" s="173">
        <f t="shared" si="868"/>
        <v>0</v>
      </c>
      <c r="BW1956"/>
      <c r="BX1956"/>
    </row>
    <row r="1957" spans="1:76">
      <c r="A1957" s="152" t="s">
        <v>1586</v>
      </c>
      <c r="B1957" s="152" t="s">
        <v>219</v>
      </c>
      <c r="C1957" s="152" t="s">
        <v>219</v>
      </c>
      <c r="D1957" s="152" t="s">
        <v>450</v>
      </c>
      <c r="E1957" s="152" t="s">
        <v>449</v>
      </c>
      <c r="F1957" s="153">
        <f t="shared" si="870"/>
        <v>14</v>
      </c>
      <c r="G1957" s="154">
        <v>0</v>
      </c>
      <c r="H1957" s="154">
        <f>IFERROR(VLOOKUP(B1957,'P2 Origin'!$C$21:$Q$176,15,FALSE),0)</f>
        <v>0</v>
      </c>
      <c r="I1957" s="154">
        <f>IFERROR(VLOOKUP(D1957,'P4 Destination'!$C$21:$Q$176,15,FALSE),0)</f>
        <v>1</v>
      </c>
      <c r="J1957" s="155"/>
      <c r="K1957" s="155"/>
      <c r="L1957" s="156">
        <v>14</v>
      </c>
      <c r="M1957" s="155">
        <v>3097</v>
      </c>
      <c r="N1957" s="155">
        <v>10</v>
      </c>
      <c r="O1957" s="157">
        <f t="shared" si="845"/>
        <v>0</v>
      </c>
      <c r="P1957" s="158">
        <f t="shared" si="846"/>
        <v>14</v>
      </c>
      <c r="Q1957" s="159">
        <f>IFERROR(VLOOKUP(N1957,'P1 Intra-Europees'!$A$15:$H$25,3,0),0)*P1957</f>
        <v>0</v>
      </c>
      <c r="R1957" s="160">
        <f t="shared" si="847"/>
        <v>0</v>
      </c>
      <c r="S1957" s="159">
        <f>IFERROR(VLOOKUP(N1957,'P1 Intra-Europees'!$A$15:$H$25,4,0),0)*R1957</f>
        <v>0</v>
      </c>
      <c r="T1957" s="160">
        <f t="shared" si="848"/>
        <v>0</v>
      </c>
      <c r="U1957" s="159">
        <f>IFERROR(VLOOKUP(N1957,'P1 Intra-Europees'!$A$15:$H$25,5,0),0)*T1957</f>
        <v>0</v>
      </c>
      <c r="V1957" s="160">
        <f t="shared" si="849"/>
        <v>0</v>
      </c>
      <c r="W1957" s="159">
        <f>IFERROR(VLOOKUP(N1957,'P1 Intra-Europees'!$A$15:$H$25,6,0),0)*V1957</f>
        <v>0</v>
      </c>
      <c r="X1957" s="160">
        <f t="shared" si="850"/>
        <v>0</v>
      </c>
      <c r="Y1957" s="159">
        <f>IFERROR(VLOOKUP(N1957,'P1 Intra-Europees'!$A$15:$H$25,7,0),0)*X1957</f>
        <v>0</v>
      </c>
      <c r="Z1957" s="161">
        <f t="shared" si="851"/>
        <v>0</v>
      </c>
      <c r="AA1957" s="162">
        <f>IFERROR(VLOOKUP(N1957,'P1 Intra-Europees'!$A$15:$H$25,8,0),0)*Z1957</f>
        <v>0</v>
      </c>
      <c r="AB1957" s="163">
        <f t="shared" si="852"/>
        <v>0</v>
      </c>
      <c r="AC1957" s="157" t="str">
        <f>VLOOKUP(B1957,'P2 Origin'!$C$21:$O$176,13,0)</f>
        <v>EUR</v>
      </c>
      <c r="AD1957" s="164">
        <f t="shared" si="853"/>
        <v>0</v>
      </c>
      <c r="AE1957" s="165">
        <f>IF(AU1957&gt;0.1,VLOOKUP(B1957,'P2 Origin'!$C$21:$M$176,3,0)*H1957,0)</f>
        <v>0</v>
      </c>
      <c r="AF1957" s="166">
        <f t="shared" si="854"/>
        <v>0</v>
      </c>
      <c r="AG1957" s="165">
        <f>(VLOOKUP(B1957,'P2 Origin'!$C$21:$M$176,4,0))*AF1957</f>
        <v>0</v>
      </c>
      <c r="AH1957" s="166">
        <f t="shared" si="855"/>
        <v>0</v>
      </c>
      <c r="AI1957" s="165">
        <f>(VLOOKUP(B1957,'P2 Origin'!$C$21:$M$176,5,0))*AH1957</f>
        <v>0</v>
      </c>
      <c r="AJ1957" s="166">
        <f t="shared" si="869"/>
        <v>0</v>
      </c>
      <c r="AK1957" s="165">
        <f>(VLOOKUP(B1957,'P2 Origin'!$C$21:$M$176,6,0))*AJ1957</f>
        <v>0</v>
      </c>
      <c r="AL1957" s="166">
        <f t="shared" si="856"/>
        <v>0</v>
      </c>
      <c r="AM1957" s="165">
        <f>(VLOOKUP($B1957,'P2 Origin'!$C$21:$M$176,7,0))*AL1957</f>
        <v>0</v>
      </c>
      <c r="AN1957" s="166">
        <f t="shared" si="857"/>
        <v>0</v>
      </c>
      <c r="AO1957" s="165">
        <f>(VLOOKUP($B1957,'P2 Origin'!$C$21:$M$176,8,0))*AN1957</f>
        <v>0</v>
      </c>
      <c r="AP1957" s="166">
        <f t="shared" si="858"/>
        <v>0</v>
      </c>
      <c r="AQ1957" s="165">
        <f>(VLOOKUP($B1957,'P2 Origin'!$C$21:$M$176,9,0))*AP1957</f>
        <v>0</v>
      </c>
      <c r="AR1957" s="155">
        <f t="shared" si="871"/>
        <v>0</v>
      </c>
      <c r="AS1957" s="164">
        <f>(VLOOKUP(B1957,'P2 Origin'!$C$21:$M$176,10,0))*K1957</f>
        <v>0</v>
      </c>
      <c r="AT1957" s="164">
        <f>(VLOOKUP(B1957,'P2 Origin'!$C$21:$M$176,11,0))*J1957</f>
        <v>0</v>
      </c>
      <c r="AU1957" s="167">
        <v>0</v>
      </c>
      <c r="AV1957" s="168">
        <v>0</v>
      </c>
      <c r="AW1957" s="169">
        <v>0</v>
      </c>
      <c r="AX1957" s="170">
        <f>IF(AU1957&gt;=0.1,'P3 Bureaumarge zee- en luchtvr.'!$D$12,0)</f>
        <v>0</v>
      </c>
      <c r="AY1957" s="163">
        <f t="shared" si="859"/>
        <v>0</v>
      </c>
      <c r="AZ1957" s="157" t="str">
        <f>VLOOKUP(D1957,'P4 Destination'!$C$21:$O$176,13,0)</f>
        <v>USD</v>
      </c>
      <c r="BA1957" s="164">
        <f t="shared" si="860"/>
        <v>0</v>
      </c>
      <c r="BB1957" s="171">
        <f>IF(AU1957&gt;0.1,(VLOOKUP(D1957,'P4 Destination'!$C$21:$M$176,3,0))*I1957,0)</f>
        <v>0</v>
      </c>
      <c r="BC1957" s="172">
        <f t="shared" si="861"/>
        <v>0</v>
      </c>
      <c r="BD1957" s="171">
        <f>(VLOOKUP($D1957,'P4 Destination'!$C$21:$M$176,4,0))*BC1957</f>
        <v>0</v>
      </c>
      <c r="BE1957" s="172">
        <f t="shared" si="862"/>
        <v>0</v>
      </c>
      <c r="BF1957" s="171">
        <f>(VLOOKUP($D1957,'P4 Destination'!$C$21:$M$176,5,0))*BE1957</f>
        <v>0</v>
      </c>
      <c r="BG1957" s="172">
        <f t="shared" si="863"/>
        <v>0</v>
      </c>
      <c r="BH1957" s="171">
        <f>(VLOOKUP($D1957,'P4 Destination'!$C$21:$M$176,6,0))*BG1957</f>
        <v>0</v>
      </c>
      <c r="BI1957" s="172">
        <f t="shared" si="864"/>
        <v>0</v>
      </c>
      <c r="BJ1957" s="171">
        <f>(VLOOKUP($D1957,'P4 Destination'!$C$21:$M$176,7,0))*BI1957</f>
        <v>0</v>
      </c>
      <c r="BK1957" s="172">
        <f t="shared" si="865"/>
        <v>0</v>
      </c>
      <c r="BL1957" s="171">
        <f>(VLOOKUP($D1957,'P4 Destination'!$C$21:$M$176,8,0))*BK1957</f>
        <v>0</v>
      </c>
      <c r="BM1957" s="172">
        <f t="shared" si="866"/>
        <v>0</v>
      </c>
      <c r="BN1957" s="171">
        <f>(VLOOKUP($D1957,'P4 Destination'!$C$21:$M$176,9,0))*BM1957</f>
        <v>0</v>
      </c>
      <c r="BO1957" s="154">
        <f t="shared" si="872"/>
        <v>0</v>
      </c>
      <c r="BP1957" s="171">
        <f>(VLOOKUP(D1957,'P4 Destination'!$C$21:$M$176,10,0))*K1957</f>
        <v>0</v>
      </c>
      <c r="BQ1957" s="171">
        <f>(VLOOKUP(D1957,'P4 Destination'!$C$21:$M$176,11,0))*J1957</f>
        <v>0</v>
      </c>
      <c r="BR1957" s="173">
        <f t="shared" si="867"/>
        <v>0</v>
      </c>
      <c r="BS1957" s="173">
        <f>(AV1957*2500)*'P6 Verzekering'!$E$11</f>
        <v>0</v>
      </c>
      <c r="BT1957" s="173">
        <f>(AW1957*2500)*'P6 Verzekering'!$E$12</f>
        <v>0</v>
      </c>
      <c r="BU1957" s="173">
        <f>(L1957*2500)*'P6 Verzekering'!$E$13</f>
        <v>0</v>
      </c>
      <c r="BV1957" s="173">
        <f t="shared" si="868"/>
        <v>0</v>
      </c>
      <c r="BW1957"/>
      <c r="BX1957"/>
    </row>
    <row r="1958" spans="1:76">
      <c r="A1958" s="152" t="s">
        <v>1923</v>
      </c>
      <c r="B1958" s="152" t="s">
        <v>219</v>
      </c>
      <c r="C1958" s="152" t="s">
        <v>219</v>
      </c>
      <c r="D1958" s="152" t="s">
        <v>261</v>
      </c>
      <c r="E1958" s="152" t="s">
        <v>260</v>
      </c>
      <c r="F1958" s="153">
        <f t="shared" si="870"/>
        <v>15.7</v>
      </c>
      <c r="G1958" s="154">
        <v>0</v>
      </c>
      <c r="H1958" s="154">
        <f>IFERROR(VLOOKUP(B1958,'P2 Origin'!$C$21:$Q$176,15,FALSE),0)</f>
        <v>0</v>
      </c>
      <c r="I1958" s="154">
        <f>IFERROR(VLOOKUP(D1958,'P4 Destination'!$C$21:$Q$176,15,FALSE),0)</f>
        <v>0</v>
      </c>
      <c r="J1958" s="155"/>
      <c r="K1958" s="155"/>
      <c r="L1958" s="156">
        <v>0</v>
      </c>
      <c r="M1958" s="155">
        <v>0</v>
      </c>
      <c r="N1958" s="155">
        <v>0</v>
      </c>
      <c r="O1958" s="157">
        <f t="shared" si="845"/>
        <v>0</v>
      </c>
      <c r="P1958" s="158">
        <f t="shared" si="846"/>
        <v>0</v>
      </c>
      <c r="Q1958" s="159">
        <f>IFERROR(VLOOKUP(N1958,'P1 Intra-Europees'!$A$15:$H$25,3,0),0)*P1958</f>
        <v>0</v>
      </c>
      <c r="R1958" s="160">
        <f t="shared" si="847"/>
        <v>0</v>
      </c>
      <c r="S1958" s="159">
        <f>IFERROR(VLOOKUP(N1958,'P1 Intra-Europees'!$A$15:$H$25,4,0),0)*R1958</f>
        <v>0</v>
      </c>
      <c r="T1958" s="160">
        <f t="shared" si="848"/>
        <v>0</v>
      </c>
      <c r="U1958" s="159">
        <f>IFERROR(VLOOKUP(N1958,'P1 Intra-Europees'!$A$15:$H$25,5,0),0)*T1958</f>
        <v>0</v>
      </c>
      <c r="V1958" s="160">
        <f t="shared" si="849"/>
        <v>0</v>
      </c>
      <c r="W1958" s="159">
        <f>IFERROR(VLOOKUP(N1958,'P1 Intra-Europees'!$A$15:$H$25,6,0),0)*V1958</f>
        <v>0</v>
      </c>
      <c r="X1958" s="160">
        <f t="shared" si="850"/>
        <v>0</v>
      </c>
      <c r="Y1958" s="159">
        <f>IFERROR(VLOOKUP(N1958,'P1 Intra-Europees'!$A$15:$H$25,7,0),0)*X1958</f>
        <v>0</v>
      </c>
      <c r="Z1958" s="161">
        <f t="shared" si="851"/>
        <v>0</v>
      </c>
      <c r="AA1958" s="162">
        <f>IFERROR(VLOOKUP(N1958,'P1 Intra-Europees'!$A$15:$H$25,8,0),0)*Z1958</f>
        <v>0</v>
      </c>
      <c r="AB1958" s="163">
        <f t="shared" si="852"/>
        <v>0</v>
      </c>
      <c r="AC1958" s="157" t="str">
        <f>VLOOKUP(B1958,'P2 Origin'!$C$21:$O$176,13,0)</f>
        <v>EUR</v>
      </c>
      <c r="AD1958" s="164">
        <f t="shared" si="853"/>
        <v>0</v>
      </c>
      <c r="AE1958" s="165">
        <f>IF(AU1958&gt;0.1,VLOOKUP(B1958,'P2 Origin'!$C$21:$M$176,3,0)*H1958,0)</f>
        <v>0</v>
      </c>
      <c r="AF1958" s="166">
        <f t="shared" si="854"/>
        <v>0</v>
      </c>
      <c r="AG1958" s="165">
        <f>(VLOOKUP(B1958,'P2 Origin'!$C$21:$M$176,4,0))*AF1958</f>
        <v>0</v>
      </c>
      <c r="AH1958" s="166">
        <f t="shared" si="855"/>
        <v>15.7</v>
      </c>
      <c r="AI1958" s="165">
        <f>(VLOOKUP(B1958,'P2 Origin'!$C$21:$M$176,5,0))*AH1958</f>
        <v>0</v>
      </c>
      <c r="AJ1958" s="166">
        <f t="shared" si="869"/>
        <v>0</v>
      </c>
      <c r="AK1958" s="165">
        <f>(VLOOKUP(B1958,'P2 Origin'!$C$21:$M$176,6,0))*AJ1958</f>
        <v>0</v>
      </c>
      <c r="AL1958" s="166">
        <f t="shared" si="856"/>
        <v>0</v>
      </c>
      <c r="AM1958" s="165">
        <f>(VLOOKUP($B1958,'P2 Origin'!$C$21:$M$176,7,0))*AL1958</f>
        <v>0</v>
      </c>
      <c r="AN1958" s="166">
        <f t="shared" si="857"/>
        <v>0</v>
      </c>
      <c r="AO1958" s="165">
        <f>(VLOOKUP($B1958,'P2 Origin'!$C$21:$M$176,8,0))*AN1958</f>
        <v>0</v>
      </c>
      <c r="AP1958" s="166">
        <f t="shared" si="858"/>
        <v>0</v>
      </c>
      <c r="AQ1958" s="165">
        <f>(VLOOKUP($B1958,'P2 Origin'!$C$21:$M$176,9,0))*AP1958</f>
        <v>0</v>
      </c>
      <c r="AR1958" s="155">
        <f t="shared" si="871"/>
        <v>0</v>
      </c>
      <c r="AS1958" s="164">
        <f>(VLOOKUP(B1958,'P2 Origin'!$C$21:$M$176,10,0))*K1958</f>
        <v>0</v>
      </c>
      <c r="AT1958" s="164">
        <f>(VLOOKUP(B1958,'P2 Origin'!$C$21:$M$176,11,0))*J1958</f>
        <v>0</v>
      </c>
      <c r="AU1958" s="167">
        <v>15.7</v>
      </c>
      <c r="AV1958" s="168">
        <v>15</v>
      </c>
      <c r="AW1958" s="169">
        <v>0.7</v>
      </c>
      <c r="AX1958" s="170">
        <f>IF(AU1958&gt;=0.1,'P3 Bureaumarge zee- en luchtvr.'!$D$12,0)</f>
        <v>0</v>
      </c>
      <c r="AY1958" s="163">
        <f t="shared" si="859"/>
        <v>0</v>
      </c>
      <c r="AZ1958" s="157" t="str">
        <f>VLOOKUP(D1958,'P4 Destination'!$C$21:$O$176,13,0)</f>
        <v>USD</v>
      </c>
      <c r="BA1958" s="164">
        <f t="shared" si="860"/>
        <v>0</v>
      </c>
      <c r="BB1958" s="171">
        <f>IF(AU1958&gt;0.1,(VLOOKUP(D1958,'P4 Destination'!$C$21:$M$176,3,0))*I1958,0)</f>
        <v>0</v>
      </c>
      <c r="BC1958" s="172">
        <f t="shared" si="861"/>
        <v>0</v>
      </c>
      <c r="BD1958" s="171">
        <f>(VLOOKUP($D1958,'P4 Destination'!$C$21:$M$176,4,0))*BC1958</f>
        <v>0</v>
      </c>
      <c r="BE1958" s="172">
        <f t="shared" si="862"/>
        <v>15.7</v>
      </c>
      <c r="BF1958" s="171">
        <f>(VLOOKUP($D1958,'P4 Destination'!$C$21:$M$176,5,0))*BE1958</f>
        <v>0</v>
      </c>
      <c r="BG1958" s="172">
        <f t="shared" si="863"/>
        <v>0</v>
      </c>
      <c r="BH1958" s="171">
        <f>(VLOOKUP($D1958,'P4 Destination'!$C$21:$M$176,6,0))*BG1958</f>
        <v>0</v>
      </c>
      <c r="BI1958" s="172">
        <f t="shared" si="864"/>
        <v>0</v>
      </c>
      <c r="BJ1958" s="171">
        <f>(VLOOKUP($D1958,'P4 Destination'!$C$21:$M$176,7,0))*BI1958</f>
        <v>0</v>
      </c>
      <c r="BK1958" s="172">
        <f t="shared" si="865"/>
        <v>0</v>
      </c>
      <c r="BL1958" s="171">
        <f>(VLOOKUP($D1958,'P4 Destination'!$C$21:$M$176,8,0))*BK1958</f>
        <v>0</v>
      </c>
      <c r="BM1958" s="172">
        <f t="shared" si="866"/>
        <v>0</v>
      </c>
      <c r="BN1958" s="171">
        <f>(VLOOKUP($D1958,'P4 Destination'!$C$21:$M$176,9,0))*BM1958</f>
        <v>0</v>
      </c>
      <c r="BO1958" s="154">
        <f t="shared" si="872"/>
        <v>0</v>
      </c>
      <c r="BP1958" s="171">
        <f>(VLOOKUP(D1958,'P4 Destination'!$C$21:$M$176,10,0))*K1958</f>
        <v>0</v>
      </c>
      <c r="BQ1958" s="171">
        <f>(VLOOKUP(D1958,'P4 Destination'!$C$21:$M$176,11,0))*J1958</f>
        <v>0</v>
      </c>
      <c r="BR1958" s="173">
        <f t="shared" si="867"/>
        <v>0</v>
      </c>
      <c r="BS1958" s="173">
        <f>(AV1958*2500)*'P6 Verzekering'!$E$11</f>
        <v>0</v>
      </c>
      <c r="BT1958" s="173">
        <f>(AW1958*2500)*'P6 Verzekering'!$E$12</f>
        <v>0</v>
      </c>
      <c r="BU1958" s="173">
        <f>(L1958*2500)*'P6 Verzekering'!$E$13</f>
        <v>0</v>
      </c>
      <c r="BV1958" s="173">
        <f t="shared" si="868"/>
        <v>0</v>
      </c>
      <c r="BW1958"/>
      <c r="BX1958"/>
    </row>
    <row r="1959" spans="1:76">
      <c r="A1959" s="152" t="s">
        <v>948</v>
      </c>
      <c r="B1959" s="152" t="s">
        <v>151</v>
      </c>
      <c r="C1959" s="152" t="s">
        <v>149</v>
      </c>
      <c r="D1959" s="152" t="s">
        <v>219</v>
      </c>
      <c r="E1959" s="152" t="s">
        <v>219</v>
      </c>
      <c r="F1959" s="153">
        <f t="shared" si="870"/>
        <v>15</v>
      </c>
      <c r="G1959" s="154">
        <v>0</v>
      </c>
      <c r="H1959" s="154">
        <f>IFERROR(VLOOKUP(B1959,'P2 Origin'!$C$21:$Q$176,15,FALSE),0)</f>
        <v>0</v>
      </c>
      <c r="I1959" s="154">
        <f>IFERROR(VLOOKUP(D1959,'P4 Destination'!$C$21:$Q$176,15,FALSE),0)</f>
        <v>0</v>
      </c>
      <c r="J1959" s="155"/>
      <c r="K1959" s="155"/>
      <c r="L1959" s="156">
        <v>15</v>
      </c>
      <c r="M1959" s="155">
        <v>188</v>
      </c>
      <c r="N1959" s="155">
        <v>2</v>
      </c>
      <c r="O1959" s="157">
        <f t="shared" si="845"/>
        <v>0</v>
      </c>
      <c r="P1959" s="158">
        <f t="shared" si="846"/>
        <v>15</v>
      </c>
      <c r="Q1959" s="159">
        <f>IFERROR(VLOOKUP(N1959,'P1 Intra-Europees'!$A$15:$H$25,3,0),0)*P1959</f>
        <v>0</v>
      </c>
      <c r="R1959" s="160">
        <f t="shared" si="847"/>
        <v>0</v>
      </c>
      <c r="S1959" s="159">
        <f>IFERROR(VLOOKUP(N1959,'P1 Intra-Europees'!$A$15:$H$25,4,0),0)*R1959</f>
        <v>0</v>
      </c>
      <c r="T1959" s="160">
        <f t="shared" si="848"/>
        <v>0</v>
      </c>
      <c r="U1959" s="159">
        <f>IFERROR(VLOOKUP(N1959,'P1 Intra-Europees'!$A$15:$H$25,5,0),0)*T1959</f>
        <v>0</v>
      </c>
      <c r="V1959" s="160">
        <f t="shared" si="849"/>
        <v>0</v>
      </c>
      <c r="W1959" s="159">
        <f>IFERROR(VLOOKUP(N1959,'P1 Intra-Europees'!$A$15:$H$25,6,0),0)*V1959</f>
        <v>0</v>
      </c>
      <c r="X1959" s="160">
        <f t="shared" si="850"/>
        <v>0</v>
      </c>
      <c r="Y1959" s="159">
        <f>IFERROR(VLOOKUP(N1959,'P1 Intra-Europees'!$A$15:$H$25,7,0),0)*X1959</f>
        <v>0</v>
      </c>
      <c r="Z1959" s="161">
        <f t="shared" si="851"/>
        <v>0</v>
      </c>
      <c r="AA1959" s="162">
        <f>IFERROR(VLOOKUP(N1959,'P1 Intra-Europees'!$A$15:$H$25,8,0),0)*Z1959</f>
        <v>0</v>
      </c>
      <c r="AB1959" s="163">
        <f t="shared" si="852"/>
        <v>0</v>
      </c>
      <c r="AC1959" s="157" t="str">
        <f>VLOOKUP(B1959,'P2 Origin'!$C$21:$O$176,13,0)</f>
        <v>EUR</v>
      </c>
      <c r="AD1959" s="164">
        <f t="shared" si="853"/>
        <v>0</v>
      </c>
      <c r="AE1959" s="165">
        <f>IF(AU1959&gt;0.1,VLOOKUP(B1959,'P2 Origin'!$C$21:$M$176,3,0)*H1959,0)</f>
        <v>0</v>
      </c>
      <c r="AF1959" s="166">
        <f t="shared" si="854"/>
        <v>0</v>
      </c>
      <c r="AG1959" s="165">
        <f>(VLOOKUP(B1959,'P2 Origin'!$C$21:$M$176,4,0))*AF1959</f>
        <v>0</v>
      </c>
      <c r="AH1959" s="166">
        <f t="shared" si="855"/>
        <v>0</v>
      </c>
      <c r="AI1959" s="165">
        <f>(VLOOKUP(B1959,'P2 Origin'!$C$21:$M$176,5,0))*AH1959</f>
        <v>0</v>
      </c>
      <c r="AJ1959" s="166">
        <f t="shared" si="869"/>
        <v>0</v>
      </c>
      <c r="AK1959" s="165">
        <f>(VLOOKUP(B1959,'P2 Origin'!$C$21:$M$176,6,0))*AJ1959</f>
        <v>0</v>
      </c>
      <c r="AL1959" s="166">
        <f t="shared" si="856"/>
        <v>0</v>
      </c>
      <c r="AM1959" s="165">
        <f>(VLOOKUP($B1959,'P2 Origin'!$C$21:$M$176,7,0))*AL1959</f>
        <v>0</v>
      </c>
      <c r="AN1959" s="166">
        <f t="shared" si="857"/>
        <v>0</v>
      </c>
      <c r="AO1959" s="165">
        <f>(VLOOKUP($B1959,'P2 Origin'!$C$21:$M$176,8,0))*AN1959</f>
        <v>0</v>
      </c>
      <c r="AP1959" s="166">
        <f t="shared" si="858"/>
        <v>0</v>
      </c>
      <c r="AQ1959" s="165">
        <f>(VLOOKUP($B1959,'P2 Origin'!$C$21:$M$176,9,0))*AP1959</f>
        <v>0</v>
      </c>
      <c r="AR1959" s="155">
        <f t="shared" si="871"/>
        <v>0</v>
      </c>
      <c r="AS1959" s="164">
        <f>(VLOOKUP(B1959,'P2 Origin'!$C$21:$M$176,10,0))*K1959</f>
        <v>0</v>
      </c>
      <c r="AT1959" s="164">
        <f>(VLOOKUP(B1959,'P2 Origin'!$C$21:$M$176,11,0))*J1959</f>
        <v>0</v>
      </c>
      <c r="AU1959" s="167">
        <v>0</v>
      </c>
      <c r="AV1959" s="168">
        <v>0</v>
      </c>
      <c r="AW1959" s="169">
        <v>0</v>
      </c>
      <c r="AX1959" s="170">
        <f>IF(AU1959&gt;=0.1,'P3 Bureaumarge zee- en luchtvr.'!$D$12,0)</f>
        <v>0</v>
      </c>
      <c r="AY1959" s="163">
        <f t="shared" si="859"/>
        <v>0</v>
      </c>
      <c r="AZ1959" s="157" t="str">
        <f>VLOOKUP(D1959,'P4 Destination'!$C$21:$O$176,13,0)</f>
        <v>EUR</v>
      </c>
      <c r="BA1959" s="164">
        <f t="shared" si="860"/>
        <v>0</v>
      </c>
      <c r="BB1959" s="171">
        <f>IF(AU1959&gt;0.1,(VLOOKUP(D1959,'P4 Destination'!$C$21:$M$176,3,0))*I1959,0)</f>
        <v>0</v>
      </c>
      <c r="BC1959" s="172">
        <f t="shared" si="861"/>
        <v>0</v>
      </c>
      <c r="BD1959" s="171">
        <f>(VLOOKUP($D1959,'P4 Destination'!$C$21:$M$176,4,0))*BC1959</f>
        <v>0</v>
      </c>
      <c r="BE1959" s="172">
        <f t="shared" si="862"/>
        <v>0</v>
      </c>
      <c r="BF1959" s="171">
        <f>(VLOOKUP($D1959,'P4 Destination'!$C$21:$M$176,5,0))*BE1959</f>
        <v>0</v>
      </c>
      <c r="BG1959" s="172">
        <f t="shared" si="863"/>
        <v>0</v>
      </c>
      <c r="BH1959" s="171">
        <f>(VLOOKUP($D1959,'P4 Destination'!$C$21:$M$176,6,0))*BG1959</f>
        <v>0</v>
      </c>
      <c r="BI1959" s="172">
        <f t="shared" si="864"/>
        <v>0</v>
      </c>
      <c r="BJ1959" s="171">
        <f>(VLOOKUP($D1959,'P4 Destination'!$C$21:$M$176,7,0))*BI1959</f>
        <v>0</v>
      </c>
      <c r="BK1959" s="172">
        <f t="shared" si="865"/>
        <v>0</v>
      </c>
      <c r="BL1959" s="171">
        <f>(VLOOKUP($D1959,'P4 Destination'!$C$21:$M$176,8,0))*BK1959</f>
        <v>0</v>
      </c>
      <c r="BM1959" s="172">
        <f t="shared" si="866"/>
        <v>0</v>
      </c>
      <c r="BN1959" s="171">
        <f>(VLOOKUP($D1959,'P4 Destination'!$C$21:$M$176,9,0))*BM1959</f>
        <v>0</v>
      </c>
      <c r="BO1959" s="154">
        <f t="shared" si="872"/>
        <v>0</v>
      </c>
      <c r="BP1959" s="171">
        <f>(VLOOKUP(D1959,'P4 Destination'!$C$21:$M$176,10,0))*K1959</f>
        <v>0</v>
      </c>
      <c r="BQ1959" s="171">
        <f>(VLOOKUP(D1959,'P4 Destination'!$C$21:$M$176,11,0))*J1959</f>
        <v>0</v>
      </c>
      <c r="BR1959" s="173">
        <f t="shared" si="867"/>
        <v>0</v>
      </c>
      <c r="BS1959" s="173">
        <f>(AV1959*2500)*'P6 Verzekering'!$E$11</f>
        <v>0</v>
      </c>
      <c r="BT1959" s="173">
        <f>(AW1959*2500)*'P6 Verzekering'!$E$12</f>
        <v>0</v>
      </c>
      <c r="BU1959" s="173">
        <f>(L1959*2500)*'P6 Verzekering'!$E$13</f>
        <v>0</v>
      </c>
      <c r="BV1959" s="173">
        <f t="shared" si="868"/>
        <v>0</v>
      </c>
      <c r="BW1959"/>
      <c r="BX1959"/>
    </row>
    <row r="1960" spans="1:76">
      <c r="A1960" s="152" t="s">
        <v>1763</v>
      </c>
      <c r="B1960" s="152" t="s">
        <v>219</v>
      </c>
      <c r="C1960" s="152" t="s">
        <v>219</v>
      </c>
      <c r="D1960" s="152" t="s">
        <v>151</v>
      </c>
      <c r="E1960" s="152" t="s">
        <v>149</v>
      </c>
      <c r="F1960" s="153">
        <f t="shared" si="870"/>
        <v>15</v>
      </c>
      <c r="G1960" s="154">
        <v>0</v>
      </c>
      <c r="H1960" s="154">
        <f>IFERROR(VLOOKUP(B1960,'P2 Origin'!$C$21:$Q$176,15,FALSE),0)</f>
        <v>0</v>
      </c>
      <c r="I1960" s="154">
        <f>IFERROR(VLOOKUP(D1960,'P4 Destination'!$C$21:$Q$176,15,FALSE),0)</f>
        <v>0</v>
      </c>
      <c r="J1960" s="155"/>
      <c r="K1960" s="155"/>
      <c r="L1960" s="156">
        <v>15</v>
      </c>
      <c r="M1960" s="155">
        <v>198</v>
      </c>
      <c r="N1960" s="155">
        <v>2</v>
      </c>
      <c r="O1960" s="157">
        <f t="shared" si="845"/>
        <v>0</v>
      </c>
      <c r="P1960" s="158">
        <f t="shared" si="846"/>
        <v>15</v>
      </c>
      <c r="Q1960" s="159">
        <f>IFERROR(VLOOKUP(N1960,'P1 Intra-Europees'!$A$15:$H$25,3,0),0)*P1960</f>
        <v>0</v>
      </c>
      <c r="R1960" s="160">
        <f t="shared" si="847"/>
        <v>0</v>
      </c>
      <c r="S1960" s="159">
        <f>IFERROR(VLOOKUP(N1960,'P1 Intra-Europees'!$A$15:$H$25,4,0),0)*R1960</f>
        <v>0</v>
      </c>
      <c r="T1960" s="160">
        <f t="shared" si="848"/>
        <v>0</v>
      </c>
      <c r="U1960" s="159">
        <f>IFERROR(VLOOKUP(N1960,'P1 Intra-Europees'!$A$15:$H$25,5,0),0)*T1960</f>
        <v>0</v>
      </c>
      <c r="V1960" s="160">
        <f t="shared" si="849"/>
        <v>0</v>
      </c>
      <c r="W1960" s="159">
        <f>IFERROR(VLOOKUP(N1960,'P1 Intra-Europees'!$A$15:$H$25,6,0),0)*V1960</f>
        <v>0</v>
      </c>
      <c r="X1960" s="160">
        <f t="shared" si="850"/>
        <v>0</v>
      </c>
      <c r="Y1960" s="159">
        <f>IFERROR(VLOOKUP(N1960,'P1 Intra-Europees'!$A$15:$H$25,7,0),0)*X1960</f>
        <v>0</v>
      </c>
      <c r="Z1960" s="161">
        <f t="shared" si="851"/>
        <v>0</v>
      </c>
      <c r="AA1960" s="162">
        <f>IFERROR(VLOOKUP(N1960,'P1 Intra-Europees'!$A$15:$H$25,8,0),0)*Z1960</f>
        <v>0</v>
      </c>
      <c r="AB1960" s="163">
        <f t="shared" si="852"/>
        <v>0</v>
      </c>
      <c r="AC1960" s="157" t="str">
        <f>VLOOKUP(B1960,'P2 Origin'!$C$21:$O$176,13,0)</f>
        <v>EUR</v>
      </c>
      <c r="AD1960" s="164">
        <f t="shared" si="853"/>
        <v>0</v>
      </c>
      <c r="AE1960" s="165">
        <f>IF(AU1960&gt;0.1,VLOOKUP(B1960,'P2 Origin'!$C$21:$M$176,3,0)*H1960,0)</f>
        <v>0</v>
      </c>
      <c r="AF1960" s="166">
        <f t="shared" si="854"/>
        <v>0</v>
      </c>
      <c r="AG1960" s="165">
        <f>(VLOOKUP(B1960,'P2 Origin'!$C$21:$M$176,4,0))*AF1960</f>
        <v>0</v>
      </c>
      <c r="AH1960" s="166">
        <f t="shared" si="855"/>
        <v>0</v>
      </c>
      <c r="AI1960" s="165">
        <f>(VLOOKUP(B1960,'P2 Origin'!$C$21:$M$176,5,0))*AH1960</f>
        <v>0</v>
      </c>
      <c r="AJ1960" s="166">
        <f t="shared" si="869"/>
        <v>0</v>
      </c>
      <c r="AK1960" s="165">
        <f>(VLOOKUP(B1960,'P2 Origin'!$C$21:$M$176,6,0))*AJ1960</f>
        <v>0</v>
      </c>
      <c r="AL1960" s="166">
        <f t="shared" si="856"/>
        <v>0</v>
      </c>
      <c r="AM1960" s="165">
        <f>(VLOOKUP($B1960,'P2 Origin'!$C$21:$M$176,7,0))*AL1960</f>
        <v>0</v>
      </c>
      <c r="AN1960" s="166">
        <f t="shared" si="857"/>
        <v>0</v>
      </c>
      <c r="AO1960" s="165">
        <f>(VLOOKUP($B1960,'P2 Origin'!$C$21:$M$176,8,0))*AN1960</f>
        <v>0</v>
      </c>
      <c r="AP1960" s="166">
        <f t="shared" si="858"/>
        <v>0</v>
      </c>
      <c r="AQ1960" s="165">
        <f>(VLOOKUP($B1960,'P2 Origin'!$C$21:$M$176,9,0))*AP1960</f>
        <v>0</v>
      </c>
      <c r="AR1960" s="155">
        <f t="shared" si="871"/>
        <v>0</v>
      </c>
      <c r="AS1960" s="164">
        <f>(VLOOKUP(B1960,'P2 Origin'!$C$21:$M$176,10,0))*K1960</f>
        <v>0</v>
      </c>
      <c r="AT1960" s="164">
        <f>(VLOOKUP(B1960,'P2 Origin'!$C$21:$M$176,11,0))*J1960</f>
        <v>0</v>
      </c>
      <c r="AU1960" s="167">
        <v>0</v>
      </c>
      <c r="AV1960" s="168">
        <v>0</v>
      </c>
      <c r="AW1960" s="169">
        <v>0</v>
      </c>
      <c r="AX1960" s="170">
        <f>IF(AU1960&gt;=0.1,'P3 Bureaumarge zee- en luchtvr.'!$D$12,0)</f>
        <v>0</v>
      </c>
      <c r="AY1960" s="163">
        <f t="shared" si="859"/>
        <v>0</v>
      </c>
      <c r="AZ1960" s="157" t="str">
        <f>VLOOKUP(D1960,'P4 Destination'!$C$21:$O$176,13,0)</f>
        <v>EUR</v>
      </c>
      <c r="BA1960" s="164">
        <f t="shared" si="860"/>
        <v>0</v>
      </c>
      <c r="BB1960" s="171">
        <f>IF(AU1960&gt;0.1,(VLOOKUP(D1960,'P4 Destination'!$C$21:$M$176,3,0))*I1960,0)</f>
        <v>0</v>
      </c>
      <c r="BC1960" s="172">
        <f t="shared" si="861"/>
        <v>0</v>
      </c>
      <c r="BD1960" s="171">
        <f>(VLOOKUP($D1960,'P4 Destination'!$C$21:$M$176,4,0))*BC1960</f>
        <v>0</v>
      </c>
      <c r="BE1960" s="172">
        <f t="shared" si="862"/>
        <v>0</v>
      </c>
      <c r="BF1960" s="171">
        <f>(VLOOKUP($D1960,'P4 Destination'!$C$21:$M$176,5,0))*BE1960</f>
        <v>0</v>
      </c>
      <c r="BG1960" s="172">
        <f t="shared" si="863"/>
        <v>0</v>
      </c>
      <c r="BH1960" s="171">
        <f>(VLOOKUP($D1960,'P4 Destination'!$C$21:$M$176,6,0))*BG1960</f>
        <v>0</v>
      </c>
      <c r="BI1960" s="172">
        <f t="shared" si="864"/>
        <v>0</v>
      </c>
      <c r="BJ1960" s="171">
        <f>(VLOOKUP($D1960,'P4 Destination'!$C$21:$M$176,7,0))*BI1960</f>
        <v>0</v>
      </c>
      <c r="BK1960" s="172">
        <f t="shared" si="865"/>
        <v>0</v>
      </c>
      <c r="BL1960" s="171">
        <f>(VLOOKUP($D1960,'P4 Destination'!$C$21:$M$176,8,0))*BK1960</f>
        <v>0</v>
      </c>
      <c r="BM1960" s="172">
        <f t="shared" si="866"/>
        <v>0</v>
      </c>
      <c r="BN1960" s="171">
        <f>(VLOOKUP($D1960,'P4 Destination'!$C$21:$M$176,9,0))*BM1960</f>
        <v>0</v>
      </c>
      <c r="BO1960" s="154">
        <f t="shared" si="872"/>
        <v>0</v>
      </c>
      <c r="BP1960" s="171">
        <f>(VLOOKUP(D1960,'P4 Destination'!$C$21:$M$176,10,0))*K1960</f>
        <v>0</v>
      </c>
      <c r="BQ1960" s="171">
        <f>(VLOOKUP(D1960,'P4 Destination'!$C$21:$M$176,11,0))*J1960</f>
        <v>0</v>
      </c>
      <c r="BR1960" s="173">
        <f t="shared" si="867"/>
        <v>0</v>
      </c>
      <c r="BS1960" s="173">
        <f>(AV1960*2500)*'P6 Verzekering'!$E$11</f>
        <v>0</v>
      </c>
      <c r="BT1960" s="173">
        <f>(AW1960*2500)*'P6 Verzekering'!$E$12</f>
        <v>0</v>
      </c>
      <c r="BU1960" s="173">
        <f>(L1960*2500)*'P6 Verzekering'!$E$13</f>
        <v>0</v>
      </c>
      <c r="BV1960" s="173">
        <f t="shared" si="868"/>
        <v>0</v>
      </c>
      <c r="BW1960"/>
      <c r="BX1960"/>
    </row>
    <row r="1961" spans="1:76">
      <c r="A1961" s="152" t="s">
        <v>2787</v>
      </c>
      <c r="B1961" s="152" t="s">
        <v>173</v>
      </c>
      <c r="C1961" s="152" t="s">
        <v>172</v>
      </c>
      <c r="D1961" s="152" t="s">
        <v>219</v>
      </c>
      <c r="E1961" s="152" t="s">
        <v>219</v>
      </c>
      <c r="F1961" s="153">
        <f t="shared" si="870"/>
        <v>15</v>
      </c>
      <c r="G1961" s="154">
        <v>0</v>
      </c>
      <c r="H1961" s="154">
        <f>IFERROR(VLOOKUP(B1961,'P2 Origin'!$C$21:$Q$176,15,FALSE),0)</f>
        <v>1</v>
      </c>
      <c r="I1961" s="154">
        <f>IFERROR(VLOOKUP(D1961,'P4 Destination'!$C$21:$Q$176,15,FALSE),0)</f>
        <v>0</v>
      </c>
      <c r="J1961" s="155"/>
      <c r="K1961" s="155"/>
      <c r="L1961" s="156">
        <v>15</v>
      </c>
      <c r="M1961" s="155">
        <v>933</v>
      </c>
      <c r="N1961" s="155">
        <v>5</v>
      </c>
      <c r="O1961" s="157">
        <f t="shared" si="845"/>
        <v>0</v>
      </c>
      <c r="P1961" s="158">
        <f t="shared" si="846"/>
        <v>15</v>
      </c>
      <c r="Q1961" s="159">
        <f>IFERROR(VLOOKUP(N1961,'P1 Intra-Europees'!$A$15:$H$25,3,0),0)*P1961</f>
        <v>0</v>
      </c>
      <c r="R1961" s="160">
        <f t="shared" si="847"/>
        <v>0</v>
      </c>
      <c r="S1961" s="159">
        <f>IFERROR(VLOOKUP(N1961,'P1 Intra-Europees'!$A$15:$H$25,4,0),0)*R1961</f>
        <v>0</v>
      </c>
      <c r="T1961" s="160">
        <f t="shared" si="848"/>
        <v>0</v>
      </c>
      <c r="U1961" s="159">
        <f>IFERROR(VLOOKUP(N1961,'P1 Intra-Europees'!$A$15:$H$25,5,0),0)*T1961</f>
        <v>0</v>
      </c>
      <c r="V1961" s="160">
        <f t="shared" si="849"/>
        <v>0</v>
      </c>
      <c r="W1961" s="159">
        <f>IFERROR(VLOOKUP(N1961,'P1 Intra-Europees'!$A$15:$H$25,6,0),0)*V1961</f>
        <v>0</v>
      </c>
      <c r="X1961" s="160">
        <f t="shared" si="850"/>
        <v>0</v>
      </c>
      <c r="Y1961" s="159">
        <f>IFERROR(VLOOKUP(N1961,'P1 Intra-Europees'!$A$15:$H$25,7,0),0)*X1961</f>
        <v>0</v>
      </c>
      <c r="Z1961" s="161">
        <f t="shared" si="851"/>
        <v>0</v>
      </c>
      <c r="AA1961" s="162">
        <f>IFERROR(VLOOKUP(N1961,'P1 Intra-Europees'!$A$15:$H$25,8,0),0)*Z1961</f>
        <v>0</v>
      </c>
      <c r="AB1961" s="163">
        <f t="shared" si="852"/>
        <v>0</v>
      </c>
      <c r="AC1961" s="157" t="str">
        <f>VLOOKUP(B1961,'P2 Origin'!$C$21:$O$176,13,0)</f>
        <v>EUR</v>
      </c>
      <c r="AD1961" s="164">
        <f t="shared" si="853"/>
        <v>0</v>
      </c>
      <c r="AE1961" s="165">
        <f>IF(AU1961&gt;0.1,VLOOKUP(B1961,'P2 Origin'!$C$21:$M$176,3,0)*H1961,0)</f>
        <v>0</v>
      </c>
      <c r="AF1961" s="166">
        <f t="shared" si="854"/>
        <v>0</v>
      </c>
      <c r="AG1961" s="165">
        <f>(VLOOKUP(B1961,'P2 Origin'!$C$21:$M$176,4,0))*AF1961</f>
        <v>0</v>
      </c>
      <c r="AH1961" s="166">
        <f t="shared" si="855"/>
        <v>0</v>
      </c>
      <c r="AI1961" s="165">
        <f>(VLOOKUP(B1961,'P2 Origin'!$C$21:$M$176,5,0))*AH1961</f>
        <v>0</v>
      </c>
      <c r="AJ1961" s="166">
        <f t="shared" si="869"/>
        <v>0</v>
      </c>
      <c r="AK1961" s="165">
        <f>(VLOOKUP(B1961,'P2 Origin'!$C$21:$M$176,6,0))*AJ1961</f>
        <v>0</v>
      </c>
      <c r="AL1961" s="166">
        <f t="shared" si="856"/>
        <v>0</v>
      </c>
      <c r="AM1961" s="165">
        <f>(VLOOKUP($B1961,'P2 Origin'!$C$21:$M$176,7,0))*AL1961</f>
        <v>0</v>
      </c>
      <c r="AN1961" s="166">
        <f t="shared" si="857"/>
        <v>0</v>
      </c>
      <c r="AO1961" s="165">
        <f>(VLOOKUP($B1961,'P2 Origin'!$C$21:$M$176,8,0))*AN1961</f>
        <v>0</v>
      </c>
      <c r="AP1961" s="166">
        <f t="shared" si="858"/>
        <v>0</v>
      </c>
      <c r="AQ1961" s="165">
        <f>(VLOOKUP($B1961,'P2 Origin'!$C$21:$M$176,9,0))*AP1961</f>
        <v>0</v>
      </c>
      <c r="AR1961" s="155">
        <f t="shared" si="871"/>
        <v>0</v>
      </c>
      <c r="AS1961" s="164">
        <f>(VLOOKUP(B1961,'P2 Origin'!$C$21:$M$176,10,0))*K1961</f>
        <v>0</v>
      </c>
      <c r="AT1961" s="164">
        <f>(VLOOKUP(B1961,'P2 Origin'!$C$21:$M$176,11,0))*J1961</f>
        <v>0</v>
      </c>
      <c r="AU1961" s="167">
        <v>0</v>
      </c>
      <c r="AV1961" s="168">
        <v>0</v>
      </c>
      <c r="AW1961" s="169">
        <v>0</v>
      </c>
      <c r="AX1961" s="170">
        <f>IF(AU1961&gt;=0.1,'P3 Bureaumarge zee- en luchtvr.'!$D$12,0)</f>
        <v>0</v>
      </c>
      <c r="AY1961" s="163">
        <f t="shared" si="859"/>
        <v>0</v>
      </c>
      <c r="AZ1961" s="157" t="str">
        <f>VLOOKUP(D1961,'P4 Destination'!$C$21:$O$176,13,0)</f>
        <v>EUR</v>
      </c>
      <c r="BA1961" s="164">
        <f t="shared" si="860"/>
        <v>0</v>
      </c>
      <c r="BB1961" s="171">
        <f>IF(AU1961&gt;0.1,(VLOOKUP(D1961,'P4 Destination'!$C$21:$M$176,3,0))*I1961,0)</f>
        <v>0</v>
      </c>
      <c r="BC1961" s="172">
        <f t="shared" si="861"/>
        <v>0</v>
      </c>
      <c r="BD1961" s="171">
        <f>(VLOOKUP($D1961,'P4 Destination'!$C$21:$M$176,4,0))*BC1961</f>
        <v>0</v>
      </c>
      <c r="BE1961" s="172">
        <f t="shared" si="862"/>
        <v>0</v>
      </c>
      <c r="BF1961" s="171">
        <f>(VLOOKUP($D1961,'P4 Destination'!$C$21:$M$176,5,0))*BE1961</f>
        <v>0</v>
      </c>
      <c r="BG1961" s="172">
        <f t="shared" si="863"/>
        <v>0</v>
      </c>
      <c r="BH1961" s="171">
        <f>(VLOOKUP($D1961,'P4 Destination'!$C$21:$M$176,6,0))*BG1961</f>
        <v>0</v>
      </c>
      <c r="BI1961" s="172">
        <f t="shared" si="864"/>
        <v>0</v>
      </c>
      <c r="BJ1961" s="171">
        <f>(VLOOKUP($D1961,'P4 Destination'!$C$21:$M$176,7,0))*BI1961</f>
        <v>0</v>
      </c>
      <c r="BK1961" s="172">
        <f t="shared" si="865"/>
        <v>0</v>
      </c>
      <c r="BL1961" s="171">
        <f>(VLOOKUP($D1961,'P4 Destination'!$C$21:$M$176,8,0))*BK1961</f>
        <v>0</v>
      </c>
      <c r="BM1961" s="172">
        <f t="shared" si="866"/>
        <v>0</v>
      </c>
      <c r="BN1961" s="171">
        <f>(VLOOKUP($D1961,'P4 Destination'!$C$21:$M$176,9,0))*BM1961</f>
        <v>0</v>
      </c>
      <c r="BO1961" s="154">
        <f t="shared" si="872"/>
        <v>0</v>
      </c>
      <c r="BP1961" s="171">
        <f>(VLOOKUP(D1961,'P4 Destination'!$C$21:$M$176,10,0))*K1961</f>
        <v>0</v>
      </c>
      <c r="BQ1961" s="171">
        <f>(VLOOKUP(D1961,'P4 Destination'!$C$21:$M$176,11,0))*J1961</f>
        <v>0</v>
      </c>
      <c r="BR1961" s="173">
        <f t="shared" si="867"/>
        <v>0</v>
      </c>
      <c r="BS1961" s="173">
        <f>(AV1961*2500)*'P6 Verzekering'!$E$11</f>
        <v>0</v>
      </c>
      <c r="BT1961" s="173">
        <f>(AW1961*2500)*'P6 Verzekering'!$E$12</f>
        <v>0</v>
      </c>
      <c r="BU1961" s="173">
        <f>(L1961*2500)*'P6 Verzekering'!$E$13</f>
        <v>0</v>
      </c>
      <c r="BV1961" s="173">
        <f t="shared" si="868"/>
        <v>0</v>
      </c>
      <c r="BW1961"/>
      <c r="BX1961"/>
    </row>
    <row r="1962" spans="1:76">
      <c r="A1962" s="152" t="s">
        <v>1841</v>
      </c>
      <c r="B1962" s="152" t="s">
        <v>219</v>
      </c>
      <c r="C1962" s="152" t="s">
        <v>219</v>
      </c>
      <c r="D1962" s="152" t="s">
        <v>253</v>
      </c>
      <c r="E1962" s="152" t="s">
        <v>250</v>
      </c>
      <c r="F1962" s="153">
        <f t="shared" si="870"/>
        <v>15</v>
      </c>
      <c r="G1962" s="154">
        <v>0</v>
      </c>
      <c r="H1962" s="154">
        <f>IFERROR(VLOOKUP(B1962,'P2 Origin'!$C$21:$Q$176,15,FALSE),0)</f>
        <v>0</v>
      </c>
      <c r="I1962" s="154">
        <f>IFERROR(VLOOKUP(D1962,'P4 Destination'!$C$21:$Q$176,15,FALSE),0)</f>
        <v>1</v>
      </c>
      <c r="J1962" s="155"/>
      <c r="K1962" s="155"/>
      <c r="L1962" s="156">
        <v>15</v>
      </c>
      <c r="M1962" s="155">
        <v>964</v>
      </c>
      <c r="N1962" s="155">
        <v>5</v>
      </c>
      <c r="O1962" s="157">
        <f t="shared" si="845"/>
        <v>0</v>
      </c>
      <c r="P1962" s="158">
        <f t="shared" si="846"/>
        <v>15</v>
      </c>
      <c r="Q1962" s="159">
        <f>IFERROR(VLOOKUP(N1962,'P1 Intra-Europees'!$A$15:$H$25,3,0),0)*P1962</f>
        <v>0</v>
      </c>
      <c r="R1962" s="160">
        <f t="shared" si="847"/>
        <v>0</v>
      </c>
      <c r="S1962" s="159">
        <f>IFERROR(VLOOKUP(N1962,'P1 Intra-Europees'!$A$15:$H$25,4,0),0)*R1962</f>
        <v>0</v>
      </c>
      <c r="T1962" s="160">
        <f t="shared" si="848"/>
        <v>0</v>
      </c>
      <c r="U1962" s="159">
        <f>IFERROR(VLOOKUP(N1962,'P1 Intra-Europees'!$A$15:$H$25,5,0),0)*T1962</f>
        <v>0</v>
      </c>
      <c r="V1962" s="160">
        <f t="shared" si="849"/>
        <v>0</v>
      </c>
      <c r="W1962" s="159">
        <f>IFERROR(VLOOKUP(N1962,'P1 Intra-Europees'!$A$15:$H$25,6,0),0)*V1962</f>
        <v>0</v>
      </c>
      <c r="X1962" s="160">
        <f t="shared" si="850"/>
        <v>0</v>
      </c>
      <c r="Y1962" s="159">
        <f>IFERROR(VLOOKUP(N1962,'P1 Intra-Europees'!$A$15:$H$25,7,0),0)*X1962</f>
        <v>0</v>
      </c>
      <c r="Z1962" s="161">
        <f t="shared" si="851"/>
        <v>0</v>
      </c>
      <c r="AA1962" s="162">
        <f>IFERROR(VLOOKUP(N1962,'P1 Intra-Europees'!$A$15:$H$25,8,0),0)*Z1962</f>
        <v>0</v>
      </c>
      <c r="AB1962" s="163">
        <f t="shared" si="852"/>
        <v>0</v>
      </c>
      <c r="AC1962" s="157" t="str">
        <f>VLOOKUP(B1962,'P2 Origin'!$C$21:$O$176,13,0)</f>
        <v>EUR</v>
      </c>
      <c r="AD1962" s="164">
        <f t="shared" si="853"/>
        <v>0</v>
      </c>
      <c r="AE1962" s="165">
        <f>IF(AU1962&gt;0.1,VLOOKUP(B1962,'P2 Origin'!$C$21:$M$176,3,0)*H1962,0)</f>
        <v>0</v>
      </c>
      <c r="AF1962" s="166">
        <f t="shared" si="854"/>
        <v>0</v>
      </c>
      <c r="AG1962" s="165">
        <f>(VLOOKUP(B1962,'P2 Origin'!$C$21:$M$176,4,0))*AF1962</f>
        <v>0</v>
      </c>
      <c r="AH1962" s="166">
        <f t="shared" si="855"/>
        <v>0</v>
      </c>
      <c r="AI1962" s="165">
        <f>(VLOOKUP(B1962,'P2 Origin'!$C$21:$M$176,5,0))*AH1962</f>
        <v>0</v>
      </c>
      <c r="AJ1962" s="166">
        <f t="shared" si="869"/>
        <v>0</v>
      </c>
      <c r="AK1962" s="165">
        <f>(VLOOKUP(B1962,'P2 Origin'!$C$21:$M$176,6,0))*AJ1962</f>
        <v>0</v>
      </c>
      <c r="AL1962" s="166">
        <f t="shared" si="856"/>
        <v>0</v>
      </c>
      <c r="AM1962" s="165">
        <f>(VLOOKUP($B1962,'P2 Origin'!$C$21:$M$176,7,0))*AL1962</f>
        <v>0</v>
      </c>
      <c r="AN1962" s="166">
        <f t="shared" si="857"/>
        <v>0</v>
      </c>
      <c r="AO1962" s="165">
        <f>(VLOOKUP($B1962,'P2 Origin'!$C$21:$M$176,8,0))*AN1962</f>
        <v>0</v>
      </c>
      <c r="AP1962" s="166">
        <f t="shared" si="858"/>
        <v>0</v>
      </c>
      <c r="AQ1962" s="165">
        <f>(VLOOKUP($B1962,'P2 Origin'!$C$21:$M$176,9,0))*AP1962</f>
        <v>0</v>
      </c>
      <c r="AR1962" s="155">
        <f t="shared" si="871"/>
        <v>0</v>
      </c>
      <c r="AS1962" s="164">
        <f>(VLOOKUP(B1962,'P2 Origin'!$C$21:$M$176,10,0))*K1962</f>
        <v>0</v>
      </c>
      <c r="AT1962" s="164">
        <f>(VLOOKUP(B1962,'P2 Origin'!$C$21:$M$176,11,0))*J1962</f>
        <v>0</v>
      </c>
      <c r="AU1962" s="167">
        <v>0</v>
      </c>
      <c r="AV1962" s="168">
        <v>0</v>
      </c>
      <c r="AW1962" s="169">
        <v>0</v>
      </c>
      <c r="AX1962" s="170">
        <f>IF(AU1962&gt;=0.1,'P3 Bureaumarge zee- en luchtvr.'!$D$12,0)</f>
        <v>0</v>
      </c>
      <c r="AY1962" s="163">
        <f t="shared" si="859"/>
        <v>0</v>
      </c>
      <c r="AZ1962" s="157" t="str">
        <f>VLOOKUP(D1962,'P4 Destination'!$C$21:$O$176,13,0)</f>
        <v>EUR</v>
      </c>
      <c r="BA1962" s="164">
        <f t="shared" si="860"/>
        <v>0</v>
      </c>
      <c r="BB1962" s="171">
        <f>IF(AU1962&gt;0.1,(VLOOKUP(D1962,'P4 Destination'!$C$21:$M$176,3,0))*I1962,0)</f>
        <v>0</v>
      </c>
      <c r="BC1962" s="172">
        <f t="shared" si="861"/>
        <v>0</v>
      </c>
      <c r="BD1962" s="171">
        <f>(VLOOKUP($D1962,'P4 Destination'!$C$21:$M$176,4,0))*BC1962</f>
        <v>0</v>
      </c>
      <c r="BE1962" s="172">
        <f t="shared" si="862"/>
        <v>0</v>
      </c>
      <c r="BF1962" s="171">
        <f>(VLOOKUP($D1962,'P4 Destination'!$C$21:$M$176,5,0))*BE1962</f>
        <v>0</v>
      </c>
      <c r="BG1962" s="172">
        <f t="shared" si="863"/>
        <v>0</v>
      </c>
      <c r="BH1962" s="171">
        <f>(VLOOKUP($D1962,'P4 Destination'!$C$21:$M$176,6,0))*BG1962</f>
        <v>0</v>
      </c>
      <c r="BI1962" s="172">
        <f t="shared" si="864"/>
        <v>0</v>
      </c>
      <c r="BJ1962" s="171">
        <f>(VLOOKUP($D1962,'P4 Destination'!$C$21:$M$176,7,0))*BI1962</f>
        <v>0</v>
      </c>
      <c r="BK1962" s="172">
        <f t="shared" si="865"/>
        <v>0</v>
      </c>
      <c r="BL1962" s="171">
        <f>(VLOOKUP($D1962,'P4 Destination'!$C$21:$M$176,8,0))*BK1962</f>
        <v>0</v>
      </c>
      <c r="BM1962" s="172">
        <f t="shared" si="866"/>
        <v>0</v>
      </c>
      <c r="BN1962" s="171">
        <f>(VLOOKUP($D1962,'P4 Destination'!$C$21:$M$176,9,0))*BM1962</f>
        <v>0</v>
      </c>
      <c r="BO1962" s="154">
        <f t="shared" si="872"/>
        <v>0</v>
      </c>
      <c r="BP1962" s="171">
        <f>(VLOOKUP(D1962,'P4 Destination'!$C$21:$M$176,10,0))*K1962</f>
        <v>0</v>
      </c>
      <c r="BQ1962" s="171">
        <f>(VLOOKUP(D1962,'P4 Destination'!$C$21:$M$176,11,0))*J1962</f>
        <v>0</v>
      </c>
      <c r="BR1962" s="173">
        <f t="shared" si="867"/>
        <v>0</v>
      </c>
      <c r="BS1962" s="173">
        <f>(AV1962*2500)*'P6 Verzekering'!$E$11</f>
        <v>0</v>
      </c>
      <c r="BT1962" s="173">
        <f>(AW1962*2500)*'P6 Verzekering'!$E$12</f>
        <v>0</v>
      </c>
      <c r="BU1962" s="173">
        <f>(L1962*2500)*'P6 Verzekering'!$E$13</f>
        <v>0</v>
      </c>
      <c r="BV1962" s="173">
        <f t="shared" si="868"/>
        <v>0</v>
      </c>
      <c r="BW1962"/>
      <c r="BX1962"/>
    </row>
    <row r="1963" spans="1:76">
      <c r="A1963" s="152" t="s">
        <v>2833</v>
      </c>
      <c r="B1963" s="152" t="s">
        <v>380</v>
      </c>
      <c r="C1963" s="152" t="s">
        <v>379</v>
      </c>
      <c r="D1963" s="152" t="s">
        <v>181</v>
      </c>
      <c r="E1963" s="152" t="s">
        <v>153</v>
      </c>
      <c r="F1963" s="153">
        <f t="shared" si="870"/>
        <v>15</v>
      </c>
      <c r="G1963" s="154">
        <v>0</v>
      </c>
      <c r="H1963" s="154">
        <f>IFERROR(VLOOKUP(B1963,'P2 Origin'!$C$21:$Q$176,15,FALSE),0)</f>
        <v>1</v>
      </c>
      <c r="I1963" s="154">
        <f>IFERROR(VLOOKUP(D1963,'P4 Destination'!$C$21:$Q$176,15,FALSE),0)</f>
        <v>1</v>
      </c>
      <c r="J1963" s="155"/>
      <c r="K1963" s="155"/>
      <c r="L1963" s="156">
        <v>15</v>
      </c>
      <c r="M1963" s="155">
        <v>1645</v>
      </c>
      <c r="N1963" s="155">
        <v>7</v>
      </c>
      <c r="O1963" s="157">
        <f t="shared" si="845"/>
        <v>0</v>
      </c>
      <c r="P1963" s="158">
        <f t="shared" si="846"/>
        <v>15</v>
      </c>
      <c r="Q1963" s="159">
        <f>IFERROR(VLOOKUP(N1963,'P1 Intra-Europees'!$A$15:$H$25,3,0),0)*P1963</f>
        <v>0</v>
      </c>
      <c r="R1963" s="160">
        <f t="shared" si="847"/>
        <v>0</v>
      </c>
      <c r="S1963" s="159">
        <f>IFERROR(VLOOKUP(N1963,'P1 Intra-Europees'!$A$15:$H$25,4,0),0)*R1963</f>
        <v>0</v>
      </c>
      <c r="T1963" s="160">
        <f t="shared" si="848"/>
        <v>0</v>
      </c>
      <c r="U1963" s="159">
        <f>IFERROR(VLOOKUP(N1963,'P1 Intra-Europees'!$A$15:$H$25,5,0),0)*T1963</f>
        <v>0</v>
      </c>
      <c r="V1963" s="160">
        <f t="shared" si="849"/>
        <v>0</v>
      </c>
      <c r="W1963" s="159">
        <f>IFERROR(VLOOKUP(N1963,'P1 Intra-Europees'!$A$15:$H$25,6,0),0)*V1963</f>
        <v>0</v>
      </c>
      <c r="X1963" s="160">
        <f t="shared" si="850"/>
        <v>0</v>
      </c>
      <c r="Y1963" s="159">
        <f>IFERROR(VLOOKUP(N1963,'P1 Intra-Europees'!$A$15:$H$25,7,0),0)*X1963</f>
        <v>0</v>
      </c>
      <c r="Z1963" s="161">
        <f t="shared" si="851"/>
        <v>0</v>
      </c>
      <c r="AA1963" s="162">
        <f>IFERROR(VLOOKUP(N1963,'P1 Intra-Europees'!$A$15:$H$25,8,0),0)*Z1963</f>
        <v>0</v>
      </c>
      <c r="AB1963" s="163">
        <f t="shared" si="852"/>
        <v>0</v>
      </c>
      <c r="AC1963" s="157" t="str">
        <f>VLOOKUP(B1963,'P2 Origin'!$C$21:$O$176,13,0)</f>
        <v>USD</v>
      </c>
      <c r="AD1963" s="164">
        <f t="shared" si="853"/>
        <v>0</v>
      </c>
      <c r="AE1963" s="165">
        <f>IF(AU1963&gt;0.1,VLOOKUP(B1963,'P2 Origin'!$C$21:$M$176,3,0)*H1963,0)</f>
        <v>0</v>
      </c>
      <c r="AF1963" s="166">
        <f t="shared" si="854"/>
        <v>0</v>
      </c>
      <c r="AG1963" s="165">
        <f>(VLOOKUP(B1963,'P2 Origin'!$C$21:$M$176,4,0))*AF1963</f>
        <v>0</v>
      </c>
      <c r="AH1963" s="166">
        <f t="shared" si="855"/>
        <v>0</v>
      </c>
      <c r="AI1963" s="165">
        <f>(VLOOKUP(B1963,'P2 Origin'!$C$21:$M$176,5,0))*AH1963</f>
        <v>0</v>
      </c>
      <c r="AJ1963" s="166">
        <f t="shared" si="869"/>
        <v>0</v>
      </c>
      <c r="AK1963" s="165">
        <f>(VLOOKUP(B1963,'P2 Origin'!$C$21:$M$176,6,0))*AJ1963</f>
        <v>0</v>
      </c>
      <c r="AL1963" s="166">
        <f t="shared" si="856"/>
        <v>0</v>
      </c>
      <c r="AM1963" s="165">
        <f>(VLOOKUP($B1963,'P2 Origin'!$C$21:$M$176,7,0))*AL1963</f>
        <v>0</v>
      </c>
      <c r="AN1963" s="166">
        <f t="shared" si="857"/>
        <v>0</v>
      </c>
      <c r="AO1963" s="165">
        <f>(VLOOKUP($B1963,'P2 Origin'!$C$21:$M$176,8,0))*AN1963</f>
        <v>0</v>
      </c>
      <c r="AP1963" s="166">
        <f t="shared" si="858"/>
        <v>0</v>
      </c>
      <c r="AQ1963" s="165">
        <f>(VLOOKUP($B1963,'P2 Origin'!$C$21:$M$176,9,0))*AP1963</f>
        <v>0</v>
      </c>
      <c r="AR1963" s="155">
        <f t="shared" si="871"/>
        <v>0</v>
      </c>
      <c r="AS1963" s="164">
        <f>(VLOOKUP(B1963,'P2 Origin'!$C$21:$M$176,10,0))*K1963</f>
        <v>0</v>
      </c>
      <c r="AT1963" s="164">
        <f>(VLOOKUP(B1963,'P2 Origin'!$C$21:$M$176,11,0))*J1963</f>
        <v>0</v>
      </c>
      <c r="AU1963" s="167">
        <v>0</v>
      </c>
      <c r="AV1963" s="168">
        <v>0</v>
      </c>
      <c r="AW1963" s="169">
        <v>0</v>
      </c>
      <c r="AX1963" s="170">
        <f>IF(AU1963&gt;=0.1,'P3 Bureaumarge zee- en luchtvr.'!$D$12,0)</f>
        <v>0</v>
      </c>
      <c r="AY1963" s="163">
        <f t="shared" si="859"/>
        <v>0</v>
      </c>
      <c r="AZ1963" s="157" t="str">
        <f>VLOOKUP(D1963,'P4 Destination'!$C$21:$O$176,13,0)</f>
        <v>EUR</v>
      </c>
      <c r="BA1963" s="164">
        <f t="shared" si="860"/>
        <v>0</v>
      </c>
      <c r="BB1963" s="171">
        <f>IF(AU1963&gt;0.1,(VLOOKUP(D1963,'P4 Destination'!$C$21:$M$176,3,0))*I1963,0)</f>
        <v>0</v>
      </c>
      <c r="BC1963" s="172">
        <f t="shared" si="861"/>
        <v>0</v>
      </c>
      <c r="BD1963" s="171">
        <f>(VLOOKUP($D1963,'P4 Destination'!$C$21:$M$176,4,0))*BC1963</f>
        <v>0</v>
      </c>
      <c r="BE1963" s="172">
        <f t="shared" si="862"/>
        <v>0</v>
      </c>
      <c r="BF1963" s="171">
        <f>(VLOOKUP($D1963,'P4 Destination'!$C$21:$M$176,5,0))*BE1963</f>
        <v>0</v>
      </c>
      <c r="BG1963" s="172">
        <f t="shared" si="863"/>
        <v>0</v>
      </c>
      <c r="BH1963" s="171">
        <f>(VLOOKUP($D1963,'P4 Destination'!$C$21:$M$176,6,0))*BG1963</f>
        <v>0</v>
      </c>
      <c r="BI1963" s="172">
        <f t="shared" si="864"/>
        <v>0</v>
      </c>
      <c r="BJ1963" s="171">
        <f>(VLOOKUP($D1963,'P4 Destination'!$C$21:$M$176,7,0))*BI1963</f>
        <v>0</v>
      </c>
      <c r="BK1963" s="172">
        <f t="shared" si="865"/>
        <v>0</v>
      </c>
      <c r="BL1963" s="171">
        <f>(VLOOKUP($D1963,'P4 Destination'!$C$21:$M$176,8,0))*BK1963</f>
        <v>0</v>
      </c>
      <c r="BM1963" s="172">
        <f t="shared" si="866"/>
        <v>0</v>
      </c>
      <c r="BN1963" s="171">
        <f>(VLOOKUP($D1963,'P4 Destination'!$C$21:$M$176,9,0))*BM1963</f>
        <v>0</v>
      </c>
      <c r="BO1963" s="154">
        <f t="shared" si="872"/>
        <v>0</v>
      </c>
      <c r="BP1963" s="171">
        <f>(VLOOKUP(D1963,'P4 Destination'!$C$21:$M$176,10,0))*K1963</f>
        <v>0</v>
      </c>
      <c r="BQ1963" s="171">
        <f>(VLOOKUP(D1963,'P4 Destination'!$C$21:$M$176,11,0))*J1963</f>
        <v>0</v>
      </c>
      <c r="BR1963" s="173">
        <f t="shared" si="867"/>
        <v>0</v>
      </c>
      <c r="BS1963" s="173">
        <f>(AV1963*2500)*'P6 Verzekering'!$E$11</f>
        <v>0</v>
      </c>
      <c r="BT1963" s="173">
        <f>(AW1963*2500)*'P6 Verzekering'!$E$12</f>
        <v>0</v>
      </c>
      <c r="BU1963" s="173">
        <f>(L1963*2500)*'P6 Verzekering'!$E$13</f>
        <v>0</v>
      </c>
      <c r="BV1963" s="173">
        <f t="shared" si="868"/>
        <v>0</v>
      </c>
      <c r="BW1963"/>
      <c r="BX1963"/>
    </row>
    <row r="1964" spans="1:76">
      <c r="A1964" s="152" t="s">
        <v>2291</v>
      </c>
      <c r="B1964" s="152" t="s">
        <v>219</v>
      </c>
      <c r="C1964" s="152" t="s">
        <v>219</v>
      </c>
      <c r="D1964" s="152" t="s">
        <v>198</v>
      </c>
      <c r="E1964" s="152" t="s">
        <v>195</v>
      </c>
      <c r="F1964" s="153">
        <f t="shared" si="870"/>
        <v>15</v>
      </c>
      <c r="G1964" s="154">
        <v>0</v>
      </c>
      <c r="H1964" s="154">
        <f>IFERROR(VLOOKUP(B1964,'P2 Origin'!$C$21:$Q$176,15,FALSE),0)</f>
        <v>0</v>
      </c>
      <c r="I1964" s="154">
        <f>IFERROR(VLOOKUP(D1964,'P4 Destination'!$C$21:$Q$176,15,FALSE),0)</f>
        <v>1</v>
      </c>
      <c r="J1964" s="155"/>
      <c r="K1964" s="155"/>
      <c r="L1964" s="156">
        <v>15</v>
      </c>
      <c r="M1964" s="155">
        <v>1665</v>
      </c>
      <c r="N1964" s="155">
        <v>7</v>
      </c>
      <c r="O1964" s="157">
        <f t="shared" si="845"/>
        <v>0</v>
      </c>
      <c r="P1964" s="158">
        <f t="shared" si="846"/>
        <v>15</v>
      </c>
      <c r="Q1964" s="159">
        <f>IFERROR(VLOOKUP(N1964,'P1 Intra-Europees'!$A$15:$H$25,3,0),0)*P1964</f>
        <v>0</v>
      </c>
      <c r="R1964" s="160">
        <f t="shared" si="847"/>
        <v>0</v>
      </c>
      <c r="S1964" s="159">
        <f>IFERROR(VLOOKUP(N1964,'P1 Intra-Europees'!$A$15:$H$25,4,0),0)*R1964</f>
        <v>0</v>
      </c>
      <c r="T1964" s="160">
        <f t="shared" si="848"/>
        <v>0</v>
      </c>
      <c r="U1964" s="159">
        <f>IFERROR(VLOOKUP(N1964,'P1 Intra-Europees'!$A$15:$H$25,5,0),0)*T1964</f>
        <v>0</v>
      </c>
      <c r="V1964" s="160">
        <f t="shared" si="849"/>
        <v>0</v>
      </c>
      <c r="W1964" s="159">
        <f>IFERROR(VLOOKUP(N1964,'P1 Intra-Europees'!$A$15:$H$25,6,0),0)*V1964</f>
        <v>0</v>
      </c>
      <c r="X1964" s="160">
        <f t="shared" si="850"/>
        <v>0</v>
      </c>
      <c r="Y1964" s="159">
        <f>IFERROR(VLOOKUP(N1964,'P1 Intra-Europees'!$A$15:$H$25,7,0),0)*X1964</f>
        <v>0</v>
      </c>
      <c r="Z1964" s="161">
        <f t="shared" si="851"/>
        <v>0</v>
      </c>
      <c r="AA1964" s="162">
        <f>IFERROR(VLOOKUP(N1964,'P1 Intra-Europees'!$A$15:$H$25,8,0),0)*Z1964</f>
        <v>0</v>
      </c>
      <c r="AB1964" s="163">
        <f t="shared" si="852"/>
        <v>0</v>
      </c>
      <c r="AC1964" s="157" t="str">
        <f>VLOOKUP(B1964,'P2 Origin'!$C$21:$O$176,13,0)</f>
        <v>EUR</v>
      </c>
      <c r="AD1964" s="164">
        <f t="shared" si="853"/>
        <v>0</v>
      </c>
      <c r="AE1964" s="165">
        <f>IF(AU1964&gt;0.1,VLOOKUP(B1964,'P2 Origin'!$C$21:$M$176,3,0)*H1964,0)</f>
        <v>0</v>
      </c>
      <c r="AF1964" s="166">
        <f t="shared" si="854"/>
        <v>0</v>
      </c>
      <c r="AG1964" s="165">
        <f>(VLOOKUP(B1964,'P2 Origin'!$C$21:$M$176,4,0))*AF1964</f>
        <v>0</v>
      </c>
      <c r="AH1964" s="166">
        <f t="shared" si="855"/>
        <v>0</v>
      </c>
      <c r="AI1964" s="165">
        <f>(VLOOKUP(B1964,'P2 Origin'!$C$21:$M$176,5,0))*AH1964</f>
        <v>0</v>
      </c>
      <c r="AJ1964" s="166">
        <f t="shared" si="869"/>
        <v>0</v>
      </c>
      <c r="AK1964" s="165">
        <f>(VLOOKUP(B1964,'P2 Origin'!$C$21:$M$176,6,0))*AJ1964</f>
        <v>0</v>
      </c>
      <c r="AL1964" s="166">
        <f t="shared" si="856"/>
        <v>0</v>
      </c>
      <c r="AM1964" s="165">
        <f>(VLOOKUP($B1964,'P2 Origin'!$C$21:$M$176,7,0))*AL1964</f>
        <v>0</v>
      </c>
      <c r="AN1964" s="166">
        <f t="shared" si="857"/>
        <v>0</v>
      </c>
      <c r="AO1964" s="165">
        <f>(VLOOKUP($B1964,'P2 Origin'!$C$21:$M$176,8,0))*AN1964</f>
        <v>0</v>
      </c>
      <c r="AP1964" s="166">
        <f t="shared" si="858"/>
        <v>0</v>
      </c>
      <c r="AQ1964" s="165">
        <f>(VLOOKUP($B1964,'P2 Origin'!$C$21:$M$176,9,0))*AP1964</f>
        <v>0</v>
      </c>
      <c r="AR1964" s="155">
        <f t="shared" si="871"/>
        <v>0</v>
      </c>
      <c r="AS1964" s="164">
        <f>(VLOOKUP(B1964,'P2 Origin'!$C$21:$M$176,10,0))*K1964</f>
        <v>0</v>
      </c>
      <c r="AT1964" s="164">
        <f>(VLOOKUP(B1964,'P2 Origin'!$C$21:$M$176,11,0))*J1964</f>
        <v>0</v>
      </c>
      <c r="AU1964" s="167">
        <v>0</v>
      </c>
      <c r="AV1964" s="168">
        <v>0</v>
      </c>
      <c r="AW1964" s="169">
        <v>0</v>
      </c>
      <c r="AX1964" s="170">
        <f>IF(AU1964&gt;=0.1,'P3 Bureaumarge zee- en luchtvr.'!$D$12,0)</f>
        <v>0</v>
      </c>
      <c r="AY1964" s="163">
        <f t="shared" si="859"/>
        <v>0</v>
      </c>
      <c r="AZ1964" s="157" t="str">
        <f>VLOOKUP(D1964,'P4 Destination'!$C$21:$O$176,13,0)</f>
        <v>EUR</v>
      </c>
      <c r="BA1964" s="164">
        <f t="shared" si="860"/>
        <v>0</v>
      </c>
      <c r="BB1964" s="171">
        <f>IF(AU1964&gt;0.1,(VLOOKUP(D1964,'P4 Destination'!$C$21:$M$176,3,0))*I1964,0)</f>
        <v>0</v>
      </c>
      <c r="BC1964" s="172">
        <f t="shared" si="861"/>
        <v>0</v>
      </c>
      <c r="BD1964" s="171">
        <f>(VLOOKUP($D1964,'P4 Destination'!$C$21:$M$176,4,0))*BC1964</f>
        <v>0</v>
      </c>
      <c r="BE1964" s="172">
        <f t="shared" si="862"/>
        <v>0</v>
      </c>
      <c r="BF1964" s="171">
        <f>(VLOOKUP($D1964,'P4 Destination'!$C$21:$M$176,5,0))*BE1964</f>
        <v>0</v>
      </c>
      <c r="BG1964" s="172">
        <f t="shared" si="863"/>
        <v>0</v>
      </c>
      <c r="BH1964" s="171">
        <f>(VLOOKUP($D1964,'P4 Destination'!$C$21:$M$176,6,0))*BG1964</f>
        <v>0</v>
      </c>
      <c r="BI1964" s="172">
        <f t="shared" si="864"/>
        <v>0</v>
      </c>
      <c r="BJ1964" s="171">
        <f>(VLOOKUP($D1964,'P4 Destination'!$C$21:$M$176,7,0))*BI1964</f>
        <v>0</v>
      </c>
      <c r="BK1964" s="172">
        <f t="shared" si="865"/>
        <v>0</v>
      </c>
      <c r="BL1964" s="171">
        <f>(VLOOKUP($D1964,'P4 Destination'!$C$21:$M$176,8,0))*BK1964</f>
        <v>0</v>
      </c>
      <c r="BM1964" s="172">
        <f t="shared" si="866"/>
        <v>0</v>
      </c>
      <c r="BN1964" s="171">
        <f>(VLOOKUP($D1964,'P4 Destination'!$C$21:$M$176,9,0))*BM1964</f>
        <v>0</v>
      </c>
      <c r="BO1964" s="154">
        <f t="shared" si="872"/>
        <v>0</v>
      </c>
      <c r="BP1964" s="171">
        <f>(VLOOKUP(D1964,'P4 Destination'!$C$21:$M$176,10,0))*K1964</f>
        <v>0</v>
      </c>
      <c r="BQ1964" s="171">
        <f>(VLOOKUP(D1964,'P4 Destination'!$C$21:$M$176,11,0))*J1964</f>
        <v>0</v>
      </c>
      <c r="BR1964" s="173">
        <f t="shared" si="867"/>
        <v>0</v>
      </c>
      <c r="BS1964" s="173">
        <f>(AV1964*2500)*'P6 Verzekering'!$E$11</f>
        <v>0</v>
      </c>
      <c r="BT1964" s="173">
        <f>(AW1964*2500)*'P6 Verzekering'!$E$12</f>
        <v>0</v>
      </c>
      <c r="BU1964" s="173">
        <f>(L1964*2500)*'P6 Verzekering'!$E$13</f>
        <v>0</v>
      </c>
      <c r="BV1964" s="173">
        <f t="shared" si="868"/>
        <v>0</v>
      </c>
      <c r="BW1964"/>
      <c r="BX1964"/>
    </row>
    <row r="1965" spans="1:76">
      <c r="A1965" s="152" t="s">
        <v>2300</v>
      </c>
      <c r="B1965" s="152" t="s">
        <v>219</v>
      </c>
      <c r="C1965" s="152" t="s">
        <v>219</v>
      </c>
      <c r="D1965" s="152" t="s">
        <v>198</v>
      </c>
      <c r="E1965" s="152" t="s">
        <v>195</v>
      </c>
      <c r="F1965" s="153">
        <f t="shared" si="870"/>
        <v>15</v>
      </c>
      <c r="G1965" s="154">
        <v>0</v>
      </c>
      <c r="H1965" s="154">
        <f>IFERROR(VLOOKUP(B1965,'P2 Origin'!$C$21:$Q$176,15,FALSE),0)</f>
        <v>0</v>
      </c>
      <c r="I1965" s="154">
        <f>IFERROR(VLOOKUP(D1965,'P4 Destination'!$C$21:$Q$176,15,FALSE),0)</f>
        <v>1</v>
      </c>
      <c r="J1965" s="155"/>
      <c r="K1965" s="155"/>
      <c r="L1965" s="156">
        <v>15</v>
      </c>
      <c r="M1965" s="155">
        <v>1671</v>
      </c>
      <c r="N1965" s="155">
        <v>7</v>
      </c>
      <c r="O1965" s="157">
        <f t="shared" si="845"/>
        <v>0</v>
      </c>
      <c r="P1965" s="158">
        <f t="shared" si="846"/>
        <v>15</v>
      </c>
      <c r="Q1965" s="159">
        <f>IFERROR(VLOOKUP(N1965,'P1 Intra-Europees'!$A$15:$H$25,3,0),0)*P1965</f>
        <v>0</v>
      </c>
      <c r="R1965" s="160">
        <f t="shared" si="847"/>
        <v>0</v>
      </c>
      <c r="S1965" s="159">
        <f>IFERROR(VLOOKUP(N1965,'P1 Intra-Europees'!$A$15:$H$25,4,0),0)*R1965</f>
        <v>0</v>
      </c>
      <c r="T1965" s="160">
        <f t="shared" si="848"/>
        <v>0</v>
      </c>
      <c r="U1965" s="159">
        <f>IFERROR(VLOOKUP(N1965,'P1 Intra-Europees'!$A$15:$H$25,5,0),0)*T1965</f>
        <v>0</v>
      </c>
      <c r="V1965" s="160">
        <f t="shared" si="849"/>
        <v>0</v>
      </c>
      <c r="W1965" s="159">
        <f>IFERROR(VLOOKUP(N1965,'P1 Intra-Europees'!$A$15:$H$25,6,0),0)*V1965</f>
        <v>0</v>
      </c>
      <c r="X1965" s="160">
        <f t="shared" si="850"/>
        <v>0</v>
      </c>
      <c r="Y1965" s="159">
        <f>IFERROR(VLOOKUP(N1965,'P1 Intra-Europees'!$A$15:$H$25,7,0),0)*X1965</f>
        <v>0</v>
      </c>
      <c r="Z1965" s="161">
        <f t="shared" si="851"/>
        <v>0</v>
      </c>
      <c r="AA1965" s="162">
        <f>IFERROR(VLOOKUP(N1965,'P1 Intra-Europees'!$A$15:$H$25,8,0),0)*Z1965</f>
        <v>0</v>
      </c>
      <c r="AB1965" s="163">
        <f t="shared" si="852"/>
        <v>0</v>
      </c>
      <c r="AC1965" s="157" t="str">
        <f>VLOOKUP(B1965,'P2 Origin'!$C$21:$O$176,13,0)</f>
        <v>EUR</v>
      </c>
      <c r="AD1965" s="164">
        <f t="shared" si="853"/>
        <v>0</v>
      </c>
      <c r="AE1965" s="165">
        <f>IF(AU1965&gt;0.1,VLOOKUP(B1965,'P2 Origin'!$C$21:$M$176,3,0)*H1965,0)</f>
        <v>0</v>
      </c>
      <c r="AF1965" s="166">
        <f t="shared" si="854"/>
        <v>0</v>
      </c>
      <c r="AG1965" s="165">
        <f>(VLOOKUP(B1965,'P2 Origin'!$C$21:$M$176,4,0))*AF1965</f>
        <v>0</v>
      </c>
      <c r="AH1965" s="166">
        <f t="shared" si="855"/>
        <v>0</v>
      </c>
      <c r="AI1965" s="165">
        <f>(VLOOKUP(B1965,'P2 Origin'!$C$21:$M$176,5,0))*AH1965</f>
        <v>0</v>
      </c>
      <c r="AJ1965" s="166">
        <f t="shared" si="869"/>
        <v>0</v>
      </c>
      <c r="AK1965" s="165">
        <f>(VLOOKUP(B1965,'P2 Origin'!$C$21:$M$176,6,0))*AJ1965</f>
        <v>0</v>
      </c>
      <c r="AL1965" s="166">
        <f t="shared" si="856"/>
        <v>0</v>
      </c>
      <c r="AM1965" s="165">
        <f>(VLOOKUP($B1965,'P2 Origin'!$C$21:$M$176,7,0))*AL1965</f>
        <v>0</v>
      </c>
      <c r="AN1965" s="166">
        <f t="shared" si="857"/>
        <v>0</v>
      </c>
      <c r="AO1965" s="165">
        <f>(VLOOKUP($B1965,'P2 Origin'!$C$21:$M$176,8,0))*AN1965</f>
        <v>0</v>
      </c>
      <c r="AP1965" s="166">
        <f t="shared" si="858"/>
        <v>0</v>
      </c>
      <c r="AQ1965" s="165">
        <f>(VLOOKUP($B1965,'P2 Origin'!$C$21:$M$176,9,0))*AP1965</f>
        <v>0</v>
      </c>
      <c r="AR1965" s="155">
        <f t="shared" si="871"/>
        <v>0</v>
      </c>
      <c r="AS1965" s="164">
        <f>(VLOOKUP(B1965,'P2 Origin'!$C$21:$M$176,10,0))*K1965</f>
        <v>0</v>
      </c>
      <c r="AT1965" s="164">
        <f>(VLOOKUP(B1965,'P2 Origin'!$C$21:$M$176,11,0))*J1965</f>
        <v>0</v>
      </c>
      <c r="AU1965" s="167">
        <v>0</v>
      </c>
      <c r="AV1965" s="168">
        <v>0</v>
      </c>
      <c r="AW1965" s="169">
        <v>0</v>
      </c>
      <c r="AX1965" s="170">
        <f>IF(AU1965&gt;=0.1,'P3 Bureaumarge zee- en luchtvr.'!$D$12,0)</f>
        <v>0</v>
      </c>
      <c r="AY1965" s="163">
        <f t="shared" si="859"/>
        <v>0</v>
      </c>
      <c r="AZ1965" s="157" t="str">
        <f>VLOOKUP(D1965,'P4 Destination'!$C$21:$O$176,13,0)</f>
        <v>EUR</v>
      </c>
      <c r="BA1965" s="164">
        <f t="shared" si="860"/>
        <v>0</v>
      </c>
      <c r="BB1965" s="171">
        <f>IF(AU1965&gt;0.1,(VLOOKUP(D1965,'P4 Destination'!$C$21:$M$176,3,0))*I1965,0)</f>
        <v>0</v>
      </c>
      <c r="BC1965" s="172">
        <f t="shared" si="861"/>
        <v>0</v>
      </c>
      <c r="BD1965" s="171">
        <f>(VLOOKUP($D1965,'P4 Destination'!$C$21:$M$176,4,0))*BC1965</f>
        <v>0</v>
      </c>
      <c r="BE1965" s="172">
        <f t="shared" si="862"/>
        <v>0</v>
      </c>
      <c r="BF1965" s="171">
        <f>(VLOOKUP($D1965,'P4 Destination'!$C$21:$M$176,5,0))*BE1965</f>
        <v>0</v>
      </c>
      <c r="BG1965" s="172">
        <f t="shared" si="863"/>
        <v>0</v>
      </c>
      <c r="BH1965" s="171">
        <f>(VLOOKUP($D1965,'P4 Destination'!$C$21:$M$176,6,0))*BG1965</f>
        <v>0</v>
      </c>
      <c r="BI1965" s="172">
        <f t="shared" si="864"/>
        <v>0</v>
      </c>
      <c r="BJ1965" s="171">
        <f>(VLOOKUP($D1965,'P4 Destination'!$C$21:$M$176,7,0))*BI1965</f>
        <v>0</v>
      </c>
      <c r="BK1965" s="172">
        <f t="shared" si="865"/>
        <v>0</v>
      </c>
      <c r="BL1965" s="171">
        <f>(VLOOKUP($D1965,'P4 Destination'!$C$21:$M$176,8,0))*BK1965</f>
        <v>0</v>
      </c>
      <c r="BM1965" s="172">
        <f t="shared" si="866"/>
        <v>0</v>
      </c>
      <c r="BN1965" s="171">
        <f>(VLOOKUP($D1965,'P4 Destination'!$C$21:$M$176,9,0))*BM1965</f>
        <v>0</v>
      </c>
      <c r="BO1965" s="154">
        <f t="shared" si="872"/>
        <v>0</v>
      </c>
      <c r="BP1965" s="171">
        <f>(VLOOKUP(D1965,'P4 Destination'!$C$21:$M$176,10,0))*K1965</f>
        <v>0</v>
      </c>
      <c r="BQ1965" s="171">
        <f>(VLOOKUP(D1965,'P4 Destination'!$C$21:$M$176,11,0))*J1965</f>
        <v>0</v>
      </c>
      <c r="BR1965" s="173">
        <f t="shared" si="867"/>
        <v>0</v>
      </c>
      <c r="BS1965" s="173">
        <f>(AV1965*2500)*'P6 Verzekering'!$E$11</f>
        <v>0</v>
      </c>
      <c r="BT1965" s="173">
        <f>(AW1965*2500)*'P6 Verzekering'!$E$12</f>
        <v>0</v>
      </c>
      <c r="BU1965" s="173">
        <f>(L1965*2500)*'P6 Verzekering'!$E$13</f>
        <v>0</v>
      </c>
      <c r="BV1965" s="173">
        <f t="shared" si="868"/>
        <v>0</v>
      </c>
      <c r="BW1965"/>
      <c r="BX1965"/>
    </row>
    <row r="1966" spans="1:76">
      <c r="A1966" s="152" t="s">
        <v>1477</v>
      </c>
      <c r="B1966" s="152" t="s">
        <v>234</v>
      </c>
      <c r="C1966" s="152" t="s">
        <v>233</v>
      </c>
      <c r="D1966" s="152" t="s">
        <v>219</v>
      </c>
      <c r="E1966" s="152" t="s">
        <v>219</v>
      </c>
      <c r="F1966" s="153">
        <f t="shared" si="870"/>
        <v>15</v>
      </c>
      <c r="G1966" s="154">
        <v>0</v>
      </c>
      <c r="H1966" s="154">
        <f>IFERROR(VLOOKUP(B1966,'P2 Origin'!$C$21:$Q$176,15,FALSE),0)</f>
        <v>1</v>
      </c>
      <c r="I1966" s="154">
        <f>IFERROR(VLOOKUP(D1966,'P4 Destination'!$C$21:$Q$176,15,FALSE),0)</f>
        <v>0</v>
      </c>
      <c r="J1966" s="155"/>
      <c r="K1966" s="155"/>
      <c r="L1966" s="156">
        <v>15</v>
      </c>
      <c r="M1966" s="155">
        <v>2444</v>
      </c>
      <c r="N1966" s="155">
        <v>8</v>
      </c>
      <c r="O1966" s="157">
        <f t="shared" si="845"/>
        <v>0</v>
      </c>
      <c r="P1966" s="158">
        <f t="shared" si="846"/>
        <v>15</v>
      </c>
      <c r="Q1966" s="159">
        <f>IFERROR(VLOOKUP(N1966,'P1 Intra-Europees'!$A$15:$H$25,3,0),0)*P1966</f>
        <v>0</v>
      </c>
      <c r="R1966" s="160">
        <f t="shared" si="847"/>
        <v>0</v>
      </c>
      <c r="S1966" s="159">
        <f>IFERROR(VLOOKUP(N1966,'P1 Intra-Europees'!$A$15:$H$25,4,0),0)*R1966</f>
        <v>0</v>
      </c>
      <c r="T1966" s="160">
        <f t="shared" si="848"/>
        <v>0</v>
      </c>
      <c r="U1966" s="159">
        <f>IFERROR(VLOOKUP(N1966,'P1 Intra-Europees'!$A$15:$H$25,5,0),0)*T1966</f>
        <v>0</v>
      </c>
      <c r="V1966" s="160">
        <f t="shared" si="849"/>
        <v>0</v>
      </c>
      <c r="W1966" s="159">
        <f>IFERROR(VLOOKUP(N1966,'P1 Intra-Europees'!$A$15:$H$25,6,0),0)*V1966</f>
        <v>0</v>
      </c>
      <c r="X1966" s="160">
        <f t="shared" si="850"/>
        <v>0</v>
      </c>
      <c r="Y1966" s="159">
        <f>IFERROR(VLOOKUP(N1966,'P1 Intra-Europees'!$A$15:$H$25,7,0),0)*X1966</f>
        <v>0</v>
      </c>
      <c r="Z1966" s="161">
        <f t="shared" si="851"/>
        <v>0</v>
      </c>
      <c r="AA1966" s="162">
        <f>IFERROR(VLOOKUP(N1966,'P1 Intra-Europees'!$A$15:$H$25,8,0),0)*Z1966</f>
        <v>0</v>
      </c>
      <c r="AB1966" s="163">
        <f t="shared" si="852"/>
        <v>0</v>
      </c>
      <c r="AC1966" s="157" t="str">
        <f>VLOOKUP(B1966,'P2 Origin'!$C$21:$O$176,13,0)</f>
        <v>EUR</v>
      </c>
      <c r="AD1966" s="164">
        <f t="shared" si="853"/>
        <v>0</v>
      </c>
      <c r="AE1966" s="165">
        <f>IF(AU1966&gt;0.1,VLOOKUP(B1966,'P2 Origin'!$C$21:$M$176,3,0)*H1966,0)</f>
        <v>0</v>
      </c>
      <c r="AF1966" s="166">
        <f t="shared" si="854"/>
        <v>0</v>
      </c>
      <c r="AG1966" s="165">
        <f>(VLOOKUP(B1966,'P2 Origin'!$C$21:$M$176,4,0))*AF1966</f>
        <v>0</v>
      </c>
      <c r="AH1966" s="166">
        <f t="shared" si="855"/>
        <v>0</v>
      </c>
      <c r="AI1966" s="165">
        <f>(VLOOKUP(B1966,'P2 Origin'!$C$21:$M$176,5,0))*AH1966</f>
        <v>0</v>
      </c>
      <c r="AJ1966" s="166">
        <f t="shared" si="869"/>
        <v>0</v>
      </c>
      <c r="AK1966" s="165">
        <f>(VLOOKUP(B1966,'P2 Origin'!$C$21:$M$176,6,0))*AJ1966</f>
        <v>0</v>
      </c>
      <c r="AL1966" s="166">
        <f t="shared" si="856"/>
        <v>0</v>
      </c>
      <c r="AM1966" s="165">
        <f>(VLOOKUP($B1966,'P2 Origin'!$C$21:$M$176,7,0))*AL1966</f>
        <v>0</v>
      </c>
      <c r="AN1966" s="166">
        <f t="shared" si="857"/>
        <v>0</v>
      </c>
      <c r="AO1966" s="165">
        <f>(VLOOKUP($B1966,'P2 Origin'!$C$21:$M$176,8,0))*AN1966</f>
        <v>0</v>
      </c>
      <c r="AP1966" s="166">
        <f t="shared" si="858"/>
        <v>0</v>
      </c>
      <c r="AQ1966" s="165">
        <f>(VLOOKUP($B1966,'P2 Origin'!$C$21:$M$176,9,0))*AP1966</f>
        <v>0</v>
      </c>
      <c r="AR1966" s="155">
        <f t="shared" si="871"/>
        <v>0</v>
      </c>
      <c r="AS1966" s="164">
        <f>(VLOOKUP(B1966,'P2 Origin'!$C$21:$M$176,10,0))*K1966</f>
        <v>0</v>
      </c>
      <c r="AT1966" s="164">
        <f>(VLOOKUP(B1966,'P2 Origin'!$C$21:$M$176,11,0))*J1966</f>
        <v>0</v>
      </c>
      <c r="AU1966" s="167">
        <v>0</v>
      </c>
      <c r="AV1966" s="168">
        <v>0</v>
      </c>
      <c r="AW1966" s="169">
        <v>0</v>
      </c>
      <c r="AX1966" s="170">
        <f>IF(AU1966&gt;=0.1,'P3 Bureaumarge zee- en luchtvr.'!$D$12,0)</f>
        <v>0</v>
      </c>
      <c r="AY1966" s="163">
        <f t="shared" si="859"/>
        <v>0</v>
      </c>
      <c r="AZ1966" s="157" t="str">
        <f>VLOOKUP(D1966,'P4 Destination'!$C$21:$O$176,13,0)</f>
        <v>EUR</v>
      </c>
      <c r="BA1966" s="164">
        <f t="shared" si="860"/>
        <v>0</v>
      </c>
      <c r="BB1966" s="171">
        <f>IF(AU1966&gt;0.1,(VLOOKUP(D1966,'P4 Destination'!$C$21:$M$176,3,0))*I1966,0)</f>
        <v>0</v>
      </c>
      <c r="BC1966" s="172">
        <f t="shared" si="861"/>
        <v>0</v>
      </c>
      <c r="BD1966" s="171">
        <f>(VLOOKUP($D1966,'P4 Destination'!$C$21:$M$176,4,0))*BC1966</f>
        <v>0</v>
      </c>
      <c r="BE1966" s="172">
        <f t="shared" si="862"/>
        <v>0</v>
      </c>
      <c r="BF1966" s="171">
        <f>(VLOOKUP($D1966,'P4 Destination'!$C$21:$M$176,5,0))*BE1966</f>
        <v>0</v>
      </c>
      <c r="BG1966" s="172">
        <f t="shared" si="863"/>
        <v>0</v>
      </c>
      <c r="BH1966" s="171">
        <f>(VLOOKUP($D1966,'P4 Destination'!$C$21:$M$176,6,0))*BG1966</f>
        <v>0</v>
      </c>
      <c r="BI1966" s="172">
        <f t="shared" si="864"/>
        <v>0</v>
      </c>
      <c r="BJ1966" s="171">
        <f>(VLOOKUP($D1966,'P4 Destination'!$C$21:$M$176,7,0))*BI1966</f>
        <v>0</v>
      </c>
      <c r="BK1966" s="172">
        <f t="shared" si="865"/>
        <v>0</v>
      </c>
      <c r="BL1966" s="171">
        <f>(VLOOKUP($D1966,'P4 Destination'!$C$21:$M$176,8,0))*BK1966</f>
        <v>0</v>
      </c>
      <c r="BM1966" s="172">
        <f t="shared" si="866"/>
        <v>0</v>
      </c>
      <c r="BN1966" s="171">
        <f>(VLOOKUP($D1966,'P4 Destination'!$C$21:$M$176,9,0))*BM1966</f>
        <v>0</v>
      </c>
      <c r="BO1966" s="154">
        <f t="shared" si="872"/>
        <v>0</v>
      </c>
      <c r="BP1966" s="171">
        <f>(VLOOKUP(D1966,'P4 Destination'!$C$21:$M$176,10,0))*K1966</f>
        <v>0</v>
      </c>
      <c r="BQ1966" s="171">
        <f>(VLOOKUP(D1966,'P4 Destination'!$C$21:$M$176,11,0))*J1966</f>
        <v>0</v>
      </c>
      <c r="BR1966" s="173">
        <f t="shared" si="867"/>
        <v>0</v>
      </c>
      <c r="BS1966" s="173">
        <f>(AV1966*2500)*'P6 Verzekering'!$E$11</f>
        <v>0</v>
      </c>
      <c r="BT1966" s="173">
        <f>(AW1966*2500)*'P6 Verzekering'!$E$12</f>
        <v>0</v>
      </c>
      <c r="BU1966" s="173">
        <f>(L1966*2500)*'P6 Verzekering'!$E$13</f>
        <v>0</v>
      </c>
      <c r="BV1966" s="173">
        <f t="shared" si="868"/>
        <v>0</v>
      </c>
      <c r="BW1966"/>
      <c r="BX1966"/>
    </row>
    <row r="1967" spans="1:76">
      <c r="A1967" s="152" t="s">
        <v>1478</v>
      </c>
      <c r="B1967" s="152" t="s">
        <v>234</v>
      </c>
      <c r="C1967" s="152" t="s">
        <v>233</v>
      </c>
      <c r="D1967" s="152" t="s">
        <v>219</v>
      </c>
      <c r="E1967" s="152" t="s">
        <v>219</v>
      </c>
      <c r="F1967" s="153">
        <f t="shared" si="870"/>
        <v>15</v>
      </c>
      <c r="G1967" s="154">
        <v>0</v>
      </c>
      <c r="H1967" s="154">
        <f>IFERROR(VLOOKUP(B1967,'P2 Origin'!$C$21:$Q$176,15,FALSE),0)</f>
        <v>1</v>
      </c>
      <c r="I1967" s="154">
        <f>IFERROR(VLOOKUP(D1967,'P4 Destination'!$C$21:$Q$176,15,FALSE),0)</f>
        <v>0</v>
      </c>
      <c r="J1967" s="155"/>
      <c r="K1967" s="155"/>
      <c r="L1967" s="156">
        <v>15</v>
      </c>
      <c r="M1967" s="155">
        <v>2478</v>
      </c>
      <c r="N1967" s="155">
        <v>8</v>
      </c>
      <c r="O1967" s="157">
        <f t="shared" si="845"/>
        <v>0</v>
      </c>
      <c r="P1967" s="158">
        <f t="shared" si="846"/>
        <v>15</v>
      </c>
      <c r="Q1967" s="159">
        <f>IFERROR(VLOOKUP(N1967,'P1 Intra-Europees'!$A$15:$H$25,3,0),0)*P1967</f>
        <v>0</v>
      </c>
      <c r="R1967" s="160">
        <f t="shared" si="847"/>
        <v>0</v>
      </c>
      <c r="S1967" s="159">
        <f>IFERROR(VLOOKUP(N1967,'P1 Intra-Europees'!$A$15:$H$25,4,0),0)*R1967</f>
        <v>0</v>
      </c>
      <c r="T1967" s="160">
        <f t="shared" si="848"/>
        <v>0</v>
      </c>
      <c r="U1967" s="159">
        <f>IFERROR(VLOOKUP(N1967,'P1 Intra-Europees'!$A$15:$H$25,5,0),0)*T1967</f>
        <v>0</v>
      </c>
      <c r="V1967" s="160">
        <f t="shared" si="849"/>
        <v>0</v>
      </c>
      <c r="W1967" s="159">
        <f>IFERROR(VLOOKUP(N1967,'P1 Intra-Europees'!$A$15:$H$25,6,0),0)*V1967</f>
        <v>0</v>
      </c>
      <c r="X1967" s="160">
        <f t="shared" si="850"/>
        <v>0</v>
      </c>
      <c r="Y1967" s="159">
        <f>IFERROR(VLOOKUP(N1967,'P1 Intra-Europees'!$A$15:$H$25,7,0),0)*X1967</f>
        <v>0</v>
      </c>
      <c r="Z1967" s="161">
        <f t="shared" si="851"/>
        <v>0</v>
      </c>
      <c r="AA1967" s="162">
        <f>IFERROR(VLOOKUP(N1967,'P1 Intra-Europees'!$A$15:$H$25,8,0),0)*Z1967</f>
        <v>0</v>
      </c>
      <c r="AB1967" s="163">
        <f t="shared" si="852"/>
        <v>0</v>
      </c>
      <c r="AC1967" s="157" t="str">
        <f>VLOOKUP(B1967,'P2 Origin'!$C$21:$O$176,13,0)</f>
        <v>EUR</v>
      </c>
      <c r="AD1967" s="164">
        <f t="shared" si="853"/>
        <v>0</v>
      </c>
      <c r="AE1967" s="165">
        <f>IF(AU1967&gt;0.1,VLOOKUP(B1967,'P2 Origin'!$C$21:$M$176,3,0)*H1967,0)</f>
        <v>0</v>
      </c>
      <c r="AF1967" s="166">
        <f t="shared" si="854"/>
        <v>0</v>
      </c>
      <c r="AG1967" s="165">
        <f>(VLOOKUP(B1967,'P2 Origin'!$C$21:$M$176,4,0))*AF1967</f>
        <v>0</v>
      </c>
      <c r="AH1967" s="166">
        <f t="shared" si="855"/>
        <v>0</v>
      </c>
      <c r="AI1967" s="165">
        <f>(VLOOKUP(B1967,'P2 Origin'!$C$21:$M$176,5,0))*AH1967</f>
        <v>0</v>
      </c>
      <c r="AJ1967" s="166">
        <f t="shared" si="869"/>
        <v>0</v>
      </c>
      <c r="AK1967" s="165">
        <f>(VLOOKUP(B1967,'P2 Origin'!$C$21:$M$176,6,0))*AJ1967</f>
        <v>0</v>
      </c>
      <c r="AL1967" s="166">
        <f t="shared" si="856"/>
        <v>0</v>
      </c>
      <c r="AM1967" s="165">
        <f>(VLOOKUP($B1967,'P2 Origin'!$C$21:$M$176,7,0))*AL1967</f>
        <v>0</v>
      </c>
      <c r="AN1967" s="166">
        <f t="shared" si="857"/>
        <v>0</v>
      </c>
      <c r="AO1967" s="165">
        <f>(VLOOKUP($B1967,'P2 Origin'!$C$21:$M$176,8,0))*AN1967</f>
        <v>0</v>
      </c>
      <c r="AP1967" s="166">
        <f t="shared" si="858"/>
        <v>0</v>
      </c>
      <c r="AQ1967" s="165">
        <f>(VLOOKUP($B1967,'P2 Origin'!$C$21:$M$176,9,0))*AP1967</f>
        <v>0</v>
      </c>
      <c r="AR1967" s="155">
        <f t="shared" si="871"/>
        <v>0</v>
      </c>
      <c r="AS1967" s="164">
        <f>(VLOOKUP(B1967,'P2 Origin'!$C$21:$M$176,10,0))*K1967</f>
        <v>0</v>
      </c>
      <c r="AT1967" s="164">
        <f>(VLOOKUP(B1967,'P2 Origin'!$C$21:$M$176,11,0))*J1967</f>
        <v>0</v>
      </c>
      <c r="AU1967" s="167">
        <v>0</v>
      </c>
      <c r="AV1967" s="168">
        <v>0</v>
      </c>
      <c r="AW1967" s="169">
        <v>0</v>
      </c>
      <c r="AX1967" s="170">
        <f>IF(AU1967&gt;=0.1,'P3 Bureaumarge zee- en luchtvr.'!$D$12,0)</f>
        <v>0</v>
      </c>
      <c r="AY1967" s="163">
        <f t="shared" si="859"/>
        <v>0</v>
      </c>
      <c r="AZ1967" s="157" t="str">
        <f>VLOOKUP(D1967,'P4 Destination'!$C$21:$O$176,13,0)</f>
        <v>EUR</v>
      </c>
      <c r="BA1967" s="164">
        <f t="shared" si="860"/>
        <v>0</v>
      </c>
      <c r="BB1967" s="171">
        <f>IF(AU1967&gt;0.1,(VLOOKUP(D1967,'P4 Destination'!$C$21:$M$176,3,0))*I1967,0)</f>
        <v>0</v>
      </c>
      <c r="BC1967" s="172">
        <f t="shared" si="861"/>
        <v>0</v>
      </c>
      <c r="BD1967" s="171">
        <f>(VLOOKUP($D1967,'P4 Destination'!$C$21:$M$176,4,0))*BC1967</f>
        <v>0</v>
      </c>
      <c r="BE1967" s="172">
        <f t="shared" si="862"/>
        <v>0</v>
      </c>
      <c r="BF1967" s="171">
        <f>(VLOOKUP($D1967,'P4 Destination'!$C$21:$M$176,5,0))*BE1967</f>
        <v>0</v>
      </c>
      <c r="BG1967" s="172">
        <f t="shared" si="863"/>
        <v>0</v>
      </c>
      <c r="BH1967" s="171">
        <f>(VLOOKUP($D1967,'P4 Destination'!$C$21:$M$176,6,0))*BG1967</f>
        <v>0</v>
      </c>
      <c r="BI1967" s="172">
        <f t="shared" si="864"/>
        <v>0</v>
      </c>
      <c r="BJ1967" s="171">
        <f>(VLOOKUP($D1967,'P4 Destination'!$C$21:$M$176,7,0))*BI1967</f>
        <v>0</v>
      </c>
      <c r="BK1967" s="172">
        <f t="shared" si="865"/>
        <v>0</v>
      </c>
      <c r="BL1967" s="171">
        <f>(VLOOKUP($D1967,'P4 Destination'!$C$21:$M$176,8,0))*BK1967</f>
        <v>0</v>
      </c>
      <c r="BM1967" s="172">
        <f t="shared" si="866"/>
        <v>0</v>
      </c>
      <c r="BN1967" s="171">
        <f>(VLOOKUP($D1967,'P4 Destination'!$C$21:$M$176,9,0))*BM1967</f>
        <v>0</v>
      </c>
      <c r="BO1967" s="154">
        <f t="shared" si="872"/>
        <v>0</v>
      </c>
      <c r="BP1967" s="171">
        <f>(VLOOKUP(D1967,'P4 Destination'!$C$21:$M$176,10,0))*K1967</f>
        <v>0</v>
      </c>
      <c r="BQ1967" s="171">
        <f>(VLOOKUP(D1967,'P4 Destination'!$C$21:$M$176,11,0))*J1967</f>
        <v>0</v>
      </c>
      <c r="BR1967" s="173">
        <f t="shared" si="867"/>
        <v>0</v>
      </c>
      <c r="BS1967" s="173">
        <f>(AV1967*2500)*'P6 Verzekering'!$E$11</f>
        <v>0</v>
      </c>
      <c r="BT1967" s="173">
        <f>(AW1967*2500)*'P6 Verzekering'!$E$12</f>
        <v>0</v>
      </c>
      <c r="BU1967" s="173">
        <f>(L1967*2500)*'P6 Verzekering'!$E$13</f>
        <v>0</v>
      </c>
      <c r="BV1967" s="173">
        <f t="shared" si="868"/>
        <v>0</v>
      </c>
      <c r="BW1967"/>
      <c r="BX1967"/>
    </row>
    <row r="1968" spans="1:76">
      <c r="A1968" s="152" t="s">
        <v>1495</v>
      </c>
      <c r="B1968" s="152" t="s">
        <v>234</v>
      </c>
      <c r="C1968" s="152" t="s">
        <v>233</v>
      </c>
      <c r="D1968" s="152" t="s">
        <v>219</v>
      </c>
      <c r="E1968" s="152" t="s">
        <v>219</v>
      </c>
      <c r="F1968" s="153">
        <f t="shared" si="870"/>
        <v>15</v>
      </c>
      <c r="G1968" s="154">
        <v>0</v>
      </c>
      <c r="H1968" s="154">
        <f>IFERROR(VLOOKUP(B1968,'P2 Origin'!$C$21:$Q$176,15,FALSE),0)</f>
        <v>1</v>
      </c>
      <c r="I1968" s="154">
        <f>IFERROR(VLOOKUP(D1968,'P4 Destination'!$C$21:$Q$176,15,FALSE),0)</f>
        <v>0</v>
      </c>
      <c r="J1968" s="155"/>
      <c r="K1968" s="155"/>
      <c r="L1968" s="156">
        <v>15</v>
      </c>
      <c r="M1968" s="155">
        <v>2492</v>
      </c>
      <c r="N1968" s="155">
        <v>8</v>
      </c>
      <c r="O1968" s="157">
        <f t="shared" si="845"/>
        <v>0</v>
      </c>
      <c r="P1968" s="158">
        <f t="shared" si="846"/>
        <v>15</v>
      </c>
      <c r="Q1968" s="159">
        <f>IFERROR(VLOOKUP(N1968,'P1 Intra-Europees'!$A$15:$H$25,3,0),0)*P1968</f>
        <v>0</v>
      </c>
      <c r="R1968" s="160">
        <f t="shared" si="847"/>
        <v>0</v>
      </c>
      <c r="S1968" s="159">
        <f>IFERROR(VLOOKUP(N1968,'P1 Intra-Europees'!$A$15:$H$25,4,0),0)*R1968</f>
        <v>0</v>
      </c>
      <c r="T1968" s="160">
        <f t="shared" si="848"/>
        <v>0</v>
      </c>
      <c r="U1968" s="159">
        <f>IFERROR(VLOOKUP(N1968,'P1 Intra-Europees'!$A$15:$H$25,5,0),0)*T1968</f>
        <v>0</v>
      </c>
      <c r="V1968" s="160">
        <f t="shared" si="849"/>
        <v>0</v>
      </c>
      <c r="W1968" s="159">
        <f>IFERROR(VLOOKUP(N1968,'P1 Intra-Europees'!$A$15:$H$25,6,0),0)*V1968</f>
        <v>0</v>
      </c>
      <c r="X1968" s="160">
        <f t="shared" si="850"/>
        <v>0</v>
      </c>
      <c r="Y1968" s="159">
        <f>IFERROR(VLOOKUP(N1968,'P1 Intra-Europees'!$A$15:$H$25,7,0),0)*X1968</f>
        <v>0</v>
      </c>
      <c r="Z1968" s="161">
        <f t="shared" si="851"/>
        <v>0</v>
      </c>
      <c r="AA1968" s="162">
        <f>IFERROR(VLOOKUP(N1968,'P1 Intra-Europees'!$A$15:$H$25,8,0),0)*Z1968</f>
        <v>0</v>
      </c>
      <c r="AB1968" s="163">
        <f t="shared" si="852"/>
        <v>0</v>
      </c>
      <c r="AC1968" s="157" t="str">
        <f>VLOOKUP(B1968,'P2 Origin'!$C$21:$O$176,13,0)</f>
        <v>EUR</v>
      </c>
      <c r="AD1968" s="164">
        <f t="shared" si="853"/>
        <v>0</v>
      </c>
      <c r="AE1968" s="165">
        <f>IF(AU1968&gt;0.1,VLOOKUP(B1968,'P2 Origin'!$C$21:$M$176,3,0)*H1968,0)</f>
        <v>0</v>
      </c>
      <c r="AF1968" s="166">
        <f t="shared" si="854"/>
        <v>0</v>
      </c>
      <c r="AG1968" s="165">
        <f>(VLOOKUP(B1968,'P2 Origin'!$C$21:$M$176,4,0))*AF1968</f>
        <v>0</v>
      </c>
      <c r="AH1968" s="166">
        <f t="shared" si="855"/>
        <v>0</v>
      </c>
      <c r="AI1968" s="165">
        <f>(VLOOKUP(B1968,'P2 Origin'!$C$21:$M$176,5,0))*AH1968</f>
        <v>0</v>
      </c>
      <c r="AJ1968" s="166">
        <f t="shared" si="869"/>
        <v>0</v>
      </c>
      <c r="AK1968" s="165">
        <f>(VLOOKUP(B1968,'P2 Origin'!$C$21:$M$176,6,0))*AJ1968</f>
        <v>0</v>
      </c>
      <c r="AL1968" s="166">
        <f t="shared" si="856"/>
        <v>0</v>
      </c>
      <c r="AM1968" s="165">
        <f>(VLOOKUP($B1968,'P2 Origin'!$C$21:$M$176,7,0))*AL1968</f>
        <v>0</v>
      </c>
      <c r="AN1968" s="166">
        <f t="shared" si="857"/>
        <v>0</v>
      </c>
      <c r="AO1968" s="165">
        <f>(VLOOKUP($B1968,'P2 Origin'!$C$21:$M$176,8,0))*AN1968</f>
        <v>0</v>
      </c>
      <c r="AP1968" s="166">
        <f t="shared" si="858"/>
        <v>0</v>
      </c>
      <c r="AQ1968" s="165">
        <f>(VLOOKUP($B1968,'P2 Origin'!$C$21:$M$176,9,0))*AP1968</f>
        <v>0</v>
      </c>
      <c r="AR1968" s="155">
        <f t="shared" si="871"/>
        <v>0</v>
      </c>
      <c r="AS1968" s="164">
        <f>(VLOOKUP(B1968,'P2 Origin'!$C$21:$M$176,10,0))*K1968</f>
        <v>0</v>
      </c>
      <c r="AT1968" s="164">
        <f>(VLOOKUP(B1968,'P2 Origin'!$C$21:$M$176,11,0))*J1968</f>
        <v>0</v>
      </c>
      <c r="AU1968" s="167">
        <v>0</v>
      </c>
      <c r="AV1968" s="168">
        <v>0</v>
      </c>
      <c r="AW1968" s="169">
        <v>0</v>
      </c>
      <c r="AX1968" s="170">
        <f>IF(AU1968&gt;=0.1,'P3 Bureaumarge zee- en luchtvr.'!$D$12,0)</f>
        <v>0</v>
      </c>
      <c r="AY1968" s="163">
        <f t="shared" si="859"/>
        <v>0</v>
      </c>
      <c r="AZ1968" s="157" t="str">
        <f>VLOOKUP(D1968,'P4 Destination'!$C$21:$O$176,13,0)</f>
        <v>EUR</v>
      </c>
      <c r="BA1968" s="164">
        <f t="shared" si="860"/>
        <v>0</v>
      </c>
      <c r="BB1968" s="171">
        <f>IF(AU1968&gt;0.1,(VLOOKUP(D1968,'P4 Destination'!$C$21:$M$176,3,0))*I1968,0)</f>
        <v>0</v>
      </c>
      <c r="BC1968" s="172">
        <f t="shared" si="861"/>
        <v>0</v>
      </c>
      <c r="BD1968" s="171">
        <f>(VLOOKUP($D1968,'P4 Destination'!$C$21:$M$176,4,0))*BC1968</f>
        <v>0</v>
      </c>
      <c r="BE1968" s="172">
        <f t="shared" si="862"/>
        <v>0</v>
      </c>
      <c r="BF1968" s="171">
        <f>(VLOOKUP($D1968,'P4 Destination'!$C$21:$M$176,5,0))*BE1968</f>
        <v>0</v>
      </c>
      <c r="BG1968" s="172">
        <f t="shared" si="863"/>
        <v>0</v>
      </c>
      <c r="BH1968" s="171">
        <f>(VLOOKUP($D1968,'P4 Destination'!$C$21:$M$176,6,0))*BG1968</f>
        <v>0</v>
      </c>
      <c r="BI1968" s="172">
        <f t="shared" si="864"/>
        <v>0</v>
      </c>
      <c r="BJ1968" s="171">
        <f>(VLOOKUP($D1968,'P4 Destination'!$C$21:$M$176,7,0))*BI1968</f>
        <v>0</v>
      </c>
      <c r="BK1968" s="172">
        <f t="shared" si="865"/>
        <v>0</v>
      </c>
      <c r="BL1968" s="171">
        <f>(VLOOKUP($D1968,'P4 Destination'!$C$21:$M$176,8,0))*BK1968</f>
        <v>0</v>
      </c>
      <c r="BM1968" s="172">
        <f t="shared" si="866"/>
        <v>0</v>
      </c>
      <c r="BN1968" s="171">
        <f>(VLOOKUP($D1968,'P4 Destination'!$C$21:$M$176,9,0))*BM1968</f>
        <v>0</v>
      </c>
      <c r="BO1968" s="154">
        <f t="shared" si="872"/>
        <v>0</v>
      </c>
      <c r="BP1968" s="171">
        <f>(VLOOKUP(D1968,'P4 Destination'!$C$21:$M$176,10,0))*K1968</f>
        <v>0</v>
      </c>
      <c r="BQ1968" s="171">
        <f>(VLOOKUP(D1968,'P4 Destination'!$C$21:$M$176,11,0))*J1968</f>
        <v>0</v>
      </c>
      <c r="BR1968" s="173">
        <f t="shared" si="867"/>
        <v>0</v>
      </c>
      <c r="BS1968" s="173">
        <f>(AV1968*2500)*'P6 Verzekering'!$E$11</f>
        <v>0</v>
      </c>
      <c r="BT1968" s="173">
        <f>(AW1968*2500)*'P6 Verzekering'!$E$12</f>
        <v>0</v>
      </c>
      <c r="BU1968" s="173">
        <f>(L1968*2500)*'P6 Verzekering'!$E$13</f>
        <v>0</v>
      </c>
      <c r="BV1968" s="173">
        <f t="shared" si="868"/>
        <v>0</v>
      </c>
      <c r="BW1968"/>
      <c r="BX1968"/>
    </row>
    <row r="1969" spans="1:76">
      <c r="A1969" s="152" t="s">
        <v>1207</v>
      </c>
      <c r="B1969" s="152" t="s">
        <v>452</v>
      </c>
      <c r="C1969" s="152" t="s">
        <v>449</v>
      </c>
      <c r="D1969" s="152" t="s">
        <v>219</v>
      </c>
      <c r="E1969" s="152" t="s">
        <v>219</v>
      </c>
      <c r="F1969" s="153">
        <f t="shared" si="870"/>
        <v>15</v>
      </c>
      <c r="G1969" s="154">
        <v>0</v>
      </c>
      <c r="H1969" s="154">
        <f>IFERROR(VLOOKUP(B1969,'P2 Origin'!$C$21:$Q$176,15,FALSE),0)</f>
        <v>0</v>
      </c>
      <c r="I1969" s="154">
        <f>IFERROR(VLOOKUP(D1969,'P4 Destination'!$C$21:$Q$176,15,FALSE),0)</f>
        <v>0</v>
      </c>
      <c r="J1969" s="155"/>
      <c r="K1969" s="155"/>
      <c r="L1969" s="156">
        <v>15</v>
      </c>
      <c r="M1969" s="155">
        <v>2737</v>
      </c>
      <c r="N1969" s="155">
        <v>9</v>
      </c>
      <c r="O1969" s="157">
        <f t="shared" si="845"/>
        <v>0</v>
      </c>
      <c r="P1969" s="158">
        <f t="shared" si="846"/>
        <v>15</v>
      </c>
      <c r="Q1969" s="159">
        <f>IFERROR(VLOOKUP(N1969,'P1 Intra-Europees'!$A$15:$H$25,3,0),0)*P1969</f>
        <v>0</v>
      </c>
      <c r="R1969" s="160">
        <f t="shared" si="847"/>
        <v>0</v>
      </c>
      <c r="S1969" s="159">
        <f>IFERROR(VLOOKUP(N1969,'P1 Intra-Europees'!$A$15:$H$25,4,0),0)*R1969</f>
        <v>0</v>
      </c>
      <c r="T1969" s="160">
        <f t="shared" si="848"/>
        <v>0</v>
      </c>
      <c r="U1969" s="159">
        <f>IFERROR(VLOOKUP(N1969,'P1 Intra-Europees'!$A$15:$H$25,5,0),0)*T1969</f>
        <v>0</v>
      </c>
      <c r="V1969" s="160">
        <f t="shared" si="849"/>
        <v>0</v>
      </c>
      <c r="W1969" s="159">
        <f>IFERROR(VLOOKUP(N1969,'P1 Intra-Europees'!$A$15:$H$25,6,0),0)*V1969</f>
        <v>0</v>
      </c>
      <c r="X1969" s="160">
        <f t="shared" si="850"/>
        <v>0</v>
      </c>
      <c r="Y1969" s="159">
        <f>IFERROR(VLOOKUP(N1969,'P1 Intra-Europees'!$A$15:$H$25,7,0),0)*X1969</f>
        <v>0</v>
      </c>
      <c r="Z1969" s="161">
        <f t="shared" si="851"/>
        <v>0</v>
      </c>
      <c r="AA1969" s="162">
        <f>IFERROR(VLOOKUP(N1969,'P1 Intra-Europees'!$A$15:$H$25,8,0),0)*Z1969</f>
        <v>0</v>
      </c>
      <c r="AB1969" s="163">
        <f t="shared" si="852"/>
        <v>0</v>
      </c>
      <c r="AC1969" s="157" t="str">
        <f>VLOOKUP(B1969,'P2 Origin'!$C$21:$O$176,13,0)</f>
        <v>USD</v>
      </c>
      <c r="AD1969" s="164">
        <f t="shared" si="853"/>
        <v>0</v>
      </c>
      <c r="AE1969" s="165">
        <f>IF(AU1969&gt;0.1,VLOOKUP(B1969,'P2 Origin'!$C$21:$M$176,3,0)*H1969,0)</f>
        <v>0</v>
      </c>
      <c r="AF1969" s="166">
        <f t="shared" si="854"/>
        <v>0</v>
      </c>
      <c r="AG1969" s="165">
        <f>(VLOOKUP(B1969,'P2 Origin'!$C$21:$M$176,4,0))*AF1969</f>
        <v>0</v>
      </c>
      <c r="AH1969" s="166">
        <f t="shared" si="855"/>
        <v>0</v>
      </c>
      <c r="AI1969" s="165">
        <f>(VLOOKUP(B1969,'P2 Origin'!$C$21:$M$176,5,0))*AH1969</f>
        <v>0</v>
      </c>
      <c r="AJ1969" s="166">
        <f t="shared" si="869"/>
        <v>0</v>
      </c>
      <c r="AK1969" s="165">
        <f>(VLOOKUP(B1969,'P2 Origin'!$C$21:$M$176,6,0))*AJ1969</f>
        <v>0</v>
      </c>
      <c r="AL1969" s="166">
        <f t="shared" si="856"/>
        <v>0</v>
      </c>
      <c r="AM1969" s="165">
        <f>(VLOOKUP($B1969,'P2 Origin'!$C$21:$M$176,7,0))*AL1969</f>
        <v>0</v>
      </c>
      <c r="AN1969" s="166">
        <f t="shared" si="857"/>
        <v>0</v>
      </c>
      <c r="AO1969" s="165">
        <f>(VLOOKUP($B1969,'P2 Origin'!$C$21:$M$176,8,0))*AN1969</f>
        <v>0</v>
      </c>
      <c r="AP1969" s="166">
        <f t="shared" si="858"/>
        <v>0</v>
      </c>
      <c r="AQ1969" s="165">
        <f>(VLOOKUP($B1969,'P2 Origin'!$C$21:$M$176,9,0))*AP1969</f>
        <v>0</v>
      </c>
      <c r="AR1969" s="155">
        <f t="shared" si="871"/>
        <v>0</v>
      </c>
      <c r="AS1969" s="164">
        <f>(VLOOKUP(B1969,'P2 Origin'!$C$21:$M$176,10,0))*K1969</f>
        <v>0</v>
      </c>
      <c r="AT1969" s="164">
        <f>(VLOOKUP(B1969,'P2 Origin'!$C$21:$M$176,11,0))*J1969</f>
        <v>0</v>
      </c>
      <c r="AU1969" s="167">
        <v>0</v>
      </c>
      <c r="AV1969" s="168">
        <v>0</v>
      </c>
      <c r="AW1969" s="169">
        <v>0</v>
      </c>
      <c r="AX1969" s="170">
        <f>IF(AU1969&gt;=0.1,'P3 Bureaumarge zee- en luchtvr.'!$D$12,0)</f>
        <v>0</v>
      </c>
      <c r="AY1969" s="163">
        <f t="shared" si="859"/>
        <v>0</v>
      </c>
      <c r="AZ1969" s="157" t="str">
        <f>VLOOKUP(D1969,'P4 Destination'!$C$21:$O$176,13,0)</f>
        <v>EUR</v>
      </c>
      <c r="BA1969" s="164">
        <f t="shared" si="860"/>
        <v>0</v>
      </c>
      <c r="BB1969" s="171">
        <f>IF(AU1969&gt;0.1,(VLOOKUP(D1969,'P4 Destination'!$C$21:$M$176,3,0))*I1969,0)</f>
        <v>0</v>
      </c>
      <c r="BC1969" s="172">
        <f t="shared" si="861"/>
        <v>0</v>
      </c>
      <c r="BD1969" s="171">
        <f>(VLOOKUP($D1969,'P4 Destination'!$C$21:$M$176,4,0))*BC1969</f>
        <v>0</v>
      </c>
      <c r="BE1969" s="172">
        <f t="shared" si="862"/>
        <v>0</v>
      </c>
      <c r="BF1969" s="171">
        <f>(VLOOKUP($D1969,'P4 Destination'!$C$21:$M$176,5,0))*BE1969</f>
        <v>0</v>
      </c>
      <c r="BG1969" s="172">
        <f t="shared" si="863"/>
        <v>0</v>
      </c>
      <c r="BH1969" s="171">
        <f>(VLOOKUP($D1969,'P4 Destination'!$C$21:$M$176,6,0))*BG1969</f>
        <v>0</v>
      </c>
      <c r="BI1969" s="172">
        <f t="shared" si="864"/>
        <v>0</v>
      </c>
      <c r="BJ1969" s="171">
        <f>(VLOOKUP($D1969,'P4 Destination'!$C$21:$M$176,7,0))*BI1969</f>
        <v>0</v>
      </c>
      <c r="BK1969" s="172">
        <f t="shared" si="865"/>
        <v>0</v>
      </c>
      <c r="BL1969" s="171">
        <f>(VLOOKUP($D1969,'P4 Destination'!$C$21:$M$176,8,0))*BK1969</f>
        <v>0</v>
      </c>
      <c r="BM1969" s="172">
        <f t="shared" si="866"/>
        <v>0</v>
      </c>
      <c r="BN1969" s="171">
        <f>(VLOOKUP($D1969,'P4 Destination'!$C$21:$M$176,9,0))*BM1969</f>
        <v>0</v>
      </c>
      <c r="BO1969" s="154">
        <f t="shared" si="872"/>
        <v>0</v>
      </c>
      <c r="BP1969" s="171">
        <f>(VLOOKUP(D1969,'P4 Destination'!$C$21:$M$176,10,0))*K1969</f>
        <v>0</v>
      </c>
      <c r="BQ1969" s="171">
        <f>(VLOOKUP(D1969,'P4 Destination'!$C$21:$M$176,11,0))*J1969</f>
        <v>0</v>
      </c>
      <c r="BR1969" s="173">
        <f t="shared" si="867"/>
        <v>0</v>
      </c>
      <c r="BS1969" s="173">
        <f>(AV1969*2500)*'P6 Verzekering'!$E$11</f>
        <v>0</v>
      </c>
      <c r="BT1969" s="173">
        <f>(AW1969*2500)*'P6 Verzekering'!$E$12</f>
        <v>0</v>
      </c>
      <c r="BU1969" s="173">
        <f>(L1969*2500)*'P6 Verzekering'!$E$13</f>
        <v>0</v>
      </c>
      <c r="BV1969" s="173">
        <f t="shared" si="868"/>
        <v>0</v>
      </c>
      <c r="BW1969"/>
      <c r="BX1969"/>
    </row>
    <row r="1970" spans="1:76">
      <c r="A1970" s="152" t="s">
        <v>1595</v>
      </c>
      <c r="B1970" s="152" t="s">
        <v>219</v>
      </c>
      <c r="C1970" s="152" t="s">
        <v>219</v>
      </c>
      <c r="D1970" s="152" t="s">
        <v>189</v>
      </c>
      <c r="E1970" s="152" t="s">
        <v>188</v>
      </c>
      <c r="F1970" s="153">
        <f t="shared" si="870"/>
        <v>15</v>
      </c>
      <c r="G1970" s="154">
        <v>0</v>
      </c>
      <c r="H1970" s="154">
        <f>IFERROR(VLOOKUP(B1970,'P2 Origin'!$C$21:$Q$176,15,FALSE),0)</f>
        <v>0</v>
      </c>
      <c r="I1970" s="154">
        <f>IFERROR(VLOOKUP(D1970,'P4 Destination'!$C$21:$Q$176,15,FALSE),0)</f>
        <v>0</v>
      </c>
      <c r="J1970" s="155"/>
      <c r="K1970" s="155"/>
      <c r="L1970" s="156">
        <v>15</v>
      </c>
      <c r="M1970" s="155">
        <v>2880</v>
      </c>
      <c r="N1970" s="155">
        <v>9</v>
      </c>
      <c r="O1970" s="157">
        <f t="shared" si="845"/>
        <v>0</v>
      </c>
      <c r="P1970" s="158">
        <f t="shared" si="846"/>
        <v>15</v>
      </c>
      <c r="Q1970" s="159">
        <f>IFERROR(VLOOKUP(N1970,'P1 Intra-Europees'!$A$15:$H$25,3,0),0)*P1970</f>
        <v>0</v>
      </c>
      <c r="R1970" s="160">
        <f t="shared" si="847"/>
        <v>0</v>
      </c>
      <c r="S1970" s="159">
        <f>IFERROR(VLOOKUP(N1970,'P1 Intra-Europees'!$A$15:$H$25,4,0),0)*R1970</f>
        <v>0</v>
      </c>
      <c r="T1970" s="160">
        <f t="shared" si="848"/>
        <v>0</v>
      </c>
      <c r="U1970" s="159">
        <f>IFERROR(VLOOKUP(N1970,'P1 Intra-Europees'!$A$15:$H$25,5,0),0)*T1970</f>
        <v>0</v>
      </c>
      <c r="V1970" s="160">
        <f t="shared" si="849"/>
        <v>0</v>
      </c>
      <c r="W1970" s="159">
        <f>IFERROR(VLOOKUP(N1970,'P1 Intra-Europees'!$A$15:$H$25,6,0),0)*V1970</f>
        <v>0</v>
      </c>
      <c r="X1970" s="160">
        <f t="shared" si="850"/>
        <v>0</v>
      </c>
      <c r="Y1970" s="159">
        <f>IFERROR(VLOOKUP(N1970,'P1 Intra-Europees'!$A$15:$H$25,7,0),0)*X1970</f>
        <v>0</v>
      </c>
      <c r="Z1970" s="161">
        <f t="shared" si="851"/>
        <v>0</v>
      </c>
      <c r="AA1970" s="162">
        <f>IFERROR(VLOOKUP(N1970,'P1 Intra-Europees'!$A$15:$H$25,8,0),0)*Z1970</f>
        <v>0</v>
      </c>
      <c r="AB1970" s="163">
        <f t="shared" si="852"/>
        <v>0</v>
      </c>
      <c r="AC1970" s="157" t="str">
        <f>VLOOKUP(B1970,'P2 Origin'!$C$21:$O$176,13,0)</f>
        <v>EUR</v>
      </c>
      <c r="AD1970" s="164">
        <f t="shared" si="853"/>
        <v>0</v>
      </c>
      <c r="AE1970" s="165">
        <f>IF(AU1970&gt;0.1,VLOOKUP(B1970,'P2 Origin'!$C$21:$M$176,3,0)*H1970,0)</f>
        <v>0</v>
      </c>
      <c r="AF1970" s="166">
        <f t="shared" si="854"/>
        <v>0</v>
      </c>
      <c r="AG1970" s="165">
        <f>(VLOOKUP(B1970,'P2 Origin'!$C$21:$M$176,4,0))*AF1970</f>
        <v>0</v>
      </c>
      <c r="AH1970" s="166">
        <f t="shared" si="855"/>
        <v>0</v>
      </c>
      <c r="AI1970" s="165">
        <f>(VLOOKUP(B1970,'P2 Origin'!$C$21:$M$176,5,0))*AH1970</f>
        <v>0</v>
      </c>
      <c r="AJ1970" s="166">
        <f t="shared" si="869"/>
        <v>0</v>
      </c>
      <c r="AK1970" s="165">
        <f>(VLOOKUP(B1970,'P2 Origin'!$C$21:$M$176,6,0))*AJ1970</f>
        <v>0</v>
      </c>
      <c r="AL1970" s="166">
        <f t="shared" si="856"/>
        <v>0</v>
      </c>
      <c r="AM1970" s="165">
        <f>(VLOOKUP($B1970,'P2 Origin'!$C$21:$M$176,7,0))*AL1970</f>
        <v>0</v>
      </c>
      <c r="AN1970" s="166">
        <f t="shared" si="857"/>
        <v>0</v>
      </c>
      <c r="AO1970" s="165">
        <f>(VLOOKUP($B1970,'P2 Origin'!$C$21:$M$176,8,0))*AN1970</f>
        <v>0</v>
      </c>
      <c r="AP1970" s="166">
        <f t="shared" si="858"/>
        <v>0</v>
      </c>
      <c r="AQ1970" s="165">
        <f>(VLOOKUP($B1970,'P2 Origin'!$C$21:$M$176,9,0))*AP1970</f>
        <v>0</v>
      </c>
      <c r="AR1970" s="155">
        <f t="shared" si="871"/>
        <v>0</v>
      </c>
      <c r="AS1970" s="164">
        <f>(VLOOKUP(B1970,'P2 Origin'!$C$21:$M$176,10,0))*K1970</f>
        <v>0</v>
      </c>
      <c r="AT1970" s="164">
        <f>(VLOOKUP(B1970,'P2 Origin'!$C$21:$M$176,11,0))*J1970</f>
        <v>0</v>
      </c>
      <c r="AU1970" s="167">
        <v>0</v>
      </c>
      <c r="AV1970" s="168">
        <v>0</v>
      </c>
      <c r="AW1970" s="169">
        <v>0</v>
      </c>
      <c r="AX1970" s="170">
        <f>IF(AU1970&gt;=0.1,'P3 Bureaumarge zee- en luchtvr.'!$D$12,0)</f>
        <v>0</v>
      </c>
      <c r="AY1970" s="163">
        <f t="shared" si="859"/>
        <v>0</v>
      </c>
      <c r="AZ1970" s="157" t="str">
        <f>VLOOKUP(D1970,'P4 Destination'!$C$21:$O$176,13,0)</f>
        <v>EUR</v>
      </c>
      <c r="BA1970" s="164">
        <f t="shared" si="860"/>
        <v>0</v>
      </c>
      <c r="BB1970" s="171">
        <f>IF(AU1970&gt;0.1,(VLOOKUP(D1970,'P4 Destination'!$C$21:$M$176,3,0))*I1970,0)</f>
        <v>0</v>
      </c>
      <c r="BC1970" s="172">
        <f t="shared" si="861"/>
        <v>0</v>
      </c>
      <c r="BD1970" s="171">
        <f>(VLOOKUP($D1970,'P4 Destination'!$C$21:$M$176,4,0))*BC1970</f>
        <v>0</v>
      </c>
      <c r="BE1970" s="172">
        <f t="shared" si="862"/>
        <v>0</v>
      </c>
      <c r="BF1970" s="171">
        <f>(VLOOKUP($D1970,'P4 Destination'!$C$21:$M$176,5,0))*BE1970</f>
        <v>0</v>
      </c>
      <c r="BG1970" s="172">
        <f t="shared" si="863"/>
        <v>0</v>
      </c>
      <c r="BH1970" s="171">
        <f>(VLOOKUP($D1970,'P4 Destination'!$C$21:$M$176,6,0))*BG1970</f>
        <v>0</v>
      </c>
      <c r="BI1970" s="172">
        <f t="shared" si="864"/>
        <v>0</v>
      </c>
      <c r="BJ1970" s="171">
        <f>(VLOOKUP($D1970,'P4 Destination'!$C$21:$M$176,7,0))*BI1970</f>
        <v>0</v>
      </c>
      <c r="BK1970" s="172">
        <f t="shared" si="865"/>
        <v>0</v>
      </c>
      <c r="BL1970" s="171">
        <f>(VLOOKUP($D1970,'P4 Destination'!$C$21:$M$176,8,0))*BK1970</f>
        <v>0</v>
      </c>
      <c r="BM1970" s="172">
        <f t="shared" si="866"/>
        <v>0</v>
      </c>
      <c r="BN1970" s="171">
        <f>(VLOOKUP($D1970,'P4 Destination'!$C$21:$M$176,9,0))*BM1970</f>
        <v>0</v>
      </c>
      <c r="BO1970" s="154">
        <f t="shared" si="872"/>
        <v>0</v>
      </c>
      <c r="BP1970" s="171">
        <f>(VLOOKUP(D1970,'P4 Destination'!$C$21:$M$176,10,0))*K1970</f>
        <v>0</v>
      </c>
      <c r="BQ1970" s="171">
        <f>(VLOOKUP(D1970,'P4 Destination'!$C$21:$M$176,11,0))*J1970</f>
        <v>0</v>
      </c>
      <c r="BR1970" s="173">
        <f t="shared" si="867"/>
        <v>0</v>
      </c>
      <c r="BS1970" s="173">
        <f>(AV1970*2500)*'P6 Verzekering'!$E$11</f>
        <v>0</v>
      </c>
      <c r="BT1970" s="173">
        <f>(AW1970*2500)*'P6 Verzekering'!$E$12</f>
        <v>0</v>
      </c>
      <c r="BU1970" s="173">
        <f>(L1970*2500)*'P6 Verzekering'!$E$13</f>
        <v>0</v>
      </c>
      <c r="BV1970" s="173">
        <f t="shared" si="868"/>
        <v>0</v>
      </c>
      <c r="BW1970"/>
      <c r="BX1970"/>
    </row>
    <row r="1971" spans="1:76">
      <c r="A1971" s="152" t="s">
        <v>935</v>
      </c>
      <c r="B1971" s="152" t="s">
        <v>151</v>
      </c>
      <c r="C1971" s="152" t="s">
        <v>149</v>
      </c>
      <c r="D1971" s="152" t="s">
        <v>151</v>
      </c>
      <c r="E1971" s="152" t="s">
        <v>149</v>
      </c>
      <c r="F1971" s="153">
        <f t="shared" si="870"/>
        <v>16</v>
      </c>
      <c r="G1971" s="154">
        <v>0</v>
      </c>
      <c r="H1971" s="154">
        <f>IFERROR(VLOOKUP(B1971,'P2 Origin'!$C$21:$Q$176,15,FALSE),0)</f>
        <v>0</v>
      </c>
      <c r="I1971" s="154">
        <f>IFERROR(VLOOKUP(D1971,'P4 Destination'!$C$21:$Q$176,15,FALSE),0)</f>
        <v>0</v>
      </c>
      <c r="J1971" s="155"/>
      <c r="K1971" s="155"/>
      <c r="L1971" s="156">
        <v>16</v>
      </c>
      <c r="M1971" s="155">
        <v>2</v>
      </c>
      <c r="N1971" s="155">
        <v>1</v>
      </c>
      <c r="O1971" s="157">
        <f t="shared" si="845"/>
        <v>0</v>
      </c>
      <c r="P1971" s="158">
        <f t="shared" si="846"/>
        <v>0</v>
      </c>
      <c r="Q1971" s="159">
        <f>IFERROR(VLOOKUP(N1971,'P1 Intra-Europees'!$A$15:$H$25,3,0),0)*P1971</f>
        <v>0</v>
      </c>
      <c r="R1971" s="160">
        <f t="shared" si="847"/>
        <v>16</v>
      </c>
      <c r="S1971" s="159">
        <f>IFERROR(VLOOKUP(N1971,'P1 Intra-Europees'!$A$15:$H$25,4,0),0)*R1971</f>
        <v>0</v>
      </c>
      <c r="T1971" s="160">
        <f t="shared" si="848"/>
        <v>0</v>
      </c>
      <c r="U1971" s="159">
        <f>IFERROR(VLOOKUP(N1971,'P1 Intra-Europees'!$A$15:$H$25,5,0),0)*T1971</f>
        <v>0</v>
      </c>
      <c r="V1971" s="160">
        <f t="shared" si="849"/>
        <v>0</v>
      </c>
      <c r="W1971" s="159">
        <f>IFERROR(VLOOKUP(N1971,'P1 Intra-Europees'!$A$15:$H$25,6,0),0)*V1971</f>
        <v>0</v>
      </c>
      <c r="X1971" s="160">
        <f t="shared" si="850"/>
        <v>0</v>
      </c>
      <c r="Y1971" s="159">
        <f>IFERROR(VLOOKUP(N1971,'P1 Intra-Europees'!$A$15:$H$25,7,0),0)*X1971</f>
        <v>0</v>
      </c>
      <c r="Z1971" s="161">
        <f t="shared" si="851"/>
        <v>0</v>
      </c>
      <c r="AA1971" s="162">
        <f>IFERROR(VLOOKUP(N1971,'P1 Intra-Europees'!$A$15:$H$25,8,0),0)*Z1971</f>
        <v>0</v>
      </c>
      <c r="AB1971" s="163">
        <f t="shared" si="852"/>
        <v>0</v>
      </c>
      <c r="AC1971" s="157" t="str">
        <f>VLOOKUP(B1971,'P2 Origin'!$C$21:$O$176,13,0)</f>
        <v>EUR</v>
      </c>
      <c r="AD1971" s="164">
        <f t="shared" si="853"/>
        <v>0</v>
      </c>
      <c r="AE1971" s="165">
        <f>IF(AU1971&gt;0.1,VLOOKUP(B1971,'P2 Origin'!$C$21:$M$176,3,0)*H1971,0)</f>
        <v>0</v>
      </c>
      <c r="AF1971" s="166">
        <f t="shared" si="854"/>
        <v>0</v>
      </c>
      <c r="AG1971" s="165">
        <f>(VLOOKUP(B1971,'P2 Origin'!$C$21:$M$176,4,0))*AF1971</f>
        <v>0</v>
      </c>
      <c r="AH1971" s="166">
        <f t="shared" si="855"/>
        <v>0</v>
      </c>
      <c r="AI1971" s="165">
        <f>(VLOOKUP(B1971,'P2 Origin'!$C$21:$M$176,5,0))*AH1971</f>
        <v>0</v>
      </c>
      <c r="AJ1971" s="166">
        <f t="shared" si="869"/>
        <v>0</v>
      </c>
      <c r="AK1971" s="165">
        <f>(VLOOKUP(B1971,'P2 Origin'!$C$21:$M$176,6,0))*AJ1971</f>
        <v>0</v>
      </c>
      <c r="AL1971" s="166">
        <f t="shared" si="856"/>
        <v>0</v>
      </c>
      <c r="AM1971" s="165">
        <f>(VLOOKUP($B1971,'P2 Origin'!$C$21:$M$176,7,0))*AL1971</f>
        <v>0</v>
      </c>
      <c r="AN1971" s="166">
        <f t="shared" si="857"/>
        <v>0</v>
      </c>
      <c r="AO1971" s="165">
        <f>(VLOOKUP($B1971,'P2 Origin'!$C$21:$M$176,8,0))*AN1971</f>
        <v>0</v>
      </c>
      <c r="AP1971" s="166">
        <f t="shared" si="858"/>
        <v>0</v>
      </c>
      <c r="AQ1971" s="165">
        <f>(VLOOKUP($B1971,'P2 Origin'!$C$21:$M$176,9,0))*AP1971</f>
        <v>0</v>
      </c>
      <c r="AR1971" s="155">
        <f t="shared" si="871"/>
        <v>0</v>
      </c>
      <c r="AS1971" s="164">
        <f>(VLOOKUP(B1971,'P2 Origin'!$C$21:$M$176,10,0))*K1971</f>
        <v>0</v>
      </c>
      <c r="AT1971" s="164">
        <f>(VLOOKUP(B1971,'P2 Origin'!$C$21:$M$176,11,0))*J1971</f>
        <v>0</v>
      </c>
      <c r="AU1971" s="167">
        <v>0</v>
      </c>
      <c r="AV1971" s="168">
        <v>0</v>
      </c>
      <c r="AW1971" s="169">
        <v>0</v>
      </c>
      <c r="AX1971" s="170">
        <f>IF(AU1971&gt;=0.1,'P3 Bureaumarge zee- en luchtvr.'!$D$12,0)</f>
        <v>0</v>
      </c>
      <c r="AY1971" s="163">
        <f t="shared" si="859"/>
        <v>0</v>
      </c>
      <c r="AZ1971" s="157" t="str">
        <f>VLOOKUP(D1971,'P4 Destination'!$C$21:$O$176,13,0)</f>
        <v>EUR</v>
      </c>
      <c r="BA1971" s="164">
        <f t="shared" si="860"/>
        <v>0</v>
      </c>
      <c r="BB1971" s="171">
        <f>IF(AU1971&gt;0.1,(VLOOKUP(D1971,'P4 Destination'!$C$21:$M$176,3,0))*I1971,0)</f>
        <v>0</v>
      </c>
      <c r="BC1971" s="172">
        <f t="shared" si="861"/>
        <v>0</v>
      </c>
      <c r="BD1971" s="171">
        <f>(VLOOKUP($D1971,'P4 Destination'!$C$21:$M$176,4,0))*BC1971</f>
        <v>0</v>
      </c>
      <c r="BE1971" s="172">
        <f t="shared" si="862"/>
        <v>0</v>
      </c>
      <c r="BF1971" s="171">
        <f>(VLOOKUP($D1971,'P4 Destination'!$C$21:$M$176,5,0))*BE1971</f>
        <v>0</v>
      </c>
      <c r="BG1971" s="172">
        <f t="shared" si="863"/>
        <v>0</v>
      </c>
      <c r="BH1971" s="171">
        <f>(VLOOKUP($D1971,'P4 Destination'!$C$21:$M$176,6,0))*BG1971</f>
        <v>0</v>
      </c>
      <c r="BI1971" s="172">
        <f t="shared" si="864"/>
        <v>0</v>
      </c>
      <c r="BJ1971" s="171">
        <f>(VLOOKUP($D1971,'P4 Destination'!$C$21:$M$176,7,0))*BI1971</f>
        <v>0</v>
      </c>
      <c r="BK1971" s="172">
        <f t="shared" si="865"/>
        <v>0</v>
      </c>
      <c r="BL1971" s="171">
        <f>(VLOOKUP($D1971,'P4 Destination'!$C$21:$M$176,8,0))*BK1971</f>
        <v>0</v>
      </c>
      <c r="BM1971" s="172">
        <f t="shared" si="866"/>
        <v>0</v>
      </c>
      <c r="BN1971" s="171">
        <f>(VLOOKUP($D1971,'P4 Destination'!$C$21:$M$176,9,0))*BM1971</f>
        <v>0</v>
      </c>
      <c r="BO1971" s="154">
        <f t="shared" si="872"/>
        <v>0</v>
      </c>
      <c r="BP1971" s="171">
        <f>(VLOOKUP(D1971,'P4 Destination'!$C$21:$M$176,10,0))*K1971</f>
        <v>0</v>
      </c>
      <c r="BQ1971" s="171">
        <f>(VLOOKUP(D1971,'P4 Destination'!$C$21:$M$176,11,0))*J1971</f>
        <v>0</v>
      </c>
      <c r="BR1971" s="173">
        <f t="shared" si="867"/>
        <v>0</v>
      </c>
      <c r="BS1971" s="173">
        <f>(AV1971*2500)*'P6 Verzekering'!$E$11</f>
        <v>0</v>
      </c>
      <c r="BT1971" s="173">
        <f>(AW1971*2500)*'P6 Verzekering'!$E$12</f>
        <v>0</v>
      </c>
      <c r="BU1971" s="173">
        <f>(L1971*2500)*'P6 Verzekering'!$E$13</f>
        <v>0</v>
      </c>
      <c r="BV1971" s="173">
        <f t="shared" si="868"/>
        <v>0</v>
      </c>
      <c r="BW1971"/>
      <c r="BX1971"/>
    </row>
    <row r="1972" spans="1:76">
      <c r="A1972" s="152" t="s">
        <v>1708</v>
      </c>
      <c r="B1972" s="152" t="s">
        <v>219</v>
      </c>
      <c r="C1972" s="152" t="s">
        <v>219</v>
      </c>
      <c r="D1972" s="152" t="s">
        <v>151</v>
      </c>
      <c r="E1972" s="152" t="s">
        <v>149</v>
      </c>
      <c r="F1972" s="153">
        <f t="shared" si="870"/>
        <v>16</v>
      </c>
      <c r="G1972" s="154">
        <v>0</v>
      </c>
      <c r="H1972" s="154">
        <f>IFERROR(VLOOKUP(B1972,'P2 Origin'!$C$21:$Q$176,15,FALSE),0)</f>
        <v>0</v>
      </c>
      <c r="I1972" s="154">
        <f>IFERROR(VLOOKUP(D1972,'P4 Destination'!$C$21:$Q$176,15,FALSE),0)</f>
        <v>0</v>
      </c>
      <c r="J1972" s="155"/>
      <c r="K1972" s="155"/>
      <c r="L1972" s="156">
        <v>16</v>
      </c>
      <c r="M1972" s="155">
        <v>170</v>
      </c>
      <c r="N1972" s="155">
        <v>2</v>
      </c>
      <c r="O1972" s="157">
        <f t="shared" si="845"/>
        <v>0</v>
      </c>
      <c r="P1972" s="158">
        <f t="shared" si="846"/>
        <v>0</v>
      </c>
      <c r="Q1972" s="159">
        <f>IFERROR(VLOOKUP(N1972,'P1 Intra-Europees'!$A$15:$H$25,3,0),0)*P1972</f>
        <v>0</v>
      </c>
      <c r="R1972" s="160">
        <f t="shared" si="847"/>
        <v>16</v>
      </c>
      <c r="S1972" s="159">
        <f>IFERROR(VLOOKUP(N1972,'P1 Intra-Europees'!$A$15:$H$25,4,0),0)*R1972</f>
        <v>0</v>
      </c>
      <c r="T1972" s="160">
        <f t="shared" si="848"/>
        <v>0</v>
      </c>
      <c r="U1972" s="159">
        <f>IFERROR(VLOOKUP(N1972,'P1 Intra-Europees'!$A$15:$H$25,5,0),0)*T1972</f>
        <v>0</v>
      </c>
      <c r="V1972" s="160">
        <f t="shared" si="849"/>
        <v>0</v>
      </c>
      <c r="W1972" s="159">
        <f>IFERROR(VLOOKUP(N1972,'P1 Intra-Europees'!$A$15:$H$25,6,0),0)*V1972</f>
        <v>0</v>
      </c>
      <c r="X1972" s="160">
        <f t="shared" si="850"/>
        <v>0</v>
      </c>
      <c r="Y1972" s="159">
        <f>IFERROR(VLOOKUP(N1972,'P1 Intra-Europees'!$A$15:$H$25,7,0),0)*X1972</f>
        <v>0</v>
      </c>
      <c r="Z1972" s="161">
        <f t="shared" si="851"/>
        <v>0</v>
      </c>
      <c r="AA1972" s="162">
        <f>IFERROR(VLOOKUP(N1972,'P1 Intra-Europees'!$A$15:$H$25,8,0),0)*Z1972</f>
        <v>0</v>
      </c>
      <c r="AB1972" s="163">
        <f t="shared" si="852"/>
        <v>0</v>
      </c>
      <c r="AC1972" s="157" t="str">
        <f>VLOOKUP(B1972,'P2 Origin'!$C$21:$O$176,13,0)</f>
        <v>EUR</v>
      </c>
      <c r="AD1972" s="164">
        <f t="shared" si="853"/>
        <v>0</v>
      </c>
      <c r="AE1972" s="165">
        <f>IF(AU1972&gt;0.1,VLOOKUP(B1972,'P2 Origin'!$C$21:$M$176,3,0)*H1972,0)</f>
        <v>0</v>
      </c>
      <c r="AF1972" s="166">
        <f t="shared" si="854"/>
        <v>0</v>
      </c>
      <c r="AG1972" s="165">
        <f>(VLOOKUP(B1972,'P2 Origin'!$C$21:$M$176,4,0))*AF1972</f>
        <v>0</v>
      </c>
      <c r="AH1972" s="166">
        <f t="shared" si="855"/>
        <v>0</v>
      </c>
      <c r="AI1972" s="165">
        <f>(VLOOKUP(B1972,'P2 Origin'!$C$21:$M$176,5,0))*AH1972</f>
        <v>0</v>
      </c>
      <c r="AJ1972" s="166">
        <f t="shared" si="869"/>
        <v>0</v>
      </c>
      <c r="AK1972" s="165">
        <f>(VLOOKUP(B1972,'P2 Origin'!$C$21:$M$176,6,0))*AJ1972</f>
        <v>0</v>
      </c>
      <c r="AL1972" s="166">
        <f t="shared" si="856"/>
        <v>0</v>
      </c>
      <c r="AM1972" s="165">
        <f>(VLOOKUP($B1972,'P2 Origin'!$C$21:$M$176,7,0))*AL1972</f>
        <v>0</v>
      </c>
      <c r="AN1972" s="166">
        <f t="shared" si="857"/>
        <v>0</v>
      </c>
      <c r="AO1972" s="165">
        <f>(VLOOKUP($B1972,'P2 Origin'!$C$21:$M$176,8,0))*AN1972</f>
        <v>0</v>
      </c>
      <c r="AP1972" s="166">
        <f t="shared" si="858"/>
        <v>0</v>
      </c>
      <c r="AQ1972" s="165">
        <f>(VLOOKUP($B1972,'P2 Origin'!$C$21:$M$176,9,0))*AP1972</f>
        <v>0</v>
      </c>
      <c r="AR1972" s="155">
        <f t="shared" si="871"/>
        <v>0</v>
      </c>
      <c r="AS1972" s="164">
        <f>(VLOOKUP(B1972,'P2 Origin'!$C$21:$M$176,10,0))*K1972</f>
        <v>0</v>
      </c>
      <c r="AT1972" s="164">
        <f>(VLOOKUP(B1972,'P2 Origin'!$C$21:$M$176,11,0))*J1972</f>
        <v>0</v>
      </c>
      <c r="AU1972" s="167">
        <v>0</v>
      </c>
      <c r="AV1972" s="168">
        <v>0</v>
      </c>
      <c r="AW1972" s="169">
        <v>0</v>
      </c>
      <c r="AX1972" s="170">
        <f>IF(AU1972&gt;=0.1,'P3 Bureaumarge zee- en luchtvr.'!$D$12,0)</f>
        <v>0</v>
      </c>
      <c r="AY1972" s="163">
        <f t="shared" si="859"/>
        <v>0</v>
      </c>
      <c r="AZ1972" s="157" t="str">
        <f>VLOOKUP(D1972,'P4 Destination'!$C$21:$O$176,13,0)</f>
        <v>EUR</v>
      </c>
      <c r="BA1972" s="164">
        <f t="shared" si="860"/>
        <v>0</v>
      </c>
      <c r="BB1972" s="171">
        <f>IF(AU1972&gt;0.1,(VLOOKUP(D1972,'P4 Destination'!$C$21:$M$176,3,0))*I1972,0)</f>
        <v>0</v>
      </c>
      <c r="BC1972" s="172">
        <f t="shared" si="861"/>
        <v>0</v>
      </c>
      <c r="BD1972" s="171">
        <f>(VLOOKUP($D1972,'P4 Destination'!$C$21:$M$176,4,0))*BC1972</f>
        <v>0</v>
      </c>
      <c r="BE1972" s="172">
        <f t="shared" si="862"/>
        <v>0</v>
      </c>
      <c r="BF1972" s="171">
        <f>(VLOOKUP($D1972,'P4 Destination'!$C$21:$M$176,5,0))*BE1972</f>
        <v>0</v>
      </c>
      <c r="BG1972" s="172">
        <f t="shared" si="863"/>
        <v>0</v>
      </c>
      <c r="BH1972" s="171">
        <f>(VLOOKUP($D1972,'P4 Destination'!$C$21:$M$176,6,0))*BG1972</f>
        <v>0</v>
      </c>
      <c r="BI1972" s="172">
        <f t="shared" si="864"/>
        <v>0</v>
      </c>
      <c r="BJ1972" s="171">
        <f>(VLOOKUP($D1972,'P4 Destination'!$C$21:$M$176,7,0))*BI1972</f>
        <v>0</v>
      </c>
      <c r="BK1972" s="172">
        <f t="shared" si="865"/>
        <v>0</v>
      </c>
      <c r="BL1972" s="171">
        <f>(VLOOKUP($D1972,'P4 Destination'!$C$21:$M$176,8,0))*BK1972</f>
        <v>0</v>
      </c>
      <c r="BM1972" s="172">
        <f t="shared" si="866"/>
        <v>0</v>
      </c>
      <c r="BN1972" s="171">
        <f>(VLOOKUP($D1972,'P4 Destination'!$C$21:$M$176,9,0))*BM1972</f>
        <v>0</v>
      </c>
      <c r="BO1972" s="154">
        <f t="shared" si="872"/>
        <v>0</v>
      </c>
      <c r="BP1972" s="171">
        <f>(VLOOKUP(D1972,'P4 Destination'!$C$21:$M$176,10,0))*K1972</f>
        <v>0</v>
      </c>
      <c r="BQ1972" s="171">
        <f>(VLOOKUP(D1972,'P4 Destination'!$C$21:$M$176,11,0))*J1972</f>
        <v>0</v>
      </c>
      <c r="BR1972" s="173">
        <f t="shared" si="867"/>
        <v>0</v>
      </c>
      <c r="BS1972" s="173">
        <f>(AV1972*2500)*'P6 Verzekering'!$E$11</f>
        <v>0</v>
      </c>
      <c r="BT1972" s="173">
        <f>(AW1972*2500)*'P6 Verzekering'!$E$12</f>
        <v>0</v>
      </c>
      <c r="BU1972" s="173">
        <f>(L1972*2500)*'P6 Verzekering'!$E$13</f>
        <v>0</v>
      </c>
      <c r="BV1972" s="173">
        <f t="shared" si="868"/>
        <v>0</v>
      </c>
      <c r="BW1972"/>
      <c r="BX1972"/>
    </row>
    <row r="1973" spans="1:76">
      <c r="A1973" s="152" t="s">
        <v>1010</v>
      </c>
      <c r="B1973" s="152" t="s">
        <v>151</v>
      </c>
      <c r="C1973" s="152" t="s">
        <v>149</v>
      </c>
      <c r="D1973" s="152" t="s">
        <v>219</v>
      </c>
      <c r="E1973" s="152" t="s">
        <v>219</v>
      </c>
      <c r="F1973" s="153">
        <f t="shared" si="870"/>
        <v>16</v>
      </c>
      <c r="G1973" s="154">
        <v>0</v>
      </c>
      <c r="H1973" s="154">
        <f>IFERROR(VLOOKUP(B1973,'P2 Origin'!$C$21:$Q$176,15,FALSE),0)</f>
        <v>0</v>
      </c>
      <c r="I1973" s="154">
        <f>IFERROR(VLOOKUP(D1973,'P4 Destination'!$C$21:$Q$176,15,FALSE),0)</f>
        <v>0</v>
      </c>
      <c r="J1973" s="155"/>
      <c r="K1973" s="155"/>
      <c r="L1973" s="156">
        <v>16</v>
      </c>
      <c r="M1973" s="155">
        <v>180</v>
      </c>
      <c r="N1973" s="155">
        <v>2</v>
      </c>
      <c r="O1973" s="157">
        <f t="shared" si="845"/>
        <v>0</v>
      </c>
      <c r="P1973" s="158">
        <f t="shared" si="846"/>
        <v>0</v>
      </c>
      <c r="Q1973" s="159">
        <f>IFERROR(VLOOKUP(N1973,'P1 Intra-Europees'!$A$15:$H$25,3,0),0)*P1973</f>
        <v>0</v>
      </c>
      <c r="R1973" s="160">
        <f t="shared" si="847"/>
        <v>16</v>
      </c>
      <c r="S1973" s="159">
        <f>IFERROR(VLOOKUP(N1973,'P1 Intra-Europees'!$A$15:$H$25,4,0),0)*R1973</f>
        <v>0</v>
      </c>
      <c r="T1973" s="160">
        <f t="shared" si="848"/>
        <v>0</v>
      </c>
      <c r="U1973" s="159">
        <f>IFERROR(VLOOKUP(N1973,'P1 Intra-Europees'!$A$15:$H$25,5,0),0)*T1973</f>
        <v>0</v>
      </c>
      <c r="V1973" s="160">
        <f t="shared" si="849"/>
        <v>0</v>
      </c>
      <c r="W1973" s="159">
        <f>IFERROR(VLOOKUP(N1973,'P1 Intra-Europees'!$A$15:$H$25,6,0),0)*V1973</f>
        <v>0</v>
      </c>
      <c r="X1973" s="160">
        <f t="shared" si="850"/>
        <v>0</v>
      </c>
      <c r="Y1973" s="159">
        <f>IFERROR(VLOOKUP(N1973,'P1 Intra-Europees'!$A$15:$H$25,7,0),0)*X1973</f>
        <v>0</v>
      </c>
      <c r="Z1973" s="161">
        <f t="shared" si="851"/>
        <v>0</v>
      </c>
      <c r="AA1973" s="162">
        <f>IFERROR(VLOOKUP(N1973,'P1 Intra-Europees'!$A$15:$H$25,8,0),0)*Z1973</f>
        <v>0</v>
      </c>
      <c r="AB1973" s="163">
        <f t="shared" si="852"/>
        <v>0</v>
      </c>
      <c r="AC1973" s="157" t="str">
        <f>VLOOKUP(B1973,'P2 Origin'!$C$21:$O$176,13,0)</f>
        <v>EUR</v>
      </c>
      <c r="AD1973" s="164">
        <f t="shared" si="853"/>
        <v>0</v>
      </c>
      <c r="AE1973" s="165">
        <f>IF(AU1973&gt;0.1,VLOOKUP(B1973,'P2 Origin'!$C$21:$M$176,3,0)*H1973,0)</f>
        <v>0</v>
      </c>
      <c r="AF1973" s="166">
        <f t="shared" si="854"/>
        <v>0</v>
      </c>
      <c r="AG1973" s="165">
        <f>(VLOOKUP(B1973,'P2 Origin'!$C$21:$M$176,4,0))*AF1973</f>
        <v>0</v>
      </c>
      <c r="AH1973" s="166">
        <f t="shared" si="855"/>
        <v>0</v>
      </c>
      <c r="AI1973" s="165">
        <f>(VLOOKUP(B1973,'P2 Origin'!$C$21:$M$176,5,0))*AH1973</f>
        <v>0</v>
      </c>
      <c r="AJ1973" s="166">
        <f t="shared" si="869"/>
        <v>0</v>
      </c>
      <c r="AK1973" s="165">
        <f>(VLOOKUP(B1973,'P2 Origin'!$C$21:$M$176,6,0))*AJ1973</f>
        <v>0</v>
      </c>
      <c r="AL1973" s="166">
        <f t="shared" si="856"/>
        <v>0</v>
      </c>
      <c r="AM1973" s="165">
        <f>(VLOOKUP($B1973,'P2 Origin'!$C$21:$M$176,7,0))*AL1973</f>
        <v>0</v>
      </c>
      <c r="AN1973" s="166">
        <f t="shared" si="857"/>
        <v>0</v>
      </c>
      <c r="AO1973" s="165">
        <f>(VLOOKUP($B1973,'P2 Origin'!$C$21:$M$176,8,0))*AN1973</f>
        <v>0</v>
      </c>
      <c r="AP1973" s="166">
        <f t="shared" si="858"/>
        <v>0</v>
      </c>
      <c r="AQ1973" s="165">
        <f>(VLOOKUP($B1973,'P2 Origin'!$C$21:$M$176,9,0))*AP1973</f>
        <v>0</v>
      </c>
      <c r="AR1973" s="155">
        <f t="shared" si="871"/>
        <v>0</v>
      </c>
      <c r="AS1973" s="164">
        <f>(VLOOKUP(B1973,'P2 Origin'!$C$21:$M$176,10,0))*K1973</f>
        <v>0</v>
      </c>
      <c r="AT1973" s="164">
        <f>(VLOOKUP(B1973,'P2 Origin'!$C$21:$M$176,11,0))*J1973</f>
        <v>0</v>
      </c>
      <c r="AU1973" s="167">
        <v>0</v>
      </c>
      <c r="AV1973" s="168">
        <v>0</v>
      </c>
      <c r="AW1973" s="169">
        <v>0</v>
      </c>
      <c r="AX1973" s="170">
        <f>IF(AU1973&gt;=0.1,'P3 Bureaumarge zee- en luchtvr.'!$D$12,0)</f>
        <v>0</v>
      </c>
      <c r="AY1973" s="163">
        <f t="shared" si="859"/>
        <v>0</v>
      </c>
      <c r="AZ1973" s="157" t="str">
        <f>VLOOKUP(D1973,'P4 Destination'!$C$21:$O$176,13,0)</f>
        <v>EUR</v>
      </c>
      <c r="BA1973" s="164">
        <f t="shared" si="860"/>
        <v>0</v>
      </c>
      <c r="BB1973" s="171">
        <f>IF(AU1973&gt;0.1,(VLOOKUP(D1973,'P4 Destination'!$C$21:$M$176,3,0))*I1973,0)</f>
        <v>0</v>
      </c>
      <c r="BC1973" s="172">
        <f t="shared" si="861"/>
        <v>0</v>
      </c>
      <c r="BD1973" s="171">
        <f>(VLOOKUP($D1973,'P4 Destination'!$C$21:$M$176,4,0))*BC1973</f>
        <v>0</v>
      </c>
      <c r="BE1973" s="172">
        <f t="shared" si="862"/>
        <v>0</v>
      </c>
      <c r="BF1973" s="171">
        <f>(VLOOKUP($D1973,'P4 Destination'!$C$21:$M$176,5,0))*BE1973</f>
        <v>0</v>
      </c>
      <c r="BG1973" s="172">
        <f t="shared" si="863"/>
        <v>0</v>
      </c>
      <c r="BH1973" s="171">
        <f>(VLOOKUP($D1973,'P4 Destination'!$C$21:$M$176,6,0))*BG1973</f>
        <v>0</v>
      </c>
      <c r="BI1973" s="172">
        <f t="shared" si="864"/>
        <v>0</v>
      </c>
      <c r="BJ1973" s="171">
        <f>(VLOOKUP($D1973,'P4 Destination'!$C$21:$M$176,7,0))*BI1973</f>
        <v>0</v>
      </c>
      <c r="BK1973" s="172">
        <f t="shared" si="865"/>
        <v>0</v>
      </c>
      <c r="BL1973" s="171">
        <f>(VLOOKUP($D1973,'P4 Destination'!$C$21:$M$176,8,0))*BK1973</f>
        <v>0</v>
      </c>
      <c r="BM1973" s="172">
        <f t="shared" si="866"/>
        <v>0</v>
      </c>
      <c r="BN1973" s="171">
        <f>(VLOOKUP($D1973,'P4 Destination'!$C$21:$M$176,9,0))*BM1973</f>
        <v>0</v>
      </c>
      <c r="BO1973" s="154">
        <f t="shared" si="872"/>
        <v>0</v>
      </c>
      <c r="BP1973" s="171">
        <f>(VLOOKUP(D1973,'P4 Destination'!$C$21:$M$176,10,0))*K1973</f>
        <v>0</v>
      </c>
      <c r="BQ1973" s="171">
        <f>(VLOOKUP(D1973,'P4 Destination'!$C$21:$M$176,11,0))*J1973</f>
        <v>0</v>
      </c>
      <c r="BR1973" s="173">
        <f t="shared" si="867"/>
        <v>0</v>
      </c>
      <c r="BS1973" s="173">
        <f>(AV1973*2500)*'P6 Verzekering'!$E$11</f>
        <v>0</v>
      </c>
      <c r="BT1973" s="173">
        <f>(AW1973*2500)*'P6 Verzekering'!$E$12</f>
        <v>0</v>
      </c>
      <c r="BU1973" s="173">
        <f>(L1973*2500)*'P6 Verzekering'!$E$13</f>
        <v>0</v>
      </c>
      <c r="BV1973" s="173">
        <f t="shared" si="868"/>
        <v>0</v>
      </c>
      <c r="BW1973"/>
      <c r="BX1973"/>
    </row>
    <row r="1974" spans="1:76">
      <c r="A1974" s="152" t="s">
        <v>2222</v>
      </c>
      <c r="B1974" s="152" t="s">
        <v>219</v>
      </c>
      <c r="C1974" s="152" t="s">
        <v>219</v>
      </c>
      <c r="D1974" s="152" t="s">
        <v>181</v>
      </c>
      <c r="E1974" s="152" t="s">
        <v>153</v>
      </c>
      <c r="F1974" s="153">
        <f t="shared" si="870"/>
        <v>16</v>
      </c>
      <c r="G1974" s="154">
        <v>0</v>
      </c>
      <c r="H1974" s="154">
        <f>IFERROR(VLOOKUP(B1974,'P2 Origin'!$C$21:$Q$176,15,FALSE),0)</f>
        <v>0</v>
      </c>
      <c r="I1974" s="154">
        <f>IFERROR(VLOOKUP(D1974,'P4 Destination'!$C$21:$Q$176,15,FALSE),0)</f>
        <v>1</v>
      </c>
      <c r="J1974" s="155"/>
      <c r="K1974" s="155"/>
      <c r="L1974" s="156">
        <v>16</v>
      </c>
      <c r="M1974" s="155">
        <v>505</v>
      </c>
      <c r="N1974" s="155">
        <v>4</v>
      </c>
      <c r="O1974" s="157">
        <f t="shared" si="845"/>
        <v>0</v>
      </c>
      <c r="P1974" s="158">
        <f t="shared" si="846"/>
        <v>0</v>
      </c>
      <c r="Q1974" s="159">
        <f>IFERROR(VLOOKUP(N1974,'P1 Intra-Europees'!$A$15:$H$25,3,0),0)*P1974</f>
        <v>0</v>
      </c>
      <c r="R1974" s="160">
        <f t="shared" si="847"/>
        <v>16</v>
      </c>
      <c r="S1974" s="159">
        <f>IFERROR(VLOOKUP(N1974,'P1 Intra-Europees'!$A$15:$H$25,4,0),0)*R1974</f>
        <v>0</v>
      </c>
      <c r="T1974" s="160">
        <f t="shared" si="848"/>
        <v>0</v>
      </c>
      <c r="U1974" s="159">
        <f>IFERROR(VLOOKUP(N1974,'P1 Intra-Europees'!$A$15:$H$25,5,0),0)*T1974</f>
        <v>0</v>
      </c>
      <c r="V1974" s="160">
        <f t="shared" si="849"/>
        <v>0</v>
      </c>
      <c r="W1974" s="159">
        <f>IFERROR(VLOOKUP(N1974,'P1 Intra-Europees'!$A$15:$H$25,6,0),0)*V1974</f>
        <v>0</v>
      </c>
      <c r="X1974" s="160">
        <f t="shared" si="850"/>
        <v>0</v>
      </c>
      <c r="Y1974" s="159">
        <f>IFERROR(VLOOKUP(N1974,'P1 Intra-Europees'!$A$15:$H$25,7,0),0)*X1974</f>
        <v>0</v>
      </c>
      <c r="Z1974" s="161">
        <f t="shared" si="851"/>
        <v>0</v>
      </c>
      <c r="AA1974" s="162">
        <f>IFERROR(VLOOKUP(N1974,'P1 Intra-Europees'!$A$15:$H$25,8,0),0)*Z1974</f>
        <v>0</v>
      </c>
      <c r="AB1974" s="163">
        <f t="shared" si="852"/>
        <v>0</v>
      </c>
      <c r="AC1974" s="157" t="str">
        <f>VLOOKUP(B1974,'P2 Origin'!$C$21:$O$176,13,0)</f>
        <v>EUR</v>
      </c>
      <c r="AD1974" s="164">
        <f t="shared" si="853"/>
        <v>0</v>
      </c>
      <c r="AE1974" s="165">
        <f>IF(AU1974&gt;0.1,VLOOKUP(B1974,'P2 Origin'!$C$21:$M$176,3,0)*H1974,0)</f>
        <v>0</v>
      </c>
      <c r="AF1974" s="166">
        <f t="shared" si="854"/>
        <v>0</v>
      </c>
      <c r="AG1974" s="165">
        <f>(VLOOKUP(B1974,'P2 Origin'!$C$21:$M$176,4,0))*AF1974</f>
        <v>0</v>
      </c>
      <c r="AH1974" s="166">
        <f t="shared" si="855"/>
        <v>0</v>
      </c>
      <c r="AI1974" s="165">
        <f>(VLOOKUP(B1974,'P2 Origin'!$C$21:$M$176,5,0))*AH1974</f>
        <v>0</v>
      </c>
      <c r="AJ1974" s="166">
        <f t="shared" si="869"/>
        <v>0</v>
      </c>
      <c r="AK1974" s="165">
        <f>(VLOOKUP(B1974,'P2 Origin'!$C$21:$M$176,6,0))*AJ1974</f>
        <v>0</v>
      </c>
      <c r="AL1974" s="166">
        <f t="shared" si="856"/>
        <v>0</v>
      </c>
      <c r="AM1974" s="165">
        <f>(VLOOKUP($B1974,'P2 Origin'!$C$21:$M$176,7,0))*AL1974</f>
        <v>0</v>
      </c>
      <c r="AN1974" s="166">
        <f t="shared" si="857"/>
        <v>0</v>
      </c>
      <c r="AO1974" s="165">
        <f>(VLOOKUP($B1974,'P2 Origin'!$C$21:$M$176,8,0))*AN1974</f>
        <v>0</v>
      </c>
      <c r="AP1974" s="166">
        <f t="shared" si="858"/>
        <v>0</v>
      </c>
      <c r="AQ1974" s="165">
        <f>(VLOOKUP($B1974,'P2 Origin'!$C$21:$M$176,9,0))*AP1974</f>
        <v>0</v>
      </c>
      <c r="AR1974" s="155">
        <f t="shared" si="871"/>
        <v>0</v>
      </c>
      <c r="AS1974" s="164">
        <f>(VLOOKUP(B1974,'P2 Origin'!$C$21:$M$176,10,0))*K1974</f>
        <v>0</v>
      </c>
      <c r="AT1974" s="164">
        <f>(VLOOKUP(B1974,'P2 Origin'!$C$21:$M$176,11,0))*J1974</f>
        <v>0</v>
      </c>
      <c r="AU1974" s="167">
        <v>0</v>
      </c>
      <c r="AV1974" s="168">
        <v>0</v>
      </c>
      <c r="AW1974" s="169">
        <v>0</v>
      </c>
      <c r="AX1974" s="170">
        <f>IF(AU1974&gt;=0.1,'P3 Bureaumarge zee- en luchtvr.'!$D$12,0)</f>
        <v>0</v>
      </c>
      <c r="AY1974" s="163">
        <f t="shared" si="859"/>
        <v>0</v>
      </c>
      <c r="AZ1974" s="157" t="str">
        <f>VLOOKUP(D1974,'P4 Destination'!$C$21:$O$176,13,0)</f>
        <v>EUR</v>
      </c>
      <c r="BA1974" s="164">
        <f t="shared" si="860"/>
        <v>0</v>
      </c>
      <c r="BB1974" s="171">
        <f>IF(AU1974&gt;0.1,(VLOOKUP(D1974,'P4 Destination'!$C$21:$M$176,3,0))*I1974,0)</f>
        <v>0</v>
      </c>
      <c r="BC1974" s="172">
        <f t="shared" si="861"/>
        <v>0</v>
      </c>
      <c r="BD1974" s="171">
        <f>(VLOOKUP($D1974,'P4 Destination'!$C$21:$M$176,4,0))*BC1974</f>
        <v>0</v>
      </c>
      <c r="BE1974" s="172">
        <f t="shared" si="862"/>
        <v>0</v>
      </c>
      <c r="BF1974" s="171">
        <f>(VLOOKUP($D1974,'P4 Destination'!$C$21:$M$176,5,0))*BE1974</f>
        <v>0</v>
      </c>
      <c r="BG1974" s="172">
        <f t="shared" si="863"/>
        <v>0</v>
      </c>
      <c r="BH1974" s="171">
        <f>(VLOOKUP($D1974,'P4 Destination'!$C$21:$M$176,6,0))*BG1974</f>
        <v>0</v>
      </c>
      <c r="BI1974" s="172">
        <f t="shared" si="864"/>
        <v>0</v>
      </c>
      <c r="BJ1974" s="171">
        <f>(VLOOKUP($D1974,'P4 Destination'!$C$21:$M$176,7,0))*BI1974</f>
        <v>0</v>
      </c>
      <c r="BK1974" s="172">
        <f t="shared" si="865"/>
        <v>0</v>
      </c>
      <c r="BL1974" s="171">
        <f>(VLOOKUP($D1974,'P4 Destination'!$C$21:$M$176,8,0))*BK1974</f>
        <v>0</v>
      </c>
      <c r="BM1974" s="172">
        <f t="shared" si="866"/>
        <v>0</v>
      </c>
      <c r="BN1974" s="171">
        <f>(VLOOKUP($D1974,'P4 Destination'!$C$21:$M$176,9,0))*BM1974</f>
        <v>0</v>
      </c>
      <c r="BO1974" s="154">
        <f t="shared" si="872"/>
        <v>0</v>
      </c>
      <c r="BP1974" s="171">
        <f>(VLOOKUP(D1974,'P4 Destination'!$C$21:$M$176,10,0))*K1974</f>
        <v>0</v>
      </c>
      <c r="BQ1974" s="171">
        <f>(VLOOKUP(D1974,'P4 Destination'!$C$21:$M$176,11,0))*J1974</f>
        <v>0</v>
      </c>
      <c r="BR1974" s="173">
        <f t="shared" si="867"/>
        <v>0</v>
      </c>
      <c r="BS1974" s="173">
        <f>(AV1974*2500)*'P6 Verzekering'!$E$11</f>
        <v>0</v>
      </c>
      <c r="BT1974" s="173">
        <f>(AW1974*2500)*'P6 Verzekering'!$E$12</f>
        <v>0</v>
      </c>
      <c r="BU1974" s="173">
        <f>(L1974*2500)*'P6 Verzekering'!$E$13</f>
        <v>0</v>
      </c>
      <c r="BV1974" s="173">
        <f t="shared" si="868"/>
        <v>0</v>
      </c>
      <c r="BW1974"/>
      <c r="BX1974"/>
    </row>
    <row r="1975" spans="1:76">
      <c r="A1975" s="152" t="s">
        <v>1755</v>
      </c>
      <c r="B1975" s="152" t="s">
        <v>219</v>
      </c>
      <c r="C1975" s="152" t="s">
        <v>219</v>
      </c>
      <c r="D1975" s="152" t="s">
        <v>151</v>
      </c>
      <c r="E1975" s="152" t="s">
        <v>149</v>
      </c>
      <c r="F1975" s="153">
        <f t="shared" si="870"/>
        <v>17</v>
      </c>
      <c r="G1975" s="154">
        <v>0</v>
      </c>
      <c r="H1975" s="154">
        <f>IFERROR(VLOOKUP(B1975,'P2 Origin'!$C$21:$Q$176,15,FALSE),0)</f>
        <v>0</v>
      </c>
      <c r="I1975" s="154">
        <f>IFERROR(VLOOKUP(D1975,'P4 Destination'!$C$21:$Q$176,15,FALSE),0)</f>
        <v>0</v>
      </c>
      <c r="J1975" s="155"/>
      <c r="K1975" s="155"/>
      <c r="L1975" s="156">
        <v>17</v>
      </c>
      <c r="M1975" s="155">
        <v>172</v>
      </c>
      <c r="N1975" s="155">
        <v>2</v>
      </c>
      <c r="O1975" s="157">
        <f t="shared" si="845"/>
        <v>0</v>
      </c>
      <c r="P1975" s="158">
        <f t="shared" si="846"/>
        <v>0</v>
      </c>
      <c r="Q1975" s="159">
        <f>IFERROR(VLOOKUP(N1975,'P1 Intra-Europees'!$A$15:$H$25,3,0),0)*P1975</f>
        <v>0</v>
      </c>
      <c r="R1975" s="160">
        <f t="shared" si="847"/>
        <v>17</v>
      </c>
      <c r="S1975" s="159">
        <f>IFERROR(VLOOKUP(N1975,'P1 Intra-Europees'!$A$15:$H$25,4,0),0)*R1975</f>
        <v>0</v>
      </c>
      <c r="T1975" s="160">
        <f t="shared" si="848"/>
        <v>0</v>
      </c>
      <c r="U1975" s="159">
        <f>IFERROR(VLOOKUP(N1975,'P1 Intra-Europees'!$A$15:$H$25,5,0),0)*T1975</f>
        <v>0</v>
      </c>
      <c r="V1975" s="160">
        <f t="shared" si="849"/>
        <v>0</v>
      </c>
      <c r="W1975" s="159">
        <f>IFERROR(VLOOKUP(N1975,'P1 Intra-Europees'!$A$15:$H$25,6,0),0)*V1975</f>
        <v>0</v>
      </c>
      <c r="X1975" s="160">
        <f t="shared" si="850"/>
        <v>0</v>
      </c>
      <c r="Y1975" s="159">
        <f>IFERROR(VLOOKUP(N1975,'P1 Intra-Europees'!$A$15:$H$25,7,0),0)*X1975</f>
        <v>0</v>
      </c>
      <c r="Z1975" s="161">
        <f t="shared" si="851"/>
        <v>0</v>
      </c>
      <c r="AA1975" s="162">
        <f>IFERROR(VLOOKUP(N1975,'P1 Intra-Europees'!$A$15:$H$25,8,0),0)*Z1975</f>
        <v>0</v>
      </c>
      <c r="AB1975" s="163">
        <f t="shared" si="852"/>
        <v>0</v>
      </c>
      <c r="AC1975" s="157" t="str">
        <f>VLOOKUP(B1975,'P2 Origin'!$C$21:$O$176,13,0)</f>
        <v>EUR</v>
      </c>
      <c r="AD1975" s="164">
        <f t="shared" si="853"/>
        <v>0</v>
      </c>
      <c r="AE1975" s="165">
        <f>IF(AU1975&gt;0.1,VLOOKUP(B1975,'P2 Origin'!$C$21:$M$176,3,0)*H1975,0)</f>
        <v>0</v>
      </c>
      <c r="AF1975" s="166">
        <f t="shared" si="854"/>
        <v>0</v>
      </c>
      <c r="AG1975" s="165">
        <f>(VLOOKUP(B1975,'P2 Origin'!$C$21:$M$176,4,0))*AF1975</f>
        <v>0</v>
      </c>
      <c r="AH1975" s="166">
        <f t="shared" si="855"/>
        <v>0</v>
      </c>
      <c r="AI1975" s="165">
        <f>(VLOOKUP(B1975,'P2 Origin'!$C$21:$M$176,5,0))*AH1975</f>
        <v>0</v>
      </c>
      <c r="AJ1975" s="166">
        <f t="shared" si="869"/>
        <v>0</v>
      </c>
      <c r="AK1975" s="165">
        <f>(VLOOKUP(B1975,'P2 Origin'!$C$21:$M$176,6,0))*AJ1975</f>
        <v>0</v>
      </c>
      <c r="AL1975" s="166">
        <f t="shared" si="856"/>
        <v>0</v>
      </c>
      <c r="AM1975" s="165">
        <f>(VLOOKUP($B1975,'P2 Origin'!$C$21:$M$176,7,0))*AL1975</f>
        <v>0</v>
      </c>
      <c r="AN1975" s="166">
        <f t="shared" si="857"/>
        <v>0</v>
      </c>
      <c r="AO1975" s="165">
        <f>(VLOOKUP($B1975,'P2 Origin'!$C$21:$M$176,8,0))*AN1975</f>
        <v>0</v>
      </c>
      <c r="AP1975" s="166">
        <f t="shared" si="858"/>
        <v>0</v>
      </c>
      <c r="AQ1975" s="165">
        <f>(VLOOKUP($B1975,'P2 Origin'!$C$21:$M$176,9,0))*AP1975</f>
        <v>0</v>
      </c>
      <c r="AR1975" s="155">
        <f t="shared" si="871"/>
        <v>0</v>
      </c>
      <c r="AS1975" s="164">
        <f>(VLOOKUP(B1975,'P2 Origin'!$C$21:$M$176,10,0))*K1975</f>
        <v>0</v>
      </c>
      <c r="AT1975" s="164">
        <f>(VLOOKUP(B1975,'P2 Origin'!$C$21:$M$176,11,0))*J1975</f>
        <v>0</v>
      </c>
      <c r="AU1975" s="167">
        <v>0</v>
      </c>
      <c r="AV1975" s="168">
        <v>0</v>
      </c>
      <c r="AW1975" s="169">
        <v>0</v>
      </c>
      <c r="AX1975" s="170">
        <f>IF(AU1975&gt;=0.1,'P3 Bureaumarge zee- en luchtvr.'!$D$12,0)</f>
        <v>0</v>
      </c>
      <c r="AY1975" s="163">
        <f t="shared" si="859"/>
        <v>0</v>
      </c>
      <c r="AZ1975" s="157" t="str">
        <f>VLOOKUP(D1975,'P4 Destination'!$C$21:$O$176,13,0)</f>
        <v>EUR</v>
      </c>
      <c r="BA1975" s="164">
        <f t="shared" si="860"/>
        <v>0</v>
      </c>
      <c r="BB1975" s="171">
        <f>IF(AU1975&gt;0.1,(VLOOKUP(D1975,'P4 Destination'!$C$21:$M$176,3,0))*I1975,0)</f>
        <v>0</v>
      </c>
      <c r="BC1975" s="172">
        <f t="shared" si="861"/>
        <v>0</v>
      </c>
      <c r="BD1975" s="171">
        <f>(VLOOKUP($D1975,'P4 Destination'!$C$21:$M$176,4,0))*BC1975</f>
        <v>0</v>
      </c>
      <c r="BE1975" s="172">
        <f t="shared" si="862"/>
        <v>0</v>
      </c>
      <c r="BF1975" s="171">
        <f>(VLOOKUP($D1975,'P4 Destination'!$C$21:$M$176,5,0))*BE1975</f>
        <v>0</v>
      </c>
      <c r="BG1975" s="172">
        <f t="shared" si="863"/>
        <v>0</v>
      </c>
      <c r="BH1975" s="171">
        <f>(VLOOKUP($D1975,'P4 Destination'!$C$21:$M$176,6,0))*BG1975</f>
        <v>0</v>
      </c>
      <c r="BI1975" s="172">
        <f t="shared" si="864"/>
        <v>0</v>
      </c>
      <c r="BJ1975" s="171">
        <f>(VLOOKUP($D1975,'P4 Destination'!$C$21:$M$176,7,0))*BI1975</f>
        <v>0</v>
      </c>
      <c r="BK1975" s="172">
        <f t="shared" si="865"/>
        <v>0</v>
      </c>
      <c r="BL1975" s="171">
        <f>(VLOOKUP($D1975,'P4 Destination'!$C$21:$M$176,8,0))*BK1975</f>
        <v>0</v>
      </c>
      <c r="BM1975" s="172">
        <f t="shared" si="866"/>
        <v>0</v>
      </c>
      <c r="BN1975" s="171">
        <f>(VLOOKUP($D1975,'P4 Destination'!$C$21:$M$176,9,0))*BM1975</f>
        <v>0</v>
      </c>
      <c r="BO1975" s="154">
        <f t="shared" si="872"/>
        <v>0</v>
      </c>
      <c r="BP1975" s="171">
        <f>(VLOOKUP(D1975,'P4 Destination'!$C$21:$M$176,10,0))*K1975</f>
        <v>0</v>
      </c>
      <c r="BQ1975" s="171">
        <f>(VLOOKUP(D1975,'P4 Destination'!$C$21:$M$176,11,0))*J1975</f>
        <v>0</v>
      </c>
      <c r="BR1975" s="173">
        <f t="shared" si="867"/>
        <v>0</v>
      </c>
      <c r="BS1975" s="173">
        <f>(AV1975*2500)*'P6 Verzekering'!$E$11</f>
        <v>0</v>
      </c>
      <c r="BT1975" s="173">
        <f>(AW1975*2500)*'P6 Verzekering'!$E$12</f>
        <v>0</v>
      </c>
      <c r="BU1975" s="173">
        <f>(L1975*2500)*'P6 Verzekering'!$E$13</f>
        <v>0</v>
      </c>
      <c r="BV1975" s="173">
        <f t="shared" si="868"/>
        <v>0</v>
      </c>
      <c r="BW1975"/>
      <c r="BX1975"/>
    </row>
    <row r="1976" spans="1:76" ht="14.45" customHeight="1">
      <c r="A1976" s="152" t="s">
        <v>1008</v>
      </c>
      <c r="B1976" s="152" t="s">
        <v>151</v>
      </c>
      <c r="C1976" s="152" t="s">
        <v>149</v>
      </c>
      <c r="D1976" s="152" t="s">
        <v>219</v>
      </c>
      <c r="E1976" s="152" t="s">
        <v>219</v>
      </c>
      <c r="F1976" s="153">
        <f t="shared" si="870"/>
        <v>17</v>
      </c>
      <c r="G1976" s="154">
        <v>0</v>
      </c>
      <c r="H1976" s="154">
        <f>IFERROR(VLOOKUP(B1976,'P2 Origin'!$C$21:$Q$176,15,FALSE),0)</f>
        <v>0</v>
      </c>
      <c r="I1976" s="154">
        <f>IFERROR(VLOOKUP(D1976,'P4 Destination'!$C$21:$Q$176,15,FALSE),0)</f>
        <v>0</v>
      </c>
      <c r="J1976" s="155"/>
      <c r="K1976" s="155"/>
      <c r="L1976" s="156">
        <v>17</v>
      </c>
      <c r="M1976" s="155">
        <v>178</v>
      </c>
      <c r="N1976" s="155">
        <v>2</v>
      </c>
      <c r="O1976" s="157">
        <f t="shared" si="845"/>
        <v>0</v>
      </c>
      <c r="P1976" s="158">
        <f t="shared" si="846"/>
        <v>0</v>
      </c>
      <c r="Q1976" s="159">
        <f>IFERROR(VLOOKUP(N1976,'P1 Intra-Europees'!$A$15:$H$25,3,0),0)*P1976</f>
        <v>0</v>
      </c>
      <c r="R1976" s="160">
        <f t="shared" si="847"/>
        <v>17</v>
      </c>
      <c r="S1976" s="159">
        <f>IFERROR(VLOOKUP(N1976,'P1 Intra-Europees'!$A$15:$H$25,4,0),0)*R1976</f>
        <v>0</v>
      </c>
      <c r="T1976" s="160">
        <f t="shared" si="848"/>
        <v>0</v>
      </c>
      <c r="U1976" s="159">
        <f>IFERROR(VLOOKUP(N1976,'P1 Intra-Europees'!$A$15:$H$25,5,0),0)*T1976</f>
        <v>0</v>
      </c>
      <c r="V1976" s="160">
        <f t="shared" si="849"/>
        <v>0</v>
      </c>
      <c r="W1976" s="159">
        <f>IFERROR(VLOOKUP(N1976,'P1 Intra-Europees'!$A$15:$H$25,6,0),0)*V1976</f>
        <v>0</v>
      </c>
      <c r="X1976" s="160">
        <f t="shared" si="850"/>
        <v>0</v>
      </c>
      <c r="Y1976" s="159">
        <f>IFERROR(VLOOKUP(N1976,'P1 Intra-Europees'!$A$15:$H$25,7,0),0)*X1976</f>
        <v>0</v>
      </c>
      <c r="Z1976" s="161">
        <f t="shared" si="851"/>
        <v>0</v>
      </c>
      <c r="AA1976" s="162">
        <f>IFERROR(VLOOKUP(N1976,'P1 Intra-Europees'!$A$15:$H$25,8,0),0)*Z1976</f>
        <v>0</v>
      </c>
      <c r="AB1976" s="163">
        <f t="shared" si="852"/>
        <v>0</v>
      </c>
      <c r="AC1976" s="157" t="str">
        <f>VLOOKUP(B1976,'P2 Origin'!$C$21:$O$176,13,0)</f>
        <v>EUR</v>
      </c>
      <c r="AD1976" s="164">
        <f t="shared" si="853"/>
        <v>0</v>
      </c>
      <c r="AE1976" s="165">
        <f>IF(AU1976&gt;0.1,VLOOKUP(B1976,'P2 Origin'!$C$21:$M$176,3,0)*H1976,0)</f>
        <v>0</v>
      </c>
      <c r="AF1976" s="166">
        <f t="shared" si="854"/>
        <v>0</v>
      </c>
      <c r="AG1976" s="165">
        <f>(VLOOKUP(B1976,'P2 Origin'!$C$21:$M$176,4,0))*AF1976</f>
        <v>0</v>
      </c>
      <c r="AH1976" s="166">
        <f t="shared" si="855"/>
        <v>0</v>
      </c>
      <c r="AI1976" s="165">
        <f>(VLOOKUP(B1976,'P2 Origin'!$C$21:$M$176,5,0))*AH1976</f>
        <v>0</v>
      </c>
      <c r="AJ1976" s="166">
        <f t="shared" si="869"/>
        <v>0</v>
      </c>
      <c r="AK1976" s="165">
        <f>(VLOOKUP(B1976,'P2 Origin'!$C$21:$M$176,6,0))*AJ1976</f>
        <v>0</v>
      </c>
      <c r="AL1976" s="166">
        <f t="shared" si="856"/>
        <v>0</v>
      </c>
      <c r="AM1976" s="165">
        <f>(VLOOKUP($B1976,'P2 Origin'!$C$21:$M$176,7,0))*AL1976</f>
        <v>0</v>
      </c>
      <c r="AN1976" s="166">
        <f t="shared" si="857"/>
        <v>0</v>
      </c>
      <c r="AO1976" s="165">
        <f>(VLOOKUP($B1976,'P2 Origin'!$C$21:$M$176,8,0))*AN1976</f>
        <v>0</v>
      </c>
      <c r="AP1976" s="166">
        <f t="shared" si="858"/>
        <v>0</v>
      </c>
      <c r="AQ1976" s="165">
        <f>(VLOOKUP($B1976,'P2 Origin'!$C$21:$M$176,9,0))*AP1976</f>
        <v>0</v>
      </c>
      <c r="AR1976" s="155">
        <f t="shared" si="871"/>
        <v>0</v>
      </c>
      <c r="AS1976" s="164">
        <f>(VLOOKUP(B1976,'P2 Origin'!$C$21:$M$176,10,0))*K1976</f>
        <v>0</v>
      </c>
      <c r="AT1976" s="164">
        <f>(VLOOKUP(B1976,'P2 Origin'!$C$21:$M$176,11,0))*J1976</f>
        <v>0</v>
      </c>
      <c r="AU1976" s="167">
        <v>0</v>
      </c>
      <c r="AV1976" s="168">
        <v>0</v>
      </c>
      <c r="AW1976" s="169">
        <v>0</v>
      </c>
      <c r="AX1976" s="170">
        <f>IF(AU1976&gt;=0.1,'P3 Bureaumarge zee- en luchtvr.'!$D$12,0)</f>
        <v>0</v>
      </c>
      <c r="AY1976" s="163">
        <f t="shared" si="859"/>
        <v>0</v>
      </c>
      <c r="AZ1976" s="157" t="str">
        <f>VLOOKUP(D1976,'P4 Destination'!$C$21:$O$176,13,0)</f>
        <v>EUR</v>
      </c>
      <c r="BA1976" s="164">
        <f t="shared" si="860"/>
        <v>0</v>
      </c>
      <c r="BB1976" s="171">
        <f>IF(AU1976&gt;0.1,(VLOOKUP(D1976,'P4 Destination'!$C$21:$M$176,3,0))*I1976,0)</f>
        <v>0</v>
      </c>
      <c r="BC1976" s="172">
        <f t="shared" si="861"/>
        <v>0</v>
      </c>
      <c r="BD1976" s="171">
        <f>(VLOOKUP($D1976,'P4 Destination'!$C$21:$M$176,4,0))*BC1976</f>
        <v>0</v>
      </c>
      <c r="BE1976" s="172">
        <f t="shared" si="862"/>
        <v>0</v>
      </c>
      <c r="BF1976" s="171">
        <f>(VLOOKUP($D1976,'P4 Destination'!$C$21:$M$176,5,0))*BE1976</f>
        <v>0</v>
      </c>
      <c r="BG1976" s="172">
        <f t="shared" si="863"/>
        <v>0</v>
      </c>
      <c r="BH1976" s="171">
        <f>(VLOOKUP($D1976,'P4 Destination'!$C$21:$M$176,6,0))*BG1976</f>
        <v>0</v>
      </c>
      <c r="BI1976" s="172">
        <f t="shared" si="864"/>
        <v>0</v>
      </c>
      <c r="BJ1976" s="171">
        <f>(VLOOKUP($D1976,'P4 Destination'!$C$21:$M$176,7,0))*BI1976</f>
        <v>0</v>
      </c>
      <c r="BK1976" s="172">
        <f t="shared" si="865"/>
        <v>0</v>
      </c>
      <c r="BL1976" s="171">
        <f>(VLOOKUP($D1976,'P4 Destination'!$C$21:$M$176,8,0))*BK1976</f>
        <v>0</v>
      </c>
      <c r="BM1976" s="172">
        <f t="shared" si="866"/>
        <v>0</v>
      </c>
      <c r="BN1976" s="171">
        <f>(VLOOKUP($D1976,'P4 Destination'!$C$21:$M$176,9,0))*BM1976</f>
        <v>0</v>
      </c>
      <c r="BO1976" s="154">
        <f t="shared" si="872"/>
        <v>0</v>
      </c>
      <c r="BP1976" s="171">
        <f>(VLOOKUP(D1976,'P4 Destination'!$C$21:$M$176,10,0))*K1976</f>
        <v>0</v>
      </c>
      <c r="BQ1976" s="171">
        <f>(VLOOKUP(D1976,'P4 Destination'!$C$21:$M$176,11,0))*J1976</f>
        <v>0</v>
      </c>
      <c r="BR1976" s="173">
        <f t="shared" si="867"/>
        <v>0</v>
      </c>
      <c r="BS1976" s="173">
        <f>(AV1976*2500)*'P6 Verzekering'!$E$11</f>
        <v>0</v>
      </c>
      <c r="BT1976" s="173">
        <f>(AW1976*2500)*'P6 Verzekering'!$E$12</f>
        <v>0</v>
      </c>
      <c r="BU1976" s="173">
        <f>(L1976*2500)*'P6 Verzekering'!$E$13</f>
        <v>0</v>
      </c>
      <c r="BV1976" s="173">
        <f t="shared" si="868"/>
        <v>0</v>
      </c>
      <c r="BW1976"/>
      <c r="BX1976"/>
    </row>
    <row r="1977" spans="1:76">
      <c r="A1977" s="152" t="s">
        <v>1712</v>
      </c>
      <c r="B1977" s="152" t="s">
        <v>219</v>
      </c>
      <c r="C1977" s="152" t="s">
        <v>219</v>
      </c>
      <c r="D1977" s="152" t="s">
        <v>151</v>
      </c>
      <c r="E1977" s="152" t="s">
        <v>149</v>
      </c>
      <c r="F1977" s="153">
        <f t="shared" si="870"/>
        <v>17</v>
      </c>
      <c r="G1977" s="154">
        <v>0</v>
      </c>
      <c r="H1977" s="154">
        <f>IFERROR(VLOOKUP(B1977,'P2 Origin'!$C$21:$Q$176,15,FALSE),0)</f>
        <v>0</v>
      </c>
      <c r="I1977" s="154">
        <f>IFERROR(VLOOKUP(D1977,'P4 Destination'!$C$21:$Q$176,15,FALSE),0)</f>
        <v>0</v>
      </c>
      <c r="J1977" s="155"/>
      <c r="K1977" s="155"/>
      <c r="L1977" s="156">
        <v>17</v>
      </c>
      <c r="M1977" s="155">
        <v>179</v>
      </c>
      <c r="N1977" s="155">
        <v>2</v>
      </c>
      <c r="O1977" s="157">
        <f t="shared" si="845"/>
        <v>0</v>
      </c>
      <c r="P1977" s="158">
        <f t="shared" si="846"/>
        <v>0</v>
      </c>
      <c r="Q1977" s="159">
        <f>IFERROR(VLOOKUP(N1977,'P1 Intra-Europees'!$A$15:$H$25,3,0),0)*P1977</f>
        <v>0</v>
      </c>
      <c r="R1977" s="160">
        <f t="shared" si="847"/>
        <v>17</v>
      </c>
      <c r="S1977" s="159">
        <f>IFERROR(VLOOKUP(N1977,'P1 Intra-Europees'!$A$15:$H$25,4,0),0)*R1977</f>
        <v>0</v>
      </c>
      <c r="T1977" s="160">
        <f t="shared" si="848"/>
        <v>0</v>
      </c>
      <c r="U1977" s="159">
        <f>IFERROR(VLOOKUP(N1977,'P1 Intra-Europees'!$A$15:$H$25,5,0),0)*T1977</f>
        <v>0</v>
      </c>
      <c r="V1977" s="160">
        <f t="shared" si="849"/>
        <v>0</v>
      </c>
      <c r="W1977" s="159">
        <f>IFERROR(VLOOKUP(N1977,'P1 Intra-Europees'!$A$15:$H$25,6,0),0)*V1977</f>
        <v>0</v>
      </c>
      <c r="X1977" s="160">
        <f t="shared" si="850"/>
        <v>0</v>
      </c>
      <c r="Y1977" s="159">
        <f>IFERROR(VLOOKUP(N1977,'P1 Intra-Europees'!$A$15:$H$25,7,0),0)*X1977</f>
        <v>0</v>
      </c>
      <c r="Z1977" s="161">
        <f t="shared" si="851"/>
        <v>0</v>
      </c>
      <c r="AA1977" s="162">
        <f>IFERROR(VLOOKUP(N1977,'P1 Intra-Europees'!$A$15:$H$25,8,0),0)*Z1977</f>
        <v>0</v>
      </c>
      <c r="AB1977" s="163">
        <f t="shared" si="852"/>
        <v>0</v>
      </c>
      <c r="AC1977" s="157" t="str">
        <f>VLOOKUP(B1977,'P2 Origin'!$C$21:$O$176,13,0)</f>
        <v>EUR</v>
      </c>
      <c r="AD1977" s="164">
        <f t="shared" si="853"/>
        <v>0</v>
      </c>
      <c r="AE1977" s="165">
        <f>IF(AU1977&gt;0.1,VLOOKUP(B1977,'P2 Origin'!$C$21:$M$176,3,0)*H1977,0)</f>
        <v>0</v>
      </c>
      <c r="AF1977" s="166">
        <f t="shared" si="854"/>
        <v>0</v>
      </c>
      <c r="AG1977" s="165">
        <f>(VLOOKUP(B1977,'P2 Origin'!$C$21:$M$176,4,0))*AF1977</f>
        <v>0</v>
      </c>
      <c r="AH1977" s="166">
        <f t="shared" si="855"/>
        <v>0</v>
      </c>
      <c r="AI1977" s="165">
        <f>(VLOOKUP(B1977,'P2 Origin'!$C$21:$M$176,5,0))*AH1977</f>
        <v>0</v>
      </c>
      <c r="AJ1977" s="166">
        <f t="shared" si="869"/>
        <v>0</v>
      </c>
      <c r="AK1977" s="165">
        <f>(VLOOKUP(B1977,'P2 Origin'!$C$21:$M$176,6,0))*AJ1977</f>
        <v>0</v>
      </c>
      <c r="AL1977" s="166">
        <f t="shared" si="856"/>
        <v>0</v>
      </c>
      <c r="AM1977" s="165">
        <f>(VLOOKUP($B1977,'P2 Origin'!$C$21:$M$176,7,0))*AL1977</f>
        <v>0</v>
      </c>
      <c r="AN1977" s="166">
        <f t="shared" si="857"/>
        <v>0</v>
      </c>
      <c r="AO1977" s="165">
        <f>(VLOOKUP($B1977,'P2 Origin'!$C$21:$M$176,8,0))*AN1977</f>
        <v>0</v>
      </c>
      <c r="AP1977" s="166">
        <f t="shared" si="858"/>
        <v>0</v>
      </c>
      <c r="AQ1977" s="165">
        <f>(VLOOKUP($B1977,'P2 Origin'!$C$21:$M$176,9,0))*AP1977</f>
        <v>0</v>
      </c>
      <c r="AR1977" s="155">
        <f t="shared" si="871"/>
        <v>0</v>
      </c>
      <c r="AS1977" s="164">
        <f>(VLOOKUP(B1977,'P2 Origin'!$C$21:$M$176,10,0))*K1977</f>
        <v>0</v>
      </c>
      <c r="AT1977" s="164">
        <f>(VLOOKUP(B1977,'P2 Origin'!$C$21:$M$176,11,0))*J1977</f>
        <v>0</v>
      </c>
      <c r="AU1977" s="167">
        <v>0</v>
      </c>
      <c r="AV1977" s="168">
        <v>0</v>
      </c>
      <c r="AW1977" s="169">
        <v>0</v>
      </c>
      <c r="AX1977" s="170">
        <f>IF(AU1977&gt;=0.1,'P3 Bureaumarge zee- en luchtvr.'!$D$12,0)</f>
        <v>0</v>
      </c>
      <c r="AY1977" s="163">
        <f t="shared" si="859"/>
        <v>0</v>
      </c>
      <c r="AZ1977" s="157" t="str">
        <f>VLOOKUP(D1977,'P4 Destination'!$C$21:$O$176,13,0)</f>
        <v>EUR</v>
      </c>
      <c r="BA1977" s="164">
        <f t="shared" si="860"/>
        <v>0</v>
      </c>
      <c r="BB1977" s="171">
        <f>IF(AU1977&gt;0.1,(VLOOKUP(D1977,'P4 Destination'!$C$21:$M$176,3,0))*I1977,0)</f>
        <v>0</v>
      </c>
      <c r="BC1977" s="172">
        <f t="shared" si="861"/>
        <v>0</v>
      </c>
      <c r="BD1977" s="171">
        <f>(VLOOKUP($D1977,'P4 Destination'!$C$21:$M$176,4,0))*BC1977</f>
        <v>0</v>
      </c>
      <c r="BE1977" s="172">
        <f t="shared" si="862"/>
        <v>0</v>
      </c>
      <c r="BF1977" s="171">
        <f>(VLOOKUP($D1977,'P4 Destination'!$C$21:$M$176,5,0))*BE1977</f>
        <v>0</v>
      </c>
      <c r="BG1977" s="172">
        <f t="shared" si="863"/>
        <v>0</v>
      </c>
      <c r="BH1977" s="171">
        <f>(VLOOKUP($D1977,'P4 Destination'!$C$21:$M$176,6,0))*BG1977</f>
        <v>0</v>
      </c>
      <c r="BI1977" s="172">
        <f t="shared" si="864"/>
        <v>0</v>
      </c>
      <c r="BJ1977" s="171">
        <f>(VLOOKUP($D1977,'P4 Destination'!$C$21:$M$176,7,0))*BI1977</f>
        <v>0</v>
      </c>
      <c r="BK1977" s="172">
        <f t="shared" si="865"/>
        <v>0</v>
      </c>
      <c r="BL1977" s="171">
        <f>(VLOOKUP($D1977,'P4 Destination'!$C$21:$M$176,8,0))*BK1977</f>
        <v>0</v>
      </c>
      <c r="BM1977" s="172">
        <f t="shared" si="866"/>
        <v>0</v>
      </c>
      <c r="BN1977" s="171">
        <f>(VLOOKUP($D1977,'P4 Destination'!$C$21:$M$176,9,0))*BM1977</f>
        <v>0</v>
      </c>
      <c r="BO1977" s="154">
        <f t="shared" si="872"/>
        <v>0</v>
      </c>
      <c r="BP1977" s="171">
        <f>(VLOOKUP(D1977,'P4 Destination'!$C$21:$M$176,10,0))*K1977</f>
        <v>0</v>
      </c>
      <c r="BQ1977" s="171">
        <f>(VLOOKUP(D1977,'P4 Destination'!$C$21:$M$176,11,0))*J1977</f>
        <v>0</v>
      </c>
      <c r="BR1977" s="173">
        <f t="shared" si="867"/>
        <v>0</v>
      </c>
      <c r="BS1977" s="173">
        <f>(AV1977*2500)*'P6 Verzekering'!$E$11</f>
        <v>0</v>
      </c>
      <c r="BT1977" s="173">
        <f>(AW1977*2500)*'P6 Verzekering'!$E$12</f>
        <v>0</v>
      </c>
      <c r="BU1977" s="173">
        <f>(L1977*2500)*'P6 Verzekering'!$E$13</f>
        <v>0</v>
      </c>
      <c r="BV1977" s="173">
        <f t="shared" si="868"/>
        <v>0</v>
      </c>
      <c r="BW1977"/>
      <c r="BX1977"/>
    </row>
    <row r="1978" spans="1:76">
      <c r="A1978" s="152" t="s">
        <v>1696</v>
      </c>
      <c r="B1978" s="152" t="s">
        <v>219</v>
      </c>
      <c r="C1978" s="152" t="s">
        <v>219</v>
      </c>
      <c r="D1978" s="152" t="s">
        <v>151</v>
      </c>
      <c r="E1978" s="152" t="s">
        <v>149</v>
      </c>
      <c r="F1978" s="153">
        <f t="shared" si="870"/>
        <v>17</v>
      </c>
      <c r="G1978" s="154">
        <v>0</v>
      </c>
      <c r="H1978" s="154">
        <f>IFERROR(VLOOKUP(B1978,'P2 Origin'!$C$21:$Q$176,15,FALSE),0)</f>
        <v>0</v>
      </c>
      <c r="I1978" s="154">
        <f>IFERROR(VLOOKUP(D1978,'P4 Destination'!$C$21:$Q$176,15,FALSE),0)</f>
        <v>0</v>
      </c>
      <c r="J1978" s="155"/>
      <c r="K1978" s="155"/>
      <c r="L1978" s="156">
        <v>17</v>
      </c>
      <c r="M1978" s="155">
        <v>181</v>
      </c>
      <c r="N1978" s="155">
        <v>2</v>
      </c>
      <c r="O1978" s="157">
        <f t="shared" si="845"/>
        <v>0</v>
      </c>
      <c r="P1978" s="158">
        <f t="shared" si="846"/>
        <v>0</v>
      </c>
      <c r="Q1978" s="159">
        <f>IFERROR(VLOOKUP(N1978,'P1 Intra-Europees'!$A$15:$H$25,3,0),0)*P1978</f>
        <v>0</v>
      </c>
      <c r="R1978" s="160">
        <f t="shared" si="847"/>
        <v>17</v>
      </c>
      <c r="S1978" s="159">
        <f>IFERROR(VLOOKUP(N1978,'P1 Intra-Europees'!$A$15:$H$25,4,0),0)*R1978</f>
        <v>0</v>
      </c>
      <c r="T1978" s="160">
        <f t="shared" si="848"/>
        <v>0</v>
      </c>
      <c r="U1978" s="159">
        <f>IFERROR(VLOOKUP(N1978,'P1 Intra-Europees'!$A$15:$H$25,5,0),0)*T1978</f>
        <v>0</v>
      </c>
      <c r="V1978" s="160">
        <f t="shared" si="849"/>
        <v>0</v>
      </c>
      <c r="W1978" s="159">
        <f>IFERROR(VLOOKUP(N1978,'P1 Intra-Europees'!$A$15:$H$25,6,0),0)*V1978</f>
        <v>0</v>
      </c>
      <c r="X1978" s="160">
        <f t="shared" si="850"/>
        <v>0</v>
      </c>
      <c r="Y1978" s="159">
        <f>IFERROR(VLOOKUP(N1978,'P1 Intra-Europees'!$A$15:$H$25,7,0),0)*X1978</f>
        <v>0</v>
      </c>
      <c r="Z1978" s="161">
        <f t="shared" si="851"/>
        <v>0</v>
      </c>
      <c r="AA1978" s="162">
        <f>IFERROR(VLOOKUP(N1978,'P1 Intra-Europees'!$A$15:$H$25,8,0),0)*Z1978</f>
        <v>0</v>
      </c>
      <c r="AB1978" s="163">
        <f t="shared" si="852"/>
        <v>0</v>
      </c>
      <c r="AC1978" s="157" t="str">
        <f>VLOOKUP(B1978,'P2 Origin'!$C$21:$O$176,13,0)</f>
        <v>EUR</v>
      </c>
      <c r="AD1978" s="164">
        <f t="shared" si="853"/>
        <v>0</v>
      </c>
      <c r="AE1978" s="165">
        <f>IF(AU1978&gt;0.1,VLOOKUP(B1978,'P2 Origin'!$C$21:$M$176,3,0)*H1978,0)</f>
        <v>0</v>
      </c>
      <c r="AF1978" s="166">
        <f t="shared" si="854"/>
        <v>0</v>
      </c>
      <c r="AG1978" s="165">
        <f>(VLOOKUP(B1978,'P2 Origin'!$C$21:$M$176,4,0))*AF1978</f>
        <v>0</v>
      </c>
      <c r="AH1978" s="166">
        <f t="shared" si="855"/>
        <v>0</v>
      </c>
      <c r="AI1978" s="165">
        <f>(VLOOKUP(B1978,'P2 Origin'!$C$21:$M$176,5,0))*AH1978</f>
        <v>0</v>
      </c>
      <c r="AJ1978" s="166">
        <f t="shared" si="869"/>
        <v>0</v>
      </c>
      <c r="AK1978" s="165">
        <f>(VLOOKUP(B1978,'P2 Origin'!$C$21:$M$176,6,0))*AJ1978</f>
        <v>0</v>
      </c>
      <c r="AL1978" s="166">
        <f t="shared" si="856"/>
        <v>0</v>
      </c>
      <c r="AM1978" s="165">
        <f>(VLOOKUP($B1978,'P2 Origin'!$C$21:$M$176,7,0))*AL1978</f>
        <v>0</v>
      </c>
      <c r="AN1978" s="166">
        <f t="shared" si="857"/>
        <v>0</v>
      </c>
      <c r="AO1978" s="165">
        <f>(VLOOKUP($B1978,'P2 Origin'!$C$21:$M$176,8,0))*AN1978</f>
        <v>0</v>
      </c>
      <c r="AP1978" s="166">
        <f t="shared" si="858"/>
        <v>0</v>
      </c>
      <c r="AQ1978" s="165">
        <f>(VLOOKUP($B1978,'P2 Origin'!$C$21:$M$176,9,0))*AP1978</f>
        <v>0</v>
      </c>
      <c r="AR1978" s="155">
        <f t="shared" si="871"/>
        <v>0</v>
      </c>
      <c r="AS1978" s="164">
        <f>(VLOOKUP(B1978,'P2 Origin'!$C$21:$M$176,10,0))*K1978</f>
        <v>0</v>
      </c>
      <c r="AT1978" s="164">
        <f>(VLOOKUP(B1978,'P2 Origin'!$C$21:$M$176,11,0))*J1978</f>
        <v>0</v>
      </c>
      <c r="AU1978" s="167">
        <v>0</v>
      </c>
      <c r="AV1978" s="168">
        <v>0</v>
      </c>
      <c r="AW1978" s="169">
        <v>0</v>
      </c>
      <c r="AX1978" s="170">
        <f>IF(AU1978&gt;=0.1,'P3 Bureaumarge zee- en luchtvr.'!$D$12,0)</f>
        <v>0</v>
      </c>
      <c r="AY1978" s="163">
        <f t="shared" si="859"/>
        <v>0</v>
      </c>
      <c r="AZ1978" s="157" t="str">
        <f>VLOOKUP(D1978,'P4 Destination'!$C$21:$O$176,13,0)</f>
        <v>EUR</v>
      </c>
      <c r="BA1978" s="164">
        <f t="shared" si="860"/>
        <v>0</v>
      </c>
      <c r="BB1978" s="171">
        <f>IF(AU1978&gt;0.1,(VLOOKUP(D1978,'P4 Destination'!$C$21:$M$176,3,0))*I1978,0)</f>
        <v>0</v>
      </c>
      <c r="BC1978" s="172">
        <f t="shared" si="861"/>
        <v>0</v>
      </c>
      <c r="BD1978" s="171">
        <f>(VLOOKUP($D1978,'P4 Destination'!$C$21:$M$176,4,0))*BC1978</f>
        <v>0</v>
      </c>
      <c r="BE1978" s="172">
        <f t="shared" si="862"/>
        <v>0</v>
      </c>
      <c r="BF1978" s="171">
        <f>(VLOOKUP($D1978,'P4 Destination'!$C$21:$M$176,5,0))*BE1978</f>
        <v>0</v>
      </c>
      <c r="BG1978" s="172">
        <f t="shared" si="863"/>
        <v>0</v>
      </c>
      <c r="BH1978" s="171">
        <f>(VLOOKUP($D1978,'P4 Destination'!$C$21:$M$176,6,0))*BG1978</f>
        <v>0</v>
      </c>
      <c r="BI1978" s="172">
        <f t="shared" si="864"/>
        <v>0</v>
      </c>
      <c r="BJ1978" s="171">
        <f>(VLOOKUP($D1978,'P4 Destination'!$C$21:$M$176,7,0))*BI1978</f>
        <v>0</v>
      </c>
      <c r="BK1978" s="172">
        <f t="shared" si="865"/>
        <v>0</v>
      </c>
      <c r="BL1978" s="171">
        <f>(VLOOKUP($D1978,'P4 Destination'!$C$21:$M$176,8,0))*BK1978</f>
        <v>0</v>
      </c>
      <c r="BM1978" s="172">
        <f t="shared" si="866"/>
        <v>0</v>
      </c>
      <c r="BN1978" s="171">
        <f>(VLOOKUP($D1978,'P4 Destination'!$C$21:$M$176,9,0))*BM1978</f>
        <v>0</v>
      </c>
      <c r="BO1978" s="154">
        <f t="shared" si="872"/>
        <v>0</v>
      </c>
      <c r="BP1978" s="171">
        <f>(VLOOKUP(D1978,'P4 Destination'!$C$21:$M$176,10,0))*K1978</f>
        <v>0</v>
      </c>
      <c r="BQ1978" s="171">
        <f>(VLOOKUP(D1978,'P4 Destination'!$C$21:$M$176,11,0))*J1978</f>
        <v>0</v>
      </c>
      <c r="BR1978" s="173">
        <f t="shared" si="867"/>
        <v>0</v>
      </c>
      <c r="BS1978" s="173">
        <f>(AV1978*2500)*'P6 Verzekering'!$E$11</f>
        <v>0</v>
      </c>
      <c r="BT1978" s="173">
        <f>(AW1978*2500)*'P6 Verzekering'!$E$12</f>
        <v>0</v>
      </c>
      <c r="BU1978" s="173">
        <f>(L1978*2500)*'P6 Verzekering'!$E$13</f>
        <v>0</v>
      </c>
      <c r="BV1978" s="173">
        <f t="shared" si="868"/>
        <v>0</v>
      </c>
      <c r="BW1978"/>
      <c r="BX1978"/>
    </row>
    <row r="1979" spans="1:76">
      <c r="A1979" s="152" t="s">
        <v>1752</v>
      </c>
      <c r="B1979" s="152" t="s">
        <v>219</v>
      </c>
      <c r="C1979" s="152" t="s">
        <v>219</v>
      </c>
      <c r="D1979" s="152" t="s">
        <v>151</v>
      </c>
      <c r="E1979" s="152" t="s">
        <v>149</v>
      </c>
      <c r="F1979" s="153">
        <f t="shared" si="870"/>
        <v>17</v>
      </c>
      <c r="G1979" s="154">
        <v>0</v>
      </c>
      <c r="H1979" s="154">
        <f>IFERROR(VLOOKUP(B1979,'P2 Origin'!$C$21:$Q$176,15,FALSE),0)</f>
        <v>0</v>
      </c>
      <c r="I1979" s="154">
        <f>IFERROR(VLOOKUP(D1979,'P4 Destination'!$C$21:$Q$176,15,FALSE),0)</f>
        <v>0</v>
      </c>
      <c r="J1979" s="155"/>
      <c r="K1979" s="155"/>
      <c r="L1979" s="156">
        <v>17</v>
      </c>
      <c r="M1979" s="155">
        <v>199</v>
      </c>
      <c r="N1979" s="155">
        <v>2</v>
      </c>
      <c r="O1979" s="157">
        <f t="shared" si="845"/>
        <v>0</v>
      </c>
      <c r="P1979" s="158">
        <f t="shared" si="846"/>
        <v>0</v>
      </c>
      <c r="Q1979" s="159">
        <f>IFERROR(VLOOKUP(N1979,'P1 Intra-Europees'!$A$15:$H$25,3,0),0)*P1979</f>
        <v>0</v>
      </c>
      <c r="R1979" s="160">
        <f t="shared" si="847"/>
        <v>17</v>
      </c>
      <c r="S1979" s="159">
        <f>IFERROR(VLOOKUP(N1979,'P1 Intra-Europees'!$A$15:$H$25,4,0),0)*R1979</f>
        <v>0</v>
      </c>
      <c r="T1979" s="160">
        <f t="shared" si="848"/>
        <v>0</v>
      </c>
      <c r="U1979" s="159">
        <f>IFERROR(VLOOKUP(N1979,'P1 Intra-Europees'!$A$15:$H$25,5,0),0)*T1979</f>
        <v>0</v>
      </c>
      <c r="V1979" s="160">
        <f t="shared" si="849"/>
        <v>0</v>
      </c>
      <c r="W1979" s="159">
        <f>IFERROR(VLOOKUP(N1979,'P1 Intra-Europees'!$A$15:$H$25,6,0),0)*V1979</f>
        <v>0</v>
      </c>
      <c r="X1979" s="160">
        <f t="shared" si="850"/>
        <v>0</v>
      </c>
      <c r="Y1979" s="159">
        <f>IFERROR(VLOOKUP(N1979,'P1 Intra-Europees'!$A$15:$H$25,7,0),0)*X1979</f>
        <v>0</v>
      </c>
      <c r="Z1979" s="161">
        <f t="shared" si="851"/>
        <v>0</v>
      </c>
      <c r="AA1979" s="162">
        <f>IFERROR(VLOOKUP(N1979,'P1 Intra-Europees'!$A$15:$H$25,8,0),0)*Z1979</f>
        <v>0</v>
      </c>
      <c r="AB1979" s="163">
        <f t="shared" si="852"/>
        <v>0</v>
      </c>
      <c r="AC1979" s="157" t="str">
        <f>VLOOKUP(B1979,'P2 Origin'!$C$21:$O$176,13,0)</f>
        <v>EUR</v>
      </c>
      <c r="AD1979" s="164">
        <f t="shared" si="853"/>
        <v>0</v>
      </c>
      <c r="AE1979" s="165">
        <f>IF(AU1979&gt;0.1,VLOOKUP(B1979,'P2 Origin'!$C$21:$M$176,3,0)*H1979,0)</f>
        <v>0</v>
      </c>
      <c r="AF1979" s="166">
        <f t="shared" si="854"/>
        <v>0</v>
      </c>
      <c r="AG1979" s="165">
        <f>(VLOOKUP(B1979,'P2 Origin'!$C$21:$M$176,4,0))*AF1979</f>
        <v>0</v>
      </c>
      <c r="AH1979" s="166">
        <f t="shared" si="855"/>
        <v>0</v>
      </c>
      <c r="AI1979" s="165">
        <f>(VLOOKUP(B1979,'P2 Origin'!$C$21:$M$176,5,0))*AH1979</f>
        <v>0</v>
      </c>
      <c r="AJ1979" s="166">
        <f t="shared" si="869"/>
        <v>0</v>
      </c>
      <c r="AK1979" s="165">
        <f>(VLOOKUP(B1979,'P2 Origin'!$C$21:$M$176,6,0))*AJ1979</f>
        <v>0</v>
      </c>
      <c r="AL1979" s="166">
        <f t="shared" si="856"/>
        <v>0</v>
      </c>
      <c r="AM1979" s="165">
        <f>(VLOOKUP($B1979,'P2 Origin'!$C$21:$M$176,7,0))*AL1979</f>
        <v>0</v>
      </c>
      <c r="AN1979" s="166">
        <f t="shared" si="857"/>
        <v>0</v>
      </c>
      <c r="AO1979" s="165">
        <f>(VLOOKUP($B1979,'P2 Origin'!$C$21:$M$176,8,0))*AN1979</f>
        <v>0</v>
      </c>
      <c r="AP1979" s="166">
        <f t="shared" si="858"/>
        <v>0</v>
      </c>
      <c r="AQ1979" s="165">
        <f>(VLOOKUP($B1979,'P2 Origin'!$C$21:$M$176,9,0))*AP1979</f>
        <v>0</v>
      </c>
      <c r="AR1979" s="155">
        <f t="shared" si="871"/>
        <v>0</v>
      </c>
      <c r="AS1979" s="164">
        <f>(VLOOKUP(B1979,'P2 Origin'!$C$21:$M$176,10,0))*K1979</f>
        <v>0</v>
      </c>
      <c r="AT1979" s="164">
        <f>(VLOOKUP(B1979,'P2 Origin'!$C$21:$M$176,11,0))*J1979</f>
        <v>0</v>
      </c>
      <c r="AU1979" s="167">
        <v>0</v>
      </c>
      <c r="AV1979" s="168">
        <v>0</v>
      </c>
      <c r="AW1979" s="169">
        <v>0</v>
      </c>
      <c r="AX1979" s="170">
        <f>IF(AU1979&gt;=0.1,'P3 Bureaumarge zee- en luchtvr.'!$D$12,0)</f>
        <v>0</v>
      </c>
      <c r="AY1979" s="163">
        <f t="shared" si="859"/>
        <v>0</v>
      </c>
      <c r="AZ1979" s="157" t="str">
        <f>VLOOKUP(D1979,'P4 Destination'!$C$21:$O$176,13,0)</f>
        <v>EUR</v>
      </c>
      <c r="BA1979" s="164">
        <f t="shared" si="860"/>
        <v>0</v>
      </c>
      <c r="BB1979" s="171">
        <f>IF(AU1979&gt;0.1,(VLOOKUP(D1979,'P4 Destination'!$C$21:$M$176,3,0))*I1979,0)</f>
        <v>0</v>
      </c>
      <c r="BC1979" s="172">
        <f t="shared" si="861"/>
        <v>0</v>
      </c>
      <c r="BD1979" s="171">
        <f>(VLOOKUP($D1979,'P4 Destination'!$C$21:$M$176,4,0))*BC1979</f>
        <v>0</v>
      </c>
      <c r="BE1979" s="172">
        <f t="shared" si="862"/>
        <v>0</v>
      </c>
      <c r="BF1979" s="171">
        <f>(VLOOKUP($D1979,'P4 Destination'!$C$21:$M$176,5,0))*BE1979</f>
        <v>0</v>
      </c>
      <c r="BG1979" s="172">
        <f t="shared" si="863"/>
        <v>0</v>
      </c>
      <c r="BH1979" s="171">
        <f>(VLOOKUP($D1979,'P4 Destination'!$C$21:$M$176,6,0))*BG1979</f>
        <v>0</v>
      </c>
      <c r="BI1979" s="172">
        <f t="shared" si="864"/>
        <v>0</v>
      </c>
      <c r="BJ1979" s="171">
        <f>(VLOOKUP($D1979,'P4 Destination'!$C$21:$M$176,7,0))*BI1979</f>
        <v>0</v>
      </c>
      <c r="BK1979" s="172">
        <f t="shared" si="865"/>
        <v>0</v>
      </c>
      <c r="BL1979" s="171">
        <f>(VLOOKUP($D1979,'P4 Destination'!$C$21:$M$176,8,0))*BK1979</f>
        <v>0</v>
      </c>
      <c r="BM1979" s="172">
        <f t="shared" si="866"/>
        <v>0</v>
      </c>
      <c r="BN1979" s="171">
        <f>(VLOOKUP($D1979,'P4 Destination'!$C$21:$M$176,9,0))*BM1979</f>
        <v>0</v>
      </c>
      <c r="BO1979" s="154">
        <f t="shared" si="872"/>
        <v>0</v>
      </c>
      <c r="BP1979" s="171">
        <f>(VLOOKUP(D1979,'P4 Destination'!$C$21:$M$176,10,0))*K1979</f>
        <v>0</v>
      </c>
      <c r="BQ1979" s="171">
        <f>(VLOOKUP(D1979,'P4 Destination'!$C$21:$M$176,11,0))*J1979</f>
        <v>0</v>
      </c>
      <c r="BR1979" s="173">
        <f t="shared" si="867"/>
        <v>0</v>
      </c>
      <c r="BS1979" s="173">
        <f>(AV1979*2500)*'P6 Verzekering'!$E$11</f>
        <v>0</v>
      </c>
      <c r="BT1979" s="173">
        <f>(AW1979*2500)*'P6 Verzekering'!$E$12</f>
        <v>0</v>
      </c>
      <c r="BU1979" s="173">
        <f>(L1979*2500)*'P6 Verzekering'!$E$13</f>
        <v>0</v>
      </c>
      <c r="BV1979" s="173">
        <f t="shared" si="868"/>
        <v>0</v>
      </c>
      <c r="BW1979"/>
      <c r="BX1979"/>
    </row>
    <row r="1980" spans="1:76">
      <c r="A1980" s="152" t="s">
        <v>1721</v>
      </c>
      <c r="B1980" s="152" t="s">
        <v>219</v>
      </c>
      <c r="C1980" s="152" t="s">
        <v>219</v>
      </c>
      <c r="D1980" s="152" t="s">
        <v>151</v>
      </c>
      <c r="E1980" s="152" t="s">
        <v>149</v>
      </c>
      <c r="F1980" s="153">
        <f t="shared" si="870"/>
        <v>17</v>
      </c>
      <c r="G1980" s="154">
        <v>0</v>
      </c>
      <c r="H1980" s="154">
        <f>IFERROR(VLOOKUP(B1980,'P2 Origin'!$C$21:$Q$176,15,FALSE),0)</f>
        <v>0</v>
      </c>
      <c r="I1980" s="154">
        <f>IFERROR(VLOOKUP(D1980,'P4 Destination'!$C$21:$Q$176,15,FALSE),0)</f>
        <v>0</v>
      </c>
      <c r="J1980" s="155"/>
      <c r="K1980" s="155"/>
      <c r="L1980" s="156">
        <v>17</v>
      </c>
      <c r="M1980" s="155">
        <v>206</v>
      </c>
      <c r="N1980" s="155">
        <v>2</v>
      </c>
      <c r="O1980" s="157">
        <f t="shared" si="845"/>
        <v>0</v>
      </c>
      <c r="P1980" s="158">
        <f t="shared" si="846"/>
        <v>0</v>
      </c>
      <c r="Q1980" s="159">
        <f>IFERROR(VLOOKUP(N1980,'P1 Intra-Europees'!$A$15:$H$25,3,0),0)*P1980</f>
        <v>0</v>
      </c>
      <c r="R1980" s="160">
        <f t="shared" si="847"/>
        <v>17</v>
      </c>
      <c r="S1980" s="159">
        <f>IFERROR(VLOOKUP(N1980,'P1 Intra-Europees'!$A$15:$H$25,4,0),0)*R1980</f>
        <v>0</v>
      </c>
      <c r="T1980" s="160">
        <f t="shared" si="848"/>
        <v>0</v>
      </c>
      <c r="U1980" s="159">
        <f>IFERROR(VLOOKUP(N1980,'P1 Intra-Europees'!$A$15:$H$25,5,0),0)*T1980</f>
        <v>0</v>
      </c>
      <c r="V1980" s="160">
        <f t="shared" si="849"/>
        <v>0</v>
      </c>
      <c r="W1980" s="159">
        <f>IFERROR(VLOOKUP(N1980,'P1 Intra-Europees'!$A$15:$H$25,6,0),0)*V1980</f>
        <v>0</v>
      </c>
      <c r="X1980" s="160">
        <f t="shared" si="850"/>
        <v>0</v>
      </c>
      <c r="Y1980" s="159">
        <f>IFERROR(VLOOKUP(N1980,'P1 Intra-Europees'!$A$15:$H$25,7,0),0)*X1980</f>
        <v>0</v>
      </c>
      <c r="Z1980" s="161">
        <f t="shared" si="851"/>
        <v>0</v>
      </c>
      <c r="AA1980" s="162">
        <f>IFERROR(VLOOKUP(N1980,'P1 Intra-Europees'!$A$15:$H$25,8,0),0)*Z1980</f>
        <v>0</v>
      </c>
      <c r="AB1980" s="163">
        <f t="shared" si="852"/>
        <v>0</v>
      </c>
      <c r="AC1980" s="157" t="str">
        <f>VLOOKUP(B1980,'P2 Origin'!$C$21:$O$176,13,0)</f>
        <v>EUR</v>
      </c>
      <c r="AD1980" s="164">
        <f t="shared" si="853"/>
        <v>0</v>
      </c>
      <c r="AE1980" s="165">
        <f>IF(AU1980&gt;0.1,VLOOKUP(B1980,'P2 Origin'!$C$21:$M$176,3,0)*H1980,0)</f>
        <v>0</v>
      </c>
      <c r="AF1980" s="166">
        <f t="shared" si="854"/>
        <v>0</v>
      </c>
      <c r="AG1980" s="165">
        <f>(VLOOKUP(B1980,'P2 Origin'!$C$21:$M$176,4,0))*AF1980</f>
        <v>0</v>
      </c>
      <c r="AH1980" s="166">
        <f t="shared" si="855"/>
        <v>0</v>
      </c>
      <c r="AI1980" s="165">
        <f>(VLOOKUP(B1980,'P2 Origin'!$C$21:$M$176,5,0))*AH1980</f>
        <v>0</v>
      </c>
      <c r="AJ1980" s="166">
        <f t="shared" si="869"/>
        <v>0</v>
      </c>
      <c r="AK1980" s="165">
        <f>(VLOOKUP(B1980,'P2 Origin'!$C$21:$M$176,6,0))*AJ1980</f>
        <v>0</v>
      </c>
      <c r="AL1980" s="166">
        <f t="shared" si="856"/>
        <v>0</v>
      </c>
      <c r="AM1980" s="165">
        <f>(VLOOKUP($B1980,'P2 Origin'!$C$21:$M$176,7,0))*AL1980</f>
        <v>0</v>
      </c>
      <c r="AN1980" s="166">
        <f t="shared" si="857"/>
        <v>0</v>
      </c>
      <c r="AO1980" s="165">
        <f>(VLOOKUP($B1980,'P2 Origin'!$C$21:$M$176,8,0))*AN1980</f>
        <v>0</v>
      </c>
      <c r="AP1980" s="166">
        <f t="shared" si="858"/>
        <v>0</v>
      </c>
      <c r="AQ1980" s="165">
        <f>(VLOOKUP($B1980,'P2 Origin'!$C$21:$M$176,9,0))*AP1980</f>
        <v>0</v>
      </c>
      <c r="AR1980" s="155">
        <f t="shared" si="871"/>
        <v>0</v>
      </c>
      <c r="AS1980" s="164">
        <f>(VLOOKUP(B1980,'P2 Origin'!$C$21:$M$176,10,0))*K1980</f>
        <v>0</v>
      </c>
      <c r="AT1980" s="164">
        <f>(VLOOKUP(B1980,'P2 Origin'!$C$21:$M$176,11,0))*J1980</f>
        <v>0</v>
      </c>
      <c r="AU1980" s="167">
        <v>0</v>
      </c>
      <c r="AV1980" s="168">
        <v>0</v>
      </c>
      <c r="AW1980" s="169">
        <v>0</v>
      </c>
      <c r="AX1980" s="170">
        <f>IF(AU1980&gt;=0.1,'P3 Bureaumarge zee- en luchtvr.'!$D$12,0)</f>
        <v>0</v>
      </c>
      <c r="AY1980" s="163">
        <f t="shared" si="859"/>
        <v>0</v>
      </c>
      <c r="AZ1980" s="157" t="str">
        <f>VLOOKUP(D1980,'P4 Destination'!$C$21:$O$176,13,0)</f>
        <v>EUR</v>
      </c>
      <c r="BA1980" s="164">
        <f t="shared" si="860"/>
        <v>0</v>
      </c>
      <c r="BB1980" s="171">
        <f>IF(AU1980&gt;0.1,(VLOOKUP(D1980,'P4 Destination'!$C$21:$M$176,3,0))*I1980,0)</f>
        <v>0</v>
      </c>
      <c r="BC1980" s="172">
        <f t="shared" si="861"/>
        <v>0</v>
      </c>
      <c r="BD1980" s="171">
        <f>(VLOOKUP($D1980,'P4 Destination'!$C$21:$M$176,4,0))*BC1980</f>
        <v>0</v>
      </c>
      <c r="BE1980" s="172">
        <f t="shared" si="862"/>
        <v>0</v>
      </c>
      <c r="BF1980" s="171">
        <f>(VLOOKUP($D1980,'P4 Destination'!$C$21:$M$176,5,0))*BE1980</f>
        <v>0</v>
      </c>
      <c r="BG1980" s="172">
        <f t="shared" si="863"/>
        <v>0</v>
      </c>
      <c r="BH1980" s="171">
        <f>(VLOOKUP($D1980,'P4 Destination'!$C$21:$M$176,6,0))*BG1980</f>
        <v>0</v>
      </c>
      <c r="BI1980" s="172">
        <f t="shared" si="864"/>
        <v>0</v>
      </c>
      <c r="BJ1980" s="171">
        <f>(VLOOKUP($D1980,'P4 Destination'!$C$21:$M$176,7,0))*BI1980</f>
        <v>0</v>
      </c>
      <c r="BK1980" s="172">
        <f t="shared" si="865"/>
        <v>0</v>
      </c>
      <c r="BL1980" s="171">
        <f>(VLOOKUP($D1980,'P4 Destination'!$C$21:$M$176,8,0))*BK1980</f>
        <v>0</v>
      </c>
      <c r="BM1980" s="172">
        <f t="shared" si="866"/>
        <v>0</v>
      </c>
      <c r="BN1980" s="171">
        <f>(VLOOKUP($D1980,'P4 Destination'!$C$21:$M$176,9,0))*BM1980</f>
        <v>0</v>
      </c>
      <c r="BO1980" s="154">
        <f t="shared" si="872"/>
        <v>0</v>
      </c>
      <c r="BP1980" s="171">
        <f>(VLOOKUP(D1980,'P4 Destination'!$C$21:$M$176,10,0))*K1980</f>
        <v>0</v>
      </c>
      <c r="BQ1980" s="171">
        <f>(VLOOKUP(D1980,'P4 Destination'!$C$21:$M$176,11,0))*J1980</f>
        <v>0</v>
      </c>
      <c r="BR1980" s="173">
        <f t="shared" si="867"/>
        <v>0</v>
      </c>
      <c r="BS1980" s="173">
        <f>(AV1980*2500)*'P6 Verzekering'!$E$11</f>
        <v>0</v>
      </c>
      <c r="BT1980" s="173">
        <f>(AW1980*2500)*'P6 Verzekering'!$E$12</f>
        <v>0</v>
      </c>
      <c r="BU1980" s="173">
        <f>(L1980*2500)*'P6 Verzekering'!$E$13</f>
        <v>0</v>
      </c>
      <c r="BV1980" s="173">
        <f t="shared" si="868"/>
        <v>0</v>
      </c>
      <c r="BW1980"/>
      <c r="BX1980"/>
    </row>
    <row r="1981" spans="1:76">
      <c r="A1981" s="152" t="s">
        <v>989</v>
      </c>
      <c r="B1981" s="152" t="s">
        <v>151</v>
      </c>
      <c r="C1981" s="152" t="s">
        <v>149</v>
      </c>
      <c r="D1981" s="152" t="s">
        <v>219</v>
      </c>
      <c r="E1981" s="152" t="s">
        <v>219</v>
      </c>
      <c r="F1981" s="153">
        <f t="shared" si="870"/>
        <v>17</v>
      </c>
      <c r="G1981" s="154">
        <v>0</v>
      </c>
      <c r="H1981" s="154">
        <f>IFERROR(VLOOKUP(B1981,'P2 Origin'!$C$21:$Q$176,15,FALSE),0)</f>
        <v>0</v>
      </c>
      <c r="I1981" s="154">
        <f>IFERROR(VLOOKUP(D1981,'P4 Destination'!$C$21:$Q$176,15,FALSE),0)</f>
        <v>0</v>
      </c>
      <c r="J1981" s="155"/>
      <c r="K1981" s="155"/>
      <c r="L1981" s="156">
        <v>17</v>
      </c>
      <c r="M1981" s="155">
        <v>209</v>
      </c>
      <c r="N1981" s="155">
        <v>2</v>
      </c>
      <c r="O1981" s="157">
        <f t="shared" si="845"/>
        <v>0</v>
      </c>
      <c r="P1981" s="158">
        <f t="shared" si="846"/>
        <v>0</v>
      </c>
      <c r="Q1981" s="159">
        <f>IFERROR(VLOOKUP(N1981,'P1 Intra-Europees'!$A$15:$H$25,3,0),0)*P1981</f>
        <v>0</v>
      </c>
      <c r="R1981" s="160">
        <f t="shared" si="847"/>
        <v>17</v>
      </c>
      <c r="S1981" s="159">
        <f>IFERROR(VLOOKUP(N1981,'P1 Intra-Europees'!$A$15:$H$25,4,0),0)*R1981</f>
        <v>0</v>
      </c>
      <c r="T1981" s="160">
        <f t="shared" si="848"/>
        <v>0</v>
      </c>
      <c r="U1981" s="159">
        <f>IFERROR(VLOOKUP(N1981,'P1 Intra-Europees'!$A$15:$H$25,5,0),0)*T1981</f>
        <v>0</v>
      </c>
      <c r="V1981" s="160">
        <f t="shared" si="849"/>
        <v>0</v>
      </c>
      <c r="W1981" s="159">
        <f>IFERROR(VLOOKUP(N1981,'P1 Intra-Europees'!$A$15:$H$25,6,0),0)*V1981</f>
        <v>0</v>
      </c>
      <c r="X1981" s="160">
        <f t="shared" si="850"/>
        <v>0</v>
      </c>
      <c r="Y1981" s="159">
        <f>IFERROR(VLOOKUP(N1981,'P1 Intra-Europees'!$A$15:$H$25,7,0),0)*X1981</f>
        <v>0</v>
      </c>
      <c r="Z1981" s="161">
        <f t="shared" si="851"/>
        <v>0</v>
      </c>
      <c r="AA1981" s="162">
        <f>IFERROR(VLOOKUP(N1981,'P1 Intra-Europees'!$A$15:$H$25,8,0),0)*Z1981</f>
        <v>0</v>
      </c>
      <c r="AB1981" s="163">
        <f t="shared" si="852"/>
        <v>0</v>
      </c>
      <c r="AC1981" s="157" t="str">
        <f>VLOOKUP(B1981,'P2 Origin'!$C$21:$O$176,13,0)</f>
        <v>EUR</v>
      </c>
      <c r="AD1981" s="164">
        <f t="shared" si="853"/>
        <v>0</v>
      </c>
      <c r="AE1981" s="165">
        <f>IF(AU1981&gt;0.1,VLOOKUP(B1981,'P2 Origin'!$C$21:$M$176,3,0)*H1981,0)</f>
        <v>0</v>
      </c>
      <c r="AF1981" s="166">
        <f t="shared" si="854"/>
        <v>0</v>
      </c>
      <c r="AG1981" s="165">
        <f>(VLOOKUP(B1981,'P2 Origin'!$C$21:$M$176,4,0))*AF1981</f>
        <v>0</v>
      </c>
      <c r="AH1981" s="166">
        <f t="shared" si="855"/>
        <v>0</v>
      </c>
      <c r="AI1981" s="165">
        <f>(VLOOKUP(B1981,'P2 Origin'!$C$21:$M$176,5,0))*AH1981</f>
        <v>0</v>
      </c>
      <c r="AJ1981" s="166">
        <f t="shared" si="869"/>
        <v>0</v>
      </c>
      <c r="AK1981" s="165">
        <f>(VLOOKUP(B1981,'P2 Origin'!$C$21:$M$176,6,0))*AJ1981</f>
        <v>0</v>
      </c>
      <c r="AL1981" s="166">
        <f t="shared" si="856"/>
        <v>0</v>
      </c>
      <c r="AM1981" s="165">
        <f>(VLOOKUP($B1981,'P2 Origin'!$C$21:$M$176,7,0))*AL1981</f>
        <v>0</v>
      </c>
      <c r="AN1981" s="166">
        <f t="shared" si="857"/>
        <v>0</v>
      </c>
      <c r="AO1981" s="165">
        <f>(VLOOKUP($B1981,'P2 Origin'!$C$21:$M$176,8,0))*AN1981</f>
        <v>0</v>
      </c>
      <c r="AP1981" s="166">
        <f t="shared" si="858"/>
        <v>0</v>
      </c>
      <c r="AQ1981" s="165">
        <f>(VLOOKUP($B1981,'P2 Origin'!$C$21:$M$176,9,0))*AP1981</f>
        <v>0</v>
      </c>
      <c r="AR1981" s="155">
        <f t="shared" si="871"/>
        <v>0</v>
      </c>
      <c r="AS1981" s="164">
        <f>(VLOOKUP(B1981,'P2 Origin'!$C$21:$M$176,10,0))*K1981</f>
        <v>0</v>
      </c>
      <c r="AT1981" s="164">
        <f>(VLOOKUP(B1981,'P2 Origin'!$C$21:$M$176,11,0))*J1981</f>
        <v>0</v>
      </c>
      <c r="AU1981" s="167">
        <v>0</v>
      </c>
      <c r="AV1981" s="168">
        <v>0</v>
      </c>
      <c r="AW1981" s="169">
        <v>0</v>
      </c>
      <c r="AX1981" s="170">
        <f>IF(AU1981&gt;=0.1,'P3 Bureaumarge zee- en luchtvr.'!$D$12,0)</f>
        <v>0</v>
      </c>
      <c r="AY1981" s="163">
        <f t="shared" si="859"/>
        <v>0</v>
      </c>
      <c r="AZ1981" s="157" t="str">
        <f>VLOOKUP(D1981,'P4 Destination'!$C$21:$O$176,13,0)</f>
        <v>EUR</v>
      </c>
      <c r="BA1981" s="164">
        <f t="shared" si="860"/>
        <v>0</v>
      </c>
      <c r="BB1981" s="171">
        <f>IF(AU1981&gt;0.1,(VLOOKUP(D1981,'P4 Destination'!$C$21:$M$176,3,0))*I1981,0)</f>
        <v>0</v>
      </c>
      <c r="BC1981" s="172">
        <f t="shared" si="861"/>
        <v>0</v>
      </c>
      <c r="BD1981" s="171">
        <f>(VLOOKUP($D1981,'P4 Destination'!$C$21:$M$176,4,0))*BC1981</f>
        <v>0</v>
      </c>
      <c r="BE1981" s="172">
        <f t="shared" si="862"/>
        <v>0</v>
      </c>
      <c r="BF1981" s="171">
        <f>(VLOOKUP($D1981,'P4 Destination'!$C$21:$M$176,5,0))*BE1981</f>
        <v>0</v>
      </c>
      <c r="BG1981" s="172">
        <f t="shared" si="863"/>
        <v>0</v>
      </c>
      <c r="BH1981" s="171">
        <f>(VLOOKUP($D1981,'P4 Destination'!$C$21:$M$176,6,0))*BG1981</f>
        <v>0</v>
      </c>
      <c r="BI1981" s="172">
        <f t="shared" si="864"/>
        <v>0</v>
      </c>
      <c r="BJ1981" s="171">
        <f>(VLOOKUP($D1981,'P4 Destination'!$C$21:$M$176,7,0))*BI1981</f>
        <v>0</v>
      </c>
      <c r="BK1981" s="172">
        <f t="shared" si="865"/>
        <v>0</v>
      </c>
      <c r="BL1981" s="171">
        <f>(VLOOKUP($D1981,'P4 Destination'!$C$21:$M$176,8,0))*BK1981</f>
        <v>0</v>
      </c>
      <c r="BM1981" s="172">
        <f t="shared" si="866"/>
        <v>0</v>
      </c>
      <c r="BN1981" s="171">
        <f>(VLOOKUP($D1981,'P4 Destination'!$C$21:$M$176,9,0))*BM1981</f>
        <v>0</v>
      </c>
      <c r="BO1981" s="154">
        <f t="shared" si="872"/>
        <v>0</v>
      </c>
      <c r="BP1981" s="171">
        <f>(VLOOKUP(D1981,'P4 Destination'!$C$21:$M$176,10,0))*K1981</f>
        <v>0</v>
      </c>
      <c r="BQ1981" s="171">
        <f>(VLOOKUP(D1981,'P4 Destination'!$C$21:$M$176,11,0))*J1981</f>
        <v>0</v>
      </c>
      <c r="BR1981" s="173">
        <f t="shared" si="867"/>
        <v>0</v>
      </c>
      <c r="BS1981" s="173">
        <f>(AV1981*2500)*'P6 Verzekering'!$E$11</f>
        <v>0</v>
      </c>
      <c r="BT1981" s="173">
        <f>(AW1981*2500)*'P6 Verzekering'!$E$12</f>
        <v>0</v>
      </c>
      <c r="BU1981" s="173">
        <f>(L1981*2500)*'P6 Verzekering'!$E$13</f>
        <v>0</v>
      </c>
      <c r="BV1981" s="173">
        <f t="shared" si="868"/>
        <v>0</v>
      </c>
      <c r="BW1981"/>
      <c r="BX1981"/>
    </row>
    <row r="1982" spans="1:76">
      <c r="A1982" s="152" t="s">
        <v>1728</v>
      </c>
      <c r="B1982" s="152" t="s">
        <v>219</v>
      </c>
      <c r="C1982" s="152" t="s">
        <v>219</v>
      </c>
      <c r="D1982" s="152" t="s">
        <v>151</v>
      </c>
      <c r="E1982" s="152" t="s">
        <v>149</v>
      </c>
      <c r="F1982" s="153">
        <f t="shared" si="870"/>
        <v>17</v>
      </c>
      <c r="G1982" s="154">
        <v>0</v>
      </c>
      <c r="H1982" s="154">
        <f>IFERROR(VLOOKUP(B1982,'P2 Origin'!$C$21:$Q$176,15,FALSE),0)</f>
        <v>0</v>
      </c>
      <c r="I1982" s="154">
        <f>IFERROR(VLOOKUP(D1982,'P4 Destination'!$C$21:$Q$176,15,FALSE),0)</f>
        <v>0</v>
      </c>
      <c r="J1982" s="155"/>
      <c r="K1982" s="155"/>
      <c r="L1982" s="156">
        <v>17</v>
      </c>
      <c r="M1982" s="155">
        <v>224</v>
      </c>
      <c r="N1982" s="155">
        <v>2</v>
      </c>
      <c r="O1982" s="157">
        <f t="shared" si="845"/>
        <v>0</v>
      </c>
      <c r="P1982" s="158">
        <f t="shared" si="846"/>
        <v>0</v>
      </c>
      <c r="Q1982" s="159">
        <f>IFERROR(VLOOKUP(N1982,'P1 Intra-Europees'!$A$15:$H$25,3,0),0)*P1982</f>
        <v>0</v>
      </c>
      <c r="R1982" s="160">
        <f t="shared" si="847"/>
        <v>17</v>
      </c>
      <c r="S1982" s="159">
        <f>IFERROR(VLOOKUP(N1982,'P1 Intra-Europees'!$A$15:$H$25,4,0),0)*R1982</f>
        <v>0</v>
      </c>
      <c r="T1982" s="160">
        <f t="shared" si="848"/>
        <v>0</v>
      </c>
      <c r="U1982" s="159">
        <f>IFERROR(VLOOKUP(N1982,'P1 Intra-Europees'!$A$15:$H$25,5,0),0)*T1982</f>
        <v>0</v>
      </c>
      <c r="V1982" s="160">
        <f t="shared" si="849"/>
        <v>0</v>
      </c>
      <c r="W1982" s="159">
        <f>IFERROR(VLOOKUP(N1982,'P1 Intra-Europees'!$A$15:$H$25,6,0),0)*V1982</f>
        <v>0</v>
      </c>
      <c r="X1982" s="160">
        <f t="shared" si="850"/>
        <v>0</v>
      </c>
      <c r="Y1982" s="159">
        <f>IFERROR(VLOOKUP(N1982,'P1 Intra-Europees'!$A$15:$H$25,7,0),0)*X1982</f>
        <v>0</v>
      </c>
      <c r="Z1982" s="161">
        <f t="shared" si="851"/>
        <v>0</v>
      </c>
      <c r="AA1982" s="162">
        <f>IFERROR(VLOOKUP(N1982,'P1 Intra-Europees'!$A$15:$H$25,8,0),0)*Z1982</f>
        <v>0</v>
      </c>
      <c r="AB1982" s="163">
        <f t="shared" si="852"/>
        <v>0</v>
      </c>
      <c r="AC1982" s="157" t="str">
        <f>VLOOKUP(B1982,'P2 Origin'!$C$21:$O$176,13,0)</f>
        <v>EUR</v>
      </c>
      <c r="AD1982" s="164">
        <f t="shared" si="853"/>
        <v>0</v>
      </c>
      <c r="AE1982" s="165">
        <f>IF(AU1982&gt;0.1,VLOOKUP(B1982,'P2 Origin'!$C$21:$M$176,3,0)*H1982,0)</f>
        <v>0</v>
      </c>
      <c r="AF1982" s="166">
        <f t="shared" si="854"/>
        <v>0</v>
      </c>
      <c r="AG1982" s="165">
        <f>(VLOOKUP(B1982,'P2 Origin'!$C$21:$M$176,4,0))*AF1982</f>
        <v>0</v>
      </c>
      <c r="AH1982" s="166">
        <f t="shared" si="855"/>
        <v>0</v>
      </c>
      <c r="AI1982" s="165">
        <f>(VLOOKUP(B1982,'P2 Origin'!$C$21:$M$176,5,0))*AH1982</f>
        <v>0</v>
      </c>
      <c r="AJ1982" s="166">
        <f t="shared" si="869"/>
        <v>0</v>
      </c>
      <c r="AK1982" s="165">
        <f>(VLOOKUP(B1982,'P2 Origin'!$C$21:$M$176,6,0))*AJ1982</f>
        <v>0</v>
      </c>
      <c r="AL1982" s="166">
        <f t="shared" si="856"/>
        <v>0</v>
      </c>
      <c r="AM1982" s="165">
        <f>(VLOOKUP($B1982,'P2 Origin'!$C$21:$M$176,7,0))*AL1982</f>
        <v>0</v>
      </c>
      <c r="AN1982" s="166">
        <f t="shared" si="857"/>
        <v>0</v>
      </c>
      <c r="AO1982" s="165">
        <f>(VLOOKUP($B1982,'P2 Origin'!$C$21:$M$176,8,0))*AN1982</f>
        <v>0</v>
      </c>
      <c r="AP1982" s="166">
        <f t="shared" si="858"/>
        <v>0</v>
      </c>
      <c r="AQ1982" s="165">
        <f>(VLOOKUP($B1982,'P2 Origin'!$C$21:$M$176,9,0))*AP1982</f>
        <v>0</v>
      </c>
      <c r="AR1982" s="155">
        <f t="shared" si="871"/>
        <v>0</v>
      </c>
      <c r="AS1982" s="164">
        <f>(VLOOKUP(B1982,'P2 Origin'!$C$21:$M$176,10,0))*K1982</f>
        <v>0</v>
      </c>
      <c r="AT1982" s="164">
        <f>(VLOOKUP(B1982,'P2 Origin'!$C$21:$M$176,11,0))*J1982</f>
        <v>0</v>
      </c>
      <c r="AU1982" s="167">
        <v>0</v>
      </c>
      <c r="AV1982" s="168">
        <v>0</v>
      </c>
      <c r="AW1982" s="169">
        <v>0</v>
      </c>
      <c r="AX1982" s="170">
        <f>IF(AU1982&gt;=0.1,'P3 Bureaumarge zee- en luchtvr.'!$D$12,0)</f>
        <v>0</v>
      </c>
      <c r="AY1982" s="163">
        <f t="shared" si="859"/>
        <v>0</v>
      </c>
      <c r="AZ1982" s="157" t="str">
        <f>VLOOKUP(D1982,'P4 Destination'!$C$21:$O$176,13,0)</f>
        <v>EUR</v>
      </c>
      <c r="BA1982" s="164">
        <f t="shared" si="860"/>
        <v>0</v>
      </c>
      <c r="BB1982" s="171">
        <f>IF(AU1982&gt;0.1,(VLOOKUP(D1982,'P4 Destination'!$C$21:$M$176,3,0))*I1982,0)</f>
        <v>0</v>
      </c>
      <c r="BC1982" s="172">
        <f t="shared" si="861"/>
        <v>0</v>
      </c>
      <c r="BD1982" s="171">
        <f>(VLOOKUP($D1982,'P4 Destination'!$C$21:$M$176,4,0))*BC1982</f>
        <v>0</v>
      </c>
      <c r="BE1982" s="172">
        <f t="shared" si="862"/>
        <v>0</v>
      </c>
      <c r="BF1982" s="171">
        <f>(VLOOKUP($D1982,'P4 Destination'!$C$21:$M$176,5,0))*BE1982</f>
        <v>0</v>
      </c>
      <c r="BG1982" s="172">
        <f t="shared" si="863"/>
        <v>0</v>
      </c>
      <c r="BH1982" s="171">
        <f>(VLOOKUP($D1982,'P4 Destination'!$C$21:$M$176,6,0))*BG1982</f>
        <v>0</v>
      </c>
      <c r="BI1982" s="172">
        <f t="shared" si="864"/>
        <v>0</v>
      </c>
      <c r="BJ1982" s="171">
        <f>(VLOOKUP($D1982,'P4 Destination'!$C$21:$M$176,7,0))*BI1982</f>
        <v>0</v>
      </c>
      <c r="BK1982" s="172">
        <f t="shared" si="865"/>
        <v>0</v>
      </c>
      <c r="BL1982" s="171">
        <f>(VLOOKUP($D1982,'P4 Destination'!$C$21:$M$176,8,0))*BK1982</f>
        <v>0</v>
      </c>
      <c r="BM1982" s="172">
        <f t="shared" si="866"/>
        <v>0</v>
      </c>
      <c r="BN1982" s="171">
        <f>(VLOOKUP($D1982,'P4 Destination'!$C$21:$M$176,9,0))*BM1982</f>
        <v>0</v>
      </c>
      <c r="BO1982" s="154">
        <f t="shared" si="872"/>
        <v>0</v>
      </c>
      <c r="BP1982" s="171">
        <f>(VLOOKUP(D1982,'P4 Destination'!$C$21:$M$176,10,0))*K1982</f>
        <v>0</v>
      </c>
      <c r="BQ1982" s="171">
        <f>(VLOOKUP(D1982,'P4 Destination'!$C$21:$M$176,11,0))*J1982</f>
        <v>0</v>
      </c>
      <c r="BR1982" s="173">
        <f t="shared" si="867"/>
        <v>0</v>
      </c>
      <c r="BS1982" s="173">
        <f>(AV1982*2500)*'P6 Verzekering'!$E$11</f>
        <v>0</v>
      </c>
      <c r="BT1982" s="173">
        <f>(AW1982*2500)*'P6 Verzekering'!$E$12</f>
        <v>0</v>
      </c>
      <c r="BU1982" s="173">
        <f>(L1982*2500)*'P6 Verzekering'!$E$13</f>
        <v>0</v>
      </c>
      <c r="BV1982" s="173">
        <f t="shared" si="868"/>
        <v>0</v>
      </c>
      <c r="BW1982"/>
      <c r="BX1982"/>
    </row>
    <row r="1983" spans="1:76">
      <c r="A1983" s="152" t="s">
        <v>2226</v>
      </c>
      <c r="B1983" s="152" t="s">
        <v>219</v>
      </c>
      <c r="C1983" s="152" t="s">
        <v>219</v>
      </c>
      <c r="D1983" s="152" t="s">
        <v>181</v>
      </c>
      <c r="E1983" s="152" t="s">
        <v>153</v>
      </c>
      <c r="F1983" s="153">
        <f t="shared" si="870"/>
        <v>17</v>
      </c>
      <c r="G1983" s="154">
        <v>0</v>
      </c>
      <c r="H1983" s="154">
        <f>IFERROR(VLOOKUP(B1983,'P2 Origin'!$C$21:$Q$176,15,FALSE),0)</f>
        <v>0</v>
      </c>
      <c r="I1983" s="154">
        <f>IFERROR(VLOOKUP(D1983,'P4 Destination'!$C$21:$Q$176,15,FALSE),0)</f>
        <v>1</v>
      </c>
      <c r="J1983" s="155"/>
      <c r="K1983" s="155"/>
      <c r="L1983" s="156">
        <v>17</v>
      </c>
      <c r="M1983" s="155">
        <v>506</v>
      </c>
      <c r="N1983" s="155">
        <v>4</v>
      </c>
      <c r="O1983" s="157">
        <f t="shared" si="845"/>
        <v>0</v>
      </c>
      <c r="P1983" s="158">
        <f t="shared" si="846"/>
        <v>0</v>
      </c>
      <c r="Q1983" s="159">
        <f>IFERROR(VLOOKUP(N1983,'P1 Intra-Europees'!$A$15:$H$25,3,0),0)*P1983</f>
        <v>0</v>
      </c>
      <c r="R1983" s="160">
        <f t="shared" si="847"/>
        <v>17</v>
      </c>
      <c r="S1983" s="159">
        <f>IFERROR(VLOOKUP(N1983,'P1 Intra-Europees'!$A$15:$H$25,4,0),0)*R1983</f>
        <v>0</v>
      </c>
      <c r="T1983" s="160">
        <f t="shared" si="848"/>
        <v>0</v>
      </c>
      <c r="U1983" s="159">
        <f>IFERROR(VLOOKUP(N1983,'P1 Intra-Europees'!$A$15:$H$25,5,0),0)*T1983</f>
        <v>0</v>
      </c>
      <c r="V1983" s="160">
        <f t="shared" si="849"/>
        <v>0</v>
      </c>
      <c r="W1983" s="159">
        <f>IFERROR(VLOOKUP(N1983,'P1 Intra-Europees'!$A$15:$H$25,6,0),0)*V1983</f>
        <v>0</v>
      </c>
      <c r="X1983" s="160">
        <f t="shared" si="850"/>
        <v>0</v>
      </c>
      <c r="Y1983" s="159">
        <f>IFERROR(VLOOKUP(N1983,'P1 Intra-Europees'!$A$15:$H$25,7,0),0)*X1983</f>
        <v>0</v>
      </c>
      <c r="Z1983" s="161">
        <f t="shared" si="851"/>
        <v>0</v>
      </c>
      <c r="AA1983" s="162">
        <f>IFERROR(VLOOKUP(N1983,'P1 Intra-Europees'!$A$15:$H$25,8,0),0)*Z1983</f>
        <v>0</v>
      </c>
      <c r="AB1983" s="163">
        <f t="shared" si="852"/>
        <v>0</v>
      </c>
      <c r="AC1983" s="157" t="str">
        <f>VLOOKUP(B1983,'P2 Origin'!$C$21:$O$176,13,0)</f>
        <v>EUR</v>
      </c>
      <c r="AD1983" s="164">
        <f t="shared" si="853"/>
        <v>0</v>
      </c>
      <c r="AE1983" s="165">
        <f>IF(AU1983&gt;0.1,VLOOKUP(B1983,'P2 Origin'!$C$21:$M$176,3,0)*H1983,0)</f>
        <v>0</v>
      </c>
      <c r="AF1983" s="166">
        <f t="shared" si="854"/>
        <v>0</v>
      </c>
      <c r="AG1983" s="165">
        <f>(VLOOKUP(B1983,'P2 Origin'!$C$21:$M$176,4,0))*AF1983</f>
        <v>0</v>
      </c>
      <c r="AH1983" s="166">
        <f t="shared" si="855"/>
        <v>0</v>
      </c>
      <c r="AI1983" s="165">
        <f>(VLOOKUP(B1983,'P2 Origin'!$C$21:$M$176,5,0))*AH1983</f>
        <v>0</v>
      </c>
      <c r="AJ1983" s="166">
        <f t="shared" si="869"/>
        <v>0</v>
      </c>
      <c r="AK1983" s="165">
        <f>(VLOOKUP(B1983,'P2 Origin'!$C$21:$M$176,6,0))*AJ1983</f>
        <v>0</v>
      </c>
      <c r="AL1983" s="166">
        <f t="shared" si="856"/>
        <v>0</v>
      </c>
      <c r="AM1983" s="165">
        <f>(VLOOKUP($B1983,'P2 Origin'!$C$21:$M$176,7,0))*AL1983</f>
        <v>0</v>
      </c>
      <c r="AN1983" s="166">
        <f t="shared" si="857"/>
        <v>0</v>
      </c>
      <c r="AO1983" s="165">
        <f>(VLOOKUP($B1983,'P2 Origin'!$C$21:$M$176,8,0))*AN1983</f>
        <v>0</v>
      </c>
      <c r="AP1983" s="166">
        <f t="shared" si="858"/>
        <v>0</v>
      </c>
      <c r="AQ1983" s="165">
        <f>(VLOOKUP($B1983,'P2 Origin'!$C$21:$M$176,9,0))*AP1983</f>
        <v>0</v>
      </c>
      <c r="AR1983" s="155">
        <f t="shared" si="871"/>
        <v>0</v>
      </c>
      <c r="AS1983" s="164">
        <f>(VLOOKUP(B1983,'P2 Origin'!$C$21:$M$176,10,0))*K1983</f>
        <v>0</v>
      </c>
      <c r="AT1983" s="164">
        <f>(VLOOKUP(B1983,'P2 Origin'!$C$21:$M$176,11,0))*J1983</f>
        <v>0</v>
      </c>
      <c r="AU1983" s="167">
        <v>0</v>
      </c>
      <c r="AV1983" s="168">
        <v>0</v>
      </c>
      <c r="AW1983" s="169">
        <v>0</v>
      </c>
      <c r="AX1983" s="170">
        <f>IF(AU1983&gt;=0.1,'P3 Bureaumarge zee- en luchtvr.'!$D$12,0)</f>
        <v>0</v>
      </c>
      <c r="AY1983" s="163">
        <f t="shared" si="859"/>
        <v>0</v>
      </c>
      <c r="AZ1983" s="157" t="str">
        <f>VLOOKUP(D1983,'P4 Destination'!$C$21:$O$176,13,0)</f>
        <v>EUR</v>
      </c>
      <c r="BA1983" s="164">
        <f t="shared" si="860"/>
        <v>0</v>
      </c>
      <c r="BB1983" s="171">
        <f>IF(AU1983&gt;0.1,(VLOOKUP(D1983,'P4 Destination'!$C$21:$M$176,3,0))*I1983,0)</f>
        <v>0</v>
      </c>
      <c r="BC1983" s="172">
        <f t="shared" si="861"/>
        <v>0</v>
      </c>
      <c r="BD1983" s="171">
        <f>(VLOOKUP($D1983,'P4 Destination'!$C$21:$M$176,4,0))*BC1983</f>
        <v>0</v>
      </c>
      <c r="BE1983" s="172">
        <f t="shared" si="862"/>
        <v>0</v>
      </c>
      <c r="BF1983" s="171">
        <f>(VLOOKUP($D1983,'P4 Destination'!$C$21:$M$176,5,0))*BE1983</f>
        <v>0</v>
      </c>
      <c r="BG1983" s="172">
        <f t="shared" si="863"/>
        <v>0</v>
      </c>
      <c r="BH1983" s="171">
        <f>(VLOOKUP($D1983,'P4 Destination'!$C$21:$M$176,6,0))*BG1983</f>
        <v>0</v>
      </c>
      <c r="BI1983" s="172">
        <f t="shared" si="864"/>
        <v>0</v>
      </c>
      <c r="BJ1983" s="171">
        <f>(VLOOKUP($D1983,'P4 Destination'!$C$21:$M$176,7,0))*BI1983</f>
        <v>0</v>
      </c>
      <c r="BK1983" s="172">
        <f t="shared" si="865"/>
        <v>0</v>
      </c>
      <c r="BL1983" s="171">
        <f>(VLOOKUP($D1983,'P4 Destination'!$C$21:$M$176,8,0))*BK1983</f>
        <v>0</v>
      </c>
      <c r="BM1983" s="172">
        <f t="shared" si="866"/>
        <v>0</v>
      </c>
      <c r="BN1983" s="171">
        <f>(VLOOKUP($D1983,'P4 Destination'!$C$21:$M$176,9,0))*BM1983</f>
        <v>0</v>
      </c>
      <c r="BO1983" s="154">
        <f t="shared" si="872"/>
        <v>0</v>
      </c>
      <c r="BP1983" s="171">
        <f>(VLOOKUP(D1983,'P4 Destination'!$C$21:$M$176,10,0))*K1983</f>
        <v>0</v>
      </c>
      <c r="BQ1983" s="171">
        <f>(VLOOKUP(D1983,'P4 Destination'!$C$21:$M$176,11,0))*J1983</f>
        <v>0</v>
      </c>
      <c r="BR1983" s="173">
        <f t="shared" si="867"/>
        <v>0</v>
      </c>
      <c r="BS1983" s="173">
        <f>(AV1983*2500)*'P6 Verzekering'!$E$11</f>
        <v>0</v>
      </c>
      <c r="BT1983" s="173">
        <f>(AW1983*2500)*'P6 Verzekering'!$E$12</f>
        <v>0</v>
      </c>
      <c r="BU1983" s="173">
        <f>(L1983*2500)*'P6 Verzekering'!$E$13</f>
        <v>0</v>
      </c>
      <c r="BV1983" s="173">
        <f t="shared" si="868"/>
        <v>0</v>
      </c>
      <c r="BW1983"/>
      <c r="BX1983"/>
    </row>
    <row r="1984" spans="1:76">
      <c r="A1984" s="152" t="s">
        <v>2719</v>
      </c>
      <c r="B1984" s="152" t="s">
        <v>181</v>
      </c>
      <c r="C1984" s="152" t="s">
        <v>153</v>
      </c>
      <c r="D1984" s="152" t="s">
        <v>219</v>
      </c>
      <c r="E1984" s="152" t="s">
        <v>219</v>
      </c>
      <c r="F1984" s="153">
        <f t="shared" si="870"/>
        <v>17</v>
      </c>
      <c r="G1984" s="154">
        <v>0</v>
      </c>
      <c r="H1984" s="154">
        <f>IFERROR(VLOOKUP(B1984,'P2 Origin'!$C$21:$Q$176,15,FALSE),0)</f>
        <v>1</v>
      </c>
      <c r="I1984" s="154">
        <f>IFERROR(VLOOKUP(D1984,'P4 Destination'!$C$21:$Q$176,15,FALSE),0)</f>
        <v>0</v>
      </c>
      <c r="J1984" s="155"/>
      <c r="K1984" s="155"/>
      <c r="L1984" s="156">
        <v>17</v>
      </c>
      <c r="M1984" s="155">
        <v>602</v>
      </c>
      <c r="N1984" s="155">
        <v>4</v>
      </c>
      <c r="O1984" s="157">
        <f t="shared" si="845"/>
        <v>0</v>
      </c>
      <c r="P1984" s="158">
        <f t="shared" si="846"/>
        <v>0</v>
      </c>
      <c r="Q1984" s="159">
        <f>IFERROR(VLOOKUP(N1984,'P1 Intra-Europees'!$A$15:$H$25,3,0),0)*P1984</f>
        <v>0</v>
      </c>
      <c r="R1984" s="160">
        <f t="shared" si="847"/>
        <v>17</v>
      </c>
      <c r="S1984" s="159">
        <f>IFERROR(VLOOKUP(N1984,'P1 Intra-Europees'!$A$15:$H$25,4,0),0)*R1984</f>
        <v>0</v>
      </c>
      <c r="T1984" s="160">
        <f t="shared" si="848"/>
        <v>0</v>
      </c>
      <c r="U1984" s="159">
        <f>IFERROR(VLOOKUP(N1984,'P1 Intra-Europees'!$A$15:$H$25,5,0),0)*T1984</f>
        <v>0</v>
      </c>
      <c r="V1984" s="160">
        <f t="shared" si="849"/>
        <v>0</v>
      </c>
      <c r="W1984" s="159">
        <f>IFERROR(VLOOKUP(N1984,'P1 Intra-Europees'!$A$15:$H$25,6,0),0)*V1984</f>
        <v>0</v>
      </c>
      <c r="X1984" s="160">
        <f t="shared" si="850"/>
        <v>0</v>
      </c>
      <c r="Y1984" s="159">
        <f>IFERROR(VLOOKUP(N1984,'P1 Intra-Europees'!$A$15:$H$25,7,0),0)*X1984</f>
        <v>0</v>
      </c>
      <c r="Z1984" s="161">
        <f t="shared" si="851"/>
        <v>0</v>
      </c>
      <c r="AA1984" s="162">
        <f>IFERROR(VLOOKUP(N1984,'P1 Intra-Europees'!$A$15:$H$25,8,0),0)*Z1984</f>
        <v>0</v>
      </c>
      <c r="AB1984" s="163">
        <f t="shared" si="852"/>
        <v>0</v>
      </c>
      <c r="AC1984" s="157" t="str">
        <f>VLOOKUP(B1984,'P2 Origin'!$C$21:$O$176,13,0)</f>
        <v>EUR</v>
      </c>
      <c r="AD1984" s="164">
        <f t="shared" si="853"/>
        <v>0</v>
      </c>
      <c r="AE1984" s="165">
        <f>IF(AU1984&gt;0.1,VLOOKUP(B1984,'P2 Origin'!$C$21:$M$176,3,0)*H1984,0)</f>
        <v>0</v>
      </c>
      <c r="AF1984" s="166">
        <f t="shared" si="854"/>
        <v>0</v>
      </c>
      <c r="AG1984" s="165">
        <f>(VLOOKUP(B1984,'P2 Origin'!$C$21:$M$176,4,0))*AF1984</f>
        <v>0</v>
      </c>
      <c r="AH1984" s="166">
        <f t="shared" si="855"/>
        <v>0</v>
      </c>
      <c r="AI1984" s="165">
        <f>(VLOOKUP(B1984,'P2 Origin'!$C$21:$M$176,5,0))*AH1984</f>
        <v>0</v>
      </c>
      <c r="AJ1984" s="166">
        <f t="shared" si="869"/>
        <v>0</v>
      </c>
      <c r="AK1984" s="165">
        <f>(VLOOKUP(B1984,'P2 Origin'!$C$21:$M$176,6,0))*AJ1984</f>
        <v>0</v>
      </c>
      <c r="AL1984" s="166">
        <f t="shared" si="856"/>
        <v>0</v>
      </c>
      <c r="AM1984" s="165">
        <f>(VLOOKUP($B1984,'P2 Origin'!$C$21:$M$176,7,0))*AL1984</f>
        <v>0</v>
      </c>
      <c r="AN1984" s="166">
        <f t="shared" si="857"/>
        <v>0</v>
      </c>
      <c r="AO1984" s="165">
        <f>(VLOOKUP($B1984,'P2 Origin'!$C$21:$M$176,8,0))*AN1984</f>
        <v>0</v>
      </c>
      <c r="AP1984" s="166">
        <f t="shared" si="858"/>
        <v>0</v>
      </c>
      <c r="AQ1984" s="165">
        <f>(VLOOKUP($B1984,'P2 Origin'!$C$21:$M$176,9,0))*AP1984</f>
        <v>0</v>
      </c>
      <c r="AR1984" s="155">
        <f t="shared" si="871"/>
        <v>0</v>
      </c>
      <c r="AS1984" s="164">
        <f>(VLOOKUP(B1984,'P2 Origin'!$C$21:$M$176,10,0))*K1984</f>
        <v>0</v>
      </c>
      <c r="AT1984" s="164">
        <f>(VLOOKUP(B1984,'P2 Origin'!$C$21:$M$176,11,0))*J1984</f>
        <v>0</v>
      </c>
      <c r="AU1984" s="167">
        <v>0</v>
      </c>
      <c r="AV1984" s="168">
        <v>0</v>
      </c>
      <c r="AW1984" s="169">
        <v>0</v>
      </c>
      <c r="AX1984" s="170">
        <f>IF(AU1984&gt;=0.1,'P3 Bureaumarge zee- en luchtvr.'!$D$12,0)</f>
        <v>0</v>
      </c>
      <c r="AY1984" s="163">
        <f t="shared" si="859"/>
        <v>0</v>
      </c>
      <c r="AZ1984" s="157" t="str">
        <f>VLOOKUP(D1984,'P4 Destination'!$C$21:$O$176,13,0)</f>
        <v>EUR</v>
      </c>
      <c r="BA1984" s="164">
        <f t="shared" si="860"/>
        <v>0</v>
      </c>
      <c r="BB1984" s="171">
        <f>IF(AU1984&gt;0.1,(VLOOKUP(D1984,'P4 Destination'!$C$21:$M$176,3,0))*I1984,0)</f>
        <v>0</v>
      </c>
      <c r="BC1984" s="172">
        <f t="shared" si="861"/>
        <v>0</v>
      </c>
      <c r="BD1984" s="171">
        <f>(VLOOKUP($D1984,'P4 Destination'!$C$21:$M$176,4,0))*BC1984</f>
        <v>0</v>
      </c>
      <c r="BE1984" s="172">
        <f t="shared" si="862"/>
        <v>0</v>
      </c>
      <c r="BF1984" s="171">
        <f>(VLOOKUP($D1984,'P4 Destination'!$C$21:$M$176,5,0))*BE1984</f>
        <v>0</v>
      </c>
      <c r="BG1984" s="172">
        <f t="shared" si="863"/>
        <v>0</v>
      </c>
      <c r="BH1984" s="171">
        <f>(VLOOKUP($D1984,'P4 Destination'!$C$21:$M$176,6,0))*BG1984</f>
        <v>0</v>
      </c>
      <c r="BI1984" s="172">
        <f t="shared" si="864"/>
        <v>0</v>
      </c>
      <c r="BJ1984" s="171">
        <f>(VLOOKUP($D1984,'P4 Destination'!$C$21:$M$176,7,0))*BI1984</f>
        <v>0</v>
      </c>
      <c r="BK1984" s="172">
        <f t="shared" si="865"/>
        <v>0</v>
      </c>
      <c r="BL1984" s="171">
        <f>(VLOOKUP($D1984,'P4 Destination'!$C$21:$M$176,8,0))*BK1984</f>
        <v>0</v>
      </c>
      <c r="BM1984" s="172">
        <f t="shared" si="866"/>
        <v>0</v>
      </c>
      <c r="BN1984" s="171">
        <f>(VLOOKUP($D1984,'P4 Destination'!$C$21:$M$176,9,0))*BM1984</f>
        <v>0</v>
      </c>
      <c r="BO1984" s="154">
        <f t="shared" si="872"/>
        <v>0</v>
      </c>
      <c r="BP1984" s="171">
        <f>(VLOOKUP(D1984,'P4 Destination'!$C$21:$M$176,10,0))*K1984</f>
        <v>0</v>
      </c>
      <c r="BQ1984" s="171">
        <f>(VLOOKUP(D1984,'P4 Destination'!$C$21:$M$176,11,0))*J1984</f>
        <v>0</v>
      </c>
      <c r="BR1984" s="173">
        <f t="shared" si="867"/>
        <v>0</v>
      </c>
      <c r="BS1984" s="173">
        <f>(AV1984*2500)*'P6 Verzekering'!$E$11</f>
        <v>0</v>
      </c>
      <c r="BT1984" s="173">
        <f>(AW1984*2500)*'P6 Verzekering'!$E$12</f>
        <v>0</v>
      </c>
      <c r="BU1984" s="173">
        <f>(L1984*2500)*'P6 Verzekering'!$E$13</f>
        <v>0</v>
      </c>
      <c r="BV1984" s="173">
        <f t="shared" si="868"/>
        <v>0</v>
      </c>
      <c r="BW1984"/>
      <c r="BX1984"/>
    </row>
    <row r="1985" spans="1:76">
      <c r="A1985" s="152" t="s">
        <v>1845</v>
      </c>
      <c r="B1985" s="152" t="s">
        <v>219</v>
      </c>
      <c r="C1985" s="152" t="s">
        <v>219</v>
      </c>
      <c r="D1985" s="152" t="s">
        <v>253</v>
      </c>
      <c r="E1985" s="152" t="s">
        <v>250</v>
      </c>
      <c r="F1985" s="153">
        <f t="shared" si="870"/>
        <v>17</v>
      </c>
      <c r="G1985" s="154">
        <v>0</v>
      </c>
      <c r="H1985" s="154">
        <f>IFERROR(VLOOKUP(B1985,'P2 Origin'!$C$21:$Q$176,15,FALSE),0)</f>
        <v>0</v>
      </c>
      <c r="I1985" s="154">
        <f>IFERROR(VLOOKUP(D1985,'P4 Destination'!$C$21:$Q$176,15,FALSE),0)</f>
        <v>1</v>
      </c>
      <c r="J1985" s="155"/>
      <c r="K1985" s="155"/>
      <c r="L1985" s="156">
        <v>17</v>
      </c>
      <c r="M1985" s="155">
        <v>922</v>
      </c>
      <c r="N1985" s="155">
        <v>5</v>
      </c>
      <c r="O1985" s="157">
        <f t="shared" si="845"/>
        <v>0</v>
      </c>
      <c r="P1985" s="158">
        <f t="shared" si="846"/>
        <v>0</v>
      </c>
      <c r="Q1985" s="159">
        <f>IFERROR(VLOOKUP(N1985,'P1 Intra-Europees'!$A$15:$H$25,3,0),0)*P1985</f>
        <v>0</v>
      </c>
      <c r="R1985" s="160">
        <f t="shared" si="847"/>
        <v>17</v>
      </c>
      <c r="S1985" s="159">
        <f>IFERROR(VLOOKUP(N1985,'P1 Intra-Europees'!$A$15:$H$25,4,0),0)*R1985</f>
        <v>0</v>
      </c>
      <c r="T1985" s="160">
        <f t="shared" si="848"/>
        <v>0</v>
      </c>
      <c r="U1985" s="159">
        <f>IFERROR(VLOOKUP(N1985,'P1 Intra-Europees'!$A$15:$H$25,5,0),0)*T1985</f>
        <v>0</v>
      </c>
      <c r="V1985" s="160">
        <f t="shared" si="849"/>
        <v>0</v>
      </c>
      <c r="W1985" s="159">
        <f>IFERROR(VLOOKUP(N1985,'P1 Intra-Europees'!$A$15:$H$25,6,0),0)*V1985</f>
        <v>0</v>
      </c>
      <c r="X1985" s="160">
        <f t="shared" si="850"/>
        <v>0</v>
      </c>
      <c r="Y1985" s="159">
        <f>IFERROR(VLOOKUP(N1985,'P1 Intra-Europees'!$A$15:$H$25,7,0),0)*X1985</f>
        <v>0</v>
      </c>
      <c r="Z1985" s="161">
        <f t="shared" si="851"/>
        <v>0</v>
      </c>
      <c r="AA1985" s="162">
        <f>IFERROR(VLOOKUP(N1985,'P1 Intra-Europees'!$A$15:$H$25,8,0),0)*Z1985</f>
        <v>0</v>
      </c>
      <c r="AB1985" s="163">
        <f t="shared" si="852"/>
        <v>0</v>
      </c>
      <c r="AC1985" s="157" t="str">
        <f>VLOOKUP(B1985,'P2 Origin'!$C$21:$O$176,13,0)</f>
        <v>EUR</v>
      </c>
      <c r="AD1985" s="164">
        <f t="shared" si="853"/>
        <v>0</v>
      </c>
      <c r="AE1985" s="165">
        <f>IF(AU1985&gt;0.1,VLOOKUP(B1985,'P2 Origin'!$C$21:$M$176,3,0)*H1985,0)</f>
        <v>0</v>
      </c>
      <c r="AF1985" s="166">
        <f t="shared" si="854"/>
        <v>0</v>
      </c>
      <c r="AG1985" s="165">
        <f>(VLOOKUP(B1985,'P2 Origin'!$C$21:$M$176,4,0))*AF1985</f>
        <v>0</v>
      </c>
      <c r="AH1985" s="166">
        <f t="shared" si="855"/>
        <v>0</v>
      </c>
      <c r="AI1985" s="165">
        <f>(VLOOKUP(B1985,'P2 Origin'!$C$21:$M$176,5,0))*AH1985</f>
        <v>0</v>
      </c>
      <c r="AJ1985" s="166">
        <f t="shared" si="869"/>
        <v>0</v>
      </c>
      <c r="AK1985" s="165">
        <f>(VLOOKUP(B1985,'P2 Origin'!$C$21:$M$176,6,0))*AJ1985</f>
        <v>0</v>
      </c>
      <c r="AL1985" s="166">
        <f t="shared" si="856"/>
        <v>0</v>
      </c>
      <c r="AM1985" s="165">
        <f>(VLOOKUP($B1985,'P2 Origin'!$C$21:$M$176,7,0))*AL1985</f>
        <v>0</v>
      </c>
      <c r="AN1985" s="166">
        <f t="shared" si="857"/>
        <v>0</v>
      </c>
      <c r="AO1985" s="165">
        <f>(VLOOKUP($B1985,'P2 Origin'!$C$21:$M$176,8,0))*AN1985</f>
        <v>0</v>
      </c>
      <c r="AP1985" s="166">
        <f t="shared" si="858"/>
        <v>0</v>
      </c>
      <c r="AQ1985" s="165">
        <f>(VLOOKUP($B1985,'P2 Origin'!$C$21:$M$176,9,0))*AP1985</f>
        <v>0</v>
      </c>
      <c r="AR1985" s="155">
        <f t="shared" si="871"/>
        <v>0</v>
      </c>
      <c r="AS1985" s="164">
        <f>(VLOOKUP(B1985,'P2 Origin'!$C$21:$M$176,10,0))*K1985</f>
        <v>0</v>
      </c>
      <c r="AT1985" s="164">
        <f>(VLOOKUP(B1985,'P2 Origin'!$C$21:$M$176,11,0))*J1985</f>
        <v>0</v>
      </c>
      <c r="AU1985" s="167">
        <v>0</v>
      </c>
      <c r="AV1985" s="168">
        <v>0</v>
      </c>
      <c r="AW1985" s="169">
        <v>0</v>
      </c>
      <c r="AX1985" s="170">
        <f>IF(AU1985&gt;=0.1,'P3 Bureaumarge zee- en luchtvr.'!$D$12,0)</f>
        <v>0</v>
      </c>
      <c r="AY1985" s="163">
        <f t="shared" si="859"/>
        <v>0</v>
      </c>
      <c r="AZ1985" s="157" t="str">
        <f>VLOOKUP(D1985,'P4 Destination'!$C$21:$O$176,13,0)</f>
        <v>EUR</v>
      </c>
      <c r="BA1985" s="164">
        <f t="shared" si="860"/>
        <v>0</v>
      </c>
      <c r="BB1985" s="171">
        <f>IF(AU1985&gt;0.1,(VLOOKUP(D1985,'P4 Destination'!$C$21:$M$176,3,0))*I1985,0)</f>
        <v>0</v>
      </c>
      <c r="BC1985" s="172">
        <f t="shared" si="861"/>
        <v>0</v>
      </c>
      <c r="BD1985" s="171">
        <f>(VLOOKUP($D1985,'P4 Destination'!$C$21:$M$176,4,0))*BC1985</f>
        <v>0</v>
      </c>
      <c r="BE1985" s="172">
        <f t="shared" si="862"/>
        <v>0</v>
      </c>
      <c r="BF1985" s="171">
        <f>(VLOOKUP($D1985,'P4 Destination'!$C$21:$M$176,5,0))*BE1985</f>
        <v>0</v>
      </c>
      <c r="BG1985" s="172">
        <f t="shared" si="863"/>
        <v>0</v>
      </c>
      <c r="BH1985" s="171">
        <f>(VLOOKUP($D1985,'P4 Destination'!$C$21:$M$176,6,0))*BG1985</f>
        <v>0</v>
      </c>
      <c r="BI1985" s="172">
        <f t="shared" si="864"/>
        <v>0</v>
      </c>
      <c r="BJ1985" s="171">
        <f>(VLOOKUP($D1985,'P4 Destination'!$C$21:$M$176,7,0))*BI1985</f>
        <v>0</v>
      </c>
      <c r="BK1985" s="172">
        <f t="shared" si="865"/>
        <v>0</v>
      </c>
      <c r="BL1985" s="171">
        <f>(VLOOKUP($D1985,'P4 Destination'!$C$21:$M$176,8,0))*BK1985</f>
        <v>0</v>
      </c>
      <c r="BM1985" s="172">
        <f t="shared" si="866"/>
        <v>0</v>
      </c>
      <c r="BN1985" s="171">
        <f>(VLOOKUP($D1985,'P4 Destination'!$C$21:$M$176,9,0))*BM1985</f>
        <v>0</v>
      </c>
      <c r="BO1985" s="154">
        <f t="shared" si="872"/>
        <v>0</v>
      </c>
      <c r="BP1985" s="171">
        <f>(VLOOKUP(D1985,'P4 Destination'!$C$21:$M$176,10,0))*K1985</f>
        <v>0</v>
      </c>
      <c r="BQ1985" s="171">
        <f>(VLOOKUP(D1985,'P4 Destination'!$C$21:$M$176,11,0))*J1985</f>
        <v>0</v>
      </c>
      <c r="BR1985" s="173">
        <f t="shared" si="867"/>
        <v>0</v>
      </c>
      <c r="BS1985" s="173">
        <f>(AV1985*2500)*'P6 Verzekering'!$E$11</f>
        <v>0</v>
      </c>
      <c r="BT1985" s="173">
        <f>(AW1985*2500)*'P6 Verzekering'!$E$12</f>
        <v>0</v>
      </c>
      <c r="BU1985" s="173">
        <f>(L1985*2500)*'P6 Verzekering'!$E$13</f>
        <v>0</v>
      </c>
      <c r="BV1985" s="173">
        <f t="shared" si="868"/>
        <v>0</v>
      </c>
      <c r="BW1985"/>
      <c r="BX1985"/>
    </row>
    <row r="1986" spans="1:76">
      <c r="A1986" s="152" t="s">
        <v>2986</v>
      </c>
      <c r="B1986" s="152" t="s">
        <v>226</v>
      </c>
      <c r="C1986" s="152" t="s">
        <v>225</v>
      </c>
      <c r="D1986" s="152" t="s">
        <v>219</v>
      </c>
      <c r="E1986" s="152" t="s">
        <v>219</v>
      </c>
      <c r="F1986" s="153">
        <f t="shared" si="870"/>
        <v>17</v>
      </c>
      <c r="G1986" s="154">
        <v>0</v>
      </c>
      <c r="H1986" s="154">
        <f>IFERROR(VLOOKUP(B1986,'P2 Origin'!$C$21:$Q$176,15,FALSE),0)</f>
        <v>1</v>
      </c>
      <c r="I1986" s="154">
        <f>IFERROR(VLOOKUP(D1986,'P4 Destination'!$C$21:$Q$176,15,FALSE),0)</f>
        <v>0</v>
      </c>
      <c r="J1986" s="155"/>
      <c r="K1986" s="155"/>
      <c r="L1986" s="156">
        <v>17</v>
      </c>
      <c r="M1986" s="155">
        <v>1234</v>
      </c>
      <c r="N1986" s="155">
        <v>6</v>
      </c>
      <c r="O1986" s="157">
        <f t="shared" si="845"/>
        <v>0</v>
      </c>
      <c r="P1986" s="158">
        <f t="shared" si="846"/>
        <v>0</v>
      </c>
      <c r="Q1986" s="159">
        <f>IFERROR(VLOOKUP(N1986,'P1 Intra-Europees'!$A$15:$H$25,3,0),0)*P1986</f>
        <v>0</v>
      </c>
      <c r="R1986" s="160">
        <f t="shared" si="847"/>
        <v>17</v>
      </c>
      <c r="S1986" s="159">
        <f>IFERROR(VLOOKUP(N1986,'P1 Intra-Europees'!$A$15:$H$25,4,0),0)*R1986</f>
        <v>0</v>
      </c>
      <c r="T1986" s="160">
        <f t="shared" si="848"/>
        <v>0</v>
      </c>
      <c r="U1986" s="159">
        <f>IFERROR(VLOOKUP(N1986,'P1 Intra-Europees'!$A$15:$H$25,5,0),0)*T1986</f>
        <v>0</v>
      </c>
      <c r="V1986" s="160">
        <f t="shared" si="849"/>
        <v>0</v>
      </c>
      <c r="W1986" s="159">
        <f>IFERROR(VLOOKUP(N1986,'P1 Intra-Europees'!$A$15:$H$25,6,0),0)*V1986</f>
        <v>0</v>
      </c>
      <c r="X1986" s="160">
        <f t="shared" si="850"/>
        <v>0</v>
      </c>
      <c r="Y1986" s="159">
        <f>IFERROR(VLOOKUP(N1986,'P1 Intra-Europees'!$A$15:$H$25,7,0),0)*X1986</f>
        <v>0</v>
      </c>
      <c r="Z1986" s="161">
        <f t="shared" si="851"/>
        <v>0</v>
      </c>
      <c r="AA1986" s="162">
        <f>IFERROR(VLOOKUP(N1986,'P1 Intra-Europees'!$A$15:$H$25,8,0),0)*Z1986</f>
        <v>0</v>
      </c>
      <c r="AB1986" s="163">
        <f t="shared" si="852"/>
        <v>0</v>
      </c>
      <c r="AC1986" s="157" t="str">
        <f>VLOOKUP(B1986,'P2 Origin'!$C$21:$O$176,13,0)</f>
        <v>EUR</v>
      </c>
      <c r="AD1986" s="164">
        <f t="shared" si="853"/>
        <v>0</v>
      </c>
      <c r="AE1986" s="165">
        <f>IF(AU1986&gt;0.1,VLOOKUP(B1986,'P2 Origin'!$C$21:$M$176,3,0)*H1986,0)</f>
        <v>0</v>
      </c>
      <c r="AF1986" s="166">
        <f t="shared" si="854"/>
        <v>0</v>
      </c>
      <c r="AG1986" s="165">
        <f>(VLOOKUP(B1986,'P2 Origin'!$C$21:$M$176,4,0))*AF1986</f>
        <v>0</v>
      </c>
      <c r="AH1986" s="166">
        <f t="shared" si="855"/>
        <v>0</v>
      </c>
      <c r="AI1986" s="165">
        <f>(VLOOKUP(B1986,'P2 Origin'!$C$21:$M$176,5,0))*AH1986</f>
        <v>0</v>
      </c>
      <c r="AJ1986" s="166">
        <f t="shared" si="869"/>
        <v>0</v>
      </c>
      <c r="AK1986" s="165">
        <f>(VLOOKUP(B1986,'P2 Origin'!$C$21:$M$176,6,0))*AJ1986</f>
        <v>0</v>
      </c>
      <c r="AL1986" s="166">
        <f t="shared" si="856"/>
        <v>0</v>
      </c>
      <c r="AM1986" s="165">
        <f>(VLOOKUP($B1986,'P2 Origin'!$C$21:$M$176,7,0))*AL1986</f>
        <v>0</v>
      </c>
      <c r="AN1986" s="166">
        <f t="shared" si="857"/>
        <v>0</v>
      </c>
      <c r="AO1986" s="165">
        <f>(VLOOKUP($B1986,'P2 Origin'!$C$21:$M$176,8,0))*AN1986</f>
        <v>0</v>
      </c>
      <c r="AP1986" s="166">
        <f t="shared" si="858"/>
        <v>0</v>
      </c>
      <c r="AQ1986" s="165">
        <f>(VLOOKUP($B1986,'P2 Origin'!$C$21:$M$176,9,0))*AP1986</f>
        <v>0</v>
      </c>
      <c r="AR1986" s="155">
        <f t="shared" si="871"/>
        <v>0</v>
      </c>
      <c r="AS1986" s="164">
        <f>(VLOOKUP(B1986,'P2 Origin'!$C$21:$M$176,10,0))*K1986</f>
        <v>0</v>
      </c>
      <c r="AT1986" s="164">
        <f>(VLOOKUP(B1986,'P2 Origin'!$C$21:$M$176,11,0))*J1986</f>
        <v>0</v>
      </c>
      <c r="AU1986" s="167">
        <v>0</v>
      </c>
      <c r="AV1986" s="168">
        <v>0</v>
      </c>
      <c r="AW1986" s="169">
        <v>0</v>
      </c>
      <c r="AX1986" s="170">
        <f>IF(AU1986&gt;=0.1,'P3 Bureaumarge zee- en luchtvr.'!$D$12,0)</f>
        <v>0</v>
      </c>
      <c r="AY1986" s="163">
        <f t="shared" si="859"/>
        <v>0</v>
      </c>
      <c r="AZ1986" s="157" t="str">
        <f>VLOOKUP(D1986,'P4 Destination'!$C$21:$O$176,13,0)</f>
        <v>EUR</v>
      </c>
      <c r="BA1986" s="164">
        <f t="shared" si="860"/>
        <v>0</v>
      </c>
      <c r="BB1986" s="171">
        <f>IF(AU1986&gt;0.1,(VLOOKUP(D1986,'P4 Destination'!$C$21:$M$176,3,0))*I1986,0)</f>
        <v>0</v>
      </c>
      <c r="BC1986" s="172">
        <f t="shared" si="861"/>
        <v>0</v>
      </c>
      <c r="BD1986" s="171">
        <f>(VLOOKUP($D1986,'P4 Destination'!$C$21:$M$176,4,0))*BC1986</f>
        <v>0</v>
      </c>
      <c r="BE1986" s="172">
        <f t="shared" si="862"/>
        <v>0</v>
      </c>
      <c r="BF1986" s="171">
        <f>(VLOOKUP($D1986,'P4 Destination'!$C$21:$M$176,5,0))*BE1986</f>
        <v>0</v>
      </c>
      <c r="BG1986" s="172">
        <f t="shared" si="863"/>
        <v>0</v>
      </c>
      <c r="BH1986" s="171">
        <f>(VLOOKUP($D1986,'P4 Destination'!$C$21:$M$176,6,0))*BG1986</f>
        <v>0</v>
      </c>
      <c r="BI1986" s="172">
        <f t="shared" si="864"/>
        <v>0</v>
      </c>
      <c r="BJ1986" s="171">
        <f>(VLOOKUP($D1986,'P4 Destination'!$C$21:$M$176,7,0))*BI1986</f>
        <v>0</v>
      </c>
      <c r="BK1986" s="172">
        <f t="shared" si="865"/>
        <v>0</v>
      </c>
      <c r="BL1986" s="171">
        <f>(VLOOKUP($D1986,'P4 Destination'!$C$21:$M$176,8,0))*BK1986</f>
        <v>0</v>
      </c>
      <c r="BM1986" s="172">
        <f t="shared" si="866"/>
        <v>0</v>
      </c>
      <c r="BN1986" s="171">
        <f>(VLOOKUP($D1986,'P4 Destination'!$C$21:$M$176,9,0))*BM1986</f>
        <v>0</v>
      </c>
      <c r="BO1986" s="154">
        <f t="shared" si="872"/>
        <v>0</v>
      </c>
      <c r="BP1986" s="171">
        <f>(VLOOKUP(D1986,'P4 Destination'!$C$21:$M$176,10,0))*K1986</f>
        <v>0</v>
      </c>
      <c r="BQ1986" s="171">
        <f>(VLOOKUP(D1986,'P4 Destination'!$C$21:$M$176,11,0))*J1986</f>
        <v>0</v>
      </c>
      <c r="BR1986" s="173">
        <f t="shared" si="867"/>
        <v>0</v>
      </c>
      <c r="BS1986" s="173">
        <f>(AV1986*2500)*'P6 Verzekering'!$E$11</f>
        <v>0</v>
      </c>
      <c r="BT1986" s="173">
        <f>(AW1986*2500)*'P6 Verzekering'!$E$12</f>
        <v>0</v>
      </c>
      <c r="BU1986" s="173">
        <f>(L1986*2500)*'P6 Verzekering'!$E$13</f>
        <v>0</v>
      </c>
      <c r="BV1986" s="173">
        <f t="shared" si="868"/>
        <v>0</v>
      </c>
      <c r="BW1986"/>
      <c r="BX1986"/>
    </row>
    <row r="1987" spans="1:76">
      <c r="A1987" s="152" t="s">
        <v>2299</v>
      </c>
      <c r="B1987" s="152" t="s">
        <v>219</v>
      </c>
      <c r="C1987" s="152" t="s">
        <v>219</v>
      </c>
      <c r="D1987" s="152" t="s">
        <v>198</v>
      </c>
      <c r="E1987" s="152" t="s">
        <v>195</v>
      </c>
      <c r="F1987" s="153">
        <f t="shared" si="870"/>
        <v>17</v>
      </c>
      <c r="G1987" s="154">
        <v>0</v>
      </c>
      <c r="H1987" s="154">
        <f>IFERROR(VLOOKUP(B1987,'P2 Origin'!$C$21:$Q$176,15,FALSE),0)</f>
        <v>0</v>
      </c>
      <c r="I1987" s="154">
        <f>IFERROR(VLOOKUP(D1987,'P4 Destination'!$C$21:$Q$176,15,FALSE),0)</f>
        <v>1</v>
      </c>
      <c r="J1987" s="155"/>
      <c r="K1987" s="155"/>
      <c r="L1987" s="156">
        <v>17</v>
      </c>
      <c r="M1987" s="155">
        <v>1645</v>
      </c>
      <c r="N1987" s="155">
        <v>7</v>
      </c>
      <c r="O1987" s="157">
        <f t="shared" si="845"/>
        <v>0</v>
      </c>
      <c r="P1987" s="158">
        <f t="shared" si="846"/>
        <v>0</v>
      </c>
      <c r="Q1987" s="159">
        <f>IFERROR(VLOOKUP(N1987,'P1 Intra-Europees'!$A$15:$H$25,3,0),0)*P1987</f>
        <v>0</v>
      </c>
      <c r="R1987" s="160">
        <f t="shared" si="847"/>
        <v>17</v>
      </c>
      <c r="S1987" s="159">
        <f>IFERROR(VLOOKUP(N1987,'P1 Intra-Europees'!$A$15:$H$25,4,0),0)*R1987</f>
        <v>0</v>
      </c>
      <c r="T1987" s="160">
        <f t="shared" si="848"/>
        <v>0</v>
      </c>
      <c r="U1987" s="159">
        <f>IFERROR(VLOOKUP(N1987,'P1 Intra-Europees'!$A$15:$H$25,5,0),0)*T1987</f>
        <v>0</v>
      </c>
      <c r="V1987" s="160">
        <f t="shared" si="849"/>
        <v>0</v>
      </c>
      <c r="W1987" s="159">
        <f>IFERROR(VLOOKUP(N1987,'P1 Intra-Europees'!$A$15:$H$25,6,0),0)*V1987</f>
        <v>0</v>
      </c>
      <c r="X1987" s="160">
        <f t="shared" si="850"/>
        <v>0</v>
      </c>
      <c r="Y1987" s="159">
        <f>IFERROR(VLOOKUP(N1987,'P1 Intra-Europees'!$A$15:$H$25,7,0),0)*X1987</f>
        <v>0</v>
      </c>
      <c r="Z1987" s="161">
        <f t="shared" si="851"/>
        <v>0</v>
      </c>
      <c r="AA1987" s="162">
        <f>IFERROR(VLOOKUP(N1987,'P1 Intra-Europees'!$A$15:$H$25,8,0),0)*Z1987</f>
        <v>0</v>
      </c>
      <c r="AB1987" s="163">
        <f t="shared" si="852"/>
        <v>0</v>
      </c>
      <c r="AC1987" s="157" t="str">
        <f>VLOOKUP(B1987,'P2 Origin'!$C$21:$O$176,13,0)</f>
        <v>EUR</v>
      </c>
      <c r="AD1987" s="164">
        <f t="shared" si="853"/>
        <v>0</v>
      </c>
      <c r="AE1987" s="165">
        <f>IF(AU1987&gt;0.1,VLOOKUP(B1987,'P2 Origin'!$C$21:$M$176,3,0)*H1987,0)</f>
        <v>0</v>
      </c>
      <c r="AF1987" s="166">
        <f t="shared" si="854"/>
        <v>0</v>
      </c>
      <c r="AG1987" s="165">
        <f>(VLOOKUP(B1987,'P2 Origin'!$C$21:$M$176,4,0))*AF1987</f>
        <v>0</v>
      </c>
      <c r="AH1987" s="166">
        <f t="shared" si="855"/>
        <v>0</v>
      </c>
      <c r="AI1987" s="165">
        <f>(VLOOKUP(B1987,'P2 Origin'!$C$21:$M$176,5,0))*AH1987</f>
        <v>0</v>
      </c>
      <c r="AJ1987" s="166">
        <f t="shared" si="869"/>
        <v>0</v>
      </c>
      <c r="AK1987" s="165">
        <f>(VLOOKUP(B1987,'P2 Origin'!$C$21:$M$176,6,0))*AJ1987</f>
        <v>0</v>
      </c>
      <c r="AL1987" s="166">
        <f t="shared" si="856"/>
        <v>0</v>
      </c>
      <c r="AM1987" s="165">
        <f>(VLOOKUP($B1987,'P2 Origin'!$C$21:$M$176,7,0))*AL1987</f>
        <v>0</v>
      </c>
      <c r="AN1987" s="166">
        <f t="shared" si="857"/>
        <v>0</v>
      </c>
      <c r="AO1987" s="165">
        <f>(VLOOKUP($B1987,'P2 Origin'!$C$21:$M$176,8,0))*AN1987</f>
        <v>0</v>
      </c>
      <c r="AP1987" s="166">
        <f t="shared" si="858"/>
        <v>0</v>
      </c>
      <c r="AQ1987" s="165">
        <f>(VLOOKUP($B1987,'P2 Origin'!$C$21:$M$176,9,0))*AP1987</f>
        <v>0</v>
      </c>
      <c r="AR1987" s="155">
        <f t="shared" si="871"/>
        <v>0</v>
      </c>
      <c r="AS1987" s="164">
        <f>(VLOOKUP(B1987,'P2 Origin'!$C$21:$M$176,10,0))*K1987</f>
        <v>0</v>
      </c>
      <c r="AT1987" s="164">
        <f>(VLOOKUP(B1987,'P2 Origin'!$C$21:$M$176,11,0))*J1987</f>
        <v>0</v>
      </c>
      <c r="AU1987" s="167">
        <v>0</v>
      </c>
      <c r="AV1987" s="168">
        <v>0</v>
      </c>
      <c r="AW1987" s="169">
        <v>0</v>
      </c>
      <c r="AX1987" s="170">
        <f>IF(AU1987&gt;=0.1,'P3 Bureaumarge zee- en luchtvr.'!$D$12,0)</f>
        <v>0</v>
      </c>
      <c r="AY1987" s="163">
        <f t="shared" si="859"/>
        <v>0</v>
      </c>
      <c r="AZ1987" s="157" t="str">
        <f>VLOOKUP(D1987,'P4 Destination'!$C$21:$O$176,13,0)</f>
        <v>EUR</v>
      </c>
      <c r="BA1987" s="164">
        <f t="shared" si="860"/>
        <v>0</v>
      </c>
      <c r="BB1987" s="171">
        <f>IF(AU1987&gt;0.1,(VLOOKUP(D1987,'P4 Destination'!$C$21:$M$176,3,0))*I1987,0)</f>
        <v>0</v>
      </c>
      <c r="BC1987" s="172">
        <f t="shared" si="861"/>
        <v>0</v>
      </c>
      <c r="BD1987" s="171">
        <f>(VLOOKUP($D1987,'P4 Destination'!$C$21:$M$176,4,0))*BC1987</f>
        <v>0</v>
      </c>
      <c r="BE1987" s="172">
        <f t="shared" si="862"/>
        <v>0</v>
      </c>
      <c r="BF1987" s="171">
        <f>(VLOOKUP($D1987,'P4 Destination'!$C$21:$M$176,5,0))*BE1987</f>
        <v>0</v>
      </c>
      <c r="BG1987" s="172">
        <f t="shared" si="863"/>
        <v>0</v>
      </c>
      <c r="BH1987" s="171">
        <f>(VLOOKUP($D1987,'P4 Destination'!$C$21:$M$176,6,0))*BG1987</f>
        <v>0</v>
      </c>
      <c r="BI1987" s="172">
        <f t="shared" si="864"/>
        <v>0</v>
      </c>
      <c r="BJ1987" s="171">
        <f>(VLOOKUP($D1987,'P4 Destination'!$C$21:$M$176,7,0))*BI1987</f>
        <v>0</v>
      </c>
      <c r="BK1987" s="172">
        <f t="shared" si="865"/>
        <v>0</v>
      </c>
      <c r="BL1987" s="171">
        <f>(VLOOKUP($D1987,'P4 Destination'!$C$21:$M$176,8,0))*BK1987</f>
        <v>0</v>
      </c>
      <c r="BM1987" s="172">
        <f t="shared" si="866"/>
        <v>0</v>
      </c>
      <c r="BN1987" s="171">
        <f>(VLOOKUP($D1987,'P4 Destination'!$C$21:$M$176,9,0))*BM1987</f>
        <v>0</v>
      </c>
      <c r="BO1987" s="154">
        <f t="shared" si="872"/>
        <v>0</v>
      </c>
      <c r="BP1987" s="171">
        <f>(VLOOKUP(D1987,'P4 Destination'!$C$21:$M$176,10,0))*K1987</f>
        <v>0</v>
      </c>
      <c r="BQ1987" s="171">
        <f>(VLOOKUP(D1987,'P4 Destination'!$C$21:$M$176,11,0))*J1987</f>
        <v>0</v>
      </c>
      <c r="BR1987" s="173">
        <f t="shared" si="867"/>
        <v>0</v>
      </c>
      <c r="BS1987" s="173">
        <f>(AV1987*2500)*'P6 Verzekering'!$E$11</f>
        <v>0</v>
      </c>
      <c r="BT1987" s="173">
        <f>(AW1987*2500)*'P6 Verzekering'!$E$12</f>
        <v>0</v>
      </c>
      <c r="BU1987" s="173">
        <f>(L1987*2500)*'P6 Verzekering'!$E$13</f>
        <v>0</v>
      </c>
      <c r="BV1987" s="173">
        <f t="shared" si="868"/>
        <v>0</v>
      </c>
      <c r="BW1987"/>
      <c r="BX1987"/>
    </row>
    <row r="1988" spans="1:76">
      <c r="A1988" s="152" t="s">
        <v>2297</v>
      </c>
      <c r="B1988" s="152" t="s">
        <v>219</v>
      </c>
      <c r="C1988" s="152" t="s">
        <v>219</v>
      </c>
      <c r="D1988" s="152" t="s">
        <v>198</v>
      </c>
      <c r="E1988" s="152" t="s">
        <v>195</v>
      </c>
      <c r="F1988" s="153">
        <f t="shared" si="870"/>
        <v>17</v>
      </c>
      <c r="G1988" s="154">
        <v>0</v>
      </c>
      <c r="H1988" s="154">
        <f>IFERROR(VLOOKUP(B1988,'P2 Origin'!$C$21:$Q$176,15,FALSE),0)</f>
        <v>0</v>
      </c>
      <c r="I1988" s="154">
        <f>IFERROR(VLOOKUP(D1988,'P4 Destination'!$C$21:$Q$176,15,FALSE),0)</f>
        <v>1</v>
      </c>
      <c r="J1988" s="155"/>
      <c r="K1988" s="155"/>
      <c r="L1988" s="156">
        <v>17</v>
      </c>
      <c r="M1988" s="155">
        <v>1664</v>
      </c>
      <c r="N1988" s="155">
        <v>7</v>
      </c>
      <c r="O1988" s="157">
        <f t="shared" si="845"/>
        <v>0</v>
      </c>
      <c r="P1988" s="158">
        <f t="shared" si="846"/>
        <v>0</v>
      </c>
      <c r="Q1988" s="159">
        <f>IFERROR(VLOOKUP(N1988,'P1 Intra-Europees'!$A$15:$H$25,3,0),0)*P1988</f>
        <v>0</v>
      </c>
      <c r="R1988" s="160">
        <f t="shared" si="847"/>
        <v>17</v>
      </c>
      <c r="S1988" s="159">
        <f>IFERROR(VLOOKUP(N1988,'P1 Intra-Europees'!$A$15:$H$25,4,0),0)*R1988</f>
        <v>0</v>
      </c>
      <c r="T1988" s="160">
        <f t="shared" si="848"/>
        <v>0</v>
      </c>
      <c r="U1988" s="159">
        <f>IFERROR(VLOOKUP(N1988,'P1 Intra-Europees'!$A$15:$H$25,5,0),0)*T1988</f>
        <v>0</v>
      </c>
      <c r="V1988" s="160">
        <f t="shared" si="849"/>
        <v>0</v>
      </c>
      <c r="W1988" s="159">
        <f>IFERROR(VLOOKUP(N1988,'P1 Intra-Europees'!$A$15:$H$25,6,0),0)*V1988</f>
        <v>0</v>
      </c>
      <c r="X1988" s="160">
        <f t="shared" si="850"/>
        <v>0</v>
      </c>
      <c r="Y1988" s="159">
        <f>IFERROR(VLOOKUP(N1988,'P1 Intra-Europees'!$A$15:$H$25,7,0),0)*X1988</f>
        <v>0</v>
      </c>
      <c r="Z1988" s="161">
        <f t="shared" si="851"/>
        <v>0</v>
      </c>
      <c r="AA1988" s="162">
        <f>IFERROR(VLOOKUP(N1988,'P1 Intra-Europees'!$A$15:$H$25,8,0),0)*Z1988</f>
        <v>0</v>
      </c>
      <c r="AB1988" s="163">
        <f t="shared" si="852"/>
        <v>0</v>
      </c>
      <c r="AC1988" s="157" t="str">
        <f>VLOOKUP(B1988,'P2 Origin'!$C$21:$O$176,13,0)</f>
        <v>EUR</v>
      </c>
      <c r="AD1988" s="164">
        <f t="shared" si="853"/>
        <v>0</v>
      </c>
      <c r="AE1988" s="165">
        <f>IF(AU1988&gt;0.1,VLOOKUP(B1988,'P2 Origin'!$C$21:$M$176,3,0)*H1988,0)</f>
        <v>0</v>
      </c>
      <c r="AF1988" s="166">
        <f t="shared" si="854"/>
        <v>0</v>
      </c>
      <c r="AG1988" s="165">
        <f>(VLOOKUP(B1988,'P2 Origin'!$C$21:$M$176,4,0))*AF1988</f>
        <v>0</v>
      </c>
      <c r="AH1988" s="166">
        <f t="shared" si="855"/>
        <v>0</v>
      </c>
      <c r="AI1988" s="165">
        <f>(VLOOKUP(B1988,'P2 Origin'!$C$21:$M$176,5,0))*AH1988</f>
        <v>0</v>
      </c>
      <c r="AJ1988" s="166">
        <f t="shared" si="869"/>
        <v>0</v>
      </c>
      <c r="AK1988" s="165">
        <f>(VLOOKUP(B1988,'P2 Origin'!$C$21:$M$176,6,0))*AJ1988</f>
        <v>0</v>
      </c>
      <c r="AL1988" s="166">
        <f t="shared" si="856"/>
        <v>0</v>
      </c>
      <c r="AM1988" s="165">
        <f>(VLOOKUP($B1988,'P2 Origin'!$C$21:$M$176,7,0))*AL1988</f>
        <v>0</v>
      </c>
      <c r="AN1988" s="166">
        <f t="shared" si="857"/>
        <v>0</v>
      </c>
      <c r="AO1988" s="165">
        <f>(VLOOKUP($B1988,'P2 Origin'!$C$21:$M$176,8,0))*AN1988</f>
        <v>0</v>
      </c>
      <c r="AP1988" s="166">
        <f t="shared" si="858"/>
        <v>0</v>
      </c>
      <c r="AQ1988" s="165">
        <f>(VLOOKUP($B1988,'P2 Origin'!$C$21:$M$176,9,0))*AP1988</f>
        <v>0</v>
      </c>
      <c r="AR1988" s="155">
        <f t="shared" si="871"/>
        <v>0</v>
      </c>
      <c r="AS1988" s="164">
        <f>(VLOOKUP(B1988,'P2 Origin'!$C$21:$M$176,10,0))*K1988</f>
        <v>0</v>
      </c>
      <c r="AT1988" s="164">
        <f>(VLOOKUP(B1988,'P2 Origin'!$C$21:$M$176,11,0))*J1988</f>
        <v>0</v>
      </c>
      <c r="AU1988" s="167">
        <v>0</v>
      </c>
      <c r="AV1988" s="168">
        <v>0</v>
      </c>
      <c r="AW1988" s="169">
        <v>0</v>
      </c>
      <c r="AX1988" s="170">
        <f>IF(AU1988&gt;=0.1,'P3 Bureaumarge zee- en luchtvr.'!$D$12,0)</f>
        <v>0</v>
      </c>
      <c r="AY1988" s="163">
        <f t="shared" si="859"/>
        <v>0</v>
      </c>
      <c r="AZ1988" s="157" t="str">
        <f>VLOOKUP(D1988,'P4 Destination'!$C$21:$O$176,13,0)</f>
        <v>EUR</v>
      </c>
      <c r="BA1988" s="164">
        <f t="shared" si="860"/>
        <v>0</v>
      </c>
      <c r="BB1988" s="171">
        <f>IF(AU1988&gt;0.1,(VLOOKUP(D1988,'P4 Destination'!$C$21:$M$176,3,0))*I1988,0)</f>
        <v>0</v>
      </c>
      <c r="BC1988" s="172">
        <f t="shared" si="861"/>
        <v>0</v>
      </c>
      <c r="BD1988" s="171">
        <f>(VLOOKUP($D1988,'P4 Destination'!$C$21:$M$176,4,0))*BC1988</f>
        <v>0</v>
      </c>
      <c r="BE1988" s="172">
        <f t="shared" si="862"/>
        <v>0</v>
      </c>
      <c r="BF1988" s="171">
        <f>(VLOOKUP($D1988,'P4 Destination'!$C$21:$M$176,5,0))*BE1988</f>
        <v>0</v>
      </c>
      <c r="BG1988" s="172">
        <f t="shared" si="863"/>
        <v>0</v>
      </c>
      <c r="BH1988" s="171">
        <f>(VLOOKUP($D1988,'P4 Destination'!$C$21:$M$176,6,0))*BG1988</f>
        <v>0</v>
      </c>
      <c r="BI1988" s="172">
        <f t="shared" si="864"/>
        <v>0</v>
      </c>
      <c r="BJ1988" s="171">
        <f>(VLOOKUP($D1988,'P4 Destination'!$C$21:$M$176,7,0))*BI1988</f>
        <v>0</v>
      </c>
      <c r="BK1988" s="172">
        <f t="shared" si="865"/>
        <v>0</v>
      </c>
      <c r="BL1988" s="171">
        <f>(VLOOKUP($D1988,'P4 Destination'!$C$21:$M$176,8,0))*BK1988</f>
        <v>0</v>
      </c>
      <c r="BM1988" s="172">
        <f t="shared" si="866"/>
        <v>0</v>
      </c>
      <c r="BN1988" s="171">
        <f>(VLOOKUP($D1988,'P4 Destination'!$C$21:$M$176,9,0))*BM1988</f>
        <v>0</v>
      </c>
      <c r="BO1988" s="154">
        <f t="shared" si="872"/>
        <v>0</v>
      </c>
      <c r="BP1988" s="171">
        <f>(VLOOKUP(D1988,'P4 Destination'!$C$21:$M$176,10,0))*K1988</f>
        <v>0</v>
      </c>
      <c r="BQ1988" s="171">
        <f>(VLOOKUP(D1988,'P4 Destination'!$C$21:$M$176,11,0))*J1988</f>
        <v>0</v>
      </c>
      <c r="BR1988" s="173">
        <f t="shared" si="867"/>
        <v>0</v>
      </c>
      <c r="BS1988" s="173">
        <f>(AV1988*2500)*'P6 Verzekering'!$E$11</f>
        <v>0</v>
      </c>
      <c r="BT1988" s="173">
        <f>(AW1988*2500)*'P6 Verzekering'!$E$12</f>
        <v>0</v>
      </c>
      <c r="BU1988" s="173">
        <f>(L1988*2500)*'P6 Verzekering'!$E$13</f>
        <v>0</v>
      </c>
      <c r="BV1988" s="173">
        <f t="shared" si="868"/>
        <v>0</v>
      </c>
      <c r="BW1988"/>
      <c r="BX1988"/>
    </row>
    <row r="1989" spans="1:76">
      <c r="A1989" s="152" t="s">
        <v>2096</v>
      </c>
      <c r="B1989" s="152" t="s">
        <v>219</v>
      </c>
      <c r="C1989" s="152" t="s">
        <v>219</v>
      </c>
      <c r="D1989" s="152" t="s">
        <v>277</v>
      </c>
      <c r="E1989" s="152" t="s">
        <v>276</v>
      </c>
      <c r="F1989" s="153">
        <f t="shared" si="870"/>
        <v>17</v>
      </c>
      <c r="G1989" s="154">
        <v>0</v>
      </c>
      <c r="H1989" s="154">
        <f>IFERROR(VLOOKUP(B1989,'P2 Origin'!$C$21:$Q$176,15,FALSE),0)</f>
        <v>0</v>
      </c>
      <c r="I1989" s="154">
        <f>IFERROR(VLOOKUP(D1989,'P4 Destination'!$C$21:$Q$176,15,FALSE),0)</f>
        <v>1</v>
      </c>
      <c r="J1989" s="155"/>
      <c r="K1989" s="155"/>
      <c r="L1989" s="156">
        <v>17</v>
      </c>
      <c r="M1989" s="155">
        <v>1759</v>
      </c>
      <c r="N1989" s="155">
        <v>7</v>
      </c>
      <c r="O1989" s="157">
        <f t="shared" si="845"/>
        <v>0</v>
      </c>
      <c r="P1989" s="158">
        <f t="shared" si="846"/>
        <v>0</v>
      </c>
      <c r="Q1989" s="159">
        <f>IFERROR(VLOOKUP(N1989,'P1 Intra-Europees'!$A$15:$H$25,3,0),0)*P1989</f>
        <v>0</v>
      </c>
      <c r="R1989" s="160">
        <f t="shared" si="847"/>
        <v>17</v>
      </c>
      <c r="S1989" s="159">
        <f>IFERROR(VLOOKUP(N1989,'P1 Intra-Europees'!$A$15:$H$25,4,0),0)*R1989</f>
        <v>0</v>
      </c>
      <c r="T1989" s="160">
        <f t="shared" si="848"/>
        <v>0</v>
      </c>
      <c r="U1989" s="159">
        <f>IFERROR(VLOOKUP(N1989,'P1 Intra-Europees'!$A$15:$H$25,5,0),0)*T1989</f>
        <v>0</v>
      </c>
      <c r="V1989" s="160">
        <f t="shared" si="849"/>
        <v>0</v>
      </c>
      <c r="W1989" s="159">
        <f>IFERROR(VLOOKUP(N1989,'P1 Intra-Europees'!$A$15:$H$25,6,0),0)*V1989</f>
        <v>0</v>
      </c>
      <c r="X1989" s="160">
        <f t="shared" si="850"/>
        <v>0</v>
      </c>
      <c r="Y1989" s="159">
        <f>IFERROR(VLOOKUP(N1989,'P1 Intra-Europees'!$A$15:$H$25,7,0),0)*X1989</f>
        <v>0</v>
      </c>
      <c r="Z1989" s="161">
        <f t="shared" si="851"/>
        <v>0</v>
      </c>
      <c r="AA1989" s="162">
        <f>IFERROR(VLOOKUP(N1989,'P1 Intra-Europees'!$A$15:$H$25,8,0),0)*Z1989</f>
        <v>0</v>
      </c>
      <c r="AB1989" s="163">
        <f t="shared" si="852"/>
        <v>0</v>
      </c>
      <c r="AC1989" s="157" t="str">
        <f>VLOOKUP(B1989,'P2 Origin'!$C$21:$O$176,13,0)</f>
        <v>EUR</v>
      </c>
      <c r="AD1989" s="164">
        <f t="shared" si="853"/>
        <v>0</v>
      </c>
      <c r="AE1989" s="165">
        <f>IF(AU1989&gt;0.1,VLOOKUP(B1989,'P2 Origin'!$C$21:$M$176,3,0)*H1989,0)</f>
        <v>0</v>
      </c>
      <c r="AF1989" s="166">
        <f t="shared" si="854"/>
        <v>0</v>
      </c>
      <c r="AG1989" s="165">
        <f>(VLOOKUP(B1989,'P2 Origin'!$C$21:$M$176,4,0))*AF1989</f>
        <v>0</v>
      </c>
      <c r="AH1989" s="166">
        <f t="shared" si="855"/>
        <v>0</v>
      </c>
      <c r="AI1989" s="165">
        <f>(VLOOKUP(B1989,'P2 Origin'!$C$21:$M$176,5,0))*AH1989</f>
        <v>0</v>
      </c>
      <c r="AJ1989" s="166">
        <f t="shared" si="869"/>
        <v>0</v>
      </c>
      <c r="AK1989" s="165">
        <f>(VLOOKUP(B1989,'P2 Origin'!$C$21:$M$176,6,0))*AJ1989</f>
        <v>0</v>
      </c>
      <c r="AL1989" s="166">
        <f t="shared" si="856"/>
        <v>0</v>
      </c>
      <c r="AM1989" s="165">
        <f>(VLOOKUP($B1989,'P2 Origin'!$C$21:$M$176,7,0))*AL1989</f>
        <v>0</v>
      </c>
      <c r="AN1989" s="166">
        <f t="shared" si="857"/>
        <v>0</v>
      </c>
      <c r="AO1989" s="165">
        <f>(VLOOKUP($B1989,'P2 Origin'!$C$21:$M$176,8,0))*AN1989</f>
        <v>0</v>
      </c>
      <c r="AP1989" s="166">
        <f t="shared" si="858"/>
        <v>0</v>
      </c>
      <c r="AQ1989" s="165">
        <f>(VLOOKUP($B1989,'P2 Origin'!$C$21:$M$176,9,0))*AP1989</f>
        <v>0</v>
      </c>
      <c r="AR1989" s="155">
        <f t="shared" si="871"/>
        <v>0</v>
      </c>
      <c r="AS1989" s="164">
        <f>(VLOOKUP(B1989,'P2 Origin'!$C$21:$M$176,10,0))*K1989</f>
        <v>0</v>
      </c>
      <c r="AT1989" s="164">
        <f>(VLOOKUP(B1989,'P2 Origin'!$C$21:$M$176,11,0))*J1989</f>
        <v>0</v>
      </c>
      <c r="AU1989" s="167">
        <v>0</v>
      </c>
      <c r="AV1989" s="168">
        <v>0</v>
      </c>
      <c r="AW1989" s="169">
        <v>0</v>
      </c>
      <c r="AX1989" s="170">
        <f>IF(AU1989&gt;=0.1,'P3 Bureaumarge zee- en luchtvr.'!$D$12,0)</f>
        <v>0</v>
      </c>
      <c r="AY1989" s="163">
        <f t="shared" si="859"/>
        <v>0</v>
      </c>
      <c r="AZ1989" s="157" t="str">
        <f>VLOOKUP(D1989,'P4 Destination'!$C$21:$O$176,13,0)</f>
        <v>USD</v>
      </c>
      <c r="BA1989" s="164">
        <f t="shared" si="860"/>
        <v>0</v>
      </c>
      <c r="BB1989" s="171">
        <f>IF(AU1989&gt;0.1,(VLOOKUP(D1989,'P4 Destination'!$C$21:$M$176,3,0))*I1989,0)</f>
        <v>0</v>
      </c>
      <c r="BC1989" s="172">
        <f t="shared" si="861"/>
        <v>0</v>
      </c>
      <c r="BD1989" s="171">
        <f>(VLOOKUP($D1989,'P4 Destination'!$C$21:$M$176,4,0))*BC1989</f>
        <v>0</v>
      </c>
      <c r="BE1989" s="172">
        <f t="shared" si="862"/>
        <v>0</v>
      </c>
      <c r="BF1989" s="171">
        <f>(VLOOKUP($D1989,'P4 Destination'!$C$21:$M$176,5,0))*BE1989</f>
        <v>0</v>
      </c>
      <c r="BG1989" s="172">
        <f t="shared" si="863"/>
        <v>0</v>
      </c>
      <c r="BH1989" s="171">
        <f>(VLOOKUP($D1989,'P4 Destination'!$C$21:$M$176,6,0))*BG1989</f>
        <v>0</v>
      </c>
      <c r="BI1989" s="172">
        <f t="shared" si="864"/>
        <v>0</v>
      </c>
      <c r="BJ1989" s="171">
        <f>(VLOOKUP($D1989,'P4 Destination'!$C$21:$M$176,7,0))*BI1989</f>
        <v>0</v>
      </c>
      <c r="BK1989" s="172">
        <f t="shared" si="865"/>
        <v>0</v>
      </c>
      <c r="BL1989" s="171">
        <f>(VLOOKUP($D1989,'P4 Destination'!$C$21:$M$176,8,0))*BK1989</f>
        <v>0</v>
      </c>
      <c r="BM1989" s="172">
        <f t="shared" si="866"/>
        <v>0</v>
      </c>
      <c r="BN1989" s="171">
        <f>(VLOOKUP($D1989,'P4 Destination'!$C$21:$M$176,9,0))*BM1989</f>
        <v>0</v>
      </c>
      <c r="BO1989" s="154">
        <f t="shared" si="872"/>
        <v>0</v>
      </c>
      <c r="BP1989" s="171">
        <f>(VLOOKUP(D1989,'P4 Destination'!$C$21:$M$176,10,0))*K1989</f>
        <v>0</v>
      </c>
      <c r="BQ1989" s="171">
        <f>(VLOOKUP(D1989,'P4 Destination'!$C$21:$M$176,11,0))*J1989</f>
        <v>0</v>
      </c>
      <c r="BR1989" s="173">
        <f t="shared" si="867"/>
        <v>0</v>
      </c>
      <c r="BS1989" s="173">
        <f>(AV1989*2500)*'P6 Verzekering'!$E$11</f>
        <v>0</v>
      </c>
      <c r="BT1989" s="173">
        <f>(AW1989*2500)*'P6 Verzekering'!$E$12</f>
        <v>0</v>
      </c>
      <c r="BU1989" s="173">
        <f>(L1989*2500)*'P6 Verzekering'!$E$13</f>
        <v>0</v>
      </c>
      <c r="BV1989" s="173">
        <f t="shared" si="868"/>
        <v>0</v>
      </c>
      <c r="BW1989"/>
      <c r="BX1989"/>
    </row>
    <row r="1990" spans="1:76">
      <c r="A1990" s="152" t="s">
        <v>2104</v>
      </c>
      <c r="B1990" s="152" t="s">
        <v>219</v>
      </c>
      <c r="C1990" s="152" t="s">
        <v>219</v>
      </c>
      <c r="D1990" s="152" t="s">
        <v>234</v>
      </c>
      <c r="E1990" s="152" t="s">
        <v>233</v>
      </c>
      <c r="F1990" s="153">
        <f t="shared" si="870"/>
        <v>17</v>
      </c>
      <c r="G1990" s="154">
        <v>0</v>
      </c>
      <c r="H1990" s="154">
        <f>IFERROR(VLOOKUP(B1990,'P2 Origin'!$C$21:$Q$176,15,FALSE),0)</f>
        <v>0</v>
      </c>
      <c r="I1990" s="154">
        <f>IFERROR(VLOOKUP(D1990,'P4 Destination'!$C$21:$Q$176,15,FALSE),0)</f>
        <v>1</v>
      </c>
      <c r="J1990" s="155"/>
      <c r="K1990" s="155"/>
      <c r="L1990" s="156">
        <v>17</v>
      </c>
      <c r="M1990" s="155">
        <v>2437</v>
      </c>
      <c r="N1990" s="155">
        <v>8</v>
      </c>
      <c r="O1990" s="157">
        <f t="shared" si="845"/>
        <v>0</v>
      </c>
      <c r="P1990" s="158">
        <f t="shared" si="846"/>
        <v>0</v>
      </c>
      <c r="Q1990" s="159">
        <f>IFERROR(VLOOKUP(N1990,'P1 Intra-Europees'!$A$15:$H$25,3,0),0)*P1990</f>
        <v>0</v>
      </c>
      <c r="R1990" s="160">
        <f t="shared" si="847"/>
        <v>17</v>
      </c>
      <c r="S1990" s="159">
        <f>IFERROR(VLOOKUP(N1990,'P1 Intra-Europees'!$A$15:$H$25,4,0),0)*R1990</f>
        <v>0</v>
      </c>
      <c r="T1990" s="160">
        <f t="shared" si="848"/>
        <v>0</v>
      </c>
      <c r="U1990" s="159">
        <f>IFERROR(VLOOKUP(N1990,'P1 Intra-Europees'!$A$15:$H$25,5,0),0)*T1990</f>
        <v>0</v>
      </c>
      <c r="V1990" s="160">
        <f t="shared" si="849"/>
        <v>0</v>
      </c>
      <c r="W1990" s="159">
        <f>IFERROR(VLOOKUP(N1990,'P1 Intra-Europees'!$A$15:$H$25,6,0),0)*V1990</f>
        <v>0</v>
      </c>
      <c r="X1990" s="160">
        <f t="shared" si="850"/>
        <v>0</v>
      </c>
      <c r="Y1990" s="159">
        <f>IFERROR(VLOOKUP(N1990,'P1 Intra-Europees'!$A$15:$H$25,7,0),0)*X1990</f>
        <v>0</v>
      </c>
      <c r="Z1990" s="161">
        <f t="shared" si="851"/>
        <v>0</v>
      </c>
      <c r="AA1990" s="162">
        <f>IFERROR(VLOOKUP(N1990,'P1 Intra-Europees'!$A$15:$H$25,8,0),0)*Z1990</f>
        <v>0</v>
      </c>
      <c r="AB1990" s="163">
        <f t="shared" si="852"/>
        <v>0</v>
      </c>
      <c r="AC1990" s="157" t="str">
        <f>VLOOKUP(B1990,'P2 Origin'!$C$21:$O$176,13,0)</f>
        <v>EUR</v>
      </c>
      <c r="AD1990" s="164">
        <f t="shared" si="853"/>
        <v>0</v>
      </c>
      <c r="AE1990" s="165">
        <f>IF(AU1990&gt;0.1,VLOOKUP(B1990,'P2 Origin'!$C$21:$M$176,3,0)*H1990,0)</f>
        <v>0</v>
      </c>
      <c r="AF1990" s="166">
        <f t="shared" si="854"/>
        <v>0</v>
      </c>
      <c r="AG1990" s="165">
        <f>(VLOOKUP(B1990,'P2 Origin'!$C$21:$M$176,4,0))*AF1990</f>
        <v>0</v>
      </c>
      <c r="AH1990" s="166">
        <f t="shared" si="855"/>
        <v>0</v>
      </c>
      <c r="AI1990" s="165">
        <f>(VLOOKUP(B1990,'P2 Origin'!$C$21:$M$176,5,0))*AH1990</f>
        <v>0</v>
      </c>
      <c r="AJ1990" s="166">
        <f t="shared" si="869"/>
        <v>0</v>
      </c>
      <c r="AK1990" s="165">
        <f>(VLOOKUP(B1990,'P2 Origin'!$C$21:$M$176,6,0))*AJ1990</f>
        <v>0</v>
      </c>
      <c r="AL1990" s="166">
        <f t="shared" si="856"/>
        <v>0</v>
      </c>
      <c r="AM1990" s="165">
        <f>(VLOOKUP($B1990,'P2 Origin'!$C$21:$M$176,7,0))*AL1990</f>
        <v>0</v>
      </c>
      <c r="AN1990" s="166">
        <f t="shared" si="857"/>
        <v>0</v>
      </c>
      <c r="AO1990" s="165">
        <f>(VLOOKUP($B1990,'P2 Origin'!$C$21:$M$176,8,0))*AN1990</f>
        <v>0</v>
      </c>
      <c r="AP1990" s="166">
        <f t="shared" si="858"/>
        <v>0</v>
      </c>
      <c r="AQ1990" s="165">
        <f>(VLOOKUP($B1990,'P2 Origin'!$C$21:$M$176,9,0))*AP1990</f>
        <v>0</v>
      </c>
      <c r="AR1990" s="155">
        <f t="shared" si="871"/>
        <v>0</v>
      </c>
      <c r="AS1990" s="164">
        <f>(VLOOKUP(B1990,'P2 Origin'!$C$21:$M$176,10,0))*K1990</f>
        <v>0</v>
      </c>
      <c r="AT1990" s="164">
        <f>(VLOOKUP(B1990,'P2 Origin'!$C$21:$M$176,11,0))*J1990</f>
        <v>0</v>
      </c>
      <c r="AU1990" s="167">
        <v>0</v>
      </c>
      <c r="AV1990" s="168">
        <v>0</v>
      </c>
      <c r="AW1990" s="169">
        <v>0</v>
      </c>
      <c r="AX1990" s="170">
        <f>IF(AU1990&gt;=0.1,'P3 Bureaumarge zee- en luchtvr.'!$D$12,0)</f>
        <v>0</v>
      </c>
      <c r="AY1990" s="163">
        <f t="shared" si="859"/>
        <v>0</v>
      </c>
      <c r="AZ1990" s="157" t="str">
        <f>VLOOKUP(D1990,'P4 Destination'!$C$21:$O$176,13,0)</f>
        <v>EUR</v>
      </c>
      <c r="BA1990" s="164">
        <f t="shared" si="860"/>
        <v>0</v>
      </c>
      <c r="BB1990" s="171">
        <f>IF(AU1990&gt;0.1,(VLOOKUP(D1990,'P4 Destination'!$C$21:$M$176,3,0))*I1990,0)</f>
        <v>0</v>
      </c>
      <c r="BC1990" s="172">
        <f t="shared" si="861"/>
        <v>0</v>
      </c>
      <c r="BD1990" s="171">
        <f>(VLOOKUP($D1990,'P4 Destination'!$C$21:$M$176,4,0))*BC1990</f>
        <v>0</v>
      </c>
      <c r="BE1990" s="172">
        <f t="shared" si="862"/>
        <v>0</v>
      </c>
      <c r="BF1990" s="171">
        <f>(VLOOKUP($D1990,'P4 Destination'!$C$21:$M$176,5,0))*BE1990</f>
        <v>0</v>
      </c>
      <c r="BG1990" s="172">
        <f t="shared" si="863"/>
        <v>0</v>
      </c>
      <c r="BH1990" s="171">
        <f>(VLOOKUP($D1990,'P4 Destination'!$C$21:$M$176,6,0))*BG1990</f>
        <v>0</v>
      </c>
      <c r="BI1990" s="172">
        <f t="shared" si="864"/>
        <v>0</v>
      </c>
      <c r="BJ1990" s="171">
        <f>(VLOOKUP($D1990,'P4 Destination'!$C$21:$M$176,7,0))*BI1990</f>
        <v>0</v>
      </c>
      <c r="BK1990" s="172">
        <f t="shared" si="865"/>
        <v>0</v>
      </c>
      <c r="BL1990" s="171">
        <f>(VLOOKUP($D1990,'P4 Destination'!$C$21:$M$176,8,0))*BK1990</f>
        <v>0</v>
      </c>
      <c r="BM1990" s="172">
        <f t="shared" si="866"/>
        <v>0</v>
      </c>
      <c r="BN1990" s="171">
        <f>(VLOOKUP($D1990,'P4 Destination'!$C$21:$M$176,9,0))*BM1990</f>
        <v>0</v>
      </c>
      <c r="BO1990" s="154">
        <f t="shared" si="872"/>
        <v>0</v>
      </c>
      <c r="BP1990" s="171">
        <f>(VLOOKUP(D1990,'P4 Destination'!$C$21:$M$176,10,0))*K1990</f>
        <v>0</v>
      </c>
      <c r="BQ1990" s="171">
        <f>(VLOOKUP(D1990,'P4 Destination'!$C$21:$M$176,11,0))*J1990</f>
        <v>0</v>
      </c>
      <c r="BR1990" s="173">
        <f t="shared" si="867"/>
        <v>0</v>
      </c>
      <c r="BS1990" s="173">
        <f>(AV1990*2500)*'P6 Verzekering'!$E$11</f>
        <v>0</v>
      </c>
      <c r="BT1990" s="173">
        <f>(AW1990*2500)*'P6 Verzekering'!$E$12</f>
        <v>0</v>
      </c>
      <c r="BU1990" s="173">
        <f>(L1990*2500)*'P6 Verzekering'!$E$13</f>
        <v>0</v>
      </c>
      <c r="BV1990" s="173">
        <f t="shared" si="868"/>
        <v>0</v>
      </c>
      <c r="BW1990"/>
      <c r="BX1990"/>
    </row>
    <row r="1991" spans="1:76">
      <c r="A1991" s="152" t="s">
        <v>1591</v>
      </c>
      <c r="B1991" s="152" t="s">
        <v>219</v>
      </c>
      <c r="C1991" s="152" t="s">
        <v>219</v>
      </c>
      <c r="D1991" s="152" t="s">
        <v>450</v>
      </c>
      <c r="E1991" s="152" t="s">
        <v>449</v>
      </c>
      <c r="F1991" s="153">
        <f t="shared" si="870"/>
        <v>17</v>
      </c>
      <c r="G1991" s="154">
        <v>0</v>
      </c>
      <c r="H1991" s="154">
        <f>IFERROR(VLOOKUP(B1991,'P2 Origin'!$C$21:$Q$176,15,FALSE),0)</f>
        <v>0</v>
      </c>
      <c r="I1991" s="154">
        <f>IFERROR(VLOOKUP(D1991,'P4 Destination'!$C$21:$Q$176,15,FALSE),0)</f>
        <v>1</v>
      </c>
      <c r="J1991" s="155"/>
      <c r="K1991" s="155"/>
      <c r="L1991" s="156">
        <v>17</v>
      </c>
      <c r="M1991" s="155">
        <v>3182</v>
      </c>
      <c r="N1991" s="155">
        <v>10</v>
      </c>
      <c r="O1991" s="157">
        <f t="shared" si="845"/>
        <v>0</v>
      </c>
      <c r="P1991" s="158">
        <f t="shared" si="846"/>
        <v>0</v>
      </c>
      <c r="Q1991" s="159">
        <f>IFERROR(VLOOKUP(N1991,'P1 Intra-Europees'!$A$15:$H$25,3,0),0)*P1991</f>
        <v>0</v>
      </c>
      <c r="R1991" s="160">
        <f t="shared" si="847"/>
        <v>17</v>
      </c>
      <c r="S1991" s="159">
        <f>IFERROR(VLOOKUP(N1991,'P1 Intra-Europees'!$A$15:$H$25,4,0),0)*R1991</f>
        <v>0</v>
      </c>
      <c r="T1991" s="160">
        <f t="shared" si="848"/>
        <v>0</v>
      </c>
      <c r="U1991" s="159">
        <f>IFERROR(VLOOKUP(N1991,'P1 Intra-Europees'!$A$15:$H$25,5,0),0)*T1991</f>
        <v>0</v>
      </c>
      <c r="V1991" s="160">
        <f t="shared" si="849"/>
        <v>0</v>
      </c>
      <c r="W1991" s="159">
        <f>IFERROR(VLOOKUP(N1991,'P1 Intra-Europees'!$A$15:$H$25,6,0),0)*V1991</f>
        <v>0</v>
      </c>
      <c r="X1991" s="160">
        <f t="shared" si="850"/>
        <v>0</v>
      </c>
      <c r="Y1991" s="159">
        <f>IFERROR(VLOOKUP(N1991,'P1 Intra-Europees'!$A$15:$H$25,7,0),0)*X1991</f>
        <v>0</v>
      </c>
      <c r="Z1991" s="161">
        <f t="shared" si="851"/>
        <v>0</v>
      </c>
      <c r="AA1991" s="162">
        <f>IFERROR(VLOOKUP(N1991,'P1 Intra-Europees'!$A$15:$H$25,8,0),0)*Z1991</f>
        <v>0</v>
      </c>
      <c r="AB1991" s="163">
        <f t="shared" si="852"/>
        <v>0</v>
      </c>
      <c r="AC1991" s="157" t="str">
        <f>VLOOKUP(B1991,'P2 Origin'!$C$21:$O$176,13,0)</f>
        <v>EUR</v>
      </c>
      <c r="AD1991" s="164">
        <f t="shared" si="853"/>
        <v>0</v>
      </c>
      <c r="AE1991" s="165">
        <f>IF(AU1991&gt;0.1,VLOOKUP(B1991,'P2 Origin'!$C$21:$M$176,3,0)*H1991,0)</f>
        <v>0</v>
      </c>
      <c r="AF1991" s="166">
        <f t="shared" si="854"/>
        <v>0</v>
      </c>
      <c r="AG1991" s="165">
        <f>(VLOOKUP(B1991,'P2 Origin'!$C$21:$M$176,4,0))*AF1991</f>
        <v>0</v>
      </c>
      <c r="AH1991" s="166">
        <f t="shared" si="855"/>
        <v>0</v>
      </c>
      <c r="AI1991" s="165">
        <f>(VLOOKUP(B1991,'P2 Origin'!$C$21:$M$176,5,0))*AH1991</f>
        <v>0</v>
      </c>
      <c r="AJ1991" s="166">
        <f t="shared" si="869"/>
        <v>0</v>
      </c>
      <c r="AK1991" s="165">
        <f>(VLOOKUP(B1991,'P2 Origin'!$C$21:$M$176,6,0))*AJ1991</f>
        <v>0</v>
      </c>
      <c r="AL1991" s="166">
        <f t="shared" si="856"/>
        <v>0</v>
      </c>
      <c r="AM1991" s="165">
        <f>(VLOOKUP($B1991,'P2 Origin'!$C$21:$M$176,7,0))*AL1991</f>
        <v>0</v>
      </c>
      <c r="AN1991" s="166">
        <f t="shared" si="857"/>
        <v>0</v>
      </c>
      <c r="AO1991" s="165">
        <f>(VLOOKUP($B1991,'P2 Origin'!$C$21:$M$176,8,0))*AN1991</f>
        <v>0</v>
      </c>
      <c r="AP1991" s="166">
        <f t="shared" si="858"/>
        <v>0</v>
      </c>
      <c r="AQ1991" s="165">
        <f>(VLOOKUP($B1991,'P2 Origin'!$C$21:$M$176,9,0))*AP1991</f>
        <v>0</v>
      </c>
      <c r="AR1991" s="155">
        <f t="shared" si="871"/>
        <v>0</v>
      </c>
      <c r="AS1991" s="164">
        <f>(VLOOKUP(B1991,'P2 Origin'!$C$21:$M$176,10,0))*K1991</f>
        <v>0</v>
      </c>
      <c r="AT1991" s="164">
        <f>(VLOOKUP(B1991,'P2 Origin'!$C$21:$M$176,11,0))*J1991</f>
        <v>0</v>
      </c>
      <c r="AU1991" s="167">
        <v>0</v>
      </c>
      <c r="AV1991" s="168">
        <v>0</v>
      </c>
      <c r="AW1991" s="169">
        <v>0</v>
      </c>
      <c r="AX1991" s="170">
        <f>IF(AU1991&gt;=0.1,'P3 Bureaumarge zee- en luchtvr.'!$D$12,0)</f>
        <v>0</v>
      </c>
      <c r="AY1991" s="163">
        <f t="shared" si="859"/>
        <v>0</v>
      </c>
      <c r="AZ1991" s="157" t="str">
        <f>VLOOKUP(D1991,'P4 Destination'!$C$21:$O$176,13,0)</f>
        <v>USD</v>
      </c>
      <c r="BA1991" s="164">
        <f t="shared" si="860"/>
        <v>0</v>
      </c>
      <c r="BB1991" s="171">
        <f>IF(AU1991&gt;0.1,(VLOOKUP(D1991,'P4 Destination'!$C$21:$M$176,3,0))*I1991,0)</f>
        <v>0</v>
      </c>
      <c r="BC1991" s="172">
        <f t="shared" si="861"/>
        <v>0</v>
      </c>
      <c r="BD1991" s="171">
        <f>(VLOOKUP($D1991,'P4 Destination'!$C$21:$M$176,4,0))*BC1991</f>
        <v>0</v>
      </c>
      <c r="BE1991" s="172">
        <f t="shared" si="862"/>
        <v>0</v>
      </c>
      <c r="BF1991" s="171">
        <f>(VLOOKUP($D1991,'P4 Destination'!$C$21:$M$176,5,0))*BE1991</f>
        <v>0</v>
      </c>
      <c r="BG1991" s="172">
        <f t="shared" si="863"/>
        <v>0</v>
      </c>
      <c r="BH1991" s="171">
        <f>(VLOOKUP($D1991,'P4 Destination'!$C$21:$M$176,6,0))*BG1991</f>
        <v>0</v>
      </c>
      <c r="BI1991" s="172">
        <f t="shared" si="864"/>
        <v>0</v>
      </c>
      <c r="BJ1991" s="171">
        <f>(VLOOKUP($D1991,'P4 Destination'!$C$21:$M$176,7,0))*BI1991</f>
        <v>0</v>
      </c>
      <c r="BK1991" s="172">
        <f t="shared" si="865"/>
        <v>0</v>
      </c>
      <c r="BL1991" s="171">
        <f>(VLOOKUP($D1991,'P4 Destination'!$C$21:$M$176,8,0))*BK1991</f>
        <v>0</v>
      </c>
      <c r="BM1991" s="172">
        <f t="shared" si="866"/>
        <v>0</v>
      </c>
      <c r="BN1991" s="171">
        <f>(VLOOKUP($D1991,'P4 Destination'!$C$21:$M$176,9,0))*BM1991</f>
        <v>0</v>
      </c>
      <c r="BO1991" s="154">
        <f t="shared" si="872"/>
        <v>0</v>
      </c>
      <c r="BP1991" s="171">
        <f>(VLOOKUP(D1991,'P4 Destination'!$C$21:$M$176,10,0))*K1991</f>
        <v>0</v>
      </c>
      <c r="BQ1991" s="171">
        <f>(VLOOKUP(D1991,'P4 Destination'!$C$21:$M$176,11,0))*J1991</f>
        <v>0</v>
      </c>
      <c r="BR1991" s="173">
        <f t="shared" si="867"/>
        <v>0</v>
      </c>
      <c r="BS1991" s="173">
        <f>(AV1991*2500)*'P6 Verzekering'!$E$11</f>
        <v>0</v>
      </c>
      <c r="BT1991" s="173">
        <f>(AW1991*2500)*'P6 Verzekering'!$E$12</f>
        <v>0</v>
      </c>
      <c r="BU1991" s="173">
        <f>(L1991*2500)*'P6 Verzekering'!$E$13</f>
        <v>0</v>
      </c>
      <c r="BV1991" s="173">
        <f t="shared" si="868"/>
        <v>0</v>
      </c>
      <c r="BW1991"/>
      <c r="BX1991"/>
    </row>
    <row r="1992" spans="1:76">
      <c r="A1992" s="152" t="s">
        <v>1415</v>
      </c>
      <c r="B1992" s="152" t="s">
        <v>258</v>
      </c>
      <c r="C1992" s="152" t="s">
        <v>257</v>
      </c>
      <c r="D1992" s="152" t="s">
        <v>258</v>
      </c>
      <c r="E1992" s="152" t="s">
        <v>257</v>
      </c>
      <c r="F1992" s="153">
        <f t="shared" si="870"/>
        <v>18</v>
      </c>
      <c r="G1992" s="154">
        <v>0</v>
      </c>
      <c r="H1992" s="154">
        <f>IFERROR(VLOOKUP(B1992,'P2 Origin'!$C$21:$Q$176,15,FALSE),0)</f>
        <v>1</v>
      </c>
      <c r="I1992" s="154">
        <f>IFERROR(VLOOKUP(D1992,'P4 Destination'!$C$21:$Q$176,15,FALSE),0)</f>
        <v>1</v>
      </c>
      <c r="J1992" s="155"/>
      <c r="K1992" s="155"/>
      <c r="L1992" s="156">
        <v>18</v>
      </c>
      <c r="M1992" s="155">
        <v>2.6</v>
      </c>
      <c r="N1992" s="155">
        <v>1</v>
      </c>
      <c r="O1992" s="157">
        <f t="shared" si="845"/>
        <v>0</v>
      </c>
      <c r="P1992" s="158">
        <f t="shared" si="846"/>
        <v>0</v>
      </c>
      <c r="Q1992" s="159">
        <f>IFERROR(VLOOKUP(N1992,'P1 Intra-Europees'!$A$15:$H$25,3,0),0)*P1992</f>
        <v>0</v>
      </c>
      <c r="R1992" s="160">
        <f t="shared" si="847"/>
        <v>18</v>
      </c>
      <c r="S1992" s="159">
        <f>IFERROR(VLOOKUP(N1992,'P1 Intra-Europees'!$A$15:$H$25,4,0),0)*R1992</f>
        <v>0</v>
      </c>
      <c r="T1992" s="160">
        <f t="shared" si="848"/>
        <v>0</v>
      </c>
      <c r="U1992" s="159">
        <f>IFERROR(VLOOKUP(N1992,'P1 Intra-Europees'!$A$15:$H$25,5,0),0)*T1992</f>
        <v>0</v>
      </c>
      <c r="V1992" s="160">
        <f t="shared" si="849"/>
        <v>0</v>
      </c>
      <c r="W1992" s="159">
        <f>IFERROR(VLOOKUP(N1992,'P1 Intra-Europees'!$A$15:$H$25,6,0),0)*V1992</f>
        <v>0</v>
      </c>
      <c r="X1992" s="160">
        <f t="shared" si="850"/>
        <v>0</v>
      </c>
      <c r="Y1992" s="159">
        <f>IFERROR(VLOOKUP(N1992,'P1 Intra-Europees'!$A$15:$H$25,7,0),0)*X1992</f>
        <v>0</v>
      </c>
      <c r="Z1992" s="161">
        <f t="shared" si="851"/>
        <v>0</v>
      </c>
      <c r="AA1992" s="162">
        <f>IFERROR(VLOOKUP(N1992,'P1 Intra-Europees'!$A$15:$H$25,8,0),0)*Z1992</f>
        <v>0</v>
      </c>
      <c r="AB1992" s="163">
        <f t="shared" si="852"/>
        <v>0</v>
      </c>
      <c r="AC1992" s="157" t="str">
        <f>VLOOKUP(B1992,'P2 Origin'!$C$21:$O$176,13,0)</f>
        <v>EUR</v>
      </c>
      <c r="AD1992" s="164">
        <f t="shared" si="853"/>
        <v>0</v>
      </c>
      <c r="AE1992" s="165">
        <f>IF(AU1992&gt;0.1,VLOOKUP(B1992,'P2 Origin'!$C$21:$M$176,3,0)*H1992,0)</f>
        <v>0</v>
      </c>
      <c r="AF1992" s="166">
        <f t="shared" si="854"/>
        <v>0</v>
      </c>
      <c r="AG1992" s="165">
        <f>(VLOOKUP(B1992,'P2 Origin'!$C$21:$M$176,4,0))*AF1992</f>
        <v>0</v>
      </c>
      <c r="AH1992" s="166">
        <f t="shared" si="855"/>
        <v>0</v>
      </c>
      <c r="AI1992" s="165">
        <f>(VLOOKUP(B1992,'P2 Origin'!$C$21:$M$176,5,0))*AH1992</f>
        <v>0</v>
      </c>
      <c r="AJ1992" s="166">
        <f t="shared" si="869"/>
        <v>0</v>
      </c>
      <c r="AK1992" s="165">
        <f>(VLOOKUP(B1992,'P2 Origin'!$C$21:$M$176,6,0))*AJ1992</f>
        <v>0</v>
      </c>
      <c r="AL1992" s="166">
        <f t="shared" si="856"/>
        <v>0</v>
      </c>
      <c r="AM1992" s="165">
        <f>(VLOOKUP($B1992,'P2 Origin'!$C$21:$M$176,7,0))*AL1992</f>
        <v>0</v>
      </c>
      <c r="AN1992" s="166">
        <f t="shared" si="857"/>
        <v>0</v>
      </c>
      <c r="AO1992" s="165">
        <f>(VLOOKUP($B1992,'P2 Origin'!$C$21:$M$176,8,0))*AN1992</f>
        <v>0</v>
      </c>
      <c r="AP1992" s="166">
        <f t="shared" si="858"/>
        <v>0</v>
      </c>
      <c r="AQ1992" s="165">
        <f>(VLOOKUP($B1992,'P2 Origin'!$C$21:$M$176,9,0))*AP1992</f>
        <v>0</v>
      </c>
      <c r="AR1992" s="155">
        <f t="shared" si="871"/>
        <v>0</v>
      </c>
      <c r="AS1992" s="164">
        <f>(VLOOKUP(B1992,'P2 Origin'!$C$21:$M$176,10,0))*K1992</f>
        <v>0</v>
      </c>
      <c r="AT1992" s="164">
        <f>(VLOOKUP(B1992,'P2 Origin'!$C$21:$M$176,11,0))*J1992</f>
        <v>0</v>
      </c>
      <c r="AU1992" s="167">
        <v>0</v>
      </c>
      <c r="AV1992" s="168">
        <v>0</v>
      </c>
      <c r="AW1992" s="169">
        <v>0</v>
      </c>
      <c r="AX1992" s="170">
        <f>IF(AU1992&gt;=0.1,'P3 Bureaumarge zee- en luchtvr.'!$D$12,0)</f>
        <v>0</v>
      </c>
      <c r="AY1992" s="163">
        <f t="shared" si="859"/>
        <v>0</v>
      </c>
      <c r="AZ1992" s="157" t="str">
        <f>VLOOKUP(D1992,'P4 Destination'!$C$21:$O$176,13,0)</f>
        <v>EUR</v>
      </c>
      <c r="BA1992" s="164">
        <f t="shared" si="860"/>
        <v>0</v>
      </c>
      <c r="BB1992" s="171">
        <f>IF(AU1992&gt;0.1,(VLOOKUP(D1992,'P4 Destination'!$C$21:$M$176,3,0))*I1992,0)</f>
        <v>0</v>
      </c>
      <c r="BC1992" s="172">
        <f t="shared" si="861"/>
        <v>0</v>
      </c>
      <c r="BD1992" s="171">
        <f>(VLOOKUP($D1992,'P4 Destination'!$C$21:$M$176,4,0))*BC1992</f>
        <v>0</v>
      </c>
      <c r="BE1992" s="172">
        <f t="shared" si="862"/>
        <v>0</v>
      </c>
      <c r="BF1992" s="171">
        <f>(VLOOKUP($D1992,'P4 Destination'!$C$21:$M$176,5,0))*BE1992</f>
        <v>0</v>
      </c>
      <c r="BG1992" s="172">
        <f t="shared" si="863"/>
        <v>0</v>
      </c>
      <c r="BH1992" s="171">
        <f>(VLOOKUP($D1992,'P4 Destination'!$C$21:$M$176,6,0))*BG1992</f>
        <v>0</v>
      </c>
      <c r="BI1992" s="172">
        <f t="shared" si="864"/>
        <v>0</v>
      </c>
      <c r="BJ1992" s="171">
        <f>(VLOOKUP($D1992,'P4 Destination'!$C$21:$M$176,7,0))*BI1992</f>
        <v>0</v>
      </c>
      <c r="BK1992" s="172">
        <f t="shared" si="865"/>
        <v>0</v>
      </c>
      <c r="BL1992" s="171">
        <f>(VLOOKUP($D1992,'P4 Destination'!$C$21:$M$176,8,0))*BK1992</f>
        <v>0</v>
      </c>
      <c r="BM1992" s="172">
        <f t="shared" si="866"/>
        <v>0</v>
      </c>
      <c r="BN1992" s="171">
        <f>(VLOOKUP($D1992,'P4 Destination'!$C$21:$M$176,9,0))*BM1992</f>
        <v>0</v>
      </c>
      <c r="BO1992" s="154">
        <f t="shared" si="872"/>
        <v>0</v>
      </c>
      <c r="BP1992" s="171">
        <f>(VLOOKUP(D1992,'P4 Destination'!$C$21:$M$176,10,0))*K1992</f>
        <v>0</v>
      </c>
      <c r="BQ1992" s="171">
        <f>(VLOOKUP(D1992,'P4 Destination'!$C$21:$M$176,11,0))*J1992</f>
        <v>0</v>
      </c>
      <c r="BR1992" s="173">
        <f t="shared" si="867"/>
        <v>0</v>
      </c>
      <c r="BS1992" s="173">
        <f>(AV1992*2500)*'P6 Verzekering'!$E$11</f>
        <v>0</v>
      </c>
      <c r="BT1992" s="173">
        <f>(AW1992*2500)*'P6 Verzekering'!$E$12</f>
        <v>0</v>
      </c>
      <c r="BU1992" s="173">
        <f>(L1992*2500)*'P6 Verzekering'!$E$13</f>
        <v>0</v>
      </c>
      <c r="BV1992" s="173">
        <f t="shared" si="868"/>
        <v>0</v>
      </c>
      <c r="BW1992"/>
      <c r="BX1992"/>
    </row>
    <row r="1993" spans="1:76">
      <c r="A1993" s="152" t="s">
        <v>1687</v>
      </c>
      <c r="B1993" s="152" t="s">
        <v>219</v>
      </c>
      <c r="C1993" s="152" t="s">
        <v>219</v>
      </c>
      <c r="D1993" s="152" t="s">
        <v>151</v>
      </c>
      <c r="E1993" s="152" t="s">
        <v>149</v>
      </c>
      <c r="F1993" s="153">
        <f t="shared" si="870"/>
        <v>18</v>
      </c>
      <c r="G1993" s="154">
        <v>0</v>
      </c>
      <c r="H1993" s="154">
        <f>IFERROR(VLOOKUP(B1993,'P2 Origin'!$C$21:$Q$176,15,FALSE),0)</f>
        <v>0</v>
      </c>
      <c r="I1993" s="154">
        <f>IFERROR(VLOOKUP(D1993,'P4 Destination'!$C$21:$Q$176,15,FALSE),0)</f>
        <v>0</v>
      </c>
      <c r="J1993" s="155"/>
      <c r="K1993" s="155"/>
      <c r="L1993" s="156">
        <v>18</v>
      </c>
      <c r="M1993" s="155">
        <v>184</v>
      </c>
      <c r="N1993" s="155">
        <v>2</v>
      </c>
      <c r="O1993" s="157">
        <f t="shared" si="845"/>
        <v>0</v>
      </c>
      <c r="P1993" s="158">
        <f t="shared" si="846"/>
        <v>0</v>
      </c>
      <c r="Q1993" s="159">
        <f>IFERROR(VLOOKUP(N1993,'P1 Intra-Europees'!$A$15:$H$25,3,0),0)*P1993</f>
        <v>0</v>
      </c>
      <c r="R1993" s="160">
        <f t="shared" si="847"/>
        <v>18</v>
      </c>
      <c r="S1993" s="159">
        <f>IFERROR(VLOOKUP(N1993,'P1 Intra-Europees'!$A$15:$H$25,4,0),0)*R1993</f>
        <v>0</v>
      </c>
      <c r="T1993" s="160">
        <f t="shared" si="848"/>
        <v>0</v>
      </c>
      <c r="U1993" s="159">
        <f>IFERROR(VLOOKUP(N1993,'P1 Intra-Europees'!$A$15:$H$25,5,0),0)*T1993</f>
        <v>0</v>
      </c>
      <c r="V1993" s="160">
        <f t="shared" si="849"/>
        <v>0</v>
      </c>
      <c r="W1993" s="159">
        <f>IFERROR(VLOOKUP(N1993,'P1 Intra-Europees'!$A$15:$H$25,6,0),0)*V1993</f>
        <v>0</v>
      </c>
      <c r="X1993" s="160">
        <f t="shared" si="850"/>
        <v>0</v>
      </c>
      <c r="Y1993" s="159">
        <f>IFERROR(VLOOKUP(N1993,'P1 Intra-Europees'!$A$15:$H$25,7,0),0)*X1993</f>
        <v>0</v>
      </c>
      <c r="Z1993" s="161">
        <f t="shared" si="851"/>
        <v>0</v>
      </c>
      <c r="AA1993" s="162">
        <f>IFERROR(VLOOKUP(N1993,'P1 Intra-Europees'!$A$15:$H$25,8,0),0)*Z1993</f>
        <v>0</v>
      </c>
      <c r="AB1993" s="163">
        <f t="shared" si="852"/>
        <v>0</v>
      </c>
      <c r="AC1993" s="157" t="str">
        <f>VLOOKUP(B1993,'P2 Origin'!$C$21:$O$176,13,0)</f>
        <v>EUR</v>
      </c>
      <c r="AD1993" s="164">
        <f t="shared" si="853"/>
        <v>0</v>
      </c>
      <c r="AE1993" s="165">
        <f>IF(AU1993&gt;0.1,VLOOKUP(B1993,'P2 Origin'!$C$21:$M$176,3,0)*H1993,0)</f>
        <v>0</v>
      </c>
      <c r="AF1993" s="166">
        <f t="shared" si="854"/>
        <v>0</v>
      </c>
      <c r="AG1993" s="165">
        <f>(VLOOKUP(B1993,'P2 Origin'!$C$21:$M$176,4,0))*AF1993</f>
        <v>0</v>
      </c>
      <c r="AH1993" s="166">
        <f t="shared" si="855"/>
        <v>0</v>
      </c>
      <c r="AI1993" s="165">
        <f>(VLOOKUP(B1993,'P2 Origin'!$C$21:$M$176,5,0))*AH1993</f>
        <v>0</v>
      </c>
      <c r="AJ1993" s="166">
        <f t="shared" si="869"/>
        <v>0</v>
      </c>
      <c r="AK1993" s="165">
        <f>(VLOOKUP(B1993,'P2 Origin'!$C$21:$M$176,6,0))*AJ1993</f>
        <v>0</v>
      </c>
      <c r="AL1993" s="166">
        <f t="shared" si="856"/>
        <v>0</v>
      </c>
      <c r="AM1993" s="165">
        <f>(VLOOKUP($B1993,'P2 Origin'!$C$21:$M$176,7,0))*AL1993</f>
        <v>0</v>
      </c>
      <c r="AN1993" s="166">
        <f t="shared" si="857"/>
        <v>0</v>
      </c>
      <c r="AO1993" s="165">
        <f>(VLOOKUP($B1993,'P2 Origin'!$C$21:$M$176,8,0))*AN1993</f>
        <v>0</v>
      </c>
      <c r="AP1993" s="166">
        <f t="shared" si="858"/>
        <v>0</v>
      </c>
      <c r="AQ1993" s="165">
        <f>(VLOOKUP($B1993,'P2 Origin'!$C$21:$M$176,9,0))*AP1993</f>
        <v>0</v>
      </c>
      <c r="AR1993" s="155">
        <f t="shared" si="871"/>
        <v>0</v>
      </c>
      <c r="AS1993" s="164">
        <f>(VLOOKUP(B1993,'P2 Origin'!$C$21:$M$176,10,0))*K1993</f>
        <v>0</v>
      </c>
      <c r="AT1993" s="164">
        <f>(VLOOKUP(B1993,'P2 Origin'!$C$21:$M$176,11,0))*J1993</f>
        <v>0</v>
      </c>
      <c r="AU1993" s="167">
        <v>0</v>
      </c>
      <c r="AV1993" s="168">
        <v>0</v>
      </c>
      <c r="AW1993" s="169">
        <v>0</v>
      </c>
      <c r="AX1993" s="170">
        <f>IF(AU1993&gt;=0.1,'P3 Bureaumarge zee- en luchtvr.'!$D$12,0)</f>
        <v>0</v>
      </c>
      <c r="AY1993" s="163">
        <f t="shared" si="859"/>
        <v>0</v>
      </c>
      <c r="AZ1993" s="157" t="str">
        <f>VLOOKUP(D1993,'P4 Destination'!$C$21:$O$176,13,0)</f>
        <v>EUR</v>
      </c>
      <c r="BA1993" s="164">
        <f t="shared" si="860"/>
        <v>0</v>
      </c>
      <c r="BB1993" s="171">
        <f>IF(AU1993&gt;0.1,(VLOOKUP(D1993,'P4 Destination'!$C$21:$M$176,3,0))*I1993,0)</f>
        <v>0</v>
      </c>
      <c r="BC1993" s="172">
        <f t="shared" si="861"/>
        <v>0</v>
      </c>
      <c r="BD1993" s="171">
        <f>(VLOOKUP($D1993,'P4 Destination'!$C$21:$M$176,4,0))*BC1993</f>
        <v>0</v>
      </c>
      <c r="BE1993" s="172">
        <f t="shared" si="862"/>
        <v>0</v>
      </c>
      <c r="BF1993" s="171">
        <f>(VLOOKUP($D1993,'P4 Destination'!$C$21:$M$176,5,0))*BE1993</f>
        <v>0</v>
      </c>
      <c r="BG1993" s="172">
        <f t="shared" si="863"/>
        <v>0</v>
      </c>
      <c r="BH1993" s="171">
        <f>(VLOOKUP($D1993,'P4 Destination'!$C$21:$M$176,6,0))*BG1993</f>
        <v>0</v>
      </c>
      <c r="BI1993" s="172">
        <f t="shared" si="864"/>
        <v>0</v>
      </c>
      <c r="BJ1993" s="171">
        <f>(VLOOKUP($D1993,'P4 Destination'!$C$21:$M$176,7,0))*BI1993</f>
        <v>0</v>
      </c>
      <c r="BK1993" s="172">
        <f t="shared" si="865"/>
        <v>0</v>
      </c>
      <c r="BL1993" s="171">
        <f>(VLOOKUP($D1993,'P4 Destination'!$C$21:$M$176,8,0))*BK1993</f>
        <v>0</v>
      </c>
      <c r="BM1993" s="172">
        <f t="shared" si="866"/>
        <v>0</v>
      </c>
      <c r="BN1993" s="171">
        <f>(VLOOKUP($D1993,'P4 Destination'!$C$21:$M$176,9,0))*BM1993</f>
        <v>0</v>
      </c>
      <c r="BO1993" s="154">
        <f t="shared" si="872"/>
        <v>0</v>
      </c>
      <c r="BP1993" s="171">
        <f>(VLOOKUP(D1993,'P4 Destination'!$C$21:$M$176,10,0))*K1993</f>
        <v>0</v>
      </c>
      <c r="BQ1993" s="171">
        <f>(VLOOKUP(D1993,'P4 Destination'!$C$21:$M$176,11,0))*J1993</f>
        <v>0</v>
      </c>
      <c r="BR1993" s="173">
        <f t="shared" si="867"/>
        <v>0</v>
      </c>
      <c r="BS1993" s="173">
        <f>(AV1993*2500)*'P6 Verzekering'!$E$11</f>
        <v>0</v>
      </c>
      <c r="BT1993" s="173">
        <f>(AW1993*2500)*'P6 Verzekering'!$E$12</f>
        <v>0</v>
      </c>
      <c r="BU1993" s="173">
        <f>(L1993*2500)*'P6 Verzekering'!$E$13</f>
        <v>0</v>
      </c>
      <c r="BV1993" s="173">
        <f t="shared" si="868"/>
        <v>0</v>
      </c>
      <c r="BW1993"/>
      <c r="BX1993"/>
    </row>
    <row r="1994" spans="1:76">
      <c r="A1994" s="152" t="s">
        <v>1001</v>
      </c>
      <c r="B1994" s="152" t="s">
        <v>151</v>
      </c>
      <c r="C1994" s="152" t="s">
        <v>149</v>
      </c>
      <c r="D1994" s="152" t="s">
        <v>219</v>
      </c>
      <c r="E1994" s="152" t="s">
        <v>219</v>
      </c>
      <c r="F1994" s="153">
        <f t="shared" si="870"/>
        <v>18</v>
      </c>
      <c r="G1994" s="154">
        <v>0</v>
      </c>
      <c r="H1994" s="154">
        <f>IFERROR(VLOOKUP(B1994,'P2 Origin'!$C$21:$Q$176,15,FALSE),0)</f>
        <v>0</v>
      </c>
      <c r="I1994" s="154">
        <f>IFERROR(VLOOKUP(D1994,'P4 Destination'!$C$21:$Q$176,15,FALSE),0)</f>
        <v>0</v>
      </c>
      <c r="J1994" s="155"/>
      <c r="K1994" s="155"/>
      <c r="L1994" s="156">
        <v>18</v>
      </c>
      <c r="M1994" s="155">
        <v>196</v>
      </c>
      <c r="N1994" s="155">
        <v>2</v>
      </c>
      <c r="O1994" s="157">
        <f t="shared" si="845"/>
        <v>0</v>
      </c>
      <c r="P1994" s="158">
        <f t="shared" si="846"/>
        <v>0</v>
      </c>
      <c r="Q1994" s="159">
        <f>IFERROR(VLOOKUP(N1994,'P1 Intra-Europees'!$A$15:$H$25,3,0),0)*P1994</f>
        <v>0</v>
      </c>
      <c r="R1994" s="160">
        <f t="shared" si="847"/>
        <v>18</v>
      </c>
      <c r="S1994" s="159">
        <f>IFERROR(VLOOKUP(N1994,'P1 Intra-Europees'!$A$15:$H$25,4,0),0)*R1994</f>
        <v>0</v>
      </c>
      <c r="T1994" s="160">
        <f t="shared" si="848"/>
        <v>0</v>
      </c>
      <c r="U1994" s="159">
        <f>IFERROR(VLOOKUP(N1994,'P1 Intra-Europees'!$A$15:$H$25,5,0),0)*T1994</f>
        <v>0</v>
      </c>
      <c r="V1994" s="160">
        <f t="shared" si="849"/>
        <v>0</v>
      </c>
      <c r="W1994" s="159">
        <f>IFERROR(VLOOKUP(N1994,'P1 Intra-Europees'!$A$15:$H$25,6,0),0)*V1994</f>
        <v>0</v>
      </c>
      <c r="X1994" s="160">
        <f t="shared" si="850"/>
        <v>0</v>
      </c>
      <c r="Y1994" s="159">
        <f>IFERROR(VLOOKUP(N1994,'P1 Intra-Europees'!$A$15:$H$25,7,0),0)*X1994</f>
        <v>0</v>
      </c>
      <c r="Z1994" s="161">
        <f t="shared" si="851"/>
        <v>0</v>
      </c>
      <c r="AA1994" s="162">
        <f>IFERROR(VLOOKUP(N1994,'P1 Intra-Europees'!$A$15:$H$25,8,0),0)*Z1994</f>
        <v>0</v>
      </c>
      <c r="AB1994" s="163">
        <f t="shared" si="852"/>
        <v>0</v>
      </c>
      <c r="AC1994" s="157" t="str">
        <f>VLOOKUP(B1994,'P2 Origin'!$C$21:$O$176,13,0)</f>
        <v>EUR</v>
      </c>
      <c r="AD1994" s="164">
        <f t="shared" si="853"/>
        <v>0</v>
      </c>
      <c r="AE1994" s="165">
        <f>IF(AU1994&gt;0.1,VLOOKUP(B1994,'P2 Origin'!$C$21:$M$176,3,0)*H1994,0)</f>
        <v>0</v>
      </c>
      <c r="AF1994" s="166">
        <f t="shared" si="854"/>
        <v>0</v>
      </c>
      <c r="AG1994" s="165">
        <f>(VLOOKUP(B1994,'P2 Origin'!$C$21:$M$176,4,0))*AF1994</f>
        <v>0</v>
      </c>
      <c r="AH1994" s="166">
        <f t="shared" si="855"/>
        <v>0</v>
      </c>
      <c r="AI1994" s="165">
        <f>(VLOOKUP(B1994,'P2 Origin'!$C$21:$M$176,5,0))*AH1994</f>
        <v>0</v>
      </c>
      <c r="AJ1994" s="166">
        <f t="shared" si="869"/>
        <v>0</v>
      </c>
      <c r="AK1994" s="165">
        <f>(VLOOKUP(B1994,'P2 Origin'!$C$21:$M$176,6,0))*AJ1994</f>
        <v>0</v>
      </c>
      <c r="AL1994" s="166">
        <f t="shared" si="856"/>
        <v>0</v>
      </c>
      <c r="AM1994" s="165">
        <f>(VLOOKUP($B1994,'P2 Origin'!$C$21:$M$176,7,0))*AL1994</f>
        <v>0</v>
      </c>
      <c r="AN1994" s="166">
        <f t="shared" si="857"/>
        <v>0</v>
      </c>
      <c r="AO1994" s="165">
        <f>(VLOOKUP($B1994,'P2 Origin'!$C$21:$M$176,8,0))*AN1994</f>
        <v>0</v>
      </c>
      <c r="AP1994" s="166">
        <f t="shared" si="858"/>
        <v>0</v>
      </c>
      <c r="AQ1994" s="165">
        <f>(VLOOKUP($B1994,'P2 Origin'!$C$21:$M$176,9,0))*AP1994</f>
        <v>0</v>
      </c>
      <c r="AR1994" s="155">
        <f t="shared" si="871"/>
        <v>0</v>
      </c>
      <c r="AS1994" s="164">
        <f>(VLOOKUP(B1994,'P2 Origin'!$C$21:$M$176,10,0))*K1994</f>
        <v>0</v>
      </c>
      <c r="AT1994" s="164">
        <f>(VLOOKUP(B1994,'P2 Origin'!$C$21:$M$176,11,0))*J1994</f>
        <v>0</v>
      </c>
      <c r="AU1994" s="167">
        <v>0</v>
      </c>
      <c r="AV1994" s="168">
        <v>0</v>
      </c>
      <c r="AW1994" s="169">
        <v>0</v>
      </c>
      <c r="AX1994" s="170">
        <f>IF(AU1994&gt;=0.1,'P3 Bureaumarge zee- en luchtvr.'!$D$12,0)</f>
        <v>0</v>
      </c>
      <c r="AY1994" s="163">
        <f t="shared" si="859"/>
        <v>0</v>
      </c>
      <c r="AZ1994" s="157" t="str">
        <f>VLOOKUP(D1994,'P4 Destination'!$C$21:$O$176,13,0)</f>
        <v>EUR</v>
      </c>
      <c r="BA1994" s="164">
        <f t="shared" si="860"/>
        <v>0</v>
      </c>
      <c r="BB1994" s="171">
        <f>IF(AU1994&gt;0.1,(VLOOKUP(D1994,'P4 Destination'!$C$21:$M$176,3,0))*I1994,0)</f>
        <v>0</v>
      </c>
      <c r="BC1994" s="172">
        <f t="shared" si="861"/>
        <v>0</v>
      </c>
      <c r="BD1994" s="171">
        <f>(VLOOKUP($D1994,'P4 Destination'!$C$21:$M$176,4,0))*BC1994</f>
        <v>0</v>
      </c>
      <c r="BE1994" s="172">
        <f t="shared" si="862"/>
        <v>0</v>
      </c>
      <c r="BF1994" s="171">
        <f>(VLOOKUP($D1994,'P4 Destination'!$C$21:$M$176,5,0))*BE1994</f>
        <v>0</v>
      </c>
      <c r="BG1994" s="172">
        <f t="shared" si="863"/>
        <v>0</v>
      </c>
      <c r="BH1994" s="171">
        <f>(VLOOKUP($D1994,'P4 Destination'!$C$21:$M$176,6,0))*BG1994</f>
        <v>0</v>
      </c>
      <c r="BI1994" s="172">
        <f t="shared" si="864"/>
        <v>0</v>
      </c>
      <c r="BJ1994" s="171">
        <f>(VLOOKUP($D1994,'P4 Destination'!$C$21:$M$176,7,0))*BI1994</f>
        <v>0</v>
      </c>
      <c r="BK1994" s="172">
        <f t="shared" si="865"/>
        <v>0</v>
      </c>
      <c r="BL1994" s="171">
        <f>(VLOOKUP($D1994,'P4 Destination'!$C$21:$M$176,8,0))*BK1994</f>
        <v>0</v>
      </c>
      <c r="BM1994" s="172">
        <f t="shared" si="866"/>
        <v>0</v>
      </c>
      <c r="BN1994" s="171">
        <f>(VLOOKUP($D1994,'P4 Destination'!$C$21:$M$176,9,0))*BM1994</f>
        <v>0</v>
      </c>
      <c r="BO1994" s="154">
        <f t="shared" si="872"/>
        <v>0</v>
      </c>
      <c r="BP1994" s="171">
        <f>(VLOOKUP(D1994,'P4 Destination'!$C$21:$M$176,10,0))*K1994</f>
        <v>0</v>
      </c>
      <c r="BQ1994" s="171">
        <f>(VLOOKUP(D1994,'P4 Destination'!$C$21:$M$176,11,0))*J1994</f>
        <v>0</v>
      </c>
      <c r="BR1994" s="173">
        <f t="shared" si="867"/>
        <v>0</v>
      </c>
      <c r="BS1994" s="173">
        <f>(AV1994*2500)*'P6 Verzekering'!$E$11</f>
        <v>0</v>
      </c>
      <c r="BT1994" s="173">
        <f>(AW1994*2500)*'P6 Verzekering'!$E$12</f>
        <v>0</v>
      </c>
      <c r="BU1994" s="173">
        <f>(L1994*2500)*'P6 Verzekering'!$E$13</f>
        <v>0</v>
      </c>
      <c r="BV1994" s="173">
        <f t="shared" si="868"/>
        <v>0</v>
      </c>
      <c r="BW1994"/>
      <c r="BX1994"/>
    </row>
    <row r="1995" spans="1:76">
      <c r="A1995" s="152" t="s">
        <v>1682</v>
      </c>
      <c r="B1995" s="152" t="s">
        <v>219</v>
      </c>
      <c r="C1995" s="152" t="s">
        <v>219</v>
      </c>
      <c r="D1995" s="152" t="s">
        <v>151</v>
      </c>
      <c r="E1995" s="152" t="s">
        <v>149</v>
      </c>
      <c r="F1995" s="153">
        <f t="shared" si="870"/>
        <v>18</v>
      </c>
      <c r="G1995" s="154">
        <v>0</v>
      </c>
      <c r="H1995" s="154">
        <f>IFERROR(VLOOKUP(B1995,'P2 Origin'!$C$21:$Q$176,15,FALSE),0)</f>
        <v>0</v>
      </c>
      <c r="I1995" s="154">
        <f>IFERROR(VLOOKUP(D1995,'P4 Destination'!$C$21:$Q$176,15,FALSE),0)</f>
        <v>0</v>
      </c>
      <c r="J1995" s="155"/>
      <c r="K1995" s="155"/>
      <c r="L1995" s="156">
        <v>18</v>
      </c>
      <c r="M1995" s="155">
        <v>202</v>
      </c>
      <c r="N1995" s="155">
        <v>2</v>
      </c>
      <c r="O1995" s="157">
        <f t="shared" ref="O1995:O2058" si="873">SUM(Q1995,S1995,U1995,W1995,Y1995,AA1995)</f>
        <v>0</v>
      </c>
      <c r="P1995" s="158">
        <f t="shared" ref="P1995:P2058" si="874">IF(AND(L1995&gt;=0.1,L1995&lt;=15),L1995,0)</f>
        <v>0</v>
      </c>
      <c r="Q1995" s="159">
        <f>IFERROR(VLOOKUP(N1995,'P1 Intra-Europees'!$A$15:$H$25,3,0),0)*P1995</f>
        <v>0</v>
      </c>
      <c r="R1995" s="160">
        <f t="shared" ref="R1995:R2058" si="875">(IF(AND(L1995&gt;=15.1,L1995&lt;=25),L1995,0))</f>
        <v>18</v>
      </c>
      <c r="S1995" s="159">
        <f>IFERROR(VLOOKUP(N1995,'P1 Intra-Europees'!$A$15:$H$25,4,0),0)*R1995</f>
        <v>0</v>
      </c>
      <c r="T1995" s="160">
        <f t="shared" ref="T1995:T2058" si="876">IF(AND(L1995&gt;=25.1,L1995&lt;=35),L1995,0)</f>
        <v>0</v>
      </c>
      <c r="U1995" s="159">
        <f>IFERROR(VLOOKUP(N1995,'P1 Intra-Europees'!$A$15:$H$25,5,0),0)*T1995</f>
        <v>0</v>
      </c>
      <c r="V1995" s="160">
        <f t="shared" ref="V1995:V2058" si="877">IF(AND(L1995&gt;=35.1,L1995&lt;=45),L1995,0)</f>
        <v>0</v>
      </c>
      <c r="W1995" s="159">
        <f>IFERROR(VLOOKUP(N1995,'P1 Intra-Europees'!$A$15:$H$25,6,0),0)*V1995</f>
        <v>0</v>
      </c>
      <c r="X1995" s="160">
        <f t="shared" ref="X1995:X2058" si="878">IF(AND(L1995&gt;=45.1,L1995&lt;=150),L1995,0)</f>
        <v>0</v>
      </c>
      <c r="Y1995" s="159">
        <f>IFERROR(VLOOKUP(N1995,'P1 Intra-Europees'!$A$15:$H$25,7,0),0)*X1995</f>
        <v>0</v>
      </c>
      <c r="Z1995" s="161">
        <f t="shared" ref="Z1995:Z2058" si="879">IF(L1995&gt;=0.1,G1995,0)</f>
        <v>0</v>
      </c>
      <c r="AA1995" s="162">
        <f>IFERROR(VLOOKUP(N1995,'P1 Intra-Europees'!$A$15:$H$25,8,0),0)*Z1995</f>
        <v>0</v>
      </c>
      <c r="AB1995" s="163">
        <f t="shared" ref="AB1995:AB2058" si="880">IF(AC1995=$AC$8,0.95,1)*AD1995</f>
        <v>0</v>
      </c>
      <c r="AC1995" s="157" t="str">
        <f>VLOOKUP(B1995,'P2 Origin'!$C$21:$O$176,13,0)</f>
        <v>EUR</v>
      </c>
      <c r="AD1995" s="164">
        <f t="shared" ref="AD1995:AD2058" si="881">SUM(AE1995,AG1995,AI1995,AK1995,AS1995,AT1995,AM1995,AO1995,AQ1995)</f>
        <v>0</v>
      </c>
      <c r="AE1995" s="165">
        <f>IF(AU1995&gt;0.1,VLOOKUP(B1995,'P2 Origin'!$C$21:$M$176,3,0)*H1995,0)</f>
        <v>0</v>
      </c>
      <c r="AF1995" s="166">
        <f t="shared" ref="AF1995:AF2058" si="882">IF(AND(AU1995&gt;=0.1,AU1995&lt;=5.99),AU1995,0)</f>
        <v>0</v>
      </c>
      <c r="AG1995" s="165">
        <f>(VLOOKUP(B1995,'P2 Origin'!$C$21:$M$176,4,0))*AF1995</f>
        <v>0</v>
      </c>
      <c r="AH1995" s="166">
        <f t="shared" ref="AH1995:AH2058" si="883">IF(AND(AU1995&gt;=6,AU1995&lt;=15.99),$AU1995,0)</f>
        <v>0</v>
      </c>
      <c r="AI1995" s="165">
        <f>(VLOOKUP(B1995,'P2 Origin'!$C$21:$M$176,5,0))*AH1995</f>
        <v>0</v>
      </c>
      <c r="AJ1995" s="166">
        <f t="shared" si="869"/>
        <v>0</v>
      </c>
      <c r="AK1995" s="165">
        <f>(VLOOKUP(B1995,'P2 Origin'!$C$21:$M$176,6,0))*AJ1995</f>
        <v>0</v>
      </c>
      <c r="AL1995" s="166">
        <f t="shared" ref="AL1995:AL2058" si="884">IF(AND($AU1995&gt;=26,$AU1995&lt;=35.99),$AU1995,0)</f>
        <v>0</v>
      </c>
      <c r="AM1995" s="165">
        <f>(VLOOKUP($B1995,'P2 Origin'!$C$21:$M$176,7,0))*AL1995</f>
        <v>0</v>
      </c>
      <c r="AN1995" s="166">
        <f t="shared" ref="AN1995:AN2058" si="885">IF(AND($AU1995&gt;=36,$AU1995&lt;=45.99),$AU1995,0)</f>
        <v>0</v>
      </c>
      <c r="AO1995" s="165">
        <f>(VLOOKUP($B1995,'P2 Origin'!$C$21:$M$176,8,0))*AN1995</f>
        <v>0</v>
      </c>
      <c r="AP1995" s="166">
        <f t="shared" ref="AP1995:AP2058" si="886">IF(AND($AU1995&gt;=46,$AU1995&lt;=100),$AU1995,0)</f>
        <v>0</v>
      </c>
      <c r="AQ1995" s="165">
        <f>(VLOOKUP($B1995,'P2 Origin'!$C$21:$M$176,9,0))*AP1995</f>
        <v>0</v>
      </c>
      <c r="AR1995" s="155">
        <f t="shared" si="871"/>
        <v>0</v>
      </c>
      <c r="AS1995" s="164">
        <f>(VLOOKUP(B1995,'P2 Origin'!$C$21:$M$176,10,0))*K1995</f>
        <v>0</v>
      </c>
      <c r="AT1995" s="164">
        <f>(VLOOKUP(B1995,'P2 Origin'!$C$21:$M$176,11,0))*J1995</f>
        <v>0</v>
      </c>
      <c r="AU1995" s="167">
        <v>0</v>
      </c>
      <c r="AV1995" s="168">
        <v>0</v>
      </c>
      <c r="AW1995" s="169">
        <v>0</v>
      </c>
      <c r="AX1995" s="170">
        <f>IF(AU1995&gt;=0.1,'P3 Bureaumarge zee- en luchtvr.'!$D$12,0)</f>
        <v>0</v>
      </c>
      <c r="AY1995" s="163">
        <f t="shared" ref="AY1995:AY2058" si="887">IF(AZ1995=$AC$8,0.95,1)*BA1995</f>
        <v>0</v>
      </c>
      <c r="AZ1995" s="157" t="str">
        <f>VLOOKUP(D1995,'P4 Destination'!$C$21:$O$176,13,0)</f>
        <v>EUR</v>
      </c>
      <c r="BA1995" s="164">
        <f t="shared" ref="BA1995:BA2058" si="888">SUM(BB1995,BD1995,BF1995,BN1995,BP1995,BQ1995,BH1995,BJ1995,BL1995)</f>
        <v>0</v>
      </c>
      <c r="BB1995" s="171">
        <f>IF(AU1995&gt;0.1,(VLOOKUP(D1995,'P4 Destination'!$C$21:$M$176,3,0))*I1995,0)</f>
        <v>0</v>
      </c>
      <c r="BC1995" s="172">
        <f t="shared" ref="BC1995:BC2058" si="889">IF(AND($AU1995&gt;=0.1,$AU1995&lt;=5),$AU1995,0)</f>
        <v>0</v>
      </c>
      <c r="BD1995" s="171">
        <f>(VLOOKUP($D1995,'P4 Destination'!$C$21:$M$176,4,0))*BC1995</f>
        <v>0</v>
      </c>
      <c r="BE1995" s="172">
        <f t="shared" ref="BE1995:BE2058" si="890">IF(AND($AU1995&gt;=6,$AU1995&lt;=15.99),$AU1995,0)</f>
        <v>0</v>
      </c>
      <c r="BF1995" s="171">
        <f>(VLOOKUP($D1995,'P4 Destination'!$C$21:$M$176,5,0))*BE1995</f>
        <v>0</v>
      </c>
      <c r="BG1995" s="172">
        <f t="shared" ref="BG1995:BG2058" si="891">IF(AND($AU1995&gt;=16,$AU1995&lt;=25.99),$AU1995,0)</f>
        <v>0</v>
      </c>
      <c r="BH1995" s="171">
        <f>(VLOOKUP($D1995,'P4 Destination'!$C$21:$M$176,6,0))*BG1995</f>
        <v>0</v>
      </c>
      <c r="BI1995" s="172">
        <f t="shared" ref="BI1995:BI2058" si="892">IF(AND($AU1995&gt;=26,$AU1995&lt;=35.99),$AU1995,0)</f>
        <v>0</v>
      </c>
      <c r="BJ1995" s="171">
        <f>(VLOOKUP($D1995,'P4 Destination'!$C$21:$M$176,7,0))*BI1995</f>
        <v>0</v>
      </c>
      <c r="BK1995" s="172">
        <f t="shared" ref="BK1995:BK2058" si="893">IF(AND($AU1995&gt;=36,$AU1995&lt;=45.99),$AU1995,0)</f>
        <v>0</v>
      </c>
      <c r="BL1995" s="171">
        <f>(VLOOKUP($D1995,'P4 Destination'!$C$21:$M$176,8,0))*BK1995</f>
        <v>0</v>
      </c>
      <c r="BM1995" s="172">
        <f t="shared" ref="BM1995:BM2058" si="894">IF(AND($AU1995&gt;=46,$AU1995&lt;=100),$AU1995,0)</f>
        <v>0</v>
      </c>
      <c r="BN1995" s="171">
        <f>(VLOOKUP($D1995,'P4 Destination'!$C$21:$M$176,9,0))*BM1995</f>
        <v>0</v>
      </c>
      <c r="BO1995" s="154">
        <f t="shared" si="872"/>
        <v>0</v>
      </c>
      <c r="BP1995" s="171">
        <f>(VLOOKUP(D1995,'P4 Destination'!$C$21:$M$176,10,0))*K1995</f>
        <v>0</v>
      </c>
      <c r="BQ1995" s="171">
        <f>(VLOOKUP(D1995,'P4 Destination'!$C$21:$M$176,11,0))*J1995</f>
        <v>0</v>
      </c>
      <c r="BR1995" s="173">
        <f t="shared" ref="BR1995:BR2058" si="895">SUM(BS1995:BU1995)</f>
        <v>0</v>
      </c>
      <c r="BS1995" s="173">
        <f>(AV1995*2500)*'P6 Verzekering'!$E$11</f>
        <v>0</v>
      </c>
      <c r="BT1995" s="173">
        <f>(AW1995*2500)*'P6 Verzekering'!$E$12</f>
        <v>0</v>
      </c>
      <c r="BU1995" s="173">
        <f>(L1995*2500)*'P6 Verzekering'!$E$13</f>
        <v>0</v>
      </c>
      <c r="BV1995" s="173">
        <f t="shared" ref="BV1995:BV2058" si="896">SUM(O1995,AB1995,AX1995,AY1995,BR1995)</f>
        <v>0</v>
      </c>
      <c r="BW1995"/>
      <c r="BX1995"/>
    </row>
    <row r="1996" spans="1:76">
      <c r="A1996" s="152" t="s">
        <v>1422</v>
      </c>
      <c r="B1996" s="152" t="s">
        <v>258</v>
      </c>
      <c r="C1996" s="152" t="s">
        <v>257</v>
      </c>
      <c r="D1996" s="152" t="s">
        <v>219</v>
      </c>
      <c r="E1996" s="152" t="s">
        <v>219</v>
      </c>
      <c r="F1996" s="153">
        <f t="shared" si="870"/>
        <v>18</v>
      </c>
      <c r="G1996" s="154">
        <v>0</v>
      </c>
      <c r="H1996" s="154">
        <f>IFERROR(VLOOKUP(B1996,'P2 Origin'!$C$21:$Q$176,15,FALSE),0)</f>
        <v>1</v>
      </c>
      <c r="I1996" s="154">
        <f>IFERROR(VLOOKUP(D1996,'P4 Destination'!$C$21:$Q$176,15,FALSE),0)</f>
        <v>0</v>
      </c>
      <c r="J1996" s="155"/>
      <c r="K1996" s="155"/>
      <c r="L1996" s="156">
        <v>18</v>
      </c>
      <c r="M1996" s="155">
        <v>361</v>
      </c>
      <c r="N1996" s="155">
        <v>3</v>
      </c>
      <c r="O1996" s="157">
        <f t="shared" si="873"/>
        <v>0</v>
      </c>
      <c r="P1996" s="158">
        <f t="shared" si="874"/>
        <v>0</v>
      </c>
      <c r="Q1996" s="159">
        <f>IFERROR(VLOOKUP(N1996,'P1 Intra-Europees'!$A$15:$H$25,3,0),0)*P1996</f>
        <v>0</v>
      </c>
      <c r="R1996" s="160">
        <f t="shared" si="875"/>
        <v>18</v>
      </c>
      <c r="S1996" s="159">
        <f>IFERROR(VLOOKUP(N1996,'P1 Intra-Europees'!$A$15:$H$25,4,0),0)*R1996</f>
        <v>0</v>
      </c>
      <c r="T1996" s="160">
        <f t="shared" si="876"/>
        <v>0</v>
      </c>
      <c r="U1996" s="159">
        <f>IFERROR(VLOOKUP(N1996,'P1 Intra-Europees'!$A$15:$H$25,5,0),0)*T1996</f>
        <v>0</v>
      </c>
      <c r="V1996" s="160">
        <f t="shared" si="877"/>
        <v>0</v>
      </c>
      <c r="W1996" s="159">
        <f>IFERROR(VLOOKUP(N1996,'P1 Intra-Europees'!$A$15:$H$25,6,0),0)*V1996</f>
        <v>0</v>
      </c>
      <c r="X1996" s="160">
        <f t="shared" si="878"/>
        <v>0</v>
      </c>
      <c r="Y1996" s="159">
        <f>IFERROR(VLOOKUP(N1996,'P1 Intra-Europees'!$A$15:$H$25,7,0),0)*X1996</f>
        <v>0</v>
      </c>
      <c r="Z1996" s="161">
        <f t="shared" si="879"/>
        <v>0</v>
      </c>
      <c r="AA1996" s="162">
        <f>IFERROR(VLOOKUP(N1996,'P1 Intra-Europees'!$A$15:$H$25,8,0),0)*Z1996</f>
        <v>0</v>
      </c>
      <c r="AB1996" s="163">
        <f t="shared" si="880"/>
        <v>0</v>
      </c>
      <c r="AC1996" s="157" t="str">
        <f>VLOOKUP(B1996,'P2 Origin'!$C$21:$O$176,13,0)</f>
        <v>EUR</v>
      </c>
      <c r="AD1996" s="164">
        <f t="shared" si="881"/>
        <v>0</v>
      </c>
      <c r="AE1996" s="165">
        <f>IF(AU1996&gt;0.1,VLOOKUP(B1996,'P2 Origin'!$C$21:$M$176,3,0)*H1996,0)</f>
        <v>0</v>
      </c>
      <c r="AF1996" s="166">
        <f t="shared" si="882"/>
        <v>0</v>
      </c>
      <c r="AG1996" s="165">
        <f>(VLOOKUP(B1996,'P2 Origin'!$C$21:$M$176,4,0))*AF1996</f>
        <v>0</v>
      </c>
      <c r="AH1996" s="166">
        <f t="shared" si="883"/>
        <v>0</v>
      </c>
      <c r="AI1996" s="165">
        <f>(VLOOKUP(B1996,'P2 Origin'!$C$21:$M$176,5,0))*AH1996</f>
        <v>0</v>
      </c>
      <c r="AJ1996" s="166">
        <f t="shared" si="869"/>
        <v>0</v>
      </c>
      <c r="AK1996" s="165">
        <f>(VLOOKUP(B1996,'P2 Origin'!$C$21:$M$176,6,0))*AJ1996</f>
        <v>0</v>
      </c>
      <c r="AL1996" s="166">
        <f t="shared" si="884"/>
        <v>0</v>
      </c>
      <c r="AM1996" s="165">
        <f>(VLOOKUP($B1996,'P2 Origin'!$C$21:$M$176,7,0))*AL1996</f>
        <v>0</v>
      </c>
      <c r="AN1996" s="166">
        <f t="shared" si="885"/>
        <v>0</v>
      </c>
      <c r="AO1996" s="165">
        <f>(VLOOKUP($B1996,'P2 Origin'!$C$21:$M$176,8,0))*AN1996</f>
        <v>0</v>
      </c>
      <c r="AP1996" s="166">
        <f t="shared" si="886"/>
        <v>0</v>
      </c>
      <c r="AQ1996" s="165">
        <f>(VLOOKUP($B1996,'P2 Origin'!$C$21:$M$176,9,0))*AP1996</f>
        <v>0</v>
      </c>
      <c r="AR1996" s="155">
        <f t="shared" si="871"/>
        <v>0</v>
      </c>
      <c r="AS1996" s="164">
        <f>(VLOOKUP(B1996,'P2 Origin'!$C$21:$M$176,10,0))*K1996</f>
        <v>0</v>
      </c>
      <c r="AT1996" s="164">
        <f>(VLOOKUP(B1996,'P2 Origin'!$C$21:$M$176,11,0))*J1996</f>
        <v>0</v>
      </c>
      <c r="AU1996" s="167">
        <v>0</v>
      </c>
      <c r="AV1996" s="168">
        <v>0</v>
      </c>
      <c r="AW1996" s="169">
        <v>0</v>
      </c>
      <c r="AX1996" s="170">
        <f>IF(AU1996&gt;=0.1,'P3 Bureaumarge zee- en luchtvr.'!$D$12,0)</f>
        <v>0</v>
      </c>
      <c r="AY1996" s="163">
        <f t="shared" si="887"/>
        <v>0</v>
      </c>
      <c r="AZ1996" s="157" t="str">
        <f>VLOOKUP(D1996,'P4 Destination'!$C$21:$O$176,13,0)</f>
        <v>EUR</v>
      </c>
      <c r="BA1996" s="164">
        <f t="shared" si="888"/>
        <v>0</v>
      </c>
      <c r="BB1996" s="171">
        <f>IF(AU1996&gt;0.1,(VLOOKUP(D1996,'P4 Destination'!$C$21:$M$176,3,0))*I1996,0)</f>
        <v>0</v>
      </c>
      <c r="BC1996" s="172">
        <f t="shared" si="889"/>
        <v>0</v>
      </c>
      <c r="BD1996" s="171">
        <f>(VLOOKUP($D1996,'P4 Destination'!$C$21:$M$176,4,0))*BC1996</f>
        <v>0</v>
      </c>
      <c r="BE1996" s="172">
        <f t="shared" si="890"/>
        <v>0</v>
      </c>
      <c r="BF1996" s="171">
        <f>(VLOOKUP($D1996,'P4 Destination'!$C$21:$M$176,5,0))*BE1996</f>
        <v>0</v>
      </c>
      <c r="BG1996" s="172">
        <f t="shared" si="891"/>
        <v>0</v>
      </c>
      <c r="BH1996" s="171">
        <f>(VLOOKUP($D1996,'P4 Destination'!$C$21:$M$176,6,0))*BG1996</f>
        <v>0</v>
      </c>
      <c r="BI1996" s="172">
        <f t="shared" si="892"/>
        <v>0</v>
      </c>
      <c r="BJ1996" s="171">
        <f>(VLOOKUP($D1996,'P4 Destination'!$C$21:$M$176,7,0))*BI1996</f>
        <v>0</v>
      </c>
      <c r="BK1996" s="172">
        <f t="shared" si="893"/>
        <v>0</v>
      </c>
      <c r="BL1996" s="171">
        <f>(VLOOKUP($D1996,'P4 Destination'!$C$21:$M$176,8,0))*BK1996</f>
        <v>0</v>
      </c>
      <c r="BM1996" s="172">
        <f t="shared" si="894"/>
        <v>0</v>
      </c>
      <c r="BN1996" s="171">
        <f>(VLOOKUP($D1996,'P4 Destination'!$C$21:$M$176,9,0))*BM1996</f>
        <v>0</v>
      </c>
      <c r="BO1996" s="154">
        <f t="shared" si="872"/>
        <v>0</v>
      </c>
      <c r="BP1996" s="171">
        <f>(VLOOKUP(D1996,'P4 Destination'!$C$21:$M$176,10,0))*K1996</f>
        <v>0</v>
      </c>
      <c r="BQ1996" s="171">
        <f>(VLOOKUP(D1996,'P4 Destination'!$C$21:$M$176,11,0))*J1996</f>
        <v>0</v>
      </c>
      <c r="BR1996" s="173">
        <f t="shared" si="895"/>
        <v>0</v>
      </c>
      <c r="BS1996" s="173">
        <f>(AV1996*2500)*'P6 Verzekering'!$E$11</f>
        <v>0</v>
      </c>
      <c r="BT1996" s="173">
        <f>(AW1996*2500)*'P6 Verzekering'!$E$12</f>
        <v>0</v>
      </c>
      <c r="BU1996" s="173">
        <f>(L1996*2500)*'P6 Verzekering'!$E$13</f>
        <v>0</v>
      </c>
      <c r="BV1996" s="173">
        <f t="shared" si="896"/>
        <v>0</v>
      </c>
      <c r="BW1996"/>
      <c r="BX1996"/>
    </row>
    <row r="1997" spans="1:76">
      <c r="A1997" s="152" t="s">
        <v>1511</v>
      </c>
      <c r="B1997" s="152" t="s">
        <v>187</v>
      </c>
      <c r="C1997" s="152" t="s">
        <v>183</v>
      </c>
      <c r="D1997" s="152" t="s">
        <v>184</v>
      </c>
      <c r="E1997" s="152" t="s">
        <v>183</v>
      </c>
      <c r="F1997" s="153">
        <f t="shared" si="870"/>
        <v>18</v>
      </c>
      <c r="G1997" s="154">
        <v>0</v>
      </c>
      <c r="H1997" s="154">
        <f>IFERROR(VLOOKUP(B1997,'P2 Origin'!$C$21:$Q$176,15,FALSE),0)</f>
        <v>1</v>
      </c>
      <c r="I1997" s="154">
        <f>IFERROR(VLOOKUP(D1997,'P4 Destination'!$C$21:$Q$176,15,FALSE),0)</f>
        <v>1</v>
      </c>
      <c r="J1997" s="155"/>
      <c r="K1997" s="155"/>
      <c r="L1997" s="156">
        <v>18</v>
      </c>
      <c r="M1997" s="155">
        <v>577</v>
      </c>
      <c r="N1997" s="155">
        <v>4</v>
      </c>
      <c r="O1997" s="157">
        <f t="shared" si="873"/>
        <v>0</v>
      </c>
      <c r="P1997" s="158">
        <f t="shared" si="874"/>
        <v>0</v>
      </c>
      <c r="Q1997" s="159">
        <f>IFERROR(VLOOKUP(N1997,'P1 Intra-Europees'!$A$15:$H$25,3,0),0)*P1997</f>
        <v>0</v>
      </c>
      <c r="R1997" s="160">
        <f t="shared" si="875"/>
        <v>18</v>
      </c>
      <c r="S1997" s="159">
        <f>IFERROR(VLOOKUP(N1997,'P1 Intra-Europees'!$A$15:$H$25,4,0),0)*R1997</f>
        <v>0</v>
      </c>
      <c r="T1997" s="160">
        <f t="shared" si="876"/>
        <v>0</v>
      </c>
      <c r="U1997" s="159">
        <f>IFERROR(VLOOKUP(N1997,'P1 Intra-Europees'!$A$15:$H$25,5,0),0)*T1997</f>
        <v>0</v>
      </c>
      <c r="V1997" s="160">
        <f t="shared" si="877"/>
        <v>0</v>
      </c>
      <c r="W1997" s="159">
        <f>IFERROR(VLOOKUP(N1997,'P1 Intra-Europees'!$A$15:$H$25,6,0),0)*V1997</f>
        <v>0</v>
      </c>
      <c r="X1997" s="160">
        <f t="shared" si="878"/>
        <v>0</v>
      </c>
      <c r="Y1997" s="159">
        <f>IFERROR(VLOOKUP(N1997,'P1 Intra-Europees'!$A$15:$H$25,7,0),0)*X1997</f>
        <v>0</v>
      </c>
      <c r="Z1997" s="161">
        <f t="shared" si="879"/>
        <v>0</v>
      </c>
      <c r="AA1997" s="162">
        <f>IFERROR(VLOOKUP(N1997,'P1 Intra-Europees'!$A$15:$H$25,8,0),0)*Z1997</f>
        <v>0</v>
      </c>
      <c r="AB1997" s="163">
        <f t="shared" si="880"/>
        <v>0</v>
      </c>
      <c r="AC1997" s="157" t="str">
        <f>VLOOKUP(B1997,'P2 Origin'!$C$21:$O$176,13,0)</f>
        <v>EUR</v>
      </c>
      <c r="AD1997" s="164">
        <f t="shared" si="881"/>
        <v>0</v>
      </c>
      <c r="AE1997" s="165">
        <f>IF(AU1997&gt;0.1,VLOOKUP(B1997,'P2 Origin'!$C$21:$M$176,3,0)*H1997,0)</f>
        <v>0</v>
      </c>
      <c r="AF1997" s="166">
        <f t="shared" si="882"/>
        <v>0</v>
      </c>
      <c r="AG1997" s="165">
        <f>(VLOOKUP(B1997,'P2 Origin'!$C$21:$M$176,4,0))*AF1997</f>
        <v>0</v>
      </c>
      <c r="AH1997" s="166">
        <f t="shared" si="883"/>
        <v>0</v>
      </c>
      <c r="AI1997" s="165">
        <f>(VLOOKUP(B1997,'P2 Origin'!$C$21:$M$176,5,0))*AH1997</f>
        <v>0</v>
      </c>
      <c r="AJ1997" s="166">
        <f t="shared" si="869"/>
        <v>0</v>
      </c>
      <c r="AK1997" s="165">
        <f>(VLOOKUP(B1997,'P2 Origin'!$C$21:$M$176,6,0))*AJ1997</f>
        <v>0</v>
      </c>
      <c r="AL1997" s="166">
        <f t="shared" si="884"/>
        <v>0</v>
      </c>
      <c r="AM1997" s="165">
        <f>(VLOOKUP($B1997,'P2 Origin'!$C$21:$M$176,7,0))*AL1997</f>
        <v>0</v>
      </c>
      <c r="AN1997" s="166">
        <f t="shared" si="885"/>
        <v>0</v>
      </c>
      <c r="AO1997" s="165">
        <f>(VLOOKUP($B1997,'P2 Origin'!$C$21:$M$176,8,0))*AN1997</f>
        <v>0</v>
      </c>
      <c r="AP1997" s="166">
        <f t="shared" si="886"/>
        <v>0</v>
      </c>
      <c r="AQ1997" s="165">
        <f>(VLOOKUP($B1997,'P2 Origin'!$C$21:$M$176,9,0))*AP1997</f>
        <v>0</v>
      </c>
      <c r="AR1997" s="155">
        <f t="shared" si="871"/>
        <v>0</v>
      </c>
      <c r="AS1997" s="164">
        <f>(VLOOKUP(B1997,'P2 Origin'!$C$21:$M$176,10,0))*K1997</f>
        <v>0</v>
      </c>
      <c r="AT1997" s="164">
        <f>(VLOOKUP(B1997,'P2 Origin'!$C$21:$M$176,11,0))*J1997</f>
        <v>0</v>
      </c>
      <c r="AU1997" s="167">
        <v>0</v>
      </c>
      <c r="AV1997" s="168">
        <v>0</v>
      </c>
      <c r="AW1997" s="169">
        <v>0</v>
      </c>
      <c r="AX1997" s="170">
        <f>IF(AU1997&gt;=0.1,'P3 Bureaumarge zee- en luchtvr.'!$D$12,0)</f>
        <v>0</v>
      </c>
      <c r="AY1997" s="163">
        <f t="shared" si="887"/>
        <v>0</v>
      </c>
      <c r="AZ1997" s="157" t="str">
        <f>VLOOKUP(D1997,'P4 Destination'!$C$21:$O$176,13,0)</f>
        <v>EUR</v>
      </c>
      <c r="BA1997" s="164">
        <f t="shared" si="888"/>
        <v>0</v>
      </c>
      <c r="BB1997" s="171">
        <f>IF(AU1997&gt;0.1,(VLOOKUP(D1997,'P4 Destination'!$C$21:$M$176,3,0))*I1997,0)</f>
        <v>0</v>
      </c>
      <c r="BC1997" s="172">
        <f t="shared" si="889"/>
        <v>0</v>
      </c>
      <c r="BD1997" s="171">
        <f>(VLOOKUP($D1997,'P4 Destination'!$C$21:$M$176,4,0))*BC1997</f>
        <v>0</v>
      </c>
      <c r="BE1997" s="172">
        <f t="shared" si="890"/>
        <v>0</v>
      </c>
      <c r="BF1997" s="171">
        <f>(VLOOKUP($D1997,'P4 Destination'!$C$21:$M$176,5,0))*BE1997</f>
        <v>0</v>
      </c>
      <c r="BG1997" s="172">
        <f t="shared" si="891"/>
        <v>0</v>
      </c>
      <c r="BH1997" s="171">
        <f>(VLOOKUP($D1997,'P4 Destination'!$C$21:$M$176,6,0))*BG1997</f>
        <v>0</v>
      </c>
      <c r="BI1997" s="172">
        <f t="shared" si="892"/>
        <v>0</v>
      </c>
      <c r="BJ1997" s="171">
        <f>(VLOOKUP($D1997,'P4 Destination'!$C$21:$M$176,7,0))*BI1997</f>
        <v>0</v>
      </c>
      <c r="BK1997" s="172">
        <f t="shared" si="893"/>
        <v>0</v>
      </c>
      <c r="BL1997" s="171">
        <f>(VLOOKUP($D1997,'P4 Destination'!$C$21:$M$176,8,0))*BK1997</f>
        <v>0</v>
      </c>
      <c r="BM1997" s="172">
        <f t="shared" si="894"/>
        <v>0</v>
      </c>
      <c r="BN1997" s="171">
        <f>(VLOOKUP($D1997,'P4 Destination'!$C$21:$M$176,9,0))*BM1997</f>
        <v>0</v>
      </c>
      <c r="BO1997" s="154">
        <f t="shared" si="872"/>
        <v>0</v>
      </c>
      <c r="BP1997" s="171">
        <f>(VLOOKUP(D1997,'P4 Destination'!$C$21:$M$176,10,0))*K1997</f>
        <v>0</v>
      </c>
      <c r="BQ1997" s="171">
        <f>(VLOOKUP(D1997,'P4 Destination'!$C$21:$M$176,11,0))*J1997</f>
        <v>0</v>
      </c>
      <c r="BR1997" s="173">
        <f t="shared" si="895"/>
        <v>0</v>
      </c>
      <c r="BS1997" s="173">
        <f>(AV1997*2500)*'P6 Verzekering'!$E$11</f>
        <v>0</v>
      </c>
      <c r="BT1997" s="173">
        <f>(AW1997*2500)*'P6 Verzekering'!$E$12</f>
        <v>0</v>
      </c>
      <c r="BU1997" s="173">
        <f>(L1997*2500)*'P6 Verzekering'!$E$13</f>
        <v>0</v>
      </c>
      <c r="BV1997" s="173">
        <f t="shared" si="896"/>
        <v>0</v>
      </c>
      <c r="BW1997"/>
      <c r="BX1997"/>
    </row>
    <row r="1998" spans="1:76">
      <c r="A1998" s="152" t="s">
        <v>2391</v>
      </c>
      <c r="B1998" s="152" t="s">
        <v>219</v>
      </c>
      <c r="C1998" s="152" t="s">
        <v>219</v>
      </c>
      <c r="D1998" s="152" t="s">
        <v>211</v>
      </c>
      <c r="E1998" s="152" t="s">
        <v>210</v>
      </c>
      <c r="F1998" s="153">
        <f t="shared" si="870"/>
        <v>18</v>
      </c>
      <c r="G1998" s="154">
        <v>0</v>
      </c>
      <c r="H1998" s="154">
        <f>IFERROR(VLOOKUP(B1998,'P2 Origin'!$C$21:$Q$176,15,FALSE),0)</f>
        <v>0</v>
      </c>
      <c r="I1998" s="154">
        <f>IFERROR(VLOOKUP(D1998,'P4 Destination'!$C$21:$Q$176,15,FALSE),0)</f>
        <v>0</v>
      </c>
      <c r="J1998" s="155"/>
      <c r="K1998" s="155"/>
      <c r="L1998" s="156">
        <v>18</v>
      </c>
      <c r="M1998" s="156">
        <v>1712</v>
      </c>
      <c r="N1998" s="155">
        <v>7</v>
      </c>
      <c r="O1998" s="157">
        <f t="shared" si="873"/>
        <v>0</v>
      </c>
      <c r="P1998" s="158">
        <f t="shared" si="874"/>
        <v>0</v>
      </c>
      <c r="Q1998" s="159">
        <f>IFERROR(VLOOKUP(N1998,'P1 Intra-Europees'!$A$15:$H$25,3,0),0)*P1998</f>
        <v>0</v>
      </c>
      <c r="R1998" s="160">
        <f t="shared" si="875"/>
        <v>18</v>
      </c>
      <c r="S1998" s="159">
        <f>IFERROR(VLOOKUP(N1998,'P1 Intra-Europees'!$A$15:$H$25,4,0),0)*R1998</f>
        <v>0</v>
      </c>
      <c r="T1998" s="160">
        <f t="shared" si="876"/>
        <v>0</v>
      </c>
      <c r="U1998" s="159">
        <f>IFERROR(VLOOKUP(N1998,'P1 Intra-Europees'!$A$15:$H$25,5,0),0)*T1998</f>
        <v>0</v>
      </c>
      <c r="V1998" s="160">
        <f t="shared" si="877"/>
        <v>0</v>
      </c>
      <c r="W1998" s="159">
        <f>IFERROR(VLOOKUP(N1998,'P1 Intra-Europees'!$A$15:$H$25,6,0),0)*V1998</f>
        <v>0</v>
      </c>
      <c r="X1998" s="160">
        <f t="shared" si="878"/>
        <v>0</v>
      </c>
      <c r="Y1998" s="159">
        <f>IFERROR(VLOOKUP(N1998,'P1 Intra-Europees'!$A$15:$H$25,7,0),0)*X1998</f>
        <v>0</v>
      </c>
      <c r="Z1998" s="161">
        <f t="shared" si="879"/>
        <v>0</v>
      </c>
      <c r="AA1998" s="162">
        <f>IFERROR(VLOOKUP(N1998,'P1 Intra-Europees'!$A$15:$H$25,8,0),0)*Z1998</f>
        <v>0</v>
      </c>
      <c r="AB1998" s="163">
        <f t="shared" si="880"/>
        <v>0</v>
      </c>
      <c r="AC1998" s="157" t="str">
        <f>VLOOKUP(B1998,'P2 Origin'!$C$21:$O$176,13,0)</f>
        <v>EUR</v>
      </c>
      <c r="AD1998" s="164">
        <f t="shared" si="881"/>
        <v>0</v>
      </c>
      <c r="AE1998" s="165">
        <f>IF(AU1998&gt;0.1,VLOOKUP(B1998,'P2 Origin'!$C$21:$M$176,3,0)*H1998,0)</f>
        <v>0</v>
      </c>
      <c r="AF1998" s="166">
        <f t="shared" si="882"/>
        <v>0</v>
      </c>
      <c r="AG1998" s="165">
        <f>(VLOOKUP(B1998,'P2 Origin'!$C$21:$M$176,4,0))*AF1998</f>
        <v>0</v>
      </c>
      <c r="AH1998" s="166">
        <f t="shared" si="883"/>
        <v>0</v>
      </c>
      <c r="AI1998" s="165">
        <f>(VLOOKUP(B1998,'P2 Origin'!$C$21:$M$176,5,0))*AH1998</f>
        <v>0</v>
      </c>
      <c r="AJ1998" s="166">
        <f t="shared" si="869"/>
        <v>0</v>
      </c>
      <c r="AK1998" s="165">
        <f>(VLOOKUP(B1998,'P2 Origin'!$C$21:$M$176,6,0))*AJ1998</f>
        <v>0</v>
      </c>
      <c r="AL1998" s="166">
        <f t="shared" si="884"/>
        <v>0</v>
      </c>
      <c r="AM1998" s="165">
        <f>(VLOOKUP($B1998,'P2 Origin'!$C$21:$M$176,7,0))*AL1998</f>
        <v>0</v>
      </c>
      <c r="AN1998" s="166">
        <f t="shared" si="885"/>
        <v>0</v>
      </c>
      <c r="AO1998" s="165">
        <f>(VLOOKUP($B1998,'P2 Origin'!$C$21:$M$176,8,0))*AN1998</f>
        <v>0</v>
      </c>
      <c r="AP1998" s="166">
        <f t="shared" si="886"/>
        <v>0</v>
      </c>
      <c r="AQ1998" s="165">
        <f>(VLOOKUP($B1998,'P2 Origin'!$C$21:$M$176,9,0))*AP1998</f>
        <v>0</v>
      </c>
      <c r="AR1998" s="155">
        <f t="shared" si="871"/>
        <v>0</v>
      </c>
      <c r="AS1998" s="164">
        <f>(VLOOKUP(B1998,'P2 Origin'!$C$21:$M$176,10,0))*K1998</f>
        <v>0</v>
      </c>
      <c r="AT1998" s="164">
        <f>(VLOOKUP(B1998,'P2 Origin'!$C$21:$M$176,11,0))*J1998</f>
        <v>0</v>
      </c>
      <c r="AU1998" s="167">
        <v>0</v>
      </c>
      <c r="AV1998" s="168">
        <v>0</v>
      </c>
      <c r="AW1998" s="169">
        <v>0</v>
      </c>
      <c r="AX1998" s="170">
        <f>IF(AU1998&gt;=0.1,'P3 Bureaumarge zee- en luchtvr.'!$D$12,0)</f>
        <v>0</v>
      </c>
      <c r="AY1998" s="163">
        <f t="shared" si="887"/>
        <v>0</v>
      </c>
      <c r="AZ1998" s="157" t="str">
        <f>VLOOKUP(D1998,'P4 Destination'!$C$21:$O$176,13,0)</f>
        <v>EUR</v>
      </c>
      <c r="BA1998" s="164">
        <f t="shared" si="888"/>
        <v>0</v>
      </c>
      <c r="BB1998" s="171">
        <f>IF(AU1998&gt;0.1,(VLOOKUP(D1998,'P4 Destination'!$C$21:$M$176,3,0))*I1998,0)</f>
        <v>0</v>
      </c>
      <c r="BC1998" s="172">
        <f t="shared" si="889"/>
        <v>0</v>
      </c>
      <c r="BD1998" s="171">
        <f>(VLOOKUP($D1998,'P4 Destination'!$C$21:$M$176,4,0))*BC1998</f>
        <v>0</v>
      </c>
      <c r="BE1998" s="172">
        <f t="shared" si="890"/>
        <v>0</v>
      </c>
      <c r="BF1998" s="171">
        <f>(VLOOKUP($D1998,'P4 Destination'!$C$21:$M$176,5,0))*BE1998</f>
        <v>0</v>
      </c>
      <c r="BG1998" s="172">
        <f t="shared" si="891"/>
        <v>0</v>
      </c>
      <c r="BH1998" s="171">
        <f>(VLOOKUP($D1998,'P4 Destination'!$C$21:$M$176,6,0))*BG1998</f>
        <v>0</v>
      </c>
      <c r="BI1998" s="172">
        <f t="shared" si="892"/>
        <v>0</v>
      </c>
      <c r="BJ1998" s="171">
        <f>(VLOOKUP($D1998,'P4 Destination'!$C$21:$M$176,7,0))*BI1998</f>
        <v>0</v>
      </c>
      <c r="BK1998" s="172">
        <f t="shared" si="893"/>
        <v>0</v>
      </c>
      <c r="BL1998" s="171">
        <f>(VLOOKUP($D1998,'P4 Destination'!$C$21:$M$176,8,0))*BK1998</f>
        <v>0</v>
      </c>
      <c r="BM1998" s="172">
        <f t="shared" si="894"/>
        <v>0</v>
      </c>
      <c r="BN1998" s="171">
        <f>(VLOOKUP($D1998,'P4 Destination'!$C$21:$M$176,9,0))*BM1998</f>
        <v>0</v>
      </c>
      <c r="BO1998" s="154">
        <f t="shared" si="872"/>
        <v>0</v>
      </c>
      <c r="BP1998" s="171">
        <f>(VLOOKUP(D1998,'P4 Destination'!$C$21:$M$176,10,0))*K1998</f>
        <v>0</v>
      </c>
      <c r="BQ1998" s="171">
        <f>(VLOOKUP(D1998,'P4 Destination'!$C$21:$M$176,11,0))*J1998</f>
        <v>0</v>
      </c>
      <c r="BR1998" s="173">
        <f t="shared" si="895"/>
        <v>0</v>
      </c>
      <c r="BS1998" s="173">
        <f>(AV1998*2500)*'P6 Verzekering'!$E$11</f>
        <v>0</v>
      </c>
      <c r="BT1998" s="173">
        <f>(AW1998*2500)*'P6 Verzekering'!$E$12</f>
        <v>0</v>
      </c>
      <c r="BU1998" s="173">
        <f>(L1998*2500)*'P6 Verzekering'!$E$13</f>
        <v>0</v>
      </c>
      <c r="BV1998" s="173">
        <f t="shared" si="896"/>
        <v>0</v>
      </c>
      <c r="BW1998"/>
      <c r="BX1998"/>
    </row>
    <row r="1999" spans="1:76">
      <c r="A1999" s="152" t="s">
        <v>1944</v>
      </c>
      <c r="B1999" s="152" t="s">
        <v>219</v>
      </c>
      <c r="C1999" s="152" t="s">
        <v>219</v>
      </c>
      <c r="D1999" s="152" t="s">
        <v>255</v>
      </c>
      <c r="E1999" s="152" t="s">
        <v>254</v>
      </c>
      <c r="F1999" s="153">
        <f t="shared" si="870"/>
        <v>18</v>
      </c>
      <c r="G1999" s="154">
        <v>0</v>
      </c>
      <c r="H1999" s="154">
        <f>IFERROR(VLOOKUP(B1999,'P2 Origin'!$C$21:$Q$176,15,FALSE),0)</f>
        <v>0</v>
      </c>
      <c r="I1999" s="154">
        <f>IFERROR(VLOOKUP(D1999,'P4 Destination'!$C$21:$Q$176,15,FALSE),0)</f>
        <v>1</v>
      </c>
      <c r="J1999" s="155"/>
      <c r="K1999" s="155"/>
      <c r="L1999" s="156">
        <v>18</v>
      </c>
      <c r="M1999" s="155">
        <v>2005</v>
      </c>
      <c r="N1999" s="155">
        <v>8</v>
      </c>
      <c r="O1999" s="157">
        <f t="shared" si="873"/>
        <v>0</v>
      </c>
      <c r="P1999" s="158">
        <f t="shared" si="874"/>
        <v>0</v>
      </c>
      <c r="Q1999" s="159">
        <f>IFERROR(VLOOKUP(N1999,'P1 Intra-Europees'!$A$15:$H$25,3,0),0)*P1999</f>
        <v>0</v>
      </c>
      <c r="R1999" s="160">
        <f t="shared" si="875"/>
        <v>18</v>
      </c>
      <c r="S1999" s="159">
        <f>IFERROR(VLOOKUP(N1999,'P1 Intra-Europees'!$A$15:$H$25,4,0),0)*R1999</f>
        <v>0</v>
      </c>
      <c r="T1999" s="160">
        <f t="shared" si="876"/>
        <v>0</v>
      </c>
      <c r="U1999" s="159">
        <f>IFERROR(VLOOKUP(N1999,'P1 Intra-Europees'!$A$15:$H$25,5,0),0)*T1999</f>
        <v>0</v>
      </c>
      <c r="V1999" s="160">
        <f t="shared" si="877"/>
        <v>0</v>
      </c>
      <c r="W1999" s="159">
        <f>IFERROR(VLOOKUP(N1999,'P1 Intra-Europees'!$A$15:$H$25,6,0),0)*V1999</f>
        <v>0</v>
      </c>
      <c r="X1999" s="160">
        <f t="shared" si="878"/>
        <v>0</v>
      </c>
      <c r="Y1999" s="159">
        <f>IFERROR(VLOOKUP(N1999,'P1 Intra-Europees'!$A$15:$H$25,7,0),0)*X1999</f>
        <v>0</v>
      </c>
      <c r="Z1999" s="161">
        <f t="shared" si="879"/>
        <v>0</v>
      </c>
      <c r="AA1999" s="162">
        <f>IFERROR(VLOOKUP(N1999,'P1 Intra-Europees'!$A$15:$H$25,8,0),0)*Z1999</f>
        <v>0</v>
      </c>
      <c r="AB1999" s="163">
        <f t="shared" si="880"/>
        <v>0</v>
      </c>
      <c r="AC1999" s="157" t="str">
        <f>VLOOKUP(B1999,'P2 Origin'!$C$21:$O$176,13,0)</f>
        <v>EUR</v>
      </c>
      <c r="AD1999" s="164">
        <f t="shared" si="881"/>
        <v>0</v>
      </c>
      <c r="AE1999" s="165">
        <f>IF(AU1999&gt;0.1,VLOOKUP(B1999,'P2 Origin'!$C$21:$M$176,3,0)*H1999,0)</f>
        <v>0</v>
      </c>
      <c r="AF1999" s="166">
        <f t="shared" si="882"/>
        <v>0</v>
      </c>
      <c r="AG1999" s="165">
        <f>(VLOOKUP(B1999,'P2 Origin'!$C$21:$M$176,4,0))*AF1999</f>
        <v>0</v>
      </c>
      <c r="AH1999" s="166">
        <f t="shared" si="883"/>
        <v>0</v>
      </c>
      <c r="AI1999" s="165">
        <f>(VLOOKUP(B1999,'P2 Origin'!$C$21:$M$176,5,0))*AH1999</f>
        <v>0</v>
      </c>
      <c r="AJ1999" s="166">
        <f t="shared" ref="AJ1999:AJ2062" si="897">IF(AND(AU1999&gt;=16,AU1999&lt;=25.99),$AU1999,0)</f>
        <v>0</v>
      </c>
      <c r="AK1999" s="165">
        <f>(VLOOKUP(B1999,'P2 Origin'!$C$21:$M$176,6,0))*AJ1999</f>
        <v>0</v>
      </c>
      <c r="AL1999" s="166">
        <f t="shared" si="884"/>
        <v>0</v>
      </c>
      <c r="AM1999" s="165">
        <f>(VLOOKUP($B1999,'P2 Origin'!$C$21:$M$176,7,0))*AL1999</f>
        <v>0</v>
      </c>
      <c r="AN1999" s="166">
        <f t="shared" si="885"/>
        <v>0</v>
      </c>
      <c r="AO1999" s="165">
        <f>(VLOOKUP($B1999,'P2 Origin'!$C$21:$M$176,8,0))*AN1999</f>
        <v>0</v>
      </c>
      <c r="AP1999" s="166">
        <f t="shared" si="886"/>
        <v>0</v>
      </c>
      <c r="AQ1999" s="165">
        <f>(VLOOKUP($B1999,'P2 Origin'!$C$21:$M$176,9,0))*AP1999</f>
        <v>0</v>
      </c>
      <c r="AR1999" s="155">
        <f t="shared" si="871"/>
        <v>0</v>
      </c>
      <c r="AS1999" s="164">
        <f>(VLOOKUP(B1999,'P2 Origin'!$C$21:$M$176,10,0))*K1999</f>
        <v>0</v>
      </c>
      <c r="AT1999" s="164">
        <f>(VLOOKUP(B1999,'P2 Origin'!$C$21:$M$176,11,0))*J1999</f>
        <v>0</v>
      </c>
      <c r="AU1999" s="167">
        <v>0</v>
      </c>
      <c r="AV1999" s="168">
        <v>0</v>
      </c>
      <c r="AW1999" s="169">
        <v>0</v>
      </c>
      <c r="AX1999" s="170">
        <f>IF(AU1999&gt;=0.1,'P3 Bureaumarge zee- en luchtvr.'!$D$12,0)</f>
        <v>0</v>
      </c>
      <c r="AY1999" s="163">
        <f t="shared" si="887"/>
        <v>0</v>
      </c>
      <c r="AZ1999" s="157" t="str">
        <f>VLOOKUP(D1999,'P4 Destination'!$C$21:$O$176,13,0)</f>
        <v>EUR</v>
      </c>
      <c r="BA1999" s="164">
        <f t="shared" si="888"/>
        <v>0</v>
      </c>
      <c r="BB1999" s="171">
        <f>IF(AU1999&gt;0.1,(VLOOKUP(D1999,'P4 Destination'!$C$21:$M$176,3,0))*I1999,0)</f>
        <v>0</v>
      </c>
      <c r="BC1999" s="172">
        <f t="shared" si="889"/>
        <v>0</v>
      </c>
      <c r="BD1999" s="171">
        <f>(VLOOKUP($D1999,'P4 Destination'!$C$21:$M$176,4,0))*BC1999</f>
        <v>0</v>
      </c>
      <c r="BE1999" s="172">
        <f t="shared" si="890"/>
        <v>0</v>
      </c>
      <c r="BF1999" s="171">
        <f>(VLOOKUP($D1999,'P4 Destination'!$C$21:$M$176,5,0))*BE1999</f>
        <v>0</v>
      </c>
      <c r="BG1999" s="172">
        <f t="shared" si="891"/>
        <v>0</v>
      </c>
      <c r="BH1999" s="171">
        <f>(VLOOKUP($D1999,'P4 Destination'!$C$21:$M$176,6,0))*BG1999</f>
        <v>0</v>
      </c>
      <c r="BI1999" s="172">
        <f t="shared" si="892"/>
        <v>0</v>
      </c>
      <c r="BJ1999" s="171">
        <f>(VLOOKUP($D1999,'P4 Destination'!$C$21:$M$176,7,0))*BI1999</f>
        <v>0</v>
      </c>
      <c r="BK1999" s="172">
        <f t="shared" si="893"/>
        <v>0</v>
      </c>
      <c r="BL1999" s="171">
        <f>(VLOOKUP($D1999,'P4 Destination'!$C$21:$M$176,8,0))*BK1999</f>
        <v>0</v>
      </c>
      <c r="BM1999" s="172">
        <f t="shared" si="894"/>
        <v>0</v>
      </c>
      <c r="BN1999" s="171">
        <f>(VLOOKUP($D1999,'P4 Destination'!$C$21:$M$176,9,0))*BM1999</f>
        <v>0</v>
      </c>
      <c r="BO1999" s="154">
        <f t="shared" si="872"/>
        <v>0</v>
      </c>
      <c r="BP1999" s="171">
        <f>(VLOOKUP(D1999,'P4 Destination'!$C$21:$M$176,10,0))*K1999</f>
        <v>0</v>
      </c>
      <c r="BQ1999" s="171">
        <f>(VLOOKUP(D1999,'P4 Destination'!$C$21:$M$176,11,0))*J1999</f>
        <v>0</v>
      </c>
      <c r="BR1999" s="173">
        <f t="shared" si="895"/>
        <v>0</v>
      </c>
      <c r="BS1999" s="173">
        <f>(AV1999*2500)*'P6 Verzekering'!$E$11</f>
        <v>0</v>
      </c>
      <c r="BT1999" s="173">
        <f>(AW1999*2500)*'P6 Verzekering'!$E$12</f>
        <v>0</v>
      </c>
      <c r="BU1999" s="173">
        <f>(L1999*2500)*'P6 Verzekering'!$E$13</f>
        <v>0</v>
      </c>
      <c r="BV1999" s="173">
        <f t="shared" si="896"/>
        <v>0</v>
      </c>
      <c r="BW1999"/>
      <c r="BX1999"/>
    </row>
    <row r="2000" spans="1:76">
      <c r="A2000" s="152" t="s">
        <v>2112</v>
      </c>
      <c r="B2000" s="152" t="s">
        <v>219</v>
      </c>
      <c r="C2000" s="152" t="s">
        <v>219</v>
      </c>
      <c r="D2000" s="152" t="s">
        <v>234</v>
      </c>
      <c r="E2000" s="152" t="s">
        <v>233</v>
      </c>
      <c r="F2000" s="153">
        <f t="shared" si="870"/>
        <v>18</v>
      </c>
      <c r="G2000" s="154">
        <v>0</v>
      </c>
      <c r="H2000" s="154">
        <f>IFERROR(VLOOKUP(B2000,'P2 Origin'!$C$21:$Q$176,15,FALSE),0)</f>
        <v>0</v>
      </c>
      <c r="I2000" s="154">
        <f>IFERROR(VLOOKUP(D2000,'P4 Destination'!$C$21:$Q$176,15,FALSE),0)</f>
        <v>1</v>
      </c>
      <c r="J2000" s="155"/>
      <c r="K2000" s="155"/>
      <c r="L2000" s="156">
        <v>18</v>
      </c>
      <c r="M2000" s="155">
        <v>2478</v>
      </c>
      <c r="N2000" s="155">
        <v>8</v>
      </c>
      <c r="O2000" s="157">
        <f t="shared" si="873"/>
        <v>0</v>
      </c>
      <c r="P2000" s="158">
        <f t="shared" si="874"/>
        <v>0</v>
      </c>
      <c r="Q2000" s="159">
        <f>IFERROR(VLOOKUP(N2000,'P1 Intra-Europees'!$A$15:$H$25,3,0),0)*P2000</f>
        <v>0</v>
      </c>
      <c r="R2000" s="160">
        <f t="shared" si="875"/>
        <v>18</v>
      </c>
      <c r="S2000" s="159">
        <f>IFERROR(VLOOKUP(N2000,'P1 Intra-Europees'!$A$15:$H$25,4,0),0)*R2000</f>
        <v>0</v>
      </c>
      <c r="T2000" s="160">
        <f t="shared" si="876"/>
        <v>0</v>
      </c>
      <c r="U2000" s="159">
        <f>IFERROR(VLOOKUP(N2000,'P1 Intra-Europees'!$A$15:$H$25,5,0),0)*T2000</f>
        <v>0</v>
      </c>
      <c r="V2000" s="160">
        <f t="shared" si="877"/>
        <v>0</v>
      </c>
      <c r="W2000" s="159">
        <f>IFERROR(VLOOKUP(N2000,'P1 Intra-Europees'!$A$15:$H$25,6,0),0)*V2000</f>
        <v>0</v>
      </c>
      <c r="X2000" s="160">
        <f t="shared" si="878"/>
        <v>0</v>
      </c>
      <c r="Y2000" s="159">
        <f>IFERROR(VLOOKUP(N2000,'P1 Intra-Europees'!$A$15:$H$25,7,0),0)*X2000</f>
        <v>0</v>
      </c>
      <c r="Z2000" s="161">
        <f t="shared" si="879"/>
        <v>0</v>
      </c>
      <c r="AA2000" s="162">
        <f>IFERROR(VLOOKUP(N2000,'P1 Intra-Europees'!$A$15:$H$25,8,0),0)*Z2000</f>
        <v>0</v>
      </c>
      <c r="AB2000" s="163">
        <f t="shared" si="880"/>
        <v>0</v>
      </c>
      <c r="AC2000" s="157" t="str">
        <f>VLOOKUP(B2000,'P2 Origin'!$C$21:$O$176,13,0)</f>
        <v>EUR</v>
      </c>
      <c r="AD2000" s="164">
        <f t="shared" si="881"/>
        <v>0</v>
      </c>
      <c r="AE2000" s="165">
        <f>IF(AU2000&gt;0.1,VLOOKUP(B2000,'P2 Origin'!$C$21:$M$176,3,0)*H2000,0)</f>
        <v>0</v>
      </c>
      <c r="AF2000" s="166">
        <f t="shared" si="882"/>
        <v>0</v>
      </c>
      <c r="AG2000" s="165">
        <f>(VLOOKUP(B2000,'P2 Origin'!$C$21:$M$176,4,0))*AF2000</f>
        <v>0</v>
      </c>
      <c r="AH2000" s="166">
        <f t="shared" si="883"/>
        <v>0</v>
      </c>
      <c r="AI2000" s="165">
        <f>(VLOOKUP(B2000,'P2 Origin'!$C$21:$M$176,5,0))*AH2000</f>
        <v>0</v>
      </c>
      <c r="AJ2000" s="166">
        <f t="shared" si="897"/>
        <v>0</v>
      </c>
      <c r="AK2000" s="165">
        <f>(VLOOKUP(B2000,'P2 Origin'!$C$21:$M$176,6,0))*AJ2000</f>
        <v>0</v>
      </c>
      <c r="AL2000" s="166">
        <f t="shared" si="884"/>
        <v>0</v>
      </c>
      <c r="AM2000" s="165">
        <f>(VLOOKUP($B2000,'P2 Origin'!$C$21:$M$176,7,0))*AL2000</f>
        <v>0</v>
      </c>
      <c r="AN2000" s="166">
        <f t="shared" si="885"/>
        <v>0</v>
      </c>
      <c r="AO2000" s="165">
        <f>(VLOOKUP($B2000,'P2 Origin'!$C$21:$M$176,8,0))*AN2000</f>
        <v>0</v>
      </c>
      <c r="AP2000" s="166">
        <f t="shared" si="886"/>
        <v>0</v>
      </c>
      <c r="AQ2000" s="165">
        <f>(VLOOKUP($B2000,'P2 Origin'!$C$21:$M$176,9,0))*AP2000</f>
        <v>0</v>
      </c>
      <c r="AR2000" s="155">
        <f t="shared" si="871"/>
        <v>0</v>
      </c>
      <c r="AS2000" s="164">
        <f>(VLOOKUP(B2000,'P2 Origin'!$C$21:$M$176,10,0))*K2000</f>
        <v>0</v>
      </c>
      <c r="AT2000" s="164">
        <f>(VLOOKUP(B2000,'P2 Origin'!$C$21:$M$176,11,0))*J2000</f>
        <v>0</v>
      </c>
      <c r="AU2000" s="167">
        <v>0</v>
      </c>
      <c r="AV2000" s="168">
        <v>0</v>
      </c>
      <c r="AW2000" s="169">
        <v>0</v>
      </c>
      <c r="AX2000" s="170">
        <f>IF(AU2000&gt;=0.1,'P3 Bureaumarge zee- en luchtvr.'!$D$12,0)</f>
        <v>0</v>
      </c>
      <c r="AY2000" s="163">
        <f t="shared" si="887"/>
        <v>0</v>
      </c>
      <c r="AZ2000" s="157" t="str">
        <f>VLOOKUP(D2000,'P4 Destination'!$C$21:$O$176,13,0)</f>
        <v>EUR</v>
      </c>
      <c r="BA2000" s="164">
        <f t="shared" si="888"/>
        <v>0</v>
      </c>
      <c r="BB2000" s="171">
        <f>IF(AU2000&gt;0.1,(VLOOKUP(D2000,'P4 Destination'!$C$21:$M$176,3,0))*I2000,0)</f>
        <v>0</v>
      </c>
      <c r="BC2000" s="172">
        <f t="shared" si="889"/>
        <v>0</v>
      </c>
      <c r="BD2000" s="171">
        <f>(VLOOKUP($D2000,'P4 Destination'!$C$21:$M$176,4,0))*BC2000</f>
        <v>0</v>
      </c>
      <c r="BE2000" s="172">
        <f t="shared" si="890"/>
        <v>0</v>
      </c>
      <c r="BF2000" s="171">
        <f>(VLOOKUP($D2000,'P4 Destination'!$C$21:$M$176,5,0))*BE2000</f>
        <v>0</v>
      </c>
      <c r="BG2000" s="172">
        <f t="shared" si="891"/>
        <v>0</v>
      </c>
      <c r="BH2000" s="171">
        <f>(VLOOKUP($D2000,'P4 Destination'!$C$21:$M$176,6,0))*BG2000</f>
        <v>0</v>
      </c>
      <c r="BI2000" s="172">
        <f t="shared" si="892"/>
        <v>0</v>
      </c>
      <c r="BJ2000" s="171">
        <f>(VLOOKUP($D2000,'P4 Destination'!$C$21:$M$176,7,0))*BI2000</f>
        <v>0</v>
      </c>
      <c r="BK2000" s="172">
        <f t="shared" si="893"/>
        <v>0</v>
      </c>
      <c r="BL2000" s="171">
        <f>(VLOOKUP($D2000,'P4 Destination'!$C$21:$M$176,8,0))*BK2000</f>
        <v>0</v>
      </c>
      <c r="BM2000" s="172">
        <f t="shared" si="894"/>
        <v>0</v>
      </c>
      <c r="BN2000" s="171">
        <f>(VLOOKUP($D2000,'P4 Destination'!$C$21:$M$176,9,0))*BM2000</f>
        <v>0</v>
      </c>
      <c r="BO2000" s="154">
        <f t="shared" si="872"/>
        <v>0</v>
      </c>
      <c r="BP2000" s="171">
        <f>(VLOOKUP(D2000,'P4 Destination'!$C$21:$M$176,10,0))*K2000</f>
        <v>0</v>
      </c>
      <c r="BQ2000" s="171">
        <f>(VLOOKUP(D2000,'P4 Destination'!$C$21:$M$176,11,0))*J2000</f>
        <v>0</v>
      </c>
      <c r="BR2000" s="173">
        <f t="shared" si="895"/>
        <v>0</v>
      </c>
      <c r="BS2000" s="173">
        <f>(AV2000*2500)*'P6 Verzekering'!$E$11</f>
        <v>0</v>
      </c>
      <c r="BT2000" s="173">
        <f>(AW2000*2500)*'P6 Verzekering'!$E$12</f>
        <v>0</v>
      </c>
      <c r="BU2000" s="173">
        <f>(L2000*2500)*'P6 Verzekering'!$E$13</f>
        <v>0</v>
      </c>
      <c r="BV2000" s="173">
        <f t="shared" si="896"/>
        <v>0</v>
      </c>
      <c r="BW2000"/>
      <c r="BX2000"/>
    </row>
    <row r="2001" spans="1:76">
      <c r="A2001" s="152" t="s">
        <v>1016</v>
      </c>
      <c r="B2001" s="152" t="s">
        <v>151</v>
      </c>
      <c r="C2001" s="152" t="s">
        <v>149</v>
      </c>
      <c r="D2001" s="152" t="s">
        <v>219</v>
      </c>
      <c r="E2001" s="152" t="s">
        <v>219</v>
      </c>
      <c r="F2001" s="153">
        <f t="shared" si="870"/>
        <v>19</v>
      </c>
      <c r="G2001" s="154">
        <v>0</v>
      </c>
      <c r="H2001" s="154">
        <f>IFERROR(VLOOKUP(B2001,'P2 Origin'!$C$21:$Q$176,15,FALSE),0)</f>
        <v>0</v>
      </c>
      <c r="I2001" s="154">
        <f>IFERROR(VLOOKUP(D2001,'P4 Destination'!$C$21:$Q$176,15,FALSE),0)</f>
        <v>0</v>
      </c>
      <c r="J2001" s="155"/>
      <c r="K2001" s="155"/>
      <c r="L2001" s="156">
        <v>19</v>
      </c>
      <c r="M2001" s="155">
        <v>82</v>
      </c>
      <c r="N2001" s="155">
        <v>1</v>
      </c>
      <c r="O2001" s="157">
        <f t="shared" si="873"/>
        <v>0</v>
      </c>
      <c r="P2001" s="158">
        <f t="shared" si="874"/>
        <v>0</v>
      </c>
      <c r="Q2001" s="159">
        <f>IFERROR(VLOOKUP(N2001,'P1 Intra-Europees'!$A$15:$H$25,3,0),0)*P2001</f>
        <v>0</v>
      </c>
      <c r="R2001" s="160">
        <f t="shared" si="875"/>
        <v>19</v>
      </c>
      <c r="S2001" s="159">
        <f>IFERROR(VLOOKUP(N2001,'P1 Intra-Europees'!$A$15:$H$25,4,0),0)*R2001</f>
        <v>0</v>
      </c>
      <c r="T2001" s="160">
        <f t="shared" si="876"/>
        <v>0</v>
      </c>
      <c r="U2001" s="159">
        <f>IFERROR(VLOOKUP(N2001,'P1 Intra-Europees'!$A$15:$H$25,5,0),0)*T2001</f>
        <v>0</v>
      </c>
      <c r="V2001" s="160">
        <f t="shared" si="877"/>
        <v>0</v>
      </c>
      <c r="W2001" s="159">
        <f>IFERROR(VLOOKUP(N2001,'P1 Intra-Europees'!$A$15:$H$25,6,0),0)*V2001</f>
        <v>0</v>
      </c>
      <c r="X2001" s="160">
        <f t="shared" si="878"/>
        <v>0</v>
      </c>
      <c r="Y2001" s="159">
        <f>IFERROR(VLOOKUP(N2001,'P1 Intra-Europees'!$A$15:$H$25,7,0),0)*X2001</f>
        <v>0</v>
      </c>
      <c r="Z2001" s="161">
        <f t="shared" si="879"/>
        <v>0</v>
      </c>
      <c r="AA2001" s="162">
        <f>IFERROR(VLOOKUP(N2001,'P1 Intra-Europees'!$A$15:$H$25,8,0),0)*Z2001</f>
        <v>0</v>
      </c>
      <c r="AB2001" s="163">
        <f t="shared" si="880"/>
        <v>0</v>
      </c>
      <c r="AC2001" s="157" t="str">
        <f>VLOOKUP(B2001,'P2 Origin'!$C$21:$O$176,13,0)</f>
        <v>EUR</v>
      </c>
      <c r="AD2001" s="164">
        <f t="shared" si="881"/>
        <v>0</v>
      </c>
      <c r="AE2001" s="165">
        <f>IF(AU2001&gt;0.1,VLOOKUP(B2001,'P2 Origin'!$C$21:$M$176,3,0)*H2001,0)</f>
        <v>0</v>
      </c>
      <c r="AF2001" s="166">
        <f t="shared" si="882"/>
        <v>0</v>
      </c>
      <c r="AG2001" s="165">
        <f>(VLOOKUP(B2001,'P2 Origin'!$C$21:$M$176,4,0))*AF2001</f>
        <v>0</v>
      </c>
      <c r="AH2001" s="166">
        <f t="shared" si="883"/>
        <v>0</v>
      </c>
      <c r="AI2001" s="165">
        <f>(VLOOKUP(B2001,'P2 Origin'!$C$21:$M$176,5,0))*AH2001</f>
        <v>0</v>
      </c>
      <c r="AJ2001" s="166">
        <f t="shared" si="897"/>
        <v>0</v>
      </c>
      <c r="AK2001" s="165">
        <f>(VLOOKUP(B2001,'P2 Origin'!$C$21:$M$176,6,0))*AJ2001</f>
        <v>0</v>
      </c>
      <c r="AL2001" s="166">
        <f t="shared" si="884"/>
        <v>0</v>
      </c>
      <c r="AM2001" s="165">
        <f>(VLOOKUP($B2001,'P2 Origin'!$C$21:$M$176,7,0))*AL2001</f>
        <v>0</v>
      </c>
      <c r="AN2001" s="166">
        <f t="shared" si="885"/>
        <v>0</v>
      </c>
      <c r="AO2001" s="165">
        <f>(VLOOKUP($B2001,'P2 Origin'!$C$21:$M$176,8,0))*AN2001</f>
        <v>0</v>
      </c>
      <c r="AP2001" s="166">
        <f t="shared" si="886"/>
        <v>0</v>
      </c>
      <c r="AQ2001" s="165">
        <f>(VLOOKUP($B2001,'P2 Origin'!$C$21:$M$176,9,0))*AP2001</f>
        <v>0</v>
      </c>
      <c r="AR2001" s="155">
        <f t="shared" si="871"/>
        <v>0</v>
      </c>
      <c r="AS2001" s="164">
        <f>(VLOOKUP(B2001,'P2 Origin'!$C$21:$M$176,10,0))*K2001</f>
        <v>0</v>
      </c>
      <c r="AT2001" s="164">
        <f>(VLOOKUP(B2001,'P2 Origin'!$C$21:$M$176,11,0))*J2001</f>
        <v>0</v>
      </c>
      <c r="AU2001" s="167">
        <v>0</v>
      </c>
      <c r="AV2001" s="168">
        <v>0</v>
      </c>
      <c r="AW2001" s="169">
        <v>0</v>
      </c>
      <c r="AX2001" s="170">
        <f>IF(AU2001&gt;=0.1,'P3 Bureaumarge zee- en luchtvr.'!$D$12,0)</f>
        <v>0</v>
      </c>
      <c r="AY2001" s="163">
        <f t="shared" si="887"/>
        <v>0</v>
      </c>
      <c r="AZ2001" s="157" t="str">
        <f>VLOOKUP(D2001,'P4 Destination'!$C$21:$O$176,13,0)</f>
        <v>EUR</v>
      </c>
      <c r="BA2001" s="164">
        <f t="shared" si="888"/>
        <v>0</v>
      </c>
      <c r="BB2001" s="171">
        <f>IF(AU2001&gt;0.1,(VLOOKUP(D2001,'P4 Destination'!$C$21:$M$176,3,0))*I2001,0)</f>
        <v>0</v>
      </c>
      <c r="BC2001" s="172">
        <f t="shared" si="889"/>
        <v>0</v>
      </c>
      <c r="BD2001" s="171">
        <f>(VLOOKUP($D2001,'P4 Destination'!$C$21:$M$176,4,0))*BC2001</f>
        <v>0</v>
      </c>
      <c r="BE2001" s="172">
        <f t="shared" si="890"/>
        <v>0</v>
      </c>
      <c r="BF2001" s="171">
        <f>(VLOOKUP($D2001,'P4 Destination'!$C$21:$M$176,5,0))*BE2001</f>
        <v>0</v>
      </c>
      <c r="BG2001" s="172">
        <f t="shared" si="891"/>
        <v>0</v>
      </c>
      <c r="BH2001" s="171">
        <f>(VLOOKUP($D2001,'P4 Destination'!$C$21:$M$176,6,0))*BG2001</f>
        <v>0</v>
      </c>
      <c r="BI2001" s="172">
        <f t="shared" si="892"/>
        <v>0</v>
      </c>
      <c r="BJ2001" s="171">
        <f>(VLOOKUP($D2001,'P4 Destination'!$C$21:$M$176,7,0))*BI2001</f>
        <v>0</v>
      </c>
      <c r="BK2001" s="172">
        <f t="shared" si="893"/>
        <v>0</v>
      </c>
      <c r="BL2001" s="171">
        <f>(VLOOKUP($D2001,'P4 Destination'!$C$21:$M$176,8,0))*BK2001</f>
        <v>0</v>
      </c>
      <c r="BM2001" s="172">
        <f t="shared" si="894"/>
        <v>0</v>
      </c>
      <c r="BN2001" s="171">
        <f>(VLOOKUP($D2001,'P4 Destination'!$C$21:$M$176,9,0))*BM2001</f>
        <v>0</v>
      </c>
      <c r="BO2001" s="154">
        <f t="shared" si="872"/>
        <v>0</v>
      </c>
      <c r="BP2001" s="171">
        <f>(VLOOKUP(D2001,'P4 Destination'!$C$21:$M$176,10,0))*K2001</f>
        <v>0</v>
      </c>
      <c r="BQ2001" s="171">
        <f>(VLOOKUP(D2001,'P4 Destination'!$C$21:$M$176,11,0))*J2001</f>
        <v>0</v>
      </c>
      <c r="BR2001" s="173">
        <f t="shared" si="895"/>
        <v>0</v>
      </c>
      <c r="BS2001" s="173">
        <f>(AV2001*2500)*'P6 Verzekering'!$E$11</f>
        <v>0</v>
      </c>
      <c r="BT2001" s="173">
        <f>(AW2001*2500)*'P6 Verzekering'!$E$12</f>
        <v>0</v>
      </c>
      <c r="BU2001" s="173">
        <f>(L2001*2500)*'P6 Verzekering'!$E$13</f>
        <v>0</v>
      </c>
      <c r="BV2001" s="173">
        <f t="shared" si="896"/>
        <v>0</v>
      </c>
      <c r="BW2001"/>
      <c r="BX2001"/>
    </row>
    <row r="2002" spans="1:76">
      <c r="A2002" s="152" t="s">
        <v>963</v>
      </c>
      <c r="B2002" s="152" t="s">
        <v>151</v>
      </c>
      <c r="C2002" s="152" t="s">
        <v>149</v>
      </c>
      <c r="D2002" s="152" t="s">
        <v>219</v>
      </c>
      <c r="E2002" s="152" t="s">
        <v>219</v>
      </c>
      <c r="F2002" s="153">
        <f t="shared" si="870"/>
        <v>19</v>
      </c>
      <c r="G2002" s="154">
        <v>0</v>
      </c>
      <c r="H2002" s="154">
        <f>IFERROR(VLOOKUP(B2002,'P2 Origin'!$C$21:$Q$176,15,FALSE),0)</f>
        <v>0</v>
      </c>
      <c r="I2002" s="154">
        <f>IFERROR(VLOOKUP(D2002,'P4 Destination'!$C$21:$Q$176,15,FALSE),0)</f>
        <v>0</v>
      </c>
      <c r="J2002" s="155"/>
      <c r="K2002" s="155"/>
      <c r="L2002" s="156">
        <v>19</v>
      </c>
      <c r="M2002" s="155">
        <v>141</v>
      </c>
      <c r="N2002" s="155">
        <v>2</v>
      </c>
      <c r="O2002" s="157">
        <f t="shared" si="873"/>
        <v>0</v>
      </c>
      <c r="P2002" s="158">
        <f t="shared" si="874"/>
        <v>0</v>
      </c>
      <c r="Q2002" s="159">
        <f>IFERROR(VLOOKUP(N2002,'P1 Intra-Europees'!$A$15:$H$25,3,0),0)*P2002</f>
        <v>0</v>
      </c>
      <c r="R2002" s="160">
        <f t="shared" si="875"/>
        <v>19</v>
      </c>
      <c r="S2002" s="159">
        <f>IFERROR(VLOOKUP(N2002,'P1 Intra-Europees'!$A$15:$H$25,4,0),0)*R2002</f>
        <v>0</v>
      </c>
      <c r="T2002" s="160">
        <f t="shared" si="876"/>
        <v>0</v>
      </c>
      <c r="U2002" s="159">
        <f>IFERROR(VLOOKUP(N2002,'P1 Intra-Europees'!$A$15:$H$25,5,0),0)*T2002</f>
        <v>0</v>
      </c>
      <c r="V2002" s="160">
        <f t="shared" si="877"/>
        <v>0</v>
      </c>
      <c r="W2002" s="159">
        <f>IFERROR(VLOOKUP(N2002,'P1 Intra-Europees'!$A$15:$H$25,6,0),0)*V2002</f>
        <v>0</v>
      </c>
      <c r="X2002" s="160">
        <f t="shared" si="878"/>
        <v>0</v>
      </c>
      <c r="Y2002" s="159">
        <f>IFERROR(VLOOKUP(N2002,'P1 Intra-Europees'!$A$15:$H$25,7,0),0)*X2002</f>
        <v>0</v>
      </c>
      <c r="Z2002" s="161">
        <f t="shared" si="879"/>
        <v>0</v>
      </c>
      <c r="AA2002" s="162">
        <f>IFERROR(VLOOKUP(N2002,'P1 Intra-Europees'!$A$15:$H$25,8,0),0)*Z2002</f>
        <v>0</v>
      </c>
      <c r="AB2002" s="163">
        <f t="shared" si="880"/>
        <v>0</v>
      </c>
      <c r="AC2002" s="157" t="str">
        <f>VLOOKUP(B2002,'P2 Origin'!$C$21:$O$176,13,0)</f>
        <v>EUR</v>
      </c>
      <c r="AD2002" s="164">
        <f t="shared" si="881"/>
        <v>0</v>
      </c>
      <c r="AE2002" s="165">
        <f>IF(AU2002&gt;0.1,VLOOKUP(B2002,'P2 Origin'!$C$21:$M$176,3,0)*H2002,0)</f>
        <v>0</v>
      </c>
      <c r="AF2002" s="166">
        <f t="shared" si="882"/>
        <v>0</v>
      </c>
      <c r="AG2002" s="165">
        <f>(VLOOKUP(B2002,'P2 Origin'!$C$21:$M$176,4,0))*AF2002</f>
        <v>0</v>
      </c>
      <c r="AH2002" s="166">
        <f t="shared" si="883"/>
        <v>0</v>
      </c>
      <c r="AI2002" s="165">
        <f>(VLOOKUP(B2002,'P2 Origin'!$C$21:$M$176,5,0))*AH2002</f>
        <v>0</v>
      </c>
      <c r="AJ2002" s="166">
        <f t="shared" si="897"/>
        <v>0</v>
      </c>
      <c r="AK2002" s="165">
        <f>(VLOOKUP(B2002,'P2 Origin'!$C$21:$M$176,6,0))*AJ2002</f>
        <v>0</v>
      </c>
      <c r="AL2002" s="166">
        <f t="shared" si="884"/>
        <v>0</v>
      </c>
      <c r="AM2002" s="165">
        <f>(VLOOKUP($B2002,'P2 Origin'!$C$21:$M$176,7,0))*AL2002</f>
        <v>0</v>
      </c>
      <c r="AN2002" s="166">
        <f t="shared" si="885"/>
        <v>0</v>
      </c>
      <c r="AO2002" s="165">
        <f>(VLOOKUP($B2002,'P2 Origin'!$C$21:$M$176,8,0))*AN2002</f>
        <v>0</v>
      </c>
      <c r="AP2002" s="166">
        <f t="shared" si="886"/>
        <v>0</v>
      </c>
      <c r="AQ2002" s="165">
        <f>(VLOOKUP($B2002,'P2 Origin'!$C$21:$M$176,9,0))*AP2002</f>
        <v>0</v>
      </c>
      <c r="AR2002" s="155">
        <f t="shared" si="871"/>
        <v>0</v>
      </c>
      <c r="AS2002" s="164">
        <f>(VLOOKUP(B2002,'P2 Origin'!$C$21:$M$176,10,0))*K2002</f>
        <v>0</v>
      </c>
      <c r="AT2002" s="164">
        <f>(VLOOKUP(B2002,'P2 Origin'!$C$21:$M$176,11,0))*J2002</f>
        <v>0</v>
      </c>
      <c r="AU2002" s="167">
        <v>0</v>
      </c>
      <c r="AV2002" s="168">
        <v>0</v>
      </c>
      <c r="AW2002" s="169">
        <v>0</v>
      </c>
      <c r="AX2002" s="170">
        <f>IF(AU2002&gt;=0.1,'P3 Bureaumarge zee- en luchtvr.'!$D$12,0)</f>
        <v>0</v>
      </c>
      <c r="AY2002" s="163">
        <f t="shared" si="887"/>
        <v>0</v>
      </c>
      <c r="AZ2002" s="157" t="str">
        <f>VLOOKUP(D2002,'P4 Destination'!$C$21:$O$176,13,0)</f>
        <v>EUR</v>
      </c>
      <c r="BA2002" s="164">
        <f t="shared" si="888"/>
        <v>0</v>
      </c>
      <c r="BB2002" s="171">
        <f>IF(AU2002&gt;0.1,(VLOOKUP(D2002,'P4 Destination'!$C$21:$M$176,3,0))*I2002,0)</f>
        <v>0</v>
      </c>
      <c r="BC2002" s="172">
        <f t="shared" si="889"/>
        <v>0</v>
      </c>
      <c r="BD2002" s="171">
        <f>(VLOOKUP($D2002,'P4 Destination'!$C$21:$M$176,4,0))*BC2002</f>
        <v>0</v>
      </c>
      <c r="BE2002" s="172">
        <f t="shared" si="890"/>
        <v>0</v>
      </c>
      <c r="BF2002" s="171">
        <f>(VLOOKUP($D2002,'P4 Destination'!$C$21:$M$176,5,0))*BE2002</f>
        <v>0</v>
      </c>
      <c r="BG2002" s="172">
        <f t="shared" si="891"/>
        <v>0</v>
      </c>
      <c r="BH2002" s="171">
        <f>(VLOOKUP($D2002,'P4 Destination'!$C$21:$M$176,6,0))*BG2002</f>
        <v>0</v>
      </c>
      <c r="BI2002" s="172">
        <f t="shared" si="892"/>
        <v>0</v>
      </c>
      <c r="BJ2002" s="171">
        <f>(VLOOKUP($D2002,'P4 Destination'!$C$21:$M$176,7,0))*BI2002</f>
        <v>0</v>
      </c>
      <c r="BK2002" s="172">
        <f t="shared" si="893"/>
        <v>0</v>
      </c>
      <c r="BL2002" s="171">
        <f>(VLOOKUP($D2002,'P4 Destination'!$C$21:$M$176,8,0))*BK2002</f>
        <v>0</v>
      </c>
      <c r="BM2002" s="172">
        <f t="shared" si="894"/>
        <v>0</v>
      </c>
      <c r="BN2002" s="171">
        <f>(VLOOKUP($D2002,'P4 Destination'!$C$21:$M$176,9,0))*BM2002</f>
        <v>0</v>
      </c>
      <c r="BO2002" s="154">
        <f t="shared" si="872"/>
        <v>0</v>
      </c>
      <c r="BP2002" s="171">
        <f>(VLOOKUP(D2002,'P4 Destination'!$C$21:$M$176,10,0))*K2002</f>
        <v>0</v>
      </c>
      <c r="BQ2002" s="171">
        <f>(VLOOKUP(D2002,'P4 Destination'!$C$21:$M$176,11,0))*J2002</f>
        <v>0</v>
      </c>
      <c r="BR2002" s="173">
        <f t="shared" si="895"/>
        <v>0</v>
      </c>
      <c r="BS2002" s="173">
        <f>(AV2002*2500)*'P6 Verzekering'!$E$11</f>
        <v>0</v>
      </c>
      <c r="BT2002" s="173">
        <f>(AW2002*2500)*'P6 Verzekering'!$E$12</f>
        <v>0</v>
      </c>
      <c r="BU2002" s="173">
        <f>(L2002*2500)*'P6 Verzekering'!$E$13</f>
        <v>0</v>
      </c>
      <c r="BV2002" s="173">
        <f t="shared" si="896"/>
        <v>0</v>
      </c>
      <c r="BW2002"/>
      <c r="BX2002"/>
    </row>
    <row r="2003" spans="1:76">
      <c r="A2003" s="152" t="s">
        <v>977</v>
      </c>
      <c r="B2003" s="152" t="s">
        <v>151</v>
      </c>
      <c r="C2003" s="152" t="s">
        <v>149</v>
      </c>
      <c r="D2003" s="152" t="s">
        <v>219</v>
      </c>
      <c r="E2003" s="152" t="s">
        <v>219</v>
      </c>
      <c r="F2003" s="153">
        <f t="shared" si="870"/>
        <v>19</v>
      </c>
      <c r="G2003" s="154">
        <v>0</v>
      </c>
      <c r="H2003" s="154">
        <f>IFERROR(VLOOKUP(B2003,'P2 Origin'!$C$21:$Q$176,15,FALSE),0)</f>
        <v>0</v>
      </c>
      <c r="I2003" s="154">
        <f>IFERROR(VLOOKUP(D2003,'P4 Destination'!$C$21:$Q$176,15,FALSE),0)</f>
        <v>0</v>
      </c>
      <c r="J2003" s="155"/>
      <c r="K2003" s="155"/>
      <c r="L2003" s="156">
        <v>19</v>
      </c>
      <c r="M2003" s="155">
        <v>208</v>
      </c>
      <c r="N2003" s="155">
        <v>2</v>
      </c>
      <c r="O2003" s="157">
        <f t="shared" si="873"/>
        <v>0</v>
      </c>
      <c r="P2003" s="158">
        <f t="shared" si="874"/>
        <v>0</v>
      </c>
      <c r="Q2003" s="159">
        <f>IFERROR(VLOOKUP(N2003,'P1 Intra-Europees'!$A$15:$H$25,3,0),0)*P2003</f>
        <v>0</v>
      </c>
      <c r="R2003" s="160">
        <f t="shared" si="875"/>
        <v>19</v>
      </c>
      <c r="S2003" s="159">
        <f>IFERROR(VLOOKUP(N2003,'P1 Intra-Europees'!$A$15:$H$25,4,0),0)*R2003</f>
        <v>0</v>
      </c>
      <c r="T2003" s="160">
        <f t="shared" si="876"/>
        <v>0</v>
      </c>
      <c r="U2003" s="159">
        <f>IFERROR(VLOOKUP(N2003,'P1 Intra-Europees'!$A$15:$H$25,5,0),0)*T2003</f>
        <v>0</v>
      </c>
      <c r="V2003" s="160">
        <f t="shared" si="877"/>
        <v>0</v>
      </c>
      <c r="W2003" s="159">
        <f>IFERROR(VLOOKUP(N2003,'P1 Intra-Europees'!$A$15:$H$25,6,0),0)*V2003</f>
        <v>0</v>
      </c>
      <c r="X2003" s="160">
        <f t="shared" si="878"/>
        <v>0</v>
      </c>
      <c r="Y2003" s="159">
        <f>IFERROR(VLOOKUP(N2003,'P1 Intra-Europees'!$A$15:$H$25,7,0),0)*X2003</f>
        <v>0</v>
      </c>
      <c r="Z2003" s="161">
        <f t="shared" si="879"/>
        <v>0</v>
      </c>
      <c r="AA2003" s="162">
        <f>IFERROR(VLOOKUP(N2003,'P1 Intra-Europees'!$A$15:$H$25,8,0),0)*Z2003</f>
        <v>0</v>
      </c>
      <c r="AB2003" s="163">
        <f t="shared" si="880"/>
        <v>0</v>
      </c>
      <c r="AC2003" s="157" t="str">
        <f>VLOOKUP(B2003,'P2 Origin'!$C$21:$O$176,13,0)</f>
        <v>EUR</v>
      </c>
      <c r="AD2003" s="164">
        <f t="shared" si="881"/>
        <v>0</v>
      </c>
      <c r="AE2003" s="165">
        <f>IF(AU2003&gt;0.1,VLOOKUP(B2003,'P2 Origin'!$C$21:$M$176,3,0)*H2003,0)</f>
        <v>0</v>
      </c>
      <c r="AF2003" s="166">
        <f t="shared" si="882"/>
        <v>0</v>
      </c>
      <c r="AG2003" s="165">
        <f>(VLOOKUP(B2003,'P2 Origin'!$C$21:$M$176,4,0))*AF2003</f>
        <v>0</v>
      </c>
      <c r="AH2003" s="166">
        <f t="shared" si="883"/>
        <v>0</v>
      </c>
      <c r="AI2003" s="165">
        <f>(VLOOKUP(B2003,'P2 Origin'!$C$21:$M$176,5,0))*AH2003</f>
        <v>0</v>
      </c>
      <c r="AJ2003" s="166">
        <f t="shared" si="897"/>
        <v>0</v>
      </c>
      <c r="AK2003" s="165">
        <f>(VLOOKUP(B2003,'P2 Origin'!$C$21:$M$176,6,0))*AJ2003</f>
        <v>0</v>
      </c>
      <c r="AL2003" s="166">
        <f t="shared" si="884"/>
        <v>0</v>
      </c>
      <c r="AM2003" s="165">
        <f>(VLOOKUP($B2003,'P2 Origin'!$C$21:$M$176,7,0))*AL2003</f>
        <v>0</v>
      </c>
      <c r="AN2003" s="166">
        <f t="shared" si="885"/>
        <v>0</v>
      </c>
      <c r="AO2003" s="165">
        <f>(VLOOKUP($B2003,'P2 Origin'!$C$21:$M$176,8,0))*AN2003</f>
        <v>0</v>
      </c>
      <c r="AP2003" s="166">
        <f t="shared" si="886"/>
        <v>0</v>
      </c>
      <c r="AQ2003" s="165">
        <f>(VLOOKUP($B2003,'P2 Origin'!$C$21:$M$176,9,0))*AP2003</f>
        <v>0</v>
      </c>
      <c r="AR2003" s="155">
        <f t="shared" si="871"/>
        <v>0</v>
      </c>
      <c r="AS2003" s="164">
        <f>(VLOOKUP(B2003,'P2 Origin'!$C$21:$M$176,10,0))*K2003</f>
        <v>0</v>
      </c>
      <c r="AT2003" s="164">
        <f>(VLOOKUP(B2003,'P2 Origin'!$C$21:$M$176,11,0))*J2003</f>
        <v>0</v>
      </c>
      <c r="AU2003" s="167">
        <v>0</v>
      </c>
      <c r="AV2003" s="168">
        <v>0</v>
      </c>
      <c r="AW2003" s="169">
        <v>0</v>
      </c>
      <c r="AX2003" s="170">
        <f>IF(AU2003&gt;=0.1,'P3 Bureaumarge zee- en luchtvr.'!$D$12,0)</f>
        <v>0</v>
      </c>
      <c r="AY2003" s="163">
        <f t="shared" si="887"/>
        <v>0</v>
      </c>
      <c r="AZ2003" s="157" t="str">
        <f>VLOOKUP(D2003,'P4 Destination'!$C$21:$O$176,13,0)</f>
        <v>EUR</v>
      </c>
      <c r="BA2003" s="164">
        <f t="shared" si="888"/>
        <v>0</v>
      </c>
      <c r="BB2003" s="171">
        <f>IF(AU2003&gt;0.1,(VLOOKUP(D2003,'P4 Destination'!$C$21:$M$176,3,0))*I2003,0)</f>
        <v>0</v>
      </c>
      <c r="BC2003" s="172">
        <f t="shared" si="889"/>
        <v>0</v>
      </c>
      <c r="BD2003" s="171">
        <f>(VLOOKUP($D2003,'P4 Destination'!$C$21:$M$176,4,0))*BC2003</f>
        <v>0</v>
      </c>
      <c r="BE2003" s="172">
        <f t="shared" si="890"/>
        <v>0</v>
      </c>
      <c r="BF2003" s="171">
        <f>(VLOOKUP($D2003,'P4 Destination'!$C$21:$M$176,5,0))*BE2003</f>
        <v>0</v>
      </c>
      <c r="BG2003" s="172">
        <f t="shared" si="891"/>
        <v>0</v>
      </c>
      <c r="BH2003" s="171">
        <f>(VLOOKUP($D2003,'P4 Destination'!$C$21:$M$176,6,0))*BG2003</f>
        <v>0</v>
      </c>
      <c r="BI2003" s="172">
        <f t="shared" si="892"/>
        <v>0</v>
      </c>
      <c r="BJ2003" s="171">
        <f>(VLOOKUP($D2003,'P4 Destination'!$C$21:$M$176,7,0))*BI2003</f>
        <v>0</v>
      </c>
      <c r="BK2003" s="172">
        <f t="shared" si="893"/>
        <v>0</v>
      </c>
      <c r="BL2003" s="171">
        <f>(VLOOKUP($D2003,'P4 Destination'!$C$21:$M$176,8,0))*BK2003</f>
        <v>0</v>
      </c>
      <c r="BM2003" s="172">
        <f t="shared" si="894"/>
        <v>0</v>
      </c>
      <c r="BN2003" s="171">
        <f>(VLOOKUP($D2003,'P4 Destination'!$C$21:$M$176,9,0))*BM2003</f>
        <v>0</v>
      </c>
      <c r="BO2003" s="154">
        <f t="shared" si="872"/>
        <v>0</v>
      </c>
      <c r="BP2003" s="171">
        <f>(VLOOKUP(D2003,'P4 Destination'!$C$21:$M$176,10,0))*K2003</f>
        <v>0</v>
      </c>
      <c r="BQ2003" s="171">
        <f>(VLOOKUP(D2003,'P4 Destination'!$C$21:$M$176,11,0))*J2003</f>
        <v>0</v>
      </c>
      <c r="BR2003" s="173">
        <f t="shared" si="895"/>
        <v>0</v>
      </c>
      <c r="BS2003" s="173">
        <f>(AV2003*2500)*'P6 Verzekering'!$E$11</f>
        <v>0</v>
      </c>
      <c r="BT2003" s="173">
        <f>(AW2003*2500)*'P6 Verzekering'!$E$12</f>
        <v>0</v>
      </c>
      <c r="BU2003" s="173">
        <f>(L2003*2500)*'P6 Verzekering'!$E$13</f>
        <v>0</v>
      </c>
      <c r="BV2003" s="173">
        <f t="shared" si="896"/>
        <v>0</v>
      </c>
      <c r="BW2003"/>
      <c r="BX2003"/>
    </row>
    <row r="2004" spans="1:76">
      <c r="A2004" s="152" t="s">
        <v>2227</v>
      </c>
      <c r="B2004" s="152" t="s">
        <v>219</v>
      </c>
      <c r="C2004" s="152" t="s">
        <v>219</v>
      </c>
      <c r="D2004" s="152" t="s">
        <v>181</v>
      </c>
      <c r="E2004" s="152" t="s">
        <v>153</v>
      </c>
      <c r="F2004" s="153">
        <f t="shared" si="870"/>
        <v>19</v>
      </c>
      <c r="G2004" s="154">
        <v>0</v>
      </c>
      <c r="H2004" s="154">
        <f>IFERROR(VLOOKUP(B2004,'P2 Origin'!$C$21:$Q$176,15,FALSE),0)</f>
        <v>0</v>
      </c>
      <c r="I2004" s="154">
        <f>IFERROR(VLOOKUP(D2004,'P4 Destination'!$C$21:$Q$176,15,FALSE),0)</f>
        <v>1</v>
      </c>
      <c r="J2004" s="155"/>
      <c r="K2004" s="155"/>
      <c r="L2004" s="156">
        <v>19</v>
      </c>
      <c r="M2004" s="155">
        <v>609</v>
      </c>
      <c r="N2004" s="155">
        <v>4</v>
      </c>
      <c r="O2004" s="157">
        <f t="shared" si="873"/>
        <v>0</v>
      </c>
      <c r="P2004" s="158">
        <f t="shared" si="874"/>
        <v>0</v>
      </c>
      <c r="Q2004" s="159">
        <f>IFERROR(VLOOKUP(N2004,'P1 Intra-Europees'!$A$15:$H$25,3,0),0)*P2004</f>
        <v>0</v>
      </c>
      <c r="R2004" s="160">
        <f t="shared" si="875"/>
        <v>19</v>
      </c>
      <c r="S2004" s="159">
        <f>IFERROR(VLOOKUP(N2004,'P1 Intra-Europees'!$A$15:$H$25,4,0),0)*R2004</f>
        <v>0</v>
      </c>
      <c r="T2004" s="160">
        <f t="shared" si="876"/>
        <v>0</v>
      </c>
      <c r="U2004" s="159">
        <f>IFERROR(VLOOKUP(N2004,'P1 Intra-Europees'!$A$15:$H$25,5,0),0)*T2004</f>
        <v>0</v>
      </c>
      <c r="V2004" s="160">
        <f t="shared" si="877"/>
        <v>0</v>
      </c>
      <c r="W2004" s="159">
        <f>IFERROR(VLOOKUP(N2004,'P1 Intra-Europees'!$A$15:$H$25,6,0),0)*V2004</f>
        <v>0</v>
      </c>
      <c r="X2004" s="160">
        <f t="shared" si="878"/>
        <v>0</v>
      </c>
      <c r="Y2004" s="159">
        <f>IFERROR(VLOOKUP(N2004,'P1 Intra-Europees'!$A$15:$H$25,7,0),0)*X2004</f>
        <v>0</v>
      </c>
      <c r="Z2004" s="161">
        <f t="shared" si="879"/>
        <v>0</v>
      </c>
      <c r="AA2004" s="162">
        <f>IFERROR(VLOOKUP(N2004,'P1 Intra-Europees'!$A$15:$H$25,8,0),0)*Z2004</f>
        <v>0</v>
      </c>
      <c r="AB2004" s="163">
        <f t="shared" si="880"/>
        <v>0</v>
      </c>
      <c r="AC2004" s="157" t="str">
        <f>VLOOKUP(B2004,'P2 Origin'!$C$21:$O$176,13,0)</f>
        <v>EUR</v>
      </c>
      <c r="AD2004" s="164">
        <f t="shared" si="881"/>
        <v>0</v>
      </c>
      <c r="AE2004" s="165">
        <f>IF(AU2004&gt;0.1,VLOOKUP(B2004,'P2 Origin'!$C$21:$M$176,3,0)*H2004,0)</f>
        <v>0</v>
      </c>
      <c r="AF2004" s="166">
        <f t="shared" si="882"/>
        <v>0</v>
      </c>
      <c r="AG2004" s="165">
        <f>(VLOOKUP(B2004,'P2 Origin'!$C$21:$M$176,4,0))*AF2004</f>
        <v>0</v>
      </c>
      <c r="AH2004" s="166">
        <f t="shared" si="883"/>
        <v>0</v>
      </c>
      <c r="AI2004" s="165">
        <f>(VLOOKUP(B2004,'P2 Origin'!$C$21:$M$176,5,0))*AH2004</f>
        <v>0</v>
      </c>
      <c r="AJ2004" s="166">
        <f t="shared" si="897"/>
        <v>0</v>
      </c>
      <c r="AK2004" s="165">
        <f>(VLOOKUP(B2004,'P2 Origin'!$C$21:$M$176,6,0))*AJ2004</f>
        <v>0</v>
      </c>
      <c r="AL2004" s="166">
        <f t="shared" si="884"/>
        <v>0</v>
      </c>
      <c r="AM2004" s="165">
        <f>(VLOOKUP($B2004,'P2 Origin'!$C$21:$M$176,7,0))*AL2004</f>
        <v>0</v>
      </c>
      <c r="AN2004" s="166">
        <f t="shared" si="885"/>
        <v>0</v>
      </c>
      <c r="AO2004" s="165">
        <f>(VLOOKUP($B2004,'P2 Origin'!$C$21:$M$176,8,0))*AN2004</f>
        <v>0</v>
      </c>
      <c r="AP2004" s="166">
        <f t="shared" si="886"/>
        <v>0</v>
      </c>
      <c r="AQ2004" s="165">
        <f>(VLOOKUP($B2004,'P2 Origin'!$C$21:$M$176,9,0))*AP2004</f>
        <v>0</v>
      </c>
      <c r="AR2004" s="155">
        <f t="shared" si="871"/>
        <v>0</v>
      </c>
      <c r="AS2004" s="164">
        <f>(VLOOKUP(B2004,'P2 Origin'!$C$21:$M$176,10,0))*K2004</f>
        <v>0</v>
      </c>
      <c r="AT2004" s="164">
        <f>(VLOOKUP(B2004,'P2 Origin'!$C$21:$M$176,11,0))*J2004</f>
        <v>0</v>
      </c>
      <c r="AU2004" s="167">
        <v>0</v>
      </c>
      <c r="AV2004" s="168">
        <v>0</v>
      </c>
      <c r="AW2004" s="169">
        <v>0</v>
      </c>
      <c r="AX2004" s="170">
        <f>IF(AU2004&gt;=0.1,'P3 Bureaumarge zee- en luchtvr.'!$D$12,0)</f>
        <v>0</v>
      </c>
      <c r="AY2004" s="163">
        <f t="shared" si="887"/>
        <v>0</v>
      </c>
      <c r="AZ2004" s="157" t="str">
        <f>VLOOKUP(D2004,'P4 Destination'!$C$21:$O$176,13,0)</f>
        <v>EUR</v>
      </c>
      <c r="BA2004" s="164">
        <f t="shared" si="888"/>
        <v>0</v>
      </c>
      <c r="BB2004" s="171">
        <f>IF(AU2004&gt;0.1,(VLOOKUP(D2004,'P4 Destination'!$C$21:$M$176,3,0))*I2004,0)</f>
        <v>0</v>
      </c>
      <c r="BC2004" s="172">
        <f t="shared" si="889"/>
        <v>0</v>
      </c>
      <c r="BD2004" s="171">
        <f>(VLOOKUP($D2004,'P4 Destination'!$C$21:$M$176,4,0))*BC2004</f>
        <v>0</v>
      </c>
      <c r="BE2004" s="172">
        <f t="shared" si="890"/>
        <v>0</v>
      </c>
      <c r="BF2004" s="171">
        <f>(VLOOKUP($D2004,'P4 Destination'!$C$21:$M$176,5,0))*BE2004</f>
        <v>0</v>
      </c>
      <c r="BG2004" s="172">
        <f t="shared" si="891"/>
        <v>0</v>
      </c>
      <c r="BH2004" s="171">
        <f>(VLOOKUP($D2004,'P4 Destination'!$C$21:$M$176,6,0))*BG2004</f>
        <v>0</v>
      </c>
      <c r="BI2004" s="172">
        <f t="shared" si="892"/>
        <v>0</v>
      </c>
      <c r="BJ2004" s="171">
        <f>(VLOOKUP($D2004,'P4 Destination'!$C$21:$M$176,7,0))*BI2004</f>
        <v>0</v>
      </c>
      <c r="BK2004" s="172">
        <f t="shared" si="893"/>
        <v>0</v>
      </c>
      <c r="BL2004" s="171">
        <f>(VLOOKUP($D2004,'P4 Destination'!$C$21:$M$176,8,0))*BK2004</f>
        <v>0</v>
      </c>
      <c r="BM2004" s="172">
        <f t="shared" si="894"/>
        <v>0</v>
      </c>
      <c r="BN2004" s="171">
        <f>(VLOOKUP($D2004,'P4 Destination'!$C$21:$M$176,9,0))*BM2004</f>
        <v>0</v>
      </c>
      <c r="BO2004" s="154">
        <f t="shared" si="872"/>
        <v>0</v>
      </c>
      <c r="BP2004" s="171">
        <f>(VLOOKUP(D2004,'P4 Destination'!$C$21:$M$176,10,0))*K2004</f>
        <v>0</v>
      </c>
      <c r="BQ2004" s="171">
        <f>(VLOOKUP(D2004,'P4 Destination'!$C$21:$M$176,11,0))*J2004</f>
        <v>0</v>
      </c>
      <c r="BR2004" s="173">
        <f t="shared" si="895"/>
        <v>0</v>
      </c>
      <c r="BS2004" s="173">
        <f>(AV2004*2500)*'P6 Verzekering'!$E$11</f>
        <v>0</v>
      </c>
      <c r="BT2004" s="173">
        <f>(AW2004*2500)*'P6 Verzekering'!$E$12</f>
        <v>0</v>
      </c>
      <c r="BU2004" s="173">
        <f>(L2004*2500)*'P6 Verzekering'!$E$13</f>
        <v>0</v>
      </c>
      <c r="BV2004" s="173">
        <f t="shared" si="896"/>
        <v>0</v>
      </c>
      <c r="BW2004"/>
      <c r="BX2004"/>
    </row>
    <row r="2005" spans="1:76">
      <c r="A2005" s="152" t="s">
        <v>1652</v>
      </c>
      <c r="B2005" s="152" t="s">
        <v>219</v>
      </c>
      <c r="C2005" s="152" t="s">
        <v>219</v>
      </c>
      <c r="D2005" s="152" t="s">
        <v>184</v>
      </c>
      <c r="E2005" s="152" t="s">
        <v>183</v>
      </c>
      <c r="F2005" s="153">
        <f t="shared" ref="F2005:F2068" si="898">SUM(L2005,AU2005)</f>
        <v>19</v>
      </c>
      <c r="G2005" s="154">
        <v>0</v>
      </c>
      <c r="H2005" s="154">
        <f>IFERROR(VLOOKUP(B2005,'P2 Origin'!$C$21:$Q$176,15,FALSE),0)</f>
        <v>0</v>
      </c>
      <c r="I2005" s="154">
        <f>IFERROR(VLOOKUP(D2005,'P4 Destination'!$C$21:$Q$176,15,FALSE),0)</f>
        <v>1</v>
      </c>
      <c r="J2005" s="155"/>
      <c r="K2005" s="155"/>
      <c r="L2005" s="156">
        <v>19</v>
      </c>
      <c r="M2005" s="155">
        <v>658</v>
      </c>
      <c r="N2005" s="155">
        <v>4</v>
      </c>
      <c r="O2005" s="157">
        <f t="shared" si="873"/>
        <v>0</v>
      </c>
      <c r="P2005" s="158">
        <f t="shared" si="874"/>
        <v>0</v>
      </c>
      <c r="Q2005" s="159">
        <f>IFERROR(VLOOKUP(N2005,'P1 Intra-Europees'!$A$15:$H$25,3,0),0)*P2005</f>
        <v>0</v>
      </c>
      <c r="R2005" s="160">
        <f t="shared" si="875"/>
        <v>19</v>
      </c>
      <c r="S2005" s="159">
        <f>IFERROR(VLOOKUP(N2005,'P1 Intra-Europees'!$A$15:$H$25,4,0),0)*R2005</f>
        <v>0</v>
      </c>
      <c r="T2005" s="160">
        <f t="shared" si="876"/>
        <v>0</v>
      </c>
      <c r="U2005" s="159">
        <f>IFERROR(VLOOKUP(N2005,'P1 Intra-Europees'!$A$15:$H$25,5,0),0)*T2005</f>
        <v>0</v>
      </c>
      <c r="V2005" s="160">
        <f t="shared" si="877"/>
        <v>0</v>
      </c>
      <c r="W2005" s="159">
        <f>IFERROR(VLOOKUP(N2005,'P1 Intra-Europees'!$A$15:$H$25,6,0),0)*V2005</f>
        <v>0</v>
      </c>
      <c r="X2005" s="160">
        <f t="shared" si="878"/>
        <v>0</v>
      </c>
      <c r="Y2005" s="159">
        <f>IFERROR(VLOOKUP(N2005,'P1 Intra-Europees'!$A$15:$H$25,7,0),0)*X2005</f>
        <v>0</v>
      </c>
      <c r="Z2005" s="161">
        <f t="shared" si="879"/>
        <v>0</v>
      </c>
      <c r="AA2005" s="162">
        <f>IFERROR(VLOOKUP(N2005,'P1 Intra-Europees'!$A$15:$H$25,8,0),0)*Z2005</f>
        <v>0</v>
      </c>
      <c r="AB2005" s="163">
        <f t="shared" si="880"/>
        <v>0</v>
      </c>
      <c r="AC2005" s="157" t="str">
        <f>VLOOKUP(B2005,'P2 Origin'!$C$21:$O$176,13,0)</f>
        <v>EUR</v>
      </c>
      <c r="AD2005" s="164">
        <f t="shared" si="881"/>
        <v>0</v>
      </c>
      <c r="AE2005" s="165">
        <f>IF(AU2005&gt;0.1,VLOOKUP(B2005,'P2 Origin'!$C$21:$M$176,3,0)*H2005,0)</f>
        <v>0</v>
      </c>
      <c r="AF2005" s="166">
        <f t="shared" si="882"/>
        <v>0</v>
      </c>
      <c r="AG2005" s="165">
        <f>(VLOOKUP(B2005,'P2 Origin'!$C$21:$M$176,4,0))*AF2005</f>
        <v>0</v>
      </c>
      <c r="AH2005" s="166">
        <f t="shared" si="883"/>
        <v>0</v>
      </c>
      <c r="AI2005" s="165">
        <f>(VLOOKUP(B2005,'P2 Origin'!$C$21:$M$176,5,0))*AH2005</f>
        <v>0</v>
      </c>
      <c r="AJ2005" s="166">
        <f t="shared" si="897"/>
        <v>0</v>
      </c>
      <c r="AK2005" s="165">
        <f>(VLOOKUP(B2005,'P2 Origin'!$C$21:$M$176,6,0))*AJ2005</f>
        <v>0</v>
      </c>
      <c r="AL2005" s="166">
        <f t="shared" si="884"/>
        <v>0</v>
      </c>
      <c r="AM2005" s="165">
        <f>(VLOOKUP($B2005,'P2 Origin'!$C$21:$M$176,7,0))*AL2005</f>
        <v>0</v>
      </c>
      <c r="AN2005" s="166">
        <f t="shared" si="885"/>
        <v>0</v>
      </c>
      <c r="AO2005" s="165">
        <f>(VLOOKUP($B2005,'P2 Origin'!$C$21:$M$176,8,0))*AN2005</f>
        <v>0</v>
      </c>
      <c r="AP2005" s="166">
        <f t="shared" si="886"/>
        <v>0</v>
      </c>
      <c r="AQ2005" s="165">
        <f>(VLOOKUP($B2005,'P2 Origin'!$C$21:$M$176,9,0))*AP2005</f>
        <v>0</v>
      </c>
      <c r="AR2005" s="155">
        <f t="shared" si="871"/>
        <v>0</v>
      </c>
      <c r="AS2005" s="164">
        <f>(VLOOKUP(B2005,'P2 Origin'!$C$21:$M$176,10,0))*K2005</f>
        <v>0</v>
      </c>
      <c r="AT2005" s="164">
        <f>(VLOOKUP(B2005,'P2 Origin'!$C$21:$M$176,11,0))*J2005</f>
        <v>0</v>
      </c>
      <c r="AU2005" s="167">
        <v>0</v>
      </c>
      <c r="AV2005" s="168">
        <v>0</v>
      </c>
      <c r="AW2005" s="169">
        <v>0</v>
      </c>
      <c r="AX2005" s="170">
        <f>IF(AU2005&gt;=0.1,'P3 Bureaumarge zee- en luchtvr.'!$D$12,0)</f>
        <v>0</v>
      </c>
      <c r="AY2005" s="163">
        <f t="shared" si="887"/>
        <v>0</v>
      </c>
      <c r="AZ2005" s="157" t="str">
        <f>VLOOKUP(D2005,'P4 Destination'!$C$21:$O$176,13,0)</f>
        <v>EUR</v>
      </c>
      <c r="BA2005" s="164">
        <f t="shared" si="888"/>
        <v>0</v>
      </c>
      <c r="BB2005" s="171">
        <f>IF(AU2005&gt;0.1,(VLOOKUP(D2005,'P4 Destination'!$C$21:$M$176,3,0))*I2005,0)</f>
        <v>0</v>
      </c>
      <c r="BC2005" s="172">
        <f t="shared" si="889"/>
        <v>0</v>
      </c>
      <c r="BD2005" s="171">
        <f>(VLOOKUP($D2005,'P4 Destination'!$C$21:$M$176,4,0))*BC2005</f>
        <v>0</v>
      </c>
      <c r="BE2005" s="172">
        <f t="shared" si="890"/>
        <v>0</v>
      </c>
      <c r="BF2005" s="171">
        <f>(VLOOKUP($D2005,'P4 Destination'!$C$21:$M$176,5,0))*BE2005</f>
        <v>0</v>
      </c>
      <c r="BG2005" s="172">
        <f t="shared" si="891"/>
        <v>0</v>
      </c>
      <c r="BH2005" s="171">
        <f>(VLOOKUP($D2005,'P4 Destination'!$C$21:$M$176,6,0))*BG2005</f>
        <v>0</v>
      </c>
      <c r="BI2005" s="172">
        <f t="shared" si="892"/>
        <v>0</v>
      </c>
      <c r="BJ2005" s="171">
        <f>(VLOOKUP($D2005,'P4 Destination'!$C$21:$M$176,7,0))*BI2005</f>
        <v>0</v>
      </c>
      <c r="BK2005" s="172">
        <f t="shared" si="893"/>
        <v>0</v>
      </c>
      <c r="BL2005" s="171">
        <f>(VLOOKUP($D2005,'P4 Destination'!$C$21:$M$176,8,0))*BK2005</f>
        <v>0</v>
      </c>
      <c r="BM2005" s="172">
        <f t="shared" si="894"/>
        <v>0</v>
      </c>
      <c r="BN2005" s="171">
        <f>(VLOOKUP($D2005,'P4 Destination'!$C$21:$M$176,9,0))*BM2005</f>
        <v>0</v>
      </c>
      <c r="BO2005" s="154">
        <f t="shared" si="872"/>
        <v>0</v>
      </c>
      <c r="BP2005" s="171">
        <f>(VLOOKUP(D2005,'P4 Destination'!$C$21:$M$176,10,0))*K2005</f>
        <v>0</v>
      </c>
      <c r="BQ2005" s="171">
        <f>(VLOOKUP(D2005,'P4 Destination'!$C$21:$M$176,11,0))*J2005</f>
        <v>0</v>
      </c>
      <c r="BR2005" s="173">
        <f t="shared" si="895"/>
        <v>0</v>
      </c>
      <c r="BS2005" s="173">
        <f>(AV2005*2500)*'P6 Verzekering'!$E$11</f>
        <v>0</v>
      </c>
      <c r="BT2005" s="173">
        <f>(AW2005*2500)*'P6 Verzekering'!$E$12</f>
        <v>0</v>
      </c>
      <c r="BU2005" s="173">
        <f>(L2005*2500)*'P6 Verzekering'!$E$13</f>
        <v>0</v>
      </c>
      <c r="BV2005" s="173">
        <f t="shared" si="896"/>
        <v>0</v>
      </c>
      <c r="BW2005"/>
      <c r="BX2005"/>
    </row>
    <row r="2006" spans="1:76">
      <c r="A2006" s="152" t="s">
        <v>2985</v>
      </c>
      <c r="B2006" s="152" t="s">
        <v>226</v>
      </c>
      <c r="C2006" s="152" t="s">
        <v>225</v>
      </c>
      <c r="D2006" s="152" t="s">
        <v>219</v>
      </c>
      <c r="E2006" s="152" t="s">
        <v>219</v>
      </c>
      <c r="F2006" s="153">
        <f t="shared" si="898"/>
        <v>19</v>
      </c>
      <c r="G2006" s="154">
        <v>0</v>
      </c>
      <c r="H2006" s="154">
        <f>IFERROR(VLOOKUP(B2006,'P2 Origin'!$C$21:$Q$176,15,FALSE),0)</f>
        <v>1</v>
      </c>
      <c r="I2006" s="154">
        <f>IFERROR(VLOOKUP(D2006,'P4 Destination'!$C$21:$Q$176,15,FALSE),0)</f>
        <v>0</v>
      </c>
      <c r="J2006" s="155"/>
      <c r="K2006" s="155"/>
      <c r="L2006" s="156">
        <v>19</v>
      </c>
      <c r="M2006" s="155">
        <v>1236</v>
      </c>
      <c r="N2006" s="155">
        <v>6</v>
      </c>
      <c r="O2006" s="157">
        <f t="shared" si="873"/>
        <v>0</v>
      </c>
      <c r="P2006" s="158">
        <f t="shared" si="874"/>
        <v>0</v>
      </c>
      <c r="Q2006" s="159">
        <f>IFERROR(VLOOKUP(N2006,'P1 Intra-Europees'!$A$15:$H$25,3,0),0)*P2006</f>
        <v>0</v>
      </c>
      <c r="R2006" s="160">
        <f t="shared" si="875"/>
        <v>19</v>
      </c>
      <c r="S2006" s="159">
        <f>IFERROR(VLOOKUP(N2006,'P1 Intra-Europees'!$A$15:$H$25,4,0),0)*R2006</f>
        <v>0</v>
      </c>
      <c r="T2006" s="160">
        <f t="shared" si="876"/>
        <v>0</v>
      </c>
      <c r="U2006" s="159">
        <f>IFERROR(VLOOKUP(N2006,'P1 Intra-Europees'!$A$15:$H$25,5,0),0)*T2006</f>
        <v>0</v>
      </c>
      <c r="V2006" s="160">
        <f t="shared" si="877"/>
        <v>0</v>
      </c>
      <c r="W2006" s="159">
        <f>IFERROR(VLOOKUP(N2006,'P1 Intra-Europees'!$A$15:$H$25,6,0),0)*V2006</f>
        <v>0</v>
      </c>
      <c r="X2006" s="160">
        <f t="shared" si="878"/>
        <v>0</v>
      </c>
      <c r="Y2006" s="159">
        <f>IFERROR(VLOOKUP(N2006,'P1 Intra-Europees'!$A$15:$H$25,7,0),0)*X2006</f>
        <v>0</v>
      </c>
      <c r="Z2006" s="161">
        <f t="shared" si="879"/>
        <v>0</v>
      </c>
      <c r="AA2006" s="162">
        <f>IFERROR(VLOOKUP(N2006,'P1 Intra-Europees'!$A$15:$H$25,8,0),0)*Z2006</f>
        <v>0</v>
      </c>
      <c r="AB2006" s="163">
        <f t="shared" si="880"/>
        <v>0</v>
      </c>
      <c r="AC2006" s="157" t="str">
        <f>VLOOKUP(B2006,'P2 Origin'!$C$21:$O$176,13,0)</f>
        <v>EUR</v>
      </c>
      <c r="AD2006" s="164">
        <f t="shared" si="881"/>
        <v>0</v>
      </c>
      <c r="AE2006" s="165">
        <f>IF(AU2006&gt;0.1,VLOOKUP(B2006,'P2 Origin'!$C$21:$M$176,3,0)*H2006,0)</f>
        <v>0</v>
      </c>
      <c r="AF2006" s="166">
        <f t="shared" si="882"/>
        <v>0</v>
      </c>
      <c r="AG2006" s="165">
        <f>(VLOOKUP(B2006,'P2 Origin'!$C$21:$M$176,4,0))*AF2006</f>
        <v>0</v>
      </c>
      <c r="AH2006" s="166">
        <f t="shared" si="883"/>
        <v>0</v>
      </c>
      <c r="AI2006" s="165">
        <f>(VLOOKUP(B2006,'P2 Origin'!$C$21:$M$176,5,0))*AH2006</f>
        <v>0</v>
      </c>
      <c r="AJ2006" s="166">
        <f t="shared" si="897"/>
        <v>0</v>
      </c>
      <c r="AK2006" s="165">
        <f>(VLOOKUP(B2006,'P2 Origin'!$C$21:$M$176,6,0))*AJ2006</f>
        <v>0</v>
      </c>
      <c r="AL2006" s="166">
        <f t="shared" si="884"/>
        <v>0</v>
      </c>
      <c r="AM2006" s="165">
        <f>(VLOOKUP($B2006,'P2 Origin'!$C$21:$M$176,7,0))*AL2006</f>
        <v>0</v>
      </c>
      <c r="AN2006" s="166">
        <f t="shared" si="885"/>
        <v>0</v>
      </c>
      <c r="AO2006" s="165">
        <f>(VLOOKUP($B2006,'P2 Origin'!$C$21:$M$176,8,0))*AN2006</f>
        <v>0</v>
      </c>
      <c r="AP2006" s="166">
        <f t="shared" si="886"/>
        <v>0</v>
      </c>
      <c r="AQ2006" s="165">
        <f>(VLOOKUP($B2006,'P2 Origin'!$C$21:$M$176,9,0))*AP2006</f>
        <v>0</v>
      </c>
      <c r="AR2006" s="155">
        <f t="shared" si="871"/>
        <v>0</v>
      </c>
      <c r="AS2006" s="164">
        <f>(VLOOKUP(B2006,'P2 Origin'!$C$21:$M$176,10,0))*K2006</f>
        <v>0</v>
      </c>
      <c r="AT2006" s="164">
        <f>(VLOOKUP(B2006,'P2 Origin'!$C$21:$M$176,11,0))*J2006</f>
        <v>0</v>
      </c>
      <c r="AU2006" s="167">
        <v>0</v>
      </c>
      <c r="AV2006" s="168">
        <v>0</v>
      </c>
      <c r="AW2006" s="169">
        <v>0</v>
      </c>
      <c r="AX2006" s="170">
        <f>IF(AU2006&gt;=0.1,'P3 Bureaumarge zee- en luchtvr.'!$D$12,0)</f>
        <v>0</v>
      </c>
      <c r="AY2006" s="163">
        <f t="shared" si="887"/>
        <v>0</v>
      </c>
      <c r="AZ2006" s="157" t="str">
        <f>VLOOKUP(D2006,'P4 Destination'!$C$21:$O$176,13,0)</f>
        <v>EUR</v>
      </c>
      <c r="BA2006" s="164">
        <f t="shared" si="888"/>
        <v>0</v>
      </c>
      <c r="BB2006" s="171">
        <f>IF(AU2006&gt;0.1,(VLOOKUP(D2006,'P4 Destination'!$C$21:$M$176,3,0))*I2006,0)</f>
        <v>0</v>
      </c>
      <c r="BC2006" s="172">
        <f t="shared" si="889"/>
        <v>0</v>
      </c>
      <c r="BD2006" s="171">
        <f>(VLOOKUP($D2006,'P4 Destination'!$C$21:$M$176,4,0))*BC2006</f>
        <v>0</v>
      </c>
      <c r="BE2006" s="172">
        <f t="shared" si="890"/>
        <v>0</v>
      </c>
      <c r="BF2006" s="171">
        <f>(VLOOKUP($D2006,'P4 Destination'!$C$21:$M$176,5,0))*BE2006</f>
        <v>0</v>
      </c>
      <c r="BG2006" s="172">
        <f t="shared" si="891"/>
        <v>0</v>
      </c>
      <c r="BH2006" s="171">
        <f>(VLOOKUP($D2006,'P4 Destination'!$C$21:$M$176,6,0))*BG2006</f>
        <v>0</v>
      </c>
      <c r="BI2006" s="172">
        <f t="shared" si="892"/>
        <v>0</v>
      </c>
      <c r="BJ2006" s="171">
        <f>(VLOOKUP($D2006,'P4 Destination'!$C$21:$M$176,7,0))*BI2006</f>
        <v>0</v>
      </c>
      <c r="BK2006" s="172">
        <f t="shared" si="893"/>
        <v>0</v>
      </c>
      <c r="BL2006" s="171">
        <f>(VLOOKUP($D2006,'P4 Destination'!$C$21:$M$176,8,0))*BK2006</f>
        <v>0</v>
      </c>
      <c r="BM2006" s="172">
        <f t="shared" si="894"/>
        <v>0</v>
      </c>
      <c r="BN2006" s="171">
        <f>(VLOOKUP($D2006,'P4 Destination'!$C$21:$M$176,9,0))*BM2006</f>
        <v>0</v>
      </c>
      <c r="BO2006" s="154">
        <f t="shared" si="872"/>
        <v>0</v>
      </c>
      <c r="BP2006" s="171">
        <f>(VLOOKUP(D2006,'P4 Destination'!$C$21:$M$176,10,0))*K2006</f>
        <v>0</v>
      </c>
      <c r="BQ2006" s="171">
        <f>(VLOOKUP(D2006,'P4 Destination'!$C$21:$M$176,11,0))*J2006</f>
        <v>0</v>
      </c>
      <c r="BR2006" s="173">
        <f t="shared" si="895"/>
        <v>0</v>
      </c>
      <c r="BS2006" s="173">
        <f>(AV2006*2500)*'P6 Verzekering'!$E$11</f>
        <v>0</v>
      </c>
      <c r="BT2006" s="173">
        <f>(AW2006*2500)*'P6 Verzekering'!$E$12</f>
        <v>0</v>
      </c>
      <c r="BU2006" s="173">
        <f>(L2006*2500)*'P6 Verzekering'!$E$13</f>
        <v>0</v>
      </c>
      <c r="BV2006" s="173">
        <f t="shared" si="896"/>
        <v>0</v>
      </c>
      <c r="BW2006"/>
      <c r="BX2006"/>
    </row>
    <row r="2007" spans="1:76">
      <c r="A2007" s="152" t="s">
        <v>1945</v>
      </c>
      <c r="B2007" s="152" t="s">
        <v>219</v>
      </c>
      <c r="C2007" s="152" t="s">
        <v>219</v>
      </c>
      <c r="D2007" s="152" t="s">
        <v>255</v>
      </c>
      <c r="E2007" s="152" t="s">
        <v>254</v>
      </c>
      <c r="F2007" s="153">
        <f t="shared" si="898"/>
        <v>19</v>
      </c>
      <c r="G2007" s="154">
        <v>0</v>
      </c>
      <c r="H2007" s="154">
        <f>IFERROR(VLOOKUP(B2007,'P2 Origin'!$C$21:$Q$176,15,FALSE),0)</f>
        <v>0</v>
      </c>
      <c r="I2007" s="154">
        <f>IFERROR(VLOOKUP(D2007,'P4 Destination'!$C$21:$Q$176,15,FALSE),0)</f>
        <v>1</v>
      </c>
      <c r="J2007" s="155"/>
      <c r="K2007" s="155"/>
      <c r="L2007" s="156">
        <v>19</v>
      </c>
      <c r="M2007" s="155">
        <v>1964</v>
      </c>
      <c r="N2007" s="155">
        <v>7</v>
      </c>
      <c r="O2007" s="157">
        <f t="shared" si="873"/>
        <v>0</v>
      </c>
      <c r="P2007" s="158">
        <f t="shared" si="874"/>
        <v>0</v>
      </c>
      <c r="Q2007" s="159">
        <f>IFERROR(VLOOKUP(N2007,'P1 Intra-Europees'!$A$15:$H$25,3,0),0)*P2007</f>
        <v>0</v>
      </c>
      <c r="R2007" s="160">
        <f t="shared" si="875"/>
        <v>19</v>
      </c>
      <c r="S2007" s="159">
        <f>IFERROR(VLOOKUP(N2007,'P1 Intra-Europees'!$A$15:$H$25,4,0),0)*R2007</f>
        <v>0</v>
      </c>
      <c r="T2007" s="160">
        <f t="shared" si="876"/>
        <v>0</v>
      </c>
      <c r="U2007" s="159">
        <f>IFERROR(VLOOKUP(N2007,'P1 Intra-Europees'!$A$15:$H$25,5,0),0)*T2007</f>
        <v>0</v>
      </c>
      <c r="V2007" s="160">
        <f t="shared" si="877"/>
        <v>0</v>
      </c>
      <c r="W2007" s="159">
        <f>IFERROR(VLOOKUP(N2007,'P1 Intra-Europees'!$A$15:$H$25,6,0),0)*V2007</f>
        <v>0</v>
      </c>
      <c r="X2007" s="160">
        <f t="shared" si="878"/>
        <v>0</v>
      </c>
      <c r="Y2007" s="159">
        <f>IFERROR(VLOOKUP(N2007,'P1 Intra-Europees'!$A$15:$H$25,7,0),0)*X2007</f>
        <v>0</v>
      </c>
      <c r="Z2007" s="161">
        <f t="shared" si="879"/>
        <v>0</v>
      </c>
      <c r="AA2007" s="162">
        <f>IFERROR(VLOOKUP(N2007,'P1 Intra-Europees'!$A$15:$H$25,8,0),0)*Z2007</f>
        <v>0</v>
      </c>
      <c r="AB2007" s="163">
        <f t="shared" si="880"/>
        <v>0</v>
      </c>
      <c r="AC2007" s="157" t="str">
        <f>VLOOKUP(B2007,'P2 Origin'!$C$21:$O$176,13,0)</f>
        <v>EUR</v>
      </c>
      <c r="AD2007" s="164">
        <f t="shared" si="881"/>
        <v>0</v>
      </c>
      <c r="AE2007" s="165">
        <f>IF(AU2007&gt;0.1,VLOOKUP(B2007,'P2 Origin'!$C$21:$M$176,3,0)*H2007,0)</f>
        <v>0</v>
      </c>
      <c r="AF2007" s="166">
        <f t="shared" si="882"/>
        <v>0</v>
      </c>
      <c r="AG2007" s="165">
        <f>(VLOOKUP(B2007,'P2 Origin'!$C$21:$M$176,4,0))*AF2007</f>
        <v>0</v>
      </c>
      <c r="AH2007" s="166">
        <f t="shared" si="883"/>
        <v>0</v>
      </c>
      <c r="AI2007" s="165">
        <f>(VLOOKUP(B2007,'P2 Origin'!$C$21:$M$176,5,0))*AH2007</f>
        <v>0</v>
      </c>
      <c r="AJ2007" s="166">
        <f t="shared" si="897"/>
        <v>0</v>
      </c>
      <c r="AK2007" s="165">
        <f>(VLOOKUP(B2007,'P2 Origin'!$C$21:$M$176,6,0))*AJ2007</f>
        <v>0</v>
      </c>
      <c r="AL2007" s="166">
        <f t="shared" si="884"/>
        <v>0</v>
      </c>
      <c r="AM2007" s="165">
        <f>(VLOOKUP($B2007,'P2 Origin'!$C$21:$M$176,7,0))*AL2007</f>
        <v>0</v>
      </c>
      <c r="AN2007" s="166">
        <f t="shared" si="885"/>
        <v>0</v>
      </c>
      <c r="AO2007" s="165">
        <f>(VLOOKUP($B2007,'P2 Origin'!$C$21:$M$176,8,0))*AN2007</f>
        <v>0</v>
      </c>
      <c r="AP2007" s="166">
        <f t="shared" si="886"/>
        <v>0</v>
      </c>
      <c r="AQ2007" s="165">
        <f>(VLOOKUP($B2007,'P2 Origin'!$C$21:$M$176,9,0))*AP2007</f>
        <v>0</v>
      </c>
      <c r="AR2007" s="155">
        <f t="shared" si="871"/>
        <v>0</v>
      </c>
      <c r="AS2007" s="164">
        <f>(VLOOKUP(B2007,'P2 Origin'!$C$21:$M$176,10,0))*K2007</f>
        <v>0</v>
      </c>
      <c r="AT2007" s="164">
        <f>(VLOOKUP(B2007,'P2 Origin'!$C$21:$M$176,11,0))*J2007</f>
        <v>0</v>
      </c>
      <c r="AU2007" s="167">
        <v>0</v>
      </c>
      <c r="AV2007" s="168">
        <v>0</v>
      </c>
      <c r="AW2007" s="169">
        <v>0</v>
      </c>
      <c r="AX2007" s="170">
        <f>IF(AU2007&gt;=0.1,'P3 Bureaumarge zee- en luchtvr.'!$D$12,0)</f>
        <v>0</v>
      </c>
      <c r="AY2007" s="163">
        <f t="shared" si="887"/>
        <v>0</v>
      </c>
      <c r="AZ2007" s="157" t="str">
        <f>VLOOKUP(D2007,'P4 Destination'!$C$21:$O$176,13,0)</f>
        <v>EUR</v>
      </c>
      <c r="BA2007" s="164">
        <f t="shared" si="888"/>
        <v>0</v>
      </c>
      <c r="BB2007" s="171">
        <f>IF(AU2007&gt;0.1,(VLOOKUP(D2007,'P4 Destination'!$C$21:$M$176,3,0))*I2007,0)</f>
        <v>0</v>
      </c>
      <c r="BC2007" s="172">
        <f t="shared" si="889"/>
        <v>0</v>
      </c>
      <c r="BD2007" s="171">
        <f>(VLOOKUP($D2007,'P4 Destination'!$C$21:$M$176,4,0))*BC2007</f>
        <v>0</v>
      </c>
      <c r="BE2007" s="172">
        <f t="shared" si="890"/>
        <v>0</v>
      </c>
      <c r="BF2007" s="171">
        <f>(VLOOKUP($D2007,'P4 Destination'!$C$21:$M$176,5,0))*BE2007</f>
        <v>0</v>
      </c>
      <c r="BG2007" s="172">
        <f t="shared" si="891"/>
        <v>0</v>
      </c>
      <c r="BH2007" s="171">
        <f>(VLOOKUP($D2007,'P4 Destination'!$C$21:$M$176,6,0))*BG2007</f>
        <v>0</v>
      </c>
      <c r="BI2007" s="172">
        <f t="shared" si="892"/>
        <v>0</v>
      </c>
      <c r="BJ2007" s="171">
        <f>(VLOOKUP($D2007,'P4 Destination'!$C$21:$M$176,7,0))*BI2007</f>
        <v>0</v>
      </c>
      <c r="BK2007" s="172">
        <f t="shared" si="893"/>
        <v>0</v>
      </c>
      <c r="BL2007" s="171">
        <f>(VLOOKUP($D2007,'P4 Destination'!$C$21:$M$176,8,0))*BK2007</f>
        <v>0</v>
      </c>
      <c r="BM2007" s="172">
        <f t="shared" si="894"/>
        <v>0</v>
      </c>
      <c r="BN2007" s="171">
        <f>(VLOOKUP($D2007,'P4 Destination'!$C$21:$M$176,9,0))*BM2007</f>
        <v>0</v>
      </c>
      <c r="BO2007" s="154">
        <f t="shared" si="872"/>
        <v>0</v>
      </c>
      <c r="BP2007" s="171">
        <f>(VLOOKUP(D2007,'P4 Destination'!$C$21:$M$176,10,0))*K2007</f>
        <v>0</v>
      </c>
      <c r="BQ2007" s="171">
        <f>(VLOOKUP(D2007,'P4 Destination'!$C$21:$M$176,11,0))*J2007</f>
        <v>0</v>
      </c>
      <c r="BR2007" s="173">
        <f t="shared" si="895"/>
        <v>0</v>
      </c>
      <c r="BS2007" s="173">
        <f>(AV2007*2500)*'P6 Verzekering'!$E$11</f>
        <v>0</v>
      </c>
      <c r="BT2007" s="173">
        <f>(AW2007*2500)*'P6 Verzekering'!$E$12</f>
        <v>0</v>
      </c>
      <c r="BU2007" s="173">
        <f>(L2007*2500)*'P6 Verzekering'!$E$13</f>
        <v>0</v>
      </c>
      <c r="BV2007" s="173">
        <f t="shared" si="896"/>
        <v>0</v>
      </c>
      <c r="BW2007"/>
      <c r="BX2007"/>
    </row>
    <row r="2008" spans="1:76">
      <c r="A2008" s="152" t="s">
        <v>2342</v>
      </c>
      <c r="B2008" s="152" t="s">
        <v>219</v>
      </c>
      <c r="C2008" s="152" t="s">
        <v>219</v>
      </c>
      <c r="D2008" s="152" t="s">
        <v>159</v>
      </c>
      <c r="E2008" s="152" t="s">
        <v>158</v>
      </c>
      <c r="F2008" s="153">
        <f t="shared" si="898"/>
        <v>19</v>
      </c>
      <c r="G2008" s="154">
        <v>0</v>
      </c>
      <c r="H2008" s="154">
        <f>IFERROR(VLOOKUP(B2008,'P2 Origin'!$C$21:$Q$176,15,FALSE),0)</f>
        <v>0</v>
      </c>
      <c r="I2008" s="154">
        <f>IFERROR(VLOOKUP(D2008,'P4 Destination'!$C$21:$Q$176,15,FALSE),0)</f>
        <v>1</v>
      </c>
      <c r="J2008" s="155"/>
      <c r="K2008" s="155"/>
      <c r="L2008" s="156">
        <v>19</v>
      </c>
      <c r="M2008" s="155">
        <v>2178</v>
      </c>
      <c r="N2008" s="155">
        <v>8</v>
      </c>
      <c r="O2008" s="157">
        <f t="shared" si="873"/>
        <v>0</v>
      </c>
      <c r="P2008" s="158">
        <f t="shared" si="874"/>
        <v>0</v>
      </c>
      <c r="Q2008" s="159">
        <f>IFERROR(VLOOKUP(N2008,'P1 Intra-Europees'!$A$15:$H$25,3,0),0)*P2008</f>
        <v>0</v>
      </c>
      <c r="R2008" s="160">
        <f t="shared" si="875"/>
        <v>19</v>
      </c>
      <c r="S2008" s="159">
        <f>IFERROR(VLOOKUP(N2008,'P1 Intra-Europees'!$A$15:$H$25,4,0),0)*R2008</f>
        <v>0</v>
      </c>
      <c r="T2008" s="160">
        <f t="shared" si="876"/>
        <v>0</v>
      </c>
      <c r="U2008" s="159">
        <f>IFERROR(VLOOKUP(N2008,'P1 Intra-Europees'!$A$15:$H$25,5,0),0)*T2008</f>
        <v>0</v>
      </c>
      <c r="V2008" s="160">
        <f t="shared" si="877"/>
        <v>0</v>
      </c>
      <c r="W2008" s="159">
        <f>IFERROR(VLOOKUP(N2008,'P1 Intra-Europees'!$A$15:$H$25,6,0),0)*V2008</f>
        <v>0</v>
      </c>
      <c r="X2008" s="160">
        <f t="shared" si="878"/>
        <v>0</v>
      </c>
      <c r="Y2008" s="159">
        <f>IFERROR(VLOOKUP(N2008,'P1 Intra-Europees'!$A$15:$H$25,7,0),0)*X2008</f>
        <v>0</v>
      </c>
      <c r="Z2008" s="161">
        <f t="shared" si="879"/>
        <v>0</v>
      </c>
      <c r="AA2008" s="162">
        <f>IFERROR(VLOOKUP(N2008,'P1 Intra-Europees'!$A$15:$H$25,8,0),0)*Z2008</f>
        <v>0</v>
      </c>
      <c r="AB2008" s="163">
        <f t="shared" si="880"/>
        <v>0</v>
      </c>
      <c r="AC2008" s="157" t="str">
        <f>VLOOKUP(B2008,'P2 Origin'!$C$21:$O$176,13,0)</f>
        <v>EUR</v>
      </c>
      <c r="AD2008" s="164">
        <f t="shared" si="881"/>
        <v>0</v>
      </c>
      <c r="AE2008" s="165">
        <f>IF(AU2008&gt;0.1,VLOOKUP(B2008,'P2 Origin'!$C$21:$M$176,3,0)*H2008,0)</f>
        <v>0</v>
      </c>
      <c r="AF2008" s="166">
        <f t="shared" si="882"/>
        <v>0</v>
      </c>
      <c r="AG2008" s="165">
        <f>(VLOOKUP(B2008,'P2 Origin'!$C$21:$M$176,4,0))*AF2008</f>
        <v>0</v>
      </c>
      <c r="AH2008" s="166">
        <f t="shared" si="883"/>
        <v>0</v>
      </c>
      <c r="AI2008" s="165">
        <f>(VLOOKUP(B2008,'P2 Origin'!$C$21:$M$176,5,0))*AH2008</f>
        <v>0</v>
      </c>
      <c r="AJ2008" s="166">
        <f t="shared" si="897"/>
        <v>0</v>
      </c>
      <c r="AK2008" s="165">
        <f>(VLOOKUP(B2008,'P2 Origin'!$C$21:$M$176,6,0))*AJ2008</f>
        <v>0</v>
      </c>
      <c r="AL2008" s="166">
        <f t="shared" si="884"/>
        <v>0</v>
      </c>
      <c r="AM2008" s="165">
        <f>(VLOOKUP($B2008,'P2 Origin'!$C$21:$M$176,7,0))*AL2008</f>
        <v>0</v>
      </c>
      <c r="AN2008" s="166">
        <f t="shared" si="885"/>
        <v>0</v>
      </c>
      <c r="AO2008" s="165">
        <f>(VLOOKUP($B2008,'P2 Origin'!$C$21:$M$176,8,0))*AN2008</f>
        <v>0</v>
      </c>
      <c r="AP2008" s="166">
        <f t="shared" si="886"/>
        <v>0</v>
      </c>
      <c r="AQ2008" s="165">
        <f>(VLOOKUP($B2008,'P2 Origin'!$C$21:$M$176,9,0))*AP2008</f>
        <v>0</v>
      </c>
      <c r="AR2008" s="155">
        <f t="shared" si="871"/>
        <v>0</v>
      </c>
      <c r="AS2008" s="164">
        <f>(VLOOKUP(B2008,'P2 Origin'!$C$21:$M$176,10,0))*K2008</f>
        <v>0</v>
      </c>
      <c r="AT2008" s="164">
        <f>(VLOOKUP(B2008,'P2 Origin'!$C$21:$M$176,11,0))*J2008</f>
        <v>0</v>
      </c>
      <c r="AU2008" s="167">
        <v>0</v>
      </c>
      <c r="AV2008" s="168">
        <v>0</v>
      </c>
      <c r="AW2008" s="169">
        <v>0</v>
      </c>
      <c r="AX2008" s="170">
        <f>IF(AU2008&gt;=0.1,'P3 Bureaumarge zee- en luchtvr.'!$D$12,0)</f>
        <v>0</v>
      </c>
      <c r="AY2008" s="163">
        <f t="shared" si="887"/>
        <v>0</v>
      </c>
      <c r="AZ2008" s="157" t="str">
        <f>VLOOKUP(D2008,'P4 Destination'!$C$21:$O$176,13,0)</f>
        <v>EUR</v>
      </c>
      <c r="BA2008" s="164">
        <f t="shared" si="888"/>
        <v>0</v>
      </c>
      <c r="BB2008" s="171">
        <f>IF(AU2008&gt;0.1,(VLOOKUP(D2008,'P4 Destination'!$C$21:$M$176,3,0))*I2008,0)</f>
        <v>0</v>
      </c>
      <c r="BC2008" s="172">
        <f t="shared" si="889"/>
        <v>0</v>
      </c>
      <c r="BD2008" s="171">
        <f>(VLOOKUP($D2008,'P4 Destination'!$C$21:$M$176,4,0))*BC2008</f>
        <v>0</v>
      </c>
      <c r="BE2008" s="172">
        <f t="shared" si="890"/>
        <v>0</v>
      </c>
      <c r="BF2008" s="171">
        <f>(VLOOKUP($D2008,'P4 Destination'!$C$21:$M$176,5,0))*BE2008</f>
        <v>0</v>
      </c>
      <c r="BG2008" s="172">
        <f t="shared" si="891"/>
        <v>0</v>
      </c>
      <c r="BH2008" s="171">
        <f>(VLOOKUP($D2008,'P4 Destination'!$C$21:$M$176,6,0))*BG2008</f>
        <v>0</v>
      </c>
      <c r="BI2008" s="172">
        <f t="shared" si="892"/>
        <v>0</v>
      </c>
      <c r="BJ2008" s="171">
        <f>(VLOOKUP($D2008,'P4 Destination'!$C$21:$M$176,7,0))*BI2008</f>
        <v>0</v>
      </c>
      <c r="BK2008" s="172">
        <f t="shared" si="893"/>
        <v>0</v>
      </c>
      <c r="BL2008" s="171">
        <f>(VLOOKUP($D2008,'P4 Destination'!$C$21:$M$176,8,0))*BK2008</f>
        <v>0</v>
      </c>
      <c r="BM2008" s="172">
        <f t="shared" si="894"/>
        <v>0</v>
      </c>
      <c r="BN2008" s="171">
        <f>(VLOOKUP($D2008,'P4 Destination'!$C$21:$M$176,9,0))*BM2008</f>
        <v>0</v>
      </c>
      <c r="BO2008" s="154">
        <f t="shared" si="872"/>
        <v>0</v>
      </c>
      <c r="BP2008" s="171">
        <f>(VLOOKUP(D2008,'P4 Destination'!$C$21:$M$176,10,0))*K2008</f>
        <v>0</v>
      </c>
      <c r="BQ2008" s="171">
        <f>(VLOOKUP(D2008,'P4 Destination'!$C$21:$M$176,11,0))*J2008</f>
        <v>0</v>
      </c>
      <c r="BR2008" s="173">
        <f t="shared" si="895"/>
        <v>0</v>
      </c>
      <c r="BS2008" s="173">
        <f>(AV2008*2500)*'P6 Verzekering'!$E$11</f>
        <v>0</v>
      </c>
      <c r="BT2008" s="173">
        <f>(AW2008*2500)*'P6 Verzekering'!$E$12</f>
        <v>0</v>
      </c>
      <c r="BU2008" s="173">
        <f>(L2008*2500)*'P6 Verzekering'!$E$13</f>
        <v>0</v>
      </c>
      <c r="BV2008" s="173">
        <f t="shared" si="896"/>
        <v>0</v>
      </c>
      <c r="BW2008"/>
      <c r="BX2008"/>
    </row>
    <row r="2009" spans="1:76" ht="14.45" customHeight="1">
      <c r="A2009" s="152" t="s">
        <v>1756</v>
      </c>
      <c r="B2009" s="152" t="s">
        <v>219</v>
      </c>
      <c r="C2009" s="152" t="s">
        <v>219</v>
      </c>
      <c r="D2009" s="152" t="s">
        <v>151</v>
      </c>
      <c r="E2009" s="152" t="s">
        <v>149</v>
      </c>
      <c r="F2009" s="153">
        <f t="shared" si="898"/>
        <v>20</v>
      </c>
      <c r="G2009" s="154">
        <v>0</v>
      </c>
      <c r="H2009" s="154">
        <f>IFERROR(VLOOKUP(B2009,'P2 Origin'!$C$21:$Q$176,15,FALSE),0)</f>
        <v>0</v>
      </c>
      <c r="I2009" s="154">
        <f>IFERROR(VLOOKUP(D2009,'P4 Destination'!$C$21:$Q$176,15,FALSE),0)</f>
        <v>0</v>
      </c>
      <c r="J2009" s="155"/>
      <c r="K2009" s="155"/>
      <c r="L2009" s="156">
        <v>20</v>
      </c>
      <c r="M2009" s="155">
        <v>173</v>
      </c>
      <c r="N2009" s="155">
        <v>2</v>
      </c>
      <c r="O2009" s="157">
        <f t="shared" si="873"/>
        <v>0</v>
      </c>
      <c r="P2009" s="158">
        <f t="shared" si="874"/>
        <v>0</v>
      </c>
      <c r="Q2009" s="159">
        <f>IFERROR(VLOOKUP(N2009,'P1 Intra-Europees'!$A$15:$H$25,3,0),0)*P2009</f>
        <v>0</v>
      </c>
      <c r="R2009" s="160">
        <f t="shared" si="875"/>
        <v>20</v>
      </c>
      <c r="S2009" s="159">
        <f>IFERROR(VLOOKUP(N2009,'P1 Intra-Europees'!$A$15:$H$25,4,0),0)*R2009</f>
        <v>0</v>
      </c>
      <c r="T2009" s="160">
        <f t="shared" si="876"/>
        <v>0</v>
      </c>
      <c r="U2009" s="159">
        <f>IFERROR(VLOOKUP(N2009,'P1 Intra-Europees'!$A$15:$H$25,5,0),0)*T2009</f>
        <v>0</v>
      </c>
      <c r="V2009" s="160">
        <f t="shared" si="877"/>
        <v>0</v>
      </c>
      <c r="W2009" s="159">
        <f>IFERROR(VLOOKUP(N2009,'P1 Intra-Europees'!$A$15:$H$25,6,0),0)*V2009</f>
        <v>0</v>
      </c>
      <c r="X2009" s="160">
        <f t="shared" si="878"/>
        <v>0</v>
      </c>
      <c r="Y2009" s="159">
        <f>IFERROR(VLOOKUP(N2009,'P1 Intra-Europees'!$A$15:$H$25,7,0),0)*X2009</f>
        <v>0</v>
      </c>
      <c r="Z2009" s="161">
        <f t="shared" si="879"/>
        <v>0</v>
      </c>
      <c r="AA2009" s="162">
        <f>IFERROR(VLOOKUP(N2009,'P1 Intra-Europees'!$A$15:$H$25,8,0),0)*Z2009</f>
        <v>0</v>
      </c>
      <c r="AB2009" s="163">
        <f t="shared" si="880"/>
        <v>0</v>
      </c>
      <c r="AC2009" s="157" t="str">
        <f>VLOOKUP(B2009,'P2 Origin'!$C$21:$O$176,13,0)</f>
        <v>EUR</v>
      </c>
      <c r="AD2009" s="164">
        <f t="shared" si="881"/>
        <v>0</v>
      </c>
      <c r="AE2009" s="165">
        <f>IF(AU2009&gt;0.1,VLOOKUP(B2009,'P2 Origin'!$C$21:$M$176,3,0)*H2009,0)</f>
        <v>0</v>
      </c>
      <c r="AF2009" s="166">
        <f t="shared" si="882"/>
        <v>0</v>
      </c>
      <c r="AG2009" s="165">
        <f>(VLOOKUP(B2009,'P2 Origin'!$C$21:$M$176,4,0))*AF2009</f>
        <v>0</v>
      </c>
      <c r="AH2009" s="166">
        <f t="shared" si="883"/>
        <v>0</v>
      </c>
      <c r="AI2009" s="165">
        <f>(VLOOKUP(B2009,'P2 Origin'!$C$21:$M$176,5,0))*AH2009</f>
        <v>0</v>
      </c>
      <c r="AJ2009" s="166">
        <f t="shared" si="897"/>
        <v>0</v>
      </c>
      <c r="AK2009" s="165">
        <f>(VLOOKUP(B2009,'P2 Origin'!$C$21:$M$176,6,0))*AJ2009</f>
        <v>0</v>
      </c>
      <c r="AL2009" s="166">
        <f t="shared" si="884"/>
        <v>0</v>
      </c>
      <c r="AM2009" s="165">
        <f>(VLOOKUP($B2009,'P2 Origin'!$C$21:$M$176,7,0))*AL2009</f>
        <v>0</v>
      </c>
      <c r="AN2009" s="166">
        <f t="shared" si="885"/>
        <v>0</v>
      </c>
      <c r="AO2009" s="165">
        <f>(VLOOKUP($B2009,'P2 Origin'!$C$21:$M$176,8,0))*AN2009</f>
        <v>0</v>
      </c>
      <c r="AP2009" s="166">
        <f t="shared" si="886"/>
        <v>0</v>
      </c>
      <c r="AQ2009" s="165">
        <f>(VLOOKUP($B2009,'P2 Origin'!$C$21:$M$176,9,0))*AP2009</f>
        <v>0</v>
      </c>
      <c r="AR2009" s="155">
        <f t="shared" si="871"/>
        <v>0</v>
      </c>
      <c r="AS2009" s="164">
        <f>(VLOOKUP(B2009,'P2 Origin'!$C$21:$M$176,10,0))*K2009</f>
        <v>0</v>
      </c>
      <c r="AT2009" s="164">
        <f>(VLOOKUP(B2009,'P2 Origin'!$C$21:$M$176,11,0))*J2009</f>
        <v>0</v>
      </c>
      <c r="AU2009" s="167">
        <v>0</v>
      </c>
      <c r="AV2009" s="168">
        <v>0</v>
      </c>
      <c r="AW2009" s="169">
        <v>0</v>
      </c>
      <c r="AX2009" s="170">
        <f>IF(AU2009&gt;=0.1,'P3 Bureaumarge zee- en luchtvr.'!$D$12,0)</f>
        <v>0</v>
      </c>
      <c r="AY2009" s="163">
        <f t="shared" si="887"/>
        <v>0</v>
      </c>
      <c r="AZ2009" s="157" t="str">
        <f>VLOOKUP(D2009,'P4 Destination'!$C$21:$O$176,13,0)</f>
        <v>EUR</v>
      </c>
      <c r="BA2009" s="164">
        <f t="shared" si="888"/>
        <v>0</v>
      </c>
      <c r="BB2009" s="171">
        <f>IF(AU2009&gt;0.1,(VLOOKUP(D2009,'P4 Destination'!$C$21:$M$176,3,0))*I2009,0)</f>
        <v>0</v>
      </c>
      <c r="BC2009" s="172">
        <f t="shared" si="889"/>
        <v>0</v>
      </c>
      <c r="BD2009" s="171">
        <f>(VLOOKUP($D2009,'P4 Destination'!$C$21:$M$176,4,0))*BC2009</f>
        <v>0</v>
      </c>
      <c r="BE2009" s="172">
        <f t="shared" si="890"/>
        <v>0</v>
      </c>
      <c r="BF2009" s="171">
        <f>(VLOOKUP($D2009,'P4 Destination'!$C$21:$M$176,5,0))*BE2009</f>
        <v>0</v>
      </c>
      <c r="BG2009" s="172">
        <f t="shared" si="891"/>
        <v>0</v>
      </c>
      <c r="BH2009" s="171">
        <f>(VLOOKUP($D2009,'P4 Destination'!$C$21:$M$176,6,0))*BG2009</f>
        <v>0</v>
      </c>
      <c r="BI2009" s="172">
        <f t="shared" si="892"/>
        <v>0</v>
      </c>
      <c r="BJ2009" s="171">
        <f>(VLOOKUP($D2009,'P4 Destination'!$C$21:$M$176,7,0))*BI2009</f>
        <v>0</v>
      </c>
      <c r="BK2009" s="172">
        <f t="shared" si="893"/>
        <v>0</v>
      </c>
      <c r="BL2009" s="171">
        <f>(VLOOKUP($D2009,'P4 Destination'!$C$21:$M$176,8,0))*BK2009</f>
        <v>0</v>
      </c>
      <c r="BM2009" s="172">
        <f t="shared" si="894"/>
        <v>0</v>
      </c>
      <c r="BN2009" s="171">
        <f>(VLOOKUP($D2009,'P4 Destination'!$C$21:$M$176,9,0))*BM2009</f>
        <v>0</v>
      </c>
      <c r="BO2009" s="154">
        <f t="shared" si="872"/>
        <v>0</v>
      </c>
      <c r="BP2009" s="171">
        <f>(VLOOKUP(D2009,'P4 Destination'!$C$21:$M$176,10,0))*K2009</f>
        <v>0</v>
      </c>
      <c r="BQ2009" s="171">
        <f>(VLOOKUP(D2009,'P4 Destination'!$C$21:$M$176,11,0))*J2009</f>
        <v>0</v>
      </c>
      <c r="BR2009" s="173">
        <f t="shared" si="895"/>
        <v>0</v>
      </c>
      <c r="BS2009" s="173">
        <f>(AV2009*2500)*'P6 Verzekering'!$E$11</f>
        <v>0</v>
      </c>
      <c r="BT2009" s="173">
        <f>(AW2009*2500)*'P6 Verzekering'!$E$12</f>
        <v>0</v>
      </c>
      <c r="BU2009" s="173">
        <f>(L2009*2500)*'P6 Verzekering'!$E$13</f>
        <v>0</v>
      </c>
      <c r="BV2009" s="173">
        <f t="shared" si="896"/>
        <v>0</v>
      </c>
      <c r="BW2009"/>
      <c r="BX2009"/>
    </row>
    <row r="2010" spans="1:76">
      <c r="A2010" s="152" t="s">
        <v>1748</v>
      </c>
      <c r="B2010" s="152" t="s">
        <v>219</v>
      </c>
      <c r="C2010" s="152" t="s">
        <v>219</v>
      </c>
      <c r="D2010" s="152" t="s">
        <v>151</v>
      </c>
      <c r="E2010" s="152" t="s">
        <v>149</v>
      </c>
      <c r="F2010" s="153">
        <f t="shared" si="898"/>
        <v>20</v>
      </c>
      <c r="G2010" s="154">
        <v>0</v>
      </c>
      <c r="H2010" s="154">
        <f>IFERROR(VLOOKUP(B2010,'P2 Origin'!$C$21:$Q$176,15,FALSE),0)</f>
        <v>0</v>
      </c>
      <c r="I2010" s="154">
        <f>IFERROR(VLOOKUP(D2010,'P4 Destination'!$C$21:$Q$176,15,FALSE),0)</f>
        <v>0</v>
      </c>
      <c r="J2010" s="155"/>
      <c r="K2010" s="155"/>
      <c r="L2010" s="156">
        <v>20</v>
      </c>
      <c r="M2010" s="155">
        <v>178</v>
      </c>
      <c r="N2010" s="155">
        <v>2</v>
      </c>
      <c r="O2010" s="157">
        <f t="shared" si="873"/>
        <v>0</v>
      </c>
      <c r="P2010" s="158">
        <f t="shared" si="874"/>
        <v>0</v>
      </c>
      <c r="Q2010" s="159">
        <f>IFERROR(VLOOKUP(N2010,'P1 Intra-Europees'!$A$15:$H$25,3,0),0)*P2010</f>
        <v>0</v>
      </c>
      <c r="R2010" s="160">
        <f t="shared" si="875"/>
        <v>20</v>
      </c>
      <c r="S2010" s="159">
        <f>IFERROR(VLOOKUP(N2010,'P1 Intra-Europees'!$A$15:$H$25,4,0),0)*R2010</f>
        <v>0</v>
      </c>
      <c r="T2010" s="160">
        <f t="shared" si="876"/>
        <v>0</v>
      </c>
      <c r="U2010" s="159">
        <f>IFERROR(VLOOKUP(N2010,'P1 Intra-Europees'!$A$15:$H$25,5,0),0)*T2010</f>
        <v>0</v>
      </c>
      <c r="V2010" s="160">
        <f t="shared" si="877"/>
        <v>0</v>
      </c>
      <c r="W2010" s="159">
        <f>IFERROR(VLOOKUP(N2010,'P1 Intra-Europees'!$A$15:$H$25,6,0),0)*V2010</f>
        <v>0</v>
      </c>
      <c r="X2010" s="160">
        <f t="shared" si="878"/>
        <v>0</v>
      </c>
      <c r="Y2010" s="159">
        <f>IFERROR(VLOOKUP(N2010,'P1 Intra-Europees'!$A$15:$H$25,7,0),0)*X2010</f>
        <v>0</v>
      </c>
      <c r="Z2010" s="161">
        <f t="shared" si="879"/>
        <v>0</v>
      </c>
      <c r="AA2010" s="162">
        <f>IFERROR(VLOOKUP(N2010,'P1 Intra-Europees'!$A$15:$H$25,8,0),0)*Z2010</f>
        <v>0</v>
      </c>
      <c r="AB2010" s="163">
        <f t="shared" si="880"/>
        <v>0</v>
      </c>
      <c r="AC2010" s="157" t="str">
        <f>VLOOKUP(B2010,'P2 Origin'!$C$21:$O$176,13,0)</f>
        <v>EUR</v>
      </c>
      <c r="AD2010" s="164">
        <f t="shared" si="881"/>
        <v>0</v>
      </c>
      <c r="AE2010" s="165">
        <f>IF(AU2010&gt;0.1,VLOOKUP(B2010,'P2 Origin'!$C$21:$M$176,3,0)*H2010,0)</f>
        <v>0</v>
      </c>
      <c r="AF2010" s="166">
        <f t="shared" si="882"/>
        <v>0</v>
      </c>
      <c r="AG2010" s="165">
        <f>(VLOOKUP(B2010,'P2 Origin'!$C$21:$M$176,4,0))*AF2010</f>
        <v>0</v>
      </c>
      <c r="AH2010" s="166">
        <f t="shared" si="883"/>
        <v>0</v>
      </c>
      <c r="AI2010" s="165">
        <f>(VLOOKUP(B2010,'P2 Origin'!$C$21:$M$176,5,0))*AH2010</f>
        <v>0</v>
      </c>
      <c r="AJ2010" s="166">
        <f t="shared" si="897"/>
        <v>0</v>
      </c>
      <c r="AK2010" s="165">
        <f>(VLOOKUP(B2010,'P2 Origin'!$C$21:$M$176,6,0))*AJ2010</f>
        <v>0</v>
      </c>
      <c r="AL2010" s="166">
        <f t="shared" si="884"/>
        <v>0</v>
      </c>
      <c r="AM2010" s="165">
        <f>(VLOOKUP($B2010,'P2 Origin'!$C$21:$M$176,7,0))*AL2010</f>
        <v>0</v>
      </c>
      <c r="AN2010" s="166">
        <f t="shared" si="885"/>
        <v>0</v>
      </c>
      <c r="AO2010" s="165">
        <f>(VLOOKUP($B2010,'P2 Origin'!$C$21:$M$176,8,0))*AN2010</f>
        <v>0</v>
      </c>
      <c r="AP2010" s="166">
        <f t="shared" si="886"/>
        <v>0</v>
      </c>
      <c r="AQ2010" s="165">
        <f>(VLOOKUP($B2010,'P2 Origin'!$C$21:$M$176,9,0))*AP2010</f>
        <v>0</v>
      </c>
      <c r="AR2010" s="155">
        <f t="shared" si="871"/>
        <v>0</v>
      </c>
      <c r="AS2010" s="164">
        <f>(VLOOKUP(B2010,'P2 Origin'!$C$21:$M$176,10,0))*K2010</f>
        <v>0</v>
      </c>
      <c r="AT2010" s="164">
        <f>(VLOOKUP(B2010,'P2 Origin'!$C$21:$M$176,11,0))*J2010</f>
        <v>0</v>
      </c>
      <c r="AU2010" s="167">
        <v>0</v>
      </c>
      <c r="AV2010" s="168">
        <v>0</v>
      </c>
      <c r="AW2010" s="169">
        <v>0</v>
      </c>
      <c r="AX2010" s="170">
        <f>IF(AU2010&gt;=0.1,'P3 Bureaumarge zee- en luchtvr.'!$D$12,0)</f>
        <v>0</v>
      </c>
      <c r="AY2010" s="163">
        <f t="shared" si="887"/>
        <v>0</v>
      </c>
      <c r="AZ2010" s="157" t="str">
        <f>VLOOKUP(D2010,'P4 Destination'!$C$21:$O$176,13,0)</f>
        <v>EUR</v>
      </c>
      <c r="BA2010" s="164">
        <f t="shared" si="888"/>
        <v>0</v>
      </c>
      <c r="BB2010" s="171">
        <f>IF(AU2010&gt;0.1,(VLOOKUP(D2010,'P4 Destination'!$C$21:$M$176,3,0))*I2010,0)</f>
        <v>0</v>
      </c>
      <c r="BC2010" s="172">
        <f t="shared" si="889"/>
        <v>0</v>
      </c>
      <c r="BD2010" s="171">
        <f>(VLOOKUP($D2010,'P4 Destination'!$C$21:$M$176,4,0))*BC2010</f>
        <v>0</v>
      </c>
      <c r="BE2010" s="172">
        <f t="shared" si="890"/>
        <v>0</v>
      </c>
      <c r="BF2010" s="171">
        <f>(VLOOKUP($D2010,'P4 Destination'!$C$21:$M$176,5,0))*BE2010</f>
        <v>0</v>
      </c>
      <c r="BG2010" s="172">
        <f t="shared" si="891"/>
        <v>0</v>
      </c>
      <c r="BH2010" s="171">
        <f>(VLOOKUP($D2010,'P4 Destination'!$C$21:$M$176,6,0))*BG2010</f>
        <v>0</v>
      </c>
      <c r="BI2010" s="172">
        <f t="shared" si="892"/>
        <v>0</v>
      </c>
      <c r="BJ2010" s="171">
        <f>(VLOOKUP($D2010,'P4 Destination'!$C$21:$M$176,7,0))*BI2010</f>
        <v>0</v>
      </c>
      <c r="BK2010" s="172">
        <f t="shared" si="893"/>
        <v>0</v>
      </c>
      <c r="BL2010" s="171">
        <f>(VLOOKUP($D2010,'P4 Destination'!$C$21:$M$176,8,0))*BK2010</f>
        <v>0</v>
      </c>
      <c r="BM2010" s="172">
        <f t="shared" si="894"/>
        <v>0</v>
      </c>
      <c r="BN2010" s="171">
        <f>(VLOOKUP($D2010,'P4 Destination'!$C$21:$M$176,9,0))*BM2010</f>
        <v>0</v>
      </c>
      <c r="BO2010" s="154">
        <f t="shared" si="872"/>
        <v>0</v>
      </c>
      <c r="BP2010" s="171">
        <f>(VLOOKUP(D2010,'P4 Destination'!$C$21:$M$176,10,0))*K2010</f>
        <v>0</v>
      </c>
      <c r="BQ2010" s="171">
        <f>(VLOOKUP(D2010,'P4 Destination'!$C$21:$M$176,11,0))*J2010</f>
        <v>0</v>
      </c>
      <c r="BR2010" s="173">
        <f t="shared" si="895"/>
        <v>0</v>
      </c>
      <c r="BS2010" s="173">
        <f>(AV2010*2500)*'P6 Verzekering'!$E$11</f>
        <v>0</v>
      </c>
      <c r="BT2010" s="173">
        <f>(AW2010*2500)*'P6 Verzekering'!$E$12</f>
        <v>0</v>
      </c>
      <c r="BU2010" s="173">
        <f>(L2010*2500)*'P6 Verzekering'!$E$13</f>
        <v>0</v>
      </c>
      <c r="BV2010" s="173">
        <f t="shared" si="896"/>
        <v>0</v>
      </c>
      <c r="BW2010"/>
      <c r="BX2010"/>
    </row>
    <row r="2011" spans="1:76" ht="14.45" customHeight="1">
      <c r="A2011" s="152" t="s">
        <v>964</v>
      </c>
      <c r="B2011" s="152" t="s">
        <v>151</v>
      </c>
      <c r="C2011" s="152" t="s">
        <v>149</v>
      </c>
      <c r="D2011" s="152" t="s">
        <v>219</v>
      </c>
      <c r="E2011" s="152" t="s">
        <v>219</v>
      </c>
      <c r="F2011" s="153">
        <f t="shared" si="898"/>
        <v>20</v>
      </c>
      <c r="G2011" s="154">
        <v>0</v>
      </c>
      <c r="H2011" s="154">
        <f>IFERROR(VLOOKUP(B2011,'P2 Origin'!$C$21:$Q$176,15,FALSE),0)</f>
        <v>0</v>
      </c>
      <c r="I2011" s="154">
        <f>IFERROR(VLOOKUP(D2011,'P4 Destination'!$C$21:$Q$176,15,FALSE),0)</f>
        <v>0</v>
      </c>
      <c r="J2011" s="155"/>
      <c r="K2011" s="155"/>
      <c r="L2011" s="156">
        <v>20</v>
      </c>
      <c r="M2011" s="155">
        <v>179</v>
      </c>
      <c r="N2011" s="155">
        <v>2</v>
      </c>
      <c r="O2011" s="157">
        <f t="shared" si="873"/>
        <v>0</v>
      </c>
      <c r="P2011" s="158">
        <f t="shared" si="874"/>
        <v>0</v>
      </c>
      <c r="Q2011" s="159">
        <f>IFERROR(VLOOKUP(N2011,'P1 Intra-Europees'!$A$15:$H$25,3,0),0)*P2011</f>
        <v>0</v>
      </c>
      <c r="R2011" s="160">
        <f t="shared" si="875"/>
        <v>20</v>
      </c>
      <c r="S2011" s="159">
        <f>IFERROR(VLOOKUP(N2011,'P1 Intra-Europees'!$A$15:$H$25,4,0),0)*R2011</f>
        <v>0</v>
      </c>
      <c r="T2011" s="160">
        <f t="shared" si="876"/>
        <v>0</v>
      </c>
      <c r="U2011" s="159">
        <f>IFERROR(VLOOKUP(N2011,'P1 Intra-Europees'!$A$15:$H$25,5,0),0)*T2011</f>
        <v>0</v>
      </c>
      <c r="V2011" s="160">
        <f t="shared" si="877"/>
        <v>0</v>
      </c>
      <c r="W2011" s="159">
        <f>IFERROR(VLOOKUP(N2011,'P1 Intra-Europees'!$A$15:$H$25,6,0),0)*V2011</f>
        <v>0</v>
      </c>
      <c r="X2011" s="160">
        <f t="shared" si="878"/>
        <v>0</v>
      </c>
      <c r="Y2011" s="159">
        <f>IFERROR(VLOOKUP(N2011,'P1 Intra-Europees'!$A$15:$H$25,7,0),0)*X2011</f>
        <v>0</v>
      </c>
      <c r="Z2011" s="161">
        <f t="shared" si="879"/>
        <v>0</v>
      </c>
      <c r="AA2011" s="162">
        <f>IFERROR(VLOOKUP(N2011,'P1 Intra-Europees'!$A$15:$H$25,8,0),0)*Z2011</f>
        <v>0</v>
      </c>
      <c r="AB2011" s="163">
        <f t="shared" si="880"/>
        <v>0</v>
      </c>
      <c r="AC2011" s="157" t="str">
        <f>VLOOKUP(B2011,'P2 Origin'!$C$21:$O$176,13,0)</f>
        <v>EUR</v>
      </c>
      <c r="AD2011" s="164">
        <f t="shared" si="881"/>
        <v>0</v>
      </c>
      <c r="AE2011" s="165">
        <f>IF(AU2011&gt;0.1,VLOOKUP(B2011,'P2 Origin'!$C$21:$M$176,3,0)*H2011,0)</f>
        <v>0</v>
      </c>
      <c r="AF2011" s="166">
        <f t="shared" si="882"/>
        <v>0</v>
      </c>
      <c r="AG2011" s="165">
        <f>(VLOOKUP(B2011,'P2 Origin'!$C$21:$M$176,4,0))*AF2011</f>
        <v>0</v>
      </c>
      <c r="AH2011" s="166">
        <f t="shared" si="883"/>
        <v>0</v>
      </c>
      <c r="AI2011" s="165">
        <f>(VLOOKUP(B2011,'P2 Origin'!$C$21:$M$176,5,0))*AH2011</f>
        <v>0</v>
      </c>
      <c r="AJ2011" s="166">
        <f t="shared" si="897"/>
        <v>0</v>
      </c>
      <c r="AK2011" s="165">
        <f>(VLOOKUP(B2011,'P2 Origin'!$C$21:$M$176,6,0))*AJ2011</f>
        <v>0</v>
      </c>
      <c r="AL2011" s="166">
        <f t="shared" si="884"/>
        <v>0</v>
      </c>
      <c r="AM2011" s="165">
        <f>(VLOOKUP($B2011,'P2 Origin'!$C$21:$M$176,7,0))*AL2011</f>
        <v>0</v>
      </c>
      <c r="AN2011" s="166">
        <f t="shared" si="885"/>
        <v>0</v>
      </c>
      <c r="AO2011" s="165">
        <f>(VLOOKUP($B2011,'P2 Origin'!$C$21:$M$176,8,0))*AN2011</f>
        <v>0</v>
      </c>
      <c r="AP2011" s="166">
        <f t="shared" si="886"/>
        <v>0</v>
      </c>
      <c r="AQ2011" s="165">
        <f>(VLOOKUP($B2011,'P2 Origin'!$C$21:$M$176,9,0))*AP2011</f>
        <v>0</v>
      </c>
      <c r="AR2011" s="155">
        <f t="shared" ref="AR2011:AR2074" si="899">IF(AU2011&gt;=0.1,G2011,0)</f>
        <v>0</v>
      </c>
      <c r="AS2011" s="164">
        <f>(VLOOKUP(B2011,'P2 Origin'!$C$21:$M$176,10,0))*K2011</f>
        <v>0</v>
      </c>
      <c r="AT2011" s="164">
        <f>(VLOOKUP(B2011,'P2 Origin'!$C$21:$M$176,11,0))*J2011</f>
        <v>0</v>
      </c>
      <c r="AU2011" s="167">
        <v>0</v>
      </c>
      <c r="AV2011" s="168">
        <v>0</v>
      </c>
      <c r="AW2011" s="169">
        <v>0</v>
      </c>
      <c r="AX2011" s="170">
        <f>IF(AU2011&gt;=0.1,'P3 Bureaumarge zee- en luchtvr.'!$D$12,0)</f>
        <v>0</v>
      </c>
      <c r="AY2011" s="163">
        <f t="shared" si="887"/>
        <v>0</v>
      </c>
      <c r="AZ2011" s="157" t="str">
        <f>VLOOKUP(D2011,'P4 Destination'!$C$21:$O$176,13,0)</f>
        <v>EUR</v>
      </c>
      <c r="BA2011" s="164">
        <f t="shared" si="888"/>
        <v>0</v>
      </c>
      <c r="BB2011" s="171">
        <f>IF(AU2011&gt;0.1,(VLOOKUP(D2011,'P4 Destination'!$C$21:$M$176,3,0))*I2011,0)</f>
        <v>0</v>
      </c>
      <c r="BC2011" s="172">
        <f t="shared" si="889"/>
        <v>0</v>
      </c>
      <c r="BD2011" s="171">
        <f>(VLOOKUP($D2011,'P4 Destination'!$C$21:$M$176,4,0))*BC2011</f>
        <v>0</v>
      </c>
      <c r="BE2011" s="172">
        <f t="shared" si="890"/>
        <v>0</v>
      </c>
      <c r="BF2011" s="171">
        <f>(VLOOKUP($D2011,'P4 Destination'!$C$21:$M$176,5,0))*BE2011</f>
        <v>0</v>
      </c>
      <c r="BG2011" s="172">
        <f t="shared" si="891"/>
        <v>0</v>
      </c>
      <c r="BH2011" s="171">
        <f>(VLOOKUP($D2011,'P4 Destination'!$C$21:$M$176,6,0))*BG2011</f>
        <v>0</v>
      </c>
      <c r="BI2011" s="172">
        <f t="shared" si="892"/>
        <v>0</v>
      </c>
      <c r="BJ2011" s="171">
        <f>(VLOOKUP($D2011,'P4 Destination'!$C$21:$M$176,7,0))*BI2011</f>
        <v>0</v>
      </c>
      <c r="BK2011" s="172">
        <f t="shared" si="893"/>
        <v>0</v>
      </c>
      <c r="BL2011" s="171">
        <f>(VLOOKUP($D2011,'P4 Destination'!$C$21:$M$176,8,0))*BK2011</f>
        <v>0</v>
      </c>
      <c r="BM2011" s="172">
        <f t="shared" si="894"/>
        <v>0</v>
      </c>
      <c r="BN2011" s="171">
        <f>(VLOOKUP($D2011,'P4 Destination'!$C$21:$M$176,9,0))*BM2011</f>
        <v>0</v>
      </c>
      <c r="BO2011" s="154">
        <f t="shared" ref="BO2011:BO2074" si="900">IF(AU2011&gt;=0.1,G2011,0)</f>
        <v>0</v>
      </c>
      <c r="BP2011" s="171">
        <f>(VLOOKUP(D2011,'P4 Destination'!$C$21:$M$176,10,0))*K2011</f>
        <v>0</v>
      </c>
      <c r="BQ2011" s="171">
        <f>(VLOOKUP(D2011,'P4 Destination'!$C$21:$M$176,11,0))*J2011</f>
        <v>0</v>
      </c>
      <c r="BR2011" s="173">
        <f t="shared" si="895"/>
        <v>0</v>
      </c>
      <c r="BS2011" s="173">
        <f>(AV2011*2500)*'P6 Verzekering'!$E$11</f>
        <v>0</v>
      </c>
      <c r="BT2011" s="173">
        <f>(AW2011*2500)*'P6 Verzekering'!$E$12</f>
        <v>0</v>
      </c>
      <c r="BU2011" s="173">
        <f>(L2011*2500)*'P6 Verzekering'!$E$13</f>
        <v>0</v>
      </c>
      <c r="BV2011" s="173">
        <f t="shared" si="896"/>
        <v>0</v>
      </c>
      <c r="BW2011"/>
      <c r="BX2011"/>
    </row>
    <row r="2012" spans="1:76">
      <c r="A2012" s="152" t="s">
        <v>1745</v>
      </c>
      <c r="B2012" s="152" t="s">
        <v>219</v>
      </c>
      <c r="C2012" s="152" t="s">
        <v>219</v>
      </c>
      <c r="D2012" s="152" t="s">
        <v>151</v>
      </c>
      <c r="E2012" s="152" t="s">
        <v>149</v>
      </c>
      <c r="F2012" s="153">
        <f t="shared" si="898"/>
        <v>20</v>
      </c>
      <c r="G2012" s="154">
        <v>0</v>
      </c>
      <c r="H2012" s="154">
        <f>IFERROR(VLOOKUP(B2012,'P2 Origin'!$C$21:$Q$176,15,FALSE),0)</f>
        <v>0</v>
      </c>
      <c r="I2012" s="154">
        <f>IFERROR(VLOOKUP(D2012,'P4 Destination'!$C$21:$Q$176,15,FALSE),0)</f>
        <v>0</v>
      </c>
      <c r="J2012" s="155"/>
      <c r="K2012" s="155"/>
      <c r="L2012" s="156">
        <v>20</v>
      </c>
      <c r="M2012" s="155">
        <v>182</v>
      </c>
      <c r="N2012" s="155">
        <v>2</v>
      </c>
      <c r="O2012" s="157">
        <f t="shared" si="873"/>
        <v>0</v>
      </c>
      <c r="P2012" s="158">
        <f t="shared" si="874"/>
        <v>0</v>
      </c>
      <c r="Q2012" s="159">
        <f>IFERROR(VLOOKUP(N2012,'P1 Intra-Europees'!$A$15:$H$25,3,0),0)*P2012</f>
        <v>0</v>
      </c>
      <c r="R2012" s="160">
        <f t="shared" si="875"/>
        <v>20</v>
      </c>
      <c r="S2012" s="159">
        <f>IFERROR(VLOOKUP(N2012,'P1 Intra-Europees'!$A$15:$H$25,4,0),0)*R2012</f>
        <v>0</v>
      </c>
      <c r="T2012" s="160">
        <f t="shared" si="876"/>
        <v>0</v>
      </c>
      <c r="U2012" s="159">
        <f>IFERROR(VLOOKUP(N2012,'P1 Intra-Europees'!$A$15:$H$25,5,0),0)*T2012</f>
        <v>0</v>
      </c>
      <c r="V2012" s="160">
        <f t="shared" si="877"/>
        <v>0</v>
      </c>
      <c r="W2012" s="159">
        <f>IFERROR(VLOOKUP(N2012,'P1 Intra-Europees'!$A$15:$H$25,6,0),0)*V2012</f>
        <v>0</v>
      </c>
      <c r="X2012" s="160">
        <f t="shared" si="878"/>
        <v>0</v>
      </c>
      <c r="Y2012" s="159">
        <f>IFERROR(VLOOKUP(N2012,'P1 Intra-Europees'!$A$15:$H$25,7,0),0)*X2012</f>
        <v>0</v>
      </c>
      <c r="Z2012" s="161">
        <f t="shared" si="879"/>
        <v>0</v>
      </c>
      <c r="AA2012" s="162">
        <f>IFERROR(VLOOKUP(N2012,'P1 Intra-Europees'!$A$15:$H$25,8,0),0)*Z2012</f>
        <v>0</v>
      </c>
      <c r="AB2012" s="163">
        <f t="shared" si="880"/>
        <v>0</v>
      </c>
      <c r="AC2012" s="157" t="str">
        <f>VLOOKUP(B2012,'P2 Origin'!$C$21:$O$176,13,0)</f>
        <v>EUR</v>
      </c>
      <c r="AD2012" s="164">
        <f t="shared" si="881"/>
        <v>0</v>
      </c>
      <c r="AE2012" s="165">
        <f>IF(AU2012&gt;0.1,VLOOKUP(B2012,'P2 Origin'!$C$21:$M$176,3,0)*H2012,0)</f>
        <v>0</v>
      </c>
      <c r="AF2012" s="166">
        <f t="shared" si="882"/>
        <v>0</v>
      </c>
      <c r="AG2012" s="165">
        <f>(VLOOKUP(B2012,'P2 Origin'!$C$21:$M$176,4,0))*AF2012</f>
        <v>0</v>
      </c>
      <c r="AH2012" s="166">
        <f t="shared" si="883"/>
        <v>0</v>
      </c>
      <c r="AI2012" s="165">
        <f>(VLOOKUP(B2012,'P2 Origin'!$C$21:$M$176,5,0))*AH2012</f>
        <v>0</v>
      </c>
      <c r="AJ2012" s="166">
        <f t="shared" si="897"/>
        <v>0</v>
      </c>
      <c r="AK2012" s="165">
        <f>(VLOOKUP(B2012,'P2 Origin'!$C$21:$M$176,6,0))*AJ2012</f>
        <v>0</v>
      </c>
      <c r="AL2012" s="166">
        <f t="shared" si="884"/>
        <v>0</v>
      </c>
      <c r="AM2012" s="165">
        <f>(VLOOKUP($B2012,'P2 Origin'!$C$21:$M$176,7,0))*AL2012</f>
        <v>0</v>
      </c>
      <c r="AN2012" s="166">
        <f t="shared" si="885"/>
        <v>0</v>
      </c>
      <c r="AO2012" s="165">
        <f>(VLOOKUP($B2012,'P2 Origin'!$C$21:$M$176,8,0))*AN2012</f>
        <v>0</v>
      </c>
      <c r="AP2012" s="166">
        <f t="shared" si="886"/>
        <v>0</v>
      </c>
      <c r="AQ2012" s="165">
        <f>(VLOOKUP($B2012,'P2 Origin'!$C$21:$M$176,9,0))*AP2012</f>
        <v>0</v>
      </c>
      <c r="AR2012" s="155">
        <f t="shared" si="899"/>
        <v>0</v>
      </c>
      <c r="AS2012" s="164">
        <f>(VLOOKUP(B2012,'P2 Origin'!$C$21:$M$176,10,0))*K2012</f>
        <v>0</v>
      </c>
      <c r="AT2012" s="164">
        <f>(VLOOKUP(B2012,'P2 Origin'!$C$21:$M$176,11,0))*J2012</f>
        <v>0</v>
      </c>
      <c r="AU2012" s="167">
        <v>0</v>
      </c>
      <c r="AV2012" s="168">
        <v>0</v>
      </c>
      <c r="AW2012" s="169">
        <v>0</v>
      </c>
      <c r="AX2012" s="170">
        <f>IF(AU2012&gt;=0.1,'P3 Bureaumarge zee- en luchtvr.'!$D$12,0)</f>
        <v>0</v>
      </c>
      <c r="AY2012" s="163">
        <f t="shared" si="887"/>
        <v>0</v>
      </c>
      <c r="AZ2012" s="157" t="str">
        <f>VLOOKUP(D2012,'P4 Destination'!$C$21:$O$176,13,0)</f>
        <v>EUR</v>
      </c>
      <c r="BA2012" s="164">
        <f t="shared" si="888"/>
        <v>0</v>
      </c>
      <c r="BB2012" s="171">
        <f>IF(AU2012&gt;0.1,(VLOOKUP(D2012,'P4 Destination'!$C$21:$M$176,3,0))*I2012,0)</f>
        <v>0</v>
      </c>
      <c r="BC2012" s="172">
        <f t="shared" si="889"/>
        <v>0</v>
      </c>
      <c r="BD2012" s="171">
        <f>(VLOOKUP($D2012,'P4 Destination'!$C$21:$M$176,4,0))*BC2012</f>
        <v>0</v>
      </c>
      <c r="BE2012" s="172">
        <f t="shared" si="890"/>
        <v>0</v>
      </c>
      <c r="BF2012" s="171">
        <f>(VLOOKUP($D2012,'P4 Destination'!$C$21:$M$176,5,0))*BE2012</f>
        <v>0</v>
      </c>
      <c r="BG2012" s="172">
        <f t="shared" si="891"/>
        <v>0</v>
      </c>
      <c r="BH2012" s="171">
        <f>(VLOOKUP($D2012,'P4 Destination'!$C$21:$M$176,6,0))*BG2012</f>
        <v>0</v>
      </c>
      <c r="BI2012" s="172">
        <f t="shared" si="892"/>
        <v>0</v>
      </c>
      <c r="BJ2012" s="171">
        <f>(VLOOKUP($D2012,'P4 Destination'!$C$21:$M$176,7,0))*BI2012</f>
        <v>0</v>
      </c>
      <c r="BK2012" s="172">
        <f t="shared" si="893"/>
        <v>0</v>
      </c>
      <c r="BL2012" s="171">
        <f>(VLOOKUP($D2012,'P4 Destination'!$C$21:$M$176,8,0))*BK2012</f>
        <v>0</v>
      </c>
      <c r="BM2012" s="172">
        <f t="shared" si="894"/>
        <v>0</v>
      </c>
      <c r="BN2012" s="171">
        <f>(VLOOKUP($D2012,'P4 Destination'!$C$21:$M$176,9,0))*BM2012</f>
        <v>0</v>
      </c>
      <c r="BO2012" s="154">
        <f t="shared" si="900"/>
        <v>0</v>
      </c>
      <c r="BP2012" s="171">
        <f>(VLOOKUP(D2012,'P4 Destination'!$C$21:$M$176,10,0))*K2012</f>
        <v>0</v>
      </c>
      <c r="BQ2012" s="171">
        <f>(VLOOKUP(D2012,'P4 Destination'!$C$21:$M$176,11,0))*J2012</f>
        <v>0</v>
      </c>
      <c r="BR2012" s="173">
        <f t="shared" si="895"/>
        <v>0</v>
      </c>
      <c r="BS2012" s="173">
        <f>(AV2012*2500)*'P6 Verzekering'!$E$11</f>
        <v>0</v>
      </c>
      <c r="BT2012" s="173">
        <f>(AW2012*2500)*'P6 Verzekering'!$E$12</f>
        <v>0</v>
      </c>
      <c r="BU2012" s="173">
        <f>(L2012*2500)*'P6 Verzekering'!$E$13</f>
        <v>0</v>
      </c>
      <c r="BV2012" s="173">
        <f t="shared" si="896"/>
        <v>0</v>
      </c>
      <c r="BW2012"/>
      <c r="BX2012"/>
    </row>
    <row r="2013" spans="1:76">
      <c r="A2013" s="152" t="s">
        <v>1729</v>
      </c>
      <c r="B2013" s="152" t="s">
        <v>219</v>
      </c>
      <c r="C2013" s="152" t="s">
        <v>219</v>
      </c>
      <c r="D2013" s="152" t="s">
        <v>151</v>
      </c>
      <c r="E2013" s="152" t="s">
        <v>149</v>
      </c>
      <c r="F2013" s="153">
        <f t="shared" si="898"/>
        <v>20</v>
      </c>
      <c r="G2013" s="154">
        <v>0</v>
      </c>
      <c r="H2013" s="154">
        <f>IFERROR(VLOOKUP(B2013,'P2 Origin'!$C$21:$Q$176,15,FALSE),0)</f>
        <v>0</v>
      </c>
      <c r="I2013" s="154">
        <f>IFERROR(VLOOKUP(D2013,'P4 Destination'!$C$21:$Q$176,15,FALSE),0)</f>
        <v>0</v>
      </c>
      <c r="J2013" s="155"/>
      <c r="K2013" s="155"/>
      <c r="L2013" s="156">
        <v>20</v>
      </c>
      <c r="M2013" s="155">
        <v>200</v>
      </c>
      <c r="N2013" s="155">
        <v>2</v>
      </c>
      <c r="O2013" s="157">
        <f t="shared" si="873"/>
        <v>0</v>
      </c>
      <c r="P2013" s="158">
        <f t="shared" si="874"/>
        <v>0</v>
      </c>
      <c r="Q2013" s="159">
        <f>IFERROR(VLOOKUP(N2013,'P1 Intra-Europees'!$A$15:$H$25,3,0),0)*P2013</f>
        <v>0</v>
      </c>
      <c r="R2013" s="160">
        <f t="shared" si="875"/>
        <v>20</v>
      </c>
      <c r="S2013" s="159">
        <f>IFERROR(VLOOKUP(N2013,'P1 Intra-Europees'!$A$15:$H$25,4,0),0)*R2013</f>
        <v>0</v>
      </c>
      <c r="T2013" s="160">
        <f t="shared" si="876"/>
        <v>0</v>
      </c>
      <c r="U2013" s="159">
        <f>IFERROR(VLOOKUP(N2013,'P1 Intra-Europees'!$A$15:$H$25,5,0),0)*T2013</f>
        <v>0</v>
      </c>
      <c r="V2013" s="160">
        <f t="shared" si="877"/>
        <v>0</v>
      </c>
      <c r="W2013" s="159">
        <f>IFERROR(VLOOKUP(N2013,'P1 Intra-Europees'!$A$15:$H$25,6,0),0)*V2013</f>
        <v>0</v>
      </c>
      <c r="X2013" s="160">
        <f t="shared" si="878"/>
        <v>0</v>
      </c>
      <c r="Y2013" s="159">
        <f>IFERROR(VLOOKUP(N2013,'P1 Intra-Europees'!$A$15:$H$25,7,0),0)*X2013</f>
        <v>0</v>
      </c>
      <c r="Z2013" s="161">
        <f t="shared" si="879"/>
        <v>0</v>
      </c>
      <c r="AA2013" s="162">
        <f>IFERROR(VLOOKUP(N2013,'P1 Intra-Europees'!$A$15:$H$25,8,0),0)*Z2013</f>
        <v>0</v>
      </c>
      <c r="AB2013" s="163">
        <f t="shared" si="880"/>
        <v>0</v>
      </c>
      <c r="AC2013" s="157" t="str">
        <f>VLOOKUP(B2013,'P2 Origin'!$C$21:$O$176,13,0)</f>
        <v>EUR</v>
      </c>
      <c r="AD2013" s="164">
        <f t="shared" si="881"/>
        <v>0</v>
      </c>
      <c r="AE2013" s="165">
        <f>IF(AU2013&gt;0.1,VLOOKUP(B2013,'P2 Origin'!$C$21:$M$176,3,0)*H2013,0)</f>
        <v>0</v>
      </c>
      <c r="AF2013" s="166">
        <f t="shared" si="882"/>
        <v>0</v>
      </c>
      <c r="AG2013" s="165">
        <f>(VLOOKUP(B2013,'P2 Origin'!$C$21:$M$176,4,0))*AF2013</f>
        <v>0</v>
      </c>
      <c r="AH2013" s="166">
        <f t="shared" si="883"/>
        <v>0</v>
      </c>
      <c r="AI2013" s="165">
        <f>(VLOOKUP(B2013,'P2 Origin'!$C$21:$M$176,5,0))*AH2013</f>
        <v>0</v>
      </c>
      <c r="AJ2013" s="166">
        <f t="shared" si="897"/>
        <v>0</v>
      </c>
      <c r="AK2013" s="165">
        <f>(VLOOKUP(B2013,'P2 Origin'!$C$21:$M$176,6,0))*AJ2013</f>
        <v>0</v>
      </c>
      <c r="AL2013" s="166">
        <f t="shared" si="884"/>
        <v>0</v>
      </c>
      <c r="AM2013" s="165">
        <f>(VLOOKUP($B2013,'P2 Origin'!$C$21:$M$176,7,0))*AL2013</f>
        <v>0</v>
      </c>
      <c r="AN2013" s="166">
        <f t="shared" si="885"/>
        <v>0</v>
      </c>
      <c r="AO2013" s="165">
        <f>(VLOOKUP($B2013,'P2 Origin'!$C$21:$M$176,8,0))*AN2013</f>
        <v>0</v>
      </c>
      <c r="AP2013" s="166">
        <f t="shared" si="886"/>
        <v>0</v>
      </c>
      <c r="AQ2013" s="165">
        <f>(VLOOKUP($B2013,'P2 Origin'!$C$21:$M$176,9,0))*AP2013</f>
        <v>0</v>
      </c>
      <c r="AR2013" s="155">
        <f t="shared" si="899"/>
        <v>0</v>
      </c>
      <c r="AS2013" s="164">
        <f>(VLOOKUP(B2013,'P2 Origin'!$C$21:$M$176,10,0))*K2013</f>
        <v>0</v>
      </c>
      <c r="AT2013" s="164">
        <f>(VLOOKUP(B2013,'P2 Origin'!$C$21:$M$176,11,0))*J2013</f>
        <v>0</v>
      </c>
      <c r="AU2013" s="167">
        <v>0</v>
      </c>
      <c r="AV2013" s="168">
        <v>0</v>
      </c>
      <c r="AW2013" s="169">
        <v>0</v>
      </c>
      <c r="AX2013" s="170">
        <f>IF(AU2013&gt;=0.1,'P3 Bureaumarge zee- en luchtvr.'!$D$12,0)</f>
        <v>0</v>
      </c>
      <c r="AY2013" s="163">
        <f t="shared" si="887"/>
        <v>0</v>
      </c>
      <c r="AZ2013" s="157" t="str">
        <f>VLOOKUP(D2013,'P4 Destination'!$C$21:$O$176,13,0)</f>
        <v>EUR</v>
      </c>
      <c r="BA2013" s="164">
        <f t="shared" si="888"/>
        <v>0</v>
      </c>
      <c r="BB2013" s="171">
        <f>IF(AU2013&gt;0.1,(VLOOKUP(D2013,'P4 Destination'!$C$21:$M$176,3,0))*I2013,0)</f>
        <v>0</v>
      </c>
      <c r="BC2013" s="172">
        <f t="shared" si="889"/>
        <v>0</v>
      </c>
      <c r="BD2013" s="171">
        <f>(VLOOKUP($D2013,'P4 Destination'!$C$21:$M$176,4,0))*BC2013</f>
        <v>0</v>
      </c>
      <c r="BE2013" s="172">
        <f t="shared" si="890"/>
        <v>0</v>
      </c>
      <c r="BF2013" s="171">
        <f>(VLOOKUP($D2013,'P4 Destination'!$C$21:$M$176,5,0))*BE2013</f>
        <v>0</v>
      </c>
      <c r="BG2013" s="172">
        <f t="shared" si="891"/>
        <v>0</v>
      </c>
      <c r="BH2013" s="171">
        <f>(VLOOKUP($D2013,'P4 Destination'!$C$21:$M$176,6,0))*BG2013</f>
        <v>0</v>
      </c>
      <c r="BI2013" s="172">
        <f t="shared" si="892"/>
        <v>0</v>
      </c>
      <c r="BJ2013" s="171">
        <f>(VLOOKUP($D2013,'P4 Destination'!$C$21:$M$176,7,0))*BI2013</f>
        <v>0</v>
      </c>
      <c r="BK2013" s="172">
        <f t="shared" si="893"/>
        <v>0</v>
      </c>
      <c r="BL2013" s="171">
        <f>(VLOOKUP($D2013,'P4 Destination'!$C$21:$M$176,8,0))*BK2013</f>
        <v>0</v>
      </c>
      <c r="BM2013" s="172">
        <f t="shared" si="894"/>
        <v>0</v>
      </c>
      <c r="BN2013" s="171">
        <f>(VLOOKUP($D2013,'P4 Destination'!$C$21:$M$176,9,0))*BM2013</f>
        <v>0</v>
      </c>
      <c r="BO2013" s="154">
        <f t="shared" si="900"/>
        <v>0</v>
      </c>
      <c r="BP2013" s="171">
        <f>(VLOOKUP(D2013,'P4 Destination'!$C$21:$M$176,10,0))*K2013</f>
        <v>0</v>
      </c>
      <c r="BQ2013" s="171">
        <f>(VLOOKUP(D2013,'P4 Destination'!$C$21:$M$176,11,0))*J2013</f>
        <v>0</v>
      </c>
      <c r="BR2013" s="173">
        <f t="shared" si="895"/>
        <v>0</v>
      </c>
      <c r="BS2013" s="173">
        <f>(AV2013*2500)*'P6 Verzekering'!$E$11</f>
        <v>0</v>
      </c>
      <c r="BT2013" s="173">
        <f>(AW2013*2500)*'P6 Verzekering'!$E$12</f>
        <v>0</v>
      </c>
      <c r="BU2013" s="173">
        <f>(L2013*2500)*'P6 Verzekering'!$E$13</f>
        <v>0</v>
      </c>
      <c r="BV2013" s="173">
        <f t="shared" si="896"/>
        <v>0</v>
      </c>
      <c r="BW2013"/>
      <c r="BX2013"/>
    </row>
    <row r="2014" spans="1:76">
      <c r="A2014" s="152" t="s">
        <v>976</v>
      </c>
      <c r="B2014" s="152" t="s">
        <v>151</v>
      </c>
      <c r="C2014" s="152" t="s">
        <v>149</v>
      </c>
      <c r="D2014" s="152" t="s">
        <v>219</v>
      </c>
      <c r="E2014" s="152" t="s">
        <v>219</v>
      </c>
      <c r="F2014" s="153">
        <f t="shared" si="898"/>
        <v>20</v>
      </c>
      <c r="G2014" s="154">
        <v>0</v>
      </c>
      <c r="H2014" s="154">
        <f>IFERROR(VLOOKUP(B2014,'P2 Origin'!$C$21:$Q$176,15,FALSE),0)</f>
        <v>0</v>
      </c>
      <c r="I2014" s="154">
        <f>IFERROR(VLOOKUP(D2014,'P4 Destination'!$C$21:$Q$176,15,FALSE),0)</f>
        <v>0</v>
      </c>
      <c r="J2014" s="155"/>
      <c r="K2014" s="155"/>
      <c r="L2014" s="156">
        <v>20</v>
      </c>
      <c r="M2014" s="155">
        <v>207</v>
      </c>
      <c r="N2014" s="155">
        <v>2</v>
      </c>
      <c r="O2014" s="157">
        <f t="shared" si="873"/>
        <v>0</v>
      </c>
      <c r="P2014" s="158">
        <f t="shared" si="874"/>
        <v>0</v>
      </c>
      <c r="Q2014" s="159">
        <f>IFERROR(VLOOKUP(N2014,'P1 Intra-Europees'!$A$15:$H$25,3,0),0)*P2014</f>
        <v>0</v>
      </c>
      <c r="R2014" s="160">
        <f t="shared" si="875"/>
        <v>20</v>
      </c>
      <c r="S2014" s="159">
        <f>IFERROR(VLOOKUP(N2014,'P1 Intra-Europees'!$A$15:$H$25,4,0),0)*R2014</f>
        <v>0</v>
      </c>
      <c r="T2014" s="160">
        <f t="shared" si="876"/>
        <v>0</v>
      </c>
      <c r="U2014" s="159">
        <f>IFERROR(VLOOKUP(N2014,'P1 Intra-Europees'!$A$15:$H$25,5,0),0)*T2014</f>
        <v>0</v>
      </c>
      <c r="V2014" s="160">
        <f t="shared" si="877"/>
        <v>0</v>
      </c>
      <c r="W2014" s="159">
        <f>IFERROR(VLOOKUP(N2014,'P1 Intra-Europees'!$A$15:$H$25,6,0),0)*V2014</f>
        <v>0</v>
      </c>
      <c r="X2014" s="160">
        <f t="shared" si="878"/>
        <v>0</v>
      </c>
      <c r="Y2014" s="159">
        <f>IFERROR(VLOOKUP(N2014,'P1 Intra-Europees'!$A$15:$H$25,7,0),0)*X2014</f>
        <v>0</v>
      </c>
      <c r="Z2014" s="161">
        <f t="shared" si="879"/>
        <v>0</v>
      </c>
      <c r="AA2014" s="162">
        <f>IFERROR(VLOOKUP(N2014,'P1 Intra-Europees'!$A$15:$H$25,8,0),0)*Z2014</f>
        <v>0</v>
      </c>
      <c r="AB2014" s="163">
        <f t="shared" si="880"/>
        <v>0</v>
      </c>
      <c r="AC2014" s="157" t="str">
        <f>VLOOKUP(B2014,'P2 Origin'!$C$21:$O$176,13,0)</f>
        <v>EUR</v>
      </c>
      <c r="AD2014" s="164">
        <f t="shared" si="881"/>
        <v>0</v>
      </c>
      <c r="AE2014" s="165">
        <f>IF(AU2014&gt;0.1,VLOOKUP(B2014,'P2 Origin'!$C$21:$M$176,3,0)*H2014,0)</f>
        <v>0</v>
      </c>
      <c r="AF2014" s="166">
        <f t="shared" si="882"/>
        <v>0</v>
      </c>
      <c r="AG2014" s="165">
        <f>(VLOOKUP(B2014,'P2 Origin'!$C$21:$M$176,4,0))*AF2014</f>
        <v>0</v>
      </c>
      <c r="AH2014" s="166">
        <f t="shared" si="883"/>
        <v>0</v>
      </c>
      <c r="AI2014" s="165">
        <f>(VLOOKUP(B2014,'P2 Origin'!$C$21:$M$176,5,0))*AH2014</f>
        <v>0</v>
      </c>
      <c r="AJ2014" s="166">
        <f t="shared" si="897"/>
        <v>0</v>
      </c>
      <c r="AK2014" s="165">
        <f>(VLOOKUP(B2014,'P2 Origin'!$C$21:$M$176,6,0))*AJ2014</f>
        <v>0</v>
      </c>
      <c r="AL2014" s="166">
        <f t="shared" si="884"/>
        <v>0</v>
      </c>
      <c r="AM2014" s="165">
        <f>(VLOOKUP($B2014,'P2 Origin'!$C$21:$M$176,7,0))*AL2014</f>
        <v>0</v>
      </c>
      <c r="AN2014" s="166">
        <f t="shared" si="885"/>
        <v>0</v>
      </c>
      <c r="AO2014" s="165">
        <f>(VLOOKUP($B2014,'P2 Origin'!$C$21:$M$176,8,0))*AN2014</f>
        <v>0</v>
      </c>
      <c r="AP2014" s="166">
        <f t="shared" si="886"/>
        <v>0</v>
      </c>
      <c r="AQ2014" s="165">
        <f>(VLOOKUP($B2014,'P2 Origin'!$C$21:$M$176,9,0))*AP2014</f>
        <v>0</v>
      </c>
      <c r="AR2014" s="155">
        <f t="shared" si="899"/>
        <v>0</v>
      </c>
      <c r="AS2014" s="164">
        <f>(VLOOKUP(B2014,'P2 Origin'!$C$21:$M$176,10,0))*K2014</f>
        <v>0</v>
      </c>
      <c r="AT2014" s="164">
        <f>(VLOOKUP(B2014,'P2 Origin'!$C$21:$M$176,11,0))*J2014</f>
        <v>0</v>
      </c>
      <c r="AU2014" s="167">
        <v>0</v>
      </c>
      <c r="AV2014" s="168">
        <v>0</v>
      </c>
      <c r="AW2014" s="169">
        <v>0</v>
      </c>
      <c r="AX2014" s="170">
        <f>IF(AU2014&gt;=0.1,'P3 Bureaumarge zee- en luchtvr.'!$D$12,0)</f>
        <v>0</v>
      </c>
      <c r="AY2014" s="163">
        <f t="shared" si="887"/>
        <v>0</v>
      </c>
      <c r="AZ2014" s="157" t="str">
        <f>VLOOKUP(D2014,'P4 Destination'!$C$21:$O$176,13,0)</f>
        <v>EUR</v>
      </c>
      <c r="BA2014" s="164">
        <f t="shared" si="888"/>
        <v>0</v>
      </c>
      <c r="BB2014" s="171">
        <f>IF(AU2014&gt;0.1,(VLOOKUP(D2014,'P4 Destination'!$C$21:$M$176,3,0))*I2014,0)</f>
        <v>0</v>
      </c>
      <c r="BC2014" s="172">
        <f t="shared" si="889"/>
        <v>0</v>
      </c>
      <c r="BD2014" s="171">
        <f>(VLOOKUP($D2014,'P4 Destination'!$C$21:$M$176,4,0))*BC2014</f>
        <v>0</v>
      </c>
      <c r="BE2014" s="172">
        <f t="shared" si="890"/>
        <v>0</v>
      </c>
      <c r="BF2014" s="171">
        <f>(VLOOKUP($D2014,'P4 Destination'!$C$21:$M$176,5,0))*BE2014</f>
        <v>0</v>
      </c>
      <c r="BG2014" s="172">
        <f t="shared" si="891"/>
        <v>0</v>
      </c>
      <c r="BH2014" s="171">
        <f>(VLOOKUP($D2014,'P4 Destination'!$C$21:$M$176,6,0))*BG2014</f>
        <v>0</v>
      </c>
      <c r="BI2014" s="172">
        <f t="shared" si="892"/>
        <v>0</v>
      </c>
      <c r="BJ2014" s="171">
        <f>(VLOOKUP($D2014,'P4 Destination'!$C$21:$M$176,7,0))*BI2014</f>
        <v>0</v>
      </c>
      <c r="BK2014" s="172">
        <f t="shared" si="893"/>
        <v>0</v>
      </c>
      <c r="BL2014" s="171">
        <f>(VLOOKUP($D2014,'P4 Destination'!$C$21:$M$176,8,0))*BK2014</f>
        <v>0</v>
      </c>
      <c r="BM2014" s="172">
        <f t="shared" si="894"/>
        <v>0</v>
      </c>
      <c r="BN2014" s="171">
        <f>(VLOOKUP($D2014,'P4 Destination'!$C$21:$M$176,9,0))*BM2014</f>
        <v>0</v>
      </c>
      <c r="BO2014" s="154">
        <f t="shared" si="900"/>
        <v>0</v>
      </c>
      <c r="BP2014" s="171">
        <f>(VLOOKUP(D2014,'P4 Destination'!$C$21:$M$176,10,0))*K2014</f>
        <v>0</v>
      </c>
      <c r="BQ2014" s="171">
        <f>(VLOOKUP(D2014,'P4 Destination'!$C$21:$M$176,11,0))*J2014</f>
        <v>0</v>
      </c>
      <c r="BR2014" s="173">
        <f t="shared" si="895"/>
        <v>0</v>
      </c>
      <c r="BS2014" s="173">
        <f>(AV2014*2500)*'P6 Verzekering'!$E$11</f>
        <v>0</v>
      </c>
      <c r="BT2014" s="173">
        <f>(AW2014*2500)*'P6 Verzekering'!$E$12</f>
        <v>0</v>
      </c>
      <c r="BU2014" s="173">
        <f>(L2014*2500)*'P6 Verzekering'!$E$13</f>
        <v>0</v>
      </c>
      <c r="BV2014" s="173">
        <f t="shared" si="896"/>
        <v>0</v>
      </c>
      <c r="BW2014"/>
      <c r="BX2014"/>
    </row>
    <row r="2015" spans="1:76">
      <c r="A2015" s="152" t="s">
        <v>986</v>
      </c>
      <c r="B2015" s="152" t="s">
        <v>151</v>
      </c>
      <c r="C2015" s="152" t="s">
        <v>149</v>
      </c>
      <c r="D2015" s="152" t="s">
        <v>219</v>
      </c>
      <c r="E2015" s="152" t="s">
        <v>219</v>
      </c>
      <c r="F2015" s="153">
        <f t="shared" si="898"/>
        <v>20</v>
      </c>
      <c r="G2015" s="154">
        <v>0</v>
      </c>
      <c r="H2015" s="154">
        <f>IFERROR(VLOOKUP(B2015,'P2 Origin'!$C$21:$Q$176,15,FALSE),0)</f>
        <v>0</v>
      </c>
      <c r="I2015" s="154">
        <f>IFERROR(VLOOKUP(D2015,'P4 Destination'!$C$21:$Q$176,15,FALSE),0)</f>
        <v>0</v>
      </c>
      <c r="J2015" s="155"/>
      <c r="K2015" s="155"/>
      <c r="L2015" s="156">
        <v>20</v>
      </c>
      <c r="M2015" s="155">
        <v>247</v>
      </c>
      <c r="N2015" s="155">
        <v>2</v>
      </c>
      <c r="O2015" s="157">
        <f t="shared" si="873"/>
        <v>0</v>
      </c>
      <c r="P2015" s="158">
        <f t="shared" si="874"/>
        <v>0</v>
      </c>
      <c r="Q2015" s="159">
        <f>IFERROR(VLOOKUP(N2015,'P1 Intra-Europees'!$A$15:$H$25,3,0),0)*P2015</f>
        <v>0</v>
      </c>
      <c r="R2015" s="160">
        <f t="shared" si="875"/>
        <v>20</v>
      </c>
      <c r="S2015" s="159">
        <f>IFERROR(VLOOKUP(N2015,'P1 Intra-Europees'!$A$15:$H$25,4,0),0)*R2015</f>
        <v>0</v>
      </c>
      <c r="T2015" s="160">
        <f t="shared" si="876"/>
        <v>0</v>
      </c>
      <c r="U2015" s="159">
        <f>IFERROR(VLOOKUP(N2015,'P1 Intra-Europees'!$A$15:$H$25,5,0),0)*T2015</f>
        <v>0</v>
      </c>
      <c r="V2015" s="160">
        <f t="shared" si="877"/>
        <v>0</v>
      </c>
      <c r="W2015" s="159">
        <f>IFERROR(VLOOKUP(N2015,'P1 Intra-Europees'!$A$15:$H$25,6,0),0)*V2015</f>
        <v>0</v>
      </c>
      <c r="X2015" s="160">
        <f t="shared" si="878"/>
        <v>0</v>
      </c>
      <c r="Y2015" s="159">
        <f>IFERROR(VLOOKUP(N2015,'P1 Intra-Europees'!$A$15:$H$25,7,0),0)*X2015</f>
        <v>0</v>
      </c>
      <c r="Z2015" s="161">
        <f t="shared" si="879"/>
        <v>0</v>
      </c>
      <c r="AA2015" s="162">
        <f>IFERROR(VLOOKUP(N2015,'P1 Intra-Europees'!$A$15:$H$25,8,0),0)*Z2015</f>
        <v>0</v>
      </c>
      <c r="AB2015" s="163">
        <f t="shared" si="880"/>
        <v>0</v>
      </c>
      <c r="AC2015" s="157" t="str">
        <f>VLOOKUP(B2015,'P2 Origin'!$C$21:$O$176,13,0)</f>
        <v>EUR</v>
      </c>
      <c r="AD2015" s="164">
        <f t="shared" si="881"/>
        <v>0</v>
      </c>
      <c r="AE2015" s="165">
        <f>IF(AU2015&gt;0.1,VLOOKUP(B2015,'P2 Origin'!$C$21:$M$176,3,0)*H2015,0)</f>
        <v>0</v>
      </c>
      <c r="AF2015" s="166">
        <f t="shared" si="882"/>
        <v>0</v>
      </c>
      <c r="AG2015" s="165">
        <f>(VLOOKUP(B2015,'P2 Origin'!$C$21:$M$176,4,0))*AF2015</f>
        <v>0</v>
      </c>
      <c r="AH2015" s="166">
        <f t="shared" si="883"/>
        <v>0</v>
      </c>
      <c r="AI2015" s="165">
        <f>(VLOOKUP(B2015,'P2 Origin'!$C$21:$M$176,5,0))*AH2015</f>
        <v>0</v>
      </c>
      <c r="AJ2015" s="166">
        <f t="shared" si="897"/>
        <v>0</v>
      </c>
      <c r="AK2015" s="165">
        <f>(VLOOKUP(B2015,'P2 Origin'!$C$21:$M$176,6,0))*AJ2015</f>
        <v>0</v>
      </c>
      <c r="AL2015" s="166">
        <f t="shared" si="884"/>
        <v>0</v>
      </c>
      <c r="AM2015" s="165">
        <f>(VLOOKUP($B2015,'P2 Origin'!$C$21:$M$176,7,0))*AL2015</f>
        <v>0</v>
      </c>
      <c r="AN2015" s="166">
        <f t="shared" si="885"/>
        <v>0</v>
      </c>
      <c r="AO2015" s="165">
        <f>(VLOOKUP($B2015,'P2 Origin'!$C$21:$M$176,8,0))*AN2015</f>
        <v>0</v>
      </c>
      <c r="AP2015" s="166">
        <f t="shared" si="886"/>
        <v>0</v>
      </c>
      <c r="AQ2015" s="165">
        <f>(VLOOKUP($B2015,'P2 Origin'!$C$21:$M$176,9,0))*AP2015</f>
        <v>0</v>
      </c>
      <c r="AR2015" s="155">
        <f t="shared" si="899"/>
        <v>0</v>
      </c>
      <c r="AS2015" s="164">
        <f>(VLOOKUP(B2015,'P2 Origin'!$C$21:$M$176,10,0))*K2015</f>
        <v>0</v>
      </c>
      <c r="AT2015" s="164">
        <f>(VLOOKUP(B2015,'P2 Origin'!$C$21:$M$176,11,0))*J2015</f>
        <v>0</v>
      </c>
      <c r="AU2015" s="167">
        <v>0</v>
      </c>
      <c r="AV2015" s="168">
        <v>0</v>
      </c>
      <c r="AW2015" s="169">
        <v>0</v>
      </c>
      <c r="AX2015" s="170">
        <f>IF(AU2015&gt;=0.1,'P3 Bureaumarge zee- en luchtvr.'!$D$12,0)</f>
        <v>0</v>
      </c>
      <c r="AY2015" s="163">
        <f t="shared" si="887"/>
        <v>0</v>
      </c>
      <c r="AZ2015" s="157" t="str">
        <f>VLOOKUP(D2015,'P4 Destination'!$C$21:$O$176,13,0)</f>
        <v>EUR</v>
      </c>
      <c r="BA2015" s="164">
        <f t="shared" si="888"/>
        <v>0</v>
      </c>
      <c r="BB2015" s="171">
        <f>IF(AU2015&gt;0.1,(VLOOKUP(D2015,'P4 Destination'!$C$21:$M$176,3,0))*I2015,0)</f>
        <v>0</v>
      </c>
      <c r="BC2015" s="172">
        <f t="shared" si="889"/>
        <v>0</v>
      </c>
      <c r="BD2015" s="171">
        <f>(VLOOKUP($D2015,'P4 Destination'!$C$21:$M$176,4,0))*BC2015</f>
        <v>0</v>
      </c>
      <c r="BE2015" s="172">
        <f t="shared" si="890"/>
        <v>0</v>
      </c>
      <c r="BF2015" s="171">
        <f>(VLOOKUP($D2015,'P4 Destination'!$C$21:$M$176,5,0))*BE2015</f>
        <v>0</v>
      </c>
      <c r="BG2015" s="172">
        <f t="shared" si="891"/>
        <v>0</v>
      </c>
      <c r="BH2015" s="171">
        <f>(VLOOKUP($D2015,'P4 Destination'!$C$21:$M$176,6,0))*BG2015</f>
        <v>0</v>
      </c>
      <c r="BI2015" s="172">
        <f t="shared" si="892"/>
        <v>0</v>
      </c>
      <c r="BJ2015" s="171">
        <f>(VLOOKUP($D2015,'P4 Destination'!$C$21:$M$176,7,0))*BI2015</f>
        <v>0</v>
      </c>
      <c r="BK2015" s="172">
        <f t="shared" si="893"/>
        <v>0</v>
      </c>
      <c r="BL2015" s="171">
        <f>(VLOOKUP($D2015,'P4 Destination'!$C$21:$M$176,8,0))*BK2015</f>
        <v>0</v>
      </c>
      <c r="BM2015" s="172">
        <f t="shared" si="894"/>
        <v>0</v>
      </c>
      <c r="BN2015" s="171">
        <f>(VLOOKUP($D2015,'P4 Destination'!$C$21:$M$176,9,0))*BM2015</f>
        <v>0</v>
      </c>
      <c r="BO2015" s="154">
        <f t="shared" si="900"/>
        <v>0</v>
      </c>
      <c r="BP2015" s="171">
        <f>(VLOOKUP(D2015,'P4 Destination'!$C$21:$M$176,10,0))*K2015</f>
        <v>0</v>
      </c>
      <c r="BQ2015" s="171">
        <f>(VLOOKUP(D2015,'P4 Destination'!$C$21:$M$176,11,0))*J2015</f>
        <v>0</v>
      </c>
      <c r="BR2015" s="173">
        <f t="shared" si="895"/>
        <v>0</v>
      </c>
      <c r="BS2015" s="173">
        <f>(AV2015*2500)*'P6 Verzekering'!$E$11</f>
        <v>0</v>
      </c>
      <c r="BT2015" s="173">
        <f>(AW2015*2500)*'P6 Verzekering'!$E$12</f>
        <v>0</v>
      </c>
      <c r="BU2015" s="173">
        <f>(L2015*2500)*'P6 Verzekering'!$E$13</f>
        <v>0</v>
      </c>
      <c r="BV2015" s="173">
        <f t="shared" si="896"/>
        <v>0</v>
      </c>
      <c r="BW2015"/>
      <c r="BX2015"/>
    </row>
    <row r="2016" spans="1:76">
      <c r="A2016" s="152" t="s">
        <v>1423</v>
      </c>
      <c r="B2016" s="152" t="s">
        <v>258</v>
      </c>
      <c r="C2016" s="152" t="s">
        <v>257</v>
      </c>
      <c r="D2016" s="152" t="s">
        <v>219</v>
      </c>
      <c r="E2016" s="152" t="s">
        <v>219</v>
      </c>
      <c r="F2016" s="153">
        <f t="shared" si="898"/>
        <v>20</v>
      </c>
      <c r="G2016" s="154">
        <v>0</v>
      </c>
      <c r="H2016" s="154">
        <f>IFERROR(VLOOKUP(B2016,'P2 Origin'!$C$21:$Q$176,15,FALSE),0)</f>
        <v>1</v>
      </c>
      <c r="I2016" s="154">
        <f>IFERROR(VLOOKUP(D2016,'P4 Destination'!$C$21:$Q$176,15,FALSE),0)</f>
        <v>0</v>
      </c>
      <c r="J2016" s="155"/>
      <c r="K2016" s="155"/>
      <c r="L2016" s="156">
        <v>20</v>
      </c>
      <c r="M2016" s="155">
        <v>360</v>
      </c>
      <c r="N2016" s="155">
        <v>3</v>
      </c>
      <c r="O2016" s="157">
        <f t="shared" si="873"/>
        <v>0</v>
      </c>
      <c r="P2016" s="158">
        <f t="shared" si="874"/>
        <v>0</v>
      </c>
      <c r="Q2016" s="159">
        <f>IFERROR(VLOOKUP(N2016,'P1 Intra-Europees'!$A$15:$H$25,3,0),0)*P2016</f>
        <v>0</v>
      </c>
      <c r="R2016" s="160">
        <f t="shared" si="875"/>
        <v>20</v>
      </c>
      <c r="S2016" s="159">
        <f>IFERROR(VLOOKUP(N2016,'P1 Intra-Europees'!$A$15:$H$25,4,0),0)*R2016</f>
        <v>0</v>
      </c>
      <c r="T2016" s="160">
        <f t="shared" si="876"/>
        <v>0</v>
      </c>
      <c r="U2016" s="159">
        <f>IFERROR(VLOOKUP(N2016,'P1 Intra-Europees'!$A$15:$H$25,5,0),0)*T2016</f>
        <v>0</v>
      </c>
      <c r="V2016" s="160">
        <f t="shared" si="877"/>
        <v>0</v>
      </c>
      <c r="W2016" s="159">
        <f>IFERROR(VLOOKUP(N2016,'P1 Intra-Europees'!$A$15:$H$25,6,0),0)*V2016</f>
        <v>0</v>
      </c>
      <c r="X2016" s="160">
        <f t="shared" si="878"/>
        <v>0</v>
      </c>
      <c r="Y2016" s="159">
        <f>IFERROR(VLOOKUP(N2016,'P1 Intra-Europees'!$A$15:$H$25,7,0),0)*X2016</f>
        <v>0</v>
      </c>
      <c r="Z2016" s="161">
        <f t="shared" si="879"/>
        <v>0</v>
      </c>
      <c r="AA2016" s="162">
        <f>IFERROR(VLOOKUP(N2016,'P1 Intra-Europees'!$A$15:$H$25,8,0),0)*Z2016</f>
        <v>0</v>
      </c>
      <c r="AB2016" s="163">
        <f t="shared" si="880"/>
        <v>0</v>
      </c>
      <c r="AC2016" s="157" t="str">
        <f>VLOOKUP(B2016,'P2 Origin'!$C$21:$O$176,13,0)</f>
        <v>EUR</v>
      </c>
      <c r="AD2016" s="164">
        <f t="shared" si="881"/>
        <v>0</v>
      </c>
      <c r="AE2016" s="165">
        <f>IF(AU2016&gt;0.1,VLOOKUP(B2016,'P2 Origin'!$C$21:$M$176,3,0)*H2016,0)</f>
        <v>0</v>
      </c>
      <c r="AF2016" s="166">
        <f t="shared" si="882"/>
        <v>0</v>
      </c>
      <c r="AG2016" s="165">
        <f>(VLOOKUP(B2016,'P2 Origin'!$C$21:$M$176,4,0))*AF2016</f>
        <v>0</v>
      </c>
      <c r="AH2016" s="166">
        <f t="shared" si="883"/>
        <v>0</v>
      </c>
      <c r="AI2016" s="165">
        <f>(VLOOKUP(B2016,'P2 Origin'!$C$21:$M$176,5,0))*AH2016</f>
        <v>0</v>
      </c>
      <c r="AJ2016" s="166">
        <f t="shared" si="897"/>
        <v>0</v>
      </c>
      <c r="AK2016" s="165">
        <f>(VLOOKUP(B2016,'P2 Origin'!$C$21:$M$176,6,0))*AJ2016</f>
        <v>0</v>
      </c>
      <c r="AL2016" s="166">
        <f t="shared" si="884"/>
        <v>0</v>
      </c>
      <c r="AM2016" s="165">
        <f>(VLOOKUP($B2016,'P2 Origin'!$C$21:$M$176,7,0))*AL2016</f>
        <v>0</v>
      </c>
      <c r="AN2016" s="166">
        <f t="shared" si="885"/>
        <v>0</v>
      </c>
      <c r="AO2016" s="165">
        <f>(VLOOKUP($B2016,'P2 Origin'!$C$21:$M$176,8,0))*AN2016</f>
        <v>0</v>
      </c>
      <c r="AP2016" s="166">
        <f t="shared" si="886"/>
        <v>0</v>
      </c>
      <c r="AQ2016" s="165">
        <f>(VLOOKUP($B2016,'P2 Origin'!$C$21:$M$176,9,0))*AP2016</f>
        <v>0</v>
      </c>
      <c r="AR2016" s="155">
        <f t="shared" si="899"/>
        <v>0</v>
      </c>
      <c r="AS2016" s="164">
        <f>(VLOOKUP(B2016,'P2 Origin'!$C$21:$M$176,10,0))*K2016</f>
        <v>0</v>
      </c>
      <c r="AT2016" s="164">
        <f>(VLOOKUP(B2016,'P2 Origin'!$C$21:$M$176,11,0))*J2016</f>
        <v>0</v>
      </c>
      <c r="AU2016" s="167">
        <v>0</v>
      </c>
      <c r="AV2016" s="168">
        <v>0</v>
      </c>
      <c r="AW2016" s="169">
        <v>0</v>
      </c>
      <c r="AX2016" s="170">
        <f>IF(AU2016&gt;=0.1,'P3 Bureaumarge zee- en luchtvr.'!$D$12,0)</f>
        <v>0</v>
      </c>
      <c r="AY2016" s="163">
        <f t="shared" si="887"/>
        <v>0</v>
      </c>
      <c r="AZ2016" s="157" t="str">
        <f>VLOOKUP(D2016,'P4 Destination'!$C$21:$O$176,13,0)</f>
        <v>EUR</v>
      </c>
      <c r="BA2016" s="164">
        <f t="shared" si="888"/>
        <v>0</v>
      </c>
      <c r="BB2016" s="171">
        <f>IF(AU2016&gt;0.1,(VLOOKUP(D2016,'P4 Destination'!$C$21:$M$176,3,0))*I2016,0)</f>
        <v>0</v>
      </c>
      <c r="BC2016" s="172">
        <f t="shared" si="889"/>
        <v>0</v>
      </c>
      <c r="BD2016" s="171">
        <f>(VLOOKUP($D2016,'P4 Destination'!$C$21:$M$176,4,0))*BC2016</f>
        <v>0</v>
      </c>
      <c r="BE2016" s="172">
        <f t="shared" si="890"/>
        <v>0</v>
      </c>
      <c r="BF2016" s="171">
        <f>(VLOOKUP($D2016,'P4 Destination'!$C$21:$M$176,5,0))*BE2016</f>
        <v>0</v>
      </c>
      <c r="BG2016" s="172">
        <f t="shared" si="891"/>
        <v>0</v>
      </c>
      <c r="BH2016" s="171">
        <f>(VLOOKUP($D2016,'P4 Destination'!$C$21:$M$176,6,0))*BG2016</f>
        <v>0</v>
      </c>
      <c r="BI2016" s="172">
        <f t="shared" si="892"/>
        <v>0</v>
      </c>
      <c r="BJ2016" s="171">
        <f>(VLOOKUP($D2016,'P4 Destination'!$C$21:$M$176,7,0))*BI2016</f>
        <v>0</v>
      </c>
      <c r="BK2016" s="172">
        <f t="shared" si="893"/>
        <v>0</v>
      </c>
      <c r="BL2016" s="171">
        <f>(VLOOKUP($D2016,'P4 Destination'!$C$21:$M$176,8,0))*BK2016</f>
        <v>0</v>
      </c>
      <c r="BM2016" s="172">
        <f t="shared" si="894"/>
        <v>0</v>
      </c>
      <c r="BN2016" s="171">
        <f>(VLOOKUP($D2016,'P4 Destination'!$C$21:$M$176,9,0))*BM2016</f>
        <v>0</v>
      </c>
      <c r="BO2016" s="154">
        <f t="shared" si="900"/>
        <v>0</v>
      </c>
      <c r="BP2016" s="171">
        <f>(VLOOKUP(D2016,'P4 Destination'!$C$21:$M$176,10,0))*K2016</f>
        <v>0</v>
      </c>
      <c r="BQ2016" s="171">
        <f>(VLOOKUP(D2016,'P4 Destination'!$C$21:$M$176,11,0))*J2016</f>
        <v>0</v>
      </c>
      <c r="BR2016" s="173">
        <f t="shared" si="895"/>
        <v>0</v>
      </c>
      <c r="BS2016" s="173">
        <f>(AV2016*2500)*'P6 Verzekering'!$E$11</f>
        <v>0</v>
      </c>
      <c r="BT2016" s="173">
        <f>(AW2016*2500)*'P6 Verzekering'!$E$12</f>
        <v>0</v>
      </c>
      <c r="BU2016" s="173">
        <f>(L2016*2500)*'P6 Verzekering'!$E$13</f>
        <v>0</v>
      </c>
      <c r="BV2016" s="173">
        <f t="shared" si="896"/>
        <v>0</v>
      </c>
      <c r="BW2016"/>
      <c r="BX2016"/>
    </row>
    <row r="2017" spans="1:76">
      <c r="A2017" s="152" t="s">
        <v>2231</v>
      </c>
      <c r="B2017" s="152" t="s">
        <v>219</v>
      </c>
      <c r="C2017" s="152" t="s">
        <v>219</v>
      </c>
      <c r="D2017" s="152" t="s">
        <v>181</v>
      </c>
      <c r="E2017" s="152" t="s">
        <v>153</v>
      </c>
      <c r="F2017" s="153">
        <f t="shared" si="898"/>
        <v>20</v>
      </c>
      <c r="G2017" s="154">
        <v>0</v>
      </c>
      <c r="H2017" s="154">
        <f>IFERROR(VLOOKUP(B2017,'P2 Origin'!$C$21:$Q$176,15,FALSE),0)</f>
        <v>0</v>
      </c>
      <c r="I2017" s="154">
        <f>IFERROR(VLOOKUP(D2017,'P4 Destination'!$C$21:$Q$176,15,FALSE),0)</f>
        <v>1</v>
      </c>
      <c r="J2017" s="155"/>
      <c r="K2017" s="155"/>
      <c r="L2017" s="156">
        <v>20</v>
      </c>
      <c r="M2017" s="155">
        <v>473</v>
      </c>
      <c r="N2017" s="155">
        <v>3</v>
      </c>
      <c r="O2017" s="157">
        <f t="shared" si="873"/>
        <v>0</v>
      </c>
      <c r="P2017" s="158">
        <f t="shared" si="874"/>
        <v>0</v>
      </c>
      <c r="Q2017" s="159">
        <f>IFERROR(VLOOKUP(N2017,'P1 Intra-Europees'!$A$15:$H$25,3,0),0)*P2017</f>
        <v>0</v>
      </c>
      <c r="R2017" s="160">
        <f t="shared" si="875"/>
        <v>20</v>
      </c>
      <c r="S2017" s="159">
        <f>IFERROR(VLOOKUP(N2017,'P1 Intra-Europees'!$A$15:$H$25,4,0),0)*R2017</f>
        <v>0</v>
      </c>
      <c r="T2017" s="160">
        <f t="shared" si="876"/>
        <v>0</v>
      </c>
      <c r="U2017" s="159">
        <f>IFERROR(VLOOKUP(N2017,'P1 Intra-Europees'!$A$15:$H$25,5,0),0)*T2017</f>
        <v>0</v>
      </c>
      <c r="V2017" s="160">
        <f t="shared" si="877"/>
        <v>0</v>
      </c>
      <c r="W2017" s="159">
        <f>IFERROR(VLOOKUP(N2017,'P1 Intra-Europees'!$A$15:$H$25,6,0),0)*V2017</f>
        <v>0</v>
      </c>
      <c r="X2017" s="160">
        <f t="shared" si="878"/>
        <v>0</v>
      </c>
      <c r="Y2017" s="159">
        <f>IFERROR(VLOOKUP(N2017,'P1 Intra-Europees'!$A$15:$H$25,7,0),0)*X2017</f>
        <v>0</v>
      </c>
      <c r="Z2017" s="161">
        <f t="shared" si="879"/>
        <v>0</v>
      </c>
      <c r="AA2017" s="162">
        <f>IFERROR(VLOOKUP(N2017,'P1 Intra-Europees'!$A$15:$H$25,8,0),0)*Z2017</f>
        <v>0</v>
      </c>
      <c r="AB2017" s="163">
        <f t="shared" si="880"/>
        <v>0</v>
      </c>
      <c r="AC2017" s="157" t="str">
        <f>VLOOKUP(B2017,'P2 Origin'!$C$21:$O$176,13,0)</f>
        <v>EUR</v>
      </c>
      <c r="AD2017" s="164">
        <f t="shared" si="881"/>
        <v>0</v>
      </c>
      <c r="AE2017" s="165">
        <f>IF(AU2017&gt;0.1,VLOOKUP(B2017,'P2 Origin'!$C$21:$M$176,3,0)*H2017,0)</f>
        <v>0</v>
      </c>
      <c r="AF2017" s="166">
        <f t="shared" si="882"/>
        <v>0</v>
      </c>
      <c r="AG2017" s="165">
        <f>(VLOOKUP(B2017,'P2 Origin'!$C$21:$M$176,4,0))*AF2017</f>
        <v>0</v>
      </c>
      <c r="AH2017" s="166">
        <f t="shared" si="883"/>
        <v>0</v>
      </c>
      <c r="AI2017" s="165">
        <f>(VLOOKUP(B2017,'P2 Origin'!$C$21:$M$176,5,0))*AH2017</f>
        <v>0</v>
      </c>
      <c r="AJ2017" s="166">
        <f t="shared" si="897"/>
        <v>0</v>
      </c>
      <c r="AK2017" s="165">
        <f>(VLOOKUP(B2017,'P2 Origin'!$C$21:$M$176,6,0))*AJ2017</f>
        <v>0</v>
      </c>
      <c r="AL2017" s="166">
        <f t="shared" si="884"/>
        <v>0</v>
      </c>
      <c r="AM2017" s="165">
        <f>(VLOOKUP($B2017,'P2 Origin'!$C$21:$M$176,7,0))*AL2017</f>
        <v>0</v>
      </c>
      <c r="AN2017" s="166">
        <f t="shared" si="885"/>
        <v>0</v>
      </c>
      <c r="AO2017" s="165">
        <f>(VLOOKUP($B2017,'P2 Origin'!$C$21:$M$176,8,0))*AN2017</f>
        <v>0</v>
      </c>
      <c r="AP2017" s="166">
        <f t="shared" si="886"/>
        <v>0</v>
      </c>
      <c r="AQ2017" s="165">
        <f>(VLOOKUP($B2017,'P2 Origin'!$C$21:$M$176,9,0))*AP2017</f>
        <v>0</v>
      </c>
      <c r="AR2017" s="155">
        <f t="shared" si="899"/>
        <v>0</v>
      </c>
      <c r="AS2017" s="164">
        <f>(VLOOKUP(B2017,'P2 Origin'!$C$21:$M$176,10,0))*K2017</f>
        <v>0</v>
      </c>
      <c r="AT2017" s="164">
        <f>(VLOOKUP(B2017,'P2 Origin'!$C$21:$M$176,11,0))*J2017</f>
        <v>0</v>
      </c>
      <c r="AU2017" s="167">
        <v>0</v>
      </c>
      <c r="AV2017" s="168">
        <v>0</v>
      </c>
      <c r="AW2017" s="169">
        <v>0</v>
      </c>
      <c r="AX2017" s="170">
        <f>IF(AU2017&gt;=0.1,'P3 Bureaumarge zee- en luchtvr.'!$D$12,0)</f>
        <v>0</v>
      </c>
      <c r="AY2017" s="163">
        <f t="shared" si="887"/>
        <v>0</v>
      </c>
      <c r="AZ2017" s="157" t="str">
        <f>VLOOKUP(D2017,'P4 Destination'!$C$21:$O$176,13,0)</f>
        <v>EUR</v>
      </c>
      <c r="BA2017" s="164">
        <f t="shared" si="888"/>
        <v>0</v>
      </c>
      <c r="BB2017" s="171">
        <f>IF(AU2017&gt;0.1,(VLOOKUP(D2017,'P4 Destination'!$C$21:$M$176,3,0))*I2017,0)</f>
        <v>0</v>
      </c>
      <c r="BC2017" s="172">
        <f t="shared" si="889"/>
        <v>0</v>
      </c>
      <c r="BD2017" s="171">
        <f>(VLOOKUP($D2017,'P4 Destination'!$C$21:$M$176,4,0))*BC2017</f>
        <v>0</v>
      </c>
      <c r="BE2017" s="172">
        <f t="shared" si="890"/>
        <v>0</v>
      </c>
      <c r="BF2017" s="171">
        <f>(VLOOKUP($D2017,'P4 Destination'!$C$21:$M$176,5,0))*BE2017</f>
        <v>0</v>
      </c>
      <c r="BG2017" s="172">
        <f t="shared" si="891"/>
        <v>0</v>
      </c>
      <c r="BH2017" s="171">
        <f>(VLOOKUP($D2017,'P4 Destination'!$C$21:$M$176,6,0))*BG2017</f>
        <v>0</v>
      </c>
      <c r="BI2017" s="172">
        <f t="shared" si="892"/>
        <v>0</v>
      </c>
      <c r="BJ2017" s="171">
        <f>(VLOOKUP($D2017,'P4 Destination'!$C$21:$M$176,7,0))*BI2017</f>
        <v>0</v>
      </c>
      <c r="BK2017" s="172">
        <f t="shared" si="893"/>
        <v>0</v>
      </c>
      <c r="BL2017" s="171">
        <f>(VLOOKUP($D2017,'P4 Destination'!$C$21:$M$176,8,0))*BK2017</f>
        <v>0</v>
      </c>
      <c r="BM2017" s="172">
        <f t="shared" si="894"/>
        <v>0</v>
      </c>
      <c r="BN2017" s="171">
        <f>(VLOOKUP($D2017,'P4 Destination'!$C$21:$M$176,9,0))*BM2017</f>
        <v>0</v>
      </c>
      <c r="BO2017" s="154">
        <f t="shared" si="900"/>
        <v>0</v>
      </c>
      <c r="BP2017" s="171">
        <f>(VLOOKUP(D2017,'P4 Destination'!$C$21:$M$176,10,0))*K2017</f>
        <v>0</v>
      </c>
      <c r="BQ2017" s="171">
        <f>(VLOOKUP(D2017,'P4 Destination'!$C$21:$M$176,11,0))*J2017</f>
        <v>0</v>
      </c>
      <c r="BR2017" s="173">
        <f t="shared" si="895"/>
        <v>0</v>
      </c>
      <c r="BS2017" s="173">
        <f>(AV2017*2500)*'P6 Verzekering'!$E$11</f>
        <v>0</v>
      </c>
      <c r="BT2017" s="173">
        <f>(AW2017*2500)*'P6 Verzekering'!$E$12</f>
        <v>0</v>
      </c>
      <c r="BU2017" s="173">
        <f>(L2017*2500)*'P6 Verzekering'!$E$13</f>
        <v>0</v>
      </c>
      <c r="BV2017" s="173">
        <f t="shared" si="896"/>
        <v>0</v>
      </c>
      <c r="BW2017"/>
      <c r="BX2017"/>
    </row>
    <row r="2018" spans="1:76">
      <c r="A2018" s="152" t="s">
        <v>2054</v>
      </c>
      <c r="B2018" s="152" t="s">
        <v>219</v>
      </c>
      <c r="C2018" s="152" t="s">
        <v>219</v>
      </c>
      <c r="D2018" s="152" t="s">
        <v>258</v>
      </c>
      <c r="E2018" s="152" t="s">
        <v>257</v>
      </c>
      <c r="F2018" s="153">
        <f t="shared" si="898"/>
        <v>20</v>
      </c>
      <c r="G2018" s="154">
        <v>0</v>
      </c>
      <c r="H2018" s="154">
        <f>IFERROR(VLOOKUP(B2018,'P2 Origin'!$C$21:$Q$176,15,FALSE),0)</f>
        <v>0</v>
      </c>
      <c r="I2018" s="154">
        <f>IFERROR(VLOOKUP(D2018,'P4 Destination'!$C$21:$Q$176,15,FALSE),0)</f>
        <v>1</v>
      </c>
      <c r="J2018" s="155"/>
      <c r="K2018" s="155"/>
      <c r="L2018" s="156">
        <v>20</v>
      </c>
      <c r="M2018" s="155">
        <v>484</v>
      </c>
      <c r="N2018" s="155">
        <v>3</v>
      </c>
      <c r="O2018" s="157">
        <f t="shared" si="873"/>
        <v>0</v>
      </c>
      <c r="P2018" s="158">
        <f t="shared" si="874"/>
        <v>0</v>
      </c>
      <c r="Q2018" s="159">
        <f>IFERROR(VLOOKUP(N2018,'P1 Intra-Europees'!$A$15:$H$25,3,0),0)*P2018</f>
        <v>0</v>
      </c>
      <c r="R2018" s="160">
        <f t="shared" si="875"/>
        <v>20</v>
      </c>
      <c r="S2018" s="159">
        <f>IFERROR(VLOOKUP(N2018,'P1 Intra-Europees'!$A$15:$H$25,4,0),0)*R2018</f>
        <v>0</v>
      </c>
      <c r="T2018" s="160">
        <f t="shared" si="876"/>
        <v>0</v>
      </c>
      <c r="U2018" s="159">
        <f>IFERROR(VLOOKUP(N2018,'P1 Intra-Europees'!$A$15:$H$25,5,0),0)*T2018</f>
        <v>0</v>
      </c>
      <c r="V2018" s="160">
        <f t="shared" si="877"/>
        <v>0</v>
      </c>
      <c r="W2018" s="159">
        <f>IFERROR(VLOOKUP(N2018,'P1 Intra-Europees'!$A$15:$H$25,6,0),0)*V2018</f>
        <v>0</v>
      </c>
      <c r="X2018" s="160">
        <f t="shared" si="878"/>
        <v>0</v>
      </c>
      <c r="Y2018" s="159">
        <f>IFERROR(VLOOKUP(N2018,'P1 Intra-Europees'!$A$15:$H$25,7,0),0)*X2018</f>
        <v>0</v>
      </c>
      <c r="Z2018" s="161">
        <f t="shared" si="879"/>
        <v>0</v>
      </c>
      <c r="AA2018" s="162">
        <f>IFERROR(VLOOKUP(N2018,'P1 Intra-Europees'!$A$15:$H$25,8,0),0)*Z2018</f>
        <v>0</v>
      </c>
      <c r="AB2018" s="163">
        <f t="shared" si="880"/>
        <v>0</v>
      </c>
      <c r="AC2018" s="157" t="str">
        <f>VLOOKUP(B2018,'P2 Origin'!$C$21:$O$176,13,0)</f>
        <v>EUR</v>
      </c>
      <c r="AD2018" s="164">
        <f t="shared" si="881"/>
        <v>0</v>
      </c>
      <c r="AE2018" s="165">
        <f>IF(AU2018&gt;0.1,VLOOKUP(B2018,'P2 Origin'!$C$21:$M$176,3,0)*H2018,0)</f>
        <v>0</v>
      </c>
      <c r="AF2018" s="166">
        <f t="shared" si="882"/>
        <v>0</v>
      </c>
      <c r="AG2018" s="165">
        <f>(VLOOKUP(B2018,'P2 Origin'!$C$21:$M$176,4,0))*AF2018</f>
        <v>0</v>
      </c>
      <c r="AH2018" s="166">
        <f t="shared" si="883"/>
        <v>0</v>
      </c>
      <c r="AI2018" s="165">
        <f>(VLOOKUP(B2018,'P2 Origin'!$C$21:$M$176,5,0))*AH2018</f>
        <v>0</v>
      </c>
      <c r="AJ2018" s="166">
        <f t="shared" si="897"/>
        <v>0</v>
      </c>
      <c r="AK2018" s="165">
        <f>(VLOOKUP(B2018,'P2 Origin'!$C$21:$M$176,6,0))*AJ2018</f>
        <v>0</v>
      </c>
      <c r="AL2018" s="166">
        <f t="shared" si="884"/>
        <v>0</v>
      </c>
      <c r="AM2018" s="165">
        <f>(VLOOKUP($B2018,'P2 Origin'!$C$21:$M$176,7,0))*AL2018</f>
        <v>0</v>
      </c>
      <c r="AN2018" s="166">
        <f t="shared" si="885"/>
        <v>0</v>
      </c>
      <c r="AO2018" s="165">
        <f>(VLOOKUP($B2018,'P2 Origin'!$C$21:$M$176,8,0))*AN2018</f>
        <v>0</v>
      </c>
      <c r="AP2018" s="166">
        <f t="shared" si="886"/>
        <v>0</v>
      </c>
      <c r="AQ2018" s="165">
        <f>(VLOOKUP($B2018,'P2 Origin'!$C$21:$M$176,9,0))*AP2018</f>
        <v>0</v>
      </c>
      <c r="AR2018" s="155">
        <f t="shared" si="899"/>
        <v>0</v>
      </c>
      <c r="AS2018" s="164">
        <f>(VLOOKUP(B2018,'P2 Origin'!$C$21:$M$176,10,0))*K2018</f>
        <v>0</v>
      </c>
      <c r="AT2018" s="164">
        <f>(VLOOKUP(B2018,'P2 Origin'!$C$21:$M$176,11,0))*J2018</f>
        <v>0</v>
      </c>
      <c r="AU2018" s="167">
        <v>0</v>
      </c>
      <c r="AV2018" s="168">
        <v>0</v>
      </c>
      <c r="AW2018" s="169">
        <v>0</v>
      </c>
      <c r="AX2018" s="170">
        <f>IF(AU2018&gt;=0.1,'P3 Bureaumarge zee- en luchtvr.'!$D$12,0)</f>
        <v>0</v>
      </c>
      <c r="AY2018" s="163">
        <f t="shared" si="887"/>
        <v>0</v>
      </c>
      <c r="AZ2018" s="157" t="str">
        <f>VLOOKUP(D2018,'P4 Destination'!$C$21:$O$176,13,0)</f>
        <v>EUR</v>
      </c>
      <c r="BA2018" s="164">
        <f t="shared" si="888"/>
        <v>0</v>
      </c>
      <c r="BB2018" s="171">
        <f>IF(AU2018&gt;0.1,(VLOOKUP(D2018,'P4 Destination'!$C$21:$M$176,3,0))*I2018,0)</f>
        <v>0</v>
      </c>
      <c r="BC2018" s="172">
        <f t="shared" si="889"/>
        <v>0</v>
      </c>
      <c r="BD2018" s="171">
        <f>(VLOOKUP($D2018,'P4 Destination'!$C$21:$M$176,4,0))*BC2018</f>
        <v>0</v>
      </c>
      <c r="BE2018" s="172">
        <f t="shared" si="890"/>
        <v>0</v>
      </c>
      <c r="BF2018" s="171">
        <f>(VLOOKUP($D2018,'P4 Destination'!$C$21:$M$176,5,0))*BE2018</f>
        <v>0</v>
      </c>
      <c r="BG2018" s="172">
        <f t="shared" si="891"/>
        <v>0</v>
      </c>
      <c r="BH2018" s="171">
        <f>(VLOOKUP($D2018,'P4 Destination'!$C$21:$M$176,6,0))*BG2018</f>
        <v>0</v>
      </c>
      <c r="BI2018" s="172">
        <f t="shared" si="892"/>
        <v>0</v>
      </c>
      <c r="BJ2018" s="171">
        <f>(VLOOKUP($D2018,'P4 Destination'!$C$21:$M$176,7,0))*BI2018</f>
        <v>0</v>
      </c>
      <c r="BK2018" s="172">
        <f t="shared" si="893"/>
        <v>0</v>
      </c>
      <c r="BL2018" s="171">
        <f>(VLOOKUP($D2018,'P4 Destination'!$C$21:$M$176,8,0))*BK2018</f>
        <v>0</v>
      </c>
      <c r="BM2018" s="172">
        <f t="shared" si="894"/>
        <v>0</v>
      </c>
      <c r="BN2018" s="171">
        <f>(VLOOKUP($D2018,'P4 Destination'!$C$21:$M$176,9,0))*BM2018</f>
        <v>0</v>
      </c>
      <c r="BO2018" s="154">
        <f t="shared" si="900"/>
        <v>0</v>
      </c>
      <c r="BP2018" s="171">
        <f>(VLOOKUP(D2018,'P4 Destination'!$C$21:$M$176,10,0))*K2018</f>
        <v>0</v>
      </c>
      <c r="BQ2018" s="171">
        <f>(VLOOKUP(D2018,'P4 Destination'!$C$21:$M$176,11,0))*J2018</f>
        <v>0</v>
      </c>
      <c r="BR2018" s="173">
        <f t="shared" si="895"/>
        <v>0</v>
      </c>
      <c r="BS2018" s="173">
        <f>(AV2018*2500)*'P6 Verzekering'!$E$11</f>
        <v>0</v>
      </c>
      <c r="BT2018" s="173">
        <f>(AW2018*2500)*'P6 Verzekering'!$E$12</f>
        <v>0</v>
      </c>
      <c r="BU2018" s="173">
        <f>(L2018*2500)*'P6 Verzekering'!$E$13</f>
        <v>0</v>
      </c>
      <c r="BV2018" s="173">
        <f t="shared" si="896"/>
        <v>0</v>
      </c>
      <c r="BW2018"/>
      <c r="BX2018"/>
    </row>
    <row r="2019" spans="1:76">
      <c r="A2019" s="152" t="s">
        <v>1832</v>
      </c>
      <c r="B2019" s="152" t="s">
        <v>219</v>
      </c>
      <c r="C2019" s="152" t="s">
        <v>219</v>
      </c>
      <c r="D2019" s="152" t="s">
        <v>185</v>
      </c>
      <c r="E2019" s="152" t="s">
        <v>183</v>
      </c>
      <c r="F2019" s="153">
        <f t="shared" si="898"/>
        <v>20</v>
      </c>
      <c r="G2019" s="154">
        <v>0</v>
      </c>
      <c r="H2019" s="154">
        <f>IFERROR(VLOOKUP(B2019,'P2 Origin'!$C$21:$Q$176,15,FALSE),0)</f>
        <v>0</v>
      </c>
      <c r="I2019" s="154">
        <f>IFERROR(VLOOKUP(D2019,'P4 Destination'!$C$21:$Q$176,15,FALSE),0)</f>
        <v>1</v>
      </c>
      <c r="J2019" s="155"/>
      <c r="K2019" s="155"/>
      <c r="L2019" s="156">
        <v>20</v>
      </c>
      <c r="M2019" s="155">
        <v>676</v>
      </c>
      <c r="N2019" s="155">
        <v>4</v>
      </c>
      <c r="O2019" s="157">
        <f t="shared" si="873"/>
        <v>0</v>
      </c>
      <c r="P2019" s="158">
        <f t="shared" si="874"/>
        <v>0</v>
      </c>
      <c r="Q2019" s="159">
        <f>IFERROR(VLOOKUP(N2019,'P1 Intra-Europees'!$A$15:$H$25,3,0),0)*P2019</f>
        <v>0</v>
      </c>
      <c r="R2019" s="160">
        <f t="shared" si="875"/>
        <v>20</v>
      </c>
      <c r="S2019" s="159">
        <f>IFERROR(VLOOKUP(N2019,'P1 Intra-Europees'!$A$15:$H$25,4,0),0)*R2019</f>
        <v>0</v>
      </c>
      <c r="T2019" s="160">
        <f t="shared" si="876"/>
        <v>0</v>
      </c>
      <c r="U2019" s="159">
        <f>IFERROR(VLOOKUP(N2019,'P1 Intra-Europees'!$A$15:$H$25,5,0),0)*T2019</f>
        <v>0</v>
      </c>
      <c r="V2019" s="160">
        <f t="shared" si="877"/>
        <v>0</v>
      </c>
      <c r="W2019" s="159">
        <f>IFERROR(VLOOKUP(N2019,'P1 Intra-Europees'!$A$15:$H$25,6,0),0)*V2019</f>
        <v>0</v>
      </c>
      <c r="X2019" s="160">
        <f t="shared" si="878"/>
        <v>0</v>
      </c>
      <c r="Y2019" s="159">
        <f>IFERROR(VLOOKUP(N2019,'P1 Intra-Europees'!$A$15:$H$25,7,0),0)*X2019</f>
        <v>0</v>
      </c>
      <c r="Z2019" s="161">
        <f t="shared" si="879"/>
        <v>0</v>
      </c>
      <c r="AA2019" s="162">
        <f>IFERROR(VLOOKUP(N2019,'P1 Intra-Europees'!$A$15:$H$25,8,0),0)*Z2019</f>
        <v>0</v>
      </c>
      <c r="AB2019" s="163">
        <f t="shared" si="880"/>
        <v>0</v>
      </c>
      <c r="AC2019" s="157" t="str">
        <f>VLOOKUP(B2019,'P2 Origin'!$C$21:$O$176,13,0)</f>
        <v>EUR</v>
      </c>
      <c r="AD2019" s="164">
        <f t="shared" si="881"/>
        <v>0</v>
      </c>
      <c r="AE2019" s="165">
        <f>IF(AU2019&gt;0.1,VLOOKUP(B2019,'P2 Origin'!$C$21:$M$176,3,0)*H2019,0)</f>
        <v>0</v>
      </c>
      <c r="AF2019" s="166">
        <f t="shared" si="882"/>
        <v>0</v>
      </c>
      <c r="AG2019" s="165">
        <f>(VLOOKUP(B2019,'P2 Origin'!$C$21:$M$176,4,0))*AF2019</f>
        <v>0</v>
      </c>
      <c r="AH2019" s="166">
        <f t="shared" si="883"/>
        <v>0</v>
      </c>
      <c r="AI2019" s="165">
        <f>(VLOOKUP(B2019,'P2 Origin'!$C$21:$M$176,5,0))*AH2019</f>
        <v>0</v>
      </c>
      <c r="AJ2019" s="166">
        <f t="shared" si="897"/>
        <v>0</v>
      </c>
      <c r="AK2019" s="165">
        <f>(VLOOKUP(B2019,'P2 Origin'!$C$21:$M$176,6,0))*AJ2019</f>
        <v>0</v>
      </c>
      <c r="AL2019" s="166">
        <f t="shared" si="884"/>
        <v>0</v>
      </c>
      <c r="AM2019" s="165">
        <f>(VLOOKUP($B2019,'P2 Origin'!$C$21:$M$176,7,0))*AL2019</f>
        <v>0</v>
      </c>
      <c r="AN2019" s="166">
        <f t="shared" si="885"/>
        <v>0</v>
      </c>
      <c r="AO2019" s="165">
        <f>(VLOOKUP($B2019,'P2 Origin'!$C$21:$M$176,8,0))*AN2019</f>
        <v>0</v>
      </c>
      <c r="AP2019" s="166">
        <f t="shared" si="886"/>
        <v>0</v>
      </c>
      <c r="AQ2019" s="165">
        <f>(VLOOKUP($B2019,'P2 Origin'!$C$21:$M$176,9,0))*AP2019</f>
        <v>0</v>
      </c>
      <c r="AR2019" s="155">
        <f t="shared" si="899"/>
        <v>0</v>
      </c>
      <c r="AS2019" s="164">
        <f>(VLOOKUP(B2019,'P2 Origin'!$C$21:$M$176,10,0))*K2019</f>
        <v>0</v>
      </c>
      <c r="AT2019" s="164">
        <f>(VLOOKUP(B2019,'P2 Origin'!$C$21:$M$176,11,0))*J2019</f>
        <v>0</v>
      </c>
      <c r="AU2019" s="167">
        <v>0</v>
      </c>
      <c r="AV2019" s="168">
        <v>0</v>
      </c>
      <c r="AW2019" s="169">
        <v>0</v>
      </c>
      <c r="AX2019" s="170">
        <f>IF(AU2019&gt;=0.1,'P3 Bureaumarge zee- en luchtvr.'!$D$12,0)</f>
        <v>0</v>
      </c>
      <c r="AY2019" s="163">
        <f t="shared" si="887"/>
        <v>0</v>
      </c>
      <c r="AZ2019" s="157" t="str">
        <f>VLOOKUP(D2019,'P4 Destination'!$C$21:$O$176,13,0)</f>
        <v>EUR</v>
      </c>
      <c r="BA2019" s="164">
        <f t="shared" si="888"/>
        <v>0</v>
      </c>
      <c r="BB2019" s="171">
        <f>IF(AU2019&gt;0.1,(VLOOKUP(D2019,'P4 Destination'!$C$21:$M$176,3,0))*I2019,0)</f>
        <v>0</v>
      </c>
      <c r="BC2019" s="172">
        <f t="shared" si="889"/>
        <v>0</v>
      </c>
      <c r="BD2019" s="171">
        <f>(VLOOKUP($D2019,'P4 Destination'!$C$21:$M$176,4,0))*BC2019</f>
        <v>0</v>
      </c>
      <c r="BE2019" s="172">
        <f t="shared" si="890"/>
        <v>0</v>
      </c>
      <c r="BF2019" s="171">
        <f>(VLOOKUP($D2019,'P4 Destination'!$C$21:$M$176,5,0))*BE2019</f>
        <v>0</v>
      </c>
      <c r="BG2019" s="172">
        <f t="shared" si="891"/>
        <v>0</v>
      </c>
      <c r="BH2019" s="171">
        <f>(VLOOKUP($D2019,'P4 Destination'!$C$21:$M$176,6,0))*BG2019</f>
        <v>0</v>
      </c>
      <c r="BI2019" s="172">
        <f t="shared" si="892"/>
        <v>0</v>
      </c>
      <c r="BJ2019" s="171">
        <f>(VLOOKUP($D2019,'P4 Destination'!$C$21:$M$176,7,0))*BI2019</f>
        <v>0</v>
      </c>
      <c r="BK2019" s="172">
        <f t="shared" si="893"/>
        <v>0</v>
      </c>
      <c r="BL2019" s="171">
        <f>(VLOOKUP($D2019,'P4 Destination'!$C$21:$M$176,8,0))*BK2019</f>
        <v>0</v>
      </c>
      <c r="BM2019" s="172">
        <f t="shared" si="894"/>
        <v>0</v>
      </c>
      <c r="BN2019" s="171">
        <f>(VLOOKUP($D2019,'P4 Destination'!$C$21:$M$176,9,0))*BM2019</f>
        <v>0</v>
      </c>
      <c r="BO2019" s="154">
        <f t="shared" si="900"/>
        <v>0</v>
      </c>
      <c r="BP2019" s="171">
        <f>(VLOOKUP(D2019,'P4 Destination'!$C$21:$M$176,10,0))*K2019</f>
        <v>0</v>
      </c>
      <c r="BQ2019" s="171">
        <f>(VLOOKUP(D2019,'P4 Destination'!$C$21:$M$176,11,0))*J2019</f>
        <v>0</v>
      </c>
      <c r="BR2019" s="173">
        <f t="shared" si="895"/>
        <v>0</v>
      </c>
      <c r="BS2019" s="173">
        <f>(AV2019*2500)*'P6 Verzekering'!$E$11</f>
        <v>0</v>
      </c>
      <c r="BT2019" s="173">
        <f>(AW2019*2500)*'P6 Verzekering'!$E$12</f>
        <v>0</v>
      </c>
      <c r="BU2019" s="173">
        <f>(L2019*2500)*'P6 Verzekering'!$E$13</f>
        <v>0</v>
      </c>
      <c r="BV2019" s="173">
        <f t="shared" si="896"/>
        <v>0</v>
      </c>
      <c r="BW2019"/>
      <c r="BX2019"/>
    </row>
    <row r="2020" spans="1:76">
      <c r="A2020" s="152" t="s">
        <v>1846</v>
      </c>
      <c r="B2020" s="152" t="s">
        <v>219</v>
      </c>
      <c r="C2020" s="152" t="s">
        <v>219</v>
      </c>
      <c r="D2020" s="152" t="s">
        <v>253</v>
      </c>
      <c r="E2020" s="152" t="s">
        <v>250</v>
      </c>
      <c r="F2020" s="153">
        <f t="shared" si="898"/>
        <v>20</v>
      </c>
      <c r="G2020" s="154">
        <v>0</v>
      </c>
      <c r="H2020" s="154">
        <f>IFERROR(VLOOKUP(B2020,'P2 Origin'!$C$21:$Q$176,15,FALSE),0)</f>
        <v>0</v>
      </c>
      <c r="I2020" s="154">
        <f>IFERROR(VLOOKUP(D2020,'P4 Destination'!$C$21:$Q$176,15,FALSE),0)</f>
        <v>1</v>
      </c>
      <c r="J2020" s="155"/>
      <c r="K2020" s="155"/>
      <c r="L2020" s="156">
        <v>20</v>
      </c>
      <c r="M2020" s="155">
        <v>954</v>
      </c>
      <c r="N2020" s="155">
        <v>5</v>
      </c>
      <c r="O2020" s="157">
        <f t="shared" si="873"/>
        <v>0</v>
      </c>
      <c r="P2020" s="158">
        <f t="shared" si="874"/>
        <v>0</v>
      </c>
      <c r="Q2020" s="159">
        <f>IFERROR(VLOOKUP(N2020,'P1 Intra-Europees'!$A$15:$H$25,3,0),0)*P2020</f>
        <v>0</v>
      </c>
      <c r="R2020" s="160">
        <f t="shared" si="875"/>
        <v>20</v>
      </c>
      <c r="S2020" s="159">
        <f>IFERROR(VLOOKUP(N2020,'P1 Intra-Europees'!$A$15:$H$25,4,0),0)*R2020</f>
        <v>0</v>
      </c>
      <c r="T2020" s="160">
        <f t="shared" si="876"/>
        <v>0</v>
      </c>
      <c r="U2020" s="159">
        <f>IFERROR(VLOOKUP(N2020,'P1 Intra-Europees'!$A$15:$H$25,5,0),0)*T2020</f>
        <v>0</v>
      </c>
      <c r="V2020" s="160">
        <f t="shared" si="877"/>
        <v>0</v>
      </c>
      <c r="W2020" s="159">
        <f>IFERROR(VLOOKUP(N2020,'P1 Intra-Europees'!$A$15:$H$25,6,0),0)*V2020</f>
        <v>0</v>
      </c>
      <c r="X2020" s="160">
        <f t="shared" si="878"/>
        <v>0</v>
      </c>
      <c r="Y2020" s="159">
        <f>IFERROR(VLOOKUP(N2020,'P1 Intra-Europees'!$A$15:$H$25,7,0),0)*X2020</f>
        <v>0</v>
      </c>
      <c r="Z2020" s="161">
        <f t="shared" si="879"/>
        <v>0</v>
      </c>
      <c r="AA2020" s="162">
        <f>IFERROR(VLOOKUP(N2020,'P1 Intra-Europees'!$A$15:$H$25,8,0),0)*Z2020</f>
        <v>0</v>
      </c>
      <c r="AB2020" s="163">
        <f t="shared" si="880"/>
        <v>0</v>
      </c>
      <c r="AC2020" s="157" t="str">
        <f>VLOOKUP(B2020,'P2 Origin'!$C$21:$O$176,13,0)</f>
        <v>EUR</v>
      </c>
      <c r="AD2020" s="164">
        <f t="shared" si="881"/>
        <v>0</v>
      </c>
      <c r="AE2020" s="165">
        <f>IF(AU2020&gt;0.1,VLOOKUP(B2020,'P2 Origin'!$C$21:$M$176,3,0)*H2020,0)</f>
        <v>0</v>
      </c>
      <c r="AF2020" s="166">
        <f t="shared" si="882"/>
        <v>0</v>
      </c>
      <c r="AG2020" s="165">
        <f>(VLOOKUP(B2020,'P2 Origin'!$C$21:$M$176,4,0))*AF2020</f>
        <v>0</v>
      </c>
      <c r="AH2020" s="166">
        <f t="shared" si="883"/>
        <v>0</v>
      </c>
      <c r="AI2020" s="165">
        <f>(VLOOKUP(B2020,'P2 Origin'!$C$21:$M$176,5,0))*AH2020</f>
        <v>0</v>
      </c>
      <c r="AJ2020" s="166">
        <f t="shared" si="897"/>
        <v>0</v>
      </c>
      <c r="AK2020" s="165">
        <f>(VLOOKUP(B2020,'P2 Origin'!$C$21:$M$176,6,0))*AJ2020</f>
        <v>0</v>
      </c>
      <c r="AL2020" s="166">
        <f t="shared" si="884"/>
        <v>0</v>
      </c>
      <c r="AM2020" s="165">
        <f>(VLOOKUP($B2020,'P2 Origin'!$C$21:$M$176,7,0))*AL2020</f>
        <v>0</v>
      </c>
      <c r="AN2020" s="166">
        <f t="shared" si="885"/>
        <v>0</v>
      </c>
      <c r="AO2020" s="165">
        <f>(VLOOKUP($B2020,'P2 Origin'!$C$21:$M$176,8,0))*AN2020</f>
        <v>0</v>
      </c>
      <c r="AP2020" s="166">
        <f t="shared" si="886"/>
        <v>0</v>
      </c>
      <c r="AQ2020" s="165">
        <f>(VLOOKUP($B2020,'P2 Origin'!$C$21:$M$176,9,0))*AP2020</f>
        <v>0</v>
      </c>
      <c r="AR2020" s="155">
        <f t="shared" si="899"/>
        <v>0</v>
      </c>
      <c r="AS2020" s="164">
        <f>(VLOOKUP(B2020,'P2 Origin'!$C$21:$M$176,10,0))*K2020</f>
        <v>0</v>
      </c>
      <c r="AT2020" s="164">
        <f>(VLOOKUP(B2020,'P2 Origin'!$C$21:$M$176,11,0))*J2020</f>
        <v>0</v>
      </c>
      <c r="AU2020" s="167">
        <v>0</v>
      </c>
      <c r="AV2020" s="168">
        <v>0</v>
      </c>
      <c r="AW2020" s="169">
        <v>0</v>
      </c>
      <c r="AX2020" s="170">
        <f>IF(AU2020&gt;=0.1,'P3 Bureaumarge zee- en luchtvr.'!$D$12,0)</f>
        <v>0</v>
      </c>
      <c r="AY2020" s="163">
        <f t="shared" si="887"/>
        <v>0</v>
      </c>
      <c r="AZ2020" s="157" t="str">
        <f>VLOOKUP(D2020,'P4 Destination'!$C$21:$O$176,13,0)</f>
        <v>EUR</v>
      </c>
      <c r="BA2020" s="164">
        <f t="shared" si="888"/>
        <v>0</v>
      </c>
      <c r="BB2020" s="171">
        <f>IF(AU2020&gt;0.1,(VLOOKUP(D2020,'P4 Destination'!$C$21:$M$176,3,0))*I2020,0)</f>
        <v>0</v>
      </c>
      <c r="BC2020" s="172">
        <f t="shared" si="889"/>
        <v>0</v>
      </c>
      <c r="BD2020" s="171">
        <f>(VLOOKUP($D2020,'P4 Destination'!$C$21:$M$176,4,0))*BC2020</f>
        <v>0</v>
      </c>
      <c r="BE2020" s="172">
        <f t="shared" si="890"/>
        <v>0</v>
      </c>
      <c r="BF2020" s="171">
        <f>(VLOOKUP($D2020,'P4 Destination'!$C$21:$M$176,5,0))*BE2020</f>
        <v>0</v>
      </c>
      <c r="BG2020" s="172">
        <f t="shared" si="891"/>
        <v>0</v>
      </c>
      <c r="BH2020" s="171">
        <f>(VLOOKUP($D2020,'P4 Destination'!$C$21:$M$176,6,0))*BG2020</f>
        <v>0</v>
      </c>
      <c r="BI2020" s="172">
        <f t="shared" si="892"/>
        <v>0</v>
      </c>
      <c r="BJ2020" s="171">
        <f>(VLOOKUP($D2020,'P4 Destination'!$C$21:$M$176,7,0))*BI2020</f>
        <v>0</v>
      </c>
      <c r="BK2020" s="172">
        <f t="shared" si="893"/>
        <v>0</v>
      </c>
      <c r="BL2020" s="171">
        <f>(VLOOKUP($D2020,'P4 Destination'!$C$21:$M$176,8,0))*BK2020</f>
        <v>0</v>
      </c>
      <c r="BM2020" s="172">
        <f t="shared" si="894"/>
        <v>0</v>
      </c>
      <c r="BN2020" s="171">
        <f>(VLOOKUP($D2020,'P4 Destination'!$C$21:$M$176,9,0))*BM2020</f>
        <v>0</v>
      </c>
      <c r="BO2020" s="154">
        <f t="shared" si="900"/>
        <v>0</v>
      </c>
      <c r="BP2020" s="171">
        <f>(VLOOKUP(D2020,'P4 Destination'!$C$21:$M$176,10,0))*K2020</f>
        <v>0</v>
      </c>
      <c r="BQ2020" s="171">
        <f>(VLOOKUP(D2020,'P4 Destination'!$C$21:$M$176,11,0))*J2020</f>
        <v>0</v>
      </c>
      <c r="BR2020" s="173">
        <f t="shared" si="895"/>
        <v>0</v>
      </c>
      <c r="BS2020" s="173">
        <f>(AV2020*2500)*'P6 Verzekering'!$E$11</f>
        <v>0</v>
      </c>
      <c r="BT2020" s="173">
        <f>(AW2020*2500)*'P6 Verzekering'!$E$12</f>
        <v>0</v>
      </c>
      <c r="BU2020" s="173">
        <f>(L2020*2500)*'P6 Verzekering'!$E$13</f>
        <v>0</v>
      </c>
      <c r="BV2020" s="173">
        <f t="shared" si="896"/>
        <v>0</v>
      </c>
      <c r="BW2020"/>
      <c r="BX2020"/>
    </row>
    <row r="2021" spans="1:76">
      <c r="A2021" s="152" t="s">
        <v>1663</v>
      </c>
      <c r="B2021" s="152" t="s">
        <v>219</v>
      </c>
      <c r="C2021" s="152" t="s">
        <v>219</v>
      </c>
      <c r="D2021" s="152" t="s">
        <v>192</v>
      </c>
      <c r="E2021" s="152" t="s">
        <v>191</v>
      </c>
      <c r="F2021" s="153">
        <f t="shared" si="898"/>
        <v>20</v>
      </c>
      <c r="G2021" s="154">
        <v>0</v>
      </c>
      <c r="H2021" s="154">
        <f>IFERROR(VLOOKUP(B2021,'P2 Origin'!$C$21:$Q$176,15,FALSE),0)</f>
        <v>0</v>
      </c>
      <c r="I2021" s="154">
        <f>IFERROR(VLOOKUP(D2021,'P4 Destination'!$C$21:$Q$176,15,FALSE),0)</f>
        <v>0</v>
      </c>
      <c r="J2021" s="155"/>
      <c r="K2021" s="155"/>
      <c r="L2021" s="156">
        <v>20</v>
      </c>
      <c r="M2021" s="155">
        <v>1415</v>
      </c>
      <c r="N2021" s="155">
        <v>6</v>
      </c>
      <c r="O2021" s="157">
        <f t="shared" si="873"/>
        <v>0</v>
      </c>
      <c r="P2021" s="158">
        <f t="shared" si="874"/>
        <v>0</v>
      </c>
      <c r="Q2021" s="159">
        <f>IFERROR(VLOOKUP(N2021,'P1 Intra-Europees'!$A$15:$H$25,3,0),0)*P2021</f>
        <v>0</v>
      </c>
      <c r="R2021" s="160">
        <f t="shared" si="875"/>
        <v>20</v>
      </c>
      <c r="S2021" s="159">
        <f>IFERROR(VLOOKUP(N2021,'P1 Intra-Europees'!$A$15:$H$25,4,0),0)*R2021</f>
        <v>0</v>
      </c>
      <c r="T2021" s="160">
        <f t="shared" si="876"/>
        <v>0</v>
      </c>
      <c r="U2021" s="159">
        <f>IFERROR(VLOOKUP(N2021,'P1 Intra-Europees'!$A$15:$H$25,5,0),0)*T2021</f>
        <v>0</v>
      </c>
      <c r="V2021" s="160">
        <f t="shared" si="877"/>
        <v>0</v>
      </c>
      <c r="W2021" s="159">
        <f>IFERROR(VLOOKUP(N2021,'P1 Intra-Europees'!$A$15:$H$25,6,0),0)*V2021</f>
        <v>0</v>
      </c>
      <c r="X2021" s="160">
        <f t="shared" si="878"/>
        <v>0</v>
      </c>
      <c r="Y2021" s="159">
        <f>IFERROR(VLOOKUP(N2021,'P1 Intra-Europees'!$A$15:$H$25,7,0),0)*X2021</f>
        <v>0</v>
      </c>
      <c r="Z2021" s="161">
        <f t="shared" si="879"/>
        <v>0</v>
      </c>
      <c r="AA2021" s="162">
        <f>IFERROR(VLOOKUP(N2021,'P1 Intra-Europees'!$A$15:$H$25,8,0),0)*Z2021</f>
        <v>0</v>
      </c>
      <c r="AB2021" s="163">
        <f t="shared" si="880"/>
        <v>0</v>
      </c>
      <c r="AC2021" s="157" t="str">
        <f>VLOOKUP(B2021,'P2 Origin'!$C$21:$O$176,13,0)</f>
        <v>EUR</v>
      </c>
      <c r="AD2021" s="164">
        <f t="shared" si="881"/>
        <v>0</v>
      </c>
      <c r="AE2021" s="165">
        <f>IF(AU2021&gt;0.1,VLOOKUP(B2021,'P2 Origin'!$C$21:$M$176,3,0)*H2021,0)</f>
        <v>0</v>
      </c>
      <c r="AF2021" s="166">
        <f t="shared" si="882"/>
        <v>0</v>
      </c>
      <c r="AG2021" s="165">
        <f>(VLOOKUP(B2021,'P2 Origin'!$C$21:$M$176,4,0))*AF2021</f>
        <v>0</v>
      </c>
      <c r="AH2021" s="166">
        <f t="shared" si="883"/>
        <v>0</v>
      </c>
      <c r="AI2021" s="165">
        <f>(VLOOKUP(B2021,'P2 Origin'!$C$21:$M$176,5,0))*AH2021</f>
        <v>0</v>
      </c>
      <c r="AJ2021" s="166">
        <f t="shared" si="897"/>
        <v>0</v>
      </c>
      <c r="AK2021" s="165">
        <f>(VLOOKUP(B2021,'P2 Origin'!$C$21:$M$176,6,0))*AJ2021</f>
        <v>0</v>
      </c>
      <c r="AL2021" s="166">
        <f t="shared" si="884"/>
        <v>0</v>
      </c>
      <c r="AM2021" s="165">
        <f>(VLOOKUP($B2021,'P2 Origin'!$C$21:$M$176,7,0))*AL2021</f>
        <v>0</v>
      </c>
      <c r="AN2021" s="166">
        <f t="shared" si="885"/>
        <v>0</v>
      </c>
      <c r="AO2021" s="165">
        <f>(VLOOKUP($B2021,'P2 Origin'!$C$21:$M$176,8,0))*AN2021</f>
        <v>0</v>
      </c>
      <c r="AP2021" s="166">
        <f t="shared" si="886"/>
        <v>0</v>
      </c>
      <c r="AQ2021" s="165">
        <f>(VLOOKUP($B2021,'P2 Origin'!$C$21:$M$176,9,0))*AP2021</f>
        <v>0</v>
      </c>
      <c r="AR2021" s="155">
        <f t="shared" si="899"/>
        <v>0</v>
      </c>
      <c r="AS2021" s="164">
        <f>(VLOOKUP(B2021,'P2 Origin'!$C$21:$M$176,10,0))*K2021</f>
        <v>0</v>
      </c>
      <c r="AT2021" s="164">
        <f>(VLOOKUP(B2021,'P2 Origin'!$C$21:$M$176,11,0))*J2021</f>
        <v>0</v>
      </c>
      <c r="AU2021" s="167">
        <v>0</v>
      </c>
      <c r="AV2021" s="168">
        <v>0</v>
      </c>
      <c r="AW2021" s="169">
        <v>0</v>
      </c>
      <c r="AX2021" s="170">
        <f>IF(AU2021&gt;=0.1,'P3 Bureaumarge zee- en luchtvr.'!$D$12,0)</f>
        <v>0</v>
      </c>
      <c r="AY2021" s="163">
        <f t="shared" si="887"/>
        <v>0</v>
      </c>
      <c r="AZ2021" s="157" t="str">
        <f>VLOOKUP(D2021,'P4 Destination'!$C$21:$O$176,13,0)</f>
        <v>EUR</v>
      </c>
      <c r="BA2021" s="164">
        <f t="shared" si="888"/>
        <v>0</v>
      </c>
      <c r="BB2021" s="171">
        <f>IF(AU2021&gt;0.1,(VLOOKUP(D2021,'P4 Destination'!$C$21:$M$176,3,0))*I2021,0)</f>
        <v>0</v>
      </c>
      <c r="BC2021" s="172">
        <f t="shared" si="889"/>
        <v>0</v>
      </c>
      <c r="BD2021" s="171">
        <f>(VLOOKUP($D2021,'P4 Destination'!$C$21:$M$176,4,0))*BC2021</f>
        <v>0</v>
      </c>
      <c r="BE2021" s="172">
        <f t="shared" si="890"/>
        <v>0</v>
      </c>
      <c r="BF2021" s="171">
        <f>(VLOOKUP($D2021,'P4 Destination'!$C$21:$M$176,5,0))*BE2021</f>
        <v>0</v>
      </c>
      <c r="BG2021" s="172">
        <f t="shared" si="891"/>
        <v>0</v>
      </c>
      <c r="BH2021" s="171">
        <f>(VLOOKUP($D2021,'P4 Destination'!$C$21:$M$176,6,0))*BG2021</f>
        <v>0</v>
      </c>
      <c r="BI2021" s="172">
        <f t="shared" si="892"/>
        <v>0</v>
      </c>
      <c r="BJ2021" s="171">
        <f>(VLOOKUP($D2021,'P4 Destination'!$C$21:$M$176,7,0))*BI2021</f>
        <v>0</v>
      </c>
      <c r="BK2021" s="172">
        <f t="shared" si="893"/>
        <v>0</v>
      </c>
      <c r="BL2021" s="171">
        <f>(VLOOKUP($D2021,'P4 Destination'!$C$21:$M$176,8,0))*BK2021</f>
        <v>0</v>
      </c>
      <c r="BM2021" s="172">
        <f t="shared" si="894"/>
        <v>0</v>
      </c>
      <c r="BN2021" s="171">
        <f>(VLOOKUP($D2021,'P4 Destination'!$C$21:$M$176,9,0))*BM2021</f>
        <v>0</v>
      </c>
      <c r="BO2021" s="154">
        <f t="shared" si="900"/>
        <v>0</v>
      </c>
      <c r="BP2021" s="171">
        <f>(VLOOKUP(D2021,'P4 Destination'!$C$21:$M$176,10,0))*K2021</f>
        <v>0</v>
      </c>
      <c r="BQ2021" s="171">
        <f>(VLOOKUP(D2021,'P4 Destination'!$C$21:$M$176,11,0))*J2021</f>
        <v>0</v>
      </c>
      <c r="BR2021" s="173">
        <f t="shared" si="895"/>
        <v>0</v>
      </c>
      <c r="BS2021" s="173">
        <f>(AV2021*2500)*'P6 Verzekering'!$E$11</f>
        <v>0</v>
      </c>
      <c r="BT2021" s="173">
        <f>(AW2021*2500)*'P6 Verzekering'!$E$12</f>
        <v>0</v>
      </c>
      <c r="BU2021" s="173">
        <f>(L2021*2500)*'P6 Verzekering'!$E$13</f>
        <v>0</v>
      </c>
      <c r="BV2021" s="173">
        <f t="shared" si="896"/>
        <v>0</v>
      </c>
      <c r="BW2021"/>
      <c r="BX2021"/>
    </row>
    <row r="2022" spans="1:76">
      <c r="A2022" s="152" t="s">
        <v>898</v>
      </c>
      <c r="B2022" s="152" t="s">
        <v>192</v>
      </c>
      <c r="C2022" s="152" t="s">
        <v>191</v>
      </c>
      <c r="D2022" s="152" t="s">
        <v>219</v>
      </c>
      <c r="E2022" s="152" t="s">
        <v>219</v>
      </c>
      <c r="F2022" s="153">
        <f t="shared" si="898"/>
        <v>20</v>
      </c>
      <c r="G2022" s="154">
        <v>0</v>
      </c>
      <c r="H2022" s="154">
        <f>IFERROR(VLOOKUP(B2022,'P2 Origin'!$C$21:$Q$176,15,FALSE),0)</f>
        <v>0</v>
      </c>
      <c r="I2022" s="154">
        <f>IFERROR(VLOOKUP(D2022,'P4 Destination'!$C$21:$Q$176,15,FALSE),0)</f>
        <v>0</v>
      </c>
      <c r="J2022" s="155"/>
      <c r="K2022" s="155"/>
      <c r="L2022" s="156">
        <v>20</v>
      </c>
      <c r="M2022" s="155">
        <v>1422</v>
      </c>
      <c r="N2022" s="155">
        <v>6</v>
      </c>
      <c r="O2022" s="157">
        <f t="shared" si="873"/>
        <v>0</v>
      </c>
      <c r="P2022" s="158">
        <f t="shared" si="874"/>
        <v>0</v>
      </c>
      <c r="Q2022" s="159">
        <f>IFERROR(VLOOKUP(N2022,'P1 Intra-Europees'!$A$15:$H$25,3,0),0)*P2022</f>
        <v>0</v>
      </c>
      <c r="R2022" s="160">
        <f t="shared" si="875"/>
        <v>20</v>
      </c>
      <c r="S2022" s="159">
        <f>IFERROR(VLOOKUP(N2022,'P1 Intra-Europees'!$A$15:$H$25,4,0),0)*R2022</f>
        <v>0</v>
      </c>
      <c r="T2022" s="160">
        <f t="shared" si="876"/>
        <v>0</v>
      </c>
      <c r="U2022" s="159">
        <f>IFERROR(VLOOKUP(N2022,'P1 Intra-Europees'!$A$15:$H$25,5,0),0)*T2022</f>
        <v>0</v>
      </c>
      <c r="V2022" s="160">
        <f t="shared" si="877"/>
        <v>0</v>
      </c>
      <c r="W2022" s="159">
        <f>IFERROR(VLOOKUP(N2022,'P1 Intra-Europees'!$A$15:$H$25,6,0),0)*V2022</f>
        <v>0</v>
      </c>
      <c r="X2022" s="160">
        <f t="shared" si="878"/>
        <v>0</v>
      </c>
      <c r="Y2022" s="159">
        <f>IFERROR(VLOOKUP(N2022,'P1 Intra-Europees'!$A$15:$H$25,7,0),0)*X2022</f>
        <v>0</v>
      </c>
      <c r="Z2022" s="161">
        <f t="shared" si="879"/>
        <v>0</v>
      </c>
      <c r="AA2022" s="162">
        <f>IFERROR(VLOOKUP(N2022,'P1 Intra-Europees'!$A$15:$H$25,8,0),0)*Z2022</f>
        <v>0</v>
      </c>
      <c r="AB2022" s="163">
        <f t="shared" si="880"/>
        <v>0</v>
      </c>
      <c r="AC2022" s="157" t="str">
        <f>VLOOKUP(B2022,'P2 Origin'!$C$21:$O$176,13,0)</f>
        <v>EUR</v>
      </c>
      <c r="AD2022" s="164">
        <f t="shared" si="881"/>
        <v>0</v>
      </c>
      <c r="AE2022" s="165">
        <f>IF(AU2022&gt;0.1,VLOOKUP(B2022,'P2 Origin'!$C$21:$M$176,3,0)*H2022,0)</f>
        <v>0</v>
      </c>
      <c r="AF2022" s="166">
        <f t="shared" si="882"/>
        <v>0</v>
      </c>
      <c r="AG2022" s="165">
        <f>(VLOOKUP(B2022,'P2 Origin'!$C$21:$M$176,4,0))*AF2022</f>
        <v>0</v>
      </c>
      <c r="AH2022" s="166">
        <f t="shared" si="883"/>
        <v>0</v>
      </c>
      <c r="AI2022" s="165">
        <f>(VLOOKUP(B2022,'P2 Origin'!$C$21:$M$176,5,0))*AH2022</f>
        <v>0</v>
      </c>
      <c r="AJ2022" s="166">
        <f t="shared" si="897"/>
        <v>0</v>
      </c>
      <c r="AK2022" s="165">
        <f>(VLOOKUP(B2022,'P2 Origin'!$C$21:$M$176,6,0))*AJ2022</f>
        <v>0</v>
      </c>
      <c r="AL2022" s="166">
        <f t="shared" si="884"/>
        <v>0</v>
      </c>
      <c r="AM2022" s="165">
        <f>(VLOOKUP($B2022,'P2 Origin'!$C$21:$M$176,7,0))*AL2022</f>
        <v>0</v>
      </c>
      <c r="AN2022" s="166">
        <f t="shared" si="885"/>
        <v>0</v>
      </c>
      <c r="AO2022" s="165">
        <f>(VLOOKUP($B2022,'P2 Origin'!$C$21:$M$176,8,0))*AN2022</f>
        <v>0</v>
      </c>
      <c r="AP2022" s="166">
        <f t="shared" si="886"/>
        <v>0</v>
      </c>
      <c r="AQ2022" s="165">
        <f>(VLOOKUP($B2022,'P2 Origin'!$C$21:$M$176,9,0))*AP2022</f>
        <v>0</v>
      </c>
      <c r="AR2022" s="155">
        <f t="shared" si="899"/>
        <v>0</v>
      </c>
      <c r="AS2022" s="164">
        <f>(VLOOKUP(B2022,'P2 Origin'!$C$21:$M$176,10,0))*K2022</f>
        <v>0</v>
      </c>
      <c r="AT2022" s="164">
        <f>(VLOOKUP(B2022,'P2 Origin'!$C$21:$M$176,11,0))*J2022</f>
        <v>0</v>
      </c>
      <c r="AU2022" s="167">
        <v>0</v>
      </c>
      <c r="AV2022" s="168">
        <v>0</v>
      </c>
      <c r="AW2022" s="169">
        <v>0</v>
      </c>
      <c r="AX2022" s="170">
        <f>IF(AU2022&gt;=0.1,'P3 Bureaumarge zee- en luchtvr.'!$D$12,0)</f>
        <v>0</v>
      </c>
      <c r="AY2022" s="163">
        <f t="shared" si="887"/>
        <v>0</v>
      </c>
      <c r="AZ2022" s="157" t="str">
        <f>VLOOKUP(D2022,'P4 Destination'!$C$21:$O$176,13,0)</f>
        <v>EUR</v>
      </c>
      <c r="BA2022" s="164">
        <f t="shared" si="888"/>
        <v>0</v>
      </c>
      <c r="BB2022" s="171">
        <f>IF(AU2022&gt;0.1,(VLOOKUP(D2022,'P4 Destination'!$C$21:$M$176,3,0))*I2022,0)</f>
        <v>0</v>
      </c>
      <c r="BC2022" s="172">
        <f t="shared" si="889"/>
        <v>0</v>
      </c>
      <c r="BD2022" s="171">
        <f>(VLOOKUP($D2022,'P4 Destination'!$C$21:$M$176,4,0))*BC2022</f>
        <v>0</v>
      </c>
      <c r="BE2022" s="172">
        <f t="shared" si="890"/>
        <v>0</v>
      </c>
      <c r="BF2022" s="171">
        <f>(VLOOKUP($D2022,'P4 Destination'!$C$21:$M$176,5,0))*BE2022</f>
        <v>0</v>
      </c>
      <c r="BG2022" s="172">
        <f t="shared" si="891"/>
        <v>0</v>
      </c>
      <c r="BH2022" s="171">
        <f>(VLOOKUP($D2022,'P4 Destination'!$C$21:$M$176,6,0))*BG2022</f>
        <v>0</v>
      </c>
      <c r="BI2022" s="172">
        <f t="shared" si="892"/>
        <v>0</v>
      </c>
      <c r="BJ2022" s="171">
        <f>(VLOOKUP($D2022,'P4 Destination'!$C$21:$M$176,7,0))*BI2022</f>
        <v>0</v>
      </c>
      <c r="BK2022" s="172">
        <f t="shared" si="893"/>
        <v>0</v>
      </c>
      <c r="BL2022" s="171">
        <f>(VLOOKUP($D2022,'P4 Destination'!$C$21:$M$176,8,0))*BK2022</f>
        <v>0</v>
      </c>
      <c r="BM2022" s="172">
        <f t="shared" si="894"/>
        <v>0</v>
      </c>
      <c r="BN2022" s="171">
        <f>(VLOOKUP($D2022,'P4 Destination'!$C$21:$M$176,9,0))*BM2022</f>
        <v>0</v>
      </c>
      <c r="BO2022" s="154">
        <f t="shared" si="900"/>
        <v>0</v>
      </c>
      <c r="BP2022" s="171">
        <f>(VLOOKUP(D2022,'P4 Destination'!$C$21:$M$176,10,0))*K2022</f>
        <v>0</v>
      </c>
      <c r="BQ2022" s="171">
        <f>(VLOOKUP(D2022,'P4 Destination'!$C$21:$M$176,11,0))*J2022</f>
        <v>0</v>
      </c>
      <c r="BR2022" s="173">
        <f t="shared" si="895"/>
        <v>0</v>
      </c>
      <c r="BS2022" s="173">
        <f>(AV2022*2500)*'P6 Verzekering'!$E$11</f>
        <v>0</v>
      </c>
      <c r="BT2022" s="173">
        <f>(AW2022*2500)*'P6 Verzekering'!$E$12</f>
        <v>0</v>
      </c>
      <c r="BU2022" s="173">
        <f>(L2022*2500)*'P6 Verzekering'!$E$13</f>
        <v>0</v>
      </c>
      <c r="BV2022" s="173">
        <f t="shared" si="896"/>
        <v>0</v>
      </c>
      <c r="BW2022"/>
      <c r="BX2022"/>
    </row>
    <row r="2023" spans="1:76">
      <c r="A2023" s="152" t="s">
        <v>2106</v>
      </c>
      <c r="B2023" s="152" t="s">
        <v>219</v>
      </c>
      <c r="C2023" s="152" t="s">
        <v>219</v>
      </c>
      <c r="D2023" s="152" t="s">
        <v>234</v>
      </c>
      <c r="E2023" s="152" t="s">
        <v>233</v>
      </c>
      <c r="F2023" s="153">
        <f t="shared" si="898"/>
        <v>20</v>
      </c>
      <c r="G2023" s="154">
        <v>0</v>
      </c>
      <c r="H2023" s="154">
        <f>IFERROR(VLOOKUP(B2023,'P2 Origin'!$C$21:$Q$176,15,FALSE),0)</f>
        <v>0</v>
      </c>
      <c r="I2023" s="154">
        <f>IFERROR(VLOOKUP(D2023,'P4 Destination'!$C$21:$Q$176,15,FALSE),0)</f>
        <v>1</v>
      </c>
      <c r="J2023" s="155"/>
      <c r="K2023" s="155"/>
      <c r="L2023" s="156">
        <v>20</v>
      </c>
      <c r="M2023" s="155">
        <v>2470</v>
      </c>
      <c r="N2023" s="155">
        <v>8</v>
      </c>
      <c r="O2023" s="157">
        <f t="shared" si="873"/>
        <v>0</v>
      </c>
      <c r="P2023" s="158">
        <f t="shared" si="874"/>
        <v>0</v>
      </c>
      <c r="Q2023" s="159">
        <f>IFERROR(VLOOKUP(N2023,'P1 Intra-Europees'!$A$15:$H$25,3,0),0)*P2023</f>
        <v>0</v>
      </c>
      <c r="R2023" s="160">
        <f t="shared" si="875"/>
        <v>20</v>
      </c>
      <c r="S2023" s="159">
        <f>IFERROR(VLOOKUP(N2023,'P1 Intra-Europees'!$A$15:$H$25,4,0),0)*R2023</f>
        <v>0</v>
      </c>
      <c r="T2023" s="160">
        <f t="shared" si="876"/>
        <v>0</v>
      </c>
      <c r="U2023" s="159">
        <f>IFERROR(VLOOKUP(N2023,'P1 Intra-Europees'!$A$15:$H$25,5,0),0)*T2023</f>
        <v>0</v>
      </c>
      <c r="V2023" s="160">
        <f t="shared" si="877"/>
        <v>0</v>
      </c>
      <c r="W2023" s="159">
        <f>IFERROR(VLOOKUP(N2023,'P1 Intra-Europees'!$A$15:$H$25,6,0),0)*V2023</f>
        <v>0</v>
      </c>
      <c r="X2023" s="160">
        <f t="shared" si="878"/>
        <v>0</v>
      </c>
      <c r="Y2023" s="159">
        <f>IFERROR(VLOOKUP(N2023,'P1 Intra-Europees'!$A$15:$H$25,7,0),0)*X2023</f>
        <v>0</v>
      </c>
      <c r="Z2023" s="161">
        <f t="shared" si="879"/>
        <v>0</v>
      </c>
      <c r="AA2023" s="162">
        <f>IFERROR(VLOOKUP(N2023,'P1 Intra-Europees'!$A$15:$H$25,8,0),0)*Z2023</f>
        <v>0</v>
      </c>
      <c r="AB2023" s="163">
        <f t="shared" si="880"/>
        <v>0</v>
      </c>
      <c r="AC2023" s="157" t="str">
        <f>VLOOKUP(B2023,'P2 Origin'!$C$21:$O$176,13,0)</f>
        <v>EUR</v>
      </c>
      <c r="AD2023" s="164">
        <f t="shared" si="881"/>
        <v>0</v>
      </c>
      <c r="AE2023" s="165">
        <f>IF(AU2023&gt;0.1,VLOOKUP(B2023,'P2 Origin'!$C$21:$M$176,3,0)*H2023,0)</f>
        <v>0</v>
      </c>
      <c r="AF2023" s="166">
        <f t="shared" si="882"/>
        <v>0</v>
      </c>
      <c r="AG2023" s="165">
        <f>(VLOOKUP(B2023,'P2 Origin'!$C$21:$M$176,4,0))*AF2023</f>
        <v>0</v>
      </c>
      <c r="AH2023" s="166">
        <f t="shared" si="883"/>
        <v>0</v>
      </c>
      <c r="AI2023" s="165">
        <f>(VLOOKUP(B2023,'P2 Origin'!$C$21:$M$176,5,0))*AH2023</f>
        <v>0</v>
      </c>
      <c r="AJ2023" s="166">
        <f t="shared" si="897"/>
        <v>0</v>
      </c>
      <c r="AK2023" s="165">
        <f>(VLOOKUP(B2023,'P2 Origin'!$C$21:$M$176,6,0))*AJ2023</f>
        <v>0</v>
      </c>
      <c r="AL2023" s="166">
        <f t="shared" si="884"/>
        <v>0</v>
      </c>
      <c r="AM2023" s="165">
        <f>(VLOOKUP($B2023,'P2 Origin'!$C$21:$M$176,7,0))*AL2023</f>
        <v>0</v>
      </c>
      <c r="AN2023" s="166">
        <f t="shared" si="885"/>
        <v>0</v>
      </c>
      <c r="AO2023" s="165">
        <f>(VLOOKUP($B2023,'P2 Origin'!$C$21:$M$176,8,0))*AN2023</f>
        <v>0</v>
      </c>
      <c r="AP2023" s="166">
        <f t="shared" si="886"/>
        <v>0</v>
      </c>
      <c r="AQ2023" s="165">
        <f>(VLOOKUP($B2023,'P2 Origin'!$C$21:$M$176,9,0))*AP2023</f>
        <v>0</v>
      </c>
      <c r="AR2023" s="155">
        <f t="shared" si="899"/>
        <v>0</v>
      </c>
      <c r="AS2023" s="164">
        <f>(VLOOKUP(B2023,'P2 Origin'!$C$21:$M$176,10,0))*K2023</f>
        <v>0</v>
      </c>
      <c r="AT2023" s="164">
        <f>(VLOOKUP(B2023,'P2 Origin'!$C$21:$M$176,11,0))*J2023</f>
        <v>0</v>
      </c>
      <c r="AU2023" s="167">
        <v>0</v>
      </c>
      <c r="AV2023" s="168">
        <v>0</v>
      </c>
      <c r="AW2023" s="169">
        <v>0</v>
      </c>
      <c r="AX2023" s="170">
        <f>IF(AU2023&gt;=0.1,'P3 Bureaumarge zee- en luchtvr.'!$D$12,0)</f>
        <v>0</v>
      </c>
      <c r="AY2023" s="163">
        <f t="shared" si="887"/>
        <v>0</v>
      </c>
      <c r="AZ2023" s="157" t="str">
        <f>VLOOKUP(D2023,'P4 Destination'!$C$21:$O$176,13,0)</f>
        <v>EUR</v>
      </c>
      <c r="BA2023" s="164">
        <f t="shared" si="888"/>
        <v>0</v>
      </c>
      <c r="BB2023" s="171">
        <f>IF(AU2023&gt;0.1,(VLOOKUP(D2023,'P4 Destination'!$C$21:$M$176,3,0))*I2023,0)</f>
        <v>0</v>
      </c>
      <c r="BC2023" s="172">
        <f t="shared" si="889"/>
        <v>0</v>
      </c>
      <c r="BD2023" s="171">
        <f>(VLOOKUP($D2023,'P4 Destination'!$C$21:$M$176,4,0))*BC2023</f>
        <v>0</v>
      </c>
      <c r="BE2023" s="172">
        <f t="shared" si="890"/>
        <v>0</v>
      </c>
      <c r="BF2023" s="171">
        <f>(VLOOKUP($D2023,'P4 Destination'!$C$21:$M$176,5,0))*BE2023</f>
        <v>0</v>
      </c>
      <c r="BG2023" s="172">
        <f t="shared" si="891"/>
        <v>0</v>
      </c>
      <c r="BH2023" s="171">
        <f>(VLOOKUP($D2023,'P4 Destination'!$C$21:$M$176,6,0))*BG2023</f>
        <v>0</v>
      </c>
      <c r="BI2023" s="172">
        <f t="shared" si="892"/>
        <v>0</v>
      </c>
      <c r="BJ2023" s="171">
        <f>(VLOOKUP($D2023,'P4 Destination'!$C$21:$M$176,7,0))*BI2023</f>
        <v>0</v>
      </c>
      <c r="BK2023" s="172">
        <f t="shared" si="893"/>
        <v>0</v>
      </c>
      <c r="BL2023" s="171">
        <f>(VLOOKUP($D2023,'P4 Destination'!$C$21:$M$176,8,0))*BK2023</f>
        <v>0</v>
      </c>
      <c r="BM2023" s="172">
        <f t="shared" si="894"/>
        <v>0</v>
      </c>
      <c r="BN2023" s="171">
        <f>(VLOOKUP($D2023,'P4 Destination'!$C$21:$M$176,9,0))*BM2023</f>
        <v>0</v>
      </c>
      <c r="BO2023" s="154">
        <f t="shared" si="900"/>
        <v>0</v>
      </c>
      <c r="BP2023" s="171">
        <f>(VLOOKUP(D2023,'P4 Destination'!$C$21:$M$176,10,0))*K2023</f>
        <v>0</v>
      </c>
      <c r="BQ2023" s="171">
        <f>(VLOOKUP(D2023,'P4 Destination'!$C$21:$M$176,11,0))*J2023</f>
        <v>0</v>
      </c>
      <c r="BR2023" s="173">
        <f t="shared" si="895"/>
        <v>0</v>
      </c>
      <c r="BS2023" s="173">
        <f>(AV2023*2500)*'P6 Verzekering'!$E$11</f>
        <v>0</v>
      </c>
      <c r="BT2023" s="173">
        <f>(AW2023*2500)*'P6 Verzekering'!$E$12</f>
        <v>0</v>
      </c>
      <c r="BU2023" s="173">
        <f>(L2023*2500)*'P6 Verzekering'!$E$13</f>
        <v>0</v>
      </c>
      <c r="BV2023" s="173">
        <f t="shared" si="896"/>
        <v>0</v>
      </c>
      <c r="BW2023"/>
      <c r="BX2023"/>
    </row>
    <row r="2024" spans="1:76">
      <c r="A2024" s="152" t="s">
        <v>1480</v>
      </c>
      <c r="B2024" s="152" t="s">
        <v>234</v>
      </c>
      <c r="C2024" s="152" t="s">
        <v>233</v>
      </c>
      <c r="D2024" s="152" t="s">
        <v>219</v>
      </c>
      <c r="E2024" s="152" t="s">
        <v>219</v>
      </c>
      <c r="F2024" s="153">
        <f t="shared" si="898"/>
        <v>20</v>
      </c>
      <c r="G2024" s="154">
        <v>0</v>
      </c>
      <c r="H2024" s="154">
        <f>IFERROR(VLOOKUP(B2024,'P2 Origin'!$C$21:$Q$176,15,FALSE),0)</f>
        <v>1</v>
      </c>
      <c r="I2024" s="154">
        <f>IFERROR(VLOOKUP(D2024,'P4 Destination'!$C$21:$Q$176,15,FALSE),0)</f>
        <v>0</v>
      </c>
      <c r="J2024" s="155"/>
      <c r="K2024" s="155"/>
      <c r="L2024" s="156">
        <v>20</v>
      </c>
      <c r="M2024" s="155">
        <v>2473</v>
      </c>
      <c r="N2024" s="155">
        <v>8</v>
      </c>
      <c r="O2024" s="157">
        <f t="shared" si="873"/>
        <v>0</v>
      </c>
      <c r="P2024" s="158">
        <f t="shared" si="874"/>
        <v>0</v>
      </c>
      <c r="Q2024" s="159">
        <f>IFERROR(VLOOKUP(N2024,'P1 Intra-Europees'!$A$15:$H$25,3,0),0)*P2024</f>
        <v>0</v>
      </c>
      <c r="R2024" s="160">
        <f t="shared" si="875"/>
        <v>20</v>
      </c>
      <c r="S2024" s="159">
        <f>IFERROR(VLOOKUP(N2024,'P1 Intra-Europees'!$A$15:$H$25,4,0),0)*R2024</f>
        <v>0</v>
      </c>
      <c r="T2024" s="160">
        <f t="shared" si="876"/>
        <v>0</v>
      </c>
      <c r="U2024" s="159">
        <f>IFERROR(VLOOKUP(N2024,'P1 Intra-Europees'!$A$15:$H$25,5,0),0)*T2024</f>
        <v>0</v>
      </c>
      <c r="V2024" s="160">
        <f t="shared" si="877"/>
        <v>0</v>
      </c>
      <c r="W2024" s="159">
        <f>IFERROR(VLOOKUP(N2024,'P1 Intra-Europees'!$A$15:$H$25,6,0),0)*V2024</f>
        <v>0</v>
      </c>
      <c r="X2024" s="160">
        <f t="shared" si="878"/>
        <v>0</v>
      </c>
      <c r="Y2024" s="159">
        <f>IFERROR(VLOOKUP(N2024,'P1 Intra-Europees'!$A$15:$H$25,7,0),0)*X2024</f>
        <v>0</v>
      </c>
      <c r="Z2024" s="161">
        <f t="shared" si="879"/>
        <v>0</v>
      </c>
      <c r="AA2024" s="162">
        <f>IFERROR(VLOOKUP(N2024,'P1 Intra-Europees'!$A$15:$H$25,8,0),0)*Z2024</f>
        <v>0</v>
      </c>
      <c r="AB2024" s="163">
        <f t="shared" si="880"/>
        <v>0</v>
      </c>
      <c r="AC2024" s="157" t="str">
        <f>VLOOKUP(B2024,'P2 Origin'!$C$21:$O$176,13,0)</f>
        <v>EUR</v>
      </c>
      <c r="AD2024" s="164">
        <f t="shared" si="881"/>
        <v>0</v>
      </c>
      <c r="AE2024" s="165">
        <f>IF(AU2024&gt;0.1,VLOOKUP(B2024,'P2 Origin'!$C$21:$M$176,3,0)*H2024,0)</f>
        <v>0</v>
      </c>
      <c r="AF2024" s="166">
        <f t="shared" si="882"/>
        <v>0</v>
      </c>
      <c r="AG2024" s="165">
        <f>(VLOOKUP(B2024,'P2 Origin'!$C$21:$M$176,4,0))*AF2024</f>
        <v>0</v>
      </c>
      <c r="AH2024" s="166">
        <f t="shared" si="883"/>
        <v>0</v>
      </c>
      <c r="AI2024" s="165">
        <f>(VLOOKUP(B2024,'P2 Origin'!$C$21:$M$176,5,0))*AH2024</f>
        <v>0</v>
      </c>
      <c r="AJ2024" s="166">
        <f t="shared" si="897"/>
        <v>0</v>
      </c>
      <c r="AK2024" s="165">
        <f>(VLOOKUP(B2024,'P2 Origin'!$C$21:$M$176,6,0))*AJ2024</f>
        <v>0</v>
      </c>
      <c r="AL2024" s="166">
        <f t="shared" si="884"/>
        <v>0</v>
      </c>
      <c r="AM2024" s="165">
        <f>(VLOOKUP($B2024,'P2 Origin'!$C$21:$M$176,7,0))*AL2024</f>
        <v>0</v>
      </c>
      <c r="AN2024" s="166">
        <f t="shared" si="885"/>
        <v>0</v>
      </c>
      <c r="AO2024" s="165">
        <f>(VLOOKUP($B2024,'P2 Origin'!$C$21:$M$176,8,0))*AN2024</f>
        <v>0</v>
      </c>
      <c r="AP2024" s="166">
        <f t="shared" si="886"/>
        <v>0</v>
      </c>
      <c r="AQ2024" s="165">
        <f>(VLOOKUP($B2024,'P2 Origin'!$C$21:$M$176,9,0))*AP2024</f>
        <v>0</v>
      </c>
      <c r="AR2024" s="155">
        <f t="shared" si="899"/>
        <v>0</v>
      </c>
      <c r="AS2024" s="164">
        <f>(VLOOKUP(B2024,'P2 Origin'!$C$21:$M$176,10,0))*K2024</f>
        <v>0</v>
      </c>
      <c r="AT2024" s="164">
        <f>(VLOOKUP(B2024,'P2 Origin'!$C$21:$M$176,11,0))*J2024</f>
        <v>0</v>
      </c>
      <c r="AU2024" s="167">
        <v>0</v>
      </c>
      <c r="AV2024" s="168">
        <v>0</v>
      </c>
      <c r="AW2024" s="169">
        <v>0</v>
      </c>
      <c r="AX2024" s="170">
        <f>IF(AU2024&gt;=0.1,'P3 Bureaumarge zee- en luchtvr.'!$D$12,0)</f>
        <v>0</v>
      </c>
      <c r="AY2024" s="163">
        <f t="shared" si="887"/>
        <v>0</v>
      </c>
      <c r="AZ2024" s="157" t="str">
        <f>VLOOKUP(D2024,'P4 Destination'!$C$21:$O$176,13,0)</f>
        <v>EUR</v>
      </c>
      <c r="BA2024" s="164">
        <f t="shared" si="888"/>
        <v>0</v>
      </c>
      <c r="BB2024" s="171">
        <f>IF(AU2024&gt;0.1,(VLOOKUP(D2024,'P4 Destination'!$C$21:$M$176,3,0))*I2024,0)</f>
        <v>0</v>
      </c>
      <c r="BC2024" s="172">
        <f t="shared" si="889"/>
        <v>0</v>
      </c>
      <c r="BD2024" s="171">
        <f>(VLOOKUP($D2024,'P4 Destination'!$C$21:$M$176,4,0))*BC2024</f>
        <v>0</v>
      </c>
      <c r="BE2024" s="172">
        <f t="shared" si="890"/>
        <v>0</v>
      </c>
      <c r="BF2024" s="171">
        <f>(VLOOKUP($D2024,'P4 Destination'!$C$21:$M$176,5,0))*BE2024</f>
        <v>0</v>
      </c>
      <c r="BG2024" s="172">
        <f t="shared" si="891"/>
        <v>0</v>
      </c>
      <c r="BH2024" s="171">
        <f>(VLOOKUP($D2024,'P4 Destination'!$C$21:$M$176,6,0))*BG2024</f>
        <v>0</v>
      </c>
      <c r="BI2024" s="172">
        <f t="shared" si="892"/>
        <v>0</v>
      </c>
      <c r="BJ2024" s="171">
        <f>(VLOOKUP($D2024,'P4 Destination'!$C$21:$M$176,7,0))*BI2024</f>
        <v>0</v>
      </c>
      <c r="BK2024" s="172">
        <f t="shared" si="893"/>
        <v>0</v>
      </c>
      <c r="BL2024" s="171">
        <f>(VLOOKUP($D2024,'P4 Destination'!$C$21:$M$176,8,0))*BK2024</f>
        <v>0</v>
      </c>
      <c r="BM2024" s="172">
        <f t="shared" si="894"/>
        <v>0</v>
      </c>
      <c r="BN2024" s="171">
        <f>(VLOOKUP($D2024,'P4 Destination'!$C$21:$M$176,9,0))*BM2024</f>
        <v>0</v>
      </c>
      <c r="BO2024" s="154">
        <f t="shared" si="900"/>
        <v>0</v>
      </c>
      <c r="BP2024" s="171">
        <f>(VLOOKUP(D2024,'P4 Destination'!$C$21:$M$176,10,0))*K2024</f>
        <v>0</v>
      </c>
      <c r="BQ2024" s="171">
        <f>(VLOOKUP(D2024,'P4 Destination'!$C$21:$M$176,11,0))*J2024</f>
        <v>0</v>
      </c>
      <c r="BR2024" s="173">
        <f t="shared" si="895"/>
        <v>0</v>
      </c>
      <c r="BS2024" s="173">
        <f>(AV2024*2500)*'P6 Verzekering'!$E$11</f>
        <v>0</v>
      </c>
      <c r="BT2024" s="173">
        <f>(AW2024*2500)*'P6 Verzekering'!$E$12</f>
        <v>0</v>
      </c>
      <c r="BU2024" s="173">
        <f>(L2024*2500)*'P6 Verzekering'!$E$13</f>
        <v>0</v>
      </c>
      <c r="BV2024" s="173">
        <f t="shared" si="896"/>
        <v>0</v>
      </c>
      <c r="BW2024"/>
      <c r="BX2024"/>
    </row>
    <row r="2025" spans="1:76">
      <c r="A2025" s="152" t="s">
        <v>1484</v>
      </c>
      <c r="B2025" s="152" t="s">
        <v>234</v>
      </c>
      <c r="C2025" s="152" t="s">
        <v>233</v>
      </c>
      <c r="D2025" s="152" t="s">
        <v>219</v>
      </c>
      <c r="E2025" s="152" t="s">
        <v>219</v>
      </c>
      <c r="F2025" s="153">
        <f t="shared" si="898"/>
        <v>20</v>
      </c>
      <c r="G2025" s="154">
        <v>0</v>
      </c>
      <c r="H2025" s="154">
        <f>IFERROR(VLOOKUP(B2025,'P2 Origin'!$C$21:$Q$176,15,FALSE),0)</f>
        <v>1</v>
      </c>
      <c r="I2025" s="154">
        <f>IFERROR(VLOOKUP(D2025,'P4 Destination'!$C$21:$Q$176,15,FALSE),0)</f>
        <v>0</v>
      </c>
      <c r="J2025" s="155"/>
      <c r="K2025" s="155"/>
      <c r="L2025" s="156">
        <v>20</v>
      </c>
      <c r="M2025" s="155">
        <v>2627</v>
      </c>
      <c r="N2025" s="155">
        <v>9</v>
      </c>
      <c r="O2025" s="157">
        <f t="shared" si="873"/>
        <v>0</v>
      </c>
      <c r="P2025" s="158">
        <f t="shared" si="874"/>
        <v>0</v>
      </c>
      <c r="Q2025" s="159">
        <f>IFERROR(VLOOKUP(N2025,'P1 Intra-Europees'!$A$15:$H$25,3,0),0)*P2025</f>
        <v>0</v>
      </c>
      <c r="R2025" s="160">
        <f t="shared" si="875"/>
        <v>20</v>
      </c>
      <c r="S2025" s="159">
        <f>IFERROR(VLOOKUP(N2025,'P1 Intra-Europees'!$A$15:$H$25,4,0),0)*R2025</f>
        <v>0</v>
      </c>
      <c r="T2025" s="160">
        <f t="shared" si="876"/>
        <v>0</v>
      </c>
      <c r="U2025" s="159">
        <f>IFERROR(VLOOKUP(N2025,'P1 Intra-Europees'!$A$15:$H$25,5,0),0)*T2025</f>
        <v>0</v>
      </c>
      <c r="V2025" s="160">
        <f t="shared" si="877"/>
        <v>0</v>
      </c>
      <c r="W2025" s="159">
        <f>IFERROR(VLOOKUP(N2025,'P1 Intra-Europees'!$A$15:$H$25,6,0),0)*V2025</f>
        <v>0</v>
      </c>
      <c r="X2025" s="160">
        <f t="shared" si="878"/>
        <v>0</v>
      </c>
      <c r="Y2025" s="159">
        <f>IFERROR(VLOOKUP(N2025,'P1 Intra-Europees'!$A$15:$H$25,7,0),0)*X2025</f>
        <v>0</v>
      </c>
      <c r="Z2025" s="161">
        <f t="shared" si="879"/>
        <v>0</v>
      </c>
      <c r="AA2025" s="162">
        <f>IFERROR(VLOOKUP(N2025,'P1 Intra-Europees'!$A$15:$H$25,8,0),0)*Z2025</f>
        <v>0</v>
      </c>
      <c r="AB2025" s="163">
        <f t="shared" si="880"/>
        <v>0</v>
      </c>
      <c r="AC2025" s="157" t="str">
        <f>VLOOKUP(B2025,'P2 Origin'!$C$21:$O$176,13,0)</f>
        <v>EUR</v>
      </c>
      <c r="AD2025" s="164">
        <f t="shared" si="881"/>
        <v>0</v>
      </c>
      <c r="AE2025" s="165">
        <f>IF(AU2025&gt;0.1,VLOOKUP(B2025,'P2 Origin'!$C$21:$M$176,3,0)*H2025,0)</f>
        <v>0</v>
      </c>
      <c r="AF2025" s="166">
        <f t="shared" si="882"/>
        <v>0</v>
      </c>
      <c r="AG2025" s="165">
        <f>(VLOOKUP(B2025,'P2 Origin'!$C$21:$M$176,4,0))*AF2025</f>
        <v>0</v>
      </c>
      <c r="AH2025" s="166">
        <f t="shared" si="883"/>
        <v>0</v>
      </c>
      <c r="AI2025" s="165">
        <f>(VLOOKUP(B2025,'P2 Origin'!$C$21:$M$176,5,0))*AH2025</f>
        <v>0</v>
      </c>
      <c r="AJ2025" s="166">
        <f t="shared" si="897"/>
        <v>0</v>
      </c>
      <c r="AK2025" s="165">
        <f>(VLOOKUP(B2025,'P2 Origin'!$C$21:$M$176,6,0))*AJ2025</f>
        <v>0</v>
      </c>
      <c r="AL2025" s="166">
        <f t="shared" si="884"/>
        <v>0</v>
      </c>
      <c r="AM2025" s="165">
        <f>(VLOOKUP($B2025,'P2 Origin'!$C$21:$M$176,7,0))*AL2025</f>
        <v>0</v>
      </c>
      <c r="AN2025" s="166">
        <f t="shared" si="885"/>
        <v>0</v>
      </c>
      <c r="AO2025" s="165">
        <f>(VLOOKUP($B2025,'P2 Origin'!$C$21:$M$176,8,0))*AN2025</f>
        <v>0</v>
      </c>
      <c r="AP2025" s="166">
        <f t="shared" si="886"/>
        <v>0</v>
      </c>
      <c r="AQ2025" s="165">
        <f>(VLOOKUP($B2025,'P2 Origin'!$C$21:$M$176,9,0))*AP2025</f>
        <v>0</v>
      </c>
      <c r="AR2025" s="155">
        <f t="shared" si="899"/>
        <v>0</v>
      </c>
      <c r="AS2025" s="164">
        <f>(VLOOKUP(B2025,'P2 Origin'!$C$21:$M$176,10,0))*K2025</f>
        <v>0</v>
      </c>
      <c r="AT2025" s="164">
        <f>(VLOOKUP(B2025,'P2 Origin'!$C$21:$M$176,11,0))*J2025</f>
        <v>0</v>
      </c>
      <c r="AU2025" s="167">
        <v>0</v>
      </c>
      <c r="AV2025" s="168">
        <v>0</v>
      </c>
      <c r="AW2025" s="169">
        <v>0</v>
      </c>
      <c r="AX2025" s="170">
        <f>IF(AU2025&gt;=0.1,'P3 Bureaumarge zee- en luchtvr.'!$D$12,0)</f>
        <v>0</v>
      </c>
      <c r="AY2025" s="163">
        <f t="shared" si="887"/>
        <v>0</v>
      </c>
      <c r="AZ2025" s="157" t="str">
        <f>VLOOKUP(D2025,'P4 Destination'!$C$21:$O$176,13,0)</f>
        <v>EUR</v>
      </c>
      <c r="BA2025" s="164">
        <f t="shared" si="888"/>
        <v>0</v>
      </c>
      <c r="BB2025" s="171">
        <f>IF(AU2025&gt;0.1,(VLOOKUP(D2025,'P4 Destination'!$C$21:$M$176,3,0))*I2025,0)</f>
        <v>0</v>
      </c>
      <c r="BC2025" s="172">
        <f t="shared" si="889"/>
        <v>0</v>
      </c>
      <c r="BD2025" s="171">
        <f>(VLOOKUP($D2025,'P4 Destination'!$C$21:$M$176,4,0))*BC2025</f>
        <v>0</v>
      </c>
      <c r="BE2025" s="172">
        <f t="shared" si="890"/>
        <v>0</v>
      </c>
      <c r="BF2025" s="171">
        <f>(VLOOKUP($D2025,'P4 Destination'!$C$21:$M$176,5,0))*BE2025</f>
        <v>0</v>
      </c>
      <c r="BG2025" s="172">
        <f t="shared" si="891"/>
        <v>0</v>
      </c>
      <c r="BH2025" s="171">
        <f>(VLOOKUP($D2025,'P4 Destination'!$C$21:$M$176,6,0))*BG2025</f>
        <v>0</v>
      </c>
      <c r="BI2025" s="172">
        <f t="shared" si="892"/>
        <v>0</v>
      </c>
      <c r="BJ2025" s="171">
        <f>(VLOOKUP($D2025,'P4 Destination'!$C$21:$M$176,7,0))*BI2025</f>
        <v>0</v>
      </c>
      <c r="BK2025" s="172">
        <f t="shared" si="893"/>
        <v>0</v>
      </c>
      <c r="BL2025" s="171">
        <f>(VLOOKUP($D2025,'P4 Destination'!$C$21:$M$176,8,0))*BK2025</f>
        <v>0</v>
      </c>
      <c r="BM2025" s="172">
        <f t="shared" si="894"/>
        <v>0</v>
      </c>
      <c r="BN2025" s="171">
        <f>(VLOOKUP($D2025,'P4 Destination'!$C$21:$M$176,9,0))*BM2025</f>
        <v>0</v>
      </c>
      <c r="BO2025" s="154">
        <f t="shared" si="900"/>
        <v>0</v>
      </c>
      <c r="BP2025" s="171">
        <f>(VLOOKUP(D2025,'P4 Destination'!$C$21:$M$176,10,0))*K2025</f>
        <v>0</v>
      </c>
      <c r="BQ2025" s="171">
        <f>(VLOOKUP(D2025,'P4 Destination'!$C$21:$M$176,11,0))*J2025</f>
        <v>0</v>
      </c>
      <c r="BR2025" s="173">
        <f t="shared" si="895"/>
        <v>0</v>
      </c>
      <c r="BS2025" s="173">
        <f>(AV2025*2500)*'P6 Verzekering'!$E$11</f>
        <v>0</v>
      </c>
      <c r="BT2025" s="173">
        <f>(AW2025*2500)*'P6 Verzekering'!$E$12</f>
        <v>0</v>
      </c>
      <c r="BU2025" s="173">
        <f>(L2025*2500)*'P6 Verzekering'!$E$13</f>
        <v>0</v>
      </c>
      <c r="BV2025" s="173">
        <f t="shared" si="896"/>
        <v>0</v>
      </c>
      <c r="BW2025"/>
      <c r="BX2025"/>
    </row>
    <row r="2026" spans="1:76">
      <c r="A2026" s="152" t="s">
        <v>786</v>
      </c>
      <c r="B2026" s="152" t="s">
        <v>219</v>
      </c>
      <c r="C2026" s="152" t="s">
        <v>219</v>
      </c>
      <c r="D2026" s="152" t="s">
        <v>170</v>
      </c>
      <c r="E2026" s="152" t="s">
        <v>169</v>
      </c>
      <c r="F2026" s="153">
        <v>38</v>
      </c>
      <c r="G2026" s="154">
        <v>1</v>
      </c>
      <c r="H2026" s="154">
        <f>IFERROR(VLOOKUP(B2026,'P2 Origin'!$C$21:$Q$176,15,FALSE),0)</f>
        <v>0</v>
      </c>
      <c r="I2026" s="154">
        <f>IFERROR(VLOOKUP(D2026,'P4 Destination'!$C$21:$Q$176,15,FALSE),0)</f>
        <v>1</v>
      </c>
      <c r="J2026" s="155">
        <v>1</v>
      </c>
      <c r="K2026" s="155"/>
      <c r="L2026" s="156">
        <v>20</v>
      </c>
      <c r="M2026" s="155">
        <v>3162</v>
      </c>
      <c r="N2026" s="155">
        <v>10</v>
      </c>
      <c r="O2026" s="157">
        <f t="shared" si="873"/>
        <v>0</v>
      </c>
      <c r="P2026" s="158">
        <f t="shared" si="874"/>
        <v>0</v>
      </c>
      <c r="Q2026" s="159">
        <f>IFERROR(VLOOKUP(N2026,'P1 Intra-Europees'!$A$15:$H$25,3,0),0)*P2026</f>
        <v>0</v>
      </c>
      <c r="R2026" s="160">
        <f t="shared" si="875"/>
        <v>20</v>
      </c>
      <c r="S2026" s="159">
        <f>IFERROR(VLOOKUP(N2026,'P1 Intra-Europees'!$A$15:$H$25,4,0),0)*R2026</f>
        <v>0</v>
      </c>
      <c r="T2026" s="160">
        <f t="shared" si="876"/>
        <v>0</v>
      </c>
      <c r="U2026" s="159">
        <f>IFERROR(VLOOKUP(N2026,'P1 Intra-Europees'!$A$15:$H$25,5,0),0)*T2026</f>
        <v>0</v>
      </c>
      <c r="V2026" s="160">
        <f t="shared" si="877"/>
        <v>0</v>
      </c>
      <c r="W2026" s="159">
        <f>IFERROR(VLOOKUP(N2026,'P1 Intra-Europees'!$A$15:$H$25,6,0),0)*V2026</f>
        <v>0</v>
      </c>
      <c r="X2026" s="160">
        <f t="shared" si="878"/>
        <v>0</v>
      </c>
      <c r="Y2026" s="159">
        <f>IFERROR(VLOOKUP(N2026,'P1 Intra-Europees'!$A$15:$H$25,7,0),0)*X2026</f>
        <v>0</v>
      </c>
      <c r="Z2026" s="161">
        <f t="shared" si="879"/>
        <v>1</v>
      </c>
      <c r="AA2026" s="162">
        <f>IFERROR(VLOOKUP(N2026,'P1 Intra-Europees'!$A$15:$H$25,8,0),0)*Z2026</f>
        <v>0</v>
      </c>
      <c r="AB2026" s="163">
        <f t="shared" si="880"/>
        <v>0</v>
      </c>
      <c r="AC2026" s="157" t="str">
        <f>VLOOKUP(B2026,'P2 Origin'!$C$21:$O$176,13,0)</f>
        <v>EUR</v>
      </c>
      <c r="AD2026" s="164">
        <f t="shared" si="881"/>
        <v>0</v>
      </c>
      <c r="AE2026" s="165">
        <f>IF(AU2026&gt;0.1,VLOOKUP(B2026,'P2 Origin'!$C$21:$M$176,3,0)*H2026,0)</f>
        <v>0</v>
      </c>
      <c r="AF2026" s="166">
        <f t="shared" si="882"/>
        <v>0</v>
      </c>
      <c r="AG2026" s="165">
        <f>(VLOOKUP(B2026,'P2 Origin'!$C$21:$M$176,4,0))*AF2026</f>
        <v>0</v>
      </c>
      <c r="AH2026" s="166">
        <f t="shared" si="883"/>
        <v>0</v>
      </c>
      <c r="AI2026" s="165">
        <f>(VLOOKUP(B2026,'P2 Origin'!$C$21:$M$176,5,0))*AH2026</f>
        <v>0</v>
      </c>
      <c r="AJ2026" s="166">
        <f t="shared" si="897"/>
        <v>0</v>
      </c>
      <c r="AK2026" s="165">
        <f>(VLOOKUP(B2026,'P2 Origin'!$C$21:$M$176,6,0))*AJ2026</f>
        <v>0</v>
      </c>
      <c r="AL2026" s="166">
        <f t="shared" si="884"/>
        <v>0</v>
      </c>
      <c r="AM2026" s="165">
        <f>(VLOOKUP($B2026,'P2 Origin'!$C$21:$M$176,7,0))*AL2026</f>
        <v>0</v>
      </c>
      <c r="AN2026" s="166">
        <f t="shared" si="885"/>
        <v>38</v>
      </c>
      <c r="AO2026" s="165">
        <f>(VLOOKUP($B2026,'P2 Origin'!$C$21:$M$176,8,0))*AN2026</f>
        <v>0</v>
      </c>
      <c r="AP2026" s="166">
        <f t="shared" si="886"/>
        <v>0</v>
      </c>
      <c r="AQ2026" s="165">
        <f>(VLOOKUP($B2026,'P2 Origin'!$C$21:$M$176,9,0))*AP2026</f>
        <v>0</v>
      </c>
      <c r="AR2026" s="155">
        <f t="shared" si="899"/>
        <v>1</v>
      </c>
      <c r="AS2026" s="164">
        <f>(VLOOKUP(B2026,'P2 Origin'!$C$21:$M$176,10,0))*K2026</f>
        <v>0</v>
      </c>
      <c r="AT2026" s="164">
        <f>(VLOOKUP(B2026,'P2 Origin'!$C$21:$M$176,11,0))*J2026</f>
        <v>0</v>
      </c>
      <c r="AU2026" s="167">
        <v>38</v>
      </c>
      <c r="AV2026" s="168">
        <v>38</v>
      </c>
      <c r="AW2026" s="169">
        <v>0</v>
      </c>
      <c r="AX2026" s="170">
        <f>IF(AU2026&gt;=0.1,'P3 Bureaumarge zee- en luchtvr.'!$D$12,0)</f>
        <v>0</v>
      </c>
      <c r="AY2026" s="163">
        <f t="shared" si="887"/>
        <v>0</v>
      </c>
      <c r="AZ2026" s="157" t="str">
        <f>VLOOKUP(D2026,'P4 Destination'!$C$21:$O$176,13,0)</f>
        <v>EUR</v>
      </c>
      <c r="BA2026" s="164">
        <f t="shared" si="888"/>
        <v>0</v>
      </c>
      <c r="BB2026" s="171">
        <f>IF(AU2026&gt;0.1,(VLOOKUP(D2026,'P4 Destination'!$C$21:$M$176,3,0))*I2026,0)</f>
        <v>0</v>
      </c>
      <c r="BC2026" s="172">
        <f t="shared" si="889"/>
        <v>0</v>
      </c>
      <c r="BD2026" s="171">
        <f>(VLOOKUP($D2026,'P4 Destination'!$C$21:$M$176,4,0))*BC2026</f>
        <v>0</v>
      </c>
      <c r="BE2026" s="172">
        <f t="shared" si="890"/>
        <v>0</v>
      </c>
      <c r="BF2026" s="171">
        <f>(VLOOKUP($D2026,'P4 Destination'!$C$21:$M$176,5,0))*BE2026</f>
        <v>0</v>
      </c>
      <c r="BG2026" s="172">
        <f t="shared" si="891"/>
        <v>0</v>
      </c>
      <c r="BH2026" s="171">
        <f>(VLOOKUP($D2026,'P4 Destination'!$C$21:$M$176,6,0))*BG2026</f>
        <v>0</v>
      </c>
      <c r="BI2026" s="172">
        <f t="shared" si="892"/>
        <v>0</v>
      </c>
      <c r="BJ2026" s="171">
        <f>(VLOOKUP($D2026,'P4 Destination'!$C$21:$M$176,7,0))*BI2026</f>
        <v>0</v>
      </c>
      <c r="BK2026" s="172">
        <f t="shared" si="893"/>
        <v>38</v>
      </c>
      <c r="BL2026" s="171">
        <f>(VLOOKUP($D2026,'P4 Destination'!$C$21:$M$176,8,0))*BK2026</f>
        <v>0</v>
      </c>
      <c r="BM2026" s="172">
        <f t="shared" si="894"/>
        <v>0</v>
      </c>
      <c r="BN2026" s="171">
        <f>(VLOOKUP($D2026,'P4 Destination'!$C$21:$M$176,9,0))*BM2026</f>
        <v>0</v>
      </c>
      <c r="BO2026" s="154">
        <f t="shared" si="900"/>
        <v>1</v>
      </c>
      <c r="BP2026" s="171">
        <f>(VLOOKUP(D2026,'P4 Destination'!$C$21:$M$176,10,0))*K2026</f>
        <v>0</v>
      </c>
      <c r="BQ2026" s="171">
        <f>(VLOOKUP(D2026,'P4 Destination'!$C$21:$M$176,11,0))*J2026</f>
        <v>0</v>
      </c>
      <c r="BR2026" s="173">
        <f t="shared" si="895"/>
        <v>0</v>
      </c>
      <c r="BS2026" s="173">
        <f>(AV2026*2500)*'P6 Verzekering'!$E$11</f>
        <v>0</v>
      </c>
      <c r="BT2026" s="173">
        <f>(AW2026*2500)*'P6 Verzekering'!$E$12</f>
        <v>0</v>
      </c>
      <c r="BU2026" s="173">
        <f>(L2026*2500)*'P6 Verzekering'!$E$13</f>
        <v>0</v>
      </c>
      <c r="BV2026" s="173">
        <f t="shared" si="896"/>
        <v>0</v>
      </c>
      <c r="BW2026"/>
      <c r="BX2026"/>
    </row>
    <row r="2027" spans="1:76">
      <c r="A2027" s="152" t="s">
        <v>784</v>
      </c>
      <c r="B2027" s="152" t="s">
        <v>450</v>
      </c>
      <c r="C2027" s="152" t="s">
        <v>449</v>
      </c>
      <c r="D2027" s="152" t="s">
        <v>219</v>
      </c>
      <c r="E2027" s="152" t="s">
        <v>219</v>
      </c>
      <c r="F2027" s="153">
        <f t="shared" si="898"/>
        <v>20</v>
      </c>
      <c r="G2027" s="154">
        <v>0</v>
      </c>
      <c r="H2027" s="154">
        <f>IFERROR(VLOOKUP(B2027,'P2 Origin'!$C$21:$Q$176,15,FALSE),0)</f>
        <v>1</v>
      </c>
      <c r="I2027" s="154">
        <f>IFERROR(VLOOKUP(D2027,'P4 Destination'!$C$21:$Q$176,15,FALSE),0)</f>
        <v>0</v>
      </c>
      <c r="J2027" s="155"/>
      <c r="K2027" s="155"/>
      <c r="L2027" s="156">
        <v>20</v>
      </c>
      <c r="M2027" s="155">
        <v>3185</v>
      </c>
      <c r="N2027" s="155">
        <v>10</v>
      </c>
      <c r="O2027" s="157">
        <f t="shared" si="873"/>
        <v>0</v>
      </c>
      <c r="P2027" s="158">
        <f t="shared" si="874"/>
        <v>0</v>
      </c>
      <c r="Q2027" s="159">
        <f>IFERROR(VLOOKUP(N2027,'P1 Intra-Europees'!$A$15:$H$25,3,0),0)*P2027</f>
        <v>0</v>
      </c>
      <c r="R2027" s="160">
        <f t="shared" si="875"/>
        <v>20</v>
      </c>
      <c r="S2027" s="159">
        <f>IFERROR(VLOOKUP(N2027,'P1 Intra-Europees'!$A$15:$H$25,4,0),0)*R2027</f>
        <v>0</v>
      </c>
      <c r="T2027" s="160">
        <f t="shared" si="876"/>
        <v>0</v>
      </c>
      <c r="U2027" s="159">
        <f>IFERROR(VLOOKUP(N2027,'P1 Intra-Europees'!$A$15:$H$25,5,0),0)*T2027</f>
        <v>0</v>
      </c>
      <c r="V2027" s="160">
        <f t="shared" si="877"/>
        <v>0</v>
      </c>
      <c r="W2027" s="159">
        <f>IFERROR(VLOOKUP(N2027,'P1 Intra-Europees'!$A$15:$H$25,6,0),0)*V2027</f>
        <v>0</v>
      </c>
      <c r="X2027" s="160">
        <f t="shared" si="878"/>
        <v>0</v>
      </c>
      <c r="Y2027" s="159">
        <f>IFERROR(VLOOKUP(N2027,'P1 Intra-Europees'!$A$15:$H$25,7,0),0)*X2027</f>
        <v>0</v>
      </c>
      <c r="Z2027" s="161">
        <f t="shared" si="879"/>
        <v>0</v>
      </c>
      <c r="AA2027" s="162">
        <f>IFERROR(VLOOKUP(N2027,'P1 Intra-Europees'!$A$15:$H$25,8,0),0)*Z2027</f>
        <v>0</v>
      </c>
      <c r="AB2027" s="163">
        <f t="shared" si="880"/>
        <v>0</v>
      </c>
      <c r="AC2027" s="157" t="str">
        <f>VLOOKUP(B2027,'P2 Origin'!$C$21:$O$176,13,0)</f>
        <v>USD</v>
      </c>
      <c r="AD2027" s="164">
        <f t="shared" si="881"/>
        <v>0</v>
      </c>
      <c r="AE2027" s="165">
        <f>IF(AU2027&gt;0.1,VLOOKUP(B2027,'P2 Origin'!$C$21:$M$176,3,0)*H2027,0)</f>
        <v>0</v>
      </c>
      <c r="AF2027" s="166">
        <f t="shared" si="882"/>
        <v>0</v>
      </c>
      <c r="AG2027" s="165">
        <f>(VLOOKUP(B2027,'P2 Origin'!$C$21:$M$176,4,0))*AF2027</f>
        <v>0</v>
      </c>
      <c r="AH2027" s="166">
        <f t="shared" si="883"/>
        <v>0</v>
      </c>
      <c r="AI2027" s="165">
        <f>(VLOOKUP(B2027,'P2 Origin'!$C$21:$M$176,5,0))*AH2027</f>
        <v>0</v>
      </c>
      <c r="AJ2027" s="166">
        <f t="shared" si="897"/>
        <v>0</v>
      </c>
      <c r="AK2027" s="165">
        <f>(VLOOKUP(B2027,'P2 Origin'!$C$21:$M$176,6,0))*AJ2027</f>
        <v>0</v>
      </c>
      <c r="AL2027" s="166">
        <f t="shared" si="884"/>
        <v>0</v>
      </c>
      <c r="AM2027" s="165">
        <f>(VLOOKUP($B2027,'P2 Origin'!$C$21:$M$176,7,0))*AL2027</f>
        <v>0</v>
      </c>
      <c r="AN2027" s="166">
        <f t="shared" si="885"/>
        <v>0</v>
      </c>
      <c r="AO2027" s="165">
        <f>(VLOOKUP($B2027,'P2 Origin'!$C$21:$M$176,8,0))*AN2027</f>
        <v>0</v>
      </c>
      <c r="AP2027" s="166">
        <f t="shared" si="886"/>
        <v>0</v>
      </c>
      <c r="AQ2027" s="165">
        <f>(VLOOKUP($B2027,'P2 Origin'!$C$21:$M$176,9,0))*AP2027</f>
        <v>0</v>
      </c>
      <c r="AR2027" s="155">
        <f t="shared" si="899"/>
        <v>0</v>
      </c>
      <c r="AS2027" s="164">
        <f>(VLOOKUP(B2027,'P2 Origin'!$C$21:$M$176,10,0))*K2027</f>
        <v>0</v>
      </c>
      <c r="AT2027" s="164">
        <f>(VLOOKUP(B2027,'P2 Origin'!$C$21:$M$176,11,0))*J2027</f>
        <v>0</v>
      </c>
      <c r="AU2027" s="167">
        <v>0</v>
      </c>
      <c r="AV2027" s="168">
        <v>0</v>
      </c>
      <c r="AW2027" s="169">
        <v>0</v>
      </c>
      <c r="AX2027" s="170">
        <f>IF(AU2027&gt;=0.1,'P3 Bureaumarge zee- en luchtvr.'!$D$12,0)</f>
        <v>0</v>
      </c>
      <c r="AY2027" s="163">
        <f t="shared" si="887"/>
        <v>0</v>
      </c>
      <c r="AZ2027" s="157" t="str">
        <f>VLOOKUP(D2027,'P4 Destination'!$C$21:$O$176,13,0)</f>
        <v>EUR</v>
      </c>
      <c r="BA2027" s="164">
        <f t="shared" si="888"/>
        <v>0</v>
      </c>
      <c r="BB2027" s="171">
        <f>IF(AU2027&gt;0.1,(VLOOKUP(D2027,'P4 Destination'!$C$21:$M$176,3,0))*I2027,0)</f>
        <v>0</v>
      </c>
      <c r="BC2027" s="172">
        <f t="shared" si="889"/>
        <v>0</v>
      </c>
      <c r="BD2027" s="171">
        <f>(VLOOKUP($D2027,'P4 Destination'!$C$21:$M$176,4,0))*BC2027</f>
        <v>0</v>
      </c>
      <c r="BE2027" s="172">
        <f t="shared" si="890"/>
        <v>0</v>
      </c>
      <c r="BF2027" s="171">
        <f>(VLOOKUP($D2027,'P4 Destination'!$C$21:$M$176,5,0))*BE2027</f>
        <v>0</v>
      </c>
      <c r="BG2027" s="172">
        <f t="shared" si="891"/>
        <v>0</v>
      </c>
      <c r="BH2027" s="171">
        <f>(VLOOKUP($D2027,'P4 Destination'!$C$21:$M$176,6,0))*BG2027</f>
        <v>0</v>
      </c>
      <c r="BI2027" s="172">
        <f t="shared" si="892"/>
        <v>0</v>
      </c>
      <c r="BJ2027" s="171">
        <f>(VLOOKUP($D2027,'P4 Destination'!$C$21:$M$176,7,0))*BI2027</f>
        <v>0</v>
      </c>
      <c r="BK2027" s="172">
        <f t="shared" si="893"/>
        <v>0</v>
      </c>
      <c r="BL2027" s="171">
        <f>(VLOOKUP($D2027,'P4 Destination'!$C$21:$M$176,8,0))*BK2027</f>
        <v>0</v>
      </c>
      <c r="BM2027" s="172">
        <f t="shared" si="894"/>
        <v>0</v>
      </c>
      <c r="BN2027" s="171">
        <f>(VLOOKUP($D2027,'P4 Destination'!$C$21:$M$176,9,0))*BM2027</f>
        <v>0</v>
      </c>
      <c r="BO2027" s="154">
        <f t="shared" si="900"/>
        <v>0</v>
      </c>
      <c r="BP2027" s="171">
        <f>(VLOOKUP(D2027,'P4 Destination'!$C$21:$M$176,10,0))*K2027</f>
        <v>0</v>
      </c>
      <c r="BQ2027" s="171">
        <f>(VLOOKUP(D2027,'P4 Destination'!$C$21:$M$176,11,0))*J2027</f>
        <v>0</v>
      </c>
      <c r="BR2027" s="173">
        <f t="shared" si="895"/>
        <v>0</v>
      </c>
      <c r="BS2027" s="173">
        <f>(AV2027*2500)*'P6 Verzekering'!$E$11</f>
        <v>0</v>
      </c>
      <c r="BT2027" s="173">
        <f>(AW2027*2500)*'P6 Verzekering'!$E$12</f>
        <v>0</v>
      </c>
      <c r="BU2027" s="173">
        <f>(L2027*2500)*'P6 Verzekering'!$E$13</f>
        <v>0</v>
      </c>
      <c r="BV2027" s="173">
        <f t="shared" si="896"/>
        <v>0</v>
      </c>
      <c r="BW2027"/>
      <c r="BX2027"/>
    </row>
    <row r="2028" spans="1:76">
      <c r="A2028" s="152" t="s">
        <v>1176</v>
      </c>
      <c r="B2028" s="152" t="s">
        <v>180</v>
      </c>
      <c r="C2028" s="152" t="s">
        <v>179</v>
      </c>
      <c r="D2028" s="152" t="s">
        <v>178</v>
      </c>
      <c r="E2028" s="152" t="s">
        <v>177</v>
      </c>
      <c r="F2028" s="153">
        <f t="shared" si="898"/>
        <v>21</v>
      </c>
      <c r="G2028" s="154">
        <v>0</v>
      </c>
      <c r="H2028" s="154">
        <f>IFERROR(VLOOKUP(B2028,'P2 Origin'!$C$21:$Q$176,15,FALSE),0)</f>
        <v>0</v>
      </c>
      <c r="I2028" s="154">
        <f>IFERROR(VLOOKUP(D2028,'P4 Destination'!$C$21:$Q$176,15,FALSE),0)</f>
        <v>0</v>
      </c>
      <c r="J2028" s="155"/>
      <c r="K2028" s="155"/>
      <c r="L2028" s="156">
        <v>21</v>
      </c>
      <c r="M2028" s="155">
        <v>94</v>
      </c>
      <c r="N2028" s="155">
        <v>1</v>
      </c>
      <c r="O2028" s="157">
        <f t="shared" si="873"/>
        <v>0</v>
      </c>
      <c r="P2028" s="158">
        <f t="shared" si="874"/>
        <v>0</v>
      </c>
      <c r="Q2028" s="159">
        <f>IFERROR(VLOOKUP(N2028,'P1 Intra-Europees'!$A$15:$H$25,3,0),0)*P2028</f>
        <v>0</v>
      </c>
      <c r="R2028" s="160">
        <f t="shared" si="875"/>
        <v>21</v>
      </c>
      <c r="S2028" s="159">
        <f>IFERROR(VLOOKUP(N2028,'P1 Intra-Europees'!$A$15:$H$25,4,0),0)*R2028</f>
        <v>0</v>
      </c>
      <c r="T2028" s="160">
        <f t="shared" si="876"/>
        <v>0</v>
      </c>
      <c r="U2028" s="159">
        <f>IFERROR(VLOOKUP(N2028,'P1 Intra-Europees'!$A$15:$H$25,5,0),0)*T2028</f>
        <v>0</v>
      </c>
      <c r="V2028" s="160">
        <f t="shared" si="877"/>
        <v>0</v>
      </c>
      <c r="W2028" s="159">
        <f>IFERROR(VLOOKUP(N2028,'P1 Intra-Europees'!$A$15:$H$25,6,0),0)*V2028</f>
        <v>0</v>
      </c>
      <c r="X2028" s="160">
        <f t="shared" si="878"/>
        <v>0</v>
      </c>
      <c r="Y2028" s="159">
        <f>IFERROR(VLOOKUP(N2028,'P1 Intra-Europees'!$A$15:$H$25,7,0),0)*X2028</f>
        <v>0</v>
      </c>
      <c r="Z2028" s="161">
        <f t="shared" si="879"/>
        <v>0</v>
      </c>
      <c r="AA2028" s="162">
        <f>IFERROR(VLOOKUP(N2028,'P1 Intra-Europees'!$A$15:$H$25,8,0),0)*Z2028</f>
        <v>0</v>
      </c>
      <c r="AB2028" s="163">
        <f t="shared" si="880"/>
        <v>0</v>
      </c>
      <c r="AC2028" s="157" t="str">
        <f>VLOOKUP(B2028,'P2 Origin'!$C$21:$O$176,13,0)</f>
        <v>EUR</v>
      </c>
      <c r="AD2028" s="164">
        <f t="shared" si="881"/>
        <v>0</v>
      </c>
      <c r="AE2028" s="165">
        <f>IF(AU2028&gt;0.1,VLOOKUP(B2028,'P2 Origin'!$C$21:$M$176,3,0)*H2028,0)</f>
        <v>0</v>
      </c>
      <c r="AF2028" s="166">
        <f t="shared" si="882"/>
        <v>0</v>
      </c>
      <c r="AG2028" s="165">
        <f>(VLOOKUP(B2028,'P2 Origin'!$C$21:$M$176,4,0))*AF2028</f>
        <v>0</v>
      </c>
      <c r="AH2028" s="166">
        <f t="shared" si="883"/>
        <v>0</v>
      </c>
      <c r="AI2028" s="165">
        <f>(VLOOKUP(B2028,'P2 Origin'!$C$21:$M$176,5,0))*AH2028</f>
        <v>0</v>
      </c>
      <c r="AJ2028" s="166">
        <f t="shared" si="897"/>
        <v>0</v>
      </c>
      <c r="AK2028" s="165">
        <f>(VLOOKUP(B2028,'P2 Origin'!$C$21:$M$176,6,0))*AJ2028</f>
        <v>0</v>
      </c>
      <c r="AL2028" s="166">
        <f t="shared" si="884"/>
        <v>0</v>
      </c>
      <c r="AM2028" s="165">
        <f>(VLOOKUP($B2028,'P2 Origin'!$C$21:$M$176,7,0))*AL2028</f>
        <v>0</v>
      </c>
      <c r="AN2028" s="166">
        <f t="shared" si="885"/>
        <v>0</v>
      </c>
      <c r="AO2028" s="165">
        <f>(VLOOKUP($B2028,'P2 Origin'!$C$21:$M$176,8,0))*AN2028</f>
        <v>0</v>
      </c>
      <c r="AP2028" s="166">
        <f t="shared" si="886"/>
        <v>0</v>
      </c>
      <c r="AQ2028" s="165">
        <f>(VLOOKUP($B2028,'P2 Origin'!$C$21:$M$176,9,0))*AP2028</f>
        <v>0</v>
      </c>
      <c r="AR2028" s="155">
        <f t="shared" si="899"/>
        <v>0</v>
      </c>
      <c r="AS2028" s="164">
        <f>(VLOOKUP(B2028,'P2 Origin'!$C$21:$M$176,10,0))*K2028</f>
        <v>0</v>
      </c>
      <c r="AT2028" s="164">
        <f>(VLOOKUP(B2028,'P2 Origin'!$C$21:$M$176,11,0))*J2028</f>
        <v>0</v>
      </c>
      <c r="AU2028" s="167">
        <v>0</v>
      </c>
      <c r="AV2028" s="168">
        <v>0</v>
      </c>
      <c r="AW2028" s="169">
        <v>0</v>
      </c>
      <c r="AX2028" s="170">
        <f>IF(AU2028&gt;=0.1,'P3 Bureaumarge zee- en luchtvr.'!$D$12,0)</f>
        <v>0</v>
      </c>
      <c r="AY2028" s="163">
        <f t="shared" si="887"/>
        <v>0</v>
      </c>
      <c r="AZ2028" s="157" t="str">
        <f>VLOOKUP(D2028,'P4 Destination'!$C$21:$O$176,13,0)</f>
        <v>EUR</v>
      </c>
      <c r="BA2028" s="164">
        <f t="shared" si="888"/>
        <v>0</v>
      </c>
      <c r="BB2028" s="171">
        <f>IF(AU2028&gt;0.1,(VLOOKUP(D2028,'P4 Destination'!$C$21:$M$176,3,0))*I2028,0)</f>
        <v>0</v>
      </c>
      <c r="BC2028" s="172">
        <f t="shared" si="889"/>
        <v>0</v>
      </c>
      <c r="BD2028" s="171">
        <f>(VLOOKUP($D2028,'P4 Destination'!$C$21:$M$176,4,0))*BC2028</f>
        <v>0</v>
      </c>
      <c r="BE2028" s="172">
        <f t="shared" si="890"/>
        <v>0</v>
      </c>
      <c r="BF2028" s="171">
        <f>(VLOOKUP($D2028,'P4 Destination'!$C$21:$M$176,5,0))*BE2028</f>
        <v>0</v>
      </c>
      <c r="BG2028" s="172">
        <f t="shared" si="891"/>
        <v>0</v>
      </c>
      <c r="BH2028" s="171">
        <f>(VLOOKUP($D2028,'P4 Destination'!$C$21:$M$176,6,0))*BG2028</f>
        <v>0</v>
      </c>
      <c r="BI2028" s="172">
        <f t="shared" si="892"/>
        <v>0</v>
      </c>
      <c r="BJ2028" s="171">
        <f>(VLOOKUP($D2028,'P4 Destination'!$C$21:$M$176,7,0))*BI2028</f>
        <v>0</v>
      </c>
      <c r="BK2028" s="172">
        <f t="shared" si="893"/>
        <v>0</v>
      </c>
      <c r="BL2028" s="171">
        <f>(VLOOKUP($D2028,'P4 Destination'!$C$21:$M$176,8,0))*BK2028</f>
        <v>0</v>
      </c>
      <c r="BM2028" s="172">
        <f t="shared" si="894"/>
        <v>0</v>
      </c>
      <c r="BN2028" s="171">
        <f>(VLOOKUP($D2028,'P4 Destination'!$C$21:$M$176,9,0))*BM2028</f>
        <v>0</v>
      </c>
      <c r="BO2028" s="154">
        <f t="shared" si="900"/>
        <v>0</v>
      </c>
      <c r="BP2028" s="171">
        <f>(VLOOKUP(D2028,'P4 Destination'!$C$21:$M$176,10,0))*K2028</f>
        <v>0</v>
      </c>
      <c r="BQ2028" s="171">
        <f>(VLOOKUP(D2028,'P4 Destination'!$C$21:$M$176,11,0))*J2028</f>
        <v>0</v>
      </c>
      <c r="BR2028" s="173">
        <f t="shared" si="895"/>
        <v>0</v>
      </c>
      <c r="BS2028" s="173">
        <f>(AV2028*2500)*'P6 Verzekering'!$E$11</f>
        <v>0</v>
      </c>
      <c r="BT2028" s="173">
        <f>(AW2028*2500)*'P6 Verzekering'!$E$12</f>
        <v>0</v>
      </c>
      <c r="BU2028" s="173">
        <f>(L2028*2500)*'P6 Verzekering'!$E$13</f>
        <v>0</v>
      </c>
      <c r="BV2028" s="173">
        <f t="shared" si="896"/>
        <v>0</v>
      </c>
      <c r="BW2028"/>
      <c r="BX2028"/>
    </row>
    <row r="2029" spans="1:76">
      <c r="A2029" s="152" t="s">
        <v>956</v>
      </c>
      <c r="B2029" s="152" t="s">
        <v>151</v>
      </c>
      <c r="C2029" s="152" t="s">
        <v>149</v>
      </c>
      <c r="D2029" s="152" t="s">
        <v>219</v>
      </c>
      <c r="E2029" s="152" t="s">
        <v>219</v>
      </c>
      <c r="F2029" s="153">
        <f t="shared" si="898"/>
        <v>21</v>
      </c>
      <c r="G2029" s="154">
        <v>0</v>
      </c>
      <c r="H2029" s="154">
        <f>IFERROR(VLOOKUP(B2029,'P2 Origin'!$C$21:$Q$176,15,FALSE),0)</f>
        <v>0</v>
      </c>
      <c r="I2029" s="154">
        <f>IFERROR(VLOOKUP(D2029,'P4 Destination'!$C$21:$Q$176,15,FALSE),0)</f>
        <v>0</v>
      </c>
      <c r="J2029" s="155"/>
      <c r="K2029" s="155"/>
      <c r="L2029" s="156">
        <v>21</v>
      </c>
      <c r="M2029" s="155">
        <v>151</v>
      </c>
      <c r="N2029" s="155">
        <v>2</v>
      </c>
      <c r="O2029" s="157">
        <f t="shared" si="873"/>
        <v>0</v>
      </c>
      <c r="P2029" s="158">
        <f t="shared" si="874"/>
        <v>0</v>
      </c>
      <c r="Q2029" s="159">
        <f>IFERROR(VLOOKUP(N2029,'P1 Intra-Europees'!$A$15:$H$25,3,0),0)*P2029</f>
        <v>0</v>
      </c>
      <c r="R2029" s="160">
        <f t="shared" si="875"/>
        <v>21</v>
      </c>
      <c r="S2029" s="159">
        <f>IFERROR(VLOOKUP(N2029,'P1 Intra-Europees'!$A$15:$H$25,4,0),0)*R2029</f>
        <v>0</v>
      </c>
      <c r="T2029" s="160">
        <f t="shared" si="876"/>
        <v>0</v>
      </c>
      <c r="U2029" s="159">
        <f>IFERROR(VLOOKUP(N2029,'P1 Intra-Europees'!$A$15:$H$25,5,0),0)*T2029</f>
        <v>0</v>
      </c>
      <c r="V2029" s="160">
        <f t="shared" si="877"/>
        <v>0</v>
      </c>
      <c r="W2029" s="159">
        <f>IFERROR(VLOOKUP(N2029,'P1 Intra-Europees'!$A$15:$H$25,6,0),0)*V2029</f>
        <v>0</v>
      </c>
      <c r="X2029" s="160">
        <f t="shared" si="878"/>
        <v>0</v>
      </c>
      <c r="Y2029" s="159">
        <f>IFERROR(VLOOKUP(N2029,'P1 Intra-Europees'!$A$15:$H$25,7,0),0)*X2029</f>
        <v>0</v>
      </c>
      <c r="Z2029" s="161">
        <f t="shared" si="879"/>
        <v>0</v>
      </c>
      <c r="AA2029" s="162">
        <f>IFERROR(VLOOKUP(N2029,'P1 Intra-Europees'!$A$15:$H$25,8,0),0)*Z2029</f>
        <v>0</v>
      </c>
      <c r="AB2029" s="163">
        <f t="shared" si="880"/>
        <v>0</v>
      </c>
      <c r="AC2029" s="157" t="str">
        <f>VLOOKUP(B2029,'P2 Origin'!$C$21:$O$176,13,0)</f>
        <v>EUR</v>
      </c>
      <c r="AD2029" s="164">
        <f t="shared" si="881"/>
        <v>0</v>
      </c>
      <c r="AE2029" s="165">
        <f>IF(AU2029&gt;0.1,VLOOKUP(B2029,'P2 Origin'!$C$21:$M$176,3,0)*H2029,0)</f>
        <v>0</v>
      </c>
      <c r="AF2029" s="166">
        <f t="shared" si="882"/>
        <v>0</v>
      </c>
      <c r="AG2029" s="165">
        <f>(VLOOKUP(B2029,'P2 Origin'!$C$21:$M$176,4,0))*AF2029</f>
        <v>0</v>
      </c>
      <c r="AH2029" s="166">
        <f t="shared" si="883"/>
        <v>0</v>
      </c>
      <c r="AI2029" s="165">
        <f>(VLOOKUP(B2029,'P2 Origin'!$C$21:$M$176,5,0))*AH2029</f>
        <v>0</v>
      </c>
      <c r="AJ2029" s="166">
        <f t="shared" si="897"/>
        <v>0</v>
      </c>
      <c r="AK2029" s="165">
        <f>(VLOOKUP(B2029,'P2 Origin'!$C$21:$M$176,6,0))*AJ2029</f>
        <v>0</v>
      </c>
      <c r="AL2029" s="166">
        <f t="shared" si="884"/>
        <v>0</v>
      </c>
      <c r="AM2029" s="165">
        <f>(VLOOKUP($B2029,'P2 Origin'!$C$21:$M$176,7,0))*AL2029</f>
        <v>0</v>
      </c>
      <c r="AN2029" s="166">
        <f t="shared" si="885"/>
        <v>0</v>
      </c>
      <c r="AO2029" s="165">
        <f>(VLOOKUP($B2029,'P2 Origin'!$C$21:$M$176,8,0))*AN2029</f>
        <v>0</v>
      </c>
      <c r="AP2029" s="166">
        <f t="shared" si="886"/>
        <v>0</v>
      </c>
      <c r="AQ2029" s="165">
        <f>(VLOOKUP($B2029,'P2 Origin'!$C$21:$M$176,9,0))*AP2029</f>
        <v>0</v>
      </c>
      <c r="AR2029" s="155">
        <f t="shared" si="899"/>
        <v>0</v>
      </c>
      <c r="AS2029" s="164">
        <f>(VLOOKUP(B2029,'P2 Origin'!$C$21:$M$176,10,0))*K2029</f>
        <v>0</v>
      </c>
      <c r="AT2029" s="164">
        <f>(VLOOKUP(B2029,'P2 Origin'!$C$21:$M$176,11,0))*J2029</f>
        <v>0</v>
      </c>
      <c r="AU2029" s="167">
        <v>0</v>
      </c>
      <c r="AV2029" s="168">
        <v>0</v>
      </c>
      <c r="AW2029" s="169">
        <v>0</v>
      </c>
      <c r="AX2029" s="170">
        <f>IF(AU2029&gt;=0.1,'P3 Bureaumarge zee- en luchtvr.'!$D$12,0)</f>
        <v>0</v>
      </c>
      <c r="AY2029" s="163">
        <f t="shared" si="887"/>
        <v>0</v>
      </c>
      <c r="AZ2029" s="157" t="str">
        <f>VLOOKUP(D2029,'P4 Destination'!$C$21:$O$176,13,0)</f>
        <v>EUR</v>
      </c>
      <c r="BA2029" s="164">
        <f t="shared" si="888"/>
        <v>0</v>
      </c>
      <c r="BB2029" s="171">
        <f>IF(AU2029&gt;0.1,(VLOOKUP(D2029,'P4 Destination'!$C$21:$M$176,3,0))*I2029,0)</f>
        <v>0</v>
      </c>
      <c r="BC2029" s="172">
        <f t="shared" si="889"/>
        <v>0</v>
      </c>
      <c r="BD2029" s="171">
        <f>(VLOOKUP($D2029,'P4 Destination'!$C$21:$M$176,4,0))*BC2029</f>
        <v>0</v>
      </c>
      <c r="BE2029" s="172">
        <f t="shared" si="890"/>
        <v>0</v>
      </c>
      <c r="BF2029" s="171">
        <f>(VLOOKUP($D2029,'P4 Destination'!$C$21:$M$176,5,0))*BE2029</f>
        <v>0</v>
      </c>
      <c r="BG2029" s="172">
        <f t="shared" si="891"/>
        <v>0</v>
      </c>
      <c r="BH2029" s="171">
        <f>(VLOOKUP($D2029,'P4 Destination'!$C$21:$M$176,6,0))*BG2029</f>
        <v>0</v>
      </c>
      <c r="BI2029" s="172">
        <f t="shared" si="892"/>
        <v>0</v>
      </c>
      <c r="BJ2029" s="171">
        <f>(VLOOKUP($D2029,'P4 Destination'!$C$21:$M$176,7,0))*BI2029</f>
        <v>0</v>
      </c>
      <c r="BK2029" s="172">
        <f t="shared" si="893"/>
        <v>0</v>
      </c>
      <c r="BL2029" s="171">
        <f>(VLOOKUP($D2029,'P4 Destination'!$C$21:$M$176,8,0))*BK2029</f>
        <v>0</v>
      </c>
      <c r="BM2029" s="172">
        <f t="shared" si="894"/>
        <v>0</v>
      </c>
      <c r="BN2029" s="171">
        <f>(VLOOKUP($D2029,'P4 Destination'!$C$21:$M$176,9,0))*BM2029</f>
        <v>0</v>
      </c>
      <c r="BO2029" s="154">
        <f t="shared" si="900"/>
        <v>0</v>
      </c>
      <c r="BP2029" s="171">
        <f>(VLOOKUP(D2029,'P4 Destination'!$C$21:$M$176,10,0))*K2029</f>
        <v>0</v>
      </c>
      <c r="BQ2029" s="171">
        <f>(VLOOKUP(D2029,'P4 Destination'!$C$21:$M$176,11,0))*J2029</f>
        <v>0</v>
      </c>
      <c r="BR2029" s="173">
        <f t="shared" si="895"/>
        <v>0</v>
      </c>
      <c r="BS2029" s="173">
        <f>(AV2029*2500)*'P6 Verzekering'!$E$11</f>
        <v>0</v>
      </c>
      <c r="BT2029" s="173">
        <f>(AW2029*2500)*'P6 Verzekering'!$E$12</f>
        <v>0</v>
      </c>
      <c r="BU2029" s="173">
        <f>(L2029*2500)*'P6 Verzekering'!$E$13</f>
        <v>0</v>
      </c>
      <c r="BV2029" s="173">
        <f t="shared" si="896"/>
        <v>0</v>
      </c>
      <c r="BW2029"/>
      <c r="BX2029"/>
    </row>
    <row r="2030" spans="1:76">
      <c r="A2030" s="152" t="s">
        <v>981</v>
      </c>
      <c r="B2030" s="152" t="s">
        <v>151</v>
      </c>
      <c r="C2030" s="152" t="s">
        <v>149</v>
      </c>
      <c r="D2030" s="152" t="s">
        <v>219</v>
      </c>
      <c r="E2030" s="152" t="s">
        <v>219</v>
      </c>
      <c r="F2030" s="153">
        <f t="shared" si="898"/>
        <v>21</v>
      </c>
      <c r="G2030" s="154">
        <v>0</v>
      </c>
      <c r="H2030" s="154">
        <f>IFERROR(VLOOKUP(B2030,'P2 Origin'!$C$21:$Q$176,15,FALSE),0)</f>
        <v>0</v>
      </c>
      <c r="I2030" s="154">
        <f>IFERROR(VLOOKUP(D2030,'P4 Destination'!$C$21:$Q$176,15,FALSE),0)</f>
        <v>0</v>
      </c>
      <c r="J2030" s="155"/>
      <c r="K2030" s="155"/>
      <c r="L2030" s="156">
        <v>21</v>
      </c>
      <c r="M2030" s="155">
        <v>183</v>
      </c>
      <c r="N2030" s="155">
        <v>2</v>
      </c>
      <c r="O2030" s="157">
        <f t="shared" si="873"/>
        <v>0</v>
      </c>
      <c r="P2030" s="158">
        <f t="shared" si="874"/>
        <v>0</v>
      </c>
      <c r="Q2030" s="159">
        <f>IFERROR(VLOOKUP(N2030,'P1 Intra-Europees'!$A$15:$H$25,3,0),0)*P2030</f>
        <v>0</v>
      </c>
      <c r="R2030" s="160">
        <f t="shared" si="875"/>
        <v>21</v>
      </c>
      <c r="S2030" s="159">
        <f>IFERROR(VLOOKUP(N2030,'P1 Intra-Europees'!$A$15:$H$25,4,0),0)*R2030</f>
        <v>0</v>
      </c>
      <c r="T2030" s="160">
        <f t="shared" si="876"/>
        <v>0</v>
      </c>
      <c r="U2030" s="159">
        <f>IFERROR(VLOOKUP(N2030,'P1 Intra-Europees'!$A$15:$H$25,5,0),0)*T2030</f>
        <v>0</v>
      </c>
      <c r="V2030" s="160">
        <f t="shared" si="877"/>
        <v>0</v>
      </c>
      <c r="W2030" s="159">
        <f>IFERROR(VLOOKUP(N2030,'P1 Intra-Europees'!$A$15:$H$25,6,0),0)*V2030</f>
        <v>0</v>
      </c>
      <c r="X2030" s="160">
        <f t="shared" si="878"/>
        <v>0</v>
      </c>
      <c r="Y2030" s="159">
        <f>IFERROR(VLOOKUP(N2030,'P1 Intra-Europees'!$A$15:$H$25,7,0),0)*X2030</f>
        <v>0</v>
      </c>
      <c r="Z2030" s="161">
        <f t="shared" si="879"/>
        <v>0</v>
      </c>
      <c r="AA2030" s="162">
        <f>IFERROR(VLOOKUP(N2030,'P1 Intra-Europees'!$A$15:$H$25,8,0),0)*Z2030</f>
        <v>0</v>
      </c>
      <c r="AB2030" s="163">
        <f t="shared" si="880"/>
        <v>0</v>
      </c>
      <c r="AC2030" s="157" t="str">
        <f>VLOOKUP(B2030,'P2 Origin'!$C$21:$O$176,13,0)</f>
        <v>EUR</v>
      </c>
      <c r="AD2030" s="164">
        <f t="shared" si="881"/>
        <v>0</v>
      </c>
      <c r="AE2030" s="165">
        <f>IF(AU2030&gt;0.1,VLOOKUP(B2030,'P2 Origin'!$C$21:$M$176,3,0)*H2030,0)</f>
        <v>0</v>
      </c>
      <c r="AF2030" s="166">
        <f t="shared" si="882"/>
        <v>0</v>
      </c>
      <c r="AG2030" s="165">
        <f>(VLOOKUP(B2030,'P2 Origin'!$C$21:$M$176,4,0))*AF2030</f>
        <v>0</v>
      </c>
      <c r="AH2030" s="166">
        <f t="shared" si="883"/>
        <v>0</v>
      </c>
      <c r="AI2030" s="165">
        <f>(VLOOKUP(B2030,'P2 Origin'!$C$21:$M$176,5,0))*AH2030</f>
        <v>0</v>
      </c>
      <c r="AJ2030" s="166">
        <f t="shared" si="897"/>
        <v>0</v>
      </c>
      <c r="AK2030" s="165">
        <f>(VLOOKUP(B2030,'P2 Origin'!$C$21:$M$176,6,0))*AJ2030</f>
        <v>0</v>
      </c>
      <c r="AL2030" s="166">
        <f t="shared" si="884"/>
        <v>0</v>
      </c>
      <c r="AM2030" s="165">
        <f>(VLOOKUP($B2030,'P2 Origin'!$C$21:$M$176,7,0))*AL2030</f>
        <v>0</v>
      </c>
      <c r="AN2030" s="166">
        <f t="shared" si="885"/>
        <v>0</v>
      </c>
      <c r="AO2030" s="165">
        <f>(VLOOKUP($B2030,'P2 Origin'!$C$21:$M$176,8,0))*AN2030</f>
        <v>0</v>
      </c>
      <c r="AP2030" s="166">
        <f t="shared" si="886"/>
        <v>0</v>
      </c>
      <c r="AQ2030" s="165">
        <f>(VLOOKUP($B2030,'P2 Origin'!$C$21:$M$176,9,0))*AP2030</f>
        <v>0</v>
      </c>
      <c r="AR2030" s="155">
        <f t="shared" si="899"/>
        <v>0</v>
      </c>
      <c r="AS2030" s="164">
        <f>(VLOOKUP(B2030,'P2 Origin'!$C$21:$M$176,10,0))*K2030</f>
        <v>0</v>
      </c>
      <c r="AT2030" s="164">
        <f>(VLOOKUP(B2030,'P2 Origin'!$C$21:$M$176,11,0))*J2030</f>
        <v>0</v>
      </c>
      <c r="AU2030" s="167">
        <v>0</v>
      </c>
      <c r="AV2030" s="168">
        <v>0</v>
      </c>
      <c r="AW2030" s="169">
        <v>0</v>
      </c>
      <c r="AX2030" s="170">
        <f>IF(AU2030&gt;=0.1,'P3 Bureaumarge zee- en luchtvr.'!$D$12,0)</f>
        <v>0</v>
      </c>
      <c r="AY2030" s="163">
        <f t="shared" si="887"/>
        <v>0</v>
      </c>
      <c r="AZ2030" s="157" t="str">
        <f>VLOOKUP(D2030,'P4 Destination'!$C$21:$O$176,13,0)</f>
        <v>EUR</v>
      </c>
      <c r="BA2030" s="164">
        <f t="shared" si="888"/>
        <v>0</v>
      </c>
      <c r="BB2030" s="171">
        <f>IF(AU2030&gt;0.1,(VLOOKUP(D2030,'P4 Destination'!$C$21:$M$176,3,0))*I2030,0)</f>
        <v>0</v>
      </c>
      <c r="BC2030" s="172">
        <f t="shared" si="889"/>
        <v>0</v>
      </c>
      <c r="BD2030" s="171">
        <f>(VLOOKUP($D2030,'P4 Destination'!$C$21:$M$176,4,0))*BC2030</f>
        <v>0</v>
      </c>
      <c r="BE2030" s="172">
        <f t="shared" si="890"/>
        <v>0</v>
      </c>
      <c r="BF2030" s="171">
        <f>(VLOOKUP($D2030,'P4 Destination'!$C$21:$M$176,5,0))*BE2030</f>
        <v>0</v>
      </c>
      <c r="BG2030" s="172">
        <f t="shared" si="891"/>
        <v>0</v>
      </c>
      <c r="BH2030" s="171">
        <f>(VLOOKUP($D2030,'P4 Destination'!$C$21:$M$176,6,0))*BG2030</f>
        <v>0</v>
      </c>
      <c r="BI2030" s="172">
        <f t="shared" si="892"/>
        <v>0</v>
      </c>
      <c r="BJ2030" s="171">
        <f>(VLOOKUP($D2030,'P4 Destination'!$C$21:$M$176,7,0))*BI2030</f>
        <v>0</v>
      </c>
      <c r="BK2030" s="172">
        <f t="shared" si="893"/>
        <v>0</v>
      </c>
      <c r="BL2030" s="171">
        <f>(VLOOKUP($D2030,'P4 Destination'!$C$21:$M$176,8,0))*BK2030</f>
        <v>0</v>
      </c>
      <c r="BM2030" s="172">
        <f t="shared" si="894"/>
        <v>0</v>
      </c>
      <c r="BN2030" s="171">
        <f>(VLOOKUP($D2030,'P4 Destination'!$C$21:$M$176,9,0))*BM2030</f>
        <v>0</v>
      </c>
      <c r="BO2030" s="154">
        <f t="shared" si="900"/>
        <v>0</v>
      </c>
      <c r="BP2030" s="171">
        <f>(VLOOKUP(D2030,'P4 Destination'!$C$21:$M$176,10,0))*K2030</f>
        <v>0</v>
      </c>
      <c r="BQ2030" s="171">
        <f>(VLOOKUP(D2030,'P4 Destination'!$C$21:$M$176,11,0))*J2030</f>
        <v>0</v>
      </c>
      <c r="BR2030" s="173">
        <f t="shared" si="895"/>
        <v>0</v>
      </c>
      <c r="BS2030" s="173">
        <f>(AV2030*2500)*'P6 Verzekering'!$E$11</f>
        <v>0</v>
      </c>
      <c r="BT2030" s="173">
        <f>(AW2030*2500)*'P6 Verzekering'!$E$12</f>
        <v>0</v>
      </c>
      <c r="BU2030" s="173">
        <f>(L2030*2500)*'P6 Verzekering'!$E$13</f>
        <v>0</v>
      </c>
      <c r="BV2030" s="173">
        <f t="shared" si="896"/>
        <v>0</v>
      </c>
      <c r="BW2030"/>
      <c r="BX2030"/>
    </row>
    <row r="2031" spans="1:76">
      <c r="A2031" s="152" t="s">
        <v>2229</v>
      </c>
      <c r="B2031" s="152" t="s">
        <v>219</v>
      </c>
      <c r="C2031" s="152" t="s">
        <v>219</v>
      </c>
      <c r="D2031" s="152" t="s">
        <v>181</v>
      </c>
      <c r="E2031" s="152" t="s">
        <v>153</v>
      </c>
      <c r="F2031" s="153">
        <f t="shared" si="898"/>
        <v>21</v>
      </c>
      <c r="G2031" s="154">
        <v>0</v>
      </c>
      <c r="H2031" s="154">
        <f>IFERROR(VLOOKUP(B2031,'P2 Origin'!$C$21:$Q$176,15,FALSE),0)</f>
        <v>0</v>
      </c>
      <c r="I2031" s="154">
        <f>IFERROR(VLOOKUP(D2031,'P4 Destination'!$C$21:$Q$176,15,FALSE),0)</f>
        <v>1</v>
      </c>
      <c r="J2031" s="155"/>
      <c r="K2031" s="155"/>
      <c r="L2031" s="156">
        <v>21</v>
      </c>
      <c r="M2031" s="155">
        <v>483</v>
      </c>
      <c r="N2031" s="155">
        <v>3</v>
      </c>
      <c r="O2031" s="157">
        <f t="shared" si="873"/>
        <v>0</v>
      </c>
      <c r="P2031" s="158">
        <f t="shared" si="874"/>
        <v>0</v>
      </c>
      <c r="Q2031" s="159">
        <f>IFERROR(VLOOKUP(N2031,'P1 Intra-Europees'!$A$15:$H$25,3,0),0)*P2031</f>
        <v>0</v>
      </c>
      <c r="R2031" s="160">
        <f t="shared" si="875"/>
        <v>21</v>
      </c>
      <c r="S2031" s="159">
        <f>IFERROR(VLOOKUP(N2031,'P1 Intra-Europees'!$A$15:$H$25,4,0),0)*R2031</f>
        <v>0</v>
      </c>
      <c r="T2031" s="160">
        <f t="shared" si="876"/>
        <v>0</v>
      </c>
      <c r="U2031" s="159">
        <f>IFERROR(VLOOKUP(N2031,'P1 Intra-Europees'!$A$15:$H$25,5,0),0)*T2031</f>
        <v>0</v>
      </c>
      <c r="V2031" s="160">
        <f t="shared" si="877"/>
        <v>0</v>
      </c>
      <c r="W2031" s="159">
        <f>IFERROR(VLOOKUP(N2031,'P1 Intra-Europees'!$A$15:$H$25,6,0),0)*V2031</f>
        <v>0</v>
      </c>
      <c r="X2031" s="160">
        <f t="shared" si="878"/>
        <v>0</v>
      </c>
      <c r="Y2031" s="159">
        <f>IFERROR(VLOOKUP(N2031,'P1 Intra-Europees'!$A$15:$H$25,7,0),0)*X2031</f>
        <v>0</v>
      </c>
      <c r="Z2031" s="161">
        <f t="shared" si="879"/>
        <v>0</v>
      </c>
      <c r="AA2031" s="162">
        <f>IFERROR(VLOOKUP(N2031,'P1 Intra-Europees'!$A$15:$H$25,8,0),0)*Z2031</f>
        <v>0</v>
      </c>
      <c r="AB2031" s="163">
        <f t="shared" si="880"/>
        <v>0</v>
      </c>
      <c r="AC2031" s="157" t="str">
        <f>VLOOKUP(B2031,'P2 Origin'!$C$21:$O$176,13,0)</f>
        <v>EUR</v>
      </c>
      <c r="AD2031" s="164">
        <f t="shared" si="881"/>
        <v>0</v>
      </c>
      <c r="AE2031" s="165">
        <f>IF(AU2031&gt;0.1,VLOOKUP(B2031,'P2 Origin'!$C$21:$M$176,3,0)*H2031,0)</f>
        <v>0</v>
      </c>
      <c r="AF2031" s="166">
        <f t="shared" si="882"/>
        <v>0</v>
      </c>
      <c r="AG2031" s="165">
        <f>(VLOOKUP(B2031,'P2 Origin'!$C$21:$M$176,4,0))*AF2031</f>
        <v>0</v>
      </c>
      <c r="AH2031" s="166">
        <f t="shared" si="883"/>
        <v>0</v>
      </c>
      <c r="AI2031" s="165">
        <f>(VLOOKUP(B2031,'P2 Origin'!$C$21:$M$176,5,0))*AH2031</f>
        <v>0</v>
      </c>
      <c r="AJ2031" s="166">
        <f t="shared" si="897"/>
        <v>0</v>
      </c>
      <c r="AK2031" s="165">
        <f>(VLOOKUP(B2031,'P2 Origin'!$C$21:$M$176,6,0))*AJ2031</f>
        <v>0</v>
      </c>
      <c r="AL2031" s="166">
        <f t="shared" si="884"/>
        <v>0</v>
      </c>
      <c r="AM2031" s="165">
        <f>(VLOOKUP($B2031,'P2 Origin'!$C$21:$M$176,7,0))*AL2031</f>
        <v>0</v>
      </c>
      <c r="AN2031" s="166">
        <f t="shared" si="885"/>
        <v>0</v>
      </c>
      <c r="AO2031" s="165">
        <f>(VLOOKUP($B2031,'P2 Origin'!$C$21:$M$176,8,0))*AN2031</f>
        <v>0</v>
      </c>
      <c r="AP2031" s="166">
        <f t="shared" si="886"/>
        <v>0</v>
      </c>
      <c r="AQ2031" s="165">
        <f>(VLOOKUP($B2031,'P2 Origin'!$C$21:$M$176,9,0))*AP2031</f>
        <v>0</v>
      </c>
      <c r="AR2031" s="155">
        <f t="shared" si="899"/>
        <v>0</v>
      </c>
      <c r="AS2031" s="164">
        <f>(VLOOKUP(B2031,'P2 Origin'!$C$21:$M$176,10,0))*K2031</f>
        <v>0</v>
      </c>
      <c r="AT2031" s="164">
        <f>(VLOOKUP(B2031,'P2 Origin'!$C$21:$M$176,11,0))*J2031</f>
        <v>0</v>
      </c>
      <c r="AU2031" s="167">
        <v>0</v>
      </c>
      <c r="AV2031" s="168">
        <v>0</v>
      </c>
      <c r="AW2031" s="169">
        <v>0</v>
      </c>
      <c r="AX2031" s="170">
        <f>IF(AU2031&gt;=0.1,'P3 Bureaumarge zee- en luchtvr.'!$D$12,0)</f>
        <v>0</v>
      </c>
      <c r="AY2031" s="163">
        <f t="shared" si="887"/>
        <v>0</v>
      </c>
      <c r="AZ2031" s="157" t="str">
        <f>VLOOKUP(D2031,'P4 Destination'!$C$21:$O$176,13,0)</f>
        <v>EUR</v>
      </c>
      <c r="BA2031" s="164">
        <f t="shared" si="888"/>
        <v>0</v>
      </c>
      <c r="BB2031" s="171">
        <f>IF(AU2031&gt;0.1,(VLOOKUP(D2031,'P4 Destination'!$C$21:$M$176,3,0))*I2031,0)</f>
        <v>0</v>
      </c>
      <c r="BC2031" s="172">
        <f t="shared" si="889"/>
        <v>0</v>
      </c>
      <c r="BD2031" s="171">
        <f>(VLOOKUP($D2031,'P4 Destination'!$C$21:$M$176,4,0))*BC2031</f>
        <v>0</v>
      </c>
      <c r="BE2031" s="172">
        <f t="shared" si="890"/>
        <v>0</v>
      </c>
      <c r="BF2031" s="171">
        <f>(VLOOKUP($D2031,'P4 Destination'!$C$21:$M$176,5,0))*BE2031</f>
        <v>0</v>
      </c>
      <c r="BG2031" s="172">
        <f t="shared" si="891"/>
        <v>0</v>
      </c>
      <c r="BH2031" s="171">
        <f>(VLOOKUP($D2031,'P4 Destination'!$C$21:$M$176,6,0))*BG2031</f>
        <v>0</v>
      </c>
      <c r="BI2031" s="172">
        <f t="shared" si="892"/>
        <v>0</v>
      </c>
      <c r="BJ2031" s="171">
        <f>(VLOOKUP($D2031,'P4 Destination'!$C$21:$M$176,7,0))*BI2031</f>
        <v>0</v>
      </c>
      <c r="BK2031" s="172">
        <f t="shared" si="893"/>
        <v>0</v>
      </c>
      <c r="BL2031" s="171">
        <f>(VLOOKUP($D2031,'P4 Destination'!$C$21:$M$176,8,0))*BK2031</f>
        <v>0</v>
      </c>
      <c r="BM2031" s="172">
        <f t="shared" si="894"/>
        <v>0</v>
      </c>
      <c r="BN2031" s="171">
        <f>(VLOOKUP($D2031,'P4 Destination'!$C$21:$M$176,9,0))*BM2031</f>
        <v>0</v>
      </c>
      <c r="BO2031" s="154">
        <f t="shared" si="900"/>
        <v>0</v>
      </c>
      <c r="BP2031" s="171">
        <f>(VLOOKUP(D2031,'P4 Destination'!$C$21:$M$176,10,0))*K2031</f>
        <v>0</v>
      </c>
      <c r="BQ2031" s="171">
        <f>(VLOOKUP(D2031,'P4 Destination'!$C$21:$M$176,11,0))*J2031</f>
        <v>0</v>
      </c>
      <c r="BR2031" s="173">
        <f t="shared" si="895"/>
        <v>0</v>
      </c>
      <c r="BS2031" s="173">
        <f>(AV2031*2500)*'P6 Verzekering'!$E$11</f>
        <v>0</v>
      </c>
      <c r="BT2031" s="173">
        <f>(AW2031*2500)*'P6 Verzekering'!$E$12</f>
        <v>0</v>
      </c>
      <c r="BU2031" s="173">
        <f>(L2031*2500)*'P6 Verzekering'!$E$13</f>
        <v>0</v>
      </c>
      <c r="BV2031" s="173">
        <f t="shared" si="896"/>
        <v>0</v>
      </c>
      <c r="BW2031"/>
      <c r="BX2031"/>
    </row>
    <row r="2032" spans="1:76">
      <c r="A2032" s="152" t="s">
        <v>2437</v>
      </c>
      <c r="B2032" s="152" t="s">
        <v>219</v>
      </c>
      <c r="C2032" s="152" t="s">
        <v>219</v>
      </c>
      <c r="D2032" s="152" t="s">
        <v>147</v>
      </c>
      <c r="E2032" s="152" t="s">
        <v>146</v>
      </c>
      <c r="F2032" s="153">
        <f t="shared" si="898"/>
        <v>21</v>
      </c>
      <c r="G2032" s="154">
        <v>0</v>
      </c>
      <c r="H2032" s="154">
        <f>IFERROR(VLOOKUP(B2032,'P2 Origin'!$C$21:$Q$176,15,FALSE),0)</f>
        <v>0</v>
      </c>
      <c r="I2032" s="154">
        <f>IFERROR(VLOOKUP(D2032,'P4 Destination'!$C$21:$Q$176,15,FALSE),0)</f>
        <v>1</v>
      </c>
      <c r="J2032" s="155"/>
      <c r="K2032" s="155"/>
      <c r="L2032" s="156">
        <v>21</v>
      </c>
      <c r="M2032" s="155">
        <v>1187</v>
      </c>
      <c r="N2032" s="155">
        <v>6</v>
      </c>
      <c r="O2032" s="157">
        <f t="shared" si="873"/>
        <v>0</v>
      </c>
      <c r="P2032" s="158">
        <f t="shared" si="874"/>
        <v>0</v>
      </c>
      <c r="Q2032" s="159">
        <f>IFERROR(VLOOKUP(N2032,'P1 Intra-Europees'!$A$15:$H$25,3,0),0)*P2032</f>
        <v>0</v>
      </c>
      <c r="R2032" s="160">
        <f t="shared" si="875"/>
        <v>21</v>
      </c>
      <c r="S2032" s="159">
        <f>IFERROR(VLOOKUP(N2032,'P1 Intra-Europees'!$A$15:$H$25,4,0),0)*R2032</f>
        <v>0</v>
      </c>
      <c r="T2032" s="160">
        <f t="shared" si="876"/>
        <v>0</v>
      </c>
      <c r="U2032" s="159">
        <f>IFERROR(VLOOKUP(N2032,'P1 Intra-Europees'!$A$15:$H$25,5,0),0)*T2032</f>
        <v>0</v>
      </c>
      <c r="V2032" s="160">
        <f t="shared" si="877"/>
        <v>0</v>
      </c>
      <c r="W2032" s="159">
        <f>IFERROR(VLOOKUP(N2032,'P1 Intra-Europees'!$A$15:$H$25,6,0),0)*V2032</f>
        <v>0</v>
      </c>
      <c r="X2032" s="160">
        <f t="shared" si="878"/>
        <v>0</v>
      </c>
      <c r="Y2032" s="159">
        <f>IFERROR(VLOOKUP(N2032,'P1 Intra-Europees'!$A$15:$H$25,7,0),0)*X2032</f>
        <v>0</v>
      </c>
      <c r="Z2032" s="161">
        <f t="shared" si="879"/>
        <v>0</v>
      </c>
      <c r="AA2032" s="162">
        <f>IFERROR(VLOOKUP(N2032,'P1 Intra-Europees'!$A$15:$H$25,8,0),0)*Z2032</f>
        <v>0</v>
      </c>
      <c r="AB2032" s="163">
        <f t="shared" si="880"/>
        <v>0</v>
      </c>
      <c r="AC2032" s="157" t="str">
        <f>VLOOKUP(B2032,'P2 Origin'!$C$21:$O$176,13,0)</f>
        <v>EUR</v>
      </c>
      <c r="AD2032" s="164">
        <f t="shared" si="881"/>
        <v>0</v>
      </c>
      <c r="AE2032" s="165">
        <f>IF(AU2032&gt;0.1,VLOOKUP(B2032,'P2 Origin'!$C$21:$M$176,3,0)*H2032,0)</f>
        <v>0</v>
      </c>
      <c r="AF2032" s="166">
        <f t="shared" si="882"/>
        <v>0</v>
      </c>
      <c r="AG2032" s="165">
        <f>(VLOOKUP(B2032,'P2 Origin'!$C$21:$M$176,4,0))*AF2032</f>
        <v>0</v>
      </c>
      <c r="AH2032" s="166">
        <f t="shared" si="883"/>
        <v>0</v>
      </c>
      <c r="AI2032" s="165">
        <f>(VLOOKUP(B2032,'P2 Origin'!$C$21:$M$176,5,0))*AH2032</f>
        <v>0</v>
      </c>
      <c r="AJ2032" s="166">
        <f t="shared" si="897"/>
        <v>0</v>
      </c>
      <c r="AK2032" s="165">
        <f>(VLOOKUP(B2032,'P2 Origin'!$C$21:$M$176,6,0))*AJ2032</f>
        <v>0</v>
      </c>
      <c r="AL2032" s="166">
        <f t="shared" si="884"/>
        <v>0</v>
      </c>
      <c r="AM2032" s="165">
        <f>(VLOOKUP($B2032,'P2 Origin'!$C$21:$M$176,7,0))*AL2032</f>
        <v>0</v>
      </c>
      <c r="AN2032" s="166">
        <f t="shared" si="885"/>
        <v>0</v>
      </c>
      <c r="AO2032" s="165">
        <f>(VLOOKUP($B2032,'P2 Origin'!$C$21:$M$176,8,0))*AN2032</f>
        <v>0</v>
      </c>
      <c r="AP2032" s="166">
        <f t="shared" si="886"/>
        <v>0</v>
      </c>
      <c r="AQ2032" s="165">
        <f>(VLOOKUP($B2032,'P2 Origin'!$C$21:$M$176,9,0))*AP2032</f>
        <v>0</v>
      </c>
      <c r="AR2032" s="155">
        <f t="shared" si="899"/>
        <v>0</v>
      </c>
      <c r="AS2032" s="164">
        <f>(VLOOKUP(B2032,'P2 Origin'!$C$21:$M$176,10,0))*K2032</f>
        <v>0</v>
      </c>
      <c r="AT2032" s="164">
        <f>(VLOOKUP(B2032,'P2 Origin'!$C$21:$M$176,11,0))*J2032</f>
        <v>0</v>
      </c>
      <c r="AU2032" s="167">
        <v>0</v>
      </c>
      <c r="AV2032" s="168">
        <v>0</v>
      </c>
      <c r="AW2032" s="169">
        <v>0</v>
      </c>
      <c r="AX2032" s="170">
        <f>IF(AU2032&gt;=0.1,'P3 Bureaumarge zee- en luchtvr.'!$D$12,0)</f>
        <v>0</v>
      </c>
      <c r="AY2032" s="163">
        <f t="shared" si="887"/>
        <v>0</v>
      </c>
      <c r="AZ2032" s="157" t="str">
        <f>VLOOKUP(D2032,'P4 Destination'!$C$21:$O$176,13,0)</f>
        <v>EUR</v>
      </c>
      <c r="BA2032" s="164">
        <f t="shared" si="888"/>
        <v>0</v>
      </c>
      <c r="BB2032" s="171">
        <f>IF(AU2032&gt;0.1,(VLOOKUP(D2032,'P4 Destination'!$C$21:$M$176,3,0))*I2032,0)</f>
        <v>0</v>
      </c>
      <c r="BC2032" s="172">
        <f t="shared" si="889"/>
        <v>0</v>
      </c>
      <c r="BD2032" s="171">
        <f>(VLOOKUP($D2032,'P4 Destination'!$C$21:$M$176,4,0))*BC2032</f>
        <v>0</v>
      </c>
      <c r="BE2032" s="172">
        <f t="shared" si="890"/>
        <v>0</v>
      </c>
      <c r="BF2032" s="171">
        <f>(VLOOKUP($D2032,'P4 Destination'!$C$21:$M$176,5,0))*BE2032</f>
        <v>0</v>
      </c>
      <c r="BG2032" s="172">
        <f t="shared" si="891"/>
        <v>0</v>
      </c>
      <c r="BH2032" s="171">
        <f>(VLOOKUP($D2032,'P4 Destination'!$C$21:$M$176,6,0))*BG2032</f>
        <v>0</v>
      </c>
      <c r="BI2032" s="172">
        <f t="shared" si="892"/>
        <v>0</v>
      </c>
      <c r="BJ2032" s="171">
        <f>(VLOOKUP($D2032,'P4 Destination'!$C$21:$M$176,7,0))*BI2032</f>
        <v>0</v>
      </c>
      <c r="BK2032" s="172">
        <f t="shared" si="893"/>
        <v>0</v>
      </c>
      <c r="BL2032" s="171">
        <f>(VLOOKUP($D2032,'P4 Destination'!$C$21:$M$176,8,0))*BK2032</f>
        <v>0</v>
      </c>
      <c r="BM2032" s="172">
        <f t="shared" si="894"/>
        <v>0</v>
      </c>
      <c r="BN2032" s="171">
        <f>(VLOOKUP($D2032,'P4 Destination'!$C$21:$M$176,9,0))*BM2032</f>
        <v>0</v>
      </c>
      <c r="BO2032" s="154">
        <f t="shared" si="900"/>
        <v>0</v>
      </c>
      <c r="BP2032" s="171">
        <f>(VLOOKUP(D2032,'P4 Destination'!$C$21:$M$176,10,0))*K2032</f>
        <v>0</v>
      </c>
      <c r="BQ2032" s="171">
        <f>(VLOOKUP(D2032,'P4 Destination'!$C$21:$M$176,11,0))*J2032</f>
        <v>0</v>
      </c>
      <c r="BR2032" s="173">
        <f t="shared" si="895"/>
        <v>0</v>
      </c>
      <c r="BS2032" s="173">
        <f>(AV2032*2500)*'P6 Verzekering'!$E$11</f>
        <v>0</v>
      </c>
      <c r="BT2032" s="173">
        <f>(AW2032*2500)*'P6 Verzekering'!$E$12</f>
        <v>0</v>
      </c>
      <c r="BU2032" s="173">
        <f>(L2032*2500)*'P6 Verzekering'!$E$13</f>
        <v>0</v>
      </c>
      <c r="BV2032" s="173">
        <f t="shared" si="896"/>
        <v>0</v>
      </c>
      <c r="BW2032"/>
      <c r="BX2032"/>
    </row>
    <row r="2033" spans="1:76">
      <c r="A2033" s="152" t="s">
        <v>2294</v>
      </c>
      <c r="B2033" s="152" t="s">
        <v>219</v>
      </c>
      <c r="C2033" s="152" t="s">
        <v>219</v>
      </c>
      <c r="D2033" s="152" t="s">
        <v>198</v>
      </c>
      <c r="E2033" s="152" t="s">
        <v>195</v>
      </c>
      <c r="F2033" s="153">
        <f t="shared" si="898"/>
        <v>21</v>
      </c>
      <c r="G2033" s="154">
        <v>0</v>
      </c>
      <c r="H2033" s="154">
        <f>IFERROR(VLOOKUP(B2033,'P2 Origin'!$C$21:$Q$176,15,FALSE),0)</f>
        <v>0</v>
      </c>
      <c r="I2033" s="154">
        <f>IFERROR(VLOOKUP(D2033,'P4 Destination'!$C$21:$Q$176,15,FALSE),0)</f>
        <v>1</v>
      </c>
      <c r="J2033" s="155"/>
      <c r="K2033" s="155"/>
      <c r="L2033" s="156">
        <v>21</v>
      </c>
      <c r="M2033" s="155">
        <v>1649</v>
      </c>
      <c r="N2033" s="155">
        <v>7</v>
      </c>
      <c r="O2033" s="157">
        <f t="shared" si="873"/>
        <v>0</v>
      </c>
      <c r="P2033" s="158">
        <f t="shared" si="874"/>
        <v>0</v>
      </c>
      <c r="Q2033" s="159">
        <f>IFERROR(VLOOKUP(N2033,'P1 Intra-Europees'!$A$15:$H$25,3,0),0)*P2033</f>
        <v>0</v>
      </c>
      <c r="R2033" s="160">
        <f t="shared" si="875"/>
        <v>21</v>
      </c>
      <c r="S2033" s="159">
        <f>IFERROR(VLOOKUP(N2033,'P1 Intra-Europees'!$A$15:$H$25,4,0),0)*R2033</f>
        <v>0</v>
      </c>
      <c r="T2033" s="160">
        <f t="shared" si="876"/>
        <v>0</v>
      </c>
      <c r="U2033" s="159">
        <f>IFERROR(VLOOKUP(N2033,'P1 Intra-Europees'!$A$15:$H$25,5,0),0)*T2033</f>
        <v>0</v>
      </c>
      <c r="V2033" s="160">
        <f t="shared" si="877"/>
        <v>0</v>
      </c>
      <c r="W2033" s="159">
        <f>IFERROR(VLOOKUP(N2033,'P1 Intra-Europees'!$A$15:$H$25,6,0),0)*V2033</f>
        <v>0</v>
      </c>
      <c r="X2033" s="160">
        <f t="shared" si="878"/>
        <v>0</v>
      </c>
      <c r="Y2033" s="159">
        <f>IFERROR(VLOOKUP(N2033,'P1 Intra-Europees'!$A$15:$H$25,7,0),0)*X2033</f>
        <v>0</v>
      </c>
      <c r="Z2033" s="161">
        <f t="shared" si="879"/>
        <v>0</v>
      </c>
      <c r="AA2033" s="162">
        <f>IFERROR(VLOOKUP(N2033,'P1 Intra-Europees'!$A$15:$H$25,8,0),0)*Z2033</f>
        <v>0</v>
      </c>
      <c r="AB2033" s="163">
        <f t="shared" si="880"/>
        <v>0</v>
      </c>
      <c r="AC2033" s="157" t="str">
        <f>VLOOKUP(B2033,'P2 Origin'!$C$21:$O$176,13,0)</f>
        <v>EUR</v>
      </c>
      <c r="AD2033" s="164">
        <f t="shared" si="881"/>
        <v>0</v>
      </c>
      <c r="AE2033" s="165">
        <f>IF(AU2033&gt;0.1,VLOOKUP(B2033,'P2 Origin'!$C$21:$M$176,3,0)*H2033,0)</f>
        <v>0</v>
      </c>
      <c r="AF2033" s="166">
        <f t="shared" si="882"/>
        <v>0</v>
      </c>
      <c r="AG2033" s="165">
        <f>(VLOOKUP(B2033,'P2 Origin'!$C$21:$M$176,4,0))*AF2033</f>
        <v>0</v>
      </c>
      <c r="AH2033" s="166">
        <f t="shared" si="883"/>
        <v>0</v>
      </c>
      <c r="AI2033" s="165">
        <f>(VLOOKUP(B2033,'P2 Origin'!$C$21:$M$176,5,0))*AH2033</f>
        <v>0</v>
      </c>
      <c r="AJ2033" s="166">
        <f t="shared" si="897"/>
        <v>0</v>
      </c>
      <c r="AK2033" s="165">
        <f>(VLOOKUP(B2033,'P2 Origin'!$C$21:$M$176,6,0))*AJ2033</f>
        <v>0</v>
      </c>
      <c r="AL2033" s="166">
        <f t="shared" si="884"/>
        <v>0</v>
      </c>
      <c r="AM2033" s="165">
        <f>(VLOOKUP($B2033,'P2 Origin'!$C$21:$M$176,7,0))*AL2033</f>
        <v>0</v>
      </c>
      <c r="AN2033" s="166">
        <f t="shared" si="885"/>
        <v>0</v>
      </c>
      <c r="AO2033" s="165">
        <f>(VLOOKUP($B2033,'P2 Origin'!$C$21:$M$176,8,0))*AN2033</f>
        <v>0</v>
      </c>
      <c r="AP2033" s="166">
        <f t="shared" si="886"/>
        <v>0</v>
      </c>
      <c r="AQ2033" s="165">
        <f>(VLOOKUP($B2033,'P2 Origin'!$C$21:$M$176,9,0))*AP2033</f>
        <v>0</v>
      </c>
      <c r="AR2033" s="155">
        <f t="shared" si="899"/>
        <v>0</v>
      </c>
      <c r="AS2033" s="164">
        <f>(VLOOKUP(B2033,'P2 Origin'!$C$21:$M$176,10,0))*K2033</f>
        <v>0</v>
      </c>
      <c r="AT2033" s="164">
        <f>(VLOOKUP(B2033,'P2 Origin'!$C$21:$M$176,11,0))*J2033</f>
        <v>0</v>
      </c>
      <c r="AU2033" s="167">
        <v>0</v>
      </c>
      <c r="AV2033" s="168">
        <v>0</v>
      </c>
      <c r="AW2033" s="169">
        <v>0</v>
      </c>
      <c r="AX2033" s="170">
        <f>IF(AU2033&gt;=0.1,'P3 Bureaumarge zee- en luchtvr.'!$D$12,0)</f>
        <v>0</v>
      </c>
      <c r="AY2033" s="163">
        <f t="shared" si="887"/>
        <v>0</v>
      </c>
      <c r="AZ2033" s="157" t="str">
        <f>VLOOKUP(D2033,'P4 Destination'!$C$21:$O$176,13,0)</f>
        <v>EUR</v>
      </c>
      <c r="BA2033" s="164">
        <f t="shared" si="888"/>
        <v>0</v>
      </c>
      <c r="BB2033" s="171">
        <f>IF(AU2033&gt;0.1,(VLOOKUP(D2033,'P4 Destination'!$C$21:$M$176,3,0))*I2033,0)</f>
        <v>0</v>
      </c>
      <c r="BC2033" s="172">
        <f t="shared" si="889"/>
        <v>0</v>
      </c>
      <c r="BD2033" s="171">
        <f>(VLOOKUP($D2033,'P4 Destination'!$C$21:$M$176,4,0))*BC2033</f>
        <v>0</v>
      </c>
      <c r="BE2033" s="172">
        <f t="shared" si="890"/>
        <v>0</v>
      </c>
      <c r="BF2033" s="171">
        <f>(VLOOKUP($D2033,'P4 Destination'!$C$21:$M$176,5,0))*BE2033</f>
        <v>0</v>
      </c>
      <c r="BG2033" s="172">
        <f t="shared" si="891"/>
        <v>0</v>
      </c>
      <c r="BH2033" s="171">
        <f>(VLOOKUP($D2033,'P4 Destination'!$C$21:$M$176,6,0))*BG2033</f>
        <v>0</v>
      </c>
      <c r="BI2033" s="172">
        <f t="shared" si="892"/>
        <v>0</v>
      </c>
      <c r="BJ2033" s="171">
        <f>(VLOOKUP($D2033,'P4 Destination'!$C$21:$M$176,7,0))*BI2033</f>
        <v>0</v>
      </c>
      <c r="BK2033" s="172">
        <f t="shared" si="893"/>
        <v>0</v>
      </c>
      <c r="BL2033" s="171">
        <f>(VLOOKUP($D2033,'P4 Destination'!$C$21:$M$176,8,0))*BK2033</f>
        <v>0</v>
      </c>
      <c r="BM2033" s="172">
        <f t="shared" si="894"/>
        <v>0</v>
      </c>
      <c r="BN2033" s="171">
        <f>(VLOOKUP($D2033,'P4 Destination'!$C$21:$M$176,9,0))*BM2033</f>
        <v>0</v>
      </c>
      <c r="BO2033" s="154">
        <f t="shared" si="900"/>
        <v>0</v>
      </c>
      <c r="BP2033" s="171">
        <f>(VLOOKUP(D2033,'P4 Destination'!$C$21:$M$176,10,0))*K2033</f>
        <v>0</v>
      </c>
      <c r="BQ2033" s="171">
        <f>(VLOOKUP(D2033,'P4 Destination'!$C$21:$M$176,11,0))*J2033</f>
        <v>0</v>
      </c>
      <c r="BR2033" s="173">
        <f t="shared" si="895"/>
        <v>0</v>
      </c>
      <c r="BS2033" s="173">
        <f>(AV2033*2500)*'P6 Verzekering'!$E$11</f>
        <v>0</v>
      </c>
      <c r="BT2033" s="173">
        <f>(AW2033*2500)*'P6 Verzekering'!$E$12</f>
        <v>0</v>
      </c>
      <c r="BU2033" s="173">
        <f>(L2033*2500)*'P6 Verzekering'!$E$13</f>
        <v>0</v>
      </c>
      <c r="BV2033" s="173">
        <f t="shared" si="896"/>
        <v>0</v>
      </c>
      <c r="BW2033"/>
      <c r="BX2033"/>
    </row>
    <row r="2034" spans="1:76">
      <c r="A2034" s="152" t="s">
        <v>2981</v>
      </c>
      <c r="B2034" s="152" t="s">
        <v>211</v>
      </c>
      <c r="C2034" s="152" t="s">
        <v>210</v>
      </c>
      <c r="D2034" s="152" t="s">
        <v>219</v>
      </c>
      <c r="E2034" s="152" t="s">
        <v>219</v>
      </c>
      <c r="F2034" s="153">
        <f t="shared" si="898"/>
        <v>21</v>
      </c>
      <c r="G2034" s="154">
        <v>0</v>
      </c>
      <c r="H2034" s="154">
        <f>IFERROR(VLOOKUP(B2034,'P2 Origin'!$C$21:$Q$176,15,FALSE),0)</f>
        <v>0</v>
      </c>
      <c r="I2034" s="154">
        <f>IFERROR(VLOOKUP(D2034,'P4 Destination'!$C$21:$Q$176,15,FALSE),0)</f>
        <v>0</v>
      </c>
      <c r="J2034" s="155"/>
      <c r="K2034" s="155"/>
      <c r="L2034" s="156">
        <v>21</v>
      </c>
      <c r="M2034" s="155">
        <v>1674</v>
      </c>
      <c r="N2034" s="155">
        <v>7</v>
      </c>
      <c r="O2034" s="157">
        <f t="shared" si="873"/>
        <v>0</v>
      </c>
      <c r="P2034" s="158">
        <f t="shared" si="874"/>
        <v>0</v>
      </c>
      <c r="Q2034" s="159">
        <f>IFERROR(VLOOKUP(N2034,'P1 Intra-Europees'!$A$15:$H$25,3,0),0)*P2034</f>
        <v>0</v>
      </c>
      <c r="R2034" s="160">
        <f t="shared" si="875"/>
        <v>21</v>
      </c>
      <c r="S2034" s="159">
        <f>IFERROR(VLOOKUP(N2034,'P1 Intra-Europees'!$A$15:$H$25,4,0),0)*R2034</f>
        <v>0</v>
      </c>
      <c r="T2034" s="160">
        <f t="shared" si="876"/>
        <v>0</v>
      </c>
      <c r="U2034" s="159">
        <f>IFERROR(VLOOKUP(N2034,'P1 Intra-Europees'!$A$15:$H$25,5,0),0)*T2034</f>
        <v>0</v>
      </c>
      <c r="V2034" s="160">
        <f t="shared" si="877"/>
        <v>0</v>
      </c>
      <c r="W2034" s="159">
        <f>IFERROR(VLOOKUP(N2034,'P1 Intra-Europees'!$A$15:$H$25,6,0),0)*V2034</f>
        <v>0</v>
      </c>
      <c r="X2034" s="160">
        <f t="shared" si="878"/>
        <v>0</v>
      </c>
      <c r="Y2034" s="159">
        <f>IFERROR(VLOOKUP(N2034,'P1 Intra-Europees'!$A$15:$H$25,7,0),0)*X2034</f>
        <v>0</v>
      </c>
      <c r="Z2034" s="161">
        <f t="shared" si="879"/>
        <v>0</v>
      </c>
      <c r="AA2034" s="162">
        <f>IFERROR(VLOOKUP(N2034,'P1 Intra-Europees'!$A$15:$H$25,8,0),0)*Z2034</f>
        <v>0</v>
      </c>
      <c r="AB2034" s="163">
        <f t="shared" si="880"/>
        <v>0</v>
      </c>
      <c r="AC2034" s="157" t="str">
        <f>VLOOKUP(B2034,'P2 Origin'!$C$21:$O$176,13,0)</f>
        <v>EUR</v>
      </c>
      <c r="AD2034" s="164">
        <f t="shared" si="881"/>
        <v>0</v>
      </c>
      <c r="AE2034" s="165">
        <f>IF(AU2034&gt;0.1,VLOOKUP(B2034,'P2 Origin'!$C$21:$M$176,3,0)*H2034,0)</f>
        <v>0</v>
      </c>
      <c r="AF2034" s="166">
        <f t="shared" si="882"/>
        <v>0</v>
      </c>
      <c r="AG2034" s="165">
        <f>(VLOOKUP(B2034,'P2 Origin'!$C$21:$M$176,4,0))*AF2034</f>
        <v>0</v>
      </c>
      <c r="AH2034" s="166">
        <f t="shared" si="883"/>
        <v>0</v>
      </c>
      <c r="AI2034" s="165">
        <f>(VLOOKUP(B2034,'P2 Origin'!$C$21:$M$176,5,0))*AH2034</f>
        <v>0</v>
      </c>
      <c r="AJ2034" s="166">
        <f t="shared" si="897"/>
        <v>0</v>
      </c>
      <c r="AK2034" s="165">
        <f>(VLOOKUP(B2034,'P2 Origin'!$C$21:$M$176,6,0))*AJ2034</f>
        <v>0</v>
      </c>
      <c r="AL2034" s="166">
        <f t="shared" si="884"/>
        <v>0</v>
      </c>
      <c r="AM2034" s="165">
        <f>(VLOOKUP($B2034,'P2 Origin'!$C$21:$M$176,7,0))*AL2034</f>
        <v>0</v>
      </c>
      <c r="AN2034" s="166">
        <f t="shared" si="885"/>
        <v>0</v>
      </c>
      <c r="AO2034" s="165">
        <f>(VLOOKUP($B2034,'P2 Origin'!$C$21:$M$176,8,0))*AN2034</f>
        <v>0</v>
      </c>
      <c r="AP2034" s="166">
        <f t="shared" si="886"/>
        <v>0</v>
      </c>
      <c r="AQ2034" s="165">
        <f>(VLOOKUP($B2034,'P2 Origin'!$C$21:$M$176,9,0))*AP2034</f>
        <v>0</v>
      </c>
      <c r="AR2034" s="155">
        <f t="shared" si="899"/>
        <v>0</v>
      </c>
      <c r="AS2034" s="164">
        <f>(VLOOKUP(B2034,'P2 Origin'!$C$21:$M$176,10,0))*K2034</f>
        <v>0</v>
      </c>
      <c r="AT2034" s="164">
        <f>(VLOOKUP(B2034,'P2 Origin'!$C$21:$M$176,11,0))*J2034</f>
        <v>0</v>
      </c>
      <c r="AU2034" s="167">
        <v>0</v>
      </c>
      <c r="AV2034" s="168">
        <v>0</v>
      </c>
      <c r="AW2034" s="169">
        <v>0</v>
      </c>
      <c r="AX2034" s="170">
        <f>IF(AU2034&gt;=0.1,'P3 Bureaumarge zee- en luchtvr.'!$D$12,0)</f>
        <v>0</v>
      </c>
      <c r="AY2034" s="163">
        <f t="shared" si="887"/>
        <v>0</v>
      </c>
      <c r="AZ2034" s="157" t="str">
        <f>VLOOKUP(D2034,'P4 Destination'!$C$21:$O$176,13,0)</f>
        <v>EUR</v>
      </c>
      <c r="BA2034" s="164">
        <f t="shared" si="888"/>
        <v>0</v>
      </c>
      <c r="BB2034" s="171">
        <f>IF(AU2034&gt;0.1,(VLOOKUP(D2034,'P4 Destination'!$C$21:$M$176,3,0))*I2034,0)</f>
        <v>0</v>
      </c>
      <c r="BC2034" s="172">
        <f t="shared" si="889"/>
        <v>0</v>
      </c>
      <c r="BD2034" s="171">
        <f>(VLOOKUP($D2034,'P4 Destination'!$C$21:$M$176,4,0))*BC2034</f>
        <v>0</v>
      </c>
      <c r="BE2034" s="172">
        <f t="shared" si="890"/>
        <v>0</v>
      </c>
      <c r="BF2034" s="171">
        <f>(VLOOKUP($D2034,'P4 Destination'!$C$21:$M$176,5,0))*BE2034</f>
        <v>0</v>
      </c>
      <c r="BG2034" s="172">
        <f t="shared" si="891"/>
        <v>0</v>
      </c>
      <c r="BH2034" s="171">
        <f>(VLOOKUP($D2034,'P4 Destination'!$C$21:$M$176,6,0))*BG2034</f>
        <v>0</v>
      </c>
      <c r="BI2034" s="172">
        <f t="shared" si="892"/>
        <v>0</v>
      </c>
      <c r="BJ2034" s="171">
        <f>(VLOOKUP($D2034,'P4 Destination'!$C$21:$M$176,7,0))*BI2034</f>
        <v>0</v>
      </c>
      <c r="BK2034" s="172">
        <f t="shared" si="893"/>
        <v>0</v>
      </c>
      <c r="BL2034" s="171">
        <f>(VLOOKUP($D2034,'P4 Destination'!$C$21:$M$176,8,0))*BK2034</f>
        <v>0</v>
      </c>
      <c r="BM2034" s="172">
        <f t="shared" si="894"/>
        <v>0</v>
      </c>
      <c r="BN2034" s="171">
        <f>(VLOOKUP($D2034,'P4 Destination'!$C$21:$M$176,9,0))*BM2034</f>
        <v>0</v>
      </c>
      <c r="BO2034" s="154">
        <f t="shared" si="900"/>
        <v>0</v>
      </c>
      <c r="BP2034" s="171">
        <f>(VLOOKUP(D2034,'P4 Destination'!$C$21:$M$176,10,0))*K2034</f>
        <v>0</v>
      </c>
      <c r="BQ2034" s="171">
        <f>(VLOOKUP(D2034,'P4 Destination'!$C$21:$M$176,11,0))*J2034</f>
        <v>0</v>
      </c>
      <c r="BR2034" s="173">
        <f t="shared" si="895"/>
        <v>0</v>
      </c>
      <c r="BS2034" s="173">
        <f>(AV2034*2500)*'P6 Verzekering'!$E$11</f>
        <v>0</v>
      </c>
      <c r="BT2034" s="173">
        <f>(AW2034*2500)*'P6 Verzekering'!$E$12</f>
        <v>0</v>
      </c>
      <c r="BU2034" s="173">
        <f>(L2034*2500)*'P6 Verzekering'!$E$13</f>
        <v>0</v>
      </c>
      <c r="BV2034" s="173">
        <f t="shared" si="896"/>
        <v>0</v>
      </c>
      <c r="BW2034"/>
      <c r="BX2034"/>
    </row>
    <row r="2035" spans="1:76">
      <c r="A2035" s="152" t="s">
        <v>2272</v>
      </c>
      <c r="B2035" s="152" t="s">
        <v>219</v>
      </c>
      <c r="C2035" s="152" t="s">
        <v>219</v>
      </c>
      <c r="D2035" s="152" t="s">
        <v>206</v>
      </c>
      <c r="E2035" s="152" t="s">
        <v>205</v>
      </c>
      <c r="F2035" s="153">
        <f t="shared" si="898"/>
        <v>21</v>
      </c>
      <c r="G2035" s="154">
        <v>0</v>
      </c>
      <c r="H2035" s="154">
        <f>IFERROR(VLOOKUP(B2035,'P2 Origin'!$C$21:$Q$176,15,FALSE),0)</f>
        <v>0</v>
      </c>
      <c r="I2035" s="154">
        <f>IFERROR(VLOOKUP(D2035,'P4 Destination'!$C$21:$Q$176,15,FALSE),0)</f>
        <v>1</v>
      </c>
      <c r="J2035" s="155"/>
      <c r="K2035" s="155"/>
      <c r="L2035" s="156">
        <v>21</v>
      </c>
      <c r="M2035" s="155">
        <v>2318</v>
      </c>
      <c r="N2035" s="155">
        <v>8</v>
      </c>
      <c r="O2035" s="157">
        <f t="shared" si="873"/>
        <v>0</v>
      </c>
      <c r="P2035" s="158">
        <f t="shared" si="874"/>
        <v>0</v>
      </c>
      <c r="Q2035" s="159">
        <f>IFERROR(VLOOKUP(N2035,'P1 Intra-Europees'!$A$15:$H$25,3,0),0)*P2035</f>
        <v>0</v>
      </c>
      <c r="R2035" s="160">
        <f t="shared" si="875"/>
        <v>21</v>
      </c>
      <c r="S2035" s="159">
        <f>IFERROR(VLOOKUP(N2035,'P1 Intra-Europees'!$A$15:$H$25,4,0),0)*R2035</f>
        <v>0</v>
      </c>
      <c r="T2035" s="160">
        <f t="shared" si="876"/>
        <v>0</v>
      </c>
      <c r="U2035" s="159">
        <f>IFERROR(VLOOKUP(N2035,'P1 Intra-Europees'!$A$15:$H$25,5,0),0)*T2035</f>
        <v>0</v>
      </c>
      <c r="V2035" s="160">
        <f t="shared" si="877"/>
        <v>0</v>
      </c>
      <c r="W2035" s="159">
        <f>IFERROR(VLOOKUP(N2035,'P1 Intra-Europees'!$A$15:$H$25,6,0),0)*V2035</f>
        <v>0</v>
      </c>
      <c r="X2035" s="160">
        <f t="shared" si="878"/>
        <v>0</v>
      </c>
      <c r="Y2035" s="159">
        <f>IFERROR(VLOOKUP(N2035,'P1 Intra-Europees'!$A$15:$H$25,7,0),0)*X2035</f>
        <v>0</v>
      </c>
      <c r="Z2035" s="161">
        <f t="shared" si="879"/>
        <v>0</v>
      </c>
      <c r="AA2035" s="162">
        <f>IFERROR(VLOOKUP(N2035,'P1 Intra-Europees'!$A$15:$H$25,8,0),0)*Z2035</f>
        <v>0</v>
      </c>
      <c r="AB2035" s="163">
        <f t="shared" si="880"/>
        <v>0</v>
      </c>
      <c r="AC2035" s="157" t="str">
        <f>VLOOKUP(B2035,'P2 Origin'!$C$21:$O$176,13,0)</f>
        <v>EUR</v>
      </c>
      <c r="AD2035" s="164">
        <f t="shared" si="881"/>
        <v>0</v>
      </c>
      <c r="AE2035" s="165">
        <f>IF(AU2035&gt;0.1,VLOOKUP(B2035,'P2 Origin'!$C$21:$M$176,3,0)*H2035,0)</f>
        <v>0</v>
      </c>
      <c r="AF2035" s="166">
        <f t="shared" si="882"/>
        <v>0</v>
      </c>
      <c r="AG2035" s="165">
        <f>(VLOOKUP(B2035,'P2 Origin'!$C$21:$M$176,4,0))*AF2035</f>
        <v>0</v>
      </c>
      <c r="AH2035" s="166">
        <f t="shared" si="883"/>
        <v>0</v>
      </c>
      <c r="AI2035" s="165">
        <f>(VLOOKUP(B2035,'P2 Origin'!$C$21:$M$176,5,0))*AH2035</f>
        <v>0</v>
      </c>
      <c r="AJ2035" s="166">
        <f t="shared" si="897"/>
        <v>0</v>
      </c>
      <c r="AK2035" s="165">
        <f>(VLOOKUP(B2035,'P2 Origin'!$C$21:$M$176,6,0))*AJ2035</f>
        <v>0</v>
      </c>
      <c r="AL2035" s="166">
        <f t="shared" si="884"/>
        <v>0</v>
      </c>
      <c r="AM2035" s="165">
        <f>(VLOOKUP($B2035,'P2 Origin'!$C$21:$M$176,7,0))*AL2035</f>
        <v>0</v>
      </c>
      <c r="AN2035" s="166">
        <f t="shared" si="885"/>
        <v>0</v>
      </c>
      <c r="AO2035" s="165">
        <f>(VLOOKUP($B2035,'P2 Origin'!$C$21:$M$176,8,0))*AN2035</f>
        <v>0</v>
      </c>
      <c r="AP2035" s="166">
        <f t="shared" si="886"/>
        <v>0</v>
      </c>
      <c r="AQ2035" s="165">
        <f>(VLOOKUP($B2035,'P2 Origin'!$C$21:$M$176,9,0))*AP2035</f>
        <v>0</v>
      </c>
      <c r="AR2035" s="155">
        <f t="shared" si="899"/>
        <v>0</v>
      </c>
      <c r="AS2035" s="164">
        <f>(VLOOKUP(B2035,'P2 Origin'!$C$21:$M$176,10,0))*K2035</f>
        <v>0</v>
      </c>
      <c r="AT2035" s="164">
        <f>(VLOOKUP(B2035,'P2 Origin'!$C$21:$M$176,11,0))*J2035</f>
        <v>0</v>
      </c>
      <c r="AU2035" s="167">
        <v>0</v>
      </c>
      <c r="AV2035" s="168">
        <v>0</v>
      </c>
      <c r="AW2035" s="169">
        <v>0</v>
      </c>
      <c r="AX2035" s="170">
        <f>IF(AU2035&gt;=0.1,'P3 Bureaumarge zee- en luchtvr.'!$D$12,0)</f>
        <v>0</v>
      </c>
      <c r="AY2035" s="163">
        <f t="shared" si="887"/>
        <v>0</v>
      </c>
      <c r="AZ2035" s="157" t="str">
        <f>VLOOKUP(D2035,'P4 Destination'!$C$21:$O$176,13,0)</f>
        <v>EUR</v>
      </c>
      <c r="BA2035" s="164">
        <f t="shared" si="888"/>
        <v>0</v>
      </c>
      <c r="BB2035" s="171">
        <f>IF(AU2035&gt;0.1,(VLOOKUP(D2035,'P4 Destination'!$C$21:$M$176,3,0))*I2035,0)</f>
        <v>0</v>
      </c>
      <c r="BC2035" s="172">
        <f t="shared" si="889"/>
        <v>0</v>
      </c>
      <c r="BD2035" s="171">
        <f>(VLOOKUP($D2035,'P4 Destination'!$C$21:$M$176,4,0))*BC2035</f>
        <v>0</v>
      </c>
      <c r="BE2035" s="172">
        <f t="shared" si="890"/>
        <v>0</v>
      </c>
      <c r="BF2035" s="171">
        <f>(VLOOKUP($D2035,'P4 Destination'!$C$21:$M$176,5,0))*BE2035</f>
        <v>0</v>
      </c>
      <c r="BG2035" s="172">
        <f t="shared" si="891"/>
        <v>0</v>
      </c>
      <c r="BH2035" s="171">
        <f>(VLOOKUP($D2035,'P4 Destination'!$C$21:$M$176,6,0))*BG2035</f>
        <v>0</v>
      </c>
      <c r="BI2035" s="172">
        <f t="shared" si="892"/>
        <v>0</v>
      </c>
      <c r="BJ2035" s="171">
        <f>(VLOOKUP($D2035,'P4 Destination'!$C$21:$M$176,7,0))*BI2035</f>
        <v>0</v>
      </c>
      <c r="BK2035" s="172">
        <f t="shared" si="893"/>
        <v>0</v>
      </c>
      <c r="BL2035" s="171">
        <f>(VLOOKUP($D2035,'P4 Destination'!$C$21:$M$176,8,0))*BK2035</f>
        <v>0</v>
      </c>
      <c r="BM2035" s="172">
        <f t="shared" si="894"/>
        <v>0</v>
      </c>
      <c r="BN2035" s="171">
        <f>(VLOOKUP($D2035,'P4 Destination'!$C$21:$M$176,9,0))*BM2035</f>
        <v>0</v>
      </c>
      <c r="BO2035" s="154">
        <f t="shared" si="900"/>
        <v>0</v>
      </c>
      <c r="BP2035" s="171">
        <f>(VLOOKUP(D2035,'P4 Destination'!$C$21:$M$176,10,0))*K2035</f>
        <v>0</v>
      </c>
      <c r="BQ2035" s="171">
        <f>(VLOOKUP(D2035,'P4 Destination'!$C$21:$M$176,11,0))*J2035</f>
        <v>0</v>
      </c>
      <c r="BR2035" s="173">
        <f t="shared" si="895"/>
        <v>0</v>
      </c>
      <c r="BS2035" s="173">
        <f>(AV2035*2500)*'P6 Verzekering'!$E$11</f>
        <v>0</v>
      </c>
      <c r="BT2035" s="173">
        <f>(AW2035*2500)*'P6 Verzekering'!$E$12</f>
        <v>0</v>
      </c>
      <c r="BU2035" s="173">
        <f>(L2035*2500)*'P6 Verzekering'!$E$13</f>
        <v>0</v>
      </c>
      <c r="BV2035" s="173">
        <f t="shared" si="896"/>
        <v>0</v>
      </c>
      <c r="BW2035"/>
      <c r="BX2035"/>
    </row>
    <row r="2036" spans="1:76">
      <c r="A2036" s="152" t="s">
        <v>1596</v>
      </c>
      <c r="B2036" s="152" t="s">
        <v>219</v>
      </c>
      <c r="C2036" s="152" t="s">
        <v>219</v>
      </c>
      <c r="D2036" s="152" t="s">
        <v>189</v>
      </c>
      <c r="E2036" s="152" t="s">
        <v>188</v>
      </c>
      <c r="F2036" s="153">
        <f t="shared" si="898"/>
        <v>21</v>
      </c>
      <c r="G2036" s="154">
        <v>0</v>
      </c>
      <c r="H2036" s="154">
        <f>IFERROR(VLOOKUP(B2036,'P2 Origin'!$C$21:$Q$176,15,FALSE),0)</f>
        <v>0</v>
      </c>
      <c r="I2036" s="154">
        <f>IFERROR(VLOOKUP(D2036,'P4 Destination'!$C$21:$Q$176,15,FALSE),0)</f>
        <v>0</v>
      </c>
      <c r="J2036" s="155"/>
      <c r="K2036" s="155"/>
      <c r="L2036" s="156">
        <v>21</v>
      </c>
      <c r="M2036" s="155">
        <v>2880</v>
      </c>
      <c r="N2036" s="155">
        <v>9</v>
      </c>
      <c r="O2036" s="157">
        <f t="shared" si="873"/>
        <v>0</v>
      </c>
      <c r="P2036" s="158">
        <f t="shared" si="874"/>
        <v>0</v>
      </c>
      <c r="Q2036" s="159">
        <f>IFERROR(VLOOKUP(N2036,'P1 Intra-Europees'!$A$15:$H$25,3,0),0)*P2036</f>
        <v>0</v>
      </c>
      <c r="R2036" s="160">
        <f t="shared" si="875"/>
        <v>21</v>
      </c>
      <c r="S2036" s="159">
        <f>IFERROR(VLOOKUP(N2036,'P1 Intra-Europees'!$A$15:$H$25,4,0),0)*R2036</f>
        <v>0</v>
      </c>
      <c r="T2036" s="160">
        <f t="shared" si="876"/>
        <v>0</v>
      </c>
      <c r="U2036" s="159">
        <f>IFERROR(VLOOKUP(N2036,'P1 Intra-Europees'!$A$15:$H$25,5,0),0)*T2036</f>
        <v>0</v>
      </c>
      <c r="V2036" s="160">
        <f t="shared" si="877"/>
        <v>0</v>
      </c>
      <c r="W2036" s="159">
        <f>IFERROR(VLOOKUP(N2036,'P1 Intra-Europees'!$A$15:$H$25,6,0),0)*V2036</f>
        <v>0</v>
      </c>
      <c r="X2036" s="160">
        <f t="shared" si="878"/>
        <v>0</v>
      </c>
      <c r="Y2036" s="159">
        <f>IFERROR(VLOOKUP(N2036,'P1 Intra-Europees'!$A$15:$H$25,7,0),0)*X2036</f>
        <v>0</v>
      </c>
      <c r="Z2036" s="161">
        <f t="shared" si="879"/>
        <v>0</v>
      </c>
      <c r="AA2036" s="162">
        <f>IFERROR(VLOOKUP(N2036,'P1 Intra-Europees'!$A$15:$H$25,8,0),0)*Z2036</f>
        <v>0</v>
      </c>
      <c r="AB2036" s="163">
        <f t="shared" si="880"/>
        <v>0</v>
      </c>
      <c r="AC2036" s="157" t="str">
        <f>VLOOKUP(B2036,'P2 Origin'!$C$21:$O$176,13,0)</f>
        <v>EUR</v>
      </c>
      <c r="AD2036" s="164">
        <f t="shared" si="881"/>
        <v>0</v>
      </c>
      <c r="AE2036" s="165">
        <f>IF(AU2036&gt;0.1,VLOOKUP(B2036,'P2 Origin'!$C$21:$M$176,3,0)*H2036,0)</f>
        <v>0</v>
      </c>
      <c r="AF2036" s="166">
        <f t="shared" si="882"/>
        <v>0</v>
      </c>
      <c r="AG2036" s="165">
        <f>(VLOOKUP(B2036,'P2 Origin'!$C$21:$M$176,4,0))*AF2036</f>
        <v>0</v>
      </c>
      <c r="AH2036" s="166">
        <f t="shared" si="883"/>
        <v>0</v>
      </c>
      <c r="AI2036" s="165">
        <f>(VLOOKUP(B2036,'P2 Origin'!$C$21:$M$176,5,0))*AH2036</f>
        <v>0</v>
      </c>
      <c r="AJ2036" s="166">
        <f t="shared" si="897"/>
        <v>0</v>
      </c>
      <c r="AK2036" s="165">
        <f>(VLOOKUP(B2036,'P2 Origin'!$C$21:$M$176,6,0))*AJ2036</f>
        <v>0</v>
      </c>
      <c r="AL2036" s="166">
        <f t="shared" si="884"/>
        <v>0</v>
      </c>
      <c r="AM2036" s="165">
        <f>(VLOOKUP($B2036,'P2 Origin'!$C$21:$M$176,7,0))*AL2036</f>
        <v>0</v>
      </c>
      <c r="AN2036" s="166">
        <f t="shared" si="885"/>
        <v>0</v>
      </c>
      <c r="AO2036" s="165">
        <f>(VLOOKUP($B2036,'P2 Origin'!$C$21:$M$176,8,0))*AN2036</f>
        <v>0</v>
      </c>
      <c r="AP2036" s="166">
        <f t="shared" si="886"/>
        <v>0</v>
      </c>
      <c r="AQ2036" s="165">
        <f>(VLOOKUP($B2036,'P2 Origin'!$C$21:$M$176,9,0))*AP2036</f>
        <v>0</v>
      </c>
      <c r="AR2036" s="155">
        <f t="shared" si="899"/>
        <v>0</v>
      </c>
      <c r="AS2036" s="164">
        <f>(VLOOKUP(B2036,'P2 Origin'!$C$21:$M$176,10,0))*K2036</f>
        <v>0</v>
      </c>
      <c r="AT2036" s="164">
        <f>(VLOOKUP(B2036,'P2 Origin'!$C$21:$M$176,11,0))*J2036</f>
        <v>0</v>
      </c>
      <c r="AU2036" s="167">
        <v>0</v>
      </c>
      <c r="AV2036" s="168">
        <v>0</v>
      </c>
      <c r="AW2036" s="169">
        <v>0</v>
      </c>
      <c r="AX2036" s="170">
        <f>IF(AU2036&gt;=0.1,'P3 Bureaumarge zee- en luchtvr.'!$D$12,0)</f>
        <v>0</v>
      </c>
      <c r="AY2036" s="163">
        <f t="shared" si="887"/>
        <v>0</v>
      </c>
      <c r="AZ2036" s="157" t="str">
        <f>VLOOKUP(D2036,'P4 Destination'!$C$21:$O$176,13,0)</f>
        <v>EUR</v>
      </c>
      <c r="BA2036" s="164">
        <f t="shared" si="888"/>
        <v>0</v>
      </c>
      <c r="BB2036" s="171">
        <f>IF(AU2036&gt;0.1,(VLOOKUP(D2036,'P4 Destination'!$C$21:$M$176,3,0))*I2036,0)</f>
        <v>0</v>
      </c>
      <c r="BC2036" s="172">
        <f t="shared" si="889"/>
        <v>0</v>
      </c>
      <c r="BD2036" s="171">
        <f>(VLOOKUP($D2036,'P4 Destination'!$C$21:$M$176,4,0))*BC2036</f>
        <v>0</v>
      </c>
      <c r="BE2036" s="172">
        <f t="shared" si="890"/>
        <v>0</v>
      </c>
      <c r="BF2036" s="171">
        <f>(VLOOKUP($D2036,'P4 Destination'!$C$21:$M$176,5,0))*BE2036</f>
        <v>0</v>
      </c>
      <c r="BG2036" s="172">
        <f t="shared" si="891"/>
        <v>0</v>
      </c>
      <c r="BH2036" s="171">
        <f>(VLOOKUP($D2036,'P4 Destination'!$C$21:$M$176,6,0))*BG2036</f>
        <v>0</v>
      </c>
      <c r="BI2036" s="172">
        <f t="shared" si="892"/>
        <v>0</v>
      </c>
      <c r="BJ2036" s="171">
        <f>(VLOOKUP($D2036,'P4 Destination'!$C$21:$M$176,7,0))*BI2036</f>
        <v>0</v>
      </c>
      <c r="BK2036" s="172">
        <f t="shared" si="893"/>
        <v>0</v>
      </c>
      <c r="BL2036" s="171">
        <f>(VLOOKUP($D2036,'P4 Destination'!$C$21:$M$176,8,0))*BK2036</f>
        <v>0</v>
      </c>
      <c r="BM2036" s="172">
        <f t="shared" si="894"/>
        <v>0</v>
      </c>
      <c r="BN2036" s="171">
        <f>(VLOOKUP($D2036,'P4 Destination'!$C$21:$M$176,9,0))*BM2036</f>
        <v>0</v>
      </c>
      <c r="BO2036" s="154">
        <f t="shared" si="900"/>
        <v>0</v>
      </c>
      <c r="BP2036" s="171">
        <f>(VLOOKUP(D2036,'P4 Destination'!$C$21:$M$176,10,0))*K2036</f>
        <v>0</v>
      </c>
      <c r="BQ2036" s="171">
        <f>(VLOOKUP(D2036,'P4 Destination'!$C$21:$M$176,11,0))*J2036</f>
        <v>0</v>
      </c>
      <c r="BR2036" s="173">
        <f t="shared" si="895"/>
        <v>0</v>
      </c>
      <c r="BS2036" s="173">
        <f>(AV2036*2500)*'P6 Verzekering'!$E$11</f>
        <v>0</v>
      </c>
      <c r="BT2036" s="173">
        <f>(AW2036*2500)*'P6 Verzekering'!$E$12</f>
        <v>0</v>
      </c>
      <c r="BU2036" s="173">
        <f>(L2036*2500)*'P6 Verzekering'!$E$13</f>
        <v>0</v>
      </c>
      <c r="BV2036" s="173">
        <f t="shared" si="896"/>
        <v>0</v>
      </c>
      <c r="BW2036"/>
      <c r="BX2036"/>
    </row>
    <row r="2037" spans="1:76">
      <c r="A2037" s="152" t="s">
        <v>940</v>
      </c>
      <c r="B2037" s="152" t="s">
        <v>151</v>
      </c>
      <c r="C2037" s="152" t="s">
        <v>149</v>
      </c>
      <c r="D2037" s="152" t="s">
        <v>151</v>
      </c>
      <c r="E2037" s="152" t="s">
        <v>149</v>
      </c>
      <c r="F2037" s="153">
        <f t="shared" si="898"/>
        <v>22</v>
      </c>
      <c r="G2037" s="154">
        <v>0</v>
      </c>
      <c r="H2037" s="154">
        <f>IFERROR(VLOOKUP(B2037,'P2 Origin'!$C$21:$Q$176,15,FALSE),0)</f>
        <v>0</v>
      </c>
      <c r="I2037" s="154">
        <f>IFERROR(VLOOKUP(D2037,'P4 Destination'!$C$21:$Q$176,15,FALSE),0)</f>
        <v>0</v>
      </c>
      <c r="J2037" s="155"/>
      <c r="K2037" s="155"/>
      <c r="L2037" s="156">
        <v>22</v>
      </c>
      <c r="M2037" s="155">
        <v>4</v>
      </c>
      <c r="N2037" s="155">
        <v>1</v>
      </c>
      <c r="O2037" s="157">
        <f t="shared" si="873"/>
        <v>0</v>
      </c>
      <c r="P2037" s="158">
        <f t="shared" si="874"/>
        <v>0</v>
      </c>
      <c r="Q2037" s="159">
        <f>IFERROR(VLOOKUP(N2037,'P1 Intra-Europees'!$A$15:$H$25,3,0),0)*P2037</f>
        <v>0</v>
      </c>
      <c r="R2037" s="160">
        <f t="shared" si="875"/>
        <v>22</v>
      </c>
      <c r="S2037" s="159">
        <f>IFERROR(VLOOKUP(N2037,'P1 Intra-Europees'!$A$15:$H$25,4,0),0)*R2037</f>
        <v>0</v>
      </c>
      <c r="T2037" s="160">
        <f t="shared" si="876"/>
        <v>0</v>
      </c>
      <c r="U2037" s="159">
        <f>IFERROR(VLOOKUP(N2037,'P1 Intra-Europees'!$A$15:$H$25,5,0),0)*T2037</f>
        <v>0</v>
      </c>
      <c r="V2037" s="160">
        <f t="shared" si="877"/>
        <v>0</v>
      </c>
      <c r="W2037" s="159">
        <f>IFERROR(VLOOKUP(N2037,'P1 Intra-Europees'!$A$15:$H$25,6,0),0)*V2037</f>
        <v>0</v>
      </c>
      <c r="X2037" s="160">
        <f t="shared" si="878"/>
        <v>0</v>
      </c>
      <c r="Y2037" s="159">
        <f>IFERROR(VLOOKUP(N2037,'P1 Intra-Europees'!$A$15:$H$25,7,0),0)*X2037</f>
        <v>0</v>
      </c>
      <c r="Z2037" s="161">
        <f t="shared" si="879"/>
        <v>0</v>
      </c>
      <c r="AA2037" s="162">
        <f>IFERROR(VLOOKUP(N2037,'P1 Intra-Europees'!$A$15:$H$25,8,0),0)*Z2037</f>
        <v>0</v>
      </c>
      <c r="AB2037" s="163">
        <f t="shared" si="880"/>
        <v>0</v>
      </c>
      <c r="AC2037" s="157" t="str">
        <f>VLOOKUP(B2037,'P2 Origin'!$C$21:$O$176,13,0)</f>
        <v>EUR</v>
      </c>
      <c r="AD2037" s="164">
        <f t="shared" si="881"/>
        <v>0</v>
      </c>
      <c r="AE2037" s="165">
        <f>IF(AU2037&gt;0.1,VLOOKUP(B2037,'P2 Origin'!$C$21:$M$176,3,0)*H2037,0)</f>
        <v>0</v>
      </c>
      <c r="AF2037" s="166">
        <f t="shared" si="882"/>
        <v>0</v>
      </c>
      <c r="AG2037" s="165">
        <f>(VLOOKUP(B2037,'P2 Origin'!$C$21:$M$176,4,0))*AF2037</f>
        <v>0</v>
      </c>
      <c r="AH2037" s="166">
        <f t="shared" si="883"/>
        <v>0</v>
      </c>
      <c r="AI2037" s="165">
        <f>(VLOOKUP(B2037,'P2 Origin'!$C$21:$M$176,5,0))*AH2037</f>
        <v>0</v>
      </c>
      <c r="AJ2037" s="166">
        <f t="shared" si="897"/>
        <v>0</v>
      </c>
      <c r="AK2037" s="165">
        <f>(VLOOKUP(B2037,'P2 Origin'!$C$21:$M$176,6,0))*AJ2037</f>
        <v>0</v>
      </c>
      <c r="AL2037" s="166">
        <f t="shared" si="884"/>
        <v>0</v>
      </c>
      <c r="AM2037" s="165">
        <f>(VLOOKUP($B2037,'P2 Origin'!$C$21:$M$176,7,0))*AL2037</f>
        <v>0</v>
      </c>
      <c r="AN2037" s="166">
        <f t="shared" si="885"/>
        <v>0</v>
      </c>
      <c r="AO2037" s="165">
        <f>(VLOOKUP($B2037,'P2 Origin'!$C$21:$M$176,8,0))*AN2037</f>
        <v>0</v>
      </c>
      <c r="AP2037" s="166">
        <f t="shared" si="886"/>
        <v>0</v>
      </c>
      <c r="AQ2037" s="165">
        <f>(VLOOKUP($B2037,'P2 Origin'!$C$21:$M$176,9,0))*AP2037</f>
        <v>0</v>
      </c>
      <c r="AR2037" s="155">
        <f t="shared" si="899"/>
        <v>0</v>
      </c>
      <c r="AS2037" s="164">
        <f>(VLOOKUP(B2037,'P2 Origin'!$C$21:$M$176,10,0))*K2037</f>
        <v>0</v>
      </c>
      <c r="AT2037" s="164">
        <f>(VLOOKUP(B2037,'P2 Origin'!$C$21:$M$176,11,0))*J2037</f>
        <v>0</v>
      </c>
      <c r="AU2037" s="167">
        <v>0</v>
      </c>
      <c r="AV2037" s="168">
        <v>0</v>
      </c>
      <c r="AW2037" s="169">
        <v>0</v>
      </c>
      <c r="AX2037" s="170">
        <f>IF(AU2037&gt;=0.1,'P3 Bureaumarge zee- en luchtvr.'!$D$12,0)</f>
        <v>0</v>
      </c>
      <c r="AY2037" s="163">
        <f t="shared" si="887"/>
        <v>0</v>
      </c>
      <c r="AZ2037" s="157" t="str">
        <f>VLOOKUP(D2037,'P4 Destination'!$C$21:$O$176,13,0)</f>
        <v>EUR</v>
      </c>
      <c r="BA2037" s="164">
        <f t="shared" si="888"/>
        <v>0</v>
      </c>
      <c r="BB2037" s="171">
        <f>IF(AU2037&gt;0.1,(VLOOKUP(D2037,'P4 Destination'!$C$21:$M$176,3,0))*I2037,0)</f>
        <v>0</v>
      </c>
      <c r="BC2037" s="172">
        <f t="shared" si="889"/>
        <v>0</v>
      </c>
      <c r="BD2037" s="171">
        <f>(VLOOKUP($D2037,'P4 Destination'!$C$21:$M$176,4,0))*BC2037</f>
        <v>0</v>
      </c>
      <c r="BE2037" s="172">
        <f t="shared" si="890"/>
        <v>0</v>
      </c>
      <c r="BF2037" s="171">
        <f>(VLOOKUP($D2037,'P4 Destination'!$C$21:$M$176,5,0))*BE2037</f>
        <v>0</v>
      </c>
      <c r="BG2037" s="172">
        <f t="shared" si="891"/>
        <v>0</v>
      </c>
      <c r="BH2037" s="171">
        <f>(VLOOKUP($D2037,'P4 Destination'!$C$21:$M$176,6,0))*BG2037</f>
        <v>0</v>
      </c>
      <c r="BI2037" s="172">
        <f t="shared" si="892"/>
        <v>0</v>
      </c>
      <c r="BJ2037" s="171">
        <f>(VLOOKUP($D2037,'P4 Destination'!$C$21:$M$176,7,0))*BI2037</f>
        <v>0</v>
      </c>
      <c r="BK2037" s="172">
        <f t="shared" si="893"/>
        <v>0</v>
      </c>
      <c r="BL2037" s="171">
        <f>(VLOOKUP($D2037,'P4 Destination'!$C$21:$M$176,8,0))*BK2037</f>
        <v>0</v>
      </c>
      <c r="BM2037" s="172">
        <f t="shared" si="894"/>
        <v>0</v>
      </c>
      <c r="BN2037" s="171">
        <f>(VLOOKUP($D2037,'P4 Destination'!$C$21:$M$176,9,0))*BM2037</f>
        <v>0</v>
      </c>
      <c r="BO2037" s="154">
        <f t="shared" si="900"/>
        <v>0</v>
      </c>
      <c r="BP2037" s="171">
        <f>(VLOOKUP(D2037,'P4 Destination'!$C$21:$M$176,10,0))*K2037</f>
        <v>0</v>
      </c>
      <c r="BQ2037" s="171">
        <f>(VLOOKUP(D2037,'P4 Destination'!$C$21:$M$176,11,0))*J2037</f>
        <v>0</v>
      </c>
      <c r="BR2037" s="173">
        <f t="shared" si="895"/>
        <v>0</v>
      </c>
      <c r="BS2037" s="173">
        <f>(AV2037*2500)*'P6 Verzekering'!$E$11</f>
        <v>0</v>
      </c>
      <c r="BT2037" s="173">
        <f>(AW2037*2500)*'P6 Verzekering'!$E$12</f>
        <v>0</v>
      </c>
      <c r="BU2037" s="173">
        <f>(L2037*2500)*'P6 Verzekering'!$E$13</f>
        <v>0</v>
      </c>
      <c r="BV2037" s="173">
        <f t="shared" si="896"/>
        <v>0</v>
      </c>
      <c r="BW2037"/>
      <c r="BX2037"/>
    </row>
    <row r="2038" spans="1:76">
      <c r="A2038" s="152" t="s">
        <v>1719</v>
      </c>
      <c r="B2038" s="152" t="s">
        <v>219</v>
      </c>
      <c r="C2038" s="152" t="s">
        <v>219</v>
      </c>
      <c r="D2038" s="152" t="s">
        <v>151</v>
      </c>
      <c r="E2038" s="152" t="s">
        <v>149</v>
      </c>
      <c r="F2038" s="153">
        <f t="shared" si="898"/>
        <v>22</v>
      </c>
      <c r="G2038" s="154">
        <v>0</v>
      </c>
      <c r="H2038" s="154">
        <f>IFERROR(VLOOKUP(B2038,'P2 Origin'!$C$21:$Q$176,15,FALSE),0)</f>
        <v>0</v>
      </c>
      <c r="I2038" s="154">
        <f>IFERROR(VLOOKUP(D2038,'P4 Destination'!$C$21:$Q$176,15,FALSE),0)</f>
        <v>0</v>
      </c>
      <c r="J2038" s="155"/>
      <c r="K2038" s="155"/>
      <c r="L2038" s="156">
        <v>22</v>
      </c>
      <c r="M2038" s="155">
        <v>158</v>
      </c>
      <c r="N2038" s="155">
        <v>2</v>
      </c>
      <c r="O2038" s="157">
        <f t="shared" si="873"/>
        <v>0</v>
      </c>
      <c r="P2038" s="158">
        <f t="shared" si="874"/>
        <v>0</v>
      </c>
      <c r="Q2038" s="159">
        <f>IFERROR(VLOOKUP(N2038,'P1 Intra-Europees'!$A$15:$H$25,3,0),0)*P2038</f>
        <v>0</v>
      </c>
      <c r="R2038" s="160">
        <f t="shared" si="875"/>
        <v>22</v>
      </c>
      <c r="S2038" s="159">
        <f>IFERROR(VLOOKUP(N2038,'P1 Intra-Europees'!$A$15:$H$25,4,0),0)*R2038</f>
        <v>0</v>
      </c>
      <c r="T2038" s="160">
        <f t="shared" si="876"/>
        <v>0</v>
      </c>
      <c r="U2038" s="159">
        <f>IFERROR(VLOOKUP(N2038,'P1 Intra-Europees'!$A$15:$H$25,5,0),0)*T2038</f>
        <v>0</v>
      </c>
      <c r="V2038" s="160">
        <f t="shared" si="877"/>
        <v>0</v>
      </c>
      <c r="W2038" s="159">
        <f>IFERROR(VLOOKUP(N2038,'P1 Intra-Europees'!$A$15:$H$25,6,0),0)*V2038</f>
        <v>0</v>
      </c>
      <c r="X2038" s="160">
        <f t="shared" si="878"/>
        <v>0</v>
      </c>
      <c r="Y2038" s="159">
        <f>IFERROR(VLOOKUP(N2038,'P1 Intra-Europees'!$A$15:$H$25,7,0),0)*X2038</f>
        <v>0</v>
      </c>
      <c r="Z2038" s="161">
        <f t="shared" si="879"/>
        <v>0</v>
      </c>
      <c r="AA2038" s="162">
        <f>IFERROR(VLOOKUP(N2038,'P1 Intra-Europees'!$A$15:$H$25,8,0),0)*Z2038</f>
        <v>0</v>
      </c>
      <c r="AB2038" s="163">
        <f t="shared" si="880"/>
        <v>0</v>
      </c>
      <c r="AC2038" s="157" t="str">
        <f>VLOOKUP(B2038,'P2 Origin'!$C$21:$O$176,13,0)</f>
        <v>EUR</v>
      </c>
      <c r="AD2038" s="164">
        <f t="shared" si="881"/>
        <v>0</v>
      </c>
      <c r="AE2038" s="165">
        <f>IF(AU2038&gt;0.1,VLOOKUP(B2038,'P2 Origin'!$C$21:$M$176,3,0)*H2038,0)</f>
        <v>0</v>
      </c>
      <c r="AF2038" s="166">
        <f t="shared" si="882"/>
        <v>0</v>
      </c>
      <c r="AG2038" s="165">
        <f>(VLOOKUP(B2038,'P2 Origin'!$C$21:$M$176,4,0))*AF2038</f>
        <v>0</v>
      </c>
      <c r="AH2038" s="166">
        <f t="shared" si="883"/>
        <v>0</v>
      </c>
      <c r="AI2038" s="165">
        <f>(VLOOKUP(B2038,'P2 Origin'!$C$21:$M$176,5,0))*AH2038</f>
        <v>0</v>
      </c>
      <c r="AJ2038" s="166">
        <f t="shared" si="897"/>
        <v>0</v>
      </c>
      <c r="AK2038" s="165">
        <f>(VLOOKUP(B2038,'P2 Origin'!$C$21:$M$176,6,0))*AJ2038</f>
        <v>0</v>
      </c>
      <c r="AL2038" s="166">
        <f t="shared" si="884"/>
        <v>0</v>
      </c>
      <c r="AM2038" s="165">
        <f>(VLOOKUP($B2038,'P2 Origin'!$C$21:$M$176,7,0))*AL2038</f>
        <v>0</v>
      </c>
      <c r="AN2038" s="166">
        <f t="shared" si="885"/>
        <v>0</v>
      </c>
      <c r="AO2038" s="165">
        <f>(VLOOKUP($B2038,'P2 Origin'!$C$21:$M$176,8,0))*AN2038</f>
        <v>0</v>
      </c>
      <c r="AP2038" s="166">
        <f t="shared" si="886"/>
        <v>0</v>
      </c>
      <c r="AQ2038" s="165">
        <f>(VLOOKUP($B2038,'P2 Origin'!$C$21:$M$176,9,0))*AP2038</f>
        <v>0</v>
      </c>
      <c r="AR2038" s="155">
        <f t="shared" si="899"/>
        <v>0</v>
      </c>
      <c r="AS2038" s="164">
        <f>(VLOOKUP(B2038,'P2 Origin'!$C$21:$M$176,10,0))*K2038</f>
        <v>0</v>
      </c>
      <c r="AT2038" s="164">
        <f>(VLOOKUP(B2038,'P2 Origin'!$C$21:$M$176,11,0))*J2038</f>
        <v>0</v>
      </c>
      <c r="AU2038" s="167">
        <v>0</v>
      </c>
      <c r="AV2038" s="168">
        <v>0</v>
      </c>
      <c r="AW2038" s="169">
        <v>0</v>
      </c>
      <c r="AX2038" s="170">
        <f>IF(AU2038&gt;=0.1,'P3 Bureaumarge zee- en luchtvr.'!$D$12,0)</f>
        <v>0</v>
      </c>
      <c r="AY2038" s="163">
        <f t="shared" si="887"/>
        <v>0</v>
      </c>
      <c r="AZ2038" s="157" t="str">
        <f>VLOOKUP(D2038,'P4 Destination'!$C$21:$O$176,13,0)</f>
        <v>EUR</v>
      </c>
      <c r="BA2038" s="164">
        <f t="shared" si="888"/>
        <v>0</v>
      </c>
      <c r="BB2038" s="171">
        <f>IF(AU2038&gt;0.1,(VLOOKUP(D2038,'P4 Destination'!$C$21:$M$176,3,0))*I2038,0)</f>
        <v>0</v>
      </c>
      <c r="BC2038" s="172">
        <f t="shared" si="889"/>
        <v>0</v>
      </c>
      <c r="BD2038" s="171">
        <f>(VLOOKUP($D2038,'P4 Destination'!$C$21:$M$176,4,0))*BC2038</f>
        <v>0</v>
      </c>
      <c r="BE2038" s="172">
        <f t="shared" si="890"/>
        <v>0</v>
      </c>
      <c r="BF2038" s="171">
        <f>(VLOOKUP($D2038,'P4 Destination'!$C$21:$M$176,5,0))*BE2038</f>
        <v>0</v>
      </c>
      <c r="BG2038" s="172">
        <f t="shared" si="891"/>
        <v>0</v>
      </c>
      <c r="BH2038" s="171">
        <f>(VLOOKUP($D2038,'P4 Destination'!$C$21:$M$176,6,0))*BG2038</f>
        <v>0</v>
      </c>
      <c r="BI2038" s="172">
        <f t="shared" si="892"/>
        <v>0</v>
      </c>
      <c r="BJ2038" s="171">
        <f>(VLOOKUP($D2038,'P4 Destination'!$C$21:$M$176,7,0))*BI2038</f>
        <v>0</v>
      </c>
      <c r="BK2038" s="172">
        <f t="shared" si="893"/>
        <v>0</v>
      </c>
      <c r="BL2038" s="171">
        <f>(VLOOKUP($D2038,'P4 Destination'!$C$21:$M$176,8,0))*BK2038</f>
        <v>0</v>
      </c>
      <c r="BM2038" s="172">
        <f t="shared" si="894"/>
        <v>0</v>
      </c>
      <c r="BN2038" s="171">
        <f>(VLOOKUP($D2038,'P4 Destination'!$C$21:$M$176,9,0))*BM2038</f>
        <v>0</v>
      </c>
      <c r="BO2038" s="154">
        <f t="shared" si="900"/>
        <v>0</v>
      </c>
      <c r="BP2038" s="171">
        <f>(VLOOKUP(D2038,'P4 Destination'!$C$21:$M$176,10,0))*K2038</f>
        <v>0</v>
      </c>
      <c r="BQ2038" s="171">
        <f>(VLOOKUP(D2038,'P4 Destination'!$C$21:$M$176,11,0))*J2038</f>
        <v>0</v>
      </c>
      <c r="BR2038" s="173">
        <f t="shared" si="895"/>
        <v>0</v>
      </c>
      <c r="BS2038" s="173">
        <f>(AV2038*2500)*'P6 Verzekering'!$E$11</f>
        <v>0</v>
      </c>
      <c r="BT2038" s="173">
        <f>(AW2038*2500)*'P6 Verzekering'!$E$12</f>
        <v>0</v>
      </c>
      <c r="BU2038" s="173">
        <f>(L2038*2500)*'P6 Verzekering'!$E$13</f>
        <v>0</v>
      </c>
      <c r="BV2038" s="173">
        <f t="shared" si="896"/>
        <v>0</v>
      </c>
      <c r="BW2038"/>
      <c r="BX2038"/>
    </row>
    <row r="2039" spans="1:76">
      <c r="A2039" s="152" t="s">
        <v>974</v>
      </c>
      <c r="B2039" s="152" t="s">
        <v>151</v>
      </c>
      <c r="C2039" s="152" t="s">
        <v>149</v>
      </c>
      <c r="D2039" s="152" t="s">
        <v>219</v>
      </c>
      <c r="E2039" s="152" t="s">
        <v>219</v>
      </c>
      <c r="F2039" s="153">
        <f t="shared" si="898"/>
        <v>22</v>
      </c>
      <c r="G2039" s="154">
        <v>0</v>
      </c>
      <c r="H2039" s="154">
        <f>IFERROR(VLOOKUP(B2039,'P2 Origin'!$C$21:$Q$176,15,FALSE),0)</f>
        <v>0</v>
      </c>
      <c r="I2039" s="154">
        <f>IFERROR(VLOOKUP(D2039,'P4 Destination'!$C$21:$Q$176,15,FALSE),0)</f>
        <v>0</v>
      </c>
      <c r="J2039" s="155"/>
      <c r="K2039" s="155"/>
      <c r="L2039" s="156">
        <v>22</v>
      </c>
      <c r="M2039" s="155">
        <v>171</v>
      </c>
      <c r="N2039" s="155">
        <v>2</v>
      </c>
      <c r="O2039" s="157">
        <f t="shared" si="873"/>
        <v>0</v>
      </c>
      <c r="P2039" s="158">
        <f t="shared" si="874"/>
        <v>0</v>
      </c>
      <c r="Q2039" s="159">
        <f>IFERROR(VLOOKUP(N2039,'P1 Intra-Europees'!$A$15:$H$25,3,0),0)*P2039</f>
        <v>0</v>
      </c>
      <c r="R2039" s="160">
        <f t="shared" si="875"/>
        <v>22</v>
      </c>
      <c r="S2039" s="159">
        <f>IFERROR(VLOOKUP(N2039,'P1 Intra-Europees'!$A$15:$H$25,4,0),0)*R2039</f>
        <v>0</v>
      </c>
      <c r="T2039" s="160">
        <f t="shared" si="876"/>
        <v>0</v>
      </c>
      <c r="U2039" s="159">
        <f>IFERROR(VLOOKUP(N2039,'P1 Intra-Europees'!$A$15:$H$25,5,0),0)*T2039</f>
        <v>0</v>
      </c>
      <c r="V2039" s="160">
        <f t="shared" si="877"/>
        <v>0</v>
      </c>
      <c r="W2039" s="159">
        <f>IFERROR(VLOOKUP(N2039,'P1 Intra-Europees'!$A$15:$H$25,6,0),0)*V2039</f>
        <v>0</v>
      </c>
      <c r="X2039" s="160">
        <f t="shared" si="878"/>
        <v>0</v>
      </c>
      <c r="Y2039" s="159">
        <f>IFERROR(VLOOKUP(N2039,'P1 Intra-Europees'!$A$15:$H$25,7,0),0)*X2039</f>
        <v>0</v>
      </c>
      <c r="Z2039" s="161">
        <f t="shared" si="879"/>
        <v>0</v>
      </c>
      <c r="AA2039" s="162">
        <f>IFERROR(VLOOKUP(N2039,'P1 Intra-Europees'!$A$15:$H$25,8,0),0)*Z2039</f>
        <v>0</v>
      </c>
      <c r="AB2039" s="163">
        <f t="shared" si="880"/>
        <v>0</v>
      </c>
      <c r="AC2039" s="157" t="str">
        <f>VLOOKUP(B2039,'P2 Origin'!$C$21:$O$176,13,0)</f>
        <v>EUR</v>
      </c>
      <c r="AD2039" s="164">
        <f t="shared" si="881"/>
        <v>0</v>
      </c>
      <c r="AE2039" s="165">
        <f>IF(AU2039&gt;0.1,VLOOKUP(B2039,'P2 Origin'!$C$21:$M$176,3,0)*H2039,0)</f>
        <v>0</v>
      </c>
      <c r="AF2039" s="166">
        <f t="shared" si="882"/>
        <v>0</v>
      </c>
      <c r="AG2039" s="165">
        <f>(VLOOKUP(B2039,'P2 Origin'!$C$21:$M$176,4,0))*AF2039</f>
        <v>0</v>
      </c>
      <c r="AH2039" s="166">
        <f t="shared" si="883"/>
        <v>0</v>
      </c>
      <c r="AI2039" s="165">
        <f>(VLOOKUP(B2039,'P2 Origin'!$C$21:$M$176,5,0))*AH2039</f>
        <v>0</v>
      </c>
      <c r="AJ2039" s="166">
        <f t="shared" si="897"/>
        <v>0</v>
      </c>
      <c r="AK2039" s="165">
        <f>(VLOOKUP(B2039,'P2 Origin'!$C$21:$M$176,6,0))*AJ2039</f>
        <v>0</v>
      </c>
      <c r="AL2039" s="166">
        <f t="shared" si="884"/>
        <v>0</v>
      </c>
      <c r="AM2039" s="165">
        <f>(VLOOKUP($B2039,'P2 Origin'!$C$21:$M$176,7,0))*AL2039</f>
        <v>0</v>
      </c>
      <c r="AN2039" s="166">
        <f t="shared" si="885"/>
        <v>0</v>
      </c>
      <c r="AO2039" s="165">
        <f>(VLOOKUP($B2039,'P2 Origin'!$C$21:$M$176,8,0))*AN2039</f>
        <v>0</v>
      </c>
      <c r="AP2039" s="166">
        <f t="shared" si="886"/>
        <v>0</v>
      </c>
      <c r="AQ2039" s="165">
        <f>(VLOOKUP($B2039,'P2 Origin'!$C$21:$M$176,9,0))*AP2039</f>
        <v>0</v>
      </c>
      <c r="AR2039" s="155">
        <f t="shared" si="899"/>
        <v>0</v>
      </c>
      <c r="AS2039" s="164">
        <f>(VLOOKUP(B2039,'P2 Origin'!$C$21:$M$176,10,0))*K2039</f>
        <v>0</v>
      </c>
      <c r="AT2039" s="164">
        <f>(VLOOKUP(B2039,'P2 Origin'!$C$21:$M$176,11,0))*J2039</f>
        <v>0</v>
      </c>
      <c r="AU2039" s="167">
        <v>0</v>
      </c>
      <c r="AV2039" s="168">
        <v>0</v>
      </c>
      <c r="AW2039" s="169">
        <v>0</v>
      </c>
      <c r="AX2039" s="170">
        <f>IF(AU2039&gt;=0.1,'P3 Bureaumarge zee- en luchtvr.'!$D$12,0)</f>
        <v>0</v>
      </c>
      <c r="AY2039" s="163">
        <f t="shared" si="887"/>
        <v>0</v>
      </c>
      <c r="AZ2039" s="157" t="str">
        <f>VLOOKUP(D2039,'P4 Destination'!$C$21:$O$176,13,0)</f>
        <v>EUR</v>
      </c>
      <c r="BA2039" s="164">
        <f t="shared" si="888"/>
        <v>0</v>
      </c>
      <c r="BB2039" s="171">
        <f>IF(AU2039&gt;0.1,(VLOOKUP(D2039,'P4 Destination'!$C$21:$M$176,3,0))*I2039,0)</f>
        <v>0</v>
      </c>
      <c r="BC2039" s="172">
        <f t="shared" si="889"/>
        <v>0</v>
      </c>
      <c r="BD2039" s="171">
        <f>(VLOOKUP($D2039,'P4 Destination'!$C$21:$M$176,4,0))*BC2039</f>
        <v>0</v>
      </c>
      <c r="BE2039" s="172">
        <f t="shared" si="890"/>
        <v>0</v>
      </c>
      <c r="BF2039" s="171">
        <f>(VLOOKUP($D2039,'P4 Destination'!$C$21:$M$176,5,0))*BE2039</f>
        <v>0</v>
      </c>
      <c r="BG2039" s="172">
        <f t="shared" si="891"/>
        <v>0</v>
      </c>
      <c r="BH2039" s="171">
        <f>(VLOOKUP($D2039,'P4 Destination'!$C$21:$M$176,6,0))*BG2039</f>
        <v>0</v>
      </c>
      <c r="BI2039" s="172">
        <f t="shared" si="892"/>
        <v>0</v>
      </c>
      <c r="BJ2039" s="171">
        <f>(VLOOKUP($D2039,'P4 Destination'!$C$21:$M$176,7,0))*BI2039</f>
        <v>0</v>
      </c>
      <c r="BK2039" s="172">
        <f t="shared" si="893"/>
        <v>0</v>
      </c>
      <c r="BL2039" s="171">
        <f>(VLOOKUP($D2039,'P4 Destination'!$C$21:$M$176,8,0))*BK2039</f>
        <v>0</v>
      </c>
      <c r="BM2039" s="172">
        <f t="shared" si="894"/>
        <v>0</v>
      </c>
      <c r="BN2039" s="171">
        <f>(VLOOKUP($D2039,'P4 Destination'!$C$21:$M$176,9,0))*BM2039</f>
        <v>0</v>
      </c>
      <c r="BO2039" s="154">
        <f t="shared" si="900"/>
        <v>0</v>
      </c>
      <c r="BP2039" s="171">
        <f>(VLOOKUP(D2039,'P4 Destination'!$C$21:$M$176,10,0))*K2039</f>
        <v>0</v>
      </c>
      <c r="BQ2039" s="171">
        <f>(VLOOKUP(D2039,'P4 Destination'!$C$21:$M$176,11,0))*J2039</f>
        <v>0</v>
      </c>
      <c r="BR2039" s="173">
        <f t="shared" si="895"/>
        <v>0</v>
      </c>
      <c r="BS2039" s="173">
        <f>(AV2039*2500)*'P6 Verzekering'!$E$11</f>
        <v>0</v>
      </c>
      <c r="BT2039" s="173">
        <f>(AW2039*2500)*'P6 Verzekering'!$E$12</f>
        <v>0</v>
      </c>
      <c r="BU2039" s="173">
        <f>(L2039*2500)*'P6 Verzekering'!$E$13</f>
        <v>0</v>
      </c>
      <c r="BV2039" s="173">
        <f t="shared" si="896"/>
        <v>0</v>
      </c>
      <c r="BW2039"/>
      <c r="BX2039"/>
    </row>
    <row r="2040" spans="1:76">
      <c r="A2040" s="152" t="s">
        <v>1015</v>
      </c>
      <c r="B2040" s="152" t="s">
        <v>151</v>
      </c>
      <c r="C2040" s="152" t="s">
        <v>149</v>
      </c>
      <c r="D2040" s="152" t="s">
        <v>219</v>
      </c>
      <c r="E2040" s="152" t="s">
        <v>219</v>
      </c>
      <c r="F2040" s="153">
        <f t="shared" si="898"/>
        <v>22</v>
      </c>
      <c r="G2040" s="154">
        <v>0</v>
      </c>
      <c r="H2040" s="154">
        <f>IFERROR(VLOOKUP(B2040,'P2 Origin'!$C$21:$Q$176,15,FALSE),0)</f>
        <v>0</v>
      </c>
      <c r="I2040" s="154">
        <f>IFERROR(VLOOKUP(D2040,'P4 Destination'!$C$21:$Q$176,15,FALSE),0)</f>
        <v>0</v>
      </c>
      <c r="J2040" s="155"/>
      <c r="K2040" s="155"/>
      <c r="L2040" s="156">
        <v>22</v>
      </c>
      <c r="M2040" s="155">
        <v>180</v>
      </c>
      <c r="N2040" s="155">
        <v>2</v>
      </c>
      <c r="O2040" s="157">
        <f t="shared" si="873"/>
        <v>0</v>
      </c>
      <c r="P2040" s="158">
        <f t="shared" si="874"/>
        <v>0</v>
      </c>
      <c r="Q2040" s="159">
        <f>IFERROR(VLOOKUP(N2040,'P1 Intra-Europees'!$A$15:$H$25,3,0),0)*P2040</f>
        <v>0</v>
      </c>
      <c r="R2040" s="160">
        <f t="shared" si="875"/>
        <v>22</v>
      </c>
      <c r="S2040" s="159">
        <f>IFERROR(VLOOKUP(N2040,'P1 Intra-Europees'!$A$15:$H$25,4,0),0)*R2040</f>
        <v>0</v>
      </c>
      <c r="T2040" s="160">
        <f t="shared" si="876"/>
        <v>0</v>
      </c>
      <c r="U2040" s="159">
        <f>IFERROR(VLOOKUP(N2040,'P1 Intra-Europees'!$A$15:$H$25,5,0),0)*T2040</f>
        <v>0</v>
      </c>
      <c r="V2040" s="160">
        <f t="shared" si="877"/>
        <v>0</v>
      </c>
      <c r="W2040" s="159">
        <f>IFERROR(VLOOKUP(N2040,'P1 Intra-Europees'!$A$15:$H$25,6,0),0)*V2040</f>
        <v>0</v>
      </c>
      <c r="X2040" s="160">
        <f t="shared" si="878"/>
        <v>0</v>
      </c>
      <c r="Y2040" s="159">
        <f>IFERROR(VLOOKUP(N2040,'P1 Intra-Europees'!$A$15:$H$25,7,0),0)*X2040</f>
        <v>0</v>
      </c>
      <c r="Z2040" s="161">
        <f t="shared" si="879"/>
        <v>0</v>
      </c>
      <c r="AA2040" s="162">
        <f>IFERROR(VLOOKUP(N2040,'P1 Intra-Europees'!$A$15:$H$25,8,0),0)*Z2040</f>
        <v>0</v>
      </c>
      <c r="AB2040" s="163">
        <f t="shared" si="880"/>
        <v>0</v>
      </c>
      <c r="AC2040" s="157" t="str">
        <f>VLOOKUP(B2040,'P2 Origin'!$C$21:$O$176,13,0)</f>
        <v>EUR</v>
      </c>
      <c r="AD2040" s="164">
        <f t="shared" si="881"/>
        <v>0</v>
      </c>
      <c r="AE2040" s="165">
        <f>IF(AU2040&gt;0.1,VLOOKUP(B2040,'P2 Origin'!$C$21:$M$176,3,0)*H2040,0)</f>
        <v>0</v>
      </c>
      <c r="AF2040" s="166">
        <f t="shared" si="882"/>
        <v>0</v>
      </c>
      <c r="AG2040" s="165">
        <f>(VLOOKUP(B2040,'P2 Origin'!$C$21:$M$176,4,0))*AF2040</f>
        <v>0</v>
      </c>
      <c r="AH2040" s="166">
        <f t="shared" si="883"/>
        <v>0</v>
      </c>
      <c r="AI2040" s="165">
        <f>(VLOOKUP(B2040,'P2 Origin'!$C$21:$M$176,5,0))*AH2040</f>
        <v>0</v>
      </c>
      <c r="AJ2040" s="166">
        <f t="shared" si="897"/>
        <v>0</v>
      </c>
      <c r="AK2040" s="165">
        <f>(VLOOKUP(B2040,'P2 Origin'!$C$21:$M$176,6,0))*AJ2040</f>
        <v>0</v>
      </c>
      <c r="AL2040" s="166">
        <f t="shared" si="884"/>
        <v>0</v>
      </c>
      <c r="AM2040" s="165">
        <f>(VLOOKUP($B2040,'P2 Origin'!$C$21:$M$176,7,0))*AL2040</f>
        <v>0</v>
      </c>
      <c r="AN2040" s="166">
        <f t="shared" si="885"/>
        <v>0</v>
      </c>
      <c r="AO2040" s="165">
        <f>(VLOOKUP($B2040,'P2 Origin'!$C$21:$M$176,8,0))*AN2040</f>
        <v>0</v>
      </c>
      <c r="AP2040" s="166">
        <f t="shared" si="886"/>
        <v>0</v>
      </c>
      <c r="AQ2040" s="165">
        <f>(VLOOKUP($B2040,'P2 Origin'!$C$21:$M$176,9,0))*AP2040</f>
        <v>0</v>
      </c>
      <c r="AR2040" s="155">
        <f t="shared" si="899"/>
        <v>0</v>
      </c>
      <c r="AS2040" s="164">
        <f>(VLOOKUP(B2040,'P2 Origin'!$C$21:$M$176,10,0))*K2040</f>
        <v>0</v>
      </c>
      <c r="AT2040" s="164">
        <f>(VLOOKUP(B2040,'P2 Origin'!$C$21:$M$176,11,0))*J2040</f>
        <v>0</v>
      </c>
      <c r="AU2040" s="167">
        <v>0</v>
      </c>
      <c r="AV2040" s="168">
        <v>0</v>
      </c>
      <c r="AW2040" s="169">
        <v>0</v>
      </c>
      <c r="AX2040" s="170">
        <f>IF(AU2040&gt;=0.1,'P3 Bureaumarge zee- en luchtvr.'!$D$12,0)</f>
        <v>0</v>
      </c>
      <c r="AY2040" s="163">
        <f t="shared" si="887"/>
        <v>0</v>
      </c>
      <c r="AZ2040" s="157" t="str">
        <f>VLOOKUP(D2040,'P4 Destination'!$C$21:$O$176,13,0)</f>
        <v>EUR</v>
      </c>
      <c r="BA2040" s="164">
        <f t="shared" si="888"/>
        <v>0</v>
      </c>
      <c r="BB2040" s="171">
        <f>IF(AU2040&gt;0.1,(VLOOKUP(D2040,'P4 Destination'!$C$21:$M$176,3,0))*I2040,0)</f>
        <v>0</v>
      </c>
      <c r="BC2040" s="172">
        <f t="shared" si="889"/>
        <v>0</v>
      </c>
      <c r="BD2040" s="171">
        <f>(VLOOKUP($D2040,'P4 Destination'!$C$21:$M$176,4,0))*BC2040</f>
        <v>0</v>
      </c>
      <c r="BE2040" s="172">
        <f t="shared" si="890"/>
        <v>0</v>
      </c>
      <c r="BF2040" s="171">
        <f>(VLOOKUP($D2040,'P4 Destination'!$C$21:$M$176,5,0))*BE2040</f>
        <v>0</v>
      </c>
      <c r="BG2040" s="172">
        <f t="shared" si="891"/>
        <v>0</v>
      </c>
      <c r="BH2040" s="171">
        <f>(VLOOKUP($D2040,'P4 Destination'!$C$21:$M$176,6,0))*BG2040</f>
        <v>0</v>
      </c>
      <c r="BI2040" s="172">
        <f t="shared" si="892"/>
        <v>0</v>
      </c>
      <c r="BJ2040" s="171">
        <f>(VLOOKUP($D2040,'P4 Destination'!$C$21:$M$176,7,0))*BI2040</f>
        <v>0</v>
      </c>
      <c r="BK2040" s="172">
        <f t="shared" si="893"/>
        <v>0</v>
      </c>
      <c r="BL2040" s="171">
        <f>(VLOOKUP($D2040,'P4 Destination'!$C$21:$M$176,8,0))*BK2040</f>
        <v>0</v>
      </c>
      <c r="BM2040" s="172">
        <f t="shared" si="894"/>
        <v>0</v>
      </c>
      <c r="BN2040" s="171">
        <f>(VLOOKUP($D2040,'P4 Destination'!$C$21:$M$176,9,0))*BM2040</f>
        <v>0</v>
      </c>
      <c r="BO2040" s="154">
        <f t="shared" si="900"/>
        <v>0</v>
      </c>
      <c r="BP2040" s="171">
        <f>(VLOOKUP(D2040,'P4 Destination'!$C$21:$M$176,10,0))*K2040</f>
        <v>0</v>
      </c>
      <c r="BQ2040" s="171">
        <f>(VLOOKUP(D2040,'P4 Destination'!$C$21:$M$176,11,0))*J2040</f>
        <v>0</v>
      </c>
      <c r="BR2040" s="173">
        <f t="shared" si="895"/>
        <v>0</v>
      </c>
      <c r="BS2040" s="173">
        <f>(AV2040*2500)*'P6 Verzekering'!$E$11</f>
        <v>0</v>
      </c>
      <c r="BT2040" s="173">
        <f>(AW2040*2500)*'P6 Verzekering'!$E$12</f>
        <v>0</v>
      </c>
      <c r="BU2040" s="173">
        <f>(L2040*2500)*'P6 Verzekering'!$E$13</f>
        <v>0</v>
      </c>
      <c r="BV2040" s="173">
        <f t="shared" si="896"/>
        <v>0</v>
      </c>
      <c r="BW2040"/>
      <c r="BX2040"/>
    </row>
    <row r="2041" spans="1:76">
      <c r="A2041" s="152" t="s">
        <v>1002</v>
      </c>
      <c r="B2041" s="152" t="s">
        <v>151</v>
      </c>
      <c r="C2041" s="152" t="s">
        <v>149</v>
      </c>
      <c r="D2041" s="152" t="s">
        <v>219</v>
      </c>
      <c r="E2041" s="152" t="s">
        <v>219</v>
      </c>
      <c r="F2041" s="153">
        <f t="shared" si="898"/>
        <v>22</v>
      </c>
      <c r="G2041" s="154">
        <v>0</v>
      </c>
      <c r="H2041" s="154">
        <f>IFERROR(VLOOKUP(B2041,'P2 Origin'!$C$21:$Q$176,15,FALSE),0)</f>
        <v>0</v>
      </c>
      <c r="I2041" s="154">
        <f>IFERROR(VLOOKUP(D2041,'P4 Destination'!$C$21:$Q$176,15,FALSE),0)</f>
        <v>0</v>
      </c>
      <c r="J2041" s="155"/>
      <c r="K2041" s="155"/>
      <c r="L2041" s="156">
        <v>22</v>
      </c>
      <c r="M2041" s="155">
        <v>184</v>
      </c>
      <c r="N2041" s="155">
        <v>2</v>
      </c>
      <c r="O2041" s="157">
        <f t="shared" si="873"/>
        <v>0</v>
      </c>
      <c r="P2041" s="158">
        <f t="shared" si="874"/>
        <v>0</v>
      </c>
      <c r="Q2041" s="159">
        <f>IFERROR(VLOOKUP(N2041,'P1 Intra-Europees'!$A$15:$H$25,3,0),0)*P2041</f>
        <v>0</v>
      </c>
      <c r="R2041" s="160">
        <f t="shared" si="875"/>
        <v>22</v>
      </c>
      <c r="S2041" s="159">
        <f>IFERROR(VLOOKUP(N2041,'P1 Intra-Europees'!$A$15:$H$25,4,0),0)*R2041</f>
        <v>0</v>
      </c>
      <c r="T2041" s="160">
        <f t="shared" si="876"/>
        <v>0</v>
      </c>
      <c r="U2041" s="159">
        <f>IFERROR(VLOOKUP(N2041,'P1 Intra-Europees'!$A$15:$H$25,5,0),0)*T2041</f>
        <v>0</v>
      </c>
      <c r="V2041" s="160">
        <f t="shared" si="877"/>
        <v>0</v>
      </c>
      <c r="W2041" s="159">
        <f>IFERROR(VLOOKUP(N2041,'P1 Intra-Europees'!$A$15:$H$25,6,0),0)*V2041</f>
        <v>0</v>
      </c>
      <c r="X2041" s="160">
        <f t="shared" si="878"/>
        <v>0</v>
      </c>
      <c r="Y2041" s="159">
        <f>IFERROR(VLOOKUP(N2041,'P1 Intra-Europees'!$A$15:$H$25,7,0),0)*X2041</f>
        <v>0</v>
      </c>
      <c r="Z2041" s="161">
        <f t="shared" si="879"/>
        <v>0</v>
      </c>
      <c r="AA2041" s="162">
        <f>IFERROR(VLOOKUP(N2041,'P1 Intra-Europees'!$A$15:$H$25,8,0),0)*Z2041</f>
        <v>0</v>
      </c>
      <c r="AB2041" s="163">
        <f t="shared" si="880"/>
        <v>0</v>
      </c>
      <c r="AC2041" s="157" t="str">
        <f>VLOOKUP(B2041,'P2 Origin'!$C$21:$O$176,13,0)</f>
        <v>EUR</v>
      </c>
      <c r="AD2041" s="164">
        <f t="shared" si="881"/>
        <v>0</v>
      </c>
      <c r="AE2041" s="165">
        <f>IF(AU2041&gt;0.1,VLOOKUP(B2041,'P2 Origin'!$C$21:$M$176,3,0)*H2041,0)</f>
        <v>0</v>
      </c>
      <c r="AF2041" s="166">
        <f t="shared" si="882"/>
        <v>0</v>
      </c>
      <c r="AG2041" s="165">
        <f>(VLOOKUP(B2041,'P2 Origin'!$C$21:$M$176,4,0))*AF2041</f>
        <v>0</v>
      </c>
      <c r="AH2041" s="166">
        <f t="shared" si="883"/>
        <v>0</v>
      </c>
      <c r="AI2041" s="165">
        <f>(VLOOKUP(B2041,'P2 Origin'!$C$21:$M$176,5,0))*AH2041</f>
        <v>0</v>
      </c>
      <c r="AJ2041" s="166">
        <f t="shared" si="897"/>
        <v>0</v>
      </c>
      <c r="AK2041" s="165">
        <f>(VLOOKUP(B2041,'P2 Origin'!$C$21:$M$176,6,0))*AJ2041</f>
        <v>0</v>
      </c>
      <c r="AL2041" s="166">
        <f t="shared" si="884"/>
        <v>0</v>
      </c>
      <c r="AM2041" s="165">
        <f>(VLOOKUP($B2041,'P2 Origin'!$C$21:$M$176,7,0))*AL2041</f>
        <v>0</v>
      </c>
      <c r="AN2041" s="166">
        <f t="shared" si="885"/>
        <v>0</v>
      </c>
      <c r="AO2041" s="165">
        <f>(VLOOKUP($B2041,'P2 Origin'!$C$21:$M$176,8,0))*AN2041</f>
        <v>0</v>
      </c>
      <c r="AP2041" s="166">
        <f t="shared" si="886"/>
        <v>0</v>
      </c>
      <c r="AQ2041" s="165">
        <f>(VLOOKUP($B2041,'P2 Origin'!$C$21:$M$176,9,0))*AP2041</f>
        <v>0</v>
      </c>
      <c r="AR2041" s="155">
        <f t="shared" si="899"/>
        <v>0</v>
      </c>
      <c r="AS2041" s="164">
        <f>(VLOOKUP(B2041,'P2 Origin'!$C$21:$M$176,10,0))*K2041</f>
        <v>0</v>
      </c>
      <c r="AT2041" s="164">
        <f>(VLOOKUP(B2041,'P2 Origin'!$C$21:$M$176,11,0))*J2041</f>
        <v>0</v>
      </c>
      <c r="AU2041" s="167">
        <v>0</v>
      </c>
      <c r="AV2041" s="168">
        <v>0</v>
      </c>
      <c r="AW2041" s="169">
        <v>0</v>
      </c>
      <c r="AX2041" s="170">
        <f>IF(AU2041&gt;=0.1,'P3 Bureaumarge zee- en luchtvr.'!$D$12,0)</f>
        <v>0</v>
      </c>
      <c r="AY2041" s="163">
        <f t="shared" si="887"/>
        <v>0</v>
      </c>
      <c r="AZ2041" s="157" t="str">
        <f>VLOOKUP(D2041,'P4 Destination'!$C$21:$O$176,13,0)</f>
        <v>EUR</v>
      </c>
      <c r="BA2041" s="164">
        <f t="shared" si="888"/>
        <v>0</v>
      </c>
      <c r="BB2041" s="171">
        <f>IF(AU2041&gt;0.1,(VLOOKUP(D2041,'P4 Destination'!$C$21:$M$176,3,0))*I2041,0)</f>
        <v>0</v>
      </c>
      <c r="BC2041" s="172">
        <f t="shared" si="889"/>
        <v>0</v>
      </c>
      <c r="BD2041" s="171">
        <f>(VLOOKUP($D2041,'P4 Destination'!$C$21:$M$176,4,0))*BC2041</f>
        <v>0</v>
      </c>
      <c r="BE2041" s="172">
        <f t="shared" si="890"/>
        <v>0</v>
      </c>
      <c r="BF2041" s="171">
        <f>(VLOOKUP($D2041,'P4 Destination'!$C$21:$M$176,5,0))*BE2041</f>
        <v>0</v>
      </c>
      <c r="BG2041" s="172">
        <f t="shared" si="891"/>
        <v>0</v>
      </c>
      <c r="BH2041" s="171">
        <f>(VLOOKUP($D2041,'P4 Destination'!$C$21:$M$176,6,0))*BG2041</f>
        <v>0</v>
      </c>
      <c r="BI2041" s="172">
        <f t="shared" si="892"/>
        <v>0</v>
      </c>
      <c r="BJ2041" s="171">
        <f>(VLOOKUP($D2041,'P4 Destination'!$C$21:$M$176,7,0))*BI2041</f>
        <v>0</v>
      </c>
      <c r="BK2041" s="172">
        <f t="shared" si="893"/>
        <v>0</v>
      </c>
      <c r="BL2041" s="171">
        <f>(VLOOKUP($D2041,'P4 Destination'!$C$21:$M$176,8,0))*BK2041</f>
        <v>0</v>
      </c>
      <c r="BM2041" s="172">
        <f t="shared" si="894"/>
        <v>0</v>
      </c>
      <c r="BN2041" s="171">
        <f>(VLOOKUP($D2041,'P4 Destination'!$C$21:$M$176,9,0))*BM2041</f>
        <v>0</v>
      </c>
      <c r="BO2041" s="154">
        <f t="shared" si="900"/>
        <v>0</v>
      </c>
      <c r="BP2041" s="171">
        <f>(VLOOKUP(D2041,'P4 Destination'!$C$21:$M$176,10,0))*K2041</f>
        <v>0</v>
      </c>
      <c r="BQ2041" s="171">
        <f>(VLOOKUP(D2041,'P4 Destination'!$C$21:$M$176,11,0))*J2041</f>
        <v>0</v>
      </c>
      <c r="BR2041" s="173">
        <f t="shared" si="895"/>
        <v>0</v>
      </c>
      <c r="BS2041" s="173">
        <f>(AV2041*2500)*'P6 Verzekering'!$E$11</f>
        <v>0</v>
      </c>
      <c r="BT2041" s="173">
        <f>(AW2041*2500)*'P6 Verzekering'!$E$12</f>
        <v>0</v>
      </c>
      <c r="BU2041" s="173">
        <f>(L2041*2500)*'P6 Verzekering'!$E$13</f>
        <v>0</v>
      </c>
      <c r="BV2041" s="173">
        <f t="shared" si="896"/>
        <v>0</v>
      </c>
      <c r="BW2041"/>
      <c r="BX2041"/>
    </row>
    <row r="2042" spans="1:76">
      <c r="A2042" s="152" t="s">
        <v>1725</v>
      </c>
      <c r="B2042" s="152" t="s">
        <v>219</v>
      </c>
      <c r="C2042" s="152" t="s">
        <v>219</v>
      </c>
      <c r="D2042" s="152" t="s">
        <v>151</v>
      </c>
      <c r="E2042" s="152" t="s">
        <v>149</v>
      </c>
      <c r="F2042" s="153">
        <f t="shared" si="898"/>
        <v>22</v>
      </c>
      <c r="G2042" s="154">
        <v>0</v>
      </c>
      <c r="H2042" s="154">
        <f>IFERROR(VLOOKUP(B2042,'P2 Origin'!$C$21:$Q$176,15,FALSE),0)</f>
        <v>0</v>
      </c>
      <c r="I2042" s="154">
        <f>IFERROR(VLOOKUP(D2042,'P4 Destination'!$C$21:$Q$176,15,FALSE),0)</f>
        <v>0</v>
      </c>
      <c r="J2042" s="155"/>
      <c r="K2042" s="155"/>
      <c r="L2042" s="156">
        <v>22</v>
      </c>
      <c r="M2042" s="155">
        <v>192</v>
      </c>
      <c r="N2042" s="155">
        <v>2</v>
      </c>
      <c r="O2042" s="157">
        <f t="shared" si="873"/>
        <v>0</v>
      </c>
      <c r="P2042" s="158">
        <f t="shared" si="874"/>
        <v>0</v>
      </c>
      <c r="Q2042" s="159">
        <f>IFERROR(VLOOKUP(N2042,'P1 Intra-Europees'!$A$15:$H$25,3,0),0)*P2042</f>
        <v>0</v>
      </c>
      <c r="R2042" s="160">
        <f t="shared" si="875"/>
        <v>22</v>
      </c>
      <c r="S2042" s="159">
        <f>IFERROR(VLOOKUP(N2042,'P1 Intra-Europees'!$A$15:$H$25,4,0),0)*R2042</f>
        <v>0</v>
      </c>
      <c r="T2042" s="160">
        <f t="shared" si="876"/>
        <v>0</v>
      </c>
      <c r="U2042" s="159">
        <f>IFERROR(VLOOKUP(N2042,'P1 Intra-Europees'!$A$15:$H$25,5,0),0)*T2042</f>
        <v>0</v>
      </c>
      <c r="V2042" s="160">
        <f t="shared" si="877"/>
        <v>0</v>
      </c>
      <c r="W2042" s="159">
        <f>IFERROR(VLOOKUP(N2042,'P1 Intra-Europees'!$A$15:$H$25,6,0),0)*V2042</f>
        <v>0</v>
      </c>
      <c r="X2042" s="160">
        <f t="shared" si="878"/>
        <v>0</v>
      </c>
      <c r="Y2042" s="159">
        <f>IFERROR(VLOOKUP(N2042,'P1 Intra-Europees'!$A$15:$H$25,7,0),0)*X2042</f>
        <v>0</v>
      </c>
      <c r="Z2042" s="161">
        <f t="shared" si="879"/>
        <v>0</v>
      </c>
      <c r="AA2042" s="162">
        <f>IFERROR(VLOOKUP(N2042,'P1 Intra-Europees'!$A$15:$H$25,8,0),0)*Z2042</f>
        <v>0</v>
      </c>
      <c r="AB2042" s="163">
        <f t="shared" si="880"/>
        <v>0</v>
      </c>
      <c r="AC2042" s="157" t="str">
        <f>VLOOKUP(B2042,'P2 Origin'!$C$21:$O$176,13,0)</f>
        <v>EUR</v>
      </c>
      <c r="AD2042" s="164">
        <f t="shared" si="881"/>
        <v>0</v>
      </c>
      <c r="AE2042" s="165">
        <f>IF(AU2042&gt;0.1,VLOOKUP(B2042,'P2 Origin'!$C$21:$M$176,3,0)*H2042,0)</f>
        <v>0</v>
      </c>
      <c r="AF2042" s="166">
        <f t="shared" si="882"/>
        <v>0</v>
      </c>
      <c r="AG2042" s="165">
        <f>(VLOOKUP(B2042,'P2 Origin'!$C$21:$M$176,4,0))*AF2042</f>
        <v>0</v>
      </c>
      <c r="AH2042" s="166">
        <f t="shared" si="883"/>
        <v>0</v>
      </c>
      <c r="AI2042" s="165">
        <f>(VLOOKUP(B2042,'P2 Origin'!$C$21:$M$176,5,0))*AH2042</f>
        <v>0</v>
      </c>
      <c r="AJ2042" s="166">
        <f t="shared" si="897"/>
        <v>0</v>
      </c>
      <c r="AK2042" s="165">
        <f>(VLOOKUP(B2042,'P2 Origin'!$C$21:$M$176,6,0))*AJ2042</f>
        <v>0</v>
      </c>
      <c r="AL2042" s="166">
        <f t="shared" si="884"/>
        <v>0</v>
      </c>
      <c r="AM2042" s="165">
        <f>(VLOOKUP($B2042,'P2 Origin'!$C$21:$M$176,7,0))*AL2042</f>
        <v>0</v>
      </c>
      <c r="AN2042" s="166">
        <f t="shared" si="885"/>
        <v>0</v>
      </c>
      <c r="AO2042" s="165">
        <f>(VLOOKUP($B2042,'P2 Origin'!$C$21:$M$176,8,0))*AN2042</f>
        <v>0</v>
      </c>
      <c r="AP2042" s="166">
        <f t="shared" si="886"/>
        <v>0</v>
      </c>
      <c r="AQ2042" s="165">
        <f>(VLOOKUP($B2042,'P2 Origin'!$C$21:$M$176,9,0))*AP2042</f>
        <v>0</v>
      </c>
      <c r="AR2042" s="155">
        <f t="shared" si="899"/>
        <v>0</v>
      </c>
      <c r="AS2042" s="164">
        <f>(VLOOKUP(B2042,'P2 Origin'!$C$21:$M$176,10,0))*K2042</f>
        <v>0</v>
      </c>
      <c r="AT2042" s="164">
        <f>(VLOOKUP(B2042,'P2 Origin'!$C$21:$M$176,11,0))*J2042</f>
        <v>0</v>
      </c>
      <c r="AU2042" s="167">
        <v>0</v>
      </c>
      <c r="AV2042" s="168">
        <v>0</v>
      </c>
      <c r="AW2042" s="169">
        <v>0</v>
      </c>
      <c r="AX2042" s="170">
        <f>IF(AU2042&gt;=0.1,'P3 Bureaumarge zee- en luchtvr.'!$D$12,0)</f>
        <v>0</v>
      </c>
      <c r="AY2042" s="163">
        <f t="shared" si="887"/>
        <v>0</v>
      </c>
      <c r="AZ2042" s="157" t="str">
        <f>VLOOKUP(D2042,'P4 Destination'!$C$21:$O$176,13,0)</f>
        <v>EUR</v>
      </c>
      <c r="BA2042" s="164">
        <f t="shared" si="888"/>
        <v>0</v>
      </c>
      <c r="BB2042" s="171">
        <f>IF(AU2042&gt;0.1,(VLOOKUP(D2042,'P4 Destination'!$C$21:$M$176,3,0))*I2042,0)</f>
        <v>0</v>
      </c>
      <c r="BC2042" s="172">
        <f t="shared" si="889"/>
        <v>0</v>
      </c>
      <c r="BD2042" s="171">
        <f>(VLOOKUP($D2042,'P4 Destination'!$C$21:$M$176,4,0))*BC2042</f>
        <v>0</v>
      </c>
      <c r="BE2042" s="172">
        <f t="shared" si="890"/>
        <v>0</v>
      </c>
      <c r="BF2042" s="171">
        <f>(VLOOKUP($D2042,'P4 Destination'!$C$21:$M$176,5,0))*BE2042</f>
        <v>0</v>
      </c>
      <c r="BG2042" s="172">
        <f t="shared" si="891"/>
        <v>0</v>
      </c>
      <c r="BH2042" s="171">
        <f>(VLOOKUP($D2042,'P4 Destination'!$C$21:$M$176,6,0))*BG2042</f>
        <v>0</v>
      </c>
      <c r="BI2042" s="172">
        <f t="shared" si="892"/>
        <v>0</v>
      </c>
      <c r="BJ2042" s="171">
        <f>(VLOOKUP($D2042,'P4 Destination'!$C$21:$M$176,7,0))*BI2042</f>
        <v>0</v>
      </c>
      <c r="BK2042" s="172">
        <f t="shared" si="893"/>
        <v>0</v>
      </c>
      <c r="BL2042" s="171">
        <f>(VLOOKUP($D2042,'P4 Destination'!$C$21:$M$176,8,0))*BK2042</f>
        <v>0</v>
      </c>
      <c r="BM2042" s="172">
        <f t="shared" si="894"/>
        <v>0</v>
      </c>
      <c r="BN2042" s="171">
        <f>(VLOOKUP($D2042,'P4 Destination'!$C$21:$M$176,9,0))*BM2042</f>
        <v>0</v>
      </c>
      <c r="BO2042" s="154">
        <f t="shared" si="900"/>
        <v>0</v>
      </c>
      <c r="BP2042" s="171">
        <f>(VLOOKUP(D2042,'P4 Destination'!$C$21:$M$176,10,0))*K2042</f>
        <v>0</v>
      </c>
      <c r="BQ2042" s="171">
        <f>(VLOOKUP(D2042,'P4 Destination'!$C$21:$M$176,11,0))*J2042</f>
        <v>0</v>
      </c>
      <c r="BR2042" s="173">
        <f t="shared" si="895"/>
        <v>0</v>
      </c>
      <c r="BS2042" s="173">
        <f>(AV2042*2500)*'P6 Verzekering'!$E$11</f>
        <v>0</v>
      </c>
      <c r="BT2042" s="173">
        <f>(AW2042*2500)*'P6 Verzekering'!$E$12</f>
        <v>0</v>
      </c>
      <c r="BU2042" s="173">
        <f>(L2042*2500)*'P6 Verzekering'!$E$13</f>
        <v>0</v>
      </c>
      <c r="BV2042" s="173">
        <f t="shared" si="896"/>
        <v>0</v>
      </c>
      <c r="BW2042"/>
      <c r="BX2042"/>
    </row>
    <row r="2043" spans="1:76">
      <c r="A2043" s="152" t="s">
        <v>949</v>
      </c>
      <c r="B2043" s="152" t="s">
        <v>151</v>
      </c>
      <c r="C2043" s="152" t="s">
        <v>149</v>
      </c>
      <c r="D2043" s="152" t="s">
        <v>219</v>
      </c>
      <c r="E2043" s="152" t="s">
        <v>219</v>
      </c>
      <c r="F2043" s="153">
        <f t="shared" si="898"/>
        <v>22</v>
      </c>
      <c r="G2043" s="154">
        <v>0</v>
      </c>
      <c r="H2043" s="154">
        <f>IFERROR(VLOOKUP(B2043,'P2 Origin'!$C$21:$Q$176,15,FALSE),0)</f>
        <v>0</v>
      </c>
      <c r="I2043" s="154">
        <f>IFERROR(VLOOKUP(D2043,'P4 Destination'!$C$21:$Q$176,15,FALSE),0)</f>
        <v>0</v>
      </c>
      <c r="J2043" s="155"/>
      <c r="K2043" s="155"/>
      <c r="L2043" s="156">
        <v>22</v>
      </c>
      <c r="M2043" s="155">
        <v>205</v>
      </c>
      <c r="N2043" s="155">
        <v>2</v>
      </c>
      <c r="O2043" s="157">
        <f t="shared" si="873"/>
        <v>0</v>
      </c>
      <c r="P2043" s="158">
        <f t="shared" si="874"/>
        <v>0</v>
      </c>
      <c r="Q2043" s="159">
        <f>IFERROR(VLOOKUP(N2043,'P1 Intra-Europees'!$A$15:$H$25,3,0),0)*P2043</f>
        <v>0</v>
      </c>
      <c r="R2043" s="160">
        <f t="shared" si="875"/>
        <v>22</v>
      </c>
      <c r="S2043" s="159">
        <f>IFERROR(VLOOKUP(N2043,'P1 Intra-Europees'!$A$15:$H$25,4,0),0)*R2043</f>
        <v>0</v>
      </c>
      <c r="T2043" s="160">
        <f t="shared" si="876"/>
        <v>0</v>
      </c>
      <c r="U2043" s="159">
        <f>IFERROR(VLOOKUP(N2043,'P1 Intra-Europees'!$A$15:$H$25,5,0),0)*T2043</f>
        <v>0</v>
      </c>
      <c r="V2043" s="160">
        <f t="shared" si="877"/>
        <v>0</v>
      </c>
      <c r="W2043" s="159">
        <f>IFERROR(VLOOKUP(N2043,'P1 Intra-Europees'!$A$15:$H$25,6,0),0)*V2043</f>
        <v>0</v>
      </c>
      <c r="X2043" s="160">
        <f t="shared" si="878"/>
        <v>0</v>
      </c>
      <c r="Y2043" s="159">
        <f>IFERROR(VLOOKUP(N2043,'P1 Intra-Europees'!$A$15:$H$25,7,0),0)*X2043</f>
        <v>0</v>
      </c>
      <c r="Z2043" s="161">
        <f t="shared" si="879"/>
        <v>0</v>
      </c>
      <c r="AA2043" s="162">
        <f>IFERROR(VLOOKUP(N2043,'P1 Intra-Europees'!$A$15:$H$25,8,0),0)*Z2043</f>
        <v>0</v>
      </c>
      <c r="AB2043" s="163">
        <f t="shared" si="880"/>
        <v>0</v>
      </c>
      <c r="AC2043" s="157" t="str">
        <f>VLOOKUP(B2043,'P2 Origin'!$C$21:$O$176,13,0)</f>
        <v>EUR</v>
      </c>
      <c r="AD2043" s="164">
        <f t="shared" si="881"/>
        <v>0</v>
      </c>
      <c r="AE2043" s="165">
        <f>IF(AU2043&gt;0.1,VLOOKUP(B2043,'P2 Origin'!$C$21:$M$176,3,0)*H2043,0)</f>
        <v>0</v>
      </c>
      <c r="AF2043" s="166">
        <f t="shared" si="882"/>
        <v>0</v>
      </c>
      <c r="AG2043" s="165">
        <f>(VLOOKUP(B2043,'P2 Origin'!$C$21:$M$176,4,0))*AF2043</f>
        <v>0</v>
      </c>
      <c r="AH2043" s="166">
        <f t="shared" si="883"/>
        <v>0</v>
      </c>
      <c r="AI2043" s="165">
        <f>(VLOOKUP(B2043,'P2 Origin'!$C$21:$M$176,5,0))*AH2043</f>
        <v>0</v>
      </c>
      <c r="AJ2043" s="166">
        <f t="shared" si="897"/>
        <v>0</v>
      </c>
      <c r="AK2043" s="165">
        <f>(VLOOKUP(B2043,'P2 Origin'!$C$21:$M$176,6,0))*AJ2043</f>
        <v>0</v>
      </c>
      <c r="AL2043" s="166">
        <f t="shared" si="884"/>
        <v>0</v>
      </c>
      <c r="AM2043" s="165">
        <f>(VLOOKUP($B2043,'P2 Origin'!$C$21:$M$176,7,0))*AL2043</f>
        <v>0</v>
      </c>
      <c r="AN2043" s="166">
        <f t="shared" si="885"/>
        <v>0</v>
      </c>
      <c r="AO2043" s="165">
        <f>(VLOOKUP($B2043,'P2 Origin'!$C$21:$M$176,8,0))*AN2043</f>
        <v>0</v>
      </c>
      <c r="AP2043" s="166">
        <f t="shared" si="886"/>
        <v>0</v>
      </c>
      <c r="AQ2043" s="165">
        <f>(VLOOKUP($B2043,'P2 Origin'!$C$21:$M$176,9,0))*AP2043</f>
        <v>0</v>
      </c>
      <c r="AR2043" s="155">
        <f t="shared" si="899"/>
        <v>0</v>
      </c>
      <c r="AS2043" s="164">
        <f>(VLOOKUP(B2043,'P2 Origin'!$C$21:$M$176,10,0))*K2043</f>
        <v>0</v>
      </c>
      <c r="AT2043" s="164">
        <f>(VLOOKUP(B2043,'P2 Origin'!$C$21:$M$176,11,0))*J2043</f>
        <v>0</v>
      </c>
      <c r="AU2043" s="167">
        <v>0</v>
      </c>
      <c r="AV2043" s="168">
        <v>0</v>
      </c>
      <c r="AW2043" s="169">
        <v>0</v>
      </c>
      <c r="AX2043" s="170">
        <f>IF(AU2043&gt;=0.1,'P3 Bureaumarge zee- en luchtvr.'!$D$12,0)</f>
        <v>0</v>
      </c>
      <c r="AY2043" s="163">
        <f t="shared" si="887"/>
        <v>0</v>
      </c>
      <c r="AZ2043" s="157" t="str">
        <f>VLOOKUP(D2043,'P4 Destination'!$C$21:$O$176,13,0)</f>
        <v>EUR</v>
      </c>
      <c r="BA2043" s="164">
        <f t="shared" si="888"/>
        <v>0</v>
      </c>
      <c r="BB2043" s="171">
        <f>IF(AU2043&gt;0.1,(VLOOKUP(D2043,'P4 Destination'!$C$21:$M$176,3,0))*I2043,0)</f>
        <v>0</v>
      </c>
      <c r="BC2043" s="172">
        <f t="shared" si="889"/>
        <v>0</v>
      </c>
      <c r="BD2043" s="171">
        <f>(VLOOKUP($D2043,'P4 Destination'!$C$21:$M$176,4,0))*BC2043</f>
        <v>0</v>
      </c>
      <c r="BE2043" s="172">
        <f t="shared" si="890"/>
        <v>0</v>
      </c>
      <c r="BF2043" s="171">
        <f>(VLOOKUP($D2043,'P4 Destination'!$C$21:$M$176,5,0))*BE2043</f>
        <v>0</v>
      </c>
      <c r="BG2043" s="172">
        <f t="shared" si="891"/>
        <v>0</v>
      </c>
      <c r="BH2043" s="171">
        <f>(VLOOKUP($D2043,'P4 Destination'!$C$21:$M$176,6,0))*BG2043</f>
        <v>0</v>
      </c>
      <c r="BI2043" s="172">
        <f t="shared" si="892"/>
        <v>0</v>
      </c>
      <c r="BJ2043" s="171">
        <f>(VLOOKUP($D2043,'P4 Destination'!$C$21:$M$176,7,0))*BI2043</f>
        <v>0</v>
      </c>
      <c r="BK2043" s="172">
        <f t="shared" si="893"/>
        <v>0</v>
      </c>
      <c r="BL2043" s="171">
        <f>(VLOOKUP($D2043,'P4 Destination'!$C$21:$M$176,8,0))*BK2043</f>
        <v>0</v>
      </c>
      <c r="BM2043" s="172">
        <f t="shared" si="894"/>
        <v>0</v>
      </c>
      <c r="BN2043" s="171">
        <f>(VLOOKUP($D2043,'P4 Destination'!$C$21:$M$176,9,0))*BM2043</f>
        <v>0</v>
      </c>
      <c r="BO2043" s="154">
        <f t="shared" si="900"/>
        <v>0</v>
      </c>
      <c r="BP2043" s="171">
        <f>(VLOOKUP(D2043,'P4 Destination'!$C$21:$M$176,10,0))*K2043</f>
        <v>0</v>
      </c>
      <c r="BQ2043" s="171">
        <f>(VLOOKUP(D2043,'P4 Destination'!$C$21:$M$176,11,0))*J2043</f>
        <v>0</v>
      </c>
      <c r="BR2043" s="173">
        <f t="shared" si="895"/>
        <v>0</v>
      </c>
      <c r="BS2043" s="173">
        <f>(AV2043*2500)*'P6 Verzekering'!$E$11</f>
        <v>0</v>
      </c>
      <c r="BT2043" s="173">
        <f>(AW2043*2500)*'P6 Verzekering'!$E$12</f>
        <v>0</v>
      </c>
      <c r="BU2043" s="173">
        <f>(L2043*2500)*'P6 Verzekering'!$E$13</f>
        <v>0</v>
      </c>
      <c r="BV2043" s="173">
        <f t="shared" si="896"/>
        <v>0</v>
      </c>
      <c r="BW2043"/>
      <c r="BX2043"/>
    </row>
    <row r="2044" spans="1:76">
      <c r="A2044" s="152" t="s">
        <v>2235</v>
      </c>
      <c r="B2044" s="152" t="s">
        <v>219</v>
      </c>
      <c r="C2044" s="152" t="s">
        <v>219</v>
      </c>
      <c r="D2044" s="152" t="s">
        <v>181</v>
      </c>
      <c r="E2044" s="152" t="s">
        <v>153</v>
      </c>
      <c r="F2044" s="153">
        <f t="shared" si="898"/>
        <v>22</v>
      </c>
      <c r="G2044" s="154">
        <v>0</v>
      </c>
      <c r="H2044" s="154">
        <f>IFERROR(VLOOKUP(B2044,'P2 Origin'!$C$21:$Q$176,15,FALSE),0)</f>
        <v>0</v>
      </c>
      <c r="I2044" s="154">
        <f>IFERROR(VLOOKUP(D2044,'P4 Destination'!$C$21:$Q$176,15,FALSE),0)</f>
        <v>1</v>
      </c>
      <c r="J2044" s="155"/>
      <c r="K2044" s="155"/>
      <c r="L2044" s="156">
        <v>22</v>
      </c>
      <c r="M2044" s="155">
        <v>475</v>
      </c>
      <c r="N2044" s="155">
        <v>3</v>
      </c>
      <c r="O2044" s="157">
        <f t="shared" si="873"/>
        <v>0</v>
      </c>
      <c r="P2044" s="158">
        <f t="shared" si="874"/>
        <v>0</v>
      </c>
      <c r="Q2044" s="159">
        <f>IFERROR(VLOOKUP(N2044,'P1 Intra-Europees'!$A$15:$H$25,3,0),0)*P2044</f>
        <v>0</v>
      </c>
      <c r="R2044" s="160">
        <f t="shared" si="875"/>
        <v>22</v>
      </c>
      <c r="S2044" s="159">
        <f>IFERROR(VLOOKUP(N2044,'P1 Intra-Europees'!$A$15:$H$25,4,0),0)*R2044</f>
        <v>0</v>
      </c>
      <c r="T2044" s="160">
        <f t="shared" si="876"/>
        <v>0</v>
      </c>
      <c r="U2044" s="159">
        <f>IFERROR(VLOOKUP(N2044,'P1 Intra-Europees'!$A$15:$H$25,5,0),0)*T2044</f>
        <v>0</v>
      </c>
      <c r="V2044" s="160">
        <f t="shared" si="877"/>
        <v>0</v>
      </c>
      <c r="W2044" s="159">
        <f>IFERROR(VLOOKUP(N2044,'P1 Intra-Europees'!$A$15:$H$25,6,0),0)*V2044</f>
        <v>0</v>
      </c>
      <c r="X2044" s="160">
        <f t="shared" si="878"/>
        <v>0</v>
      </c>
      <c r="Y2044" s="159">
        <f>IFERROR(VLOOKUP(N2044,'P1 Intra-Europees'!$A$15:$H$25,7,0),0)*X2044</f>
        <v>0</v>
      </c>
      <c r="Z2044" s="161">
        <f t="shared" si="879"/>
        <v>0</v>
      </c>
      <c r="AA2044" s="162">
        <f>IFERROR(VLOOKUP(N2044,'P1 Intra-Europees'!$A$15:$H$25,8,0),0)*Z2044</f>
        <v>0</v>
      </c>
      <c r="AB2044" s="163">
        <f t="shared" si="880"/>
        <v>0</v>
      </c>
      <c r="AC2044" s="157" t="str">
        <f>VLOOKUP(B2044,'P2 Origin'!$C$21:$O$176,13,0)</f>
        <v>EUR</v>
      </c>
      <c r="AD2044" s="164">
        <f t="shared" si="881"/>
        <v>0</v>
      </c>
      <c r="AE2044" s="165">
        <f>IF(AU2044&gt;0.1,VLOOKUP(B2044,'P2 Origin'!$C$21:$M$176,3,0)*H2044,0)</f>
        <v>0</v>
      </c>
      <c r="AF2044" s="166">
        <f t="shared" si="882"/>
        <v>0</v>
      </c>
      <c r="AG2044" s="165">
        <f>(VLOOKUP(B2044,'P2 Origin'!$C$21:$M$176,4,0))*AF2044</f>
        <v>0</v>
      </c>
      <c r="AH2044" s="166">
        <f t="shared" si="883"/>
        <v>0</v>
      </c>
      <c r="AI2044" s="165">
        <f>(VLOOKUP(B2044,'P2 Origin'!$C$21:$M$176,5,0))*AH2044</f>
        <v>0</v>
      </c>
      <c r="AJ2044" s="166">
        <f t="shared" si="897"/>
        <v>0</v>
      </c>
      <c r="AK2044" s="165">
        <f>(VLOOKUP(B2044,'P2 Origin'!$C$21:$M$176,6,0))*AJ2044</f>
        <v>0</v>
      </c>
      <c r="AL2044" s="166">
        <f t="shared" si="884"/>
        <v>0</v>
      </c>
      <c r="AM2044" s="165">
        <f>(VLOOKUP($B2044,'P2 Origin'!$C$21:$M$176,7,0))*AL2044</f>
        <v>0</v>
      </c>
      <c r="AN2044" s="166">
        <f t="shared" si="885"/>
        <v>0</v>
      </c>
      <c r="AO2044" s="165">
        <f>(VLOOKUP($B2044,'P2 Origin'!$C$21:$M$176,8,0))*AN2044</f>
        <v>0</v>
      </c>
      <c r="AP2044" s="166">
        <f t="shared" si="886"/>
        <v>0</v>
      </c>
      <c r="AQ2044" s="165">
        <f>(VLOOKUP($B2044,'P2 Origin'!$C$21:$M$176,9,0))*AP2044</f>
        <v>0</v>
      </c>
      <c r="AR2044" s="155">
        <f t="shared" si="899"/>
        <v>0</v>
      </c>
      <c r="AS2044" s="164">
        <f>(VLOOKUP(B2044,'P2 Origin'!$C$21:$M$176,10,0))*K2044</f>
        <v>0</v>
      </c>
      <c r="AT2044" s="164">
        <f>(VLOOKUP(B2044,'P2 Origin'!$C$21:$M$176,11,0))*J2044</f>
        <v>0</v>
      </c>
      <c r="AU2044" s="167">
        <v>0</v>
      </c>
      <c r="AV2044" s="168">
        <v>0</v>
      </c>
      <c r="AW2044" s="169">
        <v>0</v>
      </c>
      <c r="AX2044" s="170">
        <f>IF(AU2044&gt;=0.1,'P3 Bureaumarge zee- en luchtvr.'!$D$12,0)</f>
        <v>0</v>
      </c>
      <c r="AY2044" s="163">
        <f t="shared" si="887"/>
        <v>0</v>
      </c>
      <c r="AZ2044" s="157" t="str">
        <f>VLOOKUP(D2044,'P4 Destination'!$C$21:$O$176,13,0)</f>
        <v>EUR</v>
      </c>
      <c r="BA2044" s="164">
        <f t="shared" si="888"/>
        <v>0</v>
      </c>
      <c r="BB2044" s="171">
        <f>IF(AU2044&gt;0.1,(VLOOKUP(D2044,'P4 Destination'!$C$21:$M$176,3,0))*I2044,0)</f>
        <v>0</v>
      </c>
      <c r="BC2044" s="172">
        <f t="shared" si="889"/>
        <v>0</v>
      </c>
      <c r="BD2044" s="171">
        <f>(VLOOKUP($D2044,'P4 Destination'!$C$21:$M$176,4,0))*BC2044</f>
        <v>0</v>
      </c>
      <c r="BE2044" s="172">
        <f t="shared" si="890"/>
        <v>0</v>
      </c>
      <c r="BF2044" s="171">
        <f>(VLOOKUP($D2044,'P4 Destination'!$C$21:$M$176,5,0))*BE2044</f>
        <v>0</v>
      </c>
      <c r="BG2044" s="172">
        <f t="shared" si="891"/>
        <v>0</v>
      </c>
      <c r="BH2044" s="171">
        <f>(VLOOKUP($D2044,'P4 Destination'!$C$21:$M$176,6,0))*BG2044</f>
        <v>0</v>
      </c>
      <c r="BI2044" s="172">
        <f t="shared" si="892"/>
        <v>0</v>
      </c>
      <c r="BJ2044" s="171">
        <f>(VLOOKUP($D2044,'P4 Destination'!$C$21:$M$176,7,0))*BI2044</f>
        <v>0</v>
      </c>
      <c r="BK2044" s="172">
        <f t="shared" si="893"/>
        <v>0</v>
      </c>
      <c r="BL2044" s="171">
        <f>(VLOOKUP($D2044,'P4 Destination'!$C$21:$M$176,8,0))*BK2044</f>
        <v>0</v>
      </c>
      <c r="BM2044" s="172">
        <f t="shared" si="894"/>
        <v>0</v>
      </c>
      <c r="BN2044" s="171">
        <f>(VLOOKUP($D2044,'P4 Destination'!$C$21:$M$176,9,0))*BM2044</f>
        <v>0</v>
      </c>
      <c r="BO2044" s="154">
        <f t="shared" si="900"/>
        <v>0</v>
      </c>
      <c r="BP2044" s="171">
        <f>(VLOOKUP(D2044,'P4 Destination'!$C$21:$M$176,10,0))*K2044</f>
        <v>0</v>
      </c>
      <c r="BQ2044" s="171">
        <f>(VLOOKUP(D2044,'P4 Destination'!$C$21:$M$176,11,0))*J2044</f>
        <v>0</v>
      </c>
      <c r="BR2044" s="173">
        <f t="shared" si="895"/>
        <v>0</v>
      </c>
      <c r="BS2044" s="173">
        <f>(AV2044*2500)*'P6 Verzekering'!$E$11</f>
        <v>0</v>
      </c>
      <c r="BT2044" s="173">
        <f>(AW2044*2500)*'P6 Verzekering'!$E$12</f>
        <v>0</v>
      </c>
      <c r="BU2044" s="173">
        <f>(L2044*2500)*'P6 Verzekering'!$E$13</f>
        <v>0</v>
      </c>
      <c r="BV2044" s="173">
        <f t="shared" si="896"/>
        <v>0</v>
      </c>
      <c r="BW2044"/>
      <c r="BX2044"/>
    </row>
    <row r="2045" spans="1:76">
      <c r="A2045" s="152" t="s">
        <v>1844</v>
      </c>
      <c r="B2045" s="152" t="s">
        <v>219</v>
      </c>
      <c r="C2045" s="152" t="s">
        <v>219</v>
      </c>
      <c r="D2045" s="152" t="s">
        <v>253</v>
      </c>
      <c r="E2045" s="152" t="s">
        <v>250</v>
      </c>
      <c r="F2045" s="153">
        <f t="shared" si="898"/>
        <v>22</v>
      </c>
      <c r="G2045" s="154">
        <v>0</v>
      </c>
      <c r="H2045" s="154">
        <f>IFERROR(VLOOKUP(B2045,'P2 Origin'!$C$21:$Q$176,15,FALSE),0)</f>
        <v>0</v>
      </c>
      <c r="I2045" s="154">
        <f>IFERROR(VLOOKUP(D2045,'P4 Destination'!$C$21:$Q$176,15,FALSE),0)</f>
        <v>1</v>
      </c>
      <c r="J2045" s="155"/>
      <c r="K2045" s="155"/>
      <c r="L2045" s="156">
        <v>22</v>
      </c>
      <c r="M2045" s="155">
        <v>851</v>
      </c>
      <c r="N2045" s="155">
        <v>5</v>
      </c>
      <c r="O2045" s="157">
        <f t="shared" si="873"/>
        <v>0</v>
      </c>
      <c r="P2045" s="158">
        <f t="shared" si="874"/>
        <v>0</v>
      </c>
      <c r="Q2045" s="159">
        <f>IFERROR(VLOOKUP(N2045,'P1 Intra-Europees'!$A$15:$H$25,3,0),0)*P2045</f>
        <v>0</v>
      </c>
      <c r="R2045" s="160">
        <f t="shared" si="875"/>
        <v>22</v>
      </c>
      <c r="S2045" s="159">
        <f>IFERROR(VLOOKUP(N2045,'P1 Intra-Europees'!$A$15:$H$25,4,0),0)*R2045</f>
        <v>0</v>
      </c>
      <c r="T2045" s="160">
        <f t="shared" si="876"/>
        <v>0</v>
      </c>
      <c r="U2045" s="159">
        <f>IFERROR(VLOOKUP(N2045,'P1 Intra-Europees'!$A$15:$H$25,5,0),0)*T2045</f>
        <v>0</v>
      </c>
      <c r="V2045" s="160">
        <f t="shared" si="877"/>
        <v>0</v>
      </c>
      <c r="W2045" s="159">
        <f>IFERROR(VLOOKUP(N2045,'P1 Intra-Europees'!$A$15:$H$25,6,0),0)*V2045</f>
        <v>0</v>
      </c>
      <c r="X2045" s="160">
        <f t="shared" si="878"/>
        <v>0</v>
      </c>
      <c r="Y2045" s="159">
        <f>IFERROR(VLOOKUP(N2045,'P1 Intra-Europees'!$A$15:$H$25,7,0),0)*X2045</f>
        <v>0</v>
      </c>
      <c r="Z2045" s="161">
        <f t="shared" si="879"/>
        <v>0</v>
      </c>
      <c r="AA2045" s="162">
        <f>IFERROR(VLOOKUP(N2045,'P1 Intra-Europees'!$A$15:$H$25,8,0),0)*Z2045</f>
        <v>0</v>
      </c>
      <c r="AB2045" s="163">
        <f t="shared" si="880"/>
        <v>0</v>
      </c>
      <c r="AC2045" s="157" t="str">
        <f>VLOOKUP(B2045,'P2 Origin'!$C$21:$O$176,13,0)</f>
        <v>EUR</v>
      </c>
      <c r="AD2045" s="164">
        <f t="shared" si="881"/>
        <v>0</v>
      </c>
      <c r="AE2045" s="165">
        <f>IF(AU2045&gt;0.1,VLOOKUP(B2045,'P2 Origin'!$C$21:$M$176,3,0)*H2045,0)</f>
        <v>0</v>
      </c>
      <c r="AF2045" s="166">
        <f t="shared" si="882"/>
        <v>0</v>
      </c>
      <c r="AG2045" s="165">
        <f>(VLOOKUP(B2045,'P2 Origin'!$C$21:$M$176,4,0))*AF2045</f>
        <v>0</v>
      </c>
      <c r="AH2045" s="166">
        <f t="shared" si="883"/>
        <v>0</v>
      </c>
      <c r="AI2045" s="165">
        <f>(VLOOKUP(B2045,'P2 Origin'!$C$21:$M$176,5,0))*AH2045</f>
        <v>0</v>
      </c>
      <c r="AJ2045" s="166">
        <f t="shared" si="897"/>
        <v>0</v>
      </c>
      <c r="AK2045" s="165">
        <f>(VLOOKUP(B2045,'P2 Origin'!$C$21:$M$176,6,0))*AJ2045</f>
        <v>0</v>
      </c>
      <c r="AL2045" s="166">
        <f t="shared" si="884"/>
        <v>0</v>
      </c>
      <c r="AM2045" s="165">
        <f>(VLOOKUP($B2045,'P2 Origin'!$C$21:$M$176,7,0))*AL2045</f>
        <v>0</v>
      </c>
      <c r="AN2045" s="166">
        <f t="shared" si="885"/>
        <v>0</v>
      </c>
      <c r="AO2045" s="165">
        <f>(VLOOKUP($B2045,'P2 Origin'!$C$21:$M$176,8,0))*AN2045</f>
        <v>0</v>
      </c>
      <c r="AP2045" s="166">
        <f t="shared" si="886"/>
        <v>0</v>
      </c>
      <c r="AQ2045" s="165">
        <f>(VLOOKUP($B2045,'P2 Origin'!$C$21:$M$176,9,0))*AP2045</f>
        <v>0</v>
      </c>
      <c r="AR2045" s="155">
        <f t="shared" si="899"/>
        <v>0</v>
      </c>
      <c r="AS2045" s="164">
        <f>(VLOOKUP(B2045,'P2 Origin'!$C$21:$M$176,10,0))*K2045</f>
        <v>0</v>
      </c>
      <c r="AT2045" s="164">
        <f>(VLOOKUP(B2045,'P2 Origin'!$C$21:$M$176,11,0))*J2045</f>
        <v>0</v>
      </c>
      <c r="AU2045" s="167">
        <v>0</v>
      </c>
      <c r="AV2045" s="168">
        <v>0</v>
      </c>
      <c r="AW2045" s="169">
        <v>0</v>
      </c>
      <c r="AX2045" s="170">
        <f>IF(AU2045&gt;=0.1,'P3 Bureaumarge zee- en luchtvr.'!$D$12,0)</f>
        <v>0</v>
      </c>
      <c r="AY2045" s="163">
        <f t="shared" si="887"/>
        <v>0</v>
      </c>
      <c r="AZ2045" s="157" t="str">
        <f>VLOOKUP(D2045,'P4 Destination'!$C$21:$O$176,13,0)</f>
        <v>EUR</v>
      </c>
      <c r="BA2045" s="164">
        <f t="shared" si="888"/>
        <v>0</v>
      </c>
      <c r="BB2045" s="171">
        <f>IF(AU2045&gt;0.1,(VLOOKUP(D2045,'P4 Destination'!$C$21:$M$176,3,0))*I2045,0)</f>
        <v>0</v>
      </c>
      <c r="BC2045" s="172">
        <f t="shared" si="889"/>
        <v>0</v>
      </c>
      <c r="BD2045" s="171">
        <f>(VLOOKUP($D2045,'P4 Destination'!$C$21:$M$176,4,0))*BC2045</f>
        <v>0</v>
      </c>
      <c r="BE2045" s="172">
        <f t="shared" si="890"/>
        <v>0</v>
      </c>
      <c r="BF2045" s="171">
        <f>(VLOOKUP($D2045,'P4 Destination'!$C$21:$M$176,5,0))*BE2045</f>
        <v>0</v>
      </c>
      <c r="BG2045" s="172">
        <f t="shared" si="891"/>
        <v>0</v>
      </c>
      <c r="BH2045" s="171">
        <f>(VLOOKUP($D2045,'P4 Destination'!$C$21:$M$176,6,0))*BG2045</f>
        <v>0</v>
      </c>
      <c r="BI2045" s="172">
        <f t="shared" si="892"/>
        <v>0</v>
      </c>
      <c r="BJ2045" s="171">
        <f>(VLOOKUP($D2045,'P4 Destination'!$C$21:$M$176,7,0))*BI2045</f>
        <v>0</v>
      </c>
      <c r="BK2045" s="172">
        <f t="shared" si="893"/>
        <v>0</v>
      </c>
      <c r="BL2045" s="171">
        <f>(VLOOKUP($D2045,'P4 Destination'!$C$21:$M$176,8,0))*BK2045</f>
        <v>0</v>
      </c>
      <c r="BM2045" s="172">
        <f t="shared" si="894"/>
        <v>0</v>
      </c>
      <c r="BN2045" s="171">
        <f>(VLOOKUP($D2045,'P4 Destination'!$C$21:$M$176,9,0))*BM2045</f>
        <v>0</v>
      </c>
      <c r="BO2045" s="154">
        <f t="shared" si="900"/>
        <v>0</v>
      </c>
      <c r="BP2045" s="171">
        <f>(VLOOKUP(D2045,'P4 Destination'!$C$21:$M$176,10,0))*K2045</f>
        <v>0</v>
      </c>
      <c r="BQ2045" s="171">
        <f>(VLOOKUP(D2045,'P4 Destination'!$C$21:$M$176,11,0))*J2045</f>
        <v>0</v>
      </c>
      <c r="BR2045" s="173">
        <f t="shared" si="895"/>
        <v>0</v>
      </c>
      <c r="BS2045" s="173">
        <f>(AV2045*2500)*'P6 Verzekering'!$E$11</f>
        <v>0</v>
      </c>
      <c r="BT2045" s="173">
        <f>(AW2045*2500)*'P6 Verzekering'!$E$12</f>
        <v>0</v>
      </c>
      <c r="BU2045" s="173">
        <f>(L2045*2500)*'P6 Verzekering'!$E$13</f>
        <v>0</v>
      </c>
      <c r="BV2045" s="173">
        <f t="shared" si="896"/>
        <v>0</v>
      </c>
      <c r="BW2045"/>
      <c r="BX2045"/>
    </row>
    <row r="2046" spans="1:76">
      <c r="A2046" s="152" t="s">
        <v>1851</v>
      </c>
      <c r="B2046" s="152" t="s">
        <v>219</v>
      </c>
      <c r="C2046" s="152" t="s">
        <v>219</v>
      </c>
      <c r="D2046" s="152" t="s">
        <v>253</v>
      </c>
      <c r="E2046" s="152" t="s">
        <v>250</v>
      </c>
      <c r="F2046" s="153">
        <f t="shared" si="898"/>
        <v>22</v>
      </c>
      <c r="G2046" s="154">
        <v>0</v>
      </c>
      <c r="H2046" s="154">
        <f>IFERROR(VLOOKUP(B2046,'P2 Origin'!$C$21:$Q$176,15,FALSE),0)</f>
        <v>0</v>
      </c>
      <c r="I2046" s="154">
        <f>IFERROR(VLOOKUP(D2046,'P4 Destination'!$C$21:$Q$176,15,FALSE),0)</f>
        <v>1</v>
      </c>
      <c r="J2046" s="155"/>
      <c r="K2046" s="155"/>
      <c r="L2046" s="156">
        <v>22</v>
      </c>
      <c r="M2046" s="155">
        <v>933</v>
      </c>
      <c r="N2046" s="155">
        <v>5</v>
      </c>
      <c r="O2046" s="157">
        <f t="shared" si="873"/>
        <v>0</v>
      </c>
      <c r="P2046" s="158">
        <f t="shared" si="874"/>
        <v>0</v>
      </c>
      <c r="Q2046" s="159">
        <f>IFERROR(VLOOKUP(N2046,'P1 Intra-Europees'!$A$15:$H$25,3,0),0)*P2046</f>
        <v>0</v>
      </c>
      <c r="R2046" s="160">
        <f t="shared" si="875"/>
        <v>22</v>
      </c>
      <c r="S2046" s="159">
        <f>IFERROR(VLOOKUP(N2046,'P1 Intra-Europees'!$A$15:$H$25,4,0),0)*R2046</f>
        <v>0</v>
      </c>
      <c r="T2046" s="160">
        <f t="shared" si="876"/>
        <v>0</v>
      </c>
      <c r="U2046" s="159">
        <f>IFERROR(VLOOKUP(N2046,'P1 Intra-Europees'!$A$15:$H$25,5,0),0)*T2046</f>
        <v>0</v>
      </c>
      <c r="V2046" s="160">
        <f t="shared" si="877"/>
        <v>0</v>
      </c>
      <c r="W2046" s="159">
        <f>IFERROR(VLOOKUP(N2046,'P1 Intra-Europees'!$A$15:$H$25,6,0),0)*V2046</f>
        <v>0</v>
      </c>
      <c r="X2046" s="160">
        <f t="shared" si="878"/>
        <v>0</v>
      </c>
      <c r="Y2046" s="159">
        <f>IFERROR(VLOOKUP(N2046,'P1 Intra-Europees'!$A$15:$H$25,7,0),0)*X2046</f>
        <v>0</v>
      </c>
      <c r="Z2046" s="161">
        <f t="shared" si="879"/>
        <v>0</v>
      </c>
      <c r="AA2046" s="162">
        <f>IFERROR(VLOOKUP(N2046,'P1 Intra-Europees'!$A$15:$H$25,8,0),0)*Z2046</f>
        <v>0</v>
      </c>
      <c r="AB2046" s="163">
        <f t="shared" si="880"/>
        <v>0</v>
      </c>
      <c r="AC2046" s="157" t="str">
        <f>VLOOKUP(B2046,'P2 Origin'!$C$21:$O$176,13,0)</f>
        <v>EUR</v>
      </c>
      <c r="AD2046" s="164">
        <f t="shared" si="881"/>
        <v>0</v>
      </c>
      <c r="AE2046" s="165">
        <f>IF(AU2046&gt;0.1,VLOOKUP(B2046,'P2 Origin'!$C$21:$M$176,3,0)*H2046,0)</f>
        <v>0</v>
      </c>
      <c r="AF2046" s="166">
        <f t="shared" si="882"/>
        <v>0</v>
      </c>
      <c r="AG2046" s="165">
        <f>(VLOOKUP(B2046,'P2 Origin'!$C$21:$M$176,4,0))*AF2046</f>
        <v>0</v>
      </c>
      <c r="AH2046" s="166">
        <f t="shared" si="883"/>
        <v>0</v>
      </c>
      <c r="AI2046" s="165">
        <f>(VLOOKUP(B2046,'P2 Origin'!$C$21:$M$176,5,0))*AH2046</f>
        <v>0</v>
      </c>
      <c r="AJ2046" s="166">
        <f t="shared" si="897"/>
        <v>0</v>
      </c>
      <c r="AK2046" s="165">
        <f>(VLOOKUP(B2046,'P2 Origin'!$C$21:$M$176,6,0))*AJ2046</f>
        <v>0</v>
      </c>
      <c r="AL2046" s="166">
        <f t="shared" si="884"/>
        <v>0</v>
      </c>
      <c r="AM2046" s="165">
        <f>(VLOOKUP($B2046,'P2 Origin'!$C$21:$M$176,7,0))*AL2046</f>
        <v>0</v>
      </c>
      <c r="AN2046" s="166">
        <f t="shared" si="885"/>
        <v>0</v>
      </c>
      <c r="AO2046" s="165">
        <f>(VLOOKUP($B2046,'P2 Origin'!$C$21:$M$176,8,0))*AN2046</f>
        <v>0</v>
      </c>
      <c r="AP2046" s="166">
        <f t="shared" si="886"/>
        <v>0</v>
      </c>
      <c r="AQ2046" s="165">
        <f>(VLOOKUP($B2046,'P2 Origin'!$C$21:$M$176,9,0))*AP2046</f>
        <v>0</v>
      </c>
      <c r="AR2046" s="155">
        <f t="shared" si="899"/>
        <v>0</v>
      </c>
      <c r="AS2046" s="164">
        <f>(VLOOKUP(B2046,'P2 Origin'!$C$21:$M$176,10,0))*K2046</f>
        <v>0</v>
      </c>
      <c r="AT2046" s="164">
        <f>(VLOOKUP(B2046,'P2 Origin'!$C$21:$M$176,11,0))*J2046</f>
        <v>0</v>
      </c>
      <c r="AU2046" s="167">
        <v>0</v>
      </c>
      <c r="AV2046" s="168">
        <v>0</v>
      </c>
      <c r="AW2046" s="169">
        <v>0</v>
      </c>
      <c r="AX2046" s="170">
        <f>IF(AU2046&gt;=0.1,'P3 Bureaumarge zee- en luchtvr.'!$D$12,0)</f>
        <v>0</v>
      </c>
      <c r="AY2046" s="163">
        <f t="shared" si="887"/>
        <v>0</v>
      </c>
      <c r="AZ2046" s="157" t="str">
        <f>VLOOKUP(D2046,'P4 Destination'!$C$21:$O$176,13,0)</f>
        <v>EUR</v>
      </c>
      <c r="BA2046" s="164">
        <f t="shared" si="888"/>
        <v>0</v>
      </c>
      <c r="BB2046" s="171">
        <f>IF(AU2046&gt;0.1,(VLOOKUP(D2046,'P4 Destination'!$C$21:$M$176,3,0))*I2046,0)</f>
        <v>0</v>
      </c>
      <c r="BC2046" s="172">
        <f t="shared" si="889"/>
        <v>0</v>
      </c>
      <c r="BD2046" s="171">
        <f>(VLOOKUP($D2046,'P4 Destination'!$C$21:$M$176,4,0))*BC2046</f>
        <v>0</v>
      </c>
      <c r="BE2046" s="172">
        <f t="shared" si="890"/>
        <v>0</v>
      </c>
      <c r="BF2046" s="171">
        <f>(VLOOKUP($D2046,'P4 Destination'!$C$21:$M$176,5,0))*BE2046</f>
        <v>0</v>
      </c>
      <c r="BG2046" s="172">
        <f t="shared" si="891"/>
        <v>0</v>
      </c>
      <c r="BH2046" s="171">
        <f>(VLOOKUP($D2046,'P4 Destination'!$C$21:$M$176,6,0))*BG2046</f>
        <v>0</v>
      </c>
      <c r="BI2046" s="172">
        <f t="shared" si="892"/>
        <v>0</v>
      </c>
      <c r="BJ2046" s="171">
        <f>(VLOOKUP($D2046,'P4 Destination'!$C$21:$M$176,7,0))*BI2046</f>
        <v>0</v>
      </c>
      <c r="BK2046" s="172">
        <f t="shared" si="893"/>
        <v>0</v>
      </c>
      <c r="BL2046" s="171">
        <f>(VLOOKUP($D2046,'P4 Destination'!$C$21:$M$176,8,0))*BK2046</f>
        <v>0</v>
      </c>
      <c r="BM2046" s="172">
        <f t="shared" si="894"/>
        <v>0</v>
      </c>
      <c r="BN2046" s="171">
        <f>(VLOOKUP($D2046,'P4 Destination'!$C$21:$M$176,9,0))*BM2046</f>
        <v>0</v>
      </c>
      <c r="BO2046" s="154">
        <f t="shared" si="900"/>
        <v>0</v>
      </c>
      <c r="BP2046" s="171">
        <f>(VLOOKUP(D2046,'P4 Destination'!$C$21:$M$176,10,0))*K2046</f>
        <v>0</v>
      </c>
      <c r="BQ2046" s="171">
        <f>(VLOOKUP(D2046,'P4 Destination'!$C$21:$M$176,11,0))*J2046</f>
        <v>0</v>
      </c>
      <c r="BR2046" s="173">
        <f t="shared" si="895"/>
        <v>0</v>
      </c>
      <c r="BS2046" s="173">
        <f>(AV2046*2500)*'P6 Verzekering'!$E$11</f>
        <v>0</v>
      </c>
      <c r="BT2046" s="173">
        <f>(AW2046*2500)*'P6 Verzekering'!$E$12</f>
        <v>0</v>
      </c>
      <c r="BU2046" s="173">
        <f>(L2046*2500)*'P6 Verzekering'!$E$13</f>
        <v>0</v>
      </c>
      <c r="BV2046" s="173">
        <f t="shared" si="896"/>
        <v>0</v>
      </c>
      <c r="BW2046"/>
      <c r="BX2046"/>
    </row>
    <row r="2047" spans="1:76">
      <c r="A2047" s="152" t="s">
        <v>2094</v>
      </c>
      <c r="B2047" s="152" t="s">
        <v>219</v>
      </c>
      <c r="C2047" s="152" t="s">
        <v>219</v>
      </c>
      <c r="D2047" s="152" t="s">
        <v>196</v>
      </c>
      <c r="E2047" s="152" t="s">
        <v>195</v>
      </c>
      <c r="F2047" s="153">
        <f t="shared" si="898"/>
        <v>22</v>
      </c>
      <c r="G2047" s="154">
        <v>0</v>
      </c>
      <c r="H2047" s="154">
        <f>IFERROR(VLOOKUP(B2047,'P2 Origin'!$C$21:$Q$176,15,FALSE),0)</f>
        <v>0</v>
      </c>
      <c r="I2047" s="154">
        <f>IFERROR(VLOOKUP(D2047,'P4 Destination'!$C$21:$Q$176,15,FALSE),0)</f>
        <v>1</v>
      </c>
      <c r="J2047" s="155"/>
      <c r="K2047" s="155"/>
      <c r="L2047" s="156">
        <v>22</v>
      </c>
      <c r="M2047" s="155">
        <v>1044</v>
      </c>
      <c r="N2047" s="155">
        <v>6</v>
      </c>
      <c r="O2047" s="157">
        <f t="shared" si="873"/>
        <v>0</v>
      </c>
      <c r="P2047" s="158">
        <f t="shared" si="874"/>
        <v>0</v>
      </c>
      <c r="Q2047" s="159">
        <f>IFERROR(VLOOKUP(N2047,'P1 Intra-Europees'!$A$15:$H$25,3,0),0)*P2047</f>
        <v>0</v>
      </c>
      <c r="R2047" s="160">
        <f t="shared" si="875"/>
        <v>22</v>
      </c>
      <c r="S2047" s="159">
        <f>IFERROR(VLOOKUP(N2047,'P1 Intra-Europees'!$A$15:$H$25,4,0),0)*R2047</f>
        <v>0</v>
      </c>
      <c r="T2047" s="160">
        <f t="shared" si="876"/>
        <v>0</v>
      </c>
      <c r="U2047" s="159">
        <f>IFERROR(VLOOKUP(N2047,'P1 Intra-Europees'!$A$15:$H$25,5,0),0)*T2047</f>
        <v>0</v>
      </c>
      <c r="V2047" s="160">
        <f t="shared" si="877"/>
        <v>0</v>
      </c>
      <c r="W2047" s="159">
        <f>IFERROR(VLOOKUP(N2047,'P1 Intra-Europees'!$A$15:$H$25,6,0),0)*V2047</f>
        <v>0</v>
      </c>
      <c r="X2047" s="160">
        <f t="shared" si="878"/>
        <v>0</v>
      </c>
      <c r="Y2047" s="159">
        <f>IFERROR(VLOOKUP(N2047,'P1 Intra-Europees'!$A$15:$H$25,7,0),0)*X2047</f>
        <v>0</v>
      </c>
      <c r="Z2047" s="161">
        <f t="shared" si="879"/>
        <v>0</v>
      </c>
      <c r="AA2047" s="162">
        <f>IFERROR(VLOOKUP(N2047,'P1 Intra-Europees'!$A$15:$H$25,8,0),0)*Z2047</f>
        <v>0</v>
      </c>
      <c r="AB2047" s="163">
        <f t="shared" si="880"/>
        <v>0</v>
      </c>
      <c r="AC2047" s="157" t="str">
        <f>VLOOKUP(B2047,'P2 Origin'!$C$21:$O$176,13,0)</f>
        <v>EUR</v>
      </c>
      <c r="AD2047" s="164">
        <f t="shared" si="881"/>
        <v>0</v>
      </c>
      <c r="AE2047" s="165">
        <f>IF(AU2047&gt;0.1,VLOOKUP(B2047,'P2 Origin'!$C$21:$M$176,3,0)*H2047,0)</f>
        <v>0</v>
      </c>
      <c r="AF2047" s="166">
        <f t="shared" si="882"/>
        <v>0</v>
      </c>
      <c r="AG2047" s="165">
        <f>(VLOOKUP(B2047,'P2 Origin'!$C$21:$M$176,4,0))*AF2047</f>
        <v>0</v>
      </c>
      <c r="AH2047" s="166">
        <f t="shared" si="883"/>
        <v>0</v>
      </c>
      <c r="AI2047" s="165">
        <f>(VLOOKUP(B2047,'P2 Origin'!$C$21:$M$176,5,0))*AH2047</f>
        <v>0</v>
      </c>
      <c r="AJ2047" s="166">
        <f t="shared" si="897"/>
        <v>0</v>
      </c>
      <c r="AK2047" s="165">
        <f>(VLOOKUP(B2047,'P2 Origin'!$C$21:$M$176,6,0))*AJ2047</f>
        <v>0</v>
      </c>
      <c r="AL2047" s="166">
        <f t="shared" si="884"/>
        <v>0</v>
      </c>
      <c r="AM2047" s="165">
        <f>(VLOOKUP($B2047,'P2 Origin'!$C$21:$M$176,7,0))*AL2047</f>
        <v>0</v>
      </c>
      <c r="AN2047" s="166">
        <f t="shared" si="885"/>
        <v>0</v>
      </c>
      <c r="AO2047" s="165">
        <f>(VLOOKUP($B2047,'P2 Origin'!$C$21:$M$176,8,0))*AN2047</f>
        <v>0</v>
      </c>
      <c r="AP2047" s="166">
        <f t="shared" si="886"/>
        <v>0</v>
      </c>
      <c r="AQ2047" s="165">
        <f>(VLOOKUP($B2047,'P2 Origin'!$C$21:$M$176,9,0))*AP2047</f>
        <v>0</v>
      </c>
      <c r="AR2047" s="155">
        <f t="shared" si="899"/>
        <v>0</v>
      </c>
      <c r="AS2047" s="164">
        <f>(VLOOKUP(B2047,'P2 Origin'!$C$21:$M$176,10,0))*K2047</f>
        <v>0</v>
      </c>
      <c r="AT2047" s="164">
        <f>(VLOOKUP(B2047,'P2 Origin'!$C$21:$M$176,11,0))*J2047</f>
        <v>0</v>
      </c>
      <c r="AU2047" s="167">
        <v>0</v>
      </c>
      <c r="AV2047" s="168">
        <v>0</v>
      </c>
      <c r="AW2047" s="169">
        <v>0</v>
      </c>
      <c r="AX2047" s="170">
        <f>IF(AU2047&gt;=0.1,'P3 Bureaumarge zee- en luchtvr.'!$D$12,0)</f>
        <v>0</v>
      </c>
      <c r="AY2047" s="163">
        <f t="shared" si="887"/>
        <v>0</v>
      </c>
      <c r="AZ2047" s="157" t="str">
        <f>VLOOKUP(D2047,'P4 Destination'!$C$21:$O$176,13,0)</f>
        <v>EUR</v>
      </c>
      <c r="BA2047" s="164">
        <f t="shared" si="888"/>
        <v>0</v>
      </c>
      <c r="BB2047" s="171">
        <f>IF(AU2047&gt;0.1,(VLOOKUP(D2047,'P4 Destination'!$C$21:$M$176,3,0))*I2047,0)</f>
        <v>0</v>
      </c>
      <c r="BC2047" s="172">
        <f t="shared" si="889"/>
        <v>0</v>
      </c>
      <c r="BD2047" s="171">
        <f>(VLOOKUP($D2047,'P4 Destination'!$C$21:$M$176,4,0))*BC2047</f>
        <v>0</v>
      </c>
      <c r="BE2047" s="172">
        <f t="shared" si="890"/>
        <v>0</v>
      </c>
      <c r="BF2047" s="171">
        <f>(VLOOKUP($D2047,'P4 Destination'!$C$21:$M$176,5,0))*BE2047</f>
        <v>0</v>
      </c>
      <c r="BG2047" s="172">
        <f t="shared" si="891"/>
        <v>0</v>
      </c>
      <c r="BH2047" s="171">
        <f>(VLOOKUP($D2047,'P4 Destination'!$C$21:$M$176,6,0))*BG2047</f>
        <v>0</v>
      </c>
      <c r="BI2047" s="172">
        <f t="shared" si="892"/>
        <v>0</v>
      </c>
      <c r="BJ2047" s="171">
        <f>(VLOOKUP($D2047,'P4 Destination'!$C$21:$M$176,7,0))*BI2047</f>
        <v>0</v>
      </c>
      <c r="BK2047" s="172">
        <f t="shared" si="893"/>
        <v>0</v>
      </c>
      <c r="BL2047" s="171">
        <f>(VLOOKUP($D2047,'P4 Destination'!$C$21:$M$176,8,0))*BK2047</f>
        <v>0</v>
      </c>
      <c r="BM2047" s="172">
        <f t="shared" si="894"/>
        <v>0</v>
      </c>
      <c r="BN2047" s="171">
        <f>(VLOOKUP($D2047,'P4 Destination'!$C$21:$M$176,9,0))*BM2047</f>
        <v>0</v>
      </c>
      <c r="BO2047" s="154">
        <f t="shared" si="900"/>
        <v>0</v>
      </c>
      <c r="BP2047" s="171">
        <f>(VLOOKUP(D2047,'P4 Destination'!$C$21:$M$176,10,0))*K2047</f>
        <v>0</v>
      </c>
      <c r="BQ2047" s="171">
        <f>(VLOOKUP(D2047,'P4 Destination'!$C$21:$M$176,11,0))*J2047</f>
        <v>0</v>
      </c>
      <c r="BR2047" s="173">
        <f t="shared" si="895"/>
        <v>0</v>
      </c>
      <c r="BS2047" s="173">
        <f>(AV2047*2500)*'P6 Verzekering'!$E$11</f>
        <v>0</v>
      </c>
      <c r="BT2047" s="173">
        <f>(AW2047*2500)*'P6 Verzekering'!$E$12</f>
        <v>0</v>
      </c>
      <c r="BU2047" s="173">
        <f>(L2047*2500)*'P6 Verzekering'!$E$13</f>
        <v>0</v>
      </c>
      <c r="BV2047" s="173">
        <f t="shared" si="896"/>
        <v>0</v>
      </c>
      <c r="BW2047"/>
      <c r="BX2047"/>
    </row>
    <row r="2048" spans="1:76">
      <c r="A2048" s="152" t="s">
        <v>2435</v>
      </c>
      <c r="B2048" s="152" t="s">
        <v>219</v>
      </c>
      <c r="C2048" s="152" t="s">
        <v>219</v>
      </c>
      <c r="D2048" s="152" t="s">
        <v>147</v>
      </c>
      <c r="E2048" s="152" t="s">
        <v>146</v>
      </c>
      <c r="F2048" s="153">
        <f t="shared" si="898"/>
        <v>22</v>
      </c>
      <c r="G2048" s="154">
        <v>0</v>
      </c>
      <c r="H2048" s="154">
        <f>IFERROR(VLOOKUP(B2048,'P2 Origin'!$C$21:$Q$176,15,FALSE),0)</f>
        <v>0</v>
      </c>
      <c r="I2048" s="154">
        <f>IFERROR(VLOOKUP(D2048,'P4 Destination'!$C$21:$Q$176,15,FALSE),0)</f>
        <v>1</v>
      </c>
      <c r="J2048" s="155"/>
      <c r="K2048" s="155"/>
      <c r="L2048" s="156">
        <v>22</v>
      </c>
      <c r="M2048" s="155">
        <v>1227</v>
      </c>
      <c r="N2048" s="155">
        <v>6</v>
      </c>
      <c r="O2048" s="157">
        <f t="shared" si="873"/>
        <v>0</v>
      </c>
      <c r="P2048" s="158">
        <f t="shared" si="874"/>
        <v>0</v>
      </c>
      <c r="Q2048" s="159">
        <f>IFERROR(VLOOKUP(N2048,'P1 Intra-Europees'!$A$15:$H$25,3,0),0)*P2048</f>
        <v>0</v>
      </c>
      <c r="R2048" s="160">
        <f t="shared" si="875"/>
        <v>22</v>
      </c>
      <c r="S2048" s="159">
        <f>IFERROR(VLOOKUP(N2048,'P1 Intra-Europees'!$A$15:$H$25,4,0),0)*R2048</f>
        <v>0</v>
      </c>
      <c r="T2048" s="160">
        <f t="shared" si="876"/>
        <v>0</v>
      </c>
      <c r="U2048" s="159">
        <f>IFERROR(VLOOKUP(N2048,'P1 Intra-Europees'!$A$15:$H$25,5,0),0)*T2048</f>
        <v>0</v>
      </c>
      <c r="V2048" s="160">
        <f t="shared" si="877"/>
        <v>0</v>
      </c>
      <c r="W2048" s="159">
        <f>IFERROR(VLOOKUP(N2048,'P1 Intra-Europees'!$A$15:$H$25,6,0),0)*V2048</f>
        <v>0</v>
      </c>
      <c r="X2048" s="160">
        <f t="shared" si="878"/>
        <v>0</v>
      </c>
      <c r="Y2048" s="159">
        <f>IFERROR(VLOOKUP(N2048,'P1 Intra-Europees'!$A$15:$H$25,7,0),0)*X2048</f>
        <v>0</v>
      </c>
      <c r="Z2048" s="161">
        <f t="shared" si="879"/>
        <v>0</v>
      </c>
      <c r="AA2048" s="162">
        <f>IFERROR(VLOOKUP(N2048,'P1 Intra-Europees'!$A$15:$H$25,8,0),0)*Z2048</f>
        <v>0</v>
      </c>
      <c r="AB2048" s="163">
        <f t="shared" si="880"/>
        <v>0</v>
      </c>
      <c r="AC2048" s="157" t="str">
        <f>VLOOKUP(B2048,'P2 Origin'!$C$21:$O$176,13,0)</f>
        <v>EUR</v>
      </c>
      <c r="AD2048" s="164">
        <f t="shared" si="881"/>
        <v>0</v>
      </c>
      <c r="AE2048" s="165">
        <f>IF(AU2048&gt;0.1,VLOOKUP(B2048,'P2 Origin'!$C$21:$M$176,3,0)*H2048,0)</f>
        <v>0</v>
      </c>
      <c r="AF2048" s="166">
        <f t="shared" si="882"/>
        <v>0</v>
      </c>
      <c r="AG2048" s="165">
        <f>(VLOOKUP(B2048,'P2 Origin'!$C$21:$M$176,4,0))*AF2048</f>
        <v>0</v>
      </c>
      <c r="AH2048" s="166">
        <f t="shared" si="883"/>
        <v>0</v>
      </c>
      <c r="AI2048" s="165">
        <f>(VLOOKUP(B2048,'P2 Origin'!$C$21:$M$176,5,0))*AH2048</f>
        <v>0</v>
      </c>
      <c r="AJ2048" s="166">
        <f t="shared" si="897"/>
        <v>0</v>
      </c>
      <c r="AK2048" s="165">
        <f>(VLOOKUP(B2048,'P2 Origin'!$C$21:$M$176,6,0))*AJ2048</f>
        <v>0</v>
      </c>
      <c r="AL2048" s="166">
        <f t="shared" si="884"/>
        <v>0</v>
      </c>
      <c r="AM2048" s="165">
        <f>(VLOOKUP($B2048,'P2 Origin'!$C$21:$M$176,7,0))*AL2048</f>
        <v>0</v>
      </c>
      <c r="AN2048" s="166">
        <f t="shared" si="885"/>
        <v>0</v>
      </c>
      <c r="AO2048" s="165">
        <f>(VLOOKUP($B2048,'P2 Origin'!$C$21:$M$176,8,0))*AN2048</f>
        <v>0</v>
      </c>
      <c r="AP2048" s="166">
        <f t="shared" si="886"/>
        <v>0</v>
      </c>
      <c r="AQ2048" s="165">
        <f>(VLOOKUP($B2048,'P2 Origin'!$C$21:$M$176,9,0))*AP2048</f>
        <v>0</v>
      </c>
      <c r="AR2048" s="155">
        <f t="shared" si="899"/>
        <v>0</v>
      </c>
      <c r="AS2048" s="164">
        <f>(VLOOKUP(B2048,'P2 Origin'!$C$21:$M$176,10,0))*K2048</f>
        <v>0</v>
      </c>
      <c r="AT2048" s="164">
        <f>(VLOOKUP(B2048,'P2 Origin'!$C$21:$M$176,11,0))*J2048</f>
        <v>0</v>
      </c>
      <c r="AU2048" s="167">
        <v>0</v>
      </c>
      <c r="AV2048" s="168">
        <v>0</v>
      </c>
      <c r="AW2048" s="169">
        <v>0</v>
      </c>
      <c r="AX2048" s="170">
        <f>IF(AU2048&gt;=0.1,'P3 Bureaumarge zee- en luchtvr.'!$D$12,0)</f>
        <v>0</v>
      </c>
      <c r="AY2048" s="163">
        <f t="shared" si="887"/>
        <v>0</v>
      </c>
      <c r="AZ2048" s="157" t="str">
        <f>VLOOKUP(D2048,'P4 Destination'!$C$21:$O$176,13,0)</f>
        <v>EUR</v>
      </c>
      <c r="BA2048" s="164">
        <f t="shared" si="888"/>
        <v>0</v>
      </c>
      <c r="BB2048" s="171">
        <f>IF(AU2048&gt;0.1,(VLOOKUP(D2048,'P4 Destination'!$C$21:$M$176,3,0))*I2048,0)</f>
        <v>0</v>
      </c>
      <c r="BC2048" s="172">
        <f t="shared" si="889"/>
        <v>0</v>
      </c>
      <c r="BD2048" s="171">
        <f>(VLOOKUP($D2048,'P4 Destination'!$C$21:$M$176,4,0))*BC2048</f>
        <v>0</v>
      </c>
      <c r="BE2048" s="172">
        <f t="shared" si="890"/>
        <v>0</v>
      </c>
      <c r="BF2048" s="171">
        <f>(VLOOKUP($D2048,'P4 Destination'!$C$21:$M$176,5,0))*BE2048</f>
        <v>0</v>
      </c>
      <c r="BG2048" s="172">
        <f t="shared" si="891"/>
        <v>0</v>
      </c>
      <c r="BH2048" s="171">
        <f>(VLOOKUP($D2048,'P4 Destination'!$C$21:$M$176,6,0))*BG2048</f>
        <v>0</v>
      </c>
      <c r="BI2048" s="172">
        <f t="shared" si="892"/>
        <v>0</v>
      </c>
      <c r="BJ2048" s="171">
        <f>(VLOOKUP($D2048,'P4 Destination'!$C$21:$M$176,7,0))*BI2048</f>
        <v>0</v>
      </c>
      <c r="BK2048" s="172">
        <f t="shared" si="893"/>
        <v>0</v>
      </c>
      <c r="BL2048" s="171">
        <f>(VLOOKUP($D2048,'P4 Destination'!$C$21:$M$176,8,0))*BK2048</f>
        <v>0</v>
      </c>
      <c r="BM2048" s="172">
        <f t="shared" si="894"/>
        <v>0</v>
      </c>
      <c r="BN2048" s="171">
        <f>(VLOOKUP($D2048,'P4 Destination'!$C$21:$M$176,9,0))*BM2048</f>
        <v>0</v>
      </c>
      <c r="BO2048" s="154">
        <f t="shared" si="900"/>
        <v>0</v>
      </c>
      <c r="BP2048" s="171">
        <f>(VLOOKUP(D2048,'P4 Destination'!$C$21:$M$176,10,0))*K2048</f>
        <v>0</v>
      </c>
      <c r="BQ2048" s="171">
        <f>(VLOOKUP(D2048,'P4 Destination'!$C$21:$M$176,11,0))*J2048</f>
        <v>0</v>
      </c>
      <c r="BR2048" s="173">
        <f t="shared" si="895"/>
        <v>0</v>
      </c>
      <c r="BS2048" s="173">
        <f>(AV2048*2500)*'P6 Verzekering'!$E$11</f>
        <v>0</v>
      </c>
      <c r="BT2048" s="173">
        <f>(AW2048*2500)*'P6 Verzekering'!$E$12</f>
        <v>0</v>
      </c>
      <c r="BU2048" s="173">
        <f>(L2048*2500)*'P6 Verzekering'!$E$13</f>
        <v>0</v>
      </c>
      <c r="BV2048" s="173">
        <f t="shared" si="896"/>
        <v>0</v>
      </c>
      <c r="BW2048"/>
      <c r="BX2048"/>
    </row>
    <row r="2049" spans="1:76">
      <c r="A2049" s="152" t="s">
        <v>2339</v>
      </c>
      <c r="B2049" s="152" t="s">
        <v>219</v>
      </c>
      <c r="C2049" s="152" t="s">
        <v>219</v>
      </c>
      <c r="D2049" s="152" t="s">
        <v>2340</v>
      </c>
      <c r="E2049" s="152" t="s">
        <v>213</v>
      </c>
      <c r="F2049" s="153">
        <f t="shared" si="898"/>
        <v>22</v>
      </c>
      <c r="G2049" s="154">
        <v>0</v>
      </c>
      <c r="H2049" s="154">
        <f>IFERROR(VLOOKUP(B2049,'P2 Origin'!$C$21:$Q$176,15,FALSE),0)</f>
        <v>0</v>
      </c>
      <c r="I2049" s="154">
        <f>IFERROR(VLOOKUP(D2049,'P4 Destination'!$C$21:$Q$176,15,FALSE),0)</f>
        <v>1</v>
      </c>
      <c r="J2049" s="155"/>
      <c r="K2049" s="155"/>
      <c r="L2049" s="156">
        <v>22</v>
      </c>
      <c r="M2049" s="155">
        <v>2191</v>
      </c>
      <c r="N2049" s="155">
        <v>8</v>
      </c>
      <c r="O2049" s="157">
        <f t="shared" si="873"/>
        <v>0</v>
      </c>
      <c r="P2049" s="158">
        <f t="shared" si="874"/>
        <v>0</v>
      </c>
      <c r="Q2049" s="159">
        <f>IFERROR(VLOOKUP(N2049,'P1 Intra-Europees'!$A$15:$H$25,3,0),0)*P2049</f>
        <v>0</v>
      </c>
      <c r="R2049" s="160">
        <f t="shared" si="875"/>
        <v>22</v>
      </c>
      <c r="S2049" s="159">
        <f>IFERROR(VLOOKUP(N2049,'P1 Intra-Europees'!$A$15:$H$25,4,0),0)*R2049</f>
        <v>0</v>
      </c>
      <c r="T2049" s="160">
        <f t="shared" si="876"/>
        <v>0</v>
      </c>
      <c r="U2049" s="159">
        <f>IFERROR(VLOOKUP(N2049,'P1 Intra-Europees'!$A$15:$H$25,5,0),0)*T2049</f>
        <v>0</v>
      </c>
      <c r="V2049" s="160">
        <f t="shared" si="877"/>
        <v>0</v>
      </c>
      <c r="W2049" s="159">
        <f>IFERROR(VLOOKUP(N2049,'P1 Intra-Europees'!$A$15:$H$25,6,0),0)*V2049</f>
        <v>0</v>
      </c>
      <c r="X2049" s="160">
        <f t="shared" si="878"/>
        <v>0</v>
      </c>
      <c r="Y2049" s="159">
        <f>IFERROR(VLOOKUP(N2049,'P1 Intra-Europees'!$A$15:$H$25,7,0),0)*X2049</f>
        <v>0</v>
      </c>
      <c r="Z2049" s="161">
        <f t="shared" si="879"/>
        <v>0</v>
      </c>
      <c r="AA2049" s="162">
        <f>IFERROR(VLOOKUP(N2049,'P1 Intra-Europees'!$A$15:$H$25,8,0),0)*Z2049</f>
        <v>0</v>
      </c>
      <c r="AB2049" s="163">
        <f t="shared" si="880"/>
        <v>0</v>
      </c>
      <c r="AC2049" s="157" t="str">
        <f>VLOOKUP(B2049,'P2 Origin'!$C$21:$O$176,13,0)</f>
        <v>EUR</v>
      </c>
      <c r="AD2049" s="164">
        <f t="shared" si="881"/>
        <v>0</v>
      </c>
      <c r="AE2049" s="165">
        <f>IF(AU2049&gt;0.1,VLOOKUP(B2049,'P2 Origin'!$C$21:$M$176,3,0)*H2049,0)</f>
        <v>0</v>
      </c>
      <c r="AF2049" s="166">
        <f t="shared" si="882"/>
        <v>0</v>
      </c>
      <c r="AG2049" s="165">
        <f>(VLOOKUP(B2049,'P2 Origin'!$C$21:$M$176,4,0))*AF2049</f>
        <v>0</v>
      </c>
      <c r="AH2049" s="166">
        <f t="shared" si="883"/>
        <v>0</v>
      </c>
      <c r="AI2049" s="165">
        <f>(VLOOKUP(B2049,'P2 Origin'!$C$21:$M$176,5,0))*AH2049</f>
        <v>0</v>
      </c>
      <c r="AJ2049" s="166">
        <f t="shared" si="897"/>
        <v>0</v>
      </c>
      <c r="AK2049" s="165">
        <f>(VLOOKUP(B2049,'P2 Origin'!$C$21:$M$176,6,0))*AJ2049</f>
        <v>0</v>
      </c>
      <c r="AL2049" s="166">
        <f t="shared" si="884"/>
        <v>0</v>
      </c>
      <c r="AM2049" s="165">
        <f>(VLOOKUP($B2049,'P2 Origin'!$C$21:$M$176,7,0))*AL2049</f>
        <v>0</v>
      </c>
      <c r="AN2049" s="166">
        <f t="shared" si="885"/>
        <v>0</v>
      </c>
      <c r="AO2049" s="165">
        <f>(VLOOKUP($B2049,'P2 Origin'!$C$21:$M$176,8,0))*AN2049</f>
        <v>0</v>
      </c>
      <c r="AP2049" s="166">
        <f t="shared" si="886"/>
        <v>0</v>
      </c>
      <c r="AQ2049" s="165">
        <f>(VLOOKUP($B2049,'P2 Origin'!$C$21:$M$176,9,0))*AP2049</f>
        <v>0</v>
      </c>
      <c r="AR2049" s="155">
        <f t="shared" si="899"/>
        <v>0</v>
      </c>
      <c r="AS2049" s="164">
        <f>(VLOOKUP(B2049,'P2 Origin'!$C$21:$M$176,10,0))*K2049</f>
        <v>0</v>
      </c>
      <c r="AT2049" s="164">
        <f>(VLOOKUP(B2049,'P2 Origin'!$C$21:$M$176,11,0))*J2049</f>
        <v>0</v>
      </c>
      <c r="AU2049" s="167">
        <v>0</v>
      </c>
      <c r="AV2049" s="168">
        <v>0</v>
      </c>
      <c r="AW2049" s="169">
        <v>0</v>
      </c>
      <c r="AX2049" s="170">
        <f>IF(AU2049&gt;=0.1,'P3 Bureaumarge zee- en luchtvr.'!$D$12,0)</f>
        <v>0</v>
      </c>
      <c r="AY2049" s="163">
        <f t="shared" si="887"/>
        <v>0</v>
      </c>
      <c r="AZ2049" s="157" t="str">
        <f>VLOOKUP(D2049,'P4 Destination'!$C$21:$O$176,13,0)</f>
        <v>EUR</v>
      </c>
      <c r="BA2049" s="164">
        <f t="shared" si="888"/>
        <v>0</v>
      </c>
      <c r="BB2049" s="171">
        <f>IF(AU2049&gt;0.1,(VLOOKUP(D2049,'P4 Destination'!$C$21:$M$176,3,0))*I2049,0)</f>
        <v>0</v>
      </c>
      <c r="BC2049" s="172">
        <f t="shared" si="889"/>
        <v>0</v>
      </c>
      <c r="BD2049" s="171">
        <f>(VLOOKUP($D2049,'P4 Destination'!$C$21:$M$176,4,0))*BC2049</f>
        <v>0</v>
      </c>
      <c r="BE2049" s="172">
        <f t="shared" si="890"/>
        <v>0</v>
      </c>
      <c r="BF2049" s="171">
        <f>(VLOOKUP($D2049,'P4 Destination'!$C$21:$M$176,5,0))*BE2049</f>
        <v>0</v>
      </c>
      <c r="BG2049" s="172">
        <f t="shared" si="891"/>
        <v>0</v>
      </c>
      <c r="BH2049" s="171">
        <f>(VLOOKUP($D2049,'P4 Destination'!$C$21:$M$176,6,0))*BG2049</f>
        <v>0</v>
      </c>
      <c r="BI2049" s="172">
        <f t="shared" si="892"/>
        <v>0</v>
      </c>
      <c r="BJ2049" s="171">
        <f>(VLOOKUP($D2049,'P4 Destination'!$C$21:$M$176,7,0))*BI2049</f>
        <v>0</v>
      </c>
      <c r="BK2049" s="172">
        <f t="shared" si="893"/>
        <v>0</v>
      </c>
      <c r="BL2049" s="171">
        <f>(VLOOKUP($D2049,'P4 Destination'!$C$21:$M$176,8,0))*BK2049</f>
        <v>0</v>
      </c>
      <c r="BM2049" s="172">
        <f t="shared" si="894"/>
        <v>0</v>
      </c>
      <c r="BN2049" s="171">
        <f>(VLOOKUP($D2049,'P4 Destination'!$C$21:$M$176,9,0))*BM2049</f>
        <v>0</v>
      </c>
      <c r="BO2049" s="154">
        <f t="shared" si="900"/>
        <v>0</v>
      </c>
      <c r="BP2049" s="171">
        <f>(VLOOKUP(D2049,'P4 Destination'!$C$21:$M$176,10,0))*K2049</f>
        <v>0</v>
      </c>
      <c r="BQ2049" s="171">
        <f>(VLOOKUP(D2049,'P4 Destination'!$C$21:$M$176,11,0))*J2049</f>
        <v>0</v>
      </c>
      <c r="BR2049" s="173">
        <f t="shared" si="895"/>
        <v>0</v>
      </c>
      <c r="BS2049" s="173">
        <f>(AV2049*2500)*'P6 Verzekering'!$E$11</f>
        <v>0</v>
      </c>
      <c r="BT2049" s="173">
        <f>(AW2049*2500)*'P6 Verzekering'!$E$12</f>
        <v>0</v>
      </c>
      <c r="BU2049" s="173">
        <f>(L2049*2500)*'P6 Verzekering'!$E$13</f>
        <v>0</v>
      </c>
      <c r="BV2049" s="173">
        <f t="shared" si="896"/>
        <v>0</v>
      </c>
      <c r="BW2049"/>
      <c r="BX2049"/>
    </row>
    <row r="2050" spans="1:76">
      <c r="A2050" s="152" t="s">
        <v>1174</v>
      </c>
      <c r="B2050" s="152" t="s">
        <v>180</v>
      </c>
      <c r="C2050" s="152" t="s">
        <v>179</v>
      </c>
      <c r="D2050" s="152" t="s">
        <v>219</v>
      </c>
      <c r="E2050" s="152" t="s">
        <v>219</v>
      </c>
      <c r="F2050" s="153">
        <f t="shared" si="898"/>
        <v>22</v>
      </c>
      <c r="G2050" s="154">
        <v>0</v>
      </c>
      <c r="H2050" s="154">
        <f>IFERROR(VLOOKUP(B2050,'P2 Origin'!$C$21:$Q$176,15,FALSE),0)</f>
        <v>0</v>
      </c>
      <c r="I2050" s="154">
        <f>IFERROR(VLOOKUP(D2050,'P4 Destination'!$C$21:$Q$176,15,FALSE),0)</f>
        <v>0</v>
      </c>
      <c r="J2050" s="155"/>
      <c r="K2050" s="155"/>
      <c r="L2050" s="156">
        <v>22</v>
      </c>
      <c r="M2050" s="155">
        <v>2223</v>
      </c>
      <c r="N2050" s="155">
        <v>8</v>
      </c>
      <c r="O2050" s="157">
        <f t="shared" si="873"/>
        <v>0</v>
      </c>
      <c r="P2050" s="158">
        <f t="shared" si="874"/>
        <v>0</v>
      </c>
      <c r="Q2050" s="159">
        <f>IFERROR(VLOOKUP(N2050,'P1 Intra-Europees'!$A$15:$H$25,3,0),0)*P2050</f>
        <v>0</v>
      </c>
      <c r="R2050" s="160">
        <f t="shared" si="875"/>
        <v>22</v>
      </c>
      <c r="S2050" s="159">
        <f>IFERROR(VLOOKUP(N2050,'P1 Intra-Europees'!$A$15:$H$25,4,0),0)*R2050</f>
        <v>0</v>
      </c>
      <c r="T2050" s="160">
        <f t="shared" si="876"/>
        <v>0</v>
      </c>
      <c r="U2050" s="159">
        <f>IFERROR(VLOOKUP(N2050,'P1 Intra-Europees'!$A$15:$H$25,5,0),0)*T2050</f>
        <v>0</v>
      </c>
      <c r="V2050" s="160">
        <f t="shared" si="877"/>
        <v>0</v>
      </c>
      <c r="W2050" s="159">
        <f>IFERROR(VLOOKUP(N2050,'P1 Intra-Europees'!$A$15:$H$25,6,0),0)*V2050</f>
        <v>0</v>
      </c>
      <c r="X2050" s="160">
        <f t="shared" si="878"/>
        <v>0</v>
      </c>
      <c r="Y2050" s="159">
        <f>IFERROR(VLOOKUP(N2050,'P1 Intra-Europees'!$A$15:$H$25,7,0),0)*X2050</f>
        <v>0</v>
      </c>
      <c r="Z2050" s="161">
        <f t="shared" si="879"/>
        <v>0</v>
      </c>
      <c r="AA2050" s="162">
        <f>IFERROR(VLOOKUP(N2050,'P1 Intra-Europees'!$A$15:$H$25,8,0),0)*Z2050</f>
        <v>0</v>
      </c>
      <c r="AB2050" s="163">
        <f t="shared" si="880"/>
        <v>0</v>
      </c>
      <c r="AC2050" s="157" t="str">
        <f>VLOOKUP(B2050,'P2 Origin'!$C$21:$O$176,13,0)</f>
        <v>EUR</v>
      </c>
      <c r="AD2050" s="164">
        <f t="shared" si="881"/>
        <v>0</v>
      </c>
      <c r="AE2050" s="165">
        <f>IF(AU2050&gt;0.1,VLOOKUP(B2050,'P2 Origin'!$C$21:$M$176,3,0)*H2050,0)</f>
        <v>0</v>
      </c>
      <c r="AF2050" s="166">
        <f t="shared" si="882"/>
        <v>0</v>
      </c>
      <c r="AG2050" s="165">
        <f>(VLOOKUP(B2050,'P2 Origin'!$C$21:$M$176,4,0))*AF2050</f>
        <v>0</v>
      </c>
      <c r="AH2050" s="166">
        <f t="shared" si="883"/>
        <v>0</v>
      </c>
      <c r="AI2050" s="165">
        <f>(VLOOKUP(B2050,'P2 Origin'!$C$21:$M$176,5,0))*AH2050</f>
        <v>0</v>
      </c>
      <c r="AJ2050" s="166">
        <f t="shared" si="897"/>
        <v>0</v>
      </c>
      <c r="AK2050" s="165">
        <f>(VLOOKUP(B2050,'P2 Origin'!$C$21:$M$176,6,0))*AJ2050</f>
        <v>0</v>
      </c>
      <c r="AL2050" s="166">
        <f t="shared" si="884"/>
        <v>0</v>
      </c>
      <c r="AM2050" s="165">
        <f>(VLOOKUP($B2050,'P2 Origin'!$C$21:$M$176,7,0))*AL2050</f>
        <v>0</v>
      </c>
      <c r="AN2050" s="166">
        <f t="shared" si="885"/>
        <v>0</v>
      </c>
      <c r="AO2050" s="165">
        <f>(VLOOKUP($B2050,'P2 Origin'!$C$21:$M$176,8,0))*AN2050</f>
        <v>0</v>
      </c>
      <c r="AP2050" s="166">
        <f t="shared" si="886"/>
        <v>0</v>
      </c>
      <c r="AQ2050" s="165">
        <f>(VLOOKUP($B2050,'P2 Origin'!$C$21:$M$176,9,0))*AP2050</f>
        <v>0</v>
      </c>
      <c r="AR2050" s="155">
        <f t="shared" si="899"/>
        <v>0</v>
      </c>
      <c r="AS2050" s="164">
        <f>(VLOOKUP(B2050,'P2 Origin'!$C$21:$M$176,10,0))*K2050</f>
        <v>0</v>
      </c>
      <c r="AT2050" s="164">
        <f>(VLOOKUP(B2050,'P2 Origin'!$C$21:$M$176,11,0))*J2050</f>
        <v>0</v>
      </c>
      <c r="AU2050" s="167">
        <v>0</v>
      </c>
      <c r="AV2050" s="168">
        <v>0</v>
      </c>
      <c r="AW2050" s="169">
        <v>0</v>
      </c>
      <c r="AX2050" s="170">
        <f>IF(AU2050&gt;=0.1,'P3 Bureaumarge zee- en luchtvr.'!$D$12,0)</f>
        <v>0</v>
      </c>
      <c r="AY2050" s="163">
        <f t="shared" si="887"/>
        <v>0</v>
      </c>
      <c r="AZ2050" s="157" t="str">
        <f>VLOOKUP(D2050,'P4 Destination'!$C$21:$O$176,13,0)</f>
        <v>EUR</v>
      </c>
      <c r="BA2050" s="164">
        <f t="shared" si="888"/>
        <v>0</v>
      </c>
      <c r="BB2050" s="171">
        <f>IF(AU2050&gt;0.1,(VLOOKUP(D2050,'P4 Destination'!$C$21:$M$176,3,0))*I2050,0)</f>
        <v>0</v>
      </c>
      <c r="BC2050" s="172">
        <f t="shared" si="889"/>
        <v>0</v>
      </c>
      <c r="BD2050" s="171">
        <f>(VLOOKUP($D2050,'P4 Destination'!$C$21:$M$176,4,0))*BC2050</f>
        <v>0</v>
      </c>
      <c r="BE2050" s="172">
        <f t="shared" si="890"/>
        <v>0</v>
      </c>
      <c r="BF2050" s="171">
        <f>(VLOOKUP($D2050,'P4 Destination'!$C$21:$M$176,5,0))*BE2050</f>
        <v>0</v>
      </c>
      <c r="BG2050" s="172">
        <f t="shared" si="891"/>
        <v>0</v>
      </c>
      <c r="BH2050" s="171">
        <f>(VLOOKUP($D2050,'P4 Destination'!$C$21:$M$176,6,0))*BG2050</f>
        <v>0</v>
      </c>
      <c r="BI2050" s="172">
        <f t="shared" si="892"/>
        <v>0</v>
      </c>
      <c r="BJ2050" s="171">
        <f>(VLOOKUP($D2050,'P4 Destination'!$C$21:$M$176,7,0))*BI2050</f>
        <v>0</v>
      </c>
      <c r="BK2050" s="172">
        <f t="shared" si="893"/>
        <v>0</v>
      </c>
      <c r="BL2050" s="171">
        <f>(VLOOKUP($D2050,'P4 Destination'!$C$21:$M$176,8,0))*BK2050</f>
        <v>0</v>
      </c>
      <c r="BM2050" s="172">
        <f t="shared" si="894"/>
        <v>0</v>
      </c>
      <c r="BN2050" s="171">
        <f>(VLOOKUP($D2050,'P4 Destination'!$C$21:$M$176,9,0))*BM2050</f>
        <v>0</v>
      </c>
      <c r="BO2050" s="154">
        <f t="shared" si="900"/>
        <v>0</v>
      </c>
      <c r="BP2050" s="171">
        <f>(VLOOKUP(D2050,'P4 Destination'!$C$21:$M$176,10,0))*K2050</f>
        <v>0</v>
      </c>
      <c r="BQ2050" s="171">
        <f>(VLOOKUP(D2050,'P4 Destination'!$C$21:$M$176,11,0))*J2050</f>
        <v>0</v>
      </c>
      <c r="BR2050" s="173">
        <f t="shared" si="895"/>
        <v>0</v>
      </c>
      <c r="BS2050" s="173">
        <f>(AV2050*2500)*'P6 Verzekering'!$E$11</f>
        <v>0</v>
      </c>
      <c r="BT2050" s="173">
        <f>(AW2050*2500)*'P6 Verzekering'!$E$12</f>
        <v>0</v>
      </c>
      <c r="BU2050" s="173">
        <f>(L2050*2500)*'P6 Verzekering'!$E$13</f>
        <v>0</v>
      </c>
      <c r="BV2050" s="173">
        <f t="shared" si="896"/>
        <v>0</v>
      </c>
      <c r="BW2050"/>
      <c r="BX2050"/>
    </row>
    <row r="2051" spans="1:76">
      <c r="A2051" s="152" t="s">
        <v>2102</v>
      </c>
      <c r="B2051" s="152" t="s">
        <v>219</v>
      </c>
      <c r="C2051" s="152" t="s">
        <v>219</v>
      </c>
      <c r="D2051" s="152" t="s">
        <v>234</v>
      </c>
      <c r="E2051" s="152" t="s">
        <v>233</v>
      </c>
      <c r="F2051" s="153">
        <f t="shared" si="898"/>
        <v>22</v>
      </c>
      <c r="G2051" s="154">
        <v>0</v>
      </c>
      <c r="H2051" s="154">
        <f>IFERROR(VLOOKUP(B2051,'P2 Origin'!$C$21:$Q$176,15,FALSE),0)</f>
        <v>0</v>
      </c>
      <c r="I2051" s="154">
        <f>IFERROR(VLOOKUP(D2051,'P4 Destination'!$C$21:$Q$176,15,FALSE),0)</f>
        <v>1</v>
      </c>
      <c r="J2051" s="155"/>
      <c r="K2051" s="155"/>
      <c r="L2051" s="156">
        <v>22</v>
      </c>
      <c r="M2051" s="155">
        <v>2441</v>
      </c>
      <c r="N2051" s="155">
        <v>8</v>
      </c>
      <c r="O2051" s="157">
        <f t="shared" si="873"/>
        <v>0</v>
      </c>
      <c r="P2051" s="158">
        <f t="shared" si="874"/>
        <v>0</v>
      </c>
      <c r="Q2051" s="159">
        <f>IFERROR(VLOOKUP(N2051,'P1 Intra-Europees'!$A$15:$H$25,3,0),0)*P2051</f>
        <v>0</v>
      </c>
      <c r="R2051" s="160">
        <f t="shared" si="875"/>
        <v>22</v>
      </c>
      <c r="S2051" s="159">
        <f>IFERROR(VLOOKUP(N2051,'P1 Intra-Europees'!$A$15:$H$25,4,0),0)*R2051</f>
        <v>0</v>
      </c>
      <c r="T2051" s="160">
        <f t="shared" si="876"/>
        <v>0</v>
      </c>
      <c r="U2051" s="159">
        <f>IFERROR(VLOOKUP(N2051,'P1 Intra-Europees'!$A$15:$H$25,5,0),0)*T2051</f>
        <v>0</v>
      </c>
      <c r="V2051" s="160">
        <f t="shared" si="877"/>
        <v>0</v>
      </c>
      <c r="W2051" s="159">
        <f>IFERROR(VLOOKUP(N2051,'P1 Intra-Europees'!$A$15:$H$25,6,0),0)*V2051</f>
        <v>0</v>
      </c>
      <c r="X2051" s="160">
        <f t="shared" si="878"/>
        <v>0</v>
      </c>
      <c r="Y2051" s="159">
        <f>IFERROR(VLOOKUP(N2051,'P1 Intra-Europees'!$A$15:$H$25,7,0),0)*X2051</f>
        <v>0</v>
      </c>
      <c r="Z2051" s="161">
        <f t="shared" si="879"/>
        <v>0</v>
      </c>
      <c r="AA2051" s="162">
        <f>IFERROR(VLOOKUP(N2051,'P1 Intra-Europees'!$A$15:$H$25,8,0),0)*Z2051</f>
        <v>0</v>
      </c>
      <c r="AB2051" s="163">
        <f t="shared" si="880"/>
        <v>0</v>
      </c>
      <c r="AC2051" s="157" t="str">
        <f>VLOOKUP(B2051,'P2 Origin'!$C$21:$O$176,13,0)</f>
        <v>EUR</v>
      </c>
      <c r="AD2051" s="164">
        <f t="shared" si="881"/>
        <v>0</v>
      </c>
      <c r="AE2051" s="165">
        <f>IF(AU2051&gt;0.1,VLOOKUP(B2051,'P2 Origin'!$C$21:$M$176,3,0)*H2051,0)</f>
        <v>0</v>
      </c>
      <c r="AF2051" s="166">
        <f t="shared" si="882"/>
        <v>0</v>
      </c>
      <c r="AG2051" s="165">
        <f>(VLOOKUP(B2051,'P2 Origin'!$C$21:$M$176,4,0))*AF2051</f>
        <v>0</v>
      </c>
      <c r="AH2051" s="166">
        <f t="shared" si="883"/>
        <v>0</v>
      </c>
      <c r="AI2051" s="165">
        <f>(VLOOKUP(B2051,'P2 Origin'!$C$21:$M$176,5,0))*AH2051</f>
        <v>0</v>
      </c>
      <c r="AJ2051" s="166">
        <f t="shared" si="897"/>
        <v>0</v>
      </c>
      <c r="AK2051" s="165">
        <f>(VLOOKUP(B2051,'P2 Origin'!$C$21:$M$176,6,0))*AJ2051</f>
        <v>0</v>
      </c>
      <c r="AL2051" s="166">
        <f t="shared" si="884"/>
        <v>0</v>
      </c>
      <c r="AM2051" s="165">
        <f>(VLOOKUP($B2051,'P2 Origin'!$C$21:$M$176,7,0))*AL2051</f>
        <v>0</v>
      </c>
      <c r="AN2051" s="166">
        <f t="shared" si="885"/>
        <v>0</v>
      </c>
      <c r="AO2051" s="165">
        <f>(VLOOKUP($B2051,'P2 Origin'!$C$21:$M$176,8,0))*AN2051</f>
        <v>0</v>
      </c>
      <c r="AP2051" s="166">
        <f t="shared" si="886"/>
        <v>0</v>
      </c>
      <c r="AQ2051" s="165">
        <f>(VLOOKUP($B2051,'P2 Origin'!$C$21:$M$176,9,0))*AP2051</f>
        <v>0</v>
      </c>
      <c r="AR2051" s="155">
        <f t="shared" si="899"/>
        <v>0</v>
      </c>
      <c r="AS2051" s="164">
        <f>(VLOOKUP(B2051,'P2 Origin'!$C$21:$M$176,10,0))*K2051</f>
        <v>0</v>
      </c>
      <c r="AT2051" s="164">
        <f>(VLOOKUP(B2051,'P2 Origin'!$C$21:$M$176,11,0))*J2051</f>
        <v>0</v>
      </c>
      <c r="AU2051" s="167">
        <v>0</v>
      </c>
      <c r="AV2051" s="168">
        <v>0</v>
      </c>
      <c r="AW2051" s="169">
        <v>0</v>
      </c>
      <c r="AX2051" s="170">
        <f>IF(AU2051&gt;=0.1,'P3 Bureaumarge zee- en luchtvr.'!$D$12,0)</f>
        <v>0</v>
      </c>
      <c r="AY2051" s="163">
        <f t="shared" si="887"/>
        <v>0</v>
      </c>
      <c r="AZ2051" s="157" t="str">
        <f>VLOOKUP(D2051,'P4 Destination'!$C$21:$O$176,13,0)</f>
        <v>EUR</v>
      </c>
      <c r="BA2051" s="164">
        <f t="shared" si="888"/>
        <v>0</v>
      </c>
      <c r="BB2051" s="171">
        <f>IF(AU2051&gt;0.1,(VLOOKUP(D2051,'P4 Destination'!$C$21:$M$176,3,0))*I2051,0)</f>
        <v>0</v>
      </c>
      <c r="BC2051" s="172">
        <f t="shared" si="889"/>
        <v>0</v>
      </c>
      <c r="BD2051" s="171">
        <f>(VLOOKUP($D2051,'P4 Destination'!$C$21:$M$176,4,0))*BC2051</f>
        <v>0</v>
      </c>
      <c r="BE2051" s="172">
        <f t="shared" si="890"/>
        <v>0</v>
      </c>
      <c r="BF2051" s="171">
        <f>(VLOOKUP($D2051,'P4 Destination'!$C$21:$M$176,5,0))*BE2051</f>
        <v>0</v>
      </c>
      <c r="BG2051" s="172">
        <f t="shared" si="891"/>
        <v>0</v>
      </c>
      <c r="BH2051" s="171">
        <f>(VLOOKUP($D2051,'P4 Destination'!$C$21:$M$176,6,0))*BG2051</f>
        <v>0</v>
      </c>
      <c r="BI2051" s="172">
        <f t="shared" si="892"/>
        <v>0</v>
      </c>
      <c r="BJ2051" s="171">
        <f>(VLOOKUP($D2051,'P4 Destination'!$C$21:$M$176,7,0))*BI2051</f>
        <v>0</v>
      </c>
      <c r="BK2051" s="172">
        <f t="shared" si="893"/>
        <v>0</v>
      </c>
      <c r="BL2051" s="171">
        <f>(VLOOKUP($D2051,'P4 Destination'!$C$21:$M$176,8,0))*BK2051</f>
        <v>0</v>
      </c>
      <c r="BM2051" s="172">
        <f t="shared" si="894"/>
        <v>0</v>
      </c>
      <c r="BN2051" s="171">
        <f>(VLOOKUP($D2051,'P4 Destination'!$C$21:$M$176,9,0))*BM2051</f>
        <v>0</v>
      </c>
      <c r="BO2051" s="154">
        <f t="shared" si="900"/>
        <v>0</v>
      </c>
      <c r="BP2051" s="171">
        <f>(VLOOKUP(D2051,'P4 Destination'!$C$21:$M$176,10,0))*K2051</f>
        <v>0</v>
      </c>
      <c r="BQ2051" s="171">
        <f>(VLOOKUP(D2051,'P4 Destination'!$C$21:$M$176,11,0))*J2051</f>
        <v>0</v>
      </c>
      <c r="BR2051" s="173">
        <f t="shared" si="895"/>
        <v>0</v>
      </c>
      <c r="BS2051" s="173">
        <f>(AV2051*2500)*'P6 Verzekering'!$E$11</f>
        <v>0</v>
      </c>
      <c r="BT2051" s="173">
        <f>(AW2051*2500)*'P6 Verzekering'!$E$12</f>
        <v>0</v>
      </c>
      <c r="BU2051" s="173">
        <f>(L2051*2500)*'P6 Verzekering'!$E$13</f>
        <v>0</v>
      </c>
      <c r="BV2051" s="173">
        <f t="shared" si="896"/>
        <v>0</v>
      </c>
      <c r="BW2051"/>
      <c r="BX2051"/>
    </row>
    <row r="2052" spans="1:76">
      <c r="A2052" s="152" t="s">
        <v>2108</v>
      </c>
      <c r="B2052" s="152" t="s">
        <v>219</v>
      </c>
      <c r="C2052" s="152" t="s">
        <v>219</v>
      </c>
      <c r="D2052" s="152" t="s">
        <v>234</v>
      </c>
      <c r="E2052" s="152" t="s">
        <v>233</v>
      </c>
      <c r="F2052" s="153">
        <f t="shared" si="898"/>
        <v>22</v>
      </c>
      <c r="G2052" s="154">
        <v>0</v>
      </c>
      <c r="H2052" s="154">
        <f>IFERROR(VLOOKUP(B2052,'P2 Origin'!$C$21:$Q$176,15,FALSE),0)</f>
        <v>0</v>
      </c>
      <c r="I2052" s="154">
        <f>IFERROR(VLOOKUP(D2052,'P4 Destination'!$C$21:$Q$176,15,FALSE),0)</f>
        <v>1</v>
      </c>
      <c r="J2052" s="155"/>
      <c r="K2052" s="155"/>
      <c r="L2052" s="156">
        <v>22</v>
      </c>
      <c r="M2052" s="155">
        <v>2443</v>
      </c>
      <c r="N2052" s="155">
        <v>8</v>
      </c>
      <c r="O2052" s="157">
        <f t="shared" si="873"/>
        <v>0</v>
      </c>
      <c r="P2052" s="158">
        <f t="shared" si="874"/>
        <v>0</v>
      </c>
      <c r="Q2052" s="159">
        <f>IFERROR(VLOOKUP(N2052,'P1 Intra-Europees'!$A$15:$H$25,3,0),0)*P2052</f>
        <v>0</v>
      </c>
      <c r="R2052" s="160">
        <f t="shared" si="875"/>
        <v>22</v>
      </c>
      <c r="S2052" s="159">
        <f>IFERROR(VLOOKUP(N2052,'P1 Intra-Europees'!$A$15:$H$25,4,0),0)*R2052</f>
        <v>0</v>
      </c>
      <c r="T2052" s="160">
        <f t="shared" si="876"/>
        <v>0</v>
      </c>
      <c r="U2052" s="159">
        <f>IFERROR(VLOOKUP(N2052,'P1 Intra-Europees'!$A$15:$H$25,5,0),0)*T2052</f>
        <v>0</v>
      </c>
      <c r="V2052" s="160">
        <f t="shared" si="877"/>
        <v>0</v>
      </c>
      <c r="W2052" s="159">
        <f>IFERROR(VLOOKUP(N2052,'P1 Intra-Europees'!$A$15:$H$25,6,0),0)*V2052</f>
        <v>0</v>
      </c>
      <c r="X2052" s="160">
        <f t="shared" si="878"/>
        <v>0</v>
      </c>
      <c r="Y2052" s="159">
        <f>IFERROR(VLOOKUP(N2052,'P1 Intra-Europees'!$A$15:$H$25,7,0),0)*X2052</f>
        <v>0</v>
      </c>
      <c r="Z2052" s="161">
        <f t="shared" si="879"/>
        <v>0</v>
      </c>
      <c r="AA2052" s="162">
        <f>IFERROR(VLOOKUP(N2052,'P1 Intra-Europees'!$A$15:$H$25,8,0),0)*Z2052</f>
        <v>0</v>
      </c>
      <c r="AB2052" s="163">
        <f t="shared" si="880"/>
        <v>0</v>
      </c>
      <c r="AC2052" s="157" t="str">
        <f>VLOOKUP(B2052,'P2 Origin'!$C$21:$O$176,13,0)</f>
        <v>EUR</v>
      </c>
      <c r="AD2052" s="164">
        <f t="shared" si="881"/>
        <v>0</v>
      </c>
      <c r="AE2052" s="165">
        <f>IF(AU2052&gt;0.1,VLOOKUP(B2052,'P2 Origin'!$C$21:$M$176,3,0)*H2052,0)</f>
        <v>0</v>
      </c>
      <c r="AF2052" s="166">
        <f t="shared" si="882"/>
        <v>0</v>
      </c>
      <c r="AG2052" s="165">
        <f>(VLOOKUP(B2052,'P2 Origin'!$C$21:$M$176,4,0))*AF2052</f>
        <v>0</v>
      </c>
      <c r="AH2052" s="166">
        <f t="shared" si="883"/>
        <v>0</v>
      </c>
      <c r="AI2052" s="165">
        <f>(VLOOKUP(B2052,'P2 Origin'!$C$21:$M$176,5,0))*AH2052</f>
        <v>0</v>
      </c>
      <c r="AJ2052" s="166">
        <f t="shared" si="897"/>
        <v>0</v>
      </c>
      <c r="AK2052" s="165">
        <f>(VLOOKUP(B2052,'P2 Origin'!$C$21:$M$176,6,0))*AJ2052</f>
        <v>0</v>
      </c>
      <c r="AL2052" s="166">
        <f t="shared" si="884"/>
        <v>0</v>
      </c>
      <c r="AM2052" s="165">
        <f>(VLOOKUP($B2052,'P2 Origin'!$C$21:$M$176,7,0))*AL2052</f>
        <v>0</v>
      </c>
      <c r="AN2052" s="166">
        <f t="shared" si="885"/>
        <v>0</v>
      </c>
      <c r="AO2052" s="165">
        <f>(VLOOKUP($B2052,'P2 Origin'!$C$21:$M$176,8,0))*AN2052</f>
        <v>0</v>
      </c>
      <c r="AP2052" s="166">
        <f t="shared" si="886"/>
        <v>0</v>
      </c>
      <c r="AQ2052" s="165">
        <f>(VLOOKUP($B2052,'P2 Origin'!$C$21:$M$176,9,0))*AP2052</f>
        <v>0</v>
      </c>
      <c r="AR2052" s="155">
        <f t="shared" si="899"/>
        <v>0</v>
      </c>
      <c r="AS2052" s="164">
        <f>(VLOOKUP(B2052,'P2 Origin'!$C$21:$M$176,10,0))*K2052</f>
        <v>0</v>
      </c>
      <c r="AT2052" s="164">
        <f>(VLOOKUP(B2052,'P2 Origin'!$C$21:$M$176,11,0))*J2052</f>
        <v>0</v>
      </c>
      <c r="AU2052" s="167">
        <v>0</v>
      </c>
      <c r="AV2052" s="168">
        <v>0</v>
      </c>
      <c r="AW2052" s="169">
        <v>0</v>
      </c>
      <c r="AX2052" s="170">
        <f>IF(AU2052&gt;=0.1,'P3 Bureaumarge zee- en luchtvr.'!$D$12,0)</f>
        <v>0</v>
      </c>
      <c r="AY2052" s="163">
        <f t="shared" si="887"/>
        <v>0</v>
      </c>
      <c r="AZ2052" s="157" t="str">
        <f>VLOOKUP(D2052,'P4 Destination'!$C$21:$O$176,13,0)</f>
        <v>EUR</v>
      </c>
      <c r="BA2052" s="164">
        <f t="shared" si="888"/>
        <v>0</v>
      </c>
      <c r="BB2052" s="171">
        <f>IF(AU2052&gt;0.1,(VLOOKUP(D2052,'P4 Destination'!$C$21:$M$176,3,0))*I2052,0)</f>
        <v>0</v>
      </c>
      <c r="BC2052" s="172">
        <f t="shared" si="889"/>
        <v>0</v>
      </c>
      <c r="BD2052" s="171">
        <f>(VLOOKUP($D2052,'P4 Destination'!$C$21:$M$176,4,0))*BC2052</f>
        <v>0</v>
      </c>
      <c r="BE2052" s="172">
        <f t="shared" si="890"/>
        <v>0</v>
      </c>
      <c r="BF2052" s="171">
        <f>(VLOOKUP($D2052,'P4 Destination'!$C$21:$M$176,5,0))*BE2052</f>
        <v>0</v>
      </c>
      <c r="BG2052" s="172">
        <f t="shared" si="891"/>
        <v>0</v>
      </c>
      <c r="BH2052" s="171">
        <f>(VLOOKUP($D2052,'P4 Destination'!$C$21:$M$176,6,0))*BG2052</f>
        <v>0</v>
      </c>
      <c r="BI2052" s="172">
        <f t="shared" si="892"/>
        <v>0</v>
      </c>
      <c r="BJ2052" s="171">
        <f>(VLOOKUP($D2052,'P4 Destination'!$C$21:$M$176,7,0))*BI2052</f>
        <v>0</v>
      </c>
      <c r="BK2052" s="172">
        <f t="shared" si="893"/>
        <v>0</v>
      </c>
      <c r="BL2052" s="171">
        <f>(VLOOKUP($D2052,'P4 Destination'!$C$21:$M$176,8,0))*BK2052</f>
        <v>0</v>
      </c>
      <c r="BM2052" s="172">
        <f t="shared" si="894"/>
        <v>0</v>
      </c>
      <c r="BN2052" s="171">
        <f>(VLOOKUP($D2052,'P4 Destination'!$C$21:$M$176,9,0))*BM2052</f>
        <v>0</v>
      </c>
      <c r="BO2052" s="154">
        <f t="shared" si="900"/>
        <v>0</v>
      </c>
      <c r="BP2052" s="171">
        <f>(VLOOKUP(D2052,'P4 Destination'!$C$21:$M$176,10,0))*K2052</f>
        <v>0</v>
      </c>
      <c r="BQ2052" s="171">
        <f>(VLOOKUP(D2052,'P4 Destination'!$C$21:$M$176,11,0))*J2052</f>
        <v>0</v>
      </c>
      <c r="BR2052" s="173">
        <f t="shared" si="895"/>
        <v>0</v>
      </c>
      <c r="BS2052" s="173">
        <f>(AV2052*2500)*'P6 Verzekering'!$E$11</f>
        <v>0</v>
      </c>
      <c r="BT2052" s="173">
        <f>(AW2052*2500)*'P6 Verzekering'!$E$12</f>
        <v>0</v>
      </c>
      <c r="BU2052" s="173">
        <f>(L2052*2500)*'P6 Verzekering'!$E$13</f>
        <v>0</v>
      </c>
      <c r="BV2052" s="173">
        <f t="shared" si="896"/>
        <v>0</v>
      </c>
      <c r="BW2052"/>
      <c r="BX2052"/>
    </row>
    <row r="2053" spans="1:76">
      <c r="A2053" s="152" t="s">
        <v>2864</v>
      </c>
      <c r="B2053" s="152" t="s">
        <v>198</v>
      </c>
      <c r="C2053" s="152" t="s">
        <v>195</v>
      </c>
      <c r="D2053" s="152" t="s">
        <v>198</v>
      </c>
      <c r="E2053" s="152" t="s">
        <v>195</v>
      </c>
      <c r="F2053" s="153">
        <f t="shared" si="898"/>
        <v>23</v>
      </c>
      <c r="G2053" s="154">
        <v>0</v>
      </c>
      <c r="H2053" s="154">
        <f>IFERROR(VLOOKUP(B2053,'P2 Origin'!$C$21:$Q$176,15,FALSE),0)</f>
        <v>1</v>
      </c>
      <c r="I2053" s="154">
        <f>IFERROR(VLOOKUP(D2053,'P4 Destination'!$C$21:$Q$176,15,FALSE),0)</f>
        <v>1</v>
      </c>
      <c r="J2053" s="155"/>
      <c r="K2053" s="155"/>
      <c r="L2053" s="156">
        <v>23</v>
      </c>
      <c r="M2053" s="155">
        <v>2</v>
      </c>
      <c r="N2053" s="155">
        <v>1</v>
      </c>
      <c r="O2053" s="157">
        <f t="shared" si="873"/>
        <v>0</v>
      </c>
      <c r="P2053" s="158">
        <f t="shared" si="874"/>
        <v>0</v>
      </c>
      <c r="Q2053" s="159">
        <f>IFERROR(VLOOKUP(N2053,'P1 Intra-Europees'!$A$15:$H$25,3,0),0)*P2053</f>
        <v>0</v>
      </c>
      <c r="R2053" s="160">
        <f t="shared" si="875"/>
        <v>23</v>
      </c>
      <c r="S2053" s="159">
        <f>IFERROR(VLOOKUP(N2053,'P1 Intra-Europees'!$A$15:$H$25,4,0),0)*R2053</f>
        <v>0</v>
      </c>
      <c r="T2053" s="160">
        <f t="shared" si="876"/>
        <v>0</v>
      </c>
      <c r="U2053" s="159">
        <f>IFERROR(VLOOKUP(N2053,'P1 Intra-Europees'!$A$15:$H$25,5,0),0)*T2053</f>
        <v>0</v>
      </c>
      <c r="V2053" s="160">
        <f t="shared" si="877"/>
        <v>0</v>
      </c>
      <c r="W2053" s="159">
        <f>IFERROR(VLOOKUP(N2053,'P1 Intra-Europees'!$A$15:$H$25,6,0),0)*V2053</f>
        <v>0</v>
      </c>
      <c r="X2053" s="160">
        <f t="shared" si="878"/>
        <v>0</v>
      </c>
      <c r="Y2053" s="159">
        <f>IFERROR(VLOOKUP(N2053,'P1 Intra-Europees'!$A$15:$H$25,7,0),0)*X2053</f>
        <v>0</v>
      </c>
      <c r="Z2053" s="161">
        <f t="shared" si="879"/>
        <v>0</v>
      </c>
      <c r="AA2053" s="162">
        <f>IFERROR(VLOOKUP(N2053,'P1 Intra-Europees'!$A$15:$H$25,8,0),0)*Z2053</f>
        <v>0</v>
      </c>
      <c r="AB2053" s="163">
        <f t="shared" si="880"/>
        <v>0</v>
      </c>
      <c r="AC2053" s="157" t="str">
        <f>VLOOKUP(B2053,'P2 Origin'!$C$21:$O$176,13,0)</f>
        <v>EUR</v>
      </c>
      <c r="AD2053" s="164">
        <f t="shared" si="881"/>
        <v>0</v>
      </c>
      <c r="AE2053" s="165">
        <f>IF(AU2053&gt;0.1,VLOOKUP(B2053,'P2 Origin'!$C$21:$M$176,3,0)*H2053,0)</f>
        <v>0</v>
      </c>
      <c r="AF2053" s="166">
        <f t="shared" si="882"/>
        <v>0</v>
      </c>
      <c r="AG2053" s="165">
        <f>(VLOOKUP(B2053,'P2 Origin'!$C$21:$M$176,4,0))*AF2053</f>
        <v>0</v>
      </c>
      <c r="AH2053" s="166">
        <f t="shared" si="883"/>
        <v>0</v>
      </c>
      <c r="AI2053" s="165">
        <f>(VLOOKUP(B2053,'P2 Origin'!$C$21:$M$176,5,0))*AH2053</f>
        <v>0</v>
      </c>
      <c r="AJ2053" s="166">
        <f t="shared" si="897"/>
        <v>0</v>
      </c>
      <c r="AK2053" s="165">
        <f>(VLOOKUP(B2053,'P2 Origin'!$C$21:$M$176,6,0))*AJ2053</f>
        <v>0</v>
      </c>
      <c r="AL2053" s="166">
        <f t="shared" si="884"/>
        <v>0</v>
      </c>
      <c r="AM2053" s="165">
        <f>(VLOOKUP($B2053,'P2 Origin'!$C$21:$M$176,7,0))*AL2053</f>
        <v>0</v>
      </c>
      <c r="AN2053" s="166">
        <f t="shared" si="885"/>
        <v>0</v>
      </c>
      <c r="AO2053" s="165">
        <f>(VLOOKUP($B2053,'P2 Origin'!$C$21:$M$176,8,0))*AN2053</f>
        <v>0</v>
      </c>
      <c r="AP2053" s="166">
        <f t="shared" si="886"/>
        <v>0</v>
      </c>
      <c r="AQ2053" s="165">
        <f>(VLOOKUP($B2053,'P2 Origin'!$C$21:$M$176,9,0))*AP2053</f>
        <v>0</v>
      </c>
      <c r="AR2053" s="155">
        <f t="shared" si="899"/>
        <v>0</v>
      </c>
      <c r="AS2053" s="164">
        <f>(VLOOKUP(B2053,'P2 Origin'!$C$21:$M$176,10,0))*K2053</f>
        <v>0</v>
      </c>
      <c r="AT2053" s="164">
        <f>(VLOOKUP(B2053,'P2 Origin'!$C$21:$M$176,11,0))*J2053</f>
        <v>0</v>
      </c>
      <c r="AU2053" s="167">
        <v>0</v>
      </c>
      <c r="AV2053" s="168">
        <v>0</v>
      </c>
      <c r="AW2053" s="169">
        <v>0</v>
      </c>
      <c r="AX2053" s="170">
        <f>IF(AU2053&gt;=0.1,'P3 Bureaumarge zee- en luchtvr.'!$D$12,0)</f>
        <v>0</v>
      </c>
      <c r="AY2053" s="163">
        <f t="shared" si="887"/>
        <v>0</v>
      </c>
      <c r="AZ2053" s="157" t="str">
        <f>VLOOKUP(D2053,'P4 Destination'!$C$21:$O$176,13,0)</f>
        <v>EUR</v>
      </c>
      <c r="BA2053" s="164">
        <f t="shared" si="888"/>
        <v>0</v>
      </c>
      <c r="BB2053" s="171">
        <f>IF(AU2053&gt;0.1,(VLOOKUP(D2053,'P4 Destination'!$C$21:$M$176,3,0))*I2053,0)</f>
        <v>0</v>
      </c>
      <c r="BC2053" s="172">
        <f t="shared" si="889"/>
        <v>0</v>
      </c>
      <c r="BD2053" s="171">
        <f>(VLOOKUP($D2053,'P4 Destination'!$C$21:$M$176,4,0))*BC2053</f>
        <v>0</v>
      </c>
      <c r="BE2053" s="172">
        <f t="shared" si="890"/>
        <v>0</v>
      </c>
      <c r="BF2053" s="171">
        <f>(VLOOKUP($D2053,'P4 Destination'!$C$21:$M$176,5,0))*BE2053</f>
        <v>0</v>
      </c>
      <c r="BG2053" s="172">
        <f t="shared" si="891"/>
        <v>0</v>
      </c>
      <c r="BH2053" s="171">
        <f>(VLOOKUP($D2053,'P4 Destination'!$C$21:$M$176,6,0))*BG2053</f>
        <v>0</v>
      </c>
      <c r="BI2053" s="172">
        <f t="shared" si="892"/>
        <v>0</v>
      </c>
      <c r="BJ2053" s="171">
        <f>(VLOOKUP($D2053,'P4 Destination'!$C$21:$M$176,7,0))*BI2053</f>
        <v>0</v>
      </c>
      <c r="BK2053" s="172">
        <f t="shared" si="893"/>
        <v>0</v>
      </c>
      <c r="BL2053" s="171">
        <f>(VLOOKUP($D2053,'P4 Destination'!$C$21:$M$176,8,0))*BK2053</f>
        <v>0</v>
      </c>
      <c r="BM2053" s="172">
        <f t="shared" si="894"/>
        <v>0</v>
      </c>
      <c r="BN2053" s="171">
        <f>(VLOOKUP($D2053,'P4 Destination'!$C$21:$M$176,9,0))*BM2053</f>
        <v>0</v>
      </c>
      <c r="BO2053" s="154">
        <f t="shared" si="900"/>
        <v>0</v>
      </c>
      <c r="BP2053" s="171">
        <f>(VLOOKUP(D2053,'P4 Destination'!$C$21:$M$176,10,0))*K2053</f>
        <v>0</v>
      </c>
      <c r="BQ2053" s="171">
        <f>(VLOOKUP(D2053,'P4 Destination'!$C$21:$M$176,11,0))*J2053</f>
        <v>0</v>
      </c>
      <c r="BR2053" s="173">
        <f t="shared" si="895"/>
        <v>0</v>
      </c>
      <c r="BS2053" s="173">
        <f>(AV2053*2500)*'P6 Verzekering'!$E$11</f>
        <v>0</v>
      </c>
      <c r="BT2053" s="173">
        <f>(AW2053*2500)*'P6 Verzekering'!$E$12</f>
        <v>0</v>
      </c>
      <c r="BU2053" s="173">
        <f>(L2053*2500)*'P6 Verzekering'!$E$13</f>
        <v>0</v>
      </c>
      <c r="BV2053" s="173">
        <f t="shared" si="896"/>
        <v>0</v>
      </c>
      <c r="BW2053"/>
      <c r="BX2053"/>
    </row>
    <row r="2054" spans="1:76">
      <c r="A2054" s="152" t="s">
        <v>2136</v>
      </c>
      <c r="B2054" s="152" t="s">
        <v>219</v>
      </c>
      <c r="C2054" s="152" t="s">
        <v>219</v>
      </c>
      <c r="D2054" s="152" t="s">
        <v>219</v>
      </c>
      <c r="E2054" s="152" t="s">
        <v>219</v>
      </c>
      <c r="F2054" s="153">
        <f t="shared" si="898"/>
        <v>23</v>
      </c>
      <c r="G2054" s="154">
        <v>0</v>
      </c>
      <c r="H2054" s="154">
        <f>IFERROR(VLOOKUP(B2054,'P2 Origin'!$C$21:$Q$176,15,FALSE),0)</f>
        <v>0</v>
      </c>
      <c r="I2054" s="154">
        <f>IFERROR(VLOOKUP(D2054,'P4 Destination'!$C$21:$Q$176,15,FALSE),0)</f>
        <v>0</v>
      </c>
      <c r="J2054" s="155"/>
      <c r="K2054" s="155"/>
      <c r="L2054" s="156">
        <v>23</v>
      </c>
      <c r="M2054" s="155">
        <v>15</v>
      </c>
      <c r="N2054" s="155">
        <v>1</v>
      </c>
      <c r="O2054" s="157">
        <f t="shared" si="873"/>
        <v>0</v>
      </c>
      <c r="P2054" s="158">
        <f t="shared" si="874"/>
        <v>0</v>
      </c>
      <c r="Q2054" s="159">
        <f>IFERROR(VLOOKUP(N2054,'P1 Intra-Europees'!$A$15:$H$25,3,0),0)*P2054</f>
        <v>0</v>
      </c>
      <c r="R2054" s="160">
        <f t="shared" si="875"/>
        <v>23</v>
      </c>
      <c r="S2054" s="159">
        <f>IFERROR(VLOOKUP(N2054,'P1 Intra-Europees'!$A$15:$H$25,4,0),0)*R2054</f>
        <v>0</v>
      </c>
      <c r="T2054" s="160">
        <f t="shared" si="876"/>
        <v>0</v>
      </c>
      <c r="U2054" s="159">
        <f>IFERROR(VLOOKUP(N2054,'P1 Intra-Europees'!$A$15:$H$25,5,0),0)*T2054</f>
        <v>0</v>
      </c>
      <c r="V2054" s="160">
        <f t="shared" si="877"/>
        <v>0</v>
      </c>
      <c r="W2054" s="159">
        <f>IFERROR(VLOOKUP(N2054,'P1 Intra-Europees'!$A$15:$H$25,6,0),0)*V2054</f>
        <v>0</v>
      </c>
      <c r="X2054" s="160">
        <f t="shared" si="878"/>
        <v>0</v>
      </c>
      <c r="Y2054" s="159">
        <f>IFERROR(VLOOKUP(N2054,'P1 Intra-Europees'!$A$15:$H$25,7,0),0)*X2054</f>
        <v>0</v>
      </c>
      <c r="Z2054" s="161">
        <f t="shared" si="879"/>
        <v>0</v>
      </c>
      <c r="AA2054" s="162">
        <f>IFERROR(VLOOKUP(N2054,'P1 Intra-Europees'!$A$15:$H$25,8,0),0)*Z2054</f>
        <v>0</v>
      </c>
      <c r="AB2054" s="163">
        <f t="shared" si="880"/>
        <v>0</v>
      </c>
      <c r="AC2054" s="157" t="str">
        <f>VLOOKUP(B2054,'P2 Origin'!$C$21:$O$176,13,0)</f>
        <v>EUR</v>
      </c>
      <c r="AD2054" s="164">
        <f t="shared" si="881"/>
        <v>0</v>
      </c>
      <c r="AE2054" s="165">
        <f>IF(AU2054&gt;0.1,VLOOKUP(B2054,'P2 Origin'!$C$21:$M$176,3,0)*H2054,0)</f>
        <v>0</v>
      </c>
      <c r="AF2054" s="166">
        <f t="shared" si="882"/>
        <v>0</v>
      </c>
      <c r="AG2054" s="165">
        <f>(VLOOKUP(B2054,'P2 Origin'!$C$21:$M$176,4,0))*AF2054</f>
        <v>0</v>
      </c>
      <c r="AH2054" s="166">
        <f t="shared" si="883"/>
        <v>0</v>
      </c>
      <c r="AI2054" s="165">
        <f>(VLOOKUP(B2054,'P2 Origin'!$C$21:$M$176,5,0))*AH2054</f>
        <v>0</v>
      </c>
      <c r="AJ2054" s="166">
        <f t="shared" si="897"/>
        <v>0</v>
      </c>
      <c r="AK2054" s="165">
        <f>(VLOOKUP(B2054,'P2 Origin'!$C$21:$M$176,6,0))*AJ2054</f>
        <v>0</v>
      </c>
      <c r="AL2054" s="166">
        <f t="shared" si="884"/>
        <v>0</v>
      </c>
      <c r="AM2054" s="165">
        <f>(VLOOKUP($B2054,'P2 Origin'!$C$21:$M$176,7,0))*AL2054</f>
        <v>0</v>
      </c>
      <c r="AN2054" s="166">
        <f t="shared" si="885"/>
        <v>0</v>
      </c>
      <c r="AO2054" s="165">
        <f>(VLOOKUP($B2054,'P2 Origin'!$C$21:$M$176,8,0))*AN2054</f>
        <v>0</v>
      </c>
      <c r="AP2054" s="166">
        <f t="shared" si="886"/>
        <v>0</v>
      </c>
      <c r="AQ2054" s="165">
        <f>(VLOOKUP($B2054,'P2 Origin'!$C$21:$M$176,9,0))*AP2054</f>
        <v>0</v>
      </c>
      <c r="AR2054" s="155">
        <f t="shared" si="899"/>
        <v>0</v>
      </c>
      <c r="AS2054" s="164">
        <f>(VLOOKUP(B2054,'P2 Origin'!$C$21:$M$176,10,0))*K2054</f>
        <v>0</v>
      </c>
      <c r="AT2054" s="164">
        <f>(VLOOKUP(B2054,'P2 Origin'!$C$21:$M$176,11,0))*J2054</f>
        <v>0</v>
      </c>
      <c r="AU2054" s="167">
        <v>0</v>
      </c>
      <c r="AV2054" s="168">
        <v>0</v>
      </c>
      <c r="AW2054" s="169">
        <v>0</v>
      </c>
      <c r="AX2054" s="170">
        <f>IF(AU2054&gt;=0.1,'P3 Bureaumarge zee- en luchtvr.'!$D$12,0)</f>
        <v>0</v>
      </c>
      <c r="AY2054" s="163">
        <f t="shared" si="887"/>
        <v>0</v>
      </c>
      <c r="AZ2054" s="157" t="str">
        <f>VLOOKUP(D2054,'P4 Destination'!$C$21:$O$176,13,0)</f>
        <v>EUR</v>
      </c>
      <c r="BA2054" s="164">
        <f t="shared" si="888"/>
        <v>0</v>
      </c>
      <c r="BB2054" s="171">
        <f>IF(AU2054&gt;0.1,(VLOOKUP(D2054,'P4 Destination'!$C$21:$M$176,3,0))*I2054,0)</f>
        <v>0</v>
      </c>
      <c r="BC2054" s="172">
        <f t="shared" si="889"/>
        <v>0</v>
      </c>
      <c r="BD2054" s="171">
        <f>(VLOOKUP($D2054,'P4 Destination'!$C$21:$M$176,4,0))*BC2054</f>
        <v>0</v>
      </c>
      <c r="BE2054" s="172">
        <f t="shared" si="890"/>
        <v>0</v>
      </c>
      <c r="BF2054" s="171">
        <f>(VLOOKUP($D2054,'P4 Destination'!$C$21:$M$176,5,0))*BE2054</f>
        <v>0</v>
      </c>
      <c r="BG2054" s="172">
        <f t="shared" si="891"/>
        <v>0</v>
      </c>
      <c r="BH2054" s="171">
        <f>(VLOOKUP($D2054,'P4 Destination'!$C$21:$M$176,6,0))*BG2054</f>
        <v>0</v>
      </c>
      <c r="BI2054" s="172">
        <f t="shared" si="892"/>
        <v>0</v>
      </c>
      <c r="BJ2054" s="171">
        <f>(VLOOKUP($D2054,'P4 Destination'!$C$21:$M$176,7,0))*BI2054</f>
        <v>0</v>
      </c>
      <c r="BK2054" s="172">
        <f t="shared" si="893"/>
        <v>0</v>
      </c>
      <c r="BL2054" s="171">
        <f>(VLOOKUP($D2054,'P4 Destination'!$C$21:$M$176,8,0))*BK2054</f>
        <v>0</v>
      </c>
      <c r="BM2054" s="172">
        <f t="shared" si="894"/>
        <v>0</v>
      </c>
      <c r="BN2054" s="171">
        <f>(VLOOKUP($D2054,'P4 Destination'!$C$21:$M$176,9,0))*BM2054</f>
        <v>0</v>
      </c>
      <c r="BO2054" s="154">
        <f t="shared" si="900"/>
        <v>0</v>
      </c>
      <c r="BP2054" s="171">
        <f>(VLOOKUP(D2054,'P4 Destination'!$C$21:$M$176,10,0))*K2054</f>
        <v>0</v>
      </c>
      <c r="BQ2054" s="171">
        <f>(VLOOKUP(D2054,'P4 Destination'!$C$21:$M$176,11,0))*J2054</f>
        <v>0</v>
      </c>
      <c r="BR2054" s="173">
        <f t="shared" si="895"/>
        <v>0</v>
      </c>
      <c r="BS2054" s="173">
        <f>(AV2054*2500)*'P6 Verzekering'!$E$11</f>
        <v>0</v>
      </c>
      <c r="BT2054" s="173">
        <f>(AW2054*2500)*'P6 Verzekering'!$E$12</f>
        <v>0</v>
      </c>
      <c r="BU2054" s="173">
        <f>(L2054*2500)*'P6 Verzekering'!$E$13</f>
        <v>0</v>
      </c>
      <c r="BV2054" s="173">
        <f t="shared" si="896"/>
        <v>0</v>
      </c>
      <c r="BW2054"/>
      <c r="BX2054"/>
    </row>
    <row r="2055" spans="1:76">
      <c r="A2055" s="152" t="s">
        <v>939</v>
      </c>
      <c r="B2055" s="152" t="s">
        <v>151</v>
      </c>
      <c r="C2055" s="152" t="s">
        <v>149</v>
      </c>
      <c r="D2055" s="152" t="s">
        <v>151</v>
      </c>
      <c r="E2055" s="152" t="s">
        <v>149</v>
      </c>
      <c r="F2055" s="153">
        <f t="shared" si="898"/>
        <v>23</v>
      </c>
      <c r="G2055" s="154">
        <v>0</v>
      </c>
      <c r="H2055" s="154">
        <f>IFERROR(VLOOKUP(B2055,'P2 Origin'!$C$21:$Q$176,15,FALSE),0)</f>
        <v>0</v>
      </c>
      <c r="I2055" s="154">
        <f>IFERROR(VLOOKUP(D2055,'P4 Destination'!$C$21:$Q$176,15,FALSE),0)</f>
        <v>0</v>
      </c>
      <c r="J2055" s="155"/>
      <c r="K2055" s="155"/>
      <c r="L2055" s="156">
        <v>23</v>
      </c>
      <c r="M2055" s="155">
        <v>79</v>
      </c>
      <c r="N2055" s="155">
        <v>1</v>
      </c>
      <c r="O2055" s="157">
        <f t="shared" si="873"/>
        <v>0</v>
      </c>
      <c r="P2055" s="158">
        <f t="shared" si="874"/>
        <v>0</v>
      </c>
      <c r="Q2055" s="159">
        <f>IFERROR(VLOOKUP(N2055,'P1 Intra-Europees'!$A$15:$H$25,3,0),0)*P2055</f>
        <v>0</v>
      </c>
      <c r="R2055" s="160">
        <f t="shared" si="875"/>
        <v>23</v>
      </c>
      <c r="S2055" s="159">
        <f>IFERROR(VLOOKUP(N2055,'P1 Intra-Europees'!$A$15:$H$25,4,0),0)*R2055</f>
        <v>0</v>
      </c>
      <c r="T2055" s="160">
        <f t="shared" si="876"/>
        <v>0</v>
      </c>
      <c r="U2055" s="159">
        <f>IFERROR(VLOOKUP(N2055,'P1 Intra-Europees'!$A$15:$H$25,5,0),0)*T2055</f>
        <v>0</v>
      </c>
      <c r="V2055" s="160">
        <f t="shared" si="877"/>
        <v>0</v>
      </c>
      <c r="W2055" s="159">
        <f>IFERROR(VLOOKUP(N2055,'P1 Intra-Europees'!$A$15:$H$25,6,0),0)*V2055</f>
        <v>0</v>
      </c>
      <c r="X2055" s="160">
        <f t="shared" si="878"/>
        <v>0</v>
      </c>
      <c r="Y2055" s="159">
        <f>IFERROR(VLOOKUP(N2055,'P1 Intra-Europees'!$A$15:$H$25,7,0),0)*X2055</f>
        <v>0</v>
      </c>
      <c r="Z2055" s="161">
        <f t="shared" si="879"/>
        <v>0</v>
      </c>
      <c r="AA2055" s="162">
        <f>IFERROR(VLOOKUP(N2055,'P1 Intra-Europees'!$A$15:$H$25,8,0),0)*Z2055</f>
        <v>0</v>
      </c>
      <c r="AB2055" s="163">
        <f t="shared" si="880"/>
        <v>0</v>
      </c>
      <c r="AC2055" s="157" t="str">
        <f>VLOOKUP(B2055,'P2 Origin'!$C$21:$O$176,13,0)</f>
        <v>EUR</v>
      </c>
      <c r="AD2055" s="164">
        <f t="shared" si="881"/>
        <v>0</v>
      </c>
      <c r="AE2055" s="165">
        <f>IF(AU2055&gt;0.1,VLOOKUP(B2055,'P2 Origin'!$C$21:$M$176,3,0)*H2055,0)</f>
        <v>0</v>
      </c>
      <c r="AF2055" s="166">
        <f t="shared" si="882"/>
        <v>0</v>
      </c>
      <c r="AG2055" s="165">
        <f>(VLOOKUP(B2055,'P2 Origin'!$C$21:$M$176,4,0))*AF2055</f>
        <v>0</v>
      </c>
      <c r="AH2055" s="166">
        <f t="shared" si="883"/>
        <v>0</v>
      </c>
      <c r="AI2055" s="165">
        <f>(VLOOKUP(B2055,'P2 Origin'!$C$21:$M$176,5,0))*AH2055</f>
        <v>0</v>
      </c>
      <c r="AJ2055" s="166">
        <f t="shared" si="897"/>
        <v>0</v>
      </c>
      <c r="AK2055" s="165">
        <f>(VLOOKUP(B2055,'P2 Origin'!$C$21:$M$176,6,0))*AJ2055</f>
        <v>0</v>
      </c>
      <c r="AL2055" s="166">
        <f t="shared" si="884"/>
        <v>0</v>
      </c>
      <c r="AM2055" s="165">
        <f>(VLOOKUP($B2055,'P2 Origin'!$C$21:$M$176,7,0))*AL2055</f>
        <v>0</v>
      </c>
      <c r="AN2055" s="166">
        <f t="shared" si="885"/>
        <v>0</v>
      </c>
      <c r="AO2055" s="165">
        <f>(VLOOKUP($B2055,'P2 Origin'!$C$21:$M$176,8,0))*AN2055</f>
        <v>0</v>
      </c>
      <c r="AP2055" s="166">
        <f t="shared" si="886"/>
        <v>0</v>
      </c>
      <c r="AQ2055" s="165">
        <f>(VLOOKUP($B2055,'P2 Origin'!$C$21:$M$176,9,0))*AP2055</f>
        <v>0</v>
      </c>
      <c r="AR2055" s="155">
        <f t="shared" si="899"/>
        <v>0</v>
      </c>
      <c r="AS2055" s="164">
        <f>(VLOOKUP(B2055,'P2 Origin'!$C$21:$M$176,10,0))*K2055</f>
        <v>0</v>
      </c>
      <c r="AT2055" s="164">
        <f>(VLOOKUP(B2055,'P2 Origin'!$C$21:$M$176,11,0))*J2055</f>
        <v>0</v>
      </c>
      <c r="AU2055" s="167">
        <v>0</v>
      </c>
      <c r="AV2055" s="168">
        <v>0</v>
      </c>
      <c r="AW2055" s="169">
        <v>0</v>
      </c>
      <c r="AX2055" s="170">
        <f>IF(AU2055&gt;=0.1,'P3 Bureaumarge zee- en luchtvr.'!$D$12,0)</f>
        <v>0</v>
      </c>
      <c r="AY2055" s="163">
        <f t="shared" si="887"/>
        <v>0</v>
      </c>
      <c r="AZ2055" s="157" t="str">
        <f>VLOOKUP(D2055,'P4 Destination'!$C$21:$O$176,13,0)</f>
        <v>EUR</v>
      </c>
      <c r="BA2055" s="164">
        <f t="shared" si="888"/>
        <v>0</v>
      </c>
      <c r="BB2055" s="171">
        <f>IF(AU2055&gt;0.1,(VLOOKUP(D2055,'P4 Destination'!$C$21:$M$176,3,0))*I2055,0)</f>
        <v>0</v>
      </c>
      <c r="BC2055" s="172">
        <f t="shared" si="889"/>
        <v>0</v>
      </c>
      <c r="BD2055" s="171">
        <f>(VLOOKUP($D2055,'P4 Destination'!$C$21:$M$176,4,0))*BC2055</f>
        <v>0</v>
      </c>
      <c r="BE2055" s="172">
        <f t="shared" si="890"/>
        <v>0</v>
      </c>
      <c r="BF2055" s="171">
        <f>(VLOOKUP($D2055,'P4 Destination'!$C$21:$M$176,5,0))*BE2055</f>
        <v>0</v>
      </c>
      <c r="BG2055" s="172">
        <f t="shared" si="891"/>
        <v>0</v>
      </c>
      <c r="BH2055" s="171">
        <f>(VLOOKUP($D2055,'P4 Destination'!$C$21:$M$176,6,0))*BG2055</f>
        <v>0</v>
      </c>
      <c r="BI2055" s="172">
        <f t="shared" si="892"/>
        <v>0</v>
      </c>
      <c r="BJ2055" s="171">
        <f>(VLOOKUP($D2055,'P4 Destination'!$C$21:$M$176,7,0))*BI2055</f>
        <v>0</v>
      </c>
      <c r="BK2055" s="172">
        <f t="shared" si="893"/>
        <v>0</v>
      </c>
      <c r="BL2055" s="171">
        <f>(VLOOKUP($D2055,'P4 Destination'!$C$21:$M$176,8,0))*BK2055</f>
        <v>0</v>
      </c>
      <c r="BM2055" s="172">
        <f t="shared" si="894"/>
        <v>0</v>
      </c>
      <c r="BN2055" s="171">
        <f>(VLOOKUP($D2055,'P4 Destination'!$C$21:$M$176,9,0))*BM2055</f>
        <v>0</v>
      </c>
      <c r="BO2055" s="154">
        <f t="shared" si="900"/>
        <v>0</v>
      </c>
      <c r="BP2055" s="171">
        <f>(VLOOKUP(D2055,'P4 Destination'!$C$21:$M$176,10,0))*K2055</f>
        <v>0</v>
      </c>
      <c r="BQ2055" s="171">
        <f>(VLOOKUP(D2055,'P4 Destination'!$C$21:$M$176,11,0))*J2055</f>
        <v>0</v>
      </c>
      <c r="BR2055" s="173">
        <f t="shared" si="895"/>
        <v>0</v>
      </c>
      <c r="BS2055" s="173">
        <f>(AV2055*2500)*'P6 Verzekering'!$E$11</f>
        <v>0</v>
      </c>
      <c r="BT2055" s="173">
        <f>(AW2055*2500)*'P6 Verzekering'!$E$12</f>
        <v>0</v>
      </c>
      <c r="BU2055" s="173">
        <f>(L2055*2500)*'P6 Verzekering'!$E$13</f>
        <v>0</v>
      </c>
      <c r="BV2055" s="173">
        <f t="shared" si="896"/>
        <v>0</v>
      </c>
      <c r="BW2055"/>
      <c r="BX2055"/>
    </row>
    <row r="2056" spans="1:76">
      <c r="A2056" s="152" t="s">
        <v>959</v>
      </c>
      <c r="B2056" s="152" t="s">
        <v>151</v>
      </c>
      <c r="C2056" s="152" t="s">
        <v>149</v>
      </c>
      <c r="D2056" s="152" t="s">
        <v>219</v>
      </c>
      <c r="E2056" s="152" t="s">
        <v>219</v>
      </c>
      <c r="F2056" s="153">
        <f t="shared" si="898"/>
        <v>23</v>
      </c>
      <c r="G2056" s="154">
        <v>0</v>
      </c>
      <c r="H2056" s="154">
        <f>IFERROR(VLOOKUP(B2056,'P2 Origin'!$C$21:$Q$176,15,FALSE),0)</f>
        <v>0</v>
      </c>
      <c r="I2056" s="154">
        <f>IFERROR(VLOOKUP(D2056,'P4 Destination'!$C$21:$Q$176,15,FALSE),0)</f>
        <v>0</v>
      </c>
      <c r="J2056" s="155"/>
      <c r="K2056" s="155"/>
      <c r="L2056" s="156">
        <v>23</v>
      </c>
      <c r="M2056" s="155">
        <v>216</v>
      </c>
      <c r="N2056" s="155">
        <v>2</v>
      </c>
      <c r="O2056" s="157">
        <f t="shared" si="873"/>
        <v>0</v>
      </c>
      <c r="P2056" s="158">
        <f t="shared" si="874"/>
        <v>0</v>
      </c>
      <c r="Q2056" s="159">
        <f>IFERROR(VLOOKUP(N2056,'P1 Intra-Europees'!$A$15:$H$25,3,0),0)*P2056</f>
        <v>0</v>
      </c>
      <c r="R2056" s="160">
        <f t="shared" si="875"/>
        <v>23</v>
      </c>
      <c r="S2056" s="159">
        <f>IFERROR(VLOOKUP(N2056,'P1 Intra-Europees'!$A$15:$H$25,4,0),0)*R2056</f>
        <v>0</v>
      </c>
      <c r="T2056" s="160">
        <f t="shared" si="876"/>
        <v>0</v>
      </c>
      <c r="U2056" s="159">
        <f>IFERROR(VLOOKUP(N2056,'P1 Intra-Europees'!$A$15:$H$25,5,0),0)*T2056</f>
        <v>0</v>
      </c>
      <c r="V2056" s="160">
        <f t="shared" si="877"/>
        <v>0</v>
      </c>
      <c r="W2056" s="159">
        <f>IFERROR(VLOOKUP(N2056,'P1 Intra-Europees'!$A$15:$H$25,6,0),0)*V2056</f>
        <v>0</v>
      </c>
      <c r="X2056" s="160">
        <f t="shared" si="878"/>
        <v>0</v>
      </c>
      <c r="Y2056" s="159">
        <f>IFERROR(VLOOKUP(N2056,'P1 Intra-Europees'!$A$15:$H$25,7,0),0)*X2056</f>
        <v>0</v>
      </c>
      <c r="Z2056" s="161">
        <f t="shared" si="879"/>
        <v>0</v>
      </c>
      <c r="AA2056" s="162">
        <f>IFERROR(VLOOKUP(N2056,'P1 Intra-Europees'!$A$15:$H$25,8,0),0)*Z2056</f>
        <v>0</v>
      </c>
      <c r="AB2056" s="163">
        <f t="shared" si="880"/>
        <v>0</v>
      </c>
      <c r="AC2056" s="157" t="str">
        <f>VLOOKUP(B2056,'P2 Origin'!$C$21:$O$176,13,0)</f>
        <v>EUR</v>
      </c>
      <c r="AD2056" s="164">
        <f t="shared" si="881"/>
        <v>0</v>
      </c>
      <c r="AE2056" s="165">
        <f>IF(AU2056&gt;0.1,VLOOKUP(B2056,'P2 Origin'!$C$21:$M$176,3,0)*H2056,0)</f>
        <v>0</v>
      </c>
      <c r="AF2056" s="166">
        <f t="shared" si="882"/>
        <v>0</v>
      </c>
      <c r="AG2056" s="165">
        <f>(VLOOKUP(B2056,'P2 Origin'!$C$21:$M$176,4,0))*AF2056</f>
        <v>0</v>
      </c>
      <c r="AH2056" s="166">
        <f t="shared" si="883"/>
        <v>0</v>
      </c>
      <c r="AI2056" s="165">
        <f>(VLOOKUP(B2056,'P2 Origin'!$C$21:$M$176,5,0))*AH2056</f>
        <v>0</v>
      </c>
      <c r="AJ2056" s="166">
        <f t="shared" si="897"/>
        <v>0</v>
      </c>
      <c r="AK2056" s="165">
        <f>(VLOOKUP(B2056,'P2 Origin'!$C$21:$M$176,6,0))*AJ2056</f>
        <v>0</v>
      </c>
      <c r="AL2056" s="166">
        <f t="shared" si="884"/>
        <v>0</v>
      </c>
      <c r="AM2056" s="165">
        <f>(VLOOKUP($B2056,'P2 Origin'!$C$21:$M$176,7,0))*AL2056</f>
        <v>0</v>
      </c>
      <c r="AN2056" s="166">
        <f t="shared" si="885"/>
        <v>0</v>
      </c>
      <c r="AO2056" s="165">
        <f>(VLOOKUP($B2056,'P2 Origin'!$C$21:$M$176,8,0))*AN2056</f>
        <v>0</v>
      </c>
      <c r="AP2056" s="166">
        <f t="shared" si="886"/>
        <v>0</v>
      </c>
      <c r="AQ2056" s="165">
        <f>(VLOOKUP($B2056,'P2 Origin'!$C$21:$M$176,9,0))*AP2056</f>
        <v>0</v>
      </c>
      <c r="AR2056" s="155">
        <f t="shared" si="899"/>
        <v>0</v>
      </c>
      <c r="AS2056" s="164">
        <f>(VLOOKUP(B2056,'P2 Origin'!$C$21:$M$176,10,0))*K2056</f>
        <v>0</v>
      </c>
      <c r="AT2056" s="164">
        <f>(VLOOKUP(B2056,'P2 Origin'!$C$21:$M$176,11,0))*J2056</f>
        <v>0</v>
      </c>
      <c r="AU2056" s="167">
        <v>0</v>
      </c>
      <c r="AV2056" s="168">
        <v>0</v>
      </c>
      <c r="AW2056" s="169">
        <v>0</v>
      </c>
      <c r="AX2056" s="170">
        <f>IF(AU2056&gt;=0.1,'P3 Bureaumarge zee- en luchtvr.'!$D$12,0)</f>
        <v>0</v>
      </c>
      <c r="AY2056" s="163">
        <f t="shared" si="887"/>
        <v>0</v>
      </c>
      <c r="AZ2056" s="157" t="str">
        <f>VLOOKUP(D2056,'P4 Destination'!$C$21:$O$176,13,0)</f>
        <v>EUR</v>
      </c>
      <c r="BA2056" s="164">
        <f t="shared" si="888"/>
        <v>0</v>
      </c>
      <c r="BB2056" s="171">
        <f>IF(AU2056&gt;0.1,(VLOOKUP(D2056,'P4 Destination'!$C$21:$M$176,3,0))*I2056,0)</f>
        <v>0</v>
      </c>
      <c r="BC2056" s="172">
        <f t="shared" si="889"/>
        <v>0</v>
      </c>
      <c r="BD2056" s="171">
        <f>(VLOOKUP($D2056,'P4 Destination'!$C$21:$M$176,4,0))*BC2056</f>
        <v>0</v>
      </c>
      <c r="BE2056" s="172">
        <f t="shared" si="890"/>
        <v>0</v>
      </c>
      <c r="BF2056" s="171">
        <f>(VLOOKUP($D2056,'P4 Destination'!$C$21:$M$176,5,0))*BE2056</f>
        <v>0</v>
      </c>
      <c r="BG2056" s="172">
        <f t="shared" si="891"/>
        <v>0</v>
      </c>
      <c r="BH2056" s="171">
        <f>(VLOOKUP($D2056,'P4 Destination'!$C$21:$M$176,6,0))*BG2056</f>
        <v>0</v>
      </c>
      <c r="BI2056" s="172">
        <f t="shared" si="892"/>
        <v>0</v>
      </c>
      <c r="BJ2056" s="171">
        <f>(VLOOKUP($D2056,'P4 Destination'!$C$21:$M$176,7,0))*BI2056</f>
        <v>0</v>
      </c>
      <c r="BK2056" s="172">
        <f t="shared" si="893"/>
        <v>0</v>
      </c>
      <c r="BL2056" s="171">
        <f>(VLOOKUP($D2056,'P4 Destination'!$C$21:$M$176,8,0))*BK2056</f>
        <v>0</v>
      </c>
      <c r="BM2056" s="172">
        <f t="shared" si="894"/>
        <v>0</v>
      </c>
      <c r="BN2056" s="171">
        <f>(VLOOKUP($D2056,'P4 Destination'!$C$21:$M$176,9,0))*BM2056</f>
        <v>0</v>
      </c>
      <c r="BO2056" s="154">
        <f t="shared" si="900"/>
        <v>0</v>
      </c>
      <c r="BP2056" s="171">
        <f>(VLOOKUP(D2056,'P4 Destination'!$C$21:$M$176,10,0))*K2056</f>
        <v>0</v>
      </c>
      <c r="BQ2056" s="171">
        <f>(VLOOKUP(D2056,'P4 Destination'!$C$21:$M$176,11,0))*J2056</f>
        <v>0</v>
      </c>
      <c r="BR2056" s="173">
        <f t="shared" si="895"/>
        <v>0</v>
      </c>
      <c r="BS2056" s="173">
        <f>(AV2056*2500)*'P6 Verzekering'!$E$11</f>
        <v>0</v>
      </c>
      <c r="BT2056" s="173">
        <f>(AW2056*2500)*'P6 Verzekering'!$E$12</f>
        <v>0</v>
      </c>
      <c r="BU2056" s="173">
        <f>(L2056*2500)*'P6 Verzekering'!$E$13</f>
        <v>0</v>
      </c>
      <c r="BV2056" s="173">
        <f t="shared" si="896"/>
        <v>0</v>
      </c>
      <c r="BW2056"/>
      <c r="BX2056"/>
    </row>
    <row r="2057" spans="1:76">
      <c r="A2057" s="152" t="s">
        <v>1120</v>
      </c>
      <c r="B2057" s="152" t="s">
        <v>194</v>
      </c>
      <c r="C2057" s="152" t="s">
        <v>193</v>
      </c>
      <c r="D2057" s="152" t="s">
        <v>219</v>
      </c>
      <c r="E2057" s="152" t="s">
        <v>219</v>
      </c>
      <c r="F2057" s="153">
        <f t="shared" si="898"/>
        <v>23</v>
      </c>
      <c r="G2057" s="154">
        <v>0</v>
      </c>
      <c r="H2057" s="154">
        <f>IFERROR(VLOOKUP(B2057,'P2 Origin'!$C$21:$Q$176,15,FALSE),0)</f>
        <v>0</v>
      </c>
      <c r="I2057" s="154">
        <f>IFERROR(VLOOKUP(D2057,'P4 Destination'!$C$21:$Q$176,15,FALSE),0)</f>
        <v>0</v>
      </c>
      <c r="J2057" s="155"/>
      <c r="K2057" s="155"/>
      <c r="L2057" s="156">
        <v>23</v>
      </c>
      <c r="M2057" s="155">
        <v>892</v>
      </c>
      <c r="N2057" s="155">
        <v>5</v>
      </c>
      <c r="O2057" s="157">
        <f t="shared" si="873"/>
        <v>0</v>
      </c>
      <c r="P2057" s="158">
        <f t="shared" si="874"/>
        <v>0</v>
      </c>
      <c r="Q2057" s="159">
        <f>IFERROR(VLOOKUP(N2057,'P1 Intra-Europees'!$A$15:$H$25,3,0),0)*P2057</f>
        <v>0</v>
      </c>
      <c r="R2057" s="160">
        <f t="shared" si="875"/>
        <v>23</v>
      </c>
      <c r="S2057" s="159">
        <f>IFERROR(VLOOKUP(N2057,'P1 Intra-Europees'!$A$15:$H$25,4,0),0)*R2057</f>
        <v>0</v>
      </c>
      <c r="T2057" s="160">
        <f t="shared" si="876"/>
        <v>0</v>
      </c>
      <c r="U2057" s="159">
        <f>IFERROR(VLOOKUP(N2057,'P1 Intra-Europees'!$A$15:$H$25,5,0),0)*T2057</f>
        <v>0</v>
      </c>
      <c r="V2057" s="160">
        <f t="shared" si="877"/>
        <v>0</v>
      </c>
      <c r="W2057" s="159">
        <f>IFERROR(VLOOKUP(N2057,'P1 Intra-Europees'!$A$15:$H$25,6,0),0)*V2057</f>
        <v>0</v>
      </c>
      <c r="X2057" s="160">
        <f t="shared" si="878"/>
        <v>0</v>
      </c>
      <c r="Y2057" s="159">
        <f>IFERROR(VLOOKUP(N2057,'P1 Intra-Europees'!$A$15:$H$25,7,0),0)*X2057</f>
        <v>0</v>
      </c>
      <c r="Z2057" s="161">
        <f t="shared" si="879"/>
        <v>0</v>
      </c>
      <c r="AA2057" s="162">
        <f>IFERROR(VLOOKUP(N2057,'P1 Intra-Europees'!$A$15:$H$25,8,0),0)*Z2057</f>
        <v>0</v>
      </c>
      <c r="AB2057" s="163">
        <f t="shared" si="880"/>
        <v>0</v>
      </c>
      <c r="AC2057" s="157" t="str">
        <f>VLOOKUP(B2057,'P2 Origin'!$C$21:$O$176,13,0)</f>
        <v>EUR</v>
      </c>
      <c r="AD2057" s="164">
        <f t="shared" si="881"/>
        <v>0</v>
      </c>
      <c r="AE2057" s="165">
        <f>IF(AU2057&gt;0.1,VLOOKUP(B2057,'P2 Origin'!$C$21:$M$176,3,0)*H2057,0)</f>
        <v>0</v>
      </c>
      <c r="AF2057" s="166">
        <f t="shared" si="882"/>
        <v>0</v>
      </c>
      <c r="AG2057" s="165">
        <f>(VLOOKUP(B2057,'P2 Origin'!$C$21:$M$176,4,0))*AF2057</f>
        <v>0</v>
      </c>
      <c r="AH2057" s="166">
        <f t="shared" si="883"/>
        <v>0</v>
      </c>
      <c r="AI2057" s="165">
        <f>(VLOOKUP(B2057,'P2 Origin'!$C$21:$M$176,5,0))*AH2057</f>
        <v>0</v>
      </c>
      <c r="AJ2057" s="166">
        <f t="shared" si="897"/>
        <v>0</v>
      </c>
      <c r="AK2057" s="165">
        <f>(VLOOKUP(B2057,'P2 Origin'!$C$21:$M$176,6,0))*AJ2057</f>
        <v>0</v>
      </c>
      <c r="AL2057" s="166">
        <f t="shared" si="884"/>
        <v>0</v>
      </c>
      <c r="AM2057" s="165">
        <f>(VLOOKUP($B2057,'P2 Origin'!$C$21:$M$176,7,0))*AL2057</f>
        <v>0</v>
      </c>
      <c r="AN2057" s="166">
        <f t="shared" si="885"/>
        <v>0</v>
      </c>
      <c r="AO2057" s="165">
        <f>(VLOOKUP($B2057,'P2 Origin'!$C$21:$M$176,8,0))*AN2057</f>
        <v>0</v>
      </c>
      <c r="AP2057" s="166">
        <f t="shared" si="886"/>
        <v>0</v>
      </c>
      <c r="AQ2057" s="165">
        <f>(VLOOKUP($B2057,'P2 Origin'!$C$21:$M$176,9,0))*AP2057</f>
        <v>0</v>
      </c>
      <c r="AR2057" s="155">
        <f t="shared" si="899"/>
        <v>0</v>
      </c>
      <c r="AS2057" s="164">
        <f>(VLOOKUP(B2057,'P2 Origin'!$C$21:$M$176,10,0))*K2057</f>
        <v>0</v>
      </c>
      <c r="AT2057" s="164">
        <f>(VLOOKUP(B2057,'P2 Origin'!$C$21:$M$176,11,0))*J2057</f>
        <v>0</v>
      </c>
      <c r="AU2057" s="167">
        <v>0</v>
      </c>
      <c r="AV2057" s="168">
        <v>0</v>
      </c>
      <c r="AW2057" s="169">
        <v>0</v>
      </c>
      <c r="AX2057" s="170">
        <f>IF(AU2057&gt;=0.1,'P3 Bureaumarge zee- en luchtvr.'!$D$12,0)</f>
        <v>0</v>
      </c>
      <c r="AY2057" s="163">
        <f t="shared" si="887"/>
        <v>0</v>
      </c>
      <c r="AZ2057" s="157" t="str">
        <f>VLOOKUP(D2057,'P4 Destination'!$C$21:$O$176,13,0)</f>
        <v>EUR</v>
      </c>
      <c r="BA2057" s="164">
        <f t="shared" si="888"/>
        <v>0</v>
      </c>
      <c r="BB2057" s="171">
        <f>IF(AU2057&gt;0.1,(VLOOKUP(D2057,'P4 Destination'!$C$21:$M$176,3,0))*I2057,0)</f>
        <v>0</v>
      </c>
      <c r="BC2057" s="172">
        <f t="shared" si="889"/>
        <v>0</v>
      </c>
      <c r="BD2057" s="171">
        <f>(VLOOKUP($D2057,'P4 Destination'!$C$21:$M$176,4,0))*BC2057</f>
        <v>0</v>
      </c>
      <c r="BE2057" s="172">
        <f t="shared" si="890"/>
        <v>0</v>
      </c>
      <c r="BF2057" s="171">
        <f>(VLOOKUP($D2057,'P4 Destination'!$C$21:$M$176,5,0))*BE2057</f>
        <v>0</v>
      </c>
      <c r="BG2057" s="172">
        <f t="shared" si="891"/>
        <v>0</v>
      </c>
      <c r="BH2057" s="171">
        <f>(VLOOKUP($D2057,'P4 Destination'!$C$21:$M$176,6,0))*BG2057</f>
        <v>0</v>
      </c>
      <c r="BI2057" s="172">
        <f t="shared" si="892"/>
        <v>0</v>
      </c>
      <c r="BJ2057" s="171">
        <f>(VLOOKUP($D2057,'P4 Destination'!$C$21:$M$176,7,0))*BI2057</f>
        <v>0</v>
      </c>
      <c r="BK2057" s="172">
        <f t="shared" si="893"/>
        <v>0</v>
      </c>
      <c r="BL2057" s="171">
        <f>(VLOOKUP($D2057,'P4 Destination'!$C$21:$M$176,8,0))*BK2057</f>
        <v>0</v>
      </c>
      <c r="BM2057" s="172">
        <f t="shared" si="894"/>
        <v>0</v>
      </c>
      <c r="BN2057" s="171">
        <f>(VLOOKUP($D2057,'P4 Destination'!$C$21:$M$176,9,0))*BM2057</f>
        <v>0</v>
      </c>
      <c r="BO2057" s="154">
        <f t="shared" si="900"/>
        <v>0</v>
      </c>
      <c r="BP2057" s="171">
        <f>(VLOOKUP(D2057,'P4 Destination'!$C$21:$M$176,10,0))*K2057</f>
        <v>0</v>
      </c>
      <c r="BQ2057" s="171">
        <f>(VLOOKUP(D2057,'P4 Destination'!$C$21:$M$176,11,0))*J2057</f>
        <v>0</v>
      </c>
      <c r="BR2057" s="173">
        <f t="shared" si="895"/>
        <v>0</v>
      </c>
      <c r="BS2057" s="173">
        <f>(AV2057*2500)*'P6 Verzekering'!$E$11</f>
        <v>0</v>
      </c>
      <c r="BT2057" s="173">
        <f>(AW2057*2500)*'P6 Verzekering'!$E$12</f>
        <v>0</v>
      </c>
      <c r="BU2057" s="173">
        <f>(L2057*2500)*'P6 Verzekering'!$E$13</f>
        <v>0</v>
      </c>
      <c r="BV2057" s="173">
        <f t="shared" si="896"/>
        <v>0</v>
      </c>
      <c r="BW2057"/>
      <c r="BX2057"/>
    </row>
    <row r="2058" spans="1:76">
      <c r="A2058" s="152" t="s">
        <v>2856</v>
      </c>
      <c r="B2058" s="152" t="s">
        <v>2857</v>
      </c>
      <c r="C2058" s="152" t="s">
        <v>195</v>
      </c>
      <c r="D2058" s="152" t="s">
        <v>219</v>
      </c>
      <c r="E2058" s="152" t="s">
        <v>219</v>
      </c>
      <c r="F2058" s="153">
        <f t="shared" si="898"/>
        <v>23</v>
      </c>
      <c r="G2058" s="154">
        <v>0</v>
      </c>
      <c r="H2058" s="154">
        <f>IFERROR(VLOOKUP(B2058,'P2 Origin'!$C$21:$Q$176,15,FALSE),0)</f>
        <v>1</v>
      </c>
      <c r="I2058" s="154">
        <f>IFERROR(VLOOKUP(D2058,'P4 Destination'!$C$21:$Q$176,15,FALSE),0)</f>
        <v>0</v>
      </c>
      <c r="J2058" s="155"/>
      <c r="K2058" s="155"/>
      <c r="L2058" s="156">
        <v>23</v>
      </c>
      <c r="M2058" s="155">
        <v>1642</v>
      </c>
      <c r="N2058" s="155">
        <v>7</v>
      </c>
      <c r="O2058" s="157">
        <f t="shared" si="873"/>
        <v>0</v>
      </c>
      <c r="P2058" s="158">
        <f t="shared" si="874"/>
        <v>0</v>
      </c>
      <c r="Q2058" s="159">
        <f>IFERROR(VLOOKUP(N2058,'P1 Intra-Europees'!$A$15:$H$25,3,0),0)*P2058</f>
        <v>0</v>
      </c>
      <c r="R2058" s="160">
        <f t="shared" si="875"/>
        <v>23</v>
      </c>
      <c r="S2058" s="159">
        <f>IFERROR(VLOOKUP(N2058,'P1 Intra-Europees'!$A$15:$H$25,4,0),0)*R2058</f>
        <v>0</v>
      </c>
      <c r="T2058" s="160">
        <f t="shared" si="876"/>
        <v>0</v>
      </c>
      <c r="U2058" s="159">
        <f>IFERROR(VLOOKUP(N2058,'P1 Intra-Europees'!$A$15:$H$25,5,0),0)*T2058</f>
        <v>0</v>
      </c>
      <c r="V2058" s="160">
        <f t="shared" si="877"/>
        <v>0</v>
      </c>
      <c r="W2058" s="159">
        <f>IFERROR(VLOOKUP(N2058,'P1 Intra-Europees'!$A$15:$H$25,6,0),0)*V2058</f>
        <v>0</v>
      </c>
      <c r="X2058" s="160">
        <f t="shared" si="878"/>
        <v>0</v>
      </c>
      <c r="Y2058" s="159">
        <f>IFERROR(VLOOKUP(N2058,'P1 Intra-Europees'!$A$15:$H$25,7,0),0)*X2058</f>
        <v>0</v>
      </c>
      <c r="Z2058" s="161">
        <f t="shared" si="879"/>
        <v>0</v>
      </c>
      <c r="AA2058" s="162">
        <f>IFERROR(VLOOKUP(N2058,'P1 Intra-Europees'!$A$15:$H$25,8,0),0)*Z2058</f>
        <v>0</v>
      </c>
      <c r="AB2058" s="163">
        <f t="shared" si="880"/>
        <v>0</v>
      </c>
      <c r="AC2058" s="157" t="str">
        <f>VLOOKUP(B2058,'P2 Origin'!$C$21:$O$176,13,0)</f>
        <v>EUR</v>
      </c>
      <c r="AD2058" s="164">
        <f t="shared" si="881"/>
        <v>0</v>
      </c>
      <c r="AE2058" s="165">
        <f>IF(AU2058&gt;0.1,VLOOKUP(B2058,'P2 Origin'!$C$21:$M$176,3,0)*H2058,0)</f>
        <v>0</v>
      </c>
      <c r="AF2058" s="166">
        <f t="shared" si="882"/>
        <v>0</v>
      </c>
      <c r="AG2058" s="165">
        <f>(VLOOKUP(B2058,'P2 Origin'!$C$21:$M$176,4,0))*AF2058</f>
        <v>0</v>
      </c>
      <c r="AH2058" s="166">
        <f t="shared" si="883"/>
        <v>0</v>
      </c>
      <c r="AI2058" s="165">
        <f>(VLOOKUP(B2058,'P2 Origin'!$C$21:$M$176,5,0))*AH2058</f>
        <v>0</v>
      </c>
      <c r="AJ2058" s="166">
        <f t="shared" si="897"/>
        <v>0</v>
      </c>
      <c r="AK2058" s="165">
        <f>(VLOOKUP(B2058,'P2 Origin'!$C$21:$M$176,6,0))*AJ2058</f>
        <v>0</v>
      </c>
      <c r="AL2058" s="166">
        <f t="shared" si="884"/>
        <v>0</v>
      </c>
      <c r="AM2058" s="165">
        <f>(VLOOKUP($B2058,'P2 Origin'!$C$21:$M$176,7,0))*AL2058</f>
        <v>0</v>
      </c>
      <c r="AN2058" s="166">
        <f t="shared" si="885"/>
        <v>0</v>
      </c>
      <c r="AO2058" s="165">
        <f>(VLOOKUP($B2058,'P2 Origin'!$C$21:$M$176,8,0))*AN2058</f>
        <v>0</v>
      </c>
      <c r="AP2058" s="166">
        <f t="shared" si="886"/>
        <v>0</v>
      </c>
      <c r="AQ2058" s="165">
        <f>(VLOOKUP($B2058,'P2 Origin'!$C$21:$M$176,9,0))*AP2058</f>
        <v>0</v>
      </c>
      <c r="AR2058" s="155">
        <f t="shared" si="899"/>
        <v>0</v>
      </c>
      <c r="AS2058" s="164">
        <f>(VLOOKUP(B2058,'P2 Origin'!$C$21:$M$176,10,0))*K2058</f>
        <v>0</v>
      </c>
      <c r="AT2058" s="164">
        <f>(VLOOKUP(B2058,'P2 Origin'!$C$21:$M$176,11,0))*J2058</f>
        <v>0</v>
      </c>
      <c r="AU2058" s="167">
        <v>0</v>
      </c>
      <c r="AV2058" s="168">
        <v>0</v>
      </c>
      <c r="AW2058" s="169">
        <v>0</v>
      </c>
      <c r="AX2058" s="170">
        <f>IF(AU2058&gt;=0.1,'P3 Bureaumarge zee- en luchtvr.'!$D$12,0)</f>
        <v>0</v>
      </c>
      <c r="AY2058" s="163">
        <f t="shared" si="887"/>
        <v>0</v>
      </c>
      <c r="AZ2058" s="157" t="str">
        <f>VLOOKUP(D2058,'P4 Destination'!$C$21:$O$176,13,0)</f>
        <v>EUR</v>
      </c>
      <c r="BA2058" s="164">
        <f t="shared" si="888"/>
        <v>0</v>
      </c>
      <c r="BB2058" s="171">
        <f>IF(AU2058&gt;0.1,(VLOOKUP(D2058,'P4 Destination'!$C$21:$M$176,3,0))*I2058,0)</f>
        <v>0</v>
      </c>
      <c r="BC2058" s="172">
        <f t="shared" si="889"/>
        <v>0</v>
      </c>
      <c r="BD2058" s="171">
        <f>(VLOOKUP($D2058,'P4 Destination'!$C$21:$M$176,4,0))*BC2058</f>
        <v>0</v>
      </c>
      <c r="BE2058" s="172">
        <f t="shared" si="890"/>
        <v>0</v>
      </c>
      <c r="BF2058" s="171">
        <f>(VLOOKUP($D2058,'P4 Destination'!$C$21:$M$176,5,0))*BE2058</f>
        <v>0</v>
      </c>
      <c r="BG2058" s="172">
        <f t="shared" si="891"/>
        <v>0</v>
      </c>
      <c r="BH2058" s="171">
        <f>(VLOOKUP($D2058,'P4 Destination'!$C$21:$M$176,6,0))*BG2058</f>
        <v>0</v>
      </c>
      <c r="BI2058" s="172">
        <f t="shared" si="892"/>
        <v>0</v>
      </c>
      <c r="BJ2058" s="171">
        <f>(VLOOKUP($D2058,'P4 Destination'!$C$21:$M$176,7,0))*BI2058</f>
        <v>0</v>
      </c>
      <c r="BK2058" s="172">
        <f t="shared" si="893"/>
        <v>0</v>
      </c>
      <c r="BL2058" s="171">
        <f>(VLOOKUP($D2058,'P4 Destination'!$C$21:$M$176,8,0))*BK2058</f>
        <v>0</v>
      </c>
      <c r="BM2058" s="172">
        <f t="shared" si="894"/>
        <v>0</v>
      </c>
      <c r="BN2058" s="171">
        <f>(VLOOKUP($D2058,'P4 Destination'!$C$21:$M$176,9,0))*BM2058</f>
        <v>0</v>
      </c>
      <c r="BO2058" s="154">
        <f t="shared" si="900"/>
        <v>0</v>
      </c>
      <c r="BP2058" s="171">
        <f>(VLOOKUP(D2058,'P4 Destination'!$C$21:$M$176,10,0))*K2058</f>
        <v>0</v>
      </c>
      <c r="BQ2058" s="171">
        <f>(VLOOKUP(D2058,'P4 Destination'!$C$21:$M$176,11,0))*J2058</f>
        <v>0</v>
      </c>
      <c r="BR2058" s="173">
        <f t="shared" si="895"/>
        <v>0</v>
      </c>
      <c r="BS2058" s="173">
        <f>(AV2058*2500)*'P6 Verzekering'!$E$11</f>
        <v>0</v>
      </c>
      <c r="BT2058" s="173">
        <f>(AW2058*2500)*'P6 Verzekering'!$E$12</f>
        <v>0</v>
      </c>
      <c r="BU2058" s="173">
        <f>(L2058*2500)*'P6 Verzekering'!$E$13</f>
        <v>0</v>
      </c>
      <c r="BV2058" s="173">
        <f t="shared" si="896"/>
        <v>0</v>
      </c>
      <c r="BW2058"/>
      <c r="BX2058"/>
    </row>
    <row r="2059" spans="1:76">
      <c r="A2059" s="152" t="s">
        <v>2301</v>
      </c>
      <c r="B2059" s="152" t="s">
        <v>219</v>
      </c>
      <c r="C2059" s="152" t="s">
        <v>219</v>
      </c>
      <c r="D2059" s="152" t="s">
        <v>198</v>
      </c>
      <c r="E2059" s="152" t="s">
        <v>195</v>
      </c>
      <c r="F2059" s="153">
        <f t="shared" si="898"/>
        <v>23</v>
      </c>
      <c r="G2059" s="154">
        <v>0</v>
      </c>
      <c r="H2059" s="154">
        <f>IFERROR(VLOOKUP(B2059,'P2 Origin'!$C$21:$Q$176,15,FALSE),0)</f>
        <v>0</v>
      </c>
      <c r="I2059" s="154">
        <f>IFERROR(VLOOKUP(D2059,'P4 Destination'!$C$21:$Q$176,15,FALSE),0)</f>
        <v>1</v>
      </c>
      <c r="J2059" s="155"/>
      <c r="K2059" s="155"/>
      <c r="L2059" s="156">
        <v>23</v>
      </c>
      <c r="M2059" s="155">
        <v>1671</v>
      </c>
      <c r="N2059" s="155">
        <v>7</v>
      </c>
      <c r="O2059" s="157">
        <f t="shared" ref="O2059:O2122" si="901">SUM(Q2059,S2059,U2059,W2059,Y2059,AA2059)</f>
        <v>0</v>
      </c>
      <c r="P2059" s="158">
        <f t="shared" ref="P2059:P2122" si="902">IF(AND(L2059&gt;=0.1,L2059&lt;=15),L2059,0)</f>
        <v>0</v>
      </c>
      <c r="Q2059" s="159">
        <f>IFERROR(VLOOKUP(N2059,'P1 Intra-Europees'!$A$15:$H$25,3,0),0)*P2059</f>
        <v>0</v>
      </c>
      <c r="R2059" s="160">
        <f t="shared" ref="R2059:R2122" si="903">(IF(AND(L2059&gt;=15.1,L2059&lt;=25),L2059,0))</f>
        <v>23</v>
      </c>
      <c r="S2059" s="159">
        <f>IFERROR(VLOOKUP(N2059,'P1 Intra-Europees'!$A$15:$H$25,4,0),0)*R2059</f>
        <v>0</v>
      </c>
      <c r="T2059" s="160">
        <f t="shared" ref="T2059:T2122" si="904">IF(AND(L2059&gt;=25.1,L2059&lt;=35),L2059,0)</f>
        <v>0</v>
      </c>
      <c r="U2059" s="159">
        <f>IFERROR(VLOOKUP(N2059,'P1 Intra-Europees'!$A$15:$H$25,5,0),0)*T2059</f>
        <v>0</v>
      </c>
      <c r="V2059" s="160">
        <f t="shared" ref="V2059:V2122" si="905">IF(AND(L2059&gt;=35.1,L2059&lt;=45),L2059,0)</f>
        <v>0</v>
      </c>
      <c r="W2059" s="159">
        <f>IFERROR(VLOOKUP(N2059,'P1 Intra-Europees'!$A$15:$H$25,6,0),0)*V2059</f>
        <v>0</v>
      </c>
      <c r="X2059" s="160">
        <f t="shared" ref="X2059:X2122" si="906">IF(AND(L2059&gt;=45.1,L2059&lt;=150),L2059,0)</f>
        <v>0</v>
      </c>
      <c r="Y2059" s="159">
        <f>IFERROR(VLOOKUP(N2059,'P1 Intra-Europees'!$A$15:$H$25,7,0),0)*X2059</f>
        <v>0</v>
      </c>
      <c r="Z2059" s="161">
        <f t="shared" ref="Z2059:Z2122" si="907">IF(L2059&gt;=0.1,G2059,0)</f>
        <v>0</v>
      </c>
      <c r="AA2059" s="162">
        <f>IFERROR(VLOOKUP(N2059,'P1 Intra-Europees'!$A$15:$H$25,8,0),0)*Z2059</f>
        <v>0</v>
      </c>
      <c r="AB2059" s="163">
        <f t="shared" ref="AB2059:AB2122" si="908">IF(AC2059=$AC$8,0.95,1)*AD2059</f>
        <v>0</v>
      </c>
      <c r="AC2059" s="157" t="str">
        <f>VLOOKUP(B2059,'P2 Origin'!$C$21:$O$176,13,0)</f>
        <v>EUR</v>
      </c>
      <c r="AD2059" s="164">
        <f t="shared" ref="AD2059:AD2122" si="909">SUM(AE2059,AG2059,AI2059,AK2059,AS2059,AT2059,AM2059,AO2059,AQ2059)</f>
        <v>0</v>
      </c>
      <c r="AE2059" s="165">
        <f>IF(AU2059&gt;0.1,VLOOKUP(B2059,'P2 Origin'!$C$21:$M$176,3,0)*H2059,0)</f>
        <v>0</v>
      </c>
      <c r="AF2059" s="166">
        <f t="shared" ref="AF2059:AF2122" si="910">IF(AND(AU2059&gt;=0.1,AU2059&lt;=5.99),AU2059,0)</f>
        <v>0</v>
      </c>
      <c r="AG2059" s="165">
        <f>(VLOOKUP(B2059,'P2 Origin'!$C$21:$M$176,4,0))*AF2059</f>
        <v>0</v>
      </c>
      <c r="AH2059" s="166">
        <f t="shared" ref="AH2059:AH2122" si="911">IF(AND(AU2059&gt;=6,AU2059&lt;=15.99),$AU2059,0)</f>
        <v>0</v>
      </c>
      <c r="AI2059" s="165">
        <f>(VLOOKUP(B2059,'P2 Origin'!$C$21:$M$176,5,0))*AH2059</f>
        <v>0</v>
      </c>
      <c r="AJ2059" s="166">
        <f t="shared" si="897"/>
        <v>0</v>
      </c>
      <c r="AK2059" s="165">
        <f>(VLOOKUP(B2059,'P2 Origin'!$C$21:$M$176,6,0))*AJ2059</f>
        <v>0</v>
      </c>
      <c r="AL2059" s="166">
        <f t="shared" ref="AL2059:AL2122" si="912">IF(AND($AU2059&gt;=26,$AU2059&lt;=35.99),$AU2059,0)</f>
        <v>0</v>
      </c>
      <c r="AM2059" s="165">
        <f>(VLOOKUP($B2059,'P2 Origin'!$C$21:$M$176,7,0))*AL2059</f>
        <v>0</v>
      </c>
      <c r="AN2059" s="166">
        <f t="shared" ref="AN2059:AN2122" si="913">IF(AND($AU2059&gt;=36,$AU2059&lt;=45.99),$AU2059,0)</f>
        <v>0</v>
      </c>
      <c r="AO2059" s="165">
        <f>(VLOOKUP($B2059,'P2 Origin'!$C$21:$M$176,8,0))*AN2059</f>
        <v>0</v>
      </c>
      <c r="AP2059" s="166">
        <f t="shared" ref="AP2059:AP2122" si="914">IF(AND($AU2059&gt;=46,$AU2059&lt;=100),$AU2059,0)</f>
        <v>0</v>
      </c>
      <c r="AQ2059" s="165">
        <f>(VLOOKUP($B2059,'P2 Origin'!$C$21:$M$176,9,0))*AP2059</f>
        <v>0</v>
      </c>
      <c r="AR2059" s="155">
        <f t="shared" si="899"/>
        <v>0</v>
      </c>
      <c r="AS2059" s="164">
        <f>(VLOOKUP(B2059,'P2 Origin'!$C$21:$M$176,10,0))*K2059</f>
        <v>0</v>
      </c>
      <c r="AT2059" s="164">
        <f>(VLOOKUP(B2059,'P2 Origin'!$C$21:$M$176,11,0))*J2059</f>
        <v>0</v>
      </c>
      <c r="AU2059" s="167">
        <v>0</v>
      </c>
      <c r="AV2059" s="168">
        <v>0</v>
      </c>
      <c r="AW2059" s="169">
        <v>0</v>
      </c>
      <c r="AX2059" s="170">
        <f>IF(AU2059&gt;=0.1,'P3 Bureaumarge zee- en luchtvr.'!$D$12,0)</f>
        <v>0</v>
      </c>
      <c r="AY2059" s="163">
        <f t="shared" ref="AY2059:AY2122" si="915">IF(AZ2059=$AC$8,0.95,1)*BA2059</f>
        <v>0</v>
      </c>
      <c r="AZ2059" s="157" t="str">
        <f>VLOOKUP(D2059,'P4 Destination'!$C$21:$O$176,13,0)</f>
        <v>EUR</v>
      </c>
      <c r="BA2059" s="164">
        <f t="shared" ref="BA2059:BA2122" si="916">SUM(BB2059,BD2059,BF2059,BN2059,BP2059,BQ2059,BH2059,BJ2059,BL2059)</f>
        <v>0</v>
      </c>
      <c r="BB2059" s="171">
        <f>IF(AU2059&gt;0.1,(VLOOKUP(D2059,'P4 Destination'!$C$21:$M$176,3,0))*I2059,0)</f>
        <v>0</v>
      </c>
      <c r="BC2059" s="172">
        <f t="shared" ref="BC2059:BC2122" si="917">IF(AND($AU2059&gt;=0.1,$AU2059&lt;=5),$AU2059,0)</f>
        <v>0</v>
      </c>
      <c r="BD2059" s="171">
        <f>(VLOOKUP($D2059,'P4 Destination'!$C$21:$M$176,4,0))*BC2059</f>
        <v>0</v>
      </c>
      <c r="BE2059" s="172">
        <f t="shared" ref="BE2059:BE2122" si="918">IF(AND($AU2059&gt;=6,$AU2059&lt;=15.99),$AU2059,0)</f>
        <v>0</v>
      </c>
      <c r="BF2059" s="171">
        <f>(VLOOKUP($D2059,'P4 Destination'!$C$21:$M$176,5,0))*BE2059</f>
        <v>0</v>
      </c>
      <c r="BG2059" s="172">
        <f t="shared" ref="BG2059:BG2122" si="919">IF(AND($AU2059&gt;=16,$AU2059&lt;=25.99),$AU2059,0)</f>
        <v>0</v>
      </c>
      <c r="BH2059" s="171">
        <f>(VLOOKUP($D2059,'P4 Destination'!$C$21:$M$176,6,0))*BG2059</f>
        <v>0</v>
      </c>
      <c r="BI2059" s="172">
        <f t="shared" ref="BI2059:BI2122" si="920">IF(AND($AU2059&gt;=26,$AU2059&lt;=35.99),$AU2059,0)</f>
        <v>0</v>
      </c>
      <c r="BJ2059" s="171">
        <f>(VLOOKUP($D2059,'P4 Destination'!$C$21:$M$176,7,0))*BI2059</f>
        <v>0</v>
      </c>
      <c r="BK2059" s="172">
        <f t="shared" ref="BK2059:BK2122" si="921">IF(AND($AU2059&gt;=36,$AU2059&lt;=45.99),$AU2059,0)</f>
        <v>0</v>
      </c>
      <c r="BL2059" s="171">
        <f>(VLOOKUP($D2059,'P4 Destination'!$C$21:$M$176,8,0))*BK2059</f>
        <v>0</v>
      </c>
      <c r="BM2059" s="172">
        <f t="shared" ref="BM2059:BM2122" si="922">IF(AND($AU2059&gt;=46,$AU2059&lt;=100),$AU2059,0)</f>
        <v>0</v>
      </c>
      <c r="BN2059" s="171">
        <f>(VLOOKUP($D2059,'P4 Destination'!$C$21:$M$176,9,0))*BM2059</f>
        <v>0</v>
      </c>
      <c r="BO2059" s="154">
        <f t="shared" si="900"/>
        <v>0</v>
      </c>
      <c r="BP2059" s="171">
        <f>(VLOOKUP(D2059,'P4 Destination'!$C$21:$M$176,10,0))*K2059</f>
        <v>0</v>
      </c>
      <c r="BQ2059" s="171">
        <f>(VLOOKUP(D2059,'P4 Destination'!$C$21:$M$176,11,0))*J2059</f>
        <v>0</v>
      </c>
      <c r="BR2059" s="173">
        <f t="shared" ref="BR2059:BR2122" si="923">SUM(BS2059:BU2059)</f>
        <v>0</v>
      </c>
      <c r="BS2059" s="173">
        <f>(AV2059*2500)*'P6 Verzekering'!$E$11</f>
        <v>0</v>
      </c>
      <c r="BT2059" s="173">
        <f>(AW2059*2500)*'P6 Verzekering'!$E$12</f>
        <v>0</v>
      </c>
      <c r="BU2059" s="173">
        <f>(L2059*2500)*'P6 Verzekering'!$E$13</f>
        <v>0</v>
      </c>
      <c r="BV2059" s="173">
        <f t="shared" ref="BV2059:BV2122" si="924">SUM(O2059,AB2059,AX2059,AY2059,BR2059)</f>
        <v>0</v>
      </c>
      <c r="BW2059"/>
      <c r="BX2059"/>
    </row>
    <row r="2060" spans="1:76">
      <c r="A2060" s="152" t="s">
        <v>2729</v>
      </c>
      <c r="B2060" s="152" t="s">
        <v>181</v>
      </c>
      <c r="C2060" s="152" t="s">
        <v>153</v>
      </c>
      <c r="D2060" s="152" t="s">
        <v>235</v>
      </c>
      <c r="E2060" s="152" t="s">
        <v>233</v>
      </c>
      <c r="F2060" s="153">
        <f t="shared" si="898"/>
        <v>23</v>
      </c>
      <c r="G2060" s="154">
        <v>0</v>
      </c>
      <c r="H2060" s="154">
        <f>IFERROR(VLOOKUP(B2060,'P2 Origin'!$C$21:$Q$176,15,FALSE),0)</f>
        <v>1</v>
      </c>
      <c r="I2060" s="154">
        <f>IFERROR(VLOOKUP(D2060,'P4 Destination'!$C$21:$Q$176,15,FALSE),0)</f>
        <v>1</v>
      </c>
      <c r="J2060" s="155"/>
      <c r="K2060" s="155"/>
      <c r="L2060" s="156">
        <v>23</v>
      </c>
      <c r="M2060" s="155">
        <v>2868</v>
      </c>
      <c r="N2060" s="155">
        <v>9</v>
      </c>
      <c r="O2060" s="157">
        <f t="shared" si="901"/>
        <v>0</v>
      </c>
      <c r="P2060" s="158">
        <f t="shared" si="902"/>
        <v>0</v>
      </c>
      <c r="Q2060" s="159">
        <f>IFERROR(VLOOKUP(N2060,'P1 Intra-Europees'!$A$15:$H$25,3,0),0)*P2060</f>
        <v>0</v>
      </c>
      <c r="R2060" s="160">
        <f t="shared" si="903"/>
        <v>23</v>
      </c>
      <c r="S2060" s="159">
        <f>IFERROR(VLOOKUP(N2060,'P1 Intra-Europees'!$A$15:$H$25,4,0),0)*R2060</f>
        <v>0</v>
      </c>
      <c r="T2060" s="160">
        <f t="shared" si="904"/>
        <v>0</v>
      </c>
      <c r="U2060" s="159">
        <f>IFERROR(VLOOKUP(N2060,'P1 Intra-Europees'!$A$15:$H$25,5,0),0)*T2060</f>
        <v>0</v>
      </c>
      <c r="V2060" s="160">
        <f t="shared" si="905"/>
        <v>0</v>
      </c>
      <c r="W2060" s="159">
        <f>IFERROR(VLOOKUP(N2060,'P1 Intra-Europees'!$A$15:$H$25,6,0),0)*V2060</f>
        <v>0</v>
      </c>
      <c r="X2060" s="160">
        <f t="shared" si="906"/>
        <v>0</v>
      </c>
      <c r="Y2060" s="159">
        <f>IFERROR(VLOOKUP(N2060,'P1 Intra-Europees'!$A$15:$H$25,7,0),0)*X2060</f>
        <v>0</v>
      </c>
      <c r="Z2060" s="161">
        <f t="shared" si="907"/>
        <v>0</v>
      </c>
      <c r="AA2060" s="162">
        <f>IFERROR(VLOOKUP(N2060,'P1 Intra-Europees'!$A$15:$H$25,8,0),0)*Z2060</f>
        <v>0</v>
      </c>
      <c r="AB2060" s="163">
        <f t="shared" si="908"/>
        <v>0</v>
      </c>
      <c r="AC2060" s="157" t="str">
        <f>VLOOKUP(B2060,'P2 Origin'!$C$21:$O$176,13,0)</f>
        <v>EUR</v>
      </c>
      <c r="AD2060" s="164">
        <f t="shared" si="909"/>
        <v>0</v>
      </c>
      <c r="AE2060" s="165">
        <f>IF(AU2060&gt;0.1,VLOOKUP(B2060,'P2 Origin'!$C$21:$M$176,3,0)*H2060,0)</f>
        <v>0</v>
      </c>
      <c r="AF2060" s="166">
        <f t="shared" si="910"/>
        <v>0</v>
      </c>
      <c r="AG2060" s="165">
        <f>(VLOOKUP(B2060,'P2 Origin'!$C$21:$M$176,4,0))*AF2060</f>
        <v>0</v>
      </c>
      <c r="AH2060" s="166">
        <f t="shared" si="911"/>
        <v>0</v>
      </c>
      <c r="AI2060" s="165">
        <f>(VLOOKUP(B2060,'P2 Origin'!$C$21:$M$176,5,0))*AH2060</f>
        <v>0</v>
      </c>
      <c r="AJ2060" s="166">
        <f t="shared" si="897"/>
        <v>0</v>
      </c>
      <c r="AK2060" s="165">
        <f>(VLOOKUP(B2060,'P2 Origin'!$C$21:$M$176,6,0))*AJ2060</f>
        <v>0</v>
      </c>
      <c r="AL2060" s="166">
        <f t="shared" si="912"/>
        <v>0</v>
      </c>
      <c r="AM2060" s="165">
        <f>(VLOOKUP($B2060,'P2 Origin'!$C$21:$M$176,7,0))*AL2060</f>
        <v>0</v>
      </c>
      <c r="AN2060" s="166">
        <f t="shared" si="913"/>
        <v>0</v>
      </c>
      <c r="AO2060" s="165">
        <f>(VLOOKUP($B2060,'P2 Origin'!$C$21:$M$176,8,0))*AN2060</f>
        <v>0</v>
      </c>
      <c r="AP2060" s="166">
        <f t="shared" si="914"/>
        <v>0</v>
      </c>
      <c r="AQ2060" s="165">
        <f>(VLOOKUP($B2060,'P2 Origin'!$C$21:$M$176,9,0))*AP2060</f>
        <v>0</v>
      </c>
      <c r="AR2060" s="155">
        <f t="shared" si="899"/>
        <v>0</v>
      </c>
      <c r="AS2060" s="164">
        <f>(VLOOKUP(B2060,'P2 Origin'!$C$21:$M$176,10,0))*K2060</f>
        <v>0</v>
      </c>
      <c r="AT2060" s="164">
        <f>(VLOOKUP(B2060,'P2 Origin'!$C$21:$M$176,11,0))*J2060</f>
        <v>0</v>
      </c>
      <c r="AU2060" s="167">
        <v>0</v>
      </c>
      <c r="AV2060" s="168">
        <v>0</v>
      </c>
      <c r="AW2060" s="169">
        <v>0</v>
      </c>
      <c r="AX2060" s="170">
        <f>IF(AU2060&gt;=0.1,'P3 Bureaumarge zee- en luchtvr.'!$D$12,0)</f>
        <v>0</v>
      </c>
      <c r="AY2060" s="163">
        <f t="shared" si="915"/>
        <v>0</v>
      </c>
      <c r="AZ2060" s="157" t="str">
        <f>VLOOKUP(D2060,'P4 Destination'!$C$21:$O$176,13,0)</f>
        <v>EUR</v>
      </c>
      <c r="BA2060" s="164">
        <f t="shared" si="916"/>
        <v>0</v>
      </c>
      <c r="BB2060" s="171">
        <f>IF(AU2060&gt;0.1,(VLOOKUP(D2060,'P4 Destination'!$C$21:$M$176,3,0))*I2060,0)</f>
        <v>0</v>
      </c>
      <c r="BC2060" s="172">
        <f t="shared" si="917"/>
        <v>0</v>
      </c>
      <c r="BD2060" s="171">
        <f>(VLOOKUP($D2060,'P4 Destination'!$C$21:$M$176,4,0))*BC2060</f>
        <v>0</v>
      </c>
      <c r="BE2060" s="172">
        <f t="shared" si="918"/>
        <v>0</v>
      </c>
      <c r="BF2060" s="171">
        <f>(VLOOKUP($D2060,'P4 Destination'!$C$21:$M$176,5,0))*BE2060</f>
        <v>0</v>
      </c>
      <c r="BG2060" s="172">
        <f t="shared" si="919"/>
        <v>0</v>
      </c>
      <c r="BH2060" s="171">
        <f>(VLOOKUP($D2060,'P4 Destination'!$C$21:$M$176,6,0))*BG2060</f>
        <v>0</v>
      </c>
      <c r="BI2060" s="172">
        <f t="shared" si="920"/>
        <v>0</v>
      </c>
      <c r="BJ2060" s="171">
        <f>(VLOOKUP($D2060,'P4 Destination'!$C$21:$M$176,7,0))*BI2060</f>
        <v>0</v>
      </c>
      <c r="BK2060" s="172">
        <f t="shared" si="921"/>
        <v>0</v>
      </c>
      <c r="BL2060" s="171">
        <f>(VLOOKUP($D2060,'P4 Destination'!$C$21:$M$176,8,0))*BK2060</f>
        <v>0</v>
      </c>
      <c r="BM2060" s="172">
        <f t="shared" si="922"/>
        <v>0</v>
      </c>
      <c r="BN2060" s="171">
        <f>(VLOOKUP($D2060,'P4 Destination'!$C$21:$M$176,9,0))*BM2060</f>
        <v>0</v>
      </c>
      <c r="BO2060" s="154">
        <f t="shared" si="900"/>
        <v>0</v>
      </c>
      <c r="BP2060" s="171">
        <f>(VLOOKUP(D2060,'P4 Destination'!$C$21:$M$176,10,0))*K2060</f>
        <v>0</v>
      </c>
      <c r="BQ2060" s="171">
        <f>(VLOOKUP(D2060,'P4 Destination'!$C$21:$M$176,11,0))*J2060</f>
        <v>0</v>
      </c>
      <c r="BR2060" s="173">
        <f t="shared" si="923"/>
        <v>0</v>
      </c>
      <c r="BS2060" s="173">
        <f>(AV2060*2500)*'P6 Verzekering'!$E$11</f>
        <v>0</v>
      </c>
      <c r="BT2060" s="173">
        <f>(AW2060*2500)*'P6 Verzekering'!$E$12</f>
        <v>0</v>
      </c>
      <c r="BU2060" s="173">
        <f>(L2060*2500)*'P6 Verzekering'!$E$13</f>
        <v>0</v>
      </c>
      <c r="BV2060" s="173">
        <f t="shared" si="924"/>
        <v>0</v>
      </c>
      <c r="BW2060"/>
      <c r="BX2060"/>
    </row>
    <row r="2061" spans="1:76">
      <c r="A2061" s="152" t="s">
        <v>1685</v>
      </c>
      <c r="B2061" s="152" t="s">
        <v>219</v>
      </c>
      <c r="C2061" s="152" t="s">
        <v>219</v>
      </c>
      <c r="D2061" s="152" t="s">
        <v>151</v>
      </c>
      <c r="E2061" s="152" t="s">
        <v>149</v>
      </c>
      <c r="F2061" s="153">
        <f t="shared" si="898"/>
        <v>24</v>
      </c>
      <c r="G2061" s="154">
        <v>0</v>
      </c>
      <c r="H2061" s="154">
        <f>IFERROR(VLOOKUP(B2061,'P2 Origin'!$C$21:$Q$176,15,FALSE),0)</f>
        <v>0</v>
      </c>
      <c r="I2061" s="154">
        <f>IFERROR(VLOOKUP(D2061,'P4 Destination'!$C$21:$Q$176,15,FALSE),0)</f>
        <v>0</v>
      </c>
      <c r="J2061" s="155"/>
      <c r="K2061" s="155"/>
      <c r="L2061" s="156">
        <v>24</v>
      </c>
      <c r="M2061" s="155">
        <v>170</v>
      </c>
      <c r="N2061" s="155">
        <v>2</v>
      </c>
      <c r="O2061" s="157">
        <f t="shared" si="901"/>
        <v>0</v>
      </c>
      <c r="P2061" s="158">
        <f t="shared" si="902"/>
        <v>0</v>
      </c>
      <c r="Q2061" s="159">
        <f>IFERROR(VLOOKUP(N2061,'P1 Intra-Europees'!$A$15:$H$25,3,0),0)*P2061</f>
        <v>0</v>
      </c>
      <c r="R2061" s="160">
        <f t="shared" si="903"/>
        <v>24</v>
      </c>
      <c r="S2061" s="159">
        <f>IFERROR(VLOOKUP(N2061,'P1 Intra-Europees'!$A$15:$H$25,4,0),0)*R2061</f>
        <v>0</v>
      </c>
      <c r="T2061" s="160">
        <f t="shared" si="904"/>
        <v>0</v>
      </c>
      <c r="U2061" s="159">
        <f>IFERROR(VLOOKUP(N2061,'P1 Intra-Europees'!$A$15:$H$25,5,0),0)*T2061</f>
        <v>0</v>
      </c>
      <c r="V2061" s="160">
        <f t="shared" si="905"/>
        <v>0</v>
      </c>
      <c r="W2061" s="159">
        <f>IFERROR(VLOOKUP(N2061,'P1 Intra-Europees'!$A$15:$H$25,6,0),0)*V2061</f>
        <v>0</v>
      </c>
      <c r="X2061" s="160">
        <f t="shared" si="906"/>
        <v>0</v>
      </c>
      <c r="Y2061" s="159">
        <f>IFERROR(VLOOKUP(N2061,'P1 Intra-Europees'!$A$15:$H$25,7,0),0)*X2061</f>
        <v>0</v>
      </c>
      <c r="Z2061" s="161">
        <f t="shared" si="907"/>
        <v>0</v>
      </c>
      <c r="AA2061" s="162">
        <f>IFERROR(VLOOKUP(N2061,'P1 Intra-Europees'!$A$15:$H$25,8,0),0)*Z2061</f>
        <v>0</v>
      </c>
      <c r="AB2061" s="163">
        <f t="shared" si="908"/>
        <v>0</v>
      </c>
      <c r="AC2061" s="157" t="str">
        <f>VLOOKUP(B2061,'P2 Origin'!$C$21:$O$176,13,0)</f>
        <v>EUR</v>
      </c>
      <c r="AD2061" s="164">
        <f t="shared" si="909"/>
        <v>0</v>
      </c>
      <c r="AE2061" s="165">
        <f>IF(AU2061&gt;0.1,VLOOKUP(B2061,'P2 Origin'!$C$21:$M$176,3,0)*H2061,0)</f>
        <v>0</v>
      </c>
      <c r="AF2061" s="166">
        <f t="shared" si="910"/>
        <v>0</v>
      </c>
      <c r="AG2061" s="165">
        <f>(VLOOKUP(B2061,'P2 Origin'!$C$21:$M$176,4,0))*AF2061</f>
        <v>0</v>
      </c>
      <c r="AH2061" s="166">
        <f t="shared" si="911"/>
        <v>0</v>
      </c>
      <c r="AI2061" s="165">
        <f>(VLOOKUP(B2061,'P2 Origin'!$C$21:$M$176,5,0))*AH2061</f>
        <v>0</v>
      </c>
      <c r="AJ2061" s="166">
        <f t="shared" si="897"/>
        <v>0</v>
      </c>
      <c r="AK2061" s="165">
        <f>(VLOOKUP(B2061,'P2 Origin'!$C$21:$M$176,6,0))*AJ2061</f>
        <v>0</v>
      </c>
      <c r="AL2061" s="166">
        <f t="shared" si="912"/>
        <v>0</v>
      </c>
      <c r="AM2061" s="165">
        <f>(VLOOKUP($B2061,'P2 Origin'!$C$21:$M$176,7,0))*AL2061</f>
        <v>0</v>
      </c>
      <c r="AN2061" s="166">
        <f t="shared" si="913"/>
        <v>0</v>
      </c>
      <c r="AO2061" s="165">
        <f>(VLOOKUP($B2061,'P2 Origin'!$C$21:$M$176,8,0))*AN2061</f>
        <v>0</v>
      </c>
      <c r="AP2061" s="166">
        <f t="shared" si="914"/>
        <v>0</v>
      </c>
      <c r="AQ2061" s="165">
        <f>(VLOOKUP($B2061,'P2 Origin'!$C$21:$M$176,9,0))*AP2061</f>
        <v>0</v>
      </c>
      <c r="AR2061" s="155">
        <f t="shared" si="899"/>
        <v>0</v>
      </c>
      <c r="AS2061" s="164">
        <f>(VLOOKUP(B2061,'P2 Origin'!$C$21:$M$176,10,0))*K2061</f>
        <v>0</v>
      </c>
      <c r="AT2061" s="164">
        <f>(VLOOKUP(B2061,'P2 Origin'!$C$21:$M$176,11,0))*J2061</f>
        <v>0</v>
      </c>
      <c r="AU2061" s="167">
        <v>0</v>
      </c>
      <c r="AV2061" s="168">
        <v>0</v>
      </c>
      <c r="AW2061" s="169">
        <v>0</v>
      </c>
      <c r="AX2061" s="170">
        <f>IF(AU2061&gt;=0.1,'P3 Bureaumarge zee- en luchtvr.'!$D$12,0)</f>
        <v>0</v>
      </c>
      <c r="AY2061" s="163">
        <f t="shared" si="915"/>
        <v>0</v>
      </c>
      <c r="AZ2061" s="157" t="str">
        <f>VLOOKUP(D2061,'P4 Destination'!$C$21:$O$176,13,0)</f>
        <v>EUR</v>
      </c>
      <c r="BA2061" s="164">
        <f t="shared" si="916"/>
        <v>0</v>
      </c>
      <c r="BB2061" s="171">
        <f>IF(AU2061&gt;0.1,(VLOOKUP(D2061,'P4 Destination'!$C$21:$M$176,3,0))*I2061,0)</f>
        <v>0</v>
      </c>
      <c r="BC2061" s="172">
        <f t="shared" si="917"/>
        <v>0</v>
      </c>
      <c r="BD2061" s="171">
        <f>(VLOOKUP($D2061,'P4 Destination'!$C$21:$M$176,4,0))*BC2061</f>
        <v>0</v>
      </c>
      <c r="BE2061" s="172">
        <f t="shared" si="918"/>
        <v>0</v>
      </c>
      <c r="BF2061" s="171">
        <f>(VLOOKUP($D2061,'P4 Destination'!$C$21:$M$176,5,0))*BE2061</f>
        <v>0</v>
      </c>
      <c r="BG2061" s="172">
        <f t="shared" si="919"/>
        <v>0</v>
      </c>
      <c r="BH2061" s="171">
        <f>(VLOOKUP($D2061,'P4 Destination'!$C$21:$M$176,6,0))*BG2061</f>
        <v>0</v>
      </c>
      <c r="BI2061" s="172">
        <f t="shared" si="920"/>
        <v>0</v>
      </c>
      <c r="BJ2061" s="171">
        <f>(VLOOKUP($D2061,'P4 Destination'!$C$21:$M$176,7,0))*BI2061</f>
        <v>0</v>
      </c>
      <c r="BK2061" s="172">
        <f t="shared" si="921"/>
        <v>0</v>
      </c>
      <c r="BL2061" s="171">
        <f>(VLOOKUP($D2061,'P4 Destination'!$C$21:$M$176,8,0))*BK2061</f>
        <v>0</v>
      </c>
      <c r="BM2061" s="172">
        <f t="shared" si="922"/>
        <v>0</v>
      </c>
      <c r="BN2061" s="171">
        <f>(VLOOKUP($D2061,'P4 Destination'!$C$21:$M$176,9,0))*BM2061</f>
        <v>0</v>
      </c>
      <c r="BO2061" s="154">
        <f t="shared" si="900"/>
        <v>0</v>
      </c>
      <c r="BP2061" s="171">
        <f>(VLOOKUP(D2061,'P4 Destination'!$C$21:$M$176,10,0))*K2061</f>
        <v>0</v>
      </c>
      <c r="BQ2061" s="171">
        <f>(VLOOKUP(D2061,'P4 Destination'!$C$21:$M$176,11,0))*J2061</f>
        <v>0</v>
      </c>
      <c r="BR2061" s="173">
        <f t="shared" si="923"/>
        <v>0</v>
      </c>
      <c r="BS2061" s="173">
        <f>(AV2061*2500)*'P6 Verzekering'!$E$11</f>
        <v>0</v>
      </c>
      <c r="BT2061" s="173">
        <f>(AW2061*2500)*'P6 Verzekering'!$E$12</f>
        <v>0</v>
      </c>
      <c r="BU2061" s="173">
        <f>(L2061*2500)*'P6 Verzekering'!$E$13</f>
        <v>0</v>
      </c>
      <c r="BV2061" s="173">
        <f t="shared" si="924"/>
        <v>0</v>
      </c>
      <c r="BW2061"/>
      <c r="BX2061"/>
    </row>
    <row r="2062" spans="1:76">
      <c r="A2062" s="152" t="s">
        <v>1743</v>
      </c>
      <c r="B2062" s="152" t="s">
        <v>219</v>
      </c>
      <c r="C2062" s="152" t="s">
        <v>219</v>
      </c>
      <c r="D2062" s="152" t="s">
        <v>151</v>
      </c>
      <c r="E2062" s="152" t="s">
        <v>149</v>
      </c>
      <c r="F2062" s="153">
        <f t="shared" si="898"/>
        <v>24</v>
      </c>
      <c r="G2062" s="154">
        <v>0</v>
      </c>
      <c r="H2062" s="154">
        <f>IFERROR(VLOOKUP(B2062,'P2 Origin'!$C$21:$Q$176,15,FALSE),0)</f>
        <v>0</v>
      </c>
      <c r="I2062" s="154">
        <f>IFERROR(VLOOKUP(D2062,'P4 Destination'!$C$21:$Q$176,15,FALSE),0)</f>
        <v>0</v>
      </c>
      <c r="J2062" s="155"/>
      <c r="K2062" s="155"/>
      <c r="L2062" s="156">
        <v>24</v>
      </c>
      <c r="M2062" s="155">
        <v>209</v>
      </c>
      <c r="N2062" s="155">
        <v>2</v>
      </c>
      <c r="O2062" s="157">
        <f t="shared" si="901"/>
        <v>0</v>
      </c>
      <c r="P2062" s="158">
        <f t="shared" si="902"/>
        <v>0</v>
      </c>
      <c r="Q2062" s="159">
        <f>IFERROR(VLOOKUP(N2062,'P1 Intra-Europees'!$A$15:$H$25,3,0),0)*P2062</f>
        <v>0</v>
      </c>
      <c r="R2062" s="160">
        <f t="shared" si="903"/>
        <v>24</v>
      </c>
      <c r="S2062" s="159">
        <f>IFERROR(VLOOKUP(N2062,'P1 Intra-Europees'!$A$15:$H$25,4,0),0)*R2062</f>
        <v>0</v>
      </c>
      <c r="T2062" s="160">
        <f t="shared" si="904"/>
        <v>0</v>
      </c>
      <c r="U2062" s="159">
        <f>IFERROR(VLOOKUP(N2062,'P1 Intra-Europees'!$A$15:$H$25,5,0),0)*T2062</f>
        <v>0</v>
      </c>
      <c r="V2062" s="160">
        <f t="shared" si="905"/>
        <v>0</v>
      </c>
      <c r="W2062" s="159">
        <f>IFERROR(VLOOKUP(N2062,'P1 Intra-Europees'!$A$15:$H$25,6,0),0)*V2062</f>
        <v>0</v>
      </c>
      <c r="X2062" s="160">
        <f t="shared" si="906"/>
        <v>0</v>
      </c>
      <c r="Y2062" s="159">
        <f>IFERROR(VLOOKUP(N2062,'P1 Intra-Europees'!$A$15:$H$25,7,0),0)*X2062</f>
        <v>0</v>
      </c>
      <c r="Z2062" s="161">
        <f t="shared" si="907"/>
        <v>0</v>
      </c>
      <c r="AA2062" s="162">
        <f>IFERROR(VLOOKUP(N2062,'P1 Intra-Europees'!$A$15:$H$25,8,0),0)*Z2062</f>
        <v>0</v>
      </c>
      <c r="AB2062" s="163">
        <f t="shared" si="908"/>
        <v>0</v>
      </c>
      <c r="AC2062" s="157" t="str">
        <f>VLOOKUP(B2062,'P2 Origin'!$C$21:$O$176,13,0)</f>
        <v>EUR</v>
      </c>
      <c r="AD2062" s="164">
        <f t="shared" si="909"/>
        <v>0</v>
      </c>
      <c r="AE2062" s="165">
        <f>IF(AU2062&gt;0.1,VLOOKUP(B2062,'P2 Origin'!$C$21:$M$176,3,0)*H2062,0)</f>
        <v>0</v>
      </c>
      <c r="AF2062" s="166">
        <f t="shared" si="910"/>
        <v>0</v>
      </c>
      <c r="AG2062" s="165">
        <f>(VLOOKUP(B2062,'P2 Origin'!$C$21:$M$176,4,0))*AF2062</f>
        <v>0</v>
      </c>
      <c r="AH2062" s="166">
        <f t="shared" si="911"/>
        <v>0</v>
      </c>
      <c r="AI2062" s="165">
        <f>(VLOOKUP(B2062,'P2 Origin'!$C$21:$M$176,5,0))*AH2062</f>
        <v>0</v>
      </c>
      <c r="AJ2062" s="166">
        <f t="shared" si="897"/>
        <v>0</v>
      </c>
      <c r="AK2062" s="165">
        <f>(VLOOKUP(B2062,'P2 Origin'!$C$21:$M$176,6,0))*AJ2062</f>
        <v>0</v>
      </c>
      <c r="AL2062" s="166">
        <f t="shared" si="912"/>
        <v>0</v>
      </c>
      <c r="AM2062" s="165">
        <f>(VLOOKUP($B2062,'P2 Origin'!$C$21:$M$176,7,0))*AL2062</f>
        <v>0</v>
      </c>
      <c r="AN2062" s="166">
        <f t="shared" si="913"/>
        <v>0</v>
      </c>
      <c r="AO2062" s="165">
        <f>(VLOOKUP($B2062,'P2 Origin'!$C$21:$M$176,8,0))*AN2062</f>
        <v>0</v>
      </c>
      <c r="AP2062" s="166">
        <f t="shared" si="914"/>
        <v>0</v>
      </c>
      <c r="AQ2062" s="165">
        <f>(VLOOKUP($B2062,'P2 Origin'!$C$21:$M$176,9,0))*AP2062</f>
        <v>0</v>
      </c>
      <c r="AR2062" s="155">
        <f t="shared" si="899"/>
        <v>0</v>
      </c>
      <c r="AS2062" s="164">
        <f>(VLOOKUP(B2062,'P2 Origin'!$C$21:$M$176,10,0))*K2062</f>
        <v>0</v>
      </c>
      <c r="AT2062" s="164">
        <f>(VLOOKUP(B2062,'P2 Origin'!$C$21:$M$176,11,0))*J2062</f>
        <v>0</v>
      </c>
      <c r="AU2062" s="167">
        <v>0</v>
      </c>
      <c r="AV2062" s="168">
        <v>0</v>
      </c>
      <c r="AW2062" s="169">
        <v>0</v>
      </c>
      <c r="AX2062" s="170">
        <f>IF(AU2062&gt;=0.1,'P3 Bureaumarge zee- en luchtvr.'!$D$12,0)</f>
        <v>0</v>
      </c>
      <c r="AY2062" s="163">
        <f t="shared" si="915"/>
        <v>0</v>
      </c>
      <c r="AZ2062" s="157" t="str">
        <f>VLOOKUP(D2062,'P4 Destination'!$C$21:$O$176,13,0)</f>
        <v>EUR</v>
      </c>
      <c r="BA2062" s="164">
        <f t="shared" si="916"/>
        <v>0</v>
      </c>
      <c r="BB2062" s="171">
        <f>IF(AU2062&gt;0.1,(VLOOKUP(D2062,'P4 Destination'!$C$21:$M$176,3,0))*I2062,0)</f>
        <v>0</v>
      </c>
      <c r="BC2062" s="172">
        <f t="shared" si="917"/>
        <v>0</v>
      </c>
      <c r="BD2062" s="171">
        <f>(VLOOKUP($D2062,'P4 Destination'!$C$21:$M$176,4,0))*BC2062</f>
        <v>0</v>
      </c>
      <c r="BE2062" s="172">
        <f t="shared" si="918"/>
        <v>0</v>
      </c>
      <c r="BF2062" s="171">
        <f>(VLOOKUP($D2062,'P4 Destination'!$C$21:$M$176,5,0))*BE2062</f>
        <v>0</v>
      </c>
      <c r="BG2062" s="172">
        <f t="shared" si="919"/>
        <v>0</v>
      </c>
      <c r="BH2062" s="171">
        <f>(VLOOKUP($D2062,'P4 Destination'!$C$21:$M$176,6,0))*BG2062</f>
        <v>0</v>
      </c>
      <c r="BI2062" s="172">
        <f t="shared" si="920"/>
        <v>0</v>
      </c>
      <c r="BJ2062" s="171">
        <f>(VLOOKUP($D2062,'P4 Destination'!$C$21:$M$176,7,0))*BI2062</f>
        <v>0</v>
      </c>
      <c r="BK2062" s="172">
        <f t="shared" si="921"/>
        <v>0</v>
      </c>
      <c r="BL2062" s="171">
        <f>(VLOOKUP($D2062,'P4 Destination'!$C$21:$M$176,8,0))*BK2062</f>
        <v>0</v>
      </c>
      <c r="BM2062" s="172">
        <f t="shared" si="922"/>
        <v>0</v>
      </c>
      <c r="BN2062" s="171">
        <f>(VLOOKUP($D2062,'P4 Destination'!$C$21:$M$176,9,0))*BM2062</f>
        <v>0</v>
      </c>
      <c r="BO2062" s="154">
        <f t="shared" si="900"/>
        <v>0</v>
      </c>
      <c r="BP2062" s="171">
        <f>(VLOOKUP(D2062,'P4 Destination'!$C$21:$M$176,10,0))*K2062</f>
        <v>0</v>
      </c>
      <c r="BQ2062" s="171">
        <f>(VLOOKUP(D2062,'P4 Destination'!$C$21:$M$176,11,0))*J2062</f>
        <v>0</v>
      </c>
      <c r="BR2062" s="173">
        <f t="shared" si="923"/>
        <v>0</v>
      </c>
      <c r="BS2062" s="173">
        <f>(AV2062*2500)*'P6 Verzekering'!$E$11</f>
        <v>0</v>
      </c>
      <c r="BT2062" s="173">
        <f>(AW2062*2500)*'P6 Verzekering'!$E$12</f>
        <v>0</v>
      </c>
      <c r="BU2062" s="173">
        <f>(L2062*2500)*'P6 Verzekering'!$E$13</f>
        <v>0</v>
      </c>
      <c r="BV2062" s="173">
        <f t="shared" si="924"/>
        <v>0</v>
      </c>
      <c r="BW2062"/>
      <c r="BX2062"/>
    </row>
    <row r="2063" spans="1:76">
      <c r="A2063" s="152" t="s">
        <v>998</v>
      </c>
      <c r="B2063" s="152" t="s">
        <v>151</v>
      </c>
      <c r="C2063" s="152" t="s">
        <v>149</v>
      </c>
      <c r="D2063" s="152" t="s">
        <v>219</v>
      </c>
      <c r="E2063" s="152" t="s">
        <v>219</v>
      </c>
      <c r="F2063" s="153">
        <f t="shared" si="898"/>
        <v>24</v>
      </c>
      <c r="G2063" s="154">
        <v>0</v>
      </c>
      <c r="H2063" s="154">
        <f>IFERROR(VLOOKUP(B2063,'P2 Origin'!$C$21:$Q$176,15,FALSE),0)</f>
        <v>0</v>
      </c>
      <c r="I2063" s="154">
        <f>IFERROR(VLOOKUP(D2063,'P4 Destination'!$C$21:$Q$176,15,FALSE),0)</f>
        <v>0</v>
      </c>
      <c r="J2063" s="155"/>
      <c r="K2063" s="155"/>
      <c r="L2063" s="156">
        <v>24</v>
      </c>
      <c r="M2063" s="155">
        <v>215</v>
      </c>
      <c r="N2063" s="155">
        <v>2</v>
      </c>
      <c r="O2063" s="157">
        <f t="shared" si="901"/>
        <v>0</v>
      </c>
      <c r="P2063" s="158">
        <f t="shared" si="902"/>
        <v>0</v>
      </c>
      <c r="Q2063" s="159">
        <f>IFERROR(VLOOKUP(N2063,'P1 Intra-Europees'!$A$15:$H$25,3,0),0)*P2063</f>
        <v>0</v>
      </c>
      <c r="R2063" s="160">
        <f t="shared" si="903"/>
        <v>24</v>
      </c>
      <c r="S2063" s="159">
        <f>IFERROR(VLOOKUP(N2063,'P1 Intra-Europees'!$A$15:$H$25,4,0),0)*R2063</f>
        <v>0</v>
      </c>
      <c r="T2063" s="160">
        <f t="shared" si="904"/>
        <v>0</v>
      </c>
      <c r="U2063" s="159">
        <f>IFERROR(VLOOKUP(N2063,'P1 Intra-Europees'!$A$15:$H$25,5,0),0)*T2063</f>
        <v>0</v>
      </c>
      <c r="V2063" s="160">
        <f t="shared" si="905"/>
        <v>0</v>
      </c>
      <c r="W2063" s="159">
        <f>IFERROR(VLOOKUP(N2063,'P1 Intra-Europees'!$A$15:$H$25,6,0),0)*V2063</f>
        <v>0</v>
      </c>
      <c r="X2063" s="160">
        <f t="shared" si="906"/>
        <v>0</v>
      </c>
      <c r="Y2063" s="159">
        <f>IFERROR(VLOOKUP(N2063,'P1 Intra-Europees'!$A$15:$H$25,7,0),0)*X2063</f>
        <v>0</v>
      </c>
      <c r="Z2063" s="161">
        <f t="shared" si="907"/>
        <v>0</v>
      </c>
      <c r="AA2063" s="162">
        <f>IFERROR(VLOOKUP(N2063,'P1 Intra-Europees'!$A$15:$H$25,8,0),0)*Z2063</f>
        <v>0</v>
      </c>
      <c r="AB2063" s="163">
        <f t="shared" si="908"/>
        <v>0</v>
      </c>
      <c r="AC2063" s="157" t="str">
        <f>VLOOKUP(B2063,'P2 Origin'!$C$21:$O$176,13,0)</f>
        <v>EUR</v>
      </c>
      <c r="AD2063" s="164">
        <f t="shared" si="909"/>
        <v>0</v>
      </c>
      <c r="AE2063" s="165">
        <f>IF(AU2063&gt;0.1,VLOOKUP(B2063,'P2 Origin'!$C$21:$M$176,3,0)*H2063,0)</f>
        <v>0</v>
      </c>
      <c r="AF2063" s="166">
        <f t="shared" si="910"/>
        <v>0</v>
      </c>
      <c r="AG2063" s="165">
        <f>(VLOOKUP(B2063,'P2 Origin'!$C$21:$M$176,4,0))*AF2063</f>
        <v>0</v>
      </c>
      <c r="AH2063" s="166">
        <f t="shared" si="911"/>
        <v>0</v>
      </c>
      <c r="AI2063" s="165">
        <f>(VLOOKUP(B2063,'P2 Origin'!$C$21:$M$176,5,0))*AH2063</f>
        <v>0</v>
      </c>
      <c r="AJ2063" s="166">
        <f t="shared" ref="AJ2063:AJ2126" si="925">IF(AND(AU2063&gt;=16,AU2063&lt;=25.99),$AU2063,0)</f>
        <v>0</v>
      </c>
      <c r="AK2063" s="165">
        <f>(VLOOKUP(B2063,'P2 Origin'!$C$21:$M$176,6,0))*AJ2063</f>
        <v>0</v>
      </c>
      <c r="AL2063" s="166">
        <f t="shared" si="912"/>
        <v>0</v>
      </c>
      <c r="AM2063" s="165">
        <f>(VLOOKUP($B2063,'P2 Origin'!$C$21:$M$176,7,0))*AL2063</f>
        <v>0</v>
      </c>
      <c r="AN2063" s="166">
        <f t="shared" si="913"/>
        <v>0</v>
      </c>
      <c r="AO2063" s="165">
        <f>(VLOOKUP($B2063,'P2 Origin'!$C$21:$M$176,8,0))*AN2063</f>
        <v>0</v>
      </c>
      <c r="AP2063" s="166">
        <f t="shared" si="914"/>
        <v>0</v>
      </c>
      <c r="AQ2063" s="165">
        <f>(VLOOKUP($B2063,'P2 Origin'!$C$21:$M$176,9,0))*AP2063</f>
        <v>0</v>
      </c>
      <c r="AR2063" s="155">
        <f t="shared" si="899"/>
        <v>0</v>
      </c>
      <c r="AS2063" s="164">
        <f>(VLOOKUP(B2063,'P2 Origin'!$C$21:$M$176,10,0))*K2063</f>
        <v>0</v>
      </c>
      <c r="AT2063" s="164">
        <f>(VLOOKUP(B2063,'P2 Origin'!$C$21:$M$176,11,0))*J2063</f>
        <v>0</v>
      </c>
      <c r="AU2063" s="167">
        <v>0</v>
      </c>
      <c r="AV2063" s="168">
        <v>0</v>
      </c>
      <c r="AW2063" s="169">
        <v>0</v>
      </c>
      <c r="AX2063" s="170">
        <f>IF(AU2063&gt;=0.1,'P3 Bureaumarge zee- en luchtvr.'!$D$12,0)</f>
        <v>0</v>
      </c>
      <c r="AY2063" s="163">
        <f t="shared" si="915"/>
        <v>0</v>
      </c>
      <c r="AZ2063" s="157" t="str">
        <f>VLOOKUP(D2063,'P4 Destination'!$C$21:$O$176,13,0)</f>
        <v>EUR</v>
      </c>
      <c r="BA2063" s="164">
        <f t="shared" si="916"/>
        <v>0</v>
      </c>
      <c r="BB2063" s="171">
        <f>IF(AU2063&gt;0.1,(VLOOKUP(D2063,'P4 Destination'!$C$21:$M$176,3,0))*I2063,0)</f>
        <v>0</v>
      </c>
      <c r="BC2063" s="172">
        <f t="shared" si="917"/>
        <v>0</v>
      </c>
      <c r="BD2063" s="171">
        <f>(VLOOKUP($D2063,'P4 Destination'!$C$21:$M$176,4,0))*BC2063</f>
        <v>0</v>
      </c>
      <c r="BE2063" s="172">
        <f t="shared" si="918"/>
        <v>0</v>
      </c>
      <c r="BF2063" s="171">
        <f>(VLOOKUP($D2063,'P4 Destination'!$C$21:$M$176,5,0))*BE2063</f>
        <v>0</v>
      </c>
      <c r="BG2063" s="172">
        <f t="shared" si="919"/>
        <v>0</v>
      </c>
      <c r="BH2063" s="171">
        <f>(VLOOKUP($D2063,'P4 Destination'!$C$21:$M$176,6,0))*BG2063</f>
        <v>0</v>
      </c>
      <c r="BI2063" s="172">
        <f t="shared" si="920"/>
        <v>0</v>
      </c>
      <c r="BJ2063" s="171">
        <f>(VLOOKUP($D2063,'P4 Destination'!$C$21:$M$176,7,0))*BI2063</f>
        <v>0</v>
      </c>
      <c r="BK2063" s="172">
        <f t="shared" si="921"/>
        <v>0</v>
      </c>
      <c r="BL2063" s="171">
        <f>(VLOOKUP($D2063,'P4 Destination'!$C$21:$M$176,8,0))*BK2063</f>
        <v>0</v>
      </c>
      <c r="BM2063" s="172">
        <f t="shared" si="922"/>
        <v>0</v>
      </c>
      <c r="BN2063" s="171">
        <f>(VLOOKUP($D2063,'P4 Destination'!$C$21:$M$176,9,0))*BM2063</f>
        <v>0</v>
      </c>
      <c r="BO2063" s="154">
        <f t="shared" si="900"/>
        <v>0</v>
      </c>
      <c r="BP2063" s="171">
        <f>(VLOOKUP(D2063,'P4 Destination'!$C$21:$M$176,10,0))*K2063</f>
        <v>0</v>
      </c>
      <c r="BQ2063" s="171">
        <f>(VLOOKUP(D2063,'P4 Destination'!$C$21:$M$176,11,0))*J2063</f>
        <v>0</v>
      </c>
      <c r="BR2063" s="173">
        <f t="shared" si="923"/>
        <v>0</v>
      </c>
      <c r="BS2063" s="173">
        <f>(AV2063*2500)*'P6 Verzekering'!$E$11</f>
        <v>0</v>
      </c>
      <c r="BT2063" s="173">
        <f>(AW2063*2500)*'P6 Verzekering'!$E$12</f>
        <v>0</v>
      </c>
      <c r="BU2063" s="173">
        <f>(L2063*2500)*'P6 Verzekering'!$E$13</f>
        <v>0</v>
      </c>
      <c r="BV2063" s="173">
        <f t="shared" si="924"/>
        <v>0</v>
      </c>
      <c r="BW2063"/>
      <c r="BX2063"/>
    </row>
    <row r="2064" spans="1:76">
      <c r="A2064" s="152" t="s">
        <v>2711</v>
      </c>
      <c r="B2064" s="152" t="s">
        <v>181</v>
      </c>
      <c r="C2064" s="152" t="s">
        <v>153</v>
      </c>
      <c r="D2064" s="152" t="s">
        <v>219</v>
      </c>
      <c r="E2064" s="152" t="s">
        <v>219</v>
      </c>
      <c r="F2064" s="153">
        <f t="shared" si="898"/>
        <v>24</v>
      </c>
      <c r="G2064" s="154">
        <v>0</v>
      </c>
      <c r="H2064" s="154">
        <f>IFERROR(VLOOKUP(B2064,'P2 Origin'!$C$21:$Q$176,15,FALSE),0)</f>
        <v>1</v>
      </c>
      <c r="I2064" s="154">
        <f>IFERROR(VLOOKUP(D2064,'P4 Destination'!$C$21:$Q$176,15,FALSE),0)</f>
        <v>0</v>
      </c>
      <c r="J2064" s="155"/>
      <c r="K2064" s="155"/>
      <c r="L2064" s="156">
        <v>24</v>
      </c>
      <c r="M2064" s="155">
        <v>447</v>
      </c>
      <c r="N2064" s="155">
        <v>3</v>
      </c>
      <c r="O2064" s="157">
        <f t="shared" si="901"/>
        <v>0</v>
      </c>
      <c r="P2064" s="158">
        <f t="shared" si="902"/>
        <v>0</v>
      </c>
      <c r="Q2064" s="159">
        <f>IFERROR(VLOOKUP(N2064,'P1 Intra-Europees'!$A$15:$H$25,3,0),0)*P2064</f>
        <v>0</v>
      </c>
      <c r="R2064" s="160">
        <f t="shared" si="903"/>
        <v>24</v>
      </c>
      <c r="S2064" s="159">
        <f>IFERROR(VLOOKUP(N2064,'P1 Intra-Europees'!$A$15:$H$25,4,0),0)*R2064</f>
        <v>0</v>
      </c>
      <c r="T2064" s="160">
        <f t="shared" si="904"/>
        <v>0</v>
      </c>
      <c r="U2064" s="159">
        <f>IFERROR(VLOOKUP(N2064,'P1 Intra-Europees'!$A$15:$H$25,5,0),0)*T2064</f>
        <v>0</v>
      </c>
      <c r="V2064" s="160">
        <f t="shared" si="905"/>
        <v>0</v>
      </c>
      <c r="W2064" s="159">
        <f>IFERROR(VLOOKUP(N2064,'P1 Intra-Europees'!$A$15:$H$25,6,0),0)*V2064</f>
        <v>0</v>
      </c>
      <c r="X2064" s="160">
        <f t="shared" si="906"/>
        <v>0</v>
      </c>
      <c r="Y2064" s="159">
        <f>IFERROR(VLOOKUP(N2064,'P1 Intra-Europees'!$A$15:$H$25,7,0),0)*X2064</f>
        <v>0</v>
      </c>
      <c r="Z2064" s="161">
        <f t="shared" si="907"/>
        <v>0</v>
      </c>
      <c r="AA2064" s="162">
        <f>IFERROR(VLOOKUP(N2064,'P1 Intra-Europees'!$A$15:$H$25,8,0),0)*Z2064</f>
        <v>0</v>
      </c>
      <c r="AB2064" s="163">
        <f t="shared" si="908"/>
        <v>0</v>
      </c>
      <c r="AC2064" s="157" t="str">
        <f>VLOOKUP(B2064,'P2 Origin'!$C$21:$O$176,13,0)</f>
        <v>EUR</v>
      </c>
      <c r="AD2064" s="164">
        <f t="shared" si="909"/>
        <v>0</v>
      </c>
      <c r="AE2064" s="165">
        <f>IF(AU2064&gt;0.1,VLOOKUP(B2064,'P2 Origin'!$C$21:$M$176,3,0)*H2064,0)</f>
        <v>0</v>
      </c>
      <c r="AF2064" s="166">
        <f t="shared" si="910"/>
        <v>0</v>
      </c>
      <c r="AG2064" s="165">
        <f>(VLOOKUP(B2064,'P2 Origin'!$C$21:$M$176,4,0))*AF2064</f>
        <v>0</v>
      </c>
      <c r="AH2064" s="166">
        <f t="shared" si="911"/>
        <v>0</v>
      </c>
      <c r="AI2064" s="165">
        <f>(VLOOKUP(B2064,'P2 Origin'!$C$21:$M$176,5,0))*AH2064</f>
        <v>0</v>
      </c>
      <c r="AJ2064" s="166">
        <f t="shared" si="925"/>
        <v>0</v>
      </c>
      <c r="AK2064" s="165">
        <f>(VLOOKUP(B2064,'P2 Origin'!$C$21:$M$176,6,0))*AJ2064</f>
        <v>0</v>
      </c>
      <c r="AL2064" s="166">
        <f t="shared" si="912"/>
        <v>0</v>
      </c>
      <c r="AM2064" s="165">
        <f>(VLOOKUP($B2064,'P2 Origin'!$C$21:$M$176,7,0))*AL2064</f>
        <v>0</v>
      </c>
      <c r="AN2064" s="166">
        <f t="shared" si="913"/>
        <v>0</v>
      </c>
      <c r="AO2064" s="165">
        <f>(VLOOKUP($B2064,'P2 Origin'!$C$21:$M$176,8,0))*AN2064</f>
        <v>0</v>
      </c>
      <c r="AP2064" s="166">
        <f t="shared" si="914"/>
        <v>0</v>
      </c>
      <c r="AQ2064" s="165">
        <f>(VLOOKUP($B2064,'P2 Origin'!$C$21:$M$176,9,0))*AP2064</f>
        <v>0</v>
      </c>
      <c r="AR2064" s="155">
        <f t="shared" si="899"/>
        <v>0</v>
      </c>
      <c r="AS2064" s="164">
        <f>(VLOOKUP(B2064,'P2 Origin'!$C$21:$M$176,10,0))*K2064</f>
        <v>0</v>
      </c>
      <c r="AT2064" s="164">
        <f>(VLOOKUP(B2064,'P2 Origin'!$C$21:$M$176,11,0))*J2064</f>
        <v>0</v>
      </c>
      <c r="AU2064" s="167">
        <v>0</v>
      </c>
      <c r="AV2064" s="168">
        <v>0</v>
      </c>
      <c r="AW2064" s="169">
        <v>0</v>
      </c>
      <c r="AX2064" s="170">
        <f>IF(AU2064&gt;=0.1,'P3 Bureaumarge zee- en luchtvr.'!$D$12,0)</f>
        <v>0</v>
      </c>
      <c r="AY2064" s="163">
        <f t="shared" si="915"/>
        <v>0</v>
      </c>
      <c r="AZ2064" s="157" t="str">
        <f>VLOOKUP(D2064,'P4 Destination'!$C$21:$O$176,13,0)</f>
        <v>EUR</v>
      </c>
      <c r="BA2064" s="164">
        <f t="shared" si="916"/>
        <v>0</v>
      </c>
      <c r="BB2064" s="171">
        <f>IF(AU2064&gt;0.1,(VLOOKUP(D2064,'P4 Destination'!$C$21:$M$176,3,0))*I2064,0)</f>
        <v>0</v>
      </c>
      <c r="BC2064" s="172">
        <f t="shared" si="917"/>
        <v>0</v>
      </c>
      <c r="BD2064" s="171">
        <f>(VLOOKUP($D2064,'P4 Destination'!$C$21:$M$176,4,0))*BC2064</f>
        <v>0</v>
      </c>
      <c r="BE2064" s="172">
        <f t="shared" si="918"/>
        <v>0</v>
      </c>
      <c r="BF2064" s="171">
        <f>(VLOOKUP($D2064,'P4 Destination'!$C$21:$M$176,5,0))*BE2064</f>
        <v>0</v>
      </c>
      <c r="BG2064" s="172">
        <f t="shared" si="919"/>
        <v>0</v>
      </c>
      <c r="BH2064" s="171">
        <f>(VLOOKUP($D2064,'P4 Destination'!$C$21:$M$176,6,0))*BG2064</f>
        <v>0</v>
      </c>
      <c r="BI2064" s="172">
        <f t="shared" si="920"/>
        <v>0</v>
      </c>
      <c r="BJ2064" s="171">
        <f>(VLOOKUP($D2064,'P4 Destination'!$C$21:$M$176,7,0))*BI2064</f>
        <v>0</v>
      </c>
      <c r="BK2064" s="172">
        <f t="shared" si="921"/>
        <v>0</v>
      </c>
      <c r="BL2064" s="171">
        <f>(VLOOKUP($D2064,'P4 Destination'!$C$21:$M$176,8,0))*BK2064</f>
        <v>0</v>
      </c>
      <c r="BM2064" s="172">
        <f t="shared" si="922"/>
        <v>0</v>
      </c>
      <c r="BN2064" s="171">
        <f>(VLOOKUP($D2064,'P4 Destination'!$C$21:$M$176,9,0))*BM2064</f>
        <v>0</v>
      </c>
      <c r="BO2064" s="154">
        <f t="shared" si="900"/>
        <v>0</v>
      </c>
      <c r="BP2064" s="171">
        <f>(VLOOKUP(D2064,'P4 Destination'!$C$21:$M$176,10,0))*K2064</f>
        <v>0</v>
      </c>
      <c r="BQ2064" s="171">
        <f>(VLOOKUP(D2064,'P4 Destination'!$C$21:$M$176,11,0))*J2064</f>
        <v>0</v>
      </c>
      <c r="BR2064" s="173">
        <f t="shared" si="923"/>
        <v>0</v>
      </c>
      <c r="BS2064" s="173">
        <f>(AV2064*2500)*'P6 Verzekering'!$E$11</f>
        <v>0</v>
      </c>
      <c r="BT2064" s="173">
        <f>(AW2064*2500)*'P6 Verzekering'!$E$12</f>
        <v>0</v>
      </c>
      <c r="BU2064" s="173">
        <f>(L2064*2500)*'P6 Verzekering'!$E$13</f>
        <v>0</v>
      </c>
      <c r="BV2064" s="173">
        <f t="shared" si="924"/>
        <v>0</v>
      </c>
      <c r="BW2064"/>
      <c r="BX2064"/>
    </row>
    <row r="2065" spans="1:76">
      <c r="A2065" s="152" t="s">
        <v>2723</v>
      </c>
      <c r="B2065" s="152" t="s">
        <v>181</v>
      </c>
      <c r="C2065" s="152" t="s">
        <v>153</v>
      </c>
      <c r="D2065" s="152" t="s">
        <v>219</v>
      </c>
      <c r="E2065" s="152" t="s">
        <v>219</v>
      </c>
      <c r="F2065" s="153">
        <f t="shared" si="898"/>
        <v>24</v>
      </c>
      <c r="G2065" s="154">
        <v>0</v>
      </c>
      <c r="H2065" s="154">
        <f>IFERROR(VLOOKUP(B2065,'P2 Origin'!$C$21:$Q$176,15,FALSE),0)</f>
        <v>1</v>
      </c>
      <c r="I2065" s="154">
        <f>IFERROR(VLOOKUP(D2065,'P4 Destination'!$C$21:$Q$176,15,FALSE),0)</f>
        <v>0</v>
      </c>
      <c r="J2065" s="155"/>
      <c r="K2065" s="155"/>
      <c r="L2065" s="156">
        <v>24</v>
      </c>
      <c r="M2065" s="155">
        <v>471</v>
      </c>
      <c r="N2065" s="155">
        <v>3</v>
      </c>
      <c r="O2065" s="157">
        <f t="shared" si="901"/>
        <v>0</v>
      </c>
      <c r="P2065" s="158">
        <f t="shared" si="902"/>
        <v>0</v>
      </c>
      <c r="Q2065" s="159">
        <f>IFERROR(VLOOKUP(N2065,'P1 Intra-Europees'!$A$15:$H$25,3,0),0)*P2065</f>
        <v>0</v>
      </c>
      <c r="R2065" s="160">
        <f t="shared" si="903"/>
        <v>24</v>
      </c>
      <c r="S2065" s="159">
        <f>IFERROR(VLOOKUP(N2065,'P1 Intra-Europees'!$A$15:$H$25,4,0),0)*R2065</f>
        <v>0</v>
      </c>
      <c r="T2065" s="160">
        <f t="shared" si="904"/>
        <v>0</v>
      </c>
      <c r="U2065" s="159">
        <f>IFERROR(VLOOKUP(N2065,'P1 Intra-Europees'!$A$15:$H$25,5,0),0)*T2065</f>
        <v>0</v>
      </c>
      <c r="V2065" s="160">
        <f t="shared" si="905"/>
        <v>0</v>
      </c>
      <c r="W2065" s="159">
        <f>IFERROR(VLOOKUP(N2065,'P1 Intra-Europees'!$A$15:$H$25,6,0),0)*V2065</f>
        <v>0</v>
      </c>
      <c r="X2065" s="160">
        <f t="shared" si="906"/>
        <v>0</v>
      </c>
      <c r="Y2065" s="159">
        <f>IFERROR(VLOOKUP(N2065,'P1 Intra-Europees'!$A$15:$H$25,7,0),0)*X2065</f>
        <v>0</v>
      </c>
      <c r="Z2065" s="161">
        <f t="shared" si="907"/>
        <v>0</v>
      </c>
      <c r="AA2065" s="162">
        <f>IFERROR(VLOOKUP(N2065,'P1 Intra-Europees'!$A$15:$H$25,8,0),0)*Z2065</f>
        <v>0</v>
      </c>
      <c r="AB2065" s="163">
        <f t="shared" si="908"/>
        <v>0</v>
      </c>
      <c r="AC2065" s="157" t="str">
        <f>VLOOKUP(B2065,'P2 Origin'!$C$21:$O$176,13,0)</f>
        <v>EUR</v>
      </c>
      <c r="AD2065" s="164">
        <f t="shared" si="909"/>
        <v>0</v>
      </c>
      <c r="AE2065" s="165">
        <f>IF(AU2065&gt;0.1,VLOOKUP(B2065,'P2 Origin'!$C$21:$M$176,3,0)*H2065,0)</f>
        <v>0</v>
      </c>
      <c r="AF2065" s="166">
        <f t="shared" si="910"/>
        <v>0</v>
      </c>
      <c r="AG2065" s="165">
        <f>(VLOOKUP(B2065,'P2 Origin'!$C$21:$M$176,4,0))*AF2065</f>
        <v>0</v>
      </c>
      <c r="AH2065" s="166">
        <f t="shared" si="911"/>
        <v>0</v>
      </c>
      <c r="AI2065" s="165">
        <f>(VLOOKUP(B2065,'P2 Origin'!$C$21:$M$176,5,0))*AH2065</f>
        <v>0</v>
      </c>
      <c r="AJ2065" s="166">
        <f t="shared" si="925"/>
        <v>0</v>
      </c>
      <c r="AK2065" s="165">
        <f>(VLOOKUP(B2065,'P2 Origin'!$C$21:$M$176,6,0))*AJ2065</f>
        <v>0</v>
      </c>
      <c r="AL2065" s="166">
        <f t="shared" si="912"/>
        <v>0</v>
      </c>
      <c r="AM2065" s="165">
        <f>(VLOOKUP($B2065,'P2 Origin'!$C$21:$M$176,7,0))*AL2065</f>
        <v>0</v>
      </c>
      <c r="AN2065" s="166">
        <f t="shared" si="913"/>
        <v>0</v>
      </c>
      <c r="AO2065" s="165">
        <f>(VLOOKUP($B2065,'P2 Origin'!$C$21:$M$176,8,0))*AN2065</f>
        <v>0</v>
      </c>
      <c r="AP2065" s="166">
        <f t="shared" si="914"/>
        <v>0</v>
      </c>
      <c r="AQ2065" s="165">
        <f>(VLOOKUP($B2065,'P2 Origin'!$C$21:$M$176,9,0))*AP2065</f>
        <v>0</v>
      </c>
      <c r="AR2065" s="155">
        <f t="shared" si="899"/>
        <v>0</v>
      </c>
      <c r="AS2065" s="164">
        <f>(VLOOKUP(B2065,'P2 Origin'!$C$21:$M$176,10,0))*K2065</f>
        <v>0</v>
      </c>
      <c r="AT2065" s="164">
        <f>(VLOOKUP(B2065,'P2 Origin'!$C$21:$M$176,11,0))*J2065</f>
        <v>0</v>
      </c>
      <c r="AU2065" s="167">
        <v>0</v>
      </c>
      <c r="AV2065" s="168">
        <v>0</v>
      </c>
      <c r="AW2065" s="169">
        <v>0</v>
      </c>
      <c r="AX2065" s="170">
        <f>IF(AU2065&gt;=0.1,'P3 Bureaumarge zee- en luchtvr.'!$D$12,0)</f>
        <v>0</v>
      </c>
      <c r="AY2065" s="163">
        <f t="shared" si="915"/>
        <v>0</v>
      </c>
      <c r="AZ2065" s="157" t="str">
        <f>VLOOKUP(D2065,'P4 Destination'!$C$21:$O$176,13,0)</f>
        <v>EUR</v>
      </c>
      <c r="BA2065" s="164">
        <f t="shared" si="916"/>
        <v>0</v>
      </c>
      <c r="BB2065" s="171">
        <f>IF(AU2065&gt;0.1,(VLOOKUP(D2065,'P4 Destination'!$C$21:$M$176,3,0))*I2065,0)</f>
        <v>0</v>
      </c>
      <c r="BC2065" s="172">
        <f t="shared" si="917"/>
        <v>0</v>
      </c>
      <c r="BD2065" s="171">
        <f>(VLOOKUP($D2065,'P4 Destination'!$C$21:$M$176,4,0))*BC2065</f>
        <v>0</v>
      </c>
      <c r="BE2065" s="172">
        <f t="shared" si="918"/>
        <v>0</v>
      </c>
      <c r="BF2065" s="171">
        <f>(VLOOKUP($D2065,'P4 Destination'!$C$21:$M$176,5,0))*BE2065</f>
        <v>0</v>
      </c>
      <c r="BG2065" s="172">
        <f t="shared" si="919"/>
        <v>0</v>
      </c>
      <c r="BH2065" s="171">
        <f>(VLOOKUP($D2065,'P4 Destination'!$C$21:$M$176,6,0))*BG2065</f>
        <v>0</v>
      </c>
      <c r="BI2065" s="172">
        <f t="shared" si="920"/>
        <v>0</v>
      </c>
      <c r="BJ2065" s="171">
        <f>(VLOOKUP($D2065,'P4 Destination'!$C$21:$M$176,7,0))*BI2065</f>
        <v>0</v>
      </c>
      <c r="BK2065" s="172">
        <f t="shared" si="921"/>
        <v>0</v>
      </c>
      <c r="BL2065" s="171">
        <f>(VLOOKUP($D2065,'P4 Destination'!$C$21:$M$176,8,0))*BK2065</f>
        <v>0</v>
      </c>
      <c r="BM2065" s="172">
        <f t="shared" si="922"/>
        <v>0</v>
      </c>
      <c r="BN2065" s="171">
        <f>(VLOOKUP($D2065,'P4 Destination'!$C$21:$M$176,9,0))*BM2065</f>
        <v>0</v>
      </c>
      <c r="BO2065" s="154">
        <f t="shared" si="900"/>
        <v>0</v>
      </c>
      <c r="BP2065" s="171">
        <f>(VLOOKUP(D2065,'P4 Destination'!$C$21:$M$176,10,0))*K2065</f>
        <v>0</v>
      </c>
      <c r="BQ2065" s="171">
        <f>(VLOOKUP(D2065,'P4 Destination'!$C$21:$M$176,11,0))*J2065</f>
        <v>0</v>
      </c>
      <c r="BR2065" s="173">
        <f t="shared" si="923"/>
        <v>0</v>
      </c>
      <c r="BS2065" s="173">
        <f>(AV2065*2500)*'P6 Verzekering'!$E$11</f>
        <v>0</v>
      </c>
      <c r="BT2065" s="173">
        <f>(AW2065*2500)*'P6 Verzekering'!$E$12</f>
        <v>0</v>
      </c>
      <c r="BU2065" s="173">
        <f>(L2065*2500)*'P6 Verzekering'!$E$13</f>
        <v>0</v>
      </c>
      <c r="BV2065" s="173">
        <f t="shared" si="924"/>
        <v>0</v>
      </c>
      <c r="BW2065"/>
      <c r="BX2065"/>
    </row>
    <row r="2066" spans="1:76">
      <c r="A2066" s="152" t="s">
        <v>2344</v>
      </c>
      <c r="B2066" s="152" t="s">
        <v>219</v>
      </c>
      <c r="C2066" s="152" t="s">
        <v>219</v>
      </c>
      <c r="D2066" s="152" t="s">
        <v>154</v>
      </c>
      <c r="E2066" s="152" t="s">
        <v>153</v>
      </c>
      <c r="F2066" s="153">
        <f t="shared" si="898"/>
        <v>24</v>
      </c>
      <c r="G2066" s="154">
        <v>0</v>
      </c>
      <c r="H2066" s="154">
        <f>IFERROR(VLOOKUP(B2066,'P2 Origin'!$C$21:$Q$176,15,FALSE),0)</f>
        <v>0</v>
      </c>
      <c r="I2066" s="154">
        <f>IFERROR(VLOOKUP(D2066,'P4 Destination'!$C$21:$Q$176,15,FALSE),0)</f>
        <v>1</v>
      </c>
      <c r="J2066" s="155"/>
      <c r="K2066" s="155"/>
      <c r="L2066" s="156">
        <v>24</v>
      </c>
      <c r="M2066" s="155">
        <v>646</v>
      </c>
      <c r="N2066" s="155">
        <v>4</v>
      </c>
      <c r="O2066" s="157">
        <f t="shared" si="901"/>
        <v>0</v>
      </c>
      <c r="P2066" s="158">
        <f t="shared" si="902"/>
        <v>0</v>
      </c>
      <c r="Q2066" s="159">
        <f>IFERROR(VLOOKUP(N2066,'P1 Intra-Europees'!$A$15:$H$25,3,0),0)*P2066</f>
        <v>0</v>
      </c>
      <c r="R2066" s="160">
        <f t="shared" si="903"/>
        <v>24</v>
      </c>
      <c r="S2066" s="159">
        <f>IFERROR(VLOOKUP(N2066,'P1 Intra-Europees'!$A$15:$H$25,4,0),0)*R2066</f>
        <v>0</v>
      </c>
      <c r="T2066" s="160">
        <f t="shared" si="904"/>
        <v>0</v>
      </c>
      <c r="U2066" s="159">
        <f>IFERROR(VLOOKUP(N2066,'P1 Intra-Europees'!$A$15:$H$25,5,0),0)*T2066</f>
        <v>0</v>
      </c>
      <c r="V2066" s="160">
        <f t="shared" si="905"/>
        <v>0</v>
      </c>
      <c r="W2066" s="159">
        <f>IFERROR(VLOOKUP(N2066,'P1 Intra-Europees'!$A$15:$H$25,6,0),0)*V2066</f>
        <v>0</v>
      </c>
      <c r="X2066" s="160">
        <f t="shared" si="906"/>
        <v>0</v>
      </c>
      <c r="Y2066" s="159">
        <f>IFERROR(VLOOKUP(N2066,'P1 Intra-Europees'!$A$15:$H$25,7,0),0)*X2066</f>
        <v>0</v>
      </c>
      <c r="Z2066" s="161">
        <f t="shared" si="907"/>
        <v>0</v>
      </c>
      <c r="AA2066" s="162">
        <f>IFERROR(VLOOKUP(N2066,'P1 Intra-Europees'!$A$15:$H$25,8,0),0)*Z2066</f>
        <v>0</v>
      </c>
      <c r="AB2066" s="163">
        <f t="shared" si="908"/>
        <v>0</v>
      </c>
      <c r="AC2066" s="157" t="str">
        <f>VLOOKUP(B2066,'P2 Origin'!$C$21:$O$176,13,0)</f>
        <v>EUR</v>
      </c>
      <c r="AD2066" s="164">
        <f t="shared" si="909"/>
        <v>0</v>
      </c>
      <c r="AE2066" s="165">
        <f>IF(AU2066&gt;0.1,VLOOKUP(B2066,'P2 Origin'!$C$21:$M$176,3,0)*H2066,0)</f>
        <v>0</v>
      </c>
      <c r="AF2066" s="166">
        <f t="shared" si="910"/>
        <v>0</v>
      </c>
      <c r="AG2066" s="165">
        <f>(VLOOKUP(B2066,'P2 Origin'!$C$21:$M$176,4,0))*AF2066</f>
        <v>0</v>
      </c>
      <c r="AH2066" s="166">
        <f t="shared" si="911"/>
        <v>0</v>
      </c>
      <c r="AI2066" s="165">
        <f>(VLOOKUP(B2066,'P2 Origin'!$C$21:$M$176,5,0))*AH2066</f>
        <v>0</v>
      </c>
      <c r="AJ2066" s="166">
        <f t="shared" si="925"/>
        <v>0</v>
      </c>
      <c r="AK2066" s="165">
        <f>(VLOOKUP(B2066,'P2 Origin'!$C$21:$M$176,6,0))*AJ2066</f>
        <v>0</v>
      </c>
      <c r="AL2066" s="166">
        <f t="shared" si="912"/>
        <v>0</v>
      </c>
      <c r="AM2066" s="165">
        <f>(VLOOKUP($B2066,'P2 Origin'!$C$21:$M$176,7,0))*AL2066</f>
        <v>0</v>
      </c>
      <c r="AN2066" s="166">
        <f t="shared" si="913"/>
        <v>0</v>
      </c>
      <c r="AO2066" s="165">
        <f>(VLOOKUP($B2066,'P2 Origin'!$C$21:$M$176,8,0))*AN2066</f>
        <v>0</v>
      </c>
      <c r="AP2066" s="166">
        <f t="shared" si="914"/>
        <v>0</v>
      </c>
      <c r="AQ2066" s="165">
        <f>(VLOOKUP($B2066,'P2 Origin'!$C$21:$M$176,9,0))*AP2066</f>
        <v>0</v>
      </c>
      <c r="AR2066" s="155">
        <f t="shared" si="899"/>
        <v>0</v>
      </c>
      <c r="AS2066" s="164">
        <f>(VLOOKUP(B2066,'P2 Origin'!$C$21:$M$176,10,0))*K2066</f>
        <v>0</v>
      </c>
      <c r="AT2066" s="164">
        <f>(VLOOKUP(B2066,'P2 Origin'!$C$21:$M$176,11,0))*J2066</f>
        <v>0</v>
      </c>
      <c r="AU2066" s="167">
        <v>0</v>
      </c>
      <c r="AV2066" s="168">
        <v>0</v>
      </c>
      <c r="AW2066" s="169">
        <v>0</v>
      </c>
      <c r="AX2066" s="170">
        <f>IF(AU2066&gt;=0.1,'P3 Bureaumarge zee- en luchtvr.'!$D$12,0)</f>
        <v>0</v>
      </c>
      <c r="AY2066" s="163">
        <f t="shared" si="915"/>
        <v>0</v>
      </c>
      <c r="AZ2066" s="157" t="str">
        <f>VLOOKUP(D2066,'P4 Destination'!$C$21:$O$176,13,0)</f>
        <v>EUR</v>
      </c>
      <c r="BA2066" s="164">
        <f t="shared" si="916"/>
        <v>0</v>
      </c>
      <c r="BB2066" s="171">
        <f>IF(AU2066&gt;0.1,(VLOOKUP(D2066,'P4 Destination'!$C$21:$M$176,3,0))*I2066,0)</f>
        <v>0</v>
      </c>
      <c r="BC2066" s="172">
        <f t="shared" si="917"/>
        <v>0</v>
      </c>
      <c r="BD2066" s="171">
        <f>(VLOOKUP($D2066,'P4 Destination'!$C$21:$M$176,4,0))*BC2066</f>
        <v>0</v>
      </c>
      <c r="BE2066" s="172">
        <f t="shared" si="918"/>
        <v>0</v>
      </c>
      <c r="BF2066" s="171">
        <f>(VLOOKUP($D2066,'P4 Destination'!$C$21:$M$176,5,0))*BE2066</f>
        <v>0</v>
      </c>
      <c r="BG2066" s="172">
        <f t="shared" si="919"/>
        <v>0</v>
      </c>
      <c r="BH2066" s="171">
        <f>(VLOOKUP($D2066,'P4 Destination'!$C$21:$M$176,6,0))*BG2066</f>
        <v>0</v>
      </c>
      <c r="BI2066" s="172">
        <f t="shared" si="920"/>
        <v>0</v>
      </c>
      <c r="BJ2066" s="171">
        <f>(VLOOKUP($D2066,'P4 Destination'!$C$21:$M$176,7,0))*BI2066</f>
        <v>0</v>
      </c>
      <c r="BK2066" s="172">
        <f t="shared" si="921"/>
        <v>0</v>
      </c>
      <c r="BL2066" s="171">
        <f>(VLOOKUP($D2066,'P4 Destination'!$C$21:$M$176,8,0))*BK2066</f>
        <v>0</v>
      </c>
      <c r="BM2066" s="172">
        <f t="shared" si="922"/>
        <v>0</v>
      </c>
      <c r="BN2066" s="171">
        <f>(VLOOKUP($D2066,'P4 Destination'!$C$21:$M$176,9,0))*BM2066</f>
        <v>0</v>
      </c>
      <c r="BO2066" s="154">
        <f t="shared" si="900"/>
        <v>0</v>
      </c>
      <c r="BP2066" s="171">
        <f>(VLOOKUP(D2066,'P4 Destination'!$C$21:$M$176,10,0))*K2066</f>
        <v>0</v>
      </c>
      <c r="BQ2066" s="171">
        <f>(VLOOKUP(D2066,'P4 Destination'!$C$21:$M$176,11,0))*J2066</f>
        <v>0</v>
      </c>
      <c r="BR2066" s="173">
        <f t="shared" si="923"/>
        <v>0</v>
      </c>
      <c r="BS2066" s="173">
        <f>(AV2066*2500)*'P6 Verzekering'!$E$11</f>
        <v>0</v>
      </c>
      <c r="BT2066" s="173">
        <f>(AW2066*2500)*'P6 Verzekering'!$E$12</f>
        <v>0</v>
      </c>
      <c r="BU2066" s="173">
        <f>(L2066*2500)*'P6 Verzekering'!$E$13</f>
        <v>0</v>
      </c>
      <c r="BV2066" s="173">
        <f t="shared" si="924"/>
        <v>0</v>
      </c>
      <c r="BW2066"/>
      <c r="BX2066"/>
    </row>
    <row r="2067" spans="1:76">
      <c r="A2067" s="152" t="s">
        <v>2113</v>
      </c>
      <c r="B2067" s="152" t="s">
        <v>219</v>
      </c>
      <c r="C2067" s="152" t="s">
        <v>219</v>
      </c>
      <c r="D2067" s="152" t="s">
        <v>234</v>
      </c>
      <c r="E2067" s="152" t="s">
        <v>233</v>
      </c>
      <c r="F2067" s="153">
        <f t="shared" si="898"/>
        <v>24</v>
      </c>
      <c r="G2067" s="154">
        <v>0</v>
      </c>
      <c r="H2067" s="154">
        <f>IFERROR(VLOOKUP(B2067,'P2 Origin'!$C$21:$Q$176,15,FALSE),0)</f>
        <v>0</v>
      </c>
      <c r="I2067" s="154">
        <f>IFERROR(VLOOKUP(D2067,'P4 Destination'!$C$21:$Q$176,15,FALSE),0)</f>
        <v>1</v>
      </c>
      <c r="J2067" s="155"/>
      <c r="K2067" s="155"/>
      <c r="L2067" s="156">
        <v>24</v>
      </c>
      <c r="M2067" s="155">
        <v>2455</v>
      </c>
      <c r="N2067" s="155">
        <v>8</v>
      </c>
      <c r="O2067" s="157">
        <f t="shared" si="901"/>
        <v>0</v>
      </c>
      <c r="P2067" s="158">
        <f t="shared" si="902"/>
        <v>0</v>
      </c>
      <c r="Q2067" s="159">
        <f>IFERROR(VLOOKUP(N2067,'P1 Intra-Europees'!$A$15:$H$25,3,0),0)*P2067</f>
        <v>0</v>
      </c>
      <c r="R2067" s="160">
        <f t="shared" si="903"/>
        <v>24</v>
      </c>
      <c r="S2067" s="159">
        <f>IFERROR(VLOOKUP(N2067,'P1 Intra-Europees'!$A$15:$H$25,4,0),0)*R2067</f>
        <v>0</v>
      </c>
      <c r="T2067" s="160">
        <f t="shared" si="904"/>
        <v>0</v>
      </c>
      <c r="U2067" s="159">
        <f>IFERROR(VLOOKUP(N2067,'P1 Intra-Europees'!$A$15:$H$25,5,0),0)*T2067</f>
        <v>0</v>
      </c>
      <c r="V2067" s="160">
        <f t="shared" si="905"/>
        <v>0</v>
      </c>
      <c r="W2067" s="159">
        <f>IFERROR(VLOOKUP(N2067,'P1 Intra-Europees'!$A$15:$H$25,6,0),0)*V2067</f>
        <v>0</v>
      </c>
      <c r="X2067" s="160">
        <f t="shared" si="906"/>
        <v>0</v>
      </c>
      <c r="Y2067" s="159">
        <f>IFERROR(VLOOKUP(N2067,'P1 Intra-Europees'!$A$15:$H$25,7,0),0)*X2067</f>
        <v>0</v>
      </c>
      <c r="Z2067" s="161">
        <f t="shared" si="907"/>
        <v>0</v>
      </c>
      <c r="AA2067" s="162">
        <f>IFERROR(VLOOKUP(N2067,'P1 Intra-Europees'!$A$15:$H$25,8,0),0)*Z2067</f>
        <v>0</v>
      </c>
      <c r="AB2067" s="163">
        <f t="shared" si="908"/>
        <v>0</v>
      </c>
      <c r="AC2067" s="157" t="str">
        <f>VLOOKUP(B2067,'P2 Origin'!$C$21:$O$176,13,0)</f>
        <v>EUR</v>
      </c>
      <c r="AD2067" s="164">
        <f t="shared" si="909"/>
        <v>0</v>
      </c>
      <c r="AE2067" s="165">
        <f>IF(AU2067&gt;0.1,VLOOKUP(B2067,'P2 Origin'!$C$21:$M$176,3,0)*H2067,0)</f>
        <v>0</v>
      </c>
      <c r="AF2067" s="166">
        <f t="shared" si="910"/>
        <v>0</v>
      </c>
      <c r="AG2067" s="165">
        <f>(VLOOKUP(B2067,'P2 Origin'!$C$21:$M$176,4,0))*AF2067</f>
        <v>0</v>
      </c>
      <c r="AH2067" s="166">
        <f t="shared" si="911"/>
        <v>0</v>
      </c>
      <c r="AI2067" s="165">
        <f>(VLOOKUP(B2067,'P2 Origin'!$C$21:$M$176,5,0))*AH2067</f>
        <v>0</v>
      </c>
      <c r="AJ2067" s="166">
        <f t="shared" si="925"/>
        <v>0</v>
      </c>
      <c r="AK2067" s="165">
        <f>(VLOOKUP(B2067,'P2 Origin'!$C$21:$M$176,6,0))*AJ2067</f>
        <v>0</v>
      </c>
      <c r="AL2067" s="166">
        <f t="shared" si="912"/>
        <v>0</v>
      </c>
      <c r="AM2067" s="165">
        <f>(VLOOKUP($B2067,'P2 Origin'!$C$21:$M$176,7,0))*AL2067</f>
        <v>0</v>
      </c>
      <c r="AN2067" s="166">
        <f t="shared" si="913"/>
        <v>0</v>
      </c>
      <c r="AO2067" s="165">
        <f>(VLOOKUP($B2067,'P2 Origin'!$C$21:$M$176,8,0))*AN2067</f>
        <v>0</v>
      </c>
      <c r="AP2067" s="166">
        <f t="shared" si="914"/>
        <v>0</v>
      </c>
      <c r="AQ2067" s="165">
        <f>(VLOOKUP($B2067,'P2 Origin'!$C$21:$M$176,9,0))*AP2067</f>
        <v>0</v>
      </c>
      <c r="AR2067" s="155">
        <f t="shared" si="899"/>
        <v>0</v>
      </c>
      <c r="AS2067" s="164">
        <f>(VLOOKUP(B2067,'P2 Origin'!$C$21:$M$176,10,0))*K2067</f>
        <v>0</v>
      </c>
      <c r="AT2067" s="164">
        <f>(VLOOKUP(B2067,'P2 Origin'!$C$21:$M$176,11,0))*J2067</f>
        <v>0</v>
      </c>
      <c r="AU2067" s="167">
        <v>0</v>
      </c>
      <c r="AV2067" s="168">
        <v>0</v>
      </c>
      <c r="AW2067" s="169">
        <v>0</v>
      </c>
      <c r="AX2067" s="170">
        <f>IF(AU2067&gt;=0.1,'P3 Bureaumarge zee- en luchtvr.'!$D$12,0)</f>
        <v>0</v>
      </c>
      <c r="AY2067" s="163">
        <f t="shared" si="915"/>
        <v>0</v>
      </c>
      <c r="AZ2067" s="157" t="str">
        <f>VLOOKUP(D2067,'P4 Destination'!$C$21:$O$176,13,0)</f>
        <v>EUR</v>
      </c>
      <c r="BA2067" s="164">
        <f t="shared" si="916"/>
        <v>0</v>
      </c>
      <c r="BB2067" s="171">
        <f>IF(AU2067&gt;0.1,(VLOOKUP(D2067,'P4 Destination'!$C$21:$M$176,3,0))*I2067,0)</f>
        <v>0</v>
      </c>
      <c r="BC2067" s="172">
        <f t="shared" si="917"/>
        <v>0</v>
      </c>
      <c r="BD2067" s="171">
        <f>(VLOOKUP($D2067,'P4 Destination'!$C$21:$M$176,4,0))*BC2067</f>
        <v>0</v>
      </c>
      <c r="BE2067" s="172">
        <f t="shared" si="918"/>
        <v>0</v>
      </c>
      <c r="BF2067" s="171">
        <f>(VLOOKUP($D2067,'P4 Destination'!$C$21:$M$176,5,0))*BE2067</f>
        <v>0</v>
      </c>
      <c r="BG2067" s="172">
        <f t="shared" si="919"/>
        <v>0</v>
      </c>
      <c r="BH2067" s="171">
        <f>(VLOOKUP($D2067,'P4 Destination'!$C$21:$M$176,6,0))*BG2067</f>
        <v>0</v>
      </c>
      <c r="BI2067" s="172">
        <f t="shared" si="920"/>
        <v>0</v>
      </c>
      <c r="BJ2067" s="171">
        <f>(VLOOKUP($D2067,'P4 Destination'!$C$21:$M$176,7,0))*BI2067</f>
        <v>0</v>
      </c>
      <c r="BK2067" s="172">
        <f t="shared" si="921"/>
        <v>0</v>
      </c>
      <c r="BL2067" s="171">
        <f>(VLOOKUP($D2067,'P4 Destination'!$C$21:$M$176,8,0))*BK2067</f>
        <v>0</v>
      </c>
      <c r="BM2067" s="172">
        <f t="shared" si="922"/>
        <v>0</v>
      </c>
      <c r="BN2067" s="171">
        <f>(VLOOKUP($D2067,'P4 Destination'!$C$21:$M$176,9,0))*BM2067</f>
        <v>0</v>
      </c>
      <c r="BO2067" s="154">
        <f t="shared" si="900"/>
        <v>0</v>
      </c>
      <c r="BP2067" s="171">
        <f>(VLOOKUP(D2067,'P4 Destination'!$C$21:$M$176,10,0))*K2067</f>
        <v>0</v>
      </c>
      <c r="BQ2067" s="171">
        <f>(VLOOKUP(D2067,'P4 Destination'!$C$21:$M$176,11,0))*J2067</f>
        <v>0</v>
      </c>
      <c r="BR2067" s="173">
        <f t="shared" si="923"/>
        <v>0</v>
      </c>
      <c r="BS2067" s="173">
        <f>(AV2067*2500)*'P6 Verzekering'!$E$11</f>
        <v>0</v>
      </c>
      <c r="BT2067" s="173">
        <f>(AW2067*2500)*'P6 Verzekering'!$E$12</f>
        <v>0</v>
      </c>
      <c r="BU2067" s="173">
        <f>(L2067*2500)*'P6 Verzekering'!$E$13</f>
        <v>0</v>
      </c>
      <c r="BV2067" s="173">
        <f t="shared" si="924"/>
        <v>0</v>
      </c>
      <c r="BW2067"/>
      <c r="BX2067"/>
    </row>
    <row r="2068" spans="1:76">
      <c r="A2068" s="152" t="s">
        <v>1481</v>
      </c>
      <c r="B2068" s="152" t="s">
        <v>234</v>
      </c>
      <c r="C2068" s="152" t="s">
        <v>233</v>
      </c>
      <c r="D2068" s="152" t="s">
        <v>219</v>
      </c>
      <c r="E2068" s="152" t="s">
        <v>219</v>
      </c>
      <c r="F2068" s="153">
        <f t="shared" si="898"/>
        <v>24</v>
      </c>
      <c r="G2068" s="154">
        <v>0</v>
      </c>
      <c r="H2068" s="154">
        <f>IFERROR(VLOOKUP(B2068,'P2 Origin'!$C$21:$Q$176,15,FALSE),0)</f>
        <v>1</v>
      </c>
      <c r="I2068" s="154">
        <f>IFERROR(VLOOKUP(D2068,'P4 Destination'!$C$21:$Q$176,15,FALSE),0)</f>
        <v>0</v>
      </c>
      <c r="J2068" s="155"/>
      <c r="K2068" s="155"/>
      <c r="L2068" s="156">
        <v>24</v>
      </c>
      <c r="M2068" s="155">
        <v>2477</v>
      </c>
      <c r="N2068" s="155">
        <v>8</v>
      </c>
      <c r="O2068" s="157">
        <f t="shared" si="901"/>
        <v>0</v>
      </c>
      <c r="P2068" s="158">
        <f t="shared" si="902"/>
        <v>0</v>
      </c>
      <c r="Q2068" s="159">
        <f>IFERROR(VLOOKUP(N2068,'P1 Intra-Europees'!$A$15:$H$25,3,0),0)*P2068</f>
        <v>0</v>
      </c>
      <c r="R2068" s="160">
        <f t="shared" si="903"/>
        <v>24</v>
      </c>
      <c r="S2068" s="159">
        <f>IFERROR(VLOOKUP(N2068,'P1 Intra-Europees'!$A$15:$H$25,4,0),0)*R2068</f>
        <v>0</v>
      </c>
      <c r="T2068" s="160">
        <f t="shared" si="904"/>
        <v>0</v>
      </c>
      <c r="U2068" s="159">
        <f>IFERROR(VLOOKUP(N2068,'P1 Intra-Europees'!$A$15:$H$25,5,0),0)*T2068</f>
        <v>0</v>
      </c>
      <c r="V2068" s="160">
        <f t="shared" si="905"/>
        <v>0</v>
      </c>
      <c r="W2068" s="159">
        <f>IFERROR(VLOOKUP(N2068,'P1 Intra-Europees'!$A$15:$H$25,6,0),0)*V2068</f>
        <v>0</v>
      </c>
      <c r="X2068" s="160">
        <f t="shared" si="906"/>
        <v>0</v>
      </c>
      <c r="Y2068" s="159">
        <f>IFERROR(VLOOKUP(N2068,'P1 Intra-Europees'!$A$15:$H$25,7,0),0)*X2068</f>
        <v>0</v>
      </c>
      <c r="Z2068" s="161">
        <f t="shared" si="907"/>
        <v>0</v>
      </c>
      <c r="AA2068" s="162">
        <f>IFERROR(VLOOKUP(N2068,'P1 Intra-Europees'!$A$15:$H$25,8,0),0)*Z2068</f>
        <v>0</v>
      </c>
      <c r="AB2068" s="163">
        <f t="shared" si="908"/>
        <v>0</v>
      </c>
      <c r="AC2068" s="157" t="str">
        <f>VLOOKUP(B2068,'P2 Origin'!$C$21:$O$176,13,0)</f>
        <v>EUR</v>
      </c>
      <c r="AD2068" s="164">
        <f t="shared" si="909"/>
        <v>0</v>
      </c>
      <c r="AE2068" s="165">
        <f>IF(AU2068&gt;0.1,VLOOKUP(B2068,'P2 Origin'!$C$21:$M$176,3,0)*H2068,0)</f>
        <v>0</v>
      </c>
      <c r="AF2068" s="166">
        <f t="shared" si="910"/>
        <v>0</v>
      </c>
      <c r="AG2068" s="165">
        <f>(VLOOKUP(B2068,'P2 Origin'!$C$21:$M$176,4,0))*AF2068</f>
        <v>0</v>
      </c>
      <c r="AH2068" s="166">
        <f t="shared" si="911"/>
        <v>0</v>
      </c>
      <c r="AI2068" s="165">
        <f>(VLOOKUP(B2068,'P2 Origin'!$C$21:$M$176,5,0))*AH2068</f>
        <v>0</v>
      </c>
      <c r="AJ2068" s="166">
        <f t="shared" si="925"/>
        <v>0</v>
      </c>
      <c r="AK2068" s="165">
        <f>(VLOOKUP(B2068,'P2 Origin'!$C$21:$M$176,6,0))*AJ2068</f>
        <v>0</v>
      </c>
      <c r="AL2068" s="166">
        <f t="shared" si="912"/>
        <v>0</v>
      </c>
      <c r="AM2068" s="165">
        <f>(VLOOKUP($B2068,'P2 Origin'!$C$21:$M$176,7,0))*AL2068</f>
        <v>0</v>
      </c>
      <c r="AN2068" s="166">
        <f t="shared" si="913"/>
        <v>0</v>
      </c>
      <c r="AO2068" s="165">
        <f>(VLOOKUP($B2068,'P2 Origin'!$C$21:$M$176,8,0))*AN2068</f>
        <v>0</v>
      </c>
      <c r="AP2068" s="166">
        <f t="shared" si="914"/>
        <v>0</v>
      </c>
      <c r="AQ2068" s="165">
        <f>(VLOOKUP($B2068,'P2 Origin'!$C$21:$M$176,9,0))*AP2068</f>
        <v>0</v>
      </c>
      <c r="AR2068" s="155">
        <f t="shared" si="899"/>
        <v>0</v>
      </c>
      <c r="AS2068" s="164">
        <f>(VLOOKUP(B2068,'P2 Origin'!$C$21:$M$176,10,0))*K2068</f>
        <v>0</v>
      </c>
      <c r="AT2068" s="164">
        <f>(VLOOKUP(B2068,'P2 Origin'!$C$21:$M$176,11,0))*J2068</f>
        <v>0</v>
      </c>
      <c r="AU2068" s="167">
        <v>0</v>
      </c>
      <c r="AV2068" s="168">
        <v>0</v>
      </c>
      <c r="AW2068" s="169">
        <v>0</v>
      </c>
      <c r="AX2068" s="170">
        <f>IF(AU2068&gt;=0.1,'P3 Bureaumarge zee- en luchtvr.'!$D$12,0)</f>
        <v>0</v>
      </c>
      <c r="AY2068" s="163">
        <f t="shared" si="915"/>
        <v>0</v>
      </c>
      <c r="AZ2068" s="157" t="str">
        <f>VLOOKUP(D2068,'P4 Destination'!$C$21:$O$176,13,0)</f>
        <v>EUR</v>
      </c>
      <c r="BA2068" s="164">
        <f t="shared" si="916"/>
        <v>0</v>
      </c>
      <c r="BB2068" s="171">
        <f>IF(AU2068&gt;0.1,(VLOOKUP(D2068,'P4 Destination'!$C$21:$M$176,3,0))*I2068,0)</f>
        <v>0</v>
      </c>
      <c r="BC2068" s="172">
        <f t="shared" si="917"/>
        <v>0</v>
      </c>
      <c r="BD2068" s="171">
        <f>(VLOOKUP($D2068,'P4 Destination'!$C$21:$M$176,4,0))*BC2068</f>
        <v>0</v>
      </c>
      <c r="BE2068" s="172">
        <f t="shared" si="918"/>
        <v>0</v>
      </c>
      <c r="BF2068" s="171">
        <f>(VLOOKUP($D2068,'P4 Destination'!$C$21:$M$176,5,0))*BE2068</f>
        <v>0</v>
      </c>
      <c r="BG2068" s="172">
        <f t="shared" si="919"/>
        <v>0</v>
      </c>
      <c r="BH2068" s="171">
        <f>(VLOOKUP($D2068,'P4 Destination'!$C$21:$M$176,6,0))*BG2068</f>
        <v>0</v>
      </c>
      <c r="BI2068" s="172">
        <f t="shared" si="920"/>
        <v>0</v>
      </c>
      <c r="BJ2068" s="171">
        <f>(VLOOKUP($D2068,'P4 Destination'!$C$21:$M$176,7,0))*BI2068</f>
        <v>0</v>
      </c>
      <c r="BK2068" s="172">
        <f t="shared" si="921"/>
        <v>0</v>
      </c>
      <c r="BL2068" s="171">
        <f>(VLOOKUP($D2068,'P4 Destination'!$C$21:$M$176,8,0))*BK2068</f>
        <v>0</v>
      </c>
      <c r="BM2068" s="172">
        <f t="shared" si="922"/>
        <v>0</v>
      </c>
      <c r="BN2068" s="171">
        <f>(VLOOKUP($D2068,'P4 Destination'!$C$21:$M$176,9,0))*BM2068</f>
        <v>0</v>
      </c>
      <c r="BO2068" s="154">
        <f t="shared" si="900"/>
        <v>0</v>
      </c>
      <c r="BP2068" s="171">
        <f>(VLOOKUP(D2068,'P4 Destination'!$C$21:$M$176,10,0))*K2068</f>
        <v>0</v>
      </c>
      <c r="BQ2068" s="171">
        <f>(VLOOKUP(D2068,'P4 Destination'!$C$21:$M$176,11,0))*J2068</f>
        <v>0</v>
      </c>
      <c r="BR2068" s="173">
        <f t="shared" si="923"/>
        <v>0</v>
      </c>
      <c r="BS2068" s="173">
        <f>(AV2068*2500)*'P6 Verzekering'!$E$11</f>
        <v>0</v>
      </c>
      <c r="BT2068" s="173">
        <f>(AW2068*2500)*'P6 Verzekering'!$E$12</f>
        <v>0</v>
      </c>
      <c r="BU2068" s="173">
        <f>(L2068*2500)*'P6 Verzekering'!$E$13</f>
        <v>0</v>
      </c>
      <c r="BV2068" s="173">
        <f t="shared" si="924"/>
        <v>0</v>
      </c>
      <c r="BW2068"/>
      <c r="BX2068"/>
    </row>
    <row r="2069" spans="1:76">
      <c r="A2069" s="152" t="s">
        <v>785</v>
      </c>
      <c r="B2069" s="152" t="s">
        <v>450</v>
      </c>
      <c r="C2069" s="152" t="s">
        <v>449</v>
      </c>
      <c r="D2069" s="152" t="s">
        <v>219</v>
      </c>
      <c r="E2069" s="152" t="s">
        <v>219</v>
      </c>
      <c r="F2069" s="153">
        <f t="shared" ref="F2069:F2132" si="926">SUM(L2069,AU2069)</f>
        <v>24</v>
      </c>
      <c r="G2069" s="154">
        <v>0</v>
      </c>
      <c r="H2069" s="154">
        <f>IFERROR(VLOOKUP(B2069,'P2 Origin'!$C$21:$Q$176,15,FALSE),0)</f>
        <v>1</v>
      </c>
      <c r="I2069" s="154">
        <f>IFERROR(VLOOKUP(D2069,'P4 Destination'!$C$21:$Q$176,15,FALSE),0)</f>
        <v>0</v>
      </c>
      <c r="J2069" s="155"/>
      <c r="K2069" s="155"/>
      <c r="L2069" s="156">
        <v>24</v>
      </c>
      <c r="M2069" s="155">
        <v>3209</v>
      </c>
      <c r="N2069" s="155">
        <v>10</v>
      </c>
      <c r="O2069" s="157">
        <f t="shared" si="901"/>
        <v>0</v>
      </c>
      <c r="P2069" s="158">
        <f t="shared" si="902"/>
        <v>0</v>
      </c>
      <c r="Q2069" s="159">
        <f>IFERROR(VLOOKUP(N2069,'P1 Intra-Europees'!$A$15:$H$25,3,0),0)*P2069</f>
        <v>0</v>
      </c>
      <c r="R2069" s="160">
        <f t="shared" si="903"/>
        <v>24</v>
      </c>
      <c r="S2069" s="159">
        <f>IFERROR(VLOOKUP(N2069,'P1 Intra-Europees'!$A$15:$H$25,4,0),0)*R2069</f>
        <v>0</v>
      </c>
      <c r="T2069" s="160">
        <f t="shared" si="904"/>
        <v>0</v>
      </c>
      <c r="U2069" s="159">
        <f>IFERROR(VLOOKUP(N2069,'P1 Intra-Europees'!$A$15:$H$25,5,0),0)*T2069</f>
        <v>0</v>
      </c>
      <c r="V2069" s="160">
        <f t="shared" si="905"/>
        <v>0</v>
      </c>
      <c r="W2069" s="159">
        <f>IFERROR(VLOOKUP(N2069,'P1 Intra-Europees'!$A$15:$H$25,6,0),0)*V2069</f>
        <v>0</v>
      </c>
      <c r="X2069" s="160">
        <f t="shared" si="906"/>
        <v>0</v>
      </c>
      <c r="Y2069" s="159">
        <f>IFERROR(VLOOKUP(N2069,'P1 Intra-Europees'!$A$15:$H$25,7,0),0)*X2069</f>
        <v>0</v>
      </c>
      <c r="Z2069" s="161">
        <f t="shared" si="907"/>
        <v>0</v>
      </c>
      <c r="AA2069" s="162">
        <f>IFERROR(VLOOKUP(N2069,'P1 Intra-Europees'!$A$15:$H$25,8,0),0)*Z2069</f>
        <v>0</v>
      </c>
      <c r="AB2069" s="163">
        <f t="shared" si="908"/>
        <v>0</v>
      </c>
      <c r="AC2069" s="157" t="str">
        <f>VLOOKUP(B2069,'P2 Origin'!$C$21:$O$176,13,0)</f>
        <v>USD</v>
      </c>
      <c r="AD2069" s="164">
        <f t="shared" si="909"/>
        <v>0</v>
      </c>
      <c r="AE2069" s="165">
        <f>IF(AU2069&gt;0.1,VLOOKUP(B2069,'P2 Origin'!$C$21:$M$176,3,0)*H2069,0)</f>
        <v>0</v>
      </c>
      <c r="AF2069" s="166">
        <f t="shared" si="910"/>
        <v>0</v>
      </c>
      <c r="AG2069" s="165">
        <f>(VLOOKUP(B2069,'P2 Origin'!$C$21:$M$176,4,0))*AF2069</f>
        <v>0</v>
      </c>
      <c r="AH2069" s="166">
        <f t="shared" si="911"/>
        <v>0</v>
      </c>
      <c r="AI2069" s="165">
        <f>(VLOOKUP(B2069,'P2 Origin'!$C$21:$M$176,5,0))*AH2069</f>
        <v>0</v>
      </c>
      <c r="AJ2069" s="166">
        <f t="shared" si="925"/>
        <v>0</v>
      </c>
      <c r="AK2069" s="165">
        <f>(VLOOKUP(B2069,'P2 Origin'!$C$21:$M$176,6,0))*AJ2069</f>
        <v>0</v>
      </c>
      <c r="AL2069" s="166">
        <f t="shared" si="912"/>
        <v>0</v>
      </c>
      <c r="AM2069" s="165">
        <f>(VLOOKUP($B2069,'P2 Origin'!$C$21:$M$176,7,0))*AL2069</f>
        <v>0</v>
      </c>
      <c r="AN2069" s="166">
        <f t="shared" si="913"/>
        <v>0</v>
      </c>
      <c r="AO2069" s="165">
        <f>(VLOOKUP($B2069,'P2 Origin'!$C$21:$M$176,8,0))*AN2069</f>
        <v>0</v>
      </c>
      <c r="AP2069" s="166">
        <f t="shared" si="914"/>
        <v>0</v>
      </c>
      <c r="AQ2069" s="165">
        <f>(VLOOKUP($B2069,'P2 Origin'!$C$21:$M$176,9,0))*AP2069</f>
        <v>0</v>
      </c>
      <c r="AR2069" s="155">
        <f t="shared" si="899"/>
        <v>0</v>
      </c>
      <c r="AS2069" s="164">
        <f>(VLOOKUP(B2069,'P2 Origin'!$C$21:$M$176,10,0))*K2069</f>
        <v>0</v>
      </c>
      <c r="AT2069" s="164">
        <f>(VLOOKUP(B2069,'P2 Origin'!$C$21:$M$176,11,0))*J2069</f>
        <v>0</v>
      </c>
      <c r="AU2069" s="167">
        <v>0</v>
      </c>
      <c r="AV2069" s="168">
        <v>0</v>
      </c>
      <c r="AW2069" s="169">
        <v>0</v>
      </c>
      <c r="AX2069" s="170">
        <f>IF(AU2069&gt;=0.1,'P3 Bureaumarge zee- en luchtvr.'!$D$12,0)</f>
        <v>0</v>
      </c>
      <c r="AY2069" s="163">
        <f t="shared" si="915"/>
        <v>0</v>
      </c>
      <c r="AZ2069" s="157" t="str">
        <f>VLOOKUP(D2069,'P4 Destination'!$C$21:$O$176,13,0)</f>
        <v>EUR</v>
      </c>
      <c r="BA2069" s="164">
        <f t="shared" si="916"/>
        <v>0</v>
      </c>
      <c r="BB2069" s="171">
        <f>IF(AU2069&gt;0.1,(VLOOKUP(D2069,'P4 Destination'!$C$21:$M$176,3,0))*I2069,0)</f>
        <v>0</v>
      </c>
      <c r="BC2069" s="172">
        <f t="shared" si="917"/>
        <v>0</v>
      </c>
      <c r="BD2069" s="171">
        <f>(VLOOKUP($D2069,'P4 Destination'!$C$21:$M$176,4,0))*BC2069</f>
        <v>0</v>
      </c>
      <c r="BE2069" s="172">
        <f t="shared" si="918"/>
        <v>0</v>
      </c>
      <c r="BF2069" s="171">
        <f>(VLOOKUP($D2069,'P4 Destination'!$C$21:$M$176,5,0))*BE2069</f>
        <v>0</v>
      </c>
      <c r="BG2069" s="172">
        <f t="shared" si="919"/>
        <v>0</v>
      </c>
      <c r="BH2069" s="171">
        <f>(VLOOKUP($D2069,'P4 Destination'!$C$21:$M$176,6,0))*BG2069</f>
        <v>0</v>
      </c>
      <c r="BI2069" s="172">
        <f t="shared" si="920"/>
        <v>0</v>
      </c>
      <c r="BJ2069" s="171">
        <f>(VLOOKUP($D2069,'P4 Destination'!$C$21:$M$176,7,0))*BI2069</f>
        <v>0</v>
      </c>
      <c r="BK2069" s="172">
        <f t="shared" si="921"/>
        <v>0</v>
      </c>
      <c r="BL2069" s="171">
        <f>(VLOOKUP($D2069,'P4 Destination'!$C$21:$M$176,8,0))*BK2069</f>
        <v>0</v>
      </c>
      <c r="BM2069" s="172">
        <f t="shared" si="922"/>
        <v>0</v>
      </c>
      <c r="BN2069" s="171">
        <f>(VLOOKUP($D2069,'P4 Destination'!$C$21:$M$176,9,0))*BM2069</f>
        <v>0</v>
      </c>
      <c r="BO2069" s="154">
        <f t="shared" si="900"/>
        <v>0</v>
      </c>
      <c r="BP2069" s="171">
        <f>(VLOOKUP(D2069,'P4 Destination'!$C$21:$M$176,10,0))*K2069</f>
        <v>0</v>
      </c>
      <c r="BQ2069" s="171">
        <f>(VLOOKUP(D2069,'P4 Destination'!$C$21:$M$176,11,0))*J2069</f>
        <v>0</v>
      </c>
      <c r="BR2069" s="173">
        <f t="shared" si="923"/>
        <v>0</v>
      </c>
      <c r="BS2069" s="173">
        <f>(AV2069*2500)*'P6 Verzekering'!$E$11</f>
        <v>0</v>
      </c>
      <c r="BT2069" s="173">
        <f>(AW2069*2500)*'P6 Verzekering'!$E$12</f>
        <v>0</v>
      </c>
      <c r="BU2069" s="173">
        <f>(L2069*2500)*'P6 Verzekering'!$E$13</f>
        <v>0</v>
      </c>
      <c r="BV2069" s="173">
        <f t="shared" si="924"/>
        <v>0</v>
      </c>
      <c r="BW2069"/>
      <c r="BX2069"/>
    </row>
    <row r="2070" spans="1:76">
      <c r="A2070" s="152" t="s">
        <v>999</v>
      </c>
      <c r="B2070" s="152" t="s">
        <v>151</v>
      </c>
      <c r="C2070" s="152" t="s">
        <v>149</v>
      </c>
      <c r="D2070" s="152" t="s">
        <v>219</v>
      </c>
      <c r="E2070" s="152" t="s">
        <v>219</v>
      </c>
      <c r="F2070" s="153">
        <f t="shared" si="926"/>
        <v>25</v>
      </c>
      <c r="G2070" s="154">
        <v>0</v>
      </c>
      <c r="H2070" s="154">
        <f>IFERROR(VLOOKUP(B2070,'P2 Origin'!$C$21:$Q$176,15,FALSE),0)</f>
        <v>0</v>
      </c>
      <c r="I2070" s="154">
        <f>IFERROR(VLOOKUP(D2070,'P4 Destination'!$C$21:$Q$176,15,FALSE),0)</f>
        <v>0</v>
      </c>
      <c r="J2070" s="155"/>
      <c r="K2070" s="155"/>
      <c r="L2070" s="156">
        <v>25</v>
      </c>
      <c r="M2070" s="155">
        <v>111</v>
      </c>
      <c r="N2070" s="155">
        <v>2</v>
      </c>
      <c r="O2070" s="157">
        <f t="shared" si="901"/>
        <v>0</v>
      </c>
      <c r="P2070" s="158">
        <f t="shared" si="902"/>
        <v>0</v>
      </c>
      <c r="Q2070" s="159">
        <f>IFERROR(VLOOKUP(N2070,'P1 Intra-Europees'!$A$15:$H$25,3,0),0)*P2070</f>
        <v>0</v>
      </c>
      <c r="R2070" s="160">
        <f t="shared" si="903"/>
        <v>25</v>
      </c>
      <c r="S2070" s="159">
        <f>IFERROR(VLOOKUP(N2070,'P1 Intra-Europees'!$A$15:$H$25,4,0),0)*R2070</f>
        <v>0</v>
      </c>
      <c r="T2070" s="160">
        <f t="shared" si="904"/>
        <v>0</v>
      </c>
      <c r="U2070" s="159">
        <f>IFERROR(VLOOKUP(N2070,'P1 Intra-Europees'!$A$15:$H$25,5,0),0)*T2070</f>
        <v>0</v>
      </c>
      <c r="V2070" s="160">
        <f t="shared" si="905"/>
        <v>0</v>
      </c>
      <c r="W2070" s="159">
        <f>IFERROR(VLOOKUP(N2070,'P1 Intra-Europees'!$A$15:$H$25,6,0),0)*V2070</f>
        <v>0</v>
      </c>
      <c r="X2070" s="160">
        <f t="shared" si="906"/>
        <v>0</v>
      </c>
      <c r="Y2070" s="159">
        <f>IFERROR(VLOOKUP(N2070,'P1 Intra-Europees'!$A$15:$H$25,7,0),0)*X2070</f>
        <v>0</v>
      </c>
      <c r="Z2070" s="161">
        <f t="shared" si="907"/>
        <v>0</v>
      </c>
      <c r="AA2070" s="162">
        <f>IFERROR(VLOOKUP(N2070,'P1 Intra-Europees'!$A$15:$H$25,8,0),0)*Z2070</f>
        <v>0</v>
      </c>
      <c r="AB2070" s="163">
        <f t="shared" si="908"/>
        <v>0</v>
      </c>
      <c r="AC2070" s="157" t="str">
        <f>VLOOKUP(B2070,'P2 Origin'!$C$21:$O$176,13,0)</f>
        <v>EUR</v>
      </c>
      <c r="AD2070" s="164">
        <f t="shared" si="909"/>
        <v>0</v>
      </c>
      <c r="AE2070" s="165">
        <f>IF(AU2070&gt;0.1,VLOOKUP(B2070,'P2 Origin'!$C$21:$M$176,3,0)*H2070,0)</f>
        <v>0</v>
      </c>
      <c r="AF2070" s="166">
        <f t="shared" si="910"/>
        <v>0</v>
      </c>
      <c r="AG2070" s="165">
        <f>(VLOOKUP(B2070,'P2 Origin'!$C$21:$M$176,4,0))*AF2070</f>
        <v>0</v>
      </c>
      <c r="AH2070" s="166">
        <f t="shared" si="911"/>
        <v>0</v>
      </c>
      <c r="AI2070" s="165">
        <f>(VLOOKUP(B2070,'P2 Origin'!$C$21:$M$176,5,0))*AH2070</f>
        <v>0</v>
      </c>
      <c r="AJ2070" s="166">
        <f t="shared" si="925"/>
        <v>0</v>
      </c>
      <c r="AK2070" s="165">
        <f>(VLOOKUP(B2070,'P2 Origin'!$C$21:$M$176,6,0))*AJ2070</f>
        <v>0</v>
      </c>
      <c r="AL2070" s="166">
        <f t="shared" si="912"/>
        <v>0</v>
      </c>
      <c r="AM2070" s="165">
        <f>(VLOOKUP($B2070,'P2 Origin'!$C$21:$M$176,7,0))*AL2070</f>
        <v>0</v>
      </c>
      <c r="AN2070" s="166">
        <f t="shared" si="913"/>
        <v>0</v>
      </c>
      <c r="AO2070" s="165">
        <f>(VLOOKUP($B2070,'P2 Origin'!$C$21:$M$176,8,0))*AN2070</f>
        <v>0</v>
      </c>
      <c r="AP2070" s="166">
        <f t="shared" si="914"/>
        <v>0</v>
      </c>
      <c r="AQ2070" s="165">
        <f>(VLOOKUP($B2070,'P2 Origin'!$C$21:$M$176,9,0))*AP2070</f>
        <v>0</v>
      </c>
      <c r="AR2070" s="155">
        <f t="shared" si="899"/>
        <v>0</v>
      </c>
      <c r="AS2070" s="164">
        <f>(VLOOKUP(B2070,'P2 Origin'!$C$21:$M$176,10,0))*K2070</f>
        <v>0</v>
      </c>
      <c r="AT2070" s="164">
        <f>(VLOOKUP(B2070,'P2 Origin'!$C$21:$M$176,11,0))*J2070</f>
        <v>0</v>
      </c>
      <c r="AU2070" s="167">
        <v>0</v>
      </c>
      <c r="AV2070" s="168">
        <v>0</v>
      </c>
      <c r="AW2070" s="169">
        <v>0</v>
      </c>
      <c r="AX2070" s="170">
        <f>IF(AU2070&gt;=0.1,'P3 Bureaumarge zee- en luchtvr.'!$D$12,0)</f>
        <v>0</v>
      </c>
      <c r="AY2070" s="163">
        <f t="shared" si="915"/>
        <v>0</v>
      </c>
      <c r="AZ2070" s="157" t="str">
        <f>VLOOKUP(D2070,'P4 Destination'!$C$21:$O$176,13,0)</f>
        <v>EUR</v>
      </c>
      <c r="BA2070" s="164">
        <f t="shared" si="916"/>
        <v>0</v>
      </c>
      <c r="BB2070" s="171">
        <f>IF(AU2070&gt;0.1,(VLOOKUP(D2070,'P4 Destination'!$C$21:$M$176,3,0))*I2070,0)</f>
        <v>0</v>
      </c>
      <c r="BC2070" s="172">
        <f t="shared" si="917"/>
        <v>0</v>
      </c>
      <c r="BD2070" s="171">
        <f>(VLOOKUP($D2070,'P4 Destination'!$C$21:$M$176,4,0))*BC2070</f>
        <v>0</v>
      </c>
      <c r="BE2070" s="172">
        <f t="shared" si="918"/>
        <v>0</v>
      </c>
      <c r="BF2070" s="171">
        <f>(VLOOKUP($D2070,'P4 Destination'!$C$21:$M$176,5,0))*BE2070</f>
        <v>0</v>
      </c>
      <c r="BG2070" s="172">
        <f t="shared" si="919"/>
        <v>0</v>
      </c>
      <c r="BH2070" s="171">
        <f>(VLOOKUP($D2070,'P4 Destination'!$C$21:$M$176,6,0))*BG2070</f>
        <v>0</v>
      </c>
      <c r="BI2070" s="172">
        <f t="shared" si="920"/>
        <v>0</v>
      </c>
      <c r="BJ2070" s="171">
        <f>(VLOOKUP($D2070,'P4 Destination'!$C$21:$M$176,7,0))*BI2070</f>
        <v>0</v>
      </c>
      <c r="BK2070" s="172">
        <f t="shared" si="921"/>
        <v>0</v>
      </c>
      <c r="BL2070" s="171">
        <f>(VLOOKUP($D2070,'P4 Destination'!$C$21:$M$176,8,0))*BK2070</f>
        <v>0</v>
      </c>
      <c r="BM2070" s="172">
        <f t="shared" si="922"/>
        <v>0</v>
      </c>
      <c r="BN2070" s="171">
        <f>(VLOOKUP($D2070,'P4 Destination'!$C$21:$M$176,9,0))*BM2070</f>
        <v>0</v>
      </c>
      <c r="BO2070" s="154">
        <f t="shared" si="900"/>
        <v>0</v>
      </c>
      <c r="BP2070" s="171">
        <f>(VLOOKUP(D2070,'P4 Destination'!$C$21:$M$176,10,0))*K2070</f>
        <v>0</v>
      </c>
      <c r="BQ2070" s="171">
        <f>(VLOOKUP(D2070,'P4 Destination'!$C$21:$M$176,11,0))*J2070</f>
        <v>0</v>
      </c>
      <c r="BR2070" s="173">
        <f t="shared" si="923"/>
        <v>0</v>
      </c>
      <c r="BS2070" s="173">
        <f>(AV2070*2500)*'P6 Verzekering'!$E$11</f>
        <v>0</v>
      </c>
      <c r="BT2070" s="173">
        <f>(AW2070*2500)*'P6 Verzekering'!$E$12</f>
        <v>0</v>
      </c>
      <c r="BU2070" s="173">
        <f>(L2070*2500)*'P6 Verzekering'!$E$13</f>
        <v>0</v>
      </c>
      <c r="BV2070" s="173">
        <f t="shared" si="924"/>
        <v>0</v>
      </c>
      <c r="BW2070"/>
      <c r="BX2070"/>
    </row>
    <row r="2071" spans="1:76">
      <c r="A2071" s="152" t="s">
        <v>937</v>
      </c>
      <c r="B2071" s="152" t="s">
        <v>151</v>
      </c>
      <c r="C2071" s="152" t="s">
        <v>149</v>
      </c>
      <c r="D2071" s="152" t="s">
        <v>151</v>
      </c>
      <c r="E2071" s="152" t="s">
        <v>149</v>
      </c>
      <c r="F2071" s="153">
        <f t="shared" si="926"/>
        <v>25</v>
      </c>
      <c r="G2071" s="154">
        <v>0</v>
      </c>
      <c r="H2071" s="154">
        <f>IFERROR(VLOOKUP(B2071,'P2 Origin'!$C$21:$Q$176,15,FALSE),0)</f>
        <v>0</v>
      </c>
      <c r="I2071" s="154">
        <f>IFERROR(VLOOKUP(D2071,'P4 Destination'!$C$21:$Q$176,15,FALSE),0)</f>
        <v>0</v>
      </c>
      <c r="J2071" s="155"/>
      <c r="K2071" s="155"/>
      <c r="L2071" s="156">
        <v>25</v>
      </c>
      <c r="M2071" s="155">
        <v>130</v>
      </c>
      <c r="N2071" s="155">
        <v>2</v>
      </c>
      <c r="O2071" s="157">
        <f t="shared" si="901"/>
        <v>0</v>
      </c>
      <c r="P2071" s="158">
        <f t="shared" si="902"/>
        <v>0</v>
      </c>
      <c r="Q2071" s="159">
        <f>IFERROR(VLOOKUP(N2071,'P1 Intra-Europees'!$A$15:$H$25,3,0),0)*P2071</f>
        <v>0</v>
      </c>
      <c r="R2071" s="160">
        <f t="shared" si="903"/>
        <v>25</v>
      </c>
      <c r="S2071" s="159">
        <f>IFERROR(VLOOKUP(N2071,'P1 Intra-Europees'!$A$15:$H$25,4,0),0)*R2071</f>
        <v>0</v>
      </c>
      <c r="T2071" s="160">
        <f t="shared" si="904"/>
        <v>0</v>
      </c>
      <c r="U2071" s="159">
        <f>IFERROR(VLOOKUP(N2071,'P1 Intra-Europees'!$A$15:$H$25,5,0),0)*T2071</f>
        <v>0</v>
      </c>
      <c r="V2071" s="160">
        <f t="shared" si="905"/>
        <v>0</v>
      </c>
      <c r="W2071" s="159">
        <f>IFERROR(VLOOKUP(N2071,'P1 Intra-Europees'!$A$15:$H$25,6,0),0)*V2071</f>
        <v>0</v>
      </c>
      <c r="X2071" s="160">
        <f t="shared" si="906"/>
        <v>0</v>
      </c>
      <c r="Y2071" s="159">
        <f>IFERROR(VLOOKUP(N2071,'P1 Intra-Europees'!$A$15:$H$25,7,0),0)*X2071</f>
        <v>0</v>
      </c>
      <c r="Z2071" s="161">
        <f t="shared" si="907"/>
        <v>0</v>
      </c>
      <c r="AA2071" s="162">
        <f>IFERROR(VLOOKUP(N2071,'P1 Intra-Europees'!$A$15:$H$25,8,0),0)*Z2071</f>
        <v>0</v>
      </c>
      <c r="AB2071" s="163">
        <f t="shared" si="908"/>
        <v>0</v>
      </c>
      <c r="AC2071" s="157" t="str">
        <f>VLOOKUP(B2071,'P2 Origin'!$C$21:$O$176,13,0)</f>
        <v>EUR</v>
      </c>
      <c r="AD2071" s="164">
        <f t="shared" si="909"/>
        <v>0</v>
      </c>
      <c r="AE2071" s="165">
        <f>IF(AU2071&gt;0.1,VLOOKUP(B2071,'P2 Origin'!$C$21:$M$176,3,0)*H2071,0)</f>
        <v>0</v>
      </c>
      <c r="AF2071" s="166">
        <f t="shared" si="910"/>
        <v>0</v>
      </c>
      <c r="AG2071" s="165">
        <f>(VLOOKUP(B2071,'P2 Origin'!$C$21:$M$176,4,0))*AF2071</f>
        <v>0</v>
      </c>
      <c r="AH2071" s="166">
        <f t="shared" si="911"/>
        <v>0</v>
      </c>
      <c r="AI2071" s="165">
        <f>(VLOOKUP(B2071,'P2 Origin'!$C$21:$M$176,5,0))*AH2071</f>
        <v>0</v>
      </c>
      <c r="AJ2071" s="166">
        <f t="shared" si="925"/>
        <v>0</v>
      </c>
      <c r="AK2071" s="165">
        <f>(VLOOKUP(B2071,'P2 Origin'!$C$21:$M$176,6,0))*AJ2071</f>
        <v>0</v>
      </c>
      <c r="AL2071" s="166">
        <f t="shared" si="912"/>
        <v>0</v>
      </c>
      <c r="AM2071" s="165">
        <f>(VLOOKUP($B2071,'P2 Origin'!$C$21:$M$176,7,0))*AL2071</f>
        <v>0</v>
      </c>
      <c r="AN2071" s="166">
        <f t="shared" si="913"/>
        <v>0</v>
      </c>
      <c r="AO2071" s="165">
        <f>(VLOOKUP($B2071,'P2 Origin'!$C$21:$M$176,8,0))*AN2071</f>
        <v>0</v>
      </c>
      <c r="AP2071" s="166">
        <f t="shared" si="914"/>
        <v>0</v>
      </c>
      <c r="AQ2071" s="165">
        <f>(VLOOKUP($B2071,'P2 Origin'!$C$21:$M$176,9,0))*AP2071</f>
        <v>0</v>
      </c>
      <c r="AR2071" s="155">
        <f t="shared" si="899"/>
        <v>0</v>
      </c>
      <c r="AS2071" s="164">
        <f>(VLOOKUP(B2071,'P2 Origin'!$C$21:$M$176,10,0))*K2071</f>
        <v>0</v>
      </c>
      <c r="AT2071" s="164">
        <f>(VLOOKUP(B2071,'P2 Origin'!$C$21:$M$176,11,0))*J2071</f>
        <v>0</v>
      </c>
      <c r="AU2071" s="167">
        <v>0</v>
      </c>
      <c r="AV2071" s="168">
        <v>0</v>
      </c>
      <c r="AW2071" s="169">
        <v>0</v>
      </c>
      <c r="AX2071" s="170">
        <f>IF(AU2071&gt;=0.1,'P3 Bureaumarge zee- en luchtvr.'!$D$12,0)</f>
        <v>0</v>
      </c>
      <c r="AY2071" s="163">
        <f t="shared" si="915"/>
        <v>0</v>
      </c>
      <c r="AZ2071" s="157" t="str">
        <f>VLOOKUP(D2071,'P4 Destination'!$C$21:$O$176,13,0)</f>
        <v>EUR</v>
      </c>
      <c r="BA2071" s="164">
        <f t="shared" si="916"/>
        <v>0</v>
      </c>
      <c r="BB2071" s="171">
        <f>IF(AU2071&gt;0.1,(VLOOKUP(D2071,'P4 Destination'!$C$21:$M$176,3,0))*I2071,0)</f>
        <v>0</v>
      </c>
      <c r="BC2071" s="172">
        <f t="shared" si="917"/>
        <v>0</v>
      </c>
      <c r="BD2071" s="171">
        <f>(VLOOKUP($D2071,'P4 Destination'!$C$21:$M$176,4,0))*BC2071</f>
        <v>0</v>
      </c>
      <c r="BE2071" s="172">
        <f t="shared" si="918"/>
        <v>0</v>
      </c>
      <c r="BF2071" s="171">
        <f>(VLOOKUP($D2071,'P4 Destination'!$C$21:$M$176,5,0))*BE2071</f>
        <v>0</v>
      </c>
      <c r="BG2071" s="172">
        <f t="shared" si="919"/>
        <v>0</v>
      </c>
      <c r="BH2071" s="171">
        <f>(VLOOKUP($D2071,'P4 Destination'!$C$21:$M$176,6,0))*BG2071</f>
        <v>0</v>
      </c>
      <c r="BI2071" s="172">
        <f t="shared" si="920"/>
        <v>0</v>
      </c>
      <c r="BJ2071" s="171">
        <f>(VLOOKUP($D2071,'P4 Destination'!$C$21:$M$176,7,0))*BI2071</f>
        <v>0</v>
      </c>
      <c r="BK2071" s="172">
        <f t="shared" si="921"/>
        <v>0</v>
      </c>
      <c r="BL2071" s="171">
        <f>(VLOOKUP($D2071,'P4 Destination'!$C$21:$M$176,8,0))*BK2071</f>
        <v>0</v>
      </c>
      <c r="BM2071" s="172">
        <f t="shared" si="922"/>
        <v>0</v>
      </c>
      <c r="BN2071" s="171">
        <f>(VLOOKUP($D2071,'P4 Destination'!$C$21:$M$176,9,0))*BM2071</f>
        <v>0</v>
      </c>
      <c r="BO2071" s="154">
        <f t="shared" si="900"/>
        <v>0</v>
      </c>
      <c r="BP2071" s="171">
        <f>(VLOOKUP(D2071,'P4 Destination'!$C$21:$M$176,10,0))*K2071</f>
        <v>0</v>
      </c>
      <c r="BQ2071" s="171">
        <f>(VLOOKUP(D2071,'P4 Destination'!$C$21:$M$176,11,0))*J2071</f>
        <v>0</v>
      </c>
      <c r="BR2071" s="173">
        <f t="shared" si="923"/>
        <v>0</v>
      </c>
      <c r="BS2071" s="173">
        <f>(AV2071*2500)*'P6 Verzekering'!$E$11</f>
        <v>0</v>
      </c>
      <c r="BT2071" s="173">
        <f>(AW2071*2500)*'P6 Verzekering'!$E$12</f>
        <v>0</v>
      </c>
      <c r="BU2071" s="173">
        <f>(L2071*2500)*'P6 Verzekering'!$E$13</f>
        <v>0</v>
      </c>
      <c r="BV2071" s="173">
        <f t="shared" si="924"/>
        <v>0</v>
      </c>
      <c r="BW2071"/>
      <c r="BX2071"/>
    </row>
    <row r="2072" spans="1:76">
      <c r="A2072" s="152" t="s">
        <v>997</v>
      </c>
      <c r="B2072" s="152" t="s">
        <v>151</v>
      </c>
      <c r="C2072" s="152" t="s">
        <v>149</v>
      </c>
      <c r="D2072" s="152" t="s">
        <v>219</v>
      </c>
      <c r="E2072" s="152" t="s">
        <v>219</v>
      </c>
      <c r="F2072" s="153">
        <f t="shared" si="926"/>
        <v>25</v>
      </c>
      <c r="G2072" s="154">
        <v>0</v>
      </c>
      <c r="H2072" s="154">
        <f>IFERROR(VLOOKUP(B2072,'P2 Origin'!$C$21:$Q$176,15,FALSE),0)</f>
        <v>0</v>
      </c>
      <c r="I2072" s="154">
        <f>IFERROR(VLOOKUP(D2072,'P4 Destination'!$C$21:$Q$176,15,FALSE),0)</f>
        <v>0</v>
      </c>
      <c r="J2072" s="155"/>
      <c r="K2072" s="155"/>
      <c r="L2072" s="156">
        <v>25</v>
      </c>
      <c r="M2072" s="155">
        <v>153</v>
      </c>
      <c r="N2072" s="155">
        <v>2</v>
      </c>
      <c r="O2072" s="157">
        <f t="shared" si="901"/>
        <v>0</v>
      </c>
      <c r="P2072" s="158">
        <f t="shared" si="902"/>
        <v>0</v>
      </c>
      <c r="Q2072" s="159">
        <f>IFERROR(VLOOKUP(N2072,'P1 Intra-Europees'!$A$15:$H$25,3,0),0)*P2072</f>
        <v>0</v>
      </c>
      <c r="R2072" s="160">
        <f t="shared" si="903"/>
        <v>25</v>
      </c>
      <c r="S2072" s="159">
        <f>IFERROR(VLOOKUP(N2072,'P1 Intra-Europees'!$A$15:$H$25,4,0),0)*R2072</f>
        <v>0</v>
      </c>
      <c r="T2072" s="160">
        <f t="shared" si="904"/>
        <v>0</v>
      </c>
      <c r="U2072" s="159">
        <f>IFERROR(VLOOKUP(N2072,'P1 Intra-Europees'!$A$15:$H$25,5,0),0)*T2072</f>
        <v>0</v>
      </c>
      <c r="V2072" s="160">
        <f t="shared" si="905"/>
        <v>0</v>
      </c>
      <c r="W2072" s="159">
        <f>IFERROR(VLOOKUP(N2072,'P1 Intra-Europees'!$A$15:$H$25,6,0),0)*V2072</f>
        <v>0</v>
      </c>
      <c r="X2072" s="160">
        <f t="shared" si="906"/>
        <v>0</v>
      </c>
      <c r="Y2072" s="159">
        <f>IFERROR(VLOOKUP(N2072,'P1 Intra-Europees'!$A$15:$H$25,7,0),0)*X2072</f>
        <v>0</v>
      </c>
      <c r="Z2072" s="161">
        <f t="shared" si="907"/>
        <v>0</v>
      </c>
      <c r="AA2072" s="162">
        <f>IFERROR(VLOOKUP(N2072,'P1 Intra-Europees'!$A$15:$H$25,8,0),0)*Z2072</f>
        <v>0</v>
      </c>
      <c r="AB2072" s="163">
        <f t="shared" si="908"/>
        <v>0</v>
      </c>
      <c r="AC2072" s="157" t="str">
        <f>VLOOKUP(B2072,'P2 Origin'!$C$21:$O$176,13,0)</f>
        <v>EUR</v>
      </c>
      <c r="AD2072" s="164">
        <f t="shared" si="909"/>
        <v>0</v>
      </c>
      <c r="AE2072" s="165">
        <f>IF(AU2072&gt;0.1,VLOOKUP(B2072,'P2 Origin'!$C$21:$M$176,3,0)*H2072,0)</f>
        <v>0</v>
      </c>
      <c r="AF2072" s="166">
        <f t="shared" si="910"/>
        <v>0</v>
      </c>
      <c r="AG2072" s="165">
        <f>(VLOOKUP(B2072,'P2 Origin'!$C$21:$M$176,4,0))*AF2072</f>
        <v>0</v>
      </c>
      <c r="AH2072" s="166">
        <f t="shared" si="911"/>
        <v>0</v>
      </c>
      <c r="AI2072" s="165">
        <f>(VLOOKUP(B2072,'P2 Origin'!$C$21:$M$176,5,0))*AH2072</f>
        <v>0</v>
      </c>
      <c r="AJ2072" s="166">
        <f t="shared" si="925"/>
        <v>0</v>
      </c>
      <c r="AK2072" s="165">
        <f>(VLOOKUP(B2072,'P2 Origin'!$C$21:$M$176,6,0))*AJ2072</f>
        <v>0</v>
      </c>
      <c r="AL2072" s="166">
        <f t="shared" si="912"/>
        <v>0</v>
      </c>
      <c r="AM2072" s="165">
        <f>(VLOOKUP($B2072,'P2 Origin'!$C$21:$M$176,7,0))*AL2072</f>
        <v>0</v>
      </c>
      <c r="AN2072" s="166">
        <f t="shared" si="913"/>
        <v>0</v>
      </c>
      <c r="AO2072" s="165">
        <f>(VLOOKUP($B2072,'P2 Origin'!$C$21:$M$176,8,0))*AN2072</f>
        <v>0</v>
      </c>
      <c r="AP2072" s="166">
        <f t="shared" si="914"/>
        <v>0</v>
      </c>
      <c r="AQ2072" s="165">
        <f>(VLOOKUP($B2072,'P2 Origin'!$C$21:$M$176,9,0))*AP2072</f>
        <v>0</v>
      </c>
      <c r="AR2072" s="155">
        <f t="shared" si="899"/>
        <v>0</v>
      </c>
      <c r="AS2072" s="164">
        <f>(VLOOKUP(B2072,'P2 Origin'!$C$21:$M$176,10,0))*K2072</f>
        <v>0</v>
      </c>
      <c r="AT2072" s="164">
        <f>(VLOOKUP(B2072,'P2 Origin'!$C$21:$M$176,11,0))*J2072</f>
        <v>0</v>
      </c>
      <c r="AU2072" s="167">
        <v>0</v>
      </c>
      <c r="AV2072" s="168">
        <v>0</v>
      </c>
      <c r="AW2072" s="169">
        <v>0</v>
      </c>
      <c r="AX2072" s="170">
        <f>IF(AU2072&gt;=0.1,'P3 Bureaumarge zee- en luchtvr.'!$D$12,0)</f>
        <v>0</v>
      </c>
      <c r="AY2072" s="163">
        <f t="shared" si="915"/>
        <v>0</v>
      </c>
      <c r="AZ2072" s="157" t="str">
        <f>VLOOKUP(D2072,'P4 Destination'!$C$21:$O$176,13,0)</f>
        <v>EUR</v>
      </c>
      <c r="BA2072" s="164">
        <f t="shared" si="916"/>
        <v>0</v>
      </c>
      <c r="BB2072" s="171">
        <f>IF(AU2072&gt;0.1,(VLOOKUP(D2072,'P4 Destination'!$C$21:$M$176,3,0))*I2072,0)</f>
        <v>0</v>
      </c>
      <c r="BC2072" s="172">
        <f t="shared" si="917"/>
        <v>0</v>
      </c>
      <c r="BD2072" s="171">
        <f>(VLOOKUP($D2072,'P4 Destination'!$C$21:$M$176,4,0))*BC2072</f>
        <v>0</v>
      </c>
      <c r="BE2072" s="172">
        <f t="shared" si="918"/>
        <v>0</v>
      </c>
      <c r="BF2072" s="171">
        <f>(VLOOKUP($D2072,'P4 Destination'!$C$21:$M$176,5,0))*BE2072</f>
        <v>0</v>
      </c>
      <c r="BG2072" s="172">
        <f t="shared" si="919"/>
        <v>0</v>
      </c>
      <c r="BH2072" s="171">
        <f>(VLOOKUP($D2072,'P4 Destination'!$C$21:$M$176,6,0))*BG2072</f>
        <v>0</v>
      </c>
      <c r="BI2072" s="172">
        <f t="shared" si="920"/>
        <v>0</v>
      </c>
      <c r="BJ2072" s="171">
        <f>(VLOOKUP($D2072,'P4 Destination'!$C$21:$M$176,7,0))*BI2072</f>
        <v>0</v>
      </c>
      <c r="BK2072" s="172">
        <f t="shared" si="921"/>
        <v>0</v>
      </c>
      <c r="BL2072" s="171">
        <f>(VLOOKUP($D2072,'P4 Destination'!$C$21:$M$176,8,0))*BK2072</f>
        <v>0</v>
      </c>
      <c r="BM2072" s="172">
        <f t="shared" si="922"/>
        <v>0</v>
      </c>
      <c r="BN2072" s="171">
        <f>(VLOOKUP($D2072,'P4 Destination'!$C$21:$M$176,9,0))*BM2072</f>
        <v>0</v>
      </c>
      <c r="BO2072" s="154">
        <f t="shared" si="900"/>
        <v>0</v>
      </c>
      <c r="BP2072" s="171">
        <f>(VLOOKUP(D2072,'P4 Destination'!$C$21:$M$176,10,0))*K2072</f>
        <v>0</v>
      </c>
      <c r="BQ2072" s="171">
        <f>(VLOOKUP(D2072,'P4 Destination'!$C$21:$M$176,11,0))*J2072</f>
        <v>0</v>
      </c>
      <c r="BR2072" s="173">
        <f t="shared" si="923"/>
        <v>0</v>
      </c>
      <c r="BS2072" s="173">
        <f>(AV2072*2500)*'P6 Verzekering'!$E$11</f>
        <v>0</v>
      </c>
      <c r="BT2072" s="173">
        <f>(AW2072*2500)*'P6 Verzekering'!$E$12</f>
        <v>0</v>
      </c>
      <c r="BU2072" s="173">
        <f>(L2072*2500)*'P6 Verzekering'!$E$13</f>
        <v>0</v>
      </c>
      <c r="BV2072" s="173">
        <f t="shared" si="924"/>
        <v>0</v>
      </c>
      <c r="BW2072"/>
      <c r="BX2072"/>
    </row>
    <row r="2073" spans="1:76">
      <c r="A2073" s="152" t="s">
        <v>985</v>
      </c>
      <c r="B2073" s="152" t="s">
        <v>151</v>
      </c>
      <c r="C2073" s="152" t="s">
        <v>149</v>
      </c>
      <c r="D2073" s="152" t="s">
        <v>219</v>
      </c>
      <c r="E2073" s="152" t="s">
        <v>219</v>
      </c>
      <c r="F2073" s="153">
        <f t="shared" si="926"/>
        <v>25</v>
      </c>
      <c r="G2073" s="154">
        <v>0</v>
      </c>
      <c r="H2073" s="154">
        <f>IFERROR(VLOOKUP(B2073,'P2 Origin'!$C$21:$Q$176,15,FALSE),0)</f>
        <v>0</v>
      </c>
      <c r="I2073" s="154">
        <f>IFERROR(VLOOKUP(D2073,'P4 Destination'!$C$21:$Q$176,15,FALSE),0)</f>
        <v>0</v>
      </c>
      <c r="J2073" s="155"/>
      <c r="K2073" s="155"/>
      <c r="L2073" s="156">
        <v>25</v>
      </c>
      <c r="M2073" s="155">
        <v>178</v>
      </c>
      <c r="N2073" s="155">
        <v>2</v>
      </c>
      <c r="O2073" s="157">
        <f t="shared" si="901"/>
        <v>0</v>
      </c>
      <c r="P2073" s="158">
        <f t="shared" si="902"/>
        <v>0</v>
      </c>
      <c r="Q2073" s="159">
        <f>IFERROR(VLOOKUP(N2073,'P1 Intra-Europees'!$A$15:$H$25,3,0),0)*P2073</f>
        <v>0</v>
      </c>
      <c r="R2073" s="160">
        <f t="shared" si="903"/>
        <v>25</v>
      </c>
      <c r="S2073" s="159">
        <f>IFERROR(VLOOKUP(N2073,'P1 Intra-Europees'!$A$15:$H$25,4,0),0)*R2073</f>
        <v>0</v>
      </c>
      <c r="T2073" s="160">
        <f t="shared" si="904"/>
        <v>0</v>
      </c>
      <c r="U2073" s="159">
        <f>IFERROR(VLOOKUP(N2073,'P1 Intra-Europees'!$A$15:$H$25,5,0),0)*T2073</f>
        <v>0</v>
      </c>
      <c r="V2073" s="160">
        <f t="shared" si="905"/>
        <v>0</v>
      </c>
      <c r="W2073" s="159">
        <f>IFERROR(VLOOKUP(N2073,'P1 Intra-Europees'!$A$15:$H$25,6,0),0)*V2073</f>
        <v>0</v>
      </c>
      <c r="X2073" s="160">
        <f t="shared" si="906"/>
        <v>0</v>
      </c>
      <c r="Y2073" s="159">
        <f>IFERROR(VLOOKUP(N2073,'P1 Intra-Europees'!$A$15:$H$25,7,0),0)*X2073</f>
        <v>0</v>
      </c>
      <c r="Z2073" s="161">
        <f t="shared" si="907"/>
        <v>0</v>
      </c>
      <c r="AA2073" s="162">
        <f>IFERROR(VLOOKUP(N2073,'P1 Intra-Europees'!$A$15:$H$25,8,0),0)*Z2073</f>
        <v>0</v>
      </c>
      <c r="AB2073" s="163">
        <f t="shared" si="908"/>
        <v>0</v>
      </c>
      <c r="AC2073" s="157" t="str">
        <f>VLOOKUP(B2073,'P2 Origin'!$C$21:$O$176,13,0)</f>
        <v>EUR</v>
      </c>
      <c r="AD2073" s="164">
        <f t="shared" si="909"/>
        <v>0</v>
      </c>
      <c r="AE2073" s="165">
        <f>IF(AU2073&gt;0.1,VLOOKUP(B2073,'P2 Origin'!$C$21:$M$176,3,0)*H2073,0)</f>
        <v>0</v>
      </c>
      <c r="AF2073" s="166">
        <f t="shared" si="910"/>
        <v>0</v>
      </c>
      <c r="AG2073" s="165">
        <f>(VLOOKUP(B2073,'P2 Origin'!$C$21:$M$176,4,0))*AF2073</f>
        <v>0</v>
      </c>
      <c r="AH2073" s="166">
        <f t="shared" si="911"/>
        <v>0</v>
      </c>
      <c r="AI2073" s="165">
        <f>(VLOOKUP(B2073,'P2 Origin'!$C$21:$M$176,5,0))*AH2073</f>
        <v>0</v>
      </c>
      <c r="AJ2073" s="166">
        <f t="shared" si="925"/>
        <v>0</v>
      </c>
      <c r="AK2073" s="165">
        <f>(VLOOKUP(B2073,'P2 Origin'!$C$21:$M$176,6,0))*AJ2073</f>
        <v>0</v>
      </c>
      <c r="AL2073" s="166">
        <f t="shared" si="912"/>
        <v>0</v>
      </c>
      <c r="AM2073" s="165">
        <f>(VLOOKUP($B2073,'P2 Origin'!$C$21:$M$176,7,0))*AL2073</f>
        <v>0</v>
      </c>
      <c r="AN2073" s="166">
        <f t="shared" si="913"/>
        <v>0</v>
      </c>
      <c r="AO2073" s="165">
        <f>(VLOOKUP($B2073,'P2 Origin'!$C$21:$M$176,8,0))*AN2073</f>
        <v>0</v>
      </c>
      <c r="AP2073" s="166">
        <f t="shared" si="914"/>
        <v>0</v>
      </c>
      <c r="AQ2073" s="165">
        <f>(VLOOKUP($B2073,'P2 Origin'!$C$21:$M$176,9,0))*AP2073</f>
        <v>0</v>
      </c>
      <c r="AR2073" s="155">
        <f t="shared" si="899"/>
        <v>0</v>
      </c>
      <c r="AS2073" s="164">
        <f>(VLOOKUP(B2073,'P2 Origin'!$C$21:$M$176,10,0))*K2073</f>
        <v>0</v>
      </c>
      <c r="AT2073" s="164">
        <f>(VLOOKUP(B2073,'P2 Origin'!$C$21:$M$176,11,0))*J2073</f>
        <v>0</v>
      </c>
      <c r="AU2073" s="167">
        <v>0</v>
      </c>
      <c r="AV2073" s="168">
        <v>0</v>
      </c>
      <c r="AW2073" s="169">
        <v>0</v>
      </c>
      <c r="AX2073" s="170">
        <f>IF(AU2073&gt;=0.1,'P3 Bureaumarge zee- en luchtvr.'!$D$12,0)</f>
        <v>0</v>
      </c>
      <c r="AY2073" s="163">
        <f t="shared" si="915"/>
        <v>0</v>
      </c>
      <c r="AZ2073" s="157" t="str">
        <f>VLOOKUP(D2073,'P4 Destination'!$C$21:$O$176,13,0)</f>
        <v>EUR</v>
      </c>
      <c r="BA2073" s="164">
        <f t="shared" si="916"/>
        <v>0</v>
      </c>
      <c r="BB2073" s="171">
        <f>IF(AU2073&gt;0.1,(VLOOKUP(D2073,'P4 Destination'!$C$21:$M$176,3,0))*I2073,0)</f>
        <v>0</v>
      </c>
      <c r="BC2073" s="172">
        <f t="shared" si="917"/>
        <v>0</v>
      </c>
      <c r="BD2073" s="171">
        <f>(VLOOKUP($D2073,'P4 Destination'!$C$21:$M$176,4,0))*BC2073</f>
        <v>0</v>
      </c>
      <c r="BE2073" s="172">
        <f t="shared" si="918"/>
        <v>0</v>
      </c>
      <c r="BF2073" s="171">
        <f>(VLOOKUP($D2073,'P4 Destination'!$C$21:$M$176,5,0))*BE2073</f>
        <v>0</v>
      </c>
      <c r="BG2073" s="172">
        <f t="shared" si="919"/>
        <v>0</v>
      </c>
      <c r="BH2073" s="171">
        <f>(VLOOKUP($D2073,'P4 Destination'!$C$21:$M$176,6,0))*BG2073</f>
        <v>0</v>
      </c>
      <c r="BI2073" s="172">
        <f t="shared" si="920"/>
        <v>0</v>
      </c>
      <c r="BJ2073" s="171">
        <f>(VLOOKUP($D2073,'P4 Destination'!$C$21:$M$176,7,0))*BI2073</f>
        <v>0</v>
      </c>
      <c r="BK2073" s="172">
        <f t="shared" si="921"/>
        <v>0</v>
      </c>
      <c r="BL2073" s="171">
        <f>(VLOOKUP($D2073,'P4 Destination'!$C$21:$M$176,8,0))*BK2073</f>
        <v>0</v>
      </c>
      <c r="BM2073" s="172">
        <f t="shared" si="922"/>
        <v>0</v>
      </c>
      <c r="BN2073" s="171">
        <f>(VLOOKUP($D2073,'P4 Destination'!$C$21:$M$176,9,0))*BM2073</f>
        <v>0</v>
      </c>
      <c r="BO2073" s="154">
        <f t="shared" si="900"/>
        <v>0</v>
      </c>
      <c r="BP2073" s="171">
        <f>(VLOOKUP(D2073,'P4 Destination'!$C$21:$M$176,10,0))*K2073</f>
        <v>0</v>
      </c>
      <c r="BQ2073" s="171">
        <f>(VLOOKUP(D2073,'P4 Destination'!$C$21:$M$176,11,0))*J2073</f>
        <v>0</v>
      </c>
      <c r="BR2073" s="173">
        <f t="shared" si="923"/>
        <v>0</v>
      </c>
      <c r="BS2073" s="173">
        <f>(AV2073*2500)*'P6 Verzekering'!$E$11</f>
        <v>0</v>
      </c>
      <c r="BT2073" s="173">
        <f>(AW2073*2500)*'P6 Verzekering'!$E$12</f>
        <v>0</v>
      </c>
      <c r="BU2073" s="173">
        <f>(L2073*2500)*'P6 Verzekering'!$E$13</f>
        <v>0</v>
      </c>
      <c r="BV2073" s="173">
        <f t="shared" si="924"/>
        <v>0</v>
      </c>
      <c r="BW2073"/>
      <c r="BX2073"/>
    </row>
    <row r="2074" spans="1:76">
      <c r="A2074" s="152" t="s">
        <v>979</v>
      </c>
      <c r="B2074" s="152" t="s">
        <v>151</v>
      </c>
      <c r="C2074" s="152" t="s">
        <v>149</v>
      </c>
      <c r="D2074" s="152" t="s">
        <v>219</v>
      </c>
      <c r="E2074" s="152" t="s">
        <v>219</v>
      </c>
      <c r="F2074" s="153">
        <f t="shared" si="926"/>
        <v>25</v>
      </c>
      <c r="G2074" s="154">
        <v>0</v>
      </c>
      <c r="H2074" s="154">
        <f>IFERROR(VLOOKUP(B2074,'P2 Origin'!$C$21:$Q$176,15,FALSE),0)</f>
        <v>0</v>
      </c>
      <c r="I2074" s="154">
        <f>IFERROR(VLOOKUP(D2074,'P4 Destination'!$C$21:$Q$176,15,FALSE),0)</f>
        <v>0</v>
      </c>
      <c r="J2074" s="155"/>
      <c r="K2074" s="155"/>
      <c r="L2074" s="156">
        <v>25</v>
      </c>
      <c r="M2074" s="155">
        <v>180</v>
      </c>
      <c r="N2074" s="155">
        <v>2</v>
      </c>
      <c r="O2074" s="157">
        <f t="shared" si="901"/>
        <v>0</v>
      </c>
      <c r="P2074" s="158">
        <f t="shared" si="902"/>
        <v>0</v>
      </c>
      <c r="Q2074" s="159">
        <f>IFERROR(VLOOKUP(N2074,'P1 Intra-Europees'!$A$15:$H$25,3,0),0)*P2074</f>
        <v>0</v>
      </c>
      <c r="R2074" s="160">
        <f t="shared" si="903"/>
        <v>25</v>
      </c>
      <c r="S2074" s="159">
        <f>IFERROR(VLOOKUP(N2074,'P1 Intra-Europees'!$A$15:$H$25,4,0),0)*R2074</f>
        <v>0</v>
      </c>
      <c r="T2074" s="160">
        <f t="shared" si="904"/>
        <v>0</v>
      </c>
      <c r="U2074" s="159">
        <f>IFERROR(VLOOKUP(N2074,'P1 Intra-Europees'!$A$15:$H$25,5,0),0)*T2074</f>
        <v>0</v>
      </c>
      <c r="V2074" s="160">
        <f t="shared" si="905"/>
        <v>0</v>
      </c>
      <c r="W2074" s="159">
        <f>IFERROR(VLOOKUP(N2074,'P1 Intra-Europees'!$A$15:$H$25,6,0),0)*V2074</f>
        <v>0</v>
      </c>
      <c r="X2074" s="160">
        <f t="shared" si="906"/>
        <v>0</v>
      </c>
      <c r="Y2074" s="159">
        <f>IFERROR(VLOOKUP(N2074,'P1 Intra-Europees'!$A$15:$H$25,7,0),0)*X2074</f>
        <v>0</v>
      </c>
      <c r="Z2074" s="161">
        <f t="shared" si="907"/>
        <v>0</v>
      </c>
      <c r="AA2074" s="162">
        <f>IFERROR(VLOOKUP(N2074,'P1 Intra-Europees'!$A$15:$H$25,8,0),0)*Z2074</f>
        <v>0</v>
      </c>
      <c r="AB2074" s="163">
        <f t="shared" si="908"/>
        <v>0</v>
      </c>
      <c r="AC2074" s="157" t="str">
        <f>VLOOKUP(B2074,'P2 Origin'!$C$21:$O$176,13,0)</f>
        <v>EUR</v>
      </c>
      <c r="AD2074" s="164">
        <f t="shared" si="909"/>
        <v>0</v>
      </c>
      <c r="AE2074" s="165">
        <f>IF(AU2074&gt;0.1,VLOOKUP(B2074,'P2 Origin'!$C$21:$M$176,3,0)*H2074,0)</f>
        <v>0</v>
      </c>
      <c r="AF2074" s="166">
        <f t="shared" si="910"/>
        <v>0</v>
      </c>
      <c r="AG2074" s="165">
        <f>(VLOOKUP(B2074,'P2 Origin'!$C$21:$M$176,4,0))*AF2074</f>
        <v>0</v>
      </c>
      <c r="AH2074" s="166">
        <f t="shared" si="911"/>
        <v>0</v>
      </c>
      <c r="AI2074" s="165">
        <f>(VLOOKUP(B2074,'P2 Origin'!$C$21:$M$176,5,0))*AH2074</f>
        <v>0</v>
      </c>
      <c r="AJ2074" s="166">
        <f t="shared" si="925"/>
        <v>0</v>
      </c>
      <c r="AK2074" s="165">
        <f>(VLOOKUP(B2074,'P2 Origin'!$C$21:$M$176,6,0))*AJ2074</f>
        <v>0</v>
      </c>
      <c r="AL2074" s="166">
        <f t="shared" si="912"/>
        <v>0</v>
      </c>
      <c r="AM2074" s="165">
        <f>(VLOOKUP($B2074,'P2 Origin'!$C$21:$M$176,7,0))*AL2074</f>
        <v>0</v>
      </c>
      <c r="AN2074" s="166">
        <f t="shared" si="913"/>
        <v>0</v>
      </c>
      <c r="AO2074" s="165">
        <f>(VLOOKUP($B2074,'P2 Origin'!$C$21:$M$176,8,0))*AN2074</f>
        <v>0</v>
      </c>
      <c r="AP2074" s="166">
        <f t="shared" si="914"/>
        <v>0</v>
      </c>
      <c r="AQ2074" s="165">
        <f>(VLOOKUP($B2074,'P2 Origin'!$C$21:$M$176,9,0))*AP2074</f>
        <v>0</v>
      </c>
      <c r="AR2074" s="155">
        <f t="shared" si="899"/>
        <v>0</v>
      </c>
      <c r="AS2074" s="164">
        <f>(VLOOKUP(B2074,'P2 Origin'!$C$21:$M$176,10,0))*K2074</f>
        <v>0</v>
      </c>
      <c r="AT2074" s="164">
        <f>(VLOOKUP(B2074,'P2 Origin'!$C$21:$M$176,11,0))*J2074</f>
        <v>0</v>
      </c>
      <c r="AU2074" s="167">
        <v>0</v>
      </c>
      <c r="AV2074" s="168">
        <v>0</v>
      </c>
      <c r="AW2074" s="169">
        <v>0</v>
      </c>
      <c r="AX2074" s="170">
        <f>IF(AU2074&gt;=0.1,'P3 Bureaumarge zee- en luchtvr.'!$D$12,0)</f>
        <v>0</v>
      </c>
      <c r="AY2074" s="163">
        <f t="shared" si="915"/>
        <v>0</v>
      </c>
      <c r="AZ2074" s="157" t="str">
        <f>VLOOKUP(D2074,'P4 Destination'!$C$21:$O$176,13,0)</f>
        <v>EUR</v>
      </c>
      <c r="BA2074" s="164">
        <f t="shared" si="916"/>
        <v>0</v>
      </c>
      <c r="BB2074" s="171">
        <f>IF(AU2074&gt;0.1,(VLOOKUP(D2074,'P4 Destination'!$C$21:$M$176,3,0))*I2074,0)</f>
        <v>0</v>
      </c>
      <c r="BC2074" s="172">
        <f t="shared" si="917"/>
        <v>0</v>
      </c>
      <c r="BD2074" s="171">
        <f>(VLOOKUP($D2074,'P4 Destination'!$C$21:$M$176,4,0))*BC2074</f>
        <v>0</v>
      </c>
      <c r="BE2074" s="172">
        <f t="shared" si="918"/>
        <v>0</v>
      </c>
      <c r="BF2074" s="171">
        <f>(VLOOKUP($D2074,'P4 Destination'!$C$21:$M$176,5,0))*BE2074</f>
        <v>0</v>
      </c>
      <c r="BG2074" s="172">
        <f t="shared" si="919"/>
        <v>0</v>
      </c>
      <c r="BH2074" s="171">
        <f>(VLOOKUP($D2074,'P4 Destination'!$C$21:$M$176,6,0))*BG2074</f>
        <v>0</v>
      </c>
      <c r="BI2074" s="172">
        <f t="shared" si="920"/>
        <v>0</v>
      </c>
      <c r="BJ2074" s="171">
        <f>(VLOOKUP($D2074,'P4 Destination'!$C$21:$M$176,7,0))*BI2074</f>
        <v>0</v>
      </c>
      <c r="BK2074" s="172">
        <f t="shared" si="921"/>
        <v>0</v>
      </c>
      <c r="BL2074" s="171">
        <f>(VLOOKUP($D2074,'P4 Destination'!$C$21:$M$176,8,0))*BK2074</f>
        <v>0</v>
      </c>
      <c r="BM2074" s="172">
        <f t="shared" si="922"/>
        <v>0</v>
      </c>
      <c r="BN2074" s="171">
        <f>(VLOOKUP($D2074,'P4 Destination'!$C$21:$M$176,9,0))*BM2074</f>
        <v>0</v>
      </c>
      <c r="BO2074" s="154">
        <f t="shared" si="900"/>
        <v>0</v>
      </c>
      <c r="BP2074" s="171">
        <f>(VLOOKUP(D2074,'P4 Destination'!$C$21:$M$176,10,0))*K2074</f>
        <v>0</v>
      </c>
      <c r="BQ2074" s="171">
        <f>(VLOOKUP(D2074,'P4 Destination'!$C$21:$M$176,11,0))*J2074</f>
        <v>0</v>
      </c>
      <c r="BR2074" s="173">
        <f t="shared" si="923"/>
        <v>0</v>
      </c>
      <c r="BS2074" s="173">
        <f>(AV2074*2500)*'P6 Verzekering'!$E$11</f>
        <v>0</v>
      </c>
      <c r="BT2074" s="173">
        <f>(AW2074*2500)*'P6 Verzekering'!$E$12</f>
        <v>0</v>
      </c>
      <c r="BU2074" s="173">
        <f>(L2074*2500)*'P6 Verzekering'!$E$13</f>
        <v>0</v>
      </c>
      <c r="BV2074" s="173">
        <f t="shared" si="924"/>
        <v>0</v>
      </c>
      <c r="BW2074"/>
      <c r="BX2074"/>
    </row>
    <row r="2075" spans="1:76">
      <c r="A2075" s="152" t="s">
        <v>1711</v>
      </c>
      <c r="B2075" s="152" t="s">
        <v>219</v>
      </c>
      <c r="C2075" s="152" t="s">
        <v>219</v>
      </c>
      <c r="D2075" s="152" t="s">
        <v>151</v>
      </c>
      <c r="E2075" s="152" t="s">
        <v>149</v>
      </c>
      <c r="F2075" s="153">
        <f t="shared" si="926"/>
        <v>25</v>
      </c>
      <c r="G2075" s="154">
        <v>0</v>
      </c>
      <c r="H2075" s="154">
        <f>IFERROR(VLOOKUP(B2075,'P2 Origin'!$C$21:$Q$176,15,FALSE),0)</f>
        <v>0</v>
      </c>
      <c r="I2075" s="154">
        <f>IFERROR(VLOOKUP(D2075,'P4 Destination'!$C$21:$Q$176,15,FALSE),0)</f>
        <v>0</v>
      </c>
      <c r="J2075" s="155"/>
      <c r="K2075" s="155"/>
      <c r="L2075" s="156">
        <v>25</v>
      </c>
      <c r="M2075" s="155">
        <v>207</v>
      </c>
      <c r="N2075" s="155">
        <v>2</v>
      </c>
      <c r="O2075" s="157">
        <f t="shared" si="901"/>
        <v>0</v>
      </c>
      <c r="P2075" s="158">
        <f t="shared" si="902"/>
        <v>0</v>
      </c>
      <c r="Q2075" s="159">
        <f>IFERROR(VLOOKUP(N2075,'P1 Intra-Europees'!$A$15:$H$25,3,0),0)*P2075</f>
        <v>0</v>
      </c>
      <c r="R2075" s="160">
        <f t="shared" si="903"/>
        <v>25</v>
      </c>
      <c r="S2075" s="159">
        <f>IFERROR(VLOOKUP(N2075,'P1 Intra-Europees'!$A$15:$H$25,4,0),0)*R2075</f>
        <v>0</v>
      </c>
      <c r="T2075" s="160">
        <f t="shared" si="904"/>
        <v>0</v>
      </c>
      <c r="U2075" s="159">
        <f>IFERROR(VLOOKUP(N2075,'P1 Intra-Europees'!$A$15:$H$25,5,0),0)*T2075</f>
        <v>0</v>
      </c>
      <c r="V2075" s="160">
        <f t="shared" si="905"/>
        <v>0</v>
      </c>
      <c r="W2075" s="159">
        <f>IFERROR(VLOOKUP(N2075,'P1 Intra-Europees'!$A$15:$H$25,6,0),0)*V2075</f>
        <v>0</v>
      </c>
      <c r="X2075" s="160">
        <f t="shared" si="906"/>
        <v>0</v>
      </c>
      <c r="Y2075" s="159">
        <f>IFERROR(VLOOKUP(N2075,'P1 Intra-Europees'!$A$15:$H$25,7,0),0)*X2075</f>
        <v>0</v>
      </c>
      <c r="Z2075" s="161">
        <f t="shared" si="907"/>
        <v>0</v>
      </c>
      <c r="AA2075" s="162">
        <f>IFERROR(VLOOKUP(N2075,'P1 Intra-Europees'!$A$15:$H$25,8,0),0)*Z2075</f>
        <v>0</v>
      </c>
      <c r="AB2075" s="163">
        <f t="shared" si="908"/>
        <v>0</v>
      </c>
      <c r="AC2075" s="157" t="str">
        <f>VLOOKUP(B2075,'P2 Origin'!$C$21:$O$176,13,0)</f>
        <v>EUR</v>
      </c>
      <c r="AD2075" s="164">
        <f t="shared" si="909"/>
        <v>0</v>
      </c>
      <c r="AE2075" s="165">
        <f>IF(AU2075&gt;0.1,VLOOKUP(B2075,'P2 Origin'!$C$21:$M$176,3,0)*H2075,0)</f>
        <v>0</v>
      </c>
      <c r="AF2075" s="166">
        <f t="shared" si="910"/>
        <v>0</v>
      </c>
      <c r="AG2075" s="165">
        <f>(VLOOKUP(B2075,'P2 Origin'!$C$21:$M$176,4,0))*AF2075</f>
        <v>0</v>
      </c>
      <c r="AH2075" s="166">
        <f t="shared" si="911"/>
        <v>0</v>
      </c>
      <c r="AI2075" s="165">
        <f>(VLOOKUP(B2075,'P2 Origin'!$C$21:$M$176,5,0))*AH2075</f>
        <v>0</v>
      </c>
      <c r="AJ2075" s="166">
        <f t="shared" si="925"/>
        <v>0</v>
      </c>
      <c r="AK2075" s="165">
        <f>(VLOOKUP(B2075,'P2 Origin'!$C$21:$M$176,6,0))*AJ2075</f>
        <v>0</v>
      </c>
      <c r="AL2075" s="166">
        <f t="shared" si="912"/>
        <v>0</v>
      </c>
      <c r="AM2075" s="165">
        <f>(VLOOKUP($B2075,'P2 Origin'!$C$21:$M$176,7,0))*AL2075</f>
        <v>0</v>
      </c>
      <c r="AN2075" s="166">
        <f t="shared" si="913"/>
        <v>0</v>
      </c>
      <c r="AO2075" s="165">
        <f>(VLOOKUP($B2075,'P2 Origin'!$C$21:$M$176,8,0))*AN2075</f>
        <v>0</v>
      </c>
      <c r="AP2075" s="166">
        <f t="shared" si="914"/>
        <v>0</v>
      </c>
      <c r="AQ2075" s="165">
        <f>(VLOOKUP($B2075,'P2 Origin'!$C$21:$M$176,9,0))*AP2075</f>
        <v>0</v>
      </c>
      <c r="AR2075" s="155">
        <f t="shared" ref="AR2075:AR2138" si="927">IF(AU2075&gt;=0.1,G2075,0)</f>
        <v>0</v>
      </c>
      <c r="AS2075" s="164">
        <f>(VLOOKUP(B2075,'P2 Origin'!$C$21:$M$176,10,0))*K2075</f>
        <v>0</v>
      </c>
      <c r="AT2075" s="164">
        <f>(VLOOKUP(B2075,'P2 Origin'!$C$21:$M$176,11,0))*J2075</f>
        <v>0</v>
      </c>
      <c r="AU2075" s="167">
        <v>0</v>
      </c>
      <c r="AV2075" s="168">
        <v>0</v>
      </c>
      <c r="AW2075" s="169">
        <v>0</v>
      </c>
      <c r="AX2075" s="170">
        <f>IF(AU2075&gt;=0.1,'P3 Bureaumarge zee- en luchtvr.'!$D$12,0)</f>
        <v>0</v>
      </c>
      <c r="AY2075" s="163">
        <f t="shared" si="915"/>
        <v>0</v>
      </c>
      <c r="AZ2075" s="157" t="str">
        <f>VLOOKUP(D2075,'P4 Destination'!$C$21:$O$176,13,0)</f>
        <v>EUR</v>
      </c>
      <c r="BA2075" s="164">
        <f t="shared" si="916"/>
        <v>0</v>
      </c>
      <c r="BB2075" s="171">
        <f>IF(AU2075&gt;0.1,(VLOOKUP(D2075,'P4 Destination'!$C$21:$M$176,3,0))*I2075,0)</f>
        <v>0</v>
      </c>
      <c r="BC2075" s="172">
        <f t="shared" si="917"/>
        <v>0</v>
      </c>
      <c r="BD2075" s="171">
        <f>(VLOOKUP($D2075,'P4 Destination'!$C$21:$M$176,4,0))*BC2075</f>
        <v>0</v>
      </c>
      <c r="BE2075" s="172">
        <f t="shared" si="918"/>
        <v>0</v>
      </c>
      <c r="BF2075" s="171">
        <f>(VLOOKUP($D2075,'P4 Destination'!$C$21:$M$176,5,0))*BE2075</f>
        <v>0</v>
      </c>
      <c r="BG2075" s="172">
        <f t="shared" si="919"/>
        <v>0</v>
      </c>
      <c r="BH2075" s="171">
        <f>(VLOOKUP($D2075,'P4 Destination'!$C$21:$M$176,6,0))*BG2075</f>
        <v>0</v>
      </c>
      <c r="BI2075" s="172">
        <f t="shared" si="920"/>
        <v>0</v>
      </c>
      <c r="BJ2075" s="171">
        <f>(VLOOKUP($D2075,'P4 Destination'!$C$21:$M$176,7,0))*BI2075</f>
        <v>0</v>
      </c>
      <c r="BK2075" s="172">
        <f t="shared" si="921"/>
        <v>0</v>
      </c>
      <c r="BL2075" s="171">
        <f>(VLOOKUP($D2075,'P4 Destination'!$C$21:$M$176,8,0))*BK2075</f>
        <v>0</v>
      </c>
      <c r="BM2075" s="172">
        <f t="shared" si="922"/>
        <v>0</v>
      </c>
      <c r="BN2075" s="171">
        <f>(VLOOKUP($D2075,'P4 Destination'!$C$21:$M$176,9,0))*BM2075</f>
        <v>0</v>
      </c>
      <c r="BO2075" s="154">
        <f t="shared" ref="BO2075:BO2138" si="928">IF(AU2075&gt;=0.1,G2075,0)</f>
        <v>0</v>
      </c>
      <c r="BP2075" s="171">
        <f>(VLOOKUP(D2075,'P4 Destination'!$C$21:$M$176,10,0))*K2075</f>
        <v>0</v>
      </c>
      <c r="BQ2075" s="171">
        <f>(VLOOKUP(D2075,'P4 Destination'!$C$21:$M$176,11,0))*J2075</f>
        <v>0</v>
      </c>
      <c r="BR2075" s="173">
        <f t="shared" si="923"/>
        <v>0</v>
      </c>
      <c r="BS2075" s="173">
        <f>(AV2075*2500)*'P6 Verzekering'!$E$11</f>
        <v>0</v>
      </c>
      <c r="BT2075" s="173">
        <f>(AW2075*2500)*'P6 Verzekering'!$E$12</f>
        <v>0</v>
      </c>
      <c r="BU2075" s="173">
        <f>(L2075*2500)*'P6 Verzekering'!$E$13</f>
        <v>0</v>
      </c>
      <c r="BV2075" s="173">
        <f t="shared" si="924"/>
        <v>0</v>
      </c>
      <c r="BW2075"/>
      <c r="BX2075"/>
    </row>
    <row r="2076" spans="1:76">
      <c r="A2076" s="152" t="s">
        <v>1425</v>
      </c>
      <c r="B2076" s="152" t="s">
        <v>258</v>
      </c>
      <c r="C2076" s="152" t="s">
        <v>257</v>
      </c>
      <c r="D2076" s="152" t="s">
        <v>219</v>
      </c>
      <c r="E2076" s="152" t="s">
        <v>219</v>
      </c>
      <c r="F2076" s="153">
        <f t="shared" si="926"/>
        <v>25</v>
      </c>
      <c r="G2076" s="154">
        <v>0</v>
      </c>
      <c r="H2076" s="154">
        <f>IFERROR(VLOOKUP(B2076,'P2 Origin'!$C$21:$Q$176,15,FALSE),0)</f>
        <v>1</v>
      </c>
      <c r="I2076" s="154">
        <f>IFERROR(VLOOKUP(D2076,'P4 Destination'!$C$21:$Q$176,15,FALSE),0)</f>
        <v>0</v>
      </c>
      <c r="J2076" s="155"/>
      <c r="K2076" s="155"/>
      <c r="L2076" s="156">
        <v>25</v>
      </c>
      <c r="M2076" s="155">
        <v>375</v>
      </c>
      <c r="N2076" s="155">
        <v>3</v>
      </c>
      <c r="O2076" s="157">
        <f t="shared" si="901"/>
        <v>0</v>
      </c>
      <c r="P2076" s="158">
        <f t="shared" si="902"/>
        <v>0</v>
      </c>
      <c r="Q2076" s="159">
        <f>IFERROR(VLOOKUP(N2076,'P1 Intra-Europees'!$A$15:$H$25,3,0),0)*P2076</f>
        <v>0</v>
      </c>
      <c r="R2076" s="160">
        <f t="shared" si="903"/>
        <v>25</v>
      </c>
      <c r="S2076" s="159">
        <f>IFERROR(VLOOKUP(N2076,'P1 Intra-Europees'!$A$15:$H$25,4,0),0)*R2076</f>
        <v>0</v>
      </c>
      <c r="T2076" s="160">
        <f t="shared" si="904"/>
        <v>0</v>
      </c>
      <c r="U2076" s="159">
        <f>IFERROR(VLOOKUP(N2076,'P1 Intra-Europees'!$A$15:$H$25,5,0),0)*T2076</f>
        <v>0</v>
      </c>
      <c r="V2076" s="160">
        <f t="shared" si="905"/>
        <v>0</v>
      </c>
      <c r="W2076" s="159">
        <f>IFERROR(VLOOKUP(N2076,'P1 Intra-Europees'!$A$15:$H$25,6,0),0)*V2076</f>
        <v>0</v>
      </c>
      <c r="X2076" s="160">
        <f t="shared" si="906"/>
        <v>0</v>
      </c>
      <c r="Y2076" s="159">
        <f>IFERROR(VLOOKUP(N2076,'P1 Intra-Europees'!$A$15:$H$25,7,0),0)*X2076</f>
        <v>0</v>
      </c>
      <c r="Z2076" s="161">
        <f t="shared" si="907"/>
        <v>0</v>
      </c>
      <c r="AA2076" s="162">
        <f>IFERROR(VLOOKUP(N2076,'P1 Intra-Europees'!$A$15:$H$25,8,0),0)*Z2076</f>
        <v>0</v>
      </c>
      <c r="AB2076" s="163">
        <f t="shared" si="908"/>
        <v>0</v>
      </c>
      <c r="AC2076" s="157" t="str">
        <f>VLOOKUP(B2076,'P2 Origin'!$C$21:$O$176,13,0)</f>
        <v>EUR</v>
      </c>
      <c r="AD2076" s="164">
        <f t="shared" si="909"/>
        <v>0</v>
      </c>
      <c r="AE2076" s="165">
        <f>IF(AU2076&gt;0.1,VLOOKUP(B2076,'P2 Origin'!$C$21:$M$176,3,0)*H2076,0)</f>
        <v>0</v>
      </c>
      <c r="AF2076" s="166">
        <f t="shared" si="910"/>
        <v>0</v>
      </c>
      <c r="AG2076" s="165">
        <f>(VLOOKUP(B2076,'P2 Origin'!$C$21:$M$176,4,0))*AF2076</f>
        <v>0</v>
      </c>
      <c r="AH2076" s="166">
        <f t="shared" si="911"/>
        <v>0</v>
      </c>
      <c r="AI2076" s="165">
        <f>(VLOOKUP(B2076,'P2 Origin'!$C$21:$M$176,5,0))*AH2076</f>
        <v>0</v>
      </c>
      <c r="AJ2076" s="166">
        <f t="shared" si="925"/>
        <v>0</v>
      </c>
      <c r="AK2076" s="165">
        <f>(VLOOKUP(B2076,'P2 Origin'!$C$21:$M$176,6,0))*AJ2076</f>
        <v>0</v>
      </c>
      <c r="AL2076" s="166">
        <f t="shared" si="912"/>
        <v>0</v>
      </c>
      <c r="AM2076" s="165">
        <f>(VLOOKUP($B2076,'P2 Origin'!$C$21:$M$176,7,0))*AL2076</f>
        <v>0</v>
      </c>
      <c r="AN2076" s="166">
        <f t="shared" si="913"/>
        <v>0</v>
      </c>
      <c r="AO2076" s="165">
        <f>(VLOOKUP($B2076,'P2 Origin'!$C$21:$M$176,8,0))*AN2076</f>
        <v>0</v>
      </c>
      <c r="AP2076" s="166">
        <f t="shared" si="914"/>
        <v>0</v>
      </c>
      <c r="AQ2076" s="165">
        <f>(VLOOKUP($B2076,'P2 Origin'!$C$21:$M$176,9,0))*AP2076</f>
        <v>0</v>
      </c>
      <c r="AR2076" s="155">
        <f t="shared" si="927"/>
        <v>0</v>
      </c>
      <c r="AS2076" s="164">
        <f>(VLOOKUP(B2076,'P2 Origin'!$C$21:$M$176,10,0))*K2076</f>
        <v>0</v>
      </c>
      <c r="AT2076" s="164">
        <f>(VLOOKUP(B2076,'P2 Origin'!$C$21:$M$176,11,0))*J2076</f>
        <v>0</v>
      </c>
      <c r="AU2076" s="167">
        <v>0</v>
      </c>
      <c r="AV2076" s="168">
        <v>0</v>
      </c>
      <c r="AW2076" s="169">
        <v>0</v>
      </c>
      <c r="AX2076" s="170">
        <f>IF(AU2076&gt;=0.1,'P3 Bureaumarge zee- en luchtvr.'!$D$12,0)</f>
        <v>0</v>
      </c>
      <c r="AY2076" s="163">
        <f t="shared" si="915"/>
        <v>0</v>
      </c>
      <c r="AZ2076" s="157" t="str">
        <f>VLOOKUP(D2076,'P4 Destination'!$C$21:$O$176,13,0)</f>
        <v>EUR</v>
      </c>
      <c r="BA2076" s="164">
        <f t="shared" si="916"/>
        <v>0</v>
      </c>
      <c r="BB2076" s="171">
        <f>IF(AU2076&gt;0.1,(VLOOKUP(D2076,'P4 Destination'!$C$21:$M$176,3,0))*I2076,0)</f>
        <v>0</v>
      </c>
      <c r="BC2076" s="172">
        <f t="shared" si="917"/>
        <v>0</v>
      </c>
      <c r="BD2076" s="171">
        <f>(VLOOKUP($D2076,'P4 Destination'!$C$21:$M$176,4,0))*BC2076</f>
        <v>0</v>
      </c>
      <c r="BE2076" s="172">
        <f t="shared" si="918"/>
        <v>0</v>
      </c>
      <c r="BF2076" s="171">
        <f>(VLOOKUP($D2076,'P4 Destination'!$C$21:$M$176,5,0))*BE2076</f>
        <v>0</v>
      </c>
      <c r="BG2076" s="172">
        <f t="shared" si="919"/>
        <v>0</v>
      </c>
      <c r="BH2076" s="171">
        <f>(VLOOKUP($D2076,'P4 Destination'!$C$21:$M$176,6,0))*BG2076</f>
        <v>0</v>
      </c>
      <c r="BI2076" s="172">
        <f t="shared" si="920"/>
        <v>0</v>
      </c>
      <c r="BJ2076" s="171">
        <f>(VLOOKUP($D2076,'P4 Destination'!$C$21:$M$176,7,0))*BI2076</f>
        <v>0</v>
      </c>
      <c r="BK2076" s="172">
        <f t="shared" si="921"/>
        <v>0</v>
      </c>
      <c r="BL2076" s="171">
        <f>(VLOOKUP($D2076,'P4 Destination'!$C$21:$M$176,8,0))*BK2076</f>
        <v>0</v>
      </c>
      <c r="BM2076" s="172">
        <f t="shared" si="922"/>
        <v>0</v>
      </c>
      <c r="BN2076" s="171">
        <f>(VLOOKUP($D2076,'P4 Destination'!$C$21:$M$176,9,0))*BM2076</f>
        <v>0</v>
      </c>
      <c r="BO2076" s="154">
        <f t="shared" si="928"/>
        <v>0</v>
      </c>
      <c r="BP2076" s="171">
        <f>(VLOOKUP(D2076,'P4 Destination'!$C$21:$M$176,10,0))*K2076</f>
        <v>0</v>
      </c>
      <c r="BQ2076" s="171">
        <f>(VLOOKUP(D2076,'P4 Destination'!$C$21:$M$176,11,0))*J2076</f>
        <v>0</v>
      </c>
      <c r="BR2076" s="173">
        <f t="shared" si="923"/>
        <v>0</v>
      </c>
      <c r="BS2076" s="173">
        <f>(AV2076*2500)*'P6 Verzekering'!$E$11</f>
        <v>0</v>
      </c>
      <c r="BT2076" s="173">
        <f>(AW2076*2500)*'P6 Verzekering'!$E$12</f>
        <v>0</v>
      </c>
      <c r="BU2076" s="173">
        <f>(L2076*2500)*'P6 Verzekering'!$E$13</f>
        <v>0</v>
      </c>
      <c r="BV2076" s="173">
        <f t="shared" si="924"/>
        <v>0</v>
      </c>
      <c r="BW2076"/>
      <c r="BX2076"/>
    </row>
    <row r="2077" spans="1:76">
      <c r="A2077" s="152" t="s">
        <v>1658</v>
      </c>
      <c r="B2077" s="152" t="s">
        <v>219</v>
      </c>
      <c r="C2077" s="152" t="s">
        <v>219</v>
      </c>
      <c r="D2077" s="152" t="s">
        <v>184</v>
      </c>
      <c r="E2077" s="152" t="s">
        <v>183</v>
      </c>
      <c r="F2077" s="153">
        <f t="shared" si="926"/>
        <v>25</v>
      </c>
      <c r="G2077" s="154">
        <v>0</v>
      </c>
      <c r="H2077" s="154">
        <f>IFERROR(VLOOKUP(B2077,'P2 Origin'!$C$21:$Q$176,15,FALSE),0)</f>
        <v>0</v>
      </c>
      <c r="I2077" s="154">
        <f>IFERROR(VLOOKUP(D2077,'P4 Destination'!$C$21:$Q$176,15,FALSE),0)</f>
        <v>1</v>
      </c>
      <c r="J2077" s="155"/>
      <c r="K2077" s="155"/>
      <c r="L2077" s="156">
        <v>25</v>
      </c>
      <c r="M2077" s="155">
        <v>689</v>
      </c>
      <c r="N2077" s="155">
        <v>4</v>
      </c>
      <c r="O2077" s="157">
        <f t="shared" si="901"/>
        <v>0</v>
      </c>
      <c r="P2077" s="158">
        <f t="shared" si="902"/>
        <v>0</v>
      </c>
      <c r="Q2077" s="159">
        <f>IFERROR(VLOOKUP(N2077,'P1 Intra-Europees'!$A$15:$H$25,3,0),0)*P2077</f>
        <v>0</v>
      </c>
      <c r="R2077" s="160">
        <f t="shared" si="903"/>
        <v>25</v>
      </c>
      <c r="S2077" s="159">
        <f>IFERROR(VLOOKUP(N2077,'P1 Intra-Europees'!$A$15:$H$25,4,0),0)*R2077</f>
        <v>0</v>
      </c>
      <c r="T2077" s="160">
        <f t="shared" si="904"/>
        <v>0</v>
      </c>
      <c r="U2077" s="159">
        <f>IFERROR(VLOOKUP(N2077,'P1 Intra-Europees'!$A$15:$H$25,5,0),0)*T2077</f>
        <v>0</v>
      </c>
      <c r="V2077" s="160">
        <f t="shared" si="905"/>
        <v>0</v>
      </c>
      <c r="W2077" s="159">
        <f>IFERROR(VLOOKUP(N2077,'P1 Intra-Europees'!$A$15:$H$25,6,0),0)*V2077</f>
        <v>0</v>
      </c>
      <c r="X2077" s="160">
        <f t="shared" si="906"/>
        <v>0</v>
      </c>
      <c r="Y2077" s="159">
        <f>IFERROR(VLOOKUP(N2077,'P1 Intra-Europees'!$A$15:$H$25,7,0),0)*X2077</f>
        <v>0</v>
      </c>
      <c r="Z2077" s="161">
        <f t="shared" si="907"/>
        <v>0</v>
      </c>
      <c r="AA2077" s="162">
        <f>IFERROR(VLOOKUP(N2077,'P1 Intra-Europees'!$A$15:$H$25,8,0),0)*Z2077</f>
        <v>0</v>
      </c>
      <c r="AB2077" s="163">
        <f t="shared" si="908"/>
        <v>0</v>
      </c>
      <c r="AC2077" s="157" t="str">
        <f>VLOOKUP(B2077,'P2 Origin'!$C$21:$O$176,13,0)</f>
        <v>EUR</v>
      </c>
      <c r="AD2077" s="164">
        <f t="shared" si="909"/>
        <v>0</v>
      </c>
      <c r="AE2077" s="165">
        <f>IF(AU2077&gt;0.1,VLOOKUP(B2077,'P2 Origin'!$C$21:$M$176,3,0)*H2077,0)</f>
        <v>0</v>
      </c>
      <c r="AF2077" s="166">
        <f t="shared" si="910"/>
        <v>0</v>
      </c>
      <c r="AG2077" s="165">
        <f>(VLOOKUP(B2077,'P2 Origin'!$C$21:$M$176,4,0))*AF2077</f>
        <v>0</v>
      </c>
      <c r="AH2077" s="166">
        <f t="shared" si="911"/>
        <v>0</v>
      </c>
      <c r="AI2077" s="165">
        <f>(VLOOKUP(B2077,'P2 Origin'!$C$21:$M$176,5,0))*AH2077</f>
        <v>0</v>
      </c>
      <c r="AJ2077" s="166">
        <f t="shared" si="925"/>
        <v>0</v>
      </c>
      <c r="AK2077" s="165">
        <f>(VLOOKUP(B2077,'P2 Origin'!$C$21:$M$176,6,0))*AJ2077</f>
        <v>0</v>
      </c>
      <c r="AL2077" s="166">
        <f t="shared" si="912"/>
        <v>0</v>
      </c>
      <c r="AM2077" s="165">
        <f>(VLOOKUP($B2077,'P2 Origin'!$C$21:$M$176,7,0))*AL2077</f>
        <v>0</v>
      </c>
      <c r="AN2077" s="166">
        <f t="shared" si="913"/>
        <v>0</v>
      </c>
      <c r="AO2077" s="165">
        <f>(VLOOKUP($B2077,'P2 Origin'!$C$21:$M$176,8,0))*AN2077</f>
        <v>0</v>
      </c>
      <c r="AP2077" s="166">
        <f t="shared" si="914"/>
        <v>0</v>
      </c>
      <c r="AQ2077" s="165">
        <f>(VLOOKUP($B2077,'P2 Origin'!$C$21:$M$176,9,0))*AP2077</f>
        <v>0</v>
      </c>
      <c r="AR2077" s="155">
        <f t="shared" si="927"/>
        <v>0</v>
      </c>
      <c r="AS2077" s="164">
        <f>(VLOOKUP(B2077,'P2 Origin'!$C$21:$M$176,10,0))*K2077</f>
        <v>0</v>
      </c>
      <c r="AT2077" s="164">
        <f>(VLOOKUP(B2077,'P2 Origin'!$C$21:$M$176,11,0))*J2077</f>
        <v>0</v>
      </c>
      <c r="AU2077" s="167">
        <v>0</v>
      </c>
      <c r="AV2077" s="168">
        <v>0</v>
      </c>
      <c r="AW2077" s="169">
        <v>0</v>
      </c>
      <c r="AX2077" s="170">
        <f>IF(AU2077&gt;=0.1,'P3 Bureaumarge zee- en luchtvr.'!$D$12,0)</f>
        <v>0</v>
      </c>
      <c r="AY2077" s="163">
        <f t="shared" si="915"/>
        <v>0</v>
      </c>
      <c r="AZ2077" s="157" t="str">
        <f>VLOOKUP(D2077,'P4 Destination'!$C$21:$O$176,13,0)</f>
        <v>EUR</v>
      </c>
      <c r="BA2077" s="164">
        <f t="shared" si="916"/>
        <v>0</v>
      </c>
      <c r="BB2077" s="171">
        <f>IF(AU2077&gt;0.1,(VLOOKUP(D2077,'P4 Destination'!$C$21:$M$176,3,0))*I2077,0)</f>
        <v>0</v>
      </c>
      <c r="BC2077" s="172">
        <f t="shared" si="917"/>
        <v>0</v>
      </c>
      <c r="BD2077" s="171">
        <f>(VLOOKUP($D2077,'P4 Destination'!$C$21:$M$176,4,0))*BC2077</f>
        <v>0</v>
      </c>
      <c r="BE2077" s="172">
        <f t="shared" si="918"/>
        <v>0</v>
      </c>
      <c r="BF2077" s="171">
        <f>(VLOOKUP($D2077,'P4 Destination'!$C$21:$M$176,5,0))*BE2077</f>
        <v>0</v>
      </c>
      <c r="BG2077" s="172">
        <f t="shared" si="919"/>
        <v>0</v>
      </c>
      <c r="BH2077" s="171">
        <f>(VLOOKUP($D2077,'P4 Destination'!$C$21:$M$176,6,0))*BG2077</f>
        <v>0</v>
      </c>
      <c r="BI2077" s="172">
        <f t="shared" si="920"/>
        <v>0</v>
      </c>
      <c r="BJ2077" s="171">
        <f>(VLOOKUP($D2077,'P4 Destination'!$C$21:$M$176,7,0))*BI2077</f>
        <v>0</v>
      </c>
      <c r="BK2077" s="172">
        <f t="shared" si="921"/>
        <v>0</v>
      </c>
      <c r="BL2077" s="171">
        <f>(VLOOKUP($D2077,'P4 Destination'!$C$21:$M$176,8,0))*BK2077</f>
        <v>0</v>
      </c>
      <c r="BM2077" s="172">
        <f t="shared" si="922"/>
        <v>0</v>
      </c>
      <c r="BN2077" s="171">
        <f>(VLOOKUP($D2077,'P4 Destination'!$C$21:$M$176,9,0))*BM2077</f>
        <v>0</v>
      </c>
      <c r="BO2077" s="154">
        <f t="shared" si="928"/>
        <v>0</v>
      </c>
      <c r="BP2077" s="171">
        <f>(VLOOKUP(D2077,'P4 Destination'!$C$21:$M$176,10,0))*K2077</f>
        <v>0</v>
      </c>
      <c r="BQ2077" s="171">
        <f>(VLOOKUP(D2077,'P4 Destination'!$C$21:$M$176,11,0))*J2077</f>
        <v>0</v>
      </c>
      <c r="BR2077" s="173">
        <f t="shared" si="923"/>
        <v>0</v>
      </c>
      <c r="BS2077" s="173">
        <f>(AV2077*2500)*'P6 Verzekering'!$E$11</f>
        <v>0</v>
      </c>
      <c r="BT2077" s="173">
        <f>(AW2077*2500)*'P6 Verzekering'!$E$12</f>
        <v>0</v>
      </c>
      <c r="BU2077" s="173">
        <f>(L2077*2500)*'P6 Verzekering'!$E$13</f>
        <v>0</v>
      </c>
      <c r="BV2077" s="173">
        <f t="shared" si="924"/>
        <v>0</v>
      </c>
      <c r="BW2077"/>
      <c r="BX2077"/>
    </row>
    <row r="2078" spans="1:76">
      <c r="A2078" s="152" t="s">
        <v>920</v>
      </c>
      <c r="B2078" s="152" t="s">
        <v>283</v>
      </c>
      <c r="C2078" s="152" t="s">
        <v>282</v>
      </c>
      <c r="D2078" s="152" t="s">
        <v>283</v>
      </c>
      <c r="E2078" s="152" t="s">
        <v>282</v>
      </c>
      <c r="F2078" s="153">
        <f t="shared" si="926"/>
        <v>25</v>
      </c>
      <c r="G2078" s="154">
        <v>0</v>
      </c>
      <c r="H2078" s="154">
        <f>IFERROR(VLOOKUP(B2078,'P2 Origin'!$C$21:$Q$176,15,FALSE),0)</f>
        <v>1</v>
      </c>
      <c r="I2078" s="154">
        <f>IFERROR(VLOOKUP(D2078,'P4 Destination'!$C$21:$Q$176,15,FALSE),0)</f>
        <v>1</v>
      </c>
      <c r="J2078" s="155"/>
      <c r="K2078" s="155"/>
      <c r="L2078" s="156">
        <v>25</v>
      </c>
      <c r="M2078" s="155">
        <v>770</v>
      </c>
      <c r="N2078" s="155">
        <v>5</v>
      </c>
      <c r="O2078" s="157">
        <f t="shared" si="901"/>
        <v>0</v>
      </c>
      <c r="P2078" s="158">
        <f t="shared" si="902"/>
        <v>0</v>
      </c>
      <c r="Q2078" s="159">
        <f>IFERROR(VLOOKUP(N2078,'P1 Intra-Europees'!$A$15:$H$25,3,0),0)*P2078</f>
        <v>0</v>
      </c>
      <c r="R2078" s="160">
        <f t="shared" si="903"/>
        <v>25</v>
      </c>
      <c r="S2078" s="159">
        <f>IFERROR(VLOOKUP(N2078,'P1 Intra-Europees'!$A$15:$H$25,4,0),0)*R2078</f>
        <v>0</v>
      </c>
      <c r="T2078" s="160">
        <f t="shared" si="904"/>
        <v>0</v>
      </c>
      <c r="U2078" s="159">
        <f>IFERROR(VLOOKUP(N2078,'P1 Intra-Europees'!$A$15:$H$25,5,0),0)*T2078</f>
        <v>0</v>
      </c>
      <c r="V2078" s="160">
        <f t="shared" si="905"/>
        <v>0</v>
      </c>
      <c r="W2078" s="159">
        <f>IFERROR(VLOOKUP(N2078,'P1 Intra-Europees'!$A$15:$H$25,6,0),0)*V2078</f>
        <v>0</v>
      </c>
      <c r="X2078" s="160">
        <f t="shared" si="906"/>
        <v>0</v>
      </c>
      <c r="Y2078" s="159">
        <f>IFERROR(VLOOKUP(N2078,'P1 Intra-Europees'!$A$15:$H$25,7,0),0)*X2078</f>
        <v>0</v>
      </c>
      <c r="Z2078" s="161">
        <f t="shared" si="907"/>
        <v>0</v>
      </c>
      <c r="AA2078" s="162">
        <f>IFERROR(VLOOKUP(N2078,'P1 Intra-Europees'!$A$15:$H$25,8,0),0)*Z2078</f>
        <v>0</v>
      </c>
      <c r="AB2078" s="163">
        <f t="shared" si="908"/>
        <v>0</v>
      </c>
      <c r="AC2078" s="157" t="str">
        <f>VLOOKUP(B2078,'P2 Origin'!$C$21:$O$176,13,0)</f>
        <v>USD</v>
      </c>
      <c r="AD2078" s="164">
        <f t="shared" si="909"/>
        <v>0</v>
      </c>
      <c r="AE2078" s="165">
        <f>IF(AU2078&gt;0.1,VLOOKUP(B2078,'P2 Origin'!$C$21:$M$176,3,0)*H2078,0)</f>
        <v>0</v>
      </c>
      <c r="AF2078" s="166">
        <f t="shared" si="910"/>
        <v>0</v>
      </c>
      <c r="AG2078" s="165">
        <f>(VLOOKUP(B2078,'P2 Origin'!$C$21:$M$176,4,0))*AF2078</f>
        <v>0</v>
      </c>
      <c r="AH2078" s="166">
        <f t="shared" si="911"/>
        <v>0</v>
      </c>
      <c r="AI2078" s="165">
        <f>(VLOOKUP(B2078,'P2 Origin'!$C$21:$M$176,5,0))*AH2078</f>
        <v>0</v>
      </c>
      <c r="AJ2078" s="166">
        <f t="shared" si="925"/>
        <v>0</v>
      </c>
      <c r="AK2078" s="165">
        <f>(VLOOKUP(B2078,'P2 Origin'!$C$21:$M$176,6,0))*AJ2078</f>
        <v>0</v>
      </c>
      <c r="AL2078" s="166">
        <f t="shared" si="912"/>
        <v>0</v>
      </c>
      <c r="AM2078" s="165">
        <f>(VLOOKUP($B2078,'P2 Origin'!$C$21:$M$176,7,0))*AL2078</f>
        <v>0</v>
      </c>
      <c r="AN2078" s="166">
        <f t="shared" si="913"/>
        <v>0</v>
      </c>
      <c r="AO2078" s="165">
        <f>(VLOOKUP($B2078,'P2 Origin'!$C$21:$M$176,8,0))*AN2078</f>
        <v>0</v>
      </c>
      <c r="AP2078" s="166">
        <f t="shared" si="914"/>
        <v>0</v>
      </c>
      <c r="AQ2078" s="165">
        <f>(VLOOKUP($B2078,'P2 Origin'!$C$21:$M$176,9,0))*AP2078</f>
        <v>0</v>
      </c>
      <c r="AR2078" s="155">
        <f t="shared" si="927"/>
        <v>0</v>
      </c>
      <c r="AS2078" s="164">
        <f>(VLOOKUP(B2078,'P2 Origin'!$C$21:$M$176,10,0))*K2078</f>
        <v>0</v>
      </c>
      <c r="AT2078" s="164">
        <f>(VLOOKUP(B2078,'P2 Origin'!$C$21:$M$176,11,0))*J2078</f>
        <v>0</v>
      </c>
      <c r="AU2078" s="167">
        <v>0</v>
      </c>
      <c r="AV2078" s="168">
        <v>0</v>
      </c>
      <c r="AW2078" s="169">
        <v>0</v>
      </c>
      <c r="AX2078" s="170">
        <f>IF(AU2078&gt;=0.1,'P3 Bureaumarge zee- en luchtvr.'!$D$12,0)</f>
        <v>0</v>
      </c>
      <c r="AY2078" s="163">
        <f t="shared" si="915"/>
        <v>0</v>
      </c>
      <c r="AZ2078" s="157" t="str">
        <f>VLOOKUP(D2078,'P4 Destination'!$C$21:$O$176,13,0)</f>
        <v>USD</v>
      </c>
      <c r="BA2078" s="164">
        <f t="shared" si="916"/>
        <v>0</v>
      </c>
      <c r="BB2078" s="171">
        <f>IF(AU2078&gt;0.1,(VLOOKUP(D2078,'P4 Destination'!$C$21:$M$176,3,0))*I2078,0)</f>
        <v>0</v>
      </c>
      <c r="BC2078" s="172">
        <f t="shared" si="917"/>
        <v>0</v>
      </c>
      <c r="BD2078" s="171">
        <f>(VLOOKUP($D2078,'P4 Destination'!$C$21:$M$176,4,0))*BC2078</f>
        <v>0</v>
      </c>
      <c r="BE2078" s="172">
        <f t="shared" si="918"/>
        <v>0</v>
      </c>
      <c r="BF2078" s="171">
        <f>(VLOOKUP($D2078,'P4 Destination'!$C$21:$M$176,5,0))*BE2078</f>
        <v>0</v>
      </c>
      <c r="BG2078" s="172">
        <f t="shared" si="919"/>
        <v>0</v>
      </c>
      <c r="BH2078" s="171">
        <f>(VLOOKUP($D2078,'P4 Destination'!$C$21:$M$176,6,0))*BG2078</f>
        <v>0</v>
      </c>
      <c r="BI2078" s="172">
        <f t="shared" si="920"/>
        <v>0</v>
      </c>
      <c r="BJ2078" s="171">
        <f>(VLOOKUP($D2078,'P4 Destination'!$C$21:$M$176,7,0))*BI2078</f>
        <v>0</v>
      </c>
      <c r="BK2078" s="172">
        <f t="shared" si="921"/>
        <v>0</v>
      </c>
      <c r="BL2078" s="171">
        <f>(VLOOKUP($D2078,'P4 Destination'!$C$21:$M$176,8,0))*BK2078</f>
        <v>0</v>
      </c>
      <c r="BM2078" s="172">
        <f t="shared" si="922"/>
        <v>0</v>
      </c>
      <c r="BN2078" s="171">
        <f>(VLOOKUP($D2078,'P4 Destination'!$C$21:$M$176,9,0))*BM2078</f>
        <v>0</v>
      </c>
      <c r="BO2078" s="154">
        <f t="shared" si="928"/>
        <v>0</v>
      </c>
      <c r="BP2078" s="171">
        <f>(VLOOKUP(D2078,'P4 Destination'!$C$21:$M$176,10,0))*K2078</f>
        <v>0</v>
      </c>
      <c r="BQ2078" s="171">
        <f>(VLOOKUP(D2078,'P4 Destination'!$C$21:$M$176,11,0))*J2078</f>
        <v>0</v>
      </c>
      <c r="BR2078" s="173">
        <f t="shared" si="923"/>
        <v>0</v>
      </c>
      <c r="BS2078" s="173">
        <f>(AV2078*2500)*'P6 Verzekering'!$E$11</f>
        <v>0</v>
      </c>
      <c r="BT2078" s="173">
        <f>(AW2078*2500)*'P6 Verzekering'!$E$12</f>
        <v>0</v>
      </c>
      <c r="BU2078" s="173">
        <f>(L2078*2500)*'P6 Verzekering'!$E$13</f>
        <v>0</v>
      </c>
      <c r="BV2078" s="173">
        <f t="shared" si="924"/>
        <v>0</v>
      </c>
      <c r="BW2078"/>
      <c r="BX2078"/>
    </row>
    <row r="2079" spans="1:76">
      <c r="A2079" s="152" t="s">
        <v>1150</v>
      </c>
      <c r="B2079" s="152" t="s">
        <v>253</v>
      </c>
      <c r="C2079" s="152" t="s">
        <v>250</v>
      </c>
      <c r="D2079" s="152" t="s">
        <v>219</v>
      </c>
      <c r="E2079" s="152" t="s">
        <v>219</v>
      </c>
      <c r="F2079" s="153">
        <f t="shared" si="926"/>
        <v>25</v>
      </c>
      <c r="G2079" s="154">
        <v>0</v>
      </c>
      <c r="H2079" s="154">
        <f>IFERROR(VLOOKUP(B2079,'P2 Origin'!$C$21:$Q$176,15,FALSE),0)</f>
        <v>1</v>
      </c>
      <c r="I2079" s="154">
        <f>IFERROR(VLOOKUP(D2079,'P4 Destination'!$C$21:$Q$176,15,FALSE),0)</f>
        <v>0</v>
      </c>
      <c r="J2079" s="155"/>
      <c r="K2079" s="155"/>
      <c r="L2079" s="156">
        <v>25</v>
      </c>
      <c r="M2079" s="155">
        <v>872</v>
      </c>
      <c r="N2079" s="155">
        <v>5</v>
      </c>
      <c r="O2079" s="157">
        <f t="shared" si="901"/>
        <v>0</v>
      </c>
      <c r="P2079" s="158">
        <f t="shared" si="902"/>
        <v>0</v>
      </c>
      <c r="Q2079" s="159">
        <f>IFERROR(VLOOKUP(N2079,'P1 Intra-Europees'!$A$15:$H$25,3,0),0)*P2079</f>
        <v>0</v>
      </c>
      <c r="R2079" s="160">
        <f t="shared" si="903"/>
        <v>25</v>
      </c>
      <c r="S2079" s="159">
        <f>IFERROR(VLOOKUP(N2079,'P1 Intra-Europees'!$A$15:$H$25,4,0),0)*R2079</f>
        <v>0</v>
      </c>
      <c r="T2079" s="160">
        <f t="shared" si="904"/>
        <v>0</v>
      </c>
      <c r="U2079" s="159">
        <f>IFERROR(VLOOKUP(N2079,'P1 Intra-Europees'!$A$15:$H$25,5,0),0)*T2079</f>
        <v>0</v>
      </c>
      <c r="V2079" s="160">
        <f t="shared" si="905"/>
        <v>0</v>
      </c>
      <c r="W2079" s="159">
        <f>IFERROR(VLOOKUP(N2079,'P1 Intra-Europees'!$A$15:$H$25,6,0),0)*V2079</f>
        <v>0</v>
      </c>
      <c r="X2079" s="160">
        <f t="shared" si="906"/>
        <v>0</v>
      </c>
      <c r="Y2079" s="159">
        <f>IFERROR(VLOOKUP(N2079,'P1 Intra-Europees'!$A$15:$H$25,7,0),0)*X2079</f>
        <v>0</v>
      </c>
      <c r="Z2079" s="161">
        <f t="shared" si="907"/>
        <v>0</v>
      </c>
      <c r="AA2079" s="162">
        <f>IFERROR(VLOOKUP(N2079,'P1 Intra-Europees'!$A$15:$H$25,8,0),0)*Z2079</f>
        <v>0</v>
      </c>
      <c r="AB2079" s="163">
        <f t="shared" si="908"/>
        <v>0</v>
      </c>
      <c r="AC2079" s="157" t="str">
        <f>VLOOKUP(B2079,'P2 Origin'!$C$21:$O$176,13,0)</f>
        <v>EUR</v>
      </c>
      <c r="AD2079" s="164">
        <f t="shared" si="909"/>
        <v>0</v>
      </c>
      <c r="AE2079" s="165">
        <f>IF(AU2079&gt;0.1,VLOOKUP(B2079,'P2 Origin'!$C$21:$M$176,3,0)*H2079,0)</f>
        <v>0</v>
      </c>
      <c r="AF2079" s="166">
        <f t="shared" si="910"/>
        <v>0</v>
      </c>
      <c r="AG2079" s="165">
        <f>(VLOOKUP(B2079,'P2 Origin'!$C$21:$M$176,4,0))*AF2079</f>
        <v>0</v>
      </c>
      <c r="AH2079" s="166">
        <f t="shared" si="911"/>
        <v>0</v>
      </c>
      <c r="AI2079" s="165">
        <f>(VLOOKUP(B2079,'P2 Origin'!$C$21:$M$176,5,0))*AH2079</f>
        <v>0</v>
      </c>
      <c r="AJ2079" s="166">
        <f t="shared" si="925"/>
        <v>0</v>
      </c>
      <c r="AK2079" s="165">
        <f>(VLOOKUP(B2079,'P2 Origin'!$C$21:$M$176,6,0))*AJ2079</f>
        <v>0</v>
      </c>
      <c r="AL2079" s="166">
        <f t="shared" si="912"/>
        <v>0</v>
      </c>
      <c r="AM2079" s="165">
        <f>(VLOOKUP($B2079,'P2 Origin'!$C$21:$M$176,7,0))*AL2079</f>
        <v>0</v>
      </c>
      <c r="AN2079" s="166">
        <f t="shared" si="913"/>
        <v>0</v>
      </c>
      <c r="AO2079" s="165">
        <f>(VLOOKUP($B2079,'P2 Origin'!$C$21:$M$176,8,0))*AN2079</f>
        <v>0</v>
      </c>
      <c r="AP2079" s="166">
        <f t="shared" si="914"/>
        <v>0</v>
      </c>
      <c r="AQ2079" s="165">
        <f>(VLOOKUP($B2079,'P2 Origin'!$C$21:$M$176,9,0))*AP2079</f>
        <v>0</v>
      </c>
      <c r="AR2079" s="155">
        <f t="shared" si="927"/>
        <v>0</v>
      </c>
      <c r="AS2079" s="164">
        <f>(VLOOKUP(B2079,'P2 Origin'!$C$21:$M$176,10,0))*K2079</f>
        <v>0</v>
      </c>
      <c r="AT2079" s="164">
        <f>(VLOOKUP(B2079,'P2 Origin'!$C$21:$M$176,11,0))*J2079</f>
        <v>0</v>
      </c>
      <c r="AU2079" s="167">
        <v>0</v>
      </c>
      <c r="AV2079" s="168">
        <v>0</v>
      </c>
      <c r="AW2079" s="169">
        <v>0</v>
      </c>
      <c r="AX2079" s="170">
        <f>IF(AU2079&gt;=0.1,'P3 Bureaumarge zee- en luchtvr.'!$D$12,0)</f>
        <v>0</v>
      </c>
      <c r="AY2079" s="163">
        <f t="shared" si="915"/>
        <v>0</v>
      </c>
      <c r="AZ2079" s="157" t="str">
        <f>VLOOKUP(D2079,'P4 Destination'!$C$21:$O$176,13,0)</f>
        <v>EUR</v>
      </c>
      <c r="BA2079" s="164">
        <f t="shared" si="916"/>
        <v>0</v>
      </c>
      <c r="BB2079" s="171">
        <f>IF(AU2079&gt;0.1,(VLOOKUP(D2079,'P4 Destination'!$C$21:$M$176,3,0))*I2079,0)</f>
        <v>0</v>
      </c>
      <c r="BC2079" s="172">
        <f t="shared" si="917"/>
        <v>0</v>
      </c>
      <c r="BD2079" s="171">
        <f>(VLOOKUP($D2079,'P4 Destination'!$C$21:$M$176,4,0))*BC2079</f>
        <v>0</v>
      </c>
      <c r="BE2079" s="172">
        <f t="shared" si="918"/>
        <v>0</v>
      </c>
      <c r="BF2079" s="171">
        <f>(VLOOKUP($D2079,'P4 Destination'!$C$21:$M$176,5,0))*BE2079</f>
        <v>0</v>
      </c>
      <c r="BG2079" s="172">
        <f t="shared" si="919"/>
        <v>0</v>
      </c>
      <c r="BH2079" s="171">
        <f>(VLOOKUP($D2079,'P4 Destination'!$C$21:$M$176,6,0))*BG2079</f>
        <v>0</v>
      </c>
      <c r="BI2079" s="172">
        <f t="shared" si="920"/>
        <v>0</v>
      </c>
      <c r="BJ2079" s="171">
        <f>(VLOOKUP($D2079,'P4 Destination'!$C$21:$M$176,7,0))*BI2079</f>
        <v>0</v>
      </c>
      <c r="BK2079" s="172">
        <f t="shared" si="921"/>
        <v>0</v>
      </c>
      <c r="BL2079" s="171">
        <f>(VLOOKUP($D2079,'P4 Destination'!$C$21:$M$176,8,0))*BK2079</f>
        <v>0</v>
      </c>
      <c r="BM2079" s="172">
        <f t="shared" si="922"/>
        <v>0</v>
      </c>
      <c r="BN2079" s="171">
        <f>(VLOOKUP($D2079,'P4 Destination'!$C$21:$M$176,9,0))*BM2079</f>
        <v>0</v>
      </c>
      <c r="BO2079" s="154">
        <f t="shared" si="928"/>
        <v>0</v>
      </c>
      <c r="BP2079" s="171">
        <f>(VLOOKUP(D2079,'P4 Destination'!$C$21:$M$176,10,0))*K2079</f>
        <v>0</v>
      </c>
      <c r="BQ2079" s="171">
        <f>(VLOOKUP(D2079,'P4 Destination'!$C$21:$M$176,11,0))*J2079</f>
        <v>0</v>
      </c>
      <c r="BR2079" s="173">
        <f t="shared" si="923"/>
        <v>0</v>
      </c>
      <c r="BS2079" s="173">
        <f>(AV2079*2500)*'P6 Verzekering'!$E$11</f>
        <v>0</v>
      </c>
      <c r="BT2079" s="173">
        <f>(AW2079*2500)*'P6 Verzekering'!$E$12</f>
        <v>0</v>
      </c>
      <c r="BU2079" s="173">
        <f>(L2079*2500)*'P6 Verzekering'!$E$13</f>
        <v>0</v>
      </c>
      <c r="BV2079" s="173">
        <f t="shared" si="924"/>
        <v>0</v>
      </c>
      <c r="BW2079"/>
      <c r="BX2079"/>
    </row>
    <row r="2080" spans="1:76">
      <c r="A2080" s="152" t="s">
        <v>2778</v>
      </c>
      <c r="B2080" s="152" t="s">
        <v>173</v>
      </c>
      <c r="C2080" s="152" t="s">
        <v>172</v>
      </c>
      <c r="D2080" s="152" t="s">
        <v>219</v>
      </c>
      <c r="E2080" s="152" t="s">
        <v>219</v>
      </c>
      <c r="F2080" s="153">
        <f t="shared" si="926"/>
        <v>25</v>
      </c>
      <c r="G2080" s="154">
        <v>0</v>
      </c>
      <c r="H2080" s="154">
        <f>IFERROR(VLOOKUP(B2080,'P2 Origin'!$C$21:$Q$176,15,FALSE),0)</f>
        <v>1</v>
      </c>
      <c r="I2080" s="154">
        <f>IFERROR(VLOOKUP(D2080,'P4 Destination'!$C$21:$Q$176,15,FALSE),0)</f>
        <v>0</v>
      </c>
      <c r="J2080" s="155"/>
      <c r="K2080" s="155"/>
      <c r="L2080" s="156">
        <v>25</v>
      </c>
      <c r="M2080" s="155">
        <v>921</v>
      </c>
      <c r="N2080" s="155">
        <v>5</v>
      </c>
      <c r="O2080" s="157">
        <f t="shared" si="901"/>
        <v>0</v>
      </c>
      <c r="P2080" s="158">
        <f t="shared" si="902"/>
        <v>0</v>
      </c>
      <c r="Q2080" s="159">
        <f>IFERROR(VLOOKUP(N2080,'P1 Intra-Europees'!$A$15:$H$25,3,0),0)*P2080</f>
        <v>0</v>
      </c>
      <c r="R2080" s="160">
        <f t="shared" si="903"/>
        <v>25</v>
      </c>
      <c r="S2080" s="159">
        <f>IFERROR(VLOOKUP(N2080,'P1 Intra-Europees'!$A$15:$H$25,4,0),0)*R2080</f>
        <v>0</v>
      </c>
      <c r="T2080" s="160">
        <f t="shared" si="904"/>
        <v>0</v>
      </c>
      <c r="U2080" s="159">
        <f>IFERROR(VLOOKUP(N2080,'P1 Intra-Europees'!$A$15:$H$25,5,0),0)*T2080</f>
        <v>0</v>
      </c>
      <c r="V2080" s="160">
        <f t="shared" si="905"/>
        <v>0</v>
      </c>
      <c r="W2080" s="159">
        <f>IFERROR(VLOOKUP(N2080,'P1 Intra-Europees'!$A$15:$H$25,6,0),0)*V2080</f>
        <v>0</v>
      </c>
      <c r="X2080" s="160">
        <f t="shared" si="906"/>
        <v>0</v>
      </c>
      <c r="Y2080" s="159">
        <f>IFERROR(VLOOKUP(N2080,'P1 Intra-Europees'!$A$15:$H$25,7,0),0)*X2080</f>
        <v>0</v>
      </c>
      <c r="Z2080" s="161">
        <f t="shared" si="907"/>
        <v>0</v>
      </c>
      <c r="AA2080" s="162">
        <f>IFERROR(VLOOKUP(N2080,'P1 Intra-Europees'!$A$15:$H$25,8,0),0)*Z2080</f>
        <v>0</v>
      </c>
      <c r="AB2080" s="163">
        <f t="shared" si="908"/>
        <v>0</v>
      </c>
      <c r="AC2080" s="157" t="str">
        <f>VLOOKUP(B2080,'P2 Origin'!$C$21:$O$176,13,0)</f>
        <v>EUR</v>
      </c>
      <c r="AD2080" s="164">
        <f t="shared" si="909"/>
        <v>0</v>
      </c>
      <c r="AE2080" s="165">
        <f>IF(AU2080&gt;0.1,VLOOKUP(B2080,'P2 Origin'!$C$21:$M$176,3,0)*H2080,0)</f>
        <v>0</v>
      </c>
      <c r="AF2080" s="166">
        <f t="shared" si="910"/>
        <v>0</v>
      </c>
      <c r="AG2080" s="165">
        <f>(VLOOKUP(B2080,'P2 Origin'!$C$21:$M$176,4,0))*AF2080</f>
        <v>0</v>
      </c>
      <c r="AH2080" s="166">
        <f t="shared" si="911"/>
        <v>0</v>
      </c>
      <c r="AI2080" s="165">
        <f>(VLOOKUP(B2080,'P2 Origin'!$C$21:$M$176,5,0))*AH2080</f>
        <v>0</v>
      </c>
      <c r="AJ2080" s="166">
        <f t="shared" si="925"/>
        <v>0</v>
      </c>
      <c r="AK2080" s="165">
        <f>(VLOOKUP(B2080,'P2 Origin'!$C$21:$M$176,6,0))*AJ2080</f>
        <v>0</v>
      </c>
      <c r="AL2080" s="166">
        <f t="shared" si="912"/>
        <v>0</v>
      </c>
      <c r="AM2080" s="165">
        <f>(VLOOKUP($B2080,'P2 Origin'!$C$21:$M$176,7,0))*AL2080</f>
        <v>0</v>
      </c>
      <c r="AN2080" s="166">
        <f t="shared" si="913"/>
        <v>0</v>
      </c>
      <c r="AO2080" s="165">
        <f>(VLOOKUP($B2080,'P2 Origin'!$C$21:$M$176,8,0))*AN2080</f>
        <v>0</v>
      </c>
      <c r="AP2080" s="166">
        <f t="shared" si="914"/>
        <v>0</v>
      </c>
      <c r="AQ2080" s="165">
        <f>(VLOOKUP($B2080,'P2 Origin'!$C$21:$M$176,9,0))*AP2080</f>
        <v>0</v>
      </c>
      <c r="AR2080" s="155">
        <f t="shared" si="927"/>
        <v>0</v>
      </c>
      <c r="AS2080" s="164">
        <f>(VLOOKUP(B2080,'P2 Origin'!$C$21:$M$176,10,0))*K2080</f>
        <v>0</v>
      </c>
      <c r="AT2080" s="164">
        <f>(VLOOKUP(B2080,'P2 Origin'!$C$21:$M$176,11,0))*J2080</f>
        <v>0</v>
      </c>
      <c r="AU2080" s="167">
        <v>0</v>
      </c>
      <c r="AV2080" s="168">
        <v>0</v>
      </c>
      <c r="AW2080" s="169">
        <v>0</v>
      </c>
      <c r="AX2080" s="170">
        <f>IF(AU2080&gt;=0.1,'P3 Bureaumarge zee- en luchtvr.'!$D$12,0)</f>
        <v>0</v>
      </c>
      <c r="AY2080" s="163">
        <f t="shared" si="915"/>
        <v>0</v>
      </c>
      <c r="AZ2080" s="157" t="str">
        <f>VLOOKUP(D2080,'P4 Destination'!$C$21:$O$176,13,0)</f>
        <v>EUR</v>
      </c>
      <c r="BA2080" s="164">
        <f t="shared" si="916"/>
        <v>0</v>
      </c>
      <c r="BB2080" s="171">
        <f>IF(AU2080&gt;0.1,(VLOOKUP(D2080,'P4 Destination'!$C$21:$M$176,3,0))*I2080,0)</f>
        <v>0</v>
      </c>
      <c r="BC2080" s="172">
        <f t="shared" si="917"/>
        <v>0</v>
      </c>
      <c r="BD2080" s="171">
        <f>(VLOOKUP($D2080,'P4 Destination'!$C$21:$M$176,4,0))*BC2080</f>
        <v>0</v>
      </c>
      <c r="BE2080" s="172">
        <f t="shared" si="918"/>
        <v>0</v>
      </c>
      <c r="BF2080" s="171">
        <f>(VLOOKUP($D2080,'P4 Destination'!$C$21:$M$176,5,0))*BE2080</f>
        <v>0</v>
      </c>
      <c r="BG2080" s="172">
        <f t="shared" si="919"/>
        <v>0</v>
      </c>
      <c r="BH2080" s="171">
        <f>(VLOOKUP($D2080,'P4 Destination'!$C$21:$M$176,6,0))*BG2080</f>
        <v>0</v>
      </c>
      <c r="BI2080" s="172">
        <f t="shared" si="920"/>
        <v>0</v>
      </c>
      <c r="BJ2080" s="171">
        <f>(VLOOKUP($D2080,'P4 Destination'!$C$21:$M$176,7,0))*BI2080</f>
        <v>0</v>
      </c>
      <c r="BK2080" s="172">
        <f t="shared" si="921"/>
        <v>0</v>
      </c>
      <c r="BL2080" s="171">
        <f>(VLOOKUP($D2080,'P4 Destination'!$C$21:$M$176,8,0))*BK2080</f>
        <v>0</v>
      </c>
      <c r="BM2080" s="172">
        <f t="shared" si="922"/>
        <v>0</v>
      </c>
      <c r="BN2080" s="171">
        <f>(VLOOKUP($D2080,'P4 Destination'!$C$21:$M$176,9,0))*BM2080</f>
        <v>0</v>
      </c>
      <c r="BO2080" s="154">
        <f t="shared" si="928"/>
        <v>0</v>
      </c>
      <c r="BP2080" s="171">
        <f>(VLOOKUP(D2080,'P4 Destination'!$C$21:$M$176,10,0))*K2080</f>
        <v>0</v>
      </c>
      <c r="BQ2080" s="171">
        <f>(VLOOKUP(D2080,'P4 Destination'!$C$21:$M$176,11,0))*J2080</f>
        <v>0</v>
      </c>
      <c r="BR2080" s="173">
        <f t="shared" si="923"/>
        <v>0</v>
      </c>
      <c r="BS2080" s="173">
        <f>(AV2080*2500)*'P6 Verzekering'!$E$11</f>
        <v>0</v>
      </c>
      <c r="BT2080" s="173">
        <f>(AW2080*2500)*'P6 Verzekering'!$E$12</f>
        <v>0</v>
      </c>
      <c r="BU2080" s="173">
        <f>(L2080*2500)*'P6 Verzekering'!$E$13</f>
        <v>0</v>
      </c>
      <c r="BV2080" s="173">
        <f t="shared" si="924"/>
        <v>0</v>
      </c>
      <c r="BW2080"/>
      <c r="BX2080"/>
    </row>
    <row r="2081" spans="1:76">
      <c r="A2081" s="152" t="s">
        <v>2430</v>
      </c>
      <c r="B2081" s="152" t="s">
        <v>219</v>
      </c>
      <c r="C2081" s="152" t="s">
        <v>219</v>
      </c>
      <c r="D2081" s="152" t="s">
        <v>147</v>
      </c>
      <c r="E2081" s="152" t="s">
        <v>146</v>
      </c>
      <c r="F2081" s="153">
        <f t="shared" si="926"/>
        <v>25</v>
      </c>
      <c r="G2081" s="154">
        <v>0</v>
      </c>
      <c r="H2081" s="154">
        <f>IFERROR(VLOOKUP(B2081,'P2 Origin'!$C$21:$Q$176,15,FALSE),0)</f>
        <v>0</v>
      </c>
      <c r="I2081" s="154">
        <f>IFERROR(VLOOKUP(D2081,'P4 Destination'!$C$21:$Q$176,15,FALSE),0)</f>
        <v>1</v>
      </c>
      <c r="J2081" s="155"/>
      <c r="K2081" s="155"/>
      <c r="L2081" s="156">
        <v>25</v>
      </c>
      <c r="M2081" s="155">
        <v>1154</v>
      </c>
      <c r="N2081" s="155">
        <v>6</v>
      </c>
      <c r="O2081" s="157">
        <f t="shared" si="901"/>
        <v>0</v>
      </c>
      <c r="P2081" s="158">
        <f t="shared" si="902"/>
        <v>0</v>
      </c>
      <c r="Q2081" s="159">
        <f>IFERROR(VLOOKUP(N2081,'P1 Intra-Europees'!$A$15:$H$25,3,0),0)*P2081</f>
        <v>0</v>
      </c>
      <c r="R2081" s="160">
        <f t="shared" si="903"/>
        <v>25</v>
      </c>
      <c r="S2081" s="159">
        <f>IFERROR(VLOOKUP(N2081,'P1 Intra-Europees'!$A$15:$H$25,4,0),0)*R2081</f>
        <v>0</v>
      </c>
      <c r="T2081" s="160">
        <f t="shared" si="904"/>
        <v>0</v>
      </c>
      <c r="U2081" s="159">
        <f>IFERROR(VLOOKUP(N2081,'P1 Intra-Europees'!$A$15:$H$25,5,0),0)*T2081</f>
        <v>0</v>
      </c>
      <c r="V2081" s="160">
        <f t="shared" si="905"/>
        <v>0</v>
      </c>
      <c r="W2081" s="159">
        <f>IFERROR(VLOOKUP(N2081,'P1 Intra-Europees'!$A$15:$H$25,6,0),0)*V2081</f>
        <v>0</v>
      </c>
      <c r="X2081" s="160">
        <f t="shared" si="906"/>
        <v>0</v>
      </c>
      <c r="Y2081" s="159">
        <f>IFERROR(VLOOKUP(N2081,'P1 Intra-Europees'!$A$15:$H$25,7,0),0)*X2081</f>
        <v>0</v>
      </c>
      <c r="Z2081" s="161">
        <f t="shared" si="907"/>
        <v>0</v>
      </c>
      <c r="AA2081" s="162">
        <f>IFERROR(VLOOKUP(N2081,'P1 Intra-Europees'!$A$15:$H$25,8,0),0)*Z2081</f>
        <v>0</v>
      </c>
      <c r="AB2081" s="163">
        <f t="shared" si="908"/>
        <v>0</v>
      </c>
      <c r="AC2081" s="157" t="str">
        <f>VLOOKUP(B2081,'P2 Origin'!$C$21:$O$176,13,0)</f>
        <v>EUR</v>
      </c>
      <c r="AD2081" s="164">
        <f t="shared" si="909"/>
        <v>0</v>
      </c>
      <c r="AE2081" s="165">
        <f>IF(AU2081&gt;0.1,VLOOKUP(B2081,'P2 Origin'!$C$21:$M$176,3,0)*H2081,0)</f>
        <v>0</v>
      </c>
      <c r="AF2081" s="166">
        <f t="shared" si="910"/>
        <v>0</v>
      </c>
      <c r="AG2081" s="165">
        <f>(VLOOKUP(B2081,'P2 Origin'!$C$21:$M$176,4,0))*AF2081</f>
        <v>0</v>
      </c>
      <c r="AH2081" s="166">
        <f t="shared" si="911"/>
        <v>0</v>
      </c>
      <c r="AI2081" s="165">
        <f>(VLOOKUP(B2081,'P2 Origin'!$C$21:$M$176,5,0))*AH2081</f>
        <v>0</v>
      </c>
      <c r="AJ2081" s="166">
        <f t="shared" si="925"/>
        <v>0</v>
      </c>
      <c r="AK2081" s="165">
        <f>(VLOOKUP(B2081,'P2 Origin'!$C$21:$M$176,6,0))*AJ2081</f>
        <v>0</v>
      </c>
      <c r="AL2081" s="166">
        <f t="shared" si="912"/>
        <v>0</v>
      </c>
      <c r="AM2081" s="165">
        <f>(VLOOKUP($B2081,'P2 Origin'!$C$21:$M$176,7,0))*AL2081</f>
        <v>0</v>
      </c>
      <c r="AN2081" s="166">
        <f t="shared" si="913"/>
        <v>0</v>
      </c>
      <c r="AO2081" s="165">
        <f>(VLOOKUP($B2081,'P2 Origin'!$C$21:$M$176,8,0))*AN2081</f>
        <v>0</v>
      </c>
      <c r="AP2081" s="166">
        <f t="shared" si="914"/>
        <v>0</v>
      </c>
      <c r="AQ2081" s="165">
        <f>(VLOOKUP($B2081,'P2 Origin'!$C$21:$M$176,9,0))*AP2081</f>
        <v>0</v>
      </c>
      <c r="AR2081" s="155">
        <f t="shared" si="927"/>
        <v>0</v>
      </c>
      <c r="AS2081" s="164">
        <f>(VLOOKUP(B2081,'P2 Origin'!$C$21:$M$176,10,0))*K2081</f>
        <v>0</v>
      </c>
      <c r="AT2081" s="164">
        <f>(VLOOKUP(B2081,'P2 Origin'!$C$21:$M$176,11,0))*J2081</f>
        <v>0</v>
      </c>
      <c r="AU2081" s="167">
        <v>0</v>
      </c>
      <c r="AV2081" s="168">
        <v>0</v>
      </c>
      <c r="AW2081" s="169">
        <v>0</v>
      </c>
      <c r="AX2081" s="170">
        <f>IF(AU2081&gt;=0.1,'P3 Bureaumarge zee- en luchtvr.'!$D$12,0)</f>
        <v>0</v>
      </c>
      <c r="AY2081" s="163">
        <f t="shared" si="915"/>
        <v>0</v>
      </c>
      <c r="AZ2081" s="157" t="str">
        <f>VLOOKUP(D2081,'P4 Destination'!$C$21:$O$176,13,0)</f>
        <v>EUR</v>
      </c>
      <c r="BA2081" s="164">
        <f t="shared" si="916"/>
        <v>0</v>
      </c>
      <c r="BB2081" s="171">
        <f>IF(AU2081&gt;0.1,(VLOOKUP(D2081,'P4 Destination'!$C$21:$M$176,3,0))*I2081,0)</f>
        <v>0</v>
      </c>
      <c r="BC2081" s="172">
        <f t="shared" si="917"/>
        <v>0</v>
      </c>
      <c r="BD2081" s="171">
        <f>(VLOOKUP($D2081,'P4 Destination'!$C$21:$M$176,4,0))*BC2081</f>
        <v>0</v>
      </c>
      <c r="BE2081" s="172">
        <f t="shared" si="918"/>
        <v>0</v>
      </c>
      <c r="BF2081" s="171">
        <f>(VLOOKUP($D2081,'P4 Destination'!$C$21:$M$176,5,0))*BE2081</f>
        <v>0</v>
      </c>
      <c r="BG2081" s="172">
        <f t="shared" si="919"/>
        <v>0</v>
      </c>
      <c r="BH2081" s="171">
        <f>(VLOOKUP($D2081,'P4 Destination'!$C$21:$M$176,6,0))*BG2081</f>
        <v>0</v>
      </c>
      <c r="BI2081" s="172">
        <f t="shared" si="920"/>
        <v>0</v>
      </c>
      <c r="BJ2081" s="171">
        <f>(VLOOKUP($D2081,'P4 Destination'!$C$21:$M$176,7,0))*BI2081</f>
        <v>0</v>
      </c>
      <c r="BK2081" s="172">
        <f t="shared" si="921"/>
        <v>0</v>
      </c>
      <c r="BL2081" s="171">
        <f>(VLOOKUP($D2081,'P4 Destination'!$C$21:$M$176,8,0))*BK2081</f>
        <v>0</v>
      </c>
      <c r="BM2081" s="172">
        <f t="shared" si="922"/>
        <v>0</v>
      </c>
      <c r="BN2081" s="171">
        <f>(VLOOKUP($D2081,'P4 Destination'!$C$21:$M$176,9,0))*BM2081</f>
        <v>0</v>
      </c>
      <c r="BO2081" s="154">
        <f t="shared" si="928"/>
        <v>0</v>
      </c>
      <c r="BP2081" s="171">
        <f>(VLOOKUP(D2081,'P4 Destination'!$C$21:$M$176,10,0))*K2081</f>
        <v>0</v>
      </c>
      <c r="BQ2081" s="171">
        <f>(VLOOKUP(D2081,'P4 Destination'!$C$21:$M$176,11,0))*J2081</f>
        <v>0</v>
      </c>
      <c r="BR2081" s="173">
        <f t="shared" si="923"/>
        <v>0</v>
      </c>
      <c r="BS2081" s="173">
        <f>(AV2081*2500)*'P6 Verzekering'!$E$11</f>
        <v>0</v>
      </c>
      <c r="BT2081" s="173">
        <f>(AW2081*2500)*'P6 Verzekering'!$E$12</f>
        <v>0</v>
      </c>
      <c r="BU2081" s="173">
        <f>(L2081*2500)*'P6 Verzekering'!$E$13</f>
        <v>0</v>
      </c>
      <c r="BV2081" s="173">
        <f t="shared" si="924"/>
        <v>0</v>
      </c>
      <c r="BW2081"/>
      <c r="BX2081"/>
    </row>
    <row r="2082" spans="1:76">
      <c r="A2082" s="152" t="s">
        <v>2207</v>
      </c>
      <c r="B2082" s="152" t="s">
        <v>219</v>
      </c>
      <c r="C2082" s="152" t="s">
        <v>219</v>
      </c>
      <c r="D2082" s="152" t="s">
        <v>223</v>
      </c>
      <c r="E2082" s="152" t="s">
        <v>222</v>
      </c>
      <c r="F2082" s="153">
        <f t="shared" si="926"/>
        <v>25</v>
      </c>
      <c r="G2082" s="154">
        <v>0</v>
      </c>
      <c r="H2082" s="154">
        <f>IFERROR(VLOOKUP(B2082,'P2 Origin'!$C$21:$Q$176,15,FALSE),0)</f>
        <v>0</v>
      </c>
      <c r="I2082" s="154">
        <f>IFERROR(VLOOKUP(D2082,'P4 Destination'!$C$21:$Q$176,15,FALSE),0)</f>
        <v>0</v>
      </c>
      <c r="J2082" s="155"/>
      <c r="K2082" s="155"/>
      <c r="L2082" s="156">
        <v>25</v>
      </c>
      <c r="M2082" s="155">
        <v>1258</v>
      </c>
      <c r="N2082" s="155">
        <v>6</v>
      </c>
      <c r="O2082" s="157">
        <f t="shared" si="901"/>
        <v>0</v>
      </c>
      <c r="P2082" s="158">
        <f t="shared" si="902"/>
        <v>0</v>
      </c>
      <c r="Q2082" s="159">
        <f>IFERROR(VLOOKUP(N2082,'P1 Intra-Europees'!$A$15:$H$25,3,0),0)*P2082</f>
        <v>0</v>
      </c>
      <c r="R2082" s="160">
        <f t="shared" si="903"/>
        <v>25</v>
      </c>
      <c r="S2082" s="159">
        <f>IFERROR(VLOOKUP(N2082,'P1 Intra-Europees'!$A$15:$H$25,4,0),0)*R2082</f>
        <v>0</v>
      </c>
      <c r="T2082" s="160">
        <f t="shared" si="904"/>
        <v>0</v>
      </c>
      <c r="U2082" s="159">
        <f>IFERROR(VLOOKUP(N2082,'P1 Intra-Europees'!$A$15:$H$25,5,0),0)*T2082</f>
        <v>0</v>
      </c>
      <c r="V2082" s="160">
        <f t="shared" si="905"/>
        <v>0</v>
      </c>
      <c r="W2082" s="159">
        <f>IFERROR(VLOOKUP(N2082,'P1 Intra-Europees'!$A$15:$H$25,6,0),0)*V2082</f>
        <v>0</v>
      </c>
      <c r="X2082" s="160">
        <f t="shared" si="906"/>
        <v>0</v>
      </c>
      <c r="Y2082" s="159">
        <f>IFERROR(VLOOKUP(N2082,'P1 Intra-Europees'!$A$15:$H$25,7,0),0)*X2082</f>
        <v>0</v>
      </c>
      <c r="Z2082" s="161">
        <f t="shared" si="907"/>
        <v>0</v>
      </c>
      <c r="AA2082" s="162">
        <f>IFERROR(VLOOKUP(N2082,'P1 Intra-Europees'!$A$15:$H$25,8,0),0)*Z2082</f>
        <v>0</v>
      </c>
      <c r="AB2082" s="163">
        <f t="shared" si="908"/>
        <v>0</v>
      </c>
      <c r="AC2082" s="157" t="str">
        <f>VLOOKUP(B2082,'P2 Origin'!$C$21:$O$176,13,0)</f>
        <v>EUR</v>
      </c>
      <c r="AD2082" s="164">
        <f t="shared" si="909"/>
        <v>0</v>
      </c>
      <c r="AE2082" s="165">
        <f>IF(AU2082&gt;0.1,VLOOKUP(B2082,'P2 Origin'!$C$21:$M$176,3,0)*H2082,0)</f>
        <v>0</v>
      </c>
      <c r="AF2082" s="166">
        <f t="shared" si="910"/>
        <v>0</v>
      </c>
      <c r="AG2082" s="165">
        <f>(VLOOKUP(B2082,'P2 Origin'!$C$21:$M$176,4,0))*AF2082</f>
        <v>0</v>
      </c>
      <c r="AH2082" s="166">
        <f t="shared" si="911"/>
        <v>0</v>
      </c>
      <c r="AI2082" s="165">
        <f>(VLOOKUP(B2082,'P2 Origin'!$C$21:$M$176,5,0))*AH2082</f>
        <v>0</v>
      </c>
      <c r="AJ2082" s="166">
        <f t="shared" si="925"/>
        <v>0</v>
      </c>
      <c r="AK2082" s="165">
        <f>(VLOOKUP(B2082,'P2 Origin'!$C$21:$M$176,6,0))*AJ2082</f>
        <v>0</v>
      </c>
      <c r="AL2082" s="166">
        <f t="shared" si="912"/>
        <v>0</v>
      </c>
      <c r="AM2082" s="165">
        <f>(VLOOKUP($B2082,'P2 Origin'!$C$21:$M$176,7,0))*AL2082</f>
        <v>0</v>
      </c>
      <c r="AN2082" s="166">
        <f t="shared" si="913"/>
        <v>0</v>
      </c>
      <c r="AO2082" s="165">
        <f>(VLOOKUP($B2082,'P2 Origin'!$C$21:$M$176,8,0))*AN2082</f>
        <v>0</v>
      </c>
      <c r="AP2082" s="166">
        <f t="shared" si="914"/>
        <v>0</v>
      </c>
      <c r="AQ2082" s="165">
        <f>(VLOOKUP($B2082,'P2 Origin'!$C$21:$M$176,9,0))*AP2082</f>
        <v>0</v>
      </c>
      <c r="AR2082" s="155">
        <f t="shared" si="927"/>
        <v>0</v>
      </c>
      <c r="AS2082" s="164">
        <f>(VLOOKUP(B2082,'P2 Origin'!$C$21:$M$176,10,0))*K2082</f>
        <v>0</v>
      </c>
      <c r="AT2082" s="164">
        <f>(VLOOKUP(B2082,'P2 Origin'!$C$21:$M$176,11,0))*J2082</f>
        <v>0</v>
      </c>
      <c r="AU2082" s="167">
        <v>0</v>
      </c>
      <c r="AV2082" s="168">
        <v>0</v>
      </c>
      <c r="AW2082" s="169">
        <v>0</v>
      </c>
      <c r="AX2082" s="170">
        <f>IF(AU2082&gt;=0.1,'P3 Bureaumarge zee- en luchtvr.'!$D$12,0)</f>
        <v>0</v>
      </c>
      <c r="AY2082" s="163">
        <f t="shared" si="915"/>
        <v>0</v>
      </c>
      <c r="AZ2082" s="157" t="str">
        <f>VLOOKUP(D2082,'P4 Destination'!$C$21:$O$176,13,0)</f>
        <v>EUR</v>
      </c>
      <c r="BA2082" s="164">
        <f t="shared" si="916"/>
        <v>0</v>
      </c>
      <c r="BB2082" s="171">
        <f>IF(AU2082&gt;0.1,(VLOOKUP(D2082,'P4 Destination'!$C$21:$M$176,3,0))*I2082,0)</f>
        <v>0</v>
      </c>
      <c r="BC2082" s="172">
        <f t="shared" si="917"/>
        <v>0</v>
      </c>
      <c r="BD2082" s="171">
        <f>(VLOOKUP($D2082,'P4 Destination'!$C$21:$M$176,4,0))*BC2082</f>
        <v>0</v>
      </c>
      <c r="BE2082" s="172">
        <f t="shared" si="918"/>
        <v>0</v>
      </c>
      <c r="BF2082" s="171">
        <f>(VLOOKUP($D2082,'P4 Destination'!$C$21:$M$176,5,0))*BE2082</f>
        <v>0</v>
      </c>
      <c r="BG2082" s="172">
        <f t="shared" si="919"/>
        <v>0</v>
      </c>
      <c r="BH2082" s="171">
        <f>(VLOOKUP($D2082,'P4 Destination'!$C$21:$M$176,6,0))*BG2082</f>
        <v>0</v>
      </c>
      <c r="BI2082" s="172">
        <f t="shared" si="920"/>
        <v>0</v>
      </c>
      <c r="BJ2082" s="171">
        <f>(VLOOKUP($D2082,'P4 Destination'!$C$21:$M$176,7,0))*BI2082</f>
        <v>0</v>
      </c>
      <c r="BK2082" s="172">
        <f t="shared" si="921"/>
        <v>0</v>
      </c>
      <c r="BL2082" s="171">
        <f>(VLOOKUP($D2082,'P4 Destination'!$C$21:$M$176,8,0))*BK2082</f>
        <v>0</v>
      </c>
      <c r="BM2082" s="172">
        <f t="shared" si="922"/>
        <v>0</v>
      </c>
      <c r="BN2082" s="171">
        <f>(VLOOKUP($D2082,'P4 Destination'!$C$21:$M$176,9,0))*BM2082</f>
        <v>0</v>
      </c>
      <c r="BO2082" s="154">
        <f t="shared" si="928"/>
        <v>0</v>
      </c>
      <c r="BP2082" s="171">
        <f>(VLOOKUP(D2082,'P4 Destination'!$C$21:$M$176,10,0))*K2082</f>
        <v>0</v>
      </c>
      <c r="BQ2082" s="171">
        <f>(VLOOKUP(D2082,'P4 Destination'!$C$21:$M$176,11,0))*J2082</f>
        <v>0</v>
      </c>
      <c r="BR2082" s="173">
        <f t="shared" si="923"/>
        <v>0</v>
      </c>
      <c r="BS2082" s="173">
        <f>(AV2082*2500)*'P6 Verzekering'!$E$11</f>
        <v>0</v>
      </c>
      <c r="BT2082" s="173">
        <f>(AW2082*2500)*'P6 Verzekering'!$E$12</f>
        <v>0</v>
      </c>
      <c r="BU2082" s="173">
        <f>(L2082*2500)*'P6 Verzekering'!$E$13</f>
        <v>0</v>
      </c>
      <c r="BV2082" s="173">
        <f t="shared" si="924"/>
        <v>0</v>
      </c>
      <c r="BW2082"/>
      <c r="BX2082"/>
    </row>
    <row r="2083" spans="1:76">
      <c r="A2083" s="152" t="s">
        <v>900</v>
      </c>
      <c r="B2083" s="152" t="s">
        <v>192</v>
      </c>
      <c r="C2083" s="152" t="s">
        <v>191</v>
      </c>
      <c r="D2083" s="152" t="s">
        <v>219</v>
      </c>
      <c r="E2083" s="152" t="s">
        <v>219</v>
      </c>
      <c r="F2083" s="153">
        <f t="shared" si="926"/>
        <v>25</v>
      </c>
      <c r="G2083" s="154">
        <v>0</v>
      </c>
      <c r="H2083" s="154">
        <f>IFERROR(VLOOKUP(B2083,'P2 Origin'!$C$21:$Q$176,15,FALSE),0)</f>
        <v>0</v>
      </c>
      <c r="I2083" s="154">
        <f>IFERROR(VLOOKUP(D2083,'P4 Destination'!$C$21:$Q$176,15,FALSE),0)</f>
        <v>0</v>
      </c>
      <c r="J2083" s="155"/>
      <c r="K2083" s="155"/>
      <c r="L2083" s="156">
        <v>25</v>
      </c>
      <c r="M2083" s="155">
        <v>1399</v>
      </c>
      <c r="N2083" s="155">
        <v>6</v>
      </c>
      <c r="O2083" s="157">
        <f t="shared" si="901"/>
        <v>0</v>
      </c>
      <c r="P2083" s="158">
        <f t="shared" si="902"/>
        <v>0</v>
      </c>
      <c r="Q2083" s="159">
        <f>IFERROR(VLOOKUP(N2083,'P1 Intra-Europees'!$A$15:$H$25,3,0),0)*P2083</f>
        <v>0</v>
      </c>
      <c r="R2083" s="160">
        <f t="shared" si="903"/>
        <v>25</v>
      </c>
      <c r="S2083" s="159">
        <f>IFERROR(VLOOKUP(N2083,'P1 Intra-Europees'!$A$15:$H$25,4,0),0)*R2083</f>
        <v>0</v>
      </c>
      <c r="T2083" s="160">
        <f t="shared" si="904"/>
        <v>0</v>
      </c>
      <c r="U2083" s="159">
        <f>IFERROR(VLOOKUP(N2083,'P1 Intra-Europees'!$A$15:$H$25,5,0),0)*T2083</f>
        <v>0</v>
      </c>
      <c r="V2083" s="160">
        <f t="shared" si="905"/>
        <v>0</v>
      </c>
      <c r="W2083" s="159">
        <f>IFERROR(VLOOKUP(N2083,'P1 Intra-Europees'!$A$15:$H$25,6,0),0)*V2083</f>
        <v>0</v>
      </c>
      <c r="X2083" s="160">
        <f t="shared" si="906"/>
        <v>0</v>
      </c>
      <c r="Y2083" s="159">
        <f>IFERROR(VLOOKUP(N2083,'P1 Intra-Europees'!$A$15:$H$25,7,0),0)*X2083</f>
        <v>0</v>
      </c>
      <c r="Z2083" s="161">
        <f t="shared" si="907"/>
        <v>0</v>
      </c>
      <c r="AA2083" s="162">
        <f>IFERROR(VLOOKUP(N2083,'P1 Intra-Europees'!$A$15:$H$25,8,0),0)*Z2083</f>
        <v>0</v>
      </c>
      <c r="AB2083" s="163">
        <f t="shared" si="908"/>
        <v>0</v>
      </c>
      <c r="AC2083" s="157" t="str">
        <f>VLOOKUP(B2083,'P2 Origin'!$C$21:$O$176,13,0)</f>
        <v>EUR</v>
      </c>
      <c r="AD2083" s="164">
        <f t="shared" si="909"/>
        <v>0</v>
      </c>
      <c r="AE2083" s="165">
        <f>IF(AU2083&gt;0.1,VLOOKUP(B2083,'P2 Origin'!$C$21:$M$176,3,0)*H2083,0)</f>
        <v>0</v>
      </c>
      <c r="AF2083" s="166">
        <f t="shared" si="910"/>
        <v>0</v>
      </c>
      <c r="AG2083" s="165">
        <f>(VLOOKUP(B2083,'P2 Origin'!$C$21:$M$176,4,0))*AF2083</f>
        <v>0</v>
      </c>
      <c r="AH2083" s="166">
        <f t="shared" si="911"/>
        <v>0</v>
      </c>
      <c r="AI2083" s="165">
        <f>(VLOOKUP(B2083,'P2 Origin'!$C$21:$M$176,5,0))*AH2083</f>
        <v>0</v>
      </c>
      <c r="AJ2083" s="166">
        <f t="shared" si="925"/>
        <v>0</v>
      </c>
      <c r="AK2083" s="165">
        <f>(VLOOKUP(B2083,'P2 Origin'!$C$21:$M$176,6,0))*AJ2083</f>
        <v>0</v>
      </c>
      <c r="AL2083" s="166">
        <f t="shared" si="912"/>
        <v>0</v>
      </c>
      <c r="AM2083" s="165">
        <f>(VLOOKUP($B2083,'P2 Origin'!$C$21:$M$176,7,0))*AL2083</f>
        <v>0</v>
      </c>
      <c r="AN2083" s="166">
        <f t="shared" si="913"/>
        <v>0</v>
      </c>
      <c r="AO2083" s="165">
        <f>(VLOOKUP($B2083,'P2 Origin'!$C$21:$M$176,8,0))*AN2083</f>
        <v>0</v>
      </c>
      <c r="AP2083" s="166">
        <f t="shared" si="914"/>
        <v>0</v>
      </c>
      <c r="AQ2083" s="165">
        <f>(VLOOKUP($B2083,'P2 Origin'!$C$21:$M$176,9,0))*AP2083</f>
        <v>0</v>
      </c>
      <c r="AR2083" s="155">
        <f t="shared" si="927"/>
        <v>0</v>
      </c>
      <c r="AS2083" s="164">
        <f>(VLOOKUP(B2083,'P2 Origin'!$C$21:$M$176,10,0))*K2083</f>
        <v>0</v>
      </c>
      <c r="AT2083" s="164">
        <f>(VLOOKUP(B2083,'P2 Origin'!$C$21:$M$176,11,0))*J2083</f>
        <v>0</v>
      </c>
      <c r="AU2083" s="167">
        <v>0</v>
      </c>
      <c r="AV2083" s="168">
        <v>0</v>
      </c>
      <c r="AW2083" s="169">
        <v>0</v>
      </c>
      <c r="AX2083" s="170">
        <f>IF(AU2083&gt;=0.1,'P3 Bureaumarge zee- en luchtvr.'!$D$12,0)</f>
        <v>0</v>
      </c>
      <c r="AY2083" s="163">
        <f t="shared" si="915"/>
        <v>0</v>
      </c>
      <c r="AZ2083" s="157" t="str">
        <f>VLOOKUP(D2083,'P4 Destination'!$C$21:$O$176,13,0)</f>
        <v>EUR</v>
      </c>
      <c r="BA2083" s="164">
        <f t="shared" si="916"/>
        <v>0</v>
      </c>
      <c r="BB2083" s="171">
        <f>IF(AU2083&gt;0.1,(VLOOKUP(D2083,'P4 Destination'!$C$21:$M$176,3,0))*I2083,0)</f>
        <v>0</v>
      </c>
      <c r="BC2083" s="172">
        <f t="shared" si="917"/>
        <v>0</v>
      </c>
      <c r="BD2083" s="171">
        <f>(VLOOKUP($D2083,'P4 Destination'!$C$21:$M$176,4,0))*BC2083</f>
        <v>0</v>
      </c>
      <c r="BE2083" s="172">
        <f t="shared" si="918"/>
        <v>0</v>
      </c>
      <c r="BF2083" s="171">
        <f>(VLOOKUP($D2083,'P4 Destination'!$C$21:$M$176,5,0))*BE2083</f>
        <v>0</v>
      </c>
      <c r="BG2083" s="172">
        <f t="shared" si="919"/>
        <v>0</v>
      </c>
      <c r="BH2083" s="171">
        <f>(VLOOKUP($D2083,'P4 Destination'!$C$21:$M$176,6,0))*BG2083</f>
        <v>0</v>
      </c>
      <c r="BI2083" s="172">
        <f t="shared" si="920"/>
        <v>0</v>
      </c>
      <c r="BJ2083" s="171">
        <f>(VLOOKUP($D2083,'P4 Destination'!$C$21:$M$176,7,0))*BI2083</f>
        <v>0</v>
      </c>
      <c r="BK2083" s="172">
        <f t="shared" si="921"/>
        <v>0</v>
      </c>
      <c r="BL2083" s="171">
        <f>(VLOOKUP($D2083,'P4 Destination'!$C$21:$M$176,8,0))*BK2083</f>
        <v>0</v>
      </c>
      <c r="BM2083" s="172">
        <f t="shared" si="922"/>
        <v>0</v>
      </c>
      <c r="BN2083" s="171">
        <f>(VLOOKUP($D2083,'P4 Destination'!$C$21:$M$176,9,0))*BM2083</f>
        <v>0</v>
      </c>
      <c r="BO2083" s="154">
        <f t="shared" si="928"/>
        <v>0</v>
      </c>
      <c r="BP2083" s="171">
        <f>(VLOOKUP(D2083,'P4 Destination'!$C$21:$M$176,10,0))*K2083</f>
        <v>0</v>
      </c>
      <c r="BQ2083" s="171">
        <f>(VLOOKUP(D2083,'P4 Destination'!$C$21:$M$176,11,0))*J2083</f>
        <v>0</v>
      </c>
      <c r="BR2083" s="173">
        <f t="shared" si="923"/>
        <v>0</v>
      </c>
      <c r="BS2083" s="173">
        <f>(AV2083*2500)*'P6 Verzekering'!$E$11</f>
        <v>0</v>
      </c>
      <c r="BT2083" s="173">
        <f>(AW2083*2500)*'P6 Verzekering'!$E$12</f>
        <v>0</v>
      </c>
      <c r="BU2083" s="173">
        <f>(L2083*2500)*'P6 Verzekering'!$E$13</f>
        <v>0</v>
      </c>
      <c r="BV2083" s="173">
        <f t="shared" si="924"/>
        <v>0</v>
      </c>
      <c r="BW2083"/>
      <c r="BX2083"/>
    </row>
    <row r="2084" spans="1:76">
      <c r="A2084" s="152" t="s">
        <v>2861</v>
      </c>
      <c r="B2084" s="152" t="s">
        <v>198</v>
      </c>
      <c r="C2084" s="152" t="s">
        <v>195</v>
      </c>
      <c r="D2084" s="152" t="s">
        <v>219</v>
      </c>
      <c r="E2084" s="152" t="s">
        <v>219</v>
      </c>
      <c r="F2084" s="153">
        <f t="shared" si="926"/>
        <v>25</v>
      </c>
      <c r="G2084" s="154">
        <v>0</v>
      </c>
      <c r="H2084" s="154">
        <f>IFERROR(VLOOKUP(B2084,'P2 Origin'!$C$21:$Q$176,15,FALSE),0)</f>
        <v>1</v>
      </c>
      <c r="I2084" s="154">
        <f>IFERROR(VLOOKUP(D2084,'P4 Destination'!$C$21:$Q$176,15,FALSE),0)</f>
        <v>0</v>
      </c>
      <c r="J2084" s="155"/>
      <c r="K2084" s="155"/>
      <c r="L2084" s="156">
        <v>25</v>
      </c>
      <c r="M2084" s="155">
        <v>1646</v>
      </c>
      <c r="N2084" s="155">
        <v>7</v>
      </c>
      <c r="O2084" s="157">
        <f t="shared" si="901"/>
        <v>0</v>
      </c>
      <c r="P2084" s="158">
        <f t="shared" si="902"/>
        <v>0</v>
      </c>
      <c r="Q2084" s="159">
        <f>IFERROR(VLOOKUP(N2084,'P1 Intra-Europees'!$A$15:$H$25,3,0),0)*P2084</f>
        <v>0</v>
      </c>
      <c r="R2084" s="160">
        <f t="shared" si="903"/>
        <v>25</v>
      </c>
      <c r="S2084" s="159">
        <f>IFERROR(VLOOKUP(N2084,'P1 Intra-Europees'!$A$15:$H$25,4,0),0)*R2084</f>
        <v>0</v>
      </c>
      <c r="T2084" s="160">
        <f t="shared" si="904"/>
        <v>0</v>
      </c>
      <c r="U2084" s="159">
        <f>IFERROR(VLOOKUP(N2084,'P1 Intra-Europees'!$A$15:$H$25,5,0),0)*T2084</f>
        <v>0</v>
      </c>
      <c r="V2084" s="160">
        <f t="shared" si="905"/>
        <v>0</v>
      </c>
      <c r="W2084" s="159">
        <f>IFERROR(VLOOKUP(N2084,'P1 Intra-Europees'!$A$15:$H$25,6,0),0)*V2084</f>
        <v>0</v>
      </c>
      <c r="X2084" s="160">
        <f t="shared" si="906"/>
        <v>0</v>
      </c>
      <c r="Y2084" s="159">
        <f>IFERROR(VLOOKUP(N2084,'P1 Intra-Europees'!$A$15:$H$25,7,0),0)*X2084</f>
        <v>0</v>
      </c>
      <c r="Z2084" s="161">
        <f t="shared" si="907"/>
        <v>0</v>
      </c>
      <c r="AA2084" s="162">
        <f>IFERROR(VLOOKUP(N2084,'P1 Intra-Europees'!$A$15:$H$25,8,0),0)*Z2084</f>
        <v>0</v>
      </c>
      <c r="AB2084" s="163">
        <f t="shared" si="908"/>
        <v>0</v>
      </c>
      <c r="AC2084" s="157" t="str">
        <f>VLOOKUP(B2084,'P2 Origin'!$C$21:$O$176,13,0)</f>
        <v>EUR</v>
      </c>
      <c r="AD2084" s="164">
        <f t="shared" si="909"/>
        <v>0</v>
      </c>
      <c r="AE2084" s="165">
        <f>IF(AU2084&gt;0.1,VLOOKUP(B2084,'P2 Origin'!$C$21:$M$176,3,0)*H2084,0)</f>
        <v>0</v>
      </c>
      <c r="AF2084" s="166">
        <f t="shared" si="910"/>
        <v>0</v>
      </c>
      <c r="AG2084" s="165">
        <f>(VLOOKUP(B2084,'P2 Origin'!$C$21:$M$176,4,0))*AF2084</f>
        <v>0</v>
      </c>
      <c r="AH2084" s="166">
        <f t="shared" si="911"/>
        <v>0</v>
      </c>
      <c r="AI2084" s="165">
        <f>(VLOOKUP(B2084,'P2 Origin'!$C$21:$M$176,5,0))*AH2084</f>
        <v>0</v>
      </c>
      <c r="AJ2084" s="166">
        <f t="shared" si="925"/>
        <v>0</v>
      </c>
      <c r="AK2084" s="165">
        <f>(VLOOKUP(B2084,'P2 Origin'!$C$21:$M$176,6,0))*AJ2084</f>
        <v>0</v>
      </c>
      <c r="AL2084" s="166">
        <f t="shared" si="912"/>
        <v>0</v>
      </c>
      <c r="AM2084" s="165">
        <f>(VLOOKUP($B2084,'P2 Origin'!$C$21:$M$176,7,0))*AL2084</f>
        <v>0</v>
      </c>
      <c r="AN2084" s="166">
        <f t="shared" si="913"/>
        <v>0</v>
      </c>
      <c r="AO2084" s="165">
        <f>(VLOOKUP($B2084,'P2 Origin'!$C$21:$M$176,8,0))*AN2084</f>
        <v>0</v>
      </c>
      <c r="AP2084" s="166">
        <f t="shared" si="914"/>
        <v>0</v>
      </c>
      <c r="AQ2084" s="165">
        <f>(VLOOKUP($B2084,'P2 Origin'!$C$21:$M$176,9,0))*AP2084</f>
        <v>0</v>
      </c>
      <c r="AR2084" s="155">
        <f t="shared" si="927"/>
        <v>0</v>
      </c>
      <c r="AS2084" s="164">
        <f>(VLOOKUP(B2084,'P2 Origin'!$C$21:$M$176,10,0))*K2084</f>
        <v>0</v>
      </c>
      <c r="AT2084" s="164">
        <f>(VLOOKUP(B2084,'P2 Origin'!$C$21:$M$176,11,0))*J2084</f>
        <v>0</v>
      </c>
      <c r="AU2084" s="167">
        <v>0</v>
      </c>
      <c r="AV2084" s="168">
        <v>0</v>
      </c>
      <c r="AW2084" s="169">
        <v>0</v>
      </c>
      <c r="AX2084" s="170">
        <f>IF(AU2084&gt;=0.1,'P3 Bureaumarge zee- en luchtvr.'!$D$12,0)</f>
        <v>0</v>
      </c>
      <c r="AY2084" s="163">
        <f t="shared" si="915"/>
        <v>0</v>
      </c>
      <c r="AZ2084" s="157" t="str">
        <f>VLOOKUP(D2084,'P4 Destination'!$C$21:$O$176,13,0)</f>
        <v>EUR</v>
      </c>
      <c r="BA2084" s="164">
        <f t="shared" si="916"/>
        <v>0</v>
      </c>
      <c r="BB2084" s="171">
        <f>IF(AU2084&gt;0.1,(VLOOKUP(D2084,'P4 Destination'!$C$21:$M$176,3,0))*I2084,0)</f>
        <v>0</v>
      </c>
      <c r="BC2084" s="172">
        <f t="shared" si="917"/>
        <v>0</v>
      </c>
      <c r="BD2084" s="171">
        <f>(VLOOKUP($D2084,'P4 Destination'!$C$21:$M$176,4,0))*BC2084</f>
        <v>0</v>
      </c>
      <c r="BE2084" s="172">
        <f t="shared" si="918"/>
        <v>0</v>
      </c>
      <c r="BF2084" s="171">
        <f>(VLOOKUP($D2084,'P4 Destination'!$C$21:$M$176,5,0))*BE2084</f>
        <v>0</v>
      </c>
      <c r="BG2084" s="172">
        <f t="shared" si="919"/>
        <v>0</v>
      </c>
      <c r="BH2084" s="171">
        <f>(VLOOKUP($D2084,'P4 Destination'!$C$21:$M$176,6,0))*BG2084</f>
        <v>0</v>
      </c>
      <c r="BI2084" s="172">
        <f t="shared" si="920"/>
        <v>0</v>
      </c>
      <c r="BJ2084" s="171">
        <f>(VLOOKUP($D2084,'P4 Destination'!$C$21:$M$176,7,0))*BI2084</f>
        <v>0</v>
      </c>
      <c r="BK2084" s="172">
        <f t="shared" si="921"/>
        <v>0</v>
      </c>
      <c r="BL2084" s="171">
        <f>(VLOOKUP($D2084,'P4 Destination'!$C$21:$M$176,8,0))*BK2084</f>
        <v>0</v>
      </c>
      <c r="BM2084" s="172">
        <f t="shared" si="922"/>
        <v>0</v>
      </c>
      <c r="BN2084" s="171">
        <f>(VLOOKUP($D2084,'P4 Destination'!$C$21:$M$176,9,0))*BM2084</f>
        <v>0</v>
      </c>
      <c r="BO2084" s="154">
        <f t="shared" si="928"/>
        <v>0</v>
      </c>
      <c r="BP2084" s="171">
        <f>(VLOOKUP(D2084,'P4 Destination'!$C$21:$M$176,10,0))*K2084</f>
        <v>0</v>
      </c>
      <c r="BQ2084" s="171">
        <f>(VLOOKUP(D2084,'P4 Destination'!$C$21:$M$176,11,0))*J2084</f>
        <v>0</v>
      </c>
      <c r="BR2084" s="173">
        <f t="shared" si="923"/>
        <v>0</v>
      </c>
      <c r="BS2084" s="173">
        <f>(AV2084*2500)*'P6 Verzekering'!$E$11</f>
        <v>0</v>
      </c>
      <c r="BT2084" s="173">
        <f>(AW2084*2500)*'P6 Verzekering'!$E$12</f>
        <v>0</v>
      </c>
      <c r="BU2084" s="173">
        <f>(L2084*2500)*'P6 Verzekering'!$E$13</f>
        <v>0</v>
      </c>
      <c r="BV2084" s="173">
        <f t="shared" si="924"/>
        <v>0</v>
      </c>
      <c r="BW2084"/>
      <c r="BX2084"/>
    </row>
    <row r="2085" spans="1:76">
      <c r="A2085" s="152" t="s">
        <v>2292</v>
      </c>
      <c r="B2085" s="152" t="s">
        <v>219</v>
      </c>
      <c r="C2085" s="152" t="s">
        <v>219</v>
      </c>
      <c r="D2085" s="152" t="s">
        <v>198</v>
      </c>
      <c r="E2085" s="152" t="s">
        <v>195</v>
      </c>
      <c r="F2085" s="153">
        <f t="shared" si="926"/>
        <v>25</v>
      </c>
      <c r="G2085" s="154">
        <v>0</v>
      </c>
      <c r="H2085" s="154">
        <f>IFERROR(VLOOKUP(B2085,'P2 Origin'!$C$21:$Q$176,15,FALSE),0)</f>
        <v>0</v>
      </c>
      <c r="I2085" s="154">
        <f>IFERROR(VLOOKUP(D2085,'P4 Destination'!$C$21:$Q$176,15,FALSE),0)</f>
        <v>1</v>
      </c>
      <c r="J2085" s="155"/>
      <c r="K2085" s="155"/>
      <c r="L2085" s="156">
        <v>25</v>
      </c>
      <c r="M2085" s="155">
        <v>1667</v>
      </c>
      <c r="N2085" s="155">
        <v>7</v>
      </c>
      <c r="O2085" s="157">
        <f t="shared" si="901"/>
        <v>0</v>
      </c>
      <c r="P2085" s="158">
        <f t="shared" si="902"/>
        <v>0</v>
      </c>
      <c r="Q2085" s="159">
        <f>IFERROR(VLOOKUP(N2085,'P1 Intra-Europees'!$A$15:$H$25,3,0),0)*P2085</f>
        <v>0</v>
      </c>
      <c r="R2085" s="160">
        <f t="shared" si="903"/>
        <v>25</v>
      </c>
      <c r="S2085" s="159">
        <f>IFERROR(VLOOKUP(N2085,'P1 Intra-Europees'!$A$15:$H$25,4,0),0)*R2085</f>
        <v>0</v>
      </c>
      <c r="T2085" s="160">
        <f t="shared" si="904"/>
        <v>0</v>
      </c>
      <c r="U2085" s="159">
        <f>IFERROR(VLOOKUP(N2085,'P1 Intra-Europees'!$A$15:$H$25,5,0),0)*T2085</f>
        <v>0</v>
      </c>
      <c r="V2085" s="160">
        <f t="shared" si="905"/>
        <v>0</v>
      </c>
      <c r="W2085" s="159">
        <f>IFERROR(VLOOKUP(N2085,'P1 Intra-Europees'!$A$15:$H$25,6,0),0)*V2085</f>
        <v>0</v>
      </c>
      <c r="X2085" s="160">
        <f t="shared" si="906"/>
        <v>0</v>
      </c>
      <c r="Y2085" s="159">
        <f>IFERROR(VLOOKUP(N2085,'P1 Intra-Europees'!$A$15:$H$25,7,0),0)*X2085</f>
        <v>0</v>
      </c>
      <c r="Z2085" s="161">
        <f t="shared" si="907"/>
        <v>0</v>
      </c>
      <c r="AA2085" s="162">
        <f>IFERROR(VLOOKUP(N2085,'P1 Intra-Europees'!$A$15:$H$25,8,0),0)*Z2085</f>
        <v>0</v>
      </c>
      <c r="AB2085" s="163">
        <f t="shared" si="908"/>
        <v>0</v>
      </c>
      <c r="AC2085" s="157" t="str">
        <f>VLOOKUP(B2085,'P2 Origin'!$C$21:$O$176,13,0)</f>
        <v>EUR</v>
      </c>
      <c r="AD2085" s="164">
        <f t="shared" si="909"/>
        <v>0</v>
      </c>
      <c r="AE2085" s="165">
        <f>IF(AU2085&gt;0.1,VLOOKUP(B2085,'P2 Origin'!$C$21:$M$176,3,0)*H2085,0)</f>
        <v>0</v>
      </c>
      <c r="AF2085" s="166">
        <f t="shared" si="910"/>
        <v>0</v>
      </c>
      <c r="AG2085" s="165">
        <f>(VLOOKUP(B2085,'P2 Origin'!$C$21:$M$176,4,0))*AF2085</f>
        <v>0</v>
      </c>
      <c r="AH2085" s="166">
        <f t="shared" si="911"/>
        <v>0</v>
      </c>
      <c r="AI2085" s="165">
        <f>(VLOOKUP(B2085,'P2 Origin'!$C$21:$M$176,5,0))*AH2085</f>
        <v>0</v>
      </c>
      <c r="AJ2085" s="166">
        <f t="shared" si="925"/>
        <v>0</v>
      </c>
      <c r="AK2085" s="165">
        <f>(VLOOKUP(B2085,'P2 Origin'!$C$21:$M$176,6,0))*AJ2085</f>
        <v>0</v>
      </c>
      <c r="AL2085" s="166">
        <f t="shared" si="912"/>
        <v>0</v>
      </c>
      <c r="AM2085" s="165">
        <f>(VLOOKUP($B2085,'P2 Origin'!$C$21:$M$176,7,0))*AL2085</f>
        <v>0</v>
      </c>
      <c r="AN2085" s="166">
        <f t="shared" si="913"/>
        <v>0</v>
      </c>
      <c r="AO2085" s="165">
        <f>(VLOOKUP($B2085,'P2 Origin'!$C$21:$M$176,8,0))*AN2085</f>
        <v>0</v>
      </c>
      <c r="AP2085" s="166">
        <f t="shared" si="914"/>
        <v>0</v>
      </c>
      <c r="AQ2085" s="165">
        <f>(VLOOKUP($B2085,'P2 Origin'!$C$21:$M$176,9,0))*AP2085</f>
        <v>0</v>
      </c>
      <c r="AR2085" s="155">
        <f t="shared" si="927"/>
        <v>0</v>
      </c>
      <c r="AS2085" s="164">
        <f>(VLOOKUP(B2085,'P2 Origin'!$C$21:$M$176,10,0))*K2085</f>
        <v>0</v>
      </c>
      <c r="AT2085" s="164">
        <f>(VLOOKUP(B2085,'P2 Origin'!$C$21:$M$176,11,0))*J2085</f>
        <v>0</v>
      </c>
      <c r="AU2085" s="167">
        <v>0</v>
      </c>
      <c r="AV2085" s="168">
        <v>0</v>
      </c>
      <c r="AW2085" s="169">
        <v>0</v>
      </c>
      <c r="AX2085" s="170">
        <f>IF(AU2085&gt;=0.1,'P3 Bureaumarge zee- en luchtvr.'!$D$12,0)</f>
        <v>0</v>
      </c>
      <c r="AY2085" s="163">
        <f t="shared" si="915"/>
        <v>0</v>
      </c>
      <c r="AZ2085" s="157" t="str">
        <f>VLOOKUP(D2085,'P4 Destination'!$C$21:$O$176,13,0)</f>
        <v>EUR</v>
      </c>
      <c r="BA2085" s="164">
        <f t="shared" si="916"/>
        <v>0</v>
      </c>
      <c r="BB2085" s="171">
        <f>IF(AU2085&gt;0.1,(VLOOKUP(D2085,'P4 Destination'!$C$21:$M$176,3,0))*I2085,0)</f>
        <v>0</v>
      </c>
      <c r="BC2085" s="172">
        <f t="shared" si="917"/>
        <v>0</v>
      </c>
      <c r="BD2085" s="171">
        <f>(VLOOKUP($D2085,'P4 Destination'!$C$21:$M$176,4,0))*BC2085</f>
        <v>0</v>
      </c>
      <c r="BE2085" s="172">
        <f t="shared" si="918"/>
        <v>0</v>
      </c>
      <c r="BF2085" s="171">
        <f>(VLOOKUP($D2085,'P4 Destination'!$C$21:$M$176,5,0))*BE2085</f>
        <v>0</v>
      </c>
      <c r="BG2085" s="172">
        <f t="shared" si="919"/>
        <v>0</v>
      </c>
      <c r="BH2085" s="171">
        <f>(VLOOKUP($D2085,'P4 Destination'!$C$21:$M$176,6,0))*BG2085</f>
        <v>0</v>
      </c>
      <c r="BI2085" s="172">
        <f t="shared" si="920"/>
        <v>0</v>
      </c>
      <c r="BJ2085" s="171">
        <f>(VLOOKUP($D2085,'P4 Destination'!$C$21:$M$176,7,0))*BI2085</f>
        <v>0</v>
      </c>
      <c r="BK2085" s="172">
        <f t="shared" si="921"/>
        <v>0</v>
      </c>
      <c r="BL2085" s="171">
        <f>(VLOOKUP($D2085,'P4 Destination'!$C$21:$M$176,8,0))*BK2085</f>
        <v>0</v>
      </c>
      <c r="BM2085" s="172">
        <f t="shared" si="922"/>
        <v>0</v>
      </c>
      <c r="BN2085" s="171">
        <f>(VLOOKUP($D2085,'P4 Destination'!$C$21:$M$176,9,0))*BM2085</f>
        <v>0</v>
      </c>
      <c r="BO2085" s="154">
        <f t="shared" si="928"/>
        <v>0</v>
      </c>
      <c r="BP2085" s="171">
        <f>(VLOOKUP(D2085,'P4 Destination'!$C$21:$M$176,10,0))*K2085</f>
        <v>0</v>
      </c>
      <c r="BQ2085" s="171">
        <f>(VLOOKUP(D2085,'P4 Destination'!$C$21:$M$176,11,0))*J2085</f>
        <v>0</v>
      </c>
      <c r="BR2085" s="173">
        <f t="shared" si="923"/>
        <v>0</v>
      </c>
      <c r="BS2085" s="173">
        <f>(AV2085*2500)*'P6 Verzekering'!$E$11</f>
        <v>0</v>
      </c>
      <c r="BT2085" s="173">
        <f>(AW2085*2500)*'P6 Verzekering'!$E$12</f>
        <v>0</v>
      </c>
      <c r="BU2085" s="173">
        <f>(L2085*2500)*'P6 Verzekering'!$E$13</f>
        <v>0</v>
      </c>
      <c r="BV2085" s="173">
        <f t="shared" si="924"/>
        <v>0</v>
      </c>
      <c r="BW2085"/>
      <c r="BX2085"/>
    </row>
    <row r="2086" spans="1:76">
      <c r="A2086" s="152" t="s">
        <v>1445</v>
      </c>
      <c r="B2086" s="152" t="s">
        <v>245</v>
      </c>
      <c r="C2086" s="152" t="s">
        <v>244</v>
      </c>
      <c r="D2086" s="152" t="s">
        <v>219</v>
      </c>
      <c r="E2086" s="152" t="s">
        <v>219</v>
      </c>
      <c r="F2086" s="153">
        <f t="shared" si="926"/>
        <v>25</v>
      </c>
      <c r="G2086" s="154">
        <v>0</v>
      </c>
      <c r="H2086" s="154">
        <f>IFERROR(VLOOKUP(B2086,'P2 Origin'!$C$21:$Q$176,15,FALSE),0)</f>
        <v>1</v>
      </c>
      <c r="I2086" s="154">
        <f>IFERROR(VLOOKUP(D2086,'P4 Destination'!$C$21:$Q$176,15,FALSE),0)</f>
        <v>0</v>
      </c>
      <c r="J2086" s="155"/>
      <c r="K2086" s="155"/>
      <c r="L2086" s="156">
        <v>25</v>
      </c>
      <c r="M2086" s="155">
        <v>1777</v>
      </c>
      <c r="N2086" s="155">
        <v>7</v>
      </c>
      <c r="O2086" s="157">
        <f t="shared" si="901"/>
        <v>0</v>
      </c>
      <c r="P2086" s="158">
        <f t="shared" si="902"/>
        <v>0</v>
      </c>
      <c r="Q2086" s="159">
        <f>IFERROR(VLOOKUP(N2086,'P1 Intra-Europees'!$A$15:$H$25,3,0),0)*P2086</f>
        <v>0</v>
      </c>
      <c r="R2086" s="160">
        <f t="shared" si="903"/>
        <v>25</v>
      </c>
      <c r="S2086" s="159">
        <f>IFERROR(VLOOKUP(N2086,'P1 Intra-Europees'!$A$15:$H$25,4,0),0)*R2086</f>
        <v>0</v>
      </c>
      <c r="T2086" s="160">
        <f t="shared" si="904"/>
        <v>0</v>
      </c>
      <c r="U2086" s="159">
        <f>IFERROR(VLOOKUP(N2086,'P1 Intra-Europees'!$A$15:$H$25,5,0),0)*T2086</f>
        <v>0</v>
      </c>
      <c r="V2086" s="160">
        <f t="shared" si="905"/>
        <v>0</v>
      </c>
      <c r="W2086" s="159">
        <f>IFERROR(VLOOKUP(N2086,'P1 Intra-Europees'!$A$15:$H$25,6,0),0)*V2086</f>
        <v>0</v>
      </c>
      <c r="X2086" s="160">
        <f t="shared" si="906"/>
        <v>0</v>
      </c>
      <c r="Y2086" s="159">
        <f>IFERROR(VLOOKUP(N2086,'P1 Intra-Europees'!$A$15:$H$25,7,0),0)*X2086</f>
        <v>0</v>
      </c>
      <c r="Z2086" s="161">
        <f t="shared" si="907"/>
        <v>0</v>
      </c>
      <c r="AA2086" s="162">
        <f>IFERROR(VLOOKUP(N2086,'P1 Intra-Europees'!$A$15:$H$25,8,0),0)*Z2086</f>
        <v>0</v>
      </c>
      <c r="AB2086" s="163">
        <f t="shared" si="908"/>
        <v>0</v>
      </c>
      <c r="AC2086" s="157" t="str">
        <f>VLOOKUP(B2086,'P2 Origin'!$C$21:$O$176,13,0)</f>
        <v>EUR</v>
      </c>
      <c r="AD2086" s="164">
        <f t="shared" si="909"/>
        <v>0</v>
      </c>
      <c r="AE2086" s="165">
        <f>IF(AU2086&gt;0.1,VLOOKUP(B2086,'P2 Origin'!$C$21:$M$176,3,0)*H2086,0)</f>
        <v>0</v>
      </c>
      <c r="AF2086" s="166">
        <f t="shared" si="910"/>
        <v>0</v>
      </c>
      <c r="AG2086" s="165">
        <f>(VLOOKUP(B2086,'P2 Origin'!$C$21:$M$176,4,0))*AF2086</f>
        <v>0</v>
      </c>
      <c r="AH2086" s="166">
        <f t="shared" si="911"/>
        <v>0</v>
      </c>
      <c r="AI2086" s="165">
        <f>(VLOOKUP(B2086,'P2 Origin'!$C$21:$M$176,5,0))*AH2086</f>
        <v>0</v>
      </c>
      <c r="AJ2086" s="166">
        <f t="shared" si="925"/>
        <v>0</v>
      </c>
      <c r="AK2086" s="165">
        <f>(VLOOKUP(B2086,'P2 Origin'!$C$21:$M$176,6,0))*AJ2086</f>
        <v>0</v>
      </c>
      <c r="AL2086" s="166">
        <f t="shared" si="912"/>
        <v>0</v>
      </c>
      <c r="AM2086" s="165">
        <f>(VLOOKUP($B2086,'P2 Origin'!$C$21:$M$176,7,0))*AL2086</f>
        <v>0</v>
      </c>
      <c r="AN2086" s="166">
        <f t="shared" si="913"/>
        <v>0</v>
      </c>
      <c r="AO2086" s="165">
        <f>(VLOOKUP($B2086,'P2 Origin'!$C$21:$M$176,8,0))*AN2086</f>
        <v>0</v>
      </c>
      <c r="AP2086" s="166">
        <f t="shared" si="914"/>
        <v>0</v>
      </c>
      <c r="AQ2086" s="165">
        <f>(VLOOKUP($B2086,'P2 Origin'!$C$21:$M$176,9,0))*AP2086</f>
        <v>0</v>
      </c>
      <c r="AR2086" s="155">
        <f t="shared" si="927"/>
        <v>0</v>
      </c>
      <c r="AS2086" s="164">
        <f>(VLOOKUP(B2086,'P2 Origin'!$C$21:$M$176,10,0))*K2086</f>
        <v>0</v>
      </c>
      <c r="AT2086" s="164">
        <f>(VLOOKUP(B2086,'P2 Origin'!$C$21:$M$176,11,0))*J2086</f>
        <v>0</v>
      </c>
      <c r="AU2086" s="167">
        <v>0</v>
      </c>
      <c r="AV2086" s="168">
        <v>0</v>
      </c>
      <c r="AW2086" s="169">
        <v>0</v>
      </c>
      <c r="AX2086" s="170">
        <f>IF(AU2086&gt;=0.1,'P3 Bureaumarge zee- en luchtvr.'!$D$12,0)</f>
        <v>0</v>
      </c>
      <c r="AY2086" s="163">
        <f t="shared" si="915"/>
        <v>0</v>
      </c>
      <c r="AZ2086" s="157" t="str">
        <f>VLOOKUP(D2086,'P4 Destination'!$C$21:$O$176,13,0)</f>
        <v>EUR</v>
      </c>
      <c r="BA2086" s="164">
        <f t="shared" si="916"/>
        <v>0</v>
      </c>
      <c r="BB2086" s="171">
        <f>IF(AU2086&gt;0.1,(VLOOKUP(D2086,'P4 Destination'!$C$21:$M$176,3,0))*I2086,0)</f>
        <v>0</v>
      </c>
      <c r="BC2086" s="172">
        <f t="shared" si="917"/>
        <v>0</v>
      </c>
      <c r="BD2086" s="171">
        <f>(VLOOKUP($D2086,'P4 Destination'!$C$21:$M$176,4,0))*BC2086</f>
        <v>0</v>
      </c>
      <c r="BE2086" s="172">
        <f t="shared" si="918"/>
        <v>0</v>
      </c>
      <c r="BF2086" s="171">
        <f>(VLOOKUP($D2086,'P4 Destination'!$C$21:$M$176,5,0))*BE2086</f>
        <v>0</v>
      </c>
      <c r="BG2086" s="172">
        <f t="shared" si="919"/>
        <v>0</v>
      </c>
      <c r="BH2086" s="171">
        <f>(VLOOKUP($D2086,'P4 Destination'!$C$21:$M$176,6,0))*BG2086</f>
        <v>0</v>
      </c>
      <c r="BI2086" s="172">
        <f t="shared" si="920"/>
        <v>0</v>
      </c>
      <c r="BJ2086" s="171">
        <f>(VLOOKUP($D2086,'P4 Destination'!$C$21:$M$176,7,0))*BI2086</f>
        <v>0</v>
      </c>
      <c r="BK2086" s="172">
        <f t="shared" si="921"/>
        <v>0</v>
      </c>
      <c r="BL2086" s="171">
        <f>(VLOOKUP($D2086,'P4 Destination'!$C$21:$M$176,8,0))*BK2086</f>
        <v>0</v>
      </c>
      <c r="BM2086" s="172">
        <f t="shared" si="922"/>
        <v>0</v>
      </c>
      <c r="BN2086" s="171">
        <f>(VLOOKUP($D2086,'P4 Destination'!$C$21:$M$176,9,0))*BM2086</f>
        <v>0</v>
      </c>
      <c r="BO2086" s="154">
        <f t="shared" si="928"/>
        <v>0</v>
      </c>
      <c r="BP2086" s="171">
        <f>(VLOOKUP(D2086,'P4 Destination'!$C$21:$M$176,10,0))*K2086</f>
        <v>0</v>
      </c>
      <c r="BQ2086" s="171">
        <f>(VLOOKUP(D2086,'P4 Destination'!$C$21:$M$176,11,0))*J2086</f>
        <v>0</v>
      </c>
      <c r="BR2086" s="173">
        <f t="shared" si="923"/>
        <v>0</v>
      </c>
      <c r="BS2086" s="173">
        <f>(AV2086*2500)*'P6 Verzekering'!$E$11</f>
        <v>0</v>
      </c>
      <c r="BT2086" s="173">
        <f>(AW2086*2500)*'P6 Verzekering'!$E$12</f>
        <v>0</v>
      </c>
      <c r="BU2086" s="173">
        <f>(L2086*2500)*'P6 Verzekering'!$E$13</f>
        <v>0</v>
      </c>
      <c r="BV2086" s="173">
        <f t="shared" si="924"/>
        <v>0</v>
      </c>
      <c r="BW2086"/>
      <c r="BX2086"/>
    </row>
    <row r="2087" spans="1:76">
      <c r="A2087" s="152" t="s">
        <v>1299</v>
      </c>
      <c r="B2087" s="152" t="s">
        <v>255</v>
      </c>
      <c r="C2087" s="152" t="s">
        <v>254</v>
      </c>
      <c r="D2087" s="152" t="s">
        <v>219</v>
      </c>
      <c r="E2087" s="152" t="s">
        <v>219</v>
      </c>
      <c r="F2087" s="153">
        <f t="shared" si="926"/>
        <v>25</v>
      </c>
      <c r="G2087" s="154">
        <v>0</v>
      </c>
      <c r="H2087" s="154">
        <f>IFERROR(VLOOKUP(B2087,'P2 Origin'!$C$21:$Q$176,15,FALSE),0)</f>
        <v>1</v>
      </c>
      <c r="I2087" s="154">
        <f>IFERROR(VLOOKUP(D2087,'P4 Destination'!$C$21:$Q$176,15,FALSE),0)</f>
        <v>0</v>
      </c>
      <c r="J2087" s="155"/>
      <c r="K2087" s="155"/>
      <c r="L2087" s="156">
        <v>25</v>
      </c>
      <c r="M2087" s="155">
        <v>1996</v>
      </c>
      <c r="N2087" s="155">
        <v>7</v>
      </c>
      <c r="O2087" s="157">
        <f t="shared" si="901"/>
        <v>0</v>
      </c>
      <c r="P2087" s="158">
        <f t="shared" si="902"/>
        <v>0</v>
      </c>
      <c r="Q2087" s="159">
        <f>IFERROR(VLOOKUP(N2087,'P1 Intra-Europees'!$A$15:$H$25,3,0),0)*P2087</f>
        <v>0</v>
      </c>
      <c r="R2087" s="160">
        <f t="shared" si="903"/>
        <v>25</v>
      </c>
      <c r="S2087" s="159">
        <f>IFERROR(VLOOKUP(N2087,'P1 Intra-Europees'!$A$15:$H$25,4,0),0)*R2087</f>
        <v>0</v>
      </c>
      <c r="T2087" s="160">
        <f t="shared" si="904"/>
        <v>0</v>
      </c>
      <c r="U2087" s="159">
        <f>IFERROR(VLOOKUP(N2087,'P1 Intra-Europees'!$A$15:$H$25,5,0),0)*T2087</f>
        <v>0</v>
      </c>
      <c r="V2087" s="160">
        <f t="shared" si="905"/>
        <v>0</v>
      </c>
      <c r="W2087" s="159">
        <f>IFERROR(VLOOKUP(N2087,'P1 Intra-Europees'!$A$15:$H$25,6,0),0)*V2087</f>
        <v>0</v>
      </c>
      <c r="X2087" s="160">
        <f t="shared" si="906"/>
        <v>0</v>
      </c>
      <c r="Y2087" s="159">
        <f>IFERROR(VLOOKUP(N2087,'P1 Intra-Europees'!$A$15:$H$25,7,0),0)*X2087</f>
        <v>0</v>
      </c>
      <c r="Z2087" s="161">
        <f t="shared" si="907"/>
        <v>0</v>
      </c>
      <c r="AA2087" s="162">
        <f>IFERROR(VLOOKUP(N2087,'P1 Intra-Europees'!$A$15:$H$25,8,0),0)*Z2087</f>
        <v>0</v>
      </c>
      <c r="AB2087" s="163">
        <f t="shared" si="908"/>
        <v>0</v>
      </c>
      <c r="AC2087" s="157" t="str">
        <f>VLOOKUP(B2087,'P2 Origin'!$C$21:$O$176,13,0)</f>
        <v>EUR</v>
      </c>
      <c r="AD2087" s="164">
        <f t="shared" si="909"/>
        <v>0</v>
      </c>
      <c r="AE2087" s="165">
        <f>IF(AU2087&gt;0.1,VLOOKUP(B2087,'P2 Origin'!$C$21:$M$176,3,0)*H2087,0)</f>
        <v>0</v>
      </c>
      <c r="AF2087" s="166">
        <f t="shared" si="910"/>
        <v>0</v>
      </c>
      <c r="AG2087" s="165">
        <f>(VLOOKUP(B2087,'P2 Origin'!$C$21:$M$176,4,0))*AF2087</f>
        <v>0</v>
      </c>
      <c r="AH2087" s="166">
        <f t="shared" si="911"/>
        <v>0</v>
      </c>
      <c r="AI2087" s="165">
        <f>(VLOOKUP(B2087,'P2 Origin'!$C$21:$M$176,5,0))*AH2087</f>
        <v>0</v>
      </c>
      <c r="AJ2087" s="166">
        <f t="shared" si="925"/>
        <v>0</v>
      </c>
      <c r="AK2087" s="165">
        <f>(VLOOKUP(B2087,'P2 Origin'!$C$21:$M$176,6,0))*AJ2087</f>
        <v>0</v>
      </c>
      <c r="AL2087" s="166">
        <f t="shared" si="912"/>
        <v>0</v>
      </c>
      <c r="AM2087" s="165">
        <f>(VLOOKUP($B2087,'P2 Origin'!$C$21:$M$176,7,0))*AL2087</f>
        <v>0</v>
      </c>
      <c r="AN2087" s="166">
        <f t="shared" si="913"/>
        <v>0</v>
      </c>
      <c r="AO2087" s="165">
        <f>(VLOOKUP($B2087,'P2 Origin'!$C$21:$M$176,8,0))*AN2087</f>
        <v>0</v>
      </c>
      <c r="AP2087" s="166">
        <f t="shared" si="914"/>
        <v>0</v>
      </c>
      <c r="AQ2087" s="165">
        <f>(VLOOKUP($B2087,'P2 Origin'!$C$21:$M$176,9,0))*AP2087</f>
        <v>0</v>
      </c>
      <c r="AR2087" s="155">
        <f t="shared" si="927"/>
        <v>0</v>
      </c>
      <c r="AS2087" s="164">
        <f>(VLOOKUP(B2087,'P2 Origin'!$C$21:$M$176,10,0))*K2087</f>
        <v>0</v>
      </c>
      <c r="AT2087" s="164">
        <f>(VLOOKUP(B2087,'P2 Origin'!$C$21:$M$176,11,0))*J2087</f>
        <v>0</v>
      </c>
      <c r="AU2087" s="167">
        <v>0</v>
      </c>
      <c r="AV2087" s="168">
        <v>0</v>
      </c>
      <c r="AW2087" s="169">
        <v>0</v>
      </c>
      <c r="AX2087" s="170">
        <f>IF(AU2087&gt;=0.1,'P3 Bureaumarge zee- en luchtvr.'!$D$12,0)</f>
        <v>0</v>
      </c>
      <c r="AY2087" s="163">
        <f t="shared" si="915"/>
        <v>0</v>
      </c>
      <c r="AZ2087" s="157" t="str">
        <f>VLOOKUP(D2087,'P4 Destination'!$C$21:$O$176,13,0)</f>
        <v>EUR</v>
      </c>
      <c r="BA2087" s="164">
        <f t="shared" si="916"/>
        <v>0</v>
      </c>
      <c r="BB2087" s="171">
        <f>IF(AU2087&gt;0.1,(VLOOKUP(D2087,'P4 Destination'!$C$21:$M$176,3,0))*I2087,0)</f>
        <v>0</v>
      </c>
      <c r="BC2087" s="172">
        <f t="shared" si="917"/>
        <v>0</v>
      </c>
      <c r="BD2087" s="171">
        <f>(VLOOKUP($D2087,'P4 Destination'!$C$21:$M$176,4,0))*BC2087</f>
        <v>0</v>
      </c>
      <c r="BE2087" s="172">
        <f t="shared" si="918"/>
        <v>0</v>
      </c>
      <c r="BF2087" s="171">
        <f>(VLOOKUP($D2087,'P4 Destination'!$C$21:$M$176,5,0))*BE2087</f>
        <v>0</v>
      </c>
      <c r="BG2087" s="172">
        <f t="shared" si="919"/>
        <v>0</v>
      </c>
      <c r="BH2087" s="171">
        <f>(VLOOKUP($D2087,'P4 Destination'!$C$21:$M$176,6,0))*BG2087</f>
        <v>0</v>
      </c>
      <c r="BI2087" s="172">
        <f t="shared" si="920"/>
        <v>0</v>
      </c>
      <c r="BJ2087" s="171">
        <f>(VLOOKUP($D2087,'P4 Destination'!$C$21:$M$176,7,0))*BI2087</f>
        <v>0</v>
      </c>
      <c r="BK2087" s="172">
        <f t="shared" si="921"/>
        <v>0</v>
      </c>
      <c r="BL2087" s="171">
        <f>(VLOOKUP($D2087,'P4 Destination'!$C$21:$M$176,8,0))*BK2087</f>
        <v>0</v>
      </c>
      <c r="BM2087" s="172">
        <f t="shared" si="922"/>
        <v>0</v>
      </c>
      <c r="BN2087" s="171">
        <f>(VLOOKUP($D2087,'P4 Destination'!$C$21:$M$176,9,0))*BM2087</f>
        <v>0</v>
      </c>
      <c r="BO2087" s="154">
        <f t="shared" si="928"/>
        <v>0</v>
      </c>
      <c r="BP2087" s="171">
        <f>(VLOOKUP(D2087,'P4 Destination'!$C$21:$M$176,10,0))*K2087</f>
        <v>0</v>
      </c>
      <c r="BQ2087" s="171">
        <f>(VLOOKUP(D2087,'P4 Destination'!$C$21:$M$176,11,0))*J2087</f>
        <v>0</v>
      </c>
      <c r="BR2087" s="173">
        <f t="shared" si="923"/>
        <v>0</v>
      </c>
      <c r="BS2087" s="173">
        <f>(AV2087*2500)*'P6 Verzekering'!$E$11</f>
        <v>0</v>
      </c>
      <c r="BT2087" s="173">
        <f>(AW2087*2500)*'P6 Verzekering'!$E$12</f>
        <v>0</v>
      </c>
      <c r="BU2087" s="173">
        <f>(L2087*2500)*'P6 Verzekering'!$E$13</f>
        <v>0</v>
      </c>
      <c r="BV2087" s="173">
        <f t="shared" si="924"/>
        <v>0</v>
      </c>
      <c r="BW2087"/>
      <c r="BX2087"/>
    </row>
    <row r="2088" spans="1:76" ht="14.45" customHeight="1">
      <c r="A2088" s="152" t="s">
        <v>2931</v>
      </c>
      <c r="B2088" s="152" t="s">
        <v>344</v>
      </c>
      <c r="C2088" s="152" t="s">
        <v>343</v>
      </c>
      <c r="D2088" s="152" t="s">
        <v>219</v>
      </c>
      <c r="E2088" s="152" t="s">
        <v>219</v>
      </c>
      <c r="F2088" s="153">
        <f t="shared" si="926"/>
        <v>25</v>
      </c>
      <c r="G2088" s="154">
        <v>0</v>
      </c>
      <c r="H2088" s="154">
        <f>IFERROR(VLOOKUP(B2088,'P2 Origin'!$C$21:$Q$176,15,FALSE),0)</f>
        <v>1</v>
      </c>
      <c r="I2088" s="154">
        <f>IFERROR(VLOOKUP(D2088,'P4 Destination'!$C$21:$Q$176,15,FALSE),0)</f>
        <v>0</v>
      </c>
      <c r="J2088" s="155"/>
      <c r="K2088" s="155"/>
      <c r="L2088" s="156">
        <v>25</v>
      </c>
      <c r="M2088" s="155">
        <v>5195</v>
      </c>
      <c r="N2088" s="155">
        <v>11</v>
      </c>
      <c r="O2088" s="157">
        <f t="shared" si="901"/>
        <v>0</v>
      </c>
      <c r="P2088" s="158">
        <f t="shared" si="902"/>
        <v>0</v>
      </c>
      <c r="Q2088" s="159">
        <f>IFERROR(VLOOKUP(N2088,'P1 Intra-Europees'!$A$15:$H$25,3,0),0)*P2088</f>
        <v>0</v>
      </c>
      <c r="R2088" s="160">
        <f t="shared" si="903"/>
        <v>25</v>
      </c>
      <c r="S2088" s="159">
        <f>IFERROR(VLOOKUP(N2088,'P1 Intra-Europees'!$A$15:$H$25,4,0),0)*R2088</f>
        <v>0</v>
      </c>
      <c r="T2088" s="160">
        <f t="shared" si="904"/>
        <v>0</v>
      </c>
      <c r="U2088" s="159">
        <f>IFERROR(VLOOKUP(N2088,'P1 Intra-Europees'!$A$15:$H$25,5,0),0)*T2088</f>
        <v>0</v>
      </c>
      <c r="V2088" s="160">
        <f t="shared" si="905"/>
        <v>0</v>
      </c>
      <c r="W2088" s="159">
        <f>IFERROR(VLOOKUP(N2088,'P1 Intra-Europees'!$A$15:$H$25,6,0),0)*V2088</f>
        <v>0</v>
      </c>
      <c r="X2088" s="160">
        <f t="shared" si="906"/>
        <v>0</v>
      </c>
      <c r="Y2088" s="159">
        <f>IFERROR(VLOOKUP(N2088,'P1 Intra-Europees'!$A$15:$H$25,7,0),0)*X2088</f>
        <v>0</v>
      </c>
      <c r="Z2088" s="161">
        <f t="shared" si="907"/>
        <v>0</v>
      </c>
      <c r="AA2088" s="162">
        <f>IFERROR(VLOOKUP(N2088,'P1 Intra-Europees'!$A$15:$H$25,8,0),0)*Z2088</f>
        <v>0</v>
      </c>
      <c r="AB2088" s="163">
        <f t="shared" si="908"/>
        <v>0</v>
      </c>
      <c r="AC2088" s="157" t="str">
        <f>VLOOKUP(B2088,'P2 Origin'!$C$21:$O$176,13,0)</f>
        <v>USD</v>
      </c>
      <c r="AD2088" s="164">
        <f t="shared" si="909"/>
        <v>0</v>
      </c>
      <c r="AE2088" s="165">
        <f>IF(AU2088&gt;0.1,VLOOKUP(B2088,'P2 Origin'!$C$21:$M$176,3,0)*H2088,0)</f>
        <v>0</v>
      </c>
      <c r="AF2088" s="166">
        <f t="shared" si="910"/>
        <v>0</v>
      </c>
      <c r="AG2088" s="165">
        <f>(VLOOKUP(B2088,'P2 Origin'!$C$21:$M$176,4,0))*AF2088</f>
        <v>0</v>
      </c>
      <c r="AH2088" s="166">
        <f t="shared" si="911"/>
        <v>0</v>
      </c>
      <c r="AI2088" s="165">
        <f>(VLOOKUP(B2088,'P2 Origin'!$C$21:$M$176,5,0))*AH2088</f>
        <v>0</v>
      </c>
      <c r="AJ2088" s="166">
        <f t="shared" si="925"/>
        <v>0</v>
      </c>
      <c r="AK2088" s="165">
        <f>(VLOOKUP(B2088,'P2 Origin'!$C$21:$M$176,6,0))*AJ2088</f>
        <v>0</v>
      </c>
      <c r="AL2088" s="166">
        <f t="shared" si="912"/>
        <v>0</v>
      </c>
      <c r="AM2088" s="165">
        <f>(VLOOKUP($B2088,'P2 Origin'!$C$21:$M$176,7,0))*AL2088</f>
        <v>0</v>
      </c>
      <c r="AN2088" s="166">
        <f t="shared" si="913"/>
        <v>0</v>
      </c>
      <c r="AO2088" s="165">
        <f>(VLOOKUP($B2088,'P2 Origin'!$C$21:$M$176,8,0))*AN2088</f>
        <v>0</v>
      </c>
      <c r="AP2088" s="166">
        <f t="shared" si="914"/>
        <v>0</v>
      </c>
      <c r="AQ2088" s="165">
        <f>(VLOOKUP($B2088,'P2 Origin'!$C$21:$M$176,9,0))*AP2088</f>
        <v>0</v>
      </c>
      <c r="AR2088" s="155">
        <f t="shared" si="927"/>
        <v>0</v>
      </c>
      <c r="AS2088" s="164">
        <f>(VLOOKUP(B2088,'P2 Origin'!$C$21:$M$176,10,0))*K2088</f>
        <v>0</v>
      </c>
      <c r="AT2088" s="164">
        <f>(VLOOKUP(B2088,'P2 Origin'!$C$21:$M$176,11,0))*J2088</f>
        <v>0</v>
      </c>
      <c r="AU2088" s="167">
        <v>0</v>
      </c>
      <c r="AV2088" s="168">
        <v>0</v>
      </c>
      <c r="AW2088" s="169">
        <v>0</v>
      </c>
      <c r="AX2088" s="170">
        <f>IF(AU2088&gt;=0.1,'P3 Bureaumarge zee- en luchtvr.'!$D$12,0)</f>
        <v>0</v>
      </c>
      <c r="AY2088" s="163">
        <f t="shared" si="915"/>
        <v>0</v>
      </c>
      <c r="AZ2088" s="157" t="str">
        <f>VLOOKUP(D2088,'P4 Destination'!$C$21:$O$176,13,0)</f>
        <v>EUR</v>
      </c>
      <c r="BA2088" s="164">
        <f t="shared" si="916"/>
        <v>0</v>
      </c>
      <c r="BB2088" s="171">
        <f>IF(AU2088&gt;0.1,(VLOOKUP(D2088,'P4 Destination'!$C$21:$M$176,3,0))*I2088,0)</f>
        <v>0</v>
      </c>
      <c r="BC2088" s="172">
        <f t="shared" si="917"/>
        <v>0</v>
      </c>
      <c r="BD2088" s="171">
        <f>(VLOOKUP($D2088,'P4 Destination'!$C$21:$M$176,4,0))*BC2088</f>
        <v>0</v>
      </c>
      <c r="BE2088" s="172">
        <f t="shared" si="918"/>
        <v>0</v>
      </c>
      <c r="BF2088" s="171">
        <f>(VLOOKUP($D2088,'P4 Destination'!$C$21:$M$176,5,0))*BE2088</f>
        <v>0</v>
      </c>
      <c r="BG2088" s="172">
        <f t="shared" si="919"/>
        <v>0</v>
      </c>
      <c r="BH2088" s="171">
        <f>(VLOOKUP($D2088,'P4 Destination'!$C$21:$M$176,6,0))*BG2088</f>
        <v>0</v>
      </c>
      <c r="BI2088" s="172">
        <f t="shared" si="920"/>
        <v>0</v>
      </c>
      <c r="BJ2088" s="171">
        <f>(VLOOKUP($D2088,'P4 Destination'!$C$21:$M$176,7,0))*BI2088</f>
        <v>0</v>
      </c>
      <c r="BK2088" s="172">
        <f t="shared" si="921"/>
        <v>0</v>
      </c>
      <c r="BL2088" s="171">
        <f>(VLOOKUP($D2088,'P4 Destination'!$C$21:$M$176,8,0))*BK2088</f>
        <v>0</v>
      </c>
      <c r="BM2088" s="172">
        <f t="shared" si="922"/>
        <v>0</v>
      </c>
      <c r="BN2088" s="171">
        <f>(VLOOKUP($D2088,'P4 Destination'!$C$21:$M$176,9,0))*BM2088</f>
        <v>0</v>
      </c>
      <c r="BO2088" s="154">
        <f t="shared" si="928"/>
        <v>0</v>
      </c>
      <c r="BP2088" s="171">
        <f>(VLOOKUP(D2088,'P4 Destination'!$C$21:$M$176,10,0))*K2088</f>
        <v>0</v>
      </c>
      <c r="BQ2088" s="171">
        <f>(VLOOKUP(D2088,'P4 Destination'!$C$21:$M$176,11,0))*J2088</f>
        <v>0</v>
      </c>
      <c r="BR2088" s="173">
        <f t="shared" si="923"/>
        <v>0</v>
      </c>
      <c r="BS2088" s="173">
        <f>(AV2088*2500)*'P6 Verzekering'!$E$11</f>
        <v>0</v>
      </c>
      <c r="BT2088" s="173">
        <f>(AW2088*2500)*'P6 Verzekering'!$E$12</f>
        <v>0</v>
      </c>
      <c r="BU2088" s="173">
        <f>(L2088*2500)*'P6 Verzekering'!$E$13</f>
        <v>0</v>
      </c>
      <c r="BV2088" s="173">
        <f t="shared" si="924"/>
        <v>0</v>
      </c>
      <c r="BW2088"/>
      <c r="BX2088"/>
    </row>
    <row r="2089" spans="1:76">
      <c r="A2089" s="152" t="s">
        <v>1693</v>
      </c>
      <c r="B2089" s="152" t="s">
        <v>219</v>
      </c>
      <c r="C2089" s="152" t="s">
        <v>219</v>
      </c>
      <c r="D2089" s="152" t="s">
        <v>151</v>
      </c>
      <c r="E2089" s="152" t="s">
        <v>149</v>
      </c>
      <c r="F2089" s="153">
        <f t="shared" si="926"/>
        <v>26</v>
      </c>
      <c r="G2089" s="154">
        <v>0</v>
      </c>
      <c r="H2089" s="154">
        <f>IFERROR(VLOOKUP(B2089,'P2 Origin'!$C$21:$Q$176,15,FALSE),0)</f>
        <v>0</v>
      </c>
      <c r="I2089" s="154">
        <f>IFERROR(VLOOKUP(D2089,'P4 Destination'!$C$21:$Q$176,15,FALSE),0)</f>
        <v>0</v>
      </c>
      <c r="J2089" s="155"/>
      <c r="K2089" s="155"/>
      <c r="L2089" s="156">
        <v>26</v>
      </c>
      <c r="M2089" s="155">
        <v>109</v>
      </c>
      <c r="N2089" s="155">
        <v>2</v>
      </c>
      <c r="O2089" s="157">
        <f t="shared" si="901"/>
        <v>0</v>
      </c>
      <c r="P2089" s="158">
        <f t="shared" si="902"/>
        <v>0</v>
      </c>
      <c r="Q2089" s="159">
        <f>IFERROR(VLOOKUP(N2089,'P1 Intra-Europees'!$A$15:$H$25,3,0),0)*P2089</f>
        <v>0</v>
      </c>
      <c r="R2089" s="160">
        <f t="shared" si="903"/>
        <v>0</v>
      </c>
      <c r="S2089" s="159">
        <f>IFERROR(VLOOKUP(N2089,'P1 Intra-Europees'!$A$15:$H$25,4,0),0)*R2089</f>
        <v>0</v>
      </c>
      <c r="T2089" s="160">
        <f t="shared" si="904"/>
        <v>26</v>
      </c>
      <c r="U2089" s="159">
        <f>IFERROR(VLOOKUP(N2089,'P1 Intra-Europees'!$A$15:$H$25,5,0),0)*T2089</f>
        <v>0</v>
      </c>
      <c r="V2089" s="160">
        <f t="shared" si="905"/>
        <v>0</v>
      </c>
      <c r="W2089" s="159">
        <f>IFERROR(VLOOKUP(N2089,'P1 Intra-Europees'!$A$15:$H$25,6,0),0)*V2089</f>
        <v>0</v>
      </c>
      <c r="X2089" s="160">
        <f t="shared" si="906"/>
        <v>0</v>
      </c>
      <c r="Y2089" s="159">
        <f>IFERROR(VLOOKUP(N2089,'P1 Intra-Europees'!$A$15:$H$25,7,0),0)*X2089</f>
        <v>0</v>
      </c>
      <c r="Z2089" s="161">
        <f t="shared" si="907"/>
        <v>0</v>
      </c>
      <c r="AA2089" s="162">
        <f>IFERROR(VLOOKUP(N2089,'P1 Intra-Europees'!$A$15:$H$25,8,0),0)*Z2089</f>
        <v>0</v>
      </c>
      <c r="AB2089" s="163">
        <f t="shared" si="908"/>
        <v>0</v>
      </c>
      <c r="AC2089" s="157" t="str">
        <f>VLOOKUP(B2089,'P2 Origin'!$C$21:$O$176,13,0)</f>
        <v>EUR</v>
      </c>
      <c r="AD2089" s="164">
        <f t="shared" si="909"/>
        <v>0</v>
      </c>
      <c r="AE2089" s="165">
        <f>IF(AU2089&gt;0.1,VLOOKUP(B2089,'P2 Origin'!$C$21:$M$176,3,0)*H2089,0)</f>
        <v>0</v>
      </c>
      <c r="AF2089" s="166">
        <f t="shared" si="910"/>
        <v>0</v>
      </c>
      <c r="AG2089" s="165">
        <f>(VLOOKUP(B2089,'P2 Origin'!$C$21:$M$176,4,0))*AF2089</f>
        <v>0</v>
      </c>
      <c r="AH2089" s="166">
        <f t="shared" si="911"/>
        <v>0</v>
      </c>
      <c r="AI2089" s="165">
        <f>(VLOOKUP(B2089,'P2 Origin'!$C$21:$M$176,5,0))*AH2089</f>
        <v>0</v>
      </c>
      <c r="AJ2089" s="166">
        <f t="shared" si="925"/>
        <v>0</v>
      </c>
      <c r="AK2089" s="165">
        <f>(VLOOKUP(B2089,'P2 Origin'!$C$21:$M$176,6,0))*AJ2089</f>
        <v>0</v>
      </c>
      <c r="AL2089" s="166">
        <f t="shared" si="912"/>
        <v>0</v>
      </c>
      <c r="AM2089" s="165">
        <f>(VLOOKUP($B2089,'P2 Origin'!$C$21:$M$176,7,0))*AL2089</f>
        <v>0</v>
      </c>
      <c r="AN2089" s="166">
        <f t="shared" si="913"/>
        <v>0</v>
      </c>
      <c r="AO2089" s="165">
        <f>(VLOOKUP($B2089,'P2 Origin'!$C$21:$M$176,8,0))*AN2089</f>
        <v>0</v>
      </c>
      <c r="AP2089" s="166">
        <f t="shared" si="914"/>
        <v>0</v>
      </c>
      <c r="AQ2089" s="165">
        <f>(VLOOKUP($B2089,'P2 Origin'!$C$21:$M$176,9,0))*AP2089</f>
        <v>0</v>
      </c>
      <c r="AR2089" s="155">
        <f t="shared" si="927"/>
        <v>0</v>
      </c>
      <c r="AS2089" s="164">
        <f>(VLOOKUP(B2089,'P2 Origin'!$C$21:$M$176,10,0))*K2089</f>
        <v>0</v>
      </c>
      <c r="AT2089" s="164">
        <f>(VLOOKUP(B2089,'P2 Origin'!$C$21:$M$176,11,0))*J2089</f>
        <v>0</v>
      </c>
      <c r="AU2089" s="167">
        <v>0</v>
      </c>
      <c r="AV2089" s="168">
        <v>0</v>
      </c>
      <c r="AW2089" s="169">
        <v>0</v>
      </c>
      <c r="AX2089" s="170">
        <f>IF(AU2089&gt;=0.1,'P3 Bureaumarge zee- en luchtvr.'!$D$12,0)</f>
        <v>0</v>
      </c>
      <c r="AY2089" s="163">
        <f t="shared" si="915"/>
        <v>0</v>
      </c>
      <c r="AZ2089" s="157" t="str">
        <f>VLOOKUP(D2089,'P4 Destination'!$C$21:$O$176,13,0)</f>
        <v>EUR</v>
      </c>
      <c r="BA2089" s="164">
        <f t="shared" si="916"/>
        <v>0</v>
      </c>
      <c r="BB2089" s="171">
        <f>IF(AU2089&gt;0.1,(VLOOKUP(D2089,'P4 Destination'!$C$21:$M$176,3,0))*I2089,0)</f>
        <v>0</v>
      </c>
      <c r="BC2089" s="172">
        <f t="shared" si="917"/>
        <v>0</v>
      </c>
      <c r="BD2089" s="171">
        <f>(VLOOKUP($D2089,'P4 Destination'!$C$21:$M$176,4,0))*BC2089</f>
        <v>0</v>
      </c>
      <c r="BE2089" s="172">
        <f t="shared" si="918"/>
        <v>0</v>
      </c>
      <c r="BF2089" s="171">
        <f>(VLOOKUP($D2089,'P4 Destination'!$C$21:$M$176,5,0))*BE2089</f>
        <v>0</v>
      </c>
      <c r="BG2089" s="172">
        <f t="shared" si="919"/>
        <v>0</v>
      </c>
      <c r="BH2089" s="171">
        <f>(VLOOKUP($D2089,'P4 Destination'!$C$21:$M$176,6,0))*BG2089</f>
        <v>0</v>
      </c>
      <c r="BI2089" s="172">
        <f t="shared" si="920"/>
        <v>0</v>
      </c>
      <c r="BJ2089" s="171">
        <f>(VLOOKUP($D2089,'P4 Destination'!$C$21:$M$176,7,0))*BI2089</f>
        <v>0</v>
      </c>
      <c r="BK2089" s="172">
        <f t="shared" si="921"/>
        <v>0</v>
      </c>
      <c r="BL2089" s="171">
        <f>(VLOOKUP($D2089,'P4 Destination'!$C$21:$M$176,8,0))*BK2089</f>
        <v>0</v>
      </c>
      <c r="BM2089" s="172">
        <f t="shared" si="922"/>
        <v>0</v>
      </c>
      <c r="BN2089" s="171">
        <f>(VLOOKUP($D2089,'P4 Destination'!$C$21:$M$176,9,0))*BM2089</f>
        <v>0</v>
      </c>
      <c r="BO2089" s="154">
        <f t="shared" si="928"/>
        <v>0</v>
      </c>
      <c r="BP2089" s="171">
        <f>(VLOOKUP(D2089,'P4 Destination'!$C$21:$M$176,10,0))*K2089</f>
        <v>0</v>
      </c>
      <c r="BQ2089" s="171">
        <f>(VLOOKUP(D2089,'P4 Destination'!$C$21:$M$176,11,0))*J2089</f>
        <v>0</v>
      </c>
      <c r="BR2089" s="173">
        <f t="shared" si="923"/>
        <v>0</v>
      </c>
      <c r="BS2089" s="173">
        <f>(AV2089*2500)*'P6 Verzekering'!$E$11</f>
        <v>0</v>
      </c>
      <c r="BT2089" s="173">
        <f>(AW2089*2500)*'P6 Verzekering'!$E$12</f>
        <v>0</v>
      </c>
      <c r="BU2089" s="173">
        <f>(L2089*2500)*'P6 Verzekering'!$E$13</f>
        <v>0</v>
      </c>
      <c r="BV2089" s="173">
        <f t="shared" si="924"/>
        <v>0</v>
      </c>
      <c r="BW2089"/>
      <c r="BX2089"/>
    </row>
    <row r="2090" spans="1:76">
      <c r="A2090" s="152" t="s">
        <v>1070</v>
      </c>
      <c r="B2090" s="152" t="s">
        <v>279</v>
      </c>
      <c r="C2090" s="152" t="s">
        <v>278</v>
      </c>
      <c r="D2090" s="152" t="s">
        <v>390</v>
      </c>
      <c r="E2090" s="152" t="s">
        <v>389</v>
      </c>
      <c r="F2090" s="153">
        <f t="shared" si="926"/>
        <v>26</v>
      </c>
      <c r="G2090" s="154">
        <v>0</v>
      </c>
      <c r="H2090" s="154">
        <f>IFERROR(VLOOKUP(B2090,'P2 Origin'!$C$21:$Q$176,15,FALSE),0)</f>
        <v>0</v>
      </c>
      <c r="I2090" s="154">
        <f>IFERROR(VLOOKUP(D2090,'P4 Destination'!$C$21:$Q$176,15,FALSE),0)</f>
        <v>1</v>
      </c>
      <c r="J2090" s="155"/>
      <c r="K2090" s="155"/>
      <c r="L2090" s="156">
        <v>26</v>
      </c>
      <c r="M2090" s="155">
        <v>125</v>
      </c>
      <c r="N2090" s="155">
        <v>2</v>
      </c>
      <c r="O2090" s="157">
        <f t="shared" si="901"/>
        <v>0</v>
      </c>
      <c r="P2090" s="158">
        <f t="shared" si="902"/>
        <v>0</v>
      </c>
      <c r="Q2090" s="159">
        <f>IFERROR(VLOOKUP(N2090,'P1 Intra-Europees'!$A$15:$H$25,3,0),0)*P2090</f>
        <v>0</v>
      </c>
      <c r="R2090" s="160">
        <f t="shared" si="903"/>
        <v>0</v>
      </c>
      <c r="S2090" s="159">
        <f>IFERROR(VLOOKUP(N2090,'P1 Intra-Europees'!$A$15:$H$25,4,0),0)*R2090</f>
        <v>0</v>
      </c>
      <c r="T2090" s="160">
        <f t="shared" si="904"/>
        <v>26</v>
      </c>
      <c r="U2090" s="159">
        <f>IFERROR(VLOOKUP(N2090,'P1 Intra-Europees'!$A$15:$H$25,5,0),0)*T2090</f>
        <v>0</v>
      </c>
      <c r="V2090" s="160">
        <f t="shared" si="905"/>
        <v>0</v>
      </c>
      <c r="W2090" s="159">
        <f>IFERROR(VLOOKUP(N2090,'P1 Intra-Europees'!$A$15:$H$25,6,0),0)*V2090</f>
        <v>0</v>
      </c>
      <c r="X2090" s="160">
        <f t="shared" si="906"/>
        <v>0</v>
      </c>
      <c r="Y2090" s="159">
        <f>IFERROR(VLOOKUP(N2090,'P1 Intra-Europees'!$A$15:$H$25,7,0),0)*X2090</f>
        <v>0</v>
      </c>
      <c r="Z2090" s="161">
        <f t="shared" si="907"/>
        <v>0</v>
      </c>
      <c r="AA2090" s="162">
        <f>IFERROR(VLOOKUP(N2090,'P1 Intra-Europees'!$A$15:$H$25,8,0),0)*Z2090</f>
        <v>0</v>
      </c>
      <c r="AB2090" s="163">
        <f t="shared" si="908"/>
        <v>0</v>
      </c>
      <c r="AC2090" s="157" t="str">
        <f>VLOOKUP(B2090,'P2 Origin'!$C$21:$O$176,13,0)</f>
        <v>USD</v>
      </c>
      <c r="AD2090" s="164">
        <f t="shared" si="909"/>
        <v>0</v>
      </c>
      <c r="AE2090" s="165">
        <f>IF(AU2090&gt;0.1,VLOOKUP(B2090,'P2 Origin'!$C$21:$M$176,3,0)*H2090,0)</f>
        <v>0</v>
      </c>
      <c r="AF2090" s="166">
        <f t="shared" si="910"/>
        <v>0</v>
      </c>
      <c r="AG2090" s="165">
        <f>(VLOOKUP(B2090,'P2 Origin'!$C$21:$M$176,4,0))*AF2090</f>
        <v>0</v>
      </c>
      <c r="AH2090" s="166">
        <f t="shared" si="911"/>
        <v>0</v>
      </c>
      <c r="AI2090" s="165">
        <f>(VLOOKUP(B2090,'P2 Origin'!$C$21:$M$176,5,0))*AH2090</f>
        <v>0</v>
      </c>
      <c r="AJ2090" s="166">
        <f t="shared" si="925"/>
        <v>0</v>
      </c>
      <c r="AK2090" s="165">
        <f>(VLOOKUP(B2090,'P2 Origin'!$C$21:$M$176,6,0))*AJ2090</f>
        <v>0</v>
      </c>
      <c r="AL2090" s="166">
        <f t="shared" si="912"/>
        <v>0</v>
      </c>
      <c r="AM2090" s="165">
        <f>(VLOOKUP($B2090,'P2 Origin'!$C$21:$M$176,7,0))*AL2090</f>
        <v>0</v>
      </c>
      <c r="AN2090" s="166">
        <f t="shared" si="913"/>
        <v>0</v>
      </c>
      <c r="AO2090" s="165">
        <f>(VLOOKUP($B2090,'P2 Origin'!$C$21:$M$176,8,0))*AN2090</f>
        <v>0</v>
      </c>
      <c r="AP2090" s="166">
        <f t="shared" si="914"/>
        <v>0</v>
      </c>
      <c r="AQ2090" s="165">
        <f>(VLOOKUP($B2090,'P2 Origin'!$C$21:$M$176,9,0))*AP2090</f>
        <v>0</v>
      </c>
      <c r="AR2090" s="155">
        <f t="shared" si="927"/>
        <v>0</v>
      </c>
      <c r="AS2090" s="164">
        <f>(VLOOKUP(B2090,'P2 Origin'!$C$21:$M$176,10,0))*K2090</f>
        <v>0</v>
      </c>
      <c r="AT2090" s="164">
        <f>(VLOOKUP(B2090,'P2 Origin'!$C$21:$M$176,11,0))*J2090</f>
        <v>0</v>
      </c>
      <c r="AU2090" s="167">
        <v>0</v>
      </c>
      <c r="AV2090" s="168">
        <v>0</v>
      </c>
      <c r="AW2090" s="169">
        <v>0</v>
      </c>
      <c r="AX2090" s="170">
        <f>IF(AU2090&gt;=0.1,'P3 Bureaumarge zee- en luchtvr.'!$D$12,0)</f>
        <v>0</v>
      </c>
      <c r="AY2090" s="163">
        <f t="shared" si="915"/>
        <v>0</v>
      </c>
      <c r="AZ2090" s="157" t="str">
        <f>VLOOKUP(D2090,'P4 Destination'!$C$21:$O$176,13,0)</f>
        <v>USD</v>
      </c>
      <c r="BA2090" s="164">
        <f t="shared" si="916"/>
        <v>0</v>
      </c>
      <c r="BB2090" s="171">
        <f>IF(AU2090&gt;0.1,(VLOOKUP(D2090,'P4 Destination'!$C$21:$M$176,3,0))*I2090,0)</f>
        <v>0</v>
      </c>
      <c r="BC2090" s="172">
        <f t="shared" si="917"/>
        <v>0</v>
      </c>
      <c r="BD2090" s="171">
        <f>(VLOOKUP($D2090,'P4 Destination'!$C$21:$M$176,4,0))*BC2090</f>
        <v>0</v>
      </c>
      <c r="BE2090" s="172">
        <f t="shared" si="918"/>
        <v>0</v>
      </c>
      <c r="BF2090" s="171">
        <f>(VLOOKUP($D2090,'P4 Destination'!$C$21:$M$176,5,0))*BE2090</f>
        <v>0</v>
      </c>
      <c r="BG2090" s="172">
        <f t="shared" si="919"/>
        <v>0</v>
      </c>
      <c r="BH2090" s="171">
        <f>(VLOOKUP($D2090,'P4 Destination'!$C$21:$M$176,6,0))*BG2090</f>
        <v>0</v>
      </c>
      <c r="BI2090" s="172">
        <f t="shared" si="920"/>
        <v>0</v>
      </c>
      <c r="BJ2090" s="171">
        <f>(VLOOKUP($D2090,'P4 Destination'!$C$21:$M$176,7,0))*BI2090</f>
        <v>0</v>
      </c>
      <c r="BK2090" s="172">
        <f t="shared" si="921"/>
        <v>0</v>
      </c>
      <c r="BL2090" s="171">
        <f>(VLOOKUP($D2090,'P4 Destination'!$C$21:$M$176,8,0))*BK2090</f>
        <v>0</v>
      </c>
      <c r="BM2090" s="172">
        <f t="shared" si="922"/>
        <v>0</v>
      </c>
      <c r="BN2090" s="171">
        <f>(VLOOKUP($D2090,'P4 Destination'!$C$21:$M$176,9,0))*BM2090</f>
        <v>0</v>
      </c>
      <c r="BO2090" s="154">
        <f t="shared" si="928"/>
        <v>0</v>
      </c>
      <c r="BP2090" s="171">
        <f>(VLOOKUP(D2090,'P4 Destination'!$C$21:$M$176,10,0))*K2090</f>
        <v>0</v>
      </c>
      <c r="BQ2090" s="171">
        <f>(VLOOKUP(D2090,'P4 Destination'!$C$21:$M$176,11,0))*J2090</f>
        <v>0</v>
      </c>
      <c r="BR2090" s="173">
        <f t="shared" si="923"/>
        <v>0</v>
      </c>
      <c r="BS2090" s="173">
        <f>(AV2090*2500)*'P6 Verzekering'!$E$11</f>
        <v>0</v>
      </c>
      <c r="BT2090" s="173">
        <f>(AW2090*2500)*'P6 Verzekering'!$E$12</f>
        <v>0</v>
      </c>
      <c r="BU2090" s="173">
        <f>(L2090*2500)*'P6 Verzekering'!$E$13</f>
        <v>0</v>
      </c>
      <c r="BV2090" s="173">
        <f t="shared" si="924"/>
        <v>0</v>
      </c>
      <c r="BW2090"/>
      <c r="BX2090"/>
    </row>
    <row r="2091" spans="1:76">
      <c r="A2091" s="152" t="s">
        <v>1125</v>
      </c>
      <c r="B2091" s="152" t="s">
        <v>185</v>
      </c>
      <c r="C2091" s="152" t="s">
        <v>183</v>
      </c>
      <c r="D2091" s="152" t="s">
        <v>219</v>
      </c>
      <c r="E2091" s="152" t="s">
        <v>219</v>
      </c>
      <c r="F2091" s="153">
        <f t="shared" si="926"/>
        <v>26</v>
      </c>
      <c r="G2091" s="154">
        <v>0</v>
      </c>
      <c r="H2091" s="154">
        <f>IFERROR(VLOOKUP(B2091,'P2 Origin'!$C$21:$Q$176,15,FALSE),0)</f>
        <v>1</v>
      </c>
      <c r="I2091" s="154">
        <f>IFERROR(VLOOKUP(D2091,'P4 Destination'!$C$21:$Q$176,15,FALSE),0)</f>
        <v>0</v>
      </c>
      <c r="J2091" s="155"/>
      <c r="K2091" s="155"/>
      <c r="L2091" s="156">
        <v>26</v>
      </c>
      <c r="M2091" s="155">
        <v>241</v>
      </c>
      <c r="N2091" s="155">
        <v>2</v>
      </c>
      <c r="O2091" s="157">
        <f t="shared" si="901"/>
        <v>0</v>
      </c>
      <c r="P2091" s="158">
        <f t="shared" si="902"/>
        <v>0</v>
      </c>
      <c r="Q2091" s="159">
        <f>IFERROR(VLOOKUP(N2091,'P1 Intra-Europees'!$A$15:$H$25,3,0),0)*P2091</f>
        <v>0</v>
      </c>
      <c r="R2091" s="160">
        <f t="shared" si="903"/>
        <v>0</v>
      </c>
      <c r="S2091" s="159">
        <f>IFERROR(VLOOKUP(N2091,'P1 Intra-Europees'!$A$15:$H$25,4,0),0)*R2091</f>
        <v>0</v>
      </c>
      <c r="T2091" s="160">
        <f t="shared" si="904"/>
        <v>26</v>
      </c>
      <c r="U2091" s="159">
        <f>IFERROR(VLOOKUP(N2091,'P1 Intra-Europees'!$A$15:$H$25,5,0),0)*T2091</f>
        <v>0</v>
      </c>
      <c r="V2091" s="160">
        <f t="shared" si="905"/>
        <v>0</v>
      </c>
      <c r="W2091" s="159">
        <f>IFERROR(VLOOKUP(N2091,'P1 Intra-Europees'!$A$15:$H$25,6,0),0)*V2091</f>
        <v>0</v>
      </c>
      <c r="X2091" s="160">
        <f t="shared" si="906"/>
        <v>0</v>
      </c>
      <c r="Y2091" s="159">
        <f>IFERROR(VLOOKUP(N2091,'P1 Intra-Europees'!$A$15:$H$25,7,0),0)*X2091</f>
        <v>0</v>
      </c>
      <c r="Z2091" s="161">
        <f t="shared" si="907"/>
        <v>0</v>
      </c>
      <c r="AA2091" s="162">
        <f>IFERROR(VLOOKUP(N2091,'P1 Intra-Europees'!$A$15:$H$25,8,0),0)*Z2091</f>
        <v>0</v>
      </c>
      <c r="AB2091" s="163">
        <f t="shared" si="908"/>
        <v>0</v>
      </c>
      <c r="AC2091" s="157" t="str">
        <f>VLOOKUP(B2091,'P2 Origin'!$C$21:$O$176,13,0)</f>
        <v>EUR</v>
      </c>
      <c r="AD2091" s="164">
        <f t="shared" si="909"/>
        <v>0</v>
      </c>
      <c r="AE2091" s="165">
        <f>IF(AU2091&gt;0.1,VLOOKUP(B2091,'P2 Origin'!$C$21:$M$176,3,0)*H2091,0)</f>
        <v>0</v>
      </c>
      <c r="AF2091" s="166">
        <f t="shared" si="910"/>
        <v>0</v>
      </c>
      <c r="AG2091" s="165">
        <f>(VLOOKUP(B2091,'P2 Origin'!$C$21:$M$176,4,0))*AF2091</f>
        <v>0</v>
      </c>
      <c r="AH2091" s="166">
        <f t="shared" si="911"/>
        <v>0</v>
      </c>
      <c r="AI2091" s="165">
        <f>(VLOOKUP(B2091,'P2 Origin'!$C$21:$M$176,5,0))*AH2091</f>
        <v>0</v>
      </c>
      <c r="AJ2091" s="166">
        <f t="shared" si="925"/>
        <v>0</v>
      </c>
      <c r="AK2091" s="165">
        <f>(VLOOKUP(B2091,'P2 Origin'!$C$21:$M$176,6,0))*AJ2091</f>
        <v>0</v>
      </c>
      <c r="AL2091" s="166">
        <f t="shared" si="912"/>
        <v>0</v>
      </c>
      <c r="AM2091" s="165">
        <f>(VLOOKUP($B2091,'P2 Origin'!$C$21:$M$176,7,0))*AL2091</f>
        <v>0</v>
      </c>
      <c r="AN2091" s="166">
        <f t="shared" si="913"/>
        <v>0</v>
      </c>
      <c r="AO2091" s="165">
        <f>(VLOOKUP($B2091,'P2 Origin'!$C$21:$M$176,8,0))*AN2091</f>
        <v>0</v>
      </c>
      <c r="AP2091" s="166">
        <f t="shared" si="914"/>
        <v>0</v>
      </c>
      <c r="AQ2091" s="165">
        <f>(VLOOKUP($B2091,'P2 Origin'!$C$21:$M$176,9,0))*AP2091</f>
        <v>0</v>
      </c>
      <c r="AR2091" s="155">
        <f t="shared" si="927"/>
        <v>0</v>
      </c>
      <c r="AS2091" s="164">
        <f>(VLOOKUP(B2091,'P2 Origin'!$C$21:$M$176,10,0))*K2091</f>
        <v>0</v>
      </c>
      <c r="AT2091" s="164">
        <f>(VLOOKUP(B2091,'P2 Origin'!$C$21:$M$176,11,0))*J2091</f>
        <v>0</v>
      </c>
      <c r="AU2091" s="167">
        <v>0</v>
      </c>
      <c r="AV2091" s="168">
        <v>0</v>
      </c>
      <c r="AW2091" s="169">
        <v>0</v>
      </c>
      <c r="AX2091" s="170">
        <f>IF(AU2091&gt;=0.1,'P3 Bureaumarge zee- en luchtvr.'!$D$12,0)</f>
        <v>0</v>
      </c>
      <c r="AY2091" s="163">
        <f t="shared" si="915"/>
        <v>0</v>
      </c>
      <c r="AZ2091" s="157" t="str">
        <f>VLOOKUP(D2091,'P4 Destination'!$C$21:$O$176,13,0)</f>
        <v>EUR</v>
      </c>
      <c r="BA2091" s="164">
        <f t="shared" si="916"/>
        <v>0</v>
      </c>
      <c r="BB2091" s="171">
        <f>IF(AU2091&gt;0.1,(VLOOKUP(D2091,'P4 Destination'!$C$21:$M$176,3,0))*I2091,0)</f>
        <v>0</v>
      </c>
      <c r="BC2091" s="172">
        <f t="shared" si="917"/>
        <v>0</v>
      </c>
      <c r="BD2091" s="171">
        <f>(VLOOKUP($D2091,'P4 Destination'!$C$21:$M$176,4,0))*BC2091</f>
        <v>0</v>
      </c>
      <c r="BE2091" s="172">
        <f t="shared" si="918"/>
        <v>0</v>
      </c>
      <c r="BF2091" s="171">
        <f>(VLOOKUP($D2091,'P4 Destination'!$C$21:$M$176,5,0))*BE2091</f>
        <v>0</v>
      </c>
      <c r="BG2091" s="172">
        <f t="shared" si="919"/>
        <v>0</v>
      </c>
      <c r="BH2091" s="171">
        <f>(VLOOKUP($D2091,'P4 Destination'!$C$21:$M$176,6,0))*BG2091</f>
        <v>0</v>
      </c>
      <c r="BI2091" s="172">
        <f t="shared" si="920"/>
        <v>0</v>
      </c>
      <c r="BJ2091" s="171">
        <f>(VLOOKUP($D2091,'P4 Destination'!$C$21:$M$176,7,0))*BI2091</f>
        <v>0</v>
      </c>
      <c r="BK2091" s="172">
        <f t="shared" si="921"/>
        <v>0</v>
      </c>
      <c r="BL2091" s="171">
        <f>(VLOOKUP($D2091,'P4 Destination'!$C$21:$M$176,8,0))*BK2091</f>
        <v>0</v>
      </c>
      <c r="BM2091" s="172">
        <f t="shared" si="922"/>
        <v>0</v>
      </c>
      <c r="BN2091" s="171">
        <f>(VLOOKUP($D2091,'P4 Destination'!$C$21:$M$176,9,0))*BM2091</f>
        <v>0</v>
      </c>
      <c r="BO2091" s="154">
        <f t="shared" si="928"/>
        <v>0</v>
      </c>
      <c r="BP2091" s="171">
        <f>(VLOOKUP(D2091,'P4 Destination'!$C$21:$M$176,10,0))*K2091</f>
        <v>0</v>
      </c>
      <c r="BQ2091" s="171">
        <f>(VLOOKUP(D2091,'P4 Destination'!$C$21:$M$176,11,0))*J2091</f>
        <v>0</v>
      </c>
      <c r="BR2091" s="173">
        <f t="shared" si="923"/>
        <v>0</v>
      </c>
      <c r="BS2091" s="173">
        <f>(AV2091*2500)*'P6 Verzekering'!$E$11</f>
        <v>0</v>
      </c>
      <c r="BT2091" s="173">
        <f>(AW2091*2500)*'P6 Verzekering'!$E$12</f>
        <v>0</v>
      </c>
      <c r="BU2091" s="173">
        <f>(L2091*2500)*'P6 Verzekering'!$E$13</f>
        <v>0</v>
      </c>
      <c r="BV2091" s="173">
        <f t="shared" si="924"/>
        <v>0</v>
      </c>
      <c r="BW2091"/>
      <c r="BX2091"/>
    </row>
    <row r="2092" spans="1:76">
      <c r="A2092" s="152" t="s">
        <v>1431</v>
      </c>
      <c r="B2092" s="152" t="s">
        <v>258</v>
      </c>
      <c r="C2092" s="152" t="s">
        <v>257</v>
      </c>
      <c r="D2092" s="152" t="s">
        <v>359</v>
      </c>
      <c r="E2092" s="152" t="s">
        <v>358</v>
      </c>
      <c r="F2092" s="153">
        <f t="shared" si="926"/>
        <v>26</v>
      </c>
      <c r="G2092" s="154">
        <v>0</v>
      </c>
      <c r="H2092" s="154">
        <f>IFERROR(VLOOKUP(B2092,'P2 Origin'!$C$21:$Q$176,15,FALSE),0)</f>
        <v>1</v>
      </c>
      <c r="I2092" s="154">
        <f>IFERROR(VLOOKUP(D2092,'P4 Destination'!$C$21:$Q$176,15,FALSE),0)</f>
        <v>0</v>
      </c>
      <c r="J2092" s="155"/>
      <c r="K2092" s="155"/>
      <c r="L2092" s="156">
        <v>26</v>
      </c>
      <c r="M2092" s="155">
        <v>362</v>
      </c>
      <c r="N2092" s="155">
        <v>3</v>
      </c>
      <c r="O2092" s="157">
        <f t="shared" si="901"/>
        <v>0</v>
      </c>
      <c r="P2092" s="158">
        <f t="shared" si="902"/>
        <v>0</v>
      </c>
      <c r="Q2092" s="159">
        <f>IFERROR(VLOOKUP(N2092,'P1 Intra-Europees'!$A$15:$H$25,3,0),0)*P2092</f>
        <v>0</v>
      </c>
      <c r="R2092" s="160">
        <f t="shared" si="903"/>
        <v>0</v>
      </c>
      <c r="S2092" s="159">
        <f>IFERROR(VLOOKUP(N2092,'P1 Intra-Europees'!$A$15:$H$25,4,0),0)*R2092</f>
        <v>0</v>
      </c>
      <c r="T2092" s="160">
        <f t="shared" si="904"/>
        <v>26</v>
      </c>
      <c r="U2092" s="159">
        <f>IFERROR(VLOOKUP(N2092,'P1 Intra-Europees'!$A$15:$H$25,5,0),0)*T2092</f>
        <v>0</v>
      </c>
      <c r="V2092" s="160">
        <f t="shared" si="905"/>
        <v>0</v>
      </c>
      <c r="W2092" s="159">
        <f>IFERROR(VLOOKUP(N2092,'P1 Intra-Europees'!$A$15:$H$25,6,0),0)*V2092</f>
        <v>0</v>
      </c>
      <c r="X2092" s="160">
        <f t="shared" si="906"/>
        <v>0</v>
      </c>
      <c r="Y2092" s="159">
        <f>IFERROR(VLOOKUP(N2092,'P1 Intra-Europees'!$A$15:$H$25,7,0),0)*X2092</f>
        <v>0</v>
      </c>
      <c r="Z2092" s="161">
        <f t="shared" si="907"/>
        <v>0</v>
      </c>
      <c r="AA2092" s="162">
        <f>IFERROR(VLOOKUP(N2092,'P1 Intra-Europees'!$A$15:$H$25,8,0),0)*Z2092</f>
        <v>0</v>
      </c>
      <c r="AB2092" s="163">
        <f t="shared" si="908"/>
        <v>0</v>
      </c>
      <c r="AC2092" s="157" t="str">
        <f>VLOOKUP(B2092,'P2 Origin'!$C$21:$O$176,13,0)</f>
        <v>EUR</v>
      </c>
      <c r="AD2092" s="164">
        <f t="shared" si="909"/>
        <v>0</v>
      </c>
      <c r="AE2092" s="165">
        <f>IF(AU2092&gt;0.1,VLOOKUP(B2092,'P2 Origin'!$C$21:$M$176,3,0)*H2092,0)</f>
        <v>0</v>
      </c>
      <c r="AF2092" s="166">
        <f t="shared" si="910"/>
        <v>0</v>
      </c>
      <c r="AG2092" s="165">
        <f>(VLOOKUP(B2092,'P2 Origin'!$C$21:$M$176,4,0))*AF2092</f>
        <v>0</v>
      </c>
      <c r="AH2092" s="166">
        <f t="shared" si="911"/>
        <v>0</v>
      </c>
      <c r="AI2092" s="165">
        <f>(VLOOKUP(B2092,'P2 Origin'!$C$21:$M$176,5,0))*AH2092</f>
        <v>0</v>
      </c>
      <c r="AJ2092" s="166">
        <f t="shared" si="925"/>
        <v>0</v>
      </c>
      <c r="AK2092" s="165">
        <f>(VLOOKUP(B2092,'P2 Origin'!$C$21:$M$176,6,0))*AJ2092</f>
        <v>0</v>
      </c>
      <c r="AL2092" s="166">
        <f t="shared" si="912"/>
        <v>0</v>
      </c>
      <c r="AM2092" s="165">
        <f>(VLOOKUP($B2092,'P2 Origin'!$C$21:$M$176,7,0))*AL2092</f>
        <v>0</v>
      </c>
      <c r="AN2092" s="166">
        <f t="shared" si="913"/>
        <v>0</v>
      </c>
      <c r="AO2092" s="165">
        <f>(VLOOKUP($B2092,'P2 Origin'!$C$21:$M$176,8,0))*AN2092</f>
        <v>0</v>
      </c>
      <c r="AP2092" s="166">
        <f t="shared" si="914"/>
        <v>0</v>
      </c>
      <c r="AQ2092" s="165">
        <f>(VLOOKUP($B2092,'P2 Origin'!$C$21:$M$176,9,0))*AP2092</f>
        <v>0</v>
      </c>
      <c r="AR2092" s="155">
        <f t="shared" si="927"/>
        <v>0</v>
      </c>
      <c r="AS2092" s="164">
        <f>(VLOOKUP(B2092,'P2 Origin'!$C$21:$M$176,10,0))*K2092</f>
        <v>0</v>
      </c>
      <c r="AT2092" s="164">
        <f>(VLOOKUP(B2092,'P2 Origin'!$C$21:$M$176,11,0))*J2092</f>
        <v>0</v>
      </c>
      <c r="AU2092" s="167">
        <v>0</v>
      </c>
      <c r="AV2092" s="168">
        <v>0</v>
      </c>
      <c r="AW2092" s="169">
        <v>0</v>
      </c>
      <c r="AX2092" s="170">
        <f>IF(AU2092&gt;=0.1,'P3 Bureaumarge zee- en luchtvr.'!$D$12,0)</f>
        <v>0</v>
      </c>
      <c r="AY2092" s="163">
        <f t="shared" si="915"/>
        <v>0</v>
      </c>
      <c r="AZ2092" s="157" t="str">
        <f>VLOOKUP(D2092,'P4 Destination'!$C$21:$O$176,13,0)</f>
        <v>USD</v>
      </c>
      <c r="BA2092" s="164">
        <f t="shared" si="916"/>
        <v>0</v>
      </c>
      <c r="BB2092" s="171">
        <f>IF(AU2092&gt;0.1,(VLOOKUP(D2092,'P4 Destination'!$C$21:$M$176,3,0))*I2092,0)</f>
        <v>0</v>
      </c>
      <c r="BC2092" s="172">
        <f t="shared" si="917"/>
        <v>0</v>
      </c>
      <c r="BD2092" s="171">
        <f>(VLOOKUP($D2092,'P4 Destination'!$C$21:$M$176,4,0))*BC2092</f>
        <v>0</v>
      </c>
      <c r="BE2092" s="172">
        <f t="shared" si="918"/>
        <v>0</v>
      </c>
      <c r="BF2092" s="171">
        <f>(VLOOKUP($D2092,'P4 Destination'!$C$21:$M$176,5,0))*BE2092</f>
        <v>0</v>
      </c>
      <c r="BG2092" s="172">
        <f t="shared" si="919"/>
        <v>0</v>
      </c>
      <c r="BH2092" s="171">
        <f>(VLOOKUP($D2092,'P4 Destination'!$C$21:$M$176,6,0))*BG2092</f>
        <v>0</v>
      </c>
      <c r="BI2092" s="172">
        <f t="shared" si="920"/>
        <v>0</v>
      </c>
      <c r="BJ2092" s="171">
        <f>(VLOOKUP($D2092,'P4 Destination'!$C$21:$M$176,7,0))*BI2092</f>
        <v>0</v>
      </c>
      <c r="BK2092" s="172">
        <f t="shared" si="921"/>
        <v>0</v>
      </c>
      <c r="BL2092" s="171">
        <f>(VLOOKUP($D2092,'P4 Destination'!$C$21:$M$176,8,0))*BK2092</f>
        <v>0</v>
      </c>
      <c r="BM2092" s="172">
        <f t="shared" si="922"/>
        <v>0</v>
      </c>
      <c r="BN2092" s="171">
        <f>(VLOOKUP($D2092,'P4 Destination'!$C$21:$M$176,9,0))*BM2092</f>
        <v>0</v>
      </c>
      <c r="BO2092" s="154">
        <f t="shared" si="928"/>
        <v>0</v>
      </c>
      <c r="BP2092" s="171">
        <f>(VLOOKUP(D2092,'P4 Destination'!$C$21:$M$176,10,0))*K2092</f>
        <v>0</v>
      </c>
      <c r="BQ2092" s="171">
        <f>(VLOOKUP(D2092,'P4 Destination'!$C$21:$M$176,11,0))*J2092</f>
        <v>0</v>
      </c>
      <c r="BR2092" s="173">
        <f t="shared" si="923"/>
        <v>0</v>
      </c>
      <c r="BS2092" s="173">
        <f>(AV2092*2500)*'P6 Verzekering'!$E$11</f>
        <v>0</v>
      </c>
      <c r="BT2092" s="173">
        <f>(AW2092*2500)*'P6 Verzekering'!$E$12</f>
        <v>0</v>
      </c>
      <c r="BU2092" s="173">
        <f>(L2092*2500)*'P6 Verzekering'!$E$13</f>
        <v>0</v>
      </c>
      <c r="BV2092" s="173">
        <f t="shared" si="924"/>
        <v>0</v>
      </c>
      <c r="BW2092"/>
      <c r="BX2092"/>
    </row>
    <row r="2093" spans="1:76">
      <c r="A2093" s="152" t="s">
        <v>2050</v>
      </c>
      <c r="B2093" s="152" t="s">
        <v>219</v>
      </c>
      <c r="C2093" s="152" t="s">
        <v>219</v>
      </c>
      <c r="D2093" s="152" t="s">
        <v>258</v>
      </c>
      <c r="E2093" s="152" t="s">
        <v>257</v>
      </c>
      <c r="F2093" s="153">
        <f t="shared" si="926"/>
        <v>26</v>
      </c>
      <c r="G2093" s="154">
        <v>0</v>
      </c>
      <c r="H2093" s="154">
        <f>IFERROR(VLOOKUP(B2093,'P2 Origin'!$C$21:$Q$176,15,FALSE),0)</f>
        <v>0</v>
      </c>
      <c r="I2093" s="154">
        <f>IFERROR(VLOOKUP(D2093,'P4 Destination'!$C$21:$Q$176,15,FALSE),0)</f>
        <v>1</v>
      </c>
      <c r="J2093" s="155"/>
      <c r="K2093" s="155"/>
      <c r="L2093" s="156">
        <v>26</v>
      </c>
      <c r="M2093" s="155">
        <v>377</v>
      </c>
      <c r="N2093" s="155">
        <v>3</v>
      </c>
      <c r="O2093" s="157">
        <f t="shared" si="901"/>
        <v>0</v>
      </c>
      <c r="P2093" s="158">
        <f t="shared" si="902"/>
        <v>0</v>
      </c>
      <c r="Q2093" s="159">
        <f>IFERROR(VLOOKUP(N2093,'P1 Intra-Europees'!$A$15:$H$25,3,0),0)*P2093</f>
        <v>0</v>
      </c>
      <c r="R2093" s="160">
        <f t="shared" si="903"/>
        <v>0</v>
      </c>
      <c r="S2093" s="159">
        <f>IFERROR(VLOOKUP(N2093,'P1 Intra-Europees'!$A$15:$H$25,4,0),0)*R2093</f>
        <v>0</v>
      </c>
      <c r="T2093" s="160">
        <f t="shared" si="904"/>
        <v>26</v>
      </c>
      <c r="U2093" s="159">
        <f>IFERROR(VLOOKUP(N2093,'P1 Intra-Europees'!$A$15:$H$25,5,0),0)*T2093</f>
        <v>0</v>
      </c>
      <c r="V2093" s="160">
        <f t="shared" si="905"/>
        <v>0</v>
      </c>
      <c r="W2093" s="159">
        <f>IFERROR(VLOOKUP(N2093,'P1 Intra-Europees'!$A$15:$H$25,6,0),0)*V2093</f>
        <v>0</v>
      </c>
      <c r="X2093" s="160">
        <f t="shared" si="906"/>
        <v>0</v>
      </c>
      <c r="Y2093" s="159">
        <f>IFERROR(VLOOKUP(N2093,'P1 Intra-Europees'!$A$15:$H$25,7,0),0)*X2093</f>
        <v>0</v>
      </c>
      <c r="Z2093" s="161">
        <f t="shared" si="907"/>
        <v>0</v>
      </c>
      <c r="AA2093" s="162">
        <f>IFERROR(VLOOKUP(N2093,'P1 Intra-Europees'!$A$15:$H$25,8,0),0)*Z2093</f>
        <v>0</v>
      </c>
      <c r="AB2093" s="163">
        <f t="shared" si="908"/>
        <v>0</v>
      </c>
      <c r="AC2093" s="157" t="str">
        <f>VLOOKUP(B2093,'P2 Origin'!$C$21:$O$176,13,0)</f>
        <v>EUR</v>
      </c>
      <c r="AD2093" s="164">
        <f t="shared" si="909"/>
        <v>0</v>
      </c>
      <c r="AE2093" s="165">
        <f>IF(AU2093&gt;0.1,VLOOKUP(B2093,'P2 Origin'!$C$21:$M$176,3,0)*H2093,0)</f>
        <v>0</v>
      </c>
      <c r="AF2093" s="166">
        <f t="shared" si="910"/>
        <v>0</v>
      </c>
      <c r="AG2093" s="165">
        <f>(VLOOKUP(B2093,'P2 Origin'!$C$21:$M$176,4,0))*AF2093</f>
        <v>0</v>
      </c>
      <c r="AH2093" s="166">
        <f t="shared" si="911"/>
        <v>0</v>
      </c>
      <c r="AI2093" s="165">
        <f>(VLOOKUP(B2093,'P2 Origin'!$C$21:$M$176,5,0))*AH2093</f>
        <v>0</v>
      </c>
      <c r="AJ2093" s="166">
        <f t="shared" si="925"/>
        <v>0</v>
      </c>
      <c r="AK2093" s="165">
        <f>(VLOOKUP(B2093,'P2 Origin'!$C$21:$M$176,6,0))*AJ2093</f>
        <v>0</v>
      </c>
      <c r="AL2093" s="166">
        <f t="shared" si="912"/>
        <v>0</v>
      </c>
      <c r="AM2093" s="165">
        <f>(VLOOKUP($B2093,'P2 Origin'!$C$21:$M$176,7,0))*AL2093</f>
        <v>0</v>
      </c>
      <c r="AN2093" s="166">
        <f t="shared" si="913"/>
        <v>0</v>
      </c>
      <c r="AO2093" s="165">
        <f>(VLOOKUP($B2093,'P2 Origin'!$C$21:$M$176,8,0))*AN2093</f>
        <v>0</v>
      </c>
      <c r="AP2093" s="166">
        <f t="shared" si="914"/>
        <v>0</v>
      </c>
      <c r="AQ2093" s="165">
        <f>(VLOOKUP($B2093,'P2 Origin'!$C$21:$M$176,9,0))*AP2093</f>
        <v>0</v>
      </c>
      <c r="AR2093" s="155">
        <f t="shared" si="927"/>
        <v>0</v>
      </c>
      <c r="AS2093" s="164">
        <f>(VLOOKUP(B2093,'P2 Origin'!$C$21:$M$176,10,0))*K2093</f>
        <v>0</v>
      </c>
      <c r="AT2093" s="164">
        <f>(VLOOKUP(B2093,'P2 Origin'!$C$21:$M$176,11,0))*J2093</f>
        <v>0</v>
      </c>
      <c r="AU2093" s="167">
        <v>0</v>
      </c>
      <c r="AV2093" s="168">
        <v>0</v>
      </c>
      <c r="AW2093" s="169">
        <v>0</v>
      </c>
      <c r="AX2093" s="170">
        <f>IF(AU2093&gt;=0.1,'P3 Bureaumarge zee- en luchtvr.'!$D$12,0)</f>
        <v>0</v>
      </c>
      <c r="AY2093" s="163">
        <f t="shared" si="915"/>
        <v>0</v>
      </c>
      <c r="AZ2093" s="157" t="str">
        <f>VLOOKUP(D2093,'P4 Destination'!$C$21:$O$176,13,0)</f>
        <v>EUR</v>
      </c>
      <c r="BA2093" s="164">
        <f t="shared" si="916"/>
        <v>0</v>
      </c>
      <c r="BB2093" s="171">
        <f>IF(AU2093&gt;0.1,(VLOOKUP(D2093,'P4 Destination'!$C$21:$M$176,3,0))*I2093,0)</f>
        <v>0</v>
      </c>
      <c r="BC2093" s="172">
        <f t="shared" si="917"/>
        <v>0</v>
      </c>
      <c r="BD2093" s="171">
        <f>(VLOOKUP($D2093,'P4 Destination'!$C$21:$M$176,4,0))*BC2093</f>
        <v>0</v>
      </c>
      <c r="BE2093" s="172">
        <f t="shared" si="918"/>
        <v>0</v>
      </c>
      <c r="BF2093" s="171">
        <f>(VLOOKUP($D2093,'P4 Destination'!$C$21:$M$176,5,0))*BE2093</f>
        <v>0</v>
      </c>
      <c r="BG2093" s="172">
        <f t="shared" si="919"/>
        <v>0</v>
      </c>
      <c r="BH2093" s="171">
        <f>(VLOOKUP($D2093,'P4 Destination'!$C$21:$M$176,6,0))*BG2093</f>
        <v>0</v>
      </c>
      <c r="BI2093" s="172">
        <f t="shared" si="920"/>
        <v>0</v>
      </c>
      <c r="BJ2093" s="171">
        <f>(VLOOKUP($D2093,'P4 Destination'!$C$21:$M$176,7,0))*BI2093</f>
        <v>0</v>
      </c>
      <c r="BK2093" s="172">
        <f t="shared" si="921"/>
        <v>0</v>
      </c>
      <c r="BL2093" s="171">
        <f>(VLOOKUP($D2093,'P4 Destination'!$C$21:$M$176,8,0))*BK2093</f>
        <v>0</v>
      </c>
      <c r="BM2093" s="172">
        <f t="shared" si="922"/>
        <v>0</v>
      </c>
      <c r="BN2093" s="171">
        <f>(VLOOKUP($D2093,'P4 Destination'!$C$21:$M$176,9,0))*BM2093</f>
        <v>0</v>
      </c>
      <c r="BO2093" s="154">
        <f t="shared" si="928"/>
        <v>0</v>
      </c>
      <c r="BP2093" s="171">
        <f>(VLOOKUP(D2093,'P4 Destination'!$C$21:$M$176,10,0))*K2093</f>
        <v>0</v>
      </c>
      <c r="BQ2093" s="171">
        <f>(VLOOKUP(D2093,'P4 Destination'!$C$21:$M$176,11,0))*J2093</f>
        <v>0</v>
      </c>
      <c r="BR2093" s="173">
        <f t="shared" si="923"/>
        <v>0</v>
      </c>
      <c r="BS2093" s="173">
        <f>(AV2093*2500)*'P6 Verzekering'!$E$11</f>
        <v>0</v>
      </c>
      <c r="BT2093" s="173">
        <f>(AW2093*2500)*'P6 Verzekering'!$E$12</f>
        <v>0</v>
      </c>
      <c r="BU2093" s="173">
        <f>(L2093*2500)*'P6 Verzekering'!$E$13</f>
        <v>0</v>
      </c>
      <c r="BV2093" s="173">
        <f t="shared" si="924"/>
        <v>0</v>
      </c>
      <c r="BW2093"/>
      <c r="BX2093"/>
    </row>
    <row r="2094" spans="1:76">
      <c r="A2094" s="152" t="s">
        <v>2232</v>
      </c>
      <c r="B2094" s="152" t="s">
        <v>219</v>
      </c>
      <c r="C2094" s="152" t="s">
        <v>219</v>
      </c>
      <c r="D2094" s="152" t="s">
        <v>181</v>
      </c>
      <c r="E2094" s="152" t="s">
        <v>153</v>
      </c>
      <c r="F2094" s="153">
        <f t="shared" si="926"/>
        <v>26</v>
      </c>
      <c r="G2094" s="154">
        <v>0</v>
      </c>
      <c r="H2094" s="154">
        <f>IFERROR(VLOOKUP(B2094,'P2 Origin'!$C$21:$Q$176,15,FALSE),0)</f>
        <v>0</v>
      </c>
      <c r="I2094" s="154">
        <f>IFERROR(VLOOKUP(D2094,'P4 Destination'!$C$21:$Q$176,15,FALSE),0)</f>
        <v>1</v>
      </c>
      <c r="J2094" s="155"/>
      <c r="K2094" s="155"/>
      <c r="L2094" s="156">
        <v>26</v>
      </c>
      <c r="M2094" s="155">
        <v>529</v>
      </c>
      <c r="N2094" s="155">
        <v>4</v>
      </c>
      <c r="O2094" s="157">
        <f t="shared" si="901"/>
        <v>0</v>
      </c>
      <c r="P2094" s="158">
        <f t="shared" si="902"/>
        <v>0</v>
      </c>
      <c r="Q2094" s="159">
        <f>IFERROR(VLOOKUP(N2094,'P1 Intra-Europees'!$A$15:$H$25,3,0),0)*P2094</f>
        <v>0</v>
      </c>
      <c r="R2094" s="160">
        <f t="shared" si="903"/>
        <v>0</v>
      </c>
      <c r="S2094" s="159">
        <f>IFERROR(VLOOKUP(N2094,'P1 Intra-Europees'!$A$15:$H$25,4,0),0)*R2094</f>
        <v>0</v>
      </c>
      <c r="T2094" s="160">
        <f t="shared" si="904"/>
        <v>26</v>
      </c>
      <c r="U2094" s="159">
        <f>IFERROR(VLOOKUP(N2094,'P1 Intra-Europees'!$A$15:$H$25,5,0),0)*T2094</f>
        <v>0</v>
      </c>
      <c r="V2094" s="160">
        <f t="shared" si="905"/>
        <v>0</v>
      </c>
      <c r="W2094" s="159">
        <f>IFERROR(VLOOKUP(N2094,'P1 Intra-Europees'!$A$15:$H$25,6,0),0)*V2094</f>
        <v>0</v>
      </c>
      <c r="X2094" s="160">
        <f t="shared" si="906"/>
        <v>0</v>
      </c>
      <c r="Y2094" s="159">
        <f>IFERROR(VLOOKUP(N2094,'P1 Intra-Europees'!$A$15:$H$25,7,0),0)*X2094</f>
        <v>0</v>
      </c>
      <c r="Z2094" s="161">
        <f t="shared" si="907"/>
        <v>0</v>
      </c>
      <c r="AA2094" s="162">
        <f>IFERROR(VLOOKUP(N2094,'P1 Intra-Europees'!$A$15:$H$25,8,0),0)*Z2094</f>
        <v>0</v>
      </c>
      <c r="AB2094" s="163">
        <f t="shared" si="908"/>
        <v>0</v>
      </c>
      <c r="AC2094" s="157" t="str">
        <f>VLOOKUP(B2094,'P2 Origin'!$C$21:$O$176,13,0)</f>
        <v>EUR</v>
      </c>
      <c r="AD2094" s="164">
        <f t="shared" si="909"/>
        <v>0</v>
      </c>
      <c r="AE2094" s="165">
        <f>IF(AU2094&gt;0.1,VLOOKUP(B2094,'P2 Origin'!$C$21:$M$176,3,0)*H2094,0)</f>
        <v>0</v>
      </c>
      <c r="AF2094" s="166">
        <f t="shared" si="910"/>
        <v>0</v>
      </c>
      <c r="AG2094" s="165">
        <f>(VLOOKUP(B2094,'P2 Origin'!$C$21:$M$176,4,0))*AF2094</f>
        <v>0</v>
      </c>
      <c r="AH2094" s="166">
        <f t="shared" si="911"/>
        <v>0</v>
      </c>
      <c r="AI2094" s="165">
        <f>(VLOOKUP(B2094,'P2 Origin'!$C$21:$M$176,5,0))*AH2094</f>
        <v>0</v>
      </c>
      <c r="AJ2094" s="166">
        <f t="shared" si="925"/>
        <v>0</v>
      </c>
      <c r="AK2094" s="165">
        <f>(VLOOKUP(B2094,'P2 Origin'!$C$21:$M$176,6,0))*AJ2094</f>
        <v>0</v>
      </c>
      <c r="AL2094" s="166">
        <f t="shared" si="912"/>
        <v>0</v>
      </c>
      <c r="AM2094" s="165">
        <f>(VLOOKUP($B2094,'P2 Origin'!$C$21:$M$176,7,0))*AL2094</f>
        <v>0</v>
      </c>
      <c r="AN2094" s="166">
        <f t="shared" si="913"/>
        <v>0</v>
      </c>
      <c r="AO2094" s="165">
        <f>(VLOOKUP($B2094,'P2 Origin'!$C$21:$M$176,8,0))*AN2094</f>
        <v>0</v>
      </c>
      <c r="AP2094" s="166">
        <f t="shared" si="914"/>
        <v>0</v>
      </c>
      <c r="AQ2094" s="165">
        <f>(VLOOKUP($B2094,'P2 Origin'!$C$21:$M$176,9,0))*AP2094</f>
        <v>0</v>
      </c>
      <c r="AR2094" s="155">
        <f t="shared" si="927"/>
        <v>0</v>
      </c>
      <c r="AS2094" s="164">
        <f>(VLOOKUP(B2094,'P2 Origin'!$C$21:$M$176,10,0))*K2094</f>
        <v>0</v>
      </c>
      <c r="AT2094" s="164">
        <f>(VLOOKUP(B2094,'P2 Origin'!$C$21:$M$176,11,0))*J2094</f>
        <v>0</v>
      </c>
      <c r="AU2094" s="167">
        <v>0</v>
      </c>
      <c r="AV2094" s="168">
        <v>0</v>
      </c>
      <c r="AW2094" s="169">
        <v>0</v>
      </c>
      <c r="AX2094" s="170">
        <f>IF(AU2094&gt;=0.1,'P3 Bureaumarge zee- en luchtvr.'!$D$12,0)</f>
        <v>0</v>
      </c>
      <c r="AY2094" s="163">
        <f t="shared" si="915"/>
        <v>0</v>
      </c>
      <c r="AZ2094" s="157" t="str">
        <f>VLOOKUP(D2094,'P4 Destination'!$C$21:$O$176,13,0)</f>
        <v>EUR</v>
      </c>
      <c r="BA2094" s="164">
        <f t="shared" si="916"/>
        <v>0</v>
      </c>
      <c r="BB2094" s="171">
        <f>IF(AU2094&gt;0.1,(VLOOKUP(D2094,'P4 Destination'!$C$21:$M$176,3,0))*I2094,0)</f>
        <v>0</v>
      </c>
      <c r="BC2094" s="172">
        <f t="shared" si="917"/>
        <v>0</v>
      </c>
      <c r="BD2094" s="171">
        <f>(VLOOKUP($D2094,'P4 Destination'!$C$21:$M$176,4,0))*BC2094</f>
        <v>0</v>
      </c>
      <c r="BE2094" s="172">
        <f t="shared" si="918"/>
        <v>0</v>
      </c>
      <c r="BF2094" s="171">
        <f>(VLOOKUP($D2094,'P4 Destination'!$C$21:$M$176,5,0))*BE2094</f>
        <v>0</v>
      </c>
      <c r="BG2094" s="172">
        <f t="shared" si="919"/>
        <v>0</v>
      </c>
      <c r="BH2094" s="171">
        <f>(VLOOKUP($D2094,'P4 Destination'!$C$21:$M$176,6,0))*BG2094</f>
        <v>0</v>
      </c>
      <c r="BI2094" s="172">
        <f t="shared" si="920"/>
        <v>0</v>
      </c>
      <c r="BJ2094" s="171">
        <f>(VLOOKUP($D2094,'P4 Destination'!$C$21:$M$176,7,0))*BI2094</f>
        <v>0</v>
      </c>
      <c r="BK2094" s="172">
        <f t="shared" si="921"/>
        <v>0</v>
      </c>
      <c r="BL2094" s="171">
        <f>(VLOOKUP($D2094,'P4 Destination'!$C$21:$M$176,8,0))*BK2094</f>
        <v>0</v>
      </c>
      <c r="BM2094" s="172">
        <f t="shared" si="922"/>
        <v>0</v>
      </c>
      <c r="BN2094" s="171">
        <f>(VLOOKUP($D2094,'P4 Destination'!$C$21:$M$176,9,0))*BM2094</f>
        <v>0</v>
      </c>
      <c r="BO2094" s="154">
        <f t="shared" si="928"/>
        <v>0</v>
      </c>
      <c r="BP2094" s="171">
        <f>(VLOOKUP(D2094,'P4 Destination'!$C$21:$M$176,10,0))*K2094</f>
        <v>0</v>
      </c>
      <c r="BQ2094" s="171">
        <f>(VLOOKUP(D2094,'P4 Destination'!$C$21:$M$176,11,0))*J2094</f>
        <v>0</v>
      </c>
      <c r="BR2094" s="173">
        <f t="shared" si="923"/>
        <v>0</v>
      </c>
      <c r="BS2094" s="173">
        <f>(AV2094*2500)*'P6 Verzekering'!$E$11</f>
        <v>0</v>
      </c>
      <c r="BT2094" s="173">
        <f>(AW2094*2500)*'P6 Verzekering'!$E$12</f>
        <v>0</v>
      </c>
      <c r="BU2094" s="173">
        <f>(L2094*2500)*'P6 Verzekering'!$E$13</f>
        <v>0</v>
      </c>
      <c r="BV2094" s="173">
        <f t="shared" si="924"/>
        <v>0</v>
      </c>
      <c r="BW2094"/>
      <c r="BX2094"/>
    </row>
    <row r="2095" spans="1:76">
      <c r="A2095" s="152" t="s">
        <v>877</v>
      </c>
      <c r="B2095" s="152" t="s">
        <v>184</v>
      </c>
      <c r="C2095" s="152" t="s">
        <v>183</v>
      </c>
      <c r="D2095" s="152" t="s">
        <v>219</v>
      </c>
      <c r="E2095" s="152" t="s">
        <v>219</v>
      </c>
      <c r="F2095" s="153">
        <f t="shared" si="926"/>
        <v>26</v>
      </c>
      <c r="G2095" s="154">
        <v>0</v>
      </c>
      <c r="H2095" s="154">
        <f>IFERROR(VLOOKUP(B2095,'P2 Origin'!$C$21:$Q$176,15,FALSE),0)</f>
        <v>1</v>
      </c>
      <c r="I2095" s="154">
        <f>IFERROR(VLOOKUP(D2095,'P4 Destination'!$C$21:$Q$176,15,FALSE),0)</f>
        <v>0</v>
      </c>
      <c r="J2095" s="155"/>
      <c r="K2095" s="155"/>
      <c r="L2095" s="156">
        <v>26</v>
      </c>
      <c r="M2095" s="155">
        <v>696</v>
      </c>
      <c r="N2095" s="155">
        <v>4</v>
      </c>
      <c r="O2095" s="157">
        <f t="shared" si="901"/>
        <v>0</v>
      </c>
      <c r="P2095" s="158">
        <f t="shared" si="902"/>
        <v>0</v>
      </c>
      <c r="Q2095" s="159">
        <f>IFERROR(VLOOKUP(N2095,'P1 Intra-Europees'!$A$15:$H$25,3,0),0)*P2095</f>
        <v>0</v>
      </c>
      <c r="R2095" s="160">
        <f t="shared" si="903"/>
        <v>0</v>
      </c>
      <c r="S2095" s="159">
        <f>IFERROR(VLOOKUP(N2095,'P1 Intra-Europees'!$A$15:$H$25,4,0),0)*R2095</f>
        <v>0</v>
      </c>
      <c r="T2095" s="160">
        <f t="shared" si="904"/>
        <v>26</v>
      </c>
      <c r="U2095" s="159">
        <f>IFERROR(VLOOKUP(N2095,'P1 Intra-Europees'!$A$15:$H$25,5,0),0)*T2095</f>
        <v>0</v>
      </c>
      <c r="V2095" s="160">
        <f t="shared" si="905"/>
        <v>0</v>
      </c>
      <c r="W2095" s="159">
        <f>IFERROR(VLOOKUP(N2095,'P1 Intra-Europees'!$A$15:$H$25,6,0),0)*V2095</f>
        <v>0</v>
      </c>
      <c r="X2095" s="160">
        <f t="shared" si="906"/>
        <v>0</v>
      </c>
      <c r="Y2095" s="159">
        <f>IFERROR(VLOOKUP(N2095,'P1 Intra-Europees'!$A$15:$H$25,7,0),0)*X2095</f>
        <v>0</v>
      </c>
      <c r="Z2095" s="161">
        <f t="shared" si="907"/>
        <v>0</v>
      </c>
      <c r="AA2095" s="162">
        <f>IFERROR(VLOOKUP(N2095,'P1 Intra-Europees'!$A$15:$H$25,8,0),0)*Z2095</f>
        <v>0</v>
      </c>
      <c r="AB2095" s="163">
        <f t="shared" si="908"/>
        <v>0</v>
      </c>
      <c r="AC2095" s="157" t="str">
        <f>VLOOKUP(B2095,'P2 Origin'!$C$21:$O$176,13,0)</f>
        <v>EUR</v>
      </c>
      <c r="AD2095" s="164">
        <f t="shared" si="909"/>
        <v>0</v>
      </c>
      <c r="AE2095" s="165">
        <f>IF(AU2095&gt;0.1,VLOOKUP(B2095,'P2 Origin'!$C$21:$M$176,3,0)*H2095,0)</f>
        <v>0</v>
      </c>
      <c r="AF2095" s="166">
        <f t="shared" si="910"/>
        <v>0</v>
      </c>
      <c r="AG2095" s="165">
        <f>(VLOOKUP(B2095,'P2 Origin'!$C$21:$M$176,4,0))*AF2095</f>
        <v>0</v>
      </c>
      <c r="AH2095" s="166">
        <f t="shared" si="911"/>
        <v>0</v>
      </c>
      <c r="AI2095" s="165">
        <f>(VLOOKUP(B2095,'P2 Origin'!$C$21:$M$176,5,0))*AH2095</f>
        <v>0</v>
      </c>
      <c r="AJ2095" s="166">
        <f t="shared" si="925"/>
        <v>0</v>
      </c>
      <c r="AK2095" s="165">
        <f>(VLOOKUP(B2095,'P2 Origin'!$C$21:$M$176,6,0))*AJ2095</f>
        <v>0</v>
      </c>
      <c r="AL2095" s="166">
        <f t="shared" si="912"/>
        <v>0</v>
      </c>
      <c r="AM2095" s="165">
        <f>(VLOOKUP($B2095,'P2 Origin'!$C$21:$M$176,7,0))*AL2095</f>
        <v>0</v>
      </c>
      <c r="AN2095" s="166">
        <f t="shared" si="913"/>
        <v>0</v>
      </c>
      <c r="AO2095" s="165">
        <f>(VLOOKUP($B2095,'P2 Origin'!$C$21:$M$176,8,0))*AN2095</f>
        <v>0</v>
      </c>
      <c r="AP2095" s="166">
        <f t="shared" si="914"/>
        <v>0</v>
      </c>
      <c r="AQ2095" s="165">
        <f>(VLOOKUP($B2095,'P2 Origin'!$C$21:$M$176,9,0))*AP2095</f>
        <v>0</v>
      </c>
      <c r="AR2095" s="155">
        <f t="shared" si="927"/>
        <v>0</v>
      </c>
      <c r="AS2095" s="164">
        <f>(VLOOKUP(B2095,'P2 Origin'!$C$21:$M$176,10,0))*K2095</f>
        <v>0</v>
      </c>
      <c r="AT2095" s="164">
        <f>(VLOOKUP(B2095,'P2 Origin'!$C$21:$M$176,11,0))*J2095</f>
        <v>0</v>
      </c>
      <c r="AU2095" s="167">
        <v>0</v>
      </c>
      <c r="AV2095" s="168">
        <v>0</v>
      </c>
      <c r="AW2095" s="169">
        <v>0</v>
      </c>
      <c r="AX2095" s="170">
        <f>IF(AU2095&gt;=0.1,'P3 Bureaumarge zee- en luchtvr.'!$D$12,0)</f>
        <v>0</v>
      </c>
      <c r="AY2095" s="163">
        <f t="shared" si="915"/>
        <v>0</v>
      </c>
      <c r="AZ2095" s="157" t="str">
        <f>VLOOKUP(D2095,'P4 Destination'!$C$21:$O$176,13,0)</f>
        <v>EUR</v>
      </c>
      <c r="BA2095" s="164">
        <f t="shared" si="916"/>
        <v>0</v>
      </c>
      <c r="BB2095" s="171">
        <f>IF(AU2095&gt;0.1,(VLOOKUP(D2095,'P4 Destination'!$C$21:$M$176,3,0))*I2095,0)</f>
        <v>0</v>
      </c>
      <c r="BC2095" s="172">
        <f t="shared" si="917"/>
        <v>0</v>
      </c>
      <c r="BD2095" s="171">
        <f>(VLOOKUP($D2095,'P4 Destination'!$C$21:$M$176,4,0))*BC2095</f>
        <v>0</v>
      </c>
      <c r="BE2095" s="172">
        <f t="shared" si="918"/>
        <v>0</v>
      </c>
      <c r="BF2095" s="171">
        <f>(VLOOKUP($D2095,'P4 Destination'!$C$21:$M$176,5,0))*BE2095</f>
        <v>0</v>
      </c>
      <c r="BG2095" s="172">
        <f t="shared" si="919"/>
        <v>0</v>
      </c>
      <c r="BH2095" s="171">
        <f>(VLOOKUP($D2095,'P4 Destination'!$C$21:$M$176,6,0))*BG2095</f>
        <v>0</v>
      </c>
      <c r="BI2095" s="172">
        <f t="shared" si="920"/>
        <v>0</v>
      </c>
      <c r="BJ2095" s="171">
        <f>(VLOOKUP($D2095,'P4 Destination'!$C$21:$M$176,7,0))*BI2095</f>
        <v>0</v>
      </c>
      <c r="BK2095" s="172">
        <f t="shared" si="921"/>
        <v>0</v>
      </c>
      <c r="BL2095" s="171">
        <f>(VLOOKUP($D2095,'P4 Destination'!$C$21:$M$176,8,0))*BK2095</f>
        <v>0</v>
      </c>
      <c r="BM2095" s="172">
        <f t="shared" si="922"/>
        <v>0</v>
      </c>
      <c r="BN2095" s="171">
        <f>(VLOOKUP($D2095,'P4 Destination'!$C$21:$M$176,9,0))*BM2095</f>
        <v>0</v>
      </c>
      <c r="BO2095" s="154">
        <f t="shared" si="928"/>
        <v>0</v>
      </c>
      <c r="BP2095" s="171">
        <f>(VLOOKUP(D2095,'P4 Destination'!$C$21:$M$176,10,0))*K2095</f>
        <v>0</v>
      </c>
      <c r="BQ2095" s="171">
        <f>(VLOOKUP(D2095,'P4 Destination'!$C$21:$M$176,11,0))*J2095</f>
        <v>0</v>
      </c>
      <c r="BR2095" s="173">
        <f t="shared" si="923"/>
        <v>0</v>
      </c>
      <c r="BS2095" s="173">
        <f>(AV2095*2500)*'P6 Verzekering'!$E$11</f>
        <v>0</v>
      </c>
      <c r="BT2095" s="173">
        <f>(AW2095*2500)*'P6 Verzekering'!$E$12</f>
        <v>0</v>
      </c>
      <c r="BU2095" s="173">
        <f>(L2095*2500)*'P6 Verzekering'!$E$13</f>
        <v>0</v>
      </c>
      <c r="BV2095" s="173">
        <f t="shared" si="924"/>
        <v>0</v>
      </c>
      <c r="BW2095"/>
      <c r="BX2095"/>
    </row>
    <row r="2096" spans="1:76">
      <c r="A2096" s="152" t="s">
        <v>1305</v>
      </c>
      <c r="B2096" s="152" t="s">
        <v>255</v>
      </c>
      <c r="C2096" s="152" t="s">
        <v>254</v>
      </c>
      <c r="D2096" s="152" t="s">
        <v>226</v>
      </c>
      <c r="E2096" s="152" t="s">
        <v>225</v>
      </c>
      <c r="F2096" s="153">
        <f t="shared" si="926"/>
        <v>26</v>
      </c>
      <c r="G2096" s="154">
        <v>0</v>
      </c>
      <c r="H2096" s="154">
        <f>IFERROR(VLOOKUP(B2096,'P2 Origin'!$C$21:$Q$176,15,FALSE),0)</f>
        <v>1</v>
      </c>
      <c r="I2096" s="154">
        <f>IFERROR(VLOOKUP(D2096,'P4 Destination'!$C$21:$Q$176,15,FALSE),0)</f>
        <v>1</v>
      </c>
      <c r="J2096" s="155"/>
      <c r="K2096" s="155"/>
      <c r="L2096" s="156">
        <v>26</v>
      </c>
      <c r="M2096" s="155">
        <v>788</v>
      </c>
      <c r="N2096" s="155">
        <v>5</v>
      </c>
      <c r="O2096" s="157">
        <f t="shared" si="901"/>
        <v>0</v>
      </c>
      <c r="P2096" s="158">
        <f t="shared" si="902"/>
        <v>0</v>
      </c>
      <c r="Q2096" s="159">
        <f>IFERROR(VLOOKUP(N2096,'P1 Intra-Europees'!$A$15:$H$25,3,0),0)*P2096</f>
        <v>0</v>
      </c>
      <c r="R2096" s="160">
        <f t="shared" si="903"/>
        <v>0</v>
      </c>
      <c r="S2096" s="159">
        <f>IFERROR(VLOOKUP(N2096,'P1 Intra-Europees'!$A$15:$H$25,4,0),0)*R2096</f>
        <v>0</v>
      </c>
      <c r="T2096" s="160">
        <f t="shared" si="904"/>
        <v>26</v>
      </c>
      <c r="U2096" s="159">
        <f>IFERROR(VLOOKUP(N2096,'P1 Intra-Europees'!$A$15:$H$25,5,0),0)*T2096</f>
        <v>0</v>
      </c>
      <c r="V2096" s="160">
        <f t="shared" si="905"/>
        <v>0</v>
      </c>
      <c r="W2096" s="159">
        <f>IFERROR(VLOOKUP(N2096,'P1 Intra-Europees'!$A$15:$H$25,6,0),0)*V2096</f>
        <v>0</v>
      </c>
      <c r="X2096" s="160">
        <f t="shared" si="906"/>
        <v>0</v>
      </c>
      <c r="Y2096" s="159">
        <f>IFERROR(VLOOKUP(N2096,'P1 Intra-Europees'!$A$15:$H$25,7,0),0)*X2096</f>
        <v>0</v>
      </c>
      <c r="Z2096" s="161">
        <f t="shared" si="907"/>
        <v>0</v>
      </c>
      <c r="AA2096" s="162">
        <f>IFERROR(VLOOKUP(N2096,'P1 Intra-Europees'!$A$15:$H$25,8,0),0)*Z2096</f>
        <v>0</v>
      </c>
      <c r="AB2096" s="163">
        <f t="shared" si="908"/>
        <v>0</v>
      </c>
      <c r="AC2096" s="157" t="str">
        <f>VLOOKUP(B2096,'P2 Origin'!$C$21:$O$176,13,0)</f>
        <v>EUR</v>
      </c>
      <c r="AD2096" s="164">
        <f t="shared" si="909"/>
        <v>0</v>
      </c>
      <c r="AE2096" s="165">
        <f>IF(AU2096&gt;0.1,VLOOKUP(B2096,'P2 Origin'!$C$21:$M$176,3,0)*H2096,0)</f>
        <v>0</v>
      </c>
      <c r="AF2096" s="166">
        <f t="shared" si="910"/>
        <v>0</v>
      </c>
      <c r="AG2096" s="165">
        <f>(VLOOKUP(B2096,'P2 Origin'!$C$21:$M$176,4,0))*AF2096</f>
        <v>0</v>
      </c>
      <c r="AH2096" s="166">
        <f t="shared" si="911"/>
        <v>0</v>
      </c>
      <c r="AI2096" s="165">
        <f>(VLOOKUP(B2096,'P2 Origin'!$C$21:$M$176,5,0))*AH2096</f>
        <v>0</v>
      </c>
      <c r="AJ2096" s="166">
        <f t="shared" si="925"/>
        <v>0</v>
      </c>
      <c r="AK2096" s="165">
        <f>(VLOOKUP(B2096,'P2 Origin'!$C$21:$M$176,6,0))*AJ2096</f>
        <v>0</v>
      </c>
      <c r="AL2096" s="166">
        <f t="shared" si="912"/>
        <v>0</v>
      </c>
      <c r="AM2096" s="165">
        <f>(VLOOKUP($B2096,'P2 Origin'!$C$21:$M$176,7,0))*AL2096</f>
        <v>0</v>
      </c>
      <c r="AN2096" s="166">
        <f t="shared" si="913"/>
        <v>0</v>
      </c>
      <c r="AO2096" s="165">
        <f>(VLOOKUP($B2096,'P2 Origin'!$C$21:$M$176,8,0))*AN2096</f>
        <v>0</v>
      </c>
      <c r="AP2096" s="166">
        <f t="shared" si="914"/>
        <v>0</v>
      </c>
      <c r="AQ2096" s="165">
        <f>(VLOOKUP($B2096,'P2 Origin'!$C$21:$M$176,9,0))*AP2096</f>
        <v>0</v>
      </c>
      <c r="AR2096" s="155">
        <f t="shared" si="927"/>
        <v>0</v>
      </c>
      <c r="AS2096" s="164">
        <f>(VLOOKUP(B2096,'P2 Origin'!$C$21:$M$176,10,0))*K2096</f>
        <v>0</v>
      </c>
      <c r="AT2096" s="164">
        <f>(VLOOKUP(B2096,'P2 Origin'!$C$21:$M$176,11,0))*J2096</f>
        <v>0</v>
      </c>
      <c r="AU2096" s="167">
        <v>0</v>
      </c>
      <c r="AV2096" s="168">
        <v>0</v>
      </c>
      <c r="AW2096" s="169">
        <v>0</v>
      </c>
      <c r="AX2096" s="170">
        <f>IF(AU2096&gt;=0.1,'P3 Bureaumarge zee- en luchtvr.'!$D$12,0)</f>
        <v>0</v>
      </c>
      <c r="AY2096" s="163">
        <f t="shared" si="915"/>
        <v>0</v>
      </c>
      <c r="AZ2096" s="157" t="str">
        <f>VLOOKUP(D2096,'P4 Destination'!$C$21:$O$176,13,0)</f>
        <v>EUR</v>
      </c>
      <c r="BA2096" s="164">
        <f t="shared" si="916"/>
        <v>0</v>
      </c>
      <c r="BB2096" s="171">
        <f>IF(AU2096&gt;0.1,(VLOOKUP(D2096,'P4 Destination'!$C$21:$M$176,3,0))*I2096,0)</f>
        <v>0</v>
      </c>
      <c r="BC2096" s="172">
        <f t="shared" si="917"/>
        <v>0</v>
      </c>
      <c r="BD2096" s="171">
        <f>(VLOOKUP($D2096,'P4 Destination'!$C$21:$M$176,4,0))*BC2096</f>
        <v>0</v>
      </c>
      <c r="BE2096" s="172">
        <f t="shared" si="918"/>
        <v>0</v>
      </c>
      <c r="BF2096" s="171">
        <f>(VLOOKUP($D2096,'P4 Destination'!$C$21:$M$176,5,0))*BE2096</f>
        <v>0</v>
      </c>
      <c r="BG2096" s="172">
        <f t="shared" si="919"/>
        <v>0</v>
      </c>
      <c r="BH2096" s="171">
        <f>(VLOOKUP($D2096,'P4 Destination'!$C$21:$M$176,6,0))*BG2096</f>
        <v>0</v>
      </c>
      <c r="BI2096" s="172">
        <f t="shared" si="920"/>
        <v>0</v>
      </c>
      <c r="BJ2096" s="171">
        <f>(VLOOKUP($D2096,'P4 Destination'!$C$21:$M$176,7,0))*BI2096</f>
        <v>0</v>
      </c>
      <c r="BK2096" s="172">
        <f t="shared" si="921"/>
        <v>0</v>
      </c>
      <c r="BL2096" s="171">
        <f>(VLOOKUP($D2096,'P4 Destination'!$C$21:$M$176,8,0))*BK2096</f>
        <v>0</v>
      </c>
      <c r="BM2096" s="172">
        <f t="shared" si="922"/>
        <v>0</v>
      </c>
      <c r="BN2096" s="171">
        <f>(VLOOKUP($D2096,'P4 Destination'!$C$21:$M$176,9,0))*BM2096</f>
        <v>0</v>
      </c>
      <c r="BO2096" s="154">
        <f t="shared" si="928"/>
        <v>0</v>
      </c>
      <c r="BP2096" s="171">
        <f>(VLOOKUP(D2096,'P4 Destination'!$C$21:$M$176,10,0))*K2096</f>
        <v>0</v>
      </c>
      <c r="BQ2096" s="171">
        <f>(VLOOKUP(D2096,'P4 Destination'!$C$21:$M$176,11,0))*J2096</f>
        <v>0</v>
      </c>
      <c r="BR2096" s="173">
        <f t="shared" si="923"/>
        <v>0</v>
      </c>
      <c r="BS2096" s="173">
        <f>(AV2096*2500)*'P6 Verzekering'!$E$11</f>
        <v>0</v>
      </c>
      <c r="BT2096" s="173">
        <f>(AW2096*2500)*'P6 Verzekering'!$E$12</f>
        <v>0</v>
      </c>
      <c r="BU2096" s="173">
        <f>(L2096*2500)*'P6 Verzekering'!$E$13</f>
        <v>0</v>
      </c>
      <c r="BV2096" s="173">
        <f t="shared" si="924"/>
        <v>0</v>
      </c>
      <c r="BW2096"/>
      <c r="BX2096"/>
    </row>
    <row r="2097" spans="1:76">
      <c r="A2097" s="152" t="s">
        <v>1830</v>
      </c>
      <c r="B2097" s="152" t="s">
        <v>219</v>
      </c>
      <c r="C2097" s="152" t="s">
        <v>219</v>
      </c>
      <c r="D2097" s="152" t="s">
        <v>194</v>
      </c>
      <c r="E2097" s="152" t="s">
        <v>193</v>
      </c>
      <c r="F2097" s="153">
        <f t="shared" si="926"/>
        <v>26</v>
      </c>
      <c r="G2097" s="154">
        <v>0</v>
      </c>
      <c r="H2097" s="154">
        <f>IFERROR(VLOOKUP(B2097,'P2 Origin'!$C$21:$Q$176,15,FALSE),0)</f>
        <v>0</v>
      </c>
      <c r="I2097" s="154">
        <f>IFERROR(VLOOKUP(D2097,'P4 Destination'!$C$21:$Q$176,15,FALSE),0)</f>
        <v>0</v>
      </c>
      <c r="J2097" s="155"/>
      <c r="K2097" s="155"/>
      <c r="L2097" s="156">
        <v>26</v>
      </c>
      <c r="M2097" s="155">
        <v>917</v>
      </c>
      <c r="N2097" s="155">
        <v>5</v>
      </c>
      <c r="O2097" s="157">
        <f t="shared" si="901"/>
        <v>0</v>
      </c>
      <c r="P2097" s="158">
        <f t="shared" si="902"/>
        <v>0</v>
      </c>
      <c r="Q2097" s="159">
        <f>IFERROR(VLOOKUP(N2097,'P1 Intra-Europees'!$A$15:$H$25,3,0),0)*P2097</f>
        <v>0</v>
      </c>
      <c r="R2097" s="160">
        <f t="shared" si="903"/>
        <v>0</v>
      </c>
      <c r="S2097" s="159">
        <f>IFERROR(VLOOKUP(N2097,'P1 Intra-Europees'!$A$15:$H$25,4,0),0)*R2097</f>
        <v>0</v>
      </c>
      <c r="T2097" s="160">
        <f t="shared" si="904"/>
        <v>26</v>
      </c>
      <c r="U2097" s="159">
        <f>IFERROR(VLOOKUP(N2097,'P1 Intra-Europees'!$A$15:$H$25,5,0),0)*T2097</f>
        <v>0</v>
      </c>
      <c r="V2097" s="160">
        <f t="shared" si="905"/>
        <v>0</v>
      </c>
      <c r="W2097" s="159">
        <f>IFERROR(VLOOKUP(N2097,'P1 Intra-Europees'!$A$15:$H$25,6,0),0)*V2097</f>
        <v>0</v>
      </c>
      <c r="X2097" s="160">
        <f t="shared" si="906"/>
        <v>0</v>
      </c>
      <c r="Y2097" s="159">
        <f>IFERROR(VLOOKUP(N2097,'P1 Intra-Europees'!$A$15:$H$25,7,0),0)*X2097</f>
        <v>0</v>
      </c>
      <c r="Z2097" s="161">
        <f t="shared" si="907"/>
        <v>0</v>
      </c>
      <c r="AA2097" s="162">
        <f>IFERROR(VLOOKUP(N2097,'P1 Intra-Europees'!$A$15:$H$25,8,0),0)*Z2097</f>
        <v>0</v>
      </c>
      <c r="AB2097" s="163">
        <f t="shared" si="908"/>
        <v>0</v>
      </c>
      <c r="AC2097" s="157" t="str">
        <f>VLOOKUP(B2097,'P2 Origin'!$C$21:$O$176,13,0)</f>
        <v>EUR</v>
      </c>
      <c r="AD2097" s="164">
        <f t="shared" si="909"/>
        <v>0</v>
      </c>
      <c r="AE2097" s="165">
        <f>IF(AU2097&gt;0.1,VLOOKUP(B2097,'P2 Origin'!$C$21:$M$176,3,0)*H2097,0)</f>
        <v>0</v>
      </c>
      <c r="AF2097" s="166">
        <f t="shared" si="910"/>
        <v>0</v>
      </c>
      <c r="AG2097" s="165">
        <f>(VLOOKUP(B2097,'P2 Origin'!$C$21:$M$176,4,0))*AF2097</f>
        <v>0</v>
      </c>
      <c r="AH2097" s="166">
        <f t="shared" si="911"/>
        <v>0</v>
      </c>
      <c r="AI2097" s="165">
        <f>(VLOOKUP(B2097,'P2 Origin'!$C$21:$M$176,5,0))*AH2097</f>
        <v>0</v>
      </c>
      <c r="AJ2097" s="166">
        <f t="shared" si="925"/>
        <v>0</v>
      </c>
      <c r="AK2097" s="165">
        <f>(VLOOKUP(B2097,'P2 Origin'!$C$21:$M$176,6,0))*AJ2097</f>
        <v>0</v>
      </c>
      <c r="AL2097" s="166">
        <f t="shared" si="912"/>
        <v>0</v>
      </c>
      <c r="AM2097" s="165">
        <f>(VLOOKUP($B2097,'P2 Origin'!$C$21:$M$176,7,0))*AL2097</f>
        <v>0</v>
      </c>
      <c r="AN2097" s="166">
        <f t="shared" si="913"/>
        <v>0</v>
      </c>
      <c r="AO2097" s="165">
        <f>(VLOOKUP($B2097,'P2 Origin'!$C$21:$M$176,8,0))*AN2097</f>
        <v>0</v>
      </c>
      <c r="AP2097" s="166">
        <f t="shared" si="914"/>
        <v>0</v>
      </c>
      <c r="AQ2097" s="165">
        <f>(VLOOKUP($B2097,'P2 Origin'!$C$21:$M$176,9,0))*AP2097</f>
        <v>0</v>
      </c>
      <c r="AR2097" s="155">
        <f t="shared" si="927"/>
        <v>0</v>
      </c>
      <c r="AS2097" s="164">
        <f>(VLOOKUP(B2097,'P2 Origin'!$C$21:$M$176,10,0))*K2097</f>
        <v>0</v>
      </c>
      <c r="AT2097" s="164">
        <f>(VLOOKUP(B2097,'P2 Origin'!$C$21:$M$176,11,0))*J2097</f>
        <v>0</v>
      </c>
      <c r="AU2097" s="167">
        <v>0</v>
      </c>
      <c r="AV2097" s="168">
        <v>0</v>
      </c>
      <c r="AW2097" s="169">
        <v>0</v>
      </c>
      <c r="AX2097" s="170">
        <f>IF(AU2097&gt;=0.1,'P3 Bureaumarge zee- en luchtvr.'!$D$12,0)</f>
        <v>0</v>
      </c>
      <c r="AY2097" s="163">
        <f t="shared" si="915"/>
        <v>0</v>
      </c>
      <c r="AZ2097" s="157" t="str">
        <f>VLOOKUP(D2097,'P4 Destination'!$C$21:$O$176,13,0)</f>
        <v>EUR</v>
      </c>
      <c r="BA2097" s="164">
        <f t="shared" si="916"/>
        <v>0</v>
      </c>
      <c r="BB2097" s="171">
        <f>IF(AU2097&gt;0.1,(VLOOKUP(D2097,'P4 Destination'!$C$21:$M$176,3,0))*I2097,0)</f>
        <v>0</v>
      </c>
      <c r="BC2097" s="172">
        <f t="shared" si="917"/>
        <v>0</v>
      </c>
      <c r="BD2097" s="171">
        <f>(VLOOKUP($D2097,'P4 Destination'!$C$21:$M$176,4,0))*BC2097</f>
        <v>0</v>
      </c>
      <c r="BE2097" s="172">
        <f t="shared" si="918"/>
        <v>0</v>
      </c>
      <c r="BF2097" s="171">
        <f>(VLOOKUP($D2097,'P4 Destination'!$C$21:$M$176,5,0))*BE2097</f>
        <v>0</v>
      </c>
      <c r="BG2097" s="172">
        <f t="shared" si="919"/>
        <v>0</v>
      </c>
      <c r="BH2097" s="171">
        <f>(VLOOKUP($D2097,'P4 Destination'!$C$21:$M$176,6,0))*BG2097</f>
        <v>0</v>
      </c>
      <c r="BI2097" s="172">
        <f t="shared" si="920"/>
        <v>0</v>
      </c>
      <c r="BJ2097" s="171">
        <f>(VLOOKUP($D2097,'P4 Destination'!$C$21:$M$176,7,0))*BI2097</f>
        <v>0</v>
      </c>
      <c r="BK2097" s="172">
        <f t="shared" si="921"/>
        <v>0</v>
      </c>
      <c r="BL2097" s="171">
        <f>(VLOOKUP($D2097,'P4 Destination'!$C$21:$M$176,8,0))*BK2097</f>
        <v>0</v>
      </c>
      <c r="BM2097" s="172">
        <f t="shared" si="922"/>
        <v>0</v>
      </c>
      <c r="BN2097" s="171">
        <f>(VLOOKUP($D2097,'P4 Destination'!$C$21:$M$176,9,0))*BM2097</f>
        <v>0</v>
      </c>
      <c r="BO2097" s="154">
        <f t="shared" si="928"/>
        <v>0</v>
      </c>
      <c r="BP2097" s="171">
        <f>(VLOOKUP(D2097,'P4 Destination'!$C$21:$M$176,10,0))*K2097</f>
        <v>0</v>
      </c>
      <c r="BQ2097" s="171">
        <f>(VLOOKUP(D2097,'P4 Destination'!$C$21:$M$176,11,0))*J2097</f>
        <v>0</v>
      </c>
      <c r="BR2097" s="173">
        <f t="shared" si="923"/>
        <v>0</v>
      </c>
      <c r="BS2097" s="173">
        <f>(AV2097*2500)*'P6 Verzekering'!$E$11</f>
        <v>0</v>
      </c>
      <c r="BT2097" s="173">
        <f>(AW2097*2500)*'P6 Verzekering'!$E$12</f>
        <v>0</v>
      </c>
      <c r="BU2097" s="173">
        <f>(L2097*2500)*'P6 Verzekering'!$E$13</f>
        <v>0</v>
      </c>
      <c r="BV2097" s="173">
        <f t="shared" si="924"/>
        <v>0</v>
      </c>
      <c r="BW2097"/>
      <c r="BX2097"/>
    </row>
    <row r="2098" spans="1:76">
      <c r="A2098" s="152" t="s">
        <v>2853</v>
      </c>
      <c r="B2098" s="152" t="s">
        <v>198</v>
      </c>
      <c r="C2098" s="152" t="s">
        <v>195</v>
      </c>
      <c r="D2098" s="152" t="s">
        <v>219</v>
      </c>
      <c r="E2098" s="152" t="s">
        <v>219</v>
      </c>
      <c r="F2098" s="153">
        <f t="shared" si="926"/>
        <v>26</v>
      </c>
      <c r="G2098" s="154">
        <v>0</v>
      </c>
      <c r="H2098" s="154">
        <f>IFERROR(VLOOKUP(B2098,'P2 Origin'!$C$21:$Q$176,15,FALSE),0)</f>
        <v>1</v>
      </c>
      <c r="I2098" s="154">
        <f>IFERROR(VLOOKUP(D2098,'P4 Destination'!$C$21:$Q$176,15,FALSE),0)</f>
        <v>0</v>
      </c>
      <c r="J2098" s="155"/>
      <c r="K2098" s="155"/>
      <c r="L2098" s="156">
        <v>26</v>
      </c>
      <c r="M2098" s="155">
        <v>1633</v>
      </c>
      <c r="N2098" s="155">
        <v>7</v>
      </c>
      <c r="O2098" s="157">
        <f t="shared" si="901"/>
        <v>0</v>
      </c>
      <c r="P2098" s="158">
        <f t="shared" si="902"/>
        <v>0</v>
      </c>
      <c r="Q2098" s="159">
        <f>IFERROR(VLOOKUP(N2098,'P1 Intra-Europees'!$A$15:$H$25,3,0),0)*P2098</f>
        <v>0</v>
      </c>
      <c r="R2098" s="160">
        <f t="shared" si="903"/>
        <v>0</v>
      </c>
      <c r="S2098" s="159">
        <f>IFERROR(VLOOKUP(N2098,'P1 Intra-Europees'!$A$15:$H$25,4,0),0)*R2098</f>
        <v>0</v>
      </c>
      <c r="T2098" s="160">
        <f t="shared" si="904"/>
        <v>26</v>
      </c>
      <c r="U2098" s="159">
        <f>IFERROR(VLOOKUP(N2098,'P1 Intra-Europees'!$A$15:$H$25,5,0),0)*T2098</f>
        <v>0</v>
      </c>
      <c r="V2098" s="160">
        <f t="shared" si="905"/>
        <v>0</v>
      </c>
      <c r="W2098" s="159">
        <f>IFERROR(VLOOKUP(N2098,'P1 Intra-Europees'!$A$15:$H$25,6,0),0)*V2098</f>
        <v>0</v>
      </c>
      <c r="X2098" s="160">
        <f t="shared" si="906"/>
        <v>0</v>
      </c>
      <c r="Y2098" s="159">
        <f>IFERROR(VLOOKUP(N2098,'P1 Intra-Europees'!$A$15:$H$25,7,0),0)*X2098</f>
        <v>0</v>
      </c>
      <c r="Z2098" s="161">
        <f t="shared" si="907"/>
        <v>0</v>
      </c>
      <c r="AA2098" s="162">
        <f>IFERROR(VLOOKUP(N2098,'P1 Intra-Europees'!$A$15:$H$25,8,0),0)*Z2098</f>
        <v>0</v>
      </c>
      <c r="AB2098" s="163">
        <f t="shared" si="908"/>
        <v>0</v>
      </c>
      <c r="AC2098" s="157" t="str">
        <f>VLOOKUP(B2098,'P2 Origin'!$C$21:$O$176,13,0)</f>
        <v>EUR</v>
      </c>
      <c r="AD2098" s="164">
        <f t="shared" si="909"/>
        <v>0</v>
      </c>
      <c r="AE2098" s="165">
        <f>IF(AU2098&gt;0.1,VLOOKUP(B2098,'P2 Origin'!$C$21:$M$176,3,0)*H2098,0)</f>
        <v>0</v>
      </c>
      <c r="AF2098" s="166">
        <f t="shared" si="910"/>
        <v>0</v>
      </c>
      <c r="AG2098" s="165">
        <f>(VLOOKUP(B2098,'P2 Origin'!$C$21:$M$176,4,0))*AF2098</f>
        <v>0</v>
      </c>
      <c r="AH2098" s="166">
        <f t="shared" si="911"/>
        <v>0</v>
      </c>
      <c r="AI2098" s="165">
        <f>(VLOOKUP(B2098,'P2 Origin'!$C$21:$M$176,5,0))*AH2098</f>
        <v>0</v>
      </c>
      <c r="AJ2098" s="166">
        <f t="shared" si="925"/>
        <v>0</v>
      </c>
      <c r="AK2098" s="165">
        <f>(VLOOKUP(B2098,'P2 Origin'!$C$21:$M$176,6,0))*AJ2098</f>
        <v>0</v>
      </c>
      <c r="AL2098" s="166">
        <f t="shared" si="912"/>
        <v>0</v>
      </c>
      <c r="AM2098" s="165">
        <f>(VLOOKUP($B2098,'P2 Origin'!$C$21:$M$176,7,0))*AL2098</f>
        <v>0</v>
      </c>
      <c r="AN2098" s="166">
        <f t="shared" si="913"/>
        <v>0</v>
      </c>
      <c r="AO2098" s="165">
        <f>(VLOOKUP($B2098,'P2 Origin'!$C$21:$M$176,8,0))*AN2098</f>
        <v>0</v>
      </c>
      <c r="AP2098" s="166">
        <f t="shared" si="914"/>
        <v>0</v>
      </c>
      <c r="AQ2098" s="165">
        <f>(VLOOKUP($B2098,'P2 Origin'!$C$21:$M$176,9,0))*AP2098</f>
        <v>0</v>
      </c>
      <c r="AR2098" s="155">
        <f t="shared" si="927"/>
        <v>0</v>
      </c>
      <c r="AS2098" s="164">
        <f>(VLOOKUP(B2098,'P2 Origin'!$C$21:$M$176,10,0))*K2098</f>
        <v>0</v>
      </c>
      <c r="AT2098" s="164">
        <f>(VLOOKUP(B2098,'P2 Origin'!$C$21:$M$176,11,0))*J2098</f>
        <v>0</v>
      </c>
      <c r="AU2098" s="167">
        <v>0</v>
      </c>
      <c r="AV2098" s="168">
        <v>0</v>
      </c>
      <c r="AW2098" s="169">
        <v>0</v>
      </c>
      <c r="AX2098" s="170">
        <f>IF(AU2098&gt;=0.1,'P3 Bureaumarge zee- en luchtvr.'!$D$12,0)</f>
        <v>0</v>
      </c>
      <c r="AY2098" s="163">
        <f t="shared" si="915"/>
        <v>0</v>
      </c>
      <c r="AZ2098" s="157" t="str">
        <f>VLOOKUP(D2098,'P4 Destination'!$C$21:$O$176,13,0)</f>
        <v>EUR</v>
      </c>
      <c r="BA2098" s="164">
        <f t="shared" si="916"/>
        <v>0</v>
      </c>
      <c r="BB2098" s="171">
        <f>IF(AU2098&gt;0.1,(VLOOKUP(D2098,'P4 Destination'!$C$21:$M$176,3,0))*I2098,0)</f>
        <v>0</v>
      </c>
      <c r="BC2098" s="172">
        <f t="shared" si="917"/>
        <v>0</v>
      </c>
      <c r="BD2098" s="171">
        <f>(VLOOKUP($D2098,'P4 Destination'!$C$21:$M$176,4,0))*BC2098</f>
        <v>0</v>
      </c>
      <c r="BE2098" s="172">
        <f t="shared" si="918"/>
        <v>0</v>
      </c>
      <c r="BF2098" s="171">
        <f>(VLOOKUP($D2098,'P4 Destination'!$C$21:$M$176,5,0))*BE2098</f>
        <v>0</v>
      </c>
      <c r="BG2098" s="172">
        <f t="shared" si="919"/>
        <v>0</v>
      </c>
      <c r="BH2098" s="171">
        <f>(VLOOKUP($D2098,'P4 Destination'!$C$21:$M$176,6,0))*BG2098</f>
        <v>0</v>
      </c>
      <c r="BI2098" s="172">
        <f t="shared" si="920"/>
        <v>0</v>
      </c>
      <c r="BJ2098" s="171">
        <f>(VLOOKUP($D2098,'P4 Destination'!$C$21:$M$176,7,0))*BI2098</f>
        <v>0</v>
      </c>
      <c r="BK2098" s="172">
        <f t="shared" si="921"/>
        <v>0</v>
      </c>
      <c r="BL2098" s="171">
        <f>(VLOOKUP($D2098,'P4 Destination'!$C$21:$M$176,8,0))*BK2098</f>
        <v>0</v>
      </c>
      <c r="BM2098" s="172">
        <f t="shared" si="922"/>
        <v>0</v>
      </c>
      <c r="BN2098" s="171">
        <f>(VLOOKUP($D2098,'P4 Destination'!$C$21:$M$176,9,0))*BM2098</f>
        <v>0</v>
      </c>
      <c r="BO2098" s="154">
        <f t="shared" si="928"/>
        <v>0</v>
      </c>
      <c r="BP2098" s="171">
        <f>(VLOOKUP(D2098,'P4 Destination'!$C$21:$M$176,10,0))*K2098</f>
        <v>0</v>
      </c>
      <c r="BQ2098" s="171">
        <f>(VLOOKUP(D2098,'P4 Destination'!$C$21:$M$176,11,0))*J2098</f>
        <v>0</v>
      </c>
      <c r="BR2098" s="173">
        <f t="shared" si="923"/>
        <v>0</v>
      </c>
      <c r="BS2098" s="173">
        <f>(AV2098*2500)*'P6 Verzekering'!$E$11</f>
        <v>0</v>
      </c>
      <c r="BT2098" s="173">
        <f>(AW2098*2500)*'P6 Verzekering'!$E$12</f>
        <v>0</v>
      </c>
      <c r="BU2098" s="173">
        <f>(L2098*2500)*'P6 Verzekering'!$E$13</f>
        <v>0</v>
      </c>
      <c r="BV2098" s="173">
        <f t="shared" si="924"/>
        <v>0</v>
      </c>
      <c r="BW2098"/>
      <c r="BX2098"/>
    </row>
    <row r="2099" spans="1:76">
      <c r="A2099" s="152" t="s">
        <v>2392</v>
      </c>
      <c r="B2099" s="152" t="s">
        <v>219</v>
      </c>
      <c r="C2099" s="152" t="s">
        <v>219</v>
      </c>
      <c r="D2099" s="152" t="s">
        <v>211</v>
      </c>
      <c r="E2099" s="152" t="s">
        <v>210</v>
      </c>
      <c r="F2099" s="153">
        <f t="shared" si="926"/>
        <v>26</v>
      </c>
      <c r="G2099" s="154">
        <v>0</v>
      </c>
      <c r="H2099" s="154">
        <f>IFERROR(VLOOKUP(B2099,'P2 Origin'!$C$21:$Q$176,15,FALSE),0)</f>
        <v>0</v>
      </c>
      <c r="I2099" s="154">
        <f>IFERROR(VLOOKUP(D2099,'P4 Destination'!$C$21:$Q$176,15,FALSE),0)</f>
        <v>0</v>
      </c>
      <c r="J2099" s="155"/>
      <c r="K2099" s="155"/>
      <c r="L2099" s="156">
        <v>26</v>
      </c>
      <c r="M2099" s="155">
        <v>1667</v>
      </c>
      <c r="N2099" s="155">
        <v>7</v>
      </c>
      <c r="O2099" s="157">
        <f t="shared" si="901"/>
        <v>0</v>
      </c>
      <c r="P2099" s="158">
        <f t="shared" si="902"/>
        <v>0</v>
      </c>
      <c r="Q2099" s="159">
        <f>IFERROR(VLOOKUP(N2099,'P1 Intra-Europees'!$A$15:$H$25,3,0),0)*P2099</f>
        <v>0</v>
      </c>
      <c r="R2099" s="160">
        <f t="shared" si="903"/>
        <v>0</v>
      </c>
      <c r="S2099" s="159">
        <f>IFERROR(VLOOKUP(N2099,'P1 Intra-Europees'!$A$15:$H$25,4,0),0)*R2099</f>
        <v>0</v>
      </c>
      <c r="T2099" s="160">
        <f t="shared" si="904"/>
        <v>26</v>
      </c>
      <c r="U2099" s="159">
        <f>IFERROR(VLOOKUP(N2099,'P1 Intra-Europees'!$A$15:$H$25,5,0),0)*T2099</f>
        <v>0</v>
      </c>
      <c r="V2099" s="160">
        <f t="shared" si="905"/>
        <v>0</v>
      </c>
      <c r="W2099" s="159">
        <f>IFERROR(VLOOKUP(N2099,'P1 Intra-Europees'!$A$15:$H$25,6,0),0)*V2099</f>
        <v>0</v>
      </c>
      <c r="X2099" s="160">
        <f t="shared" si="906"/>
        <v>0</v>
      </c>
      <c r="Y2099" s="159">
        <f>IFERROR(VLOOKUP(N2099,'P1 Intra-Europees'!$A$15:$H$25,7,0),0)*X2099</f>
        <v>0</v>
      </c>
      <c r="Z2099" s="161">
        <f t="shared" si="907"/>
        <v>0</v>
      </c>
      <c r="AA2099" s="162">
        <f>IFERROR(VLOOKUP(N2099,'P1 Intra-Europees'!$A$15:$H$25,8,0),0)*Z2099</f>
        <v>0</v>
      </c>
      <c r="AB2099" s="163">
        <f t="shared" si="908"/>
        <v>0</v>
      </c>
      <c r="AC2099" s="157" t="str">
        <f>VLOOKUP(B2099,'P2 Origin'!$C$21:$O$176,13,0)</f>
        <v>EUR</v>
      </c>
      <c r="AD2099" s="164">
        <f t="shared" si="909"/>
        <v>0</v>
      </c>
      <c r="AE2099" s="165">
        <f>IF(AU2099&gt;0.1,VLOOKUP(B2099,'P2 Origin'!$C$21:$M$176,3,0)*H2099,0)</f>
        <v>0</v>
      </c>
      <c r="AF2099" s="166">
        <f t="shared" si="910"/>
        <v>0</v>
      </c>
      <c r="AG2099" s="165">
        <f>(VLOOKUP(B2099,'P2 Origin'!$C$21:$M$176,4,0))*AF2099</f>
        <v>0</v>
      </c>
      <c r="AH2099" s="166">
        <f t="shared" si="911"/>
        <v>0</v>
      </c>
      <c r="AI2099" s="165">
        <f>(VLOOKUP(B2099,'P2 Origin'!$C$21:$M$176,5,0))*AH2099</f>
        <v>0</v>
      </c>
      <c r="AJ2099" s="166">
        <f t="shared" si="925"/>
        <v>0</v>
      </c>
      <c r="AK2099" s="165">
        <f>(VLOOKUP(B2099,'P2 Origin'!$C$21:$M$176,6,0))*AJ2099</f>
        <v>0</v>
      </c>
      <c r="AL2099" s="166">
        <f t="shared" si="912"/>
        <v>0</v>
      </c>
      <c r="AM2099" s="165">
        <f>(VLOOKUP($B2099,'P2 Origin'!$C$21:$M$176,7,0))*AL2099</f>
        <v>0</v>
      </c>
      <c r="AN2099" s="166">
        <f t="shared" si="913"/>
        <v>0</v>
      </c>
      <c r="AO2099" s="165">
        <f>(VLOOKUP($B2099,'P2 Origin'!$C$21:$M$176,8,0))*AN2099</f>
        <v>0</v>
      </c>
      <c r="AP2099" s="166">
        <f t="shared" si="914"/>
        <v>0</v>
      </c>
      <c r="AQ2099" s="165">
        <f>(VLOOKUP($B2099,'P2 Origin'!$C$21:$M$176,9,0))*AP2099</f>
        <v>0</v>
      </c>
      <c r="AR2099" s="155">
        <f t="shared" si="927"/>
        <v>0</v>
      </c>
      <c r="AS2099" s="164">
        <f>(VLOOKUP(B2099,'P2 Origin'!$C$21:$M$176,10,0))*K2099</f>
        <v>0</v>
      </c>
      <c r="AT2099" s="164">
        <f>(VLOOKUP(B2099,'P2 Origin'!$C$21:$M$176,11,0))*J2099</f>
        <v>0</v>
      </c>
      <c r="AU2099" s="167">
        <v>0</v>
      </c>
      <c r="AV2099" s="168">
        <v>0</v>
      </c>
      <c r="AW2099" s="169">
        <v>0</v>
      </c>
      <c r="AX2099" s="170">
        <f>IF(AU2099&gt;=0.1,'P3 Bureaumarge zee- en luchtvr.'!$D$12,0)</f>
        <v>0</v>
      </c>
      <c r="AY2099" s="163">
        <f t="shared" si="915"/>
        <v>0</v>
      </c>
      <c r="AZ2099" s="157" t="str">
        <f>VLOOKUP(D2099,'P4 Destination'!$C$21:$O$176,13,0)</f>
        <v>EUR</v>
      </c>
      <c r="BA2099" s="164">
        <f t="shared" si="916"/>
        <v>0</v>
      </c>
      <c r="BB2099" s="171">
        <f>IF(AU2099&gt;0.1,(VLOOKUP(D2099,'P4 Destination'!$C$21:$M$176,3,0))*I2099,0)</f>
        <v>0</v>
      </c>
      <c r="BC2099" s="172">
        <f t="shared" si="917"/>
        <v>0</v>
      </c>
      <c r="BD2099" s="171">
        <f>(VLOOKUP($D2099,'P4 Destination'!$C$21:$M$176,4,0))*BC2099</f>
        <v>0</v>
      </c>
      <c r="BE2099" s="172">
        <f t="shared" si="918"/>
        <v>0</v>
      </c>
      <c r="BF2099" s="171">
        <f>(VLOOKUP($D2099,'P4 Destination'!$C$21:$M$176,5,0))*BE2099</f>
        <v>0</v>
      </c>
      <c r="BG2099" s="172">
        <f t="shared" si="919"/>
        <v>0</v>
      </c>
      <c r="BH2099" s="171">
        <f>(VLOOKUP($D2099,'P4 Destination'!$C$21:$M$176,6,0))*BG2099</f>
        <v>0</v>
      </c>
      <c r="BI2099" s="172">
        <f t="shared" si="920"/>
        <v>0</v>
      </c>
      <c r="BJ2099" s="171">
        <f>(VLOOKUP($D2099,'P4 Destination'!$C$21:$M$176,7,0))*BI2099</f>
        <v>0</v>
      </c>
      <c r="BK2099" s="172">
        <f t="shared" si="921"/>
        <v>0</v>
      </c>
      <c r="BL2099" s="171">
        <f>(VLOOKUP($D2099,'P4 Destination'!$C$21:$M$176,8,0))*BK2099</f>
        <v>0</v>
      </c>
      <c r="BM2099" s="172">
        <f t="shared" si="922"/>
        <v>0</v>
      </c>
      <c r="BN2099" s="171">
        <f>(VLOOKUP($D2099,'P4 Destination'!$C$21:$M$176,9,0))*BM2099</f>
        <v>0</v>
      </c>
      <c r="BO2099" s="154">
        <f t="shared" si="928"/>
        <v>0</v>
      </c>
      <c r="BP2099" s="171">
        <f>(VLOOKUP(D2099,'P4 Destination'!$C$21:$M$176,10,0))*K2099</f>
        <v>0</v>
      </c>
      <c r="BQ2099" s="171">
        <f>(VLOOKUP(D2099,'P4 Destination'!$C$21:$M$176,11,0))*J2099</f>
        <v>0</v>
      </c>
      <c r="BR2099" s="173">
        <f t="shared" si="923"/>
        <v>0</v>
      </c>
      <c r="BS2099" s="173">
        <f>(AV2099*2500)*'P6 Verzekering'!$E$11</f>
        <v>0</v>
      </c>
      <c r="BT2099" s="173">
        <f>(AW2099*2500)*'P6 Verzekering'!$E$12</f>
        <v>0</v>
      </c>
      <c r="BU2099" s="173">
        <f>(L2099*2500)*'P6 Verzekering'!$E$13</f>
        <v>0</v>
      </c>
      <c r="BV2099" s="173">
        <f t="shared" si="924"/>
        <v>0</v>
      </c>
      <c r="BW2099"/>
      <c r="BX2099"/>
    </row>
    <row r="2100" spans="1:76">
      <c r="A2100" s="152" t="s">
        <v>2071</v>
      </c>
      <c r="B2100" s="152" t="s">
        <v>219</v>
      </c>
      <c r="C2100" s="152" t="s">
        <v>219</v>
      </c>
      <c r="D2100" s="152" t="s">
        <v>245</v>
      </c>
      <c r="E2100" s="152" t="s">
        <v>244</v>
      </c>
      <c r="F2100" s="153">
        <f t="shared" si="926"/>
        <v>26</v>
      </c>
      <c r="G2100" s="154">
        <v>0</v>
      </c>
      <c r="H2100" s="154">
        <f>IFERROR(VLOOKUP(B2100,'P2 Origin'!$C$21:$Q$176,15,FALSE),0)</f>
        <v>0</v>
      </c>
      <c r="I2100" s="154">
        <f>IFERROR(VLOOKUP(D2100,'P4 Destination'!$C$21:$Q$176,15,FALSE),0)</f>
        <v>1</v>
      </c>
      <c r="J2100" s="155"/>
      <c r="K2100" s="155"/>
      <c r="L2100" s="156">
        <v>26</v>
      </c>
      <c r="M2100" s="155">
        <v>1732</v>
      </c>
      <c r="N2100" s="155">
        <v>7</v>
      </c>
      <c r="O2100" s="157">
        <f t="shared" si="901"/>
        <v>0</v>
      </c>
      <c r="P2100" s="158">
        <f t="shared" si="902"/>
        <v>0</v>
      </c>
      <c r="Q2100" s="159">
        <f>IFERROR(VLOOKUP(N2100,'P1 Intra-Europees'!$A$15:$H$25,3,0),0)*P2100</f>
        <v>0</v>
      </c>
      <c r="R2100" s="160">
        <f t="shared" si="903"/>
        <v>0</v>
      </c>
      <c r="S2100" s="159">
        <f>IFERROR(VLOOKUP(N2100,'P1 Intra-Europees'!$A$15:$H$25,4,0),0)*R2100</f>
        <v>0</v>
      </c>
      <c r="T2100" s="160">
        <f t="shared" si="904"/>
        <v>26</v>
      </c>
      <c r="U2100" s="159">
        <f>IFERROR(VLOOKUP(N2100,'P1 Intra-Europees'!$A$15:$H$25,5,0),0)*T2100</f>
        <v>0</v>
      </c>
      <c r="V2100" s="160">
        <f t="shared" si="905"/>
        <v>0</v>
      </c>
      <c r="W2100" s="159">
        <f>IFERROR(VLOOKUP(N2100,'P1 Intra-Europees'!$A$15:$H$25,6,0),0)*V2100</f>
        <v>0</v>
      </c>
      <c r="X2100" s="160">
        <f t="shared" si="906"/>
        <v>0</v>
      </c>
      <c r="Y2100" s="159">
        <f>IFERROR(VLOOKUP(N2100,'P1 Intra-Europees'!$A$15:$H$25,7,0),0)*X2100</f>
        <v>0</v>
      </c>
      <c r="Z2100" s="161">
        <f t="shared" si="907"/>
        <v>0</v>
      </c>
      <c r="AA2100" s="162">
        <f>IFERROR(VLOOKUP(N2100,'P1 Intra-Europees'!$A$15:$H$25,8,0),0)*Z2100</f>
        <v>0</v>
      </c>
      <c r="AB2100" s="163">
        <f t="shared" si="908"/>
        <v>0</v>
      </c>
      <c r="AC2100" s="157" t="str">
        <f>VLOOKUP(B2100,'P2 Origin'!$C$21:$O$176,13,0)</f>
        <v>EUR</v>
      </c>
      <c r="AD2100" s="164">
        <f t="shared" si="909"/>
        <v>0</v>
      </c>
      <c r="AE2100" s="165">
        <f>IF(AU2100&gt;0.1,VLOOKUP(B2100,'P2 Origin'!$C$21:$M$176,3,0)*H2100,0)</f>
        <v>0</v>
      </c>
      <c r="AF2100" s="166">
        <f t="shared" si="910"/>
        <v>0</v>
      </c>
      <c r="AG2100" s="165">
        <f>(VLOOKUP(B2100,'P2 Origin'!$C$21:$M$176,4,0))*AF2100</f>
        <v>0</v>
      </c>
      <c r="AH2100" s="166">
        <f t="shared" si="911"/>
        <v>0</v>
      </c>
      <c r="AI2100" s="165">
        <f>(VLOOKUP(B2100,'P2 Origin'!$C$21:$M$176,5,0))*AH2100</f>
        <v>0</v>
      </c>
      <c r="AJ2100" s="166">
        <f t="shared" si="925"/>
        <v>0</v>
      </c>
      <c r="AK2100" s="165">
        <f>(VLOOKUP(B2100,'P2 Origin'!$C$21:$M$176,6,0))*AJ2100</f>
        <v>0</v>
      </c>
      <c r="AL2100" s="166">
        <f t="shared" si="912"/>
        <v>0</v>
      </c>
      <c r="AM2100" s="165">
        <f>(VLOOKUP($B2100,'P2 Origin'!$C$21:$M$176,7,0))*AL2100</f>
        <v>0</v>
      </c>
      <c r="AN2100" s="166">
        <f t="shared" si="913"/>
        <v>0</v>
      </c>
      <c r="AO2100" s="165">
        <f>(VLOOKUP($B2100,'P2 Origin'!$C$21:$M$176,8,0))*AN2100</f>
        <v>0</v>
      </c>
      <c r="AP2100" s="166">
        <f t="shared" si="914"/>
        <v>0</v>
      </c>
      <c r="AQ2100" s="165">
        <f>(VLOOKUP($B2100,'P2 Origin'!$C$21:$M$176,9,0))*AP2100</f>
        <v>0</v>
      </c>
      <c r="AR2100" s="155">
        <f t="shared" si="927"/>
        <v>0</v>
      </c>
      <c r="AS2100" s="164">
        <f>(VLOOKUP(B2100,'P2 Origin'!$C$21:$M$176,10,0))*K2100</f>
        <v>0</v>
      </c>
      <c r="AT2100" s="164">
        <f>(VLOOKUP(B2100,'P2 Origin'!$C$21:$M$176,11,0))*J2100</f>
        <v>0</v>
      </c>
      <c r="AU2100" s="167">
        <v>0</v>
      </c>
      <c r="AV2100" s="168">
        <v>0</v>
      </c>
      <c r="AW2100" s="169">
        <v>0</v>
      </c>
      <c r="AX2100" s="170">
        <f>IF(AU2100&gt;=0.1,'P3 Bureaumarge zee- en luchtvr.'!$D$12,0)</f>
        <v>0</v>
      </c>
      <c r="AY2100" s="163">
        <f t="shared" si="915"/>
        <v>0</v>
      </c>
      <c r="AZ2100" s="157" t="str">
        <f>VLOOKUP(D2100,'P4 Destination'!$C$21:$O$176,13,0)</f>
        <v>EUR</v>
      </c>
      <c r="BA2100" s="164">
        <f t="shared" si="916"/>
        <v>0</v>
      </c>
      <c r="BB2100" s="171">
        <f>IF(AU2100&gt;0.1,(VLOOKUP(D2100,'P4 Destination'!$C$21:$M$176,3,0))*I2100,0)</f>
        <v>0</v>
      </c>
      <c r="BC2100" s="172">
        <f t="shared" si="917"/>
        <v>0</v>
      </c>
      <c r="BD2100" s="171">
        <f>(VLOOKUP($D2100,'P4 Destination'!$C$21:$M$176,4,0))*BC2100</f>
        <v>0</v>
      </c>
      <c r="BE2100" s="172">
        <f t="shared" si="918"/>
        <v>0</v>
      </c>
      <c r="BF2100" s="171">
        <f>(VLOOKUP($D2100,'P4 Destination'!$C$21:$M$176,5,0))*BE2100</f>
        <v>0</v>
      </c>
      <c r="BG2100" s="172">
        <f t="shared" si="919"/>
        <v>0</v>
      </c>
      <c r="BH2100" s="171">
        <f>(VLOOKUP($D2100,'P4 Destination'!$C$21:$M$176,6,0))*BG2100</f>
        <v>0</v>
      </c>
      <c r="BI2100" s="172">
        <f t="shared" si="920"/>
        <v>0</v>
      </c>
      <c r="BJ2100" s="171">
        <f>(VLOOKUP($D2100,'P4 Destination'!$C$21:$M$176,7,0))*BI2100</f>
        <v>0</v>
      </c>
      <c r="BK2100" s="172">
        <f t="shared" si="921"/>
        <v>0</v>
      </c>
      <c r="BL2100" s="171">
        <f>(VLOOKUP($D2100,'P4 Destination'!$C$21:$M$176,8,0))*BK2100</f>
        <v>0</v>
      </c>
      <c r="BM2100" s="172">
        <f t="shared" si="922"/>
        <v>0</v>
      </c>
      <c r="BN2100" s="171">
        <f>(VLOOKUP($D2100,'P4 Destination'!$C$21:$M$176,9,0))*BM2100</f>
        <v>0</v>
      </c>
      <c r="BO2100" s="154">
        <f t="shared" si="928"/>
        <v>0</v>
      </c>
      <c r="BP2100" s="171">
        <f>(VLOOKUP(D2100,'P4 Destination'!$C$21:$M$176,10,0))*K2100</f>
        <v>0</v>
      </c>
      <c r="BQ2100" s="171">
        <f>(VLOOKUP(D2100,'P4 Destination'!$C$21:$M$176,11,0))*J2100</f>
        <v>0</v>
      </c>
      <c r="BR2100" s="173">
        <f t="shared" si="923"/>
        <v>0</v>
      </c>
      <c r="BS2100" s="173">
        <f>(AV2100*2500)*'P6 Verzekering'!$E$11</f>
        <v>0</v>
      </c>
      <c r="BT2100" s="173">
        <f>(AW2100*2500)*'P6 Verzekering'!$E$12</f>
        <v>0</v>
      </c>
      <c r="BU2100" s="173">
        <f>(L2100*2500)*'P6 Verzekering'!$E$13</f>
        <v>0</v>
      </c>
      <c r="BV2100" s="173">
        <f t="shared" si="924"/>
        <v>0</v>
      </c>
      <c r="BW2100"/>
      <c r="BX2100"/>
    </row>
    <row r="2101" spans="1:76">
      <c r="A2101" s="152" t="s">
        <v>2109</v>
      </c>
      <c r="B2101" s="152" t="s">
        <v>219</v>
      </c>
      <c r="C2101" s="152" t="s">
        <v>219</v>
      </c>
      <c r="D2101" s="152" t="s">
        <v>234</v>
      </c>
      <c r="E2101" s="152" t="s">
        <v>233</v>
      </c>
      <c r="F2101" s="153">
        <f t="shared" si="926"/>
        <v>26</v>
      </c>
      <c r="G2101" s="154">
        <v>0</v>
      </c>
      <c r="H2101" s="154">
        <f>IFERROR(VLOOKUP(B2101,'P2 Origin'!$C$21:$Q$176,15,FALSE),0)</f>
        <v>0</v>
      </c>
      <c r="I2101" s="154">
        <f>IFERROR(VLOOKUP(D2101,'P4 Destination'!$C$21:$Q$176,15,FALSE),0)</f>
        <v>1</v>
      </c>
      <c r="J2101" s="155"/>
      <c r="K2101" s="155"/>
      <c r="L2101" s="156">
        <v>26</v>
      </c>
      <c r="M2101" s="155">
        <v>2437</v>
      </c>
      <c r="N2101" s="155">
        <v>8</v>
      </c>
      <c r="O2101" s="157">
        <f t="shared" si="901"/>
        <v>0</v>
      </c>
      <c r="P2101" s="158">
        <f t="shared" si="902"/>
        <v>0</v>
      </c>
      <c r="Q2101" s="159">
        <f>IFERROR(VLOOKUP(N2101,'P1 Intra-Europees'!$A$15:$H$25,3,0),0)*P2101</f>
        <v>0</v>
      </c>
      <c r="R2101" s="160">
        <f t="shared" si="903"/>
        <v>0</v>
      </c>
      <c r="S2101" s="159">
        <f>IFERROR(VLOOKUP(N2101,'P1 Intra-Europees'!$A$15:$H$25,4,0),0)*R2101</f>
        <v>0</v>
      </c>
      <c r="T2101" s="160">
        <f t="shared" si="904"/>
        <v>26</v>
      </c>
      <c r="U2101" s="159">
        <f>IFERROR(VLOOKUP(N2101,'P1 Intra-Europees'!$A$15:$H$25,5,0),0)*T2101</f>
        <v>0</v>
      </c>
      <c r="V2101" s="160">
        <f t="shared" si="905"/>
        <v>0</v>
      </c>
      <c r="W2101" s="159">
        <f>IFERROR(VLOOKUP(N2101,'P1 Intra-Europees'!$A$15:$H$25,6,0),0)*V2101</f>
        <v>0</v>
      </c>
      <c r="X2101" s="160">
        <f t="shared" si="906"/>
        <v>0</v>
      </c>
      <c r="Y2101" s="159">
        <f>IFERROR(VLOOKUP(N2101,'P1 Intra-Europees'!$A$15:$H$25,7,0),0)*X2101</f>
        <v>0</v>
      </c>
      <c r="Z2101" s="161">
        <f t="shared" si="907"/>
        <v>0</v>
      </c>
      <c r="AA2101" s="162">
        <f>IFERROR(VLOOKUP(N2101,'P1 Intra-Europees'!$A$15:$H$25,8,0),0)*Z2101</f>
        <v>0</v>
      </c>
      <c r="AB2101" s="163">
        <f t="shared" si="908"/>
        <v>0</v>
      </c>
      <c r="AC2101" s="157" t="str">
        <f>VLOOKUP(B2101,'P2 Origin'!$C$21:$O$176,13,0)</f>
        <v>EUR</v>
      </c>
      <c r="AD2101" s="164">
        <f t="shared" si="909"/>
        <v>0</v>
      </c>
      <c r="AE2101" s="165">
        <f>IF(AU2101&gt;0.1,VLOOKUP(B2101,'P2 Origin'!$C$21:$M$176,3,0)*H2101,0)</f>
        <v>0</v>
      </c>
      <c r="AF2101" s="166">
        <f t="shared" si="910"/>
        <v>0</v>
      </c>
      <c r="AG2101" s="165">
        <f>(VLOOKUP(B2101,'P2 Origin'!$C$21:$M$176,4,0))*AF2101</f>
        <v>0</v>
      </c>
      <c r="AH2101" s="166">
        <f t="shared" si="911"/>
        <v>0</v>
      </c>
      <c r="AI2101" s="165">
        <f>(VLOOKUP(B2101,'P2 Origin'!$C$21:$M$176,5,0))*AH2101</f>
        <v>0</v>
      </c>
      <c r="AJ2101" s="166">
        <f t="shared" si="925"/>
        <v>0</v>
      </c>
      <c r="AK2101" s="165">
        <f>(VLOOKUP(B2101,'P2 Origin'!$C$21:$M$176,6,0))*AJ2101</f>
        <v>0</v>
      </c>
      <c r="AL2101" s="166">
        <f t="shared" si="912"/>
        <v>0</v>
      </c>
      <c r="AM2101" s="165">
        <f>(VLOOKUP($B2101,'P2 Origin'!$C$21:$M$176,7,0))*AL2101</f>
        <v>0</v>
      </c>
      <c r="AN2101" s="166">
        <f t="shared" si="913"/>
        <v>0</v>
      </c>
      <c r="AO2101" s="165">
        <f>(VLOOKUP($B2101,'P2 Origin'!$C$21:$M$176,8,0))*AN2101</f>
        <v>0</v>
      </c>
      <c r="AP2101" s="166">
        <f t="shared" si="914"/>
        <v>0</v>
      </c>
      <c r="AQ2101" s="165">
        <f>(VLOOKUP($B2101,'P2 Origin'!$C$21:$M$176,9,0))*AP2101</f>
        <v>0</v>
      </c>
      <c r="AR2101" s="155">
        <f t="shared" si="927"/>
        <v>0</v>
      </c>
      <c r="AS2101" s="164">
        <f>(VLOOKUP(B2101,'P2 Origin'!$C$21:$M$176,10,0))*K2101</f>
        <v>0</v>
      </c>
      <c r="AT2101" s="164">
        <f>(VLOOKUP(B2101,'P2 Origin'!$C$21:$M$176,11,0))*J2101</f>
        <v>0</v>
      </c>
      <c r="AU2101" s="167">
        <v>0</v>
      </c>
      <c r="AV2101" s="168">
        <v>0</v>
      </c>
      <c r="AW2101" s="169">
        <v>0</v>
      </c>
      <c r="AX2101" s="170">
        <f>IF(AU2101&gt;=0.1,'P3 Bureaumarge zee- en luchtvr.'!$D$12,0)</f>
        <v>0</v>
      </c>
      <c r="AY2101" s="163">
        <f t="shared" si="915"/>
        <v>0</v>
      </c>
      <c r="AZ2101" s="157" t="str">
        <f>VLOOKUP(D2101,'P4 Destination'!$C$21:$O$176,13,0)</f>
        <v>EUR</v>
      </c>
      <c r="BA2101" s="164">
        <f t="shared" si="916"/>
        <v>0</v>
      </c>
      <c r="BB2101" s="171">
        <f>IF(AU2101&gt;0.1,(VLOOKUP(D2101,'P4 Destination'!$C$21:$M$176,3,0))*I2101,0)</f>
        <v>0</v>
      </c>
      <c r="BC2101" s="172">
        <f t="shared" si="917"/>
        <v>0</v>
      </c>
      <c r="BD2101" s="171">
        <f>(VLOOKUP($D2101,'P4 Destination'!$C$21:$M$176,4,0))*BC2101</f>
        <v>0</v>
      </c>
      <c r="BE2101" s="172">
        <f t="shared" si="918"/>
        <v>0</v>
      </c>
      <c r="BF2101" s="171">
        <f>(VLOOKUP($D2101,'P4 Destination'!$C$21:$M$176,5,0))*BE2101</f>
        <v>0</v>
      </c>
      <c r="BG2101" s="172">
        <f t="shared" si="919"/>
        <v>0</v>
      </c>
      <c r="BH2101" s="171">
        <f>(VLOOKUP($D2101,'P4 Destination'!$C$21:$M$176,6,0))*BG2101</f>
        <v>0</v>
      </c>
      <c r="BI2101" s="172">
        <f t="shared" si="920"/>
        <v>0</v>
      </c>
      <c r="BJ2101" s="171">
        <f>(VLOOKUP($D2101,'P4 Destination'!$C$21:$M$176,7,0))*BI2101</f>
        <v>0</v>
      </c>
      <c r="BK2101" s="172">
        <f t="shared" si="921"/>
        <v>0</v>
      </c>
      <c r="BL2101" s="171">
        <f>(VLOOKUP($D2101,'P4 Destination'!$C$21:$M$176,8,0))*BK2101</f>
        <v>0</v>
      </c>
      <c r="BM2101" s="172">
        <f t="shared" si="922"/>
        <v>0</v>
      </c>
      <c r="BN2101" s="171">
        <f>(VLOOKUP($D2101,'P4 Destination'!$C$21:$M$176,9,0))*BM2101</f>
        <v>0</v>
      </c>
      <c r="BO2101" s="154">
        <f t="shared" si="928"/>
        <v>0</v>
      </c>
      <c r="BP2101" s="171">
        <f>(VLOOKUP(D2101,'P4 Destination'!$C$21:$M$176,10,0))*K2101</f>
        <v>0</v>
      </c>
      <c r="BQ2101" s="171">
        <f>(VLOOKUP(D2101,'P4 Destination'!$C$21:$M$176,11,0))*J2101</f>
        <v>0</v>
      </c>
      <c r="BR2101" s="173">
        <f t="shared" si="923"/>
        <v>0</v>
      </c>
      <c r="BS2101" s="173">
        <f>(AV2101*2500)*'P6 Verzekering'!$E$11</f>
        <v>0</v>
      </c>
      <c r="BT2101" s="173">
        <f>(AW2101*2500)*'P6 Verzekering'!$E$12</f>
        <v>0</v>
      </c>
      <c r="BU2101" s="173">
        <f>(L2101*2500)*'P6 Verzekering'!$E$13</f>
        <v>0</v>
      </c>
      <c r="BV2101" s="173">
        <f t="shared" si="924"/>
        <v>0</v>
      </c>
      <c r="BW2101"/>
      <c r="BX2101"/>
    </row>
    <row r="2102" spans="1:76">
      <c r="A2102" s="152" t="s">
        <v>793</v>
      </c>
      <c r="B2102" s="152" t="s">
        <v>189</v>
      </c>
      <c r="C2102" s="152" t="s">
        <v>188</v>
      </c>
      <c r="D2102" s="152" t="s">
        <v>219</v>
      </c>
      <c r="E2102" s="152" t="s">
        <v>219</v>
      </c>
      <c r="F2102" s="153">
        <f t="shared" si="926"/>
        <v>26</v>
      </c>
      <c r="G2102" s="154">
        <v>0</v>
      </c>
      <c r="H2102" s="154">
        <f>IFERROR(VLOOKUP(B2102,'P2 Origin'!$C$21:$Q$176,15,FALSE),0)</f>
        <v>0</v>
      </c>
      <c r="I2102" s="154">
        <f>IFERROR(VLOOKUP(D2102,'P4 Destination'!$C$21:$Q$176,15,FALSE),0)</f>
        <v>0</v>
      </c>
      <c r="J2102" s="155"/>
      <c r="K2102" s="155"/>
      <c r="L2102" s="156">
        <v>26</v>
      </c>
      <c r="M2102" s="155">
        <v>2898</v>
      </c>
      <c r="N2102" s="155">
        <v>9</v>
      </c>
      <c r="O2102" s="157">
        <f t="shared" si="901"/>
        <v>0</v>
      </c>
      <c r="P2102" s="158">
        <f t="shared" si="902"/>
        <v>0</v>
      </c>
      <c r="Q2102" s="159">
        <f>IFERROR(VLOOKUP(N2102,'P1 Intra-Europees'!$A$15:$H$25,3,0),0)*P2102</f>
        <v>0</v>
      </c>
      <c r="R2102" s="160">
        <f t="shared" si="903"/>
        <v>0</v>
      </c>
      <c r="S2102" s="159">
        <f>IFERROR(VLOOKUP(N2102,'P1 Intra-Europees'!$A$15:$H$25,4,0),0)*R2102</f>
        <v>0</v>
      </c>
      <c r="T2102" s="160">
        <f t="shared" si="904"/>
        <v>26</v>
      </c>
      <c r="U2102" s="159">
        <f>IFERROR(VLOOKUP(N2102,'P1 Intra-Europees'!$A$15:$H$25,5,0),0)*T2102</f>
        <v>0</v>
      </c>
      <c r="V2102" s="160">
        <f t="shared" si="905"/>
        <v>0</v>
      </c>
      <c r="W2102" s="159">
        <f>IFERROR(VLOOKUP(N2102,'P1 Intra-Europees'!$A$15:$H$25,6,0),0)*V2102</f>
        <v>0</v>
      </c>
      <c r="X2102" s="160">
        <f t="shared" si="906"/>
        <v>0</v>
      </c>
      <c r="Y2102" s="159">
        <f>IFERROR(VLOOKUP(N2102,'P1 Intra-Europees'!$A$15:$H$25,7,0),0)*X2102</f>
        <v>0</v>
      </c>
      <c r="Z2102" s="161">
        <f t="shared" si="907"/>
        <v>0</v>
      </c>
      <c r="AA2102" s="162">
        <f>IFERROR(VLOOKUP(N2102,'P1 Intra-Europees'!$A$15:$H$25,8,0),0)*Z2102</f>
        <v>0</v>
      </c>
      <c r="AB2102" s="163">
        <f t="shared" si="908"/>
        <v>0</v>
      </c>
      <c r="AC2102" s="157" t="str">
        <f>VLOOKUP(B2102,'P2 Origin'!$C$21:$O$176,13,0)</f>
        <v>EUR</v>
      </c>
      <c r="AD2102" s="164">
        <f t="shared" si="909"/>
        <v>0</v>
      </c>
      <c r="AE2102" s="165">
        <f>IF(AU2102&gt;0.1,VLOOKUP(B2102,'P2 Origin'!$C$21:$M$176,3,0)*H2102,0)</f>
        <v>0</v>
      </c>
      <c r="AF2102" s="166">
        <f t="shared" si="910"/>
        <v>0</v>
      </c>
      <c r="AG2102" s="165">
        <f>(VLOOKUP(B2102,'P2 Origin'!$C$21:$M$176,4,0))*AF2102</f>
        <v>0</v>
      </c>
      <c r="AH2102" s="166">
        <f t="shared" si="911"/>
        <v>0</v>
      </c>
      <c r="AI2102" s="165">
        <f>(VLOOKUP(B2102,'P2 Origin'!$C$21:$M$176,5,0))*AH2102</f>
        <v>0</v>
      </c>
      <c r="AJ2102" s="166">
        <f t="shared" si="925"/>
        <v>0</v>
      </c>
      <c r="AK2102" s="165">
        <f>(VLOOKUP(B2102,'P2 Origin'!$C$21:$M$176,6,0))*AJ2102</f>
        <v>0</v>
      </c>
      <c r="AL2102" s="166">
        <f t="shared" si="912"/>
        <v>0</v>
      </c>
      <c r="AM2102" s="165">
        <f>(VLOOKUP($B2102,'P2 Origin'!$C$21:$M$176,7,0))*AL2102</f>
        <v>0</v>
      </c>
      <c r="AN2102" s="166">
        <f t="shared" si="913"/>
        <v>0</v>
      </c>
      <c r="AO2102" s="165">
        <f>(VLOOKUP($B2102,'P2 Origin'!$C$21:$M$176,8,0))*AN2102</f>
        <v>0</v>
      </c>
      <c r="AP2102" s="166">
        <f t="shared" si="914"/>
        <v>0</v>
      </c>
      <c r="AQ2102" s="165">
        <f>(VLOOKUP($B2102,'P2 Origin'!$C$21:$M$176,9,0))*AP2102</f>
        <v>0</v>
      </c>
      <c r="AR2102" s="155">
        <f t="shared" si="927"/>
        <v>0</v>
      </c>
      <c r="AS2102" s="164">
        <f>(VLOOKUP(B2102,'P2 Origin'!$C$21:$M$176,10,0))*K2102</f>
        <v>0</v>
      </c>
      <c r="AT2102" s="164">
        <f>(VLOOKUP(B2102,'P2 Origin'!$C$21:$M$176,11,0))*J2102</f>
        <v>0</v>
      </c>
      <c r="AU2102" s="167">
        <v>0</v>
      </c>
      <c r="AV2102" s="168">
        <v>0</v>
      </c>
      <c r="AW2102" s="169">
        <v>0</v>
      </c>
      <c r="AX2102" s="170">
        <f>IF(AU2102&gt;=0.1,'P3 Bureaumarge zee- en luchtvr.'!$D$12,0)</f>
        <v>0</v>
      </c>
      <c r="AY2102" s="163">
        <f t="shared" si="915"/>
        <v>0</v>
      </c>
      <c r="AZ2102" s="157" t="str">
        <f>VLOOKUP(D2102,'P4 Destination'!$C$21:$O$176,13,0)</f>
        <v>EUR</v>
      </c>
      <c r="BA2102" s="164">
        <f t="shared" si="916"/>
        <v>0</v>
      </c>
      <c r="BB2102" s="171">
        <f>IF(AU2102&gt;0.1,(VLOOKUP(D2102,'P4 Destination'!$C$21:$M$176,3,0))*I2102,0)</f>
        <v>0</v>
      </c>
      <c r="BC2102" s="172">
        <f t="shared" si="917"/>
        <v>0</v>
      </c>
      <c r="BD2102" s="171">
        <f>(VLOOKUP($D2102,'P4 Destination'!$C$21:$M$176,4,0))*BC2102</f>
        <v>0</v>
      </c>
      <c r="BE2102" s="172">
        <f t="shared" si="918"/>
        <v>0</v>
      </c>
      <c r="BF2102" s="171">
        <f>(VLOOKUP($D2102,'P4 Destination'!$C$21:$M$176,5,0))*BE2102</f>
        <v>0</v>
      </c>
      <c r="BG2102" s="172">
        <f t="shared" si="919"/>
        <v>0</v>
      </c>
      <c r="BH2102" s="171">
        <f>(VLOOKUP($D2102,'P4 Destination'!$C$21:$M$176,6,0))*BG2102</f>
        <v>0</v>
      </c>
      <c r="BI2102" s="172">
        <f t="shared" si="920"/>
        <v>0</v>
      </c>
      <c r="BJ2102" s="171">
        <f>(VLOOKUP($D2102,'P4 Destination'!$C$21:$M$176,7,0))*BI2102</f>
        <v>0</v>
      </c>
      <c r="BK2102" s="172">
        <f t="shared" si="921"/>
        <v>0</v>
      </c>
      <c r="BL2102" s="171">
        <f>(VLOOKUP($D2102,'P4 Destination'!$C$21:$M$176,8,0))*BK2102</f>
        <v>0</v>
      </c>
      <c r="BM2102" s="172">
        <f t="shared" si="922"/>
        <v>0</v>
      </c>
      <c r="BN2102" s="171">
        <f>(VLOOKUP($D2102,'P4 Destination'!$C$21:$M$176,9,0))*BM2102</f>
        <v>0</v>
      </c>
      <c r="BO2102" s="154">
        <f t="shared" si="928"/>
        <v>0</v>
      </c>
      <c r="BP2102" s="171">
        <f>(VLOOKUP(D2102,'P4 Destination'!$C$21:$M$176,10,0))*K2102</f>
        <v>0</v>
      </c>
      <c r="BQ2102" s="171">
        <f>(VLOOKUP(D2102,'P4 Destination'!$C$21:$M$176,11,0))*J2102</f>
        <v>0</v>
      </c>
      <c r="BR2102" s="173">
        <f t="shared" si="923"/>
        <v>0</v>
      </c>
      <c r="BS2102" s="173">
        <f>(AV2102*2500)*'P6 Verzekering'!$E$11</f>
        <v>0</v>
      </c>
      <c r="BT2102" s="173">
        <f>(AW2102*2500)*'P6 Verzekering'!$E$12</f>
        <v>0</v>
      </c>
      <c r="BU2102" s="173">
        <f>(L2102*2500)*'P6 Verzekering'!$E$13</f>
        <v>0</v>
      </c>
      <c r="BV2102" s="173">
        <f t="shared" si="924"/>
        <v>0</v>
      </c>
      <c r="BW2102"/>
      <c r="BX2102"/>
    </row>
    <row r="2103" spans="1:76">
      <c r="A2103" s="152" t="s">
        <v>1689</v>
      </c>
      <c r="B2103" s="152" t="s">
        <v>219</v>
      </c>
      <c r="C2103" s="152" t="s">
        <v>219</v>
      </c>
      <c r="D2103" s="152" t="s">
        <v>151</v>
      </c>
      <c r="E2103" s="152" t="s">
        <v>149</v>
      </c>
      <c r="F2103" s="153">
        <f t="shared" si="926"/>
        <v>27</v>
      </c>
      <c r="G2103" s="154">
        <v>0</v>
      </c>
      <c r="H2103" s="154">
        <f>IFERROR(VLOOKUP(B2103,'P2 Origin'!$C$21:$Q$176,15,FALSE),0)</f>
        <v>0</v>
      </c>
      <c r="I2103" s="154">
        <f>IFERROR(VLOOKUP(D2103,'P4 Destination'!$C$21:$Q$176,15,FALSE),0)</f>
        <v>0</v>
      </c>
      <c r="J2103" s="155"/>
      <c r="K2103" s="155"/>
      <c r="L2103" s="156">
        <v>27</v>
      </c>
      <c r="M2103" s="155">
        <v>145</v>
      </c>
      <c r="N2103" s="155">
        <v>2</v>
      </c>
      <c r="O2103" s="157">
        <f t="shared" si="901"/>
        <v>0</v>
      </c>
      <c r="P2103" s="158">
        <f t="shared" si="902"/>
        <v>0</v>
      </c>
      <c r="Q2103" s="159">
        <f>IFERROR(VLOOKUP(N2103,'P1 Intra-Europees'!$A$15:$H$25,3,0),0)*P2103</f>
        <v>0</v>
      </c>
      <c r="R2103" s="160">
        <f t="shared" si="903"/>
        <v>0</v>
      </c>
      <c r="S2103" s="159">
        <f>IFERROR(VLOOKUP(N2103,'P1 Intra-Europees'!$A$15:$H$25,4,0),0)*R2103</f>
        <v>0</v>
      </c>
      <c r="T2103" s="160">
        <f t="shared" si="904"/>
        <v>27</v>
      </c>
      <c r="U2103" s="159">
        <f>IFERROR(VLOOKUP(N2103,'P1 Intra-Europees'!$A$15:$H$25,5,0),0)*T2103</f>
        <v>0</v>
      </c>
      <c r="V2103" s="160">
        <f t="shared" si="905"/>
        <v>0</v>
      </c>
      <c r="W2103" s="159">
        <f>IFERROR(VLOOKUP(N2103,'P1 Intra-Europees'!$A$15:$H$25,6,0),0)*V2103</f>
        <v>0</v>
      </c>
      <c r="X2103" s="160">
        <f t="shared" si="906"/>
        <v>0</v>
      </c>
      <c r="Y2103" s="159">
        <f>IFERROR(VLOOKUP(N2103,'P1 Intra-Europees'!$A$15:$H$25,7,0),0)*X2103</f>
        <v>0</v>
      </c>
      <c r="Z2103" s="161">
        <f t="shared" si="907"/>
        <v>0</v>
      </c>
      <c r="AA2103" s="162">
        <f>IFERROR(VLOOKUP(N2103,'P1 Intra-Europees'!$A$15:$H$25,8,0),0)*Z2103</f>
        <v>0</v>
      </c>
      <c r="AB2103" s="163">
        <f t="shared" si="908"/>
        <v>0</v>
      </c>
      <c r="AC2103" s="157" t="str">
        <f>VLOOKUP(B2103,'P2 Origin'!$C$21:$O$176,13,0)</f>
        <v>EUR</v>
      </c>
      <c r="AD2103" s="164">
        <f t="shared" si="909"/>
        <v>0</v>
      </c>
      <c r="AE2103" s="165">
        <f>IF(AU2103&gt;0.1,VLOOKUP(B2103,'P2 Origin'!$C$21:$M$176,3,0)*H2103,0)</f>
        <v>0</v>
      </c>
      <c r="AF2103" s="166">
        <f t="shared" si="910"/>
        <v>0</v>
      </c>
      <c r="AG2103" s="165">
        <f>(VLOOKUP(B2103,'P2 Origin'!$C$21:$M$176,4,0))*AF2103</f>
        <v>0</v>
      </c>
      <c r="AH2103" s="166">
        <f t="shared" si="911"/>
        <v>0</v>
      </c>
      <c r="AI2103" s="165">
        <f>(VLOOKUP(B2103,'P2 Origin'!$C$21:$M$176,5,0))*AH2103</f>
        <v>0</v>
      </c>
      <c r="AJ2103" s="166">
        <f t="shared" si="925"/>
        <v>0</v>
      </c>
      <c r="AK2103" s="165">
        <f>(VLOOKUP(B2103,'P2 Origin'!$C$21:$M$176,6,0))*AJ2103</f>
        <v>0</v>
      </c>
      <c r="AL2103" s="166">
        <f t="shared" si="912"/>
        <v>0</v>
      </c>
      <c r="AM2103" s="165">
        <f>(VLOOKUP($B2103,'P2 Origin'!$C$21:$M$176,7,0))*AL2103</f>
        <v>0</v>
      </c>
      <c r="AN2103" s="166">
        <f t="shared" si="913"/>
        <v>0</v>
      </c>
      <c r="AO2103" s="165">
        <f>(VLOOKUP($B2103,'P2 Origin'!$C$21:$M$176,8,0))*AN2103</f>
        <v>0</v>
      </c>
      <c r="AP2103" s="166">
        <f t="shared" si="914"/>
        <v>0</v>
      </c>
      <c r="AQ2103" s="165">
        <f>(VLOOKUP($B2103,'P2 Origin'!$C$21:$M$176,9,0))*AP2103</f>
        <v>0</v>
      </c>
      <c r="AR2103" s="155">
        <f t="shared" si="927"/>
        <v>0</v>
      </c>
      <c r="AS2103" s="164">
        <f>(VLOOKUP(B2103,'P2 Origin'!$C$21:$M$176,10,0))*K2103</f>
        <v>0</v>
      </c>
      <c r="AT2103" s="164">
        <f>(VLOOKUP(B2103,'P2 Origin'!$C$21:$M$176,11,0))*J2103</f>
        <v>0</v>
      </c>
      <c r="AU2103" s="167">
        <v>0</v>
      </c>
      <c r="AV2103" s="168">
        <v>0</v>
      </c>
      <c r="AW2103" s="169">
        <v>0</v>
      </c>
      <c r="AX2103" s="170">
        <f>IF(AU2103&gt;=0.1,'P3 Bureaumarge zee- en luchtvr.'!$D$12,0)</f>
        <v>0</v>
      </c>
      <c r="AY2103" s="163">
        <f t="shared" si="915"/>
        <v>0</v>
      </c>
      <c r="AZ2103" s="157" t="str">
        <f>VLOOKUP(D2103,'P4 Destination'!$C$21:$O$176,13,0)</f>
        <v>EUR</v>
      </c>
      <c r="BA2103" s="164">
        <f t="shared" si="916"/>
        <v>0</v>
      </c>
      <c r="BB2103" s="171">
        <f>IF(AU2103&gt;0.1,(VLOOKUP(D2103,'P4 Destination'!$C$21:$M$176,3,0))*I2103,0)</f>
        <v>0</v>
      </c>
      <c r="BC2103" s="172">
        <f t="shared" si="917"/>
        <v>0</v>
      </c>
      <c r="BD2103" s="171">
        <f>(VLOOKUP($D2103,'P4 Destination'!$C$21:$M$176,4,0))*BC2103</f>
        <v>0</v>
      </c>
      <c r="BE2103" s="172">
        <f t="shared" si="918"/>
        <v>0</v>
      </c>
      <c r="BF2103" s="171">
        <f>(VLOOKUP($D2103,'P4 Destination'!$C$21:$M$176,5,0))*BE2103</f>
        <v>0</v>
      </c>
      <c r="BG2103" s="172">
        <f t="shared" si="919"/>
        <v>0</v>
      </c>
      <c r="BH2103" s="171">
        <f>(VLOOKUP($D2103,'P4 Destination'!$C$21:$M$176,6,0))*BG2103</f>
        <v>0</v>
      </c>
      <c r="BI2103" s="172">
        <f t="shared" si="920"/>
        <v>0</v>
      </c>
      <c r="BJ2103" s="171">
        <f>(VLOOKUP($D2103,'P4 Destination'!$C$21:$M$176,7,0))*BI2103</f>
        <v>0</v>
      </c>
      <c r="BK2103" s="172">
        <f t="shared" si="921"/>
        <v>0</v>
      </c>
      <c r="BL2103" s="171">
        <f>(VLOOKUP($D2103,'P4 Destination'!$C$21:$M$176,8,0))*BK2103</f>
        <v>0</v>
      </c>
      <c r="BM2103" s="172">
        <f t="shared" si="922"/>
        <v>0</v>
      </c>
      <c r="BN2103" s="171">
        <f>(VLOOKUP($D2103,'P4 Destination'!$C$21:$M$176,9,0))*BM2103</f>
        <v>0</v>
      </c>
      <c r="BO2103" s="154">
        <f t="shared" si="928"/>
        <v>0</v>
      </c>
      <c r="BP2103" s="171">
        <f>(VLOOKUP(D2103,'P4 Destination'!$C$21:$M$176,10,0))*K2103</f>
        <v>0</v>
      </c>
      <c r="BQ2103" s="171">
        <f>(VLOOKUP(D2103,'P4 Destination'!$C$21:$M$176,11,0))*J2103</f>
        <v>0</v>
      </c>
      <c r="BR2103" s="173">
        <f t="shared" si="923"/>
        <v>0</v>
      </c>
      <c r="BS2103" s="173">
        <f>(AV2103*2500)*'P6 Verzekering'!$E$11</f>
        <v>0</v>
      </c>
      <c r="BT2103" s="173">
        <f>(AW2103*2500)*'P6 Verzekering'!$E$12</f>
        <v>0</v>
      </c>
      <c r="BU2103" s="173">
        <f>(L2103*2500)*'P6 Verzekering'!$E$13</f>
        <v>0</v>
      </c>
      <c r="BV2103" s="173">
        <f t="shared" si="924"/>
        <v>0</v>
      </c>
      <c r="BW2103"/>
      <c r="BX2103"/>
    </row>
    <row r="2104" spans="1:76">
      <c r="A2104" s="152" t="s">
        <v>1690</v>
      </c>
      <c r="B2104" s="152" t="s">
        <v>219</v>
      </c>
      <c r="C2104" s="152" t="s">
        <v>219</v>
      </c>
      <c r="D2104" s="152" t="s">
        <v>151</v>
      </c>
      <c r="E2104" s="152" t="s">
        <v>149</v>
      </c>
      <c r="F2104" s="153">
        <f t="shared" si="926"/>
        <v>27</v>
      </c>
      <c r="G2104" s="154">
        <v>0</v>
      </c>
      <c r="H2104" s="154">
        <f>IFERROR(VLOOKUP(B2104,'P2 Origin'!$C$21:$Q$176,15,FALSE),0)</f>
        <v>0</v>
      </c>
      <c r="I2104" s="154">
        <f>IFERROR(VLOOKUP(D2104,'P4 Destination'!$C$21:$Q$176,15,FALSE),0)</f>
        <v>0</v>
      </c>
      <c r="J2104" s="155"/>
      <c r="K2104" s="155"/>
      <c r="L2104" s="156">
        <v>27</v>
      </c>
      <c r="M2104" s="155">
        <v>170</v>
      </c>
      <c r="N2104" s="155">
        <v>2</v>
      </c>
      <c r="O2104" s="157">
        <f t="shared" si="901"/>
        <v>0</v>
      </c>
      <c r="P2104" s="158">
        <f t="shared" si="902"/>
        <v>0</v>
      </c>
      <c r="Q2104" s="159">
        <f>IFERROR(VLOOKUP(N2104,'P1 Intra-Europees'!$A$15:$H$25,3,0),0)*P2104</f>
        <v>0</v>
      </c>
      <c r="R2104" s="160">
        <f t="shared" si="903"/>
        <v>0</v>
      </c>
      <c r="S2104" s="159">
        <f>IFERROR(VLOOKUP(N2104,'P1 Intra-Europees'!$A$15:$H$25,4,0),0)*R2104</f>
        <v>0</v>
      </c>
      <c r="T2104" s="160">
        <f t="shared" si="904"/>
        <v>27</v>
      </c>
      <c r="U2104" s="159">
        <f>IFERROR(VLOOKUP(N2104,'P1 Intra-Europees'!$A$15:$H$25,5,0),0)*T2104</f>
        <v>0</v>
      </c>
      <c r="V2104" s="160">
        <f t="shared" si="905"/>
        <v>0</v>
      </c>
      <c r="W2104" s="159">
        <f>IFERROR(VLOOKUP(N2104,'P1 Intra-Europees'!$A$15:$H$25,6,0),0)*V2104</f>
        <v>0</v>
      </c>
      <c r="X2104" s="160">
        <f t="shared" si="906"/>
        <v>0</v>
      </c>
      <c r="Y2104" s="159">
        <f>IFERROR(VLOOKUP(N2104,'P1 Intra-Europees'!$A$15:$H$25,7,0),0)*X2104</f>
        <v>0</v>
      </c>
      <c r="Z2104" s="161">
        <f t="shared" si="907"/>
        <v>0</v>
      </c>
      <c r="AA2104" s="162">
        <f>IFERROR(VLOOKUP(N2104,'P1 Intra-Europees'!$A$15:$H$25,8,0),0)*Z2104</f>
        <v>0</v>
      </c>
      <c r="AB2104" s="163">
        <f t="shared" si="908"/>
        <v>0</v>
      </c>
      <c r="AC2104" s="157" t="str">
        <f>VLOOKUP(B2104,'P2 Origin'!$C$21:$O$176,13,0)</f>
        <v>EUR</v>
      </c>
      <c r="AD2104" s="164">
        <f t="shared" si="909"/>
        <v>0</v>
      </c>
      <c r="AE2104" s="165">
        <f>IF(AU2104&gt;0.1,VLOOKUP(B2104,'P2 Origin'!$C$21:$M$176,3,0)*H2104,0)</f>
        <v>0</v>
      </c>
      <c r="AF2104" s="166">
        <f t="shared" si="910"/>
        <v>0</v>
      </c>
      <c r="AG2104" s="165">
        <f>(VLOOKUP(B2104,'P2 Origin'!$C$21:$M$176,4,0))*AF2104</f>
        <v>0</v>
      </c>
      <c r="AH2104" s="166">
        <f t="shared" si="911"/>
        <v>0</v>
      </c>
      <c r="AI2104" s="165">
        <f>(VLOOKUP(B2104,'P2 Origin'!$C$21:$M$176,5,0))*AH2104</f>
        <v>0</v>
      </c>
      <c r="AJ2104" s="166">
        <f t="shared" si="925"/>
        <v>0</v>
      </c>
      <c r="AK2104" s="165">
        <f>(VLOOKUP(B2104,'P2 Origin'!$C$21:$M$176,6,0))*AJ2104</f>
        <v>0</v>
      </c>
      <c r="AL2104" s="166">
        <f t="shared" si="912"/>
        <v>0</v>
      </c>
      <c r="AM2104" s="165">
        <f>(VLOOKUP($B2104,'P2 Origin'!$C$21:$M$176,7,0))*AL2104</f>
        <v>0</v>
      </c>
      <c r="AN2104" s="166">
        <f t="shared" si="913"/>
        <v>0</v>
      </c>
      <c r="AO2104" s="165">
        <f>(VLOOKUP($B2104,'P2 Origin'!$C$21:$M$176,8,0))*AN2104</f>
        <v>0</v>
      </c>
      <c r="AP2104" s="166">
        <f t="shared" si="914"/>
        <v>0</v>
      </c>
      <c r="AQ2104" s="165">
        <f>(VLOOKUP($B2104,'P2 Origin'!$C$21:$M$176,9,0))*AP2104</f>
        <v>0</v>
      </c>
      <c r="AR2104" s="155">
        <f t="shared" si="927"/>
        <v>0</v>
      </c>
      <c r="AS2104" s="164">
        <f>(VLOOKUP(B2104,'P2 Origin'!$C$21:$M$176,10,0))*K2104</f>
        <v>0</v>
      </c>
      <c r="AT2104" s="164">
        <f>(VLOOKUP(B2104,'P2 Origin'!$C$21:$M$176,11,0))*J2104</f>
        <v>0</v>
      </c>
      <c r="AU2104" s="167">
        <v>0</v>
      </c>
      <c r="AV2104" s="168">
        <v>0</v>
      </c>
      <c r="AW2104" s="169">
        <v>0</v>
      </c>
      <c r="AX2104" s="170">
        <f>IF(AU2104&gt;=0.1,'P3 Bureaumarge zee- en luchtvr.'!$D$12,0)</f>
        <v>0</v>
      </c>
      <c r="AY2104" s="163">
        <f t="shared" si="915"/>
        <v>0</v>
      </c>
      <c r="AZ2104" s="157" t="str">
        <f>VLOOKUP(D2104,'P4 Destination'!$C$21:$O$176,13,0)</f>
        <v>EUR</v>
      </c>
      <c r="BA2104" s="164">
        <f t="shared" si="916"/>
        <v>0</v>
      </c>
      <c r="BB2104" s="171">
        <f>IF(AU2104&gt;0.1,(VLOOKUP(D2104,'P4 Destination'!$C$21:$M$176,3,0))*I2104,0)</f>
        <v>0</v>
      </c>
      <c r="BC2104" s="172">
        <f t="shared" si="917"/>
        <v>0</v>
      </c>
      <c r="BD2104" s="171">
        <f>(VLOOKUP($D2104,'P4 Destination'!$C$21:$M$176,4,0))*BC2104</f>
        <v>0</v>
      </c>
      <c r="BE2104" s="172">
        <f t="shared" si="918"/>
        <v>0</v>
      </c>
      <c r="BF2104" s="171">
        <f>(VLOOKUP($D2104,'P4 Destination'!$C$21:$M$176,5,0))*BE2104</f>
        <v>0</v>
      </c>
      <c r="BG2104" s="172">
        <f t="shared" si="919"/>
        <v>0</v>
      </c>
      <c r="BH2104" s="171">
        <f>(VLOOKUP($D2104,'P4 Destination'!$C$21:$M$176,6,0))*BG2104</f>
        <v>0</v>
      </c>
      <c r="BI2104" s="172">
        <f t="shared" si="920"/>
        <v>0</v>
      </c>
      <c r="BJ2104" s="171">
        <f>(VLOOKUP($D2104,'P4 Destination'!$C$21:$M$176,7,0))*BI2104</f>
        <v>0</v>
      </c>
      <c r="BK2104" s="172">
        <f t="shared" si="921"/>
        <v>0</v>
      </c>
      <c r="BL2104" s="171">
        <f>(VLOOKUP($D2104,'P4 Destination'!$C$21:$M$176,8,0))*BK2104</f>
        <v>0</v>
      </c>
      <c r="BM2104" s="172">
        <f t="shared" si="922"/>
        <v>0</v>
      </c>
      <c r="BN2104" s="171">
        <f>(VLOOKUP($D2104,'P4 Destination'!$C$21:$M$176,9,0))*BM2104</f>
        <v>0</v>
      </c>
      <c r="BO2104" s="154">
        <f t="shared" si="928"/>
        <v>0</v>
      </c>
      <c r="BP2104" s="171">
        <f>(VLOOKUP(D2104,'P4 Destination'!$C$21:$M$176,10,0))*K2104</f>
        <v>0</v>
      </c>
      <c r="BQ2104" s="171">
        <f>(VLOOKUP(D2104,'P4 Destination'!$C$21:$M$176,11,0))*J2104</f>
        <v>0</v>
      </c>
      <c r="BR2104" s="173">
        <f t="shared" si="923"/>
        <v>0</v>
      </c>
      <c r="BS2104" s="173">
        <f>(AV2104*2500)*'P6 Verzekering'!$E$11</f>
        <v>0</v>
      </c>
      <c r="BT2104" s="173">
        <f>(AW2104*2500)*'P6 Verzekering'!$E$12</f>
        <v>0</v>
      </c>
      <c r="BU2104" s="173">
        <f>(L2104*2500)*'P6 Verzekering'!$E$13</f>
        <v>0</v>
      </c>
      <c r="BV2104" s="173">
        <f t="shared" si="924"/>
        <v>0</v>
      </c>
      <c r="BW2104"/>
      <c r="BX2104"/>
    </row>
    <row r="2105" spans="1:76">
      <c r="A2105" s="152" t="s">
        <v>965</v>
      </c>
      <c r="B2105" s="152" t="s">
        <v>151</v>
      </c>
      <c r="C2105" s="152" t="s">
        <v>149</v>
      </c>
      <c r="D2105" s="152" t="s">
        <v>219</v>
      </c>
      <c r="E2105" s="152" t="s">
        <v>219</v>
      </c>
      <c r="F2105" s="153">
        <f t="shared" si="926"/>
        <v>27</v>
      </c>
      <c r="G2105" s="154">
        <v>0</v>
      </c>
      <c r="H2105" s="154">
        <f>IFERROR(VLOOKUP(B2105,'P2 Origin'!$C$21:$Q$176,15,FALSE),0)</f>
        <v>0</v>
      </c>
      <c r="I2105" s="154">
        <f>IFERROR(VLOOKUP(D2105,'P4 Destination'!$C$21:$Q$176,15,FALSE),0)</f>
        <v>0</v>
      </c>
      <c r="J2105" s="155"/>
      <c r="K2105" s="155"/>
      <c r="L2105" s="156">
        <v>27</v>
      </c>
      <c r="M2105" s="155">
        <v>186</v>
      </c>
      <c r="N2105" s="155">
        <v>2</v>
      </c>
      <c r="O2105" s="157">
        <f t="shared" si="901"/>
        <v>0</v>
      </c>
      <c r="P2105" s="158">
        <f t="shared" si="902"/>
        <v>0</v>
      </c>
      <c r="Q2105" s="159">
        <f>IFERROR(VLOOKUP(N2105,'P1 Intra-Europees'!$A$15:$H$25,3,0),0)*P2105</f>
        <v>0</v>
      </c>
      <c r="R2105" s="160">
        <f t="shared" si="903"/>
        <v>0</v>
      </c>
      <c r="S2105" s="159">
        <f>IFERROR(VLOOKUP(N2105,'P1 Intra-Europees'!$A$15:$H$25,4,0),0)*R2105</f>
        <v>0</v>
      </c>
      <c r="T2105" s="160">
        <f t="shared" si="904"/>
        <v>27</v>
      </c>
      <c r="U2105" s="159">
        <f>IFERROR(VLOOKUP(N2105,'P1 Intra-Europees'!$A$15:$H$25,5,0),0)*T2105</f>
        <v>0</v>
      </c>
      <c r="V2105" s="160">
        <f t="shared" si="905"/>
        <v>0</v>
      </c>
      <c r="W2105" s="159">
        <f>IFERROR(VLOOKUP(N2105,'P1 Intra-Europees'!$A$15:$H$25,6,0),0)*V2105</f>
        <v>0</v>
      </c>
      <c r="X2105" s="160">
        <f t="shared" si="906"/>
        <v>0</v>
      </c>
      <c r="Y2105" s="159">
        <f>IFERROR(VLOOKUP(N2105,'P1 Intra-Europees'!$A$15:$H$25,7,0),0)*X2105</f>
        <v>0</v>
      </c>
      <c r="Z2105" s="161">
        <f t="shared" si="907"/>
        <v>0</v>
      </c>
      <c r="AA2105" s="162">
        <f>IFERROR(VLOOKUP(N2105,'P1 Intra-Europees'!$A$15:$H$25,8,0),0)*Z2105</f>
        <v>0</v>
      </c>
      <c r="AB2105" s="163">
        <f t="shared" si="908"/>
        <v>0</v>
      </c>
      <c r="AC2105" s="157" t="str">
        <f>VLOOKUP(B2105,'P2 Origin'!$C$21:$O$176,13,0)</f>
        <v>EUR</v>
      </c>
      <c r="AD2105" s="164">
        <f t="shared" si="909"/>
        <v>0</v>
      </c>
      <c r="AE2105" s="165">
        <f>IF(AU2105&gt;0.1,VLOOKUP(B2105,'P2 Origin'!$C$21:$M$176,3,0)*H2105,0)</f>
        <v>0</v>
      </c>
      <c r="AF2105" s="166">
        <f t="shared" si="910"/>
        <v>0</v>
      </c>
      <c r="AG2105" s="165">
        <f>(VLOOKUP(B2105,'P2 Origin'!$C$21:$M$176,4,0))*AF2105</f>
        <v>0</v>
      </c>
      <c r="AH2105" s="166">
        <f t="shared" si="911"/>
        <v>0</v>
      </c>
      <c r="AI2105" s="165">
        <f>(VLOOKUP(B2105,'P2 Origin'!$C$21:$M$176,5,0))*AH2105</f>
        <v>0</v>
      </c>
      <c r="AJ2105" s="166">
        <f t="shared" si="925"/>
        <v>0</v>
      </c>
      <c r="AK2105" s="165">
        <f>(VLOOKUP(B2105,'P2 Origin'!$C$21:$M$176,6,0))*AJ2105</f>
        <v>0</v>
      </c>
      <c r="AL2105" s="166">
        <f t="shared" si="912"/>
        <v>0</v>
      </c>
      <c r="AM2105" s="165">
        <f>(VLOOKUP($B2105,'P2 Origin'!$C$21:$M$176,7,0))*AL2105</f>
        <v>0</v>
      </c>
      <c r="AN2105" s="166">
        <f t="shared" si="913"/>
        <v>0</v>
      </c>
      <c r="AO2105" s="165">
        <f>(VLOOKUP($B2105,'P2 Origin'!$C$21:$M$176,8,0))*AN2105</f>
        <v>0</v>
      </c>
      <c r="AP2105" s="166">
        <f t="shared" si="914"/>
        <v>0</v>
      </c>
      <c r="AQ2105" s="165">
        <f>(VLOOKUP($B2105,'P2 Origin'!$C$21:$M$176,9,0))*AP2105</f>
        <v>0</v>
      </c>
      <c r="AR2105" s="155">
        <f t="shared" si="927"/>
        <v>0</v>
      </c>
      <c r="AS2105" s="164">
        <f>(VLOOKUP(B2105,'P2 Origin'!$C$21:$M$176,10,0))*K2105</f>
        <v>0</v>
      </c>
      <c r="AT2105" s="164">
        <f>(VLOOKUP(B2105,'P2 Origin'!$C$21:$M$176,11,0))*J2105</f>
        <v>0</v>
      </c>
      <c r="AU2105" s="167">
        <v>0</v>
      </c>
      <c r="AV2105" s="168">
        <v>0</v>
      </c>
      <c r="AW2105" s="169">
        <v>0</v>
      </c>
      <c r="AX2105" s="170">
        <f>IF(AU2105&gt;=0.1,'P3 Bureaumarge zee- en luchtvr.'!$D$12,0)</f>
        <v>0</v>
      </c>
      <c r="AY2105" s="163">
        <f t="shared" si="915"/>
        <v>0</v>
      </c>
      <c r="AZ2105" s="157" t="str">
        <f>VLOOKUP(D2105,'P4 Destination'!$C$21:$O$176,13,0)</f>
        <v>EUR</v>
      </c>
      <c r="BA2105" s="164">
        <f t="shared" si="916"/>
        <v>0</v>
      </c>
      <c r="BB2105" s="171">
        <f>IF(AU2105&gt;0.1,(VLOOKUP(D2105,'P4 Destination'!$C$21:$M$176,3,0))*I2105,0)</f>
        <v>0</v>
      </c>
      <c r="BC2105" s="172">
        <f t="shared" si="917"/>
        <v>0</v>
      </c>
      <c r="BD2105" s="171">
        <f>(VLOOKUP($D2105,'P4 Destination'!$C$21:$M$176,4,0))*BC2105</f>
        <v>0</v>
      </c>
      <c r="BE2105" s="172">
        <f t="shared" si="918"/>
        <v>0</v>
      </c>
      <c r="BF2105" s="171">
        <f>(VLOOKUP($D2105,'P4 Destination'!$C$21:$M$176,5,0))*BE2105</f>
        <v>0</v>
      </c>
      <c r="BG2105" s="172">
        <f t="shared" si="919"/>
        <v>0</v>
      </c>
      <c r="BH2105" s="171">
        <f>(VLOOKUP($D2105,'P4 Destination'!$C$21:$M$176,6,0))*BG2105</f>
        <v>0</v>
      </c>
      <c r="BI2105" s="172">
        <f t="shared" si="920"/>
        <v>0</v>
      </c>
      <c r="BJ2105" s="171">
        <f>(VLOOKUP($D2105,'P4 Destination'!$C$21:$M$176,7,0))*BI2105</f>
        <v>0</v>
      </c>
      <c r="BK2105" s="172">
        <f t="shared" si="921"/>
        <v>0</v>
      </c>
      <c r="BL2105" s="171">
        <f>(VLOOKUP($D2105,'P4 Destination'!$C$21:$M$176,8,0))*BK2105</f>
        <v>0</v>
      </c>
      <c r="BM2105" s="172">
        <f t="shared" si="922"/>
        <v>0</v>
      </c>
      <c r="BN2105" s="171">
        <f>(VLOOKUP($D2105,'P4 Destination'!$C$21:$M$176,9,0))*BM2105</f>
        <v>0</v>
      </c>
      <c r="BO2105" s="154">
        <f t="shared" si="928"/>
        <v>0</v>
      </c>
      <c r="BP2105" s="171">
        <f>(VLOOKUP(D2105,'P4 Destination'!$C$21:$M$176,10,0))*K2105</f>
        <v>0</v>
      </c>
      <c r="BQ2105" s="171">
        <f>(VLOOKUP(D2105,'P4 Destination'!$C$21:$M$176,11,0))*J2105</f>
        <v>0</v>
      </c>
      <c r="BR2105" s="173">
        <f t="shared" si="923"/>
        <v>0</v>
      </c>
      <c r="BS2105" s="173">
        <f>(AV2105*2500)*'P6 Verzekering'!$E$11</f>
        <v>0</v>
      </c>
      <c r="BT2105" s="173">
        <f>(AW2105*2500)*'P6 Verzekering'!$E$12</f>
        <v>0</v>
      </c>
      <c r="BU2105" s="173">
        <f>(L2105*2500)*'P6 Verzekering'!$E$13</f>
        <v>0</v>
      </c>
      <c r="BV2105" s="173">
        <f t="shared" si="924"/>
        <v>0</v>
      </c>
      <c r="BW2105"/>
      <c r="BX2105"/>
    </row>
    <row r="2106" spans="1:76">
      <c r="A2106" s="152" t="s">
        <v>895</v>
      </c>
      <c r="B2106" s="152" t="s">
        <v>251</v>
      </c>
      <c r="C2106" s="152" t="s">
        <v>250</v>
      </c>
      <c r="D2106" s="152" t="s">
        <v>219</v>
      </c>
      <c r="E2106" s="152" t="s">
        <v>219</v>
      </c>
      <c r="F2106" s="153">
        <f t="shared" si="926"/>
        <v>27</v>
      </c>
      <c r="G2106" s="154">
        <v>0</v>
      </c>
      <c r="H2106" s="154">
        <f>IFERROR(VLOOKUP(B2106,'P2 Origin'!$C$21:$Q$176,15,FALSE),0)</f>
        <v>1</v>
      </c>
      <c r="I2106" s="154">
        <f>IFERROR(VLOOKUP(D2106,'P4 Destination'!$C$21:$Q$176,15,FALSE),0)</f>
        <v>0</v>
      </c>
      <c r="J2106" s="155"/>
      <c r="K2106" s="155"/>
      <c r="L2106" s="156">
        <v>27</v>
      </c>
      <c r="M2106" s="155">
        <v>855</v>
      </c>
      <c r="N2106" s="155">
        <v>5</v>
      </c>
      <c r="O2106" s="157">
        <f t="shared" si="901"/>
        <v>0</v>
      </c>
      <c r="P2106" s="158">
        <f t="shared" si="902"/>
        <v>0</v>
      </c>
      <c r="Q2106" s="159">
        <f>IFERROR(VLOOKUP(N2106,'P1 Intra-Europees'!$A$15:$H$25,3,0),0)*P2106</f>
        <v>0</v>
      </c>
      <c r="R2106" s="160">
        <f t="shared" si="903"/>
        <v>0</v>
      </c>
      <c r="S2106" s="159">
        <f>IFERROR(VLOOKUP(N2106,'P1 Intra-Europees'!$A$15:$H$25,4,0),0)*R2106</f>
        <v>0</v>
      </c>
      <c r="T2106" s="160">
        <f t="shared" si="904"/>
        <v>27</v>
      </c>
      <c r="U2106" s="159">
        <f>IFERROR(VLOOKUP(N2106,'P1 Intra-Europees'!$A$15:$H$25,5,0),0)*T2106</f>
        <v>0</v>
      </c>
      <c r="V2106" s="160">
        <f t="shared" si="905"/>
        <v>0</v>
      </c>
      <c r="W2106" s="159">
        <f>IFERROR(VLOOKUP(N2106,'P1 Intra-Europees'!$A$15:$H$25,6,0),0)*V2106</f>
        <v>0</v>
      </c>
      <c r="X2106" s="160">
        <f t="shared" si="906"/>
        <v>0</v>
      </c>
      <c r="Y2106" s="159">
        <f>IFERROR(VLOOKUP(N2106,'P1 Intra-Europees'!$A$15:$H$25,7,0),0)*X2106</f>
        <v>0</v>
      </c>
      <c r="Z2106" s="161">
        <f t="shared" si="907"/>
        <v>0</v>
      </c>
      <c r="AA2106" s="162">
        <f>IFERROR(VLOOKUP(N2106,'P1 Intra-Europees'!$A$15:$H$25,8,0),0)*Z2106</f>
        <v>0</v>
      </c>
      <c r="AB2106" s="163">
        <f t="shared" si="908"/>
        <v>0</v>
      </c>
      <c r="AC2106" s="157" t="str">
        <f>VLOOKUP(B2106,'P2 Origin'!$C$21:$O$176,13,0)</f>
        <v>EUR</v>
      </c>
      <c r="AD2106" s="164">
        <f t="shared" si="909"/>
        <v>0</v>
      </c>
      <c r="AE2106" s="165">
        <f>IF(AU2106&gt;0.1,VLOOKUP(B2106,'P2 Origin'!$C$21:$M$176,3,0)*H2106,0)</f>
        <v>0</v>
      </c>
      <c r="AF2106" s="166">
        <f t="shared" si="910"/>
        <v>0</v>
      </c>
      <c r="AG2106" s="165">
        <f>(VLOOKUP(B2106,'P2 Origin'!$C$21:$M$176,4,0))*AF2106</f>
        <v>0</v>
      </c>
      <c r="AH2106" s="166">
        <f t="shared" si="911"/>
        <v>0</v>
      </c>
      <c r="AI2106" s="165">
        <f>(VLOOKUP(B2106,'P2 Origin'!$C$21:$M$176,5,0))*AH2106</f>
        <v>0</v>
      </c>
      <c r="AJ2106" s="166">
        <f t="shared" si="925"/>
        <v>0</v>
      </c>
      <c r="AK2106" s="165">
        <f>(VLOOKUP(B2106,'P2 Origin'!$C$21:$M$176,6,0))*AJ2106</f>
        <v>0</v>
      </c>
      <c r="AL2106" s="166">
        <f t="shared" si="912"/>
        <v>0</v>
      </c>
      <c r="AM2106" s="165">
        <f>(VLOOKUP($B2106,'P2 Origin'!$C$21:$M$176,7,0))*AL2106</f>
        <v>0</v>
      </c>
      <c r="AN2106" s="166">
        <f t="shared" si="913"/>
        <v>0</v>
      </c>
      <c r="AO2106" s="165">
        <f>(VLOOKUP($B2106,'P2 Origin'!$C$21:$M$176,8,0))*AN2106</f>
        <v>0</v>
      </c>
      <c r="AP2106" s="166">
        <f t="shared" si="914"/>
        <v>0</v>
      </c>
      <c r="AQ2106" s="165">
        <f>(VLOOKUP($B2106,'P2 Origin'!$C$21:$M$176,9,0))*AP2106</f>
        <v>0</v>
      </c>
      <c r="AR2106" s="155">
        <f t="shared" si="927"/>
        <v>0</v>
      </c>
      <c r="AS2106" s="164">
        <f>(VLOOKUP(B2106,'P2 Origin'!$C$21:$M$176,10,0))*K2106</f>
        <v>0</v>
      </c>
      <c r="AT2106" s="164">
        <f>(VLOOKUP(B2106,'P2 Origin'!$C$21:$M$176,11,0))*J2106</f>
        <v>0</v>
      </c>
      <c r="AU2106" s="167">
        <v>0</v>
      </c>
      <c r="AV2106" s="168">
        <v>0</v>
      </c>
      <c r="AW2106" s="169">
        <v>0</v>
      </c>
      <c r="AX2106" s="170">
        <f>IF(AU2106&gt;=0.1,'P3 Bureaumarge zee- en luchtvr.'!$D$12,0)</f>
        <v>0</v>
      </c>
      <c r="AY2106" s="163">
        <f t="shared" si="915"/>
        <v>0</v>
      </c>
      <c r="AZ2106" s="157" t="str">
        <f>VLOOKUP(D2106,'P4 Destination'!$C$21:$O$176,13,0)</f>
        <v>EUR</v>
      </c>
      <c r="BA2106" s="164">
        <f t="shared" si="916"/>
        <v>0</v>
      </c>
      <c r="BB2106" s="171">
        <f>IF(AU2106&gt;0.1,(VLOOKUP(D2106,'P4 Destination'!$C$21:$M$176,3,0))*I2106,0)</f>
        <v>0</v>
      </c>
      <c r="BC2106" s="172">
        <f t="shared" si="917"/>
        <v>0</v>
      </c>
      <c r="BD2106" s="171">
        <f>(VLOOKUP($D2106,'P4 Destination'!$C$21:$M$176,4,0))*BC2106</f>
        <v>0</v>
      </c>
      <c r="BE2106" s="172">
        <f t="shared" si="918"/>
        <v>0</v>
      </c>
      <c r="BF2106" s="171">
        <f>(VLOOKUP($D2106,'P4 Destination'!$C$21:$M$176,5,0))*BE2106</f>
        <v>0</v>
      </c>
      <c r="BG2106" s="172">
        <f t="shared" si="919"/>
        <v>0</v>
      </c>
      <c r="BH2106" s="171">
        <f>(VLOOKUP($D2106,'P4 Destination'!$C$21:$M$176,6,0))*BG2106</f>
        <v>0</v>
      </c>
      <c r="BI2106" s="172">
        <f t="shared" si="920"/>
        <v>0</v>
      </c>
      <c r="BJ2106" s="171">
        <f>(VLOOKUP($D2106,'P4 Destination'!$C$21:$M$176,7,0))*BI2106</f>
        <v>0</v>
      </c>
      <c r="BK2106" s="172">
        <f t="shared" si="921"/>
        <v>0</v>
      </c>
      <c r="BL2106" s="171">
        <f>(VLOOKUP($D2106,'P4 Destination'!$C$21:$M$176,8,0))*BK2106</f>
        <v>0</v>
      </c>
      <c r="BM2106" s="172">
        <f t="shared" si="922"/>
        <v>0</v>
      </c>
      <c r="BN2106" s="171">
        <f>(VLOOKUP($D2106,'P4 Destination'!$C$21:$M$176,9,0))*BM2106</f>
        <v>0</v>
      </c>
      <c r="BO2106" s="154">
        <f t="shared" si="928"/>
        <v>0</v>
      </c>
      <c r="BP2106" s="171">
        <f>(VLOOKUP(D2106,'P4 Destination'!$C$21:$M$176,10,0))*K2106</f>
        <v>0</v>
      </c>
      <c r="BQ2106" s="171">
        <f>(VLOOKUP(D2106,'P4 Destination'!$C$21:$M$176,11,0))*J2106</f>
        <v>0</v>
      </c>
      <c r="BR2106" s="173">
        <f t="shared" si="923"/>
        <v>0</v>
      </c>
      <c r="BS2106" s="173">
        <f>(AV2106*2500)*'P6 Verzekering'!$E$11</f>
        <v>0</v>
      </c>
      <c r="BT2106" s="173">
        <f>(AW2106*2500)*'P6 Verzekering'!$E$12</f>
        <v>0</v>
      </c>
      <c r="BU2106" s="173">
        <f>(L2106*2500)*'P6 Verzekering'!$E$13</f>
        <v>0</v>
      </c>
      <c r="BV2106" s="173">
        <f t="shared" si="924"/>
        <v>0</v>
      </c>
      <c r="BW2106"/>
      <c r="BX2106"/>
    </row>
    <row r="2107" spans="1:76">
      <c r="A2107" s="152" t="s">
        <v>2793</v>
      </c>
      <c r="B2107" s="152" t="s">
        <v>173</v>
      </c>
      <c r="C2107" s="152" t="s">
        <v>172</v>
      </c>
      <c r="D2107" s="152" t="s">
        <v>219</v>
      </c>
      <c r="E2107" s="152" t="s">
        <v>219</v>
      </c>
      <c r="F2107" s="153">
        <f t="shared" si="926"/>
        <v>27</v>
      </c>
      <c r="G2107" s="154">
        <v>0</v>
      </c>
      <c r="H2107" s="154">
        <f>IFERROR(VLOOKUP(B2107,'P2 Origin'!$C$21:$Q$176,15,FALSE),0)</f>
        <v>1</v>
      </c>
      <c r="I2107" s="154">
        <f>IFERROR(VLOOKUP(D2107,'P4 Destination'!$C$21:$Q$176,15,FALSE),0)</f>
        <v>0</v>
      </c>
      <c r="J2107" s="155"/>
      <c r="K2107" s="155"/>
      <c r="L2107" s="156">
        <v>27</v>
      </c>
      <c r="M2107" s="155">
        <v>916</v>
      </c>
      <c r="N2107" s="155">
        <v>5</v>
      </c>
      <c r="O2107" s="157">
        <f t="shared" si="901"/>
        <v>0</v>
      </c>
      <c r="P2107" s="158">
        <f t="shared" si="902"/>
        <v>0</v>
      </c>
      <c r="Q2107" s="159">
        <f>IFERROR(VLOOKUP(N2107,'P1 Intra-Europees'!$A$15:$H$25,3,0),0)*P2107</f>
        <v>0</v>
      </c>
      <c r="R2107" s="160">
        <f t="shared" si="903"/>
        <v>0</v>
      </c>
      <c r="S2107" s="159">
        <f>IFERROR(VLOOKUP(N2107,'P1 Intra-Europees'!$A$15:$H$25,4,0),0)*R2107</f>
        <v>0</v>
      </c>
      <c r="T2107" s="160">
        <f t="shared" si="904"/>
        <v>27</v>
      </c>
      <c r="U2107" s="159">
        <f>IFERROR(VLOOKUP(N2107,'P1 Intra-Europees'!$A$15:$H$25,5,0),0)*T2107</f>
        <v>0</v>
      </c>
      <c r="V2107" s="160">
        <f t="shared" si="905"/>
        <v>0</v>
      </c>
      <c r="W2107" s="159">
        <f>IFERROR(VLOOKUP(N2107,'P1 Intra-Europees'!$A$15:$H$25,6,0),0)*V2107</f>
        <v>0</v>
      </c>
      <c r="X2107" s="160">
        <f t="shared" si="906"/>
        <v>0</v>
      </c>
      <c r="Y2107" s="159">
        <f>IFERROR(VLOOKUP(N2107,'P1 Intra-Europees'!$A$15:$H$25,7,0),0)*X2107</f>
        <v>0</v>
      </c>
      <c r="Z2107" s="161">
        <f t="shared" si="907"/>
        <v>0</v>
      </c>
      <c r="AA2107" s="162">
        <f>IFERROR(VLOOKUP(N2107,'P1 Intra-Europees'!$A$15:$H$25,8,0),0)*Z2107</f>
        <v>0</v>
      </c>
      <c r="AB2107" s="163">
        <f t="shared" si="908"/>
        <v>0</v>
      </c>
      <c r="AC2107" s="157" t="str">
        <f>VLOOKUP(B2107,'P2 Origin'!$C$21:$O$176,13,0)</f>
        <v>EUR</v>
      </c>
      <c r="AD2107" s="164">
        <f t="shared" si="909"/>
        <v>0</v>
      </c>
      <c r="AE2107" s="165">
        <f>IF(AU2107&gt;0.1,VLOOKUP(B2107,'P2 Origin'!$C$21:$M$176,3,0)*H2107,0)</f>
        <v>0</v>
      </c>
      <c r="AF2107" s="166">
        <f t="shared" si="910"/>
        <v>0</v>
      </c>
      <c r="AG2107" s="165">
        <f>(VLOOKUP(B2107,'P2 Origin'!$C$21:$M$176,4,0))*AF2107</f>
        <v>0</v>
      </c>
      <c r="AH2107" s="166">
        <f t="shared" si="911"/>
        <v>0</v>
      </c>
      <c r="AI2107" s="165">
        <f>(VLOOKUP(B2107,'P2 Origin'!$C$21:$M$176,5,0))*AH2107</f>
        <v>0</v>
      </c>
      <c r="AJ2107" s="166">
        <f t="shared" si="925"/>
        <v>0</v>
      </c>
      <c r="AK2107" s="165">
        <f>(VLOOKUP(B2107,'P2 Origin'!$C$21:$M$176,6,0))*AJ2107</f>
        <v>0</v>
      </c>
      <c r="AL2107" s="166">
        <f t="shared" si="912"/>
        <v>0</v>
      </c>
      <c r="AM2107" s="165">
        <f>(VLOOKUP($B2107,'P2 Origin'!$C$21:$M$176,7,0))*AL2107</f>
        <v>0</v>
      </c>
      <c r="AN2107" s="166">
        <f t="shared" si="913"/>
        <v>0</v>
      </c>
      <c r="AO2107" s="165">
        <f>(VLOOKUP($B2107,'P2 Origin'!$C$21:$M$176,8,0))*AN2107</f>
        <v>0</v>
      </c>
      <c r="AP2107" s="166">
        <f t="shared" si="914"/>
        <v>0</v>
      </c>
      <c r="AQ2107" s="165">
        <f>(VLOOKUP($B2107,'P2 Origin'!$C$21:$M$176,9,0))*AP2107</f>
        <v>0</v>
      </c>
      <c r="AR2107" s="155">
        <f t="shared" si="927"/>
        <v>0</v>
      </c>
      <c r="AS2107" s="164">
        <f>(VLOOKUP(B2107,'P2 Origin'!$C$21:$M$176,10,0))*K2107</f>
        <v>0</v>
      </c>
      <c r="AT2107" s="164">
        <f>(VLOOKUP(B2107,'P2 Origin'!$C$21:$M$176,11,0))*J2107</f>
        <v>0</v>
      </c>
      <c r="AU2107" s="167">
        <v>0</v>
      </c>
      <c r="AV2107" s="168">
        <v>0</v>
      </c>
      <c r="AW2107" s="169">
        <v>0</v>
      </c>
      <c r="AX2107" s="170">
        <f>IF(AU2107&gt;=0.1,'P3 Bureaumarge zee- en luchtvr.'!$D$12,0)</f>
        <v>0</v>
      </c>
      <c r="AY2107" s="163">
        <f t="shared" si="915"/>
        <v>0</v>
      </c>
      <c r="AZ2107" s="157" t="str">
        <f>VLOOKUP(D2107,'P4 Destination'!$C$21:$O$176,13,0)</f>
        <v>EUR</v>
      </c>
      <c r="BA2107" s="164">
        <f t="shared" si="916"/>
        <v>0</v>
      </c>
      <c r="BB2107" s="171">
        <f>IF(AU2107&gt;0.1,(VLOOKUP(D2107,'P4 Destination'!$C$21:$M$176,3,0))*I2107,0)</f>
        <v>0</v>
      </c>
      <c r="BC2107" s="172">
        <f t="shared" si="917"/>
        <v>0</v>
      </c>
      <c r="BD2107" s="171">
        <f>(VLOOKUP($D2107,'P4 Destination'!$C$21:$M$176,4,0))*BC2107</f>
        <v>0</v>
      </c>
      <c r="BE2107" s="172">
        <f t="shared" si="918"/>
        <v>0</v>
      </c>
      <c r="BF2107" s="171">
        <f>(VLOOKUP($D2107,'P4 Destination'!$C$21:$M$176,5,0))*BE2107</f>
        <v>0</v>
      </c>
      <c r="BG2107" s="172">
        <f t="shared" si="919"/>
        <v>0</v>
      </c>
      <c r="BH2107" s="171">
        <f>(VLOOKUP($D2107,'P4 Destination'!$C$21:$M$176,6,0))*BG2107</f>
        <v>0</v>
      </c>
      <c r="BI2107" s="172">
        <f t="shared" si="920"/>
        <v>0</v>
      </c>
      <c r="BJ2107" s="171">
        <f>(VLOOKUP($D2107,'P4 Destination'!$C$21:$M$176,7,0))*BI2107</f>
        <v>0</v>
      </c>
      <c r="BK2107" s="172">
        <f t="shared" si="921"/>
        <v>0</v>
      </c>
      <c r="BL2107" s="171">
        <f>(VLOOKUP($D2107,'P4 Destination'!$C$21:$M$176,8,0))*BK2107</f>
        <v>0</v>
      </c>
      <c r="BM2107" s="172">
        <f t="shared" si="922"/>
        <v>0</v>
      </c>
      <c r="BN2107" s="171">
        <f>(VLOOKUP($D2107,'P4 Destination'!$C$21:$M$176,9,0))*BM2107</f>
        <v>0</v>
      </c>
      <c r="BO2107" s="154">
        <f t="shared" si="928"/>
        <v>0</v>
      </c>
      <c r="BP2107" s="171">
        <f>(VLOOKUP(D2107,'P4 Destination'!$C$21:$M$176,10,0))*K2107</f>
        <v>0</v>
      </c>
      <c r="BQ2107" s="171">
        <f>(VLOOKUP(D2107,'P4 Destination'!$C$21:$M$176,11,0))*J2107</f>
        <v>0</v>
      </c>
      <c r="BR2107" s="173">
        <f t="shared" si="923"/>
        <v>0</v>
      </c>
      <c r="BS2107" s="173">
        <f>(AV2107*2500)*'P6 Verzekering'!$E$11</f>
        <v>0</v>
      </c>
      <c r="BT2107" s="173">
        <f>(AW2107*2500)*'P6 Verzekering'!$E$12</f>
        <v>0</v>
      </c>
      <c r="BU2107" s="173">
        <f>(L2107*2500)*'P6 Verzekering'!$E$13</f>
        <v>0</v>
      </c>
      <c r="BV2107" s="173">
        <f t="shared" si="924"/>
        <v>0</v>
      </c>
      <c r="BW2107"/>
      <c r="BX2107"/>
    </row>
    <row r="2108" spans="1:76">
      <c r="A2108" s="152" t="s">
        <v>2394</v>
      </c>
      <c r="B2108" s="152" t="s">
        <v>219</v>
      </c>
      <c r="C2108" s="152" t="s">
        <v>219</v>
      </c>
      <c r="D2108" s="152" t="s">
        <v>226</v>
      </c>
      <c r="E2108" s="152" t="s">
        <v>225</v>
      </c>
      <c r="F2108" s="153">
        <f t="shared" si="926"/>
        <v>27</v>
      </c>
      <c r="G2108" s="154">
        <v>0</v>
      </c>
      <c r="H2108" s="154">
        <f>IFERROR(VLOOKUP(B2108,'P2 Origin'!$C$21:$Q$176,15,FALSE),0)</f>
        <v>0</v>
      </c>
      <c r="I2108" s="154">
        <f>IFERROR(VLOOKUP(D2108,'P4 Destination'!$C$21:$Q$176,15,FALSE),0)</f>
        <v>1</v>
      </c>
      <c r="J2108" s="155"/>
      <c r="K2108" s="155"/>
      <c r="L2108" s="156">
        <v>27</v>
      </c>
      <c r="M2108" s="155">
        <v>1235</v>
      </c>
      <c r="N2108" s="155">
        <v>6</v>
      </c>
      <c r="O2108" s="157">
        <f t="shared" si="901"/>
        <v>0</v>
      </c>
      <c r="P2108" s="158">
        <f t="shared" si="902"/>
        <v>0</v>
      </c>
      <c r="Q2108" s="159">
        <f>IFERROR(VLOOKUP(N2108,'P1 Intra-Europees'!$A$15:$H$25,3,0),0)*P2108</f>
        <v>0</v>
      </c>
      <c r="R2108" s="160">
        <f t="shared" si="903"/>
        <v>0</v>
      </c>
      <c r="S2108" s="159">
        <f>IFERROR(VLOOKUP(N2108,'P1 Intra-Europees'!$A$15:$H$25,4,0),0)*R2108</f>
        <v>0</v>
      </c>
      <c r="T2108" s="160">
        <f t="shared" si="904"/>
        <v>27</v>
      </c>
      <c r="U2108" s="159">
        <f>IFERROR(VLOOKUP(N2108,'P1 Intra-Europees'!$A$15:$H$25,5,0),0)*T2108</f>
        <v>0</v>
      </c>
      <c r="V2108" s="160">
        <f t="shared" si="905"/>
        <v>0</v>
      </c>
      <c r="W2108" s="159">
        <f>IFERROR(VLOOKUP(N2108,'P1 Intra-Europees'!$A$15:$H$25,6,0),0)*V2108</f>
        <v>0</v>
      </c>
      <c r="X2108" s="160">
        <f t="shared" si="906"/>
        <v>0</v>
      </c>
      <c r="Y2108" s="159">
        <f>IFERROR(VLOOKUP(N2108,'P1 Intra-Europees'!$A$15:$H$25,7,0),0)*X2108</f>
        <v>0</v>
      </c>
      <c r="Z2108" s="161">
        <f t="shared" si="907"/>
        <v>0</v>
      </c>
      <c r="AA2108" s="162">
        <f>IFERROR(VLOOKUP(N2108,'P1 Intra-Europees'!$A$15:$H$25,8,0),0)*Z2108</f>
        <v>0</v>
      </c>
      <c r="AB2108" s="163">
        <f t="shared" si="908"/>
        <v>0</v>
      </c>
      <c r="AC2108" s="157" t="str">
        <f>VLOOKUP(B2108,'P2 Origin'!$C$21:$O$176,13,0)</f>
        <v>EUR</v>
      </c>
      <c r="AD2108" s="164">
        <f t="shared" si="909"/>
        <v>0</v>
      </c>
      <c r="AE2108" s="165">
        <f>IF(AU2108&gt;0.1,VLOOKUP(B2108,'P2 Origin'!$C$21:$M$176,3,0)*H2108,0)</f>
        <v>0</v>
      </c>
      <c r="AF2108" s="166">
        <f t="shared" si="910"/>
        <v>0</v>
      </c>
      <c r="AG2108" s="165">
        <f>(VLOOKUP(B2108,'P2 Origin'!$C$21:$M$176,4,0))*AF2108</f>
        <v>0</v>
      </c>
      <c r="AH2108" s="166">
        <f t="shared" si="911"/>
        <v>0</v>
      </c>
      <c r="AI2108" s="165">
        <f>(VLOOKUP(B2108,'P2 Origin'!$C$21:$M$176,5,0))*AH2108</f>
        <v>0</v>
      </c>
      <c r="AJ2108" s="166">
        <f t="shared" si="925"/>
        <v>0</v>
      </c>
      <c r="AK2108" s="165">
        <f>(VLOOKUP(B2108,'P2 Origin'!$C$21:$M$176,6,0))*AJ2108</f>
        <v>0</v>
      </c>
      <c r="AL2108" s="166">
        <f t="shared" si="912"/>
        <v>0</v>
      </c>
      <c r="AM2108" s="165">
        <f>(VLOOKUP($B2108,'P2 Origin'!$C$21:$M$176,7,0))*AL2108</f>
        <v>0</v>
      </c>
      <c r="AN2108" s="166">
        <f t="shared" si="913"/>
        <v>0</v>
      </c>
      <c r="AO2108" s="165">
        <f>(VLOOKUP($B2108,'P2 Origin'!$C$21:$M$176,8,0))*AN2108</f>
        <v>0</v>
      </c>
      <c r="AP2108" s="166">
        <f t="shared" si="914"/>
        <v>0</v>
      </c>
      <c r="AQ2108" s="165">
        <f>(VLOOKUP($B2108,'P2 Origin'!$C$21:$M$176,9,0))*AP2108</f>
        <v>0</v>
      </c>
      <c r="AR2108" s="155">
        <f t="shared" si="927"/>
        <v>0</v>
      </c>
      <c r="AS2108" s="164">
        <f>(VLOOKUP(B2108,'P2 Origin'!$C$21:$M$176,10,0))*K2108</f>
        <v>0</v>
      </c>
      <c r="AT2108" s="164">
        <f>(VLOOKUP(B2108,'P2 Origin'!$C$21:$M$176,11,0))*J2108</f>
        <v>0</v>
      </c>
      <c r="AU2108" s="167">
        <v>0</v>
      </c>
      <c r="AV2108" s="168">
        <v>0</v>
      </c>
      <c r="AW2108" s="169">
        <v>0</v>
      </c>
      <c r="AX2108" s="170">
        <f>IF(AU2108&gt;=0.1,'P3 Bureaumarge zee- en luchtvr.'!$D$12,0)</f>
        <v>0</v>
      </c>
      <c r="AY2108" s="163">
        <f t="shared" si="915"/>
        <v>0</v>
      </c>
      <c r="AZ2108" s="157" t="str">
        <f>VLOOKUP(D2108,'P4 Destination'!$C$21:$O$176,13,0)</f>
        <v>EUR</v>
      </c>
      <c r="BA2108" s="164">
        <f t="shared" si="916"/>
        <v>0</v>
      </c>
      <c r="BB2108" s="171">
        <f>IF(AU2108&gt;0.1,(VLOOKUP(D2108,'P4 Destination'!$C$21:$M$176,3,0))*I2108,0)</f>
        <v>0</v>
      </c>
      <c r="BC2108" s="172">
        <f t="shared" si="917"/>
        <v>0</v>
      </c>
      <c r="BD2108" s="171">
        <f>(VLOOKUP($D2108,'P4 Destination'!$C$21:$M$176,4,0))*BC2108</f>
        <v>0</v>
      </c>
      <c r="BE2108" s="172">
        <f t="shared" si="918"/>
        <v>0</v>
      </c>
      <c r="BF2108" s="171">
        <f>(VLOOKUP($D2108,'P4 Destination'!$C$21:$M$176,5,0))*BE2108</f>
        <v>0</v>
      </c>
      <c r="BG2108" s="172">
        <f t="shared" si="919"/>
        <v>0</v>
      </c>
      <c r="BH2108" s="171">
        <f>(VLOOKUP($D2108,'P4 Destination'!$C$21:$M$176,6,0))*BG2108</f>
        <v>0</v>
      </c>
      <c r="BI2108" s="172">
        <f t="shared" si="920"/>
        <v>0</v>
      </c>
      <c r="BJ2108" s="171">
        <f>(VLOOKUP($D2108,'P4 Destination'!$C$21:$M$176,7,0))*BI2108</f>
        <v>0</v>
      </c>
      <c r="BK2108" s="172">
        <f t="shared" si="921"/>
        <v>0</v>
      </c>
      <c r="BL2108" s="171">
        <f>(VLOOKUP($D2108,'P4 Destination'!$C$21:$M$176,8,0))*BK2108</f>
        <v>0</v>
      </c>
      <c r="BM2108" s="172">
        <f t="shared" si="922"/>
        <v>0</v>
      </c>
      <c r="BN2108" s="171">
        <f>(VLOOKUP($D2108,'P4 Destination'!$C$21:$M$176,9,0))*BM2108</f>
        <v>0</v>
      </c>
      <c r="BO2108" s="154">
        <f t="shared" si="928"/>
        <v>0</v>
      </c>
      <c r="BP2108" s="171">
        <f>(VLOOKUP(D2108,'P4 Destination'!$C$21:$M$176,10,0))*K2108</f>
        <v>0</v>
      </c>
      <c r="BQ2108" s="171">
        <f>(VLOOKUP(D2108,'P4 Destination'!$C$21:$M$176,11,0))*J2108</f>
        <v>0</v>
      </c>
      <c r="BR2108" s="173">
        <f t="shared" si="923"/>
        <v>0</v>
      </c>
      <c r="BS2108" s="173">
        <f>(AV2108*2500)*'P6 Verzekering'!$E$11</f>
        <v>0</v>
      </c>
      <c r="BT2108" s="173">
        <f>(AW2108*2500)*'P6 Verzekering'!$E$12</f>
        <v>0</v>
      </c>
      <c r="BU2108" s="173">
        <f>(L2108*2500)*'P6 Verzekering'!$E$13</f>
        <v>0</v>
      </c>
      <c r="BV2108" s="173">
        <f t="shared" si="924"/>
        <v>0</v>
      </c>
      <c r="BW2108"/>
      <c r="BX2108"/>
    </row>
    <row r="2109" spans="1:76">
      <c r="A2109" s="152" t="s">
        <v>2431</v>
      </c>
      <c r="B2109" s="152" t="s">
        <v>219</v>
      </c>
      <c r="C2109" s="152" t="s">
        <v>219</v>
      </c>
      <c r="D2109" s="152" t="s">
        <v>147</v>
      </c>
      <c r="E2109" s="152" t="s">
        <v>146</v>
      </c>
      <c r="F2109" s="153">
        <f t="shared" si="926"/>
        <v>27</v>
      </c>
      <c r="G2109" s="154">
        <v>0</v>
      </c>
      <c r="H2109" s="154">
        <f>IFERROR(VLOOKUP(B2109,'P2 Origin'!$C$21:$Q$176,15,FALSE),0)</f>
        <v>0</v>
      </c>
      <c r="I2109" s="154">
        <f>IFERROR(VLOOKUP(D2109,'P4 Destination'!$C$21:$Q$176,15,FALSE),0)</f>
        <v>1</v>
      </c>
      <c r="J2109" s="155"/>
      <c r="K2109" s="155"/>
      <c r="L2109" s="156">
        <v>27</v>
      </c>
      <c r="M2109" s="155">
        <v>1350</v>
      </c>
      <c r="N2109" s="155">
        <v>6</v>
      </c>
      <c r="O2109" s="157">
        <f t="shared" si="901"/>
        <v>0</v>
      </c>
      <c r="P2109" s="158">
        <f t="shared" si="902"/>
        <v>0</v>
      </c>
      <c r="Q2109" s="159">
        <f>IFERROR(VLOOKUP(N2109,'P1 Intra-Europees'!$A$15:$H$25,3,0),0)*P2109</f>
        <v>0</v>
      </c>
      <c r="R2109" s="160">
        <f t="shared" si="903"/>
        <v>0</v>
      </c>
      <c r="S2109" s="159">
        <f>IFERROR(VLOOKUP(N2109,'P1 Intra-Europees'!$A$15:$H$25,4,0),0)*R2109</f>
        <v>0</v>
      </c>
      <c r="T2109" s="160">
        <f t="shared" si="904"/>
        <v>27</v>
      </c>
      <c r="U2109" s="159">
        <f>IFERROR(VLOOKUP(N2109,'P1 Intra-Europees'!$A$15:$H$25,5,0),0)*T2109</f>
        <v>0</v>
      </c>
      <c r="V2109" s="160">
        <f t="shared" si="905"/>
        <v>0</v>
      </c>
      <c r="W2109" s="159">
        <f>IFERROR(VLOOKUP(N2109,'P1 Intra-Europees'!$A$15:$H$25,6,0),0)*V2109</f>
        <v>0</v>
      </c>
      <c r="X2109" s="160">
        <f t="shared" si="906"/>
        <v>0</v>
      </c>
      <c r="Y2109" s="159">
        <f>IFERROR(VLOOKUP(N2109,'P1 Intra-Europees'!$A$15:$H$25,7,0),0)*X2109</f>
        <v>0</v>
      </c>
      <c r="Z2109" s="161">
        <f t="shared" si="907"/>
        <v>0</v>
      </c>
      <c r="AA2109" s="162">
        <f>IFERROR(VLOOKUP(N2109,'P1 Intra-Europees'!$A$15:$H$25,8,0),0)*Z2109</f>
        <v>0</v>
      </c>
      <c r="AB2109" s="163">
        <f t="shared" si="908"/>
        <v>0</v>
      </c>
      <c r="AC2109" s="157" t="str">
        <f>VLOOKUP(B2109,'P2 Origin'!$C$21:$O$176,13,0)</f>
        <v>EUR</v>
      </c>
      <c r="AD2109" s="164">
        <f t="shared" si="909"/>
        <v>0</v>
      </c>
      <c r="AE2109" s="165">
        <f>IF(AU2109&gt;0.1,VLOOKUP(B2109,'P2 Origin'!$C$21:$M$176,3,0)*H2109,0)</f>
        <v>0</v>
      </c>
      <c r="AF2109" s="166">
        <f t="shared" si="910"/>
        <v>0</v>
      </c>
      <c r="AG2109" s="165">
        <f>(VLOOKUP(B2109,'P2 Origin'!$C$21:$M$176,4,0))*AF2109</f>
        <v>0</v>
      </c>
      <c r="AH2109" s="166">
        <f t="shared" si="911"/>
        <v>0</v>
      </c>
      <c r="AI2109" s="165">
        <f>(VLOOKUP(B2109,'P2 Origin'!$C$21:$M$176,5,0))*AH2109</f>
        <v>0</v>
      </c>
      <c r="AJ2109" s="166">
        <f t="shared" si="925"/>
        <v>0</v>
      </c>
      <c r="AK2109" s="165">
        <f>(VLOOKUP(B2109,'P2 Origin'!$C$21:$M$176,6,0))*AJ2109</f>
        <v>0</v>
      </c>
      <c r="AL2109" s="166">
        <f t="shared" si="912"/>
        <v>0</v>
      </c>
      <c r="AM2109" s="165">
        <f>(VLOOKUP($B2109,'P2 Origin'!$C$21:$M$176,7,0))*AL2109</f>
        <v>0</v>
      </c>
      <c r="AN2109" s="166">
        <f t="shared" si="913"/>
        <v>0</v>
      </c>
      <c r="AO2109" s="165">
        <f>(VLOOKUP($B2109,'P2 Origin'!$C$21:$M$176,8,0))*AN2109</f>
        <v>0</v>
      </c>
      <c r="AP2109" s="166">
        <f t="shared" si="914"/>
        <v>0</v>
      </c>
      <c r="AQ2109" s="165">
        <f>(VLOOKUP($B2109,'P2 Origin'!$C$21:$M$176,9,0))*AP2109</f>
        <v>0</v>
      </c>
      <c r="AR2109" s="155">
        <f t="shared" si="927"/>
        <v>0</v>
      </c>
      <c r="AS2109" s="164">
        <f>(VLOOKUP(B2109,'P2 Origin'!$C$21:$M$176,10,0))*K2109</f>
        <v>0</v>
      </c>
      <c r="AT2109" s="164">
        <f>(VLOOKUP(B2109,'P2 Origin'!$C$21:$M$176,11,0))*J2109</f>
        <v>0</v>
      </c>
      <c r="AU2109" s="167">
        <v>0</v>
      </c>
      <c r="AV2109" s="168">
        <v>0</v>
      </c>
      <c r="AW2109" s="169">
        <v>0</v>
      </c>
      <c r="AX2109" s="170">
        <f>IF(AU2109&gt;=0.1,'P3 Bureaumarge zee- en luchtvr.'!$D$12,0)</f>
        <v>0</v>
      </c>
      <c r="AY2109" s="163">
        <f t="shared" si="915"/>
        <v>0</v>
      </c>
      <c r="AZ2109" s="157" t="str">
        <f>VLOOKUP(D2109,'P4 Destination'!$C$21:$O$176,13,0)</f>
        <v>EUR</v>
      </c>
      <c r="BA2109" s="164">
        <f t="shared" si="916"/>
        <v>0</v>
      </c>
      <c r="BB2109" s="171">
        <f>IF(AU2109&gt;0.1,(VLOOKUP(D2109,'P4 Destination'!$C$21:$M$176,3,0))*I2109,0)</f>
        <v>0</v>
      </c>
      <c r="BC2109" s="172">
        <f t="shared" si="917"/>
        <v>0</v>
      </c>
      <c r="BD2109" s="171">
        <f>(VLOOKUP($D2109,'P4 Destination'!$C$21:$M$176,4,0))*BC2109</f>
        <v>0</v>
      </c>
      <c r="BE2109" s="172">
        <f t="shared" si="918"/>
        <v>0</v>
      </c>
      <c r="BF2109" s="171">
        <f>(VLOOKUP($D2109,'P4 Destination'!$C$21:$M$176,5,0))*BE2109</f>
        <v>0</v>
      </c>
      <c r="BG2109" s="172">
        <f t="shared" si="919"/>
        <v>0</v>
      </c>
      <c r="BH2109" s="171">
        <f>(VLOOKUP($D2109,'P4 Destination'!$C$21:$M$176,6,0))*BG2109</f>
        <v>0</v>
      </c>
      <c r="BI2109" s="172">
        <f t="shared" si="920"/>
        <v>0</v>
      </c>
      <c r="BJ2109" s="171">
        <f>(VLOOKUP($D2109,'P4 Destination'!$C$21:$M$176,7,0))*BI2109</f>
        <v>0</v>
      </c>
      <c r="BK2109" s="172">
        <f t="shared" si="921"/>
        <v>0</v>
      </c>
      <c r="BL2109" s="171">
        <f>(VLOOKUP($D2109,'P4 Destination'!$C$21:$M$176,8,0))*BK2109</f>
        <v>0</v>
      </c>
      <c r="BM2109" s="172">
        <f t="shared" si="922"/>
        <v>0</v>
      </c>
      <c r="BN2109" s="171">
        <f>(VLOOKUP($D2109,'P4 Destination'!$C$21:$M$176,9,0))*BM2109</f>
        <v>0</v>
      </c>
      <c r="BO2109" s="154">
        <f t="shared" si="928"/>
        <v>0</v>
      </c>
      <c r="BP2109" s="171">
        <f>(VLOOKUP(D2109,'P4 Destination'!$C$21:$M$176,10,0))*K2109</f>
        <v>0</v>
      </c>
      <c r="BQ2109" s="171">
        <f>(VLOOKUP(D2109,'P4 Destination'!$C$21:$M$176,11,0))*J2109</f>
        <v>0</v>
      </c>
      <c r="BR2109" s="173">
        <f t="shared" si="923"/>
        <v>0</v>
      </c>
      <c r="BS2109" s="173">
        <f>(AV2109*2500)*'P6 Verzekering'!$E$11</f>
        <v>0</v>
      </c>
      <c r="BT2109" s="173">
        <f>(AW2109*2500)*'P6 Verzekering'!$E$12</f>
        <v>0</v>
      </c>
      <c r="BU2109" s="173">
        <f>(L2109*2500)*'P6 Verzekering'!$E$13</f>
        <v>0</v>
      </c>
      <c r="BV2109" s="173">
        <f t="shared" si="924"/>
        <v>0</v>
      </c>
      <c r="BW2109"/>
      <c r="BX2109"/>
    </row>
    <row r="2110" spans="1:76">
      <c r="A2110" s="152" t="s">
        <v>2100</v>
      </c>
      <c r="B2110" s="152" t="s">
        <v>219</v>
      </c>
      <c r="C2110" s="152" t="s">
        <v>219</v>
      </c>
      <c r="D2110" s="152" t="s">
        <v>234</v>
      </c>
      <c r="E2110" s="152" t="s">
        <v>233</v>
      </c>
      <c r="F2110" s="153">
        <f t="shared" si="926"/>
        <v>27</v>
      </c>
      <c r="G2110" s="154">
        <v>0</v>
      </c>
      <c r="H2110" s="154">
        <f>IFERROR(VLOOKUP(B2110,'P2 Origin'!$C$21:$Q$176,15,FALSE),0)</f>
        <v>0</v>
      </c>
      <c r="I2110" s="154">
        <f>IFERROR(VLOOKUP(D2110,'P4 Destination'!$C$21:$Q$176,15,FALSE),0)</f>
        <v>1</v>
      </c>
      <c r="J2110" s="155"/>
      <c r="K2110" s="155"/>
      <c r="L2110" s="156">
        <v>27</v>
      </c>
      <c r="M2110" s="155">
        <v>2484</v>
      </c>
      <c r="N2110" s="155">
        <v>8</v>
      </c>
      <c r="O2110" s="157">
        <f t="shared" si="901"/>
        <v>0</v>
      </c>
      <c r="P2110" s="158">
        <f t="shared" si="902"/>
        <v>0</v>
      </c>
      <c r="Q2110" s="159">
        <f>IFERROR(VLOOKUP(N2110,'P1 Intra-Europees'!$A$15:$H$25,3,0),0)*P2110</f>
        <v>0</v>
      </c>
      <c r="R2110" s="160">
        <f t="shared" si="903"/>
        <v>0</v>
      </c>
      <c r="S2110" s="159">
        <f>IFERROR(VLOOKUP(N2110,'P1 Intra-Europees'!$A$15:$H$25,4,0),0)*R2110</f>
        <v>0</v>
      </c>
      <c r="T2110" s="160">
        <f t="shared" si="904"/>
        <v>27</v>
      </c>
      <c r="U2110" s="159">
        <f>IFERROR(VLOOKUP(N2110,'P1 Intra-Europees'!$A$15:$H$25,5,0),0)*T2110</f>
        <v>0</v>
      </c>
      <c r="V2110" s="160">
        <f t="shared" si="905"/>
        <v>0</v>
      </c>
      <c r="W2110" s="159">
        <f>IFERROR(VLOOKUP(N2110,'P1 Intra-Europees'!$A$15:$H$25,6,0),0)*V2110</f>
        <v>0</v>
      </c>
      <c r="X2110" s="160">
        <f t="shared" si="906"/>
        <v>0</v>
      </c>
      <c r="Y2110" s="159">
        <f>IFERROR(VLOOKUP(N2110,'P1 Intra-Europees'!$A$15:$H$25,7,0),0)*X2110</f>
        <v>0</v>
      </c>
      <c r="Z2110" s="161">
        <f t="shared" si="907"/>
        <v>0</v>
      </c>
      <c r="AA2110" s="162">
        <f>IFERROR(VLOOKUP(N2110,'P1 Intra-Europees'!$A$15:$H$25,8,0),0)*Z2110</f>
        <v>0</v>
      </c>
      <c r="AB2110" s="163">
        <f t="shared" si="908"/>
        <v>0</v>
      </c>
      <c r="AC2110" s="157" t="str">
        <f>VLOOKUP(B2110,'P2 Origin'!$C$21:$O$176,13,0)</f>
        <v>EUR</v>
      </c>
      <c r="AD2110" s="164">
        <f t="shared" si="909"/>
        <v>0</v>
      </c>
      <c r="AE2110" s="165">
        <f>IF(AU2110&gt;0.1,VLOOKUP(B2110,'P2 Origin'!$C$21:$M$176,3,0)*H2110,0)</f>
        <v>0</v>
      </c>
      <c r="AF2110" s="166">
        <f t="shared" si="910"/>
        <v>0</v>
      </c>
      <c r="AG2110" s="165">
        <f>(VLOOKUP(B2110,'P2 Origin'!$C$21:$M$176,4,0))*AF2110</f>
        <v>0</v>
      </c>
      <c r="AH2110" s="166">
        <f t="shared" si="911"/>
        <v>0</v>
      </c>
      <c r="AI2110" s="165">
        <f>(VLOOKUP(B2110,'P2 Origin'!$C$21:$M$176,5,0))*AH2110</f>
        <v>0</v>
      </c>
      <c r="AJ2110" s="166">
        <f t="shared" si="925"/>
        <v>0</v>
      </c>
      <c r="AK2110" s="165">
        <f>(VLOOKUP(B2110,'P2 Origin'!$C$21:$M$176,6,0))*AJ2110</f>
        <v>0</v>
      </c>
      <c r="AL2110" s="166">
        <f t="shared" si="912"/>
        <v>0</v>
      </c>
      <c r="AM2110" s="165">
        <f>(VLOOKUP($B2110,'P2 Origin'!$C$21:$M$176,7,0))*AL2110</f>
        <v>0</v>
      </c>
      <c r="AN2110" s="166">
        <f t="shared" si="913"/>
        <v>0</v>
      </c>
      <c r="AO2110" s="165">
        <f>(VLOOKUP($B2110,'P2 Origin'!$C$21:$M$176,8,0))*AN2110</f>
        <v>0</v>
      </c>
      <c r="AP2110" s="166">
        <f t="shared" si="914"/>
        <v>0</v>
      </c>
      <c r="AQ2110" s="165">
        <f>(VLOOKUP($B2110,'P2 Origin'!$C$21:$M$176,9,0))*AP2110</f>
        <v>0</v>
      </c>
      <c r="AR2110" s="155">
        <f t="shared" si="927"/>
        <v>0</v>
      </c>
      <c r="AS2110" s="164">
        <f>(VLOOKUP(B2110,'P2 Origin'!$C$21:$M$176,10,0))*K2110</f>
        <v>0</v>
      </c>
      <c r="AT2110" s="164">
        <f>(VLOOKUP(B2110,'P2 Origin'!$C$21:$M$176,11,0))*J2110</f>
        <v>0</v>
      </c>
      <c r="AU2110" s="167">
        <v>0</v>
      </c>
      <c r="AV2110" s="168">
        <v>0</v>
      </c>
      <c r="AW2110" s="169">
        <v>0</v>
      </c>
      <c r="AX2110" s="170">
        <f>IF(AU2110&gt;=0.1,'P3 Bureaumarge zee- en luchtvr.'!$D$12,0)</f>
        <v>0</v>
      </c>
      <c r="AY2110" s="163">
        <f t="shared" si="915"/>
        <v>0</v>
      </c>
      <c r="AZ2110" s="157" t="str">
        <f>VLOOKUP(D2110,'P4 Destination'!$C$21:$O$176,13,0)</f>
        <v>EUR</v>
      </c>
      <c r="BA2110" s="164">
        <f t="shared" si="916"/>
        <v>0</v>
      </c>
      <c r="BB2110" s="171">
        <f>IF(AU2110&gt;0.1,(VLOOKUP(D2110,'P4 Destination'!$C$21:$M$176,3,0))*I2110,0)</f>
        <v>0</v>
      </c>
      <c r="BC2110" s="172">
        <f t="shared" si="917"/>
        <v>0</v>
      </c>
      <c r="BD2110" s="171">
        <f>(VLOOKUP($D2110,'P4 Destination'!$C$21:$M$176,4,0))*BC2110</f>
        <v>0</v>
      </c>
      <c r="BE2110" s="172">
        <f t="shared" si="918"/>
        <v>0</v>
      </c>
      <c r="BF2110" s="171">
        <f>(VLOOKUP($D2110,'P4 Destination'!$C$21:$M$176,5,0))*BE2110</f>
        <v>0</v>
      </c>
      <c r="BG2110" s="172">
        <f t="shared" si="919"/>
        <v>0</v>
      </c>
      <c r="BH2110" s="171">
        <f>(VLOOKUP($D2110,'P4 Destination'!$C$21:$M$176,6,0))*BG2110</f>
        <v>0</v>
      </c>
      <c r="BI2110" s="172">
        <f t="shared" si="920"/>
        <v>0</v>
      </c>
      <c r="BJ2110" s="171">
        <f>(VLOOKUP($D2110,'P4 Destination'!$C$21:$M$176,7,0))*BI2110</f>
        <v>0</v>
      </c>
      <c r="BK2110" s="172">
        <f t="shared" si="921"/>
        <v>0</v>
      </c>
      <c r="BL2110" s="171">
        <f>(VLOOKUP($D2110,'P4 Destination'!$C$21:$M$176,8,0))*BK2110</f>
        <v>0</v>
      </c>
      <c r="BM2110" s="172">
        <f t="shared" si="922"/>
        <v>0</v>
      </c>
      <c r="BN2110" s="171">
        <f>(VLOOKUP($D2110,'P4 Destination'!$C$21:$M$176,9,0))*BM2110</f>
        <v>0</v>
      </c>
      <c r="BO2110" s="154">
        <f t="shared" si="928"/>
        <v>0</v>
      </c>
      <c r="BP2110" s="171">
        <f>(VLOOKUP(D2110,'P4 Destination'!$C$21:$M$176,10,0))*K2110</f>
        <v>0</v>
      </c>
      <c r="BQ2110" s="171">
        <f>(VLOOKUP(D2110,'P4 Destination'!$C$21:$M$176,11,0))*J2110</f>
        <v>0</v>
      </c>
      <c r="BR2110" s="173">
        <f t="shared" si="923"/>
        <v>0</v>
      </c>
      <c r="BS2110" s="173">
        <f>(AV2110*2500)*'P6 Verzekering'!$E$11</f>
        <v>0</v>
      </c>
      <c r="BT2110" s="173">
        <f>(AW2110*2500)*'P6 Verzekering'!$E$12</f>
        <v>0</v>
      </c>
      <c r="BU2110" s="173">
        <f>(L2110*2500)*'P6 Verzekering'!$E$13</f>
        <v>0</v>
      </c>
      <c r="BV2110" s="173">
        <f t="shared" si="924"/>
        <v>0</v>
      </c>
      <c r="BW2110"/>
      <c r="BX2110"/>
    </row>
    <row r="2111" spans="1:76">
      <c r="A2111" s="152" t="s">
        <v>1200</v>
      </c>
      <c r="B2111" s="152" t="s">
        <v>452</v>
      </c>
      <c r="C2111" s="152" t="s">
        <v>449</v>
      </c>
      <c r="D2111" s="152" t="s">
        <v>219</v>
      </c>
      <c r="E2111" s="152" t="s">
        <v>219</v>
      </c>
      <c r="F2111" s="153">
        <f t="shared" si="926"/>
        <v>27</v>
      </c>
      <c r="G2111" s="154">
        <v>0</v>
      </c>
      <c r="H2111" s="154">
        <f>IFERROR(VLOOKUP(B2111,'P2 Origin'!$C$21:$Q$176,15,FALSE),0)</f>
        <v>0</v>
      </c>
      <c r="I2111" s="154">
        <f>IFERROR(VLOOKUP(D2111,'P4 Destination'!$C$21:$Q$176,15,FALSE),0)</f>
        <v>0</v>
      </c>
      <c r="J2111" s="155"/>
      <c r="K2111" s="155"/>
      <c r="L2111" s="156">
        <v>27</v>
      </c>
      <c r="M2111" s="155">
        <v>2762</v>
      </c>
      <c r="N2111" s="155">
        <v>9</v>
      </c>
      <c r="O2111" s="157">
        <f t="shared" si="901"/>
        <v>0</v>
      </c>
      <c r="P2111" s="158">
        <f t="shared" si="902"/>
        <v>0</v>
      </c>
      <c r="Q2111" s="159">
        <f>IFERROR(VLOOKUP(N2111,'P1 Intra-Europees'!$A$15:$H$25,3,0),0)*P2111</f>
        <v>0</v>
      </c>
      <c r="R2111" s="160">
        <f t="shared" si="903"/>
        <v>0</v>
      </c>
      <c r="S2111" s="159">
        <f>IFERROR(VLOOKUP(N2111,'P1 Intra-Europees'!$A$15:$H$25,4,0),0)*R2111</f>
        <v>0</v>
      </c>
      <c r="T2111" s="160">
        <f t="shared" si="904"/>
        <v>27</v>
      </c>
      <c r="U2111" s="159">
        <f>IFERROR(VLOOKUP(N2111,'P1 Intra-Europees'!$A$15:$H$25,5,0),0)*T2111</f>
        <v>0</v>
      </c>
      <c r="V2111" s="160">
        <f t="shared" si="905"/>
        <v>0</v>
      </c>
      <c r="W2111" s="159">
        <f>IFERROR(VLOOKUP(N2111,'P1 Intra-Europees'!$A$15:$H$25,6,0),0)*V2111</f>
        <v>0</v>
      </c>
      <c r="X2111" s="160">
        <f t="shared" si="906"/>
        <v>0</v>
      </c>
      <c r="Y2111" s="159">
        <f>IFERROR(VLOOKUP(N2111,'P1 Intra-Europees'!$A$15:$H$25,7,0),0)*X2111</f>
        <v>0</v>
      </c>
      <c r="Z2111" s="161">
        <f t="shared" si="907"/>
        <v>0</v>
      </c>
      <c r="AA2111" s="162">
        <f>IFERROR(VLOOKUP(N2111,'P1 Intra-Europees'!$A$15:$H$25,8,0),0)*Z2111</f>
        <v>0</v>
      </c>
      <c r="AB2111" s="163">
        <f t="shared" si="908"/>
        <v>0</v>
      </c>
      <c r="AC2111" s="157" t="str">
        <f>VLOOKUP(B2111,'P2 Origin'!$C$21:$O$176,13,0)</f>
        <v>USD</v>
      </c>
      <c r="AD2111" s="164">
        <f t="shared" si="909"/>
        <v>0</v>
      </c>
      <c r="AE2111" s="165">
        <f>IF(AU2111&gt;0.1,VLOOKUP(B2111,'P2 Origin'!$C$21:$M$176,3,0)*H2111,0)</f>
        <v>0</v>
      </c>
      <c r="AF2111" s="166">
        <f t="shared" si="910"/>
        <v>0</v>
      </c>
      <c r="AG2111" s="165">
        <f>(VLOOKUP(B2111,'P2 Origin'!$C$21:$M$176,4,0))*AF2111</f>
        <v>0</v>
      </c>
      <c r="AH2111" s="166">
        <f t="shared" si="911"/>
        <v>0</v>
      </c>
      <c r="AI2111" s="165">
        <f>(VLOOKUP(B2111,'P2 Origin'!$C$21:$M$176,5,0))*AH2111</f>
        <v>0</v>
      </c>
      <c r="AJ2111" s="166">
        <f t="shared" si="925"/>
        <v>0</v>
      </c>
      <c r="AK2111" s="165">
        <f>(VLOOKUP(B2111,'P2 Origin'!$C$21:$M$176,6,0))*AJ2111</f>
        <v>0</v>
      </c>
      <c r="AL2111" s="166">
        <f t="shared" si="912"/>
        <v>0</v>
      </c>
      <c r="AM2111" s="165">
        <f>(VLOOKUP($B2111,'P2 Origin'!$C$21:$M$176,7,0))*AL2111</f>
        <v>0</v>
      </c>
      <c r="AN2111" s="166">
        <f t="shared" si="913"/>
        <v>0</v>
      </c>
      <c r="AO2111" s="165">
        <f>(VLOOKUP($B2111,'P2 Origin'!$C$21:$M$176,8,0))*AN2111</f>
        <v>0</v>
      </c>
      <c r="AP2111" s="166">
        <f t="shared" si="914"/>
        <v>0</v>
      </c>
      <c r="AQ2111" s="165">
        <f>(VLOOKUP($B2111,'P2 Origin'!$C$21:$M$176,9,0))*AP2111</f>
        <v>0</v>
      </c>
      <c r="AR2111" s="155">
        <f t="shared" si="927"/>
        <v>0</v>
      </c>
      <c r="AS2111" s="164">
        <f>(VLOOKUP(B2111,'P2 Origin'!$C$21:$M$176,10,0))*K2111</f>
        <v>0</v>
      </c>
      <c r="AT2111" s="164">
        <f>(VLOOKUP(B2111,'P2 Origin'!$C$21:$M$176,11,0))*J2111</f>
        <v>0</v>
      </c>
      <c r="AU2111" s="167">
        <v>0</v>
      </c>
      <c r="AV2111" s="168">
        <v>0</v>
      </c>
      <c r="AW2111" s="169">
        <v>0</v>
      </c>
      <c r="AX2111" s="170">
        <f>IF(AU2111&gt;=0.1,'P3 Bureaumarge zee- en luchtvr.'!$D$12,0)</f>
        <v>0</v>
      </c>
      <c r="AY2111" s="163">
        <f t="shared" si="915"/>
        <v>0</v>
      </c>
      <c r="AZ2111" s="157" t="str">
        <f>VLOOKUP(D2111,'P4 Destination'!$C$21:$O$176,13,0)</f>
        <v>EUR</v>
      </c>
      <c r="BA2111" s="164">
        <f t="shared" si="916"/>
        <v>0</v>
      </c>
      <c r="BB2111" s="171">
        <f>IF(AU2111&gt;0.1,(VLOOKUP(D2111,'P4 Destination'!$C$21:$M$176,3,0))*I2111,0)</f>
        <v>0</v>
      </c>
      <c r="BC2111" s="172">
        <f t="shared" si="917"/>
        <v>0</v>
      </c>
      <c r="BD2111" s="171">
        <f>(VLOOKUP($D2111,'P4 Destination'!$C$21:$M$176,4,0))*BC2111</f>
        <v>0</v>
      </c>
      <c r="BE2111" s="172">
        <f t="shared" si="918"/>
        <v>0</v>
      </c>
      <c r="BF2111" s="171">
        <f>(VLOOKUP($D2111,'P4 Destination'!$C$21:$M$176,5,0))*BE2111</f>
        <v>0</v>
      </c>
      <c r="BG2111" s="172">
        <f t="shared" si="919"/>
        <v>0</v>
      </c>
      <c r="BH2111" s="171">
        <f>(VLOOKUP($D2111,'P4 Destination'!$C$21:$M$176,6,0))*BG2111</f>
        <v>0</v>
      </c>
      <c r="BI2111" s="172">
        <f t="shared" si="920"/>
        <v>0</v>
      </c>
      <c r="BJ2111" s="171">
        <f>(VLOOKUP($D2111,'P4 Destination'!$C$21:$M$176,7,0))*BI2111</f>
        <v>0</v>
      </c>
      <c r="BK2111" s="172">
        <f t="shared" si="921"/>
        <v>0</v>
      </c>
      <c r="BL2111" s="171">
        <f>(VLOOKUP($D2111,'P4 Destination'!$C$21:$M$176,8,0))*BK2111</f>
        <v>0</v>
      </c>
      <c r="BM2111" s="172">
        <f t="shared" si="922"/>
        <v>0</v>
      </c>
      <c r="BN2111" s="171">
        <f>(VLOOKUP($D2111,'P4 Destination'!$C$21:$M$176,9,0))*BM2111</f>
        <v>0</v>
      </c>
      <c r="BO2111" s="154">
        <f t="shared" si="928"/>
        <v>0</v>
      </c>
      <c r="BP2111" s="171">
        <f>(VLOOKUP(D2111,'P4 Destination'!$C$21:$M$176,10,0))*K2111</f>
        <v>0</v>
      </c>
      <c r="BQ2111" s="171">
        <f>(VLOOKUP(D2111,'P4 Destination'!$C$21:$M$176,11,0))*J2111</f>
        <v>0</v>
      </c>
      <c r="BR2111" s="173">
        <f t="shared" si="923"/>
        <v>0</v>
      </c>
      <c r="BS2111" s="173">
        <f>(AV2111*2500)*'P6 Verzekering'!$E$11</f>
        <v>0</v>
      </c>
      <c r="BT2111" s="173">
        <f>(AW2111*2500)*'P6 Verzekering'!$E$12</f>
        <v>0</v>
      </c>
      <c r="BU2111" s="173">
        <f>(L2111*2500)*'P6 Verzekering'!$E$13</f>
        <v>0</v>
      </c>
      <c r="BV2111" s="173">
        <f t="shared" si="924"/>
        <v>0</v>
      </c>
      <c r="BW2111"/>
      <c r="BX2111"/>
    </row>
    <row r="2112" spans="1:76">
      <c r="A2112" s="152" t="s">
        <v>1594</v>
      </c>
      <c r="B2112" s="152" t="s">
        <v>219</v>
      </c>
      <c r="C2112" s="152" t="s">
        <v>219</v>
      </c>
      <c r="D2112" s="152" t="s">
        <v>189</v>
      </c>
      <c r="E2112" s="152" t="s">
        <v>188</v>
      </c>
      <c r="F2112" s="153">
        <f t="shared" si="926"/>
        <v>27</v>
      </c>
      <c r="G2112" s="154">
        <v>0</v>
      </c>
      <c r="H2112" s="154">
        <f>IFERROR(VLOOKUP(B2112,'P2 Origin'!$C$21:$Q$176,15,FALSE),0)</f>
        <v>0</v>
      </c>
      <c r="I2112" s="154">
        <f>IFERROR(VLOOKUP(D2112,'P4 Destination'!$C$21:$Q$176,15,FALSE),0)</f>
        <v>0</v>
      </c>
      <c r="J2112" s="155"/>
      <c r="K2112" s="155"/>
      <c r="L2112" s="156">
        <v>27</v>
      </c>
      <c r="M2112" s="155">
        <v>2875</v>
      </c>
      <c r="N2112" s="155">
        <v>9</v>
      </c>
      <c r="O2112" s="157">
        <f t="shared" si="901"/>
        <v>0</v>
      </c>
      <c r="P2112" s="158">
        <f t="shared" si="902"/>
        <v>0</v>
      </c>
      <c r="Q2112" s="159">
        <f>IFERROR(VLOOKUP(N2112,'P1 Intra-Europees'!$A$15:$H$25,3,0),0)*P2112</f>
        <v>0</v>
      </c>
      <c r="R2112" s="160">
        <f t="shared" si="903"/>
        <v>0</v>
      </c>
      <c r="S2112" s="159">
        <f>IFERROR(VLOOKUP(N2112,'P1 Intra-Europees'!$A$15:$H$25,4,0),0)*R2112</f>
        <v>0</v>
      </c>
      <c r="T2112" s="160">
        <f t="shared" si="904"/>
        <v>27</v>
      </c>
      <c r="U2112" s="159">
        <f>IFERROR(VLOOKUP(N2112,'P1 Intra-Europees'!$A$15:$H$25,5,0),0)*T2112</f>
        <v>0</v>
      </c>
      <c r="V2112" s="160">
        <f t="shared" si="905"/>
        <v>0</v>
      </c>
      <c r="W2112" s="159">
        <f>IFERROR(VLOOKUP(N2112,'P1 Intra-Europees'!$A$15:$H$25,6,0),0)*V2112</f>
        <v>0</v>
      </c>
      <c r="X2112" s="160">
        <f t="shared" si="906"/>
        <v>0</v>
      </c>
      <c r="Y2112" s="159">
        <f>IFERROR(VLOOKUP(N2112,'P1 Intra-Europees'!$A$15:$H$25,7,0),0)*X2112</f>
        <v>0</v>
      </c>
      <c r="Z2112" s="161">
        <f t="shared" si="907"/>
        <v>0</v>
      </c>
      <c r="AA2112" s="162">
        <f>IFERROR(VLOOKUP(N2112,'P1 Intra-Europees'!$A$15:$H$25,8,0),0)*Z2112</f>
        <v>0</v>
      </c>
      <c r="AB2112" s="163">
        <f t="shared" si="908"/>
        <v>0</v>
      </c>
      <c r="AC2112" s="157" t="str">
        <f>VLOOKUP(B2112,'P2 Origin'!$C$21:$O$176,13,0)</f>
        <v>EUR</v>
      </c>
      <c r="AD2112" s="164">
        <f t="shared" si="909"/>
        <v>0</v>
      </c>
      <c r="AE2112" s="165">
        <f>IF(AU2112&gt;0.1,VLOOKUP(B2112,'P2 Origin'!$C$21:$M$176,3,0)*H2112,0)</f>
        <v>0</v>
      </c>
      <c r="AF2112" s="166">
        <f t="shared" si="910"/>
        <v>0</v>
      </c>
      <c r="AG2112" s="165">
        <f>(VLOOKUP(B2112,'P2 Origin'!$C$21:$M$176,4,0))*AF2112</f>
        <v>0</v>
      </c>
      <c r="AH2112" s="166">
        <f t="shared" si="911"/>
        <v>0</v>
      </c>
      <c r="AI2112" s="165">
        <f>(VLOOKUP(B2112,'P2 Origin'!$C$21:$M$176,5,0))*AH2112</f>
        <v>0</v>
      </c>
      <c r="AJ2112" s="166">
        <f t="shared" si="925"/>
        <v>0</v>
      </c>
      <c r="AK2112" s="165">
        <f>(VLOOKUP(B2112,'P2 Origin'!$C$21:$M$176,6,0))*AJ2112</f>
        <v>0</v>
      </c>
      <c r="AL2112" s="166">
        <f t="shared" si="912"/>
        <v>0</v>
      </c>
      <c r="AM2112" s="165">
        <f>(VLOOKUP($B2112,'P2 Origin'!$C$21:$M$176,7,0))*AL2112</f>
        <v>0</v>
      </c>
      <c r="AN2112" s="166">
        <f t="shared" si="913"/>
        <v>0</v>
      </c>
      <c r="AO2112" s="165">
        <f>(VLOOKUP($B2112,'P2 Origin'!$C$21:$M$176,8,0))*AN2112</f>
        <v>0</v>
      </c>
      <c r="AP2112" s="166">
        <f t="shared" si="914"/>
        <v>0</v>
      </c>
      <c r="AQ2112" s="165">
        <f>(VLOOKUP($B2112,'P2 Origin'!$C$21:$M$176,9,0))*AP2112</f>
        <v>0</v>
      </c>
      <c r="AR2112" s="155">
        <f t="shared" si="927"/>
        <v>0</v>
      </c>
      <c r="AS2112" s="164">
        <f>(VLOOKUP(B2112,'P2 Origin'!$C$21:$M$176,10,0))*K2112</f>
        <v>0</v>
      </c>
      <c r="AT2112" s="164">
        <f>(VLOOKUP(B2112,'P2 Origin'!$C$21:$M$176,11,0))*J2112</f>
        <v>0</v>
      </c>
      <c r="AU2112" s="167">
        <v>0</v>
      </c>
      <c r="AV2112" s="168">
        <v>0</v>
      </c>
      <c r="AW2112" s="169">
        <v>0</v>
      </c>
      <c r="AX2112" s="170">
        <f>IF(AU2112&gt;=0.1,'P3 Bureaumarge zee- en luchtvr.'!$D$12,0)</f>
        <v>0</v>
      </c>
      <c r="AY2112" s="163">
        <f t="shared" si="915"/>
        <v>0</v>
      </c>
      <c r="AZ2112" s="157" t="str">
        <f>VLOOKUP(D2112,'P4 Destination'!$C$21:$O$176,13,0)</f>
        <v>EUR</v>
      </c>
      <c r="BA2112" s="164">
        <f t="shared" si="916"/>
        <v>0</v>
      </c>
      <c r="BB2112" s="171">
        <f>IF(AU2112&gt;0.1,(VLOOKUP(D2112,'P4 Destination'!$C$21:$M$176,3,0))*I2112,0)</f>
        <v>0</v>
      </c>
      <c r="BC2112" s="172">
        <f t="shared" si="917"/>
        <v>0</v>
      </c>
      <c r="BD2112" s="171">
        <f>(VLOOKUP($D2112,'P4 Destination'!$C$21:$M$176,4,0))*BC2112</f>
        <v>0</v>
      </c>
      <c r="BE2112" s="172">
        <f t="shared" si="918"/>
        <v>0</v>
      </c>
      <c r="BF2112" s="171">
        <f>(VLOOKUP($D2112,'P4 Destination'!$C$21:$M$176,5,0))*BE2112</f>
        <v>0</v>
      </c>
      <c r="BG2112" s="172">
        <f t="shared" si="919"/>
        <v>0</v>
      </c>
      <c r="BH2112" s="171">
        <f>(VLOOKUP($D2112,'P4 Destination'!$C$21:$M$176,6,0))*BG2112</f>
        <v>0</v>
      </c>
      <c r="BI2112" s="172">
        <f t="shared" si="920"/>
        <v>0</v>
      </c>
      <c r="BJ2112" s="171">
        <f>(VLOOKUP($D2112,'P4 Destination'!$C$21:$M$176,7,0))*BI2112</f>
        <v>0</v>
      </c>
      <c r="BK2112" s="172">
        <f t="shared" si="921"/>
        <v>0</v>
      </c>
      <c r="BL2112" s="171">
        <f>(VLOOKUP($D2112,'P4 Destination'!$C$21:$M$176,8,0))*BK2112</f>
        <v>0</v>
      </c>
      <c r="BM2112" s="172">
        <f t="shared" si="922"/>
        <v>0</v>
      </c>
      <c r="BN2112" s="171">
        <f>(VLOOKUP($D2112,'P4 Destination'!$C$21:$M$176,9,0))*BM2112</f>
        <v>0</v>
      </c>
      <c r="BO2112" s="154">
        <f t="shared" si="928"/>
        <v>0</v>
      </c>
      <c r="BP2112" s="171">
        <f>(VLOOKUP(D2112,'P4 Destination'!$C$21:$M$176,10,0))*K2112</f>
        <v>0</v>
      </c>
      <c r="BQ2112" s="171">
        <f>(VLOOKUP(D2112,'P4 Destination'!$C$21:$M$176,11,0))*J2112</f>
        <v>0</v>
      </c>
      <c r="BR2112" s="173">
        <f t="shared" si="923"/>
        <v>0</v>
      </c>
      <c r="BS2112" s="173">
        <f>(AV2112*2500)*'P6 Verzekering'!$E$11</f>
        <v>0</v>
      </c>
      <c r="BT2112" s="173">
        <f>(AW2112*2500)*'P6 Verzekering'!$E$12</f>
        <v>0</v>
      </c>
      <c r="BU2112" s="173">
        <f>(L2112*2500)*'P6 Verzekering'!$E$13</f>
        <v>0</v>
      </c>
      <c r="BV2112" s="173">
        <f t="shared" si="924"/>
        <v>0</v>
      </c>
      <c r="BW2112"/>
      <c r="BX2112"/>
    </row>
    <row r="2113" spans="1:76">
      <c r="A2113" s="152" t="s">
        <v>800</v>
      </c>
      <c r="B2113" s="152" t="s">
        <v>273</v>
      </c>
      <c r="C2113" s="152" t="s">
        <v>272</v>
      </c>
      <c r="D2113" s="152" t="s">
        <v>185</v>
      </c>
      <c r="E2113" s="152" t="s">
        <v>183</v>
      </c>
      <c r="F2113" s="153">
        <f t="shared" si="926"/>
        <v>27</v>
      </c>
      <c r="G2113" s="154">
        <v>0</v>
      </c>
      <c r="H2113" s="154">
        <f>IFERROR(VLOOKUP(B2113,'P2 Origin'!$C$21:$Q$176,15,FALSE),0)</f>
        <v>0</v>
      </c>
      <c r="I2113" s="154">
        <f>IFERROR(VLOOKUP(D2113,'P4 Destination'!$C$21:$Q$176,15,FALSE),0)</f>
        <v>1</v>
      </c>
      <c r="J2113" s="155"/>
      <c r="K2113" s="155"/>
      <c r="L2113" s="156">
        <v>27</v>
      </c>
      <c r="M2113" s="155">
        <v>4079</v>
      </c>
      <c r="N2113" s="155">
        <v>11</v>
      </c>
      <c r="O2113" s="157">
        <f t="shared" si="901"/>
        <v>0</v>
      </c>
      <c r="P2113" s="158">
        <f t="shared" si="902"/>
        <v>0</v>
      </c>
      <c r="Q2113" s="159">
        <f>IFERROR(VLOOKUP(N2113,'P1 Intra-Europees'!$A$15:$H$25,3,0),0)*P2113</f>
        <v>0</v>
      </c>
      <c r="R2113" s="160">
        <f t="shared" si="903"/>
        <v>0</v>
      </c>
      <c r="S2113" s="159">
        <f>IFERROR(VLOOKUP(N2113,'P1 Intra-Europees'!$A$15:$H$25,4,0),0)*R2113</f>
        <v>0</v>
      </c>
      <c r="T2113" s="160">
        <f t="shared" si="904"/>
        <v>27</v>
      </c>
      <c r="U2113" s="159">
        <f>IFERROR(VLOOKUP(N2113,'P1 Intra-Europees'!$A$15:$H$25,5,0),0)*T2113</f>
        <v>0</v>
      </c>
      <c r="V2113" s="160">
        <f t="shared" si="905"/>
        <v>0</v>
      </c>
      <c r="W2113" s="159">
        <f>IFERROR(VLOOKUP(N2113,'P1 Intra-Europees'!$A$15:$H$25,6,0),0)*V2113</f>
        <v>0</v>
      </c>
      <c r="X2113" s="160">
        <f t="shared" si="906"/>
        <v>0</v>
      </c>
      <c r="Y2113" s="159">
        <f>IFERROR(VLOOKUP(N2113,'P1 Intra-Europees'!$A$15:$H$25,7,0),0)*X2113</f>
        <v>0</v>
      </c>
      <c r="Z2113" s="161">
        <f t="shared" si="907"/>
        <v>0</v>
      </c>
      <c r="AA2113" s="162">
        <f>IFERROR(VLOOKUP(N2113,'P1 Intra-Europees'!$A$15:$H$25,8,0),0)*Z2113</f>
        <v>0</v>
      </c>
      <c r="AB2113" s="163">
        <f t="shared" si="908"/>
        <v>0</v>
      </c>
      <c r="AC2113" s="157" t="str">
        <f>VLOOKUP(B2113,'P2 Origin'!$C$21:$O$176,13,0)</f>
        <v>USD</v>
      </c>
      <c r="AD2113" s="164">
        <f t="shared" si="909"/>
        <v>0</v>
      </c>
      <c r="AE2113" s="165">
        <f>IF(AU2113&gt;0.1,VLOOKUP(B2113,'P2 Origin'!$C$21:$M$176,3,0)*H2113,0)</f>
        <v>0</v>
      </c>
      <c r="AF2113" s="166">
        <f t="shared" si="910"/>
        <v>0</v>
      </c>
      <c r="AG2113" s="165">
        <f>(VLOOKUP(B2113,'P2 Origin'!$C$21:$M$176,4,0))*AF2113</f>
        <v>0</v>
      </c>
      <c r="AH2113" s="166">
        <f t="shared" si="911"/>
        <v>0</v>
      </c>
      <c r="AI2113" s="165">
        <f>(VLOOKUP(B2113,'P2 Origin'!$C$21:$M$176,5,0))*AH2113</f>
        <v>0</v>
      </c>
      <c r="AJ2113" s="166">
        <f t="shared" si="925"/>
        <v>0</v>
      </c>
      <c r="AK2113" s="165">
        <f>(VLOOKUP(B2113,'P2 Origin'!$C$21:$M$176,6,0))*AJ2113</f>
        <v>0</v>
      </c>
      <c r="AL2113" s="166">
        <f t="shared" si="912"/>
        <v>0</v>
      </c>
      <c r="AM2113" s="165">
        <f>(VLOOKUP($B2113,'P2 Origin'!$C$21:$M$176,7,0))*AL2113</f>
        <v>0</v>
      </c>
      <c r="AN2113" s="166">
        <f t="shared" si="913"/>
        <v>0</v>
      </c>
      <c r="AO2113" s="165">
        <f>(VLOOKUP($B2113,'P2 Origin'!$C$21:$M$176,8,0))*AN2113</f>
        <v>0</v>
      </c>
      <c r="AP2113" s="166">
        <f t="shared" si="914"/>
        <v>0</v>
      </c>
      <c r="AQ2113" s="165">
        <f>(VLOOKUP($B2113,'P2 Origin'!$C$21:$M$176,9,0))*AP2113</f>
        <v>0</v>
      </c>
      <c r="AR2113" s="155">
        <f t="shared" si="927"/>
        <v>0</v>
      </c>
      <c r="AS2113" s="164">
        <f>(VLOOKUP(B2113,'P2 Origin'!$C$21:$M$176,10,0))*K2113</f>
        <v>0</v>
      </c>
      <c r="AT2113" s="164">
        <f>(VLOOKUP(B2113,'P2 Origin'!$C$21:$M$176,11,0))*J2113</f>
        <v>0</v>
      </c>
      <c r="AU2113" s="167">
        <v>0</v>
      </c>
      <c r="AV2113" s="168">
        <v>0</v>
      </c>
      <c r="AW2113" s="169">
        <v>0</v>
      </c>
      <c r="AX2113" s="170">
        <f>IF(AU2113&gt;=0.1,'P3 Bureaumarge zee- en luchtvr.'!$D$12,0)</f>
        <v>0</v>
      </c>
      <c r="AY2113" s="163">
        <f t="shared" si="915"/>
        <v>0</v>
      </c>
      <c r="AZ2113" s="157" t="str">
        <f>VLOOKUP(D2113,'P4 Destination'!$C$21:$O$176,13,0)</f>
        <v>EUR</v>
      </c>
      <c r="BA2113" s="164">
        <f t="shared" si="916"/>
        <v>0</v>
      </c>
      <c r="BB2113" s="171">
        <f>IF(AU2113&gt;0.1,(VLOOKUP(D2113,'P4 Destination'!$C$21:$M$176,3,0))*I2113,0)</f>
        <v>0</v>
      </c>
      <c r="BC2113" s="172">
        <f t="shared" si="917"/>
        <v>0</v>
      </c>
      <c r="BD2113" s="171">
        <f>(VLOOKUP($D2113,'P4 Destination'!$C$21:$M$176,4,0))*BC2113</f>
        <v>0</v>
      </c>
      <c r="BE2113" s="172">
        <f t="shared" si="918"/>
        <v>0</v>
      </c>
      <c r="BF2113" s="171">
        <f>(VLOOKUP($D2113,'P4 Destination'!$C$21:$M$176,5,0))*BE2113</f>
        <v>0</v>
      </c>
      <c r="BG2113" s="172">
        <f t="shared" si="919"/>
        <v>0</v>
      </c>
      <c r="BH2113" s="171">
        <f>(VLOOKUP($D2113,'P4 Destination'!$C$21:$M$176,6,0))*BG2113</f>
        <v>0</v>
      </c>
      <c r="BI2113" s="172">
        <f t="shared" si="920"/>
        <v>0</v>
      </c>
      <c r="BJ2113" s="171">
        <f>(VLOOKUP($D2113,'P4 Destination'!$C$21:$M$176,7,0))*BI2113</f>
        <v>0</v>
      </c>
      <c r="BK2113" s="172">
        <f t="shared" si="921"/>
        <v>0</v>
      </c>
      <c r="BL2113" s="171">
        <f>(VLOOKUP($D2113,'P4 Destination'!$C$21:$M$176,8,0))*BK2113</f>
        <v>0</v>
      </c>
      <c r="BM2113" s="172">
        <f t="shared" si="922"/>
        <v>0</v>
      </c>
      <c r="BN2113" s="171">
        <f>(VLOOKUP($D2113,'P4 Destination'!$C$21:$M$176,9,0))*BM2113</f>
        <v>0</v>
      </c>
      <c r="BO2113" s="154">
        <f t="shared" si="928"/>
        <v>0</v>
      </c>
      <c r="BP2113" s="171">
        <f>(VLOOKUP(D2113,'P4 Destination'!$C$21:$M$176,10,0))*K2113</f>
        <v>0</v>
      </c>
      <c r="BQ2113" s="171">
        <f>(VLOOKUP(D2113,'P4 Destination'!$C$21:$M$176,11,0))*J2113</f>
        <v>0</v>
      </c>
      <c r="BR2113" s="173">
        <f t="shared" si="923"/>
        <v>0</v>
      </c>
      <c r="BS2113" s="173">
        <f>(AV2113*2500)*'P6 Verzekering'!$E$11</f>
        <v>0</v>
      </c>
      <c r="BT2113" s="173">
        <f>(AW2113*2500)*'P6 Verzekering'!$E$12</f>
        <v>0</v>
      </c>
      <c r="BU2113" s="173">
        <f>(L2113*2500)*'P6 Verzekering'!$E$13</f>
        <v>0</v>
      </c>
      <c r="BV2113" s="173">
        <f t="shared" si="924"/>
        <v>0</v>
      </c>
      <c r="BW2113"/>
      <c r="BX2113"/>
    </row>
    <row r="2114" spans="1:76">
      <c r="A2114" s="152" t="s">
        <v>1000</v>
      </c>
      <c r="B2114" s="152" t="s">
        <v>151</v>
      </c>
      <c r="C2114" s="152" t="s">
        <v>149</v>
      </c>
      <c r="D2114" s="152" t="s">
        <v>219</v>
      </c>
      <c r="E2114" s="152" t="s">
        <v>219</v>
      </c>
      <c r="F2114" s="153">
        <f t="shared" si="926"/>
        <v>28</v>
      </c>
      <c r="G2114" s="154">
        <v>0</v>
      </c>
      <c r="H2114" s="154">
        <f>IFERROR(VLOOKUP(B2114,'P2 Origin'!$C$21:$Q$176,15,FALSE),0)</f>
        <v>0</v>
      </c>
      <c r="I2114" s="154">
        <f>IFERROR(VLOOKUP(D2114,'P4 Destination'!$C$21:$Q$176,15,FALSE),0)</f>
        <v>0</v>
      </c>
      <c r="J2114" s="155"/>
      <c r="K2114" s="155"/>
      <c r="L2114" s="156">
        <v>28</v>
      </c>
      <c r="M2114" s="155">
        <v>167</v>
      </c>
      <c r="N2114" s="155">
        <v>2</v>
      </c>
      <c r="O2114" s="157">
        <f t="shared" si="901"/>
        <v>0</v>
      </c>
      <c r="P2114" s="158">
        <f t="shared" si="902"/>
        <v>0</v>
      </c>
      <c r="Q2114" s="159">
        <f>IFERROR(VLOOKUP(N2114,'P1 Intra-Europees'!$A$15:$H$25,3,0),0)*P2114</f>
        <v>0</v>
      </c>
      <c r="R2114" s="160">
        <f t="shared" si="903"/>
        <v>0</v>
      </c>
      <c r="S2114" s="159">
        <f>IFERROR(VLOOKUP(N2114,'P1 Intra-Europees'!$A$15:$H$25,4,0),0)*R2114</f>
        <v>0</v>
      </c>
      <c r="T2114" s="160">
        <f t="shared" si="904"/>
        <v>28</v>
      </c>
      <c r="U2114" s="159">
        <f>IFERROR(VLOOKUP(N2114,'P1 Intra-Europees'!$A$15:$H$25,5,0),0)*T2114</f>
        <v>0</v>
      </c>
      <c r="V2114" s="160">
        <f t="shared" si="905"/>
        <v>0</v>
      </c>
      <c r="W2114" s="159">
        <f>IFERROR(VLOOKUP(N2114,'P1 Intra-Europees'!$A$15:$H$25,6,0),0)*V2114</f>
        <v>0</v>
      </c>
      <c r="X2114" s="160">
        <f t="shared" si="906"/>
        <v>0</v>
      </c>
      <c r="Y2114" s="159">
        <f>IFERROR(VLOOKUP(N2114,'P1 Intra-Europees'!$A$15:$H$25,7,0),0)*X2114</f>
        <v>0</v>
      </c>
      <c r="Z2114" s="161">
        <f t="shared" si="907"/>
        <v>0</v>
      </c>
      <c r="AA2114" s="162">
        <f>IFERROR(VLOOKUP(N2114,'P1 Intra-Europees'!$A$15:$H$25,8,0),0)*Z2114</f>
        <v>0</v>
      </c>
      <c r="AB2114" s="163">
        <f t="shared" si="908"/>
        <v>0</v>
      </c>
      <c r="AC2114" s="157" t="str">
        <f>VLOOKUP(B2114,'P2 Origin'!$C$21:$O$176,13,0)</f>
        <v>EUR</v>
      </c>
      <c r="AD2114" s="164">
        <f t="shared" si="909"/>
        <v>0</v>
      </c>
      <c r="AE2114" s="165">
        <f>IF(AU2114&gt;0.1,VLOOKUP(B2114,'P2 Origin'!$C$21:$M$176,3,0)*H2114,0)</f>
        <v>0</v>
      </c>
      <c r="AF2114" s="166">
        <f t="shared" si="910"/>
        <v>0</v>
      </c>
      <c r="AG2114" s="165">
        <f>(VLOOKUP(B2114,'P2 Origin'!$C$21:$M$176,4,0))*AF2114</f>
        <v>0</v>
      </c>
      <c r="AH2114" s="166">
        <f t="shared" si="911"/>
        <v>0</v>
      </c>
      <c r="AI2114" s="165">
        <f>(VLOOKUP(B2114,'P2 Origin'!$C$21:$M$176,5,0))*AH2114</f>
        <v>0</v>
      </c>
      <c r="AJ2114" s="166">
        <f t="shared" si="925"/>
        <v>0</v>
      </c>
      <c r="AK2114" s="165">
        <f>(VLOOKUP(B2114,'P2 Origin'!$C$21:$M$176,6,0))*AJ2114</f>
        <v>0</v>
      </c>
      <c r="AL2114" s="166">
        <f t="shared" si="912"/>
        <v>0</v>
      </c>
      <c r="AM2114" s="165">
        <f>(VLOOKUP($B2114,'P2 Origin'!$C$21:$M$176,7,0))*AL2114</f>
        <v>0</v>
      </c>
      <c r="AN2114" s="166">
        <f t="shared" si="913"/>
        <v>0</v>
      </c>
      <c r="AO2114" s="165">
        <f>(VLOOKUP($B2114,'P2 Origin'!$C$21:$M$176,8,0))*AN2114</f>
        <v>0</v>
      </c>
      <c r="AP2114" s="166">
        <f t="shared" si="914"/>
        <v>0</v>
      </c>
      <c r="AQ2114" s="165">
        <f>(VLOOKUP($B2114,'P2 Origin'!$C$21:$M$176,9,0))*AP2114</f>
        <v>0</v>
      </c>
      <c r="AR2114" s="155">
        <f t="shared" si="927"/>
        <v>0</v>
      </c>
      <c r="AS2114" s="164">
        <f>(VLOOKUP(B2114,'P2 Origin'!$C$21:$M$176,10,0))*K2114</f>
        <v>0</v>
      </c>
      <c r="AT2114" s="164">
        <f>(VLOOKUP(B2114,'P2 Origin'!$C$21:$M$176,11,0))*J2114</f>
        <v>0</v>
      </c>
      <c r="AU2114" s="167">
        <v>0</v>
      </c>
      <c r="AV2114" s="168">
        <v>0</v>
      </c>
      <c r="AW2114" s="169">
        <v>0</v>
      </c>
      <c r="AX2114" s="170">
        <f>IF(AU2114&gt;=0.1,'P3 Bureaumarge zee- en luchtvr.'!$D$12,0)</f>
        <v>0</v>
      </c>
      <c r="AY2114" s="163">
        <f t="shared" si="915"/>
        <v>0</v>
      </c>
      <c r="AZ2114" s="157" t="str">
        <f>VLOOKUP(D2114,'P4 Destination'!$C$21:$O$176,13,0)</f>
        <v>EUR</v>
      </c>
      <c r="BA2114" s="164">
        <f t="shared" si="916"/>
        <v>0</v>
      </c>
      <c r="BB2114" s="171">
        <f>IF(AU2114&gt;0.1,(VLOOKUP(D2114,'P4 Destination'!$C$21:$M$176,3,0))*I2114,0)</f>
        <v>0</v>
      </c>
      <c r="BC2114" s="172">
        <f t="shared" si="917"/>
        <v>0</v>
      </c>
      <c r="BD2114" s="171">
        <f>(VLOOKUP($D2114,'P4 Destination'!$C$21:$M$176,4,0))*BC2114</f>
        <v>0</v>
      </c>
      <c r="BE2114" s="172">
        <f t="shared" si="918"/>
        <v>0</v>
      </c>
      <c r="BF2114" s="171">
        <f>(VLOOKUP($D2114,'P4 Destination'!$C$21:$M$176,5,0))*BE2114</f>
        <v>0</v>
      </c>
      <c r="BG2114" s="172">
        <f t="shared" si="919"/>
        <v>0</v>
      </c>
      <c r="BH2114" s="171">
        <f>(VLOOKUP($D2114,'P4 Destination'!$C$21:$M$176,6,0))*BG2114</f>
        <v>0</v>
      </c>
      <c r="BI2114" s="172">
        <f t="shared" si="920"/>
        <v>0</v>
      </c>
      <c r="BJ2114" s="171">
        <f>(VLOOKUP($D2114,'P4 Destination'!$C$21:$M$176,7,0))*BI2114</f>
        <v>0</v>
      </c>
      <c r="BK2114" s="172">
        <f t="shared" si="921"/>
        <v>0</v>
      </c>
      <c r="BL2114" s="171">
        <f>(VLOOKUP($D2114,'P4 Destination'!$C$21:$M$176,8,0))*BK2114</f>
        <v>0</v>
      </c>
      <c r="BM2114" s="172">
        <f t="shared" si="922"/>
        <v>0</v>
      </c>
      <c r="BN2114" s="171">
        <f>(VLOOKUP($D2114,'P4 Destination'!$C$21:$M$176,9,0))*BM2114</f>
        <v>0</v>
      </c>
      <c r="BO2114" s="154">
        <f t="shared" si="928"/>
        <v>0</v>
      </c>
      <c r="BP2114" s="171">
        <f>(VLOOKUP(D2114,'P4 Destination'!$C$21:$M$176,10,0))*K2114</f>
        <v>0</v>
      </c>
      <c r="BQ2114" s="171">
        <f>(VLOOKUP(D2114,'P4 Destination'!$C$21:$M$176,11,0))*J2114</f>
        <v>0</v>
      </c>
      <c r="BR2114" s="173">
        <f t="shared" si="923"/>
        <v>0</v>
      </c>
      <c r="BS2114" s="173">
        <f>(AV2114*2500)*'P6 Verzekering'!$E$11</f>
        <v>0</v>
      </c>
      <c r="BT2114" s="173">
        <f>(AW2114*2500)*'P6 Verzekering'!$E$12</f>
        <v>0</v>
      </c>
      <c r="BU2114" s="173">
        <f>(L2114*2500)*'P6 Verzekering'!$E$13</f>
        <v>0</v>
      </c>
      <c r="BV2114" s="173">
        <f t="shared" si="924"/>
        <v>0</v>
      </c>
      <c r="BW2114"/>
      <c r="BX2114"/>
    </row>
    <row r="2115" spans="1:76">
      <c r="A2115" s="152" t="s">
        <v>1730</v>
      </c>
      <c r="B2115" s="152" t="s">
        <v>219</v>
      </c>
      <c r="C2115" s="152" t="s">
        <v>219</v>
      </c>
      <c r="D2115" s="152" t="s">
        <v>151</v>
      </c>
      <c r="E2115" s="152" t="s">
        <v>149</v>
      </c>
      <c r="F2115" s="153">
        <f t="shared" si="926"/>
        <v>28</v>
      </c>
      <c r="G2115" s="154">
        <v>0</v>
      </c>
      <c r="H2115" s="154">
        <f>IFERROR(VLOOKUP(B2115,'P2 Origin'!$C$21:$Q$176,15,FALSE),0)</f>
        <v>0</v>
      </c>
      <c r="I2115" s="154">
        <f>IFERROR(VLOOKUP(D2115,'P4 Destination'!$C$21:$Q$176,15,FALSE),0)</f>
        <v>0</v>
      </c>
      <c r="J2115" s="155"/>
      <c r="K2115" s="155"/>
      <c r="L2115" s="156">
        <v>28</v>
      </c>
      <c r="M2115" s="155">
        <v>171</v>
      </c>
      <c r="N2115" s="155">
        <v>2</v>
      </c>
      <c r="O2115" s="157">
        <f t="shared" si="901"/>
        <v>0</v>
      </c>
      <c r="P2115" s="158">
        <f t="shared" si="902"/>
        <v>0</v>
      </c>
      <c r="Q2115" s="159">
        <f>IFERROR(VLOOKUP(N2115,'P1 Intra-Europees'!$A$15:$H$25,3,0),0)*P2115</f>
        <v>0</v>
      </c>
      <c r="R2115" s="160">
        <f t="shared" si="903"/>
        <v>0</v>
      </c>
      <c r="S2115" s="159">
        <f>IFERROR(VLOOKUP(N2115,'P1 Intra-Europees'!$A$15:$H$25,4,0),0)*R2115</f>
        <v>0</v>
      </c>
      <c r="T2115" s="160">
        <f t="shared" si="904"/>
        <v>28</v>
      </c>
      <c r="U2115" s="159">
        <f>IFERROR(VLOOKUP(N2115,'P1 Intra-Europees'!$A$15:$H$25,5,0),0)*T2115</f>
        <v>0</v>
      </c>
      <c r="V2115" s="160">
        <f t="shared" si="905"/>
        <v>0</v>
      </c>
      <c r="W2115" s="159">
        <f>IFERROR(VLOOKUP(N2115,'P1 Intra-Europees'!$A$15:$H$25,6,0),0)*V2115</f>
        <v>0</v>
      </c>
      <c r="X2115" s="160">
        <f t="shared" si="906"/>
        <v>0</v>
      </c>
      <c r="Y2115" s="159">
        <f>IFERROR(VLOOKUP(N2115,'P1 Intra-Europees'!$A$15:$H$25,7,0),0)*X2115</f>
        <v>0</v>
      </c>
      <c r="Z2115" s="161">
        <f t="shared" si="907"/>
        <v>0</v>
      </c>
      <c r="AA2115" s="162">
        <f>IFERROR(VLOOKUP(N2115,'P1 Intra-Europees'!$A$15:$H$25,8,0),0)*Z2115</f>
        <v>0</v>
      </c>
      <c r="AB2115" s="163">
        <f t="shared" si="908"/>
        <v>0</v>
      </c>
      <c r="AC2115" s="157" t="str">
        <f>VLOOKUP(B2115,'P2 Origin'!$C$21:$O$176,13,0)</f>
        <v>EUR</v>
      </c>
      <c r="AD2115" s="164">
        <f t="shared" si="909"/>
        <v>0</v>
      </c>
      <c r="AE2115" s="165">
        <f>IF(AU2115&gt;0.1,VLOOKUP(B2115,'P2 Origin'!$C$21:$M$176,3,0)*H2115,0)</f>
        <v>0</v>
      </c>
      <c r="AF2115" s="166">
        <f t="shared" si="910"/>
        <v>0</v>
      </c>
      <c r="AG2115" s="165">
        <f>(VLOOKUP(B2115,'P2 Origin'!$C$21:$M$176,4,0))*AF2115</f>
        <v>0</v>
      </c>
      <c r="AH2115" s="166">
        <f t="shared" si="911"/>
        <v>0</v>
      </c>
      <c r="AI2115" s="165">
        <f>(VLOOKUP(B2115,'P2 Origin'!$C$21:$M$176,5,0))*AH2115</f>
        <v>0</v>
      </c>
      <c r="AJ2115" s="166">
        <f t="shared" si="925"/>
        <v>0</v>
      </c>
      <c r="AK2115" s="165">
        <f>(VLOOKUP(B2115,'P2 Origin'!$C$21:$M$176,6,0))*AJ2115</f>
        <v>0</v>
      </c>
      <c r="AL2115" s="166">
        <f t="shared" si="912"/>
        <v>0</v>
      </c>
      <c r="AM2115" s="165">
        <f>(VLOOKUP($B2115,'P2 Origin'!$C$21:$M$176,7,0))*AL2115</f>
        <v>0</v>
      </c>
      <c r="AN2115" s="166">
        <f t="shared" si="913"/>
        <v>0</v>
      </c>
      <c r="AO2115" s="165">
        <f>(VLOOKUP($B2115,'P2 Origin'!$C$21:$M$176,8,0))*AN2115</f>
        <v>0</v>
      </c>
      <c r="AP2115" s="166">
        <f t="shared" si="914"/>
        <v>0</v>
      </c>
      <c r="AQ2115" s="165">
        <f>(VLOOKUP($B2115,'P2 Origin'!$C$21:$M$176,9,0))*AP2115</f>
        <v>0</v>
      </c>
      <c r="AR2115" s="155">
        <f t="shared" si="927"/>
        <v>0</v>
      </c>
      <c r="AS2115" s="164">
        <f>(VLOOKUP(B2115,'P2 Origin'!$C$21:$M$176,10,0))*K2115</f>
        <v>0</v>
      </c>
      <c r="AT2115" s="164">
        <f>(VLOOKUP(B2115,'P2 Origin'!$C$21:$M$176,11,0))*J2115</f>
        <v>0</v>
      </c>
      <c r="AU2115" s="167">
        <v>0</v>
      </c>
      <c r="AV2115" s="168">
        <v>0</v>
      </c>
      <c r="AW2115" s="169">
        <v>0</v>
      </c>
      <c r="AX2115" s="170">
        <f>IF(AU2115&gt;=0.1,'P3 Bureaumarge zee- en luchtvr.'!$D$12,0)</f>
        <v>0</v>
      </c>
      <c r="AY2115" s="163">
        <f t="shared" si="915"/>
        <v>0</v>
      </c>
      <c r="AZ2115" s="157" t="str">
        <f>VLOOKUP(D2115,'P4 Destination'!$C$21:$O$176,13,0)</f>
        <v>EUR</v>
      </c>
      <c r="BA2115" s="164">
        <f t="shared" si="916"/>
        <v>0</v>
      </c>
      <c r="BB2115" s="171">
        <f>IF(AU2115&gt;0.1,(VLOOKUP(D2115,'P4 Destination'!$C$21:$M$176,3,0))*I2115,0)</f>
        <v>0</v>
      </c>
      <c r="BC2115" s="172">
        <f t="shared" si="917"/>
        <v>0</v>
      </c>
      <c r="BD2115" s="171">
        <f>(VLOOKUP($D2115,'P4 Destination'!$C$21:$M$176,4,0))*BC2115</f>
        <v>0</v>
      </c>
      <c r="BE2115" s="172">
        <f t="shared" si="918"/>
        <v>0</v>
      </c>
      <c r="BF2115" s="171">
        <f>(VLOOKUP($D2115,'P4 Destination'!$C$21:$M$176,5,0))*BE2115</f>
        <v>0</v>
      </c>
      <c r="BG2115" s="172">
        <f t="shared" si="919"/>
        <v>0</v>
      </c>
      <c r="BH2115" s="171">
        <f>(VLOOKUP($D2115,'P4 Destination'!$C$21:$M$176,6,0))*BG2115</f>
        <v>0</v>
      </c>
      <c r="BI2115" s="172">
        <f t="shared" si="920"/>
        <v>0</v>
      </c>
      <c r="BJ2115" s="171">
        <f>(VLOOKUP($D2115,'P4 Destination'!$C$21:$M$176,7,0))*BI2115</f>
        <v>0</v>
      </c>
      <c r="BK2115" s="172">
        <f t="shared" si="921"/>
        <v>0</v>
      </c>
      <c r="BL2115" s="171">
        <f>(VLOOKUP($D2115,'P4 Destination'!$C$21:$M$176,8,0))*BK2115</f>
        <v>0</v>
      </c>
      <c r="BM2115" s="172">
        <f t="shared" si="922"/>
        <v>0</v>
      </c>
      <c r="BN2115" s="171">
        <f>(VLOOKUP($D2115,'P4 Destination'!$C$21:$M$176,9,0))*BM2115</f>
        <v>0</v>
      </c>
      <c r="BO2115" s="154">
        <f t="shared" si="928"/>
        <v>0</v>
      </c>
      <c r="BP2115" s="171">
        <f>(VLOOKUP(D2115,'P4 Destination'!$C$21:$M$176,10,0))*K2115</f>
        <v>0</v>
      </c>
      <c r="BQ2115" s="171">
        <f>(VLOOKUP(D2115,'P4 Destination'!$C$21:$M$176,11,0))*J2115</f>
        <v>0</v>
      </c>
      <c r="BR2115" s="173">
        <f t="shared" si="923"/>
        <v>0</v>
      </c>
      <c r="BS2115" s="173">
        <f>(AV2115*2500)*'P6 Verzekering'!$E$11</f>
        <v>0</v>
      </c>
      <c r="BT2115" s="173">
        <f>(AW2115*2500)*'P6 Verzekering'!$E$12</f>
        <v>0</v>
      </c>
      <c r="BU2115" s="173">
        <f>(L2115*2500)*'P6 Verzekering'!$E$13</f>
        <v>0</v>
      </c>
      <c r="BV2115" s="173">
        <f t="shared" si="924"/>
        <v>0</v>
      </c>
      <c r="BW2115"/>
      <c r="BX2115"/>
    </row>
    <row r="2116" spans="1:76">
      <c r="A2116" s="152" t="s">
        <v>1709</v>
      </c>
      <c r="B2116" s="152" t="s">
        <v>219</v>
      </c>
      <c r="C2116" s="152" t="s">
        <v>219</v>
      </c>
      <c r="D2116" s="152" t="s">
        <v>151</v>
      </c>
      <c r="E2116" s="152" t="s">
        <v>149</v>
      </c>
      <c r="F2116" s="153">
        <f t="shared" si="926"/>
        <v>28</v>
      </c>
      <c r="G2116" s="154">
        <v>0</v>
      </c>
      <c r="H2116" s="154">
        <f>IFERROR(VLOOKUP(B2116,'P2 Origin'!$C$21:$Q$176,15,FALSE),0)</f>
        <v>0</v>
      </c>
      <c r="I2116" s="154">
        <f>IFERROR(VLOOKUP(D2116,'P4 Destination'!$C$21:$Q$176,15,FALSE),0)</f>
        <v>0</v>
      </c>
      <c r="J2116" s="155"/>
      <c r="K2116" s="155"/>
      <c r="L2116" s="156">
        <v>28</v>
      </c>
      <c r="M2116" s="155">
        <v>172</v>
      </c>
      <c r="N2116" s="155">
        <v>2</v>
      </c>
      <c r="O2116" s="157">
        <f t="shared" si="901"/>
        <v>0</v>
      </c>
      <c r="P2116" s="158">
        <f t="shared" si="902"/>
        <v>0</v>
      </c>
      <c r="Q2116" s="159">
        <f>IFERROR(VLOOKUP(N2116,'P1 Intra-Europees'!$A$15:$H$25,3,0),0)*P2116</f>
        <v>0</v>
      </c>
      <c r="R2116" s="160">
        <f t="shared" si="903"/>
        <v>0</v>
      </c>
      <c r="S2116" s="159">
        <f>IFERROR(VLOOKUP(N2116,'P1 Intra-Europees'!$A$15:$H$25,4,0),0)*R2116</f>
        <v>0</v>
      </c>
      <c r="T2116" s="160">
        <f t="shared" si="904"/>
        <v>28</v>
      </c>
      <c r="U2116" s="159">
        <f>IFERROR(VLOOKUP(N2116,'P1 Intra-Europees'!$A$15:$H$25,5,0),0)*T2116</f>
        <v>0</v>
      </c>
      <c r="V2116" s="160">
        <f t="shared" si="905"/>
        <v>0</v>
      </c>
      <c r="W2116" s="159">
        <f>IFERROR(VLOOKUP(N2116,'P1 Intra-Europees'!$A$15:$H$25,6,0),0)*V2116</f>
        <v>0</v>
      </c>
      <c r="X2116" s="160">
        <f t="shared" si="906"/>
        <v>0</v>
      </c>
      <c r="Y2116" s="159">
        <f>IFERROR(VLOOKUP(N2116,'P1 Intra-Europees'!$A$15:$H$25,7,0),0)*X2116</f>
        <v>0</v>
      </c>
      <c r="Z2116" s="161">
        <f t="shared" si="907"/>
        <v>0</v>
      </c>
      <c r="AA2116" s="162">
        <f>IFERROR(VLOOKUP(N2116,'P1 Intra-Europees'!$A$15:$H$25,8,0),0)*Z2116</f>
        <v>0</v>
      </c>
      <c r="AB2116" s="163">
        <f t="shared" si="908"/>
        <v>0</v>
      </c>
      <c r="AC2116" s="157" t="str">
        <f>VLOOKUP(B2116,'P2 Origin'!$C$21:$O$176,13,0)</f>
        <v>EUR</v>
      </c>
      <c r="AD2116" s="164">
        <f t="shared" si="909"/>
        <v>0</v>
      </c>
      <c r="AE2116" s="165">
        <f>IF(AU2116&gt;0.1,VLOOKUP(B2116,'P2 Origin'!$C$21:$M$176,3,0)*H2116,0)</f>
        <v>0</v>
      </c>
      <c r="AF2116" s="166">
        <f t="shared" si="910"/>
        <v>0</v>
      </c>
      <c r="AG2116" s="165">
        <f>(VLOOKUP(B2116,'P2 Origin'!$C$21:$M$176,4,0))*AF2116</f>
        <v>0</v>
      </c>
      <c r="AH2116" s="166">
        <f t="shared" si="911"/>
        <v>0</v>
      </c>
      <c r="AI2116" s="165">
        <f>(VLOOKUP(B2116,'P2 Origin'!$C$21:$M$176,5,0))*AH2116</f>
        <v>0</v>
      </c>
      <c r="AJ2116" s="166">
        <f t="shared" si="925"/>
        <v>0</v>
      </c>
      <c r="AK2116" s="165">
        <f>(VLOOKUP(B2116,'P2 Origin'!$C$21:$M$176,6,0))*AJ2116</f>
        <v>0</v>
      </c>
      <c r="AL2116" s="166">
        <f t="shared" si="912"/>
        <v>0</v>
      </c>
      <c r="AM2116" s="165">
        <f>(VLOOKUP($B2116,'P2 Origin'!$C$21:$M$176,7,0))*AL2116</f>
        <v>0</v>
      </c>
      <c r="AN2116" s="166">
        <f t="shared" si="913"/>
        <v>0</v>
      </c>
      <c r="AO2116" s="165">
        <f>(VLOOKUP($B2116,'P2 Origin'!$C$21:$M$176,8,0))*AN2116</f>
        <v>0</v>
      </c>
      <c r="AP2116" s="166">
        <f t="shared" si="914"/>
        <v>0</v>
      </c>
      <c r="AQ2116" s="165">
        <f>(VLOOKUP($B2116,'P2 Origin'!$C$21:$M$176,9,0))*AP2116</f>
        <v>0</v>
      </c>
      <c r="AR2116" s="155">
        <f t="shared" si="927"/>
        <v>0</v>
      </c>
      <c r="AS2116" s="164">
        <f>(VLOOKUP(B2116,'P2 Origin'!$C$21:$M$176,10,0))*K2116</f>
        <v>0</v>
      </c>
      <c r="AT2116" s="164">
        <f>(VLOOKUP(B2116,'P2 Origin'!$C$21:$M$176,11,0))*J2116</f>
        <v>0</v>
      </c>
      <c r="AU2116" s="167">
        <v>0</v>
      </c>
      <c r="AV2116" s="168">
        <v>0</v>
      </c>
      <c r="AW2116" s="169">
        <v>0</v>
      </c>
      <c r="AX2116" s="170">
        <f>IF(AU2116&gt;=0.1,'P3 Bureaumarge zee- en luchtvr.'!$D$12,0)</f>
        <v>0</v>
      </c>
      <c r="AY2116" s="163">
        <f t="shared" si="915"/>
        <v>0</v>
      </c>
      <c r="AZ2116" s="157" t="str">
        <f>VLOOKUP(D2116,'P4 Destination'!$C$21:$O$176,13,0)</f>
        <v>EUR</v>
      </c>
      <c r="BA2116" s="164">
        <f t="shared" si="916"/>
        <v>0</v>
      </c>
      <c r="BB2116" s="171">
        <f>IF(AU2116&gt;0.1,(VLOOKUP(D2116,'P4 Destination'!$C$21:$M$176,3,0))*I2116,0)</f>
        <v>0</v>
      </c>
      <c r="BC2116" s="172">
        <f t="shared" si="917"/>
        <v>0</v>
      </c>
      <c r="BD2116" s="171">
        <f>(VLOOKUP($D2116,'P4 Destination'!$C$21:$M$176,4,0))*BC2116</f>
        <v>0</v>
      </c>
      <c r="BE2116" s="172">
        <f t="shared" si="918"/>
        <v>0</v>
      </c>
      <c r="BF2116" s="171">
        <f>(VLOOKUP($D2116,'P4 Destination'!$C$21:$M$176,5,0))*BE2116</f>
        <v>0</v>
      </c>
      <c r="BG2116" s="172">
        <f t="shared" si="919"/>
        <v>0</v>
      </c>
      <c r="BH2116" s="171">
        <f>(VLOOKUP($D2116,'P4 Destination'!$C$21:$M$176,6,0))*BG2116</f>
        <v>0</v>
      </c>
      <c r="BI2116" s="172">
        <f t="shared" si="920"/>
        <v>0</v>
      </c>
      <c r="BJ2116" s="171">
        <f>(VLOOKUP($D2116,'P4 Destination'!$C$21:$M$176,7,0))*BI2116</f>
        <v>0</v>
      </c>
      <c r="BK2116" s="172">
        <f t="shared" si="921"/>
        <v>0</v>
      </c>
      <c r="BL2116" s="171">
        <f>(VLOOKUP($D2116,'P4 Destination'!$C$21:$M$176,8,0))*BK2116</f>
        <v>0</v>
      </c>
      <c r="BM2116" s="172">
        <f t="shared" si="922"/>
        <v>0</v>
      </c>
      <c r="BN2116" s="171">
        <f>(VLOOKUP($D2116,'P4 Destination'!$C$21:$M$176,9,0))*BM2116</f>
        <v>0</v>
      </c>
      <c r="BO2116" s="154">
        <f t="shared" si="928"/>
        <v>0</v>
      </c>
      <c r="BP2116" s="171">
        <f>(VLOOKUP(D2116,'P4 Destination'!$C$21:$M$176,10,0))*K2116</f>
        <v>0</v>
      </c>
      <c r="BQ2116" s="171">
        <f>(VLOOKUP(D2116,'P4 Destination'!$C$21:$M$176,11,0))*J2116</f>
        <v>0</v>
      </c>
      <c r="BR2116" s="173">
        <f t="shared" si="923"/>
        <v>0</v>
      </c>
      <c r="BS2116" s="173">
        <f>(AV2116*2500)*'P6 Verzekering'!$E$11</f>
        <v>0</v>
      </c>
      <c r="BT2116" s="173">
        <f>(AW2116*2500)*'P6 Verzekering'!$E$12</f>
        <v>0</v>
      </c>
      <c r="BU2116" s="173">
        <f>(L2116*2500)*'P6 Verzekering'!$E$13</f>
        <v>0</v>
      </c>
      <c r="BV2116" s="173">
        <f t="shared" si="924"/>
        <v>0</v>
      </c>
      <c r="BW2116"/>
      <c r="BX2116"/>
    </row>
    <row r="2117" spans="1:76">
      <c r="A2117" s="152" t="s">
        <v>1736</v>
      </c>
      <c r="B2117" s="152" t="s">
        <v>219</v>
      </c>
      <c r="C2117" s="152" t="s">
        <v>219</v>
      </c>
      <c r="D2117" s="152" t="s">
        <v>151</v>
      </c>
      <c r="E2117" s="152" t="s">
        <v>149</v>
      </c>
      <c r="F2117" s="153">
        <f t="shared" si="926"/>
        <v>28</v>
      </c>
      <c r="G2117" s="154">
        <v>0</v>
      </c>
      <c r="H2117" s="154">
        <f>IFERROR(VLOOKUP(B2117,'P2 Origin'!$C$21:$Q$176,15,FALSE),0)</f>
        <v>0</v>
      </c>
      <c r="I2117" s="154">
        <f>IFERROR(VLOOKUP(D2117,'P4 Destination'!$C$21:$Q$176,15,FALSE),0)</f>
        <v>0</v>
      </c>
      <c r="J2117" s="155"/>
      <c r="K2117" s="155"/>
      <c r="L2117" s="156">
        <v>28</v>
      </c>
      <c r="M2117" s="155">
        <v>172</v>
      </c>
      <c r="N2117" s="155">
        <v>2</v>
      </c>
      <c r="O2117" s="157">
        <f t="shared" si="901"/>
        <v>0</v>
      </c>
      <c r="P2117" s="158">
        <f t="shared" si="902"/>
        <v>0</v>
      </c>
      <c r="Q2117" s="159">
        <f>IFERROR(VLOOKUP(N2117,'P1 Intra-Europees'!$A$15:$H$25,3,0),0)*P2117</f>
        <v>0</v>
      </c>
      <c r="R2117" s="160">
        <f t="shared" si="903"/>
        <v>0</v>
      </c>
      <c r="S2117" s="159">
        <f>IFERROR(VLOOKUP(N2117,'P1 Intra-Europees'!$A$15:$H$25,4,0),0)*R2117</f>
        <v>0</v>
      </c>
      <c r="T2117" s="160">
        <f t="shared" si="904"/>
        <v>28</v>
      </c>
      <c r="U2117" s="159">
        <f>IFERROR(VLOOKUP(N2117,'P1 Intra-Europees'!$A$15:$H$25,5,0),0)*T2117</f>
        <v>0</v>
      </c>
      <c r="V2117" s="160">
        <f t="shared" si="905"/>
        <v>0</v>
      </c>
      <c r="W2117" s="159">
        <f>IFERROR(VLOOKUP(N2117,'P1 Intra-Europees'!$A$15:$H$25,6,0),0)*V2117</f>
        <v>0</v>
      </c>
      <c r="X2117" s="160">
        <f t="shared" si="906"/>
        <v>0</v>
      </c>
      <c r="Y2117" s="159">
        <f>IFERROR(VLOOKUP(N2117,'P1 Intra-Europees'!$A$15:$H$25,7,0),0)*X2117</f>
        <v>0</v>
      </c>
      <c r="Z2117" s="161">
        <f t="shared" si="907"/>
        <v>0</v>
      </c>
      <c r="AA2117" s="162">
        <f>IFERROR(VLOOKUP(N2117,'P1 Intra-Europees'!$A$15:$H$25,8,0),0)*Z2117</f>
        <v>0</v>
      </c>
      <c r="AB2117" s="163">
        <f t="shared" si="908"/>
        <v>0</v>
      </c>
      <c r="AC2117" s="157" t="str">
        <f>VLOOKUP(B2117,'P2 Origin'!$C$21:$O$176,13,0)</f>
        <v>EUR</v>
      </c>
      <c r="AD2117" s="164">
        <f t="shared" si="909"/>
        <v>0</v>
      </c>
      <c r="AE2117" s="165">
        <f>IF(AU2117&gt;0.1,VLOOKUP(B2117,'P2 Origin'!$C$21:$M$176,3,0)*H2117,0)</f>
        <v>0</v>
      </c>
      <c r="AF2117" s="166">
        <f t="shared" si="910"/>
        <v>0</v>
      </c>
      <c r="AG2117" s="165">
        <f>(VLOOKUP(B2117,'P2 Origin'!$C$21:$M$176,4,0))*AF2117</f>
        <v>0</v>
      </c>
      <c r="AH2117" s="166">
        <f t="shared" si="911"/>
        <v>0</v>
      </c>
      <c r="AI2117" s="165">
        <f>(VLOOKUP(B2117,'P2 Origin'!$C$21:$M$176,5,0))*AH2117</f>
        <v>0</v>
      </c>
      <c r="AJ2117" s="166">
        <f t="shared" si="925"/>
        <v>0</v>
      </c>
      <c r="AK2117" s="165">
        <f>(VLOOKUP(B2117,'P2 Origin'!$C$21:$M$176,6,0))*AJ2117</f>
        <v>0</v>
      </c>
      <c r="AL2117" s="166">
        <f t="shared" si="912"/>
        <v>0</v>
      </c>
      <c r="AM2117" s="165">
        <f>(VLOOKUP($B2117,'P2 Origin'!$C$21:$M$176,7,0))*AL2117</f>
        <v>0</v>
      </c>
      <c r="AN2117" s="166">
        <f t="shared" si="913"/>
        <v>0</v>
      </c>
      <c r="AO2117" s="165">
        <f>(VLOOKUP($B2117,'P2 Origin'!$C$21:$M$176,8,0))*AN2117</f>
        <v>0</v>
      </c>
      <c r="AP2117" s="166">
        <f t="shared" si="914"/>
        <v>0</v>
      </c>
      <c r="AQ2117" s="165">
        <f>(VLOOKUP($B2117,'P2 Origin'!$C$21:$M$176,9,0))*AP2117</f>
        <v>0</v>
      </c>
      <c r="AR2117" s="155">
        <f t="shared" si="927"/>
        <v>0</v>
      </c>
      <c r="AS2117" s="164">
        <f>(VLOOKUP(B2117,'P2 Origin'!$C$21:$M$176,10,0))*K2117</f>
        <v>0</v>
      </c>
      <c r="AT2117" s="164">
        <f>(VLOOKUP(B2117,'P2 Origin'!$C$21:$M$176,11,0))*J2117</f>
        <v>0</v>
      </c>
      <c r="AU2117" s="167">
        <v>0</v>
      </c>
      <c r="AV2117" s="168">
        <v>0</v>
      </c>
      <c r="AW2117" s="169">
        <v>0</v>
      </c>
      <c r="AX2117" s="170">
        <f>IF(AU2117&gt;=0.1,'P3 Bureaumarge zee- en luchtvr.'!$D$12,0)</f>
        <v>0</v>
      </c>
      <c r="AY2117" s="163">
        <f t="shared" si="915"/>
        <v>0</v>
      </c>
      <c r="AZ2117" s="157" t="str">
        <f>VLOOKUP(D2117,'P4 Destination'!$C$21:$O$176,13,0)</f>
        <v>EUR</v>
      </c>
      <c r="BA2117" s="164">
        <f t="shared" si="916"/>
        <v>0</v>
      </c>
      <c r="BB2117" s="171">
        <f>IF(AU2117&gt;0.1,(VLOOKUP(D2117,'P4 Destination'!$C$21:$M$176,3,0))*I2117,0)</f>
        <v>0</v>
      </c>
      <c r="BC2117" s="172">
        <f t="shared" si="917"/>
        <v>0</v>
      </c>
      <c r="BD2117" s="171">
        <f>(VLOOKUP($D2117,'P4 Destination'!$C$21:$M$176,4,0))*BC2117</f>
        <v>0</v>
      </c>
      <c r="BE2117" s="172">
        <f t="shared" si="918"/>
        <v>0</v>
      </c>
      <c r="BF2117" s="171">
        <f>(VLOOKUP($D2117,'P4 Destination'!$C$21:$M$176,5,0))*BE2117</f>
        <v>0</v>
      </c>
      <c r="BG2117" s="172">
        <f t="shared" si="919"/>
        <v>0</v>
      </c>
      <c r="BH2117" s="171">
        <f>(VLOOKUP($D2117,'P4 Destination'!$C$21:$M$176,6,0))*BG2117</f>
        <v>0</v>
      </c>
      <c r="BI2117" s="172">
        <f t="shared" si="920"/>
        <v>0</v>
      </c>
      <c r="BJ2117" s="171">
        <f>(VLOOKUP($D2117,'P4 Destination'!$C$21:$M$176,7,0))*BI2117</f>
        <v>0</v>
      </c>
      <c r="BK2117" s="172">
        <f t="shared" si="921"/>
        <v>0</v>
      </c>
      <c r="BL2117" s="171">
        <f>(VLOOKUP($D2117,'P4 Destination'!$C$21:$M$176,8,0))*BK2117</f>
        <v>0</v>
      </c>
      <c r="BM2117" s="172">
        <f t="shared" si="922"/>
        <v>0</v>
      </c>
      <c r="BN2117" s="171">
        <f>(VLOOKUP($D2117,'P4 Destination'!$C$21:$M$176,9,0))*BM2117</f>
        <v>0</v>
      </c>
      <c r="BO2117" s="154">
        <f t="shared" si="928"/>
        <v>0</v>
      </c>
      <c r="BP2117" s="171">
        <f>(VLOOKUP(D2117,'P4 Destination'!$C$21:$M$176,10,0))*K2117</f>
        <v>0</v>
      </c>
      <c r="BQ2117" s="171">
        <f>(VLOOKUP(D2117,'P4 Destination'!$C$21:$M$176,11,0))*J2117</f>
        <v>0</v>
      </c>
      <c r="BR2117" s="173">
        <f t="shared" si="923"/>
        <v>0</v>
      </c>
      <c r="BS2117" s="173">
        <f>(AV2117*2500)*'P6 Verzekering'!$E$11</f>
        <v>0</v>
      </c>
      <c r="BT2117" s="173">
        <f>(AW2117*2500)*'P6 Verzekering'!$E$12</f>
        <v>0</v>
      </c>
      <c r="BU2117" s="173">
        <f>(L2117*2500)*'P6 Verzekering'!$E$13</f>
        <v>0</v>
      </c>
      <c r="BV2117" s="173">
        <f t="shared" si="924"/>
        <v>0</v>
      </c>
      <c r="BW2117"/>
      <c r="BX2117"/>
    </row>
    <row r="2118" spans="1:76" ht="14.45" customHeight="1">
      <c r="A2118" s="152" t="s">
        <v>966</v>
      </c>
      <c r="B2118" s="152" t="s">
        <v>151</v>
      </c>
      <c r="C2118" s="152" t="s">
        <v>149</v>
      </c>
      <c r="D2118" s="152" t="s">
        <v>219</v>
      </c>
      <c r="E2118" s="152" t="s">
        <v>219</v>
      </c>
      <c r="F2118" s="153">
        <f t="shared" si="926"/>
        <v>28</v>
      </c>
      <c r="G2118" s="154">
        <v>0</v>
      </c>
      <c r="H2118" s="154">
        <f>IFERROR(VLOOKUP(B2118,'P2 Origin'!$C$21:$Q$176,15,FALSE),0)</f>
        <v>0</v>
      </c>
      <c r="I2118" s="154">
        <f>IFERROR(VLOOKUP(D2118,'P4 Destination'!$C$21:$Q$176,15,FALSE),0)</f>
        <v>0</v>
      </c>
      <c r="J2118" s="155"/>
      <c r="K2118" s="155"/>
      <c r="L2118" s="156">
        <v>28</v>
      </c>
      <c r="M2118" s="155">
        <v>175</v>
      </c>
      <c r="N2118" s="155">
        <v>2</v>
      </c>
      <c r="O2118" s="157">
        <f t="shared" si="901"/>
        <v>0</v>
      </c>
      <c r="P2118" s="158">
        <f t="shared" si="902"/>
        <v>0</v>
      </c>
      <c r="Q2118" s="159">
        <f>IFERROR(VLOOKUP(N2118,'P1 Intra-Europees'!$A$15:$H$25,3,0),0)*P2118</f>
        <v>0</v>
      </c>
      <c r="R2118" s="160">
        <f t="shared" si="903"/>
        <v>0</v>
      </c>
      <c r="S2118" s="159">
        <f>IFERROR(VLOOKUP(N2118,'P1 Intra-Europees'!$A$15:$H$25,4,0),0)*R2118</f>
        <v>0</v>
      </c>
      <c r="T2118" s="160">
        <f t="shared" si="904"/>
        <v>28</v>
      </c>
      <c r="U2118" s="159">
        <f>IFERROR(VLOOKUP(N2118,'P1 Intra-Europees'!$A$15:$H$25,5,0),0)*T2118</f>
        <v>0</v>
      </c>
      <c r="V2118" s="160">
        <f t="shared" si="905"/>
        <v>0</v>
      </c>
      <c r="W2118" s="159">
        <f>IFERROR(VLOOKUP(N2118,'P1 Intra-Europees'!$A$15:$H$25,6,0),0)*V2118</f>
        <v>0</v>
      </c>
      <c r="X2118" s="160">
        <f t="shared" si="906"/>
        <v>0</v>
      </c>
      <c r="Y2118" s="159">
        <f>IFERROR(VLOOKUP(N2118,'P1 Intra-Europees'!$A$15:$H$25,7,0),0)*X2118</f>
        <v>0</v>
      </c>
      <c r="Z2118" s="161">
        <f t="shared" si="907"/>
        <v>0</v>
      </c>
      <c r="AA2118" s="162">
        <f>IFERROR(VLOOKUP(N2118,'P1 Intra-Europees'!$A$15:$H$25,8,0),0)*Z2118</f>
        <v>0</v>
      </c>
      <c r="AB2118" s="163">
        <f t="shared" si="908"/>
        <v>0</v>
      </c>
      <c r="AC2118" s="157" t="str">
        <f>VLOOKUP(B2118,'P2 Origin'!$C$21:$O$176,13,0)</f>
        <v>EUR</v>
      </c>
      <c r="AD2118" s="164">
        <f t="shared" si="909"/>
        <v>0</v>
      </c>
      <c r="AE2118" s="165">
        <f>IF(AU2118&gt;0.1,VLOOKUP(B2118,'P2 Origin'!$C$21:$M$176,3,0)*H2118,0)</f>
        <v>0</v>
      </c>
      <c r="AF2118" s="166">
        <f t="shared" si="910"/>
        <v>0</v>
      </c>
      <c r="AG2118" s="165">
        <f>(VLOOKUP(B2118,'P2 Origin'!$C$21:$M$176,4,0))*AF2118</f>
        <v>0</v>
      </c>
      <c r="AH2118" s="166">
        <f t="shared" si="911"/>
        <v>0</v>
      </c>
      <c r="AI2118" s="165">
        <f>(VLOOKUP(B2118,'P2 Origin'!$C$21:$M$176,5,0))*AH2118</f>
        <v>0</v>
      </c>
      <c r="AJ2118" s="166">
        <f t="shared" si="925"/>
        <v>0</v>
      </c>
      <c r="AK2118" s="165">
        <f>(VLOOKUP(B2118,'P2 Origin'!$C$21:$M$176,6,0))*AJ2118</f>
        <v>0</v>
      </c>
      <c r="AL2118" s="166">
        <f t="shared" si="912"/>
        <v>0</v>
      </c>
      <c r="AM2118" s="165">
        <f>(VLOOKUP($B2118,'P2 Origin'!$C$21:$M$176,7,0))*AL2118</f>
        <v>0</v>
      </c>
      <c r="AN2118" s="166">
        <f t="shared" si="913"/>
        <v>0</v>
      </c>
      <c r="AO2118" s="165">
        <f>(VLOOKUP($B2118,'P2 Origin'!$C$21:$M$176,8,0))*AN2118</f>
        <v>0</v>
      </c>
      <c r="AP2118" s="166">
        <f t="shared" si="914"/>
        <v>0</v>
      </c>
      <c r="AQ2118" s="165">
        <f>(VLOOKUP($B2118,'P2 Origin'!$C$21:$M$176,9,0))*AP2118</f>
        <v>0</v>
      </c>
      <c r="AR2118" s="155">
        <f t="shared" si="927"/>
        <v>0</v>
      </c>
      <c r="AS2118" s="164">
        <f>(VLOOKUP(B2118,'P2 Origin'!$C$21:$M$176,10,0))*K2118</f>
        <v>0</v>
      </c>
      <c r="AT2118" s="164">
        <f>(VLOOKUP(B2118,'P2 Origin'!$C$21:$M$176,11,0))*J2118</f>
        <v>0</v>
      </c>
      <c r="AU2118" s="167">
        <v>0</v>
      </c>
      <c r="AV2118" s="168">
        <v>0</v>
      </c>
      <c r="AW2118" s="169">
        <v>0</v>
      </c>
      <c r="AX2118" s="170">
        <f>IF(AU2118&gt;=0.1,'P3 Bureaumarge zee- en luchtvr.'!$D$12,0)</f>
        <v>0</v>
      </c>
      <c r="AY2118" s="163">
        <f t="shared" si="915"/>
        <v>0</v>
      </c>
      <c r="AZ2118" s="157" t="str">
        <f>VLOOKUP(D2118,'P4 Destination'!$C$21:$O$176,13,0)</f>
        <v>EUR</v>
      </c>
      <c r="BA2118" s="164">
        <f t="shared" si="916"/>
        <v>0</v>
      </c>
      <c r="BB2118" s="171">
        <f>IF(AU2118&gt;0.1,(VLOOKUP(D2118,'P4 Destination'!$C$21:$M$176,3,0))*I2118,0)</f>
        <v>0</v>
      </c>
      <c r="BC2118" s="172">
        <f t="shared" si="917"/>
        <v>0</v>
      </c>
      <c r="BD2118" s="171">
        <f>(VLOOKUP($D2118,'P4 Destination'!$C$21:$M$176,4,0))*BC2118</f>
        <v>0</v>
      </c>
      <c r="BE2118" s="172">
        <f t="shared" si="918"/>
        <v>0</v>
      </c>
      <c r="BF2118" s="171">
        <f>(VLOOKUP($D2118,'P4 Destination'!$C$21:$M$176,5,0))*BE2118</f>
        <v>0</v>
      </c>
      <c r="BG2118" s="172">
        <f t="shared" si="919"/>
        <v>0</v>
      </c>
      <c r="BH2118" s="171">
        <f>(VLOOKUP($D2118,'P4 Destination'!$C$21:$M$176,6,0))*BG2118</f>
        <v>0</v>
      </c>
      <c r="BI2118" s="172">
        <f t="shared" si="920"/>
        <v>0</v>
      </c>
      <c r="BJ2118" s="171">
        <f>(VLOOKUP($D2118,'P4 Destination'!$C$21:$M$176,7,0))*BI2118</f>
        <v>0</v>
      </c>
      <c r="BK2118" s="172">
        <f t="shared" si="921"/>
        <v>0</v>
      </c>
      <c r="BL2118" s="171">
        <f>(VLOOKUP($D2118,'P4 Destination'!$C$21:$M$176,8,0))*BK2118</f>
        <v>0</v>
      </c>
      <c r="BM2118" s="172">
        <f t="shared" si="922"/>
        <v>0</v>
      </c>
      <c r="BN2118" s="171">
        <f>(VLOOKUP($D2118,'P4 Destination'!$C$21:$M$176,9,0))*BM2118</f>
        <v>0</v>
      </c>
      <c r="BO2118" s="154">
        <f t="shared" si="928"/>
        <v>0</v>
      </c>
      <c r="BP2118" s="171">
        <f>(VLOOKUP(D2118,'P4 Destination'!$C$21:$M$176,10,0))*K2118</f>
        <v>0</v>
      </c>
      <c r="BQ2118" s="171">
        <f>(VLOOKUP(D2118,'P4 Destination'!$C$21:$M$176,11,0))*J2118</f>
        <v>0</v>
      </c>
      <c r="BR2118" s="173">
        <f t="shared" si="923"/>
        <v>0</v>
      </c>
      <c r="BS2118" s="173">
        <f>(AV2118*2500)*'P6 Verzekering'!$E$11</f>
        <v>0</v>
      </c>
      <c r="BT2118" s="173">
        <f>(AW2118*2500)*'P6 Verzekering'!$E$12</f>
        <v>0</v>
      </c>
      <c r="BU2118" s="173">
        <f>(L2118*2500)*'P6 Verzekering'!$E$13</f>
        <v>0</v>
      </c>
      <c r="BV2118" s="173">
        <f t="shared" si="924"/>
        <v>0</v>
      </c>
      <c r="BW2118"/>
      <c r="BX2118"/>
    </row>
    <row r="2119" spans="1:76">
      <c r="A2119" s="152" t="s">
        <v>1684</v>
      </c>
      <c r="B2119" s="152" t="s">
        <v>219</v>
      </c>
      <c r="C2119" s="152" t="s">
        <v>219</v>
      </c>
      <c r="D2119" s="152" t="s">
        <v>151</v>
      </c>
      <c r="E2119" s="152" t="s">
        <v>149</v>
      </c>
      <c r="F2119" s="153">
        <f t="shared" si="926"/>
        <v>28</v>
      </c>
      <c r="G2119" s="154">
        <v>0</v>
      </c>
      <c r="H2119" s="154">
        <f>IFERROR(VLOOKUP(B2119,'P2 Origin'!$C$21:$Q$176,15,FALSE),0)</f>
        <v>0</v>
      </c>
      <c r="I2119" s="154">
        <f>IFERROR(VLOOKUP(D2119,'P4 Destination'!$C$21:$Q$176,15,FALSE),0)</f>
        <v>0</v>
      </c>
      <c r="J2119" s="155"/>
      <c r="K2119" s="155"/>
      <c r="L2119" s="156">
        <v>28</v>
      </c>
      <c r="M2119" s="155">
        <v>184</v>
      </c>
      <c r="N2119" s="155">
        <v>2</v>
      </c>
      <c r="O2119" s="157">
        <f t="shared" si="901"/>
        <v>0</v>
      </c>
      <c r="P2119" s="158">
        <f t="shared" si="902"/>
        <v>0</v>
      </c>
      <c r="Q2119" s="159">
        <f>IFERROR(VLOOKUP(N2119,'P1 Intra-Europees'!$A$15:$H$25,3,0),0)*P2119</f>
        <v>0</v>
      </c>
      <c r="R2119" s="160">
        <f t="shared" si="903"/>
        <v>0</v>
      </c>
      <c r="S2119" s="159">
        <f>IFERROR(VLOOKUP(N2119,'P1 Intra-Europees'!$A$15:$H$25,4,0),0)*R2119</f>
        <v>0</v>
      </c>
      <c r="T2119" s="160">
        <f t="shared" si="904"/>
        <v>28</v>
      </c>
      <c r="U2119" s="159">
        <f>IFERROR(VLOOKUP(N2119,'P1 Intra-Europees'!$A$15:$H$25,5,0),0)*T2119</f>
        <v>0</v>
      </c>
      <c r="V2119" s="160">
        <f t="shared" si="905"/>
        <v>0</v>
      </c>
      <c r="W2119" s="159">
        <f>IFERROR(VLOOKUP(N2119,'P1 Intra-Europees'!$A$15:$H$25,6,0),0)*V2119</f>
        <v>0</v>
      </c>
      <c r="X2119" s="160">
        <f t="shared" si="906"/>
        <v>0</v>
      </c>
      <c r="Y2119" s="159">
        <f>IFERROR(VLOOKUP(N2119,'P1 Intra-Europees'!$A$15:$H$25,7,0),0)*X2119</f>
        <v>0</v>
      </c>
      <c r="Z2119" s="161">
        <f t="shared" si="907"/>
        <v>0</v>
      </c>
      <c r="AA2119" s="162">
        <f>IFERROR(VLOOKUP(N2119,'P1 Intra-Europees'!$A$15:$H$25,8,0),0)*Z2119</f>
        <v>0</v>
      </c>
      <c r="AB2119" s="163">
        <f t="shared" si="908"/>
        <v>0</v>
      </c>
      <c r="AC2119" s="157" t="str">
        <f>VLOOKUP(B2119,'P2 Origin'!$C$21:$O$176,13,0)</f>
        <v>EUR</v>
      </c>
      <c r="AD2119" s="164">
        <f t="shared" si="909"/>
        <v>0</v>
      </c>
      <c r="AE2119" s="165">
        <f>IF(AU2119&gt;0.1,VLOOKUP(B2119,'P2 Origin'!$C$21:$M$176,3,0)*H2119,0)</f>
        <v>0</v>
      </c>
      <c r="AF2119" s="166">
        <f t="shared" si="910"/>
        <v>0</v>
      </c>
      <c r="AG2119" s="165">
        <f>(VLOOKUP(B2119,'P2 Origin'!$C$21:$M$176,4,0))*AF2119</f>
        <v>0</v>
      </c>
      <c r="AH2119" s="166">
        <f t="shared" si="911"/>
        <v>0</v>
      </c>
      <c r="AI2119" s="165">
        <f>(VLOOKUP(B2119,'P2 Origin'!$C$21:$M$176,5,0))*AH2119</f>
        <v>0</v>
      </c>
      <c r="AJ2119" s="166">
        <f t="shared" si="925"/>
        <v>0</v>
      </c>
      <c r="AK2119" s="165">
        <f>(VLOOKUP(B2119,'P2 Origin'!$C$21:$M$176,6,0))*AJ2119</f>
        <v>0</v>
      </c>
      <c r="AL2119" s="166">
        <f t="shared" si="912"/>
        <v>0</v>
      </c>
      <c r="AM2119" s="165">
        <f>(VLOOKUP($B2119,'P2 Origin'!$C$21:$M$176,7,0))*AL2119</f>
        <v>0</v>
      </c>
      <c r="AN2119" s="166">
        <f t="shared" si="913"/>
        <v>0</v>
      </c>
      <c r="AO2119" s="165">
        <f>(VLOOKUP($B2119,'P2 Origin'!$C$21:$M$176,8,0))*AN2119</f>
        <v>0</v>
      </c>
      <c r="AP2119" s="166">
        <f t="shared" si="914"/>
        <v>0</v>
      </c>
      <c r="AQ2119" s="165">
        <f>(VLOOKUP($B2119,'P2 Origin'!$C$21:$M$176,9,0))*AP2119</f>
        <v>0</v>
      </c>
      <c r="AR2119" s="155">
        <f t="shared" si="927"/>
        <v>0</v>
      </c>
      <c r="AS2119" s="164">
        <f>(VLOOKUP(B2119,'P2 Origin'!$C$21:$M$176,10,0))*K2119</f>
        <v>0</v>
      </c>
      <c r="AT2119" s="164">
        <f>(VLOOKUP(B2119,'P2 Origin'!$C$21:$M$176,11,0))*J2119</f>
        <v>0</v>
      </c>
      <c r="AU2119" s="167">
        <v>0</v>
      </c>
      <c r="AV2119" s="168">
        <v>0</v>
      </c>
      <c r="AW2119" s="169">
        <v>0</v>
      </c>
      <c r="AX2119" s="170">
        <f>IF(AU2119&gt;=0.1,'P3 Bureaumarge zee- en luchtvr.'!$D$12,0)</f>
        <v>0</v>
      </c>
      <c r="AY2119" s="163">
        <f t="shared" si="915"/>
        <v>0</v>
      </c>
      <c r="AZ2119" s="157" t="str">
        <f>VLOOKUP(D2119,'P4 Destination'!$C$21:$O$176,13,0)</f>
        <v>EUR</v>
      </c>
      <c r="BA2119" s="164">
        <f t="shared" si="916"/>
        <v>0</v>
      </c>
      <c r="BB2119" s="171">
        <f>IF(AU2119&gt;0.1,(VLOOKUP(D2119,'P4 Destination'!$C$21:$M$176,3,0))*I2119,0)</f>
        <v>0</v>
      </c>
      <c r="BC2119" s="172">
        <f t="shared" si="917"/>
        <v>0</v>
      </c>
      <c r="BD2119" s="171">
        <f>(VLOOKUP($D2119,'P4 Destination'!$C$21:$M$176,4,0))*BC2119</f>
        <v>0</v>
      </c>
      <c r="BE2119" s="172">
        <f t="shared" si="918"/>
        <v>0</v>
      </c>
      <c r="BF2119" s="171">
        <f>(VLOOKUP($D2119,'P4 Destination'!$C$21:$M$176,5,0))*BE2119</f>
        <v>0</v>
      </c>
      <c r="BG2119" s="172">
        <f t="shared" si="919"/>
        <v>0</v>
      </c>
      <c r="BH2119" s="171">
        <f>(VLOOKUP($D2119,'P4 Destination'!$C$21:$M$176,6,0))*BG2119</f>
        <v>0</v>
      </c>
      <c r="BI2119" s="172">
        <f t="shared" si="920"/>
        <v>0</v>
      </c>
      <c r="BJ2119" s="171">
        <f>(VLOOKUP($D2119,'P4 Destination'!$C$21:$M$176,7,0))*BI2119</f>
        <v>0</v>
      </c>
      <c r="BK2119" s="172">
        <f t="shared" si="921"/>
        <v>0</v>
      </c>
      <c r="BL2119" s="171">
        <f>(VLOOKUP($D2119,'P4 Destination'!$C$21:$M$176,8,0))*BK2119</f>
        <v>0</v>
      </c>
      <c r="BM2119" s="172">
        <f t="shared" si="922"/>
        <v>0</v>
      </c>
      <c r="BN2119" s="171">
        <f>(VLOOKUP($D2119,'P4 Destination'!$C$21:$M$176,9,0))*BM2119</f>
        <v>0</v>
      </c>
      <c r="BO2119" s="154">
        <f t="shared" si="928"/>
        <v>0</v>
      </c>
      <c r="BP2119" s="171">
        <f>(VLOOKUP(D2119,'P4 Destination'!$C$21:$M$176,10,0))*K2119</f>
        <v>0</v>
      </c>
      <c r="BQ2119" s="171">
        <f>(VLOOKUP(D2119,'P4 Destination'!$C$21:$M$176,11,0))*J2119</f>
        <v>0</v>
      </c>
      <c r="BR2119" s="173">
        <f t="shared" si="923"/>
        <v>0</v>
      </c>
      <c r="BS2119" s="173">
        <f>(AV2119*2500)*'P6 Verzekering'!$E$11</f>
        <v>0</v>
      </c>
      <c r="BT2119" s="173">
        <f>(AW2119*2500)*'P6 Verzekering'!$E$12</f>
        <v>0</v>
      </c>
      <c r="BU2119" s="173">
        <f>(L2119*2500)*'P6 Verzekering'!$E$13</f>
        <v>0</v>
      </c>
      <c r="BV2119" s="173">
        <f t="shared" si="924"/>
        <v>0</v>
      </c>
      <c r="BW2119"/>
      <c r="BX2119"/>
    </row>
    <row r="2120" spans="1:76">
      <c r="A2120" s="152" t="s">
        <v>2064</v>
      </c>
      <c r="B2120" s="152" t="s">
        <v>219</v>
      </c>
      <c r="C2120" s="152" t="s">
        <v>219</v>
      </c>
      <c r="D2120" s="152" t="s">
        <v>212</v>
      </c>
      <c r="E2120" s="152" t="s">
        <v>212</v>
      </c>
      <c r="F2120" s="153">
        <f t="shared" si="926"/>
        <v>28</v>
      </c>
      <c r="G2120" s="154">
        <v>0</v>
      </c>
      <c r="H2120" s="154">
        <f>IFERROR(VLOOKUP(B2120,'P2 Origin'!$C$21:$Q$176,15,FALSE),0)</f>
        <v>0</v>
      </c>
      <c r="I2120" s="154">
        <f>IFERROR(VLOOKUP(D2120,'P4 Destination'!$C$21:$Q$176,15,FALSE),0)</f>
        <v>1</v>
      </c>
      <c r="J2120" s="155"/>
      <c r="K2120" s="155"/>
      <c r="L2120" s="156">
        <v>28</v>
      </c>
      <c r="M2120" s="155">
        <v>411</v>
      </c>
      <c r="N2120" s="155">
        <v>3</v>
      </c>
      <c r="O2120" s="157">
        <f t="shared" si="901"/>
        <v>0</v>
      </c>
      <c r="P2120" s="158">
        <f t="shared" si="902"/>
        <v>0</v>
      </c>
      <c r="Q2120" s="159">
        <f>IFERROR(VLOOKUP(N2120,'P1 Intra-Europees'!$A$15:$H$25,3,0),0)*P2120</f>
        <v>0</v>
      </c>
      <c r="R2120" s="160">
        <f t="shared" si="903"/>
        <v>0</v>
      </c>
      <c r="S2120" s="159">
        <f>IFERROR(VLOOKUP(N2120,'P1 Intra-Europees'!$A$15:$H$25,4,0),0)*R2120</f>
        <v>0</v>
      </c>
      <c r="T2120" s="160">
        <f t="shared" si="904"/>
        <v>28</v>
      </c>
      <c r="U2120" s="159">
        <f>IFERROR(VLOOKUP(N2120,'P1 Intra-Europees'!$A$15:$H$25,5,0),0)*T2120</f>
        <v>0</v>
      </c>
      <c r="V2120" s="160">
        <f t="shared" si="905"/>
        <v>0</v>
      </c>
      <c r="W2120" s="159">
        <f>IFERROR(VLOOKUP(N2120,'P1 Intra-Europees'!$A$15:$H$25,6,0),0)*V2120</f>
        <v>0</v>
      </c>
      <c r="X2120" s="160">
        <f t="shared" si="906"/>
        <v>0</v>
      </c>
      <c r="Y2120" s="159">
        <f>IFERROR(VLOOKUP(N2120,'P1 Intra-Europees'!$A$15:$H$25,7,0),0)*X2120</f>
        <v>0</v>
      </c>
      <c r="Z2120" s="161">
        <f t="shared" si="907"/>
        <v>0</v>
      </c>
      <c r="AA2120" s="162">
        <f>IFERROR(VLOOKUP(N2120,'P1 Intra-Europees'!$A$15:$H$25,8,0),0)*Z2120</f>
        <v>0</v>
      </c>
      <c r="AB2120" s="163">
        <f t="shared" si="908"/>
        <v>0</v>
      </c>
      <c r="AC2120" s="157" t="str">
        <f>VLOOKUP(B2120,'P2 Origin'!$C$21:$O$176,13,0)</f>
        <v>EUR</v>
      </c>
      <c r="AD2120" s="164">
        <f t="shared" si="909"/>
        <v>0</v>
      </c>
      <c r="AE2120" s="165">
        <f>IF(AU2120&gt;0.1,VLOOKUP(B2120,'P2 Origin'!$C$21:$M$176,3,0)*H2120,0)</f>
        <v>0</v>
      </c>
      <c r="AF2120" s="166">
        <f t="shared" si="910"/>
        <v>0</v>
      </c>
      <c r="AG2120" s="165">
        <f>(VLOOKUP(B2120,'P2 Origin'!$C$21:$M$176,4,0))*AF2120</f>
        <v>0</v>
      </c>
      <c r="AH2120" s="166">
        <f t="shared" si="911"/>
        <v>0</v>
      </c>
      <c r="AI2120" s="165">
        <f>(VLOOKUP(B2120,'P2 Origin'!$C$21:$M$176,5,0))*AH2120</f>
        <v>0</v>
      </c>
      <c r="AJ2120" s="166">
        <f t="shared" si="925"/>
        <v>0</v>
      </c>
      <c r="AK2120" s="165">
        <f>(VLOOKUP(B2120,'P2 Origin'!$C$21:$M$176,6,0))*AJ2120</f>
        <v>0</v>
      </c>
      <c r="AL2120" s="166">
        <f t="shared" si="912"/>
        <v>0</v>
      </c>
      <c r="AM2120" s="165">
        <f>(VLOOKUP($B2120,'P2 Origin'!$C$21:$M$176,7,0))*AL2120</f>
        <v>0</v>
      </c>
      <c r="AN2120" s="166">
        <f t="shared" si="913"/>
        <v>0</v>
      </c>
      <c r="AO2120" s="165">
        <f>(VLOOKUP($B2120,'P2 Origin'!$C$21:$M$176,8,0))*AN2120</f>
        <v>0</v>
      </c>
      <c r="AP2120" s="166">
        <f t="shared" si="914"/>
        <v>0</v>
      </c>
      <c r="AQ2120" s="165">
        <f>(VLOOKUP($B2120,'P2 Origin'!$C$21:$M$176,9,0))*AP2120</f>
        <v>0</v>
      </c>
      <c r="AR2120" s="155">
        <f t="shared" si="927"/>
        <v>0</v>
      </c>
      <c r="AS2120" s="164">
        <f>(VLOOKUP(B2120,'P2 Origin'!$C$21:$M$176,10,0))*K2120</f>
        <v>0</v>
      </c>
      <c r="AT2120" s="164">
        <f>(VLOOKUP(B2120,'P2 Origin'!$C$21:$M$176,11,0))*J2120</f>
        <v>0</v>
      </c>
      <c r="AU2120" s="167">
        <v>0</v>
      </c>
      <c r="AV2120" s="168">
        <v>0</v>
      </c>
      <c r="AW2120" s="169">
        <v>0</v>
      </c>
      <c r="AX2120" s="170">
        <f>IF(AU2120&gt;=0.1,'P3 Bureaumarge zee- en luchtvr.'!$D$12,0)</f>
        <v>0</v>
      </c>
      <c r="AY2120" s="163">
        <f t="shared" si="915"/>
        <v>0</v>
      </c>
      <c r="AZ2120" s="157" t="str">
        <f>VLOOKUP(D2120,'P4 Destination'!$C$21:$O$176,13,0)</f>
        <v>EUR</v>
      </c>
      <c r="BA2120" s="164">
        <f t="shared" si="916"/>
        <v>0</v>
      </c>
      <c r="BB2120" s="171">
        <f>IF(AU2120&gt;0.1,(VLOOKUP(D2120,'P4 Destination'!$C$21:$M$176,3,0))*I2120,0)</f>
        <v>0</v>
      </c>
      <c r="BC2120" s="172">
        <f t="shared" si="917"/>
        <v>0</v>
      </c>
      <c r="BD2120" s="171">
        <f>(VLOOKUP($D2120,'P4 Destination'!$C$21:$M$176,4,0))*BC2120</f>
        <v>0</v>
      </c>
      <c r="BE2120" s="172">
        <f t="shared" si="918"/>
        <v>0</v>
      </c>
      <c r="BF2120" s="171">
        <f>(VLOOKUP($D2120,'P4 Destination'!$C$21:$M$176,5,0))*BE2120</f>
        <v>0</v>
      </c>
      <c r="BG2120" s="172">
        <f t="shared" si="919"/>
        <v>0</v>
      </c>
      <c r="BH2120" s="171">
        <f>(VLOOKUP($D2120,'P4 Destination'!$C$21:$M$176,6,0))*BG2120</f>
        <v>0</v>
      </c>
      <c r="BI2120" s="172">
        <f t="shared" si="920"/>
        <v>0</v>
      </c>
      <c r="BJ2120" s="171">
        <f>(VLOOKUP($D2120,'P4 Destination'!$C$21:$M$176,7,0))*BI2120</f>
        <v>0</v>
      </c>
      <c r="BK2120" s="172">
        <f t="shared" si="921"/>
        <v>0</v>
      </c>
      <c r="BL2120" s="171">
        <f>(VLOOKUP($D2120,'P4 Destination'!$C$21:$M$176,8,0))*BK2120</f>
        <v>0</v>
      </c>
      <c r="BM2120" s="172">
        <f t="shared" si="922"/>
        <v>0</v>
      </c>
      <c r="BN2120" s="171">
        <f>(VLOOKUP($D2120,'P4 Destination'!$C$21:$M$176,9,0))*BM2120</f>
        <v>0</v>
      </c>
      <c r="BO2120" s="154">
        <f t="shared" si="928"/>
        <v>0</v>
      </c>
      <c r="BP2120" s="171">
        <f>(VLOOKUP(D2120,'P4 Destination'!$C$21:$M$176,10,0))*K2120</f>
        <v>0</v>
      </c>
      <c r="BQ2120" s="171">
        <f>(VLOOKUP(D2120,'P4 Destination'!$C$21:$M$176,11,0))*J2120</f>
        <v>0</v>
      </c>
      <c r="BR2120" s="173">
        <f t="shared" si="923"/>
        <v>0</v>
      </c>
      <c r="BS2120" s="173">
        <f>(AV2120*2500)*'P6 Verzekering'!$E$11</f>
        <v>0</v>
      </c>
      <c r="BT2120" s="173">
        <f>(AW2120*2500)*'P6 Verzekering'!$E$12</f>
        <v>0</v>
      </c>
      <c r="BU2120" s="173">
        <f>(L2120*2500)*'P6 Verzekering'!$E$13</f>
        <v>0</v>
      </c>
      <c r="BV2120" s="173">
        <f t="shared" si="924"/>
        <v>0</v>
      </c>
      <c r="BW2120"/>
      <c r="BX2120"/>
    </row>
    <row r="2121" spans="1:76">
      <c r="A2121" s="152" t="s">
        <v>2790</v>
      </c>
      <c r="B2121" s="152" t="s">
        <v>173</v>
      </c>
      <c r="C2121" s="152" t="s">
        <v>172</v>
      </c>
      <c r="D2121" s="152" t="s">
        <v>219</v>
      </c>
      <c r="E2121" s="152" t="s">
        <v>219</v>
      </c>
      <c r="F2121" s="153">
        <f t="shared" si="926"/>
        <v>28</v>
      </c>
      <c r="G2121" s="154">
        <v>0</v>
      </c>
      <c r="H2121" s="154">
        <f>IFERROR(VLOOKUP(B2121,'P2 Origin'!$C$21:$Q$176,15,FALSE),0)</f>
        <v>1</v>
      </c>
      <c r="I2121" s="154">
        <f>IFERROR(VLOOKUP(D2121,'P4 Destination'!$C$21:$Q$176,15,FALSE),0)</f>
        <v>0</v>
      </c>
      <c r="J2121" s="155"/>
      <c r="K2121" s="155"/>
      <c r="L2121" s="156">
        <v>28</v>
      </c>
      <c r="M2121" s="155">
        <v>954</v>
      </c>
      <c r="N2121" s="155">
        <v>5</v>
      </c>
      <c r="O2121" s="157">
        <f t="shared" si="901"/>
        <v>0</v>
      </c>
      <c r="P2121" s="158">
        <f t="shared" si="902"/>
        <v>0</v>
      </c>
      <c r="Q2121" s="159">
        <f>IFERROR(VLOOKUP(N2121,'P1 Intra-Europees'!$A$15:$H$25,3,0),0)*P2121</f>
        <v>0</v>
      </c>
      <c r="R2121" s="160">
        <f t="shared" si="903"/>
        <v>0</v>
      </c>
      <c r="S2121" s="159">
        <f>IFERROR(VLOOKUP(N2121,'P1 Intra-Europees'!$A$15:$H$25,4,0),0)*R2121</f>
        <v>0</v>
      </c>
      <c r="T2121" s="160">
        <f t="shared" si="904"/>
        <v>28</v>
      </c>
      <c r="U2121" s="159">
        <f>IFERROR(VLOOKUP(N2121,'P1 Intra-Europees'!$A$15:$H$25,5,0),0)*T2121</f>
        <v>0</v>
      </c>
      <c r="V2121" s="160">
        <f t="shared" si="905"/>
        <v>0</v>
      </c>
      <c r="W2121" s="159">
        <f>IFERROR(VLOOKUP(N2121,'P1 Intra-Europees'!$A$15:$H$25,6,0),0)*V2121</f>
        <v>0</v>
      </c>
      <c r="X2121" s="160">
        <f t="shared" si="906"/>
        <v>0</v>
      </c>
      <c r="Y2121" s="159">
        <f>IFERROR(VLOOKUP(N2121,'P1 Intra-Europees'!$A$15:$H$25,7,0),0)*X2121</f>
        <v>0</v>
      </c>
      <c r="Z2121" s="161">
        <f t="shared" si="907"/>
        <v>0</v>
      </c>
      <c r="AA2121" s="162">
        <f>IFERROR(VLOOKUP(N2121,'P1 Intra-Europees'!$A$15:$H$25,8,0),0)*Z2121</f>
        <v>0</v>
      </c>
      <c r="AB2121" s="163">
        <f t="shared" si="908"/>
        <v>0</v>
      </c>
      <c r="AC2121" s="157" t="str">
        <f>VLOOKUP(B2121,'P2 Origin'!$C$21:$O$176,13,0)</f>
        <v>EUR</v>
      </c>
      <c r="AD2121" s="164">
        <f t="shared" si="909"/>
        <v>0</v>
      </c>
      <c r="AE2121" s="165">
        <f>IF(AU2121&gt;0.1,VLOOKUP(B2121,'P2 Origin'!$C$21:$M$176,3,0)*H2121,0)</f>
        <v>0</v>
      </c>
      <c r="AF2121" s="166">
        <f t="shared" si="910"/>
        <v>0</v>
      </c>
      <c r="AG2121" s="165">
        <f>(VLOOKUP(B2121,'P2 Origin'!$C$21:$M$176,4,0))*AF2121</f>
        <v>0</v>
      </c>
      <c r="AH2121" s="166">
        <f t="shared" si="911"/>
        <v>0</v>
      </c>
      <c r="AI2121" s="165">
        <f>(VLOOKUP(B2121,'P2 Origin'!$C$21:$M$176,5,0))*AH2121</f>
        <v>0</v>
      </c>
      <c r="AJ2121" s="166">
        <f t="shared" si="925"/>
        <v>0</v>
      </c>
      <c r="AK2121" s="165">
        <f>(VLOOKUP(B2121,'P2 Origin'!$C$21:$M$176,6,0))*AJ2121</f>
        <v>0</v>
      </c>
      <c r="AL2121" s="166">
        <f t="shared" si="912"/>
        <v>0</v>
      </c>
      <c r="AM2121" s="165">
        <f>(VLOOKUP($B2121,'P2 Origin'!$C$21:$M$176,7,0))*AL2121</f>
        <v>0</v>
      </c>
      <c r="AN2121" s="166">
        <f t="shared" si="913"/>
        <v>0</v>
      </c>
      <c r="AO2121" s="165">
        <f>(VLOOKUP($B2121,'P2 Origin'!$C$21:$M$176,8,0))*AN2121</f>
        <v>0</v>
      </c>
      <c r="AP2121" s="166">
        <f t="shared" si="914"/>
        <v>0</v>
      </c>
      <c r="AQ2121" s="165">
        <f>(VLOOKUP($B2121,'P2 Origin'!$C$21:$M$176,9,0))*AP2121</f>
        <v>0</v>
      </c>
      <c r="AR2121" s="155">
        <f t="shared" si="927"/>
        <v>0</v>
      </c>
      <c r="AS2121" s="164">
        <f>(VLOOKUP(B2121,'P2 Origin'!$C$21:$M$176,10,0))*K2121</f>
        <v>0</v>
      </c>
      <c r="AT2121" s="164">
        <f>(VLOOKUP(B2121,'P2 Origin'!$C$21:$M$176,11,0))*J2121</f>
        <v>0</v>
      </c>
      <c r="AU2121" s="167">
        <v>0</v>
      </c>
      <c r="AV2121" s="168">
        <v>0</v>
      </c>
      <c r="AW2121" s="169">
        <v>0</v>
      </c>
      <c r="AX2121" s="170">
        <f>IF(AU2121&gt;=0.1,'P3 Bureaumarge zee- en luchtvr.'!$D$12,0)</f>
        <v>0</v>
      </c>
      <c r="AY2121" s="163">
        <f t="shared" si="915"/>
        <v>0</v>
      </c>
      <c r="AZ2121" s="157" t="str">
        <f>VLOOKUP(D2121,'P4 Destination'!$C$21:$O$176,13,0)</f>
        <v>EUR</v>
      </c>
      <c r="BA2121" s="164">
        <f t="shared" si="916"/>
        <v>0</v>
      </c>
      <c r="BB2121" s="171">
        <f>IF(AU2121&gt;0.1,(VLOOKUP(D2121,'P4 Destination'!$C$21:$M$176,3,0))*I2121,0)</f>
        <v>0</v>
      </c>
      <c r="BC2121" s="172">
        <f t="shared" si="917"/>
        <v>0</v>
      </c>
      <c r="BD2121" s="171">
        <f>(VLOOKUP($D2121,'P4 Destination'!$C$21:$M$176,4,0))*BC2121</f>
        <v>0</v>
      </c>
      <c r="BE2121" s="172">
        <f t="shared" si="918"/>
        <v>0</v>
      </c>
      <c r="BF2121" s="171">
        <f>(VLOOKUP($D2121,'P4 Destination'!$C$21:$M$176,5,0))*BE2121</f>
        <v>0</v>
      </c>
      <c r="BG2121" s="172">
        <f t="shared" si="919"/>
        <v>0</v>
      </c>
      <c r="BH2121" s="171">
        <f>(VLOOKUP($D2121,'P4 Destination'!$C$21:$M$176,6,0))*BG2121</f>
        <v>0</v>
      </c>
      <c r="BI2121" s="172">
        <f t="shared" si="920"/>
        <v>0</v>
      </c>
      <c r="BJ2121" s="171">
        <f>(VLOOKUP($D2121,'P4 Destination'!$C$21:$M$176,7,0))*BI2121</f>
        <v>0</v>
      </c>
      <c r="BK2121" s="172">
        <f t="shared" si="921"/>
        <v>0</v>
      </c>
      <c r="BL2121" s="171">
        <f>(VLOOKUP($D2121,'P4 Destination'!$C$21:$M$176,8,0))*BK2121</f>
        <v>0</v>
      </c>
      <c r="BM2121" s="172">
        <f t="shared" si="922"/>
        <v>0</v>
      </c>
      <c r="BN2121" s="171">
        <f>(VLOOKUP($D2121,'P4 Destination'!$C$21:$M$176,9,0))*BM2121</f>
        <v>0</v>
      </c>
      <c r="BO2121" s="154">
        <f t="shared" si="928"/>
        <v>0</v>
      </c>
      <c r="BP2121" s="171">
        <f>(VLOOKUP(D2121,'P4 Destination'!$C$21:$M$176,10,0))*K2121</f>
        <v>0</v>
      </c>
      <c r="BQ2121" s="171">
        <f>(VLOOKUP(D2121,'P4 Destination'!$C$21:$M$176,11,0))*J2121</f>
        <v>0</v>
      </c>
      <c r="BR2121" s="173">
        <f t="shared" si="923"/>
        <v>0</v>
      </c>
      <c r="BS2121" s="173">
        <f>(AV2121*2500)*'P6 Verzekering'!$E$11</f>
        <v>0</v>
      </c>
      <c r="BT2121" s="173">
        <f>(AW2121*2500)*'P6 Verzekering'!$E$12</f>
        <v>0</v>
      </c>
      <c r="BU2121" s="173">
        <f>(L2121*2500)*'P6 Verzekering'!$E$13</f>
        <v>0</v>
      </c>
      <c r="BV2121" s="173">
        <f t="shared" si="924"/>
        <v>0</v>
      </c>
      <c r="BW2121"/>
      <c r="BX2121"/>
    </row>
    <row r="2122" spans="1:76">
      <c r="A2122" s="152" t="s">
        <v>1410</v>
      </c>
      <c r="B2122" s="152" t="s">
        <v>242</v>
      </c>
      <c r="C2122" s="152" t="s">
        <v>241</v>
      </c>
      <c r="D2122" s="152" t="s">
        <v>219</v>
      </c>
      <c r="E2122" s="152" t="s">
        <v>219</v>
      </c>
      <c r="F2122" s="153">
        <f t="shared" si="926"/>
        <v>28</v>
      </c>
      <c r="G2122" s="154">
        <v>0</v>
      </c>
      <c r="H2122" s="154">
        <f>IFERROR(VLOOKUP(B2122,'P2 Origin'!$C$21:$Q$176,15,FALSE),0)</f>
        <v>1</v>
      </c>
      <c r="I2122" s="154">
        <f>IFERROR(VLOOKUP(D2122,'P4 Destination'!$C$21:$Q$176,15,FALSE),0)</f>
        <v>0</v>
      </c>
      <c r="J2122" s="155"/>
      <c r="K2122" s="155"/>
      <c r="L2122" s="156">
        <v>28</v>
      </c>
      <c r="M2122" s="155">
        <v>1259</v>
      </c>
      <c r="N2122" s="155">
        <v>6</v>
      </c>
      <c r="O2122" s="157">
        <f t="shared" si="901"/>
        <v>0</v>
      </c>
      <c r="P2122" s="158">
        <f t="shared" si="902"/>
        <v>0</v>
      </c>
      <c r="Q2122" s="159">
        <f>IFERROR(VLOOKUP(N2122,'P1 Intra-Europees'!$A$15:$H$25,3,0),0)*P2122</f>
        <v>0</v>
      </c>
      <c r="R2122" s="160">
        <f t="shared" si="903"/>
        <v>0</v>
      </c>
      <c r="S2122" s="159">
        <f>IFERROR(VLOOKUP(N2122,'P1 Intra-Europees'!$A$15:$H$25,4,0),0)*R2122</f>
        <v>0</v>
      </c>
      <c r="T2122" s="160">
        <f t="shared" si="904"/>
        <v>28</v>
      </c>
      <c r="U2122" s="159">
        <f>IFERROR(VLOOKUP(N2122,'P1 Intra-Europees'!$A$15:$H$25,5,0),0)*T2122</f>
        <v>0</v>
      </c>
      <c r="V2122" s="160">
        <f t="shared" si="905"/>
        <v>0</v>
      </c>
      <c r="W2122" s="159">
        <f>IFERROR(VLOOKUP(N2122,'P1 Intra-Europees'!$A$15:$H$25,6,0),0)*V2122</f>
        <v>0</v>
      </c>
      <c r="X2122" s="160">
        <f t="shared" si="906"/>
        <v>0</v>
      </c>
      <c r="Y2122" s="159">
        <f>IFERROR(VLOOKUP(N2122,'P1 Intra-Europees'!$A$15:$H$25,7,0),0)*X2122</f>
        <v>0</v>
      </c>
      <c r="Z2122" s="161">
        <f t="shared" si="907"/>
        <v>0</v>
      </c>
      <c r="AA2122" s="162">
        <f>IFERROR(VLOOKUP(N2122,'P1 Intra-Europees'!$A$15:$H$25,8,0),0)*Z2122</f>
        <v>0</v>
      </c>
      <c r="AB2122" s="163">
        <f t="shared" si="908"/>
        <v>0</v>
      </c>
      <c r="AC2122" s="157" t="str">
        <f>VLOOKUP(B2122,'P2 Origin'!$C$21:$O$176,13,0)</f>
        <v>EUR</v>
      </c>
      <c r="AD2122" s="164">
        <f t="shared" si="909"/>
        <v>0</v>
      </c>
      <c r="AE2122" s="165">
        <f>IF(AU2122&gt;0.1,VLOOKUP(B2122,'P2 Origin'!$C$21:$M$176,3,0)*H2122,0)</f>
        <v>0</v>
      </c>
      <c r="AF2122" s="166">
        <f t="shared" si="910"/>
        <v>0</v>
      </c>
      <c r="AG2122" s="165">
        <f>(VLOOKUP(B2122,'P2 Origin'!$C$21:$M$176,4,0))*AF2122</f>
        <v>0</v>
      </c>
      <c r="AH2122" s="166">
        <f t="shared" si="911"/>
        <v>0</v>
      </c>
      <c r="AI2122" s="165">
        <f>(VLOOKUP(B2122,'P2 Origin'!$C$21:$M$176,5,0))*AH2122</f>
        <v>0</v>
      </c>
      <c r="AJ2122" s="166">
        <f t="shared" si="925"/>
        <v>0</v>
      </c>
      <c r="AK2122" s="165">
        <f>(VLOOKUP(B2122,'P2 Origin'!$C$21:$M$176,6,0))*AJ2122</f>
        <v>0</v>
      </c>
      <c r="AL2122" s="166">
        <f t="shared" si="912"/>
        <v>0</v>
      </c>
      <c r="AM2122" s="165">
        <f>(VLOOKUP($B2122,'P2 Origin'!$C$21:$M$176,7,0))*AL2122</f>
        <v>0</v>
      </c>
      <c r="AN2122" s="166">
        <f t="shared" si="913"/>
        <v>0</v>
      </c>
      <c r="AO2122" s="165">
        <f>(VLOOKUP($B2122,'P2 Origin'!$C$21:$M$176,8,0))*AN2122</f>
        <v>0</v>
      </c>
      <c r="AP2122" s="166">
        <f t="shared" si="914"/>
        <v>0</v>
      </c>
      <c r="AQ2122" s="165">
        <f>(VLOOKUP($B2122,'P2 Origin'!$C$21:$M$176,9,0))*AP2122</f>
        <v>0</v>
      </c>
      <c r="AR2122" s="155">
        <f t="shared" si="927"/>
        <v>0</v>
      </c>
      <c r="AS2122" s="164">
        <f>(VLOOKUP(B2122,'P2 Origin'!$C$21:$M$176,10,0))*K2122</f>
        <v>0</v>
      </c>
      <c r="AT2122" s="164">
        <f>(VLOOKUP(B2122,'P2 Origin'!$C$21:$M$176,11,0))*J2122</f>
        <v>0</v>
      </c>
      <c r="AU2122" s="167">
        <v>0</v>
      </c>
      <c r="AV2122" s="168">
        <v>0</v>
      </c>
      <c r="AW2122" s="169">
        <v>0</v>
      </c>
      <c r="AX2122" s="170">
        <f>IF(AU2122&gt;=0.1,'P3 Bureaumarge zee- en luchtvr.'!$D$12,0)</f>
        <v>0</v>
      </c>
      <c r="AY2122" s="163">
        <f t="shared" si="915"/>
        <v>0</v>
      </c>
      <c r="AZ2122" s="157" t="str">
        <f>VLOOKUP(D2122,'P4 Destination'!$C$21:$O$176,13,0)</f>
        <v>EUR</v>
      </c>
      <c r="BA2122" s="164">
        <f t="shared" si="916"/>
        <v>0</v>
      </c>
      <c r="BB2122" s="171">
        <f>IF(AU2122&gt;0.1,(VLOOKUP(D2122,'P4 Destination'!$C$21:$M$176,3,0))*I2122,0)</f>
        <v>0</v>
      </c>
      <c r="BC2122" s="172">
        <f t="shared" si="917"/>
        <v>0</v>
      </c>
      <c r="BD2122" s="171">
        <f>(VLOOKUP($D2122,'P4 Destination'!$C$21:$M$176,4,0))*BC2122</f>
        <v>0</v>
      </c>
      <c r="BE2122" s="172">
        <f t="shared" si="918"/>
        <v>0</v>
      </c>
      <c r="BF2122" s="171">
        <f>(VLOOKUP($D2122,'P4 Destination'!$C$21:$M$176,5,0))*BE2122</f>
        <v>0</v>
      </c>
      <c r="BG2122" s="172">
        <f t="shared" si="919"/>
        <v>0</v>
      </c>
      <c r="BH2122" s="171">
        <f>(VLOOKUP($D2122,'P4 Destination'!$C$21:$M$176,6,0))*BG2122</f>
        <v>0</v>
      </c>
      <c r="BI2122" s="172">
        <f t="shared" si="920"/>
        <v>0</v>
      </c>
      <c r="BJ2122" s="171">
        <f>(VLOOKUP($D2122,'P4 Destination'!$C$21:$M$176,7,0))*BI2122</f>
        <v>0</v>
      </c>
      <c r="BK2122" s="172">
        <f t="shared" si="921"/>
        <v>0</v>
      </c>
      <c r="BL2122" s="171">
        <f>(VLOOKUP($D2122,'P4 Destination'!$C$21:$M$176,8,0))*BK2122</f>
        <v>0</v>
      </c>
      <c r="BM2122" s="172">
        <f t="shared" si="922"/>
        <v>0</v>
      </c>
      <c r="BN2122" s="171">
        <f>(VLOOKUP($D2122,'P4 Destination'!$C$21:$M$176,9,0))*BM2122</f>
        <v>0</v>
      </c>
      <c r="BO2122" s="154">
        <f t="shared" si="928"/>
        <v>0</v>
      </c>
      <c r="BP2122" s="171">
        <f>(VLOOKUP(D2122,'P4 Destination'!$C$21:$M$176,10,0))*K2122</f>
        <v>0</v>
      </c>
      <c r="BQ2122" s="171">
        <f>(VLOOKUP(D2122,'P4 Destination'!$C$21:$M$176,11,0))*J2122</f>
        <v>0</v>
      </c>
      <c r="BR2122" s="173">
        <f t="shared" si="923"/>
        <v>0</v>
      </c>
      <c r="BS2122" s="173">
        <f>(AV2122*2500)*'P6 Verzekering'!$E$11</f>
        <v>0</v>
      </c>
      <c r="BT2122" s="173">
        <f>(AW2122*2500)*'P6 Verzekering'!$E$12</f>
        <v>0</v>
      </c>
      <c r="BU2122" s="173">
        <f>(L2122*2500)*'P6 Verzekering'!$E$13</f>
        <v>0</v>
      </c>
      <c r="BV2122" s="173">
        <f t="shared" si="924"/>
        <v>0</v>
      </c>
      <c r="BW2122"/>
      <c r="BX2122"/>
    </row>
    <row r="2123" spans="1:76">
      <c r="A2123" s="152" t="s">
        <v>1023</v>
      </c>
      <c r="B2123" s="152" t="s">
        <v>151</v>
      </c>
      <c r="C2123" s="152" t="s">
        <v>149</v>
      </c>
      <c r="D2123" s="152" t="s">
        <v>211</v>
      </c>
      <c r="E2123" s="152" t="s">
        <v>210</v>
      </c>
      <c r="F2123" s="153">
        <f t="shared" si="926"/>
        <v>28</v>
      </c>
      <c r="G2123" s="154">
        <v>0</v>
      </c>
      <c r="H2123" s="154">
        <f>IFERROR(VLOOKUP(B2123,'P2 Origin'!$C$21:$Q$176,15,FALSE),0)</f>
        <v>0</v>
      </c>
      <c r="I2123" s="154">
        <f>IFERROR(VLOOKUP(D2123,'P4 Destination'!$C$21:$Q$176,15,FALSE),0)</f>
        <v>0</v>
      </c>
      <c r="J2123" s="155"/>
      <c r="K2123" s="155"/>
      <c r="L2123" s="156">
        <v>28</v>
      </c>
      <c r="M2123" s="155">
        <v>1763</v>
      </c>
      <c r="N2123" s="155">
        <v>7</v>
      </c>
      <c r="O2123" s="157">
        <f t="shared" ref="O2123:O2186" si="929">SUM(Q2123,S2123,U2123,W2123,Y2123,AA2123)</f>
        <v>0</v>
      </c>
      <c r="P2123" s="158">
        <f t="shared" ref="P2123:P2186" si="930">IF(AND(L2123&gt;=0.1,L2123&lt;=15),L2123,0)</f>
        <v>0</v>
      </c>
      <c r="Q2123" s="159">
        <f>IFERROR(VLOOKUP(N2123,'P1 Intra-Europees'!$A$15:$H$25,3,0),0)*P2123</f>
        <v>0</v>
      </c>
      <c r="R2123" s="160">
        <f t="shared" ref="R2123:R2186" si="931">(IF(AND(L2123&gt;=15.1,L2123&lt;=25),L2123,0))</f>
        <v>0</v>
      </c>
      <c r="S2123" s="159">
        <f>IFERROR(VLOOKUP(N2123,'P1 Intra-Europees'!$A$15:$H$25,4,0),0)*R2123</f>
        <v>0</v>
      </c>
      <c r="T2123" s="160">
        <f t="shared" ref="T2123:T2186" si="932">IF(AND(L2123&gt;=25.1,L2123&lt;=35),L2123,0)</f>
        <v>28</v>
      </c>
      <c r="U2123" s="159">
        <f>IFERROR(VLOOKUP(N2123,'P1 Intra-Europees'!$A$15:$H$25,5,0),0)*T2123</f>
        <v>0</v>
      </c>
      <c r="V2123" s="160">
        <f t="shared" ref="V2123:V2186" si="933">IF(AND(L2123&gt;=35.1,L2123&lt;=45),L2123,0)</f>
        <v>0</v>
      </c>
      <c r="W2123" s="159">
        <f>IFERROR(VLOOKUP(N2123,'P1 Intra-Europees'!$A$15:$H$25,6,0),0)*V2123</f>
        <v>0</v>
      </c>
      <c r="X2123" s="160">
        <f t="shared" ref="X2123:X2186" si="934">IF(AND(L2123&gt;=45.1,L2123&lt;=150),L2123,0)</f>
        <v>0</v>
      </c>
      <c r="Y2123" s="159">
        <f>IFERROR(VLOOKUP(N2123,'P1 Intra-Europees'!$A$15:$H$25,7,0),0)*X2123</f>
        <v>0</v>
      </c>
      <c r="Z2123" s="161">
        <f t="shared" ref="Z2123:Z2186" si="935">IF(L2123&gt;=0.1,G2123,0)</f>
        <v>0</v>
      </c>
      <c r="AA2123" s="162">
        <f>IFERROR(VLOOKUP(N2123,'P1 Intra-Europees'!$A$15:$H$25,8,0),0)*Z2123</f>
        <v>0</v>
      </c>
      <c r="AB2123" s="163">
        <f t="shared" ref="AB2123:AB2186" si="936">IF(AC2123=$AC$8,0.95,1)*AD2123</f>
        <v>0</v>
      </c>
      <c r="AC2123" s="157" t="str">
        <f>VLOOKUP(B2123,'P2 Origin'!$C$21:$O$176,13,0)</f>
        <v>EUR</v>
      </c>
      <c r="AD2123" s="164">
        <f t="shared" ref="AD2123:AD2186" si="937">SUM(AE2123,AG2123,AI2123,AK2123,AS2123,AT2123,AM2123,AO2123,AQ2123)</f>
        <v>0</v>
      </c>
      <c r="AE2123" s="165">
        <f>IF(AU2123&gt;0.1,VLOOKUP(B2123,'P2 Origin'!$C$21:$M$176,3,0)*H2123,0)</f>
        <v>0</v>
      </c>
      <c r="AF2123" s="166">
        <f t="shared" ref="AF2123:AF2186" si="938">IF(AND(AU2123&gt;=0.1,AU2123&lt;=5.99),AU2123,0)</f>
        <v>0</v>
      </c>
      <c r="AG2123" s="165">
        <f>(VLOOKUP(B2123,'P2 Origin'!$C$21:$M$176,4,0))*AF2123</f>
        <v>0</v>
      </c>
      <c r="AH2123" s="166">
        <f t="shared" ref="AH2123:AH2186" si="939">IF(AND(AU2123&gt;=6,AU2123&lt;=15.99),$AU2123,0)</f>
        <v>0</v>
      </c>
      <c r="AI2123" s="165">
        <f>(VLOOKUP(B2123,'P2 Origin'!$C$21:$M$176,5,0))*AH2123</f>
        <v>0</v>
      </c>
      <c r="AJ2123" s="166">
        <f t="shared" si="925"/>
        <v>0</v>
      </c>
      <c r="AK2123" s="165">
        <f>(VLOOKUP(B2123,'P2 Origin'!$C$21:$M$176,6,0))*AJ2123</f>
        <v>0</v>
      </c>
      <c r="AL2123" s="166">
        <f t="shared" ref="AL2123:AL2186" si="940">IF(AND($AU2123&gt;=26,$AU2123&lt;=35.99),$AU2123,0)</f>
        <v>0</v>
      </c>
      <c r="AM2123" s="165">
        <f>(VLOOKUP($B2123,'P2 Origin'!$C$21:$M$176,7,0))*AL2123</f>
        <v>0</v>
      </c>
      <c r="AN2123" s="166">
        <f t="shared" ref="AN2123:AN2186" si="941">IF(AND($AU2123&gt;=36,$AU2123&lt;=45.99),$AU2123,0)</f>
        <v>0</v>
      </c>
      <c r="AO2123" s="165">
        <f>(VLOOKUP($B2123,'P2 Origin'!$C$21:$M$176,8,0))*AN2123</f>
        <v>0</v>
      </c>
      <c r="AP2123" s="166">
        <f t="shared" ref="AP2123:AP2186" si="942">IF(AND($AU2123&gt;=46,$AU2123&lt;=100),$AU2123,0)</f>
        <v>0</v>
      </c>
      <c r="AQ2123" s="165">
        <f>(VLOOKUP($B2123,'P2 Origin'!$C$21:$M$176,9,0))*AP2123</f>
        <v>0</v>
      </c>
      <c r="AR2123" s="155">
        <f t="shared" si="927"/>
        <v>0</v>
      </c>
      <c r="AS2123" s="164">
        <f>(VLOOKUP(B2123,'P2 Origin'!$C$21:$M$176,10,0))*K2123</f>
        <v>0</v>
      </c>
      <c r="AT2123" s="164">
        <f>(VLOOKUP(B2123,'P2 Origin'!$C$21:$M$176,11,0))*J2123</f>
        <v>0</v>
      </c>
      <c r="AU2123" s="167">
        <v>0</v>
      </c>
      <c r="AV2123" s="168">
        <v>0</v>
      </c>
      <c r="AW2123" s="169">
        <v>0</v>
      </c>
      <c r="AX2123" s="170">
        <f>IF(AU2123&gt;=0.1,'P3 Bureaumarge zee- en luchtvr.'!$D$12,0)</f>
        <v>0</v>
      </c>
      <c r="AY2123" s="163">
        <f t="shared" ref="AY2123:AY2186" si="943">IF(AZ2123=$AC$8,0.95,1)*BA2123</f>
        <v>0</v>
      </c>
      <c r="AZ2123" s="157" t="str">
        <f>VLOOKUP(D2123,'P4 Destination'!$C$21:$O$176,13,0)</f>
        <v>EUR</v>
      </c>
      <c r="BA2123" s="164">
        <f t="shared" ref="BA2123:BA2186" si="944">SUM(BB2123,BD2123,BF2123,BN2123,BP2123,BQ2123,BH2123,BJ2123,BL2123)</f>
        <v>0</v>
      </c>
      <c r="BB2123" s="171">
        <f>IF(AU2123&gt;0.1,(VLOOKUP(D2123,'P4 Destination'!$C$21:$M$176,3,0))*I2123,0)</f>
        <v>0</v>
      </c>
      <c r="BC2123" s="172">
        <f t="shared" ref="BC2123:BC2186" si="945">IF(AND($AU2123&gt;=0.1,$AU2123&lt;=5),$AU2123,0)</f>
        <v>0</v>
      </c>
      <c r="BD2123" s="171">
        <f>(VLOOKUP($D2123,'P4 Destination'!$C$21:$M$176,4,0))*BC2123</f>
        <v>0</v>
      </c>
      <c r="BE2123" s="172">
        <f t="shared" ref="BE2123:BE2186" si="946">IF(AND($AU2123&gt;=6,$AU2123&lt;=15.99),$AU2123,0)</f>
        <v>0</v>
      </c>
      <c r="BF2123" s="171">
        <f>(VLOOKUP($D2123,'P4 Destination'!$C$21:$M$176,5,0))*BE2123</f>
        <v>0</v>
      </c>
      <c r="BG2123" s="172">
        <f t="shared" ref="BG2123:BG2186" si="947">IF(AND($AU2123&gt;=16,$AU2123&lt;=25.99),$AU2123,0)</f>
        <v>0</v>
      </c>
      <c r="BH2123" s="171">
        <f>(VLOOKUP($D2123,'P4 Destination'!$C$21:$M$176,6,0))*BG2123</f>
        <v>0</v>
      </c>
      <c r="BI2123" s="172">
        <f t="shared" ref="BI2123:BI2186" si="948">IF(AND($AU2123&gt;=26,$AU2123&lt;=35.99),$AU2123,0)</f>
        <v>0</v>
      </c>
      <c r="BJ2123" s="171">
        <f>(VLOOKUP($D2123,'P4 Destination'!$C$21:$M$176,7,0))*BI2123</f>
        <v>0</v>
      </c>
      <c r="BK2123" s="172">
        <f t="shared" ref="BK2123:BK2186" si="949">IF(AND($AU2123&gt;=36,$AU2123&lt;=45.99),$AU2123,0)</f>
        <v>0</v>
      </c>
      <c r="BL2123" s="171">
        <f>(VLOOKUP($D2123,'P4 Destination'!$C$21:$M$176,8,0))*BK2123</f>
        <v>0</v>
      </c>
      <c r="BM2123" s="172">
        <f t="shared" ref="BM2123:BM2186" si="950">IF(AND($AU2123&gt;=46,$AU2123&lt;=100),$AU2123,0)</f>
        <v>0</v>
      </c>
      <c r="BN2123" s="171">
        <f>(VLOOKUP($D2123,'P4 Destination'!$C$21:$M$176,9,0))*BM2123</f>
        <v>0</v>
      </c>
      <c r="BO2123" s="154">
        <f t="shared" si="928"/>
        <v>0</v>
      </c>
      <c r="BP2123" s="171">
        <f>(VLOOKUP(D2123,'P4 Destination'!$C$21:$M$176,10,0))*K2123</f>
        <v>0</v>
      </c>
      <c r="BQ2123" s="171">
        <f>(VLOOKUP(D2123,'P4 Destination'!$C$21:$M$176,11,0))*J2123</f>
        <v>0</v>
      </c>
      <c r="BR2123" s="173">
        <f t="shared" ref="BR2123:BR2186" si="951">SUM(BS2123:BU2123)</f>
        <v>0</v>
      </c>
      <c r="BS2123" s="173">
        <f>(AV2123*2500)*'P6 Verzekering'!$E$11</f>
        <v>0</v>
      </c>
      <c r="BT2123" s="173">
        <f>(AW2123*2500)*'P6 Verzekering'!$E$12</f>
        <v>0</v>
      </c>
      <c r="BU2123" s="173">
        <f>(L2123*2500)*'P6 Verzekering'!$E$13</f>
        <v>0</v>
      </c>
      <c r="BV2123" s="173">
        <f t="shared" ref="BV2123:BV2186" si="952">SUM(O2123,AB2123,AX2123,AY2123,BR2123)</f>
        <v>0</v>
      </c>
      <c r="BW2123"/>
      <c r="BX2123"/>
    </row>
    <row r="2124" spans="1:76">
      <c r="A2124" s="152" t="s">
        <v>2077</v>
      </c>
      <c r="B2124" s="152" t="s">
        <v>219</v>
      </c>
      <c r="C2124" s="152" t="s">
        <v>219</v>
      </c>
      <c r="D2124" s="152" t="s">
        <v>245</v>
      </c>
      <c r="E2124" s="152" t="s">
        <v>244</v>
      </c>
      <c r="F2124" s="153">
        <f t="shared" si="926"/>
        <v>28</v>
      </c>
      <c r="G2124" s="154">
        <v>0</v>
      </c>
      <c r="H2124" s="154">
        <f>IFERROR(VLOOKUP(B2124,'P2 Origin'!$C$21:$Q$176,15,FALSE),0)</f>
        <v>0</v>
      </c>
      <c r="I2124" s="154">
        <f>IFERROR(VLOOKUP(D2124,'P4 Destination'!$C$21:$Q$176,15,FALSE),0)</f>
        <v>1</v>
      </c>
      <c r="J2124" s="155"/>
      <c r="K2124" s="155"/>
      <c r="L2124" s="156">
        <v>28</v>
      </c>
      <c r="M2124" s="155">
        <v>1769</v>
      </c>
      <c r="N2124" s="155">
        <v>7</v>
      </c>
      <c r="O2124" s="157">
        <f t="shared" si="929"/>
        <v>0</v>
      </c>
      <c r="P2124" s="158">
        <f t="shared" si="930"/>
        <v>0</v>
      </c>
      <c r="Q2124" s="159">
        <f>IFERROR(VLOOKUP(N2124,'P1 Intra-Europees'!$A$15:$H$25,3,0),0)*P2124</f>
        <v>0</v>
      </c>
      <c r="R2124" s="160">
        <f t="shared" si="931"/>
        <v>0</v>
      </c>
      <c r="S2124" s="159">
        <f>IFERROR(VLOOKUP(N2124,'P1 Intra-Europees'!$A$15:$H$25,4,0),0)*R2124</f>
        <v>0</v>
      </c>
      <c r="T2124" s="160">
        <f t="shared" si="932"/>
        <v>28</v>
      </c>
      <c r="U2124" s="159">
        <f>IFERROR(VLOOKUP(N2124,'P1 Intra-Europees'!$A$15:$H$25,5,0),0)*T2124</f>
        <v>0</v>
      </c>
      <c r="V2124" s="160">
        <f t="shared" si="933"/>
        <v>0</v>
      </c>
      <c r="W2124" s="159">
        <f>IFERROR(VLOOKUP(N2124,'P1 Intra-Europees'!$A$15:$H$25,6,0),0)*V2124</f>
        <v>0</v>
      </c>
      <c r="X2124" s="160">
        <f t="shared" si="934"/>
        <v>0</v>
      </c>
      <c r="Y2124" s="159">
        <f>IFERROR(VLOOKUP(N2124,'P1 Intra-Europees'!$A$15:$H$25,7,0),0)*X2124</f>
        <v>0</v>
      </c>
      <c r="Z2124" s="161">
        <f t="shared" si="935"/>
        <v>0</v>
      </c>
      <c r="AA2124" s="162">
        <f>IFERROR(VLOOKUP(N2124,'P1 Intra-Europees'!$A$15:$H$25,8,0),0)*Z2124</f>
        <v>0</v>
      </c>
      <c r="AB2124" s="163">
        <f t="shared" si="936"/>
        <v>0</v>
      </c>
      <c r="AC2124" s="157" t="str">
        <f>VLOOKUP(B2124,'P2 Origin'!$C$21:$O$176,13,0)</f>
        <v>EUR</v>
      </c>
      <c r="AD2124" s="164">
        <f t="shared" si="937"/>
        <v>0</v>
      </c>
      <c r="AE2124" s="165">
        <f>IF(AU2124&gt;0.1,VLOOKUP(B2124,'P2 Origin'!$C$21:$M$176,3,0)*H2124,0)</f>
        <v>0</v>
      </c>
      <c r="AF2124" s="166">
        <f t="shared" si="938"/>
        <v>0</v>
      </c>
      <c r="AG2124" s="165">
        <f>(VLOOKUP(B2124,'P2 Origin'!$C$21:$M$176,4,0))*AF2124</f>
        <v>0</v>
      </c>
      <c r="AH2124" s="166">
        <f t="shared" si="939"/>
        <v>0</v>
      </c>
      <c r="AI2124" s="165">
        <f>(VLOOKUP(B2124,'P2 Origin'!$C$21:$M$176,5,0))*AH2124</f>
        <v>0</v>
      </c>
      <c r="AJ2124" s="166">
        <f t="shared" si="925"/>
        <v>0</v>
      </c>
      <c r="AK2124" s="165">
        <f>(VLOOKUP(B2124,'P2 Origin'!$C$21:$M$176,6,0))*AJ2124</f>
        <v>0</v>
      </c>
      <c r="AL2124" s="166">
        <f t="shared" si="940"/>
        <v>0</v>
      </c>
      <c r="AM2124" s="165">
        <f>(VLOOKUP($B2124,'P2 Origin'!$C$21:$M$176,7,0))*AL2124</f>
        <v>0</v>
      </c>
      <c r="AN2124" s="166">
        <f t="shared" si="941"/>
        <v>0</v>
      </c>
      <c r="AO2124" s="165">
        <f>(VLOOKUP($B2124,'P2 Origin'!$C$21:$M$176,8,0))*AN2124</f>
        <v>0</v>
      </c>
      <c r="AP2124" s="166">
        <f t="shared" si="942"/>
        <v>0</v>
      </c>
      <c r="AQ2124" s="165">
        <f>(VLOOKUP($B2124,'P2 Origin'!$C$21:$M$176,9,0))*AP2124</f>
        <v>0</v>
      </c>
      <c r="AR2124" s="155">
        <f t="shared" si="927"/>
        <v>0</v>
      </c>
      <c r="AS2124" s="164">
        <f>(VLOOKUP(B2124,'P2 Origin'!$C$21:$M$176,10,0))*K2124</f>
        <v>0</v>
      </c>
      <c r="AT2124" s="164">
        <f>(VLOOKUP(B2124,'P2 Origin'!$C$21:$M$176,11,0))*J2124</f>
        <v>0</v>
      </c>
      <c r="AU2124" s="167">
        <v>0</v>
      </c>
      <c r="AV2124" s="168">
        <v>0</v>
      </c>
      <c r="AW2124" s="169">
        <v>0</v>
      </c>
      <c r="AX2124" s="170">
        <f>IF(AU2124&gt;=0.1,'P3 Bureaumarge zee- en luchtvr.'!$D$12,0)</f>
        <v>0</v>
      </c>
      <c r="AY2124" s="163">
        <f t="shared" si="943"/>
        <v>0</v>
      </c>
      <c r="AZ2124" s="157" t="str">
        <f>VLOOKUP(D2124,'P4 Destination'!$C$21:$O$176,13,0)</f>
        <v>EUR</v>
      </c>
      <c r="BA2124" s="164">
        <f t="shared" si="944"/>
        <v>0</v>
      </c>
      <c r="BB2124" s="171">
        <f>IF(AU2124&gt;0.1,(VLOOKUP(D2124,'P4 Destination'!$C$21:$M$176,3,0))*I2124,0)</f>
        <v>0</v>
      </c>
      <c r="BC2124" s="172">
        <f t="shared" si="945"/>
        <v>0</v>
      </c>
      <c r="BD2124" s="171">
        <f>(VLOOKUP($D2124,'P4 Destination'!$C$21:$M$176,4,0))*BC2124</f>
        <v>0</v>
      </c>
      <c r="BE2124" s="172">
        <f t="shared" si="946"/>
        <v>0</v>
      </c>
      <c r="BF2124" s="171">
        <f>(VLOOKUP($D2124,'P4 Destination'!$C$21:$M$176,5,0))*BE2124</f>
        <v>0</v>
      </c>
      <c r="BG2124" s="172">
        <f t="shared" si="947"/>
        <v>0</v>
      </c>
      <c r="BH2124" s="171">
        <f>(VLOOKUP($D2124,'P4 Destination'!$C$21:$M$176,6,0))*BG2124</f>
        <v>0</v>
      </c>
      <c r="BI2124" s="172">
        <f t="shared" si="948"/>
        <v>0</v>
      </c>
      <c r="BJ2124" s="171">
        <f>(VLOOKUP($D2124,'P4 Destination'!$C$21:$M$176,7,0))*BI2124</f>
        <v>0</v>
      </c>
      <c r="BK2124" s="172">
        <f t="shared" si="949"/>
        <v>0</v>
      </c>
      <c r="BL2124" s="171">
        <f>(VLOOKUP($D2124,'P4 Destination'!$C$21:$M$176,8,0))*BK2124</f>
        <v>0</v>
      </c>
      <c r="BM2124" s="172">
        <f t="shared" si="950"/>
        <v>0</v>
      </c>
      <c r="BN2124" s="171">
        <f>(VLOOKUP($D2124,'P4 Destination'!$C$21:$M$176,9,0))*BM2124</f>
        <v>0</v>
      </c>
      <c r="BO2124" s="154">
        <f t="shared" si="928"/>
        <v>0</v>
      </c>
      <c r="BP2124" s="171">
        <f>(VLOOKUP(D2124,'P4 Destination'!$C$21:$M$176,10,0))*K2124</f>
        <v>0</v>
      </c>
      <c r="BQ2124" s="171">
        <f>(VLOOKUP(D2124,'P4 Destination'!$C$21:$M$176,11,0))*J2124</f>
        <v>0</v>
      </c>
      <c r="BR2124" s="173">
        <f t="shared" si="951"/>
        <v>0</v>
      </c>
      <c r="BS2124" s="173">
        <f>(AV2124*2500)*'P6 Verzekering'!$E$11</f>
        <v>0</v>
      </c>
      <c r="BT2124" s="173">
        <f>(AW2124*2500)*'P6 Verzekering'!$E$12</f>
        <v>0</v>
      </c>
      <c r="BU2124" s="173">
        <f>(L2124*2500)*'P6 Verzekering'!$E$13</f>
        <v>0</v>
      </c>
      <c r="BV2124" s="173">
        <f t="shared" si="952"/>
        <v>0</v>
      </c>
      <c r="BW2124"/>
      <c r="BX2124"/>
    </row>
    <row r="2125" spans="1:76">
      <c r="A2125" s="152" t="s">
        <v>1643</v>
      </c>
      <c r="B2125" s="152" t="s">
        <v>219</v>
      </c>
      <c r="C2125" s="152" t="s">
        <v>219</v>
      </c>
      <c r="D2125" s="152" t="s">
        <v>237</v>
      </c>
      <c r="E2125" s="174" t="s">
        <v>236</v>
      </c>
      <c r="F2125" s="153">
        <f t="shared" si="926"/>
        <v>28</v>
      </c>
      <c r="G2125" s="154">
        <v>0</v>
      </c>
      <c r="H2125" s="154">
        <f>IFERROR(VLOOKUP(B2125,'P2 Origin'!$C$21:$Q$176,15,FALSE),0)</f>
        <v>0</v>
      </c>
      <c r="I2125" s="154">
        <f>IFERROR(VLOOKUP(D2125,'P4 Destination'!$C$21:$Q$176,15,FALSE),0)</f>
        <v>0</v>
      </c>
      <c r="J2125" s="155"/>
      <c r="K2125" s="155"/>
      <c r="L2125" s="156">
        <v>28</v>
      </c>
      <c r="M2125" s="155">
        <v>1797</v>
      </c>
      <c r="N2125" s="155">
        <v>7</v>
      </c>
      <c r="O2125" s="157">
        <f t="shared" si="929"/>
        <v>0</v>
      </c>
      <c r="P2125" s="158">
        <f t="shared" si="930"/>
        <v>0</v>
      </c>
      <c r="Q2125" s="159">
        <f>IFERROR(VLOOKUP(N2125,'P1 Intra-Europees'!$A$15:$H$25,3,0),0)*P2125</f>
        <v>0</v>
      </c>
      <c r="R2125" s="160">
        <f t="shared" si="931"/>
        <v>0</v>
      </c>
      <c r="S2125" s="159">
        <f>IFERROR(VLOOKUP(N2125,'P1 Intra-Europees'!$A$15:$H$25,4,0),0)*R2125</f>
        <v>0</v>
      </c>
      <c r="T2125" s="160">
        <f t="shared" si="932"/>
        <v>28</v>
      </c>
      <c r="U2125" s="159">
        <f>IFERROR(VLOOKUP(N2125,'P1 Intra-Europees'!$A$15:$H$25,5,0),0)*T2125</f>
        <v>0</v>
      </c>
      <c r="V2125" s="160">
        <f t="shared" si="933"/>
        <v>0</v>
      </c>
      <c r="W2125" s="159">
        <f>IFERROR(VLOOKUP(N2125,'P1 Intra-Europees'!$A$15:$H$25,6,0),0)*V2125</f>
        <v>0</v>
      </c>
      <c r="X2125" s="160">
        <f t="shared" si="934"/>
        <v>0</v>
      </c>
      <c r="Y2125" s="159">
        <f>IFERROR(VLOOKUP(N2125,'P1 Intra-Europees'!$A$15:$H$25,7,0),0)*X2125</f>
        <v>0</v>
      </c>
      <c r="Z2125" s="161">
        <f t="shared" si="935"/>
        <v>0</v>
      </c>
      <c r="AA2125" s="162">
        <f>IFERROR(VLOOKUP(N2125,'P1 Intra-Europees'!$A$15:$H$25,8,0),0)*Z2125</f>
        <v>0</v>
      </c>
      <c r="AB2125" s="163">
        <f t="shared" si="936"/>
        <v>0</v>
      </c>
      <c r="AC2125" s="157" t="str">
        <f>VLOOKUP(B2125,'P2 Origin'!$C$21:$O$176,13,0)</f>
        <v>EUR</v>
      </c>
      <c r="AD2125" s="164">
        <f t="shared" si="937"/>
        <v>0</v>
      </c>
      <c r="AE2125" s="165">
        <f>IF(AU2125&gt;0.1,VLOOKUP(B2125,'P2 Origin'!$C$21:$M$176,3,0)*H2125,0)</f>
        <v>0</v>
      </c>
      <c r="AF2125" s="166">
        <f t="shared" si="938"/>
        <v>0</v>
      </c>
      <c r="AG2125" s="165">
        <f>(VLOOKUP(B2125,'P2 Origin'!$C$21:$M$176,4,0))*AF2125</f>
        <v>0</v>
      </c>
      <c r="AH2125" s="166">
        <f t="shared" si="939"/>
        <v>0</v>
      </c>
      <c r="AI2125" s="165">
        <f>(VLOOKUP(B2125,'P2 Origin'!$C$21:$M$176,5,0))*AH2125</f>
        <v>0</v>
      </c>
      <c r="AJ2125" s="166">
        <f t="shared" si="925"/>
        <v>0</v>
      </c>
      <c r="AK2125" s="165">
        <f>(VLOOKUP(B2125,'P2 Origin'!$C$21:$M$176,6,0))*AJ2125</f>
        <v>0</v>
      </c>
      <c r="AL2125" s="166">
        <f t="shared" si="940"/>
        <v>0</v>
      </c>
      <c r="AM2125" s="165">
        <f>(VLOOKUP($B2125,'P2 Origin'!$C$21:$M$176,7,0))*AL2125</f>
        <v>0</v>
      </c>
      <c r="AN2125" s="166">
        <f t="shared" si="941"/>
        <v>0</v>
      </c>
      <c r="AO2125" s="165">
        <f>(VLOOKUP($B2125,'P2 Origin'!$C$21:$M$176,8,0))*AN2125</f>
        <v>0</v>
      </c>
      <c r="AP2125" s="166">
        <f t="shared" si="942"/>
        <v>0</v>
      </c>
      <c r="AQ2125" s="165">
        <f>(VLOOKUP($B2125,'P2 Origin'!$C$21:$M$176,9,0))*AP2125</f>
        <v>0</v>
      </c>
      <c r="AR2125" s="155">
        <f t="shared" si="927"/>
        <v>0</v>
      </c>
      <c r="AS2125" s="164">
        <f>(VLOOKUP(B2125,'P2 Origin'!$C$21:$M$176,10,0))*K2125</f>
        <v>0</v>
      </c>
      <c r="AT2125" s="164">
        <f>(VLOOKUP(B2125,'P2 Origin'!$C$21:$M$176,11,0))*J2125</f>
        <v>0</v>
      </c>
      <c r="AU2125" s="167">
        <v>0</v>
      </c>
      <c r="AV2125" s="168">
        <v>0</v>
      </c>
      <c r="AW2125" s="169">
        <v>0</v>
      </c>
      <c r="AX2125" s="170">
        <f>IF(AU2125&gt;=0.1,'P3 Bureaumarge zee- en luchtvr.'!$D$12,0)</f>
        <v>0</v>
      </c>
      <c r="AY2125" s="163">
        <f t="shared" si="943"/>
        <v>0</v>
      </c>
      <c r="AZ2125" s="157" t="str">
        <f>VLOOKUP(D2125,'P4 Destination'!$C$21:$O$176,13,0)</f>
        <v>EUR</v>
      </c>
      <c r="BA2125" s="164">
        <f t="shared" si="944"/>
        <v>0</v>
      </c>
      <c r="BB2125" s="171">
        <f>IF(AU2125&gt;0.1,(VLOOKUP(D2125,'P4 Destination'!$C$21:$M$176,3,0))*I2125,0)</f>
        <v>0</v>
      </c>
      <c r="BC2125" s="172">
        <f t="shared" si="945"/>
        <v>0</v>
      </c>
      <c r="BD2125" s="171">
        <f>(VLOOKUP($D2125,'P4 Destination'!$C$21:$M$176,4,0))*BC2125</f>
        <v>0</v>
      </c>
      <c r="BE2125" s="172">
        <f t="shared" si="946"/>
        <v>0</v>
      </c>
      <c r="BF2125" s="171">
        <f>(VLOOKUP($D2125,'P4 Destination'!$C$21:$M$176,5,0))*BE2125</f>
        <v>0</v>
      </c>
      <c r="BG2125" s="172">
        <f t="shared" si="947"/>
        <v>0</v>
      </c>
      <c r="BH2125" s="171">
        <f>(VLOOKUP($D2125,'P4 Destination'!$C$21:$M$176,6,0))*BG2125</f>
        <v>0</v>
      </c>
      <c r="BI2125" s="172">
        <f t="shared" si="948"/>
        <v>0</v>
      </c>
      <c r="BJ2125" s="171">
        <f>(VLOOKUP($D2125,'P4 Destination'!$C$21:$M$176,7,0))*BI2125</f>
        <v>0</v>
      </c>
      <c r="BK2125" s="172">
        <f t="shared" si="949"/>
        <v>0</v>
      </c>
      <c r="BL2125" s="171">
        <f>(VLOOKUP($D2125,'P4 Destination'!$C$21:$M$176,8,0))*BK2125</f>
        <v>0</v>
      </c>
      <c r="BM2125" s="172">
        <f t="shared" si="950"/>
        <v>0</v>
      </c>
      <c r="BN2125" s="171">
        <f>(VLOOKUP($D2125,'P4 Destination'!$C$21:$M$176,9,0))*BM2125</f>
        <v>0</v>
      </c>
      <c r="BO2125" s="154">
        <f t="shared" si="928"/>
        <v>0</v>
      </c>
      <c r="BP2125" s="171">
        <f>(VLOOKUP(D2125,'P4 Destination'!$C$21:$M$176,10,0))*K2125</f>
        <v>0</v>
      </c>
      <c r="BQ2125" s="171">
        <f>(VLOOKUP(D2125,'P4 Destination'!$C$21:$M$176,11,0))*J2125</f>
        <v>0</v>
      </c>
      <c r="BR2125" s="173">
        <f t="shared" si="951"/>
        <v>0</v>
      </c>
      <c r="BS2125" s="173">
        <f>(AV2125*2500)*'P6 Verzekering'!$E$11</f>
        <v>0</v>
      </c>
      <c r="BT2125" s="173">
        <f>(AW2125*2500)*'P6 Verzekering'!$E$12</f>
        <v>0</v>
      </c>
      <c r="BU2125" s="173">
        <f>(L2125*2500)*'P6 Verzekering'!$E$13</f>
        <v>0</v>
      </c>
      <c r="BV2125" s="173">
        <f t="shared" si="952"/>
        <v>0</v>
      </c>
      <c r="BW2125"/>
      <c r="BX2125"/>
    </row>
    <row r="2126" spans="1:76">
      <c r="A2126" s="152" t="s">
        <v>2911</v>
      </c>
      <c r="B2126" s="152" t="s">
        <v>214</v>
      </c>
      <c r="C2126" s="152" t="s">
        <v>213</v>
      </c>
      <c r="D2126" s="152" t="s">
        <v>219</v>
      </c>
      <c r="E2126" s="152" t="s">
        <v>219</v>
      </c>
      <c r="F2126" s="153">
        <f t="shared" si="926"/>
        <v>28</v>
      </c>
      <c r="G2126" s="154">
        <v>0</v>
      </c>
      <c r="H2126" s="154">
        <f>IFERROR(VLOOKUP(B2126,'P2 Origin'!$C$21:$Q$176,15,FALSE),0)</f>
        <v>1</v>
      </c>
      <c r="I2126" s="154">
        <f>IFERROR(VLOOKUP(D2126,'P4 Destination'!$C$21:$Q$176,15,FALSE),0)</f>
        <v>0</v>
      </c>
      <c r="J2126" s="155"/>
      <c r="K2126" s="155"/>
      <c r="L2126" s="156">
        <v>28</v>
      </c>
      <c r="M2126" s="155">
        <v>2218</v>
      </c>
      <c r="N2126" s="155">
        <v>8</v>
      </c>
      <c r="O2126" s="157">
        <f t="shared" si="929"/>
        <v>0</v>
      </c>
      <c r="P2126" s="158">
        <f t="shared" si="930"/>
        <v>0</v>
      </c>
      <c r="Q2126" s="159">
        <f>IFERROR(VLOOKUP(N2126,'P1 Intra-Europees'!$A$15:$H$25,3,0),0)*P2126</f>
        <v>0</v>
      </c>
      <c r="R2126" s="160">
        <f t="shared" si="931"/>
        <v>0</v>
      </c>
      <c r="S2126" s="159">
        <f>IFERROR(VLOOKUP(N2126,'P1 Intra-Europees'!$A$15:$H$25,4,0),0)*R2126</f>
        <v>0</v>
      </c>
      <c r="T2126" s="160">
        <f t="shared" si="932"/>
        <v>28</v>
      </c>
      <c r="U2126" s="159">
        <f>IFERROR(VLOOKUP(N2126,'P1 Intra-Europees'!$A$15:$H$25,5,0),0)*T2126</f>
        <v>0</v>
      </c>
      <c r="V2126" s="160">
        <f t="shared" si="933"/>
        <v>0</v>
      </c>
      <c r="W2126" s="159">
        <f>IFERROR(VLOOKUP(N2126,'P1 Intra-Europees'!$A$15:$H$25,6,0),0)*V2126</f>
        <v>0</v>
      </c>
      <c r="X2126" s="160">
        <f t="shared" si="934"/>
        <v>0</v>
      </c>
      <c r="Y2126" s="159">
        <f>IFERROR(VLOOKUP(N2126,'P1 Intra-Europees'!$A$15:$H$25,7,0),0)*X2126</f>
        <v>0</v>
      </c>
      <c r="Z2126" s="161">
        <f t="shared" si="935"/>
        <v>0</v>
      </c>
      <c r="AA2126" s="162">
        <f>IFERROR(VLOOKUP(N2126,'P1 Intra-Europees'!$A$15:$H$25,8,0),0)*Z2126</f>
        <v>0</v>
      </c>
      <c r="AB2126" s="163">
        <f t="shared" si="936"/>
        <v>0</v>
      </c>
      <c r="AC2126" s="157" t="str">
        <f>VLOOKUP(B2126,'P2 Origin'!$C$21:$O$176,13,0)</f>
        <v>EUR</v>
      </c>
      <c r="AD2126" s="164">
        <f t="shared" si="937"/>
        <v>0</v>
      </c>
      <c r="AE2126" s="165">
        <f>IF(AU2126&gt;0.1,VLOOKUP(B2126,'P2 Origin'!$C$21:$M$176,3,0)*H2126,0)</f>
        <v>0</v>
      </c>
      <c r="AF2126" s="166">
        <f t="shared" si="938"/>
        <v>0</v>
      </c>
      <c r="AG2126" s="165">
        <f>(VLOOKUP(B2126,'P2 Origin'!$C$21:$M$176,4,0))*AF2126</f>
        <v>0</v>
      </c>
      <c r="AH2126" s="166">
        <f t="shared" si="939"/>
        <v>0</v>
      </c>
      <c r="AI2126" s="165">
        <f>(VLOOKUP(B2126,'P2 Origin'!$C$21:$M$176,5,0))*AH2126</f>
        <v>0</v>
      </c>
      <c r="AJ2126" s="166">
        <f t="shared" si="925"/>
        <v>0</v>
      </c>
      <c r="AK2126" s="165">
        <f>(VLOOKUP(B2126,'P2 Origin'!$C$21:$M$176,6,0))*AJ2126</f>
        <v>0</v>
      </c>
      <c r="AL2126" s="166">
        <f t="shared" si="940"/>
        <v>0</v>
      </c>
      <c r="AM2126" s="165">
        <f>(VLOOKUP($B2126,'P2 Origin'!$C$21:$M$176,7,0))*AL2126</f>
        <v>0</v>
      </c>
      <c r="AN2126" s="166">
        <f t="shared" si="941"/>
        <v>0</v>
      </c>
      <c r="AO2126" s="165">
        <f>(VLOOKUP($B2126,'P2 Origin'!$C$21:$M$176,8,0))*AN2126</f>
        <v>0</v>
      </c>
      <c r="AP2126" s="166">
        <f t="shared" si="942"/>
        <v>0</v>
      </c>
      <c r="AQ2126" s="165">
        <f>(VLOOKUP($B2126,'P2 Origin'!$C$21:$M$176,9,0))*AP2126</f>
        <v>0</v>
      </c>
      <c r="AR2126" s="155">
        <f t="shared" si="927"/>
        <v>0</v>
      </c>
      <c r="AS2126" s="164">
        <f>(VLOOKUP(B2126,'P2 Origin'!$C$21:$M$176,10,0))*K2126</f>
        <v>0</v>
      </c>
      <c r="AT2126" s="164">
        <f>(VLOOKUP(B2126,'P2 Origin'!$C$21:$M$176,11,0))*J2126</f>
        <v>0</v>
      </c>
      <c r="AU2126" s="167">
        <v>0</v>
      </c>
      <c r="AV2126" s="168">
        <v>0</v>
      </c>
      <c r="AW2126" s="169">
        <v>0</v>
      </c>
      <c r="AX2126" s="170">
        <f>IF(AU2126&gt;=0.1,'P3 Bureaumarge zee- en luchtvr.'!$D$12,0)</f>
        <v>0</v>
      </c>
      <c r="AY2126" s="163">
        <f t="shared" si="943"/>
        <v>0</v>
      </c>
      <c r="AZ2126" s="157" t="str">
        <f>VLOOKUP(D2126,'P4 Destination'!$C$21:$O$176,13,0)</f>
        <v>EUR</v>
      </c>
      <c r="BA2126" s="164">
        <f t="shared" si="944"/>
        <v>0</v>
      </c>
      <c r="BB2126" s="171">
        <f>IF(AU2126&gt;0.1,(VLOOKUP(D2126,'P4 Destination'!$C$21:$M$176,3,0))*I2126,0)</f>
        <v>0</v>
      </c>
      <c r="BC2126" s="172">
        <f t="shared" si="945"/>
        <v>0</v>
      </c>
      <c r="BD2126" s="171">
        <f>(VLOOKUP($D2126,'P4 Destination'!$C$21:$M$176,4,0))*BC2126</f>
        <v>0</v>
      </c>
      <c r="BE2126" s="172">
        <f t="shared" si="946"/>
        <v>0</v>
      </c>
      <c r="BF2126" s="171">
        <f>(VLOOKUP($D2126,'P4 Destination'!$C$21:$M$176,5,0))*BE2126</f>
        <v>0</v>
      </c>
      <c r="BG2126" s="172">
        <f t="shared" si="947"/>
        <v>0</v>
      </c>
      <c r="BH2126" s="171">
        <f>(VLOOKUP($D2126,'P4 Destination'!$C$21:$M$176,6,0))*BG2126</f>
        <v>0</v>
      </c>
      <c r="BI2126" s="172">
        <f t="shared" si="948"/>
        <v>0</v>
      </c>
      <c r="BJ2126" s="171">
        <f>(VLOOKUP($D2126,'P4 Destination'!$C$21:$M$176,7,0))*BI2126</f>
        <v>0</v>
      </c>
      <c r="BK2126" s="172">
        <f t="shared" si="949"/>
        <v>0</v>
      </c>
      <c r="BL2126" s="171">
        <f>(VLOOKUP($D2126,'P4 Destination'!$C$21:$M$176,8,0))*BK2126</f>
        <v>0</v>
      </c>
      <c r="BM2126" s="172">
        <f t="shared" si="950"/>
        <v>0</v>
      </c>
      <c r="BN2126" s="171">
        <f>(VLOOKUP($D2126,'P4 Destination'!$C$21:$M$176,9,0))*BM2126</f>
        <v>0</v>
      </c>
      <c r="BO2126" s="154">
        <f t="shared" si="928"/>
        <v>0</v>
      </c>
      <c r="BP2126" s="171">
        <f>(VLOOKUP(D2126,'P4 Destination'!$C$21:$M$176,10,0))*K2126</f>
        <v>0</v>
      </c>
      <c r="BQ2126" s="171">
        <f>(VLOOKUP(D2126,'P4 Destination'!$C$21:$M$176,11,0))*J2126</f>
        <v>0</v>
      </c>
      <c r="BR2126" s="173">
        <f t="shared" si="951"/>
        <v>0</v>
      </c>
      <c r="BS2126" s="173">
        <f>(AV2126*2500)*'P6 Verzekering'!$E$11</f>
        <v>0</v>
      </c>
      <c r="BT2126" s="173">
        <f>(AW2126*2500)*'P6 Verzekering'!$E$12</f>
        <v>0</v>
      </c>
      <c r="BU2126" s="173">
        <f>(L2126*2500)*'P6 Verzekering'!$E$13</f>
        <v>0</v>
      </c>
      <c r="BV2126" s="173">
        <f t="shared" si="952"/>
        <v>0</v>
      </c>
      <c r="BW2126"/>
      <c r="BX2126"/>
    </row>
    <row r="2127" spans="1:76">
      <c r="A2127" s="152" t="s">
        <v>1590</v>
      </c>
      <c r="B2127" s="152" t="s">
        <v>219</v>
      </c>
      <c r="C2127" s="152" t="s">
        <v>219</v>
      </c>
      <c r="D2127" s="152" t="s">
        <v>450</v>
      </c>
      <c r="E2127" s="152" t="s">
        <v>449</v>
      </c>
      <c r="F2127" s="153">
        <f t="shared" si="926"/>
        <v>28</v>
      </c>
      <c r="G2127" s="154">
        <v>0</v>
      </c>
      <c r="H2127" s="154">
        <f>IFERROR(VLOOKUP(B2127,'P2 Origin'!$C$21:$Q$176,15,FALSE),0)</f>
        <v>0</v>
      </c>
      <c r="I2127" s="154">
        <f>IFERROR(VLOOKUP(D2127,'P4 Destination'!$C$21:$Q$176,15,FALSE),0)</f>
        <v>1</v>
      </c>
      <c r="J2127" s="155"/>
      <c r="K2127" s="155"/>
      <c r="L2127" s="156">
        <v>28</v>
      </c>
      <c r="M2127" s="155">
        <v>3136</v>
      </c>
      <c r="N2127" s="155">
        <v>10</v>
      </c>
      <c r="O2127" s="157">
        <f t="shared" si="929"/>
        <v>0</v>
      </c>
      <c r="P2127" s="158">
        <f t="shared" si="930"/>
        <v>0</v>
      </c>
      <c r="Q2127" s="159">
        <f>IFERROR(VLOOKUP(N2127,'P1 Intra-Europees'!$A$15:$H$25,3,0),0)*P2127</f>
        <v>0</v>
      </c>
      <c r="R2127" s="160">
        <f t="shared" si="931"/>
        <v>0</v>
      </c>
      <c r="S2127" s="159">
        <f>IFERROR(VLOOKUP(N2127,'P1 Intra-Europees'!$A$15:$H$25,4,0),0)*R2127</f>
        <v>0</v>
      </c>
      <c r="T2127" s="160">
        <f t="shared" si="932"/>
        <v>28</v>
      </c>
      <c r="U2127" s="159">
        <f>IFERROR(VLOOKUP(N2127,'P1 Intra-Europees'!$A$15:$H$25,5,0),0)*T2127</f>
        <v>0</v>
      </c>
      <c r="V2127" s="160">
        <f t="shared" si="933"/>
        <v>0</v>
      </c>
      <c r="W2127" s="159">
        <f>IFERROR(VLOOKUP(N2127,'P1 Intra-Europees'!$A$15:$H$25,6,0),0)*V2127</f>
        <v>0</v>
      </c>
      <c r="X2127" s="160">
        <f t="shared" si="934"/>
        <v>0</v>
      </c>
      <c r="Y2127" s="159">
        <f>IFERROR(VLOOKUP(N2127,'P1 Intra-Europees'!$A$15:$H$25,7,0),0)*X2127</f>
        <v>0</v>
      </c>
      <c r="Z2127" s="161">
        <f t="shared" si="935"/>
        <v>0</v>
      </c>
      <c r="AA2127" s="162">
        <f>IFERROR(VLOOKUP(N2127,'P1 Intra-Europees'!$A$15:$H$25,8,0),0)*Z2127</f>
        <v>0</v>
      </c>
      <c r="AB2127" s="163">
        <f t="shared" si="936"/>
        <v>0</v>
      </c>
      <c r="AC2127" s="157" t="str">
        <f>VLOOKUP(B2127,'P2 Origin'!$C$21:$O$176,13,0)</f>
        <v>EUR</v>
      </c>
      <c r="AD2127" s="164">
        <f t="shared" si="937"/>
        <v>0</v>
      </c>
      <c r="AE2127" s="165">
        <f>IF(AU2127&gt;0.1,VLOOKUP(B2127,'P2 Origin'!$C$21:$M$176,3,0)*H2127,0)</f>
        <v>0</v>
      </c>
      <c r="AF2127" s="166">
        <f t="shared" si="938"/>
        <v>0</v>
      </c>
      <c r="AG2127" s="165">
        <f>(VLOOKUP(B2127,'P2 Origin'!$C$21:$M$176,4,0))*AF2127</f>
        <v>0</v>
      </c>
      <c r="AH2127" s="166">
        <f t="shared" si="939"/>
        <v>0</v>
      </c>
      <c r="AI2127" s="165">
        <f>(VLOOKUP(B2127,'P2 Origin'!$C$21:$M$176,5,0))*AH2127</f>
        <v>0</v>
      </c>
      <c r="AJ2127" s="166">
        <f t="shared" ref="AJ2127:AJ2190" si="953">IF(AND(AU2127&gt;=16,AU2127&lt;=25.99),$AU2127,0)</f>
        <v>0</v>
      </c>
      <c r="AK2127" s="165">
        <f>(VLOOKUP(B2127,'P2 Origin'!$C$21:$M$176,6,0))*AJ2127</f>
        <v>0</v>
      </c>
      <c r="AL2127" s="166">
        <f t="shared" si="940"/>
        <v>0</v>
      </c>
      <c r="AM2127" s="165">
        <f>(VLOOKUP($B2127,'P2 Origin'!$C$21:$M$176,7,0))*AL2127</f>
        <v>0</v>
      </c>
      <c r="AN2127" s="166">
        <f t="shared" si="941"/>
        <v>0</v>
      </c>
      <c r="AO2127" s="165">
        <f>(VLOOKUP($B2127,'P2 Origin'!$C$21:$M$176,8,0))*AN2127</f>
        <v>0</v>
      </c>
      <c r="AP2127" s="166">
        <f t="shared" si="942"/>
        <v>0</v>
      </c>
      <c r="AQ2127" s="165">
        <f>(VLOOKUP($B2127,'P2 Origin'!$C$21:$M$176,9,0))*AP2127</f>
        <v>0</v>
      </c>
      <c r="AR2127" s="155">
        <f t="shared" si="927"/>
        <v>0</v>
      </c>
      <c r="AS2127" s="164">
        <f>(VLOOKUP(B2127,'P2 Origin'!$C$21:$M$176,10,0))*K2127</f>
        <v>0</v>
      </c>
      <c r="AT2127" s="164">
        <f>(VLOOKUP(B2127,'P2 Origin'!$C$21:$M$176,11,0))*J2127</f>
        <v>0</v>
      </c>
      <c r="AU2127" s="167">
        <v>0</v>
      </c>
      <c r="AV2127" s="168">
        <v>0</v>
      </c>
      <c r="AW2127" s="169">
        <v>0</v>
      </c>
      <c r="AX2127" s="170">
        <f>IF(AU2127&gt;=0.1,'P3 Bureaumarge zee- en luchtvr.'!$D$12,0)</f>
        <v>0</v>
      </c>
      <c r="AY2127" s="163">
        <f t="shared" si="943"/>
        <v>0</v>
      </c>
      <c r="AZ2127" s="157" t="str">
        <f>VLOOKUP(D2127,'P4 Destination'!$C$21:$O$176,13,0)</f>
        <v>USD</v>
      </c>
      <c r="BA2127" s="164">
        <f t="shared" si="944"/>
        <v>0</v>
      </c>
      <c r="BB2127" s="171">
        <f>IF(AU2127&gt;0.1,(VLOOKUP(D2127,'P4 Destination'!$C$21:$M$176,3,0))*I2127,0)</f>
        <v>0</v>
      </c>
      <c r="BC2127" s="172">
        <f t="shared" si="945"/>
        <v>0</v>
      </c>
      <c r="BD2127" s="171">
        <f>(VLOOKUP($D2127,'P4 Destination'!$C$21:$M$176,4,0))*BC2127</f>
        <v>0</v>
      </c>
      <c r="BE2127" s="172">
        <f t="shared" si="946"/>
        <v>0</v>
      </c>
      <c r="BF2127" s="171">
        <f>(VLOOKUP($D2127,'P4 Destination'!$C$21:$M$176,5,0))*BE2127</f>
        <v>0</v>
      </c>
      <c r="BG2127" s="172">
        <f t="shared" si="947"/>
        <v>0</v>
      </c>
      <c r="BH2127" s="171">
        <f>(VLOOKUP($D2127,'P4 Destination'!$C$21:$M$176,6,0))*BG2127</f>
        <v>0</v>
      </c>
      <c r="BI2127" s="172">
        <f t="shared" si="948"/>
        <v>0</v>
      </c>
      <c r="BJ2127" s="171">
        <f>(VLOOKUP($D2127,'P4 Destination'!$C$21:$M$176,7,0))*BI2127</f>
        <v>0</v>
      </c>
      <c r="BK2127" s="172">
        <f t="shared" si="949"/>
        <v>0</v>
      </c>
      <c r="BL2127" s="171">
        <f>(VLOOKUP($D2127,'P4 Destination'!$C$21:$M$176,8,0))*BK2127</f>
        <v>0</v>
      </c>
      <c r="BM2127" s="172">
        <f t="shared" si="950"/>
        <v>0</v>
      </c>
      <c r="BN2127" s="171">
        <f>(VLOOKUP($D2127,'P4 Destination'!$C$21:$M$176,9,0))*BM2127</f>
        <v>0</v>
      </c>
      <c r="BO2127" s="154">
        <f t="shared" si="928"/>
        <v>0</v>
      </c>
      <c r="BP2127" s="171">
        <f>(VLOOKUP(D2127,'P4 Destination'!$C$21:$M$176,10,0))*K2127</f>
        <v>0</v>
      </c>
      <c r="BQ2127" s="171">
        <f>(VLOOKUP(D2127,'P4 Destination'!$C$21:$M$176,11,0))*J2127</f>
        <v>0</v>
      </c>
      <c r="BR2127" s="173">
        <f t="shared" si="951"/>
        <v>0</v>
      </c>
      <c r="BS2127" s="173">
        <f>(AV2127*2500)*'P6 Verzekering'!$E$11</f>
        <v>0</v>
      </c>
      <c r="BT2127" s="173">
        <f>(AW2127*2500)*'P6 Verzekering'!$E$12</f>
        <v>0</v>
      </c>
      <c r="BU2127" s="173">
        <f>(L2127*2500)*'P6 Verzekering'!$E$13</f>
        <v>0</v>
      </c>
      <c r="BV2127" s="173">
        <f t="shared" si="952"/>
        <v>0</v>
      </c>
      <c r="BW2127"/>
      <c r="BX2127"/>
    </row>
    <row r="2128" spans="1:76">
      <c r="A2128" s="152" t="s">
        <v>772</v>
      </c>
      <c r="B2128" s="152" t="s">
        <v>219</v>
      </c>
      <c r="C2128" s="152" t="s">
        <v>219</v>
      </c>
      <c r="D2128" s="152" t="s">
        <v>428</v>
      </c>
      <c r="E2128" s="152" t="s">
        <v>3265</v>
      </c>
      <c r="F2128" s="153">
        <v>28</v>
      </c>
      <c r="G2128" s="154">
        <v>0</v>
      </c>
      <c r="H2128" s="154">
        <f>IFERROR(VLOOKUP(B2128,'P2 Origin'!$C$21:$Q$176,15,FALSE),0)</f>
        <v>0</v>
      </c>
      <c r="I2128" s="154">
        <f>IFERROR(VLOOKUP(D2128,'P4 Destination'!$C$21:$Q$176,15,FALSE),0)</f>
        <v>1</v>
      </c>
      <c r="J2128" s="155"/>
      <c r="K2128" s="155"/>
      <c r="L2128" s="156">
        <v>28</v>
      </c>
      <c r="M2128" s="155">
        <v>3215</v>
      </c>
      <c r="N2128" s="155">
        <v>10</v>
      </c>
      <c r="O2128" s="157">
        <f t="shared" si="929"/>
        <v>0</v>
      </c>
      <c r="P2128" s="158">
        <f t="shared" si="930"/>
        <v>0</v>
      </c>
      <c r="Q2128" s="159">
        <f>IFERROR(VLOOKUP(N2128,'P1 Intra-Europees'!$A$15:$H$25,3,0),0)*P2128</f>
        <v>0</v>
      </c>
      <c r="R2128" s="160">
        <f t="shared" si="931"/>
        <v>0</v>
      </c>
      <c r="S2128" s="159">
        <f>IFERROR(VLOOKUP(N2128,'P1 Intra-Europees'!$A$15:$H$25,4,0),0)*R2128</f>
        <v>0</v>
      </c>
      <c r="T2128" s="160">
        <f t="shared" si="932"/>
        <v>28</v>
      </c>
      <c r="U2128" s="159">
        <f>IFERROR(VLOOKUP(N2128,'P1 Intra-Europees'!$A$15:$H$25,5,0),0)*T2128</f>
        <v>0</v>
      </c>
      <c r="V2128" s="160">
        <f t="shared" si="933"/>
        <v>0</v>
      </c>
      <c r="W2128" s="159">
        <f>IFERROR(VLOOKUP(N2128,'P1 Intra-Europees'!$A$15:$H$25,6,0),0)*V2128</f>
        <v>0</v>
      </c>
      <c r="X2128" s="160">
        <f t="shared" si="934"/>
        <v>0</v>
      </c>
      <c r="Y2128" s="159">
        <f>IFERROR(VLOOKUP(N2128,'P1 Intra-Europees'!$A$15:$H$25,7,0),0)*X2128</f>
        <v>0</v>
      </c>
      <c r="Z2128" s="161">
        <f t="shared" si="935"/>
        <v>0</v>
      </c>
      <c r="AA2128" s="162">
        <f>IFERROR(VLOOKUP(N2128,'P1 Intra-Europees'!$A$15:$H$25,8,0),0)*Z2128</f>
        <v>0</v>
      </c>
      <c r="AB2128" s="163">
        <f t="shared" si="936"/>
        <v>0</v>
      </c>
      <c r="AC2128" s="157" t="str">
        <f>VLOOKUP(B2128,'P2 Origin'!$C$21:$O$176,13,0)</f>
        <v>EUR</v>
      </c>
      <c r="AD2128" s="164">
        <f t="shared" si="937"/>
        <v>0</v>
      </c>
      <c r="AE2128" s="165">
        <f>IF(AU2128&gt;0.1,VLOOKUP(B2128,'P2 Origin'!$C$21:$M$176,3,0)*H2128,0)</f>
        <v>0</v>
      </c>
      <c r="AF2128" s="166">
        <f t="shared" si="938"/>
        <v>0</v>
      </c>
      <c r="AG2128" s="165">
        <f>(VLOOKUP(B2128,'P2 Origin'!$C$21:$M$176,4,0))*AF2128</f>
        <v>0</v>
      </c>
      <c r="AH2128" s="166">
        <f t="shared" si="939"/>
        <v>0</v>
      </c>
      <c r="AI2128" s="165">
        <f>(VLOOKUP(B2128,'P2 Origin'!$C$21:$M$176,5,0))*AH2128</f>
        <v>0</v>
      </c>
      <c r="AJ2128" s="166">
        <f t="shared" si="953"/>
        <v>0</v>
      </c>
      <c r="AK2128" s="165">
        <f>(VLOOKUP(B2128,'P2 Origin'!$C$21:$M$176,6,0))*AJ2128</f>
        <v>0</v>
      </c>
      <c r="AL2128" s="166">
        <f t="shared" si="940"/>
        <v>28</v>
      </c>
      <c r="AM2128" s="165">
        <f>(VLOOKUP($B2128,'P2 Origin'!$C$21:$M$176,7,0))*AL2128</f>
        <v>0</v>
      </c>
      <c r="AN2128" s="166">
        <f t="shared" si="941"/>
        <v>0</v>
      </c>
      <c r="AO2128" s="165">
        <f>(VLOOKUP($B2128,'P2 Origin'!$C$21:$M$176,8,0))*AN2128</f>
        <v>0</v>
      </c>
      <c r="AP2128" s="166">
        <f t="shared" si="942"/>
        <v>0</v>
      </c>
      <c r="AQ2128" s="165">
        <f>(VLOOKUP($B2128,'P2 Origin'!$C$21:$M$176,9,0))*AP2128</f>
        <v>0</v>
      </c>
      <c r="AR2128" s="155">
        <f t="shared" si="927"/>
        <v>0</v>
      </c>
      <c r="AS2128" s="164">
        <f>(VLOOKUP(B2128,'P2 Origin'!$C$21:$M$176,10,0))*K2128</f>
        <v>0</v>
      </c>
      <c r="AT2128" s="164">
        <f>(VLOOKUP(B2128,'P2 Origin'!$C$21:$M$176,11,0))*J2128</f>
        <v>0</v>
      </c>
      <c r="AU2128" s="167">
        <v>28</v>
      </c>
      <c r="AV2128" s="168">
        <v>0</v>
      </c>
      <c r="AW2128" s="169">
        <v>28</v>
      </c>
      <c r="AX2128" s="170">
        <f>IF(AU2128&gt;=0.1,'P3 Bureaumarge zee- en luchtvr.'!$D$12,0)</f>
        <v>0</v>
      </c>
      <c r="AY2128" s="163">
        <f t="shared" si="943"/>
        <v>0</v>
      </c>
      <c r="AZ2128" s="157" t="str">
        <f>VLOOKUP(D2128,'P4 Destination'!$C$21:$O$176,13,0)</f>
        <v>USD</v>
      </c>
      <c r="BA2128" s="164">
        <f t="shared" si="944"/>
        <v>0</v>
      </c>
      <c r="BB2128" s="171">
        <f>IF(AU2128&gt;0.1,(VLOOKUP(D2128,'P4 Destination'!$C$21:$M$176,3,0))*I2128,0)</f>
        <v>0</v>
      </c>
      <c r="BC2128" s="172">
        <f t="shared" si="945"/>
        <v>0</v>
      </c>
      <c r="BD2128" s="171">
        <f>(VLOOKUP($D2128,'P4 Destination'!$C$21:$M$176,4,0))*BC2128</f>
        <v>0</v>
      </c>
      <c r="BE2128" s="172">
        <f t="shared" si="946"/>
        <v>0</v>
      </c>
      <c r="BF2128" s="171">
        <f>(VLOOKUP($D2128,'P4 Destination'!$C$21:$M$176,5,0))*BE2128</f>
        <v>0</v>
      </c>
      <c r="BG2128" s="172">
        <f t="shared" si="947"/>
        <v>0</v>
      </c>
      <c r="BH2128" s="171">
        <f>(VLOOKUP($D2128,'P4 Destination'!$C$21:$M$176,6,0))*BG2128</f>
        <v>0</v>
      </c>
      <c r="BI2128" s="172">
        <f t="shared" si="948"/>
        <v>28</v>
      </c>
      <c r="BJ2128" s="171">
        <f>(VLOOKUP($D2128,'P4 Destination'!$C$21:$M$176,7,0))*BI2128</f>
        <v>0</v>
      </c>
      <c r="BK2128" s="172">
        <f t="shared" si="949"/>
        <v>0</v>
      </c>
      <c r="BL2128" s="171">
        <f>(VLOOKUP($D2128,'P4 Destination'!$C$21:$M$176,8,0))*BK2128</f>
        <v>0</v>
      </c>
      <c r="BM2128" s="172">
        <f t="shared" si="950"/>
        <v>0</v>
      </c>
      <c r="BN2128" s="171">
        <f>(VLOOKUP($D2128,'P4 Destination'!$C$21:$M$176,9,0))*BM2128</f>
        <v>0</v>
      </c>
      <c r="BO2128" s="154">
        <f t="shared" si="928"/>
        <v>0</v>
      </c>
      <c r="BP2128" s="171">
        <f>(VLOOKUP(D2128,'P4 Destination'!$C$21:$M$176,10,0))*K2128</f>
        <v>0</v>
      </c>
      <c r="BQ2128" s="171">
        <f>(VLOOKUP(D2128,'P4 Destination'!$C$21:$M$176,11,0))*J2128</f>
        <v>0</v>
      </c>
      <c r="BR2128" s="173">
        <f t="shared" si="951"/>
        <v>0</v>
      </c>
      <c r="BS2128" s="173">
        <f>(AV2128*2500)*'P6 Verzekering'!$E$11</f>
        <v>0</v>
      </c>
      <c r="BT2128" s="173">
        <f>(AW2128*2500)*'P6 Verzekering'!$E$12</f>
        <v>0</v>
      </c>
      <c r="BU2128" s="173">
        <f>(L2128*2500)*'P6 Verzekering'!$E$13</f>
        <v>0</v>
      </c>
      <c r="BV2128" s="173">
        <f t="shared" si="952"/>
        <v>0</v>
      </c>
      <c r="BW2128"/>
      <c r="BX2128"/>
    </row>
    <row r="2129" spans="1:76">
      <c r="A2129" s="152" t="s">
        <v>2648</v>
      </c>
      <c r="B2129" s="152" t="s">
        <v>359</v>
      </c>
      <c r="C2129" s="152" t="s">
        <v>358</v>
      </c>
      <c r="D2129" s="152" t="s">
        <v>219</v>
      </c>
      <c r="E2129" s="152" t="s">
        <v>219</v>
      </c>
      <c r="F2129" s="153">
        <f t="shared" si="926"/>
        <v>40</v>
      </c>
      <c r="G2129" s="154">
        <v>1</v>
      </c>
      <c r="H2129" s="154">
        <f>IFERROR(VLOOKUP(B2129,'P2 Origin'!$C$21:$Q$176,15,FALSE),0)</f>
        <v>0</v>
      </c>
      <c r="I2129" s="154">
        <f>IFERROR(VLOOKUP(D2129,'P4 Destination'!$C$21:$Q$176,15,FALSE),0)</f>
        <v>0</v>
      </c>
      <c r="J2129" s="155">
        <v>0</v>
      </c>
      <c r="K2129" s="155"/>
      <c r="L2129" s="156">
        <v>40</v>
      </c>
      <c r="M2129" s="155">
        <v>5233</v>
      </c>
      <c r="N2129" s="155">
        <v>11</v>
      </c>
      <c r="O2129" s="157">
        <f t="shared" si="929"/>
        <v>0</v>
      </c>
      <c r="P2129" s="158">
        <f t="shared" si="930"/>
        <v>0</v>
      </c>
      <c r="Q2129" s="159">
        <f>IFERROR(VLOOKUP(N2129,'P1 Intra-Europees'!$A$15:$H$25,3,0),0)*P2129</f>
        <v>0</v>
      </c>
      <c r="R2129" s="160">
        <f t="shared" si="931"/>
        <v>0</v>
      </c>
      <c r="S2129" s="159">
        <f>IFERROR(VLOOKUP(N2129,'P1 Intra-Europees'!$A$15:$H$25,4,0),0)*R2129</f>
        <v>0</v>
      </c>
      <c r="T2129" s="160">
        <f t="shared" si="932"/>
        <v>0</v>
      </c>
      <c r="U2129" s="159">
        <f>IFERROR(VLOOKUP(N2129,'P1 Intra-Europees'!$A$15:$H$25,5,0),0)*T2129</f>
        <v>0</v>
      </c>
      <c r="V2129" s="160">
        <f t="shared" si="933"/>
        <v>40</v>
      </c>
      <c r="W2129" s="159">
        <f>IFERROR(VLOOKUP(N2129,'P1 Intra-Europees'!$A$15:$H$25,6,0),0)*V2129</f>
        <v>0</v>
      </c>
      <c r="X2129" s="160">
        <f t="shared" si="934"/>
        <v>0</v>
      </c>
      <c r="Y2129" s="159">
        <f>IFERROR(VLOOKUP(N2129,'P1 Intra-Europees'!$A$15:$H$25,7,0),0)*X2129</f>
        <v>0</v>
      </c>
      <c r="Z2129" s="161">
        <f t="shared" si="935"/>
        <v>1</v>
      </c>
      <c r="AA2129" s="162">
        <f>IFERROR(VLOOKUP(N2129,'P1 Intra-Europees'!$A$15:$H$25,8,0),0)*Z2129</f>
        <v>0</v>
      </c>
      <c r="AB2129" s="163">
        <f t="shared" si="936"/>
        <v>0</v>
      </c>
      <c r="AC2129" s="157" t="str">
        <f>VLOOKUP(B2129,'P2 Origin'!$C$21:$O$176,13,0)</f>
        <v>USD</v>
      </c>
      <c r="AD2129" s="164">
        <f t="shared" si="937"/>
        <v>0</v>
      </c>
      <c r="AE2129" s="165">
        <f>IF(AU2129&gt;0.1,VLOOKUP(B2129,'P2 Origin'!$C$21:$M$176,3,0)*H2129,0)</f>
        <v>0</v>
      </c>
      <c r="AF2129" s="166">
        <f t="shared" si="938"/>
        <v>0</v>
      </c>
      <c r="AG2129" s="165">
        <f>(VLOOKUP(B2129,'P2 Origin'!$C$21:$M$176,4,0))*AF2129</f>
        <v>0</v>
      </c>
      <c r="AH2129" s="166">
        <f t="shared" si="939"/>
        <v>0</v>
      </c>
      <c r="AI2129" s="165">
        <f>(VLOOKUP(B2129,'P2 Origin'!$C$21:$M$176,5,0))*AH2129</f>
        <v>0</v>
      </c>
      <c r="AJ2129" s="166">
        <f t="shared" si="953"/>
        <v>0</v>
      </c>
      <c r="AK2129" s="165">
        <f>(VLOOKUP(B2129,'P2 Origin'!$C$21:$M$176,6,0))*AJ2129</f>
        <v>0</v>
      </c>
      <c r="AL2129" s="166">
        <f t="shared" si="940"/>
        <v>0</v>
      </c>
      <c r="AM2129" s="165">
        <f>(VLOOKUP($B2129,'P2 Origin'!$C$21:$M$176,7,0))*AL2129</f>
        <v>0</v>
      </c>
      <c r="AN2129" s="166">
        <f t="shared" si="941"/>
        <v>0</v>
      </c>
      <c r="AO2129" s="165">
        <f>(VLOOKUP($B2129,'P2 Origin'!$C$21:$M$176,8,0))*AN2129</f>
        <v>0</v>
      </c>
      <c r="AP2129" s="166">
        <f t="shared" si="942"/>
        <v>0</v>
      </c>
      <c r="AQ2129" s="165">
        <f>(VLOOKUP($B2129,'P2 Origin'!$C$21:$M$176,9,0))*AP2129</f>
        <v>0</v>
      </c>
      <c r="AR2129" s="155">
        <f t="shared" si="927"/>
        <v>0</v>
      </c>
      <c r="AS2129" s="164">
        <f>(VLOOKUP(B2129,'P2 Origin'!$C$21:$M$176,10,0))*K2129</f>
        <v>0</v>
      </c>
      <c r="AT2129" s="164">
        <f>(VLOOKUP(B2129,'P2 Origin'!$C$21:$M$176,11,0))*J2129</f>
        <v>0</v>
      </c>
      <c r="AU2129" s="167">
        <v>0</v>
      </c>
      <c r="AV2129" s="168">
        <v>0</v>
      </c>
      <c r="AW2129" s="169">
        <v>0</v>
      </c>
      <c r="AX2129" s="170">
        <f>IF(AU2129&gt;=0.1,'P3 Bureaumarge zee- en luchtvr.'!$D$12,0)</f>
        <v>0</v>
      </c>
      <c r="AY2129" s="163">
        <f t="shared" si="943"/>
        <v>0</v>
      </c>
      <c r="AZ2129" s="157" t="str">
        <f>VLOOKUP(D2129,'P4 Destination'!$C$21:$O$176,13,0)</f>
        <v>EUR</v>
      </c>
      <c r="BA2129" s="164">
        <f t="shared" si="944"/>
        <v>0</v>
      </c>
      <c r="BB2129" s="171">
        <f>IF(AU2129&gt;0.1,(VLOOKUP(D2129,'P4 Destination'!$C$21:$M$176,3,0))*I2129,0)</f>
        <v>0</v>
      </c>
      <c r="BC2129" s="172">
        <f t="shared" si="945"/>
        <v>0</v>
      </c>
      <c r="BD2129" s="171">
        <f>(VLOOKUP($D2129,'P4 Destination'!$C$21:$M$176,4,0))*BC2129</f>
        <v>0</v>
      </c>
      <c r="BE2129" s="172">
        <f t="shared" si="946"/>
        <v>0</v>
      </c>
      <c r="BF2129" s="171">
        <f>(VLOOKUP($D2129,'P4 Destination'!$C$21:$M$176,5,0))*BE2129</f>
        <v>0</v>
      </c>
      <c r="BG2129" s="172">
        <f t="shared" si="947"/>
        <v>0</v>
      </c>
      <c r="BH2129" s="171">
        <f>(VLOOKUP($D2129,'P4 Destination'!$C$21:$M$176,6,0))*BG2129</f>
        <v>0</v>
      </c>
      <c r="BI2129" s="172">
        <f t="shared" si="948"/>
        <v>0</v>
      </c>
      <c r="BJ2129" s="171">
        <f>(VLOOKUP($D2129,'P4 Destination'!$C$21:$M$176,7,0))*BI2129</f>
        <v>0</v>
      </c>
      <c r="BK2129" s="172">
        <f t="shared" si="949"/>
        <v>0</v>
      </c>
      <c r="BL2129" s="171">
        <f>(VLOOKUP($D2129,'P4 Destination'!$C$21:$M$176,8,0))*BK2129</f>
        <v>0</v>
      </c>
      <c r="BM2129" s="172">
        <f t="shared" si="950"/>
        <v>0</v>
      </c>
      <c r="BN2129" s="171">
        <f>(VLOOKUP($D2129,'P4 Destination'!$C$21:$M$176,9,0))*BM2129</f>
        <v>0</v>
      </c>
      <c r="BO2129" s="154">
        <f t="shared" si="928"/>
        <v>0</v>
      </c>
      <c r="BP2129" s="171">
        <f>(VLOOKUP(D2129,'P4 Destination'!$C$21:$M$176,10,0))*K2129</f>
        <v>0</v>
      </c>
      <c r="BQ2129" s="171">
        <f>(VLOOKUP(D2129,'P4 Destination'!$C$21:$M$176,11,0))*J2129</f>
        <v>0</v>
      </c>
      <c r="BR2129" s="173">
        <f t="shared" si="951"/>
        <v>0</v>
      </c>
      <c r="BS2129" s="173">
        <f>(AV2129*2500)*'P6 Verzekering'!$E$11</f>
        <v>0</v>
      </c>
      <c r="BT2129" s="173">
        <f>(AW2129*2500)*'P6 Verzekering'!$E$12</f>
        <v>0</v>
      </c>
      <c r="BU2129" s="173">
        <f>(L2129*2500)*'P6 Verzekering'!$E$13</f>
        <v>0</v>
      </c>
      <c r="BV2129" s="173">
        <f t="shared" si="952"/>
        <v>0</v>
      </c>
      <c r="BW2129"/>
      <c r="BX2129"/>
    </row>
    <row r="2130" spans="1:76">
      <c r="A2130" s="152" t="s">
        <v>1005</v>
      </c>
      <c r="B2130" s="152" t="s">
        <v>151</v>
      </c>
      <c r="C2130" s="152" t="s">
        <v>149</v>
      </c>
      <c r="D2130" s="152" t="s">
        <v>219</v>
      </c>
      <c r="E2130" s="152" t="s">
        <v>219</v>
      </c>
      <c r="F2130" s="153">
        <f t="shared" si="926"/>
        <v>29</v>
      </c>
      <c r="G2130" s="154">
        <v>0</v>
      </c>
      <c r="H2130" s="154">
        <f>IFERROR(VLOOKUP(B2130,'P2 Origin'!$C$21:$Q$176,15,FALSE),0)</f>
        <v>0</v>
      </c>
      <c r="I2130" s="154">
        <f>IFERROR(VLOOKUP(D2130,'P4 Destination'!$C$21:$Q$176,15,FALSE),0)</f>
        <v>0</v>
      </c>
      <c r="J2130" s="155"/>
      <c r="K2130" s="155"/>
      <c r="L2130" s="156">
        <v>29</v>
      </c>
      <c r="M2130" s="155">
        <v>102</v>
      </c>
      <c r="N2130" s="155">
        <v>2</v>
      </c>
      <c r="O2130" s="157">
        <f t="shared" si="929"/>
        <v>0</v>
      </c>
      <c r="P2130" s="158">
        <f t="shared" si="930"/>
        <v>0</v>
      </c>
      <c r="Q2130" s="159">
        <f>IFERROR(VLOOKUP(N2130,'P1 Intra-Europees'!$A$15:$H$25,3,0),0)*P2130</f>
        <v>0</v>
      </c>
      <c r="R2130" s="160">
        <f t="shared" si="931"/>
        <v>0</v>
      </c>
      <c r="S2130" s="159">
        <f>IFERROR(VLOOKUP(N2130,'P1 Intra-Europees'!$A$15:$H$25,4,0),0)*R2130</f>
        <v>0</v>
      </c>
      <c r="T2130" s="160">
        <f t="shared" si="932"/>
        <v>29</v>
      </c>
      <c r="U2130" s="159">
        <f>IFERROR(VLOOKUP(N2130,'P1 Intra-Europees'!$A$15:$H$25,5,0),0)*T2130</f>
        <v>0</v>
      </c>
      <c r="V2130" s="160">
        <f t="shared" si="933"/>
        <v>0</v>
      </c>
      <c r="W2130" s="159">
        <f>IFERROR(VLOOKUP(N2130,'P1 Intra-Europees'!$A$15:$H$25,6,0),0)*V2130</f>
        <v>0</v>
      </c>
      <c r="X2130" s="160">
        <f t="shared" si="934"/>
        <v>0</v>
      </c>
      <c r="Y2130" s="159">
        <f>IFERROR(VLOOKUP(N2130,'P1 Intra-Europees'!$A$15:$H$25,7,0),0)*X2130</f>
        <v>0</v>
      </c>
      <c r="Z2130" s="161">
        <f t="shared" si="935"/>
        <v>0</v>
      </c>
      <c r="AA2130" s="162">
        <f>IFERROR(VLOOKUP(N2130,'P1 Intra-Europees'!$A$15:$H$25,8,0),0)*Z2130</f>
        <v>0</v>
      </c>
      <c r="AB2130" s="163">
        <f t="shared" si="936"/>
        <v>0</v>
      </c>
      <c r="AC2130" s="157" t="str">
        <f>VLOOKUP(B2130,'P2 Origin'!$C$21:$O$176,13,0)</f>
        <v>EUR</v>
      </c>
      <c r="AD2130" s="164">
        <f t="shared" si="937"/>
        <v>0</v>
      </c>
      <c r="AE2130" s="165">
        <f>IF(AU2130&gt;0.1,VLOOKUP(B2130,'P2 Origin'!$C$21:$M$176,3,0)*H2130,0)</f>
        <v>0</v>
      </c>
      <c r="AF2130" s="166">
        <f t="shared" si="938"/>
        <v>0</v>
      </c>
      <c r="AG2130" s="165">
        <f>(VLOOKUP(B2130,'P2 Origin'!$C$21:$M$176,4,0))*AF2130</f>
        <v>0</v>
      </c>
      <c r="AH2130" s="166">
        <f t="shared" si="939"/>
        <v>0</v>
      </c>
      <c r="AI2130" s="165">
        <f>(VLOOKUP(B2130,'P2 Origin'!$C$21:$M$176,5,0))*AH2130</f>
        <v>0</v>
      </c>
      <c r="AJ2130" s="166">
        <f t="shared" si="953"/>
        <v>0</v>
      </c>
      <c r="AK2130" s="165">
        <f>(VLOOKUP(B2130,'P2 Origin'!$C$21:$M$176,6,0))*AJ2130</f>
        <v>0</v>
      </c>
      <c r="AL2130" s="166">
        <f t="shared" si="940"/>
        <v>0</v>
      </c>
      <c r="AM2130" s="165">
        <f>(VLOOKUP($B2130,'P2 Origin'!$C$21:$M$176,7,0))*AL2130</f>
        <v>0</v>
      </c>
      <c r="AN2130" s="166">
        <f t="shared" si="941"/>
        <v>0</v>
      </c>
      <c r="AO2130" s="165">
        <f>(VLOOKUP($B2130,'P2 Origin'!$C$21:$M$176,8,0))*AN2130</f>
        <v>0</v>
      </c>
      <c r="AP2130" s="166">
        <f t="shared" si="942"/>
        <v>0</v>
      </c>
      <c r="AQ2130" s="165">
        <f>(VLOOKUP($B2130,'P2 Origin'!$C$21:$M$176,9,0))*AP2130</f>
        <v>0</v>
      </c>
      <c r="AR2130" s="155">
        <f t="shared" si="927"/>
        <v>0</v>
      </c>
      <c r="AS2130" s="164">
        <f>(VLOOKUP(B2130,'P2 Origin'!$C$21:$M$176,10,0))*K2130</f>
        <v>0</v>
      </c>
      <c r="AT2130" s="164">
        <f>(VLOOKUP(B2130,'P2 Origin'!$C$21:$M$176,11,0))*J2130</f>
        <v>0</v>
      </c>
      <c r="AU2130" s="167">
        <v>0</v>
      </c>
      <c r="AV2130" s="168">
        <v>0</v>
      </c>
      <c r="AW2130" s="169">
        <v>0</v>
      </c>
      <c r="AX2130" s="170">
        <f>IF(AU2130&gt;=0.1,'P3 Bureaumarge zee- en luchtvr.'!$D$12,0)</f>
        <v>0</v>
      </c>
      <c r="AY2130" s="163">
        <f t="shared" si="943"/>
        <v>0</v>
      </c>
      <c r="AZ2130" s="157" t="str">
        <f>VLOOKUP(D2130,'P4 Destination'!$C$21:$O$176,13,0)</f>
        <v>EUR</v>
      </c>
      <c r="BA2130" s="164">
        <f t="shared" si="944"/>
        <v>0</v>
      </c>
      <c r="BB2130" s="171">
        <f>IF(AU2130&gt;0.1,(VLOOKUP(D2130,'P4 Destination'!$C$21:$M$176,3,0))*I2130,0)</f>
        <v>0</v>
      </c>
      <c r="BC2130" s="172">
        <f t="shared" si="945"/>
        <v>0</v>
      </c>
      <c r="BD2130" s="171">
        <f>(VLOOKUP($D2130,'P4 Destination'!$C$21:$M$176,4,0))*BC2130</f>
        <v>0</v>
      </c>
      <c r="BE2130" s="172">
        <f t="shared" si="946"/>
        <v>0</v>
      </c>
      <c r="BF2130" s="171">
        <f>(VLOOKUP($D2130,'P4 Destination'!$C$21:$M$176,5,0))*BE2130</f>
        <v>0</v>
      </c>
      <c r="BG2130" s="172">
        <f t="shared" si="947"/>
        <v>0</v>
      </c>
      <c r="BH2130" s="171">
        <f>(VLOOKUP($D2130,'P4 Destination'!$C$21:$M$176,6,0))*BG2130</f>
        <v>0</v>
      </c>
      <c r="BI2130" s="172">
        <f t="shared" si="948"/>
        <v>0</v>
      </c>
      <c r="BJ2130" s="171">
        <f>(VLOOKUP($D2130,'P4 Destination'!$C$21:$M$176,7,0))*BI2130</f>
        <v>0</v>
      </c>
      <c r="BK2130" s="172">
        <f t="shared" si="949"/>
        <v>0</v>
      </c>
      <c r="BL2130" s="171">
        <f>(VLOOKUP($D2130,'P4 Destination'!$C$21:$M$176,8,0))*BK2130</f>
        <v>0</v>
      </c>
      <c r="BM2130" s="172">
        <f t="shared" si="950"/>
        <v>0</v>
      </c>
      <c r="BN2130" s="171">
        <f>(VLOOKUP($D2130,'P4 Destination'!$C$21:$M$176,9,0))*BM2130</f>
        <v>0</v>
      </c>
      <c r="BO2130" s="154">
        <f t="shared" si="928"/>
        <v>0</v>
      </c>
      <c r="BP2130" s="171">
        <f>(VLOOKUP(D2130,'P4 Destination'!$C$21:$M$176,10,0))*K2130</f>
        <v>0</v>
      </c>
      <c r="BQ2130" s="171">
        <f>(VLOOKUP(D2130,'P4 Destination'!$C$21:$M$176,11,0))*J2130</f>
        <v>0</v>
      </c>
      <c r="BR2130" s="173">
        <f t="shared" si="951"/>
        <v>0</v>
      </c>
      <c r="BS2130" s="173">
        <f>(AV2130*2500)*'P6 Verzekering'!$E$11</f>
        <v>0</v>
      </c>
      <c r="BT2130" s="173">
        <f>(AW2130*2500)*'P6 Verzekering'!$E$12</f>
        <v>0</v>
      </c>
      <c r="BU2130" s="173">
        <f>(L2130*2500)*'P6 Verzekering'!$E$13</f>
        <v>0</v>
      </c>
      <c r="BV2130" s="173">
        <f t="shared" si="952"/>
        <v>0</v>
      </c>
      <c r="BW2130"/>
      <c r="BX2130"/>
    </row>
    <row r="2131" spans="1:76">
      <c r="A2131" s="152" t="s">
        <v>1732</v>
      </c>
      <c r="B2131" s="152" t="s">
        <v>219</v>
      </c>
      <c r="C2131" s="152" t="s">
        <v>219</v>
      </c>
      <c r="D2131" s="152" t="s">
        <v>151</v>
      </c>
      <c r="E2131" s="152" t="s">
        <v>149</v>
      </c>
      <c r="F2131" s="153">
        <f t="shared" si="926"/>
        <v>29</v>
      </c>
      <c r="G2131" s="154">
        <v>0</v>
      </c>
      <c r="H2131" s="154">
        <f>IFERROR(VLOOKUP(B2131,'P2 Origin'!$C$21:$Q$176,15,FALSE),0)</f>
        <v>0</v>
      </c>
      <c r="I2131" s="154">
        <f>IFERROR(VLOOKUP(D2131,'P4 Destination'!$C$21:$Q$176,15,FALSE),0)</f>
        <v>0</v>
      </c>
      <c r="J2131" s="155"/>
      <c r="K2131" s="155"/>
      <c r="L2131" s="156">
        <v>29</v>
      </c>
      <c r="M2131" s="155">
        <v>164</v>
      </c>
      <c r="N2131" s="155">
        <v>2</v>
      </c>
      <c r="O2131" s="157">
        <f t="shared" si="929"/>
        <v>0</v>
      </c>
      <c r="P2131" s="158">
        <f t="shared" si="930"/>
        <v>0</v>
      </c>
      <c r="Q2131" s="159">
        <f>IFERROR(VLOOKUP(N2131,'P1 Intra-Europees'!$A$15:$H$25,3,0),0)*P2131</f>
        <v>0</v>
      </c>
      <c r="R2131" s="160">
        <f t="shared" si="931"/>
        <v>0</v>
      </c>
      <c r="S2131" s="159">
        <f>IFERROR(VLOOKUP(N2131,'P1 Intra-Europees'!$A$15:$H$25,4,0),0)*R2131</f>
        <v>0</v>
      </c>
      <c r="T2131" s="160">
        <f t="shared" si="932"/>
        <v>29</v>
      </c>
      <c r="U2131" s="159">
        <f>IFERROR(VLOOKUP(N2131,'P1 Intra-Europees'!$A$15:$H$25,5,0),0)*T2131</f>
        <v>0</v>
      </c>
      <c r="V2131" s="160">
        <f t="shared" si="933"/>
        <v>0</v>
      </c>
      <c r="W2131" s="159">
        <f>IFERROR(VLOOKUP(N2131,'P1 Intra-Europees'!$A$15:$H$25,6,0),0)*V2131</f>
        <v>0</v>
      </c>
      <c r="X2131" s="160">
        <f t="shared" si="934"/>
        <v>0</v>
      </c>
      <c r="Y2131" s="159">
        <f>IFERROR(VLOOKUP(N2131,'P1 Intra-Europees'!$A$15:$H$25,7,0),0)*X2131</f>
        <v>0</v>
      </c>
      <c r="Z2131" s="161">
        <f t="shared" si="935"/>
        <v>0</v>
      </c>
      <c r="AA2131" s="162">
        <f>IFERROR(VLOOKUP(N2131,'P1 Intra-Europees'!$A$15:$H$25,8,0),0)*Z2131</f>
        <v>0</v>
      </c>
      <c r="AB2131" s="163">
        <f t="shared" si="936"/>
        <v>0</v>
      </c>
      <c r="AC2131" s="157" t="str">
        <f>VLOOKUP(B2131,'P2 Origin'!$C$21:$O$176,13,0)</f>
        <v>EUR</v>
      </c>
      <c r="AD2131" s="164">
        <f t="shared" si="937"/>
        <v>0</v>
      </c>
      <c r="AE2131" s="165">
        <f>IF(AU2131&gt;0.1,VLOOKUP(B2131,'P2 Origin'!$C$21:$M$176,3,0)*H2131,0)</f>
        <v>0</v>
      </c>
      <c r="AF2131" s="166">
        <f t="shared" si="938"/>
        <v>0</v>
      </c>
      <c r="AG2131" s="165">
        <f>(VLOOKUP(B2131,'P2 Origin'!$C$21:$M$176,4,0))*AF2131</f>
        <v>0</v>
      </c>
      <c r="AH2131" s="166">
        <f t="shared" si="939"/>
        <v>0</v>
      </c>
      <c r="AI2131" s="165">
        <f>(VLOOKUP(B2131,'P2 Origin'!$C$21:$M$176,5,0))*AH2131</f>
        <v>0</v>
      </c>
      <c r="AJ2131" s="166">
        <f t="shared" si="953"/>
        <v>0</v>
      </c>
      <c r="AK2131" s="165">
        <f>(VLOOKUP(B2131,'P2 Origin'!$C$21:$M$176,6,0))*AJ2131</f>
        <v>0</v>
      </c>
      <c r="AL2131" s="166">
        <f t="shared" si="940"/>
        <v>0</v>
      </c>
      <c r="AM2131" s="165">
        <f>(VLOOKUP($B2131,'P2 Origin'!$C$21:$M$176,7,0))*AL2131</f>
        <v>0</v>
      </c>
      <c r="AN2131" s="166">
        <f t="shared" si="941"/>
        <v>0</v>
      </c>
      <c r="AO2131" s="165">
        <f>(VLOOKUP($B2131,'P2 Origin'!$C$21:$M$176,8,0))*AN2131</f>
        <v>0</v>
      </c>
      <c r="AP2131" s="166">
        <f t="shared" si="942"/>
        <v>0</v>
      </c>
      <c r="AQ2131" s="165">
        <f>(VLOOKUP($B2131,'P2 Origin'!$C$21:$M$176,9,0))*AP2131</f>
        <v>0</v>
      </c>
      <c r="AR2131" s="155">
        <f t="shared" si="927"/>
        <v>0</v>
      </c>
      <c r="AS2131" s="164">
        <f>(VLOOKUP(B2131,'P2 Origin'!$C$21:$M$176,10,0))*K2131</f>
        <v>0</v>
      </c>
      <c r="AT2131" s="164">
        <f>(VLOOKUP(B2131,'P2 Origin'!$C$21:$M$176,11,0))*J2131</f>
        <v>0</v>
      </c>
      <c r="AU2131" s="167">
        <v>0</v>
      </c>
      <c r="AV2131" s="168">
        <v>0</v>
      </c>
      <c r="AW2131" s="169">
        <v>0</v>
      </c>
      <c r="AX2131" s="170">
        <f>IF(AU2131&gt;=0.1,'P3 Bureaumarge zee- en luchtvr.'!$D$12,0)</f>
        <v>0</v>
      </c>
      <c r="AY2131" s="163">
        <f t="shared" si="943"/>
        <v>0</v>
      </c>
      <c r="AZ2131" s="157" t="str">
        <f>VLOOKUP(D2131,'P4 Destination'!$C$21:$O$176,13,0)</f>
        <v>EUR</v>
      </c>
      <c r="BA2131" s="164">
        <f t="shared" si="944"/>
        <v>0</v>
      </c>
      <c r="BB2131" s="171">
        <f>IF(AU2131&gt;0.1,(VLOOKUP(D2131,'P4 Destination'!$C$21:$M$176,3,0))*I2131,0)</f>
        <v>0</v>
      </c>
      <c r="BC2131" s="172">
        <f t="shared" si="945"/>
        <v>0</v>
      </c>
      <c r="BD2131" s="171">
        <f>(VLOOKUP($D2131,'P4 Destination'!$C$21:$M$176,4,0))*BC2131</f>
        <v>0</v>
      </c>
      <c r="BE2131" s="172">
        <f t="shared" si="946"/>
        <v>0</v>
      </c>
      <c r="BF2131" s="171">
        <f>(VLOOKUP($D2131,'P4 Destination'!$C$21:$M$176,5,0))*BE2131</f>
        <v>0</v>
      </c>
      <c r="BG2131" s="172">
        <f t="shared" si="947"/>
        <v>0</v>
      </c>
      <c r="BH2131" s="171">
        <f>(VLOOKUP($D2131,'P4 Destination'!$C$21:$M$176,6,0))*BG2131</f>
        <v>0</v>
      </c>
      <c r="BI2131" s="172">
        <f t="shared" si="948"/>
        <v>0</v>
      </c>
      <c r="BJ2131" s="171">
        <f>(VLOOKUP($D2131,'P4 Destination'!$C$21:$M$176,7,0))*BI2131</f>
        <v>0</v>
      </c>
      <c r="BK2131" s="172">
        <f t="shared" si="949"/>
        <v>0</v>
      </c>
      <c r="BL2131" s="171">
        <f>(VLOOKUP($D2131,'P4 Destination'!$C$21:$M$176,8,0))*BK2131</f>
        <v>0</v>
      </c>
      <c r="BM2131" s="172">
        <f t="shared" si="950"/>
        <v>0</v>
      </c>
      <c r="BN2131" s="171">
        <f>(VLOOKUP($D2131,'P4 Destination'!$C$21:$M$176,9,0))*BM2131</f>
        <v>0</v>
      </c>
      <c r="BO2131" s="154">
        <f t="shared" si="928"/>
        <v>0</v>
      </c>
      <c r="BP2131" s="171">
        <f>(VLOOKUP(D2131,'P4 Destination'!$C$21:$M$176,10,0))*K2131</f>
        <v>0</v>
      </c>
      <c r="BQ2131" s="171">
        <f>(VLOOKUP(D2131,'P4 Destination'!$C$21:$M$176,11,0))*J2131</f>
        <v>0</v>
      </c>
      <c r="BR2131" s="173">
        <f t="shared" si="951"/>
        <v>0</v>
      </c>
      <c r="BS2131" s="173">
        <f>(AV2131*2500)*'P6 Verzekering'!$E$11</f>
        <v>0</v>
      </c>
      <c r="BT2131" s="173">
        <f>(AW2131*2500)*'P6 Verzekering'!$E$12</f>
        <v>0</v>
      </c>
      <c r="BU2131" s="173">
        <f>(L2131*2500)*'P6 Verzekering'!$E$13</f>
        <v>0</v>
      </c>
      <c r="BV2131" s="173">
        <f t="shared" si="952"/>
        <v>0</v>
      </c>
      <c r="BW2131"/>
      <c r="BX2131"/>
    </row>
    <row r="2132" spans="1:76">
      <c r="A2132" s="152" t="s">
        <v>1722</v>
      </c>
      <c r="B2132" s="152" t="s">
        <v>219</v>
      </c>
      <c r="C2132" s="152" t="s">
        <v>219</v>
      </c>
      <c r="D2132" s="152" t="s">
        <v>151</v>
      </c>
      <c r="E2132" s="152" t="s">
        <v>149</v>
      </c>
      <c r="F2132" s="153">
        <f t="shared" si="926"/>
        <v>29</v>
      </c>
      <c r="G2132" s="154">
        <v>0</v>
      </c>
      <c r="H2132" s="154">
        <f>IFERROR(VLOOKUP(B2132,'P2 Origin'!$C$21:$Q$176,15,FALSE),0)</f>
        <v>0</v>
      </c>
      <c r="I2132" s="154">
        <f>IFERROR(VLOOKUP(D2132,'P4 Destination'!$C$21:$Q$176,15,FALSE),0)</f>
        <v>0</v>
      </c>
      <c r="J2132" s="155"/>
      <c r="K2132" s="155"/>
      <c r="L2132" s="156">
        <v>29</v>
      </c>
      <c r="M2132" s="155">
        <v>181</v>
      </c>
      <c r="N2132" s="155">
        <v>2</v>
      </c>
      <c r="O2132" s="157">
        <f t="shared" si="929"/>
        <v>0</v>
      </c>
      <c r="P2132" s="158">
        <f t="shared" si="930"/>
        <v>0</v>
      </c>
      <c r="Q2132" s="159">
        <f>IFERROR(VLOOKUP(N2132,'P1 Intra-Europees'!$A$15:$H$25,3,0),0)*P2132</f>
        <v>0</v>
      </c>
      <c r="R2132" s="160">
        <f t="shared" si="931"/>
        <v>0</v>
      </c>
      <c r="S2132" s="159">
        <f>IFERROR(VLOOKUP(N2132,'P1 Intra-Europees'!$A$15:$H$25,4,0),0)*R2132</f>
        <v>0</v>
      </c>
      <c r="T2132" s="160">
        <f t="shared" si="932"/>
        <v>29</v>
      </c>
      <c r="U2132" s="159">
        <f>IFERROR(VLOOKUP(N2132,'P1 Intra-Europees'!$A$15:$H$25,5,0),0)*T2132</f>
        <v>0</v>
      </c>
      <c r="V2132" s="160">
        <f t="shared" si="933"/>
        <v>0</v>
      </c>
      <c r="W2132" s="159">
        <f>IFERROR(VLOOKUP(N2132,'P1 Intra-Europees'!$A$15:$H$25,6,0),0)*V2132</f>
        <v>0</v>
      </c>
      <c r="X2132" s="160">
        <f t="shared" si="934"/>
        <v>0</v>
      </c>
      <c r="Y2132" s="159">
        <f>IFERROR(VLOOKUP(N2132,'P1 Intra-Europees'!$A$15:$H$25,7,0),0)*X2132</f>
        <v>0</v>
      </c>
      <c r="Z2132" s="161">
        <f t="shared" si="935"/>
        <v>0</v>
      </c>
      <c r="AA2132" s="162">
        <f>IFERROR(VLOOKUP(N2132,'P1 Intra-Europees'!$A$15:$H$25,8,0),0)*Z2132</f>
        <v>0</v>
      </c>
      <c r="AB2132" s="163">
        <f t="shared" si="936"/>
        <v>0</v>
      </c>
      <c r="AC2132" s="157" t="str">
        <f>VLOOKUP(B2132,'P2 Origin'!$C$21:$O$176,13,0)</f>
        <v>EUR</v>
      </c>
      <c r="AD2132" s="164">
        <f t="shared" si="937"/>
        <v>0</v>
      </c>
      <c r="AE2132" s="165">
        <f>IF(AU2132&gt;0.1,VLOOKUP(B2132,'P2 Origin'!$C$21:$M$176,3,0)*H2132,0)</f>
        <v>0</v>
      </c>
      <c r="AF2132" s="166">
        <f t="shared" si="938"/>
        <v>0</v>
      </c>
      <c r="AG2132" s="165">
        <f>(VLOOKUP(B2132,'P2 Origin'!$C$21:$M$176,4,0))*AF2132</f>
        <v>0</v>
      </c>
      <c r="AH2132" s="166">
        <f t="shared" si="939"/>
        <v>0</v>
      </c>
      <c r="AI2132" s="165">
        <f>(VLOOKUP(B2132,'P2 Origin'!$C$21:$M$176,5,0))*AH2132</f>
        <v>0</v>
      </c>
      <c r="AJ2132" s="166">
        <f t="shared" si="953"/>
        <v>0</v>
      </c>
      <c r="AK2132" s="165">
        <f>(VLOOKUP(B2132,'P2 Origin'!$C$21:$M$176,6,0))*AJ2132</f>
        <v>0</v>
      </c>
      <c r="AL2132" s="166">
        <f t="shared" si="940"/>
        <v>0</v>
      </c>
      <c r="AM2132" s="165">
        <f>(VLOOKUP($B2132,'P2 Origin'!$C$21:$M$176,7,0))*AL2132</f>
        <v>0</v>
      </c>
      <c r="AN2132" s="166">
        <f t="shared" si="941"/>
        <v>0</v>
      </c>
      <c r="AO2132" s="165">
        <f>(VLOOKUP($B2132,'P2 Origin'!$C$21:$M$176,8,0))*AN2132</f>
        <v>0</v>
      </c>
      <c r="AP2132" s="166">
        <f t="shared" si="942"/>
        <v>0</v>
      </c>
      <c r="AQ2132" s="165">
        <f>(VLOOKUP($B2132,'P2 Origin'!$C$21:$M$176,9,0))*AP2132</f>
        <v>0</v>
      </c>
      <c r="AR2132" s="155">
        <f t="shared" si="927"/>
        <v>0</v>
      </c>
      <c r="AS2132" s="164">
        <f>(VLOOKUP(B2132,'P2 Origin'!$C$21:$M$176,10,0))*K2132</f>
        <v>0</v>
      </c>
      <c r="AT2132" s="164">
        <f>(VLOOKUP(B2132,'P2 Origin'!$C$21:$M$176,11,0))*J2132</f>
        <v>0</v>
      </c>
      <c r="AU2132" s="167">
        <v>0</v>
      </c>
      <c r="AV2132" s="168">
        <v>0</v>
      </c>
      <c r="AW2132" s="169">
        <v>0</v>
      </c>
      <c r="AX2132" s="170">
        <f>IF(AU2132&gt;=0.1,'P3 Bureaumarge zee- en luchtvr.'!$D$12,0)</f>
        <v>0</v>
      </c>
      <c r="AY2132" s="163">
        <f t="shared" si="943"/>
        <v>0</v>
      </c>
      <c r="AZ2132" s="157" t="str">
        <f>VLOOKUP(D2132,'P4 Destination'!$C$21:$O$176,13,0)</f>
        <v>EUR</v>
      </c>
      <c r="BA2132" s="164">
        <f t="shared" si="944"/>
        <v>0</v>
      </c>
      <c r="BB2132" s="171">
        <f>IF(AU2132&gt;0.1,(VLOOKUP(D2132,'P4 Destination'!$C$21:$M$176,3,0))*I2132,0)</f>
        <v>0</v>
      </c>
      <c r="BC2132" s="172">
        <f t="shared" si="945"/>
        <v>0</v>
      </c>
      <c r="BD2132" s="171">
        <f>(VLOOKUP($D2132,'P4 Destination'!$C$21:$M$176,4,0))*BC2132</f>
        <v>0</v>
      </c>
      <c r="BE2132" s="172">
        <f t="shared" si="946"/>
        <v>0</v>
      </c>
      <c r="BF2132" s="171">
        <f>(VLOOKUP($D2132,'P4 Destination'!$C$21:$M$176,5,0))*BE2132</f>
        <v>0</v>
      </c>
      <c r="BG2132" s="172">
        <f t="shared" si="947"/>
        <v>0</v>
      </c>
      <c r="BH2132" s="171">
        <f>(VLOOKUP($D2132,'P4 Destination'!$C$21:$M$176,6,0))*BG2132</f>
        <v>0</v>
      </c>
      <c r="BI2132" s="172">
        <f t="shared" si="948"/>
        <v>0</v>
      </c>
      <c r="BJ2132" s="171">
        <f>(VLOOKUP($D2132,'P4 Destination'!$C$21:$M$176,7,0))*BI2132</f>
        <v>0</v>
      </c>
      <c r="BK2132" s="172">
        <f t="shared" si="949"/>
        <v>0</v>
      </c>
      <c r="BL2132" s="171">
        <f>(VLOOKUP($D2132,'P4 Destination'!$C$21:$M$176,8,0))*BK2132</f>
        <v>0</v>
      </c>
      <c r="BM2132" s="172">
        <f t="shared" si="950"/>
        <v>0</v>
      </c>
      <c r="BN2132" s="171">
        <f>(VLOOKUP($D2132,'P4 Destination'!$C$21:$M$176,9,0))*BM2132</f>
        <v>0</v>
      </c>
      <c r="BO2132" s="154">
        <f t="shared" si="928"/>
        <v>0</v>
      </c>
      <c r="BP2132" s="171">
        <f>(VLOOKUP(D2132,'P4 Destination'!$C$21:$M$176,10,0))*K2132</f>
        <v>0</v>
      </c>
      <c r="BQ2132" s="171">
        <f>(VLOOKUP(D2132,'P4 Destination'!$C$21:$M$176,11,0))*J2132</f>
        <v>0</v>
      </c>
      <c r="BR2132" s="173">
        <f t="shared" si="951"/>
        <v>0</v>
      </c>
      <c r="BS2132" s="173">
        <f>(AV2132*2500)*'P6 Verzekering'!$E$11</f>
        <v>0</v>
      </c>
      <c r="BT2132" s="173">
        <f>(AW2132*2500)*'P6 Verzekering'!$E$12</f>
        <v>0</v>
      </c>
      <c r="BU2132" s="173">
        <f>(L2132*2500)*'P6 Verzekering'!$E$13</f>
        <v>0</v>
      </c>
      <c r="BV2132" s="173">
        <f t="shared" si="952"/>
        <v>0</v>
      </c>
      <c r="BW2132"/>
      <c r="BX2132"/>
    </row>
    <row r="2133" spans="1:76">
      <c r="A2133" s="152" t="s">
        <v>1848</v>
      </c>
      <c r="B2133" s="152" t="s">
        <v>219</v>
      </c>
      <c r="C2133" s="152" t="s">
        <v>219</v>
      </c>
      <c r="D2133" s="152" t="s">
        <v>253</v>
      </c>
      <c r="E2133" s="152" t="s">
        <v>250</v>
      </c>
      <c r="F2133" s="153">
        <f t="shared" ref="F2133:F2196" si="954">SUM(L2133,AU2133)</f>
        <v>29</v>
      </c>
      <c r="G2133" s="154">
        <v>0</v>
      </c>
      <c r="H2133" s="154">
        <f>IFERROR(VLOOKUP(B2133,'P2 Origin'!$C$21:$Q$176,15,FALSE),0)</f>
        <v>0</v>
      </c>
      <c r="I2133" s="154">
        <f>IFERROR(VLOOKUP(D2133,'P4 Destination'!$C$21:$Q$176,15,FALSE),0)</f>
        <v>1</v>
      </c>
      <c r="J2133" s="155"/>
      <c r="K2133" s="155"/>
      <c r="L2133" s="156">
        <v>29</v>
      </c>
      <c r="M2133" s="155">
        <v>924</v>
      </c>
      <c r="N2133" s="155">
        <v>5</v>
      </c>
      <c r="O2133" s="157">
        <f t="shared" si="929"/>
        <v>0</v>
      </c>
      <c r="P2133" s="158">
        <f t="shared" si="930"/>
        <v>0</v>
      </c>
      <c r="Q2133" s="159">
        <f>IFERROR(VLOOKUP(N2133,'P1 Intra-Europees'!$A$15:$H$25,3,0),0)*P2133</f>
        <v>0</v>
      </c>
      <c r="R2133" s="160">
        <f t="shared" si="931"/>
        <v>0</v>
      </c>
      <c r="S2133" s="159">
        <f>IFERROR(VLOOKUP(N2133,'P1 Intra-Europees'!$A$15:$H$25,4,0),0)*R2133</f>
        <v>0</v>
      </c>
      <c r="T2133" s="160">
        <f t="shared" si="932"/>
        <v>29</v>
      </c>
      <c r="U2133" s="159">
        <f>IFERROR(VLOOKUP(N2133,'P1 Intra-Europees'!$A$15:$H$25,5,0),0)*T2133</f>
        <v>0</v>
      </c>
      <c r="V2133" s="160">
        <f t="shared" si="933"/>
        <v>0</v>
      </c>
      <c r="W2133" s="159">
        <f>IFERROR(VLOOKUP(N2133,'P1 Intra-Europees'!$A$15:$H$25,6,0),0)*V2133</f>
        <v>0</v>
      </c>
      <c r="X2133" s="160">
        <f t="shared" si="934"/>
        <v>0</v>
      </c>
      <c r="Y2133" s="159">
        <f>IFERROR(VLOOKUP(N2133,'P1 Intra-Europees'!$A$15:$H$25,7,0),0)*X2133</f>
        <v>0</v>
      </c>
      <c r="Z2133" s="161">
        <f t="shared" si="935"/>
        <v>0</v>
      </c>
      <c r="AA2133" s="162">
        <f>IFERROR(VLOOKUP(N2133,'P1 Intra-Europees'!$A$15:$H$25,8,0),0)*Z2133</f>
        <v>0</v>
      </c>
      <c r="AB2133" s="163">
        <f t="shared" si="936"/>
        <v>0</v>
      </c>
      <c r="AC2133" s="157" t="str">
        <f>VLOOKUP(B2133,'P2 Origin'!$C$21:$O$176,13,0)</f>
        <v>EUR</v>
      </c>
      <c r="AD2133" s="164">
        <f t="shared" si="937"/>
        <v>0</v>
      </c>
      <c r="AE2133" s="165">
        <f>IF(AU2133&gt;0.1,VLOOKUP(B2133,'P2 Origin'!$C$21:$M$176,3,0)*H2133,0)</f>
        <v>0</v>
      </c>
      <c r="AF2133" s="166">
        <f t="shared" si="938"/>
        <v>0</v>
      </c>
      <c r="AG2133" s="165">
        <f>(VLOOKUP(B2133,'P2 Origin'!$C$21:$M$176,4,0))*AF2133</f>
        <v>0</v>
      </c>
      <c r="AH2133" s="166">
        <f t="shared" si="939"/>
        <v>0</v>
      </c>
      <c r="AI2133" s="165">
        <f>(VLOOKUP(B2133,'P2 Origin'!$C$21:$M$176,5,0))*AH2133</f>
        <v>0</v>
      </c>
      <c r="AJ2133" s="166">
        <f t="shared" si="953"/>
        <v>0</v>
      </c>
      <c r="AK2133" s="165">
        <f>(VLOOKUP(B2133,'P2 Origin'!$C$21:$M$176,6,0))*AJ2133</f>
        <v>0</v>
      </c>
      <c r="AL2133" s="166">
        <f t="shared" si="940"/>
        <v>0</v>
      </c>
      <c r="AM2133" s="165">
        <f>(VLOOKUP($B2133,'P2 Origin'!$C$21:$M$176,7,0))*AL2133</f>
        <v>0</v>
      </c>
      <c r="AN2133" s="166">
        <f t="shared" si="941"/>
        <v>0</v>
      </c>
      <c r="AO2133" s="165">
        <f>(VLOOKUP($B2133,'P2 Origin'!$C$21:$M$176,8,0))*AN2133</f>
        <v>0</v>
      </c>
      <c r="AP2133" s="166">
        <f t="shared" si="942"/>
        <v>0</v>
      </c>
      <c r="AQ2133" s="165">
        <f>(VLOOKUP($B2133,'P2 Origin'!$C$21:$M$176,9,0))*AP2133</f>
        <v>0</v>
      </c>
      <c r="AR2133" s="155">
        <f t="shared" si="927"/>
        <v>0</v>
      </c>
      <c r="AS2133" s="164">
        <f>(VLOOKUP(B2133,'P2 Origin'!$C$21:$M$176,10,0))*K2133</f>
        <v>0</v>
      </c>
      <c r="AT2133" s="164">
        <f>(VLOOKUP(B2133,'P2 Origin'!$C$21:$M$176,11,0))*J2133</f>
        <v>0</v>
      </c>
      <c r="AU2133" s="167">
        <v>0</v>
      </c>
      <c r="AV2133" s="168">
        <v>0</v>
      </c>
      <c r="AW2133" s="169">
        <v>0</v>
      </c>
      <c r="AX2133" s="170">
        <f>IF(AU2133&gt;=0.1,'P3 Bureaumarge zee- en luchtvr.'!$D$12,0)</f>
        <v>0</v>
      </c>
      <c r="AY2133" s="163">
        <f t="shared" si="943"/>
        <v>0</v>
      </c>
      <c r="AZ2133" s="157" t="str">
        <f>VLOOKUP(D2133,'P4 Destination'!$C$21:$O$176,13,0)</f>
        <v>EUR</v>
      </c>
      <c r="BA2133" s="164">
        <f t="shared" si="944"/>
        <v>0</v>
      </c>
      <c r="BB2133" s="171">
        <f>IF(AU2133&gt;0.1,(VLOOKUP(D2133,'P4 Destination'!$C$21:$M$176,3,0))*I2133,0)</f>
        <v>0</v>
      </c>
      <c r="BC2133" s="172">
        <f t="shared" si="945"/>
        <v>0</v>
      </c>
      <c r="BD2133" s="171">
        <f>(VLOOKUP($D2133,'P4 Destination'!$C$21:$M$176,4,0))*BC2133</f>
        <v>0</v>
      </c>
      <c r="BE2133" s="172">
        <f t="shared" si="946"/>
        <v>0</v>
      </c>
      <c r="BF2133" s="171">
        <f>(VLOOKUP($D2133,'P4 Destination'!$C$21:$M$176,5,0))*BE2133</f>
        <v>0</v>
      </c>
      <c r="BG2133" s="172">
        <f t="shared" si="947"/>
        <v>0</v>
      </c>
      <c r="BH2133" s="171">
        <f>(VLOOKUP($D2133,'P4 Destination'!$C$21:$M$176,6,0))*BG2133</f>
        <v>0</v>
      </c>
      <c r="BI2133" s="172">
        <f t="shared" si="948"/>
        <v>0</v>
      </c>
      <c r="BJ2133" s="171">
        <f>(VLOOKUP($D2133,'P4 Destination'!$C$21:$M$176,7,0))*BI2133</f>
        <v>0</v>
      </c>
      <c r="BK2133" s="172">
        <f t="shared" si="949"/>
        <v>0</v>
      </c>
      <c r="BL2133" s="171">
        <f>(VLOOKUP($D2133,'P4 Destination'!$C$21:$M$176,8,0))*BK2133</f>
        <v>0</v>
      </c>
      <c r="BM2133" s="172">
        <f t="shared" si="950"/>
        <v>0</v>
      </c>
      <c r="BN2133" s="171">
        <f>(VLOOKUP($D2133,'P4 Destination'!$C$21:$M$176,9,0))*BM2133</f>
        <v>0</v>
      </c>
      <c r="BO2133" s="154">
        <f t="shared" si="928"/>
        <v>0</v>
      </c>
      <c r="BP2133" s="171">
        <f>(VLOOKUP(D2133,'P4 Destination'!$C$21:$M$176,10,0))*K2133</f>
        <v>0</v>
      </c>
      <c r="BQ2133" s="171">
        <f>(VLOOKUP(D2133,'P4 Destination'!$C$21:$M$176,11,0))*J2133</f>
        <v>0</v>
      </c>
      <c r="BR2133" s="173">
        <f t="shared" si="951"/>
        <v>0</v>
      </c>
      <c r="BS2133" s="173">
        <f>(AV2133*2500)*'P6 Verzekering'!$E$11</f>
        <v>0</v>
      </c>
      <c r="BT2133" s="173">
        <f>(AW2133*2500)*'P6 Verzekering'!$E$12</f>
        <v>0</v>
      </c>
      <c r="BU2133" s="173">
        <f>(L2133*2500)*'P6 Verzekering'!$E$13</f>
        <v>0</v>
      </c>
      <c r="BV2133" s="173">
        <f t="shared" si="952"/>
        <v>0</v>
      </c>
      <c r="BW2133"/>
      <c r="BX2133"/>
    </row>
    <row r="2134" spans="1:76">
      <c r="A2134" s="152" t="s">
        <v>3045</v>
      </c>
      <c r="B2134" s="152" t="s">
        <v>147</v>
      </c>
      <c r="C2134" s="152" t="s">
        <v>146</v>
      </c>
      <c r="D2134" s="152" t="s">
        <v>187</v>
      </c>
      <c r="E2134" s="152" t="s">
        <v>183</v>
      </c>
      <c r="F2134" s="153">
        <f t="shared" si="954"/>
        <v>29</v>
      </c>
      <c r="G2134" s="154">
        <v>0</v>
      </c>
      <c r="H2134" s="154">
        <f>IFERROR(VLOOKUP(B2134,'P2 Origin'!$C$21:$Q$176,15,FALSE),0)</f>
        <v>1</v>
      </c>
      <c r="I2134" s="154">
        <f>IFERROR(VLOOKUP(D2134,'P4 Destination'!$C$21:$Q$176,15,FALSE),0)</f>
        <v>1</v>
      </c>
      <c r="J2134" s="155"/>
      <c r="K2134" s="155"/>
      <c r="L2134" s="156">
        <v>29</v>
      </c>
      <c r="M2134" s="155">
        <v>1108</v>
      </c>
      <c r="N2134" s="155">
        <v>6</v>
      </c>
      <c r="O2134" s="157">
        <f t="shared" si="929"/>
        <v>0</v>
      </c>
      <c r="P2134" s="158">
        <f t="shared" si="930"/>
        <v>0</v>
      </c>
      <c r="Q2134" s="159">
        <f>IFERROR(VLOOKUP(N2134,'P1 Intra-Europees'!$A$15:$H$25,3,0),0)*P2134</f>
        <v>0</v>
      </c>
      <c r="R2134" s="160">
        <f t="shared" si="931"/>
        <v>0</v>
      </c>
      <c r="S2134" s="159">
        <f>IFERROR(VLOOKUP(N2134,'P1 Intra-Europees'!$A$15:$H$25,4,0),0)*R2134</f>
        <v>0</v>
      </c>
      <c r="T2134" s="160">
        <f t="shared" si="932"/>
        <v>29</v>
      </c>
      <c r="U2134" s="159">
        <f>IFERROR(VLOOKUP(N2134,'P1 Intra-Europees'!$A$15:$H$25,5,0),0)*T2134</f>
        <v>0</v>
      </c>
      <c r="V2134" s="160">
        <f t="shared" si="933"/>
        <v>0</v>
      </c>
      <c r="W2134" s="159">
        <f>IFERROR(VLOOKUP(N2134,'P1 Intra-Europees'!$A$15:$H$25,6,0),0)*V2134</f>
        <v>0</v>
      </c>
      <c r="X2134" s="160">
        <f t="shared" si="934"/>
        <v>0</v>
      </c>
      <c r="Y2134" s="159">
        <f>IFERROR(VLOOKUP(N2134,'P1 Intra-Europees'!$A$15:$H$25,7,0),0)*X2134</f>
        <v>0</v>
      </c>
      <c r="Z2134" s="161">
        <f t="shared" si="935"/>
        <v>0</v>
      </c>
      <c r="AA2134" s="162">
        <f>IFERROR(VLOOKUP(N2134,'P1 Intra-Europees'!$A$15:$H$25,8,0),0)*Z2134</f>
        <v>0</v>
      </c>
      <c r="AB2134" s="163">
        <f t="shared" si="936"/>
        <v>0</v>
      </c>
      <c r="AC2134" s="157" t="str">
        <f>VLOOKUP(B2134,'P2 Origin'!$C$21:$O$176,13,0)</f>
        <v>EUR</v>
      </c>
      <c r="AD2134" s="164">
        <f t="shared" si="937"/>
        <v>0</v>
      </c>
      <c r="AE2134" s="165">
        <f>IF(AU2134&gt;0.1,VLOOKUP(B2134,'P2 Origin'!$C$21:$M$176,3,0)*H2134,0)</f>
        <v>0</v>
      </c>
      <c r="AF2134" s="166">
        <f t="shared" si="938"/>
        <v>0</v>
      </c>
      <c r="AG2134" s="165">
        <f>(VLOOKUP(B2134,'P2 Origin'!$C$21:$M$176,4,0))*AF2134</f>
        <v>0</v>
      </c>
      <c r="AH2134" s="166">
        <f t="shared" si="939"/>
        <v>0</v>
      </c>
      <c r="AI2134" s="165">
        <f>(VLOOKUP(B2134,'P2 Origin'!$C$21:$M$176,5,0))*AH2134</f>
        <v>0</v>
      </c>
      <c r="AJ2134" s="166">
        <f t="shared" si="953"/>
        <v>0</v>
      </c>
      <c r="AK2134" s="165">
        <f>(VLOOKUP(B2134,'P2 Origin'!$C$21:$M$176,6,0))*AJ2134</f>
        <v>0</v>
      </c>
      <c r="AL2134" s="166">
        <f t="shared" si="940"/>
        <v>0</v>
      </c>
      <c r="AM2134" s="165">
        <f>(VLOOKUP($B2134,'P2 Origin'!$C$21:$M$176,7,0))*AL2134</f>
        <v>0</v>
      </c>
      <c r="AN2134" s="166">
        <f t="shared" si="941"/>
        <v>0</v>
      </c>
      <c r="AO2134" s="165">
        <f>(VLOOKUP($B2134,'P2 Origin'!$C$21:$M$176,8,0))*AN2134</f>
        <v>0</v>
      </c>
      <c r="AP2134" s="166">
        <f t="shared" si="942"/>
        <v>0</v>
      </c>
      <c r="AQ2134" s="165">
        <f>(VLOOKUP($B2134,'P2 Origin'!$C$21:$M$176,9,0))*AP2134</f>
        <v>0</v>
      </c>
      <c r="AR2134" s="155">
        <f t="shared" si="927"/>
        <v>0</v>
      </c>
      <c r="AS2134" s="164">
        <f>(VLOOKUP(B2134,'P2 Origin'!$C$21:$M$176,10,0))*K2134</f>
        <v>0</v>
      </c>
      <c r="AT2134" s="164">
        <f>(VLOOKUP(B2134,'P2 Origin'!$C$21:$M$176,11,0))*J2134</f>
        <v>0</v>
      </c>
      <c r="AU2134" s="167">
        <v>0</v>
      </c>
      <c r="AV2134" s="168">
        <v>0</v>
      </c>
      <c r="AW2134" s="169">
        <v>0</v>
      </c>
      <c r="AX2134" s="170">
        <f>IF(AU2134&gt;=0.1,'P3 Bureaumarge zee- en luchtvr.'!$D$12,0)</f>
        <v>0</v>
      </c>
      <c r="AY2134" s="163">
        <f t="shared" si="943"/>
        <v>0</v>
      </c>
      <c r="AZ2134" s="157" t="str">
        <f>VLOOKUP(D2134,'P4 Destination'!$C$21:$O$176,13,0)</f>
        <v>EUR</v>
      </c>
      <c r="BA2134" s="164">
        <f t="shared" si="944"/>
        <v>0</v>
      </c>
      <c r="BB2134" s="171">
        <f>IF(AU2134&gt;0.1,(VLOOKUP(D2134,'P4 Destination'!$C$21:$M$176,3,0))*I2134,0)</f>
        <v>0</v>
      </c>
      <c r="BC2134" s="172">
        <f t="shared" si="945"/>
        <v>0</v>
      </c>
      <c r="BD2134" s="171">
        <f>(VLOOKUP($D2134,'P4 Destination'!$C$21:$M$176,4,0))*BC2134</f>
        <v>0</v>
      </c>
      <c r="BE2134" s="172">
        <f t="shared" si="946"/>
        <v>0</v>
      </c>
      <c r="BF2134" s="171">
        <f>(VLOOKUP($D2134,'P4 Destination'!$C$21:$M$176,5,0))*BE2134</f>
        <v>0</v>
      </c>
      <c r="BG2134" s="172">
        <f t="shared" si="947"/>
        <v>0</v>
      </c>
      <c r="BH2134" s="171">
        <f>(VLOOKUP($D2134,'P4 Destination'!$C$21:$M$176,6,0))*BG2134</f>
        <v>0</v>
      </c>
      <c r="BI2134" s="172">
        <f t="shared" si="948"/>
        <v>0</v>
      </c>
      <c r="BJ2134" s="171">
        <f>(VLOOKUP($D2134,'P4 Destination'!$C$21:$M$176,7,0))*BI2134</f>
        <v>0</v>
      </c>
      <c r="BK2134" s="172">
        <f t="shared" si="949"/>
        <v>0</v>
      </c>
      <c r="BL2134" s="171">
        <f>(VLOOKUP($D2134,'P4 Destination'!$C$21:$M$176,8,0))*BK2134</f>
        <v>0</v>
      </c>
      <c r="BM2134" s="172">
        <f t="shared" si="950"/>
        <v>0</v>
      </c>
      <c r="BN2134" s="171">
        <f>(VLOOKUP($D2134,'P4 Destination'!$C$21:$M$176,9,0))*BM2134</f>
        <v>0</v>
      </c>
      <c r="BO2134" s="154">
        <f t="shared" si="928"/>
        <v>0</v>
      </c>
      <c r="BP2134" s="171">
        <f>(VLOOKUP(D2134,'P4 Destination'!$C$21:$M$176,10,0))*K2134</f>
        <v>0</v>
      </c>
      <c r="BQ2134" s="171">
        <f>(VLOOKUP(D2134,'P4 Destination'!$C$21:$M$176,11,0))*J2134</f>
        <v>0</v>
      </c>
      <c r="BR2134" s="173">
        <f t="shared" si="951"/>
        <v>0</v>
      </c>
      <c r="BS2134" s="173">
        <f>(AV2134*2500)*'P6 Verzekering'!$E$11</f>
        <v>0</v>
      </c>
      <c r="BT2134" s="173">
        <f>(AW2134*2500)*'P6 Verzekering'!$E$12</f>
        <v>0</v>
      </c>
      <c r="BU2134" s="173">
        <f>(L2134*2500)*'P6 Verzekering'!$E$13</f>
        <v>0</v>
      </c>
      <c r="BV2134" s="173">
        <f t="shared" si="952"/>
        <v>0</v>
      </c>
      <c r="BW2134"/>
      <c r="BX2134"/>
    </row>
    <row r="2135" spans="1:76">
      <c r="A2135" s="152" t="s">
        <v>1666</v>
      </c>
      <c r="B2135" s="152" t="s">
        <v>219</v>
      </c>
      <c r="C2135" s="152" t="s">
        <v>219</v>
      </c>
      <c r="D2135" s="152" t="s">
        <v>192</v>
      </c>
      <c r="E2135" s="152" t="s">
        <v>191</v>
      </c>
      <c r="F2135" s="153">
        <f t="shared" si="954"/>
        <v>29</v>
      </c>
      <c r="G2135" s="154">
        <v>0</v>
      </c>
      <c r="H2135" s="154">
        <f>IFERROR(VLOOKUP(B2135,'P2 Origin'!$C$21:$Q$176,15,FALSE),0)</f>
        <v>0</v>
      </c>
      <c r="I2135" s="154">
        <f>IFERROR(VLOOKUP(D2135,'P4 Destination'!$C$21:$Q$176,15,FALSE),0)</f>
        <v>0</v>
      </c>
      <c r="J2135" s="155"/>
      <c r="K2135" s="155"/>
      <c r="L2135" s="156">
        <v>29</v>
      </c>
      <c r="M2135" s="155">
        <v>1391</v>
      </c>
      <c r="N2135" s="155">
        <v>6</v>
      </c>
      <c r="O2135" s="157">
        <f t="shared" si="929"/>
        <v>0</v>
      </c>
      <c r="P2135" s="158">
        <f t="shared" si="930"/>
        <v>0</v>
      </c>
      <c r="Q2135" s="159">
        <f>IFERROR(VLOOKUP(N2135,'P1 Intra-Europees'!$A$15:$H$25,3,0),0)*P2135</f>
        <v>0</v>
      </c>
      <c r="R2135" s="160">
        <f t="shared" si="931"/>
        <v>0</v>
      </c>
      <c r="S2135" s="159">
        <f>IFERROR(VLOOKUP(N2135,'P1 Intra-Europees'!$A$15:$H$25,4,0),0)*R2135</f>
        <v>0</v>
      </c>
      <c r="T2135" s="160">
        <f t="shared" si="932"/>
        <v>29</v>
      </c>
      <c r="U2135" s="159">
        <f>IFERROR(VLOOKUP(N2135,'P1 Intra-Europees'!$A$15:$H$25,5,0),0)*T2135</f>
        <v>0</v>
      </c>
      <c r="V2135" s="160">
        <f t="shared" si="933"/>
        <v>0</v>
      </c>
      <c r="W2135" s="159">
        <f>IFERROR(VLOOKUP(N2135,'P1 Intra-Europees'!$A$15:$H$25,6,0),0)*V2135</f>
        <v>0</v>
      </c>
      <c r="X2135" s="160">
        <f t="shared" si="934"/>
        <v>0</v>
      </c>
      <c r="Y2135" s="159">
        <f>IFERROR(VLOOKUP(N2135,'P1 Intra-Europees'!$A$15:$H$25,7,0),0)*X2135</f>
        <v>0</v>
      </c>
      <c r="Z2135" s="161">
        <f t="shared" si="935"/>
        <v>0</v>
      </c>
      <c r="AA2135" s="162">
        <f>IFERROR(VLOOKUP(N2135,'P1 Intra-Europees'!$A$15:$H$25,8,0),0)*Z2135</f>
        <v>0</v>
      </c>
      <c r="AB2135" s="163">
        <f t="shared" si="936"/>
        <v>0</v>
      </c>
      <c r="AC2135" s="157" t="str">
        <f>VLOOKUP(B2135,'P2 Origin'!$C$21:$O$176,13,0)</f>
        <v>EUR</v>
      </c>
      <c r="AD2135" s="164">
        <f t="shared" si="937"/>
        <v>0</v>
      </c>
      <c r="AE2135" s="165">
        <f>IF(AU2135&gt;0.1,VLOOKUP(B2135,'P2 Origin'!$C$21:$M$176,3,0)*H2135,0)</f>
        <v>0</v>
      </c>
      <c r="AF2135" s="166">
        <f t="shared" si="938"/>
        <v>0</v>
      </c>
      <c r="AG2135" s="165">
        <f>(VLOOKUP(B2135,'P2 Origin'!$C$21:$M$176,4,0))*AF2135</f>
        <v>0</v>
      </c>
      <c r="AH2135" s="166">
        <f t="shared" si="939"/>
        <v>0</v>
      </c>
      <c r="AI2135" s="165">
        <f>(VLOOKUP(B2135,'P2 Origin'!$C$21:$M$176,5,0))*AH2135</f>
        <v>0</v>
      </c>
      <c r="AJ2135" s="166">
        <f t="shared" si="953"/>
        <v>0</v>
      </c>
      <c r="AK2135" s="165">
        <f>(VLOOKUP(B2135,'P2 Origin'!$C$21:$M$176,6,0))*AJ2135</f>
        <v>0</v>
      </c>
      <c r="AL2135" s="166">
        <f t="shared" si="940"/>
        <v>0</v>
      </c>
      <c r="AM2135" s="165">
        <f>(VLOOKUP($B2135,'P2 Origin'!$C$21:$M$176,7,0))*AL2135</f>
        <v>0</v>
      </c>
      <c r="AN2135" s="166">
        <f t="shared" si="941"/>
        <v>0</v>
      </c>
      <c r="AO2135" s="165">
        <f>(VLOOKUP($B2135,'P2 Origin'!$C$21:$M$176,8,0))*AN2135</f>
        <v>0</v>
      </c>
      <c r="AP2135" s="166">
        <f t="shared" si="942"/>
        <v>0</v>
      </c>
      <c r="AQ2135" s="165">
        <f>(VLOOKUP($B2135,'P2 Origin'!$C$21:$M$176,9,0))*AP2135</f>
        <v>0</v>
      </c>
      <c r="AR2135" s="155">
        <f t="shared" si="927"/>
        <v>0</v>
      </c>
      <c r="AS2135" s="164">
        <f>(VLOOKUP(B2135,'P2 Origin'!$C$21:$M$176,10,0))*K2135</f>
        <v>0</v>
      </c>
      <c r="AT2135" s="164">
        <f>(VLOOKUP(B2135,'P2 Origin'!$C$21:$M$176,11,0))*J2135</f>
        <v>0</v>
      </c>
      <c r="AU2135" s="167">
        <v>0</v>
      </c>
      <c r="AV2135" s="168">
        <v>0</v>
      </c>
      <c r="AW2135" s="169">
        <v>0</v>
      </c>
      <c r="AX2135" s="170">
        <f>IF(AU2135&gt;=0.1,'P3 Bureaumarge zee- en luchtvr.'!$D$12,0)</f>
        <v>0</v>
      </c>
      <c r="AY2135" s="163">
        <f t="shared" si="943"/>
        <v>0</v>
      </c>
      <c r="AZ2135" s="157" t="str">
        <f>VLOOKUP(D2135,'P4 Destination'!$C$21:$O$176,13,0)</f>
        <v>EUR</v>
      </c>
      <c r="BA2135" s="164">
        <f t="shared" si="944"/>
        <v>0</v>
      </c>
      <c r="BB2135" s="171">
        <f>IF(AU2135&gt;0.1,(VLOOKUP(D2135,'P4 Destination'!$C$21:$M$176,3,0))*I2135,0)</f>
        <v>0</v>
      </c>
      <c r="BC2135" s="172">
        <f t="shared" si="945"/>
        <v>0</v>
      </c>
      <c r="BD2135" s="171">
        <f>(VLOOKUP($D2135,'P4 Destination'!$C$21:$M$176,4,0))*BC2135</f>
        <v>0</v>
      </c>
      <c r="BE2135" s="172">
        <f t="shared" si="946"/>
        <v>0</v>
      </c>
      <c r="BF2135" s="171">
        <f>(VLOOKUP($D2135,'P4 Destination'!$C$21:$M$176,5,0))*BE2135</f>
        <v>0</v>
      </c>
      <c r="BG2135" s="172">
        <f t="shared" si="947"/>
        <v>0</v>
      </c>
      <c r="BH2135" s="171">
        <f>(VLOOKUP($D2135,'P4 Destination'!$C$21:$M$176,6,0))*BG2135</f>
        <v>0</v>
      </c>
      <c r="BI2135" s="172">
        <f t="shared" si="948"/>
        <v>0</v>
      </c>
      <c r="BJ2135" s="171">
        <f>(VLOOKUP($D2135,'P4 Destination'!$C$21:$M$176,7,0))*BI2135</f>
        <v>0</v>
      </c>
      <c r="BK2135" s="172">
        <f t="shared" si="949"/>
        <v>0</v>
      </c>
      <c r="BL2135" s="171">
        <f>(VLOOKUP($D2135,'P4 Destination'!$C$21:$M$176,8,0))*BK2135</f>
        <v>0</v>
      </c>
      <c r="BM2135" s="172">
        <f t="shared" si="950"/>
        <v>0</v>
      </c>
      <c r="BN2135" s="171">
        <f>(VLOOKUP($D2135,'P4 Destination'!$C$21:$M$176,9,0))*BM2135</f>
        <v>0</v>
      </c>
      <c r="BO2135" s="154">
        <f t="shared" si="928"/>
        <v>0</v>
      </c>
      <c r="BP2135" s="171">
        <f>(VLOOKUP(D2135,'P4 Destination'!$C$21:$M$176,10,0))*K2135</f>
        <v>0</v>
      </c>
      <c r="BQ2135" s="171">
        <f>(VLOOKUP(D2135,'P4 Destination'!$C$21:$M$176,11,0))*J2135</f>
        <v>0</v>
      </c>
      <c r="BR2135" s="173">
        <f t="shared" si="951"/>
        <v>0</v>
      </c>
      <c r="BS2135" s="173">
        <f>(AV2135*2500)*'P6 Verzekering'!$E$11</f>
        <v>0</v>
      </c>
      <c r="BT2135" s="173">
        <f>(AW2135*2500)*'P6 Verzekering'!$E$12</f>
        <v>0</v>
      </c>
      <c r="BU2135" s="173">
        <f>(L2135*2500)*'P6 Verzekering'!$E$13</f>
        <v>0</v>
      </c>
      <c r="BV2135" s="173">
        <f t="shared" si="952"/>
        <v>0</v>
      </c>
      <c r="BW2135"/>
      <c r="BX2135"/>
    </row>
    <row r="2136" spans="1:76">
      <c r="A2136" s="152" t="s">
        <v>1302</v>
      </c>
      <c r="B2136" s="152" t="s">
        <v>255</v>
      </c>
      <c r="C2136" s="152" t="s">
        <v>254</v>
      </c>
      <c r="D2136" s="152" t="s">
        <v>173</v>
      </c>
      <c r="E2136" s="152" t="s">
        <v>172</v>
      </c>
      <c r="F2136" s="153">
        <f t="shared" si="954"/>
        <v>29</v>
      </c>
      <c r="G2136" s="154">
        <v>0</v>
      </c>
      <c r="H2136" s="154">
        <f>IFERROR(VLOOKUP(B2136,'P2 Origin'!$C$21:$Q$176,15,FALSE),0)</f>
        <v>1</v>
      </c>
      <c r="I2136" s="154">
        <f>IFERROR(VLOOKUP(D2136,'P4 Destination'!$C$21:$Q$176,15,FALSE),0)</f>
        <v>1</v>
      </c>
      <c r="J2136" s="155"/>
      <c r="K2136" s="155"/>
      <c r="L2136" s="156">
        <v>29</v>
      </c>
      <c r="M2136" s="155">
        <v>1397</v>
      </c>
      <c r="N2136" s="155">
        <v>6</v>
      </c>
      <c r="O2136" s="157">
        <f t="shared" si="929"/>
        <v>0</v>
      </c>
      <c r="P2136" s="158">
        <f t="shared" si="930"/>
        <v>0</v>
      </c>
      <c r="Q2136" s="159">
        <f>IFERROR(VLOOKUP(N2136,'P1 Intra-Europees'!$A$15:$H$25,3,0),0)*P2136</f>
        <v>0</v>
      </c>
      <c r="R2136" s="160">
        <f t="shared" si="931"/>
        <v>0</v>
      </c>
      <c r="S2136" s="159">
        <f>IFERROR(VLOOKUP(N2136,'P1 Intra-Europees'!$A$15:$H$25,4,0),0)*R2136</f>
        <v>0</v>
      </c>
      <c r="T2136" s="160">
        <f t="shared" si="932"/>
        <v>29</v>
      </c>
      <c r="U2136" s="159">
        <f>IFERROR(VLOOKUP(N2136,'P1 Intra-Europees'!$A$15:$H$25,5,0),0)*T2136</f>
        <v>0</v>
      </c>
      <c r="V2136" s="160">
        <f t="shared" si="933"/>
        <v>0</v>
      </c>
      <c r="W2136" s="159">
        <f>IFERROR(VLOOKUP(N2136,'P1 Intra-Europees'!$A$15:$H$25,6,0),0)*V2136</f>
        <v>0</v>
      </c>
      <c r="X2136" s="160">
        <f t="shared" si="934"/>
        <v>0</v>
      </c>
      <c r="Y2136" s="159">
        <f>IFERROR(VLOOKUP(N2136,'P1 Intra-Europees'!$A$15:$H$25,7,0),0)*X2136</f>
        <v>0</v>
      </c>
      <c r="Z2136" s="161">
        <f t="shared" si="935"/>
        <v>0</v>
      </c>
      <c r="AA2136" s="162">
        <f>IFERROR(VLOOKUP(N2136,'P1 Intra-Europees'!$A$15:$H$25,8,0),0)*Z2136</f>
        <v>0</v>
      </c>
      <c r="AB2136" s="163">
        <f t="shared" si="936"/>
        <v>0</v>
      </c>
      <c r="AC2136" s="157" t="str">
        <f>VLOOKUP(B2136,'P2 Origin'!$C$21:$O$176,13,0)</f>
        <v>EUR</v>
      </c>
      <c r="AD2136" s="164">
        <f t="shared" si="937"/>
        <v>0</v>
      </c>
      <c r="AE2136" s="165">
        <f>IF(AU2136&gt;0.1,VLOOKUP(B2136,'P2 Origin'!$C$21:$M$176,3,0)*H2136,0)</f>
        <v>0</v>
      </c>
      <c r="AF2136" s="166">
        <f t="shared" si="938"/>
        <v>0</v>
      </c>
      <c r="AG2136" s="165">
        <f>(VLOOKUP(B2136,'P2 Origin'!$C$21:$M$176,4,0))*AF2136</f>
        <v>0</v>
      </c>
      <c r="AH2136" s="166">
        <f t="shared" si="939"/>
        <v>0</v>
      </c>
      <c r="AI2136" s="165">
        <f>(VLOOKUP(B2136,'P2 Origin'!$C$21:$M$176,5,0))*AH2136</f>
        <v>0</v>
      </c>
      <c r="AJ2136" s="166">
        <f t="shared" si="953"/>
        <v>0</v>
      </c>
      <c r="AK2136" s="165">
        <f>(VLOOKUP(B2136,'P2 Origin'!$C$21:$M$176,6,0))*AJ2136</f>
        <v>0</v>
      </c>
      <c r="AL2136" s="166">
        <f t="shared" si="940"/>
        <v>0</v>
      </c>
      <c r="AM2136" s="165">
        <f>(VLOOKUP($B2136,'P2 Origin'!$C$21:$M$176,7,0))*AL2136</f>
        <v>0</v>
      </c>
      <c r="AN2136" s="166">
        <f t="shared" si="941"/>
        <v>0</v>
      </c>
      <c r="AO2136" s="165">
        <f>(VLOOKUP($B2136,'P2 Origin'!$C$21:$M$176,8,0))*AN2136</f>
        <v>0</v>
      </c>
      <c r="AP2136" s="166">
        <f t="shared" si="942"/>
        <v>0</v>
      </c>
      <c r="AQ2136" s="165">
        <f>(VLOOKUP($B2136,'P2 Origin'!$C$21:$M$176,9,0))*AP2136</f>
        <v>0</v>
      </c>
      <c r="AR2136" s="155">
        <f t="shared" si="927"/>
        <v>0</v>
      </c>
      <c r="AS2136" s="164">
        <f>(VLOOKUP(B2136,'P2 Origin'!$C$21:$M$176,10,0))*K2136</f>
        <v>0</v>
      </c>
      <c r="AT2136" s="164">
        <f>(VLOOKUP(B2136,'P2 Origin'!$C$21:$M$176,11,0))*J2136</f>
        <v>0</v>
      </c>
      <c r="AU2136" s="167">
        <v>0</v>
      </c>
      <c r="AV2136" s="168">
        <v>0</v>
      </c>
      <c r="AW2136" s="169">
        <v>0</v>
      </c>
      <c r="AX2136" s="170">
        <f>IF(AU2136&gt;=0.1,'P3 Bureaumarge zee- en luchtvr.'!$D$12,0)</f>
        <v>0</v>
      </c>
      <c r="AY2136" s="163">
        <f t="shared" si="943"/>
        <v>0</v>
      </c>
      <c r="AZ2136" s="157" t="str">
        <f>VLOOKUP(D2136,'P4 Destination'!$C$21:$O$176,13,0)</f>
        <v>EUR</v>
      </c>
      <c r="BA2136" s="164">
        <f t="shared" si="944"/>
        <v>0</v>
      </c>
      <c r="BB2136" s="171">
        <f>IF(AU2136&gt;0.1,(VLOOKUP(D2136,'P4 Destination'!$C$21:$M$176,3,0))*I2136,0)</f>
        <v>0</v>
      </c>
      <c r="BC2136" s="172">
        <f t="shared" si="945"/>
        <v>0</v>
      </c>
      <c r="BD2136" s="171">
        <f>(VLOOKUP($D2136,'P4 Destination'!$C$21:$M$176,4,0))*BC2136</f>
        <v>0</v>
      </c>
      <c r="BE2136" s="172">
        <f t="shared" si="946"/>
        <v>0</v>
      </c>
      <c r="BF2136" s="171">
        <f>(VLOOKUP($D2136,'P4 Destination'!$C$21:$M$176,5,0))*BE2136</f>
        <v>0</v>
      </c>
      <c r="BG2136" s="172">
        <f t="shared" si="947"/>
        <v>0</v>
      </c>
      <c r="BH2136" s="171">
        <f>(VLOOKUP($D2136,'P4 Destination'!$C$21:$M$176,6,0))*BG2136</f>
        <v>0</v>
      </c>
      <c r="BI2136" s="172">
        <f t="shared" si="948"/>
        <v>0</v>
      </c>
      <c r="BJ2136" s="171">
        <f>(VLOOKUP($D2136,'P4 Destination'!$C$21:$M$176,7,0))*BI2136</f>
        <v>0</v>
      </c>
      <c r="BK2136" s="172">
        <f t="shared" si="949"/>
        <v>0</v>
      </c>
      <c r="BL2136" s="171">
        <f>(VLOOKUP($D2136,'P4 Destination'!$C$21:$M$176,8,0))*BK2136</f>
        <v>0</v>
      </c>
      <c r="BM2136" s="172">
        <f t="shared" si="950"/>
        <v>0</v>
      </c>
      <c r="BN2136" s="171">
        <f>(VLOOKUP($D2136,'P4 Destination'!$C$21:$M$176,9,0))*BM2136</f>
        <v>0</v>
      </c>
      <c r="BO2136" s="154">
        <f t="shared" si="928"/>
        <v>0</v>
      </c>
      <c r="BP2136" s="171">
        <f>(VLOOKUP(D2136,'P4 Destination'!$C$21:$M$176,10,0))*K2136</f>
        <v>0</v>
      </c>
      <c r="BQ2136" s="171">
        <f>(VLOOKUP(D2136,'P4 Destination'!$C$21:$M$176,11,0))*J2136</f>
        <v>0</v>
      </c>
      <c r="BR2136" s="173">
        <f t="shared" si="951"/>
        <v>0</v>
      </c>
      <c r="BS2136" s="173">
        <f>(AV2136*2500)*'P6 Verzekering'!$E$11</f>
        <v>0</v>
      </c>
      <c r="BT2136" s="173">
        <f>(AW2136*2500)*'P6 Verzekering'!$E$12</f>
        <v>0</v>
      </c>
      <c r="BU2136" s="173">
        <f>(L2136*2500)*'P6 Verzekering'!$E$13</f>
        <v>0</v>
      </c>
      <c r="BV2136" s="173">
        <f t="shared" si="952"/>
        <v>0</v>
      </c>
      <c r="BW2136"/>
      <c r="BX2136"/>
    </row>
    <row r="2137" spans="1:76">
      <c r="A2137" s="152" t="s">
        <v>1667</v>
      </c>
      <c r="B2137" s="152" t="s">
        <v>219</v>
      </c>
      <c r="C2137" s="152" t="s">
        <v>219</v>
      </c>
      <c r="D2137" s="152" t="s">
        <v>192</v>
      </c>
      <c r="E2137" s="152" t="s">
        <v>191</v>
      </c>
      <c r="F2137" s="153">
        <f t="shared" si="954"/>
        <v>29</v>
      </c>
      <c r="G2137" s="154">
        <v>0</v>
      </c>
      <c r="H2137" s="154">
        <f>IFERROR(VLOOKUP(B2137,'P2 Origin'!$C$21:$Q$176,15,FALSE),0)</f>
        <v>0</v>
      </c>
      <c r="I2137" s="154">
        <f>IFERROR(VLOOKUP(D2137,'P4 Destination'!$C$21:$Q$176,15,FALSE),0)</f>
        <v>0</v>
      </c>
      <c r="J2137" s="155"/>
      <c r="K2137" s="155"/>
      <c r="L2137" s="156">
        <v>29</v>
      </c>
      <c r="M2137" s="155">
        <v>1423</v>
      </c>
      <c r="N2137" s="155">
        <v>6</v>
      </c>
      <c r="O2137" s="157">
        <f t="shared" si="929"/>
        <v>0</v>
      </c>
      <c r="P2137" s="158">
        <f t="shared" si="930"/>
        <v>0</v>
      </c>
      <c r="Q2137" s="159">
        <f>IFERROR(VLOOKUP(N2137,'P1 Intra-Europees'!$A$15:$H$25,3,0),0)*P2137</f>
        <v>0</v>
      </c>
      <c r="R2137" s="160">
        <f t="shared" si="931"/>
        <v>0</v>
      </c>
      <c r="S2137" s="159">
        <f>IFERROR(VLOOKUP(N2137,'P1 Intra-Europees'!$A$15:$H$25,4,0),0)*R2137</f>
        <v>0</v>
      </c>
      <c r="T2137" s="160">
        <f t="shared" si="932"/>
        <v>29</v>
      </c>
      <c r="U2137" s="159">
        <f>IFERROR(VLOOKUP(N2137,'P1 Intra-Europees'!$A$15:$H$25,5,0),0)*T2137</f>
        <v>0</v>
      </c>
      <c r="V2137" s="160">
        <f t="shared" si="933"/>
        <v>0</v>
      </c>
      <c r="W2137" s="159">
        <f>IFERROR(VLOOKUP(N2137,'P1 Intra-Europees'!$A$15:$H$25,6,0),0)*V2137</f>
        <v>0</v>
      </c>
      <c r="X2137" s="160">
        <f t="shared" si="934"/>
        <v>0</v>
      </c>
      <c r="Y2137" s="159">
        <f>IFERROR(VLOOKUP(N2137,'P1 Intra-Europees'!$A$15:$H$25,7,0),0)*X2137</f>
        <v>0</v>
      </c>
      <c r="Z2137" s="161">
        <f t="shared" si="935"/>
        <v>0</v>
      </c>
      <c r="AA2137" s="162">
        <f>IFERROR(VLOOKUP(N2137,'P1 Intra-Europees'!$A$15:$H$25,8,0),0)*Z2137</f>
        <v>0</v>
      </c>
      <c r="AB2137" s="163">
        <f t="shared" si="936"/>
        <v>0</v>
      </c>
      <c r="AC2137" s="157" t="str">
        <f>VLOOKUP(B2137,'P2 Origin'!$C$21:$O$176,13,0)</f>
        <v>EUR</v>
      </c>
      <c r="AD2137" s="164">
        <f t="shared" si="937"/>
        <v>0</v>
      </c>
      <c r="AE2137" s="165">
        <f>IF(AU2137&gt;0.1,VLOOKUP(B2137,'P2 Origin'!$C$21:$M$176,3,0)*H2137,0)</f>
        <v>0</v>
      </c>
      <c r="AF2137" s="166">
        <f t="shared" si="938"/>
        <v>0</v>
      </c>
      <c r="AG2137" s="165">
        <f>(VLOOKUP(B2137,'P2 Origin'!$C$21:$M$176,4,0))*AF2137</f>
        <v>0</v>
      </c>
      <c r="AH2137" s="166">
        <f t="shared" si="939"/>
        <v>0</v>
      </c>
      <c r="AI2137" s="165">
        <f>(VLOOKUP(B2137,'P2 Origin'!$C$21:$M$176,5,0))*AH2137</f>
        <v>0</v>
      </c>
      <c r="AJ2137" s="166">
        <f t="shared" si="953"/>
        <v>0</v>
      </c>
      <c r="AK2137" s="165">
        <f>(VLOOKUP(B2137,'P2 Origin'!$C$21:$M$176,6,0))*AJ2137</f>
        <v>0</v>
      </c>
      <c r="AL2137" s="166">
        <f t="shared" si="940"/>
        <v>0</v>
      </c>
      <c r="AM2137" s="165">
        <f>(VLOOKUP($B2137,'P2 Origin'!$C$21:$M$176,7,0))*AL2137</f>
        <v>0</v>
      </c>
      <c r="AN2137" s="166">
        <f t="shared" si="941"/>
        <v>0</v>
      </c>
      <c r="AO2137" s="165">
        <f>(VLOOKUP($B2137,'P2 Origin'!$C$21:$M$176,8,0))*AN2137</f>
        <v>0</v>
      </c>
      <c r="AP2137" s="166">
        <f t="shared" si="942"/>
        <v>0</v>
      </c>
      <c r="AQ2137" s="165">
        <f>(VLOOKUP($B2137,'P2 Origin'!$C$21:$M$176,9,0))*AP2137</f>
        <v>0</v>
      </c>
      <c r="AR2137" s="155">
        <f t="shared" si="927"/>
        <v>0</v>
      </c>
      <c r="AS2137" s="164">
        <f>(VLOOKUP(B2137,'P2 Origin'!$C$21:$M$176,10,0))*K2137</f>
        <v>0</v>
      </c>
      <c r="AT2137" s="164">
        <f>(VLOOKUP(B2137,'P2 Origin'!$C$21:$M$176,11,0))*J2137</f>
        <v>0</v>
      </c>
      <c r="AU2137" s="167">
        <v>0</v>
      </c>
      <c r="AV2137" s="168">
        <v>0</v>
      </c>
      <c r="AW2137" s="169">
        <v>0</v>
      </c>
      <c r="AX2137" s="170">
        <f>IF(AU2137&gt;=0.1,'P3 Bureaumarge zee- en luchtvr.'!$D$12,0)</f>
        <v>0</v>
      </c>
      <c r="AY2137" s="163">
        <f t="shared" si="943"/>
        <v>0</v>
      </c>
      <c r="AZ2137" s="157" t="str">
        <f>VLOOKUP(D2137,'P4 Destination'!$C$21:$O$176,13,0)</f>
        <v>EUR</v>
      </c>
      <c r="BA2137" s="164">
        <f t="shared" si="944"/>
        <v>0</v>
      </c>
      <c r="BB2137" s="171">
        <f>IF(AU2137&gt;0.1,(VLOOKUP(D2137,'P4 Destination'!$C$21:$M$176,3,0))*I2137,0)</f>
        <v>0</v>
      </c>
      <c r="BC2137" s="172">
        <f t="shared" si="945"/>
        <v>0</v>
      </c>
      <c r="BD2137" s="171">
        <f>(VLOOKUP($D2137,'P4 Destination'!$C$21:$M$176,4,0))*BC2137</f>
        <v>0</v>
      </c>
      <c r="BE2137" s="172">
        <f t="shared" si="946"/>
        <v>0</v>
      </c>
      <c r="BF2137" s="171">
        <f>(VLOOKUP($D2137,'P4 Destination'!$C$21:$M$176,5,0))*BE2137</f>
        <v>0</v>
      </c>
      <c r="BG2137" s="172">
        <f t="shared" si="947"/>
        <v>0</v>
      </c>
      <c r="BH2137" s="171">
        <f>(VLOOKUP($D2137,'P4 Destination'!$C$21:$M$176,6,0))*BG2137</f>
        <v>0</v>
      </c>
      <c r="BI2137" s="172">
        <f t="shared" si="948"/>
        <v>0</v>
      </c>
      <c r="BJ2137" s="171">
        <f>(VLOOKUP($D2137,'P4 Destination'!$C$21:$M$176,7,0))*BI2137</f>
        <v>0</v>
      </c>
      <c r="BK2137" s="172">
        <f t="shared" si="949"/>
        <v>0</v>
      </c>
      <c r="BL2137" s="171">
        <f>(VLOOKUP($D2137,'P4 Destination'!$C$21:$M$176,8,0))*BK2137</f>
        <v>0</v>
      </c>
      <c r="BM2137" s="172">
        <f t="shared" si="950"/>
        <v>0</v>
      </c>
      <c r="BN2137" s="171">
        <f>(VLOOKUP($D2137,'P4 Destination'!$C$21:$M$176,9,0))*BM2137</f>
        <v>0</v>
      </c>
      <c r="BO2137" s="154">
        <f t="shared" si="928"/>
        <v>0</v>
      </c>
      <c r="BP2137" s="171">
        <f>(VLOOKUP(D2137,'P4 Destination'!$C$21:$M$176,10,0))*K2137</f>
        <v>0</v>
      </c>
      <c r="BQ2137" s="171">
        <f>(VLOOKUP(D2137,'P4 Destination'!$C$21:$M$176,11,0))*J2137</f>
        <v>0</v>
      </c>
      <c r="BR2137" s="173">
        <f t="shared" si="951"/>
        <v>0</v>
      </c>
      <c r="BS2137" s="173">
        <f>(AV2137*2500)*'P6 Verzekering'!$E$11</f>
        <v>0</v>
      </c>
      <c r="BT2137" s="173">
        <f>(AW2137*2500)*'P6 Verzekering'!$E$12</f>
        <v>0</v>
      </c>
      <c r="BU2137" s="173">
        <f>(L2137*2500)*'P6 Verzekering'!$E$13</f>
        <v>0</v>
      </c>
      <c r="BV2137" s="173">
        <f t="shared" si="952"/>
        <v>0</v>
      </c>
      <c r="BW2137"/>
      <c r="BX2137"/>
    </row>
    <row r="2138" spans="1:76" ht="14.45" customHeight="1">
      <c r="A2138" s="152" t="s">
        <v>1499</v>
      </c>
      <c r="B2138" s="152" t="s">
        <v>234</v>
      </c>
      <c r="C2138" s="152" t="s">
        <v>233</v>
      </c>
      <c r="D2138" s="152" t="s">
        <v>219</v>
      </c>
      <c r="E2138" s="152" t="s">
        <v>219</v>
      </c>
      <c r="F2138" s="153">
        <f t="shared" si="954"/>
        <v>29</v>
      </c>
      <c r="G2138" s="154">
        <v>0</v>
      </c>
      <c r="H2138" s="154">
        <f>IFERROR(VLOOKUP(B2138,'P2 Origin'!$C$21:$Q$176,15,FALSE),0)</f>
        <v>1</v>
      </c>
      <c r="I2138" s="154">
        <f>IFERROR(VLOOKUP(D2138,'P4 Destination'!$C$21:$Q$176,15,FALSE),0)</f>
        <v>0</v>
      </c>
      <c r="J2138" s="155"/>
      <c r="K2138" s="155"/>
      <c r="L2138" s="156">
        <v>29</v>
      </c>
      <c r="M2138" s="155">
        <v>2437</v>
      </c>
      <c r="N2138" s="155">
        <v>8</v>
      </c>
      <c r="O2138" s="157">
        <f t="shared" si="929"/>
        <v>0</v>
      </c>
      <c r="P2138" s="158">
        <f t="shared" si="930"/>
        <v>0</v>
      </c>
      <c r="Q2138" s="159">
        <f>IFERROR(VLOOKUP(N2138,'P1 Intra-Europees'!$A$15:$H$25,3,0),0)*P2138</f>
        <v>0</v>
      </c>
      <c r="R2138" s="160">
        <f t="shared" si="931"/>
        <v>0</v>
      </c>
      <c r="S2138" s="159">
        <f>IFERROR(VLOOKUP(N2138,'P1 Intra-Europees'!$A$15:$H$25,4,0),0)*R2138</f>
        <v>0</v>
      </c>
      <c r="T2138" s="160">
        <f t="shared" si="932"/>
        <v>29</v>
      </c>
      <c r="U2138" s="159">
        <f>IFERROR(VLOOKUP(N2138,'P1 Intra-Europees'!$A$15:$H$25,5,0),0)*T2138</f>
        <v>0</v>
      </c>
      <c r="V2138" s="160">
        <f t="shared" si="933"/>
        <v>0</v>
      </c>
      <c r="W2138" s="159">
        <f>IFERROR(VLOOKUP(N2138,'P1 Intra-Europees'!$A$15:$H$25,6,0),0)*V2138</f>
        <v>0</v>
      </c>
      <c r="X2138" s="160">
        <f t="shared" si="934"/>
        <v>0</v>
      </c>
      <c r="Y2138" s="159">
        <f>IFERROR(VLOOKUP(N2138,'P1 Intra-Europees'!$A$15:$H$25,7,0),0)*X2138</f>
        <v>0</v>
      </c>
      <c r="Z2138" s="161">
        <f t="shared" si="935"/>
        <v>0</v>
      </c>
      <c r="AA2138" s="162">
        <f>IFERROR(VLOOKUP(N2138,'P1 Intra-Europees'!$A$15:$H$25,8,0),0)*Z2138</f>
        <v>0</v>
      </c>
      <c r="AB2138" s="163">
        <f t="shared" si="936"/>
        <v>0</v>
      </c>
      <c r="AC2138" s="157" t="str">
        <f>VLOOKUP(B2138,'P2 Origin'!$C$21:$O$176,13,0)</f>
        <v>EUR</v>
      </c>
      <c r="AD2138" s="164">
        <f t="shared" si="937"/>
        <v>0</v>
      </c>
      <c r="AE2138" s="165">
        <f>IF(AU2138&gt;0.1,VLOOKUP(B2138,'P2 Origin'!$C$21:$M$176,3,0)*H2138,0)</f>
        <v>0</v>
      </c>
      <c r="AF2138" s="166">
        <f t="shared" si="938"/>
        <v>0</v>
      </c>
      <c r="AG2138" s="165">
        <f>(VLOOKUP(B2138,'P2 Origin'!$C$21:$M$176,4,0))*AF2138</f>
        <v>0</v>
      </c>
      <c r="AH2138" s="166">
        <f t="shared" si="939"/>
        <v>0</v>
      </c>
      <c r="AI2138" s="165">
        <f>(VLOOKUP(B2138,'P2 Origin'!$C$21:$M$176,5,0))*AH2138</f>
        <v>0</v>
      </c>
      <c r="AJ2138" s="166">
        <f t="shared" si="953"/>
        <v>0</v>
      </c>
      <c r="AK2138" s="165">
        <f>(VLOOKUP(B2138,'P2 Origin'!$C$21:$M$176,6,0))*AJ2138</f>
        <v>0</v>
      </c>
      <c r="AL2138" s="166">
        <f t="shared" si="940"/>
        <v>0</v>
      </c>
      <c r="AM2138" s="165">
        <f>(VLOOKUP($B2138,'P2 Origin'!$C$21:$M$176,7,0))*AL2138</f>
        <v>0</v>
      </c>
      <c r="AN2138" s="166">
        <f t="shared" si="941"/>
        <v>0</v>
      </c>
      <c r="AO2138" s="165">
        <f>(VLOOKUP($B2138,'P2 Origin'!$C$21:$M$176,8,0))*AN2138</f>
        <v>0</v>
      </c>
      <c r="AP2138" s="166">
        <f t="shared" si="942"/>
        <v>0</v>
      </c>
      <c r="AQ2138" s="165">
        <f>(VLOOKUP($B2138,'P2 Origin'!$C$21:$M$176,9,0))*AP2138</f>
        <v>0</v>
      </c>
      <c r="AR2138" s="155">
        <f t="shared" si="927"/>
        <v>0</v>
      </c>
      <c r="AS2138" s="164">
        <f>(VLOOKUP(B2138,'P2 Origin'!$C$21:$M$176,10,0))*K2138</f>
        <v>0</v>
      </c>
      <c r="AT2138" s="164">
        <f>(VLOOKUP(B2138,'P2 Origin'!$C$21:$M$176,11,0))*J2138</f>
        <v>0</v>
      </c>
      <c r="AU2138" s="167">
        <v>0</v>
      </c>
      <c r="AV2138" s="168">
        <v>0</v>
      </c>
      <c r="AW2138" s="169">
        <v>0</v>
      </c>
      <c r="AX2138" s="170">
        <f>IF(AU2138&gt;=0.1,'P3 Bureaumarge zee- en luchtvr.'!$D$12,0)</f>
        <v>0</v>
      </c>
      <c r="AY2138" s="163">
        <f t="shared" si="943"/>
        <v>0</v>
      </c>
      <c r="AZ2138" s="157" t="str">
        <f>VLOOKUP(D2138,'P4 Destination'!$C$21:$O$176,13,0)</f>
        <v>EUR</v>
      </c>
      <c r="BA2138" s="164">
        <f t="shared" si="944"/>
        <v>0</v>
      </c>
      <c r="BB2138" s="171">
        <f>IF(AU2138&gt;0.1,(VLOOKUP(D2138,'P4 Destination'!$C$21:$M$176,3,0))*I2138,0)</f>
        <v>0</v>
      </c>
      <c r="BC2138" s="172">
        <f t="shared" si="945"/>
        <v>0</v>
      </c>
      <c r="BD2138" s="171">
        <f>(VLOOKUP($D2138,'P4 Destination'!$C$21:$M$176,4,0))*BC2138</f>
        <v>0</v>
      </c>
      <c r="BE2138" s="172">
        <f t="shared" si="946"/>
        <v>0</v>
      </c>
      <c r="BF2138" s="171">
        <f>(VLOOKUP($D2138,'P4 Destination'!$C$21:$M$176,5,0))*BE2138</f>
        <v>0</v>
      </c>
      <c r="BG2138" s="172">
        <f t="shared" si="947"/>
        <v>0</v>
      </c>
      <c r="BH2138" s="171">
        <f>(VLOOKUP($D2138,'P4 Destination'!$C$21:$M$176,6,0))*BG2138</f>
        <v>0</v>
      </c>
      <c r="BI2138" s="172">
        <f t="shared" si="948"/>
        <v>0</v>
      </c>
      <c r="BJ2138" s="171">
        <f>(VLOOKUP($D2138,'P4 Destination'!$C$21:$M$176,7,0))*BI2138</f>
        <v>0</v>
      </c>
      <c r="BK2138" s="172">
        <f t="shared" si="949"/>
        <v>0</v>
      </c>
      <c r="BL2138" s="171">
        <f>(VLOOKUP($D2138,'P4 Destination'!$C$21:$M$176,8,0))*BK2138</f>
        <v>0</v>
      </c>
      <c r="BM2138" s="172">
        <f t="shared" si="950"/>
        <v>0</v>
      </c>
      <c r="BN2138" s="171">
        <f>(VLOOKUP($D2138,'P4 Destination'!$C$21:$M$176,9,0))*BM2138</f>
        <v>0</v>
      </c>
      <c r="BO2138" s="154">
        <f t="shared" si="928"/>
        <v>0</v>
      </c>
      <c r="BP2138" s="171">
        <f>(VLOOKUP(D2138,'P4 Destination'!$C$21:$M$176,10,0))*K2138</f>
        <v>0</v>
      </c>
      <c r="BQ2138" s="171">
        <f>(VLOOKUP(D2138,'P4 Destination'!$C$21:$M$176,11,0))*J2138</f>
        <v>0</v>
      </c>
      <c r="BR2138" s="173">
        <f t="shared" si="951"/>
        <v>0</v>
      </c>
      <c r="BS2138" s="173">
        <f>(AV2138*2500)*'P6 Verzekering'!$E$11</f>
        <v>0</v>
      </c>
      <c r="BT2138" s="173">
        <f>(AW2138*2500)*'P6 Verzekering'!$E$12</f>
        <v>0</v>
      </c>
      <c r="BU2138" s="173">
        <f>(L2138*2500)*'P6 Verzekering'!$E$13</f>
        <v>0</v>
      </c>
      <c r="BV2138" s="173">
        <f t="shared" si="952"/>
        <v>0</v>
      </c>
      <c r="BW2138"/>
      <c r="BX2138"/>
    </row>
    <row r="2139" spans="1:76">
      <c r="A2139" s="152" t="s">
        <v>1584</v>
      </c>
      <c r="B2139" s="152" t="s">
        <v>219</v>
      </c>
      <c r="C2139" s="152" t="s">
        <v>219</v>
      </c>
      <c r="D2139" s="152" t="s">
        <v>450</v>
      </c>
      <c r="E2139" s="152" t="s">
        <v>449</v>
      </c>
      <c r="F2139" s="153">
        <f t="shared" si="954"/>
        <v>29</v>
      </c>
      <c r="G2139" s="154">
        <v>0</v>
      </c>
      <c r="H2139" s="154">
        <f>IFERROR(VLOOKUP(B2139,'P2 Origin'!$C$21:$Q$176,15,FALSE),0)</f>
        <v>0</v>
      </c>
      <c r="I2139" s="154">
        <f>IFERROR(VLOOKUP(D2139,'P4 Destination'!$C$21:$Q$176,15,FALSE),0)</f>
        <v>1</v>
      </c>
      <c r="J2139" s="155"/>
      <c r="K2139" s="155"/>
      <c r="L2139" s="156">
        <v>29</v>
      </c>
      <c r="M2139" s="155">
        <v>3144</v>
      </c>
      <c r="N2139" s="155">
        <v>10</v>
      </c>
      <c r="O2139" s="157">
        <f t="shared" si="929"/>
        <v>0</v>
      </c>
      <c r="P2139" s="158">
        <f t="shared" si="930"/>
        <v>0</v>
      </c>
      <c r="Q2139" s="159">
        <f>IFERROR(VLOOKUP(N2139,'P1 Intra-Europees'!$A$15:$H$25,3,0),0)*P2139</f>
        <v>0</v>
      </c>
      <c r="R2139" s="160">
        <f t="shared" si="931"/>
        <v>0</v>
      </c>
      <c r="S2139" s="159">
        <f>IFERROR(VLOOKUP(N2139,'P1 Intra-Europees'!$A$15:$H$25,4,0),0)*R2139</f>
        <v>0</v>
      </c>
      <c r="T2139" s="160">
        <f t="shared" si="932"/>
        <v>29</v>
      </c>
      <c r="U2139" s="159">
        <f>IFERROR(VLOOKUP(N2139,'P1 Intra-Europees'!$A$15:$H$25,5,0),0)*T2139</f>
        <v>0</v>
      </c>
      <c r="V2139" s="160">
        <f t="shared" si="933"/>
        <v>0</v>
      </c>
      <c r="W2139" s="159">
        <f>IFERROR(VLOOKUP(N2139,'P1 Intra-Europees'!$A$15:$H$25,6,0),0)*V2139</f>
        <v>0</v>
      </c>
      <c r="X2139" s="160">
        <f t="shared" si="934"/>
        <v>0</v>
      </c>
      <c r="Y2139" s="159">
        <f>IFERROR(VLOOKUP(N2139,'P1 Intra-Europees'!$A$15:$H$25,7,0),0)*X2139</f>
        <v>0</v>
      </c>
      <c r="Z2139" s="161">
        <f t="shared" si="935"/>
        <v>0</v>
      </c>
      <c r="AA2139" s="162">
        <f>IFERROR(VLOOKUP(N2139,'P1 Intra-Europees'!$A$15:$H$25,8,0),0)*Z2139</f>
        <v>0</v>
      </c>
      <c r="AB2139" s="163">
        <f t="shared" si="936"/>
        <v>0</v>
      </c>
      <c r="AC2139" s="157" t="str">
        <f>VLOOKUP(B2139,'P2 Origin'!$C$21:$O$176,13,0)</f>
        <v>EUR</v>
      </c>
      <c r="AD2139" s="164">
        <f t="shared" si="937"/>
        <v>0</v>
      </c>
      <c r="AE2139" s="165">
        <f>IF(AU2139&gt;0.1,VLOOKUP(B2139,'P2 Origin'!$C$21:$M$176,3,0)*H2139,0)</f>
        <v>0</v>
      </c>
      <c r="AF2139" s="166">
        <f t="shared" si="938"/>
        <v>0</v>
      </c>
      <c r="AG2139" s="165">
        <f>(VLOOKUP(B2139,'P2 Origin'!$C$21:$M$176,4,0))*AF2139</f>
        <v>0</v>
      </c>
      <c r="AH2139" s="166">
        <f t="shared" si="939"/>
        <v>0</v>
      </c>
      <c r="AI2139" s="165">
        <f>(VLOOKUP(B2139,'P2 Origin'!$C$21:$M$176,5,0))*AH2139</f>
        <v>0</v>
      </c>
      <c r="AJ2139" s="166">
        <f t="shared" si="953"/>
        <v>0</v>
      </c>
      <c r="AK2139" s="165">
        <f>(VLOOKUP(B2139,'P2 Origin'!$C$21:$M$176,6,0))*AJ2139</f>
        <v>0</v>
      </c>
      <c r="AL2139" s="166">
        <f t="shared" si="940"/>
        <v>0</v>
      </c>
      <c r="AM2139" s="165">
        <f>(VLOOKUP($B2139,'P2 Origin'!$C$21:$M$176,7,0))*AL2139</f>
        <v>0</v>
      </c>
      <c r="AN2139" s="166">
        <f t="shared" si="941"/>
        <v>0</v>
      </c>
      <c r="AO2139" s="165">
        <f>(VLOOKUP($B2139,'P2 Origin'!$C$21:$M$176,8,0))*AN2139</f>
        <v>0</v>
      </c>
      <c r="AP2139" s="166">
        <f t="shared" si="942"/>
        <v>0</v>
      </c>
      <c r="AQ2139" s="165">
        <f>(VLOOKUP($B2139,'P2 Origin'!$C$21:$M$176,9,0))*AP2139</f>
        <v>0</v>
      </c>
      <c r="AR2139" s="155">
        <f t="shared" ref="AR2139:AR2202" si="955">IF(AU2139&gt;=0.1,G2139,0)</f>
        <v>0</v>
      </c>
      <c r="AS2139" s="164">
        <f>(VLOOKUP(B2139,'P2 Origin'!$C$21:$M$176,10,0))*K2139</f>
        <v>0</v>
      </c>
      <c r="AT2139" s="164">
        <f>(VLOOKUP(B2139,'P2 Origin'!$C$21:$M$176,11,0))*J2139</f>
        <v>0</v>
      </c>
      <c r="AU2139" s="167">
        <v>0</v>
      </c>
      <c r="AV2139" s="168">
        <v>0</v>
      </c>
      <c r="AW2139" s="169">
        <v>0</v>
      </c>
      <c r="AX2139" s="170">
        <f>IF(AU2139&gt;=0.1,'P3 Bureaumarge zee- en luchtvr.'!$D$12,0)</f>
        <v>0</v>
      </c>
      <c r="AY2139" s="163">
        <f t="shared" si="943"/>
        <v>0</v>
      </c>
      <c r="AZ2139" s="157" t="str">
        <f>VLOOKUP(D2139,'P4 Destination'!$C$21:$O$176,13,0)</f>
        <v>USD</v>
      </c>
      <c r="BA2139" s="164">
        <f t="shared" si="944"/>
        <v>0</v>
      </c>
      <c r="BB2139" s="171">
        <f>IF(AU2139&gt;0.1,(VLOOKUP(D2139,'P4 Destination'!$C$21:$M$176,3,0))*I2139,0)</f>
        <v>0</v>
      </c>
      <c r="BC2139" s="172">
        <f t="shared" si="945"/>
        <v>0</v>
      </c>
      <c r="BD2139" s="171">
        <f>(VLOOKUP($D2139,'P4 Destination'!$C$21:$M$176,4,0))*BC2139</f>
        <v>0</v>
      </c>
      <c r="BE2139" s="172">
        <f t="shared" si="946"/>
        <v>0</v>
      </c>
      <c r="BF2139" s="171">
        <f>(VLOOKUP($D2139,'P4 Destination'!$C$21:$M$176,5,0))*BE2139</f>
        <v>0</v>
      </c>
      <c r="BG2139" s="172">
        <f t="shared" si="947"/>
        <v>0</v>
      </c>
      <c r="BH2139" s="171">
        <f>(VLOOKUP($D2139,'P4 Destination'!$C$21:$M$176,6,0))*BG2139</f>
        <v>0</v>
      </c>
      <c r="BI2139" s="172">
        <f t="shared" si="948"/>
        <v>0</v>
      </c>
      <c r="BJ2139" s="171">
        <f>(VLOOKUP($D2139,'P4 Destination'!$C$21:$M$176,7,0))*BI2139</f>
        <v>0</v>
      </c>
      <c r="BK2139" s="172">
        <f t="shared" si="949"/>
        <v>0</v>
      </c>
      <c r="BL2139" s="171">
        <f>(VLOOKUP($D2139,'P4 Destination'!$C$21:$M$176,8,0))*BK2139</f>
        <v>0</v>
      </c>
      <c r="BM2139" s="172">
        <f t="shared" si="950"/>
        <v>0</v>
      </c>
      <c r="BN2139" s="171">
        <f>(VLOOKUP($D2139,'P4 Destination'!$C$21:$M$176,9,0))*BM2139</f>
        <v>0</v>
      </c>
      <c r="BO2139" s="154">
        <f t="shared" ref="BO2139:BO2202" si="956">IF(AU2139&gt;=0.1,G2139,0)</f>
        <v>0</v>
      </c>
      <c r="BP2139" s="171">
        <f>(VLOOKUP(D2139,'P4 Destination'!$C$21:$M$176,10,0))*K2139</f>
        <v>0</v>
      </c>
      <c r="BQ2139" s="171">
        <f>(VLOOKUP(D2139,'P4 Destination'!$C$21:$M$176,11,0))*J2139</f>
        <v>0</v>
      </c>
      <c r="BR2139" s="173">
        <f t="shared" si="951"/>
        <v>0</v>
      </c>
      <c r="BS2139" s="173">
        <f>(AV2139*2500)*'P6 Verzekering'!$E$11</f>
        <v>0</v>
      </c>
      <c r="BT2139" s="173">
        <f>(AW2139*2500)*'P6 Verzekering'!$E$12</f>
        <v>0</v>
      </c>
      <c r="BU2139" s="173">
        <f>(L2139*2500)*'P6 Verzekering'!$E$13</f>
        <v>0</v>
      </c>
      <c r="BV2139" s="173">
        <f t="shared" si="952"/>
        <v>0</v>
      </c>
      <c r="BW2139"/>
      <c r="BX2139"/>
    </row>
    <row r="2140" spans="1:76">
      <c r="A2140" s="152" t="s">
        <v>1013</v>
      </c>
      <c r="B2140" s="152" t="s">
        <v>151</v>
      </c>
      <c r="C2140" s="152" t="s">
        <v>149</v>
      </c>
      <c r="D2140" s="152" t="s">
        <v>219</v>
      </c>
      <c r="E2140" s="152" t="s">
        <v>219</v>
      </c>
      <c r="F2140" s="153">
        <f t="shared" si="954"/>
        <v>30</v>
      </c>
      <c r="G2140" s="154">
        <v>0</v>
      </c>
      <c r="H2140" s="154">
        <f>IFERROR(VLOOKUP(B2140,'P2 Origin'!$C$21:$Q$176,15,FALSE),0)</f>
        <v>0</v>
      </c>
      <c r="I2140" s="154">
        <f>IFERROR(VLOOKUP(D2140,'P4 Destination'!$C$21:$Q$176,15,FALSE),0)</f>
        <v>0</v>
      </c>
      <c r="J2140" s="155"/>
      <c r="K2140" s="155"/>
      <c r="L2140" s="156">
        <v>30</v>
      </c>
      <c r="M2140" s="155">
        <v>161</v>
      </c>
      <c r="N2140" s="155">
        <v>2</v>
      </c>
      <c r="O2140" s="157">
        <f t="shared" si="929"/>
        <v>0</v>
      </c>
      <c r="P2140" s="158">
        <f t="shared" si="930"/>
        <v>0</v>
      </c>
      <c r="Q2140" s="159">
        <f>IFERROR(VLOOKUP(N2140,'P1 Intra-Europees'!$A$15:$H$25,3,0),0)*P2140</f>
        <v>0</v>
      </c>
      <c r="R2140" s="160">
        <f t="shared" si="931"/>
        <v>0</v>
      </c>
      <c r="S2140" s="159">
        <f>IFERROR(VLOOKUP(N2140,'P1 Intra-Europees'!$A$15:$H$25,4,0),0)*R2140</f>
        <v>0</v>
      </c>
      <c r="T2140" s="160">
        <f t="shared" si="932"/>
        <v>30</v>
      </c>
      <c r="U2140" s="159">
        <f>IFERROR(VLOOKUP(N2140,'P1 Intra-Europees'!$A$15:$H$25,5,0),0)*T2140</f>
        <v>0</v>
      </c>
      <c r="V2140" s="160">
        <f t="shared" si="933"/>
        <v>0</v>
      </c>
      <c r="W2140" s="159">
        <f>IFERROR(VLOOKUP(N2140,'P1 Intra-Europees'!$A$15:$H$25,6,0),0)*V2140</f>
        <v>0</v>
      </c>
      <c r="X2140" s="160">
        <f t="shared" si="934"/>
        <v>0</v>
      </c>
      <c r="Y2140" s="159">
        <f>IFERROR(VLOOKUP(N2140,'P1 Intra-Europees'!$A$15:$H$25,7,0),0)*X2140</f>
        <v>0</v>
      </c>
      <c r="Z2140" s="161">
        <f t="shared" si="935"/>
        <v>0</v>
      </c>
      <c r="AA2140" s="162">
        <f>IFERROR(VLOOKUP(N2140,'P1 Intra-Europees'!$A$15:$H$25,8,0),0)*Z2140</f>
        <v>0</v>
      </c>
      <c r="AB2140" s="163">
        <f t="shared" si="936"/>
        <v>0</v>
      </c>
      <c r="AC2140" s="157" t="str">
        <f>VLOOKUP(B2140,'P2 Origin'!$C$21:$O$176,13,0)</f>
        <v>EUR</v>
      </c>
      <c r="AD2140" s="164">
        <f t="shared" si="937"/>
        <v>0</v>
      </c>
      <c r="AE2140" s="165">
        <f>IF(AU2140&gt;0.1,VLOOKUP(B2140,'P2 Origin'!$C$21:$M$176,3,0)*H2140,0)</f>
        <v>0</v>
      </c>
      <c r="AF2140" s="166">
        <f t="shared" si="938"/>
        <v>0</v>
      </c>
      <c r="AG2140" s="165">
        <f>(VLOOKUP(B2140,'P2 Origin'!$C$21:$M$176,4,0))*AF2140</f>
        <v>0</v>
      </c>
      <c r="AH2140" s="166">
        <f t="shared" si="939"/>
        <v>0</v>
      </c>
      <c r="AI2140" s="165">
        <f>(VLOOKUP(B2140,'P2 Origin'!$C$21:$M$176,5,0))*AH2140</f>
        <v>0</v>
      </c>
      <c r="AJ2140" s="166">
        <f t="shared" si="953"/>
        <v>0</v>
      </c>
      <c r="AK2140" s="165">
        <f>(VLOOKUP(B2140,'P2 Origin'!$C$21:$M$176,6,0))*AJ2140</f>
        <v>0</v>
      </c>
      <c r="AL2140" s="166">
        <f t="shared" si="940"/>
        <v>0</v>
      </c>
      <c r="AM2140" s="165">
        <f>(VLOOKUP($B2140,'P2 Origin'!$C$21:$M$176,7,0))*AL2140</f>
        <v>0</v>
      </c>
      <c r="AN2140" s="166">
        <f t="shared" si="941"/>
        <v>0</v>
      </c>
      <c r="AO2140" s="165">
        <f>(VLOOKUP($B2140,'P2 Origin'!$C$21:$M$176,8,0))*AN2140</f>
        <v>0</v>
      </c>
      <c r="AP2140" s="166">
        <f t="shared" si="942"/>
        <v>0</v>
      </c>
      <c r="AQ2140" s="165">
        <f>(VLOOKUP($B2140,'P2 Origin'!$C$21:$M$176,9,0))*AP2140</f>
        <v>0</v>
      </c>
      <c r="AR2140" s="155">
        <f t="shared" si="955"/>
        <v>0</v>
      </c>
      <c r="AS2140" s="164">
        <f>(VLOOKUP(B2140,'P2 Origin'!$C$21:$M$176,10,0))*K2140</f>
        <v>0</v>
      </c>
      <c r="AT2140" s="164">
        <f>(VLOOKUP(B2140,'P2 Origin'!$C$21:$M$176,11,0))*J2140</f>
        <v>0</v>
      </c>
      <c r="AU2140" s="167">
        <v>0</v>
      </c>
      <c r="AV2140" s="168">
        <v>0</v>
      </c>
      <c r="AW2140" s="169">
        <v>0</v>
      </c>
      <c r="AX2140" s="170">
        <f>IF(AU2140&gt;=0.1,'P3 Bureaumarge zee- en luchtvr.'!$D$12,0)</f>
        <v>0</v>
      </c>
      <c r="AY2140" s="163">
        <f t="shared" si="943"/>
        <v>0</v>
      </c>
      <c r="AZ2140" s="157" t="str">
        <f>VLOOKUP(D2140,'P4 Destination'!$C$21:$O$176,13,0)</f>
        <v>EUR</v>
      </c>
      <c r="BA2140" s="164">
        <f t="shared" si="944"/>
        <v>0</v>
      </c>
      <c r="BB2140" s="171">
        <f>IF(AU2140&gt;0.1,(VLOOKUP(D2140,'P4 Destination'!$C$21:$M$176,3,0))*I2140,0)</f>
        <v>0</v>
      </c>
      <c r="BC2140" s="172">
        <f t="shared" si="945"/>
        <v>0</v>
      </c>
      <c r="BD2140" s="171">
        <f>(VLOOKUP($D2140,'P4 Destination'!$C$21:$M$176,4,0))*BC2140</f>
        <v>0</v>
      </c>
      <c r="BE2140" s="172">
        <f t="shared" si="946"/>
        <v>0</v>
      </c>
      <c r="BF2140" s="171">
        <f>(VLOOKUP($D2140,'P4 Destination'!$C$21:$M$176,5,0))*BE2140</f>
        <v>0</v>
      </c>
      <c r="BG2140" s="172">
        <f t="shared" si="947"/>
        <v>0</v>
      </c>
      <c r="BH2140" s="171">
        <f>(VLOOKUP($D2140,'P4 Destination'!$C$21:$M$176,6,0))*BG2140</f>
        <v>0</v>
      </c>
      <c r="BI2140" s="172">
        <f t="shared" si="948"/>
        <v>0</v>
      </c>
      <c r="BJ2140" s="171">
        <f>(VLOOKUP($D2140,'P4 Destination'!$C$21:$M$176,7,0))*BI2140</f>
        <v>0</v>
      </c>
      <c r="BK2140" s="172">
        <f t="shared" si="949"/>
        <v>0</v>
      </c>
      <c r="BL2140" s="171">
        <f>(VLOOKUP($D2140,'P4 Destination'!$C$21:$M$176,8,0))*BK2140</f>
        <v>0</v>
      </c>
      <c r="BM2140" s="172">
        <f t="shared" si="950"/>
        <v>0</v>
      </c>
      <c r="BN2140" s="171">
        <f>(VLOOKUP($D2140,'P4 Destination'!$C$21:$M$176,9,0))*BM2140</f>
        <v>0</v>
      </c>
      <c r="BO2140" s="154">
        <f t="shared" si="956"/>
        <v>0</v>
      </c>
      <c r="BP2140" s="171">
        <f>(VLOOKUP(D2140,'P4 Destination'!$C$21:$M$176,10,0))*K2140</f>
        <v>0</v>
      </c>
      <c r="BQ2140" s="171">
        <f>(VLOOKUP(D2140,'P4 Destination'!$C$21:$M$176,11,0))*J2140</f>
        <v>0</v>
      </c>
      <c r="BR2140" s="173">
        <f t="shared" si="951"/>
        <v>0</v>
      </c>
      <c r="BS2140" s="173">
        <f>(AV2140*2500)*'P6 Verzekering'!$E$11</f>
        <v>0</v>
      </c>
      <c r="BT2140" s="173">
        <f>(AW2140*2500)*'P6 Verzekering'!$E$12</f>
        <v>0</v>
      </c>
      <c r="BU2140" s="173">
        <f>(L2140*2500)*'P6 Verzekering'!$E$13</f>
        <v>0</v>
      </c>
      <c r="BV2140" s="173">
        <f t="shared" si="952"/>
        <v>0</v>
      </c>
      <c r="BW2140"/>
      <c r="BX2140"/>
    </row>
    <row r="2141" spans="1:76">
      <c r="A2141" s="152" t="s">
        <v>982</v>
      </c>
      <c r="B2141" s="152" t="s">
        <v>151</v>
      </c>
      <c r="C2141" s="152" t="s">
        <v>149</v>
      </c>
      <c r="D2141" s="152" t="s">
        <v>219</v>
      </c>
      <c r="E2141" s="152" t="s">
        <v>219</v>
      </c>
      <c r="F2141" s="153">
        <f t="shared" si="954"/>
        <v>30</v>
      </c>
      <c r="G2141" s="154">
        <v>0</v>
      </c>
      <c r="H2141" s="154">
        <f>IFERROR(VLOOKUP(B2141,'P2 Origin'!$C$21:$Q$176,15,FALSE),0)</f>
        <v>0</v>
      </c>
      <c r="I2141" s="154">
        <f>IFERROR(VLOOKUP(D2141,'P4 Destination'!$C$21:$Q$176,15,FALSE),0)</f>
        <v>0</v>
      </c>
      <c r="J2141" s="155"/>
      <c r="K2141" s="155"/>
      <c r="L2141" s="156">
        <v>30</v>
      </c>
      <c r="M2141" s="155">
        <v>172</v>
      </c>
      <c r="N2141" s="155">
        <v>2</v>
      </c>
      <c r="O2141" s="157">
        <f t="shared" si="929"/>
        <v>0</v>
      </c>
      <c r="P2141" s="158">
        <f t="shared" si="930"/>
        <v>0</v>
      </c>
      <c r="Q2141" s="159">
        <f>IFERROR(VLOOKUP(N2141,'P1 Intra-Europees'!$A$15:$H$25,3,0),0)*P2141</f>
        <v>0</v>
      </c>
      <c r="R2141" s="160">
        <f t="shared" si="931"/>
        <v>0</v>
      </c>
      <c r="S2141" s="159">
        <f>IFERROR(VLOOKUP(N2141,'P1 Intra-Europees'!$A$15:$H$25,4,0),0)*R2141</f>
        <v>0</v>
      </c>
      <c r="T2141" s="160">
        <f t="shared" si="932"/>
        <v>30</v>
      </c>
      <c r="U2141" s="159">
        <f>IFERROR(VLOOKUP(N2141,'P1 Intra-Europees'!$A$15:$H$25,5,0),0)*T2141</f>
        <v>0</v>
      </c>
      <c r="V2141" s="160">
        <f t="shared" si="933"/>
        <v>0</v>
      </c>
      <c r="W2141" s="159">
        <f>IFERROR(VLOOKUP(N2141,'P1 Intra-Europees'!$A$15:$H$25,6,0),0)*V2141</f>
        <v>0</v>
      </c>
      <c r="X2141" s="160">
        <f t="shared" si="934"/>
        <v>0</v>
      </c>
      <c r="Y2141" s="159">
        <f>IFERROR(VLOOKUP(N2141,'P1 Intra-Europees'!$A$15:$H$25,7,0),0)*X2141</f>
        <v>0</v>
      </c>
      <c r="Z2141" s="161">
        <f t="shared" si="935"/>
        <v>0</v>
      </c>
      <c r="AA2141" s="162">
        <f>IFERROR(VLOOKUP(N2141,'P1 Intra-Europees'!$A$15:$H$25,8,0),0)*Z2141</f>
        <v>0</v>
      </c>
      <c r="AB2141" s="163">
        <f t="shared" si="936"/>
        <v>0</v>
      </c>
      <c r="AC2141" s="157" t="str">
        <f>VLOOKUP(B2141,'P2 Origin'!$C$21:$O$176,13,0)</f>
        <v>EUR</v>
      </c>
      <c r="AD2141" s="164">
        <f t="shared" si="937"/>
        <v>0</v>
      </c>
      <c r="AE2141" s="165">
        <f>IF(AU2141&gt;0.1,VLOOKUP(B2141,'P2 Origin'!$C$21:$M$176,3,0)*H2141,0)</f>
        <v>0</v>
      </c>
      <c r="AF2141" s="166">
        <f t="shared" si="938"/>
        <v>0</v>
      </c>
      <c r="AG2141" s="165">
        <f>(VLOOKUP(B2141,'P2 Origin'!$C$21:$M$176,4,0))*AF2141</f>
        <v>0</v>
      </c>
      <c r="AH2141" s="166">
        <f t="shared" si="939"/>
        <v>0</v>
      </c>
      <c r="AI2141" s="165">
        <f>(VLOOKUP(B2141,'P2 Origin'!$C$21:$M$176,5,0))*AH2141</f>
        <v>0</v>
      </c>
      <c r="AJ2141" s="166">
        <f t="shared" si="953"/>
        <v>0</v>
      </c>
      <c r="AK2141" s="165">
        <f>(VLOOKUP(B2141,'P2 Origin'!$C$21:$M$176,6,0))*AJ2141</f>
        <v>0</v>
      </c>
      <c r="AL2141" s="166">
        <f t="shared" si="940"/>
        <v>0</v>
      </c>
      <c r="AM2141" s="165">
        <f>(VLOOKUP($B2141,'P2 Origin'!$C$21:$M$176,7,0))*AL2141</f>
        <v>0</v>
      </c>
      <c r="AN2141" s="166">
        <f t="shared" si="941"/>
        <v>0</v>
      </c>
      <c r="AO2141" s="165">
        <f>(VLOOKUP($B2141,'P2 Origin'!$C$21:$M$176,8,0))*AN2141</f>
        <v>0</v>
      </c>
      <c r="AP2141" s="166">
        <f t="shared" si="942"/>
        <v>0</v>
      </c>
      <c r="AQ2141" s="165">
        <f>(VLOOKUP($B2141,'P2 Origin'!$C$21:$M$176,9,0))*AP2141</f>
        <v>0</v>
      </c>
      <c r="AR2141" s="155">
        <f t="shared" si="955"/>
        <v>0</v>
      </c>
      <c r="AS2141" s="164">
        <f>(VLOOKUP(B2141,'P2 Origin'!$C$21:$M$176,10,0))*K2141</f>
        <v>0</v>
      </c>
      <c r="AT2141" s="164">
        <f>(VLOOKUP(B2141,'P2 Origin'!$C$21:$M$176,11,0))*J2141</f>
        <v>0</v>
      </c>
      <c r="AU2141" s="167">
        <v>0</v>
      </c>
      <c r="AV2141" s="168">
        <v>0</v>
      </c>
      <c r="AW2141" s="169">
        <v>0</v>
      </c>
      <c r="AX2141" s="170">
        <f>IF(AU2141&gt;=0.1,'P3 Bureaumarge zee- en luchtvr.'!$D$12,0)</f>
        <v>0</v>
      </c>
      <c r="AY2141" s="163">
        <f t="shared" si="943"/>
        <v>0</v>
      </c>
      <c r="AZ2141" s="157" t="str">
        <f>VLOOKUP(D2141,'P4 Destination'!$C$21:$O$176,13,0)</f>
        <v>EUR</v>
      </c>
      <c r="BA2141" s="164">
        <f t="shared" si="944"/>
        <v>0</v>
      </c>
      <c r="BB2141" s="171">
        <f>IF(AU2141&gt;0.1,(VLOOKUP(D2141,'P4 Destination'!$C$21:$M$176,3,0))*I2141,0)</f>
        <v>0</v>
      </c>
      <c r="BC2141" s="172">
        <f t="shared" si="945"/>
        <v>0</v>
      </c>
      <c r="BD2141" s="171">
        <f>(VLOOKUP($D2141,'P4 Destination'!$C$21:$M$176,4,0))*BC2141</f>
        <v>0</v>
      </c>
      <c r="BE2141" s="172">
        <f t="shared" si="946"/>
        <v>0</v>
      </c>
      <c r="BF2141" s="171">
        <f>(VLOOKUP($D2141,'P4 Destination'!$C$21:$M$176,5,0))*BE2141</f>
        <v>0</v>
      </c>
      <c r="BG2141" s="172">
        <f t="shared" si="947"/>
        <v>0</v>
      </c>
      <c r="BH2141" s="171">
        <f>(VLOOKUP($D2141,'P4 Destination'!$C$21:$M$176,6,0))*BG2141</f>
        <v>0</v>
      </c>
      <c r="BI2141" s="172">
        <f t="shared" si="948"/>
        <v>0</v>
      </c>
      <c r="BJ2141" s="171">
        <f>(VLOOKUP($D2141,'P4 Destination'!$C$21:$M$176,7,0))*BI2141</f>
        <v>0</v>
      </c>
      <c r="BK2141" s="172">
        <f t="shared" si="949"/>
        <v>0</v>
      </c>
      <c r="BL2141" s="171">
        <f>(VLOOKUP($D2141,'P4 Destination'!$C$21:$M$176,8,0))*BK2141</f>
        <v>0</v>
      </c>
      <c r="BM2141" s="172">
        <f t="shared" si="950"/>
        <v>0</v>
      </c>
      <c r="BN2141" s="171">
        <f>(VLOOKUP($D2141,'P4 Destination'!$C$21:$M$176,9,0))*BM2141</f>
        <v>0</v>
      </c>
      <c r="BO2141" s="154">
        <f t="shared" si="956"/>
        <v>0</v>
      </c>
      <c r="BP2141" s="171">
        <f>(VLOOKUP(D2141,'P4 Destination'!$C$21:$M$176,10,0))*K2141</f>
        <v>0</v>
      </c>
      <c r="BQ2141" s="171">
        <f>(VLOOKUP(D2141,'P4 Destination'!$C$21:$M$176,11,0))*J2141</f>
        <v>0</v>
      </c>
      <c r="BR2141" s="173">
        <f t="shared" si="951"/>
        <v>0</v>
      </c>
      <c r="BS2141" s="173">
        <f>(AV2141*2500)*'P6 Verzekering'!$E$11</f>
        <v>0</v>
      </c>
      <c r="BT2141" s="173">
        <f>(AW2141*2500)*'P6 Verzekering'!$E$12</f>
        <v>0</v>
      </c>
      <c r="BU2141" s="173">
        <f>(L2141*2500)*'P6 Verzekering'!$E$13</f>
        <v>0</v>
      </c>
      <c r="BV2141" s="173">
        <f t="shared" si="952"/>
        <v>0</v>
      </c>
      <c r="BW2141"/>
      <c r="BX2141"/>
    </row>
    <row r="2142" spans="1:76">
      <c r="A2142" s="152" t="s">
        <v>1003</v>
      </c>
      <c r="B2142" s="152" t="s">
        <v>151</v>
      </c>
      <c r="C2142" s="152" t="s">
        <v>149</v>
      </c>
      <c r="D2142" s="152" t="s">
        <v>219</v>
      </c>
      <c r="E2142" s="152" t="s">
        <v>219</v>
      </c>
      <c r="F2142" s="153">
        <f t="shared" si="954"/>
        <v>30</v>
      </c>
      <c r="G2142" s="154">
        <v>0</v>
      </c>
      <c r="H2142" s="154">
        <f>IFERROR(VLOOKUP(B2142,'P2 Origin'!$C$21:$Q$176,15,FALSE),0)</f>
        <v>0</v>
      </c>
      <c r="I2142" s="154">
        <f>IFERROR(VLOOKUP(D2142,'P4 Destination'!$C$21:$Q$176,15,FALSE),0)</f>
        <v>0</v>
      </c>
      <c r="J2142" s="155"/>
      <c r="K2142" s="155"/>
      <c r="L2142" s="156">
        <v>30</v>
      </c>
      <c r="M2142" s="155">
        <v>172</v>
      </c>
      <c r="N2142" s="155">
        <v>2</v>
      </c>
      <c r="O2142" s="157">
        <f t="shared" si="929"/>
        <v>0</v>
      </c>
      <c r="P2142" s="158">
        <f t="shared" si="930"/>
        <v>0</v>
      </c>
      <c r="Q2142" s="159">
        <f>IFERROR(VLOOKUP(N2142,'P1 Intra-Europees'!$A$15:$H$25,3,0),0)*P2142</f>
        <v>0</v>
      </c>
      <c r="R2142" s="160">
        <f t="shared" si="931"/>
        <v>0</v>
      </c>
      <c r="S2142" s="159">
        <f>IFERROR(VLOOKUP(N2142,'P1 Intra-Europees'!$A$15:$H$25,4,0),0)*R2142</f>
        <v>0</v>
      </c>
      <c r="T2142" s="160">
        <f t="shared" si="932"/>
        <v>30</v>
      </c>
      <c r="U2142" s="159">
        <f>IFERROR(VLOOKUP(N2142,'P1 Intra-Europees'!$A$15:$H$25,5,0),0)*T2142</f>
        <v>0</v>
      </c>
      <c r="V2142" s="160">
        <f t="shared" si="933"/>
        <v>0</v>
      </c>
      <c r="W2142" s="159">
        <f>IFERROR(VLOOKUP(N2142,'P1 Intra-Europees'!$A$15:$H$25,6,0),0)*V2142</f>
        <v>0</v>
      </c>
      <c r="X2142" s="160">
        <f t="shared" si="934"/>
        <v>0</v>
      </c>
      <c r="Y2142" s="159">
        <f>IFERROR(VLOOKUP(N2142,'P1 Intra-Europees'!$A$15:$H$25,7,0),0)*X2142</f>
        <v>0</v>
      </c>
      <c r="Z2142" s="161">
        <f t="shared" si="935"/>
        <v>0</v>
      </c>
      <c r="AA2142" s="162">
        <f>IFERROR(VLOOKUP(N2142,'P1 Intra-Europees'!$A$15:$H$25,8,0),0)*Z2142</f>
        <v>0</v>
      </c>
      <c r="AB2142" s="163">
        <f t="shared" si="936"/>
        <v>0</v>
      </c>
      <c r="AC2142" s="157" t="str">
        <f>VLOOKUP(B2142,'P2 Origin'!$C$21:$O$176,13,0)</f>
        <v>EUR</v>
      </c>
      <c r="AD2142" s="164">
        <f t="shared" si="937"/>
        <v>0</v>
      </c>
      <c r="AE2142" s="165">
        <f>IF(AU2142&gt;0.1,VLOOKUP(B2142,'P2 Origin'!$C$21:$M$176,3,0)*H2142,0)</f>
        <v>0</v>
      </c>
      <c r="AF2142" s="166">
        <f t="shared" si="938"/>
        <v>0</v>
      </c>
      <c r="AG2142" s="165">
        <f>(VLOOKUP(B2142,'P2 Origin'!$C$21:$M$176,4,0))*AF2142</f>
        <v>0</v>
      </c>
      <c r="AH2142" s="166">
        <f t="shared" si="939"/>
        <v>0</v>
      </c>
      <c r="AI2142" s="165">
        <f>(VLOOKUP(B2142,'P2 Origin'!$C$21:$M$176,5,0))*AH2142</f>
        <v>0</v>
      </c>
      <c r="AJ2142" s="166">
        <f t="shared" si="953"/>
        <v>0</v>
      </c>
      <c r="AK2142" s="165">
        <f>(VLOOKUP(B2142,'P2 Origin'!$C$21:$M$176,6,0))*AJ2142</f>
        <v>0</v>
      </c>
      <c r="AL2142" s="166">
        <f t="shared" si="940"/>
        <v>0</v>
      </c>
      <c r="AM2142" s="165">
        <f>(VLOOKUP($B2142,'P2 Origin'!$C$21:$M$176,7,0))*AL2142</f>
        <v>0</v>
      </c>
      <c r="AN2142" s="166">
        <f t="shared" si="941"/>
        <v>0</v>
      </c>
      <c r="AO2142" s="165">
        <f>(VLOOKUP($B2142,'P2 Origin'!$C$21:$M$176,8,0))*AN2142</f>
        <v>0</v>
      </c>
      <c r="AP2142" s="166">
        <f t="shared" si="942"/>
        <v>0</v>
      </c>
      <c r="AQ2142" s="165">
        <f>(VLOOKUP($B2142,'P2 Origin'!$C$21:$M$176,9,0))*AP2142</f>
        <v>0</v>
      </c>
      <c r="AR2142" s="155">
        <f t="shared" si="955"/>
        <v>0</v>
      </c>
      <c r="AS2142" s="164">
        <f>(VLOOKUP(B2142,'P2 Origin'!$C$21:$M$176,10,0))*K2142</f>
        <v>0</v>
      </c>
      <c r="AT2142" s="164">
        <f>(VLOOKUP(B2142,'P2 Origin'!$C$21:$M$176,11,0))*J2142</f>
        <v>0</v>
      </c>
      <c r="AU2142" s="167">
        <v>0</v>
      </c>
      <c r="AV2142" s="168">
        <v>0</v>
      </c>
      <c r="AW2142" s="169">
        <v>0</v>
      </c>
      <c r="AX2142" s="170">
        <f>IF(AU2142&gt;=0.1,'P3 Bureaumarge zee- en luchtvr.'!$D$12,0)</f>
        <v>0</v>
      </c>
      <c r="AY2142" s="163">
        <f t="shared" si="943"/>
        <v>0</v>
      </c>
      <c r="AZ2142" s="157" t="str">
        <f>VLOOKUP(D2142,'P4 Destination'!$C$21:$O$176,13,0)</f>
        <v>EUR</v>
      </c>
      <c r="BA2142" s="164">
        <f t="shared" si="944"/>
        <v>0</v>
      </c>
      <c r="BB2142" s="171">
        <f>IF(AU2142&gt;0.1,(VLOOKUP(D2142,'P4 Destination'!$C$21:$M$176,3,0))*I2142,0)</f>
        <v>0</v>
      </c>
      <c r="BC2142" s="172">
        <f t="shared" si="945"/>
        <v>0</v>
      </c>
      <c r="BD2142" s="171">
        <f>(VLOOKUP($D2142,'P4 Destination'!$C$21:$M$176,4,0))*BC2142</f>
        <v>0</v>
      </c>
      <c r="BE2142" s="172">
        <f t="shared" si="946"/>
        <v>0</v>
      </c>
      <c r="BF2142" s="171">
        <f>(VLOOKUP($D2142,'P4 Destination'!$C$21:$M$176,5,0))*BE2142</f>
        <v>0</v>
      </c>
      <c r="BG2142" s="172">
        <f t="shared" si="947"/>
        <v>0</v>
      </c>
      <c r="BH2142" s="171">
        <f>(VLOOKUP($D2142,'P4 Destination'!$C$21:$M$176,6,0))*BG2142</f>
        <v>0</v>
      </c>
      <c r="BI2142" s="172">
        <f t="shared" si="948"/>
        <v>0</v>
      </c>
      <c r="BJ2142" s="171">
        <f>(VLOOKUP($D2142,'P4 Destination'!$C$21:$M$176,7,0))*BI2142</f>
        <v>0</v>
      </c>
      <c r="BK2142" s="172">
        <f t="shared" si="949"/>
        <v>0</v>
      </c>
      <c r="BL2142" s="171">
        <f>(VLOOKUP($D2142,'P4 Destination'!$C$21:$M$176,8,0))*BK2142</f>
        <v>0</v>
      </c>
      <c r="BM2142" s="172">
        <f t="shared" si="950"/>
        <v>0</v>
      </c>
      <c r="BN2142" s="171">
        <f>(VLOOKUP($D2142,'P4 Destination'!$C$21:$M$176,9,0))*BM2142</f>
        <v>0</v>
      </c>
      <c r="BO2142" s="154">
        <f t="shared" si="956"/>
        <v>0</v>
      </c>
      <c r="BP2142" s="171">
        <f>(VLOOKUP(D2142,'P4 Destination'!$C$21:$M$176,10,0))*K2142</f>
        <v>0</v>
      </c>
      <c r="BQ2142" s="171">
        <f>(VLOOKUP(D2142,'P4 Destination'!$C$21:$M$176,11,0))*J2142</f>
        <v>0</v>
      </c>
      <c r="BR2142" s="173">
        <f t="shared" si="951"/>
        <v>0</v>
      </c>
      <c r="BS2142" s="173">
        <f>(AV2142*2500)*'P6 Verzekering'!$E$11</f>
        <v>0</v>
      </c>
      <c r="BT2142" s="173">
        <f>(AW2142*2500)*'P6 Verzekering'!$E$12</f>
        <v>0</v>
      </c>
      <c r="BU2142" s="173">
        <f>(L2142*2500)*'P6 Verzekering'!$E$13</f>
        <v>0</v>
      </c>
      <c r="BV2142" s="173">
        <f t="shared" si="952"/>
        <v>0</v>
      </c>
      <c r="BW2142"/>
      <c r="BX2142"/>
    </row>
    <row r="2143" spans="1:76">
      <c r="A2143" s="152" t="s">
        <v>957</v>
      </c>
      <c r="B2143" s="152" t="s">
        <v>151</v>
      </c>
      <c r="C2143" s="152" t="s">
        <v>149</v>
      </c>
      <c r="D2143" s="152" t="s">
        <v>219</v>
      </c>
      <c r="E2143" s="152" t="s">
        <v>219</v>
      </c>
      <c r="F2143" s="153">
        <f t="shared" si="954"/>
        <v>30</v>
      </c>
      <c r="G2143" s="154">
        <v>0</v>
      </c>
      <c r="H2143" s="154">
        <f>IFERROR(VLOOKUP(B2143,'P2 Origin'!$C$21:$Q$176,15,FALSE),0)</f>
        <v>0</v>
      </c>
      <c r="I2143" s="154">
        <f>IFERROR(VLOOKUP(D2143,'P4 Destination'!$C$21:$Q$176,15,FALSE),0)</f>
        <v>0</v>
      </c>
      <c r="J2143" s="155"/>
      <c r="K2143" s="155"/>
      <c r="L2143" s="156">
        <v>30</v>
      </c>
      <c r="M2143" s="155">
        <v>173</v>
      </c>
      <c r="N2143" s="155">
        <v>2</v>
      </c>
      <c r="O2143" s="157">
        <f t="shared" si="929"/>
        <v>0</v>
      </c>
      <c r="P2143" s="158">
        <f t="shared" si="930"/>
        <v>0</v>
      </c>
      <c r="Q2143" s="159">
        <f>IFERROR(VLOOKUP(N2143,'P1 Intra-Europees'!$A$15:$H$25,3,0),0)*P2143</f>
        <v>0</v>
      </c>
      <c r="R2143" s="160">
        <f t="shared" si="931"/>
        <v>0</v>
      </c>
      <c r="S2143" s="159">
        <f>IFERROR(VLOOKUP(N2143,'P1 Intra-Europees'!$A$15:$H$25,4,0),0)*R2143</f>
        <v>0</v>
      </c>
      <c r="T2143" s="160">
        <f t="shared" si="932"/>
        <v>30</v>
      </c>
      <c r="U2143" s="159">
        <f>IFERROR(VLOOKUP(N2143,'P1 Intra-Europees'!$A$15:$H$25,5,0),0)*T2143</f>
        <v>0</v>
      </c>
      <c r="V2143" s="160">
        <f t="shared" si="933"/>
        <v>0</v>
      </c>
      <c r="W2143" s="159">
        <f>IFERROR(VLOOKUP(N2143,'P1 Intra-Europees'!$A$15:$H$25,6,0),0)*V2143</f>
        <v>0</v>
      </c>
      <c r="X2143" s="160">
        <f t="shared" si="934"/>
        <v>0</v>
      </c>
      <c r="Y2143" s="159">
        <f>IFERROR(VLOOKUP(N2143,'P1 Intra-Europees'!$A$15:$H$25,7,0),0)*X2143</f>
        <v>0</v>
      </c>
      <c r="Z2143" s="161">
        <f t="shared" si="935"/>
        <v>0</v>
      </c>
      <c r="AA2143" s="162">
        <f>IFERROR(VLOOKUP(N2143,'P1 Intra-Europees'!$A$15:$H$25,8,0),0)*Z2143</f>
        <v>0</v>
      </c>
      <c r="AB2143" s="163">
        <f t="shared" si="936"/>
        <v>0</v>
      </c>
      <c r="AC2143" s="157" t="str">
        <f>VLOOKUP(B2143,'P2 Origin'!$C$21:$O$176,13,0)</f>
        <v>EUR</v>
      </c>
      <c r="AD2143" s="164">
        <f t="shared" si="937"/>
        <v>0</v>
      </c>
      <c r="AE2143" s="165">
        <f>IF(AU2143&gt;0.1,VLOOKUP(B2143,'P2 Origin'!$C$21:$M$176,3,0)*H2143,0)</f>
        <v>0</v>
      </c>
      <c r="AF2143" s="166">
        <f t="shared" si="938"/>
        <v>0</v>
      </c>
      <c r="AG2143" s="165">
        <f>(VLOOKUP(B2143,'P2 Origin'!$C$21:$M$176,4,0))*AF2143</f>
        <v>0</v>
      </c>
      <c r="AH2143" s="166">
        <f t="shared" si="939"/>
        <v>0</v>
      </c>
      <c r="AI2143" s="165">
        <f>(VLOOKUP(B2143,'P2 Origin'!$C$21:$M$176,5,0))*AH2143</f>
        <v>0</v>
      </c>
      <c r="AJ2143" s="166">
        <f t="shared" si="953"/>
        <v>0</v>
      </c>
      <c r="AK2143" s="165">
        <f>(VLOOKUP(B2143,'P2 Origin'!$C$21:$M$176,6,0))*AJ2143</f>
        <v>0</v>
      </c>
      <c r="AL2143" s="166">
        <f t="shared" si="940"/>
        <v>0</v>
      </c>
      <c r="AM2143" s="165">
        <f>(VLOOKUP($B2143,'P2 Origin'!$C$21:$M$176,7,0))*AL2143</f>
        <v>0</v>
      </c>
      <c r="AN2143" s="166">
        <f t="shared" si="941"/>
        <v>0</v>
      </c>
      <c r="AO2143" s="165">
        <f>(VLOOKUP($B2143,'P2 Origin'!$C$21:$M$176,8,0))*AN2143</f>
        <v>0</v>
      </c>
      <c r="AP2143" s="166">
        <f t="shared" si="942"/>
        <v>0</v>
      </c>
      <c r="AQ2143" s="165">
        <f>(VLOOKUP($B2143,'P2 Origin'!$C$21:$M$176,9,0))*AP2143</f>
        <v>0</v>
      </c>
      <c r="AR2143" s="155">
        <f t="shared" si="955"/>
        <v>0</v>
      </c>
      <c r="AS2143" s="164">
        <f>(VLOOKUP(B2143,'P2 Origin'!$C$21:$M$176,10,0))*K2143</f>
        <v>0</v>
      </c>
      <c r="AT2143" s="164">
        <f>(VLOOKUP(B2143,'P2 Origin'!$C$21:$M$176,11,0))*J2143</f>
        <v>0</v>
      </c>
      <c r="AU2143" s="167">
        <v>0</v>
      </c>
      <c r="AV2143" s="168">
        <v>0</v>
      </c>
      <c r="AW2143" s="169">
        <v>0</v>
      </c>
      <c r="AX2143" s="170">
        <f>IF(AU2143&gt;=0.1,'P3 Bureaumarge zee- en luchtvr.'!$D$12,0)</f>
        <v>0</v>
      </c>
      <c r="AY2143" s="163">
        <f t="shared" si="943"/>
        <v>0</v>
      </c>
      <c r="AZ2143" s="157" t="str">
        <f>VLOOKUP(D2143,'P4 Destination'!$C$21:$O$176,13,0)</f>
        <v>EUR</v>
      </c>
      <c r="BA2143" s="164">
        <f t="shared" si="944"/>
        <v>0</v>
      </c>
      <c r="BB2143" s="171">
        <f>IF(AU2143&gt;0.1,(VLOOKUP(D2143,'P4 Destination'!$C$21:$M$176,3,0))*I2143,0)</f>
        <v>0</v>
      </c>
      <c r="BC2143" s="172">
        <f t="shared" si="945"/>
        <v>0</v>
      </c>
      <c r="BD2143" s="171">
        <f>(VLOOKUP($D2143,'P4 Destination'!$C$21:$M$176,4,0))*BC2143</f>
        <v>0</v>
      </c>
      <c r="BE2143" s="172">
        <f t="shared" si="946"/>
        <v>0</v>
      </c>
      <c r="BF2143" s="171">
        <f>(VLOOKUP($D2143,'P4 Destination'!$C$21:$M$176,5,0))*BE2143</f>
        <v>0</v>
      </c>
      <c r="BG2143" s="172">
        <f t="shared" si="947"/>
        <v>0</v>
      </c>
      <c r="BH2143" s="171">
        <f>(VLOOKUP($D2143,'P4 Destination'!$C$21:$M$176,6,0))*BG2143</f>
        <v>0</v>
      </c>
      <c r="BI2143" s="172">
        <f t="shared" si="948"/>
        <v>0</v>
      </c>
      <c r="BJ2143" s="171">
        <f>(VLOOKUP($D2143,'P4 Destination'!$C$21:$M$176,7,0))*BI2143</f>
        <v>0</v>
      </c>
      <c r="BK2143" s="172">
        <f t="shared" si="949"/>
        <v>0</v>
      </c>
      <c r="BL2143" s="171">
        <f>(VLOOKUP($D2143,'P4 Destination'!$C$21:$M$176,8,0))*BK2143</f>
        <v>0</v>
      </c>
      <c r="BM2143" s="172">
        <f t="shared" si="950"/>
        <v>0</v>
      </c>
      <c r="BN2143" s="171">
        <f>(VLOOKUP($D2143,'P4 Destination'!$C$21:$M$176,9,0))*BM2143</f>
        <v>0</v>
      </c>
      <c r="BO2143" s="154">
        <f t="shared" si="956"/>
        <v>0</v>
      </c>
      <c r="BP2143" s="171">
        <f>(VLOOKUP(D2143,'P4 Destination'!$C$21:$M$176,10,0))*K2143</f>
        <v>0</v>
      </c>
      <c r="BQ2143" s="171">
        <f>(VLOOKUP(D2143,'P4 Destination'!$C$21:$M$176,11,0))*J2143</f>
        <v>0</v>
      </c>
      <c r="BR2143" s="173">
        <f t="shared" si="951"/>
        <v>0</v>
      </c>
      <c r="BS2143" s="173">
        <f>(AV2143*2500)*'P6 Verzekering'!$E$11</f>
        <v>0</v>
      </c>
      <c r="BT2143" s="173">
        <f>(AW2143*2500)*'P6 Verzekering'!$E$12</f>
        <v>0</v>
      </c>
      <c r="BU2143" s="173">
        <f>(L2143*2500)*'P6 Verzekering'!$E$13</f>
        <v>0</v>
      </c>
      <c r="BV2143" s="173">
        <f t="shared" si="952"/>
        <v>0</v>
      </c>
      <c r="BW2143"/>
      <c r="BX2143"/>
    </row>
    <row r="2144" spans="1:76">
      <c r="A2144" s="152" t="s">
        <v>1702</v>
      </c>
      <c r="B2144" s="152" t="s">
        <v>219</v>
      </c>
      <c r="C2144" s="152" t="s">
        <v>219</v>
      </c>
      <c r="D2144" s="152" t="s">
        <v>151</v>
      </c>
      <c r="E2144" s="152" t="s">
        <v>149</v>
      </c>
      <c r="F2144" s="153">
        <f t="shared" si="954"/>
        <v>30</v>
      </c>
      <c r="G2144" s="154">
        <v>0</v>
      </c>
      <c r="H2144" s="154">
        <f>IFERROR(VLOOKUP(B2144,'P2 Origin'!$C$21:$Q$176,15,FALSE),0)</f>
        <v>0</v>
      </c>
      <c r="I2144" s="154">
        <f>IFERROR(VLOOKUP(D2144,'P4 Destination'!$C$21:$Q$176,15,FALSE),0)</f>
        <v>0</v>
      </c>
      <c r="J2144" s="155"/>
      <c r="K2144" s="155"/>
      <c r="L2144" s="156">
        <v>30</v>
      </c>
      <c r="M2144" s="155">
        <v>181</v>
      </c>
      <c r="N2144" s="155">
        <v>2</v>
      </c>
      <c r="O2144" s="157">
        <f t="shared" si="929"/>
        <v>0</v>
      </c>
      <c r="P2144" s="158">
        <f t="shared" si="930"/>
        <v>0</v>
      </c>
      <c r="Q2144" s="159">
        <f>IFERROR(VLOOKUP(N2144,'P1 Intra-Europees'!$A$15:$H$25,3,0),0)*P2144</f>
        <v>0</v>
      </c>
      <c r="R2144" s="160">
        <f t="shared" si="931"/>
        <v>0</v>
      </c>
      <c r="S2144" s="159">
        <f>IFERROR(VLOOKUP(N2144,'P1 Intra-Europees'!$A$15:$H$25,4,0),0)*R2144</f>
        <v>0</v>
      </c>
      <c r="T2144" s="160">
        <f t="shared" si="932"/>
        <v>30</v>
      </c>
      <c r="U2144" s="159">
        <f>IFERROR(VLOOKUP(N2144,'P1 Intra-Europees'!$A$15:$H$25,5,0),0)*T2144</f>
        <v>0</v>
      </c>
      <c r="V2144" s="160">
        <f t="shared" si="933"/>
        <v>0</v>
      </c>
      <c r="W2144" s="159">
        <f>IFERROR(VLOOKUP(N2144,'P1 Intra-Europees'!$A$15:$H$25,6,0),0)*V2144</f>
        <v>0</v>
      </c>
      <c r="X2144" s="160">
        <f t="shared" si="934"/>
        <v>0</v>
      </c>
      <c r="Y2144" s="159">
        <f>IFERROR(VLOOKUP(N2144,'P1 Intra-Europees'!$A$15:$H$25,7,0),0)*X2144</f>
        <v>0</v>
      </c>
      <c r="Z2144" s="161">
        <f t="shared" si="935"/>
        <v>0</v>
      </c>
      <c r="AA2144" s="162">
        <f>IFERROR(VLOOKUP(N2144,'P1 Intra-Europees'!$A$15:$H$25,8,0),0)*Z2144</f>
        <v>0</v>
      </c>
      <c r="AB2144" s="163">
        <f t="shared" si="936"/>
        <v>0</v>
      </c>
      <c r="AC2144" s="157" t="str">
        <f>VLOOKUP(B2144,'P2 Origin'!$C$21:$O$176,13,0)</f>
        <v>EUR</v>
      </c>
      <c r="AD2144" s="164">
        <f t="shared" si="937"/>
        <v>0</v>
      </c>
      <c r="AE2144" s="165">
        <f>IF(AU2144&gt;0.1,VLOOKUP(B2144,'P2 Origin'!$C$21:$M$176,3,0)*H2144,0)</f>
        <v>0</v>
      </c>
      <c r="AF2144" s="166">
        <f t="shared" si="938"/>
        <v>0</v>
      </c>
      <c r="AG2144" s="165">
        <f>(VLOOKUP(B2144,'P2 Origin'!$C$21:$M$176,4,0))*AF2144</f>
        <v>0</v>
      </c>
      <c r="AH2144" s="166">
        <f t="shared" si="939"/>
        <v>0</v>
      </c>
      <c r="AI2144" s="165">
        <f>(VLOOKUP(B2144,'P2 Origin'!$C$21:$M$176,5,0))*AH2144</f>
        <v>0</v>
      </c>
      <c r="AJ2144" s="166">
        <f t="shared" si="953"/>
        <v>0</v>
      </c>
      <c r="AK2144" s="165">
        <f>(VLOOKUP(B2144,'P2 Origin'!$C$21:$M$176,6,0))*AJ2144</f>
        <v>0</v>
      </c>
      <c r="AL2144" s="166">
        <f t="shared" si="940"/>
        <v>0</v>
      </c>
      <c r="AM2144" s="165">
        <f>(VLOOKUP($B2144,'P2 Origin'!$C$21:$M$176,7,0))*AL2144</f>
        <v>0</v>
      </c>
      <c r="AN2144" s="166">
        <f t="shared" si="941"/>
        <v>0</v>
      </c>
      <c r="AO2144" s="165">
        <f>(VLOOKUP($B2144,'P2 Origin'!$C$21:$M$176,8,0))*AN2144</f>
        <v>0</v>
      </c>
      <c r="AP2144" s="166">
        <f t="shared" si="942"/>
        <v>0</v>
      </c>
      <c r="AQ2144" s="165">
        <f>(VLOOKUP($B2144,'P2 Origin'!$C$21:$M$176,9,0))*AP2144</f>
        <v>0</v>
      </c>
      <c r="AR2144" s="155">
        <f t="shared" si="955"/>
        <v>0</v>
      </c>
      <c r="AS2144" s="164">
        <f>(VLOOKUP(B2144,'P2 Origin'!$C$21:$M$176,10,0))*K2144</f>
        <v>0</v>
      </c>
      <c r="AT2144" s="164">
        <f>(VLOOKUP(B2144,'P2 Origin'!$C$21:$M$176,11,0))*J2144</f>
        <v>0</v>
      </c>
      <c r="AU2144" s="167">
        <v>0</v>
      </c>
      <c r="AV2144" s="168">
        <v>0</v>
      </c>
      <c r="AW2144" s="169">
        <v>0</v>
      </c>
      <c r="AX2144" s="170">
        <f>IF(AU2144&gt;=0.1,'P3 Bureaumarge zee- en luchtvr.'!$D$12,0)</f>
        <v>0</v>
      </c>
      <c r="AY2144" s="163">
        <f t="shared" si="943"/>
        <v>0</v>
      </c>
      <c r="AZ2144" s="157" t="str">
        <f>VLOOKUP(D2144,'P4 Destination'!$C$21:$O$176,13,0)</f>
        <v>EUR</v>
      </c>
      <c r="BA2144" s="164">
        <f t="shared" si="944"/>
        <v>0</v>
      </c>
      <c r="BB2144" s="171">
        <f>IF(AU2144&gt;0.1,(VLOOKUP(D2144,'P4 Destination'!$C$21:$M$176,3,0))*I2144,0)</f>
        <v>0</v>
      </c>
      <c r="BC2144" s="172">
        <f t="shared" si="945"/>
        <v>0</v>
      </c>
      <c r="BD2144" s="171">
        <f>(VLOOKUP($D2144,'P4 Destination'!$C$21:$M$176,4,0))*BC2144</f>
        <v>0</v>
      </c>
      <c r="BE2144" s="172">
        <f t="shared" si="946"/>
        <v>0</v>
      </c>
      <c r="BF2144" s="171">
        <f>(VLOOKUP($D2144,'P4 Destination'!$C$21:$M$176,5,0))*BE2144</f>
        <v>0</v>
      </c>
      <c r="BG2144" s="172">
        <f t="shared" si="947"/>
        <v>0</v>
      </c>
      <c r="BH2144" s="171">
        <f>(VLOOKUP($D2144,'P4 Destination'!$C$21:$M$176,6,0))*BG2144</f>
        <v>0</v>
      </c>
      <c r="BI2144" s="172">
        <f t="shared" si="948"/>
        <v>0</v>
      </c>
      <c r="BJ2144" s="171">
        <f>(VLOOKUP($D2144,'P4 Destination'!$C$21:$M$176,7,0))*BI2144</f>
        <v>0</v>
      </c>
      <c r="BK2144" s="172">
        <f t="shared" si="949"/>
        <v>0</v>
      </c>
      <c r="BL2144" s="171">
        <f>(VLOOKUP($D2144,'P4 Destination'!$C$21:$M$176,8,0))*BK2144</f>
        <v>0</v>
      </c>
      <c r="BM2144" s="172">
        <f t="shared" si="950"/>
        <v>0</v>
      </c>
      <c r="BN2144" s="171">
        <f>(VLOOKUP($D2144,'P4 Destination'!$C$21:$M$176,9,0))*BM2144</f>
        <v>0</v>
      </c>
      <c r="BO2144" s="154">
        <f t="shared" si="956"/>
        <v>0</v>
      </c>
      <c r="BP2144" s="171">
        <f>(VLOOKUP(D2144,'P4 Destination'!$C$21:$M$176,10,0))*K2144</f>
        <v>0</v>
      </c>
      <c r="BQ2144" s="171">
        <f>(VLOOKUP(D2144,'P4 Destination'!$C$21:$M$176,11,0))*J2144</f>
        <v>0</v>
      </c>
      <c r="BR2144" s="173">
        <f t="shared" si="951"/>
        <v>0</v>
      </c>
      <c r="BS2144" s="173">
        <f>(AV2144*2500)*'P6 Verzekering'!$E$11</f>
        <v>0</v>
      </c>
      <c r="BT2144" s="173">
        <f>(AW2144*2500)*'P6 Verzekering'!$E$12</f>
        <v>0</v>
      </c>
      <c r="BU2144" s="173">
        <f>(L2144*2500)*'P6 Verzekering'!$E$13</f>
        <v>0</v>
      </c>
      <c r="BV2144" s="173">
        <f t="shared" si="952"/>
        <v>0</v>
      </c>
      <c r="BW2144"/>
      <c r="BX2144"/>
    </row>
    <row r="2145" spans="1:76">
      <c r="A2145" s="152" t="s">
        <v>1436</v>
      </c>
      <c r="B2145" s="152" t="s">
        <v>212</v>
      </c>
      <c r="C2145" s="152" t="s">
        <v>212</v>
      </c>
      <c r="D2145" s="152" t="s">
        <v>325</v>
      </c>
      <c r="E2145" s="152" t="s">
        <v>324</v>
      </c>
      <c r="F2145" s="153">
        <f t="shared" si="954"/>
        <v>60</v>
      </c>
      <c r="G2145" s="154">
        <v>1</v>
      </c>
      <c r="H2145" s="154">
        <f>IFERROR(VLOOKUP(B2145,'P2 Origin'!$C$21:$Q$176,15,FALSE),0)</f>
        <v>1</v>
      </c>
      <c r="I2145" s="154">
        <f>IFERROR(VLOOKUP(D2145,'P4 Destination'!$C$21:$Q$176,15,FALSE),0)</f>
        <v>1</v>
      </c>
      <c r="J2145" s="155">
        <v>1</v>
      </c>
      <c r="K2145" s="155"/>
      <c r="L2145" s="156">
        <v>30</v>
      </c>
      <c r="M2145" s="155">
        <v>373</v>
      </c>
      <c r="N2145" s="155">
        <v>3</v>
      </c>
      <c r="O2145" s="157">
        <f t="shared" si="929"/>
        <v>0</v>
      </c>
      <c r="P2145" s="158">
        <f t="shared" si="930"/>
        <v>0</v>
      </c>
      <c r="Q2145" s="159">
        <f>IFERROR(VLOOKUP(N2145,'P1 Intra-Europees'!$A$15:$H$25,3,0),0)*P2145</f>
        <v>0</v>
      </c>
      <c r="R2145" s="160">
        <f t="shared" si="931"/>
        <v>0</v>
      </c>
      <c r="S2145" s="159">
        <f>IFERROR(VLOOKUP(N2145,'P1 Intra-Europees'!$A$15:$H$25,4,0),0)*R2145</f>
        <v>0</v>
      </c>
      <c r="T2145" s="160">
        <f t="shared" si="932"/>
        <v>30</v>
      </c>
      <c r="U2145" s="159">
        <f>IFERROR(VLOOKUP(N2145,'P1 Intra-Europees'!$A$15:$H$25,5,0),0)*T2145</f>
        <v>0</v>
      </c>
      <c r="V2145" s="160">
        <f t="shared" si="933"/>
        <v>0</v>
      </c>
      <c r="W2145" s="159">
        <f>IFERROR(VLOOKUP(N2145,'P1 Intra-Europees'!$A$15:$H$25,6,0),0)*V2145</f>
        <v>0</v>
      </c>
      <c r="X2145" s="160">
        <f t="shared" si="934"/>
        <v>0</v>
      </c>
      <c r="Y2145" s="159">
        <f>IFERROR(VLOOKUP(N2145,'P1 Intra-Europees'!$A$15:$H$25,7,0),0)*X2145</f>
        <v>0</v>
      </c>
      <c r="Z2145" s="161">
        <v>0</v>
      </c>
      <c r="AA2145" s="162">
        <f>IFERROR(VLOOKUP(N2145,'P1 Intra-Europees'!$A$15:$H$25,8,0),0)*Z2145</f>
        <v>0</v>
      </c>
      <c r="AB2145" s="163">
        <f t="shared" si="936"/>
        <v>0</v>
      </c>
      <c r="AC2145" s="157" t="str">
        <f>VLOOKUP(B2145,'P2 Origin'!$C$21:$O$176,13,0)</f>
        <v>EUR</v>
      </c>
      <c r="AD2145" s="164">
        <f t="shared" si="937"/>
        <v>0</v>
      </c>
      <c r="AE2145" s="165">
        <f>IF(AU2145&gt;0.1,VLOOKUP(B2145,'P2 Origin'!$C$21:$M$176,3,0)*H2145,0)</f>
        <v>0</v>
      </c>
      <c r="AF2145" s="166">
        <f t="shared" si="938"/>
        <v>0</v>
      </c>
      <c r="AG2145" s="165">
        <f>(VLOOKUP(B2145,'P2 Origin'!$C$21:$M$176,4,0))*AF2145</f>
        <v>0</v>
      </c>
      <c r="AH2145" s="166">
        <f t="shared" si="939"/>
        <v>0</v>
      </c>
      <c r="AI2145" s="165">
        <f>(VLOOKUP(B2145,'P2 Origin'!$C$21:$M$176,5,0))*AH2145</f>
        <v>0</v>
      </c>
      <c r="AJ2145" s="166">
        <f t="shared" si="953"/>
        <v>0</v>
      </c>
      <c r="AK2145" s="165">
        <f>(VLOOKUP(B2145,'P2 Origin'!$C$21:$M$176,6,0))*AJ2145</f>
        <v>0</v>
      </c>
      <c r="AL2145" s="166">
        <f t="shared" si="940"/>
        <v>30</v>
      </c>
      <c r="AM2145" s="165">
        <f>(VLOOKUP($B2145,'P2 Origin'!$C$21:$M$176,7,0))*AL2145</f>
        <v>0</v>
      </c>
      <c r="AN2145" s="166">
        <f t="shared" si="941"/>
        <v>0</v>
      </c>
      <c r="AO2145" s="165">
        <f>(VLOOKUP($B2145,'P2 Origin'!$C$21:$M$176,8,0))*AN2145</f>
        <v>0</v>
      </c>
      <c r="AP2145" s="166">
        <f t="shared" si="942"/>
        <v>0</v>
      </c>
      <c r="AQ2145" s="165">
        <f>(VLOOKUP($B2145,'P2 Origin'!$C$21:$M$176,9,0))*AP2145</f>
        <v>0</v>
      </c>
      <c r="AR2145" s="155">
        <f t="shared" si="955"/>
        <v>1</v>
      </c>
      <c r="AS2145" s="164">
        <f>(VLOOKUP(B2145,'P2 Origin'!$C$21:$M$176,10,0))*K2145</f>
        <v>0</v>
      </c>
      <c r="AT2145" s="164">
        <f>(VLOOKUP(B2145,'P2 Origin'!$C$21:$M$176,11,0))*J2145</f>
        <v>0</v>
      </c>
      <c r="AU2145" s="167">
        <v>30</v>
      </c>
      <c r="AV2145" s="168">
        <v>30</v>
      </c>
      <c r="AW2145" s="169">
        <v>0</v>
      </c>
      <c r="AX2145" s="170">
        <f>IF(AU2145&gt;=0.1,'P3 Bureaumarge zee- en luchtvr.'!$D$12,0)</f>
        <v>0</v>
      </c>
      <c r="AY2145" s="163">
        <f t="shared" si="943"/>
        <v>0</v>
      </c>
      <c r="AZ2145" s="157" t="str">
        <f>VLOOKUP(D2145,'P4 Destination'!$C$21:$O$176,13,0)</f>
        <v>USD</v>
      </c>
      <c r="BA2145" s="164">
        <f t="shared" si="944"/>
        <v>0</v>
      </c>
      <c r="BB2145" s="171">
        <f>IF(AU2145&gt;0.1,(VLOOKUP(D2145,'P4 Destination'!$C$21:$M$176,3,0))*I2145,0)</f>
        <v>0</v>
      </c>
      <c r="BC2145" s="172">
        <f t="shared" si="945"/>
        <v>0</v>
      </c>
      <c r="BD2145" s="171">
        <f>(VLOOKUP($D2145,'P4 Destination'!$C$21:$M$176,4,0))*BC2145</f>
        <v>0</v>
      </c>
      <c r="BE2145" s="172">
        <f t="shared" si="946"/>
        <v>0</v>
      </c>
      <c r="BF2145" s="171">
        <f>(VLOOKUP($D2145,'P4 Destination'!$C$21:$M$176,5,0))*BE2145</f>
        <v>0</v>
      </c>
      <c r="BG2145" s="172">
        <f t="shared" si="947"/>
        <v>0</v>
      </c>
      <c r="BH2145" s="171">
        <f>(VLOOKUP($D2145,'P4 Destination'!$C$21:$M$176,6,0))*BG2145</f>
        <v>0</v>
      </c>
      <c r="BI2145" s="172">
        <f t="shared" si="948"/>
        <v>30</v>
      </c>
      <c r="BJ2145" s="171">
        <f>(VLOOKUP($D2145,'P4 Destination'!$C$21:$M$176,7,0))*BI2145</f>
        <v>0</v>
      </c>
      <c r="BK2145" s="172">
        <f t="shared" si="949"/>
        <v>0</v>
      </c>
      <c r="BL2145" s="171">
        <f>(VLOOKUP($D2145,'P4 Destination'!$C$21:$M$176,8,0))*BK2145</f>
        <v>0</v>
      </c>
      <c r="BM2145" s="172">
        <f t="shared" si="950"/>
        <v>0</v>
      </c>
      <c r="BN2145" s="171">
        <f>(VLOOKUP($D2145,'P4 Destination'!$C$21:$M$176,9,0))*BM2145</f>
        <v>0</v>
      </c>
      <c r="BO2145" s="154">
        <f t="shared" si="956"/>
        <v>1</v>
      </c>
      <c r="BP2145" s="171">
        <f>(VLOOKUP(D2145,'P4 Destination'!$C$21:$M$176,10,0))*K2145</f>
        <v>0</v>
      </c>
      <c r="BQ2145" s="171">
        <f>(VLOOKUP(D2145,'P4 Destination'!$C$21:$M$176,11,0))*J2145</f>
        <v>0</v>
      </c>
      <c r="BR2145" s="173">
        <f t="shared" si="951"/>
        <v>0</v>
      </c>
      <c r="BS2145" s="173">
        <f>(AV2145*2500)*'P6 Verzekering'!$E$11</f>
        <v>0</v>
      </c>
      <c r="BT2145" s="173">
        <f>(AW2145*2500)*'P6 Verzekering'!$E$12</f>
        <v>0</v>
      </c>
      <c r="BU2145" s="173">
        <f>(L2145*2500)*'P6 Verzekering'!$E$13</f>
        <v>0</v>
      </c>
      <c r="BV2145" s="173">
        <f t="shared" si="952"/>
        <v>0</v>
      </c>
      <c r="BW2145"/>
      <c r="BX2145"/>
    </row>
    <row r="2146" spans="1:76">
      <c r="A2146" s="152" t="s">
        <v>2055</v>
      </c>
      <c r="B2146" s="152" t="s">
        <v>219</v>
      </c>
      <c r="C2146" s="152" t="s">
        <v>219</v>
      </c>
      <c r="D2146" s="152" t="s">
        <v>258</v>
      </c>
      <c r="E2146" s="152" t="s">
        <v>257</v>
      </c>
      <c r="F2146" s="153">
        <f t="shared" si="954"/>
        <v>30</v>
      </c>
      <c r="G2146" s="154">
        <v>0</v>
      </c>
      <c r="H2146" s="154">
        <f>IFERROR(VLOOKUP(B2146,'P2 Origin'!$C$21:$Q$176,15,FALSE),0)</f>
        <v>0</v>
      </c>
      <c r="I2146" s="154">
        <f>IFERROR(VLOOKUP(D2146,'P4 Destination'!$C$21:$Q$176,15,FALSE),0)</f>
        <v>1</v>
      </c>
      <c r="J2146" s="155"/>
      <c r="K2146" s="155"/>
      <c r="L2146" s="156">
        <v>30</v>
      </c>
      <c r="M2146" s="155">
        <v>429</v>
      </c>
      <c r="N2146" s="155">
        <v>3</v>
      </c>
      <c r="O2146" s="157">
        <f t="shared" si="929"/>
        <v>0</v>
      </c>
      <c r="P2146" s="158">
        <f t="shared" si="930"/>
        <v>0</v>
      </c>
      <c r="Q2146" s="159">
        <f>IFERROR(VLOOKUP(N2146,'P1 Intra-Europees'!$A$15:$H$25,3,0),0)*P2146</f>
        <v>0</v>
      </c>
      <c r="R2146" s="160">
        <f t="shared" si="931"/>
        <v>0</v>
      </c>
      <c r="S2146" s="159">
        <f>IFERROR(VLOOKUP(N2146,'P1 Intra-Europees'!$A$15:$H$25,4,0),0)*R2146</f>
        <v>0</v>
      </c>
      <c r="T2146" s="160">
        <f t="shared" si="932"/>
        <v>30</v>
      </c>
      <c r="U2146" s="159">
        <f>IFERROR(VLOOKUP(N2146,'P1 Intra-Europees'!$A$15:$H$25,5,0),0)*T2146</f>
        <v>0</v>
      </c>
      <c r="V2146" s="160">
        <f t="shared" si="933"/>
        <v>0</v>
      </c>
      <c r="W2146" s="159">
        <f>IFERROR(VLOOKUP(N2146,'P1 Intra-Europees'!$A$15:$H$25,6,0),0)*V2146</f>
        <v>0</v>
      </c>
      <c r="X2146" s="160">
        <f t="shared" si="934"/>
        <v>0</v>
      </c>
      <c r="Y2146" s="159">
        <f>IFERROR(VLOOKUP(N2146,'P1 Intra-Europees'!$A$15:$H$25,7,0),0)*X2146</f>
        <v>0</v>
      </c>
      <c r="Z2146" s="161">
        <f t="shared" si="935"/>
        <v>0</v>
      </c>
      <c r="AA2146" s="162">
        <f>IFERROR(VLOOKUP(N2146,'P1 Intra-Europees'!$A$15:$H$25,8,0),0)*Z2146</f>
        <v>0</v>
      </c>
      <c r="AB2146" s="163">
        <f t="shared" si="936"/>
        <v>0</v>
      </c>
      <c r="AC2146" s="157" t="str">
        <f>VLOOKUP(B2146,'P2 Origin'!$C$21:$O$176,13,0)</f>
        <v>EUR</v>
      </c>
      <c r="AD2146" s="164">
        <f t="shared" si="937"/>
        <v>0</v>
      </c>
      <c r="AE2146" s="165">
        <f>IF(AU2146&gt;0.1,VLOOKUP(B2146,'P2 Origin'!$C$21:$M$176,3,0)*H2146,0)</f>
        <v>0</v>
      </c>
      <c r="AF2146" s="166">
        <f t="shared" si="938"/>
        <v>0</v>
      </c>
      <c r="AG2146" s="165">
        <f>(VLOOKUP(B2146,'P2 Origin'!$C$21:$M$176,4,0))*AF2146</f>
        <v>0</v>
      </c>
      <c r="AH2146" s="166">
        <f t="shared" si="939"/>
        <v>0</v>
      </c>
      <c r="AI2146" s="165">
        <f>(VLOOKUP(B2146,'P2 Origin'!$C$21:$M$176,5,0))*AH2146</f>
        <v>0</v>
      </c>
      <c r="AJ2146" s="166">
        <f t="shared" si="953"/>
        <v>0</v>
      </c>
      <c r="AK2146" s="165">
        <f>(VLOOKUP(B2146,'P2 Origin'!$C$21:$M$176,6,0))*AJ2146</f>
        <v>0</v>
      </c>
      <c r="AL2146" s="166">
        <f t="shared" si="940"/>
        <v>0</v>
      </c>
      <c r="AM2146" s="165">
        <f>(VLOOKUP($B2146,'P2 Origin'!$C$21:$M$176,7,0))*AL2146</f>
        <v>0</v>
      </c>
      <c r="AN2146" s="166">
        <f t="shared" si="941"/>
        <v>0</v>
      </c>
      <c r="AO2146" s="165">
        <f>(VLOOKUP($B2146,'P2 Origin'!$C$21:$M$176,8,0))*AN2146</f>
        <v>0</v>
      </c>
      <c r="AP2146" s="166">
        <f t="shared" si="942"/>
        <v>0</v>
      </c>
      <c r="AQ2146" s="165">
        <f>(VLOOKUP($B2146,'P2 Origin'!$C$21:$M$176,9,0))*AP2146</f>
        <v>0</v>
      </c>
      <c r="AR2146" s="155">
        <f t="shared" si="955"/>
        <v>0</v>
      </c>
      <c r="AS2146" s="164">
        <f>(VLOOKUP(B2146,'P2 Origin'!$C$21:$M$176,10,0))*K2146</f>
        <v>0</v>
      </c>
      <c r="AT2146" s="164">
        <f>(VLOOKUP(B2146,'P2 Origin'!$C$21:$M$176,11,0))*J2146</f>
        <v>0</v>
      </c>
      <c r="AU2146" s="167">
        <v>0</v>
      </c>
      <c r="AV2146" s="168">
        <v>0</v>
      </c>
      <c r="AW2146" s="169">
        <v>0</v>
      </c>
      <c r="AX2146" s="170">
        <f>IF(AU2146&gt;=0.1,'P3 Bureaumarge zee- en luchtvr.'!$D$12,0)</f>
        <v>0</v>
      </c>
      <c r="AY2146" s="163">
        <f t="shared" si="943"/>
        <v>0</v>
      </c>
      <c r="AZ2146" s="157" t="str">
        <f>VLOOKUP(D2146,'P4 Destination'!$C$21:$O$176,13,0)</f>
        <v>EUR</v>
      </c>
      <c r="BA2146" s="164">
        <f t="shared" si="944"/>
        <v>0</v>
      </c>
      <c r="BB2146" s="171">
        <f>IF(AU2146&gt;0.1,(VLOOKUP(D2146,'P4 Destination'!$C$21:$M$176,3,0))*I2146,0)</f>
        <v>0</v>
      </c>
      <c r="BC2146" s="172">
        <f t="shared" si="945"/>
        <v>0</v>
      </c>
      <c r="BD2146" s="171">
        <f>(VLOOKUP($D2146,'P4 Destination'!$C$21:$M$176,4,0))*BC2146</f>
        <v>0</v>
      </c>
      <c r="BE2146" s="172">
        <f t="shared" si="946"/>
        <v>0</v>
      </c>
      <c r="BF2146" s="171">
        <f>(VLOOKUP($D2146,'P4 Destination'!$C$21:$M$176,5,0))*BE2146</f>
        <v>0</v>
      </c>
      <c r="BG2146" s="172">
        <f t="shared" si="947"/>
        <v>0</v>
      </c>
      <c r="BH2146" s="171">
        <f>(VLOOKUP($D2146,'P4 Destination'!$C$21:$M$176,6,0))*BG2146</f>
        <v>0</v>
      </c>
      <c r="BI2146" s="172">
        <f t="shared" si="948"/>
        <v>0</v>
      </c>
      <c r="BJ2146" s="171">
        <f>(VLOOKUP($D2146,'P4 Destination'!$C$21:$M$176,7,0))*BI2146</f>
        <v>0</v>
      </c>
      <c r="BK2146" s="172">
        <f t="shared" si="949"/>
        <v>0</v>
      </c>
      <c r="BL2146" s="171">
        <f>(VLOOKUP($D2146,'P4 Destination'!$C$21:$M$176,8,0))*BK2146</f>
        <v>0</v>
      </c>
      <c r="BM2146" s="172">
        <f t="shared" si="950"/>
        <v>0</v>
      </c>
      <c r="BN2146" s="171">
        <f>(VLOOKUP($D2146,'P4 Destination'!$C$21:$M$176,9,0))*BM2146</f>
        <v>0</v>
      </c>
      <c r="BO2146" s="154">
        <f t="shared" si="956"/>
        <v>0</v>
      </c>
      <c r="BP2146" s="171">
        <f>(VLOOKUP(D2146,'P4 Destination'!$C$21:$M$176,10,0))*K2146</f>
        <v>0</v>
      </c>
      <c r="BQ2146" s="171">
        <f>(VLOOKUP(D2146,'P4 Destination'!$C$21:$M$176,11,0))*J2146</f>
        <v>0</v>
      </c>
      <c r="BR2146" s="173">
        <f t="shared" si="951"/>
        <v>0</v>
      </c>
      <c r="BS2146" s="173">
        <f>(AV2146*2500)*'P6 Verzekering'!$E$11</f>
        <v>0</v>
      </c>
      <c r="BT2146" s="173">
        <f>(AW2146*2500)*'P6 Verzekering'!$E$12</f>
        <v>0</v>
      </c>
      <c r="BU2146" s="173">
        <f>(L2146*2500)*'P6 Verzekering'!$E$13</f>
        <v>0</v>
      </c>
      <c r="BV2146" s="173">
        <f t="shared" si="952"/>
        <v>0</v>
      </c>
      <c r="BW2146"/>
      <c r="BX2146"/>
    </row>
    <row r="2147" spans="1:76">
      <c r="A2147" s="152" t="s">
        <v>2710</v>
      </c>
      <c r="B2147" s="152" t="s">
        <v>181</v>
      </c>
      <c r="C2147" s="152" t="s">
        <v>153</v>
      </c>
      <c r="D2147" s="152" t="s">
        <v>219</v>
      </c>
      <c r="E2147" s="152" t="s">
        <v>219</v>
      </c>
      <c r="F2147" s="153">
        <f t="shared" si="954"/>
        <v>30</v>
      </c>
      <c r="G2147" s="154">
        <v>0</v>
      </c>
      <c r="H2147" s="154">
        <f>IFERROR(VLOOKUP(B2147,'P2 Origin'!$C$21:$Q$176,15,FALSE),0)</f>
        <v>1</v>
      </c>
      <c r="I2147" s="154">
        <f>IFERROR(VLOOKUP(D2147,'P4 Destination'!$C$21:$Q$176,15,FALSE),0)</f>
        <v>0</v>
      </c>
      <c r="J2147" s="155"/>
      <c r="K2147" s="155"/>
      <c r="L2147" s="156">
        <v>30</v>
      </c>
      <c r="M2147" s="155">
        <v>474</v>
      </c>
      <c r="N2147" s="155">
        <v>3</v>
      </c>
      <c r="O2147" s="157">
        <f t="shared" si="929"/>
        <v>0</v>
      </c>
      <c r="P2147" s="158">
        <f t="shared" si="930"/>
        <v>0</v>
      </c>
      <c r="Q2147" s="159">
        <f>IFERROR(VLOOKUP(N2147,'P1 Intra-Europees'!$A$15:$H$25,3,0),0)*P2147</f>
        <v>0</v>
      </c>
      <c r="R2147" s="160">
        <f t="shared" si="931"/>
        <v>0</v>
      </c>
      <c r="S2147" s="159">
        <f>IFERROR(VLOOKUP(N2147,'P1 Intra-Europees'!$A$15:$H$25,4,0),0)*R2147</f>
        <v>0</v>
      </c>
      <c r="T2147" s="160">
        <f t="shared" si="932"/>
        <v>30</v>
      </c>
      <c r="U2147" s="159">
        <f>IFERROR(VLOOKUP(N2147,'P1 Intra-Europees'!$A$15:$H$25,5,0),0)*T2147</f>
        <v>0</v>
      </c>
      <c r="V2147" s="160">
        <f t="shared" si="933"/>
        <v>0</v>
      </c>
      <c r="W2147" s="159">
        <f>IFERROR(VLOOKUP(N2147,'P1 Intra-Europees'!$A$15:$H$25,6,0),0)*V2147</f>
        <v>0</v>
      </c>
      <c r="X2147" s="160">
        <f t="shared" si="934"/>
        <v>0</v>
      </c>
      <c r="Y2147" s="159">
        <f>IFERROR(VLOOKUP(N2147,'P1 Intra-Europees'!$A$15:$H$25,7,0),0)*X2147</f>
        <v>0</v>
      </c>
      <c r="Z2147" s="161">
        <f t="shared" si="935"/>
        <v>0</v>
      </c>
      <c r="AA2147" s="162">
        <f>IFERROR(VLOOKUP(N2147,'P1 Intra-Europees'!$A$15:$H$25,8,0),0)*Z2147</f>
        <v>0</v>
      </c>
      <c r="AB2147" s="163">
        <f t="shared" si="936"/>
        <v>0</v>
      </c>
      <c r="AC2147" s="157" t="str">
        <f>VLOOKUP(B2147,'P2 Origin'!$C$21:$O$176,13,0)</f>
        <v>EUR</v>
      </c>
      <c r="AD2147" s="164">
        <f t="shared" si="937"/>
        <v>0</v>
      </c>
      <c r="AE2147" s="165">
        <f>IF(AU2147&gt;0.1,VLOOKUP(B2147,'P2 Origin'!$C$21:$M$176,3,0)*H2147,0)</f>
        <v>0</v>
      </c>
      <c r="AF2147" s="166">
        <f t="shared" si="938"/>
        <v>0</v>
      </c>
      <c r="AG2147" s="165">
        <f>(VLOOKUP(B2147,'P2 Origin'!$C$21:$M$176,4,0))*AF2147</f>
        <v>0</v>
      </c>
      <c r="AH2147" s="166">
        <f t="shared" si="939"/>
        <v>0</v>
      </c>
      <c r="AI2147" s="165">
        <f>(VLOOKUP(B2147,'P2 Origin'!$C$21:$M$176,5,0))*AH2147</f>
        <v>0</v>
      </c>
      <c r="AJ2147" s="166">
        <f t="shared" si="953"/>
        <v>0</v>
      </c>
      <c r="AK2147" s="165">
        <f>(VLOOKUP(B2147,'P2 Origin'!$C$21:$M$176,6,0))*AJ2147</f>
        <v>0</v>
      </c>
      <c r="AL2147" s="166">
        <f t="shared" si="940"/>
        <v>0</v>
      </c>
      <c r="AM2147" s="165">
        <f>(VLOOKUP($B2147,'P2 Origin'!$C$21:$M$176,7,0))*AL2147</f>
        <v>0</v>
      </c>
      <c r="AN2147" s="166">
        <f t="shared" si="941"/>
        <v>0</v>
      </c>
      <c r="AO2147" s="165">
        <f>(VLOOKUP($B2147,'P2 Origin'!$C$21:$M$176,8,0))*AN2147</f>
        <v>0</v>
      </c>
      <c r="AP2147" s="166">
        <f t="shared" si="942"/>
        <v>0</v>
      </c>
      <c r="AQ2147" s="165">
        <f>(VLOOKUP($B2147,'P2 Origin'!$C$21:$M$176,9,0))*AP2147</f>
        <v>0</v>
      </c>
      <c r="AR2147" s="155">
        <f t="shared" si="955"/>
        <v>0</v>
      </c>
      <c r="AS2147" s="164">
        <f>(VLOOKUP(B2147,'P2 Origin'!$C$21:$M$176,10,0))*K2147</f>
        <v>0</v>
      </c>
      <c r="AT2147" s="164">
        <f>(VLOOKUP(B2147,'P2 Origin'!$C$21:$M$176,11,0))*J2147</f>
        <v>0</v>
      </c>
      <c r="AU2147" s="167">
        <v>0</v>
      </c>
      <c r="AV2147" s="168">
        <v>0</v>
      </c>
      <c r="AW2147" s="169">
        <v>0</v>
      </c>
      <c r="AX2147" s="170">
        <f>IF(AU2147&gt;=0.1,'P3 Bureaumarge zee- en luchtvr.'!$D$12,0)</f>
        <v>0</v>
      </c>
      <c r="AY2147" s="163">
        <f t="shared" si="943"/>
        <v>0</v>
      </c>
      <c r="AZ2147" s="157" t="str">
        <f>VLOOKUP(D2147,'P4 Destination'!$C$21:$O$176,13,0)</f>
        <v>EUR</v>
      </c>
      <c r="BA2147" s="164">
        <f t="shared" si="944"/>
        <v>0</v>
      </c>
      <c r="BB2147" s="171">
        <f>IF(AU2147&gt;0.1,(VLOOKUP(D2147,'P4 Destination'!$C$21:$M$176,3,0))*I2147,0)</f>
        <v>0</v>
      </c>
      <c r="BC2147" s="172">
        <f t="shared" si="945"/>
        <v>0</v>
      </c>
      <c r="BD2147" s="171">
        <f>(VLOOKUP($D2147,'P4 Destination'!$C$21:$M$176,4,0))*BC2147</f>
        <v>0</v>
      </c>
      <c r="BE2147" s="172">
        <f t="shared" si="946"/>
        <v>0</v>
      </c>
      <c r="BF2147" s="171">
        <f>(VLOOKUP($D2147,'P4 Destination'!$C$21:$M$176,5,0))*BE2147</f>
        <v>0</v>
      </c>
      <c r="BG2147" s="172">
        <f t="shared" si="947"/>
        <v>0</v>
      </c>
      <c r="BH2147" s="171">
        <f>(VLOOKUP($D2147,'P4 Destination'!$C$21:$M$176,6,0))*BG2147</f>
        <v>0</v>
      </c>
      <c r="BI2147" s="172">
        <f t="shared" si="948"/>
        <v>0</v>
      </c>
      <c r="BJ2147" s="171">
        <f>(VLOOKUP($D2147,'P4 Destination'!$C$21:$M$176,7,0))*BI2147</f>
        <v>0</v>
      </c>
      <c r="BK2147" s="172">
        <f t="shared" si="949"/>
        <v>0</v>
      </c>
      <c r="BL2147" s="171">
        <f>(VLOOKUP($D2147,'P4 Destination'!$C$21:$M$176,8,0))*BK2147</f>
        <v>0</v>
      </c>
      <c r="BM2147" s="172">
        <f t="shared" si="950"/>
        <v>0</v>
      </c>
      <c r="BN2147" s="171">
        <f>(VLOOKUP($D2147,'P4 Destination'!$C$21:$M$176,9,0))*BM2147</f>
        <v>0</v>
      </c>
      <c r="BO2147" s="154">
        <f t="shared" si="956"/>
        <v>0</v>
      </c>
      <c r="BP2147" s="171">
        <f>(VLOOKUP(D2147,'P4 Destination'!$C$21:$M$176,10,0))*K2147</f>
        <v>0</v>
      </c>
      <c r="BQ2147" s="171">
        <f>(VLOOKUP(D2147,'P4 Destination'!$C$21:$M$176,11,0))*J2147</f>
        <v>0</v>
      </c>
      <c r="BR2147" s="173">
        <f t="shared" si="951"/>
        <v>0</v>
      </c>
      <c r="BS2147" s="173">
        <f>(AV2147*2500)*'P6 Verzekering'!$E$11</f>
        <v>0</v>
      </c>
      <c r="BT2147" s="173">
        <f>(AW2147*2500)*'P6 Verzekering'!$E$12</f>
        <v>0</v>
      </c>
      <c r="BU2147" s="173">
        <f>(L2147*2500)*'P6 Verzekering'!$E$13</f>
        <v>0</v>
      </c>
      <c r="BV2147" s="173">
        <f t="shared" si="952"/>
        <v>0</v>
      </c>
      <c r="BW2147"/>
      <c r="BX2147"/>
    </row>
    <row r="2148" spans="1:76">
      <c r="A2148" s="152" t="s">
        <v>2709</v>
      </c>
      <c r="B2148" s="152" t="s">
        <v>181</v>
      </c>
      <c r="C2148" s="152" t="s">
        <v>153</v>
      </c>
      <c r="D2148" s="152" t="s">
        <v>219</v>
      </c>
      <c r="E2148" s="152" t="s">
        <v>219</v>
      </c>
      <c r="F2148" s="153">
        <f t="shared" si="954"/>
        <v>30</v>
      </c>
      <c r="G2148" s="154">
        <v>0</v>
      </c>
      <c r="H2148" s="154">
        <f>IFERROR(VLOOKUP(B2148,'P2 Origin'!$C$21:$Q$176,15,FALSE),0)</f>
        <v>1</v>
      </c>
      <c r="I2148" s="154">
        <f>IFERROR(VLOOKUP(D2148,'P4 Destination'!$C$21:$Q$176,15,FALSE),0)</f>
        <v>0</v>
      </c>
      <c r="J2148" s="155"/>
      <c r="K2148" s="155"/>
      <c r="L2148" s="156">
        <v>30</v>
      </c>
      <c r="M2148" s="155">
        <v>533</v>
      </c>
      <c r="N2148" s="155">
        <v>4</v>
      </c>
      <c r="O2148" s="157">
        <f t="shared" si="929"/>
        <v>0</v>
      </c>
      <c r="P2148" s="158">
        <f t="shared" si="930"/>
        <v>0</v>
      </c>
      <c r="Q2148" s="159">
        <f>IFERROR(VLOOKUP(N2148,'P1 Intra-Europees'!$A$15:$H$25,3,0),0)*P2148</f>
        <v>0</v>
      </c>
      <c r="R2148" s="160">
        <f t="shared" si="931"/>
        <v>0</v>
      </c>
      <c r="S2148" s="159">
        <f>IFERROR(VLOOKUP(N2148,'P1 Intra-Europees'!$A$15:$H$25,4,0),0)*R2148</f>
        <v>0</v>
      </c>
      <c r="T2148" s="160">
        <f t="shared" si="932"/>
        <v>30</v>
      </c>
      <c r="U2148" s="159">
        <f>IFERROR(VLOOKUP(N2148,'P1 Intra-Europees'!$A$15:$H$25,5,0),0)*T2148</f>
        <v>0</v>
      </c>
      <c r="V2148" s="160">
        <f t="shared" si="933"/>
        <v>0</v>
      </c>
      <c r="W2148" s="159">
        <f>IFERROR(VLOOKUP(N2148,'P1 Intra-Europees'!$A$15:$H$25,6,0),0)*V2148</f>
        <v>0</v>
      </c>
      <c r="X2148" s="160">
        <f t="shared" si="934"/>
        <v>0</v>
      </c>
      <c r="Y2148" s="159">
        <f>IFERROR(VLOOKUP(N2148,'P1 Intra-Europees'!$A$15:$H$25,7,0),0)*X2148</f>
        <v>0</v>
      </c>
      <c r="Z2148" s="161">
        <f t="shared" si="935"/>
        <v>0</v>
      </c>
      <c r="AA2148" s="162">
        <f>IFERROR(VLOOKUP(N2148,'P1 Intra-Europees'!$A$15:$H$25,8,0),0)*Z2148</f>
        <v>0</v>
      </c>
      <c r="AB2148" s="163">
        <f t="shared" si="936"/>
        <v>0</v>
      </c>
      <c r="AC2148" s="157" t="str">
        <f>VLOOKUP(B2148,'P2 Origin'!$C$21:$O$176,13,0)</f>
        <v>EUR</v>
      </c>
      <c r="AD2148" s="164">
        <f t="shared" si="937"/>
        <v>0</v>
      </c>
      <c r="AE2148" s="165">
        <f>IF(AU2148&gt;0.1,VLOOKUP(B2148,'P2 Origin'!$C$21:$M$176,3,0)*H2148,0)</f>
        <v>0</v>
      </c>
      <c r="AF2148" s="166">
        <f t="shared" si="938"/>
        <v>0</v>
      </c>
      <c r="AG2148" s="165">
        <f>(VLOOKUP(B2148,'P2 Origin'!$C$21:$M$176,4,0))*AF2148</f>
        <v>0</v>
      </c>
      <c r="AH2148" s="166">
        <f t="shared" si="939"/>
        <v>0</v>
      </c>
      <c r="AI2148" s="165">
        <f>(VLOOKUP(B2148,'P2 Origin'!$C$21:$M$176,5,0))*AH2148</f>
        <v>0</v>
      </c>
      <c r="AJ2148" s="166">
        <f t="shared" si="953"/>
        <v>0</v>
      </c>
      <c r="AK2148" s="165">
        <f>(VLOOKUP(B2148,'P2 Origin'!$C$21:$M$176,6,0))*AJ2148</f>
        <v>0</v>
      </c>
      <c r="AL2148" s="166">
        <f t="shared" si="940"/>
        <v>0</v>
      </c>
      <c r="AM2148" s="165">
        <f>(VLOOKUP($B2148,'P2 Origin'!$C$21:$M$176,7,0))*AL2148</f>
        <v>0</v>
      </c>
      <c r="AN2148" s="166">
        <f t="shared" si="941"/>
        <v>0</v>
      </c>
      <c r="AO2148" s="165">
        <f>(VLOOKUP($B2148,'P2 Origin'!$C$21:$M$176,8,0))*AN2148</f>
        <v>0</v>
      </c>
      <c r="AP2148" s="166">
        <f t="shared" si="942"/>
        <v>0</v>
      </c>
      <c r="AQ2148" s="165">
        <f>(VLOOKUP($B2148,'P2 Origin'!$C$21:$M$176,9,0))*AP2148</f>
        <v>0</v>
      </c>
      <c r="AR2148" s="155">
        <f t="shared" si="955"/>
        <v>0</v>
      </c>
      <c r="AS2148" s="164">
        <f>(VLOOKUP(B2148,'P2 Origin'!$C$21:$M$176,10,0))*K2148</f>
        <v>0</v>
      </c>
      <c r="AT2148" s="164">
        <f>(VLOOKUP(B2148,'P2 Origin'!$C$21:$M$176,11,0))*J2148</f>
        <v>0</v>
      </c>
      <c r="AU2148" s="167">
        <v>0</v>
      </c>
      <c r="AV2148" s="168">
        <v>0</v>
      </c>
      <c r="AW2148" s="169">
        <v>0</v>
      </c>
      <c r="AX2148" s="170">
        <f>IF(AU2148&gt;=0.1,'P3 Bureaumarge zee- en luchtvr.'!$D$12,0)</f>
        <v>0</v>
      </c>
      <c r="AY2148" s="163">
        <f t="shared" si="943"/>
        <v>0</v>
      </c>
      <c r="AZ2148" s="157" t="str">
        <f>VLOOKUP(D2148,'P4 Destination'!$C$21:$O$176,13,0)</f>
        <v>EUR</v>
      </c>
      <c r="BA2148" s="164">
        <f t="shared" si="944"/>
        <v>0</v>
      </c>
      <c r="BB2148" s="171">
        <f>IF(AU2148&gt;0.1,(VLOOKUP(D2148,'P4 Destination'!$C$21:$M$176,3,0))*I2148,0)</f>
        <v>0</v>
      </c>
      <c r="BC2148" s="172">
        <f t="shared" si="945"/>
        <v>0</v>
      </c>
      <c r="BD2148" s="171">
        <f>(VLOOKUP($D2148,'P4 Destination'!$C$21:$M$176,4,0))*BC2148</f>
        <v>0</v>
      </c>
      <c r="BE2148" s="172">
        <f t="shared" si="946"/>
        <v>0</v>
      </c>
      <c r="BF2148" s="171">
        <f>(VLOOKUP($D2148,'P4 Destination'!$C$21:$M$176,5,0))*BE2148</f>
        <v>0</v>
      </c>
      <c r="BG2148" s="172">
        <f t="shared" si="947"/>
        <v>0</v>
      </c>
      <c r="BH2148" s="171">
        <f>(VLOOKUP($D2148,'P4 Destination'!$C$21:$M$176,6,0))*BG2148</f>
        <v>0</v>
      </c>
      <c r="BI2148" s="172">
        <f t="shared" si="948"/>
        <v>0</v>
      </c>
      <c r="BJ2148" s="171">
        <f>(VLOOKUP($D2148,'P4 Destination'!$C$21:$M$176,7,0))*BI2148</f>
        <v>0</v>
      </c>
      <c r="BK2148" s="172">
        <f t="shared" si="949"/>
        <v>0</v>
      </c>
      <c r="BL2148" s="171">
        <f>(VLOOKUP($D2148,'P4 Destination'!$C$21:$M$176,8,0))*BK2148</f>
        <v>0</v>
      </c>
      <c r="BM2148" s="172">
        <f t="shared" si="950"/>
        <v>0</v>
      </c>
      <c r="BN2148" s="171">
        <f>(VLOOKUP($D2148,'P4 Destination'!$C$21:$M$176,9,0))*BM2148</f>
        <v>0</v>
      </c>
      <c r="BO2148" s="154">
        <f t="shared" si="956"/>
        <v>0</v>
      </c>
      <c r="BP2148" s="171">
        <f>(VLOOKUP(D2148,'P4 Destination'!$C$21:$M$176,10,0))*K2148</f>
        <v>0</v>
      </c>
      <c r="BQ2148" s="171">
        <f>(VLOOKUP(D2148,'P4 Destination'!$C$21:$M$176,11,0))*J2148</f>
        <v>0</v>
      </c>
      <c r="BR2148" s="173">
        <f t="shared" si="951"/>
        <v>0</v>
      </c>
      <c r="BS2148" s="173">
        <f>(AV2148*2500)*'P6 Verzekering'!$E$11</f>
        <v>0</v>
      </c>
      <c r="BT2148" s="173">
        <f>(AW2148*2500)*'P6 Verzekering'!$E$12</f>
        <v>0</v>
      </c>
      <c r="BU2148" s="173">
        <f>(L2148*2500)*'P6 Verzekering'!$E$13</f>
        <v>0</v>
      </c>
      <c r="BV2148" s="173">
        <f t="shared" si="952"/>
        <v>0</v>
      </c>
      <c r="BW2148"/>
      <c r="BX2148"/>
    </row>
    <row r="2149" spans="1:76">
      <c r="A2149" s="152" t="s">
        <v>944</v>
      </c>
      <c r="B2149" s="152" t="s">
        <v>151</v>
      </c>
      <c r="C2149" s="152" t="s">
        <v>149</v>
      </c>
      <c r="D2149" s="152" t="s">
        <v>187</v>
      </c>
      <c r="E2149" s="152" t="s">
        <v>183</v>
      </c>
      <c r="F2149" s="153">
        <f t="shared" si="954"/>
        <v>30</v>
      </c>
      <c r="G2149" s="154">
        <v>0</v>
      </c>
      <c r="H2149" s="154">
        <f>IFERROR(VLOOKUP(B2149,'P2 Origin'!$C$21:$Q$176,15,FALSE),0)</f>
        <v>0</v>
      </c>
      <c r="I2149" s="154">
        <f>IFERROR(VLOOKUP(D2149,'P4 Destination'!$C$21:$Q$176,15,FALSE),0)</f>
        <v>1</v>
      </c>
      <c r="J2149" s="155"/>
      <c r="K2149" s="155"/>
      <c r="L2149" s="156">
        <v>30</v>
      </c>
      <c r="M2149" s="155">
        <v>782</v>
      </c>
      <c r="N2149" s="155">
        <v>5</v>
      </c>
      <c r="O2149" s="157">
        <f t="shared" si="929"/>
        <v>0</v>
      </c>
      <c r="P2149" s="158">
        <f t="shared" si="930"/>
        <v>0</v>
      </c>
      <c r="Q2149" s="159">
        <f>IFERROR(VLOOKUP(N2149,'P1 Intra-Europees'!$A$15:$H$25,3,0),0)*P2149</f>
        <v>0</v>
      </c>
      <c r="R2149" s="160">
        <f t="shared" si="931"/>
        <v>0</v>
      </c>
      <c r="S2149" s="159">
        <f>IFERROR(VLOOKUP(N2149,'P1 Intra-Europees'!$A$15:$H$25,4,0),0)*R2149</f>
        <v>0</v>
      </c>
      <c r="T2149" s="160">
        <f t="shared" si="932"/>
        <v>30</v>
      </c>
      <c r="U2149" s="159">
        <f>IFERROR(VLOOKUP(N2149,'P1 Intra-Europees'!$A$15:$H$25,5,0),0)*T2149</f>
        <v>0</v>
      </c>
      <c r="V2149" s="160">
        <f t="shared" si="933"/>
        <v>0</v>
      </c>
      <c r="W2149" s="159">
        <f>IFERROR(VLOOKUP(N2149,'P1 Intra-Europees'!$A$15:$H$25,6,0),0)*V2149</f>
        <v>0</v>
      </c>
      <c r="X2149" s="160">
        <f t="shared" si="934"/>
        <v>0</v>
      </c>
      <c r="Y2149" s="159">
        <f>IFERROR(VLOOKUP(N2149,'P1 Intra-Europees'!$A$15:$H$25,7,0),0)*X2149</f>
        <v>0</v>
      </c>
      <c r="Z2149" s="161">
        <f t="shared" si="935"/>
        <v>0</v>
      </c>
      <c r="AA2149" s="162">
        <f>IFERROR(VLOOKUP(N2149,'P1 Intra-Europees'!$A$15:$H$25,8,0),0)*Z2149</f>
        <v>0</v>
      </c>
      <c r="AB2149" s="163">
        <f t="shared" si="936"/>
        <v>0</v>
      </c>
      <c r="AC2149" s="157" t="str">
        <f>VLOOKUP(B2149,'P2 Origin'!$C$21:$O$176,13,0)</f>
        <v>EUR</v>
      </c>
      <c r="AD2149" s="164">
        <f t="shared" si="937"/>
        <v>0</v>
      </c>
      <c r="AE2149" s="165">
        <f>IF(AU2149&gt;0.1,VLOOKUP(B2149,'P2 Origin'!$C$21:$M$176,3,0)*H2149,0)</f>
        <v>0</v>
      </c>
      <c r="AF2149" s="166">
        <f t="shared" si="938"/>
        <v>0</v>
      </c>
      <c r="AG2149" s="165">
        <f>(VLOOKUP(B2149,'P2 Origin'!$C$21:$M$176,4,0))*AF2149</f>
        <v>0</v>
      </c>
      <c r="AH2149" s="166">
        <f t="shared" si="939"/>
        <v>0</v>
      </c>
      <c r="AI2149" s="165">
        <f>(VLOOKUP(B2149,'P2 Origin'!$C$21:$M$176,5,0))*AH2149</f>
        <v>0</v>
      </c>
      <c r="AJ2149" s="166">
        <f t="shared" si="953"/>
        <v>0</v>
      </c>
      <c r="AK2149" s="165">
        <f>(VLOOKUP(B2149,'P2 Origin'!$C$21:$M$176,6,0))*AJ2149</f>
        <v>0</v>
      </c>
      <c r="AL2149" s="166">
        <f t="shared" si="940"/>
        <v>0</v>
      </c>
      <c r="AM2149" s="165">
        <f>(VLOOKUP($B2149,'P2 Origin'!$C$21:$M$176,7,0))*AL2149</f>
        <v>0</v>
      </c>
      <c r="AN2149" s="166">
        <f t="shared" si="941"/>
        <v>0</v>
      </c>
      <c r="AO2149" s="165">
        <f>(VLOOKUP($B2149,'P2 Origin'!$C$21:$M$176,8,0))*AN2149</f>
        <v>0</v>
      </c>
      <c r="AP2149" s="166">
        <f t="shared" si="942"/>
        <v>0</v>
      </c>
      <c r="AQ2149" s="165">
        <f>(VLOOKUP($B2149,'P2 Origin'!$C$21:$M$176,9,0))*AP2149</f>
        <v>0</v>
      </c>
      <c r="AR2149" s="155">
        <f t="shared" si="955"/>
        <v>0</v>
      </c>
      <c r="AS2149" s="164">
        <f>(VLOOKUP(B2149,'P2 Origin'!$C$21:$M$176,10,0))*K2149</f>
        <v>0</v>
      </c>
      <c r="AT2149" s="164">
        <f>(VLOOKUP(B2149,'P2 Origin'!$C$21:$M$176,11,0))*J2149</f>
        <v>0</v>
      </c>
      <c r="AU2149" s="167">
        <v>0</v>
      </c>
      <c r="AV2149" s="168">
        <v>0</v>
      </c>
      <c r="AW2149" s="169">
        <v>0</v>
      </c>
      <c r="AX2149" s="170">
        <f>IF(AU2149&gt;=0.1,'P3 Bureaumarge zee- en luchtvr.'!$D$12,0)</f>
        <v>0</v>
      </c>
      <c r="AY2149" s="163">
        <f t="shared" si="943"/>
        <v>0</v>
      </c>
      <c r="AZ2149" s="157" t="str">
        <f>VLOOKUP(D2149,'P4 Destination'!$C$21:$O$176,13,0)</f>
        <v>EUR</v>
      </c>
      <c r="BA2149" s="164">
        <f t="shared" si="944"/>
        <v>0</v>
      </c>
      <c r="BB2149" s="171">
        <f>IF(AU2149&gt;0.1,(VLOOKUP(D2149,'P4 Destination'!$C$21:$M$176,3,0))*I2149,0)</f>
        <v>0</v>
      </c>
      <c r="BC2149" s="172">
        <f t="shared" si="945"/>
        <v>0</v>
      </c>
      <c r="BD2149" s="171">
        <f>(VLOOKUP($D2149,'P4 Destination'!$C$21:$M$176,4,0))*BC2149</f>
        <v>0</v>
      </c>
      <c r="BE2149" s="172">
        <f t="shared" si="946"/>
        <v>0</v>
      </c>
      <c r="BF2149" s="171">
        <f>(VLOOKUP($D2149,'P4 Destination'!$C$21:$M$176,5,0))*BE2149</f>
        <v>0</v>
      </c>
      <c r="BG2149" s="172">
        <f t="shared" si="947"/>
        <v>0</v>
      </c>
      <c r="BH2149" s="171">
        <f>(VLOOKUP($D2149,'P4 Destination'!$C$21:$M$176,6,0))*BG2149</f>
        <v>0</v>
      </c>
      <c r="BI2149" s="172">
        <f t="shared" si="948"/>
        <v>0</v>
      </c>
      <c r="BJ2149" s="171">
        <f>(VLOOKUP($D2149,'P4 Destination'!$C$21:$M$176,7,0))*BI2149</f>
        <v>0</v>
      </c>
      <c r="BK2149" s="172">
        <f t="shared" si="949"/>
        <v>0</v>
      </c>
      <c r="BL2149" s="171">
        <f>(VLOOKUP($D2149,'P4 Destination'!$C$21:$M$176,8,0))*BK2149</f>
        <v>0</v>
      </c>
      <c r="BM2149" s="172">
        <f t="shared" si="950"/>
        <v>0</v>
      </c>
      <c r="BN2149" s="171">
        <f>(VLOOKUP($D2149,'P4 Destination'!$C$21:$M$176,9,0))*BM2149</f>
        <v>0</v>
      </c>
      <c r="BO2149" s="154">
        <f t="shared" si="956"/>
        <v>0</v>
      </c>
      <c r="BP2149" s="171">
        <f>(VLOOKUP(D2149,'P4 Destination'!$C$21:$M$176,10,0))*K2149</f>
        <v>0</v>
      </c>
      <c r="BQ2149" s="171">
        <f>(VLOOKUP(D2149,'P4 Destination'!$C$21:$M$176,11,0))*J2149</f>
        <v>0</v>
      </c>
      <c r="BR2149" s="173">
        <f t="shared" si="951"/>
        <v>0</v>
      </c>
      <c r="BS2149" s="173">
        <f>(AV2149*2500)*'P6 Verzekering'!$E$11</f>
        <v>0</v>
      </c>
      <c r="BT2149" s="173">
        <f>(AW2149*2500)*'P6 Verzekering'!$E$12</f>
        <v>0</v>
      </c>
      <c r="BU2149" s="173">
        <f>(L2149*2500)*'P6 Verzekering'!$E$13</f>
        <v>0</v>
      </c>
      <c r="BV2149" s="173">
        <f t="shared" si="952"/>
        <v>0</v>
      </c>
      <c r="BW2149"/>
      <c r="BX2149"/>
    </row>
    <row r="2150" spans="1:76">
      <c r="A2150" s="152" t="s">
        <v>1326</v>
      </c>
      <c r="B2150" s="152" t="s">
        <v>176</v>
      </c>
      <c r="C2150" s="152" t="s">
        <v>175</v>
      </c>
      <c r="D2150" s="152" t="s">
        <v>249</v>
      </c>
      <c r="E2150" s="152" t="s">
        <v>248</v>
      </c>
      <c r="F2150" s="153">
        <f t="shared" si="954"/>
        <v>30</v>
      </c>
      <c r="G2150" s="154">
        <v>0</v>
      </c>
      <c r="H2150" s="154">
        <f>IFERROR(VLOOKUP(B2150,'P2 Origin'!$C$21:$Q$176,15,FALSE),0)</f>
        <v>0</v>
      </c>
      <c r="I2150" s="154">
        <f>IFERROR(VLOOKUP(D2150,'P4 Destination'!$C$21:$Q$176,15,FALSE),0)</f>
        <v>0</v>
      </c>
      <c r="J2150" s="155"/>
      <c r="K2150" s="155"/>
      <c r="L2150" s="156">
        <v>30</v>
      </c>
      <c r="M2150" s="155">
        <v>832</v>
      </c>
      <c r="N2150" s="155">
        <v>5</v>
      </c>
      <c r="O2150" s="157">
        <f t="shared" si="929"/>
        <v>0</v>
      </c>
      <c r="P2150" s="158">
        <f t="shared" si="930"/>
        <v>0</v>
      </c>
      <c r="Q2150" s="159">
        <f>IFERROR(VLOOKUP(N2150,'P1 Intra-Europees'!$A$15:$H$25,3,0),0)*P2150</f>
        <v>0</v>
      </c>
      <c r="R2150" s="160">
        <f t="shared" si="931"/>
        <v>0</v>
      </c>
      <c r="S2150" s="159">
        <f>IFERROR(VLOOKUP(N2150,'P1 Intra-Europees'!$A$15:$H$25,4,0),0)*R2150</f>
        <v>0</v>
      </c>
      <c r="T2150" s="160">
        <f t="shared" si="932"/>
        <v>30</v>
      </c>
      <c r="U2150" s="159">
        <f>IFERROR(VLOOKUP(N2150,'P1 Intra-Europees'!$A$15:$H$25,5,0),0)*T2150</f>
        <v>0</v>
      </c>
      <c r="V2150" s="160">
        <f t="shared" si="933"/>
        <v>0</v>
      </c>
      <c r="W2150" s="159">
        <f>IFERROR(VLOOKUP(N2150,'P1 Intra-Europees'!$A$15:$H$25,6,0),0)*V2150</f>
        <v>0</v>
      </c>
      <c r="X2150" s="160">
        <f t="shared" si="934"/>
        <v>0</v>
      </c>
      <c r="Y2150" s="159">
        <f>IFERROR(VLOOKUP(N2150,'P1 Intra-Europees'!$A$15:$H$25,7,0),0)*X2150</f>
        <v>0</v>
      </c>
      <c r="Z2150" s="161">
        <f t="shared" si="935"/>
        <v>0</v>
      </c>
      <c r="AA2150" s="162">
        <f>IFERROR(VLOOKUP(N2150,'P1 Intra-Europees'!$A$15:$H$25,8,0),0)*Z2150</f>
        <v>0</v>
      </c>
      <c r="AB2150" s="163">
        <f t="shared" si="936"/>
        <v>0</v>
      </c>
      <c r="AC2150" s="157" t="str">
        <f>VLOOKUP(B2150,'P2 Origin'!$C$21:$O$176,13,0)</f>
        <v>EUR</v>
      </c>
      <c r="AD2150" s="164">
        <f t="shared" si="937"/>
        <v>0</v>
      </c>
      <c r="AE2150" s="165">
        <f>IF(AU2150&gt;0.1,VLOOKUP(B2150,'P2 Origin'!$C$21:$M$176,3,0)*H2150,0)</f>
        <v>0</v>
      </c>
      <c r="AF2150" s="166">
        <f t="shared" si="938"/>
        <v>0</v>
      </c>
      <c r="AG2150" s="165">
        <f>(VLOOKUP(B2150,'P2 Origin'!$C$21:$M$176,4,0))*AF2150</f>
        <v>0</v>
      </c>
      <c r="AH2150" s="166">
        <f t="shared" si="939"/>
        <v>0</v>
      </c>
      <c r="AI2150" s="165">
        <f>(VLOOKUP(B2150,'P2 Origin'!$C$21:$M$176,5,0))*AH2150</f>
        <v>0</v>
      </c>
      <c r="AJ2150" s="166">
        <f t="shared" si="953"/>
        <v>0</v>
      </c>
      <c r="AK2150" s="165">
        <f>(VLOOKUP(B2150,'P2 Origin'!$C$21:$M$176,6,0))*AJ2150</f>
        <v>0</v>
      </c>
      <c r="AL2150" s="166">
        <f t="shared" si="940"/>
        <v>0</v>
      </c>
      <c r="AM2150" s="165">
        <f>(VLOOKUP($B2150,'P2 Origin'!$C$21:$M$176,7,0))*AL2150</f>
        <v>0</v>
      </c>
      <c r="AN2150" s="166">
        <f t="shared" si="941"/>
        <v>0</v>
      </c>
      <c r="AO2150" s="165">
        <f>(VLOOKUP($B2150,'P2 Origin'!$C$21:$M$176,8,0))*AN2150</f>
        <v>0</v>
      </c>
      <c r="AP2150" s="166">
        <f t="shared" si="942"/>
        <v>0</v>
      </c>
      <c r="AQ2150" s="165">
        <f>(VLOOKUP($B2150,'P2 Origin'!$C$21:$M$176,9,0))*AP2150</f>
        <v>0</v>
      </c>
      <c r="AR2150" s="155">
        <f t="shared" si="955"/>
        <v>0</v>
      </c>
      <c r="AS2150" s="164">
        <f>(VLOOKUP(B2150,'P2 Origin'!$C$21:$M$176,10,0))*K2150</f>
        <v>0</v>
      </c>
      <c r="AT2150" s="164">
        <f>(VLOOKUP(B2150,'P2 Origin'!$C$21:$M$176,11,0))*J2150</f>
        <v>0</v>
      </c>
      <c r="AU2150" s="167">
        <v>0</v>
      </c>
      <c r="AV2150" s="168">
        <v>0</v>
      </c>
      <c r="AW2150" s="169">
        <v>0</v>
      </c>
      <c r="AX2150" s="170">
        <f>IF(AU2150&gt;=0.1,'P3 Bureaumarge zee- en luchtvr.'!$D$12,0)</f>
        <v>0</v>
      </c>
      <c r="AY2150" s="163">
        <f t="shared" si="943"/>
        <v>0</v>
      </c>
      <c r="AZ2150" s="157" t="str">
        <f>VLOOKUP(D2150,'P4 Destination'!$C$21:$O$176,13,0)</f>
        <v>EUR</v>
      </c>
      <c r="BA2150" s="164">
        <f t="shared" si="944"/>
        <v>0</v>
      </c>
      <c r="BB2150" s="171">
        <f>IF(AU2150&gt;0.1,(VLOOKUP(D2150,'P4 Destination'!$C$21:$M$176,3,0))*I2150,0)</f>
        <v>0</v>
      </c>
      <c r="BC2150" s="172">
        <f t="shared" si="945"/>
        <v>0</v>
      </c>
      <c r="BD2150" s="171">
        <f>(VLOOKUP($D2150,'P4 Destination'!$C$21:$M$176,4,0))*BC2150</f>
        <v>0</v>
      </c>
      <c r="BE2150" s="172">
        <f t="shared" si="946"/>
        <v>0</v>
      </c>
      <c r="BF2150" s="171">
        <f>(VLOOKUP($D2150,'P4 Destination'!$C$21:$M$176,5,0))*BE2150</f>
        <v>0</v>
      </c>
      <c r="BG2150" s="172">
        <f t="shared" si="947"/>
        <v>0</v>
      </c>
      <c r="BH2150" s="171">
        <f>(VLOOKUP($D2150,'P4 Destination'!$C$21:$M$176,6,0))*BG2150</f>
        <v>0</v>
      </c>
      <c r="BI2150" s="172">
        <f t="shared" si="948"/>
        <v>0</v>
      </c>
      <c r="BJ2150" s="171">
        <f>(VLOOKUP($D2150,'P4 Destination'!$C$21:$M$176,7,0))*BI2150</f>
        <v>0</v>
      </c>
      <c r="BK2150" s="172">
        <f t="shared" si="949"/>
        <v>0</v>
      </c>
      <c r="BL2150" s="171">
        <f>(VLOOKUP($D2150,'P4 Destination'!$C$21:$M$176,8,0))*BK2150</f>
        <v>0</v>
      </c>
      <c r="BM2150" s="172">
        <f t="shared" si="950"/>
        <v>0</v>
      </c>
      <c r="BN2150" s="171">
        <f>(VLOOKUP($D2150,'P4 Destination'!$C$21:$M$176,9,0))*BM2150</f>
        <v>0</v>
      </c>
      <c r="BO2150" s="154">
        <f t="shared" si="956"/>
        <v>0</v>
      </c>
      <c r="BP2150" s="171">
        <f>(VLOOKUP(D2150,'P4 Destination'!$C$21:$M$176,10,0))*K2150</f>
        <v>0</v>
      </c>
      <c r="BQ2150" s="171">
        <f>(VLOOKUP(D2150,'P4 Destination'!$C$21:$M$176,11,0))*J2150</f>
        <v>0</v>
      </c>
      <c r="BR2150" s="173">
        <f t="shared" si="951"/>
        <v>0</v>
      </c>
      <c r="BS2150" s="173">
        <f>(AV2150*2500)*'P6 Verzekering'!$E$11</f>
        <v>0</v>
      </c>
      <c r="BT2150" s="173">
        <f>(AW2150*2500)*'P6 Verzekering'!$E$12</f>
        <v>0</v>
      </c>
      <c r="BU2150" s="173">
        <f>(L2150*2500)*'P6 Verzekering'!$E$13</f>
        <v>0</v>
      </c>
      <c r="BV2150" s="173">
        <f t="shared" si="952"/>
        <v>0</v>
      </c>
      <c r="BW2150"/>
      <c r="BX2150"/>
    </row>
    <row r="2151" spans="1:76">
      <c r="A2151" s="152" t="s">
        <v>1847</v>
      </c>
      <c r="B2151" s="152" t="s">
        <v>219</v>
      </c>
      <c r="C2151" s="152" t="s">
        <v>219</v>
      </c>
      <c r="D2151" s="152" t="s">
        <v>253</v>
      </c>
      <c r="E2151" s="152" t="s">
        <v>250</v>
      </c>
      <c r="F2151" s="153">
        <f t="shared" si="954"/>
        <v>30</v>
      </c>
      <c r="G2151" s="154">
        <v>0</v>
      </c>
      <c r="H2151" s="154">
        <f>IFERROR(VLOOKUP(B2151,'P2 Origin'!$C$21:$Q$176,15,FALSE),0)</f>
        <v>0</v>
      </c>
      <c r="I2151" s="154">
        <f>IFERROR(VLOOKUP(D2151,'P4 Destination'!$C$21:$Q$176,15,FALSE),0)</f>
        <v>1</v>
      </c>
      <c r="J2151" s="155"/>
      <c r="K2151" s="155"/>
      <c r="L2151" s="156">
        <v>30</v>
      </c>
      <c r="M2151" s="155">
        <v>860</v>
      </c>
      <c r="N2151" s="155">
        <v>5</v>
      </c>
      <c r="O2151" s="157">
        <f t="shared" si="929"/>
        <v>0</v>
      </c>
      <c r="P2151" s="158">
        <f t="shared" si="930"/>
        <v>0</v>
      </c>
      <c r="Q2151" s="159">
        <f>IFERROR(VLOOKUP(N2151,'P1 Intra-Europees'!$A$15:$H$25,3,0),0)*P2151</f>
        <v>0</v>
      </c>
      <c r="R2151" s="160">
        <f t="shared" si="931"/>
        <v>0</v>
      </c>
      <c r="S2151" s="159">
        <f>IFERROR(VLOOKUP(N2151,'P1 Intra-Europees'!$A$15:$H$25,4,0),0)*R2151</f>
        <v>0</v>
      </c>
      <c r="T2151" s="160">
        <f t="shared" si="932"/>
        <v>30</v>
      </c>
      <c r="U2151" s="159">
        <f>IFERROR(VLOOKUP(N2151,'P1 Intra-Europees'!$A$15:$H$25,5,0),0)*T2151</f>
        <v>0</v>
      </c>
      <c r="V2151" s="160">
        <f t="shared" si="933"/>
        <v>0</v>
      </c>
      <c r="W2151" s="159">
        <f>IFERROR(VLOOKUP(N2151,'P1 Intra-Europees'!$A$15:$H$25,6,0),0)*V2151</f>
        <v>0</v>
      </c>
      <c r="X2151" s="160">
        <f t="shared" si="934"/>
        <v>0</v>
      </c>
      <c r="Y2151" s="159">
        <f>IFERROR(VLOOKUP(N2151,'P1 Intra-Europees'!$A$15:$H$25,7,0),0)*X2151</f>
        <v>0</v>
      </c>
      <c r="Z2151" s="161">
        <f t="shared" si="935"/>
        <v>0</v>
      </c>
      <c r="AA2151" s="162">
        <f>IFERROR(VLOOKUP(N2151,'P1 Intra-Europees'!$A$15:$H$25,8,0),0)*Z2151</f>
        <v>0</v>
      </c>
      <c r="AB2151" s="163">
        <f t="shared" si="936"/>
        <v>0</v>
      </c>
      <c r="AC2151" s="157" t="str">
        <f>VLOOKUP(B2151,'P2 Origin'!$C$21:$O$176,13,0)</f>
        <v>EUR</v>
      </c>
      <c r="AD2151" s="164">
        <f t="shared" si="937"/>
        <v>0</v>
      </c>
      <c r="AE2151" s="165">
        <f>IF(AU2151&gt;0.1,VLOOKUP(B2151,'P2 Origin'!$C$21:$M$176,3,0)*H2151,0)</f>
        <v>0</v>
      </c>
      <c r="AF2151" s="166">
        <f t="shared" si="938"/>
        <v>0</v>
      </c>
      <c r="AG2151" s="165">
        <f>(VLOOKUP(B2151,'P2 Origin'!$C$21:$M$176,4,0))*AF2151</f>
        <v>0</v>
      </c>
      <c r="AH2151" s="166">
        <f t="shared" si="939"/>
        <v>0</v>
      </c>
      <c r="AI2151" s="165">
        <f>(VLOOKUP(B2151,'P2 Origin'!$C$21:$M$176,5,0))*AH2151</f>
        <v>0</v>
      </c>
      <c r="AJ2151" s="166">
        <f t="shared" si="953"/>
        <v>0</v>
      </c>
      <c r="AK2151" s="165">
        <f>(VLOOKUP(B2151,'P2 Origin'!$C$21:$M$176,6,0))*AJ2151</f>
        <v>0</v>
      </c>
      <c r="AL2151" s="166">
        <f t="shared" si="940"/>
        <v>0</v>
      </c>
      <c r="AM2151" s="165">
        <f>(VLOOKUP($B2151,'P2 Origin'!$C$21:$M$176,7,0))*AL2151</f>
        <v>0</v>
      </c>
      <c r="AN2151" s="166">
        <f t="shared" si="941"/>
        <v>0</v>
      </c>
      <c r="AO2151" s="165">
        <f>(VLOOKUP($B2151,'P2 Origin'!$C$21:$M$176,8,0))*AN2151</f>
        <v>0</v>
      </c>
      <c r="AP2151" s="166">
        <f t="shared" si="942"/>
        <v>0</v>
      </c>
      <c r="AQ2151" s="165">
        <f>(VLOOKUP($B2151,'P2 Origin'!$C$21:$M$176,9,0))*AP2151</f>
        <v>0</v>
      </c>
      <c r="AR2151" s="155">
        <f t="shared" si="955"/>
        <v>0</v>
      </c>
      <c r="AS2151" s="164">
        <f>(VLOOKUP(B2151,'P2 Origin'!$C$21:$M$176,10,0))*K2151</f>
        <v>0</v>
      </c>
      <c r="AT2151" s="164">
        <f>(VLOOKUP(B2151,'P2 Origin'!$C$21:$M$176,11,0))*J2151</f>
        <v>0</v>
      </c>
      <c r="AU2151" s="167">
        <v>0</v>
      </c>
      <c r="AV2151" s="168">
        <v>0</v>
      </c>
      <c r="AW2151" s="169">
        <v>0</v>
      </c>
      <c r="AX2151" s="170">
        <f>IF(AU2151&gt;=0.1,'P3 Bureaumarge zee- en luchtvr.'!$D$12,0)</f>
        <v>0</v>
      </c>
      <c r="AY2151" s="163">
        <f t="shared" si="943"/>
        <v>0</v>
      </c>
      <c r="AZ2151" s="157" t="str">
        <f>VLOOKUP(D2151,'P4 Destination'!$C$21:$O$176,13,0)</f>
        <v>EUR</v>
      </c>
      <c r="BA2151" s="164">
        <f t="shared" si="944"/>
        <v>0</v>
      </c>
      <c r="BB2151" s="171">
        <f>IF(AU2151&gt;0.1,(VLOOKUP(D2151,'P4 Destination'!$C$21:$M$176,3,0))*I2151,0)</f>
        <v>0</v>
      </c>
      <c r="BC2151" s="172">
        <f t="shared" si="945"/>
        <v>0</v>
      </c>
      <c r="BD2151" s="171">
        <f>(VLOOKUP($D2151,'P4 Destination'!$C$21:$M$176,4,0))*BC2151</f>
        <v>0</v>
      </c>
      <c r="BE2151" s="172">
        <f t="shared" si="946"/>
        <v>0</v>
      </c>
      <c r="BF2151" s="171">
        <f>(VLOOKUP($D2151,'P4 Destination'!$C$21:$M$176,5,0))*BE2151</f>
        <v>0</v>
      </c>
      <c r="BG2151" s="172">
        <f t="shared" si="947"/>
        <v>0</v>
      </c>
      <c r="BH2151" s="171">
        <f>(VLOOKUP($D2151,'P4 Destination'!$C$21:$M$176,6,0))*BG2151</f>
        <v>0</v>
      </c>
      <c r="BI2151" s="172">
        <f t="shared" si="948"/>
        <v>0</v>
      </c>
      <c r="BJ2151" s="171">
        <f>(VLOOKUP($D2151,'P4 Destination'!$C$21:$M$176,7,0))*BI2151</f>
        <v>0</v>
      </c>
      <c r="BK2151" s="172">
        <f t="shared" si="949"/>
        <v>0</v>
      </c>
      <c r="BL2151" s="171">
        <f>(VLOOKUP($D2151,'P4 Destination'!$C$21:$M$176,8,0))*BK2151</f>
        <v>0</v>
      </c>
      <c r="BM2151" s="172">
        <f t="shared" si="950"/>
        <v>0</v>
      </c>
      <c r="BN2151" s="171">
        <f>(VLOOKUP($D2151,'P4 Destination'!$C$21:$M$176,9,0))*BM2151</f>
        <v>0</v>
      </c>
      <c r="BO2151" s="154">
        <f t="shared" si="956"/>
        <v>0</v>
      </c>
      <c r="BP2151" s="171">
        <f>(VLOOKUP(D2151,'P4 Destination'!$C$21:$M$176,10,0))*K2151</f>
        <v>0</v>
      </c>
      <c r="BQ2151" s="171">
        <f>(VLOOKUP(D2151,'P4 Destination'!$C$21:$M$176,11,0))*J2151</f>
        <v>0</v>
      </c>
      <c r="BR2151" s="173">
        <f t="shared" si="951"/>
        <v>0</v>
      </c>
      <c r="BS2151" s="173">
        <f>(AV2151*2500)*'P6 Verzekering'!$E$11</f>
        <v>0</v>
      </c>
      <c r="BT2151" s="173">
        <f>(AW2151*2500)*'P6 Verzekering'!$E$12</f>
        <v>0</v>
      </c>
      <c r="BU2151" s="173">
        <f>(L2151*2500)*'P6 Verzekering'!$E$13</f>
        <v>0</v>
      </c>
      <c r="BV2151" s="173">
        <f t="shared" si="952"/>
        <v>0</v>
      </c>
      <c r="BW2151"/>
      <c r="BX2151"/>
    </row>
    <row r="2152" spans="1:76">
      <c r="A2152" s="152" t="s">
        <v>1843</v>
      </c>
      <c r="B2152" s="152" t="s">
        <v>219</v>
      </c>
      <c r="C2152" s="152" t="s">
        <v>219</v>
      </c>
      <c r="D2152" s="152" t="s">
        <v>253</v>
      </c>
      <c r="E2152" s="152" t="s">
        <v>250</v>
      </c>
      <c r="F2152" s="153">
        <f t="shared" si="954"/>
        <v>30</v>
      </c>
      <c r="G2152" s="154">
        <v>0</v>
      </c>
      <c r="H2152" s="154">
        <f>IFERROR(VLOOKUP(B2152,'P2 Origin'!$C$21:$Q$176,15,FALSE),0)</f>
        <v>0</v>
      </c>
      <c r="I2152" s="154">
        <f>IFERROR(VLOOKUP(D2152,'P4 Destination'!$C$21:$Q$176,15,FALSE),0)</f>
        <v>1</v>
      </c>
      <c r="J2152" s="155"/>
      <c r="K2152" s="155"/>
      <c r="L2152" s="156">
        <v>30</v>
      </c>
      <c r="M2152" s="155">
        <v>933</v>
      </c>
      <c r="N2152" s="155">
        <v>5</v>
      </c>
      <c r="O2152" s="157">
        <f t="shared" si="929"/>
        <v>0</v>
      </c>
      <c r="P2152" s="158">
        <f t="shared" si="930"/>
        <v>0</v>
      </c>
      <c r="Q2152" s="159">
        <f>IFERROR(VLOOKUP(N2152,'P1 Intra-Europees'!$A$15:$H$25,3,0),0)*P2152</f>
        <v>0</v>
      </c>
      <c r="R2152" s="160">
        <f t="shared" si="931"/>
        <v>0</v>
      </c>
      <c r="S2152" s="159">
        <f>IFERROR(VLOOKUP(N2152,'P1 Intra-Europees'!$A$15:$H$25,4,0),0)*R2152</f>
        <v>0</v>
      </c>
      <c r="T2152" s="160">
        <f t="shared" si="932"/>
        <v>30</v>
      </c>
      <c r="U2152" s="159">
        <f>IFERROR(VLOOKUP(N2152,'P1 Intra-Europees'!$A$15:$H$25,5,0),0)*T2152</f>
        <v>0</v>
      </c>
      <c r="V2152" s="160">
        <f t="shared" si="933"/>
        <v>0</v>
      </c>
      <c r="W2152" s="159">
        <f>IFERROR(VLOOKUP(N2152,'P1 Intra-Europees'!$A$15:$H$25,6,0),0)*V2152</f>
        <v>0</v>
      </c>
      <c r="X2152" s="160">
        <f t="shared" si="934"/>
        <v>0</v>
      </c>
      <c r="Y2152" s="159">
        <f>IFERROR(VLOOKUP(N2152,'P1 Intra-Europees'!$A$15:$H$25,7,0),0)*X2152</f>
        <v>0</v>
      </c>
      <c r="Z2152" s="161">
        <f t="shared" si="935"/>
        <v>0</v>
      </c>
      <c r="AA2152" s="162">
        <f>IFERROR(VLOOKUP(N2152,'P1 Intra-Europees'!$A$15:$H$25,8,0),0)*Z2152</f>
        <v>0</v>
      </c>
      <c r="AB2152" s="163">
        <f t="shared" si="936"/>
        <v>0</v>
      </c>
      <c r="AC2152" s="157" t="str">
        <f>VLOOKUP(B2152,'P2 Origin'!$C$21:$O$176,13,0)</f>
        <v>EUR</v>
      </c>
      <c r="AD2152" s="164">
        <f t="shared" si="937"/>
        <v>0</v>
      </c>
      <c r="AE2152" s="165">
        <f>IF(AU2152&gt;0.1,VLOOKUP(B2152,'P2 Origin'!$C$21:$M$176,3,0)*H2152,0)</f>
        <v>0</v>
      </c>
      <c r="AF2152" s="166">
        <f t="shared" si="938"/>
        <v>0</v>
      </c>
      <c r="AG2152" s="165">
        <f>(VLOOKUP(B2152,'P2 Origin'!$C$21:$M$176,4,0))*AF2152</f>
        <v>0</v>
      </c>
      <c r="AH2152" s="166">
        <f t="shared" si="939"/>
        <v>0</v>
      </c>
      <c r="AI2152" s="165">
        <f>(VLOOKUP(B2152,'P2 Origin'!$C$21:$M$176,5,0))*AH2152</f>
        <v>0</v>
      </c>
      <c r="AJ2152" s="166">
        <f t="shared" si="953"/>
        <v>0</v>
      </c>
      <c r="AK2152" s="165">
        <f>(VLOOKUP(B2152,'P2 Origin'!$C$21:$M$176,6,0))*AJ2152</f>
        <v>0</v>
      </c>
      <c r="AL2152" s="166">
        <f t="shared" si="940"/>
        <v>0</v>
      </c>
      <c r="AM2152" s="165">
        <f>(VLOOKUP($B2152,'P2 Origin'!$C$21:$M$176,7,0))*AL2152</f>
        <v>0</v>
      </c>
      <c r="AN2152" s="166">
        <f t="shared" si="941"/>
        <v>0</v>
      </c>
      <c r="AO2152" s="165">
        <f>(VLOOKUP($B2152,'P2 Origin'!$C$21:$M$176,8,0))*AN2152</f>
        <v>0</v>
      </c>
      <c r="AP2152" s="166">
        <f t="shared" si="942"/>
        <v>0</v>
      </c>
      <c r="AQ2152" s="165">
        <f>(VLOOKUP($B2152,'P2 Origin'!$C$21:$M$176,9,0))*AP2152</f>
        <v>0</v>
      </c>
      <c r="AR2152" s="155">
        <f t="shared" si="955"/>
        <v>0</v>
      </c>
      <c r="AS2152" s="164">
        <f>(VLOOKUP(B2152,'P2 Origin'!$C$21:$M$176,10,0))*K2152</f>
        <v>0</v>
      </c>
      <c r="AT2152" s="164">
        <f>(VLOOKUP(B2152,'P2 Origin'!$C$21:$M$176,11,0))*J2152</f>
        <v>0</v>
      </c>
      <c r="AU2152" s="167">
        <v>0</v>
      </c>
      <c r="AV2152" s="168">
        <v>0</v>
      </c>
      <c r="AW2152" s="169">
        <v>0</v>
      </c>
      <c r="AX2152" s="170">
        <f>IF(AU2152&gt;=0.1,'P3 Bureaumarge zee- en luchtvr.'!$D$12,0)</f>
        <v>0</v>
      </c>
      <c r="AY2152" s="163">
        <f t="shared" si="943"/>
        <v>0</v>
      </c>
      <c r="AZ2152" s="157" t="str">
        <f>VLOOKUP(D2152,'P4 Destination'!$C$21:$O$176,13,0)</f>
        <v>EUR</v>
      </c>
      <c r="BA2152" s="164">
        <f t="shared" si="944"/>
        <v>0</v>
      </c>
      <c r="BB2152" s="171">
        <f>IF(AU2152&gt;0.1,(VLOOKUP(D2152,'P4 Destination'!$C$21:$M$176,3,0))*I2152,0)</f>
        <v>0</v>
      </c>
      <c r="BC2152" s="172">
        <f t="shared" si="945"/>
        <v>0</v>
      </c>
      <c r="BD2152" s="171">
        <f>(VLOOKUP($D2152,'P4 Destination'!$C$21:$M$176,4,0))*BC2152</f>
        <v>0</v>
      </c>
      <c r="BE2152" s="172">
        <f t="shared" si="946"/>
        <v>0</v>
      </c>
      <c r="BF2152" s="171">
        <f>(VLOOKUP($D2152,'P4 Destination'!$C$21:$M$176,5,0))*BE2152</f>
        <v>0</v>
      </c>
      <c r="BG2152" s="172">
        <f t="shared" si="947"/>
        <v>0</v>
      </c>
      <c r="BH2152" s="171">
        <f>(VLOOKUP($D2152,'P4 Destination'!$C$21:$M$176,6,0))*BG2152</f>
        <v>0</v>
      </c>
      <c r="BI2152" s="172">
        <f t="shared" si="948"/>
        <v>0</v>
      </c>
      <c r="BJ2152" s="171">
        <f>(VLOOKUP($D2152,'P4 Destination'!$C$21:$M$176,7,0))*BI2152</f>
        <v>0</v>
      </c>
      <c r="BK2152" s="172">
        <f t="shared" si="949"/>
        <v>0</v>
      </c>
      <c r="BL2152" s="171">
        <f>(VLOOKUP($D2152,'P4 Destination'!$C$21:$M$176,8,0))*BK2152</f>
        <v>0</v>
      </c>
      <c r="BM2152" s="172">
        <f t="shared" si="950"/>
        <v>0</v>
      </c>
      <c r="BN2152" s="171">
        <f>(VLOOKUP($D2152,'P4 Destination'!$C$21:$M$176,9,0))*BM2152</f>
        <v>0</v>
      </c>
      <c r="BO2152" s="154">
        <f t="shared" si="956"/>
        <v>0</v>
      </c>
      <c r="BP2152" s="171">
        <f>(VLOOKUP(D2152,'P4 Destination'!$C$21:$M$176,10,0))*K2152</f>
        <v>0</v>
      </c>
      <c r="BQ2152" s="171">
        <f>(VLOOKUP(D2152,'P4 Destination'!$C$21:$M$176,11,0))*J2152</f>
        <v>0</v>
      </c>
      <c r="BR2152" s="173">
        <f t="shared" si="951"/>
        <v>0</v>
      </c>
      <c r="BS2152" s="173">
        <f>(AV2152*2500)*'P6 Verzekering'!$E$11</f>
        <v>0</v>
      </c>
      <c r="BT2152" s="173">
        <f>(AW2152*2500)*'P6 Verzekering'!$E$12</f>
        <v>0</v>
      </c>
      <c r="BU2152" s="173">
        <f>(L2152*2500)*'P6 Verzekering'!$E$13</f>
        <v>0</v>
      </c>
      <c r="BV2152" s="173">
        <f t="shared" si="952"/>
        <v>0</v>
      </c>
      <c r="BW2152"/>
      <c r="BX2152"/>
    </row>
    <row r="2153" spans="1:76">
      <c r="A2153" s="152" t="s">
        <v>1465</v>
      </c>
      <c r="B2153" s="152" t="s">
        <v>458</v>
      </c>
      <c r="C2153" s="152" t="s">
        <v>453</v>
      </c>
      <c r="D2153" s="152" t="s">
        <v>219</v>
      </c>
      <c r="E2153" s="152" t="s">
        <v>219</v>
      </c>
      <c r="F2153" s="153">
        <v>32</v>
      </c>
      <c r="G2153" s="154">
        <v>1</v>
      </c>
      <c r="H2153" s="154">
        <f>IFERROR(VLOOKUP(B2153,'P2 Origin'!$C$21:$Q$176,15,FALSE),0)</f>
        <v>0</v>
      </c>
      <c r="I2153" s="154">
        <f>IFERROR(VLOOKUP(D2153,'P4 Destination'!$C$21:$Q$176,15,FALSE),0)</f>
        <v>0</v>
      </c>
      <c r="J2153" s="155"/>
      <c r="K2153" s="155">
        <v>1</v>
      </c>
      <c r="L2153" s="156">
        <v>30</v>
      </c>
      <c r="M2153" s="155">
        <v>962</v>
      </c>
      <c r="N2153" s="155">
        <v>5</v>
      </c>
      <c r="O2153" s="157">
        <f t="shared" si="929"/>
        <v>0</v>
      </c>
      <c r="P2153" s="158">
        <f t="shared" si="930"/>
        <v>0</v>
      </c>
      <c r="Q2153" s="159">
        <f>IFERROR(VLOOKUP(N2153,'P1 Intra-Europees'!$A$15:$H$25,3,0),0)*P2153</f>
        <v>0</v>
      </c>
      <c r="R2153" s="160">
        <f t="shared" si="931"/>
        <v>0</v>
      </c>
      <c r="S2153" s="159">
        <f>IFERROR(VLOOKUP(N2153,'P1 Intra-Europees'!$A$15:$H$25,4,0),0)*R2153</f>
        <v>0</v>
      </c>
      <c r="T2153" s="160">
        <f t="shared" si="932"/>
        <v>30</v>
      </c>
      <c r="U2153" s="159">
        <f>IFERROR(VLOOKUP(N2153,'P1 Intra-Europees'!$A$15:$H$25,5,0),0)*T2153</f>
        <v>0</v>
      </c>
      <c r="V2153" s="160">
        <f t="shared" si="933"/>
        <v>0</v>
      </c>
      <c r="W2153" s="159">
        <f>IFERROR(VLOOKUP(N2153,'P1 Intra-Europees'!$A$15:$H$25,6,0),0)*V2153</f>
        <v>0</v>
      </c>
      <c r="X2153" s="160">
        <f t="shared" si="934"/>
        <v>0</v>
      </c>
      <c r="Y2153" s="159">
        <f>IFERROR(VLOOKUP(N2153,'P1 Intra-Europees'!$A$15:$H$25,7,0),0)*X2153</f>
        <v>0</v>
      </c>
      <c r="Z2153" s="161">
        <f t="shared" si="935"/>
        <v>1</v>
      </c>
      <c r="AA2153" s="162">
        <f>IFERROR(VLOOKUP(N2153,'P1 Intra-Europees'!$A$15:$H$25,8,0),0)*Z2153</f>
        <v>0</v>
      </c>
      <c r="AB2153" s="163">
        <f t="shared" si="936"/>
        <v>0</v>
      </c>
      <c r="AC2153" s="157" t="str">
        <f>VLOOKUP(B2153,'P2 Origin'!$C$21:$O$176,13,0)</f>
        <v>USD</v>
      </c>
      <c r="AD2153" s="164">
        <f t="shared" si="937"/>
        <v>0</v>
      </c>
      <c r="AE2153" s="165">
        <f>IF(AU2153&gt;0.1,VLOOKUP(B2153,'P2 Origin'!$C$21:$M$176,3,0)*H2153,0)</f>
        <v>0</v>
      </c>
      <c r="AF2153" s="166">
        <f t="shared" si="938"/>
        <v>0</v>
      </c>
      <c r="AG2153" s="165">
        <f>(VLOOKUP(B2153,'P2 Origin'!$C$21:$M$176,4,0))*AF2153</f>
        <v>0</v>
      </c>
      <c r="AH2153" s="166">
        <f t="shared" si="939"/>
        <v>0</v>
      </c>
      <c r="AI2153" s="165">
        <f>(VLOOKUP(B2153,'P2 Origin'!$C$21:$M$176,5,0))*AH2153</f>
        <v>0</v>
      </c>
      <c r="AJ2153" s="166">
        <f t="shared" si="953"/>
        <v>0</v>
      </c>
      <c r="AK2153" s="165">
        <f>(VLOOKUP(B2153,'P2 Origin'!$C$21:$M$176,6,0))*AJ2153</f>
        <v>0</v>
      </c>
      <c r="AL2153" s="166">
        <f t="shared" si="940"/>
        <v>32</v>
      </c>
      <c r="AM2153" s="165">
        <f>(VLOOKUP($B2153,'P2 Origin'!$C$21:$M$176,7,0))*AL2153</f>
        <v>0</v>
      </c>
      <c r="AN2153" s="166">
        <f t="shared" si="941"/>
        <v>0</v>
      </c>
      <c r="AO2153" s="165">
        <f>(VLOOKUP($B2153,'P2 Origin'!$C$21:$M$176,8,0))*AN2153</f>
        <v>0</v>
      </c>
      <c r="AP2153" s="166">
        <f t="shared" si="942"/>
        <v>0</v>
      </c>
      <c r="AQ2153" s="165">
        <f>(VLOOKUP($B2153,'P2 Origin'!$C$21:$M$176,9,0))*AP2153</f>
        <v>0</v>
      </c>
      <c r="AR2153" s="155">
        <f t="shared" si="955"/>
        <v>1</v>
      </c>
      <c r="AS2153" s="164">
        <f>(VLOOKUP(B2153,'P2 Origin'!$C$21:$M$176,10,0))*K2153</f>
        <v>0</v>
      </c>
      <c r="AT2153" s="164">
        <f>(VLOOKUP(B2153,'P2 Origin'!$C$21:$M$176,11,0))*J2153</f>
        <v>0</v>
      </c>
      <c r="AU2153" s="167">
        <v>32</v>
      </c>
      <c r="AV2153" s="168">
        <v>32</v>
      </c>
      <c r="AW2153" s="169">
        <v>0</v>
      </c>
      <c r="AX2153" s="170">
        <f>IF(AU2153&gt;=0.1,'P3 Bureaumarge zee- en luchtvr.'!$D$12,0)</f>
        <v>0</v>
      </c>
      <c r="AY2153" s="163">
        <f t="shared" si="943"/>
        <v>0</v>
      </c>
      <c r="AZ2153" s="157" t="str">
        <f>VLOOKUP(D2153,'P4 Destination'!$C$21:$O$176,13,0)</f>
        <v>EUR</v>
      </c>
      <c r="BA2153" s="164">
        <f t="shared" si="944"/>
        <v>0</v>
      </c>
      <c r="BB2153" s="171">
        <f>IF(AU2153&gt;0.1,(VLOOKUP(D2153,'P4 Destination'!$C$21:$M$176,3,0))*I2153,0)</f>
        <v>0</v>
      </c>
      <c r="BC2153" s="172">
        <f t="shared" si="945"/>
        <v>0</v>
      </c>
      <c r="BD2153" s="171">
        <f>(VLOOKUP($D2153,'P4 Destination'!$C$21:$M$176,4,0))*BC2153</f>
        <v>0</v>
      </c>
      <c r="BE2153" s="172">
        <f t="shared" si="946"/>
        <v>0</v>
      </c>
      <c r="BF2153" s="171">
        <f>(VLOOKUP($D2153,'P4 Destination'!$C$21:$M$176,5,0))*BE2153</f>
        <v>0</v>
      </c>
      <c r="BG2153" s="172">
        <f t="shared" si="947"/>
        <v>0</v>
      </c>
      <c r="BH2153" s="171">
        <f>(VLOOKUP($D2153,'P4 Destination'!$C$21:$M$176,6,0))*BG2153</f>
        <v>0</v>
      </c>
      <c r="BI2153" s="172">
        <f t="shared" si="948"/>
        <v>32</v>
      </c>
      <c r="BJ2153" s="171">
        <f>(VLOOKUP($D2153,'P4 Destination'!$C$21:$M$176,7,0))*BI2153</f>
        <v>0</v>
      </c>
      <c r="BK2153" s="172">
        <f t="shared" si="949"/>
        <v>0</v>
      </c>
      <c r="BL2153" s="171">
        <f>(VLOOKUP($D2153,'P4 Destination'!$C$21:$M$176,8,0))*BK2153</f>
        <v>0</v>
      </c>
      <c r="BM2153" s="172">
        <f t="shared" si="950"/>
        <v>0</v>
      </c>
      <c r="BN2153" s="171">
        <f>(VLOOKUP($D2153,'P4 Destination'!$C$21:$M$176,9,0))*BM2153</f>
        <v>0</v>
      </c>
      <c r="BO2153" s="154">
        <f t="shared" si="956"/>
        <v>1</v>
      </c>
      <c r="BP2153" s="171">
        <f>(VLOOKUP(D2153,'P4 Destination'!$C$21:$M$176,10,0))*K2153</f>
        <v>0</v>
      </c>
      <c r="BQ2153" s="171">
        <f>(VLOOKUP(D2153,'P4 Destination'!$C$21:$M$176,11,0))*J2153</f>
        <v>0</v>
      </c>
      <c r="BR2153" s="173">
        <f t="shared" si="951"/>
        <v>0</v>
      </c>
      <c r="BS2153" s="173">
        <f>(AV2153*2500)*'P6 Verzekering'!$E$11</f>
        <v>0</v>
      </c>
      <c r="BT2153" s="173">
        <f>(AW2153*2500)*'P6 Verzekering'!$E$12</f>
        <v>0</v>
      </c>
      <c r="BU2153" s="173">
        <f>(L2153*2500)*'P6 Verzekering'!$E$13</f>
        <v>0</v>
      </c>
      <c r="BV2153" s="173">
        <f t="shared" si="952"/>
        <v>0</v>
      </c>
      <c r="BW2153"/>
      <c r="BX2153"/>
    </row>
    <row r="2154" spans="1:76">
      <c r="A2154" s="152" t="s">
        <v>894</v>
      </c>
      <c r="B2154" s="152" t="s">
        <v>184</v>
      </c>
      <c r="C2154" s="152" t="s">
        <v>183</v>
      </c>
      <c r="D2154" s="152" t="s">
        <v>167</v>
      </c>
      <c r="E2154" s="152" t="s">
        <v>166</v>
      </c>
      <c r="F2154" s="153">
        <f t="shared" si="954"/>
        <v>30</v>
      </c>
      <c r="G2154" s="154">
        <v>0</v>
      </c>
      <c r="H2154" s="154">
        <f>IFERROR(VLOOKUP(B2154,'P2 Origin'!$C$21:$Q$176,15,FALSE),0)</f>
        <v>1</v>
      </c>
      <c r="I2154" s="154">
        <f>IFERROR(VLOOKUP(D2154,'P4 Destination'!$C$21:$Q$176,15,FALSE),0)</f>
        <v>1</v>
      </c>
      <c r="J2154" s="155"/>
      <c r="K2154" s="155"/>
      <c r="L2154" s="156">
        <v>30</v>
      </c>
      <c r="M2154" s="155">
        <v>1071</v>
      </c>
      <c r="N2154" s="155">
        <v>6</v>
      </c>
      <c r="O2154" s="157">
        <f t="shared" si="929"/>
        <v>0</v>
      </c>
      <c r="P2154" s="158">
        <f t="shared" si="930"/>
        <v>0</v>
      </c>
      <c r="Q2154" s="159">
        <f>IFERROR(VLOOKUP(N2154,'P1 Intra-Europees'!$A$15:$H$25,3,0),0)*P2154</f>
        <v>0</v>
      </c>
      <c r="R2154" s="160">
        <f t="shared" si="931"/>
        <v>0</v>
      </c>
      <c r="S2154" s="159">
        <f>IFERROR(VLOOKUP(N2154,'P1 Intra-Europees'!$A$15:$H$25,4,0),0)*R2154</f>
        <v>0</v>
      </c>
      <c r="T2154" s="160">
        <f t="shared" si="932"/>
        <v>30</v>
      </c>
      <c r="U2154" s="159">
        <f>IFERROR(VLOOKUP(N2154,'P1 Intra-Europees'!$A$15:$H$25,5,0),0)*T2154</f>
        <v>0</v>
      </c>
      <c r="V2154" s="160">
        <f t="shared" si="933"/>
        <v>0</v>
      </c>
      <c r="W2154" s="159">
        <f>IFERROR(VLOOKUP(N2154,'P1 Intra-Europees'!$A$15:$H$25,6,0),0)*V2154</f>
        <v>0</v>
      </c>
      <c r="X2154" s="160">
        <f t="shared" si="934"/>
        <v>0</v>
      </c>
      <c r="Y2154" s="159">
        <f>IFERROR(VLOOKUP(N2154,'P1 Intra-Europees'!$A$15:$H$25,7,0),0)*X2154</f>
        <v>0</v>
      </c>
      <c r="Z2154" s="161">
        <f t="shared" si="935"/>
        <v>0</v>
      </c>
      <c r="AA2154" s="162">
        <f>IFERROR(VLOOKUP(N2154,'P1 Intra-Europees'!$A$15:$H$25,8,0),0)*Z2154</f>
        <v>0</v>
      </c>
      <c r="AB2154" s="163">
        <f t="shared" si="936"/>
        <v>0</v>
      </c>
      <c r="AC2154" s="157" t="str">
        <f>VLOOKUP(B2154,'P2 Origin'!$C$21:$O$176,13,0)</f>
        <v>EUR</v>
      </c>
      <c r="AD2154" s="164">
        <f t="shared" si="937"/>
        <v>0</v>
      </c>
      <c r="AE2154" s="165">
        <f>IF(AU2154&gt;0.1,VLOOKUP(B2154,'P2 Origin'!$C$21:$M$176,3,0)*H2154,0)</f>
        <v>0</v>
      </c>
      <c r="AF2154" s="166">
        <f t="shared" si="938"/>
        <v>0</v>
      </c>
      <c r="AG2154" s="165">
        <f>(VLOOKUP(B2154,'P2 Origin'!$C$21:$M$176,4,0))*AF2154</f>
        <v>0</v>
      </c>
      <c r="AH2154" s="166">
        <f t="shared" si="939"/>
        <v>0</v>
      </c>
      <c r="AI2154" s="165">
        <f>(VLOOKUP(B2154,'P2 Origin'!$C$21:$M$176,5,0))*AH2154</f>
        <v>0</v>
      </c>
      <c r="AJ2154" s="166">
        <f t="shared" si="953"/>
        <v>0</v>
      </c>
      <c r="AK2154" s="165">
        <f>(VLOOKUP(B2154,'P2 Origin'!$C$21:$M$176,6,0))*AJ2154</f>
        <v>0</v>
      </c>
      <c r="AL2154" s="166">
        <f t="shared" si="940"/>
        <v>0</v>
      </c>
      <c r="AM2154" s="165">
        <f>(VLOOKUP($B2154,'P2 Origin'!$C$21:$M$176,7,0))*AL2154</f>
        <v>0</v>
      </c>
      <c r="AN2154" s="166">
        <f t="shared" si="941"/>
        <v>0</v>
      </c>
      <c r="AO2154" s="165">
        <f>(VLOOKUP($B2154,'P2 Origin'!$C$21:$M$176,8,0))*AN2154</f>
        <v>0</v>
      </c>
      <c r="AP2154" s="166">
        <f t="shared" si="942"/>
        <v>0</v>
      </c>
      <c r="AQ2154" s="165">
        <f>(VLOOKUP($B2154,'P2 Origin'!$C$21:$M$176,9,0))*AP2154</f>
        <v>0</v>
      </c>
      <c r="AR2154" s="155">
        <f t="shared" si="955"/>
        <v>0</v>
      </c>
      <c r="AS2154" s="164">
        <f>(VLOOKUP(B2154,'P2 Origin'!$C$21:$M$176,10,0))*K2154</f>
        <v>0</v>
      </c>
      <c r="AT2154" s="164">
        <f>(VLOOKUP(B2154,'P2 Origin'!$C$21:$M$176,11,0))*J2154</f>
        <v>0</v>
      </c>
      <c r="AU2154" s="167">
        <v>0</v>
      </c>
      <c r="AV2154" s="168">
        <v>0</v>
      </c>
      <c r="AW2154" s="169">
        <v>0</v>
      </c>
      <c r="AX2154" s="170">
        <f>IF(AU2154&gt;=0.1,'P3 Bureaumarge zee- en luchtvr.'!$D$12,0)</f>
        <v>0</v>
      </c>
      <c r="AY2154" s="163">
        <f t="shared" si="943"/>
        <v>0</v>
      </c>
      <c r="AZ2154" s="157" t="str">
        <f>VLOOKUP(D2154,'P4 Destination'!$C$21:$O$176,13,0)</f>
        <v>EUR</v>
      </c>
      <c r="BA2154" s="164">
        <f t="shared" si="944"/>
        <v>0</v>
      </c>
      <c r="BB2154" s="171">
        <f>IF(AU2154&gt;0.1,(VLOOKUP(D2154,'P4 Destination'!$C$21:$M$176,3,0))*I2154,0)</f>
        <v>0</v>
      </c>
      <c r="BC2154" s="172">
        <f t="shared" si="945"/>
        <v>0</v>
      </c>
      <c r="BD2154" s="171">
        <f>(VLOOKUP($D2154,'P4 Destination'!$C$21:$M$176,4,0))*BC2154</f>
        <v>0</v>
      </c>
      <c r="BE2154" s="172">
        <f t="shared" si="946"/>
        <v>0</v>
      </c>
      <c r="BF2154" s="171">
        <f>(VLOOKUP($D2154,'P4 Destination'!$C$21:$M$176,5,0))*BE2154</f>
        <v>0</v>
      </c>
      <c r="BG2154" s="172">
        <f t="shared" si="947"/>
        <v>0</v>
      </c>
      <c r="BH2154" s="171">
        <f>(VLOOKUP($D2154,'P4 Destination'!$C$21:$M$176,6,0))*BG2154</f>
        <v>0</v>
      </c>
      <c r="BI2154" s="172">
        <f t="shared" si="948"/>
        <v>0</v>
      </c>
      <c r="BJ2154" s="171">
        <f>(VLOOKUP($D2154,'P4 Destination'!$C$21:$M$176,7,0))*BI2154</f>
        <v>0</v>
      </c>
      <c r="BK2154" s="172">
        <f t="shared" si="949"/>
        <v>0</v>
      </c>
      <c r="BL2154" s="171">
        <f>(VLOOKUP($D2154,'P4 Destination'!$C$21:$M$176,8,0))*BK2154</f>
        <v>0</v>
      </c>
      <c r="BM2154" s="172">
        <f t="shared" si="950"/>
        <v>0</v>
      </c>
      <c r="BN2154" s="171">
        <f>(VLOOKUP($D2154,'P4 Destination'!$C$21:$M$176,9,0))*BM2154</f>
        <v>0</v>
      </c>
      <c r="BO2154" s="154">
        <f t="shared" si="956"/>
        <v>0</v>
      </c>
      <c r="BP2154" s="171">
        <f>(VLOOKUP(D2154,'P4 Destination'!$C$21:$M$176,10,0))*K2154</f>
        <v>0</v>
      </c>
      <c r="BQ2154" s="171">
        <f>(VLOOKUP(D2154,'P4 Destination'!$C$21:$M$176,11,0))*J2154</f>
        <v>0</v>
      </c>
      <c r="BR2154" s="173">
        <f t="shared" si="951"/>
        <v>0</v>
      </c>
      <c r="BS2154" s="173">
        <f>(AV2154*2500)*'P6 Verzekering'!$E$11</f>
        <v>0</v>
      </c>
      <c r="BT2154" s="173">
        <f>(AW2154*2500)*'P6 Verzekering'!$E$12</f>
        <v>0</v>
      </c>
      <c r="BU2154" s="173">
        <f>(L2154*2500)*'P6 Verzekering'!$E$13</f>
        <v>0</v>
      </c>
      <c r="BV2154" s="173">
        <f t="shared" si="952"/>
        <v>0</v>
      </c>
      <c r="BW2154"/>
      <c r="BX2154"/>
    </row>
    <row r="2155" spans="1:76">
      <c r="A2155" s="152" t="s">
        <v>873</v>
      </c>
      <c r="B2155" s="152" t="s">
        <v>184</v>
      </c>
      <c r="C2155" s="152" t="s">
        <v>183</v>
      </c>
      <c r="D2155" s="152" t="s">
        <v>253</v>
      </c>
      <c r="E2155" s="152" t="s">
        <v>250</v>
      </c>
      <c r="F2155" s="153">
        <f t="shared" si="954"/>
        <v>30</v>
      </c>
      <c r="G2155" s="154">
        <v>0</v>
      </c>
      <c r="H2155" s="154">
        <f>IFERROR(VLOOKUP(B2155,'P2 Origin'!$C$21:$Q$176,15,FALSE),0)</f>
        <v>1</v>
      </c>
      <c r="I2155" s="154">
        <f>IFERROR(VLOOKUP(D2155,'P4 Destination'!$C$21:$Q$176,15,FALSE),0)</f>
        <v>1</v>
      </c>
      <c r="J2155" s="155"/>
      <c r="K2155" s="155"/>
      <c r="L2155" s="156">
        <v>30</v>
      </c>
      <c r="M2155" s="155">
        <v>1093</v>
      </c>
      <c r="N2155" s="155">
        <v>6</v>
      </c>
      <c r="O2155" s="157">
        <f t="shared" si="929"/>
        <v>0</v>
      </c>
      <c r="P2155" s="158">
        <f t="shared" si="930"/>
        <v>0</v>
      </c>
      <c r="Q2155" s="159">
        <f>IFERROR(VLOOKUP(N2155,'P1 Intra-Europees'!$A$15:$H$25,3,0),0)*P2155</f>
        <v>0</v>
      </c>
      <c r="R2155" s="160">
        <f t="shared" si="931"/>
        <v>0</v>
      </c>
      <c r="S2155" s="159">
        <f>IFERROR(VLOOKUP(N2155,'P1 Intra-Europees'!$A$15:$H$25,4,0),0)*R2155</f>
        <v>0</v>
      </c>
      <c r="T2155" s="160">
        <f t="shared" si="932"/>
        <v>30</v>
      </c>
      <c r="U2155" s="159">
        <f>IFERROR(VLOOKUP(N2155,'P1 Intra-Europees'!$A$15:$H$25,5,0),0)*T2155</f>
        <v>0</v>
      </c>
      <c r="V2155" s="160">
        <f t="shared" si="933"/>
        <v>0</v>
      </c>
      <c r="W2155" s="159">
        <f>IFERROR(VLOOKUP(N2155,'P1 Intra-Europees'!$A$15:$H$25,6,0),0)*V2155</f>
        <v>0</v>
      </c>
      <c r="X2155" s="160">
        <f t="shared" si="934"/>
        <v>0</v>
      </c>
      <c r="Y2155" s="159">
        <f>IFERROR(VLOOKUP(N2155,'P1 Intra-Europees'!$A$15:$H$25,7,0),0)*X2155</f>
        <v>0</v>
      </c>
      <c r="Z2155" s="161">
        <f t="shared" si="935"/>
        <v>0</v>
      </c>
      <c r="AA2155" s="162">
        <f>IFERROR(VLOOKUP(N2155,'P1 Intra-Europees'!$A$15:$H$25,8,0),0)*Z2155</f>
        <v>0</v>
      </c>
      <c r="AB2155" s="163">
        <f t="shared" si="936"/>
        <v>0</v>
      </c>
      <c r="AC2155" s="157" t="str">
        <f>VLOOKUP(B2155,'P2 Origin'!$C$21:$O$176,13,0)</f>
        <v>EUR</v>
      </c>
      <c r="AD2155" s="164">
        <f t="shared" si="937"/>
        <v>0</v>
      </c>
      <c r="AE2155" s="165">
        <f>IF(AU2155&gt;0.1,VLOOKUP(B2155,'P2 Origin'!$C$21:$M$176,3,0)*H2155,0)</f>
        <v>0</v>
      </c>
      <c r="AF2155" s="166">
        <f t="shared" si="938"/>
        <v>0</v>
      </c>
      <c r="AG2155" s="165">
        <f>(VLOOKUP(B2155,'P2 Origin'!$C$21:$M$176,4,0))*AF2155</f>
        <v>0</v>
      </c>
      <c r="AH2155" s="166">
        <f t="shared" si="939"/>
        <v>0</v>
      </c>
      <c r="AI2155" s="165">
        <f>(VLOOKUP(B2155,'P2 Origin'!$C$21:$M$176,5,0))*AH2155</f>
        <v>0</v>
      </c>
      <c r="AJ2155" s="166">
        <f t="shared" si="953"/>
        <v>0</v>
      </c>
      <c r="AK2155" s="165">
        <f>(VLOOKUP(B2155,'P2 Origin'!$C$21:$M$176,6,0))*AJ2155</f>
        <v>0</v>
      </c>
      <c r="AL2155" s="166">
        <f t="shared" si="940"/>
        <v>0</v>
      </c>
      <c r="AM2155" s="165">
        <f>(VLOOKUP($B2155,'P2 Origin'!$C$21:$M$176,7,0))*AL2155</f>
        <v>0</v>
      </c>
      <c r="AN2155" s="166">
        <f t="shared" si="941"/>
        <v>0</v>
      </c>
      <c r="AO2155" s="165">
        <f>(VLOOKUP($B2155,'P2 Origin'!$C$21:$M$176,8,0))*AN2155</f>
        <v>0</v>
      </c>
      <c r="AP2155" s="166">
        <f t="shared" si="942"/>
        <v>0</v>
      </c>
      <c r="AQ2155" s="165">
        <f>(VLOOKUP($B2155,'P2 Origin'!$C$21:$M$176,9,0))*AP2155</f>
        <v>0</v>
      </c>
      <c r="AR2155" s="155">
        <f t="shared" si="955"/>
        <v>0</v>
      </c>
      <c r="AS2155" s="164">
        <f>(VLOOKUP(B2155,'P2 Origin'!$C$21:$M$176,10,0))*K2155</f>
        <v>0</v>
      </c>
      <c r="AT2155" s="164">
        <f>(VLOOKUP(B2155,'P2 Origin'!$C$21:$M$176,11,0))*J2155</f>
        <v>0</v>
      </c>
      <c r="AU2155" s="167">
        <v>0</v>
      </c>
      <c r="AV2155" s="168">
        <v>0</v>
      </c>
      <c r="AW2155" s="169">
        <v>0</v>
      </c>
      <c r="AX2155" s="170">
        <f>IF(AU2155&gt;=0.1,'P3 Bureaumarge zee- en luchtvr.'!$D$12,0)</f>
        <v>0</v>
      </c>
      <c r="AY2155" s="163">
        <f t="shared" si="943"/>
        <v>0</v>
      </c>
      <c r="AZ2155" s="157" t="str">
        <f>VLOOKUP(D2155,'P4 Destination'!$C$21:$O$176,13,0)</f>
        <v>EUR</v>
      </c>
      <c r="BA2155" s="164">
        <f t="shared" si="944"/>
        <v>0</v>
      </c>
      <c r="BB2155" s="171">
        <f>IF(AU2155&gt;0.1,(VLOOKUP(D2155,'P4 Destination'!$C$21:$M$176,3,0))*I2155,0)</f>
        <v>0</v>
      </c>
      <c r="BC2155" s="172">
        <f t="shared" si="945"/>
        <v>0</v>
      </c>
      <c r="BD2155" s="171">
        <f>(VLOOKUP($D2155,'P4 Destination'!$C$21:$M$176,4,0))*BC2155</f>
        <v>0</v>
      </c>
      <c r="BE2155" s="172">
        <f t="shared" si="946"/>
        <v>0</v>
      </c>
      <c r="BF2155" s="171">
        <f>(VLOOKUP($D2155,'P4 Destination'!$C$21:$M$176,5,0))*BE2155</f>
        <v>0</v>
      </c>
      <c r="BG2155" s="172">
        <f t="shared" si="947"/>
        <v>0</v>
      </c>
      <c r="BH2155" s="171">
        <f>(VLOOKUP($D2155,'P4 Destination'!$C$21:$M$176,6,0))*BG2155</f>
        <v>0</v>
      </c>
      <c r="BI2155" s="172">
        <f t="shared" si="948"/>
        <v>0</v>
      </c>
      <c r="BJ2155" s="171">
        <f>(VLOOKUP($D2155,'P4 Destination'!$C$21:$M$176,7,0))*BI2155</f>
        <v>0</v>
      </c>
      <c r="BK2155" s="172">
        <f t="shared" si="949"/>
        <v>0</v>
      </c>
      <c r="BL2155" s="171">
        <f>(VLOOKUP($D2155,'P4 Destination'!$C$21:$M$176,8,0))*BK2155</f>
        <v>0</v>
      </c>
      <c r="BM2155" s="172">
        <f t="shared" si="950"/>
        <v>0</v>
      </c>
      <c r="BN2155" s="171">
        <f>(VLOOKUP($D2155,'P4 Destination'!$C$21:$M$176,9,0))*BM2155</f>
        <v>0</v>
      </c>
      <c r="BO2155" s="154">
        <f t="shared" si="956"/>
        <v>0</v>
      </c>
      <c r="BP2155" s="171">
        <f>(VLOOKUP(D2155,'P4 Destination'!$C$21:$M$176,10,0))*K2155</f>
        <v>0</v>
      </c>
      <c r="BQ2155" s="171">
        <f>(VLOOKUP(D2155,'P4 Destination'!$C$21:$M$176,11,0))*J2155</f>
        <v>0</v>
      </c>
      <c r="BR2155" s="173">
        <f t="shared" si="951"/>
        <v>0</v>
      </c>
      <c r="BS2155" s="173">
        <f>(AV2155*2500)*'P6 Verzekering'!$E$11</f>
        <v>0</v>
      </c>
      <c r="BT2155" s="173">
        <f>(AW2155*2500)*'P6 Verzekering'!$E$12</f>
        <v>0</v>
      </c>
      <c r="BU2155" s="173">
        <f>(L2155*2500)*'P6 Verzekering'!$E$13</f>
        <v>0</v>
      </c>
      <c r="BV2155" s="173">
        <f t="shared" si="952"/>
        <v>0</v>
      </c>
      <c r="BW2155"/>
      <c r="BX2155"/>
    </row>
    <row r="2156" spans="1:76">
      <c r="A2156" s="152" t="s">
        <v>1414</v>
      </c>
      <c r="B2156" s="152" t="s">
        <v>258</v>
      </c>
      <c r="C2156" s="152" t="s">
        <v>257</v>
      </c>
      <c r="D2156" s="152" t="s">
        <v>184</v>
      </c>
      <c r="E2156" s="152" t="s">
        <v>183</v>
      </c>
      <c r="F2156" s="153">
        <f t="shared" si="954"/>
        <v>30</v>
      </c>
      <c r="G2156" s="154">
        <v>0</v>
      </c>
      <c r="H2156" s="154">
        <f>IFERROR(VLOOKUP(B2156,'P2 Origin'!$C$21:$Q$176,15,FALSE),0)</f>
        <v>1</v>
      </c>
      <c r="I2156" s="154">
        <f>IFERROR(VLOOKUP(D2156,'P4 Destination'!$C$21:$Q$176,15,FALSE),0)</f>
        <v>1</v>
      </c>
      <c r="J2156" s="155"/>
      <c r="K2156" s="155"/>
      <c r="L2156" s="156">
        <v>30</v>
      </c>
      <c r="M2156" s="155">
        <v>1131</v>
      </c>
      <c r="N2156" s="155">
        <v>6</v>
      </c>
      <c r="O2156" s="157">
        <f t="shared" si="929"/>
        <v>0</v>
      </c>
      <c r="P2156" s="158">
        <f t="shared" si="930"/>
        <v>0</v>
      </c>
      <c r="Q2156" s="159">
        <f>IFERROR(VLOOKUP(N2156,'P1 Intra-Europees'!$A$15:$H$25,3,0),0)*P2156</f>
        <v>0</v>
      </c>
      <c r="R2156" s="160">
        <f t="shared" si="931"/>
        <v>0</v>
      </c>
      <c r="S2156" s="159">
        <f>IFERROR(VLOOKUP(N2156,'P1 Intra-Europees'!$A$15:$H$25,4,0),0)*R2156</f>
        <v>0</v>
      </c>
      <c r="T2156" s="160">
        <f t="shared" si="932"/>
        <v>30</v>
      </c>
      <c r="U2156" s="159">
        <f>IFERROR(VLOOKUP(N2156,'P1 Intra-Europees'!$A$15:$H$25,5,0),0)*T2156</f>
        <v>0</v>
      </c>
      <c r="V2156" s="160">
        <f t="shared" si="933"/>
        <v>0</v>
      </c>
      <c r="W2156" s="159">
        <f>IFERROR(VLOOKUP(N2156,'P1 Intra-Europees'!$A$15:$H$25,6,0),0)*V2156</f>
        <v>0</v>
      </c>
      <c r="X2156" s="160">
        <f t="shared" si="934"/>
        <v>0</v>
      </c>
      <c r="Y2156" s="159">
        <f>IFERROR(VLOOKUP(N2156,'P1 Intra-Europees'!$A$15:$H$25,7,0),0)*X2156</f>
        <v>0</v>
      </c>
      <c r="Z2156" s="161">
        <f t="shared" si="935"/>
        <v>0</v>
      </c>
      <c r="AA2156" s="162">
        <f>IFERROR(VLOOKUP(N2156,'P1 Intra-Europees'!$A$15:$H$25,8,0),0)*Z2156</f>
        <v>0</v>
      </c>
      <c r="AB2156" s="163">
        <f t="shared" si="936"/>
        <v>0</v>
      </c>
      <c r="AC2156" s="157" t="str">
        <f>VLOOKUP(B2156,'P2 Origin'!$C$21:$O$176,13,0)</f>
        <v>EUR</v>
      </c>
      <c r="AD2156" s="164">
        <f t="shared" si="937"/>
        <v>0</v>
      </c>
      <c r="AE2156" s="165">
        <f>IF(AU2156&gt;0.1,VLOOKUP(B2156,'P2 Origin'!$C$21:$M$176,3,0)*H2156,0)</f>
        <v>0</v>
      </c>
      <c r="AF2156" s="166">
        <f t="shared" si="938"/>
        <v>0</v>
      </c>
      <c r="AG2156" s="165">
        <f>(VLOOKUP(B2156,'P2 Origin'!$C$21:$M$176,4,0))*AF2156</f>
        <v>0</v>
      </c>
      <c r="AH2156" s="166">
        <f t="shared" si="939"/>
        <v>0</v>
      </c>
      <c r="AI2156" s="165">
        <f>(VLOOKUP(B2156,'P2 Origin'!$C$21:$M$176,5,0))*AH2156</f>
        <v>0</v>
      </c>
      <c r="AJ2156" s="166">
        <f t="shared" si="953"/>
        <v>0</v>
      </c>
      <c r="AK2156" s="165">
        <f>(VLOOKUP(B2156,'P2 Origin'!$C$21:$M$176,6,0))*AJ2156</f>
        <v>0</v>
      </c>
      <c r="AL2156" s="166">
        <f t="shared" si="940"/>
        <v>0</v>
      </c>
      <c r="AM2156" s="165">
        <f>(VLOOKUP($B2156,'P2 Origin'!$C$21:$M$176,7,0))*AL2156</f>
        <v>0</v>
      </c>
      <c r="AN2156" s="166">
        <f t="shared" si="941"/>
        <v>0</v>
      </c>
      <c r="AO2156" s="165">
        <f>(VLOOKUP($B2156,'P2 Origin'!$C$21:$M$176,8,0))*AN2156</f>
        <v>0</v>
      </c>
      <c r="AP2156" s="166">
        <f t="shared" si="942"/>
        <v>0</v>
      </c>
      <c r="AQ2156" s="165">
        <f>(VLOOKUP($B2156,'P2 Origin'!$C$21:$M$176,9,0))*AP2156</f>
        <v>0</v>
      </c>
      <c r="AR2156" s="155">
        <f t="shared" si="955"/>
        <v>0</v>
      </c>
      <c r="AS2156" s="164">
        <f>(VLOOKUP(B2156,'P2 Origin'!$C$21:$M$176,10,0))*K2156</f>
        <v>0</v>
      </c>
      <c r="AT2156" s="164">
        <f>(VLOOKUP(B2156,'P2 Origin'!$C$21:$M$176,11,0))*J2156</f>
        <v>0</v>
      </c>
      <c r="AU2156" s="167">
        <v>0</v>
      </c>
      <c r="AV2156" s="168">
        <v>0</v>
      </c>
      <c r="AW2156" s="169">
        <v>0</v>
      </c>
      <c r="AX2156" s="170">
        <f>IF(AU2156&gt;=0.1,'P3 Bureaumarge zee- en luchtvr.'!$D$12,0)</f>
        <v>0</v>
      </c>
      <c r="AY2156" s="163">
        <f t="shared" si="943"/>
        <v>0</v>
      </c>
      <c r="AZ2156" s="157" t="str">
        <f>VLOOKUP(D2156,'P4 Destination'!$C$21:$O$176,13,0)</f>
        <v>EUR</v>
      </c>
      <c r="BA2156" s="164">
        <f t="shared" si="944"/>
        <v>0</v>
      </c>
      <c r="BB2156" s="171">
        <f>IF(AU2156&gt;0.1,(VLOOKUP(D2156,'P4 Destination'!$C$21:$M$176,3,0))*I2156,0)</f>
        <v>0</v>
      </c>
      <c r="BC2156" s="172">
        <f t="shared" si="945"/>
        <v>0</v>
      </c>
      <c r="BD2156" s="171">
        <f>(VLOOKUP($D2156,'P4 Destination'!$C$21:$M$176,4,0))*BC2156</f>
        <v>0</v>
      </c>
      <c r="BE2156" s="172">
        <f t="shared" si="946"/>
        <v>0</v>
      </c>
      <c r="BF2156" s="171">
        <f>(VLOOKUP($D2156,'P4 Destination'!$C$21:$M$176,5,0))*BE2156</f>
        <v>0</v>
      </c>
      <c r="BG2156" s="172">
        <f t="shared" si="947"/>
        <v>0</v>
      </c>
      <c r="BH2156" s="171">
        <f>(VLOOKUP($D2156,'P4 Destination'!$C$21:$M$176,6,0))*BG2156</f>
        <v>0</v>
      </c>
      <c r="BI2156" s="172">
        <f t="shared" si="948"/>
        <v>0</v>
      </c>
      <c r="BJ2156" s="171">
        <f>(VLOOKUP($D2156,'P4 Destination'!$C$21:$M$176,7,0))*BI2156</f>
        <v>0</v>
      </c>
      <c r="BK2156" s="172">
        <f t="shared" si="949"/>
        <v>0</v>
      </c>
      <c r="BL2156" s="171">
        <f>(VLOOKUP($D2156,'P4 Destination'!$C$21:$M$176,8,0))*BK2156</f>
        <v>0</v>
      </c>
      <c r="BM2156" s="172">
        <f t="shared" si="950"/>
        <v>0</v>
      </c>
      <c r="BN2156" s="171">
        <f>(VLOOKUP($D2156,'P4 Destination'!$C$21:$M$176,9,0))*BM2156</f>
        <v>0</v>
      </c>
      <c r="BO2156" s="154">
        <f t="shared" si="956"/>
        <v>0</v>
      </c>
      <c r="BP2156" s="171">
        <f>(VLOOKUP(D2156,'P4 Destination'!$C$21:$M$176,10,0))*K2156</f>
        <v>0</v>
      </c>
      <c r="BQ2156" s="171">
        <f>(VLOOKUP(D2156,'P4 Destination'!$C$21:$M$176,11,0))*J2156</f>
        <v>0</v>
      </c>
      <c r="BR2156" s="173">
        <f t="shared" si="951"/>
        <v>0</v>
      </c>
      <c r="BS2156" s="173">
        <f>(AV2156*2500)*'P6 Verzekering'!$E$11</f>
        <v>0</v>
      </c>
      <c r="BT2156" s="173">
        <f>(AW2156*2500)*'P6 Verzekering'!$E$12</f>
        <v>0</v>
      </c>
      <c r="BU2156" s="173">
        <f>(L2156*2500)*'P6 Verzekering'!$E$13</f>
        <v>0</v>
      </c>
      <c r="BV2156" s="173">
        <f t="shared" si="952"/>
        <v>0</v>
      </c>
      <c r="BW2156"/>
      <c r="BX2156"/>
    </row>
    <row r="2157" spans="1:76">
      <c r="A2157" s="152" t="s">
        <v>1437</v>
      </c>
      <c r="B2157" s="152" t="s">
        <v>212</v>
      </c>
      <c r="C2157" s="152" t="s">
        <v>212</v>
      </c>
      <c r="D2157" s="152" t="s">
        <v>194</v>
      </c>
      <c r="E2157" s="152" t="s">
        <v>193</v>
      </c>
      <c r="F2157" s="153">
        <f t="shared" si="954"/>
        <v>30</v>
      </c>
      <c r="G2157" s="154">
        <v>0</v>
      </c>
      <c r="H2157" s="154">
        <f>IFERROR(VLOOKUP(B2157,'P2 Origin'!$C$21:$Q$176,15,FALSE),0)</f>
        <v>1</v>
      </c>
      <c r="I2157" s="154">
        <f>IFERROR(VLOOKUP(D2157,'P4 Destination'!$C$21:$Q$176,15,FALSE),0)</f>
        <v>0</v>
      </c>
      <c r="J2157" s="155"/>
      <c r="K2157" s="155"/>
      <c r="L2157" s="156">
        <v>30</v>
      </c>
      <c r="M2157" s="155">
        <v>1168</v>
      </c>
      <c r="N2157" s="155">
        <v>6</v>
      </c>
      <c r="O2157" s="157">
        <f t="shared" si="929"/>
        <v>0</v>
      </c>
      <c r="P2157" s="158">
        <f t="shared" si="930"/>
        <v>0</v>
      </c>
      <c r="Q2157" s="159">
        <f>IFERROR(VLOOKUP(N2157,'P1 Intra-Europees'!$A$15:$H$25,3,0),0)*P2157</f>
        <v>0</v>
      </c>
      <c r="R2157" s="160">
        <f t="shared" si="931"/>
        <v>0</v>
      </c>
      <c r="S2157" s="159">
        <f>IFERROR(VLOOKUP(N2157,'P1 Intra-Europees'!$A$15:$H$25,4,0),0)*R2157</f>
        <v>0</v>
      </c>
      <c r="T2157" s="160">
        <f t="shared" si="932"/>
        <v>30</v>
      </c>
      <c r="U2157" s="159">
        <f>IFERROR(VLOOKUP(N2157,'P1 Intra-Europees'!$A$15:$H$25,5,0),0)*T2157</f>
        <v>0</v>
      </c>
      <c r="V2157" s="160">
        <f t="shared" si="933"/>
        <v>0</v>
      </c>
      <c r="W2157" s="159">
        <f>IFERROR(VLOOKUP(N2157,'P1 Intra-Europees'!$A$15:$H$25,6,0),0)*V2157</f>
        <v>0</v>
      </c>
      <c r="X2157" s="160">
        <f t="shared" si="934"/>
        <v>0</v>
      </c>
      <c r="Y2157" s="159">
        <f>IFERROR(VLOOKUP(N2157,'P1 Intra-Europees'!$A$15:$H$25,7,0),0)*X2157</f>
        <v>0</v>
      </c>
      <c r="Z2157" s="161">
        <f t="shared" si="935"/>
        <v>0</v>
      </c>
      <c r="AA2157" s="162">
        <f>IFERROR(VLOOKUP(N2157,'P1 Intra-Europees'!$A$15:$H$25,8,0),0)*Z2157</f>
        <v>0</v>
      </c>
      <c r="AB2157" s="163">
        <f t="shared" si="936"/>
        <v>0</v>
      </c>
      <c r="AC2157" s="157" t="str">
        <f>VLOOKUP(B2157,'P2 Origin'!$C$21:$O$176,13,0)</f>
        <v>EUR</v>
      </c>
      <c r="AD2157" s="164">
        <f t="shared" si="937"/>
        <v>0</v>
      </c>
      <c r="AE2157" s="165">
        <f>IF(AU2157&gt;0.1,VLOOKUP(B2157,'P2 Origin'!$C$21:$M$176,3,0)*H2157,0)</f>
        <v>0</v>
      </c>
      <c r="AF2157" s="166">
        <f t="shared" si="938"/>
        <v>0</v>
      </c>
      <c r="AG2157" s="165">
        <f>(VLOOKUP(B2157,'P2 Origin'!$C$21:$M$176,4,0))*AF2157</f>
        <v>0</v>
      </c>
      <c r="AH2157" s="166">
        <f t="shared" si="939"/>
        <v>0</v>
      </c>
      <c r="AI2157" s="165">
        <f>(VLOOKUP(B2157,'P2 Origin'!$C$21:$M$176,5,0))*AH2157</f>
        <v>0</v>
      </c>
      <c r="AJ2157" s="166">
        <f t="shared" si="953"/>
        <v>0</v>
      </c>
      <c r="AK2157" s="165">
        <f>(VLOOKUP(B2157,'P2 Origin'!$C$21:$M$176,6,0))*AJ2157</f>
        <v>0</v>
      </c>
      <c r="AL2157" s="166">
        <f t="shared" si="940"/>
        <v>0</v>
      </c>
      <c r="AM2157" s="165">
        <f>(VLOOKUP($B2157,'P2 Origin'!$C$21:$M$176,7,0))*AL2157</f>
        <v>0</v>
      </c>
      <c r="AN2157" s="166">
        <f t="shared" si="941"/>
        <v>0</v>
      </c>
      <c r="AO2157" s="165">
        <f>(VLOOKUP($B2157,'P2 Origin'!$C$21:$M$176,8,0))*AN2157</f>
        <v>0</v>
      </c>
      <c r="AP2157" s="166">
        <f t="shared" si="942"/>
        <v>0</v>
      </c>
      <c r="AQ2157" s="165">
        <f>(VLOOKUP($B2157,'P2 Origin'!$C$21:$M$176,9,0))*AP2157</f>
        <v>0</v>
      </c>
      <c r="AR2157" s="155">
        <f t="shared" si="955"/>
        <v>0</v>
      </c>
      <c r="AS2157" s="164">
        <f>(VLOOKUP(B2157,'P2 Origin'!$C$21:$M$176,10,0))*K2157</f>
        <v>0</v>
      </c>
      <c r="AT2157" s="164">
        <f>(VLOOKUP(B2157,'P2 Origin'!$C$21:$M$176,11,0))*J2157</f>
        <v>0</v>
      </c>
      <c r="AU2157" s="167">
        <v>0</v>
      </c>
      <c r="AV2157" s="168">
        <v>0</v>
      </c>
      <c r="AW2157" s="169">
        <v>0</v>
      </c>
      <c r="AX2157" s="170">
        <f>IF(AU2157&gt;=0.1,'P3 Bureaumarge zee- en luchtvr.'!$D$12,0)</f>
        <v>0</v>
      </c>
      <c r="AY2157" s="163">
        <f t="shared" si="943"/>
        <v>0</v>
      </c>
      <c r="AZ2157" s="157" t="str">
        <f>VLOOKUP(D2157,'P4 Destination'!$C$21:$O$176,13,0)</f>
        <v>EUR</v>
      </c>
      <c r="BA2157" s="164">
        <f t="shared" si="944"/>
        <v>0</v>
      </c>
      <c r="BB2157" s="171">
        <f>IF(AU2157&gt;0.1,(VLOOKUP(D2157,'P4 Destination'!$C$21:$M$176,3,0))*I2157,0)</f>
        <v>0</v>
      </c>
      <c r="BC2157" s="172">
        <f t="shared" si="945"/>
        <v>0</v>
      </c>
      <c r="BD2157" s="171">
        <f>(VLOOKUP($D2157,'P4 Destination'!$C$21:$M$176,4,0))*BC2157</f>
        <v>0</v>
      </c>
      <c r="BE2157" s="172">
        <f t="shared" si="946"/>
        <v>0</v>
      </c>
      <c r="BF2157" s="171">
        <f>(VLOOKUP($D2157,'P4 Destination'!$C$21:$M$176,5,0))*BE2157</f>
        <v>0</v>
      </c>
      <c r="BG2157" s="172">
        <f t="shared" si="947"/>
        <v>0</v>
      </c>
      <c r="BH2157" s="171">
        <f>(VLOOKUP($D2157,'P4 Destination'!$C$21:$M$176,6,0))*BG2157</f>
        <v>0</v>
      </c>
      <c r="BI2157" s="172">
        <f t="shared" si="948"/>
        <v>0</v>
      </c>
      <c r="BJ2157" s="171">
        <f>(VLOOKUP($D2157,'P4 Destination'!$C$21:$M$176,7,0))*BI2157</f>
        <v>0</v>
      </c>
      <c r="BK2157" s="172">
        <f t="shared" si="949"/>
        <v>0</v>
      </c>
      <c r="BL2157" s="171">
        <f>(VLOOKUP($D2157,'P4 Destination'!$C$21:$M$176,8,0))*BK2157</f>
        <v>0</v>
      </c>
      <c r="BM2157" s="172">
        <f t="shared" si="950"/>
        <v>0</v>
      </c>
      <c r="BN2157" s="171">
        <f>(VLOOKUP($D2157,'P4 Destination'!$C$21:$M$176,9,0))*BM2157</f>
        <v>0</v>
      </c>
      <c r="BO2157" s="154">
        <f t="shared" si="956"/>
        <v>0</v>
      </c>
      <c r="BP2157" s="171">
        <f>(VLOOKUP(D2157,'P4 Destination'!$C$21:$M$176,10,0))*K2157</f>
        <v>0</v>
      </c>
      <c r="BQ2157" s="171">
        <f>(VLOOKUP(D2157,'P4 Destination'!$C$21:$M$176,11,0))*J2157</f>
        <v>0</v>
      </c>
      <c r="BR2157" s="173">
        <f t="shared" si="951"/>
        <v>0</v>
      </c>
      <c r="BS2157" s="173">
        <f>(AV2157*2500)*'P6 Verzekering'!$E$11</f>
        <v>0</v>
      </c>
      <c r="BT2157" s="173">
        <f>(AW2157*2500)*'P6 Verzekering'!$E$12</f>
        <v>0</v>
      </c>
      <c r="BU2157" s="173">
        <f>(L2157*2500)*'P6 Verzekering'!$E$13</f>
        <v>0</v>
      </c>
      <c r="BV2157" s="173">
        <f t="shared" si="952"/>
        <v>0</v>
      </c>
      <c r="BW2157"/>
      <c r="BX2157"/>
    </row>
    <row r="2158" spans="1:76">
      <c r="A2158" s="152" t="s">
        <v>2944</v>
      </c>
      <c r="B2158" s="152" t="s">
        <v>137</v>
      </c>
      <c r="C2158" s="152" t="s">
        <v>136</v>
      </c>
      <c r="D2158" s="152" t="s">
        <v>198</v>
      </c>
      <c r="E2158" s="152" t="s">
        <v>195</v>
      </c>
      <c r="F2158" s="153">
        <f t="shared" si="954"/>
        <v>30</v>
      </c>
      <c r="G2158" s="154">
        <v>0</v>
      </c>
      <c r="H2158" s="154">
        <f>IFERROR(VLOOKUP(B2158,'P2 Origin'!$C$21:$Q$176,15,FALSE),0)</f>
        <v>0</v>
      </c>
      <c r="I2158" s="154">
        <f>IFERROR(VLOOKUP(D2158,'P4 Destination'!$C$21:$Q$176,15,FALSE),0)</f>
        <v>1</v>
      </c>
      <c r="J2158" s="155"/>
      <c r="K2158" s="155"/>
      <c r="L2158" s="156">
        <v>30</v>
      </c>
      <c r="M2158" s="155">
        <v>1630</v>
      </c>
      <c r="N2158" s="155">
        <v>7</v>
      </c>
      <c r="O2158" s="157">
        <f t="shared" si="929"/>
        <v>0</v>
      </c>
      <c r="P2158" s="158">
        <f t="shared" si="930"/>
        <v>0</v>
      </c>
      <c r="Q2158" s="159">
        <f>IFERROR(VLOOKUP(N2158,'P1 Intra-Europees'!$A$15:$H$25,3,0),0)*P2158</f>
        <v>0</v>
      </c>
      <c r="R2158" s="160">
        <f t="shared" si="931"/>
        <v>0</v>
      </c>
      <c r="S2158" s="159">
        <f>IFERROR(VLOOKUP(N2158,'P1 Intra-Europees'!$A$15:$H$25,4,0),0)*R2158</f>
        <v>0</v>
      </c>
      <c r="T2158" s="160">
        <f t="shared" si="932"/>
        <v>30</v>
      </c>
      <c r="U2158" s="159">
        <f>IFERROR(VLOOKUP(N2158,'P1 Intra-Europees'!$A$15:$H$25,5,0),0)*T2158</f>
        <v>0</v>
      </c>
      <c r="V2158" s="160">
        <f t="shared" si="933"/>
        <v>0</v>
      </c>
      <c r="W2158" s="159">
        <f>IFERROR(VLOOKUP(N2158,'P1 Intra-Europees'!$A$15:$H$25,6,0),0)*V2158</f>
        <v>0</v>
      </c>
      <c r="X2158" s="160">
        <f t="shared" si="934"/>
        <v>0</v>
      </c>
      <c r="Y2158" s="159">
        <f>IFERROR(VLOOKUP(N2158,'P1 Intra-Europees'!$A$15:$H$25,7,0),0)*X2158</f>
        <v>0</v>
      </c>
      <c r="Z2158" s="161">
        <f t="shared" si="935"/>
        <v>0</v>
      </c>
      <c r="AA2158" s="162">
        <f>IFERROR(VLOOKUP(N2158,'P1 Intra-Europees'!$A$15:$H$25,8,0),0)*Z2158</f>
        <v>0</v>
      </c>
      <c r="AB2158" s="163">
        <f t="shared" si="936"/>
        <v>0</v>
      </c>
      <c r="AC2158" s="157" t="str">
        <f>VLOOKUP(B2158,'P2 Origin'!$C$21:$O$176,13,0)</f>
        <v>EUR</v>
      </c>
      <c r="AD2158" s="164">
        <f t="shared" si="937"/>
        <v>0</v>
      </c>
      <c r="AE2158" s="165">
        <f>IF(AU2158&gt;0.1,VLOOKUP(B2158,'P2 Origin'!$C$21:$M$176,3,0)*H2158,0)</f>
        <v>0</v>
      </c>
      <c r="AF2158" s="166">
        <f t="shared" si="938"/>
        <v>0</v>
      </c>
      <c r="AG2158" s="165">
        <f>(VLOOKUP(B2158,'P2 Origin'!$C$21:$M$176,4,0))*AF2158</f>
        <v>0</v>
      </c>
      <c r="AH2158" s="166">
        <f t="shared" si="939"/>
        <v>0</v>
      </c>
      <c r="AI2158" s="165">
        <f>(VLOOKUP(B2158,'P2 Origin'!$C$21:$M$176,5,0))*AH2158</f>
        <v>0</v>
      </c>
      <c r="AJ2158" s="166">
        <f t="shared" si="953"/>
        <v>0</v>
      </c>
      <c r="AK2158" s="165">
        <f>(VLOOKUP(B2158,'P2 Origin'!$C$21:$M$176,6,0))*AJ2158</f>
        <v>0</v>
      </c>
      <c r="AL2158" s="166">
        <f t="shared" si="940"/>
        <v>0</v>
      </c>
      <c r="AM2158" s="165">
        <f>(VLOOKUP($B2158,'P2 Origin'!$C$21:$M$176,7,0))*AL2158</f>
        <v>0</v>
      </c>
      <c r="AN2158" s="166">
        <f t="shared" si="941"/>
        <v>0</v>
      </c>
      <c r="AO2158" s="165">
        <f>(VLOOKUP($B2158,'P2 Origin'!$C$21:$M$176,8,0))*AN2158</f>
        <v>0</v>
      </c>
      <c r="AP2158" s="166">
        <f t="shared" si="942"/>
        <v>0</v>
      </c>
      <c r="AQ2158" s="165">
        <f>(VLOOKUP($B2158,'P2 Origin'!$C$21:$M$176,9,0))*AP2158</f>
        <v>0</v>
      </c>
      <c r="AR2158" s="155">
        <f t="shared" si="955"/>
        <v>0</v>
      </c>
      <c r="AS2158" s="164">
        <f>(VLOOKUP(B2158,'P2 Origin'!$C$21:$M$176,10,0))*K2158</f>
        <v>0</v>
      </c>
      <c r="AT2158" s="164">
        <f>(VLOOKUP(B2158,'P2 Origin'!$C$21:$M$176,11,0))*J2158</f>
        <v>0</v>
      </c>
      <c r="AU2158" s="167">
        <v>0</v>
      </c>
      <c r="AV2158" s="168">
        <v>0</v>
      </c>
      <c r="AW2158" s="169">
        <v>0</v>
      </c>
      <c r="AX2158" s="170">
        <f>IF(AU2158&gt;=0.1,'P3 Bureaumarge zee- en luchtvr.'!$D$12,0)</f>
        <v>0</v>
      </c>
      <c r="AY2158" s="163">
        <f t="shared" si="943"/>
        <v>0</v>
      </c>
      <c r="AZ2158" s="157" t="str">
        <f>VLOOKUP(D2158,'P4 Destination'!$C$21:$O$176,13,0)</f>
        <v>EUR</v>
      </c>
      <c r="BA2158" s="164">
        <f t="shared" si="944"/>
        <v>0</v>
      </c>
      <c r="BB2158" s="171">
        <f>IF(AU2158&gt;0.1,(VLOOKUP(D2158,'P4 Destination'!$C$21:$M$176,3,0))*I2158,0)</f>
        <v>0</v>
      </c>
      <c r="BC2158" s="172">
        <f t="shared" si="945"/>
        <v>0</v>
      </c>
      <c r="BD2158" s="171">
        <f>(VLOOKUP($D2158,'P4 Destination'!$C$21:$M$176,4,0))*BC2158</f>
        <v>0</v>
      </c>
      <c r="BE2158" s="172">
        <f t="shared" si="946"/>
        <v>0</v>
      </c>
      <c r="BF2158" s="171">
        <f>(VLOOKUP($D2158,'P4 Destination'!$C$21:$M$176,5,0))*BE2158</f>
        <v>0</v>
      </c>
      <c r="BG2158" s="172">
        <f t="shared" si="947"/>
        <v>0</v>
      </c>
      <c r="BH2158" s="171">
        <f>(VLOOKUP($D2158,'P4 Destination'!$C$21:$M$176,6,0))*BG2158</f>
        <v>0</v>
      </c>
      <c r="BI2158" s="172">
        <f t="shared" si="948"/>
        <v>0</v>
      </c>
      <c r="BJ2158" s="171">
        <f>(VLOOKUP($D2158,'P4 Destination'!$C$21:$M$176,7,0))*BI2158</f>
        <v>0</v>
      </c>
      <c r="BK2158" s="172">
        <f t="shared" si="949"/>
        <v>0</v>
      </c>
      <c r="BL2158" s="171">
        <f>(VLOOKUP($D2158,'P4 Destination'!$C$21:$M$176,8,0))*BK2158</f>
        <v>0</v>
      </c>
      <c r="BM2158" s="172">
        <f t="shared" si="950"/>
        <v>0</v>
      </c>
      <c r="BN2158" s="171">
        <f>(VLOOKUP($D2158,'P4 Destination'!$C$21:$M$176,9,0))*BM2158</f>
        <v>0</v>
      </c>
      <c r="BO2158" s="154">
        <f t="shared" si="956"/>
        <v>0</v>
      </c>
      <c r="BP2158" s="171">
        <f>(VLOOKUP(D2158,'P4 Destination'!$C$21:$M$176,10,0))*K2158</f>
        <v>0</v>
      </c>
      <c r="BQ2158" s="171">
        <f>(VLOOKUP(D2158,'P4 Destination'!$C$21:$M$176,11,0))*J2158</f>
        <v>0</v>
      </c>
      <c r="BR2158" s="173">
        <f t="shared" si="951"/>
        <v>0</v>
      </c>
      <c r="BS2158" s="173">
        <f>(AV2158*2500)*'P6 Verzekering'!$E$11</f>
        <v>0</v>
      </c>
      <c r="BT2158" s="173">
        <f>(AW2158*2500)*'P6 Verzekering'!$E$12</f>
        <v>0</v>
      </c>
      <c r="BU2158" s="173">
        <f>(L2158*2500)*'P6 Verzekering'!$E$13</f>
        <v>0</v>
      </c>
      <c r="BV2158" s="173">
        <f t="shared" si="952"/>
        <v>0</v>
      </c>
      <c r="BW2158"/>
      <c r="BX2158"/>
    </row>
    <row r="2159" spans="1:76">
      <c r="A2159" s="152" t="s">
        <v>1440</v>
      </c>
      <c r="B2159" s="152" t="s">
        <v>245</v>
      </c>
      <c r="C2159" s="152" t="s">
        <v>244</v>
      </c>
      <c r="D2159" s="152" t="s">
        <v>245</v>
      </c>
      <c r="E2159" s="152" t="s">
        <v>244</v>
      </c>
      <c r="F2159" s="153">
        <f t="shared" si="954"/>
        <v>30</v>
      </c>
      <c r="G2159" s="154">
        <v>0</v>
      </c>
      <c r="H2159" s="154">
        <f>IFERROR(VLOOKUP(B2159,'P2 Origin'!$C$21:$Q$176,15,FALSE),0)</f>
        <v>1</v>
      </c>
      <c r="I2159" s="154">
        <f>IFERROR(VLOOKUP(D2159,'P4 Destination'!$C$21:$Q$176,15,FALSE),0)</f>
        <v>1</v>
      </c>
      <c r="J2159" s="155"/>
      <c r="K2159" s="155"/>
      <c r="L2159" s="156">
        <v>30</v>
      </c>
      <c r="M2159" s="155">
        <v>1638</v>
      </c>
      <c r="N2159" s="155">
        <v>7</v>
      </c>
      <c r="O2159" s="157">
        <f t="shared" si="929"/>
        <v>0</v>
      </c>
      <c r="P2159" s="158">
        <f t="shared" si="930"/>
        <v>0</v>
      </c>
      <c r="Q2159" s="159">
        <f>IFERROR(VLOOKUP(N2159,'P1 Intra-Europees'!$A$15:$H$25,3,0),0)*P2159</f>
        <v>0</v>
      </c>
      <c r="R2159" s="160">
        <f t="shared" si="931"/>
        <v>0</v>
      </c>
      <c r="S2159" s="159">
        <f>IFERROR(VLOOKUP(N2159,'P1 Intra-Europees'!$A$15:$H$25,4,0),0)*R2159</f>
        <v>0</v>
      </c>
      <c r="T2159" s="160">
        <f t="shared" si="932"/>
        <v>30</v>
      </c>
      <c r="U2159" s="159">
        <f>IFERROR(VLOOKUP(N2159,'P1 Intra-Europees'!$A$15:$H$25,5,0),0)*T2159</f>
        <v>0</v>
      </c>
      <c r="V2159" s="160">
        <f t="shared" si="933"/>
        <v>0</v>
      </c>
      <c r="W2159" s="159">
        <f>IFERROR(VLOOKUP(N2159,'P1 Intra-Europees'!$A$15:$H$25,6,0),0)*V2159</f>
        <v>0</v>
      </c>
      <c r="X2159" s="160">
        <f t="shared" si="934"/>
        <v>0</v>
      </c>
      <c r="Y2159" s="159">
        <f>IFERROR(VLOOKUP(N2159,'P1 Intra-Europees'!$A$15:$H$25,7,0),0)*X2159</f>
        <v>0</v>
      </c>
      <c r="Z2159" s="161">
        <f t="shared" si="935"/>
        <v>0</v>
      </c>
      <c r="AA2159" s="162">
        <f>IFERROR(VLOOKUP(N2159,'P1 Intra-Europees'!$A$15:$H$25,8,0),0)*Z2159</f>
        <v>0</v>
      </c>
      <c r="AB2159" s="163">
        <f t="shared" si="936"/>
        <v>0</v>
      </c>
      <c r="AC2159" s="157" t="str">
        <f>VLOOKUP(B2159,'P2 Origin'!$C$21:$O$176,13,0)</f>
        <v>EUR</v>
      </c>
      <c r="AD2159" s="164">
        <f t="shared" si="937"/>
        <v>0</v>
      </c>
      <c r="AE2159" s="165">
        <f>IF(AU2159&gt;0.1,VLOOKUP(B2159,'P2 Origin'!$C$21:$M$176,3,0)*H2159,0)</f>
        <v>0</v>
      </c>
      <c r="AF2159" s="166">
        <f t="shared" si="938"/>
        <v>0</v>
      </c>
      <c r="AG2159" s="165">
        <f>(VLOOKUP(B2159,'P2 Origin'!$C$21:$M$176,4,0))*AF2159</f>
        <v>0</v>
      </c>
      <c r="AH2159" s="166">
        <f t="shared" si="939"/>
        <v>0</v>
      </c>
      <c r="AI2159" s="165">
        <f>(VLOOKUP(B2159,'P2 Origin'!$C$21:$M$176,5,0))*AH2159</f>
        <v>0</v>
      </c>
      <c r="AJ2159" s="166">
        <f t="shared" si="953"/>
        <v>0</v>
      </c>
      <c r="AK2159" s="165">
        <f>(VLOOKUP(B2159,'P2 Origin'!$C$21:$M$176,6,0))*AJ2159</f>
        <v>0</v>
      </c>
      <c r="AL2159" s="166">
        <f t="shared" si="940"/>
        <v>0</v>
      </c>
      <c r="AM2159" s="165">
        <f>(VLOOKUP($B2159,'P2 Origin'!$C$21:$M$176,7,0))*AL2159</f>
        <v>0</v>
      </c>
      <c r="AN2159" s="166">
        <f t="shared" si="941"/>
        <v>0</v>
      </c>
      <c r="AO2159" s="165">
        <f>(VLOOKUP($B2159,'P2 Origin'!$C$21:$M$176,8,0))*AN2159</f>
        <v>0</v>
      </c>
      <c r="AP2159" s="166">
        <f t="shared" si="942"/>
        <v>0</v>
      </c>
      <c r="AQ2159" s="165">
        <f>(VLOOKUP($B2159,'P2 Origin'!$C$21:$M$176,9,0))*AP2159</f>
        <v>0</v>
      </c>
      <c r="AR2159" s="155">
        <f t="shared" si="955"/>
        <v>0</v>
      </c>
      <c r="AS2159" s="164">
        <f>(VLOOKUP(B2159,'P2 Origin'!$C$21:$M$176,10,0))*K2159</f>
        <v>0</v>
      </c>
      <c r="AT2159" s="164">
        <f>(VLOOKUP(B2159,'P2 Origin'!$C$21:$M$176,11,0))*J2159</f>
        <v>0</v>
      </c>
      <c r="AU2159" s="167">
        <v>0</v>
      </c>
      <c r="AV2159" s="168">
        <v>0</v>
      </c>
      <c r="AW2159" s="169">
        <v>0</v>
      </c>
      <c r="AX2159" s="170">
        <f>IF(AU2159&gt;=0.1,'P3 Bureaumarge zee- en luchtvr.'!$D$12,0)</f>
        <v>0</v>
      </c>
      <c r="AY2159" s="163">
        <f t="shared" si="943"/>
        <v>0</v>
      </c>
      <c r="AZ2159" s="157" t="str">
        <f>VLOOKUP(D2159,'P4 Destination'!$C$21:$O$176,13,0)</f>
        <v>EUR</v>
      </c>
      <c r="BA2159" s="164">
        <f t="shared" si="944"/>
        <v>0</v>
      </c>
      <c r="BB2159" s="171">
        <f>IF(AU2159&gt;0.1,(VLOOKUP(D2159,'P4 Destination'!$C$21:$M$176,3,0))*I2159,0)</f>
        <v>0</v>
      </c>
      <c r="BC2159" s="172">
        <f t="shared" si="945"/>
        <v>0</v>
      </c>
      <c r="BD2159" s="171">
        <f>(VLOOKUP($D2159,'P4 Destination'!$C$21:$M$176,4,0))*BC2159</f>
        <v>0</v>
      </c>
      <c r="BE2159" s="172">
        <f t="shared" si="946"/>
        <v>0</v>
      </c>
      <c r="BF2159" s="171">
        <f>(VLOOKUP($D2159,'P4 Destination'!$C$21:$M$176,5,0))*BE2159</f>
        <v>0</v>
      </c>
      <c r="BG2159" s="172">
        <f t="shared" si="947"/>
        <v>0</v>
      </c>
      <c r="BH2159" s="171">
        <f>(VLOOKUP($D2159,'P4 Destination'!$C$21:$M$176,6,0))*BG2159</f>
        <v>0</v>
      </c>
      <c r="BI2159" s="172">
        <f t="shared" si="948"/>
        <v>0</v>
      </c>
      <c r="BJ2159" s="171">
        <f>(VLOOKUP($D2159,'P4 Destination'!$C$21:$M$176,7,0))*BI2159</f>
        <v>0</v>
      </c>
      <c r="BK2159" s="172">
        <f t="shared" si="949"/>
        <v>0</v>
      </c>
      <c r="BL2159" s="171">
        <f>(VLOOKUP($D2159,'P4 Destination'!$C$21:$M$176,8,0))*BK2159</f>
        <v>0</v>
      </c>
      <c r="BM2159" s="172">
        <f t="shared" si="950"/>
        <v>0</v>
      </c>
      <c r="BN2159" s="171">
        <f>(VLOOKUP($D2159,'P4 Destination'!$C$21:$M$176,9,0))*BM2159</f>
        <v>0</v>
      </c>
      <c r="BO2159" s="154">
        <f t="shared" si="956"/>
        <v>0</v>
      </c>
      <c r="BP2159" s="171">
        <f>(VLOOKUP(D2159,'P4 Destination'!$C$21:$M$176,10,0))*K2159</f>
        <v>0</v>
      </c>
      <c r="BQ2159" s="171">
        <f>(VLOOKUP(D2159,'P4 Destination'!$C$21:$M$176,11,0))*J2159</f>
        <v>0</v>
      </c>
      <c r="BR2159" s="173">
        <f t="shared" si="951"/>
        <v>0</v>
      </c>
      <c r="BS2159" s="173">
        <f>(AV2159*2500)*'P6 Verzekering'!$E$11</f>
        <v>0</v>
      </c>
      <c r="BT2159" s="173">
        <f>(AW2159*2500)*'P6 Verzekering'!$E$12</f>
        <v>0</v>
      </c>
      <c r="BU2159" s="173">
        <f>(L2159*2500)*'P6 Verzekering'!$E$13</f>
        <v>0</v>
      </c>
      <c r="BV2159" s="173">
        <f t="shared" si="952"/>
        <v>0</v>
      </c>
      <c r="BW2159"/>
      <c r="BX2159"/>
    </row>
    <row r="2160" spans="1:76">
      <c r="A2160" s="152" t="s">
        <v>2293</v>
      </c>
      <c r="B2160" s="152" t="s">
        <v>219</v>
      </c>
      <c r="C2160" s="152" t="s">
        <v>219</v>
      </c>
      <c r="D2160" s="152" t="s">
        <v>198</v>
      </c>
      <c r="E2160" s="152" t="s">
        <v>195</v>
      </c>
      <c r="F2160" s="153">
        <f t="shared" si="954"/>
        <v>30</v>
      </c>
      <c r="G2160" s="154">
        <v>0</v>
      </c>
      <c r="H2160" s="154">
        <f>IFERROR(VLOOKUP(B2160,'P2 Origin'!$C$21:$Q$176,15,FALSE),0)</f>
        <v>0</v>
      </c>
      <c r="I2160" s="154">
        <f>IFERROR(VLOOKUP(D2160,'P4 Destination'!$C$21:$Q$176,15,FALSE),0)</f>
        <v>1</v>
      </c>
      <c r="J2160" s="155"/>
      <c r="K2160" s="155"/>
      <c r="L2160" s="156">
        <v>30</v>
      </c>
      <c r="M2160" s="155">
        <v>1659</v>
      </c>
      <c r="N2160" s="155">
        <v>7</v>
      </c>
      <c r="O2160" s="157">
        <f t="shared" si="929"/>
        <v>0</v>
      </c>
      <c r="P2160" s="158">
        <f t="shared" si="930"/>
        <v>0</v>
      </c>
      <c r="Q2160" s="159">
        <f>IFERROR(VLOOKUP(N2160,'P1 Intra-Europees'!$A$15:$H$25,3,0),0)*P2160</f>
        <v>0</v>
      </c>
      <c r="R2160" s="160">
        <f t="shared" si="931"/>
        <v>0</v>
      </c>
      <c r="S2160" s="159">
        <f>IFERROR(VLOOKUP(N2160,'P1 Intra-Europees'!$A$15:$H$25,4,0),0)*R2160</f>
        <v>0</v>
      </c>
      <c r="T2160" s="160">
        <f t="shared" si="932"/>
        <v>30</v>
      </c>
      <c r="U2160" s="159">
        <f>IFERROR(VLOOKUP(N2160,'P1 Intra-Europees'!$A$15:$H$25,5,0),0)*T2160</f>
        <v>0</v>
      </c>
      <c r="V2160" s="160">
        <f t="shared" si="933"/>
        <v>0</v>
      </c>
      <c r="W2160" s="159">
        <f>IFERROR(VLOOKUP(N2160,'P1 Intra-Europees'!$A$15:$H$25,6,0),0)*V2160</f>
        <v>0</v>
      </c>
      <c r="X2160" s="160">
        <f t="shared" si="934"/>
        <v>0</v>
      </c>
      <c r="Y2160" s="159">
        <f>IFERROR(VLOOKUP(N2160,'P1 Intra-Europees'!$A$15:$H$25,7,0),0)*X2160</f>
        <v>0</v>
      </c>
      <c r="Z2160" s="161">
        <f t="shared" si="935"/>
        <v>0</v>
      </c>
      <c r="AA2160" s="162">
        <f>IFERROR(VLOOKUP(N2160,'P1 Intra-Europees'!$A$15:$H$25,8,0),0)*Z2160</f>
        <v>0</v>
      </c>
      <c r="AB2160" s="163">
        <f t="shared" si="936"/>
        <v>0</v>
      </c>
      <c r="AC2160" s="157" t="str">
        <f>VLOOKUP(B2160,'P2 Origin'!$C$21:$O$176,13,0)</f>
        <v>EUR</v>
      </c>
      <c r="AD2160" s="164">
        <f t="shared" si="937"/>
        <v>0</v>
      </c>
      <c r="AE2160" s="165">
        <f>IF(AU2160&gt;0.1,VLOOKUP(B2160,'P2 Origin'!$C$21:$M$176,3,0)*H2160,0)</f>
        <v>0</v>
      </c>
      <c r="AF2160" s="166">
        <f t="shared" si="938"/>
        <v>0</v>
      </c>
      <c r="AG2160" s="165">
        <f>(VLOOKUP(B2160,'P2 Origin'!$C$21:$M$176,4,0))*AF2160</f>
        <v>0</v>
      </c>
      <c r="AH2160" s="166">
        <f t="shared" si="939"/>
        <v>0</v>
      </c>
      <c r="AI2160" s="165">
        <f>(VLOOKUP(B2160,'P2 Origin'!$C$21:$M$176,5,0))*AH2160</f>
        <v>0</v>
      </c>
      <c r="AJ2160" s="166">
        <f t="shared" si="953"/>
        <v>0</v>
      </c>
      <c r="AK2160" s="165">
        <f>(VLOOKUP(B2160,'P2 Origin'!$C$21:$M$176,6,0))*AJ2160</f>
        <v>0</v>
      </c>
      <c r="AL2160" s="166">
        <f t="shared" si="940"/>
        <v>0</v>
      </c>
      <c r="AM2160" s="165">
        <f>(VLOOKUP($B2160,'P2 Origin'!$C$21:$M$176,7,0))*AL2160</f>
        <v>0</v>
      </c>
      <c r="AN2160" s="166">
        <f t="shared" si="941"/>
        <v>0</v>
      </c>
      <c r="AO2160" s="165">
        <f>(VLOOKUP($B2160,'P2 Origin'!$C$21:$M$176,8,0))*AN2160</f>
        <v>0</v>
      </c>
      <c r="AP2160" s="166">
        <f t="shared" si="942"/>
        <v>0</v>
      </c>
      <c r="AQ2160" s="165">
        <f>(VLOOKUP($B2160,'P2 Origin'!$C$21:$M$176,9,0))*AP2160</f>
        <v>0</v>
      </c>
      <c r="AR2160" s="155">
        <f t="shared" si="955"/>
        <v>0</v>
      </c>
      <c r="AS2160" s="164">
        <f>(VLOOKUP(B2160,'P2 Origin'!$C$21:$M$176,10,0))*K2160</f>
        <v>0</v>
      </c>
      <c r="AT2160" s="164">
        <f>(VLOOKUP(B2160,'P2 Origin'!$C$21:$M$176,11,0))*J2160</f>
        <v>0</v>
      </c>
      <c r="AU2160" s="167">
        <v>0</v>
      </c>
      <c r="AV2160" s="168">
        <v>0</v>
      </c>
      <c r="AW2160" s="169">
        <v>0</v>
      </c>
      <c r="AX2160" s="170">
        <f>IF(AU2160&gt;=0.1,'P3 Bureaumarge zee- en luchtvr.'!$D$12,0)</f>
        <v>0</v>
      </c>
      <c r="AY2160" s="163">
        <f t="shared" si="943"/>
        <v>0</v>
      </c>
      <c r="AZ2160" s="157" t="str">
        <f>VLOOKUP(D2160,'P4 Destination'!$C$21:$O$176,13,0)</f>
        <v>EUR</v>
      </c>
      <c r="BA2160" s="164">
        <f t="shared" si="944"/>
        <v>0</v>
      </c>
      <c r="BB2160" s="171">
        <f>IF(AU2160&gt;0.1,(VLOOKUP(D2160,'P4 Destination'!$C$21:$M$176,3,0))*I2160,0)</f>
        <v>0</v>
      </c>
      <c r="BC2160" s="172">
        <f t="shared" si="945"/>
        <v>0</v>
      </c>
      <c r="BD2160" s="171">
        <f>(VLOOKUP($D2160,'P4 Destination'!$C$21:$M$176,4,0))*BC2160</f>
        <v>0</v>
      </c>
      <c r="BE2160" s="172">
        <f t="shared" si="946"/>
        <v>0</v>
      </c>
      <c r="BF2160" s="171">
        <f>(VLOOKUP($D2160,'P4 Destination'!$C$21:$M$176,5,0))*BE2160</f>
        <v>0</v>
      </c>
      <c r="BG2160" s="172">
        <f t="shared" si="947"/>
        <v>0</v>
      </c>
      <c r="BH2160" s="171">
        <f>(VLOOKUP($D2160,'P4 Destination'!$C$21:$M$176,6,0))*BG2160</f>
        <v>0</v>
      </c>
      <c r="BI2160" s="172">
        <f t="shared" si="948"/>
        <v>0</v>
      </c>
      <c r="BJ2160" s="171">
        <f>(VLOOKUP($D2160,'P4 Destination'!$C$21:$M$176,7,0))*BI2160</f>
        <v>0</v>
      </c>
      <c r="BK2160" s="172">
        <f t="shared" si="949"/>
        <v>0</v>
      </c>
      <c r="BL2160" s="171">
        <f>(VLOOKUP($D2160,'P4 Destination'!$C$21:$M$176,8,0))*BK2160</f>
        <v>0</v>
      </c>
      <c r="BM2160" s="172">
        <f t="shared" si="950"/>
        <v>0</v>
      </c>
      <c r="BN2160" s="171">
        <f>(VLOOKUP($D2160,'P4 Destination'!$C$21:$M$176,9,0))*BM2160</f>
        <v>0</v>
      </c>
      <c r="BO2160" s="154">
        <f t="shared" si="956"/>
        <v>0</v>
      </c>
      <c r="BP2160" s="171">
        <f>(VLOOKUP(D2160,'P4 Destination'!$C$21:$M$176,10,0))*K2160</f>
        <v>0</v>
      </c>
      <c r="BQ2160" s="171">
        <f>(VLOOKUP(D2160,'P4 Destination'!$C$21:$M$176,11,0))*J2160</f>
        <v>0</v>
      </c>
      <c r="BR2160" s="173">
        <f t="shared" si="951"/>
        <v>0</v>
      </c>
      <c r="BS2160" s="173">
        <f>(AV2160*2500)*'P6 Verzekering'!$E$11</f>
        <v>0</v>
      </c>
      <c r="BT2160" s="173">
        <f>(AW2160*2500)*'P6 Verzekering'!$E$12</f>
        <v>0</v>
      </c>
      <c r="BU2160" s="173">
        <f>(L2160*2500)*'P6 Verzekering'!$E$13</f>
        <v>0</v>
      </c>
      <c r="BV2160" s="173">
        <f t="shared" si="952"/>
        <v>0</v>
      </c>
      <c r="BW2160"/>
      <c r="BX2160"/>
    </row>
    <row r="2161" spans="1:76">
      <c r="A2161" s="152" t="s">
        <v>2855</v>
      </c>
      <c r="B2161" s="152" t="s">
        <v>198</v>
      </c>
      <c r="C2161" s="152" t="s">
        <v>195</v>
      </c>
      <c r="D2161" s="152" t="s">
        <v>219</v>
      </c>
      <c r="E2161" s="152" t="s">
        <v>219</v>
      </c>
      <c r="F2161" s="153">
        <f t="shared" si="954"/>
        <v>30</v>
      </c>
      <c r="G2161" s="154">
        <v>0</v>
      </c>
      <c r="H2161" s="154">
        <f>IFERROR(VLOOKUP(B2161,'P2 Origin'!$C$21:$Q$176,15,FALSE),0)</f>
        <v>1</v>
      </c>
      <c r="I2161" s="154">
        <f>IFERROR(VLOOKUP(D2161,'P4 Destination'!$C$21:$Q$176,15,FALSE),0)</f>
        <v>0</v>
      </c>
      <c r="J2161" s="155"/>
      <c r="K2161" s="155"/>
      <c r="L2161" s="156">
        <v>30</v>
      </c>
      <c r="M2161" s="155">
        <v>1676</v>
      </c>
      <c r="N2161" s="155">
        <v>7</v>
      </c>
      <c r="O2161" s="157">
        <f t="shared" si="929"/>
        <v>0</v>
      </c>
      <c r="P2161" s="158">
        <f t="shared" si="930"/>
        <v>0</v>
      </c>
      <c r="Q2161" s="159">
        <f>IFERROR(VLOOKUP(N2161,'P1 Intra-Europees'!$A$15:$H$25,3,0),0)*P2161</f>
        <v>0</v>
      </c>
      <c r="R2161" s="160">
        <f t="shared" si="931"/>
        <v>0</v>
      </c>
      <c r="S2161" s="159">
        <f>IFERROR(VLOOKUP(N2161,'P1 Intra-Europees'!$A$15:$H$25,4,0),0)*R2161</f>
        <v>0</v>
      </c>
      <c r="T2161" s="160">
        <f t="shared" si="932"/>
        <v>30</v>
      </c>
      <c r="U2161" s="159">
        <f>IFERROR(VLOOKUP(N2161,'P1 Intra-Europees'!$A$15:$H$25,5,0),0)*T2161</f>
        <v>0</v>
      </c>
      <c r="V2161" s="160">
        <f t="shared" si="933"/>
        <v>0</v>
      </c>
      <c r="W2161" s="159">
        <f>IFERROR(VLOOKUP(N2161,'P1 Intra-Europees'!$A$15:$H$25,6,0),0)*V2161</f>
        <v>0</v>
      </c>
      <c r="X2161" s="160">
        <f t="shared" si="934"/>
        <v>0</v>
      </c>
      <c r="Y2161" s="159">
        <f>IFERROR(VLOOKUP(N2161,'P1 Intra-Europees'!$A$15:$H$25,7,0),0)*X2161</f>
        <v>0</v>
      </c>
      <c r="Z2161" s="161">
        <f t="shared" si="935"/>
        <v>0</v>
      </c>
      <c r="AA2161" s="162">
        <f>IFERROR(VLOOKUP(N2161,'P1 Intra-Europees'!$A$15:$H$25,8,0),0)*Z2161</f>
        <v>0</v>
      </c>
      <c r="AB2161" s="163">
        <f t="shared" si="936"/>
        <v>0</v>
      </c>
      <c r="AC2161" s="157" t="str">
        <f>VLOOKUP(B2161,'P2 Origin'!$C$21:$O$176,13,0)</f>
        <v>EUR</v>
      </c>
      <c r="AD2161" s="164">
        <f t="shared" si="937"/>
        <v>0</v>
      </c>
      <c r="AE2161" s="165">
        <f>IF(AU2161&gt;0.1,VLOOKUP(B2161,'P2 Origin'!$C$21:$M$176,3,0)*H2161,0)</f>
        <v>0</v>
      </c>
      <c r="AF2161" s="166">
        <f t="shared" si="938"/>
        <v>0</v>
      </c>
      <c r="AG2161" s="165">
        <f>(VLOOKUP(B2161,'P2 Origin'!$C$21:$M$176,4,0))*AF2161</f>
        <v>0</v>
      </c>
      <c r="AH2161" s="166">
        <f t="shared" si="939"/>
        <v>0</v>
      </c>
      <c r="AI2161" s="165">
        <f>(VLOOKUP(B2161,'P2 Origin'!$C$21:$M$176,5,0))*AH2161</f>
        <v>0</v>
      </c>
      <c r="AJ2161" s="166">
        <f t="shared" si="953"/>
        <v>0</v>
      </c>
      <c r="AK2161" s="165">
        <f>(VLOOKUP(B2161,'P2 Origin'!$C$21:$M$176,6,0))*AJ2161</f>
        <v>0</v>
      </c>
      <c r="AL2161" s="166">
        <f t="shared" si="940"/>
        <v>0</v>
      </c>
      <c r="AM2161" s="165">
        <f>(VLOOKUP($B2161,'P2 Origin'!$C$21:$M$176,7,0))*AL2161</f>
        <v>0</v>
      </c>
      <c r="AN2161" s="166">
        <f t="shared" si="941"/>
        <v>0</v>
      </c>
      <c r="AO2161" s="165">
        <f>(VLOOKUP($B2161,'P2 Origin'!$C$21:$M$176,8,0))*AN2161</f>
        <v>0</v>
      </c>
      <c r="AP2161" s="166">
        <f t="shared" si="942"/>
        <v>0</v>
      </c>
      <c r="AQ2161" s="165">
        <f>(VLOOKUP($B2161,'P2 Origin'!$C$21:$M$176,9,0))*AP2161</f>
        <v>0</v>
      </c>
      <c r="AR2161" s="155">
        <f t="shared" si="955"/>
        <v>0</v>
      </c>
      <c r="AS2161" s="164">
        <f>(VLOOKUP(B2161,'P2 Origin'!$C$21:$M$176,10,0))*K2161</f>
        <v>0</v>
      </c>
      <c r="AT2161" s="164">
        <f>(VLOOKUP(B2161,'P2 Origin'!$C$21:$M$176,11,0))*J2161</f>
        <v>0</v>
      </c>
      <c r="AU2161" s="167">
        <v>0</v>
      </c>
      <c r="AV2161" s="168">
        <v>0</v>
      </c>
      <c r="AW2161" s="169">
        <v>0</v>
      </c>
      <c r="AX2161" s="170">
        <f>IF(AU2161&gt;=0.1,'P3 Bureaumarge zee- en luchtvr.'!$D$12,0)</f>
        <v>0</v>
      </c>
      <c r="AY2161" s="163">
        <f t="shared" si="943"/>
        <v>0</v>
      </c>
      <c r="AZ2161" s="157" t="str">
        <f>VLOOKUP(D2161,'P4 Destination'!$C$21:$O$176,13,0)</f>
        <v>EUR</v>
      </c>
      <c r="BA2161" s="164">
        <f t="shared" si="944"/>
        <v>0</v>
      </c>
      <c r="BB2161" s="171">
        <f>IF(AU2161&gt;0.1,(VLOOKUP(D2161,'P4 Destination'!$C$21:$M$176,3,0))*I2161,0)</f>
        <v>0</v>
      </c>
      <c r="BC2161" s="172">
        <f t="shared" si="945"/>
        <v>0</v>
      </c>
      <c r="BD2161" s="171">
        <f>(VLOOKUP($D2161,'P4 Destination'!$C$21:$M$176,4,0))*BC2161</f>
        <v>0</v>
      </c>
      <c r="BE2161" s="172">
        <f t="shared" si="946"/>
        <v>0</v>
      </c>
      <c r="BF2161" s="171">
        <f>(VLOOKUP($D2161,'P4 Destination'!$C$21:$M$176,5,0))*BE2161</f>
        <v>0</v>
      </c>
      <c r="BG2161" s="172">
        <f t="shared" si="947"/>
        <v>0</v>
      </c>
      <c r="BH2161" s="171">
        <f>(VLOOKUP($D2161,'P4 Destination'!$C$21:$M$176,6,0))*BG2161</f>
        <v>0</v>
      </c>
      <c r="BI2161" s="172">
        <f t="shared" si="948"/>
        <v>0</v>
      </c>
      <c r="BJ2161" s="171">
        <f>(VLOOKUP($D2161,'P4 Destination'!$C$21:$M$176,7,0))*BI2161</f>
        <v>0</v>
      </c>
      <c r="BK2161" s="172">
        <f t="shared" si="949"/>
        <v>0</v>
      </c>
      <c r="BL2161" s="171">
        <f>(VLOOKUP($D2161,'P4 Destination'!$C$21:$M$176,8,0))*BK2161</f>
        <v>0</v>
      </c>
      <c r="BM2161" s="172">
        <f t="shared" si="950"/>
        <v>0</v>
      </c>
      <c r="BN2161" s="171">
        <f>(VLOOKUP($D2161,'P4 Destination'!$C$21:$M$176,9,0))*BM2161</f>
        <v>0</v>
      </c>
      <c r="BO2161" s="154">
        <f t="shared" si="956"/>
        <v>0</v>
      </c>
      <c r="BP2161" s="171">
        <f>(VLOOKUP(D2161,'P4 Destination'!$C$21:$M$176,10,0))*K2161</f>
        <v>0</v>
      </c>
      <c r="BQ2161" s="171">
        <f>(VLOOKUP(D2161,'P4 Destination'!$C$21:$M$176,11,0))*J2161</f>
        <v>0</v>
      </c>
      <c r="BR2161" s="173">
        <f t="shared" si="951"/>
        <v>0</v>
      </c>
      <c r="BS2161" s="173">
        <f>(AV2161*2500)*'P6 Verzekering'!$E$11</f>
        <v>0</v>
      </c>
      <c r="BT2161" s="173">
        <f>(AW2161*2500)*'P6 Verzekering'!$E$12</f>
        <v>0</v>
      </c>
      <c r="BU2161" s="173">
        <f>(L2161*2500)*'P6 Verzekering'!$E$13</f>
        <v>0</v>
      </c>
      <c r="BV2161" s="173">
        <f t="shared" si="952"/>
        <v>0</v>
      </c>
      <c r="BW2161"/>
      <c r="BX2161"/>
    </row>
    <row r="2162" spans="1:76">
      <c r="A2162" s="152" t="s">
        <v>2881</v>
      </c>
      <c r="B2162" s="152" t="s">
        <v>156</v>
      </c>
      <c r="C2162" s="152" t="s">
        <v>155</v>
      </c>
      <c r="D2162" s="152" t="s">
        <v>219</v>
      </c>
      <c r="E2162" s="152" t="s">
        <v>219</v>
      </c>
      <c r="F2162" s="153">
        <f t="shared" si="954"/>
        <v>30</v>
      </c>
      <c r="G2162" s="154">
        <v>0</v>
      </c>
      <c r="H2162" s="154">
        <f>IFERROR(VLOOKUP(B2162,'P2 Origin'!$C$21:$Q$176,15,FALSE),0)</f>
        <v>1</v>
      </c>
      <c r="I2162" s="154">
        <f>IFERROR(VLOOKUP(D2162,'P4 Destination'!$C$21:$Q$176,15,FALSE),0)</f>
        <v>0</v>
      </c>
      <c r="J2162" s="155"/>
      <c r="K2162" s="155"/>
      <c r="L2162" s="156">
        <v>30</v>
      </c>
      <c r="M2162" s="155">
        <v>1703</v>
      </c>
      <c r="N2162" s="155">
        <v>7</v>
      </c>
      <c r="O2162" s="157">
        <f t="shared" si="929"/>
        <v>0</v>
      </c>
      <c r="P2162" s="158">
        <f t="shared" si="930"/>
        <v>0</v>
      </c>
      <c r="Q2162" s="159">
        <f>IFERROR(VLOOKUP(N2162,'P1 Intra-Europees'!$A$15:$H$25,3,0),0)*P2162</f>
        <v>0</v>
      </c>
      <c r="R2162" s="160">
        <f t="shared" si="931"/>
        <v>0</v>
      </c>
      <c r="S2162" s="159">
        <f>IFERROR(VLOOKUP(N2162,'P1 Intra-Europees'!$A$15:$H$25,4,0),0)*R2162</f>
        <v>0</v>
      </c>
      <c r="T2162" s="160">
        <f t="shared" si="932"/>
        <v>30</v>
      </c>
      <c r="U2162" s="159">
        <f>IFERROR(VLOOKUP(N2162,'P1 Intra-Europees'!$A$15:$H$25,5,0),0)*T2162</f>
        <v>0</v>
      </c>
      <c r="V2162" s="160">
        <f t="shared" si="933"/>
        <v>0</v>
      </c>
      <c r="W2162" s="159">
        <f>IFERROR(VLOOKUP(N2162,'P1 Intra-Europees'!$A$15:$H$25,6,0),0)*V2162</f>
        <v>0</v>
      </c>
      <c r="X2162" s="160">
        <f t="shared" si="934"/>
        <v>0</v>
      </c>
      <c r="Y2162" s="159">
        <f>IFERROR(VLOOKUP(N2162,'P1 Intra-Europees'!$A$15:$H$25,7,0),0)*X2162</f>
        <v>0</v>
      </c>
      <c r="Z2162" s="161">
        <f t="shared" si="935"/>
        <v>0</v>
      </c>
      <c r="AA2162" s="162">
        <f>IFERROR(VLOOKUP(N2162,'P1 Intra-Europees'!$A$15:$H$25,8,0),0)*Z2162</f>
        <v>0</v>
      </c>
      <c r="AB2162" s="163">
        <f t="shared" si="936"/>
        <v>0</v>
      </c>
      <c r="AC2162" s="157" t="str">
        <f>VLOOKUP(B2162,'P2 Origin'!$C$21:$O$176,13,0)</f>
        <v>EUR</v>
      </c>
      <c r="AD2162" s="164">
        <f t="shared" si="937"/>
        <v>0</v>
      </c>
      <c r="AE2162" s="165">
        <f>IF(AU2162&gt;0.1,VLOOKUP(B2162,'P2 Origin'!$C$21:$M$176,3,0)*H2162,0)</f>
        <v>0</v>
      </c>
      <c r="AF2162" s="166">
        <f t="shared" si="938"/>
        <v>0</v>
      </c>
      <c r="AG2162" s="165">
        <f>(VLOOKUP(B2162,'P2 Origin'!$C$21:$M$176,4,0))*AF2162</f>
        <v>0</v>
      </c>
      <c r="AH2162" s="166">
        <f t="shared" si="939"/>
        <v>0</v>
      </c>
      <c r="AI2162" s="165">
        <f>(VLOOKUP(B2162,'P2 Origin'!$C$21:$M$176,5,0))*AH2162</f>
        <v>0</v>
      </c>
      <c r="AJ2162" s="166">
        <f t="shared" si="953"/>
        <v>0</v>
      </c>
      <c r="AK2162" s="165">
        <f>(VLOOKUP(B2162,'P2 Origin'!$C$21:$M$176,6,0))*AJ2162</f>
        <v>0</v>
      </c>
      <c r="AL2162" s="166">
        <f t="shared" si="940"/>
        <v>0</v>
      </c>
      <c r="AM2162" s="165">
        <f>(VLOOKUP($B2162,'P2 Origin'!$C$21:$M$176,7,0))*AL2162</f>
        <v>0</v>
      </c>
      <c r="AN2162" s="166">
        <f t="shared" si="941"/>
        <v>0</v>
      </c>
      <c r="AO2162" s="165">
        <f>(VLOOKUP($B2162,'P2 Origin'!$C$21:$M$176,8,0))*AN2162</f>
        <v>0</v>
      </c>
      <c r="AP2162" s="166">
        <f t="shared" si="942"/>
        <v>0</v>
      </c>
      <c r="AQ2162" s="165">
        <f>(VLOOKUP($B2162,'P2 Origin'!$C$21:$M$176,9,0))*AP2162</f>
        <v>0</v>
      </c>
      <c r="AR2162" s="155">
        <f t="shared" si="955"/>
        <v>0</v>
      </c>
      <c r="AS2162" s="164">
        <f>(VLOOKUP(B2162,'P2 Origin'!$C$21:$M$176,10,0))*K2162</f>
        <v>0</v>
      </c>
      <c r="AT2162" s="164">
        <f>(VLOOKUP(B2162,'P2 Origin'!$C$21:$M$176,11,0))*J2162</f>
        <v>0</v>
      </c>
      <c r="AU2162" s="167">
        <v>0</v>
      </c>
      <c r="AV2162" s="168">
        <v>0</v>
      </c>
      <c r="AW2162" s="169">
        <v>0</v>
      </c>
      <c r="AX2162" s="170">
        <f>IF(AU2162&gt;=0.1,'P3 Bureaumarge zee- en luchtvr.'!$D$12,0)</f>
        <v>0</v>
      </c>
      <c r="AY2162" s="163">
        <f t="shared" si="943"/>
        <v>0</v>
      </c>
      <c r="AZ2162" s="157" t="str">
        <f>VLOOKUP(D2162,'P4 Destination'!$C$21:$O$176,13,0)</f>
        <v>EUR</v>
      </c>
      <c r="BA2162" s="164">
        <f t="shared" si="944"/>
        <v>0</v>
      </c>
      <c r="BB2162" s="171">
        <f>IF(AU2162&gt;0.1,(VLOOKUP(D2162,'P4 Destination'!$C$21:$M$176,3,0))*I2162,0)</f>
        <v>0</v>
      </c>
      <c r="BC2162" s="172">
        <f t="shared" si="945"/>
        <v>0</v>
      </c>
      <c r="BD2162" s="171">
        <f>(VLOOKUP($D2162,'P4 Destination'!$C$21:$M$176,4,0))*BC2162</f>
        <v>0</v>
      </c>
      <c r="BE2162" s="172">
        <f t="shared" si="946"/>
        <v>0</v>
      </c>
      <c r="BF2162" s="171">
        <f>(VLOOKUP($D2162,'P4 Destination'!$C$21:$M$176,5,0))*BE2162</f>
        <v>0</v>
      </c>
      <c r="BG2162" s="172">
        <f t="shared" si="947"/>
        <v>0</v>
      </c>
      <c r="BH2162" s="171">
        <f>(VLOOKUP($D2162,'P4 Destination'!$C$21:$M$176,6,0))*BG2162</f>
        <v>0</v>
      </c>
      <c r="BI2162" s="172">
        <f t="shared" si="948"/>
        <v>0</v>
      </c>
      <c r="BJ2162" s="171">
        <f>(VLOOKUP($D2162,'P4 Destination'!$C$21:$M$176,7,0))*BI2162</f>
        <v>0</v>
      </c>
      <c r="BK2162" s="172">
        <f t="shared" si="949"/>
        <v>0</v>
      </c>
      <c r="BL2162" s="171">
        <f>(VLOOKUP($D2162,'P4 Destination'!$C$21:$M$176,8,0))*BK2162</f>
        <v>0</v>
      </c>
      <c r="BM2162" s="172">
        <f t="shared" si="950"/>
        <v>0</v>
      </c>
      <c r="BN2162" s="171">
        <f>(VLOOKUP($D2162,'P4 Destination'!$C$21:$M$176,9,0))*BM2162</f>
        <v>0</v>
      </c>
      <c r="BO2162" s="154">
        <f t="shared" si="956"/>
        <v>0</v>
      </c>
      <c r="BP2162" s="171">
        <f>(VLOOKUP(D2162,'P4 Destination'!$C$21:$M$176,10,0))*K2162</f>
        <v>0</v>
      </c>
      <c r="BQ2162" s="171">
        <f>(VLOOKUP(D2162,'P4 Destination'!$C$21:$M$176,11,0))*J2162</f>
        <v>0</v>
      </c>
      <c r="BR2162" s="173">
        <f t="shared" si="951"/>
        <v>0</v>
      </c>
      <c r="BS2162" s="173">
        <f>(AV2162*2500)*'P6 Verzekering'!$E$11</f>
        <v>0</v>
      </c>
      <c r="BT2162" s="173">
        <f>(AW2162*2500)*'P6 Verzekering'!$E$12</f>
        <v>0</v>
      </c>
      <c r="BU2162" s="173">
        <f>(L2162*2500)*'P6 Verzekering'!$E$13</f>
        <v>0</v>
      </c>
      <c r="BV2162" s="173">
        <f t="shared" si="952"/>
        <v>0</v>
      </c>
      <c r="BW2162"/>
      <c r="BX2162"/>
    </row>
    <row r="2163" spans="1:76">
      <c r="A2163" s="152" t="s">
        <v>2836</v>
      </c>
      <c r="B2163" s="152" t="s">
        <v>208</v>
      </c>
      <c r="C2163" s="152" t="s">
        <v>207</v>
      </c>
      <c r="D2163" s="152" t="s">
        <v>219</v>
      </c>
      <c r="E2163" s="152" t="s">
        <v>219</v>
      </c>
      <c r="F2163" s="153">
        <f t="shared" si="954"/>
        <v>30</v>
      </c>
      <c r="G2163" s="154">
        <v>0</v>
      </c>
      <c r="H2163" s="154">
        <f>IFERROR(VLOOKUP(B2163,'P2 Origin'!$C$21:$Q$176,15,FALSE),0)</f>
        <v>0</v>
      </c>
      <c r="I2163" s="154">
        <f>IFERROR(VLOOKUP(D2163,'P4 Destination'!$C$21:$Q$176,15,FALSE),0)</f>
        <v>0</v>
      </c>
      <c r="J2163" s="155"/>
      <c r="K2163" s="155"/>
      <c r="L2163" s="156">
        <v>30</v>
      </c>
      <c r="M2163" s="155">
        <v>1886</v>
      </c>
      <c r="N2163" s="155">
        <v>7</v>
      </c>
      <c r="O2163" s="157">
        <f t="shared" si="929"/>
        <v>0</v>
      </c>
      <c r="P2163" s="158">
        <f t="shared" si="930"/>
        <v>0</v>
      </c>
      <c r="Q2163" s="159">
        <f>IFERROR(VLOOKUP(N2163,'P1 Intra-Europees'!$A$15:$H$25,3,0),0)*P2163</f>
        <v>0</v>
      </c>
      <c r="R2163" s="160">
        <f t="shared" si="931"/>
        <v>0</v>
      </c>
      <c r="S2163" s="159">
        <f>IFERROR(VLOOKUP(N2163,'P1 Intra-Europees'!$A$15:$H$25,4,0),0)*R2163</f>
        <v>0</v>
      </c>
      <c r="T2163" s="160">
        <f t="shared" si="932"/>
        <v>30</v>
      </c>
      <c r="U2163" s="159">
        <f>IFERROR(VLOOKUP(N2163,'P1 Intra-Europees'!$A$15:$H$25,5,0),0)*T2163</f>
        <v>0</v>
      </c>
      <c r="V2163" s="160">
        <f t="shared" si="933"/>
        <v>0</v>
      </c>
      <c r="W2163" s="159">
        <f>IFERROR(VLOOKUP(N2163,'P1 Intra-Europees'!$A$15:$H$25,6,0),0)*V2163</f>
        <v>0</v>
      </c>
      <c r="X2163" s="160">
        <f t="shared" si="934"/>
        <v>0</v>
      </c>
      <c r="Y2163" s="159">
        <f>IFERROR(VLOOKUP(N2163,'P1 Intra-Europees'!$A$15:$H$25,7,0),0)*X2163</f>
        <v>0</v>
      </c>
      <c r="Z2163" s="161">
        <f t="shared" si="935"/>
        <v>0</v>
      </c>
      <c r="AA2163" s="162">
        <f>IFERROR(VLOOKUP(N2163,'P1 Intra-Europees'!$A$15:$H$25,8,0),0)*Z2163</f>
        <v>0</v>
      </c>
      <c r="AB2163" s="163">
        <f t="shared" si="936"/>
        <v>0</v>
      </c>
      <c r="AC2163" s="157" t="str">
        <f>VLOOKUP(B2163,'P2 Origin'!$C$21:$O$176,13,0)</f>
        <v>EUR</v>
      </c>
      <c r="AD2163" s="164">
        <f t="shared" si="937"/>
        <v>0</v>
      </c>
      <c r="AE2163" s="165">
        <f>IF(AU2163&gt;0.1,VLOOKUP(B2163,'P2 Origin'!$C$21:$M$176,3,0)*H2163,0)</f>
        <v>0</v>
      </c>
      <c r="AF2163" s="166">
        <f t="shared" si="938"/>
        <v>0</v>
      </c>
      <c r="AG2163" s="165">
        <f>(VLOOKUP(B2163,'P2 Origin'!$C$21:$M$176,4,0))*AF2163</f>
        <v>0</v>
      </c>
      <c r="AH2163" s="166">
        <f t="shared" si="939"/>
        <v>0</v>
      </c>
      <c r="AI2163" s="165">
        <f>(VLOOKUP(B2163,'P2 Origin'!$C$21:$M$176,5,0))*AH2163</f>
        <v>0</v>
      </c>
      <c r="AJ2163" s="166">
        <f t="shared" si="953"/>
        <v>0</v>
      </c>
      <c r="AK2163" s="165">
        <f>(VLOOKUP(B2163,'P2 Origin'!$C$21:$M$176,6,0))*AJ2163</f>
        <v>0</v>
      </c>
      <c r="AL2163" s="166">
        <f t="shared" si="940"/>
        <v>0</v>
      </c>
      <c r="AM2163" s="165">
        <f>(VLOOKUP($B2163,'P2 Origin'!$C$21:$M$176,7,0))*AL2163</f>
        <v>0</v>
      </c>
      <c r="AN2163" s="166">
        <f t="shared" si="941"/>
        <v>0</v>
      </c>
      <c r="AO2163" s="165">
        <f>(VLOOKUP($B2163,'P2 Origin'!$C$21:$M$176,8,0))*AN2163</f>
        <v>0</v>
      </c>
      <c r="AP2163" s="166">
        <f t="shared" si="942"/>
        <v>0</v>
      </c>
      <c r="AQ2163" s="165">
        <f>(VLOOKUP($B2163,'P2 Origin'!$C$21:$M$176,9,0))*AP2163</f>
        <v>0</v>
      </c>
      <c r="AR2163" s="155">
        <f t="shared" si="955"/>
        <v>0</v>
      </c>
      <c r="AS2163" s="164">
        <f>(VLOOKUP(B2163,'P2 Origin'!$C$21:$M$176,10,0))*K2163</f>
        <v>0</v>
      </c>
      <c r="AT2163" s="164">
        <f>(VLOOKUP(B2163,'P2 Origin'!$C$21:$M$176,11,0))*J2163</f>
        <v>0</v>
      </c>
      <c r="AU2163" s="167">
        <v>0</v>
      </c>
      <c r="AV2163" s="168">
        <v>0</v>
      </c>
      <c r="AW2163" s="169">
        <v>0</v>
      </c>
      <c r="AX2163" s="170">
        <f>IF(AU2163&gt;=0.1,'P3 Bureaumarge zee- en luchtvr.'!$D$12,0)</f>
        <v>0</v>
      </c>
      <c r="AY2163" s="163">
        <f t="shared" si="943"/>
        <v>0</v>
      </c>
      <c r="AZ2163" s="157" t="str">
        <f>VLOOKUP(D2163,'P4 Destination'!$C$21:$O$176,13,0)</f>
        <v>EUR</v>
      </c>
      <c r="BA2163" s="164">
        <f t="shared" si="944"/>
        <v>0</v>
      </c>
      <c r="BB2163" s="171">
        <f>IF(AU2163&gt;0.1,(VLOOKUP(D2163,'P4 Destination'!$C$21:$M$176,3,0))*I2163,0)</f>
        <v>0</v>
      </c>
      <c r="BC2163" s="172">
        <f t="shared" si="945"/>
        <v>0</v>
      </c>
      <c r="BD2163" s="171">
        <f>(VLOOKUP($D2163,'P4 Destination'!$C$21:$M$176,4,0))*BC2163</f>
        <v>0</v>
      </c>
      <c r="BE2163" s="172">
        <f t="shared" si="946"/>
        <v>0</v>
      </c>
      <c r="BF2163" s="171">
        <f>(VLOOKUP($D2163,'P4 Destination'!$C$21:$M$176,5,0))*BE2163</f>
        <v>0</v>
      </c>
      <c r="BG2163" s="172">
        <f t="shared" si="947"/>
        <v>0</v>
      </c>
      <c r="BH2163" s="171">
        <f>(VLOOKUP($D2163,'P4 Destination'!$C$21:$M$176,6,0))*BG2163</f>
        <v>0</v>
      </c>
      <c r="BI2163" s="172">
        <f t="shared" si="948"/>
        <v>0</v>
      </c>
      <c r="BJ2163" s="171">
        <f>(VLOOKUP($D2163,'P4 Destination'!$C$21:$M$176,7,0))*BI2163</f>
        <v>0</v>
      </c>
      <c r="BK2163" s="172">
        <f t="shared" si="949"/>
        <v>0</v>
      </c>
      <c r="BL2163" s="171">
        <f>(VLOOKUP($D2163,'P4 Destination'!$C$21:$M$176,8,0))*BK2163</f>
        <v>0</v>
      </c>
      <c r="BM2163" s="172">
        <f t="shared" si="950"/>
        <v>0</v>
      </c>
      <c r="BN2163" s="171">
        <f>(VLOOKUP($D2163,'P4 Destination'!$C$21:$M$176,9,0))*BM2163</f>
        <v>0</v>
      </c>
      <c r="BO2163" s="154">
        <f t="shared" si="956"/>
        <v>0</v>
      </c>
      <c r="BP2163" s="171">
        <f>(VLOOKUP(D2163,'P4 Destination'!$C$21:$M$176,10,0))*K2163</f>
        <v>0</v>
      </c>
      <c r="BQ2163" s="171">
        <f>(VLOOKUP(D2163,'P4 Destination'!$C$21:$M$176,11,0))*J2163</f>
        <v>0</v>
      </c>
      <c r="BR2163" s="173">
        <f t="shared" si="951"/>
        <v>0</v>
      </c>
      <c r="BS2163" s="173">
        <f>(AV2163*2500)*'P6 Verzekering'!$E$11</f>
        <v>0</v>
      </c>
      <c r="BT2163" s="173">
        <f>(AW2163*2500)*'P6 Verzekering'!$E$12</f>
        <v>0</v>
      </c>
      <c r="BU2163" s="173">
        <f>(L2163*2500)*'P6 Verzekering'!$E$13</f>
        <v>0</v>
      </c>
      <c r="BV2163" s="173">
        <f t="shared" si="952"/>
        <v>0</v>
      </c>
      <c r="BW2163"/>
      <c r="BX2163"/>
    </row>
    <row r="2164" spans="1:76">
      <c r="A2164" s="152" t="s">
        <v>1505</v>
      </c>
      <c r="B2164" s="152" t="s">
        <v>234</v>
      </c>
      <c r="C2164" s="152" t="s">
        <v>233</v>
      </c>
      <c r="D2164" s="152" t="s">
        <v>147</v>
      </c>
      <c r="E2164" s="152" t="s">
        <v>146</v>
      </c>
      <c r="F2164" s="153">
        <f t="shared" si="954"/>
        <v>30</v>
      </c>
      <c r="G2164" s="154">
        <v>0</v>
      </c>
      <c r="H2164" s="154">
        <f>IFERROR(VLOOKUP(B2164,'P2 Origin'!$C$21:$Q$176,15,FALSE),0)</f>
        <v>1</v>
      </c>
      <c r="I2164" s="154">
        <f>IFERROR(VLOOKUP(D2164,'P4 Destination'!$C$21:$Q$176,15,FALSE),0)</f>
        <v>1</v>
      </c>
      <c r="J2164" s="155"/>
      <c r="K2164" s="155"/>
      <c r="L2164" s="156">
        <v>30</v>
      </c>
      <c r="M2164" s="155">
        <v>1951</v>
      </c>
      <c r="N2164" s="155">
        <v>7</v>
      </c>
      <c r="O2164" s="157">
        <f t="shared" si="929"/>
        <v>0</v>
      </c>
      <c r="P2164" s="158">
        <f t="shared" si="930"/>
        <v>0</v>
      </c>
      <c r="Q2164" s="159">
        <f>IFERROR(VLOOKUP(N2164,'P1 Intra-Europees'!$A$15:$H$25,3,0),0)*P2164</f>
        <v>0</v>
      </c>
      <c r="R2164" s="160">
        <f t="shared" si="931"/>
        <v>0</v>
      </c>
      <c r="S2164" s="159">
        <f>IFERROR(VLOOKUP(N2164,'P1 Intra-Europees'!$A$15:$H$25,4,0),0)*R2164</f>
        <v>0</v>
      </c>
      <c r="T2164" s="160">
        <f t="shared" si="932"/>
        <v>30</v>
      </c>
      <c r="U2164" s="159">
        <f>IFERROR(VLOOKUP(N2164,'P1 Intra-Europees'!$A$15:$H$25,5,0),0)*T2164</f>
        <v>0</v>
      </c>
      <c r="V2164" s="160">
        <f t="shared" si="933"/>
        <v>0</v>
      </c>
      <c r="W2164" s="159">
        <f>IFERROR(VLOOKUP(N2164,'P1 Intra-Europees'!$A$15:$H$25,6,0),0)*V2164</f>
        <v>0</v>
      </c>
      <c r="X2164" s="160">
        <f t="shared" si="934"/>
        <v>0</v>
      </c>
      <c r="Y2164" s="159">
        <f>IFERROR(VLOOKUP(N2164,'P1 Intra-Europees'!$A$15:$H$25,7,0),0)*X2164</f>
        <v>0</v>
      </c>
      <c r="Z2164" s="161">
        <f t="shared" si="935"/>
        <v>0</v>
      </c>
      <c r="AA2164" s="162">
        <f>IFERROR(VLOOKUP(N2164,'P1 Intra-Europees'!$A$15:$H$25,8,0),0)*Z2164</f>
        <v>0</v>
      </c>
      <c r="AB2164" s="163">
        <f t="shared" si="936"/>
        <v>0</v>
      </c>
      <c r="AC2164" s="157" t="str">
        <f>VLOOKUP(B2164,'P2 Origin'!$C$21:$O$176,13,0)</f>
        <v>EUR</v>
      </c>
      <c r="AD2164" s="164">
        <f t="shared" si="937"/>
        <v>0</v>
      </c>
      <c r="AE2164" s="165">
        <f>IF(AU2164&gt;0.1,VLOOKUP(B2164,'P2 Origin'!$C$21:$M$176,3,0)*H2164,0)</f>
        <v>0</v>
      </c>
      <c r="AF2164" s="166">
        <f t="shared" si="938"/>
        <v>0</v>
      </c>
      <c r="AG2164" s="165">
        <f>(VLOOKUP(B2164,'P2 Origin'!$C$21:$M$176,4,0))*AF2164</f>
        <v>0</v>
      </c>
      <c r="AH2164" s="166">
        <f t="shared" si="939"/>
        <v>0</v>
      </c>
      <c r="AI2164" s="165">
        <f>(VLOOKUP(B2164,'P2 Origin'!$C$21:$M$176,5,0))*AH2164</f>
        <v>0</v>
      </c>
      <c r="AJ2164" s="166">
        <f t="shared" si="953"/>
        <v>0</v>
      </c>
      <c r="AK2164" s="165">
        <f>(VLOOKUP(B2164,'P2 Origin'!$C$21:$M$176,6,0))*AJ2164</f>
        <v>0</v>
      </c>
      <c r="AL2164" s="166">
        <f t="shared" si="940"/>
        <v>0</v>
      </c>
      <c r="AM2164" s="165">
        <f>(VLOOKUP($B2164,'P2 Origin'!$C$21:$M$176,7,0))*AL2164</f>
        <v>0</v>
      </c>
      <c r="AN2164" s="166">
        <f t="shared" si="941"/>
        <v>0</v>
      </c>
      <c r="AO2164" s="165">
        <f>(VLOOKUP($B2164,'P2 Origin'!$C$21:$M$176,8,0))*AN2164</f>
        <v>0</v>
      </c>
      <c r="AP2164" s="166">
        <f t="shared" si="942"/>
        <v>0</v>
      </c>
      <c r="AQ2164" s="165">
        <f>(VLOOKUP($B2164,'P2 Origin'!$C$21:$M$176,9,0))*AP2164</f>
        <v>0</v>
      </c>
      <c r="AR2164" s="155">
        <f t="shared" si="955"/>
        <v>0</v>
      </c>
      <c r="AS2164" s="164">
        <f>(VLOOKUP(B2164,'P2 Origin'!$C$21:$M$176,10,0))*K2164</f>
        <v>0</v>
      </c>
      <c r="AT2164" s="164">
        <f>(VLOOKUP(B2164,'P2 Origin'!$C$21:$M$176,11,0))*J2164</f>
        <v>0</v>
      </c>
      <c r="AU2164" s="167">
        <v>0</v>
      </c>
      <c r="AV2164" s="168">
        <v>0</v>
      </c>
      <c r="AW2164" s="169">
        <v>0</v>
      </c>
      <c r="AX2164" s="170">
        <f>IF(AU2164&gt;=0.1,'P3 Bureaumarge zee- en luchtvr.'!$D$12,0)</f>
        <v>0</v>
      </c>
      <c r="AY2164" s="163">
        <f t="shared" si="943"/>
        <v>0</v>
      </c>
      <c r="AZ2164" s="157" t="str">
        <f>VLOOKUP(D2164,'P4 Destination'!$C$21:$O$176,13,0)</f>
        <v>EUR</v>
      </c>
      <c r="BA2164" s="164">
        <f t="shared" si="944"/>
        <v>0</v>
      </c>
      <c r="BB2164" s="171">
        <f>IF(AU2164&gt;0.1,(VLOOKUP(D2164,'P4 Destination'!$C$21:$M$176,3,0))*I2164,0)</f>
        <v>0</v>
      </c>
      <c r="BC2164" s="172">
        <f t="shared" si="945"/>
        <v>0</v>
      </c>
      <c r="BD2164" s="171">
        <f>(VLOOKUP($D2164,'P4 Destination'!$C$21:$M$176,4,0))*BC2164</f>
        <v>0</v>
      </c>
      <c r="BE2164" s="172">
        <f t="shared" si="946"/>
        <v>0</v>
      </c>
      <c r="BF2164" s="171">
        <f>(VLOOKUP($D2164,'P4 Destination'!$C$21:$M$176,5,0))*BE2164</f>
        <v>0</v>
      </c>
      <c r="BG2164" s="172">
        <f t="shared" si="947"/>
        <v>0</v>
      </c>
      <c r="BH2164" s="171">
        <f>(VLOOKUP($D2164,'P4 Destination'!$C$21:$M$176,6,0))*BG2164</f>
        <v>0</v>
      </c>
      <c r="BI2164" s="172">
        <f t="shared" si="948"/>
        <v>0</v>
      </c>
      <c r="BJ2164" s="171">
        <f>(VLOOKUP($D2164,'P4 Destination'!$C$21:$M$176,7,0))*BI2164</f>
        <v>0</v>
      </c>
      <c r="BK2164" s="172">
        <f t="shared" si="949"/>
        <v>0</v>
      </c>
      <c r="BL2164" s="171">
        <f>(VLOOKUP($D2164,'P4 Destination'!$C$21:$M$176,8,0))*BK2164</f>
        <v>0</v>
      </c>
      <c r="BM2164" s="172">
        <f t="shared" si="950"/>
        <v>0</v>
      </c>
      <c r="BN2164" s="171">
        <f>(VLOOKUP($D2164,'P4 Destination'!$C$21:$M$176,9,0))*BM2164</f>
        <v>0</v>
      </c>
      <c r="BO2164" s="154">
        <f t="shared" si="956"/>
        <v>0</v>
      </c>
      <c r="BP2164" s="171">
        <f>(VLOOKUP(D2164,'P4 Destination'!$C$21:$M$176,10,0))*K2164</f>
        <v>0</v>
      </c>
      <c r="BQ2164" s="171">
        <f>(VLOOKUP(D2164,'P4 Destination'!$C$21:$M$176,11,0))*J2164</f>
        <v>0</v>
      </c>
      <c r="BR2164" s="173">
        <f t="shared" si="951"/>
        <v>0</v>
      </c>
      <c r="BS2164" s="173">
        <f>(AV2164*2500)*'P6 Verzekering'!$E$11</f>
        <v>0</v>
      </c>
      <c r="BT2164" s="173">
        <f>(AW2164*2500)*'P6 Verzekering'!$E$12</f>
        <v>0</v>
      </c>
      <c r="BU2164" s="173">
        <f>(L2164*2500)*'P6 Verzekering'!$E$13</f>
        <v>0</v>
      </c>
      <c r="BV2164" s="173">
        <f t="shared" si="952"/>
        <v>0</v>
      </c>
      <c r="BW2164"/>
      <c r="BX2164"/>
    </row>
    <row r="2165" spans="1:76">
      <c r="A2165" s="152" t="s">
        <v>2916</v>
      </c>
      <c r="B2165" s="152" t="s">
        <v>159</v>
      </c>
      <c r="C2165" s="152" t="s">
        <v>158</v>
      </c>
      <c r="D2165" s="152" t="s">
        <v>223</v>
      </c>
      <c r="E2165" s="152" t="s">
        <v>222</v>
      </c>
      <c r="F2165" s="153">
        <f t="shared" si="954"/>
        <v>30</v>
      </c>
      <c r="G2165" s="154">
        <v>0</v>
      </c>
      <c r="H2165" s="154">
        <f>IFERROR(VLOOKUP(B2165,'P2 Origin'!$C$21:$Q$176,15,FALSE),0)</f>
        <v>1</v>
      </c>
      <c r="I2165" s="154">
        <f>IFERROR(VLOOKUP(D2165,'P4 Destination'!$C$21:$Q$176,15,FALSE),0)</f>
        <v>0</v>
      </c>
      <c r="J2165" s="155"/>
      <c r="K2165" s="155"/>
      <c r="L2165" s="156">
        <v>30</v>
      </c>
      <c r="M2165" s="155">
        <v>2823</v>
      </c>
      <c r="N2165" s="155">
        <v>9</v>
      </c>
      <c r="O2165" s="157">
        <f t="shared" si="929"/>
        <v>0</v>
      </c>
      <c r="P2165" s="158">
        <f t="shared" si="930"/>
        <v>0</v>
      </c>
      <c r="Q2165" s="159">
        <f>IFERROR(VLOOKUP(N2165,'P1 Intra-Europees'!$A$15:$H$25,3,0),0)*P2165</f>
        <v>0</v>
      </c>
      <c r="R2165" s="160">
        <f t="shared" si="931"/>
        <v>0</v>
      </c>
      <c r="S2165" s="159">
        <f>IFERROR(VLOOKUP(N2165,'P1 Intra-Europees'!$A$15:$H$25,4,0),0)*R2165</f>
        <v>0</v>
      </c>
      <c r="T2165" s="160">
        <f t="shared" si="932"/>
        <v>30</v>
      </c>
      <c r="U2165" s="159">
        <f>IFERROR(VLOOKUP(N2165,'P1 Intra-Europees'!$A$15:$H$25,5,0),0)*T2165</f>
        <v>0</v>
      </c>
      <c r="V2165" s="160">
        <f t="shared" si="933"/>
        <v>0</v>
      </c>
      <c r="W2165" s="159">
        <f>IFERROR(VLOOKUP(N2165,'P1 Intra-Europees'!$A$15:$H$25,6,0),0)*V2165</f>
        <v>0</v>
      </c>
      <c r="X2165" s="160">
        <f t="shared" si="934"/>
        <v>0</v>
      </c>
      <c r="Y2165" s="159">
        <f>IFERROR(VLOOKUP(N2165,'P1 Intra-Europees'!$A$15:$H$25,7,0),0)*X2165</f>
        <v>0</v>
      </c>
      <c r="Z2165" s="161">
        <f t="shared" si="935"/>
        <v>0</v>
      </c>
      <c r="AA2165" s="162">
        <f>IFERROR(VLOOKUP(N2165,'P1 Intra-Europees'!$A$15:$H$25,8,0),0)*Z2165</f>
        <v>0</v>
      </c>
      <c r="AB2165" s="163">
        <f t="shared" si="936"/>
        <v>0</v>
      </c>
      <c r="AC2165" s="157" t="str">
        <f>VLOOKUP(B2165,'P2 Origin'!$C$21:$O$176,13,0)</f>
        <v>EUR</v>
      </c>
      <c r="AD2165" s="164">
        <f t="shared" si="937"/>
        <v>0</v>
      </c>
      <c r="AE2165" s="165">
        <f>IF(AU2165&gt;0.1,VLOOKUP(B2165,'P2 Origin'!$C$21:$M$176,3,0)*H2165,0)</f>
        <v>0</v>
      </c>
      <c r="AF2165" s="166">
        <f t="shared" si="938"/>
        <v>0</v>
      </c>
      <c r="AG2165" s="165">
        <f>(VLOOKUP(B2165,'P2 Origin'!$C$21:$M$176,4,0))*AF2165</f>
        <v>0</v>
      </c>
      <c r="AH2165" s="166">
        <f t="shared" si="939"/>
        <v>0</v>
      </c>
      <c r="AI2165" s="165">
        <f>(VLOOKUP(B2165,'P2 Origin'!$C$21:$M$176,5,0))*AH2165</f>
        <v>0</v>
      </c>
      <c r="AJ2165" s="166">
        <f t="shared" si="953"/>
        <v>0</v>
      </c>
      <c r="AK2165" s="165">
        <f>(VLOOKUP(B2165,'P2 Origin'!$C$21:$M$176,6,0))*AJ2165</f>
        <v>0</v>
      </c>
      <c r="AL2165" s="166">
        <f t="shared" si="940"/>
        <v>0</v>
      </c>
      <c r="AM2165" s="165">
        <f>(VLOOKUP($B2165,'P2 Origin'!$C$21:$M$176,7,0))*AL2165</f>
        <v>0</v>
      </c>
      <c r="AN2165" s="166">
        <f t="shared" si="941"/>
        <v>0</v>
      </c>
      <c r="AO2165" s="165">
        <f>(VLOOKUP($B2165,'P2 Origin'!$C$21:$M$176,8,0))*AN2165</f>
        <v>0</v>
      </c>
      <c r="AP2165" s="166">
        <f t="shared" si="942"/>
        <v>0</v>
      </c>
      <c r="AQ2165" s="165">
        <f>(VLOOKUP($B2165,'P2 Origin'!$C$21:$M$176,9,0))*AP2165</f>
        <v>0</v>
      </c>
      <c r="AR2165" s="155">
        <f t="shared" si="955"/>
        <v>0</v>
      </c>
      <c r="AS2165" s="164">
        <f>(VLOOKUP(B2165,'P2 Origin'!$C$21:$M$176,10,0))*K2165</f>
        <v>0</v>
      </c>
      <c r="AT2165" s="164">
        <f>(VLOOKUP(B2165,'P2 Origin'!$C$21:$M$176,11,0))*J2165</f>
        <v>0</v>
      </c>
      <c r="AU2165" s="167">
        <v>0</v>
      </c>
      <c r="AV2165" s="168">
        <v>0</v>
      </c>
      <c r="AW2165" s="169">
        <v>0</v>
      </c>
      <c r="AX2165" s="170">
        <f>IF(AU2165&gt;=0.1,'P3 Bureaumarge zee- en luchtvr.'!$D$12,0)</f>
        <v>0</v>
      </c>
      <c r="AY2165" s="163">
        <f t="shared" si="943"/>
        <v>0</v>
      </c>
      <c r="AZ2165" s="157" t="str">
        <f>VLOOKUP(D2165,'P4 Destination'!$C$21:$O$176,13,0)</f>
        <v>EUR</v>
      </c>
      <c r="BA2165" s="164">
        <f t="shared" si="944"/>
        <v>0</v>
      </c>
      <c r="BB2165" s="171">
        <f>IF(AU2165&gt;0.1,(VLOOKUP(D2165,'P4 Destination'!$C$21:$M$176,3,0))*I2165,0)</f>
        <v>0</v>
      </c>
      <c r="BC2165" s="172">
        <f t="shared" si="945"/>
        <v>0</v>
      </c>
      <c r="BD2165" s="171">
        <f>(VLOOKUP($D2165,'P4 Destination'!$C$21:$M$176,4,0))*BC2165</f>
        <v>0</v>
      </c>
      <c r="BE2165" s="172">
        <f t="shared" si="946"/>
        <v>0</v>
      </c>
      <c r="BF2165" s="171">
        <f>(VLOOKUP($D2165,'P4 Destination'!$C$21:$M$176,5,0))*BE2165</f>
        <v>0</v>
      </c>
      <c r="BG2165" s="172">
        <f t="shared" si="947"/>
        <v>0</v>
      </c>
      <c r="BH2165" s="171">
        <f>(VLOOKUP($D2165,'P4 Destination'!$C$21:$M$176,6,0))*BG2165</f>
        <v>0</v>
      </c>
      <c r="BI2165" s="172">
        <f t="shared" si="948"/>
        <v>0</v>
      </c>
      <c r="BJ2165" s="171">
        <f>(VLOOKUP($D2165,'P4 Destination'!$C$21:$M$176,7,0))*BI2165</f>
        <v>0</v>
      </c>
      <c r="BK2165" s="172">
        <f t="shared" si="949"/>
        <v>0</v>
      </c>
      <c r="BL2165" s="171">
        <f>(VLOOKUP($D2165,'P4 Destination'!$C$21:$M$176,8,0))*BK2165</f>
        <v>0</v>
      </c>
      <c r="BM2165" s="172">
        <f t="shared" si="950"/>
        <v>0</v>
      </c>
      <c r="BN2165" s="171">
        <f>(VLOOKUP($D2165,'P4 Destination'!$C$21:$M$176,9,0))*BM2165</f>
        <v>0</v>
      </c>
      <c r="BO2165" s="154">
        <f t="shared" si="956"/>
        <v>0</v>
      </c>
      <c r="BP2165" s="171">
        <f>(VLOOKUP(D2165,'P4 Destination'!$C$21:$M$176,10,0))*K2165</f>
        <v>0</v>
      </c>
      <c r="BQ2165" s="171">
        <f>(VLOOKUP(D2165,'P4 Destination'!$C$21:$M$176,11,0))*J2165</f>
        <v>0</v>
      </c>
      <c r="BR2165" s="173">
        <f t="shared" si="951"/>
        <v>0</v>
      </c>
      <c r="BS2165" s="173">
        <f>(AV2165*2500)*'P6 Verzekering'!$E$11</f>
        <v>0</v>
      </c>
      <c r="BT2165" s="173">
        <f>(AW2165*2500)*'P6 Verzekering'!$E$12</f>
        <v>0</v>
      </c>
      <c r="BU2165" s="173">
        <f>(L2165*2500)*'P6 Verzekering'!$E$13</f>
        <v>0</v>
      </c>
      <c r="BV2165" s="173">
        <f t="shared" si="952"/>
        <v>0</v>
      </c>
      <c r="BW2165"/>
      <c r="BX2165"/>
    </row>
    <row r="2166" spans="1:76">
      <c r="A2166" s="152" t="s">
        <v>1578</v>
      </c>
      <c r="B2166" s="152" t="s">
        <v>219</v>
      </c>
      <c r="C2166" s="152" t="s">
        <v>219</v>
      </c>
      <c r="D2166" s="152" t="s">
        <v>450</v>
      </c>
      <c r="E2166" s="152" t="s">
        <v>449</v>
      </c>
      <c r="F2166" s="153">
        <f t="shared" si="954"/>
        <v>60</v>
      </c>
      <c r="G2166" s="154">
        <v>1</v>
      </c>
      <c r="H2166" s="154">
        <f>IFERROR(VLOOKUP(B2166,'P2 Origin'!$C$21:$Q$176,15,FALSE),0)</f>
        <v>0</v>
      </c>
      <c r="I2166" s="154">
        <f>IFERROR(VLOOKUP(D2166,'P4 Destination'!$C$21:$Q$176,15,FALSE),0)</f>
        <v>1</v>
      </c>
      <c r="J2166" s="155"/>
      <c r="K2166" s="155"/>
      <c r="L2166" s="156">
        <v>60</v>
      </c>
      <c r="M2166" s="155">
        <v>3160</v>
      </c>
      <c r="N2166" s="155">
        <v>10</v>
      </c>
      <c r="O2166" s="157">
        <f t="shared" si="929"/>
        <v>0</v>
      </c>
      <c r="P2166" s="158">
        <f t="shared" si="930"/>
        <v>0</v>
      </c>
      <c r="Q2166" s="159">
        <f>IFERROR(VLOOKUP(N2166,'P1 Intra-Europees'!$A$15:$H$25,3,0),0)*P2166</f>
        <v>0</v>
      </c>
      <c r="R2166" s="160">
        <f t="shared" si="931"/>
        <v>0</v>
      </c>
      <c r="S2166" s="159">
        <f>IFERROR(VLOOKUP(N2166,'P1 Intra-Europees'!$A$15:$H$25,4,0),0)*R2166</f>
        <v>0</v>
      </c>
      <c r="T2166" s="160">
        <f t="shared" si="932"/>
        <v>0</v>
      </c>
      <c r="U2166" s="159">
        <f>IFERROR(VLOOKUP(N2166,'P1 Intra-Europees'!$A$15:$H$25,5,0),0)*T2166</f>
        <v>0</v>
      </c>
      <c r="V2166" s="160">
        <f t="shared" si="933"/>
        <v>0</v>
      </c>
      <c r="W2166" s="159">
        <f>IFERROR(VLOOKUP(N2166,'P1 Intra-Europees'!$A$15:$H$25,6,0),0)*V2166</f>
        <v>0</v>
      </c>
      <c r="X2166" s="160">
        <f t="shared" si="934"/>
        <v>60</v>
      </c>
      <c r="Y2166" s="159">
        <f>IFERROR(VLOOKUP(N2166,'P1 Intra-Europees'!$A$15:$H$25,7,0),0)*X2166</f>
        <v>0</v>
      </c>
      <c r="Z2166" s="161">
        <f t="shared" si="935"/>
        <v>1</v>
      </c>
      <c r="AA2166" s="162">
        <f>IFERROR(VLOOKUP(N2166,'P1 Intra-Europees'!$A$15:$H$25,8,0),0)*Z2166</f>
        <v>0</v>
      </c>
      <c r="AB2166" s="163">
        <f t="shared" si="936"/>
        <v>0</v>
      </c>
      <c r="AC2166" s="157" t="str">
        <f>VLOOKUP(B2166,'P2 Origin'!$C$21:$O$176,13,0)</f>
        <v>EUR</v>
      </c>
      <c r="AD2166" s="164">
        <f t="shared" si="937"/>
        <v>0</v>
      </c>
      <c r="AE2166" s="165">
        <f>IF(AU2166&gt;0.1,VLOOKUP(B2166,'P2 Origin'!$C$21:$M$176,3,0)*H2166,0)</f>
        <v>0</v>
      </c>
      <c r="AF2166" s="166">
        <f t="shared" si="938"/>
        <v>0</v>
      </c>
      <c r="AG2166" s="165">
        <f>(VLOOKUP(B2166,'P2 Origin'!$C$21:$M$176,4,0))*AF2166</f>
        <v>0</v>
      </c>
      <c r="AH2166" s="166">
        <f t="shared" si="939"/>
        <v>0</v>
      </c>
      <c r="AI2166" s="165">
        <f>(VLOOKUP(B2166,'P2 Origin'!$C$21:$M$176,5,0))*AH2166</f>
        <v>0</v>
      </c>
      <c r="AJ2166" s="166">
        <f t="shared" si="953"/>
        <v>0</v>
      </c>
      <c r="AK2166" s="165">
        <f>(VLOOKUP(B2166,'P2 Origin'!$C$21:$M$176,6,0))*AJ2166</f>
        <v>0</v>
      </c>
      <c r="AL2166" s="166">
        <f t="shared" si="940"/>
        <v>0</v>
      </c>
      <c r="AM2166" s="165">
        <f>(VLOOKUP($B2166,'P2 Origin'!$C$21:$M$176,7,0))*AL2166</f>
        <v>0</v>
      </c>
      <c r="AN2166" s="166">
        <f t="shared" si="941"/>
        <v>0</v>
      </c>
      <c r="AO2166" s="165">
        <f>(VLOOKUP($B2166,'P2 Origin'!$C$21:$M$176,8,0))*AN2166</f>
        <v>0</v>
      </c>
      <c r="AP2166" s="166">
        <f t="shared" si="942"/>
        <v>0</v>
      </c>
      <c r="AQ2166" s="165">
        <f>(VLOOKUP($B2166,'P2 Origin'!$C$21:$M$176,9,0))*AP2166</f>
        <v>0</v>
      </c>
      <c r="AR2166" s="155">
        <f t="shared" si="955"/>
        <v>0</v>
      </c>
      <c r="AS2166" s="164">
        <f>(VLOOKUP(B2166,'P2 Origin'!$C$21:$M$176,10,0))*K2166</f>
        <v>0</v>
      </c>
      <c r="AT2166" s="164">
        <f>(VLOOKUP(B2166,'P2 Origin'!$C$21:$M$176,11,0))*J2166</f>
        <v>0</v>
      </c>
      <c r="AU2166" s="167">
        <v>0</v>
      </c>
      <c r="AV2166" s="168">
        <v>0</v>
      </c>
      <c r="AW2166" s="169">
        <v>0</v>
      </c>
      <c r="AX2166" s="170">
        <f>IF(AU2166&gt;=0.1,'P3 Bureaumarge zee- en luchtvr.'!$D$12,0)</f>
        <v>0</v>
      </c>
      <c r="AY2166" s="163">
        <f t="shared" si="943"/>
        <v>0</v>
      </c>
      <c r="AZ2166" s="157" t="str">
        <f>VLOOKUP(D2166,'P4 Destination'!$C$21:$O$176,13,0)</f>
        <v>USD</v>
      </c>
      <c r="BA2166" s="164">
        <f t="shared" si="944"/>
        <v>0</v>
      </c>
      <c r="BB2166" s="171">
        <f>IF(AU2166&gt;0.1,(VLOOKUP(D2166,'P4 Destination'!$C$21:$M$176,3,0))*I2166,0)</f>
        <v>0</v>
      </c>
      <c r="BC2166" s="172">
        <f t="shared" si="945"/>
        <v>0</v>
      </c>
      <c r="BD2166" s="171">
        <f>(VLOOKUP($D2166,'P4 Destination'!$C$21:$M$176,4,0))*BC2166</f>
        <v>0</v>
      </c>
      <c r="BE2166" s="172">
        <f t="shared" si="946"/>
        <v>0</v>
      </c>
      <c r="BF2166" s="171">
        <f>(VLOOKUP($D2166,'P4 Destination'!$C$21:$M$176,5,0))*BE2166</f>
        <v>0</v>
      </c>
      <c r="BG2166" s="172">
        <f t="shared" si="947"/>
        <v>0</v>
      </c>
      <c r="BH2166" s="171">
        <f>(VLOOKUP($D2166,'P4 Destination'!$C$21:$M$176,6,0))*BG2166</f>
        <v>0</v>
      </c>
      <c r="BI2166" s="172">
        <f t="shared" si="948"/>
        <v>0</v>
      </c>
      <c r="BJ2166" s="171">
        <f>(VLOOKUP($D2166,'P4 Destination'!$C$21:$M$176,7,0))*BI2166</f>
        <v>0</v>
      </c>
      <c r="BK2166" s="172">
        <f t="shared" si="949"/>
        <v>0</v>
      </c>
      <c r="BL2166" s="171">
        <f>(VLOOKUP($D2166,'P4 Destination'!$C$21:$M$176,8,0))*BK2166</f>
        <v>0</v>
      </c>
      <c r="BM2166" s="172">
        <f t="shared" si="950"/>
        <v>0</v>
      </c>
      <c r="BN2166" s="171">
        <f>(VLOOKUP($D2166,'P4 Destination'!$C$21:$M$176,9,0))*BM2166</f>
        <v>0</v>
      </c>
      <c r="BO2166" s="154">
        <f t="shared" si="956"/>
        <v>0</v>
      </c>
      <c r="BP2166" s="171">
        <f>(VLOOKUP(D2166,'P4 Destination'!$C$21:$M$176,10,0))*K2166</f>
        <v>0</v>
      </c>
      <c r="BQ2166" s="171">
        <f>(VLOOKUP(D2166,'P4 Destination'!$C$21:$M$176,11,0))*J2166</f>
        <v>0</v>
      </c>
      <c r="BR2166" s="173">
        <f t="shared" si="951"/>
        <v>0</v>
      </c>
      <c r="BS2166" s="173">
        <f>(AV2166*2500)*'P6 Verzekering'!$E$11</f>
        <v>0</v>
      </c>
      <c r="BT2166" s="173">
        <f>(AW2166*2500)*'P6 Verzekering'!$E$12</f>
        <v>0</v>
      </c>
      <c r="BU2166" s="173">
        <f>(L2166*2500)*'P6 Verzekering'!$E$13</f>
        <v>0</v>
      </c>
      <c r="BV2166" s="173">
        <f t="shared" si="952"/>
        <v>0</v>
      </c>
      <c r="BW2166"/>
      <c r="BX2166"/>
    </row>
    <row r="2167" spans="1:76" ht="14.45" customHeight="1">
      <c r="A2167" s="152" t="s">
        <v>1683</v>
      </c>
      <c r="B2167" s="152" t="s">
        <v>219</v>
      </c>
      <c r="C2167" s="152" t="s">
        <v>219</v>
      </c>
      <c r="D2167" s="152" t="s">
        <v>151</v>
      </c>
      <c r="E2167" s="152" t="s">
        <v>149</v>
      </c>
      <c r="F2167" s="153">
        <f t="shared" si="954"/>
        <v>31</v>
      </c>
      <c r="G2167" s="154">
        <v>0</v>
      </c>
      <c r="H2167" s="154">
        <f>IFERROR(VLOOKUP(B2167,'P2 Origin'!$C$21:$Q$176,15,FALSE),0)</f>
        <v>0</v>
      </c>
      <c r="I2167" s="154">
        <f>IFERROR(VLOOKUP(D2167,'P4 Destination'!$C$21:$Q$176,15,FALSE),0)</f>
        <v>0</v>
      </c>
      <c r="J2167" s="155"/>
      <c r="K2167" s="155"/>
      <c r="L2167" s="156">
        <v>31</v>
      </c>
      <c r="M2167" s="155">
        <v>180</v>
      </c>
      <c r="N2167" s="155">
        <v>2</v>
      </c>
      <c r="O2167" s="157">
        <f t="shared" si="929"/>
        <v>0</v>
      </c>
      <c r="P2167" s="158">
        <f t="shared" si="930"/>
        <v>0</v>
      </c>
      <c r="Q2167" s="159">
        <f>IFERROR(VLOOKUP(N2167,'P1 Intra-Europees'!$A$15:$H$25,3,0),0)*P2167</f>
        <v>0</v>
      </c>
      <c r="R2167" s="160">
        <f t="shared" si="931"/>
        <v>0</v>
      </c>
      <c r="S2167" s="159">
        <f>IFERROR(VLOOKUP(N2167,'P1 Intra-Europees'!$A$15:$H$25,4,0),0)*R2167</f>
        <v>0</v>
      </c>
      <c r="T2167" s="160">
        <f t="shared" si="932"/>
        <v>31</v>
      </c>
      <c r="U2167" s="159">
        <f>IFERROR(VLOOKUP(N2167,'P1 Intra-Europees'!$A$15:$H$25,5,0),0)*T2167</f>
        <v>0</v>
      </c>
      <c r="V2167" s="160">
        <f t="shared" si="933"/>
        <v>0</v>
      </c>
      <c r="W2167" s="159">
        <f>IFERROR(VLOOKUP(N2167,'P1 Intra-Europees'!$A$15:$H$25,6,0),0)*V2167</f>
        <v>0</v>
      </c>
      <c r="X2167" s="160">
        <f t="shared" si="934"/>
        <v>0</v>
      </c>
      <c r="Y2167" s="159">
        <f>IFERROR(VLOOKUP(N2167,'P1 Intra-Europees'!$A$15:$H$25,7,0),0)*X2167</f>
        <v>0</v>
      </c>
      <c r="Z2167" s="161">
        <f t="shared" si="935"/>
        <v>0</v>
      </c>
      <c r="AA2167" s="162">
        <f>IFERROR(VLOOKUP(N2167,'P1 Intra-Europees'!$A$15:$H$25,8,0),0)*Z2167</f>
        <v>0</v>
      </c>
      <c r="AB2167" s="163">
        <f t="shared" si="936"/>
        <v>0</v>
      </c>
      <c r="AC2167" s="157" t="str">
        <f>VLOOKUP(B2167,'P2 Origin'!$C$21:$O$176,13,0)</f>
        <v>EUR</v>
      </c>
      <c r="AD2167" s="164">
        <f t="shared" si="937"/>
        <v>0</v>
      </c>
      <c r="AE2167" s="165">
        <f>IF(AU2167&gt;0.1,VLOOKUP(B2167,'P2 Origin'!$C$21:$M$176,3,0)*H2167,0)</f>
        <v>0</v>
      </c>
      <c r="AF2167" s="166">
        <f t="shared" si="938"/>
        <v>0</v>
      </c>
      <c r="AG2167" s="165">
        <f>(VLOOKUP(B2167,'P2 Origin'!$C$21:$M$176,4,0))*AF2167</f>
        <v>0</v>
      </c>
      <c r="AH2167" s="166">
        <f t="shared" si="939"/>
        <v>0</v>
      </c>
      <c r="AI2167" s="165">
        <f>(VLOOKUP(B2167,'P2 Origin'!$C$21:$M$176,5,0))*AH2167</f>
        <v>0</v>
      </c>
      <c r="AJ2167" s="166">
        <f t="shared" si="953"/>
        <v>0</v>
      </c>
      <c r="AK2167" s="165">
        <f>(VLOOKUP(B2167,'P2 Origin'!$C$21:$M$176,6,0))*AJ2167</f>
        <v>0</v>
      </c>
      <c r="AL2167" s="166">
        <f t="shared" si="940"/>
        <v>0</v>
      </c>
      <c r="AM2167" s="165">
        <f>(VLOOKUP($B2167,'P2 Origin'!$C$21:$M$176,7,0))*AL2167</f>
        <v>0</v>
      </c>
      <c r="AN2167" s="166">
        <f t="shared" si="941"/>
        <v>0</v>
      </c>
      <c r="AO2167" s="165">
        <f>(VLOOKUP($B2167,'P2 Origin'!$C$21:$M$176,8,0))*AN2167</f>
        <v>0</v>
      </c>
      <c r="AP2167" s="166">
        <f t="shared" si="942"/>
        <v>0</v>
      </c>
      <c r="AQ2167" s="165">
        <f>(VLOOKUP($B2167,'P2 Origin'!$C$21:$M$176,9,0))*AP2167</f>
        <v>0</v>
      </c>
      <c r="AR2167" s="155">
        <f t="shared" si="955"/>
        <v>0</v>
      </c>
      <c r="AS2167" s="164">
        <f>(VLOOKUP(B2167,'P2 Origin'!$C$21:$M$176,10,0))*K2167</f>
        <v>0</v>
      </c>
      <c r="AT2167" s="164">
        <f>(VLOOKUP(B2167,'P2 Origin'!$C$21:$M$176,11,0))*J2167</f>
        <v>0</v>
      </c>
      <c r="AU2167" s="167">
        <v>0</v>
      </c>
      <c r="AV2167" s="168">
        <v>0</v>
      </c>
      <c r="AW2167" s="169">
        <v>0</v>
      </c>
      <c r="AX2167" s="170">
        <f>IF(AU2167&gt;=0.1,'P3 Bureaumarge zee- en luchtvr.'!$D$12,0)</f>
        <v>0</v>
      </c>
      <c r="AY2167" s="163">
        <f t="shared" si="943"/>
        <v>0</v>
      </c>
      <c r="AZ2167" s="157" t="str">
        <f>VLOOKUP(D2167,'P4 Destination'!$C$21:$O$176,13,0)</f>
        <v>EUR</v>
      </c>
      <c r="BA2167" s="164">
        <f t="shared" si="944"/>
        <v>0</v>
      </c>
      <c r="BB2167" s="171">
        <f>IF(AU2167&gt;0.1,(VLOOKUP(D2167,'P4 Destination'!$C$21:$M$176,3,0))*I2167,0)</f>
        <v>0</v>
      </c>
      <c r="BC2167" s="172">
        <f t="shared" si="945"/>
        <v>0</v>
      </c>
      <c r="BD2167" s="171">
        <f>(VLOOKUP($D2167,'P4 Destination'!$C$21:$M$176,4,0))*BC2167</f>
        <v>0</v>
      </c>
      <c r="BE2167" s="172">
        <f t="shared" si="946"/>
        <v>0</v>
      </c>
      <c r="BF2167" s="171">
        <f>(VLOOKUP($D2167,'P4 Destination'!$C$21:$M$176,5,0))*BE2167</f>
        <v>0</v>
      </c>
      <c r="BG2167" s="172">
        <f t="shared" si="947"/>
        <v>0</v>
      </c>
      <c r="BH2167" s="171">
        <f>(VLOOKUP($D2167,'P4 Destination'!$C$21:$M$176,6,0))*BG2167</f>
        <v>0</v>
      </c>
      <c r="BI2167" s="172">
        <f t="shared" si="948"/>
        <v>0</v>
      </c>
      <c r="BJ2167" s="171">
        <f>(VLOOKUP($D2167,'P4 Destination'!$C$21:$M$176,7,0))*BI2167</f>
        <v>0</v>
      </c>
      <c r="BK2167" s="172">
        <f t="shared" si="949"/>
        <v>0</v>
      </c>
      <c r="BL2167" s="171">
        <f>(VLOOKUP($D2167,'P4 Destination'!$C$21:$M$176,8,0))*BK2167</f>
        <v>0</v>
      </c>
      <c r="BM2167" s="172">
        <f t="shared" si="950"/>
        <v>0</v>
      </c>
      <c r="BN2167" s="171">
        <f>(VLOOKUP($D2167,'P4 Destination'!$C$21:$M$176,9,0))*BM2167</f>
        <v>0</v>
      </c>
      <c r="BO2167" s="154">
        <f t="shared" si="956"/>
        <v>0</v>
      </c>
      <c r="BP2167" s="171">
        <f>(VLOOKUP(D2167,'P4 Destination'!$C$21:$M$176,10,0))*K2167</f>
        <v>0</v>
      </c>
      <c r="BQ2167" s="171">
        <f>(VLOOKUP(D2167,'P4 Destination'!$C$21:$M$176,11,0))*J2167</f>
        <v>0</v>
      </c>
      <c r="BR2167" s="173">
        <f t="shared" si="951"/>
        <v>0</v>
      </c>
      <c r="BS2167" s="173">
        <f>(AV2167*2500)*'P6 Verzekering'!$E$11</f>
        <v>0</v>
      </c>
      <c r="BT2167" s="173">
        <f>(AW2167*2500)*'P6 Verzekering'!$E$12</f>
        <v>0</v>
      </c>
      <c r="BU2167" s="173">
        <f>(L2167*2500)*'P6 Verzekering'!$E$13</f>
        <v>0</v>
      </c>
      <c r="BV2167" s="173">
        <f t="shared" si="952"/>
        <v>0</v>
      </c>
      <c r="BW2167"/>
      <c r="BX2167"/>
    </row>
    <row r="2168" spans="1:76">
      <c r="A2168" s="152" t="s">
        <v>973</v>
      </c>
      <c r="B2168" s="152" t="s">
        <v>151</v>
      </c>
      <c r="C2168" s="152" t="s">
        <v>149</v>
      </c>
      <c r="D2168" s="152" t="s">
        <v>219</v>
      </c>
      <c r="E2168" s="152" t="s">
        <v>219</v>
      </c>
      <c r="F2168" s="153">
        <f t="shared" si="954"/>
        <v>31</v>
      </c>
      <c r="G2168" s="154">
        <v>0</v>
      </c>
      <c r="H2168" s="154">
        <f>IFERROR(VLOOKUP(B2168,'P2 Origin'!$C$21:$Q$176,15,FALSE),0)</f>
        <v>0</v>
      </c>
      <c r="I2168" s="154">
        <f>IFERROR(VLOOKUP(D2168,'P4 Destination'!$C$21:$Q$176,15,FALSE),0)</f>
        <v>0</v>
      </c>
      <c r="J2168" s="155"/>
      <c r="K2168" s="155"/>
      <c r="L2168" s="156">
        <v>31</v>
      </c>
      <c r="M2168" s="155">
        <v>185</v>
      </c>
      <c r="N2168" s="155">
        <v>2</v>
      </c>
      <c r="O2168" s="157">
        <f t="shared" si="929"/>
        <v>0</v>
      </c>
      <c r="P2168" s="158">
        <f t="shared" si="930"/>
        <v>0</v>
      </c>
      <c r="Q2168" s="159">
        <f>IFERROR(VLOOKUP(N2168,'P1 Intra-Europees'!$A$15:$H$25,3,0),0)*P2168</f>
        <v>0</v>
      </c>
      <c r="R2168" s="160">
        <f t="shared" si="931"/>
        <v>0</v>
      </c>
      <c r="S2168" s="159">
        <f>IFERROR(VLOOKUP(N2168,'P1 Intra-Europees'!$A$15:$H$25,4,0),0)*R2168</f>
        <v>0</v>
      </c>
      <c r="T2168" s="160">
        <f t="shared" si="932"/>
        <v>31</v>
      </c>
      <c r="U2168" s="159">
        <f>IFERROR(VLOOKUP(N2168,'P1 Intra-Europees'!$A$15:$H$25,5,0),0)*T2168</f>
        <v>0</v>
      </c>
      <c r="V2168" s="160">
        <f t="shared" si="933"/>
        <v>0</v>
      </c>
      <c r="W2168" s="159">
        <f>IFERROR(VLOOKUP(N2168,'P1 Intra-Europees'!$A$15:$H$25,6,0),0)*V2168</f>
        <v>0</v>
      </c>
      <c r="X2168" s="160">
        <f t="shared" si="934"/>
        <v>0</v>
      </c>
      <c r="Y2168" s="159">
        <f>IFERROR(VLOOKUP(N2168,'P1 Intra-Europees'!$A$15:$H$25,7,0),0)*X2168</f>
        <v>0</v>
      </c>
      <c r="Z2168" s="161">
        <f t="shared" si="935"/>
        <v>0</v>
      </c>
      <c r="AA2168" s="162">
        <f>IFERROR(VLOOKUP(N2168,'P1 Intra-Europees'!$A$15:$H$25,8,0),0)*Z2168</f>
        <v>0</v>
      </c>
      <c r="AB2168" s="163">
        <f t="shared" si="936"/>
        <v>0</v>
      </c>
      <c r="AC2168" s="157" t="str">
        <f>VLOOKUP(B2168,'P2 Origin'!$C$21:$O$176,13,0)</f>
        <v>EUR</v>
      </c>
      <c r="AD2168" s="164">
        <f t="shared" si="937"/>
        <v>0</v>
      </c>
      <c r="AE2168" s="165">
        <f>IF(AU2168&gt;0.1,VLOOKUP(B2168,'P2 Origin'!$C$21:$M$176,3,0)*H2168,0)</f>
        <v>0</v>
      </c>
      <c r="AF2168" s="166">
        <f t="shared" si="938"/>
        <v>0</v>
      </c>
      <c r="AG2168" s="165">
        <f>(VLOOKUP(B2168,'P2 Origin'!$C$21:$M$176,4,0))*AF2168</f>
        <v>0</v>
      </c>
      <c r="AH2168" s="166">
        <f t="shared" si="939"/>
        <v>0</v>
      </c>
      <c r="AI2168" s="165">
        <f>(VLOOKUP(B2168,'P2 Origin'!$C$21:$M$176,5,0))*AH2168</f>
        <v>0</v>
      </c>
      <c r="AJ2168" s="166">
        <f t="shared" si="953"/>
        <v>0</v>
      </c>
      <c r="AK2168" s="165">
        <f>(VLOOKUP(B2168,'P2 Origin'!$C$21:$M$176,6,0))*AJ2168</f>
        <v>0</v>
      </c>
      <c r="AL2168" s="166">
        <f t="shared" si="940"/>
        <v>0</v>
      </c>
      <c r="AM2168" s="165">
        <f>(VLOOKUP($B2168,'P2 Origin'!$C$21:$M$176,7,0))*AL2168</f>
        <v>0</v>
      </c>
      <c r="AN2168" s="166">
        <f t="shared" si="941"/>
        <v>0</v>
      </c>
      <c r="AO2168" s="165">
        <f>(VLOOKUP($B2168,'P2 Origin'!$C$21:$M$176,8,0))*AN2168</f>
        <v>0</v>
      </c>
      <c r="AP2168" s="166">
        <f t="shared" si="942"/>
        <v>0</v>
      </c>
      <c r="AQ2168" s="165">
        <f>(VLOOKUP($B2168,'P2 Origin'!$C$21:$M$176,9,0))*AP2168</f>
        <v>0</v>
      </c>
      <c r="AR2168" s="155">
        <f t="shared" si="955"/>
        <v>0</v>
      </c>
      <c r="AS2168" s="164">
        <f>(VLOOKUP(B2168,'P2 Origin'!$C$21:$M$176,10,0))*K2168</f>
        <v>0</v>
      </c>
      <c r="AT2168" s="164">
        <f>(VLOOKUP(B2168,'P2 Origin'!$C$21:$M$176,11,0))*J2168</f>
        <v>0</v>
      </c>
      <c r="AU2168" s="167">
        <v>0</v>
      </c>
      <c r="AV2168" s="168">
        <v>0</v>
      </c>
      <c r="AW2168" s="169">
        <v>0</v>
      </c>
      <c r="AX2168" s="170">
        <f>IF(AU2168&gt;=0.1,'P3 Bureaumarge zee- en luchtvr.'!$D$12,0)</f>
        <v>0</v>
      </c>
      <c r="AY2168" s="163">
        <f t="shared" si="943"/>
        <v>0</v>
      </c>
      <c r="AZ2168" s="157" t="str">
        <f>VLOOKUP(D2168,'P4 Destination'!$C$21:$O$176,13,0)</f>
        <v>EUR</v>
      </c>
      <c r="BA2168" s="164">
        <f t="shared" si="944"/>
        <v>0</v>
      </c>
      <c r="BB2168" s="171">
        <f>IF(AU2168&gt;0.1,(VLOOKUP(D2168,'P4 Destination'!$C$21:$M$176,3,0))*I2168,0)</f>
        <v>0</v>
      </c>
      <c r="BC2168" s="172">
        <f t="shared" si="945"/>
        <v>0</v>
      </c>
      <c r="BD2168" s="171">
        <f>(VLOOKUP($D2168,'P4 Destination'!$C$21:$M$176,4,0))*BC2168</f>
        <v>0</v>
      </c>
      <c r="BE2168" s="172">
        <f t="shared" si="946"/>
        <v>0</v>
      </c>
      <c r="BF2168" s="171">
        <f>(VLOOKUP($D2168,'P4 Destination'!$C$21:$M$176,5,0))*BE2168</f>
        <v>0</v>
      </c>
      <c r="BG2168" s="172">
        <f t="shared" si="947"/>
        <v>0</v>
      </c>
      <c r="BH2168" s="171">
        <f>(VLOOKUP($D2168,'P4 Destination'!$C$21:$M$176,6,0))*BG2168</f>
        <v>0</v>
      </c>
      <c r="BI2168" s="172">
        <f t="shared" si="948"/>
        <v>0</v>
      </c>
      <c r="BJ2168" s="171">
        <f>(VLOOKUP($D2168,'P4 Destination'!$C$21:$M$176,7,0))*BI2168</f>
        <v>0</v>
      </c>
      <c r="BK2168" s="172">
        <f t="shared" si="949"/>
        <v>0</v>
      </c>
      <c r="BL2168" s="171">
        <f>(VLOOKUP($D2168,'P4 Destination'!$C$21:$M$176,8,0))*BK2168</f>
        <v>0</v>
      </c>
      <c r="BM2168" s="172">
        <f t="shared" si="950"/>
        <v>0</v>
      </c>
      <c r="BN2168" s="171">
        <f>(VLOOKUP($D2168,'P4 Destination'!$C$21:$M$176,9,0))*BM2168</f>
        <v>0</v>
      </c>
      <c r="BO2168" s="154">
        <f t="shared" si="956"/>
        <v>0</v>
      </c>
      <c r="BP2168" s="171">
        <f>(VLOOKUP(D2168,'P4 Destination'!$C$21:$M$176,10,0))*K2168</f>
        <v>0</v>
      </c>
      <c r="BQ2168" s="171">
        <f>(VLOOKUP(D2168,'P4 Destination'!$C$21:$M$176,11,0))*J2168</f>
        <v>0</v>
      </c>
      <c r="BR2168" s="173">
        <f t="shared" si="951"/>
        <v>0</v>
      </c>
      <c r="BS2168" s="173">
        <f>(AV2168*2500)*'P6 Verzekering'!$E$11</f>
        <v>0</v>
      </c>
      <c r="BT2168" s="173">
        <f>(AW2168*2500)*'P6 Verzekering'!$E$12</f>
        <v>0</v>
      </c>
      <c r="BU2168" s="173">
        <f>(L2168*2500)*'P6 Verzekering'!$E$13</f>
        <v>0</v>
      </c>
      <c r="BV2168" s="173">
        <f t="shared" si="952"/>
        <v>0</v>
      </c>
      <c r="BW2168"/>
      <c r="BX2168"/>
    </row>
    <row r="2169" spans="1:76">
      <c r="A2169" s="152" t="s">
        <v>2786</v>
      </c>
      <c r="B2169" s="152" t="s">
        <v>173</v>
      </c>
      <c r="C2169" s="152" t="s">
        <v>172</v>
      </c>
      <c r="D2169" s="152" t="s">
        <v>219</v>
      </c>
      <c r="E2169" s="152" t="s">
        <v>219</v>
      </c>
      <c r="F2169" s="153">
        <f t="shared" si="954"/>
        <v>31</v>
      </c>
      <c r="G2169" s="154">
        <v>0</v>
      </c>
      <c r="H2169" s="154">
        <f>IFERROR(VLOOKUP(B2169,'P2 Origin'!$C$21:$Q$176,15,FALSE),0)</f>
        <v>1</v>
      </c>
      <c r="I2169" s="154">
        <f>IFERROR(VLOOKUP(D2169,'P4 Destination'!$C$21:$Q$176,15,FALSE),0)</f>
        <v>0</v>
      </c>
      <c r="J2169" s="155"/>
      <c r="K2169" s="155"/>
      <c r="L2169" s="156">
        <v>31</v>
      </c>
      <c r="M2169" s="155">
        <v>919</v>
      </c>
      <c r="N2169" s="155">
        <v>5</v>
      </c>
      <c r="O2169" s="157">
        <f t="shared" si="929"/>
        <v>0</v>
      </c>
      <c r="P2169" s="158">
        <f t="shared" si="930"/>
        <v>0</v>
      </c>
      <c r="Q2169" s="159">
        <f>IFERROR(VLOOKUP(N2169,'P1 Intra-Europees'!$A$15:$H$25,3,0),0)*P2169</f>
        <v>0</v>
      </c>
      <c r="R2169" s="160">
        <f t="shared" si="931"/>
        <v>0</v>
      </c>
      <c r="S2169" s="159">
        <f>IFERROR(VLOOKUP(N2169,'P1 Intra-Europees'!$A$15:$H$25,4,0),0)*R2169</f>
        <v>0</v>
      </c>
      <c r="T2169" s="160">
        <f t="shared" si="932"/>
        <v>31</v>
      </c>
      <c r="U2169" s="159">
        <f>IFERROR(VLOOKUP(N2169,'P1 Intra-Europees'!$A$15:$H$25,5,0),0)*T2169</f>
        <v>0</v>
      </c>
      <c r="V2169" s="160">
        <f t="shared" si="933"/>
        <v>0</v>
      </c>
      <c r="W2169" s="159">
        <f>IFERROR(VLOOKUP(N2169,'P1 Intra-Europees'!$A$15:$H$25,6,0),0)*V2169</f>
        <v>0</v>
      </c>
      <c r="X2169" s="160">
        <f t="shared" si="934"/>
        <v>0</v>
      </c>
      <c r="Y2169" s="159">
        <f>IFERROR(VLOOKUP(N2169,'P1 Intra-Europees'!$A$15:$H$25,7,0),0)*X2169</f>
        <v>0</v>
      </c>
      <c r="Z2169" s="161">
        <f t="shared" si="935"/>
        <v>0</v>
      </c>
      <c r="AA2169" s="162">
        <f>IFERROR(VLOOKUP(N2169,'P1 Intra-Europees'!$A$15:$H$25,8,0),0)*Z2169</f>
        <v>0</v>
      </c>
      <c r="AB2169" s="163">
        <f t="shared" si="936"/>
        <v>0</v>
      </c>
      <c r="AC2169" s="157" t="str">
        <f>VLOOKUP(B2169,'P2 Origin'!$C$21:$O$176,13,0)</f>
        <v>EUR</v>
      </c>
      <c r="AD2169" s="164">
        <f t="shared" si="937"/>
        <v>0</v>
      </c>
      <c r="AE2169" s="165">
        <f>IF(AU2169&gt;0.1,VLOOKUP(B2169,'P2 Origin'!$C$21:$M$176,3,0)*H2169,0)</f>
        <v>0</v>
      </c>
      <c r="AF2169" s="166">
        <f t="shared" si="938"/>
        <v>0</v>
      </c>
      <c r="AG2169" s="165">
        <f>(VLOOKUP(B2169,'P2 Origin'!$C$21:$M$176,4,0))*AF2169</f>
        <v>0</v>
      </c>
      <c r="AH2169" s="166">
        <f t="shared" si="939"/>
        <v>0</v>
      </c>
      <c r="AI2169" s="165">
        <f>(VLOOKUP(B2169,'P2 Origin'!$C$21:$M$176,5,0))*AH2169</f>
        <v>0</v>
      </c>
      <c r="AJ2169" s="166">
        <f t="shared" si="953"/>
        <v>0</v>
      </c>
      <c r="AK2169" s="165">
        <f>(VLOOKUP(B2169,'P2 Origin'!$C$21:$M$176,6,0))*AJ2169</f>
        <v>0</v>
      </c>
      <c r="AL2169" s="166">
        <f t="shared" si="940"/>
        <v>0</v>
      </c>
      <c r="AM2169" s="165">
        <f>(VLOOKUP($B2169,'P2 Origin'!$C$21:$M$176,7,0))*AL2169</f>
        <v>0</v>
      </c>
      <c r="AN2169" s="166">
        <f t="shared" si="941"/>
        <v>0</v>
      </c>
      <c r="AO2169" s="165">
        <f>(VLOOKUP($B2169,'P2 Origin'!$C$21:$M$176,8,0))*AN2169</f>
        <v>0</v>
      </c>
      <c r="AP2169" s="166">
        <f t="shared" si="942"/>
        <v>0</v>
      </c>
      <c r="AQ2169" s="165">
        <f>(VLOOKUP($B2169,'P2 Origin'!$C$21:$M$176,9,0))*AP2169</f>
        <v>0</v>
      </c>
      <c r="AR2169" s="155">
        <f t="shared" si="955"/>
        <v>0</v>
      </c>
      <c r="AS2169" s="164">
        <f>(VLOOKUP(B2169,'P2 Origin'!$C$21:$M$176,10,0))*K2169</f>
        <v>0</v>
      </c>
      <c r="AT2169" s="164">
        <f>(VLOOKUP(B2169,'P2 Origin'!$C$21:$M$176,11,0))*J2169</f>
        <v>0</v>
      </c>
      <c r="AU2169" s="167">
        <v>0</v>
      </c>
      <c r="AV2169" s="168">
        <v>0</v>
      </c>
      <c r="AW2169" s="169">
        <v>0</v>
      </c>
      <c r="AX2169" s="170">
        <f>IF(AU2169&gt;=0.1,'P3 Bureaumarge zee- en luchtvr.'!$D$12,0)</f>
        <v>0</v>
      </c>
      <c r="AY2169" s="163">
        <f t="shared" si="943"/>
        <v>0</v>
      </c>
      <c r="AZ2169" s="157" t="str">
        <f>VLOOKUP(D2169,'P4 Destination'!$C$21:$O$176,13,0)</f>
        <v>EUR</v>
      </c>
      <c r="BA2169" s="164">
        <f t="shared" si="944"/>
        <v>0</v>
      </c>
      <c r="BB2169" s="171">
        <f>IF(AU2169&gt;0.1,(VLOOKUP(D2169,'P4 Destination'!$C$21:$M$176,3,0))*I2169,0)</f>
        <v>0</v>
      </c>
      <c r="BC2169" s="172">
        <f t="shared" si="945"/>
        <v>0</v>
      </c>
      <c r="BD2169" s="171">
        <f>(VLOOKUP($D2169,'P4 Destination'!$C$21:$M$176,4,0))*BC2169</f>
        <v>0</v>
      </c>
      <c r="BE2169" s="172">
        <f t="shared" si="946"/>
        <v>0</v>
      </c>
      <c r="BF2169" s="171">
        <f>(VLOOKUP($D2169,'P4 Destination'!$C$21:$M$176,5,0))*BE2169</f>
        <v>0</v>
      </c>
      <c r="BG2169" s="172">
        <f t="shared" si="947"/>
        <v>0</v>
      </c>
      <c r="BH2169" s="171">
        <f>(VLOOKUP($D2169,'P4 Destination'!$C$21:$M$176,6,0))*BG2169</f>
        <v>0</v>
      </c>
      <c r="BI2169" s="172">
        <f t="shared" si="948"/>
        <v>0</v>
      </c>
      <c r="BJ2169" s="171">
        <f>(VLOOKUP($D2169,'P4 Destination'!$C$21:$M$176,7,0))*BI2169</f>
        <v>0</v>
      </c>
      <c r="BK2169" s="172">
        <f t="shared" si="949"/>
        <v>0</v>
      </c>
      <c r="BL2169" s="171">
        <f>(VLOOKUP($D2169,'P4 Destination'!$C$21:$M$176,8,0))*BK2169</f>
        <v>0</v>
      </c>
      <c r="BM2169" s="172">
        <f t="shared" si="950"/>
        <v>0</v>
      </c>
      <c r="BN2169" s="171">
        <f>(VLOOKUP($D2169,'P4 Destination'!$C$21:$M$176,9,0))*BM2169</f>
        <v>0</v>
      </c>
      <c r="BO2169" s="154">
        <f t="shared" si="956"/>
        <v>0</v>
      </c>
      <c r="BP2169" s="171">
        <f>(VLOOKUP(D2169,'P4 Destination'!$C$21:$M$176,10,0))*K2169</f>
        <v>0</v>
      </c>
      <c r="BQ2169" s="171">
        <f>(VLOOKUP(D2169,'P4 Destination'!$C$21:$M$176,11,0))*J2169</f>
        <v>0</v>
      </c>
      <c r="BR2169" s="173">
        <f t="shared" si="951"/>
        <v>0</v>
      </c>
      <c r="BS2169" s="173">
        <f>(AV2169*2500)*'P6 Verzekering'!$E$11</f>
        <v>0</v>
      </c>
      <c r="BT2169" s="173">
        <f>(AW2169*2500)*'P6 Verzekering'!$E$12</f>
        <v>0</v>
      </c>
      <c r="BU2169" s="173">
        <f>(L2169*2500)*'P6 Verzekering'!$E$13</f>
        <v>0</v>
      </c>
      <c r="BV2169" s="173">
        <f t="shared" si="952"/>
        <v>0</v>
      </c>
      <c r="BW2169"/>
      <c r="BX2169"/>
    </row>
    <row r="2170" spans="1:76">
      <c r="A2170" s="152" t="s">
        <v>1723</v>
      </c>
      <c r="B2170" s="152" t="s">
        <v>219</v>
      </c>
      <c r="C2170" s="152" t="s">
        <v>219</v>
      </c>
      <c r="D2170" s="152" t="s">
        <v>151</v>
      </c>
      <c r="E2170" s="152" t="s">
        <v>149</v>
      </c>
      <c r="F2170" s="153">
        <f t="shared" si="954"/>
        <v>32</v>
      </c>
      <c r="G2170" s="154">
        <v>0</v>
      </c>
      <c r="H2170" s="154">
        <f>IFERROR(VLOOKUP(B2170,'P2 Origin'!$C$21:$Q$176,15,FALSE),0)</f>
        <v>0</v>
      </c>
      <c r="I2170" s="154">
        <f>IFERROR(VLOOKUP(D2170,'P4 Destination'!$C$21:$Q$176,15,FALSE),0)</f>
        <v>0</v>
      </c>
      <c r="J2170" s="155"/>
      <c r="K2170" s="155"/>
      <c r="L2170" s="156">
        <v>32</v>
      </c>
      <c r="M2170" s="155">
        <v>173</v>
      </c>
      <c r="N2170" s="155">
        <v>2</v>
      </c>
      <c r="O2170" s="157">
        <f t="shared" si="929"/>
        <v>0</v>
      </c>
      <c r="P2170" s="158">
        <f t="shared" si="930"/>
        <v>0</v>
      </c>
      <c r="Q2170" s="159">
        <f>IFERROR(VLOOKUP(N2170,'P1 Intra-Europees'!$A$15:$H$25,3,0),0)*P2170</f>
        <v>0</v>
      </c>
      <c r="R2170" s="160">
        <f t="shared" si="931"/>
        <v>0</v>
      </c>
      <c r="S2170" s="159">
        <f>IFERROR(VLOOKUP(N2170,'P1 Intra-Europees'!$A$15:$H$25,4,0),0)*R2170</f>
        <v>0</v>
      </c>
      <c r="T2170" s="160">
        <f t="shared" si="932"/>
        <v>32</v>
      </c>
      <c r="U2170" s="159">
        <f>IFERROR(VLOOKUP(N2170,'P1 Intra-Europees'!$A$15:$H$25,5,0),0)*T2170</f>
        <v>0</v>
      </c>
      <c r="V2170" s="160">
        <f t="shared" si="933"/>
        <v>0</v>
      </c>
      <c r="W2170" s="159">
        <f>IFERROR(VLOOKUP(N2170,'P1 Intra-Europees'!$A$15:$H$25,6,0),0)*V2170</f>
        <v>0</v>
      </c>
      <c r="X2170" s="160">
        <f t="shared" si="934"/>
        <v>0</v>
      </c>
      <c r="Y2170" s="159">
        <f>IFERROR(VLOOKUP(N2170,'P1 Intra-Europees'!$A$15:$H$25,7,0),0)*X2170</f>
        <v>0</v>
      </c>
      <c r="Z2170" s="161">
        <f t="shared" si="935"/>
        <v>0</v>
      </c>
      <c r="AA2170" s="162">
        <f>IFERROR(VLOOKUP(N2170,'P1 Intra-Europees'!$A$15:$H$25,8,0),0)*Z2170</f>
        <v>0</v>
      </c>
      <c r="AB2170" s="163">
        <f t="shared" si="936"/>
        <v>0</v>
      </c>
      <c r="AC2170" s="157" t="str">
        <f>VLOOKUP(B2170,'P2 Origin'!$C$21:$O$176,13,0)</f>
        <v>EUR</v>
      </c>
      <c r="AD2170" s="164">
        <f t="shared" si="937"/>
        <v>0</v>
      </c>
      <c r="AE2170" s="165">
        <f>IF(AU2170&gt;0.1,VLOOKUP(B2170,'P2 Origin'!$C$21:$M$176,3,0)*H2170,0)</f>
        <v>0</v>
      </c>
      <c r="AF2170" s="166">
        <f t="shared" si="938"/>
        <v>0</v>
      </c>
      <c r="AG2170" s="165">
        <f>(VLOOKUP(B2170,'P2 Origin'!$C$21:$M$176,4,0))*AF2170</f>
        <v>0</v>
      </c>
      <c r="AH2170" s="166">
        <f t="shared" si="939"/>
        <v>0</v>
      </c>
      <c r="AI2170" s="165">
        <f>(VLOOKUP(B2170,'P2 Origin'!$C$21:$M$176,5,0))*AH2170</f>
        <v>0</v>
      </c>
      <c r="AJ2170" s="166">
        <f t="shared" si="953"/>
        <v>0</v>
      </c>
      <c r="AK2170" s="165">
        <f>(VLOOKUP(B2170,'P2 Origin'!$C$21:$M$176,6,0))*AJ2170</f>
        <v>0</v>
      </c>
      <c r="AL2170" s="166">
        <f t="shared" si="940"/>
        <v>0</v>
      </c>
      <c r="AM2170" s="165">
        <f>(VLOOKUP($B2170,'P2 Origin'!$C$21:$M$176,7,0))*AL2170</f>
        <v>0</v>
      </c>
      <c r="AN2170" s="166">
        <f t="shared" si="941"/>
        <v>0</v>
      </c>
      <c r="AO2170" s="165">
        <f>(VLOOKUP($B2170,'P2 Origin'!$C$21:$M$176,8,0))*AN2170</f>
        <v>0</v>
      </c>
      <c r="AP2170" s="166">
        <f t="shared" si="942"/>
        <v>0</v>
      </c>
      <c r="AQ2170" s="165">
        <f>(VLOOKUP($B2170,'P2 Origin'!$C$21:$M$176,9,0))*AP2170</f>
        <v>0</v>
      </c>
      <c r="AR2170" s="155">
        <f t="shared" si="955"/>
        <v>0</v>
      </c>
      <c r="AS2170" s="164">
        <f>(VLOOKUP(B2170,'P2 Origin'!$C$21:$M$176,10,0))*K2170</f>
        <v>0</v>
      </c>
      <c r="AT2170" s="164">
        <f>(VLOOKUP(B2170,'P2 Origin'!$C$21:$M$176,11,0))*J2170</f>
        <v>0</v>
      </c>
      <c r="AU2170" s="167">
        <v>0</v>
      </c>
      <c r="AV2170" s="168">
        <v>0</v>
      </c>
      <c r="AW2170" s="169">
        <v>0</v>
      </c>
      <c r="AX2170" s="170">
        <f>IF(AU2170&gt;=0.1,'P3 Bureaumarge zee- en luchtvr.'!$D$12,0)</f>
        <v>0</v>
      </c>
      <c r="AY2170" s="163">
        <f t="shared" si="943"/>
        <v>0</v>
      </c>
      <c r="AZ2170" s="157" t="str">
        <f>VLOOKUP(D2170,'P4 Destination'!$C$21:$O$176,13,0)</f>
        <v>EUR</v>
      </c>
      <c r="BA2170" s="164">
        <f t="shared" si="944"/>
        <v>0</v>
      </c>
      <c r="BB2170" s="171">
        <f>IF(AU2170&gt;0.1,(VLOOKUP(D2170,'P4 Destination'!$C$21:$M$176,3,0))*I2170,0)</f>
        <v>0</v>
      </c>
      <c r="BC2170" s="172">
        <f t="shared" si="945"/>
        <v>0</v>
      </c>
      <c r="BD2170" s="171">
        <f>(VLOOKUP($D2170,'P4 Destination'!$C$21:$M$176,4,0))*BC2170</f>
        <v>0</v>
      </c>
      <c r="BE2170" s="172">
        <f t="shared" si="946"/>
        <v>0</v>
      </c>
      <c r="BF2170" s="171">
        <f>(VLOOKUP($D2170,'P4 Destination'!$C$21:$M$176,5,0))*BE2170</f>
        <v>0</v>
      </c>
      <c r="BG2170" s="172">
        <f t="shared" si="947"/>
        <v>0</v>
      </c>
      <c r="BH2170" s="171">
        <f>(VLOOKUP($D2170,'P4 Destination'!$C$21:$M$176,6,0))*BG2170</f>
        <v>0</v>
      </c>
      <c r="BI2170" s="172">
        <f t="shared" si="948"/>
        <v>0</v>
      </c>
      <c r="BJ2170" s="171">
        <f>(VLOOKUP($D2170,'P4 Destination'!$C$21:$M$176,7,0))*BI2170</f>
        <v>0</v>
      </c>
      <c r="BK2170" s="172">
        <f t="shared" si="949"/>
        <v>0</v>
      </c>
      <c r="BL2170" s="171">
        <f>(VLOOKUP($D2170,'P4 Destination'!$C$21:$M$176,8,0))*BK2170</f>
        <v>0</v>
      </c>
      <c r="BM2170" s="172">
        <f t="shared" si="950"/>
        <v>0</v>
      </c>
      <c r="BN2170" s="171">
        <f>(VLOOKUP($D2170,'P4 Destination'!$C$21:$M$176,9,0))*BM2170</f>
        <v>0</v>
      </c>
      <c r="BO2170" s="154">
        <f t="shared" si="956"/>
        <v>0</v>
      </c>
      <c r="BP2170" s="171">
        <f>(VLOOKUP(D2170,'P4 Destination'!$C$21:$M$176,10,0))*K2170</f>
        <v>0</v>
      </c>
      <c r="BQ2170" s="171">
        <f>(VLOOKUP(D2170,'P4 Destination'!$C$21:$M$176,11,0))*J2170</f>
        <v>0</v>
      </c>
      <c r="BR2170" s="173">
        <f t="shared" si="951"/>
        <v>0</v>
      </c>
      <c r="BS2170" s="173">
        <f>(AV2170*2500)*'P6 Verzekering'!$E$11</f>
        <v>0</v>
      </c>
      <c r="BT2170" s="173">
        <f>(AW2170*2500)*'P6 Verzekering'!$E$12</f>
        <v>0</v>
      </c>
      <c r="BU2170" s="173">
        <f>(L2170*2500)*'P6 Verzekering'!$E$13</f>
        <v>0</v>
      </c>
      <c r="BV2170" s="173">
        <f t="shared" si="952"/>
        <v>0</v>
      </c>
      <c r="BW2170"/>
      <c r="BX2170"/>
    </row>
    <row r="2171" spans="1:76">
      <c r="A2171" s="152" t="s">
        <v>954</v>
      </c>
      <c r="B2171" s="152" t="s">
        <v>151</v>
      </c>
      <c r="C2171" s="152" t="s">
        <v>149</v>
      </c>
      <c r="D2171" s="152" t="s">
        <v>219</v>
      </c>
      <c r="E2171" s="152" t="s">
        <v>219</v>
      </c>
      <c r="F2171" s="153">
        <f t="shared" si="954"/>
        <v>32</v>
      </c>
      <c r="G2171" s="154">
        <v>0</v>
      </c>
      <c r="H2171" s="154">
        <f>IFERROR(VLOOKUP(B2171,'P2 Origin'!$C$21:$Q$176,15,FALSE),0)</f>
        <v>0</v>
      </c>
      <c r="I2171" s="154">
        <f>IFERROR(VLOOKUP(D2171,'P4 Destination'!$C$21:$Q$176,15,FALSE),0)</f>
        <v>0</v>
      </c>
      <c r="J2171" s="155"/>
      <c r="K2171" s="155"/>
      <c r="L2171" s="156">
        <v>32</v>
      </c>
      <c r="M2171" s="155">
        <v>178</v>
      </c>
      <c r="N2171" s="155">
        <v>2</v>
      </c>
      <c r="O2171" s="157">
        <f t="shared" si="929"/>
        <v>0</v>
      </c>
      <c r="P2171" s="158">
        <f t="shared" si="930"/>
        <v>0</v>
      </c>
      <c r="Q2171" s="159">
        <f>IFERROR(VLOOKUP(N2171,'P1 Intra-Europees'!$A$15:$H$25,3,0),0)*P2171</f>
        <v>0</v>
      </c>
      <c r="R2171" s="160">
        <f t="shared" si="931"/>
        <v>0</v>
      </c>
      <c r="S2171" s="159">
        <f>IFERROR(VLOOKUP(N2171,'P1 Intra-Europees'!$A$15:$H$25,4,0),0)*R2171</f>
        <v>0</v>
      </c>
      <c r="T2171" s="160">
        <f t="shared" si="932"/>
        <v>32</v>
      </c>
      <c r="U2171" s="159">
        <f>IFERROR(VLOOKUP(N2171,'P1 Intra-Europees'!$A$15:$H$25,5,0),0)*T2171</f>
        <v>0</v>
      </c>
      <c r="V2171" s="160">
        <f t="shared" si="933"/>
        <v>0</v>
      </c>
      <c r="W2171" s="159">
        <f>IFERROR(VLOOKUP(N2171,'P1 Intra-Europees'!$A$15:$H$25,6,0),0)*V2171</f>
        <v>0</v>
      </c>
      <c r="X2171" s="160">
        <f t="shared" si="934"/>
        <v>0</v>
      </c>
      <c r="Y2171" s="159">
        <f>IFERROR(VLOOKUP(N2171,'P1 Intra-Europees'!$A$15:$H$25,7,0),0)*X2171</f>
        <v>0</v>
      </c>
      <c r="Z2171" s="161">
        <f t="shared" si="935"/>
        <v>0</v>
      </c>
      <c r="AA2171" s="162">
        <f>IFERROR(VLOOKUP(N2171,'P1 Intra-Europees'!$A$15:$H$25,8,0),0)*Z2171</f>
        <v>0</v>
      </c>
      <c r="AB2171" s="163">
        <f t="shared" si="936"/>
        <v>0</v>
      </c>
      <c r="AC2171" s="157" t="str">
        <f>VLOOKUP(B2171,'P2 Origin'!$C$21:$O$176,13,0)</f>
        <v>EUR</v>
      </c>
      <c r="AD2171" s="164">
        <f t="shared" si="937"/>
        <v>0</v>
      </c>
      <c r="AE2171" s="165">
        <f>IF(AU2171&gt;0.1,VLOOKUP(B2171,'P2 Origin'!$C$21:$M$176,3,0)*H2171,0)</f>
        <v>0</v>
      </c>
      <c r="AF2171" s="166">
        <f t="shared" si="938"/>
        <v>0</v>
      </c>
      <c r="AG2171" s="165">
        <f>(VLOOKUP(B2171,'P2 Origin'!$C$21:$M$176,4,0))*AF2171</f>
        <v>0</v>
      </c>
      <c r="AH2171" s="166">
        <f t="shared" si="939"/>
        <v>0</v>
      </c>
      <c r="AI2171" s="165">
        <f>(VLOOKUP(B2171,'P2 Origin'!$C$21:$M$176,5,0))*AH2171</f>
        <v>0</v>
      </c>
      <c r="AJ2171" s="166">
        <f t="shared" si="953"/>
        <v>0</v>
      </c>
      <c r="AK2171" s="165">
        <f>(VLOOKUP(B2171,'P2 Origin'!$C$21:$M$176,6,0))*AJ2171</f>
        <v>0</v>
      </c>
      <c r="AL2171" s="166">
        <f t="shared" si="940"/>
        <v>0</v>
      </c>
      <c r="AM2171" s="165">
        <f>(VLOOKUP($B2171,'P2 Origin'!$C$21:$M$176,7,0))*AL2171</f>
        <v>0</v>
      </c>
      <c r="AN2171" s="166">
        <f t="shared" si="941"/>
        <v>0</v>
      </c>
      <c r="AO2171" s="165">
        <f>(VLOOKUP($B2171,'P2 Origin'!$C$21:$M$176,8,0))*AN2171</f>
        <v>0</v>
      </c>
      <c r="AP2171" s="166">
        <f t="shared" si="942"/>
        <v>0</v>
      </c>
      <c r="AQ2171" s="165">
        <f>(VLOOKUP($B2171,'P2 Origin'!$C$21:$M$176,9,0))*AP2171</f>
        <v>0</v>
      </c>
      <c r="AR2171" s="155">
        <f t="shared" si="955"/>
        <v>0</v>
      </c>
      <c r="AS2171" s="164">
        <f>(VLOOKUP(B2171,'P2 Origin'!$C$21:$M$176,10,0))*K2171</f>
        <v>0</v>
      </c>
      <c r="AT2171" s="164">
        <f>(VLOOKUP(B2171,'P2 Origin'!$C$21:$M$176,11,0))*J2171</f>
        <v>0</v>
      </c>
      <c r="AU2171" s="167">
        <v>0</v>
      </c>
      <c r="AV2171" s="168">
        <v>0</v>
      </c>
      <c r="AW2171" s="169">
        <v>0</v>
      </c>
      <c r="AX2171" s="170">
        <f>IF(AU2171&gt;=0.1,'P3 Bureaumarge zee- en luchtvr.'!$D$12,0)</f>
        <v>0</v>
      </c>
      <c r="AY2171" s="163">
        <f t="shared" si="943"/>
        <v>0</v>
      </c>
      <c r="AZ2171" s="157" t="str">
        <f>VLOOKUP(D2171,'P4 Destination'!$C$21:$O$176,13,0)</f>
        <v>EUR</v>
      </c>
      <c r="BA2171" s="164">
        <f t="shared" si="944"/>
        <v>0</v>
      </c>
      <c r="BB2171" s="171">
        <f>IF(AU2171&gt;0.1,(VLOOKUP(D2171,'P4 Destination'!$C$21:$M$176,3,0))*I2171,0)</f>
        <v>0</v>
      </c>
      <c r="BC2171" s="172">
        <f t="shared" si="945"/>
        <v>0</v>
      </c>
      <c r="BD2171" s="171">
        <f>(VLOOKUP($D2171,'P4 Destination'!$C$21:$M$176,4,0))*BC2171</f>
        <v>0</v>
      </c>
      <c r="BE2171" s="172">
        <f t="shared" si="946"/>
        <v>0</v>
      </c>
      <c r="BF2171" s="171">
        <f>(VLOOKUP($D2171,'P4 Destination'!$C$21:$M$176,5,0))*BE2171</f>
        <v>0</v>
      </c>
      <c r="BG2171" s="172">
        <f t="shared" si="947"/>
        <v>0</v>
      </c>
      <c r="BH2171" s="171">
        <f>(VLOOKUP($D2171,'P4 Destination'!$C$21:$M$176,6,0))*BG2171</f>
        <v>0</v>
      </c>
      <c r="BI2171" s="172">
        <f t="shared" si="948"/>
        <v>0</v>
      </c>
      <c r="BJ2171" s="171">
        <f>(VLOOKUP($D2171,'P4 Destination'!$C$21:$M$176,7,0))*BI2171</f>
        <v>0</v>
      </c>
      <c r="BK2171" s="172">
        <f t="shared" si="949"/>
        <v>0</v>
      </c>
      <c r="BL2171" s="171">
        <f>(VLOOKUP($D2171,'P4 Destination'!$C$21:$M$176,8,0))*BK2171</f>
        <v>0</v>
      </c>
      <c r="BM2171" s="172">
        <f t="shared" si="950"/>
        <v>0</v>
      </c>
      <c r="BN2171" s="171">
        <f>(VLOOKUP($D2171,'P4 Destination'!$C$21:$M$176,9,0))*BM2171</f>
        <v>0</v>
      </c>
      <c r="BO2171" s="154">
        <f t="shared" si="956"/>
        <v>0</v>
      </c>
      <c r="BP2171" s="171">
        <f>(VLOOKUP(D2171,'P4 Destination'!$C$21:$M$176,10,0))*K2171</f>
        <v>0</v>
      </c>
      <c r="BQ2171" s="171">
        <f>(VLOOKUP(D2171,'P4 Destination'!$C$21:$M$176,11,0))*J2171</f>
        <v>0</v>
      </c>
      <c r="BR2171" s="173">
        <f t="shared" si="951"/>
        <v>0</v>
      </c>
      <c r="BS2171" s="173">
        <f>(AV2171*2500)*'P6 Verzekering'!$E$11</f>
        <v>0</v>
      </c>
      <c r="BT2171" s="173">
        <f>(AW2171*2500)*'P6 Verzekering'!$E$12</f>
        <v>0</v>
      </c>
      <c r="BU2171" s="173">
        <f>(L2171*2500)*'P6 Verzekering'!$E$13</f>
        <v>0</v>
      </c>
      <c r="BV2171" s="173">
        <f t="shared" si="952"/>
        <v>0</v>
      </c>
      <c r="BW2171"/>
      <c r="BX2171"/>
    </row>
    <row r="2172" spans="1:76">
      <c r="A2172" s="152" t="s">
        <v>990</v>
      </c>
      <c r="B2172" s="152" t="s">
        <v>151</v>
      </c>
      <c r="C2172" s="152" t="s">
        <v>149</v>
      </c>
      <c r="D2172" s="152" t="s">
        <v>219</v>
      </c>
      <c r="E2172" s="152" t="s">
        <v>219</v>
      </c>
      <c r="F2172" s="153">
        <f t="shared" si="954"/>
        <v>32</v>
      </c>
      <c r="G2172" s="154">
        <v>0</v>
      </c>
      <c r="H2172" s="154">
        <f>IFERROR(VLOOKUP(B2172,'P2 Origin'!$C$21:$Q$176,15,FALSE),0)</f>
        <v>0</v>
      </c>
      <c r="I2172" s="154">
        <f>IFERROR(VLOOKUP(D2172,'P4 Destination'!$C$21:$Q$176,15,FALSE),0)</f>
        <v>0</v>
      </c>
      <c r="J2172" s="155"/>
      <c r="K2172" s="155"/>
      <c r="L2172" s="156">
        <v>32</v>
      </c>
      <c r="M2172" s="155">
        <v>178</v>
      </c>
      <c r="N2172" s="155">
        <v>2</v>
      </c>
      <c r="O2172" s="157">
        <f t="shared" si="929"/>
        <v>0</v>
      </c>
      <c r="P2172" s="158">
        <f t="shared" si="930"/>
        <v>0</v>
      </c>
      <c r="Q2172" s="159">
        <f>IFERROR(VLOOKUP(N2172,'P1 Intra-Europees'!$A$15:$H$25,3,0),0)*P2172</f>
        <v>0</v>
      </c>
      <c r="R2172" s="160">
        <f t="shared" si="931"/>
        <v>0</v>
      </c>
      <c r="S2172" s="159">
        <f>IFERROR(VLOOKUP(N2172,'P1 Intra-Europees'!$A$15:$H$25,4,0),0)*R2172</f>
        <v>0</v>
      </c>
      <c r="T2172" s="160">
        <f t="shared" si="932"/>
        <v>32</v>
      </c>
      <c r="U2172" s="159">
        <f>IFERROR(VLOOKUP(N2172,'P1 Intra-Europees'!$A$15:$H$25,5,0),0)*T2172</f>
        <v>0</v>
      </c>
      <c r="V2172" s="160">
        <f t="shared" si="933"/>
        <v>0</v>
      </c>
      <c r="W2172" s="159">
        <f>IFERROR(VLOOKUP(N2172,'P1 Intra-Europees'!$A$15:$H$25,6,0),0)*V2172</f>
        <v>0</v>
      </c>
      <c r="X2172" s="160">
        <f t="shared" si="934"/>
        <v>0</v>
      </c>
      <c r="Y2172" s="159">
        <f>IFERROR(VLOOKUP(N2172,'P1 Intra-Europees'!$A$15:$H$25,7,0),0)*X2172</f>
        <v>0</v>
      </c>
      <c r="Z2172" s="161">
        <f t="shared" si="935"/>
        <v>0</v>
      </c>
      <c r="AA2172" s="162">
        <f>IFERROR(VLOOKUP(N2172,'P1 Intra-Europees'!$A$15:$H$25,8,0),0)*Z2172</f>
        <v>0</v>
      </c>
      <c r="AB2172" s="163">
        <f t="shared" si="936"/>
        <v>0</v>
      </c>
      <c r="AC2172" s="157" t="str">
        <f>VLOOKUP(B2172,'P2 Origin'!$C$21:$O$176,13,0)</f>
        <v>EUR</v>
      </c>
      <c r="AD2172" s="164">
        <f t="shared" si="937"/>
        <v>0</v>
      </c>
      <c r="AE2172" s="165">
        <f>IF(AU2172&gt;0.1,VLOOKUP(B2172,'P2 Origin'!$C$21:$M$176,3,0)*H2172,0)</f>
        <v>0</v>
      </c>
      <c r="AF2172" s="166">
        <f t="shared" si="938"/>
        <v>0</v>
      </c>
      <c r="AG2172" s="165">
        <f>(VLOOKUP(B2172,'P2 Origin'!$C$21:$M$176,4,0))*AF2172</f>
        <v>0</v>
      </c>
      <c r="AH2172" s="166">
        <f t="shared" si="939"/>
        <v>0</v>
      </c>
      <c r="AI2172" s="165">
        <f>(VLOOKUP(B2172,'P2 Origin'!$C$21:$M$176,5,0))*AH2172</f>
        <v>0</v>
      </c>
      <c r="AJ2172" s="166">
        <f t="shared" si="953"/>
        <v>0</v>
      </c>
      <c r="AK2172" s="165">
        <f>(VLOOKUP(B2172,'P2 Origin'!$C$21:$M$176,6,0))*AJ2172</f>
        <v>0</v>
      </c>
      <c r="AL2172" s="166">
        <f t="shared" si="940"/>
        <v>0</v>
      </c>
      <c r="AM2172" s="165">
        <f>(VLOOKUP($B2172,'P2 Origin'!$C$21:$M$176,7,0))*AL2172</f>
        <v>0</v>
      </c>
      <c r="AN2172" s="166">
        <f t="shared" si="941"/>
        <v>0</v>
      </c>
      <c r="AO2172" s="165">
        <f>(VLOOKUP($B2172,'P2 Origin'!$C$21:$M$176,8,0))*AN2172</f>
        <v>0</v>
      </c>
      <c r="AP2172" s="166">
        <f t="shared" si="942"/>
        <v>0</v>
      </c>
      <c r="AQ2172" s="165">
        <f>(VLOOKUP($B2172,'P2 Origin'!$C$21:$M$176,9,0))*AP2172</f>
        <v>0</v>
      </c>
      <c r="AR2172" s="155">
        <f t="shared" si="955"/>
        <v>0</v>
      </c>
      <c r="AS2172" s="164">
        <f>(VLOOKUP(B2172,'P2 Origin'!$C$21:$M$176,10,0))*K2172</f>
        <v>0</v>
      </c>
      <c r="AT2172" s="164">
        <f>(VLOOKUP(B2172,'P2 Origin'!$C$21:$M$176,11,0))*J2172</f>
        <v>0</v>
      </c>
      <c r="AU2172" s="167">
        <v>0</v>
      </c>
      <c r="AV2172" s="168">
        <v>0</v>
      </c>
      <c r="AW2172" s="169">
        <v>0</v>
      </c>
      <c r="AX2172" s="170">
        <f>IF(AU2172&gt;=0.1,'P3 Bureaumarge zee- en luchtvr.'!$D$12,0)</f>
        <v>0</v>
      </c>
      <c r="AY2172" s="163">
        <f t="shared" si="943"/>
        <v>0</v>
      </c>
      <c r="AZ2172" s="157" t="str">
        <f>VLOOKUP(D2172,'P4 Destination'!$C$21:$O$176,13,0)</f>
        <v>EUR</v>
      </c>
      <c r="BA2172" s="164">
        <f t="shared" si="944"/>
        <v>0</v>
      </c>
      <c r="BB2172" s="171">
        <f>IF(AU2172&gt;0.1,(VLOOKUP(D2172,'P4 Destination'!$C$21:$M$176,3,0))*I2172,0)</f>
        <v>0</v>
      </c>
      <c r="BC2172" s="172">
        <f t="shared" si="945"/>
        <v>0</v>
      </c>
      <c r="BD2172" s="171">
        <f>(VLOOKUP($D2172,'P4 Destination'!$C$21:$M$176,4,0))*BC2172</f>
        <v>0</v>
      </c>
      <c r="BE2172" s="172">
        <f t="shared" si="946"/>
        <v>0</v>
      </c>
      <c r="BF2172" s="171">
        <f>(VLOOKUP($D2172,'P4 Destination'!$C$21:$M$176,5,0))*BE2172</f>
        <v>0</v>
      </c>
      <c r="BG2172" s="172">
        <f t="shared" si="947"/>
        <v>0</v>
      </c>
      <c r="BH2172" s="171">
        <f>(VLOOKUP($D2172,'P4 Destination'!$C$21:$M$176,6,0))*BG2172</f>
        <v>0</v>
      </c>
      <c r="BI2172" s="172">
        <f t="shared" si="948"/>
        <v>0</v>
      </c>
      <c r="BJ2172" s="171">
        <f>(VLOOKUP($D2172,'P4 Destination'!$C$21:$M$176,7,0))*BI2172</f>
        <v>0</v>
      </c>
      <c r="BK2172" s="172">
        <f t="shared" si="949"/>
        <v>0</v>
      </c>
      <c r="BL2172" s="171">
        <f>(VLOOKUP($D2172,'P4 Destination'!$C$21:$M$176,8,0))*BK2172</f>
        <v>0</v>
      </c>
      <c r="BM2172" s="172">
        <f t="shared" si="950"/>
        <v>0</v>
      </c>
      <c r="BN2172" s="171">
        <f>(VLOOKUP($D2172,'P4 Destination'!$C$21:$M$176,9,0))*BM2172</f>
        <v>0</v>
      </c>
      <c r="BO2172" s="154">
        <f t="shared" si="956"/>
        <v>0</v>
      </c>
      <c r="BP2172" s="171">
        <f>(VLOOKUP(D2172,'P4 Destination'!$C$21:$M$176,10,0))*K2172</f>
        <v>0</v>
      </c>
      <c r="BQ2172" s="171">
        <f>(VLOOKUP(D2172,'P4 Destination'!$C$21:$M$176,11,0))*J2172</f>
        <v>0</v>
      </c>
      <c r="BR2172" s="173">
        <f t="shared" si="951"/>
        <v>0</v>
      </c>
      <c r="BS2172" s="173">
        <f>(AV2172*2500)*'P6 Verzekering'!$E$11</f>
        <v>0</v>
      </c>
      <c r="BT2172" s="173">
        <f>(AW2172*2500)*'P6 Verzekering'!$E$12</f>
        <v>0</v>
      </c>
      <c r="BU2172" s="173">
        <f>(L2172*2500)*'P6 Verzekering'!$E$13</f>
        <v>0</v>
      </c>
      <c r="BV2172" s="173">
        <f t="shared" si="952"/>
        <v>0</v>
      </c>
      <c r="BW2172"/>
      <c r="BX2172"/>
    </row>
    <row r="2173" spans="1:76">
      <c r="A2173" s="152" t="s">
        <v>1011</v>
      </c>
      <c r="B2173" s="152" t="s">
        <v>151</v>
      </c>
      <c r="C2173" s="152" t="s">
        <v>149</v>
      </c>
      <c r="D2173" s="152" t="s">
        <v>219</v>
      </c>
      <c r="E2173" s="152" t="s">
        <v>219</v>
      </c>
      <c r="F2173" s="153">
        <f t="shared" si="954"/>
        <v>32</v>
      </c>
      <c r="G2173" s="154">
        <v>0</v>
      </c>
      <c r="H2173" s="154">
        <f>IFERROR(VLOOKUP(B2173,'P2 Origin'!$C$21:$Q$176,15,FALSE),0)</f>
        <v>0</v>
      </c>
      <c r="I2173" s="154">
        <f>IFERROR(VLOOKUP(D2173,'P4 Destination'!$C$21:$Q$176,15,FALSE),0)</f>
        <v>0</v>
      </c>
      <c r="J2173" s="155"/>
      <c r="K2173" s="155"/>
      <c r="L2173" s="156">
        <v>32</v>
      </c>
      <c r="M2173" s="155">
        <v>182</v>
      </c>
      <c r="N2173" s="155">
        <v>2</v>
      </c>
      <c r="O2173" s="157">
        <f t="shared" si="929"/>
        <v>0</v>
      </c>
      <c r="P2173" s="158">
        <f t="shared" si="930"/>
        <v>0</v>
      </c>
      <c r="Q2173" s="159">
        <f>IFERROR(VLOOKUP(N2173,'P1 Intra-Europees'!$A$15:$H$25,3,0),0)*P2173</f>
        <v>0</v>
      </c>
      <c r="R2173" s="160">
        <f t="shared" si="931"/>
        <v>0</v>
      </c>
      <c r="S2173" s="159">
        <f>IFERROR(VLOOKUP(N2173,'P1 Intra-Europees'!$A$15:$H$25,4,0),0)*R2173</f>
        <v>0</v>
      </c>
      <c r="T2173" s="160">
        <f t="shared" si="932"/>
        <v>32</v>
      </c>
      <c r="U2173" s="159">
        <f>IFERROR(VLOOKUP(N2173,'P1 Intra-Europees'!$A$15:$H$25,5,0),0)*T2173</f>
        <v>0</v>
      </c>
      <c r="V2173" s="160">
        <f t="shared" si="933"/>
        <v>0</v>
      </c>
      <c r="W2173" s="159">
        <f>IFERROR(VLOOKUP(N2173,'P1 Intra-Europees'!$A$15:$H$25,6,0),0)*V2173</f>
        <v>0</v>
      </c>
      <c r="X2173" s="160">
        <f t="shared" si="934"/>
        <v>0</v>
      </c>
      <c r="Y2173" s="159">
        <f>IFERROR(VLOOKUP(N2173,'P1 Intra-Europees'!$A$15:$H$25,7,0),0)*X2173</f>
        <v>0</v>
      </c>
      <c r="Z2173" s="161">
        <f t="shared" si="935"/>
        <v>0</v>
      </c>
      <c r="AA2173" s="162">
        <f>IFERROR(VLOOKUP(N2173,'P1 Intra-Europees'!$A$15:$H$25,8,0),0)*Z2173</f>
        <v>0</v>
      </c>
      <c r="AB2173" s="163">
        <f t="shared" si="936"/>
        <v>0</v>
      </c>
      <c r="AC2173" s="157" t="str">
        <f>VLOOKUP(B2173,'P2 Origin'!$C$21:$O$176,13,0)</f>
        <v>EUR</v>
      </c>
      <c r="AD2173" s="164">
        <f t="shared" si="937"/>
        <v>0</v>
      </c>
      <c r="AE2173" s="165">
        <f>IF(AU2173&gt;0.1,VLOOKUP(B2173,'P2 Origin'!$C$21:$M$176,3,0)*H2173,0)</f>
        <v>0</v>
      </c>
      <c r="AF2173" s="166">
        <f t="shared" si="938"/>
        <v>0</v>
      </c>
      <c r="AG2173" s="165">
        <f>(VLOOKUP(B2173,'P2 Origin'!$C$21:$M$176,4,0))*AF2173</f>
        <v>0</v>
      </c>
      <c r="AH2173" s="166">
        <f t="shared" si="939"/>
        <v>0</v>
      </c>
      <c r="AI2173" s="165">
        <f>(VLOOKUP(B2173,'P2 Origin'!$C$21:$M$176,5,0))*AH2173</f>
        <v>0</v>
      </c>
      <c r="AJ2173" s="166">
        <f t="shared" si="953"/>
        <v>0</v>
      </c>
      <c r="AK2173" s="165">
        <f>(VLOOKUP(B2173,'P2 Origin'!$C$21:$M$176,6,0))*AJ2173</f>
        <v>0</v>
      </c>
      <c r="AL2173" s="166">
        <f t="shared" si="940"/>
        <v>0</v>
      </c>
      <c r="AM2173" s="165">
        <f>(VLOOKUP($B2173,'P2 Origin'!$C$21:$M$176,7,0))*AL2173</f>
        <v>0</v>
      </c>
      <c r="AN2173" s="166">
        <f t="shared" si="941"/>
        <v>0</v>
      </c>
      <c r="AO2173" s="165">
        <f>(VLOOKUP($B2173,'P2 Origin'!$C$21:$M$176,8,0))*AN2173</f>
        <v>0</v>
      </c>
      <c r="AP2173" s="166">
        <f t="shared" si="942"/>
        <v>0</v>
      </c>
      <c r="AQ2173" s="165">
        <f>(VLOOKUP($B2173,'P2 Origin'!$C$21:$M$176,9,0))*AP2173</f>
        <v>0</v>
      </c>
      <c r="AR2173" s="155">
        <f t="shared" si="955"/>
        <v>0</v>
      </c>
      <c r="AS2173" s="164">
        <f>(VLOOKUP(B2173,'P2 Origin'!$C$21:$M$176,10,0))*K2173</f>
        <v>0</v>
      </c>
      <c r="AT2173" s="164">
        <f>(VLOOKUP(B2173,'P2 Origin'!$C$21:$M$176,11,0))*J2173</f>
        <v>0</v>
      </c>
      <c r="AU2173" s="167">
        <v>0</v>
      </c>
      <c r="AV2173" s="168">
        <v>0</v>
      </c>
      <c r="AW2173" s="169">
        <v>0</v>
      </c>
      <c r="AX2173" s="170">
        <f>IF(AU2173&gt;=0.1,'P3 Bureaumarge zee- en luchtvr.'!$D$12,0)</f>
        <v>0</v>
      </c>
      <c r="AY2173" s="163">
        <f t="shared" si="943"/>
        <v>0</v>
      </c>
      <c r="AZ2173" s="157" t="str">
        <f>VLOOKUP(D2173,'P4 Destination'!$C$21:$O$176,13,0)</f>
        <v>EUR</v>
      </c>
      <c r="BA2173" s="164">
        <f t="shared" si="944"/>
        <v>0</v>
      </c>
      <c r="BB2173" s="171">
        <f>IF(AU2173&gt;0.1,(VLOOKUP(D2173,'P4 Destination'!$C$21:$M$176,3,0))*I2173,0)</f>
        <v>0</v>
      </c>
      <c r="BC2173" s="172">
        <f t="shared" si="945"/>
        <v>0</v>
      </c>
      <c r="BD2173" s="171">
        <f>(VLOOKUP($D2173,'P4 Destination'!$C$21:$M$176,4,0))*BC2173</f>
        <v>0</v>
      </c>
      <c r="BE2173" s="172">
        <f t="shared" si="946"/>
        <v>0</v>
      </c>
      <c r="BF2173" s="171">
        <f>(VLOOKUP($D2173,'P4 Destination'!$C$21:$M$176,5,0))*BE2173</f>
        <v>0</v>
      </c>
      <c r="BG2173" s="172">
        <f t="shared" si="947"/>
        <v>0</v>
      </c>
      <c r="BH2173" s="171">
        <f>(VLOOKUP($D2173,'P4 Destination'!$C$21:$M$176,6,0))*BG2173</f>
        <v>0</v>
      </c>
      <c r="BI2173" s="172">
        <f t="shared" si="948"/>
        <v>0</v>
      </c>
      <c r="BJ2173" s="171">
        <f>(VLOOKUP($D2173,'P4 Destination'!$C$21:$M$176,7,0))*BI2173</f>
        <v>0</v>
      </c>
      <c r="BK2173" s="172">
        <f t="shared" si="949"/>
        <v>0</v>
      </c>
      <c r="BL2173" s="171">
        <f>(VLOOKUP($D2173,'P4 Destination'!$C$21:$M$176,8,0))*BK2173</f>
        <v>0</v>
      </c>
      <c r="BM2173" s="172">
        <f t="shared" si="950"/>
        <v>0</v>
      </c>
      <c r="BN2173" s="171">
        <f>(VLOOKUP($D2173,'P4 Destination'!$C$21:$M$176,9,0))*BM2173</f>
        <v>0</v>
      </c>
      <c r="BO2173" s="154">
        <f t="shared" si="956"/>
        <v>0</v>
      </c>
      <c r="BP2173" s="171">
        <f>(VLOOKUP(D2173,'P4 Destination'!$C$21:$M$176,10,0))*K2173</f>
        <v>0</v>
      </c>
      <c r="BQ2173" s="171">
        <f>(VLOOKUP(D2173,'P4 Destination'!$C$21:$M$176,11,0))*J2173</f>
        <v>0</v>
      </c>
      <c r="BR2173" s="173">
        <f t="shared" si="951"/>
        <v>0</v>
      </c>
      <c r="BS2173" s="173">
        <f>(AV2173*2500)*'P6 Verzekering'!$E$11</f>
        <v>0</v>
      </c>
      <c r="BT2173" s="173">
        <f>(AW2173*2500)*'P6 Verzekering'!$E$12</f>
        <v>0</v>
      </c>
      <c r="BU2173" s="173">
        <f>(L2173*2500)*'P6 Verzekering'!$E$13</f>
        <v>0</v>
      </c>
      <c r="BV2173" s="173">
        <f t="shared" si="952"/>
        <v>0</v>
      </c>
      <c r="BW2173"/>
      <c r="BX2173"/>
    </row>
    <row r="2174" spans="1:76" ht="14.45" customHeight="1">
      <c r="A2174" s="152" t="s">
        <v>980</v>
      </c>
      <c r="B2174" s="152" t="s">
        <v>151</v>
      </c>
      <c r="C2174" s="152" t="s">
        <v>149</v>
      </c>
      <c r="D2174" s="152" t="s">
        <v>219</v>
      </c>
      <c r="E2174" s="152" t="s">
        <v>219</v>
      </c>
      <c r="F2174" s="153">
        <f t="shared" si="954"/>
        <v>32</v>
      </c>
      <c r="G2174" s="154">
        <v>0</v>
      </c>
      <c r="H2174" s="154">
        <f>IFERROR(VLOOKUP(B2174,'P2 Origin'!$C$21:$Q$176,15,FALSE),0)</f>
        <v>0</v>
      </c>
      <c r="I2174" s="154">
        <f>IFERROR(VLOOKUP(D2174,'P4 Destination'!$C$21:$Q$176,15,FALSE),0)</f>
        <v>0</v>
      </c>
      <c r="J2174" s="155"/>
      <c r="K2174" s="155"/>
      <c r="L2174" s="156">
        <v>32</v>
      </c>
      <c r="M2174" s="155">
        <v>220</v>
      </c>
      <c r="N2174" s="155">
        <v>2</v>
      </c>
      <c r="O2174" s="157">
        <f t="shared" si="929"/>
        <v>0</v>
      </c>
      <c r="P2174" s="158">
        <f t="shared" si="930"/>
        <v>0</v>
      </c>
      <c r="Q2174" s="159">
        <f>IFERROR(VLOOKUP(N2174,'P1 Intra-Europees'!$A$15:$H$25,3,0),0)*P2174</f>
        <v>0</v>
      </c>
      <c r="R2174" s="160">
        <f t="shared" si="931"/>
        <v>0</v>
      </c>
      <c r="S2174" s="159">
        <f>IFERROR(VLOOKUP(N2174,'P1 Intra-Europees'!$A$15:$H$25,4,0),0)*R2174</f>
        <v>0</v>
      </c>
      <c r="T2174" s="160">
        <f t="shared" si="932"/>
        <v>32</v>
      </c>
      <c r="U2174" s="159">
        <f>IFERROR(VLOOKUP(N2174,'P1 Intra-Europees'!$A$15:$H$25,5,0),0)*T2174</f>
        <v>0</v>
      </c>
      <c r="V2174" s="160">
        <f t="shared" si="933"/>
        <v>0</v>
      </c>
      <c r="W2174" s="159">
        <f>IFERROR(VLOOKUP(N2174,'P1 Intra-Europees'!$A$15:$H$25,6,0),0)*V2174</f>
        <v>0</v>
      </c>
      <c r="X2174" s="160">
        <f t="shared" si="934"/>
        <v>0</v>
      </c>
      <c r="Y2174" s="159">
        <f>IFERROR(VLOOKUP(N2174,'P1 Intra-Europees'!$A$15:$H$25,7,0),0)*X2174</f>
        <v>0</v>
      </c>
      <c r="Z2174" s="161">
        <f t="shared" si="935"/>
        <v>0</v>
      </c>
      <c r="AA2174" s="162">
        <f>IFERROR(VLOOKUP(N2174,'P1 Intra-Europees'!$A$15:$H$25,8,0),0)*Z2174</f>
        <v>0</v>
      </c>
      <c r="AB2174" s="163">
        <f t="shared" si="936"/>
        <v>0</v>
      </c>
      <c r="AC2174" s="157" t="str">
        <f>VLOOKUP(B2174,'P2 Origin'!$C$21:$O$176,13,0)</f>
        <v>EUR</v>
      </c>
      <c r="AD2174" s="164">
        <f t="shared" si="937"/>
        <v>0</v>
      </c>
      <c r="AE2174" s="165">
        <f>IF(AU2174&gt;0.1,VLOOKUP(B2174,'P2 Origin'!$C$21:$M$176,3,0)*H2174,0)</f>
        <v>0</v>
      </c>
      <c r="AF2174" s="166">
        <f t="shared" si="938"/>
        <v>0</v>
      </c>
      <c r="AG2174" s="165">
        <f>(VLOOKUP(B2174,'P2 Origin'!$C$21:$M$176,4,0))*AF2174</f>
        <v>0</v>
      </c>
      <c r="AH2174" s="166">
        <f t="shared" si="939"/>
        <v>0</v>
      </c>
      <c r="AI2174" s="165">
        <f>(VLOOKUP(B2174,'P2 Origin'!$C$21:$M$176,5,0))*AH2174</f>
        <v>0</v>
      </c>
      <c r="AJ2174" s="166">
        <f t="shared" si="953"/>
        <v>0</v>
      </c>
      <c r="AK2174" s="165">
        <f>(VLOOKUP(B2174,'P2 Origin'!$C$21:$M$176,6,0))*AJ2174</f>
        <v>0</v>
      </c>
      <c r="AL2174" s="166">
        <f t="shared" si="940"/>
        <v>0</v>
      </c>
      <c r="AM2174" s="165">
        <f>(VLOOKUP($B2174,'P2 Origin'!$C$21:$M$176,7,0))*AL2174</f>
        <v>0</v>
      </c>
      <c r="AN2174" s="166">
        <f t="shared" si="941"/>
        <v>0</v>
      </c>
      <c r="AO2174" s="165">
        <f>(VLOOKUP($B2174,'P2 Origin'!$C$21:$M$176,8,0))*AN2174</f>
        <v>0</v>
      </c>
      <c r="AP2174" s="166">
        <f t="shared" si="942"/>
        <v>0</v>
      </c>
      <c r="AQ2174" s="165">
        <f>(VLOOKUP($B2174,'P2 Origin'!$C$21:$M$176,9,0))*AP2174</f>
        <v>0</v>
      </c>
      <c r="AR2174" s="155">
        <f t="shared" si="955"/>
        <v>0</v>
      </c>
      <c r="AS2174" s="164">
        <f>(VLOOKUP(B2174,'P2 Origin'!$C$21:$M$176,10,0))*K2174</f>
        <v>0</v>
      </c>
      <c r="AT2174" s="164">
        <f>(VLOOKUP(B2174,'P2 Origin'!$C$21:$M$176,11,0))*J2174</f>
        <v>0</v>
      </c>
      <c r="AU2174" s="167">
        <v>0</v>
      </c>
      <c r="AV2174" s="168">
        <v>0</v>
      </c>
      <c r="AW2174" s="169">
        <v>0</v>
      </c>
      <c r="AX2174" s="170">
        <f>IF(AU2174&gt;=0.1,'P3 Bureaumarge zee- en luchtvr.'!$D$12,0)</f>
        <v>0</v>
      </c>
      <c r="AY2174" s="163">
        <f t="shared" si="943"/>
        <v>0</v>
      </c>
      <c r="AZ2174" s="157" t="str">
        <f>VLOOKUP(D2174,'P4 Destination'!$C$21:$O$176,13,0)</f>
        <v>EUR</v>
      </c>
      <c r="BA2174" s="164">
        <f t="shared" si="944"/>
        <v>0</v>
      </c>
      <c r="BB2174" s="171">
        <f>IF(AU2174&gt;0.1,(VLOOKUP(D2174,'P4 Destination'!$C$21:$M$176,3,0))*I2174,0)</f>
        <v>0</v>
      </c>
      <c r="BC2174" s="172">
        <f t="shared" si="945"/>
        <v>0</v>
      </c>
      <c r="BD2174" s="171">
        <f>(VLOOKUP($D2174,'P4 Destination'!$C$21:$M$176,4,0))*BC2174</f>
        <v>0</v>
      </c>
      <c r="BE2174" s="172">
        <f t="shared" si="946"/>
        <v>0</v>
      </c>
      <c r="BF2174" s="171">
        <f>(VLOOKUP($D2174,'P4 Destination'!$C$21:$M$176,5,0))*BE2174</f>
        <v>0</v>
      </c>
      <c r="BG2174" s="172">
        <f t="shared" si="947"/>
        <v>0</v>
      </c>
      <c r="BH2174" s="171">
        <f>(VLOOKUP($D2174,'P4 Destination'!$C$21:$M$176,6,0))*BG2174</f>
        <v>0</v>
      </c>
      <c r="BI2174" s="172">
        <f t="shared" si="948"/>
        <v>0</v>
      </c>
      <c r="BJ2174" s="171">
        <f>(VLOOKUP($D2174,'P4 Destination'!$C$21:$M$176,7,0))*BI2174</f>
        <v>0</v>
      </c>
      <c r="BK2174" s="172">
        <f t="shared" si="949"/>
        <v>0</v>
      </c>
      <c r="BL2174" s="171">
        <f>(VLOOKUP($D2174,'P4 Destination'!$C$21:$M$176,8,0))*BK2174</f>
        <v>0</v>
      </c>
      <c r="BM2174" s="172">
        <f t="shared" si="950"/>
        <v>0</v>
      </c>
      <c r="BN2174" s="171">
        <f>(VLOOKUP($D2174,'P4 Destination'!$C$21:$M$176,9,0))*BM2174</f>
        <v>0</v>
      </c>
      <c r="BO2174" s="154">
        <f t="shared" si="956"/>
        <v>0</v>
      </c>
      <c r="BP2174" s="171">
        <f>(VLOOKUP(D2174,'P4 Destination'!$C$21:$M$176,10,0))*K2174</f>
        <v>0</v>
      </c>
      <c r="BQ2174" s="171">
        <f>(VLOOKUP(D2174,'P4 Destination'!$C$21:$M$176,11,0))*J2174</f>
        <v>0</v>
      </c>
      <c r="BR2174" s="173">
        <f t="shared" si="951"/>
        <v>0</v>
      </c>
      <c r="BS2174" s="173">
        <f>(AV2174*2500)*'P6 Verzekering'!$E$11</f>
        <v>0</v>
      </c>
      <c r="BT2174" s="173">
        <f>(AW2174*2500)*'P6 Verzekering'!$E$12</f>
        <v>0</v>
      </c>
      <c r="BU2174" s="173">
        <f>(L2174*2500)*'P6 Verzekering'!$E$13</f>
        <v>0</v>
      </c>
      <c r="BV2174" s="173">
        <f t="shared" si="952"/>
        <v>0</v>
      </c>
      <c r="BW2174"/>
      <c r="BX2174"/>
    </row>
    <row r="2175" spans="1:76">
      <c r="A2175" s="152" t="s">
        <v>1727</v>
      </c>
      <c r="B2175" s="152" t="s">
        <v>219</v>
      </c>
      <c r="C2175" s="152" t="s">
        <v>219</v>
      </c>
      <c r="D2175" s="152" t="s">
        <v>151</v>
      </c>
      <c r="E2175" s="152" t="s">
        <v>149</v>
      </c>
      <c r="F2175" s="153">
        <f t="shared" si="954"/>
        <v>32</v>
      </c>
      <c r="G2175" s="154">
        <v>0</v>
      </c>
      <c r="H2175" s="154">
        <f>IFERROR(VLOOKUP(B2175,'P2 Origin'!$C$21:$Q$176,15,FALSE),0)</f>
        <v>0</v>
      </c>
      <c r="I2175" s="154">
        <f>IFERROR(VLOOKUP(D2175,'P4 Destination'!$C$21:$Q$176,15,FALSE),0)</f>
        <v>0</v>
      </c>
      <c r="J2175" s="155"/>
      <c r="K2175" s="155"/>
      <c r="L2175" s="156">
        <v>32</v>
      </c>
      <c r="M2175" s="155">
        <v>235</v>
      </c>
      <c r="N2175" s="155">
        <v>2</v>
      </c>
      <c r="O2175" s="157">
        <f t="shared" si="929"/>
        <v>0</v>
      </c>
      <c r="P2175" s="158">
        <f t="shared" si="930"/>
        <v>0</v>
      </c>
      <c r="Q2175" s="159">
        <f>IFERROR(VLOOKUP(N2175,'P1 Intra-Europees'!$A$15:$H$25,3,0),0)*P2175</f>
        <v>0</v>
      </c>
      <c r="R2175" s="160">
        <f t="shared" si="931"/>
        <v>0</v>
      </c>
      <c r="S2175" s="159">
        <f>IFERROR(VLOOKUP(N2175,'P1 Intra-Europees'!$A$15:$H$25,4,0),0)*R2175</f>
        <v>0</v>
      </c>
      <c r="T2175" s="160">
        <f t="shared" si="932"/>
        <v>32</v>
      </c>
      <c r="U2175" s="159">
        <f>IFERROR(VLOOKUP(N2175,'P1 Intra-Europees'!$A$15:$H$25,5,0),0)*T2175</f>
        <v>0</v>
      </c>
      <c r="V2175" s="160">
        <f t="shared" si="933"/>
        <v>0</v>
      </c>
      <c r="W2175" s="159">
        <f>IFERROR(VLOOKUP(N2175,'P1 Intra-Europees'!$A$15:$H$25,6,0),0)*V2175</f>
        <v>0</v>
      </c>
      <c r="X2175" s="160">
        <f t="shared" si="934"/>
        <v>0</v>
      </c>
      <c r="Y2175" s="159">
        <f>IFERROR(VLOOKUP(N2175,'P1 Intra-Europees'!$A$15:$H$25,7,0),0)*X2175</f>
        <v>0</v>
      </c>
      <c r="Z2175" s="161">
        <f t="shared" si="935"/>
        <v>0</v>
      </c>
      <c r="AA2175" s="162">
        <f>IFERROR(VLOOKUP(N2175,'P1 Intra-Europees'!$A$15:$H$25,8,0),0)*Z2175</f>
        <v>0</v>
      </c>
      <c r="AB2175" s="163">
        <f t="shared" si="936"/>
        <v>0</v>
      </c>
      <c r="AC2175" s="157" t="str">
        <f>VLOOKUP(B2175,'P2 Origin'!$C$21:$O$176,13,0)</f>
        <v>EUR</v>
      </c>
      <c r="AD2175" s="164">
        <f t="shared" si="937"/>
        <v>0</v>
      </c>
      <c r="AE2175" s="165">
        <f>IF(AU2175&gt;0.1,VLOOKUP(B2175,'P2 Origin'!$C$21:$M$176,3,0)*H2175,0)</f>
        <v>0</v>
      </c>
      <c r="AF2175" s="166">
        <f t="shared" si="938"/>
        <v>0</v>
      </c>
      <c r="AG2175" s="165">
        <f>(VLOOKUP(B2175,'P2 Origin'!$C$21:$M$176,4,0))*AF2175</f>
        <v>0</v>
      </c>
      <c r="AH2175" s="166">
        <f t="shared" si="939"/>
        <v>0</v>
      </c>
      <c r="AI2175" s="165">
        <f>(VLOOKUP(B2175,'P2 Origin'!$C$21:$M$176,5,0))*AH2175</f>
        <v>0</v>
      </c>
      <c r="AJ2175" s="166">
        <f t="shared" si="953"/>
        <v>0</v>
      </c>
      <c r="AK2175" s="165">
        <f>(VLOOKUP(B2175,'P2 Origin'!$C$21:$M$176,6,0))*AJ2175</f>
        <v>0</v>
      </c>
      <c r="AL2175" s="166">
        <f t="shared" si="940"/>
        <v>0</v>
      </c>
      <c r="AM2175" s="165">
        <f>(VLOOKUP($B2175,'P2 Origin'!$C$21:$M$176,7,0))*AL2175</f>
        <v>0</v>
      </c>
      <c r="AN2175" s="166">
        <f t="shared" si="941"/>
        <v>0</v>
      </c>
      <c r="AO2175" s="165">
        <f>(VLOOKUP($B2175,'P2 Origin'!$C$21:$M$176,8,0))*AN2175</f>
        <v>0</v>
      </c>
      <c r="AP2175" s="166">
        <f t="shared" si="942"/>
        <v>0</v>
      </c>
      <c r="AQ2175" s="165">
        <f>(VLOOKUP($B2175,'P2 Origin'!$C$21:$M$176,9,0))*AP2175</f>
        <v>0</v>
      </c>
      <c r="AR2175" s="155">
        <f t="shared" si="955"/>
        <v>0</v>
      </c>
      <c r="AS2175" s="164">
        <f>(VLOOKUP(B2175,'P2 Origin'!$C$21:$M$176,10,0))*K2175</f>
        <v>0</v>
      </c>
      <c r="AT2175" s="164">
        <f>(VLOOKUP(B2175,'P2 Origin'!$C$21:$M$176,11,0))*J2175</f>
        <v>0</v>
      </c>
      <c r="AU2175" s="167">
        <v>0</v>
      </c>
      <c r="AV2175" s="168">
        <v>0</v>
      </c>
      <c r="AW2175" s="169">
        <v>0</v>
      </c>
      <c r="AX2175" s="170">
        <f>IF(AU2175&gt;=0.1,'P3 Bureaumarge zee- en luchtvr.'!$D$12,0)</f>
        <v>0</v>
      </c>
      <c r="AY2175" s="163">
        <f t="shared" si="943"/>
        <v>0</v>
      </c>
      <c r="AZ2175" s="157" t="str">
        <f>VLOOKUP(D2175,'P4 Destination'!$C$21:$O$176,13,0)</f>
        <v>EUR</v>
      </c>
      <c r="BA2175" s="164">
        <f t="shared" si="944"/>
        <v>0</v>
      </c>
      <c r="BB2175" s="171">
        <f>IF(AU2175&gt;0.1,(VLOOKUP(D2175,'P4 Destination'!$C$21:$M$176,3,0))*I2175,0)</f>
        <v>0</v>
      </c>
      <c r="BC2175" s="172">
        <f t="shared" si="945"/>
        <v>0</v>
      </c>
      <c r="BD2175" s="171">
        <f>(VLOOKUP($D2175,'P4 Destination'!$C$21:$M$176,4,0))*BC2175</f>
        <v>0</v>
      </c>
      <c r="BE2175" s="172">
        <f t="shared" si="946"/>
        <v>0</v>
      </c>
      <c r="BF2175" s="171">
        <f>(VLOOKUP($D2175,'P4 Destination'!$C$21:$M$176,5,0))*BE2175</f>
        <v>0</v>
      </c>
      <c r="BG2175" s="172">
        <f t="shared" si="947"/>
        <v>0</v>
      </c>
      <c r="BH2175" s="171">
        <f>(VLOOKUP($D2175,'P4 Destination'!$C$21:$M$176,6,0))*BG2175</f>
        <v>0</v>
      </c>
      <c r="BI2175" s="172">
        <f t="shared" si="948"/>
        <v>0</v>
      </c>
      <c r="BJ2175" s="171">
        <f>(VLOOKUP($D2175,'P4 Destination'!$C$21:$M$176,7,0))*BI2175</f>
        <v>0</v>
      </c>
      <c r="BK2175" s="172">
        <f t="shared" si="949"/>
        <v>0</v>
      </c>
      <c r="BL2175" s="171">
        <f>(VLOOKUP($D2175,'P4 Destination'!$C$21:$M$176,8,0))*BK2175</f>
        <v>0</v>
      </c>
      <c r="BM2175" s="172">
        <f t="shared" si="950"/>
        <v>0</v>
      </c>
      <c r="BN2175" s="171">
        <f>(VLOOKUP($D2175,'P4 Destination'!$C$21:$M$176,9,0))*BM2175</f>
        <v>0</v>
      </c>
      <c r="BO2175" s="154">
        <f t="shared" si="956"/>
        <v>0</v>
      </c>
      <c r="BP2175" s="171">
        <f>(VLOOKUP(D2175,'P4 Destination'!$C$21:$M$176,10,0))*K2175</f>
        <v>0</v>
      </c>
      <c r="BQ2175" s="171">
        <f>(VLOOKUP(D2175,'P4 Destination'!$C$21:$M$176,11,0))*J2175</f>
        <v>0</v>
      </c>
      <c r="BR2175" s="173">
        <f t="shared" si="951"/>
        <v>0</v>
      </c>
      <c r="BS2175" s="173">
        <f>(AV2175*2500)*'P6 Verzekering'!$E$11</f>
        <v>0</v>
      </c>
      <c r="BT2175" s="173">
        <f>(AW2175*2500)*'P6 Verzekering'!$E$12</f>
        <v>0</v>
      </c>
      <c r="BU2175" s="173">
        <f>(L2175*2500)*'P6 Verzekering'!$E$13</f>
        <v>0</v>
      </c>
      <c r="BV2175" s="173">
        <f t="shared" si="952"/>
        <v>0</v>
      </c>
      <c r="BW2175"/>
      <c r="BX2175"/>
    </row>
    <row r="2176" spans="1:76">
      <c r="A2176" s="152" t="s">
        <v>2049</v>
      </c>
      <c r="B2176" s="152" t="s">
        <v>219</v>
      </c>
      <c r="C2176" s="152" t="s">
        <v>219</v>
      </c>
      <c r="D2176" s="152" t="s">
        <v>258</v>
      </c>
      <c r="E2176" s="152" t="s">
        <v>257</v>
      </c>
      <c r="F2176" s="153">
        <f t="shared" si="954"/>
        <v>32</v>
      </c>
      <c r="G2176" s="154">
        <v>0</v>
      </c>
      <c r="H2176" s="154">
        <f>IFERROR(VLOOKUP(B2176,'P2 Origin'!$C$21:$Q$176,15,FALSE),0)</f>
        <v>0</v>
      </c>
      <c r="I2176" s="154">
        <f>IFERROR(VLOOKUP(D2176,'P4 Destination'!$C$21:$Q$176,15,FALSE),0)</f>
        <v>1</v>
      </c>
      <c r="J2176" s="155"/>
      <c r="K2176" s="155"/>
      <c r="L2176" s="156">
        <v>32</v>
      </c>
      <c r="M2176" s="155">
        <v>362</v>
      </c>
      <c r="N2176" s="155">
        <v>3</v>
      </c>
      <c r="O2176" s="157">
        <f t="shared" si="929"/>
        <v>0</v>
      </c>
      <c r="P2176" s="158">
        <f t="shared" si="930"/>
        <v>0</v>
      </c>
      <c r="Q2176" s="159">
        <f>IFERROR(VLOOKUP(N2176,'P1 Intra-Europees'!$A$15:$H$25,3,0),0)*P2176</f>
        <v>0</v>
      </c>
      <c r="R2176" s="160">
        <f t="shared" si="931"/>
        <v>0</v>
      </c>
      <c r="S2176" s="159">
        <f>IFERROR(VLOOKUP(N2176,'P1 Intra-Europees'!$A$15:$H$25,4,0),0)*R2176</f>
        <v>0</v>
      </c>
      <c r="T2176" s="160">
        <f t="shared" si="932"/>
        <v>32</v>
      </c>
      <c r="U2176" s="159">
        <f>IFERROR(VLOOKUP(N2176,'P1 Intra-Europees'!$A$15:$H$25,5,0),0)*T2176</f>
        <v>0</v>
      </c>
      <c r="V2176" s="160">
        <f t="shared" si="933"/>
        <v>0</v>
      </c>
      <c r="W2176" s="159">
        <f>IFERROR(VLOOKUP(N2176,'P1 Intra-Europees'!$A$15:$H$25,6,0),0)*V2176</f>
        <v>0</v>
      </c>
      <c r="X2176" s="160">
        <f t="shared" si="934"/>
        <v>0</v>
      </c>
      <c r="Y2176" s="159">
        <f>IFERROR(VLOOKUP(N2176,'P1 Intra-Europees'!$A$15:$H$25,7,0),0)*X2176</f>
        <v>0</v>
      </c>
      <c r="Z2176" s="161">
        <f t="shared" si="935"/>
        <v>0</v>
      </c>
      <c r="AA2176" s="162">
        <f>IFERROR(VLOOKUP(N2176,'P1 Intra-Europees'!$A$15:$H$25,8,0),0)*Z2176</f>
        <v>0</v>
      </c>
      <c r="AB2176" s="163">
        <f t="shared" si="936"/>
        <v>0</v>
      </c>
      <c r="AC2176" s="157" t="str">
        <f>VLOOKUP(B2176,'P2 Origin'!$C$21:$O$176,13,0)</f>
        <v>EUR</v>
      </c>
      <c r="AD2176" s="164">
        <f t="shared" si="937"/>
        <v>0</v>
      </c>
      <c r="AE2176" s="165">
        <f>IF(AU2176&gt;0.1,VLOOKUP(B2176,'P2 Origin'!$C$21:$M$176,3,0)*H2176,0)</f>
        <v>0</v>
      </c>
      <c r="AF2176" s="166">
        <f t="shared" si="938"/>
        <v>0</v>
      </c>
      <c r="AG2176" s="165">
        <f>(VLOOKUP(B2176,'P2 Origin'!$C$21:$M$176,4,0))*AF2176</f>
        <v>0</v>
      </c>
      <c r="AH2176" s="166">
        <f t="shared" si="939"/>
        <v>0</v>
      </c>
      <c r="AI2176" s="165">
        <f>(VLOOKUP(B2176,'P2 Origin'!$C$21:$M$176,5,0))*AH2176</f>
        <v>0</v>
      </c>
      <c r="AJ2176" s="166">
        <f t="shared" si="953"/>
        <v>0</v>
      </c>
      <c r="AK2176" s="165">
        <f>(VLOOKUP(B2176,'P2 Origin'!$C$21:$M$176,6,0))*AJ2176</f>
        <v>0</v>
      </c>
      <c r="AL2176" s="166">
        <f t="shared" si="940"/>
        <v>0</v>
      </c>
      <c r="AM2176" s="165">
        <f>(VLOOKUP($B2176,'P2 Origin'!$C$21:$M$176,7,0))*AL2176</f>
        <v>0</v>
      </c>
      <c r="AN2176" s="166">
        <f t="shared" si="941"/>
        <v>0</v>
      </c>
      <c r="AO2176" s="165">
        <f>(VLOOKUP($B2176,'P2 Origin'!$C$21:$M$176,8,0))*AN2176</f>
        <v>0</v>
      </c>
      <c r="AP2176" s="166">
        <f t="shared" si="942"/>
        <v>0</v>
      </c>
      <c r="AQ2176" s="165">
        <f>(VLOOKUP($B2176,'P2 Origin'!$C$21:$M$176,9,0))*AP2176</f>
        <v>0</v>
      </c>
      <c r="AR2176" s="155">
        <f t="shared" si="955"/>
        <v>0</v>
      </c>
      <c r="AS2176" s="164">
        <f>(VLOOKUP(B2176,'P2 Origin'!$C$21:$M$176,10,0))*K2176</f>
        <v>0</v>
      </c>
      <c r="AT2176" s="164">
        <f>(VLOOKUP(B2176,'P2 Origin'!$C$21:$M$176,11,0))*J2176</f>
        <v>0</v>
      </c>
      <c r="AU2176" s="167">
        <v>0</v>
      </c>
      <c r="AV2176" s="168">
        <v>0</v>
      </c>
      <c r="AW2176" s="169">
        <v>0</v>
      </c>
      <c r="AX2176" s="170">
        <f>IF(AU2176&gt;=0.1,'P3 Bureaumarge zee- en luchtvr.'!$D$12,0)</f>
        <v>0</v>
      </c>
      <c r="AY2176" s="163">
        <f t="shared" si="943"/>
        <v>0</v>
      </c>
      <c r="AZ2176" s="157" t="str">
        <f>VLOOKUP(D2176,'P4 Destination'!$C$21:$O$176,13,0)</f>
        <v>EUR</v>
      </c>
      <c r="BA2176" s="164">
        <f t="shared" si="944"/>
        <v>0</v>
      </c>
      <c r="BB2176" s="171">
        <f>IF(AU2176&gt;0.1,(VLOOKUP(D2176,'P4 Destination'!$C$21:$M$176,3,0))*I2176,0)</f>
        <v>0</v>
      </c>
      <c r="BC2176" s="172">
        <f t="shared" si="945"/>
        <v>0</v>
      </c>
      <c r="BD2176" s="171">
        <f>(VLOOKUP($D2176,'P4 Destination'!$C$21:$M$176,4,0))*BC2176</f>
        <v>0</v>
      </c>
      <c r="BE2176" s="172">
        <f t="shared" si="946"/>
        <v>0</v>
      </c>
      <c r="BF2176" s="171">
        <f>(VLOOKUP($D2176,'P4 Destination'!$C$21:$M$176,5,0))*BE2176</f>
        <v>0</v>
      </c>
      <c r="BG2176" s="172">
        <f t="shared" si="947"/>
        <v>0</v>
      </c>
      <c r="BH2176" s="171">
        <f>(VLOOKUP($D2176,'P4 Destination'!$C$21:$M$176,6,0))*BG2176</f>
        <v>0</v>
      </c>
      <c r="BI2176" s="172">
        <f t="shared" si="948"/>
        <v>0</v>
      </c>
      <c r="BJ2176" s="171">
        <f>(VLOOKUP($D2176,'P4 Destination'!$C$21:$M$176,7,0))*BI2176</f>
        <v>0</v>
      </c>
      <c r="BK2176" s="172">
        <f t="shared" si="949"/>
        <v>0</v>
      </c>
      <c r="BL2176" s="171">
        <f>(VLOOKUP($D2176,'P4 Destination'!$C$21:$M$176,8,0))*BK2176</f>
        <v>0</v>
      </c>
      <c r="BM2176" s="172">
        <f t="shared" si="950"/>
        <v>0</v>
      </c>
      <c r="BN2176" s="171">
        <f>(VLOOKUP($D2176,'P4 Destination'!$C$21:$M$176,9,0))*BM2176</f>
        <v>0</v>
      </c>
      <c r="BO2176" s="154">
        <f t="shared" si="956"/>
        <v>0</v>
      </c>
      <c r="BP2176" s="171">
        <f>(VLOOKUP(D2176,'P4 Destination'!$C$21:$M$176,10,0))*K2176</f>
        <v>0</v>
      </c>
      <c r="BQ2176" s="171">
        <f>(VLOOKUP(D2176,'P4 Destination'!$C$21:$M$176,11,0))*J2176</f>
        <v>0</v>
      </c>
      <c r="BR2176" s="173">
        <f t="shared" si="951"/>
        <v>0</v>
      </c>
      <c r="BS2176" s="173">
        <f>(AV2176*2500)*'P6 Verzekering'!$E$11</f>
        <v>0</v>
      </c>
      <c r="BT2176" s="173">
        <f>(AW2176*2500)*'P6 Verzekering'!$E$12</f>
        <v>0</v>
      </c>
      <c r="BU2176" s="173">
        <f>(L2176*2500)*'P6 Verzekering'!$E$13</f>
        <v>0</v>
      </c>
      <c r="BV2176" s="173">
        <f t="shared" si="952"/>
        <v>0</v>
      </c>
      <c r="BW2176"/>
      <c r="BX2176"/>
    </row>
    <row r="2177" spans="1:76">
      <c r="A2177" s="152" t="s">
        <v>2056</v>
      </c>
      <c r="B2177" s="152" t="s">
        <v>219</v>
      </c>
      <c r="C2177" s="152" t="s">
        <v>219</v>
      </c>
      <c r="D2177" s="152" t="s">
        <v>258</v>
      </c>
      <c r="E2177" s="152" t="s">
        <v>257</v>
      </c>
      <c r="F2177" s="153">
        <f t="shared" si="954"/>
        <v>32</v>
      </c>
      <c r="G2177" s="154">
        <v>0</v>
      </c>
      <c r="H2177" s="154">
        <f>IFERROR(VLOOKUP(B2177,'P2 Origin'!$C$21:$Q$176,15,FALSE),0)</f>
        <v>0</v>
      </c>
      <c r="I2177" s="154">
        <f>IFERROR(VLOOKUP(D2177,'P4 Destination'!$C$21:$Q$176,15,FALSE),0)</f>
        <v>1</v>
      </c>
      <c r="J2177" s="155"/>
      <c r="K2177" s="155"/>
      <c r="L2177" s="156">
        <v>32</v>
      </c>
      <c r="M2177" s="155">
        <v>433</v>
      </c>
      <c r="N2177" s="155">
        <v>3</v>
      </c>
      <c r="O2177" s="157">
        <f t="shared" si="929"/>
        <v>0</v>
      </c>
      <c r="P2177" s="158">
        <f t="shared" si="930"/>
        <v>0</v>
      </c>
      <c r="Q2177" s="159">
        <f>IFERROR(VLOOKUP(N2177,'P1 Intra-Europees'!$A$15:$H$25,3,0),0)*P2177</f>
        <v>0</v>
      </c>
      <c r="R2177" s="160">
        <f t="shared" si="931"/>
        <v>0</v>
      </c>
      <c r="S2177" s="159">
        <f>IFERROR(VLOOKUP(N2177,'P1 Intra-Europees'!$A$15:$H$25,4,0),0)*R2177</f>
        <v>0</v>
      </c>
      <c r="T2177" s="160">
        <f t="shared" si="932"/>
        <v>32</v>
      </c>
      <c r="U2177" s="159">
        <f>IFERROR(VLOOKUP(N2177,'P1 Intra-Europees'!$A$15:$H$25,5,0),0)*T2177</f>
        <v>0</v>
      </c>
      <c r="V2177" s="160">
        <f t="shared" si="933"/>
        <v>0</v>
      </c>
      <c r="W2177" s="159">
        <f>IFERROR(VLOOKUP(N2177,'P1 Intra-Europees'!$A$15:$H$25,6,0),0)*V2177</f>
        <v>0</v>
      </c>
      <c r="X2177" s="160">
        <f t="shared" si="934"/>
        <v>0</v>
      </c>
      <c r="Y2177" s="159">
        <f>IFERROR(VLOOKUP(N2177,'P1 Intra-Europees'!$A$15:$H$25,7,0),0)*X2177</f>
        <v>0</v>
      </c>
      <c r="Z2177" s="161">
        <f t="shared" si="935"/>
        <v>0</v>
      </c>
      <c r="AA2177" s="162">
        <f>IFERROR(VLOOKUP(N2177,'P1 Intra-Europees'!$A$15:$H$25,8,0),0)*Z2177</f>
        <v>0</v>
      </c>
      <c r="AB2177" s="163">
        <f t="shared" si="936"/>
        <v>0</v>
      </c>
      <c r="AC2177" s="157" t="str">
        <f>VLOOKUP(B2177,'P2 Origin'!$C$21:$O$176,13,0)</f>
        <v>EUR</v>
      </c>
      <c r="AD2177" s="164">
        <f t="shared" si="937"/>
        <v>0</v>
      </c>
      <c r="AE2177" s="165">
        <f>IF(AU2177&gt;0.1,VLOOKUP(B2177,'P2 Origin'!$C$21:$M$176,3,0)*H2177,0)</f>
        <v>0</v>
      </c>
      <c r="AF2177" s="166">
        <f t="shared" si="938"/>
        <v>0</v>
      </c>
      <c r="AG2177" s="165">
        <f>(VLOOKUP(B2177,'P2 Origin'!$C$21:$M$176,4,0))*AF2177</f>
        <v>0</v>
      </c>
      <c r="AH2177" s="166">
        <f t="shared" si="939"/>
        <v>0</v>
      </c>
      <c r="AI2177" s="165">
        <f>(VLOOKUP(B2177,'P2 Origin'!$C$21:$M$176,5,0))*AH2177</f>
        <v>0</v>
      </c>
      <c r="AJ2177" s="166">
        <f t="shared" si="953"/>
        <v>0</v>
      </c>
      <c r="AK2177" s="165">
        <f>(VLOOKUP(B2177,'P2 Origin'!$C$21:$M$176,6,0))*AJ2177</f>
        <v>0</v>
      </c>
      <c r="AL2177" s="166">
        <f t="shared" si="940"/>
        <v>0</v>
      </c>
      <c r="AM2177" s="165">
        <f>(VLOOKUP($B2177,'P2 Origin'!$C$21:$M$176,7,0))*AL2177</f>
        <v>0</v>
      </c>
      <c r="AN2177" s="166">
        <f t="shared" si="941"/>
        <v>0</v>
      </c>
      <c r="AO2177" s="165">
        <f>(VLOOKUP($B2177,'P2 Origin'!$C$21:$M$176,8,0))*AN2177</f>
        <v>0</v>
      </c>
      <c r="AP2177" s="166">
        <f t="shared" si="942"/>
        <v>0</v>
      </c>
      <c r="AQ2177" s="165">
        <f>(VLOOKUP($B2177,'P2 Origin'!$C$21:$M$176,9,0))*AP2177</f>
        <v>0</v>
      </c>
      <c r="AR2177" s="155">
        <f t="shared" si="955"/>
        <v>0</v>
      </c>
      <c r="AS2177" s="164">
        <f>(VLOOKUP(B2177,'P2 Origin'!$C$21:$M$176,10,0))*K2177</f>
        <v>0</v>
      </c>
      <c r="AT2177" s="164">
        <f>(VLOOKUP(B2177,'P2 Origin'!$C$21:$M$176,11,0))*J2177</f>
        <v>0</v>
      </c>
      <c r="AU2177" s="167">
        <v>0</v>
      </c>
      <c r="AV2177" s="168">
        <v>0</v>
      </c>
      <c r="AW2177" s="169">
        <v>0</v>
      </c>
      <c r="AX2177" s="170">
        <f>IF(AU2177&gt;=0.1,'P3 Bureaumarge zee- en luchtvr.'!$D$12,0)</f>
        <v>0</v>
      </c>
      <c r="AY2177" s="163">
        <f t="shared" si="943"/>
        <v>0</v>
      </c>
      <c r="AZ2177" s="157" t="str">
        <f>VLOOKUP(D2177,'P4 Destination'!$C$21:$O$176,13,0)</f>
        <v>EUR</v>
      </c>
      <c r="BA2177" s="164">
        <f t="shared" si="944"/>
        <v>0</v>
      </c>
      <c r="BB2177" s="171">
        <f>IF(AU2177&gt;0.1,(VLOOKUP(D2177,'P4 Destination'!$C$21:$M$176,3,0))*I2177,0)</f>
        <v>0</v>
      </c>
      <c r="BC2177" s="172">
        <f t="shared" si="945"/>
        <v>0</v>
      </c>
      <c r="BD2177" s="171">
        <f>(VLOOKUP($D2177,'P4 Destination'!$C$21:$M$176,4,0))*BC2177</f>
        <v>0</v>
      </c>
      <c r="BE2177" s="172">
        <f t="shared" si="946"/>
        <v>0</v>
      </c>
      <c r="BF2177" s="171">
        <f>(VLOOKUP($D2177,'P4 Destination'!$C$21:$M$176,5,0))*BE2177</f>
        <v>0</v>
      </c>
      <c r="BG2177" s="172">
        <f t="shared" si="947"/>
        <v>0</v>
      </c>
      <c r="BH2177" s="171">
        <f>(VLOOKUP($D2177,'P4 Destination'!$C$21:$M$176,6,0))*BG2177</f>
        <v>0</v>
      </c>
      <c r="BI2177" s="172">
        <f t="shared" si="948"/>
        <v>0</v>
      </c>
      <c r="BJ2177" s="171">
        <f>(VLOOKUP($D2177,'P4 Destination'!$C$21:$M$176,7,0))*BI2177</f>
        <v>0</v>
      </c>
      <c r="BK2177" s="172">
        <f t="shared" si="949"/>
        <v>0</v>
      </c>
      <c r="BL2177" s="171">
        <f>(VLOOKUP($D2177,'P4 Destination'!$C$21:$M$176,8,0))*BK2177</f>
        <v>0</v>
      </c>
      <c r="BM2177" s="172">
        <f t="shared" si="950"/>
        <v>0</v>
      </c>
      <c r="BN2177" s="171">
        <f>(VLOOKUP($D2177,'P4 Destination'!$C$21:$M$176,9,0))*BM2177</f>
        <v>0</v>
      </c>
      <c r="BO2177" s="154">
        <f t="shared" si="956"/>
        <v>0</v>
      </c>
      <c r="BP2177" s="171">
        <f>(VLOOKUP(D2177,'P4 Destination'!$C$21:$M$176,10,0))*K2177</f>
        <v>0</v>
      </c>
      <c r="BQ2177" s="171">
        <f>(VLOOKUP(D2177,'P4 Destination'!$C$21:$M$176,11,0))*J2177</f>
        <v>0</v>
      </c>
      <c r="BR2177" s="173">
        <f t="shared" si="951"/>
        <v>0</v>
      </c>
      <c r="BS2177" s="173">
        <f>(AV2177*2500)*'P6 Verzekering'!$E$11</f>
        <v>0</v>
      </c>
      <c r="BT2177" s="173">
        <f>(AW2177*2500)*'P6 Verzekering'!$E$12</f>
        <v>0</v>
      </c>
      <c r="BU2177" s="173">
        <f>(L2177*2500)*'P6 Verzekering'!$E$13</f>
        <v>0</v>
      </c>
      <c r="BV2177" s="173">
        <f t="shared" si="952"/>
        <v>0</v>
      </c>
      <c r="BW2177"/>
      <c r="BX2177"/>
    </row>
    <row r="2178" spans="1:76">
      <c r="A2178" s="152" t="s">
        <v>929</v>
      </c>
      <c r="B2178" s="152" t="s">
        <v>240</v>
      </c>
      <c r="C2178" s="152" t="s">
        <v>239</v>
      </c>
      <c r="D2178" s="152" t="s">
        <v>219</v>
      </c>
      <c r="E2178" s="152" t="s">
        <v>219</v>
      </c>
      <c r="F2178" s="153">
        <f t="shared" si="954"/>
        <v>32</v>
      </c>
      <c r="G2178" s="154">
        <v>0</v>
      </c>
      <c r="H2178" s="154">
        <f>IFERROR(VLOOKUP(B2178,'P2 Origin'!$C$21:$Q$176,15,FALSE),0)</f>
        <v>1</v>
      </c>
      <c r="I2178" s="154">
        <f>IFERROR(VLOOKUP(D2178,'P4 Destination'!$C$21:$Q$176,15,FALSE),0)</f>
        <v>0</v>
      </c>
      <c r="J2178" s="155"/>
      <c r="K2178" s="155"/>
      <c r="L2178" s="156">
        <v>32</v>
      </c>
      <c r="M2178" s="155">
        <v>1484</v>
      </c>
      <c r="N2178" s="155">
        <v>6</v>
      </c>
      <c r="O2178" s="157">
        <f t="shared" si="929"/>
        <v>0</v>
      </c>
      <c r="P2178" s="158">
        <f t="shared" si="930"/>
        <v>0</v>
      </c>
      <c r="Q2178" s="159">
        <f>IFERROR(VLOOKUP(N2178,'P1 Intra-Europees'!$A$15:$H$25,3,0),0)*P2178</f>
        <v>0</v>
      </c>
      <c r="R2178" s="160">
        <f t="shared" si="931"/>
        <v>0</v>
      </c>
      <c r="S2178" s="159">
        <f>IFERROR(VLOOKUP(N2178,'P1 Intra-Europees'!$A$15:$H$25,4,0),0)*R2178</f>
        <v>0</v>
      </c>
      <c r="T2178" s="160">
        <f t="shared" si="932"/>
        <v>32</v>
      </c>
      <c r="U2178" s="159">
        <f>IFERROR(VLOOKUP(N2178,'P1 Intra-Europees'!$A$15:$H$25,5,0),0)*T2178</f>
        <v>0</v>
      </c>
      <c r="V2178" s="160">
        <f t="shared" si="933"/>
        <v>0</v>
      </c>
      <c r="W2178" s="159">
        <f>IFERROR(VLOOKUP(N2178,'P1 Intra-Europees'!$A$15:$H$25,6,0),0)*V2178</f>
        <v>0</v>
      </c>
      <c r="X2178" s="160">
        <f t="shared" si="934"/>
        <v>0</v>
      </c>
      <c r="Y2178" s="159">
        <f>IFERROR(VLOOKUP(N2178,'P1 Intra-Europees'!$A$15:$H$25,7,0),0)*X2178</f>
        <v>0</v>
      </c>
      <c r="Z2178" s="161">
        <f t="shared" si="935"/>
        <v>0</v>
      </c>
      <c r="AA2178" s="162">
        <f>IFERROR(VLOOKUP(N2178,'P1 Intra-Europees'!$A$15:$H$25,8,0),0)*Z2178</f>
        <v>0</v>
      </c>
      <c r="AB2178" s="163">
        <f t="shared" si="936"/>
        <v>0</v>
      </c>
      <c r="AC2178" s="157" t="str">
        <f>VLOOKUP(B2178,'P2 Origin'!$C$21:$O$176,13,0)</f>
        <v>EUR</v>
      </c>
      <c r="AD2178" s="164">
        <f t="shared" si="937"/>
        <v>0</v>
      </c>
      <c r="AE2178" s="165">
        <f>IF(AU2178&gt;0.1,VLOOKUP(B2178,'P2 Origin'!$C$21:$M$176,3,0)*H2178,0)</f>
        <v>0</v>
      </c>
      <c r="AF2178" s="166">
        <f t="shared" si="938"/>
        <v>0</v>
      </c>
      <c r="AG2178" s="165">
        <f>(VLOOKUP(B2178,'P2 Origin'!$C$21:$M$176,4,0))*AF2178</f>
        <v>0</v>
      </c>
      <c r="AH2178" s="166">
        <f t="shared" si="939"/>
        <v>0</v>
      </c>
      <c r="AI2178" s="165">
        <f>(VLOOKUP(B2178,'P2 Origin'!$C$21:$M$176,5,0))*AH2178</f>
        <v>0</v>
      </c>
      <c r="AJ2178" s="166">
        <f t="shared" si="953"/>
        <v>0</v>
      </c>
      <c r="AK2178" s="165">
        <f>(VLOOKUP(B2178,'P2 Origin'!$C$21:$M$176,6,0))*AJ2178</f>
        <v>0</v>
      </c>
      <c r="AL2178" s="166">
        <f t="shared" si="940"/>
        <v>0</v>
      </c>
      <c r="AM2178" s="165">
        <f>(VLOOKUP($B2178,'P2 Origin'!$C$21:$M$176,7,0))*AL2178</f>
        <v>0</v>
      </c>
      <c r="AN2178" s="166">
        <f t="shared" si="941"/>
        <v>0</v>
      </c>
      <c r="AO2178" s="165">
        <f>(VLOOKUP($B2178,'P2 Origin'!$C$21:$M$176,8,0))*AN2178</f>
        <v>0</v>
      </c>
      <c r="AP2178" s="166">
        <f t="shared" si="942"/>
        <v>0</v>
      </c>
      <c r="AQ2178" s="165">
        <f>(VLOOKUP($B2178,'P2 Origin'!$C$21:$M$176,9,0))*AP2178</f>
        <v>0</v>
      </c>
      <c r="AR2178" s="155">
        <f t="shared" si="955"/>
        <v>0</v>
      </c>
      <c r="AS2178" s="164">
        <f>(VLOOKUP(B2178,'P2 Origin'!$C$21:$M$176,10,0))*K2178</f>
        <v>0</v>
      </c>
      <c r="AT2178" s="164">
        <f>(VLOOKUP(B2178,'P2 Origin'!$C$21:$M$176,11,0))*J2178</f>
        <v>0</v>
      </c>
      <c r="AU2178" s="167">
        <v>0</v>
      </c>
      <c r="AV2178" s="168">
        <v>0</v>
      </c>
      <c r="AW2178" s="169">
        <v>0</v>
      </c>
      <c r="AX2178" s="170">
        <f>IF(AU2178&gt;=0.1,'P3 Bureaumarge zee- en luchtvr.'!$D$12,0)</f>
        <v>0</v>
      </c>
      <c r="AY2178" s="163">
        <f t="shared" si="943"/>
        <v>0</v>
      </c>
      <c r="AZ2178" s="157" t="str">
        <f>VLOOKUP(D2178,'P4 Destination'!$C$21:$O$176,13,0)</f>
        <v>EUR</v>
      </c>
      <c r="BA2178" s="164">
        <f t="shared" si="944"/>
        <v>0</v>
      </c>
      <c r="BB2178" s="171">
        <f>IF(AU2178&gt;0.1,(VLOOKUP(D2178,'P4 Destination'!$C$21:$M$176,3,0))*I2178,0)</f>
        <v>0</v>
      </c>
      <c r="BC2178" s="172">
        <f t="shared" si="945"/>
        <v>0</v>
      </c>
      <c r="BD2178" s="171">
        <f>(VLOOKUP($D2178,'P4 Destination'!$C$21:$M$176,4,0))*BC2178</f>
        <v>0</v>
      </c>
      <c r="BE2178" s="172">
        <f t="shared" si="946"/>
        <v>0</v>
      </c>
      <c r="BF2178" s="171">
        <f>(VLOOKUP($D2178,'P4 Destination'!$C$21:$M$176,5,0))*BE2178</f>
        <v>0</v>
      </c>
      <c r="BG2178" s="172">
        <f t="shared" si="947"/>
        <v>0</v>
      </c>
      <c r="BH2178" s="171">
        <f>(VLOOKUP($D2178,'P4 Destination'!$C$21:$M$176,6,0))*BG2178</f>
        <v>0</v>
      </c>
      <c r="BI2178" s="172">
        <f t="shared" si="948"/>
        <v>0</v>
      </c>
      <c r="BJ2178" s="171">
        <f>(VLOOKUP($D2178,'P4 Destination'!$C$21:$M$176,7,0))*BI2178</f>
        <v>0</v>
      </c>
      <c r="BK2178" s="172">
        <f t="shared" si="949"/>
        <v>0</v>
      </c>
      <c r="BL2178" s="171">
        <f>(VLOOKUP($D2178,'P4 Destination'!$C$21:$M$176,8,0))*BK2178</f>
        <v>0</v>
      </c>
      <c r="BM2178" s="172">
        <f t="shared" si="950"/>
        <v>0</v>
      </c>
      <c r="BN2178" s="171">
        <f>(VLOOKUP($D2178,'P4 Destination'!$C$21:$M$176,9,0))*BM2178</f>
        <v>0</v>
      </c>
      <c r="BO2178" s="154">
        <f t="shared" si="956"/>
        <v>0</v>
      </c>
      <c r="BP2178" s="171">
        <f>(VLOOKUP(D2178,'P4 Destination'!$C$21:$M$176,10,0))*K2178</f>
        <v>0</v>
      </c>
      <c r="BQ2178" s="171">
        <f>(VLOOKUP(D2178,'P4 Destination'!$C$21:$M$176,11,0))*J2178</f>
        <v>0</v>
      </c>
      <c r="BR2178" s="173">
        <f t="shared" si="951"/>
        <v>0</v>
      </c>
      <c r="BS2178" s="173">
        <f>(AV2178*2500)*'P6 Verzekering'!$E$11</f>
        <v>0</v>
      </c>
      <c r="BT2178" s="173">
        <f>(AW2178*2500)*'P6 Verzekering'!$E$12</f>
        <v>0</v>
      </c>
      <c r="BU2178" s="173">
        <f>(L2178*2500)*'P6 Verzekering'!$E$13</f>
        <v>0</v>
      </c>
      <c r="BV2178" s="173">
        <f t="shared" si="952"/>
        <v>0</v>
      </c>
      <c r="BW2178"/>
      <c r="BX2178"/>
    </row>
    <row r="2179" spans="1:76">
      <c r="A2179" s="152" t="s">
        <v>2075</v>
      </c>
      <c r="B2179" s="152" t="s">
        <v>219</v>
      </c>
      <c r="C2179" s="152" t="s">
        <v>219</v>
      </c>
      <c r="D2179" s="152" t="s">
        <v>245</v>
      </c>
      <c r="E2179" s="152" t="s">
        <v>244</v>
      </c>
      <c r="F2179" s="153">
        <f t="shared" si="954"/>
        <v>32</v>
      </c>
      <c r="G2179" s="154">
        <v>0</v>
      </c>
      <c r="H2179" s="154">
        <f>IFERROR(VLOOKUP(B2179,'P2 Origin'!$C$21:$Q$176,15,FALSE),0)</f>
        <v>0</v>
      </c>
      <c r="I2179" s="154">
        <f>IFERROR(VLOOKUP(D2179,'P4 Destination'!$C$21:$Q$176,15,FALSE),0)</f>
        <v>1</v>
      </c>
      <c r="J2179" s="155"/>
      <c r="K2179" s="155"/>
      <c r="L2179" s="156">
        <v>32</v>
      </c>
      <c r="M2179" s="155">
        <v>1739</v>
      </c>
      <c r="N2179" s="155">
        <v>7</v>
      </c>
      <c r="O2179" s="157">
        <f t="shared" si="929"/>
        <v>0</v>
      </c>
      <c r="P2179" s="158">
        <f t="shared" si="930"/>
        <v>0</v>
      </c>
      <c r="Q2179" s="159">
        <f>IFERROR(VLOOKUP(N2179,'P1 Intra-Europees'!$A$15:$H$25,3,0),0)*P2179</f>
        <v>0</v>
      </c>
      <c r="R2179" s="160">
        <f t="shared" si="931"/>
        <v>0</v>
      </c>
      <c r="S2179" s="159">
        <f>IFERROR(VLOOKUP(N2179,'P1 Intra-Europees'!$A$15:$H$25,4,0),0)*R2179</f>
        <v>0</v>
      </c>
      <c r="T2179" s="160">
        <f t="shared" si="932"/>
        <v>32</v>
      </c>
      <c r="U2179" s="159">
        <f>IFERROR(VLOOKUP(N2179,'P1 Intra-Europees'!$A$15:$H$25,5,0),0)*T2179</f>
        <v>0</v>
      </c>
      <c r="V2179" s="160">
        <f t="shared" si="933"/>
        <v>0</v>
      </c>
      <c r="W2179" s="159">
        <f>IFERROR(VLOOKUP(N2179,'P1 Intra-Europees'!$A$15:$H$25,6,0),0)*V2179</f>
        <v>0</v>
      </c>
      <c r="X2179" s="160">
        <f t="shared" si="934"/>
        <v>0</v>
      </c>
      <c r="Y2179" s="159">
        <f>IFERROR(VLOOKUP(N2179,'P1 Intra-Europees'!$A$15:$H$25,7,0),0)*X2179</f>
        <v>0</v>
      </c>
      <c r="Z2179" s="161">
        <f t="shared" si="935"/>
        <v>0</v>
      </c>
      <c r="AA2179" s="162">
        <f>IFERROR(VLOOKUP(N2179,'P1 Intra-Europees'!$A$15:$H$25,8,0),0)*Z2179</f>
        <v>0</v>
      </c>
      <c r="AB2179" s="163">
        <f t="shared" si="936"/>
        <v>0</v>
      </c>
      <c r="AC2179" s="157" t="str">
        <f>VLOOKUP(B2179,'P2 Origin'!$C$21:$O$176,13,0)</f>
        <v>EUR</v>
      </c>
      <c r="AD2179" s="164">
        <f t="shared" si="937"/>
        <v>0</v>
      </c>
      <c r="AE2179" s="165">
        <f>IF(AU2179&gt;0.1,VLOOKUP(B2179,'P2 Origin'!$C$21:$M$176,3,0)*H2179,0)</f>
        <v>0</v>
      </c>
      <c r="AF2179" s="166">
        <f t="shared" si="938"/>
        <v>0</v>
      </c>
      <c r="AG2179" s="165">
        <f>(VLOOKUP(B2179,'P2 Origin'!$C$21:$M$176,4,0))*AF2179</f>
        <v>0</v>
      </c>
      <c r="AH2179" s="166">
        <f t="shared" si="939"/>
        <v>0</v>
      </c>
      <c r="AI2179" s="165">
        <f>(VLOOKUP(B2179,'P2 Origin'!$C$21:$M$176,5,0))*AH2179</f>
        <v>0</v>
      </c>
      <c r="AJ2179" s="166">
        <f t="shared" si="953"/>
        <v>0</v>
      </c>
      <c r="AK2179" s="165">
        <f>(VLOOKUP(B2179,'P2 Origin'!$C$21:$M$176,6,0))*AJ2179</f>
        <v>0</v>
      </c>
      <c r="AL2179" s="166">
        <f t="shared" si="940"/>
        <v>0</v>
      </c>
      <c r="AM2179" s="165">
        <f>(VLOOKUP($B2179,'P2 Origin'!$C$21:$M$176,7,0))*AL2179</f>
        <v>0</v>
      </c>
      <c r="AN2179" s="166">
        <f t="shared" si="941"/>
        <v>0</v>
      </c>
      <c r="AO2179" s="165">
        <f>(VLOOKUP($B2179,'P2 Origin'!$C$21:$M$176,8,0))*AN2179</f>
        <v>0</v>
      </c>
      <c r="AP2179" s="166">
        <f t="shared" si="942"/>
        <v>0</v>
      </c>
      <c r="AQ2179" s="165">
        <f>(VLOOKUP($B2179,'P2 Origin'!$C$21:$M$176,9,0))*AP2179</f>
        <v>0</v>
      </c>
      <c r="AR2179" s="155">
        <f t="shared" si="955"/>
        <v>0</v>
      </c>
      <c r="AS2179" s="164">
        <f>(VLOOKUP(B2179,'P2 Origin'!$C$21:$M$176,10,0))*K2179</f>
        <v>0</v>
      </c>
      <c r="AT2179" s="164">
        <f>(VLOOKUP(B2179,'P2 Origin'!$C$21:$M$176,11,0))*J2179</f>
        <v>0</v>
      </c>
      <c r="AU2179" s="167">
        <v>0</v>
      </c>
      <c r="AV2179" s="168">
        <v>0</v>
      </c>
      <c r="AW2179" s="169">
        <v>0</v>
      </c>
      <c r="AX2179" s="170">
        <f>IF(AU2179&gt;=0.1,'P3 Bureaumarge zee- en luchtvr.'!$D$12,0)</f>
        <v>0</v>
      </c>
      <c r="AY2179" s="163">
        <f t="shared" si="943"/>
        <v>0</v>
      </c>
      <c r="AZ2179" s="157" t="str">
        <f>VLOOKUP(D2179,'P4 Destination'!$C$21:$O$176,13,0)</f>
        <v>EUR</v>
      </c>
      <c r="BA2179" s="164">
        <f t="shared" si="944"/>
        <v>0</v>
      </c>
      <c r="BB2179" s="171">
        <f>IF(AU2179&gt;0.1,(VLOOKUP(D2179,'P4 Destination'!$C$21:$M$176,3,0))*I2179,0)</f>
        <v>0</v>
      </c>
      <c r="BC2179" s="172">
        <f t="shared" si="945"/>
        <v>0</v>
      </c>
      <c r="BD2179" s="171">
        <f>(VLOOKUP($D2179,'P4 Destination'!$C$21:$M$176,4,0))*BC2179</f>
        <v>0</v>
      </c>
      <c r="BE2179" s="172">
        <f t="shared" si="946"/>
        <v>0</v>
      </c>
      <c r="BF2179" s="171">
        <f>(VLOOKUP($D2179,'P4 Destination'!$C$21:$M$176,5,0))*BE2179</f>
        <v>0</v>
      </c>
      <c r="BG2179" s="172">
        <f t="shared" si="947"/>
        <v>0</v>
      </c>
      <c r="BH2179" s="171">
        <f>(VLOOKUP($D2179,'P4 Destination'!$C$21:$M$176,6,0))*BG2179</f>
        <v>0</v>
      </c>
      <c r="BI2179" s="172">
        <f t="shared" si="948"/>
        <v>0</v>
      </c>
      <c r="BJ2179" s="171">
        <f>(VLOOKUP($D2179,'P4 Destination'!$C$21:$M$176,7,0))*BI2179</f>
        <v>0</v>
      </c>
      <c r="BK2179" s="172">
        <f t="shared" si="949"/>
        <v>0</v>
      </c>
      <c r="BL2179" s="171">
        <f>(VLOOKUP($D2179,'P4 Destination'!$C$21:$M$176,8,0))*BK2179</f>
        <v>0</v>
      </c>
      <c r="BM2179" s="172">
        <f t="shared" si="950"/>
        <v>0</v>
      </c>
      <c r="BN2179" s="171">
        <f>(VLOOKUP($D2179,'P4 Destination'!$C$21:$M$176,9,0))*BM2179</f>
        <v>0</v>
      </c>
      <c r="BO2179" s="154">
        <f t="shared" si="956"/>
        <v>0</v>
      </c>
      <c r="BP2179" s="171">
        <f>(VLOOKUP(D2179,'P4 Destination'!$C$21:$M$176,10,0))*K2179</f>
        <v>0</v>
      </c>
      <c r="BQ2179" s="171">
        <f>(VLOOKUP(D2179,'P4 Destination'!$C$21:$M$176,11,0))*J2179</f>
        <v>0</v>
      </c>
      <c r="BR2179" s="173">
        <f t="shared" si="951"/>
        <v>0</v>
      </c>
      <c r="BS2179" s="173">
        <f>(AV2179*2500)*'P6 Verzekering'!$E$11</f>
        <v>0</v>
      </c>
      <c r="BT2179" s="173">
        <f>(AW2179*2500)*'P6 Verzekering'!$E$12</f>
        <v>0</v>
      </c>
      <c r="BU2179" s="173">
        <f>(L2179*2500)*'P6 Verzekering'!$E$13</f>
        <v>0</v>
      </c>
      <c r="BV2179" s="173">
        <f t="shared" si="952"/>
        <v>0</v>
      </c>
      <c r="BW2179"/>
      <c r="BX2179"/>
    </row>
    <row r="2180" spans="1:76">
      <c r="A2180" s="152" t="s">
        <v>867</v>
      </c>
      <c r="B2180" s="152" t="s">
        <v>237</v>
      </c>
      <c r="C2180" s="174" t="s">
        <v>236</v>
      </c>
      <c r="D2180" s="152" t="s">
        <v>234</v>
      </c>
      <c r="E2180" s="152" t="s">
        <v>233</v>
      </c>
      <c r="F2180" s="153">
        <f t="shared" si="954"/>
        <v>32</v>
      </c>
      <c r="G2180" s="154">
        <v>0</v>
      </c>
      <c r="H2180" s="154">
        <f>IFERROR(VLOOKUP(B2180,'P2 Origin'!$C$21:$Q$176,15,FALSE),0)</f>
        <v>0</v>
      </c>
      <c r="I2180" s="154">
        <f>IFERROR(VLOOKUP(D2180,'P4 Destination'!$C$21:$Q$176,15,FALSE),0)</f>
        <v>1</v>
      </c>
      <c r="J2180" s="155"/>
      <c r="K2180" s="155"/>
      <c r="L2180" s="156">
        <v>32</v>
      </c>
      <c r="M2180" s="155">
        <v>2189</v>
      </c>
      <c r="N2180" s="155">
        <v>8</v>
      </c>
      <c r="O2180" s="157">
        <f t="shared" si="929"/>
        <v>0</v>
      </c>
      <c r="P2180" s="158">
        <f t="shared" si="930"/>
        <v>0</v>
      </c>
      <c r="Q2180" s="159">
        <f>IFERROR(VLOOKUP(N2180,'P1 Intra-Europees'!$A$15:$H$25,3,0),0)*P2180</f>
        <v>0</v>
      </c>
      <c r="R2180" s="160">
        <f t="shared" si="931"/>
        <v>0</v>
      </c>
      <c r="S2180" s="159">
        <f>IFERROR(VLOOKUP(N2180,'P1 Intra-Europees'!$A$15:$H$25,4,0),0)*R2180</f>
        <v>0</v>
      </c>
      <c r="T2180" s="160">
        <f t="shared" si="932"/>
        <v>32</v>
      </c>
      <c r="U2180" s="159">
        <f>IFERROR(VLOOKUP(N2180,'P1 Intra-Europees'!$A$15:$H$25,5,0),0)*T2180</f>
        <v>0</v>
      </c>
      <c r="V2180" s="160">
        <f t="shared" si="933"/>
        <v>0</v>
      </c>
      <c r="W2180" s="159">
        <f>IFERROR(VLOOKUP(N2180,'P1 Intra-Europees'!$A$15:$H$25,6,0),0)*V2180</f>
        <v>0</v>
      </c>
      <c r="X2180" s="160">
        <f t="shared" si="934"/>
        <v>0</v>
      </c>
      <c r="Y2180" s="159">
        <f>IFERROR(VLOOKUP(N2180,'P1 Intra-Europees'!$A$15:$H$25,7,0),0)*X2180</f>
        <v>0</v>
      </c>
      <c r="Z2180" s="161">
        <f t="shared" si="935"/>
        <v>0</v>
      </c>
      <c r="AA2180" s="162">
        <f>IFERROR(VLOOKUP(N2180,'P1 Intra-Europees'!$A$15:$H$25,8,0),0)*Z2180</f>
        <v>0</v>
      </c>
      <c r="AB2180" s="163">
        <f t="shared" si="936"/>
        <v>0</v>
      </c>
      <c r="AC2180" s="157" t="str">
        <f>VLOOKUP(B2180,'P2 Origin'!$C$21:$O$176,13,0)</f>
        <v>EUR</v>
      </c>
      <c r="AD2180" s="164">
        <f t="shared" si="937"/>
        <v>0</v>
      </c>
      <c r="AE2180" s="165">
        <f>IF(AU2180&gt;0.1,VLOOKUP(B2180,'P2 Origin'!$C$21:$M$176,3,0)*H2180,0)</f>
        <v>0</v>
      </c>
      <c r="AF2180" s="166">
        <f t="shared" si="938"/>
        <v>0</v>
      </c>
      <c r="AG2180" s="165">
        <f>(VLOOKUP(B2180,'P2 Origin'!$C$21:$M$176,4,0))*AF2180</f>
        <v>0</v>
      </c>
      <c r="AH2180" s="166">
        <f t="shared" si="939"/>
        <v>0</v>
      </c>
      <c r="AI2180" s="165">
        <f>(VLOOKUP(B2180,'P2 Origin'!$C$21:$M$176,5,0))*AH2180</f>
        <v>0</v>
      </c>
      <c r="AJ2180" s="166">
        <f t="shared" si="953"/>
        <v>0</v>
      </c>
      <c r="AK2180" s="165">
        <f>(VLOOKUP(B2180,'P2 Origin'!$C$21:$M$176,6,0))*AJ2180</f>
        <v>0</v>
      </c>
      <c r="AL2180" s="166">
        <f t="shared" si="940"/>
        <v>0</v>
      </c>
      <c r="AM2180" s="165">
        <f>(VLOOKUP($B2180,'P2 Origin'!$C$21:$M$176,7,0))*AL2180</f>
        <v>0</v>
      </c>
      <c r="AN2180" s="166">
        <f t="shared" si="941"/>
        <v>0</v>
      </c>
      <c r="AO2180" s="165">
        <f>(VLOOKUP($B2180,'P2 Origin'!$C$21:$M$176,8,0))*AN2180</f>
        <v>0</v>
      </c>
      <c r="AP2180" s="166">
        <f t="shared" si="942"/>
        <v>0</v>
      </c>
      <c r="AQ2180" s="165">
        <f>(VLOOKUP($B2180,'P2 Origin'!$C$21:$M$176,9,0))*AP2180</f>
        <v>0</v>
      </c>
      <c r="AR2180" s="155">
        <f t="shared" si="955"/>
        <v>0</v>
      </c>
      <c r="AS2180" s="164">
        <f>(VLOOKUP(B2180,'P2 Origin'!$C$21:$M$176,10,0))*K2180</f>
        <v>0</v>
      </c>
      <c r="AT2180" s="164">
        <f>(VLOOKUP(B2180,'P2 Origin'!$C$21:$M$176,11,0))*J2180</f>
        <v>0</v>
      </c>
      <c r="AU2180" s="167">
        <v>0</v>
      </c>
      <c r="AV2180" s="168">
        <v>0</v>
      </c>
      <c r="AW2180" s="169">
        <v>0</v>
      </c>
      <c r="AX2180" s="170">
        <f>IF(AU2180&gt;=0.1,'P3 Bureaumarge zee- en luchtvr.'!$D$12,0)</f>
        <v>0</v>
      </c>
      <c r="AY2180" s="163">
        <f t="shared" si="943"/>
        <v>0</v>
      </c>
      <c r="AZ2180" s="157" t="str">
        <f>VLOOKUP(D2180,'P4 Destination'!$C$21:$O$176,13,0)</f>
        <v>EUR</v>
      </c>
      <c r="BA2180" s="164">
        <f t="shared" si="944"/>
        <v>0</v>
      </c>
      <c r="BB2180" s="171">
        <f>IF(AU2180&gt;0.1,(VLOOKUP(D2180,'P4 Destination'!$C$21:$M$176,3,0))*I2180,0)</f>
        <v>0</v>
      </c>
      <c r="BC2180" s="172">
        <f t="shared" si="945"/>
        <v>0</v>
      </c>
      <c r="BD2180" s="171">
        <f>(VLOOKUP($D2180,'P4 Destination'!$C$21:$M$176,4,0))*BC2180</f>
        <v>0</v>
      </c>
      <c r="BE2180" s="172">
        <f t="shared" si="946"/>
        <v>0</v>
      </c>
      <c r="BF2180" s="171">
        <f>(VLOOKUP($D2180,'P4 Destination'!$C$21:$M$176,5,0))*BE2180</f>
        <v>0</v>
      </c>
      <c r="BG2180" s="172">
        <f t="shared" si="947"/>
        <v>0</v>
      </c>
      <c r="BH2180" s="171">
        <f>(VLOOKUP($D2180,'P4 Destination'!$C$21:$M$176,6,0))*BG2180</f>
        <v>0</v>
      </c>
      <c r="BI2180" s="172">
        <f t="shared" si="948"/>
        <v>0</v>
      </c>
      <c r="BJ2180" s="171">
        <f>(VLOOKUP($D2180,'P4 Destination'!$C$21:$M$176,7,0))*BI2180</f>
        <v>0</v>
      </c>
      <c r="BK2180" s="172">
        <f t="shared" si="949"/>
        <v>0</v>
      </c>
      <c r="BL2180" s="171">
        <f>(VLOOKUP($D2180,'P4 Destination'!$C$21:$M$176,8,0))*BK2180</f>
        <v>0</v>
      </c>
      <c r="BM2180" s="172">
        <f t="shared" si="950"/>
        <v>0</v>
      </c>
      <c r="BN2180" s="171">
        <f>(VLOOKUP($D2180,'P4 Destination'!$C$21:$M$176,9,0))*BM2180</f>
        <v>0</v>
      </c>
      <c r="BO2180" s="154">
        <f t="shared" si="956"/>
        <v>0</v>
      </c>
      <c r="BP2180" s="171">
        <f>(VLOOKUP(D2180,'P4 Destination'!$C$21:$M$176,10,0))*K2180</f>
        <v>0</v>
      </c>
      <c r="BQ2180" s="171">
        <f>(VLOOKUP(D2180,'P4 Destination'!$C$21:$M$176,11,0))*J2180</f>
        <v>0</v>
      </c>
      <c r="BR2180" s="173">
        <f t="shared" si="951"/>
        <v>0</v>
      </c>
      <c r="BS2180" s="173">
        <f>(AV2180*2500)*'P6 Verzekering'!$E$11</f>
        <v>0</v>
      </c>
      <c r="BT2180" s="173">
        <f>(AW2180*2500)*'P6 Verzekering'!$E$12</f>
        <v>0</v>
      </c>
      <c r="BU2180" s="173">
        <f>(L2180*2500)*'P6 Verzekering'!$E$13</f>
        <v>0</v>
      </c>
      <c r="BV2180" s="173">
        <f t="shared" si="952"/>
        <v>0</v>
      </c>
      <c r="BW2180"/>
      <c r="BX2180"/>
    </row>
    <row r="2181" spans="1:76">
      <c r="A2181" s="152" t="s">
        <v>1203</v>
      </c>
      <c r="B2181" s="152" t="s">
        <v>452</v>
      </c>
      <c r="C2181" s="152" t="s">
        <v>449</v>
      </c>
      <c r="D2181" s="152" t="s">
        <v>219</v>
      </c>
      <c r="E2181" s="152" t="s">
        <v>219</v>
      </c>
      <c r="F2181" s="153">
        <f t="shared" si="954"/>
        <v>32</v>
      </c>
      <c r="G2181" s="154">
        <v>0</v>
      </c>
      <c r="H2181" s="154">
        <f>IFERROR(VLOOKUP(B2181,'P2 Origin'!$C$21:$Q$176,15,FALSE),0)</f>
        <v>0</v>
      </c>
      <c r="I2181" s="154">
        <f>IFERROR(VLOOKUP(D2181,'P4 Destination'!$C$21:$Q$176,15,FALSE),0)</f>
        <v>0</v>
      </c>
      <c r="J2181" s="155"/>
      <c r="K2181" s="155"/>
      <c r="L2181" s="156">
        <v>32</v>
      </c>
      <c r="M2181" s="155">
        <v>2746</v>
      </c>
      <c r="N2181" s="155">
        <v>9</v>
      </c>
      <c r="O2181" s="157">
        <f t="shared" si="929"/>
        <v>0</v>
      </c>
      <c r="P2181" s="158">
        <f t="shared" si="930"/>
        <v>0</v>
      </c>
      <c r="Q2181" s="159">
        <f>IFERROR(VLOOKUP(N2181,'P1 Intra-Europees'!$A$15:$H$25,3,0),0)*P2181</f>
        <v>0</v>
      </c>
      <c r="R2181" s="160">
        <f t="shared" si="931"/>
        <v>0</v>
      </c>
      <c r="S2181" s="159">
        <f>IFERROR(VLOOKUP(N2181,'P1 Intra-Europees'!$A$15:$H$25,4,0),0)*R2181</f>
        <v>0</v>
      </c>
      <c r="T2181" s="160">
        <f t="shared" si="932"/>
        <v>32</v>
      </c>
      <c r="U2181" s="159">
        <f>IFERROR(VLOOKUP(N2181,'P1 Intra-Europees'!$A$15:$H$25,5,0),0)*T2181</f>
        <v>0</v>
      </c>
      <c r="V2181" s="160">
        <f t="shared" si="933"/>
        <v>0</v>
      </c>
      <c r="W2181" s="159">
        <f>IFERROR(VLOOKUP(N2181,'P1 Intra-Europees'!$A$15:$H$25,6,0),0)*V2181</f>
        <v>0</v>
      </c>
      <c r="X2181" s="160">
        <f t="shared" si="934"/>
        <v>0</v>
      </c>
      <c r="Y2181" s="159">
        <f>IFERROR(VLOOKUP(N2181,'P1 Intra-Europees'!$A$15:$H$25,7,0),0)*X2181</f>
        <v>0</v>
      </c>
      <c r="Z2181" s="161">
        <f t="shared" si="935"/>
        <v>0</v>
      </c>
      <c r="AA2181" s="162">
        <f>IFERROR(VLOOKUP(N2181,'P1 Intra-Europees'!$A$15:$H$25,8,0),0)*Z2181</f>
        <v>0</v>
      </c>
      <c r="AB2181" s="163">
        <f t="shared" si="936"/>
        <v>0</v>
      </c>
      <c r="AC2181" s="157" t="str">
        <f>VLOOKUP(B2181,'P2 Origin'!$C$21:$O$176,13,0)</f>
        <v>USD</v>
      </c>
      <c r="AD2181" s="164">
        <f t="shared" si="937"/>
        <v>0</v>
      </c>
      <c r="AE2181" s="165">
        <f>IF(AU2181&gt;0.1,VLOOKUP(B2181,'P2 Origin'!$C$21:$M$176,3,0)*H2181,0)</f>
        <v>0</v>
      </c>
      <c r="AF2181" s="166">
        <f t="shared" si="938"/>
        <v>0</v>
      </c>
      <c r="AG2181" s="165">
        <f>(VLOOKUP(B2181,'P2 Origin'!$C$21:$M$176,4,0))*AF2181</f>
        <v>0</v>
      </c>
      <c r="AH2181" s="166">
        <f t="shared" si="939"/>
        <v>0</v>
      </c>
      <c r="AI2181" s="165">
        <f>(VLOOKUP(B2181,'P2 Origin'!$C$21:$M$176,5,0))*AH2181</f>
        <v>0</v>
      </c>
      <c r="AJ2181" s="166">
        <f t="shared" si="953"/>
        <v>0</v>
      </c>
      <c r="AK2181" s="165">
        <f>(VLOOKUP(B2181,'P2 Origin'!$C$21:$M$176,6,0))*AJ2181</f>
        <v>0</v>
      </c>
      <c r="AL2181" s="166">
        <f t="shared" si="940"/>
        <v>0</v>
      </c>
      <c r="AM2181" s="165">
        <f>(VLOOKUP($B2181,'P2 Origin'!$C$21:$M$176,7,0))*AL2181</f>
        <v>0</v>
      </c>
      <c r="AN2181" s="166">
        <f t="shared" si="941"/>
        <v>0</v>
      </c>
      <c r="AO2181" s="165">
        <f>(VLOOKUP($B2181,'P2 Origin'!$C$21:$M$176,8,0))*AN2181</f>
        <v>0</v>
      </c>
      <c r="AP2181" s="166">
        <f t="shared" si="942"/>
        <v>0</v>
      </c>
      <c r="AQ2181" s="165">
        <f>(VLOOKUP($B2181,'P2 Origin'!$C$21:$M$176,9,0))*AP2181</f>
        <v>0</v>
      </c>
      <c r="AR2181" s="155">
        <f t="shared" si="955"/>
        <v>0</v>
      </c>
      <c r="AS2181" s="164">
        <f>(VLOOKUP(B2181,'P2 Origin'!$C$21:$M$176,10,0))*K2181</f>
        <v>0</v>
      </c>
      <c r="AT2181" s="164">
        <f>(VLOOKUP(B2181,'P2 Origin'!$C$21:$M$176,11,0))*J2181</f>
        <v>0</v>
      </c>
      <c r="AU2181" s="167">
        <v>0</v>
      </c>
      <c r="AV2181" s="168">
        <v>0</v>
      </c>
      <c r="AW2181" s="169">
        <v>0</v>
      </c>
      <c r="AX2181" s="170">
        <f>IF(AU2181&gt;=0.1,'P3 Bureaumarge zee- en luchtvr.'!$D$12,0)</f>
        <v>0</v>
      </c>
      <c r="AY2181" s="163">
        <f t="shared" si="943"/>
        <v>0</v>
      </c>
      <c r="AZ2181" s="157" t="str">
        <f>VLOOKUP(D2181,'P4 Destination'!$C$21:$O$176,13,0)</f>
        <v>EUR</v>
      </c>
      <c r="BA2181" s="164">
        <f t="shared" si="944"/>
        <v>0</v>
      </c>
      <c r="BB2181" s="171">
        <f>IF(AU2181&gt;0.1,(VLOOKUP(D2181,'P4 Destination'!$C$21:$M$176,3,0))*I2181,0)</f>
        <v>0</v>
      </c>
      <c r="BC2181" s="172">
        <f t="shared" si="945"/>
        <v>0</v>
      </c>
      <c r="BD2181" s="171">
        <f>(VLOOKUP($D2181,'P4 Destination'!$C$21:$M$176,4,0))*BC2181</f>
        <v>0</v>
      </c>
      <c r="BE2181" s="172">
        <f t="shared" si="946"/>
        <v>0</v>
      </c>
      <c r="BF2181" s="171">
        <f>(VLOOKUP($D2181,'P4 Destination'!$C$21:$M$176,5,0))*BE2181</f>
        <v>0</v>
      </c>
      <c r="BG2181" s="172">
        <f t="shared" si="947"/>
        <v>0</v>
      </c>
      <c r="BH2181" s="171">
        <f>(VLOOKUP($D2181,'P4 Destination'!$C$21:$M$176,6,0))*BG2181</f>
        <v>0</v>
      </c>
      <c r="BI2181" s="172">
        <f t="shared" si="948"/>
        <v>0</v>
      </c>
      <c r="BJ2181" s="171">
        <f>(VLOOKUP($D2181,'P4 Destination'!$C$21:$M$176,7,0))*BI2181</f>
        <v>0</v>
      </c>
      <c r="BK2181" s="172">
        <f t="shared" si="949"/>
        <v>0</v>
      </c>
      <c r="BL2181" s="171">
        <f>(VLOOKUP($D2181,'P4 Destination'!$C$21:$M$176,8,0))*BK2181</f>
        <v>0</v>
      </c>
      <c r="BM2181" s="172">
        <f t="shared" si="950"/>
        <v>0</v>
      </c>
      <c r="BN2181" s="171">
        <f>(VLOOKUP($D2181,'P4 Destination'!$C$21:$M$176,9,0))*BM2181</f>
        <v>0</v>
      </c>
      <c r="BO2181" s="154">
        <f t="shared" si="956"/>
        <v>0</v>
      </c>
      <c r="BP2181" s="171">
        <f>(VLOOKUP(D2181,'P4 Destination'!$C$21:$M$176,10,0))*K2181</f>
        <v>0</v>
      </c>
      <c r="BQ2181" s="171">
        <f>(VLOOKUP(D2181,'P4 Destination'!$C$21:$M$176,11,0))*J2181</f>
        <v>0</v>
      </c>
      <c r="BR2181" s="173">
        <f t="shared" si="951"/>
        <v>0</v>
      </c>
      <c r="BS2181" s="173">
        <f>(AV2181*2500)*'P6 Verzekering'!$E$11</f>
        <v>0</v>
      </c>
      <c r="BT2181" s="173">
        <f>(AW2181*2500)*'P6 Verzekering'!$E$12</f>
        <v>0</v>
      </c>
      <c r="BU2181" s="173">
        <f>(L2181*2500)*'P6 Verzekering'!$E$13</f>
        <v>0</v>
      </c>
      <c r="BV2181" s="173">
        <f t="shared" si="952"/>
        <v>0</v>
      </c>
      <c r="BW2181"/>
      <c r="BX2181"/>
    </row>
    <row r="2182" spans="1:76">
      <c r="A2182" s="152" t="s">
        <v>1588</v>
      </c>
      <c r="B2182" s="152" t="s">
        <v>219</v>
      </c>
      <c r="C2182" s="152" t="s">
        <v>219</v>
      </c>
      <c r="D2182" s="152" t="s">
        <v>450</v>
      </c>
      <c r="E2182" s="152" t="s">
        <v>449</v>
      </c>
      <c r="F2182" s="153">
        <f t="shared" si="954"/>
        <v>32</v>
      </c>
      <c r="G2182" s="154">
        <v>0</v>
      </c>
      <c r="H2182" s="154">
        <f>IFERROR(VLOOKUP(B2182,'P2 Origin'!$C$21:$Q$176,15,FALSE),0)</f>
        <v>0</v>
      </c>
      <c r="I2182" s="154">
        <f>IFERROR(VLOOKUP(D2182,'P4 Destination'!$C$21:$Q$176,15,FALSE),0)</f>
        <v>1</v>
      </c>
      <c r="J2182" s="155"/>
      <c r="K2182" s="155"/>
      <c r="L2182" s="156">
        <v>32</v>
      </c>
      <c r="M2182" s="155">
        <v>3167</v>
      </c>
      <c r="N2182" s="155">
        <v>10</v>
      </c>
      <c r="O2182" s="157">
        <f t="shared" si="929"/>
        <v>0</v>
      </c>
      <c r="P2182" s="158">
        <f t="shared" si="930"/>
        <v>0</v>
      </c>
      <c r="Q2182" s="159">
        <f>IFERROR(VLOOKUP(N2182,'P1 Intra-Europees'!$A$15:$H$25,3,0),0)*P2182</f>
        <v>0</v>
      </c>
      <c r="R2182" s="160">
        <f t="shared" si="931"/>
        <v>0</v>
      </c>
      <c r="S2182" s="159">
        <f>IFERROR(VLOOKUP(N2182,'P1 Intra-Europees'!$A$15:$H$25,4,0),0)*R2182</f>
        <v>0</v>
      </c>
      <c r="T2182" s="160">
        <f t="shared" si="932"/>
        <v>32</v>
      </c>
      <c r="U2182" s="159">
        <f>IFERROR(VLOOKUP(N2182,'P1 Intra-Europees'!$A$15:$H$25,5,0),0)*T2182</f>
        <v>0</v>
      </c>
      <c r="V2182" s="160">
        <f t="shared" si="933"/>
        <v>0</v>
      </c>
      <c r="W2182" s="159">
        <f>IFERROR(VLOOKUP(N2182,'P1 Intra-Europees'!$A$15:$H$25,6,0),0)*V2182</f>
        <v>0</v>
      </c>
      <c r="X2182" s="160">
        <f t="shared" si="934"/>
        <v>0</v>
      </c>
      <c r="Y2182" s="159">
        <f>IFERROR(VLOOKUP(N2182,'P1 Intra-Europees'!$A$15:$H$25,7,0),0)*X2182</f>
        <v>0</v>
      </c>
      <c r="Z2182" s="161">
        <f t="shared" si="935"/>
        <v>0</v>
      </c>
      <c r="AA2182" s="162">
        <f>IFERROR(VLOOKUP(N2182,'P1 Intra-Europees'!$A$15:$H$25,8,0),0)*Z2182</f>
        <v>0</v>
      </c>
      <c r="AB2182" s="163">
        <f t="shared" si="936"/>
        <v>0</v>
      </c>
      <c r="AC2182" s="157" t="str">
        <f>VLOOKUP(B2182,'P2 Origin'!$C$21:$O$176,13,0)</f>
        <v>EUR</v>
      </c>
      <c r="AD2182" s="164">
        <f t="shared" si="937"/>
        <v>0</v>
      </c>
      <c r="AE2182" s="165">
        <f>IF(AU2182&gt;0.1,VLOOKUP(B2182,'P2 Origin'!$C$21:$M$176,3,0)*H2182,0)</f>
        <v>0</v>
      </c>
      <c r="AF2182" s="166">
        <f t="shared" si="938"/>
        <v>0</v>
      </c>
      <c r="AG2182" s="165">
        <f>(VLOOKUP(B2182,'P2 Origin'!$C$21:$M$176,4,0))*AF2182</f>
        <v>0</v>
      </c>
      <c r="AH2182" s="166">
        <f t="shared" si="939"/>
        <v>0</v>
      </c>
      <c r="AI2182" s="165">
        <f>(VLOOKUP(B2182,'P2 Origin'!$C$21:$M$176,5,0))*AH2182</f>
        <v>0</v>
      </c>
      <c r="AJ2182" s="166">
        <f t="shared" si="953"/>
        <v>0</v>
      </c>
      <c r="AK2182" s="165">
        <f>(VLOOKUP(B2182,'P2 Origin'!$C$21:$M$176,6,0))*AJ2182</f>
        <v>0</v>
      </c>
      <c r="AL2182" s="166">
        <f t="shared" si="940"/>
        <v>0</v>
      </c>
      <c r="AM2182" s="165">
        <f>(VLOOKUP($B2182,'P2 Origin'!$C$21:$M$176,7,0))*AL2182</f>
        <v>0</v>
      </c>
      <c r="AN2182" s="166">
        <f t="shared" si="941"/>
        <v>0</v>
      </c>
      <c r="AO2182" s="165">
        <f>(VLOOKUP($B2182,'P2 Origin'!$C$21:$M$176,8,0))*AN2182</f>
        <v>0</v>
      </c>
      <c r="AP2182" s="166">
        <f t="shared" si="942"/>
        <v>0</v>
      </c>
      <c r="AQ2182" s="165">
        <f>(VLOOKUP($B2182,'P2 Origin'!$C$21:$M$176,9,0))*AP2182</f>
        <v>0</v>
      </c>
      <c r="AR2182" s="155">
        <f t="shared" si="955"/>
        <v>0</v>
      </c>
      <c r="AS2182" s="164">
        <f>(VLOOKUP(B2182,'P2 Origin'!$C$21:$M$176,10,0))*K2182</f>
        <v>0</v>
      </c>
      <c r="AT2182" s="164">
        <f>(VLOOKUP(B2182,'P2 Origin'!$C$21:$M$176,11,0))*J2182</f>
        <v>0</v>
      </c>
      <c r="AU2182" s="167">
        <v>0</v>
      </c>
      <c r="AV2182" s="168">
        <v>0</v>
      </c>
      <c r="AW2182" s="169">
        <v>0</v>
      </c>
      <c r="AX2182" s="170">
        <f>IF(AU2182&gt;=0.1,'P3 Bureaumarge zee- en luchtvr.'!$D$12,0)</f>
        <v>0</v>
      </c>
      <c r="AY2182" s="163">
        <f t="shared" si="943"/>
        <v>0</v>
      </c>
      <c r="AZ2182" s="157" t="str">
        <f>VLOOKUP(D2182,'P4 Destination'!$C$21:$O$176,13,0)</f>
        <v>USD</v>
      </c>
      <c r="BA2182" s="164">
        <f t="shared" si="944"/>
        <v>0</v>
      </c>
      <c r="BB2182" s="171">
        <f>IF(AU2182&gt;0.1,(VLOOKUP(D2182,'P4 Destination'!$C$21:$M$176,3,0))*I2182,0)</f>
        <v>0</v>
      </c>
      <c r="BC2182" s="172">
        <f t="shared" si="945"/>
        <v>0</v>
      </c>
      <c r="BD2182" s="171">
        <f>(VLOOKUP($D2182,'P4 Destination'!$C$21:$M$176,4,0))*BC2182</f>
        <v>0</v>
      </c>
      <c r="BE2182" s="172">
        <f t="shared" si="946"/>
        <v>0</v>
      </c>
      <c r="BF2182" s="171">
        <f>(VLOOKUP($D2182,'P4 Destination'!$C$21:$M$176,5,0))*BE2182</f>
        <v>0</v>
      </c>
      <c r="BG2182" s="172">
        <f t="shared" si="947"/>
        <v>0</v>
      </c>
      <c r="BH2182" s="171">
        <f>(VLOOKUP($D2182,'P4 Destination'!$C$21:$M$176,6,0))*BG2182</f>
        <v>0</v>
      </c>
      <c r="BI2182" s="172">
        <f t="shared" si="948"/>
        <v>0</v>
      </c>
      <c r="BJ2182" s="171">
        <f>(VLOOKUP($D2182,'P4 Destination'!$C$21:$M$176,7,0))*BI2182</f>
        <v>0</v>
      </c>
      <c r="BK2182" s="172">
        <f t="shared" si="949"/>
        <v>0</v>
      </c>
      <c r="BL2182" s="171">
        <f>(VLOOKUP($D2182,'P4 Destination'!$C$21:$M$176,8,0))*BK2182</f>
        <v>0</v>
      </c>
      <c r="BM2182" s="172">
        <f t="shared" si="950"/>
        <v>0</v>
      </c>
      <c r="BN2182" s="171">
        <f>(VLOOKUP($D2182,'P4 Destination'!$C$21:$M$176,9,0))*BM2182</f>
        <v>0</v>
      </c>
      <c r="BO2182" s="154">
        <f t="shared" si="956"/>
        <v>0</v>
      </c>
      <c r="BP2182" s="171">
        <f>(VLOOKUP(D2182,'P4 Destination'!$C$21:$M$176,10,0))*K2182</f>
        <v>0</v>
      </c>
      <c r="BQ2182" s="171">
        <f>(VLOOKUP(D2182,'P4 Destination'!$C$21:$M$176,11,0))*J2182</f>
        <v>0</v>
      </c>
      <c r="BR2182" s="173">
        <f t="shared" si="951"/>
        <v>0</v>
      </c>
      <c r="BS2182" s="173">
        <f>(AV2182*2500)*'P6 Verzekering'!$E$11</f>
        <v>0</v>
      </c>
      <c r="BT2182" s="173">
        <f>(AW2182*2500)*'P6 Verzekering'!$E$12</f>
        <v>0</v>
      </c>
      <c r="BU2182" s="173">
        <f>(L2182*2500)*'P6 Verzekering'!$E$13</f>
        <v>0</v>
      </c>
      <c r="BV2182" s="173">
        <f t="shared" si="952"/>
        <v>0</v>
      </c>
      <c r="BW2182"/>
      <c r="BX2182"/>
    </row>
    <row r="2183" spans="1:76">
      <c r="A2183" s="152" t="s">
        <v>1754</v>
      </c>
      <c r="B2183" s="152" t="s">
        <v>219</v>
      </c>
      <c r="C2183" s="152" t="s">
        <v>219</v>
      </c>
      <c r="D2183" s="152" t="s">
        <v>151</v>
      </c>
      <c r="E2183" s="152" t="s">
        <v>149</v>
      </c>
      <c r="F2183" s="153">
        <f t="shared" si="954"/>
        <v>33</v>
      </c>
      <c r="G2183" s="154">
        <v>0</v>
      </c>
      <c r="H2183" s="154">
        <f>IFERROR(VLOOKUP(B2183,'P2 Origin'!$C$21:$Q$176,15,FALSE),0)</f>
        <v>0</v>
      </c>
      <c r="I2183" s="154">
        <f>IFERROR(VLOOKUP(D2183,'P4 Destination'!$C$21:$Q$176,15,FALSE),0)</f>
        <v>0</v>
      </c>
      <c r="J2183" s="155"/>
      <c r="K2183" s="155"/>
      <c r="L2183" s="156">
        <v>33</v>
      </c>
      <c r="M2183" s="155">
        <v>184</v>
      </c>
      <c r="N2183" s="155">
        <v>2</v>
      </c>
      <c r="O2183" s="157">
        <f t="shared" si="929"/>
        <v>0</v>
      </c>
      <c r="P2183" s="158">
        <f t="shared" si="930"/>
        <v>0</v>
      </c>
      <c r="Q2183" s="159">
        <f>IFERROR(VLOOKUP(N2183,'P1 Intra-Europees'!$A$15:$H$25,3,0),0)*P2183</f>
        <v>0</v>
      </c>
      <c r="R2183" s="160">
        <f t="shared" si="931"/>
        <v>0</v>
      </c>
      <c r="S2183" s="159">
        <f>IFERROR(VLOOKUP(N2183,'P1 Intra-Europees'!$A$15:$H$25,4,0),0)*R2183</f>
        <v>0</v>
      </c>
      <c r="T2183" s="160">
        <f t="shared" si="932"/>
        <v>33</v>
      </c>
      <c r="U2183" s="159">
        <f>IFERROR(VLOOKUP(N2183,'P1 Intra-Europees'!$A$15:$H$25,5,0),0)*T2183</f>
        <v>0</v>
      </c>
      <c r="V2183" s="160">
        <f t="shared" si="933"/>
        <v>0</v>
      </c>
      <c r="W2183" s="159">
        <f>IFERROR(VLOOKUP(N2183,'P1 Intra-Europees'!$A$15:$H$25,6,0),0)*V2183</f>
        <v>0</v>
      </c>
      <c r="X2183" s="160">
        <f t="shared" si="934"/>
        <v>0</v>
      </c>
      <c r="Y2183" s="159">
        <f>IFERROR(VLOOKUP(N2183,'P1 Intra-Europees'!$A$15:$H$25,7,0),0)*X2183</f>
        <v>0</v>
      </c>
      <c r="Z2183" s="161">
        <f t="shared" si="935"/>
        <v>0</v>
      </c>
      <c r="AA2183" s="162">
        <f>IFERROR(VLOOKUP(N2183,'P1 Intra-Europees'!$A$15:$H$25,8,0),0)*Z2183</f>
        <v>0</v>
      </c>
      <c r="AB2183" s="163">
        <f t="shared" si="936"/>
        <v>0</v>
      </c>
      <c r="AC2183" s="157" t="str">
        <f>VLOOKUP(B2183,'P2 Origin'!$C$21:$O$176,13,0)</f>
        <v>EUR</v>
      </c>
      <c r="AD2183" s="164">
        <f t="shared" si="937"/>
        <v>0</v>
      </c>
      <c r="AE2183" s="165">
        <f>IF(AU2183&gt;0.1,VLOOKUP(B2183,'P2 Origin'!$C$21:$M$176,3,0)*H2183,0)</f>
        <v>0</v>
      </c>
      <c r="AF2183" s="166">
        <f t="shared" si="938"/>
        <v>0</v>
      </c>
      <c r="AG2183" s="165">
        <f>(VLOOKUP(B2183,'P2 Origin'!$C$21:$M$176,4,0))*AF2183</f>
        <v>0</v>
      </c>
      <c r="AH2183" s="166">
        <f t="shared" si="939"/>
        <v>0</v>
      </c>
      <c r="AI2183" s="165">
        <f>(VLOOKUP(B2183,'P2 Origin'!$C$21:$M$176,5,0))*AH2183</f>
        <v>0</v>
      </c>
      <c r="AJ2183" s="166">
        <f t="shared" si="953"/>
        <v>0</v>
      </c>
      <c r="AK2183" s="165">
        <f>(VLOOKUP(B2183,'P2 Origin'!$C$21:$M$176,6,0))*AJ2183</f>
        <v>0</v>
      </c>
      <c r="AL2183" s="166">
        <f t="shared" si="940"/>
        <v>0</v>
      </c>
      <c r="AM2183" s="165">
        <f>(VLOOKUP($B2183,'P2 Origin'!$C$21:$M$176,7,0))*AL2183</f>
        <v>0</v>
      </c>
      <c r="AN2183" s="166">
        <f t="shared" si="941"/>
        <v>0</v>
      </c>
      <c r="AO2183" s="165">
        <f>(VLOOKUP($B2183,'P2 Origin'!$C$21:$M$176,8,0))*AN2183</f>
        <v>0</v>
      </c>
      <c r="AP2183" s="166">
        <f t="shared" si="942"/>
        <v>0</v>
      </c>
      <c r="AQ2183" s="165">
        <f>(VLOOKUP($B2183,'P2 Origin'!$C$21:$M$176,9,0))*AP2183</f>
        <v>0</v>
      </c>
      <c r="AR2183" s="155">
        <f t="shared" si="955"/>
        <v>0</v>
      </c>
      <c r="AS2183" s="164">
        <f>(VLOOKUP(B2183,'P2 Origin'!$C$21:$M$176,10,0))*K2183</f>
        <v>0</v>
      </c>
      <c r="AT2183" s="164">
        <f>(VLOOKUP(B2183,'P2 Origin'!$C$21:$M$176,11,0))*J2183</f>
        <v>0</v>
      </c>
      <c r="AU2183" s="167">
        <v>0</v>
      </c>
      <c r="AV2183" s="168">
        <v>0</v>
      </c>
      <c r="AW2183" s="169">
        <v>0</v>
      </c>
      <c r="AX2183" s="170">
        <f>IF(AU2183&gt;=0.1,'P3 Bureaumarge zee- en luchtvr.'!$D$12,0)</f>
        <v>0</v>
      </c>
      <c r="AY2183" s="163">
        <f t="shared" si="943"/>
        <v>0</v>
      </c>
      <c r="AZ2183" s="157" t="str">
        <f>VLOOKUP(D2183,'P4 Destination'!$C$21:$O$176,13,0)</f>
        <v>EUR</v>
      </c>
      <c r="BA2183" s="164">
        <f t="shared" si="944"/>
        <v>0</v>
      </c>
      <c r="BB2183" s="171">
        <f>IF(AU2183&gt;0.1,(VLOOKUP(D2183,'P4 Destination'!$C$21:$M$176,3,0))*I2183,0)</f>
        <v>0</v>
      </c>
      <c r="BC2183" s="172">
        <f t="shared" si="945"/>
        <v>0</v>
      </c>
      <c r="BD2183" s="171">
        <f>(VLOOKUP($D2183,'P4 Destination'!$C$21:$M$176,4,0))*BC2183</f>
        <v>0</v>
      </c>
      <c r="BE2183" s="172">
        <f t="shared" si="946"/>
        <v>0</v>
      </c>
      <c r="BF2183" s="171">
        <f>(VLOOKUP($D2183,'P4 Destination'!$C$21:$M$176,5,0))*BE2183</f>
        <v>0</v>
      </c>
      <c r="BG2183" s="172">
        <f t="shared" si="947"/>
        <v>0</v>
      </c>
      <c r="BH2183" s="171">
        <f>(VLOOKUP($D2183,'P4 Destination'!$C$21:$M$176,6,0))*BG2183</f>
        <v>0</v>
      </c>
      <c r="BI2183" s="172">
        <f t="shared" si="948"/>
        <v>0</v>
      </c>
      <c r="BJ2183" s="171">
        <f>(VLOOKUP($D2183,'P4 Destination'!$C$21:$M$176,7,0))*BI2183</f>
        <v>0</v>
      </c>
      <c r="BK2183" s="172">
        <f t="shared" si="949"/>
        <v>0</v>
      </c>
      <c r="BL2183" s="171">
        <f>(VLOOKUP($D2183,'P4 Destination'!$C$21:$M$176,8,0))*BK2183</f>
        <v>0</v>
      </c>
      <c r="BM2183" s="172">
        <f t="shared" si="950"/>
        <v>0</v>
      </c>
      <c r="BN2183" s="171">
        <f>(VLOOKUP($D2183,'P4 Destination'!$C$21:$M$176,9,0))*BM2183</f>
        <v>0</v>
      </c>
      <c r="BO2183" s="154">
        <f t="shared" si="956"/>
        <v>0</v>
      </c>
      <c r="BP2183" s="171">
        <f>(VLOOKUP(D2183,'P4 Destination'!$C$21:$M$176,10,0))*K2183</f>
        <v>0</v>
      </c>
      <c r="BQ2183" s="171">
        <f>(VLOOKUP(D2183,'P4 Destination'!$C$21:$M$176,11,0))*J2183</f>
        <v>0</v>
      </c>
      <c r="BR2183" s="173">
        <f t="shared" si="951"/>
        <v>0</v>
      </c>
      <c r="BS2183" s="173">
        <f>(AV2183*2500)*'P6 Verzekering'!$E$11</f>
        <v>0</v>
      </c>
      <c r="BT2183" s="173">
        <f>(AW2183*2500)*'P6 Verzekering'!$E$12</f>
        <v>0</v>
      </c>
      <c r="BU2183" s="173">
        <f>(L2183*2500)*'P6 Verzekering'!$E$13</f>
        <v>0</v>
      </c>
      <c r="BV2183" s="173">
        <f t="shared" si="952"/>
        <v>0</v>
      </c>
      <c r="BW2183"/>
      <c r="BX2183"/>
    </row>
    <row r="2184" spans="1:76">
      <c r="A2184" s="152" t="s">
        <v>983</v>
      </c>
      <c r="B2184" s="152" t="s">
        <v>151</v>
      </c>
      <c r="C2184" s="152" t="s">
        <v>149</v>
      </c>
      <c r="D2184" s="152" t="s">
        <v>219</v>
      </c>
      <c r="E2184" s="152" t="s">
        <v>219</v>
      </c>
      <c r="F2184" s="153">
        <f t="shared" si="954"/>
        <v>33</v>
      </c>
      <c r="G2184" s="154">
        <v>0</v>
      </c>
      <c r="H2184" s="154">
        <f>IFERROR(VLOOKUP(B2184,'P2 Origin'!$C$21:$Q$176,15,FALSE),0)</f>
        <v>0</v>
      </c>
      <c r="I2184" s="154">
        <f>IFERROR(VLOOKUP(D2184,'P4 Destination'!$C$21:$Q$176,15,FALSE),0)</f>
        <v>0</v>
      </c>
      <c r="J2184" s="155"/>
      <c r="K2184" s="155"/>
      <c r="L2184" s="156">
        <v>33</v>
      </c>
      <c r="M2184" s="155">
        <v>218</v>
      </c>
      <c r="N2184" s="155">
        <v>2</v>
      </c>
      <c r="O2184" s="157">
        <f t="shared" si="929"/>
        <v>0</v>
      </c>
      <c r="P2184" s="158">
        <f t="shared" si="930"/>
        <v>0</v>
      </c>
      <c r="Q2184" s="159">
        <f>IFERROR(VLOOKUP(N2184,'P1 Intra-Europees'!$A$15:$H$25,3,0),0)*P2184</f>
        <v>0</v>
      </c>
      <c r="R2184" s="160">
        <f t="shared" si="931"/>
        <v>0</v>
      </c>
      <c r="S2184" s="159">
        <f>IFERROR(VLOOKUP(N2184,'P1 Intra-Europees'!$A$15:$H$25,4,0),0)*R2184</f>
        <v>0</v>
      </c>
      <c r="T2184" s="160">
        <f t="shared" si="932"/>
        <v>33</v>
      </c>
      <c r="U2184" s="159">
        <f>IFERROR(VLOOKUP(N2184,'P1 Intra-Europees'!$A$15:$H$25,5,0),0)*T2184</f>
        <v>0</v>
      </c>
      <c r="V2184" s="160">
        <f t="shared" si="933"/>
        <v>0</v>
      </c>
      <c r="W2184" s="159">
        <f>IFERROR(VLOOKUP(N2184,'P1 Intra-Europees'!$A$15:$H$25,6,0),0)*V2184</f>
        <v>0</v>
      </c>
      <c r="X2184" s="160">
        <f t="shared" si="934"/>
        <v>0</v>
      </c>
      <c r="Y2184" s="159">
        <f>IFERROR(VLOOKUP(N2184,'P1 Intra-Europees'!$A$15:$H$25,7,0),0)*X2184</f>
        <v>0</v>
      </c>
      <c r="Z2184" s="161">
        <f t="shared" si="935"/>
        <v>0</v>
      </c>
      <c r="AA2184" s="162">
        <f>IFERROR(VLOOKUP(N2184,'P1 Intra-Europees'!$A$15:$H$25,8,0),0)*Z2184</f>
        <v>0</v>
      </c>
      <c r="AB2184" s="163">
        <f t="shared" si="936"/>
        <v>0</v>
      </c>
      <c r="AC2184" s="157" t="str">
        <f>VLOOKUP(B2184,'P2 Origin'!$C$21:$O$176,13,0)</f>
        <v>EUR</v>
      </c>
      <c r="AD2184" s="164">
        <f t="shared" si="937"/>
        <v>0</v>
      </c>
      <c r="AE2184" s="165">
        <f>IF(AU2184&gt;0.1,VLOOKUP(B2184,'P2 Origin'!$C$21:$M$176,3,0)*H2184,0)</f>
        <v>0</v>
      </c>
      <c r="AF2184" s="166">
        <f t="shared" si="938"/>
        <v>0</v>
      </c>
      <c r="AG2184" s="165">
        <f>(VLOOKUP(B2184,'P2 Origin'!$C$21:$M$176,4,0))*AF2184</f>
        <v>0</v>
      </c>
      <c r="AH2184" s="166">
        <f t="shared" si="939"/>
        <v>0</v>
      </c>
      <c r="AI2184" s="165">
        <f>(VLOOKUP(B2184,'P2 Origin'!$C$21:$M$176,5,0))*AH2184</f>
        <v>0</v>
      </c>
      <c r="AJ2184" s="166">
        <f t="shared" si="953"/>
        <v>0</v>
      </c>
      <c r="AK2184" s="165">
        <f>(VLOOKUP(B2184,'P2 Origin'!$C$21:$M$176,6,0))*AJ2184</f>
        <v>0</v>
      </c>
      <c r="AL2184" s="166">
        <f t="shared" si="940"/>
        <v>0</v>
      </c>
      <c r="AM2184" s="165">
        <f>(VLOOKUP($B2184,'P2 Origin'!$C$21:$M$176,7,0))*AL2184</f>
        <v>0</v>
      </c>
      <c r="AN2184" s="166">
        <f t="shared" si="941"/>
        <v>0</v>
      </c>
      <c r="AO2184" s="165">
        <f>(VLOOKUP($B2184,'P2 Origin'!$C$21:$M$176,8,0))*AN2184</f>
        <v>0</v>
      </c>
      <c r="AP2184" s="166">
        <f t="shared" si="942"/>
        <v>0</v>
      </c>
      <c r="AQ2184" s="165">
        <f>(VLOOKUP($B2184,'P2 Origin'!$C$21:$M$176,9,0))*AP2184</f>
        <v>0</v>
      </c>
      <c r="AR2184" s="155">
        <f t="shared" si="955"/>
        <v>0</v>
      </c>
      <c r="AS2184" s="164">
        <f>(VLOOKUP(B2184,'P2 Origin'!$C$21:$M$176,10,0))*K2184</f>
        <v>0</v>
      </c>
      <c r="AT2184" s="164">
        <f>(VLOOKUP(B2184,'P2 Origin'!$C$21:$M$176,11,0))*J2184</f>
        <v>0</v>
      </c>
      <c r="AU2184" s="167">
        <v>0</v>
      </c>
      <c r="AV2184" s="168">
        <v>0</v>
      </c>
      <c r="AW2184" s="169">
        <v>0</v>
      </c>
      <c r="AX2184" s="170">
        <f>IF(AU2184&gt;=0.1,'P3 Bureaumarge zee- en luchtvr.'!$D$12,0)</f>
        <v>0</v>
      </c>
      <c r="AY2184" s="163">
        <f t="shared" si="943"/>
        <v>0</v>
      </c>
      <c r="AZ2184" s="157" t="str">
        <f>VLOOKUP(D2184,'P4 Destination'!$C$21:$O$176,13,0)</f>
        <v>EUR</v>
      </c>
      <c r="BA2184" s="164">
        <f t="shared" si="944"/>
        <v>0</v>
      </c>
      <c r="BB2184" s="171">
        <f>IF(AU2184&gt;0.1,(VLOOKUP(D2184,'P4 Destination'!$C$21:$M$176,3,0))*I2184,0)</f>
        <v>0</v>
      </c>
      <c r="BC2184" s="172">
        <f t="shared" si="945"/>
        <v>0</v>
      </c>
      <c r="BD2184" s="171">
        <f>(VLOOKUP($D2184,'P4 Destination'!$C$21:$M$176,4,0))*BC2184</f>
        <v>0</v>
      </c>
      <c r="BE2184" s="172">
        <f t="shared" si="946"/>
        <v>0</v>
      </c>
      <c r="BF2184" s="171">
        <f>(VLOOKUP($D2184,'P4 Destination'!$C$21:$M$176,5,0))*BE2184</f>
        <v>0</v>
      </c>
      <c r="BG2184" s="172">
        <f t="shared" si="947"/>
        <v>0</v>
      </c>
      <c r="BH2184" s="171">
        <f>(VLOOKUP($D2184,'P4 Destination'!$C$21:$M$176,6,0))*BG2184</f>
        <v>0</v>
      </c>
      <c r="BI2184" s="172">
        <f t="shared" si="948"/>
        <v>0</v>
      </c>
      <c r="BJ2184" s="171">
        <f>(VLOOKUP($D2184,'P4 Destination'!$C$21:$M$176,7,0))*BI2184</f>
        <v>0</v>
      </c>
      <c r="BK2184" s="172">
        <f t="shared" si="949"/>
        <v>0</v>
      </c>
      <c r="BL2184" s="171">
        <f>(VLOOKUP($D2184,'P4 Destination'!$C$21:$M$176,8,0))*BK2184</f>
        <v>0</v>
      </c>
      <c r="BM2184" s="172">
        <f t="shared" si="950"/>
        <v>0</v>
      </c>
      <c r="BN2184" s="171">
        <f>(VLOOKUP($D2184,'P4 Destination'!$C$21:$M$176,9,0))*BM2184</f>
        <v>0</v>
      </c>
      <c r="BO2184" s="154">
        <f t="shared" si="956"/>
        <v>0</v>
      </c>
      <c r="BP2184" s="171">
        <f>(VLOOKUP(D2184,'P4 Destination'!$C$21:$M$176,10,0))*K2184</f>
        <v>0</v>
      </c>
      <c r="BQ2184" s="171">
        <f>(VLOOKUP(D2184,'P4 Destination'!$C$21:$M$176,11,0))*J2184</f>
        <v>0</v>
      </c>
      <c r="BR2184" s="173">
        <f t="shared" si="951"/>
        <v>0</v>
      </c>
      <c r="BS2184" s="173">
        <f>(AV2184*2500)*'P6 Verzekering'!$E$11</f>
        <v>0</v>
      </c>
      <c r="BT2184" s="173">
        <f>(AW2184*2500)*'P6 Verzekering'!$E$12</f>
        <v>0</v>
      </c>
      <c r="BU2184" s="173">
        <f>(L2184*2500)*'P6 Verzekering'!$E$13</f>
        <v>0</v>
      </c>
      <c r="BV2184" s="173">
        <f t="shared" si="952"/>
        <v>0</v>
      </c>
      <c r="BW2184"/>
      <c r="BX2184"/>
    </row>
    <row r="2185" spans="1:76">
      <c r="A2185" s="152" t="s">
        <v>790</v>
      </c>
      <c r="B2185" s="152" t="s">
        <v>150</v>
      </c>
      <c r="C2185" s="152" t="s">
        <v>149</v>
      </c>
      <c r="D2185" s="152" t="s">
        <v>219</v>
      </c>
      <c r="E2185" s="152" t="s">
        <v>219</v>
      </c>
      <c r="F2185" s="153">
        <f t="shared" si="954"/>
        <v>34</v>
      </c>
      <c r="G2185" s="154">
        <v>0</v>
      </c>
      <c r="H2185" s="154">
        <f>IFERROR(VLOOKUP(B2185,'P2 Origin'!$C$21:$Q$176,15,FALSE),0)</f>
        <v>0</v>
      </c>
      <c r="I2185" s="154">
        <f>IFERROR(VLOOKUP(D2185,'P4 Destination'!$C$21:$Q$176,15,FALSE),0)</f>
        <v>0</v>
      </c>
      <c r="J2185" s="155"/>
      <c r="K2185" s="155"/>
      <c r="L2185" s="156">
        <v>34</v>
      </c>
      <c r="M2185" s="155">
        <v>65</v>
      </c>
      <c r="N2185" s="155">
        <v>1</v>
      </c>
      <c r="O2185" s="157">
        <f t="shared" si="929"/>
        <v>0</v>
      </c>
      <c r="P2185" s="158">
        <f t="shared" si="930"/>
        <v>0</v>
      </c>
      <c r="Q2185" s="159">
        <f>IFERROR(VLOOKUP(N2185,'P1 Intra-Europees'!$A$15:$H$25,3,0),0)*P2185</f>
        <v>0</v>
      </c>
      <c r="R2185" s="160">
        <f t="shared" si="931"/>
        <v>0</v>
      </c>
      <c r="S2185" s="159">
        <f>IFERROR(VLOOKUP(N2185,'P1 Intra-Europees'!$A$15:$H$25,4,0),0)*R2185</f>
        <v>0</v>
      </c>
      <c r="T2185" s="160">
        <f t="shared" si="932"/>
        <v>34</v>
      </c>
      <c r="U2185" s="159">
        <f>IFERROR(VLOOKUP(N2185,'P1 Intra-Europees'!$A$15:$H$25,5,0),0)*T2185</f>
        <v>0</v>
      </c>
      <c r="V2185" s="160">
        <f t="shared" si="933"/>
        <v>0</v>
      </c>
      <c r="W2185" s="159">
        <f>IFERROR(VLOOKUP(N2185,'P1 Intra-Europees'!$A$15:$H$25,6,0),0)*V2185</f>
        <v>0</v>
      </c>
      <c r="X2185" s="160">
        <f t="shared" si="934"/>
        <v>0</v>
      </c>
      <c r="Y2185" s="159">
        <f>IFERROR(VLOOKUP(N2185,'P1 Intra-Europees'!$A$15:$H$25,7,0),0)*X2185</f>
        <v>0</v>
      </c>
      <c r="Z2185" s="161">
        <f t="shared" si="935"/>
        <v>0</v>
      </c>
      <c r="AA2185" s="162">
        <f>IFERROR(VLOOKUP(N2185,'P1 Intra-Europees'!$A$15:$H$25,8,0),0)*Z2185</f>
        <v>0</v>
      </c>
      <c r="AB2185" s="163">
        <f t="shared" si="936"/>
        <v>0</v>
      </c>
      <c r="AC2185" s="157" t="str">
        <f>VLOOKUP(B2185,'P2 Origin'!$C$21:$O$176,13,0)</f>
        <v>EUR</v>
      </c>
      <c r="AD2185" s="164">
        <f t="shared" si="937"/>
        <v>0</v>
      </c>
      <c r="AE2185" s="165">
        <f>IF(AU2185&gt;0.1,VLOOKUP(B2185,'P2 Origin'!$C$21:$M$176,3,0)*H2185,0)</f>
        <v>0</v>
      </c>
      <c r="AF2185" s="166">
        <f t="shared" si="938"/>
        <v>0</v>
      </c>
      <c r="AG2185" s="165">
        <f>(VLOOKUP(B2185,'P2 Origin'!$C$21:$M$176,4,0))*AF2185</f>
        <v>0</v>
      </c>
      <c r="AH2185" s="166">
        <f t="shared" si="939"/>
        <v>0</v>
      </c>
      <c r="AI2185" s="165">
        <f>(VLOOKUP(B2185,'P2 Origin'!$C$21:$M$176,5,0))*AH2185</f>
        <v>0</v>
      </c>
      <c r="AJ2185" s="166">
        <f t="shared" si="953"/>
        <v>0</v>
      </c>
      <c r="AK2185" s="165">
        <f>(VLOOKUP(B2185,'P2 Origin'!$C$21:$M$176,6,0))*AJ2185</f>
        <v>0</v>
      </c>
      <c r="AL2185" s="166">
        <f t="shared" si="940"/>
        <v>0</v>
      </c>
      <c r="AM2185" s="165">
        <f>(VLOOKUP($B2185,'P2 Origin'!$C$21:$M$176,7,0))*AL2185</f>
        <v>0</v>
      </c>
      <c r="AN2185" s="166">
        <f t="shared" si="941"/>
        <v>0</v>
      </c>
      <c r="AO2185" s="165">
        <f>(VLOOKUP($B2185,'P2 Origin'!$C$21:$M$176,8,0))*AN2185</f>
        <v>0</v>
      </c>
      <c r="AP2185" s="166">
        <f t="shared" si="942"/>
        <v>0</v>
      </c>
      <c r="AQ2185" s="165">
        <f>(VLOOKUP($B2185,'P2 Origin'!$C$21:$M$176,9,0))*AP2185</f>
        <v>0</v>
      </c>
      <c r="AR2185" s="155">
        <f t="shared" si="955"/>
        <v>0</v>
      </c>
      <c r="AS2185" s="164">
        <f>(VLOOKUP(B2185,'P2 Origin'!$C$21:$M$176,10,0))*K2185</f>
        <v>0</v>
      </c>
      <c r="AT2185" s="164">
        <f>(VLOOKUP(B2185,'P2 Origin'!$C$21:$M$176,11,0))*J2185</f>
        <v>0</v>
      </c>
      <c r="AU2185" s="167">
        <v>0</v>
      </c>
      <c r="AV2185" s="168">
        <v>0</v>
      </c>
      <c r="AW2185" s="169">
        <v>0</v>
      </c>
      <c r="AX2185" s="170">
        <f>IF(AU2185&gt;=0.1,'P3 Bureaumarge zee- en luchtvr.'!$D$12,0)</f>
        <v>0</v>
      </c>
      <c r="AY2185" s="163">
        <f t="shared" si="943"/>
        <v>0</v>
      </c>
      <c r="AZ2185" s="157" t="str">
        <f>VLOOKUP(D2185,'P4 Destination'!$C$21:$O$176,13,0)</f>
        <v>EUR</v>
      </c>
      <c r="BA2185" s="164">
        <f t="shared" si="944"/>
        <v>0</v>
      </c>
      <c r="BB2185" s="171">
        <f>IF(AU2185&gt;0.1,(VLOOKUP(D2185,'P4 Destination'!$C$21:$M$176,3,0))*I2185,0)</f>
        <v>0</v>
      </c>
      <c r="BC2185" s="172">
        <f t="shared" si="945"/>
        <v>0</v>
      </c>
      <c r="BD2185" s="171">
        <f>(VLOOKUP($D2185,'P4 Destination'!$C$21:$M$176,4,0))*BC2185</f>
        <v>0</v>
      </c>
      <c r="BE2185" s="172">
        <f t="shared" si="946"/>
        <v>0</v>
      </c>
      <c r="BF2185" s="171">
        <f>(VLOOKUP($D2185,'P4 Destination'!$C$21:$M$176,5,0))*BE2185</f>
        <v>0</v>
      </c>
      <c r="BG2185" s="172">
        <f t="shared" si="947"/>
        <v>0</v>
      </c>
      <c r="BH2185" s="171">
        <f>(VLOOKUP($D2185,'P4 Destination'!$C$21:$M$176,6,0))*BG2185</f>
        <v>0</v>
      </c>
      <c r="BI2185" s="172">
        <f t="shared" si="948"/>
        <v>0</v>
      </c>
      <c r="BJ2185" s="171">
        <f>(VLOOKUP($D2185,'P4 Destination'!$C$21:$M$176,7,0))*BI2185</f>
        <v>0</v>
      </c>
      <c r="BK2185" s="172">
        <f t="shared" si="949"/>
        <v>0</v>
      </c>
      <c r="BL2185" s="171">
        <f>(VLOOKUP($D2185,'P4 Destination'!$C$21:$M$176,8,0))*BK2185</f>
        <v>0</v>
      </c>
      <c r="BM2185" s="172">
        <f t="shared" si="950"/>
        <v>0</v>
      </c>
      <c r="BN2185" s="171">
        <f>(VLOOKUP($D2185,'P4 Destination'!$C$21:$M$176,9,0))*BM2185</f>
        <v>0</v>
      </c>
      <c r="BO2185" s="154">
        <f t="shared" si="956"/>
        <v>0</v>
      </c>
      <c r="BP2185" s="171">
        <f>(VLOOKUP(D2185,'P4 Destination'!$C$21:$M$176,10,0))*K2185</f>
        <v>0</v>
      </c>
      <c r="BQ2185" s="171">
        <f>(VLOOKUP(D2185,'P4 Destination'!$C$21:$M$176,11,0))*J2185</f>
        <v>0</v>
      </c>
      <c r="BR2185" s="173">
        <f t="shared" si="951"/>
        <v>0</v>
      </c>
      <c r="BS2185" s="173">
        <f>(AV2185*2500)*'P6 Verzekering'!$E$11</f>
        <v>0</v>
      </c>
      <c r="BT2185" s="173">
        <f>(AW2185*2500)*'P6 Verzekering'!$E$12</f>
        <v>0</v>
      </c>
      <c r="BU2185" s="173">
        <f>(L2185*2500)*'P6 Verzekering'!$E$13</f>
        <v>0</v>
      </c>
      <c r="BV2185" s="173">
        <f t="shared" si="952"/>
        <v>0</v>
      </c>
      <c r="BW2185"/>
      <c r="BX2185"/>
    </row>
    <row r="2186" spans="1:76">
      <c r="A2186" s="152" t="s">
        <v>1706</v>
      </c>
      <c r="B2186" s="152" t="s">
        <v>219</v>
      </c>
      <c r="C2186" s="152" t="s">
        <v>219</v>
      </c>
      <c r="D2186" s="152" t="s">
        <v>151</v>
      </c>
      <c r="E2186" s="152" t="s">
        <v>149</v>
      </c>
      <c r="F2186" s="153">
        <f t="shared" si="954"/>
        <v>34</v>
      </c>
      <c r="G2186" s="154">
        <v>0</v>
      </c>
      <c r="H2186" s="154">
        <f>IFERROR(VLOOKUP(B2186,'P2 Origin'!$C$21:$Q$176,15,FALSE),0)</f>
        <v>0</v>
      </c>
      <c r="I2186" s="154">
        <f>IFERROR(VLOOKUP(D2186,'P4 Destination'!$C$21:$Q$176,15,FALSE),0)</f>
        <v>0</v>
      </c>
      <c r="J2186" s="155"/>
      <c r="K2186" s="155"/>
      <c r="L2186" s="156">
        <v>34</v>
      </c>
      <c r="M2186" s="155">
        <v>167</v>
      </c>
      <c r="N2186" s="155">
        <v>2</v>
      </c>
      <c r="O2186" s="157">
        <f t="shared" si="929"/>
        <v>0</v>
      </c>
      <c r="P2186" s="158">
        <f t="shared" si="930"/>
        <v>0</v>
      </c>
      <c r="Q2186" s="159">
        <f>IFERROR(VLOOKUP(N2186,'P1 Intra-Europees'!$A$15:$H$25,3,0),0)*P2186</f>
        <v>0</v>
      </c>
      <c r="R2186" s="160">
        <f t="shared" si="931"/>
        <v>0</v>
      </c>
      <c r="S2186" s="159">
        <f>IFERROR(VLOOKUP(N2186,'P1 Intra-Europees'!$A$15:$H$25,4,0),0)*R2186</f>
        <v>0</v>
      </c>
      <c r="T2186" s="160">
        <f t="shared" si="932"/>
        <v>34</v>
      </c>
      <c r="U2186" s="159">
        <f>IFERROR(VLOOKUP(N2186,'P1 Intra-Europees'!$A$15:$H$25,5,0),0)*T2186</f>
        <v>0</v>
      </c>
      <c r="V2186" s="160">
        <f t="shared" si="933"/>
        <v>0</v>
      </c>
      <c r="W2186" s="159">
        <f>IFERROR(VLOOKUP(N2186,'P1 Intra-Europees'!$A$15:$H$25,6,0),0)*V2186</f>
        <v>0</v>
      </c>
      <c r="X2186" s="160">
        <f t="shared" si="934"/>
        <v>0</v>
      </c>
      <c r="Y2186" s="159">
        <f>IFERROR(VLOOKUP(N2186,'P1 Intra-Europees'!$A$15:$H$25,7,0),0)*X2186</f>
        <v>0</v>
      </c>
      <c r="Z2186" s="161">
        <f t="shared" si="935"/>
        <v>0</v>
      </c>
      <c r="AA2186" s="162">
        <f>IFERROR(VLOOKUP(N2186,'P1 Intra-Europees'!$A$15:$H$25,8,0),0)*Z2186</f>
        <v>0</v>
      </c>
      <c r="AB2186" s="163">
        <f t="shared" si="936"/>
        <v>0</v>
      </c>
      <c r="AC2186" s="157" t="str">
        <f>VLOOKUP(B2186,'P2 Origin'!$C$21:$O$176,13,0)</f>
        <v>EUR</v>
      </c>
      <c r="AD2186" s="164">
        <f t="shared" si="937"/>
        <v>0</v>
      </c>
      <c r="AE2186" s="165">
        <f>IF(AU2186&gt;0.1,VLOOKUP(B2186,'P2 Origin'!$C$21:$M$176,3,0)*H2186,0)</f>
        <v>0</v>
      </c>
      <c r="AF2186" s="166">
        <f t="shared" si="938"/>
        <v>0</v>
      </c>
      <c r="AG2186" s="165">
        <f>(VLOOKUP(B2186,'P2 Origin'!$C$21:$M$176,4,0))*AF2186</f>
        <v>0</v>
      </c>
      <c r="AH2186" s="166">
        <f t="shared" si="939"/>
        <v>0</v>
      </c>
      <c r="AI2186" s="165">
        <f>(VLOOKUP(B2186,'P2 Origin'!$C$21:$M$176,5,0))*AH2186</f>
        <v>0</v>
      </c>
      <c r="AJ2186" s="166">
        <f t="shared" si="953"/>
        <v>0</v>
      </c>
      <c r="AK2186" s="165">
        <f>(VLOOKUP(B2186,'P2 Origin'!$C$21:$M$176,6,0))*AJ2186</f>
        <v>0</v>
      </c>
      <c r="AL2186" s="166">
        <f t="shared" si="940"/>
        <v>0</v>
      </c>
      <c r="AM2186" s="165">
        <f>(VLOOKUP($B2186,'P2 Origin'!$C$21:$M$176,7,0))*AL2186</f>
        <v>0</v>
      </c>
      <c r="AN2186" s="166">
        <f t="shared" si="941"/>
        <v>0</v>
      </c>
      <c r="AO2186" s="165">
        <f>(VLOOKUP($B2186,'P2 Origin'!$C$21:$M$176,8,0))*AN2186</f>
        <v>0</v>
      </c>
      <c r="AP2186" s="166">
        <f t="shared" si="942"/>
        <v>0</v>
      </c>
      <c r="AQ2186" s="165">
        <f>(VLOOKUP($B2186,'P2 Origin'!$C$21:$M$176,9,0))*AP2186</f>
        <v>0</v>
      </c>
      <c r="AR2186" s="155">
        <f t="shared" si="955"/>
        <v>0</v>
      </c>
      <c r="AS2186" s="164">
        <f>(VLOOKUP(B2186,'P2 Origin'!$C$21:$M$176,10,0))*K2186</f>
        <v>0</v>
      </c>
      <c r="AT2186" s="164">
        <f>(VLOOKUP(B2186,'P2 Origin'!$C$21:$M$176,11,0))*J2186</f>
        <v>0</v>
      </c>
      <c r="AU2186" s="167">
        <v>0</v>
      </c>
      <c r="AV2186" s="168">
        <v>0</v>
      </c>
      <c r="AW2186" s="169">
        <v>0</v>
      </c>
      <c r="AX2186" s="170">
        <f>IF(AU2186&gt;=0.1,'P3 Bureaumarge zee- en luchtvr.'!$D$12,0)</f>
        <v>0</v>
      </c>
      <c r="AY2186" s="163">
        <f t="shared" si="943"/>
        <v>0</v>
      </c>
      <c r="AZ2186" s="157" t="str">
        <f>VLOOKUP(D2186,'P4 Destination'!$C$21:$O$176,13,0)</f>
        <v>EUR</v>
      </c>
      <c r="BA2186" s="164">
        <f t="shared" si="944"/>
        <v>0</v>
      </c>
      <c r="BB2186" s="171">
        <f>IF(AU2186&gt;0.1,(VLOOKUP(D2186,'P4 Destination'!$C$21:$M$176,3,0))*I2186,0)</f>
        <v>0</v>
      </c>
      <c r="BC2186" s="172">
        <f t="shared" si="945"/>
        <v>0</v>
      </c>
      <c r="BD2186" s="171">
        <f>(VLOOKUP($D2186,'P4 Destination'!$C$21:$M$176,4,0))*BC2186</f>
        <v>0</v>
      </c>
      <c r="BE2186" s="172">
        <f t="shared" si="946"/>
        <v>0</v>
      </c>
      <c r="BF2186" s="171">
        <f>(VLOOKUP($D2186,'P4 Destination'!$C$21:$M$176,5,0))*BE2186</f>
        <v>0</v>
      </c>
      <c r="BG2186" s="172">
        <f t="shared" si="947"/>
        <v>0</v>
      </c>
      <c r="BH2186" s="171">
        <f>(VLOOKUP($D2186,'P4 Destination'!$C$21:$M$176,6,0))*BG2186</f>
        <v>0</v>
      </c>
      <c r="BI2186" s="172">
        <f t="shared" si="948"/>
        <v>0</v>
      </c>
      <c r="BJ2186" s="171">
        <f>(VLOOKUP($D2186,'P4 Destination'!$C$21:$M$176,7,0))*BI2186</f>
        <v>0</v>
      </c>
      <c r="BK2186" s="172">
        <f t="shared" si="949"/>
        <v>0</v>
      </c>
      <c r="BL2186" s="171">
        <f>(VLOOKUP($D2186,'P4 Destination'!$C$21:$M$176,8,0))*BK2186</f>
        <v>0</v>
      </c>
      <c r="BM2186" s="172">
        <f t="shared" si="950"/>
        <v>0</v>
      </c>
      <c r="BN2186" s="171">
        <f>(VLOOKUP($D2186,'P4 Destination'!$C$21:$M$176,9,0))*BM2186</f>
        <v>0</v>
      </c>
      <c r="BO2186" s="154">
        <f t="shared" si="956"/>
        <v>0</v>
      </c>
      <c r="BP2186" s="171">
        <f>(VLOOKUP(D2186,'P4 Destination'!$C$21:$M$176,10,0))*K2186</f>
        <v>0</v>
      </c>
      <c r="BQ2186" s="171">
        <f>(VLOOKUP(D2186,'P4 Destination'!$C$21:$M$176,11,0))*J2186</f>
        <v>0</v>
      </c>
      <c r="BR2186" s="173">
        <f t="shared" si="951"/>
        <v>0</v>
      </c>
      <c r="BS2186" s="173">
        <f>(AV2186*2500)*'P6 Verzekering'!$E$11</f>
        <v>0</v>
      </c>
      <c r="BT2186" s="173">
        <f>(AW2186*2500)*'P6 Verzekering'!$E$12</f>
        <v>0</v>
      </c>
      <c r="BU2186" s="173">
        <f>(L2186*2500)*'P6 Verzekering'!$E$13</f>
        <v>0</v>
      </c>
      <c r="BV2186" s="173">
        <f t="shared" si="952"/>
        <v>0</v>
      </c>
      <c r="BW2186"/>
      <c r="BX2186"/>
    </row>
    <row r="2187" spans="1:76">
      <c r="A2187" s="152" t="s">
        <v>1692</v>
      </c>
      <c r="B2187" s="152" t="s">
        <v>219</v>
      </c>
      <c r="C2187" s="152" t="s">
        <v>219</v>
      </c>
      <c r="D2187" s="152" t="s">
        <v>151</v>
      </c>
      <c r="E2187" s="152" t="s">
        <v>149</v>
      </c>
      <c r="F2187" s="153">
        <f t="shared" si="954"/>
        <v>34</v>
      </c>
      <c r="G2187" s="154">
        <v>0</v>
      </c>
      <c r="H2187" s="154">
        <f>IFERROR(VLOOKUP(B2187,'P2 Origin'!$C$21:$Q$176,15,FALSE),0)</f>
        <v>0</v>
      </c>
      <c r="I2187" s="154">
        <f>IFERROR(VLOOKUP(D2187,'P4 Destination'!$C$21:$Q$176,15,FALSE),0)</f>
        <v>0</v>
      </c>
      <c r="J2187" s="155"/>
      <c r="K2187" s="155"/>
      <c r="L2187" s="156">
        <v>34</v>
      </c>
      <c r="M2187" s="155">
        <v>171</v>
      </c>
      <c r="N2187" s="155">
        <v>2</v>
      </c>
      <c r="O2187" s="157">
        <f t="shared" ref="O2187:O2250" si="957">SUM(Q2187,S2187,U2187,W2187,Y2187,AA2187)</f>
        <v>0</v>
      </c>
      <c r="P2187" s="158">
        <f t="shared" ref="P2187:P2250" si="958">IF(AND(L2187&gt;=0.1,L2187&lt;=15),L2187,0)</f>
        <v>0</v>
      </c>
      <c r="Q2187" s="159">
        <f>IFERROR(VLOOKUP(N2187,'P1 Intra-Europees'!$A$15:$H$25,3,0),0)*P2187</f>
        <v>0</v>
      </c>
      <c r="R2187" s="160">
        <f t="shared" ref="R2187:R2250" si="959">(IF(AND(L2187&gt;=15.1,L2187&lt;=25),L2187,0))</f>
        <v>0</v>
      </c>
      <c r="S2187" s="159">
        <f>IFERROR(VLOOKUP(N2187,'P1 Intra-Europees'!$A$15:$H$25,4,0),0)*R2187</f>
        <v>0</v>
      </c>
      <c r="T2187" s="160">
        <f t="shared" ref="T2187:T2250" si="960">IF(AND(L2187&gt;=25.1,L2187&lt;=35),L2187,0)</f>
        <v>34</v>
      </c>
      <c r="U2187" s="159">
        <f>IFERROR(VLOOKUP(N2187,'P1 Intra-Europees'!$A$15:$H$25,5,0),0)*T2187</f>
        <v>0</v>
      </c>
      <c r="V2187" s="160">
        <f t="shared" ref="V2187:V2250" si="961">IF(AND(L2187&gt;=35.1,L2187&lt;=45),L2187,0)</f>
        <v>0</v>
      </c>
      <c r="W2187" s="159">
        <f>IFERROR(VLOOKUP(N2187,'P1 Intra-Europees'!$A$15:$H$25,6,0),0)*V2187</f>
        <v>0</v>
      </c>
      <c r="X2187" s="160">
        <f t="shared" ref="X2187:X2250" si="962">IF(AND(L2187&gt;=45.1,L2187&lt;=150),L2187,0)</f>
        <v>0</v>
      </c>
      <c r="Y2187" s="159">
        <f>IFERROR(VLOOKUP(N2187,'P1 Intra-Europees'!$A$15:$H$25,7,0),0)*X2187</f>
        <v>0</v>
      </c>
      <c r="Z2187" s="161">
        <f t="shared" ref="Z2187:Z2250" si="963">IF(L2187&gt;=0.1,G2187,0)</f>
        <v>0</v>
      </c>
      <c r="AA2187" s="162">
        <f>IFERROR(VLOOKUP(N2187,'P1 Intra-Europees'!$A$15:$H$25,8,0),0)*Z2187</f>
        <v>0</v>
      </c>
      <c r="AB2187" s="163">
        <f t="shared" ref="AB2187:AB2250" si="964">IF(AC2187=$AC$8,0.95,1)*AD2187</f>
        <v>0</v>
      </c>
      <c r="AC2187" s="157" t="str">
        <f>VLOOKUP(B2187,'P2 Origin'!$C$21:$O$176,13,0)</f>
        <v>EUR</v>
      </c>
      <c r="AD2187" s="164">
        <f t="shared" ref="AD2187:AD2250" si="965">SUM(AE2187,AG2187,AI2187,AK2187,AS2187,AT2187,AM2187,AO2187,AQ2187)</f>
        <v>0</v>
      </c>
      <c r="AE2187" s="165">
        <f>IF(AU2187&gt;0.1,VLOOKUP(B2187,'P2 Origin'!$C$21:$M$176,3,0)*H2187,0)</f>
        <v>0</v>
      </c>
      <c r="AF2187" s="166">
        <f t="shared" ref="AF2187:AF2250" si="966">IF(AND(AU2187&gt;=0.1,AU2187&lt;=5.99),AU2187,0)</f>
        <v>0</v>
      </c>
      <c r="AG2187" s="165">
        <f>(VLOOKUP(B2187,'P2 Origin'!$C$21:$M$176,4,0))*AF2187</f>
        <v>0</v>
      </c>
      <c r="AH2187" s="166">
        <f t="shared" ref="AH2187:AH2250" si="967">IF(AND(AU2187&gt;=6,AU2187&lt;=15.99),$AU2187,0)</f>
        <v>0</v>
      </c>
      <c r="AI2187" s="165">
        <f>(VLOOKUP(B2187,'P2 Origin'!$C$21:$M$176,5,0))*AH2187</f>
        <v>0</v>
      </c>
      <c r="AJ2187" s="166">
        <f t="shared" si="953"/>
        <v>0</v>
      </c>
      <c r="AK2187" s="165">
        <f>(VLOOKUP(B2187,'P2 Origin'!$C$21:$M$176,6,0))*AJ2187</f>
        <v>0</v>
      </c>
      <c r="AL2187" s="166">
        <f t="shared" ref="AL2187:AL2250" si="968">IF(AND($AU2187&gt;=26,$AU2187&lt;=35.99),$AU2187,0)</f>
        <v>0</v>
      </c>
      <c r="AM2187" s="165">
        <f>(VLOOKUP($B2187,'P2 Origin'!$C$21:$M$176,7,0))*AL2187</f>
        <v>0</v>
      </c>
      <c r="AN2187" s="166">
        <f t="shared" ref="AN2187:AN2250" si="969">IF(AND($AU2187&gt;=36,$AU2187&lt;=45.99),$AU2187,0)</f>
        <v>0</v>
      </c>
      <c r="AO2187" s="165">
        <f>(VLOOKUP($B2187,'P2 Origin'!$C$21:$M$176,8,0))*AN2187</f>
        <v>0</v>
      </c>
      <c r="AP2187" s="166">
        <f t="shared" ref="AP2187:AP2250" si="970">IF(AND($AU2187&gt;=46,$AU2187&lt;=100),$AU2187,0)</f>
        <v>0</v>
      </c>
      <c r="AQ2187" s="165">
        <f>(VLOOKUP($B2187,'P2 Origin'!$C$21:$M$176,9,0))*AP2187</f>
        <v>0</v>
      </c>
      <c r="AR2187" s="155">
        <f t="shared" si="955"/>
        <v>0</v>
      </c>
      <c r="AS2187" s="164">
        <f>(VLOOKUP(B2187,'P2 Origin'!$C$21:$M$176,10,0))*K2187</f>
        <v>0</v>
      </c>
      <c r="AT2187" s="164">
        <f>(VLOOKUP(B2187,'P2 Origin'!$C$21:$M$176,11,0))*J2187</f>
        <v>0</v>
      </c>
      <c r="AU2187" s="167">
        <v>0</v>
      </c>
      <c r="AV2187" s="168">
        <v>0</v>
      </c>
      <c r="AW2187" s="169">
        <v>0</v>
      </c>
      <c r="AX2187" s="170">
        <f>IF(AU2187&gt;=0.1,'P3 Bureaumarge zee- en luchtvr.'!$D$12,0)</f>
        <v>0</v>
      </c>
      <c r="AY2187" s="163">
        <f t="shared" ref="AY2187:AY2250" si="971">IF(AZ2187=$AC$8,0.95,1)*BA2187</f>
        <v>0</v>
      </c>
      <c r="AZ2187" s="157" t="str">
        <f>VLOOKUP(D2187,'P4 Destination'!$C$21:$O$176,13,0)</f>
        <v>EUR</v>
      </c>
      <c r="BA2187" s="164">
        <f t="shared" ref="BA2187:BA2250" si="972">SUM(BB2187,BD2187,BF2187,BN2187,BP2187,BQ2187,BH2187,BJ2187,BL2187)</f>
        <v>0</v>
      </c>
      <c r="BB2187" s="171">
        <f>IF(AU2187&gt;0.1,(VLOOKUP(D2187,'P4 Destination'!$C$21:$M$176,3,0))*I2187,0)</f>
        <v>0</v>
      </c>
      <c r="BC2187" s="172">
        <f t="shared" ref="BC2187:BC2250" si="973">IF(AND($AU2187&gt;=0.1,$AU2187&lt;=5),$AU2187,0)</f>
        <v>0</v>
      </c>
      <c r="BD2187" s="171">
        <f>(VLOOKUP($D2187,'P4 Destination'!$C$21:$M$176,4,0))*BC2187</f>
        <v>0</v>
      </c>
      <c r="BE2187" s="172">
        <f t="shared" ref="BE2187:BE2250" si="974">IF(AND($AU2187&gt;=6,$AU2187&lt;=15.99),$AU2187,0)</f>
        <v>0</v>
      </c>
      <c r="BF2187" s="171">
        <f>(VLOOKUP($D2187,'P4 Destination'!$C$21:$M$176,5,0))*BE2187</f>
        <v>0</v>
      </c>
      <c r="BG2187" s="172">
        <f t="shared" ref="BG2187:BG2250" si="975">IF(AND($AU2187&gt;=16,$AU2187&lt;=25.99),$AU2187,0)</f>
        <v>0</v>
      </c>
      <c r="BH2187" s="171">
        <f>(VLOOKUP($D2187,'P4 Destination'!$C$21:$M$176,6,0))*BG2187</f>
        <v>0</v>
      </c>
      <c r="BI2187" s="172">
        <f t="shared" ref="BI2187:BI2250" si="976">IF(AND($AU2187&gt;=26,$AU2187&lt;=35.99),$AU2187,0)</f>
        <v>0</v>
      </c>
      <c r="BJ2187" s="171">
        <f>(VLOOKUP($D2187,'P4 Destination'!$C$21:$M$176,7,0))*BI2187</f>
        <v>0</v>
      </c>
      <c r="BK2187" s="172">
        <f t="shared" ref="BK2187:BK2250" si="977">IF(AND($AU2187&gt;=36,$AU2187&lt;=45.99),$AU2187,0)</f>
        <v>0</v>
      </c>
      <c r="BL2187" s="171">
        <f>(VLOOKUP($D2187,'P4 Destination'!$C$21:$M$176,8,0))*BK2187</f>
        <v>0</v>
      </c>
      <c r="BM2187" s="172">
        <f t="shared" ref="BM2187:BM2250" si="978">IF(AND($AU2187&gt;=46,$AU2187&lt;=100),$AU2187,0)</f>
        <v>0</v>
      </c>
      <c r="BN2187" s="171">
        <f>(VLOOKUP($D2187,'P4 Destination'!$C$21:$M$176,9,0))*BM2187</f>
        <v>0</v>
      </c>
      <c r="BO2187" s="154">
        <f t="shared" si="956"/>
        <v>0</v>
      </c>
      <c r="BP2187" s="171">
        <f>(VLOOKUP(D2187,'P4 Destination'!$C$21:$M$176,10,0))*K2187</f>
        <v>0</v>
      </c>
      <c r="BQ2187" s="171">
        <f>(VLOOKUP(D2187,'P4 Destination'!$C$21:$M$176,11,0))*J2187</f>
        <v>0</v>
      </c>
      <c r="BR2187" s="173">
        <f t="shared" ref="BR2187:BR2250" si="979">SUM(BS2187:BU2187)</f>
        <v>0</v>
      </c>
      <c r="BS2187" s="173">
        <f>(AV2187*2500)*'P6 Verzekering'!$E$11</f>
        <v>0</v>
      </c>
      <c r="BT2187" s="173">
        <f>(AW2187*2500)*'P6 Verzekering'!$E$12</f>
        <v>0</v>
      </c>
      <c r="BU2187" s="173">
        <f>(L2187*2500)*'P6 Verzekering'!$E$13</f>
        <v>0</v>
      </c>
      <c r="BV2187" s="173">
        <f t="shared" ref="BV2187:BV2250" si="980">SUM(O2187,AB2187,AX2187,AY2187,BR2187)</f>
        <v>0</v>
      </c>
      <c r="BW2187"/>
      <c r="BX2187"/>
    </row>
    <row r="2188" spans="1:76">
      <c r="A2188" s="152" t="s">
        <v>1742</v>
      </c>
      <c r="B2188" s="152" t="s">
        <v>219</v>
      </c>
      <c r="C2188" s="152" t="s">
        <v>219</v>
      </c>
      <c r="D2188" s="152" t="s">
        <v>151</v>
      </c>
      <c r="E2188" s="152" t="s">
        <v>149</v>
      </c>
      <c r="F2188" s="153">
        <f t="shared" si="954"/>
        <v>34</v>
      </c>
      <c r="G2188" s="154">
        <v>0</v>
      </c>
      <c r="H2188" s="154">
        <f>IFERROR(VLOOKUP(B2188,'P2 Origin'!$C$21:$Q$176,15,FALSE),0)</f>
        <v>0</v>
      </c>
      <c r="I2188" s="154">
        <f>IFERROR(VLOOKUP(D2188,'P4 Destination'!$C$21:$Q$176,15,FALSE),0)</f>
        <v>0</v>
      </c>
      <c r="J2188" s="155"/>
      <c r="K2188" s="155"/>
      <c r="L2188" s="156">
        <v>34</v>
      </c>
      <c r="M2188" s="155">
        <v>174</v>
      </c>
      <c r="N2188" s="155">
        <v>2</v>
      </c>
      <c r="O2188" s="157">
        <f t="shared" si="957"/>
        <v>0</v>
      </c>
      <c r="P2188" s="158">
        <f t="shared" si="958"/>
        <v>0</v>
      </c>
      <c r="Q2188" s="159">
        <f>IFERROR(VLOOKUP(N2188,'P1 Intra-Europees'!$A$15:$H$25,3,0),0)*P2188</f>
        <v>0</v>
      </c>
      <c r="R2188" s="160">
        <f t="shared" si="959"/>
        <v>0</v>
      </c>
      <c r="S2188" s="159">
        <f>IFERROR(VLOOKUP(N2188,'P1 Intra-Europees'!$A$15:$H$25,4,0),0)*R2188</f>
        <v>0</v>
      </c>
      <c r="T2188" s="160">
        <f t="shared" si="960"/>
        <v>34</v>
      </c>
      <c r="U2188" s="159">
        <f>IFERROR(VLOOKUP(N2188,'P1 Intra-Europees'!$A$15:$H$25,5,0),0)*T2188</f>
        <v>0</v>
      </c>
      <c r="V2188" s="160">
        <f t="shared" si="961"/>
        <v>0</v>
      </c>
      <c r="W2188" s="159">
        <f>IFERROR(VLOOKUP(N2188,'P1 Intra-Europees'!$A$15:$H$25,6,0),0)*V2188</f>
        <v>0</v>
      </c>
      <c r="X2188" s="160">
        <f t="shared" si="962"/>
        <v>0</v>
      </c>
      <c r="Y2188" s="159">
        <f>IFERROR(VLOOKUP(N2188,'P1 Intra-Europees'!$A$15:$H$25,7,0),0)*X2188</f>
        <v>0</v>
      </c>
      <c r="Z2188" s="161">
        <f t="shared" si="963"/>
        <v>0</v>
      </c>
      <c r="AA2188" s="162">
        <f>IFERROR(VLOOKUP(N2188,'P1 Intra-Europees'!$A$15:$H$25,8,0),0)*Z2188</f>
        <v>0</v>
      </c>
      <c r="AB2188" s="163">
        <f t="shared" si="964"/>
        <v>0</v>
      </c>
      <c r="AC2188" s="157" t="str">
        <f>VLOOKUP(B2188,'P2 Origin'!$C$21:$O$176,13,0)</f>
        <v>EUR</v>
      </c>
      <c r="AD2188" s="164">
        <f t="shared" si="965"/>
        <v>0</v>
      </c>
      <c r="AE2188" s="165">
        <f>IF(AU2188&gt;0.1,VLOOKUP(B2188,'P2 Origin'!$C$21:$M$176,3,0)*H2188,0)</f>
        <v>0</v>
      </c>
      <c r="AF2188" s="166">
        <f t="shared" si="966"/>
        <v>0</v>
      </c>
      <c r="AG2188" s="165">
        <f>(VLOOKUP(B2188,'P2 Origin'!$C$21:$M$176,4,0))*AF2188</f>
        <v>0</v>
      </c>
      <c r="AH2188" s="166">
        <f t="shared" si="967"/>
        <v>0</v>
      </c>
      <c r="AI2188" s="165">
        <f>(VLOOKUP(B2188,'P2 Origin'!$C$21:$M$176,5,0))*AH2188</f>
        <v>0</v>
      </c>
      <c r="AJ2188" s="166">
        <f t="shared" si="953"/>
        <v>0</v>
      </c>
      <c r="AK2188" s="165">
        <f>(VLOOKUP(B2188,'P2 Origin'!$C$21:$M$176,6,0))*AJ2188</f>
        <v>0</v>
      </c>
      <c r="AL2188" s="166">
        <f t="shared" si="968"/>
        <v>0</v>
      </c>
      <c r="AM2188" s="165">
        <f>(VLOOKUP($B2188,'P2 Origin'!$C$21:$M$176,7,0))*AL2188</f>
        <v>0</v>
      </c>
      <c r="AN2188" s="166">
        <f t="shared" si="969"/>
        <v>0</v>
      </c>
      <c r="AO2188" s="165">
        <f>(VLOOKUP($B2188,'P2 Origin'!$C$21:$M$176,8,0))*AN2188</f>
        <v>0</v>
      </c>
      <c r="AP2188" s="166">
        <f t="shared" si="970"/>
        <v>0</v>
      </c>
      <c r="AQ2188" s="165">
        <f>(VLOOKUP($B2188,'P2 Origin'!$C$21:$M$176,9,0))*AP2188</f>
        <v>0</v>
      </c>
      <c r="AR2188" s="155">
        <f t="shared" si="955"/>
        <v>0</v>
      </c>
      <c r="AS2188" s="164">
        <f>(VLOOKUP(B2188,'P2 Origin'!$C$21:$M$176,10,0))*K2188</f>
        <v>0</v>
      </c>
      <c r="AT2188" s="164">
        <f>(VLOOKUP(B2188,'P2 Origin'!$C$21:$M$176,11,0))*J2188</f>
        <v>0</v>
      </c>
      <c r="AU2188" s="167">
        <v>0</v>
      </c>
      <c r="AV2188" s="168">
        <v>0</v>
      </c>
      <c r="AW2188" s="169">
        <v>0</v>
      </c>
      <c r="AX2188" s="170">
        <f>IF(AU2188&gt;=0.1,'P3 Bureaumarge zee- en luchtvr.'!$D$12,0)</f>
        <v>0</v>
      </c>
      <c r="AY2188" s="163">
        <f t="shared" si="971"/>
        <v>0</v>
      </c>
      <c r="AZ2188" s="157" t="str">
        <f>VLOOKUP(D2188,'P4 Destination'!$C$21:$O$176,13,0)</f>
        <v>EUR</v>
      </c>
      <c r="BA2188" s="164">
        <f t="shared" si="972"/>
        <v>0</v>
      </c>
      <c r="BB2188" s="171">
        <f>IF(AU2188&gt;0.1,(VLOOKUP(D2188,'P4 Destination'!$C$21:$M$176,3,0))*I2188,0)</f>
        <v>0</v>
      </c>
      <c r="BC2188" s="172">
        <f t="shared" si="973"/>
        <v>0</v>
      </c>
      <c r="BD2188" s="171">
        <f>(VLOOKUP($D2188,'P4 Destination'!$C$21:$M$176,4,0))*BC2188</f>
        <v>0</v>
      </c>
      <c r="BE2188" s="172">
        <f t="shared" si="974"/>
        <v>0</v>
      </c>
      <c r="BF2188" s="171">
        <f>(VLOOKUP($D2188,'P4 Destination'!$C$21:$M$176,5,0))*BE2188</f>
        <v>0</v>
      </c>
      <c r="BG2188" s="172">
        <f t="shared" si="975"/>
        <v>0</v>
      </c>
      <c r="BH2188" s="171">
        <f>(VLOOKUP($D2188,'P4 Destination'!$C$21:$M$176,6,0))*BG2188</f>
        <v>0</v>
      </c>
      <c r="BI2188" s="172">
        <f t="shared" si="976"/>
        <v>0</v>
      </c>
      <c r="BJ2188" s="171">
        <f>(VLOOKUP($D2188,'P4 Destination'!$C$21:$M$176,7,0))*BI2188</f>
        <v>0</v>
      </c>
      <c r="BK2188" s="172">
        <f t="shared" si="977"/>
        <v>0</v>
      </c>
      <c r="BL2188" s="171">
        <f>(VLOOKUP($D2188,'P4 Destination'!$C$21:$M$176,8,0))*BK2188</f>
        <v>0</v>
      </c>
      <c r="BM2188" s="172">
        <f t="shared" si="978"/>
        <v>0</v>
      </c>
      <c r="BN2188" s="171">
        <f>(VLOOKUP($D2188,'P4 Destination'!$C$21:$M$176,9,0))*BM2188</f>
        <v>0</v>
      </c>
      <c r="BO2188" s="154">
        <f t="shared" si="956"/>
        <v>0</v>
      </c>
      <c r="BP2188" s="171">
        <f>(VLOOKUP(D2188,'P4 Destination'!$C$21:$M$176,10,0))*K2188</f>
        <v>0</v>
      </c>
      <c r="BQ2188" s="171">
        <f>(VLOOKUP(D2188,'P4 Destination'!$C$21:$M$176,11,0))*J2188</f>
        <v>0</v>
      </c>
      <c r="BR2188" s="173">
        <f t="shared" si="979"/>
        <v>0</v>
      </c>
      <c r="BS2188" s="173">
        <f>(AV2188*2500)*'P6 Verzekering'!$E$11</f>
        <v>0</v>
      </c>
      <c r="BT2188" s="173">
        <f>(AW2188*2500)*'P6 Verzekering'!$E$12</f>
        <v>0</v>
      </c>
      <c r="BU2188" s="173">
        <f>(L2188*2500)*'P6 Verzekering'!$E$13</f>
        <v>0</v>
      </c>
      <c r="BV2188" s="173">
        <f t="shared" si="980"/>
        <v>0</v>
      </c>
      <c r="BW2188"/>
      <c r="BX2188"/>
    </row>
    <row r="2189" spans="1:76">
      <c r="A2189" s="152" t="s">
        <v>1764</v>
      </c>
      <c r="B2189" s="152" t="s">
        <v>219</v>
      </c>
      <c r="C2189" s="152" t="s">
        <v>219</v>
      </c>
      <c r="D2189" s="152" t="s">
        <v>151</v>
      </c>
      <c r="E2189" s="152" t="s">
        <v>149</v>
      </c>
      <c r="F2189" s="153">
        <f t="shared" si="954"/>
        <v>34</v>
      </c>
      <c r="G2189" s="154">
        <v>0</v>
      </c>
      <c r="H2189" s="154">
        <f>IFERROR(VLOOKUP(B2189,'P2 Origin'!$C$21:$Q$176,15,FALSE),0)</f>
        <v>0</v>
      </c>
      <c r="I2189" s="154">
        <f>IFERROR(VLOOKUP(D2189,'P4 Destination'!$C$21:$Q$176,15,FALSE),0)</f>
        <v>0</v>
      </c>
      <c r="J2189" s="155"/>
      <c r="K2189" s="155"/>
      <c r="L2189" s="156">
        <v>34</v>
      </c>
      <c r="M2189" s="155">
        <v>181</v>
      </c>
      <c r="N2189" s="155">
        <v>2</v>
      </c>
      <c r="O2189" s="157">
        <f t="shared" si="957"/>
        <v>0</v>
      </c>
      <c r="P2189" s="158">
        <f t="shared" si="958"/>
        <v>0</v>
      </c>
      <c r="Q2189" s="159">
        <f>IFERROR(VLOOKUP(N2189,'P1 Intra-Europees'!$A$15:$H$25,3,0),0)*P2189</f>
        <v>0</v>
      </c>
      <c r="R2189" s="160">
        <f t="shared" si="959"/>
        <v>0</v>
      </c>
      <c r="S2189" s="159">
        <f>IFERROR(VLOOKUP(N2189,'P1 Intra-Europees'!$A$15:$H$25,4,0),0)*R2189</f>
        <v>0</v>
      </c>
      <c r="T2189" s="160">
        <f t="shared" si="960"/>
        <v>34</v>
      </c>
      <c r="U2189" s="159">
        <f>IFERROR(VLOOKUP(N2189,'P1 Intra-Europees'!$A$15:$H$25,5,0),0)*T2189</f>
        <v>0</v>
      </c>
      <c r="V2189" s="160">
        <f t="shared" si="961"/>
        <v>0</v>
      </c>
      <c r="W2189" s="159">
        <f>IFERROR(VLOOKUP(N2189,'P1 Intra-Europees'!$A$15:$H$25,6,0),0)*V2189</f>
        <v>0</v>
      </c>
      <c r="X2189" s="160">
        <f t="shared" si="962"/>
        <v>0</v>
      </c>
      <c r="Y2189" s="159">
        <f>IFERROR(VLOOKUP(N2189,'P1 Intra-Europees'!$A$15:$H$25,7,0),0)*X2189</f>
        <v>0</v>
      </c>
      <c r="Z2189" s="161">
        <f t="shared" si="963"/>
        <v>0</v>
      </c>
      <c r="AA2189" s="162">
        <f>IFERROR(VLOOKUP(N2189,'P1 Intra-Europees'!$A$15:$H$25,8,0),0)*Z2189</f>
        <v>0</v>
      </c>
      <c r="AB2189" s="163">
        <f t="shared" si="964"/>
        <v>0</v>
      </c>
      <c r="AC2189" s="157" t="str">
        <f>VLOOKUP(B2189,'P2 Origin'!$C$21:$O$176,13,0)</f>
        <v>EUR</v>
      </c>
      <c r="AD2189" s="164">
        <f t="shared" si="965"/>
        <v>0</v>
      </c>
      <c r="AE2189" s="165">
        <f>IF(AU2189&gt;0.1,VLOOKUP(B2189,'P2 Origin'!$C$21:$M$176,3,0)*H2189,0)</f>
        <v>0</v>
      </c>
      <c r="AF2189" s="166">
        <f t="shared" si="966"/>
        <v>0</v>
      </c>
      <c r="AG2189" s="165">
        <f>(VLOOKUP(B2189,'P2 Origin'!$C$21:$M$176,4,0))*AF2189</f>
        <v>0</v>
      </c>
      <c r="AH2189" s="166">
        <f t="shared" si="967"/>
        <v>0</v>
      </c>
      <c r="AI2189" s="165">
        <f>(VLOOKUP(B2189,'P2 Origin'!$C$21:$M$176,5,0))*AH2189</f>
        <v>0</v>
      </c>
      <c r="AJ2189" s="166">
        <f t="shared" si="953"/>
        <v>0</v>
      </c>
      <c r="AK2189" s="165">
        <f>(VLOOKUP(B2189,'P2 Origin'!$C$21:$M$176,6,0))*AJ2189</f>
        <v>0</v>
      </c>
      <c r="AL2189" s="166">
        <f t="shared" si="968"/>
        <v>0</v>
      </c>
      <c r="AM2189" s="165">
        <f>(VLOOKUP($B2189,'P2 Origin'!$C$21:$M$176,7,0))*AL2189</f>
        <v>0</v>
      </c>
      <c r="AN2189" s="166">
        <f t="shared" si="969"/>
        <v>0</v>
      </c>
      <c r="AO2189" s="165">
        <f>(VLOOKUP($B2189,'P2 Origin'!$C$21:$M$176,8,0))*AN2189</f>
        <v>0</v>
      </c>
      <c r="AP2189" s="166">
        <f t="shared" si="970"/>
        <v>0</v>
      </c>
      <c r="AQ2189" s="165">
        <f>(VLOOKUP($B2189,'P2 Origin'!$C$21:$M$176,9,0))*AP2189</f>
        <v>0</v>
      </c>
      <c r="AR2189" s="155">
        <f t="shared" si="955"/>
        <v>0</v>
      </c>
      <c r="AS2189" s="164">
        <f>(VLOOKUP(B2189,'P2 Origin'!$C$21:$M$176,10,0))*K2189</f>
        <v>0</v>
      </c>
      <c r="AT2189" s="164">
        <f>(VLOOKUP(B2189,'P2 Origin'!$C$21:$M$176,11,0))*J2189</f>
        <v>0</v>
      </c>
      <c r="AU2189" s="167">
        <v>0</v>
      </c>
      <c r="AV2189" s="168">
        <v>0</v>
      </c>
      <c r="AW2189" s="169">
        <v>0</v>
      </c>
      <c r="AX2189" s="170">
        <f>IF(AU2189&gt;=0.1,'P3 Bureaumarge zee- en luchtvr.'!$D$12,0)</f>
        <v>0</v>
      </c>
      <c r="AY2189" s="163">
        <f t="shared" si="971"/>
        <v>0</v>
      </c>
      <c r="AZ2189" s="157" t="str">
        <f>VLOOKUP(D2189,'P4 Destination'!$C$21:$O$176,13,0)</f>
        <v>EUR</v>
      </c>
      <c r="BA2189" s="164">
        <f t="shared" si="972"/>
        <v>0</v>
      </c>
      <c r="BB2189" s="171">
        <f>IF(AU2189&gt;0.1,(VLOOKUP(D2189,'P4 Destination'!$C$21:$M$176,3,0))*I2189,0)</f>
        <v>0</v>
      </c>
      <c r="BC2189" s="172">
        <f t="shared" si="973"/>
        <v>0</v>
      </c>
      <c r="BD2189" s="171">
        <f>(VLOOKUP($D2189,'P4 Destination'!$C$21:$M$176,4,0))*BC2189</f>
        <v>0</v>
      </c>
      <c r="BE2189" s="172">
        <f t="shared" si="974"/>
        <v>0</v>
      </c>
      <c r="BF2189" s="171">
        <f>(VLOOKUP($D2189,'P4 Destination'!$C$21:$M$176,5,0))*BE2189</f>
        <v>0</v>
      </c>
      <c r="BG2189" s="172">
        <f t="shared" si="975"/>
        <v>0</v>
      </c>
      <c r="BH2189" s="171">
        <f>(VLOOKUP($D2189,'P4 Destination'!$C$21:$M$176,6,0))*BG2189</f>
        <v>0</v>
      </c>
      <c r="BI2189" s="172">
        <f t="shared" si="976"/>
        <v>0</v>
      </c>
      <c r="BJ2189" s="171">
        <f>(VLOOKUP($D2189,'P4 Destination'!$C$21:$M$176,7,0))*BI2189</f>
        <v>0</v>
      </c>
      <c r="BK2189" s="172">
        <f t="shared" si="977"/>
        <v>0</v>
      </c>
      <c r="BL2189" s="171">
        <f>(VLOOKUP($D2189,'P4 Destination'!$C$21:$M$176,8,0))*BK2189</f>
        <v>0</v>
      </c>
      <c r="BM2189" s="172">
        <f t="shared" si="978"/>
        <v>0</v>
      </c>
      <c r="BN2189" s="171">
        <f>(VLOOKUP($D2189,'P4 Destination'!$C$21:$M$176,9,0))*BM2189</f>
        <v>0</v>
      </c>
      <c r="BO2189" s="154">
        <f t="shared" si="956"/>
        <v>0</v>
      </c>
      <c r="BP2189" s="171">
        <f>(VLOOKUP(D2189,'P4 Destination'!$C$21:$M$176,10,0))*K2189</f>
        <v>0</v>
      </c>
      <c r="BQ2189" s="171">
        <f>(VLOOKUP(D2189,'P4 Destination'!$C$21:$M$176,11,0))*J2189</f>
        <v>0</v>
      </c>
      <c r="BR2189" s="173">
        <f t="shared" si="979"/>
        <v>0</v>
      </c>
      <c r="BS2189" s="173">
        <f>(AV2189*2500)*'P6 Verzekering'!$E$11</f>
        <v>0</v>
      </c>
      <c r="BT2189" s="173">
        <f>(AW2189*2500)*'P6 Verzekering'!$E$12</f>
        <v>0</v>
      </c>
      <c r="BU2189" s="173">
        <f>(L2189*2500)*'P6 Verzekering'!$E$13</f>
        <v>0</v>
      </c>
      <c r="BV2189" s="173">
        <f t="shared" si="980"/>
        <v>0</v>
      </c>
      <c r="BW2189"/>
      <c r="BX2189"/>
    </row>
    <row r="2190" spans="1:76">
      <c r="A2190" s="152" t="s">
        <v>975</v>
      </c>
      <c r="B2190" s="152" t="s">
        <v>151</v>
      </c>
      <c r="C2190" s="152" t="s">
        <v>149</v>
      </c>
      <c r="D2190" s="152" t="s">
        <v>219</v>
      </c>
      <c r="E2190" s="152" t="s">
        <v>219</v>
      </c>
      <c r="F2190" s="153">
        <f t="shared" si="954"/>
        <v>34</v>
      </c>
      <c r="G2190" s="154">
        <v>0</v>
      </c>
      <c r="H2190" s="154">
        <f>IFERROR(VLOOKUP(B2190,'P2 Origin'!$C$21:$Q$176,15,FALSE),0)</f>
        <v>0</v>
      </c>
      <c r="I2190" s="154">
        <f>IFERROR(VLOOKUP(D2190,'P4 Destination'!$C$21:$Q$176,15,FALSE),0)</f>
        <v>0</v>
      </c>
      <c r="J2190" s="155"/>
      <c r="K2190" s="155"/>
      <c r="L2190" s="156">
        <v>34</v>
      </c>
      <c r="M2190" s="155">
        <v>361</v>
      </c>
      <c r="N2190" s="155">
        <v>3</v>
      </c>
      <c r="O2190" s="157">
        <f t="shared" si="957"/>
        <v>0</v>
      </c>
      <c r="P2190" s="158">
        <f t="shared" si="958"/>
        <v>0</v>
      </c>
      <c r="Q2190" s="159">
        <f>IFERROR(VLOOKUP(N2190,'P1 Intra-Europees'!$A$15:$H$25,3,0),0)*P2190</f>
        <v>0</v>
      </c>
      <c r="R2190" s="160">
        <f t="shared" si="959"/>
        <v>0</v>
      </c>
      <c r="S2190" s="159">
        <f>IFERROR(VLOOKUP(N2190,'P1 Intra-Europees'!$A$15:$H$25,4,0),0)*R2190</f>
        <v>0</v>
      </c>
      <c r="T2190" s="160">
        <f t="shared" si="960"/>
        <v>34</v>
      </c>
      <c r="U2190" s="159">
        <f>IFERROR(VLOOKUP(N2190,'P1 Intra-Europees'!$A$15:$H$25,5,0),0)*T2190</f>
        <v>0</v>
      </c>
      <c r="V2190" s="160">
        <f t="shared" si="961"/>
        <v>0</v>
      </c>
      <c r="W2190" s="159">
        <f>IFERROR(VLOOKUP(N2190,'P1 Intra-Europees'!$A$15:$H$25,6,0),0)*V2190</f>
        <v>0</v>
      </c>
      <c r="X2190" s="160">
        <f t="shared" si="962"/>
        <v>0</v>
      </c>
      <c r="Y2190" s="159">
        <f>IFERROR(VLOOKUP(N2190,'P1 Intra-Europees'!$A$15:$H$25,7,0),0)*X2190</f>
        <v>0</v>
      </c>
      <c r="Z2190" s="161">
        <f t="shared" si="963"/>
        <v>0</v>
      </c>
      <c r="AA2190" s="162">
        <f>IFERROR(VLOOKUP(N2190,'P1 Intra-Europees'!$A$15:$H$25,8,0),0)*Z2190</f>
        <v>0</v>
      </c>
      <c r="AB2190" s="163">
        <f t="shared" si="964"/>
        <v>0</v>
      </c>
      <c r="AC2190" s="157" t="str">
        <f>VLOOKUP(B2190,'P2 Origin'!$C$21:$O$176,13,0)</f>
        <v>EUR</v>
      </c>
      <c r="AD2190" s="164">
        <f t="shared" si="965"/>
        <v>0</v>
      </c>
      <c r="AE2190" s="165">
        <f>IF(AU2190&gt;0.1,VLOOKUP(B2190,'P2 Origin'!$C$21:$M$176,3,0)*H2190,0)</f>
        <v>0</v>
      </c>
      <c r="AF2190" s="166">
        <f t="shared" si="966"/>
        <v>0</v>
      </c>
      <c r="AG2190" s="165">
        <f>(VLOOKUP(B2190,'P2 Origin'!$C$21:$M$176,4,0))*AF2190</f>
        <v>0</v>
      </c>
      <c r="AH2190" s="166">
        <f t="shared" si="967"/>
        <v>0</v>
      </c>
      <c r="AI2190" s="165">
        <f>(VLOOKUP(B2190,'P2 Origin'!$C$21:$M$176,5,0))*AH2190</f>
        <v>0</v>
      </c>
      <c r="AJ2190" s="166">
        <f t="shared" si="953"/>
        <v>0</v>
      </c>
      <c r="AK2190" s="165">
        <f>(VLOOKUP(B2190,'P2 Origin'!$C$21:$M$176,6,0))*AJ2190</f>
        <v>0</v>
      </c>
      <c r="AL2190" s="166">
        <f t="shared" si="968"/>
        <v>0</v>
      </c>
      <c r="AM2190" s="165">
        <f>(VLOOKUP($B2190,'P2 Origin'!$C$21:$M$176,7,0))*AL2190</f>
        <v>0</v>
      </c>
      <c r="AN2190" s="166">
        <f t="shared" si="969"/>
        <v>0</v>
      </c>
      <c r="AO2190" s="165">
        <f>(VLOOKUP($B2190,'P2 Origin'!$C$21:$M$176,8,0))*AN2190</f>
        <v>0</v>
      </c>
      <c r="AP2190" s="166">
        <f t="shared" si="970"/>
        <v>0</v>
      </c>
      <c r="AQ2190" s="165">
        <f>(VLOOKUP($B2190,'P2 Origin'!$C$21:$M$176,9,0))*AP2190</f>
        <v>0</v>
      </c>
      <c r="AR2190" s="155">
        <f t="shared" si="955"/>
        <v>0</v>
      </c>
      <c r="AS2190" s="164">
        <f>(VLOOKUP(B2190,'P2 Origin'!$C$21:$M$176,10,0))*K2190</f>
        <v>0</v>
      </c>
      <c r="AT2190" s="164">
        <f>(VLOOKUP(B2190,'P2 Origin'!$C$21:$M$176,11,0))*J2190</f>
        <v>0</v>
      </c>
      <c r="AU2190" s="167">
        <v>0</v>
      </c>
      <c r="AV2190" s="168">
        <v>0</v>
      </c>
      <c r="AW2190" s="169">
        <v>0</v>
      </c>
      <c r="AX2190" s="170">
        <f>IF(AU2190&gt;=0.1,'P3 Bureaumarge zee- en luchtvr.'!$D$12,0)</f>
        <v>0</v>
      </c>
      <c r="AY2190" s="163">
        <f t="shared" si="971"/>
        <v>0</v>
      </c>
      <c r="AZ2190" s="157" t="str">
        <f>VLOOKUP(D2190,'P4 Destination'!$C$21:$O$176,13,0)</f>
        <v>EUR</v>
      </c>
      <c r="BA2190" s="164">
        <f t="shared" si="972"/>
        <v>0</v>
      </c>
      <c r="BB2190" s="171">
        <f>IF(AU2190&gt;0.1,(VLOOKUP(D2190,'P4 Destination'!$C$21:$M$176,3,0))*I2190,0)</f>
        <v>0</v>
      </c>
      <c r="BC2190" s="172">
        <f t="shared" si="973"/>
        <v>0</v>
      </c>
      <c r="BD2190" s="171">
        <f>(VLOOKUP($D2190,'P4 Destination'!$C$21:$M$176,4,0))*BC2190</f>
        <v>0</v>
      </c>
      <c r="BE2190" s="172">
        <f t="shared" si="974"/>
        <v>0</v>
      </c>
      <c r="BF2190" s="171">
        <f>(VLOOKUP($D2190,'P4 Destination'!$C$21:$M$176,5,0))*BE2190</f>
        <v>0</v>
      </c>
      <c r="BG2190" s="172">
        <f t="shared" si="975"/>
        <v>0</v>
      </c>
      <c r="BH2190" s="171">
        <f>(VLOOKUP($D2190,'P4 Destination'!$C$21:$M$176,6,0))*BG2190</f>
        <v>0</v>
      </c>
      <c r="BI2190" s="172">
        <f t="shared" si="976"/>
        <v>0</v>
      </c>
      <c r="BJ2190" s="171">
        <f>(VLOOKUP($D2190,'P4 Destination'!$C$21:$M$176,7,0))*BI2190</f>
        <v>0</v>
      </c>
      <c r="BK2190" s="172">
        <f t="shared" si="977"/>
        <v>0</v>
      </c>
      <c r="BL2190" s="171">
        <f>(VLOOKUP($D2190,'P4 Destination'!$C$21:$M$176,8,0))*BK2190</f>
        <v>0</v>
      </c>
      <c r="BM2190" s="172">
        <f t="shared" si="978"/>
        <v>0</v>
      </c>
      <c r="BN2190" s="171">
        <f>(VLOOKUP($D2190,'P4 Destination'!$C$21:$M$176,9,0))*BM2190</f>
        <v>0</v>
      </c>
      <c r="BO2190" s="154">
        <f t="shared" si="956"/>
        <v>0</v>
      </c>
      <c r="BP2190" s="171">
        <f>(VLOOKUP(D2190,'P4 Destination'!$C$21:$M$176,10,0))*K2190</f>
        <v>0</v>
      </c>
      <c r="BQ2190" s="171">
        <f>(VLOOKUP(D2190,'P4 Destination'!$C$21:$M$176,11,0))*J2190</f>
        <v>0</v>
      </c>
      <c r="BR2190" s="173">
        <f t="shared" si="979"/>
        <v>0</v>
      </c>
      <c r="BS2190" s="173">
        <f>(AV2190*2500)*'P6 Verzekering'!$E$11</f>
        <v>0</v>
      </c>
      <c r="BT2190" s="173">
        <f>(AW2190*2500)*'P6 Verzekering'!$E$12</f>
        <v>0</v>
      </c>
      <c r="BU2190" s="173">
        <f>(L2190*2500)*'P6 Verzekering'!$E$13</f>
        <v>0</v>
      </c>
      <c r="BV2190" s="173">
        <f t="shared" si="980"/>
        <v>0</v>
      </c>
      <c r="BW2190"/>
      <c r="BX2190"/>
    </row>
    <row r="2191" spans="1:76">
      <c r="A2191" s="152" t="s">
        <v>2395</v>
      </c>
      <c r="B2191" s="152" t="s">
        <v>219</v>
      </c>
      <c r="C2191" s="152" t="s">
        <v>219</v>
      </c>
      <c r="D2191" s="152" t="s">
        <v>226</v>
      </c>
      <c r="E2191" s="152" t="s">
        <v>225</v>
      </c>
      <c r="F2191" s="153">
        <f t="shared" si="954"/>
        <v>34</v>
      </c>
      <c r="G2191" s="154">
        <v>0</v>
      </c>
      <c r="H2191" s="154">
        <f>IFERROR(VLOOKUP(B2191,'P2 Origin'!$C$21:$Q$176,15,FALSE),0)</f>
        <v>0</v>
      </c>
      <c r="I2191" s="154">
        <f>IFERROR(VLOOKUP(D2191,'P4 Destination'!$C$21:$Q$176,15,FALSE),0)</f>
        <v>1</v>
      </c>
      <c r="J2191" s="155"/>
      <c r="K2191" s="155"/>
      <c r="L2191" s="156">
        <v>34</v>
      </c>
      <c r="M2191" s="155">
        <v>1235</v>
      </c>
      <c r="N2191" s="155">
        <v>6</v>
      </c>
      <c r="O2191" s="157">
        <f t="shared" si="957"/>
        <v>0</v>
      </c>
      <c r="P2191" s="158">
        <f t="shared" si="958"/>
        <v>0</v>
      </c>
      <c r="Q2191" s="159">
        <f>IFERROR(VLOOKUP(N2191,'P1 Intra-Europees'!$A$15:$H$25,3,0),0)*P2191</f>
        <v>0</v>
      </c>
      <c r="R2191" s="160">
        <f t="shared" si="959"/>
        <v>0</v>
      </c>
      <c r="S2191" s="159">
        <f>IFERROR(VLOOKUP(N2191,'P1 Intra-Europees'!$A$15:$H$25,4,0),0)*R2191</f>
        <v>0</v>
      </c>
      <c r="T2191" s="160">
        <f t="shared" si="960"/>
        <v>34</v>
      </c>
      <c r="U2191" s="159">
        <f>IFERROR(VLOOKUP(N2191,'P1 Intra-Europees'!$A$15:$H$25,5,0),0)*T2191</f>
        <v>0</v>
      </c>
      <c r="V2191" s="160">
        <f t="shared" si="961"/>
        <v>0</v>
      </c>
      <c r="W2191" s="159">
        <f>IFERROR(VLOOKUP(N2191,'P1 Intra-Europees'!$A$15:$H$25,6,0),0)*V2191</f>
        <v>0</v>
      </c>
      <c r="X2191" s="160">
        <f t="shared" si="962"/>
        <v>0</v>
      </c>
      <c r="Y2191" s="159">
        <f>IFERROR(VLOOKUP(N2191,'P1 Intra-Europees'!$A$15:$H$25,7,0),0)*X2191</f>
        <v>0</v>
      </c>
      <c r="Z2191" s="161">
        <f t="shared" si="963"/>
        <v>0</v>
      </c>
      <c r="AA2191" s="162">
        <f>IFERROR(VLOOKUP(N2191,'P1 Intra-Europees'!$A$15:$H$25,8,0),0)*Z2191</f>
        <v>0</v>
      </c>
      <c r="AB2191" s="163">
        <f t="shared" si="964"/>
        <v>0</v>
      </c>
      <c r="AC2191" s="157" t="str">
        <f>VLOOKUP(B2191,'P2 Origin'!$C$21:$O$176,13,0)</f>
        <v>EUR</v>
      </c>
      <c r="AD2191" s="164">
        <f t="shared" si="965"/>
        <v>0</v>
      </c>
      <c r="AE2191" s="165">
        <f>IF(AU2191&gt;0.1,VLOOKUP(B2191,'P2 Origin'!$C$21:$M$176,3,0)*H2191,0)</f>
        <v>0</v>
      </c>
      <c r="AF2191" s="166">
        <f t="shared" si="966"/>
        <v>0</v>
      </c>
      <c r="AG2191" s="165">
        <f>(VLOOKUP(B2191,'P2 Origin'!$C$21:$M$176,4,0))*AF2191</f>
        <v>0</v>
      </c>
      <c r="AH2191" s="166">
        <f t="shared" si="967"/>
        <v>0</v>
      </c>
      <c r="AI2191" s="165">
        <f>(VLOOKUP(B2191,'P2 Origin'!$C$21:$M$176,5,0))*AH2191</f>
        <v>0</v>
      </c>
      <c r="AJ2191" s="166">
        <f t="shared" ref="AJ2191:AJ2254" si="981">IF(AND(AU2191&gt;=16,AU2191&lt;=25.99),$AU2191,0)</f>
        <v>0</v>
      </c>
      <c r="AK2191" s="165">
        <f>(VLOOKUP(B2191,'P2 Origin'!$C$21:$M$176,6,0))*AJ2191</f>
        <v>0</v>
      </c>
      <c r="AL2191" s="166">
        <f t="shared" si="968"/>
        <v>0</v>
      </c>
      <c r="AM2191" s="165">
        <f>(VLOOKUP($B2191,'P2 Origin'!$C$21:$M$176,7,0))*AL2191</f>
        <v>0</v>
      </c>
      <c r="AN2191" s="166">
        <f t="shared" si="969"/>
        <v>0</v>
      </c>
      <c r="AO2191" s="165">
        <f>(VLOOKUP($B2191,'P2 Origin'!$C$21:$M$176,8,0))*AN2191</f>
        <v>0</v>
      </c>
      <c r="AP2191" s="166">
        <f t="shared" si="970"/>
        <v>0</v>
      </c>
      <c r="AQ2191" s="165">
        <f>(VLOOKUP($B2191,'P2 Origin'!$C$21:$M$176,9,0))*AP2191</f>
        <v>0</v>
      </c>
      <c r="AR2191" s="155">
        <f t="shared" si="955"/>
        <v>0</v>
      </c>
      <c r="AS2191" s="164">
        <f>(VLOOKUP(B2191,'P2 Origin'!$C$21:$M$176,10,0))*K2191</f>
        <v>0</v>
      </c>
      <c r="AT2191" s="164">
        <f>(VLOOKUP(B2191,'P2 Origin'!$C$21:$M$176,11,0))*J2191</f>
        <v>0</v>
      </c>
      <c r="AU2191" s="167">
        <v>0</v>
      </c>
      <c r="AV2191" s="168">
        <v>0</v>
      </c>
      <c r="AW2191" s="169">
        <v>0</v>
      </c>
      <c r="AX2191" s="170">
        <f>IF(AU2191&gt;=0.1,'P3 Bureaumarge zee- en luchtvr.'!$D$12,0)</f>
        <v>0</v>
      </c>
      <c r="AY2191" s="163">
        <f t="shared" si="971"/>
        <v>0</v>
      </c>
      <c r="AZ2191" s="157" t="str">
        <f>VLOOKUP(D2191,'P4 Destination'!$C$21:$O$176,13,0)</f>
        <v>EUR</v>
      </c>
      <c r="BA2191" s="164">
        <f t="shared" si="972"/>
        <v>0</v>
      </c>
      <c r="BB2191" s="171">
        <f>IF(AU2191&gt;0.1,(VLOOKUP(D2191,'P4 Destination'!$C$21:$M$176,3,0))*I2191,0)</f>
        <v>0</v>
      </c>
      <c r="BC2191" s="172">
        <f t="shared" si="973"/>
        <v>0</v>
      </c>
      <c r="BD2191" s="171">
        <f>(VLOOKUP($D2191,'P4 Destination'!$C$21:$M$176,4,0))*BC2191</f>
        <v>0</v>
      </c>
      <c r="BE2191" s="172">
        <f t="shared" si="974"/>
        <v>0</v>
      </c>
      <c r="BF2191" s="171">
        <f>(VLOOKUP($D2191,'P4 Destination'!$C$21:$M$176,5,0))*BE2191</f>
        <v>0</v>
      </c>
      <c r="BG2191" s="172">
        <f t="shared" si="975"/>
        <v>0</v>
      </c>
      <c r="BH2191" s="171">
        <f>(VLOOKUP($D2191,'P4 Destination'!$C$21:$M$176,6,0))*BG2191</f>
        <v>0</v>
      </c>
      <c r="BI2191" s="172">
        <f t="shared" si="976"/>
        <v>0</v>
      </c>
      <c r="BJ2191" s="171">
        <f>(VLOOKUP($D2191,'P4 Destination'!$C$21:$M$176,7,0))*BI2191</f>
        <v>0</v>
      </c>
      <c r="BK2191" s="172">
        <f t="shared" si="977"/>
        <v>0</v>
      </c>
      <c r="BL2191" s="171">
        <f>(VLOOKUP($D2191,'P4 Destination'!$C$21:$M$176,8,0))*BK2191</f>
        <v>0</v>
      </c>
      <c r="BM2191" s="172">
        <f t="shared" si="978"/>
        <v>0</v>
      </c>
      <c r="BN2191" s="171">
        <f>(VLOOKUP($D2191,'P4 Destination'!$C$21:$M$176,9,0))*BM2191</f>
        <v>0</v>
      </c>
      <c r="BO2191" s="154">
        <f t="shared" si="956"/>
        <v>0</v>
      </c>
      <c r="BP2191" s="171">
        <f>(VLOOKUP(D2191,'P4 Destination'!$C$21:$M$176,10,0))*K2191</f>
        <v>0</v>
      </c>
      <c r="BQ2191" s="171">
        <f>(VLOOKUP(D2191,'P4 Destination'!$C$21:$M$176,11,0))*J2191</f>
        <v>0</v>
      </c>
      <c r="BR2191" s="173">
        <f t="shared" si="979"/>
        <v>0</v>
      </c>
      <c r="BS2191" s="173">
        <f>(AV2191*2500)*'P6 Verzekering'!$E$11</f>
        <v>0</v>
      </c>
      <c r="BT2191" s="173">
        <f>(AW2191*2500)*'P6 Verzekering'!$E$12</f>
        <v>0</v>
      </c>
      <c r="BU2191" s="173">
        <f>(L2191*2500)*'P6 Verzekering'!$E$13</f>
        <v>0</v>
      </c>
      <c r="BV2191" s="173">
        <f t="shared" si="980"/>
        <v>0</v>
      </c>
      <c r="BW2191"/>
      <c r="BX2191"/>
    </row>
    <row r="2192" spans="1:76">
      <c r="A2192" s="152" t="s">
        <v>1442</v>
      </c>
      <c r="B2192" s="152" t="s">
        <v>245</v>
      </c>
      <c r="C2192" s="152" t="s">
        <v>244</v>
      </c>
      <c r="D2192" s="152" t="s">
        <v>219</v>
      </c>
      <c r="E2192" s="152" t="s">
        <v>219</v>
      </c>
      <c r="F2192" s="153">
        <f t="shared" si="954"/>
        <v>34</v>
      </c>
      <c r="G2192" s="154">
        <v>0</v>
      </c>
      <c r="H2192" s="154">
        <f>IFERROR(VLOOKUP(B2192,'P2 Origin'!$C$21:$Q$176,15,FALSE),0)</f>
        <v>1</v>
      </c>
      <c r="I2192" s="154">
        <f>IFERROR(VLOOKUP(D2192,'P4 Destination'!$C$21:$Q$176,15,FALSE),0)</f>
        <v>0</v>
      </c>
      <c r="J2192" s="155"/>
      <c r="K2192" s="155"/>
      <c r="L2192" s="156">
        <v>34</v>
      </c>
      <c r="M2192" s="155">
        <v>1774</v>
      </c>
      <c r="N2192" s="155">
        <v>7</v>
      </c>
      <c r="O2192" s="157">
        <f t="shared" si="957"/>
        <v>0</v>
      </c>
      <c r="P2192" s="158">
        <f t="shared" si="958"/>
        <v>0</v>
      </c>
      <c r="Q2192" s="159">
        <f>IFERROR(VLOOKUP(N2192,'P1 Intra-Europees'!$A$15:$H$25,3,0),0)*P2192</f>
        <v>0</v>
      </c>
      <c r="R2192" s="160">
        <f t="shared" si="959"/>
        <v>0</v>
      </c>
      <c r="S2192" s="159">
        <f>IFERROR(VLOOKUP(N2192,'P1 Intra-Europees'!$A$15:$H$25,4,0),0)*R2192</f>
        <v>0</v>
      </c>
      <c r="T2192" s="160">
        <f t="shared" si="960"/>
        <v>34</v>
      </c>
      <c r="U2192" s="159">
        <f>IFERROR(VLOOKUP(N2192,'P1 Intra-Europees'!$A$15:$H$25,5,0),0)*T2192</f>
        <v>0</v>
      </c>
      <c r="V2192" s="160">
        <f t="shared" si="961"/>
        <v>0</v>
      </c>
      <c r="W2192" s="159">
        <f>IFERROR(VLOOKUP(N2192,'P1 Intra-Europees'!$A$15:$H$25,6,0),0)*V2192</f>
        <v>0</v>
      </c>
      <c r="X2192" s="160">
        <f t="shared" si="962"/>
        <v>0</v>
      </c>
      <c r="Y2192" s="159">
        <f>IFERROR(VLOOKUP(N2192,'P1 Intra-Europees'!$A$15:$H$25,7,0),0)*X2192</f>
        <v>0</v>
      </c>
      <c r="Z2192" s="161">
        <f t="shared" si="963"/>
        <v>0</v>
      </c>
      <c r="AA2192" s="162">
        <f>IFERROR(VLOOKUP(N2192,'P1 Intra-Europees'!$A$15:$H$25,8,0),0)*Z2192</f>
        <v>0</v>
      </c>
      <c r="AB2192" s="163">
        <f t="shared" si="964"/>
        <v>0</v>
      </c>
      <c r="AC2192" s="157" t="str">
        <f>VLOOKUP(B2192,'P2 Origin'!$C$21:$O$176,13,0)</f>
        <v>EUR</v>
      </c>
      <c r="AD2192" s="164">
        <f t="shared" si="965"/>
        <v>0</v>
      </c>
      <c r="AE2192" s="165">
        <f>IF(AU2192&gt;0.1,VLOOKUP(B2192,'P2 Origin'!$C$21:$M$176,3,0)*H2192,0)</f>
        <v>0</v>
      </c>
      <c r="AF2192" s="166">
        <f t="shared" si="966"/>
        <v>0</v>
      </c>
      <c r="AG2192" s="165">
        <f>(VLOOKUP(B2192,'P2 Origin'!$C$21:$M$176,4,0))*AF2192</f>
        <v>0</v>
      </c>
      <c r="AH2192" s="166">
        <f t="shared" si="967"/>
        <v>0</v>
      </c>
      <c r="AI2192" s="165">
        <f>(VLOOKUP(B2192,'P2 Origin'!$C$21:$M$176,5,0))*AH2192</f>
        <v>0</v>
      </c>
      <c r="AJ2192" s="166">
        <f t="shared" si="981"/>
        <v>0</v>
      </c>
      <c r="AK2192" s="165">
        <f>(VLOOKUP(B2192,'P2 Origin'!$C$21:$M$176,6,0))*AJ2192</f>
        <v>0</v>
      </c>
      <c r="AL2192" s="166">
        <f t="shared" si="968"/>
        <v>0</v>
      </c>
      <c r="AM2192" s="165">
        <f>(VLOOKUP($B2192,'P2 Origin'!$C$21:$M$176,7,0))*AL2192</f>
        <v>0</v>
      </c>
      <c r="AN2192" s="166">
        <f t="shared" si="969"/>
        <v>0</v>
      </c>
      <c r="AO2192" s="165">
        <f>(VLOOKUP($B2192,'P2 Origin'!$C$21:$M$176,8,0))*AN2192</f>
        <v>0</v>
      </c>
      <c r="AP2192" s="166">
        <f t="shared" si="970"/>
        <v>0</v>
      </c>
      <c r="AQ2192" s="165">
        <f>(VLOOKUP($B2192,'P2 Origin'!$C$21:$M$176,9,0))*AP2192</f>
        <v>0</v>
      </c>
      <c r="AR2192" s="155">
        <f t="shared" si="955"/>
        <v>0</v>
      </c>
      <c r="AS2192" s="164">
        <f>(VLOOKUP(B2192,'P2 Origin'!$C$21:$M$176,10,0))*K2192</f>
        <v>0</v>
      </c>
      <c r="AT2192" s="164">
        <f>(VLOOKUP(B2192,'P2 Origin'!$C$21:$M$176,11,0))*J2192</f>
        <v>0</v>
      </c>
      <c r="AU2192" s="167">
        <v>0</v>
      </c>
      <c r="AV2192" s="168">
        <v>0</v>
      </c>
      <c r="AW2192" s="169">
        <v>0</v>
      </c>
      <c r="AX2192" s="170">
        <f>IF(AU2192&gt;=0.1,'P3 Bureaumarge zee- en luchtvr.'!$D$12,0)</f>
        <v>0</v>
      </c>
      <c r="AY2192" s="163">
        <f t="shared" si="971"/>
        <v>0</v>
      </c>
      <c r="AZ2192" s="157" t="str">
        <f>VLOOKUP(D2192,'P4 Destination'!$C$21:$O$176,13,0)</f>
        <v>EUR</v>
      </c>
      <c r="BA2192" s="164">
        <f t="shared" si="972"/>
        <v>0</v>
      </c>
      <c r="BB2192" s="171">
        <f>IF(AU2192&gt;0.1,(VLOOKUP(D2192,'P4 Destination'!$C$21:$M$176,3,0))*I2192,0)</f>
        <v>0</v>
      </c>
      <c r="BC2192" s="172">
        <f t="shared" si="973"/>
        <v>0</v>
      </c>
      <c r="BD2192" s="171">
        <f>(VLOOKUP($D2192,'P4 Destination'!$C$21:$M$176,4,0))*BC2192</f>
        <v>0</v>
      </c>
      <c r="BE2192" s="172">
        <f t="shared" si="974"/>
        <v>0</v>
      </c>
      <c r="BF2192" s="171">
        <f>(VLOOKUP($D2192,'P4 Destination'!$C$21:$M$176,5,0))*BE2192</f>
        <v>0</v>
      </c>
      <c r="BG2192" s="172">
        <f t="shared" si="975"/>
        <v>0</v>
      </c>
      <c r="BH2192" s="171">
        <f>(VLOOKUP($D2192,'P4 Destination'!$C$21:$M$176,6,0))*BG2192</f>
        <v>0</v>
      </c>
      <c r="BI2192" s="172">
        <f t="shared" si="976"/>
        <v>0</v>
      </c>
      <c r="BJ2192" s="171">
        <f>(VLOOKUP($D2192,'P4 Destination'!$C$21:$M$176,7,0))*BI2192</f>
        <v>0</v>
      </c>
      <c r="BK2192" s="172">
        <f t="shared" si="977"/>
        <v>0</v>
      </c>
      <c r="BL2192" s="171">
        <f>(VLOOKUP($D2192,'P4 Destination'!$C$21:$M$176,8,0))*BK2192</f>
        <v>0</v>
      </c>
      <c r="BM2192" s="172">
        <f t="shared" si="978"/>
        <v>0</v>
      </c>
      <c r="BN2192" s="171">
        <f>(VLOOKUP($D2192,'P4 Destination'!$C$21:$M$176,9,0))*BM2192</f>
        <v>0</v>
      </c>
      <c r="BO2192" s="154">
        <f t="shared" si="956"/>
        <v>0</v>
      </c>
      <c r="BP2192" s="171">
        <f>(VLOOKUP(D2192,'P4 Destination'!$C$21:$M$176,10,0))*K2192</f>
        <v>0</v>
      </c>
      <c r="BQ2192" s="171">
        <f>(VLOOKUP(D2192,'P4 Destination'!$C$21:$M$176,11,0))*J2192</f>
        <v>0</v>
      </c>
      <c r="BR2192" s="173">
        <f t="shared" si="979"/>
        <v>0</v>
      </c>
      <c r="BS2192" s="173">
        <f>(AV2192*2500)*'P6 Verzekering'!$E$11</f>
        <v>0</v>
      </c>
      <c r="BT2192" s="173">
        <f>(AW2192*2500)*'P6 Verzekering'!$E$12</f>
        <v>0</v>
      </c>
      <c r="BU2192" s="173">
        <f>(L2192*2500)*'P6 Verzekering'!$E$13</f>
        <v>0</v>
      </c>
      <c r="BV2192" s="173">
        <f t="shared" si="980"/>
        <v>0</v>
      </c>
      <c r="BW2192"/>
      <c r="BX2192"/>
    </row>
    <row r="2193" spans="1:76">
      <c r="A2193" s="152" t="s">
        <v>1021</v>
      </c>
      <c r="B2193" s="152" t="s">
        <v>151</v>
      </c>
      <c r="C2193" s="152" t="s">
        <v>149</v>
      </c>
      <c r="D2193" s="152" t="s">
        <v>344</v>
      </c>
      <c r="E2193" s="152" t="s">
        <v>343</v>
      </c>
      <c r="F2193" s="153">
        <f t="shared" si="954"/>
        <v>34</v>
      </c>
      <c r="G2193" s="154">
        <v>0</v>
      </c>
      <c r="H2193" s="154">
        <f>IFERROR(VLOOKUP(B2193,'P2 Origin'!$C$21:$Q$176,15,FALSE),0)</f>
        <v>0</v>
      </c>
      <c r="I2193" s="154">
        <f>IFERROR(VLOOKUP(D2193,'P4 Destination'!$C$21:$Q$176,15,FALSE),0)</f>
        <v>1</v>
      </c>
      <c r="J2193" s="155"/>
      <c r="K2193" s="155"/>
      <c r="L2193" s="156">
        <v>34</v>
      </c>
      <c r="M2193" s="155">
        <v>5556</v>
      </c>
      <c r="N2193" s="155">
        <v>11</v>
      </c>
      <c r="O2193" s="157">
        <f t="shared" si="957"/>
        <v>0</v>
      </c>
      <c r="P2193" s="158">
        <f t="shared" si="958"/>
        <v>0</v>
      </c>
      <c r="Q2193" s="159">
        <f>IFERROR(VLOOKUP(N2193,'P1 Intra-Europees'!$A$15:$H$25,3,0),0)*P2193</f>
        <v>0</v>
      </c>
      <c r="R2193" s="160">
        <f t="shared" si="959"/>
        <v>0</v>
      </c>
      <c r="S2193" s="159">
        <f>IFERROR(VLOOKUP(N2193,'P1 Intra-Europees'!$A$15:$H$25,4,0),0)*R2193</f>
        <v>0</v>
      </c>
      <c r="T2193" s="160">
        <f t="shared" si="960"/>
        <v>34</v>
      </c>
      <c r="U2193" s="159">
        <f>IFERROR(VLOOKUP(N2193,'P1 Intra-Europees'!$A$15:$H$25,5,0),0)*T2193</f>
        <v>0</v>
      </c>
      <c r="V2193" s="160">
        <f t="shared" si="961"/>
        <v>0</v>
      </c>
      <c r="W2193" s="159">
        <f>IFERROR(VLOOKUP(N2193,'P1 Intra-Europees'!$A$15:$H$25,6,0),0)*V2193</f>
        <v>0</v>
      </c>
      <c r="X2193" s="160">
        <f t="shared" si="962"/>
        <v>0</v>
      </c>
      <c r="Y2193" s="159">
        <f>IFERROR(VLOOKUP(N2193,'P1 Intra-Europees'!$A$15:$H$25,7,0),0)*X2193</f>
        <v>0</v>
      </c>
      <c r="Z2193" s="161">
        <f t="shared" si="963"/>
        <v>0</v>
      </c>
      <c r="AA2193" s="162">
        <f>IFERROR(VLOOKUP(N2193,'P1 Intra-Europees'!$A$15:$H$25,8,0),0)*Z2193</f>
        <v>0</v>
      </c>
      <c r="AB2193" s="163">
        <f t="shared" si="964"/>
        <v>0</v>
      </c>
      <c r="AC2193" s="157" t="str">
        <f>VLOOKUP(B2193,'P2 Origin'!$C$21:$O$176,13,0)</f>
        <v>EUR</v>
      </c>
      <c r="AD2193" s="164">
        <f t="shared" si="965"/>
        <v>0</v>
      </c>
      <c r="AE2193" s="165">
        <f>IF(AU2193&gt;0.1,VLOOKUP(B2193,'P2 Origin'!$C$21:$M$176,3,0)*H2193,0)</f>
        <v>0</v>
      </c>
      <c r="AF2193" s="166">
        <f t="shared" si="966"/>
        <v>0</v>
      </c>
      <c r="AG2193" s="165">
        <f>(VLOOKUP(B2193,'P2 Origin'!$C$21:$M$176,4,0))*AF2193</f>
        <v>0</v>
      </c>
      <c r="AH2193" s="166">
        <f t="shared" si="967"/>
        <v>0</v>
      </c>
      <c r="AI2193" s="165">
        <f>(VLOOKUP(B2193,'P2 Origin'!$C$21:$M$176,5,0))*AH2193</f>
        <v>0</v>
      </c>
      <c r="AJ2193" s="166">
        <f t="shared" si="981"/>
        <v>0</v>
      </c>
      <c r="AK2193" s="165">
        <f>(VLOOKUP(B2193,'P2 Origin'!$C$21:$M$176,6,0))*AJ2193</f>
        <v>0</v>
      </c>
      <c r="AL2193" s="166">
        <f t="shared" si="968"/>
        <v>0</v>
      </c>
      <c r="AM2193" s="165">
        <f>(VLOOKUP($B2193,'P2 Origin'!$C$21:$M$176,7,0))*AL2193</f>
        <v>0</v>
      </c>
      <c r="AN2193" s="166">
        <f t="shared" si="969"/>
        <v>0</v>
      </c>
      <c r="AO2193" s="165">
        <f>(VLOOKUP($B2193,'P2 Origin'!$C$21:$M$176,8,0))*AN2193</f>
        <v>0</v>
      </c>
      <c r="AP2193" s="166">
        <f t="shared" si="970"/>
        <v>0</v>
      </c>
      <c r="AQ2193" s="165">
        <f>(VLOOKUP($B2193,'P2 Origin'!$C$21:$M$176,9,0))*AP2193</f>
        <v>0</v>
      </c>
      <c r="AR2193" s="155">
        <f t="shared" si="955"/>
        <v>0</v>
      </c>
      <c r="AS2193" s="164">
        <f>(VLOOKUP(B2193,'P2 Origin'!$C$21:$M$176,10,0))*K2193</f>
        <v>0</v>
      </c>
      <c r="AT2193" s="164">
        <f>(VLOOKUP(B2193,'P2 Origin'!$C$21:$M$176,11,0))*J2193</f>
        <v>0</v>
      </c>
      <c r="AU2193" s="167">
        <v>0</v>
      </c>
      <c r="AV2193" s="168">
        <v>0</v>
      </c>
      <c r="AW2193" s="169">
        <v>0</v>
      </c>
      <c r="AX2193" s="170">
        <f>IF(AU2193&gt;=0.1,'P3 Bureaumarge zee- en luchtvr.'!$D$12,0)</f>
        <v>0</v>
      </c>
      <c r="AY2193" s="163">
        <f t="shared" si="971"/>
        <v>0</v>
      </c>
      <c r="AZ2193" s="157" t="str">
        <f>VLOOKUP(D2193,'P4 Destination'!$C$21:$O$176,13,0)</f>
        <v>USD</v>
      </c>
      <c r="BA2193" s="164">
        <f t="shared" si="972"/>
        <v>0</v>
      </c>
      <c r="BB2193" s="171">
        <f>IF(AU2193&gt;0.1,(VLOOKUP(D2193,'P4 Destination'!$C$21:$M$176,3,0))*I2193,0)</f>
        <v>0</v>
      </c>
      <c r="BC2193" s="172">
        <f t="shared" si="973"/>
        <v>0</v>
      </c>
      <c r="BD2193" s="171">
        <f>(VLOOKUP($D2193,'P4 Destination'!$C$21:$M$176,4,0))*BC2193</f>
        <v>0</v>
      </c>
      <c r="BE2193" s="172">
        <f t="shared" si="974"/>
        <v>0</v>
      </c>
      <c r="BF2193" s="171">
        <f>(VLOOKUP($D2193,'P4 Destination'!$C$21:$M$176,5,0))*BE2193</f>
        <v>0</v>
      </c>
      <c r="BG2193" s="172">
        <f t="shared" si="975"/>
        <v>0</v>
      </c>
      <c r="BH2193" s="171">
        <f>(VLOOKUP($D2193,'P4 Destination'!$C$21:$M$176,6,0))*BG2193</f>
        <v>0</v>
      </c>
      <c r="BI2193" s="172">
        <f t="shared" si="976"/>
        <v>0</v>
      </c>
      <c r="BJ2193" s="171">
        <f>(VLOOKUP($D2193,'P4 Destination'!$C$21:$M$176,7,0))*BI2193</f>
        <v>0</v>
      </c>
      <c r="BK2193" s="172">
        <f t="shared" si="977"/>
        <v>0</v>
      </c>
      <c r="BL2193" s="171">
        <f>(VLOOKUP($D2193,'P4 Destination'!$C$21:$M$176,8,0))*BK2193</f>
        <v>0</v>
      </c>
      <c r="BM2193" s="172">
        <f t="shared" si="978"/>
        <v>0</v>
      </c>
      <c r="BN2193" s="171">
        <f>(VLOOKUP($D2193,'P4 Destination'!$C$21:$M$176,9,0))*BM2193</f>
        <v>0</v>
      </c>
      <c r="BO2193" s="154">
        <f t="shared" si="956"/>
        <v>0</v>
      </c>
      <c r="BP2193" s="171">
        <f>(VLOOKUP(D2193,'P4 Destination'!$C$21:$M$176,10,0))*K2193</f>
        <v>0</v>
      </c>
      <c r="BQ2193" s="171">
        <f>(VLOOKUP(D2193,'P4 Destination'!$C$21:$M$176,11,0))*J2193</f>
        <v>0</v>
      </c>
      <c r="BR2193" s="173">
        <f t="shared" si="979"/>
        <v>0</v>
      </c>
      <c r="BS2193" s="173">
        <f>(AV2193*2500)*'P6 Verzekering'!$E$11</f>
        <v>0</v>
      </c>
      <c r="BT2193" s="173">
        <f>(AW2193*2500)*'P6 Verzekering'!$E$12</f>
        <v>0</v>
      </c>
      <c r="BU2193" s="173">
        <f>(L2193*2500)*'P6 Verzekering'!$E$13</f>
        <v>0</v>
      </c>
      <c r="BV2193" s="173">
        <f t="shared" si="980"/>
        <v>0</v>
      </c>
      <c r="BW2193"/>
      <c r="BX2193"/>
    </row>
    <row r="2194" spans="1:76">
      <c r="A2194" s="152" t="s">
        <v>1421</v>
      </c>
      <c r="B2194" s="152" t="s">
        <v>258</v>
      </c>
      <c r="C2194" s="152" t="s">
        <v>257</v>
      </c>
      <c r="D2194" s="152" t="s">
        <v>219</v>
      </c>
      <c r="E2194" s="152" t="s">
        <v>219</v>
      </c>
      <c r="F2194" s="153">
        <f t="shared" si="954"/>
        <v>34.4</v>
      </c>
      <c r="G2194" s="154">
        <v>0</v>
      </c>
      <c r="H2194" s="154">
        <f>IFERROR(VLOOKUP(B2194,'P2 Origin'!$C$21:$Q$176,15,FALSE),0)</f>
        <v>1</v>
      </c>
      <c r="I2194" s="154">
        <f>IFERROR(VLOOKUP(D2194,'P4 Destination'!$C$21:$Q$176,15,FALSE),0)</f>
        <v>0</v>
      </c>
      <c r="J2194" s="155"/>
      <c r="K2194" s="155"/>
      <c r="L2194" s="156">
        <v>34.4</v>
      </c>
      <c r="M2194" s="155">
        <v>384</v>
      </c>
      <c r="N2194" s="155">
        <v>3</v>
      </c>
      <c r="O2194" s="157">
        <f t="shared" si="957"/>
        <v>0</v>
      </c>
      <c r="P2194" s="158">
        <f t="shared" si="958"/>
        <v>0</v>
      </c>
      <c r="Q2194" s="159">
        <f>IFERROR(VLOOKUP(N2194,'P1 Intra-Europees'!$A$15:$H$25,3,0),0)*P2194</f>
        <v>0</v>
      </c>
      <c r="R2194" s="160">
        <f t="shared" si="959"/>
        <v>0</v>
      </c>
      <c r="S2194" s="159">
        <f>IFERROR(VLOOKUP(N2194,'P1 Intra-Europees'!$A$15:$H$25,4,0),0)*R2194</f>
        <v>0</v>
      </c>
      <c r="T2194" s="160">
        <f t="shared" si="960"/>
        <v>34.4</v>
      </c>
      <c r="U2194" s="159">
        <f>IFERROR(VLOOKUP(N2194,'P1 Intra-Europees'!$A$15:$H$25,5,0),0)*T2194</f>
        <v>0</v>
      </c>
      <c r="V2194" s="160">
        <f t="shared" si="961"/>
        <v>0</v>
      </c>
      <c r="W2194" s="159">
        <f>IFERROR(VLOOKUP(N2194,'P1 Intra-Europees'!$A$15:$H$25,6,0),0)*V2194</f>
        <v>0</v>
      </c>
      <c r="X2194" s="160">
        <f t="shared" si="962"/>
        <v>0</v>
      </c>
      <c r="Y2194" s="159">
        <f>IFERROR(VLOOKUP(N2194,'P1 Intra-Europees'!$A$15:$H$25,7,0),0)*X2194</f>
        <v>0</v>
      </c>
      <c r="Z2194" s="161">
        <f t="shared" si="963"/>
        <v>0</v>
      </c>
      <c r="AA2194" s="162">
        <f>IFERROR(VLOOKUP(N2194,'P1 Intra-Europees'!$A$15:$H$25,8,0),0)*Z2194</f>
        <v>0</v>
      </c>
      <c r="AB2194" s="163">
        <f t="shared" si="964"/>
        <v>0</v>
      </c>
      <c r="AC2194" s="157" t="str">
        <f>VLOOKUP(B2194,'P2 Origin'!$C$21:$O$176,13,0)</f>
        <v>EUR</v>
      </c>
      <c r="AD2194" s="164">
        <f t="shared" si="965"/>
        <v>0</v>
      </c>
      <c r="AE2194" s="165">
        <f>IF(AU2194&gt;0.1,VLOOKUP(B2194,'P2 Origin'!$C$21:$M$176,3,0)*H2194,0)</f>
        <v>0</v>
      </c>
      <c r="AF2194" s="166">
        <f t="shared" si="966"/>
        <v>0</v>
      </c>
      <c r="AG2194" s="165">
        <f>(VLOOKUP(B2194,'P2 Origin'!$C$21:$M$176,4,0))*AF2194</f>
        <v>0</v>
      </c>
      <c r="AH2194" s="166">
        <f t="shared" si="967"/>
        <v>0</v>
      </c>
      <c r="AI2194" s="165">
        <f>(VLOOKUP(B2194,'P2 Origin'!$C$21:$M$176,5,0))*AH2194</f>
        <v>0</v>
      </c>
      <c r="AJ2194" s="166">
        <f t="shared" si="981"/>
        <v>0</v>
      </c>
      <c r="AK2194" s="165">
        <f>(VLOOKUP(B2194,'P2 Origin'!$C$21:$M$176,6,0))*AJ2194</f>
        <v>0</v>
      </c>
      <c r="AL2194" s="166">
        <f t="shared" si="968"/>
        <v>0</v>
      </c>
      <c r="AM2194" s="165">
        <f>(VLOOKUP($B2194,'P2 Origin'!$C$21:$M$176,7,0))*AL2194</f>
        <v>0</v>
      </c>
      <c r="AN2194" s="166">
        <f t="shared" si="969"/>
        <v>0</v>
      </c>
      <c r="AO2194" s="165">
        <f>(VLOOKUP($B2194,'P2 Origin'!$C$21:$M$176,8,0))*AN2194</f>
        <v>0</v>
      </c>
      <c r="AP2194" s="166">
        <f t="shared" si="970"/>
        <v>0</v>
      </c>
      <c r="AQ2194" s="165">
        <f>(VLOOKUP($B2194,'P2 Origin'!$C$21:$M$176,9,0))*AP2194</f>
        <v>0</v>
      </c>
      <c r="AR2194" s="155">
        <f t="shared" si="955"/>
        <v>0</v>
      </c>
      <c r="AS2194" s="164">
        <f>(VLOOKUP(B2194,'P2 Origin'!$C$21:$M$176,10,0))*K2194</f>
        <v>0</v>
      </c>
      <c r="AT2194" s="164">
        <f>(VLOOKUP(B2194,'P2 Origin'!$C$21:$M$176,11,0))*J2194</f>
        <v>0</v>
      </c>
      <c r="AU2194" s="167">
        <v>0</v>
      </c>
      <c r="AV2194" s="168">
        <v>0</v>
      </c>
      <c r="AW2194" s="169">
        <v>0</v>
      </c>
      <c r="AX2194" s="170">
        <f>IF(AU2194&gt;=0.1,'P3 Bureaumarge zee- en luchtvr.'!$D$12,0)</f>
        <v>0</v>
      </c>
      <c r="AY2194" s="163">
        <f t="shared" si="971"/>
        <v>0</v>
      </c>
      <c r="AZ2194" s="157" t="str">
        <f>VLOOKUP(D2194,'P4 Destination'!$C$21:$O$176,13,0)</f>
        <v>EUR</v>
      </c>
      <c r="BA2194" s="164">
        <f t="shared" si="972"/>
        <v>0</v>
      </c>
      <c r="BB2194" s="171">
        <f>IF(AU2194&gt;0.1,(VLOOKUP(D2194,'P4 Destination'!$C$21:$M$176,3,0))*I2194,0)</f>
        <v>0</v>
      </c>
      <c r="BC2194" s="172">
        <f t="shared" si="973"/>
        <v>0</v>
      </c>
      <c r="BD2194" s="171">
        <f>(VLOOKUP($D2194,'P4 Destination'!$C$21:$M$176,4,0))*BC2194</f>
        <v>0</v>
      </c>
      <c r="BE2194" s="172">
        <f t="shared" si="974"/>
        <v>0</v>
      </c>
      <c r="BF2194" s="171">
        <f>(VLOOKUP($D2194,'P4 Destination'!$C$21:$M$176,5,0))*BE2194</f>
        <v>0</v>
      </c>
      <c r="BG2194" s="172">
        <f t="shared" si="975"/>
        <v>0</v>
      </c>
      <c r="BH2194" s="171">
        <f>(VLOOKUP($D2194,'P4 Destination'!$C$21:$M$176,6,0))*BG2194</f>
        <v>0</v>
      </c>
      <c r="BI2194" s="172">
        <f t="shared" si="976"/>
        <v>0</v>
      </c>
      <c r="BJ2194" s="171">
        <f>(VLOOKUP($D2194,'P4 Destination'!$C$21:$M$176,7,0))*BI2194</f>
        <v>0</v>
      </c>
      <c r="BK2194" s="172">
        <f t="shared" si="977"/>
        <v>0</v>
      </c>
      <c r="BL2194" s="171">
        <f>(VLOOKUP($D2194,'P4 Destination'!$C$21:$M$176,8,0))*BK2194</f>
        <v>0</v>
      </c>
      <c r="BM2194" s="172">
        <f t="shared" si="978"/>
        <v>0</v>
      </c>
      <c r="BN2194" s="171">
        <f>(VLOOKUP($D2194,'P4 Destination'!$C$21:$M$176,9,0))*BM2194</f>
        <v>0</v>
      </c>
      <c r="BO2194" s="154">
        <f t="shared" si="956"/>
        <v>0</v>
      </c>
      <c r="BP2194" s="171">
        <f>(VLOOKUP(D2194,'P4 Destination'!$C$21:$M$176,10,0))*K2194</f>
        <v>0</v>
      </c>
      <c r="BQ2194" s="171">
        <f>(VLOOKUP(D2194,'P4 Destination'!$C$21:$M$176,11,0))*J2194</f>
        <v>0</v>
      </c>
      <c r="BR2194" s="173">
        <f t="shared" si="979"/>
        <v>0</v>
      </c>
      <c r="BS2194" s="173">
        <f>(AV2194*2500)*'P6 Verzekering'!$E$11</f>
        <v>0</v>
      </c>
      <c r="BT2194" s="173">
        <f>(AW2194*2500)*'P6 Verzekering'!$E$12</f>
        <v>0</v>
      </c>
      <c r="BU2194" s="173">
        <f>(L2194*2500)*'P6 Verzekering'!$E$13</f>
        <v>0</v>
      </c>
      <c r="BV2194" s="173">
        <f t="shared" si="980"/>
        <v>0</v>
      </c>
      <c r="BW2194"/>
      <c r="BX2194"/>
    </row>
    <row r="2195" spans="1:76">
      <c r="A2195" s="152" t="s">
        <v>1737</v>
      </c>
      <c r="B2195" s="152" t="s">
        <v>219</v>
      </c>
      <c r="C2195" s="152" t="s">
        <v>219</v>
      </c>
      <c r="D2195" s="152" t="s">
        <v>151</v>
      </c>
      <c r="E2195" s="152" t="s">
        <v>149</v>
      </c>
      <c r="F2195" s="153">
        <f t="shared" si="954"/>
        <v>35</v>
      </c>
      <c r="G2195" s="154">
        <v>0</v>
      </c>
      <c r="H2195" s="154">
        <f>IFERROR(VLOOKUP(B2195,'P2 Origin'!$C$21:$Q$176,15,FALSE),0)</f>
        <v>0</v>
      </c>
      <c r="I2195" s="154">
        <f>IFERROR(VLOOKUP(D2195,'P4 Destination'!$C$21:$Q$176,15,FALSE),0)</f>
        <v>0</v>
      </c>
      <c r="J2195" s="155"/>
      <c r="K2195" s="155"/>
      <c r="L2195" s="156">
        <v>35</v>
      </c>
      <c r="M2195" s="155">
        <v>159</v>
      </c>
      <c r="N2195" s="155">
        <v>2</v>
      </c>
      <c r="O2195" s="157">
        <f t="shared" si="957"/>
        <v>0</v>
      </c>
      <c r="P2195" s="158">
        <f t="shared" si="958"/>
        <v>0</v>
      </c>
      <c r="Q2195" s="159">
        <f>IFERROR(VLOOKUP(N2195,'P1 Intra-Europees'!$A$15:$H$25,3,0),0)*P2195</f>
        <v>0</v>
      </c>
      <c r="R2195" s="160">
        <f t="shared" si="959"/>
        <v>0</v>
      </c>
      <c r="S2195" s="159">
        <f>IFERROR(VLOOKUP(N2195,'P1 Intra-Europees'!$A$15:$H$25,4,0),0)*R2195</f>
        <v>0</v>
      </c>
      <c r="T2195" s="160">
        <f t="shared" si="960"/>
        <v>35</v>
      </c>
      <c r="U2195" s="159">
        <f>IFERROR(VLOOKUP(N2195,'P1 Intra-Europees'!$A$15:$H$25,5,0),0)*T2195</f>
        <v>0</v>
      </c>
      <c r="V2195" s="160">
        <f t="shared" si="961"/>
        <v>0</v>
      </c>
      <c r="W2195" s="159">
        <f>IFERROR(VLOOKUP(N2195,'P1 Intra-Europees'!$A$15:$H$25,6,0),0)*V2195</f>
        <v>0</v>
      </c>
      <c r="X2195" s="160">
        <f t="shared" si="962"/>
        <v>0</v>
      </c>
      <c r="Y2195" s="159">
        <f>IFERROR(VLOOKUP(N2195,'P1 Intra-Europees'!$A$15:$H$25,7,0),0)*X2195</f>
        <v>0</v>
      </c>
      <c r="Z2195" s="161">
        <f t="shared" si="963"/>
        <v>0</v>
      </c>
      <c r="AA2195" s="162">
        <f>IFERROR(VLOOKUP(N2195,'P1 Intra-Europees'!$A$15:$H$25,8,0),0)*Z2195</f>
        <v>0</v>
      </c>
      <c r="AB2195" s="163">
        <f t="shared" si="964"/>
        <v>0</v>
      </c>
      <c r="AC2195" s="157" t="str">
        <f>VLOOKUP(B2195,'P2 Origin'!$C$21:$O$176,13,0)</f>
        <v>EUR</v>
      </c>
      <c r="AD2195" s="164">
        <f t="shared" si="965"/>
        <v>0</v>
      </c>
      <c r="AE2195" s="165">
        <f>IF(AU2195&gt;0.1,VLOOKUP(B2195,'P2 Origin'!$C$21:$M$176,3,0)*H2195,0)</f>
        <v>0</v>
      </c>
      <c r="AF2195" s="166">
        <f t="shared" si="966"/>
        <v>0</v>
      </c>
      <c r="AG2195" s="165">
        <f>(VLOOKUP(B2195,'P2 Origin'!$C$21:$M$176,4,0))*AF2195</f>
        <v>0</v>
      </c>
      <c r="AH2195" s="166">
        <f t="shared" si="967"/>
        <v>0</v>
      </c>
      <c r="AI2195" s="165">
        <f>(VLOOKUP(B2195,'P2 Origin'!$C$21:$M$176,5,0))*AH2195</f>
        <v>0</v>
      </c>
      <c r="AJ2195" s="166">
        <f t="shared" si="981"/>
        <v>0</v>
      </c>
      <c r="AK2195" s="165">
        <f>(VLOOKUP(B2195,'P2 Origin'!$C$21:$M$176,6,0))*AJ2195</f>
        <v>0</v>
      </c>
      <c r="AL2195" s="166">
        <f t="shared" si="968"/>
        <v>0</v>
      </c>
      <c r="AM2195" s="165">
        <f>(VLOOKUP($B2195,'P2 Origin'!$C$21:$M$176,7,0))*AL2195</f>
        <v>0</v>
      </c>
      <c r="AN2195" s="166">
        <f t="shared" si="969"/>
        <v>0</v>
      </c>
      <c r="AO2195" s="165">
        <f>(VLOOKUP($B2195,'P2 Origin'!$C$21:$M$176,8,0))*AN2195</f>
        <v>0</v>
      </c>
      <c r="AP2195" s="166">
        <f t="shared" si="970"/>
        <v>0</v>
      </c>
      <c r="AQ2195" s="165">
        <f>(VLOOKUP($B2195,'P2 Origin'!$C$21:$M$176,9,0))*AP2195</f>
        <v>0</v>
      </c>
      <c r="AR2195" s="155">
        <f t="shared" si="955"/>
        <v>0</v>
      </c>
      <c r="AS2195" s="164">
        <f>(VLOOKUP(B2195,'P2 Origin'!$C$21:$M$176,10,0))*K2195</f>
        <v>0</v>
      </c>
      <c r="AT2195" s="164">
        <f>(VLOOKUP(B2195,'P2 Origin'!$C$21:$M$176,11,0))*J2195</f>
        <v>0</v>
      </c>
      <c r="AU2195" s="167">
        <v>0</v>
      </c>
      <c r="AV2195" s="168">
        <v>0</v>
      </c>
      <c r="AW2195" s="169">
        <v>0</v>
      </c>
      <c r="AX2195" s="170">
        <f>IF(AU2195&gt;=0.1,'P3 Bureaumarge zee- en luchtvr.'!$D$12,0)</f>
        <v>0</v>
      </c>
      <c r="AY2195" s="163">
        <f t="shared" si="971"/>
        <v>0</v>
      </c>
      <c r="AZ2195" s="157" t="str">
        <f>VLOOKUP(D2195,'P4 Destination'!$C$21:$O$176,13,0)</f>
        <v>EUR</v>
      </c>
      <c r="BA2195" s="164">
        <f t="shared" si="972"/>
        <v>0</v>
      </c>
      <c r="BB2195" s="171">
        <f>IF(AU2195&gt;0.1,(VLOOKUP(D2195,'P4 Destination'!$C$21:$M$176,3,0))*I2195,0)</f>
        <v>0</v>
      </c>
      <c r="BC2195" s="172">
        <f t="shared" si="973"/>
        <v>0</v>
      </c>
      <c r="BD2195" s="171">
        <f>(VLOOKUP($D2195,'P4 Destination'!$C$21:$M$176,4,0))*BC2195</f>
        <v>0</v>
      </c>
      <c r="BE2195" s="172">
        <f t="shared" si="974"/>
        <v>0</v>
      </c>
      <c r="BF2195" s="171">
        <f>(VLOOKUP($D2195,'P4 Destination'!$C$21:$M$176,5,0))*BE2195</f>
        <v>0</v>
      </c>
      <c r="BG2195" s="172">
        <f t="shared" si="975"/>
        <v>0</v>
      </c>
      <c r="BH2195" s="171">
        <f>(VLOOKUP($D2195,'P4 Destination'!$C$21:$M$176,6,0))*BG2195</f>
        <v>0</v>
      </c>
      <c r="BI2195" s="172">
        <f t="shared" si="976"/>
        <v>0</v>
      </c>
      <c r="BJ2195" s="171">
        <f>(VLOOKUP($D2195,'P4 Destination'!$C$21:$M$176,7,0))*BI2195</f>
        <v>0</v>
      </c>
      <c r="BK2195" s="172">
        <f t="shared" si="977"/>
        <v>0</v>
      </c>
      <c r="BL2195" s="171">
        <f>(VLOOKUP($D2195,'P4 Destination'!$C$21:$M$176,8,0))*BK2195</f>
        <v>0</v>
      </c>
      <c r="BM2195" s="172">
        <f t="shared" si="978"/>
        <v>0</v>
      </c>
      <c r="BN2195" s="171">
        <f>(VLOOKUP($D2195,'P4 Destination'!$C$21:$M$176,9,0))*BM2195</f>
        <v>0</v>
      </c>
      <c r="BO2195" s="154">
        <f t="shared" si="956"/>
        <v>0</v>
      </c>
      <c r="BP2195" s="171">
        <f>(VLOOKUP(D2195,'P4 Destination'!$C$21:$M$176,10,0))*K2195</f>
        <v>0</v>
      </c>
      <c r="BQ2195" s="171">
        <f>(VLOOKUP(D2195,'P4 Destination'!$C$21:$M$176,11,0))*J2195</f>
        <v>0</v>
      </c>
      <c r="BR2195" s="173">
        <f t="shared" si="979"/>
        <v>0</v>
      </c>
      <c r="BS2195" s="173">
        <f>(AV2195*2500)*'P6 Verzekering'!$E$11</f>
        <v>0</v>
      </c>
      <c r="BT2195" s="173">
        <f>(AW2195*2500)*'P6 Verzekering'!$E$12</f>
        <v>0</v>
      </c>
      <c r="BU2195" s="173">
        <f>(L2195*2500)*'P6 Verzekering'!$E$13</f>
        <v>0</v>
      </c>
      <c r="BV2195" s="173">
        <f t="shared" si="980"/>
        <v>0</v>
      </c>
      <c r="BW2195"/>
      <c r="BX2195"/>
    </row>
    <row r="2196" spans="1:76" ht="14.45" customHeight="1">
      <c r="A2196" s="152" t="s">
        <v>1762</v>
      </c>
      <c r="B2196" s="152" t="s">
        <v>219</v>
      </c>
      <c r="C2196" s="152" t="s">
        <v>219</v>
      </c>
      <c r="D2196" s="152" t="s">
        <v>151</v>
      </c>
      <c r="E2196" s="152" t="s">
        <v>149</v>
      </c>
      <c r="F2196" s="153">
        <f t="shared" si="954"/>
        <v>35</v>
      </c>
      <c r="G2196" s="154">
        <v>0</v>
      </c>
      <c r="H2196" s="154">
        <f>IFERROR(VLOOKUP(B2196,'P2 Origin'!$C$21:$Q$176,15,FALSE),0)</f>
        <v>0</v>
      </c>
      <c r="I2196" s="154">
        <f>IFERROR(VLOOKUP(D2196,'P4 Destination'!$C$21:$Q$176,15,FALSE),0)</f>
        <v>0</v>
      </c>
      <c r="J2196" s="155"/>
      <c r="K2196" s="155"/>
      <c r="L2196" s="156">
        <v>35</v>
      </c>
      <c r="M2196" s="155">
        <v>180</v>
      </c>
      <c r="N2196" s="155">
        <v>2</v>
      </c>
      <c r="O2196" s="157">
        <f t="shared" si="957"/>
        <v>0</v>
      </c>
      <c r="P2196" s="158">
        <f t="shared" si="958"/>
        <v>0</v>
      </c>
      <c r="Q2196" s="159">
        <f>IFERROR(VLOOKUP(N2196,'P1 Intra-Europees'!$A$15:$H$25,3,0),0)*P2196</f>
        <v>0</v>
      </c>
      <c r="R2196" s="160">
        <f t="shared" si="959"/>
        <v>0</v>
      </c>
      <c r="S2196" s="159">
        <f>IFERROR(VLOOKUP(N2196,'P1 Intra-Europees'!$A$15:$H$25,4,0),0)*R2196</f>
        <v>0</v>
      </c>
      <c r="T2196" s="160">
        <f t="shared" si="960"/>
        <v>35</v>
      </c>
      <c r="U2196" s="159">
        <f>IFERROR(VLOOKUP(N2196,'P1 Intra-Europees'!$A$15:$H$25,5,0),0)*T2196</f>
        <v>0</v>
      </c>
      <c r="V2196" s="160">
        <f t="shared" si="961"/>
        <v>0</v>
      </c>
      <c r="W2196" s="159">
        <f>IFERROR(VLOOKUP(N2196,'P1 Intra-Europees'!$A$15:$H$25,6,0),0)*V2196</f>
        <v>0</v>
      </c>
      <c r="X2196" s="160">
        <f t="shared" si="962"/>
        <v>0</v>
      </c>
      <c r="Y2196" s="159">
        <f>IFERROR(VLOOKUP(N2196,'P1 Intra-Europees'!$A$15:$H$25,7,0),0)*X2196</f>
        <v>0</v>
      </c>
      <c r="Z2196" s="161">
        <f t="shared" si="963"/>
        <v>0</v>
      </c>
      <c r="AA2196" s="162">
        <f>IFERROR(VLOOKUP(N2196,'P1 Intra-Europees'!$A$15:$H$25,8,0),0)*Z2196</f>
        <v>0</v>
      </c>
      <c r="AB2196" s="163">
        <f t="shared" si="964"/>
        <v>0</v>
      </c>
      <c r="AC2196" s="157" t="str">
        <f>VLOOKUP(B2196,'P2 Origin'!$C$21:$O$176,13,0)</f>
        <v>EUR</v>
      </c>
      <c r="AD2196" s="164">
        <f t="shared" si="965"/>
        <v>0</v>
      </c>
      <c r="AE2196" s="165">
        <f>IF(AU2196&gt;0.1,VLOOKUP(B2196,'P2 Origin'!$C$21:$M$176,3,0)*H2196,0)</f>
        <v>0</v>
      </c>
      <c r="AF2196" s="166">
        <f t="shared" si="966"/>
        <v>0</v>
      </c>
      <c r="AG2196" s="165">
        <f>(VLOOKUP(B2196,'P2 Origin'!$C$21:$M$176,4,0))*AF2196</f>
        <v>0</v>
      </c>
      <c r="AH2196" s="166">
        <f t="shared" si="967"/>
        <v>0</v>
      </c>
      <c r="AI2196" s="165">
        <f>(VLOOKUP(B2196,'P2 Origin'!$C$21:$M$176,5,0))*AH2196</f>
        <v>0</v>
      </c>
      <c r="AJ2196" s="166">
        <f t="shared" si="981"/>
        <v>0</v>
      </c>
      <c r="AK2196" s="165">
        <f>(VLOOKUP(B2196,'P2 Origin'!$C$21:$M$176,6,0))*AJ2196</f>
        <v>0</v>
      </c>
      <c r="AL2196" s="166">
        <f t="shared" si="968"/>
        <v>0</v>
      </c>
      <c r="AM2196" s="165">
        <f>(VLOOKUP($B2196,'P2 Origin'!$C$21:$M$176,7,0))*AL2196</f>
        <v>0</v>
      </c>
      <c r="AN2196" s="166">
        <f t="shared" si="969"/>
        <v>0</v>
      </c>
      <c r="AO2196" s="165">
        <f>(VLOOKUP($B2196,'P2 Origin'!$C$21:$M$176,8,0))*AN2196</f>
        <v>0</v>
      </c>
      <c r="AP2196" s="166">
        <f t="shared" si="970"/>
        <v>0</v>
      </c>
      <c r="AQ2196" s="165">
        <f>(VLOOKUP($B2196,'P2 Origin'!$C$21:$M$176,9,0))*AP2196</f>
        <v>0</v>
      </c>
      <c r="AR2196" s="155">
        <f t="shared" si="955"/>
        <v>0</v>
      </c>
      <c r="AS2196" s="164">
        <f>(VLOOKUP(B2196,'P2 Origin'!$C$21:$M$176,10,0))*K2196</f>
        <v>0</v>
      </c>
      <c r="AT2196" s="164">
        <f>(VLOOKUP(B2196,'P2 Origin'!$C$21:$M$176,11,0))*J2196</f>
        <v>0</v>
      </c>
      <c r="AU2196" s="167">
        <v>0</v>
      </c>
      <c r="AV2196" s="168">
        <v>0</v>
      </c>
      <c r="AW2196" s="169">
        <v>0</v>
      </c>
      <c r="AX2196" s="170">
        <f>IF(AU2196&gt;=0.1,'P3 Bureaumarge zee- en luchtvr.'!$D$12,0)</f>
        <v>0</v>
      </c>
      <c r="AY2196" s="163">
        <f t="shared" si="971"/>
        <v>0</v>
      </c>
      <c r="AZ2196" s="157" t="str">
        <f>VLOOKUP(D2196,'P4 Destination'!$C$21:$O$176,13,0)</f>
        <v>EUR</v>
      </c>
      <c r="BA2196" s="164">
        <f t="shared" si="972"/>
        <v>0</v>
      </c>
      <c r="BB2196" s="171">
        <f>IF(AU2196&gt;0.1,(VLOOKUP(D2196,'P4 Destination'!$C$21:$M$176,3,0))*I2196,0)</f>
        <v>0</v>
      </c>
      <c r="BC2196" s="172">
        <f t="shared" si="973"/>
        <v>0</v>
      </c>
      <c r="BD2196" s="171">
        <f>(VLOOKUP($D2196,'P4 Destination'!$C$21:$M$176,4,0))*BC2196</f>
        <v>0</v>
      </c>
      <c r="BE2196" s="172">
        <f t="shared" si="974"/>
        <v>0</v>
      </c>
      <c r="BF2196" s="171">
        <f>(VLOOKUP($D2196,'P4 Destination'!$C$21:$M$176,5,0))*BE2196</f>
        <v>0</v>
      </c>
      <c r="BG2196" s="172">
        <f t="shared" si="975"/>
        <v>0</v>
      </c>
      <c r="BH2196" s="171">
        <f>(VLOOKUP($D2196,'P4 Destination'!$C$21:$M$176,6,0))*BG2196</f>
        <v>0</v>
      </c>
      <c r="BI2196" s="172">
        <f t="shared" si="976"/>
        <v>0</v>
      </c>
      <c r="BJ2196" s="171">
        <f>(VLOOKUP($D2196,'P4 Destination'!$C$21:$M$176,7,0))*BI2196</f>
        <v>0</v>
      </c>
      <c r="BK2196" s="172">
        <f t="shared" si="977"/>
        <v>0</v>
      </c>
      <c r="BL2196" s="171">
        <f>(VLOOKUP($D2196,'P4 Destination'!$C$21:$M$176,8,0))*BK2196</f>
        <v>0</v>
      </c>
      <c r="BM2196" s="172">
        <f t="shared" si="978"/>
        <v>0</v>
      </c>
      <c r="BN2196" s="171">
        <f>(VLOOKUP($D2196,'P4 Destination'!$C$21:$M$176,9,0))*BM2196</f>
        <v>0</v>
      </c>
      <c r="BO2196" s="154">
        <f t="shared" si="956"/>
        <v>0</v>
      </c>
      <c r="BP2196" s="171">
        <f>(VLOOKUP(D2196,'P4 Destination'!$C$21:$M$176,10,0))*K2196</f>
        <v>0</v>
      </c>
      <c r="BQ2196" s="171">
        <f>(VLOOKUP(D2196,'P4 Destination'!$C$21:$M$176,11,0))*J2196</f>
        <v>0</v>
      </c>
      <c r="BR2196" s="173">
        <f t="shared" si="979"/>
        <v>0</v>
      </c>
      <c r="BS2196" s="173">
        <f>(AV2196*2500)*'P6 Verzekering'!$E$11</f>
        <v>0</v>
      </c>
      <c r="BT2196" s="173">
        <f>(AW2196*2500)*'P6 Verzekering'!$E$12</f>
        <v>0</v>
      </c>
      <c r="BU2196" s="173">
        <f>(L2196*2500)*'P6 Verzekering'!$E$13</f>
        <v>0</v>
      </c>
      <c r="BV2196" s="173">
        <f t="shared" si="980"/>
        <v>0</v>
      </c>
      <c r="BW2196"/>
      <c r="BX2196"/>
    </row>
    <row r="2197" spans="1:76">
      <c r="A2197" s="152" t="s">
        <v>947</v>
      </c>
      <c r="B2197" s="152" t="s">
        <v>151</v>
      </c>
      <c r="C2197" s="152" t="s">
        <v>149</v>
      </c>
      <c r="D2197" s="152" t="s">
        <v>219</v>
      </c>
      <c r="E2197" s="152" t="s">
        <v>219</v>
      </c>
      <c r="F2197" s="153">
        <f t="shared" ref="F2197:F2260" si="982">SUM(L2197,AU2197)</f>
        <v>35</v>
      </c>
      <c r="G2197" s="154">
        <v>0</v>
      </c>
      <c r="H2197" s="154">
        <f>IFERROR(VLOOKUP(B2197,'P2 Origin'!$C$21:$Q$176,15,FALSE),0)</f>
        <v>0</v>
      </c>
      <c r="I2197" s="154">
        <f>IFERROR(VLOOKUP(D2197,'P4 Destination'!$C$21:$Q$176,15,FALSE),0)</f>
        <v>0</v>
      </c>
      <c r="J2197" s="155"/>
      <c r="K2197" s="155"/>
      <c r="L2197" s="156">
        <v>35</v>
      </c>
      <c r="M2197" s="155">
        <v>187</v>
      </c>
      <c r="N2197" s="155">
        <v>2</v>
      </c>
      <c r="O2197" s="157">
        <f t="shared" si="957"/>
        <v>0</v>
      </c>
      <c r="P2197" s="158">
        <f t="shared" si="958"/>
        <v>0</v>
      </c>
      <c r="Q2197" s="159">
        <f>IFERROR(VLOOKUP(N2197,'P1 Intra-Europees'!$A$15:$H$25,3,0),0)*P2197</f>
        <v>0</v>
      </c>
      <c r="R2197" s="160">
        <f t="shared" si="959"/>
        <v>0</v>
      </c>
      <c r="S2197" s="159">
        <f>IFERROR(VLOOKUP(N2197,'P1 Intra-Europees'!$A$15:$H$25,4,0),0)*R2197</f>
        <v>0</v>
      </c>
      <c r="T2197" s="160">
        <f t="shared" si="960"/>
        <v>35</v>
      </c>
      <c r="U2197" s="159">
        <f>IFERROR(VLOOKUP(N2197,'P1 Intra-Europees'!$A$15:$H$25,5,0),0)*T2197</f>
        <v>0</v>
      </c>
      <c r="V2197" s="160">
        <f t="shared" si="961"/>
        <v>0</v>
      </c>
      <c r="W2197" s="159">
        <f>IFERROR(VLOOKUP(N2197,'P1 Intra-Europees'!$A$15:$H$25,6,0),0)*V2197</f>
        <v>0</v>
      </c>
      <c r="X2197" s="160">
        <f t="shared" si="962"/>
        <v>0</v>
      </c>
      <c r="Y2197" s="159">
        <f>IFERROR(VLOOKUP(N2197,'P1 Intra-Europees'!$A$15:$H$25,7,0),0)*X2197</f>
        <v>0</v>
      </c>
      <c r="Z2197" s="161">
        <f t="shared" si="963"/>
        <v>0</v>
      </c>
      <c r="AA2197" s="162">
        <f>IFERROR(VLOOKUP(N2197,'P1 Intra-Europees'!$A$15:$H$25,8,0),0)*Z2197</f>
        <v>0</v>
      </c>
      <c r="AB2197" s="163">
        <f t="shared" si="964"/>
        <v>0</v>
      </c>
      <c r="AC2197" s="157" t="str">
        <f>VLOOKUP(B2197,'P2 Origin'!$C$21:$O$176,13,0)</f>
        <v>EUR</v>
      </c>
      <c r="AD2197" s="164">
        <f t="shared" si="965"/>
        <v>0</v>
      </c>
      <c r="AE2197" s="165">
        <f>IF(AU2197&gt;0.1,VLOOKUP(B2197,'P2 Origin'!$C$21:$M$176,3,0)*H2197,0)</f>
        <v>0</v>
      </c>
      <c r="AF2197" s="166">
        <f t="shared" si="966"/>
        <v>0</v>
      </c>
      <c r="AG2197" s="165">
        <f>(VLOOKUP(B2197,'P2 Origin'!$C$21:$M$176,4,0))*AF2197</f>
        <v>0</v>
      </c>
      <c r="AH2197" s="166">
        <f t="shared" si="967"/>
        <v>0</v>
      </c>
      <c r="AI2197" s="165">
        <f>(VLOOKUP(B2197,'P2 Origin'!$C$21:$M$176,5,0))*AH2197</f>
        <v>0</v>
      </c>
      <c r="AJ2197" s="166">
        <f t="shared" si="981"/>
        <v>0</v>
      </c>
      <c r="AK2197" s="165">
        <f>(VLOOKUP(B2197,'P2 Origin'!$C$21:$M$176,6,0))*AJ2197</f>
        <v>0</v>
      </c>
      <c r="AL2197" s="166">
        <f t="shared" si="968"/>
        <v>0</v>
      </c>
      <c r="AM2197" s="165">
        <f>(VLOOKUP($B2197,'P2 Origin'!$C$21:$M$176,7,0))*AL2197</f>
        <v>0</v>
      </c>
      <c r="AN2197" s="166">
        <f t="shared" si="969"/>
        <v>0</v>
      </c>
      <c r="AO2197" s="165">
        <f>(VLOOKUP($B2197,'P2 Origin'!$C$21:$M$176,8,0))*AN2197</f>
        <v>0</v>
      </c>
      <c r="AP2197" s="166">
        <f t="shared" si="970"/>
        <v>0</v>
      </c>
      <c r="AQ2197" s="165">
        <f>(VLOOKUP($B2197,'P2 Origin'!$C$21:$M$176,9,0))*AP2197</f>
        <v>0</v>
      </c>
      <c r="AR2197" s="155">
        <f t="shared" si="955"/>
        <v>0</v>
      </c>
      <c r="AS2197" s="164">
        <f>(VLOOKUP(B2197,'P2 Origin'!$C$21:$M$176,10,0))*K2197</f>
        <v>0</v>
      </c>
      <c r="AT2197" s="164">
        <f>(VLOOKUP(B2197,'P2 Origin'!$C$21:$M$176,11,0))*J2197</f>
        <v>0</v>
      </c>
      <c r="AU2197" s="167">
        <v>0</v>
      </c>
      <c r="AV2197" s="168">
        <v>0</v>
      </c>
      <c r="AW2197" s="169">
        <v>0</v>
      </c>
      <c r="AX2197" s="170">
        <f>IF(AU2197&gt;=0.1,'P3 Bureaumarge zee- en luchtvr.'!$D$12,0)</f>
        <v>0</v>
      </c>
      <c r="AY2197" s="163">
        <f t="shared" si="971"/>
        <v>0</v>
      </c>
      <c r="AZ2197" s="157" t="str">
        <f>VLOOKUP(D2197,'P4 Destination'!$C$21:$O$176,13,0)</f>
        <v>EUR</v>
      </c>
      <c r="BA2197" s="164">
        <f t="shared" si="972"/>
        <v>0</v>
      </c>
      <c r="BB2197" s="171">
        <f>IF(AU2197&gt;0.1,(VLOOKUP(D2197,'P4 Destination'!$C$21:$M$176,3,0))*I2197,0)</f>
        <v>0</v>
      </c>
      <c r="BC2197" s="172">
        <f t="shared" si="973"/>
        <v>0</v>
      </c>
      <c r="BD2197" s="171">
        <f>(VLOOKUP($D2197,'P4 Destination'!$C$21:$M$176,4,0))*BC2197</f>
        <v>0</v>
      </c>
      <c r="BE2197" s="172">
        <f t="shared" si="974"/>
        <v>0</v>
      </c>
      <c r="BF2197" s="171">
        <f>(VLOOKUP($D2197,'P4 Destination'!$C$21:$M$176,5,0))*BE2197</f>
        <v>0</v>
      </c>
      <c r="BG2197" s="172">
        <f t="shared" si="975"/>
        <v>0</v>
      </c>
      <c r="BH2197" s="171">
        <f>(VLOOKUP($D2197,'P4 Destination'!$C$21:$M$176,6,0))*BG2197</f>
        <v>0</v>
      </c>
      <c r="BI2197" s="172">
        <f t="shared" si="976"/>
        <v>0</v>
      </c>
      <c r="BJ2197" s="171">
        <f>(VLOOKUP($D2197,'P4 Destination'!$C$21:$M$176,7,0))*BI2197</f>
        <v>0</v>
      </c>
      <c r="BK2197" s="172">
        <f t="shared" si="977"/>
        <v>0</v>
      </c>
      <c r="BL2197" s="171">
        <f>(VLOOKUP($D2197,'P4 Destination'!$C$21:$M$176,8,0))*BK2197</f>
        <v>0</v>
      </c>
      <c r="BM2197" s="172">
        <f t="shared" si="978"/>
        <v>0</v>
      </c>
      <c r="BN2197" s="171">
        <f>(VLOOKUP($D2197,'P4 Destination'!$C$21:$M$176,9,0))*BM2197</f>
        <v>0</v>
      </c>
      <c r="BO2197" s="154">
        <f t="shared" si="956"/>
        <v>0</v>
      </c>
      <c r="BP2197" s="171">
        <f>(VLOOKUP(D2197,'P4 Destination'!$C$21:$M$176,10,0))*K2197</f>
        <v>0</v>
      </c>
      <c r="BQ2197" s="171">
        <f>(VLOOKUP(D2197,'P4 Destination'!$C$21:$M$176,11,0))*J2197</f>
        <v>0</v>
      </c>
      <c r="BR2197" s="173">
        <f t="shared" si="979"/>
        <v>0</v>
      </c>
      <c r="BS2197" s="173">
        <f>(AV2197*2500)*'P6 Verzekering'!$E$11</f>
        <v>0</v>
      </c>
      <c r="BT2197" s="173">
        <f>(AW2197*2500)*'P6 Verzekering'!$E$12</f>
        <v>0</v>
      </c>
      <c r="BU2197" s="173">
        <f>(L2197*2500)*'P6 Verzekering'!$E$13</f>
        <v>0</v>
      </c>
      <c r="BV2197" s="173">
        <f t="shared" si="980"/>
        <v>0</v>
      </c>
      <c r="BW2197"/>
      <c r="BX2197"/>
    </row>
    <row r="2198" spans="1:76">
      <c r="A2198" s="152" t="s">
        <v>1009</v>
      </c>
      <c r="B2198" s="152" t="s">
        <v>151</v>
      </c>
      <c r="C2198" s="152" t="s">
        <v>149</v>
      </c>
      <c r="D2198" s="152" t="s">
        <v>219</v>
      </c>
      <c r="E2198" s="152" t="s">
        <v>219</v>
      </c>
      <c r="F2198" s="153">
        <f t="shared" si="982"/>
        <v>35</v>
      </c>
      <c r="G2198" s="154">
        <v>0</v>
      </c>
      <c r="H2198" s="154">
        <f>IFERROR(VLOOKUP(B2198,'P2 Origin'!$C$21:$Q$176,15,FALSE),0)</f>
        <v>0</v>
      </c>
      <c r="I2198" s="154">
        <f>IFERROR(VLOOKUP(D2198,'P4 Destination'!$C$21:$Q$176,15,FALSE),0)</f>
        <v>0</v>
      </c>
      <c r="J2198" s="155"/>
      <c r="K2198" s="155"/>
      <c r="L2198" s="156">
        <v>35</v>
      </c>
      <c r="M2198" s="155">
        <v>210</v>
      </c>
      <c r="N2198" s="155">
        <v>2</v>
      </c>
      <c r="O2198" s="157">
        <f t="shared" si="957"/>
        <v>0</v>
      </c>
      <c r="P2198" s="158">
        <f t="shared" si="958"/>
        <v>0</v>
      </c>
      <c r="Q2198" s="159">
        <f>IFERROR(VLOOKUP(N2198,'P1 Intra-Europees'!$A$15:$H$25,3,0),0)*P2198</f>
        <v>0</v>
      </c>
      <c r="R2198" s="160">
        <f t="shared" si="959"/>
        <v>0</v>
      </c>
      <c r="S2198" s="159">
        <f>IFERROR(VLOOKUP(N2198,'P1 Intra-Europees'!$A$15:$H$25,4,0),0)*R2198</f>
        <v>0</v>
      </c>
      <c r="T2198" s="160">
        <f t="shared" si="960"/>
        <v>35</v>
      </c>
      <c r="U2198" s="159">
        <f>IFERROR(VLOOKUP(N2198,'P1 Intra-Europees'!$A$15:$H$25,5,0),0)*T2198</f>
        <v>0</v>
      </c>
      <c r="V2198" s="160">
        <f t="shared" si="961"/>
        <v>0</v>
      </c>
      <c r="W2198" s="159">
        <f>IFERROR(VLOOKUP(N2198,'P1 Intra-Europees'!$A$15:$H$25,6,0),0)*V2198</f>
        <v>0</v>
      </c>
      <c r="X2198" s="160">
        <f t="shared" si="962"/>
        <v>0</v>
      </c>
      <c r="Y2198" s="159">
        <f>IFERROR(VLOOKUP(N2198,'P1 Intra-Europees'!$A$15:$H$25,7,0),0)*X2198</f>
        <v>0</v>
      </c>
      <c r="Z2198" s="161">
        <f t="shared" si="963"/>
        <v>0</v>
      </c>
      <c r="AA2198" s="162">
        <f>IFERROR(VLOOKUP(N2198,'P1 Intra-Europees'!$A$15:$H$25,8,0),0)*Z2198</f>
        <v>0</v>
      </c>
      <c r="AB2198" s="163">
        <f t="shared" si="964"/>
        <v>0</v>
      </c>
      <c r="AC2198" s="157" t="str">
        <f>VLOOKUP(B2198,'P2 Origin'!$C$21:$O$176,13,0)</f>
        <v>EUR</v>
      </c>
      <c r="AD2198" s="164">
        <f t="shared" si="965"/>
        <v>0</v>
      </c>
      <c r="AE2198" s="165">
        <f>IF(AU2198&gt;0.1,VLOOKUP(B2198,'P2 Origin'!$C$21:$M$176,3,0)*H2198,0)</f>
        <v>0</v>
      </c>
      <c r="AF2198" s="166">
        <f t="shared" si="966"/>
        <v>0</v>
      </c>
      <c r="AG2198" s="165">
        <f>(VLOOKUP(B2198,'P2 Origin'!$C$21:$M$176,4,0))*AF2198</f>
        <v>0</v>
      </c>
      <c r="AH2198" s="166">
        <f t="shared" si="967"/>
        <v>0</v>
      </c>
      <c r="AI2198" s="165">
        <f>(VLOOKUP(B2198,'P2 Origin'!$C$21:$M$176,5,0))*AH2198</f>
        <v>0</v>
      </c>
      <c r="AJ2198" s="166">
        <f t="shared" si="981"/>
        <v>0</v>
      </c>
      <c r="AK2198" s="165">
        <f>(VLOOKUP(B2198,'P2 Origin'!$C$21:$M$176,6,0))*AJ2198</f>
        <v>0</v>
      </c>
      <c r="AL2198" s="166">
        <f t="shared" si="968"/>
        <v>0</v>
      </c>
      <c r="AM2198" s="165">
        <f>(VLOOKUP($B2198,'P2 Origin'!$C$21:$M$176,7,0))*AL2198</f>
        <v>0</v>
      </c>
      <c r="AN2198" s="166">
        <f t="shared" si="969"/>
        <v>0</v>
      </c>
      <c r="AO2198" s="165">
        <f>(VLOOKUP($B2198,'P2 Origin'!$C$21:$M$176,8,0))*AN2198</f>
        <v>0</v>
      </c>
      <c r="AP2198" s="166">
        <f t="shared" si="970"/>
        <v>0</v>
      </c>
      <c r="AQ2198" s="165">
        <f>(VLOOKUP($B2198,'P2 Origin'!$C$21:$M$176,9,0))*AP2198</f>
        <v>0</v>
      </c>
      <c r="AR2198" s="155">
        <f t="shared" si="955"/>
        <v>0</v>
      </c>
      <c r="AS2198" s="164">
        <f>(VLOOKUP(B2198,'P2 Origin'!$C$21:$M$176,10,0))*K2198</f>
        <v>0</v>
      </c>
      <c r="AT2198" s="164">
        <f>(VLOOKUP(B2198,'P2 Origin'!$C$21:$M$176,11,0))*J2198</f>
        <v>0</v>
      </c>
      <c r="AU2198" s="167">
        <v>0</v>
      </c>
      <c r="AV2198" s="168">
        <v>0</v>
      </c>
      <c r="AW2198" s="169">
        <v>0</v>
      </c>
      <c r="AX2198" s="170">
        <f>IF(AU2198&gt;=0.1,'P3 Bureaumarge zee- en luchtvr.'!$D$12,0)</f>
        <v>0</v>
      </c>
      <c r="AY2198" s="163">
        <f t="shared" si="971"/>
        <v>0</v>
      </c>
      <c r="AZ2198" s="157" t="str">
        <f>VLOOKUP(D2198,'P4 Destination'!$C$21:$O$176,13,0)</f>
        <v>EUR</v>
      </c>
      <c r="BA2198" s="164">
        <f t="shared" si="972"/>
        <v>0</v>
      </c>
      <c r="BB2198" s="171">
        <f>IF(AU2198&gt;0.1,(VLOOKUP(D2198,'P4 Destination'!$C$21:$M$176,3,0))*I2198,0)</f>
        <v>0</v>
      </c>
      <c r="BC2198" s="172">
        <f t="shared" si="973"/>
        <v>0</v>
      </c>
      <c r="BD2198" s="171">
        <f>(VLOOKUP($D2198,'P4 Destination'!$C$21:$M$176,4,0))*BC2198</f>
        <v>0</v>
      </c>
      <c r="BE2198" s="172">
        <f t="shared" si="974"/>
        <v>0</v>
      </c>
      <c r="BF2198" s="171">
        <f>(VLOOKUP($D2198,'P4 Destination'!$C$21:$M$176,5,0))*BE2198</f>
        <v>0</v>
      </c>
      <c r="BG2198" s="172">
        <f t="shared" si="975"/>
        <v>0</v>
      </c>
      <c r="BH2198" s="171">
        <f>(VLOOKUP($D2198,'P4 Destination'!$C$21:$M$176,6,0))*BG2198</f>
        <v>0</v>
      </c>
      <c r="BI2198" s="172">
        <f t="shared" si="976"/>
        <v>0</v>
      </c>
      <c r="BJ2198" s="171">
        <f>(VLOOKUP($D2198,'P4 Destination'!$C$21:$M$176,7,0))*BI2198</f>
        <v>0</v>
      </c>
      <c r="BK2198" s="172">
        <f t="shared" si="977"/>
        <v>0</v>
      </c>
      <c r="BL2198" s="171">
        <f>(VLOOKUP($D2198,'P4 Destination'!$C$21:$M$176,8,0))*BK2198</f>
        <v>0</v>
      </c>
      <c r="BM2198" s="172">
        <f t="shared" si="978"/>
        <v>0</v>
      </c>
      <c r="BN2198" s="171">
        <f>(VLOOKUP($D2198,'P4 Destination'!$C$21:$M$176,9,0))*BM2198</f>
        <v>0</v>
      </c>
      <c r="BO2198" s="154">
        <f t="shared" si="956"/>
        <v>0</v>
      </c>
      <c r="BP2198" s="171">
        <f>(VLOOKUP(D2198,'P4 Destination'!$C$21:$M$176,10,0))*K2198</f>
        <v>0</v>
      </c>
      <c r="BQ2198" s="171">
        <f>(VLOOKUP(D2198,'P4 Destination'!$C$21:$M$176,11,0))*J2198</f>
        <v>0</v>
      </c>
      <c r="BR2198" s="173">
        <f t="shared" si="979"/>
        <v>0</v>
      </c>
      <c r="BS2198" s="173">
        <f>(AV2198*2500)*'P6 Verzekering'!$E$11</f>
        <v>0</v>
      </c>
      <c r="BT2198" s="173">
        <f>(AW2198*2500)*'P6 Verzekering'!$E$12</f>
        <v>0</v>
      </c>
      <c r="BU2198" s="173">
        <f>(L2198*2500)*'P6 Verzekering'!$E$13</f>
        <v>0</v>
      </c>
      <c r="BV2198" s="173">
        <f t="shared" si="980"/>
        <v>0</v>
      </c>
      <c r="BW2198"/>
      <c r="BX2198"/>
    </row>
    <row r="2199" spans="1:76">
      <c r="A2199" s="152" t="s">
        <v>988</v>
      </c>
      <c r="B2199" s="152" t="s">
        <v>151</v>
      </c>
      <c r="C2199" s="152" t="s">
        <v>149</v>
      </c>
      <c r="D2199" s="152" t="s">
        <v>219</v>
      </c>
      <c r="E2199" s="152" t="s">
        <v>219</v>
      </c>
      <c r="F2199" s="153">
        <f t="shared" si="982"/>
        <v>35</v>
      </c>
      <c r="G2199" s="154">
        <v>0</v>
      </c>
      <c r="H2199" s="154">
        <f>IFERROR(VLOOKUP(B2199,'P2 Origin'!$C$21:$Q$176,15,FALSE),0)</f>
        <v>0</v>
      </c>
      <c r="I2199" s="154">
        <f>IFERROR(VLOOKUP(D2199,'P4 Destination'!$C$21:$Q$176,15,FALSE),0)</f>
        <v>0</v>
      </c>
      <c r="J2199" s="155"/>
      <c r="K2199" s="155"/>
      <c r="L2199" s="156">
        <v>35</v>
      </c>
      <c r="M2199" s="155">
        <v>211</v>
      </c>
      <c r="N2199" s="155">
        <v>2</v>
      </c>
      <c r="O2199" s="157">
        <f t="shared" si="957"/>
        <v>0</v>
      </c>
      <c r="P2199" s="158">
        <f t="shared" si="958"/>
        <v>0</v>
      </c>
      <c r="Q2199" s="159">
        <f>IFERROR(VLOOKUP(N2199,'P1 Intra-Europees'!$A$15:$H$25,3,0),0)*P2199</f>
        <v>0</v>
      </c>
      <c r="R2199" s="160">
        <f t="shared" si="959"/>
        <v>0</v>
      </c>
      <c r="S2199" s="159">
        <f>IFERROR(VLOOKUP(N2199,'P1 Intra-Europees'!$A$15:$H$25,4,0),0)*R2199</f>
        <v>0</v>
      </c>
      <c r="T2199" s="160">
        <f t="shared" si="960"/>
        <v>35</v>
      </c>
      <c r="U2199" s="159">
        <f>IFERROR(VLOOKUP(N2199,'P1 Intra-Europees'!$A$15:$H$25,5,0),0)*T2199</f>
        <v>0</v>
      </c>
      <c r="V2199" s="160">
        <f t="shared" si="961"/>
        <v>0</v>
      </c>
      <c r="W2199" s="159">
        <f>IFERROR(VLOOKUP(N2199,'P1 Intra-Europees'!$A$15:$H$25,6,0),0)*V2199</f>
        <v>0</v>
      </c>
      <c r="X2199" s="160">
        <f t="shared" si="962"/>
        <v>0</v>
      </c>
      <c r="Y2199" s="159">
        <f>IFERROR(VLOOKUP(N2199,'P1 Intra-Europees'!$A$15:$H$25,7,0),0)*X2199</f>
        <v>0</v>
      </c>
      <c r="Z2199" s="161">
        <f t="shared" si="963"/>
        <v>0</v>
      </c>
      <c r="AA2199" s="162">
        <f>IFERROR(VLOOKUP(N2199,'P1 Intra-Europees'!$A$15:$H$25,8,0),0)*Z2199</f>
        <v>0</v>
      </c>
      <c r="AB2199" s="163">
        <f t="shared" si="964"/>
        <v>0</v>
      </c>
      <c r="AC2199" s="157" t="str">
        <f>VLOOKUP(B2199,'P2 Origin'!$C$21:$O$176,13,0)</f>
        <v>EUR</v>
      </c>
      <c r="AD2199" s="164">
        <f t="shared" si="965"/>
        <v>0</v>
      </c>
      <c r="AE2199" s="165">
        <f>IF(AU2199&gt;0.1,VLOOKUP(B2199,'P2 Origin'!$C$21:$M$176,3,0)*H2199,0)</f>
        <v>0</v>
      </c>
      <c r="AF2199" s="166">
        <f t="shared" si="966"/>
        <v>0</v>
      </c>
      <c r="AG2199" s="165">
        <f>(VLOOKUP(B2199,'P2 Origin'!$C$21:$M$176,4,0))*AF2199</f>
        <v>0</v>
      </c>
      <c r="AH2199" s="166">
        <f t="shared" si="967"/>
        <v>0</v>
      </c>
      <c r="AI2199" s="165">
        <f>(VLOOKUP(B2199,'P2 Origin'!$C$21:$M$176,5,0))*AH2199</f>
        <v>0</v>
      </c>
      <c r="AJ2199" s="166">
        <f t="shared" si="981"/>
        <v>0</v>
      </c>
      <c r="AK2199" s="165">
        <f>(VLOOKUP(B2199,'P2 Origin'!$C$21:$M$176,6,0))*AJ2199</f>
        <v>0</v>
      </c>
      <c r="AL2199" s="166">
        <f t="shared" si="968"/>
        <v>0</v>
      </c>
      <c r="AM2199" s="165">
        <f>(VLOOKUP($B2199,'P2 Origin'!$C$21:$M$176,7,0))*AL2199</f>
        <v>0</v>
      </c>
      <c r="AN2199" s="166">
        <f t="shared" si="969"/>
        <v>0</v>
      </c>
      <c r="AO2199" s="165">
        <f>(VLOOKUP($B2199,'P2 Origin'!$C$21:$M$176,8,0))*AN2199</f>
        <v>0</v>
      </c>
      <c r="AP2199" s="166">
        <f t="shared" si="970"/>
        <v>0</v>
      </c>
      <c r="AQ2199" s="165">
        <f>(VLOOKUP($B2199,'P2 Origin'!$C$21:$M$176,9,0))*AP2199</f>
        <v>0</v>
      </c>
      <c r="AR2199" s="155">
        <f t="shared" si="955"/>
        <v>0</v>
      </c>
      <c r="AS2199" s="164">
        <f>(VLOOKUP(B2199,'P2 Origin'!$C$21:$M$176,10,0))*K2199</f>
        <v>0</v>
      </c>
      <c r="AT2199" s="164">
        <f>(VLOOKUP(B2199,'P2 Origin'!$C$21:$M$176,11,0))*J2199</f>
        <v>0</v>
      </c>
      <c r="AU2199" s="167">
        <v>0</v>
      </c>
      <c r="AV2199" s="168">
        <v>0</v>
      </c>
      <c r="AW2199" s="169">
        <v>0</v>
      </c>
      <c r="AX2199" s="170">
        <f>IF(AU2199&gt;=0.1,'P3 Bureaumarge zee- en luchtvr.'!$D$12,0)</f>
        <v>0</v>
      </c>
      <c r="AY2199" s="163">
        <f t="shared" si="971"/>
        <v>0</v>
      </c>
      <c r="AZ2199" s="157" t="str">
        <f>VLOOKUP(D2199,'P4 Destination'!$C$21:$O$176,13,0)</f>
        <v>EUR</v>
      </c>
      <c r="BA2199" s="164">
        <f t="shared" si="972"/>
        <v>0</v>
      </c>
      <c r="BB2199" s="171">
        <f>IF(AU2199&gt;0.1,(VLOOKUP(D2199,'P4 Destination'!$C$21:$M$176,3,0))*I2199,0)</f>
        <v>0</v>
      </c>
      <c r="BC2199" s="172">
        <f t="shared" si="973"/>
        <v>0</v>
      </c>
      <c r="BD2199" s="171">
        <f>(VLOOKUP($D2199,'P4 Destination'!$C$21:$M$176,4,0))*BC2199</f>
        <v>0</v>
      </c>
      <c r="BE2199" s="172">
        <f t="shared" si="974"/>
        <v>0</v>
      </c>
      <c r="BF2199" s="171">
        <f>(VLOOKUP($D2199,'P4 Destination'!$C$21:$M$176,5,0))*BE2199</f>
        <v>0</v>
      </c>
      <c r="BG2199" s="172">
        <f t="shared" si="975"/>
        <v>0</v>
      </c>
      <c r="BH2199" s="171">
        <f>(VLOOKUP($D2199,'P4 Destination'!$C$21:$M$176,6,0))*BG2199</f>
        <v>0</v>
      </c>
      <c r="BI2199" s="172">
        <f t="shared" si="976"/>
        <v>0</v>
      </c>
      <c r="BJ2199" s="171">
        <f>(VLOOKUP($D2199,'P4 Destination'!$C$21:$M$176,7,0))*BI2199</f>
        <v>0</v>
      </c>
      <c r="BK2199" s="172">
        <f t="shared" si="977"/>
        <v>0</v>
      </c>
      <c r="BL2199" s="171">
        <f>(VLOOKUP($D2199,'P4 Destination'!$C$21:$M$176,8,0))*BK2199</f>
        <v>0</v>
      </c>
      <c r="BM2199" s="172">
        <f t="shared" si="978"/>
        <v>0</v>
      </c>
      <c r="BN2199" s="171">
        <f>(VLOOKUP($D2199,'P4 Destination'!$C$21:$M$176,9,0))*BM2199</f>
        <v>0</v>
      </c>
      <c r="BO2199" s="154">
        <f t="shared" si="956"/>
        <v>0</v>
      </c>
      <c r="BP2199" s="171">
        <f>(VLOOKUP(D2199,'P4 Destination'!$C$21:$M$176,10,0))*K2199</f>
        <v>0</v>
      </c>
      <c r="BQ2199" s="171">
        <f>(VLOOKUP(D2199,'P4 Destination'!$C$21:$M$176,11,0))*J2199</f>
        <v>0</v>
      </c>
      <c r="BR2199" s="173">
        <f t="shared" si="979"/>
        <v>0</v>
      </c>
      <c r="BS2199" s="173">
        <f>(AV2199*2500)*'P6 Verzekering'!$E$11</f>
        <v>0</v>
      </c>
      <c r="BT2199" s="173">
        <f>(AW2199*2500)*'P6 Verzekering'!$E$12</f>
        <v>0</v>
      </c>
      <c r="BU2199" s="173">
        <f>(L2199*2500)*'P6 Verzekering'!$E$13</f>
        <v>0</v>
      </c>
      <c r="BV2199" s="173">
        <f t="shared" si="980"/>
        <v>0</v>
      </c>
      <c r="BW2199"/>
      <c r="BX2199"/>
    </row>
    <row r="2200" spans="1:76">
      <c r="A2200" s="152" t="s">
        <v>2717</v>
      </c>
      <c r="B2200" s="152" t="s">
        <v>181</v>
      </c>
      <c r="C2200" s="152" t="s">
        <v>153</v>
      </c>
      <c r="D2200" s="152" t="s">
        <v>219</v>
      </c>
      <c r="E2200" s="152" t="s">
        <v>219</v>
      </c>
      <c r="F2200" s="153">
        <f t="shared" si="982"/>
        <v>35</v>
      </c>
      <c r="G2200" s="154">
        <v>0</v>
      </c>
      <c r="H2200" s="154">
        <f>IFERROR(VLOOKUP(B2200,'P2 Origin'!$C$21:$Q$176,15,FALSE),0)</f>
        <v>1</v>
      </c>
      <c r="I2200" s="154">
        <f>IFERROR(VLOOKUP(D2200,'P4 Destination'!$C$21:$Q$176,15,FALSE),0)</f>
        <v>0</v>
      </c>
      <c r="J2200" s="155"/>
      <c r="K2200" s="155"/>
      <c r="L2200" s="156">
        <v>35</v>
      </c>
      <c r="M2200" s="155">
        <v>469</v>
      </c>
      <c r="N2200" s="155">
        <v>3</v>
      </c>
      <c r="O2200" s="157">
        <f t="shared" si="957"/>
        <v>0</v>
      </c>
      <c r="P2200" s="158">
        <f t="shared" si="958"/>
        <v>0</v>
      </c>
      <c r="Q2200" s="159">
        <f>IFERROR(VLOOKUP(N2200,'P1 Intra-Europees'!$A$15:$H$25,3,0),0)*P2200</f>
        <v>0</v>
      </c>
      <c r="R2200" s="160">
        <f t="shared" si="959"/>
        <v>0</v>
      </c>
      <c r="S2200" s="159">
        <f>IFERROR(VLOOKUP(N2200,'P1 Intra-Europees'!$A$15:$H$25,4,0),0)*R2200</f>
        <v>0</v>
      </c>
      <c r="T2200" s="160">
        <f t="shared" si="960"/>
        <v>35</v>
      </c>
      <c r="U2200" s="159">
        <f>IFERROR(VLOOKUP(N2200,'P1 Intra-Europees'!$A$15:$H$25,5,0),0)*T2200</f>
        <v>0</v>
      </c>
      <c r="V2200" s="160">
        <f t="shared" si="961"/>
        <v>0</v>
      </c>
      <c r="W2200" s="159">
        <f>IFERROR(VLOOKUP(N2200,'P1 Intra-Europees'!$A$15:$H$25,6,0),0)*V2200</f>
        <v>0</v>
      </c>
      <c r="X2200" s="160">
        <f t="shared" si="962"/>
        <v>0</v>
      </c>
      <c r="Y2200" s="159">
        <f>IFERROR(VLOOKUP(N2200,'P1 Intra-Europees'!$A$15:$H$25,7,0),0)*X2200</f>
        <v>0</v>
      </c>
      <c r="Z2200" s="161">
        <f t="shared" si="963"/>
        <v>0</v>
      </c>
      <c r="AA2200" s="162">
        <f>IFERROR(VLOOKUP(N2200,'P1 Intra-Europees'!$A$15:$H$25,8,0),0)*Z2200</f>
        <v>0</v>
      </c>
      <c r="AB2200" s="163">
        <f t="shared" si="964"/>
        <v>0</v>
      </c>
      <c r="AC2200" s="157" t="str">
        <f>VLOOKUP(B2200,'P2 Origin'!$C$21:$O$176,13,0)</f>
        <v>EUR</v>
      </c>
      <c r="AD2200" s="164">
        <f t="shared" si="965"/>
        <v>0</v>
      </c>
      <c r="AE2200" s="165">
        <f>IF(AU2200&gt;0.1,VLOOKUP(B2200,'P2 Origin'!$C$21:$M$176,3,0)*H2200,0)</f>
        <v>0</v>
      </c>
      <c r="AF2200" s="166">
        <f t="shared" si="966"/>
        <v>0</v>
      </c>
      <c r="AG2200" s="165">
        <f>(VLOOKUP(B2200,'P2 Origin'!$C$21:$M$176,4,0))*AF2200</f>
        <v>0</v>
      </c>
      <c r="AH2200" s="166">
        <f t="shared" si="967"/>
        <v>0</v>
      </c>
      <c r="AI2200" s="165">
        <f>(VLOOKUP(B2200,'P2 Origin'!$C$21:$M$176,5,0))*AH2200</f>
        <v>0</v>
      </c>
      <c r="AJ2200" s="166">
        <f t="shared" si="981"/>
        <v>0</v>
      </c>
      <c r="AK2200" s="165">
        <f>(VLOOKUP(B2200,'P2 Origin'!$C$21:$M$176,6,0))*AJ2200</f>
        <v>0</v>
      </c>
      <c r="AL2200" s="166">
        <f t="shared" si="968"/>
        <v>0</v>
      </c>
      <c r="AM2200" s="165">
        <f>(VLOOKUP($B2200,'P2 Origin'!$C$21:$M$176,7,0))*AL2200</f>
        <v>0</v>
      </c>
      <c r="AN2200" s="166">
        <f t="shared" si="969"/>
        <v>0</v>
      </c>
      <c r="AO2200" s="165">
        <f>(VLOOKUP($B2200,'P2 Origin'!$C$21:$M$176,8,0))*AN2200</f>
        <v>0</v>
      </c>
      <c r="AP2200" s="166">
        <f t="shared" si="970"/>
        <v>0</v>
      </c>
      <c r="AQ2200" s="165">
        <f>(VLOOKUP($B2200,'P2 Origin'!$C$21:$M$176,9,0))*AP2200</f>
        <v>0</v>
      </c>
      <c r="AR2200" s="155">
        <f t="shared" si="955"/>
        <v>0</v>
      </c>
      <c r="AS2200" s="164">
        <f>(VLOOKUP(B2200,'P2 Origin'!$C$21:$M$176,10,0))*K2200</f>
        <v>0</v>
      </c>
      <c r="AT2200" s="164">
        <f>(VLOOKUP(B2200,'P2 Origin'!$C$21:$M$176,11,0))*J2200</f>
        <v>0</v>
      </c>
      <c r="AU2200" s="167">
        <v>0</v>
      </c>
      <c r="AV2200" s="168">
        <v>0</v>
      </c>
      <c r="AW2200" s="169">
        <v>0</v>
      </c>
      <c r="AX2200" s="170">
        <f>IF(AU2200&gt;=0.1,'P3 Bureaumarge zee- en luchtvr.'!$D$12,0)</f>
        <v>0</v>
      </c>
      <c r="AY2200" s="163">
        <f t="shared" si="971"/>
        <v>0</v>
      </c>
      <c r="AZ2200" s="157" t="str">
        <f>VLOOKUP(D2200,'P4 Destination'!$C$21:$O$176,13,0)</f>
        <v>EUR</v>
      </c>
      <c r="BA2200" s="164">
        <f t="shared" si="972"/>
        <v>0</v>
      </c>
      <c r="BB2200" s="171">
        <f>IF(AU2200&gt;0.1,(VLOOKUP(D2200,'P4 Destination'!$C$21:$M$176,3,0))*I2200,0)</f>
        <v>0</v>
      </c>
      <c r="BC2200" s="172">
        <f t="shared" si="973"/>
        <v>0</v>
      </c>
      <c r="BD2200" s="171">
        <f>(VLOOKUP($D2200,'P4 Destination'!$C$21:$M$176,4,0))*BC2200</f>
        <v>0</v>
      </c>
      <c r="BE2200" s="172">
        <f t="shared" si="974"/>
        <v>0</v>
      </c>
      <c r="BF2200" s="171">
        <f>(VLOOKUP($D2200,'P4 Destination'!$C$21:$M$176,5,0))*BE2200</f>
        <v>0</v>
      </c>
      <c r="BG2200" s="172">
        <f t="shared" si="975"/>
        <v>0</v>
      </c>
      <c r="BH2200" s="171">
        <f>(VLOOKUP($D2200,'P4 Destination'!$C$21:$M$176,6,0))*BG2200</f>
        <v>0</v>
      </c>
      <c r="BI2200" s="172">
        <f t="shared" si="976"/>
        <v>0</v>
      </c>
      <c r="BJ2200" s="171">
        <f>(VLOOKUP($D2200,'P4 Destination'!$C$21:$M$176,7,0))*BI2200</f>
        <v>0</v>
      </c>
      <c r="BK2200" s="172">
        <f t="shared" si="977"/>
        <v>0</v>
      </c>
      <c r="BL2200" s="171">
        <f>(VLOOKUP($D2200,'P4 Destination'!$C$21:$M$176,8,0))*BK2200</f>
        <v>0</v>
      </c>
      <c r="BM2200" s="172">
        <f t="shared" si="978"/>
        <v>0</v>
      </c>
      <c r="BN2200" s="171">
        <f>(VLOOKUP($D2200,'P4 Destination'!$C$21:$M$176,9,0))*BM2200</f>
        <v>0</v>
      </c>
      <c r="BO2200" s="154">
        <f t="shared" si="956"/>
        <v>0</v>
      </c>
      <c r="BP2200" s="171">
        <f>(VLOOKUP(D2200,'P4 Destination'!$C$21:$M$176,10,0))*K2200</f>
        <v>0</v>
      </c>
      <c r="BQ2200" s="171">
        <f>(VLOOKUP(D2200,'P4 Destination'!$C$21:$M$176,11,0))*J2200</f>
        <v>0</v>
      </c>
      <c r="BR2200" s="173">
        <f t="shared" si="979"/>
        <v>0</v>
      </c>
      <c r="BS2200" s="173">
        <f>(AV2200*2500)*'P6 Verzekering'!$E$11</f>
        <v>0</v>
      </c>
      <c r="BT2200" s="173">
        <f>(AW2200*2500)*'P6 Verzekering'!$E$12</f>
        <v>0</v>
      </c>
      <c r="BU2200" s="173">
        <f>(L2200*2500)*'P6 Verzekering'!$E$13</f>
        <v>0</v>
      </c>
      <c r="BV2200" s="173">
        <f t="shared" si="980"/>
        <v>0</v>
      </c>
      <c r="BW2200"/>
      <c r="BX2200"/>
    </row>
    <row r="2201" spans="1:76">
      <c r="A2201" s="152" t="s">
        <v>2727</v>
      </c>
      <c r="B2201" s="152" t="s">
        <v>181</v>
      </c>
      <c r="C2201" s="152" t="s">
        <v>153</v>
      </c>
      <c r="D2201" s="152" t="s">
        <v>219</v>
      </c>
      <c r="E2201" s="152" t="s">
        <v>219</v>
      </c>
      <c r="F2201" s="153">
        <f t="shared" si="982"/>
        <v>35</v>
      </c>
      <c r="G2201" s="154">
        <v>0</v>
      </c>
      <c r="H2201" s="154">
        <f>IFERROR(VLOOKUP(B2201,'P2 Origin'!$C$21:$Q$176,15,FALSE),0)</f>
        <v>1</v>
      </c>
      <c r="I2201" s="154">
        <f>IFERROR(VLOOKUP(D2201,'P4 Destination'!$C$21:$Q$176,15,FALSE),0)</f>
        <v>0</v>
      </c>
      <c r="J2201" s="155"/>
      <c r="K2201" s="155"/>
      <c r="L2201" s="156">
        <v>35</v>
      </c>
      <c r="M2201" s="155">
        <v>508</v>
      </c>
      <c r="N2201" s="155">
        <v>4</v>
      </c>
      <c r="O2201" s="157">
        <f t="shared" si="957"/>
        <v>0</v>
      </c>
      <c r="P2201" s="158">
        <f t="shared" si="958"/>
        <v>0</v>
      </c>
      <c r="Q2201" s="159">
        <f>IFERROR(VLOOKUP(N2201,'P1 Intra-Europees'!$A$15:$H$25,3,0),0)*P2201</f>
        <v>0</v>
      </c>
      <c r="R2201" s="160">
        <f t="shared" si="959"/>
        <v>0</v>
      </c>
      <c r="S2201" s="159">
        <f>IFERROR(VLOOKUP(N2201,'P1 Intra-Europees'!$A$15:$H$25,4,0),0)*R2201</f>
        <v>0</v>
      </c>
      <c r="T2201" s="160">
        <f t="shared" si="960"/>
        <v>35</v>
      </c>
      <c r="U2201" s="159">
        <f>IFERROR(VLOOKUP(N2201,'P1 Intra-Europees'!$A$15:$H$25,5,0),0)*T2201</f>
        <v>0</v>
      </c>
      <c r="V2201" s="160">
        <f t="shared" si="961"/>
        <v>0</v>
      </c>
      <c r="W2201" s="159">
        <f>IFERROR(VLOOKUP(N2201,'P1 Intra-Europees'!$A$15:$H$25,6,0),0)*V2201</f>
        <v>0</v>
      </c>
      <c r="X2201" s="160">
        <f t="shared" si="962"/>
        <v>0</v>
      </c>
      <c r="Y2201" s="159">
        <f>IFERROR(VLOOKUP(N2201,'P1 Intra-Europees'!$A$15:$H$25,7,0),0)*X2201</f>
        <v>0</v>
      </c>
      <c r="Z2201" s="161">
        <f t="shared" si="963"/>
        <v>0</v>
      </c>
      <c r="AA2201" s="162">
        <f>IFERROR(VLOOKUP(N2201,'P1 Intra-Europees'!$A$15:$H$25,8,0),0)*Z2201</f>
        <v>0</v>
      </c>
      <c r="AB2201" s="163">
        <f t="shared" si="964"/>
        <v>0</v>
      </c>
      <c r="AC2201" s="157" t="str">
        <f>VLOOKUP(B2201,'P2 Origin'!$C$21:$O$176,13,0)</f>
        <v>EUR</v>
      </c>
      <c r="AD2201" s="164">
        <f t="shared" si="965"/>
        <v>0</v>
      </c>
      <c r="AE2201" s="165">
        <f>IF(AU2201&gt;0.1,VLOOKUP(B2201,'P2 Origin'!$C$21:$M$176,3,0)*H2201,0)</f>
        <v>0</v>
      </c>
      <c r="AF2201" s="166">
        <f t="shared" si="966"/>
        <v>0</v>
      </c>
      <c r="AG2201" s="165">
        <f>(VLOOKUP(B2201,'P2 Origin'!$C$21:$M$176,4,0))*AF2201</f>
        <v>0</v>
      </c>
      <c r="AH2201" s="166">
        <f t="shared" si="967"/>
        <v>0</v>
      </c>
      <c r="AI2201" s="165">
        <f>(VLOOKUP(B2201,'P2 Origin'!$C$21:$M$176,5,0))*AH2201</f>
        <v>0</v>
      </c>
      <c r="AJ2201" s="166">
        <f t="shared" si="981"/>
        <v>0</v>
      </c>
      <c r="AK2201" s="165">
        <f>(VLOOKUP(B2201,'P2 Origin'!$C$21:$M$176,6,0))*AJ2201</f>
        <v>0</v>
      </c>
      <c r="AL2201" s="166">
        <f t="shared" si="968"/>
        <v>0</v>
      </c>
      <c r="AM2201" s="165">
        <f>(VLOOKUP($B2201,'P2 Origin'!$C$21:$M$176,7,0))*AL2201</f>
        <v>0</v>
      </c>
      <c r="AN2201" s="166">
        <f t="shared" si="969"/>
        <v>0</v>
      </c>
      <c r="AO2201" s="165">
        <f>(VLOOKUP($B2201,'P2 Origin'!$C$21:$M$176,8,0))*AN2201</f>
        <v>0</v>
      </c>
      <c r="AP2201" s="166">
        <f t="shared" si="970"/>
        <v>0</v>
      </c>
      <c r="AQ2201" s="165">
        <f>(VLOOKUP($B2201,'P2 Origin'!$C$21:$M$176,9,0))*AP2201</f>
        <v>0</v>
      </c>
      <c r="AR2201" s="155">
        <f t="shared" si="955"/>
        <v>0</v>
      </c>
      <c r="AS2201" s="164">
        <f>(VLOOKUP(B2201,'P2 Origin'!$C$21:$M$176,10,0))*K2201</f>
        <v>0</v>
      </c>
      <c r="AT2201" s="164">
        <f>(VLOOKUP(B2201,'P2 Origin'!$C$21:$M$176,11,0))*J2201</f>
        <v>0</v>
      </c>
      <c r="AU2201" s="167">
        <v>0</v>
      </c>
      <c r="AV2201" s="168">
        <v>0</v>
      </c>
      <c r="AW2201" s="169">
        <v>0</v>
      </c>
      <c r="AX2201" s="170">
        <f>IF(AU2201&gt;=0.1,'P3 Bureaumarge zee- en luchtvr.'!$D$12,0)</f>
        <v>0</v>
      </c>
      <c r="AY2201" s="163">
        <f t="shared" si="971"/>
        <v>0</v>
      </c>
      <c r="AZ2201" s="157" t="str">
        <f>VLOOKUP(D2201,'P4 Destination'!$C$21:$O$176,13,0)</f>
        <v>EUR</v>
      </c>
      <c r="BA2201" s="164">
        <f t="shared" si="972"/>
        <v>0</v>
      </c>
      <c r="BB2201" s="171">
        <f>IF(AU2201&gt;0.1,(VLOOKUP(D2201,'P4 Destination'!$C$21:$M$176,3,0))*I2201,0)</f>
        <v>0</v>
      </c>
      <c r="BC2201" s="172">
        <f t="shared" si="973"/>
        <v>0</v>
      </c>
      <c r="BD2201" s="171">
        <f>(VLOOKUP($D2201,'P4 Destination'!$C$21:$M$176,4,0))*BC2201</f>
        <v>0</v>
      </c>
      <c r="BE2201" s="172">
        <f t="shared" si="974"/>
        <v>0</v>
      </c>
      <c r="BF2201" s="171">
        <f>(VLOOKUP($D2201,'P4 Destination'!$C$21:$M$176,5,0))*BE2201</f>
        <v>0</v>
      </c>
      <c r="BG2201" s="172">
        <f t="shared" si="975"/>
        <v>0</v>
      </c>
      <c r="BH2201" s="171">
        <f>(VLOOKUP($D2201,'P4 Destination'!$C$21:$M$176,6,0))*BG2201</f>
        <v>0</v>
      </c>
      <c r="BI2201" s="172">
        <f t="shared" si="976"/>
        <v>0</v>
      </c>
      <c r="BJ2201" s="171">
        <f>(VLOOKUP($D2201,'P4 Destination'!$C$21:$M$176,7,0))*BI2201</f>
        <v>0</v>
      </c>
      <c r="BK2201" s="172">
        <f t="shared" si="977"/>
        <v>0</v>
      </c>
      <c r="BL2201" s="171">
        <f>(VLOOKUP($D2201,'P4 Destination'!$C$21:$M$176,8,0))*BK2201</f>
        <v>0</v>
      </c>
      <c r="BM2201" s="172">
        <f t="shared" si="978"/>
        <v>0</v>
      </c>
      <c r="BN2201" s="171">
        <f>(VLOOKUP($D2201,'P4 Destination'!$C$21:$M$176,9,0))*BM2201</f>
        <v>0</v>
      </c>
      <c r="BO2201" s="154">
        <f t="shared" si="956"/>
        <v>0</v>
      </c>
      <c r="BP2201" s="171">
        <f>(VLOOKUP(D2201,'P4 Destination'!$C$21:$M$176,10,0))*K2201</f>
        <v>0</v>
      </c>
      <c r="BQ2201" s="171">
        <f>(VLOOKUP(D2201,'P4 Destination'!$C$21:$M$176,11,0))*J2201</f>
        <v>0</v>
      </c>
      <c r="BR2201" s="173">
        <f t="shared" si="979"/>
        <v>0</v>
      </c>
      <c r="BS2201" s="173">
        <f>(AV2201*2500)*'P6 Verzekering'!$E$11</f>
        <v>0</v>
      </c>
      <c r="BT2201" s="173">
        <f>(AW2201*2500)*'P6 Verzekering'!$E$12</f>
        <v>0</v>
      </c>
      <c r="BU2201" s="173">
        <f>(L2201*2500)*'P6 Verzekering'!$E$13</f>
        <v>0</v>
      </c>
      <c r="BV2201" s="173">
        <f t="shared" si="980"/>
        <v>0</v>
      </c>
      <c r="BW2201"/>
      <c r="BX2201"/>
    </row>
    <row r="2202" spans="1:76">
      <c r="A2202" s="152" t="s">
        <v>2224</v>
      </c>
      <c r="B2202" s="152" t="s">
        <v>219</v>
      </c>
      <c r="C2202" s="152" t="s">
        <v>219</v>
      </c>
      <c r="D2202" s="152" t="s">
        <v>181</v>
      </c>
      <c r="E2202" s="152" t="s">
        <v>153</v>
      </c>
      <c r="F2202" s="153">
        <f t="shared" si="982"/>
        <v>35</v>
      </c>
      <c r="G2202" s="154">
        <v>0</v>
      </c>
      <c r="H2202" s="154">
        <f>IFERROR(VLOOKUP(B2202,'P2 Origin'!$C$21:$Q$176,15,FALSE),0)</f>
        <v>0</v>
      </c>
      <c r="I2202" s="154">
        <f>IFERROR(VLOOKUP(D2202,'P4 Destination'!$C$21:$Q$176,15,FALSE),0)</f>
        <v>1</v>
      </c>
      <c r="J2202" s="155"/>
      <c r="K2202" s="155"/>
      <c r="L2202" s="156">
        <v>35</v>
      </c>
      <c r="M2202" s="155">
        <v>513</v>
      </c>
      <c r="N2202" s="155">
        <v>4</v>
      </c>
      <c r="O2202" s="157">
        <f t="shared" si="957"/>
        <v>0</v>
      </c>
      <c r="P2202" s="158">
        <f t="shared" si="958"/>
        <v>0</v>
      </c>
      <c r="Q2202" s="159">
        <f>IFERROR(VLOOKUP(N2202,'P1 Intra-Europees'!$A$15:$H$25,3,0),0)*P2202</f>
        <v>0</v>
      </c>
      <c r="R2202" s="160">
        <f t="shared" si="959"/>
        <v>0</v>
      </c>
      <c r="S2202" s="159">
        <f>IFERROR(VLOOKUP(N2202,'P1 Intra-Europees'!$A$15:$H$25,4,0),0)*R2202</f>
        <v>0</v>
      </c>
      <c r="T2202" s="160">
        <f t="shared" si="960"/>
        <v>35</v>
      </c>
      <c r="U2202" s="159">
        <f>IFERROR(VLOOKUP(N2202,'P1 Intra-Europees'!$A$15:$H$25,5,0),0)*T2202</f>
        <v>0</v>
      </c>
      <c r="V2202" s="160">
        <f t="shared" si="961"/>
        <v>0</v>
      </c>
      <c r="W2202" s="159">
        <f>IFERROR(VLOOKUP(N2202,'P1 Intra-Europees'!$A$15:$H$25,6,0),0)*V2202</f>
        <v>0</v>
      </c>
      <c r="X2202" s="160">
        <f t="shared" si="962"/>
        <v>0</v>
      </c>
      <c r="Y2202" s="159">
        <f>IFERROR(VLOOKUP(N2202,'P1 Intra-Europees'!$A$15:$H$25,7,0),0)*X2202</f>
        <v>0</v>
      </c>
      <c r="Z2202" s="161">
        <f t="shared" si="963"/>
        <v>0</v>
      </c>
      <c r="AA2202" s="162">
        <f>IFERROR(VLOOKUP(N2202,'P1 Intra-Europees'!$A$15:$H$25,8,0),0)*Z2202</f>
        <v>0</v>
      </c>
      <c r="AB2202" s="163">
        <f t="shared" si="964"/>
        <v>0</v>
      </c>
      <c r="AC2202" s="157" t="str">
        <f>VLOOKUP(B2202,'P2 Origin'!$C$21:$O$176,13,0)</f>
        <v>EUR</v>
      </c>
      <c r="AD2202" s="164">
        <f t="shared" si="965"/>
        <v>0</v>
      </c>
      <c r="AE2202" s="165">
        <f>IF(AU2202&gt;0.1,VLOOKUP(B2202,'P2 Origin'!$C$21:$M$176,3,0)*H2202,0)</f>
        <v>0</v>
      </c>
      <c r="AF2202" s="166">
        <f t="shared" si="966"/>
        <v>0</v>
      </c>
      <c r="AG2202" s="165">
        <f>(VLOOKUP(B2202,'P2 Origin'!$C$21:$M$176,4,0))*AF2202</f>
        <v>0</v>
      </c>
      <c r="AH2202" s="166">
        <f t="shared" si="967"/>
        <v>0</v>
      </c>
      <c r="AI2202" s="165">
        <f>(VLOOKUP(B2202,'P2 Origin'!$C$21:$M$176,5,0))*AH2202</f>
        <v>0</v>
      </c>
      <c r="AJ2202" s="166">
        <f t="shared" si="981"/>
        <v>0</v>
      </c>
      <c r="AK2202" s="165">
        <f>(VLOOKUP(B2202,'P2 Origin'!$C$21:$M$176,6,0))*AJ2202</f>
        <v>0</v>
      </c>
      <c r="AL2202" s="166">
        <f t="shared" si="968"/>
        <v>0</v>
      </c>
      <c r="AM2202" s="165">
        <f>(VLOOKUP($B2202,'P2 Origin'!$C$21:$M$176,7,0))*AL2202</f>
        <v>0</v>
      </c>
      <c r="AN2202" s="166">
        <f t="shared" si="969"/>
        <v>0</v>
      </c>
      <c r="AO2202" s="165">
        <f>(VLOOKUP($B2202,'P2 Origin'!$C$21:$M$176,8,0))*AN2202</f>
        <v>0</v>
      </c>
      <c r="AP2202" s="166">
        <f t="shared" si="970"/>
        <v>0</v>
      </c>
      <c r="AQ2202" s="165">
        <f>(VLOOKUP($B2202,'P2 Origin'!$C$21:$M$176,9,0))*AP2202</f>
        <v>0</v>
      </c>
      <c r="AR2202" s="155">
        <f t="shared" si="955"/>
        <v>0</v>
      </c>
      <c r="AS2202" s="164">
        <f>(VLOOKUP(B2202,'P2 Origin'!$C$21:$M$176,10,0))*K2202</f>
        <v>0</v>
      </c>
      <c r="AT2202" s="164">
        <f>(VLOOKUP(B2202,'P2 Origin'!$C$21:$M$176,11,0))*J2202</f>
        <v>0</v>
      </c>
      <c r="AU2202" s="167">
        <v>0</v>
      </c>
      <c r="AV2202" s="168">
        <v>0</v>
      </c>
      <c r="AW2202" s="169">
        <v>0</v>
      </c>
      <c r="AX2202" s="170">
        <f>IF(AU2202&gt;=0.1,'P3 Bureaumarge zee- en luchtvr.'!$D$12,0)</f>
        <v>0</v>
      </c>
      <c r="AY2202" s="163">
        <f t="shared" si="971"/>
        <v>0</v>
      </c>
      <c r="AZ2202" s="157" t="str">
        <f>VLOOKUP(D2202,'P4 Destination'!$C$21:$O$176,13,0)</f>
        <v>EUR</v>
      </c>
      <c r="BA2202" s="164">
        <f t="shared" si="972"/>
        <v>0</v>
      </c>
      <c r="BB2202" s="171">
        <f>IF(AU2202&gt;0.1,(VLOOKUP(D2202,'P4 Destination'!$C$21:$M$176,3,0))*I2202,0)</f>
        <v>0</v>
      </c>
      <c r="BC2202" s="172">
        <f t="shared" si="973"/>
        <v>0</v>
      </c>
      <c r="BD2202" s="171">
        <f>(VLOOKUP($D2202,'P4 Destination'!$C$21:$M$176,4,0))*BC2202</f>
        <v>0</v>
      </c>
      <c r="BE2202" s="172">
        <f t="shared" si="974"/>
        <v>0</v>
      </c>
      <c r="BF2202" s="171">
        <f>(VLOOKUP($D2202,'P4 Destination'!$C$21:$M$176,5,0))*BE2202</f>
        <v>0</v>
      </c>
      <c r="BG2202" s="172">
        <f t="shared" si="975"/>
        <v>0</v>
      </c>
      <c r="BH2202" s="171">
        <f>(VLOOKUP($D2202,'P4 Destination'!$C$21:$M$176,6,0))*BG2202</f>
        <v>0</v>
      </c>
      <c r="BI2202" s="172">
        <f t="shared" si="976"/>
        <v>0</v>
      </c>
      <c r="BJ2202" s="171">
        <f>(VLOOKUP($D2202,'P4 Destination'!$C$21:$M$176,7,0))*BI2202</f>
        <v>0</v>
      </c>
      <c r="BK2202" s="172">
        <f t="shared" si="977"/>
        <v>0</v>
      </c>
      <c r="BL2202" s="171">
        <f>(VLOOKUP($D2202,'P4 Destination'!$C$21:$M$176,8,0))*BK2202</f>
        <v>0</v>
      </c>
      <c r="BM2202" s="172">
        <f t="shared" si="978"/>
        <v>0</v>
      </c>
      <c r="BN2202" s="171">
        <f>(VLOOKUP($D2202,'P4 Destination'!$C$21:$M$176,9,0))*BM2202</f>
        <v>0</v>
      </c>
      <c r="BO2202" s="154">
        <f t="shared" si="956"/>
        <v>0</v>
      </c>
      <c r="BP2202" s="171">
        <f>(VLOOKUP(D2202,'P4 Destination'!$C$21:$M$176,10,0))*K2202</f>
        <v>0</v>
      </c>
      <c r="BQ2202" s="171">
        <f>(VLOOKUP(D2202,'P4 Destination'!$C$21:$M$176,11,0))*J2202</f>
        <v>0</v>
      </c>
      <c r="BR2202" s="173">
        <f t="shared" si="979"/>
        <v>0</v>
      </c>
      <c r="BS2202" s="173">
        <f>(AV2202*2500)*'P6 Verzekering'!$E$11</f>
        <v>0</v>
      </c>
      <c r="BT2202" s="173">
        <f>(AW2202*2500)*'P6 Verzekering'!$E$12</f>
        <v>0</v>
      </c>
      <c r="BU2202" s="173">
        <f>(L2202*2500)*'P6 Verzekering'!$E$13</f>
        <v>0</v>
      </c>
      <c r="BV2202" s="173">
        <f t="shared" si="980"/>
        <v>0</v>
      </c>
      <c r="BW2202"/>
      <c r="BX2202"/>
    </row>
    <row r="2203" spans="1:76">
      <c r="A2203" s="152" t="s">
        <v>2228</v>
      </c>
      <c r="B2203" s="152" t="s">
        <v>219</v>
      </c>
      <c r="C2203" s="152" t="s">
        <v>219</v>
      </c>
      <c r="D2203" s="152" t="s">
        <v>181</v>
      </c>
      <c r="E2203" s="152" t="s">
        <v>153</v>
      </c>
      <c r="F2203" s="153">
        <f t="shared" si="982"/>
        <v>35</v>
      </c>
      <c r="G2203" s="154">
        <v>0</v>
      </c>
      <c r="H2203" s="154">
        <f>IFERROR(VLOOKUP(B2203,'P2 Origin'!$C$21:$Q$176,15,FALSE),0)</f>
        <v>0</v>
      </c>
      <c r="I2203" s="154">
        <f>IFERROR(VLOOKUP(D2203,'P4 Destination'!$C$21:$Q$176,15,FALSE),0)</f>
        <v>1</v>
      </c>
      <c r="J2203" s="155"/>
      <c r="K2203" s="155"/>
      <c r="L2203" s="156">
        <v>35</v>
      </c>
      <c r="M2203" s="155">
        <v>609</v>
      </c>
      <c r="N2203" s="155">
        <v>4</v>
      </c>
      <c r="O2203" s="157">
        <f t="shared" si="957"/>
        <v>0</v>
      </c>
      <c r="P2203" s="158">
        <f t="shared" si="958"/>
        <v>0</v>
      </c>
      <c r="Q2203" s="159">
        <f>IFERROR(VLOOKUP(N2203,'P1 Intra-Europees'!$A$15:$H$25,3,0),0)*P2203</f>
        <v>0</v>
      </c>
      <c r="R2203" s="160">
        <f t="shared" si="959"/>
        <v>0</v>
      </c>
      <c r="S2203" s="159">
        <f>IFERROR(VLOOKUP(N2203,'P1 Intra-Europees'!$A$15:$H$25,4,0),0)*R2203</f>
        <v>0</v>
      </c>
      <c r="T2203" s="160">
        <f t="shared" si="960"/>
        <v>35</v>
      </c>
      <c r="U2203" s="159">
        <f>IFERROR(VLOOKUP(N2203,'P1 Intra-Europees'!$A$15:$H$25,5,0),0)*T2203</f>
        <v>0</v>
      </c>
      <c r="V2203" s="160">
        <f t="shared" si="961"/>
        <v>0</v>
      </c>
      <c r="W2203" s="159">
        <f>IFERROR(VLOOKUP(N2203,'P1 Intra-Europees'!$A$15:$H$25,6,0),0)*V2203</f>
        <v>0</v>
      </c>
      <c r="X2203" s="160">
        <f t="shared" si="962"/>
        <v>0</v>
      </c>
      <c r="Y2203" s="159">
        <f>IFERROR(VLOOKUP(N2203,'P1 Intra-Europees'!$A$15:$H$25,7,0),0)*X2203</f>
        <v>0</v>
      </c>
      <c r="Z2203" s="161">
        <f t="shared" si="963"/>
        <v>0</v>
      </c>
      <c r="AA2203" s="162">
        <f>IFERROR(VLOOKUP(N2203,'P1 Intra-Europees'!$A$15:$H$25,8,0),0)*Z2203</f>
        <v>0</v>
      </c>
      <c r="AB2203" s="163">
        <f t="shared" si="964"/>
        <v>0</v>
      </c>
      <c r="AC2203" s="157" t="str">
        <f>VLOOKUP(B2203,'P2 Origin'!$C$21:$O$176,13,0)</f>
        <v>EUR</v>
      </c>
      <c r="AD2203" s="164">
        <f t="shared" si="965"/>
        <v>0</v>
      </c>
      <c r="AE2203" s="165">
        <f>IF(AU2203&gt;0.1,VLOOKUP(B2203,'P2 Origin'!$C$21:$M$176,3,0)*H2203,0)</f>
        <v>0</v>
      </c>
      <c r="AF2203" s="166">
        <f t="shared" si="966"/>
        <v>0</v>
      </c>
      <c r="AG2203" s="165">
        <f>(VLOOKUP(B2203,'P2 Origin'!$C$21:$M$176,4,0))*AF2203</f>
        <v>0</v>
      </c>
      <c r="AH2203" s="166">
        <f t="shared" si="967"/>
        <v>0</v>
      </c>
      <c r="AI2203" s="165">
        <f>(VLOOKUP(B2203,'P2 Origin'!$C$21:$M$176,5,0))*AH2203</f>
        <v>0</v>
      </c>
      <c r="AJ2203" s="166">
        <f t="shared" si="981"/>
        <v>0</v>
      </c>
      <c r="AK2203" s="165">
        <f>(VLOOKUP(B2203,'P2 Origin'!$C$21:$M$176,6,0))*AJ2203</f>
        <v>0</v>
      </c>
      <c r="AL2203" s="166">
        <f t="shared" si="968"/>
        <v>0</v>
      </c>
      <c r="AM2203" s="165">
        <f>(VLOOKUP($B2203,'P2 Origin'!$C$21:$M$176,7,0))*AL2203</f>
        <v>0</v>
      </c>
      <c r="AN2203" s="166">
        <f t="shared" si="969"/>
        <v>0</v>
      </c>
      <c r="AO2203" s="165">
        <f>(VLOOKUP($B2203,'P2 Origin'!$C$21:$M$176,8,0))*AN2203</f>
        <v>0</v>
      </c>
      <c r="AP2203" s="166">
        <f t="shared" si="970"/>
        <v>0</v>
      </c>
      <c r="AQ2203" s="165">
        <f>(VLOOKUP($B2203,'P2 Origin'!$C$21:$M$176,9,0))*AP2203</f>
        <v>0</v>
      </c>
      <c r="AR2203" s="155">
        <f t="shared" ref="AR2203:AR2266" si="983">IF(AU2203&gt;=0.1,G2203,0)</f>
        <v>0</v>
      </c>
      <c r="AS2203" s="164">
        <f>(VLOOKUP(B2203,'P2 Origin'!$C$21:$M$176,10,0))*K2203</f>
        <v>0</v>
      </c>
      <c r="AT2203" s="164">
        <f>(VLOOKUP(B2203,'P2 Origin'!$C$21:$M$176,11,0))*J2203</f>
        <v>0</v>
      </c>
      <c r="AU2203" s="167">
        <v>0</v>
      </c>
      <c r="AV2203" s="168">
        <v>0</v>
      </c>
      <c r="AW2203" s="169">
        <v>0</v>
      </c>
      <c r="AX2203" s="170">
        <f>IF(AU2203&gt;=0.1,'P3 Bureaumarge zee- en luchtvr.'!$D$12,0)</f>
        <v>0</v>
      </c>
      <c r="AY2203" s="163">
        <f t="shared" si="971"/>
        <v>0</v>
      </c>
      <c r="AZ2203" s="157" t="str">
        <f>VLOOKUP(D2203,'P4 Destination'!$C$21:$O$176,13,0)</f>
        <v>EUR</v>
      </c>
      <c r="BA2203" s="164">
        <f t="shared" si="972"/>
        <v>0</v>
      </c>
      <c r="BB2203" s="171">
        <f>IF(AU2203&gt;0.1,(VLOOKUP(D2203,'P4 Destination'!$C$21:$M$176,3,0))*I2203,0)</f>
        <v>0</v>
      </c>
      <c r="BC2203" s="172">
        <f t="shared" si="973"/>
        <v>0</v>
      </c>
      <c r="BD2203" s="171">
        <f>(VLOOKUP($D2203,'P4 Destination'!$C$21:$M$176,4,0))*BC2203</f>
        <v>0</v>
      </c>
      <c r="BE2203" s="172">
        <f t="shared" si="974"/>
        <v>0</v>
      </c>
      <c r="BF2203" s="171">
        <f>(VLOOKUP($D2203,'P4 Destination'!$C$21:$M$176,5,0))*BE2203</f>
        <v>0</v>
      </c>
      <c r="BG2203" s="172">
        <f t="shared" si="975"/>
        <v>0</v>
      </c>
      <c r="BH2203" s="171">
        <f>(VLOOKUP($D2203,'P4 Destination'!$C$21:$M$176,6,0))*BG2203</f>
        <v>0</v>
      </c>
      <c r="BI2203" s="172">
        <f t="shared" si="976"/>
        <v>0</v>
      </c>
      <c r="BJ2203" s="171">
        <f>(VLOOKUP($D2203,'P4 Destination'!$C$21:$M$176,7,0))*BI2203</f>
        <v>0</v>
      </c>
      <c r="BK2203" s="172">
        <f t="shared" si="977"/>
        <v>0</v>
      </c>
      <c r="BL2203" s="171">
        <f>(VLOOKUP($D2203,'P4 Destination'!$C$21:$M$176,8,0))*BK2203</f>
        <v>0</v>
      </c>
      <c r="BM2203" s="172">
        <f t="shared" si="978"/>
        <v>0</v>
      </c>
      <c r="BN2203" s="171">
        <f>(VLOOKUP($D2203,'P4 Destination'!$C$21:$M$176,9,0))*BM2203</f>
        <v>0</v>
      </c>
      <c r="BO2203" s="154">
        <f t="shared" ref="BO2203:BO2266" si="984">IF(AU2203&gt;=0.1,G2203,0)</f>
        <v>0</v>
      </c>
      <c r="BP2203" s="171">
        <f>(VLOOKUP(D2203,'P4 Destination'!$C$21:$M$176,10,0))*K2203</f>
        <v>0</v>
      </c>
      <c r="BQ2203" s="171">
        <f>(VLOOKUP(D2203,'P4 Destination'!$C$21:$M$176,11,0))*J2203</f>
        <v>0</v>
      </c>
      <c r="BR2203" s="173">
        <f t="shared" si="979"/>
        <v>0</v>
      </c>
      <c r="BS2203" s="173">
        <f>(AV2203*2500)*'P6 Verzekering'!$E$11</f>
        <v>0</v>
      </c>
      <c r="BT2203" s="173">
        <f>(AW2203*2500)*'P6 Verzekering'!$E$12</f>
        <v>0</v>
      </c>
      <c r="BU2203" s="173">
        <f>(L2203*2500)*'P6 Verzekering'!$E$13</f>
        <v>0</v>
      </c>
      <c r="BV2203" s="173">
        <f t="shared" si="980"/>
        <v>0</v>
      </c>
      <c r="BW2203"/>
      <c r="BX2203"/>
    </row>
    <row r="2204" spans="1:76">
      <c r="A2204" s="152" t="s">
        <v>1656</v>
      </c>
      <c r="B2204" s="152" t="s">
        <v>219</v>
      </c>
      <c r="C2204" s="152" t="s">
        <v>219</v>
      </c>
      <c r="D2204" s="152" t="s">
        <v>184</v>
      </c>
      <c r="E2204" s="152" t="s">
        <v>183</v>
      </c>
      <c r="F2204" s="153">
        <f t="shared" si="982"/>
        <v>35</v>
      </c>
      <c r="G2204" s="154">
        <v>0</v>
      </c>
      <c r="H2204" s="154">
        <f>IFERROR(VLOOKUP(B2204,'P2 Origin'!$C$21:$Q$176,15,FALSE),0)</f>
        <v>0</v>
      </c>
      <c r="I2204" s="154">
        <f>IFERROR(VLOOKUP(D2204,'P4 Destination'!$C$21:$Q$176,15,FALSE),0)</f>
        <v>1</v>
      </c>
      <c r="J2204" s="155"/>
      <c r="K2204" s="155"/>
      <c r="L2204" s="156">
        <v>35</v>
      </c>
      <c r="M2204" s="155">
        <v>705</v>
      </c>
      <c r="N2204" s="155">
        <v>4</v>
      </c>
      <c r="O2204" s="157">
        <f t="shared" si="957"/>
        <v>0</v>
      </c>
      <c r="P2204" s="158">
        <f t="shared" si="958"/>
        <v>0</v>
      </c>
      <c r="Q2204" s="159">
        <f>IFERROR(VLOOKUP(N2204,'P1 Intra-Europees'!$A$15:$H$25,3,0),0)*P2204</f>
        <v>0</v>
      </c>
      <c r="R2204" s="160">
        <f t="shared" si="959"/>
        <v>0</v>
      </c>
      <c r="S2204" s="159">
        <f>IFERROR(VLOOKUP(N2204,'P1 Intra-Europees'!$A$15:$H$25,4,0),0)*R2204</f>
        <v>0</v>
      </c>
      <c r="T2204" s="160">
        <f t="shared" si="960"/>
        <v>35</v>
      </c>
      <c r="U2204" s="159">
        <f>IFERROR(VLOOKUP(N2204,'P1 Intra-Europees'!$A$15:$H$25,5,0),0)*T2204</f>
        <v>0</v>
      </c>
      <c r="V2204" s="160">
        <f t="shared" si="961"/>
        <v>0</v>
      </c>
      <c r="W2204" s="159">
        <f>IFERROR(VLOOKUP(N2204,'P1 Intra-Europees'!$A$15:$H$25,6,0),0)*V2204</f>
        <v>0</v>
      </c>
      <c r="X2204" s="160">
        <f t="shared" si="962"/>
        <v>0</v>
      </c>
      <c r="Y2204" s="159">
        <f>IFERROR(VLOOKUP(N2204,'P1 Intra-Europees'!$A$15:$H$25,7,0),0)*X2204</f>
        <v>0</v>
      </c>
      <c r="Z2204" s="161">
        <f t="shared" si="963"/>
        <v>0</v>
      </c>
      <c r="AA2204" s="162">
        <f>IFERROR(VLOOKUP(N2204,'P1 Intra-Europees'!$A$15:$H$25,8,0),0)*Z2204</f>
        <v>0</v>
      </c>
      <c r="AB2204" s="163">
        <f t="shared" si="964"/>
        <v>0</v>
      </c>
      <c r="AC2204" s="157" t="str">
        <f>VLOOKUP(B2204,'P2 Origin'!$C$21:$O$176,13,0)</f>
        <v>EUR</v>
      </c>
      <c r="AD2204" s="164">
        <f t="shared" si="965"/>
        <v>0</v>
      </c>
      <c r="AE2204" s="165">
        <f>IF(AU2204&gt;0.1,VLOOKUP(B2204,'P2 Origin'!$C$21:$M$176,3,0)*H2204,0)</f>
        <v>0</v>
      </c>
      <c r="AF2204" s="166">
        <f t="shared" si="966"/>
        <v>0</v>
      </c>
      <c r="AG2204" s="165">
        <f>(VLOOKUP(B2204,'P2 Origin'!$C$21:$M$176,4,0))*AF2204</f>
        <v>0</v>
      </c>
      <c r="AH2204" s="166">
        <f t="shared" si="967"/>
        <v>0</v>
      </c>
      <c r="AI2204" s="165">
        <f>(VLOOKUP(B2204,'P2 Origin'!$C$21:$M$176,5,0))*AH2204</f>
        <v>0</v>
      </c>
      <c r="AJ2204" s="166">
        <f t="shared" si="981"/>
        <v>0</v>
      </c>
      <c r="AK2204" s="165">
        <f>(VLOOKUP(B2204,'P2 Origin'!$C$21:$M$176,6,0))*AJ2204</f>
        <v>0</v>
      </c>
      <c r="AL2204" s="166">
        <f t="shared" si="968"/>
        <v>0</v>
      </c>
      <c r="AM2204" s="165">
        <f>(VLOOKUP($B2204,'P2 Origin'!$C$21:$M$176,7,0))*AL2204</f>
        <v>0</v>
      </c>
      <c r="AN2204" s="166">
        <f t="shared" si="969"/>
        <v>0</v>
      </c>
      <c r="AO2204" s="165">
        <f>(VLOOKUP($B2204,'P2 Origin'!$C$21:$M$176,8,0))*AN2204</f>
        <v>0</v>
      </c>
      <c r="AP2204" s="166">
        <f t="shared" si="970"/>
        <v>0</v>
      </c>
      <c r="AQ2204" s="165">
        <f>(VLOOKUP($B2204,'P2 Origin'!$C$21:$M$176,9,0))*AP2204</f>
        <v>0</v>
      </c>
      <c r="AR2204" s="155">
        <f t="shared" si="983"/>
        <v>0</v>
      </c>
      <c r="AS2204" s="164">
        <f>(VLOOKUP(B2204,'P2 Origin'!$C$21:$M$176,10,0))*K2204</f>
        <v>0</v>
      </c>
      <c r="AT2204" s="164">
        <f>(VLOOKUP(B2204,'P2 Origin'!$C$21:$M$176,11,0))*J2204</f>
        <v>0</v>
      </c>
      <c r="AU2204" s="167">
        <v>0</v>
      </c>
      <c r="AV2204" s="168">
        <v>0</v>
      </c>
      <c r="AW2204" s="169">
        <v>0</v>
      </c>
      <c r="AX2204" s="170">
        <f>IF(AU2204&gt;=0.1,'P3 Bureaumarge zee- en luchtvr.'!$D$12,0)</f>
        <v>0</v>
      </c>
      <c r="AY2204" s="163">
        <f t="shared" si="971"/>
        <v>0</v>
      </c>
      <c r="AZ2204" s="157" t="str">
        <f>VLOOKUP(D2204,'P4 Destination'!$C$21:$O$176,13,0)</f>
        <v>EUR</v>
      </c>
      <c r="BA2204" s="164">
        <f t="shared" si="972"/>
        <v>0</v>
      </c>
      <c r="BB2204" s="171">
        <f>IF(AU2204&gt;0.1,(VLOOKUP(D2204,'P4 Destination'!$C$21:$M$176,3,0))*I2204,0)</f>
        <v>0</v>
      </c>
      <c r="BC2204" s="172">
        <f t="shared" si="973"/>
        <v>0</v>
      </c>
      <c r="BD2204" s="171">
        <f>(VLOOKUP($D2204,'P4 Destination'!$C$21:$M$176,4,0))*BC2204</f>
        <v>0</v>
      </c>
      <c r="BE2204" s="172">
        <f t="shared" si="974"/>
        <v>0</v>
      </c>
      <c r="BF2204" s="171">
        <f>(VLOOKUP($D2204,'P4 Destination'!$C$21:$M$176,5,0))*BE2204</f>
        <v>0</v>
      </c>
      <c r="BG2204" s="172">
        <f t="shared" si="975"/>
        <v>0</v>
      </c>
      <c r="BH2204" s="171">
        <f>(VLOOKUP($D2204,'P4 Destination'!$C$21:$M$176,6,0))*BG2204</f>
        <v>0</v>
      </c>
      <c r="BI2204" s="172">
        <f t="shared" si="976"/>
        <v>0</v>
      </c>
      <c r="BJ2204" s="171">
        <f>(VLOOKUP($D2204,'P4 Destination'!$C$21:$M$176,7,0))*BI2204</f>
        <v>0</v>
      </c>
      <c r="BK2204" s="172">
        <f t="shared" si="977"/>
        <v>0</v>
      </c>
      <c r="BL2204" s="171">
        <f>(VLOOKUP($D2204,'P4 Destination'!$C$21:$M$176,8,0))*BK2204</f>
        <v>0</v>
      </c>
      <c r="BM2204" s="172">
        <f t="shared" si="978"/>
        <v>0</v>
      </c>
      <c r="BN2204" s="171">
        <f>(VLOOKUP($D2204,'P4 Destination'!$C$21:$M$176,9,0))*BM2204</f>
        <v>0</v>
      </c>
      <c r="BO2204" s="154">
        <f t="shared" si="984"/>
        <v>0</v>
      </c>
      <c r="BP2204" s="171">
        <f>(VLOOKUP(D2204,'P4 Destination'!$C$21:$M$176,10,0))*K2204</f>
        <v>0</v>
      </c>
      <c r="BQ2204" s="171">
        <f>(VLOOKUP(D2204,'P4 Destination'!$C$21:$M$176,11,0))*J2204</f>
        <v>0</v>
      </c>
      <c r="BR2204" s="173">
        <f t="shared" si="979"/>
        <v>0</v>
      </c>
      <c r="BS2204" s="173">
        <f>(AV2204*2500)*'P6 Verzekering'!$E$11</f>
        <v>0</v>
      </c>
      <c r="BT2204" s="173">
        <f>(AW2204*2500)*'P6 Verzekering'!$E$12</f>
        <v>0</v>
      </c>
      <c r="BU2204" s="173">
        <f>(L2204*2500)*'P6 Verzekering'!$E$13</f>
        <v>0</v>
      </c>
      <c r="BV2204" s="173">
        <f t="shared" si="980"/>
        <v>0</v>
      </c>
      <c r="BW2204"/>
      <c r="BX2204"/>
    </row>
    <row r="2205" spans="1:76">
      <c r="A2205" s="152" t="s">
        <v>1323</v>
      </c>
      <c r="B2205" s="152" t="s">
        <v>176</v>
      </c>
      <c r="C2205" s="152" t="s">
        <v>175</v>
      </c>
      <c r="D2205" s="152" t="s">
        <v>219</v>
      </c>
      <c r="E2205" s="152" t="s">
        <v>219</v>
      </c>
      <c r="F2205" s="153">
        <f t="shared" si="982"/>
        <v>35</v>
      </c>
      <c r="G2205" s="154">
        <v>0</v>
      </c>
      <c r="H2205" s="154">
        <f>IFERROR(VLOOKUP(B2205,'P2 Origin'!$C$21:$Q$176,15,FALSE),0)</f>
        <v>0</v>
      </c>
      <c r="I2205" s="154">
        <f>IFERROR(VLOOKUP(D2205,'P4 Destination'!$C$21:$Q$176,15,FALSE),0)</f>
        <v>0</v>
      </c>
      <c r="J2205" s="155"/>
      <c r="K2205" s="155"/>
      <c r="L2205" s="156">
        <v>35</v>
      </c>
      <c r="M2205" s="155">
        <v>833</v>
      </c>
      <c r="N2205" s="155">
        <v>5</v>
      </c>
      <c r="O2205" s="157">
        <f t="shared" si="957"/>
        <v>0</v>
      </c>
      <c r="P2205" s="158">
        <f t="shared" si="958"/>
        <v>0</v>
      </c>
      <c r="Q2205" s="159">
        <f>IFERROR(VLOOKUP(N2205,'P1 Intra-Europees'!$A$15:$H$25,3,0),0)*P2205</f>
        <v>0</v>
      </c>
      <c r="R2205" s="160">
        <f t="shared" si="959"/>
        <v>0</v>
      </c>
      <c r="S2205" s="159">
        <f>IFERROR(VLOOKUP(N2205,'P1 Intra-Europees'!$A$15:$H$25,4,0),0)*R2205</f>
        <v>0</v>
      </c>
      <c r="T2205" s="160">
        <f t="shared" si="960"/>
        <v>35</v>
      </c>
      <c r="U2205" s="159">
        <f>IFERROR(VLOOKUP(N2205,'P1 Intra-Europees'!$A$15:$H$25,5,0),0)*T2205</f>
        <v>0</v>
      </c>
      <c r="V2205" s="160">
        <f t="shared" si="961"/>
        <v>0</v>
      </c>
      <c r="W2205" s="159">
        <f>IFERROR(VLOOKUP(N2205,'P1 Intra-Europees'!$A$15:$H$25,6,0),0)*V2205</f>
        <v>0</v>
      </c>
      <c r="X2205" s="160">
        <f t="shared" si="962"/>
        <v>0</v>
      </c>
      <c r="Y2205" s="159">
        <f>IFERROR(VLOOKUP(N2205,'P1 Intra-Europees'!$A$15:$H$25,7,0),0)*X2205</f>
        <v>0</v>
      </c>
      <c r="Z2205" s="161">
        <f t="shared" si="963"/>
        <v>0</v>
      </c>
      <c r="AA2205" s="162">
        <f>IFERROR(VLOOKUP(N2205,'P1 Intra-Europees'!$A$15:$H$25,8,0),0)*Z2205</f>
        <v>0</v>
      </c>
      <c r="AB2205" s="163">
        <f t="shared" si="964"/>
        <v>0</v>
      </c>
      <c r="AC2205" s="157" t="str">
        <f>VLOOKUP(B2205,'P2 Origin'!$C$21:$O$176,13,0)</f>
        <v>EUR</v>
      </c>
      <c r="AD2205" s="164">
        <f t="shared" si="965"/>
        <v>0</v>
      </c>
      <c r="AE2205" s="165">
        <f>IF(AU2205&gt;0.1,VLOOKUP(B2205,'P2 Origin'!$C$21:$M$176,3,0)*H2205,0)</f>
        <v>0</v>
      </c>
      <c r="AF2205" s="166">
        <f t="shared" si="966"/>
        <v>0</v>
      </c>
      <c r="AG2205" s="165">
        <f>(VLOOKUP(B2205,'P2 Origin'!$C$21:$M$176,4,0))*AF2205</f>
        <v>0</v>
      </c>
      <c r="AH2205" s="166">
        <f t="shared" si="967"/>
        <v>0</v>
      </c>
      <c r="AI2205" s="165">
        <f>(VLOOKUP(B2205,'P2 Origin'!$C$21:$M$176,5,0))*AH2205</f>
        <v>0</v>
      </c>
      <c r="AJ2205" s="166">
        <f t="shared" si="981"/>
        <v>0</v>
      </c>
      <c r="AK2205" s="165">
        <f>(VLOOKUP(B2205,'P2 Origin'!$C$21:$M$176,6,0))*AJ2205</f>
        <v>0</v>
      </c>
      <c r="AL2205" s="166">
        <f t="shared" si="968"/>
        <v>0</v>
      </c>
      <c r="AM2205" s="165">
        <f>(VLOOKUP($B2205,'P2 Origin'!$C$21:$M$176,7,0))*AL2205</f>
        <v>0</v>
      </c>
      <c r="AN2205" s="166">
        <f t="shared" si="969"/>
        <v>0</v>
      </c>
      <c r="AO2205" s="165">
        <f>(VLOOKUP($B2205,'P2 Origin'!$C$21:$M$176,8,0))*AN2205</f>
        <v>0</v>
      </c>
      <c r="AP2205" s="166">
        <f t="shared" si="970"/>
        <v>0</v>
      </c>
      <c r="AQ2205" s="165">
        <f>(VLOOKUP($B2205,'P2 Origin'!$C$21:$M$176,9,0))*AP2205</f>
        <v>0</v>
      </c>
      <c r="AR2205" s="155">
        <f t="shared" si="983"/>
        <v>0</v>
      </c>
      <c r="AS2205" s="164">
        <f>(VLOOKUP(B2205,'P2 Origin'!$C$21:$M$176,10,0))*K2205</f>
        <v>0</v>
      </c>
      <c r="AT2205" s="164">
        <f>(VLOOKUP(B2205,'P2 Origin'!$C$21:$M$176,11,0))*J2205</f>
        <v>0</v>
      </c>
      <c r="AU2205" s="167">
        <v>0</v>
      </c>
      <c r="AV2205" s="168">
        <v>0</v>
      </c>
      <c r="AW2205" s="169">
        <v>0</v>
      </c>
      <c r="AX2205" s="170">
        <f>IF(AU2205&gt;=0.1,'P3 Bureaumarge zee- en luchtvr.'!$D$12,0)</f>
        <v>0</v>
      </c>
      <c r="AY2205" s="163">
        <f t="shared" si="971"/>
        <v>0</v>
      </c>
      <c r="AZ2205" s="157" t="str">
        <f>VLOOKUP(D2205,'P4 Destination'!$C$21:$O$176,13,0)</f>
        <v>EUR</v>
      </c>
      <c r="BA2205" s="164">
        <f t="shared" si="972"/>
        <v>0</v>
      </c>
      <c r="BB2205" s="171">
        <f>IF(AU2205&gt;0.1,(VLOOKUP(D2205,'P4 Destination'!$C$21:$M$176,3,0))*I2205,0)</f>
        <v>0</v>
      </c>
      <c r="BC2205" s="172">
        <f t="shared" si="973"/>
        <v>0</v>
      </c>
      <c r="BD2205" s="171">
        <f>(VLOOKUP($D2205,'P4 Destination'!$C$21:$M$176,4,0))*BC2205</f>
        <v>0</v>
      </c>
      <c r="BE2205" s="172">
        <f t="shared" si="974"/>
        <v>0</v>
      </c>
      <c r="BF2205" s="171">
        <f>(VLOOKUP($D2205,'P4 Destination'!$C$21:$M$176,5,0))*BE2205</f>
        <v>0</v>
      </c>
      <c r="BG2205" s="172">
        <f t="shared" si="975"/>
        <v>0</v>
      </c>
      <c r="BH2205" s="171">
        <f>(VLOOKUP($D2205,'P4 Destination'!$C$21:$M$176,6,0))*BG2205</f>
        <v>0</v>
      </c>
      <c r="BI2205" s="172">
        <f t="shared" si="976"/>
        <v>0</v>
      </c>
      <c r="BJ2205" s="171">
        <f>(VLOOKUP($D2205,'P4 Destination'!$C$21:$M$176,7,0))*BI2205</f>
        <v>0</v>
      </c>
      <c r="BK2205" s="172">
        <f t="shared" si="977"/>
        <v>0</v>
      </c>
      <c r="BL2205" s="171">
        <f>(VLOOKUP($D2205,'P4 Destination'!$C$21:$M$176,8,0))*BK2205</f>
        <v>0</v>
      </c>
      <c r="BM2205" s="172">
        <f t="shared" si="978"/>
        <v>0</v>
      </c>
      <c r="BN2205" s="171">
        <f>(VLOOKUP($D2205,'P4 Destination'!$C$21:$M$176,9,0))*BM2205</f>
        <v>0</v>
      </c>
      <c r="BO2205" s="154">
        <f t="shared" si="984"/>
        <v>0</v>
      </c>
      <c r="BP2205" s="171">
        <f>(VLOOKUP(D2205,'P4 Destination'!$C$21:$M$176,10,0))*K2205</f>
        <v>0</v>
      </c>
      <c r="BQ2205" s="171">
        <f>(VLOOKUP(D2205,'P4 Destination'!$C$21:$M$176,11,0))*J2205</f>
        <v>0</v>
      </c>
      <c r="BR2205" s="173">
        <f t="shared" si="979"/>
        <v>0</v>
      </c>
      <c r="BS2205" s="173">
        <f>(AV2205*2500)*'P6 Verzekering'!$E$11</f>
        <v>0</v>
      </c>
      <c r="BT2205" s="173">
        <f>(AW2205*2500)*'P6 Verzekering'!$E$12</f>
        <v>0</v>
      </c>
      <c r="BU2205" s="173">
        <f>(L2205*2500)*'P6 Verzekering'!$E$13</f>
        <v>0</v>
      </c>
      <c r="BV2205" s="173">
        <f t="shared" si="980"/>
        <v>0</v>
      </c>
      <c r="BW2205"/>
      <c r="BX2205"/>
    </row>
    <row r="2206" spans="1:76">
      <c r="A2206" s="152" t="s">
        <v>1151</v>
      </c>
      <c r="B2206" s="152" t="s">
        <v>253</v>
      </c>
      <c r="C2206" s="152" t="s">
        <v>250</v>
      </c>
      <c r="D2206" s="152" t="s">
        <v>219</v>
      </c>
      <c r="E2206" s="152" t="s">
        <v>219</v>
      </c>
      <c r="F2206" s="153">
        <f t="shared" si="982"/>
        <v>35</v>
      </c>
      <c r="G2206" s="154">
        <v>0</v>
      </c>
      <c r="H2206" s="154">
        <f>IFERROR(VLOOKUP(B2206,'P2 Origin'!$C$21:$Q$176,15,FALSE),0)</f>
        <v>1</v>
      </c>
      <c r="I2206" s="154">
        <f>IFERROR(VLOOKUP(D2206,'P4 Destination'!$C$21:$Q$176,15,FALSE),0)</f>
        <v>0</v>
      </c>
      <c r="J2206" s="155"/>
      <c r="K2206" s="155"/>
      <c r="L2206" s="156">
        <v>35</v>
      </c>
      <c r="M2206" s="155">
        <v>848</v>
      </c>
      <c r="N2206" s="155">
        <v>5</v>
      </c>
      <c r="O2206" s="157">
        <f t="shared" si="957"/>
        <v>0</v>
      </c>
      <c r="P2206" s="158">
        <f t="shared" si="958"/>
        <v>0</v>
      </c>
      <c r="Q2206" s="159">
        <f>IFERROR(VLOOKUP(N2206,'P1 Intra-Europees'!$A$15:$H$25,3,0),0)*P2206</f>
        <v>0</v>
      </c>
      <c r="R2206" s="160">
        <f t="shared" si="959"/>
        <v>0</v>
      </c>
      <c r="S2206" s="159">
        <f>IFERROR(VLOOKUP(N2206,'P1 Intra-Europees'!$A$15:$H$25,4,0),0)*R2206</f>
        <v>0</v>
      </c>
      <c r="T2206" s="160">
        <f t="shared" si="960"/>
        <v>35</v>
      </c>
      <c r="U2206" s="159">
        <f>IFERROR(VLOOKUP(N2206,'P1 Intra-Europees'!$A$15:$H$25,5,0),0)*T2206</f>
        <v>0</v>
      </c>
      <c r="V2206" s="160">
        <f t="shared" si="961"/>
        <v>0</v>
      </c>
      <c r="W2206" s="159">
        <f>IFERROR(VLOOKUP(N2206,'P1 Intra-Europees'!$A$15:$H$25,6,0),0)*V2206</f>
        <v>0</v>
      </c>
      <c r="X2206" s="160">
        <f t="shared" si="962"/>
        <v>0</v>
      </c>
      <c r="Y2206" s="159">
        <f>IFERROR(VLOOKUP(N2206,'P1 Intra-Europees'!$A$15:$H$25,7,0),0)*X2206</f>
        <v>0</v>
      </c>
      <c r="Z2206" s="161">
        <f t="shared" si="963"/>
        <v>0</v>
      </c>
      <c r="AA2206" s="162">
        <f>IFERROR(VLOOKUP(N2206,'P1 Intra-Europees'!$A$15:$H$25,8,0),0)*Z2206</f>
        <v>0</v>
      </c>
      <c r="AB2206" s="163">
        <f t="shared" si="964"/>
        <v>0</v>
      </c>
      <c r="AC2206" s="157" t="str">
        <f>VLOOKUP(B2206,'P2 Origin'!$C$21:$O$176,13,0)</f>
        <v>EUR</v>
      </c>
      <c r="AD2206" s="164">
        <f t="shared" si="965"/>
        <v>0</v>
      </c>
      <c r="AE2206" s="165">
        <f>IF(AU2206&gt;0.1,VLOOKUP(B2206,'P2 Origin'!$C$21:$M$176,3,0)*H2206,0)</f>
        <v>0</v>
      </c>
      <c r="AF2206" s="166">
        <f t="shared" si="966"/>
        <v>0</v>
      </c>
      <c r="AG2206" s="165">
        <f>(VLOOKUP(B2206,'P2 Origin'!$C$21:$M$176,4,0))*AF2206</f>
        <v>0</v>
      </c>
      <c r="AH2206" s="166">
        <f t="shared" si="967"/>
        <v>0</v>
      </c>
      <c r="AI2206" s="165">
        <f>(VLOOKUP(B2206,'P2 Origin'!$C$21:$M$176,5,0))*AH2206</f>
        <v>0</v>
      </c>
      <c r="AJ2206" s="166">
        <f t="shared" si="981"/>
        <v>0</v>
      </c>
      <c r="AK2206" s="165">
        <f>(VLOOKUP(B2206,'P2 Origin'!$C$21:$M$176,6,0))*AJ2206</f>
        <v>0</v>
      </c>
      <c r="AL2206" s="166">
        <f t="shared" si="968"/>
        <v>0</v>
      </c>
      <c r="AM2206" s="165">
        <f>(VLOOKUP($B2206,'P2 Origin'!$C$21:$M$176,7,0))*AL2206</f>
        <v>0</v>
      </c>
      <c r="AN2206" s="166">
        <f t="shared" si="969"/>
        <v>0</v>
      </c>
      <c r="AO2206" s="165">
        <f>(VLOOKUP($B2206,'P2 Origin'!$C$21:$M$176,8,0))*AN2206</f>
        <v>0</v>
      </c>
      <c r="AP2206" s="166">
        <f t="shared" si="970"/>
        <v>0</v>
      </c>
      <c r="AQ2206" s="165">
        <f>(VLOOKUP($B2206,'P2 Origin'!$C$21:$M$176,9,0))*AP2206</f>
        <v>0</v>
      </c>
      <c r="AR2206" s="155">
        <f t="shared" si="983"/>
        <v>0</v>
      </c>
      <c r="AS2206" s="164">
        <f>(VLOOKUP(B2206,'P2 Origin'!$C$21:$M$176,10,0))*K2206</f>
        <v>0</v>
      </c>
      <c r="AT2206" s="164">
        <f>(VLOOKUP(B2206,'P2 Origin'!$C$21:$M$176,11,0))*J2206</f>
        <v>0</v>
      </c>
      <c r="AU2206" s="167">
        <v>0</v>
      </c>
      <c r="AV2206" s="168">
        <v>0</v>
      </c>
      <c r="AW2206" s="169">
        <v>0</v>
      </c>
      <c r="AX2206" s="170">
        <f>IF(AU2206&gt;=0.1,'P3 Bureaumarge zee- en luchtvr.'!$D$12,0)</f>
        <v>0</v>
      </c>
      <c r="AY2206" s="163">
        <f t="shared" si="971"/>
        <v>0</v>
      </c>
      <c r="AZ2206" s="157" t="str">
        <f>VLOOKUP(D2206,'P4 Destination'!$C$21:$O$176,13,0)</f>
        <v>EUR</v>
      </c>
      <c r="BA2206" s="164">
        <f t="shared" si="972"/>
        <v>0</v>
      </c>
      <c r="BB2206" s="171">
        <f>IF(AU2206&gt;0.1,(VLOOKUP(D2206,'P4 Destination'!$C$21:$M$176,3,0))*I2206,0)</f>
        <v>0</v>
      </c>
      <c r="BC2206" s="172">
        <f t="shared" si="973"/>
        <v>0</v>
      </c>
      <c r="BD2206" s="171">
        <f>(VLOOKUP($D2206,'P4 Destination'!$C$21:$M$176,4,0))*BC2206</f>
        <v>0</v>
      </c>
      <c r="BE2206" s="172">
        <f t="shared" si="974"/>
        <v>0</v>
      </c>
      <c r="BF2206" s="171">
        <f>(VLOOKUP($D2206,'P4 Destination'!$C$21:$M$176,5,0))*BE2206</f>
        <v>0</v>
      </c>
      <c r="BG2206" s="172">
        <f t="shared" si="975"/>
        <v>0</v>
      </c>
      <c r="BH2206" s="171">
        <f>(VLOOKUP($D2206,'P4 Destination'!$C$21:$M$176,6,0))*BG2206</f>
        <v>0</v>
      </c>
      <c r="BI2206" s="172">
        <f t="shared" si="976"/>
        <v>0</v>
      </c>
      <c r="BJ2206" s="171">
        <f>(VLOOKUP($D2206,'P4 Destination'!$C$21:$M$176,7,0))*BI2206</f>
        <v>0</v>
      </c>
      <c r="BK2206" s="172">
        <f t="shared" si="977"/>
        <v>0</v>
      </c>
      <c r="BL2206" s="171">
        <f>(VLOOKUP($D2206,'P4 Destination'!$C$21:$M$176,8,0))*BK2206</f>
        <v>0</v>
      </c>
      <c r="BM2206" s="172">
        <f t="shared" si="978"/>
        <v>0</v>
      </c>
      <c r="BN2206" s="171">
        <f>(VLOOKUP($D2206,'P4 Destination'!$C$21:$M$176,9,0))*BM2206</f>
        <v>0</v>
      </c>
      <c r="BO2206" s="154">
        <f t="shared" si="984"/>
        <v>0</v>
      </c>
      <c r="BP2206" s="171">
        <f>(VLOOKUP(D2206,'P4 Destination'!$C$21:$M$176,10,0))*K2206</f>
        <v>0</v>
      </c>
      <c r="BQ2206" s="171">
        <f>(VLOOKUP(D2206,'P4 Destination'!$C$21:$M$176,11,0))*J2206</f>
        <v>0</v>
      </c>
      <c r="BR2206" s="173">
        <f t="shared" si="979"/>
        <v>0</v>
      </c>
      <c r="BS2206" s="173">
        <f>(AV2206*2500)*'P6 Verzekering'!$E$11</f>
        <v>0</v>
      </c>
      <c r="BT2206" s="173">
        <f>(AW2206*2500)*'P6 Verzekering'!$E$12</f>
        <v>0</v>
      </c>
      <c r="BU2206" s="173">
        <f>(L2206*2500)*'P6 Verzekering'!$E$13</f>
        <v>0</v>
      </c>
      <c r="BV2206" s="173">
        <f t="shared" si="980"/>
        <v>0</v>
      </c>
      <c r="BW2206"/>
      <c r="BX2206"/>
    </row>
    <row r="2207" spans="1:76">
      <c r="A2207" s="152" t="s">
        <v>1842</v>
      </c>
      <c r="B2207" s="152" t="s">
        <v>219</v>
      </c>
      <c r="C2207" s="152" t="s">
        <v>219</v>
      </c>
      <c r="D2207" s="152" t="s">
        <v>253</v>
      </c>
      <c r="E2207" s="152" t="s">
        <v>250</v>
      </c>
      <c r="F2207" s="153">
        <f t="shared" si="982"/>
        <v>35</v>
      </c>
      <c r="G2207" s="154">
        <v>0</v>
      </c>
      <c r="H2207" s="154">
        <f>IFERROR(VLOOKUP(B2207,'P2 Origin'!$C$21:$Q$176,15,FALSE),0)</f>
        <v>0</v>
      </c>
      <c r="I2207" s="154">
        <f>IFERROR(VLOOKUP(D2207,'P4 Destination'!$C$21:$Q$176,15,FALSE),0)</f>
        <v>1</v>
      </c>
      <c r="J2207" s="155"/>
      <c r="K2207" s="155"/>
      <c r="L2207" s="156">
        <v>35</v>
      </c>
      <c r="M2207" s="155">
        <v>942</v>
      </c>
      <c r="N2207" s="155">
        <v>5</v>
      </c>
      <c r="O2207" s="157">
        <f t="shared" si="957"/>
        <v>0</v>
      </c>
      <c r="P2207" s="158">
        <f t="shared" si="958"/>
        <v>0</v>
      </c>
      <c r="Q2207" s="159">
        <f>IFERROR(VLOOKUP(N2207,'P1 Intra-Europees'!$A$15:$H$25,3,0),0)*P2207</f>
        <v>0</v>
      </c>
      <c r="R2207" s="160">
        <f t="shared" si="959"/>
        <v>0</v>
      </c>
      <c r="S2207" s="159">
        <f>IFERROR(VLOOKUP(N2207,'P1 Intra-Europees'!$A$15:$H$25,4,0),0)*R2207</f>
        <v>0</v>
      </c>
      <c r="T2207" s="160">
        <f t="shared" si="960"/>
        <v>35</v>
      </c>
      <c r="U2207" s="159">
        <f>IFERROR(VLOOKUP(N2207,'P1 Intra-Europees'!$A$15:$H$25,5,0),0)*T2207</f>
        <v>0</v>
      </c>
      <c r="V2207" s="160">
        <f t="shared" si="961"/>
        <v>0</v>
      </c>
      <c r="W2207" s="159">
        <f>IFERROR(VLOOKUP(N2207,'P1 Intra-Europees'!$A$15:$H$25,6,0),0)*V2207</f>
        <v>0</v>
      </c>
      <c r="X2207" s="160">
        <f t="shared" si="962"/>
        <v>0</v>
      </c>
      <c r="Y2207" s="159">
        <f>IFERROR(VLOOKUP(N2207,'P1 Intra-Europees'!$A$15:$H$25,7,0),0)*X2207</f>
        <v>0</v>
      </c>
      <c r="Z2207" s="161">
        <f t="shared" si="963"/>
        <v>0</v>
      </c>
      <c r="AA2207" s="162">
        <f>IFERROR(VLOOKUP(N2207,'P1 Intra-Europees'!$A$15:$H$25,8,0),0)*Z2207</f>
        <v>0</v>
      </c>
      <c r="AB2207" s="163">
        <f t="shared" si="964"/>
        <v>0</v>
      </c>
      <c r="AC2207" s="157" t="str">
        <f>VLOOKUP(B2207,'P2 Origin'!$C$21:$O$176,13,0)</f>
        <v>EUR</v>
      </c>
      <c r="AD2207" s="164">
        <f t="shared" si="965"/>
        <v>0</v>
      </c>
      <c r="AE2207" s="165">
        <f>IF(AU2207&gt;0.1,VLOOKUP(B2207,'P2 Origin'!$C$21:$M$176,3,0)*H2207,0)</f>
        <v>0</v>
      </c>
      <c r="AF2207" s="166">
        <f t="shared" si="966"/>
        <v>0</v>
      </c>
      <c r="AG2207" s="165">
        <f>(VLOOKUP(B2207,'P2 Origin'!$C$21:$M$176,4,0))*AF2207</f>
        <v>0</v>
      </c>
      <c r="AH2207" s="166">
        <f t="shared" si="967"/>
        <v>0</v>
      </c>
      <c r="AI2207" s="165">
        <f>(VLOOKUP(B2207,'P2 Origin'!$C$21:$M$176,5,0))*AH2207</f>
        <v>0</v>
      </c>
      <c r="AJ2207" s="166">
        <f t="shared" si="981"/>
        <v>0</v>
      </c>
      <c r="AK2207" s="165">
        <f>(VLOOKUP(B2207,'P2 Origin'!$C$21:$M$176,6,0))*AJ2207</f>
        <v>0</v>
      </c>
      <c r="AL2207" s="166">
        <f t="shared" si="968"/>
        <v>0</v>
      </c>
      <c r="AM2207" s="165">
        <f>(VLOOKUP($B2207,'P2 Origin'!$C$21:$M$176,7,0))*AL2207</f>
        <v>0</v>
      </c>
      <c r="AN2207" s="166">
        <f t="shared" si="969"/>
        <v>0</v>
      </c>
      <c r="AO2207" s="165">
        <f>(VLOOKUP($B2207,'P2 Origin'!$C$21:$M$176,8,0))*AN2207</f>
        <v>0</v>
      </c>
      <c r="AP2207" s="166">
        <f t="shared" si="970"/>
        <v>0</v>
      </c>
      <c r="AQ2207" s="165">
        <f>(VLOOKUP($B2207,'P2 Origin'!$C$21:$M$176,9,0))*AP2207</f>
        <v>0</v>
      </c>
      <c r="AR2207" s="155">
        <f t="shared" si="983"/>
        <v>0</v>
      </c>
      <c r="AS2207" s="164">
        <f>(VLOOKUP(B2207,'P2 Origin'!$C$21:$M$176,10,0))*K2207</f>
        <v>0</v>
      </c>
      <c r="AT2207" s="164">
        <f>(VLOOKUP(B2207,'P2 Origin'!$C$21:$M$176,11,0))*J2207</f>
        <v>0</v>
      </c>
      <c r="AU2207" s="167">
        <v>0</v>
      </c>
      <c r="AV2207" s="168">
        <v>0</v>
      </c>
      <c r="AW2207" s="169">
        <v>0</v>
      </c>
      <c r="AX2207" s="170">
        <f>IF(AU2207&gt;=0.1,'P3 Bureaumarge zee- en luchtvr.'!$D$12,0)</f>
        <v>0</v>
      </c>
      <c r="AY2207" s="163">
        <f t="shared" si="971"/>
        <v>0</v>
      </c>
      <c r="AZ2207" s="157" t="str">
        <f>VLOOKUP(D2207,'P4 Destination'!$C$21:$O$176,13,0)</f>
        <v>EUR</v>
      </c>
      <c r="BA2207" s="164">
        <f t="shared" si="972"/>
        <v>0</v>
      </c>
      <c r="BB2207" s="171">
        <f>IF(AU2207&gt;0.1,(VLOOKUP(D2207,'P4 Destination'!$C$21:$M$176,3,0))*I2207,0)</f>
        <v>0</v>
      </c>
      <c r="BC2207" s="172">
        <f t="shared" si="973"/>
        <v>0</v>
      </c>
      <c r="BD2207" s="171">
        <f>(VLOOKUP($D2207,'P4 Destination'!$C$21:$M$176,4,0))*BC2207</f>
        <v>0</v>
      </c>
      <c r="BE2207" s="172">
        <f t="shared" si="974"/>
        <v>0</v>
      </c>
      <c r="BF2207" s="171">
        <f>(VLOOKUP($D2207,'P4 Destination'!$C$21:$M$176,5,0))*BE2207</f>
        <v>0</v>
      </c>
      <c r="BG2207" s="172">
        <f t="shared" si="975"/>
        <v>0</v>
      </c>
      <c r="BH2207" s="171">
        <f>(VLOOKUP($D2207,'P4 Destination'!$C$21:$M$176,6,0))*BG2207</f>
        <v>0</v>
      </c>
      <c r="BI2207" s="172">
        <f t="shared" si="976"/>
        <v>0</v>
      </c>
      <c r="BJ2207" s="171">
        <f>(VLOOKUP($D2207,'P4 Destination'!$C$21:$M$176,7,0))*BI2207</f>
        <v>0</v>
      </c>
      <c r="BK2207" s="172">
        <f t="shared" si="977"/>
        <v>0</v>
      </c>
      <c r="BL2207" s="171">
        <f>(VLOOKUP($D2207,'P4 Destination'!$C$21:$M$176,8,0))*BK2207</f>
        <v>0</v>
      </c>
      <c r="BM2207" s="172">
        <f t="shared" si="978"/>
        <v>0</v>
      </c>
      <c r="BN2207" s="171">
        <f>(VLOOKUP($D2207,'P4 Destination'!$C$21:$M$176,9,0))*BM2207</f>
        <v>0</v>
      </c>
      <c r="BO2207" s="154">
        <f t="shared" si="984"/>
        <v>0</v>
      </c>
      <c r="BP2207" s="171">
        <f>(VLOOKUP(D2207,'P4 Destination'!$C$21:$M$176,10,0))*K2207</f>
        <v>0</v>
      </c>
      <c r="BQ2207" s="171">
        <f>(VLOOKUP(D2207,'P4 Destination'!$C$21:$M$176,11,0))*J2207</f>
        <v>0</v>
      </c>
      <c r="BR2207" s="173">
        <f t="shared" si="979"/>
        <v>0</v>
      </c>
      <c r="BS2207" s="173">
        <f>(AV2207*2500)*'P6 Verzekering'!$E$11</f>
        <v>0</v>
      </c>
      <c r="BT2207" s="173">
        <f>(AW2207*2500)*'P6 Verzekering'!$E$12</f>
        <v>0</v>
      </c>
      <c r="BU2207" s="173">
        <f>(L2207*2500)*'P6 Verzekering'!$E$13</f>
        <v>0</v>
      </c>
      <c r="BV2207" s="173">
        <f t="shared" si="980"/>
        <v>0</v>
      </c>
      <c r="BW2207"/>
      <c r="BX2207"/>
    </row>
    <row r="2208" spans="1:76">
      <c r="A2208" s="152" t="s">
        <v>3048</v>
      </c>
      <c r="B2208" s="152" t="s">
        <v>147</v>
      </c>
      <c r="C2208" s="152" t="s">
        <v>146</v>
      </c>
      <c r="D2208" s="152" t="s">
        <v>219</v>
      </c>
      <c r="E2208" s="152" t="s">
        <v>219</v>
      </c>
      <c r="F2208" s="153">
        <f t="shared" si="982"/>
        <v>35</v>
      </c>
      <c r="G2208" s="154">
        <v>0</v>
      </c>
      <c r="H2208" s="154">
        <f>IFERROR(VLOOKUP(B2208,'P2 Origin'!$C$21:$Q$176,15,FALSE),0)</f>
        <v>1</v>
      </c>
      <c r="I2208" s="154">
        <f>IFERROR(VLOOKUP(D2208,'P4 Destination'!$C$21:$Q$176,15,FALSE),0)</f>
        <v>0</v>
      </c>
      <c r="J2208" s="155"/>
      <c r="K2208" s="155"/>
      <c r="L2208" s="156">
        <v>35</v>
      </c>
      <c r="M2208" s="155">
        <v>1141</v>
      </c>
      <c r="N2208" s="155">
        <v>6</v>
      </c>
      <c r="O2208" s="157">
        <f t="shared" si="957"/>
        <v>0</v>
      </c>
      <c r="P2208" s="158">
        <f t="shared" si="958"/>
        <v>0</v>
      </c>
      <c r="Q2208" s="159">
        <f>IFERROR(VLOOKUP(N2208,'P1 Intra-Europees'!$A$15:$H$25,3,0),0)*P2208</f>
        <v>0</v>
      </c>
      <c r="R2208" s="160">
        <f t="shared" si="959"/>
        <v>0</v>
      </c>
      <c r="S2208" s="159">
        <f>IFERROR(VLOOKUP(N2208,'P1 Intra-Europees'!$A$15:$H$25,4,0),0)*R2208</f>
        <v>0</v>
      </c>
      <c r="T2208" s="160">
        <f t="shared" si="960"/>
        <v>35</v>
      </c>
      <c r="U2208" s="159">
        <f>IFERROR(VLOOKUP(N2208,'P1 Intra-Europees'!$A$15:$H$25,5,0),0)*T2208</f>
        <v>0</v>
      </c>
      <c r="V2208" s="160">
        <f t="shared" si="961"/>
        <v>0</v>
      </c>
      <c r="W2208" s="159">
        <f>IFERROR(VLOOKUP(N2208,'P1 Intra-Europees'!$A$15:$H$25,6,0),0)*V2208</f>
        <v>0</v>
      </c>
      <c r="X2208" s="160">
        <f t="shared" si="962"/>
        <v>0</v>
      </c>
      <c r="Y2208" s="159">
        <f>IFERROR(VLOOKUP(N2208,'P1 Intra-Europees'!$A$15:$H$25,7,0),0)*X2208</f>
        <v>0</v>
      </c>
      <c r="Z2208" s="161">
        <f t="shared" si="963"/>
        <v>0</v>
      </c>
      <c r="AA2208" s="162">
        <f>IFERROR(VLOOKUP(N2208,'P1 Intra-Europees'!$A$15:$H$25,8,0),0)*Z2208</f>
        <v>0</v>
      </c>
      <c r="AB2208" s="163">
        <f t="shared" si="964"/>
        <v>0</v>
      </c>
      <c r="AC2208" s="157" t="str">
        <f>VLOOKUP(B2208,'P2 Origin'!$C$21:$O$176,13,0)</f>
        <v>EUR</v>
      </c>
      <c r="AD2208" s="164">
        <f t="shared" si="965"/>
        <v>0</v>
      </c>
      <c r="AE2208" s="165">
        <f>IF(AU2208&gt;0.1,VLOOKUP(B2208,'P2 Origin'!$C$21:$M$176,3,0)*H2208,0)</f>
        <v>0</v>
      </c>
      <c r="AF2208" s="166">
        <f t="shared" si="966"/>
        <v>0</v>
      </c>
      <c r="AG2208" s="165">
        <f>(VLOOKUP(B2208,'P2 Origin'!$C$21:$M$176,4,0))*AF2208</f>
        <v>0</v>
      </c>
      <c r="AH2208" s="166">
        <f t="shared" si="967"/>
        <v>0</v>
      </c>
      <c r="AI2208" s="165">
        <f>(VLOOKUP(B2208,'P2 Origin'!$C$21:$M$176,5,0))*AH2208</f>
        <v>0</v>
      </c>
      <c r="AJ2208" s="166">
        <f t="shared" si="981"/>
        <v>0</v>
      </c>
      <c r="AK2208" s="165">
        <f>(VLOOKUP(B2208,'P2 Origin'!$C$21:$M$176,6,0))*AJ2208</f>
        <v>0</v>
      </c>
      <c r="AL2208" s="166">
        <f t="shared" si="968"/>
        <v>0</v>
      </c>
      <c r="AM2208" s="165">
        <f>(VLOOKUP($B2208,'P2 Origin'!$C$21:$M$176,7,0))*AL2208</f>
        <v>0</v>
      </c>
      <c r="AN2208" s="166">
        <f t="shared" si="969"/>
        <v>0</v>
      </c>
      <c r="AO2208" s="165">
        <f>(VLOOKUP($B2208,'P2 Origin'!$C$21:$M$176,8,0))*AN2208</f>
        <v>0</v>
      </c>
      <c r="AP2208" s="166">
        <f t="shared" si="970"/>
        <v>0</v>
      </c>
      <c r="AQ2208" s="165">
        <f>(VLOOKUP($B2208,'P2 Origin'!$C$21:$M$176,9,0))*AP2208</f>
        <v>0</v>
      </c>
      <c r="AR2208" s="155">
        <f t="shared" si="983"/>
        <v>0</v>
      </c>
      <c r="AS2208" s="164">
        <f>(VLOOKUP(B2208,'P2 Origin'!$C$21:$M$176,10,0))*K2208</f>
        <v>0</v>
      </c>
      <c r="AT2208" s="164">
        <f>(VLOOKUP(B2208,'P2 Origin'!$C$21:$M$176,11,0))*J2208</f>
        <v>0</v>
      </c>
      <c r="AU2208" s="167">
        <v>0</v>
      </c>
      <c r="AV2208" s="168">
        <v>0</v>
      </c>
      <c r="AW2208" s="169">
        <v>0</v>
      </c>
      <c r="AX2208" s="170">
        <f>IF(AU2208&gt;=0.1,'P3 Bureaumarge zee- en luchtvr.'!$D$12,0)</f>
        <v>0</v>
      </c>
      <c r="AY2208" s="163">
        <f t="shared" si="971"/>
        <v>0</v>
      </c>
      <c r="AZ2208" s="157" t="str">
        <f>VLOOKUP(D2208,'P4 Destination'!$C$21:$O$176,13,0)</f>
        <v>EUR</v>
      </c>
      <c r="BA2208" s="164">
        <f t="shared" si="972"/>
        <v>0</v>
      </c>
      <c r="BB2208" s="171">
        <f>IF(AU2208&gt;0.1,(VLOOKUP(D2208,'P4 Destination'!$C$21:$M$176,3,0))*I2208,0)</f>
        <v>0</v>
      </c>
      <c r="BC2208" s="172">
        <f t="shared" si="973"/>
        <v>0</v>
      </c>
      <c r="BD2208" s="171">
        <f>(VLOOKUP($D2208,'P4 Destination'!$C$21:$M$176,4,0))*BC2208</f>
        <v>0</v>
      </c>
      <c r="BE2208" s="172">
        <f t="shared" si="974"/>
        <v>0</v>
      </c>
      <c r="BF2208" s="171">
        <f>(VLOOKUP($D2208,'P4 Destination'!$C$21:$M$176,5,0))*BE2208</f>
        <v>0</v>
      </c>
      <c r="BG2208" s="172">
        <f t="shared" si="975"/>
        <v>0</v>
      </c>
      <c r="BH2208" s="171">
        <f>(VLOOKUP($D2208,'P4 Destination'!$C$21:$M$176,6,0))*BG2208</f>
        <v>0</v>
      </c>
      <c r="BI2208" s="172">
        <f t="shared" si="976"/>
        <v>0</v>
      </c>
      <c r="BJ2208" s="171">
        <f>(VLOOKUP($D2208,'P4 Destination'!$C$21:$M$176,7,0))*BI2208</f>
        <v>0</v>
      </c>
      <c r="BK2208" s="172">
        <f t="shared" si="977"/>
        <v>0</v>
      </c>
      <c r="BL2208" s="171">
        <f>(VLOOKUP($D2208,'P4 Destination'!$C$21:$M$176,8,0))*BK2208</f>
        <v>0</v>
      </c>
      <c r="BM2208" s="172">
        <f t="shared" si="978"/>
        <v>0</v>
      </c>
      <c r="BN2208" s="171">
        <f>(VLOOKUP($D2208,'P4 Destination'!$C$21:$M$176,9,0))*BM2208</f>
        <v>0</v>
      </c>
      <c r="BO2208" s="154">
        <f t="shared" si="984"/>
        <v>0</v>
      </c>
      <c r="BP2208" s="171">
        <f>(VLOOKUP(D2208,'P4 Destination'!$C$21:$M$176,10,0))*K2208</f>
        <v>0</v>
      </c>
      <c r="BQ2208" s="171">
        <f>(VLOOKUP(D2208,'P4 Destination'!$C$21:$M$176,11,0))*J2208</f>
        <v>0</v>
      </c>
      <c r="BR2208" s="173">
        <f t="shared" si="979"/>
        <v>0</v>
      </c>
      <c r="BS2208" s="173">
        <f>(AV2208*2500)*'P6 Verzekering'!$E$11</f>
        <v>0</v>
      </c>
      <c r="BT2208" s="173">
        <f>(AW2208*2500)*'P6 Verzekering'!$E$12</f>
        <v>0</v>
      </c>
      <c r="BU2208" s="173">
        <f>(L2208*2500)*'P6 Verzekering'!$E$13</f>
        <v>0</v>
      </c>
      <c r="BV2208" s="173">
        <f t="shared" si="980"/>
        <v>0</v>
      </c>
      <c r="BW2208"/>
      <c r="BX2208"/>
    </row>
    <row r="2209" spans="1:76">
      <c r="A2209" s="152" t="s">
        <v>2076</v>
      </c>
      <c r="B2209" s="152" t="s">
        <v>219</v>
      </c>
      <c r="C2209" s="152" t="s">
        <v>219</v>
      </c>
      <c r="D2209" s="152" t="s">
        <v>245</v>
      </c>
      <c r="E2209" s="152" t="s">
        <v>244</v>
      </c>
      <c r="F2209" s="153">
        <f t="shared" si="982"/>
        <v>35</v>
      </c>
      <c r="G2209" s="154">
        <v>0</v>
      </c>
      <c r="H2209" s="154">
        <f>IFERROR(VLOOKUP(B2209,'P2 Origin'!$C$21:$Q$176,15,FALSE),0)</f>
        <v>0</v>
      </c>
      <c r="I2209" s="154">
        <f>IFERROR(VLOOKUP(D2209,'P4 Destination'!$C$21:$Q$176,15,FALSE),0)</f>
        <v>1</v>
      </c>
      <c r="J2209" s="155"/>
      <c r="K2209" s="155"/>
      <c r="L2209" s="156">
        <v>35</v>
      </c>
      <c r="M2209" s="155">
        <v>1731</v>
      </c>
      <c r="N2209" s="155">
        <v>7</v>
      </c>
      <c r="O2209" s="157">
        <f t="shared" si="957"/>
        <v>0</v>
      </c>
      <c r="P2209" s="158">
        <f t="shared" si="958"/>
        <v>0</v>
      </c>
      <c r="Q2209" s="159">
        <f>IFERROR(VLOOKUP(N2209,'P1 Intra-Europees'!$A$15:$H$25,3,0),0)*P2209</f>
        <v>0</v>
      </c>
      <c r="R2209" s="160">
        <f t="shared" si="959"/>
        <v>0</v>
      </c>
      <c r="S2209" s="159">
        <f>IFERROR(VLOOKUP(N2209,'P1 Intra-Europees'!$A$15:$H$25,4,0),0)*R2209</f>
        <v>0</v>
      </c>
      <c r="T2209" s="160">
        <f t="shared" si="960"/>
        <v>35</v>
      </c>
      <c r="U2209" s="159">
        <f>IFERROR(VLOOKUP(N2209,'P1 Intra-Europees'!$A$15:$H$25,5,0),0)*T2209</f>
        <v>0</v>
      </c>
      <c r="V2209" s="160">
        <f t="shared" si="961"/>
        <v>0</v>
      </c>
      <c r="W2209" s="159">
        <f>IFERROR(VLOOKUP(N2209,'P1 Intra-Europees'!$A$15:$H$25,6,0),0)*V2209</f>
        <v>0</v>
      </c>
      <c r="X2209" s="160">
        <f t="shared" si="962"/>
        <v>0</v>
      </c>
      <c r="Y2209" s="159">
        <f>IFERROR(VLOOKUP(N2209,'P1 Intra-Europees'!$A$15:$H$25,7,0),0)*X2209</f>
        <v>0</v>
      </c>
      <c r="Z2209" s="161">
        <f t="shared" si="963"/>
        <v>0</v>
      </c>
      <c r="AA2209" s="162">
        <f>IFERROR(VLOOKUP(N2209,'P1 Intra-Europees'!$A$15:$H$25,8,0),0)*Z2209</f>
        <v>0</v>
      </c>
      <c r="AB2209" s="163">
        <f t="shared" si="964"/>
        <v>0</v>
      </c>
      <c r="AC2209" s="157" t="str">
        <f>VLOOKUP(B2209,'P2 Origin'!$C$21:$O$176,13,0)</f>
        <v>EUR</v>
      </c>
      <c r="AD2209" s="164">
        <f t="shared" si="965"/>
        <v>0</v>
      </c>
      <c r="AE2209" s="165">
        <f>IF(AU2209&gt;0.1,VLOOKUP(B2209,'P2 Origin'!$C$21:$M$176,3,0)*H2209,0)</f>
        <v>0</v>
      </c>
      <c r="AF2209" s="166">
        <f t="shared" si="966"/>
        <v>0</v>
      </c>
      <c r="AG2209" s="165">
        <f>(VLOOKUP(B2209,'P2 Origin'!$C$21:$M$176,4,0))*AF2209</f>
        <v>0</v>
      </c>
      <c r="AH2209" s="166">
        <f t="shared" si="967"/>
        <v>0</v>
      </c>
      <c r="AI2209" s="165">
        <f>(VLOOKUP(B2209,'P2 Origin'!$C$21:$M$176,5,0))*AH2209</f>
        <v>0</v>
      </c>
      <c r="AJ2209" s="166">
        <f t="shared" si="981"/>
        <v>0</v>
      </c>
      <c r="AK2209" s="165">
        <f>(VLOOKUP(B2209,'P2 Origin'!$C$21:$M$176,6,0))*AJ2209</f>
        <v>0</v>
      </c>
      <c r="AL2209" s="166">
        <f t="shared" si="968"/>
        <v>0</v>
      </c>
      <c r="AM2209" s="165">
        <f>(VLOOKUP($B2209,'P2 Origin'!$C$21:$M$176,7,0))*AL2209</f>
        <v>0</v>
      </c>
      <c r="AN2209" s="166">
        <f t="shared" si="969"/>
        <v>0</v>
      </c>
      <c r="AO2209" s="165">
        <f>(VLOOKUP($B2209,'P2 Origin'!$C$21:$M$176,8,0))*AN2209</f>
        <v>0</v>
      </c>
      <c r="AP2209" s="166">
        <f t="shared" si="970"/>
        <v>0</v>
      </c>
      <c r="AQ2209" s="165">
        <f>(VLOOKUP($B2209,'P2 Origin'!$C$21:$M$176,9,0))*AP2209</f>
        <v>0</v>
      </c>
      <c r="AR2209" s="155">
        <f t="shared" si="983"/>
        <v>0</v>
      </c>
      <c r="AS2209" s="164">
        <f>(VLOOKUP(B2209,'P2 Origin'!$C$21:$M$176,10,0))*K2209</f>
        <v>0</v>
      </c>
      <c r="AT2209" s="164">
        <f>(VLOOKUP(B2209,'P2 Origin'!$C$21:$M$176,11,0))*J2209</f>
        <v>0</v>
      </c>
      <c r="AU2209" s="167">
        <v>0</v>
      </c>
      <c r="AV2209" s="168">
        <v>0</v>
      </c>
      <c r="AW2209" s="169">
        <v>0</v>
      </c>
      <c r="AX2209" s="170">
        <f>IF(AU2209&gt;=0.1,'P3 Bureaumarge zee- en luchtvr.'!$D$12,0)</f>
        <v>0</v>
      </c>
      <c r="AY2209" s="163">
        <f t="shared" si="971"/>
        <v>0</v>
      </c>
      <c r="AZ2209" s="157" t="str">
        <f>VLOOKUP(D2209,'P4 Destination'!$C$21:$O$176,13,0)</f>
        <v>EUR</v>
      </c>
      <c r="BA2209" s="164">
        <f t="shared" si="972"/>
        <v>0</v>
      </c>
      <c r="BB2209" s="171">
        <f>IF(AU2209&gt;0.1,(VLOOKUP(D2209,'P4 Destination'!$C$21:$M$176,3,0))*I2209,0)</f>
        <v>0</v>
      </c>
      <c r="BC2209" s="172">
        <f t="shared" si="973"/>
        <v>0</v>
      </c>
      <c r="BD2209" s="171">
        <f>(VLOOKUP($D2209,'P4 Destination'!$C$21:$M$176,4,0))*BC2209</f>
        <v>0</v>
      </c>
      <c r="BE2209" s="172">
        <f t="shared" si="974"/>
        <v>0</v>
      </c>
      <c r="BF2209" s="171">
        <f>(VLOOKUP($D2209,'P4 Destination'!$C$21:$M$176,5,0))*BE2209</f>
        <v>0</v>
      </c>
      <c r="BG2209" s="172">
        <f t="shared" si="975"/>
        <v>0</v>
      </c>
      <c r="BH2209" s="171">
        <f>(VLOOKUP($D2209,'P4 Destination'!$C$21:$M$176,6,0))*BG2209</f>
        <v>0</v>
      </c>
      <c r="BI2209" s="172">
        <f t="shared" si="976"/>
        <v>0</v>
      </c>
      <c r="BJ2209" s="171">
        <f>(VLOOKUP($D2209,'P4 Destination'!$C$21:$M$176,7,0))*BI2209</f>
        <v>0</v>
      </c>
      <c r="BK2209" s="172">
        <f t="shared" si="977"/>
        <v>0</v>
      </c>
      <c r="BL2209" s="171">
        <f>(VLOOKUP($D2209,'P4 Destination'!$C$21:$M$176,8,0))*BK2209</f>
        <v>0</v>
      </c>
      <c r="BM2209" s="172">
        <f t="shared" si="978"/>
        <v>0</v>
      </c>
      <c r="BN2209" s="171">
        <f>(VLOOKUP($D2209,'P4 Destination'!$C$21:$M$176,9,0))*BM2209</f>
        <v>0</v>
      </c>
      <c r="BO2209" s="154">
        <f t="shared" si="984"/>
        <v>0</v>
      </c>
      <c r="BP2209" s="171">
        <f>(VLOOKUP(D2209,'P4 Destination'!$C$21:$M$176,10,0))*K2209</f>
        <v>0</v>
      </c>
      <c r="BQ2209" s="171">
        <f>(VLOOKUP(D2209,'P4 Destination'!$C$21:$M$176,11,0))*J2209</f>
        <v>0</v>
      </c>
      <c r="BR2209" s="173">
        <f t="shared" si="979"/>
        <v>0</v>
      </c>
      <c r="BS2209" s="173">
        <f>(AV2209*2500)*'P6 Verzekering'!$E$11</f>
        <v>0</v>
      </c>
      <c r="BT2209" s="173">
        <f>(AW2209*2500)*'P6 Verzekering'!$E$12</f>
        <v>0</v>
      </c>
      <c r="BU2209" s="173">
        <f>(L2209*2500)*'P6 Verzekering'!$E$13</f>
        <v>0</v>
      </c>
      <c r="BV2209" s="173">
        <f t="shared" si="980"/>
        <v>0</v>
      </c>
      <c r="BW2209"/>
      <c r="BX2209"/>
    </row>
    <row r="2210" spans="1:76">
      <c r="A2210" s="152" t="s">
        <v>870</v>
      </c>
      <c r="B2210" s="152" t="s">
        <v>237</v>
      </c>
      <c r="C2210" s="174" t="s">
        <v>236</v>
      </c>
      <c r="D2210" s="152" t="s">
        <v>219</v>
      </c>
      <c r="E2210" s="152" t="s">
        <v>219</v>
      </c>
      <c r="F2210" s="153">
        <f t="shared" si="982"/>
        <v>35</v>
      </c>
      <c r="G2210" s="154">
        <v>0</v>
      </c>
      <c r="H2210" s="154">
        <f>IFERROR(VLOOKUP(B2210,'P2 Origin'!$C$21:$Q$176,15,FALSE),0)</f>
        <v>0</v>
      </c>
      <c r="I2210" s="154">
        <f>IFERROR(VLOOKUP(D2210,'P4 Destination'!$C$21:$Q$176,15,FALSE),0)</f>
        <v>0</v>
      </c>
      <c r="J2210" s="155"/>
      <c r="K2210" s="155"/>
      <c r="L2210" s="156">
        <v>35</v>
      </c>
      <c r="M2210" s="155">
        <v>1739</v>
      </c>
      <c r="N2210" s="155">
        <v>7</v>
      </c>
      <c r="O2210" s="157">
        <f t="shared" si="957"/>
        <v>0</v>
      </c>
      <c r="P2210" s="158">
        <f t="shared" si="958"/>
        <v>0</v>
      </c>
      <c r="Q2210" s="159">
        <f>IFERROR(VLOOKUP(N2210,'P1 Intra-Europees'!$A$15:$H$25,3,0),0)*P2210</f>
        <v>0</v>
      </c>
      <c r="R2210" s="160">
        <f t="shared" si="959"/>
        <v>0</v>
      </c>
      <c r="S2210" s="159">
        <f>IFERROR(VLOOKUP(N2210,'P1 Intra-Europees'!$A$15:$H$25,4,0),0)*R2210</f>
        <v>0</v>
      </c>
      <c r="T2210" s="160">
        <f t="shared" si="960"/>
        <v>35</v>
      </c>
      <c r="U2210" s="159">
        <f>IFERROR(VLOOKUP(N2210,'P1 Intra-Europees'!$A$15:$H$25,5,0),0)*T2210</f>
        <v>0</v>
      </c>
      <c r="V2210" s="160">
        <f t="shared" si="961"/>
        <v>0</v>
      </c>
      <c r="W2210" s="159">
        <f>IFERROR(VLOOKUP(N2210,'P1 Intra-Europees'!$A$15:$H$25,6,0),0)*V2210</f>
        <v>0</v>
      </c>
      <c r="X2210" s="160">
        <f t="shared" si="962"/>
        <v>0</v>
      </c>
      <c r="Y2210" s="159">
        <f>IFERROR(VLOOKUP(N2210,'P1 Intra-Europees'!$A$15:$H$25,7,0),0)*X2210</f>
        <v>0</v>
      </c>
      <c r="Z2210" s="161">
        <f t="shared" si="963"/>
        <v>0</v>
      </c>
      <c r="AA2210" s="162">
        <f>IFERROR(VLOOKUP(N2210,'P1 Intra-Europees'!$A$15:$H$25,8,0),0)*Z2210</f>
        <v>0</v>
      </c>
      <c r="AB2210" s="163">
        <f t="shared" si="964"/>
        <v>0</v>
      </c>
      <c r="AC2210" s="157" t="str">
        <f>VLOOKUP(B2210,'P2 Origin'!$C$21:$O$176,13,0)</f>
        <v>EUR</v>
      </c>
      <c r="AD2210" s="164">
        <f t="shared" si="965"/>
        <v>0</v>
      </c>
      <c r="AE2210" s="165">
        <f>IF(AU2210&gt;0.1,VLOOKUP(B2210,'P2 Origin'!$C$21:$M$176,3,0)*H2210,0)</f>
        <v>0</v>
      </c>
      <c r="AF2210" s="166">
        <f t="shared" si="966"/>
        <v>0</v>
      </c>
      <c r="AG2210" s="165">
        <f>(VLOOKUP(B2210,'P2 Origin'!$C$21:$M$176,4,0))*AF2210</f>
        <v>0</v>
      </c>
      <c r="AH2210" s="166">
        <f t="shared" si="967"/>
        <v>0</v>
      </c>
      <c r="AI2210" s="165">
        <f>(VLOOKUP(B2210,'P2 Origin'!$C$21:$M$176,5,0))*AH2210</f>
        <v>0</v>
      </c>
      <c r="AJ2210" s="166">
        <f t="shared" si="981"/>
        <v>0</v>
      </c>
      <c r="AK2210" s="165">
        <f>(VLOOKUP(B2210,'P2 Origin'!$C$21:$M$176,6,0))*AJ2210</f>
        <v>0</v>
      </c>
      <c r="AL2210" s="166">
        <f t="shared" si="968"/>
        <v>0</v>
      </c>
      <c r="AM2210" s="165">
        <f>(VLOOKUP($B2210,'P2 Origin'!$C$21:$M$176,7,0))*AL2210</f>
        <v>0</v>
      </c>
      <c r="AN2210" s="166">
        <f t="shared" si="969"/>
        <v>0</v>
      </c>
      <c r="AO2210" s="165">
        <f>(VLOOKUP($B2210,'P2 Origin'!$C$21:$M$176,8,0))*AN2210</f>
        <v>0</v>
      </c>
      <c r="AP2210" s="166">
        <f t="shared" si="970"/>
        <v>0</v>
      </c>
      <c r="AQ2210" s="165">
        <f>(VLOOKUP($B2210,'P2 Origin'!$C$21:$M$176,9,0))*AP2210</f>
        <v>0</v>
      </c>
      <c r="AR2210" s="155">
        <f t="shared" si="983"/>
        <v>0</v>
      </c>
      <c r="AS2210" s="164">
        <f>(VLOOKUP(B2210,'P2 Origin'!$C$21:$M$176,10,0))*K2210</f>
        <v>0</v>
      </c>
      <c r="AT2210" s="164">
        <f>(VLOOKUP(B2210,'P2 Origin'!$C$21:$M$176,11,0))*J2210</f>
        <v>0</v>
      </c>
      <c r="AU2210" s="167">
        <v>0</v>
      </c>
      <c r="AV2210" s="168">
        <v>0</v>
      </c>
      <c r="AW2210" s="169">
        <v>0</v>
      </c>
      <c r="AX2210" s="170">
        <f>IF(AU2210&gt;=0.1,'P3 Bureaumarge zee- en luchtvr.'!$D$12,0)</f>
        <v>0</v>
      </c>
      <c r="AY2210" s="163">
        <f t="shared" si="971"/>
        <v>0</v>
      </c>
      <c r="AZ2210" s="157" t="str">
        <f>VLOOKUP(D2210,'P4 Destination'!$C$21:$O$176,13,0)</f>
        <v>EUR</v>
      </c>
      <c r="BA2210" s="164">
        <f t="shared" si="972"/>
        <v>0</v>
      </c>
      <c r="BB2210" s="171">
        <f>IF(AU2210&gt;0.1,(VLOOKUP(D2210,'P4 Destination'!$C$21:$M$176,3,0))*I2210,0)</f>
        <v>0</v>
      </c>
      <c r="BC2210" s="172">
        <f t="shared" si="973"/>
        <v>0</v>
      </c>
      <c r="BD2210" s="171">
        <f>(VLOOKUP($D2210,'P4 Destination'!$C$21:$M$176,4,0))*BC2210</f>
        <v>0</v>
      </c>
      <c r="BE2210" s="172">
        <f t="shared" si="974"/>
        <v>0</v>
      </c>
      <c r="BF2210" s="171">
        <f>(VLOOKUP($D2210,'P4 Destination'!$C$21:$M$176,5,0))*BE2210</f>
        <v>0</v>
      </c>
      <c r="BG2210" s="172">
        <f t="shared" si="975"/>
        <v>0</v>
      </c>
      <c r="BH2210" s="171">
        <f>(VLOOKUP($D2210,'P4 Destination'!$C$21:$M$176,6,0))*BG2210</f>
        <v>0</v>
      </c>
      <c r="BI2210" s="172">
        <f t="shared" si="976"/>
        <v>0</v>
      </c>
      <c r="BJ2210" s="171">
        <f>(VLOOKUP($D2210,'P4 Destination'!$C$21:$M$176,7,0))*BI2210</f>
        <v>0</v>
      </c>
      <c r="BK2210" s="172">
        <f t="shared" si="977"/>
        <v>0</v>
      </c>
      <c r="BL2210" s="171">
        <f>(VLOOKUP($D2210,'P4 Destination'!$C$21:$M$176,8,0))*BK2210</f>
        <v>0</v>
      </c>
      <c r="BM2210" s="172">
        <f t="shared" si="978"/>
        <v>0</v>
      </c>
      <c r="BN2210" s="171">
        <f>(VLOOKUP($D2210,'P4 Destination'!$C$21:$M$176,9,0))*BM2210</f>
        <v>0</v>
      </c>
      <c r="BO2210" s="154">
        <f t="shared" si="984"/>
        <v>0</v>
      </c>
      <c r="BP2210" s="171">
        <f>(VLOOKUP(D2210,'P4 Destination'!$C$21:$M$176,10,0))*K2210</f>
        <v>0</v>
      </c>
      <c r="BQ2210" s="171">
        <f>(VLOOKUP(D2210,'P4 Destination'!$C$21:$M$176,11,0))*J2210</f>
        <v>0</v>
      </c>
      <c r="BR2210" s="173">
        <f t="shared" si="979"/>
        <v>0</v>
      </c>
      <c r="BS2210" s="173">
        <f>(AV2210*2500)*'P6 Verzekering'!$E$11</f>
        <v>0</v>
      </c>
      <c r="BT2210" s="173">
        <f>(AW2210*2500)*'P6 Verzekering'!$E$12</f>
        <v>0</v>
      </c>
      <c r="BU2210" s="173">
        <f>(L2210*2500)*'P6 Verzekering'!$E$13</f>
        <v>0</v>
      </c>
      <c r="BV2210" s="173">
        <f t="shared" si="980"/>
        <v>0</v>
      </c>
      <c r="BW2210"/>
      <c r="BX2210"/>
    </row>
    <row r="2211" spans="1:76">
      <c r="A2211" s="152" t="s">
        <v>1645</v>
      </c>
      <c r="B2211" s="152" t="s">
        <v>219</v>
      </c>
      <c r="C2211" s="152" t="s">
        <v>219</v>
      </c>
      <c r="D2211" s="152" t="s">
        <v>237</v>
      </c>
      <c r="E2211" s="174" t="s">
        <v>236</v>
      </c>
      <c r="F2211" s="153">
        <f t="shared" si="982"/>
        <v>68</v>
      </c>
      <c r="G2211" s="154">
        <v>1</v>
      </c>
      <c r="H2211" s="154">
        <f>IFERROR(VLOOKUP(B2211,'P2 Origin'!$C$21:$Q$176,15,FALSE),0)</f>
        <v>0</v>
      </c>
      <c r="I2211" s="154">
        <f>IFERROR(VLOOKUP(D2211,'P4 Destination'!$C$21:$Q$176,15,FALSE),0)</f>
        <v>0</v>
      </c>
      <c r="J2211" s="155"/>
      <c r="K2211" s="155"/>
      <c r="L2211" s="156">
        <v>68</v>
      </c>
      <c r="M2211" s="155">
        <v>1801</v>
      </c>
      <c r="N2211" s="155">
        <v>7</v>
      </c>
      <c r="O2211" s="157">
        <f t="shared" si="957"/>
        <v>0</v>
      </c>
      <c r="P2211" s="158">
        <f t="shared" si="958"/>
        <v>0</v>
      </c>
      <c r="Q2211" s="159">
        <f>IFERROR(VLOOKUP(N2211,'P1 Intra-Europees'!$A$15:$H$25,3,0),0)*P2211</f>
        <v>0</v>
      </c>
      <c r="R2211" s="160">
        <f t="shared" si="959"/>
        <v>0</v>
      </c>
      <c r="S2211" s="159">
        <f>IFERROR(VLOOKUP(N2211,'P1 Intra-Europees'!$A$15:$H$25,4,0),0)*R2211</f>
        <v>0</v>
      </c>
      <c r="T2211" s="160">
        <f t="shared" si="960"/>
        <v>0</v>
      </c>
      <c r="U2211" s="159">
        <f>IFERROR(VLOOKUP(N2211,'P1 Intra-Europees'!$A$15:$H$25,5,0),0)*T2211</f>
        <v>0</v>
      </c>
      <c r="V2211" s="160">
        <f t="shared" si="961"/>
        <v>0</v>
      </c>
      <c r="W2211" s="159">
        <f>IFERROR(VLOOKUP(N2211,'P1 Intra-Europees'!$A$15:$H$25,6,0),0)*V2211</f>
        <v>0</v>
      </c>
      <c r="X2211" s="160">
        <f t="shared" si="962"/>
        <v>68</v>
      </c>
      <c r="Y2211" s="159">
        <f>IFERROR(VLOOKUP(N2211,'P1 Intra-Europees'!$A$15:$H$25,7,0),0)*X2211</f>
        <v>0</v>
      </c>
      <c r="Z2211" s="161">
        <f t="shared" si="963"/>
        <v>1</v>
      </c>
      <c r="AA2211" s="162">
        <f>IFERROR(VLOOKUP(N2211,'P1 Intra-Europees'!$A$15:$H$25,8,0),0)*Z2211</f>
        <v>0</v>
      </c>
      <c r="AB2211" s="163">
        <f t="shared" si="964"/>
        <v>0</v>
      </c>
      <c r="AC2211" s="157" t="str">
        <f>VLOOKUP(B2211,'P2 Origin'!$C$21:$O$176,13,0)</f>
        <v>EUR</v>
      </c>
      <c r="AD2211" s="164">
        <f t="shared" si="965"/>
        <v>0</v>
      </c>
      <c r="AE2211" s="165">
        <f>IF(AU2211&gt;0.1,VLOOKUP(B2211,'P2 Origin'!$C$21:$M$176,3,0)*H2211,0)</f>
        <v>0</v>
      </c>
      <c r="AF2211" s="166">
        <f t="shared" si="966"/>
        <v>0</v>
      </c>
      <c r="AG2211" s="165">
        <f>(VLOOKUP(B2211,'P2 Origin'!$C$21:$M$176,4,0))*AF2211</f>
        <v>0</v>
      </c>
      <c r="AH2211" s="166">
        <f t="shared" si="967"/>
        <v>0</v>
      </c>
      <c r="AI2211" s="165">
        <f>(VLOOKUP(B2211,'P2 Origin'!$C$21:$M$176,5,0))*AH2211</f>
        <v>0</v>
      </c>
      <c r="AJ2211" s="166">
        <f t="shared" si="981"/>
        <v>0</v>
      </c>
      <c r="AK2211" s="165">
        <f>(VLOOKUP(B2211,'P2 Origin'!$C$21:$M$176,6,0))*AJ2211</f>
        <v>0</v>
      </c>
      <c r="AL2211" s="166">
        <f t="shared" si="968"/>
        <v>0</v>
      </c>
      <c r="AM2211" s="165">
        <f>(VLOOKUP($B2211,'P2 Origin'!$C$21:$M$176,7,0))*AL2211</f>
        <v>0</v>
      </c>
      <c r="AN2211" s="166">
        <f t="shared" si="969"/>
        <v>0</v>
      </c>
      <c r="AO2211" s="165">
        <f>(VLOOKUP($B2211,'P2 Origin'!$C$21:$M$176,8,0))*AN2211</f>
        <v>0</v>
      </c>
      <c r="AP2211" s="166">
        <f t="shared" si="970"/>
        <v>0</v>
      </c>
      <c r="AQ2211" s="165">
        <f>(VLOOKUP($B2211,'P2 Origin'!$C$21:$M$176,9,0))*AP2211</f>
        <v>0</v>
      </c>
      <c r="AR2211" s="155">
        <f t="shared" si="983"/>
        <v>0</v>
      </c>
      <c r="AS2211" s="164">
        <f>(VLOOKUP(B2211,'P2 Origin'!$C$21:$M$176,10,0))*K2211</f>
        <v>0</v>
      </c>
      <c r="AT2211" s="164">
        <f>(VLOOKUP(B2211,'P2 Origin'!$C$21:$M$176,11,0))*J2211</f>
        <v>0</v>
      </c>
      <c r="AU2211" s="167">
        <v>0</v>
      </c>
      <c r="AV2211" s="168">
        <v>0</v>
      </c>
      <c r="AW2211" s="169">
        <v>0</v>
      </c>
      <c r="AX2211" s="170">
        <f>IF(AU2211&gt;=0.1,'P3 Bureaumarge zee- en luchtvr.'!$D$12,0)</f>
        <v>0</v>
      </c>
      <c r="AY2211" s="163">
        <f t="shared" si="971"/>
        <v>0</v>
      </c>
      <c r="AZ2211" s="157" t="str">
        <f>VLOOKUP(D2211,'P4 Destination'!$C$21:$O$176,13,0)</f>
        <v>EUR</v>
      </c>
      <c r="BA2211" s="164">
        <f t="shared" si="972"/>
        <v>0</v>
      </c>
      <c r="BB2211" s="171">
        <f>IF(AU2211&gt;0.1,(VLOOKUP(D2211,'P4 Destination'!$C$21:$M$176,3,0))*I2211,0)</f>
        <v>0</v>
      </c>
      <c r="BC2211" s="172">
        <f t="shared" si="973"/>
        <v>0</v>
      </c>
      <c r="BD2211" s="171">
        <f>(VLOOKUP($D2211,'P4 Destination'!$C$21:$M$176,4,0))*BC2211</f>
        <v>0</v>
      </c>
      <c r="BE2211" s="172">
        <f t="shared" si="974"/>
        <v>0</v>
      </c>
      <c r="BF2211" s="171">
        <f>(VLOOKUP($D2211,'P4 Destination'!$C$21:$M$176,5,0))*BE2211</f>
        <v>0</v>
      </c>
      <c r="BG2211" s="172">
        <f t="shared" si="975"/>
        <v>0</v>
      </c>
      <c r="BH2211" s="171">
        <f>(VLOOKUP($D2211,'P4 Destination'!$C$21:$M$176,6,0))*BG2211</f>
        <v>0</v>
      </c>
      <c r="BI2211" s="172">
        <f t="shared" si="976"/>
        <v>0</v>
      </c>
      <c r="BJ2211" s="171">
        <f>(VLOOKUP($D2211,'P4 Destination'!$C$21:$M$176,7,0))*BI2211</f>
        <v>0</v>
      </c>
      <c r="BK2211" s="172">
        <f t="shared" si="977"/>
        <v>0</v>
      </c>
      <c r="BL2211" s="171">
        <f>(VLOOKUP($D2211,'P4 Destination'!$C$21:$M$176,8,0))*BK2211</f>
        <v>0</v>
      </c>
      <c r="BM2211" s="172">
        <f t="shared" si="978"/>
        <v>0</v>
      </c>
      <c r="BN2211" s="171">
        <f>(VLOOKUP($D2211,'P4 Destination'!$C$21:$M$176,9,0))*BM2211</f>
        <v>0</v>
      </c>
      <c r="BO2211" s="154">
        <f t="shared" si="984"/>
        <v>0</v>
      </c>
      <c r="BP2211" s="171">
        <f>(VLOOKUP(D2211,'P4 Destination'!$C$21:$M$176,10,0))*K2211</f>
        <v>0</v>
      </c>
      <c r="BQ2211" s="171">
        <f>(VLOOKUP(D2211,'P4 Destination'!$C$21:$M$176,11,0))*J2211</f>
        <v>0</v>
      </c>
      <c r="BR2211" s="173">
        <f t="shared" si="979"/>
        <v>0</v>
      </c>
      <c r="BS2211" s="173">
        <f>(AV2211*2500)*'P6 Verzekering'!$E$11</f>
        <v>0</v>
      </c>
      <c r="BT2211" s="173">
        <f>(AW2211*2500)*'P6 Verzekering'!$E$12</f>
        <v>0</v>
      </c>
      <c r="BU2211" s="173">
        <f>(L2211*2500)*'P6 Verzekering'!$E$13</f>
        <v>0</v>
      </c>
      <c r="BV2211" s="173">
        <f t="shared" si="980"/>
        <v>0</v>
      </c>
      <c r="BW2211"/>
      <c r="BX2211"/>
    </row>
    <row r="2212" spans="1:76">
      <c r="A2212" s="152" t="s">
        <v>1479</v>
      </c>
      <c r="B2212" s="152" t="s">
        <v>234</v>
      </c>
      <c r="C2212" s="152" t="s">
        <v>233</v>
      </c>
      <c r="D2212" s="152" t="s">
        <v>219</v>
      </c>
      <c r="E2212" s="152" t="s">
        <v>219</v>
      </c>
      <c r="F2212" s="153">
        <f t="shared" si="982"/>
        <v>35</v>
      </c>
      <c r="G2212" s="154">
        <v>0</v>
      </c>
      <c r="H2212" s="154">
        <f>IFERROR(VLOOKUP(B2212,'P2 Origin'!$C$21:$Q$176,15,FALSE),0)</f>
        <v>1</v>
      </c>
      <c r="I2212" s="154">
        <f>IFERROR(VLOOKUP(D2212,'P4 Destination'!$C$21:$Q$176,15,FALSE),0)</f>
        <v>0</v>
      </c>
      <c r="J2212" s="155"/>
      <c r="K2212" s="155"/>
      <c r="L2212" s="156">
        <v>35</v>
      </c>
      <c r="M2212" s="155">
        <v>2460</v>
      </c>
      <c r="N2212" s="155">
        <v>8</v>
      </c>
      <c r="O2212" s="157">
        <f t="shared" si="957"/>
        <v>0</v>
      </c>
      <c r="P2212" s="158">
        <f t="shared" si="958"/>
        <v>0</v>
      </c>
      <c r="Q2212" s="159">
        <f>IFERROR(VLOOKUP(N2212,'P1 Intra-Europees'!$A$15:$H$25,3,0),0)*P2212</f>
        <v>0</v>
      </c>
      <c r="R2212" s="160">
        <f t="shared" si="959"/>
        <v>0</v>
      </c>
      <c r="S2212" s="159">
        <f>IFERROR(VLOOKUP(N2212,'P1 Intra-Europees'!$A$15:$H$25,4,0),0)*R2212</f>
        <v>0</v>
      </c>
      <c r="T2212" s="160">
        <f t="shared" si="960"/>
        <v>35</v>
      </c>
      <c r="U2212" s="159">
        <f>IFERROR(VLOOKUP(N2212,'P1 Intra-Europees'!$A$15:$H$25,5,0),0)*T2212</f>
        <v>0</v>
      </c>
      <c r="V2212" s="160">
        <f t="shared" si="961"/>
        <v>0</v>
      </c>
      <c r="W2212" s="159">
        <f>IFERROR(VLOOKUP(N2212,'P1 Intra-Europees'!$A$15:$H$25,6,0),0)*V2212</f>
        <v>0</v>
      </c>
      <c r="X2212" s="160">
        <f t="shared" si="962"/>
        <v>0</v>
      </c>
      <c r="Y2212" s="159">
        <f>IFERROR(VLOOKUP(N2212,'P1 Intra-Europees'!$A$15:$H$25,7,0),0)*X2212</f>
        <v>0</v>
      </c>
      <c r="Z2212" s="161">
        <f t="shared" si="963"/>
        <v>0</v>
      </c>
      <c r="AA2212" s="162">
        <f>IFERROR(VLOOKUP(N2212,'P1 Intra-Europees'!$A$15:$H$25,8,0),0)*Z2212</f>
        <v>0</v>
      </c>
      <c r="AB2212" s="163">
        <f t="shared" si="964"/>
        <v>0</v>
      </c>
      <c r="AC2212" s="157" t="str">
        <f>VLOOKUP(B2212,'P2 Origin'!$C$21:$O$176,13,0)</f>
        <v>EUR</v>
      </c>
      <c r="AD2212" s="164">
        <f t="shared" si="965"/>
        <v>0</v>
      </c>
      <c r="AE2212" s="165">
        <f>IF(AU2212&gt;0.1,VLOOKUP(B2212,'P2 Origin'!$C$21:$M$176,3,0)*H2212,0)</f>
        <v>0</v>
      </c>
      <c r="AF2212" s="166">
        <f t="shared" si="966"/>
        <v>0</v>
      </c>
      <c r="AG2212" s="165">
        <f>(VLOOKUP(B2212,'P2 Origin'!$C$21:$M$176,4,0))*AF2212</f>
        <v>0</v>
      </c>
      <c r="AH2212" s="166">
        <f t="shared" si="967"/>
        <v>0</v>
      </c>
      <c r="AI2212" s="165">
        <f>(VLOOKUP(B2212,'P2 Origin'!$C$21:$M$176,5,0))*AH2212</f>
        <v>0</v>
      </c>
      <c r="AJ2212" s="166">
        <f t="shared" si="981"/>
        <v>0</v>
      </c>
      <c r="AK2212" s="165">
        <f>(VLOOKUP(B2212,'P2 Origin'!$C$21:$M$176,6,0))*AJ2212</f>
        <v>0</v>
      </c>
      <c r="AL2212" s="166">
        <f t="shared" si="968"/>
        <v>0</v>
      </c>
      <c r="AM2212" s="165">
        <f>(VLOOKUP($B2212,'P2 Origin'!$C$21:$M$176,7,0))*AL2212</f>
        <v>0</v>
      </c>
      <c r="AN2212" s="166">
        <f t="shared" si="969"/>
        <v>0</v>
      </c>
      <c r="AO2212" s="165">
        <f>(VLOOKUP($B2212,'P2 Origin'!$C$21:$M$176,8,0))*AN2212</f>
        <v>0</v>
      </c>
      <c r="AP2212" s="166">
        <f t="shared" si="970"/>
        <v>0</v>
      </c>
      <c r="AQ2212" s="165">
        <f>(VLOOKUP($B2212,'P2 Origin'!$C$21:$M$176,9,0))*AP2212</f>
        <v>0</v>
      </c>
      <c r="AR2212" s="155">
        <f t="shared" si="983"/>
        <v>0</v>
      </c>
      <c r="AS2212" s="164">
        <f>(VLOOKUP(B2212,'P2 Origin'!$C$21:$M$176,10,0))*K2212</f>
        <v>0</v>
      </c>
      <c r="AT2212" s="164">
        <f>(VLOOKUP(B2212,'P2 Origin'!$C$21:$M$176,11,0))*J2212</f>
        <v>0</v>
      </c>
      <c r="AU2212" s="167">
        <v>0</v>
      </c>
      <c r="AV2212" s="168">
        <v>0</v>
      </c>
      <c r="AW2212" s="169">
        <v>0</v>
      </c>
      <c r="AX2212" s="170">
        <f>IF(AU2212&gt;=0.1,'P3 Bureaumarge zee- en luchtvr.'!$D$12,0)</f>
        <v>0</v>
      </c>
      <c r="AY2212" s="163">
        <f t="shared" si="971"/>
        <v>0</v>
      </c>
      <c r="AZ2212" s="157" t="str">
        <f>VLOOKUP(D2212,'P4 Destination'!$C$21:$O$176,13,0)</f>
        <v>EUR</v>
      </c>
      <c r="BA2212" s="164">
        <f t="shared" si="972"/>
        <v>0</v>
      </c>
      <c r="BB2212" s="171">
        <f>IF(AU2212&gt;0.1,(VLOOKUP(D2212,'P4 Destination'!$C$21:$M$176,3,0))*I2212,0)</f>
        <v>0</v>
      </c>
      <c r="BC2212" s="172">
        <f t="shared" si="973"/>
        <v>0</v>
      </c>
      <c r="BD2212" s="171">
        <f>(VLOOKUP($D2212,'P4 Destination'!$C$21:$M$176,4,0))*BC2212</f>
        <v>0</v>
      </c>
      <c r="BE2212" s="172">
        <f t="shared" si="974"/>
        <v>0</v>
      </c>
      <c r="BF2212" s="171">
        <f>(VLOOKUP($D2212,'P4 Destination'!$C$21:$M$176,5,0))*BE2212</f>
        <v>0</v>
      </c>
      <c r="BG2212" s="172">
        <f t="shared" si="975"/>
        <v>0</v>
      </c>
      <c r="BH2212" s="171">
        <f>(VLOOKUP($D2212,'P4 Destination'!$C$21:$M$176,6,0))*BG2212</f>
        <v>0</v>
      </c>
      <c r="BI2212" s="172">
        <f t="shared" si="976"/>
        <v>0</v>
      </c>
      <c r="BJ2212" s="171">
        <f>(VLOOKUP($D2212,'P4 Destination'!$C$21:$M$176,7,0))*BI2212</f>
        <v>0</v>
      </c>
      <c r="BK2212" s="172">
        <f t="shared" si="977"/>
        <v>0</v>
      </c>
      <c r="BL2212" s="171">
        <f>(VLOOKUP($D2212,'P4 Destination'!$C$21:$M$176,8,0))*BK2212</f>
        <v>0</v>
      </c>
      <c r="BM2212" s="172">
        <f t="shared" si="978"/>
        <v>0</v>
      </c>
      <c r="BN2212" s="171">
        <f>(VLOOKUP($D2212,'P4 Destination'!$C$21:$M$176,9,0))*BM2212</f>
        <v>0</v>
      </c>
      <c r="BO2212" s="154">
        <f t="shared" si="984"/>
        <v>0</v>
      </c>
      <c r="BP2212" s="171">
        <f>(VLOOKUP(D2212,'P4 Destination'!$C$21:$M$176,10,0))*K2212</f>
        <v>0</v>
      </c>
      <c r="BQ2212" s="171">
        <f>(VLOOKUP(D2212,'P4 Destination'!$C$21:$M$176,11,0))*J2212</f>
        <v>0</v>
      </c>
      <c r="BR2212" s="173">
        <f t="shared" si="979"/>
        <v>0</v>
      </c>
      <c r="BS2212" s="173">
        <f>(AV2212*2500)*'P6 Verzekering'!$E$11</f>
        <v>0</v>
      </c>
      <c r="BT2212" s="173">
        <f>(AW2212*2500)*'P6 Verzekering'!$E$12</f>
        <v>0</v>
      </c>
      <c r="BU2212" s="173">
        <f>(L2212*2500)*'P6 Verzekering'!$E$13</f>
        <v>0</v>
      </c>
      <c r="BV2212" s="173">
        <f t="shared" si="980"/>
        <v>0</v>
      </c>
      <c r="BW2212"/>
      <c r="BX2212"/>
    </row>
    <row r="2213" spans="1:76">
      <c r="A2213" s="152" t="s">
        <v>1014</v>
      </c>
      <c r="B2213" s="152" t="s">
        <v>151</v>
      </c>
      <c r="C2213" s="152" t="s">
        <v>149</v>
      </c>
      <c r="D2213" s="152" t="s">
        <v>219</v>
      </c>
      <c r="E2213" s="152" t="s">
        <v>219</v>
      </c>
      <c r="F2213" s="153">
        <f t="shared" si="982"/>
        <v>36</v>
      </c>
      <c r="G2213" s="154">
        <v>0</v>
      </c>
      <c r="H2213" s="154">
        <f>IFERROR(VLOOKUP(B2213,'P2 Origin'!$C$21:$Q$176,15,FALSE),0)</f>
        <v>0</v>
      </c>
      <c r="I2213" s="154">
        <f>IFERROR(VLOOKUP(D2213,'P4 Destination'!$C$21:$Q$176,15,FALSE),0)</f>
        <v>0</v>
      </c>
      <c r="J2213" s="155"/>
      <c r="K2213" s="155"/>
      <c r="L2213" s="156">
        <v>36</v>
      </c>
      <c r="M2213" s="155">
        <v>173</v>
      </c>
      <c r="N2213" s="155">
        <v>2</v>
      </c>
      <c r="O2213" s="157">
        <f t="shared" si="957"/>
        <v>0</v>
      </c>
      <c r="P2213" s="158">
        <f t="shared" si="958"/>
        <v>0</v>
      </c>
      <c r="Q2213" s="159">
        <f>IFERROR(VLOOKUP(N2213,'P1 Intra-Europees'!$A$15:$H$25,3,0),0)*P2213</f>
        <v>0</v>
      </c>
      <c r="R2213" s="160">
        <f t="shared" si="959"/>
        <v>0</v>
      </c>
      <c r="S2213" s="159">
        <f>IFERROR(VLOOKUP(N2213,'P1 Intra-Europees'!$A$15:$H$25,4,0),0)*R2213</f>
        <v>0</v>
      </c>
      <c r="T2213" s="160">
        <f t="shared" si="960"/>
        <v>0</v>
      </c>
      <c r="U2213" s="159">
        <f>IFERROR(VLOOKUP(N2213,'P1 Intra-Europees'!$A$15:$H$25,5,0),0)*T2213</f>
        <v>0</v>
      </c>
      <c r="V2213" s="160">
        <f t="shared" si="961"/>
        <v>36</v>
      </c>
      <c r="W2213" s="159">
        <f>IFERROR(VLOOKUP(N2213,'P1 Intra-Europees'!$A$15:$H$25,6,0),0)*V2213</f>
        <v>0</v>
      </c>
      <c r="X2213" s="160">
        <f t="shared" si="962"/>
        <v>0</v>
      </c>
      <c r="Y2213" s="159">
        <f>IFERROR(VLOOKUP(N2213,'P1 Intra-Europees'!$A$15:$H$25,7,0),0)*X2213</f>
        <v>0</v>
      </c>
      <c r="Z2213" s="161">
        <f t="shared" si="963"/>
        <v>0</v>
      </c>
      <c r="AA2213" s="162">
        <f>IFERROR(VLOOKUP(N2213,'P1 Intra-Europees'!$A$15:$H$25,8,0),0)*Z2213</f>
        <v>0</v>
      </c>
      <c r="AB2213" s="163">
        <f t="shared" si="964"/>
        <v>0</v>
      </c>
      <c r="AC2213" s="157" t="str">
        <f>VLOOKUP(B2213,'P2 Origin'!$C$21:$O$176,13,0)</f>
        <v>EUR</v>
      </c>
      <c r="AD2213" s="164">
        <f t="shared" si="965"/>
        <v>0</v>
      </c>
      <c r="AE2213" s="165">
        <f>IF(AU2213&gt;0.1,VLOOKUP(B2213,'P2 Origin'!$C$21:$M$176,3,0)*H2213,0)</f>
        <v>0</v>
      </c>
      <c r="AF2213" s="166">
        <f t="shared" si="966"/>
        <v>0</v>
      </c>
      <c r="AG2213" s="165">
        <f>(VLOOKUP(B2213,'P2 Origin'!$C$21:$M$176,4,0))*AF2213</f>
        <v>0</v>
      </c>
      <c r="AH2213" s="166">
        <f t="shared" si="967"/>
        <v>0</v>
      </c>
      <c r="AI2213" s="165">
        <f>(VLOOKUP(B2213,'P2 Origin'!$C$21:$M$176,5,0))*AH2213</f>
        <v>0</v>
      </c>
      <c r="AJ2213" s="166">
        <f t="shared" si="981"/>
        <v>0</v>
      </c>
      <c r="AK2213" s="165">
        <f>(VLOOKUP(B2213,'P2 Origin'!$C$21:$M$176,6,0))*AJ2213</f>
        <v>0</v>
      </c>
      <c r="AL2213" s="166">
        <f t="shared" si="968"/>
        <v>0</v>
      </c>
      <c r="AM2213" s="165">
        <f>(VLOOKUP($B2213,'P2 Origin'!$C$21:$M$176,7,0))*AL2213</f>
        <v>0</v>
      </c>
      <c r="AN2213" s="166">
        <f t="shared" si="969"/>
        <v>0</v>
      </c>
      <c r="AO2213" s="165">
        <f>(VLOOKUP($B2213,'P2 Origin'!$C$21:$M$176,8,0))*AN2213</f>
        <v>0</v>
      </c>
      <c r="AP2213" s="166">
        <f t="shared" si="970"/>
        <v>0</v>
      </c>
      <c r="AQ2213" s="165">
        <f>(VLOOKUP($B2213,'P2 Origin'!$C$21:$M$176,9,0))*AP2213</f>
        <v>0</v>
      </c>
      <c r="AR2213" s="155">
        <f t="shared" si="983"/>
        <v>0</v>
      </c>
      <c r="AS2213" s="164">
        <f>(VLOOKUP(B2213,'P2 Origin'!$C$21:$M$176,10,0))*K2213</f>
        <v>0</v>
      </c>
      <c r="AT2213" s="164">
        <f>(VLOOKUP(B2213,'P2 Origin'!$C$21:$M$176,11,0))*J2213</f>
        <v>0</v>
      </c>
      <c r="AU2213" s="167">
        <v>0</v>
      </c>
      <c r="AV2213" s="168">
        <v>0</v>
      </c>
      <c r="AW2213" s="169">
        <v>0</v>
      </c>
      <c r="AX2213" s="170">
        <f>IF(AU2213&gt;=0.1,'P3 Bureaumarge zee- en luchtvr.'!$D$12,0)</f>
        <v>0</v>
      </c>
      <c r="AY2213" s="163">
        <f t="shared" si="971"/>
        <v>0</v>
      </c>
      <c r="AZ2213" s="157" t="str">
        <f>VLOOKUP(D2213,'P4 Destination'!$C$21:$O$176,13,0)</f>
        <v>EUR</v>
      </c>
      <c r="BA2213" s="164">
        <f t="shared" si="972"/>
        <v>0</v>
      </c>
      <c r="BB2213" s="171">
        <f>IF(AU2213&gt;0.1,(VLOOKUP(D2213,'P4 Destination'!$C$21:$M$176,3,0))*I2213,0)</f>
        <v>0</v>
      </c>
      <c r="BC2213" s="172">
        <f t="shared" si="973"/>
        <v>0</v>
      </c>
      <c r="BD2213" s="171">
        <f>(VLOOKUP($D2213,'P4 Destination'!$C$21:$M$176,4,0))*BC2213</f>
        <v>0</v>
      </c>
      <c r="BE2213" s="172">
        <f t="shared" si="974"/>
        <v>0</v>
      </c>
      <c r="BF2213" s="171">
        <f>(VLOOKUP($D2213,'P4 Destination'!$C$21:$M$176,5,0))*BE2213</f>
        <v>0</v>
      </c>
      <c r="BG2213" s="172">
        <f t="shared" si="975"/>
        <v>0</v>
      </c>
      <c r="BH2213" s="171">
        <f>(VLOOKUP($D2213,'P4 Destination'!$C$21:$M$176,6,0))*BG2213</f>
        <v>0</v>
      </c>
      <c r="BI2213" s="172">
        <f t="shared" si="976"/>
        <v>0</v>
      </c>
      <c r="BJ2213" s="171">
        <f>(VLOOKUP($D2213,'P4 Destination'!$C$21:$M$176,7,0))*BI2213</f>
        <v>0</v>
      </c>
      <c r="BK2213" s="172">
        <f t="shared" si="977"/>
        <v>0</v>
      </c>
      <c r="BL2213" s="171">
        <f>(VLOOKUP($D2213,'P4 Destination'!$C$21:$M$176,8,0))*BK2213</f>
        <v>0</v>
      </c>
      <c r="BM2213" s="172">
        <f t="shared" si="978"/>
        <v>0</v>
      </c>
      <c r="BN2213" s="171">
        <f>(VLOOKUP($D2213,'P4 Destination'!$C$21:$M$176,9,0))*BM2213</f>
        <v>0</v>
      </c>
      <c r="BO2213" s="154">
        <f t="shared" si="984"/>
        <v>0</v>
      </c>
      <c r="BP2213" s="171">
        <f>(VLOOKUP(D2213,'P4 Destination'!$C$21:$M$176,10,0))*K2213</f>
        <v>0</v>
      </c>
      <c r="BQ2213" s="171">
        <f>(VLOOKUP(D2213,'P4 Destination'!$C$21:$M$176,11,0))*J2213</f>
        <v>0</v>
      </c>
      <c r="BR2213" s="173">
        <f t="shared" si="979"/>
        <v>0</v>
      </c>
      <c r="BS2213" s="173">
        <f>(AV2213*2500)*'P6 Verzekering'!$E$11</f>
        <v>0</v>
      </c>
      <c r="BT2213" s="173">
        <f>(AW2213*2500)*'P6 Verzekering'!$E$12</f>
        <v>0</v>
      </c>
      <c r="BU2213" s="173">
        <f>(L2213*2500)*'P6 Verzekering'!$E$13</f>
        <v>0</v>
      </c>
      <c r="BV2213" s="173">
        <f t="shared" si="980"/>
        <v>0</v>
      </c>
      <c r="BW2213"/>
      <c r="BX2213"/>
    </row>
    <row r="2214" spans="1:76">
      <c r="A2214" s="152" t="s">
        <v>1710</v>
      </c>
      <c r="B2214" s="152" t="s">
        <v>219</v>
      </c>
      <c r="C2214" s="152" t="s">
        <v>219</v>
      </c>
      <c r="D2214" s="152" t="s">
        <v>151</v>
      </c>
      <c r="E2214" s="152" t="s">
        <v>149</v>
      </c>
      <c r="F2214" s="153">
        <f t="shared" si="982"/>
        <v>36</v>
      </c>
      <c r="G2214" s="154">
        <v>0</v>
      </c>
      <c r="H2214" s="154">
        <f>IFERROR(VLOOKUP(B2214,'P2 Origin'!$C$21:$Q$176,15,FALSE),0)</f>
        <v>0</v>
      </c>
      <c r="I2214" s="154">
        <f>IFERROR(VLOOKUP(D2214,'P4 Destination'!$C$21:$Q$176,15,FALSE),0)</f>
        <v>0</v>
      </c>
      <c r="J2214" s="155"/>
      <c r="K2214" s="155"/>
      <c r="L2214" s="156">
        <v>36</v>
      </c>
      <c r="M2214" s="155">
        <v>176</v>
      </c>
      <c r="N2214" s="155">
        <v>2</v>
      </c>
      <c r="O2214" s="157">
        <f t="shared" si="957"/>
        <v>0</v>
      </c>
      <c r="P2214" s="158">
        <f t="shared" si="958"/>
        <v>0</v>
      </c>
      <c r="Q2214" s="159">
        <f>IFERROR(VLOOKUP(N2214,'P1 Intra-Europees'!$A$15:$H$25,3,0),0)*P2214</f>
        <v>0</v>
      </c>
      <c r="R2214" s="160">
        <f t="shared" si="959"/>
        <v>0</v>
      </c>
      <c r="S2214" s="159">
        <f>IFERROR(VLOOKUP(N2214,'P1 Intra-Europees'!$A$15:$H$25,4,0),0)*R2214</f>
        <v>0</v>
      </c>
      <c r="T2214" s="160">
        <f t="shared" si="960"/>
        <v>0</v>
      </c>
      <c r="U2214" s="159">
        <f>IFERROR(VLOOKUP(N2214,'P1 Intra-Europees'!$A$15:$H$25,5,0),0)*T2214</f>
        <v>0</v>
      </c>
      <c r="V2214" s="160">
        <f t="shared" si="961"/>
        <v>36</v>
      </c>
      <c r="W2214" s="159">
        <f>IFERROR(VLOOKUP(N2214,'P1 Intra-Europees'!$A$15:$H$25,6,0),0)*V2214</f>
        <v>0</v>
      </c>
      <c r="X2214" s="160">
        <f t="shared" si="962"/>
        <v>0</v>
      </c>
      <c r="Y2214" s="159">
        <f>IFERROR(VLOOKUP(N2214,'P1 Intra-Europees'!$A$15:$H$25,7,0),0)*X2214</f>
        <v>0</v>
      </c>
      <c r="Z2214" s="161">
        <f t="shared" si="963"/>
        <v>0</v>
      </c>
      <c r="AA2214" s="162">
        <f>IFERROR(VLOOKUP(N2214,'P1 Intra-Europees'!$A$15:$H$25,8,0),0)*Z2214</f>
        <v>0</v>
      </c>
      <c r="AB2214" s="163">
        <f t="shared" si="964"/>
        <v>0</v>
      </c>
      <c r="AC2214" s="157" t="str">
        <f>VLOOKUP(B2214,'P2 Origin'!$C$21:$O$176,13,0)</f>
        <v>EUR</v>
      </c>
      <c r="AD2214" s="164">
        <f t="shared" si="965"/>
        <v>0</v>
      </c>
      <c r="AE2214" s="165">
        <f>IF(AU2214&gt;0.1,VLOOKUP(B2214,'P2 Origin'!$C$21:$M$176,3,0)*H2214,0)</f>
        <v>0</v>
      </c>
      <c r="AF2214" s="166">
        <f t="shared" si="966"/>
        <v>0</v>
      </c>
      <c r="AG2214" s="165">
        <f>(VLOOKUP(B2214,'P2 Origin'!$C$21:$M$176,4,0))*AF2214</f>
        <v>0</v>
      </c>
      <c r="AH2214" s="166">
        <f t="shared" si="967"/>
        <v>0</v>
      </c>
      <c r="AI2214" s="165">
        <f>(VLOOKUP(B2214,'P2 Origin'!$C$21:$M$176,5,0))*AH2214</f>
        <v>0</v>
      </c>
      <c r="AJ2214" s="166">
        <f t="shared" si="981"/>
        <v>0</v>
      </c>
      <c r="AK2214" s="165">
        <f>(VLOOKUP(B2214,'P2 Origin'!$C$21:$M$176,6,0))*AJ2214</f>
        <v>0</v>
      </c>
      <c r="AL2214" s="166">
        <f t="shared" si="968"/>
        <v>0</v>
      </c>
      <c r="AM2214" s="165">
        <f>(VLOOKUP($B2214,'P2 Origin'!$C$21:$M$176,7,0))*AL2214</f>
        <v>0</v>
      </c>
      <c r="AN2214" s="166">
        <f t="shared" si="969"/>
        <v>0</v>
      </c>
      <c r="AO2214" s="165">
        <f>(VLOOKUP($B2214,'P2 Origin'!$C$21:$M$176,8,0))*AN2214</f>
        <v>0</v>
      </c>
      <c r="AP2214" s="166">
        <f t="shared" si="970"/>
        <v>0</v>
      </c>
      <c r="AQ2214" s="165">
        <f>(VLOOKUP($B2214,'P2 Origin'!$C$21:$M$176,9,0))*AP2214</f>
        <v>0</v>
      </c>
      <c r="AR2214" s="155">
        <f t="shared" si="983"/>
        <v>0</v>
      </c>
      <c r="AS2214" s="164">
        <f>(VLOOKUP(B2214,'P2 Origin'!$C$21:$M$176,10,0))*K2214</f>
        <v>0</v>
      </c>
      <c r="AT2214" s="164">
        <f>(VLOOKUP(B2214,'P2 Origin'!$C$21:$M$176,11,0))*J2214</f>
        <v>0</v>
      </c>
      <c r="AU2214" s="167">
        <v>0</v>
      </c>
      <c r="AV2214" s="168">
        <v>0</v>
      </c>
      <c r="AW2214" s="169">
        <v>0</v>
      </c>
      <c r="AX2214" s="170">
        <f>IF(AU2214&gt;=0.1,'P3 Bureaumarge zee- en luchtvr.'!$D$12,0)</f>
        <v>0</v>
      </c>
      <c r="AY2214" s="163">
        <f t="shared" si="971"/>
        <v>0</v>
      </c>
      <c r="AZ2214" s="157" t="str">
        <f>VLOOKUP(D2214,'P4 Destination'!$C$21:$O$176,13,0)</f>
        <v>EUR</v>
      </c>
      <c r="BA2214" s="164">
        <f t="shared" si="972"/>
        <v>0</v>
      </c>
      <c r="BB2214" s="171">
        <f>IF(AU2214&gt;0.1,(VLOOKUP(D2214,'P4 Destination'!$C$21:$M$176,3,0))*I2214,0)</f>
        <v>0</v>
      </c>
      <c r="BC2214" s="172">
        <f t="shared" si="973"/>
        <v>0</v>
      </c>
      <c r="BD2214" s="171">
        <f>(VLOOKUP($D2214,'P4 Destination'!$C$21:$M$176,4,0))*BC2214</f>
        <v>0</v>
      </c>
      <c r="BE2214" s="172">
        <f t="shared" si="974"/>
        <v>0</v>
      </c>
      <c r="BF2214" s="171">
        <f>(VLOOKUP($D2214,'P4 Destination'!$C$21:$M$176,5,0))*BE2214</f>
        <v>0</v>
      </c>
      <c r="BG2214" s="172">
        <f t="shared" si="975"/>
        <v>0</v>
      </c>
      <c r="BH2214" s="171">
        <f>(VLOOKUP($D2214,'P4 Destination'!$C$21:$M$176,6,0))*BG2214</f>
        <v>0</v>
      </c>
      <c r="BI2214" s="172">
        <f t="shared" si="976"/>
        <v>0</v>
      </c>
      <c r="BJ2214" s="171">
        <f>(VLOOKUP($D2214,'P4 Destination'!$C$21:$M$176,7,0))*BI2214</f>
        <v>0</v>
      </c>
      <c r="BK2214" s="172">
        <f t="shared" si="977"/>
        <v>0</v>
      </c>
      <c r="BL2214" s="171">
        <f>(VLOOKUP($D2214,'P4 Destination'!$C$21:$M$176,8,0))*BK2214</f>
        <v>0</v>
      </c>
      <c r="BM2214" s="172">
        <f t="shared" si="978"/>
        <v>0</v>
      </c>
      <c r="BN2214" s="171">
        <f>(VLOOKUP($D2214,'P4 Destination'!$C$21:$M$176,9,0))*BM2214</f>
        <v>0</v>
      </c>
      <c r="BO2214" s="154">
        <f t="shared" si="984"/>
        <v>0</v>
      </c>
      <c r="BP2214" s="171">
        <f>(VLOOKUP(D2214,'P4 Destination'!$C$21:$M$176,10,0))*K2214</f>
        <v>0</v>
      </c>
      <c r="BQ2214" s="171">
        <f>(VLOOKUP(D2214,'P4 Destination'!$C$21:$M$176,11,0))*J2214</f>
        <v>0</v>
      </c>
      <c r="BR2214" s="173">
        <f t="shared" si="979"/>
        <v>0</v>
      </c>
      <c r="BS2214" s="173">
        <f>(AV2214*2500)*'P6 Verzekering'!$E$11</f>
        <v>0</v>
      </c>
      <c r="BT2214" s="173">
        <f>(AW2214*2500)*'P6 Verzekering'!$E$12</f>
        <v>0</v>
      </c>
      <c r="BU2214" s="173">
        <f>(L2214*2500)*'P6 Verzekering'!$E$13</f>
        <v>0</v>
      </c>
      <c r="BV2214" s="173">
        <f t="shared" si="980"/>
        <v>0</v>
      </c>
      <c r="BW2214"/>
      <c r="BX2214"/>
    </row>
    <row r="2215" spans="1:76">
      <c r="A2215" s="152" t="s">
        <v>960</v>
      </c>
      <c r="B2215" s="152" t="s">
        <v>151</v>
      </c>
      <c r="C2215" s="152" t="s">
        <v>149</v>
      </c>
      <c r="D2215" s="152" t="s">
        <v>219</v>
      </c>
      <c r="E2215" s="152" t="s">
        <v>219</v>
      </c>
      <c r="F2215" s="153">
        <f t="shared" si="982"/>
        <v>36</v>
      </c>
      <c r="G2215" s="154">
        <v>0</v>
      </c>
      <c r="H2215" s="154">
        <f>IFERROR(VLOOKUP(B2215,'P2 Origin'!$C$21:$Q$176,15,FALSE),0)</f>
        <v>0</v>
      </c>
      <c r="I2215" s="154">
        <f>IFERROR(VLOOKUP(D2215,'P4 Destination'!$C$21:$Q$176,15,FALSE),0)</f>
        <v>0</v>
      </c>
      <c r="J2215" s="155"/>
      <c r="K2215" s="155"/>
      <c r="L2215" s="156">
        <v>36</v>
      </c>
      <c r="M2215" s="155">
        <v>179</v>
      </c>
      <c r="N2215" s="155">
        <v>2</v>
      </c>
      <c r="O2215" s="157">
        <f t="shared" si="957"/>
        <v>0</v>
      </c>
      <c r="P2215" s="158">
        <f t="shared" si="958"/>
        <v>0</v>
      </c>
      <c r="Q2215" s="159">
        <f>IFERROR(VLOOKUP(N2215,'P1 Intra-Europees'!$A$15:$H$25,3,0),0)*P2215</f>
        <v>0</v>
      </c>
      <c r="R2215" s="160">
        <f t="shared" si="959"/>
        <v>0</v>
      </c>
      <c r="S2215" s="159">
        <f>IFERROR(VLOOKUP(N2215,'P1 Intra-Europees'!$A$15:$H$25,4,0),0)*R2215</f>
        <v>0</v>
      </c>
      <c r="T2215" s="160">
        <f t="shared" si="960"/>
        <v>0</v>
      </c>
      <c r="U2215" s="159">
        <f>IFERROR(VLOOKUP(N2215,'P1 Intra-Europees'!$A$15:$H$25,5,0),0)*T2215</f>
        <v>0</v>
      </c>
      <c r="V2215" s="160">
        <f t="shared" si="961"/>
        <v>36</v>
      </c>
      <c r="W2215" s="159">
        <f>IFERROR(VLOOKUP(N2215,'P1 Intra-Europees'!$A$15:$H$25,6,0),0)*V2215</f>
        <v>0</v>
      </c>
      <c r="X2215" s="160">
        <f t="shared" si="962"/>
        <v>0</v>
      </c>
      <c r="Y2215" s="159">
        <f>IFERROR(VLOOKUP(N2215,'P1 Intra-Europees'!$A$15:$H$25,7,0),0)*X2215</f>
        <v>0</v>
      </c>
      <c r="Z2215" s="161">
        <f t="shared" si="963"/>
        <v>0</v>
      </c>
      <c r="AA2215" s="162">
        <f>IFERROR(VLOOKUP(N2215,'P1 Intra-Europees'!$A$15:$H$25,8,0),0)*Z2215</f>
        <v>0</v>
      </c>
      <c r="AB2215" s="163">
        <f t="shared" si="964"/>
        <v>0</v>
      </c>
      <c r="AC2215" s="157" t="str">
        <f>VLOOKUP(B2215,'P2 Origin'!$C$21:$O$176,13,0)</f>
        <v>EUR</v>
      </c>
      <c r="AD2215" s="164">
        <f t="shared" si="965"/>
        <v>0</v>
      </c>
      <c r="AE2215" s="165">
        <f>IF(AU2215&gt;0.1,VLOOKUP(B2215,'P2 Origin'!$C$21:$M$176,3,0)*H2215,0)</f>
        <v>0</v>
      </c>
      <c r="AF2215" s="166">
        <f t="shared" si="966"/>
        <v>0</v>
      </c>
      <c r="AG2215" s="165">
        <f>(VLOOKUP(B2215,'P2 Origin'!$C$21:$M$176,4,0))*AF2215</f>
        <v>0</v>
      </c>
      <c r="AH2215" s="166">
        <f t="shared" si="967"/>
        <v>0</v>
      </c>
      <c r="AI2215" s="165">
        <f>(VLOOKUP(B2215,'P2 Origin'!$C$21:$M$176,5,0))*AH2215</f>
        <v>0</v>
      </c>
      <c r="AJ2215" s="166">
        <f t="shared" si="981"/>
        <v>0</v>
      </c>
      <c r="AK2215" s="165">
        <f>(VLOOKUP(B2215,'P2 Origin'!$C$21:$M$176,6,0))*AJ2215</f>
        <v>0</v>
      </c>
      <c r="AL2215" s="166">
        <f t="shared" si="968"/>
        <v>0</v>
      </c>
      <c r="AM2215" s="165">
        <f>(VLOOKUP($B2215,'P2 Origin'!$C$21:$M$176,7,0))*AL2215</f>
        <v>0</v>
      </c>
      <c r="AN2215" s="166">
        <f t="shared" si="969"/>
        <v>0</v>
      </c>
      <c r="AO2215" s="165">
        <f>(VLOOKUP($B2215,'P2 Origin'!$C$21:$M$176,8,0))*AN2215</f>
        <v>0</v>
      </c>
      <c r="AP2215" s="166">
        <f t="shared" si="970"/>
        <v>0</v>
      </c>
      <c r="AQ2215" s="165">
        <f>(VLOOKUP($B2215,'P2 Origin'!$C$21:$M$176,9,0))*AP2215</f>
        <v>0</v>
      </c>
      <c r="AR2215" s="155">
        <f t="shared" si="983"/>
        <v>0</v>
      </c>
      <c r="AS2215" s="164">
        <f>(VLOOKUP(B2215,'P2 Origin'!$C$21:$M$176,10,0))*K2215</f>
        <v>0</v>
      </c>
      <c r="AT2215" s="164">
        <f>(VLOOKUP(B2215,'P2 Origin'!$C$21:$M$176,11,0))*J2215</f>
        <v>0</v>
      </c>
      <c r="AU2215" s="167">
        <v>0</v>
      </c>
      <c r="AV2215" s="168">
        <v>0</v>
      </c>
      <c r="AW2215" s="169">
        <v>0</v>
      </c>
      <c r="AX2215" s="170">
        <f>IF(AU2215&gt;=0.1,'P3 Bureaumarge zee- en luchtvr.'!$D$12,0)</f>
        <v>0</v>
      </c>
      <c r="AY2215" s="163">
        <f t="shared" si="971"/>
        <v>0</v>
      </c>
      <c r="AZ2215" s="157" t="str">
        <f>VLOOKUP(D2215,'P4 Destination'!$C$21:$O$176,13,0)</f>
        <v>EUR</v>
      </c>
      <c r="BA2215" s="164">
        <f t="shared" si="972"/>
        <v>0</v>
      </c>
      <c r="BB2215" s="171">
        <f>IF(AU2215&gt;0.1,(VLOOKUP(D2215,'P4 Destination'!$C$21:$M$176,3,0))*I2215,0)</f>
        <v>0</v>
      </c>
      <c r="BC2215" s="172">
        <f t="shared" si="973"/>
        <v>0</v>
      </c>
      <c r="BD2215" s="171">
        <f>(VLOOKUP($D2215,'P4 Destination'!$C$21:$M$176,4,0))*BC2215</f>
        <v>0</v>
      </c>
      <c r="BE2215" s="172">
        <f t="shared" si="974"/>
        <v>0</v>
      </c>
      <c r="BF2215" s="171">
        <f>(VLOOKUP($D2215,'P4 Destination'!$C$21:$M$176,5,0))*BE2215</f>
        <v>0</v>
      </c>
      <c r="BG2215" s="172">
        <f t="shared" si="975"/>
        <v>0</v>
      </c>
      <c r="BH2215" s="171">
        <f>(VLOOKUP($D2215,'P4 Destination'!$C$21:$M$176,6,0))*BG2215</f>
        <v>0</v>
      </c>
      <c r="BI2215" s="172">
        <f t="shared" si="976"/>
        <v>0</v>
      </c>
      <c r="BJ2215" s="171">
        <f>(VLOOKUP($D2215,'P4 Destination'!$C$21:$M$176,7,0))*BI2215</f>
        <v>0</v>
      </c>
      <c r="BK2215" s="172">
        <f t="shared" si="977"/>
        <v>0</v>
      </c>
      <c r="BL2215" s="171">
        <f>(VLOOKUP($D2215,'P4 Destination'!$C$21:$M$176,8,0))*BK2215</f>
        <v>0</v>
      </c>
      <c r="BM2215" s="172">
        <f t="shared" si="978"/>
        <v>0</v>
      </c>
      <c r="BN2215" s="171">
        <f>(VLOOKUP($D2215,'P4 Destination'!$C$21:$M$176,9,0))*BM2215</f>
        <v>0</v>
      </c>
      <c r="BO2215" s="154">
        <f t="shared" si="984"/>
        <v>0</v>
      </c>
      <c r="BP2215" s="171">
        <f>(VLOOKUP(D2215,'P4 Destination'!$C$21:$M$176,10,0))*K2215</f>
        <v>0</v>
      </c>
      <c r="BQ2215" s="171">
        <f>(VLOOKUP(D2215,'P4 Destination'!$C$21:$M$176,11,0))*J2215</f>
        <v>0</v>
      </c>
      <c r="BR2215" s="173">
        <f t="shared" si="979"/>
        <v>0</v>
      </c>
      <c r="BS2215" s="173">
        <f>(AV2215*2500)*'P6 Verzekering'!$E$11</f>
        <v>0</v>
      </c>
      <c r="BT2215" s="173">
        <f>(AW2215*2500)*'P6 Verzekering'!$E$12</f>
        <v>0</v>
      </c>
      <c r="BU2215" s="173">
        <f>(L2215*2500)*'P6 Verzekering'!$E$13</f>
        <v>0</v>
      </c>
      <c r="BV2215" s="173">
        <f t="shared" si="980"/>
        <v>0</v>
      </c>
      <c r="BW2215"/>
      <c r="BX2215"/>
    </row>
    <row r="2216" spans="1:76">
      <c r="A2216" s="152" t="s">
        <v>1698</v>
      </c>
      <c r="B2216" s="152" t="s">
        <v>219</v>
      </c>
      <c r="C2216" s="152" t="s">
        <v>219</v>
      </c>
      <c r="D2216" s="152" t="s">
        <v>151</v>
      </c>
      <c r="E2216" s="152" t="s">
        <v>149</v>
      </c>
      <c r="F2216" s="153">
        <f t="shared" si="982"/>
        <v>36</v>
      </c>
      <c r="G2216" s="154">
        <v>0</v>
      </c>
      <c r="H2216" s="154">
        <f>IFERROR(VLOOKUP(B2216,'P2 Origin'!$C$21:$Q$176,15,FALSE),0)</f>
        <v>0</v>
      </c>
      <c r="I2216" s="154">
        <f>IFERROR(VLOOKUP(D2216,'P4 Destination'!$C$21:$Q$176,15,FALSE),0)</f>
        <v>0</v>
      </c>
      <c r="J2216" s="155"/>
      <c r="K2216" s="155"/>
      <c r="L2216" s="156">
        <v>36</v>
      </c>
      <c r="M2216" s="155">
        <v>185</v>
      </c>
      <c r="N2216" s="155">
        <v>2</v>
      </c>
      <c r="O2216" s="157">
        <f t="shared" si="957"/>
        <v>0</v>
      </c>
      <c r="P2216" s="158">
        <f t="shared" si="958"/>
        <v>0</v>
      </c>
      <c r="Q2216" s="159">
        <f>IFERROR(VLOOKUP(N2216,'P1 Intra-Europees'!$A$15:$H$25,3,0),0)*P2216</f>
        <v>0</v>
      </c>
      <c r="R2216" s="160">
        <f t="shared" si="959"/>
        <v>0</v>
      </c>
      <c r="S2216" s="159">
        <f>IFERROR(VLOOKUP(N2216,'P1 Intra-Europees'!$A$15:$H$25,4,0),0)*R2216</f>
        <v>0</v>
      </c>
      <c r="T2216" s="160">
        <f t="shared" si="960"/>
        <v>0</v>
      </c>
      <c r="U2216" s="159">
        <f>IFERROR(VLOOKUP(N2216,'P1 Intra-Europees'!$A$15:$H$25,5,0),0)*T2216</f>
        <v>0</v>
      </c>
      <c r="V2216" s="160">
        <f t="shared" si="961"/>
        <v>36</v>
      </c>
      <c r="W2216" s="159">
        <f>IFERROR(VLOOKUP(N2216,'P1 Intra-Europees'!$A$15:$H$25,6,0),0)*V2216</f>
        <v>0</v>
      </c>
      <c r="X2216" s="160">
        <f t="shared" si="962"/>
        <v>0</v>
      </c>
      <c r="Y2216" s="159">
        <f>IFERROR(VLOOKUP(N2216,'P1 Intra-Europees'!$A$15:$H$25,7,0),0)*X2216</f>
        <v>0</v>
      </c>
      <c r="Z2216" s="161">
        <f t="shared" si="963"/>
        <v>0</v>
      </c>
      <c r="AA2216" s="162">
        <f>IFERROR(VLOOKUP(N2216,'P1 Intra-Europees'!$A$15:$H$25,8,0),0)*Z2216</f>
        <v>0</v>
      </c>
      <c r="AB2216" s="163">
        <f t="shared" si="964"/>
        <v>0</v>
      </c>
      <c r="AC2216" s="157" t="str">
        <f>VLOOKUP(B2216,'P2 Origin'!$C$21:$O$176,13,0)</f>
        <v>EUR</v>
      </c>
      <c r="AD2216" s="164">
        <f t="shared" si="965"/>
        <v>0</v>
      </c>
      <c r="AE2216" s="165">
        <f>IF(AU2216&gt;0.1,VLOOKUP(B2216,'P2 Origin'!$C$21:$M$176,3,0)*H2216,0)</f>
        <v>0</v>
      </c>
      <c r="AF2216" s="166">
        <f t="shared" si="966"/>
        <v>0</v>
      </c>
      <c r="AG2216" s="165">
        <f>(VLOOKUP(B2216,'P2 Origin'!$C$21:$M$176,4,0))*AF2216</f>
        <v>0</v>
      </c>
      <c r="AH2216" s="166">
        <f t="shared" si="967"/>
        <v>0</v>
      </c>
      <c r="AI2216" s="165">
        <f>(VLOOKUP(B2216,'P2 Origin'!$C$21:$M$176,5,0))*AH2216</f>
        <v>0</v>
      </c>
      <c r="AJ2216" s="166">
        <f t="shared" si="981"/>
        <v>0</v>
      </c>
      <c r="AK2216" s="165">
        <f>(VLOOKUP(B2216,'P2 Origin'!$C$21:$M$176,6,0))*AJ2216</f>
        <v>0</v>
      </c>
      <c r="AL2216" s="166">
        <f t="shared" si="968"/>
        <v>0</v>
      </c>
      <c r="AM2216" s="165">
        <f>(VLOOKUP($B2216,'P2 Origin'!$C$21:$M$176,7,0))*AL2216</f>
        <v>0</v>
      </c>
      <c r="AN2216" s="166">
        <f t="shared" si="969"/>
        <v>0</v>
      </c>
      <c r="AO2216" s="165">
        <f>(VLOOKUP($B2216,'P2 Origin'!$C$21:$M$176,8,0))*AN2216</f>
        <v>0</v>
      </c>
      <c r="AP2216" s="166">
        <f t="shared" si="970"/>
        <v>0</v>
      </c>
      <c r="AQ2216" s="165">
        <f>(VLOOKUP($B2216,'P2 Origin'!$C$21:$M$176,9,0))*AP2216</f>
        <v>0</v>
      </c>
      <c r="AR2216" s="155">
        <f t="shared" si="983"/>
        <v>0</v>
      </c>
      <c r="AS2216" s="164">
        <f>(VLOOKUP(B2216,'P2 Origin'!$C$21:$M$176,10,0))*K2216</f>
        <v>0</v>
      </c>
      <c r="AT2216" s="164">
        <f>(VLOOKUP(B2216,'P2 Origin'!$C$21:$M$176,11,0))*J2216</f>
        <v>0</v>
      </c>
      <c r="AU2216" s="167">
        <v>0</v>
      </c>
      <c r="AV2216" s="168">
        <v>0</v>
      </c>
      <c r="AW2216" s="169">
        <v>0</v>
      </c>
      <c r="AX2216" s="170">
        <f>IF(AU2216&gt;=0.1,'P3 Bureaumarge zee- en luchtvr.'!$D$12,0)</f>
        <v>0</v>
      </c>
      <c r="AY2216" s="163">
        <f t="shared" si="971"/>
        <v>0</v>
      </c>
      <c r="AZ2216" s="157" t="str">
        <f>VLOOKUP(D2216,'P4 Destination'!$C$21:$O$176,13,0)</f>
        <v>EUR</v>
      </c>
      <c r="BA2216" s="164">
        <f t="shared" si="972"/>
        <v>0</v>
      </c>
      <c r="BB2216" s="171">
        <f>IF(AU2216&gt;0.1,(VLOOKUP(D2216,'P4 Destination'!$C$21:$M$176,3,0))*I2216,0)</f>
        <v>0</v>
      </c>
      <c r="BC2216" s="172">
        <f t="shared" si="973"/>
        <v>0</v>
      </c>
      <c r="BD2216" s="171">
        <f>(VLOOKUP($D2216,'P4 Destination'!$C$21:$M$176,4,0))*BC2216</f>
        <v>0</v>
      </c>
      <c r="BE2216" s="172">
        <f t="shared" si="974"/>
        <v>0</v>
      </c>
      <c r="BF2216" s="171">
        <f>(VLOOKUP($D2216,'P4 Destination'!$C$21:$M$176,5,0))*BE2216</f>
        <v>0</v>
      </c>
      <c r="BG2216" s="172">
        <f t="shared" si="975"/>
        <v>0</v>
      </c>
      <c r="BH2216" s="171">
        <f>(VLOOKUP($D2216,'P4 Destination'!$C$21:$M$176,6,0))*BG2216</f>
        <v>0</v>
      </c>
      <c r="BI2216" s="172">
        <f t="shared" si="976"/>
        <v>0</v>
      </c>
      <c r="BJ2216" s="171">
        <f>(VLOOKUP($D2216,'P4 Destination'!$C$21:$M$176,7,0))*BI2216</f>
        <v>0</v>
      </c>
      <c r="BK2216" s="172">
        <f t="shared" si="977"/>
        <v>0</v>
      </c>
      <c r="BL2216" s="171">
        <f>(VLOOKUP($D2216,'P4 Destination'!$C$21:$M$176,8,0))*BK2216</f>
        <v>0</v>
      </c>
      <c r="BM2216" s="172">
        <f t="shared" si="978"/>
        <v>0</v>
      </c>
      <c r="BN2216" s="171">
        <f>(VLOOKUP($D2216,'P4 Destination'!$C$21:$M$176,9,0))*BM2216</f>
        <v>0</v>
      </c>
      <c r="BO2216" s="154">
        <f t="shared" si="984"/>
        <v>0</v>
      </c>
      <c r="BP2216" s="171">
        <f>(VLOOKUP(D2216,'P4 Destination'!$C$21:$M$176,10,0))*K2216</f>
        <v>0</v>
      </c>
      <c r="BQ2216" s="171">
        <f>(VLOOKUP(D2216,'P4 Destination'!$C$21:$M$176,11,0))*J2216</f>
        <v>0</v>
      </c>
      <c r="BR2216" s="173">
        <f t="shared" si="979"/>
        <v>0</v>
      </c>
      <c r="BS2216" s="173">
        <f>(AV2216*2500)*'P6 Verzekering'!$E$11</f>
        <v>0</v>
      </c>
      <c r="BT2216" s="173">
        <f>(AW2216*2500)*'P6 Verzekering'!$E$12</f>
        <v>0</v>
      </c>
      <c r="BU2216" s="173">
        <f>(L2216*2500)*'P6 Verzekering'!$E$13</f>
        <v>0</v>
      </c>
      <c r="BV2216" s="173">
        <f t="shared" si="980"/>
        <v>0</v>
      </c>
      <c r="BW2216"/>
      <c r="BX2216"/>
    </row>
    <row r="2217" spans="1:76">
      <c r="A2217" s="152" t="s">
        <v>2059</v>
      </c>
      <c r="B2217" s="152" t="s">
        <v>219</v>
      </c>
      <c r="C2217" s="152" t="s">
        <v>219</v>
      </c>
      <c r="D2217" s="152" t="s">
        <v>258</v>
      </c>
      <c r="E2217" s="152" t="s">
        <v>257</v>
      </c>
      <c r="F2217" s="153">
        <f t="shared" si="982"/>
        <v>36</v>
      </c>
      <c r="G2217" s="154">
        <v>0</v>
      </c>
      <c r="H2217" s="154">
        <f>IFERROR(VLOOKUP(B2217,'P2 Origin'!$C$21:$Q$176,15,FALSE),0)</f>
        <v>0</v>
      </c>
      <c r="I2217" s="154">
        <f>IFERROR(VLOOKUP(D2217,'P4 Destination'!$C$21:$Q$176,15,FALSE),0)</f>
        <v>1</v>
      </c>
      <c r="J2217" s="155"/>
      <c r="K2217" s="155"/>
      <c r="L2217" s="156">
        <v>36</v>
      </c>
      <c r="M2217" s="155">
        <v>357</v>
      </c>
      <c r="N2217" s="155">
        <v>3</v>
      </c>
      <c r="O2217" s="157">
        <f t="shared" si="957"/>
        <v>0</v>
      </c>
      <c r="P2217" s="158">
        <f t="shared" si="958"/>
        <v>0</v>
      </c>
      <c r="Q2217" s="159">
        <f>IFERROR(VLOOKUP(N2217,'P1 Intra-Europees'!$A$15:$H$25,3,0),0)*P2217</f>
        <v>0</v>
      </c>
      <c r="R2217" s="160">
        <f t="shared" si="959"/>
        <v>0</v>
      </c>
      <c r="S2217" s="159">
        <f>IFERROR(VLOOKUP(N2217,'P1 Intra-Europees'!$A$15:$H$25,4,0),0)*R2217</f>
        <v>0</v>
      </c>
      <c r="T2217" s="160">
        <f t="shared" si="960"/>
        <v>0</v>
      </c>
      <c r="U2217" s="159">
        <f>IFERROR(VLOOKUP(N2217,'P1 Intra-Europees'!$A$15:$H$25,5,0),0)*T2217</f>
        <v>0</v>
      </c>
      <c r="V2217" s="160">
        <f t="shared" si="961"/>
        <v>36</v>
      </c>
      <c r="W2217" s="159">
        <f>IFERROR(VLOOKUP(N2217,'P1 Intra-Europees'!$A$15:$H$25,6,0),0)*V2217</f>
        <v>0</v>
      </c>
      <c r="X2217" s="160">
        <f t="shared" si="962"/>
        <v>0</v>
      </c>
      <c r="Y2217" s="159">
        <f>IFERROR(VLOOKUP(N2217,'P1 Intra-Europees'!$A$15:$H$25,7,0),0)*X2217</f>
        <v>0</v>
      </c>
      <c r="Z2217" s="161">
        <f t="shared" si="963"/>
        <v>0</v>
      </c>
      <c r="AA2217" s="162">
        <f>IFERROR(VLOOKUP(N2217,'P1 Intra-Europees'!$A$15:$H$25,8,0),0)*Z2217</f>
        <v>0</v>
      </c>
      <c r="AB2217" s="163">
        <f t="shared" si="964"/>
        <v>0</v>
      </c>
      <c r="AC2217" s="157" t="str">
        <f>VLOOKUP(B2217,'P2 Origin'!$C$21:$O$176,13,0)</f>
        <v>EUR</v>
      </c>
      <c r="AD2217" s="164">
        <f t="shared" si="965"/>
        <v>0</v>
      </c>
      <c r="AE2217" s="165">
        <f>IF(AU2217&gt;0.1,VLOOKUP(B2217,'P2 Origin'!$C$21:$M$176,3,0)*H2217,0)</f>
        <v>0</v>
      </c>
      <c r="AF2217" s="166">
        <f t="shared" si="966"/>
        <v>0</v>
      </c>
      <c r="AG2217" s="165">
        <f>(VLOOKUP(B2217,'P2 Origin'!$C$21:$M$176,4,0))*AF2217</f>
        <v>0</v>
      </c>
      <c r="AH2217" s="166">
        <f t="shared" si="967"/>
        <v>0</v>
      </c>
      <c r="AI2217" s="165">
        <f>(VLOOKUP(B2217,'P2 Origin'!$C$21:$M$176,5,0))*AH2217</f>
        <v>0</v>
      </c>
      <c r="AJ2217" s="166">
        <f t="shared" si="981"/>
        <v>0</v>
      </c>
      <c r="AK2217" s="165">
        <f>(VLOOKUP(B2217,'P2 Origin'!$C$21:$M$176,6,0))*AJ2217</f>
        <v>0</v>
      </c>
      <c r="AL2217" s="166">
        <f t="shared" si="968"/>
        <v>0</v>
      </c>
      <c r="AM2217" s="165">
        <f>(VLOOKUP($B2217,'P2 Origin'!$C$21:$M$176,7,0))*AL2217</f>
        <v>0</v>
      </c>
      <c r="AN2217" s="166">
        <f t="shared" si="969"/>
        <v>0</v>
      </c>
      <c r="AO2217" s="165">
        <f>(VLOOKUP($B2217,'P2 Origin'!$C$21:$M$176,8,0))*AN2217</f>
        <v>0</v>
      </c>
      <c r="AP2217" s="166">
        <f t="shared" si="970"/>
        <v>0</v>
      </c>
      <c r="AQ2217" s="165">
        <f>(VLOOKUP($B2217,'P2 Origin'!$C$21:$M$176,9,0))*AP2217</f>
        <v>0</v>
      </c>
      <c r="AR2217" s="155">
        <f t="shared" si="983"/>
        <v>0</v>
      </c>
      <c r="AS2217" s="164">
        <f>(VLOOKUP(B2217,'P2 Origin'!$C$21:$M$176,10,0))*K2217</f>
        <v>0</v>
      </c>
      <c r="AT2217" s="164">
        <f>(VLOOKUP(B2217,'P2 Origin'!$C$21:$M$176,11,0))*J2217</f>
        <v>0</v>
      </c>
      <c r="AU2217" s="167">
        <v>0</v>
      </c>
      <c r="AV2217" s="168">
        <v>0</v>
      </c>
      <c r="AW2217" s="169">
        <v>0</v>
      </c>
      <c r="AX2217" s="170">
        <f>IF(AU2217&gt;=0.1,'P3 Bureaumarge zee- en luchtvr.'!$D$12,0)</f>
        <v>0</v>
      </c>
      <c r="AY2217" s="163">
        <f t="shared" si="971"/>
        <v>0</v>
      </c>
      <c r="AZ2217" s="157" t="str">
        <f>VLOOKUP(D2217,'P4 Destination'!$C$21:$O$176,13,0)</f>
        <v>EUR</v>
      </c>
      <c r="BA2217" s="164">
        <f t="shared" si="972"/>
        <v>0</v>
      </c>
      <c r="BB2217" s="171">
        <f>IF(AU2217&gt;0.1,(VLOOKUP(D2217,'P4 Destination'!$C$21:$M$176,3,0))*I2217,0)</f>
        <v>0</v>
      </c>
      <c r="BC2217" s="172">
        <f t="shared" si="973"/>
        <v>0</v>
      </c>
      <c r="BD2217" s="171">
        <f>(VLOOKUP($D2217,'P4 Destination'!$C$21:$M$176,4,0))*BC2217</f>
        <v>0</v>
      </c>
      <c r="BE2217" s="172">
        <f t="shared" si="974"/>
        <v>0</v>
      </c>
      <c r="BF2217" s="171">
        <f>(VLOOKUP($D2217,'P4 Destination'!$C$21:$M$176,5,0))*BE2217</f>
        <v>0</v>
      </c>
      <c r="BG2217" s="172">
        <f t="shared" si="975"/>
        <v>0</v>
      </c>
      <c r="BH2217" s="171">
        <f>(VLOOKUP($D2217,'P4 Destination'!$C$21:$M$176,6,0))*BG2217</f>
        <v>0</v>
      </c>
      <c r="BI2217" s="172">
        <f t="shared" si="976"/>
        <v>0</v>
      </c>
      <c r="BJ2217" s="171">
        <f>(VLOOKUP($D2217,'P4 Destination'!$C$21:$M$176,7,0))*BI2217</f>
        <v>0</v>
      </c>
      <c r="BK2217" s="172">
        <f t="shared" si="977"/>
        <v>0</v>
      </c>
      <c r="BL2217" s="171">
        <f>(VLOOKUP($D2217,'P4 Destination'!$C$21:$M$176,8,0))*BK2217</f>
        <v>0</v>
      </c>
      <c r="BM2217" s="172">
        <f t="shared" si="978"/>
        <v>0</v>
      </c>
      <c r="BN2217" s="171">
        <f>(VLOOKUP($D2217,'P4 Destination'!$C$21:$M$176,9,0))*BM2217</f>
        <v>0</v>
      </c>
      <c r="BO2217" s="154">
        <f t="shared" si="984"/>
        <v>0</v>
      </c>
      <c r="BP2217" s="171">
        <f>(VLOOKUP(D2217,'P4 Destination'!$C$21:$M$176,10,0))*K2217</f>
        <v>0</v>
      </c>
      <c r="BQ2217" s="171">
        <f>(VLOOKUP(D2217,'P4 Destination'!$C$21:$M$176,11,0))*J2217</f>
        <v>0</v>
      </c>
      <c r="BR2217" s="173">
        <f t="shared" si="979"/>
        <v>0</v>
      </c>
      <c r="BS2217" s="173">
        <f>(AV2217*2500)*'P6 Verzekering'!$E$11</f>
        <v>0</v>
      </c>
      <c r="BT2217" s="173">
        <f>(AW2217*2500)*'P6 Verzekering'!$E$12</f>
        <v>0</v>
      </c>
      <c r="BU2217" s="173">
        <f>(L2217*2500)*'P6 Verzekering'!$E$13</f>
        <v>0</v>
      </c>
      <c r="BV2217" s="173">
        <f t="shared" si="980"/>
        <v>0</v>
      </c>
      <c r="BW2217"/>
      <c r="BX2217"/>
    </row>
    <row r="2218" spans="1:76">
      <c r="A2218" s="152" t="s">
        <v>1411</v>
      </c>
      <c r="B2218" s="152" t="s">
        <v>242</v>
      </c>
      <c r="C2218" s="152" t="s">
        <v>241</v>
      </c>
      <c r="D2218" s="152" t="s">
        <v>219</v>
      </c>
      <c r="E2218" s="152" t="s">
        <v>219</v>
      </c>
      <c r="F2218" s="153">
        <f t="shared" si="982"/>
        <v>36</v>
      </c>
      <c r="G2218" s="154">
        <v>0</v>
      </c>
      <c r="H2218" s="154">
        <f>IFERROR(VLOOKUP(B2218,'P2 Origin'!$C$21:$Q$176,15,FALSE),0)</f>
        <v>1</v>
      </c>
      <c r="I2218" s="154">
        <f>IFERROR(VLOOKUP(D2218,'P4 Destination'!$C$21:$Q$176,15,FALSE),0)</f>
        <v>0</v>
      </c>
      <c r="J2218" s="155"/>
      <c r="K2218" s="155"/>
      <c r="L2218" s="156">
        <v>36</v>
      </c>
      <c r="M2218" s="155">
        <v>1252</v>
      </c>
      <c r="N2218" s="155">
        <v>6</v>
      </c>
      <c r="O2218" s="157">
        <f t="shared" si="957"/>
        <v>0</v>
      </c>
      <c r="P2218" s="158">
        <f t="shared" si="958"/>
        <v>0</v>
      </c>
      <c r="Q2218" s="159">
        <f>IFERROR(VLOOKUP(N2218,'P1 Intra-Europees'!$A$15:$H$25,3,0),0)*P2218</f>
        <v>0</v>
      </c>
      <c r="R2218" s="160">
        <f t="shared" si="959"/>
        <v>0</v>
      </c>
      <c r="S2218" s="159">
        <f>IFERROR(VLOOKUP(N2218,'P1 Intra-Europees'!$A$15:$H$25,4,0),0)*R2218</f>
        <v>0</v>
      </c>
      <c r="T2218" s="160">
        <f t="shared" si="960"/>
        <v>0</v>
      </c>
      <c r="U2218" s="159">
        <f>IFERROR(VLOOKUP(N2218,'P1 Intra-Europees'!$A$15:$H$25,5,0),0)*T2218</f>
        <v>0</v>
      </c>
      <c r="V2218" s="160">
        <f t="shared" si="961"/>
        <v>36</v>
      </c>
      <c r="W2218" s="159">
        <f>IFERROR(VLOOKUP(N2218,'P1 Intra-Europees'!$A$15:$H$25,6,0),0)*V2218</f>
        <v>0</v>
      </c>
      <c r="X2218" s="160">
        <f t="shared" si="962"/>
        <v>0</v>
      </c>
      <c r="Y2218" s="159">
        <f>IFERROR(VLOOKUP(N2218,'P1 Intra-Europees'!$A$15:$H$25,7,0),0)*X2218</f>
        <v>0</v>
      </c>
      <c r="Z2218" s="161">
        <f t="shared" si="963"/>
        <v>0</v>
      </c>
      <c r="AA2218" s="162">
        <f>IFERROR(VLOOKUP(N2218,'P1 Intra-Europees'!$A$15:$H$25,8,0),0)*Z2218</f>
        <v>0</v>
      </c>
      <c r="AB2218" s="163">
        <f t="shared" si="964"/>
        <v>0</v>
      </c>
      <c r="AC2218" s="157" t="str">
        <f>VLOOKUP(B2218,'P2 Origin'!$C$21:$O$176,13,0)</f>
        <v>EUR</v>
      </c>
      <c r="AD2218" s="164">
        <f t="shared" si="965"/>
        <v>0</v>
      </c>
      <c r="AE2218" s="165">
        <f>IF(AU2218&gt;0.1,VLOOKUP(B2218,'P2 Origin'!$C$21:$M$176,3,0)*H2218,0)</f>
        <v>0</v>
      </c>
      <c r="AF2218" s="166">
        <f t="shared" si="966"/>
        <v>0</v>
      </c>
      <c r="AG2218" s="165">
        <f>(VLOOKUP(B2218,'P2 Origin'!$C$21:$M$176,4,0))*AF2218</f>
        <v>0</v>
      </c>
      <c r="AH2218" s="166">
        <f t="shared" si="967"/>
        <v>0</v>
      </c>
      <c r="AI2218" s="165">
        <f>(VLOOKUP(B2218,'P2 Origin'!$C$21:$M$176,5,0))*AH2218</f>
        <v>0</v>
      </c>
      <c r="AJ2218" s="166">
        <f t="shared" si="981"/>
        <v>0</v>
      </c>
      <c r="AK2218" s="165">
        <f>(VLOOKUP(B2218,'P2 Origin'!$C$21:$M$176,6,0))*AJ2218</f>
        <v>0</v>
      </c>
      <c r="AL2218" s="166">
        <f t="shared" si="968"/>
        <v>0</v>
      </c>
      <c r="AM2218" s="165">
        <f>(VLOOKUP($B2218,'P2 Origin'!$C$21:$M$176,7,0))*AL2218</f>
        <v>0</v>
      </c>
      <c r="AN2218" s="166">
        <f t="shared" si="969"/>
        <v>0</v>
      </c>
      <c r="AO2218" s="165">
        <f>(VLOOKUP($B2218,'P2 Origin'!$C$21:$M$176,8,0))*AN2218</f>
        <v>0</v>
      </c>
      <c r="AP2218" s="166">
        <f t="shared" si="970"/>
        <v>0</v>
      </c>
      <c r="AQ2218" s="165">
        <f>(VLOOKUP($B2218,'P2 Origin'!$C$21:$M$176,9,0))*AP2218</f>
        <v>0</v>
      </c>
      <c r="AR2218" s="155">
        <f t="shared" si="983"/>
        <v>0</v>
      </c>
      <c r="AS2218" s="164">
        <f>(VLOOKUP(B2218,'P2 Origin'!$C$21:$M$176,10,0))*K2218</f>
        <v>0</v>
      </c>
      <c r="AT2218" s="164">
        <f>(VLOOKUP(B2218,'P2 Origin'!$C$21:$M$176,11,0))*J2218</f>
        <v>0</v>
      </c>
      <c r="AU2218" s="167">
        <v>0</v>
      </c>
      <c r="AV2218" s="168">
        <v>0</v>
      </c>
      <c r="AW2218" s="169">
        <v>0</v>
      </c>
      <c r="AX2218" s="170">
        <f>IF(AU2218&gt;=0.1,'P3 Bureaumarge zee- en luchtvr.'!$D$12,0)</f>
        <v>0</v>
      </c>
      <c r="AY2218" s="163">
        <f t="shared" si="971"/>
        <v>0</v>
      </c>
      <c r="AZ2218" s="157" t="str">
        <f>VLOOKUP(D2218,'P4 Destination'!$C$21:$O$176,13,0)</f>
        <v>EUR</v>
      </c>
      <c r="BA2218" s="164">
        <f t="shared" si="972"/>
        <v>0</v>
      </c>
      <c r="BB2218" s="171">
        <f>IF(AU2218&gt;0.1,(VLOOKUP(D2218,'P4 Destination'!$C$21:$M$176,3,0))*I2218,0)</f>
        <v>0</v>
      </c>
      <c r="BC2218" s="172">
        <f t="shared" si="973"/>
        <v>0</v>
      </c>
      <c r="BD2218" s="171">
        <f>(VLOOKUP($D2218,'P4 Destination'!$C$21:$M$176,4,0))*BC2218</f>
        <v>0</v>
      </c>
      <c r="BE2218" s="172">
        <f t="shared" si="974"/>
        <v>0</v>
      </c>
      <c r="BF2218" s="171">
        <f>(VLOOKUP($D2218,'P4 Destination'!$C$21:$M$176,5,0))*BE2218</f>
        <v>0</v>
      </c>
      <c r="BG2218" s="172">
        <f t="shared" si="975"/>
        <v>0</v>
      </c>
      <c r="BH2218" s="171">
        <f>(VLOOKUP($D2218,'P4 Destination'!$C$21:$M$176,6,0))*BG2218</f>
        <v>0</v>
      </c>
      <c r="BI2218" s="172">
        <f t="shared" si="976"/>
        <v>0</v>
      </c>
      <c r="BJ2218" s="171">
        <f>(VLOOKUP($D2218,'P4 Destination'!$C$21:$M$176,7,0))*BI2218</f>
        <v>0</v>
      </c>
      <c r="BK2218" s="172">
        <f t="shared" si="977"/>
        <v>0</v>
      </c>
      <c r="BL2218" s="171">
        <f>(VLOOKUP($D2218,'P4 Destination'!$C$21:$M$176,8,0))*BK2218</f>
        <v>0</v>
      </c>
      <c r="BM2218" s="172">
        <f t="shared" si="978"/>
        <v>0</v>
      </c>
      <c r="BN2218" s="171">
        <f>(VLOOKUP($D2218,'P4 Destination'!$C$21:$M$176,9,0))*BM2218</f>
        <v>0</v>
      </c>
      <c r="BO2218" s="154">
        <f t="shared" si="984"/>
        <v>0</v>
      </c>
      <c r="BP2218" s="171">
        <f>(VLOOKUP(D2218,'P4 Destination'!$C$21:$M$176,10,0))*K2218</f>
        <v>0</v>
      </c>
      <c r="BQ2218" s="171">
        <f>(VLOOKUP(D2218,'P4 Destination'!$C$21:$M$176,11,0))*J2218</f>
        <v>0</v>
      </c>
      <c r="BR2218" s="173">
        <f t="shared" si="979"/>
        <v>0</v>
      </c>
      <c r="BS2218" s="173">
        <f>(AV2218*2500)*'P6 Verzekering'!$E$11</f>
        <v>0</v>
      </c>
      <c r="BT2218" s="173">
        <f>(AW2218*2500)*'P6 Verzekering'!$E$12</f>
        <v>0</v>
      </c>
      <c r="BU2218" s="173">
        <f>(L2218*2500)*'P6 Verzekering'!$E$13</f>
        <v>0</v>
      </c>
      <c r="BV2218" s="173">
        <f t="shared" si="980"/>
        <v>0</v>
      </c>
      <c r="BW2218"/>
      <c r="BX2218"/>
    </row>
    <row r="2219" spans="1:76">
      <c r="A2219" s="152" t="s">
        <v>2068</v>
      </c>
      <c r="B2219" s="152" t="s">
        <v>219</v>
      </c>
      <c r="C2219" s="152" t="s">
        <v>219</v>
      </c>
      <c r="D2219" s="152" t="s">
        <v>245</v>
      </c>
      <c r="E2219" s="152" t="s">
        <v>244</v>
      </c>
      <c r="F2219" s="153">
        <f t="shared" si="982"/>
        <v>36</v>
      </c>
      <c r="G2219" s="154">
        <v>0</v>
      </c>
      <c r="H2219" s="154">
        <f>IFERROR(VLOOKUP(B2219,'P2 Origin'!$C$21:$Q$176,15,FALSE),0)</f>
        <v>0</v>
      </c>
      <c r="I2219" s="154">
        <f>IFERROR(VLOOKUP(D2219,'P4 Destination'!$C$21:$Q$176,15,FALSE),0)</f>
        <v>1</v>
      </c>
      <c r="J2219" s="155"/>
      <c r="K2219" s="155"/>
      <c r="L2219" s="156">
        <v>36</v>
      </c>
      <c r="M2219" s="155">
        <v>1727</v>
      </c>
      <c r="N2219" s="155">
        <v>7</v>
      </c>
      <c r="O2219" s="157">
        <f t="shared" si="957"/>
        <v>0</v>
      </c>
      <c r="P2219" s="158">
        <f t="shared" si="958"/>
        <v>0</v>
      </c>
      <c r="Q2219" s="159">
        <f>IFERROR(VLOOKUP(N2219,'P1 Intra-Europees'!$A$15:$H$25,3,0),0)*P2219</f>
        <v>0</v>
      </c>
      <c r="R2219" s="160">
        <f t="shared" si="959"/>
        <v>0</v>
      </c>
      <c r="S2219" s="159">
        <f>IFERROR(VLOOKUP(N2219,'P1 Intra-Europees'!$A$15:$H$25,4,0),0)*R2219</f>
        <v>0</v>
      </c>
      <c r="T2219" s="160">
        <f t="shared" si="960"/>
        <v>0</v>
      </c>
      <c r="U2219" s="159">
        <f>IFERROR(VLOOKUP(N2219,'P1 Intra-Europees'!$A$15:$H$25,5,0),0)*T2219</f>
        <v>0</v>
      </c>
      <c r="V2219" s="160">
        <f t="shared" si="961"/>
        <v>36</v>
      </c>
      <c r="W2219" s="159">
        <f>IFERROR(VLOOKUP(N2219,'P1 Intra-Europees'!$A$15:$H$25,6,0),0)*V2219</f>
        <v>0</v>
      </c>
      <c r="X2219" s="160">
        <f t="shared" si="962"/>
        <v>0</v>
      </c>
      <c r="Y2219" s="159">
        <f>IFERROR(VLOOKUP(N2219,'P1 Intra-Europees'!$A$15:$H$25,7,0),0)*X2219</f>
        <v>0</v>
      </c>
      <c r="Z2219" s="161">
        <f t="shared" si="963"/>
        <v>0</v>
      </c>
      <c r="AA2219" s="162">
        <f>IFERROR(VLOOKUP(N2219,'P1 Intra-Europees'!$A$15:$H$25,8,0),0)*Z2219</f>
        <v>0</v>
      </c>
      <c r="AB2219" s="163">
        <f t="shared" si="964"/>
        <v>0</v>
      </c>
      <c r="AC2219" s="157" t="str">
        <f>VLOOKUP(B2219,'P2 Origin'!$C$21:$O$176,13,0)</f>
        <v>EUR</v>
      </c>
      <c r="AD2219" s="164">
        <f t="shared" si="965"/>
        <v>0</v>
      </c>
      <c r="AE2219" s="165">
        <f>IF(AU2219&gt;0.1,VLOOKUP(B2219,'P2 Origin'!$C$21:$M$176,3,0)*H2219,0)</f>
        <v>0</v>
      </c>
      <c r="AF2219" s="166">
        <f t="shared" si="966"/>
        <v>0</v>
      </c>
      <c r="AG2219" s="165">
        <f>(VLOOKUP(B2219,'P2 Origin'!$C$21:$M$176,4,0))*AF2219</f>
        <v>0</v>
      </c>
      <c r="AH2219" s="166">
        <f t="shared" si="967"/>
        <v>0</v>
      </c>
      <c r="AI2219" s="165">
        <f>(VLOOKUP(B2219,'P2 Origin'!$C$21:$M$176,5,0))*AH2219</f>
        <v>0</v>
      </c>
      <c r="AJ2219" s="166">
        <f t="shared" si="981"/>
        <v>0</v>
      </c>
      <c r="AK2219" s="165">
        <f>(VLOOKUP(B2219,'P2 Origin'!$C$21:$M$176,6,0))*AJ2219</f>
        <v>0</v>
      </c>
      <c r="AL2219" s="166">
        <f t="shared" si="968"/>
        <v>0</v>
      </c>
      <c r="AM2219" s="165">
        <f>(VLOOKUP($B2219,'P2 Origin'!$C$21:$M$176,7,0))*AL2219</f>
        <v>0</v>
      </c>
      <c r="AN2219" s="166">
        <f t="shared" si="969"/>
        <v>0</v>
      </c>
      <c r="AO2219" s="165">
        <f>(VLOOKUP($B2219,'P2 Origin'!$C$21:$M$176,8,0))*AN2219</f>
        <v>0</v>
      </c>
      <c r="AP2219" s="166">
        <f t="shared" si="970"/>
        <v>0</v>
      </c>
      <c r="AQ2219" s="165">
        <f>(VLOOKUP($B2219,'P2 Origin'!$C$21:$M$176,9,0))*AP2219</f>
        <v>0</v>
      </c>
      <c r="AR2219" s="155">
        <f t="shared" si="983"/>
        <v>0</v>
      </c>
      <c r="AS2219" s="164">
        <f>(VLOOKUP(B2219,'P2 Origin'!$C$21:$M$176,10,0))*K2219</f>
        <v>0</v>
      </c>
      <c r="AT2219" s="164">
        <f>(VLOOKUP(B2219,'P2 Origin'!$C$21:$M$176,11,0))*J2219</f>
        <v>0</v>
      </c>
      <c r="AU2219" s="167">
        <v>0</v>
      </c>
      <c r="AV2219" s="168">
        <v>0</v>
      </c>
      <c r="AW2219" s="169">
        <v>0</v>
      </c>
      <c r="AX2219" s="170">
        <f>IF(AU2219&gt;=0.1,'P3 Bureaumarge zee- en luchtvr.'!$D$12,0)</f>
        <v>0</v>
      </c>
      <c r="AY2219" s="163">
        <f t="shared" si="971"/>
        <v>0</v>
      </c>
      <c r="AZ2219" s="157" t="str">
        <f>VLOOKUP(D2219,'P4 Destination'!$C$21:$O$176,13,0)</f>
        <v>EUR</v>
      </c>
      <c r="BA2219" s="164">
        <f t="shared" si="972"/>
        <v>0</v>
      </c>
      <c r="BB2219" s="171">
        <f>IF(AU2219&gt;0.1,(VLOOKUP(D2219,'P4 Destination'!$C$21:$M$176,3,0))*I2219,0)</f>
        <v>0</v>
      </c>
      <c r="BC2219" s="172">
        <f t="shared" si="973"/>
        <v>0</v>
      </c>
      <c r="BD2219" s="171">
        <f>(VLOOKUP($D2219,'P4 Destination'!$C$21:$M$176,4,0))*BC2219</f>
        <v>0</v>
      </c>
      <c r="BE2219" s="172">
        <f t="shared" si="974"/>
        <v>0</v>
      </c>
      <c r="BF2219" s="171">
        <f>(VLOOKUP($D2219,'P4 Destination'!$C$21:$M$176,5,0))*BE2219</f>
        <v>0</v>
      </c>
      <c r="BG2219" s="172">
        <f t="shared" si="975"/>
        <v>0</v>
      </c>
      <c r="BH2219" s="171">
        <f>(VLOOKUP($D2219,'P4 Destination'!$C$21:$M$176,6,0))*BG2219</f>
        <v>0</v>
      </c>
      <c r="BI2219" s="172">
        <f t="shared" si="976"/>
        <v>0</v>
      </c>
      <c r="BJ2219" s="171">
        <f>(VLOOKUP($D2219,'P4 Destination'!$C$21:$M$176,7,0))*BI2219</f>
        <v>0</v>
      </c>
      <c r="BK2219" s="172">
        <f t="shared" si="977"/>
        <v>0</v>
      </c>
      <c r="BL2219" s="171">
        <f>(VLOOKUP($D2219,'P4 Destination'!$C$21:$M$176,8,0))*BK2219</f>
        <v>0</v>
      </c>
      <c r="BM2219" s="172">
        <f t="shared" si="978"/>
        <v>0</v>
      </c>
      <c r="BN2219" s="171">
        <f>(VLOOKUP($D2219,'P4 Destination'!$C$21:$M$176,9,0))*BM2219</f>
        <v>0</v>
      </c>
      <c r="BO2219" s="154">
        <f t="shared" si="984"/>
        <v>0</v>
      </c>
      <c r="BP2219" s="171">
        <f>(VLOOKUP(D2219,'P4 Destination'!$C$21:$M$176,10,0))*K2219</f>
        <v>0</v>
      </c>
      <c r="BQ2219" s="171">
        <f>(VLOOKUP(D2219,'P4 Destination'!$C$21:$M$176,11,0))*J2219</f>
        <v>0</v>
      </c>
      <c r="BR2219" s="173">
        <f t="shared" si="979"/>
        <v>0</v>
      </c>
      <c r="BS2219" s="173">
        <f>(AV2219*2500)*'P6 Verzekering'!$E$11</f>
        <v>0</v>
      </c>
      <c r="BT2219" s="173">
        <f>(AW2219*2500)*'P6 Verzekering'!$E$12</f>
        <v>0</v>
      </c>
      <c r="BU2219" s="173">
        <f>(L2219*2500)*'P6 Verzekering'!$E$13</f>
        <v>0</v>
      </c>
      <c r="BV2219" s="173">
        <f t="shared" si="980"/>
        <v>0</v>
      </c>
      <c r="BW2219"/>
      <c r="BX2219"/>
    </row>
    <row r="2220" spans="1:76">
      <c r="A2220" s="152" t="s">
        <v>1441</v>
      </c>
      <c r="B2220" s="152" t="s">
        <v>245</v>
      </c>
      <c r="C2220" s="152" t="s">
        <v>244</v>
      </c>
      <c r="D2220" s="152" t="s">
        <v>219</v>
      </c>
      <c r="E2220" s="152" t="s">
        <v>219</v>
      </c>
      <c r="F2220" s="153">
        <f t="shared" si="982"/>
        <v>36</v>
      </c>
      <c r="G2220" s="154">
        <v>0</v>
      </c>
      <c r="H2220" s="154">
        <f>IFERROR(VLOOKUP(B2220,'P2 Origin'!$C$21:$Q$176,15,FALSE),0)</f>
        <v>1</v>
      </c>
      <c r="I2220" s="154">
        <f>IFERROR(VLOOKUP(D2220,'P4 Destination'!$C$21:$Q$176,15,FALSE),0)</f>
        <v>0</v>
      </c>
      <c r="J2220" s="155"/>
      <c r="K2220" s="155"/>
      <c r="L2220" s="156">
        <v>36</v>
      </c>
      <c r="M2220" s="155">
        <v>1868</v>
      </c>
      <c r="N2220" s="155">
        <v>7</v>
      </c>
      <c r="O2220" s="157">
        <f t="shared" si="957"/>
        <v>0</v>
      </c>
      <c r="P2220" s="158">
        <f t="shared" si="958"/>
        <v>0</v>
      </c>
      <c r="Q2220" s="159">
        <f>IFERROR(VLOOKUP(N2220,'P1 Intra-Europees'!$A$15:$H$25,3,0),0)*P2220</f>
        <v>0</v>
      </c>
      <c r="R2220" s="160">
        <f t="shared" si="959"/>
        <v>0</v>
      </c>
      <c r="S2220" s="159">
        <f>IFERROR(VLOOKUP(N2220,'P1 Intra-Europees'!$A$15:$H$25,4,0),0)*R2220</f>
        <v>0</v>
      </c>
      <c r="T2220" s="160">
        <f t="shared" si="960"/>
        <v>0</v>
      </c>
      <c r="U2220" s="159">
        <f>IFERROR(VLOOKUP(N2220,'P1 Intra-Europees'!$A$15:$H$25,5,0),0)*T2220</f>
        <v>0</v>
      </c>
      <c r="V2220" s="160">
        <f t="shared" si="961"/>
        <v>36</v>
      </c>
      <c r="W2220" s="159">
        <f>IFERROR(VLOOKUP(N2220,'P1 Intra-Europees'!$A$15:$H$25,6,0),0)*V2220</f>
        <v>0</v>
      </c>
      <c r="X2220" s="160">
        <f t="shared" si="962"/>
        <v>0</v>
      </c>
      <c r="Y2220" s="159">
        <f>IFERROR(VLOOKUP(N2220,'P1 Intra-Europees'!$A$15:$H$25,7,0),0)*X2220</f>
        <v>0</v>
      </c>
      <c r="Z2220" s="161">
        <f t="shared" si="963"/>
        <v>0</v>
      </c>
      <c r="AA2220" s="162">
        <f>IFERROR(VLOOKUP(N2220,'P1 Intra-Europees'!$A$15:$H$25,8,0),0)*Z2220</f>
        <v>0</v>
      </c>
      <c r="AB2220" s="163">
        <f t="shared" si="964"/>
        <v>0</v>
      </c>
      <c r="AC2220" s="157" t="str">
        <f>VLOOKUP(B2220,'P2 Origin'!$C$21:$O$176,13,0)</f>
        <v>EUR</v>
      </c>
      <c r="AD2220" s="164">
        <f t="shared" si="965"/>
        <v>0</v>
      </c>
      <c r="AE2220" s="165">
        <f>IF(AU2220&gt;0.1,VLOOKUP(B2220,'P2 Origin'!$C$21:$M$176,3,0)*H2220,0)</f>
        <v>0</v>
      </c>
      <c r="AF2220" s="166">
        <f t="shared" si="966"/>
        <v>0</v>
      </c>
      <c r="AG2220" s="165">
        <f>(VLOOKUP(B2220,'P2 Origin'!$C$21:$M$176,4,0))*AF2220</f>
        <v>0</v>
      </c>
      <c r="AH2220" s="166">
        <f t="shared" si="967"/>
        <v>0</v>
      </c>
      <c r="AI2220" s="165">
        <f>(VLOOKUP(B2220,'P2 Origin'!$C$21:$M$176,5,0))*AH2220</f>
        <v>0</v>
      </c>
      <c r="AJ2220" s="166">
        <f t="shared" si="981"/>
        <v>0</v>
      </c>
      <c r="AK2220" s="165">
        <f>(VLOOKUP(B2220,'P2 Origin'!$C$21:$M$176,6,0))*AJ2220</f>
        <v>0</v>
      </c>
      <c r="AL2220" s="166">
        <f t="shared" si="968"/>
        <v>0</v>
      </c>
      <c r="AM2220" s="165">
        <f>(VLOOKUP($B2220,'P2 Origin'!$C$21:$M$176,7,0))*AL2220</f>
        <v>0</v>
      </c>
      <c r="AN2220" s="166">
        <f t="shared" si="969"/>
        <v>0</v>
      </c>
      <c r="AO2220" s="165">
        <f>(VLOOKUP($B2220,'P2 Origin'!$C$21:$M$176,8,0))*AN2220</f>
        <v>0</v>
      </c>
      <c r="AP2220" s="166">
        <f t="shared" si="970"/>
        <v>0</v>
      </c>
      <c r="AQ2220" s="165">
        <f>(VLOOKUP($B2220,'P2 Origin'!$C$21:$M$176,9,0))*AP2220</f>
        <v>0</v>
      </c>
      <c r="AR2220" s="155">
        <f t="shared" si="983"/>
        <v>0</v>
      </c>
      <c r="AS2220" s="164">
        <f>(VLOOKUP(B2220,'P2 Origin'!$C$21:$M$176,10,0))*K2220</f>
        <v>0</v>
      </c>
      <c r="AT2220" s="164">
        <f>(VLOOKUP(B2220,'P2 Origin'!$C$21:$M$176,11,0))*J2220</f>
        <v>0</v>
      </c>
      <c r="AU2220" s="167">
        <v>0</v>
      </c>
      <c r="AV2220" s="168">
        <v>0</v>
      </c>
      <c r="AW2220" s="169">
        <v>0</v>
      </c>
      <c r="AX2220" s="170">
        <f>IF(AU2220&gt;=0.1,'P3 Bureaumarge zee- en luchtvr.'!$D$12,0)</f>
        <v>0</v>
      </c>
      <c r="AY2220" s="163">
        <f t="shared" si="971"/>
        <v>0</v>
      </c>
      <c r="AZ2220" s="157" t="str">
        <f>VLOOKUP(D2220,'P4 Destination'!$C$21:$O$176,13,0)</f>
        <v>EUR</v>
      </c>
      <c r="BA2220" s="164">
        <f t="shared" si="972"/>
        <v>0</v>
      </c>
      <c r="BB2220" s="171">
        <f>IF(AU2220&gt;0.1,(VLOOKUP(D2220,'P4 Destination'!$C$21:$M$176,3,0))*I2220,0)</f>
        <v>0</v>
      </c>
      <c r="BC2220" s="172">
        <f t="shared" si="973"/>
        <v>0</v>
      </c>
      <c r="BD2220" s="171">
        <f>(VLOOKUP($D2220,'P4 Destination'!$C$21:$M$176,4,0))*BC2220</f>
        <v>0</v>
      </c>
      <c r="BE2220" s="172">
        <f t="shared" si="974"/>
        <v>0</v>
      </c>
      <c r="BF2220" s="171">
        <f>(VLOOKUP($D2220,'P4 Destination'!$C$21:$M$176,5,0))*BE2220</f>
        <v>0</v>
      </c>
      <c r="BG2220" s="172">
        <f t="shared" si="975"/>
        <v>0</v>
      </c>
      <c r="BH2220" s="171">
        <f>(VLOOKUP($D2220,'P4 Destination'!$C$21:$M$176,6,0))*BG2220</f>
        <v>0</v>
      </c>
      <c r="BI2220" s="172">
        <f t="shared" si="976"/>
        <v>0</v>
      </c>
      <c r="BJ2220" s="171">
        <f>(VLOOKUP($D2220,'P4 Destination'!$C$21:$M$176,7,0))*BI2220</f>
        <v>0</v>
      </c>
      <c r="BK2220" s="172">
        <f t="shared" si="977"/>
        <v>0</v>
      </c>
      <c r="BL2220" s="171">
        <f>(VLOOKUP($D2220,'P4 Destination'!$C$21:$M$176,8,0))*BK2220</f>
        <v>0</v>
      </c>
      <c r="BM2220" s="172">
        <f t="shared" si="978"/>
        <v>0</v>
      </c>
      <c r="BN2220" s="171">
        <f>(VLOOKUP($D2220,'P4 Destination'!$C$21:$M$176,9,0))*BM2220</f>
        <v>0</v>
      </c>
      <c r="BO2220" s="154">
        <f t="shared" si="984"/>
        <v>0</v>
      </c>
      <c r="BP2220" s="171">
        <f>(VLOOKUP(D2220,'P4 Destination'!$C$21:$M$176,10,0))*K2220</f>
        <v>0</v>
      </c>
      <c r="BQ2220" s="171">
        <f>(VLOOKUP(D2220,'P4 Destination'!$C$21:$M$176,11,0))*J2220</f>
        <v>0</v>
      </c>
      <c r="BR2220" s="173">
        <f t="shared" si="979"/>
        <v>0</v>
      </c>
      <c r="BS2220" s="173">
        <f>(AV2220*2500)*'P6 Verzekering'!$E$11</f>
        <v>0</v>
      </c>
      <c r="BT2220" s="173">
        <f>(AW2220*2500)*'P6 Verzekering'!$E$12</f>
        <v>0</v>
      </c>
      <c r="BU2220" s="173">
        <f>(L2220*2500)*'P6 Verzekering'!$E$13</f>
        <v>0</v>
      </c>
      <c r="BV2220" s="173">
        <f t="shared" si="980"/>
        <v>0</v>
      </c>
      <c r="BW2220"/>
      <c r="BX2220"/>
    </row>
    <row r="2221" spans="1:76">
      <c r="A2221" s="152" t="s">
        <v>1878</v>
      </c>
      <c r="B2221" s="152" t="s">
        <v>219</v>
      </c>
      <c r="C2221" s="152" t="s">
        <v>219</v>
      </c>
      <c r="D2221" s="152" t="s">
        <v>452</v>
      </c>
      <c r="E2221" s="152" t="s">
        <v>449</v>
      </c>
      <c r="F2221" s="153">
        <f t="shared" si="982"/>
        <v>36</v>
      </c>
      <c r="G2221" s="154">
        <v>0</v>
      </c>
      <c r="H2221" s="154">
        <f>IFERROR(VLOOKUP(B2221,'P2 Origin'!$C$21:$Q$176,15,FALSE),0)</f>
        <v>0</v>
      </c>
      <c r="I2221" s="154">
        <f>IFERROR(VLOOKUP(D2221,'P4 Destination'!$C$21:$Q$176,15,FALSE),0)</f>
        <v>0</v>
      </c>
      <c r="J2221" s="155"/>
      <c r="K2221" s="155"/>
      <c r="L2221" s="156">
        <v>36</v>
      </c>
      <c r="M2221" s="155">
        <v>2743</v>
      </c>
      <c r="N2221" s="155">
        <v>9</v>
      </c>
      <c r="O2221" s="157">
        <f t="shared" si="957"/>
        <v>0</v>
      </c>
      <c r="P2221" s="158">
        <f t="shared" si="958"/>
        <v>0</v>
      </c>
      <c r="Q2221" s="159">
        <f>IFERROR(VLOOKUP(N2221,'P1 Intra-Europees'!$A$15:$H$25,3,0),0)*P2221</f>
        <v>0</v>
      </c>
      <c r="R2221" s="160">
        <f t="shared" si="959"/>
        <v>0</v>
      </c>
      <c r="S2221" s="159">
        <f>IFERROR(VLOOKUP(N2221,'P1 Intra-Europees'!$A$15:$H$25,4,0),0)*R2221</f>
        <v>0</v>
      </c>
      <c r="T2221" s="160">
        <f t="shared" si="960"/>
        <v>0</v>
      </c>
      <c r="U2221" s="159">
        <f>IFERROR(VLOOKUP(N2221,'P1 Intra-Europees'!$A$15:$H$25,5,0),0)*T2221</f>
        <v>0</v>
      </c>
      <c r="V2221" s="160">
        <f t="shared" si="961"/>
        <v>36</v>
      </c>
      <c r="W2221" s="159">
        <f>IFERROR(VLOOKUP(N2221,'P1 Intra-Europees'!$A$15:$H$25,6,0),0)*V2221</f>
        <v>0</v>
      </c>
      <c r="X2221" s="160">
        <f t="shared" si="962"/>
        <v>0</v>
      </c>
      <c r="Y2221" s="159">
        <f>IFERROR(VLOOKUP(N2221,'P1 Intra-Europees'!$A$15:$H$25,7,0),0)*X2221</f>
        <v>0</v>
      </c>
      <c r="Z2221" s="161">
        <f t="shared" si="963"/>
        <v>0</v>
      </c>
      <c r="AA2221" s="162">
        <f>IFERROR(VLOOKUP(N2221,'P1 Intra-Europees'!$A$15:$H$25,8,0),0)*Z2221</f>
        <v>0</v>
      </c>
      <c r="AB2221" s="163">
        <f t="shared" si="964"/>
        <v>0</v>
      </c>
      <c r="AC2221" s="157" t="str">
        <f>VLOOKUP(B2221,'P2 Origin'!$C$21:$O$176,13,0)</f>
        <v>EUR</v>
      </c>
      <c r="AD2221" s="164">
        <f t="shared" si="965"/>
        <v>0</v>
      </c>
      <c r="AE2221" s="165">
        <f>IF(AU2221&gt;0.1,VLOOKUP(B2221,'P2 Origin'!$C$21:$M$176,3,0)*H2221,0)</f>
        <v>0</v>
      </c>
      <c r="AF2221" s="166">
        <f t="shared" si="966"/>
        <v>0</v>
      </c>
      <c r="AG2221" s="165">
        <f>(VLOOKUP(B2221,'P2 Origin'!$C$21:$M$176,4,0))*AF2221</f>
        <v>0</v>
      </c>
      <c r="AH2221" s="166">
        <f t="shared" si="967"/>
        <v>0</v>
      </c>
      <c r="AI2221" s="165">
        <f>(VLOOKUP(B2221,'P2 Origin'!$C$21:$M$176,5,0))*AH2221</f>
        <v>0</v>
      </c>
      <c r="AJ2221" s="166">
        <f t="shared" si="981"/>
        <v>0</v>
      </c>
      <c r="AK2221" s="165">
        <f>(VLOOKUP(B2221,'P2 Origin'!$C$21:$M$176,6,0))*AJ2221</f>
        <v>0</v>
      </c>
      <c r="AL2221" s="166">
        <f t="shared" si="968"/>
        <v>0</v>
      </c>
      <c r="AM2221" s="165">
        <f>(VLOOKUP($B2221,'P2 Origin'!$C$21:$M$176,7,0))*AL2221</f>
        <v>0</v>
      </c>
      <c r="AN2221" s="166">
        <f t="shared" si="969"/>
        <v>0</v>
      </c>
      <c r="AO2221" s="165">
        <f>(VLOOKUP($B2221,'P2 Origin'!$C$21:$M$176,8,0))*AN2221</f>
        <v>0</v>
      </c>
      <c r="AP2221" s="166">
        <f t="shared" si="970"/>
        <v>0</v>
      </c>
      <c r="AQ2221" s="165">
        <f>(VLOOKUP($B2221,'P2 Origin'!$C$21:$M$176,9,0))*AP2221</f>
        <v>0</v>
      </c>
      <c r="AR2221" s="155">
        <f t="shared" si="983"/>
        <v>0</v>
      </c>
      <c r="AS2221" s="164">
        <f>(VLOOKUP(B2221,'P2 Origin'!$C$21:$M$176,10,0))*K2221</f>
        <v>0</v>
      </c>
      <c r="AT2221" s="164">
        <f>(VLOOKUP(B2221,'P2 Origin'!$C$21:$M$176,11,0))*J2221</f>
        <v>0</v>
      </c>
      <c r="AU2221" s="167">
        <v>0</v>
      </c>
      <c r="AV2221" s="168">
        <v>0</v>
      </c>
      <c r="AW2221" s="169">
        <v>0</v>
      </c>
      <c r="AX2221" s="170">
        <f>IF(AU2221&gt;=0.1,'P3 Bureaumarge zee- en luchtvr.'!$D$12,0)</f>
        <v>0</v>
      </c>
      <c r="AY2221" s="163">
        <f t="shared" si="971"/>
        <v>0</v>
      </c>
      <c r="AZ2221" s="157" t="str">
        <f>VLOOKUP(D2221,'P4 Destination'!$C$21:$O$176,13,0)</f>
        <v>USD</v>
      </c>
      <c r="BA2221" s="164">
        <f t="shared" si="972"/>
        <v>0</v>
      </c>
      <c r="BB2221" s="171">
        <f>IF(AU2221&gt;0.1,(VLOOKUP(D2221,'P4 Destination'!$C$21:$M$176,3,0))*I2221,0)</f>
        <v>0</v>
      </c>
      <c r="BC2221" s="172">
        <f t="shared" si="973"/>
        <v>0</v>
      </c>
      <c r="BD2221" s="171">
        <f>(VLOOKUP($D2221,'P4 Destination'!$C$21:$M$176,4,0))*BC2221</f>
        <v>0</v>
      </c>
      <c r="BE2221" s="172">
        <f t="shared" si="974"/>
        <v>0</v>
      </c>
      <c r="BF2221" s="171">
        <f>(VLOOKUP($D2221,'P4 Destination'!$C$21:$M$176,5,0))*BE2221</f>
        <v>0</v>
      </c>
      <c r="BG2221" s="172">
        <f t="shared" si="975"/>
        <v>0</v>
      </c>
      <c r="BH2221" s="171">
        <f>(VLOOKUP($D2221,'P4 Destination'!$C$21:$M$176,6,0))*BG2221</f>
        <v>0</v>
      </c>
      <c r="BI2221" s="172">
        <f t="shared" si="976"/>
        <v>0</v>
      </c>
      <c r="BJ2221" s="171">
        <f>(VLOOKUP($D2221,'P4 Destination'!$C$21:$M$176,7,0))*BI2221</f>
        <v>0</v>
      </c>
      <c r="BK2221" s="172">
        <f t="shared" si="977"/>
        <v>0</v>
      </c>
      <c r="BL2221" s="171">
        <f>(VLOOKUP($D2221,'P4 Destination'!$C$21:$M$176,8,0))*BK2221</f>
        <v>0</v>
      </c>
      <c r="BM2221" s="172">
        <f t="shared" si="978"/>
        <v>0</v>
      </c>
      <c r="BN2221" s="171">
        <f>(VLOOKUP($D2221,'P4 Destination'!$C$21:$M$176,9,0))*BM2221</f>
        <v>0</v>
      </c>
      <c r="BO2221" s="154">
        <f t="shared" si="984"/>
        <v>0</v>
      </c>
      <c r="BP2221" s="171">
        <f>(VLOOKUP(D2221,'P4 Destination'!$C$21:$M$176,10,0))*K2221</f>
        <v>0</v>
      </c>
      <c r="BQ2221" s="171">
        <f>(VLOOKUP(D2221,'P4 Destination'!$C$21:$M$176,11,0))*J2221</f>
        <v>0</v>
      </c>
      <c r="BR2221" s="173">
        <f t="shared" si="979"/>
        <v>0</v>
      </c>
      <c r="BS2221" s="173">
        <f>(AV2221*2500)*'P6 Verzekering'!$E$11</f>
        <v>0</v>
      </c>
      <c r="BT2221" s="173">
        <f>(AW2221*2500)*'P6 Verzekering'!$E$12</f>
        <v>0</v>
      </c>
      <c r="BU2221" s="173">
        <f>(L2221*2500)*'P6 Verzekering'!$E$13</f>
        <v>0</v>
      </c>
      <c r="BV2221" s="173">
        <f t="shared" si="980"/>
        <v>0</v>
      </c>
      <c r="BW2221"/>
      <c r="BX2221"/>
    </row>
    <row r="2222" spans="1:76">
      <c r="A2222" s="152" t="s">
        <v>794</v>
      </c>
      <c r="B2222" s="152" t="s">
        <v>189</v>
      </c>
      <c r="C2222" s="152" t="s">
        <v>188</v>
      </c>
      <c r="D2222" s="152" t="s">
        <v>219</v>
      </c>
      <c r="E2222" s="152" t="s">
        <v>219</v>
      </c>
      <c r="F2222" s="153">
        <f t="shared" si="982"/>
        <v>36</v>
      </c>
      <c r="G2222" s="154">
        <v>0</v>
      </c>
      <c r="H2222" s="154">
        <f>IFERROR(VLOOKUP(B2222,'P2 Origin'!$C$21:$Q$176,15,FALSE),0)</f>
        <v>0</v>
      </c>
      <c r="I2222" s="154">
        <f>IFERROR(VLOOKUP(D2222,'P4 Destination'!$C$21:$Q$176,15,FALSE),0)</f>
        <v>0</v>
      </c>
      <c r="J2222" s="155"/>
      <c r="K2222" s="155"/>
      <c r="L2222" s="156">
        <v>36</v>
      </c>
      <c r="M2222" s="155">
        <v>2928</v>
      </c>
      <c r="N2222" s="155">
        <v>9</v>
      </c>
      <c r="O2222" s="157">
        <f t="shared" si="957"/>
        <v>0</v>
      </c>
      <c r="P2222" s="158">
        <f t="shared" si="958"/>
        <v>0</v>
      </c>
      <c r="Q2222" s="159">
        <f>IFERROR(VLOOKUP(N2222,'P1 Intra-Europees'!$A$15:$H$25,3,0),0)*P2222</f>
        <v>0</v>
      </c>
      <c r="R2222" s="160">
        <f t="shared" si="959"/>
        <v>0</v>
      </c>
      <c r="S2222" s="159">
        <f>IFERROR(VLOOKUP(N2222,'P1 Intra-Europees'!$A$15:$H$25,4,0),0)*R2222</f>
        <v>0</v>
      </c>
      <c r="T2222" s="160">
        <f t="shared" si="960"/>
        <v>0</v>
      </c>
      <c r="U2222" s="159">
        <f>IFERROR(VLOOKUP(N2222,'P1 Intra-Europees'!$A$15:$H$25,5,0),0)*T2222</f>
        <v>0</v>
      </c>
      <c r="V2222" s="160">
        <f t="shared" si="961"/>
        <v>36</v>
      </c>
      <c r="W2222" s="159">
        <f>IFERROR(VLOOKUP(N2222,'P1 Intra-Europees'!$A$15:$H$25,6,0),0)*V2222</f>
        <v>0</v>
      </c>
      <c r="X2222" s="160">
        <f t="shared" si="962"/>
        <v>0</v>
      </c>
      <c r="Y2222" s="159">
        <f>IFERROR(VLOOKUP(N2222,'P1 Intra-Europees'!$A$15:$H$25,7,0),0)*X2222</f>
        <v>0</v>
      </c>
      <c r="Z2222" s="161">
        <f t="shared" si="963"/>
        <v>0</v>
      </c>
      <c r="AA2222" s="162">
        <f>IFERROR(VLOOKUP(N2222,'P1 Intra-Europees'!$A$15:$H$25,8,0),0)*Z2222</f>
        <v>0</v>
      </c>
      <c r="AB2222" s="163">
        <f t="shared" si="964"/>
        <v>0</v>
      </c>
      <c r="AC2222" s="157" t="str">
        <f>VLOOKUP(B2222,'P2 Origin'!$C$21:$O$176,13,0)</f>
        <v>EUR</v>
      </c>
      <c r="AD2222" s="164">
        <f t="shared" si="965"/>
        <v>0</v>
      </c>
      <c r="AE2222" s="165">
        <f>IF(AU2222&gt;0.1,VLOOKUP(B2222,'P2 Origin'!$C$21:$M$176,3,0)*H2222,0)</f>
        <v>0</v>
      </c>
      <c r="AF2222" s="166">
        <f t="shared" si="966"/>
        <v>0</v>
      </c>
      <c r="AG2222" s="165">
        <f>(VLOOKUP(B2222,'P2 Origin'!$C$21:$M$176,4,0))*AF2222</f>
        <v>0</v>
      </c>
      <c r="AH2222" s="166">
        <f t="shared" si="967"/>
        <v>0</v>
      </c>
      <c r="AI2222" s="165">
        <f>(VLOOKUP(B2222,'P2 Origin'!$C$21:$M$176,5,0))*AH2222</f>
        <v>0</v>
      </c>
      <c r="AJ2222" s="166">
        <f t="shared" si="981"/>
        <v>0</v>
      </c>
      <c r="AK2222" s="165">
        <f>(VLOOKUP(B2222,'P2 Origin'!$C$21:$M$176,6,0))*AJ2222</f>
        <v>0</v>
      </c>
      <c r="AL2222" s="166">
        <f t="shared" si="968"/>
        <v>0</v>
      </c>
      <c r="AM2222" s="165">
        <f>(VLOOKUP($B2222,'P2 Origin'!$C$21:$M$176,7,0))*AL2222</f>
        <v>0</v>
      </c>
      <c r="AN2222" s="166">
        <f t="shared" si="969"/>
        <v>0</v>
      </c>
      <c r="AO2222" s="165">
        <f>(VLOOKUP($B2222,'P2 Origin'!$C$21:$M$176,8,0))*AN2222</f>
        <v>0</v>
      </c>
      <c r="AP2222" s="166">
        <f t="shared" si="970"/>
        <v>0</v>
      </c>
      <c r="AQ2222" s="165">
        <f>(VLOOKUP($B2222,'P2 Origin'!$C$21:$M$176,9,0))*AP2222</f>
        <v>0</v>
      </c>
      <c r="AR2222" s="155">
        <f t="shared" si="983"/>
        <v>0</v>
      </c>
      <c r="AS2222" s="164">
        <f>(VLOOKUP(B2222,'P2 Origin'!$C$21:$M$176,10,0))*K2222</f>
        <v>0</v>
      </c>
      <c r="AT2222" s="164">
        <f>(VLOOKUP(B2222,'P2 Origin'!$C$21:$M$176,11,0))*J2222</f>
        <v>0</v>
      </c>
      <c r="AU2222" s="167">
        <v>0</v>
      </c>
      <c r="AV2222" s="168">
        <v>0</v>
      </c>
      <c r="AW2222" s="169">
        <v>0</v>
      </c>
      <c r="AX2222" s="170">
        <f>IF(AU2222&gt;=0.1,'P3 Bureaumarge zee- en luchtvr.'!$D$12,0)</f>
        <v>0</v>
      </c>
      <c r="AY2222" s="163">
        <f t="shared" si="971"/>
        <v>0</v>
      </c>
      <c r="AZ2222" s="157" t="str">
        <f>VLOOKUP(D2222,'P4 Destination'!$C$21:$O$176,13,0)</f>
        <v>EUR</v>
      </c>
      <c r="BA2222" s="164">
        <f t="shared" si="972"/>
        <v>0</v>
      </c>
      <c r="BB2222" s="171">
        <f>IF(AU2222&gt;0.1,(VLOOKUP(D2222,'P4 Destination'!$C$21:$M$176,3,0))*I2222,0)</f>
        <v>0</v>
      </c>
      <c r="BC2222" s="172">
        <f t="shared" si="973"/>
        <v>0</v>
      </c>
      <c r="BD2222" s="171">
        <f>(VLOOKUP($D2222,'P4 Destination'!$C$21:$M$176,4,0))*BC2222</f>
        <v>0</v>
      </c>
      <c r="BE2222" s="172">
        <f t="shared" si="974"/>
        <v>0</v>
      </c>
      <c r="BF2222" s="171">
        <f>(VLOOKUP($D2222,'P4 Destination'!$C$21:$M$176,5,0))*BE2222</f>
        <v>0</v>
      </c>
      <c r="BG2222" s="172">
        <f t="shared" si="975"/>
        <v>0</v>
      </c>
      <c r="BH2222" s="171">
        <f>(VLOOKUP($D2222,'P4 Destination'!$C$21:$M$176,6,0))*BG2222</f>
        <v>0</v>
      </c>
      <c r="BI2222" s="172">
        <f t="shared" si="976"/>
        <v>0</v>
      </c>
      <c r="BJ2222" s="171">
        <f>(VLOOKUP($D2222,'P4 Destination'!$C$21:$M$176,7,0))*BI2222</f>
        <v>0</v>
      </c>
      <c r="BK2222" s="172">
        <f t="shared" si="977"/>
        <v>0</v>
      </c>
      <c r="BL2222" s="171">
        <f>(VLOOKUP($D2222,'P4 Destination'!$C$21:$M$176,8,0))*BK2222</f>
        <v>0</v>
      </c>
      <c r="BM2222" s="172">
        <f t="shared" si="978"/>
        <v>0</v>
      </c>
      <c r="BN2222" s="171">
        <f>(VLOOKUP($D2222,'P4 Destination'!$C$21:$M$176,9,0))*BM2222</f>
        <v>0</v>
      </c>
      <c r="BO2222" s="154">
        <f t="shared" si="984"/>
        <v>0</v>
      </c>
      <c r="BP2222" s="171">
        <f>(VLOOKUP(D2222,'P4 Destination'!$C$21:$M$176,10,0))*K2222</f>
        <v>0</v>
      </c>
      <c r="BQ2222" s="171">
        <f>(VLOOKUP(D2222,'P4 Destination'!$C$21:$M$176,11,0))*J2222</f>
        <v>0</v>
      </c>
      <c r="BR2222" s="173">
        <f t="shared" si="979"/>
        <v>0</v>
      </c>
      <c r="BS2222" s="173">
        <f>(AV2222*2500)*'P6 Verzekering'!$E$11</f>
        <v>0</v>
      </c>
      <c r="BT2222" s="173">
        <f>(AW2222*2500)*'P6 Verzekering'!$E$12</f>
        <v>0</v>
      </c>
      <c r="BU2222" s="173">
        <f>(L2222*2500)*'P6 Verzekering'!$E$13</f>
        <v>0</v>
      </c>
      <c r="BV2222" s="173">
        <f t="shared" si="980"/>
        <v>0</v>
      </c>
      <c r="BW2222"/>
      <c r="BX2222"/>
    </row>
    <row r="2223" spans="1:76">
      <c r="A2223" s="152" t="s">
        <v>1758</v>
      </c>
      <c r="B2223" s="152" t="s">
        <v>219</v>
      </c>
      <c r="C2223" s="152" t="s">
        <v>219</v>
      </c>
      <c r="D2223" s="152" t="s">
        <v>151</v>
      </c>
      <c r="E2223" s="152" t="s">
        <v>149</v>
      </c>
      <c r="F2223" s="153">
        <f t="shared" si="982"/>
        <v>37</v>
      </c>
      <c r="G2223" s="154">
        <v>0</v>
      </c>
      <c r="H2223" s="154">
        <f>IFERROR(VLOOKUP(B2223,'P2 Origin'!$C$21:$Q$176,15,FALSE),0)</f>
        <v>0</v>
      </c>
      <c r="I2223" s="154">
        <f>IFERROR(VLOOKUP(D2223,'P4 Destination'!$C$21:$Q$176,15,FALSE),0)</f>
        <v>0</v>
      </c>
      <c r="J2223" s="155"/>
      <c r="K2223" s="155"/>
      <c r="L2223" s="156">
        <v>37</v>
      </c>
      <c r="M2223" s="155">
        <v>144</v>
      </c>
      <c r="N2223" s="155">
        <v>2</v>
      </c>
      <c r="O2223" s="157">
        <f t="shared" si="957"/>
        <v>0</v>
      </c>
      <c r="P2223" s="158">
        <f t="shared" si="958"/>
        <v>0</v>
      </c>
      <c r="Q2223" s="159">
        <f>IFERROR(VLOOKUP(N2223,'P1 Intra-Europees'!$A$15:$H$25,3,0),0)*P2223</f>
        <v>0</v>
      </c>
      <c r="R2223" s="160">
        <f t="shared" si="959"/>
        <v>0</v>
      </c>
      <c r="S2223" s="159">
        <f>IFERROR(VLOOKUP(N2223,'P1 Intra-Europees'!$A$15:$H$25,4,0),0)*R2223</f>
        <v>0</v>
      </c>
      <c r="T2223" s="160">
        <f t="shared" si="960"/>
        <v>0</v>
      </c>
      <c r="U2223" s="159">
        <f>IFERROR(VLOOKUP(N2223,'P1 Intra-Europees'!$A$15:$H$25,5,0),0)*T2223</f>
        <v>0</v>
      </c>
      <c r="V2223" s="160">
        <f t="shared" si="961"/>
        <v>37</v>
      </c>
      <c r="W2223" s="159">
        <f>IFERROR(VLOOKUP(N2223,'P1 Intra-Europees'!$A$15:$H$25,6,0),0)*V2223</f>
        <v>0</v>
      </c>
      <c r="X2223" s="160">
        <f t="shared" si="962"/>
        <v>0</v>
      </c>
      <c r="Y2223" s="159">
        <f>IFERROR(VLOOKUP(N2223,'P1 Intra-Europees'!$A$15:$H$25,7,0),0)*X2223</f>
        <v>0</v>
      </c>
      <c r="Z2223" s="161">
        <f t="shared" si="963"/>
        <v>0</v>
      </c>
      <c r="AA2223" s="162">
        <f>IFERROR(VLOOKUP(N2223,'P1 Intra-Europees'!$A$15:$H$25,8,0),0)*Z2223</f>
        <v>0</v>
      </c>
      <c r="AB2223" s="163">
        <f t="shared" si="964"/>
        <v>0</v>
      </c>
      <c r="AC2223" s="157" t="str">
        <f>VLOOKUP(B2223,'P2 Origin'!$C$21:$O$176,13,0)</f>
        <v>EUR</v>
      </c>
      <c r="AD2223" s="164">
        <f t="shared" si="965"/>
        <v>0</v>
      </c>
      <c r="AE2223" s="165">
        <f>IF(AU2223&gt;0.1,VLOOKUP(B2223,'P2 Origin'!$C$21:$M$176,3,0)*H2223,0)</f>
        <v>0</v>
      </c>
      <c r="AF2223" s="166">
        <f t="shared" si="966"/>
        <v>0</v>
      </c>
      <c r="AG2223" s="165">
        <f>(VLOOKUP(B2223,'P2 Origin'!$C$21:$M$176,4,0))*AF2223</f>
        <v>0</v>
      </c>
      <c r="AH2223" s="166">
        <f t="shared" si="967"/>
        <v>0</v>
      </c>
      <c r="AI2223" s="165">
        <f>(VLOOKUP(B2223,'P2 Origin'!$C$21:$M$176,5,0))*AH2223</f>
        <v>0</v>
      </c>
      <c r="AJ2223" s="166">
        <f t="shared" si="981"/>
        <v>0</v>
      </c>
      <c r="AK2223" s="165">
        <f>(VLOOKUP(B2223,'P2 Origin'!$C$21:$M$176,6,0))*AJ2223</f>
        <v>0</v>
      </c>
      <c r="AL2223" s="166">
        <f t="shared" si="968"/>
        <v>0</v>
      </c>
      <c r="AM2223" s="165">
        <f>(VLOOKUP($B2223,'P2 Origin'!$C$21:$M$176,7,0))*AL2223</f>
        <v>0</v>
      </c>
      <c r="AN2223" s="166">
        <f t="shared" si="969"/>
        <v>0</v>
      </c>
      <c r="AO2223" s="165">
        <f>(VLOOKUP($B2223,'P2 Origin'!$C$21:$M$176,8,0))*AN2223</f>
        <v>0</v>
      </c>
      <c r="AP2223" s="166">
        <f t="shared" si="970"/>
        <v>0</v>
      </c>
      <c r="AQ2223" s="165">
        <f>(VLOOKUP($B2223,'P2 Origin'!$C$21:$M$176,9,0))*AP2223</f>
        <v>0</v>
      </c>
      <c r="AR2223" s="155">
        <f t="shared" si="983"/>
        <v>0</v>
      </c>
      <c r="AS2223" s="164">
        <f>(VLOOKUP(B2223,'P2 Origin'!$C$21:$M$176,10,0))*K2223</f>
        <v>0</v>
      </c>
      <c r="AT2223" s="164">
        <f>(VLOOKUP(B2223,'P2 Origin'!$C$21:$M$176,11,0))*J2223</f>
        <v>0</v>
      </c>
      <c r="AU2223" s="167">
        <v>0</v>
      </c>
      <c r="AV2223" s="168">
        <v>0</v>
      </c>
      <c r="AW2223" s="169">
        <v>0</v>
      </c>
      <c r="AX2223" s="170">
        <f>IF(AU2223&gt;=0.1,'P3 Bureaumarge zee- en luchtvr.'!$D$12,0)</f>
        <v>0</v>
      </c>
      <c r="AY2223" s="163">
        <f t="shared" si="971"/>
        <v>0</v>
      </c>
      <c r="AZ2223" s="157" t="str">
        <f>VLOOKUP(D2223,'P4 Destination'!$C$21:$O$176,13,0)</f>
        <v>EUR</v>
      </c>
      <c r="BA2223" s="164">
        <f t="shared" si="972"/>
        <v>0</v>
      </c>
      <c r="BB2223" s="171">
        <f>IF(AU2223&gt;0.1,(VLOOKUP(D2223,'P4 Destination'!$C$21:$M$176,3,0))*I2223,0)</f>
        <v>0</v>
      </c>
      <c r="BC2223" s="172">
        <f t="shared" si="973"/>
        <v>0</v>
      </c>
      <c r="BD2223" s="171">
        <f>(VLOOKUP($D2223,'P4 Destination'!$C$21:$M$176,4,0))*BC2223</f>
        <v>0</v>
      </c>
      <c r="BE2223" s="172">
        <f t="shared" si="974"/>
        <v>0</v>
      </c>
      <c r="BF2223" s="171">
        <f>(VLOOKUP($D2223,'P4 Destination'!$C$21:$M$176,5,0))*BE2223</f>
        <v>0</v>
      </c>
      <c r="BG2223" s="172">
        <f t="shared" si="975"/>
        <v>0</v>
      </c>
      <c r="BH2223" s="171">
        <f>(VLOOKUP($D2223,'P4 Destination'!$C$21:$M$176,6,0))*BG2223</f>
        <v>0</v>
      </c>
      <c r="BI2223" s="172">
        <f t="shared" si="976"/>
        <v>0</v>
      </c>
      <c r="BJ2223" s="171">
        <f>(VLOOKUP($D2223,'P4 Destination'!$C$21:$M$176,7,0))*BI2223</f>
        <v>0</v>
      </c>
      <c r="BK2223" s="172">
        <f t="shared" si="977"/>
        <v>0</v>
      </c>
      <c r="BL2223" s="171">
        <f>(VLOOKUP($D2223,'P4 Destination'!$C$21:$M$176,8,0))*BK2223</f>
        <v>0</v>
      </c>
      <c r="BM2223" s="172">
        <f t="shared" si="978"/>
        <v>0</v>
      </c>
      <c r="BN2223" s="171">
        <f>(VLOOKUP($D2223,'P4 Destination'!$C$21:$M$176,9,0))*BM2223</f>
        <v>0</v>
      </c>
      <c r="BO2223" s="154">
        <f t="shared" si="984"/>
        <v>0</v>
      </c>
      <c r="BP2223" s="171">
        <f>(VLOOKUP(D2223,'P4 Destination'!$C$21:$M$176,10,0))*K2223</f>
        <v>0</v>
      </c>
      <c r="BQ2223" s="171">
        <f>(VLOOKUP(D2223,'P4 Destination'!$C$21:$M$176,11,0))*J2223</f>
        <v>0</v>
      </c>
      <c r="BR2223" s="173">
        <f t="shared" si="979"/>
        <v>0</v>
      </c>
      <c r="BS2223" s="173">
        <f>(AV2223*2500)*'P6 Verzekering'!$E$11</f>
        <v>0</v>
      </c>
      <c r="BT2223" s="173">
        <f>(AW2223*2500)*'P6 Verzekering'!$E$12</f>
        <v>0</v>
      </c>
      <c r="BU2223" s="173">
        <f>(L2223*2500)*'P6 Verzekering'!$E$13</f>
        <v>0</v>
      </c>
      <c r="BV2223" s="173">
        <f t="shared" si="980"/>
        <v>0</v>
      </c>
      <c r="BW2223"/>
      <c r="BX2223"/>
    </row>
    <row r="2224" spans="1:76">
      <c r="A2224" s="152" t="s">
        <v>3044</v>
      </c>
      <c r="B2224" s="152" t="s">
        <v>147</v>
      </c>
      <c r="C2224" s="152" t="s">
        <v>146</v>
      </c>
      <c r="D2224" s="152" t="s">
        <v>242</v>
      </c>
      <c r="E2224" s="152" t="s">
        <v>241</v>
      </c>
      <c r="F2224" s="153">
        <f t="shared" si="982"/>
        <v>37</v>
      </c>
      <c r="G2224" s="154">
        <v>0</v>
      </c>
      <c r="H2224" s="154">
        <f>IFERROR(VLOOKUP(B2224,'P2 Origin'!$C$21:$Q$176,15,FALSE),0)</f>
        <v>1</v>
      </c>
      <c r="I2224" s="154">
        <f>IFERROR(VLOOKUP(D2224,'P4 Destination'!$C$21:$Q$176,15,FALSE),0)</f>
        <v>1</v>
      </c>
      <c r="J2224" s="155"/>
      <c r="K2224" s="155"/>
      <c r="L2224" s="156">
        <v>37</v>
      </c>
      <c r="M2224" s="155">
        <v>384</v>
      </c>
      <c r="N2224" s="155">
        <v>3</v>
      </c>
      <c r="O2224" s="157">
        <f t="shared" si="957"/>
        <v>0</v>
      </c>
      <c r="P2224" s="158">
        <f t="shared" si="958"/>
        <v>0</v>
      </c>
      <c r="Q2224" s="159">
        <f>IFERROR(VLOOKUP(N2224,'P1 Intra-Europees'!$A$15:$H$25,3,0),0)*P2224</f>
        <v>0</v>
      </c>
      <c r="R2224" s="160">
        <f t="shared" si="959"/>
        <v>0</v>
      </c>
      <c r="S2224" s="159">
        <f>IFERROR(VLOOKUP(N2224,'P1 Intra-Europees'!$A$15:$H$25,4,0),0)*R2224</f>
        <v>0</v>
      </c>
      <c r="T2224" s="160">
        <f t="shared" si="960"/>
        <v>0</v>
      </c>
      <c r="U2224" s="159">
        <f>IFERROR(VLOOKUP(N2224,'P1 Intra-Europees'!$A$15:$H$25,5,0),0)*T2224</f>
        <v>0</v>
      </c>
      <c r="V2224" s="160">
        <f t="shared" si="961"/>
        <v>37</v>
      </c>
      <c r="W2224" s="159">
        <f>IFERROR(VLOOKUP(N2224,'P1 Intra-Europees'!$A$15:$H$25,6,0),0)*V2224</f>
        <v>0</v>
      </c>
      <c r="X2224" s="160">
        <f t="shared" si="962"/>
        <v>0</v>
      </c>
      <c r="Y2224" s="159">
        <f>IFERROR(VLOOKUP(N2224,'P1 Intra-Europees'!$A$15:$H$25,7,0),0)*X2224</f>
        <v>0</v>
      </c>
      <c r="Z2224" s="161">
        <f t="shared" si="963"/>
        <v>0</v>
      </c>
      <c r="AA2224" s="162">
        <f>IFERROR(VLOOKUP(N2224,'P1 Intra-Europees'!$A$15:$H$25,8,0),0)*Z2224</f>
        <v>0</v>
      </c>
      <c r="AB2224" s="163">
        <f t="shared" si="964"/>
        <v>0</v>
      </c>
      <c r="AC2224" s="157" t="str">
        <f>VLOOKUP(B2224,'P2 Origin'!$C$21:$O$176,13,0)</f>
        <v>EUR</v>
      </c>
      <c r="AD2224" s="164">
        <f t="shared" si="965"/>
        <v>0</v>
      </c>
      <c r="AE2224" s="165">
        <f>IF(AU2224&gt;0.1,VLOOKUP(B2224,'P2 Origin'!$C$21:$M$176,3,0)*H2224,0)</f>
        <v>0</v>
      </c>
      <c r="AF2224" s="166">
        <f t="shared" si="966"/>
        <v>0</v>
      </c>
      <c r="AG2224" s="165">
        <f>(VLOOKUP(B2224,'P2 Origin'!$C$21:$M$176,4,0))*AF2224</f>
        <v>0</v>
      </c>
      <c r="AH2224" s="166">
        <f t="shared" si="967"/>
        <v>0</v>
      </c>
      <c r="AI2224" s="165">
        <f>(VLOOKUP(B2224,'P2 Origin'!$C$21:$M$176,5,0))*AH2224</f>
        <v>0</v>
      </c>
      <c r="AJ2224" s="166">
        <f t="shared" si="981"/>
        <v>0</v>
      </c>
      <c r="AK2224" s="165">
        <f>(VLOOKUP(B2224,'P2 Origin'!$C$21:$M$176,6,0))*AJ2224</f>
        <v>0</v>
      </c>
      <c r="AL2224" s="166">
        <f t="shared" si="968"/>
        <v>0</v>
      </c>
      <c r="AM2224" s="165">
        <f>(VLOOKUP($B2224,'P2 Origin'!$C$21:$M$176,7,0))*AL2224</f>
        <v>0</v>
      </c>
      <c r="AN2224" s="166">
        <f t="shared" si="969"/>
        <v>0</v>
      </c>
      <c r="AO2224" s="165">
        <f>(VLOOKUP($B2224,'P2 Origin'!$C$21:$M$176,8,0))*AN2224</f>
        <v>0</v>
      </c>
      <c r="AP2224" s="166">
        <f t="shared" si="970"/>
        <v>0</v>
      </c>
      <c r="AQ2224" s="165">
        <f>(VLOOKUP($B2224,'P2 Origin'!$C$21:$M$176,9,0))*AP2224</f>
        <v>0</v>
      </c>
      <c r="AR2224" s="155">
        <f t="shared" si="983"/>
        <v>0</v>
      </c>
      <c r="AS2224" s="164">
        <f>(VLOOKUP(B2224,'P2 Origin'!$C$21:$M$176,10,0))*K2224</f>
        <v>0</v>
      </c>
      <c r="AT2224" s="164">
        <f>(VLOOKUP(B2224,'P2 Origin'!$C$21:$M$176,11,0))*J2224</f>
        <v>0</v>
      </c>
      <c r="AU2224" s="167">
        <v>0</v>
      </c>
      <c r="AV2224" s="168">
        <v>0</v>
      </c>
      <c r="AW2224" s="169">
        <v>0</v>
      </c>
      <c r="AX2224" s="170">
        <f>IF(AU2224&gt;=0.1,'P3 Bureaumarge zee- en luchtvr.'!$D$12,0)</f>
        <v>0</v>
      </c>
      <c r="AY2224" s="163">
        <f t="shared" si="971"/>
        <v>0</v>
      </c>
      <c r="AZ2224" s="157" t="str">
        <f>VLOOKUP(D2224,'P4 Destination'!$C$21:$O$176,13,0)</f>
        <v>EUR</v>
      </c>
      <c r="BA2224" s="164">
        <f t="shared" si="972"/>
        <v>0</v>
      </c>
      <c r="BB2224" s="171">
        <f>IF(AU2224&gt;0.1,(VLOOKUP(D2224,'P4 Destination'!$C$21:$M$176,3,0))*I2224,0)</f>
        <v>0</v>
      </c>
      <c r="BC2224" s="172">
        <f t="shared" si="973"/>
        <v>0</v>
      </c>
      <c r="BD2224" s="171">
        <f>(VLOOKUP($D2224,'P4 Destination'!$C$21:$M$176,4,0))*BC2224</f>
        <v>0</v>
      </c>
      <c r="BE2224" s="172">
        <f t="shared" si="974"/>
        <v>0</v>
      </c>
      <c r="BF2224" s="171">
        <f>(VLOOKUP($D2224,'P4 Destination'!$C$21:$M$176,5,0))*BE2224</f>
        <v>0</v>
      </c>
      <c r="BG2224" s="172">
        <f t="shared" si="975"/>
        <v>0</v>
      </c>
      <c r="BH2224" s="171">
        <f>(VLOOKUP($D2224,'P4 Destination'!$C$21:$M$176,6,0))*BG2224</f>
        <v>0</v>
      </c>
      <c r="BI2224" s="172">
        <f t="shared" si="976"/>
        <v>0</v>
      </c>
      <c r="BJ2224" s="171">
        <f>(VLOOKUP($D2224,'P4 Destination'!$C$21:$M$176,7,0))*BI2224</f>
        <v>0</v>
      </c>
      <c r="BK2224" s="172">
        <f t="shared" si="977"/>
        <v>0</v>
      </c>
      <c r="BL2224" s="171">
        <f>(VLOOKUP($D2224,'P4 Destination'!$C$21:$M$176,8,0))*BK2224</f>
        <v>0</v>
      </c>
      <c r="BM2224" s="172">
        <f t="shared" si="978"/>
        <v>0</v>
      </c>
      <c r="BN2224" s="171">
        <f>(VLOOKUP($D2224,'P4 Destination'!$C$21:$M$176,9,0))*BM2224</f>
        <v>0</v>
      </c>
      <c r="BO2224" s="154">
        <f t="shared" si="984"/>
        <v>0</v>
      </c>
      <c r="BP2224" s="171">
        <f>(VLOOKUP(D2224,'P4 Destination'!$C$21:$M$176,10,0))*K2224</f>
        <v>0</v>
      </c>
      <c r="BQ2224" s="171">
        <f>(VLOOKUP(D2224,'P4 Destination'!$C$21:$M$176,11,0))*J2224</f>
        <v>0</v>
      </c>
      <c r="BR2224" s="173">
        <f t="shared" si="979"/>
        <v>0</v>
      </c>
      <c r="BS2224" s="173">
        <f>(AV2224*2500)*'P6 Verzekering'!$E$11</f>
        <v>0</v>
      </c>
      <c r="BT2224" s="173">
        <f>(AW2224*2500)*'P6 Verzekering'!$E$12</f>
        <v>0</v>
      </c>
      <c r="BU2224" s="173">
        <f>(L2224*2500)*'P6 Verzekering'!$E$13</f>
        <v>0</v>
      </c>
      <c r="BV2224" s="173">
        <f t="shared" si="980"/>
        <v>0</v>
      </c>
      <c r="BW2224"/>
      <c r="BX2224"/>
    </row>
    <row r="2225" spans="1:76">
      <c r="A2225" s="152" t="s">
        <v>1142</v>
      </c>
      <c r="B2225" s="152" t="s">
        <v>253</v>
      </c>
      <c r="C2225" s="152" t="s">
        <v>250</v>
      </c>
      <c r="D2225" s="152" t="s">
        <v>219</v>
      </c>
      <c r="E2225" s="152" t="s">
        <v>219</v>
      </c>
      <c r="F2225" s="153">
        <f t="shared" si="982"/>
        <v>37</v>
      </c>
      <c r="G2225" s="154">
        <v>0</v>
      </c>
      <c r="H2225" s="154">
        <f>IFERROR(VLOOKUP(B2225,'P2 Origin'!$C$21:$Q$176,15,FALSE),0)</f>
        <v>1</v>
      </c>
      <c r="I2225" s="154">
        <f>IFERROR(VLOOKUP(D2225,'P4 Destination'!$C$21:$Q$176,15,FALSE),0)</f>
        <v>0</v>
      </c>
      <c r="J2225" s="155"/>
      <c r="K2225" s="155"/>
      <c r="L2225" s="156">
        <v>37</v>
      </c>
      <c r="M2225" s="155">
        <v>803</v>
      </c>
      <c r="N2225" s="155">
        <v>5</v>
      </c>
      <c r="O2225" s="157">
        <f t="shared" si="957"/>
        <v>0</v>
      </c>
      <c r="P2225" s="158">
        <f t="shared" si="958"/>
        <v>0</v>
      </c>
      <c r="Q2225" s="159">
        <f>IFERROR(VLOOKUP(N2225,'P1 Intra-Europees'!$A$15:$H$25,3,0),0)*P2225</f>
        <v>0</v>
      </c>
      <c r="R2225" s="160">
        <f t="shared" si="959"/>
        <v>0</v>
      </c>
      <c r="S2225" s="159">
        <f>IFERROR(VLOOKUP(N2225,'P1 Intra-Europees'!$A$15:$H$25,4,0),0)*R2225</f>
        <v>0</v>
      </c>
      <c r="T2225" s="160">
        <f t="shared" si="960"/>
        <v>0</v>
      </c>
      <c r="U2225" s="159">
        <f>IFERROR(VLOOKUP(N2225,'P1 Intra-Europees'!$A$15:$H$25,5,0),0)*T2225</f>
        <v>0</v>
      </c>
      <c r="V2225" s="160">
        <f t="shared" si="961"/>
        <v>37</v>
      </c>
      <c r="W2225" s="159">
        <f>IFERROR(VLOOKUP(N2225,'P1 Intra-Europees'!$A$15:$H$25,6,0),0)*V2225</f>
        <v>0</v>
      </c>
      <c r="X2225" s="160">
        <f t="shared" si="962"/>
        <v>0</v>
      </c>
      <c r="Y2225" s="159">
        <f>IFERROR(VLOOKUP(N2225,'P1 Intra-Europees'!$A$15:$H$25,7,0),0)*X2225</f>
        <v>0</v>
      </c>
      <c r="Z2225" s="161">
        <f t="shared" si="963"/>
        <v>0</v>
      </c>
      <c r="AA2225" s="162">
        <f>IFERROR(VLOOKUP(N2225,'P1 Intra-Europees'!$A$15:$H$25,8,0),0)*Z2225</f>
        <v>0</v>
      </c>
      <c r="AB2225" s="163">
        <f t="shared" si="964"/>
        <v>0</v>
      </c>
      <c r="AC2225" s="157" t="str">
        <f>VLOOKUP(B2225,'P2 Origin'!$C$21:$O$176,13,0)</f>
        <v>EUR</v>
      </c>
      <c r="AD2225" s="164">
        <f t="shared" si="965"/>
        <v>0</v>
      </c>
      <c r="AE2225" s="165">
        <f>IF(AU2225&gt;0.1,VLOOKUP(B2225,'P2 Origin'!$C$21:$M$176,3,0)*H2225,0)</f>
        <v>0</v>
      </c>
      <c r="AF2225" s="166">
        <f t="shared" si="966"/>
        <v>0</v>
      </c>
      <c r="AG2225" s="165">
        <f>(VLOOKUP(B2225,'P2 Origin'!$C$21:$M$176,4,0))*AF2225</f>
        <v>0</v>
      </c>
      <c r="AH2225" s="166">
        <f t="shared" si="967"/>
        <v>0</v>
      </c>
      <c r="AI2225" s="165">
        <f>(VLOOKUP(B2225,'P2 Origin'!$C$21:$M$176,5,0))*AH2225</f>
        <v>0</v>
      </c>
      <c r="AJ2225" s="166">
        <f t="shared" si="981"/>
        <v>0</v>
      </c>
      <c r="AK2225" s="165">
        <f>(VLOOKUP(B2225,'P2 Origin'!$C$21:$M$176,6,0))*AJ2225</f>
        <v>0</v>
      </c>
      <c r="AL2225" s="166">
        <f t="shared" si="968"/>
        <v>0</v>
      </c>
      <c r="AM2225" s="165">
        <f>(VLOOKUP($B2225,'P2 Origin'!$C$21:$M$176,7,0))*AL2225</f>
        <v>0</v>
      </c>
      <c r="AN2225" s="166">
        <f t="shared" si="969"/>
        <v>0</v>
      </c>
      <c r="AO2225" s="165">
        <f>(VLOOKUP($B2225,'P2 Origin'!$C$21:$M$176,8,0))*AN2225</f>
        <v>0</v>
      </c>
      <c r="AP2225" s="166">
        <f t="shared" si="970"/>
        <v>0</v>
      </c>
      <c r="AQ2225" s="165">
        <f>(VLOOKUP($B2225,'P2 Origin'!$C$21:$M$176,9,0))*AP2225</f>
        <v>0</v>
      </c>
      <c r="AR2225" s="155">
        <f t="shared" si="983"/>
        <v>0</v>
      </c>
      <c r="AS2225" s="164">
        <f>(VLOOKUP(B2225,'P2 Origin'!$C$21:$M$176,10,0))*K2225</f>
        <v>0</v>
      </c>
      <c r="AT2225" s="164">
        <f>(VLOOKUP(B2225,'P2 Origin'!$C$21:$M$176,11,0))*J2225</f>
        <v>0</v>
      </c>
      <c r="AU2225" s="167">
        <v>0</v>
      </c>
      <c r="AV2225" s="168">
        <v>0</v>
      </c>
      <c r="AW2225" s="169">
        <v>0</v>
      </c>
      <c r="AX2225" s="170">
        <f>IF(AU2225&gt;=0.1,'P3 Bureaumarge zee- en luchtvr.'!$D$12,0)</f>
        <v>0</v>
      </c>
      <c r="AY2225" s="163">
        <f t="shared" si="971"/>
        <v>0</v>
      </c>
      <c r="AZ2225" s="157" t="str">
        <f>VLOOKUP(D2225,'P4 Destination'!$C$21:$O$176,13,0)</f>
        <v>EUR</v>
      </c>
      <c r="BA2225" s="164">
        <f t="shared" si="972"/>
        <v>0</v>
      </c>
      <c r="BB2225" s="171">
        <f>IF(AU2225&gt;0.1,(VLOOKUP(D2225,'P4 Destination'!$C$21:$M$176,3,0))*I2225,0)</f>
        <v>0</v>
      </c>
      <c r="BC2225" s="172">
        <f t="shared" si="973"/>
        <v>0</v>
      </c>
      <c r="BD2225" s="171">
        <f>(VLOOKUP($D2225,'P4 Destination'!$C$21:$M$176,4,0))*BC2225</f>
        <v>0</v>
      </c>
      <c r="BE2225" s="172">
        <f t="shared" si="974"/>
        <v>0</v>
      </c>
      <c r="BF2225" s="171">
        <f>(VLOOKUP($D2225,'P4 Destination'!$C$21:$M$176,5,0))*BE2225</f>
        <v>0</v>
      </c>
      <c r="BG2225" s="172">
        <f t="shared" si="975"/>
        <v>0</v>
      </c>
      <c r="BH2225" s="171">
        <f>(VLOOKUP($D2225,'P4 Destination'!$C$21:$M$176,6,0))*BG2225</f>
        <v>0</v>
      </c>
      <c r="BI2225" s="172">
        <f t="shared" si="976"/>
        <v>0</v>
      </c>
      <c r="BJ2225" s="171">
        <f>(VLOOKUP($D2225,'P4 Destination'!$C$21:$M$176,7,0))*BI2225</f>
        <v>0</v>
      </c>
      <c r="BK2225" s="172">
        <f t="shared" si="977"/>
        <v>0</v>
      </c>
      <c r="BL2225" s="171">
        <f>(VLOOKUP($D2225,'P4 Destination'!$C$21:$M$176,8,0))*BK2225</f>
        <v>0</v>
      </c>
      <c r="BM2225" s="172">
        <f t="shared" si="978"/>
        <v>0</v>
      </c>
      <c r="BN2225" s="171">
        <f>(VLOOKUP($D2225,'P4 Destination'!$C$21:$M$176,9,0))*BM2225</f>
        <v>0</v>
      </c>
      <c r="BO2225" s="154">
        <f t="shared" si="984"/>
        <v>0</v>
      </c>
      <c r="BP2225" s="171">
        <f>(VLOOKUP(D2225,'P4 Destination'!$C$21:$M$176,10,0))*K2225</f>
        <v>0</v>
      </c>
      <c r="BQ2225" s="171">
        <f>(VLOOKUP(D2225,'P4 Destination'!$C$21:$M$176,11,0))*J2225</f>
        <v>0</v>
      </c>
      <c r="BR2225" s="173">
        <f t="shared" si="979"/>
        <v>0</v>
      </c>
      <c r="BS2225" s="173">
        <f>(AV2225*2500)*'P6 Verzekering'!$E$11</f>
        <v>0</v>
      </c>
      <c r="BT2225" s="173">
        <f>(AW2225*2500)*'P6 Verzekering'!$E$12</f>
        <v>0</v>
      </c>
      <c r="BU2225" s="173">
        <f>(L2225*2500)*'P6 Verzekering'!$E$13</f>
        <v>0</v>
      </c>
      <c r="BV2225" s="173">
        <f t="shared" si="980"/>
        <v>0</v>
      </c>
      <c r="BW2225"/>
      <c r="BX2225"/>
    </row>
    <row r="2226" spans="1:76">
      <c r="A2226" s="152" t="s">
        <v>2774</v>
      </c>
      <c r="B2226" s="152" t="s">
        <v>173</v>
      </c>
      <c r="C2226" s="152" t="s">
        <v>172</v>
      </c>
      <c r="D2226" s="152" t="s">
        <v>258</v>
      </c>
      <c r="E2226" s="152" t="s">
        <v>257</v>
      </c>
      <c r="F2226" s="153">
        <f t="shared" si="982"/>
        <v>37</v>
      </c>
      <c r="G2226" s="154">
        <v>0</v>
      </c>
      <c r="H2226" s="154">
        <f>IFERROR(VLOOKUP(B2226,'P2 Origin'!$C$21:$Q$176,15,FALSE),0)</f>
        <v>1</v>
      </c>
      <c r="I2226" s="154">
        <f>IFERROR(VLOOKUP(D2226,'P4 Destination'!$C$21:$Q$176,15,FALSE),0)</f>
        <v>1</v>
      </c>
      <c r="J2226" s="155"/>
      <c r="K2226" s="155"/>
      <c r="L2226" s="156">
        <v>37</v>
      </c>
      <c r="M2226" s="155">
        <v>1586</v>
      </c>
      <c r="N2226" s="155">
        <v>7</v>
      </c>
      <c r="O2226" s="157">
        <f t="shared" si="957"/>
        <v>0</v>
      </c>
      <c r="P2226" s="158">
        <f t="shared" si="958"/>
        <v>0</v>
      </c>
      <c r="Q2226" s="159">
        <f>IFERROR(VLOOKUP(N2226,'P1 Intra-Europees'!$A$15:$H$25,3,0),0)*P2226</f>
        <v>0</v>
      </c>
      <c r="R2226" s="160">
        <f t="shared" si="959"/>
        <v>0</v>
      </c>
      <c r="S2226" s="159">
        <f>IFERROR(VLOOKUP(N2226,'P1 Intra-Europees'!$A$15:$H$25,4,0),0)*R2226</f>
        <v>0</v>
      </c>
      <c r="T2226" s="160">
        <f t="shared" si="960"/>
        <v>0</v>
      </c>
      <c r="U2226" s="159">
        <f>IFERROR(VLOOKUP(N2226,'P1 Intra-Europees'!$A$15:$H$25,5,0),0)*T2226</f>
        <v>0</v>
      </c>
      <c r="V2226" s="160">
        <f t="shared" si="961"/>
        <v>37</v>
      </c>
      <c r="W2226" s="159">
        <f>IFERROR(VLOOKUP(N2226,'P1 Intra-Europees'!$A$15:$H$25,6,0),0)*V2226</f>
        <v>0</v>
      </c>
      <c r="X2226" s="160">
        <f t="shared" si="962"/>
        <v>0</v>
      </c>
      <c r="Y2226" s="159">
        <f>IFERROR(VLOOKUP(N2226,'P1 Intra-Europees'!$A$15:$H$25,7,0),0)*X2226</f>
        <v>0</v>
      </c>
      <c r="Z2226" s="161">
        <f t="shared" si="963"/>
        <v>0</v>
      </c>
      <c r="AA2226" s="162">
        <f>IFERROR(VLOOKUP(N2226,'P1 Intra-Europees'!$A$15:$H$25,8,0),0)*Z2226</f>
        <v>0</v>
      </c>
      <c r="AB2226" s="163">
        <f t="shared" si="964"/>
        <v>0</v>
      </c>
      <c r="AC2226" s="157" t="str">
        <f>VLOOKUP(B2226,'P2 Origin'!$C$21:$O$176,13,0)</f>
        <v>EUR</v>
      </c>
      <c r="AD2226" s="164">
        <f t="shared" si="965"/>
        <v>0</v>
      </c>
      <c r="AE2226" s="165">
        <f>IF(AU2226&gt;0.1,VLOOKUP(B2226,'P2 Origin'!$C$21:$M$176,3,0)*H2226,0)</f>
        <v>0</v>
      </c>
      <c r="AF2226" s="166">
        <f t="shared" si="966"/>
        <v>0</v>
      </c>
      <c r="AG2226" s="165">
        <f>(VLOOKUP(B2226,'P2 Origin'!$C$21:$M$176,4,0))*AF2226</f>
        <v>0</v>
      </c>
      <c r="AH2226" s="166">
        <f t="shared" si="967"/>
        <v>0</v>
      </c>
      <c r="AI2226" s="165">
        <f>(VLOOKUP(B2226,'P2 Origin'!$C$21:$M$176,5,0))*AH2226</f>
        <v>0</v>
      </c>
      <c r="AJ2226" s="166">
        <f t="shared" si="981"/>
        <v>0</v>
      </c>
      <c r="AK2226" s="165">
        <f>(VLOOKUP(B2226,'P2 Origin'!$C$21:$M$176,6,0))*AJ2226</f>
        <v>0</v>
      </c>
      <c r="AL2226" s="166">
        <f t="shared" si="968"/>
        <v>0</v>
      </c>
      <c r="AM2226" s="165">
        <f>(VLOOKUP($B2226,'P2 Origin'!$C$21:$M$176,7,0))*AL2226</f>
        <v>0</v>
      </c>
      <c r="AN2226" s="166">
        <f t="shared" si="969"/>
        <v>0</v>
      </c>
      <c r="AO2226" s="165">
        <f>(VLOOKUP($B2226,'P2 Origin'!$C$21:$M$176,8,0))*AN2226</f>
        <v>0</v>
      </c>
      <c r="AP2226" s="166">
        <f t="shared" si="970"/>
        <v>0</v>
      </c>
      <c r="AQ2226" s="165">
        <f>(VLOOKUP($B2226,'P2 Origin'!$C$21:$M$176,9,0))*AP2226</f>
        <v>0</v>
      </c>
      <c r="AR2226" s="155">
        <f t="shared" si="983"/>
        <v>0</v>
      </c>
      <c r="AS2226" s="164">
        <f>(VLOOKUP(B2226,'P2 Origin'!$C$21:$M$176,10,0))*K2226</f>
        <v>0</v>
      </c>
      <c r="AT2226" s="164">
        <f>(VLOOKUP(B2226,'P2 Origin'!$C$21:$M$176,11,0))*J2226</f>
        <v>0</v>
      </c>
      <c r="AU2226" s="167">
        <v>0</v>
      </c>
      <c r="AV2226" s="168">
        <v>0</v>
      </c>
      <c r="AW2226" s="169">
        <v>0</v>
      </c>
      <c r="AX2226" s="170">
        <f>IF(AU2226&gt;=0.1,'P3 Bureaumarge zee- en luchtvr.'!$D$12,0)</f>
        <v>0</v>
      </c>
      <c r="AY2226" s="163">
        <f t="shared" si="971"/>
        <v>0</v>
      </c>
      <c r="AZ2226" s="157" t="str">
        <f>VLOOKUP(D2226,'P4 Destination'!$C$21:$O$176,13,0)</f>
        <v>EUR</v>
      </c>
      <c r="BA2226" s="164">
        <f t="shared" si="972"/>
        <v>0</v>
      </c>
      <c r="BB2226" s="171">
        <f>IF(AU2226&gt;0.1,(VLOOKUP(D2226,'P4 Destination'!$C$21:$M$176,3,0))*I2226,0)</f>
        <v>0</v>
      </c>
      <c r="BC2226" s="172">
        <f t="shared" si="973"/>
        <v>0</v>
      </c>
      <c r="BD2226" s="171">
        <f>(VLOOKUP($D2226,'P4 Destination'!$C$21:$M$176,4,0))*BC2226</f>
        <v>0</v>
      </c>
      <c r="BE2226" s="172">
        <f t="shared" si="974"/>
        <v>0</v>
      </c>
      <c r="BF2226" s="171">
        <f>(VLOOKUP($D2226,'P4 Destination'!$C$21:$M$176,5,0))*BE2226</f>
        <v>0</v>
      </c>
      <c r="BG2226" s="172">
        <f t="shared" si="975"/>
        <v>0</v>
      </c>
      <c r="BH2226" s="171">
        <f>(VLOOKUP($D2226,'P4 Destination'!$C$21:$M$176,6,0))*BG2226</f>
        <v>0</v>
      </c>
      <c r="BI2226" s="172">
        <f t="shared" si="976"/>
        <v>0</v>
      </c>
      <c r="BJ2226" s="171">
        <f>(VLOOKUP($D2226,'P4 Destination'!$C$21:$M$176,7,0))*BI2226</f>
        <v>0</v>
      </c>
      <c r="BK2226" s="172">
        <f t="shared" si="977"/>
        <v>0</v>
      </c>
      <c r="BL2226" s="171">
        <f>(VLOOKUP($D2226,'P4 Destination'!$C$21:$M$176,8,0))*BK2226</f>
        <v>0</v>
      </c>
      <c r="BM2226" s="172">
        <f t="shared" si="978"/>
        <v>0</v>
      </c>
      <c r="BN2226" s="171">
        <f>(VLOOKUP($D2226,'P4 Destination'!$C$21:$M$176,9,0))*BM2226</f>
        <v>0</v>
      </c>
      <c r="BO2226" s="154">
        <f t="shared" si="984"/>
        <v>0</v>
      </c>
      <c r="BP2226" s="171">
        <f>(VLOOKUP(D2226,'P4 Destination'!$C$21:$M$176,10,0))*K2226</f>
        <v>0</v>
      </c>
      <c r="BQ2226" s="171">
        <f>(VLOOKUP(D2226,'P4 Destination'!$C$21:$M$176,11,0))*J2226</f>
        <v>0</v>
      </c>
      <c r="BR2226" s="173">
        <f t="shared" si="979"/>
        <v>0</v>
      </c>
      <c r="BS2226" s="173">
        <f>(AV2226*2500)*'P6 Verzekering'!$E$11</f>
        <v>0</v>
      </c>
      <c r="BT2226" s="173">
        <f>(AW2226*2500)*'P6 Verzekering'!$E$12</f>
        <v>0</v>
      </c>
      <c r="BU2226" s="173">
        <f>(L2226*2500)*'P6 Verzekering'!$E$13</f>
        <v>0</v>
      </c>
      <c r="BV2226" s="173">
        <f t="shared" si="980"/>
        <v>0</v>
      </c>
      <c r="BW2226"/>
      <c r="BX2226"/>
    </row>
    <row r="2227" spans="1:76">
      <c r="A2227" s="152" t="s">
        <v>1670</v>
      </c>
      <c r="B2227" s="152" t="s">
        <v>219</v>
      </c>
      <c r="C2227" s="152" t="s">
        <v>219</v>
      </c>
      <c r="D2227" s="152" t="s">
        <v>231</v>
      </c>
      <c r="E2227" s="152" t="s">
        <v>230</v>
      </c>
      <c r="F2227" s="153">
        <f t="shared" si="982"/>
        <v>37</v>
      </c>
      <c r="G2227" s="154">
        <v>0</v>
      </c>
      <c r="H2227" s="154">
        <f>IFERROR(VLOOKUP(B2227,'P2 Origin'!$C$21:$Q$176,15,FALSE),0)</f>
        <v>0</v>
      </c>
      <c r="I2227" s="154">
        <f>IFERROR(VLOOKUP(D2227,'P4 Destination'!$C$21:$Q$176,15,FALSE),0)</f>
        <v>1</v>
      </c>
      <c r="J2227" s="155"/>
      <c r="K2227" s="155"/>
      <c r="L2227" s="156">
        <v>37</v>
      </c>
      <c r="M2227" s="155">
        <v>2247</v>
      </c>
      <c r="N2227" s="155">
        <v>8</v>
      </c>
      <c r="O2227" s="157">
        <f t="shared" si="957"/>
        <v>0</v>
      </c>
      <c r="P2227" s="158">
        <f t="shared" si="958"/>
        <v>0</v>
      </c>
      <c r="Q2227" s="159">
        <f>IFERROR(VLOOKUP(N2227,'P1 Intra-Europees'!$A$15:$H$25,3,0),0)*P2227</f>
        <v>0</v>
      </c>
      <c r="R2227" s="160">
        <f t="shared" si="959"/>
        <v>0</v>
      </c>
      <c r="S2227" s="159">
        <f>IFERROR(VLOOKUP(N2227,'P1 Intra-Europees'!$A$15:$H$25,4,0),0)*R2227</f>
        <v>0</v>
      </c>
      <c r="T2227" s="160">
        <f t="shared" si="960"/>
        <v>0</v>
      </c>
      <c r="U2227" s="159">
        <f>IFERROR(VLOOKUP(N2227,'P1 Intra-Europees'!$A$15:$H$25,5,0),0)*T2227</f>
        <v>0</v>
      </c>
      <c r="V2227" s="160">
        <f t="shared" si="961"/>
        <v>37</v>
      </c>
      <c r="W2227" s="159">
        <f>IFERROR(VLOOKUP(N2227,'P1 Intra-Europees'!$A$15:$H$25,6,0),0)*V2227</f>
        <v>0</v>
      </c>
      <c r="X2227" s="160">
        <f t="shared" si="962"/>
        <v>0</v>
      </c>
      <c r="Y2227" s="159">
        <f>IFERROR(VLOOKUP(N2227,'P1 Intra-Europees'!$A$15:$H$25,7,0),0)*X2227</f>
        <v>0</v>
      </c>
      <c r="Z2227" s="161">
        <f t="shared" si="963"/>
        <v>0</v>
      </c>
      <c r="AA2227" s="162">
        <f>IFERROR(VLOOKUP(N2227,'P1 Intra-Europees'!$A$15:$H$25,8,0),0)*Z2227</f>
        <v>0</v>
      </c>
      <c r="AB2227" s="163">
        <f t="shared" si="964"/>
        <v>0</v>
      </c>
      <c r="AC2227" s="157" t="str">
        <f>VLOOKUP(B2227,'P2 Origin'!$C$21:$O$176,13,0)</f>
        <v>EUR</v>
      </c>
      <c r="AD2227" s="164">
        <f t="shared" si="965"/>
        <v>0</v>
      </c>
      <c r="AE2227" s="165">
        <f>IF(AU2227&gt;0.1,VLOOKUP(B2227,'P2 Origin'!$C$21:$M$176,3,0)*H2227,0)</f>
        <v>0</v>
      </c>
      <c r="AF2227" s="166">
        <f t="shared" si="966"/>
        <v>0</v>
      </c>
      <c r="AG2227" s="165">
        <f>(VLOOKUP(B2227,'P2 Origin'!$C$21:$M$176,4,0))*AF2227</f>
        <v>0</v>
      </c>
      <c r="AH2227" s="166">
        <f t="shared" si="967"/>
        <v>0</v>
      </c>
      <c r="AI2227" s="165">
        <f>(VLOOKUP(B2227,'P2 Origin'!$C$21:$M$176,5,0))*AH2227</f>
        <v>0</v>
      </c>
      <c r="AJ2227" s="166">
        <f t="shared" si="981"/>
        <v>0</v>
      </c>
      <c r="AK2227" s="165">
        <f>(VLOOKUP(B2227,'P2 Origin'!$C$21:$M$176,6,0))*AJ2227</f>
        <v>0</v>
      </c>
      <c r="AL2227" s="166">
        <f t="shared" si="968"/>
        <v>0</v>
      </c>
      <c r="AM2227" s="165">
        <f>(VLOOKUP($B2227,'P2 Origin'!$C$21:$M$176,7,0))*AL2227</f>
        <v>0</v>
      </c>
      <c r="AN2227" s="166">
        <f t="shared" si="969"/>
        <v>0</v>
      </c>
      <c r="AO2227" s="165">
        <f>(VLOOKUP($B2227,'P2 Origin'!$C$21:$M$176,8,0))*AN2227</f>
        <v>0</v>
      </c>
      <c r="AP2227" s="166">
        <f t="shared" si="970"/>
        <v>0</v>
      </c>
      <c r="AQ2227" s="165">
        <f>(VLOOKUP($B2227,'P2 Origin'!$C$21:$M$176,9,0))*AP2227</f>
        <v>0</v>
      </c>
      <c r="AR2227" s="155">
        <f t="shared" si="983"/>
        <v>0</v>
      </c>
      <c r="AS2227" s="164">
        <f>(VLOOKUP(B2227,'P2 Origin'!$C$21:$M$176,10,0))*K2227</f>
        <v>0</v>
      </c>
      <c r="AT2227" s="164">
        <f>(VLOOKUP(B2227,'P2 Origin'!$C$21:$M$176,11,0))*J2227</f>
        <v>0</v>
      </c>
      <c r="AU2227" s="167">
        <v>0</v>
      </c>
      <c r="AV2227" s="168">
        <v>0</v>
      </c>
      <c r="AW2227" s="169">
        <v>0</v>
      </c>
      <c r="AX2227" s="170">
        <f>IF(AU2227&gt;=0.1,'P3 Bureaumarge zee- en luchtvr.'!$D$12,0)</f>
        <v>0</v>
      </c>
      <c r="AY2227" s="163">
        <f t="shared" si="971"/>
        <v>0</v>
      </c>
      <c r="AZ2227" s="157" t="str">
        <f>VLOOKUP(D2227,'P4 Destination'!$C$21:$O$176,13,0)</f>
        <v>EUR</v>
      </c>
      <c r="BA2227" s="164">
        <f t="shared" si="972"/>
        <v>0</v>
      </c>
      <c r="BB2227" s="171">
        <f>IF(AU2227&gt;0.1,(VLOOKUP(D2227,'P4 Destination'!$C$21:$M$176,3,0))*I2227,0)</f>
        <v>0</v>
      </c>
      <c r="BC2227" s="172">
        <f t="shared" si="973"/>
        <v>0</v>
      </c>
      <c r="BD2227" s="171">
        <f>(VLOOKUP($D2227,'P4 Destination'!$C$21:$M$176,4,0))*BC2227</f>
        <v>0</v>
      </c>
      <c r="BE2227" s="172">
        <f t="shared" si="974"/>
        <v>0</v>
      </c>
      <c r="BF2227" s="171">
        <f>(VLOOKUP($D2227,'P4 Destination'!$C$21:$M$176,5,0))*BE2227</f>
        <v>0</v>
      </c>
      <c r="BG2227" s="172">
        <f t="shared" si="975"/>
        <v>0</v>
      </c>
      <c r="BH2227" s="171">
        <f>(VLOOKUP($D2227,'P4 Destination'!$C$21:$M$176,6,0))*BG2227</f>
        <v>0</v>
      </c>
      <c r="BI2227" s="172">
        <f t="shared" si="976"/>
        <v>0</v>
      </c>
      <c r="BJ2227" s="171">
        <f>(VLOOKUP($D2227,'P4 Destination'!$C$21:$M$176,7,0))*BI2227</f>
        <v>0</v>
      </c>
      <c r="BK2227" s="172">
        <f t="shared" si="977"/>
        <v>0</v>
      </c>
      <c r="BL2227" s="171">
        <f>(VLOOKUP($D2227,'P4 Destination'!$C$21:$M$176,8,0))*BK2227</f>
        <v>0</v>
      </c>
      <c r="BM2227" s="172">
        <f t="shared" si="978"/>
        <v>0</v>
      </c>
      <c r="BN2227" s="171">
        <f>(VLOOKUP($D2227,'P4 Destination'!$C$21:$M$176,9,0))*BM2227</f>
        <v>0</v>
      </c>
      <c r="BO2227" s="154">
        <f t="shared" si="984"/>
        <v>0</v>
      </c>
      <c r="BP2227" s="171">
        <f>(VLOOKUP(D2227,'P4 Destination'!$C$21:$M$176,10,0))*K2227</f>
        <v>0</v>
      </c>
      <c r="BQ2227" s="171">
        <f>(VLOOKUP(D2227,'P4 Destination'!$C$21:$M$176,11,0))*J2227</f>
        <v>0</v>
      </c>
      <c r="BR2227" s="173">
        <f t="shared" si="979"/>
        <v>0</v>
      </c>
      <c r="BS2227" s="173">
        <f>(AV2227*2500)*'P6 Verzekering'!$E$11</f>
        <v>0</v>
      </c>
      <c r="BT2227" s="173">
        <f>(AW2227*2500)*'P6 Verzekering'!$E$12</f>
        <v>0</v>
      </c>
      <c r="BU2227" s="173">
        <f>(L2227*2500)*'P6 Verzekering'!$E$13</f>
        <v>0</v>
      </c>
      <c r="BV2227" s="173">
        <f t="shared" si="980"/>
        <v>0</v>
      </c>
      <c r="BW2227"/>
      <c r="BX2227"/>
    </row>
    <row r="2228" spans="1:76">
      <c r="A2228" s="152" t="s">
        <v>968</v>
      </c>
      <c r="B2228" s="152" t="s">
        <v>151</v>
      </c>
      <c r="C2228" s="152" t="s">
        <v>149</v>
      </c>
      <c r="D2228" s="152" t="s">
        <v>219</v>
      </c>
      <c r="E2228" s="152" t="s">
        <v>219</v>
      </c>
      <c r="F2228" s="153">
        <f t="shared" si="982"/>
        <v>38</v>
      </c>
      <c r="G2228" s="154">
        <v>0</v>
      </c>
      <c r="H2228" s="154">
        <f>IFERROR(VLOOKUP(B2228,'P2 Origin'!$C$21:$Q$176,15,FALSE),0)</f>
        <v>0</v>
      </c>
      <c r="I2228" s="154">
        <f>IFERROR(VLOOKUP(D2228,'P4 Destination'!$C$21:$Q$176,15,FALSE),0)</f>
        <v>0</v>
      </c>
      <c r="J2228" s="155"/>
      <c r="K2228" s="155"/>
      <c r="L2228" s="156">
        <v>38</v>
      </c>
      <c r="M2228" s="155">
        <v>179</v>
      </c>
      <c r="N2228" s="155">
        <v>2</v>
      </c>
      <c r="O2228" s="157">
        <f t="shared" si="957"/>
        <v>0</v>
      </c>
      <c r="P2228" s="158">
        <f t="shared" si="958"/>
        <v>0</v>
      </c>
      <c r="Q2228" s="159">
        <f>IFERROR(VLOOKUP(N2228,'P1 Intra-Europees'!$A$15:$H$25,3,0),0)*P2228</f>
        <v>0</v>
      </c>
      <c r="R2228" s="160">
        <f t="shared" si="959"/>
        <v>0</v>
      </c>
      <c r="S2228" s="159">
        <f>IFERROR(VLOOKUP(N2228,'P1 Intra-Europees'!$A$15:$H$25,4,0),0)*R2228</f>
        <v>0</v>
      </c>
      <c r="T2228" s="160">
        <f t="shared" si="960"/>
        <v>0</v>
      </c>
      <c r="U2228" s="159">
        <f>IFERROR(VLOOKUP(N2228,'P1 Intra-Europees'!$A$15:$H$25,5,0),0)*T2228</f>
        <v>0</v>
      </c>
      <c r="V2228" s="160">
        <f t="shared" si="961"/>
        <v>38</v>
      </c>
      <c r="W2228" s="159">
        <f>IFERROR(VLOOKUP(N2228,'P1 Intra-Europees'!$A$15:$H$25,6,0),0)*V2228</f>
        <v>0</v>
      </c>
      <c r="X2228" s="160">
        <f t="shared" si="962"/>
        <v>0</v>
      </c>
      <c r="Y2228" s="159">
        <f>IFERROR(VLOOKUP(N2228,'P1 Intra-Europees'!$A$15:$H$25,7,0),0)*X2228</f>
        <v>0</v>
      </c>
      <c r="Z2228" s="161">
        <f t="shared" si="963"/>
        <v>0</v>
      </c>
      <c r="AA2228" s="162">
        <f>IFERROR(VLOOKUP(N2228,'P1 Intra-Europees'!$A$15:$H$25,8,0),0)*Z2228</f>
        <v>0</v>
      </c>
      <c r="AB2228" s="163">
        <f t="shared" si="964"/>
        <v>0</v>
      </c>
      <c r="AC2228" s="157" t="str">
        <f>VLOOKUP(B2228,'P2 Origin'!$C$21:$O$176,13,0)</f>
        <v>EUR</v>
      </c>
      <c r="AD2228" s="164">
        <f t="shared" si="965"/>
        <v>0</v>
      </c>
      <c r="AE2228" s="165">
        <f>IF(AU2228&gt;0.1,VLOOKUP(B2228,'P2 Origin'!$C$21:$M$176,3,0)*H2228,0)</f>
        <v>0</v>
      </c>
      <c r="AF2228" s="166">
        <f t="shared" si="966"/>
        <v>0</v>
      </c>
      <c r="AG2228" s="165">
        <f>(VLOOKUP(B2228,'P2 Origin'!$C$21:$M$176,4,0))*AF2228</f>
        <v>0</v>
      </c>
      <c r="AH2228" s="166">
        <f t="shared" si="967"/>
        <v>0</v>
      </c>
      <c r="AI2228" s="165">
        <f>(VLOOKUP(B2228,'P2 Origin'!$C$21:$M$176,5,0))*AH2228</f>
        <v>0</v>
      </c>
      <c r="AJ2228" s="166">
        <f t="shared" si="981"/>
        <v>0</v>
      </c>
      <c r="AK2228" s="165">
        <f>(VLOOKUP(B2228,'P2 Origin'!$C$21:$M$176,6,0))*AJ2228</f>
        <v>0</v>
      </c>
      <c r="AL2228" s="166">
        <f t="shared" si="968"/>
        <v>0</v>
      </c>
      <c r="AM2228" s="165">
        <f>(VLOOKUP($B2228,'P2 Origin'!$C$21:$M$176,7,0))*AL2228</f>
        <v>0</v>
      </c>
      <c r="AN2228" s="166">
        <f t="shared" si="969"/>
        <v>0</v>
      </c>
      <c r="AO2228" s="165">
        <f>(VLOOKUP($B2228,'P2 Origin'!$C$21:$M$176,8,0))*AN2228</f>
        <v>0</v>
      </c>
      <c r="AP2228" s="166">
        <f t="shared" si="970"/>
        <v>0</v>
      </c>
      <c r="AQ2228" s="165">
        <f>(VLOOKUP($B2228,'P2 Origin'!$C$21:$M$176,9,0))*AP2228</f>
        <v>0</v>
      </c>
      <c r="AR2228" s="155">
        <f t="shared" si="983"/>
        <v>0</v>
      </c>
      <c r="AS2228" s="164">
        <f>(VLOOKUP(B2228,'P2 Origin'!$C$21:$M$176,10,0))*K2228</f>
        <v>0</v>
      </c>
      <c r="AT2228" s="164">
        <f>(VLOOKUP(B2228,'P2 Origin'!$C$21:$M$176,11,0))*J2228</f>
        <v>0</v>
      </c>
      <c r="AU2228" s="167">
        <v>0</v>
      </c>
      <c r="AV2228" s="168">
        <v>0</v>
      </c>
      <c r="AW2228" s="169">
        <v>0</v>
      </c>
      <c r="AX2228" s="170">
        <f>IF(AU2228&gt;=0.1,'P3 Bureaumarge zee- en luchtvr.'!$D$12,0)</f>
        <v>0</v>
      </c>
      <c r="AY2228" s="163">
        <f t="shared" si="971"/>
        <v>0</v>
      </c>
      <c r="AZ2228" s="157" t="str">
        <f>VLOOKUP(D2228,'P4 Destination'!$C$21:$O$176,13,0)</f>
        <v>EUR</v>
      </c>
      <c r="BA2228" s="164">
        <f t="shared" si="972"/>
        <v>0</v>
      </c>
      <c r="BB2228" s="171">
        <f>IF(AU2228&gt;0.1,(VLOOKUP(D2228,'P4 Destination'!$C$21:$M$176,3,0))*I2228,0)</f>
        <v>0</v>
      </c>
      <c r="BC2228" s="172">
        <f t="shared" si="973"/>
        <v>0</v>
      </c>
      <c r="BD2228" s="171">
        <f>(VLOOKUP($D2228,'P4 Destination'!$C$21:$M$176,4,0))*BC2228</f>
        <v>0</v>
      </c>
      <c r="BE2228" s="172">
        <f t="shared" si="974"/>
        <v>0</v>
      </c>
      <c r="BF2228" s="171">
        <f>(VLOOKUP($D2228,'P4 Destination'!$C$21:$M$176,5,0))*BE2228</f>
        <v>0</v>
      </c>
      <c r="BG2228" s="172">
        <f t="shared" si="975"/>
        <v>0</v>
      </c>
      <c r="BH2228" s="171">
        <f>(VLOOKUP($D2228,'P4 Destination'!$C$21:$M$176,6,0))*BG2228</f>
        <v>0</v>
      </c>
      <c r="BI2228" s="172">
        <f t="shared" si="976"/>
        <v>0</v>
      </c>
      <c r="BJ2228" s="171">
        <f>(VLOOKUP($D2228,'P4 Destination'!$C$21:$M$176,7,0))*BI2228</f>
        <v>0</v>
      </c>
      <c r="BK2228" s="172">
        <f t="shared" si="977"/>
        <v>0</v>
      </c>
      <c r="BL2228" s="171">
        <f>(VLOOKUP($D2228,'P4 Destination'!$C$21:$M$176,8,0))*BK2228</f>
        <v>0</v>
      </c>
      <c r="BM2228" s="172">
        <f t="shared" si="978"/>
        <v>0</v>
      </c>
      <c r="BN2228" s="171">
        <f>(VLOOKUP($D2228,'P4 Destination'!$C$21:$M$176,9,0))*BM2228</f>
        <v>0</v>
      </c>
      <c r="BO2228" s="154">
        <f t="shared" si="984"/>
        <v>0</v>
      </c>
      <c r="BP2228" s="171">
        <f>(VLOOKUP(D2228,'P4 Destination'!$C$21:$M$176,10,0))*K2228</f>
        <v>0</v>
      </c>
      <c r="BQ2228" s="171">
        <f>(VLOOKUP(D2228,'P4 Destination'!$C$21:$M$176,11,0))*J2228</f>
        <v>0</v>
      </c>
      <c r="BR2228" s="173">
        <f t="shared" si="979"/>
        <v>0</v>
      </c>
      <c r="BS2228" s="173">
        <f>(AV2228*2500)*'P6 Verzekering'!$E$11</f>
        <v>0</v>
      </c>
      <c r="BT2228" s="173">
        <f>(AW2228*2500)*'P6 Verzekering'!$E$12</f>
        <v>0</v>
      </c>
      <c r="BU2228" s="173">
        <f>(L2228*2500)*'P6 Verzekering'!$E$13</f>
        <v>0</v>
      </c>
      <c r="BV2228" s="173">
        <f t="shared" si="980"/>
        <v>0</v>
      </c>
      <c r="BW2228"/>
      <c r="BX2228"/>
    </row>
    <row r="2229" spans="1:76">
      <c r="A2229" s="152" t="s">
        <v>1761</v>
      </c>
      <c r="B2229" s="152" t="s">
        <v>219</v>
      </c>
      <c r="C2229" s="152" t="s">
        <v>219</v>
      </c>
      <c r="D2229" s="152" t="s">
        <v>151</v>
      </c>
      <c r="E2229" s="152" t="s">
        <v>149</v>
      </c>
      <c r="F2229" s="153">
        <f t="shared" si="982"/>
        <v>38</v>
      </c>
      <c r="G2229" s="154">
        <v>0</v>
      </c>
      <c r="H2229" s="154">
        <f>IFERROR(VLOOKUP(B2229,'P2 Origin'!$C$21:$Q$176,15,FALSE),0)</f>
        <v>0</v>
      </c>
      <c r="I2229" s="154">
        <f>IFERROR(VLOOKUP(D2229,'P4 Destination'!$C$21:$Q$176,15,FALSE),0)</f>
        <v>0</v>
      </c>
      <c r="J2229" s="155"/>
      <c r="K2229" s="155"/>
      <c r="L2229" s="156">
        <v>38</v>
      </c>
      <c r="M2229" s="155">
        <v>183</v>
      </c>
      <c r="N2229" s="155">
        <v>2</v>
      </c>
      <c r="O2229" s="157">
        <f t="shared" si="957"/>
        <v>0</v>
      </c>
      <c r="P2229" s="158">
        <f t="shared" si="958"/>
        <v>0</v>
      </c>
      <c r="Q2229" s="159">
        <f>IFERROR(VLOOKUP(N2229,'P1 Intra-Europees'!$A$15:$H$25,3,0),0)*P2229</f>
        <v>0</v>
      </c>
      <c r="R2229" s="160">
        <f t="shared" si="959"/>
        <v>0</v>
      </c>
      <c r="S2229" s="159">
        <f>IFERROR(VLOOKUP(N2229,'P1 Intra-Europees'!$A$15:$H$25,4,0),0)*R2229</f>
        <v>0</v>
      </c>
      <c r="T2229" s="160">
        <f t="shared" si="960"/>
        <v>0</v>
      </c>
      <c r="U2229" s="159">
        <f>IFERROR(VLOOKUP(N2229,'P1 Intra-Europees'!$A$15:$H$25,5,0),0)*T2229</f>
        <v>0</v>
      </c>
      <c r="V2229" s="160">
        <f t="shared" si="961"/>
        <v>38</v>
      </c>
      <c r="W2229" s="159">
        <f>IFERROR(VLOOKUP(N2229,'P1 Intra-Europees'!$A$15:$H$25,6,0),0)*V2229</f>
        <v>0</v>
      </c>
      <c r="X2229" s="160">
        <f t="shared" si="962"/>
        <v>0</v>
      </c>
      <c r="Y2229" s="159">
        <f>IFERROR(VLOOKUP(N2229,'P1 Intra-Europees'!$A$15:$H$25,7,0),0)*X2229</f>
        <v>0</v>
      </c>
      <c r="Z2229" s="161">
        <f t="shared" si="963"/>
        <v>0</v>
      </c>
      <c r="AA2229" s="162">
        <f>IFERROR(VLOOKUP(N2229,'P1 Intra-Europees'!$A$15:$H$25,8,0),0)*Z2229</f>
        <v>0</v>
      </c>
      <c r="AB2229" s="163">
        <f t="shared" si="964"/>
        <v>0</v>
      </c>
      <c r="AC2229" s="157" t="str">
        <f>VLOOKUP(B2229,'P2 Origin'!$C$21:$O$176,13,0)</f>
        <v>EUR</v>
      </c>
      <c r="AD2229" s="164">
        <f t="shared" si="965"/>
        <v>0</v>
      </c>
      <c r="AE2229" s="165">
        <f>IF(AU2229&gt;0.1,VLOOKUP(B2229,'P2 Origin'!$C$21:$M$176,3,0)*H2229,0)</f>
        <v>0</v>
      </c>
      <c r="AF2229" s="166">
        <f t="shared" si="966"/>
        <v>0</v>
      </c>
      <c r="AG2229" s="165">
        <f>(VLOOKUP(B2229,'P2 Origin'!$C$21:$M$176,4,0))*AF2229</f>
        <v>0</v>
      </c>
      <c r="AH2229" s="166">
        <f t="shared" si="967"/>
        <v>0</v>
      </c>
      <c r="AI2229" s="165">
        <f>(VLOOKUP(B2229,'P2 Origin'!$C$21:$M$176,5,0))*AH2229</f>
        <v>0</v>
      </c>
      <c r="AJ2229" s="166">
        <f t="shared" si="981"/>
        <v>0</v>
      </c>
      <c r="AK2229" s="165">
        <f>(VLOOKUP(B2229,'P2 Origin'!$C$21:$M$176,6,0))*AJ2229</f>
        <v>0</v>
      </c>
      <c r="AL2229" s="166">
        <f t="shared" si="968"/>
        <v>0</v>
      </c>
      <c r="AM2229" s="165">
        <f>(VLOOKUP($B2229,'P2 Origin'!$C$21:$M$176,7,0))*AL2229</f>
        <v>0</v>
      </c>
      <c r="AN2229" s="166">
        <f t="shared" si="969"/>
        <v>0</v>
      </c>
      <c r="AO2229" s="165">
        <f>(VLOOKUP($B2229,'P2 Origin'!$C$21:$M$176,8,0))*AN2229</f>
        <v>0</v>
      </c>
      <c r="AP2229" s="166">
        <f t="shared" si="970"/>
        <v>0</v>
      </c>
      <c r="AQ2229" s="165">
        <f>(VLOOKUP($B2229,'P2 Origin'!$C$21:$M$176,9,0))*AP2229</f>
        <v>0</v>
      </c>
      <c r="AR2229" s="155">
        <f t="shared" si="983"/>
        <v>0</v>
      </c>
      <c r="AS2229" s="164">
        <f>(VLOOKUP(B2229,'P2 Origin'!$C$21:$M$176,10,0))*K2229</f>
        <v>0</v>
      </c>
      <c r="AT2229" s="164">
        <f>(VLOOKUP(B2229,'P2 Origin'!$C$21:$M$176,11,0))*J2229</f>
        <v>0</v>
      </c>
      <c r="AU2229" s="167">
        <v>0</v>
      </c>
      <c r="AV2229" s="168">
        <v>0</v>
      </c>
      <c r="AW2229" s="169">
        <v>0</v>
      </c>
      <c r="AX2229" s="170">
        <f>IF(AU2229&gt;=0.1,'P3 Bureaumarge zee- en luchtvr.'!$D$12,0)</f>
        <v>0</v>
      </c>
      <c r="AY2229" s="163">
        <f t="shared" si="971"/>
        <v>0</v>
      </c>
      <c r="AZ2229" s="157" t="str">
        <f>VLOOKUP(D2229,'P4 Destination'!$C$21:$O$176,13,0)</f>
        <v>EUR</v>
      </c>
      <c r="BA2229" s="164">
        <f t="shared" si="972"/>
        <v>0</v>
      </c>
      <c r="BB2229" s="171">
        <f>IF(AU2229&gt;0.1,(VLOOKUP(D2229,'P4 Destination'!$C$21:$M$176,3,0))*I2229,0)</f>
        <v>0</v>
      </c>
      <c r="BC2229" s="172">
        <f t="shared" si="973"/>
        <v>0</v>
      </c>
      <c r="BD2229" s="171">
        <f>(VLOOKUP($D2229,'P4 Destination'!$C$21:$M$176,4,0))*BC2229</f>
        <v>0</v>
      </c>
      <c r="BE2229" s="172">
        <f t="shared" si="974"/>
        <v>0</v>
      </c>
      <c r="BF2229" s="171">
        <f>(VLOOKUP($D2229,'P4 Destination'!$C$21:$M$176,5,0))*BE2229</f>
        <v>0</v>
      </c>
      <c r="BG2229" s="172">
        <f t="shared" si="975"/>
        <v>0</v>
      </c>
      <c r="BH2229" s="171">
        <f>(VLOOKUP($D2229,'P4 Destination'!$C$21:$M$176,6,0))*BG2229</f>
        <v>0</v>
      </c>
      <c r="BI2229" s="172">
        <f t="shared" si="976"/>
        <v>0</v>
      </c>
      <c r="BJ2229" s="171">
        <f>(VLOOKUP($D2229,'P4 Destination'!$C$21:$M$176,7,0))*BI2229</f>
        <v>0</v>
      </c>
      <c r="BK2229" s="172">
        <f t="shared" si="977"/>
        <v>0</v>
      </c>
      <c r="BL2229" s="171">
        <f>(VLOOKUP($D2229,'P4 Destination'!$C$21:$M$176,8,0))*BK2229</f>
        <v>0</v>
      </c>
      <c r="BM2229" s="172">
        <f t="shared" si="978"/>
        <v>0</v>
      </c>
      <c r="BN2229" s="171">
        <f>(VLOOKUP($D2229,'P4 Destination'!$C$21:$M$176,9,0))*BM2229</f>
        <v>0</v>
      </c>
      <c r="BO2229" s="154">
        <f t="shared" si="984"/>
        <v>0</v>
      </c>
      <c r="BP2229" s="171">
        <f>(VLOOKUP(D2229,'P4 Destination'!$C$21:$M$176,10,0))*K2229</f>
        <v>0</v>
      </c>
      <c r="BQ2229" s="171">
        <f>(VLOOKUP(D2229,'P4 Destination'!$C$21:$M$176,11,0))*J2229</f>
        <v>0</v>
      </c>
      <c r="BR2229" s="173">
        <f t="shared" si="979"/>
        <v>0</v>
      </c>
      <c r="BS2229" s="173">
        <f>(AV2229*2500)*'P6 Verzekering'!$E$11</f>
        <v>0</v>
      </c>
      <c r="BT2229" s="173">
        <f>(AW2229*2500)*'P6 Verzekering'!$E$12</f>
        <v>0</v>
      </c>
      <c r="BU2229" s="173">
        <f>(L2229*2500)*'P6 Verzekering'!$E$13</f>
        <v>0</v>
      </c>
      <c r="BV2229" s="173">
        <f t="shared" si="980"/>
        <v>0</v>
      </c>
      <c r="BW2229"/>
      <c r="BX2229"/>
    </row>
    <row r="2230" spans="1:76">
      <c r="A2230" s="152" t="s">
        <v>992</v>
      </c>
      <c r="B2230" s="152" t="s">
        <v>151</v>
      </c>
      <c r="C2230" s="152" t="s">
        <v>149</v>
      </c>
      <c r="D2230" s="152" t="s">
        <v>219</v>
      </c>
      <c r="E2230" s="152" t="s">
        <v>219</v>
      </c>
      <c r="F2230" s="153">
        <f t="shared" si="982"/>
        <v>38</v>
      </c>
      <c r="G2230" s="154">
        <v>0</v>
      </c>
      <c r="H2230" s="154">
        <f>IFERROR(VLOOKUP(B2230,'P2 Origin'!$C$21:$Q$176,15,FALSE),0)</f>
        <v>0</v>
      </c>
      <c r="I2230" s="154">
        <f>IFERROR(VLOOKUP(D2230,'P4 Destination'!$C$21:$Q$176,15,FALSE),0)</f>
        <v>0</v>
      </c>
      <c r="J2230" s="155"/>
      <c r="K2230" s="155"/>
      <c r="L2230" s="156">
        <v>38</v>
      </c>
      <c r="M2230" s="155">
        <v>205</v>
      </c>
      <c r="N2230" s="155">
        <v>2</v>
      </c>
      <c r="O2230" s="157">
        <f t="shared" si="957"/>
        <v>0</v>
      </c>
      <c r="P2230" s="158">
        <f t="shared" si="958"/>
        <v>0</v>
      </c>
      <c r="Q2230" s="159">
        <f>IFERROR(VLOOKUP(N2230,'P1 Intra-Europees'!$A$15:$H$25,3,0),0)*P2230</f>
        <v>0</v>
      </c>
      <c r="R2230" s="160">
        <f t="shared" si="959"/>
        <v>0</v>
      </c>
      <c r="S2230" s="159">
        <f>IFERROR(VLOOKUP(N2230,'P1 Intra-Europees'!$A$15:$H$25,4,0),0)*R2230</f>
        <v>0</v>
      </c>
      <c r="T2230" s="160">
        <f t="shared" si="960"/>
        <v>0</v>
      </c>
      <c r="U2230" s="159">
        <f>IFERROR(VLOOKUP(N2230,'P1 Intra-Europees'!$A$15:$H$25,5,0),0)*T2230</f>
        <v>0</v>
      </c>
      <c r="V2230" s="160">
        <f t="shared" si="961"/>
        <v>38</v>
      </c>
      <c r="W2230" s="159">
        <f>IFERROR(VLOOKUP(N2230,'P1 Intra-Europees'!$A$15:$H$25,6,0),0)*V2230</f>
        <v>0</v>
      </c>
      <c r="X2230" s="160">
        <f t="shared" si="962"/>
        <v>0</v>
      </c>
      <c r="Y2230" s="159">
        <f>IFERROR(VLOOKUP(N2230,'P1 Intra-Europees'!$A$15:$H$25,7,0),0)*X2230</f>
        <v>0</v>
      </c>
      <c r="Z2230" s="161">
        <f t="shared" si="963"/>
        <v>0</v>
      </c>
      <c r="AA2230" s="162">
        <f>IFERROR(VLOOKUP(N2230,'P1 Intra-Europees'!$A$15:$H$25,8,0),0)*Z2230</f>
        <v>0</v>
      </c>
      <c r="AB2230" s="163">
        <f t="shared" si="964"/>
        <v>0</v>
      </c>
      <c r="AC2230" s="157" t="str">
        <f>VLOOKUP(B2230,'P2 Origin'!$C$21:$O$176,13,0)</f>
        <v>EUR</v>
      </c>
      <c r="AD2230" s="164">
        <f t="shared" si="965"/>
        <v>0</v>
      </c>
      <c r="AE2230" s="165">
        <f>IF(AU2230&gt;0.1,VLOOKUP(B2230,'P2 Origin'!$C$21:$M$176,3,0)*H2230,0)</f>
        <v>0</v>
      </c>
      <c r="AF2230" s="166">
        <f t="shared" si="966"/>
        <v>0</v>
      </c>
      <c r="AG2230" s="165">
        <f>(VLOOKUP(B2230,'P2 Origin'!$C$21:$M$176,4,0))*AF2230</f>
        <v>0</v>
      </c>
      <c r="AH2230" s="166">
        <f t="shared" si="967"/>
        <v>0</v>
      </c>
      <c r="AI2230" s="165">
        <f>(VLOOKUP(B2230,'P2 Origin'!$C$21:$M$176,5,0))*AH2230</f>
        <v>0</v>
      </c>
      <c r="AJ2230" s="166">
        <f t="shared" si="981"/>
        <v>0</v>
      </c>
      <c r="AK2230" s="165">
        <f>(VLOOKUP(B2230,'P2 Origin'!$C$21:$M$176,6,0))*AJ2230</f>
        <v>0</v>
      </c>
      <c r="AL2230" s="166">
        <f t="shared" si="968"/>
        <v>0</v>
      </c>
      <c r="AM2230" s="165">
        <f>(VLOOKUP($B2230,'P2 Origin'!$C$21:$M$176,7,0))*AL2230</f>
        <v>0</v>
      </c>
      <c r="AN2230" s="166">
        <f t="shared" si="969"/>
        <v>0</v>
      </c>
      <c r="AO2230" s="165">
        <f>(VLOOKUP($B2230,'P2 Origin'!$C$21:$M$176,8,0))*AN2230</f>
        <v>0</v>
      </c>
      <c r="AP2230" s="166">
        <f t="shared" si="970"/>
        <v>0</v>
      </c>
      <c r="AQ2230" s="165">
        <f>(VLOOKUP($B2230,'P2 Origin'!$C$21:$M$176,9,0))*AP2230</f>
        <v>0</v>
      </c>
      <c r="AR2230" s="155">
        <f t="shared" si="983"/>
        <v>0</v>
      </c>
      <c r="AS2230" s="164">
        <f>(VLOOKUP(B2230,'P2 Origin'!$C$21:$M$176,10,0))*K2230</f>
        <v>0</v>
      </c>
      <c r="AT2230" s="164">
        <f>(VLOOKUP(B2230,'P2 Origin'!$C$21:$M$176,11,0))*J2230</f>
        <v>0</v>
      </c>
      <c r="AU2230" s="167">
        <v>0</v>
      </c>
      <c r="AV2230" s="168">
        <v>0</v>
      </c>
      <c r="AW2230" s="169">
        <v>0</v>
      </c>
      <c r="AX2230" s="170">
        <f>IF(AU2230&gt;=0.1,'P3 Bureaumarge zee- en luchtvr.'!$D$12,0)</f>
        <v>0</v>
      </c>
      <c r="AY2230" s="163">
        <f t="shared" si="971"/>
        <v>0</v>
      </c>
      <c r="AZ2230" s="157" t="str">
        <f>VLOOKUP(D2230,'P4 Destination'!$C$21:$O$176,13,0)</f>
        <v>EUR</v>
      </c>
      <c r="BA2230" s="164">
        <f t="shared" si="972"/>
        <v>0</v>
      </c>
      <c r="BB2230" s="171">
        <f>IF(AU2230&gt;0.1,(VLOOKUP(D2230,'P4 Destination'!$C$21:$M$176,3,0))*I2230,0)</f>
        <v>0</v>
      </c>
      <c r="BC2230" s="172">
        <f t="shared" si="973"/>
        <v>0</v>
      </c>
      <c r="BD2230" s="171">
        <f>(VLOOKUP($D2230,'P4 Destination'!$C$21:$M$176,4,0))*BC2230</f>
        <v>0</v>
      </c>
      <c r="BE2230" s="172">
        <f t="shared" si="974"/>
        <v>0</v>
      </c>
      <c r="BF2230" s="171">
        <f>(VLOOKUP($D2230,'P4 Destination'!$C$21:$M$176,5,0))*BE2230</f>
        <v>0</v>
      </c>
      <c r="BG2230" s="172">
        <f t="shared" si="975"/>
        <v>0</v>
      </c>
      <c r="BH2230" s="171">
        <f>(VLOOKUP($D2230,'P4 Destination'!$C$21:$M$176,6,0))*BG2230</f>
        <v>0</v>
      </c>
      <c r="BI2230" s="172">
        <f t="shared" si="976"/>
        <v>0</v>
      </c>
      <c r="BJ2230" s="171">
        <f>(VLOOKUP($D2230,'P4 Destination'!$C$21:$M$176,7,0))*BI2230</f>
        <v>0</v>
      </c>
      <c r="BK2230" s="172">
        <f t="shared" si="977"/>
        <v>0</v>
      </c>
      <c r="BL2230" s="171">
        <f>(VLOOKUP($D2230,'P4 Destination'!$C$21:$M$176,8,0))*BK2230</f>
        <v>0</v>
      </c>
      <c r="BM2230" s="172">
        <f t="shared" si="978"/>
        <v>0</v>
      </c>
      <c r="BN2230" s="171">
        <f>(VLOOKUP($D2230,'P4 Destination'!$C$21:$M$176,9,0))*BM2230</f>
        <v>0</v>
      </c>
      <c r="BO2230" s="154">
        <f t="shared" si="984"/>
        <v>0</v>
      </c>
      <c r="BP2230" s="171">
        <f>(VLOOKUP(D2230,'P4 Destination'!$C$21:$M$176,10,0))*K2230</f>
        <v>0</v>
      </c>
      <c r="BQ2230" s="171">
        <f>(VLOOKUP(D2230,'P4 Destination'!$C$21:$M$176,11,0))*J2230</f>
        <v>0</v>
      </c>
      <c r="BR2230" s="173">
        <f t="shared" si="979"/>
        <v>0</v>
      </c>
      <c r="BS2230" s="173">
        <f>(AV2230*2500)*'P6 Verzekering'!$E$11</f>
        <v>0</v>
      </c>
      <c r="BT2230" s="173">
        <f>(AW2230*2500)*'P6 Verzekering'!$E$12</f>
        <v>0</v>
      </c>
      <c r="BU2230" s="173">
        <f>(L2230*2500)*'P6 Verzekering'!$E$13</f>
        <v>0</v>
      </c>
      <c r="BV2230" s="173">
        <f t="shared" si="980"/>
        <v>0</v>
      </c>
      <c r="BW2230"/>
      <c r="BX2230"/>
    </row>
    <row r="2231" spans="1:76">
      <c r="A2231" s="152" t="s">
        <v>1118</v>
      </c>
      <c r="B2231" s="152" t="s">
        <v>194</v>
      </c>
      <c r="C2231" s="152" t="s">
        <v>193</v>
      </c>
      <c r="D2231" s="152" t="s">
        <v>151</v>
      </c>
      <c r="E2231" s="152" t="s">
        <v>149</v>
      </c>
      <c r="F2231" s="153">
        <f t="shared" si="982"/>
        <v>38</v>
      </c>
      <c r="G2231" s="154">
        <v>0</v>
      </c>
      <c r="H2231" s="154">
        <f>IFERROR(VLOOKUP(B2231,'P2 Origin'!$C$21:$Q$176,15,FALSE),0)</f>
        <v>0</v>
      </c>
      <c r="I2231" s="154">
        <f>IFERROR(VLOOKUP(D2231,'P4 Destination'!$C$21:$Q$176,15,FALSE),0)</f>
        <v>0</v>
      </c>
      <c r="J2231" s="155"/>
      <c r="K2231" s="155"/>
      <c r="L2231" s="156">
        <v>38</v>
      </c>
      <c r="M2231" s="155">
        <v>1126</v>
      </c>
      <c r="N2231" s="155">
        <v>6</v>
      </c>
      <c r="O2231" s="157">
        <f t="shared" si="957"/>
        <v>0</v>
      </c>
      <c r="P2231" s="158">
        <f t="shared" si="958"/>
        <v>0</v>
      </c>
      <c r="Q2231" s="159">
        <f>IFERROR(VLOOKUP(N2231,'P1 Intra-Europees'!$A$15:$H$25,3,0),0)*P2231</f>
        <v>0</v>
      </c>
      <c r="R2231" s="160">
        <f t="shared" si="959"/>
        <v>0</v>
      </c>
      <c r="S2231" s="159">
        <f>IFERROR(VLOOKUP(N2231,'P1 Intra-Europees'!$A$15:$H$25,4,0),0)*R2231</f>
        <v>0</v>
      </c>
      <c r="T2231" s="160">
        <f t="shared" si="960"/>
        <v>0</v>
      </c>
      <c r="U2231" s="159">
        <f>IFERROR(VLOOKUP(N2231,'P1 Intra-Europees'!$A$15:$H$25,5,0),0)*T2231</f>
        <v>0</v>
      </c>
      <c r="V2231" s="160">
        <f t="shared" si="961"/>
        <v>38</v>
      </c>
      <c r="W2231" s="159">
        <f>IFERROR(VLOOKUP(N2231,'P1 Intra-Europees'!$A$15:$H$25,6,0),0)*V2231</f>
        <v>0</v>
      </c>
      <c r="X2231" s="160">
        <f t="shared" si="962"/>
        <v>0</v>
      </c>
      <c r="Y2231" s="159">
        <f>IFERROR(VLOOKUP(N2231,'P1 Intra-Europees'!$A$15:$H$25,7,0),0)*X2231</f>
        <v>0</v>
      </c>
      <c r="Z2231" s="161">
        <f t="shared" si="963"/>
        <v>0</v>
      </c>
      <c r="AA2231" s="162">
        <f>IFERROR(VLOOKUP(N2231,'P1 Intra-Europees'!$A$15:$H$25,8,0),0)*Z2231</f>
        <v>0</v>
      </c>
      <c r="AB2231" s="163">
        <f t="shared" si="964"/>
        <v>0</v>
      </c>
      <c r="AC2231" s="157" t="str">
        <f>VLOOKUP(B2231,'P2 Origin'!$C$21:$O$176,13,0)</f>
        <v>EUR</v>
      </c>
      <c r="AD2231" s="164">
        <f t="shared" si="965"/>
        <v>0</v>
      </c>
      <c r="AE2231" s="165">
        <f>IF(AU2231&gt;0.1,VLOOKUP(B2231,'P2 Origin'!$C$21:$M$176,3,0)*H2231,0)</f>
        <v>0</v>
      </c>
      <c r="AF2231" s="166">
        <f t="shared" si="966"/>
        <v>0</v>
      </c>
      <c r="AG2231" s="165">
        <f>(VLOOKUP(B2231,'P2 Origin'!$C$21:$M$176,4,0))*AF2231</f>
        <v>0</v>
      </c>
      <c r="AH2231" s="166">
        <f t="shared" si="967"/>
        <v>0</v>
      </c>
      <c r="AI2231" s="165">
        <f>(VLOOKUP(B2231,'P2 Origin'!$C$21:$M$176,5,0))*AH2231</f>
        <v>0</v>
      </c>
      <c r="AJ2231" s="166">
        <f t="shared" si="981"/>
        <v>0</v>
      </c>
      <c r="AK2231" s="165">
        <f>(VLOOKUP(B2231,'P2 Origin'!$C$21:$M$176,6,0))*AJ2231</f>
        <v>0</v>
      </c>
      <c r="AL2231" s="166">
        <f t="shared" si="968"/>
        <v>0</v>
      </c>
      <c r="AM2231" s="165">
        <f>(VLOOKUP($B2231,'P2 Origin'!$C$21:$M$176,7,0))*AL2231</f>
        <v>0</v>
      </c>
      <c r="AN2231" s="166">
        <f t="shared" si="969"/>
        <v>0</v>
      </c>
      <c r="AO2231" s="165">
        <f>(VLOOKUP($B2231,'P2 Origin'!$C$21:$M$176,8,0))*AN2231</f>
        <v>0</v>
      </c>
      <c r="AP2231" s="166">
        <f t="shared" si="970"/>
        <v>0</v>
      </c>
      <c r="AQ2231" s="165">
        <f>(VLOOKUP($B2231,'P2 Origin'!$C$21:$M$176,9,0))*AP2231</f>
        <v>0</v>
      </c>
      <c r="AR2231" s="155">
        <f t="shared" si="983"/>
        <v>0</v>
      </c>
      <c r="AS2231" s="164">
        <f>(VLOOKUP(B2231,'P2 Origin'!$C$21:$M$176,10,0))*K2231</f>
        <v>0</v>
      </c>
      <c r="AT2231" s="164">
        <f>(VLOOKUP(B2231,'P2 Origin'!$C$21:$M$176,11,0))*J2231</f>
        <v>0</v>
      </c>
      <c r="AU2231" s="167">
        <v>0</v>
      </c>
      <c r="AV2231" s="168">
        <v>0</v>
      </c>
      <c r="AW2231" s="169">
        <v>0</v>
      </c>
      <c r="AX2231" s="170">
        <f>IF(AU2231&gt;=0.1,'P3 Bureaumarge zee- en luchtvr.'!$D$12,0)</f>
        <v>0</v>
      </c>
      <c r="AY2231" s="163">
        <f t="shared" si="971"/>
        <v>0</v>
      </c>
      <c r="AZ2231" s="157" t="str">
        <f>VLOOKUP(D2231,'P4 Destination'!$C$21:$O$176,13,0)</f>
        <v>EUR</v>
      </c>
      <c r="BA2231" s="164">
        <f t="shared" si="972"/>
        <v>0</v>
      </c>
      <c r="BB2231" s="171">
        <f>IF(AU2231&gt;0.1,(VLOOKUP(D2231,'P4 Destination'!$C$21:$M$176,3,0))*I2231,0)</f>
        <v>0</v>
      </c>
      <c r="BC2231" s="172">
        <f t="shared" si="973"/>
        <v>0</v>
      </c>
      <c r="BD2231" s="171">
        <f>(VLOOKUP($D2231,'P4 Destination'!$C$21:$M$176,4,0))*BC2231</f>
        <v>0</v>
      </c>
      <c r="BE2231" s="172">
        <f t="shared" si="974"/>
        <v>0</v>
      </c>
      <c r="BF2231" s="171">
        <f>(VLOOKUP($D2231,'P4 Destination'!$C$21:$M$176,5,0))*BE2231</f>
        <v>0</v>
      </c>
      <c r="BG2231" s="172">
        <f t="shared" si="975"/>
        <v>0</v>
      </c>
      <c r="BH2231" s="171">
        <f>(VLOOKUP($D2231,'P4 Destination'!$C$21:$M$176,6,0))*BG2231</f>
        <v>0</v>
      </c>
      <c r="BI2231" s="172">
        <f t="shared" si="976"/>
        <v>0</v>
      </c>
      <c r="BJ2231" s="171">
        <f>(VLOOKUP($D2231,'P4 Destination'!$C$21:$M$176,7,0))*BI2231</f>
        <v>0</v>
      </c>
      <c r="BK2231" s="172">
        <f t="shared" si="977"/>
        <v>0</v>
      </c>
      <c r="BL2231" s="171">
        <f>(VLOOKUP($D2231,'P4 Destination'!$C$21:$M$176,8,0))*BK2231</f>
        <v>0</v>
      </c>
      <c r="BM2231" s="172">
        <f t="shared" si="978"/>
        <v>0</v>
      </c>
      <c r="BN2231" s="171">
        <f>(VLOOKUP($D2231,'P4 Destination'!$C$21:$M$176,9,0))*BM2231</f>
        <v>0</v>
      </c>
      <c r="BO2231" s="154">
        <f t="shared" si="984"/>
        <v>0</v>
      </c>
      <c r="BP2231" s="171">
        <f>(VLOOKUP(D2231,'P4 Destination'!$C$21:$M$176,10,0))*K2231</f>
        <v>0</v>
      </c>
      <c r="BQ2231" s="171">
        <f>(VLOOKUP(D2231,'P4 Destination'!$C$21:$M$176,11,0))*J2231</f>
        <v>0</v>
      </c>
      <c r="BR2231" s="173">
        <f t="shared" si="979"/>
        <v>0</v>
      </c>
      <c r="BS2231" s="173">
        <f>(AV2231*2500)*'P6 Verzekering'!$E$11</f>
        <v>0</v>
      </c>
      <c r="BT2231" s="173">
        <f>(AW2231*2500)*'P6 Verzekering'!$E$12</f>
        <v>0</v>
      </c>
      <c r="BU2231" s="173">
        <f>(L2231*2500)*'P6 Verzekering'!$E$13</f>
        <v>0</v>
      </c>
      <c r="BV2231" s="173">
        <f t="shared" si="980"/>
        <v>0</v>
      </c>
      <c r="BW2231"/>
      <c r="BX2231"/>
    </row>
    <row r="2232" spans="1:76">
      <c r="A2232" s="152" t="s">
        <v>2429</v>
      </c>
      <c r="B2232" s="152" t="s">
        <v>219</v>
      </c>
      <c r="C2232" s="152" t="s">
        <v>219</v>
      </c>
      <c r="D2232" s="152" t="s">
        <v>147</v>
      </c>
      <c r="E2232" s="152" t="s">
        <v>146</v>
      </c>
      <c r="F2232" s="153">
        <f t="shared" si="982"/>
        <v>38</v>
      </c>
      <c r="G2232" s="154">
        <v>0</v>
      </c>
      <c r="H2232" s="154">
        <f>IFERROR(VLOOKUP(B2232,'P2 Origin'!$C$21:$Q$176,15,FALSE),0)</f>
        <v>0</v>
      </c>
      <c r="I2232" s="154">
        <f>IFERROR(VLOOKUP(D2232,'P4 Destination'!$C$21:$Q$176,15,FALSE),0)</f>
        <v>1</v>
      </c>
      <c r="J2232" s="155"/>
      <c r="K2232" s="155"/>
      <c r="L2232" s="156">
        <v>38</v>
      </c>
      <c r="M2232" s="155">
        <v>1167</v>
      </c>
      <c r="N2232" s="155">
        <v>6</v>
      </c>
      <c r="O2232" s="157">
        <f t="shared" si="957"/>
        <v>0</v>
      </c>
      <c r="P2232" s="158">
        <f t="shared" si="958"/>
        <v>0</v>
      </c>
      <c r="Q2232" s="159">
        <f>IFERROR(VLOOKUP(N2232,'P1 Intra-Europees'!$A$15:$H$25,3,0),0)*P2232</f>
        <v>0</v>
      </c>
      <c r="R2232" s="160">
        <f t="shared" si="959"/>
        <v>0</v>
      </c>
      <c r="S2232" s="159">
        <f>IFERROR(VLOOKUP(N2232,'P1 Intra-Europees'!$A$15:$H$25,4,0),0)*R2232</f>
        <v>0</v>
      </c>
      <c r="T2232" s="160">
        <f t="shared" si="960"/>
        <v>0</v>
      </c>
      <c r="U2232" s="159">
        <f>IFERROR(VLOOKUP(N2232,'P1 Intra-Europees'!$A$15:$H$25,5,0),0)*T2232</f>
        <v>0</v>
      </c>
      <c r="V2232" s="160">
        <f t="shared" si="961"/>
        <v>38</v>
      </c>
      <c r="W2232" s="159">
        <f>IFERROR(VLOOKUP(N2232,'P1 Intra-Europees'!$A$15:$H$25,6,0),0)*V2232</f>
        <v>0</v>
      </c>
      <c r="X2232" s="160">
        <f t="shared" si="962"/>
        <v>0</v>
      </c>
      <c r="Y2232" s="159">
        <f>IFERROR(VLOOKUP(N2232,'P1 Intra-Europees'!$A$15:$H$25,7,0),0)*X2232</f>
        <v>0</v>
      </c>
      <c r="Z2232" s="161">
        <f t="shared" si="963"/>
        <v>0</v>
      </c>
      <c r="AA2232" s="162">
        <f>IFERROR(VLOOKUP(N2232,'P1 Intra-Europees'!$A$15:$H$25,8,0),0)*Z2232</f>
        <v>0</v>
      </c>
      <c r="AB2232" s="163">
        <f t="shared" si="964"/>
        <v>0</v>
      </c>
      <c r="AC2232" s="157" t="str">
        <f>VLOOKUP(B2232,'P2 Origin'!$C$21:$O$176,13,0)</f>
        <v>EUR</v>
      </c>
      <c r="AD2232" s="164">
        <f t="shared" si="965"/>
        <v>0</v>
      </c>
      <c r="AE2232" s="165">
        <f>IF(AU2232&gt;0.1,VLOOKUP(B2232,'P2 Origin'!$C$21:$M$176,3,0)*H2232,0)</f>
        <v>0</v>
      </c>
      <c r="AF2232" s="166">
        <f t="shared" si="966"/>
        <v>0</v>
      </c>
      <c r="AG2232" s="165">
        <f>(VLOOKUP(B2232,'P2 Origin'!$C$21:$M$176,4,0))*AF2232</f>
        <v>0</v>
      </c>
      <c r="AH2232" s="166">
        <f t="shared" si="967"/>
        <v>0</v>
      </c>
      <c r="AI2232" s="165">
        <f>(VLOOKUP(B2232,'P2 Origin'!$C$21:$M$176,5,0))*AH2232</f>
        <v>0</v>
      </c>
      <c r="AJ2232" s="166">
        <f t="shared" si="981"/>
        <v>0</v>
      </c>
      <c r="AK2232" s="165">
        <f>(VLOOKUP(B2232,'P2 Origin'!$C$21:$M$176,6,0))*AJ2232</f>
        <v>0</v>
      </c>
      <c r="AL2232" s="166">
        <f t="shared" si="968"/>
        <v>0</v>
      </c>
      <c r="AM2232" s="165">
        <f>(VLOOKUP($B2232,'P2 Origin'!$C$21:$M$176,7,0))*AL2232</f>
        <v>0</v>
      </c>
      <c r="AN2232" s="166">
        <f t="shared" si="969"/>
        <v>0</v>
      </c>
      <c r="AO2232" s="165">
        <f>(VLOOKUP($B2232,'P2 Origin'!$C$21:$M$176,8,0))*AN2232</f>
        <v>0</v>
      </c>
      <c r="AP2232" s="166">
        <f t="shared" si="970"/>
        <v>0</v>
      </c>
      <c r="AQ2232" s="165">
        <f>(VLOOKUP($B2232,'P2 Origin'!$C$21:$M$176,9,0))*AP2232</f>
        <v>0</v>
      </c>
      <c r="AR2232" s="155">
        <f t="shared" si="983"/>
        <v>0</v>
      </c>
      <c r="AS2232" s="164">
        <f>(VLOOKUP(B2232,'P2 Origin'!$C$21:$M$176,10,0))*K2232</f>
        <v>0</v>
      </c>
      <c r="AT2232" s="164">
        <f>(VLOOKUP(B2232,'P2 Origin'!$C$21:$M$176,11,0))*J2232</f>
        <v>0</v>
      </c>
      <c r="AU2232" s="167">
        <v>0</v>
      </c>
      <c r="AV2232" s="168">
        <v>0</v>
      </c>
      <c r="AW2232" s="169">
        <v>0</v>
      </c>
      <c r="AX2232" s="170">
        <f>IF(AU2232&gt;=0.1,'P3 Bureaumarge zee- en luchtvr.'!$D$12,0)</f>
        <v>0</v>
      </c>
      <c r="AY2232" s="163">
        <f t="shared" si="971"/>
        <v>0</v>
      </c>
      <c r="AZ2232" s="157" t="str">
        <f>VLOOKUP(D2232,'P4 Destination'!$C$21:$O$176,13,0)</f>
        <v>EUR</v>
      </c>
      <c r="BA2232" s="164">
        <f t="shared" si="972"/>
        <v>0</v>
      </c>
      <c r="BB2232" s="171">
        <f>IF(AU2232&gt;0.1,(VLOOKUP(D2232,'P4 Destination'!$C$21:$M$176,3,0))*I2232,0)</f>
        <v>0</v>
      </c>
      <c r="BC2232" s="172">
        <f t="shared" si="973"/>
        <v>0</v>
      </c>
      <c r="BD2232" s="171">
        <f>(VLOOKUP($D2232,'P4 Destination'!$C$21:$M$176,4,0))*BC2232</f>
        <v>0</v>
      </c>
      <c r="BE2232" s="172">
        <f t="shared" si="974"/>
        <v>0</v>
      </c>
      <c r="BF2232" s="171">
        <f>(VLOOKUP($D2232,'P4 Destination'!$C$21:$M$176,5,0))*BE2232</f>
        <v>0</v>
      </c>
      <c r="BG2232" s="172">
        <f t="shared" si="975"/>
        <v>0</v>
      </c>
      <c r="BH2232" s="171">
        <f>(VLOOKUP($D2232,'P4 Destination'!$C$21:$M$176,6,0))*BG2232</f>
        <v>0</v>
      </c>
      <c r="BI2232" s="172">
        <f t="shared" si="976"/>
        <v>0</v>
      </c>
      <c r="BJ2232" s="171">
        <f>(VLOOKUP($D2232,'P4 Destination'!$C$21:$M$176,7,0))*BI2232</f>
        <v>0</v>
      </c>
      <c r="BK2232" s="172">
        <f t="shared" si="977"/>
        <v>0</v>
      </c>
      <c r="BL2232" s="171">
        <f>(VLOOKUP($D2232,'P4 Destination'!$C$21:$M$176,8,0))*BK2232</f>
        <v>0</v>
      </c>
      <c r="BM2232" s="172">
        <f t="shared" si="978"/>
        <v>0</v>
      </c>
      <c r="BN2232" s="171">
        <f>(VLOOKUP($D2232,'P4 Destination'!$C$21:$M$176,9,0))*BM2232</f>
        <v>0</v>
      </c>
      <c r="BO2232" s="154">
        <f t="shared" si="984"/>
        <v>0</v>
      </c>
      <c r="BP2232" s="171">
        <f>(VLOOKUP(D2232,'P4 Destination'!$C$21:$M$176,10,0))*K2232</f>
        <v>0</v>
      </c>
      <c r="BQ2232" s="171">
        <f>(VLOOKUP(D2232,'P4 Destination'!$C$21:$M$176,11,0))*J2232</f>
        <v>0</v>
      </c>
      <c r="BR2232" s="173">
        <f t="shared" si="979"/>
        <v>0</v>
      </c>
      <c r="BS2232" s="173">
        <f>(AV2232*2500)*'P6 Verzekering'!$E$11</f>
        <v>0</v>
      </c>
      <c r="BT2232" s="173">
        <f>(AW2232*2500)*'P6 Verzekering'!$E$12</f>
        <v>0</v>
      </c>
      <c r="BU2232" s="173">
        <f>(L2232*2500)*'P6 Verzekering'!$E$13</f>
        <v>0</v>
      </c>
      <c r="BV2232" s="173">
        <f t="shared" si="980"/>
        <v>0</v>
      </c>
      <c r="BW2232"/>
      <c r="BX2232"/>
    </row>
    <row r="2233" spans="1:76">
      <c r="A2233" s="152" t="s">
        <v>1443</v>
      </c>
      <c r="B2233" s="152" t="s">
        <v>245</v>
      </c>
      <c r="C2233" s="152" t="s">
        <v>244</v>
      </c>
      <c r="D2233" s="152" t="s">
        <v>219</v>
      </c>
      <c r="E2233" s="152" t="s">
        <v>219</v>
      </c>
      <c r="F2233" s="153">
        <f t="shared" si="982"/>
        <v>38</v>
      </c>
      <c r="G2233" s="154">
        <v>0</v>
      </c>
      <c r="H2233" s="154">
        <f>IFERROR(VLOOKUP(B2233,'P2 Origin'!$C$21:$Q$176,15,FALSE),0)</f>
        <v>1</v>
      </c>
      <c r="I2233" s="154">
        <f>IFERROR(VLOOKUP(D2233,'P4 Destination'!$C$21:$Q$176,15,FALSE),0)</f>
        <v>0</v>
      </c>
      <c r="J2233" s="155"/>
      <c r="K2233" s="155"/>
      <c r="L2233" s="156">
        <v>38</v>
      </c>
      <c r="M2233" s="155">
        <v>1702</v>
      </c>
      <c r="N2233" s="155">
        <v>7</v>
      </c>
      <c r="O2233" s="157">
        <f t="shared" si="957"/>
        <v>0</v>
      </c>
      <c r="P2233" s="158">
        <f t="shared" si="958"/>
        <v>0</v>
      </c>
      <c r="Q2233" s="159">
        <f>IFERROR(VLOOKUP(N2233,'P1 Intra-Europees'!$A$15:$H$25,3,0),0)*P2233</f>
        <v>0</v>
      </c>
      <c r="R2233" s="160">
        <f t="shared" si="959"/>
        <v>0</v>
      </c>
      <c r="S2233" s="159">
        <f>IFERROR(VLOOKUP(N2233,'P1 Intra-Europees'!$A$15:$H$25,4,0),0)*R2233</f>
        <v>0</v>
      </c>
      <c r="T2233" s="160">
        <f t="shared" si="960"/>
        <v>0</v>
      </c>
      <c r="U2233" s="159">
        <f>IFERROR(VLOOKUP(N2233,'P1 Intra-Europees'!$A$15:$H$25,5,0),0)*T2233</f>
        <v>0</v>
      </c>
      <c r="V2233" s="160">
        <f t="shared" si="961"/>
        <v>38</v>
      </c>
      <c r="W2233" s="159">
        <f>IFERROR(VLOOKUP(N2233,'P1 Intra-Europees'!$A$15:$H$25,6,0),0)*V2233</f>
        <v>0</v>
      </c>
      <c r="X2233" s="160">
        <f t="shared" si="962"/>
        <v>0</v>
      </c>
      <c r="Y2233" s="159">
        <f>IFERROR(VLOOKUP(N2233,'P1 Intra-Europees'!$A$15:$H$25,7,0),0)*X2233</f>
        <v>0</v>
      </c>
      <c r="Z2233" s="161">
        <f t="shared" si="963"/>
        <v>0</v>
      </c>
      <c r="AA2233" s="162">
        <f>IFERROR(VLOOKUP(N2233,'P1 Intra-Europees'!$A$15:$H$25,8,0),0)*Z2233</f>
        <v>0</v>
      </c>
      <c r="AB2233" s="163">
        <f t="shared" si="964"/>
        <v>0</v>
      </c>
      <c r="AC2233" s="157" t="str">
        <f>VLOOKUP(B2233,'P2 Origin'!$C$21:$O$176,13,0)</f>
        <v>EUR</v>
      </c>
      <c r="AD2233" s="164">
        <f t="shared" si="965"/>
        <v>0</v>
      </c>
      <c r="AE2233" s="165">
        <f>IF(AU2233&gt;0.1,VLOOKUP(B2233,'P2 Origin'!$C$21:$M$176,3,0)*H2233,0)</f>
        <v>0</v>
      </c>
      <c r="AF2233" s="166">
        <f t="shared" si="966"/>
        <v>0</v>
      </c>
      <c r="AG2233" s="165">
        <f>(VLOOKUP(B2233,'P2 Origin'!$C$21:$M$176,4,0))*AF2233</f>
        <v>0</v>
      </c>
      <c r="AH2233" s="166">
        <f t="shared" si="967"/>
        <v>0</v>
      </c>
      <c r="AI2233" s="165">
        <f>(VLOOKUP(B2233,'P2 Origin'!$C$21:$M$176,5,0))*AH2233</f>
        <v>0</v>
      </c>
      <c r="AJ2233" s="166">
        <f t="shared" si="981"/>
        <v>0</v>
      </c>
      <c r="AK2233" s="165">
        <f>(VLOOKUP(B2233,'P2 Origin'!$C$21:$M$176,6,0))*AJ2233</f>
        <v>0</v>
      </c>
      <c r="AL2233" s="166">
        <f t="shared" si="968"/>
        <v>0</v>
      </c>
      <c r="AM2233" s="165">
        <f>(VLOOKUP($B2233,'P2 Origin'!$C$21:$M$176,7,0))*AL2233</f>
        <v>0</v>
      </c>
      <c r="AN2233" s="166">
        <f t="shared" si="969"/>
        <v>0</v>
      </c>
      <c r="AO2233" s="165">
        <f>(VLOOKUP($B2233,'P2 Origin'!$C$21:$M$176,8,0))*AN2233</f>
        <v>0</v>
      </c>
      <c r="AP2233" s="166">
        <f t="shared" si="970"/>
        <v>0</v>
      </c>
      <c r="AQ2233" s="165">
        <f>(VLOOKUP($B2233,'P2 Origin'!$C$21:$M$176,9,0))*AP2233</f>
        <v>0</v>
      </c>
      <c r="AR2233" s="155">
        <f t="shared" si="983"/>
        <v>0</v>
      </c>
      <c r="AS2233" s="164">
        <f>(VLOOKUP(B2233,'P2 Origin'!$C$21:$M$176,10,0))*K2233</f>
        <v>0</v>
      </c>
      <c r="AT2233" s="164">
        <f>(VLOOKUP(B2233,'P2 Origin'!$C$21:$M$176,11,0))*J2233</f>
        <v>0</v>
      </c>
      <c r="AU2233" s="167">
        <v>0</v>
      </c>
      <c r="AV2233" s="168">
        <v>0</v>
      </c>
      <c r="AW2233" s="169">
        <v>0</v>
      </c>
      <c r="AX2233" s="170">
        <f>IF(AU2233&gt;=0.1,'P3 Bureaumarge zee- en luchtvr.'!$D$12,0)</f>
        <v>0</v>
      </c>
      <c r="AY2233" s="163">
        <f t="shared" si="971"/>
        <v>0</v>
      </c>
      <c r="AZ2233" s="157" t="str">
        <f>VLOOKUP(D2233,'P4 Destination'!$C$21:$O$176,13,0)</f>
        <v>EUR</v>
      </c>
      <c r="BA2233" s="164">
        <f t="shared" si="972"/>
        <v>0</v>
      </c>
      <c r="BB2233" s="171">
        <f>IF(AU2233&gt;0.1,(VLOOKUP(D2233,'P4 Destination'!$C$21:$M$176,3,0))*I2233,0)</f>
        <v>0</v>
      </c>
      <c r="BC2233" s="172">
        <f t="shared" si="973"/>
        <v>0</v>
      </c>
      <c r="BD2233" s="171">
        <f>(VLOOKUP($D2233,'P4 Destination'!$C$21:$M$176,4,0))*BC2233</f>
        <v>0</v>
      </c>
      <c r="BE2233" s="172">
        <f t="shared" si="974"/>
        <v>0</v>
      </c>
      <c r="BF2233" s="171">
        <f>(VLOOKUP($D2233,'P4 Destination'!$C$21:$M$176,5,0))*BE2233</f>
        <v>0</v>
      </c>
      <c r="BG2233" s="172">
        <f t="shared" si="975"/>
        <v>0</v>
      </c>
      <c r="BH2233" s="171">
        <f>(VLOOKUP($D2233,'P4 Destination'!$C$21:$M$176,6,0))*BG2233</f>
        <v>0</v>
      </c>
      <c r="BI2233" s="172">
        <f t="shared" si="976"/>
        <v>0</v>
      </c>
      <c r="BJ2233" s="171">
        <f>(VLOOKUP($D2233,'P4 Destination'!$C$21:$M$176,7,0))*BI2233</f>
        <v>0</v>
      </c>
      <c r="BK2233" s="172">
        <f t="shared" si="977"/>
        <v>0</v>
      </c>
      <c r="BL2233" s="171">
        <f>(VLOOKUP($D2233,'P4 Destination'!$C$21:$M$176,8,0))*BK2233</f>
        <v>0</v>
      </c>
      <c r="BM2233" s="172">
        <f t="shared" si="978"/>
        <v>0</v>
      </c>
      <c r="BN2233" s="171">
        <f>(VLOOKUP($D2233,'P4 Destination'!$C$21:$M$176,9,0))*BM2233</f>
        <v>0</v>
      </c>
      <c r="BO2233" s="154">
        <f t="shared" si="984"/>
        <v>0</v>
      </c>
      <c r="BP2233" s="171">
        <f>(VLOOKUP(D2233,'P4 Destination'!$C$21:$M$176,10,0))*K2233</f>
        <v>0</v>
      </c>
      <c r="BQ2233" s="171">
        <f>(VLOOKUP(D2233,'P4 Destination'!$C$21:$M$176,11,0))*J2233</f>
        <v>0</v>
      </c>
      <c r="BR2233" s="173">
        <f t="shared" si="979"/>
        <v>0</v>
      </c>
      <c r="BS2233" s="173">
        <f>(AV2233*2500)*'P6 Verzekering'!$E$11</f>
        <v>0</v>
      </c>
      <c r="BT2233" s="173">
        <f>(AW2233*2500)*'P6 Verzekering'!$E$12</f>
        <v>0</v>
      </c>
      <c r="BU2233" s="173">
        <f>(L2233*2500)*'P6 Verzekering'!$E$13</f>
        <v>0</v>
      </c>
      <c r="BV2233" s="173">
        <f t="shared" si="980"/>
        <v>0</v>
      </c>
      <c r="BW2233"/>
      <c r="BX2233"/>
    </row>
    <row r="2234" spans="1:76">
      <c r="A2234" s="152" t="s">
        <v>1444</v>
      </c>
      <c r="B2234" s="152" t="s">
        <v>245</v>
      </c>
      <c r="C2234" s="152" t="s">
        <v>244</v>
      </c>
      <c r="D2234" s="152" t="s">
        <v>219</v>
      </c>
      <c r="E2234" s="152" t="s">
        <v>219</v>
      </c>
      <c r="F2234" s="153">
        <f t="shared" si="982"/>
        <v>38</v>
      </c>
      <c r="G2234" s="154">
        <v>0</v>
      </c>
      <c r="H2234" s="154">
        <f>IFERROR(VLOOKUP(B2234,'P2 Origin'!$C$21:$Q$176,15,FALSE),0)</f>
        <v>1</v>
      </c>
      <c r="I2234" s="154">
        <f>IFERROR(VLOOKUP(D2234,'P4 Destination'!$C$21:$Q$176,15,FALSE),0)</f>
        <v>0</v>
      </c>
      <c r="J2234" s="155"/>
      <c r="K2234" s="155"/>
      <c r="L2234" s="156">
        <v>38</v>
      </c>
      <c r="M2234" s="155">
        <v>1738</v>
      </c>
      <c r="N2234" s="155">
        <v>7</v>
      </c>
      <c r="O2234" s="157">
        <f t="shared" si="957"/>
        <v>0</v>
      </c>
      <c r="P2234" s="158">
        <f t="shared" si="958"/>
        <v>0</v>
      </c>
      <c r="Q2234" s="159">
        <f>IFERROR(VLOOKUP(N2234,'P1 Intra-Europees'!$A$15:$H$25,3,0),0)*P2234</f>
        <v>0</v>
      </c>
      <c r="R2234" s="160">
        <f t="shared" si="959"/>
        <v>0</v>
      </c>
      <c r="S2234" s="159">
        <f>IFERROR(VLOOKUP(N2234,'P1 Intra-Europees'!$A$15:$H$25,4,0),0)*R2234</f>
        <v>0</v>
      </c>
      <c r="T2234" s="160">
        <f t="shared" si="960"/>
        <v>0</v>
      </c>
      <c r="U2234" s="159">
        <f>IFERROR(VLOOKUP(N2234,'P1 Intra-Europees'!$A$15:$H$25,5,0),0)*T2234</f>
        <v>0</v>
      </c>
      <c r="V2234" s="160">
        <f t="shared" si="961"/>
        <v>38</v>
      </c>
      <c r="W2234" s="159">
        <f>IFERROR(VLOOKUP(N2234,'P1 Intra-Europees'!$A$15:$H$25,6,0),0)*V2234</f>
        <v>0</v>
      </c>
      <c r="X2234" s="160">
        <f t="shared" si="962"/>
        <v>0</v>
      </c>
      <c r="Y2234" s="159">
        <f>IFERROR(VLOOKUP(N2234,'P1 Intra-Europees'!$A$15:$H$25,7,0),0)*X2234</f>
        <v>0</v>
      </c>
      <c r="Z2234" s="161">
        <f t="shared" si="963"/>
        <v>0</v>
      </c>
      <c r="AA2234" s="162">
        <f>IFERROR(VLOOKUP(N2234,'P1 Intra-Europees'!$A$15:$H$25,8,0),0)*Z2234</f>
        <v>0</v>
      </c>
      <c r="AB2234" s="163">
        <f t="shared" si="964"/>
        <v>0</v>
      </c>
      <c r="AC2234" s="157" t="str">
        <f>VLOOKUP(B2234,'P2 Origin'!$C$21:$O$176,13,0)</f>
        <v>EUR</v>
      </c>
      <c r="AD2234" s="164">
        <f t="shared" si="965"/>
        <v>0</v>
      </c>
      <c r="AE2234" s="165">
        <f>IF(AU2234&gt;0.1,VLOOKUP(B2234,'P2 Origin'!$C$21:$M$176,3,0)*H2234,0)</f>
        <v>0</v>
      </c>
      <c r="AF2234" s="166">
        <f t="shared" si="966"/>
        <v>0</v>
      </c>
      <c r="AG2234" s="165">
        <f>(VLOOKUP(B2234,'P2 Origin'!$C$21:$M$176,4,0))*AF2234</f>
        <v>0</v>
      </c>
      <c r="AH2234" s="166">
        <f t="shared" si="967"/>
        <v>0</v>
      </c>
      <c r="AI2234" s="165">
        <f>(VLOOKUP(B2234,'P2 Origin'!$C$21:$M$176,5,0))*AH2234</f>
        <v>0</v>
      </c>
      <c r="AJ2234" s="166">
        <f t="shared" si="981"/>
        <v>0</v>
      </c>
      <c r="AK2234" s="165">
        <f>(VLOOKUP(B2234,'P2 Origin'!$C$21:$M$176,6,0))*AJ2234</f>
        <v>0</v>
      </c>
      <c r="AL2234" s="166">
        <f t="shared" si="968"/>
        <v>0</v>
      </c>
      <c r="AM2234" s="165">
        <f>(VLOOKUP($B2234,'P2 Origin'!$C$21:$M$176,7,0))*AL2234</f>
        <v>0</v>
      </c>
      <c r="AN2234" s="166">
        <f t="shared" si="969"/>
        <v>0</v>
      </c>
      <c r="AO2234" s="165">
        <f>(VLOOKUP($B2234,'P2 Origin'!$C$21:$M$176,8,0))*AN2234</f>
        <v>0</v>
      </c>
      <c r="AP2234" s="166">
        <f t="shared" si="970"/>
        <v>0</v>
      </c>
      <c r="AQ2234" s="165">
        <f>(VLOOKUP($B2234,'P2 Origin'!$C$21:$M$176,9,0))*AP2234</f>
        <v>0</v>
      </c>
      <c r="AR2234" s="155">
        <f t="shared" si="983"/>
        <v>0</v>
      </c>
      <c r="AS2234" s="164">
        <f>(VLOOKUP(B2234,'P2 Origin'!$C$21:$M$176,10,0))*K2234</f>
        <v>0</v>
      </c>
      <c r="AT2234" s="164">
        <f>(VLOOKUP(B2234,'P2 Origin'!$C$21:$M$176,11,0))*J2234</f>
        <v>0</v>
      </c>
      <c r="AU2234" s="167">
        <v>0</v>
      </c>
      <c r="AV2234" s="168">
        <v>0</v>
      </c>
      <c r="AW2234" s="169">
        <v>0</v>
      </c>
      <c r="AX2234" s="170">
        <f>IF(AU2234&gt;=0.1,'P3 Bureaumarge zee- en luchtvr.'!$D$12,0)</f>
        <v>0</v>
      </c>
      <c r="AY2234" s="163">
        <f t="shared" si="971"/>
        <v>0</v>
      </c>
      <c r="AZ2234" s="157" t="str">
        <f>VLOOKUP(D2234,'P4 Destination'!$C$21:$O$176,13,0)</f>
        <v>EUR</v>
      </c>
      <c r="BA2234" s="164">
        <f t="shared" si="972"/>
        <v>0</v>
      </c>
      <c r="BB2234" s="171">
        <f>IF(AU2234&gt;0.1,(VLOOKUP(D2234,'P4 Destination'!$C$21:$M$176,3,0))*I2234,0)</f>
        <v>0</v>
      </c>
      <c r="BC2234" s="172">
        <f t="shared" si="973"/>
        <v>0</v>
      </c>
      <c r="BD2234" s="171">
        <f>(VLOOKUP($D2234,'P4 Destination'!$C$21:$M$176,4,0))*BC2234</f>
        <v>0</v>
      </c>
      <c r="BE2234" s="172">
        <f t="shared" si="974"/>
        <v>0</v>
      </c>
      <c r="BF2234" s="171">
        <f>(VLOOKUP($D2234,'P4 Destination'!$C$21:$M$176,5,0))*BE2234</f>
        <v>0</v>
      </c>
      <c r="BG2234" s="172">
        <f t="shared" si="975"/>
        <v>0</v>
      </c>
      <c r="BH2234" s="171">
        <f>(VLOOKUP($D2234,'P4 Destination'!$C$21:$M$176,6,0))*BG2234</f>
        <v>0</v>
      </c>
      <c r="BI2234" s="172">
        <f t="shared" si="976"/>
        <v>0</v>
      </c>
      <c r="BJ2234" s="171">
        <f>(VLOOKUP($D2234,'P4 Destination'!$C$21:$M$176,7,0))*BI2234</f>
        <v>0</v>
      </c>
      <c r="BK2234" s="172">
        <f t="shared" si="977"/>
        <v>0</v>
      </c>
      <c r="BL2234" s="171">
        <f>(VLOOKUP($D2234,'P4 Destination'!$C$21:$M$176,8,0))*BK2234</f>
        <v>0</v>
      </c>
      <c r="BM2234" s="172">
        <f t="shared" si="978"/>
        <v>0</v>
      </c>
      <c r="BN2234" s="171">
        <f>(VLOOKUP($D2234,'P4 Destination'!$C$21:$M$176,9,0))*BM2234</f>
        <v>0</v>
      </c>
      <c r="BO2234" s="154">
        <f t="shared" si="984"/>
        <v>0</v>
      </c>
      <c r="BP2234" s="171">
        <f>(VLOOKUP(D2234,'P4 Destination'!$C$21:$M$176,10,0))*K2234</f>
        <v>0</v>
      </c>
      <c r="BQ2234" s="171">
        <f>(VLOOKUP(D2234,'P4 Destination'!$C$21:$M$176,11,0))*J2234</f>
        <v>0</v>
      </c>
      <c r="BR2234" s="173">
        <f t="shared" si="979"/>
        <v>0</v>
      </c>
      <c r="BS2234" s="173">
        <f>(AV2234*2500)*'P6 Verzekering'!$E$11</f>
        <v>0</v>
      </c>
      <c r="BT2234" s="173">
        <f>(AW2234*2500)*'P6 Verzekering'!$E$12</f>
        <v>0</v>
      </c>
      <c r="BU2234" s="173">
        <f>(L2234*2500)*'P6 Verzekering'!$E$13</f>
        <v>0</v>
      </c>
      <c r="BV2234" s="173">
        <f t="shared" si="980"/>
        <v>0</v>
      </c>
      <c r="BW2234"/>
      <c r="BX2234"/>
    </row>
    <row r="2235" spans="1:76">
      <c r="A2235" s="152" t="s">
        <v>2045</v>
      </c>
      <c r="B2235" s="152" t="s">
        <v>219</v>
      </c>
      <c r="C2235" s="152" t="s">
        <v>219</v>
      </c>
      <c r="D2235" s="152" t="s">
        <v>229</v>
      </c>
      <c r="E2235" s="152" t="s">
        <v>228</v>
      </c>
      <c r="F2235" s="153">
        <f t="shared" si="982"/>
        <v>38</v>
      </c>
      <c r="G2235" s="154">
        <v>0</v>
      </c>
      <c r="H2235" s="154">
        <f>IFERROR(VLOOKUP(B2235,'P2 Origin'!$C$21:$Q$176,15,FALSE),0)</f>
        <v>0</v>
      </c>
      <c r="I2235" s="154">
        <f>IFERROR(VLOOKUP(D2235,'P4 Destination'!$C$21:$Q$176,15,FALSE),0)</f>
        <v>0</v>
      </c>
      <c r="J2235" s="155"/>
      <c r="K2235" s="155"/>
      <c r="L2235" s="156">
        <v>38</v>
      </c>
      <c r="M2235" s="155">
        <v>2253</v>
      </c>
      <c r="N2235" s="155">
        <v>8</v>
      </c>
      <c r="O2235" s="157">
        <f t="shared" si="957"/>
        <v>0</v>
      </c>
      <c r="P2235" s="158">
        <f t="shared" si="958"/>
        <v>0</v>
      </c>
      <c r="Q2235" s="159">
        <f>IFERROR(VLOOKUP(N2235,'P1 Intra-Europees'!$A$15:$H$25,3,0),0)*P2235</f>
        <v>0</v>
      </c>
      <c r="R2235" s="160">
        <f t="shared" si="959"/>
        <v>0</v>
      </c>
      <c r="S2235" s="159">
        <f>IFERROR(VLOOKUP(N2235,'P1 Intra-Europees'!$A$15:$H$25,4,0),0)*R2235</f>
        <v>0</v>
      </c>
      <c r="T2235" s="160">
        <f t="shared" si="960"/>
        <v>0</v>
      </c>
      <c r="U2235" s="159">
        <f>IFERROR(VLOOKUP(N2235,'P1 Intra-Europees'!$A$15:$H$25,5,0),0)*T2235</f>
        <v>0</v>
      </c>
      <c r="V2235" s="160">
        <f t="shared" si="961"/>
        <v>38</v>
      </c>
      <c r="W2235" s="159">
        <f>IFERROR(VLOOKUP(N2235,'P1 Intra-Europees'!$A$15:$H$25,6,0),0)*V2235</f>
        <v>0</v>
      </c>
      <c r="X2235" s="160">
        <f t="shared" si="962"/>
        <v>0</v>
      </c>
      <c r="Y2235" s="159">
        <f>IFERROR(VLOOKUP(N2235,'P1 Intra-Europees'!$A$15:$H$25,7,0),0)*X2235</f>
        <v>0</v>
      </c>
      <c r="Z2235" s="161">
        <f t="shared" si="963"/>
        <v>0</v>
      </c>
      <c r="AA2235" s="162">
        <f>IFERROR(VLOOKUP(N2235,'P1 Intra-Europees'!$A$15:$H$25,8,0),0)*Z2235</f>
        <v>0</v>
      </c>
      <c r="AB2235" s="163">
        <f t="shared" si="964"/>
        <v>0</v>
      </c>
      <c r="AC2235" s="157" t="str">
        <f>VLOOKUP(B2235,'P2 Origin'!$C$21:$O$176,13,0)</f>
        <v>EUR</v>
      </c>
      <c r="AD2235" s="164">
        <f t="shared" si="965"/>
        <v>0</v>
      </c>
      <c r="AE2235" s="165">
        <f>IF(AU2235&gt;0.1,VLOOKUP(B2235,'P2 Origin'!$C$21:$M$176,3,0)*H2235,0)</f>
        <v>0</v>
      </c>
      <c r="AF2235" s="166">
        <f t="shared" si="966"/>
        <v>0</v>
      </c>
      <c r="AG2235" s="165">
        <f>(VLOOKUP(B2235,'P2 Origin'!$C$21:$M$176,4,0))*AF2235</f>
        <v>0</v>
      </c>
      <c r="AH2235" s="166">
        <f t="shared" si="967"/>
        <v>0</v>
      </c>
      <c r="AI2235" s="165">
        <f>(VLOOKUP(B2235,'P2 Origin'!$C$21:$M$176,5,0))*AH2235</f>
        <v>0</v>
      </c>
      <c r="AJ2235" s="166">
        <f t="shared" si="981"/>
        <v>0</v>
      </c>
      <c r="AK2235" s="165">
        <f>(VLOOKUP(B2235,'P2 Origin'!$C$21:$M$176,6,0))*AJ2235</f>
        <v>0</v>
      </c>
      <c r="AL2235" s="166">
        <f t="shared" si="968"/>
        <v>0</v>
      </c>
      <c r="AM2235" s="165">
        <f>(VLOOKUP($B2235,'P2 Origin'!$C$21:$M$176,7,0))*AL2235</f>
        <v>0</v>
      </c>
      <c r="AN2235" s="166">
        <f t="shared" si="969"/>
        <v>0</v>
      </c>
      <c r="AO2235" s="165">
        <f>(VLOOKUP($B2235,'P2 Origin'!$C$21:$M$176,8,0))*AN2235</f>
        <v>0</v>
      </c>
      <c r="AP2235" s="166">
        <f t="shared" si="970"/>
        <v>0</v>
      </c>
      <c r="AQ2235" s="165">
        <f>(VLOOKUP($B2235,'P2 Origin'!$C$21:$M$176,9,0))*AP2235</f>
        <v>0</v>
      </c>
      <c r="AR2235" s="155">
        <f t="shared" si="983"/>
        <v>0</v>
      </c>
      <c r="AS2235" s="164">
        <f>(VLOOKUP(B2235,'P2 Origin'!$C$21:$M$176,10,0))*K2235</f>
        <v>0</v>
      </c>
      <c r="AT2235" s="164">
        <f>(VLOOKUP(B2235,'P2 Origin'!$C$21:$M$176,11,0))*J2235</f>
        <v>0</v>
      </c>
      <c r="AU2235" s="167">
        <v>0</v>
      </c>
      <c r="AV2235" s="168">
        <v>0</v>
      </c>
      <c r="AW2235" s="169">
        <v>0</v>
      </c>
      <c r="AX2235" s="170">
        <f>IF(AU2235&gt;=0.1,'P3 Bureaumarge zee- en luchtvr.'!$D$12,0)</f>
        <v>0</v>
      </c>
      <c r="AY2235" s="163">
        <f t="shared" si="971"/>
        <v>0</v>
      </c>
      <c r="AZ2235" s="157" t="str">
        <f>VLOOKUP(D2235,'P4 Destination'!$C$21:$O$176,13,0)</f>
        <v>EUR</v>
      </c>
      <c r="BA2235" s="164">
        <f t="shared" si="972"/>
        <v>0</v>
      </c>
      <c r="BB2235" s="171">
        <f>IF(AU2235&gt;0.1,(VLOOKUP(D2235,'P4 Destination'!$C$21:$M$176,3,0))*I2235,0)</f>
        <v>0</v>
      </c>
      <c r="BC2235" s="172">
        <f t="shared" si="973"/>
        <v>0</v>
      </c>
      <c r="BD2235" s="171">
        <f>(VLOOKUP($D2235,'P4 Destination'!$C$21:$M$176,4,0))*BC2235</f>
        <v>0</v>
      </c>
      <c r="BE2235" s="172">
        <f t="shared" si="974"/>
        <v>0</v>
      </c>
      <c r="BF2235" s="171">
        <f>(VLOOKUP($D2235,'P4 Destination'!$C$21:$M$176,5,0))*BE2235</f>
        <v>0</v>
      </c>
      <c r="BG2235" s="172">
        <f t="shared" si="975"/>
        <v>0</v>
      </c>
      <c r="BH2235" s="171">
        <f>(VLOOKUP($D2235,'P4 Destination'!$C$21:$M$176,6,0))*BG2235</f>
        <v>0</v>
      </c>
      <c r="BI2235" s="172">
        <f t="shared" si="976"/>
        <v>0</v>
      </c>
      <c r="BJ2235" s="171">
        <f>(VLOOKUP($D2235,'P4 Destination'!$C$21:$M$176,7,0))*BI2235</f>
        <v>0</v>
      </c>
      <c r="BK2235" s="172">
        <f t="shared" si="977"/>
        <v>0</v>
      </c>
      <c r="BL2235" s="171">
        <f>(VLOOKUP($D2235,'P4 Destination'!$C$21:$M$176,8,0))*BK2235</f>
        <v>0</v>
      </c>
      <c r="BM2235" s="172">
        <f t="shared" si="978"/>
        <v>0</v>
      </c>
      <c r="BN2235" s="171">
        <f>(VLOOKUP($D2235,'P4 Destination'!$C$21:$M$176,9,0))*BM2235</f>
        <v>0</v>
      </c>
      <c r="BO2235" s="154">
        <f t="shared" si="984"/>
        <v>0</v>
      </c>
      <c r="BP2235" s="171">
        <f>(VLOOKUP(D2235,'P4 Destination'!$C$21:$M$176,10,0))*K2235</f>
        <v>0</v>
      </c>
      <c r="BQ2235" s="171">
        <f>(VLOOKUP(D2235,'P4 Destination'!$C$21:$M$176,11,0))*J2235</f>
        <v>0</v>
      </c>
      <c r="BR2235" s="173">
        <f t="shared" si="979"/>
        <v>0</v>
      </c>
      <c r="BS2235" s="173">
        <f>(AV2235*2500)*'P6 Verzekering'!$E$11</f>
        <v>0</v>
      </c>
      <c r="BT2235" s="173">
        <f>(AW2235*2500)*'P6 Verzekering'!$E$12</f>
        <v>0</v>
      </c>
      <c r="BU2235" s="173">
        <f>(L2235*2500)*'P6 Verzekering'!$E$13</f>
        <v>0</v>
      </c>
      <c r="BV2235" s="173">
        <f t="shared" si="980"/>
        <v>0</v>
      </c>
      <c r="BW2235"/>
      <c r="BX2235"/>
    </row>
    <row r="2236" spans="1:76">
      <c r="A2236" s="152" t="s">
        <v>1198</v>
      </c>
      <c r="B2236" s="152" t="s">
        <v>452</v>
      </c>
      <c r="C2236" s="152" t="s">
        <v>449</v>
      </c>
      <c r="D2236" s="152" t="s">
        <v>234</v>
      </c>
      <c r="E2236" s="152" t="s">
        <v>233</v>
      </c>
      <c r="F2236" s="153">
        <f t="shared" si="982"/>
        <v>38</v>
      </c>
      <c r="G2236" s="154">
        <v>0</v>
      </c>
      <c r="H2236" s="154">
        <f>IFERROR(VLOOKUP(B2236,'P2 Origin'!$C$21:$Q$176,15,FALSE),0)</f>
        <v>0</v>
      </c>
      <c r="I2236" s="154">
        <f>IFERROR(VLOOKUP(D2236,'P4 Destination'!$C$21:$Q$176,15,FALSE),0)</f>
        <v>1</v>
      </c>
      <c r="J2236" s="155"/>
      <c r="K2236" s="155"/>
      <c r="L2236" s="156">
        <v>38</v>
      </c>
      <c r="M2236" s="155">
        <v>2366</v>
      </c>
      <c r="N2236" s="155">
        <v>8</v>
      </c>
      <c r="O2236" s="157">
        <f t="shared" si="957"/>
        <v>0</v>
      </c>
      <c r="P2236" s="158">
        <f t="shared" si="958"/>
        <v>0</v>
      </c>
      <c r="Q2236" s="159">
        <f>IFERROR(VLOOKUP(N2236,'P1 Intra-Europees'!$A$15:$H$25,3,0),0)*P2236</f>
        <v>0</v>
      </c>
      <c r="R2236" s="160">
        <f t="shared" si="959"/>
        <v>0</v>
      </c>
      <c r="S2236" s="159">
        <f>IFERROR(VLOOKUP(N2236,'P1 Intra-Europees'!$A$15:$H$25,4,0),0)*R2236</f>
        <v>0</v>
      </c>
      <c r="T2236" s="160">
        <f t="shared" si="960"/>
        <v>0</v>
      </c>
      <c r="U2236" s="159">
        <f>IFERROR(VLOOKUP(N2236,'P1 Intra-Europees'!$A$15:$H$25,5,0),0)*T2236</f>
        <v>0</v>
      </c>
      <c r="V2236" s="160">
        <f t="shared" si="961"/>
        <v>38</v>
      </c>
      <c r="W2236" s="159">
        <f>IFERROR(VLOOKUP(N2236,'P1 Intra-Europees'!$A$15:$H$25,6,0),0)*V2236</f>
        <v>0</v>
      </c>
      <c r="X2236" s="160">
        <f t="shared" si="962"/>
        <v>0</v>
      </c>
      <c r="Y2236" s="159">
        <f>IFERROR(VLOOKUP(N2236,'P1 Intra-Europees'!$A$15:$H$25,7,0),0)*X2236</f>
        <v>0</v>
      </c>
      <c r="Z2236" s="161">
        <f t="shared" si="963"/>
        <v>0</v>
      </c>
      <c r="AA2236" s="162">
        <f>IFERROR(VLOOKUP(N2236,'P1 Intra-Europees'!$A$15:$H$25,8,0),0)*Z2236</f>
        <v>0</v>
      </c>
      <c r="AB2236" s="163">
        <f t="shared" si="964"/>
        <v>0</v>
      </c>
      <c r="AC2236" s="157" t="str">
        <f>VLOOKUP(B2236,'P2 Origin'!$C$21:$O$176,13,0)</f>
        <v>USD</v>
      </c>
      <c r="AD2236" s="164">
        <f t="shared" si="965"/>
        <v>0</v>
      </c>
      <c r="AE2236" s="165">
        <f>IF(AU2236&gt;0.1,VLOOKUP(B2236,'P2 Origin'!$C$21:$M$176,3,0)*H2236,0)</f>
        <v>0</v>
      </c>
      <c r="AF2236" s="166">
        <f t="shared" si="966"/>
        <v>0</v>
      </c>
      <c r="AG2236" s="165">
        <f>(VLOOKUP(B2236,'P2 Origin'!$C$21:$M$176,4,0))*AF2236</f>
        <v>0</v>
      </c>
      <c r="AH2236" s="166">
        <f t="shared" si="967"/>
        <v>0</v>
      </c>
      <c r="AI2236" s="165">
        <f>(VLOOKUP(B2236,'P2 Origin'!$C$21:$M$176,5,0))*AH2236</f>
        <v>0</v>
      </c>
      <c r="AJ2236" s="166">
        <f t="shared" si="981"/>
        <v>0</v>
      </c>
      <c r="AK2236" s="165">
        <f>(VLOOKUP(B2236,'P2 Origin'!$C$21:$M$176,6,0))*AJ2236</f>
        <v>0</v>
      </c>
      <c r="AL2236" s="166">
        <f t="shared" si="968"/>
        <v>0</v>
      </c>
      <c r="AM2236" s="165">
        <f>(VLOOKUP($B2236,'P2 Origin'!$C$21:$M$176,7,0))*AL2236</f>
        <v>0</v>
      </c>
      <c r="AN2236" s="166">
        <f t="shared" si="969"/>
        <v>0</v>
      </c>
      <c r="AO2236" s="165">
        <f>(VLOOKUP($B2236,'P2 Origin'!$C$21:$M$176,8,0))*AN2236</f>
        <v>0</v>
      </c>
      <c r="AP2236" s="166">
        <f t="shared" si="970"/>
        <v>0</v>
      </c>
      <c r="AQ2236" s="165">
        <f>(VLOOKUP($B2236,'P2 Origin'!$C$21:$M$176,9,0))*AP2236</f>
        <v>0</v>
      </c>
      <c r="AR2236" s="155">
        <f t="shared" si="983"/>
        <v>0</v>
      </c>
      <c r="AS2236" s="164">
        <f>(VLOOKUP(B2236,'P2 Origin'!$C$21:$M$176,10,0))*K2236</f>
        <v>0</v>
      </c>
      <c r="AT2236" s="164">
        <f>(VLOOKUP(B2236,'P2 Origin'!$C$21:$M$176,11,0))*J2236</f>
        <v>0</v>
      </c>
      <c r="AU2236" s="167">
        <v>0</v>
      </c>
      <c r="AV2236" s="168">
        <v>0</v>
      </c>
      <c r="AW2236" s="169">
        <v>0</v>
      </c>
      <c r="AX2236" s="170">
        <f>IF(AU2236&gt;=0.1,'P3 Bureaumarge zee- en luchtvr.'!$D$12,0)</f>
        <v>0</v>
      </c>
      <c r="AY2236" s="163">
        <f t="shared" si="971"/>
        <v>0</v>
      </c>
      <c r="AZ2236" s="157" t="str">
        <f>VLOOKUP(D2236,'P4 Destination'!$C$21:$O$176,13,0)</f>
        <v>EUR</v>
      </c>
      <c r="BA2236" s="164">
        <f t="shared" si="972"/>
        <v>0</v>
      </c>
      <c r="BB2236" s="171">
        <f>IF(AU2236&gt;0.1,(VLOOKUP(D2236,'P4 Destination'!$C$21:$M$176,3,0))*I2236,0)</f>
        <v>0</v>
      </c>
      <c r="BC2236" s="172">
        <f t="shared" si="973"/>
        <v>0</v>
      </c>
      <c r="BD2236" s="171">
        <f>(VLOOKUP($D2236,'P4 Destination'!$C$21:$M$176,4,0))*BC2236</f>
        <v>0</v>
      </c>
      <c r="BE2236" s="172">
        <f t="shared" si="974"/>
        <v>0</v>
      </c>
      <c r="BF2236" s="171">
        <f>(VLOOKUP($D2236,'P4 Destination'!$C$21:$M$176,5,0))*BE2236</f>
        <v>0</v>
      </c>
      <c r="BG2236" s="172">
        <f t="shared" si="975"/>
        <v>0</v>
      </c>
      <c r="BH2236" s="171">
        <f>(VLOOKUP($D2236,'P4 Destination'!$C$21:$M$176,6,0))*BG2236</f>
        <v>0</v>
      </c>
      <c r="BI2236" s="172">
        <f t="shared" si="976"/>
        <v>0</v>
      </c>
      <c r="BJ2236" s="171">
        <f>(VLOOKUP($D2236,'P4 Destination'!$C$21:$M$176,7,0))*BI2236</f>
        <v>0</v>
      </c>
      <c r="BK2236" s="172">
        <f t="shared" si="977"/>
        <v>0</v>
      </c>
      <c r="BL2236" s="171">
        <f>(VLOOKUP($D2236,'P4 Destination'!$C$21:$M$176,8,0))*BK2236</f>
        <v>0</v>
      </c>
      <c r="BM2236" s="172">
        <f t="shared" si="978"/>
        <v>0</v>
      </c>
      <c r="BN2236" s="171">
        <f>(VLOOKUP($D2236,'P4 Destination'!$C$21:$M$176,9,0))*BM2236</f>
        <v>0</v>
      </c>
      <c r="BO2236" s="154">
        <f t="shared" si="984"/>
        <v>0</v>
      </c>
      <c r="BP2236" s="171">
        <f>(VLOOKUP(D2236,'P4 Destination'!$C$21:$M$176,10,0))*K2236</f>
        <v>0</v>
      </c>
      <c r="BQ2236" s="171">
        <f>(VLOOKUP(D2236,'P4 Destination'!$C$21:$M$176,11,0))*J2236</f>
        <v>0</v>
      </c>
      <c r="BR2236" s="173">
        <f t="shared" si="979"/>
        <v>0</v>
      </c>
      <c r="BS2236" s="173">
        <f>(AV2236*2500)*'P6 Verzekering'!$E$11</f>
        <v>0</v>
      </c>
      <c r="BT2236" s="173">
        <f>(AW2236*2500)*'P6 Verzekering'!$E$12</f>
        <v>0</v>
      </c>
      <c r="BU2236" s="173">
        <f>(L2236*2500)*'P6 Verzekering'!$E$13</f>
        <v>0</v>
      </c>
      <c r="BV2236" s="173">
        <f t="shared" si="980"/>
        <v>0</v>
      </c>
      <c r="BW2236"/>
      <c r="BX2236"/>
    </row>
    <row r="2237" spans="1:76">
      <c r="A2237" s="152" t="s">
        <v>1501</v>
      </c>
      <c r="B2237" s="152" t="s">
        <v>234</v>
      </c>
      <c r="C2237" s="152" t="s">
        <v>233</v>
      </c>
      <c r="D2237" s="152" t="s">
        <v>219</v>
      </c>
      <c r="E2237" s="152" t="s">
        <v>219</v>
      </c>
      <c r="F2237" s="153">
        <f t="shared" si="982"/>
        <v>38</v>
      </c>
      <c r="G2237" s="154">
        <v>0</v>
      </c>
      <c r="H2237" s="154">
        <f>IFERROR(VLOOKUP(B2237,'P2 Origin'!$C$21:$Q$176,15,FALSE),0)</f>
        <v>1</v>
      </c>
      <c r="I2237" s="154">
        <f>IFERROR(VLOOKUP(D2237,'P4 Destination'!$C$21:$Q$176,15,FALSE),0)</f>
        <v>0</v>
      </c>
      <c r="J2237" s="155"/>
      <c r="K2237" s="155"/>
      <c r="L2237" s="156">
        <v>38</v>
      </c>
      <c r="M2237" s="155">
        <v>2483</v>
      </c>
      <c r="N2237" s="155">
        <v>8</v>
      </c>
      <c r="O2237" s="157">
        <f t="shared" si="957"/>
        <v>0</v>
      </c>
      <c r="P2237" s="158">
        <f t="shared" si="958"/>
        <v>0</v>
      </c>
      <c r="Q2237" s="159">
        <f>IFERROR(VLOOKUP(N2237,'P1 Intra-Europees'!$A$15:$H$25,3,0),0)*P2237</f>
        <v>0</v>
      </c>
      <c r="R2237" s="160">
        <f t="shared" si="959"/>
        <v>0</v>
      </c>
      <c r="S2237" s="159">
        <f>IFERROR(VLOOKUP(N2237,'P1 Intra-Europees'!$A$15:$H$25,4,0),0)*R2237</f>
        <v>0</v>
      </c>
      <c r="T2237" s="160">
        <f t="shared" si="960"/>
        <v>0</v>
      </c>
      <c r="U2237" s="159">
        <f>IFERROR(VLOOKUP(N2237,'P1 Intra-Europees'!$A$15:$H$25,5,0),0)*T2237</f>
        <v>0</v>
      </c>
      <c r="V2237" s="160">
        <f t="shared" si="961"/>
        <v>38</v>
      </c>
      <c r="W2237" s="159">
        <f>IFERROR(VLOOKUP(N2237,'P1 Intra-Europees'!$A$15:$H$25,6,0),0)*V2237</f>
        <v>0</v>
      </c>
      <c r="X2237" s="160">
        <f t="shared" si="962"/>
        <v>0</v>
      </c>
      <c r="Y2237" s="159">
        <f>IFERROR(VLOOKUP(N2237,'P1 Intra-Europees'!$A$15:$H$25,7,0),0)*X2237</f>
        <v>0</v>
      </c>
      <c r="Z2237" s="161">
        <f t="shared" si="963"/>
        <v>0</v>
      </c>
      <c r="AA2237" s="162">
        <f>IFERROR(VLOOKUP(N2237,'P1 Intra-Europees'!$A$15:$H$25,8,0),0)*Z2237</f>
        <v>0</v>
      </c>
      <c r="AB2237" s="163">
        <f t="shared" si="964"/>
        <v>0</v>
      </c>
      <c r="AC2237" s="157" t="str">
        <f>VLOOKUP(B2237,'P2 Origin'!$C$21:$O$176,13,0)</f>
        <v>EUR</v>
      </c>
      <c r="AD2237" s="164">
        <f t="shared" si="965"/>
        <v>0</v>
      </c>
      <c r="AE2237" s="165">
        <f>IF(AU2237&gt;0.1,VLOOKUP(B2237,'P2 Origin'!$C$21:$M$176,3,0)*H2237,0)</f>
        <v>0</v>
      </c>
      <c r="AF2237" s="166">
        <f t="shared" si="966"/>
        <v>0</v>
      </c>
      <c r="AG2237" s="165">
        <f>(VLOOKUP(B2237,'P2 Origin'!$C$21:$M$176,4,0))*AF2237</f>
        <v>0</v>
      </c>
      <c r="AH2237" s="166">
        <f t="shared" si="967"/>
        <v>0</v>
      </c>
      <c r="AI2237" s="165">
        <f>(VLOOKUP(B2237,'P2 Origin'!$C$21:$M$176,5,0))*AH2237</f>
        <v>0</v>
      </c>
      <c r="AJ2237" s="166">
        <f t="shared" si="981"/>
        <v>0</v>
      </c>
      <c r="AK2237" s="165">
        <f>(VLOOKUP(B2237,'P2 Origin'!$C$21:$M$176,6,0))*AJ2237</f>
        <v>0</v>
      </c>
      <c r="AL2237" s="166">
        <f t="shared" si="968"/>
        <v>0</v>
      </c>
      <c r="AM2237" s="165">
        <f>(VLOOKUP($B2237,'P2 Origin'!$C$21:$M$176,7,0))*AL2237</f>
        <v>0</v>
      </c>
      <c r="AN2237" s="166">
        <f t="shared" si="969"/>
        <v>0</v>
      </c>
      <c r="AO2237" s="165">
        <f>(VLOOKUP($B2237,'P2 Origin'!$C$21:$M$176,8,0))*AN2237</f>
        <v>0</v>
      </c>
      <c r="AP2237" s="166">
        <f t="shared" si="970"/>
        <v>0</v>
      </c>
      <c r="AQ2237" s="165">
        <f>(VLOOKUP($B2237,'P2 Origin'!$C$21:$M$176,9,0))*AP2237</f>
        <v>0</v>
      </c>
      <c r="AR2237" s="155">
        <f t="shared" si="983"/>
        <v>0</v>
      </c>
      <c r="AS2237" s="164">
        <f>(VLOOKUP(B2237,'P2 Origin'!$C$21:$M$176,10,0))*K2237</f>
        <v>0</v>
      </c>
      <c r="AT2237" s="164">
        <f>(VLOOKUP(B2237,'P2 Origin'!$C$21:$M$176,11,0))*J2237</f>
        <v>0</v>
      </c>
      <c r="AU2237" s="167">
        <v>0</v>
      </c>
      <c r="AV2237" s="168">
        <v>0</v>
      </c>
      <c r="AW2237" s="169">
        <v>0</v>
      </c>
      <c r="AX2237" s="170">
        <f>IF(AU2237&gt;=0.1,'P3 Bureaumarge zee- en luchtvr.'!$D$12,0)</f>
        <v>0</v>
      </c>
      <c r="AY2237" s="163">
        <f t="shared" si="971"/>
        <v>0</v>
      </c>
      <c r="AZ2237" s="157" t="str">
        <f>VLOOKUP(D2237,'P4 Destination'!$C$21:$O$176,13,0)</f>
        <v>EUR</v>
      </c>
      <c r="BA2237" s="164">
        <f t="shared" si="972"/>
        <v>0</v>
      </c>
      <c r="BB2237" s="171">
        <f>IF(AU2237&gt;0.1,(VLOOKUP(D2237,'P4 Destination'!$C$21:$M$176,3,0))*I2237,0)</f>
        <v>0</v>
      </c>
      <c r="BC2237" s="172">
        <f t="shared" si="973"/>
        <v>0</v>
      </c>
      <c r="BD2237" s="171">
        <f>(VLOOKUP($D2237,'P4 Destination'!$C$21:$M$176,4,0))*BC2237</f>
        <v>0</v>
      </c>
      <c r="BE2237" s="172">
        <f t="shared" si="974"/>
        <v>0</v>
      </c>
      <c r="BF2237" s="171">
        <f>(VLOOKUP($D2237,'P4 Destination'!$C$21:$M$176,5,0))*BE2237</f>
        <v>0</v>
      </c>
      <c r="BG2237" s="172">
        <f t="shared" si="975"/>
        <v>0</v>
      </c>
      <c r="BH2237" s="171">
        <f>(VLOOKUP($D2237,'P4 Destination'!$C$21:$M$176,6,0))*BG2237</f>
        <v>0</v>
      </c>
      <c r="BI2237" s="172">
        <f t="shared" si="976"/>
        <v>0</v>
      </c>
      <c r="BJ2237" s="171">
        <f>(VLOOKUP($D2237,'P4 Destination'!$C$21:$M$176,7,0))*BI2237</f>
        <v>0</v>
      </c>
      <c r="BK2237" s="172">
        <f t="shared" si="977"/>
        <v>0</v>
      </c>
      <c r="BL2237" s="171">
        <f>(VLOOKUP($D2237,'P4 Destination'!$C$21:$M$176,8,0))*BK2237</f>
        <v>0</v>
      </c>
      <c r="BM2237" s="172">
        <f t="shared" si="978"/>
        <v>0</v>
      </c>
      <c r="BN2237" s="171">
        <f>(VLOOKUP($D2237,'P4 Destination'!$C$21:$M$176,9,0))*BM2237</f>
        <v>0</v>
      </c>
      <c r="BO2237" s="154">
        <f t="shared" si="984"/>
        <v>0</v>
      </c>
      <c r="BP2237" s="171">
        <f>(VLOOKUP(D2237,'P4 Destination'!$C$21:$M$176,10,0))*K2237</f>
        <v>0</v>
      </c>
      <c r="BQ2237" s="171">
        <f>(VLOOKUP(D2237,'P4 Destination'!$C$21:$M$176,11,0))*J2237</f>
        <v>0</v>
      </c>
      <c r="BR2237" s="173">
        <f t="shared" si="979"/>
        <v>0</v>
      </c>
      <c r="BS2237" s="173">
        <f>(AV2237*2500)*'P6 Verzekering'!$E$11</f>
        <v>0</v>
      </c>
      <c r="BT2237" s="173">
        <f>(AW2237*2500)*'P6 Verzekering'!$E$12</f>
        <v>0</v>
      </c>
      <c r="BU2237" s="173">
        <f>(L2237*2500)*'P6 Verzekering'!$E$13</f>
        <v>0</v>
      </c>
      <c r="BV2237" s="173">
        <f t="shared" si="980"/>
        <v>0</v>
      </c>
      <c r="BW2237"/>
      <c r="BX2237"/>
    </row>
    <row r="2238" spans="1:76">
      <c r="A2238" s="152" t="s">
        <v>958</v>
      </c>
      <c r="B2238" s="152" t="s">
        <v>151</v>
      </c>
      <c r="C2238" s="152" t="s">
        <v>149</v>
      </c>
      <c r="D2238" s="152" t="s">
        <v>219</v>
      </c>
      <c r="E2238" s="152" t="s">
        <v>219</v>
      </c>
      <c r="F2238" s="153">
        <f t="shared" si="982"/>
        <v>39</v>
      </c>
      <c r="G2238" s="154">
        <v>0</v>
      </c>
      <c r="H2238" s="154">
        <f>IFERROR(VLOOKUP(B2238,'P2 Origin'!$C$21:$Q$176,15,FALSE),0)</f>
        <v>0</v>
      </c>
      <c r="I2238" s="154">
        <f>IFERROR(VLOOKUP(D2238,'P4 Destination'!$C$21:$Q$176,15,FALSE),0)</f>
        <v>0</v>
      </c>
      <c r="J2238" s="155"/>
      <c r="K2238" s="155"/>
      <c r="L2238" s="156">
        <v>39</v>
      </c>
      <c r="M2238" s="155">
        <v>142</v>
      </c>
      <c r="N2238" s="155">
        <v>2</v>
      </c>
      <c r="O2238" s="157">
        <f t="shared" si="957"/>
        <v>0</v>
      </c>
      <c r="P2238" s="158">
        <f t="shared" si="958"/>
        <v>0</v>
      </c>
      <c r="Q2238" s="159">
        <f>IFERROR(VLOOKUP(N2238,'P1 Intra-Europees'!$A$15:$H$25,3,0),0)*P2238</f>
        <v>0</v>
      </c>
      <c r="R2238" s="160">
        <f t="shared" si="959"/>
        <v>0</v>
      </c>
      <c r="S2238" s="159">
        <f>IFERROR(VLOOKUP(N2238,'P1 Intra-Europees'!$A$15:$H$25,4,0),0)*R2238</f>
        <v>0</v>
      </c>
      <c r="T2238" s="160">
        <f t="shared" si="960"/>
        <v>0</v>
      </c>
      <c r="U2238" s="159">
        <f>IFERROR(VLOOKUP(N2238,'P1 Intra-Europees'!$A$15:$H$25,5,0),0)*T2238</f>
        <v>0</v>
      </c>
      <c r="V2238" s="160">
        <f t="shared" si="961"/>
        <v>39</v>
      </c>
      <c r="W2238" s="159">
        <f>IFERROR(VLOOKUP(N2238,'P1 Intra-Europees'!$A$15:$H$25,6,0),0)*V2238</f>
        <v>0</v>
      </c>
      <c r="X2238" s="160">
        <f t="shared" si="962"/>
        <v>0</v>
      </c>
      <c r="Y2238" s="159">
        <f>IFERROR(VLOOKUP(N2238,'P1 Intra-Europees'!$A$15:$H$25,7,0),0)*X2238</f>
        <v>0</v>
      </c>
      <c r="Z2238" s="161">
        <f t="shared" si="963"/>
        <v>0</v>
      </c>
      <c r="AA2238" s="162">
        <f>IFERROR(VLOOKUP(N2238,'P1 Intra-Europees'!$A$15:$H$25,8,0),0)*Z2238</f>
        <v>0</v>
      </c>
      <c r="AB2238" s="163">
        <f t="shared" si="964"/>
        <v>0</v>
      </c>
      <c r="AC2238" s="157" t="str">
        <f>VLOOKUP(B2238,'P2 Origin'!$C$21:$O$176,13,0)</f>
        <v>EUR</v>
      </c>
      <c r="AD2238" s="164">
        <f t="shared" si="965"/>
        <v>0</v>
      </c>
      <c r="AE2238" s="165">
        <f>IF(AU2238&gt;0.1,VLOOKUP(B2238,'P2 Origin'!$C$21:$M$176,3,0)*H2238,0)</f>
        <v>0</v>
      </c>
      <c r="AF2238" s="166">
        <f t="shared" si="966"/>
        <v>0</v>
      </c>
      <c r="AG2238" s="165">
        <f>(VLOOKUP(B2238,'P2 Origin'!$C$21:$M$176,4,0))*AF2238</f>
        <v>0</v>
      </c>
      <c r="AH2238" s="166">
        <f t="shared" si="967"/>
        <v>0</v>
      </c>
      <c r="AI2238" s="165">
        <f>(VLOOKUP(B2238,'P2 Origin'!$C$21:$M$176,5,0))*AH2238</f>
        <v>0</v>
      </c>
      <c r="AJ2238" s="166">
        <f t="shared" si="981"/>
        <v>0</v>
      </c>
      <c r="AK2238" s="165">
        <f>(VLOOKUP(B2238,'P2 Origin'!$C$21:$M$176,6,0))*AJ2238</f>
        <v>0</v>
      </c>
      <c r="AL2238" s="166">
        <f t="shared" si="968"/>
        <v>0</v>
      </c>
      <c r="AM2238" s="165">
        <f>(VLOOKUP($B2238,'P2 Origin'!$C$21:$M$176,7,0))*AL2238</f>
        <v>0</v>
      </c>
      <c r="AN2238" s="166">
        <f t="shared" si="969"/>
        <v>0</v>
      </c>
      <c r="AO2238" s="165">
        <f>(VLOOKUP($B2238,'P2 Origin'!$C$21:$M$176,8,0))*AN2238</f>
        <v>0</v>
      </c>
      <c r="AP2238" s="166">
        <f t="shared" si="970"/>
        <v>0</v>
      </c>
      <c r="AQ2238" s="165">
        <f>(VLOOKUP($B2238,'P2 Origin'!$C$21:$M$176,9,0))*AP2238</f>
        <v>0</v>
      </c>
      <c r="AR2238" s="155">
        <f t="shared" si="983"/>
        <v>0</v>
      </c>
      <c r="AS2238" s="164">
        <f>(VLOOKUP(B2238,'P2 Origin'!$C$21:$M$176,10,0))*K2238</f>
        <v>0</v>
      </c>
      <c r="AT2238" s="164">
        <f>(VLOOKUP(B2238,'P2 Origin'!$C$21:$M$176,11,0))*J2238</f>
        <v>0</v>
      </c>
      <c r="AU2238" s="167">
        <v>0</v>
      </c>
      <c r="AV2238" s="168">
        <v>0</v>
      </c>
      <c r="AW2238" s="169">
        <v>0</v>
      </c>
      <c r="AX2238" s="170">
        <f>IF(AU2238&gt;=0.1,'P3 Bureaumarge zee- en luchtvr.'!$D$12,0)</f>
        <v>0</v>
      </c>
      <c r="AY2238" s="163">
        <f t="shared" si="971"/>
        <v>0</v>
      </c>
      <c r="AZ2238" s="157" t="str">
        <f>VLOOKUP(D2238,'P4 Destination'!$C$21:$O$176,13,0)</f>
        <v>EUR</v>
      </c>
      <c r="BA2238" s="164">
        <f t="shared" si="972"/>
        <v>0</v>
      </c>
      <c r="BB2238" s="171">
        <f>IF(AU2238&gt;0.1,(VLOOKUP(D2238,'P4 Destination'!$C$21:$M$176,3,0))*I2238,0)</f>
        <v>0</v>
      </c>
      <c r="BC2238" s="172">
        <f t="shared" si="973"/>
        <v>0</v>
      </c>
      <c r="BD2238" s="171">
        <f>(VLOOKUP($D2238,'P4 Destination'!$C$21:$M$176,4,0))*BC2238</f>
        <v>0</v>
      </c>
      <c r="BE2238" s="172">
        <f t="shared" si="974"/>
        <v>0</v>
      </c>
      <c r="BF2238" s="171">
        <f>(VLOOKUP($D2238,'P4 Destination'!$C$21:$M$176,5,0))*BE2238</f>
        <v>0</v>
      </c>
      <c r="BG2238" s="172">
        <f t="shared" si="975"/>
        <v>0</v>
      </c>
      <c r="BH2238" s="171">
        <f>(VLOOKUP($D2238,'P4 Destination'!$C$21:$M$176,6,0))*BG2238</f>
        <v>0</v>
      </c>
      <c r="BI2238" s="172">
        <f t="shared" si="976"/>
        <v>0</v>
      </c>
      <c r="BJ2238" s="171">
        <f>(VLOOKUP($D2238,'P4 Destination'!$C$21:$M$176,7,0))*BI2238</f>
        <v>0</v>
      </c>
      <c r="BK2238" s="172">
        <f t="shared" si="977"/>
        <v>0</v>
      </c>
      <c r="BL2238" s="171">
        <f>(VLOOKUP($D2238,'P4 Destination'!$C$21:$M$176,8,0))*BK2238</f>
        <v>0</v>
      </c>
      <c r="BM2238" s="172">
        <f t="shared" si="978"/>
        <v>0</v>
      </c>
      <c r="BN2238" s="171">
        <f>(VLOOKUP($D2238,'P4 Destination'!$C$21:$M$176,9,0))*BM2238</f>
        <v>0</v>
      </c>
      <c r="BO2238" s="154">
        <f t="shared" si="984"/>
        <v>0</v>
      </c>
      <c r="BP2238" s="171">
        <f>(VLOOKUP(D2238,'P4 Destination'!$C$21:$M$176,10,0))*K2238</f>
        <v>0</v>
      </c>
      <c r="BQ2238" s="171">
        <f>(VLOOKUP(D2238,'P4 Destination'!$C$21:$M$176,11,0))*J2238</f>
        <v>0</v>
      </c>
      <c r="BR2238" s="173">
        <f t="shared" si="979"/>
        <v>0</v>
      </c>
      <c r="BS2238" s="173">
        <f>(AV2238*2500)*'P6 Verzekering'!$E$11</f>
        <v>0</v>
      </c>
      <c r="BT2238" s="173">
        <f>(AW2238*2500)*'P6 Verzekering'!$E$12</f>
        <v>0</v>
      </c>
      <c r="BU2238" s="173">
        <f>(L2238*2500)*'P6 Verzekering'!$E$13</f>
        <v>0</v>
      </c>
      <c r="BV2238" s="173">
        <f t="shared" si="980"/>
        <v>0</v>
      </c>
      <c r="BW2238"/>
      <c r="BX2238"/>
    </row>
    <row r="2239" spans="1:76">
      <c r="A2239" s="152" t="s">
        <v>1740</v>
      </c>
      <c r="B2239" s="152" t="s">
        <v>219</v>
      </c>
      <c r="C2239" s="152" t="s">
        <v>219</v>
      </c>
      <c r="D2239" s="152" t="s">
        <v>151</v>
      </c>
      <c r="E2239" s="152" t="s">
        <v>149</v>
      </c>
      <c r="F2239" s="153">
        <f t="shared" si="982"/>
        <v>39</v>
      </c>
      <c r="G2239" s="154">
        <v>0</v>
      </c>
      <c r="H2239" s="154">
        <f>IFERROR(VLOOKUP(B2239,'P2 Origin'!$C$21:$Q$176,15,FALSE),0)</f>
        <v>0</v>
      </c>
      <c r="I2239" s="154">
        <f>IFERROR(VLOOKUP(D2239,'P4 Destination'!$C$21:$Q$176,15,FALSE),0)</f>
        <v>0</v>
      </c>
      <c r="J2239" s="155"/>
      <c r="K2239" s="155"/>
      <c r="L2239" s="156">
        <v>39</v>
      </c>
      <c r="M2239" s="155">
        <v>167</v>
      </c>
      <c r="N2239" s="155">
        <v>2</v>
      </c>
      <c r="O2239" s="157">
        <f t="shared" si="957"/>
        <v>0</v>
      </c>
      <c r="P2239" s="158">
        <f t="shared" si="958"/>
        <v>0</v>
      </c>
      <c r="Q2239" s="159">
        <f>IFERROR(VLOOKUP(N2239,'P1 Intra-Europees'!$A$15:$H$25,3,0),0)*P2239</f>
        <v>0</v>
      </c>
      <c r="R2239" s="160">
        <f t="shared" si="959"/>
        <v>0</v>
      </c>
      <c r="S2239" s="159">
        <f>IFERROR(VLOOKUP(N2239,'P1 Intra-Europees'!$A$15:$H$25,4,0),0)*R2239</f>
        <v>0</v>
      </c>
      <c r="T2239" s="160">
        <f t="shared" si="960"/>
        <v>0</v>
      </c>
      <c r="U2239" s="159">
        <f>IFERROR(VLOOKUP(N2239,'P1 Intra-Europees'!$A$15:$H$25,5,0),0)*T2239</f>
        <v>0</v>
      </c>
      <c r="V2239" s="160">
        <f t="shared" si="961"/>
        <v>39</v>
      </c>
      <c r="W2239" s="159">
        <f>IFERROR(VLOOKUP(N2239,'P1 Intra-Europees'!$A$15:$H$25,6,0),0)*V2239</f>
        <v>0</v>
      </c>
      <c r="X2239" s="160">
        <f t="shared" si="962"/>
        <v>0</v>
      </c>
      <c r="Y2239" s="159">
        <f>IFERROR(VLOOKUP(N2239,'P1 Intra-Europees'!$A$15:$H$25,7,0),0)*X2239</f>
        <v>0</v>
      </c>
      <c r="Z2239" s="161">
        <f t="shared" si="963"/>
        <v>0</v>
      </c>
      <c r="AA2239" s="162">
        <f>IFERROR(VLOOKUP(N2239,'P1 Intra-Europees'!$A$15:$H$25,8,0),0)*Z2239</f>
        <v>0</v>
      </c>
      <c r="AB2239" s="163">
        <f t="shared" si="964"/>
        <v>0</v>
      </c>
      <c r="AC2239" s="157" t="str">
        <f>VLOOKUP(B2239,'P2 Origin'!$C$21:$O$176,13,0)</f>
        <v>EUR</v>
      </c>
      <c r="AD2239" s="164">
        <f t="shared" si="965"/>
        <v>0</v>
      </c>
      <c r="AE2239" s="165">
        <f>IF(AU2239&gt;0.1,VLOOKUP(B2239,'P2 Origin'!$C$21:$M$176,3,0)*H2239,0)</f>
        <v>0</v>
      </c>
      <c r="AF2239" s="166">
        <f t="shared" si="966"/>
        <v>0</v>
      </c>
      <c r="AG2239" s="165">
        <f>(VLOOKUP(B2239,'P2 Origin'!$C$21:$M$176,4,0))*AF2239</f>
        <v>0</v>
      </c>
      <c r="AH2239" s="166">
        <f t="shared" si="967"/>
        <v>0</v>
      </c>
      <c r="AI2239" s="165">
        <f>(VLOOKUP(B2239,'P2 Origin'!$C$21:$M$176,5,0))*AH2239</f>
        <v>0</v>
      </c>
      <c r="AJ2239" s="166">
        <f t="shared" si="981"/>
        <v>0</v>
      </c>
      <c r="AK2239" s="165">
        <f>(VLOOKUP(B2239,'P2 Origin'!$C$21:$M$176,6,0))*AJ2239</f>
        <v>0</v>
      </c>
      <c r="AL2239" s="166">
        <f t="shared" si="968"/>
        <v>0</v>
      </c>
      <c r="AM2239" s="165">
        <f>(VLOOKUP($B2239,'P2 Origin'!$C$21:$M$176,7,0))*AL2239</f>
        <v>0</v>
      </c>
      <c r="AN2239" s="166">
        <f t="shared" si="969"/>
        <v>0</v>
      </c>
      <c r="AO2239" s="165">
        <f>(VLOOKUP($B2239,'P2 Origin'!$C$21:$M$176,8,0))*AN2239</f>
        <v>0</v>
      </c>
      <c r="AP2239" s="166">
        <f t="shared" si="970"/>
        <v>0</v>
      </c>
      <c r="AQ2239" s="165">
        <f>(VLOOKUP($B2239,'P2 Origin'!$C$21:$M$176,9,0))*AP2239</f>
        <v>0</v>
      </c>
      <c r="AR2239" s="155">
        <f t="shared" si="983"/>
        <v>0</v>
      </c>
      <c r="AS2239" s="164">
        <f>(VLOOKUP(B2239,'P2 Origin'!$C$21:$M$176,10,0))*K2239</f>
        <v>0</v>
      </c>
      <c r="AT2239" s="164">
        <f>(VLOOKUP(B2239,'P2 Origin'!$C$21:$M$176,11,0))*J2239</f>
        <v>0</v>
      </c>
      <c r="AU2239" s="167">
        <v>0</v>
      </c>
      <c r="AV2239" s="168">
        <v>0</v>
      </c>
      <c r="AW2239" s="169">
        <v>0</v>
      </c>
      <c r="AX2239" s="170">
        <f>IF(AU2239&gt;=0.1,'P3 Bureaumarge zee- en luchtvr.'!$D$12,0)</f>
        <v>0</v>
      </c>
      <c r="AY2239" s="163">
        <f t="shared" si="971"/>
        <v>0</v>
      </c>
      <c r="AZ2239" s="157" t="str">
        <f>VLOOKUP(D2239,'P4 Destination'!$C$21:$O$176,13,0)</f>
        <v>EUR</v>
      </c>
      <c r="BA2239" s="164">
        <f t="shared" si="972"/>
        <v>0</v>
      </c>
      <c r="BB2239" s="171">
        <f>IF(AU2239&gt;0.1,(VLOOKUP(D2239,'P4 Destination'!$C$21:$M$176,3,0))*I2239,0)</f>
        <v>0</v>
      </c>
      <c r="BC2239" s="172">
        <f t="shared" si="973"/>
        <v>0</v>
      </c>
      <c r="BD2239" s="171">
        <f>(VLOOKUP($D2239,'P4 Destination'!$C$21:$M$176,4,0))*BC2239</f>
        <v>0</v>
      </c>
      <c r="BE2239" s="172">
        <f t="shared" si="974"/>
        <v>0</v>
      </c>
      <c r="BF2239" s="171">
        <f>(VLOOKUP($D2239,'P4 Destination'!$C$21:$M$176,5,0))*BE2239</f>
        <v>0</v>
      </c>
      <c r="BG2239" s="172">
        <f t="shared" si="975"/>
        <v>0</v>
      </c>
      <c r="BH2239" s="171">
        <f>(VLOOKUP($D2239,'P4 Destination'!$C$21:$M$176,6,0))*BG2239</f>
        <v>0</v>
      </c>
      <c r="BI2239" s="172">
        <f t="shared" si="976"/>
        <v>0</v>
      </c>
      <c r="BJ2239" s="171">
        <f>(VLOOKUP($D2239,'P4 Destination'!$C$21:$M$176,7,0))*BI2239</f>
        <v>0</v>
      </c>
      <c r="BK2239" s="172">
        <f t="shared" si="977"/>
        <v>0</v>
      </c>
      <c r="BL2239" s="171">
        <f>(VLOOKUP($D2239,'P4 Destination'!$C$21:$M$176,8,0))*BK2239</f>
        <v>0</v>
      </c>
      <c r="BM2239" s="172">
        <f t="shared" si="978"/>
        <v>0</v>
      </c>
      <c r="BN2239" s="171">
        <f>(VLOOKUP($D2239,'P4 Destination'!$C$21:$M$176,9,0))*BM2239</f>
        <v>0</v>
      </c>
      <c r="BO2239" s="154">
        <f t="shared" si="984"/>
        <v>0</v>
      </c>
      <c r="BP2239" s="171">
        <f>(VLOOKUP(D2239,'P4 Destination'!$C$21:$M$176,10,0))*K2239</f>
        <v>0</v>
      </c>
      <c r="BQ2239" s="171">
        <f>(VLOOKUP(D2239,'P4 Destination'!$C$21:$M$176,11,0))*J2239</f>
        <v>0</v>
      </c>
      <c r="BR2239" s="173">
        <f t="shared" si="979"/>
        <v>0</v>
      </c>
      <c r="BS2239" s="173">
        <f>(AV2239*2500)*'P6 Verzekering'!$E$11</f>
        <v>0</v>
      </c>
      <c r="BT2239" s="173">
        <f>(AW2239*2500)*'P6 Verzekering'!$E$12</f>
        <v>0</v>
      </c>
      <c r="BU2239" s="173">
        <f>(L2239*2500)*'P6 Verzekering'!$E$13</f>
        <v>0</v>
      </c>
      <c r="BV2239" s="173">
        <f t="shared" si="980"/>
        <v>0</v>
      </c>
      <c r="BW2239"/>
      <c r="BX2239"/>
    </row>
    <row r="2240" spans="1:76">
      <c r="A2240" s="152" t="s">
        <v>1419</v>
      </c>
      <c r="B2240" s="152" t="s">
        <v>258</v>
      </c>
      <c r="C2240" s="152" t="s">
        <v>257</v>
      </c>
      <c r="D2240" s="152" t="s">
        <v>219</v>
      </c>
      <c r="E2240" s="152" t="s">
        <v>219</v>
      </c>
      <c r="F2240" s="153">
        <f t="shared" si="982"/>
        <v>39</v>
      </c>
      <c r="G2240" s="154">
        <v>0</v>
      </c>
      <c r="H2240" s="154">
        <f>IFERROR(VLOOKUP(B2240,'P2 Origin'!$C$21:$Q$176,15,FALSE),0)</f>
        <v>1</v>
      </c>
      <c r="I2240" s="154">
        <f>IFERROR(VLOOKUP(D2240,'P4 Destination'!$C$21:$Q$176,15,FALSE),0)</f>
        <v>0</v>
      </c>
      <c r="J2240" s="155"/>
      <c r="K2240" s="155"/>
      <c r="L2240" s="156">
        <v>39</v>
      </c>
      <c r="M2240" s="155">
        <v>384</v>
      </c>
      <c r="N2240" s="155">
        <v>3</v>
      </c>
      <c r="O2240" s="157">
        <f t="shared" si="957"/>
        <v>0</v>
      </c>
      <c r="P2240" s="158">
        <f t="shared" si="958"/>
        <v>0</v>
      </c>
      <c r="Q2240" s="159">
        <f>IFERROR(VLOOKUP(N2240,'P1 Intra-Europees'!$A$15:$H$25,3,0),0)*P2240</f>
        <v>0</v>
      </c>
      <c r="R2240" s="160">
        <f t="shared" si="959"/>
        <v>0</v>
      </c>
      <c r="S2240" s="159">
        <f>IFERROR(VLOOKUP(N2240,'P1 Intra-Europees'!$A$15:$H$25,4,0),0)*R2240</f>
        <v>0</v>
      </c>
      <c r="T2240" s="160">
        <f t="shared" si="960"/>
        <v>0</v>
      </c>
      <c r="U2240" s="159">
        <f>IFERROR(VLOOKUP(N2240,'P1 Intra-Europees'!$A$15:$H$25,5,0),0)*T2240</f>
        <v>0</v>
      </c>
      <c r="V2240" s="160">
        <f t="shared" si="961"/>
        <v>39</v>
      </c>
      <c r="W2240" s="159">
        <f>IFERROR(VLOOKUP(N2240,'P1 Intra-Europees'!$A$15:$H$25,6,0),0)*V2240</f>
        <v>0</v>
      </c>
      <c r="X2240" s="160">
        <f t="shared" si="962"/>
        <v>0</v>
      </c>
      <c r="Y2240" s="159">
        <f>IFERROR(VLOOKUP(N2240,'P1 Intra-Europees'!$A$15:$H$25,7,0),0)*X2240</f>
        <v>0</v>
      </c>
      <c r="Z2240" s="161">
        <f t="shared" si="963"/>
        <v>0</v>
      </c>
      <c r="AA2240" s="162">
        <f>IFERROR(VLOOKUP(N2240,'P1 Intra-Europees'!$A$15:$H$25,8,0),0)*Z2240</f>
        <v>0</v>
      </c>
      <c r="AB2240" s="163">
        <f t="shared" si="964"/>
        <v>0</v>
      </c>
      <c r="AC2240" s="157" t="str">
        <f>VLOOKUP(B2240,'P2 Origin'!$C$21:$O$176,13,0)</f>
        <v>EUR</v>
      </c>
      <c r="AD2240" s="164">
        <f t="shared" si="965"/>
        <v>0</v>
      </c>
      <c r="AE2240" s="165">
        <f>IF(AU2240&gt;0.1,VLOOKUP(B2240,'P2 Origin'!$C$21:$M$176,3,0)*H2240,0)</f>
        <v>0</v>
      </c>
      <c r="AF2240" s="166">
        <f t="shared" si="966"/>
        <v>0</v>
      </c>
      <c r="AG2240" s="165">
        <f>(VLOOKUP(B2240,'P2 Origin'!$C$21:$M$176,4,0))*AF2240</f>
        <v>0</v>
      </c>
      <c r="AH2240" s="166">
        <f t="shared" si="967"/>
        <v>0</v>
      </c>
      <c r="AI2240" s="165">
        <f>(VLOOKUP(B2240,'P2 Origin'!$C$21:$M$176,5,0))*AH2240</f>
        <v>0</v>
      </c>
      <c r="AJ2240" s="166">
        <f t="shared" si="981"/>
        <v>0</v>
      </c>
      <c r="AK2240" s="165">
        <f>(VLOOKUP(B2240,'P2 Origin'!$C$21:$M$176,6,0))*AJ2240</f>
        <v>0</v>
      </c>
      <c r="AL2240" s="166">
        <f t="shared" si="968"/>
        <v>0</v>
      </c>
      <c r="AM2240" s="165">
        <f>(VLOOKUP($B2240,'P2 Origin'!$C$21:$M$176,7,0))*AL2240</f>
        <v>0</v>
      </c>
      <c r="AN2240" s="166">
        <f t="shared" si="969"/>
        <v>0</v>
      </c>
      <c r="AO2240" s="165">
        <f>(VLOOKUP($B2240,'P2 Origin'!$C$21:$M$176,8,0))*AN2240</f>
        <v>0</v>
      </c>
      <c r="AP2240" s="166">
        <f t="shared" si="970"/>
        <v>0</v>
      </c>
      <c r="AQ2240" s="165">
        <f>(VLOOKUP($B2240,'P2 Origin'!$C$21:$M$176,9,0))*AP2240</f>
        <v>0</v>
      </c>
      <c r="AR2240" s="155">
        <f t="shared" si="983"/>
        <v>0</v>
      </c>
      <c r="AS2240" s="164">
        <f>(VLOOKUP(B2240,'P2 Origin'!$C$21:$M$176,10,0))*K2240</f>
        <v>0</v>
      </c>
      <c r="AT2240" s="164">
        <f>(VLOOKUP(B2240,'P2 Origin'!$C$21:$M$176,11,0))*J2240</f>
        <v>0</v>
      </c>
      <c r="AU2240" s="167">
        <v>0</v>
      </c>
      <c r="AV2240" s="168">
        <v>0</v>
      </c>
      <c r="AW2240" s="169">
        <v>0</v>
      </c>
      <c r="AX2240" s="170">
        <f>IF(AU2240&gt;=0.1,'P3 Bureaumarge zee- en luchtvr.'!$D$12,0)</f>
        <v>0</v>
      </c>
      <c r="AY2240" s="163">
        <f t="shared" si="971"/>
        <v>0</v>
      </c>
      <c r="AZ2240" s="157" t="str">
        <f>VLOOKUP(D2240,'P4 Destination'!$C$21:$O$176,13,0)</f>
        <v>EUR</v>
      </c>
      <c r="BA2240" s="164">
        <f t="shared" si="972"/>
        <v>0</v>
      </c>
      <c r="BB2240" s="171">
        <f>IF(AU2240&gt;0.1,(VLOOKUP(D2240,'P4 Destination'!$C$21:$M$176,3,0))*I2240,0)</f>
        <v>0</v>
      </c>
      <c r="BC2240" s="172">
        <f t="shared" si="973"/>
        <v>0</v>
      </c>
      <c r="BD2240" s="171">
        <f>(VLOOKUP($D2240,'P4 Destination'!$C$21:$M$176,4,0))*BC2240</f>
        <v>0</v>
      </c>
      <c r="BE2240" s="172">
        <f t="shared" si="974"/>
        <v>0</v>
      </c>
      <c r="BF2240" s="171">
        <f>(VLOOKUP($D2240,'P4 Destination'!$C$21:$M$176,5,0))*BE2240</f>
        <v>0</v>
      </c>
      <c r="BG2240" s="172">
        <f t="shared" si="975"/>
        <v>0</v>
      </c>
      <c r="BH2240" s="171">
        <f>(VLOOKUP($D2240,'P4 Destination'!$C$21:$M$176,6,0))*BG2240</f>
        <v>0</v>
      </c>
      <c r="BI2240" s="172">
        <f t="shared" si="976"/>
        <v>0</v>
      </c>
      <c r="BJ2240" s="171">
        <f>(VLOOKUP($D2240,'P4 Destination'!$C$21:$M$176,7,0))*BI2240</f>
        <v>0</v>
      </c>
      <c r="BK2240" s="172">
        <f t="shared" si="977"/>
        <v>0</v>
      </c>
      <c r="BL2240" s="171">
        <f>(VLOOKUP($D2240,'P4 Destination'!$C$21:$M$176,8,0))*BK2240</f>
        <v>0</v>
      </c>
      <c r="BM2240" s="172">
        <f t="shared" si="978"/>
        <v>0</v>
      </c>
      <c r="BN2240" s="171">
        <f>(VLOOKUP($D2240,'P4 Destination'!$C$21:$M$176,9,0))*BM2240</f>
        <v>0</v>
      </c>
      <c r="BO2240" s="154">
        <f t="shared" si="984"/>
        <v>0</v>
      </c>
      <c r="BP2240" s="171">
        <f>(VLOOKUP(D2240,'P4 Destination'!$C$21:$M$176,10,0))*K2240</f>
        <v>0</v>
      </c>
      <c r="BQ2240" s="171">
        <f>(VLOOKUP(D2240,'P4 Destination'!$C$21:$M$176,11,0))*J2240</f>
        <v>0</v>
      </c>
      <c r="BR2240" s="173">
        <f t="shared" si="979"/>
        <v>0</v>
      </c>
      <c r="BS2240" s="173">
        <f>(AV2240*2500)*'P6 Verzekering'!$E$11</f>
        <v>0</v>
      </c>
      <c r="BT2240" s="173">
        <f>(AW2240*2500)*'P6 Verzekering'!$E$12</f>
        <v>0</v>
      </c>
      <c r="BU2240" s="173">
        <f>(L2240*2500)*'P6 Verzekering'!$E$13</f>
        <v>0</v>
      </c>
      <c r="BV2240" s="173">
        <f t="shared" si="980"/>
        <v>0</v>
      </c>
      <c r="BW2240"/>
      <c r="BX2240"/>
    </row>
    <row r="2241" spans="1:76">
      <c r="A2241" s="152" t="s">
        <v>2220</v>
      </c>
      <c r="B2241" s="152" t="s">
        <v>219</v>
      </c>
      <c r="C2241" s="152" t="s">
        <v>219</v>
      </c>
      <c r="D2241" s="152" t="s">
        <v>181</v>
      </c>
      <c r="E2241" s="152" t="s">
        <v>153</v>
      </c>
      <c r="F2241" s="153">
        <f t="shared" si="982"/>
        <v>39</v>
      </c>
      <c r="G2241" s="154">
        <v>0</v>
      </c>
      <c r="H2241" s="154">
        <f>IFERROR(VLOOKUP(B2241,'P2 Origin'!$C$21:$Q$176,15,FALSE),0)</f>
        <v>0</v>
      </c>
      <c r="I2241" s="154">
        <f>IFERROR(VLOOKUP(D2241,'P4 Destination'!$C$21:$Q$176,15,FALSE),0)</f>
        <v>1</v>
      </c>
      <c r="J2241" s="155"/>
      <c r="K2241" s="155"/>
      <c r="L2241" s="156">
        <v>39</v>
      </c>
      <c r="M2241" s="155">
        <v>550</v>
      </c>
      <c r="N2241" s="155">
        <v>4</v>
      </c>
      <c r="O2241" s="157">
        <f t="shared" si="957"/>
        <v>0</v>
      </c>
      <c r="P2241" s="158">
        <f t="shared" si="958"/>
        <v>0</v>
      </c>
      <c r="Q2241" s="159">
        <f>IFERROR(VLOOKUP(N2241,'P1 Intra-Europees'!$A$15:$H$25,3,0),0)*P2241</f>
        <v>0</v>
      </c>
      <c r="R2241" s="160">
        <f t="shared" si="959"/>
        <v>0</v>
      </c>
      <c r="S2241" s="159">
        <f>IFERROR(VLOOKUP(N2241,'P1 Intra-Europees'!$A$15:$H$25,4,0),0)*R2241</f>
        <v>0</v>
      </c>
      <c r="T2241" s="160">
        <f t="shared" si="960"/>
        <v>0</v>
      </c>
      <c r="U2241" s="159">
        <f>IFERROR(VLOOKUP(N2241,'P1 Intra-Europees'!$A$15:$H$25,5,0),0)*T2241</f>
        <v>0</v>
      </c>
      <c r="V2241" s="160">
        <f t="shared" si="961"/>
        <v>39</v>
      </c>
      <c r="W2241" s="159">
        <f>IFERROR(VLOOKUP(N2241,'P1 Intra-Europees'!$A$15:$H$25,6,0),0)*V2241</f>
        <v>0</v>
      </c>
      <c r="X2241" s="160">
        <f t="shared" si="962"/>
        <v>0</v>
      </c>
      <c r="Y2241" s="159">
        <f>IFERROR(VLOOKUP(N2241,'P1 Intra-Europees'!$A$15:$H$25,7,0),0)*X2241</f>
        <v>0</v>
      </c>
      <c r="Z2241" s="161">
        <f t="shared" si="963"/>
        <v>0</v>
      </c>
      <c r="AA2241" s="162">
        <f>IFERROR(VLOOKUP(N2241,'P1 Intra-Europees'!$A$15:$H$25,8,0),0)*Z2241</f>
        <v>0</v>
      </c>
      <c r="AB2241" s="163">
        <f t="shared" si="964"/>
        <v>0</v>
      </c>
      <c r="AC2241" s="157" t="str">
        <f>VLOOKUP(B2241,'P2 Origin'!$C$21:$O$176,13,0)</f>
        <v>EUR</v>
      </c>
      <c r="AD2241" s="164">
        <f t="shared" si="965"/>
        <v>0</v>
      </c>
      <c r="AE2241" s="165">
        <f>IF(AU2241&gt;0.1,VLOOKUP(B2241,'P2 Origin'!$C$21:$M$176,3,0)*H2241,0)</f>
        <v>0</v>
      </c>
      <c r="AF2241" s="166">
        <f t="shared" si="966"/>
        <v>0</v>
      </c>
      <c r="AG2241" s="165">
        <f>(VLOOKUP(B2241,'P2 Origin'!$C$21:$M$176,4,0))*AF2241</f>
        <v>0</v>
      </c>
      <c r="AH2241" s="166">
        <f t="shared" si="967"/>
        <v>0</v>
      </c>
      <c r="AI2241" s="165">
        <f>(VLOOKUP(B2241,'P2 Origin'!$C$21:$M$176,5,0))*AH2241</f>
        <v>0</v>
      </c>
      <c r="AJ2241" s="166">
        <f t="shared" si="981"/>
        <v>0</v>
      </c>
      <c r="AK2241" s="165">
        <f>(VLOOKUP(B2241,'P2 Origin'!$C$21:$M$176,6,0))*AJ2241</f>
        <v>0</v>
      </c>
      <c r="AL2241" s="166">
        <f t="shared" si="968"/>
        <v>0</v>
      </c>
      <c r="AM2241" s="165">
        <f>(VLOOKUP($B2241,'P2 Origin'!$C$21:$M$176,7,0))*AL2241</f>
        <v>0</v>
      </c>
      <c r="AN2241" s="166">
        <f t="shared" si="969"/>
        <v>0</v>
      </c>
      <c r="AO2241" s="165">
        <f>(VLOOKUP($B2241,'P2 Origin'!$C$21:$M$176,8,0))*AN2241</f>
        <v>0</v>
      </c>
      <c r="AP2241" s="166">
        <f t="shared" si="970"/>
        <v>0</v>
      </c>
      <c r="AQ2241" s="165">
        <f>(VLOOKUP($B2241,'P2 Origin'!$C$21:$M$176,9,0))*AP2241</f>
        <v>0</v>
      </c>
      <c r="AR2241" s="155">
        <f t="shared" si="983"/>
        <v>0</v>
      </c>
      <c r="AS2241" s="164">
        <f>(VLOOKUP(B2241,'P2 Origin'!$C$21:$M$176,10,0))*K2241</f>
        <v>0</v>
      </c>
      <c r="AT2241" s="164">
        <f>(VLOOKUP(B2241,'P2 Origin'!$C$21:$M$176,11,0))*J2241</f>
        <v>0</v>
      </c>
      <c r="AU2241" s="167">
        <v>0</v>
      </c>
      <c r="AV2241" s="168">
        <v>0</v>
      </c>
      <c r="AW2241" s="169">
        <v>0</v>
      </c>
      <c r="AX2241" s="170">
        <f>IF(AU2241&gt;=0.1,'P3 Bureaumarge zee- en luchtvr.'!$D$12,0)</f>
        <v>0</v>
      </c>
      <c r="AY2241" s="163">
        <f t="shared" si="971"/>
        <v>0</v>
      </c>
      <c r="AZ2241" s="157" t="str">
        <f>VLOOKUP(D2241,'P4 Destination'!$C$21:$O$176,13,0)</f>
        <v>EUR</v>
      </c>
      <c r="BA2241" s="164">
        <f t="shared" si="972"/>
        <v>0</v>
      </c>
      <c r="BB2241" s="171">
        <f>IF(AU2241&gt;0.1,(VLOOKUP(D2241,'P4 Destination'!$C$21:$M$176,3,0))*I2241,0)</f>
        <v>0</v>
      </c>
      <c r="BC2241" s="172">
        <f t="shared" si="973"/>
        <v>0</v>
      </c>
      <c r="BD2241" s="171">
        <f>(VLOOKUP($D2241,'P4 Destination'!$C$21:$M$176,4,0))*BC2241</f>
        <v>0</v>
      </c>
      <c r="BE2241" s="172">
        <f t="shared" si="974"/>
        <v>0</v>
      </c>
      <c r="BF2241" s="171">
        <f>(VLOOKUP($D2241,'P4 Destination'!$C$21:$M$176,5,0))*BE2241</f>
        <v>0</v>
      </c>
      <c r="BG2241" s="172">
        <f t="shared" si="975"/>
        <v>0</v>
      </c>
      <c r="BH2241" s="171">
        <f>(VLOOKUP($D2241,'P4 Destination'!$C$21:$M$176,6,0))*BG2241</f>
        <v>0</v>
      </c>
      <c r="BI2241" s="172">
        <f t="shared" si="976"/>
        <v>0</v>
      </c>
      <c r="BJ2241" s="171">
        <f>(VLOOKUP($D2241,'P4 Destination'!$C$21:$M$176,7,0))*BI2241</f>
        <v>0</v>
      </c>
      <c r="BK2241" s="172">
        <f t="shared" si="977"/>
        <v>0</v>
      </c>
      <c r="BL2241" s="171">
        <f>(VLOOKUP($D2241,'P4 Destination'!$C$21:$M$176,8,0))*BK2241</f>
        <v>0</v>
      </c>
      <c r="BM2241" s="172">
        <f t="shared" si="978"/>
        <v>0</v>
      </c>
      <c r="BN2241" s="171">
        <f>(VLOOKUP($D2241,'P4 Destination'!$C$21:$M$176,9,0))*BM2241</f>
        <v>0</v>
      </c>
      <c r="BO2241" s="154">
        <f t="shared" si="984"/>
        <v>0</v>
      </c>
      <c r="BP2241" s="171">
        <f>(VLOOKUP(D2241,'P4 Destination'!$C$21:$M$176,10,0))*K2241</f>
        <v>0</v>
      </c>
      <c r="BQ2241" s="171">
        <f>(VLOOKUP(D2241,'P4 Destination'!$C$21:$M$176,11,0))*J2241</f>
        <v>0</v>
      </c>
      <c r="BR2241" s="173">
        <f t="shared" si="979"/>
        <v>0</v>
      </c>
      <c r="BS2241" s="173">
        <f>(AV2241*2500)*'P6 Verzekering'!$E$11</f>
        <v>0</v>
      </c>
      <c r="BT2241" s="173">
        <f>(AW2241*2500)*'P6 Verzekering'!$E$12</f>
        <v>0</v>
      </c>
      <c r="BU2241" s="173">
        <f>(L2241*2500)*'P6 Verzekering'!$E$13</f>
        <v>0</v>
      </c>
      <c r="BV2241" s="173">
        <f t="shared" si="980"/>
        <v>0</v>
      </c>
      <c r="BW2241"/>
      <c r="BX2241"/>
    </row>
    <row r="2242" spans="1:76">
      <c r="A2242" s="152" t="s">
        <v>874</v>
      </c>
      <c r="B2242" s="152" t="s">
        <v>184</v>
      </c>
      <c r="C2242" s="152" t="s">
        <v>183</v>
      </c>
      <c r="D2242" s="152" t="s">
        <v>219</v>
      </c>
      <c r="E2242" s="152" t="s">
        <v>219</v>
      </c>
      <c r="F2242" s="153">
        <f t="shared" si="982"/>
        <v>39</v>
      </c>
      <c r="G2242" s="154">
        <v>0</v>
      </c>
      <c r="H2242" s="154">
        <f>IFERROR(VLOOKUP(B2242,'P2 Origin'!$C$21:$Q$176,15,FALSE),0)</f>
        <v>1</v>
      </c>
      <c r="I2242" s="154">
        <f>IFERROR(VLOOKUP(D2242,'P4 Destination'!$C$21:$Q$176,15,FALSE),0)</f>
        <v>0</v>
      </c>
      <c r="J2242" s="155"/>
      <c r="K2242" s="155"/>
      <c r="L2242" s="156">
        <v>39</v>
      </c>
      <c r="M2242" s="155">
        <v>702</v>
      </c>
      <c r="N2242" s="155">
        <v>4</v>
      </c>
      <c r="O2242" s="157">
        <f t="shared" si="957"/>
        <v>0</v>
      </c>
      <c r="P2242" s="158">
        <f t="shared" si="958"/>
        <v>0</v>
      </c>
      <c r="Q2242" s="159">
        <f>IFERROR(VLOOKUP(N2242,'P1 Intra-Europees'!$A$15:$H$25,3,0),0)*P2242</f>
        <v>0</v>
      </c>
      <c r="R2242" s="160">
        <f t="shared" si="959"/>
        <v>0</v>
      </c>
      <c r="S2242" s="159">
        <f>IFERROR(VLOOKUP(N2242,'P1 Intra-Europees'!$A$15:$H$25,4,0),0)*R2242</f>
        <v>0</v>
      </c>
      <c r="T2242" s="160">
        <f t="shared" si="960"/>
        <v>0</v>
      </c>
      <c r="U2242" s="159">
        <f>IFERROR(VLOOKUP(N2242,'P1 Intra-Europees'!$A$15:$H$25,5,0),0)*T2242</f>
        <v>0</v>
      </c>
      <c r="V2242" s="160">
        <f t="shared" si="961"/>
        <v>39</v>
      </c>
      <c r="W2242" s="159">
        <f>IFERROR(VLOOKUP(N2242,'P1 Intra-Europees'!$A$15:$H$25,6,0),0)*V2242</f>
        <v>0</v>
      </c>
      <c r="X2242" s="160">
        <f t="shared" si="962"/>
        <v>0</v>
      </c>
      <c r="Y2242" s="159">
        <f>IFERROR(VLOOKUP(N2242,'P1 Intra-Europees'!$A$15:$H$25,7,0),0)*X2242</f>
        <v>0</v>
      </c>
      <c r="Z2242" s="161">
        <f t="shared" si="963"/>
        <v>0</v>
      </c>
      <c r="AA2242" s="162">
        <f>IFERROR(VLOOKUP(N2242,'P1 Intra-Europees'!$A$15:$H$25,8,0),0)*Z2242</f>
        <v>0</v>
      </c>
      <c r="AB2242" s="163">
        <f t="shared" si="964"/>
        <v>0</v>
      </c>
      <c r="AC2242" s="157" t="str">
        <f>VLOOKUP(B2242,'P2 Origin'!$C$21:$O$176,13,0)</f>
        <v>EUR</v>
      </c>
      <c r="AD2242" s="164">
        <f t="shared" si="965"/>
        <v>0</v>
      </c>
      <c r="AE2242" s="165">
        <f>IF(AU2242&gt;0.1,VLOOKUP(B2242,'P2 Origin'!$C$21:$M$176,3,0)*H2242,0)</f>
        <v>0</v>
      </c>
      <c r="AF2242" s="166">
        <f t="shared" si="966"/>
        <v>0</v>
      </c>
      <c r="AG2242" s="165">
        <f>(VLOOKUP(B2242,'P2 Origin'!$C$21:$M$176,4,0))*AF2242</f>
        <v>0</v>
      </c>
      <c r="AH2242" s="166">
        <f t="shared" si="967"/>
        <v>0</v>
      </c>
      <c r="AI2242" s="165">
        <f>(VLOOKUP(B2242,'P2 Origin'!$C$21:$M$176,5,0))*AH2242</f>
        <v>0</v>
      </c>
      <c r="AJ2242" s="166">
        <f t="shared" si="981"/>
        <v>0</v>
      </c>
      <c r="AK2242" s="165">
        <f>(VLOOKUP(B2242,'P2 Origin'!$C$21:$M$176,6,0))*AJ2242</f>
        <v>0</v>
      </c>
      <c r="AL2242" s="166">
        <f t="shared" si="968"/>
        <v>0</v>
      </c>
      <c r="AM2242" s="165">
        <f>(VLOOKUP($B2242,'P2 Origin'!$C$21:$M$176,7,0))*AL2242</f>
        <v>0</v>
      </c>
      <c r="AN2242" s="166">
        <f t="shared" si="969"/>
        <v>0</v>
      </c>
      <c r="AO2242" s="165">
        <f>(VLOOKUP($B2242,'P2 Origin'!$C$21:$M$176,8,0))*AN2242</f>
        <v>0</v>
      </c>
      <c r="AP2242" s="166">
        <f t="shared" si="970"/>
        <v>0</v>
      </c>
      <c r="AQ2242" s="165">
        <f>(VLOOKUP($B2242,'P2 Origin'!$C$21:$M$176,9,0))*AP2242</f>
        <v>0</v>
      </c>
      <c r="AR2242" s="155">
        <f t="shared" si="983"/>
        <v>0</v>
      </c>
      <c r="AS2242" s="164">
        <f>(VLOOKUP(B2242,'P2 Origin'!$C$21:$M$176,10,0))*K2242</f>
        <v>0</v>
      </c>
      <c r="AT2242" s="164">
        <f>(VLOOKUP(B2242,'P2 Origin'!$C$21:$M$176,11,0))*J2242</f>
        <v>0</v>
      </c>
      <c r="AU2242" s="167">
        <v>0</v>
      </c>
      <c r="AV2242" s="168">
        <v>0</v>
      </c>
      <c r="AW2242" s="169">
        <v>0</v>
      </c>
      <c r="AX2242" s="170">
        <f>IF(AU2242&gt;=0.1,'P3 Bureaumarge zee- en luchtvr.'!$D$12,0)</f>
        <v>0</v>
      </c>
      <c r="AY2242" s="163">
        <f t="shared" si="971"/>
        <v>0</v>
      </c>
      <c r="AZ2242" s="157" t="str">
        <f>VLOOKUP(D2242,'P4 Destination'!$C$21:$O$176,13,0)</f>
        <v>EUR</v>
      </c>
      <c r="BA2242" s="164">
        <f t="shared" si="972"/>
        <v>0</v>
      </c>
      <c r="BB2242" s="171">
        <f>IF(AU2242&gt;0.1,(VLOOKUP(D2242,'P4 Destination'!$C$21:$M$176,3,0))*I2242,0)</f>
        <v>0</v>
      </c>
      <c r="BC2242" s="172">
        <f t="shared" si="973"/>
        <v>0</v>
      </c>
      <c r="BD2242" s="171">
        <f>(VLOOKUP($D2242,'P4 Destination'!$C$21:$M$176,4,0))*BC2242</f>
        <v>0</v>
      </c>
      <c r="BE2242" s="172">
        <f t="shared" si="974"/>
        <v>0</v>
      </c>
      <c r="BF2242" s="171">
        <f>(VLOOKUP($D2242,'P4 Destination'!$C$21:$M$176,5,0))*BE2242</f>
        <v>0</v>
      </c>
      <c r="BG2242" s="172">
        <f t="shared" si="975"/>
        <v>0</v>
      </c>
      <c r="BH2242" s="171">
        <f>(VLOOKUP($D2242,'P4 Destination'!$C$21:$M$176,6,0))*BG2242</f>
        <v>0</v>
      </c>
      <c r="BI2242" s="172">
        <f t="shared" si="976"/>
        <v>0</v>
      </c>
      <c r="BJ2242" s="171">
        <f>(VLOOKUP($D2242,'P4 Destination'!$C$21:$M$176,7,0))*BI2242</f>
        <v>0</v>
      </c>
      <c r="BK2242" s="172">
        <f t="shared" si="977"/>
        <v>0</v>
      </c>
      <c r="BL2242" s="171">
        <f>(VLOOKUP($D2242,'P4 Destination'!$C$21:$M$176,8,0))*BK2242</f>
        <v>0</v>
      </c>
      <c r="BM2242" s="172">
        <f t="shared" si="978"/>
        <v>0</v>
      </c>
      <c r="BN2242" s="171">
        <f>(VLOOKUP($D2242,'P4 Destination'!$C$21:$M$176,9,0))*BM2242</f>
        <v>0</v>
      </c>
      <c r="BO2242" s="154">
        <f t="shared" si="984"/>
        <v>0</v>
      </c>
      <c r="BP2242" s="171">
        <f>(VLOOKUP(D2242,'P4 Destination'!$C$21:$M$176,10,0))*K2242</f>
        <v>0</v>
      </c>
      <c r="BQ2242" s="171">
        <f>(VLOOKUP(D2242,'P4 Destination'!$C$21:$M$176,11,0))*J2242</f>
        <v>0</v>
      </c>
      <c r="BR2242" s="173">
        <f t="shared" si="979"/>
        <v>0</v>
      </c>
      <c r="BS2242" s="173">
        <f>(AV2242*2500)*'P6 Verzekering'!$E$11</f>
        <v>0</v>
      </c>
      <c r="BT2242" s="173">
        <f>(AW2242*2500)*'P6 Verzekering'!$E$12</f>
        <v>0</v>
      </c>
      <c r="BU2242" s="173">
        <f>(L2242*2500)*'P6 Verzekering'!$E$13</f>
        <v>0</v>
      </c>
      <c r="BV2242" s="173">
        <f t="shared" si="980"/>
        <v>0</v>
      </c>
      <c r="BW2242"/>
      <c r="BX2242"/>
    </row>
    <row r="2243" spans="1:76">
      <c r="A2243" s="152" t="s">
        <v>2781</v>
      </c>
      <c r="B2243" s="152" t="s">
        <v>173</v>
      </c>
      <c r="C2243" s="152" t="s">
        <v>172</v>
      </c>
      <c r="D2243" s="152" t="s">
        <v>219</v>
      </c>
      <c r="E2243" s="152" t="s">
        <v>219</v>
      </c>
      <c r="F2243" s="153">
        <f t="shared" si="982"/>
        <v>39</v>
      </c>
      <c r="G2243" s="154">
        <v>0</v>
      </c>
      <c r="H2243" s="154">
        <f>IFERROR(VLOOKUP(B2243,'P2 Origin'!$C$21:$Q$176,15,FALSE),0)</f>
        <v>1</v>
      </c>
      <c r="I2243" s="154">
        <f>IFERROR(VLOOKUP(D2243,'P4 Destination'!$C$21:$Q$176,15,FALSE),0)</f>
        <v>0</v>
      </c>
      <c r="J2243" s="155"/>
      <c r="K2243" s="155"/>
      <c r="L2243" s="156">
        <v>39</v>
      </c>
      <c r="M2243" s="155">
        <v>839</v>
      </c>
      <c r="N2243" s="155">
        <v>5</v>
      </c>
      <c r="O2243" s="157">
        <f t="shared" si="957"/>
        <v>0</v>
      </c>
      <c r="P2243" s="158">
        <f t="shared" si="958"/>
        <v>0</v>
      </c>
      <c r="Q2243" s="159">
        <f>IFERROR(VLOOKUP(N2243,'P1 Intra-Europees'!$A$15:$H$25,3,0),0)*P2243</f>
        <v>0</v>
      </c>
      <c r="R2243" s="160">
        <f t="shared" si="959"/>
        <v>0</v>
      </c>
      <c r="S2243" s="159">
        <f>IFERROR(VLOOKUP(N2243,'P1 Intra-Europees'!$A$15:$H$25,4,0),0)*R2243</f>
        <v>0</v>
      </c>
      <c r="T2243" s="160">
        <f t="shared" si="960"/>
        <v>0</v>
      </c>
      <c r="U2243" s="159">
        <f>IFERROR(VLOOKUP(N2243,'P1 Intra-Europees'!$A$15:$H$25,5,0),0)*T2243</f>
        <v>0</v>
      </c>
      <c r="V2243" s="160">
        <f t="shared" si="961"/>
        <v>39</v>
      </c>
      <c r="W2243" s="159">
        <f>IFERROR(VLOOKUP(N2243,'P1 Intra-Europees'!$A$15:$H$25,6,0),0)*V2243</f>
        <v>0</v>
      </c>
      <c r="X2243" s="160">
        <f t="shared" si="962"/>
        <v>0</v>
      </c>
      <c r="Y2243" s="159">
        <f>IFERROR(VLOOKUP(N2243,'P1 Intra-Europees'!$A$15:$H$25,7,0),0)*X2243</f>
        <v>0</v>
      </c>
      <c r="Z2243" s="161">
        <f t="shared" si="963"/>
        <v>0</v>
      </c>
      <c r="AA2243" s="162">
        <f>IFERROR(VLOOKUP(N2243,'P1 Intra-Europees'!$A$15:$H$25,8,0),0)*Z2243</f>
        <v>0</v>
      </c>
      <c r="AB2243" s="163">
        <f t="shared" si="964"/>
        <v>0</v>
      </c>
      <c r="AC2243" s="157" t="str">
        <f>VLOOKUP(B2243,'P2 Origin'!$C$21:$O$176,13,0)</f>
        <v>EUR</v>
      </c>
      <c r="AD2243" s="164">
        <f t="shared" si="965"/>
        <v>0</v>
      </c>
      <c r="AE2243" s="165">
        <f>IF(AU2243&gt;0.1,VLOOKUP(B2243,'P2 Origin'!$C$21:$M$176,3,0)*H2243,0)</f>
        <v>0</v>
      </c>
      <c r="AF2243" s="166">
        <f t="shared" si="966"/>
        <v>0</v>
      </c>
      <c r="AG2243" s="165">
        <f>(VLOOKUP(B2243,'P2 Origin'!$C$21:$M$176,4,0))*AF2243</f>
        <v>0</v>
      </c>
      <c r="AH2243" s="166">
        <f t="shared" si="967"/>
        <v>0</v>
      </c>
      <c r="AI2243" s="165">
        <f>(VLOOKUP(B2243,'P2 Origin'!$C$21:$M$176,5,0))*AH2243</f>
        <v>0</v>
      </c>
      <c r="AJ2243" s="166">
        <f t="shared" si="981"/>
        <v>0</v>
      </c>
      <c r="AK2243" s="165">
        <f>(VLOOKUP(B2243,'P2 Origin'!$C$21:$M$176,6,0))*AJ2243</f>
        <v>0</v>
      </c>
      <c r="AL2243" s="166">
        <f t="shared" si="968"/>
        <v>0</v>
      </c>
      <c r="AM2243" s="165">
        <f>(VLOOKUP($B2243,'P2 Origin'!$C$21:$M$176,7,0))*AL2243</f>
        <v>0</v>
      </c>
      <c r="AN2243" s="166">
        <f t="shared" si="969"/>
        <v>0</v>
      </c>
      <c r="AO2243" s="165">
        <f>(VLOOKUP($B2243,'P2 Origin'!$C$21:$M$176,8,0))*AN2243</f>
        <v>0</v>
      </c>
      <c r="AP2243" s="166">
        <f t="shared" si="970"/>
        <v>0</v>
      </c>
      <c r="AQ2243" s="165">
        <f>(VLOOKUP($B2243,'P2 Origin'!$C$21:$M$176,9,0))*AP2243</f>
        <v>0</v>
      </c>
      <c r="AR2243" s="155">
        <f t="shared" si="983"/>
        <v>0</v>
      </c>
      <c r="AS2243" s="164">
        <f>(VLOOKUP(B2243,'P2 Origin'!$C$21:$M$176,10,0))*K2243</f>
        <v>0</v>
      </c>
      <c r="AT2243" s="164">
        <f>(VLOOKUP(B2243,'P2 Origin'!$C$21:$M$176,11,0))*J2243</f>
        <v>0</v>
      </c>
      <c r="AU2243" s="167">
        <v>0</v>
      </c>
      <c r="AV2243" s="168">
        <v>0</v>
      </c>
      <c r="AW2243" s="169">
        <v>0</v>
      </c>
      <c r="AX2243" s="170">
        <f>IF(AU2243&gt;=0.1,'P3 Bureaumarge zee- en luchtvr.'!$D$12,0)</f>
        <v>0</v>
      </c>
      <c r="AY2243" s="163">
        <f t="shared" si="971"/>
        <v>0</v>
      </c>
      <c r="AZ2243" s="157" t="str">
        <f>VLOOKUP(D2243,'P4 Destination'!$C$21:$O$176,13,0)</f>
        <v>EUR</v>
      </c>
      <c r="BA2243" s="164">
        <f t="shared" si="972"/>
        <v>0</v>
      </c>
      <c r="BB2243" s="171">
        <f>IF(AU2243&gt;0.1,(VLOOKUP(D2243,'P4 Destination'!$C$21:$M$176,3,0))*I2243,0)</f>
        <v>0</v>
      </c>
      <c r="BC2243" s="172">
        <f t="shared" si="973"/>
        <v>0</v>
      </c>
      <c r="BD2243" s="171">
        <f>(VLOOKUP($D2243,'P4 Destination'!$C$21:$M$176,4,0))*BC2243</f>
        <v>0</v>
      </c>
      <c r="BE2243" s="172">
        <f t="shared" si="974"/>
        <v>0</v>
      </c>
      <c r="BF2243" s="171">
        <f>(VLOOKUP($D2243,'P4 Destination'!$C$21:$M$176,5,0))*BE2243</f>
        <v>0</v>
      </c>
      <c r="BG2243" s="172">
        <f t="shared" si="975"/>
        <v>0</v>
      </c>
      <c r="BH2243" s="171">
        <f>(VLOOKUP($D2243,'P4 Destination'!$C$21:$M$176,6,0))*BG2243</f>
        <v>0</v>
      </c>
      <c r="BI2243" s="172">
        <f t="shared" si="976"/>
        <v>0</v>
      </c>
      <c r="BJ2243" s="171">
        <f>(VLOOKUP($D2243,'P4 Destination'!$C$21:$M$176,7,0))*BI2243</f>
        <v>0</v>
      </c>
      <c r="BK2243" s="172">
        <f t="shared" si="977"/>
        <v>0</v>
      </c>
      <c r="BL2243" s="171">
        <f>(VLOOKUP($D2243,'P4 Destination'!$C$21:$M$176,8,0))*BK2243</f>
        <v>0</v>
      </c>
      <c r="BM2243" s="172">
        <f t="shared" si="978"/>
        <v>0</v>
      </c>
      <c r="BN2243" s="171">
        <f>(VLOOKUP($D2243,'P4 Destination'!$C$21:$M$176,9,0))*BM2243</f>
        <v>0</v>
      </c>
      <c r="BO2243" s="154">
        <f t="shared" si="984"/>
        <v>0</v>
      </c>
      <c r="BP2243" s="171">
        <f>(VLOOKUP(D2243,'P4 Destination'!$C$21:$M$176,10,0))*K2243</f>
        <v>0</v>
      </c>
      <c r="BQ2243" s="171">
        <f>(VLOOKUP(D2243,'P4 Destination'!$C$21:$M$176,11,0))*J2243</f>
        <v>0</v>
      </c>
      <c r="BR2243" s="173">
        <f t="shared" si="979"/>
        <v>0</v>
      </c>
      <c r="BS2243" s="173">
        <f>(AV2243*2500)*'P6 Verzekering'!$E$11</f>
        <v>0</v>
      </c>
      <c r="BT2243" s="173">
        <f>(AW2243*2500)*'P6 Verzekering'!$E$12</f>
        <v>0</v>
      </c>
      <c r="BU2243" s="173">
        <f>(L2243*2500)*'P6 Verzekering'!$E$13</f>
        <v>0</v>
      </c>
      <c r="BV2243" s="173">
        <f t="shared" si="980"/>
        <v>0</v>
      </c>
      <c r="BW2243"/>
      <c r="BX2243"/>
    </row>
    <row r="2244" spans="1:76">
      <c r="A2244" s="152" t="s">
        <v>1852</v>
      </c>
      <c r="B2244" s="152" t="s">
        <v>219</v>
      </c>
      <c r="C2244" s="152" t="s">
        <v>219</v>
      </c>
      <c r="D2244" s="152" t="s">
        <v>253</v>
      </c>
      <c r="E2244" s="152" t="s">
        <v>250</v>
      </c>
      <c r="F2244" s="153">
        <f t="shared" si="982"/>
        <v>39</v>
      </c>
      <c r="G2244" s="154">
        <v>0</v>
      </c>
      <c r="H2244" s="154">
        <f>IFERROR(VLOOKUP(B2244,'P2 Origin'!$C$21:$Q$176,15,FALSE),0)</f>
        <v>0</v>
      </c>
      <c r="I2244" s="154">
        <f>IFERROR(VLOOKUP(D2244,'P4 Destination'!$C$21:$Q$176,15,FALSE),0)</f>
        <v>1</v>
      </c>
      <c r="J2244" s="155"/>
      <c r="K2244" s="155"/>
      <c r="L2244" s="156">
        <v>39</v>
      </c>
      <c r="M2244" s="155">
        <v>858</v>
      </c>
      <c r="N2244" s="155">
        <v>5</v>
      </c>
      <c r="O2244" s="157">
        <f t="shared" si="957"/>
        <v>0</v>
      </c>
      <c r="P2244" s="158">
        <f t="shared" si="958"/>
        <v>0</v>
      </c>
      <c r="Q2244" s="159">
        <f>IFERROR(VLOOKUP(N2244,'P1 Intra-Europees'!$A$15:$H$25,3,0),0)*P2244</f>
        <v>0</v>
      </c>
      <c r="R2244" s="160">
        <f t="shared" si="959"/>
        <v>0</v>
      </c>
      <c r="S2244" s="159">
        <f>IFERROR(VLOOKUP(N2244,'P1 Intra-Europees'!$A$15:$H$25,4,0),0)*R2244</f>
        <v>0</v>
      </c>
      <c r="T2244" s="160">
        <f t="shared" si="960"/>
        <v>0</v>
      </c>
      <c r="U2244" s="159">
        <f>IFERROR(VLOOKUP(N2244,'P1 Intra-Europees'!$A$15:$H$25,5,0),0)*T2244</f>
        <v>0</v>
      </c>
      <c r="V2244" s="160">
        <f t="shared" si="961"/>
        <v>39</v>
      </c>
      <c r="W2244" s="159">
        <f>IFERROR(VLOOKUP(N2244,'P1 Intra-Europees'!$A$15:$H$25,6,0),0)*V2244</f>
        <v>0</v>
      </c>
      <c r="X2244" s="160">
        <f t="shared" si="962"/>
        <v>0</v>
      </c>
      <c r="Y2244" s="159">
        <f>IFERROR(VLOOKUP(N2244,'P1 Intra-Europees'!$A$15:$H$25,7,0),0)*X2244</f>
        <v>0</v>
      </c>
      <c r="Z2244" s="161">
        <f t="shared" si="963"/>
        <v>0</v>
      </c>
      <c r="AA2244" s="162">
        <f>IFERROR(VLOOKUP(N2244,'P1 Intra-Europees'!$A$15:$H$25,8,0),0)*Z2244</f>
        <v>0</v>
      </c>
      <c r="AB2244" s="163">
        <f t="shared" si="964"/>
        <v>0</v>
      </c>
      <c r="AC2244" s="157" t="str">
        <f>VLOOKUP(B2244,'P2 Origin'!$C$21:$O$176,13,0)</f>
        <v>EUR</v>
      </c>
      <c r="AD2244" s="164">
        <f t="shared" si="965"/>
        <v>0</v>
      </c>
      <c r="AE2244" s="165">
        <f>IF(AU2244&gt;0.1,VLOOKUP(B2244,'P2 Origin'!$C$21:$M$176,3,0)*H2244,0)</f>
        <v>0</v>
      </c>
      <c r="AF2244" s="166">
        <f t="shared" si="966"/>
        <v>0</v>
      </c>
      <c r="AG2244" s="165">
        <f>(VLOOKUP(B2244,'P2 Origin'!$C$21:$M$176,4,0))*AF2244</f>
        <v>0</v>
      </c>
      <c r="AH2244" s="166">
        <f t="shared" si="967"/>
        <v>0</v>
      </c>
      <c r="AI2244" s="165">
        <f>(VLOOKUP(B2244,'P2 Origin'!$C$21:$M$176,5,0))*AH2244</f>
        <v>0</v>
      </c>
      <c r="AJ2244" s="166">
        <f t="shared" si="981"/>
        <v>0</v>
      </c>
      <c r="AK2244" s="165">
        <f>(VLOOKUP(B2244,'P2 Origin'!$C$21:$M$176,6,0))*AJ2244</f>
        <v>0</v>
      </c>
      <c r="AL2244" s="166">
        <f t="shared" si="968"/>
        <v>0</v>
      </c>
      <c r="AM2244" s="165">
        <f>(VLOOKUP($B2244,'P2 Origin'!$C$21:$M$176,7,0))*AL2244</f>
        <v>0</v>
      </c>
      <c r="AN2244" s="166">
        <f t="shared" si="969"/>
        <v>0</v>
      </c>
      <c r="AO2244" s="165">
        <f>(VLOOKUP($B2244,'P2 Origin'!$C$21:$M$176,8,0))*AN2244</f>
        <v>0</v>
      </c>
      <c r="AP2244" s="166">
        <f t="shared" si="970"/>
        <v>0</v>
      </c>
      <c r="AQ2244" s="165">
        <f>(VLOOKUP($B2244,'P2 Origin'!$C$21:$M$176,9,0))*AP2244</f>
        <v>0</v>
      </c>
      <c r="AR2244" s="155">
        <f t="shared" si="983"/>
        <v>0</v>
      </c>
      <c r="AS2244" s="164">
        <f>(VLOOKUP(B2244,'P2 Origin'!$C$21:$M$176,10,0))*K2244</f>
        <v>0</v>
      </c>
      <c r="AT2244" s="164">
        <f>(VLOOKUP(B2244,'P2 Origin'!$C$21:$M$176,11,0))*J2244</f>
        <v>0</v>
      </c>
      <c r="AU2244" s="167">
        <v>0</v>
      </c>
      <c r="AV2244" s="168">
        <v>0</v>
      </c>
      <c r="AW2244" s="169">
        <v>0</v>
      </c>
      <c r="AX2244" s="170">
        <f>IF(AU2244&gt;=0.1,'P3 Bureaumarge zee- en luchtvr.'!$D$12,0)</f>
        <v>0</v>
      </c>
      <c r="AY2244" s="163">
        <f t="shared" si="971"/>
        <v>0</v>
      </c>
      <c r="AZ2244" s="157" t="str">
        <f>VLOOKUP(D2244,'P4 Destination'!$C$21:$O$176,13,0)</f>
        <v>EUR</v>
      </c>
      <c r="BA2244" s="164">
        <f t="shared" si="972"/>
        <v>0</v>
      </c>
      <c r="BB2244" s="171">
        <f>IF(AU2244&gt;0.1,(VLOOKUP(D2244,'P4 Destination'!$C$21:$M$176,3,0))*I2244,0)</f>
        <v>0</v>
      </c>
      <c r="BC2244" s="172">
        <f t="shared" si="973"/>
        <v>0</v>
      </c>
      <c r="BD2244" s="171">
        <f>(VLOOKUP($D2244,'P4 Destination'!$C$21:$M$176,4,0))*BC2244</f>
        <v>0</v>
      </c>
      <c r="BE2244" s="172">
        <f t="shared" si="974"/>
        <v>0</v>
      </c>
      <c r="BF2244" s="171">
        <f>(VLOOKUP($D2244,'P4 Destination'!$C$21:$M$176,5,0))*BE2244</f>
        <v>0</v>
      </c>
      <c r="BG2244" s="172">
        <f t="shared" si="975"/>
        <v>0</v>
      </c>
      <c r="BH2244" s="171">
        <f>(VLOOKUP($D2244,'P4 Destination'!$C$21:$M$176,6,0))*BG2244</f>
        <v>0</v>
      </c>
      <c r="BI2244" s="172">
        <f t="shared" si="976"/>
        <v>0</v>
      </c>
      <c r="BJ2244" s="171">
        <f>(VLOOKUP($D2244,'P4 Destination'!$C$21:$M$176,7,0))*BI2244</f>
        <v>0</v>
      </c>
      <c r="BK2244" s="172">
        <f t="shared" si="977"/>
        <v>0</v>
      </c>
      <c r="BL2244" s="171">
        <f>(VLOOKUP($D2244,'P4 Destination'!$C$21:$M$176,8,0))*BK2244</f>
        <v>0</v>
      </c>
      <c r="BM2244" s="172">
        <f t="shared" si="978"/>
        <v>0</v>
      </c>
      <c r="BN2244" s="171">
        <f>(VLOOKUP($D2244,'P4 Destination'!$C$21:$M$176,9,0))*BM2244</f>
        <v>0</v>
      </c>
      <c r="BO2244" s="154">
        <f t="shared" si="984"/>
        <v>0</v>
      </c>
      <c r="BP2244" s="171">
        <f>(VLOOKUP(D2244,'P4 Destination'!$C$21:$M$176,10,0))*K2244</f>
        <v>0</v>
      </c>
      <c r="BQ2244" s="171">
        <f>(VLOOKUP(D2244,'P4 Destination'!$C$21:$M$176,11,0))*J2244</f>
        <v>0</v>
      </c>
      <c r="BR2244" s="173">
        <f t="shared" si="979"/>
        <v>0</v>
      </c>
      <c r="BS2244" s="173">
        <f>(AV2244*2500)*'P6 Verzekering'!$E$11</f>
        <v>0</v>
      </c>
      <c r="BT2244" s="173">
        <f>(AW2244*2500)*'P6 Verzekering'!$E$12</f>
        <v>0</v>
      </c>
      <c r="BU2244" s="173">
        <f>(L2244*2500)*'P6 Verzekering'!$E$13</f>
        <v>0</v>
      </c>
      <c r="BV2244" s="173">
        <f t="shared" si="980"/>
        <v>0</v>
      </c>
      <c r="BW2244"/>
      <c r="BX2244"/>
    </row>
    <row r="2245" spans="1:76">
      <c r="A2245" s="152" t="s">
        <v>1664</v>
      </c>
      <c r="B2245" s="152" t="s">
        <v>219</v>
      </c>
      <c r="C2245" s="152" t="s">
        <v>219</v>
      </c>
      <c r="D2245" s="152" t="s">
        <v>192</v>
      </c>
      <c r="E2245" s="152" t="s">
        <v>191</v>
      </c>
      <c r="F2245" s="153">
        <f t="shared" si="982"/>
        <v>39</v>
      </c>
      <c r="G2245" s="154">
        <v>0</v>
      </c>
      <c r="H2245" s="154">
        <f>IFERROR(VLOOKUP(B2245,'P2 Origin'!$C$21:$Q$176,15,FALSE),0)</f>
        <v>0</v>
      </c>
      <c r="I2245" s="154">
        <f>IFERROR(VLOOKUP(D2245,'P4 Destination'!$C$21:$Q$176,15,FALSE),0)</f>
        <v>0</v>
      </c>
      <c r="J2245" s="155"/>
      <c r="K2245" s="155"/>
      <c r="L2245" s="156">
        <v>39</v>
      </c>
      <c r="M2245" s="155">
        <v>1394</v>
      </c>
      <c r="N2245" s="155">
        <v>6</v>
      </c>
      <c r="O2245" s="157">
        <f t="shared" si="957"/>
        <v>0</v>
      </c>
      <c r="P2245" s="158">
        <f t="shared" si="958"/>
        <v>0</v>
      </c>
      <c r="Q2245" s="159">
        <f>IFERROR(VLOOKUP(N2245,'P1 Intra-Europees'!$A$15:$H$25,3,0),0)*P2245</f>
        <v>0</v>
      </c>
      <c r="R2245" s="160">
        <f t="shared" si="959"/>
        <v>0</v>
      </c>
      <c r="S2245" s="159">
        <f>IFERROR(VLOOKUP(N2245,'P1 Intra-Europees'!$A$15:$H$25,4,0),0)*R2245</f>
        <v>0</v>
      </c>
      <c r="T2245" s="160">
        <f t="shared" si="960"/>
        <v>0</v>
      </c>
      <c r="U2245" s="159">
        <f>IFERROR(VLOOKUP(N2245,'P1 Intra-Europees'!$A$15:$H$25,5,0),0)*T2245</f>
        <v>0</v>
      </c>
      <c r="V2245" s="160">
        <f t="shared" si="961"/>
        <v>39</v>
      </c>
      <c r="W2245" s="159">
        <f>IFERROR(VLOOKUP(N2245,'P1 Intra-Europees'!$A$15:$H$25,6,0),0)*V2245</f>
        <v>0</v>
      </c>
      <c r="X2245" s="160">
        <f t="shared" si="962"/>
        <v>0</v>
      </c>
      <c r="Y2245" s="159">
        <f>IFERROR(VLOOKUP(N2245,'P1 Intra-Europees'!$A$15:$H$25,7,0),0)*X2245</f>
        <v>0</v>
      </c>
      <c r="Z2245" s="161">
        <f t="shared" si="963"/>
        <v>0</v>
      </c>
      <c r="AA2245" s="162">
        <f>IFERROR(VLOOKUP(N2245,'P1 Intra-Europees'!$A$15:$H$25,8,0),0)*Z2245</f>
        <v>0</v>
      </c>
      <c r="AB2245" s="163">
        <f t="shared" si="964"/>
        <v>0</v>
      </c>
      <c r="AC2245" s="157" t="str">
        <f>VLOOKUP(B2245,'P2 Origin'!$C$21:$O$176,13,0)</f>
        <v>EUR</v>
      </c>
      <c r="AD2245" s="164">
        <f t="shared" si="965"/>
        <v>0</v>
      </c>
      <c r="AE2245" s="165">
        <f>IF(AU2245&gt;0.1,VLOOKUP(B2245,'P2 Origin'!$C$21:$M$176,3,0)*H2245,0)</f>
        <v>0</v>
      </c>
      <c r="AF2245" s="166">
        <f t="shared" si="966"/>
        <v>0</v>
      </c>
      <c r="AG2245" s="165">
        <f>(VLOOKUP(B2245,'P2 Origin'!$C$21:$M$176,4,0))*AF2245</f>
        <v>0</v>
      </c>
      <c r="AH2245" s="166">
        <f t="shared" si="967"/>
        <v>0</v>
      </c>
      <c r="AI2245" s="165">
        <f>(VLOOKUP(B2245,'P2 Origin'!$C$21:$M$176,5,0))*AH2245</f>
        <v>0</v>
      </c>
      <c r="AJ2245" s="166">
        <f t="shared" si="981"/>
        <v>0</v>
      </c>
      <c r="AK2245" s="165">
        <f>(VLOOKUP(B2245,'P2 Origin'!$C$21:$M$176,6,0))*AJ2245</f>
        <v>0</v>
      </c>
      <c r="AL2245" s="166">
        <f t="shared" si="968"/>
        <v>0</v>
      </c>
      <c r="AM2245" s="165">
        <f>(VLOOKUP($B2245,'P2 Origin'!$C$21:$M$176,7,0))*AL2245</f>
        <v>0</v>
      </c>
      <c r="AN2245" s="166">
        <f t="shared" si="969"/>
        <v>0</v>
      </c>
      <c r="AO2245" s="165">
        <f>(VLOOKUP($B2245,'P2 Origin'!$C$21:$M$176,8,0))*AN2245</f>
        <v>0</v>
      </c>
      <c r="AP2245" s="166">
        <f t="shared" si="970"/>
        <v>0</v>
      </c>
      <c r="AQ2245" s="165">
        <f>(VLOOKUP($B2245,'P2 Origin'!$C$21:$M$176,9,0))*AP2245</f>
        <v>0</v>
      </c>
      <c r="AR2245" s="155">
        <f t="shared" si="983"/>
        <v>0</v>
      </c>
      <c r="AS2245" s="164">
        <f>(VLOOKUP(B2245,'P2 Origin'!$C$21:$M$176,10,0))*K2245</f>
        <v>0</v>
      </c>
      <c r="AT2245" s="164">
        <f>(VLOOKUP(B2245,'P2 Origin'!$C$21:$M$176,11,0))*J2245</f>
        <v>0</v>
      </c>
      <c r="AU2245" s="167">
        <v>0</v>
      </c>
      <c r="AV2245" s="168">
        <v>0</v>
      </c>
      <c r="AW2245" s="169">
        <v>0</v>
      </c>
      <c r="AX2245" s="170">
        <f>IF(AU2245&gt;=0.1,'P3 Bureaumarge zee- en luchtvr.'!$D$12,0)</f>
        <v>0</v>
      </c>
      <c r="AY2245" s="163">
        <f t="shared" si="971"/>
        <v>0</v>
      </c>
      <c r="AZ2245" s="157" t="str">
        <f>VLOOKUP(D2245,'P4 Destination'!$C$21:$O$176,13,0)</f>
        <v>EUR</v>
      </c>
      <c r="BA2245" s="164">
        <f t="shared" si="972"/>
        <v>0</v>
      </c>
      <c r="BB2245" s="171">
        <f>IF(AU2245&gt;0.1,(VLOOKUP(D2245,'P4 Destination'!$C$21:$M$176,3,0))*I2245,0)</f>
        <v>0</v>
      </c>
      <c r="BC2245" s="172">
        <f t="shared" si="973"/>
        <v>0</v>
      </c>
      <c r="BD2245" s="171">
        <f>(VLOOKUP($D2245,'P4 Destination'!$C$21:$M$176,4,0))*BC2245</f>
        <v>0</v>
      </c>
      <c r="BE2245" s="172">
        <f t="shared" si="974"/>
        <v>0</v>
      </c>
      <c r="BF2245" s="171">
        <f>(VLOOKUP($D2245,'P4 Destination'!$C$21:$M$176,5,0))*BE2245</f>
        <v>0</v>
      </c>
      <c r="BG2245" s="172">
        <f t="shared" si="975"/>
        <v>0</v>
      </c>
      <c r="BH2245" s="171">
        <f>(VLOOKUP($D2245,'P4 Destination'!$C$21:$M$176,6,0))*BG2245</f>
        <v>0</v>
      </c>
      <c r="BI2245" s="172">
        <f t="shared" si="976"/>
        <v>0</v>
      </c>
      <c r="BJ2245" s="171">
        <f>(VLOOKUP($D2245,'P4 Destination'!$C$21:$M$176,7,0))*BI2245</f>
        <v>0</v>
      </c>
      <c r="BK2245" s="172">
        <f t="shared" si="977"/>
        <v>0</v>
      </c>
      <c r="BL2245" s="171">
        <f>(VLOOKUP($D2245,'P4 Destination'!$C$21:$M$176,8,0))*BK2245</f>
        <v>0</v>
      </c>
      <c r="BM2245" s="172">
        <f t="shared" si="978"/>
        <v>0</v>
      </c>
      <c r="BN2245" s="171">
        <f>(VLOOKUP($D2245,'P4 Destination'!$C$21:$M$176,9,0))*BM2245</f>
        <v>0</v>
      </c>
      <c r="BO2245" s="154">
        <f t="shared" si="984"/>
        <v>0</v>
      </c>
      <c r="BP2245" s="171">
        <f>(VLOOKUP(D2245,'P4 Destination'!$C$21:$M$176,10,0))*K2245</f>
        <v>0</v>
      </c>
      <c r="BQ2245" s="171">
        <f>(VLOOKUP(D2245,'P4 Destination'!$C$21:$M$176,11,0))*J2245</f>
        <v>0</v>
      </c>
      <c r="BR2245" s="173">
        <f t="shared" si="979"/>
        <v>0</v>
      </c>
      <c r="BS2245" s="173">
        <f>(AV2245*2500)*'P6 Verzekering'!$E$11</f>
        <v>0</v>
      </c>
      <c r="BT2245" s="173">
        <f>(AW2245*2500)*'P6 Verzekering'!$E$12</f>
        <v>0</v>
      </c>
      <c r="BU2245" s="173">
        <f>(L2245*2500)*'P6 Verzekering'!$E$13</f>
        <v>0</v>
      </c>
      <c r="BV2245" s="173">
        <f t="shared" si="980"/>
        <v>0</v>
      </c>
      <c r="BW2245"/>
      <c r="BX2245"/>
    </row>
    <row r="2246" spans="1:76" ht="14.45" customHeight="1">
      <c r="A2246" s="152" t="s">
        <v>2073</v>
      </c>
      <c r="B2246" s="152" t="s">
        <v>219</v>
      </c>
      <c r="C2246" s="152" t="s">
        <v>219</v>
      </c>
      <c r="D2246" s="152" t="s">
        <v>245</v>
      </c>
      <c r="E2246" s="152" t="s">
        <v>244</v>
      </c>
      <c r="F2246" s="153">
        <f t="shared" si="982"/>
        <v>39</v>
      </c>
      <c r="G2246" s="154">
        <v>0</v>
      </c>
      <c r="H2246" s="154">
        <f>IFERROR(VLOOKUP(B2246,'P2 Origin'!$C$21:$Q$176,15,FALSE),0)</f>
        <v>0</v>
      </c>
      <c r="I2246" s="154">
        <f>IFERROR(VLOOKUP(D2246,'P4 Destination'!$C$21:$Q$176,15,FALSE),0)</f>
        <v>1</v>
      </c>
      <c r="J2246" s="155"/>
      <c r="K2246" s="155"/>
      <c r="L2246" s="156">
        <v>39</v>
      </c>
      <c r="M2246" s="155">
        <v>1739</v>
      </c>
      <c r="N2246" s="155">
        <v>7</v>
      </c>
      <c r="O2246" s="157">
        <f t="shared" si="957"/>
        <v>0</v>
      </c>
      <c r="P2246" s="158">
        <f t="shared" si="958"/>
        <v>0</v>
      </c>
      <c r="Q2246" s="159">
        <f>IFERROR(VLOOKUP(N2246,'P1 Intra-Europees'!$A$15:$H$25,3,0),0)*P2246</f>
        <v>0</v>
      </c>
      <c r="R2246" s="160">
        <f t="shared" si="959"/>
        <v>0</v>
      </c>
      <c r="S2246" s="159">
        <f>IFERROR(VLOOKUP(N2246,'P1 Intra-Europees'!$A$15:$H$25,4,0),0)*R2246</f>
        <v>0</v>
      </c>
      <c r="T2246" s="160">
        <f t="shared" si="960"/>
        <v>0</v>
      </c>
      <c r="U2246" s="159">
        <f>IFERROR(VLOOKUP(N2246,'P1 Intra-Europees'!$A$15:$H$25,5,0),0)*T2246</f>
        <v>0</v>
      </c>
      <c r="V2246" s="160">
        <f t="shared" si="961"/>
        <v>39</v>
      </c>
      <c r="W2246" s="159">
        <f>IFERROR(VLOOKUP(N2246,'P1 Intra-Europees'!$A$15:$H$25,6,0),0)*V2246</f>
        <v>0</v>
      </c>
      <c r="X2246" s="160">
        <f t="shared" si="962"/>
        <v>0</v>
      </c>
      <c r="Y2246" s="159">
        <f>IFERROR(VLOOKUP(N2246,'P1 Intra-Europees'!$A$15:$H$25,7,0),0)*X2246</f>
        <v>0</v>
      </c>
      <c r="Z2246" s="161">
        <f t="shared" si="963"/>
        <v>0</v>
      </c>
      <c r="AA2246" s="162">
        <f>IFERROR(VLOOKUP(N2246,'P1 Intra-Europees'!$A$15:$H$25,8,0),0)*Z2246</f>
        <v>0</v>
      </c>
      <c r="AB2246" s="163">
        <f t="shared" si="964"/>
        <v>0</v>
      </c>
      <c r="AC2246" s="157" t="str">
        <f>VLOOKUP(B2246,'P2 Origin'!$C$21:$O$176,13,0)</f>
        <v>EUR</v>
      </c>
      <c r="AD2246" s="164">
        <f t="shared" si="965"/>
        <v>0</v>
      </c>
      <c r="AE2246" s="165">
        <f>IF(AU2246&gt;0.1,VLOOKUP(B2246,'P2 Origin'!$C$21:$M$176,3,0)*H2246,0)</f>
        <v>0</v>
      </c>
      <c r="AF2246" s="166">
        <f t="shared" si="966"/>
        <v>0</v>
      </c>
      <c r="AG2246" s="165">
        <f>(VLOOKUP(B2246,'P2 Origin'!$C$21:$M$176,4,0))*AF2246</f>
        <v>0</v>
      </c>
      <c r="AH2246" s="166">
        <f t="shared" si="967"/>
        <v>0</v>
      </c>
      <c r="AI2246" s="165">
        <f>(VLOOKUP(B2246,'P2 Origin'!$C$21:$M$176,5,0))*AH2246</f>
        <v>0</v>
      </c>
      <c r="AJ2246" s="166">
        <f t="shared" si="981"/>
        <v>0</v>
      </c>
      <c r="AK2246" s="165">
        <f>(VLOOKUP(B2246,'P2 Origin'!$C$21:$M$176,6,0))*AJ2246</f>
        <v>0</v>
      </c>
      <c r="AL2246" s="166">
        <f t="shared" si="968"/>
        <v>0</v>
      </c>
      <c r="AM2246" s="165">
        <f>(VLOOKUP($B2246,'P2 Origin'!$C$21:$M$176,7,0))*AL2246</f>
        <v>0</v>
      </c>
      <c r="AN2246" s="166">
        <f t="shared" si="969"/>
        <v>0</v>
      </c>
      <c r="AO2246" s="165">
        <f>(VLOOKUP($B2246,'P2 Origin'!$C$21:$M$176,8,0))*AN2246</f>
        <v>0</v>
      </c>
      <c r="AP2246" s="166">
        <f t="shared" si="970"/>
        <v>0</v>
      </c>
      <c r="AQ2246" s="165">
        <f>(VLOOKUP($B2246,'P2 Origin'!$C$21:$M$176,9,0))*AP2246</f>
        <v>0</v>
      </c>
      <c r="AR2246" s="155">
        <f t="shared" si="983"/>
        <v>0</v>
      </c>
      <c r="AS2246" s="164">
        <f>(VLOOKUP(B2246,'P2 Origin'!$C$21:$M$176,10,0))*K2246</f>
        <v>0</v>
      </c>
      <c r="AT2246" s="164">
        <f>(VLOOKUP(B2246,'P2 Origin'!$C$21:$M$176,11,0))*J2246</f>
        <v>0</v>
      </c>
      <c r="AU2246" s="167">
        <v>0</v>
      </c>
      <c r="AV2246" s="168">
        <v>0</v>
      </c>
      <c r="AW2246" s="169">
        <v>0</v>
      </c>
      <c r="AX2246" s="170">
        <f>IF(AU2246&gt;=0.1,'P3 Bureaumarge zee- en luchtvr.'!$D$12,0)</f>
        <v>0</v>
      </c>
      <c r="AY2246" s="163">
        <f t="shared" si="971"/>
        <v>0</v>
      </c>
      <c r="AZ2246" s="157" t="str">
        <f>VLOOKUP(D2246,'P4 Destination'!$C$21:$O$176,13,0)</f>
        <v>EUR</v>
      </c>
      <c r="BA2246" s="164">
        <f t="shared" si="972"/>
        <v>0</v>
      </c>
      <c r="BB2246" s="171">
        <f>IF(AU2246&gt;0.1,(VLOOKUP(D2246,'P4 Destination'!$C$21:$M$176,3,0))*I2246,0)</f>
        <v>0</v>
      </c>
      <c r="BC2246" s="172">
        <f t="shared" si="973"/>
        <v>0</v>
      </c>
      <c r="BD2246" s="171">
        <f>(VLOOKUP($D2246,'P4 Destination'!$C$21:$M$176,4,0))*BC2246</f>
        <v>0</v>
      </c>
      <c r="BE2246" s="172">
        <f t="shared" si="974"/>
        <v>0</v>
      </c>
      <c r="BF2246" s="171">
        <f>(VLOOKUP($D2246,'P4 Destination'!$C$21:$M$176,5,0))*BE2246</f>
        <v>0</v>
      </c>
      <c r="BG2246" s="172">
        <f t="shared" si="975"/>
        <v>0</v>
      </c>
      <c r="BH2246" s="171">
        <f>(VLOOKUP($D2246,'P4 Destination'!$C$21:$M$176,6,0))*BG2246</f>
        <v>0</v>
      </c>
      <c r="BI2246" s="172">
        <f t="shared" si="976"/>
        <v>0</v>
      </c>
      <c r="BJ2246" s="171">
        <f>(VLOOKUP($D2246,'P4 Destination'!$C$21:$M$176,7,0))*BI2246</f>
        <v>0</v>
      </c>
      <c r="BK2246" s="172">
        <f t="shared" si="977"/>
        <v>0</v>
      </c>
      <c r="BL2246" s="171">
        <f>(VLOOKUP($D2246,'P4 Destination'!$C$21:$M$176,8,0))*BK2246</f>
        <v>0</v>
      </c>
      <c r="BM2246" s="172">
        <f t="shared" si="978"/>
        <v>0</v>
      </c>
      <c r="BN2246" s="171">
        <f>(VLOOKUP($D2246,'P4 Destination'!$C$21:$M$176,9,0))*BM2246</f>
        <v>0</v>
      </c>
      <c r="BO2246" s="154">
        <f t="shared" si="984"/>
        <v>0</v>
      </c>
      <c r="BP2246" s="171">
        <f>(VLOOKUP(D2246,'P4 Destination'!$C$21:$M$176,10,0))*K2246</f>
        <v>0</v>
      </c>
      <c r="BQ2246" s="171">
        <f>(VLOOKUP(D2246,'P4 Destination'!$C$21:$M$176,11,0))*J2246</f>
        <v>0</v>
      </c>
      <c r="BR2246" s="173">
        <f t="shared" si="979"/>
        <v>0</v>
      </c>
      <c r="BS2246" s="173">
        <f>(AV2246*2500)*'P6 Verzekering'!$E$11</f>
        <v>0</v>
      </c>
      <c r="BT2246" s="173">
        <f>(AW2246*2500)*'P6 Verzekering'!$E$12</f>
        <v>0</v>
      </c>
      <c r="BU2246" s="173">
        <f>(L2246*2500)*'P6 Verzekering'!$E$13</f>
        <v>0</v>
      </c>
      <c r="BV2246" s="173">
        <f t="shared" si="980"/>
        <v>0</v>
      </c>
      <c r="BW2246"/>
      <c r="BX2246"/>
    </row>
    <row r="2247" spans="1:76">
      <c r="A2247" s="152" t="s">
        <v>776</v>
      </c>
      <c r="B2247" s="152" t="s">
        <v>450</v>
      </c>
      <c r="C2247" s="152" t="s">
        <v>449</v>
      </c>
      <c r="D2247" s="152" t="s">
        <v>219</v>
      </c>
      <c r="E2247" s="152" t="s">
        <v>219</v>
      </c>
      <c r="F2247" s="153">
        <f t="shared" si="982"/>
        <v>39</v>
      </c>
      <c r="G2247" s="154">
        <v>0</v>
      </c>
      <c r="H2247" s="154">
        <f>IFERROR(VLOOKUP(B2247,'P2 Origin'!$C$21:$Q$176,15,FALSE),0)</f>
        <v>1</v>
      </c>
      <c r="I2247" s="154">
        <f>IFERROR(VLOOKUP(D2247,'P4 Destination'!$C$21:$Q$176,15,FALSE),0)</f>
        <v>0</v>
      </c>
      <c r="J2247" s="155"/>
      <c r="K2247" s="155"/>
      <c r="L2247" s="156">
        <v>39</v>
      </c>
      <c r="M2247" s="155">
        <v>3192</v>
      </c>
      <c r="N2247" s="155">
        <v>10</v>
      </c>
      <c r="O2247" s="157">
        <f t="shared" si="957"/>
        <v>0</v>
      </c>
      <c r="P2247" s="158">
        <f t="shared" si="958"/>
        <v>0</v>
      </c>
      <c r="Q2247" s="159">
        <f>IFERROR(VLOOKUP(N2247,'P1 Intra-Europees'!$A$15:$H$25,3,0),0)*P2247</f>
        <v>0</v>
      </c>
      <c r="R2247" s="160">
        <f t="shared" si="959"/>
        <v>0</v>
      </c>
      <c r="S2247" s="159">
        <f>IFERROR(VLOOKUP(N2247,'P1 Intra-Europees'!$A$15:$H$25,4,0),0)*R2247</f>
        <v>0</v>
      </c>
      <c r="T2247" s="160">
        <f t="shared" si="960"/>
        <v>0</v>
      </c>
      <c r="U2247" s="159">
        <f>IFERROR(VLOOKUP(N2247,'P1 Intra-Europees'!$A$15:$H$25,5,0),0)*T2247</f>
        <v>0</v>
      </c>
      <c r="V2247" s="160">
        <f t="shared" si="961"/>
        <v>39</v>
      </c>
      <c r="W2247" s="159">
        <f>IFERROR(VLOOKUP(N2247,'P1 Intra-Europees'!$A$15:$H$25,6,0),0)*V2247</f>
        <v>0</v>
      </c>
      <c r="X2247" s="160">
        <f t="shared" si="962"/>
        <v>0</v>
      </c>
      <c r="Y2247" s="159">
        <f>IFERROR(VLOOKUP(N2247,'P1 Intra-Europees'!$A$15:$H$25,7,0),0)*X2247</f>
        <v>0</v>
      </c>
      <c r="Z2247" s="161">
        <f t="shared" si="963"/>
        <v>0</v>
      </c>
      <c r="AA2247" s="162">
        <f>IFERROR(VLOOKUP(N2247,'P1 Intra-Europees'!$A$15:$H$25,8,0),0)*Z2247</f>
        <v>0</v>
      </c>
      <c r="AB2247" s="163">
        <f t="shared" si="964"/>
        <v>0</v>
      </c>
      <c r="AC2247" s="157" t="str">
        <f>VLOOKUP(B2247,'P2 Origin'!$C$21:$O$176,13,0)</f>
        <v>USD</v>
      </c>
      <c r="AD2247" s="164">
        <f t="shared" si="965"/>
        <v>0</v>
      </c>
      <c r="AE2247" s="165">
        <f>IF(AU2247&gt;0.1,VLOOKUP(B2247,'P2 Origin'!$C$21:$M$176,3,0)*H2247,0)</f>
        <v>0</v>
      </c>
      <c r="AF2247" s="166">
        <f t="shared" si="966"/>
        <v>0</v>
      </c>
      <c r="AG2247" s="165">
        <f>(VLOOKUP(B2247,'P2 Origin'!$C$21:$M$176,4,0))*AF2247</f>
        <v>0</v>
      </c>
      <c r="AH2247" s="166">
        <f t="shared" si="967"/>
        <v>0</v>
      </c>
      <c r="AI2247" s="165">
        <f>(VLOOKUP(B2247,'P2 Origin'!$C$21:$M$176,5,0))*AH2247</f>
        <v>0</v>
      </c>
      <c r="AJ2247" s="166">
        <f t="shared" si="981"/>
        <v>0</v>
      </c>
      <c r="AK2247" s="165">
        <f>(VLOOKUP(B2247,'P2 Origin'!$C$21:$M$176,6,0))*AJ2247</f>
        <v>0</v>
      </c>
      <c r="AL2247" s="166">
        <f t="shared" si="968"/>
        <v>0</v>
      </c>
      <c r="AM2247" s="165">
        <f>(VLOOKUP($B2247,'P2 Origin'!$C$21:$M$176,7,0))*AL2247</f>
        <v>0</v>
      </c>
      <c r="AN2247" s="166">
        <f t="shared" si="969"/>
        <v>0</v>
      </c>
      <c r="AO2247" s="165">
        <f>(VLOOKUP($B2247,'P2 Origin'!$C$21:$M$176,8,0))*AN2247</f>
        <v>0</v>
      </c>
      <c r="AP2247" s="166">
        <f t="shared" si="970"/>
        <v>0</v>
      </c>
      <c r="AQ2247" s="165">
        <f>(VLOOKUP($B2247,'P2 Origin'!$C$21:$M$176,9,0))*AP2247</f>
        <v>0</v>
      </c>
      <c r="AR2247" s="155">
        <f t="shared" si="983"/>
        <v>0</v>
      </c>
      <c r="AS2247" s="164">
        <f>(VLOOKUP(B2247,'P2 Origin'!$C$21:$M$176,10,0))*K2247</f>
        <v>0</v>
      </c>
      <c r="AT2247" s="164">
        <f>(VLOOKUP(B2247,'P2 Origin'!$C$21:$M$176,11,0))*J2247</f>
        <v>0</v>
      </c>
      <c r="AU2247" s="167">
        <v>0</v>
      </c>
      <c r="AV2247" s="168">
        <v>0</v>
      </c>
      <c r="AW2247" s="169">
        <v>0</v>
      </c>
      <c r="AX2247" s="170">
        <f>IF(AU2247&gt;=0.1,'P3 Bureaumarge zee- en luchtvr.'!$D$12,0)</f>
        <v>0</v>
      </c>
      <c r="AY2247" s="163">
        <f t="shared" si="971"/>
        <v>0</v>
      </c>
      <c r="AZ2247" s="157" t="str">
        <f>VLOOKUP(D2247,'P4 Destination'!$C$21:$O$176,13,0)</f>
        <v>EUR</v>
      </c>
      <c r="BA2247" s="164">
        <f t="shared" si="972"/>
        <v>0</v>
      </c>
      <c r="BB2247" s="171">
        <f>IF(AU2247&gt;0.1,(VLOOKUP(D2247,'P4 Destination'!$C$21:$M$176,3,0))*I2247,0)</f>
        <v>0</v>
      </c>
      <c r="BC2247" s="172">
        <f t="shared" si="973"/>
        <v>0</v>
      </c>
      <c r="BD2247" s="171">
        <f>(VLOOKUP($D2247,'P4 Destination'!$C$21:$M$176,4,0))*BC2247</f>
        <v>0</v>
      </c>
      <c r="BE2247" s="172">
        <f t="shared" si="974"/>
        <v>0</v>
      </c>
      <c r="BF2247" s="171">
        <f>(VLOOKUP($D2247,'P4 Destination'!$C$21:$M$176,5,0))*BE2247</f>
        <v>0</v>
      </c>
      <c r="BG2247" s="172">
        <f t="shared" si="975"/>
        <v>0</v>
      </c>
      <c r="BH2247" s="171">
        <f>(VLOOKUP($D2247,'P4 Destination'!$C$21:$M$176,6,0))*BG2247</f>
        <v>0</v>
      </c>
      <c r="BI2247" s="172">
        <f t="shared" si="976"/>
        <v>0</v>
      </c>
      <c r="BJ2247" s="171">
        <f>(VLOOKUP($D2247,'P4 Destination'!$C$21:$M$176,7,0))*BI2247</f>
        <v>0</v>
      </c>
      <c r="BK2247" s="172">
        <f t="shared" si="977"/>
        <v>0</v>
      </c>
      <c r="BL2247" s="171">
        <f>(VLOOKUP($D2247,'P4 Destination'!$C$21:$M$176,8,0))*BK2247</f>
        <v>0</v>
      </c>
      <c r="BM2247" s="172">
        <f t="shared" si="978"/>
        <v>0</v>
      </c>
      <c r="BN2247" s="171">
        <f>(VLOOKUP($D2247,'P4 Destination'!$C$21:$M$176,9,0))*BM2247</f>
        <v>0</v>
      </c>
      <c r="BO2247" s="154">
        <f t="shared" si="984"/>
        <v>0</v>
      </c>
      <c r="BP2247" s="171">
        <f>(VLOOKUP(D2247,'P4 Destination'!$C$21:$M$176,10,0))*K2247</f>
        <v>0</v>
      </c>
      <c r="BQ2247" s="171">
        <f>(VLOOKUP(D2247,'P4 Destination'!$C$21:$M$176,11,0))*J2247</f>
        <v>0</v>
      </c>
      <c r="BR2247" s="173">
        <f t="shared" si="979"/>
        <v>0</v>
      </c>
      <c r="BS2247" s="173">
        <f>(AV2247*2500)*'P6 Verzekering'!$E$11</f>
        <v>0</v>
      </c>
      <c r="BT2247" s="173">
        <f>(AW2247*2500)*'P6 Verzekering'!$E$12</f>
        <v>0</v>
      </c>
      <c r="BU2247" s="173">
        <f>(L2247*2500)*'P6 Verzekering'!$E$13</f>
        <v>0</v>
      </c>
      <c r="BV2247" s="173">
        <f t="shared" si="980"/>
        <v>0</v>
      </c>
      <c r="BW2247"/>
      <c r="BX2247"/>
    </row>
    <row r="2248" spans="1:76">
      <c r="A2248" s="152" t="s">
        <v>1715</v>
      </c>
      <c r="B2248" s="152" t="s">
        <v>219</v>
      </c>
      <c r="C2248" s="152" t="s">
        <v>219</v>
      </c>
      <c r="D2248" s="152" t="s">
        <v>151</v>
      </c>
      <c r="E2248" s="152" t="s">
        <v>149</v>
      </c>
      <c r="F2248" s="153">
        <f t="shared" si="982"/>
        <v>40</v>
      </c>
      <c r="G2248" s="154">
        <v>0</v>
      </c>
      <c r="H2248" s="154">
        <f>IFERROR(VLOOKUP(B2248,'P2 Origin'!$C$21:$Q$176,15,FALSE),0)</f>
        <v>0</v>
      </c>
      <c r="I2248" s="154">
        <f>IFERROR(VLOOKUP(D2248,'P4 Destination'!$C$21:$Q$176,15,FALSE),0)</f>
        <v>0</v>
      </c>
      <c r="J2248" s="155"/>
      <c r="K2248" s="155"/>
      <c r="L2248" s="156">
        <v>40</v>
      </c>
      <c r="M2248" s="155">
        <v>174</v>
      </c>
      <c r="N2248" s="155">
        <v>2</v>
      </c>
      <c r="O2248" s="157">
        <f t="shared" si="957"/>
        <v>0</v>
      </c>
      <c r="P2248" s="158">
        <f t="shared" si="958"/>
        <v>0</v>
      </c>
      <c r="Q2248" s="159">
        <f>IFERROR(VLOOKUP(N2248,'P1 Intra-Europees'!$A$15:$H$25,3,0),0)*P2248</f>
        <v>0</v>
      </c>
      <c r="R2248" s="160">
        <f t="shared" si="959"/>
        <v>0</v>
      </c>
      <c r="S2248" s="159">
        <f>IFERROR(VLOOKUP(N2248,'P1 Intra-Europees'!$A$15:$H$25,4,0),0)*R2248</f>
        <v>0</v>
      </c>
      <c r="T2248" s="160">
        <f t="shared" si="960"/>
        <v>0</v>
      </c>
      <c r="U2248" s="159">
        <f>IFERROR(VLOOKUP(N2248,'P1 Intra-Europees'!$A$15:$H$25,5,0),0)*T2248</f>
        <v>0</v>
      </c>
      <c r="V2248" s="160">
        <f t="shared" si="961"/>
        <v>40</v>
      </c>
      <c r="W2248" s="159">
        <f>IFERROR(VLOOKUP(N2248,'P1 Intra-Europees'!$A$15:$H$25,6,0),0)*V2248</f>
        <v>0</v>
      </c>
      <c r="X2248" s="160">
        <f t="shared" si="962"/>
        <v>0</v>
      </c>
      <c r="Y2248" s="159">
        <f>IFERROR(VLOOKUP(N2248,'P1 Intra-Europees'!$A$15:$H$25,7,0),0)*X2248</f>
        <v>0</v>
      </c>
      <c r="Z2248" s="161">
        <f t="shared" si="963"/>
        <v>0</v>
      </c>
      <c r="AA2248" s="162">
        <f>IFERROR(VLOOKUP(N2248,'P1 Intra-Europees'!$A$15:$H$25,8,0),0)*Z2248</f>
        <v>0</v>
      </c>
      <c r="AB2248" s="163">
        <f t="shared" si="964"/>
        <v>0</v>
      </c>
      <c r="AC2248" s="157" t="str">
        <f>VLOOKUP(B2248,'P2 Origin'!$C$21:$O$176,13,0)</f>
        <v>EUR</v>
      </c>
      <c r="AD2248" s="164">
        <f t="shared" si="965"/>
        <v>0</v>
      </c>
      <c r="AE2248" s="165">
        <f>IF(AU2248&gt;0.1,VLOOKUP(B2248,'P2 Origin'!$C$21:$M$176,3,0)*H2248,0)</f>
        <v>0</v>
      </c>
      <c r="AF2248" s="166">
        <f t="shared" si="966"/>
        <v>0</v>
      </c>
      <c r="AG2248" s="165">
        <f>(VLOOKUP(B2248,'P2 Origin'!$C$21:$M$176,4,0))*AF2248</f>
        <v>0</v>
      </c>
      <c r="AH2248" s="166">
        <f t="shared" si="967"/>
        <v>0</v>
      </c>
      <c r="AI2248" s="165">
        <f>(VLOOKUP(B2248,'P2 Origin'!$C$21:$M$176,5,0))*AH2248</f>
        <v>0</v>
      </c>
      <c r="AJ2248" s="166">
        <f t="shared" si="981"/>
        <v>0</v>
      </c>
      <c r="AK2248" s="165">
        <f>(VLOOKUP(B2248,'P2 Origin'!$C$21:$M$176,6,0))*AJ2248</f>
        <v>0</v>
      </c>
      <c r="AL2248" s="166">
        <f t="shared" si="968"/>
        <v>0</v>
      </c>
      <c r="AM2248" s="165">
        <f>(VLOOKUP($B2248,'P2 Origin'!$C$21:$M$176,7,0))*AL2248</f>
        <v>0</v>
      </c>
      <c r="AN2248" s="166">
        <f t="shared" si="969"/>
        <v>0</v>
      </c>
      <c r="AO2248" s="165">
        <f>(VLOOKUP($B2248,'P2 Origin'!$C$21:$M$176,8,0))*AN2248</f>
        <v>0</v>
      </c>
      <c r="AP2248" s="166">
        <f t="shared" si="970"/>
        <v>0</v>
      </c>
      <c r="AQ2248" s="165">
        <f>(VLOOKUP($B2248,'P2 Origin'!$C$21:$M$176,9,0))*AP2248</f>
        <v>0</v>
      </c>
      <c r="AR2248" s="155">
        <f t="shared" si="983"/>
        <v>0</v>
      </c>
      <c r="AS2248" s="164">
        <f>(VLOOKUP(B2248,'P2 Origin'!$C$21:$M$176,10,0))*K2248</f>
        <v>0</v>
      </c>
      <c r="AT2248" s="164">
        <f>(VLOOKUP(B2248,'P2 Origin'!$C$21:$M$176,11,0))*J2248</f>
        <v>0</v>
      </c>
      <c r="AU2248" s="167">
        <v>0</v>
      </c>
      <c r="AV2248" s="168">
        <v>0</v>
      </c>
      <c r="AW2248" s="169">
        <v>0</v>
      </c>
      <c r="AX2248" s="170">
        <f>IF(AU2248&gt;=0.1,'P3 Bureaumarge zee- en luchtvr.'!$D$12,0)</f>
        <v>0</v>
      </c>
      <c r="AY2248" s="163">
        <f t="shared" si="971"/>
        <v>0</v>
      </c>
      <c r="AZ2248" s="157" t="str">
        <f>VLOOKUP(D2248,'P4 Destination'!$C$21:$O$176,13,0)</f>
        <v>EUR</v>
      </c>
      <c r="BA2248" s="164">
        <f t="shared" si="972"/>
        <v>0</v>
      </c>
      <c r="BB2248" s="171">
        <f>IF(AU2248&gt;0.1,(VLOOKUP(D2248,'P4 Destination'!$C$21:$M$176,3,0))*I2248,0)</f>
        <v>0</v>
      </c>
      <c r="BC2248" s="172">
        <f t="shared" si="973"/>
        <v>0</v>
      </c>
      <c r="BD2248" s="171">
        <f>(VLOOKUP($D2248,'P4 Destination'!$C$21:$M$176,4,0))*BC2248</f>
        <v>0</v>
      </c>
      <c r="BE2248" s="172">
        <f t="shared" si="974"/>
        <v>0</v>
      </c>
      <c r="BF2248" s="171">
        <f>(VLOOKUP($D2248,'P4 Destination'!$C$21:$M$176,5,0))*BE2248</f>
        <v>0</v>
      </c>
      <c r="BG2248" s="172">
        <f t="shared" si="975"/>
        <v>0</v>
      </c>
      <c r="BH2248" s="171">
        <f>(VLOOKUP($D2248,'P4 Destination'!$C$21:$M$176,6,0))*BG2248</f>
        <v>0</v>
      </c>
      <c r="BI2248" s="172">
        <f t="shared" si="976"/>
        <v>0</v>
      </c>
      <c r="BJ2248" s="171">
        <f>(VLOOKUP($D2248,'P4 Destination'!$C$21:$M$176,7,0))*BI2248</f>
        <v>0</v>
      </c>
      <c r="BK2248" s="172">
        <f t="shared" si="977"/>
        <v>0</v>
      </c>
      <c r="BL2248" s="171">
        <f>(VLOOKUP($D2248,'P4 Destination'!$C$21:$M$176,8,0))*BK2248</f>
        <v>0</v>
      </c>
      <c r="BM2248" s="172">
        <f t="shared" si="978"/>
        <v>0</v>
      </c>
      <c r="BN2248" s="171">
        <f>(VLOOKUP($D2248,'P4 Destination'!$C$21:$M$176,9,0))*BM2248</f>
        <v>0</v>
      </c>
      <c r="BO2248" s="154">
        <f t="shared" si="984"/>
        <v>0</v>
      </c>
      <c r="BP2248" s="171">
        <f>(VLOOKUP(D2248,'P4 Destination'!$C$21:$M$176,10,0))*K2248</f>
        <v>0</v>
      </c>
      <c r="BQ2248" s="171">
        <f>(VLOOKUP(D2248,'P4 Destination'!$C$21:$M$176,11,0))*J2248</f>
        <v>0</v>
      </c>
      <c r="BR2248" s="173">
        <f t="shared" si="979"/>
        <v>0</v>
      </c>
      <c r="BS2248" s="173">
        <f>(AV2248*2500)*'P6 Verzekering'!$E$11</f>
        <v>0</v>
      </c>
      <c r="BT2248" s="173">
        <f>(AW2248*2500)*'P6 Verzekering'!$E$12</f>
        <v>0</v>
      </c>
      <c r="BU2248" s="173">
        <f>(L2248*2500)*'P6 Verzekering'!$E$13</f>
        <v>0</v>
      </c>
      <c r="BV2248" s="173">
        <f t="shared" si="980"/>
        <v>0</v>
      </c>
      <c r="BW2248"/>
      <c r="BX2248"/>
    </row>
    <row r="2249" spans="1:76">
      <c r="A2249" s="152" t="s">
        <v>1731</v>
      </c>
      <c r="B2249" s="152" t="s">
        <v>219</v>
      </c>
      <c r="C2249" s="152" t="s">
        <v>219</v>
      </c>
      <c r="D2249" s="152" t="s">
        <v>151</v>
      </c>
      <c r="E2249" s="152" t="s">
        <v>149</v>
      </c>
      <c r="F2249" s="153">
        <f t="shared" si="982"/>
        <v>40</v>
      </c>
      <c r="G2249" s="154">
        <v>0</v>
      </c>
      <c r="H2249" s="154">
        <f>IFERROR(VLOOKUP(B2249,'P2 Origin'!$C$21:$Q$176,15,FALSE),0)</f>
        <v>0</v>
      </c>
      <c r="I2249" s="154">
        <f>IFERROR(VLOOKUP(D2249,'P4 Destination'!$C$21:$Q$176,15,FALSE),0)</f>
        <v>0</v>
      </c>
      <c r="J2249" s="155"/>
      <c r="K2249" s="155"/>
      <c r="L2249" s="156">
        <v>40</v>
      </c>
      <c r="M2249" s="155">
        <v>182</v>
      </c>
      <c r="N2249" s="155">
        <v>2</v>
      </c>
      <c r="O2249" s="157">
        <f t="shared" si="957"/>
        <v>0</v>
      </c>
      <c r="P2249" s="158">
        <f t="shared" si="958"/>
        <v>0</v>
      </c>
      <c r="Q2249" s="159">
        <f>IFERROR(VLOOKUP(N2249,'P1 Intra-Europees'!$A$15:$H$25,3,0),0)*P2249</f>
        <v>0</v>
      </c>
      <c r="R2249" s="160">
        <f t="shared" si="959"/>
        <v>0</v>
      </c>
      <c r="S2249" s="159">
        <f>IFERROR(VLOOKUP(N2249,'P1 Intra-Europees'!$A$15:$H$25,4,0),0)*R2249</f>
        <v>0</v>
      </c>
      <c r="T2249" s="160">
        <f t="shared" si="960"/>
        <v>0</v>
      </c>
      <c r="U2249" s="159">
        <f>IFERROR(VLOOKUP(N2249,'P1 Intra-Europees'!$A$15:$H$25,5,0),0)*T2249</f>
        <v>0</v>
      </c>
      <c r="V2249" s="160">
        <f t="shared" si="961"/>
        <v>40</v>
      </c>
      <c r="W2249" s="159">
        <f>IFERROR(VLOOKUP(N2249,'P1 Intra-Europees'!$A$15:$H$25,6,0),0)*V2249</f>
        <v>0</v>
      </c>
      <c r="X2249" s="160">
        <f t="shared" si="962"/>
        <v>0</v>
      </c>
      <c r="Y2249" s="159">
        <f>IFERROR(VLOOKUP(N2249,'P1 Intra-Europees'!$A$15:$H$25,7,0),0)*X2249</f>
        <v>0</v>
      </c>
      <c r="Z2249" s="161">
        <f t="shared" si="963"/>
        <v>0</v>
      </c>
      <c r="AA2249" s="162">
        <f>IFERROR(VLOOKUP(N2249,'P1 Intra-Europees'!$A$15:$H$25,8,0),0)*Z2249</f>
        <v>0</v>
      </c>
      <c r="AB2249" s="163">
        <f t="shared" si="964"/>
        <v>0</v>
      </c>
      <c r="AC2249" s="157" t="str">
        <f>VLOOKUP(B2249,'P2 Origin'!$C$21:$O$176,13,0)</f>
        <v>EUR</v>
      </c>
      <c r="AD2249" s="164">
        <f t="shared" si="965"/>
        <v>0</v>
      </c>
      <c r="AE2249" s="165">
        <f>IF(AU2249&gt;0.1,VLOOKUP(B2249,'P2 Origin'!$C$21:$M$176,3,0)*H2249,0)</f>
        <v>0</v>
      </c>
      <c r="AF2249" s="166">
        <f t="shared" si="966"/>
        <v>0</v>
      </c>
      <c r="AG2249" s="165">
        <f>(VLOOKUP(B2249,'P2 Origin'!$C$21:$M$176,4,0))*AF2249</f>
        <v>0</v>
      </c>
      <c r="AH2249" s="166">
        <f t="shared" si="967"/>
        <v>0</v>
      </c>
      <c r="AI2249" s="165">
        <f>(VLOOKUP(B2249,'P2 Origin'!$C$21:$M$176,5,0))*AH2249</f>
        <v>0</v>
      </c>
      <c r="AJ2249" s="166">
        <f t="shared" si="981"/>
        <v>0</v>
      </c>
      <c r="AK2249" s="165">
        <f>(VLOOKUP(B2249,'P2 Origin'!$C$21:$M$176,6,0))*AJ2249</f>
        <v>0</v>
      </c>
      <c r="AL2249" s="166">
        <f t="shared" si="968"/>
        <v>0</v>
      </c>
      <c r="AM2249" s="165">
        <f>(VLOOKUP($B2249,'P2 Origin'!$C$21:$M$176,7,0))*AL2249</f>
        <v>0</v>
      </c>
      <c r="AN2249" s="166">
        <f t="shared" si="969"/>
        <v>0</v>
      </c>
      <c r="AO2249" s="165">
        <f>(VLOOKUP($B2249,'P2 Origin'!$C$21:$M$176,8,0))*AN2249</f>
        <v>0</v>
      </c>
      <c r="AP2249" s="166">
        <f t="shared" si="970"/>
        <v>0</v>
      </c>
      <c r="AQ2249" s="165">
        <f>(VLOOKUP($B2249,'P2 Origin'!$C$21:$M$176,9,0))*AP2249</f>
        <v>0</v>
      </c>
      <c r="AR2249" s="155">
        <f t="shared" si="983"/>
        <v>0</v>
      </c>
      <c r="AS2249" s="164">
        <f>(VLOOKUP(B2249,'P2 Origin'!$C$21:$M$176,10,0))*K2249</f>
        <v>0</v>
      </c>
      <c r="AT2249" s="164">
        <f>(VLOOKUP(B2249,'P2 Origin'!$C$21:$M$176,11,0))*J2249</f>
        <v>0</v>
      </c>
      <c r="AU2249" s="167">
        <v>0</v>
      </c>
      <c r="AV2249" s="168">
        <v>0</v>
      </c>
      <c r="AW2249" s="169">
        <v>0</v>
      </c>
      <c r="AX2249" s="170">
        <f>IF(AU2249&gt;=0.1,'P3 Bureaumarge zee- en luchtvr.'!$D$12,0)</f>
        <v>0</v>
      </c>
      <c r="AY2249" s="163">
        <f t="shared" si="971"/>
        <v>0</v>
      </c>
      <c r="AZ2249" s="157" t="str">
        <f>VLOOKUP(D2249,'P4 Destination'!$C$21:$O$176,13,0)</f>
        <v>EUR</v>
      </c>
      <c r="BA2249" s="164">
        <f t="shared" si="972"/>
        <v>0</v>
      </c>
      <c r="BB2249" s="171">
        <f>IF(AU2249&gt;0.1,(VLOOKUP(D2249,'P4 Destination'!$C$21:$M$176,3,0))*I2249,0)</f>
        <v>0</v>
      </c>
      <c r="BC2249" s="172">
        <f t="shared" si="973"/>
        <v>0</v>
      </c>
      <c r="BD2249" s="171">
        <f>(VLOOKUP($D2249,'P4 Destination'!$C$21:$M$176,4,0))*BC2249</f>
        <v>0</v>
      </c>
      <c r="BE2249" s="172">
        <f t="shared" si="974"/>
        <v>0</v>
      </c>
      <c r="BF2249" s="171">
        <f>(VLOOKUP($D2249,'P4 Destination'!$C$21:$M$176,5,0))*BE2249</f>
        <v>0</v>
      </c>
      <c r="BG2249" s="172">
        <f t="shared" si="975"/>
        <v>0</v>
      </c>
      <c r="BH2249" s="171">
        <f>(VLOOKUP($D2249,'P4 Destination'!$C$21:$M$176,6,0))*BG2249</f>
        <v>0</v>
      </c>
      <c r="BI2249" s="172">
        <f t="shared" si="976"/>
        <v>0</v>
      </c>
      <c r="BJ2249" s="171">
        <f>(VLOOKUP($D2249,'P4 Destination'!$C$21:$M$176,7,0))*BI2249</f>
        <v>0</v>
      </c>
      <c r="BK2249" s="172">
        <f t="shared" si="977"/>
        <v>0</v>
      </c>
      <c r="BL2249" s="171">
        <f>(VLOOKUP($D2249,'P4 Destination'!$C$21:$M$176,8,0))*BK2249</f>
        <v>0</v>
      </c>
      <c r="BM2249" s="172">
        <f t="shared" si="978"/>
        <v>0</v>
      </c>
      <c r="BN2249" s="171">
        <f>(VLOOKUP($D2249,'P4 Destination'!$C$21:$M$176,9,0))*BM2249</f>
        <v>0</v>
      </c>
      <c r="BO2249" s="154">
        <f t="shared" si="984"/>
        <v>0</v>
      </c>
      <c r="BP2249" s="171">
        <f>(VLOOKUP(D2249,'P4 Destination'!$C$21:$M$176,10,0))*K2249</f>
        <v>0</v>
      </c>
      <c r="BQ2249" s="171">
        <f>(VLOOKUP(D2249,'P4 Destination'!$C$21:$M$176,11,0))*J2249</f>
        <v>0</v>
      </c>
      <c r="BR2249" s="173">
        <f t="shared" si="979"/>
        <v>0</v>
      </c>
      <c r="BS2249" s="173">
        <f>(AV2249*2500)*'P6 Verzekering'!$E$11</f>
        <v>0</v>
      </c>
      <c r="BT2249" s="173">
        <f>(AW2249*2500)*'P6 Verzekering'!$E$12</f>
        <v>0</v>
      </c>
      <c r="BU2249" s="173">
        <f>(L2249*2500)*'P6 Verzekering'!$E$13</f>
        <v>0</v>
      </c>
      <c r="BV2249" s="173">
        <f t="shared" si="980"/>
        <v>0</v>
      </c>
      <c r="BW2249"/>
      <c r="BX2249"/>
    </row>
    <row r="2250" spans="1:76">
      <c r="A2250" s="152" t="s">
        <v>946</v>
      </c>
      <c r="B2250" s="152" t="s">
        <v>151</v>
      </c>
      <c r="C2250" s="152" t="s">
        <v>149</v>
      </c>
      <c r="D2250" s="152" t="s">
        <v>219</v>
      </c>
      <c r="E2250" s="152" t="s">
        <v>219</v>
      </c>
      <c r="F2250" s="153">
        <f t="shared" si="982"/>
        <v>40</v>
      </c>
      <c r="G2250" s="154">
        <v>0</v>
      </c>
      <c r="H2250" s="154">
        <f>IFERROR(VLOOKUP(B2250,'P2 Origin'!$C$21:$Q$176,15,FALSE),0)</f>
        <v>0</v>
      </c>
      <c r="I2250" s="154">
        <f>IFERROR(VLOOKUP(D2250,'P4 Destination'!$C$21:$Q$176,15,FALSE),0)</f>
        <v>0</v>
      </c>
      <c r="J2250" s="155"/>
      <c r="K2250" s="155"/>
      <c r="L2250" s="156">
        <v>40</v>
      </c>
      <c r="M2250" s="155">
        <v>192</v>
      </c>
      <c r="N2250" s="155">
        <v>2</v>
      </c>
      <c r="O2250" s="157">
        <f t="shared" si="957"/>
        <v>0</v>
      </c>
      <c r="P2250" s="158">
        <f t="shared" si="958"/>
        <v>0</v>
      </c>
      <c r="Q2250" s="159">
        <f>IFERROR(VLOOKUP(N2250,'P1 Intra-Europees'!$A$15:$H$25,3,0),0)*P2250</f>
        <v>0</v>
      </c>
      <c r="R2250" s="160">
        <f t="shared" si="959"/>
        <v>0</v>
      </c>
      <c r="S2250" s="159">
        <f>IFERROR(VLOOKUP(N2250,'P1 Intra-Europees'!$A$15:$H$25,4,0),0)*R2250</f>
        <v>0</v>
      </c>
      <c r="T2250" s="160">
        <f t="shared" si="960"/>
        <v>0</v>
      </c>
      <c r="U2250" s="159">
        <f>IFERROR(VLOOKUP(N2250,'P1 Intra-Europees'!$A$15:$H$25,5,0),0)*T2250</f>
        <v>0</v>
      </c>
      <c r="V2250" s="160">
        <f t="shared" si="961"/>
        <v>40</v>
      </c>
      <c r="W2250" s="159">
        <f>IFERROR(VLOOKUP(N2250,'P1 Intra-Europees'!$A$15:$H$25,6,0),0)*V2250</f>
        <v>0</v>
      </c>
      <c r="X2250" s="160">
        <f t="shared" si="962"/>
        <v>0</v>
      </c>
      <c r="Y2250" s="159">
        <f>IFERROR(VLOOKUP(N2250,'P1 Intra-Europees'!$A$15:$H$25,7,0),0)*X2250</f>
        <v>0</v>
      </c>
      <c r="Z2250" s="161">
        <f t="shared" si="963"/>
        <v>0</v>
      </c>
      <c r="AA2250" s="162">
        <f>IFERROR(VLOOKUP(N2250,'P1 Intra-Europees'!$A$15:$H$25,8,0),0)*Z2250</f>
        <v>0</v>
      </c>
      <c r="AB2250" s="163">
        <f t="shared" si="964"/>
        <v>0</v>
      </c>
      <c r="AC2250" s="157" t="str">
        <f>VLOOKUP(B2250,'P2 Origin'!$C$21:$O$176,13,0)</f>
        <v>EUR</v>
      </c>
      <c r="AD2250" s="164">
        <f t="shared" si="965"/>
        <v>0</v>
      </c>
      <c r="AE2250" s="165">
        <f>IF(AU2250&gt;0.1,VLOOKUP(B2250,'P2 Origin'!$C$21:$M$176,3,0)*H2250,0)</f>
        <v>0</v>
      </c>
      <c r="AF2250" s="166">
        <f t="shared" si="966"/>
        <v>0</v>
      </c>
      <c r="AG2250" s="165">
        <f>(VLOOKUP(B2250,'P2 Origin'!$C$21:$M$176,4,0))*AF2250</f>
        <v>0</v>
      </c>
      <c r="AH2250" s="166">
        <f t="shared" si="967"/>
        <v>0</v>
      </c>
      <c r="AI2250" s="165">
        <f>(VLOOKUP(B2250,'P2 Origin'!$C$21:$M$176,5,0))*AH2250</f>
        <v>0</v>
      </c>
      <c r="AJ2250" s="166">
        <f t="shared" si="981"/>
        <v>0</v>
      </c>
      <c r="AK2250" s="165">
        <f>(VLOOKUP(B2250,'P2 Origin'!$C$21:$M$176,6,0))*AJ2250</f>
        <v>0</v>
      </c>
      <c r="AL2250" s="166">
        <f t="shared" si="968"/>
        <v>0</v>
      </c>
      <c r="AM2250" s="165">
        <f>(VLOOKUP($B2250,'P2 Origin'!$C$21:$M$176,7,0))*AL2250</f>
        <v>0</v>
      </c>
      <c r="AN2250" s="166">
        <f t="shared" si="969"/>
        <v>0</v>
      </c>
      <c r="AO2250" s="165">
        <f>(VLOOKUP($B2250,'P2 Origin'!$C$21:$M$176,8,0))*AN2250</f>
        <v>0</v>
      </c>
      <c r="AP2250" s="166">
        <f t="shared" si="970"/>
        <v>0</v>
      </c>
      <c r="AQ2250" s="165">
        <f>(VLOOKUP($B2250,'P2 Origin'!$C$21:$M$176,9,0))*AP2250</f>
        <v>0</v>
      </c>
      <c r="AR2250" s="155">
        <f t="shared" si="983"/>
        <v>0</v>
      </c>
      <c r="AS2250" s="164">
        <f>(VLOOKUP(B2250,'P2 Origin'!$C$21:$M$176,10,0))*K2250</f>
        <v>0</v>
      </c>
      <c r="AT2250" s="164">
        <f>(VLOOKUP(B2250,'P2 Origin'!$C$21:$M$176,11,0))*J2250</f>
        <v>0</v>
      </c>
      <c r="AU2250" s="167">
        <v>0</v>
      </c>
      <c r="AV2250" s="168">
        <v>0</v>
      </c>
      <c r="AW2250" s="169">
        <v>0</v>
      </c>
      <c r="AX2250" s="170">
        <f>IF(AU2250&gt;=0.1,'P3 Bureaumarge zee- en luchtvr.'!$D$12,0)</f>
        <v>0</v>
      </c>
      <c r="AY2250" s="163">
        <f t="shared" si="971"/>
        <v>0</v>
      </c>
      <c r="AZ2250" s="157" t="str">
        <f>VLOOKUP(D2250,'P4 Destination'!$C$21:$O$176,13,0)</f>
        <v>EUR</v>
      </c>
      <c r="BA2250" s="164">
        <f t="shared" si="972"/>
        <v>0</v>
      </c>
      <c r="BB2250" s="171">
        <f>IF(AU2250&gt;0.1,(VLOOKUP(D2250,'P4 Destination'!$C$21:$M$176,3,0))*I2250,0)</f>
        <v>0</v>
      </c>
      <c r="BC2250" s="172">
        <f t="shared" si="973"/>
        <v>0</v>
      </c>
      <c r="BD2250" s="171">
        <f>(VLOOKUP($D2250,'P4 Destination'!$C$21:$M$176,4,0))*BC2250</f>
        <v>0</v>
      </c>
      <c r="BE2250" s="172">
        <f t="shared" si="974"/>
        <v>0</v>
      </c>
      <c r="BF2250" s="171">
        <f>(VLOOKUP($D2250,'P4 Destination'!$C$21:$M$176,5,0))*BE2250</f>
        <v>0</v>
      </c>
      <c r="BG2250" s="172">
        <f t="shared" si="975"/>
        <v>0</v>
      </c>
      <c r="BH2250" s="171">
        <f>(VLOOKUP($D2250,'P4 Destination'!$C$21:$M$176,6,0))*BG2250</f>
        <v>0</v>
      </c>
      <c r="BI2250" s="172">
        <f t="shared" si="976"/>
        <v>0</v>
      </c>
      <c r="BJ2250" s="171">
        <f>(VLOOKUP($D2250,'P4 Destination'!$C$21:$M$176,7,0))*BI2250</f>
        <v>0</v>
      </c>
      <c r="BK2250" s="172">
        <f t="shared" si="977"/>
        <v>0</v>
      </c>
      <c r="BL2250" s="171">
        <f>(VLOOKUP($D2250,'P4 Destination'!$C$21:$M$176,8,0))*BK2250</f>
        <v>0</v>
      </c>
      <c r="BM2250" s="172">
        <f t="shared" si="978"/>
        <v>0</v>
      </c>
      <c r="BN2250" s="171">
        <f>(VLOOKUP($D2250,'P4 Destination'!$C$21:$M$176,9,0))*BM2250</f>
        <v>0</v>
      </c>
      <c r="BO2250" s="154">
        <f t="shared" si="984"/>
        <v>0</v>
      </c>
      <c r="BP2250" s="171">
        <f>(VLOOKUP(D2250,'P4 Destination'!$C$21:$M$176,10,0))*K2250</f>
        <v>0</v>
      </c>
      <c r="BQ2250" s="171">
        <f>(VLOOKUP(D2250,'P4 Destination'!$C$21:$M$176,11,0))*J2250</f>
        <v>0</v>
      </c>
      <c r="BR2250" s="173">
        <f t="shared" si="979"/>
        <v>0</v>
      </c>
      <c r="BS2250" s="173">
        <f>(AV2250*2500)*'P6 Verzekering'!$E$11</f>
        <v>0</v>
      </c>
      <c r="BT2250" s="173">
        <f>(AW2250*2500)*'P6 Verzekering'!$E$12</f>
        <v>0</v>
      </c>
      <c r="BU2250" s="173">
        <f>(L2250*2500)*'P6 Verzekering'!$E$13</f>
        <v>0</v>
      </c>
      <c r="BV2250" s="173">
        <f t="shared" si="980"/>
        <v>0</v>
      </c>
      <c r="BW2250"/>
      <c r="BX2250"/>
    </row>
    <row r="2251" spans="1:76">
      <c r="A2251" s="152" t="s">
        <v>1686</v>
      </c>
      <c r="B2251" s="152" t="s">
        <v>219</v>
      </c>
      <c r="C2251" s="152" t="s">
        <v>219</v>
      </c>
      <c r="D2251" s="152" t="s">
        <v>151</v>
      </c>
      <c r="E2251" s="152" t="s">
        <v>149</v>
      </c>
      <c r="F2251" s="153">
        <f t="shared" si="982"/>
        <v>40</v>
      </c>
      <c r="G2251" s="154">
        <v>0</v>
      </c>
      <c r="H2251" s="154">
        <f>IFERROR(VLOOKUP(B2251,'P2 Origin'!$C$21:$Q$176,15,FALSE),0)</f>
        <v>0</v>
      </c>
      <c r="I2251" s="154">
        <f>IFERROR(VLOOKUP(D2251,'P4 Destination'!$C$21:$Q$176,15,FALSE),0)</f>
        <v>0</v>
      </c>
      <c r="J2251" s="155"/>
      <c r="K2251" s="155"/>
      <c r="L2251" s="156">
        <v>40</v>
      </c>
      <c r="M2251" s="155">
        <v>219</v>
      </c>
      <c r="N2251" s="155">
        <v>2</v>
      </c>
      <c r="O2251" s="157">
        <f t="shared" ref="O2251:O2314" si="985">SUM(Q2251,S2251,U2251,W2251,Y2251,AA2251)</f>
        <v>0</v>
      </c>
      <c r="P2251" s="158">
        <f t="shared" ref="P2251:P2314" si="986">IF(AND(L2251&gt;=0.1,L2251&lt;=15),L2251,0)</f>
        <v>0</v>
      </c>
      <c r="Q2251" s="159">
        <f>IFERROR(VLOOKUP(N2251,'P1 Intra-Europees'!$A$15:$H$25,3,0),0)*P2251</f>
        <v>0</v>
      </c>
      <c r="R2251" s="160">
        <f t="shared" ref="R2251:R2314" si="987">(IF(AND(L2251&gt;=15.1,L2251&lt;=25),L2251,0))</f>
        <v>0</v>
      </c>
      <c r="S2251" s="159">
        <f>IFERROR(VLOOKUP(N2251,'P1 Intra-Europees'!$A$15:$H$25,4,0),0)*R2251</f>
        <v>0</v>
      </c>
      <c r="T2251" s="160">
        <f t="shared" ref="T2251:T2314" si="988">IF(AND(L2251&gt;=25.1,L2251&lt;=35),L2251,0)</f>
        <v>0</v>
      </c>
      <c r="U2251" s="159">
        <f>IFERROR(VLOOKUP(N2251,'P1 Intra-Europees'!$A$15:$H$25,5,0),0)*T2251</f>
        <v>0</v>
      </c>
      <c r="V2251" s="160">
        <f t="shared" ref="V2251:V2314" si="989">IF(AND(L2251&gt;=35.1,L2251&lt;=45),L2251,0)</f>
        <v>40</v>
      </c>
      <c r="W2251" s="159">
        <f>IFERROR(VLOOKUP(N2251,'P1 Intra-Europees'!$A$15:$H$25,6,0),0)*V2251</f>
        <v>0</v>
      </c>
      <c r="X2251" s="160">
        <f t="shared" ref="X2251:X2314" si="990">IF(AND(L2251&gt;=45.1,L2251&lt;=150),L2251,0)</f>
        <v>0</v>
      </c>
      <c r="Y2251" s="159">
        <f>IFERROR(VLOOKUP(N2251,'P1 Intra-Europees'!$A$15:$H$25,7,0),0)*X2251</f>
        <v>0</v>
      </c>
      <c r="Z2251" s="161">
        <f t="shared" ref="Z2251:Z2314" si="991">IF(L2251&gt;=0.1,G2251,0)</f>
        <v>0</v>
      </c>
      <c r="AA2251" s="162">
        <f>IFERROR(VLOOKUP(N2251,'P1 Intra-Europees'!$A$15:$H$25,8,0),0)*Z2251</f>
        <v>0</v>
      </c>
      <c r="AB2251" s="163">
        <f t="shared" ref="AB2251:AB2314" si="992">IF(AC2251=$AC$8,0.95,1)*AD2251</f>
        <v>0</v>
      </c>
      <c r="AC2251" s="157" t="str">
        <f>VLOOKUP(B2251,'P2 Origin'!$C$21:$O$176,13,0)</f>
        <v>EUR</v>
      </c>
      <c r="AD2251" s="164">
        <f t="shared" ref="AD2251:AD2314" si="993">SUM(AE2251,AG2251,AI2251,AK2251,AS2251,AT2251,AM2251,AO2251,AQ2251)</f>
        <v>0</v>
      </c>
      <c r="AE2251" s="165">
        <f>IF(AU2251&gt;0.1,VLOOKUP(B2251,'P2 Origin'!$C$21:$M$176,3,0)*H2251,0)</f>
        <v>0</v>
      </c>
      <c r="AF2251" s="166">
        <f t="shared" ref="AF2251:AF2314" si="994">IF(AND(AU2251&gt;=0.1,AU2251&lt;=5.99),AU2251,0)</f>
        <v>0</v>
      </c>
      <c r="AG2251" s="165">
        <f>(VLOOKUP(B2251,'P2 Origin'!$C$21:$M$176,4,0))*AF2251</f>
        <v>0</v>
      </c>
      <c r="AH2251" s="166">
        <f t="shared" ref="AH2251:AH2314" si="995">IF(AND(AU2251&gt;=6,AU2251&lt;=15.99),$AU2251,0)</f>
        <v>0</v>
      </c>
      <c r="AI2251" s="165">
        <f>(VLOOKUP(B2251,'P2 Origin'!$C$21:$M$176,5,0))*AH2251</f>
        <v>0</v>
      </c>
      <c r="AJ2251" s="166">
        <f t="shared" si="981"/>
        <v>0</v>
      </c>
      <c r="AK2251" s="165">
        <f>(VLOOKUP(B2251,'P2 Origin'!$C$21:$M$176,6,0))*AJ2251</f>
        <v>0</v>
      </c>
      <c r="AL2251" s="166">
        <f t="shared" ref="AL2251:AL2314" si="996">IF(AND($AU2251&gt;=26,$AU2251&lt;=35.99),$AU2251,0)</f>
        <v>0</v>
      </c>
      <c r="AM2251" s="165">
        <f>(VLOOKUP($B2251,'P2 Origin'!$C$21:$M$176,7,0))*AL2251</f>
        <v>0</v>
      </c>
      <c r="AN2251" s="166">
        <f t="shared" ref="AN2251:AN2314" si="997">IF(AND($AU2251&gt;=36,$AU2251&lt;=45.99),$AU2251,0)</f>
        <v>0</v>
      </c>
      <c r="AO2251" s="165">
        <f>(VLOOKUP($B2251,'P2 Origin'!$C$21:$M$176,8,0))*AN2251</f>
        <v>0</v>
      </c>
      <c r="AP2251" s="166">
        <f t="shared" ref="AP2251:AP2314" si="998">IF(AND($AU2251&gt;=46,$AU2251&lt;=100),$AU2251,0)</f>
        <v>0</v>
      </c>
      <c r="AQ2251" s="165">
        <f>(VLOOKUP($B2251,'P2 Origin'!$C$21:$M$176,9,0))*AP2251</f>
        <v>0</v>
      </c>
      <c r="AR2251" s="155">
        <f t="shared" si="983"/>
        <v>0</v>
      </c>
      <c r="AS2251" s="164">
        <f>(VLOOKUP(B2251,'P2 Origin'!$C$21:$M$176,10,0))*K2251</f>
        <v>0</v>
      </c>
      <c r="AT2251" s="164">
        <f>(VLOOKUP(B2251,'P2 Origin'!$C$21:$M$176,11,0))*J2251</f>
        <v>0</v>
      </c>
      <c r="AU2251" s="167">
        <v>0</v>
      </c>
      <c r="AV2251" s="168">
        <v>0</v>
      </c>
      <c r="AW2251" s="169">
        <v>0</v>
      </c>
      <c r="AX2251" s="170">
        <f>IF(AU2251&gt;=0.1,'P3 Bureaumarge zee- en luchtvr.'!$D$12,0)</f>
        <v>0</v>
      </c>
      <c r="AY2251" s="163">
        <f t="shared" ref="AY2251:AY2314" si="999">IF(AZ2251=$AC$8,0.95,1)*BA2251</f>
        <v>0</v>
      </c>
      <c r="AZ2251" s="157" t="str">
        <f>VLOOKUP(D2251,'P4 Destination'!$C$21:$O$176,13,0)</f>
        <v>EUR</v>
      </c>
      <c r="BA2251" s="164">
        <f t="shared" ref="BA2251:BA2314" si="1000">SUM(BB2251,BD2251,BF2251,BN2251,BP2251,BQ2251,BH2251,BJ2251,BL2251)</f>
        <v>0</v>
      </c>
      <c r="BB2251" s="171">
        <f>IF(AU2251&gt;0.1,(VLOOKUP(D2251,'P4 Destination'!$C$21:$M$176,3,0))*I2251,0)</f>
        <v>0</v>
      </c>
      <c r="BC2251" s="172">
        <f t="shared" ref="BC2251:BC2314" si="1001">IF(AND($AU2251&gt;=0.1,$AU2251&lt;=5),$AU2251,0)</f>
        <v>0</v>
      </c>
      <c r="BD2251" s="171">
        <f>(VLOOKUP($D2251,'P4 Destination'!$C$21:$M$176,4,0))*BC2251</f>
        <v>0</v>
      </c>
      <c r="BE2251" s="172">
        <f t="shared" ref="BE2251:BE2314" si="1002">IF(AND($AU2251&gt;=6,$AU2251&lt;=15.99),$AU2251,0)</f>
        <v>0</v>
      </c>
      <c r="BF2251" s="171">
        <f>(VLOOKUP($D2251,'P4 Destination'!$C$21:$M$176,5,0))*BE2251</f>
        <v>0</v>
      </c>
      <c r="BG2251" s="172">
        <f t="shared" ref="BG2251:BG2314" si="1003">IF(AND($AU2251&gt;=16,$AU2251&lt;=25.99),$AU2251,0)</f>
        <v>0</v>
      </c>
      <c r="BH2251" s="171">
        <f>(VLOOKUP($D2251,'P4 Destination'!$C$21:$M$176,6,0))*BG2251</f>
        <v>0</v>
      </c>
      <c r="BI2251" s="172">
        <f t="shared" ref="BI2251:BI2314" si="1004">IF(AND($AU2251&gt;=26,$AU2251&lt;=35.99),$AU2251,0)</f>
        <v>0</v>
      </c>
      <c r="BJ2251" s="171">
        <f>(VLOOKUP($D2251,'P4 Destination'!$C$21:$M$176,7,0))*BI2251</f>
        <v>0</v>
      </c>
      <c r="BK2251" s="172">
        <f t="shared" ref="BK2251:BK2314" si="1005">IF(AND($AU2251&gt;=36,$AU2251&lt;=45.99),$AU2251,0)</f>
        <v>0</v>
      </c>
      <c r="BL2251" s="171">
        <f>(VLOOKUP($D2251,'P4 Destination'!$C$21:$M$176,8,0))*BK2251</f>
        <v>0</v>
      </c>
      <c r="BM2251" s="172">
        <f t="shared" ref="BM2251:BM2314" si="1006">IF(AND($AU2251&gt;=46,$AU2251&lt;=100),$AU2251,0)</f>
        <v>0</v>
      </c>
      <c r="BN2251" s="171">
        <f>(VLOOKUP($D2251,'P4 Destination'!$C$21:$M$176,9,0))*BM2251</f>
        <v>0</v>
      </c>
      <c r="BO2251" s="154">
        <f t="shared" si="984"/>
        <v>0</v>
      </c>
      <c r="BP2251" s="171">
        <f>(VLOOKUP(D2251,'P4 Destination'!$C$21:$M$176,10,0))*K2251</f>
        <v>0</v>
      </c>
      <c r="BQ2251" s="171">
        <f>(VLOOKUP(D2251,'P4 Destination'!$C$21:$M$176,11,0))*J2251</f>
        <v>0</v>
      </c>
      <c r="BR2251" s="173">
        <f t="shared" ref="BR2251:BR2314" si="1007">SUM(BS2251:BU2251)</f>
        <v>0</v>
      </c>
      <c r="BS2251" s="173">
        <f>(AV2251*2500)*'P6 Verzekering'!$E$11</f>
        <v>0</v>
      </c>
      <c r="BT2251" s="173">
        <f>(AW2251*2500)*'P6 Verzekering'!$E$12</f>
        <v>0</v>
      </c>
      <c r="BU2251" s="173">
        <f>(L2251*2500)*'P6 Verzekering'!$E$13</f>
        <v>0</v>
      </c>
      <c r="BV2251" s="173">
        <f t="shared" ref="BV2251:BV2314" si="1008">SUM(O2251,AB2251,AX2251,AY2251,BR2251)</f>
        <v>0</v>
      </c>
      <c r="BW2251"/>
      <c r="BX2251"/>
    </row>
    <row r="2252" spans="1:76">
      <c r="A2252" s="152" t="s">
        <v>1438</v>
      </c>
      <c r="B2252" s="152" t="s">
        <v>212</v>
      </c>
      <c r="C2252" s="152" t="s">
        <v>212</v>
      </c>
      <c r="D2252" s="152" t="s">
        <v>219</v>
      </c>
      <c r="E2252" s="152" t="s">
        <v>219</v>
      </c>
      <c r="F2252" s="153">
        <f t="shared" si="982"/>
        <v>40</v>
      </c>
      <c r="G2252" s="154">
        <v>0</v>
      </c>
      <c r="H2252" s="154">
        <f>IFERROR(VLOOKUP(B2252,'P2 Origin'!$C$21:$Q$176,15,FALSE),0)</f>
        <v>1</v>
      </c>
      <c r="I2252" s="154">
        <f>IFERROR(VLOOKUP(D2252,'P4 Destination'!$C$21:$Q$176,15,FALSE),0)</f>
        <v>0</v>
      </c>
      <c r="J2252" s="155"/>
      <c r="K2252" s="155"/>
      <c r="L2252" s="156">
        <v>40</v>
      </c>
      <c r="M2252" s="155">
        <v>334</v>
      </c>
      <c r="N2252" s="155">
        <v>3</v>
      </c>
      <c r="O2252" s="157">
        <f t="shared" si="985"/>
        <v>0</v>
      </c>
      <c r="P2252" s="158">
        <f t="shared" si="986"/>
        <v>0</v>
      </c>
      <c r="Q2252" s="159">
        <f>IFERROR(VLOOKUP(N2252,'P1 Intra-Europees'!$A$15:$H$25,3,0),0)*P2252</f>
        <v>0</v>
      </c>
      <c r="R2252" s="160">
        <f t="shared" si="987"/>
        <v>0</v>
      </c>
      <c r="S2252" s="159">
        <f>IFERROR(VLOOKUP(N2252,'P1 Intra-Europees'!$A$15:$H$25,4,0),0)*R2252</f>
        <v>0</v>
      </c>
      <c r="T2252" s="160">
        <f t="shared" si="988"/>
        <v>0</v>
      </c>
      <c r="U2252" s="159">
        <f>IFERROR(VLOOKUP(N2252,'P1 Intra-Europees'!$A$15:$H$25,5,0),0)*T2252</f>
        <v>0</v>
      </c>
      <c r="V2252" s="160">
        <f t="shared" si="989"/>
        <v>40</v>
      </c>
      <c r="W2252" s="159">
        <f>IFERROR(VLOOKUP(N2252,'P1 Intra-Europees'!$A$15:$H$25,6,0),0)*V2252</f>
        <v>0</v>
      </c>
      <c r="X2252" s="160">
        <f t="shared" si="990"/>
        <v>0</v>
      </c>
      <c r="Y2252" s="159">
        <f>IFERROR(VLOOKUP(N2252,'P1 Intra-Europees'!$A$15:$H$25,7,0),0)*X2252</f>
        <v>0</v>
      </c>
      <c r="Z2252" s="161">
        <f t="shared" si="991"/>
        <v>0</v>
      </c>
      <c r="AA2252" s="162">
        <f>IFERROR(VLOOKUP(N2252,'P1 Intra-Europees'!$A$15:$H$25,8,0),0)*Z2252</f>
        <v>0</v>
      </c>
      <c r="AB2252" s="163">
        <f t="shared" si="992"/>
        <v>0</v>
      </c>
      <c r="AC2252" s="157" t="str">
        <f>VLOOKUP(B2252,'P2 Origin'!$C$21:$O$176,13,0)</f>
        <v>EUR</v>
      </c>
      <c r="AD2252" s="164">
        <f t="shared" si="993"/>
        <v>0</v>
      </c>
      <c r="AE2252" s="165">
        <f>IF(AU2252&gt;0.1,VLOOKUP(B2252,'P2 Origin'!$C$21:$M$176,3,0)*H2252,0)</f>
        <v>0</v>
      </c>
      <c r="AF2252" s="166">
        <f t="shared" si="994"/>
        <v>0</v>
      </c>
      <c r="AG2252" s="165">
        <f>(VLOOKUP(B2252,'P2 Origin'!$C$21:$M$176,4,0))*AF2252</f>
        <v>0</v>
      </c>
      <c r="AH2252" s="166">
        <f t="shared" si="995"/>
        <v>0</v>
      </c>
      <c r="AI2252" s="165">
        <f>(VLOOKUP(B2252,'P2 Origin'!$C$21:$M$176,5,0))*AH2252</f>
        <v>0</v>
      </c>
      <c r="AJ2252" s="166">
        <f t="shared" si="981"/>
        <v>0</v>
      </c>
      <c r="AK2252" s="165">
        <f>(VLOOKUP(B2252,'P2 Origin'!$C$21:$M$176,6,0))*AJ2252</f>
        <v>0</v>
      </c>
      <c r="AL2252" s="166">
        <f t="shared" si="996"/>
        <v>0</v>
      </c>
      <c r="AM2252" s="165">
        <f>(VLOOKUP($B2252,'P2 Origin'!$C$21:$M$176,7,0))*AL2252</f>
        <v>0</v>
      </c>
      <c r="AN2252" s="166">
        <f t="shared" si="997"/>
        <v>0</v>
      </c>
      <c r="AO2252" s="165">
        <f>(VLOOKUP($B2252,'P2 Origin'!$C$21:$M$176,8,0))*AN2252</f>
        <v>0</v>
      </c>
      <c r="AP2252" s="166">
        <f t="shared" si="998"/>
        <v>0</v>
      </c>
      <c r="AQ2252" s="165">
        <f>(VLOOKUP($B2252,'P2 Origin'!$C$21:$M$176,9,0))*AP2252</f>
        <v>0</v>
      </c>
      <c r="AR2252" s="155">
        <f t="shared" si="983"/>
        <v>0</v>
      </c>
      <c r="AS2252" s="164">
        <f>(VLOOKUP(B2252,'P2 Origin'!$C$21:$M$176,10,0))*K2252</f>
        <v>0</v>
      </c>
      <c r="AT2252" s="164">
        <f>(VLOOKUP(B2252,'P2 Origin'!$C$21:$M$176,11,0))*J2252</f>
        <v>0</v>
      </c>
      <c r="AU2252" s="167">
        <v>0</v>
      </c>
      <c r="AV2252" s="168">
        <v>0</v>
      </c>
      <c r="AW2252" s="169">
        <v>0</v>
      </c>
      <c r="AX2252" s="170">
        <f>IF(AU2252&gt;=0.1,'P3 Bureaumarge zee- en luchtvr.'!$D$12,0)</f>
        <v>0</v>
      </c>
      <c r="AY2252" s="163">
        <f t="shared" si="999"/>
        <v>0</v>
      </c>
      <c r="AZ2252" s="157" t="str">
        <f>VLOOKUP(D2252,'P4 Destination'!$C$21:$O$176,13,0)</f>
        <v>EUR</v>
      </c>
      <c r="BA2252" s="164">
        <f t="shared" si="1000"/>
        <v>0</v>
      </c>
      <c r="BB2252" s="171">
        <f>IF(AU2252&gt;0.1,(VLOOKUP(D2252,'P4 Destination'!$C$21:$M$176,3,0))*I2252,0)</f>
        <v>0</v>
      </c>
      <c r="BC2252" s="172">
        <f t="shared" si="1001"/>
        <v>0</v>
      </c>
      <c r="BD2252" s="171">
        <f>(VLOOKUP($D2252,'P4 Destination'!$C$21:$M$176,4,0))*BC2252</f>
        <v>0</v>
      </c>
      <c r="BE2252" s="172">
        <f t="shared" si="1002"/>
        <v>0</v>
      </c>
      <c r="BF2252" s="171">
        <f>(VLOOKUP($D2252,'P4 Destination'!$C$21:$M$176,5,0))*BE2252</f>
        <v>0</v>
      </c>
      <c r="BG2252" s="172">
        <f t="shared" si="1003"/>
        <v>0</v>
      </c>
      <c r="BH2252" s="171">
        <f>(VLOOKUP($D2252,'P4 Destination'!$C$21:$M$176,6,0))*BG2252</f>
        <v>0</v>
      </c>
      <c r="BI2252" s="172">
        <f t="shared" si="1004"/>
        <v>0</v>
      </c>
      <c r="BJ2252" s="171">
        <f>(VLOOKUP($D2252,'P4 Destination'!$C$21:$M$176,7,0))*BI2252</f>
        <v>0</v>
      </c>
      <c r="BK2252" s="172">
        <f t="shared" si="1005"/>
        <v>0</v>
      </c>
      <c r="BL2252" s="171">
        <f>(VLOOKUP($D2252,'P4 Destination'!$C$21:$M$176,8,0))*BK2252</f>
        <v>0</v>
      </c>
      <c r="BM2252" s="172">
        <f t="shared" si="1006"/>
        <v>0</v>
      </c>
      <c r="BN2252" s="171">
        <f>(VLOOKUP($D2252,'P4 Destination'!$C$21:$M$176,9,0))*BM2252</f>
        <v>0</v>
      </c>
      <c r="BO2252" s="154">
        <f t="shared" si="984"/>
        <v>0</v>
      </c>
      <c r="BP2252" s="171">
        <f>(VLOOKUP(D2252,'P4 Destination'!$C$21:$M$176,10,0))*K2252</f>
        <v>0</v>
      </c>
      <c r="BQ2252" s="171">
        <f>(VLOOKUP(D2252,'P4 Destination'!$C$21:$M$176,11,0))*J2252</f>
        <v>0</v>
      </c>
      <c r="BR2252" s="173">
        <f t="shared" si="1007"/>
        <v>0</v>
      </c>
      <c r="BS2252" s="173">
        <f>(AV2252*2500)*'P6 Verzekering'!$E$11</f>
        <v>0</v>
      </c>
      <c r="BT2252" s="173">
        <f>(AW2252*2500)*'P6 Verzekering'!$E$12</f>
        <v>0</v>
      </c>
      <c r="BU2252" s="173">
        <f>(L2252*2500)*'P6 Verzekering'!$E$13</f>
        <v>0</v>
      </c>
      <c r="BV2252" s="173">
        <f t="shared" si="1008"/>
        <v>0</v>
      </c>
      <c r="BW2252"/>
      <c r="BX2252"/>
    </row>
    <row r="2253" spans="1:76">
      <c r="A2253" s="152" t="s">
        <v>2715</v>
      </c>
      <c r="B2253" s="152" t="s">
        <v>181</v>
      </c>
      <c r="C2253" s="152" t="s">
        <v>153</v>
      </c>
      <c r="D2253" s="152" t="s">
        <v>219</v>
      </c>
      <c r="E2253" s="152" t="s">
        <v>219</v>
      </c>
      <c r="F2253" s="153">
        <f t="shared" si="982"/>
        <v>40</v>
      </c>
      <c r="G2253" s="154">
        <v>0</v>
      </c>
      <c r="H2253" s="154">
        <f>IFERROR(VLOOKUP(B2253,'P2 Origin'!$C$21:$Q$176,15,FALSE),0)</f>
        <v>1</v>
      </c>
      <c r="I2253" s="154">
        <f>IFERROR(VLOOKUP(D2253,'P4 Destination'!$C$21:$Q$176,15,FALSE),0)</f>
        <v>0</v>
      </c>
      <c r="J2253" s="155"/>
      <c r="K2253" s="155"/>
      <c r="L2253" s="156">
        <v>40</v>
      </c>
      <c r="M2253" s="155">
        <v>479</v>
      </c>
      <c r="N2253" s="155">
        <v>3</v>
      </c>
      <c r="O2253" s="157">
        <f t="shared" si="985"/>
        <v>0</v>
      </c>
      <c r="P2253" s="158">
        <f t="shared" si="986"/>
        <v>0</v>
      </c>
      <c r="Q2253" s="159">
        <f>IFERROR(VLOOKUP(N2253,'P1 Intra-Europees'!$A$15:$H$25,3,0),0)*P2253</f>
        <v>0</v>
      </c>
      <c r="R2253" s="160">
        <f t="shared" si="987"/>
        <v>0</v>
      </c>
      <c r="S2253" s="159">
        <f>IFERROR(VLOOKUP(N2253,'P1 Intra-Europees'!$A$15:$H$25,4,0),0)*R2253</f>
        <v>0</v>
      </c>
      <c r="T2253" s="160">
        <f t="shared" si="988"/>
        <v>0</v>
      </c>
      <c r="U2253" s="159">
        <f>IFERROR(VLOOKUP(N2253,'P1 Intra-Europees'!$A$15:$H$25,5,0),0)*T2253</f>
        <v>0</v>
      </c>
      <c r="V2253" s="160">
        <f t="shared" si="989"/>
        <v>40</v>
      </c>
      <c r="W2253" s="159">
        <f>IFERROR(VLOOKUP(N2253,'P1 Intra-Europees'!$A$15:$H$25,6,0),0)*V2253</f>
        <v>0</v>
      </c>
      <c r="X2253" s="160">
        <f t="shared" si="990"/>
        <v>0</v>
      </c>
      <c r="Y2253" s="159">
        <f>IFERROR(VLOOKUP(N2253,'P1 Intra-Europees'!$A$15:$H$25,7,0),0)*X2253</f>
        <v>0</v>
      </c>
      <c r="Z2253" s="161">
        <f t="shared" si="991"/>
        <v>0</v>
      </c>
      <c r="AA2253" s="162">
        <f>IFERROR(VLOOKUP(N2253,'P1 Intra-Europees'!$A$15:$H$25,8,0),0)*Z2253</f>
        <v>0</v>
      </c>
      <c r="AB2253" s="163">
        <f t="shared" si="992"/>
        <v>0</v>
      </c>
      <c r="AC2253" s="157" t="str">
        <f>VLOOKUP(B2253,'P2 Origin'!$C$21:$O$176,13,0)</f>
        <v>EUR</v>
      </c>
      <c r="AD2253" s="164">
        <f t="shared" si="993"/>
        <v>0</v>
      </c>
      <c r="AE2253" s="165">
        <f>IF(AU2253&gt;0.1,VLOOKUP(B2253,'P2 Origin'!$C$21:$M$176,3,0)*H2253,0)</f>
        <v>0</v>
      </c>
      <c r="AF2253" s="166">
        <f t="shared" si="994"/>
        <v>0</v>
      </c>
      <c r="AG2253" s="165">
        <f>(VLOOKUP(B2253,'P2 Origin'!$C$21:$M$176,4,0))*AF2253</f>
        <v>0</v>
      </c>
      <c r="AH2253" s="166">
        <f t="shared" si="995"/>
        <v>0</v>
      </c>
      <c r="AI2253" s="165">
        <f>(VLOOKUP(B2253,'P2 Origin'!$C$21:$M$176,5,0))*AH2253</f>
        <v>0</v>
      </c>
      <c r="AJ2253" s="166">
        <f t="shared" si="981"/>
        <v>0</v>
      </c>
      <c r="AK2253" s="165">
        <f>(VLOOKUP(B2253,'P2 Origin'!$C$21:$M$176,6,0))*AJ2253</f>
        <v>0</v>
      </c>
      <c r="AL2253" s="166">
        <f t="shared" si="996"/>
        <v>0</v>
      </c>
      <c r="AM2253" s="165">
        <f>(VLOOKUP($B2253,'P2 Origin'!$C$21:$M$176,7,0))*AL2253</f>
        <v>0</v>
      </c>
      <c r="AN2253" s="166">
        <f t="shared" si="997"/>
        <v>0</v>
      </c>
      <c r="AO2253" s="165">
        <f>(VLOOKUP($B2253,'P2 Origin'!$C$21:$M$176,8,0))*AN2253</f>
        <v>0</v>
      </c>
      <c r="AP2253" s="166">
        <f t="shared" si="998"/>
        <v>0</v>
      </c>
      <c r="AQ2253" s="165">
        <f>(VLOOKUP($B2253,'P2 Origin'!$C$21:$M$176,9,0))*AP2253</f>
        <v>0</v>
      </c>
      <c r="AR2253" s="155">
        <f t="shared" si="983"/>
        <v>0</v>
      </c>
      <c r="AS2253" s="164">
        <f>(VLOOKUP(B2253,'P2 Origin'!$C$21:$M$176,10,0))*K2253</f>
        <v>0</v>
      </c>
      <c r="AT2253" s="164">
        <f>(VLOOKUP(B2253,'P2 Origin'!$C$21:$M$176,11,0))*J2253</f>
        <v>0</v>
      </c>
      <c r="AU2253" s="167">
        <v>0</v>
      </c>
      <c r="AV2253" s="168">
        <v>0</v>
      </c>
      <c r="AW2253" s="169">
        <v>0</v>
      </c>
      <c r="AX2253" s="170">
        <f>IF(AU2253&gt;=0.1,'P3 Bureaumarge zee- en luchtvr.'!$D$12,0)</f>
        <v>0</v>
      </c>
      <c r="AY2253" s="163">
        <f t="shared" si="999"/>
        <v>0</v>
      </c>
      <c r="AZ2253" s="157" t="str">
        <f>VLOOKUP(D2253,'P4 Destination'!$C$21:$O$176,13,0)</f>
        <v>EUR</v>
      </c>
      <c r="BA2253" s="164">
        <f t="shared" si="1000"/>
        <v>0</v>
      </c>
      <c r="BB2253" s="171">
        <f>IF(AU2253&gt;0.1,(VLOOKUP(D2253,'P4 Destination'!$C$21:$M$176,3,0))*I2253,0)</f>
        <v>0</v>
      </c>
      <c r="BC2253" s="172">
        <f t="shared" si="1001"/>
        <v>0</v>
      </c>
      <c r="BD2253" s="171">
        <f>(VLOOKUP($D2253,'P4 Destination'!$C$21:$M$176,4,0))*BC2253</f>
        <v>0</v>
      </c>
      <c r="BE2253" s="172">
        <f t="shared" si="1002"/>
        <v>0</v>
      </c>
      <c r="BF2253" s="171">
        <f>(VLOOKUP($D2253,'P4 Destination'!$C$21:$M$176,5,0))*BE2253</f>
        <v>0</v>
      </c>
      <c r="BG2253" s="172">
        <f t="shared" si="1003"/>
        <v>0</v>
      </c>
      <c r="BH2253" s="171">
        <f>(VLOOKUP($D2253,'P4 Destination'!$C$21:$M$176,6,0))*BG2253</f>
        <v>0</v>
      </c>
      <c r="BI2253" s="172">
        <f t="shared" si="1004"/>
        <v>0</v>
      </c>
      <c r="BJ2253" s="171">
        <f>(VLOOKUP($D2253,'P4 Destination'!$C$21:$M$176,7,0))*BI2253</f>
        <v>0</v>
      </c>
      <c r="BK2253" s="172">
        <f t="shared" si="1005"/>
        <v>0</v>
      </c>
      <c r="BL2253" s="171">
        <f>(VLOOKUP($D2253,'P4 Destination'!$C$21:$M$176,8,0))*BK2253</f>
        <v>0</v>
      </c>
      <c r="BM2253" s="172">
        <f t="shared" si="1006"/>
        <v>0</v>
      </c>
      <c r="BN2253" s="171">
        <f>(VLOOKUP($D2253,'P4 Destination'!$C$21:$M$176,9,0))*BM2253</f>
        <v>0</v>
      </c>
      <c r="BO2253" s="154">
        <f t="shared" si="984"/>
        <v>0</v>
      </c>
      <c r="BP2253" s="171">
        <f>(VLOOKUP(D2253,'P4 Destination'!$C$21:$M$176,10,0))*K2253</f>
        <v>0</v>
      </c>
      <c r="BQ2253" s="171">
        <f>(VLOOKUP(D2253,'P4 Destination'!$C$21:$M$176,11,0))*J2253</f>
        <v>0</v>
      </c>
      <c r="BR2253" s="173">
        <f t="shared" si="1007"/>
        <v>0</v>
      </c>
      <c r="BS2253" s="173">
        <f>(AV2253*2500)*'P6 Verzekering'!$E$11</f>
        <v>0</v>
      </c>
      <c r="BT2253" s="173">
        <f>(AW2253*2500)*'P6 Verzekering'!$E$12</f>
        <v>0</v>
      </c>
      <c r="BU2253" s="173">
        <f>(L2253*2500)*'P6 Verzekering'!$E$13</f>
        <v>0</v>
      </c>
      <c r="BV2253" s="173">
        <f t="shared" si="1008"/>
        <v>0</v>
      </c>
      <c r="BW2253"/>
      <c r="BX2253"/>
    </row>
    <row r="2254" spans="1:76">
      <c r="A2254" s="152" t="s">
        <v>882</v>
      </c>
      <c r="B2254" s="152" t="s">
        <v>184</v>
      </c>
      <c r="C2254" s="152" t="s">
        <v>183</v>
      </c>
      <c r="D2254" s="152" t="s">
        <v>219</v>
      </c>
      <c r="E2254" s="152" t="s">
        <v>219</v>
      </c>
      <c r="F2254" s="153">
        <f t="shared" si="982"/>
        <v>40</v>
      </c>
      <c r="G2254" s="154">
        <v>0</v>
      </c>
      <c r="H2254" s="154">
        <f>IFERROR(VLOOKUP(B2254,'P2 Origin'!$C$21:$Q$176,15,FALSE),0)</f>
        <v>1</v>
      </c>
      <c r="I2254" s="154">
        <f>IFERROR(VLOOKUP(D2254,'P4 Destination'!$C$21:$Q$176,15,FALSE),0)</f>
        <v>0</v>
      </c>
      <c r="J2254" s="155"/>
      <c r="K2254" s="155"/>
      <c r="L2254" s="156">
        <v>40</v>
      </c>
      <c r="M2254" s="155">
        <v>687</v>
      </c>
      <c r="N2254" s="155">
        <v>4</v>
      </c>
      <c r="O2254" s="157">
        <f t="shared" si="985"/>
        <v>0</v>
      </c>
      <c r="P2254" s="158">
        <f t="shared" si="986"/>
        <v>0</v>
      </c>
      <c r="Q2254" s="159">
        <f>IFERROR(VLOOKUP(N2254,'P1 Intra-Europees'!$A$15:$H$25,3,0),0)*P2254</f>
        <v>0</v>
      </c>
      <c r="R2254" s="160">
        <f t="shared" si="987"/>
        <v>0</v>
      </c>
      <c r="S2254" s="159">
        <f>IFERROR(VLOOKUP(N2254,'P1 Intra-Europees'!$A$15:$H$25,4,0),0)*R2254</f>
        <v>0</v>
      </c>
      <c r="T2254" s="160">
        <f t="shared" si="988"/>
        <v>0</v>
      </c>
      <c r="U2254" s="159">
        <f>IFERROR(VLOOKUP(N2254,'P1 Intra-Europees'!$A$15:$H$25,5,0),0)*T2254</f>
        <v>0</v>
      </c>
      <c r="V2254" s="160">
        <f t="shared" si="989"/>
        <v>40</v>
      </c>
      <c r="W2254" s="159">
        <f>IFERROR(VLOOKUP(N2254,'P1 Intra-Europees'!$A$15:$H$25,6,0),0)*V2254</f>
        <v>0</v>
      </c>
      <c r="X2254" s="160">
        <f t="shared" si="990"/>
        <v>0</v>
      </c>
      <c r="Y2254" s="159">
        <f>IFERROR(VLOOKUP(N2254,'P1 Intra-Europees'!$A$15:$H$25,7,0),0)*X2254</f>
        <v>0</v>
      </c>
      <c r="Z2254" s="161">
        <f t="shared" si="991"/>
        <v>0</v>
      </c>
      <c r="AA2254" s="162">
        <f>IFERROR(VLOOKUP(N2254,'P1 Intra-Europees'!$A$15:$H$25,8,0),0)*Z2254</f>
        <v>0</v>
      </c>
      <c r="AB2254" s="163">
        <f t="shared" si="992"/>
        <v>0</v>
      </c>
      <c r="AC2254" s="157" t="str">
        <f>VLOOKUP(B2254,'P2 Origin'!$C$21:$O$176,13,0)</f>
        <v>EUR</v>
      </c>
      <c r="AD2254" s="164">
        <f t="shared" si="993"/>
        <v>0</v>
      </c>
      <c r="AE2254" s="165">
        <f>IF(AU2254&gt;0.1,VLOOKUP(B2254,'P2 Origin'!$C$21:$M$176,3,0)*H2254,0)</f>
        <v>0</v>
      </c>
      <c r="AF2254" s="166">
        <f t="shared" si="994"/>
        <v>0</v>
      </c>
      <c r="AG2254" s="165">
        <f>(VLOOKUP(B2254,'P2 Origin'!$C$21:$M$176,4,0))*AF2254</f>
        <v>0</v>
      </c>
      <c r="AH2254" s="166">
        <f t="shared" si="995"/>
        <v>0</v>
      </c>
      <c r="AI2254" s="165">
        <f>(VLOOKUP(B2254,'P2 Origin'!$C$21:$M$176,5,0))*AH2254</f>
        <v>0</v>
      </c>
      <c r="AJ2254" s="166">
        <f t="shared" si="981"/>
        <v>0</v>
      </c>
      <c r="AK2254" s="165">
        <f>(VLOOKUP(B2254,'P2 Origin'!$C$21:$M$176,6,0))*AJ2254</f>
        <v>0</v>
      </c>
      <c r="AL2254" s="166">
        <f t="shared" si="996"/>
        <v>0</v>
      </c>
      <c r="AM2254" s="165">
        <f>(VLOOKUP($B2254,'P2 Origin'!$C$21:$M$176,7,0))*AL2254</f>
        <v>0</v>
      </c>
      <c r="AN2254" s="166">
        <f t="shared" si="997"/>
        <v>0</v>
      </c>
      <c r="AO2254" s="165">
        <f>(VLOOKUP($B2254,'P2 Origin'!$C$21:$M$176,8,0))*AN2254</f>
        <v>0</v>
      </c>
      <c r="AP2254" s="166">
        <f t="shared" si="998"/>
        <v>0</v>
      </c>
      <c r="AQ2254" s="165">
        <f>(VLOOKUP($B2254,'P2 Origin'!$C$21:$M$176,9,0))*AP2254</f>
        <v>0</v>
      </c>
      <c r="AR2254" s="155">
        <f t="shared" si="983"/>
        <v>0</v>
      </c>
      <c r="AS2254" s="164">
        <f>(VLOOKUP(B2254,'P2 Origin'!$C$21:$M$176,10,0))*K2254</f>
        <v>0</v>
      </c>
      <c r="AT2254" s="164">
        <f>(VLOOKUP(B2254,'P2 Origin'!$C$21:$M$176,11,0))*J2254</f>
        <v>0</v>
      </c>
      <c r="AU2254" s="167">
        <v>0</v>
      </c>
      <c r="AV2254" s="168">
        <v>0</v>
      </c>
      <c r="AW2254" s="169">
        <v>0</v>
      </c>
      <c r="AX2254" s="170">
        <f>IF(AU2254&gt;=0.1,'P3 Bureaumarge zee- en luchtvr.'!$D$12,0)</f>
        <v>0</v>
      </c>
      <c r="AY2254" s="163">
        <f t="shared" si="999"/>
        <v>0</v>
      </c>
      <c r="AZ2254" s="157" t="str">
        <f>VLOOKUP(D2254,'P4 Destination'!$C$21:$O$176,13,0)</f>
        <v>EUR</v>
      </c>
      <c r="BA2254" s="164">
        <f t="shared" si="1000"/>
        <v>0</v>
      </c>
      <c r="BB2254" s="171">
        <f>IF(AU2254&gt;0.1,(VLOOKUP(D2254,'P4 Destination'!$C$21:$M$176,3,0))*I2254,0)</f>
        <v>0</v>
      </c>
      <c r="BC2254" s="172">
        <f t="shared" si="1001"/>
        <v>0</v>
      </c>
      <c r="BD2254" s="171">
        <f>(VLOOKUP($D2254,'P4 Destination'!$C$21:$M$176,4,0))*BC2254</f>
        <v>0</v>
      </c>
      <c r="BE2254" s="172">
        <f t="shared" si="1002"/>
        <v>0</v>
      </c>
      <c r="BF2254" s="171">
        <f>(VLOOKUP($D2254,'P4 Destination'!$C$21:$M$176,5,0))*BE2254</f>
        <v>0</v>
      </c>
      <c r="BG2254" s="172">
        <f t="shared" si="1003"/>
        <v>0</v>
      </c>
      <c r="BH2254" s="171">
        <f>(VLOOKUP($D2254,'P4 Destination'!$C$21:$M$176,6,0))*BG2254</f>
        <v>0</v>
      </c>
      <c r="BI2254" s="172">
        <f t="shared" si="1004"/>
        <v>0</v>
      </c>
      <c r="BJ2254" s="171">
        <f>(VLOOKUP($D2254,'P4 Destination'!$C$21:$M$176,7,0))*BI2254</f>
        <v>0</v>
      </c>
      <c r="BK2254" s="172">
        <f t="shared" si="1005"/>
        <v>0</v>
      </c>
      <c r="BL2254" s="171">
        <f>(VLOOKUP($D2254,'P4 Destination'!$C$21:$M$176,8,0))*BK2254</f>
        <v>0</v>
      </c>
      <c r="BM2254" s="172">
        <f t="shared" si="1006"/>
        <v>0</v>
      </c>
      <c r="BN2254" s="171">
        <f>(VLOOKUP($D2254,'P4 Destination'!$C$21:$M$176,9,0))*BM2254</f>
        <v>0</v>
      </c>
      <c r="BO2254" s="154">
        <f t="shared" si="984"/>
        <v>0</v>
      </c>
      <c r="BP2254" s="171">
        <f>(VLOOKUP(D2254,'P4 Destination'!$C$21:$M$176,10,0))*K2254</f>
        <v>0</v>
      </c>
      <c r="BQ2254" s="171">
        <f>(VLOOKUP(D2254,'P4 Destination'!$C$21:$M$176,11,0))*J2254</f>
        <v>0</v>
      </c>
      <c r="BR2254" s="173">
        <f t="shared" si="1007"/>
        <v>0</v>
      </c>
      <c r="BS2254" s="173">
        <f>(AV2254*2500)*'P6 Verzekering'!$E$11</f>
        <v>0</v>
      </c>
      <c r="BT2254" s="173">
        <f>(AW2254*2500)*'P6 Verzekering'!$E$12</f>
        <v>0</v>
      </c>
      <c r="BU2254" s="173">
        <f>(L2254*2500)*'P6 Verzekering'!$E$13</f>
        <v>0</v>
      </c>
      <c r="BV2254" s="173">
        <f t="shared" si="1008"/>
        <v>0</v>
      </c>
      <c r="BW2254"/>
      <c r="BX2254"/>
    </row>
    <row r="2255" spans="1:76">
      <c r="A2255" s="152" t="s">
        <v>884</v>
      </c>
      <c r="B2255" s="152" t="s">
        <v>184</v>
      </c>
      <c r="C2255" s="152" t="s">
        <v>183</v>
      </c>
      <c r="D2255" s="152" t="s">
        <v>219</v>
      </c>
      <c r="E2255" s="152" t="s">
        <v>219</v>
      </c>
      <c r="F2255" s="153">
        <f t="shared" si="982"/>
        <v>40</v>
      </c>
      <c r="G2255" s="154">
        <v>0</v>
      </c>
      <c r="H2255" s="154">
        <f>IFERROR(VLOOKUP(B2255,'P2 Origin'!$C$21:$Q$176,15,FALSE),0)</f>
        <v>1</v>
      </c>
      <c r="I2255" s="154">
        <f>IFERROR(VLOOKUP(D2255,'P4 Destination'!$C$21:$Q$176,15,FALSE),0)</f>
        <v>0</v>
      </c>
      <c r="J2255" s="155"/>
      <c r="K2255" s="155"/>
      <c r="L2255" s="156">
        <v>40</v>
      </c>
      <c r="M2255" s="155">
        <v>694</v>
      </c>
      <c r="N2255" s="155">
        <v>4</v>
      </c>
      <c r="O2255" s="157">
        <f t="shared" si="985"/>
        <v>0</v>
      </c>
      <c r="P2255" s="158">
        <f t="shared" si="986"/>
        <v>0</v>
      </c>
      <c r="Q2255" s="159">
        <f>IFERROR(VLOOKUP(N2255,'P1 Intra-Europees'!$A$15:$H$25,3,0),0)*P2255</f>
        <v>0</v>
      </c>
      <c r="R2255" s="160">
        <f t="shared" si="987"/>
        <v>0</v>
      </c>
      <c r="S2255" s="159">
        <f>IFERROR(VLOOKUP(N2255,'P1 Intra-Europees'!$A$15:$H$25,4,0),0)*R2255</f>
        <v>0</v>
      </c>
      <c r="T2255" s="160">
        <f t="shared" si="988"/>
        <v>0</v>
      </c>
      <c r="U2255" s="159">
        <f>IFERROR(VLOOKUP(N2255,'P1 Intra-Europees'!$A$15:$H$25,5,0),0)*T2255</f>
        <v>0</v>
      </c>
      <c r="V2255" s="160">
        <f t="shared" si="989"/>
        <v>40</v>
      </c>
      <c r="W2255" s="159">
        <f>IFERROR(VLOOKUP(N2255,'P1 Intra-Europees'!$A$15:$H$25,6,0),0)*V2255</f>
        <v>0</v>
      </c>
      <c r="X2255" s="160">
        <f t="shared" si="990"/>
        <v>0</v>
      </c>
      <c r="Y2255" s="159">
        <f>IFERROR(VLOOKUP(N2255,'P1 Intra-Europees'!$A$15:$H$25,7,0),0)*X2255</f>
        <v>0</v>
      </c>
      <c r="Z2255" s="161">
        <f t="shared" si="991"/>
        <v>0</v>
      </c>
      <c r="AA2255" s="162">
        <f>IFERROR(VLOOKUP(N2255,'P1 Intra-Europees'!$A$15:$H$25,8,0),0)*Z2255</f>
        <v>0</v>
      </c>
      <c r="AB2255" s="163">
        <f t="shared" si="992"/>
        <v>0</v>
      </c>
      <c r="AC2255" s="157" t="str">
        <f>VLOOKUP(B2255,'P2 Origin'!$C$21:$O$176,13,0)</f>
        <v>EUR</v>
      </c>
      <c r="AD2255" s="164">
        <f t="shared" si="993"/>
        <v>0</v>
      </c>
      <c r="AE2255" s="165">
        <f>IF(AU2255&gt;0.1,VLOOKUP(B2255,'P2 Origin'!$C$21:$M$176,3,0)*H2255,0)</f>
        <v>0</v>
      </c>
      <c r="AF2255" s="166">
        <f t="shared" si="994"/>
        <v>0</v>
      </c>
      <c r="AG2255" s="165">
        <f>(VLOOKUP(B2255,'P2 Origin'!$C$21:$M$176,4,0))*AF2255</f>
        <v>0</v>
      </c>
      <c r="AH2255" s="166">
        <f t="shared" si="995"/>
        <v>0</v>
      </c>
      <c r="AI2255" s="165">
        <f>(VLOOKUP(B2255,'P2 Origin'!$C$21:$M$176,5,0))*AH2255</f>
        <v>0</v>
      </c>
      <c r="AJ2255" s="166">
        <f t="shared" ref="AJ2255:AJ2318" si="1009">IF(AND(AU2255&gt;=16,AU2255&lt;=25.99),$AU2255,0)</f>
        <v>0</v>
      </c>
      <c r="AK2255" s="165">
        <f>(VLOOKUP(B2255,'P2 Origin'!$C$21:$M$176,6,0))*AJ2255</f>
        <v>0</v>
      </c>
      <c r="AL2255" s="166">
        <f t="shared" si="996"/>
        <v>0</v>
      </c>
      <c r="AM2255" s="165">
        <f>(VLOOKUP($B2255,'P2 Origin'!$C$21:$M$176,7,0))*AL2255</f>
        <v>0</v>
      </c>
      <c r="AN2255" s="166">
        <f t="shared" si="997"/>
        <v>0</v>
      </c>
      <c r="AO2255" s="165">
        <f>(VLOOKUP($B2255,'P2 Origin'!$C$21:$M$176,8,0))*AN2255</f>
        <v>0</v>
      </c>
      <c r="AP2255" s="166">
        <f t="shared" si="998"/>
        <v>0</v>
      </c>
      <c r="AQ2255" s="165">
        <f>(VLOOKUP($B2255,'P2 Origin'!$C$21:$M$176,9,0))*AP2255</f>
        <v>0</v>
      </c>
      <c r="AR2255" s="155">
        <f t="shared" si="983"/>
        <v>0</v>
      </c>
      <c r="AS2255" s="164">
        <f>(VLOOKUP(B2255,'P2 Origin'!$C$21:$M$176,10,0))*K2255</f>
        <v>0</v>
      </c>
      <c r="AT2255" s="164">
        <f>(VLOOKUP(B2255,'P2 Origin'!$C$21:$M$176,11,0))*J2255</f>
        <v>0</v>
      </c>
      <c r="AU2255" s="167">
        <v>0</v>
      </c>
      <c r="AV2255" s="168">
        <v>0</v>
      </c>
      <c r="AW2255" s="169">
        <v>0</v>
      </c>
      <c r="AX2255" s="170">
        <f>IF(AU2255&gt;=0.1,'P3 Bureaumarge zee- en luchtvr.'!$D$12,0)</f>
        <v>0</v>
      </c>
      <c r="AY2255" s="163">
        <f t="shared" si="999"/>
        <v>0</v>
      </c>
      <c r="AZ2255" s="157" t="str">
        <f>VLOOKUP(D2255,'P4 Destination'!$C$21:$O$176,13,0)</f>
        <v>EUR</v>
      </c>
      <c r="BA2255" s="164">
        <f t="shared" si="1000"/>
        <v>0</v>
      </c>
      <c r="BB2255" s="171">
        <f>IF(AU2255&gt;0.1,(VLOOKUP(D2255,'P4 Destination'!$C$21:$M$176,3,0))*I2255,0)</f>
        <v>0</v>
      </c>
      <c r="BC2255" s="172">
        <f t="shared" si="1001"/>
        <v>0</v>
      </c>
      <c r="BD2255" s="171">
        <f>(VLOOKUP($D2255,'P4 Destination'!$C$21:$M$176,4,0))*BC2255</f>
        <v>0</v>
      </c>
      <c r="BE2255" s="172">
        <f t="shared" si="1002"/>
        <v>0</v>
      </c>
      <c r="BF2255" s="171">
        <f>(VLOOKUP($D2255,'P4 Destination'!$C$21:$M$176,5,0))*BE2255</f>
        <v>0</v>
      </c>
      <c r="BG2255" s="172">
        <f t="shared" si="1003"/>
        <v>0</v>
      </c>
      <c r="BH2255" s="171">
        <f>(VLOOKUP($D2255,'P4 Destination'!$C$21:$M$176,6,0))*BG2255</f>
        <v>0</v>
      </c>
      <c r="BI2255" s="172">
        <f t="shared" si="1004"/>
        <v>0</v>
      </c>
      <c r="BJ2255" s="171">
        <f>(VLOOKUP($D2255,'P4 Destination'!$C$21:$M$176,7,0))*BI2255</f>
        <v>0</v>
      </c>
      <c r="BK2255" s="172">
        <f t="shared" si="1005"/>
        <v>0</v>
      </c>
      <c r="BL2255" s="171">
        <f>(VLOOKUP($D2255,'P4 Destination'!$C$21:$M$176,8,0))*BK2255</f>
        <v>0</v>
      </c>
      <c r="BM2255" s="172">
        <f t="shared" si="1006"/>
        <v>0</v>
      </c>
      <c r="BN2255" s="171">
        <f>(VLOOKUP($D2255,'P4 Destination'!$C$21:$M$176,9,0))*BM2255</f>
        <v>0</v>
      </c>
      <c r="BO2255" s="154">
        <f t="shared" si="984"/>
        <v>0</v>
      </c>
      <c r="BP2255" s="171">
        <f>(VLOOKUP(D2255,'P4 Destination'!$C$21:$M$176,10,0))*K2255</f>
        <v>0</v>
      </c>
      <c r="BQ2255" s="171">
        <f>(VLOOKUP(D2255,'P4 Destination'!$C$21:$M$176,11,0))*J2255</f>
        <v>0</v>
      </c>
      <c r="BR2255" s="173">
        <f t="shared" si="1007"/>
        <v>0</v>
      </c>
      <c r="BS2255" s="173">
        <f>(AV2255*2500)*'P6 Verzekering'!$E$11</f>
        <v>0</v>
      </c>
      <c r="BT2255" s="173">
        <f>(AW2255*2500)*'P6 Verzekering'!$E$12</f>
        <v>0</v>
      </c>
      <c r="BU2255" s="173">
        <f>(L2255*2500)*'P6 Verzekering'!$E$13</f>
        <v>0</v>
      </c>
      <c r="BV2255" s="173">
        <f t="shared" si="1008"/>
        <v>0</v>
      </c>
      <c r="BW2255"/>
      <c r="BX2255"/>
    </row>
    <row r="2256" spans="1:76">
      <c r="A2256" s="152" t="s">
        <v>1138</v>
      </c>
      <c r="B2256" s="152" t="s">
        <v>253</v>
      </c>
      <c r="C2256" s="152" t="s">
        <v>250</v>
      </c>
      <c r="D2256" s="152" t="s">
        <v>219</v>
      </c>
      <c r="E2256" s="152" t="s">
        <v>219</v>
      </c>
      <c r="F2256" s="153">
        <f t="shared" si="982"/>
        <v>40</v>
      </c>
      <c r="G2256" s="154">
        <v>0</v>
      </c>
      <c r="H2256" s="154">
        <f>IFERROR(VLOOKUP(B2256,'P2 Origin'!$C$21:$Q$176,15,FALSE),0)</f>
        <v>1</v>
      </c>
      <c r="I2256" s="154">
        <f>IFERROR(VLOOKUP(D2256,'P4 Destination'!$C$21:$Q$176,15,FALSE),0)</f>
        <v>0</v>
      </c>
      <c r="J2256" s="155"/>
      <c r="K2256" s="155"/>
      <c r="L2256" s="156">
        <v>40</v>
      </c>
      <c r="M2256" s="155">
        <v>880</v>
      </c>
      <c r="N2256" s="155">
        <v>5</v>
      </c>
      <c r="O2256" s="157">
        <f t="shared" si="985"/>
        <v>0</v>
      </c>
      <c r="P2256" s="158">
        <f t="shared" si="986"/>
        <v>0</v>
      </c>
      <c r="Q2256" s="159">
        <f>IFERROR(VLOOKUP(N2256,'P1 Intra-Europees'!$A$15:$H$25,3,0),0)*P2256</f>
        <v>0</v>
      </c>
      <c r="R2256" s="160">
        <f t="shared" si="987"/>
        <v>0</v>
      </c>
      <c r="S2256" s="159">
        <f>IFERROR(VLOOKUP(N2256,'P1 Intra-Europees'!$A$15:$H$25,4,0),0)*R2256</f>
        <v>0</v>
      </c>
      <c r="T2256" s="160">
        <f t="shared" si="988"/>
        <v>0</v>
      </c>
      <c r="U2256" s="159">
        <f>IFERROR(VLOOKUP(N2256,'P1 Intra-Europees'!$A$15:$H$25,5,0),0)*T2256</f>
        <v>0</v>
      </c>
      <c r="V2256" s="160">
        <f t="shared" si="989"/>
        <v>40</v>
      </c>
      <c r="W2256" s="159">
        <f>IFERROR(VLOOKUP(N2256,'P1 Intra-Europees'!$A$15:$H$25,6,0),0)*V2256</f>
        <v>0</v>
      </c>
      <c r="X2256" s="160">
        <f t="shared" si="990"/>
        <v>0</v>
      </c>
      <c r="Y2256" s="159">
        <f>IFERROR(VLOOKUP(N2256,'P1 Intra-Europees'!$A$15:$H$25,7,0),0)*X2256</f>
        <v>0</v>
      </c>
      <c r="Z2256" s="161">
        <f t="shared" si="991"/>
        <v>0</v>
      </c>
      <c r="AA2256" s="162">
        <f>IFERROR(VLOOKUP(N2256,'P1 Intra-Europees'!$A$15:$H$25,8,0),0)*Z2256</f>
        <v>0</v>
      </c>
      <c r="AB2256" s="163">
        <f t="shared" si="992"/>
        <v>0</v>
      </c>
      <c r="AC2256" s="157" t="str">
        <f>VLOOKUP(B2256,'P2 Origin'!$C$21:$O$176,13,0)</f>
        <v>EUR</v>
      </c>
      <c r="AD2256" s="164">
        <f t="shared" si="993"/>
        <v>0</v>
      </c>
      <c r="AE2256" s="165">
        <f>IF(AU2256&gt;0.1,VLOOKUP(B2256,'P2 Origin'!$C$21:$M$176,3,0)*H2256,0)</f>
        <v>0</v>
      </c>
      <c r="AF2256" s="166">
        <f t="shared" si="994"/>
        <v>0</v>
      </c>
      <c r="AG2256" s="165">
        <f>(VLOOKUP(B2256,'P2 Origin'!$C$21:$M$176,4,0))*AF2256</f>
        <v>0</v>
      </c>
      <c r="AH2256" s="166">
        <f t="shared" si="995"/>
        <v>0</v>
      </c>
      <c r="AI2256" s="165">
        <f>(VLOOKUP(B2256,'P2 Origin'!$C$21:$M$176,5,0))*AH2256</f>
        <v>0</v>
      </c>
      <c r="AJ2256" s="166">
        <f t="shared" si="1009"/>
        <v>0</v>
      </c>
      <c r="AK2256" s="165">
        <f>(VLOOKUP(B2256,'P2 Origin'!$C$21:$M$176,6,0))*AJ2256</f>
        <v>0</v>
      </c>
      <c r="AL2256" s="166">
        <f t="shared" si="996"/>
        <v>0</v>
      </c>
      <c r="AM2256" s="165">
        <f>(VLOOKUP($B2256,'P2 Origin'!$C$21:$M$176,7,0))*AL2256</f>
        <v>0</v>
      </c>
      <c r="AN2256" s="166">
        <f t="shared" si="997"/>
        <v>0</v>
      </c>
      <c r="AO2256" s="165">
        <f>(VLOOKUP($B2256,'P2 Origin'!$C$21:$M$176,8,0))*AN2256</f>
        <v>0</v>
      </c>
      <c r="AP2256" s="166">
        <f t="shared" si="998"/>
        <v>0</v>
      </c>
      <c r="AQ2256" s="165">
        <f>(VLOOKUP($B2256,'P2 Origin'!$C$21:$M$176,9,0))*AP2256</f>
        <v>0</v>
      </c>
      <c r="AR2256" s="155">
        <f t="shared" si="983"/>
        <v>0</v>
      </c>
      <c r="AS2256" s="164">
        <f>(VLOOKUP(B2256,'P2 Origin'!$C$21:$M$176,10,0))*K2256</f>
        <v>0</v>
      </c>
      <c r="AT2256" s="164">
        <f>(VLOOKUP(B2256,'P2 Origin'!$C$21:$M$176,11,0))*J2256</f>
        <v>0</v>
      </c>
      <c r="AU2256" s="167">
        <v>0</v>
      </c>
      <c r="AV2256" s="168">
        <v>0</v>
      </c>
      <c r="AW2256" s="169">
        <v>0</v>
      </c>
      <c r="AX2256" s="170">
        <f>IF(AU2256&gt;=0.1,'P3 Bureaumarge zee- en luchtvr.'!$D$12,0)</f>
        <v>0</v>
      </c>
      <c r="AY2256" s="163">
        <f t="shared" si="999"/>
        <v>0</v>
      </c>
      <c r="AZ2256" s="157" t="str">
        <f>VLOOKUP(D2256,'P4 Destination'!$C$21:$O$176,13,0)</f>
        <v>EUR</v>
      </c>
      <c r="BA2256" s="164">
        <f t="shared" si="1000"/>
        <v>0</v>
      </c>
      <c r="BB2256" s="171">
        <f>IF(AU2256&gt;0.1,(VLOOKUP(D2256,'P4 Destination'!$C$21:$M$176,3,0))*I2256,0)</f>
        <v>0</v>
      </c>
      <c r="BC2256" s="172">
        <f t="shared" si="1001"/>
        <v>0</v>
      </c>
      <c r="BD2256" s="171">
        <f>(VLOOKUP($D2256,'P4 Destination'!$C$21:$M$176,4,0))*BC2256</f>
        <v>0</v>
      </c>
      <c r="BE2256" s="172">
        <f t="shared" si="1002"/>
        <v>0</v>
      </c>
      <c r="BF2256" s="171">
        <f>(VLOOKUP($D2256,'P4 Destination'!$C$21:$M$176,5,0))*BE2256</f>
        <v>0</v>
      </c>
      <c r="BG2256" s="172">
        <f t="shared" si="1003"/>
        <v>0</v>
      </c>
      <c r="BH2256" s="171">
        <f>(VLOOKUP($D2256,'P4 Destination'!$C$21:$M$176,6,0))*BG2256</f>
        <v>0</v>
      </c>
      <c r="BI2256" s="172">
        <f t="shared" si="1004"/>
        <v>0</v>
      </c>
      <c r="BJ2256" s="171">
        <f>(VLOOKUP($D2256,'P4 Destination'!$C$21:$M$176,7,0))*BI2256</f>
        <v>0</v>
      </c>
      <c r="BK2256" s="172">
        <f t="shared" si="1005"/>
        <v>0</v>
      </c>
      <c r="BL2256" s="171">
        <f>(VLOOKUP($D2256,'P4 Destination'!$C$21:$M$176,8,0))*BK2256</f>
        <v>0</v>
      </c>
      <c r="BM2256" s="172">
        <f t="shared" si="1006"/>
        <v>0</v>
      </c>
      <c r="BN2256" s="171">
        <f>(VLOOKUP($D2256,'P4 Destination'!$C$21:$M$176,9,0))*BM2256</f>
        <v>0</v>
      </c>
      <c r="BO2256" s="154">
        <f t="shared" si="984"/>
        <v>0</v>
      </c>
      <c r="BP2256" s="171">
        <f>(VLOOKUP(D2256,'P4 Destination'!$C$21:$M$176,10,0))*K2256</f>
        <v>0</v>
      </c>
      <c r="BQ2256" s="171">
        <f>(VLOOKUP(D2256,'P4 Destination'!$C$21:$M$176,11,0))*J2256</f>
        <v>0</v>
      </c>
      <c r="BR2256" s="173">
        <f t="shared" si="1007"/>
        <v>0</v>
      </c>
      <c r="BS2256" s="173">
        <f>(AV2256*2500)*'P6 Verzekering'!$E$11</f>
        <v>0</v>
      </c>
      <c r="BT2256" s="173">
        <f>(AW2256*2500)*'P6 Verzekering'!$E$12</f>
        <v>0</v>
      </c>
      <c r="BU2256" s="173">
        <f>(L2256*2500)*'P6 Verzekering'!$E$13</f>
        <v>0</v>
      </c>
      <c r="BV2256" s="173">
        <f t="shared" si="1008"/>
        <v>0</v>
      </c>
      <c r="BW2256"/>
      <c r="BX2256"/>
    </row>
    <row r="2257" spans="1:76">
      <c r="A2257" s="152" t="s">
        <v>2776</v>
      </c>
      <c r="B2257" s="152" t="s">
        <v>173</v>
      </c>
      <c r="C2257" s="152" t="s">
        <v>172</v>
      </c>
      <c r="D2257" s="152" t="s">
        <v>219</v>
      </c>
      <c r="E2257" s="152" t="s">
        <v>219</v>
      </c>
      <c r="F2257" s="153">
        <f t="shared" si="982"/>
        <v>40</v>
      </c>
      <c r="G2257" s="154">
        <v>0</v>
      </c>
      <c r="H2257" s="154">
        <f>IFERROR(VLOOKUP(B2257,'P2 Origin'!$C$21:$Q$176,15,FALSE),0)</f>
        <v>1</v>
      </c>
      <c r="I2257" s="154">
        <f>IFERROR(VLOOKUP(D2257,'P4 Destination'!$C$21:$Q$176,15,FALSE),0)</f>
        <v>0</v>
      </c>
      <c r="J2257" s="155"/>
      <c r="K2257" s="155"/>
      <c r="L2257" s="156">
        <v>40</v>
      </c>
      <c r="M2257" s="155">
        <v>909</v>
      </c>
      <c r="N2257" s="155">
        <v>5</v>
      </c>
      <c r="O2257" s="157">
        <f t="shared" si="985"/>
        <v>0</v>
      </c>
      <c r="P2257" s="158">
        <f t="shared" si="986"/>
        <v>0</v>
      </c>
      <c r="Q2257" s="159">
        <f>IFERROR(VLOOKUP(N2257,'P1 Intra-Europees'!$A$15:$H$25,3,0),0)*P2257</f>
        <v>0</v>
      </c>
      <c r="R2257" s="160">
        <f t="shared" si="987"/>
        <v>0</v>
      </c>
      <c r="S2257" s="159">
        <f>IFERROR(VLOOKUP(N2257,'P1 Intra-Europees'!$A$15:$H$25,4,0),0)*R2257</f>
        <v>0</v>
      </c>
      <c r="T2257" s="160">
        <f t="shared" si="988"/>
        <v>0</v>
      </c>
      <c r="U2257" s="159">
        <f>IFERROR(VLOOKUP(N2257,'P1 Intra-Europees'!$A$15:$H$25,5,0),0)*T2257</f>
        <v>0</v>
      </c>
      <c r="V2257" s="160">
        <f t="shared" si="989"/>
        <v>40</v>
      </c>
      <c r="W2257" s="159">
        <f>IFERROR(VLOOKUP(N2257,'P1 Intra-Europees'!$A$15:$H$25,6,0),0)*V2257</f>
        <v>0</v>
      </c>
      <c r="X2257" s="160">
        <f t="shared" si="990"/>
        <v>0</v>
      </c>
      <c r="Y2257" s="159">
        <f>IFERROR(VLOOKUP(N2257,'P1 Intra-Europees'!$A$15:$H$25,7,0),0)*X2257</f>
        <v>0</v>
      </c>
      <c r="Z2257" s="161">
        <f t="shared" si="991"/>
        <v>0</v>
      </c>
      <c r="AA2257" s="162">
        <f>IFERROR(VLOOKUP(N2257,'P1 Intra-Europees'!$A$15:$H$25,8,0),0)*Z2257</f>
        <v>0</v>
      </c>
      <c r="AB2257" s="163">
        <f t="shared" si="992"/>
        <v>0</v>
      </c>
      <c r="AC2257" s="157" t="str">
        <f>VLOOKUP(B2257,'P2 Origin'!$C$21:$O$176,13,0)</f>
        <v>EUR</v>
      </c>
      <c r="AD2257" s="164">
        <f t="shared" si="993"/>
        <v>0</v>
      </c>
      <c r="AE2257" s="165">
        <f>IF(AU2257&gt;0.1,VLOOKUP(B2257,'P2 Origin'!$C$21:$M$176,3,0)*H2257,0)</f>
        <v>0</v>
      </c>
      <c r="AF2257" s="166">
        <f t="shared" si="994"/>
        <v>0</v>
      </c>
      <c r="AG2257" s="165">
        <f>(VLOOKUP(B2257,'P2 Origin'!$C$21:$M$176,4,0))*AF2257</f>
        <v>0</v>
      </c>
      <c r="AH2257" s="166">
        <f t="shared" si="995"/>
        <v>0</v>
      </c>
      <c r="AI2257" s="165">
        <f>(VLOOKUP(B2257,'P2 Origin'!$C$21:$M$176,5,0))*AH2257</f>
        <v>0</v>
      </c>
      <c r="AJ2257" s="166">
        <f t="shared" si="1009"/>
        <v>0</v>
      </c>
      <c r="AK2257" s="165">
        <f>(VLOOKUP(B2257,'P2 Origin'!$C$21:$M$176,6,0))*AJ2257</f>
        <v>0</v>
      </c>
      <c r="AL2257" s="166">
        <f t="shared" si="996"/>
        <v>0</v>
      </c>
      <c r="AM2257" s="165">
        <f>(VLOOKUP($B2257,'P2 Origin'!$C$21:$M$176,7,0))*AL2257</f>
        <v>0</v>
      </c>
      <c r="AN2257" s="166">
        <f t="shared" si="997"/>
        <v>0</v>
      </c>
      <c r="AO2257" s="165">
        <f>(VLOOKUP($B2257,'P2 Origin'!$C$21:$M$176,8,0))*AN2257</f>
        <v>0</v>
      </c>
      <c r="AP2257" s="166">
        <f t="shared" si="998"/>
        <v>0</v>
      </c>
      <c r="AQ2257" s="165">
        <f>(VLOOKUP($B2257,'P2 Origin'!$C$21:$M$176,9,0))*AP2257</f>
        <v>0</v>
      </c>
      <c r="AR2257" s="155">
        <f t="shared" si="983"/>
        <v>0</v>
      </c>
      <c r="AS2257" s="164">
        <f>(VLOOKUP(B2257,'P2 Origin'!$C$21:$M$176,10,0))*K2257</f>
        <v>0</v>
      </c>
      <c r="AT2257" s="164">
        <f>(VLOOKUP(B2257,'P2 Origin'!$C$21:$M$176,11,0))*J2257</f>
        <v>0</v>
      </c>
      <c r="AU2257" s="167">
        <v>0</v>
      </c>
      <c r="AV2257" s="168">
        <v>0</v>
      </c>
      <c r="AW2257" s="169">
        <v>0</v>
      </c>
      <c r="AX2257" s="170">
        <f>IF(AU2257&gt;=0.1,'P3 Bureaumarge zee- en luchtvr.'!$D$12,0)</f>
        <v>0</v>
      </c>
      <c r="AY2257" s="163">
        <f t="shared" si="999"/>
        <v>0</v>
      </c>
      <c r="AZ2257" s="157" t="str">
        <f>VLOOKUP(D2257,'P4 Destination'!$C$21:$O$176,13,0)</f>
        <v>EUR</v>
      </c>
      <c r="BA2257" s="164">
        <f t="shared" si="1000"/>
        <v>0</v>
      </c>
      <c r="BB2257" s="171">
        <f>IF(AU2257&gt;0.1,(VLOOKUP(D2257,'P4 Destination'!$C$21:$M$176,3,0))*I2257,0)</f>
        <v>0</v>
      </c>
      <c r="BC2257" s="172">
        <f t="shared" si="1001"/>
        <v>0</v>
      </c>
      <c r="BD2257" s="171">
        <f>(VLOOKUP($D2257,'P4 Destination'!$C$21:$M$176,4,0))*BC2257</f>
        <v>0</v>
      </c>
      <c r="BE2257" s="172">
        <f t="shared" si="1002"/>
        <v>0</v>
      </c>
      <c r="BF2257" s="171">
        <f>(VLOOKUP($D2257,'P4 Destination'!$C$21:$M$176,5,0))*BE2257</f>
        <v>0</v>
      </c>
      <c r="BG2257" s="172">
        <f t="shared" si="1003"/>
        <v>0</v>
      </c>
      <c r="BH2257" s="171">
        <f>(VLOOKUP($D2257,'P4 Destination'!$C$21:$M$176,6,0))*BG2257</f>
        <v>0</v>
      </c>
      <c r="BI2257" s="172">
        <f t="shared" si="1004"/>
        <v>0</v>
      </c>
      <c r="BJ2257" s="171">
        <f>(VLOOKUP($D2257,'P4 Destination'!$C$21:$M$176,7,0))*BI2257</f>
        <v>0</v>
      </c>
      <c r="BK2257" s="172">
        <f t="shared" si="1005"/>
        <v>0</v>
      </c>
      <c r="BL2257" s="171">
        <f>(VLOOKUP($D2257,'P4 Destination'!$C$21:$M$176,8,0))*BK2257</f>
        <v>0</v>
      </c>
      <c r="BM2257" s="172">
        <f t="shared" si="1006"/>
        <v>0</v>
      </c>
      <c r="BN2257" s="171">
        <f>(VLOOKUP($D2257,'P4 Destination'!$C$21:$M$176,9,0))*BM2257</f>
        <v>0</v>
      </c>
      <c r="BO2257" s="154">
        <f t="shared" si="984"/>
        <v>0</v>
      </c>
      <c r="BP2257" s="171">
        <f>(VLOOKUP(D2257,'P4 Destination'!$C$21:$M$176,10,0))*K2257</f>
        <v>0</v>
      </c>
      <c r="BQ2257" s="171">
        <f>(VLOOKUP(D2257,'P4 Destination'!$C$21:$M$176,11,0))*J2257</f>
        <v>0</v>
      </c>
      <c r="BR2257" s="173">
        <f t="shared" si="1007"/>
        <v>0</v>
      </c>
      <c r="BS2257" s="173">
        <f>(AV2257*2500)*'P6 Verzekering'!$E$11</f>
        <v>0</v>
      </c>
      <c r="BT2257" s="173">
        <f>(AW2257*2500)*'P6 Verzekering'!$E$12</f>
        <v>0</v>
      </c>
      <c r="BU2257" s="173">
        <f>(L2257*2500)*'P6 Verzekering'!$E$13</f>
        <v>0</v>
      </c>
      <c r="BV2257" s="173">
        <f t="shared" si="1008"/>
        <v>0</v>
      </c>
      <c r="BW2257"/>
      <c r="BX2257"/>
    </row>
    <row r="2258" spans="1:76">
      <c r="A2258" s="152" t="s">
        <v>899</v>
      </c>
      <c r="B2258" s="152" t="s">
        <v>192</v>
      </c>
      <c r="C2258" s="152" t="s">
        <v>191</v>
      </c>
      <c r="D2258" s="152" t="s">
        <v>219</v>
      </c>
      <c r="E2258" s="152" t="s">
        <v>219</v>
      </c>
      <c r="F2258" s="153">
        <f t="shared" si="982"/>
        <v>40</v>
      </c>
      <c r="G2258" s="154">
        <v>0</v>
      </c>
      <c r="H2258" s="154">
        <f>IFERROR(VLOOKUP(B2258,'P2 Origin'!$C$21:$Q$176,15,FALSE),0)</f>
        <v>0</v>
      </c>
      <c r="I2258" s="154">
        <f>IFERROR(VLOOKUP(D2258,'P4 Destination'!$C$21:$Q$176,15,FALSE),0)</f>
        <v>0</v>
      </c>
      <c r="J2258" s="155"/>
      <c r="K2258" s="155"/>
      <c r="L2258" s="156">
        <v>40</v>
      </c>
      <c r="M2258" s="155">
        <v>1399</v>
      </c>
      <c r="N2258" s="155">
        <v>6</v>
      </c>
      <c r="O2258" s="157">
        <f t="shared" si="985"/>
        <v>0</v>
      </c>
      <c r="P2258" s="158">
        <f t="shared" si="986"/>
        <v>0</v>
      </c>
      <c r="Q2258" s="159">
        <f>IFERROR(VLOOKUP(N2258,'P1 Intra-Europees'!$A$15:$H$25,3,0),0)*P2258</f>
        <v>0</v>
      </c>
      <c r="R2258" s="160">
        <f t="shared" si="987"/>
        <v>0</v>
      </c>
      <c r="S2258" s="159">
        <f>IFERROR(VLOOKUP(N2258,'P1 Intra-Europees'!$A$15:$H$25,4,0),0)*R2258</f>
        <v>0</v>
      </c>
      <c r="T2258" s="160">
        <f t="shared" si="988"/>
        <v>0</v>
      </c>
      <c r="U2258" s="159">
        <f>IFERROR(VLOOKUP(N2258,'P1 Intra-Europees'!$A$15:$H$25,5,0),0)*T2258</f>
        <v>0</v>
      </c>
      <c r="V2258" s="160">
        <f t="shared" si="989"/>
        <v>40</v>
      </c>
      <c r="W2258" s="159">
        <f>IFERROR(VLOOKUP(N2258,'P1 Intra-Europees'!$A$15:$H$25,6,0),0)*V2258</f>
        <v>0</v>
      </c>
      <c r="X2258" s="160">
        <f t="shared" si="990"/>
        <v>0</v>
      </c>
      <c r="Y2258" s="159">
        <f>IFERROR(VLOOKUP(N2258,'P1 Intra-Europees'!$A$15:$H$25,7,0),0)*X2258</f>
        <v>0</v>
      </c>
      <c r="Z2258" s="161">
        <f t="shared" si="991"/>
        <v>0</v>
      </c>
      <c r="AA2258" s="162">
        <f>IFERROR(VLOOKUP(N2258,'P1 Intra-Europees'!$A$15:$H$25,8,0),0)*Z2258</f>
        <v>0</v>
      </c>
      <c r="AB2258" s="163">
        <f t="shared" si="992"/>
        <v>0</v>
      </c>
      <c r="AC2258" s="157" t="str">
        <f>VLOOKUP(B2258,'P2 Origin'!$C$21:$O$176,13,0)</f>
        <v>EUR</v>
      </c>
      <c r="AD2258" s="164">
        <f t="shared" si="993"/>
        <v>0</v>
      </c>
      <c r="AE2258" s="165">
        <f>IF(AU2258&gt;0.1,VLOOKUP(B2258,'P2 Origin'!$C$21:$M$176,3,0)*H2258,0)</f>
        <v>0</v>
      </c>
      <c r="AF2258" s="166">
        <f t="shared" si="994"/>
        <v>0</v>
      </c>
      <c r="AG2258" s="165">
        <f>(VLOOKUP(B2258,'P2 Origin'!$C$21:$M$176,4,0))*AF2258</f>
        <v>0</v>
      </c>
      <c r="AH2258" s="166">
        <f t="shared" si="995"/>
        <v>0</v>
      </c>
      <c r="AI2258" s="165">
        <f>(VLOOKUP(B2258,'P2 Origin'!$C$21:$M$176,5,0))*AH2258</f>
        <v>0</v>
      </c>
      <c r="AJ2258" s="166">
        <f t="shared" si="1009"/>
        <v>0</v>
      </c>
      <c r="AK2258" s="165">
        <f>(VLOOKUP(B2258,'P2 Origin'!$C$21:$M$176,6,0))*AJ2258</f>
        <v>0</v>
      </c>
      <c r="AL2258" s="166">
        <f t="shared" si="996"/>
        <v>0</v>
      </c>
      <c r="AM2258" s="165">
        <f>(VLOOKUP($B2258,'P2 Origin'!$C$21:$M$176,7,0))*AL2258</f>
        <v>0</v>
      </c>
      <c r="AN2258" s="166">
        <f t="shared" si="997"/>
        <v>0</v>
      </c>
      <c r="AO2258" s="165">
        <f>(VLOOKUP($B2258,'P2 Origin'!$C$21:$M$176,8,0))*AN2258</f>
        <v>0</v>
      </c>
      <c r="AP2258" s="166">
        <f t="shared" si="998"/>
        <v>0</v>
      </c>
      <c r="AQ2258" s="165">
        <f>(VLOOKUP($B2258,'P2 Origin'!$C$21:$M$176,9,0))*AP2258</f>
        <v>0</v>
      </c>
      <c r="AR2258" s="155">
        <f t="shared" si="983"/>
        <v>0</v>
      </c>
      <c r="AS2258" s="164">
        <f>(VLOOKUP(B2258,'P2 Origin'!$C$21:$M$176,10,0))*K2258</f>
        <v>0</v>
      </c>
      <c r="AT2258" s="164">
        <f>(VLOOKUP(B2258,'P2 Origin'!$C$21:$M$176,11,0))*J2258</f>
        <v>0</v>
      </c>
      <c r="AU2258" s="167">
        <v>0</v>
      </c>
      <c r="AV2258" s="168">
        <v>0</v>
      </c>
      <c r="AW2258" s="169">
        <v>0</v>
      </c>
      <c r="AX2258" s="170">
        <f>IF(AU2258&gt;=0.1,'P3 Bureaumarge zee- en luchtvr.'!$D$12,0)</f>
        <v>0</v>
      </c>
      <c r="AY2258" s="163">
        <f t="shared" si="999"/>
        <v>0</v>
      </c>
      <c r="AZ2258" s="157" t="str">
        <f>VLOOKUP(D2258,'P4 Destination'!$C$21:$O$176,13,0)</f>
        <v>EUR</v>
      </c>
      <c r="BA2258" s="164">
        <f t="shared" si="1000"/>
        <v>0</v>
      </c>
      <c r="BB2258" s="171">
        <f>IF(AU2258&gt;0.1,(VLOOKUP(D2258,'P4 Destination'!$C$21:$M$176,3,0))*I2258,0)</f>
        <v>0</v>
      </c>
      <c r="BC2258" s="172">
        <f t="shared" si="1001"/>
        <v>0</v>
      </c>
      <c r="BD2258" s="171">
        <f>(VLOOKUP($D2258,'P4 Destination'!$C$21:$M$176,4,0))*BC2258</f>
        <v>0</v>
      </c>
      <c r="BE2258" s="172">
        <f t="shared" si="1002"/>
        <v>0</v>
      </c>
      <c r="BF2258" s="171">
        <f>(VLOOKUP($D2258,'P4 Destination'!$C$21:$M$176,5,0))*BE2258</f>
        <v>0</v>
      </c>
      <c r="BG2258" s="172">
        <f t="shared" si="1003"/>
        <v>0</v>
      </c>
      <c r="BH2258" s="171">
        <f>(VLOOKUP($D2258,'P4 Destination'!$C$21:$M$176,6,0))*BG2258</f>
        <v>0</v>
      </c>
      <c r="BI2258" s="172">
        <f t="shared" si="1004"/>
        <v>0</v>
      </c>
      <c r="BJ2258" s="171">
        <f>(VLOOKUP($D2258,'P4 Destination'!$C$21:$M$176,7,0))*BI2258</f>
        <v>0</v>
      </c>
      <c r="BK2258" s="172">
        <f t="shared" si="1005"/>
        <v>0</v>
      </c>
      <c r="BL2258" s="171">
        <f>(VLOOKUP($D2258,'P4 Destination'!$C$21:$M$176,8,0))*BK2258</f>
        <v>0</v>
      </c>
      <c r="BM2258" s="172">
        <f t="shared" si="1006"/>
        <v>0</v>
      </c>
      <c r="BN2258" s="171">
        <f>(VLOOKUP($D2258,'P4 Destination'!$C$21:$M$176,9,0))*BM2258</f>
        <v>0</v>
      </c>
      <c r="BO2258" s="154">
        <f t="shared" si="984"/>
        <v>0</v>
      </c>
      <c r="BP2258" s="171">
        <f>(VLOOKUP(D2258,'P4 Destination'!$C$21:$M$176,10,0))*K2258</f>
        <v>0</v>
      </c>
      <c r="BQ2258" s="171">
        <f>(VLOOKUP(D2258,'P4 Destination'!$C$21:$M$176,11,0))*J2258</f>
        <v>0</v>
      </c>
      <c r="BR2258" s="173">
        <f t="shared" si="1007"/>
        <v>0</v>
      </c>
      <c r="BS2258" s="173">
        <f>(AV2258*2500)*'P6 Verzekering'!$E$11</f>
        <v>0</v>
      </c>
      <c r="BT2258" s="173">
        <f>(AW2258*2500)*'P6 Verzekering'!$E$12</f>
        <v>0</v>
      </c>
      <c r="BU2258" s="173">
        <f>(L2258*2500)*'P6 Verzekering'!$E$13</f>
        <v>0</v>
      </c>
      <c r="BV2258" s="173">
        <f t="shared" si="1008"/>
        <v>0</v>
      </c>
      <c r="BW2258"/>
      <c r="BX2258"/>
    </row>
    <row r="2259" spans="1:76">
      <c r="A2259" s="152" t="s">
        <v>901</v>
      </c>
      <c r="B2259" s="152" t="s">
        <v>192</v>
      </c>
      <c r="C2259" s="152" t="s">
        <v>191</v>
      </c>
      <c r="D2259" s="152" t="s">
        <v>219</v>
      </c>
      <c r="E2259" s="152" t="s">
        <v>219</v>
      </c>
      <c r="F2259" s="153">
        <f t="shared" si="982"/>
        <v>40</v>
      </c>
      <c r="G2259" s="154">
        <v>0</v>
      </c>
      <c r="H2259" s="154">
        <f>IFERROR(VLOOKUP(B2259,'P2 Origin'!$C$21:$Q$176,15,FALSE),0)</f>
        <v>0</v>
      </c>
      <c r="I2259" s="154">
        <f>IFERROR(VLOOKUP(D2259,'P4 Destination'!$C$21:$Q$176,15,FALSE),0)</f>
        <v>0</v>
      </c>
      <c r="J2259" s="155"/>
      <c r="K2259" s="155"/>
      <c r="L2259" s="156">
        <v>40</v>
      </c>
      <c r="M2259" s="155">
        <v>1419</v>
      </c>
      <c r="N2259" s="155">
        <v>6</v>
      </c>
      <c r="O2259" s="157">
        <f t="shared" si="985"/>
        <v>0</v>
      </c>
      <c r="P2259" s="158">
        <f t="shared" si="986"/>
        <v>0</v>
      </c>
      <c r="Q2259" s="159">
        <f>IFERROR(VLOOKUP(N2259,'P1 Intra-Europees'!$A$15:$H$25,3,0),0)*P2259</f>
        <v>0</v>
      </c>
      <c r="R2259" s="160">
        <f t="shared" si="987"/>
        <v>0</v>
      </c>
      <c r="S2259" s="159">
        <f>IFERROR(VLOOKUP(N2259,'P1 Intra-Europees'!$A$15:$H$25,4,0),0)*R2259</f>
        <v>0</v>
      </c>
      <c r="T2259" s="160">
        <f t="shared" si="988"/>
        <v>0</v>
      </c>
      <c r="U2259" s="159">
        <f>IFERROR(VLOOKUP(N2259,'P1 Intra-Europees'!$A$15:$H$25,5,0),0)*T2259</f>
        <v>0</v>
      </c>
      <c r="V2259" s="160">
        <f t="shared" si="989"/>
        <v>40</v>
      </c>
      <c r="W2259" s="159">
        <f>IFERROR(VLOOKUP(N2259,'P1 Intra-Europees'!$A$15:$H$25,6,0),0)*V2259</f>
        <v>0</v>
      </c>
      <c r="X2259" s="160">
        <f t="shared" si="990"/>
        <v>0</v>
      </c>
      <c r="Y2259" s="159">
        <f>IFERROR(VLOOKUP(N2259,'P1 Intra-Europees'!$A$15:$H$25,7,0),0)*X2259</f>
        <v>0</v>
      </c>
      <c r="Z2259" s="161">
        <f t="shared" si="991"/>
        <v>0</v>
      </c>
      <c r="AA2259" s="162">
        <f>IFERROR(VLOOKUP(N2259,'P1 Intra-Europees'!$A$15:$H$25,8,0),0)*Z2259</f>
        <v>0</v>
      </c>
      <c r="AB2259" s="163">
        <f t="shared" si="992"/>
        <v>0</v>
      </c>
      <c r="AC2259" s="157" t="str">
        <f>VLOOKUP(B2259,'P2 Origin'!$C$21:$O$176,13,0)</f>
        <v>EUR</v>
      </c>
      <c r="AD2259" s="164">
        <f t="shared" si="993"/>
        <v>0</v>
      </c>
      <c r="AE2259" s="165">
        <f>IF(AU2259&gt;0.1,VLOOKUP(B2259,'P2 Origin'!$C$21:$M$176,3,0)*H2259,0)</f>
        <v>0</v>
      </c>
      <c r="AF2259" s="166">
        <f t="shared" si="994"/>
        <v>0</v>
      </c>
      <c r="AG2259" s="165">
        <f>(VLOOKUP(B2259,'P2 Origin'!$C$21:$M$176,4,0))*AF2259</f>
        <v>0</v>
      </c>
      <c r="AH2259" s="166">
        <f t="shared" si="995"/>
        <v>0</v>
      </c>
      <c r="AI2259" s="165">
        <f>(VLOOKUP(B2259,'P2 Origin'!$C$21:$M$176,5,0))*AH2259</f>
        <v>0</v>
      </c>
      <c r="AJ2259" s="166">
        <f t="shared" si="1009"/>
        <v>0</v>
      </c>
      <c r="AK2259" s="165">
        <f>(VLOOKUP(B2259,'P2 Origin'!$C$21:$M$176,6,0))*AJ2259</f>
        <v>0</v>
      </c>
      <c r="AL2259" s="166">
        <f t="shared" si="996"/>
        <v>0</v>
      </c>
      <c r="AM2259" s="165">
        <f>(VLOOKUP($B2259,'P2 Origin'!$C$21:$M$176,7,0))*AL2259</f>
        <v>0</v>
      </c>
      <c r="AN2259" s="166">
        <f t="shared" si="997"/>
        <v>0</v>
      </c>
      <c r="AO2259" s="165">
        <f>(VLOOKUP($B2259,'P2 Origin'!$C$21:$M$176,8,0))*AN2259</f>
        <v>0</v>
      </c>
      <c r="AP2259" s="166">
        <f t="shared" si="998"/>
        <v>0</v>
      </c>
      <c r="AQ2259" s="165">
        <f>(VLOOKUP($B2259,'P2 Origin'!$C$21:$M$176,9,0))*AP2259</f>
        <v>0</v>
      </c>
      <c r="AR2259" s="155">
        <f t="shared" si="983"/>
        <v>0</v>
      </c>
      <c r="AS2259" s="164">
        <f>(VLOOKUP(B2259,'P2 Origin'!$C$21:$M$176,10,0))*K2259</f>
        <v>0</v>
      </c>
      <c r="AT2259" s="164">
        <f>(VLOOKUP(B2259,'P2 Origin'!$C$21:$M$176,11,0))*J2259</f>
        <v>0</v>
      </c>
      <c r="AU2259" s="167">
        <v>0</v>
      </c>
      <c r="AV2259" s="168">
        <v>0</v>
      </c>
      <c r="AW2259" s="169">
        <v>0</v>
      </c>
      <c r="AX2259" s="170">
        <f>IF(AU2259&gt;=0.1,'P3 Bureaumarge zee- en luchtvr.'!$D$12,0)</f>
        <v>0</v>
      </c>
      <c r="AY2259" s="163">
        <f t="shared" si="999"/>
        <v>0</v>
      </c>
      <c r="AZ2259" s="157" t="str">
        <f>VLOOKUP(D2259,'P4 Destination'!$C$21:$O$176,13,0)</f>
        <v>EUR</v>
      </c>
      <c r="BA2259" s="164">
        <f t="shared" si="1000"/>
        <v>0</v>
      </c>
      <c r="BB2259" s="171">
        <f>IF(AU2259&gt;0.1,(VLOOKUP(D2259,'P4 Destination'!$C$21:$M$176,3,0))*I2259,0)</f>
        <v>0</v>
      </c>
      <c r="BC2259" s="172">
        <f t="shared" si="1001"/>
        <v>0</v>
      </c>
      <c r="BD2259" s="171">
        <f>(VLOOKUP($D2259,'P4 Destination'!$C$21:$M$176,4,0))*BC2259</f>
        <v>0</v>
      </c>
      <c r="BE2259" s="172">
        <f t="shared" si="1002"/>
        <v>0</v>
      </c>
      <c r="BF2259" s="171">
        <f>(VLOOKUP($D2259,'P4 Destination'!$C$21:$M$176,5,0))*BE2259</f>
        <v>0</v>
      </c>
      <c r="BG2259" s="172">
        <f t="shared" si="1003"/>
        <v>0</v>
      </c>
      <c r="BH2259" s="171">
        <f>(VLOOKUP($D2259,'P4 Destination'!$C$21:$M$176,6,0))*BG2259</f>
        <v>0</v>
      </c>
      <c r="BI2259" s="172">
        <f t="shared" si="1004"/>
        <v>0</v>
      </c>
      <c r="BJ2259" s="171">
        <f>(VLOOKUP($D2259,'P4 Destination'!$C$21:$M$176,7,0))*BI2259</f>
        <v>0</v>
      </c>
      <c r="BK2259" s="172">
        <f t="shared" si="1005"/>
        <v>0</v>
      </c>
      <c r="BL2259" s="171">
        <f>(VLOOKUP($D2259,'P4 Destination'!$C$21:$M$176,8,0))*BK2259</f>
        <v>0</v>
      </c>
      <c r="BM2259" s="172">
        <f t="shared" si="1006"/>
        <v>0</v>
      </c>
      <c r="BN2259" s="171">
        <f>(VLOOKUP($D2259,'P4 Destination'!$C$21:$M$176,9,0))*BM2259</f>
        <v>0</v>
      </c>
      <c r="BO2259" s="154">
        <f t="shared" si="984"/>
        <v>0</v>
      </c>
      <c r="BP2259" s="171">
        <f>(VLOOKUP(D2259,'P4 Destination'!$C$21:$M$176,10,0))*K2259</f>
        <v>0</v>
      </c>
      <c r="BQ2259" s="171">
        <f>(VLOOKUP(D2259,'P4 Destination'!$C$21:$M$176,11,0))*J2259</f>
        <v>0</v>
      </c>
      <c r="BR2259" s="173">
        <f t="shared" si="1007"/>
        <v>0</v>
      </c>
      <c r="BS2259" s="173">
        <f>(AV2259*2500)*'P6 Verzekering'!$E$11</f>
        <v>0</v>
      </c>
      <c r="BT2259" s="173">
        <f>(AW2259*2500)*'P6 Verzekering'!$E$12</f>
        <v>0</v>
      </c>
      <c r="BU2259" s="173">
        <f>(L2259*2500)*'P6 Verzekering'!$E$13</f>
        <v>0</v>
      </c>
      <c r="BV2259" s="173">
        <f t="shared" si="1008"/>
        <v>0</v>
      </c>
      <c r="BW2259"/>
      <c r="BX2259"/>
    </row>
    <row r="2260" spans="1:76">
      <c r="A2260" s="152" t="s">
        <v>2298</v>
      </c>
      <c r="B2260" s="152" t="s">
        <v>219</v>
      </c>
      <c r="C2260" s="152" t="s">
        <v>219</v>
      </c>
      <c r="D2260" s="152" t="s">
        <v>198</v>
      </c>
      <c r="E2260" s="152" t="s">
        <v>195</v>
      </c>
      <c r="F2260" s="153">
        <f t="shared" si="982"/>
        <v>40</v>
      </c>
      <c r="G2260" s="154">
        <v>0</v>
      </c>
      <c r="H2260" s="154">
        <f>IFERROR(VLOOKUP(B2260,'P2 Origin'!$C$21:$Q$176,15,FALSE),0)</f>
        <v>0</v>
      </c>
      <c r="I2260" s="154">
        <f>IFERROR(VLOOKUP(D2260,'P4 Destination'!$C$21:$Q$176,15,FALSE),0)</f>
        <v>1</v>
      </c>
      <c r="J2260" s="155"/>
      <c r="K2260" s="155"/>
      <c r="L2260" s="156">
        <v>40</v>
      </c>
      <c r="M2260" s="155">
        <v>1573</v>
      </c>
      <c r="N2260" s="155">
        <v>7</v>
      </c>
      <c r="O2260" s="157">
        <f t="shared" si="985"/>
        <v>0</v>
      </c>
      <c r="P2260" s="158">
        <f t="shared" si="986"/>
        <v>0</v>
      </c>
      <c r="Q2260" s="159">
        <f>IFERROR(VLOOKUP(N2260,'P1 Intra-Europees'!$A$15:$H$25,3,0),0)*P2260</f>
        <v>0</v>
      </c>
      <c r="R2260" s="160">
        <f t="shared" si="987"/>
        <v>0</v>
      </c>
      <c r="S2260" s="159">
        <f>IFERROR(VLOOKUP(N2260,'P1 Intra-Europees'!$A$15:$H$25,4,0),0)*R2260</f>
        <v>0</v>
      </c>
      <c r="T2260" s="160">
        <f t="shared" si="988"/>
        <v>0</v>
      </c>
      <c r="U2260" s="159">
        <f>IFERROR(VLOOKUP(N2260,'P1 Intra-Europees'!$A$15:$H$25,5,0),0)*T2260</f>
        <v>0</v>
      </c>
      <c r="V2260" s="160">
        <f t="shared" si="989"/>
        <v>40</v>
      </c>
      <c r="W2260" s="159">
        <f>IFERROR(VLOOKUP(N2260,'P1 Intra-Europees'!$A$15:$H$25,6,0),0)*V2260</f>
        <v>0</v>
      </c>
      <c r="X2260" s="160">
        <f t="shared" si="990"/>
        <v>0</v>
      </c>
      <c r="Y2260" s="159">
        <f>IFERROR(VLOOKUP(N2260,'P1 Intra-Europees'!$A$15:$H$25,7,0),0)*X2260</f>
        <v>0</v>
      </c>
      <c r="Z2260" s="161">
        <f t="shared" si="991"/>
        <v>0</v>
      </c>
      <c r="AA2260" s="162">
        <f>IFERROR(VLOOKUP(N2260,'P1 Intra-Europees'!$A$15:$H$25,8,0),0)*Z2260</f>
        <v>0</v>
      </c>
      <c r="AB2260" s="163">
        <f t="shared" si="992"/>
        <v>0</v>
      </c>
      <c r="AC2260" s="157" t="str">
        <f>VLOOKUP(B2260,'P2 Origin'!$C$21:$O$176,13,0)</f>
        <v>EUR</v>
      </c>
      <c r="AD2260" s="164">
        <f t="shared" si="993"/>
        <v>0</v>
      </c>
      <c r="AE2260" s="165">
        <f>IF(AU2260&gt;0.1,VLOOKUP(B2260,'P2 Origin'!$C$21:$M$176,3,0)*H2260,0)</f>
        <v>0</v>
      </c>
      <c r="AF2260" s="166">
        <f t="shared" si="994"/>
        <v>0</v>
      </c>
      <c r="AG2260" s="165">
        <f>(VLOOKUP(B2260,'P2 Origin'!$C$21:$M$176,4,0))*AF2260</f>
        <v>0</v>
      </c>
      <c r="AH2260" s="166">
        <f t="shared" si="995"/>
        <v>0</v>
      </c>
      <c r="AI2260" s="165">
        <f>(VLOOKUP(B2260,'P2 Origin'!$C$21:$M$176,5,0))*AH2260</f>
        <v>0</v>
      </c>
      <c r="AJ2260" s="166">
        <f t="shared" si="1009"/>
        <v>0</v>
      </c>
      <c r="AK2260" s="165">
        <f>(VLOOKUP(B2260,'P2 Origin'!$C$21:$M$176,6,0))*AJ2260</f>
        <v>0</v>
      </c>
      <c r="AL2260" s="166">
        <f t="shared" si="996"/>
        <v>0</v>
      </c>
      <c r="AM2260" s="165">
        <f>(VLOOKUP($B2260,'P2 Origin'!$C$21:$M$176,7,0))*AL2260</f>
        <v>0</v>
      </c>
      <c r="AN2260" s="166">
        <f t="shared" si="997"/>
        <v>0</v>
      </c>
      <c r="AO2260" s="165">
        <f>(VLOOKUP($B2260,'P2 Origin'!$C$21:$M$176,8,0))*AN2260</f>
        <v>0</v>
      </c>
      <c r="AP2260" s="166">
        <f t="shared" si="998"/>
        <v>0</v>
      </c>
      <c r="AQ2260" s="165">
        <f>(VLOOKUP($B2260,'P2 Origin'!$C$21:$M$176,9,0))*AP2260</f>
        <v>0</v>
      </c>
      <c r="AR2260" s="155">
        <f t="shared" si="983"/>
        <v>0</v>
      </c>
      <c r="AS2260" s="164">
        <f>(VLOOKUP(B2260,'P2 Origin'!$C$21:$M$176,10,0))*K2260</f>
        <v>0</v>
      </c>
      <c r="AT2260" s="164">
        <f>(VLOOKUP(B2260,'P2 Origin'!$C$21:$M$176,11,0))*J2260</f>
        <v>0</v>
      </c>
      <c r="AU2260" s="167">
        <v>0</v>
      </c>
      <c r="AV2260" s="168">
        <v>0</v>
      </c>
      <c r="AW2260" s="169">
        <v>0</v>
      </c>
      <c r="AX2260" s="170">
        <f>IF(AU2260&gt;=0.1,'P3 Bureaumarge zee- en luchtvr.'!$D$12,0)</f>
        <v>0</v>
      </c>
      <c r="AY2260" s="163">
        <f t="shared" si="999"/>
        <v>0</v>
      </c>
      <c r="AZ2260" s="157" t="str">
        <f>VLOOKUP(D2260,'P4 Destination'!$C$21:$O$176,13,0)</f>
        <v>EUR</v>
      </c>
      <c r="BA2260" s="164">
        <f t="shared" si="1000"/>
        <v>0</v>
      </c>
      <c r="BB2260" s="171">
        <f>IF(AU2260&gt;0.1,(VLOOKUP(D2260,'P4 Destination'!$C$21:$M$176,3,0))*I2260,0)</f>
        <v>0</v>
      </c>
      <c r="BC2260" s="172">
        <f t="shared" si="1001"/>
        <v>0</v>
      </c>
      <c r="BD2260" s="171">
        <f>(VLOOKUP($D2260,'P4 Destination'!$C$21:$M$176,4,0))*BC2260</f>
        <v>0</v>
      </c>
      <c r="BE2260" s="172">
        <f t="shared" si="1002"/>
        <v>0</v>
      </c>
      <c r="BF2260" s="171">
        <f>(VLOOKUP($D2260,'P4 Destination'!$C$21:$M$176,5,0))*BE2260</f>
        <v>0</v>
      </c>
      <c r="BG2260" s="172">
        <f t="shared" si="1003"/>
        <v>0</v>
      </c>
      <c r="BH2260" s="171">
        <f>(VLOOKUP($D2260,'P4 Destination'!$C$21:$M$176,6,0))*BG2260</f>
        <v>0</v>
      </c>
      <c r="BI2260" s="172">
        <f t="shared" si="1004"/>
        <v>0</v>
      </c>
      <c r="BJ2260" s="171">
        <f>(VLOOKUP($D2260,'P4 Destination'!$C$21:$M$176,7,0))*BI2260</f>
        <v>0</v>
      </c>
      <c r="BK2260" s="172">
        <f t="shared" si="1005"/>
        <v>0</v>
      </c>
      <c r="BL2260" s="171">
        <f>(VLOOKUP($D2260,'P4 Destination'!$C$21:$M$176,8,0))*BK2260</f>
        <v>0</v>
      </c>
      <c r="BM2260" s="172">
        <f t="shared" si="1006"/>
        <v>0</v>
      </c>
      <c r="BN2260" s="171">
        <f>(VLOOKUP($D2260,'P4 Destination'!$C$21:$M$176,9,0))*BM2260</f>
        <v>0</v>
      </c>
      <c r="BO2260" s="154">
        <f t="shared" si="984"/>
        <v>0</v>
      </c>
      <c r="BP2260" s="171">
        <f>(VLOOKUP(D2260,'P4 Destination'!$C$21:$M$176,10,0))*K2260</f>
        <v>0</v>
      </c>
      <c r="BQ2260" s="171">
        <f>(VLOOKUP(D2260,'P4 Destination'!$C$21:$M$176,11,0))*J2260</f>
        <v>0</v>
      </c>
      <c r="BR2260" s="173">
        <f t="shared" si="1007"/>
        <v>0</v>
      </c>
      <c r="BS2260" s="173">
        <f>(AV2260*2500)*'P6 Verzekering'!$E$11</f>
        <v>0</v>
      </c>
      <c r="BT2260" s="173">
        <f>(AW2260*2500)*'P6 Verzekering'!$E$12</f>
        <v>0</v>
      </c>
      <c r="BU2260" s="173">
        <f>(L2260*2500)*'P6 Verzekering'!$E$13</f>
        <v>0</v>
      </c>
      <c r="BV2260" s="173">
        <f t="shared" si="1008"/>
        <v>0</v>
      </c>
      <c r="BW2260"/>
      <c r="BX2260"/>
    </row>
    <row r="2261" spans="1:76" ht="14.45" customHeight="1">
      <c r="A2261" s="152" t="s">
        <v>2295</v>
      </c>
      <c r="B2261" s="152" t="s">
        <v>219</v>
      </c>
      <c r="C2261" s="152" t="s">
        <v>219</v>
      </c>
      <c r="D2261" s="152" t="s">
        <v>198</v>
      </c>
      <c r="E2261" s="152" t="s">
        <v>195</v>
      </c>
      <c r="F2261" s="153">
        <f t="shared" ref="F2261:F2324" si="1010">SUM(L2261,AU2261)</f>
        <v>40</v>
      </c>
      <c r="G2261" s="154">
        <v>0</v>
      </c>
      <c r="H2261" s="154">
        <f>IFERROR(VLOOKUP(B2261,'P2 Origin'!$C$21:$Q$176,15,FALSE),0)</f>
        <v>0</v>
      </c>
      <c r="I2261" s="154">
        <f>IFERROR(VLOOKUP(D2261,'P4 Destination'!$C$21:$Q$176,15,FALSE),0)</f>
        <v>1</v>
      </c>
      <c r="J2261" s="155"/>
      <c r="K2261" s="155"/>
      <c r="L2261" s="156">
        <v>40</v>
      </c>
      <c r="M2261" s="155">
        <v>1621</v>
      </c>
      <c r="N2261" s="155">
        <v>7</v>
      </c>
      <c r="O2261" s="157">
        <f t="shared" si="985"/>
        <v>0</v>
      </c>
      <c r="P2261" s="158">
        <f t="shared" si="986"/>
        <v>0</v>
      </c>
      <c r="Q2261" s="159">
        <f>IFERROR(VLOOKUP(N2261,'P1 Intra-Europees'!$A$15:$H$25,3,0),0)*P2261</f>
        <v>0</v>
      </c>
      <c r="R2261" s="160">
        <f t="shared" si="987"/>
        <v>0</v>
      </c>
      <c r="S2261" s="159">
        <f>IFERROR(VLOOKUP(N2261,'P1 Intra-Europees'!$A$15:$H$25,4,0),0)*R2261</f>
        <v>0</v>
      </c>
      <c r="T2261" s="160">
        <f t="shared" si="988"/>
        <v>0</v>
      </c>
      <c r="U2261" s="159">
        <f>IFERROR(VLOOKUP(N2261,'P1 Intra-Europees'!$A$15:$H$25,5,0),0)*T2261</f>
        <v>0</v>
      </c>
      <c r="V2261" s="160">
        <f t="shared" si="989"/>
        <v>40</v>
      </c>
      <c r="W2261" s="159">
        <f>IFERROR(VLOOKUP(N2261,'P1 Intra-Europees'!$A$15:$H$25,6,0),0)*V2261</f>
        <v>0</v>
      </c>
      <c r="X2261" s="160">
        <f t="shared" si="990"/>
        <v>0</v>
      </c>
      <c r="Y2261" s="159">
        <f>IFERROR(VLOOKUP(N2261,'P1 Intra-Europees'!$A$15:$H$25,7,0),0)*X2261</f>
        <v>0</v>
      </c>
      <c r="Z2261" s="161">
        <f t="shared" si="991"/>
        <v>0</v>
      </c>
      <c r="AA2261" s="162">
        <f>IFERROR(VLOOKUP(N2261,'P1 Intra-Europees'!$A$15:$H$25,8,0),0)*Z2261</f>
        <v>0</v>
      </c>
      <c r="AB2261" s="163">
        <f t="shared" si="992"/>
        <v>0</v>
      </c>
      <c r="AC2261" s="157" t="str">
        <f>VLOOKUP(B2261,'P2 Origin'!$C$21:$O$176,13,0)</f>
        <v>EUR</v>
      </c>
      <c r="AD2261" s="164">
        <f t="shared" si="993"/>
        <v>0</v>
      </c>
      <c r="AE2261" s="165">
        <f>IF(AU2261&gt;0.1,VLOOKUP(B2261,'P2 Origin'!$C$21:$M$176,3,0)*H2261,0)</f>
        <v>0</v>
      </c>
      <c r="AF2261" s="166">
        <f t="shared" si="994"/>
        <v>0</v>
      </c>
      <c r="AG2261" s="165">
        <f>(VLOOKUP(B2261,'P2 Origin'!$C$21:$M$176,4,0))*AF2261</f>
        <v>0</v>
      </c>
      <c r="AH2261" s="166">
        <f t="shared" si="995"/>
        <v>0</v>
      </c>
      <c r="AI2261" s="165">
        <f>(VLOOKUP(B2261,'P2 Origin'!$C$21:$M$176,5,0))*AH2261</f>
        <v>0</v>
      </c>
      <c r="AJ2261" s="166">
        <f t="shared" si="1009"/>
        <v>0</v>
      </c>
      <c r="AK2261" s="165">
        <f>(VLOOKUP(B2261,'P2 Origin'!$C$21:$M$176,6,0))*AJ2261</f>
        <v>0</v>
      </c>
      <c r="AL2261" s="166">
        <f t="shared" si="996"/>
        <v>0</v>
      </c>
      <c r="AM2261" s="165">
        <f>(VLOOKUP($B2261,'P2 Origin'!$C$21:$M$176,7,0))*AL2261</f>
        <v>0</v>
      </c>
      <c r="AN2261" s="166">
        <f t="shared" si="997"/>
        <v>0</v>
      </c>
      <c r="AO2261" s="165">
        <f>(VLOOKUP($B2261,'P2 Origin'!$C$21:$M$176,8,0))*AN2261</f>
        <v>0</v>
      </c>
      <c r="AP2261" s="166">
        <f t="shared" si="998"/>
        <v>0</v>
      </c>
      <c r="AQ2261" s="165">
        <f>(VLOOKUP($B2261,'P2 Origin'!$C$21:$M$176,9,0))*AP2261</f>
        <v>0</v>
      </c>
      <c r="AR2261" s="155">
        <f t="shared" si="983"/>
        <v>0</v>
      </c>
      <c r="AS2261" s="164">
        <f>(VLOOKUP(B2261,'P2 Origin'!$C$21:$M$176,10,0))*K2261</f>
        <v>0</v>
      </c>
      <c r="AT2261" s="164">
        <f>(VLOOKUP(B2261,'P2 Origin'!$C$21:$M$176,11,0))*J2261</f>
        <v>0</v>
      </c>
      <c r="AU2261" s="167">
        <v>0</v>
      </c>
      <c r="AV2261" s="168">
        <v>0</v>
      </c>
      <c r="AW2261" s="169">
        <v>0</v>
      </c>
      <c r="AX2261" s="170">
        <f>IF(AU2261&gt;=0.1,'P3 Bureaumarge zee- en luchtvr.'!$D$12,0)</f>
        <v>0</v>
      </c>
      <c r="AY2261" s="163">
        <f t="shared" si="999"/>
        <v>0</v>
      </c>
      <c r="AZ2261" s="157" t="str">
        <f>VLOOKUP(D2261,'P4 Destination'!$C$21:$O$176,13,0)</f>
        <v>EUR</v>
      </c>
      <c r="BA2261" s="164">
        <f t="shared" si="1000"/>
        <v>0</v>
      </c>
      <c r="BB2261" s="171">
        <f>IF(AU2261&gt;0.1,(VLOOKUP(D2261,'P4 Destination'!$C$21:$M$176,3,0))*I2261,0)</f>
        <v>0</v>
      </c>
      <c r="BC2261" s="172">
        <f t="shared" si="1001"/>
        <v>0</v>
      </c>
      <c r="BD2261" s="171">
        <f>(VLOOKUP($D2261,'P4 Destination'!$C$21:$M$176,4,0))*BC2261</f>
        <v>0</v>
      </c>
      <c r="BE2261" s="172">
        <f t="shared" si="1002"/>
        <v>0</v>
      </c>
      <c r="BF2261" s="171">
        <f>(VLOOKUP($D2261,'P4 Destination'!$C$21:$M$176,5,0))*BE2261</f>
        <v>0</v>
      </c>
      <c r="BG2261" s="172">
        <f t="shared" si="1003"/>
        <v>0</v>
      </c>
      <c r="BH2261" s="171">
        <f>(VLOOKUP($D2261,'P4 Destination'!$C$21:$M$176,6,0))*BG2261</f>
        <v>0</v>
      </c>
      <c r="BI2261" s="172">
        <f t="shared" si="1004"/>
        <v>0</v>
      </c>
      <c r="BJ2261" s="171">
        <f>(VLOOKUP($D2261,'P4 Destination'!$C$21:$M$176,7,0))*BI2261</f>
        <v>0</v>
      </c>
      <c r="BK2261" s="172">
        <f t="shared" si="1005"/>
        <v>0</v>
      </c>
      <c r="BL2261" s="171">
        <f>(VLOOKUP($D2261,'P4 Destination'!$C$21:$M$176,8,0))*BK2261</f>
        <v>0</v>
      </c>
      <c r="BM2261" s="172">
        <f t="shared" si="1006"/>
        <v>0</v>
      </c>
      <c r="BN2261" s="171">
        <f>(VLOOKUP($D2261,'P4 Destination'!$C$21:$M$176,9,0))*BM2261</f>
        <v>0</v>
      </c>
      <c r="BO2261" s="154">
        <f t="shared" si="984"/>
        <v>0</v>
      </c>
      <c r="BP2261" s="171">
        <f>(VLOOKUP(D2261,'P4 Destination'!$C$21:$M$176,10,0))*K2261</f>
        <v>0</v>
      </c>
      <c r="BQ2261" s="171">
        <f>(VLOOKUP(D2261,'P4 Destination'!$C$21:$M$176,11,0))*J2261</f>
        <v>0</v>
      </c>
      <c r="BR2261" s="173">
        <f t="shared" si="1007"/>
        <v>0</v>
      </c>
      <c r="BS2261" s="173">
        <f>(AV2261*2500)*'P6 Verzekering'!$E$11</f>
        <v>0</v>
      </c>
      <c r="BT2261" s="173">
        <f>(AW2261*2500)*'P6 Verzekering'!$E$12</f>
        <v>0</v>
      </c>
      <c r="BU2261" s="173">
        <f>(L2261*2500)*'P6 Verzekering'!$E$13</f>
        <v>0</v>
      </c>
      <c r="BV2261" s="173">
        <f t="shared" si="1008"/>
        <v>0</v>
      </c>
      <c r="BW2261"/>
      <c r="BX2261"/>
    </row>
    <row r="2262" spans="1:76">
      <c r="A2262" s="152" t="s">
        <v>2074</v>
      </c>
      <c r="B2262" s="152" t="s">
        <v>219</v>
      </c>
      <c r="C2262" s="152" t="s">
        <v>219</v>
      </c>
      <c r="D2262" s="152" t="s">
        <v>245</v>
      </c>
      <c r="E2262" s="152" t="s">
        <v>244</v>
      </c>
      <c r="F2262" s="153">
        <f t="shared" si="1010"/>
        <v>40</v>
      </c>
      <c r="G2262" s="154">
        <v>0</v>
      </c>
      <c r="H2262" s="154">
        <f>IFERROR(VLOOKUP(B2262,'P2 Origin'!$C$21:$Q$176,15,FALSE),0)</f>
        <v>0</v>
      </c>
      <c r="I2262" s="154">
        <f>IFERROR(VLOOKUP(D2262,'P4 Destination'!$C$21:$Q$176,15,FALSE),0)</f>
        <v>1</v>
      </c>
      <c r="J2262" s="155"/>
      <c r="K2262" s="155"/>
      <c r="L2262" s="156">
        <v>40</v>
      </c>
      <c r="M2262" s="155">
        <v>1720</v>
      </c>
      <c r="N2262" s="155">
        <v>7</v>
      </c>
      <c r="O2262" s="157">
        <f t="shared" si="985"/>
        <v>0</v>
      </c>
      <c r="P2262" s="158">
        <f t="shared" si="986"/>
        <v>0</v>
      </c>
      <c r="Q2262" s="159">
        <f>IFERROR(VLOOKUP(N2262,'P1 Intra-Europees'!$A$15:$H$25,3,0),0)*P2262</f>
        <v>0</v>
      </c>
      <c r="R2262" s="160">
        <f t="shared" si="987"/>
        <v>0</v>
      </c>
      <c r="S2262" s="159">
        <f>IFERROR(VLOOKUP(N2262,'P1 Intra-Europees'!$A$15:$H$25,4,0),0)*R2262</f>
        <v>0</v>
      </c>
      <c r="T2262" s="160">
        <f t="shared" si="988"/>
        <v>0</v>
      </c>
      <c r="U2262" s="159">
        <f>IFERROR(VLOOKUP(N2262,'P1 Intra-Europees'!$A$15:$H$25,5,0),0)*T2262</f>
        <v>0</v>
      </c>
      <c r="V2262" s="160">
        <f t="shared" si="989"/>
        <v>40</v>
      </c>
      <c r="W2262" s="159">
        <f>IFERROR(VLOOKUP(N2262,'P1 Intra-Europees'!$A$15:$H$25,6,0),0)*V2262</f>
        <v>0</v>
      </c>
      <c r="X2262" s="160">
        <f t="shared" si="990"/>
        <v>0</v>
      </c>
      <c r="Y2262" s="159">
        <f>IFERROR(VLOOKUP(N2262,'P1 Intra-Europees'!$A$15:$H$25,7,0),0)*X2262</f>
        <v>0</v>
      </c>
      <c r="Z2262" s="161">
        <f t="shared" si="991"/>
        <v>0</v>
      </c>
      <c r="AA2262" s="162">
        <f>IFERROR(VLOOKUP(N2262,'P1 Intra-Europees'!$A$15:$H$25,8,0),0)*Z2262</f>
        <v>0</v>
      </c>
      <c r="AB2262" s="163">
        <f t="shared" si="992"/>
        <v>0</v>
      </c>
      <c r="AC2262" s="157" t="str">
        <f>VLOOKUP(B2262,'P2 Origin'!$C$21:$O$176,13,0)</f>
        <v>EUR</v>
      </c>
      <c r="AD2262" s="164">
        <f t="shared" si="993"/>
        <v>0</v>
      </c>
      <c r="AE2262" s="165">
        <f>IF(AU2262&gt;0.1,VLOOKUP(B2262,'P2 Origin'!$C$21:$M$176,3,0)*H2262,0)</f>
        <v>0</v>
      </c>
      <c r="AF2262" s="166">
        <f t="shared" si="994"/>
        <v>0</v>
      </c>
      <c r="AG2262" s="165">
        <f>(VLOOKUP(B2262,'P2 Origin'!$C$21:$M$176,4,0))*AF2262</f>
        <v>0</v>
      </c>
      <c r="AH2262" s="166">
        <f t="shared" si="995"/>
        <v>0</v>
      </c>
      <c r="AI2262" s="165">
        <f>(VLOOKUP(B2262,'P2 Origin'!$C$21:$M$176,5,0))*AH2262</f>
        <v>0</v>
      </c>
      <c r="AJ2262" s="166">
        <f t="shared" si="1009"/>
        <v>0</v>
      </c>
      <c r="AK2262" s="165">
        <f>(VLOOKUP(B2262,'P2 Origin'!$C$21:$M$176,6,0))*AJ2262</f>
        <v>0</v>
      </c>
      <c r="AL2262" s="166">
        <f t="shared" si="996"/>
        <v>0</v>
      </c>
      <c r="AM2262" s="165">
        <f>(VLOOKUP($B2262,'P2 Origin'!$C$21:$M$176,7,0))*AL2262</f>
        <v>0</v>
      </c>
      <c r="AN2262" s="166">
        <f t="shared" si="997"/>
        <v>0</v>
      </c>
      <c r="AO2262" s="165">
        <f>(VLOOKUP($B2262,'P2 Origin'!$C$21:$M$176,8,0))*AN2262</f>
        <v>0</v>
      </c>
      <c r="AP2262" s="166">
        <f t="shared" si="998"/>
        <v>0</v>
      </c>
      <c r="AQ2262" s="165">
        <f>(VLOOKUP($B2262,'P2 Origin'!$C$21:$M$176,9,0))*AP2262</f>
        <v>0</v>
      </c>
      <c r="AR2262" s="155">
        <f t="shared" si="983"/>
        <v>0</v>
      </c>
      <c r="AS2262" s="164">
        <f>(VLOOKUP(B2262,'P2 Origin'!$C$21:$M$176,10,0))*K2262</f>
        <v>0</v>
      </c>
      <c r="AT2262" s="164">
        <f>(VLOOKUP(B2262,'P2 Origin'!$C$21:$M$176,11,0))*J2262</f>
        <v>0</v>
      </c>
      <c r="AU2262" s="167">
        <v>0</v>
      </c>
      <c r="AV2262" s="168">
        <v>0</v>
      </c>
      <c r="AW2262" s="169">
        <v>0</v>
      </c>
      <c r="AX2262" s="170">
        <f>IF(AU2262&gt;=0.1,'P3 Bureaumarge zee- en luchtvr.'!$D$12,0)</f>
        <v>0</v>
      </c>
      <c r="AY2262" s="163">
        <f t="shared" si="999"/>
        <v>0</v>
      </c>
      <c r="AZ2262" s="157" t="str">
        <f>VLOOKUP(D2262,'P4 Destination'!$C$21:$O$176,13,0)</f>
        <v>EUR</v>
      </c>
      <c r="BA2262" s="164">
        <f t="shared" si="1000"/>
        <v>0</v>
      </c>
      <c r="BB2262" s="171">
        <f>IF(AU2262&gt;0.1,(VLOOKUP(D2262,'P4 Destination'!$C$21:$M$176,3,0))*I2262,0)</f>
        <v>0</v>
      </c>
      <c r="BC2262" s="172">
        <f t="shared" si="1001"/>
        <v>0</v>
      </c>
      <c r="BD2262" s="171">
        <f>(VLOOKUP($D2262,'P4 Destination'!$C$21:$M$176,4,0))*BC2262</f>
        <v>0</v>
      </c>
      <c r="BE2262" s="172">
        <f t="shared" si="1002"/>
        <v>0</v>
      </c>
      <c r="BF2262" s="171">
        <f>(VLOOKUP($D2262,'P4 Destination'!$C$21:$M$176,5,0))*BE2262</f>
        <v>0</v>
      </c>
      <c r="BG2262" s="172">
        <f t="shared" si="1003"/>
        <v>0</v>
      </c>
      <c r="BH2262" s="171">
        <f>(VLOOKUP($D2262,'P4 Destination'!$C$21:$M$176,6,0))*BG2262</f>
        <v>0</v>
      </c>
      <c r="BI2262" s="172">
        <f t="shared" si="1004"/>
        <v>0</v>
      </c>
      <c r="BJ2262" s="171">
        <f>(VLOOKUP($D2262,'P4 Destination'!$C$21:$M$176,7,0))*BI2262</f>
        <v>0</v>
      </c>
      <c r="BK2262" s="172">
        <f t="shared" si="1005"/>
        <v>0</v>
      </c>
      <c r="BL2262" s="171">
        <f>(VLOOKUP($D2262,'P4 Destination'!$C$21:$M$176,8,0))*BK2262</f>
        <v>0</v>
      </c>
      <c r="BM2262" s="172">
        <f t="shared" si="1006"/>
        <v>0</v>
      </c>
      <c r="BN2262" s="171">
        <f>(VLOOKUP($D2262,'P4 Destination'!$C$21:$M$176,9,0))*BM2262</f>
        <v>0</v>
      </c>
      <c r="BO2262" s="154">
        <f t="shared" si="984"/>
        <v>0</v>
      </c>
      <c r="BP2262" s="171">
        <f>(VLOOKUP(D2262,'P4 Destination'!$C$21:$M$176,10,0))*K2262</f>
        <v>0</v>
      </c>
      <c r="BQ2262" s="171">
        <f>(VLOOKUP(D2262,'P4 Destination'!$C$21:$M$176,11,0))*J2262</f>
        <v>0</v>
      </c>
      <c r="BR2262" s="173">
        <f t="shared" si="1007"/>
        <v>0</v>
      </c>
      <c r="BS2262" s="173">
        <f>(AV2262*2500)*'P6 Verzekering'!$E$11</f>
        <v>0</v>
      </c>
      <c r="BT2262" s="173">
        <f>(AW2262*2500)*'P6 Verzekering'!$E$12</f>
        <v>0</v>
      </c>
      <c r="BU2262" s="173">
        <f>(L2262*2500)*'P6 Verzekering'!$E$13</f>
        <v>0</v>
      </c>
      <c r="BV2262" s="173">
        <f t="shared" si="1008"/>
        <v>0</v>
      </c>
      <c r="BW2262"/>
      <c r="BX2262"/>
    </row>
    <row r="2263" spans="1:76">
      <c r="A2263" s="152" t="s">
        <v>2070</v>
      </c>
      <c r="B2263" s="152" t="s">
        <v>219</v>
      </c>
      <c r="C2263" s="152" t="s">
        <v>219</v>
      </c>
      <c r="D2263" s="152" t="s">
        <v>245</v>
      </c>
      <c r="E2263" s="152" t="s">
        <v>244</v>
      </c>
      <c r="F2263" s="153">
        <f t="shared" si="1010"/>
        <v>40</v>
      </c>
      <c r="G2263" s="154">
        <v>0</v>
      </c>
      <c r="H2263" s="154">
        <f>IFERROR(VLOOKUP(B2263,'P2 Origin'!$C$21:$Q$176,15,FALSE),0)</f>
        <v>0</v>
      </c>
      <c r="I2263" s="154">
        <f>IFERROR(VLOOKUP(D2263,'P4 Destination'!$C$21:$Q$176,15,FALSE),0)</f>
        <v>1</v>
      </c>
      <c r="J2263" s="155"/>
      <c r="K2263" s="155"/>
      <c r="L2263" s="156">
        <v>40</v>
      </c>
      <c r="M2263" s="155">
        <v>1745</v>
      </c>
      <c r="N2263" s="155">
        <v>7</v>
      </c>
      <c r="O2263" s="157">
        <f t="shared" si="985"/>
        <v>0</v>
      </c>
      <c r="P2263" s="158">
        <f t="shared" si="986"/>
        <v>0</v>
      </c>
      <c r="Q2263" s="159">
        <f>IFERROR(VLOOKUP(N2263,'P1 Intra-Europees'!$A$15:$H$25,3,0),0)*P2263</f>
        <v>0</v>
      </c>
      <c r="R2263" s="160">
        <f t="shared" si="987"/>
        <v>0</v>
      </c>
      <c r="S2263" s="159">
        <f>IFERROR(VLOOKUP(N2263,'P1 Intra-Europees'!$A$15:$H$25,4,0),0)*R2263</f>
        <v>0</v>
      </c>
      <c r="T2263" s="160">
        <f t="shared" si="988"/>
        <v>0</v>
      </c>
      <c r="U2263" s="159">
        <f>IFERROR(VLOOKUP(N2263,'P1 Intra-Europees'!$A$15:$H$25,5,0),0)*T2263</f>
        <v>0</v>
      </c>
      <c r="V2263" s="160">
        <f t="shared" si="989"/>
        <v>40</v>
      </c>
      <c r="W2263" s="159">
        <f>IFERROR(VLOOKUP(N2263,'P1 Intra-Europees'!$A$15:$H$25,6,0),0)*V2263</f>
        <v>0</v>
      </c>
      <c r="X2263" s="160">
        <f t="shared" si="990"/>
        <v>0</v>
      </c>
      <c r="Y2263" s="159">
        <f>IFERROR(VLOOKUP(N2263,'P1 Intra-Europees'!$A$15:$H$25,7,0),0)*X2263</f>
        <v>0</v>
      </c>
      <c r="Z2263" s="161">
        <f t="shared" si="991"/>
        <v>0</v>
      </c>
      <c r="AA2263" s="162">
        <f>IFERROR(VLOOKUP(N2263,'P1 Intra-Europees'!$A$15:$H$25,8,0),0)*Z2263</f>
        <v>0</v>
      </c>
      <c r="AB2263" s="163">
        <f t="shared" si="992"/>
        <v>0</v>
      </c>
      <c r="AC2263" s="157" t="str">
        <f>VLOOKUP(B2263,'P2 Origin'!$C$21:$O$176,13,0)</f>
        <v>EUR</v>
      </c>
      <c r="AD2263" s="164">
        <f t="shared" si="993"/>
        <v>0</v>
      </c>
      <c r="AE2263" s="165">
        <f>IF(AU2263&gt;0.1,VLOOKUP(B2263,'P2 Origin'!$C$21:$M$176,3,0)*H2263,0)</f>
        <v>0</v>
      </c>
      <c r="AF2263" s="166">
        <f t="shared" si="994"/>
        <v>0</v>
      </c>
      <c r="AG2263" s="165">
        <f>(VLOOKUP(B2263,'P2 Origin'!$C$21:$M$176,4,0))*AF2263</f>
        <v>0</v>
      </c>
      <c r="AH2263" s="166">
        <f t="shared" si="995"/>
        <v>0</v>
      </c>
      <c r="AI2263" s="165">
        <f>(VLOOKUP(B2263,'P2 Origin'!$C$21:$M$176,5,0))*AH2263</f>
        <v>0</v>
      </c>
      <c r="AJ2263" s="166">
        <f t="shared" si="1009"/>
        <v>0</v>
      </c>
      <c r="AK2263" s="165">
        <f>(VLOOKUP(B2263,'P2 Origin'!$C$21:$M$176,6,0))*AJ2263</f>
        <v>0</v>
      </c>
      <c r="AL2263" s="166">
        <f t="shared" si="996"/>
        <v>0</v>
      </c>
      <c r="AM2263" s="165">
        <f>(VLOOKUP($B2263,'P2 Origin'!$C$21:$M$176,7,0))*AL2263</f>
        <v>0</v>
      </c>
      <c r="AN2263" s="166">
        <f t="shared" si="997"/>
        <v>0</v>
      </c>
      <c r="AO2263" s="165">
        <f>(VLOOKUP($B2263,'P2 Origin'!$C$21:$M$176,8,0))*AN2263</f>
        <v>0</v>
      </c>
      <c r="AP2263" s="166">
        <f t="shared" si="998"/>
        <v>0</v>
      </c>
      <c r="AQ2263" s="165">
        <f>(VLOOKUP($B2263,'P2 Origin'!$C$21:$M$176,9,0))*AP2263</f>
        <v>0</v>
      </c>
      <c r="AR2263" s="155">
        <f t="shared" si="983"/>
        <v>0</v>
      </c>
      <c r="AS2263" s="164">
        <f>(VLOOKUP(B2263,'P2 Origin'!$C$21:$M$176,10,0))*K2263</f>
        <v>0</v>
      </c>
      <c r="AT2263" s="164">
        <f>(VLOOKUP(B2263,'P2 Origin'!$C$21:$M$176,11,0))*J2263</f>
        <v>0</v>
      </c>
      <c r="AU2263" s="167">
        <v>0</v>
      </c>
      <c r="AV2263" s="168">
        <v>0</v>
      </c>
      <c r="AW2263" s="169">
        <v>0</v>
      </c>
      <c r="AX2263" s="170">
        <f>IF(AU2263&gt;=0.1,'P3 Bureaumarge zee- en luchtvr.'!$D$12,0)</f>
        <v>0</v>
      </c>
      <c r="AY2263" s="163">
        <f t="shared" si="999"/>
        <v>0</v>
      </c>
      <c r="AZ2263" s="157" t="str">
        <f>VLOOKUP(D2263,'P4 Destination'!$C$21:$O$176,13,0)</f>
        <v>EUR</v>
      </c>
      <c r="BA2263" s="164">
        <f t="shared" si="1000"/>
        <v>0</v>
      </c>
      <c r="BB2263" s="171">
        <f>IF(AU2263&gt;0.1,(VLOOKUP(D2263,'P4 Destination'!$C$21:$M$176,3,0))*I2263,0)</f>
        <v>0</v>
      </c>
      <c r="BC2263" s="172">
        <f t="shared" si="1001"/>
        <v>0</v>
      </c>
      <c r="BD2263" s="171">
        <f>(VLOOKUP($D2263,'P4 Destination'!$C$21:$M$176,4,0))*BC2263</f>
        <v>0</v>
      </c>
      <c r="BE2263" s="172">
        <f t="shared" si="1002"/>
        <v>0</v>
      </c>
      <c r="BF2263" s="171">
        <f>(VLOOKUP($D2263,'P4 Destination'!$C$21:$M$176,5,0))*BE2263</f>
        <v>0</v>
      </c>
      <c r="BG2263" s="172">
        <f t="shared" si="1003"/>
        <v>0</v>
      </c>
      <c r="BH2263" s="171">
        <f>(VLOOKUP($D2263,'P4 Destination'!$C$21:$M$176,6,0))*BG2263</f>
        <v>0</v>
      </c>
      <c r="BI2263" s="172">
        <f t="shared" si="1004"/>
        <v>0</v>
      </c>
      <c r="BJ2263" s="171">
        <f>(VLOOKUP($D2263,'P4 Destination'!$C$21:$M$176,7,0))*BI2263</f>
        <v>0</v>
      </c>
      <c r="BK2263" s="172">
        <f t="shared" si="1005"/>
        <v>0</v>
      </c>
      <c r="BL2263" s="171">
        <f>(VLOOKUP($D2263,'P4 Destination'!$C$21:$M$176,8,0))*BK2263</f>
        <v>0</v>
      </c>
      <c r="BM2263" s="172">
        <f t="shared" si="1006"/>
        <v>0</v>
      </c>
      <c r="BN2263" s="171">
        <f>(VLOOKUP($D2263,'P4 Destination'!$C$21:$M$176,9,0))*BM2263</f>
        <v>0</v>
      </c>
      <c r="BO2263" s="154">
        <f t="shared" si="984"/>
        <v>0</v>
      </c>
      <c r="BP2263" s="171">
        <f>(VLOOKUP(D2263,'P4 Destination'!$C$21:$M$176,10,0))*K2263</f>
        <v>0</v>
      </c>
      <c r="BQ2263" s="171">
        <f>(VLOOKUP(D2263,'P4 Destination'!$C$21:$M$176,11,0))*J2263</f>
        <v>0</v>
      </c>
      <c r="BR2263" s="173">
        <f t="shared" si="1007"/>
        <v>0</v>
      </c>
      <c r="BS2263" s="173">
        <f>(AV2263*2500)*'P6 Verzekering'!$E$11</f>
        <v>0</v>
      </c>
      <c r="BT2263" s="173">
        <f>(AW2263*2500)*'P6 Verzekering'!$E$12</f>
        <v>0</v>
      </c>
      <c r="BU2263" s="173">
        <f>(L2263*2500)*'P6 Verzekering'!$E$13</f>
        <v>0</v>
      </c>
      <c r="BV2263" s="173">
        <f t="shared" si="1008"/>
        <v>0</v>
      </c>
      <c r="BW2263"/>
      <c r="BX2263"/>
    </row>
    <row r="2264" spans="1:76">
      <c r="A2264" s="152" t="s">
        <v>2072</v>
      </c>
      <c r="B2264" s="152" t="s">
        <v>219</v>
      </c>
      <c r="C2264" s="152" t="s">
        <v>219</v>
      </c>
      <c r="D2264" s="152" t="s">
        <v>245</v>
      </c>
      <c r="E2264" s="152" t="s">
        <v>244</v>
      </c>
      <c r="F2264" s="153">
        <f t="shared" si="1010"/>
        <v>40</v>
      </c>
      <c r="G2264" s="154">
        <v>0</v>
      </c>
      <c r="H2264" s="154">
        <f>IFERROR(VLOOKUP(B2264,'P2 Origin'!$C$21:$Q$176,15,FALSE),0)</f>
        <v>0</v>
      </c>
      <c r="I2264" s="154">
        <f>IFERROR(VLOOKUP(D2264,'P4 Destination'!$C$21:$Q$176,15,FALSE),0)</f>
        <v>1</v>
      </c>
      <c r="J2264" s="155"/>
      <c r="K2264" s="155"/>
      <c r="L2264" s="156">
        <v>40</v>
      </c>
      <c r="M2264" s="155">
        <v>1748</v>
      </c>
      <c r="N2264" s="155">
        <v>7</v>
      </c>
      <c r="O2264" s="157">
        <f t="shared" si="985"/>
        <v>0</v>
      </c>
      <c r="P2264" s="158">
        <f t="shared" si="986"/>
        <v>0</v>
      </c>
      <c r="Q2264" s="159">
        <f>IFERROR(VLOOKUP(N2264,'P1 Intra-Europees'!$A$15:$H$25,3,0),0)*P2264</f>
        <v>0</v>
      </c>
      <c r="R2264" s="160">
        <f t="shared" si="987"/>
        <v>0</v>
      </c>
      <c r="S2264" s="159">
        <f>IFERROR(VLOOKUP(N2264,'P1 Intra-Europees'!$A$15:$H$25,4,0),0)*R2264</f>
        <v>0</v>
      </c>
      <c r="T2264" s="160">
        <f t="shared" si="988"/>
        <v>0</v>
      </c>
      <c r="U2264" s="159">
        <f>IFERROR(VLOOKUP(N2264,'P1 Intra-Europees'!$A$15:$H$25,5,0),0)*T2264</f>
        <v>0</v>
      </c>
      <c r="V2264" s="160">
        <f t="shared" si="989"/>
        <v>40</v>
      </c>
      <c r="W2264" s="159">
        <f>IFERROR(VLOOKUP(N2264,'P1 Intra-Europees'!$A$15:$H$25,6,0),0)*V2264</f>
        <v>0</v>
      </c>
      <c r="X2264" s="160">
        <f t="shared" si="990"/>
        <v>0</v>
      </c>
      <c r="Y2264" s="159">
        <f>IFERROR(VLOOKUP(N2264,'P1 Intra-Europees'!$A$15:$H$25,7,0),0)*X2264</f>
        <v>0</v>
      </c>
      <c r="Z2264" s="161">
        <f t="shared" si="991"/>
        <v>0</v>
      </c>
      <c r="AA2264" s="162">
        <f>IFERROR(VLOOKUP(N2264,'P1 Intra-Europees'!$A$15:$H$25,8,0),0)*Z2264</f>
        <v>0</v>
      </c>
      <c r="AB2264" s="163">
        <f t="shared" si="992"/>
        <v>0</v>
      </c>
      <c r="AC2264" s="157" t="str">
        <f>VLOOKUP(B2264,'P2 Origin'!$C$21:$O$176,13,0)</f>
        <v>EUR</v>
      </c>
      <c r="AD2264" s="164">
        <f t="shared" si="993"/>
        <v>0</v>
      </c>
      <c r="AE2264" s="165">
        <f>IF(AU2264&gt;0.1,VLOOKUP(B2264,'P2 Origin'!$C$21:$M$176,3,0)*H2264,0)</f>
        <v>0</v>
      </c>
      <c r="AF2264" s="166">
        <f t="shared" si="994"/>
        <v>0</v>
      </c>
      <c r="AG2264" s="165">
        <f>(VLOOKUP(B2264,'P2 Origin'!$C$21:$M$176,4,0))*AF2264</f>
        <v>0</v>
      </c>
      <c r="AH2264" s="166">
        <f t="shared" si="995"/>
        <v>0</v>
      </c>
      <c r="AI2264" s="165">
        <f>(VLOOKUP(B2264,'P2 Origin'!$C$21:$M$176,5,0))*AH2264</f>
        <v>0</v>
      </c>
      <c r="AJ2264" s="166">
        <f t="shared" si="1009"/>
        <v>0</v>
      </c>
      <c r="AK2264" s="165">
        <f>(VLOOKUP(B2264,'P2 Origin'!$C$21:$M$176,6,0))*AJ2264</f>
        <v>0</v>
      </c>
      <c r="AL2264" s="166">
        <f t="shared" si="996"/>
        <v>0</v>
      </c>
      <c r="AM2264" s="165">
        <f>(VLOOKUP($B2264,'P2 Origin'!$C$21:$M$176,7,0))*AL2264</f>
        <v>0</v>
      </c>
      <c r="AN2264" s="166">
        <f t="shared" si="997"/>
        <v>0</v>
      </c>
      <c r="AO2264" s="165">
        <f>(VLOOKUP($B2264,'P2 Origin'!$C$21:$M$176,8,0))*AN2264</f>
        <v>0</v>
      </c>
      <c r="AP2264" s="166">
        <f t="shared" si="998"/>
        <v>0</v>
      </c>
      <c r="AQ2264" s="165">
        <f>(VLOOKUP($B2264,'P2 Origin'!$C$21:$M$176,9,0))*AP2264</f>
        <v>0</v>
      </c>
      <c r="AR2264" s="155">
        <f t="shared" si="983"/>
        <v>0</v>
      </c>
      <c r="AS2264" s="164">
        <f>(VLOOKUP(B2264,'P2 Origin'!$C$21:$M$176,10,0))*K2264</f>
        <v>0</v>
      </c>
      <c r="AT2264" s="164">
        <f>(VLOOKUP(B2264,'P2 Origin'!$C$21:$M$176,11,0))*J2264</f>
        <v>0</v>
      </c>
      <c r="AU2264" s="167">
        <v>0</v>
      </c>
      <c r="AV2264" s="168">
        <v>0</v>
      </c>
      <c r="AW2264" s="169">
        <v>0</v>
      </c>
      <c r="AX2264" s="170">
        <f>IF(AU2264&gt;=0.1,'P3 Bureaumarge zee- en luchtvr.'!$D$12,0)</f>
        <v>0</v>
      </c>
      <c r="AY2264" s="163">
        <f t="shared" si="999"/>
        <v>0</v>
      </c>
      <c r="AZ2264" s="157" t="str">
        <f>VLOOKUP(D2264,'P4 Destination'!$C$21:$O$176,13,0)</f>
        <v>EUR</v>
      </c>
      <c r="BA2264" s="164">
        <f t="shared" si="1000"/>
        <v>0</v>
      </c>
      <c r="BB2264" s="171">
        <f>IF(AU2264&gt;0.1,(VLOOKUP(D2264,'P4 Destination'!$C$21:$M$176,3,0))*I2264,0)</f>
        <v>0</v>
      </c>
      <c r="BC2264" s="172">
        <f t="shared" si="1001"/>
        <v>0</v>
      </c>
      <c r="BD2264" s="171">
        <f>(VLOOKUP($D2264,'P4 Destination'!$C$21:$M$176,4,0))*BC2264</f>
        <v>0</v>
      </c>
      <c r="BE2264" s="172">
        <f t="shared" si="1002"/>
        <v>0</v>
      </c>
      <c r="BF2264" s="171">
        <f>(VLOOKUP($D2264,'P4 Destination'!$C$21:$M$176,5,0))*BE2264</f>
        <v>0</v>
      </c>
      <c r="BG2264" s="172">
        <f t="shared" si="1003"/>
        <v>0</v>
      </c>
      <c r="BH2264" s="171">
        <f>(VLOOKUP($D2264,'P4 Destination'!$C$21:$M$176,6,0))*BG2264</f>
        <v>0</v>
      </c>
      <c r="BI2264" s="172">
        <f t="shared" si="1004"/>
        <v>0</v>
      </c>
      <c r="BJ2264" s="171">
        <f>(VLOOKUP($D2264,'P4 Destination'!$C$21:$M$176,7,0))*BI2264</f>
        <v>0</v>
      </c>
      <c r="BK2264" s="172">
        <f t="shared" si="1005"/>
        <v>0</v>
      </c>
      <c r="BL2264" s="171">
        <f>(VLOOKUP($D2264,'P4 Destination'!$C$21:$M$176,8,0))*BK2264</f>
        <v>0</v>
      </c>
      <c r="BM2264" s="172">
        <f t="shared" si="1006"/>
        <v>0</v>
      </c>
      <c r="BN2264" s="171">
        <f>(VLOOKUP($D2264,'P4 Destination'!$C$21:$M$176,9,0))*BM2264</f>
        <v>0</v>
      </c>
      <c r="BO2264" s="154">
        <f t="shared" si="984"/>
        <v>0</v>
      </c>
      <c r="BP2264" s="171">
        <f>(VLOOKUP(D2264,'P4 Destination'!$C$21:$M$176,10,0))*K2264</f>
        <v>0</v>
      </c>
      <c r="BQ2264" s="171">
        <f>(VLOOKUP(D2264,'P4 Destination'!$C$21:$M$176,11,0))*J2264</f>
        <v>0</v>
      </c>
      <c r="BR2264" s="173">
        <f t="shared" si="1007"/>
        <v>0</v>
      </c>
      <c r="BS2264" s="173">
        <f>(AV2264*2500)*'P6 Verzekering'!$E$11</f>
        <v>0</v>
      </c>
      <c r="BT2264" s="173">
        <f>(AW2264*2500)*'P6 Verzekering'!$E$12</f>
        <v>0</v>
      </c>
      <c r="BU2264" s="173">
        <f>(L2264*2500)*'P6 Verzekering'!$E$13</f>
        <v>0</v>
      </c>
      <c r="BV2264" s="173">
        <f t="shared" si="1008"/>
        <v>0</v>
      </c>
      <c r="BW2264"/>
      <c r="BX2264"/>
    </row>
    <row r="2265" spans="1:76">
      <c r="A2265" s="152" t="s">
        <v>2111</v>
      </c>
      <c r="B2265" s="152" t="s">
        <v>219</v>
      </c>
      <c r="C2265" s="152" t="s">
        <v>219</v>
      </c>
      <c r="D2265" s="152" t="s">
        <v>234</v>
      </c>
      <c r="E2265" s="152" t="s">
        <v>233</v>
      </c>
      <c r="F2265" s="153">
        <f t="shared" si="1010"/>
        <v>40</v>
      </c>
      <c r="G2265" s="154">
        <v>0</v>
      </c>
      <c r="H2265" s="154">
        <f>IFERROR(VLOOKUP(B2265,'P2 Origin'!$C$21:$Q$176,15,FALSE),0)</f>
        <v>0</v>
      </c>
      <c r="I2265" s="154">
        <f>IFERROR(VLOOKUP(D2265,'P4 Destination'!$C$21:$Q$176,15,FALSE),0)</f>
        <v>1</v>
      </c>
      <c r="J2265" s="155"/>
      <c r="K2265" s="155"/>
      <c r="L2265" s="156">
        <v>40</v>
      </c>
      <c r="M2265" s="155">
        <v>2349</v>
      </c>
      <c r="N2265" s="155">
        <v>8</v>
      </c>
      <c r="O2265" s="157">
        <f t="shared" si="985"/>
        <v>0</v>
      </c>
      <c r="P2265" s="158">
        <f t="shared" si="986"/>
        <v>0</v>
      </c>
      <c r="Q2265" s="159">
        <f>IFERROR(VLOOKUP(N2265,'P1 Intra-Europees'!$A$15:$H$25,3,0),0)*P2265</f>
        <v>0</v>
      </c>
      <c r="R2265" s="160">
        <f t="shared" si="987"/>
        <v>0</v>
      </c>
      <c r="S2265" s="159">
        <f>IFERROR(VLOOKUP(N2265,'P1 Intra-Europees'!$A$15:$H$25,4,0),0)*R2265</f>
        <v>0</v>
      </c>
      <c r="T2265" s="160">
        <f t="shared" si="988"/>
        <v>0</v>
      </c>
      <c r="U2265" s="159">
        <f>IFERROR(VLOOKUP(N2265,'P1 Intra-Europees'!$A$15:$H$25,5,0),0)*T2265</f>
        <v>0</v>
      </c>
      <c r="V2265" s="160">
        <f t="shared" si="989"/>
        <v>40</v>
      </c>
      <c r="W2265" s="159">
        <f>IFERROR(VLOOKUP(N2265,'P1 Intra-Europees'!$A$15:$H$25,6,0),0)*V2265</f>
        <v>0</v>
      </c>
      <c r="X2265" s="160">
        <f t="shared" si="990"/>
        <v>0</v>
      </c>
      <c r="Y2265" s="159">
        <f>IFERROR(VLOOKUP(N2265,'P1 Intra-Europees'!$A$15:$H$25,7,0),0)*X2265</f>
        <v>0</v>
      </c>
      <c r="Z2265" s="161">
        <f t="shared" si="991"/>
        <v>0</v>
      </c>
      <c r="AA2265" s="162">
        <f>IFERROR(VLOOKUP(N2265,'P1 Intra-Europees'!$A$15:$H$25,8,0),0)*Z2265</f>
        <v>0</v>
      </c>
      <c r="AB2265" s="163">
        <f t="shared" si="992"/>
        <v>0</v>
      </c>
      <c r="AC2265" s="157" t="str">
        <f>VLOOKUP(B2265,'P2 Origin'!$C$21:$O$176,13,0)</f>
        <v>EUR</v>
      </c>
      <c r="AD2265" s="164">
        <f t="shared" si="993"/>
        <v>0</v>
      </c>
      <c r="AE2265" s="165">
        <f>IF(AU2265&gt;0.1,VLOOKUP(B2265,'P2 Origin'!$C$21:$M$176,3,0)*H2265,0)</f>
        <v>0</v>
      </c>
      <c r="AF2265" s="166">
        <f t="shared" si="994"/>
        <v>0</v>
      </c>
      <c r="AG2265" s="165">
        <f>(VLOOKUP(B2265,'P2 Origin'!$C$21:$M$176,4,0))*AF2265</f>
        <v>0</v>
      </c>
      <c r="AH2265" s="166">
        <f t="shared" si="995"/>
        <v>0</v>
      </c>
      <c r="AI2265" s="165">
        <f>(VLOOKUP(B2265,'P2 Origin'!$C$21:$M$176,5,0))*AH2265</f>
        <v>0</v>
      </c>
      <c r="AJ2265" s="166">
        <f t="shared" si="1009"/>
        <v>0</v>
      </c>
      <c r="AK2265" s="165">
        <f>(VLOOKUP(B2265,'P2 Origin'!$C$21:$M$176,6,0))*AJ2265</f>
        <v>0</v>
      </c>
      <c r="AL2265" s="166">
        <f t="shared" si="996"/>
        <v>0</v>
      </c>
      <c r="AM2265" s="165">
        <f>(VLOOKUP($B2265,'P2 Origin'!$C$21:$M$176,7,0))*AL2265</f>
        <v>0</v>
      </c>
      <c r="AN2265" s="166">
        <f t="shared" si="997"/>
        <v>0</v>
      </c>
      <c r="AO2265" s="165">
        <f>(VLOOKUP($B2265,'P2 Origin'!$C$21:$M$176,8,0))*AN2265</f>
        <v>0</v>
      </c>
      <c r="AP2265" s="166">
        <f t="shared" si="998"/>
        <v>0</v>
      </c>
      <c r="AQ2265" s="165">
        <f>(VLOOKUP($B2265,'P2 Origin'!$C$21:$M$176,9,0))*AP2265</f>
        <v>0</v>
      </c>
      <c r="AR2265" s="155">
        <f t="shared" si="983"/>
        <v>0</v>
      </c>
      <c r="AS2265" s="164">
        <f>(VLOOKUP(B2265,'P2 Origin'!$C$21:$M$176,10,0))*K2265</f>
        <v>0</v>
      </c>
      <c r="AT2265" s="164">
        <f>(VLOOKUP(B2265,'P2 Origin'!$C$21:$M$176,11,0))*J2265</f>
        <v>0</v>
      </c>
      <c r="AU2265" s="167">
        <v>0</v>
      </c>
      <c r="AV2265" s="168">
        <v>0</v>
      </c>
      <c r="AW2265" s="169">
        <v>0</v>
      </c>
      <c r="AX2265" s="170">
        <f>IF(AU2265&gt;=0.1,'P3 Bureaumarge zee- en luchtvr.'!$D$12,0)</f>
        <v>0</v>
      </c>
      <c r="AY2265" s="163">
        <f t="shared" si="999"/>
        <v>0</v>
      </c>
      <c r="AZ2265" s="157" t="str">
        <f>VLOOKUP(D2265,'P4 Destination'!$C$21:$O$176,13,0)</f>
        <v>EUR</v>
      </c>
      <c r="BA2265" s="164">
        <f t="shared" si="1000"/>
        <v>0</v>
      </c>
      <c r="BB2265" s="171">
        <f>IF(AU2265&gt;0.1,(VLOOKUP(D2265,'P4 Destination'!$C$21:$M$176,3,0))*I2265,0)</f>
        <v>0</v>
      </c>
      <c r="BC2265" s="172">
        <f t="shared" si="1001"/>
        <v>0</v>
      </c>
      <c r="BD2265" s="171">
        <f>(VLOOKUP($D2265,'P4 Destination'!$C$21:$M$176,4,0))*BC2265</f>
        <v>0</v>
      </c>
      <c r="BE2265" s="172">
        <f t="shared" si="1002"/>
        <v>0</v>
      </c>
      <c r="BF2265" s="171">
        <f>(VLOOKUP($D2265,'P4 Destination'!$C$21:$M$176,5,0))*BE2265</f>
        <v>0</v>
      </c>
      <c r="BG2265" s="172">
        <f t="shared" si="1003"/>
        <v>0</v>
      </c>
      <c r="BH2265" s="171">
        <f>(VLOOKUP($D2265,'P4 Destination'!$C$21:$M$176,6,0))*BG2265</f>
        <v>0</v>
      </c>
      <c r="BI2265" s="172">
        <f t="shared" si="1004"/>
        <v>0</v>
      </c>
      <c r="BJ2265" s="171">
        <f>(VLOOKUP($D2265,'P4 Destination'!$C$21:$M$176,7,0))*BI2265</f>
        <v>0</v>
      </c>
      <c r="BK2265" s="172">
        <f t="shared" si="1005"/>
        <v>0</v>
      </c>
      <c r="BL2265" s="171">
        <f>(VLOOKUP($D2265,'P4 Destination'!$C$21:$M$176,8,0))*BK2265</f>
        <v>0</v>
      </c>
      <c r="BM2265" s="172">
        <f t="shared" si="1006"/>
        <v>0</v>
      </c>
      <c r="BN2265" s="171">
        <f>(VLOOKUP($D2265,'P4 Destination'!$C$21:$M$176,9,0))*BM2265</f>
        <v>0</v>
      </c>
      <c r="BO2265" s="154">
        <f t="shared" si="984"/>
        <v>0</v>
      </c>
      <c r="BP2265" s="171">
        <f>(VLOOKUP(D2265,'P4 Destination'!$C$21:$M$176,10,0))*K2265</f>
        <v>0</v>
      </c>
      <c r="BQ2265" s="171">
        <f>(VLOOKUP(D2265,'P4 Destination'!$C$21:$M$176,11,0))*J2265</f>
        <v>0</v>
      </c>
      <c r="BR2265" s="173">
        <f t="shared" si="1007"/>
        <v>0</v>
      </c>
      <c r="BS2265" s="173">
        <f>(AV2265*2500)*'P6 Verzekering'!$E$11</f>
        <v>0</v>
      </c>
      <c r="BT2265" s="173">
        <f>(AW2265*2500)*'P6 Verzekering'!$E$12</f>
        <v>0</v>
      </c>
      <c r="BU2265" s="173">
        <f>(L2265*2500)*'P6 Verzekering'!$E$13</f>
        <v>0</v>
      </c>
      <c r="BV2265" s="173">
        <f t="shared" si="1008"/>
        <v>0</v>
      </c>
      <c r="BW2265"/>
      <c r="BX2265"/>
    </row>
    <row r="2266" spans="1:76">
      <c r="A2266" s="152" t="s">
        <v>2714</v>
      </c>
      <c r="B2266" s="152" t="s">
        <v>181</v>
      </c>
      <c r="C2266" s="152" t="s">
        <v>153</v>
      </c>
      <c r="D2266" s="152" t="s">
        <v>219</v>
      </c>
      <c r="E2266" s="152" t="s">
        <v>219</v>
      </c>
      <c r="F2266" s="153">
        <f t="shared" si="1010"/>
        <v>41</v>
      </c>
      <c r="G2266" s="154">
        <v>0</v>
      </c>
      <c r="H2266" s="154">
        <f>IFERROR(VLOOKUP(B2266,'P2 Origin'!$C$21:$Q$176,15,FALSE),0)</f>
        <v>1</v>
      </c>
      <c r="I2266" s="154">
        <f>IFERROR(VLOOKUP(D2266,'P4 Destination'!$C$21:$Q$176,15,FALSE),0)</f>
        <v>0</v>
      </c>
      <c r="J2266" s="155"/>
      <c r="K2266" s="155"/>
      <c r="L2266" s="156">
        <v>41</v>
      </c>
      <c r="M2266" s="155">
        <v>365</v>
      </c>
      <c r="N2266" s="155">
        <v>0</v>
      </c>
      <c r="O2266" s="157">
        <f t="shared" si="985"/>
        <v>0</v>
      </c>
      <c r="P2266" s="158">
        <f t="shared" si="986"/>
        <v>0</v>
      </c>
      <c r="Q2266" s="159">
        <f>IFERROR(VLOOKUP(N2266,'P1 Intra-Europees'!$A$15:$H$25,3,0),0)*P2266</f>
        <v>0</v>
      </c>
      <c r="R2266" s="160">
        <f t="shared" si="987"/>
        <v>0</v>
      </c>
      <c r="S2266" s="159">
        <f>IFERROR(VLOOKUP(N2266,'P1 Intra-Europees'!$A$15:$H$25,4,0),0)*R2266</f>
        <v>0</v>
      </c>
      <c r="T2266" s="160">
        <f t="shared" si="988"/>
        <v>0</v>
      </c>
      <c r="U2266" s="159">
        <f>IFERROR(VLOOKUP(N2266,'P1 Intra-Europees'!$A$15:$H$25,5,0),0)*T2266</f>
        <v>0</v>
      </c>
      <c r="V2266" s="160">
        <f t="shared" si="989"/>
        <v>41</v>
      </c>
      <c r="W2266" s="159">
        <f>IFERROR(VLOOKUP(N2266,'P1 Intra-Europees'!$A$15:$H$25,6,0),0)*V2266</f>
        <v>0</v>
      </c>
      <c r="X2266" s="160">
        <f t="shared" si="990"/>
        <v>0</v>
      </c>
      <c r="Y2266" s="159">
        <f>IFERROR(VLOOKUP(N2266,'P1 Intra-Europees'!$A$15:$H$25,7,0),0)*X2266</f>
        <v>0</v>
      </c>
      <c r="Z2266" s="161">
        <f t="shared" si="991"/>
        <v>0</v>
      </c>
      <c r="AA2266" s="162">
        <f>IFERROR(VLOOKUP(N2266,'P1 Intra-Europees'!$A$15:$H$25,8,0),0)*Z2266</f>
        <v>0</v>
      </c>
      <c r="AB2266" s="163">
        <f t="shared" si="992"/>
        <v>0</v>
      </c>
      <c r="AC2266" s="157" t="str">
        <f>VLOOKUP(B2266,'P2 Origin'!$C$21:$O$176,13,0)</f>
        <v>EUR</v>
      </c>
      <c r="AD2266" s="164">
        <f t="shared" si="993"/>
        <v>0</v>
      </c>
      <c r="AE2266" s="165">
        <f>IF(AU2266&gt;0.1,VLOOKUP(B2266,'P2 Origin'!$C$21:$M$176,3,0)*H2266,0)</f>
        <v>0</v>
      </c>
      <c r="AF2266" s="166">
        <f t="shared" si="994"/>
        <v>0</v>
      </c>
      <c r="AG2266" s="165">
        <f>(VLOOKUP(B2266,'P2 Origin'!$C$21:$M$176,4,0))*AF2266</f>
        <v>0</v>
      </c>
      <c r="AH2266" s="166">
        <f t="shared" si="995"/>
        <v>0</v>
      </c>
      <c r="AI2266" s="165">
        <f>(VLOOKUP(B2266,'P2 Origin'!$C$21:$M$176,5,0))*AH2266</f>
        <v>0</v>
      </c>
      <c r="AJ2266" s="166">
        <f t="shared" si="1009"/>
        <v>0</v>
      </c>
      <c r="AK2266" s="165">
        <f>(VLOOKUP(B2266,'P2 Origin'!$C$21:$M$176,6,0))*AJ2266</f>
        <v>0</v>
      </c>
      <c r="AL2266" s="166">
        <f t="shared" si="996"/>
        <v>0</v>
      </c>
      <c r="AM2266" s="165">
        <f>(VLOOKUP($B2266,'P2 Origin'!$C$21:$M$176,7,0))*AL2266</f>
        <v>0</v>
      </c>
      <c r="AN2266" s="166">
        <f t="shared" si="997"/>
        <v>0</v>
      </c>
      <c r="AO2266" s="165">
        <f>(VLOOKUP($B2266,'P2 Origin'!$C$21:$M$176,8,0))*AN2266</f>
        <v>0</v>
      </c>
      <c r="AP2266" s="166">
        <f t="shared" si="998"/>
        <v>0</v>
      </c>
      <c r="AQ2266" s="165">
        <f>(VLOOKUP($B2266,'P2 Origin'!$C$21:$M$176,9,0))*AP2266</f>
        <v>0</v>
      </c>
      <c r="AR2266" s="155">
        <f t="shared" si="983"/>
        <v>0</v>
      </c>
      <c r="AS2266" s="164">
        <f>(VLOOKUP(B2266,'P2 Origin'!$C$21:$M$176,10,0))*K2266</f>
        <v>0</v>
      </c>
      <c r="AT2266" s="164">
        <f>(VLOOKUP(B2266,'P2 Origin'!$C$21:$M$176,11,0))*J2266</f>
        <v>0</v>
      </c>
      <c r="AU2266" s="167">
        <v>0</v>
      </c>
      <c r="AV2266" s="168">
        <v>0</v>
      </c>
      <c r="AW2266" s="169">
        <v>0</v>
      </c>
      <c r="AX2266" s="170">
        <f>IF(AU2266&gt;=0.1,'P3 Bureaumarge zee- en luchtvr.'!$D$12,0)</f>
        <v>0</v>
      </c>
      <c r="AY2266" s="163">
        <f t="shared" si="999"/>
        <v>0</v>
      </c>
      <c r="AZ2266" s="157" t="str">
        <f>VLOOKUP(D2266,'P4 Destination'!$C$21:$O$176,13,0)</f>
        <v>EUR</v>
      </c>
      <c r="BA2266" s="164">
        <f t="shared" si="1000"/>
        <v>0</v>
      </c>
      <c r="BB2266" s="171">
        <f>IF(AU2266&gt;0.1,(VLOOKUP(D2266,'P4 Destination'!$C$21:$M$176,3,0))*I2266,0)</f>
        <v>0</v>
      </c>
      <c r="BC2266" s="172">
        <f t="shared" si="1001"/>
        <v>0</v>
      </c>
      <c r="BD2266" s="171">
        <f>(VLOOKUP($D2266,'P4 Destination'!$C$21:$M$176,4,0))*BC2266</f>
        <v>0</v>
      </c>
      <c r="BE2266" s="172">
        <f t="shared" si="1002"/>
        <v>0</v>
      </c>
      <c r="BF2266" s="171">
        <f>(VLOOKUP($D2266,'P4 Destination'!$C$21:$M$176,5,0))*BE2266</f>
        <v>0</v>
      </c>
      <c r="BG2266" s="172">
        <f t="shared" si="1003"/>
        <v>0</v>
      </c>
      <c r="BH2266" s="171">
        <f>(VLOOKUP($D2266,'P4 Destination'!$C$21:$M$176,6,0))*BG2266</f>
        <v>0</v>
      </c>
      <c r="BI2266" s="172">
        <f t="shared" si="1004"/>
        <v>0</v>
      </c>
      <c r="BJ2266" s="171">
        <f>(VLOOKUP($D2266,'P4 Destination'!$C$21:$M$176,7,0))*BI2266</f>
        <v>0</v>
      </c>
      <c r="BK2266" s="172">
        <f t="shared" si="1005"/>
        <v>0</v>
      </c>
      <c r="BL2266" s="171">
        <f>(VLOOKUP($D2266,'P4 Destination'!$C$21:$M$176,8,0))*BK2266</f>
        <v>0</v>
      </c>
      <c r="BM2266" s="172">
        <f t="shared" si="1006"/>
        <v>0</v>
      </c>
      <c r="BN2266" s="171">
        <f>(VLOOKUP($D2266,'P4 Destination'!$C$21:$M$176,9,0))*BM2266</f>
        <v>0</v>
      </c>
      <c r="BO2266" s="154">
        <f t="shared" si="984"/>
        <v>0</v>
      </c>
      <c r="BP2266" s="171">
        <f>(VLOOKUP(D2266,'P4 Destination'!$C$21:$M$176,10,0))*K2266</f>
        <v>0</v>
      </c>
      <c r="BQ2266" s="171">
        <f>(VLOOKUP(D2266,'P4 Destination'!$C$21:$M$176,11,0))*J2266</f>
        <v>0</v>
      </c>
      <c r="BR2266" s="173">
        <f t="shared" si="1007"/>
        <v>0</v>
      </c>
      <c r="BS2266" s="173">
        <f>(AV2266*2500)*'P6 Verzekering'!$E$11</f>
        <v>0</v>
      </c>
      <c r="BT2266" s="173">
        <f>(AW2266*2500)*'P6 Verzekering'!$E$12</f>
        <v>0</v>
      </c>
      <c r="BU2266" s="173">
        <f>(L2266*2500)*'P6 Verzekering'!$E$13</f>
        <v>0</v>
      </c>
      <c r="BV2266" s="173">
        <f t="shared" si="1008"/>
        <v>0</v>
      </c>
      <c r="BW2266"/>
      <c r="BX2266"/>
    </row>
    <row r="2267" spans="1:76">
      <c r="A2267" s="152" t="s">
        <v>950</v>
      </c>
      <c r="B2267" s="152" t="s">
        <v>151</v>
      </c>
      <c r="C2267" s="152" t="s">
        <v>149</v>
      </c>
      <c r="D2267" s="152" t="s">
        <v>219</v>
      </c>
      <c r="E2267" s="152" t="s">
        <v>219</v>
      </c>
      <c r="F2267" s="153">
        <f t="shared" si="1010"/>
        <v>41</v>
      </c>
      <c r="G2267" s="154">
        <v>0</v>
      </c>
      <c r="H2267" s="154">
        <f>IFERROR(VLOOKUP(B2267,'P2 Origin'!$C$21:$Q$176,15,FALSE),0)</f>
        <v>0</v>
      </c>
      <c r="I2267" s="154">
        <f>IFERROR(VLOOKUP(D2267,'P4 Destination'!$C$21:$Q$176,15,FALSE),0)</f>
        <v>0</v>
      </c>
      <c r="J2267" s="155"/>
      <c r="K2267" s="155"/>
      <c r="L2267" s="156">
        <v>41</v>
      </c>
      <c r="M2267" s="155">
        <v>184</v>
      </c>
      <c r="N2267" s="155">
        <v>2</v>
      </c>
      <c r="O2267" s="157">
        <f t="shared" si="985"/>
        <v>0</v>
      </c>
      <c r="P2267" s="158">
        <f t="shared" si="986"/>
        <v>0</v>
      </c>
      <c r="Q2267" s="159">
        <f>IFERROR(VLOOKUP(N2267,'P1 Intra-Europees'!$A$15:$H$25,3,0),0)*P2267</f>
        <v>0</v>
      </c>
      <c r="R2267" s="160">
        <f t="shared" si="987"/>
        <v>0</v>
      </c>
      <c r="S2267" s="159">
        <f>IFERROR(VLOOKUP(N2267,'P1 Intra-Europees'!$A$15:$H$25,4,0),0)*R2267</f>
        <v>0</v>
      </c>
      <c r="T2267" s="160">
        <f t="shared" si="988"/>
        <v>0</v>
      </c>
      <c r="U2267" s="159">
        <f>IFERROR(VLOOKUP(N2267,'P1 Intra-Europees'!$A$15:$H$25,5,0),0)*T2267</f>
        <v>0</v>
      </c>
      <c r="V2267" s="160">
        <f t="shared" si="989"/>
        <v>41</v>
      </c>
      <c r="W2267" s="159">
        <f>IFERROR(VLOOKUP(N2267,'P1 Intra-Europees'!$A$15:$H$25,6,0),0)*V2267</f>
        <v>0</v>
      </c>
      <c r="X2267" s="160">
        <f t="shared" si="990"/>
        <v>0</v>
      </c>
      <c r="Y2267" s="159">
        <f>IFERROR(VLOOKUP(N2267,'P1 Intra-Europees'!$A$15:$H$25,7,0),0)*X2267</f>
        <v>0</v>
      </c>
      <c r="Z2267" s="161">
        <f t="shared" si="991"/>
        <v>0</v>
      </c>
      <c r="AA2267" s="162">
        <f>IFERROR(VLOOKUP(N2267,'P1 Intra-Europees'!$A$15:$H$25,8,0),0)*Z2267</f>
        <v>0</v>
      </c>
      <c r="AB2267" s="163">
        <f t="shared" si="992"/>
        <v>0</v>
      </c>
      <c r="AC2267" s="157" t="str">
        <f>VLOOKUP(B2267,'P2 Origin'!$C$21:$O$176,13,0)</f>
        <v>EUR</v>
      </c>
      <c r="AD2267" s="164">
        <f t="shared" si="993"/>
        <v>0</v>
      </c>
      <c r="AE2267" s="165">
        <f>IF(AU2267&gt;0.1,VLOOKUP(B2267,'P2 Origin'!$C$21:$M$176,3,0)*H2267,0)</f>
        <v>0</v>
      </c>
      <c r="AF2267" s="166">
        <f t="shared" si="994"/>
        <v>0</v>
      </c>
      <c r="AG2267" s="165">
        <f>(VLOOKUP(B2267,'P2 Origin'!$C$21:$M$176,4,0))*AF2267</f>
        <v>0</v>
      </c>
      <c r="AH2267" s="166">
        <f t="shared" si="995"/>
        <v>0</v>
      </c>
      <c r="AI2267" s="165">
        <f>(VLOOKUP(B2267,'P2 Origin'!$C$21:$M$176,5,0))*AH2267</f>
        <v>0</v>
      </c>
      <c r="AJ2267" s="166">
        <f t="shared" si="1009"/>
        <v>0</v>
      </c>
      <c r="AK2267" s="165">
        <f>(VLOOKUP(B2267,'P2 Origin'!$C$21:$M$176,6,0))*AJ2267</f>
        <v>0</v>
      </c>
      <c r="AL2267" s="166">
        <f t="shared" si="996"/>
        <v>0</v>
      </c>
      <c r="AM2267" s="165">
        <f>(VLOOKUP($B2267,'P2 Origin'!$C$21:$M$176,7,0))*AL2267</f>
        <v>0</v>
      </c>
      <c r="AN2267" s="166">
        <f t="shared" si="997"/>
        <v>0</v>
      </c>
      <c r="AO2267" s="165">
        <f>(VLOOKUP($B2267,'P2 Origin'!$C$21:$M$176,8,0))*AN2267</f>
        <v>0</v>
      </c>
      <c r="AP2267" s="166">
        <f t="shared" si="998"/>
        <v>0</v>
      </c>
      <c r="AQ2267" s="165">
        <f>(VLOOKUP($B2267,'P2 Origin'!$C$21:$M$176,9,0))*AP2267</f>
        <v>0</v>
      </c>
      <c r="AR2267" s="155">
        <f t="shared" ref="AR2267:AR2330" si="1011">IF(AU2267&gt;=0.1,G2267,0)</f>
        <v>0</v>
      </c>
      <c r="AS2267" s="164">
        <f>(VLOOKUP(B2267,'P2 Origin'!$C$21:$M$176,10,0))*K2267</f>
        <v>0</v>
      </c>
      <c r="AT2267" s="164">
        <f>(VLOOKUP(B2267,'P2 Origin'!$C$21:$M$176,11,0))*J2267</f>
        <v>0</v>
      </c>
      <c r="AU2267" s="167">
        <v>0</v>
      </c>
      <c r="AV2267" s="168">
        <v>0</v>
      </c>
      <c r="AW2267" s="169">
        <v>0</v>
      </c>
      <c r="AX2267" s="170">
        <f>IF(AU2267&gt;=0.1,'P3 Bureaumarge zee- en luchtvr.'!$D$12,0)</f>
        <v>0</v>
      </c>
      <c r="AY2267" s="163">
        <f t="shared" si="999"/>
        <v>0</v>
      </c>
      <c r="AZ2267" s="157" t="str">
        <f>VLOOKUP(D2267,'P4 Destination'!$C$21:$O$176,13,0)</f>
        <v>EUR</v>
      </c>
      <c r="BA2267" s="164">
        <f t="shared" si="1000"/>
        <v>0</v>
      </c>
      <c r="BB2267" s="171">
        <f>IF(AU2267&gt;0.1,(VLOOKUP(D2267,'P4 Destination'!$C$21:$M$176,3,0))*I2267,0)</f>
        <v>0</v>
      </c>
      <c r="BC2267" s="172">
        <f t="shared" si="1001"/>
        <v>0</v>
      </c>
      <c r="BD2267" s="171">
        <f>(VLOOKUP($D2267,'P4 Destination'!$C$21:$M$176,4,0))*BC2267</f>
        <v>0</v>
      </c>
      <c r="BE2267" s="172">
        <f t="shared" si="1002"/>
        <v>0</v>
      </c>
      <c r="BF2267" s="171">
        <f>(VLOOKUP($D2267,'P4 Destination'!$C$21:$M$176,5,0))*BE2267</f>
        <v>0</v>
      </c>
      <c r="BG2267" s="172">
        <f t="shared" si="1003"/>
        <v>0</v>
      </c>
      <c r="BH2267" s="171">
        <f>(VLOOKUP($D2267,'P4 Destination'!$C$21:$M$176,6,0))*BG2267</f>
        <v>0</v>
      </c>
      <c r="BI2267" s="172">
        <f t="shared" si="1004"/>
        <v>0</v>
      </c>
      <c r="BJ2267" s="171">
        <f>(VLOOKUP($D2267,'P4 Destination'!$C$21:$M$176,7,0))*BI2267</f>
        <v>0</v>
      </c>
      <c r="BK2267" s="172">
        <f t="shared" si="1005"/>
        <v>0</v>
      </c>
      <c r="BL2267" s="171">
        <f>(VLOOKUP($D2267,'P4 Destination'!$C$21:$M$176,8,0))*BK2267</f>
        <v>0</v>
      </c>
      <c r="BM2267" s="172">
        <f t="shared" si="1006"/>
        <v>0</v>
      </c>
      <c r="BN2267" s="171">
        <f>(VLOOKUP($D2267,'P4 Destination'!$C$21:$M$176,9,0))*BM2267</f>
        <v>0</v>
      </c>
      <c r="BO2267" s="154">
        <f t="shared" ref="BO2267:BO2330" si="1012">IF(AU2267&gt;=0.1,G2267,0)</f>
        <v>0</v>
      </c>
      <c r="BP2267" s="171">
        <f>(VLOOKUP(D2267,'P4 Destination'!$C$21:$M$176,10,0))*K2267</f>
        <v>0</v>
      </c>
      <c r="BQ2267" s="171">
        <f>(VLOOKUP(D2267,'P4 Destination'!$C$21:$M$176,11,0))*J2267</f>
        <v>0</v>
      </c>
      <c r="BR2267" s="173">
        <f t="shared" si="1007"/>
        <v>0</v>
      </c>
      <c r="BS2267" s="173">
        <f>(AV2267*2500)*'P6 Verzekering'!$E$11</f>
        <v>0</v>
      </c>
      <c r="BT2267" s="173">
        <f>(AW2267*2500)*'P6 Verzekering'!$E$12</f>
        <v>0</v>
      </c>
      <c r="BU2267" s="173">
        <f>(L2267*2500)*'P6 Verzekering'!$E$13</f>
        <v>0</v>
      </c>
      <c r="BV2267" s="173">
        <f t="shared" si="1008"/>
        <v>0</v>
      </c>
      <c r="BW2267"/>
      <c r="BX2267"/>
    </row>
    <row r="2268" spans="1:76">
      <c r="A2268" s="152" t="s">
        <v>953</v>
      </c>
      <c r="B2268" s="152" t="s">
        <v>151</v>
      </c>
      <c r="C2268" s="152" t="s">
        <v>149</v>
      </c>
      <c r="D2268" s="152" t="s">
        <v>219</v>
      </c>
      <c r="E2268" s="152" t="s">
        <v>219</v>
      </c>
      <c r="F2268" s="153">
        <f t="shared" si="1010"/>
        <v>41</v>
      </c>
      <c r="G2268" s="154">
        <v>0</v>
      </c>
      <c r="H2268" s="154">
        <f>IFERROR(VLOOKUP(B2268,'P2 Origin'!$C$21:$Q$176,15,FALSE),0)</f>
        <v>0</v>
      </c>
      <c r="I2268" s="154">
        <f>IFERROR(VLOOKUP(D2268,'P4 Destination'!$C$21:$Q$176,15,FALSE),0)</f>
        <v>0</v>
      </c>
      <c r="J2268" s="155"/>
      <c r="K2268" s="155"/>
      <c r="L2268" s="156">
        <v>41</v>
      </c>
      <c r="M2268" s="155">
        <v>184</v>
      </c>
      <c r="N2268" s="155">
        <v>2</v>
      </c>
      <c r="O2268" s="157">
        <f t="shared" si="985"/>
        <v>0</v>
      </c>
      <c r="P2268" s="158">
        <f t="shared" si="986"/>
        <v>0</v>
      </c>
      <c r="Q2268" s="159">
        <f>IFERROR(VLOOKUP(N2268,'P1 Intra-Europees'!$A$15:$H$25,3,0),0)*P2268</f>
        <v>0</v>
      </c>
      <c r="R2268" s="160">
        <f t="shared" si="987"/>
        <v>0</v>
      </c>
      <c r="S2268" s="159">
        <f>IFERROR(VLOOKUP(N2268,'P1 Intra-Europees'!$A$15:$H$25,4,0),0)*R2268</f>
        <v>0</v>
      </c>
      <c r="T2268" s="160">
        <f t="shared" si="988"/>
        <v>0</v>
      </c>
      <c r="U2268" s="159">
        <f>IFERROR(VLOOKUP(N2268,'P1 Intra-Europees'!$A$15:$H$25,5,0),0)*T2268</f>
        <v>0</v>
      </c>
      <c r="V2268" s="160">
        <f t="shared" si="989"/>
        <v>41</v>
      </c>
      <c r="W2268" s="159">
        <f>IFERROR(VLOOKUP(N2268,'P1 Intra-Europees'!$A$15:$H$25,6,0),0)*V2268</f>
        <v>0</v>
      </c>
      <c r="X2268" s="160">
        <f t="shared" si="990"/>
        <v>0</v>
      </c>
      <c r="Y2268" s="159">
        <f>IFERROR(VLOOKUP(N2268,'P1 Intra-Europees'!$A$15:$H$25,7,0),0)*X2268</f>
        <v>0</v>
      </c>
      <c r="Z2268" s="161">
        <f t="shared" si="991"/>
        <v>0</v>
      </c>
      <c r="AA2268" s="162">
        <f>IFERROR(VLOOKUP(N2268,'P1 Intra-Europees'!$A$15:$H$25,8,0),0)*Z2268</f>
        <v>0</v>
      </c>
      <c r="AB2268" s="163">
        <f t="shared" si="992"/>
        <v>0</v>
      </c>
      <c r="AC2268" s="157" t="str">
        <f>VLOOKUP(B2268,'P2 Origin'!$C$21:$O$176,13,0)</f>
        <v>EUR</v>
      </c>
      <c r="AD2268" s="164">
        <f t="shared" si="993"/>
        <v>0</v>
      </c>
      <c r="AE2268" s="165">
        <f>IF(AU2268&gt;0.1,VLOOKUP(B2268,'P2 Origin'!$C$21:$M$176,3,0)*H2268,0)</f>
        <v>0</v>
      </c>
      <c r="AF2268" s="166">
        <f t="shared" si="994"/>
        <v>0</v>
      </c>
      <c r="AG2268" s="165">
        <f>(VLOOKUP(B2268,'P2 Origin'!$C$21:$M$176,4,0))*AF2268</f>
        <v>0</v>
      </c>
      <c r="AH2268" s="166">
        <f t="shared" si="995"/>
        <v>0</v>
      </c>
      <c r="AI2268" s="165">
        <f>(VLOOKUP(B2268,'P2 Origin'!$C$21:$M$176,5,0))*AH2268</f>
        <v>0</v>
      </c>
      <c r="AJ2268" s="166">
        <f t="shared" si="1009"/>
        <v>0</v>
      </c>
      <c r="AK2268" s="165">
        <f>(VLOOKUP(B2268,'P2 Origin'!$C$21:$M$176,6,0))*AJ2268</f>
        <v>0</v>
      </c>
      <c r="AL2268" s="166">
        <f t="shared" si="996"/>
        <v>0</v>
      </c>
      <c r="AM2268" s="165">
        <f>(VLOOKUP($B2268,'P2 Origin'!$C$21:$M$176,7,0))*AL2268</f>
        <v>0</v>
      </c>
      <c r="AN2268" s="166">
        <f t="shared" si="997"/>
        <v>0</v>
      </c>
      <c r="AO2268" s="165">
        <f>(VLOOKUP($B2268,'P2 Origin'!$C$21:$M$176,8,0))*AN2268</f>
        <v>0</v>
      </c>
      <c r="AP2268" s="166">
        <f t="shared" si="998"/>
        <v>0</v>
      </c>
      <c r="AQ2268" s="165">
        <f>(VLOOKUP($B2268,'P2 Origin'!$C$21:$M$176,9,0))*AP2268</f>
        <v>0</v>
      </c>
      <c r="AR2268" s="155">
        <f t="shared" si="1011"/>
        <v>0</v>
      </c>
      <c r="AS2268" s="164">
        <f>(VLOOKUP(B2268,'P2 Origin'!$C$21:$M$176,10,0))*K2268</f>
        <v>0</v>
      </c>
      <c r="AT2268" s="164">
        <f>(VLOOKUP(B2268,'P2 Origin'!$C$21:$M$176,11,0))*J2268</f>
        <v>0</v>
      </c>
      <c r="AU2268" s="167">
        <v>0</v>
      </c>
      <c r="AV2268" s="168">
        <v>0</v>
      </c>
      <c r="AW2268" s="169">
        <v>0</v>
      </c>
      <c r="AX2268" s="170">
        <f>IF(AU2268&gt;=0.1,'P3 Bureaumarge zee- en luchtvr.'!$D$12,0)</f>
        <v>0</v>
      </c>
      <c r="AY2268" s="163">
        <f t="shared" si="999"/>
        <v>0</v>
      </c>
      <c r="AZ2268" s="157" t="str">
        <f>VLOOKUP(D2268,'P4 Destination'!$C$21:$O$176,13,0)</f>
        <v>EUR</v>
      </c>
      <c r="BA2268" s="164">
        <f t="shared" si="1000"/>
        <v>0</v>
      </c>
      <c r="BB2268" s="171">
        <f>IF(AU2268&gt;0.1,(VLOOKUP(D2268,'P4 Destination'!$C$21:$M$176,3,0))*I2268,0)</f>
        <v>0</v>
      </c>
      <c r="BC2268" s="172">
        <f t="shared" si="1001"/>
        <v>0</v>
      </c>
      <c r="BD2268" s="171">
        <f>(VLOOKUP($D2268,'P4 Destination'!$C$21:$M$176,4,0))*BC2268</f>
        <v>0</v>
      </c>
      <c r="BE2268" s="172">
        <f t="shared" si="1002"/>
        <v>0</v>
      </c>
      <c r="BF2268" s="171">
        <f>(VLOOKUP($D2268,'P4 Destination'!$C$21:$M$176,5,0))*BE2268</f>
        <v>0</v>
      </c>
      <c r="BG2268" s="172">
        <f t="shared" si="1003"/>
        <v>0</v>
      </c>
      <c r="BH2268" s="171">
        <f>(VLOOKUP($D2268,'P4 Destination'!$C$21:$M$176,6,0))*BG2268</f>
        <v>0</v>
      </c>
      <c r="BI2268" s="172">
        <f t="shared" si="1004"/>
        <v>0</v>
      </c>
      <c r="BJ2268" s="171">
        <f>(VLOOKUP($D2268,'P4 Destination'!$C$21:$M$176,7,0))*BI2268</f>
        <v>0</v>
      </c>
      <c r="BK2268" s="172">
        <f t="shared" si="1005"/>
        <v>0</v>
      </c>
      <c r="BL2268" s="171">
        <f>(VLOOKUP($D2268,'P4 Destination'!$C$21:$M$176,8,0))*BK2268</f>
        <v>0</v>
      </c>
      <c r="BM2268" s="172">
        <f t="shared" si="1006"/>
        <v>0</v>
      </c>
      <c r="BN2268" s="171">
        <f>(VLOOKUP($D2268,'P4 Destination'!$C$21:$M$176,9,0))*BM2268</f>
        <v>0</v>
      </c>
      <c r="BO2268" s="154">
        <f t="shared" si="1012"/>
        <v>0</v>
      </c>
      <c r="BP2268" s="171">
        <f>(VLOOKUP(D2268,'P4 Destination'!$C$21:$M$176,10,0))*K2268</f>
        <v>0</v>
      </c>
      <c r="BQ2268" s="171">
        <f>(VLOOKUP(D2268,'P4 Destination'!$C$21:$M$176,11,0))*J2268</f>
        <v>0</v>
      </c>
      <c r="BR2268" s="173">
        <f t="shared" si="1007"/>
        <v>0</v>
      </c>
      <c r="BS2268" s="173">
        <f>(AV2268*2500)*'P6 Verzekering'!$E$11</f>
        <v>0</v>
      </c>
      <c r="BT2268" s="173">
        <f>(AW2268*2500)*'P6 Verzekering'!$E$12</f>
        <v>0</v>
      </c>
      <c r="BU2268" s="173">
        <f>(L2268*2500)*'P6 Verzekering'!$E$13</f>
        <v>0</v>
      </c>
      <c r="BV2268" s="173">
        <f t="shared" si="1008"/>
        <v>0</v>
      </c>
      <c r="BW2268"/>
      <c r="BX2268"/>
    </row>
    <row r="2269" spans="1:76">
      <c r="A2269" s="152" t="s">
        <v>2233</v>
      </c>
      <c r="B2269" s="152" t="s">
        <v>219</v>
      </c>
      <c r="C2269" s="152" t="s">
        <v>219</v>
      </c>
      <c r="D2269" s="152" t="s">
        <v>181</v>
      </c>
      <c r="E2269" s="152" t="s">
        <v>153</v>
      </c>
      <c r="F2269" s="153">
        <f t="shared" si="1010"/>
        <v>41</v>
      </c>
      <c r="G2269" s="154">
        <v>0</v>
      </c>
      <c r="H2269" s="154">
        <f>IFERROR(VLOOKUP(B2269,'P2 Origin'!$C$21:$Q$176,15,FALSE),0)</f>
        <v>0</v>
      </c>
      <c r="I2269" s="154">
        <f>IFERROR(VLOOKUP(D2269,'P4 Destination'!$C$21:$Q$176,15,FALSE),0)</f>
        <v>1</v>
      </c>
      <c r="J2269" s="155"/>
      <c r="K2269" s="155"/>
      <c r="L2269" s="156">
        <v>41</v>
      </c>
      <c r="M2269" s="155">
        <v>474</v>
      </c>
      <c r="N2269" s="155">
        <v>3</v>
      </c>
      <c r="O2269" s="157">
        <f t="shared" si="985"/>
        <v>0</v>
      </c>
      <c r="P2269" s="158">
        <f t="shared" si="986"/>
        <v>0</v>
      </c>
      <c r="Q2269" s="159">
        <f>IFERROR(VLOOKUP(N2269,'P1 Intra-Europees'!$A$15:$H$25,3,0),0)*P2269</f>
        <v>0</v>
      </c>
      <c r="R2269" s="160">
        <f t="shared" si="987"/>
        <v>0</v>
      </c>
      <c r="S2269" s="159">
        <f>IFERROR(VLOOKUP(N2269,'P1 Intra-Europees'!$A$15:$H$25,4,0),0)*R2269</f>
        <v>0</v>
      </c>
      <c r="T2269" s="160">
        <f t="shared" si="988"/>
        <v>0</v>
      </c>
      <c r="U2269" s="159">
        <f>IFERROR(VLOOKUP(N2269,'P1 Intra-Europees'!$A$15:$H$25,5,0),0)*T2269</f>
        <v>0</v>
      </c>
      <c r="V2269" s="160">
        <f t="shared" si="989"/>
        <v>41</v>
      </c>
      <c r="W2269" s="159">
        <f>IFERROR(VLOOKUP(N2269,'P1 Intra-Europees'!$A$15:$H$25,6,0),0)*V2269</f>
        <v>0</v>
      </c>
      <c r="X2269" s="160">
        <f t="shared" si="990"/>
        <v>0</v>
      </c>
      <c r="Y2269" s="159">
        <f>IFERROR(VLOOKUP(N2269,'P1 Intra-Europees'!$A$15:$H$25,7,0),0)*X2269</f>
        <v>0</v>
      </c>
      <c r="Z2269" s="161">
        <f t="shared" si="991"/>
        <v>0</v>
      </c>
      <c r="AA2269" s="162">
        <f>IFERROR(VLOOKUP(N2269,'P1 Intra-Europees'!$A$15:$H$25,8,0),0)*Z2269</f>
        <v>0</v>
      </c>
      <c r="AB2269" s="163">
        <f t="shared" si="992"/>
        <v>0</v>
      </c>
      <c r="AC2269" s="157" t="str">
        <f>VLOOKUP(B2269,'P2 Origin'!$C$21:$O$176,13,0)</f>
        <v>EUR</v>
      </c>
      <c r="AD2269" s="164">
        <f t="shared" si="993"/>
        <v>0</v>
      </c>
      <c r="AE2269" s="165">
        <f>IF(AU2269&gt;0.1,VLOOKUP(B2269,'P2 Origin'!$C$21:$M$176,3,0)*H2269,0)</f>
        <v>0</v>
      </c>
      <c r="AF2269" s="166">
        <f t="shared" si="994"/>
        <v>0</v>
      </c>
      <c r="AG2269" s="165">
        <f>(VLOOKUP(B2269,'P2 Origin'!$C$21:$M$176,4,0))*AF2269</f>
        <v>0</v>
      </c>
      <c r="AH2269" s="166">
        <f t="shared" si="995"/>
        <v>0</v>
      </c>
      <c r="AI2269" s="165">
        <f>(VLOOKUP(B2269,'P2 Origin'!$C$21:$M$176,5,0))*AH2269</f>
        <v>0</v>
      </c>
      <c r="AJ2269" s="166">
        <f t="shared" si="1009"/>
        <v>0</v>
      </c>
      <c r="AK2269" s="165">
        <f>(VLOOKUP(B2269,'P2 Origin'!$C$21:$M$176,6,0))*AJ2269</f>
        <v>0</v>
      </c>
      <c r="AL2269" s="166">
        <f t="shared" si="996"/>
        <v>0</v>
      </c>
      <c r="AM2269" s="165">
        <f>(VLOOKUP($B2269,'P2 Origin'!$C$21:$M$176,7,0))*AL2269</f>
        <v>0</v>
      </c>
      <c r="AN2269" s="166">
        <f t="shared" si="997"/>
        <v>0</v>
      </c>
      <c r="AO2269" s="165">
        <f>(VLOOKUP($B2269,'P2 Origin'!$C$21:$M$176,8,0))*AN2269</f>
        <v>0</v>
      </c>
      <c r="AP2269" s="166">
        <f t="shared" si="998"/>
        <v>0</v>
      </c>
      <c r="AQ2269" s="165">
        <f>(VLOOKUP($B2269,'P2 Origin'!$C$21:$M$176,9,0))*AP2269</f>
        <v>0</v>
      </c>
      <c r="AR2269" s="155">
        <f t="shared" si="1011"/>
        <v>0</v>
      </c>
      <c r="AS2269" s="164">
        <f>(VLOOKUP(B2269,'P2 Origin'!$C$21:$M$176,10,0))*K2269</f>
        <v>0</v>
      </c>
      <c r="AT2269" s="164">
        <f>(VLOOKUP(B2269,'P2 Origin'!$C$21:$M$176,11,0))*J2269</f>
        <v>0</v>
      </c>
      <c r="AU2269" s="167">
        <v>0</v>
      </c>
      <c r="AV2269" s="168">
        <v>0</v>
      </c>
      <c r="AW2269" s="169">
        <v>0</v>
      </c>
      <c r="AX2269" s="170">
        <f>IF(AU2269&gt;=0.1,'P3 Bureaumarge zee- en luchtvr.'!$D$12,0)</f>
        <v>0</v>
      </c>
      <c r="AY2269" s="163">
        <f t="shared" si="999"/>
        <v>0</v>
      </c>
      <c r="AZ2269" s="157" t="str">
        <f>VLOOKUP(D2269,'P4 Destination'!$C$21:$O$176,13,0)</f>
        <v>EUR</v>
      </c>
      <c r="BA2269" s="164">
        <f t="shared" si="1000"/>
        <v>0</v>
      </c>
      <c r="BB2269" s="171">
        <f>IF(AU2269&gt;0.1,(VLOOKUP(D2269,'P4 Destination'!$C$21:$M$176,3,0))*I2269,0)</f>
        <v>0</v>
      </c>
      <c r="BC2269" s="172">
        <f t="shared" si="1001"/>
        <v>0</v>
      </c>
      <c r="BD2269" s="171">
        <f>(VLOOKUP($D2269,'P4 Destination'!$C$21:$M$176,4,0))*BC2269</f>
        <v>0</v>
      </c>
      <c r="BE2269" s="172">
        <f t="shared" si="1002"/>
        <v>0</v>
      </c>
      <c r="BF2269" s="171">
        <f>(VLOOKUP($D2269,'P4 Destination'!$C$21:$M$176,5,0))*BE2269</f>
        <v>0</v>
      </c>
      <c r="BG2269" s="172">
        <f t="shared" si="1003"/>
        <v>0</v>
      </c>
      <c r="BH2269" s="171">
        <f>(VLOOKUP($D2269,'P4 Destination'!$C$21:$M$176,6,0))*BG2269</f>
        <v>0</v>
      </c>
      <c r="BI2269" s="172">
        <f t="shared" si="1004"/>
        <v>0</v>
      </c>
      <c r="BJ2269" s="171">
        <f>(VLOOKUP($D2269,'P4 Destination'!$C$21:$M$176,7,0))*BI2269</f>
        <v>0</v>
      </c>
      <c r="BK2269" s="172">
        <f t="shared" si="1005"/>
        <v>0</v>
      </c>
      <c r="BL2269" s="171">
        <f>(VLOOKUP($D2269,'P4 Destination'!$C$21:$M$176,8,0))*BK2269</f>
        <v>0</v>
      </c>
      <c r="BM2269" s="172">
        <f t="shared" si="1006"/>
        <v>0</v>
      </c>
      <c r="BN2269" s="171">
        <f>(VLOOKUP($D2269,'P4 Destination'!$C$21:$M$176,9,0))*BM2269</f>
        <v>0</v>
      </c>
      <c r="BO2269" s="154">
        <f t="shared" si="1012"/>
        <v>0</v>
      </c>
      <c r="BP2269" s="171">
        <f>(VLOOKUP(D2269,'P4 Destination'!$C$21:$M$176,10,0))*K2269</f>
        <v>0</v>
      </c>
      <c r="BQ2269" s="171">
        <f>(VLOOKUP(D2269,'P4 Destination'!$C$21:$M$176,11,0))*J2269</f>
        <v>0</v>
      </c>
      <c r="BR2269" s="173">
        <f t="shared" si="1007"/>
        <v>0</v>
      </c>
      <c r="BS2269" s="173">
        <f>(AV2269*2500)*'P6 Verzekering'!$E$11</f>
        <v>0</v>
      </c>
      <c r="BT2269" s="173">
        <f>(AW2269*2500)*'P6 Verzekering'!$E$12</f>
        <v>0</v>
      </c>
      <c r="BU2269" s="173">
        <f>(L2269*2500)*'P6 Verzekering'!$E$13</f>
        <v>0</v>
      </c>
      <c r="BV2269" s="173">
        <f t="shared" si="1008"/>
        <v>0</v>
      </c>
      <c r="BW2269"/>
      <c r="BX2269"/>
    </row>
    <row r="2270" spans="1:76">
      <c r="A2270" s="152" t="s">
        <v>2722</v>
      </c>
      <c r="B2270" s="152" t="s">
        <v>181</v>
      </c>
      <c r="C2270" s="152" t="s">
        <v>153</v>
      </c>
      <c r="D2270" s="152" t="s">
        <v>219</v>
      </c>
      <c r="E2270" s="152" t="s">
        <v>219</v>
      </c>
      <c r="F2270" s="153">
        <f t="shared" si="1010"/>
        <v>41</v>
      </c>
      <c r="G2270" s="154">
        <v>0</v>
      </c>
      <c r="H2270" s="154">
        <f>IFERROR(VLOOKUP(B2270,'P2 Origin'!$C$21:$Q$176,15,FALSE),0)</f>
        <v>1</v>
      </c>
      <c r="I2270" s="154">
        <f>IFERROR(VLOOKUP(D2270,'P4 Destination'!$C$21:$Q$176,15,FALSE),0)</f>
        <v>0</v>
      </c>
      <c r="J2270" s="155"/>
      <c r="K2270" s="155"/>
      <c r="L2270" s="156">
        <v>41</v>
      </c>
      <c r="M2270" s="155">
        <v>584</v>
      </c>
      <c r="N2270" s="155">
        <v>4</v>
      </c>
      <c r="O2270" s="157">
        <f t="shared" si="985"/>
        <v>0</v>
      </c>
      <c r="P2270" s="158">
        <f t="shared" si="986"/>
        <v>0</v>
      </c>
      <c r="Q2270" s="159">
        <f>IFERROR(VLOOKUP(N2270,'P1 Intra-Europees'!$A$15:$H$25,3,0),0)*P2270</f>
        <v>0</v>
      </c>
      <c r="R2270" s="160">
        <f t="shared" si="987"/>
        <v>0</v>
      </c>
      <c r="S2270" s="159">
        <f>IFERROR(VLOOKUP(N2270,'P1 Intra-Europees'!$A$15:$H$25,4,0),0)*R2270</f>
        <v>0</v>
      </c>
      <c r="T2270" s="160">
        <f t="shared" si="988"/>
        <v>0</v>
      </c>
      <c r="U2270" s="159">
        <f>IFERROR(VLOOKUP(N2270,'P1 Intra-Europees'!$A$15:$H$25,5,0),0)*T2270</f>
        <v>0</v>
      </c>
      <c r="V2270" s="160">
        <f t="shared" si="989"/>
        <v>41</v>
      </c>
      <c r="W2270" s="159">
        <f>IFERROR(VLOOKUP(N2270,'P1 Intra-Europees'!$A$15:$H$25,6,0),0)*V2270</f>
        <v>0</v>
      </c>
      <c r="X2270" s="160">
        <f t="shared" si="990"/>
        <v>0</v>
      </c>
      <c r="Y2270" s="159">
        <f>IFERROR(VLOOKUP(N2270,'P1 Intra-Europees'!$A$15:$H$25,7,0),0)*X2270</f>
        <v>0</v>
      </c>
      <c r="Z2270" s="161">
        <f t="shared" si="991"/>
        <v>0</v>
      </c>
      <c r="AA2270" s="162">
        <f>IFERROR(VLOOKUP(N2270,'P1 Intra-Europees'!$A$15:$H$25,8,0),0)*Z2270</f>
        <v>0</v>
      </c>
      <c r="AB2270" s="163">
        <f t="shared" si="992"/>
        <v>0</v>
      </c>
      <c r="AC2270" s="157" t="str">
        <f>VLOOKUP(B2270,'P2 Origin'!$C$21:$O$176,13,0)</f>
        <v>EUR</v>
      </c>
      <c r="AD2270" s="164">
        <f t="shared" si="993"/>
        <v>0</v>
      </c>
      <c r="AE2270" s="165">
        <f>IF(AU2270&gt;0.1,VLOOKUP(B2270,'P2 Origin'!$C$21:$M$176,3,0)*H2270,0)</f>
        <v>0</v>
      </c>
      <c r="AF2270" s="166">
        <f t="shared" si="994"/>
        <v>0</v>
      </c>
      <c r="AG2270" s="165">
        <f>(VLOOKUP(B2270,'P2 Origin'!$C$21:$M$176,4,0))*AF2270</f>
        <v>0</v>
      </c>
      <c r="AH2270" s="166">
        <f t="shared" si="995"/>
        <v>0</v>
      </c>
      <c r="AI2270" s="165">
        <f>(VLOOKUP(B2270,'P2 Origin'!$C$21:$M$176,5,0))*AH2270</f>
        <v>0</v>
      </c>
      <c r="AJ2270" s="166">
        <f t="shared" si="1009"/>
        <v>0</v>
      </c>
      <c r="AK2270" s="165">
        <f>(VLOOKUP(B2270,'P2 Origin'!$C$21:$M$176,6,0))*AJ2270</f>
        <v>0</v>
      </c>
      <c r="AL2270" s="166">
        <f t="shared" si="996"/>
        <v>0</v>
      </c>
      <c r="AM2270" s="165">
        <f>(VLOOKUP($B2270,'P2 Origin'!$C$21:$M$176,7,0))*AL2270</f>
        <v>0</v>
      </c>
      <c r="AN2270" s="166">
        <f t="shared" si="997"/>
        <v>0</v>
      </c>
      <c r="AO2270" s="165">
        <f>(VLOOKUP($B2270,'P2 Origin'!$C$21:$M$176,8,0))*AN2270</f>
        <v>0</v>
      </c>
      <c r="AP2270" s="166">
        <f t="shared" si="998"/>
        <v>0</v>
      </c>
      <c r="AQ2270" s="165">
        <f>(VLOOKUP($B2270,'P2 Origin'!$C$21:$M$176,9,0))*AP2270</f>
        <v>0</v>
      </c>
      <c r="AR2270" s="155">
        <f t="shared" si="1011"/>
        <v>0</v>
      </c>
      <c r="AS2270" s="164">
        <f>(VLOOKUP(B2270,'P2 Origin'!$C$21:$M$176,10,0))*K2270</f>
        <v>0</v>
      </c>
      <c r="AT2270" s="164">
        <f>(VLOOKUP(B2270,'P2 Origin'!$C$21:$M$176,11,0))*J2270</f>
        <v>0</v>
      </c>
      <c r="AU2270" s="167">
        <v>0</v>
      </c>
      <c r="AV2270" s="168">
        <v>0</v>
      </c>
      <c r="AW2270" s="169">
        <v>0</v>
      </c>
      <c r="AX2270" s="170">
        <f>IF(AU2270&gt;=0.1,'P3 Bureaumarge zee- en luchtvr.'!$D$12,0)</f>
        <v>0</v>
      </c>
      <c r="AY2270" s="163">
        <f t="shared" si="999"/>
        <v>0</v>
      </c>
      <c r="AZ2270" s="157" t="str">
        <f>VLOOKUP(D2270,'P4 Destination'!$C$21:$O$176,13,0)</f>
        <v>EUR</v>
      </c>
      <c r="BA2270" s="164">
        <f t="shared" si="1000"/>
        <v>0</v>
      </c>
      <c r="BB2270" s="171">
        <f>IF(AU2270&gt;0.1,(VLOOKUP(D2270,'P4 Destination'!$C$21:$M$176,3,0))*I2270,0)</f>
        <v>0</v>
      </c>
      <c r="BC2270" s="172">
        <f t="shared" si="1001"/>
        <v>0</v>
      </c>
      <c r="BD2270" s="171">
        <f>(VLOOKUP($D2270,'P4 Destination'!$C$21:$M$176,4,0))*BC2270</f>
        <v>0</v>
      </c>
      <c r="BE2270" s="172">
        <f t="shared" si="1002"/>
        <v>0</v>
      </c>
      <c r="BF2270" s="171">
        <f>(VLOOKUP($D2270,'P4 Destination'!$C$21:$M$176,5,0))*BE2270</f>
        <v>0</v>
      </c>
      <c r="BG2270" s="172">
        <f t="shared" si="1003"/>
        <v>0</v>
      </c>
      <c r="BH2270" s="171">
        <f>(VLOOKUP($D2270,'P4 Destination'!$C$21:$M$176,6,0))*BG2270</f>
        <v>0</v>
      </c>
      <c r="BI2270" s="172">
        <f t="shared" si="1004"/>
        <v>0</v>
      </c>
      <c r="BJ2270" s="171">
        <f>(VLOOKUP($D2270,'P4 Destination'!$C$21:$M$176,7,0))*BI2270</f>
        <v>0</v>
      </c>
      <c r="BK2270" s="172">
        <f t="shared" si="1005"/>
        <v>0</v>
      </c>
      <c r="BL2270" s="171">
        <f>(VLOOKUP($D2270,'P4 Destination'!$C$21:$M$176,8,0))*BK2270</f>
        <v>0</v>
      </c>
      <c r="BM2270" s="172">
        <f t="shared" si="1006"/>
        <v>0</v>
      </c>
      <c r="BN2270" s="171">
        <f>(VLOOKUP($D2270,'P4 Destination'!$C$21:$M$176,9,0))*BM2270</f>
        <v>0</v>
      </c>
      <c r="BO2270" s="154">
        <f t="shared" si="1012"/>
        <v>0</v>
      </c>
      <c r="BP2270" s="171">
        <f>(VLOOKUP(D2270,'P4 Destination'!$C$21:$M$176,10,0))*K2270</f>
        <v>0</v>
      </c>
      <c r="BQ2270" s="171">
        <f>(VLOOKUP(D2270,'P4 Destination'!$C$21:$M$176,11,0))*J2270</f>
        <v>0</v>
      </c>
      <c r="BR2270" s="173">
        <f t="shared" si="1007"/>
        <v>0</v>
      </c>
      <c r="BS2270" s="173">
        <f>(AV2270*2500)*'P6 Verzekering'!$E$11</f>
        <v>0</v>
      </c>
      <c r="BT2270" s="173">
        <f>(AW2270*2500)*'P6 Verzekering'!$E$12</f>
        <v>0</v>
      </c>
      <c r="BU2270" s="173">
        <f>(L2270*2500)*'P6 Verzekering'!$E$13</f>
        <v>0</v>
      </c>
      <c r="BV2270" s="173">
        <f t="shared" si="1008"/>
        <v>0</v>
      </c>
      <c r="BW2270"/>
      <c r="BX2270"/>
    </row>
    <row r="2271" spans="1:76">
      <c r="A2271" s="152" t="s">
        <v>1650</v>
      </c>
      <c r="B2271" s="152" t="s">
        <v>219</v>
      </c>
      <c r="C2271" s="152" t="s">
        <v>219</v>
      </c>
      <c r="D2271" s="152" t="s">
        <v>184</v>
      </c>
      <c r="E2271" s="152" t="s">
        <v>183</v>
      </c>
      <c r="F2271" s="153">
        <f t="shared" si="1010"/>
        <v>41</v>
      </c>
      <c r="G2271" s="154">
        <v>0</v>
      </c>
      <c r="H2271" s="154">
        <f>IFERROR(VLOOKUP(B2271,'P2 Origin'!$C$21:$Q$176,15,FALSE),0)</f>
        <v>0</v>
      </c>
      <c r="I2271" s="154">
        <f>IFERROR(VLOOKUP(D2271,'P4 Destination'!$C$21:$Q$176,15,FALSE),0)</f>
        <v>1</v>
      </c>
      <c r="J2271" s="155"/>
      <c r="K2271" s="155"/>
      <c r="L2271" s="156">
        <v>41</v>
      </c>
      <c r="M2271" s="155">
        <v>688</v>
      </c>
      <c r="N2271" s="155">
        <v>4</v>
      </c>
      <c r="O2271" s="157">
        <f t="shared" si="985"/>
        <v>0</v>
      </c>
      <c r="P2271" s="158">
        <f t="shared" si="986"/>
        <v>0</v>
      </c>
      <c r="Q2271" s="159">
        <f>IFERROR(VLOOKUP(N2271,'P1 Intra-Europees'!$A$15:$H$25,3,0),0)*P2271</f>
        <v>0</v>
      </c>
      <c r="R2271" s="160">
        <f t="shared" si="987"/>
        <v>0</v>
      </c>
      <c r="S2271" s="159">
        <f>IFERROR(VLOOKUP(N2271,'P1 Intra-Europees'!$A$15:$H$25,4,0),0)*R2271</f>
        <v>0</v>
      </c>
      <c r="T2271" s="160">
        <f t="shared" si="988"/>
        <v>0</v>
      </c>
      <c r="U2271" s="159">
        <f>IFERROR(VLOOKUP(N2271,'P1 Intra-Europees'!$A$15:$H$25,5,0),0)*T2271</f>
        <v>0</v>
      </c>
      <c r="V2271" s="160">
        <f t="shared" si="989"/>
        <v>41</v>
      </c>
      <c r="W2271" s="159">
        <f>IFERROR(VLOOKUP(N2271,'P1 Intra-Europees'!$A$15:$H$25,6,0),0)*V2271</f>
        <v>0</v>
      </c>
      <c r="X2271" s="160">
        <f t="shared" si="990"/>
        <v>0</v>
      </c>
      <c r="Y2271" s="159">
        <f>IFERROR(VLOOKUP(N2271,'P1 Intra-Europees'!$A$15:$H$25,7,0),0)*X2271</f>
        <v>0</v>
      </c>
      <c r="Z2271" s="161">
        <f t="shared" si="991"/>
        <v>0</v>
      </c>
      <c r="AA2271" s="162">
        <f>IFERROR(VLOOKUP(N2271,'P1 Intra-Europees'!$A$15:$H$25,8,0),0)*Z2271</f>
        <v>0</v>
      </c>
      <c r="AB2271" s="163">
        <f t="shared" si="992"/>
        <v>0</v>
      </c>
      <c r="AC2271" s="157" t="str">
        <f>VLOOKUP(B2271,'P2 Origin'!$C$21:$O$176,13,0)</f>
        <v>EUR</v>
      </c>
      <c r="AD2271" s="164">
        <f t="shared" si="993"/>
        <v>0</v>
      </c>
      <c r="AE2271" s="165">
        <f>IF(AU2271&gt;0.1,VLOOKUP(B2271,'P2 Origin'!$C$21:$M$176,3,0)*H2271,0)</f>
        <v>0</v>
      </c>
      <c r="AF2271" s="166">
        <f t="shared" si="994"/>
        <v>0</v>
      </c>
      <c r="AG2271" s="165">
        <f>(VLOOKUP(B2271,'P2 Origin'!$C$21:$M$176,4,0))*AF2271</f>
        <v>0</v>
      </c>
      <c r="AH2271" s="166">
        <f t="shared" si="995"/>
        <v>0</v>
      </c>
      <c r="AI2271" s="165">
        <f>(VLOOKUP(B2271,'P2 Origin'!$C$21:$M$176,5,0))*AH2271</f>
        <v>0</v>
      </c>
      <c r="AJ2271" s="166">
        <f t="shared" si="1009"/>
        <v>0</v>
      </c>
      <c r="AK2271" s="165">
        <f>(VLOOKUP(B2271,'P2 Origin'!$C$21:$M$176,6,0))*AJ2271</f>
        <v>0</v>
      </c>
      <c r="AL2271" s="166">
        <f t="shared" si="996"/>
        <v>0</v>
      </c>
      <c r="AM2271" s="165">
        <f>(VLOOKUP($B2271,'P2 Origin'!$C$21:$M$176,7,0))*AL2271</f>
        <v>0</v>
      </c>
      <c r="AN2271" s="166">
        <f t="shared" si="997"/>
        <v>0</v>
      </c>
      <c r="AO2271" s="165">
        <f>(VLOOKUP($B2271,'P2 Origin'!$C$21:$M$176,8,0))*AN2271</f>
        <v>0</v>
      </c>
      <c r="AP2271" s="166">
        <f t="shared" si="998"/>
        <v>0</v>
      </c>
      <c r="AQ2271" s="165">
        <f>(VLOOKUP($B2271,'P2 Origin'!$C$21:$M$176,9,0))*AP2271</f>
        <v>0</v>
      </c>
      <c r="AR2271" s="155">
        <f t="shared" si="1011"/>
        <v>0</v>
      </c>
      <c r="AS2271" s="164">
        <f>(VLOOKUP(B2271,'P2 Origin'!$C$21:$M$176,10,0))*K2271</f>
        <v>0</v>
      </c>
      <c r="AT2271" s="164">
        <f>(VLOOKUP(B2271,'P2 Origin'!$C$21:$M$176,11,0))*J2271</f>
        <v>0</v>
      </c>
      <c r="AU2271" s="167">
        <v>0</v>
      </c>
      <c r="AV2271" s="168">
        <v>0</v>
      </c>
      <c r="AW2271" s="169">
        <v>0</v>
      </c>
      <c r="AX2271" s="170">
        <f>IF(AU2271&gt;=0.1,'P3 Bureaumarge zee- en luchtvr.'!$D$12,0)</f>
        <v>0</v>
      </c>
      <c r="AY2271" s="163">
        <f t="shared" si="999"/>
        <v>0</v>
      </c>
      <c r="AZ2271" s="157" t="str">
        <f>VLOOKUP(D2271,'P4 Destination'!$C$21:$O$176,13,0)</f>
        <v>EUR</v>
      </c>
      <c r="BA2271" s="164">
        <f t="shared" si="1000"/>
        <v>0</v>
      </c>
      <c r="BB2271" s="171">
        <f>IF(AU2271&gt;0.1,(VLOOKUP(D2271,'P4 Destination'!$C$21:$M$176,3,0))*I2271,0)</f>
        <v>0</v>
      </c>
      <c r="BC2271" s="172">
        <f t="shared" si="1001"/>
        <v>0</v>
      </c>
      <c r="BD2271" s="171">
        <f>(VLOOKUP($D2271,'P4 Destination'!$C$21:$M$176,4,0))*BC2271</f>
        <v>0</v>
      </c>
      <c r="BE2271" s="172">
        <f t="shared" si="1002"/>
        <v>0</v>
      </c>
      <c r="BF2271" s="171">
        <f>(VLOOKUP($D2271,'P4 Destination'!$C$21:$M$176,5,0))*BE2271</f>
        <v>0</v>
      </c>
      <c r="BG2271" s="172">
        <f t="shared" si="1003"/>
        <v>0</v>
      </c>
      <c r="BH2271" s="171">
        <f>(VLOOKUP($D2271,'P4 Destination'!$C$21:$M$176,6,0))*BG2271</f>
        <v>0</v>
      </c>
      <c r="BI2271" s="172">
        <f t="shared" si="1004"/>
        <v>0</v>
      </c>
      <c r="BJ2271" s="171">
        <f>(VLOOKUP($D2271,'P4 Destination'!$C$21:$M$176,7,0))*BI2271</f>
        <v>0</v>
      </c>
      <c r="BK2271" s="172">
        <f t="shared" si="1005"/>
        <v>0</v>
      </c>
      <c r="BL2271" s="171">
        <f>(VLOOKUP($D2271,'P4 Destination'!$C$21:$M$176,8,0))*BK2271</f>
        <v>0</v>
      </c>
      <c r="BM2271" s="172">
        <f t="shared" si="1006"/>
        <v>0</v>
      </c>
      <c r="BN2271" s="171">
        <f>(VLOOKUP($D2271,'P4 Destination'!$C$21:$M$176,9,0))*BM2271</f>
        <v>0</v>
      </c>
      <c r="BO2271" s="154">
        <f t="shared" si="1012"/>
        <v>0</v>
      </c>
      <c r="BP2271" s="171">
        <f>(VLOOKUP(D2271,'P4 Destination'!$C$21:$M$176,10,0))*K2271</f>
        <v>0</v>
      </c>
      <c r="BQ2271" s="171">
        <f>(VLOOKUP(D2271,'P4 Destination'!$C$21:$M$176,11,0))*J2271</f>
        <v>0</v>
      </c>
      <c r="BR2271" s="173">
        <f t="shared" si="1007"/>
        <v>0</v>
      </c>
      <c r="BS2271" s="173">
        <f>(AV2271*2500)*'P6 Verzekering'!$E$11</f>
        <v>0</v>
      </c>
      <c r="BT2271" s="173">
        <f>(AW2271*2500)*'P6 Verzekering'!$E$12</f>
        <v>0</v>
      </c>
      <c r="BU2271" s="173">
        <f>(L2271*2500)*'P6 Verzekering'!$E$13</f>
        <v>0</v>
      </c>
      <c r="BV2271" s="173">
        <f t="shared" si="1008"/>
        <v>0</v>
      </c>
      <c r="BW2271"/>
      <c r="BX2271"/>
    </row>
    <row r="2272" spans="1:76">
      <c r="A2272" s="152" t="s">
        <v>1145</v>
      </c>
      <c r="B2272" s="152" t="s">
        <v>253</v>
      </c>
      <c r="C2272" s="152" t="s">
        <v>250</v>
      </c>
      <c r="D2272" s="152" t="s">
        <v>219</v>
      </c>
      <c r="E2272" s="152" t="s">
        <v>219</v>
      </c>
      <c r="F2272" s="153">
        <f t="shared" si="1010"/>
        <v>41</v>
      </c>
      <c r="G2272" s="154">
        <v>0</v>
      </c>
      <c r="H2272" s="154">
        <f>IFERROR(VLOOKUP(B2272,'P2 Origin'!$C$21:$Q$176,15,FALSE),0)</f>
        <v>1</v>
      </c>
      <c r="I2272" s="154">
        <f>IFERROR(VLOOKUP(D2272,'P4 Destination'!$C$21:$Q$176,15,FALSE),0)</f>
        <v>0</v>
      </c>
      <c r="J2272" s="155"/>
      <c r="K2272" s="155"/>
      <c r="L2272" s="156">
        <v>41</v>
      </c>
      <c r="M2272" s="155">
        <v>951</v>
      </c>
      <c r="N2272" s="155">
        <v>5</v>
      </c>
      <c r="O2272" s="157">
        <f t="shared" si="985"/>
        <v>0</v>
      </c>
      <c r="P2272" s="158">
        <f t="shared" si="986"/>
        <v>0</v>
      </c>
      <c r="Q2272" s="159">
        <f>IFERROR(VLOOKUP(N2272,'P1 Intra-Europees'!$A$15:$H$25,3,0),0)*P2272</f>
        <v>0</v>
      </c>
      <c r="R2272" s="160">
        <f t="shared" si="987"/>
        <v>0</v>
      </c>
      <c r="S2272" s="159">
        <f>IFERROR(VLOOKUP(N2272,'P1 Intra-Europees'!$A$15:$H$25,4,0),0)*R2272</f>
        <v>0</v>
      </c>
      <c r="T2272" s="160">
        <f t="shared" si="988"/>
        <v>0</v>
      </c>
      <c r="U2272" s="159">
        <f>IFERROR(VLOOKUP(N2272,'P1 Intra-Europees'!$A$15:$H$25,5,0),0)*T2272</f>
        <v>0</v>
      </c>
      <c r="V2272" s="160">
        <f t="shared" si="989"/>
        <v>41</v>
      </c>
      <c r="W2272" s="159">
        <f>IFERROR(VLOOKUP(N2272,'P1 Intra-Europees'!$A$15:$H$25,6,0),0)*V2272</f>
        <v>0</v>
      </c>
      <c r="X2272" s="160">
        <f t="shared" si="990"/>
        <v>0</v>
      </c>
      <c r="Y2272" s="159">
        <f>IFERROR(VLOOKUP(N2272,'P1 Intra-Europees'!$A$15:$H$25,7,0),0)*X2272</f>
        <v>0</v>
      </c>
      <c r="Z2272" s="161">
        <f t="shared" si="991"/>
        <v>0</v>
      </c>
      <c r="AA2272" s="162">
        <f>IFERROR(VLOOKUP(N2272,'P1 Intra-Europees'!$A$15:$H$25,8,0),0)*Z2272</f>
        <v>0</v>
      </c>
      <c r="AB2272" s="163">
        <f t="shared" si="992"/>
        <v>0</v>
      </c>
      <c r="AC2272" s="157" t="str">
        <f>VLOOKUP(B2272,'P2 Origin'!$C$21:$O$176,13,0)</f>
        <v>EUR</v>
      </c>
      <c r="AD2272" s="164">
        <f t="shared" si="993"/>
        <v>0</v>
      </c>
      <c r="AE2272" s="165">
        <f>IF(AU2272&gt;0.1,VLOOKUP(B2272,'P2 Origin'!$C$21:$M$176,3,0)*H2272,0)</f>
        <v>0</v>
      </c>
      <c r="AF2272" s="166">
        <f t="shared" si="994"/>
        <v>0</v>
      </c>
      <c r="AG2272" s="165">
        <f>(VLOOKUP(B2272,'P2 Origin'!$C$21:$M$176,4,0))*AF2272</f>
        <v>0</v>
      </c>
      <c r="AH2272" s="166">
        <f t="shared" si="995"/>
        <v>0</v>
      </c>
      <c r="AI2272" s="165">
        <f>(VLOOKUP(B2272,'P2 Origin'!$C$21:$M$176,5,0))*AH2272</f>
        <v>0</v>
      </c>
      <c r="AJ2272" s="166">
        <f t="shared" si="1009"/>
        <v>0</v>
      </c>
      <c r="AK2272" s="165">
        <f>(VLOOKUP(B2272,'P2 Origin'!$C$21:$M$176,6,0))*AJ2272</f>
        <v>0</v>
      </c>
      <c r="AL2272" s="166">
        <f t="shared" si="996"/>
        <v>0</v>
      </c>
      <c r="AM2272" s="165">
        <f>(VLOOKUP($B2272,'P2 Origin'!$C$21:$M$176,7,0))*AL2272</f>
        <v>0</v>
      </c>
      <c r="AN2272" s="166">
        <f t="shared" si="997"/>
        <v>0</v>
      </c>
      <c r="AO2272" s="165">
        <f>(VLOOKUP($B2272,'P2 Origin'!$C$21:$M$176,8,0))*AN2272</f>
        <v>0</v>
      </c>
      <c r="AP2272" s="166">
        <f t="shared" si="998"/>
        <v>0</v>
      </c>
      <c r="AQ2272" s="165">
        <f>(VLOOKUP($B2272,'P2 Origin'!$C$21:$M$176,9,0))*AP2272</f>
        <v>0</v>
      </c>
      <c r="AR2272" s="155">
        <f t="shared" si="1011"/>
        <v>0</v>
      </c>
      <c r="AS2272" s="164">
        <f>(VLOOKUP(B2272,'P2 Origin'!$C$21:$M$176,10,0))*K2272</f>
        <v>0</v>
      </c>
      <c r="AT2272" s="164">
        <f>(VLOOKUP(B2272,'P2 Origin'!$C$21:$M$176,11,0))*J2272</f>
        <v>0</v>
      </c>
      <c r="AU2272" s="167">
        <v>0</v>
      </c>
      <c r="AV2272" s="168">
        <v>0</v>
      </c>
      <c r="AW2272" s="169">
        <v>0</v>
      </c>
      <c r="AX2272" s="170">
        <f>IF(AU2272&gt;=0.1,'P3 Bureaumarge zee- en luchtvr.'!$D$12,0)</f>
        <v>0</v>
      </c>
      <c r="AY2272" s="163">
        <f t="shared" si="999"/>
        <v>0</v>
      </c>
      <c r="AZ2272" s="157" t="str">
        <f>VLOOKUP(D2272,'P4 Destination'!$C$21:$O$176,13,0)</f>
        <v>EUR</v>
      </c>
      <c r="BA2272" s="164">
        <f t="shared" si="1000"/>
        <v>0</v>
      </c>
      <c r="BB2272" s="171">
        <f>IF(AU2272&gt;0.1,(VLOOKUP(D2272,'P4 Destination'!$C$21:$M$176,3,0))*I2272,0)</f>
        <v>0</v>
      </c>
      <c r="BC2272" s="172">
        <f t="shared" si="1001"/>
        <v>0</v>
      </c>
      <c r="BD2272" s="171">
        <f>(VLOOKUP($D2272,'P4 Destination'!$C$21:$M$176,4,0))*BC2272</f>
        <v>0</v>
      </c>
      <c r="BE2272" s="172">
        <f t="shared" si="1002"/>
        <v>0</v>
      </c>
      <c r="BF2272" s="171">
        <f>(VLOOKUP($D2272,'P4 Destination'!$C$21:$M$176,5,0))*BE2272</f>
        <v>0</v>
      </c>
      <c r="BG2272" s="172">
        <f t="shared" si="1003"/>
        <v>0</v>
      </c>
      <c r="BH2272" s="171">
        <f>(VLOOKUP($D2272,'P4 Destination'!$C$21:$M$176,6,0))*BG2272</f>
        <v>0</v>
      </c>
      <c r="BI2272" s="172">
        <f t="shared" si="1004"/>
        <v>0</v>
      </c>
      <c r="BJ2272" s="171">
        <f>(VLOOKUP($D2272,'P4 Destination'!$C$21:$M$176,7,0))*BI2272</f>
        <v>0</v>
      </c>
      <c r="BK2272" s="172">
        <f t="shared" si="1005"/>
        <v>0</v>
      </c>
      <c r="BL2272" s="171">
        <f>(VLOOKUP($D2272,'P4 Destination'!$C$21:$M$176,8,0))*BK2272</f>
        <v>0</v>
      </c>
      <c r="BM2272" s="172">
        <f t="shared" si="1006"/>
        <v>0</v>
      </c>
      <c r="BN2272" s="171">
        <f>(VLOOKUP($D2272,'P4 Destination'!$C$21:$M$176,9,0))*BM2272</f>
        <v>0</v>
      </c>
      <c r="BO2272" s="154">
        <f t="shared" si="1012"/>
        <v>0</v>
      </c>
      <c r="BP2272" s="171">
        <f>(VLOOKUP(D2272,'P4 Destination'!$C$21:$M$176,10,0))*K2272</f>
        <v>0</v>
      </c>
      <c r="BQ2272" s="171">
        <f>(VLOOKUP(D2272,'P4 Destination'!$C$21:$M$176,11,0))*J2272</f>
        <v>0</v>
      </c>
      <c r="BR2272" s="173">
        <f t="shared" si="1007"/>
        <v>0</v>
      </c>
      <c r="BS2272" s="173">
        <f>(AV2272*2500)*'P6 Verzekering'!$E$11</f>
        <v>0</v>
      </c>
      <c r="BT2272" s="173">
        <f>(AW2272*2500)*'P6 Verzekering'!$E$12</f>
        <v>0</v>
      </c>
      <c r="BU2272" s="173">
        <f>(L2272*2500)*'P6 Verzekering'!$E$13</f>
        <v>0</v>
      </c>
      <c r="BV2272" s="173">
        <f t="shared" si="1008"/>
        <v>0</v>
      </c>
      <c r="BW2272"/>
      <c r="BX2272"/>
    </row>
    <row r="2273" spans="1:76">
      <c r="A2273" s="152" t="s">
        <v>2433</v>
      </c>
      <c r="B2273" s="152" t="s">
        <v>219</v>
      </c>
      <c r="C2273" s="152" t="s">
        <v>219</v>
      </c>
      <c r="D2273" s="152" t="s">
        <v>147</v>
      </c>
      <c r="E2273" s="152" t="s">
        <v>146</v>
      </c>
      <c r="F2273" s="153">
        <f t="shared" si="1010"/>
        <v>41</v>
      </c>
      <c r="G2273" s="154">
        <v>0</v>
      </c>
      <c r="H2273" s="154">
        <f>IFERROR(VLOOKUP(B2273,'P2 Origin'!$C$21:$Q$176,15,FALSE),0)</f>
        <v>0</v>
      </c>
      <c r="I2273" s="154">
        <f>IFERROR(VLOOKUP(D2273,'P4 Destination'!$C$21:$Q$176,15,FALSE),0)</f>
        <v>1</v>
      </c>
      <c r="J2273" s="155"/>
      <c r="K2273" s="155"/>
      <c r="L2273" s="156">
        <v>41</v>
      </c>
      <c r="M2273" s="155">
        <v>1144</v>
      </c>
      <c r="N2273" s="155">
        <v>6</v>
      </c>
      <c r="O2273" s="157">
        <f t="shared" si="985"/>
        <v>0</v>
      </c>
      <c r="P2273" s="158">
        <f t="shared" si="986"/>
        <v>0</v>
      </c>
      <c r="Q2273" s="159">
        <f>IFERROR(VLOOKUP(N2273,'P1 Intra-Europees'!$A$15:$H$25,3,0),0)*P2273</f>
        <v>0</v>
      </c>
      <c r="R2273" s="160">
        <f t="shared" si="987"/>
        <v>0</v>
      </c>
      <c r="S2273" s="159">
        <f>IFERROR(VLOOKUP(N2273,'P1 Intra-Europees'!$A$15:$H$25,4,0),0)*R2273</f>
        <v>0</v>
      </c>
      <c r="T2273" s="160">
        <f t="shared" si="988"/>
        <v>0</v>
      </c>
      <c r="U2273" s="159">
        <f>IFERROR(VLOOKUP(N2273,'P1 Intra-Europees'!$A$15:$H$25,5,0),0)*T2273</f>
        <v>0</v>
      </c>
      <c r="V2273" s="160">
        <f t="shared" si="989"/>
        <v>41</v>
      </c>
      <c r="W2273" s="159">
        <f>IFERROR(VLOOKUP(N2273,'P1 Intra-Europees'!$A$15:$H$25,6,0),0)*V2273</f>
        <v>0</v>
      </c>
      <c r="X2273" s="160">
        <f t="shared" si="990"/>
        <v>0</v>
      </c>
      <c r="Y2273" s="159">
        <f>IFERROR(VLOOKUP(N2273,'P1 Intra-Europees'!$A$15:$H$25,7,0),0)*X2273</f>
        <v>0</v>
      </c>
      <c r="Z2273" s="161">
        <f t="shared" si="991"/>
        <v>0</v>
      </c>
      <c r="AA2273" s="162">
        <f>IFERROR(VLOOKUP(N2273,'P1 Intra-Europees'!$A$15:$H$25,8,0),0)*Z2273</f>
        <v>0</v>
      </c>
      <c r="AB2273" s="163">
        <f t="shared" si="992"/>
        <v>0</v>
      </c>
      <c r="AC2273" s="157" t="str">
        <f>VLOOKUP(B2273,'P2 Origin'!$C$21:$O$176,13,0)</f>
        <v>EUR</v>
      </c>
      <c r="AD2273" s="164">
        <f t="shared" si="993"/>
        <v>0</v>
      </c>
      <c r="AE2273" s="165">
        <f>IF(AU2273&gt;0.1,VLOOKUP(B2273,'P2 Origin'!$C$21:$M$176,3,0)*H2273,0)</f>
        <v>0</v>
      </c>
      <c r="AF2273" s="166">
        <f t="shared" si="994"/>
        <v>0</v>
      </c>
      <c r="AG2273" s="165">
        <f>(VLOOKUP(B2273,'P2 Origin'!$C$21:$M$176,4,0))*AF2273</f>
        <v>0</v>
      </c>
      <c r="AH2273" s="166">
        <f t="shared" si="995"/>
        <v>0</v>
      </c>
      <c r="AI2273" s="165">
        <f>(VLOOKUP(B2273,'P2 Origin'!$C$21:$M$176,5,0))*AH2273</f>
        <v>0</v>
      </c>
      <c r="AJ2273" s="166">
        <f t="shared" si="1009"/>
        <v>0</v>
      </c>
      <c r="AK2273" s="165">
        <f>(VLOOKUP(B2273,'P2 Origin'!$C$21:$M$176,6,0))*AJ2273</f>
        <v>0</v>
      </c>
      <c r="AL2273" s="166">
        <f t="shared" si="996"/>
        <v>0</v>
      </c>
      <c r="AM2273" s="165">
        <f>(VLOOKUP($B2273,'P2 Origin'!$C$21:$M$176,7,0))*AL2273</f>
        <v>0</v>
      </c>
      <c r="AN2273" s="166">
        <f t="shared" si="997"/>
        <v>0</v>
      </c>
      <c r="AO2273" s="165">
        <f>(VLOOKUP($B2273,'P2 Origin'!$C$21:$M$176,8,0))*AN2273</f>
        <v>0</v>
      </c>
      <c r="AP2273" s="166">
        <f t="shared" si="998"/>
        <v>0</v>
      </c>
      <c r="AQ2273" s="165">
        <f>(VLOOKUP($B2273,'P2 Origin'!$C$21:$M$176,9,0))*AP2273</f>
        <v>0</v>
      </c>
      <c r="AR2273" s="155">
        <f t="shared" si="1011"/>
        <v>0</v>
      </c>
      <c r="AS2273" s="164">
        <f>(VLOOKUP(B2273,'P2 Origin'!$C$21:$M$176,10,0))*K2273</f>
        <v>0</v>
      </c>
      <c r="AT2273" s="164">
        <f>(VLOOKUP(B2273,'P2 Origin'!$C$21:$M$176,11,0))*J2273</f>
        <v>0</v>
      </c>
      <c r="AU2273" s="167">
        <v>0</v>
      </c>
      <c r="AV2273" s="168">
        <v>0</v>
      </c>
      <c r="AW2273" s="169">
        <v>0</v>
      </c>
      <c r="AX2273" s="170">
        <f>IF(AU2273&gt;=0.1,'P3 Bureaumarge zee- en luchtvr.'!$D$12,0)</f>
        <v>0</v>
      </c>
      <c r="AY2273" s="163">
        <f t="shared" si="999"/>
        <v>0</v>
      </c>
      <c r="AZ2273" s="157" t="str">
        <f>VLOOKUP(D2273,'P4 Destination'!$C$21:$O$176,13,0)</f>
        <v>EUR</v>
      </c>
      <c r="BA2273" s="164">
        <f t="shared" si="1000"/>
        <v>0</v>
      </c>
      <c r="BB2273" s="171">
        <f>IF(AU2273&gt;0.1,(VLOOKUP(D2273,'P4 Destination'!$C$21:$M$176,3,0))*I2273,0)</f>
        <v>0</v>
      </c>
      <c r="BC2273" s="172">
        <f t="shared" si="1001"/>
        <v>0</v>
      </c>
      <c r="BD2273" s="171">
        <f>(VLOOKUP($D2273,'P4 Destination'!$C$21:$M$176,4,0))*BC2273</f>
        <v>0</v>
      </c>
      <c r="BE2273" s="172">
        <f t="shared" si="1002"/>
        <v>0</v>
      </c>
      <c r="BF2273" s="171">
        <f>(VLOOKUP($D2273,'P4 Destination'!$C$21:$M$176,5,0))*BE2273</f>
        <v>0</v>
      </c>
      <c r="BG2273" s="172">
        <f t="shared" si="1003"/>
        <v>0</v>
      </c>
      <c r="BH2273" s="171">
        <f>(VLOOKUP($D2273,'P4 Destination'!$C$21:$M$176,6,0))*BG2273</f>
        <v>0</v>
      </c>
      <c r="BI2273" s="172">
        <f t="shared" si="1004"/>
        <v>0</v>
      </c>
      <c r="BJ2273" s="171">
        <f>(VLOOKUP($D2273,'P4 Destination'!$C$21:$M$176,7,0))*BI2273</f>
        <v>0</v>
      </c>
      <c r="BK2273" s="172">
        <f t="shared" si="1005"/>
        <v>0</v>
      </c>
      <c r="BL2273" s="171">
        <f>(VLOOKUP($D2273,'P4 Destination'!$C$21:$M$176,8,0))*BK2273</f>
        <v>0</v>
      </c>
      <c r="BM2273" s="172">
        <f t="shared" si="1006"/>
        <v>0</v>
      </c>
      <c r="BN2273" s="171">
        <f>(VLOOKUP($D2273,'P4 Destination'!$C$21:$M$176,9,0))*BM2273</f>
        <v>0</v>
      </c>
      <c r="BO2273" s="154">
        <f t="shared" si="1012"/>
        <v>0</v>
      </c>
      <c r="BP2273" s="171">
        <f>(VLOOKUP(D2273,'P4 Destination'!$C$21:$M$176,10,0))*K2273</f>
        <v>0</v>
      </c>
      <c r="BQ2273" s="171">
        <f>(VLOOKUP(D2273,'P4 Destination'!$C$21:$M$176,11,0))*J2273</f>
        <v>0</v>
      </c>
      <c r="BR2273" s="173">
        <f t="shared" si="1007"/>
        <v>0</v>
      </c>
      <c r="BS2273" s="173">
        <f>(AV2273*2500)*'P6 Verzekering'!$E$11</f>
        <v>0</v>
      </c>
      <c r="BT2273" s="173">
        <f>(AW2273*2500)*'P6 Verzekering'!$E$12</f>
        <v>0</v>
      </c>
      <c r="BU2273" s="173">
        <f>(L2273*2500)*'P6 Verzekering'!$E$13</f>
        <v>0</v>
      </c>
      <c r="BV2273" s="173">
        <f t="shared" si="1008"/>
        <v>0</v>
      </c>
      <c r="BW2273"/>
      <c r="BX2273"/>
    </row>
    <row r="2274" spans="1:76">
      <c r="A2274" s="152" t="s">
        <v>2987</v>
      </c>
      <c r="B2274" s="152" t="s">
        <v>226</v>
      </c>
      <c r="C2274" s="152" t="s">
        <v>225</v>
      </c>
      <c r="D2274" s="152" t="s">
        <v>219</v>
      </c>
      <c r="E2274" s="152" t="s">
        <v>219</v>
      </c>
      <c r="F2274" s="153">
        <f t="shared" si="1010"/>
        <v>41</v>
      </c>
      <c r="G2274" s="154">
        <v>0</v>
      </c>
      <c r="H2274" s="154">
        <f>IFERROR(VLOOKUP(B2274,'P2 Origin'!$C$21:$Q$176,15,FALSE),0)</f>
        <v>1</v>
      </c>
      <c r="I2274" s="154">
        <f>IFERROR(VLOOKUP(D2274,'P4 Destination'!$C$21:$Q$176,15,FALSE),0)</f>
        <v>0</v>
      </c>
      <c r="J2274" s="155"/>
      <c r="K2274" s="155"/>
      <c r="L2274" s="156">
        <v>41</v>
      </c>
      <c r="M2274" s="155">
        <v>1212</v>
      </c>
      <c r="N2274" s="155">
        <v>6</v>
      </c>
      <c r="O2274" s="157">
        <f t="shared" si="985"/>
        <v>0</v>
      </c>
      <c r="P2274" s="158">
        <f t="shared" si="986"/>
        <v>0</v>
      </c>
      <c r="Q2274" s="159">
        <f>IFERROR(VLOOKUP(N2274,'P1 Intra-Europees'!$A$15:$H$25,3,0),0)*P2274</f>
        <v>0</v>
      </c>
      <c r="R2274" s="160">
        <f t="shared" si="987"/>
        <v>0</v>
      </c>
      <c r="S2274" s="159">
        <f>IFERROR(VLOOKUP(N2274,'P1 Intra-Europees'!$A$15:$H$25,4,0),0)*R2274</f>
        <v>0</v>
      </c>
      <c r="T2274" s="160">
        <f t="shared" si="988"/>
        <v>0</v>
      </c>
      <c r="U2274" s="159">
        <f>IFERROR(VLOOKUP(N2274,'P1 Intra-Europees'!$A$15:$H$25,5,0),0)*T2274</f>
        <v>0</v>
      </c>
      <c r="V2274" s="160">
        <f t="shared" si="989"/>
        <v>41</v>
      </c>
      <c r="W2274" s="159">
        <f>IFERROR(VLOOKUP(N2274,'P1 Intra-Europees'!$A$15:$H$25,6,0),0)*V2274</f>
        <v>0</v>
      </c>
      <c r="X2274" s="160">
        <f t="shared" si="990"/>
        <v>0</v>
      </c>
      <c r="Y2274" s="159">
        <f>IFERROR(VLOOKUP(N2274,'P1 Intra-Europees'!$A$15:$H$25,7,0),0)*X2274</f>
        <v>0</v>
      </c>
      <c r="Z2274" s="161">
        <f t="shared" si="991"/>
        <v>0</v>
      </c>
      <c r="AA2274" s="162">
        <f>IFERROR(VLOOKUP(N2274,'P1 Intra-Europees'!$A$15:$H$25,8,0),0)*Z2274</f>
        <v>0</v>
      </c>
      <c r="AB2274" s="163">
        <f t="shared" si="992"/>
        <v>0</v>
      </c>
      <c r="AC2274" s="157" t="str">
        <f>VLOOKUP(B2274,'P2 Origin'!$C$21:$O$176,13,0)</f>
        <v>EUR</v>
      </c>
      <c r="AD2274" s="164">
        <f t="shared" si="993"/>
        <v>0</v>
      </c>
      <c r="AE2274" s="165">
        <f>IF(AU2274&gt;0.1,VLOOKUP(B2274,'P2 Origin'!$C$21:$M$176,3,0)*H2274,0)</f>
        <v>0</v>
      </c>
      <c r="AF2274" s="166">
        <f t="shared" si="994"/>
        <v>0</v>
      </c>
      <c r="AG2274" s="165">
        <f>(VLOOKUP(B2274,'P2 Origin'!$C$21:$M$176,4,0))*AF2274</f>
        <v>0</v>
      </c>
      <c r="AH2274" s="166">
        <f t="shared" si="995"/>
        <v>0</v>
      </c>
      <c r="AI2274" s="165">
        <f>(VLOOKUP(B2274,'P2 Origin'!$C$21:$M$176,5,0))*AH2274</f>
        <v>0</v>
      </c>
      <c r="AJ2274" s="166">
        <f t="shared" si="1009"/>
        <v>0</v>
      </c>
      <c r="AK2274" s="165">
        <f>(VLOOKUP(B2274,'P2 Origin'!$C$21:$M$176,6,0))*AJ2274</f>
        <v>0</v>
      </c>
      <c r="AL2274" s="166">
        <f t="shared" si="996"/>
        <v>0</v>
      </c>
      <c r="AM2274" s="165">
        <f>(VLOOKUP($B2274,'P2 Origin'!$C$21:$M$176,7,0))*AL2274</f>
        <v>0</v>
      </c>
      <c r="AN2274" s="166">
        <f t="shared" si="997"/>
        <v>0</v>
      </c>
      <c r="AO2274" s="165">
        <f>(VLOOKUP($B2274,'P2 Origin'!$C$21:$M$176,8,0))*AN2274</f>
        <v>0</v>
      </c>
      <c r="AP2274" s="166">
        <f t="shared" si="998"/>
        <v>0</v>
      </c>
      <c r="AQ2274" s="165">
        <f>(VLOOKUP($B2274,'P2 Origin'!$C$21:$M$176,9,0))*AP2274</f>
        <v>0</v>
      </c>
      <c r="AR2274" s="155">
        <f t="shared" si="1011"/>
        <v>0</v>
      </c>
      <c r="AS2274" s="164">
        <f>(VLOOKUP(B2274,'P2 Origin'!$C$21:$M$176,10,0))*K2274</f>
        <v>0</v>
      </c>
      <c r="AT2274" s="164">
        <f>(VLOOKUP(B2274,'P2 Origin'!$C$21:$M$176,11,0))*J2274</f>
        <v>0</v>
      </c>
      <c r="AU2274" s="167">
        <v>0</v>
      </c>
      <c r="AV2274" s="168">
        <v>0</v>
      </c>
      <c r="AW2274" s="169">
        <v>0</v>
      </c>
      <c r="AX2274" s="170">
        <f>IF(AU2274&gt;=0.1,'P3 Bureaumarge zee- en luchtvr.'!$D$12,0)</f>
        <v>0</v>
      </c>
      <c r="AY2274" s="163">
        <f t="shared" si="999"/>
        <v>0</v>
      </c>
      <c r="AZ2274" s="157" t="str">
        <f>VLOOKUP(D2274,'P4 Destination'!$C$21:$O$176,13,0)</f>
        <v>EUR</v>
      </c>
      <c r="BA2274" s="164">
        <f t="shared" si="1000"/>
        <v>0</v>
      </c>
      <c r="BB2274" s="171">
        <f>IF(AU2274&gt;0.1,(VLOOKUP(D2274,'P4 Destination'!$C$21:$M$176,3,0))*I2274,0)</f>
        <v>0</v>
      </c>
      <c r="BC2274" s="172">
        <f t="shared" si="1001"/>
        <v>0</v>
      </c>
      <c r="BD2274" s="171">
        <f>(VLOOKUP($D2274,'P4 Destination'!$C$21:$M$176,4,0))*BC2274</f>
        <v>0</v>
      </c>
      <c r="BE2274" s="172">
        <f t="shared" si="1002"/>
        <v>0</v>
      </c>
      <c r="BF2274" s="171">
        <f>(VLOOKUP($D2274,'P4 Destination'!$C$21:$M$176,5,0))*BE2274</f>
        <v>0</v>
      </c>
      <c r="BG2274" s="172">
        <f t="shared" si="1003"/>
        <v>0</v>
      </c>
      <c r="BH2274" s="171">
        <f>(VLOOKUP($D2274,'P4 Destination'!$C$21:$M$176,6,0))*BG2274</f>
        <v>0</v>
      </c>
      <c r="BI2274" s="172">
        <f t="shared" si="1004"/>
        <v>0</v>
      </c>
      <c r="BJ2274" s="171">
        <f>(VLOOKUP($D2274,'P4 Destination'!$C$21:$M$176,7,0))*BI2274</f>
        <v>0</v>
      </c>
      <c r="BK2274" s="172">
        <f t="shared" si="1005"/>
        <v>0</v>
      </c>
      <c r="BL2274" s="171">
        <f>(VLOOKUP($D2274,'P4 Destination'!$C$21:$M$176,8,0))*BK2274</f>
        <v>0</v>
      </c>
      <c r="BM2274" s="172">
        <f t="shared" si="1006"/>
        <v>0</v>
      </c>
      <c r="BN2274" s="171">
        <f>(VLOOKUP($D2274,'P4 Destination'!$C$21:$M$176,9,0))*BM2274</f>
        <v>0</v>
      </c>
      <c r="BO2274" s="154">
        <f t="shared" si="1012"/>
        <v>0</v>
      </c>
      <c r="BP2274" s="171">
        <f>(VLOOKUP(D2274,'P4 Destination'!$C$21:$M$176,10,0))*K2274</f>
        <v>0</v>
      </c>
      <c r="BQ2274" s="171">
        <f>(VLOOKUP(D2274,'P4 Destination'!$C$21:$M$176,11,0))*J2274</f>
        <v>0</v>
      </c>
      <c r="BR2274" s="173">
        <f t="shared" si="1007"/>
        <v>0</v>
      </c>
      <c r="BS2274" s="173">
        <f>(AV2274*2500)*'P6 Verzekering'!$E$11</f>
        <v>0</v>
      </c>
      <c r="BT2274" s="173">
        <f>(AW2274*2500)*'P6 Verzekering'!$E$12</f>
        <v>0</v>
      </c>
      <c r="BU2274" s="173">
        <f>(L2274*2500)*'P6 Verzekering'!$E$13</f>
        <v>0</v>
      </c>
      <c r="BV2274" s="173">
        <f t="shared" si="1008"/>
        <v>0</v>
      </c>
      <c r="BW2274"/>
      <c r="BX2274"/>
    </row>
    <row r="2275" spans="1:76">
      <c r="A2275" s="152" t="s">
        <v>2980</v>
      </c>
      <c r="B2275" s="152" t="s">
        <v>211</v>
      </c>
      <c r="C2275" s="152" t="s">
        <v>210</v>
      </c>
      <c r="D2275" s="152" t="s">
        <v>150</v>
      </c>
      <c r="E2275" s="152" t="s">
        <v>149</v>
      </c>
      <c r="F2275" s="153">
        <f t="shared" si="1010"/>
        <v>41</v>
      </c>
      <c r="G2275" s="154">
        <v>0</v>
      </c>
      <c r="H2275" s="154">
        <f>IFERROR(VLOOKUP(B2275,'P2 Origin'!$C$21:$Q$176,15,FALSE),0)</f>
        <v>0</v>
      </c>
      <c r="I2275" s="154">
        <f>IFERROR(VLOOKUP(D2275,'P4 Destination'!$C$21:$Q$176,15,FALSE),0)</f>
        <v>0</v>
      </c>
      <c r="J2275" s="155"/>
      <c r="K2275" s="155"/>
      <c r="L2275" s="156">
        <v>41</v>
      </c>
      <c r="M2275" s="155">
        <v>1714</v>
      </c>
      <c r="N2275" s="155">
        <v>7</v>
      </c>
      <c r="O2275" s="157">
        <f t="shared" si="985"/>
        <v>0</v>
      </c>
      <c r="P2275" s="158">
        <f t="shared" si="986"/>
        <v>0</v>
      </c>
      <c r="Q2275" s="159">
        <f>IFERROR(VLOOKUP(N2275,'P1 Intra-Europees'!$A$15:$H$25,3,0),0)*P2275</f>
        <v>0</v>
      </c>
      <c r="R2275" s="160">
        <f t="shared" si="987"/>
        <v>0</v>
      </c>
      <c r="S2275" s="159">
        <f>IFERROR(VLOOKUP(N2275,'P1 Intra-Europees'!$A$15:$H$25,4,0),0)*R2275</f>
        <v>0</v>
      </c>
      <c r="T2275" s="160">
        <f t="shared" si="988"/>
        <v>0</v>
      </c>
      <c r="U2275" s="159">
        <f>IFERROR(VLOOKUP(N2275,'P1 Intra-Europees'!$A$15:$H$25,5,0),0)*T2275</f>
        <v>0</v>
      </c>
      <c r="V2275" s="160">
        <f t="shared" si="989"/>
        <v>41</v>
      </c>
      <c r="W2275" s="159">
        <f>IFERROR(VLOOKUP(N2275,'P1 Intra-Europees'!$A$15:$H$25,6,0),0)*V2275</f>
        <v>0</v>
      </c>
      <c r="X2275" s="160">
        <f t="shared" si="990"/>
        <v>0</v>
      </c>
      <c r="Y2275" s="159">
        <f>IFERROR(VLOOKUP(N2275,'P1 Intra-Europees'!$A$15:$H$25,7,0),0)*X2275</f>
        <v>0</v>
      </c>
      <c r="Z2275" s="161">
        <f t="shared" si="991"/>
        <v>0</v>
      </c>
      <c r="AA2275" s="162">
        <f>IFERROR(VLOOKUP(N2275,'P1 Intra-Europees'!$A$15:$H$25,8,0),0)*Z2275</f>
        <v>0</v>
      </c>
      <c r="AB2275" s="163">
        <f t="shared" si="992"/>
        <v>0</v>
      </c>
      <c r="AC2275" s="157" t="str">
        <f>VLOOKUP(B2275,'P2 Origin'!$C$21:$O$176,13,0)</f>
        <v>EUR</v>
      </c>
      <c r="AD2275" s="164">
        <f t="shared" si="993"/>
        <v>0</v>
      </c>
      <c r="AE2275" s="165">
        <f>IF(AU2275&gt;0.1,VLOOKUP(B2275,'P2 Origin'!$C$21:$M$176,3,0)*H2275,0)</f>
        <v>0</v>
      </c>
      <c r="AF2275" s="166">
        <f t="shared" si="994"/>
        <v>0</v>
      </c>
      <c r="AG2275" s="165">
        <f>(VLOOKUP(B2275,'P2 Origin'!$C$21:$M$176,4,0))*AF2275</f>
        <v>0</v>
      </c>
      <c r="AH2275" s="166">
        <f t="shared" si="995"/>
        <v>0</v>
      </c>
      <c r="AI2275" s="165">
        <f>(VLOOKUP(B2275,'P2 Origin'!$C$21:$M$176,5,0))*AH2275</f>
        <v>0</v>
      </c>
      <c r="AJ2275" s="166">
        <f t="shared" si="1009"/>
        <v>0</v>
      </c>
      <c r="AK2275" s="165">
        <f>(VLOOKUP(B2275,'P2 Origin'!$C$21:$M$176,6,0))*AJ2275</f>
        <v>0</v>
      </c>
      <c r="AL2275" s="166">
        <f t="shared" si="996"/>
        <v>0</v>
      </c>
      <c r="AM2275" s="165">
        <f>(VLOOKUP($B2275,'P2 Origin'!$C$21:$M$176,7,0))*AL2275</f>
        <v>0</v>
      </c>
      <c r="AN2275" s="166">
        <f t="shared" si="997"/>
        <v>0</v>
      </c>
      <c r="AO2275" s="165">
        <f>(VLOOKUP($B2275,'P2 Origin'!$C$21:$M$176,8,0))*AN2275</f>
        <v>0</v>
      </c>
      <c r="AP2275" s="166">
        <f t="shared" si="998"/>
        <v>0</v>
      </c>
      <c r="AQ2275" s="165">
        <f>(VLOOKUP($B2275,'P2 Origin'!$C$21:$M$176,9,0))*AP2275</f>
        <v>0</v>
      </c>
      <c r="AR2275" s="155">
        <f t="shared" si="1011"/>
        <v>0</v>
      </c>
      <c r="AS2275" s="164">
        <f>(VLOOKUP(B2275,'P2 Origin'!$C$21:$M$176,10,0))*K2275</f>
        <v>0</v>
      </c>
      <c r="AT2275" s="164">
        <f>(VLOOKUP(B2275,'P2 Origin'!$C$21:$M$176,11,0))*J2275</f>
        <v>0</v>
      </c>
      <c r="AU2275" s="167">
        <v>0</v>
      </c>
      <c r="AV2275" s="168">
        <v>0</v>
      </c>
      <c r="AW2275" s="169">
        <v>0</v>
      </c>
      <c r="AX2275" s="170">
        <f>IF(AU2275&gt;=0.1,'P3 Bureaumarge zee- en luchtvr.'!$D$12,0)</f>
        <v>0</v>
      </c>
      <c r="AY2275" s="163">
        <f t="shared" si="999"/>
        <v>0</v>
      </c>
      <c r="AZ2275" s="157" t="str">
        <f>VLOOKUP(D2275,'P4 Destination'!$C$21:$O$176,13,0)</f>
        <v>EUR</v>
      </c>
      <c r="BA2275" s="164">
        <f t="shared" si="1000"/>
        <v>0</v>
      </c>
      <c r="BB2275" s="171">
        <f>IF(AU2275&gt;0.1,(VLOOKUP(D2275,'P4 Destination'!$C$21:$M$176,3,0))*I2275,0)</f>
        <v>0</v>
      </c>
      <c r="BC2275" s="172">
        <f t="shared" si="1001"/>
        <v>0</v>
      </c>
      <c r="BD2275" s="171">
        <f>(VLOOKUP($D2275,'P4 Destination'!$C$21:$M$176,4,0))*BC2275</f>
        <v>0</v>
      </c>
      <c r="BE2275" s="172">
        <f t="shared" si="1002"/>
        <v>0</v>
      </c>
      <c r="BF2275" s="171">
        <f>(VLOOKUP($D2275,'P4 Destination'!$C$21:$M$176,5,0))*BE2275</f>
        <v>0</v>
      </c>
      <c r="BG2275" s="172">
        <f t="shared" si="1003"/>
        <v>0</v>
      </c>
      <c r="BH2275" s="171">
        <f>(VLOOKUP($D2275,'P4 Destination'!$C$21:$M$176,6,0))*BG2275</f>
        <v>0</v>
      </c>
      <c r="BI2275" s="172">
        <f t="shared" si="1004"/>
        <v>0</v>
      </c>
      <c r="BJ2275" s="171">
        <f>(VLOOKUP($D2275,'P4 Destination'!$C$21:$M$176,7,0))*BI2275</f>
        <v>0</v>
      </c>
      <c r="BK2275" s="172">
        <f t="shared" si="1005"/>
        <v>0</v>
      </c>
      <c r="BL2275" s="171">
        <f>(VLOOKUP($D2275,'P4 Destination'!$C$21:$M$176,8,0))*BK2275</f>
        <v>0</v>
      </c>
      <c r="BM2275" s="172">
        <f t="shared" si="1006"/>
        <v>0</v>
      </c>
      <c r="BN2275" s="171">
        <f>(VLOOKUP($D2275,'P4 Destination'!$C$21:$M$176,9,0))*BM2275</f>
        <v>0</v>
      </c>
      <c r="BO2275" s="154">
        <f t="shared" si="1012"/>
        <v>0</v>
      </c>
      <c r="BP2275" s="171">
        <f>(VLOOKUP(D2275,'P4 Destination'!$C$21:$M$176,10,0))*K2275</f>
        <v>0</v>
      </c>
      <c r="BQ2275" s="171">
        <f>(VLOOKUP(D2275,'P4 Destination'!$C$21:$M$176,11,0))*J2275</f>
        <v>0</v>
      </c>
      <c r="BR2275" s="173">
        <f t="shared" si="1007"/>
        <v>0</v>
      </c>
      <c r="BS2275" s="173">
        <f>(AV2275*2500)*'P6 Verzekering'!$E$11</f>
        <v>0</v>
      </c>
      <c r="BT2275" s="173">
        <f>(AW2275*2500)*'P6 Verzekering'!$E$12</f>
        <v>0</v>
      </c>
      <c r="BU2275" s="173">
        <f>(L2275*2500)*'P6 Verzekering'!$E$13</f>
        <v>0</v>
      </c>
      <c r="BV2275" s="173">
        <f t="shared" si="1008"/>
        <v>0</v>
      </c>
      <c r="BW2275"/>
      <c r="BX2275"/>
    </row>
    <row r="2276" spans="1:76">
      <c r="A2276" s="152" t="s">
        <v>868</v>
      </c>
      <c r="B2276" s="152" t="s">
        <v>237</v>
      </c>
      <c r="C2276" s="174" t="s">
        <v>236</v>
      </c>
      <c r="D2276" s="152" t="s">
        <v>219</v>
      </c>
      <c r="E2276" s="152" t="s">
        <v>219</v>
      </c>
      <c r="F2276" s="153">
        <f t="shared" si="1010"/>
        <v>41</v>
      </c>
      <c r="G2276" s="154">
        <v>0</v>
      </c>
      <c r="H2276" s="154">
        <f>IFERROR(VLOOKUP(B2276,'P2 Origin'!$C$21:$Q$176,15,FALSE),0)</f>
        <v>0</v>
      </c>
      <c r="I2276" s="154">
        <f>IFERROR(VLOOKUP(D2276,'P4 Destination'!$C$21:$Q$176,15,FALSE),0)</f>
        <v>0</v>
      </c>
      <c r="J2276" s="155"/>
      <c r="K2276" s="155"/>
      <c r="L2276" s="156">
        <v>41</v>
      </c>
      <c r="M2276" s="155">
        <v>1804</v>
      </c>
      <c r="N2276" s="155">
        <v>7</v>
      </c>
      <c r="O2276" s="157">
        <f t="shared" si="985"/>
        <v>0</v>
      </c>
      <c r="P2276" s="158">
        <f t="shared" si="986"/>
        <v>0</v>
      </c>
      <c r="Q2276" s="159">
        <f>IFERROR(VLOOKUP(N2276,'P1 Intra-Europees'!$A$15:$H$25,3,0),0)*P2276</f>
        <v>0</v>
      </c>
      <c r="R2276" s="160">
        <f t="shared" si="987"/>
        <v>0</v>
      </c>
      <c r="S2276" s="159">
        <f>IFERROR(VLOOKUP(N2276,'P1 Intra-Europees'!$A$15:$H$25,4,0),0)*R2276</f>
        <v>0</v>
      </c>
      <c r="T2276" s="160">
        <f t="shared" si="988"/>
        <v>0</v>
      </c>
      <c r="U2276" s="159">
        <f>IFERROR(VLOOKUP(N2276,'P1 Intra-Europees'!$A$15:$H$25,5,0),0)*T2276</f>
        <v>0</v>
      </c>
      <c r="V2276" s="160">
        <f t="shared" si="989"/>
        <v>41</v>
      </c>
      <c r="W2276" s="159">
        <f>IFERROR(VLOOKUP(N2276,'P1 Intra-Europees'!$A$15:$H$25,6,0),0)*V2276</f>
        <v>0</v>
      </c>
      <c r="X2276" s="160">
        <f t="shared" si="990"/>
        <v>0</v>
      </c>
      <c r="Y2276" s="159">
        <f>IFERROR(VLOOKUP(N2276,'P1 Intra-Europees'!$A$15:$H$25,7,0),0)*X2276</f>
        <v>0</v>
      </c>
      <c r="Z2276" s="161">
        <f t="shared" si="991"/>
        <v>0</v>
      </c>
      <c r="AA2276" s="162">
        <f>IFERROR(VLOOKUP(N2276,'P1 Intra-Europees'!$A$15:$H$25,8,0),0)*Z2276</f>
        <v>0</v>
      </c>
      <c r="AB2276" s="163">
        <f t="shared" si="992"/>
        <v>0</v>
      </c>
      <c r="AC2276" s="157" t="str">
        <f>VLOOKUP(B2276,'P2 Origin'!$C$21:$O$176,13,0)</f>
        <v>EUR</v>
      </c>
      <c r="AD2276" s="164">
        <f t="shared" si="993"/>
        <v>0</v>
      </c>
      <c r="AE2276" s="165">
        <f>IF(AU2276&gt;0.1,VLOOKUP(B2276,'P2 Origin'!$C$21:$M$176,3,0)*H2276,0)</f>
        <v>0</v>
      </c>
      <c r="AF2276" s="166">
        <f t="shared" si="994"/>
        <v>0</v>
      </c>
      <c r="AG2276" s="165">
        <f>(VLOOKUP(B2276,'P2 Origin'!$C$21:$M$176,4,0))*AF2276</f>
        <v>0</v>
      </c>
      <c r="AH2276" s="166">
        <f t="shared" si="995"/>
        <v>0</v>
      </c>
      <c r="AI2276" s="165">
        <f>(VLOOKUP(B2276,'P2 Origin'!$C$21:$M$176,5,0))*AH2276</f>
        <v>0</v>
      </c>
      <c r="AJ2276" s="166">
        <f t="shared" si="1009"/>
        <v>0</v>
      </c>
      <c r="AK2276" s="165">
        <f>(VLOOKUP(B2276,'P2 Origin'!$C$21:$M$176,6,0))*AJ2276</f>
        <v>0</v>
      </c>
      <c r="AL2276" s="166">
        <f t="shared" si="996"/>
        <v>0</v>
      </c>
      <c r="AM2276" s="165">
        <f>(VLOOKUP($B2276,'P2 Origin'!$C$21:$M$176,7,0))*AL2276</f>
        <v>0</v>
      </c>
      <c r="AN2276" s="166">
        <f t="shared" si="997"/>
        <v>0</v>
      </c>
      <c r="AO2276" s="165">
        <f>(VLOOKUP($B2276,'P2 Origin'!$C$21:$M$176,8,0))*AN2276</f>
        <v>0</v>
      </c>
      <c r="AP2276" s="166">
        <f t="shared" si="998"/>
        <v>0</v>
      </c>
      <c r="AQ2276" s="165">
        <f>(VLOOKUP($B2276,'P2 Origin'!$C$21:$M$176,9,0))*AP2276</f>
        <v>0</v>
      </c>
      <c r="AR2276" s="155">
        <f t="shared" si="1011"/>
        <v>0</v>
      </c>
      <c r="AS2276" s="164">
        <f>(VLOOKUP(B2276,'P2 Origin'!$C$21:$M$176,10,0))*K2276</f>
        <v>0</v>
      </c>
      <c r="AT2276" s="164">
        <f>(VLOOKUP(B2276,'P2 Origin'!$C$21:$M$176,11,0))*J2276</f>
        <v>0</v>
      </c>
      <c r="AU2276" s="167">
        <v>0</v>
      </c>
      <c r="AV2276" s="168">
        <v>0</v>
      </c>
      <c r="AW2276" s="169">
        <v>0</v>
      </c>
      <c r="AX2276" s="170">
        <f>IF(AU2276&gt;=0.1,'P3 Bureaumarge zee- en luchtvr.'!$D$12,0)</f>
        <v>0</v>
      </c>
      <c r="AY2276" s="163">
        <f t="shared" si="999"/>
        <v>0</v>
      </c>
      <c r="AZ2276" s="157" t="str">
        <f>VLOOKUP(D2276,'P4 Destination'!$C$21:$O$176,13,0)</f>
        <v>EUR</v>
      </c>
      <c r="BA2276" s="164">
        <f t="shared" si="1000"/>
        <v>0</v>
      </c>
      <c r="BB2276" s="171">
        <f>IF(AU2276&gt;0.1,(VLOOKUP(D2276,'P4 Destination'!$C$21:$M$176,3,0))*I2276,0)</f>
        <v>0</v>
      </c>
      <c r="BC2276" s="172">
        <f t="shared" si="1001"/>
        <v>0</v>
      </c>
      <c r="BD2276" s="171">
        <f>(VLOOKUP($D2276,'P4 Destination'!$C$21:$M$176,4,0))*BC2276</f>
        <v>0</v>
      </c>
      <c r="BE2276" s="172">
        <f t="shared" si="1002"/>
        <v>0</v>
      </c>
      <c r="BF2276" s="171">
        <f>(VLOOKUP($D2276,'P4 Destination'!$C$21:$M$176,5,0))*BE2276</f>
        <v>0</v>
      </c>
      <c r="BG2276" s="172">
        <f t="shared" si="1003"/>
        <v>0</v>
      </c>
      <c r="BH2276" s="171">
        <f>(VLOOKUP($D2276,'P4 Destination'!$C$21:$M$176,6,0))*BG2276</f>
        <v>0</v>
      </c>
      <c r="BI2276" s="172">
        <f t="shared" si="1004"/>
        <v>0</v>
      </c>
      <c r="BJ2276" s="171">
        <f>(VLOOKUP($D2276,'P4 Destination'!$C$21:$M$176,7,0))*BI2276</f>
        <v>0</v>
      </c>
      <c r="BK2276" s="172">
        <f t="shared" si="1005"/>
        <v>0</v>
      </c>
      <c r="BL2276" s="171">
        <f>(VLOOKUP($D2276,'P4 Destination'!$C$21:$M$176,8,0))*BK2276</f>
        <v>0</v>
      </c>
      <c r="BM2276" s="172">
        <f t="shared" si="1006"/>
        <v>0</v>
      </c>
      <c r="BN2276" s="171">
        <f>(VLOOKUP($D2276,'P4 Destination'!$C$21:$M$176,9,0))*BM2276</f>
        <v>0</v>
      </c>
      <c r="BO2276" s="154">
        <f t="shared" si="1012"/>
        <v>0</v>
      </c>
      <c r="BP2276" s="171">
        <f>(VLOOKUP(D2276,'P4 Destination'!$C$21:$M$176,10,0))*K2276</f>
        <v>0</v>
      </c>
      <c r="BQ2276" s="171">
        <f>(VLOOKUP(D2276,'P4 Destination'!$C$21:$M$176,11,0))*J2276</f>
        <v>0</v>
      </c>
      <c r="BR2276" s="173">
        <f t="shared" si="1007"/>
        <v>0</v>
      </c>
      <c r="BS2276" s="173">
        <f>(AV2276*2500)*'P6 Verzekering'!$E$11</f>
        <v>0</v>
      </c>
      <c r="BT2276" s="173">
        <f>(AW2276*2500)*'P6 Verzekering'!$E$12</f>
        <v>0</v>
      </c>
      <c r="BU2276" s="173">
        <f>(L2276*2500)*'P6 Verzekering'!$E$13</f>
        <v>0</v>
      </c>
      <c r="BV2276" s="173">
        <f t="shared" si="1008"/>
        <v>0</v>
      </c>
      <c r="BW2276"/>
      <c r="BX2276"/>
    </row>
    <row r="2277" spans="1:76">
      <c r="A2277" s="152" t="s">
        <v>1669</v>
      </c>
      <c r="B2277" s="152" t="s">
        <v>219</v>
      </c>
      <c r="C2277" s="152" t="s">
        <v>219</v>
      </c>
      <c r="D2277" s="152" t="s">
        <v>231</v>
      </c>
      <c r="E2277" s="152" t="s">
        <v>230</v>
      </c>
      <c r="F2277" s="153">
        <f t="shared" si="1010"/>
        <v>41</v>
      </c>
      <c r="G2277" s="154">
        <v>0</v>
      </c>
      <c r="H2277" s="154">
        <f>IFERROR(VLOOKUP(B2277,'P2 Origin'!$C$21:$Q$176,15,FALSE),0)</f>
        <v>0</v>
      </c>
      <c r="I2277" s="154">
        <f>IFERROR(VLOOKUP(D2277,'P4 Destination'!$C$21:$Q$176,15,FALSE),0)</f>
        <v>1</v>
      </c>
      <c r="J2277" s="155"/>
      <c r="K2277" s="155"/>
      <c r="L2277" s="156">
        <v>41</v>
      </c>
      <c r="M2277" s="155">
        <v>2174</v>
      </c>
      <c r="N2277" s="155">
        <v>8</v>
      </c>
      <c r="O2277" s="157">
        <f t="shared" si="985"/>
        <v>0</v>
      </c>
      <c r="P2277" s="158">
        <f t="shared" si="986"/>
        <v>0</v>
      </c>
      <c r="Q2277" s="159">
        <f>IFERROR(VLOOKUP(N2277,'P1 Intra-Europees'!$A$15:$H$25,3,0),0)*P2277</f>
        <v>0</v>
      </c>
      <c r="R2277" s="160">
        <f t="shared" si="987"/>
        <v>0</v>
      </c>
      <c r="S2277" s="159">
        <f>IFERROR(VLOOKUP(N2277,'P1 Intra-Europees'!$A$15:$H$25,4,0),0)*R2277</f>
        <v>0</v>
      </c>
      <c r="T2277" s="160">
        <f t="shared" si="988"/>
        <v>0</v>
      </c>
      <c r="U2277" s="159">
        <f>IFERROR(VLOOKUP(N2277,'P1 Intra-Europees'!$A$15:$H$25,5,0),0)*T2277</f>
        <v>0</v>
      </c>
      <c r="V2277" s="160">
        <f t="shared" si="989"/>
        <v>41</v>
      </c>
      <c r="W2277" s="159">
        <f>IFERROR(VLOOKUP(N2277,'P1 Intra-Europees'!$A$15:$H$25,6,0),0)*V2277</f>
        <v>0</v>
      </c>
      <c r="X2277" s="160">
        <f t="shared" si="990"/>
        <v>0</v>
      </c>
      <c r="Y2277" s="159">
        <f>IFERROR(VLOOKUP(N2277,'P1 Intra-Europees'!$A$15:$H$25,7,0),0)*X2277</f>
        <v>0</v>
      </c>
      <c r="Z2277" s="161">
        <f t="shared" si="991"/>
        <v>0</v>
      </c>
      <c r="AA2277" s="162">
        <f>IFERROR(VLOOKUP(N2277,'P1 Intra-Europees'!$A$15:$H$25,8,0),0)*Z2277</f>
        <v>0</v>
      </c>
      <c r="AB2277" s="163">
        <f t="shared" si="992"/>
        <v>0</v>
      </c>
      <c r="AC2277" s="157" t="str">
        <f>VLOOKUP(B2277,'P2 Origin'!$C$21:$O$176,13,0)</f>
        <v>EUR</v>
      </c>
      <c r="AD2277" s="164">
        <f t="shared" si="993"/>
        <v>0</v>
      </c>
      <c r="AE2277" s="165">
        <f>IF(AU2277&gt;0.1,VLOOKUP(B2277,'P2 Origin'!$C$21:$M$176,3,0)*H2277,0)</f>
        <v>0</v>
      </c>
      <c r="AF2277" s="166">
        <f t="shared" si="994"/>
        <v>0</v>
      </c>
      <c r="AG2277" s="165">
        <f>(VLOOKUP(B2277,'P2 Origin'!$C$21:$M$176,4,0))*AF2277</f>
        <v>0</v>
      </c>
      <c r="AH2277" s="166">
        <f t="shared" si="995"/>
        <v>0</v>
      </c>
      <c r="AI2277" s="165">
        <f>(VLOOKUP(B2277,'P2 Origin'!$C$21:$M$176,5,0))*AH2277</f>
        <v>0</v>
      </c>
      <c r="AJ2277" s="166">
        <f t="shared" si="1009"/>
        <v>0</v>
      </c>
      <c r="AK2277" s="165">
        <f>(VLOOKUP(B2277,'P2 Origin'!$C$21:$M$176,6,0))*AJ2277</f>
        <v>0</v>
      </c>
      <c r="AL2277" s="166">
        <f t="shared" si="996"/>
        <v>0</v>
      </c>
      <c r="AM2277" s="165">
        <f>(VLOOKUP($B2277,'P2 Origin'!$C$21:$M$176,7,0))*AL2277</f>
        <v>0</v>
      </c>
      <c r="AN2277" s="166">
        <f t="shared" si="997"/>
        <v>0</v>
      </c>
      <c r="AO2277" s="165">
        <f>(VLOOKUP($B2277,'P2 Origin'!$C$21:$M$176,8,0))*AN2277</f>
        <v>0</v>
      </c>
      <c r="AP2277" s="166">
        <f t="shared" si="998"/>
        <v>0</v>
      </c>
      <c r="AQ2277" s="165">
        <f>(VLOOKUP($B2277,'P2 Origin'!$C$21:$M$176,9,0))*AP2277</f>
        <v>0</v>
      </c>
      <c r="AR2277" s="155">
        <f t="shared" si="1011"/>
        <v>0</v>
      </c>
      <c r="AS2277" s="164">
        <f>(VLOOKUP(B2277,'P2 Origin'!$C$21:$M$176,10,0))*K2277</f>
        <v>0</v>
      </c>
      <c r="AT2277" s="164">
        <f>(VLOOKUP(B2277,'P2 Origin'!$C$21:$M$176,11,0))*J2277</f>
        <v>0</v>
      </c>
      <c r="AU2277" s="167">
        <v>0</v>
      </c>
      <c r="AV2277" s="168">
        <v>0</v>
      </c>
      <c r="AW2277" s="169">
        <v>0</v>
      </c>
      <c r="AX2277" s="170">
        <f>IF(AU2277&gt;=0.1,'P3 Bureaumarge zee- en luchtvr.'!$D$12,0)</f>
        <v>0</v>
      </c>
      <c r="AY2277" s="163">
        <f t="shared" si="999"/>
        <v>0</v>
      </c>
      <c r="AZ2277" s="157" t="str">
        <f>VLOOKUP(D2277,'P4 Destination'!$C$21:$O$176,13,0)</f>
        <v>EUR</v>
      </c>
      <c r="BA2277" s="164">
        <f t="shared" si="1000"/>
        <v>0</v>
      </c>
      <c r="BB2277" s="171">
        <f>IF(AU2277&gt;0.1,(VLOOKUP(D2277,'P4 Destination'!$C$21:$M$176,3,0))*I2277,0)</f>
        <v>0</v>
      </c>
      <c r="BC2277" s="172">
        <f t="shared" si="1001"/>
        <v>0</v>
      </c>
      <c r="BD2277" s="171">
        <f>(VLOOKUP($D2277,'P4 Destination'!$C$21:$M$176,4,0))*BC2277</f>
        <v>0</v>
      </c>
      <c r="BE2277" s="172">
        <f t="shared" si="1002"/>
        <v>0</v>
      </c>
      <c r="BF2277" s="171">
        <f>(VLOOKUP($D2277,'P4 Destination'!$C$21:$M$176,5,0))*BE2277</f>
        <v>0</v>
      </c>
      <c r="BG2277" s="172">
        <f t="shared" si="1003"/>
        <v>0</v>
      </c>
      <c r="BH2277" s="171">
        <f>(VLOOKUP($D2277,'P4 Destination'!$C$21:$M$176,6,0))*BG2277</f>
        <v>0</v>
      </c>
      <c r="BI2277" s="172">
        <f t="shared" si="1004"/>
        <v>0</v>
      </c>
      <c r="BJ2277" s="171">
        <f>(VLOOKUP($D2277,'P4 Destination'!$C$21:$M$176,7,0))*BI2277</f>
        <v>0</v>
      </c>
      <c r="BK2277" s="172">
        <f t="shared" si="1005"/>
        <v>0</v>
      </c>
      <c r="BL2277" s="171">
        <f>(VLOOKUP($D2277,'P4 Destination'!$C$21:$M$176,8,0))*BK2277</f>
        <v>0</v>
      </c>
      <c r="BM2277" s="172">
        <f t="shared" si="1006"/>
        <v>0</v>
      </c>
      <c r="BN2277" s="171">
        <f>(VLOOKUP($D2277,'P4 Destination'!$C$21:$M$176,9,0))*BM2277</f>
        <v>0</v>
      </c>
      <c r="BO2277" s="154">
        <f t="shared" si="1012"/>
        <v>0</v>
      </c>
      <c r="BP2277" s="171">
        <f>(VLOOKUP(D2277,'P4 Destination'!$C$21:$M$176,10,0))*K2277</f>
        <v>0</v>
      </c>
      <c r="BQ2277" s="171">
        <f>(VLOOKUP(D2277,'P4 Destination'!$C$21:$M$176,11,0))*J2277</f>
        <v>0</v>
      </c>
      <c r="BR2277" s="173">
        <f t="shared" si="1007"/>
        <v>0</v>
      </c>
      <c r="BS2277" s="173">
        <f>(AV2277*2500)*'P6 Verzekering'!$E$11</f>
        <v>0</v>
      </c>
      <c r="BT2277" s="173">
        <f>(AW2277*2500)*'P6 Verzekering'!$E$12</f>
        <v>0</v>
      </c>
      <c r="BU2277" s="173">
        <f>(L2277*2500)*'P6 Verzekering'!$E$13</f>
        <v>0</v>
      </c>
      <c r="BV2277" s="173">
        <f t="shared" si="1008"/>
        <v>0</v>
      </c>
      <c r="BW2277"/>
      <c r="BX2277"/>
    </row>
    <row r="2278" spans="1:76">
      <c r="A2278" s="152" t="s">
        <v>1204</v>
      </c>
      <c r="B2278" s="152" t="s">
        <v>452</v>
      </c>
      <c r="C2278" s="152" t="s">
        <v>449</v>
      </c>
      <c r="D2278" s="152" t="s">
        <v>219</v>
      </c>
      <c r="E2278" s="152" t="s">
        <v>219</v>
      </c>
      <c r="F2278" s="153">
        <f t="shared" si="1010"/>
        <v>41</v>
      </c>
      <c r="G2278" s="154">
        <v>0</v>
      </c>
      <c r="H2278" s="154">
        <f>IFERROR(VLOOKUP(B2278,'P2 Origin'!$C$21:$Q$176,15,FALSE),0)</f>
        <v>0</v>
      </c>
      <c r="I2278" s="154">
        <f>IFERROR(VLOOKUP(D2278,'P4 Destination'!$C$21:$Q$176,15,FALSE),0)</f>
        <v>0</v>
      </c>
      <c r="J2278" s="155"/>
      <c r="K2278" s="155"/>
      <c r="L2278" s="156">
        <v>41</v>
      </c>
      <c r="M2278" s="155">
        <v>2741</v>
      </c>
      <c r="N2278" s="155">
        <v>9</v>
      </c>
      <c r="O2278" s="157">
        <f t="shared" si="985"/>
        <v>0</v>
      </c>
      <c r="P2278" s="158">
        <f t="shared" si="986"/>
        <v>0</v>
      </c>
      <c r="Q2278" s="159">
        <f>IFERROR(VLOOKUP(N2278,'P1 Intra-Europees'!$A$15:$H$25,3,0),0)*P2278</f>
        <v>0</v>
      </c>
      <c r="R2278" s="160">
        <f t="shared" si="987"/>
        <v>0</v>
      </c>
      <c r="S2278" s="159">
        <f>IFERROR(VLOOKUP(N2278,'P1 Intra-Europees'!$A$15:$H$25,4,0),0)*R2278</f>
        <v>0</v>
      </c>
      <c r="T2278" s="160">
        <f t="shared" si="988"/>
        <v>0</v>
      </c>
      <c r="U2278" s="159">
        <f>IFERROR(VLOOKUP(N2278,'P1 Intra-Europees'!$A$15:$H$25,5,0),0)*T2278</f>
        <v>0</v>
      </c>
      <c r="V2278" s="160">
        <f t="shared" si="989"/>
        <v>41</v>
      </c>
      <c r="W2278" s="159">
        <f>IFERROR(VLOOKUP(N2278,'P1 Intra-Europees'!$A$15:$H$25,6,0),0)*V2278</f>
        <v>0</v>
      </c>
      <c r="X2278" s="160">
        <f t="shared" si="990"/>
        <v>0</v>
      </c>
      <c r="Y2278" s="159">
        <f>IFERROR(VLOOKUP(N2278,'P1 Intra-Europees'!$A$15:$H$25,7,0),0)*X2278</f>
        <v>0</v>
      </c>
      <c r="Z2278" s="161">
        <f t="shared" si="991"/>
        <v>0</v>
      </c>
      <c r="AA2278" s="162">
        <f>IFERROR(VLOOKUP(N2278,'P1 Intra-Europees'!$A$15:$H$25,8,0),0)*Z2278</f>
        <v>0</v>
      </c>
      <c r="AB2278" s="163">
        <f t="shared" si="992"/>
        <v>0</v>
      </c>
      <c r="AC2278" s="157" t="str">
        <f>VLOOKUP(B2278,'P2 Origin'!$C$21:$O$176,13,0)</f>
        <v>USD</v>
      </c>
      <c r="AD2278" s="164">
        <f t="shared" si="993"/>
        <v>0</v>
      </c>
      <c r="AE2278" s="165">
        <f>IF(AU2278&gt;0.1,VLOOKUP(B2278,'P2 Origin'!$C$21:$M$176,3,0)*H2278,0)</f>
        <v>0</v>
      </c>
      <c r="AF2278" s="166">
        <f t="shared" si="994"/>
        <v>0</v>
      </c>
      <c r="AG2278" s="165">
        <f>(VLOOKUP(B2278,'P2 Origin'!$C$21:$M$176,4,0))*AF2278</f>
        <v>0</v>
      </c>
      <c r="AH2278" s="166">
        <f t="shared" si="995"/>
        <v>0</v>
      </c>
      <c r="AI2278" s="165">
        <f>(VLOOKUP(B2278,'P2 Origin'!$C$21:$M$176,5,0))*AH2278</f>
        <v>0</v>
      </c>
      <c r="AJ2278" s="166">
        <f t="shared" si="1009"/>
        <v>0</v>
      </c>
      <c r="AK2278" s="165">
        <f>(VLOOKUP(B2278,'P2 Origin'!$C$21:$M$176,6,0))*AJ2278</f>
        <v>0</v>
      </c>
      <c r="AL2278" s="166">
        <f t="shared" si="996"/>
        <v>0</v>
      </c>
      <c r="AM2278" s="165">
        <f>(VLOOKUP($B2278,'P2 Origin'!$C$21:$M$176,7,0))*AL2278</f>
        <v>0</v>
      </c>
      <c r="AN2278" s="166">
        <f t="shared" si="997"/>
        <v>0</v>
      </c>
      <c r="AO2278" s="165">
        <f>(VLOOKUP($B2278,'P2 Origin'!$C$21:$M$176,8,0))*AN2278</f>
        <v>0</v>
      </c>
      <c r="AP2278" s="166">
        <f t="shared" si="998"/>
        <v>0</v>
      </c>
      <c r="AQ2278" s="165">
        <f>(VLOOKUP($B2278,'P2 Origin'!$C$21:$M$176,9,0))*AP2278</f>
        <v>0</v>
      </c>
      <c r="AR2278" s="155">
        <f t="shared" si="1011"/>
        <v>0</v>
      </c>
      <c r="AS2278" s="164">
        <f>(VLOOKUP(B2278,'P2 Origin'!$C$21:$M$176,10,0))*K2278</f>
        <v>0</v>
      </c>
      <c r="AT2278" s="164">
        <f>(VLOOKUP(B2278,'P2 Origin'!$C$21:$M$176,11,0))*J2278</f>
        <v>0</v>
      </c>
      <c r="AU2278" s="167">
        <v>0</v>
      </c>
      <c r="AV2278" s="168">
        <v>0</v>
      </c>
      <c r="AW2278" s="169">
        <v>0</v>
      </c>
      <c r="AX2278" s="170">
        <f>IF(AU2278&gt;=0.1,'P3 Bureaumarge zee- en luchtvr.'!$D$12,0)</f>
        <v>0</v>
      </c>
      <c r="AY2278" s="163">
        <f t="shared" si="999"/>
        <v>0</v>
      </c>
      <c r="AZ2278" s="157" t="str">
        <f>VLOOKUP(D2278,'P4 Destination'!$C$21:$O$176,13,0)</f>
        <v>EUR</v>
      </c>
      <c r="BA2278" s="164">
        <f t="shared" si="1000"/>
        <v>0</v>
      </c>
      <c r="BB2278" s="171">
        <f>IF(AU2278&gt;0.1,(VLOOKUP(D2278,'P4 Destination'!$C$21:$M$176,3,0))*I2278,0)</f>
        <v>0</v>
      </c>
      <c r="BC2278" s="172">
        <f t="shared" si="1001"/>
        <v>0</v>
      </c>
      <c r="BD2278" s="171">
        <f>(VLOOKUP($D2278,'P4 Destination'!$C$21:$M$176,4,0))*BC2278</f>
        <v>0</v>
      </c>
      <c r="BE2278" s="172">
        <f t="shared" si="1002"/>
        <v>0</v>
      </c>
      <c r="BF2278" s="171">
        <f>(VLOOKUP($D2278,'P4 Destination'!$C$21:$M$176,5,0))*BE2278</f>
        <v>0</v>
      </c>
      <c r="BG2278" s="172">
        <f t="shared" si="1003"/>
        <v>0</v>
      </c>
      <c r="BH2278" s="171">
        <f>(VLOOKUP($D2278,'P4 Destination'!$C$21:$M$176,6,0))*BG2278</f>
        <v>0</v>
      </c>
      <c r="BI2278" s="172">
        <f t="shared" si="1004"/>
        <v>0</v>
      </c>
      <c r="BJ2278" s="171">
        <f>(VLOOKUP($D2278,'P4 Destination'!$C$21:$M$176,7,0))*BI2278</f>
        <v>0</v>
      </c>
      <c r="BK2278" s="172">
        <f t="shared" si="1005"/>
        <v>0</v>
      </c>
      <c r="BL2278" s="171">
        <f>(VLOOKUP($D2278,'P4 Destination'!$C$21:$M$176,8,0))*BK2278</f>
        <v>0</v>
      </c>
      <c r="BM2278" s="172">
        <f t="shared" si="1006"/>
        <v>0</v>
      </c>
      <c r="BN2278" s="171">
        <f>(VLOOKUP($D2278,'P4 Destination'!$C$21:$M$176,9,0))*BM2278</f>
        <v>0</v>
      </c>
      <c r="BO2278" s="154">
        <f t="shared" si="1012"/>
        <v>0</v>
      </c>
      <c r="BP2278" s="171">
        <f>(VLOOKUP(D2278,'P4 Destination'!$C$21:$M$176,10,0))*K2278</f>
        <v>0</v>
      </c>
      <c r="BQ2278" s="171">
        <f>(VLOOKUP(D2278,'P4 Destination'!$C$21:$M$176,11,0))*J2278</f>
        <v>0</v>
      </c>
      <c r="BR2278" s="173">
        <f t="shared" si="1007"/>
        <v>0</v>
      </c>
      <c r="BS2278" s="173">
        <f>(AV2278*2500)*'P6 Verzekering'!$E$11</f>
        <v>0</v>
      </c>
      <c r="BT2278" s="173">
        <f>(AW2278*2500)*'P6 Verzekering'!$E$12</f>
        <v>0</v>
      </c>
      <c r="BU2278" s="173">
        <f>(L2278*2500)*'P6 Verzekering'!$E$13</f>
        <v>0</v>
      </c>
      <c r="BV2278" s="173">
        <f t="shared" si="1008"/>
        <v>0</v>
      </c>
      <c r="BW2278"/>
      <c r="BX2278"/>
    </row>
    <row r="2279" spans="1:76">
      <c r="A2279" s="152" t="s">
        <v>1697</v>
      </c>
      <c r="B2279" s="152" t="s">
        <v>219</v>
      </c>
      <c r="C2279" s="152" t="s">
        <v>219</v>
      </c>
      <c r="D2279" s="152" t="s">
        <v>151</v>
      </c>
      <c r="E2279" s="152" t="s">
        <v>149</v>
      </c>
      <c r="F2279" s="153">
        <f t="shared" si="1010"/>
        <v>42</v>
      </c>
      <c r="G2279" s="154">
        <v>0</v>
      </c>
      <c r="H2279" s="154">
        <f>IFERROR(VLOOKUP(B2279,'P2 Origin'!$C$21:$Q$176,15,FALSE),0)</f>
        <v>0</v>
      </c>
      <c r="I2279" s="154">
        <f>IFERROR(VLOOKUP(D2279,'P4 Destination'!$C$21:$Q$176,15,FALSE),0)</f>
        <v>0</v>
      </c>
      <c r="J2279" s="155"/>
      <c r="K2279" s="155"/>
      <c r="L2279" s="156">
        <v>42</v>
      </c>
      <c r="M2279" s="155">
        <v>181</v>
      </c>
      <c r="N2279" s="155">
        <v>2</v>
      </c>
      <c r="O2279" s="157">
        <f t="shared" si="985"/>
        <v>0</v>
      </c>
      <c r="P2279" s="158">
        <f t="shared" si="986"/>
        <v>0</v>
      </c>
      <c r="Q2279" s="159">
        <f>IFERROR(VLOOKUP(N2279,'P1 Intra-Europees'!$A$15:$H$25,3,0),0)*P2279</f>
        <v>0</v>
      </c>
      <c r="R2279" s="160">
        <f t="shared" si="987"/>
        <v>0</v>
      </c>
      <c r="S2279" s="159">
        <f>IFERROR(VLOOKUP(N2279,'P1 Intra-Europees'!$A$15:$H$25,4,0),0)*R2279</f>
        <v>0</v>
      </c>
      <c r="T2279" s="160">
        <f t="shared" si="988"/>
        <v>0</v>
      </c>
      <c r="U2279" s="159">
        <f>IFERROR(VLOOKUP(N2279,'P1 Intra-Europees'!$A$15:$H$25,5,0),0)*T2279</f>
        <v>0</v>
      </c>
      <c r="V2279" s="160">
        <f t="shared" si="989"/>
        <v>42</v>
      </c>
      <c r="W2279" s="159">
        <f>IFERROR(VLOOKUP(N2279,'P1 Intra-Europees'!$A$15:$H$25,6,0),0)*V2279</f>
        <v>0</v>
      </c>
      <c r="X2279" s="160">
        <f t="shared" si="990"/>
        <v>0</v>
      </c>
      <c r="Y2279" s="159">
        <f>IFERROR(VLOOKUP(N2279,'P1 Intra-Europees'!$A$15:$H$25,7,0),0)*X2279</f>
        <v>0</v>
      </c>
      <c r="Z2279" s="161">
        <f t="shared" si="991"/>
        <v>0</v>
      </c>
      <c r="AA2279" s="162">
        <f>IFERROR(VLOOKUP(N2279,'P1 Intra-Europees'!$A$15:$H$25,8,0),0)*Z2279</f>
        <v>0</v>
      </c>
      <c r="AB2279" s="163">
        <f t="shared" si="992"/>
        <v>0</v>
      </c>
      <c r="AC2279" s="157" t="str">
        <f>VLOOKUP(B2279,'P2 Origin'!$C$21:$O$176,13,0)</f>
        <v>EUR</v>
      </c>
      <c r="AD2279" s="164">
        <f t="shared" si="993"/>
        <v>0</v>
      </c>
      <c r="AE2279" s="165">
        <f>IF(AU2279&gt;0.1,VLOOKUP(B2279,'P2 Origin'!$C$21:$M$176,3,0)*H2279,0)</f>
        <v>0</v>
      </c>
      <c r="AF2279" s="166">
        <f t="shared" si="994"/>
        <v>0</v>
      </c>
      <c r="AG2279" s="165">
        <f>(VLOOKUP(B2279,'P2 Origin'!$C$21:$M$176,4,0))*AF2279</f>
        <v>0</v>
      </c>
      <c r="AH2279" s="166">
        <f t="shared" si="995"/>
        <v>0</v>
      </c>
      <c r="AI2279" s="165">
        <f>(VLOOKUP(B2279,'P2 Origin'!$C$21:$M$176,5,0))*AH2279</f>
        <v>0</v>
      </c>
      <c r="AJ2279" s="166">
        <f t="shared" si="1009"/>
        <v>0</v>
      </c>
      <c r="AK2279" s="165">
        <f>(VLOOKUP(B2279,'P2 Origin'!$C$21:$M$176,6,0))*AJ2279</f>
        <v>0</v>
      </c>
      <c r="AL2279" s="166">
        <f t="shared" si="996"/>
        <v>0</v>
      </c>
      <c r="AM2279" s="165">
        <f>(VLOOKUP($B2279,'P2 Origin'!$C$21:$M$176,7,0))*AL2279</f>
        <v>0</v>
      </c>
      <c r="AN2279" s="166">
        <f t="shared" si="997"/>
        <v>0</v>
      </c>
      <c r="AO2279" s="165">
        <f>(VLOOKUP($B2279,'P2 Origin'!$C$21:$M$176,8,0))*AN2279</f>
        <v>0</v>
      </c>
      <c r="AP2279" s="166">
        <f t="shared" si="998"/>
        <v>0</v>
      </c>
      <c r="AQ2279" s="165">
        <f>(VLOOKUP($B2279,'P2 Origin'!$C$21:$M$176,9,0))*AP2279</f>
        <v>0</v>
      </c>
      <c r="AR2279" s="155">
        <f t="shared" si="1011"/>
        <v>0</v>
      </c>
      <c r="AS2279" s="164">
        <f>(VLOOKUP(B2279,'P2 Origin'!$C$21:$M$176,10,0))*K2279</f>
        <v>0</v>
      </c>
      <c r="AT2279" s="164">
        <f>(VLOOKUP(B2279,'P2 Origin'!$C$21:$M$176,11,0))*J2279</f>
        <v>0</v>
      </c>
      <c r="AU2279" s="167">
        <v>0</v>
      </c>
      <c r="AV2279" s="168">
        <v>0</v>
      </c>
      <c r="AW2279" s="169">
        <v>0</v>
      </c>
      <c r="AX2279" s="170">
        <f>IF(AU2279&gt;=0.1,'P3 Bureaumarge zee- en luchtvr.'!$D$12,0)</f>
        <v>0</v>
      </c>
      <c r="AY2279" s="163">
        <f t="shared" si="999"/>
        <v>0</v>
      </c>
      <c r="AZ2279" s="157" t="str">
        <f>VLOOKUP(D2279,'P4 Destination'!$C$21:$O$176,13,0)</f>
        <v>EUR</v>
      </c>
      <c r="BA2279" s="164">
        <f t="shared" si="1000"/>
        <v>0</v>
      </c>
      <c r="BB2279" s="171">
        <f>IF(AU2279&gt;0.1,(VLOOKUP(D2279,'P4 Destination'!$C$21:$M$176,3,0))*I2279,0)</f>
        <v>0</v>
      </c>
      <c r="BC2279" s="172">
        <f t="shared" si="1001"/>
        <v>0</v>
      </c>
      <c r="BD2279" s="171">
        <f>(VLOOKUP($D2279,'P4 Destination'!$C$21:$M$176,4,0))*BC2279</f>
        <v>0</v>
      </c>
      <c r="BE2279" s="172">
        <f t="shared" si="1002"/>
        <v>0</v>
      </c>
      <c r="BF2279" s="171">
        <f>(VLOOKUP($D2279,'P4 Destination'!$C$21:$M$176,5,0))*BE2279</f>
        <v>0</v>
      </c>
      <c r="BG2279" s="172">
        <f t="shared" si="1003"/>
        <v>0</v>
      </c>
      <c r="BH2279" s="171">
        <f>(VLOOKUP($D2279,'P4 Destination'!$C$21:$M$176,6,0))*BG2279</f>
        <v>0</v>
      </c>
      <c r="BI2279" s="172">
        <f t="shared" si="1004"/>
        <v>0</v>
      </c>
      <c r="BJ2279" s="171">
        <f>(VLOOKUP($D2279,'P4 Destination'!$C$21:$M$176,7,0))*BI2279</f>
        <v>0</v>
      </c>
      <c r="BK2279" s="172">
        <f t="shared" si="1005"/>
        <v>0</v>
      </c>
      <c r="BL2279" s="171">
        <f>(VLOOKUP($D2279,'P4 Destination'!$C$21:$M$176,8,0))*BK2279</f>
        <v>0</v>
      </c>
      <c r="BM2279" s="172">
        <f t="shared" si="1006"/>
        <v>0</v>
      </c>
      <c r="BN2279" s="171">
        <f>(VLOOKUP($D2279,'P4 Destination'!$C$21:$M$176,9,0))*BM2279</f>
        <v>0</v>
      </c>
      <c r="BO2279" s="154">
        <f t="shared" si="1012"/>
        <v>0</v>
      </c>
      <c r="BP2279" s="171">
        <f>(VLOOKUP(D2279,'P4 Destination'!$C$21:$M$176,10,0))*K2279</f>
        <v>0</v>
      </c>
      <c r="BQ2279" s="171">
        <f>(VLOOKUP(D2279,'P4 Destination'!$C$21:$M$176,11,0))*J2279</f>
        <v>0</v>
      </c>
      <c r="BR2279" s="173">
        <f t="shared" si="1007"/>
        <v>0</v>
      </c>
      <c r="BS2279" s="173">
        <f>(AV2279*2500)*'P6 Verzekering'!$E$11</f>
        <v>0</v>
      </c>
      <c r="BT2279" s="173">
        <f>(AW2279*2500)*'P6 Verzekering'!$E$12</f>
        <v>0</v>
      </c>
      <c r="BU2279" s="173">
        <f>(L2279*2500)*'P6 Verzekering'!$E$13</f>
        <v>0</v>
      </c>
      <c r="BV2279" s="173">
        <f t="shared" si="1008"/>
        <v>0</v>
      </c>
      <c r="BW2279"/>
      <c r="BX2279"/>
    </row>
    <row r="2280" spans="1:76">
      <c r="A2280" s="152" t="s">
        <v>2728</v>
      </c>
      <c r="B2280" s="152" t="s">
        <v>181</v>
      </c>
      <c r="C2280" s="152" t="s">
        <v>153</v>
      </c>
      <c r="D2280" s="152" t="s">
        <v>219</v>
      </c>
      <c r="E2280" s="152" t="s">
        <v>219</v>
      </c>
      <c r="F2280" s="153">
        <f t="shared" si="1010"/>
        <v>42</v>
      </c>
      <c r="G2280" s="154">
        <v>0</v>
      </c>
      <c r="H2280" s="154">
        <f>IFERROR(VLOOKUP(B2280,'P2 Origin'!$C$21:$Q$176,15,FALSE),0)</f>
        <v>1</v>
      </c>
      <c r="I2280" s="154">
        <f>IFERROR(VLOOKUP(D2280,'P4 Destination'!$C$21:$Q$176,15,FALSE),0)</f>
        <v>0</v>
      </c>
      <c r="J2280" s="155"/>
      <c r="K2280" s="155"/>
      <c r="L2280" s="156">
        <v>42</v>
      </c>
      <c r="M2280" s="155">
        <v>457</v>
      </c>
      <c r="N2280" s="155">
        <v>3</v>
      </c>
      <c r="O2280" s="157">
        <f t="shared" si="985"/>
        <v>0</v>
      </c>
      <c r="P2280" s="158">
        <f t="shared" si="986"/>
        <v>0</v>
      </c>
      <c r="Q2280" s="159">
        <f>IFERROR(VLOOKUP(N2280,'P1 Intra-Europees'!$A$15:$H$25,3,0),0)*P2280</f>
        <v>0</v>
      </c>
      <c r="R2280" s="160">
        <f t="shared" si="987"/>
        <v>0</v>
      </c>
      <c r="S2280" s="159">
        <f>IFERROR(VLOOKUP(N2280,'P1 Intra-Europees'!$A$15:$H$25,4,0),0)*R2280</f>
        <v>0</v>
      </c>
      <c r="T2280" s="160">
        <f t="shared" si="988"/>
        <v>0</v>
      </c>
      <c r="U2280" s="159">
        <f>IFERROR(VLOOKUP(N2280,'P1 Intra-Europees'!$A$15:$H$25,5,0),0)*T2280</f>
        <v>0</v>
      </c>
      <c r="V2280" s="160">
        <f t="shared" si="989"/>
        <v>42</v>
      </c>
      <c r="W2280" s="159">
        <f>IFERROR(VLOOKUP(N2280,'P1 Intra-Europees'!$A$15:$H$25,6,0),0)*V2280</f>
        <v>0</v>
      </c>
      <c r="X2280" s="160">
        <f t="shared" si="990"/>
        <v>0</v>
      </c>
      <c r="Y2280" s="159">
        <f>IFERROR(VLOOKUP(N2280,'P1 Intra-Europees'!$A$15:$H$25,7,0),0)*X2280</f>
        <v>0</v>
      </c>
      <c r="Z2280" s="161">
        <f t="shared" si="991"/>
        <v>0</v>
      </c>
      <c r="AA2280" s="162">
        <f>IFERROR(VLOOKUP(N2280,'P1 Intra-Europees'!$A$15:$H$25,8,0),0)*Z2280</f>
        <v>0</v>
      </c>
      <c r="AB2280" s="163">
        <f t="shared" si="992"/>
        <v>0</v>
      </c>
      <c r="AC2280" s="157" t="str">
        <f>VLOOKUP(B2280,'P2 Origin'!$C$21:$O$176,13,0)</f>
        <v>EUR</v>
      </c>
      <c r="AD2280" s="164">
        <f t="shared" si="993"/>
        <v>0</v>
      </c>
      <c r="AE2280" s="165">
        <f>IF(AU2280&gt;0.1,VLOOKUP(B2280,'P2 Origin'!$C$21:$M$176,3,0)*H2280,0)</f>
        <v>0</v>
      </c>
      <c r="AF2280" s="166">
        <f t="shared" si="994"/>
        <v>0</v>
      </c>
      <c r="AG2280" s="165">
        <f>(VLOOKUP(B2280,'P2 Origin'!$C$21:$M$176,4,0))*AF2280</f>
        <v>0</v>
      </c>
      <c r="AH2280" s="166">
        <f t="shared" si="995"/>
        <v>0</v>
      </c>
      <c r="AI2280" s="165">
        <f>(VLOOKUP(B2280,'P2 Origin'!$C$21:$M$176,5,0))*AH2280</f>
        <v>0</v>
      </c>
      <c r="AJ2280" s="166">
        <f t="shared" si="1009"/>
        <v>0</v>
      </c>
      <c r="AK2280" s="165">
        <f>(VLOOKUP(B2280,'P2 Origin'!$C$21:$M$176,6,0))*AJ2280</f>
        <v>0</v>
      </c>
      <c r="AL2280" s="166">
        <f t="shared" si="996"/>
        <v>0</v>
      </c>
      <c r="AM2280" s="165">
        <f>(VLOOKUP($B2280,'P2 Origin'!$C$21:$M$176,7,0))*AL2280</f>
        <v>0</v>
      </c>
      <c r="AN2280" s="166">
        <f t="shared" si="997"/>
        <v>0</v>
      </c>
      <c r="AO2280" s="165">
        <f>(VLOOKUP($B2280,'P2 Origin'!$C$21:$M$176,8,0))*AN2280</f>
        <v>0</v>
      </c>
      <c r="AP2280" s="166">
        <f t="shared" si="998"/>
        <v>0</v>
      </c>
      <c r="AQ2280" s="165">
        <f>(VLOOKUP($B2280,'P2 Origin'!$C$21:$M$176,9,0))*AP2280</f>
        <v>0</v>
      </c>
      <c r="AR2280" s="155">
        <f t="shared" si="1011"/>
        <v>0</v>
      </c>
      <c r="AS2280" s="164">
        <f>(VLOOKUP(B2280,'P2 Origin'!$C$21:$M$176,10,0))*K2280</f>
        <v>0</v>
      </c>
      <c r="AT2280" s="164">
        <f>(VLOOKUP(B2280,'P2 Origin'!$C$21:$M$176,11,0))*J2280</f>
        <v>0</v>
      </c>
      <c r="AU2280" s="167">
        <v>0</v>
      </c>
      <c r="AV2280" s="168">
        <v>0</v>
      </c>
      <c r="AW2280" s="169">
        <v>0</v>
      </c>
      <c r="AX2280" s="170">
        <f>IF(AU2280&gt;=0.1,'P3 Bureaumarge zee- en luchtvr.'!$D$12,0)</f>
        <v>0</v>
      </c>
      <c r="AY2280" s="163">
        <f t="shared" si="999"/>
        <v>0</v>
      </c>
      <c r="AZ2280" s="157" t="str">
        <f>VLOOKUP(D2280,'P4 Destination'!$C$21:$O$176,13,0)</f>
        <v>EUR</v>
      </c>
      <c r="BA2280" s="164">
        <f t="shared" si="1000"/>
        <v>0</v>
      </c>
      <c r="BB2280" s="171">
        <f>IF(AU2280&gt;0.1,(VLOOKUP(D2280,'P4 Destination'!$C$21:$M$176,3,0))*I2280,0)</f>
        <v>0</v>
      </c>
      <c r="BC2280" s="172">
        <f t="shared" si="1001"/>
        <v>0</v>
      </c>
      <c r="BD2280" s="171">
        <f>(VLOOKUP($D2280,'P4 Destination'!$C$21:$M$176,4,0))*BC2280</f>
        <v>0</v>
      </c>
      <c r="BE2280" s="172">
        <f t="shared" si="1002"/>
        <v>0</v>
      </c>
      <c r="BF2280" s="171">
        <f>(VLOOKUP($D2280,'P4 Destination'!$C$21:$M$176,5,0))*BE2280</f>
        <v>0</v>
      </c>
      <c r="BG2280" s="172">
        <f t="shared" si="1003"/>
        <v>0</v>
      </c>
      <c r="BH2280" s="171">
        <f>(VLOOKUP($D2280,'P4 Destination'!$C$21:$M$176,6,0))*BG2280</f>
        <v>0</v>
      </c>
      <c r="BI2280" s="172">
        <f t="shared" si="1004"/>
        <v>0</v>
      </c>
      <c r="BJ2280" s="171">
        <f>(VLOOKUP($D2280,'P4 Destination'!$C$21:$M$176,7,0))*BI2280</f>
        <v>0</v>
      </c>
      <c r="BK2280" s="172">
        <f t="shared" si="1005"/>
        <v>0</v>
      </c>
      <c r="BL2280" s="171">
        <f>(VLOOKUP($D2280,'P4 Destination'!$C$21:$M$176,8,0))*BK2280</f>
        <v>0</v>
      </c>
      <c r="BM2280" s="172">
        <f t="shared" si="1006"/>
        <v>0</v>
      </c>
      <c r="BN2280" s="171">
        <f>(VLOOKUP($D2280,'P4 Destination'!$C$21:$M$176,9,0))*BM2280</f>
        <v>0</v>
      </c>
      <c r="BO2280" s="154">
        <f t="shared" si="1012"/>
        <v>0</v>
      </c>
      <c r="BP2280" s="171">
        <f>(VLOOKUP(D2280,'P4 Destination'!$C$21:$M$176,10,0))*K2280</f>
        <v>0</v>
      </c>
      <c r="BQ2280" s="171">
        <f>(VLOOKUP(D2280,'P4 Destination'!$C$21:$M$176,11,0))*J2280</f>
        <v>0</v>
      </c>
      <c r="BR2280" s="173">
        <f t="shared" si="1007"/>
        <v>0</v>
      </c>
      <c r="BS2280" s="173">
        <f>(AV2280*2500)*'P6 Verzekering'!$E$11</f>
        <v>0</v>
      </c>
      <c r="BT2280" s="173">
        <f>(AW2280*2500)*'P6 Verzekering'!$E$12</f>
        <v>0</v>
      </c>
      <c r="BU2280" s="173">
        <f>(L2280*2500)*'P6 Verzekering'!$E$13</f>
        <v>0</v>
      </c>
      <c r="BV2280" s="173">
        <f t="shared" si="1008"/>
        <v>0</v>
      </c>
      <c r="BW2280"/>
      <c r="BX2280"/>
    </row>
    <row r="2281" spans="1:76">
      <c r="A2281" s="152" t="s">
        <v>1324</v>
      </c>
      <c r="B2281" s="152" t="s">
        <v>176</v>
      </c>
      <c r="C2281" s="152" t="s">
        <v>175</v>
      </c>
      <c r="D2281" s="152" t="s">
        <v>219</v>
      </c>
      <c r="E2281" s="152" t="s">
        <v>219</v>
      </c>
      <c r="F2281" s="153">
        <f t="shared" si="1010"/>
        <v>42</v>
      </c>
      <c r="G2281" s="154">
        <v>0</v>
      </c>
      <c r="H2281" s="154">
        <f>IFERROR(VLOOKUP(B2281,'P2 Origin'!$C$21:$Q$176,15,FALSE),0)</f>
        <v>0</v>
      </c>
      <c r="I2281" s="154">
        <f>IFERROR(VLOOKUP(D2281,'P4 Destination'!$C$21:$Q$176,15,FALSE),0)</f>
        <v>0</v>
      </c>
      <c r="J2281" s="155"/>
      <c r="K2281" s="155"/>
      <c r="L2281" s="156">
        <v>42</v>
      </c>
      <c r="M2281" s="155">
        <v>837</v>
      </c>
      <c r="N2281" s="155">
        <v>5</v>
      </c>
      <c r="O2281" s="157">
        <f t="shared" si="985"/>
        <v>0</v>
      </c>
      <c r="P2281" s="158">
        <f t="shared" si="986"/>
        <v>0</v>
      </c>
      <c r="Q2281" s="159">
        <f>IFERROR(VLOOKUP(N2281,'P1 Intra-Europees'!$A$15:$H$25,3,0),0)*P2281</f>
        <v>0</v>
      </c>
      <c r="R2281" s="160">
        <f t="shared" si="987"/>
        <v>0</v>
      </c>
      <c r="S2281" s="159">
        <f>IFERROR(VLOOKUP(N2281,'P1 Intra-Europees'!$A$15:$H$25,4,0),0)*R2281</f>
        <v>0</v>
      </c>
      <c r="T2281" s="160">
        <f t="shared" si="988"/>
        <v>0</v>
      </c>
      <c r="U2281" s="159">
        <f>IFERROR(VLOOKUP(N2281,'P1 Intra-Europees'!$A$15:$H$25,5,0),0)*T2281</f>
        <v>0</v>
      </c>
      <c r="V2281" s="160">
        <f t="shared" si="989"/>
        <v>42</v>
      </c>
      <c r="W2281" s="159">
        <f>IFERROR(VLOOKUP(N2281,'P1 Intra-Europees'!$A$15:$H$25,6,0),0)*V2281</f>
        <v>0</v>
      </c>
      <c r="X2281" s="160">
        <f t="shared" si="990"/>
        <v>0</v>
      </c>
      <c r="Y2281" s="159">
        <f>IFERROR(VLOOKUP(N2281,'P1 Intra-Europees'!$A$15:$H$25,7,0),0)*X2281</f>
        <v>0</v>
      </c>
      <c r="Z2281" s="161">
        <f t="shared" si="991"/>
        <v>0</v>
      </c>
      <c r="AA2281" s="162">
        <f>IFERROR(VLOOKUP(N2281,'P1 Intra-Europees'!$A$15:$H$25,8,0),0)*Z2281</f>
        <v>0</v>
      </c>
      <c r="AB2281" s="163">
        <f t="shared" si="992"/>
        <v>0</v>
      </c>
      <c r="AC2281" s="157" t="str">
        <f>VLOOKUP(B2281,'P2 Origin'!$C$21:$O$176,13,0)</f>
        <v>EUR</v>
      </c>
      <c r="AD2281" s="164">
        <f t="shared" si="993"/>
        <v>0</v>
      </c>
      <c r="AE2281" s="165">
        <f>IF(AU2281&gt;0.1,VLOOKUP(B2281,'P2 Origin'!$C$21:$M$176,3,0)*H2281,0)</f>
        <v>0</v>
      </c>
      <c r="AF2281" s="166">
        <f t="shared" si="994"/>
        <v>0</v>
      </c>
      <c r="AG2281" s="165">
        <f>(VLOOKUP(B2281,'P2 Origin'!$C$21:$M$176,4,0))*AF2281</f>
        <v>0</v>
      </c>
      <c r="AH2281" s="166">
        <f t="shared" si="995"/>
        <v>0</v>
      </c>
      <c r="AI2281" s="165">
        <f>(VLOOKUP(B2281,'P2 Origin'!$C$21:$M$176,5,0))*AH2281</f>
        <v>0</v>
      </c>
      <c r="AJ2281" s="166">
        <f t="shared" si="1009"/>
        <v>0</v>
      </c>
      <c r="AK2281" s="165">
        <f>(VLOOKUP(B2281,'P2 Origin'!$C$21:$M$176,6,0))*AJ2281</f>
        <v>0</v>
      </c>
      <c r="AL2281" s="166">
        <f t="shared" si="996"/>
        <v>0</v>
      </c>
      <c r="AM2281" s="165">
        <f>(VLOOKUP($B2281,'P2 Origin'!$C$21:$M$176,7,0))*AL2281</f>
        <v>0</v>
      </c>
      <c r="AN2281" s="166">
        <f t="shared" si="997"/>
        <v>0</v>
      </c>
      <c r="AO2281" s="165">
        <f>(VLOOKUP($B2281,'P2 Origin'!$C$21:$M$176,8,0))*AN2281</f>
        <v>0</v>
      </c>
      <c r="AP2281" s="166">
        <f t="shared" si="998"/>
        <v>0</v>
      </c>
      <c r="AQ2281" s="165">
        <f>(VLOOKUP($B2281,'P2 Origin'!$C$21:$M$176,9,0))*AP2281</f>
        <v>0</v>
      </c>
      <c r="AR2281" s="155">
        <f t="shared" si="1011"/>
        <v>0</v>
      </c>
      <c r="AS2281" s="164">
        <f>(VLOOKUP(B2281,'P2 Origin'!$C$21:$M$176,10,0))*K2281</f>
        <v>0</v>
      </c>
      <c r="AT2281" s="164">
        <f>(VLOOKUP(B2281,'P2 Origin'!$C$21:$M$176,11,0))*J2281</f>
        <v>0</v>
      </c>
      <c r="AU2281" s="167">
        <v>0</v>
      </c>
      <c r="AV2281" s="168">
        <v>0</v>
      </c>
      <c r="AW2281" s="169">
        <v>0</v>
      </c>
      <c r="AX2281" s="170">
        <f>IF(AU2281&gt;=0.1,'P3 Bureaumarge zee- en luchtvr.'!$D$12,0)</f>
        <v>0</v>
      </c>
      <c r="AY2281" s="163">
        <f t="shared" si="999"/>
        <v>0</v>
      </c>
      <c r="AZ2281" s="157" t="str">
        <f>VLOOKUP(D2281,'P4 Destination'!$C$21:$O$176,13,0)</f>
        <v>EUR</v>
      </c>
      <c r="BA2281" s="164">
        <f t="shared" si="1000"/>
        <v>0</v>
      </c>
      <c r="BB2281" s="171">
        <f>IF(AU2281&gt;0.1,(VLOOKUP(D2281,'P4 Destination'!$C$21:$M$176,3,0))*I2281,0)</f>
        <v>0</v>
      </c>
      <c r="BC2281" s="172">
        <f t="shared" si="1001"/>
        <v>0</v>
      </c>
      <c r="BD2281" s="171">
        <f>(VLOOKUP($D2281,'P4 Destination'!$C$21:$M$176,4,0))*BC2281</f>
        <v>0</v>
      </c>
      <c r="BE2281" s="172">
        <f t="shared" si="1002"/>
        <v>0</v>
      </c>
      <c r="BF2281" s="171">
        <f>(VLOOKUP($D2281,'P4 Destination'!$C$21:$M$176,5,0))*BE2281</f>
        <v>0</v>
      </c>
      <c r="BG2281" s="172">
        <f t="shared" si="1003"/>
        <v>0</v>
      </c>
      <c r="BH2281" s="171">
        <f>(VLOOKUP($D2281,'P4 Destination'!$C$21:$M$176,6,0))*BG2281</f>
        <v>0</v>
      </c>
      <c r="BI2281" s="172">
        <f t="shared" si="1004"/>
        <v>0</v>
      </c>
      <c r="BJ2281" s="171">
        <f>(VLOOKUP($D2281,'P4 Destination'!$C$21:$M$176,7,0))*BI2281</f>
        <v>0</v>
      </c>
      <c r="BK2281" s="172">
        <f t="shared" si="1005"/>
        <v>0</v>
      </c>
      <c r="BL2281" s="171">
        <f>(VLOOKUP($D2281,'P4 Destination'!$C$21:$M$176,8,0))*BK2281</f>
        <v>0</v>
      </c>
      <c r="BM2281" s="172">
        <f t="shared" si="1006"/>
        <v>0</v>
      </c>
      <c r="BN2281" s="171">
        <f>(VLOOKUP($D2281,'P4 Destination'!$C$21:$M$176,9,0))*BM2281</f>
        <v>0</v>
      </c>
      <c r="BO2281" s="154">
        <f t="shared" si="1012"/>
        <v>0</v>
      </c>
      <c r="BP2281" s="171">
        <f>(VLOOKUP(D2281,'P4 Destination'!$C$21:$M$176,10,0))*K2281</f>
        <v>0</v>
      </c>
      <c r="BQ2281" s="171">
        <f>(VLOOKUP(D2281,'P4 Destination'!$C$21:$M$176,11,0))*J2281</f>
        <v>0</v>
      </c>
      <c r="BR2281" s="173">
        <f t="shared" si="1007"/>
        <v>0</v>
      </c>
      <c r="BS2281" s="173">
        <f>(AV2281*2500)*'P6 Verzekering'!$E$11</f>
        <v>0</v>
      </c>
      <c r="BT2281" s="173">
        <f>(AW2281*2500)*'P6 Verzekering'!$E$12</f>
        <v>0</v>
      </c>
      <c r="BU2281" s="173">
        <f>(L2281*2500)*'P6 Verzekering'!$E$13</f>
        <v>0</v>
      </c>
      <c r="BV2281" s="173">
        <f t="shared" si="1008"/>
        <v>0</v>
      </c>
      <c r="BW2281"/>
      <c r="BX2281"/>
    </row>
    <row r="2282" spans="1:76">
      <c r="A2282" s="152" t="s">
        <v>1849</v>
      </c>
      <c r="B2282" s="152" t="s">
        <v>219</v>
      </c>
      <c r="C2282" s="152" t="s">
        <v>219</v>
      </c>
      <c r="D2282" s="152" t="s">
        <v>253</v>
      </c>
      <c r="E2282" s="152" t="s">
        <v>250</v>
      </c>
      <c r="F2282" s="153">
        <f t="shared" si="1010"/>
        <v>42</v>
      </c>
      <c r="G2282" s="154">
        <v>0</v>
      </c>
      <c r="H2282" s="154">
        <f>IFERROR(VLOOKUP(B2282,'P2 Origin'!$C$21:$Q$176,15,FALSE),0)</f>
        <v>0</v>
      </c>
      <c r="I2282" s="154">
        <f>IFERROR(VLOOKUP(D2282,'P4 Destination'!$C$21:$Q$176,15,FALSE),0)</f>
        <v>1</v>
      </c>
      <c r="J2282" s="155"/>
      <c r="K2282" s="155"/>
      <c r="L2282" s="156">
        <v>42</v>
      </c>
      <c r="M2282" s="155">
        <v>901</v>
      </c>
      <c r="N2282" s="155">
        <v>5</v>
      </c>
      <c r="O2282" s="157">
        <f t="shared" si="985"/>
        <v>0</v>
      </c>
      <c r="P2282" s="158">
        <f t="shared" si="986"/>
        <v>0</v>
      </c>
      <c r="Q2282" s="159">
        <f>IFERROR(VLOOKUP(N2282,'P1 Intra-Europees'!$A$15:$H$25,3,0),0)*P2282</f>
        <v>0</v>
      </c>
      <c r="R2282" s="160">
        <f t="shared" si="987"/>
        <v>0</v>
      </c>
      <c r="S2282" s="159">
        <f>IFERROR(VLOOKUP(N2282,'P1 Intra-Europees'!$A$15:$H$25,4,0),0)*R2282</f>
        <v>0</v>
      </c>
      <c r="T2282" s="160">
        <f t="shared" si="988"/>
        <v>0</v>
      </c>
      <c r="U2282" s="159">
        <f>IFERROR(VLOOKUP(N2282,'P1 Intra-Europees'!$A$15:$H$25,5,0),0)*T2282</f>
        <v>0</v>
      </c>
      <c r="V2282" s="160">
        <f t="shared" si="989"/>
        <v>42</v>
      </c>
      <c r="W2282" s="159">
        <f>IFERROR(VLOOKUP(N2282,'P1 Intra-Europees'!$A$15:$H$25,6,0),0)*V2282</f>
        <v>0</v>
      </c>
      <c r="X2282" s="160">
        <f t="shared" si="990"/>
        <v>0</v>
      </c>
      <c r="Y2282" s="159">
        <f>IFERROR(VLOOKUP(N2282,'P1 Intra-Europees'!$A$15:$H$25,7,0),0)*X2282</f>
        <v>0</v>
      </c>
      <c r="Z2282" s="161">
        <f t="shared" si="991"/>
        <v>0</v>
      </c>
      <c r="AA2282" s="162">
        <f>IFERROR(VLOOKUP(N2282,'P1 Intra-Europees'!$A$15:$H$25,8,0),0)*Z2282</f>
        <v>0</v>
      </c>
      <c r="AB2282" s="163">
        <f t="shared" si="992"/>
        <v>0</v>
      </c>
      <c r="AC2282" s="157" t="str">
        <f>VLOOKUP(B2282,'P2 Origin'!$C$21:$O$176,13,0)</f>
        <v>EUR</v>
      </c>
      <c r="AD2282" s="164">
        <f t="shared" si="993"/>
        <v>0</v>
      </c>
      <c r="AE2282" s="165">
        <f>IF(AU2282&gt;0.1,VLOOKUP(B2282,'P2 Origin'!$C$21:$M$176,3,0)*H2282,0)</f>
        <v>0</v>
      </c>
      <c r="AF2282" s="166">
        <f t="shared" si="994"/>
        <v>0</v>
      </c>
      <c r="AG2282" s="165">
        <f>(VLOOKUP(B2282,'P2 Origin'!$C$21:$M$176,4,0))*AF2282</f>
        <v>0</v>
      </c>
      <c r="AH2282" s="166">
        <f t="shared" si="995"/>
        <v>0</v>
      </c>
      <c r="AI2282" s="165">
        <f>(VLOOKUP(B2282,'P2 Origin'!$C$21:$M$176,5,0))*AH2282</f>
        <v>0</v>
      </c>
      <c r="AJ2282" s="166">
        <f t="shared" si="1009"/>
        <v>0</v>
      </c>
      <c r="AK2282" s="165">
        <f>(VLOOKUP(B2282,'P2 Origin'!$C$21:$M$176,6,0))*AJ2282</f>
        <v>0</v>
      </c>
      <c r="AL2282" s="166">
        <f t="shared" si="996"/>
        <v>0</v>
      </c>
      <c r="AM2282" s="165">
        <f>(VLOOKUP($B2282,'P2 Origin'!$C$21:$M$176,7,0))*AL2282</f>
        <v>0</v>
      </c>
      <c r="AN2282" s="166">
        <f t="shared" si="997"/>
        <v>0</v>
      </c>
      <c r="AO2282" s="165">
        <f>(VLOOKUP($B2282,'P2 Origin'!$C$21:$M$176,8,0))*AN2282</f>
        <v>0</v>
      </c>
      <c r="AP2282" s="166">
        <f t="shared" si="998"/>
        <v>0</v>
      </c>
      <c r="AQ2282" s="165">
        <f>(VLOOKUP($B2282,'P2 Origin'!$C$21:$M$176,9,0))*AP2282</f>
        <v>0</v>
      </c>
      <c r="AR2282" s="155">
        <f t="shared" si="1011"/>
        <v>0</v>
      </c>
      <c r="AS2282" s="164">
        <f>(VLOOKUP(B2282,'P2 Origin'!$C$21:$M$176,10,0))*K2282</f>
        <v>0</v>
      </c>
      <c r="AT2282" s="164">
        <f>(VLOOKUP(B2282,'P2 Origin'!$C$21:$M$176,11,0))*J2282</f>
        <v>0</v>
      </c>
      <c r="AU2282" s="167">
        <v>0</v>
      </c>
      <c r="AV2282" s="168">
        <v>0</v>
      </c>
      <c r="AW2282" s="169">
        <v>0</v>
      </c>
      <c r="AX2282" s="170">
        <f>IF(AU2282&gt;=0.1,'P3 Bureaumarge zee- en luchtvr.'!$D$12,0)</f>
        <v>0</v>
      </c>
      <c r="AY2282" s="163">
        <f t="shared" si="999"/>
        <v>0</v>
      </c>
      <c r="AZ2282" s="157" t="str">
        <f>VLOOKUP(D2282,'P4 Destination'!$C$21:$O$176,13,0)</f>
        <v>EUR</v>
      </c>
      <c r="BA2282" s="164">
        <f t="shared" si="1000"/>
        <v>0</v>
      </c>
      <c r="BB2282" s="171">
        <f>IF(AU2282&gt;0.1,(VLOOKUP(D2282,'P4 Destination'!$C$21:$M$176,3,0))*I2282,0)</f>
        <v>0</v>
      </c>
      <c r="BC2282" s="172">
        <f t="shared" si="1001"/>
        <v>0</v>
      </c>
      <c r="BD2282" s="171">
        <f>(VLOOKUP($D2282,'P4 Destination'!$C$21:$M$176,4,0))*BC2282</f>
        <v>0</v>
      </c>
      <c r="BE2282" s="172">
        <f t="shared" si="1002"/>
        <v>0</v>
      </c>
      <c r="BF2282" s="171">
        <f>(VLOOKUP($D2282,'P4 Destination'!$C$21:$M$176,5,0))*BE2282</f>
        <v>0</v>
      </c>
      <c r="BG2282" s="172">
        <f t="shared" si="1003"/>
        <v>0</v>
      </c>
      <c r="BH2282" s="171">
        <f>(VLOOKUP($D2282,'P4 Destination'!$C$21:$M$176,6,0))*BG2282</f>
        <v>0</v>
      </c>
      <c r="BI2282" s="172">
        <f t="shared" si="1004"/>
        <v>0</v>
      </c>
      <c r="BJ2282" s="171">
        <f>(VLOOKUP($D2282,'P4 Destination'!$C$21:$M$176,7,0))*BI2282</f>
        <v>0</v>
      </c>
      <c r="BK2282" s="172">
        <f t="shared" si="1005"/>
        <v>0</v>
      </c>
      <c r="BL2282" s="171">
        <f>(VLOOKUP($D2282,'P4 Destination'!$C$21:$M$176,8,0))*BK2282</f>
        <v>0</v>
      </c>
      <c r="BM2282" s="172">
        <f t="shared" si="1006"/>
        <v>0</v>
      </c>
      <c r="BN2282" s="171">
        <f>(VLOOKUP($D2282,'P4 Destination'!$C$21:$M$176,9,0))*BM2282</f>
        <v>0</v>
      </c>
      <c r="BO2282" s="154">
        <f t="shared" si="1012"/>
        <v>0</v>
      </c>
      <c r="BP2282" s="171">
        <f>(VLOOKUP(D2282,'P4 Destination'!$C$21:$M$176,10,0))*K2282</f>
        <v>0</v>
      </c>
      <c r="BQ2282" s="171">
        <f>(VLOOKUP(D2282,'P4 Destination'!$C$21:$M$176,11,0))*J2282</f>
        <v>0</v>
      </c>
      <c r="BR2282" s="173">
        <f t="shared" si="1007"/>
        <v>0</v>
      </c>
      <c r="BS2282" s="173">
        <f>(AV2282*2500)*'P6 Verzekering'!$E$11</f>
        <v>0</v>
      </c>
      <c r="BT2282" s="173">
        <f>(AW2282*2500)*'P6 Verzekering'!$E$12</f>
        <v>0</v>
      </c>
      <c r="BU2282" s="173">
        <f>(L2282*2500)*'P6 Verzekering'!$E$13</f>
        <v>0</v>
      </c>
      <c r="BV2282" s="173">
        <f t="shared" si="1008"/>
        <v>0</v>
      </c>
      <c r="BW2282"/>
      <c r="BX2282"/>
    </row>
    <row r="2283" spans="1:76">
      <c r="A2283" s="152" t="s">
        <v>2396</v>
      </c>
      <c r="B2283" s="152" t="s">
        <v>219</v>
      </c>
      <c r="C2283" s="152" t="s">
        <v>219</v>
      </c>
      <c r="D2283" s="152" t="s">
        <v>226</v>
      </c>
      <c r="E2283" s="152" t="s">
        <v>225</v>
      </c>
      <c r="F2283" s="153">
        <f t="shared" si="1010"/>
        <v>42</v>
      </c>
      <c r="G2283" s="154">
        <v>0</v>
      </c>
      <c r="H2283" s="154">
        <f>IFERROR(VLOOKUP(B2283,'P2 Origin'!$C$21:$Q$176,15,FALSE),0)</f>
        <v>0</v>
      </c>
      <c r="I2283" s="154">
        <f>IFERROR(VLOOKUP(D2283,'P4 Destination'!$C$21:$Q$176,15,FALSE),0)</f>
        <v>1</v>
      </c>
      <c r="J2283" s="155"/>
      <c r="K2283" s="155"/>
      <c r="L2283" s="156">
        <v>42</v>
      </c>
      <c r="M2283" s="155">
        <v>1147</v>
      </c>
      <c r="N2283" s="155">
        <v>6</v>
      </c>
      <c r="O2283" s="157">
        <f t="shared" si="985"/>
        <v>0</v>
      </c>
      <c r="P2283" s="158">
        <f t="shared" si="986"/>
        <v>0</v>
      </c>
      <c r="Q2283" s="159">
        <f>IFERROR(VLOOKUP(N2283,'P1 Intra-Europees'!$A$15:$H$25,3,0),0)*P2283</f>
        <v>0</v>
      </c>
      <c r="R2283" s="160">
        <f t="shared" si="987"/>
        <v>0</v>
      </c>
      <c r="S2283" s="159">
        <f>IFERROR(VLOOKUP(N2283,'P1 Intra-Europees'!$A$15:$H$25,4,0),0)*R2283</f>
        <v>0</v>
      </c>
      <c r="T2283" s="160">
        <f t="shared" si="988"/>
        <v>0</v>
      </c>
      <c r="U2283" s="159">
        <f>IFERROR(VLOOKUP(N2283,'P1 Intra-Europees'!$A$15:$H$25,5,0),0)*T2283</f>
        <v>0</v>
      </c>
      <c r="V2283" s="160">
        <f t="shared" si="989"/>
        <v>42</v>
      </c>
      <c r="W2283" s="159">
        <f>IFERROR(VLOOKUP(N2283,'P1 Intra-Europees'!$A$15:$H$25,6,0),0)*V2283</f>
        <v>0</v>
      </c>
      <c r="X2283" s="160">
        <f t="shared" si="990"/>
        <v>0</v>
      </c>
      <c r="Y2283" s="159">
        <f>IFERROR(VLOOKUP(N2283,'P1 Intra-Europees'!$A$15:$H$25,7,0),0)*X2283</f>
        <v>0</v>
      </c>
      <c r="Z2283" s="161">
        <f t="shared" si="991"/>
        <v>0</v>
      </c>
      <c r="AA2283" s="162">
        <f>IFERROR(VLOOKUP(N2283,'P1 Intra-Europees'!$A$15:$H$25,8,0),0)*Z2283</f>
        <v>0</v>
      </c>
      <c r="AB2283" s="163">
        <f t="shared" si="992"/>
        <v>0</v>
      </c>
      <c r="AC2283" s="157" t="str">
        <f>VLOOKUP(B2283,'P2 Origin'!$C$21:$O$176,13,0)</f>
        <v>EUR</v>
      </c>
      <c r="AD2283" s="164">
        <f t="shared" si="993"/>
        <v>0</v>
      </c>
      <c r="AE2283" s="165">
        <f>IF(AU2283&gt;0.1,VLOOKUP(B2283,'P2 Origin'!$C$21:$M$176,3,0)*H2283,0)</f>
        <v>0</v>
      </c>
      <c r="AF2283" s="166">
        <f t="shared" si="994"/>
        <v>0</v>
      </c>
      <c r="AG2283" s="165">
        <f>(VLOOKUP(B2283,'P2 Origin'!$C$21:$M$176,4,0))*AF2283</f>
        <v>0</v>
      </c>
      <c r="AH2283" s="166">
        <f t="shared" si="995"/>
        <v>0</v>
      </c>
      <c r="AI2283" s="165">
        <f>(VLOOKUP(B2283,'P2 Origin'!$C$21:$M$176,5,0))*AH2283</f>
        <v>0</v>
      </c>
      <c r="AJ2283" s="166">
        <f t="shared" si="1009"/>
        <v>0</v>
      </c>
      <c r="AK2283" s="165">
        <f>(VLOOKUP(B2283,'P2 Origin'!$C$21:$M$176,6,0))*AJ2283</f>
        <v>0</v>
      </c>
      <c r="AL2283" s="166">
        <f t="shared" si="996"/>
        <v>0</v>
      </c>
      <c r="AM2283" s="165">
        <f>(VLOOKUP($B2283,'P2 Origin'!$C$21:$M$176,7,0))*AL2283</f>
        <v>0</v>
      </c>
      <c r="AN2283" s="166">
        <f t="shared" si="997"/>
        <v>0</v>
      </c>
      <c r="AO2283" s="165">
        <f>(VLOOKUP($B2283,'P2 Origin'!$C$21:$M$176,8,0))*AN2283</f>
        <v>0</v>
      </c>
      <c r="AP2283" s="166">
        <f t="shared" si="998"/>
        <v>0</v>
      </c>
      <c r="AQ2283" s="165">
        <f>(VLOOKUP($B2283,'P2 Origin'!$C$21:$M$176,9,0))*AP2283</f>
        <v>0</v>
      </c>
      <c r="AR2283" s="155">
        <f t="shared" si="1011"/>
        <v>0</v>
      </c>
      <c r="AS2283" s="164">
        <f>(VLOOKUP(B2283,'P2 Origin'!$C$21:$M$176,10,0))*K2283</f>
        <v>0</v>
      </c>
      <c r="AT2283" s="164">
        <f>(VLOOKUP(B2283,'P2 Origin'!$C$21:$M$176,11,0))*J2283</f>
        <v>0</v>
      </c>
      <c r="AU2283" s="167">
        <v>0</v>
      </c>
      <c r="AV2283" s="168">
        <v>0</v>
      </c>
      <c r="AW2283" s="169">
        <v>0</v>
      </c>
      <c r="AX2283" s="170">
        <f>IF(AU2283&gt;=0.1,'P3 Bureaumarge zee- en luchtvr.'!$D$12,0)</f>
        <v>0</v>
      </c>
      <c r="AY2283" s="163">
        <f t="shared" si="999"/>
        <v>0</v>
      </c>
      <c r="AZ2283" s="157" t="str">
        <f>VLOOKUP(D2283,'P4 Destination'!$C$21:$O$176,13,0)</f>
        <v>EUR</v>
      </c>
      <c r="BA2283" s="164">
        <f t="shared" si="1000"/>
        <v>0</v>
      </c>
      <c r="BB2283" s="171">
        <f>IF(AU2283&gt;0.1,(VLOOKUP(D2283,'P4 Destination'!$C$21:$M$176,3,0))*I2283,0)</f>
        <v>0</v>
      </c>
      <c r="BC2283" s="172">
        <f t="shared" si="1001"/>
        <v>0</v>
      </c>
      <c r="BD2283" s="171">
        <f>(VLOOKUP($D2283,'P4 Destination'!$C$21:$M$176,4,0))*BC2283</f>
        <v>0</v>
      </c>
      <c r="BE2283" s="172">
        <f t="shared" si="1002"/>
        <v>0</v>
      </c>
      <c r="BF2283" s="171">
        <f>(VLOOKUP($D2283,'P4 Destination'!$C$21:$M$176,5,0))*BE2283</f>
        <v>0</v>
      </c>
      <c r="BG2283" s="172">
        <f t="shared" si="1003"/>
        <v>0</v>
      </c>
      <c r="BH2283" s="171">
        <f>(VLOOKUP($D2283,'P4 Destination'!$C$21:$M$176,6,0))*BG2283</f>
        <v>0</v>
      </c>
      <c r="BI2283" s="172">
        <f t="shared" si="1004"/>
        <v>0</v>
      </c>
      <c r="BJ2283" s="171">
        <f>(VLOOKUP($D2283,'P4 Destination'!$C$21:$M$176,7,0))*BI2283</f>
        <v>0</v>
      </c>
      <c r="BK2283" s="172">
        <f t="shared" si="1005"/>
        <v>0</v>
      </c>
      <c r="BL2283" s="171">
        <f>(VLOOKUP($D2283,'P4 Destination'!$C$21:$M$176,8,0))*BK2283</f>
        <v>0</v>
      </c>
      <c r="BM2283" s="172">
        <f t="shared" si="1006"/>
        <v>0</v>
      </c>
      <c r="BN2283" s="171">
        <f>(VLOOKUP($D2283,'P4 Destination'!$C$21:$M$176,9,0))*BM2283</f>
        <v>0</v>
      </c>
      <c r="BO2283" s="154">
        <f t="shared" si="1012"/>
        <v>0</v>
      </c>
      <c r="BP2283" s="171">
        <f>(VLOOKUP(D2283,'P4 Destination'!$C$21:$M$176,10,0))*K2283</f>
        <v>0</v>
      </c>
      <c r="BQ2283" s="171">
        <f>(VLOOKUP(D2283,'P4 Destination'!$C$21:$M$176,11,0))*J2283</f>
        <v>0</v>
      </c>
      <c r="BR2283" s="173">
        <f t="shared" si="1007"/>
        <v>0</v>
      </c>
      <c r="BS2283" s="173">
        <f>(AV2283*2500)*'P6 Verzekering'!$E$11</f>
        <v>0</v>
      </c>
      <c r="BT2283" s="173">
        <f>(AW2283*2500)*'P6 Verzekering'!$E$12</f>
        <v>0</v>
      </c>
      <c r="BU2283" s="173">
        <f>(L2283*2500)*'P6 Verzekering'!$E$13</f>
        <v>0</v>
      </c>
      <c r="BV2283" s="173">
        <f t="shared" si="1008"/>
        <v>0</v>
      </c>
      <c r="BW2283"/>
      <c r="BX2283"/>
    </row>
    <row r="2284" spans="1:76">
      <c r="A2284" s="152" t="s">
        <v>3052</v>
      </c>
      <c r="B2284" s="152" t="s">
        <v>147</v>
      </c>
      <c r="C2284" s="152" t="s">
        <v>146</v>
      </c>
      <c r="D2284" s="152" t="s">
        <v>219</v>
      </c>
      <c r="E2284" s="152" t="s">
        <v>219</v>
      </c>
      <c r="F2284" s="153">
        <f t="shared" si="1010"/>
        <v>42</v>
      </c>
      <c r="G2284" s="154">
        <v>0</v>
      </c>
      <c r="H2284" s="154">
        <f>IFERROR(VLOOKUP(B2284,'P2 Origin'!$C$21:$Q$176,15,FALSE),0)</f>
        <v>1</v>
      </c>
      <c r="I2284" s="154">
        <f>IFERROR(VLOOKUP(D2284,'P4 Destination'!$C$21:$Q$176,15,FALSE),0)</f>
        <v>0</v>
      </c>
      <c r="J2284" s="155"/>
      <c r="K2284" s="155"/>
      <c r="L2284" s="156">
        <v>42</v>
      </c>
      <c r="M2284" s="155">
        <v>1167</v>
      </c>
      <c r="N2284" s="155">
        <v>6</v>
      </c>
      <c r="O2284" s="157">
        <f t="shared" si="985"/>
        <v>0</v>
      </c>
      <c r="P2284" s="158">
        <f t="shared" si="986"/>
        <v>0</v>
      </c>
      <c r="Q2284" s="159">
        <f>IFERROR(VLOOKUP(N2284,'P1 Intra-Europees'!$A$15:$H$25,3,0),0)*P2284</f>
        <v>0</v>
      </c>
      <c r="R2284" s="160">
        <f t="shared" si="987"/>
        <v>0</v>
      </c>
      <c r="S2284" s="159">
        <f>IFERROR(VLOOKUP(N2284,'P1 Intra-Europees'!$A$15:$H$25,4,0),0)*R2284</f>
        <v>0</v>
      </c>
      <c r="T2284" s="160">
        <f t="shared" si="988"/>
        <v>0</v>
      </c>
      <c r="U2284" s="159">
        <f>IFERROR(VLOOKUP(N2284,'P1 Intra-Europees'!$A$15:$H$25,5,0),0)*T2284</f>
        <v>0</v>
      </c>
      <c r="V2284" s="160">
        <f t="shared" si="989"/>
        <v>42</v>
      </c>
      <c r="W2284" s="159">
        <f>IFERROR(VLOOKUP(N2284,'P1 Intra-Europees'!$A$15:$H$25,6,0),0)*V2284</f>
        <v>0</v>
      </c>
      <c r="X2284" s="160">
        <f t="shared" si="990"/>
        <v>0</v>
      </c>
      <c r="Y2284" s="159">
        <f>IFERROR(VLOOKUP(N2284,'P1 Intra-Europees'!$A$15:$H$25,7,0),0)*X2284</f>
        <v>0</v>
      </c>
      <c r="Z2284" s="161">
        <f t="shared" si="991"/>
        <v>0</v>
      </c>
      <c r="AA2284" s="162">
        <f>IFERROR(VLOOKUP(N2284,'P1 Intra-Europees'!$A$15:$H$25,8,0),0)*Z2284</f>
        <v>0</v>
      </c>
      <c r="AB2284" s="163">
        <f t="shared" si="992"/>
        <v>0</v>
      </c>
      <c r="AC2284" s="157" t="str">
        <f>VLOOKUP(B2284,'P2 Origin'!$C$21:$O$176,13,0)</f>
        <v>EUR</v>
      </c>
      <c r="AD2284" s="164">
        <f t="shared" si="993"/>
        <v>0</v>
      </c>
      <c r="AE2284" s="165">
        <f>IF(AU2284&gt;0.1,VLOOKUP(B2284,'P2 Origin'!$C$21:$M$176,3,0)*H2284,0)</f>
        <v>0</v>
      </c>
      <c r="AF2284" s="166">
        <f t="shared" si="994"/>
        <v>0</v>
      </c>
      <c r="AG2284" s="165">
        <f>(VLOOKUP(B2284,'P2 Origin'!$C$21:$M$176,4,0))*AF2284</f>
        <v>0</v>
      </c>
      <c r="AH2284" s="166">
        <f t="shared" si="995"/>
        <v>0</v>
      </c>
      <c r="AI2284" s="165">
        <f>(VLOOKUP(B2284,'P2 Origin'!$C$21:$M$176,5,0))*AH2284</f>
        <v>0</v>
      </c>
      <c r="AJ2284" s="166">
        <f t="shared" si="1009"/>
        <v>0</v>
      </c>
      <c r="AK2284" s="165">
        <f>(VLOOKUP(B2284,'P2 Origin'!$C$21:$M$176,6,0))*AJ2284</f>
        <v>0</v>
      </c>
      <c r="AL2284" s="166">
        <f t="shared" si="996"/>
        <v>0</v>
      </c>
      <c r="AM2284" s="165">
        <f>(VLOOKUP($B2284,'P2 Origin'!$C$21:$M$176,7,0))*AL2284</f>
        <v>0</v>
      </c>
      <c r="AN2284" s="166">
        <f t="shared" si="997"/>
        <v>0</v>
      </c>
      <c r="AO2284" s="165">
        <f>(VLOOKUP($B2284,'P2 Origin'!$C$21:$M$176,8,0))*AN2284</f>
        <v>0</v>
      </c>
      <c r="AP2284" s="166">
        <f t="shared" si="998"/>
        <v>0</v>
      </c>
      <c r="AQ2284" s="165">
        <f>(VLOOKUP($B2284,'P2 Origin'!$C$21:$M$176,9,0))*AP2284</f>
        <v>0</v>
      </c>
      <c r="AR2284" s="155">
        <f t="shared" si="1011"/>
        <v>0</v>
      </c>
      <c r="AS2284" s="164">
        <f>(VLOOKUP(B2284,'P2 Origin'!$C$21:$M$176,10,0))*K2284</f>
        <v>0</v>
      </c>
      <c r="AT2284" s="164">
        <f>(VLOOKUP(B2284,'P2 Origin'!$C$21:$M$176,11,0))*J2284</f>
        <v>0</v>
      </c>
      <c r="AU2284" s="167">
        <v>0</v>
      </c>
      <c r="AV2284" s="168">
        <v>0</v>
      </c>
      <c r="AW2284" s="169">
        <v>0</v>
      </c>
      <c r="AX2284" s="170">
        <f>IF(AU2284&gt;=0.1,'P3 Bureaumarge zee- en luchtvr.'!$D$12,0)</f>
        <v>0</v>
      </c>
      <c r="AY2284" s="163">
        <f t="shared" si="999"/>
        <v>0</v>
      </c>
      <c r="AZ2284" s="157" t="str">
        <f>VLOOKUP(D2284,'P4 Destination'!$C$21:$O$176,13,0)</f>
        <v>EUR</v>
      </c>
      <c r="BA2284" s="164">
        <f t="shared" si="1000"/>
        <v>0</v>
      </c>
      <c r="BB2284" s="171">
        <f>IF(AU2284&gt;0.1,(VLOOKUP(D2284,'P4 Destination'!$C$21:$M$176,3,0))*I2284,0)</f>
        <v>0</v>
      </c>
      <c r="BC2284" s="172">
        <f t="shared" si="1001"/>
        <v>0</v>
      </c>
      <c r="BD2284" s="171">
        <f>(VLOOKUP($D2284,'P4 Destination'!$C$21:$M$176,4,0))*BC2284</f>
        <v>0</v>
      </c>
      <c r="BE2284" s="172">
        <f t="shared" si="1002"/>
        <v>0</v>
      </c>
      <c r="BF2284" s="171">
        <f>(VLOOKUP($D2284,'P4 Destination'!$C$21:$M$176,5,0))*BE2284</f>
        <v>0</v>
      </c>
      <c r="BG2284" s="172">
        <f t="shared" si="1003"/>
        <v>0</v>
      </c>
      <c r="BH2284" s="171">
        <f>(VLOOKUP($D2284,'P4 Destination'!$C$21:$M$176,6,0))*BG2284</f>
        <v>0</v>
      </c>
      <c r="BI2284" s="172">
        <f t="shared" si="1004"/>
        <v>0</v>
      </c>
      <c r="BJ2284" s="171">
        <f>(VLOOKUP($D2284,'P4 Destination'!$C$21:$M$176,7,0))*BI2284</f>
        <v>0</v>
      </c>
      <c r="BK2284" s="172">
        <f t="shared" si="1005"/>
        <v>0</v>
      </c>
      <c r="BL2284" s="171">
        <f>(VLOOKUP($D2284,'P4 Destination'!$C$21:$M$176,8,0))*BK2284</f>
        <v>0</v>
      </c>
      <c r="BM2284" s="172">
        <f t="shared" si="1006"/>
        <v>0</v>
      </c>
      <c r="BN2284" s="171">
        <f>(VLOOKUP($D2284,'P4 Destination'!$C$21:$M$176,9,0))*BM2284</f>
        <v>0</v>
      </c>
      <c r="BO2284" s="154">
        <f t="shared" si="1012"/>
        <v>0</v>
      </c>
      <c r="BP2284" s="171">
        <f>(VLOOKUP(D2284,'P4 Destination'!$C$21:$M$176,10,0))*K2284</f>
        <v>0</v>
      </c>
      <c r="BQ2284" s="171">
        <f>(VLOOKUP(D2284,'P4 Destination'!$C$21:$M$176,11,0))*J2284</f>
        <v>0</v>
      </c>
      <c r="BR2284" s="173">
        <f t="shared" si="1007"/>
        <v>0</v>
      </c>
      <c r="BS2284" s="173">
        <f>(AV2284*2500)*'P6 Verzekering'!$E$11</f>
        <v>0</v>
      </c>
      <c r="BT2284" s="173">
        <f>(AW2284*2500)*'P6 Verzekering'!$E$12</f>
        <v>0</v>
      </c>
      <c r="BU2284" s="173">
        <f>(L2284*2500)*'P6 Verzekering'!$E$13</f>
        <v>0</v>
      </c>
      <c r="BV2284" s="173">
        <f t="shared" si="1008"/>
        <v>0</v>
      </c>
      <c r="BW2284"/>
      <c r="BX2284"/>
    </row>
    <row r="2285" spans="1:76">
      <c r="A2285" s="152" t="s">
        <v>2133</v>
      </c>
      <c r="B2285" s="152" t="s">
        <v>219</v>
      </c>
      <c r="C2285" s="152" t="s">
        <v>219</v>
      </c>
      <c r="D2285" s="152" t="s">
        <v>219</v>
      </c>
      <c r="E2285" s="152" t="s">
        <v>219</v>
      </c>
      <c r="F2285" s="153">
        <f t="shared" si="1010"/>
        <v>43</v>
      </c>
      <c r="G2285" s="154">
        <v>0</v>
      </c>
      <c r="H2285" s="154">
        <f>IFERROR(VLOOKUP(B2285,'P2 Origin'!$C$21:$Q$176,15,FALSE),0)</f>
        <v>0</v>
      </c>
      <c r="I2285" s="154">
        <f>IFERROR(VLOOKUP(D2285,'P4 Destination'!$C$21:$Q$176,15,FALSE),0)</f>
        <v>0</v>
      </c>
      <c r="J2285" s="155"/>
      <c r="K2285" s="155"/>
      <c r="L2285" s="156">
        <v>43</v>
      </c>
      <c r="M2285" s="155">
        <v>2</v>
      </c>
      <c r="N2285" s="155">
        <v>1</v>
      </c>
      <c r="O2285" s="157">
        <f t="shared" si="985"/>
        <v>0</v>
      </c>
      <c r="P2285" s="158">
        <f t="shared" si="986"/>
        <v>0</v>
      </c>
      <c r="Q2285" s="159">
        <f>IFERROR(VLOOKUP(N2285,'P1 Intra-Europees'!$A$15:$H$25,3,0),0)*P2285</f>
        <v>0</v>
      </c>
      <c r="R2285" s="160">
        <f t="shared" si="987"/>
        <v>0</v>
      </c>
      <c r="S2285" s="159">
        <f>IFERROR(VLOOKUP(N2285,'P1 Intra-Europees'!$A$15:$H$25,4,0),0)*R2285</f>
        <v>0</v>
      </c>
      <c r="T2285" s="160">
        <f t="shared" si="988"/>
        <v>0</v>
      </c>
      <c r="U2285" s="159">
        <f>IFERROR(VLOOKUP(N2285,'P1 Intra-Europees'!$A$15:$H$25,5,0),0)*T2285</f>
        <v>0</v>
      </c>
      <c r="V2285" s="160">
        <f t="shared" si="989"/>
        <v>43</v>
      </c>
      <c r="W2285" s="159">
        <f>IFERROR(VLOOKUP(N2285,'P1 Intra-Europees'!$A$15:$H$25,6,0),0)*V2285</f>
        <v>0</v>
      </c>
      <c r="X2285" s="160">
        <f t="shared" si="990"/>
        <v>0</v>
      </c>
      <c r="Y2285" s="159">
        <f>IFERROR(VLOOKUP(N2285,'P1 Intra-Europees'!$A$15:$H$25,7,0),0)*X2285</f>
        <v>0</v>
      </c>
      <c r="Z2285" s="161">
        <f t="shared" si="991"/>
        <v>0</v>
      </c>
      <c r="AA2285" s="162">
        <f>IFERROR(VLOOKUP(N2285,'P1 Intra-Europees'!$A$15:$H$25,8,0),0)*Z2285</f>
        <v>0</v>
      </c>
      <c r="AB2285" s="163">
        <f t="shared" si="992"/>
        <v>0</v>
      </c>
      <c r="AC2285" s="157" t="str">
        <f>VLOOKUP(B2285,'P2 Origin'!$C$21:$O$176,13,0)</f>
        <v>EUR</v>
      </c>
      <c r="AD2285" s="164">
        <f t="shared" si="993"/>
        <v>0</v>
      </c>
      <c r="AE2285" s="165">
        <f>IF(AU2285&gt;0.1,VLOOKUP(B2285,'P2 Origin'!$C$21:$M$176,3,0)*H2285,0)</f>
        <v>0</v>
      </c>
      <c r="AF2285" s="166">
        <f t="shared" si="994"/>
        <v>0</v>
      </c>
      <c r="AG2285" s="165">
        <f>(VLOOKUP(B2285,'P2 Origin'!$C$21:$M$176,4,0))*AF2285</f>
        <v>0</v>
      </c>
      <c r="AH2285" s="166">
        <f t="shared" si="995"/>
        <v>0</v>
      </c>
      <c r="AI2285" s="165">
        <f>(VLOOKUP(B2285,'P2 Origin'!$C$21:$M$176,5,0))*AH2285</f>
        <v>0</v>
      </c>
      <c r="AJ2285" s="166">
        <f t="shared" si="1009"/>
        <v>0</v>
      </c>
      <c r="AK2285" s="165">
        <f>(VLOOKUP(B2285,'P2 Origin'!$C$21:$M$176,6,0))*AJ2285</f>
        <v>0</v>
      </c>
      <c r="AL2285" s="166">
        <f t="shared" si="996"/>
        <v>0</v>
      </c>
      <c r="AM2285" s="165">
        <f>(VLOOKUP($B2285,'P2 Origin'!$C$21:$M$176,7,0))*AL2285</f>
        <v>0</v>
      </c>
      <c r="AN2285" s="166">
        <f t="shared" si="997"/>
        <v>0</v>
      </c>
      <c r="AO2285" s="165">
        <f>(VLOOKUP($B2285,'P2 Origin'!$C$21:$M$176,8,0))*AN2285</f>
        <v>0</v>
      </c>
      <c r="AP2285" s="166">
        <f t="shared" si="998"/>
        <v>0</v>
      </c>
      <c r="AQ2285" s="165">
        <f>(VLOOKUP($B2285,'P2 Origin'!$C$21:$M$176,9,0))*AP2285</f>
        <v>0</v>
      </c>
      <c r="AR2285" s="155">
        <f t="shared" si="1011"/>
        <v>0</v>
      </c>
      <c r="AS2285" s="164">
        <f>(VLOOKUP(B2285,'P2 Origin'!$C$21:$M$176,10,0))*K2285</f>
        <v>0</v>
      </c>
      <c r="AT2285" s="164">
        <f>(VLOOKUP(B2285,'P2 Origin'!$C$21:$M$176,11,0))*J2285</f>
        <v>0</v>
      </c>
      <c r="AU2285" s="167">
        <v>0</v>
      </c>
      <c r="AV2285" s="168">
        <v>0</v>
      </c>
      <c r="AW2285" s="169">
        <v>0</v>
      </c>
      <c r="AX2285" s="170">
        <f>IF(AU2285&gt;=0.1,'P3 Bureaumarge zee- en luchtvr.'!$D$12,0)</f>
        <v>0</v>
      </c>
      <c r="AY2285" s="163">
        <f t="shared" si="999"/>
        <v>0</v>
      </c>
      <c r="AZ2285" s="157" t="str">
        <f>VLOOKUP(D2285,'P4 Destination'!$C$21:$O$176,13,0)</f>
        <v>EUR</v>
      </c>
      <c r="BA2285" s="164">
        <f t="shared" si="1000"/>
        <v>0</v>
      </c>
      <c r="BB2285" s="171">
        <f>IF(AU2285&gt;0.1,(VLOOKUP(D2285,'P4 Destination'!$C$21:$M$176,3,0))*I2285,0)</f>
        <v>0</v>
      </c>
      <c r="BC2285" s="172">
        <f t="shared" si="1001"/>
        <v>0</v>
      </c>
      <c r="BD2285" s="171">
        <f>(VLOOKUP($D2285,'P4 Destination'!$C$21:$M$176,4,0))*BC2285</f>
        <v>0</v>
      </c>
      <c r="BE2285" s="172">
        <f t="shared" si="1002"/>
        <v>0</v>
      </c>
      <c r="BF2285" s="171">
        <f>(VLOOKUP($D2285,'P4 Destination'!$C$21:$M$176,5,0))*BE2285</f>
        <v>0</v>
      </c>
      <c r="BG2285" s="172">
        <f t="shared" si="1003"/>
        <v>0</v>
      </c>
      <c r="BH2285" s="171">
        <f>(VLOOKUP($D2285,'P4 Destination'!$C$21:$M$176,6,0))*BG2285</f>
        <v>0</v>
      </c>
      <c r="BI2285" s="172">
        <f t="shared" si="1004"/>
        <v>0</v>
      </c>
      <c r="BJ2285" s="171">
        <f>(VLOOKUP($D2285,'P4 Destination'!$C$21:$M$176,7,0))*BI2285</f>
        <v>0</v>
      </c>
      <c r="BK2285" s="172">
        <f t="shared" si="1005"/>
        <v>0</v>
      </c>
      <c r="BL2285" s="171">
        <f>(VLOOKUP($D2285,'P4 Destination'!$C$21:$M$176,8,0))*BK2285</f>
        <v>0</v>
      </c>
      <c r="BM2285" s="172">
        <f t="shared" si="1006"/>
        <v>0</v>
      </c>
      <c r="BN2285" s="171">
        <f>(VLOOKUP($D2285,'P4 Destination'!$C$21:$M$176,9,0))*BM2285</f>
        <v>0</v>
      </c>
      <c r="BO2285" s="154">
        <f t="shared" si="1012"/>
        <v>0</v>
      </c>
      <c r="BP2285" s="171">
        <f>(VLOOKUP(D2285,'P4 Destination'!$C$21:$M$176,10,0))*K2285</f>
        <v>0</v>
      </c>
      <c r="BQ2285" s="171">
        <f>(VLOOKUP(D2285,'P4 Destination'!$C$21:$M$176,11,0))*J2285</f>
        <v>0</v>
      </c>
      <c r="BR2285" s="173">
        <f t="shared" si="1007"/>
        <v>0</v>
      </c>
      <c r="BS2285" s="173">
        <f>(AV2285*2500)*'P6 Verzekering'!$E$11</f>
        <v>0</v>
      </c>
      <c r="BT2285" s="173">
        <f>(AW2285*2500)*'P6 Verzekering'!$E$12</f>
        <v>0</v>
      </c>
      <c r="BU2285" s="173">
        <f>(L2285*2500)*'P6 Verzekering'!$E$13</f>
        <v>0</v>
      </c>
      <c r="BV2285" s="173">
        <f t="shared" si="1008"/>
        <v>0</v>
      </c>
      <c r="BW2285"/>
      <c r="BX2285"/>
    </row>
    <row r="2286" spans="1:76">
      <c r="A2286" s="152" t="s">
        <v>1726</v>
      </c>
      <c r="B2286" s="152" t="s">
        <v>219</v>
      </c>
      <c r="C2286" s="152" t="s">
        <v>219</v>
      </c>
      <c r="D2286" s="152" t="s">
        <v>151</v>
      </c>
      <c r="E2286" s="152" t="s">
        <v>149</v>
      </c>
      <c r="F2286" s="153">
        <f t="shared" si="1010"/>
        <v>43</v>
      </c>
      <c r="G2286" s="154">
        <v>0</v>
      </c>
      <c r="H2286" s="154">
        <f>IFERROR(VLOOKUP(B2286,'P2 Origin'!$C$21:$Q$176,15,FALSE),0)</f>
        <v>0</v>
      </c>
      <c r="I2286" s="154">
        <f>IFERROR(VLOOKUP(D2286,'P4 Destination'!$C$21:$Q$176,15,FALSE),0)</f>
        <v>0</v>
      </c>
      <c r="J2286" s="155"/>
      <c r="K2286" s="155"/>
      <c r="L2286" s="156">
        <v>43</v>
      </c>
      <c r="M2286" s="155">
        <v>181</v>
      </c>
      <c r="N2286" s="155">
        <v>2</v>
      </c>
      <c r="O2286" s="157">
        <f t="shared" si="985"/>
        <v>0</v>
      </c>
      <c r="P2286" s="158">
        <f t="shared" si="986"/>
        <v>0</v>
      </c>
      <c r="Q2286" s="159">
        <f>IFERROR(VLOOKUP(N2286,'P1 Intra-Europees'!$A$15:$H$25,3,0),0)*P2286</f>
        <v>0</v>
      </c>
      <c r="R2286" s="160">
        <f t="shared" si="987"/>
        <v>0</v>
      </c>
      <c r="S2286" s="159">
        <f>IFERROR(VLOOKUP(N2286,'P1 Intra-Europees'!$A$15:$H$25,4,0),0)*R2286</f>
        <v>0</v>
      </c>
      <c r="T2286" s="160">
        <f t="shared" si="988"/>
        <v>0</v>
      </c>
      <c r="U2286" s="159">
        <f>IFERROR(VLOOKUP(N2286,'P1 Intra-Europees'!$A$15:$H$25,5,0),0)*T2286</f>
        <v>0</v>
      </c>
      <c r="V2286" s="160">
        <f t="shared" si="989"/>
        <v>43</v>
      </c>
      <c r="W2286" s="159">
        <f>IFERROR(VLOOKUP(N2286,'P1 Intra-Europees'!$A$15:$H$25,6,0),0)*V2286</f>
        <v>0</v>
      </c>
      <c r="X2286" s="160">
        <f t="shared" si="990"/>
        <v>0</v>
      </c>
      <c r="Y2286" s="159">
        <f>IFERROR(VLOOKUP(N2286,'P1 Intra-Europees'!$A$15:$H$25,7,0),0)*X2286</f>
        <v>0</v>
      </c>
      <c r="Z2286" s="161">
        <f t="shared" si="991"/>
        <v>0</v>
      </c>
      <c r="AA2286" s="162">
        <f>IFERROR(VLOOKUP(N2286,'P1 Intra-Europees'!$A$15:$H$25,8,0),0)*Z2286</f>
        <v>0</v>
      </c>
      <c r="AB2286" s="163">
        <f t="shared" si="992"/>
        <v>0</v>
      </c>
      <c r="AC2286" s="157" t="str">
        <f>VLOOKUP(B2286,'P2 Origin'!$C$21:$O$176,13,0)</f>
        <v>EUR</v>
      </c>
      <c r="AD2286" s="164">
        <f t="shared" si="993"/>
        <v>0</v>
      </c>
      <c r="AE2286" s="165">
        <f>IF(AU2286&gt;0.1,VLOOKUP(B2286,'P2 Origin'!$C$21:$M$176,3,0)*H2286,0)</f>
        <v>0</v>
      </c>
      <c r="AF2286" s="166">
        <f t="shared" si="994"/>
        <v>0</v>
      </c>
      <c r="AG2286" s="165">
        <f>(VLOOKUP(B2286,'P2 Origin'!$C$21:$M$176,4,0))*AF2286</f>
        <v>0</v>
      </c>
      <c r="AH2286" s="166">
        <f t="shared" si="995"/>
        <v>0</v>
      </c>
      <c r="AI2286" s="165">
        <f>(VLOOKUP(B2286,'P2 Origin'!$C$21:$M$176,5,0))*AH2286</f>
        <v>0</v>
      </c>
      <c r="AJ2286" s="166">
        <f t="shared" si="1009"/>
        <v>0</v>
      </c>
      <c r="AK2286" s="165">
        <f>(VLOOKUP(B2286,'P2 Origin'!$C$21:$M$176,6,0))*AJ2286</f>
        <v>0</v>
      </c>
      <c r="AL2286" s="166">
        <f t="shared" si="996"/>
        <v>0</v>
      </c>
      <c r="AM2286" s="165">
        <f>(VLOOKUP($B2286,'P2 Origin'!$C$21:$M$176,7,0))*AL2286</f>
        <v>0</v>
      </c>
      <c r="AN2286" s="166">
        <f t="shared" si="997"/>
        <v>0</v>
      </c>
      <c r="AO2286" s="165">
        <f>(VLOOKUP($B2286,'P2 Origin'!$C$21:$M$176,8,0))*AN2286</f>
        <v>0</v>
      </c>
      <c r="AP2286" s="166">
        <f t="shared" si="998"/>
        <v>0</v>
      </c>
      <c r="AQ2286" s="165">
        <f>(VLOOKUP($B2286,'P2 Origin'!$C$21:$M$176,9,0))*AP2286</f>
        <v>0</v>
      </c>
      <c r="AR2286" s="155">
        <f t="shared" si="1011"/>
        <v>0</v>
      </c>
      <c r="AS2286" s="164">
        <f>(VLOOKUP(B2286,'P2 Origin'!$C$21:$M$176,10,0))*K2286</f>
        <v>0</v>
      </c>
      <c r="AT2286" s="164">
        <f>(VLOOKUP(B2286,'P2 Origin'!$C$21:$M$176,11,0))*J2286</f>
        <v>0</v>
      </c>
      <c r="AU2286" s="167">
        <v>0</v>
      </c>
      <c r="AV2286" s="168">
        <v>0</v>
      </c>
      <c r="AW2286" s="169">
        <v>0</v>
      </c>
      <c r="AX2286" s="170">
        <f>IF(AU2286&gt;=0.1,'P3 Bureaumarge zee- en luchtvr.'!$D$12,0)</f>
        <v>0</v>
      </c>
      <c r="AY2286" s="163">
        <f t="shared" si="999"/>
        <v>0</v>
      </c>
      <c r="AZ2286" s="157" t="str">
        <f>VLOOKUP(D2286,'P4 Destination'!$C$21:$O$176,13,0)</f>
        <v>EUR</v>
      </c>
      <c r="BA2286" s="164">
        <f t="shared" si="1000"/>
        <v>0</v>
      </c>
      <c r="BB2286" s="171">
        <f>IF(AU2286&gt;0.1,(VLOOKUP(D2286,'P4 Destination'!$C$21:$M$176,3,0))*I2286,0)</f>
        <v>0</v>
      </c>
      <c r="BC2286" s="172">
        <f t="shared" si="1001"/>
        <v>0</v>
      </c>
      <c r="BD2286" s="171">
        <f>(VLOOKUP($D2286,'P4 Destination'!$C$21:$M$176,4,0))*BC2286</f>
        <v>0</v>
      </c>
      <c r="BE2286" s="172">
        <f t="shared" si="1002"/>
        <v>0</v>
      </c>
      <c r="BF2286" s="171">
        <f>(VLOOKUP($D2286,'P4 Destination'!$C$21:$M$176,5,0))*BE2286</f>
        <v>0</v>
      </c>
      <c r="BG2286" s="172">
        <f t="shared" si="1003"/>
        <v>0</v>
      </c>
      <c r="BH2286" s="171">
        <f>(VLOOKUP($D2286,'P4 Destination'!$C$21:$M$176,6,0))*BG2286</f>
        <v>0</v>
      </c>
      <c r="BI2286" s="172">
        <f t="shared" si="1004"/>
        <v>0</v>
      </c>
      <c r="BJ2286" s="171">
        <f>(VLOOKUP($D2286,'P4 Destination'!$C$21:$M$176,7,0))*BI2286</f>
        <v>0</v>
      </c>
      <c r="BK2286" s="172">
        <f t="shared" si="1005"/>
        <v>0</v>
      </c>
      <c r="BL2286" s="171">
        <f>(VLOOKUP($D2286,'P4 Destination'!$C$21:$M$176,8,0))*BK2286</f>
        <v>0</v>
      </c>
      <c r="BM2286" s="172">
        <f t="shared" si="1006"/>
        <v>0</v>
      </c>
      <c r="BN2286" s="171">
        <f>(VLOOKUP($D2286,'P4 Destination'!$C$21:$M$176,9,0))*BM2286</f>
        <v>0</v>
      </c>
      <c r="BO2286" s="154">
        <f t="shared" si="1012"/>
        <v>0</v>
      </c>
      <c r="BP2286" s="171">
        <f>(VLOOKUP(D2286,'P4 Destination'!$C$21:$M$176,10,0))*K2286</f>
        <v>0</v>
      </c>
      <c r="BQ2286" s="171">
        <f>(VLOOKUP(D2286,'P4 Destination'!$C$21:$M$176,11,0))*J2286</f>
        <v>0</v>
      </c>
      <c r="BR2286" s="173">
        <f t="shared" si="1007"/>
        <v>0</v>
      </c>
      <c r="BS2286" s="173">
        <f>(AV2286*2500)*'P6 Verzekering'!$E$11</f>
        <v>0</v>
      </c>
      <c r="BT2286" s="173">
        <f>(AW2286*2500)*'P6 Verzekering'!$E$12</f>
        <v>0</v>
      </c>
      <c r="BU2286" s="173">
        <f>(L2286*2500)*'P6 Verzekering'!$E$13</f>
        <v>0</v>
      </c>
      <c r="BV2286" s="173">
        <f t="shared" si="1008"/>
        <v>0</v>
      </c>
      <c r="BW2286"/>
      <c r="BX2286"/>
    </row>
    <row r="2287" spans="1:76">
      <c r="A2287" s="152" t="s">
        <v>1705</v>
      </c>
      <c r="B2287" s="152" t="s">
        <v>219</v>
      </c>
      <c r="C2287" s="152" t="s">
        <v>219</v>
      </c>
      <c r="D2287" s="152" t="s">
        <v>151</v>
      </c>
      <c r="E2287" s="152" t="s">
        <v>149</v>
      </c>
      <c r="F2287" s="153">
        <f t="shared" si="1010"/>
        <v>43</v>
      </c>
      <c r="G2287" s="154">
        <v>0</v>
      </c>
      <c r="H2287" s="154">
        <f>IFERROR(VLOOKUP(B2287,'P2 Origin'!$C$21:$Q$176,15,FALSE),0)</f>
        <v>0</v>
      </c>
      <c r="I2287" s="154">
        <f>IFERROR(VLOOKUP(D2287,'P4 Destination'!$C$21:$Q$176,15,FALSE),0)</f>
        <v>0</v>
      </c>
      <c r="J2287" s="155"/>
      <c r="K2287" s="155"/>
      <c r="L2287" s="156">
        <v>43</v>
      </c>
      <c r="M2287" s="155">
        <v>222</v>
      </c>
      <c r="N2287" s="155">
        <v>2</v>
      </c>
      <c r="O2287" s="157">
        <f t="shared" si="985"/>
        <v>0</v>
      </c>
      <c r="P2287" s="158">
        <f t="shared" si="986"/>
        <v>0</v>
      </c>
      <c r="Q2287" s="159">
        <f>IFERROR(VLOOKUP(N2287,'P1 Intra-Europees'!$A$15:$H$25,3,0),0)*P2287</f>
        <v>0</v>
      </c>
      <c r="R2287" s="160">
        <f t="shared" si="987"/>
        <v>0</v>
      </c>
      <c r="S2287" s="159">
        <f>IFERROR(VLOOKUP(N2287,'P1 Intra-Europees'!$A$15:$H$25,4,0),0)*R2287</f>
        <v>0</v>
      </c>
      <c r="T2287" s="160">
        <f t="shared" si="988"/>
        <v>0</v>
      </c>
      <c r="U2287" s="159">
        <f>IFERROR(VLOOKUP(N2287,'P1 Intra-Europees'!$A$15:$H$25,5,0),0)*T2287</f>
        <v>0</v>
      </c>
      <c r="V2287" s="160">
        <f t="shared" si="989"/>
        <v>43</v>
      </c>
      <c r="W2287" s="159">
        <f>IFERROR(VLOOKUP(N2287,'P1 Intra-Europees'!$A$15:$H$25,6,0),0)*V2287</f>
        <v>0</v>
      </c>
      <c r="X2287" s="160">
        <f t="shared" si="990"/>
        <v>0</v>
      </c>
      <c r="Y2287" s="159">
        <f>IFERROR(VLOOKUP(N2287,'P1 Intra-Europees'!$A$15:$H$25,7,0),0)*X2287</f>
        <v>0</v>
      </c>
      <c r="Z2287" s="161">
        <f t="shared" si="991"/>
        <v>0</v>
      </c>
      <c r="AA2287" s="162">
        <f>IFERROR(VLOOKUP(N2287,'P1 Intra-Europees'!$A$15:$H$25,8,0),0)*Z2287</f>
        <v>0</v>
      </c>
      <c r="AB2287" s="163">
        <f t="shared" si="992"/>
        <v>0</v>
      </c>
      <c r="AC2287" s="157" t="str">
        <f>VLOOKUP(B2287,'P2 Origin'!$C$21:$O$176,13,0)</f>
        <v>EUR</v>
      </c>
      <c r="AD2287" s="164">
        <f t="shared" si="993"/>
        <v>0</v>
      </c>
      <c r="AE2287" s="165">
        <f>IF(AU2287&gt;0.1,VLOOKUP(B2287,'P2 Origin'!$C$21:$M$176,3,0)*H2287,0)</f>
        <v>0</v>
      </c>
      <c r="AF2287" s="166">
        <f t="shared" si="994"/>
        <v>0</v>
      </c>
      <c r="AG2287" s="165">
        <f>(VLOOKUP(B2287,'P2 Origin'!$C$21:$M$176,4,0))*AF2287</f>
        <v>0</v>
      </c>
      <c r="AH2287" s="166">
        <f t="shared" si="995"/>
        <v>0</v>
      </c>
      <c r="AI2287" s="165">
        <f>(VLOOKUP(B2287,'P2 Origin'!$C$21:$M$176,5,0))*AH2287</f>
        <v>0</v>
      </c>
      <c r="AJ2287" s="166">
        <f t="shared" si="1009"/>
        <v>0</v>
      </c>
      <c r="AK2287" s="165">
        <f>(VLOOKUP(B2287,'P2 Origin'!$C$21:$M$176,6,0))*AJ2287</f>
        <v>0</v>
      </c>
      <c r="AL2287" s="166">
        <f t="shared" si="996"/>
        <v>0</v>
      </c>
      <c r="AM2287" s="165">
        <f>(VLOOKUP($B2287,'P2 Origin'!$C$21:$M$176,7,0))*AL2287</f>
        <v>0</v>
      </c>
      <c r="AN2287" s="166">
        <f t="shared" si="997"/>
        <v>0</v>
      </c>
      <c r="AO2287" s="165">
        <f>(VLOOKUP($B2287,'P2 Origin'!$C$21:$M$176,8,0))*AN2287</f>
        <v>0</v>
      </c>
      <c r="AP2287" s="166">
        <f t="shared" si="998"/>
        <v>0</v>
      </c>
      <c r="AQ2287" s="165">
        <f>(VLOOKUP($B2287,'P2 Origin'!$C$21:$M$176,9,0))*AP2287</f>
        <v>0</v>
      </c>
      <c r="AR2287" s="155">
        <f t="shared" si="1011"/>
        <v>0</v>
      </c>
      <c r="AS2287" s="164">
        <f>(VLOOKUP(B2287,'P2 Origin'!$C$21:$M$176,10,0))*K2287</f>
        <v>0</v>
      </c>
      <c r="AT2287" s="164">
        <f>(VLOOKUP(B2287,'P2 Origin'!$C$21:$M$176,11,0))*J2287</f>
        <v>0</v>
      </c>
      <c r="AU2287" s="167">
        <v>0</v>
      </c>
      <c r="AV2287" s="168">
        <v>0</v>
      </c>
      <c r="AW2287" s="169">
        <v>0</v>
      </c>
      <c r="AX2287" s="170">
        <f>IF(AU2287&gt;=0.1,'P3 Bureaumarge zee- en luchtvr.'!$D$12,0)</f>
        <v>0</v>
      </c>
      <c r="AY2287" s="163">
        <f t="shared" si="999"/>
        <v>0</v>
      </c>
      <c r="AZ2287" s="157" t="str">
        <f>VLOOKUP(D2287,'P4 Destination'!$C$21:$O$176,13,0)</f>
        <v>EUR</v>
      </c>
      <c r="BA2287" s="164">
        <f t="shared" si="1000"/>
        <v>0</v>
      </c>
      <c r="BB2287" s="171">
        <f>IF(AU2287&gt;0.1,(VLOOKUP(D2287,'P4 Destination'!$C$21:$M$176,3,0))*I2287,0)</f>
        <v>0</v>
      </c>
      <c r="BC2287" s="172">
        <f t="shared" si="1001"/>
        <v>0</v>
      </c>
      <c r="BD2287" s="171">
        <f>(VLOOKUP($D2287,'P4 Destination'!$C$21:$M$176,4,0))*BC2287</f>
        <v>0</v>
      </c>
      <c r="BE2287" s="172">
        <f t="shared" si="1002"/>
        <v>0</v>
      </c>
      <c r="BF2287" s="171">
        <f>(VLOOKUP($D2287,'P4 Destination'!$C$21:$M$176,5,0))*BE2287</f>
        <v>0</v>
      </c>
      <c r="BG2287" s="172">
        <f t="shared" si="1003"/>
        <v>0</v>
      </c>
      <c r="BH2287" s="171">
        <f>(VLOOKUP($D2287,'P4 Destination'!$C$21:$M$176,6,0))*BG2287</f>
        <v>0</v>
      </c>
      <c r="BI2287" s="172">
        <f t="shared" si="1004"/>
        <v>0</v>
      </c>
      <c r="BJ2287" s="171">
        <f>(VLOOKUP($D2287,'P4 Destination'!$C$21:$M$176,7,0))*BI2287</f>
        <v>0</v>
      </c>
      <c r="BK2287" s="172">
        <f t="shared" si="1005"/>
        <v>0</v>
      </c>
      <c r="BL2287" s="171">
        <f>(VLOOKUP($D2287,'P4 Destination'!$C$21:$M$176,8,0))*BK2287</f>
        <v>0</v>
      </c>
      <c r="BM2287" s="172">
        <f t="shared" si="1006"/>
        <v>0</v>
      </c>
      <c r="BN2287" s="171">
        <f>(VLOOKUP($D2287,'P4 Destination'!$C$21:$M$176,9,0))*BM2287</f>
        <v>0</v>
      </c>
      <c r="BO2287" s="154">
        <f t="shared" si="1012"/>
        <v>0</v>
      </c>
      <c r="BP2287" s="171">
        <f>(VLOOKUP(D2287,'P4 Destination'!$C$21:$M$176,10,0))*K2287</f>
        <v>0</v>
      </c>
      <c r="BQ2287" s="171">
        <f>(VLOOKUP(D2287,'P4 Destination'!$C$21:$M$176,11,0))*J2287</f>
        <v>0</v>
      </c>
      <c r="BR2287" s="173">
        <f t="shared" si="1007"/>
        <v>0</v>
      </c>
      <c r="BS2287" s="173">
        <f>(AV2287*2500)*'P6 Verzekering'!$E$11</f>
        <v>0</v>
      </c>
      <c r="BT2287" s="173">
        <f>(AW2287*2500)*'P6 Verzekering'!$E$12</f>
        <v>0</v>
      </c>
      <c r="BU2287" s="173">
        <f>(L2287*2500)*'P6 Verzekering'!$E$13</f>
        <v>0</v>
      </c>
      <c r="BV2287" s="173">
        <f t="shared" si="1008"/>
        <v>0</v>
      </c>
      <c r="BW2287"/>
      <c r="BX2287"/>
    </row>
    <row r="2288" spans="1:76">
      <c r="A2288" s="152" t="s">
        <v>2063</v>
      </c>
      <c r="B2288" s="152" t="s">
        <v>219</v>
      </c>
      <c r="C2288" s="152" t="s">
        <v>219</v>
      </c>
      <c r="D2288" s="152" t="s">
        <v>212</v>
      </c>
      <c r="E2288" s="152" t="s">
        <v>212</v>
      </c>
      <c r="F2288" s="153">
        <f t="shared" si="1010"/>
        <v>43</v>
      </c>
      <c r="G2288" s="154">
        <v>0</v>
      </c>
      <c r="H2288" s="154">
        <f>IFERROR(VLOOKUP(B2288,'P2 Origin'!$C$21:$Q$176,15,FALSE),0)</f>
        <v>0</v>
      </c>
      <c r="I2288" s="154">
        <f>IFERROR(VLOOKUP(D2288,'P4 Destination'!$C$21:$Q$176,15,FALSE),0)</f>
        <v>1</v>
      </c>
      <c r="J2288" s="155"/>
      <c r="K2288" s="155"/>
      <c r="L2288" s="156">
        <v>43</v>
      </c>
      <c r="M2288" s="155">
        <v>372</v>
      </c>
      <c r="N2288" s="155">
        <v>3</v>
      </c>
      <c r="O2288" s="157">
        <f t="shared" si="985"/>
        <v>0</v>
      </c>
      <c r="P2288" s="158">
        <f t="shared" si="986"/>
        <v>0</v>
      </c>
      <c r="Q2288" s="159">
        <f>IFERROR(VLOOKUP(N2288,'P1 Intra-Europees'!$A$15:$H$25,3,0),0)*P2288</f>
        <v>0</v>
      </c>
      <c r="R2288" s="160">
        <f t="shared" si="987"/>
        <v>0</v>
      </c>
      <c r="S2288" s="159">
        <f>IFERROR(VLOOKUP(N2288,'P1 Intra-Europees'!$A$15:$H$25,4,0),0)*R2288</f>
        <v>0</v>
      </c>
      <c r="T2288" s="160">
        <f t="shared" si="988"/>
        <v>0</v>
      </c>
      <c r="U2288" s="159">
        <f>IFERROR(VLOOKUP(N2288,'P1 Intra-Europees'!$A$15:$H$25,5,0),0)*T2288</f>
        <v>0</v>
      </c>
      <c r="V2288" s="160">
        <f t="shared" si="989"/>
        <v>43</v>
      </c>
      <c r="W2288" s="159">
        <f>IFERROR(VLOOKUP(N2288,'P1 Intra-Europees'!$A$15:$H$25,6,0),0)*V2288</f>
        <v>0</v>
      </c>
      <c r="X2288" s="160">
        <f t="shared" si="990"/>
        <v>0</v>
      </c>
      <c r="Y2288" s="159">
        <f>IFERROR(VLOOKUP(N2288,'P1 Intra-Europees'!$A$15:$H$25,7,0),0)*X2288</f>
        <v>0</v>
      </c>
      <c r="Z2288" s="161">
        <f t="shared" si="991"/>
        <v>0</v>
      </c>
      <c r="AA2288" s="162">
        <f>IFERROR(VLOOKUP(N2288,'P1 Intra-Europees'!$A$15:$H$25,8,0),0)*Z2288</f>
        <v>0</v>
      </c>
      <c r="AB2288" s="163">
        <f t="shared" si="992"/>
        <v>0</v>
      </c>
      <c r="AC2288" s="157" t="str">
        <f>VLOOKUP(B2288,'P2 Origin'!$C$21:$O$176,13,0)</f>
        <v>EUR</v>
      </c>
      <c r="AD2288" s="164">
        <f t="shared" si="993"/>
        <v>0</v>
      </c>
      <c r="AE2288" s="165">
        <f>IF(AU2288&gt;0.1,VLOOKUP(B2288,'P2 Origin'!$C$21:$M$176,3,0)*H2288,0)</f>
        <v>0</v>
      </c>
      <c r="AF2288" s="166">
        <f t="shared" si="994"/>
        <v>0</v>
      </c>
      <c r="AG2288" s="165">
        <f>(VLOOKUP(B2288,'P2 Origin'!$C$21:$M$176,4,0))*AF2288</f>
        <v>0</v>
      </c>
      <c r="AH2288" s="166">
        <f t="shared" si="995"/>
        <v>0</v>
      </c>
      <c r="AI2288" s="165">
        <f>(VLOOKUP(B2288,'P2 Origin'!$C$21:$M$176,5,0))*AH2288</f>
        <v>0</v>
      </c>
      <c r="AJ2288" s="166">
        <f t="shared" si="1009"/>
        <v>0</v>
      </c>
      <c r="AK2288" s="165">
        <f>(VLOOKUP(B2288,'P2 Origin'!$C$21:$M$176,6,0))*AJ2288</f>
        <v>0</v>
      </c>
      <c r="AL2288" s="166">
        <f t="shared" si="996"/>
        <v>0</v>
      </c>
      <c r="AM2288" s="165">
        <f>(VLOOKUP($B2288,'P2 Origin'!$C$21:$M$176,7,0))*AL2288</f>
        <v>0</v>
      </c>
      <c r="AN2288" s="166">
        <f t="shared" si="997"/>
        <v>0</v>
      </c>
      <c r="AO2288" s="165">
        <f>(VLOOKUP($B2288,'P2 Origin'!$C$21:$M$176,8,0))*AN2288</f>
        <v>0</v>
      </c>
      <c r="AP2288" s="166">
        <f t="shared" si="998"/>
        <v>0</v>
      </c>
      <c r="AQ2288" s="165">
        <f>(VLOOKUP($B2288,'P2 Origin'!$C$21:$M$176,9,0))*AP2288</f>
        <v>0</v>
      </c>
      <c r="AR2288" s="155">
        <f t="shared" si="1011"/>
        <v>0</v>
      </c>
      <c r="AS2288" s="164">
        <f>(VLOOKUP(B2288,'P2 Origin'!$C$21:$M$176,10,0))*K2288</f>
        <v>0</v>
      </c>
      <c r="AT2288" s="164">
        <f>(VLOOKUP(B2288,'P2 Origin'!$C$21:$M$176,11,0))*J2288</f>
        <v>0</v>
      </c>
      <c r="AU2288" s="167">
        <v>0</v>
      </c>
      <c r="AV2288" s="168">
        <v>0</v>
      </c>
      <c r="AW2288" s="169">
        <v>0</v>
      </c>
      <c r="AX2288" s="170">
        <f>IF(AU2288&gt;=0.1,'P3 Bureaumarge zee- en luchtvr.'!$D$12,0)</f>
        <v>0</v>
      </c>
      <c r="AY2288" s="163">
        <f t="shared" si="999"/>
        <v>0</v>
      </c>
      <c r="AZ2288" s="157" t="str">
        <f>VLOOKUP(D2288,'P4 Destination'!$C$21:$O$176,13,0)</f>
        <v>EUR</v>
      </c>
      <c r="BA2288" s="164">
        <f t="shared" si="1000"/>
        <v>0</v>
      </c>
      <c r="BB2288" s="171">
        <f>IF(AU2288&gt;0.1,(VLOOKUP(D2288,'P4 Destination'!$C$21:$M$176,3,0))*I2288,0)</f>
        <v>0</v>
      </c>
      <c r="BC2288" s="172">
        <f t="shared" si="1001"/>
        <v>0</v>
      </c>
      <c r="BD2288" s="171">
        <f>(VLOOKUP($D2288,'P4 Destination'!$C$21:$M$176,4,0))*BC2288</f>
        <v>0</v>
      </c>
      <c r="BE2288" s="172">
        <f t="shared" si="1002"/>
        <v>0</v>
      </c>
      <c r="BF2288" s="171">
        <f>(VLOOKUP($D2288,'P4 Destination'!$C$21:$M$176,5,0))*BE2288</f>
        <v>0</v>
      </c>
      <c r="BG2288" s="172">
        <f t="shared" si="1003"/>
        <v>0</v>
      </c>
      <c r="BH2288" s="171">
        <f>(VLOOKUP($D2288,'P4 Destination'!$C$21:$M$176,6,0))*BG2288</f>
        <v>0</v>
      </c>
      <c r="BI2288" s="172">
        <f t="shared" si="1004"/>
        <v>0</v>
      </c>
      <c r="BJ2288" s="171">
        <f>(VLOOKUP($D2288,'P4 Destination'!$C$21:$M$176,7,0))*BI2288</f>
        <v>0</v>
      </c>
      <c r="BK2288" s="172">
        <f t="shared" si="1005"/>
        <v>0</v>
      </c>
      <c r="BL2288" s="171">
        <f>(VLOOKUP($D2288,'P4 Destination'!$C$21:$M$176,8,0))*BK2288</f>
        <v>0</v>
      </c>
      <c r="BM2288" s="172">
        <f t="shared" si="1006"/>
        <v>0</v>
      </c>
      <c r="BN2288" s="171">
        <f>(VLOOKUP($D2288,'P4 Destination'!$C$21:$M$176,9,0))*BM2288</f>
        <v>0</v>
      </c>
      <c r="BO2288" s="154">
        <f t="shared" si="1012"/>
        <v>0</v>
      </c>
      <c r="BP2288" s="171">
        <f>(VLOOKUP(D2288,'P4 Destination'!$C$21:$M$176,10,0))*K2288</f>
        <v>0</v>
      </c>
      <c r="BQ2288" s="171">
        <f>(VLOOKUP(D2288,'P4 Destination'!$C$21:$M$176,11,0))*J2288</f>
        <v>0</v>
      </c>
      <c r="BR2288" s="173">
        <f t="shared" si="1007"/>
        <v>0</v>
      </c>
      <c r="BS2288" s="173">
        <f>(AV2288*2500)*'P6 Verzekering'!$E$11</f>
        <v>0</v>
      </c>
      <c r="BT2288" s="173">
        <f>(AW2288*2500)*'P6 Verzekering'!$E$12</f>
        <v>0</v>
      </c>
      <c r="BU2288" s="173">
        <f>(L2288*2500)*'P6 Verzekering'!$E$13</f>
        <v>0</v>
      </c>
      <c r="BV2288" s="173">
        <f t="shared" si="1008"/>
        <v>0</v>
      </c>
      <c r="BW2288"/>
      <c r="BX2288"/>
    </row>
    <row r="2289" spans="1:76">
      <c r="A2289" s="152" t="s">
        <v>883</v>
      </c>
      <c r="B2289" s="152" t="s">
        <v>184</v>
      </c>
      <c r="C2289" s="152" t="s">
        <v>183</v>
      </c>
      <c r="D2289" s="152" t="s">
        <v>219</v>
      </c>
      <c r="E2289" s="152" t="s">
        <v>219</v>
      </c>
      <c r="F2289" s="153">
        <f t="shared" si="1010"/>
        <v>43</v>
      </c>
      <c r="G2289" s="154">
        <v>0</v>
      </c>
      <c r="H2289" s="154">
        <f>IFERROR(VLOOKUP(B2289,'P2 Origin'!$C$21:$Q$176,15,FALSE),0)</f>
        <v>1</v>
      </c>
      <c r="I2289" s="154">
        <f>IFERROR(VLOOKUP(D2289,'P4 Destination'!$C$21:$Q$176,15,FALSE),0)</f>
        <v>0</v>
      </c>
      <c r="J2289" s="155"/>
      <c r="K2289" s="155"/>
      <c r="L2289" s="156">
        <v>43</v>
      </c>
      <c r="M2289" s="155">
        <v>670</v>
      </c>
      <c r="N2289" s="155">
        <v>4</v>
      </c>
      <c r="O2289" s="157">
        <f t="shared" si="985"/>
        <v>0</v>
      </c>
      <c r="P2289" s="158">
        <f t="shared" si="986"/>
        <v>0</v>
      </c>
      <c r="Q2289" s="159">
        <f>IFERROR(VLOOKUP(N2289,'P1 Intra-Europees'!$A$15:$H$25,3,0),0)*P2289</f>
        <v>0</v>
      </c>
      <c r="R2289" s="160">
        <f t="shared" si="987"/>
        <v>0</v>
      </c>
      <c r="S2289" s="159">
        <f>IFERROR(VLOOKUP(N2289,'P1 Intra-Europees'!$A$15:$H$25,4,0),0)*R2289</f>
        <v>0</v>
      </c>
      <c r="T2289" s="160">
        <f t="shared" si="988"/>
        <v>0</v>
      </c>
      <c r="U2289" s="159">
        <f>IFERROR(VLOOKUP(N2289,'P1 Intra-Europees'!$A$15:$H$25,5,0),0)*T2289</f>
        <v>0</v>
      </c>
      <c r="V2289" s="160">
        <f t="shared" si="989"/>
        <v>43</v>
      </c>
      <c r="W2289" s="159">
        <f>IFERROR(VLOOKUP(N2289,'P1 Intra-Europees'!$A$15:$H$25,6,0),0)*V2289</f>
        <v>0</v>
      </c>
      <c r="X2289" s="160">
        <f t="shared" si="990"/>
        <v>0</v>
      </c>
      <c r="Y2289" s="159">
        <f>IFERROR(VLOOKUP(N2289,'P1 Intra-Europees'!$A$15:$H$25,7,0),0)*X2289</f>
        <v>0</v>
      </c>
      <c r="Z2289" s="161">
        <f t="shared" si="991"/>
        <v>0</v>
      </c>
      <c r="AA2289" s="162">
        <f>IFERROR(VLOOKUP(N2289,'P1 Intra-Europees'!$A$15:$H$25,8,0),0)*Z2289</f>
        <v>0</v>
      </c>
      <c r="AB2289" s="163">
        <f t="shared" si="992"/>
        <v>0</v>
      </c>
      <c r="AC2289" s="157" t="str">
        <f>VLOOKUP(B2289,'P2 Origin'!$C$21:$O$176,13,0)</f>
        <v>EUR</v>
      </c>
      <c r="AD2289" s="164">
        <f t="shared" si="993"/>
        <v>0</v>
      </c>
      <c r="AE2289" s="165">
        <f>IF(AU2289&gt;0.1,VLOOKUP(B2289,'P2 Origin'!$C$21:$M$176,3,0)*H2289,0)</f>
        <v>0</v>
      </c>
      <c r="AF2289" s="166">
        <f t="shared" si="994"/>
        <v>0</v>
      </c>
      <c r="AG2289" s="165">
        <f>(VLOOKUP(B2289,'P2 Origin'!$C$21:$M$176,4,0))*AF2289</f>
        <v>0</v>
      </c>
      <c r="AH2289" s="166">
        <f t="shared" si="995"/>
        <v>0</v>
      </c>
      <c r="AI2289" s="165">
        <f>(VLOOKUP(B2289,'P2 Origin'!$C$21:$M$176,5,0))*AH2289</f>
        <v>0</v>
      </c>
      <c r="AJ2289" s="166">
        <f t="shared" si="1009"/>
        <v>0</v>
      </c>
      <c r="AK2289" s="165">
        <f>(VLOOKUP(B2289,'P2 Origin'!$C$21:$M$176,6,0))*AJ2289</f>
        <v>0</v>
      </c>
      <c r="AL2289" s="166">
        <f t="shared" si="996"/>
        <v>0</v>
      </c>
      <c r="AM2289" s="165">
        <f>(VLOOKUP($B2289,'P2 Origin'!$C$21:$M$176,7,0))*AL2289</f>
        <v>0</v>
      </c>
      <c r="AN2289" s="166">
        <f t="shared" si="997"/>
        <v>0</v>
      </c>
      <c r="AO2289" s="165">
        <f>(VLOOKUP($B2289,'P2 Origin'!$C$21:$M$176,8,0))*AN2289</f>
        <v>0</v>
      </c>
      <c r="AP2289" s="166">
        <f t="shared" si="998"/>
        <v>0</v>
      </c>
      <c r="AQ2289" s="165">
        <f>(VLOOKUP($B2289,'P2 Origin'!$C$21:$M$176,9,0))*AP2289</f>
        <v>0</v>
      </c>
      <c r="AR2289" s="155">
        <f t="shared" si="1011"/>
        <v>0</v>
      </c>
      <c r="AS2289" s="164">
        <f>(VLOOKUP(B2289,'P2 Origin'!$C$21:$M$176,10,0))*K2289</f>
        <v>0</v>
      </c>
      <c r="AT2289" s="164">
        <f>(VLOOKUP(B2289,'P2 Origin'!$C$21:$M$176,11,0))*J2289</f>
        <v>0</v>
      </c>
      <c r="AU2289" s="167">
        <v>0</v>
      </c>
      <c r="AV2289" s="168">
        <v>0</v>
      </c>
      <c r="AW2289" s="169">
        <v>0</v>
      </c>
      <c r="AX2289" s="170">
        <f>IF(AU2289&gt;=0.1,'P3 Bureaumarge zee- en luchtvr.'!$D$12,0)</f>
        <v>0</v>
      </c>
      <c r="AY2289" s="163">
        <f t="shared" si="999"/>
        <v>0</v>
      </c>
      <c r="AZ2289" s="157" t="str">
        <f>VLOOKUP(D2289,'P4 Destination'!$C$21:$O$176,13,0)</f>
        <v>EUR</v>
      </c>
      <c r="BA2289" s="164">
        <f t="shared" si="1000"/>
        <v>0</v>
      </c>
      <c r="BB2289" s="171">
        <f>IF(AU2289&gt;0.1,(VLOOKUP(D2289,'P4 Destination'!$C$21:$M$176,3,0))*I2289,0)</f>
        <v>0</v>
      </c>
      <c r="BC2289" s="172">
        <f t="shared" si="1001"/>
        <v>0</v>
      </c>
      <c r="BD2289" s="171">
        <f>(VLOOKUP($D2289,'P4 Destination'!$C$21:$M$176,4,0))*BC2289</f>
        <v>0</v>
      </c>
      <c r="BE2289" s="172">
        <f t="shared" si="1002"/>
        <v>0</v>
      </c>
      <c r="BF2289" s="171">
        <f>(VLOOKUP($D2289,'P4 Destination'!$C$21:$M$176,5,0))*BE2289</f>
        <v>0</v>
      </c>
      <c r="BG2289" s="172">
        <f t="shared" si="1003"/>
        <v>0</v>
      </c>
      <c r="BH2289" s="171">
        <f>(VLOOKUP($D2289,'P4 Destination'!$C$21:$M$176,6,0))*BG2289</f>
        <v>0</v>
      </c>
      <c r="BI2289" s="172">
        <f t="shared" si="1004"/>
        <v>0</v>
      </c>
      <c r="BJ2289" s="171">
        <f>(VLOOKUP($D2289,'P4 Destination'!$C$21:$M$176,7,0))*BI2289</f>
        <v>0</v>
      </c>
      <c r="BK2289" s="172">
        <f t="shared" si="1005"/>
        <v>0</v>
      </c>
      <c r="BL2289" s="171">
        <f>(VLOOKUP($D2289,'P4 Destination'!$C$21:$M$176,8,0))*BK2289</f>
        <v>0</v>
      </c>
      <c r="BM2289" s="172">
        <f t="shared" si="1006"/>
        <v>0</v>
      </c>
      <c r="BN2289" s="171">
        <f>(VLOOKUP($D2289,'P4 Destination'!$C$21:$M$176,9,0))*BM2289</f>
        <v>0</v>
      </c>
      <c r="BO2289" s="154">
        <f t="shared" si="1012"/>
        <v>0</v>
      </c>
      <c r="BP2289" s="171">
        <f>(VLOOKUP(D2289,'P4 Destination'!$C$21:$M$176,10,0))*K2289</f>
        <v>0</v>
      </c>
      <c r="BQ2289" s="171">
        <f>(VLOOKUP(D2289,'P4 Destination'!$C$21:$M$176,11,0))*J2289</f>
        <v>0</v>
      </c>
      <c r="BR2289" s="173">
        <f t="shared" si="1007"/>
        <v>0</v>
      </c>
      <c r="BS2289" s="173">
        <f>(AV2289*2500)*'P6 Verzekering'!$E$11</f>
        <v>0</v>
      </c>
      <c r="BT2289" s="173">
        <f>(AW2289*2500)*'P6 Verzekering'!$E$12</f>
        <v>0</v>
      </c>
      <c r="BU2289" s="173">
        <f>(L2289*2500)*'P6 Verzekering'!$E$13</f>
        <v>0</v>
      </c>
      <c r="BV2289" s="173">
        <f t="shared" si="1008"/>
        <v>0</v>
      </c>
      <c r="BW2289"/>
      <c r="BX2289"/>
    </row>
    <row r="2290" spans="1:76">
      <c r="A2290" s="152" t="s">
        <v>878</v>
      </c>
      <c r="B2290" s="152" t="s">
        <v>184</v>
      </c>
      <c r="C2290" s="152" t="s">
        <v>183</v>
      </c>
      <c r="D2290" s="152" t="s">
        <v>219</v>
      </c>
      <c r="E2290" s="152" t="s">
        <v>219</v>
      </c>
      <c r="F2290" s="153">
        <f t="shared" si="1010"/>
        <v>43</v>
      </c>
      <c r="G2290" s="154">
        <v>0</v>
      </c>
      <c r="H2290" s="154">
        <f>IFERROR(VLOOKUP(B2290,'P2 Origin'!$C$21:$Q$176,15,FALSE),0)</f>
        <v>1</v>
      </c>
      <c r="I2290" s="154">
        <f>IFERROR(VLOOKUP(D2290,'P4 Destination'!$C$21:$Q$176,15,FALSE),0)</f>
        <v>0</v>
      </c>
      <c r="J2290" s="155"/>
      <c r="K2290" s="155"/>
      <c r="L2290" s="156">
        <v>43</v>
      </c>
      <c r="M2290" s="155">
        <v>694</v>
      </c>
      <c r="N2290" s="155">
        <v>4</v>
      </c>
      <c r="O2290" s="157">
        <f t="shared" si="985"/>
        <v>0</v>
      </c>
      <c r="P2290" s="158">
        <f t="shared" si="986"/>
        <v>0</v>
      </c>
      <c r="Q2290" s="159">
        <f>IFERROR(VLOOKUP(N2290,'P1 Intra-Europees'!$A$15:$H$25,3,0),0)*P2290</f>
        <v>0</v>
      </c>
      <c r="R2290" s="160">
        <f t="shared" si="987"/>
        <v>0</v>
      </c>
      <c r="S2290" s="159">
        <f>IFERROR(VLOOKUP(N2290,'P1 Intra-Europees'!$A$15:$H$25,4,0),0)*R2290</f>
        <v>0</v>
      </c>
      <c r="T2290" s="160">
        <f t="shared" si="988"/>
        <v>0</v>
      </c>
      <c r="U2290" s="159">
        <f>IFERROR(VLOOKUP(N2290,'P1 Intra-Europees'!$A$15:$H$25,5,0),0)*T2290</f>
        <v>0</v>
      </c>
      <c r="V2290" s="160">
        <f t="shared" si="989"/>
        <v>43</v>
      </c>
      <c r="W2290" s="159">
        <f>IFERROR(VLOOKUP(N2290,'P1 Intra-Europees'!$A$15:$H$25,6,0),0)*V2290</f>
        <v>0</v>
      </c>
      <c r="X2290" s="160">
        <f t="shared" si="990"/>
        <v>0</v>
      </c>
      <c r="Y2290" s="159">
        <f>IFERROR(VLOOKUP(N2290,'P1 Intra-Europees'!$A$15:$H$25,7,0),0)*X2290</f>
        <v>0</v>
      </c>
      <c r="Z2290" s="161">
        <f t="shared" si="991"/>
        <v>0</v>
      </c>
      <c r="AA2290" s="162">
        <f>IFERROR(VLOOKUP(N2290,'P1 Intra-Europees'!$A$15:$H$25,8,0),0)*Z2290</f>
        <v>0</v>
      </c>
      <c r="AB2290" s="163">
        <f t="shared" si="992"/>
        <v>0</v>
      </c>
      <c r="AC2290" s="157" t="str">
        <f>VLOOKUP(B2290,'P2 Origin'!$C$21:$O$176,13,0)</f>
        <v>EUR</v>
      </c>
      <c r="AD2290" s="164">
        <f t="shared" si="993"/>
        <v>0</v>
      </c>
      <c r="AE2290" s="165">
        <f>IF(AU2290&gt;0.1,VLOOKUP(B2290,'P2 Origin'!$C$21:$M$176,3,0)*H2290,0)</f>
        <v>0</v>
      </c>
      <c r="AF2290" s="166">
        <f t="shared" si="994"/>
        <v>0</v>
      </c>
      <c r="AG2290" s="165">
        <f>(VLOOKUP(B2290,'P2 Origin'!$C$21:$M$176,4,0))*AF2290</f>
        <v>0</v>
      </c>
      <c r="AH2290" s="166">
        <f t="shared" si="995"/>
        <v>0</v>
      </c>
      <c r="AI2290" s="165">
        <f>(VLOOKUP(B2290,'P2 Origin'!$C$21:$M$176,5,0))*AH2290</f>
        <v>0</v>
      </c>
      <c r="AJ2290" s="166">
        <f t="shared" si="1009"/>
        <v>0</v>
      </c>
      <c r="AK2290" s="165">
        <f>(VLOOKUP(B2290,'P2 Origin'!$C$21:$M$176,6,0))*AJ2290</f>
        <v>0</v>
      </c>
      <c r="AL2290" s="166">
        <f t="shared" si="996"/>
        <v>0</v>
      </c>
      <c r="AM2290" s="165">
        <f>(VLOOKUP($B2290,'P2 Origin'!$C$21:$M$176,7,0))*AL2290</f>
        <v>0</v>
      </c>
      <c r="AN2290" s="166">
        <f t="shared" si="997"/>
        <v>0</v>
      </c>
      <c r="AO2290" s="165">
        <f>(VLOOKUP($B2290,'P2 Origin'!$C$21:$M$176,8,0))*AN2290</f>
        <v>0</v>
      </c>
      <c r="AP2290" s="166">
        <f t="shared" si="998"/>
        <v>0</v>
      </c>
      <c r="AQ2290" s="165">
        <f>(VLOOKUP($B2290,'P2 Origin'!$C$21:$M$176,9,0))*AP2290</f>
        <v>0</v>
      </c>
      <c r="AR2290" s="155">
        <f t="shared" si="1011"/>
        <v>0</v>
      </c>
      <c r="AS2290" s="164">
        <f>(VLOOKUP(B2290,'P2 Origin'!$C$21:$M$176,10,0))*K2290</f>
        <v>0</v>
      </c>
      <c r="AT2290" s="164">
        <f>(VLOOKUP(B2290,'P2 Origin'!$C$21:$M$176,11,0))*J2290</f>
        <v>0</v>
      </c>
      <c r="AU2290" s="167">
        <v>0</v>
      </c>
      <c r="AV2290" s="168">
        <v>0</v>
      </c>
      <c r="AW2290" s="169">
        <v>0</v>
      </c>
      <c r="AX2290" s="170">
        <f>IF(AU2290&gt;=0.1,'P3 Bureaumarge zee- en luchtvr.'!$D$12,0)</f>
        <v>0</v>
      </c>
      <c r="AY2290" s="163">
        <f t="shared" si="999"/>
        <v>0</v>
      </c>
      <c r="AZ2290" s="157" t="str">
        <f>VLOOKUP(D2290,'P4 Destination'!$C$21:$O$176,13,0)</f>
        <v>EUR</v>
      </c>
      <c r="BA2290" s="164">
        <f t="shared" si="1000"/>
        <v>0</v>
      </c>
      <c r="BB2290" s="171">
        <f>IF(AU2290&gt;0.1,(VLOOKUP(D2290,'P4 Destination'!$C$21:$M$176,3,0))*I2290,0)</f>
        <v>0</v>
      </c>
      <c r="BC2290" s="172">
        <f t="shared" si="1001"/>
        <v>0</v>
      </c>
      <c r="BD2290" s="171">
        <f>(VLOOKUP($D2290,'P4 Destination'!$C$21:$M$176,4,0))*BC2290</f>
        <v>0</v>
      </c>
      <c r="BE2290" s="172">
        <f t="shared" si="1002"/>
        <v>0</v>
      </c>
      <c r="BF2290" s="171">
        <f>(VLOOKUP($D2290,'P4 Destination'!$C$21:$M$176,5,0))*BE2290</f>
        <v>0</v>
      </c>
      <c r="BG2290" s="172">
        <f t="shared" si="1003"/>
        <v>0</v>
      </c>
      <c r="BH2290" s="171">
        <f>(VLOOKUP($D2290,'P4 Destination'!$C$21:$M$176,6,0))*BG2290</f>
        <v>0</v>
      </c>
      <c r="BI2290" s="172">
        <f t="shared" si="1004"/>
        <v>0</v>
      </c>
      <c r="BJ2290" s="171">
        <f>(VLOOKUP($D2290,'P4 Destination'!$C$21:$M$176,7,0))*BI2290</f>
        <v>0</v>
      </c>
      <c r="BK2290" s="172">
        <f t="shared" si="1005"/>
        <v>0</v>
      </c>
      <c r="BL2290" s="171">
        <f>(VLOOKUP($D2290,'P4 Destination'!$C$21:$M$176,8,0))*BK2290</f>
        <v>0</v>
      </c>
      <c r="BM2290" s="172">
        <f t="shared" si="1006"/>
        <v>0</v>
      </c>
      <c r="BN2290" s="171">
        <f>(VLOOKUP($D2290,'P4 Destination'!$C$21:$M$176,9,0))*BM2290</f>
        <v>0</v>
      </c>
      <c r="BO2290" s="154">
        <f t="shared" si="1012"/>
        <v>0</v>
      </c>
      <c r="BP2290" s="171">
        <f>(VLOOKUP(D2290,'P4 Destination'!$C$21:$M$176,10,0))*K2290</f>
        <v>0</v>
      </c>
      <c r="BQ2290" s="171">
        <f>(VLOOKUP(D2290,'P4 Destination'!$C$21:$M$176,11,0))*J2290</f>
        <v>0</v>
      </c>
      <c r="BR2290" s="173">
        <f t="shared" si="1007"/>
        <v>0</v>
      </c>
      <c r="BS2290" s="173">
        <f>(AV2290*2500)*'P6 Verzekering'!$E$11</f>
        <v>0</v>
      </c>
      <c r="BT2290" s="173">
        <f>(AW2290*2500)*'P6 Verzekering'!$E$12</f>
        <v>0</v>
      </c>
      <c r="BU2290" s="173">
        <f>(L2290*2500)*'P6 Verzekering'!$E$13</f>
        <v>0</v>
      </c>
      <c r="BV2290" s="173">
        <f t="shared" si="1008"/>
        <v>0</v>
      </c>
      <c r="BW2290"/>
      <c r="BX2290"/>
    </row>
    <row r="2291" spans="1:76">
      <c r="A2291" s="152" t="s">
        <v>2775</v>
      </c>
      <c r="B2291" s="152" t="s">
        <v>173</v>
      </c>
      <c r="C2291" s="152" t="s">
        <v>172</v>
      </c>
      <c r="D2291" s="152" t="s">
        <v>219</v>
      </c>
      <c r="E2291" s="152" t="s">
        <v>219</v>
      </c>
      <c r="F2291" s="153">
        <f t="shared" si="1010"/>
        <v>43</v>
      </c>
      <c r="G2291" s="154">
        <v>0</v>
      </c>
      <c r="H2291" s="154">
        <f>IFERROR(VLOOKUP(B2291,'P2 Origin'!$C$21:$Q$176,15,FALSE),0)</f>
        <v>1</v>
      </c>
      <c r="I2291" s="154">
        <f>IFERROR(VLOOKUP(D2291,'P4 Destination'!$C$21:$Q$176,15,FALSE),0)</f>
        <v>0</v>
      </c>
      <c r="J2291" s="155"/>
      <c r="K2291" s="155"/>
      <c r="L2291" s="156">
        <v>43</v>
      </c>
      <c r="M2291" s="155">
        <v>891</v>
      </c>
      <c r="N2291" s="155">
        <v>5</v>
      </c>
      <c r="O2291" s="157">
        <f t="shared" si="985"/>
        <v>0</v>
      </c>
      <c r="P2291" s="158">
        <f t="shared" si="986"/>
        <v>0</v>
      </c>
      <c r="Q2291" s="159">
        <f>IFERROR(VLOOKUP(N2291,'P1 Intra-Europees'!$A$15:$H$25,3,0),0)*P2291</f>
        <v>0</v>
      </c>
      <c r="R2291" s="160">
        <f t="shared" si="987"/>
        <v>0</v>
      </c>
      <c r="S2291" s="159">
        <f>IFERROR(VLOOKUP(N2291,'P1 Intra-Europees'!$A$15:$H$25,4,0),0)*R2291</f>
        <v>0</v>
      </c>
      <c r="T2291" s="160">
        <f t="shared" si="988"/>
        <v>0</v>
      </c>
      <c r="U2291" s="159">
        <f>IFERROR(VLOOKUP(N2291,'P1 Intra-Europees'!$A$15:$H$25,5,0),0)*T2291</f>
        <v>0</v>
      </c>
      <c r="V2291" s="160">
        <f t="shared" si="989"/>
        <v>43</v>
      </c>
      <c r="W2291" s="159">
        <f>IFERROR(VLOOKUP(N2291,'P1 Intra-Europees'!$A$15:$H$25,6,0),0)*V2291</f>
        <v>0</v>
      </c>
      <c r="X2291" s="160">
        <f t="shared" si="990"/>
        <v>0</v>
      </c>
      <c r="Y2291" s="159">
        <f>IFERROR(VLOOKUP(N2291,'P1 Intra-Europees'!$A$15:$H$25,7,0),0)*X2291</f>
        <v>0</v>
      </c>
      <c r="Z2291" s="161">
        <f t="shared" si="991"/>
        <v>0</v>
      </c>
      <c r="AA2291" s="162">
        <f>IFERROR(VLOOKUP(N2291,'P1 Intra-Europees'!$A$15:$H$25,8,0),0)*Z2291</f>
        <v>0</v>
      </c>
      <c r="AB2291" s="163">
        <f t="shared" si="992"/>
        <v>0</v>
      </c>
      <c r="AC2291" s="157" t="str">
        <f>VLOOKUP(B2291,'P2 Origin'!$C$21:$O$176,13,0)</f>
        <v>EUR</v>
      </c>
      <c r="AD2291" s="164">
        <f t="shared" si="993"/>
        <v>0</v>
      </c>
      <c r="AE2291" s="165">
        <f>IF(AU2291&gt;0.1,VLOOKUP(B2291,'P2 Origin'!$C$21:$M$176,3,0)*H2291,0)</f>
        <v>0</v>
      </c>
      <c r="AF2291" s="166">
        <f t="shared" si="994"/>
        <v>0</v>
      </c>
      <c r="AG2291" s="165">
        <f>(VLOOKUP(B2291,'P2 Origin'!$C$21:$M$176,4,0))*AF2291</f>
        <v>0</v>
      </c>
      <c r="AH2291" s="166">
        <f t="shared" si="995"/>
        <v>0</v>
      </c>
      <c r="AI2291" s="165">
        <f>(VLOOKUP(B2291,'P2 Origin'!$C$21:$M$176,5,0))*AH2291</f>
        <v>0</v>
      </c>
      <c r="AJ2291" s="166">
        <f t="shared" si="1009"/>
        <v>0</v>
      </c>
      <c r="AK2291" s="165">
        <f>(VLOOKUP(B2291,'P2 Origin'!$C$21:$M$176,6,0))*AJ2291</f>
        <v>0</v>
      </c>
      <c r="AL2291" s="166">
        <f t="shared" si="996"/>
        <v>0</v>
      </c>
      <c r="AM2291" s="165">
        <f>(VLOOKUP($B2291,'P2 Origin'!$C$21:$M$176,7,0))*AL2291</f>
        <v>0</v>
      </c>
      <c r="AN2291" s="166">
        <f t="shared" si="997"/>
        <v>0</v>
      </c>
      <c r="AO2291" s="165">
        <f>(VLOOKUP($B2291,'P2 Origin'!$C$21:$M$176,8,0))*AN2291</f>
        <v>0</v>
      </c>
      <c r="AP2291" s="166">
        <f t="shared" si="998"/>
        <v>0</v>
      </c>
      <c r="AQ2291" s="165">
        <f>(VLOOKUP($B2291,'P2 Origin'!$C$21:$M$176,9,0))*AP2291</f>
        <v>0</v>
      </c>
      <c r="AR2291" s="155">
        <f t="shared" si="1011"/>
        <v>0</v>
      </c>
      <c r="AS2291" s="164">
        <f>(VLOOKUP(B2291,'P2 Origin'!$C$21:$M$176,10,0))*K2291</f>
        <v>0</v>
      </c>
      <c r="AT2291" s="164">
        <f>(VLOOKUP(B2291,'P2 Origin'!$C$21:$M$176,11,0))*J2291</f>
        <v>0</v>
      </c>
      <c r="AU2291" s="167">
        <v>0</v>
      </c>
      <c r="AV2291" s="168">
        <v>0</v>
      </c>
      <c r="AW2291" s="169">
        <v>0</v>
      </c>
      <c r="AX2291" s="170">
        <f>IF(AU2291&gt;=0.1,'P3 Bureaumarge zee- en luchtvr.'!$D$12,0)</f>
        <v>0</v>
      </c>
      <c r="AY2291" s="163">
        <f t="shared" si="999"/>
        <v>0</v>
      </c>
      <c r="AZ2291" s="157" t="str">
        <f>VLOOKUP(D2291,'P4 Destination'!$C$21:$O$176,13,0)</f>
        <v>EUR</v>
      </c>
      <c r="BA2291" s="164">
        <f t="shared" si="1000"/>
        <v>0</v>
      </c>
      <c r="BB2291" s="171">
        <f>IF(AU2291&gt;0.1,(VLOOKUP(D2291,'P4 Destination'!$C$21:$M$176,3,0))*I2291,0)</f>
        <v>0</v>
      </c>
      <c r="BC2291" s="172">
        <f t="shared" si="1001"/>
        <v>0</v>
      </c>
      <c r="BD2291" s="171">
        <f>(VLOOKUP($D2291,'P4 Destination'!$C$21:$M$176,4,0))*BC2291</f>
        <v>0</v>
      </c>
      <c r="BE2291" s="172">
        <f t="shared" si="1002"/>
        <v>0</v>
      </c>
      <c r="BF2291" s="171">
        <f>(VLOOKUP($D2291,'P4 Destination'!$C$21:$M$176,5,0))*BE2291</f>
        <v>0</v>
      </c>
      <c r="BG2291" s="172">
        <f t="shared" si="1003"/>
        <v>0</v>
      </c>
      <c r="BH2291" s="171">
        <f>(VLOOKUP($D2291,'P4 Destination'!$C$21:$M$176,6,0))*BG2291</f>
        <v>0</v>
      </c>
      <c r="BI2291" s="172">
        <f t="shared" si="1004"/>
        <v>0</v>
      </c>
      <c r="BJ2291" s="171">
        <f>(VLOOKUP($D2291,'P4 Destination'!$C$21:$M$176,7,0))*BI2291</f>
        <v>0</v>
      </c>
      <c r="BK2291" s="172">
        <f t="shared" si="1005"/>
        <v>0</v>
      </c>
      <c r="BL2291" s="171">
        <f>(VLOOKUP($D2291,'P4 Destination'!$C$21:$M$176,8,0))*BK2291</f>
        <v>0</v>
      </c>
      <c r="BM2291" s="172">
        <f t="shared" si="1006"/>
        <v>0</v>
      </c>
      <c r="BN2291" s="171">
        <f>(VLOOKUP($D2291,'P4 Destination'!$C$21:$M$176,9,0))*BM2291</f>
        <v>0</v>
      </c>
      <c r="BO2291" s="154">
        <f t="shared" si="1012"/>
        <v>0</v>
      </c>
      <c r="BP2291" s="171">
        <f>(VLOOKUP(D2291,'P4 Destination'!$C$21:$M$176,10,0))*K2291</f>
        <v>0</v>
      </c>
      <c r="BQ2291" s="171">
        <f>(VLOOKUP(D2291,'P4 Destination'!$C$21:$M$176,11,0))*J2291</f>
        <v>0</v>
      </c>
      <c r="BR2291" s="173">
        <f t="shared" si="1007"/>
        <v>0</v>
      </c>
      <c r="BS2291" s="173">
        <f>(AV2291*2500)*'P6 Verzekering'!$E$11</f>
        <v>0</v>
      </c>
      <c r="BT2291" s="173">
        <f>(AW2291*2500)*'P6 Verzekering'!$E$12</f>
        <v>0</v>
      </c>
      <c r="BU2291" s="173">
        <f>(L2291*2500)*'P6 Verzekering'!$E$13</f>
        <v>0</v>
      </c>
      <c r="BV2291" s="173">
        <f t="shared" si="1008"/>
        <v>0</v>
      </c>
      <c r="BW2291"/>
      <c r="BX2291"/>
    </row>
    <row r="2292" spans="1:76">
      <c r="A2292" s="152" t="s">
        <v>2862</v>
      </c>
      <c r="B2292" s="152" t="s">
        <v>198</v>
      </c>
      <c r="C2292" s="152" t="s">
        <v>195</v>
      </c>
      <c r="D2292" s="152" t="s">
        <v>219</v>
      </c>
      <c r="E2292" s="152" t="s">
        <v>219</v>
      </c>
      <c r="F2292" s="153">
        <f t="shared" si="1010"/>
        <v>43</v>
      </c>
      <c r="G2292" s="154">
        <v>0</v>
      </c>
      <c r="H2292" s="154">
        <f>IFERROR(VLOOKUP(B2292,'P2 Origin'!$C$21:$Q$176,15,FALSE),0)</f>
        <v>1</v>
      </c>
      <c r="I2292" s="154">
        <f>IFERROR(VLOOKUP(D2292,'P4 Destination'!$C$21:$Q$176,15,FALSE),0)</f>
        <v>0</v>
      </c>
      <c r="J2292" s="155"/>
      <c r="K2292" s="155"/>
      <c r="L2292" s="156">
        <v>43</v>
      </c>
      <c r="M2292" s="155">
        <v>1630</v>
      </c>
      <c r="N2292" s="155">
        <v>7</v>
      </c>
      <c r="O2292" s="157">
        <f t="shared" si="985"/>
        <v>0</v>
      </c>
      <c r="P2292" s="158">
        <f t="shared" si="986"/>
        <v>0</v>
      </c>
      <c r="Q2292" s="159">
        <f>IFERROR(VLOOKUP(N2292,'P1 Intra-Europees'!$A$15:$H$25,3,0),0)*P2292</f>
        <v>0</v>
      </c>
      <c r="R2292" s="160">
        <f t="shared" si="987"/>
        <v>0</v>
      </c>
      <c r="S2292" s="159">
        <f>IFERROR(VLOOKUP(N2292,'P1 Intra-Europees'!$A$15:$H$25,4,0),0)*R2292</f>
        <v>0</v>
      </c>
      <c r="T2292" s="160">
        <f t="shared" si="988"/>
        <v>0</v>
      </c>
      <c r="U2292" s="159">
        <f>IFERROR(VLOOKUP(N2292,'P1 Intra-Europees'!$A$15:$H$25,5,0),0)*T2292</f>
        <v>0</v>
      </c>
      <c r="V2292" s="160">
        <f t="shared" si="989"/>
        <v>43</v>
      </c>
      <c r="W2292" s="159">
        <f>IFERROR(VLOOKUP(N2292,'P1 Intra-Europees'!$A$15:$H$25,6,0),0)*V2292</f>
        <v>0</v>
      </c>
      <c r="X2292" s="160">
        <f t="shared" si="990"/>
        <v>0</v>
      </c>
      <c r="Y2292" s="159">
        <f>IFERROR(VLOOKUP(N2292,'P1 Intra-Europees'!$A$15:$H$25,7,0),0)*X2292</f>
        <v>0</v>
      </c>
      <c r="Z2292" s="161">
        <f t="shared" si="991"/>
        <v>0</v>
      </c>
      <c r="AA2292" s="162">
        <f>IFERROR(VLOOKUP(N2292,'P1 Intra-Europees'!$A$15:$H$25,8,0),0)*Z2292</f>
        <v>0</v>
      </c>
      <c r="AB2292" s="163">
        <f t="shared" si="992"/>
        <v>0</v>
      </c>
      <c r="AC2292" s="157" t="str">
        <f>VLOOKUP(B2292,'P2 Origin'!$C$21:$O$176,13,0)</f>
        <v>EUR</v>
      </c>
      <c r="AD2292" s="164">
        <f t="shared" si="993"/>
        <v>0</v>
      </c>
      <c r="AE2292" s="165">
        <f>IF(AU2292&gt;0.1,VLOOKUP(B2292,'P2 Origin'!$C$21:$M$176,3,0)*H2292,0)</f>
        <v>0</v>
      </c>
      <c r="AF2292" s="166">
        <f t="shared" si="994"/>
        <v>0</v>
      </c>
      <c r="AG2292" s="165">
        <f>(VLOOKUP(B2292,'P2 Origin'!$C$21:$M$176,4,0))*AF2292</f>
        <v>0</v>
      </c>
      <c r="AH2292" s="166">
        <f t="shared" si="995"/>
        <v>0</v>
      </c>
      <c r="AI2292" s="165">
        <f>(VLOOKUP(B2292,'P2 Origin'!$C$21:$M$176,5,0))*AH2292</f>
        <v>0</v>
      </c>
      <c r="AJ2292" s="166">
        <f t="shared" si="1009"/>
        <v>0</v>
      </c>
      <c r="AK2292" s="165">
        <f>(VLOOKUP(B2292,'P2 Origin'!$C$21:$M$176,6,0))*AJ2292</f>
        <v>0</v>
      </c>
      <c r="AL2292" s="166">
        <f t="shared" si="996"/>
        <v>0</v>
      </c>
      <c r="AM2292" s="165">
        <f>(VLOOKUP($B2292,'P2 Origin'!$C$21:$M$176,7,0))*AL2292</f>
        <v>0</v>
      </c>
      <c r="AN2292" s="166">
        <f t="shared" si="997"/>
        <v>0</v>
      </c>
      <c r="AO2292" s="165">
        <f>(VLOOKUP($B2292,'P2 Origin'!$C$21:$M$176,8,0))*AN2292</f>
        <v>0</v>
      </c>
      <c r="AP2292" s="166">
        <f t="shared" si="998"/>
        <v>0</v>
      </c>
      <c r="AQ2292" s="165">
        <f>(VLOOKUP($B2292,'P2 Origin'!$C$21:$M$176,9,0))*AP2292</f>
        <v>0</v>
      </c>
      <c r="AR2292" s="155">
        <f t="shared" si="1011"/>
        <v>0</v>
      </c>
      <c r="AS2292" s="164">
        <f>(VLOOKUP(B2292,'P2 Origin'!$C$21:$M$176,10,0))*K2292</f>
        <v>0</v>
      </c>
      <c r="AT2292" s="164">
        <f>(VLOOKUP(B2292,'P2 Origin'!$C$21:$M$176,11,0))*J2292</f>
        <v>0</v>
      </c>
      <c r="AU2292" s="167">
        <v>0</v>
      </c>
      <c r="AV2292" s="168">
        <v>0</v>
      </c>
      <c r="AW2292" s="169">
        <v>0</v>
      </c>
      <c r="AX2292" s="170">
        <f>IF(AU2292&gt;=0.1,'P3 Bureaumarge zee- en luchtvr.'!$D$12,0)</f>
        <v>0</v>
      </c>
      <c r="AY2292" s="163">
        <f t="shared" si="999"/>
        <v>0</v>
      </c>
      <c r="AZ2292" s="157" t="str">
        <f>VLOOKUP(D2292,'P4 Destination'!$C$21:$O$176,13,0)</f>
        <v>EUR</v>
      </c>
      <c r="BA2292" s="164">
        <f t="shared" si="1000"/>
        <v>0</v>
      </c>
      <c r="BB2292" s="171">
        <f>IF(AU2292&gt;0.1,(VLOOKUP(D2292,'P4 Destination'!$C$21:$M$176,3,0))*I2292,0)</f>
        <v>0</v>
      </c>
      <c r="BC2292" s="172">
        <f t="shared" si="1001"/>
        <v>0</v>
      </c>
      <c r="BD2292" s="171">
        <f>(VLOOKUP($D2292,'P4 Destination'!$C$21:$M$176,4,0))*BC2292</f>
        <v>0</v>
      </c>
      <c r="BE2292" s="172">
        <f t="shared" si="1002"/>
        <v>0</v>
      </c>
      <c r="BF2292" s="171">
        <f>(VLOOKUP($D2292,'P4 Destination'!$C$21:$M$176,5,0))*BE2292</f>
        <v>0</v>
      </c>
      <c r="BG2292" s="172">
        <f t="shared" si="1003"/>
        <v>0</v>
      </c>
      <c r="BH2292" s="171">
        <f>(VLOOKUP($D2292,'P4 Destination'!$C$21:$M$176,6,0))*BG2292</f>
        <v>0</v>
      </c>
      <c r="BI2292" s="172">
        <f t="shared" si="1004"/>
        <v>0</v>
      </c>
      <c r="BJ2292" s="171">
        <f>(VLOOKUP($D2292,'P4 Destination'!$C$21:$M$176,7,0))*BI2292</f>
        <v>0</v>
      </c>
      <c r="BK2292" s="172">
        <f t="shared" si="1005"/>
        <v>0</v>
      </c>
      <c r="BL2292" s="171">
        <f>(VLOOKUP($D2292,'P4 Destination'!$C$21:$M$176,8,0))*BK2292</f>
        <v>0</v>
      </c>
      <c r="BM2292" s="172">
        <f t="shared" si="1006"/>
        <v>0</v>
      </c>
      <c r="BN2292" s="171">
        <f>(VLOOKUP($D2292,'P4 Destination'!$C$21:$M$176,9,0))*BM2292</f>
        <v>0</v>
      </c>
      <c r="BO2292" s="154">
        <f t="shared" si="1012"/>
        <v>0</v>
      </c>
      <c r="BP2292" s="171">
        <f>(VLOOKUP(D2292,'P4 Destination'!$C$21:$M$176,10,0))*K2292</f>
        <v>0</v>
      </c>
      <c r="BQ2292" s="171">
        <f>(VLOOKUP(D2292,'P4 Destination'!$C$21:$M$176,11,0))*J2292</f>
        <v>0</v>
      </c>
      <c r="BR2292" s="173">
        <f t="shared" si="1007"/>
        <v>0</v>
      </c>
      <c r="BS2292" s="173">
        <f>(AV2292*2500)*'P6 Verzekering'!$E$11</f>
        <v>0</v>
      </c>
      <c r="BT2292" s="173">
        <f>(AW2292*2500)*'P6 Verzekering'!$E$12</f>
        <v>0</v>
      </c>
      <c r="BU2292" s="173">
        <f>(L2292*2500)*'P6 Verzekering'!$E$13</f>
        <v>0</v>
      </c>
      <c r="BV2292" s="173">
        <f t="shared" si="1008"/>
        <v>0</v>
      </c>
      <c r="BW2292"/>
      <c r="BX2292"/>
    </row>
    <row r="2293" spans="1:76">
      <c r="A2293" s="152" t="s">
        <v>1206</v>
      </c>
      <c r="B2293" s="152" t="s">
        <v>452</v>
      </c>
      <c r="C2293" s="152" t="s">
        <v>449</v>
      </c>
      <c r="D2293" s="152" t="s">
        <v>219</v>
      </c>
      <c r="E2293" s="152" t="s">
        <v>219</v>
      </c>
      <c r="F2293" s="153">
        <f t="shared" si="1010"/>
        <v>43</v>
      </c>
      <c r="G2293" s="154">
        <v>0</v>
      </c>
      <c r="H2293" s="154">
        <f>IFERROR(VLOOKUP(B2293,'P2 Origin'!$C$21:$Q$176,15,FALSE),0)</f>
        <v>0</v>
      </c>
      <c r="I2293" s="154">
        <f>IFERROR(VLOOKUP(D2293,'P4 Destination'!$C$21:$Q$176,15,FALSE),0)</f>
        <v>0</v>
      </c>
      <c r="J2293" s="155"/>
      <c r="K2293" s="155"/>
      <c r="L2293" s="156">
        <v>43</v>
      </c>
      <c r="M2293" s="155">
        <v>2735</v>
      </c>
      <c r="N2293" s="155">
        <v>9</v>
      </c>
      <c r="O2293" s="157">
        <f t="shared" si="985"/>
        <v>0</v>
      </c>
      <c r="P2293" s="158">
        <f t="shared" si="986"/>
        <v>0</v>
      </c>
      <c r="Q2293" s="159">
        <f>IFERROR(VLOOKUP(N2293,'P1 Intra-Europees'!$A$15:$H$25,3,0),0)*P2293</f>
        <v>0</v>
      </c>
      <c r="R2293" s="160">
        <f t="shared" si="987"/>
        <v>0</v>
      </c>
      <c r="S2293" s="159">
        <f>IFERROR(VLOOKUP(N2293,'P1 Intra-Europees'!$A$15:$H$25,4,0),0)*R2293</f>
        <v>0</v>
      </c>
      <c r="T2293" s="160">
        <f t="shared" si="988"/>
        <v>0</v>
      </c>
      <c r="U2293" s="159">
        <f>IFERROR(VLOOKUP(N2293,'P1 Intra-Europees'!$A$15:$H$25,5,0),0)*T2293</f>
        <v>0</v>
      </c>
      <c r="V2293" s="160">
        <f t="shared" si="989"/>
        <v>43</v>
      </c>
      <c r="W2293" s="159">
        <f>IFERROR(VLOOKUP(N2293,'P1 Intra-Europees'!$A$15:$H$25,6,0),0)*V2293</f>
        <v>0</v>
      </c>
      <c r="X2293" s="160">
        <f t="shared" si="990"/>
        <v>0</v>
      </c>
      <c r="Y2293" s="159">
        <f>IFERROR(VLOOKUP(N2293,'P1 Intra-Europees'!$A$15:$H$25,7,0),0)*X2293</f>
        <v>0</v>
      </c>
      <c r="Z2293" s="161">
        <f t="shared" si="991"/>
        <v>0</v>
      </c>
      <c r="AA2293" s="162">
        <f>IFERROR(VLOOKUP(N2293,'P1 Intra-Europees'!$A$15:$H$25,8,0),0)*Z2293</f>
        <v>0</v>
      </c>
      <c r="AB2293" s="163">
        <f t="shared" si="992"/>
        <v>0</v>
      </c>
      <c r="AC2293" s="157" t="str">
        <f>VLOOKUP(B2293,'P2 Origin'!$C$21:$O$176,13,0)</f>
        <v>USD</v>
      </c>
      <c r="AD2293" s="164">
        <f t="shared" si="993"/>
        <v>0</v>
      </c>
      <c r="AE2293" s="165">
        <f>IF(AU2293&gt;0.1,VLOOKUP(B2293,'P2 Origin'!$C$21:$M$176,3,0)*H2293,0)</f>
        <v>0</v>
      </c>
      <c r="AF2293" s="166">
        <f t="shared" si="994"/>
        <v>0</v>
      </c>
      <c r="AG2293" s="165">
        <f>(VLOOKUP(B2293,'P2 Origin'!$C$21:$M$176,4,0))*AF2293</f>
        <v>0</v>
      </c>
      <c r="AH2293" s="166">
        <f t="shared" si="995"/>
        <v>0</v>
      </c>
      <c r="AI2293" s="165">
        <f>(VLOOKUP(B2293,'P2 Origin'!$C$21:$M$176,5,0))*AH2293</f>
        <v>0</v>
      </c>
      <c r="AJ2293" s="166">
        <f t="shared" si="1009"/>
        <v>0</v>
      </c>
      <c r="AK2293" s="165">
        <f>(VLOOKUP(B2293,'P2 Origin'!$C$21:$M$176,6,0))*AJ2293</f>
        <v>0</v>
      </c>
      <c r="AL2293" s="166">
        <f t="shared" si="996"/>
        <v>0</v>
      </c>
      <c r="AM2293" s="165">
        <f>(VLOOKUP($B2293,'P2 Origin'!$C$21:$M$176,7,0))*AL2293</f>
        <v>0</v>
      </c>
      <c r="AN2293" s="166">
        <f t="shared" si="997"/>
        <v>0</v>
      </c>
      <c r="AO2293" s="165">
        <f>(VLOOKUP($B2293,'P2 Origin'!$C$21:$M$176,8,0))*AN2293</f>
        <v>0</v>
      </c>
      <c r="AP2293" s="166">
        <f t="shared" si="998"/>
        <v>0</v>
      </c>
      <c r="AQ2293" s="165">
        <f>(VLOOKUP($B2293,'P2 Origin'!$C$21:$M$176,9,0))*AP2293</f>
        <v>0</v>
      </c>
      <c r="AR2293" s="155">
        <f t="shared" si="1011"/>
        <v>0</v>
      </c>
      <c r="AS2293" s="164">
        <f>(VLOOKUP(B2293,'P2 Origin'!$C$21:$M$176,10,0))*K2293</f>
        <v>0</v>
      </c>
      <c r="AT2293" s="164">
        <f>(VLOOKUP(B2293,'P2 Origin'!$C$21:$M$176,11,0))*J2293</f>
        <v>0</v>
      </c>
      <c r="AU2293" s="167">
        <v>0</v>
      </c>
      <c r="AV2293" s="168">
        <v>0</v>
      </c>
      <c r="AW2293" s="169">
        <v>0</v>
      </c>
      <c r="AX2293" s="170">
        <f>IF(AU2293&gt;=0.1,'P3 Bureaumarge zee- en luchtvr.'!$D$12,0)</f>
        <v>0</v>
      </c>
      <c r="AY2293" s="163">
        <f t="shared" si="999"/>
        <v>0</v>
      </c>
      <c r="AZ2293" s="157" t="str">
        <f>VLOOKUP(D2293,'P4 Destination'!$C$21:$O$176,13,0)</f>
        <v>EUR</v>
      </c>
      <c r="BA2293" s="164">
        <f t="shared" si="1000"/>
        <v>0</v>
      </c>
      <c r="BB2293" s="171">
        <f>IF(AU2293&gt;0.1,(VLOOKUP(D2293,'P4 Destination'!$C$21:$M$176,3,0))*I2293,0)</f>
        <v>0</v>
      </c>
      <c r="BC2293" s="172">
        <f t="shared" si="1001"/>
        <v>0</v>
      </c>
      <c r="BD2293" s="171">
        <f>(VLOOKUP($D2293,'P4 Destination'!$C$21:$M$176,4,0))*BC2293</f>
        <v>0</v>
      </c>
      <c r="BE2293" s="172">
        <f t="shared" si="1002"/>
        <v>0</v>
      </c>
      <c r="BF2293" s="171">
        <f>(VLOOKUP($D2293,'P4 Destination'!$C$21:$M$176,5,0))*BE2293</f>
        <v>0</v>
      </c>
      <c r="BG2293" s="172">
        <f t="shared" si="1003"/>
        <v>0</v>
      </c>
      <c r="BH2293" s="171">
        <f>(VLOOKUP($D2293,'P4 Destination'!$C$21:$M$176,6,0))*BG2293</f>
        <v>0</v>
      </c>
      <c r="BI2293" s="172">
        <f t="shared" si="1004"/>
        <v>0</v>
      </c>
      <c r="BJ2293" s="171">
        <f>(VLOOKUP($D2293,'P4 Destination'!$C$21:$M$176,7,0))*BI2293</f>
        <v>0</v>
      </c>
      <c r="BK2293" s="172">
        <f t="shared" si="1005"/>
        <v>0</v>
      </c>
      <c r="BL2293" s="171">
        <f>(VLOOKUP($D2293,'P4 Destination'!$C$21:$M$176,8,0))*BK2293</f>
        <v>0</v>
      </c>
      <c r="BM2293" s="172">
        <f t="shared" si="1006"/>
        <v>0</v>
      </c>
      <c r="BN2293" s="171">
        <f>(VLOOKUP($D2293,'P4 Destination'!$C$21:$M$176,9,0))*BM2293</f>
        <v>0</v>
      </c>
      <c r="BO2293" s="154">
        <f t="shared" si="1012"/>
        <v>0</v>
      </c>
      <c r="BP2293" s="171">
        <f>(VLOOKUP(D2293,'P4 Destination'!$C$21:$M$176,10,0))*K2293</f>
        <v>0</v>
      </c>
      <c r="BQ2293" s="171">
        <f>(VLOOKUP(D2293,'P4 Destination'!$C$21:$M$176,11,0))*J2293</f>
        <v>0</v>
      </c>
      <c r="BR2293" s="173">
        <f t="shared" si="1007"/>
        <v>0</v>
      </c>
      <c r="BS2293" s="173">
        <f>(AV2293*2500)*'P6 Verzekering'!$E$11</f>
        <v>0</v>
      </c>
      <c r="BT2293" s="173">
        <f>(AW2293*2500)*'P6 Verzekering'!$E$12</f>
        <v>0</v>
      </c>
      <c r="BU2293" s="173">
        <f>(L2293*2500)*'P6 Verzekering'!$E$13</f>
        <v>0</v>
      </c>
      <c r="BV2293" s="173">
        <f t="shared" si="1008"/>
        <v>0</v>
      </c>
      <c r="BW2293"/>
      <c r="BX2293"/>
    </row>
    <row r="2294" spans="1:76" ht="14.45" customHeight="1">
      <c r="A2294" s="152" t="s">
        <v>1735</v>
      </c>
      <c r="B2294" s="152" t="s">
        <v>219</v>
      </c>
      <c r="C2294" s="152" t="s">
        <v>219</v>
      </c>
      <c r="D2294" s="152" t="s">
        <v>151</v>
      </c>
      <c r="E2294" s="152" t="s">
        <v>149</v>
      </c>
      <c r="F2294" s="153">
        <f t="shared" si="1010"/>
        <v>44</v>
      </c>
      <c r="G2294" s="154">
        <v>0</v>
      </c>
      <c r="H2294" s="154">
        <f>IFERROR(VLOOKUP(B2294,'P2 Origin'!$C$21:$Q$176,15,FALSE),0)</f>
        <v>0</v>
      </c>
      <c r="I2294" s="154">
        <f>IFERROR(VLOOKUP(D2294,'P4 Destination'!$C$21:$Q$176,15,FALSE),0)</f>
        <v>0</v>
      </c>
      <c r="J2294" s="155"/>
      <c r="K2294" s="155"/>
      <c r="L2294" s="156">
        <v>44</v>
      </c>
      <c r="M2294" s="155">
        <v>171</v>
      </c>
      <c r="N2294" s="155">
        <v>2</v>
      </c>
      <c r="O2294" s="157">
        <f t="shared" si="985"/>
        <v>0</v>
      </c>
      <c r="P2294" s="158">
        <f t="shared" si="986"/>
        <v>0</v>
      </c>
      <c r="Q2294" s="159">
        <f>IFERROR(VLOOKUP(N2294,'P1 Intra-Europees'!$A$15:$H$25,3,0),0)*P2294</f>
        <v>0</v>
      </c>
      <c r="R2294" s="160">
        <f t="shared" si="987"/>
        <v>0</v>
      </c>
      <c r="S2294" s="159">
        <f>IFERROR(VLOOKUP(N2294,'P1 Intra-Europees'!$A$15:$H$25,4,0),0)*R2294</f>
        <v>0</v>
      </c>
      <c r="T2294" s="160">
        <f t="shared" si="988"/>
        <v>0</v>
      </c>
      <c r="U2294" s="159">
        <f>IFERROR(VLOOKUP(N2294,'P1 Intra-Europees'!$A$15:$H$25,5,0),0)*T2294</f>
        <v>0</v>
      </c>
      <c r="V2294" s="160">
        <f t="shared" si="989"/>
        <v>44</v>
      </c>
      <c r="W2294" s="159">
        <f>IFERROR(VLOOKUP(N2294,'P1 Intra-Europees'!$A$15:$H$25,6,0),0)*V2294</f>
        <v>0</v>
      </c>
      <c r="X2294" s="160">
        <f t="shared" si="990"/>
        <v>0</v>
      </c>
      <c r="Y2294" s="159">
        <f>IFERROR(VLOOKUP(N2294,'P1 Intra-Europees'!$A$15:$H$25,7,0),0)*X2294</f>
        <v>0</v>
      </c>
      <c r="Z2294" s="161">
        <f t="shared" si="991"/>
        <v>0</v>
      </c>
      <c r="AA2294" s="162">
        <f>IFERROR(VLOOKUP(N2294,'P1 Intra-Europees'!$A$15:$H$25,8,0),0)*Z2294</f>
        <v>0</v>
      </c>
      <c r="AB2294" s="163">
        <f t="shared" si="992"/>
        <v>0</v>
      </c>
      <c r="AC2294" s="157" t="str">
        <f>VLOOKUP(B2294,'P2 Origin'!$C$21:$O$176,13,0)</f>
        <v>EUR</v>
      </c>
      <c r="AD2294" s="164">
        <f t="shared" si="993"/>
        <v>0</v>
      </c>
      <c r="AE2294" s="165">
        <f>IF(AU2294&gt;0.1,VLOOKUP(B2294,'P2 Origin'!$C$21:$M$176,3,0)*H2294,0)</f>
        <v>0</v>
      </c>
      <c r="AF2294" s="166">
        <f t="shared" si="994"/>
        <v>0</v>
      </c>
      <c r="AG2294" s="165">
        <f>(VLOOKUP(B2294,'P2 Origin'!$C$21:$M$176,4,0))*AF2294</f>
        <v>0</v>
      </c>
      <c r="AH2294" s="166">
        <f t="shared" si="995"/>
        <v>0</v>
      </c>
      <c r="AI2294" s="165">
        <f>(VLOOKUP(B2294,'P2 Origin'!$C$21:$M$176,5,0))*AH2294</f>
        <v>0</v>
      </c>
      <c r="AJ2294" s="166">
        <f t="shared" si="1009"/>
        <v>0</v>
      </c>
      <c r="AK2294" s="165">
        <f>(VLOOKUP(B2294,'P2 Origin'!$C$21:$M$176,6,0))*AJ2294</f>
        <v>0</v>
      </c>
      <c r="AL2294" s="166">
        <f t="shared" si="996"/>
        <v>0</v>
      </c>
      <c r="AM2294" s="165">
        <f>(VLOOKUP($B2294,'P2 Origin'!$C$21:$M$176,7,0))*AL2294</f>
        <v>0</v>
      </c>
      <c r="AN2294" s="166">
        <f t="shared" si="997"/>
        <v>0</v>
      </c>
      <c r="AO2294" s="165">
        <f>(VLOOKUP($B2294,'P2 Origin'!$C$21:$M$176,8,0))*AN2294</f>
        <v>0</v>
      </c>
      <c r="AP2294" s="166">
        <f t="shared" si="998"/>
        <v>0</v>
      </c>
      <c r="AQ2294" s="165">
        <f>(VLOOKUP($B2294,'P2 Origin'!$C$21:$M$176,9,0))*AP2294</f>
        <v>0</v>
      </c>
      <c r="AR2294" s="155">
        <f t="shared" si="1011"/>
        <v>0</v>
      </c>
      <c r="AS2294" s="164">
        <f>(VLOOKUP(B2294,'P2 Origin'!$C$21:$M$176,10,0))*K2294</f>
        <v>0</v>
      </c>
      <c r="AT2294" s="164">
        <f>(VLOOKUP(B2294,'P2 Origin'!$C$21:$M$176,11,0))*J2294</f>
        <v>0</v>
      </c>
      <c r="AU2294" s="167">
        <v>0</v>
      </c>
      <c r="AV2294" s="168">
        <v>0</v>
      </c>
      <c r="AW2294" s="169">
        <v>0</v>
      </c>
      <c r="AX2294" s="170">
        <f>IF(AU2294&gt;=0.1,'P3 Bureaumarge zee- en luchtvr.'!$D$12,0)</f>
        <v>0</v>
      </c>
      <c r="AY2294" s="163">
        <f t="shared" si="999"/>
        <v>0</v>
      </c>
      <c r="AZ2294" s="157" t="str">
        <f>VLOOKUP(D2294,'P4 Destination'!$C$21:$O$176,13,0)</f>
        <v>EUR</v>
      </c>
      <c r="BA2294" s="164">
        <f t="shared" si="1000"/>
        <v>0</v>
      </c>
      <c r="BB2294" s="171">
        <f>IF(AU2294&gt;0.1,(VLOOKUP(D2294,'P4 Destination'!$C$21:$M$176,3,0))*I2294,0)</f>
        <v>0</v>
      </c>
      <c r="BC2294" s="172">
        <f t="shared" si="1001"/>
        <v>0</v>
      </c>
      <c r="BD2294" s="171">
        <f>(VLOOKUP($D2294,'P4 Destination'!$C$21:$M$176,4,0))*BC2294</f>
        <v>0</v>
      </c>
      <c r="BE2294" s="172">
        <f t="shared" si="1002"/>
        <v>0</v>
      </c>
      <c r="BF2294" s="171">
        <f>(VLOOKUP($D2294,'P4 Destination'!$C$21:$M$176,5,0))*BE2294</f>
        <v>0</v>
      </c>
      <c r="BG2294" s="172">
        <f t="shared" si="1003"/>
        <v>0</v>
      </c>
      <c r="BH2294" s="171">
        <f>(VLOOKUP($D2294,'P4 Destination'!$C$21:$M$176,6,0))*BG2294</f>
        <v>0</v>
      </c>
      <c r="BI2294" s="172">
        <f t="shared" si="1004"/>
        <v>0</v>
      </c>
      <c r="BJ2294" s="171">
        <f>(VLOOKUP($D2294,'P4 Destination'!$C$21:$M$176,7,0))*BI2294</f>
        <v>0</v>
      </c>
      <c r="BK2294" s="172">
        <f t="shared" si="1005"/>
        <v>0</v>
      </c>
      <c r="BL2294" s="171">
        <f>(VLOOKUP($D2294,'P4 Destination'!$C$21:$M$176,8,0))*BK2294</f>
        <v>0</v>
      </c>
      <c r="BM2294" s="172">
        <f t="shared" si="1006"/>
        <v>0</v>
      </c>
      <c r="BN2294" s="171">
        <f>(VLOOKUP($D2294,'P4 Destination'!$C$21:$M$176,9,0))*BM2294</f>
        <v>0</v>
      </c>
      <c r="BO2294" s="154">
        <f t="shared" si="1012"/>
        <v>0</v>
      </c>
      <c r="BP2294" s="171">
        <f>(VLOOKUP(D2294,'P4 Destination'!$C$21:$M$176,10,0))*K2294</f>
        <v>0</v>
      </c>
      <c r="BQ2294" s="171">
        <f>(VLOOKUP(D2294,'P4 Destination'!$C$21:$M$176,11,0))*J2294</f>
        <v>0</v>
      </c>
      <c r="BR2294" s="173">
        <f t="shared" si="1007"/>
        <v>0</v>
      </c>
      <c r="BS2294" s="173">
        <f>(AV2294*2500)*'P6 Verzekering'!$E$11</f>
        <v>0</v>
      </c>
      <c r="BT2294" s="173">
        <f>(AW2294*2500)*'P6 Verzekering'!$E$12</f>
        <v>0</v>
      </c>
      <c r="BU2294" s="173">
        <f>(L2294*2500)*'P6 Verzekering'!$E$13</f>
        <v>0</v>
      </c>
      <c r="BV2294" s="173">
        <f t="shared" si="1008"/>
        <v>0</v>
      </c>
      <c r="BW2294"/>
      <c r="BX2294"/>
    </row>
    <row r="2295" spans="1:76">
      <c r="A2295" s="152" t="s">
        <v>1724</v>
      </c>
      <c r="B2295" s="152" t="s">
        <v>219</v>
      </c>
      <c r="C2295" s="152" t="s">
        <v>219</v>
      </c>
      <c r="D2295" s="152" t="s">
        <v>151</v>
      </c>
      <c r="E2295" s="152" t="s">
        <v>149</v>
      </c>
      <c r="F2295" s="153">
        <f t="shared" si="1010"/>
        <v>44</v>
      </c>
      <c r="G2295" s="154">
        <v>0</v>
      </c>
      <c r="H2295" s="154">
        <f>IFERROR(VLOOKUP(B2295,'P2 Origin'!$C$21:$Q$176,15,FALSE),0)</f>
        <v>0</v>
      </c>
      <c r="I2295" s="154">
        <f>IFERROR(VLOOKUP(D2295,'P4 Destination'!$C$21:$Q$176,15,FALSE),0)</f>
        <v>0</v>
      </c>
      <c r="J2295" s="155"/>
      <c r="K2295" s="155"/>
      <c r="L2295" s="156">
        <v>44</v>
      </c>
      <c r="M2295" s="155">
        <v>175</v>
      </c>
      <c r="N2295" s="155">
        <v>2</v>
      </c>
      <c r="O2295" s="157">
        <f t="shared" si="985"/>
        <v>0</v>
      </c>
      <c r="P2295" s="158">
        <f t="shared" si="986"/>
        <v>0</v>
      </c>
      <c r="Q2295" s="159">
        <f>IFERROR(VLOOKUP(N2295,'P1 Intra-Europees'!$A$15:$H$25,3,0),0)*P2295</f>
        <v>0</v>
      </c>
      <c r="R2295" s="160">
        <f t="shared" si="987"/>
        <v>0</v>
      </c>
      <c r="S2295" s="159">
        <f>IFERROR(VLOOKUP(N2295,'P1 Intra-Europees'!$A$15:$H$25,4,0),0)*R2295</f>
        <v>0</v>
      </c>
      <c r="T2295" s="160">
        <f t="shared" si="988"/>
        <v>0</v>
      </c>
      <c r="U2295" s="159">
        <f>IFERROR(VLOOKUP(N2295,'P1 Intra-Europees'!$A$15:$H$25,5,0),0)*T2295</f>
        <v>0</v>
      </c>
      <c r="V2295" s="160">
        <f t="shared" si="989"/>
        <v>44</v>
      </c>
      <c r="W2295" s="159">
        <f>IFERROR(VLOOKUP(N2295,'P1 Intra-Europees'!$A$15:$H$25,6,0),0)*V2295</f>
        <v>0</v>
      </c>
      <c r="X2295" s="160">
        <f t="shared" si="990"/>
        <v>0</v>
      </c>
      <c r="Y2295" s="159">
        <f>IFERROR(VLOOKUP(N2295,'P1 Intra-Europees'!$A$15:$H$25,7,0),0)*X2295</f>
        <v>0</v>
      </c>
      <c r="Z2295" s="161">
        <f t="shared" si="991"/>
        <v>0</v>
      </c>
      <c r="AA2295" s="162">
        <f>IFERROR(VLOOKUP(N2295,'P1 Intra-Europees'!$A$15:$H$25,8,0),0)*Z2295</f>
        <v>0</v>
      </c>
      <c r="AB2295" s="163">
        <f t="shared" si="992"/>
        <v>0</v>
      </c>
      <c r="AC2295" s="157" t="str">
        <f>VLOOKUP(B2295,'P2 Origin'!$C$21:$O$176,13,0)</f>
        <v>EUR</v>
      </c>
      <c r="AD2295" s="164">
        <f t="shared" si="993"/>
        <v>0</v>
      </c>
      <c r="AE2295" s="165">
        <f>IF(AU2295&gt;0.1,VLOOKUP(B2295,'P2 Origin'!$C$21:$M$176,3,0)*H2295,0)</f>
        <v>0</v>
      </c>
      <c r="AF2295" s="166">
        <f t="shared" si="994"/>
        <v>0</v>
      </c>
      <c r="AG2295" s="165">
        <f>(VLOOKUP(B2295,'P2 Origin'!$C$21:$M$176,4,0))*AF2295</f>
        <v>0</v>
      </c>
      <c r="AH2295" s="166">
        <f t="shared" si="995"/>
        <v>0</v>
      </c>
      <c r="AI2295" s="165">
        <f>(VLOOKUP(B2295,'P2 Origin'!$C$21:$M$176,5,0))*AH2295</f>
        <v>0</v>
      </c>
      <c r="AJ2295" s="166">
        <f t="shared" si="1009"/>
        <v>0</v>
      </c>
      <c r="AK2295" s="165">
        <f>(VLOOKUP(B2295,'P2 Origin'!$C$21:$M$176,6,0))*AJ2295</f>
        <v>0</v>
      </c>
      <c r="AL2295" s="166">
        <f t="shared" si="996"/>
        <v>0</v>
      </c>
      <c r="AM2295" s="165">
        <f>(VLOOKUP($B2295,'P2 Origin'!$C$21:$M$176,7,0))*AL2295</f>
        <v>0</v>
      </c>
      <c r="AN2295" s="166">
        <f t="shared" si="997"/>
        <v>0</v>
      </c>
      <c r="AO2295" s="165">
        <f>(VLOOKUP($B2295,'P2 Origin'!$C$21:$M$176,8,0))*AN2295</f>
        <v>0</v>
      </c>
      <c r="AP2295" s="166">
        <f t="shared" si="998"/>
        <v>0</v>
      </c>
      <c r="AQ2295" s="165">
        <f>(VLOOKUP($B2295,'P2 Origin'!$C$21:$M$176,9,0))*AP2295</f>
        <v>0</v>
      </c>
      <c r="AR2295" s="155">
        <f t="shared" si="1011"/>
        <v>0</v>
      </c>
      <c r="AS2295" s="164">
        <f>(VLOOKUP(B2295,'P2 Origin'!$C$21:$M$176,10,0))*K2295</f>
        <v>0</v>
      </c>
      <c r="AT2295" s="164">
        <f>(VLOOKUP(B2295,'P2 Origin'!$C$21:$M$176,11,0))*J2295</f>
        <v>0</v>
      </c>
      <c r="AU2295" s="167">
        <v>0</v>
      </c>
      <c r="AV2295" s="168">
        <v>0</v>
      </c>
      <c r="AW2295" s="169">
        <v>0</v>
      </c>
      <c r="AX2295" s="170">
        <f>IF(AU2295&gt;=0.1,'P3 Bureaumarge zee- en luchtvr.'!$D$12,0)</f>
        <v>0</v>
      </c>
      <c r="AY2295" s="163">
        <f t="shared" si="999"/>
        <v>0</v>
      </c>
      <c r="AZ2295" s="157" t="str">
        <f>VLOOKUP(D2295,'P4 Destination'!$C$21:$O$176,13,0)</f>
        <v>EUR</v>
      </c>
      <c r="BA2295" s="164">
        <f t="shared" si="1000"/>
        <v>0</v>
      </c>
      <c r="BB2295" s="171">
        <f>IF(AU2295&gt;0.1,(VLOOKUP(D2295,'P4 Destination'!$C$21:$M$176,3,0))*I2295,0)</f>
        <v>0</v>
      </c>
      <c r="BC2295" s="172">
        <f t="shared" si="1001"/>
        <v>0</v>
      </c>
      <c r="BD2295" s="171">
        <f>(VLOOKUP($D2295,'P4 Destination'!$C$21:$M$176,4,0))*BC2295</f>
        <v>0</v>
      </c>
      <c r="BE2295" s="172">
        <f t="shared" si="1002"/>
        <v>0</v>
      </c>
      <c r="BF2295" s="171">
        <f>(VLOOKUP($D2295,'P4 Destination'!$C$21:$M$176,5,0))*BE2295</f>
        <v>0</v>
      </c>
      <c r="BG2295" s="172">
        <f t="shared" si="1003"/>
        <v>0</v>
      </c>
      <c r="BH2295" s="171">
        <f>(VLOOKUP($D2295,'P4 Destination'!$C$21:$M$176,6,0))*BG2295</f>
        <v>0</v>
      </c>
      <c r="BI2295" s="172">
        <f t="shared" si="1004"/>
        <v>0</v>
      </c>
      <c r="BJ2295" s="171">
        <f>(VLOOKUP($D2295,'P4 Destination'!$C$21:$M$176,7,0))*BI2295</f>
        <v>0</v>
      </c>
      <c r="BK2295" s="172">
        <f t="shared" si="1005"/>
        <v>0</v>
      </c>
      <c r="BL2295" s="171">
        <f>(VLOOKUP($D2295,'P4 Destination'!$C$21:$M$176,8,0))*BK2295</f>
        <v>0</v>
      </c>
      <c r="BM2295" s="172">
        <f t="shared" si="1006"/>
        <v>0</v>
      </c>
      <c r="BN2295" s="171">
        <f>(VLOOKUP($D2295,'P4 Destination'!$C$21:$M$176,9,0))*BM2295</f>
        <v>0</v>
      </c>
      <c r="BO2295" s="154">
        <f t="shared" si="1012"/>
        <v>0</v>
      </c>
      <c r="BP2295" s="171">
        <f>(VLOOKUP(D2295,'P4 Destination'!$C$21:$M$176,10,0))*K2295</f>
        <v>0</v>
      </c>
      <c r="BQ2295" s="171">
        <f>(VLOOKUP(D2295,'P4 Destination'!$C$21:$M$176,11,0))*J2295</f>
        <v>0</v>
      </c>
      <c r="BR2295" s="173">
        <f t="shared" si="1007"/>
        <v>0</v>
      </c>
      <c r="BS2295" s="173">
        <f>(AV2295*2500)*'P6 Verzekering'!$E$11</f>
        <v>0</v>
      </c>
      <c r="BT2295" s="173">
        <f>(AW2295*2500)*'P6 Verzekering'!$E$12</f>
        <v>0</v>
      </c>
      <c r="BU2295" s="173">
        <f>(L2295*2500)*'P6 Verzekering'!$E$13</f>
        <v>0</v>
      </c>
      <c r="BV2295" s="173">
        <f t="shared" si="1008"/>
        <v>0</v>
      </c>
      <c r="BW2295"/>
      <c r="BX2295"/>
    </row>
    <row r="2296" spans="1:76">
      <c r="A2296" s="152" t="s">
        <v>970</v>
      </c>
      <c r="B2296" s="152" t="s">
        <v>151</v>
      </c>
      <c r="C2296" s="152" t="s">
        <v>149</v>
      </c>
      <c r="D2296" s="152" t="s">
        <v>219</v>
      </c>
      <c r="E2296" s="152" t="s">
        <v>219</v>
      </c>
      <c r="F2296" s="153">
        <f t="shared" si="1010"/>
        <v>44</v>
      </c>
      <c r="G2296" s="154">
        <v>0</v>
      </c>
      <c r="H2296" s="154">
        <f>IFERROR(VLOOKUP(B2296,'P2 Origin'!$C$21:$Q$176,15,FALSE),0)</f>
        <v>0</v>
      </c>
      <c r="I2296" s="154">
        <f>IFERROR(VLOOKUP(D2296,'P4 Destination'!$C$21:$Q$176,15,FALSE),0)</f>
        <v>0</v>
      </c>
      <c r="J2296" s="155"/>
      <c r="K2296" s="155"/>
      <c r="L2296" s="156">
        <v>44</v>
      </c>
      <c r="M2296" s="155">
        <v>208</v>
      </c>
      <c r="N2296" s="155">
        <v>2</v>
      </c>
      <c r="O2296" s="157">
        <f t="shared" si="985"/>
        <v>0</v>
      </c>
      <c r="P2296" s="158">
        <f t="shared" si="986"/>
        <v>0</v>
      </c>
      <c r="Q2296" s="159">
        <f>IFERROR(VLOOKUP(N2296,'P1 Intra-Europees'!$A$15:$H$25,3,0),0)*P2296</f>
        <v>0</v>
      </c>
      <c r="R2296" s="160">
        <f t="shared" si="987"/>
        <v>0</v>
      </c>
      <c r="S2296" s="159">
        <f>IFERROR(VLOOKUP(N2296,'P1 Intra-Europees'!$A$15:$H$25,4,0),0)*R2296</f>
        <v>0</v>
      </c>
      <c r="T2296" s="160">
        <f t="shared" si="988"/>
        <v>0</v>
      </c>
      <c r="U2296" s="159">
        <f>IFERROR(VLOOKUP(N2296,'P1 Intra-Europees'!$A$15:$H$25,5,0),0)*T2296</f>
        <v>0</v>
      </c>
      <c r="V2296" s="160">
        <f t="shared" si="989"/>
        <v>44</v>
      </c>
      <c r="W2296" s="159">
        <f>IFERROR(VLOOKUP(N2296,'P1 Intra-Europees'!$A$15:$H$25,6,0),0)*V2296</f>
        <v>0</v>
      </c>
      <c r="X2296" s="160">
        <f t="shared" si="990"/>
        <v>0</v>
      </c>
      <c r="Y2296" s="159">
        <f>IFERROR(VLOOKUP(N2296,'P1 Intra-Europees'!$A$15:$H$25,7,0),0)*X2296</f>
        <v>0</v>
      </c>
      <c r="Z2296" s="161">
        <f t="shared" si="991"/>
        <v>0</v>
      </c>
      <c r="AA2296" s="162">
        <f>IFERROR(VLOOKUP(N2296,'P1 Intra-Europees'!$A$15:$H$25,8,0),0)*Z2296</f>
        <v>0</v>
      </c>
      <c r="AB2296" s="163">
        <f t="shared" si="992"/>
        <v>0</v>
      </c>
      <c r="AC2296" s="157" t="str">
        <f>VLOOKUP(B2296,'P2 Origin'!$C$21:$O$176,13,0)</f>
        <v>EUR</v>
      </c>
      <c r="AD2296" s="164">
        <f t="shared" si="993"/>
        <v>0</v>
      </c>
      <c r="AE2296" s="165">
        <f>IF(AU2296&gt;0.1,VLOOKUP(B2296,'P2 Origin'!$C$21:$M$176,3,0)*H2296,0)</f>
        <v>0</v>
      </c>
      <c r="AF2296" s="166">
        <f t="shared" si="994"/>
        <v>0</v>
      </c>
      <c r="AG2296" s="165">
        <f>(VLOOKUP(B2296,'P2 Origin'!$C$21:$M$176,4,0))*AF2296</f>
        <v>0</v>
      </c>
      <c r="AH2296" s="166">
        <f t="shared" si="995"/>
        <v>0</v>
      </c>
      <c r="AI2296" s="165">
        <f>(VLOOKUP(B2296,'P2 Origin'!$C$21:$M$176,5,0))*AH2296</f>
        <v>0</v>
      </c>
      <c r="AJ2296" s="166">
        <f t="shared" si="1009"/>
        <v>0</v>
      </c>
      <c r="AK2296" s="165">
        <f>(VLOOKUP(B2296,'P2 Origin'!$C$21:$M$176,6,0))*AJ2296</f>
        <v>0</v>
      </c>
      <c r="AL2296" s="166">
        <f t="shared" si="996"/>
        <v>0</v>
      </c>
      <c r="AM2296" s="165">
        <f>(VLOOKUP($B2296,'P2 Origin'!$C$21:$M$176,7,0))*AL2296</f>
        <v>0</v>
      </c>
      <c r="AN2296" s="166">
        <f t="shared" si="997"/>
        <v>0</v>
      </c>
      <c r="AO2296" s="165">
        <f>(VLOOKUP($B2296,'P2 Origin'!$C$21:$M$176,8,0))*AN2296</f>
        <v>0</v>
      </c>
      <c r="AP2296" s="166">
        <f t="shared" si="998"/>
        <v>0</v>
      </c>
      <c r="AQ2296" s="165">
        <f>(VLOOKUP($B2296,'P2 Origin'!$C$21:$M$176,9,0))*AP2296</f>
        <v>0</v>
      </c>
      <c r="AR2296" s="155">
        <f t="shared" si="1011"/>
        <v>0</v>
      </c>
      <c r="AS2296" s="164">
        <f>(VLOOKUP(B2296,'P2 Origin'!$C$21:$M$176,10,0))*K2296</f>
        <v>0</v>
      </c>
      <c r="AT2296" s="164">
        <f>(VLOOKUP(B2296,'P2 Origin'!$C$21:$M$176,11,0))*J2296</f>
        <v>0</v>
      </c>
      <c r="AU2296" s="167">
        <v>0</v>
      </c>
      <c r="AV2296" s="168">
        <v>0</v>
      </c>
      <c r="AW2296" s="169">
        <v>0</v>
      </c>
      <c r="AX2296" s="170">
        <f>IF(AU2296&gt;=0.1,'P3 Bureaumarge zee- en luchtvr.'!$D$12,0)</f>
        <v>0</v>
      </c>
      <c r="AY2296" s="163">
        <f t="shared" si="999"/>
        <v>0</v>
      </c>
      <c r="AZ2296" s="157" t="str">
        <f>VLOOKUP(D2296,'P4 Destination'!$C$21:$O$176,13,0)</f>
        <v>EUR</v>
      </c>
      <c r="BA2296" s="164">
        <f t="shared" si="1000"/>
        <v>0</v>
      </c>
      <c r="BB2296" s="171">
        <f>IF(AU2296&gt;0.1,(VLOOKUP(D2296,'P4 Destination'!$C$21:$M$176,3,0))*I2296,0)</f>
        <v>0</v>
      </c>
      <c r="BC2296" s="172">
        <f t="shared" si="1001"/>
        <v>0</v>
      </c>
      <c r="BD2296" s="171">
        <f>(VLOOKUP($D2296,'P4 Destination'!$C$21:$M$176,4,0))*BC2296</f>
        <v>0</v>
      </c>
      <c r="BE2296" s="172">
        <f t="shared" si="1002"/>
        <v>0</v>
      </c>
      <c r="BF2296" s="171">
        <f>(VLOOKUP($D2296,'P4 Destination'!$C$21:$M$176,5,0))*BE2296</f>
        <v>0</v>
      </c>
      <c r="BG2296" s="172">
        <f t="shared" si="1003"/>
        <v>0</v>
      </c>
      <c r="BH2296" s="171">
        <f>(VLOOKUP($D2296,'P4 Destination'!$C$21:$M$176,6,0))*BG2296</f>
        <v>0</v>
      </c>
      <c r="BI2296" s="172">
        <f t="shared" si="1004"/>
        <v>0</v>
      </c>
      <c r="BJ2296" s="171">
        <f>(VLOOKUP($D2296,'P4 Destination'!$C$21:$M$176,7,0))*BI2296</f>
        <v>0</v>
      </c>
      <c r="BK2296" s="172">
        <f t="shared" si="1005"/>
        <v>0</v>
      </c>
      <c r="BL2296" s="171">
        <f>(VLOOKUP($D2296,'P4 Destination'!$C$21:$M$176,8,0))*BK2296</f>
        <v>0</v>
      </c>
      <c r="BM2296" s="172">
        <f t="shared" si="1006"/>
        <v>0</v>
      </c>
      <c r="BN2296" s="171">
        <f>(VLOOKUP($D2296,'P4 Destination'!$C$21:$M$176,9,0))*BM2296</f>
        <v>0</v>
      </c>
      <c r="BO2296" s="154">
        <f t="shared" si="1012"/>
        <v>0</v>
      </c>
      <c r="BP2296" s="171">
        <f>(VLOOKUP(D2296,'P4 Destination'!$C$21:$M$176,10,0))*K2296</f>
        <v>0</v>
      </c>
      <c r="BQ2296" s="171">
        <f>(VLOOKUP(D2296,'P4 Destination'!$C$21:$M$176,11,0))*J2296</f>
        <v>0</v>
      </c>
      <c r="BR2296" s="173">
        <f t="shared" si="1007"/>
        <v>0</v>
      </c>
      <c r="BS2296" s="173">
        <f>(AV2296*2500)*'P6 Verzekering'!$E$11</f>
        <v>0</v>
      </c>
      <c r="BT2296" s="173">
        <f>(AW2296*2500)*'P6 Verzekering'!$E$12</f>
        <v>0</v>
      </c>
      <c r="BU2296" s="173">
        <f>(L2296*2500)*'P6 Verzekering'!$E$13</f>
        <v>0</v>
      </c>
      <c r="BV2296" s="173">
        <f t="shared" si="1008"/>
        <v>0</v>
      </c>
      <c r="BW2296"/>
      <c r="BX2296"/>
    </row>
    <row r="2297" spans="1:76">
      <c r="A2297" s="152" t="s">
        <v>1657</v>
      </c>
      <c r="B2297" s="152" t="s">
        <v>219</v>
      </c>
      <c r="C2297" s="152" t="s">
        <v>219</v>
      </c>
      <c r="D2297" s="152" t="s">
        <v>184</v>
      </c>
      <c r="E2297" s="152" t="s">
        <v>183</v>
      </c>
      <c r="F2297" s="153">
        <f t="shared" si="1010"/>
        <v>44</v>
      </c>
      <c r="G2297" s="154">
        <v>0</v>
      </c>
      <c r="H2297" s="154">
        <f>IFERROR(VLOOKUP(B2297,'P2 Origin'!$C$21:$Q$176,15,FALSE),0)</f>
        <v>0</v>
      </c>
      <c r="I2297" s="154">
        <f>IFERROR(VLOOKUP(D2297,'P4 Destination'!$C$21:$Q$176,15,FALSE),0)</f>
        <v>1</v>
      </c>
      <c r="J2297" s="155"/>
      <c r="K2297" s="155"/>
      <c r="L2297" s="156">
        <v>44</v>
      </c>
      <c r="M2297" s="155">
        <v>657</v>
      </c>
      <c r="N2297" s="155">
        <v>4</v>
      </c>
      <c r="O2297" s="157">
        <f t="shared" si="985"/>
        <v>0</v>
      </c>
      <c r="P2297" s="158">
        <f t="shared" si="986"/>
        <v>0</v>
      </c>
      <c r="Q2297" s="159">
        <f>IFERROR(VLOOKUP(N2297,'P1 Intra-Europees'!$A$15:$H$25,3,0),0)*P2297</f>
        <v>0</v>
      </c>
      <c r="R2297" s="160">
        <f t="shared" si="987"/>
        <v>0</v>
      </c>
      <c r="S2297" s="159">
        <f>IFERROR(VLOOKUP(N2297,'P1 Intra-Europees'!$A$15:$H$25,4,0),0)*R2297</f>
        <v>0</v>
      </c>
      <c r="T2297" s="160">
        <f t="shared" si="988"/>
        <v>0</v>
      </c>
      <c r="U2297" s="159">
        <f>IFERROR(VLOOKUP(N2297,'P1 Intra-Europees'!$A$15:$H$25,5,0),0)*T2297</f>
        <v>0</v>
      </c>
      <c r="V2297" s="160">
        <f t="shared" si="989"/>
        <v>44</v>
      </c>
      <c r="W2297" s="159">
        <f>IFERROR(VLOOKUP(N2297,'P1 Intra-Europees'!$A$15:$H$25,6,0),0)*V2297</f>
        <v>0</v>
      </c>
      <c r="X2297" s="160">
        <f t="shared" si="990"/>
        <v>0</v>
      </c>
      <c r="Y2297" s="159">
        <f>IFERROR(VLOOKUP(N2297,'P1 Intra-Europees'!$A$15:$H$25,7,0),0)*X2297</f>
        <v>0</v>
      </c>
      <c r="Z2297" s="161">
        <f t="shared" si="991"/>
        <v>0</v>
      </c>
      <c r="AA2297" s="162">
        <f>IFERROR(VLOOKUP(N2297,'P1 Intra-Europees'!$A$15:$H$25,8,0),0)*Z2297</f>
        <v>0</v>
      </c>
      <c r="AB2297" s="163">
        <f t="shared" si="992"/>
        <v>0</v>
      </c>
      <c r="AC2297" s="157" t="str">
        <f>VLOOKUP(B2297,'P2 Origin'!$C$21:$O$176,13,0)</f>
        <v>EUR</v>
      </c>
      <c r="AD2297" s="164">
        <f t="shared" si="993"/>
        <v>0</v>
      </c>
      <c r="AE2297" s="165">
        <f>IF(AU2297&gt;0.1,VLOOKUP(B2297,'P2 Origin'!$C$21:$M$176,3,0)*H2297,0)</f>
        <v>0</v>
      </c>
      <c r="AF2297" s="166">
        <f t="shared" si="994"/>
        <v>0</v>
      </c>
      <c r="AG2297" s="165">
        <f>(VLOOKUP(B2297,'P2 Origin'!$C$21:$M$176,4,0))*AF2297</f>
        <v>0</v>
      </c>
      <c r="AH2297" s="166">
        <f t="shared" si="995"/>
        <v>0</v>
      </c>
      <c r="AI2297" s="165">
        <f>(VLOOKUP(B2297,'P2 Origin'!$C$21:$M$176,5,0))*AH2297</f>
        <v>0</v>
      </c>
      <c r="AJ2297" s="166">
        <f t="shared" si="1009"/>
        <v>0</v>
      </c>
      <c r="AK2297" s="165">
        <f>(VLOOKUP(B2297,'P2 Origin'!$C$21:$M$176,6,0))*AJ2297</f>
        <v>0</v>
      </c>
      <c r="AL2297" s="166">
        <f t="shared" si="996"/>
        <v>0</v>
      </c>
      <c r="AM2297" s="165">
        <f>(VLOOKUP($B2297,'P2 Origin'!$C$21:$M$176,7,0))*AL2297</f>
        <v>0</v>
      </c>
      <c r="AN2297" s="166">
        <f t="shared" si="997"/>
        <v>0</v>
      </c>
      <c r="AO2297" s="165">
        <f>(VLOOKUP($B2297,'P2 Origin'!$C$21:$M$176,8,0))*AN2297</f>
        <v>0</v>
      </c>
      <c r="AP2297" s="166">
        <f t="shared" si="998"/>
        <v>0</v>
      </c>
      <c r="AQ2297" s="165">
        <f>(VLOOKUP($B2297,'P2 Origin'!$C$21:$M$176,9,0))*AP2297</f>
        <v>0</v>
      </c>
      <c r="AR2297" s="155">
        <f t="shared" si="1011"/>
        <v>0</v>
      </c>
      <c r="AS2297" s="164">
        <f>(VLOOKUP(B2297,'P2 Origin'!$C$21:$M$176,10,0))*K2297</f>
        <v>0</v>
      </c>
      <c r="AT2297" s="164">
        <f>(VLOOKUP(B2297,'P2 Origin'!$C$21:$M$176,11,0))*J2297</f>
        <v>0</v>
      </c>
      <c r="AU2297" s="167">
        <v>0</v>
      </c>
      <c r="AV2297" s="168">
        <v>0</v>
      </c>
      <c r="AW2297" s="169">
        <v>0</v>
      </c>
      <c r="AX2297" s="170">
        <f>IF(AU2297&gt;=0.1,'P3 Bureaumarge zee- en luchtvr.'!$D$12,0)</f>
        <v>0</v>
      </c>
      <c r="AY2297" s="163">
        <f t="shared" si="999"/>
        <v>0</v>
      </c>
      <c r="AZ2297" s="157" t="str">
        <f>VLOOKUP(D2297,'P4 Destination'!$C$21:$O$176,13,0)</f>
        <v>EUR</v>
      </c>
      <c r="BA2297" s="164">
        <f t="shared" si="1000"/>
        <v>0</v>
      </c>
      <c r="BB2297" s="171">
        <f>IF(AU2297&gt;0.1,(VLOOKUP(D2297,'P4 Destination'!$C$21:$M$176,3,0))*I2297,0)</f>
        <v>0</v>
      </c>
      <c r="BC2297" s="172">
        <f t="shared" si="1001"/>
        <v>0</v>
      </c>
      <c r="BD2297" s="171">
        <f>(VLOOKUP($D2297,'P4 Destination'!$C$21:$M$176,4,0))*BC2297</f>
        <v>0</v>
      </c>
      <c r="BE2297" s="172">
        <f t="shared" si="1002"/>
        <v>0</v>
      </c>
      <c r="BF2297" s="171">
        <f>(VLOOKUP($D2297,'P4 Destination'!$C$21:$M$176,5,0))*BE2297</f>
        <v>0</v>
      </c>
      <c r="BG2297" s="172">
        <f t="shared" si="1003"/>
        <v>0</v>
      </c>
      <c r="BH2297" s="171">
        <f>(VLOOKUP($D2297,'P4 Destination'!$C$21:$M$176,6,0))*BG2297</f>
        <v>0</v>
      </c>
      <c r="BI2297" s="172">
        <f t="shared" si="1004"/>
        <v>0</v>
      </c>
      <c r="BJ2297" s="171">
        <f>(VLOOKUP($D2297,'P4 Destination'!$C$21:$M$176,7,0))*BI2297</f>
        <v>0</v>
      </c>
      <c r="BK2297" s="172">
        <f t="shared" si="1005"/>
        <v>0</v>
      </c>
      <c r="BL2297" s="171">
        <f>(VLOOKUP($D2297,'P4 Destination'!$C$21:$M$176,8,0))*BK2297</f>
        <v>0</v>
      </c>
      <c r="BM2297" s="172">
        <f t="shared" si="1006"/>
        <v>0</v>
      </c>
      <c r="BN2297" s="171">
        <f>(VLOOKUP($D2297,'P4 Destination'!$C$21:$M$176,9,0))*BM2297</f>
        <v>0</v>
      </c>
      <c r="BO2297" s="154">
        <f t="shared" si="1012"/>
        <v>0</v>
      </c>
      <c r="BP2297" s="171">
        <f>(VLOOKUP(D2297,'P4 Destination'!$C$21:$M$176,10,0))*K2297</f>
        <v>0</v>
      </c>
      <c r="BQ2297" s="171">
        <f>(VLOOKUP(D2297,'P4 Destination'!$C$21:$M$176,11,0))*J2297</f>
        <v>0</v>
      </c>
      <c r="BR2297" s="173">
        <f t="shared" si="1007"/>
        <v>0</v>
      </c>
      <c r="BS2297" s="173">
        <f>(AV2297*2500)*'P6 Verzekering'!$E$11</f>
        <v>0</v>
      </c>
      <c r="BT2297" s="173">
        <f>(AW2297*2500)*'P6 Verzekering'!$E$12</f>
        <v>0</v>
      </c>
      <c r="BU2297" s="173">
        <f>(L2297*2500)*'P6 Verzekering'!$E$13</f>
        <v>0</v>
      </c>
      <c r="BV2297" s="173">
        <f t="shared" si="1008"/>
        <v>0</v>
      </c>
      <c r="BW2297"/>
      <c r="BX2297"/>
    </row>
    <row r="2298" spans="1:76">
      <c r="A2298" s="152" t="s">
        <v>1648</v>
      </c>
      <c r="B2298" s="152" t="s">
        <v>219</v>
      </c>
      <c r="C2298" s="152" t="s">
        <v>219</v>
      </c>
      <c r="D2298" s="152" t="s">
        <v>184</v>
      </c>
      <c r="E2298" s="152" t="s">
        <v>183</v>
      </c>
      <c r="F2298" s="153">
        <f t="shared" si="1010"/>
        <v>44</v>
      </c>
      <c r="G2298" s="154">
        <v>0</v>
      </c>
      <c r="H2298" s="154">
        <f>IFERROR(VLOOKUP(B2298,'P2 Origin'!$C$21:$Q$176,15,FALSE),0)</f>
        <v>0</v>
      </c>
      <c r="I2298" s="154">
        <f>IFERROR(VLOOKUP(D2298,'P4 Destination'!$C$21:$Q$176,15,FALSE),0)</f>
        <v>1</v>
      </c>
      <c r="J2298" s="155"/>
      <c r="K2298" s="155"/>
      <c r="L2298" s="156">
        <v>44</v>
      </c>
      <c r="M2298" s="155">
        <v>713</v>
      </c>
      <c r="N2298" s="155">
        <v>4</v>
      </c>
      <c r="O2298" s="157">
        <f t="shared" si="985"/>
        <v>0</v>
      </c>
      <c r="P2298" s="158">
        <f t="shared" si="986"/>
        <v>0</v>
      </c>
      <c r="Q2298" s="159">
        <f>IFERROR(VLOOKUP(N2298,'P1 Intra-Europees'!$A$15:$H$25,3,0),0)*P2298</f>
        <v>0</v>
      </c>
      <c r="R2298" s="160">
        <f t="shared" si="987"/>
        <v>0</v>
      </c>
      <c r="S2298" s="159">
        <f>IFERROR(VLOOKUP(N2298,'P1 Intra-Europees'!$A$15:$H$25,4,0),0)*R2298</f>
        <v>0</v>
      </c>
      <c r="T2298" s="160">
        <f t="shared" si="988"/>
        <v>0</v>
      </c>
      <c r="U2298" s="159">
        <f>IFERROR(VLOOKUP(N2298,'P1 Intra-Europees'!$A$15:$H$25,5,0),0)*T2298</f>
        <v>0</v>
      </c>
      <c r="V2298" s="160">
        <f t="shared" si="989"/>
        <v>44</v>
      </c>
      <c r="W2298" s="159">
        <f>IFERROR(VLOOKUP(N2298,'P1 Intra-Europees'!$A$15:$H$25,6,0),0)*V2298</f>
        <v>0</v>
      </c>
      <c r="X2298" s="160">
        <f t="shared" si="990"/>
        <v>0</v>
      </c>
      <c r="Y2298" s="159">
        <f>IFERROR(VLOOKUP(N2298,'P1 Intra-Europees'!$A$15:$H$25,7,0),0)*X2298</f>
        <v>0</v>
      </c>
      <c r="Z2298" s="161">
        <f t="shared" si="991"/>
        <v>0</v>
      </c>
      <c r="AA2298" s="162">
        <f>IFERROR(VLOOKUP(N2298,'P1 Intra-Europees'!$A$15:$H$25,8,0),0)*Z2298</f>
        <v>0</v>
      </c>
      <c r="AB2298" s="163">
        <f t="shared" si="992"/>
        <v>0</v>
      </c>
      <c r="AC2298" s="157" t="str">
        <f>VLOOKUP(B2298,'P2 Origin'!$C$21:$O$176,13,0)</f>
        <v>EUR</v>
      </c>
      <c r="AD2298" s="164">
        <f t="shared" si="993"/>
        <v>0</v>
      </c>
      <c r="AE2298" s="165">
        <f>IF(AU2298&gt;0.1,VLOOKUP(B2298,'P2 Origin'!$C$21:$M$176,3,0)*H2298,0)</f>
        <v>0</v>
      </c>
      <c r="AF2298" s="166">
        <f t="shared" si="994"/>
        <v>0</v>
      </c>
      <c r="AG2298" s="165">
        <f>(VLOOKUP(B2298,'P2 Origin'!$C$21:$M$176,4,0))*AF2298</f>
        <v>0</v>
      </c>
      <c r="AH2298" s="166">
        <f t="shared" si="995"/>
        <v>0</v>
      </c>
      <c r="AI2298" s="165">
        <f>(VLOOKUP(B2298,'P2 Origin'!$C$21:$M$176,5,0))*AH2298</f>
        <v>0</v>
      </c>
      <c r="AJ2298" s="166">
        <f t="shared" si="1009"/>
        <v>0</v>
      </c>
      <c r="AK2298" s="165">
        <f>(VLOOKUP(B2298,'P2 Origin'!$C$21:$M$176,6,0))*AJ2298</f>
        <v>0</v>
      </c>
      <c r="AL2298" s="166">
        <f t="shared" si="996"/>
        <v>0</v>
      </c>
      <c r="AM2298" s="165">
        <f>(VLOOKUP($B2298,'P2 Origin'!$C$21:$M$176,7,0))*AL2298</f>
        <v>0</v>
      </c>
      <c r="AN2298" s="166">
        <f t="shared" si="997"/>
        <v>0</v>
      </c>
      <c r="AO2298" s="165">
        <f>(VLOOKUP($B2298,'P2 Origin'!$C$21:$M$176,8,0))*AN2298</f>
        <v>0</v>
      </c>
      <c r="AP2298" s="166">
        <f t="shared" si="998"/>
        <v>0</v>
      </c>
      <c r="AQ2298" s="165">
        <f>(VLOOKUP($B2298,'P2 Origin'!$C$21:$M$176,9,0))*AP2298</f>
        <v>0</v>
      </c>
      <c r="AR2298" s="155">
        <f t="shared" si="1011"/>
        <v>0</v>
      </c>
      <c r="AS2298" s="164">
        <f>(VLOOKUP(B2298,'P2 Origin'!$C$21:$M$176,10,0))*K2298</f>
        <v>0</v>
      </c>
      <c r="AT2298" s="164">
        <f>(VLOOKUP(B2298,'P2 Origin'!$C$21:$M$176,11,0))*J2298</f>
        <v>0</v>
      </c>
      <c r="AU2298" s="167">
        <v>0</v>
      </c>
      <c r="AV2298" s="168">
        <v>0</v>
      </c>
      <c r="AW2298" s="169">
        <v>0</v>
      </c>
      <c r="AX2298" s="170">
        <f>IF(AU2298&gt;=0.1,'P3 Bureaumarge zee- en luchtvr.'!$D$12,0)</f>
        <v>0</v>
      </c>
      <c r="AY2298" s="163">
        <f t="shared" si="999"/>
        <v>0</v>
      </c>
      <c r="AZ2298" s="157" t="str">
        <f>VLOOKUP(D2298,'P4 Destination'!$C$21:$O$176,13,0)</f>
        <v>EUR</v>
      </c>
      <c r="BA2298" s="164">
        <f t="shared" si="1000"/>
        <v>0</v>
      </c>
      <c r="BB2298" s="171">
        <f>IF(AU2298&gt;0.1,(VLOOKUP(D2298,'P4 Destination'!$C$21:$M$176,3,0))*I2298,0)</f>
        <v>0</v>
      </c>
      <c r="BC2298" s="172">
        <f t="shared" si="1001"/>
        <v>0</v>
      </c>
      <c r="BD2298" s="171">
        <f>(VLOOKUP($D2298,'P4 Destination'!$C$21:$M$176,4,0))*BC2298</f>
        <v>0</v>
      </c>
      <c r="BE2298" s="172">
        <f t="shared" si="1002"/>
        <v>0</v>
      </c>
      <c r="BF2298" s="171">
        <f>(VLOOKUP($D2298,'P4 Destination'!$C$21:$M$176,5,0))*BE2298</f>
        <v>0</v>
      </c>
      <c r="BG2298" s="172">
        <f t="shared" si="1003"/>
        <v>0</v>
      </c>
      <c r="BH2298" s="171">
        <f>(VLOOKUP($D2298,'P4 Destination'!$C$21:$M$176,6,0))*BG2298</f>
        <v>0</v>
      </c>
      <c r="BI2298" s="172">
        <f t="shared" si="1004"/>
        <v>0</v>
      </c>
      <c r="BJ2298" s="171">
        <f>(VLOOKUP($D2298,'P4 Destination'!$C$21:$M$176,7,0))*BI2298</f>
        <v>0</v>
      </c>
      <c r="BK2298" s="172">
        <f t="shared" si="1005"/>
        <v>0</v>
      </c>
      <c r="BL2298" s="171">
        <f>(VLOOKUP($D2298,'P4 Destination'!$C$21:$M$176,8,0))*BK2298</f>
        <v>0</v>
      </c>
      <c r="BM2298" s="172">
        <f t="shared" si="1006"/>
        <v>0</v>
      </c>
      <c r="BN2298" s="171">
        <f>(VLOOKUP($D2298,'P4 Destination'!$C$21:$M$176,9,0))*BM2298</f>
        <v>0</v>
      </c>
      <c r="BO2298" s="154">
        <f t="shared" si="1012"/>
        <v>0</v>
      </c>
      <c r="BP2298" s="171">
        <f>(VLOOKUP(D2298,'P4 Destination'!$C$21:$M$176,10,0))*K2298</f>
        <v>0</v>
      </c>
      <c r="BQ2298" s="171">
        <f>(VLOOKUP(D2298,'P4 Destination'!$C$21:$M$176,11,0))*J2298</f>
        <v>0</v>
      </c>
      <c r="BR2298" s="173">
        <f t="shared" si="1007"/>
        <v>0</v>
      </c>
      <c r="BS2298" s="173">
        <f>(AV2298*2500)*'P6 Verzekering'!$E$11</f>
        <v>0</v>
      </c>
      <c r="BT2298" s="173">
        <f>(AW2298*2500)*'P6 Verzekering'!$E$12</f>
        <v>0</v>
      </c>
      <c r="BU2298" s="173">
        <f>(L2298*2500)*'P6 Verzekering'!$E$13</f>
        <v>0</v>
      </c>
      <c r="BV2298" s="173">
        <f t="shared" si="1008"/>
        <v>0</v>
      </c>
      <c r="BW2298"/>
      <c r="BX2298"/>
    </row>
    <row r="2299" spans="1:76">
      <c r="A2299" s="152" t="s">
        <v>2792</v>
      </c>
      <c r="B2299" s="152" t="s">
        <v>173</v>
      </c>
      <c r="C2299" s="152" t="s">
        <v>172</v>
      </c>
      <c r="D2299" s="152" t="s">
        <v>219</v>
      </c>
      <c r="E2299" s="152" t="s">
        <v>219</v>
      </c>
      <c r="F2299" s="153">
        <f t="shared" si="1010"/>
        <v>44</v>
      </c>
      <c r="G2299" s="154">
        <v>0</v>
      </c>
      <c r="H2299" s="154">
        <f>IFERROR(VLOOKUP(B2299,'P2 Origin'!$C$21:$Q$176,15,FALSE),0)</f>
        <v>1</v>
      </c>
      <c r="I2299" s="154">
        <f>IFERROR(VLOOKUP(D2299,'P4 Destination'!$C$21:$Q$176,15,FALSE),0)</f>
        <v>0</v>
      </c>
      <c r="J2299" s="155"/>
      <c r="K2299" s="155"/>
      <c r="L2299" s="156">
        <v>44</v>
      </c>
      <c r="M2299" s="155">
        <v>917</v>
      </c>
      <c r="N2299" s="155">
        <v>5</v>
      </c>
      <c r="O2299" s="157">
        <f t="shared" si="985"/>
        <v>0</v>
      </c>
      <c r="P2299" s="158">
        <f t="shared" si="986"/>
        <v>0</v>
      </c>
      <c r="Q2299" s="159">
        <f>IFERROR(VLOOKUP(N2299,'P1 Intra-Europees'!$A$15:$H$25,3,0),0)*P2299</f>
        <v>0</v>
      </c>
      <c r="R2299" s="160">
        <f t="shared" si="987"/>
        <v>0</v>
      </c>
      <c r="S2299" s="159">
        <f>IFERROR(VLOOKUP(N2299,'P1 Intra-Europees'!$A$15:$H$25,4,0),0)*R2299</f>
        <v>0</v>
      </c>
      <c r="T2299" s="160">
        <f t="shared" si="988"/>
        <v>0</v>
      </c>
      <c r="U2299" s="159">
        <f>IFERROR(VLOOKUP(N2299,'P1 Intra-Europees'!$A$15:$H$25,5,0),0)*T2299</f>
        <v>0</v>
      </c>
      <c r="V2299" s="160">
        <f t="shared" si="989"/>
        <v>44</v>
      </c>
      <c r="W2299" s="159">
        <f>IFERROR(VLOOKUP(N2299,'P1 Intra-Europees'!$A$15:$H$25,6,0),0)*V2299</f>
        <v>0</v>
      </c>
      <c r="X2299" s="160">
        <f t="shared" si="990"/>
        <v>0</v>
      </c>
      <c r="Y2299" s="159">
        <f>IFERROR(VLOOKUP(N2299,'P1 Intra-Europees'!$A$15:$H$25,7,0),0)*X2299</f>
        <v>0</v>
      </c>
      <c r="Z2299" s="161">
        <f t="shared" si="991"/>
        <v>0</v>
      </c>
      <c r="AA2299" s="162">
        <f>IFERROR(VLOOKUP(N2299,'P1 Intra-Europees'!$A$15:$H$25,8,0),0)*Z2299</f>
        <v>0</v>
      </c>
      <c r="AB2299" s="163">
        <f t="shared" si="992"/>
        <v>0</v>
      </c>
      <c r="AC2299" s="157" t="str">
        <f>VLOOKUP(B2299,'P2 Origin'!$C$21:$O$176,13,0)</f>
        <v>EUR</v>
      </c>
      <c r="AD2299" s="164">
        <f t="shared" si="993"/>
        <v>0</v>
      </c>
      <c r="AE2299" s="165">
        <f>IF(AU2299&gt;0.1,VLOOKUP(B2299,'P2 Origin'!$C$21:$M$176,3,0)*H2299,0)</f>
        <v>0</v>
      </c>
      <c r="AF2299" s="166">
        <f t="shared" si="994"/>
        <v>0</v>
      </c>
      <c r="AG2299" s="165">
        <f>(VLOOKUP(B2299,'P2 Origin'!$C$21:$M$176,4,0))*AF2299</f>
        <v>0</v>
      </c>
      <c r="AH2299" s="166">
        <f t="shared" si="995"/>
        <v>0</v>
      </c>
      <c r="AI2299" s="165">
        <f>(VLOOKUP(B2299,'P2 Origin'!$C$21:$M$176,5,0))*AH2299</f>
        <v>0</v>
      </c>
      <c r="AJ2299" s="166">
        <f t="shared" si="1009"/>
        <v>0</v>
      </c>
      <c r="AK2299" s="165">
        <f>(VLOOKUP(B2299,'P2 Origin'!$C$21:$M$176,6,0))*AJ2299</f>
        <v>0</v>
      </c>
      <c r="AL2299" s="166">
        <f t="shared" si="996"/>
        <v>0</v>
      </c>
      <c r="AM2299" s="165">
        <f>(VLOOKUP($B2299,'P2 Origin'!$C$21:$M$176,7,0))*AL2299</f>
        <v>0</v>
      </c>
      <c r="AN2299" s="166">
        <f t="shared" si="997"/>
        <v>0</v>
      </c>
      <c r="AO2299" s="165">
        <f>(VLOOKUP($B2299,'P2 Origin'!$C$21:$M$176,8,0))*AN2299</f>
        <v>0</v>
      </c>
      <c r="AP2299" s="166">
        <f t="shared" si="998"/>
        <v>0</v>
      </c>
      <c r="AQ2299" s="165">
        <f>(VLOOKUP($B2299,'P2 Origin'!$C$21:$M$176,9,0))*AP2299</f>
        <v>0</v>
      </c>
      <c r="AR2299" s="155">
        <f t="shared" si="1011"/>
        <v>0</v>
      </c>
      <c r="AS2299" s="164">
        <f>(VLOOKUP(B2299,'P2 Origin'!$C$21:$M$176,10,0))*K2299</f>
        <v>0</v>
      </c>
      <c r="AT2299" s="164">
        <f>(VLOOKUP(B2299,'P2 Origin'!$C$21:$M$176,11,0))*J2299</f>
        <v>0</v>
      </c>
      <c r="AU2299" s="167">
        <v>0</v>
      </c>
      <c r="AV2299" s="168">
        <v>0</v>
      </c>
      <c r="AW2299" s="169">
        <v>0</v>
      </c>
      <c r="AX2299" s="170">
        <f>IF(AU2299&gt;=0.1,'P3 Bureaumarge zee- en luchtvr.'!$D$12,0)</f>
        <v>0</v>
      </c>
      <c r="AY2299" s="163">
        <f t="shared" si="999"/>
        <v>0</v>
      </c>
      <c r="AZ2299" s="157" t="str">
        <f>VLOOKUP(D2299,'P4 Destination'!$C$21:$O$176,13,0)</f>
        <v>EUR</v>
      </c>
      <c r="BA2299" s="164">
        <f t="shared" si="1000"/>
        <v>0</v>
      </c>
      <c r="BB2299" s="171">
        <f>IF(AU2299&gt;0.1,(VLOOKUP(D2299,'P4 Destination'!$C$21:$M$176,3,0))*I2299,0)</f>
        <v>0</v>
      </c>
      <c r="BC2299" s="172">
        <f t="shared" si="1001"/>
        <v>0</v>
      </c>
      <c r="BD2299" s="171">
        <f>(VLOOKUP($D2299,'P4 Destination'!$C$21:$M$176,4,0))*BC2299</f>
        <v>0</v>
      </c>
      <c r="BE2299" s="172">
        <f t="shared" si="1002"/>
        <v>0</v>
      </c>
      <c r="BF2299" s="171">
        <f>(VLOOKUP($D2299,'P4 Destination'!$C$21:$M$176,5,0))*BE2299</f>
        <v>0</v>
      </c>
      <c r="BG2299" s="172">
        <f t="shared" si="1003"/>
        <v>0</v>
      </c>
      <c r="BH2299" s="171">
        <f>(VLOOKUP($D2299,'P4 Destination'!$C$21:$M$176,6,0))*BG2299</f>
        <v>0</v>
      </c>
      <c r="BI2299" s="172">
        <f t="shared" si="1004"/>
        <v>0</v>
      </c>
      <c r="BJ2299" s="171">
        <f>(VLOOKUP($D2299,'P4 Destination'!$C$21:$M$176,7,0))*BI2299</f>
        <v>0</v>
      </c>
      <c r="BK2299" s="172">
        <f t="shared" si="1005"/>
        <v>0</v>
      </c>
      <c r="BL2299" s="171">
        <f>(VLOOKUP($D2299,'P4 Destination'!$C$21:$M$176,8,0))*BK2299</f>
        <v>0</v>
      </c>
      <c r="BM2299" s="172">
        <f t="shared" si="1006"/>
        <v>0</v>
      </c>
      <c r="BN2299" s="171">
        <f>(VLOOKUP($D2299,'P4 Destination'!$C$21:$M$176,9,0))*BM2299</f>
        <v>0</v>
      </c>
      <c r="BO2299" s="154">
        <f t="shared" si="1012"/>
        <v>0</v>
      </c>
      <c r="BP2299" s="171">
        <f>(VLOOKUP(D2299,'P4 Destination'!$C$21:$M$176,10,0))*K2299</f>
        <v>0</v>
      </c>
      <c r="BQ2299" s="171">
        <f>(VLOOKUP(D2299,'P4 Destination'!$C$21:$M$176,11,0))*J2299</f>
        <v>0</v>
      </c>
      <c r="BR2299" s="173">
        <f t="shared" si="1007"/>
        <v>0</v>
      </c>
      <c r="BS2299" s="173">
        <f>(AV2299*2500)*'P6 Verzekering'!$E$11</f>
        <v>0</v>
      </c>
      <c r="BT2299" s="173">
        <f>(AW2299*2500)*'P6 Verzekering'!$E$12</f>
        <v>0</v>
      </c>
      <c r="BU2299" s="173">
        <f>(L2299*2500)*'P6 Verzekering'!$E$13</f>
        <v>0</v>
      </c>
      <c r="BV2299" s="173">
        <f t="shared" si="1008"/>
        <v>0</v>
      </c>
      <c r="BW2299"/>
      <c r="BX2299"/>
    </row>
    <row r="2300" spans="1:76">
      <c r="A2300" s="152" t="s">
        <v>1651</v>
      </c>
      <c r="B2300" s="152" t="s">
        <v>219</v>
      </c>
      <c r="C2300" s="152" t="s">
        <v>219</v>
      </c>
      <c r="D2300" s="152" t="s">
        <v>184</v>
      </c>
      <c r="E2300" s="152" t="s">
        <v>183</v>
      </c>
      <c r="F2300" s="153">
        <f t="shared" si="1010"/>
        <v>44</v>
      </c>
      <c r="G2300" s="154">
        <v>0</v>
      </c>
      <c r="H2300" s="154">
        <f>IFERROR(VLOOKUP(B2300,'P2 Origin'!$C$21:$Q$176,15,FALSE),0)</f>
        <v>0</v>
      </c>
      <c r="I2300" s="154">
        <f>IFERROR(VLOOKUP(D2300,'P4 Destination'!$C$21:$Q$176,15,FALSE),0)</f>
        <v>1</v>
      </c>
      <c r="J2300" s="155"/>
      <c r="K2300" s="155"/>
      <c r="L2300" s="156">
        <v>44</v>
      </c>
      <c r="M2300" s="155">
        <v>952</v>
      </c>
      <c r="N2300" s="155">
        <v>5</v>
      </c>
      <c r="O2300" s="157">
        <f t="shared" si="985"/>
        <v>0</v>
      </c>
      <c r="P2300" s="158">
        <f t="shared" si="986"/>
        <v>0</v>
      </c>
      <c r="Q2300" s="159">
        <f>IFERROR(VLOOKUP(N2300,'P1 Intra-Europees'!$A$15:$H$25,3,0),0)*P2300</f>
        <v>0</v>
      </c>
      <c r="R2300" s="160">
        <f t="shared" si="987"/>
        <v>0</v>
      </c>
      <c r="S2300" s="159">
        <f>IFERROR(VLOOKUP(N2300,'P1 Intra-Europees'!$A$15:$H$25,4,0),0)*R2300</f>
        <v>0</v>
      </c>
      <c r="T2300" s="160">
        <f t="shared" si="988"/>
        <v>0</v>
      </c>
      <c r="U2300" s="159">
        <f>IFERROR(VLOOKUP(N2300,'P1 Intra-Europees'!$A$15:$H$25,5,0),0)*T2300</f>
        <v>0</v>
      </c>
      <c r="V2300" s="160">
        <f t="shared" si="989"/>
        <v>44</v>
      </c>
      <c r="W2300" s="159">
        <f>IFERROR(VLOOKUP(N2300,'P1 Intra-Europees'!$A$15:$H$25,6,0),0)*V2300</f>
        <v>0</v>
      </c>
      <c r="X2300" s="160">
        <f t="shared" si="990"/>
        <v>0</v>
      </c>
      <c r="Y2300" s="159">
        <f>IFERROR(VLOOKUP(N2300,'P1 Intra-Europees'!$A$15:$H$25,7,0),0)*X2300</f>
        <v>0</v>
      </c>
      <c r="Z2300" s="161">
        <f t="shared" si="991"/>
        <v>0</v>
      </c>
      <c r="AA2300" s="162">
        <f>IFERROR(VLOOKUP(N2300,'P1 Intra-Europees'!$A$15:$H$25,8,0),0)*Z2300</f>
        <v>0</v>
      </c>
      <c r="AB2300" s="163">
        <f t="shared" si="992"/>
        <v>0</v>
      </c>
      <c r="AC2300" s="157" t="str">
        <f>VLOOKUP(B2300,'P2 Origin'!$C$21:$O$176,13,0)</f>
        <v>EUR</v>
      </c>
      <c r="AD2300" s="164">
        <f t="shared" si="993"/>
        <v>0</v>
      </c>
      <c r="AE2300" s="165">
        <f>IF(AU2300&gt;0.1,VLOOKUP(B2300,'P2 Origin'!$C$21:$M$176,3,0)*H2300,0)</f>
        <v>0</v>
      </c>
      <c r="AF2300" s="166">
        <f t="shared" si="994"/>
        <v>0</v>
      </c>
      <c r="AG2300" s="165">
        <f>(VLOOKUP(B2300,'P2 Origin'!$C$21:$M$176,4,0))*AF2300</f>
        <v>0</v>
      </c>
      <c r="AH2300" s="166">
        <f t="shared" si="995"/>
        <v>0</v>
      </c>
      <c r="AI2300" s="165">
        <f>(VLOOKUP(B2300,'P2 Origin'!$C$21:$M$176,5,0))*AH2300</f>
        <v>0</v>
      </c>
      <c r="AJ2300" s="166">
        <f t="shared" si="1009"/>
        <v>0</v>
      </c>
      <c r="AK2300" s="165">
        <f>(VLOOKUP(B2300,'P2 Origin'!$C$21:$M$176,6,0))*AJ2300</f>
        <v>0</v>
      </c>
      <c r="AL2300" s="166">
        <f t="shared" si="996"/>
        <v>0</v>
      </c>
      <c r="AM2300" s="165">
        <f>(VLOOKUP($B2300,'P2 Origin'!$C$21:$M$176,7,0))*AL2300</f>
        <v>0</v>
      </c>
      <c r="AN2300" s="166">
        <f t="shared" si="997"/>
        <v>0</v>
      </c>
      <c r="AO2300" s="165">
        <f>(VLOOKUP($B2300,'P2 Origin'!$C$21:$M$176,8,0))*AN2300</f>
        <v>0</v>
      </c>
      <c r="AP2300" s="166">
        <f t="shared" si="998"/>
        <v>0</v>
      </c>
      <c r="AQ2300" s="165">
        <f>(VLOOKUP($B2300,'P2 Origin'!$C$21:$M$176,9,0))*AP2300</f>
        <v>0</v>
      </c>
      <c r="AR2300" s="155">
        <f t="shared" si="1011"/>
        <v>0</v>
      </c>
      <c r="AS2300" s="164">
        <f>(VLOOKUP(B2300,'P2 Origin'!$C$21:$M$176,10,0))*K2300</f>
        <v>0</v>
      </c>
      <c r="AT2300" s="164">
        <f>(VLOOKUP(B2300,'P2 Origin'!$C$21:$M$176,11,0))*J2300</f>
        <v>0</v>
      </c>
      <c r="AU2300" s="167">
        <v>0</v>
      </c>
      <c r="AV2300" s="168">
        <v>0</v>
      </c>
      <c r="AW2300" s="169">
        <v>0</v>
      </c>
      <c r="AX2300" s="170">
        <f>IF(AU2300&gt;=0.1,'P3 Bureaumarge zee- en luchtvr.'!$D$12,0)</f>
        <v>0</v>
      </c>
      <c r="AY2300" s="163">
        <f t="shared" si="999"/>
        <v>0</v>
      </c>
      <c r="AZ2300" s="157" t="str">
        <f>VLOOKUP(D2300,'P4 Destination'!$C$21:$O$176,13,0)</f>
        <v>EUR</v>
      </c>
      <c r="BA2300" s="164">
        <f t="shared" si="1000"/>
        <v>0</v>
      </c>
      <c r="BB2300" s="171">
        <f>IF(AU2300&gt;0.1,(VLOOKUP(D2300,'P4 Destination'!$C$21:$M$176,3,0))*I2300,0)</f>
        <v>0</v>
      </c>
      <c r="BC2300" s="172">
        <f t="shared" si="1001"/>
        <v>0</v>
      </c>
      <c r="BD2300" s="171">
        <f>(VLOOKUP($D2300,'P4 Destination'!$C$21:$M$176,4,0))*BC2300</f>
        <v>0</v>
      </c>
      <c r="BE2300" s="172">
        <f t="shared" si="1002"/>
        <v>0</v>
      </c>
      <c r="BF2300" s="171">
        <f>(VLOOKUP($D2300,'P4 Destination'!$C$21:$M$176,5,0))*BE2300</f>
        <v>0</v>
      </c>
      <c r="BG2300" s="172">
        <f t="shared" si="1003"/>
        <v>0</v>
      </c>
      <c r="BH2300" s="171">
        <f>(VLOOKUP($D2300,'P4 Destination'!$C$21:$M$176,6,0))*BG2300</f>
        <v>0</v>
      </c>
      <c r="BI2300" s="172">
        <f t="shared" si="1004"/>
        <v>0</v>
      </c>
      <c r="BJ2300" s="171">
        <f>(VLOOKUP($D2300,'P4 Destination'!$C$21:$M$176,7,0))*BI2300</f>
        <v>0</v>
      </c>
      <c r="BK2300" s="172">
        <f t="shared" si="1005"/>
        <v>0</v>
      </c>
      <c r="BL2300" s="171">
        <f>(VLOOKUP($D2300,'P4 Destination'!$C$21:$M$176,8,0))*BK2300</f>
        <v>0</v>
      </c>
      <c r="BM2300" s="172">
        <f t="shared" si="1006"/>
        <v>0</v>
      </c>
      <c r="BN2300" s="171">
        <f>(VLOOKUP($D2300,'P4 Destination'!$C$21:$M$176,9,0))*BM2300</f>
        <v>0</v>
      </c>
      <c r="BO2300" s="154">
        <f t="shared" si="1012"/>
        <v>0</v>
      </c>
      <c r="BP2300" s="171">
        <f>(VLOOKUP(D2300,'P4 Destination'!$C$21:$M$176,10,0))*K2300</f>
        <v>0</v>
      </c>
      <c r="BQ2300" s="171">
        <f>(VLOOKUP(D2300,'P4 Destination'!$C$21:$M$176,11,0))*J2300</f>
        <v>0</v>
      </c>
      <c r="BR2300" s="173">
        <f t="shared" si="1007"/>
        <v>0</v>
      </c>
      <c r="BS2300" s="173">
        <f>(AV2300*2500)*'P6 Verzekering'!$E$11</f>
        <v>0</v>
      </c>
      <c r="BT2300" s="173">
        <f>(AW2300*2500)*'P6 Verzekering'!$E$12</f>
        <v>0</v>
      </c>
      <c r="BU2300" s="173">
        <f>(L2300*2500)*'P6 Verzekering'!$E$13</f>
        <v>0</v>
      </c>
      <c r="BV2300" s="173">
        <f t="shared" si="1008"/>
        <v>0</v>
      </c>
      <c r="BW2300"/>
      <c r="BX2300"/>
    </row>
    <row r="2301" spans="1:76">
      <c r="A2301" s="152" t="s">
        <v>1490</v>
      </c>
      <c r="B2301" s="152" t="s">
        <v>234</v>
      </c>
      <c r="C2301" s="152" t="s">
        <v>233</v>
      </c>
      <c r="D2301" s="152" t="s">
        <v>219</v>
      </c>
      <c r="E2301" s="152" t="s">
        <v>219</v>
      </c>
      <c r="F2301" s="153">
        <f t="shared" si="1010"/>
        <v>44</v>
      </c>
      <c r="G2301" s="154">
        <v>0</v>
      </c>
      <c r="H2301" s="154">
        <f>IFERROR(VLOOKUP(B2301,'P2 Origin'!$C$21:$Q$176,15,FALSE),0)</f>
        <v>1</v>
      </c>
      <c r="I2301" s="154">
        <f>IFERROR(VLOOKUP(D2301,'P4 Destination'!$C$21:$Q$176,15,FALSE),0)</f>
        <v>0</v>
      </c>
      <c r="J2301" s="155"/>
      <c r="K2301" s="155"/>
      <c r="L2301" s="156">
        <v>44</v>
      </c>
      <c r="M2301" s="155">
        <v>2511</v>
      </c>
      <c r="N2301" s="155">
        <v>9</v>
      </c>
      <c r="O2301" s="157">
        <f t="shared" si="985"/>
        <v>0</v>
      </c>
      <c r="P2301" s="158">
        <f t="shared" si="986"/>
        <v>0</v>
      </c>
      <c r="Q2301" s="159">
        <f>IFERROR(VLOOKUP(N2301,'P1 Intra-Europees'!$A$15:$H$25,3,0),0)*P2301</f>
        <v>0</v>
      </c>
      <c r="R2301" s="160">
        <f t="shared" si="987"/>
        <v>0</v>
      </c>
      <c r="S2301" s="159">
        <f>IFERROR(VLOOKUP(N2301,'P1 Intra-Europees'!$A$15:$H$25,4,0),0)*R2301</f>
        <v>0</v>
      </c>
      <c r="T2301" s="160">
        <f t="shared" si="988"/>
        <v>0</v>
      </c>
      <c r="U2301" s="159">
        <f>IFERROR(VLOOKUP(N2301,'P1 Intra-Europees'!$A$15:$H$25,5,0),0)*T2301</f>
        <v>0</v>
      </c>
      <c r="V2301" s="160">
        <f t="shared" si="989"/>
        <v>44</v>
      </c>
      <c r="W2301" s="159">
        <f>IFERROR(VLOOKUP(N2301,'P1 Intra-Europees'!$A$15:$H$25,6,0),0)*V2301</f>
        <v>0</v>
      </c>
      <c r="X2301" s="160">
        <f t="shared" si="990"/>
        <v>0</v>
      </c>
      <c r="Y2301" s="159">
        <f>IFERROR(VLOOKUP(N2301,'P1 Intra-Europees'!$A$15:$H$25,7,0),0)*X2301</f>
        <v>0</v>
      </c>
      <c r="Z2301" s="161">
        <f t="shared" si="991"/>
        <v>0</v>
      </c>
      <c r="AA2301" s="162">
        <f>IFERROR(VLOOKUP(N2301,'P1 Intra-Europees'!$A$15:$H$25,8,0),0)*Z2301</f>
        <v>0</v>
      </c>
      <c r="AB2301" s="163">
        <f t="shared" si="992"/>
        <v>0</v>
      </c>
      <c r="AC2301" s="157" t="str">
        <f>VLOOKUP(B2301,'P2 Origin'!$C$21:$O$176,13,0)</f>
        <v>EUR</v>
      </c>
      <c r="AD2301" s="164">
        <f t="shared" si="993"/>
        <v>0</v>
      </c>
      <c r="AE2301" s="165">
        <f>IF(AU2301&gt;0.1,VLOOKUP(B2301,'P2 Origin'!$C$21:$M$176,3,0)*H2301,0)</f>
        <v>0</v>
      </c>
      <c r="AF2301" s="166">
        <f t="shared" si="994"/>
        <v>0</v>
      </c>
      <c r="AG2301" s="165">
        <f>(VLOOKUP(B2301,'P2 Origin'!$C$21:$M$176,4,0))*AF2301</f>
        <v>0</v>
      </c>
      <c r="AH2301" s="166">
        <f t="shared" si="995"/>
        <v>0</v>
      </c>
      <c r="AI2301" s="165">
        <f>(VLOOKUP(B2301,'P2 Origin'!$C$21:$M$176,5,0))*AH2301</f>
        <v>0</v>
      </c>
      <c r="AJ2301" s="166">
        <f t="shared" si="1009"/>
        <v>0</v>
      </c>
      <c r="AK2301" s="165">
        <f>(VLOOKUP(B2301,'P2 Origin'!$C$21:$M$176,6,0))*AJ2301</f>
        <v>0</v>
      </c>
      <c r="AL2301" s="166">
        <f t="shared" si="996"/>
        <v>0</v>
      </c>
      <c r="AM2301" s="165">
        <f>(VLOOKUP($B2301,'P2 Origin'!$C$21:$M$176,7,0))*AL2301</f>
        <v>0</v>
      </c>
      <c r="AN2301" s="166">
        <f t="shared" si="997"/>
        <v>0</v>
      </c>
      <c r="AO2301" s="165">
        <f>(VLOOKUP($B2301,'P2 Origin'!$C$21:$M$176,8,0))*AN2301</f>
        <v>0</v>
      </c>
      <c r="AP2301" s="166">
        <f t="shared" si="998"/>
        <v>0</v>
      </c>
      <c r="AQ2301" s="165">
        <f>(VLOOKUP($B2301,'P2 Origin'!$C$21:$M$176,9,0))*AP2301</f>
        <v>0</v>
      </c>
      <c r="AR2301" s="155">
        <f t="shared" si="1011"/>
        <v>0</v>
      </c>
      <c r="AS2301" s="164">
        <f>(VLOOKUP(B2301,'P2 Origin'!$C$21:$M$176,10,0))*K2301</f>
        <v>0</v>
      </c>
      <c r="AT2301" s="164">
        <f>(VLOOKUP(B2301,'P2 Origin'!$C$21:$M$176,11,0))*J2301</f>
        <v>0</v>
      </c>
      <c r="AU2301" s="167">
        <v>0</v>
      </c>
      <c r="AV2301" s="168">
        <v>0</v>
      </c>
      <c r="AW2301" s="169">
        <v>0</v>
      </c>
      <c r="AX2301" s="170">
        <f>IF(AU2301&gt;=0.1,'P3 Bureaumarge zee- en luchtvr.'!$D$12,0)</f>
        <v>0</v>
      </c>
      <c r="AY2301" s="163">
        <f t="shared" si="999"/>
        <v>0</v>
      </c>
      <c r="AZ2301" s="157" t="str">
        <f>VLOOKUP(D2301,'P4 Destination'!$C$21:$O$176,13,0)</f>
        <v>EUR</v>
      </c>
      <c r="BA2301" s="164">
        <f t="shared" si="1000"/>
        <v>0</v>
      </c>
      <c r="BB2301" s="171">
        <f>IF(AU2301&gt;0.1,(VLOOKUP(D2301,'P4 Destination'!$C$21:$M$176,3,0))*I2301,0)</f>
        <v>0</v>
      </c>
      <c r="BC2301" s="172">
        <f t="shared" si="1001"/>
        <v>0</v>
      </c>
      <c r="BD2301" s="171">
        <f>(VLOOKUP($D2301,'P4 Destination'!$C$21:$M$176,4,0))*BC2301</f>
        <v>0</v>
      </c>
      <c r="BE2301" s="172">
        <f t="shared" si="1002"/>
        <v>0</v>
      </c>
      <c r="BF2301" s="171">
        <f>(VLOOKUP($D2301,'P4 Destination'!$C$21:$M$176,5,0))*BE2301</f>
        <v>0</v>
      </c>
      <c r="BG2301" s="172">
        <f t="shared" si="1003"/>
        <v>0</v>
      </c>
      <c r="BH2301" s="171">
        <f>(VLOOKUP($D2301,'P4 Destination'!$C$21:$M$176,6,0))*BG2301</f>
        <v>0</v>
      </c>
      <c r="BI2301" s="172">
        <f t="shared" si="1004"/>
        <v>0</v>
      </c>
      <c r="BJ2301" s="171">
        <f>(VLOOKUP($D2301,'P4 Destination'!$C$21:$M$176,7,0))*BI2301</f>
        <v>0</v>
      </c>
      <c r="BK2301" s="172">
        <f t="shared" si="1005"/>
        <v>0</v>
      </c>
      <c r="BL2301" s="171">
        <f>(VLOOKUP($D2301,'P4 Destination'!$C$21:$M$176,8,0))*BK2301</f>
        <v>0</v>
      </c>
      <c r="BM2301" s="172">
        <f t="shared" si="1006"/>
        <v>0</v>
      </c>
      <c r="BN2301" s="171">
        <f>(VLOOKUP($D2301,'P4 Destination'!$C$21:$M$176,9,0))*BM2301</f>
        <v>0</v>
      </c>
      <c r="BO2301" s="154">
        <f t="shared" si="1012"/>
        <v>0</v>
      </c>
      <c r="BP2301" s="171">
        <f>(VLOOKUP(D2301,'P4 Destination'!$C$21:$M$176,10,0))*K2301</f>
        <v>0</v>
      </c>
      <c r="BQ2301" s="171">
        <f>(VLOOKUP(D2301,'P4 Destination'!$C$21:$M$176,11,0))*J2301</f>
        <v>0</v>
      </c>
      <c r="BR2301" s="173">
        <f t="shared" si="1007"/>
        <v>0</v>
      </c>
      <c r="BS2301" s="173">
        <f>(AV2301*2500)*'P6 Verzekering'!$E$11</f>
        <v>0</v>
      </c>
      <c r="BT2301" s="173">
        <f>(AW2301*2500)*'P6 Verzekering'!$E$12</f>
        <v>0</v>
      </c>
      <c r="BU2301" s="173">
        <f>(L2301*2500)*'P6 Verzekering'!$E$13</f>
        <v>0</v>
      </c>
      <c r="BV2301" s="173">
        <f t="shared" si="1008"/>
        <v>0</v>
      </c>
      <c r="BW2301"/>
      <c r="BX2301"/>
    </row>
    <row r="2302" spans="1:76" ht="14.45" customHeight="1">
      <c r="A2302" s="152" t="s">
        <v>1739</v>
      </c>
      <c r="B2302" s="152" t="s">
        <v>219</v>
      </c>
      <c r="C2302" s="152" t="s">
        <v>219</v>
      </c>
      <c r="D2302" s="152" t="s">
        <v>151</v>
      </c>
      <c r="E2302" s="152" t="s">
        <v>149</v>
      </c>
      <c r="F2302" s="153">
        <f t="shared" si="1010"/>
        <v>45</v>
      </c>
      <c r="G2302" s="154">
        <v>0</v>
      </c>
      <c r="H2302" s="154">
        <f>IFERROR(VLOOKUP(B2302,'P2 Origin'!$C$21:$Q$176,15,FALSE),0)</f>
        <v>0</v>
      </c>
      <c r="I2302" s="154">
        <f>IFERROR(VLOOKUP(D2302,'P4 Destination'!$C$21:$Q$176,15,FALSE),0)</f>
        <v>0</v>
      </c>
      <c r="J2302" s="155"/>
      <c r="K2302" s="155"/>
      <c r="L2302" s="156">
        <v>45</v>
      </c>
      <c r="M2302" s="155">
        <v>167</v>
      </c>
      <c r="N2302" s="155">
        <v>2</v>
      </c>
      <c r="O2302" s="157">
        <f t="shared" si="985"/>
        <v>0</v>
      </c>
      <c r="P2302" s="158">
        <f t="shared" si="986"/>
        <v>0</v>
      </c>
      <c r="Q2302" s="159">
        <f>IFERROR(VLOOKUP(N2302,'P1 Intra-Europees'!$A$15:$H$25,3,0),0)*P2302</f>
        <v>0</v>
      </c>
      <c r="R2302" s="160">
        <f t="shared" si="987"/>
        <v>0</v>
      </c>
      <c r="S2302" s="159">
        <f>IFERROR(VLOOKUP(N2302,'P1 Intra-Europees'!$A$15:$H$25,4,0),0)*R2302</f>
        <v>0</v>
      </c>
      <c r="T2302" s="160">
        <f t="shared" si="988"/>
        <v>0</v>
      </c>
      <c r="U2302" s="159">
        <f>IFERROR(VLOOKUP(N2302,'P1 Intra-Europees'!$A$15:$H$25,5,0),0)*T2302</f>
        <v>0</v>
      </c>
      <c r="V2302" s="160">
        <f t="shared" si="989"/>
        <v>45</v>
      </c>
      <c r="W2302" s="159">
        <f>IFERROR(VLOOKUP(N2302,'P1 Intra-Europees'!$A$15:$H$25,6,0),0)*V2302</f>
        <v>0</v>
      </c>
      <c r="X2302" s="160">
        <f t="shared" si="990"/>
        <v>0</v>
      </c>
      <c r="Y2302" s="159">
        <f>IFERROR(VLOOKUP(N2302,'P1 Intra-Europees'!$A$15:$H$25,7,0),0)*X2302</f>
        <v>0</v>
      </c>
      <c r="Z2302" s="161">
        <f t="shared" si="991"/>
        <v>0</v>
      </c>
      <c r="AA2302" s="162">
        <f>IFERROR(VLOOKUP(N2302,'P1 Intra-Europees'!$A$15:$H$25,8,0),0)*Z2302</f>
        <v>0</v>
      </c>
      <c r="AB2302" s="163">
        <f t="shared" si="992"/>
        <v>0</v>
      </c>
      <c r="AC2302" s="157" t="str">
        <f>VLOOKUP(B2302,'P2 Origin'!$C$21:$O$176,13,0)</f>
        <v>EUR</v>
      </c>
      <c r="AD2302" s="164">
        <f t="shared" si="993"/>
        <v>0</v>
      </c>
      <c r="AE2302" s="165">
        <f>IF(AU2302&gt;0.1,VLOOKUP(B2302,'P2 Origin'!$C$21:$M$176,3,0)*H2302,0)</f>
        <v>0</v>
      </c>
      <c r="AF2302" s="166">
        <f t="shared" si="994"/>
        <v>0</v>
      </c>
      <c r="AG2302" s="165">
        <f>(VLOOKUP(B2302,'P2 Origin'!$C$21:$M$176,4,0))*AF2302</f>
        <v>0</v>
      </c>
      <c r="AH2302" s="166">
        <f t="shared" si="995"/>
        <v>0</v>
      </c>
      <c r="AI2302" s="165">
        <f>(VLOOKUP(B2302,'P2 Origin'!$C$21:$M$176,5,0))*AH2302</f>
        <v>0</v>
      </c>
      <c r="AJ2302" s="166">
        <f t="shared" si="1009"/>
        <v>0</v>
      </c>
      <c r="AK2302" s="165">
        <f>(VLOOKUP(B2302,'P2 Origin'!$C$21:$M$176,6,0))*AJ2302</f>
        <v>0</v>
      </c>
      <c r="AL2302" s="166">
        <f t="shared" si="996"/>
        <v>0</v>
      </c>
      <c r="AM2302" s="165">
        <f>(VLOOKUP($B2302,'P2 Origin'!$C$21:$M$176,7,0))*AL2302</f>
        <v>0</v>
      </c>
      <c r="AN2302" s="166">
        <f t="shared" si="997"/>
        <v>0</v>
      </c>
      <c r="AO2302" s="165">
        <f>(VLOOKUP($B2302,'P2 Origin'!$C$21:$M$176,8,0))*AN2302</f>
        <v>0</v>
      </c>
      <c r="AP2302" s="166">
        <f t="shared" si="998"/>
        <v>0</v>
      </c>
      <c r="AQ2302" s="165">
        <f>(VLOOKUP($B2302,'P2 Origin'!$C$21:$M$176,9,0))*AP2302</f>
        <v>0</v>
      </c>
      <c r="AR2302" s="155">
        <f t="shared" si="1011"/>
        <v>0</v>
      </c>
      <c r="AS2302" s="164">
        <f>(VLOOKUP(B2302,'P2 Origin'!$C$21:$M$176,10,0))*K2302</f>
        <v>0</v>
      </c>
      <c r="AT2302" s="164">
        <f>(VLOOKUP(B2302,'P2 Origin'!$C$21:$M$176,11,0))*J2302</f>
        <v>0</v>
      </c>
      <c r="AU2302" s="167">
        <v>0</v>
      </c>
      <c r="AV2302" s="168">
        <v>0</v>
      </c>
      <c r="AW2302" s="169">
        <v>0</v>
      </c>
      <c r="AX2302" s="170">
        <f>IF(AU2302&gt;=0.1,'P3 Bureaumarge zee- en luchtvr.'!$D$12,0)</f>
        <v>0</v>
      </c>
      <c r="AY2302" s="163">
        <f t="shared" si="999"/>
        <v>0</v>
      </c>
      <c r="AZ2302" s="157" t="str">
        <f>VLOOKUP(D2302,'P4 Destination'!$C$21:$O$176,13,0)</f>
        <v>EUR</v>
      </c>
      <c r="BA2302" s="164">
        <f t="shared" si="1000"/>
        <v>0</v>
      </c>
      <c r="BB2302" s="171">
        <f>IF(AU2302&gt;0.1,(VLOOKUP(D2302,'P4 Destination'!$C$21:$M$176,3,0))*I2302,0)</f>
        <v>0</v>
      </c>
      <c r="BC2302" s="172">
        <f t="shared" si="1001"/>
        <v>0</v>
      </c>
      <c r="BD2302" s="171">
        <f>(VLOOKUP($D2302,'P4 Destination'!$C$21:$M$176,4,0))*BC2302</f>
        <v>0</v>
      </c>
      <c r="BE2302" s="172">
        <f t="shared" si="1002"/>
        <v>0</v>
      </c>
      <c r="BF2302" s="171">
        <f>(VLOOKUP($D2302,'P4 Destination'!$C$21:$M$176,5,0))*BE2302</f>
        <v>0</v>
      </c>
      <c r="BG2302" s="172">
        <f t="shared" si="1003"/>
        <v>0</v>
      </c>
      <c r="BH2302" s="171">
        <f>(VLOOKUP($D2302,'P4 Destination'!$C$21:$M$176,6,0))*BG2302</f>
        <v>0</v>
      </c>
      <c r="BI2302" s="172">
        <f t="shared" si="1004"/>
        <v>0</v>
      </c>
      <c r="BJ2302" s="171">
        <f>(VLOOKUP($D2302,'P4 Destination'!$C$21:$M$176,7,0))*BI2302</f>
        <v>0</v>
      </c>
      <c r="BK2302" s="172">
        <f t="shared" si="1005"/>
        <v>0</v>
      </c>
      <c r="BL2302" s="171">
        <f>(VLOOKUP($D2302,'P4 Destination'!$C$21:$M$176,8,0))*BK2302</f>
        <v>0</v>
      </c>
      <c r="BM2302" s="172">
        <f t="shared" si="1006"/>
        <v>0</v>
      </c>
      <c r="BN2302" s="171">
        <f>(VLOOKUP($D2302,'P4 Destination'!$C$21:$M$176,9,0))*BM2302</f>
        <v>0</v>
      </c>
      <c r="BO2302" s="154">
        <f t="shared" si="1012"/>
        <v>0</v>
      </c>
      <c r="BP2302" s="171">
        <f>(VLOOKUP(D2302,'P4 Destination'!$C$21:$M$176,10,0))*K2302</f>
        <v>0</v>
      </c>
      <c r="BQ2302" s="171">
        <f>(VLOOKUP(D2302,'P4 Destination'!$C$21:$M$176,11,0))*J2302</f>
        <v>0</v>
      </c>
      <c r="BR2302" s="173">
        <f t="shared" si="1007"/>
        <v>0</v>
      </c>
      <c r="BS2302" s="173">
        <f>(AV2302*2500)*'P6 Verzekering'!$E$11</f>
        <v>0</v>
      </c>
      <c r="BT2302" s="173">
        <f>(AW2302*2500)*'P6 Verzekering'!$E$12</f>
        <v>0</v>
      </c>
      <c r="BU2302" s="173">
        <f>(L2302*2500)*'P6 Verzekering'!$E$13</f>
        <v>0</v>
      </c>
      <c r="BV2302" s="173">
        <f t="shared" si="1008"/>
        <v>0</v>
      </c>
      <c r="BW2302"/>
      <c r="BX2302"/>
    </row>
    <row r="2303" spans="1:76">
      <c r="A2303" s="152" t="s">
        <v>1713</v>
      </c>
      <c r="B2303" s="152" t="s">
        <v>219</v>
      </c>
      <c r="C2303" s="152" t="s">
        <v>219</v>
      </c>
      <c r="D2303" s="152" t="s">
        <v>151</v>
      </c>
      <c r="E2303" s="152" t="s">
        <v>149</v>
      </c>
      <c r="F2303" s="153">
        <f t="shared" si="1010"/>
        <v>45</v>
      </c>
      <c r="G2303" s="154">
        <v>0</v>
      </c>
      <c r="H2303" s="154">
        <f>IFERROR(VLOOKUP(B2303,'P2 Origin'!$C$21:$Q$176,15,FALSE),0)</f>
        <v>0</v>
      </c>
      <c r="I2303" s="154">
        <f>IFERROR(VLOOKUP(D2303,'P4 Destination'!$C$21:$Q$176,15,FALSE),0)</f>
        <v>0</v>
      </c>
      <c r="J2303" s="155"/>
      <c r="K2303" s="155"/>
      <c r="L2303" s="156">
        <v>45</v>
      </c>
      <c r="M2303" s="155">
        <v>191</v>
      </c>
      <c r="N2303" s="155">
        <v>2</v>
      </c>
      <c r="O2303" s="157">
        <f t="shared" si="985"/>
        <v>0</v>
      </c>
      <c r="P2303" s="158">
        <f t="shared" si="986"/>
        <v>0</v>
      </c>
      <c r="Q2303" s="159">
        <f>IFERROR(VLOOKUP(N2303,'P1 Intra-Europees'!$A$15:$H$25,3,0),0)*P2303</f>
        <v>0</v>
      </c>
      <c r="R2303" s="160">
        <f t="shared" si="987"/>
        <v>0</v>
      </c>
      <c r="S2303" s="159">
        <f>IFERROR(VLOOKUP(N2303,'P1 Intra-Europees'!$A$15:$H$25,4,0),0)*R2303</f>
        <v>0</v>
      </c>
      <c r="T2303" s="160">
        <f t="shared" si="988"/>
        <v>0</v>
      </c>
      <c r="U2303" s="159">
        <f>IFERROR(VLOOKUP(N2303,'P1 Intra-Europees'!$A$15:$H$25,5,0),0)*T2303</f>
        <v>0</v>
      </c>
      <c r="V2303" s="160">
        <f t="shared" si="989"/>
        <v>45</v>
      </c>
      <c r="W2303" s="159">
        <f>IFERROR(VLOOKUP(N2303,'P1 Intra-Europees'!$A$15:$H$25,6,0),0)*V2303</f>
        <v>0</v>
      </c>
      <c r="X2303" s="160">
        <f t="shared" si="990"/>
        <v>0</v>
      </c>
      <c r="Y2303" s="159">
        <f>IFERROR(VLOOKUP(N2303,'P1 Intra-Europees'!$A$15:$H$25,7,0),0)*X2303</f>
        <v>0</v>
      </c>
      <c r="Z2303" s="161">
        <f t="shared" si="991"/>
        <v>0</v>
      </c>
      <c r="AA2303" s="162">
        <f>IFERROR(VLOOKUP(N2303,'P1 Intra-Europees'!$A$15:$H$25,8,0),0)*Z2303</f>
        <v>0</v>
      </c>
      <c r="AB2303" s="163">
        <f t="shared" si="992"/>
        <v>0</v>
      </c>
      <c r="AC2303" s="157" t="str">
        <f>VLOOKUP(B2303,'P2 Origin'!$C$21:$O$176,13,0)</f>
        <v>EUR</v>
      </c>
      <c r="AD2303" s="164">
        <f t="shared" si="993"/>
        <v>0</v>
      </c>
      <c r="AE2303" s="165">
        <f>IF(AU2303&gt;0.1,VLOOKUP(B2303,'P2 Origin'!$C$21:$M$176,3,0)*H2303,0)</f>
        <v>0</v>
      </c>
      <c r="AF2303" s="166">
        <f t="shared" si="994"/>
        <v>0</v>
      </c>
      <c r="AG2303" s="165">
        <f>(VLOOKUP(B2303,'P2 Origin'!$C$21:$M$176,4,0))*AF2303</f>
        <v>0</v>
      </c>
      <c r="AH2303" s="166">
        <f t="shared" si="995"/>
        <v>0</v>
      </c>
      <c r="AI2303" s="165">
        <f>(VLOOKUP(B2303,'P2 Origin'!$C$21:$M$176,5,0))*AH2303</f>
        <v>0</v>
      </c>
      <c r="AJ2303" s="166">
        <f t="shared" si="1009"/>
        <v>0</v>
      </c>
      <c r="AK2303" s="165">
        <f>(VLOOKUP(B2303,'P2 Origin'!$C$21:$M$176,6,0))*AJ2303</f>
        <v>0</v>
      </c>
      <c r="AL2303" s="166">
        <f t="shared" si="996"/>
        <v>0</v>
      </c>
      <c r="AM2303" s="165">
        <f>(VLOOKUP($B2303,'P2 Origin'!$C$21:$M$176,7,0))*AL2303</f>
        <v>0</v>
      </c>
      <c r="AN2303" s="166">
        <f t="shared" si="997"/>
        <v>0</v>
      </c>
      <c r="AO2303" s="165">
        <f>(VLOOKUP($B2303,'P2 Origin'!$C$21:$M$176,8,0))*AN2303</f>
        <v>0</v>
      </c>
      <c r="AP2303" s="166">
        <f t="shared" si="998"/>
        <v>0</v>
      </c>
      <c r="AQ2303" s="165">
        <f>(VLOOKUP($B2303,'P2 Origin'!$C$21:$M$176,9,0))*AP2303</f>
        <v>0</v>
      </c>
      <c r="AR2303" s="155">
        <f t="shared" si="1011"/>
        <v>0</v>
      </c>
      <c r="AS2303" s="164">
        <f>(VLOOKUP(B2303,'P2 Origin'!$C$21:$M$176,10,0))*K2303</f>
        <v>0</v>
      </c>
      <c r="AT2303" s="164">
        <f>(VLOOKUP(B2303,'P2 Origin'!$C$21:$M$176,11,0))*J2303</f>
        <v>0</v>
      </c>
      <c r="AU2303" s="167">
        <v>0</v>
      </c>
      <c r="AV2303" s="168">
        <v>0</v>
      </c>
      <c r="AW2303" s="169">
        <v>0</v>
      </c>
      <c r="AX2303" s="170">
        <f>IF(AU2303&gt;=0.1,'P3 Bureaumarge zee- en luchtvr.'!$D$12,0)</f>
        <v>0</v>
      </c>
      <c r="AY2303" s="163">
        <f t="shared" si="999"/>
        <v>0</v>
      </c>
      <c r="AZ2303" s="157" t="str">
        <f>VLOOKUP(D2303,'P4 Destination'!$C$21:$O$176,13,0)</f>
        <v>EUR</v>
      </c>
      <c r="BA2303" s="164">
        <f t="shared" si="1000"/>
        <v>0</v>
      </c>
      <c r="BB2303" s="171">
        <f>IF(AU2303&gt;0.1,(VLOOKUP(D2303,'P4 Destination'!$C$21:$M$176,3,0))*I2303,0)</f>
        <v>0</v>
      </c>
      <c r="BC2303" s="172">
        <f t="shared" si="1001"/>
        <v>0</v>
      </c>
      <c r="BD2303" s="171">
        <f>(VLOOKUP($D2303,'P4 Destination'!$C$21:$M$176,4,0))*BC2303</f>
        <v>0</v>
      </c>
      <c r="BE2303" s="172">
        <f t="shared" si="1002"/>
        <v>0</v>
      </c>
      <c r="BF2303" s="171">
        <f>(VLOOKUP($D2303,'P4 Destination'!$C$21:$M$176,5,0))*BE2303</f>
        <v>0</v>
      </c>
      <c r="BG2303" s="172">
        <f t="shared" si="1003"/>
        <v>0</v>
      </c>
      <c r="BH2303" s="171">
        <f>(VLOOKUP($D2303,'P4 Destination'!$C$21:$M$176,6,0))*BG2303</f>
        <v>0</v>
      </c>
      <c r="BI2303" s="172">
        <f t="shared" si="1004"/>
        <v>0</v>
      </c>
      <c r="BJ2303" s="171">
        <f>(VLOOKUP($D2303,'P4 Destination'!$C$21:$M$176,7,0))*BI2303</f>
        <v>0</v>
      </c>
      <c r="BK2303" s="172">
        <f t="shared" si="1005"/>
        <v>0</v>
      </c>
      <c r="BL2303" s="171">
        <f>(VLOOKUP($D2303,'P4 Destination'!$C$21:$M$176,8,0))*BK2303</f>
        <v>0</v>
      </c>
      <c r="BM2303" s="172">
        <f t="shared" si="1006"/>
        <v>0</v>
      </c>
      <c r="BN2303" s="171">
        <f>(VLOOKUP($D2303,'P4 Destination'!$C$21:$M$176,9,0))*BM2303</f>
        <v>0</v>
      </c>
      <c r="BO2303" s="154">
        <f t="shared" si="1012"/>
        <v>0</v>
      </c>
      <c r="BP2303" s="171">
        <f>(VLOOKUP(D2303,'P4 Destination'!$C$21:$M$176,10,0))*K2303</f>
        <v>0</v>
      </c>
      <c r="BQ2303" s="171">
        <f>(VLOOKUP(D2303,'P4 Destination'!$C$21:$M$176,11,0))*J2303</f>
        <v>0</v>
      </c>
      <c r="BR2303" s="173">
        <f t="shared" si="1007"/>
        <v>0</v>
      </c>
      <c r="BS2303" s="173">
        <f>(AV2303*2500)*'P6 Verzekering'!$E$11</f>
        <v>0</v>
      </c>
      <c r="BT2303" s="173">
        <f>(AW2303*2500)*'P6 Verzekering'!$E$12</f>
        <v>0</v>
      </c>
      <c r="BU2303" s="173">
        <f>(L2303*2500)*'P6 Verzekering'!$E$13</f>
        <v>0</v>
      </c>
      <c r="BV2303" s="173">
        <f t="shared" si="1008"/>
        <v>0</v>
      </c>
      <c r="BW2303"/>
      <c r="BX2303"/>
    </row>
    <row r="2304" spans="1:76">
      <c r="A2304" s="152" t="s">
        <v>2721</v>
      </c>
      <c r="B2304" s="152" t="s">
        <v>181</v>
      </c>
      <c r="C2304" s="152" t="s">
        <v>153</v>
      </c>
      <c r="D2304" s="152" t="s">
        <v>219</v>
      </c>
      <c r="E2304" s="152" t="s">
        <v>219</v>
      </c>
      <c r="F2304" s="153">
        <f t="shared" si="1010"/>
        <v>45</v>
      </c>
      <c r="G2304" s="154">
        <v>0</v>
      </c>
      <c r="H2304" s="154">
        <f>IFERROR(VLOOKUP(B2304,'P2 Origin'!$C$21:$Q$176,15,FALSE),0)</f>
        <v>1</v>
      </c>
      <c r="I2304" s="154">
        <f>IFERROR(VLOOKUP(D2304,'P4 Destination'!$C$21:$Q$176,15,FALSE),0)</f>
        <v>0</v>
      </c>
      <c r="J2304" s="155"/>
      <c r="K2304" s="155"/>
      <c r="L2304" s="156">
        <v>45</v>
      </c>
      <c r="M2304" s="155">
        <v>474</v>
      </c>
      <c r="N2304" s="155">
        <v>3</v>
      </c>
      <c r="O2304" s="157">
        <f t="shared" si="985"/>
        <v>0</v>
      </c>
      <c r="P2304" s="158">
        <f t="shared" si="986"/>
        <v>0</v>
      </c>
      <c r="Q2304" s="159">
        <f>IFERROR(VLOOKUP(N2304,'P1 Intra-Europees'!$A$15:$H$25,3,0),0)*P2304</f>
        <v>0</v>
      </c>
      <c r="R2304" s="160">
        <f t="shared" si="987"/>
        <v>0</v>
      </c>
      <c r="S2304" s="159">
        <f>IFERROR(VLOOKUP(N2304,'P1 Intra-Europees'!$A$15:$H$25,4,0),0)*R2304</f>
        <v>0</v>
      </c>
      <c r="T2304" s="160">
        <f t="shared" si="988"/>
        <v>0</v>
      </c>
      <c r="U2304" s="159">
        <f>IFERROR(VLOOKUP(N2304,'P1 Intra-Europees'!$A$15:$H$25,5,0),0)*T2304</f>
        <v>0</v>
      </c>
      <c r="V2304" s="160">
        <f t="shared" si="989"/>
        <v>45</v>
      </c>
      <c r="W2304" s="159">
        <f>IFERROR(VLOOKUP(N2304,'P1 Intra-Europees'!$A$15:$H$25,6,0),0)*V2304</f>
        <v>0</v>
      </c>
      <c r="X2304" s="160">
        <f t="shared" si="990"/>
        <v>0</v>
      </c>
      <c r="Y2304" s="159">
        <f>IFERROR(VLOOKUP(N2304,'P1 Intra-Europees'!$A$15:$H$25,7,0),0)*X2304</f>
        <v>0</v>
      </c>
      <c r="Z2304" s="161">
        <f t="shared" si="991"/>
        <v>0</v>
      </c>
      <c r="AA2304" s="162">
        <f>IFERROR(VLOOKUP(N2304,'P1 Intra-Europees'!$A$15:$H$25,8,0),0)*Z2304</f>
        <v>0</v>
      </c>
      <c r="AB2304" s="163">
        <f t="shared" si="992"/>
        <v>0</v>
      </c>
      <c r="AC2304" s="157" t="str">
        <f>VLOOKUP(B2304,'P2 Origin'!$C$21:$O$176,13,0)</f>
        <v>EUR</v>
      </c>
      <c r="AD2304" s="164">
        <f t="shared" si="993"/>
        <v>0</v>
      </c>
      <c r="AE2304" s="165">
        <f>IF(AU2304&gt;0.1,VLOOKUP(B2304,'P2 Origin'!$C$21:$M$176,3,0)*H2304,0)</f>
        <v>0</v>
      </c>
      <c r="AF2304" s="166">
        <f t="shared" si="994"/>
        <v>0</v>
      </c>
      <c r="AG2304" s="165">
        <f>(VLOOKUP(B2304,'P2 Origin'!$C$21:$M$176,4,0))*AF2304</f>
        <v>0</v>
      </c>
      <c r="AH2304" s="166">
        <f t="shared" si="995"/>
        <v>0</v>
      </c>
      <c r="AI2304" s="165">
        <f>(VLOOKUP(B2304,'P2 Origin'!$C$21:$M$176,5,0))*AH2304</f>
        <v>0</v>
      </c>
      <c r="AJ2304" s="166">
        <f t="shared" si="1009"/>
        <v>0</v>
      </c>
      <c r="AK2304" s="165">
        <f>(VLOOKUP(B2304,'P2 Origin'!$C$21:$M$176,6,0))*AJ2304</f>
        <v>0</v>
      </c>
      <c r="AL2304" s="166">
        <f t="shared" si="996"/>
        <v>0</v>
      </c>
      <c r="AM2304" s="165">
        <f>(VLOOKUP($B2304,'P2 Origin'!$C$21:$M$176,7,0))*AL2304</f>
        <v>0</v>
      </c>
      <c r="AN2304" s="166">
        <f t="shared" si="997"/>
        <v>0</v>
      </c>
      <c r="AO2304" s="165">
        <f>(VLOOKUP($B2304,'P2 Origin'!$C$21:$M$176,8,0))*AN2304</f>
        <v>0</v>
      </c>
      <c r="AP2304" s="166">
        <f t="shared" si="998"/>
        <v>0</v>
      </c>
      <c r="AQ2304" s="165">
        <f>(VLOOKUP($B2304,'P2 Origin'!$C$21:$M$176,9,0))*AP2304</f>
        <v>0</v>
      </c>
      <c r="AR2304" s="155">
        <f t="shared" si="1011"/>
        <v>0</v>
      </c>
      <c r="AS2304" s="164">
        <f>(VLOOKUP(B2304,'P2 Origin'!$C$21:$M$176,10,0))*K2304</f>
        <v>0</v>
      </c>
      <c r="AT2304" s="164">
        <f>(VLOOKUP(B2304,'P2 Origin'!$C$21:$M$176,11,0))*J2304</f>
        <v>0</v>
      </c>
      <c r="AU2304" s="167">
        <v>0</v>
      </c>
      <c r="AV2304" s="168">
        <v>0</v>
      </c>
      <c r="AW2304" s="169">
        <v>0</v>
      </c>
      <c r="AX2304" s="170">
        <f>IF(AU2304&gt;=0.1,'P3 Bureaumarge zee- en luchtvr.'!$D$12,0)</f>
        <v>0</v>
      </c>
      <c r="AY2304" s="163">
        <f t="shared" si="999"/>
        <v>0</v>
      </c>
      <c r="AZ2304" s="157" t="str">
        <f>VLOOKUP(D2304,'P4 Destination'!$C$21:$O$176,13,0)</f>
        <v>EUR</v>
      </c>
      <c r="BA2304" s="164">
        <f t="shared" si="1000"/>
        <v>0</v>
      </c>
      <c r="BB2304" s="171">
        <f>IF(AU2304&gt;0.1,(VLOOKUP(D2304,'P4 Destination'!$C$21:$M$176,3,0))*I2304,0)</f>
        <v>0</v>
      </c>
      <c r="BC2304" s="172">
        <f t="shared" si="1001"/>
        <v>0</v>
      </c>
      <c r="BD2304" s="171">
        <f>(VLOOKUP($D2304,'P4 Destination'!$C$21:$M$176,4,0))*BC2304</f>
        <v>0</v>
      </c>
      <c r="BE2304" s="172">
        <f t="shared" si="1002"/>
        <v>0</v>
      </c>
      <c r="BF2304" s="171">
        <f>(VLOOKUP($D2304,'P4 Destination'!$C$21:$M$176,5,0))*BE2304</f>
        <v>0</v>
      </c>
      <c r="BG2304" s="172">
        <f t="shared" si="1003"/>
        <v>0</v>
      </c>
      <c r="BH2304" s="171">
        <f>(VLOOKUP($D2304,'P4 Destination'!$C$21:$M$176,6,0))*BG2304</f>
        <v>0</v>
      </c>
      <c r="BI2304" s="172">
        <f t="shared" si="1004"/>
        <v>0</v>
      </c>
      <c r="BJ2304" s="171">
        <f>(VLOOKUP($D2304,'P4 Destination'!$C$21:$M$176,7,0))*BI2304</f>
        <v>0</v>
      </c>
      <c r="BK2304" s="172">
        <f t="shared" si="1005"/>
        <v>0</v>
      </c>
      <c r="BL2304" s="171">
        <f>(VLOOKUP($D2304,'P4 Destination'!$C$21:$M$176,8,0))*BK2304</f>
        <v>0</v>
      </c>
      <c r="BM2304" s="172">
        <f t="shared" si="1006"/>
        <v>0</v>
      </c>
      <c r="BN2304" s="171">
        <f>(VLOOKUP($D2304,'P4 Destination'!$C$21:$M$176,9,0))*BM2304</f>
        <v>0</v>
      </c>
      <c r="BO2304" s="154">
        <f t="shared" si="1012"/>
        <v>0</v>
      </c>
      <c r="BP2304" s="171">
        <f>(VLOOKUP(D2304,'P4 Destination'!$C$21:$M$176,10,0))*K2304</f>
        <v>0</v>
      </c>
      <c r="BQ2304" s="171">
        <f>(VLOOKUP(D2304,'P4 Destination'!$C$21:$M$176,11,0))*J2304</f>
        <v>0</v>
      </c>
      <c r="BR2304" s="173">
        <f t="shared" si="1007"/>
        <v>0</v>
      </c>
      <c r="BS2304" s="173">
        <f>(AV2304*2500)*'P6 Verzekering'!$E$11</f>
        <v>0</v>
      </c>
      <c r="BT2304" s="173">
        <f>(AW2304*2500)*'P6 Verzekering'!$E$12</f>
        <v>0</v>
      </c>
      <c r="BU2304" s="173">
        <f>(L2304*2500)*'P6 Verzekering'!$E$13</f>
        <v>0</v>
      </c>
      <c r="BV2304" s="173">
        <f t="shared" si="1008"/>
        <v>0</v>
      </c>
      <c r="BW2304"/>
      <c r="BX2304"/>
    </row>
    <row r="2305" spans="1:76">
      <c r="A2305" s="152" t="s">
        <v>1646</v>
      </c>
      <c r="B2305" s="152" t="s">
        <v>219</v>
      </c>
      <c r="C2305" s="152" t="s">
        <v>219</v>
      </c>
      <c r="D2305" s="152" t="s">
        <v>184</v>
      </c>
      <c r="E2305" s="152" t="s">
        <v>183</v>
      </c>
      <c r="F2305" s="153">
        <f t="shared" si="1010"/>
        <v>45</v>
      </c>
      <c r="G2305" s="154">
        <v>0</v>
      </c>
      <c r="H2305" s="154">
        <f>IFERROR(VLOOKUP(B2305,'P2 Origin'!$C$21:$Q$176,15,FALSE),0)</f>
        <v>0</v>
      </c>
      <c r="I2305" s="154">
        <f>IFERROR(VLOOKUP(D2305,'P4 Destination'!$C$21:$Q$176,15,FALSE),0)</f>
        <v>1</v>
      </c>
      <c r="J2305" s="155"/>
      <c r="K2305" s="155"/>
      <c r="L2305" s="156">
        <v>45</v>
      </c>
      <c r="M2305" s="155">
        <v>707</v>
      </c>
      <c r="N2305" s="155">
        <v>4</v>
      </c>
      <c r="O2305" s="157">
        <f t="shared" si="985"/>
        <v>0</v>
      </c>
      <c r="P2305" s="158">
        <f t="shared" si="986"/>
        <v>0</v>
      </c>
      <c r="Q2305" s="159">
        <f>IFERROR(VLOOKUP(N2305,'P1 Intra-Europees'!$A$15:$H$25,3,0),0)*P2305</f>
        <v>0</v>
      </c>
      <c r="R2305" s="160">
        <f t="shared" si="987"/>
        <v>0</v>
      </c>
      <c r="S2305" s="159">
        <f>IFERROR(VLOOKUP(N2305,'P1 Intra-Europees'!$A$15:$H$25,4,0),0)*R2305</f>
        <v>0</v>
      </c>
      <c r="T2305" s="160">
        <f t="shared" si="988"/>
        <v>0</v>
      </c>
      <c r="U2305" s="159">
        <f>IFERROR(VLOOKUP(N2305,'P1 Intra-Europees'!$A$15:$H$25,5,0),0)*T2305</f>
        <v>0</v>
      </c>
      <c r="V2305" s="160">
        <f t="shared" si="989"/>
        <v>45</v>
      </c>
      <c r="W2305" s="159">
        <f>IFERROR(VLOOKUP(N2305,'P1 Intra-Europees'!$A$15:$H$25,6,0),0)*V2305</f>
        <v>0</v>
      </c>
      <c r="X2305" s="160">
        <f t="shared" si="990"/>
        <v>0</v>
      </c>
      <c r="Y2305" s="159">
        <f>IFERROR(VLOOKUP(N2305,'P1 Intra-Europees'!$A$15:$H$25,7,0),0)*X2305</f>
        <v>0</v>
      </c>
      <c r="Z2305" s="161">
        <f t="shared" si="991"/>
        <v>0</v>
      </c>
      <c r="AA2305" s="162">
        <f>IFERROR(VLOOKUP(N2305,'P1 Intra-Europees'!$A$15:$H$25,8,0),0)*Z2305</f>
        <v>0</v>
      </c>
      <c r="AB2305" s="163">
        <f t="shared" si="992"/>
        <v>0</v>
      </c>
      <c r="AC2305" s="157" t="str">
        <f>VLOOKUP(B2305,'P2 Origin'!$C$21:$O$176,13,0)</f>
        <v>EUR</v>
      </c>
      <c r="AD2305" s="164">
        <f t="shared" si="993"/>
        <v>0</v>
      </c>
      <c r="AE2305" s="165">
        <f>IF(AU2305&gt;0.1,VLOOKUP(B2305,'P2 Origin'!$C$21:$M$176,3,0)*H2305,0)</f>
        <v>0</v>
      </c>
      <c r="AF2305" s="166">
        <f t="shared" si="994"/>
        <v>0</v>
      </c>
      <c r="AG2305" s="165">
        <f>(VLOOKUP(B2305,'P2 Origin'!$C$21:$M$176,4,0))*AF2305</f>
        <v>0</v>
      </c>
      <c r="AH2305" s="166">
        <f t="shared" si="995"/>
        <v>0</v>
      </c>
      <c r="AI2305" s="165">
        <f>(VLOOKUP(B2305,'P2 Origin'!$C$21:$M$176,5,0))*AH2305</f>
        <v>0</v>
      </c>
      <c r="AJ2305" s="166">
        <f t="shared" si="1009"/>
        <v>0</v>
      </c>
      <c r="AK2305" s="165">
        <f>(VLOOKUP(B2305,'P2 Origin'!$C$21:$M$176,6,0))*AJ2305</f>
        <v>0</v>
      </c>
      <c r="AL2305" s="166">
        <f t="shared" si="996"/>
        <v>0</v>
      </c>
      <c r="AM2305" s="165">
        <f>(VLOOKUP($B2305,'P2 Origin'!$C$21:$M$176,7,0))*AL2305</f>
        <v>0</v>
      </c>
      <c r="AN2305" s="166">
        <f t="shared" si="997"/>
        <v>0</v>
      </c>
      <c r="AO2305" s="165">
        <f>(VLOOKUP($B2305,'P2 Origin'!$C$21:$M$176,8,0))*AN2305</f>
        <v>0</v>
      </c>
      <c r="AP2305" s="166">
        <f t="shared" si="998"/>
        <v>0</v>
      </c>
      <c r="AQ2305" s="165">
        <f>(VLOOKUP($B2305,'P2 Origin'!$C$21:$M$176,9,0))*AP2305</f>
        <v>0</v>
      </c>
      <c r="AR2305" s="155">
        <f t="shared" si="1011"/>
        <v>0</v>
      </c>
      <c r="AS2305" s="164">
        <f>(VLOOKUP(B2305,'P2 Origin'!$C$21:$M$176,10,0))*K2305</f>
        <v>0</v>
      </c>
      <c r="AT2305" s="164">
        <f>(VLOOKUP(B2305,'P2 Origin'!$C$21:$M$176,11,0))*J2305</f>
        <v>0</v>
      </c>
      <c r="AU2305" s="167">
        <v>0</v>
      </c>
      <c r="AV2305" s="168">
        <v>0</v>
      </c>
      <c r="AW2305" s="169">
        <v>0</v>
      </c>
      <c r="AX2305" s="170">
        <f>IF(AU2305&gt;=0.1,'P3 Bureaumarge zee- en luchtvr.'!$D$12,0)</f>
        <v>0</v>
      </c>
      <c r="AY2305" s="163">
        <f t="shared" si="999"/>
        <v>0</v>
      </c>
      <c r="AZ2305" s="157" t="str">
        <f>VLOOKUP(D2305,'P4 Destination'!$C$21:$O$176,13,0)</f>
        <v>EUR</v>
      </c>
      <c r="BA2305" s="164">
        <f t="shared" si="1000"/>
        <v>0</v>
      </c>
      <c r="BB2305" s="171">
        <f>IF(AU2305&gt;0.1,(VLOOKUP(D2305,'P4 Destination'!$C$21:$M$176,3,0))*I2305,0)</f>
        <v>0</v>
      </c>
      <c r="BC2305" s="172">
        <f t="shared" si="1001"/>
        <v>0</v>
      </c>
      <c r="BD2305" s="171">
        <f>(VLOOKUP($D2305,'P4 Destination'!$C$21:$M$176,4,0))*BC2305</f>
        <v>0</v>
      </c>
      <c r="BE2305" s="172">
        <f t="shared" si="1002"/>
        <v>0</v>
      </c>
      <c r="BF2305" s="171">
        <f>(VLOOKUP($D2305,'P4 Destination'!$C$21:$M$176,5,0))*BE2305</f>
        <v>0</v>
      </c>
      <c r="BG2305" s="172">
        <f t="shared" si="1003"/>
        <v>0</v>
      </c>
      <c r="BH2305" s="171">
        <f>(VLOOKUP($D2305,'P4 Destination'!$C$21:$M$176,6,0))*BG2305</f>
        <v>0</v>
      </c>
      <c r="BI2305" s="172">
        <f t="shared" si="1004"/>
        <v>0</v>
      </c>
      <c r="BJ2305" s="171">
        <f>(VLOOKUP($D2305,'P4 Destination'!$C$21:$M$176,7,0))*BI2305</f>
        <v>0</v>
      </c>
      <c r="BK2305" s="172">
        <f t="shared" si="1005"/>
        <v>0</v>
      </c>
      <c r="BL2305" s="171">
        <f>(VLOOKUP($D2305,'P4 Destination'!$C$21:$M$176,8,0))*BK2305</f>
        <v>0</v>
      </c>
      <c r="BM2305" s="172">
        <f t="shared" si="1006"/>
        <v>0</v>
      </c>
      <c r="BN2305" s="171">
        <f>(VLOOKUP($D2305,'P4 Destination'!$C$21:$M$176,9,0))*BM2305</f>
        <v>0</v>
      </c>
      <c r="BO2305" s="154">
        <f t="shared" si="1012"/>
        <v>0</v>
      </c>
      <c r="BP2305" s="171">
        <f>(VLOOKUP(D2305,'P4 Destination'!$C$21:$M$176,10,0))*K2305</f>
        <v>0</v>
      </c>
      <c r="BQ2305" s="171">
        <f>(VLOOKUP(D2305,'P4 Destination'!$C$21:$M$176,11,0))*J2305</f>
        <v>0</v>
      </c>
      <c r="BR2305" s="173">
        <f t="shared" si="1007"/>
        <v>0</v>
      </c>
      <c r="BS2305" s="173">
        <f>(AV2305*2500)*'P6 Verzekering'!$E$11</f>
        <v>0</v>
      </c>
      <c r="BT2305" s="173">
        <f>(AW2305*2500)*'P6 Verzekering'!$E$12</f>
        <v>0</v>
      </c>
      <c r="BU2305" s="173">
        <f>(L2305*2500)*'P6 Verzekering'!$E$13</f>
        <v>0</v>
      </c>
      <c r="BV2305" s="173">
        <f t="shared" si="1008"/>
        <v>0</v>
      </c>
      <c r="BW2305"/>
      <c r="BX2305"/>
    </row>
    <row r="2306" spans="1:76">
      <c r="A2306" s="152" t="s">
        <v>933</v>
      </c>
      <c r="B2306" s="152" t="s">
        <v>151</v>
      </c>
      <c r="C2306" s="152" t="s">
        <v>149</v>
      </c>
      <c r="D2306" s="152" t="s">
        <v>184</v>
      </c>
      <c r="E2306" s="152" t="s">
        <v>183</v>
      </c>
      <c r="F2306" s="153">
        <f t="shared" si="1010"/>
        <v>45</v>
      </c>
      <c r="G2306" s="154">
        <v>0</v>
      </c>
      <c r="H2306" s="154">
        <f>IFERROR(VLOOKUP(B2306,'P2 Origin'!$C$21:$Q$176,15,FALSE),0)</f>
        <v>0</v>
      </c>
      <c r="I2306" s="154">
        <f>IFERROR(VLOOKUP(D2306,'P4 Destination'!$C$21:$Q$176,15,FALSE),0)</f>
        <v>1</v>
      </c>
      <c r="J2306" s="155"/>
      <c r="K2306" s="155"/>
      <c r="L2306" s="156">
        <v>45</v>
      </c>
      <c r="M2306" s="155">
        <v>753</v>
      </c>
      <c r="N2306" s="155">
        <v>5</v>
      </c>
      <c r="O2306" s="157">
        <f t="shared" si="985"/>
        <v>0</v>
      </c>
      <c r="P2306" s="158">
        <f t="shared" si="986"/>
        <v>0</v>
      </c>
      <c r="Q2306" s="159">
        <f>IFERROR(VLOOKUP(N2306,'P1 Intra-Europees'!$A$15:$H$25,3,0),0)*P2306</f>
        <v>0</v>
      </c>
      <c r="R2306" s="160">
        <f t="shared" si="987"/>
        <v>0</v>
      </c>
      <c r="S2306" s="159">
        <f>IFERROR(VLOOKUP(N2306,'P1 Intra-Europees'!$A$15:$H$25,4,0),0)*R2306</f>
        <v>0</v>
      </c>
      <c r="T2306" s="160">
        <f t="shared" si="988"/>
        <v>0</v>
      </c>
      <c r="U2306" s="159">
        <f>IFERROR(VLOOKUP(N2306,'P1 Intra-Europees'!$A$15:$H$25,5,0),0)*T2306</f>
        <v>0</v>
      </c>
      <c r="V2306" s="160">
        <f t="shared" si="989"/>
        <v>45</v>
      </c>
      <c r="W2306" s="159">
        <f>IFERROR(VLOOKUP(N2306,'P1 Intra-Europees'!$A$15:$H$25,6,0),0)*V2306</f>
        <v>0</v>
      </c>
      <c r="X2306" s="160">
        <f t="shared" si="990"/>
        <v>0</v>
      </c>
      <c r="Y2306" s="159">
        <f>IFERROR(VLOOKUP(N2306,'P1 Intra-Europees'!$A$15:$H$25,7,0),0)*X2306</f>
        <v>0</v>
      </c>
      <c r="Z2306" s="161">
        <f t="shared" si="991"/>
        <v>0</v>
      </c>
      <c r="AA2306" s="162">
        <f>IFERROR(VLOOKUP(N2306,'P1 Intra-Europees'!$A$15:$H$25,8,0),0)*Z2306</f>
        <v>0</v>
      </c>
      <c r="AB2306" s="163">
        <f t="shared" si="992"/>
        <v>0</v>
      </c>
      <c r="AC2306" s="157" t="str">
        <f>VLOOKUP(B2306,'P2 Origin'!$C$21:$O$176,13,0)</f>
        <v>EUR</v>
      </c>
      <c r="AD2306" s="164">
        <f t="shared" si="993"/>
        <v>0</v>
      </c>
      <c r="AE2306" s="165">
        <f>IF(AU2306&gt;0.1,VLOOKUP(B2306,'P2 Origin'!$C$21:$M$176,3,0)*H2306,0)</f>
        <v>0</v>
      </c>
      <c r="AF2306" s="166">
        <f t="shared" si="994"/>
        <v>0</v>
      </c>
      <c r="AG2306" s="165">
        <f>(VLOOKUP(B2306,'P2 Origin'!$C$21:$M$176,4,0))*AF2306</f>
        <v>0</v>
      </c>
      <c r="AH2306" s="166">
        <f t="shared" si="995"/>
        <v>0</v>
      </c>
      <c r="AI2306" s="165">
        <f>(VLOOKUP(B2306,'P2 Origin'!$C$21:$M$176,5,0))*AH2306</f>
        <v>0</v>
      </c>
      <c r="AJ2306" s="166">
        <f t="shared" si="1009"/>
        <v>0</v>
      </c>
      <c r="AK2306" s="165">
        <f>(VLOOKUP(B2306,'P2 Origin'!$C$21:$M$176,6,0))*AJ2306</f>
        <v>0</v>
      </c>
      <c r="AL2306" s="166">
        <f t="shared" si="996"/>
        <v>0</v>
      </c>
      <c r="AM2306" s="165">
        <f>(VLOOKUP($B2306,'P2 Origin'!$C$21:$M$176,7,0))*AL2306</f>
        <v>0</v>
      </c>
      <c r="AN2306" s="166">
        <f t="shared" si="997"/>
        <v>0</v>
      </c>
      <c r="AO2306" s="165">
        <f>(VLOOKUP($B2306,'P2 Origin'!$C$21:$M$176,8,0))*AN2306</f>
        <v>0</v>
      </c>
      <c r="AP2306" s="166">
        <f t="shared" si="998"/>
        <v>0</v>
      </c>
      <c r="AQ2306" s="165">
        <f>(VLOOKUP($B2306,'P2 Origin'!$C$21:$M$176,9,0))*AP2306</f>
        <v>0</v>
      </c>
      <c r="AR2306" s="155">
        <f t="shared" si="1011"/>
        <v>0</v>
      </c>
      <c r="AS2306" s="164">
        <f>(VLOOKUP(B2306,'P2 Origin'!$C$21:$M$176,10,0))*K2306</f>
        <v>0</v>
      </c>
      <c r="AT2306" s="164">
        <f>(VLOOKUP(B2306,'P2 Origin'!$C$21:$M$176,11,0))*J2306</f>
        <v>0</v>
      </c>
      <c r="AU2306" s="167">
        <v>0</v>
      </c>
      <c r="AV2306" s="168">
        <v>0</v>
      </c>
      <c r="AW2306" s="169">
        <v>0</v>
      </c>
      <c r="AX2306" s="170">
        <f>IF(AU2306&gt;=0.1,'P3 Bureaumarge zee- en luchtvr.'!$D$12,0)</f>
        <v>0</v>
      </c>
      <c r="AY2306" s="163">
        <f t="shared" si="999"/>
        <v>0</v>
      </c>
      <c r="AZ2306" s="157" t="str">
        <f>VLOOKUP(D2306,'P4 Destination'!$C$21:$O$176,13,0)</f>
        <v>EUR</v>
      </c>
      <c r="BA2306" s="164">
        <f t="shared" si="1000"/>
        <v>0</v>
      </c>
      <c r="BB2306" s="171">
        <f>IF(AU2306&gt;0.1,(VLOOKUP(D2306,'P4 Destination'!$C$21:$M$176,3,0))*I2306,0)</f>
        <v>0</v>
      </c>
      <c r="BC2306" s="172">
        <f t="shared" si="1001"/>
        <v>0</v>
      </c>
      <c r="BD2306" s="171">
        <f>(VLOOKUP($D2306,'P4 Destination'!$C$21:$M$176,4,0))*BC2306</f>
        <v>0</v>
      </c>
      <c r="BE2306" s="172">
        <f t="shared" si="1002"/>
        <v>0</v>
      </c>
      <c r="BF2306" s="171">
        <f>(VLOOKUP($D2306,'P4 Destination'!$C$21:$M$176,5,0))*BE2306</f>
        <v>0</v>
      </c>
      <c r="BG2306" s="172">
        <f t="shared" si="1003"/>
        <v>0</v>
      </c>
      <c r="BH2306" s="171">
        <f>(VLOOKUP($D2306,'P4 Destination'!$C$21:$M$176,6,0))*BG2306</f>
        <v>0</v>
      </c>
      <c r="BI2306" s="172">
        <f t="shared" si="1004"/>
        <v>0</v>
      </c>
      <c r="BJ2306" s="171">
        <f>(VLOOKUP($D2306,'P4 Destination'!$C$21:$M$176,7,0))*BI2306</f>
        <v>0</v>
      </c>
      <c r="BK2306" s="172">
        <f t="shared" si="1005"/>
        <v>0</v>
      </c>
      <c r="BL2306" s="171">
        <f>(VLOOKUP($D2306,'P4 Destination'!$C$21:$M$176,8,0))*BK2306</f>
        <v>0</v>
      </c>
      <c r="BM2306" s="172">
        <f t="shared" si="1006"/>
        <v>0</v>
      </c>
      <c r="BN2306" s="171">
        <f>(VLOOKUP($D2306,'P4 Destination'!$C$21:$M$176,9,0))*BM2306</f>
        <v>0</v>
      </c>
      <c r="BO2306" s="154">
        <f t="shared" si="1012"/>
        <v>0</v>
      </c>
      <c r="BP2306" s="171">
        <f>(VLOOKUP(D2306,'P4 Destination'!$C$21:$M$176,10,0))*K2306</f>
        <v>0</v>
      </c>
      <c r="BQ2306" s="171">
        <f>(VLOOKUP(D2306,'P4 Destination'!$C$21:$M$176,11,0))*J2306</f>
        <v>0</v>
      </c>
      <c r="BR2306" s="173">
        <f t="shared" si="1007"/>
        <v>0</v>
      </c>
      <c r="BS2306" s="173">
        <f>(AV2306*2500)*'P6 Verzekering'!$E$11</f>
        <v>0</v>
      </c>
      <c r="BT2306" s="173">
        <f>(AW2306*2500)*'P6 Verzekering'!$E$12</f>
        <v>0</v>
      </c>
      <c r="BU2306" s="173">
        <f>(L2306*2500)*'P6 Verzekering'!$E$13</f>
        <v>0</v>
      </c>
      <c r="BV2306" s="173">
        <f t="shared" si="1008"/>
        <v>0</v>
      </c>
      <c r="BW2306"/>
      <c r="BX2306"/>
    </row>
    <row r="2307" spans="1:76">
      <c r="A2307" s="152" t="s">
        <v>1660</v>
      </c>
      <c r="B2307" s="152" t="s">
        <v>219</v>
      </c>
      <c r="C2307" s="152" t="s">
        <v>219</v>
      </c>
      <c r="D2307" s="152" t="s">
        <v>251</v>
      </c>
      <c r="E2307" s="152" t="s">
        <v>250</v>
      </c>
      <c r="F2307" s="153">
        <f t="shared" si="1010"/>
        <v>45</v>
      </c>
      <c r="G2307" s="154">
        <v>0</v>
      </c>
      <c r="H2307" s="154">
        <f>IFERROR(VLOOKUP(B2307,'P2 Origin'!$C$21:$Q$176,15,FALSE),0)</f>
        <v>0</v>
      </c>
      <c r="I2307" s="154">
        <f>IFERROR(VLOOKUP(D2307,'P4 Destination'!$C$21:$Q$176,15,FALSE),0)</f>
        <v>1</v>
      </c>
      <c r="J2307" s="155"/>
      <c r="K2307" s="155"/>
      <c r="L2307" s="156">
        <v>45</v>
      </c>
      <c r="M2307" s="155">
        <v>832</v>
      </c>
      <c r="N2307" s="155">
        <v>5</v>
      </c>
      <c r="O2307" s="157">
        <f t="shared" si="985"/>
        <v>0</v>
      </c>
      <c r="P2307" s="158">
        <f t="shared" si="986"/>
        <v>0</v>
      </c>
      <c r="Q2307" s="159">
        <f>IFERROR(VLOOKUP(N2307,'P1 Intra-Europees'!$A$15:$H$25,3,0),0)*P2307</f>
        <v>0</v>
      </c>
      <c r="R2307" s="160">
        <f t="shared" si="987"/>
        <v>0</v>
      </c>
      <c r="S2307" s="159">
        <f>IFERROR(VLOOKUP(N2307,'P1 Intra-Europees'!$A$15:$H$25,4,0),0)*R2307</f>
        <v>0</v>
      </c>
      <c r="T2307" s="160">
        <f t="shared" si="988"/>
        <v>0</v>
      </c>
      <c r="U2307" s="159">
        <f>IFERROR(VLOOKUP(N2307,'P1 Intra-Europees'!$A$15:$H$25,5,0),0)*T2307</f>
        <v>0</v>
      </c>
      <c r="V2307" s="160">
        <f t="shared" si="989"/>
        <v>45</v>
      </c>
      <c r="W2307" s="159">
        <f>IFERROR(VLOOKUP(N2307,'P1 Intra-Europees'!$A$15:$H$25,6,0),0)*V2307</f>
        <v>0</v>
      </c>
      <c r="X2307" s="160">
        <f t="shared" si="990"/>
        <v>0</v>
      </c>
      <c r="Y2307" s="159">
        <f>IFERROR(VLOOKUP(N2307,'P1 Intra-Europees'!$A$15:$H$25,7,0),0)*X2307</f>
        <v>0</v>
      </c>
      <c r="Z2307" s="161">
        <f t="shared" si="991"/>
        <v>0</v>
      </c>
      <c r="AA2307" s="162">
        <f>IFERROR(VLOOKUP(N2307,'P1 Intra-Europees'!$A$15:$H$25,8,0),0)*Z2307</f>
        <v>0</v>
      </c>
      <c r="AB2307" s="163">
        <f t="shared" si="992"/>
        <v>0</v>
      </c>
      <c r="AC2307" s="157" t="str">
        <f>VLOOKUP(B2307,'P2 Origin'!$C$21:$O$176,13,0)</f>
        <v>EUR</v>
      </c>
      <c r="AD2307" s="164">
        <f t="shared" si="993"/>
        <v>0</v>
      </c>
      <c r="AE2307" s="165">
        <f>IF(AU2307&gt;0.1,VLOOKUP(B2307,'P2 Origin'!$C$21:$M$176,3,0)*H2307,0)</f>
        <v>0</v>
      </c>
      <c r="AF2307" s="166">
        <f t="shared" si="994"/>
        <v>0</v>
      </c>
      <c r="AG2307" s="165">
        <f>(VLOOKUP(B2307,'P2 Origin'!$C$21:$M$176,4,0))*AF2307</f>
        <v>0</v>
      </c>
      <c r="AH2307" s="166">
        <f t="shared" si="995"/>
        <v>0</v>
      </c>
      <c r="AI2307" s="165">
        <f>(VLOOKUP(B2307,'P2 Origin'!$C$21:$M$176,5,0))*AH2307</f>
        <v>0</v>
      </c>
      <c r="AJ2307" s="166">
        <f t="shared" si="1009"/>
        <v>0</v>
      </c>
      <c r="AK2307" s="165">
        <f>(VLOOKUP(B2307,'P2 Origin'!$C$21:$M$176,6,0))*AJ2307</f>
        <v>0</v>
      </c>
      <c r="AL2307" s="166">
        <f t="shared" si="996"/>
        <v>0</v>
      </c>
      <c r="AM2307" s="165">
        <f>(VLOOKUP($B2307,'P2 Origin'!$C$21:$M$176,7,0))*AL2307</f>
        <v>0</v>
      </c>
      <c r="AN2307" s="166">
        <f t="shared" si="997"/>
        <v>0</v>
      </c>
      <c r="AO2307" s="165">
        <f>(VLOOKUP($B2307,'P2 Origin'!$C$21:$M$176,8,0))*AN2307</f>
        <v>0</v>
      </c>
      <c r="AP2307" s="166">
        <f t="shared" si="998"/>
        <v>0</v>
      </c>
      <c r="AQ2307" s="165">
        <f>(VLOOKUP($B2307,'P2 Origin'!$C$21:$M$176,9,0))*AP2307</f>
        <v>0</v>
      </c>
      <c r="AR2307" s="155">
        <f t="shared" si="1011"/>
        <v>0</v>
      </c>
      <c r="AS2307" s="164">
        <f>(VLOOKUP(B2307,'P2 Origin'!$C$21:$M$176,10,0))*K2307</f>
        <v>0</v>
      </c>
      <c r="AT2307" s="164">
        <f>(VLOOKUP(B2307,'P2 Origin'!$C$21:$M$176,11,0))*J2307</f>
        <v>0</v>
      </c>
      <c r="AU2307" s="167">
        <v>0</v>
      </c>
      <c r="AV2307" s="168">
        <v>0</v>
      </c>
      <c r="AW2307" s="169">
        <v>0</v>
      </c>
      <c r="AX2307" s="170">
        <f>IF(AU2307&gt;=0.1,'P3 Bureaumarge zee- en luchtvr.'!$D$12,0)</f>
        <v>0</v>
      </c>
      <c r="AY2307" s="163">
        <f t="shared" si="999"/>
        <v>0</v>
      </c>
      <c r="AZ2307" s="157" t="str">
        <f>VLOOKUP(D2307,'P4 Destination'!$C$21:$O$176,13,0)</f>
        <v>EUR</v>
      </c>
      <c r="BA2307" s="164">
        <f t="shared" si="1000"/>
        <v>0</v>
      </c>
      <c r="BB2307" s="171">
        <f>IF(AU2307&gt;0.1,(VLOOKUP(D2307,'P4 Destination'!$C$21:$M$176,3,0))*I2307,0)</f>
        <v>0</v>
      </c>
      <c r="BC2307" s="172">
        <f t="shared" si="1001"/>
        <v>0</v>
      </c>
      <c r="BD2307" s="171">
        <f>(VLOOKUP($D2307,'P4 Destination'!$C$21:$M$176,4,0))*BC2307</f>
        <v>0</v>
      </c>
      <c r="BE2307" s="172">
        <f t="shared" si="1002"/>
        <v>0</v>
      </c>
      <c r="BF2307" s="171">
        <f>(VLOOKUP($D2307,'P4 Destination'!$C$21:$M$176,5,0))*BE2307</f>
        <v>0</v>
      </c>
      <c r="BG2307" s="172">
        <f t="shared" si="1003"/>
        <v>0</v>
      </c>
      <c r="BH2307" s="171">
        <f>(VLOOKUP($D2307,'P4 Destination'!$C$21:$M$176,6,0))*BG2307</f>
        <v>0</v>
      </c>
      <c r="BI2307" s="172">
        <f t="shared" si="1004"/>
        <v>0</v>
      </c>
      <c r="BJ2307" s="171">
        <f>(VLOOKUP($D2307,'P4 Destination'!$C$21:$M$176,7,0))*BI2307</f>
        <v>0</v>
      </c>
      <c r="BK2307" s="172">
        <f t="shared" si="1005"/>
        <v>0</v>
      </c>
      <c r="BL2307" s="171">
        <f>(VLOOKUP($D2307,'P4 Destination'!$C$21:$M$176,8,0))*BK2307</f>
        <v>0</v>
      </c>
      <c r="BM2307" s="172">
        <f t="shared" si="1006"/>
        <v>0</v>
      </c>
      <c r="BN2307" s="171">
        <f>(VLOOKUP($D2307,'P4 Destination'!$C$21:$M$176,9,0))*BM2307</f>
        <v>0</v>
      </c>
      <c r="BO2307" s="154">
        <f t="shared" si="1012"/>
        <v>0</v>
      </c>
      <c r="BP2307" s="171">
        <f>(VLOOKUP(D2307,'P4 Destination'!$C$21:$M$176,10,0))*K2307</f>
        <v>0</v>
      </c>
      <c r="BQ2307" s="171">
        <f>(VLOOKUP(D2307,'P4 Destination'!$C$21:$M$176,11,0))*J2307</f>
        <v>0</v>
      </c>
      <c r="BR2307" s="173">
        <f t="shared" si="1007"/>
        <v>0</v>
      </c>
      <c r="BS2307" s="173">
        <f>(AV2307*2500)*'P6 Verzekering'!$E$11</f>
        <v>0</v>
      </c>
      <c r="BT2307" s="173">
        <f>(AW2307*2500)*'P6 Verzekering'!$E$12</f>
        <v>0</v>
      </c>
      <c r="BU2307" s="173">
        <f>(L2307*2500)*'P6 Verzekering'!$E$13</f>
        <v>0</v>
      </c>
      <c r="BV2307" s="173">
        <f t="shared" si="1008"/>
        <v>0</v>
      </c>
      <c r="BW2307"/>
      <c r="BX2307"/>
    </row>
    <row r="2308" spans="1:76">
      <c r="A2308" s="152" t="s">
        <v>2780</v>
      </c>
      <c r="B2308" s="152" t="s">
        <v>173</v>
      </c>
      <c r="C2308" s="152" t="s">
        <v>172</v>
      </c>
      <c r="D2308" s="152" t="s">
        <v>219</v>
      </c>
      <c r="E2308" s="152" t="s">
        <v>219</v>
      </c>
      <c r="F2308" s="153">
        <f t="shared" si="1010"/>
        <v>45</v>
      </c>
      <c r="G2308" s="154">
        <v>0</v>
      </c>
      <c r="H2308" s="154">
        <f>IFERROR(VLOOKUP(B2308,'P2 Origin'!$C$21:$Q$176,15,FALSE),0)</f>
        <v>1</v>
      </c>
      <c r="I2308" s="154">
        <f>IFERROR(VLOOKUP(D2308,'P4 Destination'!$C$21:$Q$176,15,FALSE),0)</f>
        <v>0</v>
      </c>
      <c r="J2308" s="155"/>
      <c r="K2308" s="155"/>
      <c r="L2308" s="156">
        <v>45</v>
      </c>
      <c r="M2308" s="155">
        <v>960</v>
      </c>
      <c r="N2308" s="155">
        <v>5</v>
      </c>
      <c r="O2308" s="157">
        <f t="shared" si="985"/>
        <v>0</v>
      </c>
      <c r="P2308" s="158">
        <f t="shared" si="986"/>
        <v>0</v>
      </c>
      <c r="Q2308" s="159">
        <f>IFERROR(VLOOKUP(N2308,'P1 Intra-Europees'!$A$15:$H$25,3,0),0)*P2308</f>
        <v>0</v>
      </c>
      <c r="R2308" s="160">
        <f t="shared" si="987"/>
        <v>0</v>
      </c>
      <c r="S2308" s="159">
        <f>IFERROR(VLOOKUP(N2308,'P1 Intra-Europees'!$A$15:$H$25,4,0),0)*R2308</f>
        <v>0</v>
      </c>
      <c r="T2308" s="160">
        <f t="shared" si="988"/>
        <v>0</v>
      </c>
      <c r="U2308" s="159">
        <f>IFERROR(VLOOKUP(N2308,'P1 Intra-Europees'!$A$15:$H$25,5,0),0)*T2308</f>
        <v>0</v>
      </c>
      <c r="V2308" s="160">
        <f t="shared" si="989"/>
        <v>45</v>
      </c>
      <c r="W2308" s="159">
        <f>IFERROR(VLOOKUP(N2308,'P1 Intra-Europees'!$A$15:$H$25,6,0),0)*V2308</f>
        <v>0</v>
      </c>
      <c r="X2308" s="160">
        <f t="shared" si="990"/>
        <v>0</v>
      </c>
      <c r="Y2308" s="159">
        <f>IFERROR(VLOOKUP(N2308,'P1 Intra-Europees'!$A$15:$H$25,7,0),0)*X2308</f>
        <v>0</v>
      </c>
      <c r="Z2308" s="161">
        <f t="shared" si="991"/>
        <v>0</v>
      </c>
      <c r="AA2308" s="162">
        <f>IFERROR(VLOOKUP(N2308,'P1 Intra-Europees'!$A$15:$H$25,8,0),0)*Z2308</f>
        <v>0</v>
      </c>
      <c r="AB2308" s="163">
        <f t="shared" si="992"/>
        <v>0</v>
      </c>
      <c r="AC2308" s="157" t="str">
        <f>VLOOKUP(B2308,'P2 Origin'!$C$21:$O$176,13,0)</f>
        <v>EUR</v>
      </c>
      <c r="AD2308" s="164">
        <f t="shared" si="993"/>
        <v>0</v>
      </c>
      <c r="AE2308" s="165">
        <f>IF(AU2308&gt;0.1,VLOOKUP(B2308,'P2 Origin'!$C$21:$M$176,3,0)*H2308,0)</f>
        <v>0</v>
      </c>
      <c r="AF2308" s="166">
        <f t="shared" si="994"/>
        <v>0</v>
      </c>
      <c r="AG2308" s="165">
        <f>(VLOOKUP(B2308,'P2 Origin'!$C$21:$M$176,4,0))*AF2308</f>
        <v>0</v>
      </c>
      <c r="AH2308" s="166">
        <f t="shared" si="995"/>
        <v>0</v>
      </c>
      <c r="AI2308" s="165">
        <f>(VLOOKUP(B2308,'P2 Origin'!$C$21:$M$176,5,0))*AH2308</f>
        <v>0</v>
      </c>
      <c r="AJ2308" s="166">
        <f t="shared" si="1009"/>
        <v>0</v>
      </c>
      <c r="AK2308" s="165">
        <f>(VLOOKUP(B2308,'P2 Origin'!$C$21:$M$176,6,0))*AJ2308</f>
        <v>0</v>
      </c>
      <c r="AL2308" s="166">
        <f t="shared" si="996"/>
        <v>0</v>
      </c>
      <c r="AM2308" s="165">
        <f>(VLOOKUP($B2308,'P2 Origin'!$C$21:$M$176,7,0))*AL2308</f>
        <v>0</v>
      </c>
      <c r="AN2308" s="166">
        <f t="shared" si="997"/>
        <v>0</v>
      </c>
      <c r="AO2308" s="165">
        <f>(VLOOKUP($B2308,'P2 Origin'!$C$21:$M$176,8,0))*AN2308</f>
        <v>0</v>
      </c>
      <c r="AP2308" s="166">
        <f t="shared" si="998"/>
        <v>0</v>
      </c>
      <c r="AQ2308" s="165">
        <f>(VLOOKUP($B2308,'P2 Origin'!$C$21:$M$176,9,0))*AP2308</f>
        <v>0</v>
      </c>
      <c r="AR2308" s="155">
        <f t="shared" si="1011"/>
        <v>0</v>
      </c>
      <c r="AS2308" s="164">
        <f>(VLOOKUP(B2308,'P2 Origin'!$C$21:$M$176,10,0))*K2308</f>
        <v>0</v>
      </c>
      <c r="AT2308" s="164">
        <f>(VLOOKUP(B2308,'P2 Origin'!$C$21:$M$176,11,0))*J2308</f>
        <v>0</v>
      </c>
      <c r="AU2308" s="167">
        <v>0</v>
      </c>
      <c r="AV2308" s="168">
        <v>0</v>
      </c>
      <c r="AW2308" s="169">
        <v>0</v>
      </c>
      <c r="AX2308" s="170">
        <f>IF(AU2308&gt;=0.1,'P3 Bureaumarge zee- en luchtvr.'!$D$12,0)</f>
        <v>0</v>
      </c>
      <c r="AY2308" s="163">
        <f t="shared" si="999"/>
        <v>0</v>
      </c>
      <c r="AZ2308" s="157" t="str">
        <f>VLOOKUP(D2308,'P4 Destination'!$C$21:$O$176,13,0)</f>
        <v>EUR</v>
      </c>
      <c r="BA2308" s="164">
        <f t="shared" si="1000"/>
        <v>0</v>
      </c>
      <c r="BB2308" s="171">
        <f>IF(AU2308&gt;0.1,(VLOOKUP(D2308,'P4 Destination'!$C$21:$M$176,3,0))*I2308,0)</f>
        <v>0</v>
      </c>
      <c r="BC2308" s="172">
        <f t="shared" si="1001"/>
        <v>0</v>
      </c>
      <c r="BD2308" s="171">
        <f>(VLOOKUP($D2308,'P4 Destination'!$C$21:$M$176,4,0))*BC2308</f>
        <v>0</v>
      </c>
      <c r="BE2308" s="172">
        <f t="shared" si="1002"/>
        <v>0</v>
      </c>
      <c r="BF2308" s="171">
        <f>(VLOOKUP($D2308,'P4 Destination'!$C$21:$M$176,5,0))*BE2308</f>
        <v>0</v>
      </c>
      <c r="BG2308" s="172">
        <f t="shared" si="1003"/>
        <v>0</v>
      </c>
      <c r="BH2308" s="171">
        <f>(VLOOKUP($D2308,'P4 Destination'!$C$21:$M$176,6,0))*BG2308</f>
        <v>0</v>
      </c>
      <c r="BI2308" s="172">
        <f t="shared" si="1004"/>
        <v>0</v>
      </c>
      <c r="BJ2308" s="171">
        <f>(VLOOKUP($D2308,'P4 Destination'!$C$21:$M$176,7,0))*BI2308</f>
        <v>0</v>
      </c>
      <c r="BK2308" s="172">
        <f t="shared" si="1005"/>
        <v>0</v>
      </c>
      <c r="BL2308" s="171">
        <f>(VLOOKUP($D2308,'P4 Destination'!$C$21:$M$176,8,0))*BK2308</f>
        <v>0</v>
      </c>
      <c r="BM2308" s="172">
        <f t="shared" si="1006"/>
        <v>0</v>
      </c>
      <c r="BN2308" s="171">
        <f>(VLOOKUP($D2308,'P4 Destination'!$C$21:$M$176,9,0))*BM2308</f>
        <v>0</v>
      </c>
      <c r="BO2308" s="154">
        <f t="shared" si="1012"/>
        <v>0</v>
      </c>
      <c r="BP2308" s="171">
        <f>(VLOOKUP(D2308,'P4 Destination'!$C$21:$M$176,10,0))*K2308</f>
        <v>0</v>
      </c>
      <c r="BQ2308" s="171">
        <f>(VLOOKUP(D2308,'P4 Destination'!$C$21:$M$176,11,0))*J2308</f>
        <v>0</v>
      </c>
      <c r="BR2308" s="173">
        <f t="shared" si="1007"/>
        <v>0</v>
      </c>
      <c r="BS2308" s="173">
        <f>(AV2308*2500)*'P6 Verzekering'!$E$11</f>
        <v>0</v>
      </c>
      <c r="BT2308" s="173">
        <f>(AW2308*2500)*'P6 Verzekering'!$E$12</f>
        <v>0</v>
      </c>
      <c r="BU2308" s="173">
        <f>(L2308*2500)*'P6 Verzekering'!$E$13</f>
        <v>0</v>
      </c>
      <c r="BV2308" s="173">
        <f t="shared" si="1008"/>
        <v>0</v>
      </c>
      <c r="BW2308"/>
      <c r="BX2308"/>
    </row>
    <row r="2309" spans="1:76">
      <c r="A2309" s="152" t="s">
        <v>2434</v>
      </c>
      <c r="B2309" s="152" t="s">
        <v>219</v>
      </c>
      <c r="C2309" s="152" t="s">
        <v>219</v>
      </c>
      <c r="D2309" s="152" t="s">
        <v>147</v>
      </c>
      <c r="E2309" s="152" t="s">
        <v>146</v>
      </c>
      <c r="F2309" s="153">
        <f t="shared" si="1010"/>
        <v>45</v>
      </c>
      <c r="G2309" s="154">
        <v>0</v>
      </c>
      <c r="H2309" s="154">
        <f>IFERROR(VLOOKUP(B2309,'P2 Origin'!$C$21:$Q$176,15,FALSE),0)</f>
        <v>0</v>
      </c>
      <c r="I2309" s="154">
        <f>IFERROR(VLOOKUP(D2309,'P4 Destination'!$C$21:$Q$176,15,FALSE),0)</f>
        <v>1</v>
      </c>
      <c r="J2309" s="155"/>
      <c r="K2309" s="155"/>
      <c r="L2309" s="156">
        <v>45</v>
      </c>
      <c r="M2309" s="155">
        <v>1194</v>
      </c>
      <c r="N2309" s="155">
        <v>6</v>
      </c>
      <c r="O2309" s="157">
        <f t="shared" si="985"/>
        <v>0</v>
      </c>
      <c r="P2309" s="158">
        <f t="shared" si="986"/>
        <v>0</v>
      </c>
      <c r="Q2309" s="159">
        <f>IFERROR(VLOOKUP(N2309,'P1 Intra-Europees'!$A$15:$H$25,3,0),0)*P2309</f>
        <v>0</v>
      </c>
      <c r="R2309" s="160">
        <f t="shared" si="987"/>
        <v>0</v>
      </c>
      <c r="S2309" s="159">
        <f>IFERROR(VLOOKUP(N2309,'P1 Intra-Europees'!$A$15:$H$25,4,0),0)*R2309</f>
        <v>0</v>
      </c>
      <c r="T2309" s="160">
        <f t="shared" si="988"/>
        <v>0</v>
      </c>
      <c r="U2309" s="159">
        <f>IFERROR(VLOOKUP(N2309,'P1 Intra-Europees'!$A$15:$H$25,5,0),0)*T2309</f>
        <v>0</v>
      </c>
      <c r="V2309" s="160">
        <f t="shared" si="989"/>
        <v>45</v>
      </c>
      <c r="W2309" s="159">
        <f>IFERROR(VLOOKUP(N2309,'P1 Intra-Europees'!$A$15:$H$25,6,0),0)*V2309</f>
        <v>0</v>
      </c>
      <c r="X2309" s="160">
        <f t="shared" si="990"/>
        <v>0</v>
      </c>
      <c r="Y2309" s="159">
        <f>IFERROR(VLOOKUP(N2309,'P1 Intra-Europees'!$A$15:$H$25,7,0),0)*X2309</f>
        <v>0</v>
      </c>
      <c r="Z2309" s="161">
        <f t="shared" si="991"/>
        <v>0</v>
      </c>
      <c r="AA2309" s="162">
        <f>IFERROR(VLOOKUP(N2309,'P1 Intra-Europees'!$A$15:$H$25,8,0),0)*Z2309</f>
        <v>0</v>
      </c>
      <c r="AB2309" s="163">
        <f t="shared" si="992"/>
        <v>0</v>
      </c>
      <c r="AC2309" s="157" t="str">
        <f>VLOOKUP(B2309,'P2 Origin'!$C$21:$O$176,13,0)</f>
        <v>EUR</v>
      </c>
      <c r="AD2309" s="164">
        <f t="shared" si="993"/>
        <v>0</v>
      </c>
      <c r="AE2309" s="165">
        <f>IF(AU2309&gt;0.1,VLOOKUP(B2309,'P2 Origin'!$C$21:$M$176,3,0)*H2309,0)</f>
        <v>0</v>
      </c>
      <c r="AF2309" s="166">
        <f t="shared" si="994"/>
        <v>0</v>
      </c>
      <c r="AG2309" s="165">
        <f>(VLOOKUP(B2309,'P2 Origin'!$C$21:$M$176,4,0))*AF2309</f>
        <v>0</v>
      </c>
      <c r="AH2309" s="166">
        <f t="shared" si="995"/>
        <v>0</v>
      </c>
      <c r="AI2309" s="165">
        <f>(VLOOKUP(B2309,'P2 Origin'!$C$21:$M$176,5,0))*AH2309</f>
        <v>0</v>
      </c>
      <c r="AJ2309" s="166">
        <f t="shared" si="1009"/>
        <v>0</v>
      </c>
      <c r="AK2309" s="165">
        <f>(VLOOKUP(B2309,'P2 Origin'!$C$21:$M$176,6,0))*AJ2309</f>
        <v>0</v>
      </c>
      <c r="AL2309" s="166">
        <f t="shared" si="996"/>
        <v>0</v>
      </c>
      <c r="AM2309" s="165">
        <f>(VLOOKUP($B2309,'P2 Origin'!$C$21:$M$176,7,0))*AL2309</f>
        <v>0</v>
      </c>
      <c r="AN2309" s="166">
        <f t="shared" si="997"/>
        <v>0</v>
      </c>
      <c r="AO2309" s="165">
        <f>(VLOOKUP($B2309,'P2 Origin'!$C$21:$M$176,8,0))*AN2309</f>
        <v>0</v>
      </c>
      <c r="AP2309" s="166">
        <f t="shared" si="998"/>
        <v>0</v>
      </c>
      <c r="AQ2309" s="165">
        <f>(VLOOKUP($B2309,'P2 Origin'!$C$21:$M$176,9,0))*AP2309</f>
        <v>0</v>
      </c>
      <c r="AR2309" s="155">
        <f t="shared" si="1011"/>
        <v>0</v>
      </c>
      <c r="AS2309" s="164">
        <f>(VLOOKUP(B2309,'P2 Origin'!$C$21:$M$176,10,0))*K2309</f>
        <v>0</v>
      </c>
      <c r="AT2309" s="164">
        <f>(VLOOKUP(B2309,'P2 Origin'!$C$21:$M$176,11,0))*J2309</f>
        <v>0</v>
      </c>
      <c r="AU2309" s="167">
        <v>0</v>
      </c>
      <c r="AV2309" s="168">
        <v>0</v>
      </c>
      <c r="AW2309" s="169">
        <v>0</v>
      </c>
      <c r="AX2309" s="170">
        <f>IF(AU2309&gt;=0.1,'P3 Bureaumarge zee- en luchtvr.'!$D$12,0)</f>
        <v>0</v>
      </c>
      <c r="AY2309" s="163">
        <f t="shared" si="999"/>
        <v>0</v>
      </c>
      <c r="AZ2309" s="157" t="str">
        <f>VLOOKUP(D2309,'P4 Destination'!$C$21:$O$176,13,0)</f>
        <v>EUR</v>
      </c>
      <c r="BA2309" s="164">
        <f t="shared" si="1000"/>
        <v>0</v>
      </c>
      <c r="BB2309" s="171">
        <f>IF(AU2309&gt;0.1,(VLOOKUP(D2309,'P4 Destination'!$C$21:$M$176,3,0))*I2309,0)</f>
        <v>0</v>
      </c>
      <c r="BC2309" s="172">
        <f t="shared" si="1001"/>
        <v>0</v>
      </c>
      <c r="BD2309" s="171">
        <f>(VLOOKUP($D2309,'P4 Destination'!$C$21:$M$176,4,0))*BC2309</f>
        <v>0</v>
      </c>
      <c r="BE2309" s="172">
        <f t="shared" si="1002"/>
        <v>0</v>
      </c>
      <c r="BF2309" s="171">
        <f>(VLOOKUP($D2309,'P4 Destination'!$C$21:$M$176,5,0))*BE2309</f>
        <v>0</v>
      </c>
      <c r="BG2309" s="172">
        <f t="shared" si="1003"/>
        <v>0</v>
      </c>
      <c r="BH2309" s="171">
        <f>(VLOOKUP($D2309,'P4 Destination'!$C$21:$M$176,6,0))*BG2309</f>
        <v>0</v>
      </c>
      <c r="BI2309" s="172">
        <f t="shared" si="1004"/>
        <v>0</v>
      </c>
      <c r="BJ2309" s="171">
        <f>(VLOOKUP($D2309,'P4 Destination'!$C$21:$M$176,7,0))*BI2309</f>
        <v>0</v>
      </c>
      <c r="BK2309" s="172">
        <f t="shared" si="1005"/>
        <v>0</v>
      </c>
      <c r="BL2309" s="171">
        <f>(VLOOKUP($D2309,'P4 Destination'!$C$21:$M$176,8,0))*BK2309</f>
        <v>0</v>
      </c>
      <c r="BM2309" s="172">
        <f t="shared" si="1006"/>
        <v>0</v>
      </c>
      <c r="BN2309" s="171">
        <f>(VLOOKUP($D2309,'P4 Destination'!$C$21:$M$176,9,0))*BM2309</f>
        <v>0</v>
      </c>
      <c r="BO2309" s="154">
        <f t="shared" si="1012"/>
        <v>0</v>
      </c>
      <c r="BP2309" s="171">
        <f>(VLOOKUP(D2309,'P4 Destination'!$C$21:$M$176,10,0))*K2309</f>
        <v>0</v>
      </c>
      <c r="BQ2309" s="171">
        <f>(VLOOKUP(D2309,'P4 Destination'!$C$21:$M$176,11,0))*J2309</f>
        <v>0</v>
      </c>
      <c r="BR2309" s="173">
        <f t="shared" si="1007"/>
        <v>0</v>
      </c>
      <c r="BS2309" s="173">
        <f>(AV2309*2500)*'P6 Verzekering'!$E$11</f>
        <v>0</v>
      </c>
      <c r="BT2309" s="173">
        <f>(AW2309*2500)*'P6 Verzekering'!$E$12</f>
        <v>0</v>
      </c>
      <c r="BU2309" s="173">
        <f>(L2309*2500)*'P6 Verzekering'!$E$13</f>
        <v>0</v>
      </c>
      <c r="BV2309" s="173">
        <f t="shared" si="1008"/>
        <v>0</v>
      </c>
      <c r="BW2309"/>
      <c r="BX2309"/>
    </row>
    <row r="2310" spans="1:76" ht="14.45" customHeight="1">
      <c r="A2310" s="152" t="s">
        <v>2046</v>
      </c>
      <c r="B2310" s="152" t="s">
        <v>219</v>
      </c>
      <c r="C2310" s="152" t="s">
        <v>219</v>
      </c>
      <c r="D2310" s="152" t="s">
        <v>242</v>
      </c>
      <c r="E2310" s="152" t="s">
        <v>241</v>
      </c>
      <c r="F2310" s="153">
        <f t="shared" si="1010"/>
        <v>45</v>
      </c>
      <c r="G2310" s="154">
        <v>0</v>
      </c>
      <c r="H2310" s="154">
        <f>IFERROR(VLOOKUP(B2310,'P2 Origin'!$C$21:$Q$176,15,FALSE),0)</f>
        <v>0</v>
      </c>
      <c r="I2310" s="154">
        <f>IFERROR(VLOOKUP(D2310,'P4 Destination'!$C$21:$Q$176,15,FALSE),0)</f>
        <v>1</v>
      </c>
      <c r="J2310" s="155"/>
      <c r="K2310" s="155"/>
      <c r="L2310" s="156">
        <v>45</v>
      </c>
      <c r="M2310" s="155">
        <v>1256</v>
      </c>
      <c r="N2310" s="155">
        <v>6</v>
      </c>
      <c r="O2310" s="157">
        <f t="shared" si="985"/>
        <v>0</v>
      </c>
      <c r="P2310" s="158">
        <f t="shared" si="986"/>
        <v>0</v>
      </c>
      <c r="Q2310" s="159">
        <f>IFERROR(VLOOKUP(N2310,'P1 Intra-Europees'!$A$15:$H$25,3,0),0)*P2310</f>
        <v>0</v>
      </c>
      <c r="R2310" s="160">
        <f t="shared" si="987"/>
        <v>0</v>
      </c>
      <c r="S2310" s="159">
        <f>IFERROR(VLOOKUP(N2310,'P1 Intra-Europees'!$A$15:$H$25,4,0),0)*R2310</f>
        <v>0</v>
      </c>
      <c r="T2310" s="160">
        <f t="shared" si="988"/>
        <v>0</v>
      </c>
      <c r="U2310" s="159">
        <f>IFERROR(VLOOKUP(N2310,'P1 Intra-Europees'!$A$15:$H$25,5,0),0)*T2310</f>
        <v>0</v>
      </c>
      <c r="V2310" s="160">
        <f t="shared" si="989"/>
        <v>45</v>
      </c>
      <c r="W2310" s="159">
        <f>IFERROR(VLOOKUP(N2310,'P1 Intra-Europees'!$A$15:$H$25,6,0),0)*V2310</f>
        <v>0</v>
      </c>
      <c r="X2310" s="160">
        <f t="shared" si="990"/>
        <v>0</v>
      </c>
      <c r="Y2310" s="159">
        <f>IFERROR(VLOOKUP(N2310,'P1 Intra-Europees'!$A$15:$H$25,7,0),0)*X2310</f>
        <v>0</v>
      </c>
      <c r="Z2310" s="161">
        <f t="shared" si="991"/>
        <v>0</v>
      </c>
      <c r="AA2310" s="162">
        <f>IFERROR(VLOOKUP(N2310,'P1 Intra-Europees'!$A$15:$H$25,8,0),0)*Z2310</f>
        <v>0</v>
      </c>
      <c r="AB2310" s="163">
        <f t="shared" si="992"/>
        <v>0</v>
      </c>
      <c r="AC2310" s="157" t="str">
        <f>VLOOKUP(B2310,'P2 Origin'!$C$21:$O$176,13,0)</f>
        <v>EUR</v>
      </c>
      <c r="AD2310" s="164">
        <f t="shared" si="993"/>
        <v>0</v>
      </c>
      <c r="AE2310" s="165">
        <f>IF(AU2310&gt;0.1,VLOOKUP(B2310,'P2 Origin'!$C$21:$M$176,3,0)*H2310,0)</f>
        <v>0</v>
      </c>
      <c r="AF2310" s="166">
        <f t="shared" si="994"/>
        <v>0</v>
      </c>
      <c r="AG2310" s="165">
        <f>(VLOOKUP(B2310,'P2 Origin'!$C$21:$M$176,4,0))*AF2310</f>
        <v>0</v>
      </c>
      <c r="AH2310" s="166">
        <f t="shared" si="995"/>
        <v>0</v>
      </c>
      <c r="AI2310" s="165">
        <f>(VLOOKUP(B2310,'P2 Origin'!$C$21:$M$176,5,0))*AH2310</f>
        <v>0</v>
      </c>
      <c r="AJ2310" s="166">
        <f t="shared" si="1009"/>
        <v>0</v>
      </c>
      <c r="AK2310" s="165">
        <f>(VLOOKUP(B2310,'P2 Origin'!$C$21:$M$176,6,0))*AJ2310</f>
        <v>0</v>
      </c>
      <c r="AL2310" s="166">
        <f t="shared" si="996"/>
        <v>0</v>
      </c>
      <c r="AM2310" s="165">
        <f>(VLOOKUP($B2310,'P2 Origin'!$C$21:$M$176,7,0))*AL2310</f>
        <v>0</v>
      </c>
      <c r="AN2310" s="166">
        <f t="shared" si="997"/>
        <v>0</v>
      </c>
      <c r="AO2310" s="165">
        <f>(VLOOKUP($B2310,'P2 Origin'!$C$21:$M$176,8,0))*AN2310</f>
        <v>0</v>
      </c>
      <c r="AP2310" s="166">
        <f t="shared" si="998"/>
        <v>0</v>
      </c>
      <c r="AQ2310" s="165">
        <f>(VLOOKUP($B2310,'P2 Origin'!$C$21:$M$176,9,0))*AP2310</f>
        <v>0</v>
      </c>
      <c r="AR2310" s="155">
        <f t="shared" si="1011"/>
        <v>0</v>
      </c>
      <c r="AS2310" s="164">
        <f>(VLOOKUP(B2310,'P2 Origin'!$C$21:$M$176,10,0))*K2310</f>
        <v>0</v>
      </c>
      <c r="AT2310" s="164">
        <f>(VLOOKUP(B2310,'P2 Origin'!$C$21:$M$176,11,0))*J2310</f>
        <v>0</v>
      </c>
      <c r="AU2310" s="167">
        <v>0</v>
      </c>
      <c r="AV2310" s="168">
        <v>0</v>
      </c>
      <c r="AW2310" s="169">
        <v>0</v>
      </c>
      <c r="AX2310" s="170">
        <f>IF(AU2310&gt;=0.1,'P3 Bureaumarge zee- en luchtvr.'!$D$12,0)</f>
        <v>0</v>
      </c>
      <c r="AY2310" s="163">
        <f t="shared" si="999"/>
        <v>0</v>
      </c>
      <c r="AZ2310" s="157" t="str">
        <f>VLOOKUP(D2310,'P4 Destination'!$C$21:$O$176,13,0)</f>
        <v>EUR</v>
      </c>
      <c r="BA2310" s="164">
        <f t="shared" si="1000"/>
        <v>0</v>
      </c>
      <c r="BB2310" s="171">
        <f>IF(AU2310&gt;0.1,(VLOOKUP(D2310,'P4 Destination'!$C$21:$M$176,3,0))*I2310,0)</f>
        <v>0</v>
      </c>
      <c r="BC2310" s="172">
        <f t="shared" si="1001"/>
        <v>0</v>
      </c>
      <c r="BD2310" s="171">
        <f>(VLOOKUP($D2310,'P4 Destination'!$C$21:$M$176,4,0))*BC2310</f>
        <v>0</v>
      </c>
      <c r="BE2310" s="172">
        <f t="shared" si="1002"/>
        <v>0</v>
      </c>
      <c r="BF2310" s="171">
        <f>(VLOOKUP($D2310,'P4 Destination'!$C$21:$M$176,5,0))*BE2310</f>
        <v>0</v>
      </c>
      <c r="BG2310" s="172">
        <f t="shared" si="1003"/>
        <v>0</v>
      </c>
      <c r="BH2310" s="171">
        <f>(VLOOKUP($D2310,'P4 Destination'!$C$21:$M$176,6,0))*BG2310</f>
        <v>0</v>
      </c>
      <c r="BI2310" s="172">
        <f t="shared" si="1004"/>
        <v>0</v>
      </c>
      <c r="BJ2310" s="171">
        <f>(VLOOKUP($D2310,'P4 Destination'!$C$21:$M$176,7,0))*BI2310</f>
        <v>0</v>
      </c>
      <c r="BK2310" s="172">
        <f t="shared" si="1005"/>
        <v>0</v>
      </c>
      <c r="BL2310" s="171">
        <f>(VLOOKUP($D2310,'P4 Destination'!$C$21:$M$176,8,0))*BK2310</f>
        <v>0</v>
      </c>
      <c r="BM2310" s="172">
        <f t="shared" si="1006"/>
        <v>0</v>
      </c>
      <c r="BN2310" s="171">
        <f>(VLOOKUP($D2310,'P4 Destination'!$C$21:$M$176,9,0))*BM2310</f>
        <v>0</v>
      </c>
      <c r="BO2310" s="154">
        <f t="shared" si="1012"/>
        <v>0</v>
      </c>
      <c r="BP2310" s="171">
        <f>(VLOOKUP(D2310,'P4 Destination'!$C$21:$M$176,10,0))*K2310</f>
        <v>0</v>
      </c>
      <c r="BQ2310" s="171">
        <f>(VLOOKUP(D2310,'P4 Destination'!$C$21:$M$176,11,0))*J2310</f>
        <v>0</v>
      </c>
      <c r="BR2310" s="173">
        <f t="shared" si="1007"/>
        <v>0</v>
      </c>
      <c r="BS2310" s="173">
        <f>(AV2310*2500)*'P6 Verzekering'!$E$11</f>
        <v>0</v>
      </c>
      <c r="BT2310" s="173">
        <f>(AW2310*2500)*'P6 Verzekering'!$E$12</f>
        <v>0</v>
      </c>
      <c r="BU2310" s="173">
        <f>(L2310*2500)*'P6 Verzekering'!$E$13</f>
        <v>0</v>
      </c>
      <c r="BV2310" s="173">
        <f t="shared" si="1008"/>
        <v>0</v>
      </c>
      <c r="BW2310"/>
      <c r="BX2310"/>
    </row>
    <row r="2311" spans="1:76">
      <c r="A2311" s="152" t="s">
        <v>871</v>
      </c>
      <c r="B2311" s="152" t="s">
        <v>237</v>
      </c>
      <c r="C2311" s="174" t="s">
        <v>236</v>
      </c>
      <c r="D2311" s="152" t="s">
        <v>219</v>
      </c>
      <c r="E2311" s="152" t="s">
        <v>219</v>
      </c>
      <c r="F2311" s="153">
        <f t="shared" si="1010"/>
        <v>45</v>
      </c>
      <c r="G2311" s="154">
        <v>0</v>
      </c>
      <c r="H2311" s="154">
        <f>IFERROR(VLOOKUP(B2311,'P2 Origin'!$C$21:$Q$176,15,FALSE),0)</f>
        <v>0</v>
      </c>
      <c r="I2311" s="154">
        <f>IFERROR(VLOOKUP(D2311,'P4 Destination'!$C$21:$Q$176,15,FALSE),0)</f>
        <v>0</v>
      </c>
      <c r="J2311" s="155"/>
      <c r="K2311" s="155"/>
      <c r="L2311" s="156">
        <v>45</v>
      </c>
      <c r="M2311" s="155">
        <v>1703</v>
      </c>
      <c r="N2311" s="155">
        <v>7</v>
      </c>
      <c r="O2311" s="157">
        <f t="shared" si="985"/>
        <v>0</v>
      </c>
      <c r="P2311" s="158">
        <f t="shared" si="986"/>
        <v>0</v>
      </c>
      <c r="Q2311" s="159">
        <f>IFERROR(VLOOKUP(N2311,'P1 Intra-Europees'!$A$15:$H$25,3,0),0)*P2311</f>
        <v>0</v>
      </c>
      <c r="R2311" s="160">
        <f t="shared" si="987"/>
        <v>0</v>
      </c>
      <c r="S2311" s="159">
        <f>IFERROR(VLOOKUP(N2311,'P1 Intra-Europees'!$A$15:$H$25,4,0),0)*R2311</f>
        <v>0</v>
      </c>
      <c r="T2311" s="160">
        <f t="shared" si="988"/>
        <v>0</v>
      </c>
      <c r="U2311" s="159">
        <f>IFERROR(VLOOKUP(N2311,'P1 Intra-Europees'!$A$15:$H$25,5,0),0)*T2311</f>
        <v>0</v>
      </c>
      <c r="V2311" s="160">
        <f t="shared" si="989"/>
        <v>45</v>
      </c>
      <c r="W2311" s="159">
        <f>IFERROR(VLOOKUP(N2311,'P1 Intra-Europees'!$A$15:$H$25,6,0),0)*V2311</f>
        <v>0</v>
      </c>
      <c r="X2311" s="160">
        <f t="shared" si="990"/>
        <v>0</v>
      </c>
      <c r="Y2311" s="159">
        <f>IFERROR(VLOOKUP(N2311,'P1 Intra-Europees'!$A$15:$H$25,7,0),0)*X2311</f>
        <v>0</v>
      </c>
      <c r="Z2311" s="161">
        <f t="shared" si="991"/>
        <v>0</v>
      </c>
      <c r="AA2311" s="162">
        <f>IFERROR(VLOOKUP(N2311,'P1 Intra-Europees'!$A$15:$H$25,8,0),0)*Z2311</f>
        <v>0</v>
      </c>
      <c r="AB2311" s="163">
        <f t="shared" si="992"/>
        <v>0</v>
      </c>
      <c r="AC2311" s="157" t="str">
        <f>VLOOKUP(B2311,'P2 Origin'!$C$21:$O$176,13,0)</f>
        <v>EUR</v>
      </c>
      <c r="AD2311" s="164">
        <f t="shared" si="993"/>
        <v>0</v>
      </c>
      <c r="AE2311" s="165">
        <f>IF(AU2311&gt;0.1,VLOOKUP(B2311,'P2 Origin'!$C$21:$M$176,3,0)*H2311,0)</f>
        <v>0</v>
      </c>
      <c r="AF2311" s="166">
        <f t="shared" si="994"/>
        <v>0</v>
      </c>
      <c r="AG2311" s="165">
        <f>(VLOOKUP(B2311,'P2 Origin'!$C$21:$M$176,4,0))*AF2311</f>
        <v>0</v>
      </c>
      <c r="AH2311" s="166">
        <f t="shared" si="995"/>
        <v>0</v>
      </c>
      <c r="AI2311" s="165">
        <f>(VLOOKUP(B2311,'P2 Origin'!$C$21:$M$176,5,0))*AH2311</f>
        <v>0</v>
      </c>
      <c r="AJ2311" s="166">
        <f t="shared" si="1009"/>
        <v>0</v>
      </c>
      <c r="AK2311" s="165">
        <f>(VLOOKUP(B2311,'P2 Origin'!$C$21:$M$176,6,0))*AJ2311</f>
        <v>0</v>
      </c>
      <c r="AL2311" s="166">
        <f t="shared" si="996"/>
        <v>0</v>
      </c>
      <c r="AM2311" s="165">
        <f>(VLOOKUP($B2311,'P2 Origin'!$C$21:$M$176,7,0))*AL2311</f>
        <v>0</v>
      </c>
      <c r="AN2311" s="166">
        <f t="shared" si="997"/>
        <v>0</v>
      </c>
      <c r="AO2311" s="165">
        <f>(VLOOKUP($B2311,'P2 Origin'!$C$21:$M$176,8,0))*AN2311</f>
        <v>0</v>
      </c>
      <c r="AP2311" s="166">
        <f t="shared" si="998"/>
        <v>0</v>
      </c>
      <c r="AQ2311" s="165">
        <f>(VLOOKUP($B2311,'P2 Origin'!$C$21:$M$176,9,0))*AP2311</f>
        <v>0</v>
      </c>
      <c r="AR2311" s="155">
        <f t="shared" si="1011"/>
        <v>0</v>
      </c>
      <c r="AS2311" s="164">
        <f>(VLOOKUP(B2311,'P2 Origin'!$C$21:$M$176,10,0))*K2311</f>
        <v>0</v>
      </c>
      <c r="AT2311" s="164">
        <f>(VLOOKUP(B2311,'P2 Origin'!$C$21:$M$176,11,0))*J2311</f>
        <v>0</v>
      </c>
      <c r="AU2311" s="167">
        <v>0</v>
      </c>
      <c r="AV2311" s="168">
        <v>0</v>
      </c>
      <c r="AW2311" s="169">
        <v>0</v>
      </c>
      <c r="AX2311" s="170">
        <f>IF(AU2311&gt;=0.1,'P3 Bureaumarge zee- en luchtvr.'!$D$12,0)</f>
        <v>0</v>
      </c>
      <c r="AY2311" s="163">
        <f t="shared" si="999"/>
        <v>0</v>
      </c>
      <c r="AZ2311" s="157" t="str">
        <f>VLOOKUP(D2311,'P4 Destination'!$C$21:$O$176,13,0)</f>
        <v>EUR</v>
      </c>
      <c r="BA2311" s="164">
        <f t="shared" si="1000"/>
        <v>0</v>
      </c>
      <c r="BB2311" s="171">
        <f>IF(AU2311&gt;0.1,(VLOOKUP(D2311,'P4 Destination'!$C$21:$M$176,3,0))*I2311,0)</f>
        <v>0</v>
      </c>
      <c r="BC2311" s="172">
        <f t="shared" si="1001"/>
        <v>0</v>
      </c>
      <c r="BD2311" s="171">
        <f>(VLOOKUP($D2311,'P4 Destination'!$C$21:$M$176,4,0))*BC2311</f>
        <v>0</v>
      </c>
      <c r="BE2311" s="172">
        <f t="shared" si="1002"/>
        <v>0</v>
      </c>
      <c r="BF2311" s="171">
        <f>(VLOOKUP($D2311,'P4 Destination'!$C$21:$M$176,5,0))*BE2311</f>
        <v>0</v>
      </c>
      <c r="BG2311" s="172">
        <f t="shared" si="1003"/>
        <v>0</v>
      </c>
      <c r="BH2311" s="171">
        <f>(VLOOKUP($D2311,'P4 Destination'!$C$21:$M$176,6,0))*BG2311</f>
        <v>0</v>
      </c>
      <c r="BI2311" s="172">
        <f t="shared" si="1004"/>
        <v>0</v>
      </c>
      <c r="BJ2311" s="171">
        <f>(VLOOKUP($D2311,'P4 Destination'!$C$21:$M$176,7,0))*BI2311</f>
        <v>0</v>
      </c>
      <c r="BK2311" s="172">
        <f t="shared" si="1005"/>
        <v>0</v>
      </c>
      <c r="BL2311" s="171">
        <f>(VLOOKUP($D2311,'P4 Destination'!$C$21:$M$176,8,0))*BK2311</f>
        <v>0</v>
      </c>
      <c r="BM2311" s="172">
        <f t="shared" si="1006"/>
        <v>0</v>
      </c>
      <c r="BN2311" s="171">
        <f>(VLOOKUP($D2311,'P4 Destination'!$C$21:$M$176,9,0))*BM2311</f>
        <v>0</v>
      </c>
      <c r="BO2311" s="154">
        <f t="shared" si="1012"/>
        <v>0</v>
      </c>
      <c r="BP2311" s="171">
        <f>(VLOOKUP(D2311,'P4 Destination'!$C$21:$M$176,10,0))*K2311</f>
        <v>0</v>
      </c>
      <c r="BQ2311" s="171">
        <f>(VLOOKUP(D2311,'P4 Destination'!$C$21:$M$176,11,0))*J2311</f>
        <v>0</v>
      </c>
      <c r="BR2311" s="173">
        <f t="shared" si="1007"/>
        <v>0</v>
      </c>
      <c r="BS2311" s="173">
        <f>(AV2311*2500)*'P6 Verzekering'!$E$11</f>
        <v>0</v>
      </c>
      <c r="BT2311" s="173">
        <f>(AW2311*2500)*'P6 Verzekering'!$E$12</f>
        <v>0</v>
      </c>
      <c r="BU2311" s="173">
        <f>(L2311*2500)*'P6 Verzekering'!$E$13</f>
        <v>0</v>
      </c>
      <c r="BV2311" s="173">
        <f t="shared" si="1008"/>
        <v>0</v>
      </c>
      <c r="BW2311"/>
      <c r="BX2311"/>
    </row>
    <row r="2312" spans="1:76">
      <c r="A2312" s="152" t="s">
        <v>1293</v>
      </c>
      <c r="B2312" s="152" t="s">
        <v>255</v>
      </c>
      <c r="C2312" s="152" t="s">
        <v>254</v>
      </c>
      <c r="D2312" s="152" t="s">
        <v>151</v>
      </c>
      <c r="E2312" s="152" t="s">
        <v>149</v>
      </c>
      <c r="F2312" s="153">
        <f t="shared" si="1010"/>
        <v>45</v>
      </c>
      <c r="G2312" s="154">
        <v>0</v>
      </c>
      <c r="H2312" s="154">
        <f>IFERROR(VLOOKUP(B2312,'P2 Origin'!$C$21:$Q$176,15,FALSE),0)</f>
        <v>1</v>
      </c>
      <c r="I2312" s="154">
        <f>IFERROR(VLOOKUP(D2312,'P4 Destination'!$C$21:$Q$176,15,FALSE),0)</f>
        <v>0</v>
      </c>
      <c r="J2312" s="155"/>
      <c r="K2312" s="155"/>
      <c r="L2312" s="156">
        <v>45</v>
      </c>
      <c r="M2312" s="155">
        <v>2068</v>
      </c>
      <c r="N2312" s="155">
        <v>8</v>
      </c>
      <c r="O2312" s="157">
        <f t="shared" si="985"/>
        <v>0</v>
      </c>
      <c r="P2312" s="158">
        <f t="shared" si="986"/>
        <v>0</v>
      </c>
      <c r="Q2312" s="159">
        <f>IFERROR(VLOOKUP(N2312,'P1 Intra-Europees'!$A$15:$H$25,3,0),0)*P2312</f>
        <v>0</v>
      </c>
      <c r="R2312" s="160">
        <f t="shared" si="987"/>
        <v>0</v>
      </c>
      <c r="S2312" s="159">
        <f>IFERROR(VLOOKUP(N2312,'P1 Intra-Europees'!$A$15:$H$25,4,0),0)*R2312</f>
        <v>0</v>
      </c>
      <c r="T2312" s="160">
        <f t="shared" si="988"/>
        <v>0</v>
      </c>
      <c r="U2312" s="159">
        <f>IFERROR(VLOOKUP(N2312,'P1 Intra-Europees'!$A$15:$H$25,5,0),0)*T2312</f>
        <v>0</v>
      </c>
      <c r="V2312" s="160">
        <f t="shared" si="989"/>
        <v>45</v>
      </c>
      <c r="W2312" s="159">
        <f>IFERROR(VLOOKUP(N2312,'P1 Intra-Europees'!$A$15:$H$25,6,0),0)*V2312</f>
        <v>0</v>
      </c>
      <c r="X2312" s="160">
        <f t="shared" si="990"/>
        <v>0</v>
      </c>
      <c r="Y2312" s="159">
        <f>IFERROR(VLOOKUP(N2312,'P1 Intra-Europees'!$A$15:$H$25,7,0),0)*X2312</f>
        <v>0</v>
      </c>
      <c r="Z2312" s="161">
        <f t="shared" si="991"/>
        <v>0</v>
      </c>
      <c r="AA2312" s="162">
        <f>IFERROR(VLOOKUP(N2312,'P1 Intra-Europees'!$A$15:$H$25,8,0),0)*Z2312</f>
        <v>0</v>
      </c>
      <c r="AB2312" s="163">
        <f t="shared" si="992"/>
        <v>0</v>
      </c>
      <c r="AC2312" s="157" t="str">
        <f>VLOOKUP(B2312,'P2 Origin'!$C$21:$O$176,13,0)</f>
        <v>EUR</v>
      </c>
      <c r="AD2312" s="164">
        <f t="shared" si="993"/>
        <v>0</v>
      </c>
      <c r="AE2312" s="165">
        <f>IF(AU2312&gt;0.1,VLOOKUP(B2312,'P2 Origin'!$C$21:$M$176,3,0)*H2312,0)</f>
        <v>0</v>
      </c>
      <c r="AF2312" s="166">
        <f t="shared" si="994"/>
        <v>0</v>
      </c>
      <c r="AG2312" s="165">
        <f>(VLOOKUP(B2312,'P2 Origin'!$C$21:$M$176,4,0))*AF2312</f>
        <v>0</v>
      </c>
      <c r="AH2312" s="166">
        <f t="shared" si="995"/>
        <v>0</v>
      </c>
      <c r="AI2312" s="165">
        <f>(VLOOKUP(B2312,'P2 Origin'!$C$21:$M$176,5,0))*AH2312</f>
        <v>0</v>
      </c>
      <c r="AJ2312" s="166">
        <f t="shared" si="1009"/>
        <v>0</v>
      </c>
      <c r="AK2312" s="165">
        <f>(VLOOKUP(B2312,'P2 Origin'!$C$21:$M$176,6,0))*AJ2312</f>
        <v>0</v>
      </c>
      <c r="AL2312" s="166">
        <f t="shared" si="996"/>
        <v>0</v>
      </c>
      <c r="AM2312" s="165">
        <f>(VLOOKUP($B2312,'P2 Origin'!$C$21:$M$176,7,0))*AL2312</f>
        <v>0</v>
      </c>
      <c r="AN2312" s="166">
        <f t="shared" si="997"/>
        <v>0</v>
      </c>
      <c r="AO2312" s="165">
        <f>(VLOOKUP($B2312,'P2 Origin'!$C$21:$M$176,8,0))*AN2312</f>
        <v>0</v>
      </c>
      <c r="AP2312" s="166">
        <f t="shared" si="998"/>
        <v>0</v>
      </c>
      <c r="AQ2312" s="165">
        <f>(VLOOKUP($B2312,'P2 Origin'!$C$21:$M$176,9,0))*AP2312</f>
        <v>0</v>
      </c>
      <c r="AR2312" s="155">
        <f t="shared" si="1011"/>
        <v>0</v>
      </c>
      <c r="AS2312" s="164">
        <f>(VLOOKUP(B2312,'P2 Origin'!$C$21:$M$176,10,0))*K2312</f>
        <v>0</v>
      </c>
      <c r="AT2312" s="164">
        <f>(VLOOKUP(B2312,'P2 Origin'!$C$21:$M$176,11,0))*J2312</f>
        <v>0</v>
      </c>
      <c r="AU2312" s="167">
        <v>0</v>
      </c>
      <c r="AV2312" s="168">
        <v>0</v>
      </c>
      <c r="AW2312" s="169">
        <v>0</v>
      </c>
      <c r="AX2312" s="170">
        <f>IF(AU2312&gt;=0.1,'P3 Bureaumarge zee- en luchtvr.'!$D$12,0)</f>
        <v>0</v>
      </c>
      <c r="AY2312" s="163">
        <f t="shared" si="999"/>
        <v>0</v>
      </c>
      <c r="AZ2312" s="157" t="str">
        <f>VLOOKUP(D2312,'P4 Destination'!$C$21:$O$176,13,0)</f>
        <v>EUR</v>
      </c>
      <c r="BA2312" s="164">
        <f t="shared" si="1000"/>
        <v>0</v>
      </c>
      <c r="BB2312" s="171">
        <f>IF(AU2312&gt;0.1,(VLOOKUP(D2312,'P4 Destination'!$C$21:$M$176,3,0))*I2312,0)</f>
        <v>0</v>
      </c>
      <c r="BC2312" s="172">
        <f t="shared" si="1001"/>
        <v>0</v>
      </c>
      <c r="BD2312" s="171">
        <f>(VLOOKUP($D2312,'P4 Destination'!$C$21:$M$176,4,0))*BC2312</f>
        <v>0</v>
      </c>
      <c r="BE2312" s="172">
        <f t="shared" si="1002"/>
        <v>0</v>
      </c>
      <c r="BF2312" s="171">
        <f>(VLOOKUP($D2312,'P4 Destination'!$C$21:$M$176,5,0))*BE2312</f>
        <v>0</v>
      </c>
      <c r="BG2312" s="172">
        <f t="shared" si="1003"/>
        <v>0</v>
      </c>
      <c r="BH2312" s="171">
        <f>(VLOOKUP($D2312,'P4 Destination'!$C$21:$M$176,6,0))*BG2312</f>
        <v>0</v>
      </c>
      <c r="BI2312" s="172">
        <f t="shared" si="1004"/>
        <v>0</v>
      </c>
      <c r="BJ2312" s="171">
        <f>(VLOOKUP($D2312,'P4 Destination'!$C$21:$M$176,7,0))*BI2312</f>
        <v>0</v>
      </c>
      <c r="BK2312" s="172">
        <f t="shared" si="1005"/>
        <v>0</v>
      </c>
      <c r="BL2312" s="171">
        <f>(VLOOKUP($D2312,'P4 Destination'!$C$21:$M$176,8,0))*BK2312</f>
        <v>0</v>
      </c>
      <c r="BM2312" s="172">
        <f t="shared" si="1006"/>
        <v>0</v>
      </c>
      <c r="BN2312" s="171">
        <f>(VLOOKUP($D2312,'P4 Destination'!$C$21:$M$176,9,0))*BM2312</f>
        <v>0</v>
      </c>
      <c r="BO2312" s="154">
        <f t="shared" si="1012"/>
        <v>0</v>
      </c>
      <c r="BP2312" s="171">
        <f>(VLOOKUP(D2312,'P4 Destination'!$C$21:$M$176,10,0))*K2312</f>
        <v>0</v>
      </c>
      <c r="BQ2312" s="171">
        <f>(VLOOKUP(D2312,'P4 Destination'!$C$21:$M$176,11,0))*J2312</f>
        <v>0</v>
      </c>
      <c r="BR2312" s="173">
        <f t="shared" si="1007"/>
        <v>0</v>
      </c>
      <c r="BS2312" s="173">
        <f>(AV2312*2500)*'P6 Verzekering'!$E$11</f>
        <v>0</v>
      </c>
      <c r="BT2312" s="173">
        <f>(AW2312*2500)*'P6 Verzekering'!$E$12</f>
        <v>0</v>
      </c>
      <c r="BU2312" s="173">
        <f>(L2312*2500)*'P6 Verzekering'!$E$13</f>
        <v>0</v>
      </c>
      <c r="BV2312" s="173">
        <f t="shared" si="1008"/>
        <v>0</v>
      </c>
      <c r="BW2312"/>
      <c r="BX2312"/>
    </row>
    <row r="2313" spans="1:76">
      <c r="A2313" s="152" t="s">
        <v>905</v>
      </c>
      <c r="B2313" s="152" t="s">
        <v>231</v>
      </c>
      <c r="C2313" s="152" t="s">
        <v>230</v>
      </c>
      <c r="D2313" s="152" t="s">
        <v>219</v>
      </c>
      <c r="E2313" s="152" t="s">
        <v>219</v>
      </c>
      <c r="F2313" s="153">
        <f t="shared" si="1010"/>
        <v>45</v>
      </c>
      <c r="G2313" s="154">
        <v>0</v>
      </c>
      <c r="H2313" s="154">
        <f>IFERROR(VLOOKUP(B2313,'P2 Origin'!$C$21:$Q$176,15,FALSE),0)</f>
        <v>1</v>
      </c>
      <c r="I2313" s="154">
        <f>IFERROR(VLOOKUP(D2313,'P4 Destination'!$C$21:$Q$176,15,FALSE),0)</f>
        <v>0</v>
      </c>
      <c r="J2313" s="155"/>
      <c r="K2313" s="155"/>
      <c r="L2313" s="156">
        <v>45</v>
      </c>
      <c r="M2313" s="155">
        <v>2256</v>
      </c>
      <c r="N2313" s="155">
        <v>8</v>
      </c>
      <c r="O2313" s="157">
        <f t="shared" si="985"/>
        <v>0</v>
      </c>
      <c r="P2313" s="158">
        <f t="shared" si="986"/>
        <v>0</v>
      </c>
      <c r="Q2313" s="159">
        <f>IFERROR(VLOOKUP(N2313,'P1 Intra-Europees'!$A$15:$H$25,3,0),0)*P2313</f>
        <v>0</v>
      </c>
      <c r="R2313" s="160">
        <f t="shared" si="987"/>
        <v>0</v>
      </c>
      <c r="S2313" s="159">
        <f>IFERROR(VLOOKUP(N2313,'P1 Intra-Europees'!$A$15:$H$25,4,0),0)*R2313</f>
        <v>0</v>
      </c>
      <c r="T2313" s="160">
        <f t="shared" si="988"/>
        <v>0</v>
      </c>
      <c r="U2313" s="159">
        <f>IFERROR(VLOOKUP(N2313,'P1 Intra-Europees'!$A$15:$H$25,5,0),0)*T2313</f>
        <v>0</v>
      </c>
      <c r="V2313" s="160">
        <f t="shared" si="989"/>
        <v>45</v>
      </c>
      <c r="W2313" s="159">
        <f>IFERROR(VLOOKUP(N2313,'P1 Intra-Europees'!$A$15:$H$25,6,0),0)*V2313</f>
        <v>0</v>
      </c>
      <c r="X2313" s="160">
        <f t="shared" si="990"/>
        <v>0</v>
      </c>
      <c r="Y2313" s="159">
        <f>IFERROR(VLOOKUP(N2313,'P1 Intra-Europees'!$A$15:$H$25,7,0),0)*X2313</f>
        <v>0</v>
      </c>
      <c r="Z2313" s="161">
        <f t="shared" si="991"/>
        <v>0</v>
      </c>
      <c r="AA2313" s="162">
        <f>IFERROR(VLOOKUP(N2313,'P1 Intra-Europees'!$A$15:$H$25,8,0),0)*Z2313</f>
        <v>0</v>
      </c>
      <c r="AB2313" s="163">
        <f t="shared" si="992"/>
        <v>0</v>
      </c>
      <c r="AC2313" s="157" t="str">
        <f>VLOOKUP(B2313,'P2 Origin'!$C$21:$O$176,13,0)</f>
        <v>EUR</v>
      </c>
      <c r="AD2313" s="164">
        <f t="shared" si="993"/>
        <v>0</v>
      </c>
      <c r="AE2313" s="165">
        <f>IF(AU2313&gt;0.1,VLOOKUP(B2313,'P2 Origin'!$C$21:$M$176,3,0)*H2313,0)</f>
        <v>0</v>
      </c>
      <c r="AF2313" s="166">
        <f t="shared" si="994"/>
        <v>0</v>
      </c>
      <c r="AG2313" s="165">
        <f>(VLOOKUP(B2313,'P2 Origin'!$C$21:$M$176,4,0))*AF2313</f>
        <v>0</v>
      </c>
      <c r="AH2313" s="166">
        <f t="shared" si="995"/>
        <v>0</v>
      </c>
      <c r="AI2313" s="165">
        <f>(VLOOKUP(B2313,'P2 Origin'!$C$21:$M$176,5,0))*AH2313</f>
        <v>0</v>
      </c>
      <c r="AJ2313" s="166">
        <f t="shared" si="1009"/>
        <v>0</v>
      </c>
      <c r="AK2313" s="165">
        <f>(VLOOKUP(B2313,'P2 Origin'!$C$21:$M$176,6,0))*AJ2313</f>
        <v>0</v>
      </c>
      <c r="AL2313" s="166">
        <f t="shared" si="996"/>
        <v>0</v>
      </c>
      <c r="AM2313" s="165">
        <f>(VLOOKUP($B2313,'P2 Origin'!$C$21:$M$176,7,0))*AL2313</f>
        <v>0</v>
      </c>
      <c r="AN2313" s="166">
        <f t="shared" si="997"/>
        <v>0</v>
      </c>
      <c r="AO2313" s="165">
        <f>(VLOOKUP($B2313,'P2 Origin'!$C$21:$M$176,8,0))*AN2313</f>
        <v>0</v>
      </c>
      <c r="AP2313" s="166">
        <f t="shared" si="998"/>
        <v>0</v>
      </c>
      <c r="AQ2313" s="165">
        <f>(VLOOKUP($B2313,'P2 Origin'!$C$21:$M$176,9,0))*AP2313</f>
        <v>0</v>
      </c>
      <c r="AR2313" s="155">
        <f t="shared" si="1011"/>
        <v>0</v>
      </c>
      <c r="AS2313" s="164">
        <f>(VLOOKUP(B2313,'P2 Origin'!$C$21:$M$176,10,0))*K2313</f>
        <v>0</v>
      </c>
      <c r="AT2313" s="164">
        <f>(VLOOKUP(B2313,'P2 Origin'!$C$21:$M$176,11,0))*J2313</f>
        <v>0</v>
      </c>
      <c r="AU2313" s="167">
        <v>0</v>
      </c>
      <c r="AV2313" s="168">
        <v>0</v>
      </c>
      <c r="AW2313" s="169">
        <v>0</v>
      </c>
      <c r="AX2313" s="170">
        <f>IF(AU2313&gt;=0.1,'P3 Bureaumarge zee- en luchtvr.'!$D$12,0)</f>
        <v>0</v>
      </c>
      <c r="AY2313" s="163">
        <f t="shared" si="999"/>
        <v>0</v>
      </c>
      <c r="AZ2313" s="157" t="str">
        <f>VLOOKUP(D2313,'P4 Destination'!$C$21:$O$176,13,0)</f>
        <v>EUR</v>
      </c>
      <c r="BA2313" s="164">
        <f t="shared" si="1000"/>
        <v>0</v>
      </c>
      <c r="BB2313" s="171">
        <f>IF(AU2313&gt;0.1,(VLOOKUP(D2313,'P4 Destination'!$C$21:$M$176,3,0))*I2313,0)</f>
        <v>0</v>
      </c>
      <c r="BC2313" s="172">
        <f t="shared" si="1001"/>
        <v>0</v>
      </c>
      <c r="BD2313" s="171">
        <f>(VLOOKUP($D2313,'P4 Destination'!$C$21:$M$176,4,0))*BC2313</f>
        <v>0</v>
      </c>
      <c r="BE2313" s="172">
        <f t="shared" si="1002"/>
        <v>0</v>
      </c>
      <c r="BF2313" s="171">
        <f>(VLOOKUP($D2313,'P4 Destination'!$C$21:$M$176,5,0))*BE2313</f>
        <v>0</v>
      </c>
      <c r="BG2313" s="172">
        <f t="shared" si="1003"/>
        <v>0</v>
      </c>
      <c r="BH2313" s="171">
        <f>(VLOOKUP($D2313,'P4 Destination'!$C$21:$M$176,6,0))*BG2313</f>
        <v>0</v>
      </c>
      <c r="BI2313" s="172">
        <f t="shared" si="1004"/>
        <v>0</v>
      </c>
      <c r="BJ2313" s="171">
        <f>(VLOOKUP($D2313,'P4 Destination'!$C$21:$M$176,7,0))*BI2313</f>
        <v>0</v>
      </c>
      <c r="BK2313" s="172">
        <f t="shared" si="1005"/>
        <v>0</v>
      </c>
      <c r="BL2313" s="171">
        <f>(VLOOKUP($D2313,'P4 Destination'!$C$21:$M$176,8,0))*BK2313</f>
        <v>0</v>
      </c>
      <c r="BM2313" s="172">
        <f t="shared" si="1006"/>
        <v>0</v>
      </c>
      <c r="BN2313" s="171">
        <f>(VLOOKUP($D2313,'P4 Destination'!$C$21:$M$176,9,0))*BM2313</f>
        <v>0</v>
      </c>
      <c r="BO2313" s="154">
        <f t="shared" si="1012"/>
        <v>0</v>
      </c>
      <c r="BP2313" s="171">
        <f>(VLOOKUP(D2313,'P4 Destination'!$C$21:$M$176,10,0))*K2313</f>
        <v>0</v>
      </c>
      <c r="BQ2313" s="171">
        <f>(VLOOKUP(D2313,'P4 Destination'!$C$21:$M$176,11,0))*J2313</f>
        <v>0</v>
      </c>
      <c r="BR2313" s="173">
        <f t="shared" si="1007"/>
        <v>0</v>
      </c>
      <c r="BS2313" s="173">
        <f>(AV2313*2500)*'P6 Verzekering'!$E$11</f>
        <v>0</v>
      </c>
      <c r="BT2313" s="173">
        <f>(AW2313*2500)*'P6 Verzekering'!$E$12</f>
        <v>0</v>
      </c>
      <c r="BU2313" s="173">
        <f>(L2313*2500)*'P6 Verzekering'!$E$13</f>
        <v>0</v>
      </c>
      <c r="BV2313" s="173">
        <f t="shared" si="1008"/>
        <v>0</v>
      </c>
      <c r="BW2313"/>
      <c r="BX2313"/>
    </row>
    <row r="2314" spans="1:76">
      <c r="A2314" s="152" t="s">
        <v>996</v>
      </c>
      <c r="B2314" s="152" t="s">
        <v>151</v>
      </c>
      <c r="C2314" s="152" t="s">
        <v>149</v>
      </c>
      <c r="D2314" s="152" t="s">
        <v>219</v>
      </c>
      <c r="E2314" s="152" t="s">
        <v>219</v>
      </c>
      <c r="F2314" s="153">
        <f t="shared" si="1010"/>
        <v>46</v>
      </c>
      <c r="G2314" s="154">
        <v>0</v>
      </c>
      <c r="H2314" s="154">
        <f>IFERROR(VLOOKUP(B2314,'P2 Origin'!$C$21:$Q$176,15,FALSE),0)</f>
        <v>0</v>
      </c>
      <c r="I2314" s="154">
        <f>IFERROR(VLOOKUP(D2314,'P4 Destination'!$C$21:$Q$176,15,FALSE),0)</f>
        <v>0</v>
      </c>
      <c r="J2314" s="155"/>
      <c r="K2314" s="155"/>
      <c r="L2314" s="156">
        <v>46</v>
      </c>
      <c r="M2314" s="155">
        <v>177</v>
      </c>
      <c r="N2314" s="155">
        <v>2</v>
      </c>
      <c r="O2314" s="157">
        <f t="shared" si="985"/>
        <v>0</v>
      </c>
      <c r="P2314" s="158">
        <f t="shared" si="986"/>
        <v>0</v>
      </c>
      <c r="Q2314" s="159">
        <f>IFERROR(VLOOKUP(N2314,'P1 Intra-Europees'!$A$15:$H$25,3,0),0)*P2314</f>
        <v>0</v>
      </c>
      <c r="R2314" s="160">
        <f t="shared" si="987"/>
        <v>0</v>
      </c>
      <c r="S2314" s="159">
        <f>IFERROR(VLOOKUP(N2314,'P1 Intra-Europees'!$A$15:$H$25,4,0),0)*R2314</f>
        <v>0</v>
      </c>
      <c r="T2314" s="160">
        <f t="shared" si="988"/>
        <v>0</v>
      </c>
      <c r="U2314" s="159">
        <f>IFERROR(VLOOKUP(N2314,'P1 Intra-Europees'!$A$15:$H$25,5,0),0)*T2314</f>
        <v>0</v>
      </c>
      <c r="V2314" s="160">
        <f t="shared" si="989"/>
        <v>0</v>
      </c>
      <c r="W2314" s="159">
        <f>IFERROR(VLOOKUP(N2314,'P1 Intra-Europees'!$A$15:$H$25,6,0),0)*V2314</f>
        <v>0</v>
      </c>
      <c r="X2314" s="160">
        <f t="shared" si="990"/>
        <v>46</v>
      </c>
      <c r="Y2314" s="159">
        <f>IFERROR(VLOOKUP(N2314,'P1 Intra-Europees'!$A$15:$H$25,7,0),0)*X2314</f>
        <v>0</v>
      </c>
      <c r="Z2314" s="161">
        <f t="shared" si="991"/>
        <v>0</v>
      </c>
      <c r="AA2314" s="162">
        <f>IFERROR(VLOOKUP(N2314,'P1 Intra-Europees'!$A$15:$H$25,8,0),0)*Z2314</f>
        <v>0</v>
      </c>
      <c r="AB2314" s="163">
        <f t="shared" si="992"/>
        <v>0</v>
      </c>
      <c r="AC2314" s="157" t="str">
        <f>VLOOKUP(B2314,'P2 Origin'!$C$21:$O$176,13,0)</f>
        <v>EUR</v>
      </c>
      <c r="AD2314" s="164">
        <f t="shared" si="993"/>
        <v>0</v>
      </c>
      <c r="AE2314" s="165">
        <f>IF(AU2314&gt;0.1,VLOOKUP(B2314,'P2 Origin'!$C$21:$M$176,3,0)*H2314,0)</f>
        <v>0</v>
      </c>
      <c r="AF2314" s="166">
        <f t="shared" si="994"/>
        <v>0</v>
      </c>
      <c r="AG2314" s="165">
        <f>(VLOOKUP(B2314,'P2 Origin'!$C$21:$M$176,4,0))*AF2314</f>
        <v>0</v>
      </c>
      <c r="AH2314" s="166">
        <f t="shared" si="995"/>
        <v>0</v>
      </c>
      <c r="AI2314" s="165">
        <f>(VLOOKUP(B2314,'P2 Origin'!$C$21:$M$176,5,0))*AH2314</f>
        <v>0</v>
      </c>
      <c r="AJ2314" s="166">
        <f t="shared" si="1009"/>
        <v>0</v>
      </c>
      <c r="AK2314" s="165">
        <f>(VLOOKUP(B2314,'P2 Origin'!$C$21:$M$176,6,0))*AJ2314</f>
        <v>0</v>
      </c>
      <c r="AL2314" s="166">
        <f t="shared" si="996"/>
        <v>0</v>
      </c>
      <c r="AM2314" s="165">
        <f>(VLOOKUP($B2314,'P2 Origin'!$C$21:$M$176,7,0))*AL2314</f>
        <v>0</v>
      </c>
      <c r="AN2314" s="166">
        <f t="shared" si="997"/>
        <v>0</v>
      </c>
      <c r="AO2314" s="165">
        <f>(VLOOKUP($B2314,'P2 Origin'!$C$21:$M$176,8,0))*AN2314</f>
        <v>0</v>
      </c>
      <c r="AP2314" s="166">
        <f t="shared" si="998"/>
        <v>0</v>
      </c>
      <c r="AQ2314" s="165">
        <f>(VLOOKUP($B2314,'P2 Origin'!$C$21:$M$176,9,0))*AP2314</f>
        <v>0</v>
      </c>
      <c r="AR2314" s="155">
        <f t="shared" si="1011"/>
        <v>0</v>
      </c>
      <c r="AS2314" s="164">
        <f>(VLOOKUP(B2314,'P2 Origin'!$C$21:$M$176,10,0))*K2314</f>
        <v>0</v>
      </c>
      <c r="AT2314" s="164">
        <f>(VLOOKUP(B2314,'P2 Origin'!$C$21:$M$176,11,0))*J2314</f>
        <v>0</v>
      </c>
      <c r="AU2314" s="167">
        <v>0</v>
      </c>
      <c r="AV2314" s="168">
        <v>0</v>
      </c>
      <c r="AW2314" s="169">
        <v>0</v>
      </c>
      <c r="AX2314" s="170">
        <f>IF(AU2314&gt;=0.1,'P3 Bureaumarge zee- en luchtvr.'!$D$12,0)</f>
        <v>0</v>
      </c>
      <c r="AY2314" s="163">
        <f t="shared" si="999"/>
        <v>0</v>
      </c>
      <c r="AZ2314" s="157" t="str">
        <f>VLOOKUP(D2314,'P4 Destination'!$C$21:$O$176,13,0)</f>
        <v>EUR</v>
      </c>
      <c r="BA2314" s="164">
        <f t="shared" si="1000"/>
        <v>0</v>
      </c>
      <c r="BB2314" s="171">
        <f>IF(AU2314&gt;0.1,(VLOOKUP(D2314,'P4 Destination'!$C$21:$M$176,3,0))*I2314,0)</f>
        <v>0</v>
      </c>
      <c r="BC2314" s="172">
        <f t="shared" si="1001"/>
        <v>0</v>
      </c>
      <c r="BD2314" s="171">
        <f>(VLOOKUP($D2314,'P4 Destination'!$C$21:$M$176,4,0))*BC2314</f>
        <v>0</v>
      </c>
      <c r="BE2314" s="172">
        <f t="shared" si="1002"/>
        <v>0</v>
      </c>
      <c r="BF2314" s="171">
        <f>(VLOOKUP($D2314,'P4 Destination'!$C$21:$M$176,5,0))*BE2314</f>
        <v>0</v>
      </c>
      <c r="BG2314" s="172">
        <f t="shared" si="1003"/>
        <v>0</v>
      </c>
      <c r="BH2314" s="171">
        <f>(VLOOKUP($D2314,'P4 Destination'!$C$21:$M$176,6,0))*BG2314</f>
        <v>0</v>
      </c>
      <c r="BI2314" s="172">
        <f t="shared" si="1004"/>
        <v>0</v>
      </c>
      <c r="BJ2314" s="171">
        <f>(VLOOKUP($D2314,'P4 Destination'!$C$21:$M$176,7,0))*BI2314</f>
        <v>0</v>
      </c>
      <c r="BK2314" s="172">
        <f t="shared" si="1005"/>
        <v>0</v>
      </c>
      <c r="BL2314" s="171">
        <f>(VLOOKUP($D2314,'P4 Destination'!$C$21:$M$176,8,0))*BK2314</f>
        <v>0</v>
      </c>
      <c r="BM2314" s="172">
        <f t="shared" si="1006"/>
        <v>0</v>
      </c>
      <c r="BN2314" s="171">
        <f>(VLOOKUP($D2314,'P4 Destination'!$C$21:$M$176,9,0))*BM2314</f>
        <v>0</v>
      </c>
      <c r="BO2314" s="154">
        <f t="shared" si="1012"/>
        <v>0</v>
      </c>
      <c r="BP2314" s="171">
        <f>(VLOOKUP(D2314,'P4 Destination'!$C$21:$M$176,10,0))*K2314</f>
        <v>0</v>
      </c>
      <c r="BQ2314" s="171">
        <f>(VLOOKUP(D2314,'P4 Destination'!$C$21:$M$176,11,0))*J2314</f>
        <v>0</v>
      </c>
      <c r="BR2314" s="173">
        <f t="shared" si="1007"/>
        <v>0</v>
      </c>
      <c r="BS2314" s="173">
        <f>(AV2314*2500)*'P6 Verzekering'!$E$11</f>
        <v>0</v>
      </c>
      <c r="BT2314" s="173">
        <f>(AW2314*2500)*'P6 Verzekering'!$E$12</f>
        <v>0</v>
      </c>
      <c r="BU2314" s="173">
        <f>(L2314*2500)*'P6 Verzekering'!$E$13</f>
        <v>0</v>
      </c>
      <c r="BV2314" s="173">
        <f t="shared" si="1008"/>
        <v>0</v>
      </c>
      <c r="BW2314"/>
      <c r="BX2314"/>
    </row>
    <row r="2315" spans="1:76">
      <c r="A2315" s="152" t="s">
        <v>1750</v>
      </c>
      <c r="B2315" s="152" t="s">
        <v>219</v>
      </c>
      <c r="C2315" s="152" t="s">
        <v>219</v>
      </c>
      <c r="D2315" s="152" t="s">
        <v>151</v>
      </c>
      <c r="E2315" s="152" t="s">
        <v>149</v>
      </c>
      <c r="F2315" s="153">
        <f t="shared" si="1010"/>
        <v>46</v>
      </c>
      <c r="G2315" s="154">
        <v>0</v>
      </c>
      <c r="H2315" s="154">
        <f>IFERROR(VLOOKUP(B2315,'P2 Origin'!$C$21:$Q$176,15,FALSE),0)</f>
        <v>0</v>
      </c>
      <c r="I2315" s="154">
        <f>IFERROR(VLOOKUP(D2315,'P4 Destination'!$C$21:$Q$176,15,FALSE),0)</f>
        <v>0</v>
      </c>
      <c r="J2315" s="155"/>
      <c r="K2315" s="155"/>
      <c r="L2315" s="156">
        <v>46</v>
      </c>
      <c r="M2315" s="155">
        <v>187</v>
      </c>
      <c r="N2315" s="155">
        <v>2</v>
      </c>
      <c r="O2315" s="157">
        <f t="shared" ref="O2315:O2378" si="1013">SUM(Q2315,S2315,U2315,W2315,Y2315,AA2315)</f>
        <v>0</v>
      </c>
      <c r="P2315" s="158">
        <f t="shared" ref="P2315:P2378" si="1014">IF(AND(L2315&gt;=0.1,L2315&lt;=15),L2315,0)</f>
        <v>0</v>
      </c>
      <c r="Q2315" s="159">
        <f>IFERROR(VLOOKUP(N2315,'P1 Intra-Europees'!$A$15:$H$25,3,0),0)*P2315</f>
        <v>0</v>
      </c>
      <c r="R2315" s="160">
        <f t="shared" ref="R2315:R2378" si="1015">(IF(AND(L2315&gt;=15.1,L2315&lt;=25),L2315,0))</f>
        <v>0</v>
      </c>
      <c r="S2315" s="159">
        <f>IFERROR(VLOOKUP(N2315,'P1 Intra-Europees'!$A$15:$H$25,4,0),0)*R2315</f>
        <v>0</v>
      </c>
      <c r="T2315" s="160">
        <f t="shared" ref="T2315:T2378" si="1016">IF(AND(L2315&gt;=25.1,L2315&lt;=35),L2315,0)</f>
        <v>0</v>
      </c>
      <c r="U2315" s="159">
        <f>IFERROR(VLOOKUP(N2315,'P1 Intra-Europees'!$A$15:$H$25,5,0),0)*T2315</f>
        <v>0</v>
      </c>
      <c r="V2315" s="160">
        <f t="shared" ref="V2315:V2378" si="1017">IF(AND(L2315&gt;=35.1,L2315&lt;=45),L2315,0)</f>
        <v>0</v>
      </c>
      <c r="W2315" s="159">
        <f>IFERROR(VLOOKUP(N2315,'P1 Intra-Europees'!$A$15:$H$25,6,0),0)*V2315</f>
        <v>0</v>
      </c>
      <c r="X2315" s="160">
        <f t="shared" ref="X2315:X2378" si="1018">IF(AND(L2315&gt;=45.1,L2315&lt;=150),L2315,0)</f>
        <v>46</v>
      </c>
      <c r="Y2315" s="159">
        <f>IFERROR(VLOOKUP(N2315,'P1 Intra-Europees'!$A$15:$H$25,7,0),0)*X2315</f>
        <v>0</v>
      </c>
      <c r="Z2315" s="161">
        <f t="shared" ref="Z2315:Z2378" si="1019">IF(L2315&gt;=0.1,G2315,0)</f>
        <v>0</v>
      </c>
      <c r="AA2315" s="162">
        <f>IFERROR(VLOOKUP(N2315,'P1 Intra-Europees'!$A$15:$H$25,8,0),0)*Z2315</f>
        <v>0</v>
      </c>
      <c r="AB2315" s="163">
        <f t="shared" ref="AB2315:AB2378" si="1020">IF(AC2315=$AC$8,0.95,1)*AD2315</f>
        <v>0</v>
      </c>
      <c r="AC2315" s="157" t="str">
        <f>VLOOKUP(B2315,'P2 Origin'!$C$21:$O$176,13,0)</f>
        <v>EUR</v>
      </c>
      <c r="AD2315" s="164">
        <f t="shared" ref="AD2315:AD2378" si="1021">SUM(AE2315,AG2315,AI2315,AK2315,AS2315,AT2315,AM2315,AO2315,AQ2315)</f>
        <v>0</v>
      </c>
      <c r="AE2315" s="165">
        <f>IF(AU2315&gt;0.1,VLOOKUP(B2315,'P2 Origin'!$C$21:$M$176,3,0)*H2315,0)</f>
        <v>0</v>
      </c>
      <c r="AF2315" s="166">
        <f t="shared" ref="AF2315:AF2378" si="1022">IF(AND(AU2315&gt;=0.1,AU2315&lt;=5.99),AU2315,0)</f>
        <v>0</v>
      </c>
      <c r="AG2315" s="165">
        <f>(VLOOKUP(B2315,'P2 Origin'!$C$21:$M$176,4,0))*AF2315</f>
        <v>0</v>
      </c>
      <c r="AH2315" s="166">
        <f t="shared" ref="AH2315:AH2378" si="1023">IF(AND(AU2315&gt;=6,AU2315&lt;=15.99),$AU2315,0)</f>
        <v>0</v>
      </c>
      <c r="AI2315" s="165">
        <f>(VLOOKUP(B2315,'P2 Origin'!$C$21:$M$176,5,0))*AH2315</f>
        <v>0</v>
      </c>
      <c r="AJ2315" s="166">
        <f t="shared" si="1009"/>
        <v>0</v>
      </c>
      <c r="AK2315" s="165">
        <f>(VLOOKUP(B2315,'P2 Origin'!$C$21:$M$176,6,0))*AJ2315</f>
        <v>0</v>
      </c>
      <c r="AL2315" s="166">
        <f t="shared" ref="AL2315:AL2378" si="1024">IF(AND($AU2315&gt;=26,$AU2315&lt;=35.99),$AU2315,0)</f>
        <v>0</v>
      </c>
      <c r="AM2315" s="165">
        <f>(VLOOKUP($B2315,'P2 Origin'!$C$21:$M$176,7,0))*AL2315</f>
        <v>0</v>
      </c>
      <c r="AN2315" s="166">
        <f t="shared" ref="AN2315:AN2378" si="1025">IF(AND($AU2315&gt;=36,$AU2315&lt;=45.99),$AU2315,0)</f>
        <v>0</v>
      </c>
      <c r="AO2315" s="165">
        <f>(VLOOKUP($B2315,'P2 Origin'!$C$21:$M$176,8,0))*AN2315</f>
        <v>0</v>
      </c>
      <c r="AP2315" s="166">
        <f t="shared" ref="AP2315:AP2378" si="1026">IF(AND($AU2315&gt;=46,$AU2315&lt;=100),$AU2315,0)</f>
        <v>0</v>
      </c>
      <c r="AQ2315" s="165">
        <f>(VLOOKUP($B2315,'P2 Origin'!$C$21:$M$176,9,0))*AP2315</f>
        <v>0</v>
      </c>
      <c r="AR2315" s="155">
        <f t="shared" si="1011"/>
        <v>0</v>
      </c>
      <c r="AS2315" s="164">
        <f>(VLOOKUP(B2315,'P2 Origin'!$C$21:$M$176,10,0))*K2315</f>
        <v>0</v>
      </c>
      <c r="AT2315" s="164">
        <f>(VLOOKUP(B2315,'P2 Origin'!$C$21:$M$176,11,0))*J2315</f>
        <v>0</v>
      </c>
      <c r="AU2315" s="167">
        <v>0</v>
      </c>
      <c r="AV2315" s="168">
        <v>0</v>
      </c>
      <c r="AW2315" s="169">
        <v>0</v>
      </c>
      <c r="AX2315" s="170">
        <f>IF(AU2315&gt;=0.1,'P3 Bureaumarge zee- en luchtvr.'!$D$12,0)</f>
        <v>0</v>
      </c>
      <c r="AY2315" s="163">
        <f t="shared" ref="AY2315:AY2378" si="1027">IF(AZ2315=$AC$8,0.95,1)*BA2315</f>
        <v>0</v>
      </c>
      <c r="AZ2315" s="157" t="str">
        <f>VLOOKUP(D2315,'P4 Destination'!$C$21:$O$176,13,0)</f>
        <v>EUR</v>
      </c>
      <c r="BA2315" s="164">
        <f t="shared" ref="BA2315:BA2378" si="1028">SUM(BB2315,BD2315,BF2315,BN2315,BP2315,BQ2315,BH2315,BJ2315,BL2315)</f>
        <v>0</v>
      </c>
      <c r="BB2315" s="171">
        <f>IF(AU2315&gt;0.1,(VLOOKUP(D2315,'P4 Destination'!$C$21:$M$176,3,0))*I2315,0)</f>
        <v>0</v>
      </c>
      <c r="BC2315" s="172">
        <f t="shared" ref="BC2315:BC2378" si="1029">IF(AND($AU2315&gt;=0.1,$AU2315&lt;=5),$AU2315,0)</f>
        <v>0</v>
      </c>
      <c r="BD2315" s="171">
        <f>(VLOOKUP($D2315,'P4 Destination'!$C$21:$M$176,4,0))*BC2315</f>
        <v>0</v>
      </c>
      <c r="BE2315" s="172">
        <f t="shared" ref="BE2315:BE2378" si="1030">IF(AND($AU2315&gt;=6,$AU2315&lt;=15.99),$AU2315,0)</f>
        <v>0</v>
      </c>
      <c r="BF2315" s="171">
        <f>(VLOOKUP($D2315,'P4 Destination'!$C$21:$M$176,5,0))*BE2315</f>
        <v>0</v>
      </c>
      <c r="BG2315" s="172">
        <f t="shared" ref="BG2315:BG2378" si="1031">IF(AND($AU2315&gt;=16,$AU2315&lt;=25.99),$AU2315,0)</f>
        <v>0</v>
      </c>
      <c r="BH2315" s="171">
        <f>(VLOOKUP($D2315,'P4 Destination'!$C$21:$M$176,6,0))*BG2315</f>
        <v>0</v>
      </c>
      <c r="BI2315" s="172">
        <f t="shared" ref="BI2315:BI2378" si="1032">IF(AND($AU2315&gt;=26,$AU2315&lt;=35.99),$AU2315,0)</f>
        <v>0</v>
      </c>
      <c r="BJ2315" s="171">
        <f>(VLOOKUP($D2315,'P4 Destination'!$C$21:$M$176,7,0))*BI2315</f>
        <v>0</v>
      </c>
      <c r="BK2315" s="172">
        <f t="shared" ref="BK2315:BK2378" si="1033">IF(AND($AU2315&gt;=36,$AU2315&lt;=45.99),$AU2315,0)</f>
        <v>0</v>
      </c>
      <c r="BL2315" s="171">
        <f>(VLOOKUP($D2315,'P4 Destination'!$C$21:$M$176,8,0))*BK2315</f>
        <v>0</v>
      </c>
      <c r="BM2315" s="172">
        <f t="shared" ref="BM2315:BM2378" si="1034">IF(AND($AU2315&gt;=46,$AU2315&lt;=100),$AU2315,0)</f>
        <v>0</v>
      </c>
      <c r="BN2315" s="171">
        <f>(VLOOKUP($D2315,'P4 Destination'!$C$21:$M$176,9,0))*BM2315</f>
        <v>0</v>
      </c>
      <c r="BO2315" s="154">
        <f t="shared" si="1012"/>
        <v>0</v>
      </c>
      <c r="BP2315" s="171">
        <f>(VLOOKUP(D2315,'P4 Destination'!$C$21:$M$176,10,0))*K2315</f>
        <v>0</v>
      </c>
      <c r="BQ2315" s="171">
        <f>(VLOOKUP(D2315,'P4 Destination'!$C$21:$M$176,11,0))*J2315</f>
        <v>0</v>
      </c>
      <c r="BR2315" s="173">
        <f t="shared" ref="BR2315:BR2378" si="1035">SUM(BS2315:BU2315)</f>
        <v>0</v>
      </c>
      <c r="BS2315" s="173">
        <f>(AV2315*2500)*'P6 Verzekering'!$E$11</f>
        <v>0</v>
      </c>
      <c r="BT2315" s="173">
        <f>(AW2315*2500)*'P6 Verzekering'!$E$12</f>
        <v>0</v>
      </c>
      <c r="BU2315" s="173">
        <f>(L2315*2500)*'P6 Verzekering'!$E$13</f>
        <v>0</v>
      </c>
      <c r="BV2315" s="173">
        <f t="shared" ref="BV2315:BV2378" si="1036">SUM(O2315,AB2315,AX2315,AY2315,BR2315)</f>
        <v>0</v>
      </c>
      <c r="BW2315"/>
      <c r="BX2315"/>
    </row>
    <row r="2316" spans="1:76">
      <c r="A2316" s="152" t="s">
        <v>1123</v>
      </c>
      <c r="B2316" s="152" t="s">
        <v>185</v>
      </c>
      <c r="C2316" s="152" t="s">
        <v>183</v>
      </c>
      <c r="D2316" s="152" t="s">
        <v>184</v>
      </c>
      <c r="E2316" s="152" t="s">
        <v>183</v>
      </c>
      <c r="F2316" s="153">
        <f t="shared" si="1010"/>
        <v>46</v>
      </c>
      <c r="G2316" s="154">
        <v>0</v>
      </c>
      <c r="H2316" s="154">
        <f>IFERROR(VLOOKUP(B2316,'P2 Origin'!$C$21:$Q$176,15,FALSE),0)</f>
        <v>1</v>
      </c>
      <c r="I2316" s="154">
        <f>IFERROR(VLOOKUP(D2316,'P4 Destination'!$C$21:$Q$176,15,FALSE),0)</f>
        <v>1</v>
      </c>
      <c r="J2316" s="155"/>
      <c r="K2316" s="155"/>
      <c r="L2316" s="156">
        <v>46</v>
      </c>
      <c r="M2316" s="155">
        <v>280</v>
      </c>
      <c r="N2316" s="155">
        <v>3</v>
      </c>
      <c r="O2316" s="157">
        <f t="shared" si="1013"/>
        <v>0</v>
      </c>
      <c r="P2316" s="158">
        <f t="shared" si="1014"/>
        <v>0</v>
      </c>
      <c r="Q2316" s="159">
        <f>IFERROR(VLOOKUP(N2316,'P1 Intra-Europees'!$A$15:$H$25,3,0),0)*P2316</f>
        <v>0</v>
      </c>
      <c r="R2316" s="160">
        <f t="shared" si="1015"/>
        <v>0</v>
      </c>
      <c r="S2316" s="159">
        <f>IFERROR(VLOOKUP(N2316,'P1 Intra-Europees'!$A$15:$H$25,4,0),0)*R2316</f>
        <v>0</v>
      </c>
      <c r="T2316" s="160">
        <f t="shared" si="1016"/>
        <v>0</v>
      </c>
      <c r="U2316" s="159">
        <f>IFERROR(VLOOKUP(N2316,'P1 Intra-Europees'!$A$15:$H$25,5,0),0)*T2316</f>
        <v>0</v>
      </c>
      <c r="V2316" s="160">
        <f t="shared" si="1017"/>
        <v>0</v>
      </c>
      <c r="W2316" s="159">
        <f>IFERROR(VLOOKUP(N2316,'P1 Intra-Europees'!$A$15:$H$25,6,0),0)*V2316</f>
        <v>0</v>
      </c>
      <c r="X2316" s="160">
        <f t="shared" si="1018"/>
        <v>46</v>
      </c>
      <c r="Y2316" s="159">
        <f>IFERROR(VLOOKUP(N2316,'P1 Intra-Europees'!$A$15:$H$25,7,0),0)*X2316</f>
        <v>0</v>
      </c>
      <c r="Z2316" s="161">
        <f t="shared" si="1019"/>
        <v>0</v>
      </c>
      <c r="AA2316" s="162">
        <f>IFERROR(VLOOKUP(N2316,'P1 Intra-Europees'!$A$15:$H$25,8,0),0)*Z2316</f>
        <v>0</v>
      </c>
      <c r="AB2316" s="163">
        <f t="shared" si="1020"/>
        <v>0</v>
      </c>
      <c r="AC2316" s="157" t="str">
        <f>VLOOKUP(B2316,'P2 Origin'!$C$21:$O$176,13,0)</f>
        <v>EUR</v>
      </c>
      <c r="AD2316" s="164">
        <f t="shared" si="1021"/>
        <v>0</v>
      </c>
      <c r="AE2316" s="165">
        <f>IF(AU2316&gt;0.1,VLOOKUP(B2316,'P2 Origin'!$C$21:$M$176,3,0)*H2316,0)</f>
        <v>0</v>
      </c>
      <c r="AF2316" s="166">
        <f t="shared" si="1022"/>
        <v>0</v>
      </c>
      <c r="AG2316" s="165">
        <f>(VLOOKUP(B2316,'P2 Origin'!$C$21:$M$176,4,0))*AF2316</f>
        <v>0</v>
      </c>
      <c r="AH2316" s="166">
        <f t="shared" si="1023"/>
        <v>0</v>
      </c>
      <c r="AI2316" s="165">
        <f>(VLOOKUP(B2316,'P2 Origin'!$C$21:$M$176,5,0))*AH2316</f>
        <v>0</v>
      </c>
      <c r="AJ2316" s="166">
        <f t="shared" si="1009"/>
        <v>0</v>
      </c>
      <c r="AK2316" s="165">
        <f>(VLOOKUP(B2316,'P2 Origin'!$C$21:$M$176,6,0))*AJ2316</f>
        <v>0</v>
      </c>
      <c r="AL2316" s="166">
        <f t="shared" si="1024"/>
        <v>0</v>
      </c>
      <c r="AM2316" s="165">
        <f>(VLOOKUP($B2316,'P2 Origin'!$C$21:$M$176,7,0))*AL2316</f>
        <v>0</v>
      </c>
      <c r="AN2316" s="166">
        <f t="shared" si="1025"/>
        <v>0</v>
      </c>
      <c r="AO2316" s="165">
        <f>(VLOOKUP($B2316,'P2 Origin'!$C$21:$M$176,8,0))*AN2316</f>
        <v>0</v>
      </c>
      <c r="AP2316" s="166">
        <f t="shared" si="1026"/>
        <v>0</v>
      </c>
      <c r="AQ2316" s="165">
        <f>(VLOOKUP($B2316,'P2 Origin'!$C$21:$M$176,9,0))*AP2316</f>
        <v>0</v>
      </c>
      <c r="AR2316" s="155">
        <f t="shared" si="1011"/>
        <v>0</v>
      </c>
      <c r="AS2316" s="164">
        <f>(VLOOKUP(B2316,'P2 Origin'!$C$21:$M$176,10,0))*K2316</f>
        <v>0</v>
      </c>
      <c r="AT2316" s="164">
        <f>(VLOOKUP(B2316,'P2 Origin'!$C$21:$M$176,11,0))*J2316</f>
        <v>0</v>
      </c>
      <c r="AU2316" s="167">
        <v>0</v>
      </c>
      <c r="AV2316" s="168">
        <v>0</v>
      </c>
      <c r="AW2316" s="169">
        <v>0</v>
      </c>
      <c r="AX2316" s="170">
        <f>IF(AU2316&gt;=0.1,'P3 Bureaumarge zee- en luchtvr.'!$D$12,0)</f>
        <v>0</v>
      </c>
      <c r="AY2316" s="163">
        <f t="shared" si="1027"/>
        <v>0</v>
      </c>
      <c r="AZ2316" s="157" t="str">
        <f>VLOOKUP(D2316,'P4 Destination'!$C$21:$O$176,13,0)</f>
        <v>EUR</v>
      </c>
      <c r="BA2316" s="164">
        <f t="shared" si="1028"/>
        <v>0</v>
      </c>
      <c r="BB2316" s="171">
        <f>IF(AU2316&gt;0.1,(VLOOKUP(D2316,'P4 Destination'!$C$21:$M$176,3,0))*I2316,0)</f>
        <v>0</v>
      </c>
      <c r="BC2316" s="172">
        <f t="shared" si="1029"/>
        <v>0</v>
      </c>
      <c r="BD2316" s="171">
        <f>(VLOOKUP($D2316,'P4 Destination'!$C$21:$M$176,4,0))*BC2316</f>
        <v>0</v>
      </c>
      <c r="BE2316" s="172">
        <f t="shared" si="1030"/>
        <v>0</v>
      </c>
      <c r="BF2316" s="171">
        <f>(VLOOKUP($D2316,'P4 Destination'!$C$21:$M$176,5,0))*BE2316</f>
        <v>0</v>
      </c>
      <c r="BG2316" s="172">
        <f t="shared" si="1031"/>
        <v>0</v>
      </c>
      <c r="BH2316" s="171">
        <f>(VLOOKUP($D2316,'P4 Destination'!$C$21:$M$176,6,0))*BG2316</f>
        <v>0</v>
      </c>
      <c r="BI2316" s="172">
        <f t="shared" si="1032"/>
        <v>0</v>
      </c>
      <c r="BJ2316" s="171">
        <f>(VLOOKUP($D2316,'P4 Destination'!$C$21:$M$176,7,0))*BI2316</f>
        <v>0</v>
      </c>
      <c r="BK2316" s="172">
        <f t="shared" si="1033"/>
        <v>0</v>
      </c>
      <c r="BL2316" s="171">
        <f>(VLOOKUP($D2316,'P4 Destination'!$C$21:$M$176,8,0))*BK2316</f>
        <v>0</v>
      </c>
      <c r="BM2316" s="172">
        <f t="shared" si="1034"/>
        <v>0</v>
      </c>
      <c r="BN2316" s="171">
        <f>(VLOOKUP($D2316,'P4 Destination'!$C$21:$M$176,9,0))*BM2316</f>
        <v>0</v>
      </c>
      <c r="BO2316" s="154">
        <f t="shared" si="1012"/>
        <v>0</v>
      </c>
      <c r="BP2316" s="171">
        <f>(VLOOKUP(D2316,'P4 Destination'!$C$21:$M$176,10,0))*K2316</f>
        <v>0</v>
      </c>
      <c r="BQ2316" s="171">
        <f>(VLOOKUP(D2316,'P4 Destination'!$C$21:$M$176,11,0))*J2316</f>
        <v>0</v>
      </c>
      <c r="BR2316" s="173">
        <f t="shared" si="1035"/>
        <v>0</v>
      </c>
      <c r="BS2316" s="173">
        <f>(AV2316*2500)*'P6 Verzekering'!$E$11</f>
        <v>0</v>
      </c>
      <c r="BT2316" s="173">
        <f>(AW2316*2500)*'P6 Verzekering'!$E$12</f>
        <v>0</v>
      </c>
      <c r="BU2316" s="173">
        <f>(L2316*2500)*'P6 Verzekering'!$E$13</f>
        <v>0</v>
      </c>
      <c r="BV2316" s="173">
        <f t="shared" si="1036"/>
        <v>0</v>
      </c>
      <c r="BW2316"/>
      <c r="BX2316"/>
    </row>
    <row r="2317" spans="1:76">
      <c r="A2317" s="152" t="s">
        <v>1428</v>
      </c>
      <c r="B2317" s="152" t="s">
        <v>258</v>
      </c>
      <c r="C2317" s="152" t="s">
        <v>257</v>
      </c>
      <c r="D2317" s="152" t="s">
        <v>219</v>
      </c>
      <c r="E2317" s="152" t="s">
        <v>219</v>
      </c>
      <c r="F2317" s="153">
        <f t="shared" si="1010"/>
        <v>46</v>
      </c>
      <c r="G2317" s="154">
        <v>0</v>
      </c>
      <c r="H2317" s="154">
        <f>IFERROR(VLOOKUP(B2317,'P2 Origin'!$C$21:$Q$176,15,FALSE),0)</f>
        <v>1</v>
      </c>
      <c r="I2317" s="154">
        <f>IFERROR(VLOOKUP(D2317,'P4 Destination'!$C$21:$Q$176,15,FALSE),0)</f>
        <v>0</v>
      </c>
      <c r="J2317" s="155"/>
      <c r="K2317" s="155"/>
      <c r="L2317" s="156">
        <v>46</v>
      </c>
      <c r="M2317" s="155">
        <v>361</v>
      </c>
      <c r="N2317" s="155">
        <v>3</v>
      </c>
      <c r="O2317" s="157">
        <f t="shared" si="1013"/>
        <v>0</v>
      </c>
      <c r="P2317" s="158">
        <f t="shared" si="1014"/>
        <v>0</v>
      </c>
      <c r="Q2317" s="159">
        <f>IFERROR(VLOOKUP(N2317,'P1 Intra-Europees'!$A$15:$H$25,3,0),0)*P2317</f>
        <v>0</v>
      </c>
      <c r="R2317" s="160">
        <f t="shared" si="1015"/>
        <v>0</v>
      </c>
      <c r="S2317" s="159">
        <f>IFERROR(VLOOKUP(N2317,'P1 Intra-Europees'!$A$15:$H$25,4,0),0)*R2317</f>
        <v>0</v>
      </c>
      <c r="T2317" s="160">
        <f t="shared" si="1016"/>
        <v>0</v>
      </c>
      <c r="U2317" s="159">
        <f>IFERROR(VLOOKUP(N2317,'P1 Intra-Europees'!$A$15:$H$25,5,0),0)*T2317</f>
        <v>0</v>
      </c>
      <c r="V2317" s="160">
        <f t="shared" si="1017"/>
        <v>0</v>
      </c>
      <c r="W2317" s="159">
        <f>IFERROR(VLOOKUP(N2317,'P1 Intra-Europees'!$A$15:$H$25,6,0),0)*V2317</f>
        <v>0</v>
      </c>
      <c r="X2317" s="160">
        <f t="shared" si="1018"/>
        <v>46</v>
      </c>
      <c r="Y2317" s="159">
        <f>IFERROR(VLOOKUP(N2317,'P1 Intra-Europees'!$A$15:$H$25,7,0),0)*X2317</f>
        <v>0</v>
      </c>
      <c r="Z2317" s="161">
        <f t="shared" si="1019"/>
        <v>0</v>
      </c>
      <c r="AA2317" s="162">
        <f>IFERROR(VLOOKUP(N2317,'P1 Intra-Europees'!$A$15:$H$25,8,0),0)*Z2317</f>
        <v>0</v>
      </c>
      <c r="AB2317" s="163">
        <f t="shared" si="1020"/>
        <v>0</v>
      </c>
      <c r="AC2317" s="157" t="str">
        <f>VLOOKUP(B2317,'P2 Origin'!$C$21:$O$176,13,0)</f>
        <v>EUR</v>
      </c>
      <c r="AD2317" s="164">
        <f t="shared" si="1021"/>
        <v>0</v>
      </c>
      <c r="AE2317" s="165">
        <f>IF(AU2317&gt;0.1,VLOOKUP(B2317,'P2 Origin'!$C$21:$M$176,3,0)*H2317,0)</f>
        <v>0</v>
      </c>
      <c r="AF2317" s="166">
        <f t="shared" si="1022"/>
        <v>0</v>
      </c>
      <c r="AG2317" s="165">
        <f>(VLOOKUP(B2317,'P2 Origin'!$C$21:$M$176,4,0))*AF2317</f>
        <v>0</v>
      </c>
      <c r="AH2317" s="166">
        <f t="shared" si="1023"/>
        <v>0</v>
      </c>
      <c r="AI2317" s="165">
        <f>(VLOOKUP(B2317,'P2 Origin'!$C$21:$M$176,5,0))*AH2317</f>
        <v>0</v>
      </c>
      <c r="AJ2317" s="166">
        <f t="shared" si="1009"/>
        <v>0</v>
      </c>
      <c r="AK2317" s="165">
        <f>(VLOOKUP(B2317,'P2 Origin'!$C$21:$M$176,6,0))*AJ2317</f>
        <v>0</v>
      </c>
      <c r="AL2317" s="166">
        <f t="shared" si="1024"/>
        <v>0</v>
      </c>
      <c r="AM2317" s="165">
        <f>(VLOOKUP($B2317,'P2 Origin'!$C$21:$M$176,7,0))*AL2317</f>
        <v>0</v>
      </c>
      <c r="AN2317" s="166">
        <f t="shared" si="1025"/>
        <v>0</v>
      </c>
      <c r="AO2317" s="165">
        <f>(VLOOKUP($B2317,'P2 Origin'!$C$21:$M$176,8,0))*AN2317</f>
        <v>0</v>
      </c>
      <c r="AP2317" s="166">
        <f t="shared" si="1026"/>
        <v>0</v>
      </c>
      <c r="AQ2317" s="165">
        <f>(VLOOKUP($B2317,'P2 Origin'!$C$21:$M$176,9,0))*AP2317</f>
        <v>0</v>
      </c>
      <c r="AR2317" s="155">
        <f t="shared" si="1011"/>
        <v>0</v>
      </c>
      <c r="AS2317" s="164">
        <f>(VLOOKUP(B2317,'P2 Origin'!$C$21:$M$176,10,0))*K2317</f>
        <v>0</v>
      </c>
      <c r="AT2317" s="164">
        <f>(VLOOKUP(B2317,'P2 Origin'!$C$21:$M$176,11,0))*J2317</f>
        <v>0</v>
      </c>
      <c r="AU2317" s="167">
        <v>0</v>
      </c>
      <c r="AV2317" s="168">
        <v>0</v>
      </c>
      <c r="AW2317" s="169">
        <v>0</v>
      </c>
      <c r="AX2317" s="170">
        <f>IF(AU2317&gt;=0.1,'P3 Bureaumarge zee- en luchtvr.'!$D$12,0)</f>
        <v>0</v>
      </c>
      <c r="AY2317" s="163">
        <f t="shared" si="1027"/>
        <v>0</v>
      </c>
      <c r="AZ2317" s="157" t="str">
        <f>VLOOKUP(D2317,'P4 Destination'!$C$21:$O$176,13,0)</f>
        <v>EUR</v>
      </c>
      <c r="BA2317" s="164">
        <f t="shared" si="1028"/>
        <v>0</v>
      </c>
      <c r="BB2317" s="171">
        <f>IF(AU2317&gt;0.1,(VLOOKUP(D2317,'P4 Destination'!$C$21:$M$176,3,0))*I2317,0)</f>
        <v>0</v>
      </c>
      <c r="BC2317" s="172">
        <f t="shared" si="1029"/>
        <v>0</v>
      </c>
      <c r="BD2317" s="171">
        <f>(VLOOKUP($D2317,'P4 Destination'!$C$21:$M$176,4,0))*BC2317</f>
        <v>0</v>
      </c>
      <c r="BE2317" s="172">
        <f t="shared" si="1030"/>
        <v>0</v>
      </c>
      <c r="BF2317" s="171">
        <f>(VLOOKUP($D2317,'P4 Destination'!$C$21:$M$176,5,0))*BE2317</f>
        <v>0</v>
      </c>
      <c r="BG2317" s="172">
        <f t="shared" si="1031"/>
        <v>0</v>
      </c>
      <c r="BH2317" s="171">
        <f>(VLOOKUP($D2317,'P4 Destination'!$C$21:$M$176,6,0))*BG2317</f>
        <v>0</v>
      </c>
      <c r="BI2317" s="172">
        <f t="shared" si="1032"/>
        <v>0</v>
      </c>
      <c r="BJ2317" s="171">
        <f>(VLOOKUP($D2317,'P4 Destination'!$C$21:$M$176,7,0))*BI2317</f>
        <v>0</v>
      </c>
      <c r="BK2317" s="172">
        <f t="shared" si="1033"/>
        <v>0</v>
      </c>
      <c r="BL2317" s="171">
        <f>(VLOOKUP($D2317,'P4 Destination'!$C$21:$M$176,8,0))*BK2317</f>
        <v>0</v>
      </c>
      <c r="BM2317" s="172">
        <f t="shared" si="1034"/>
        <v>0</v>
      </c>
      <c r="BN2317" s="171">
        <f>(VLOOKUP($D2317,'P4 Destination'!$C$21:$M$176,9,0))*BM2317</f>
        <v>0</v>
      </c>
      <c r="BO2317" s="154">
        <f t="shared" si="1012"/>
        <v>0</v>
      </c>
      <c r="BP2317" s="171">
        <f>(VLOOKUP(D2317,'P4 Destination'!$C$21:$M$176,10,0))*K2317</f>
        <v>0</v>
      </c>
      <c r="BQ2317" s="171">
        <f>(VLOOKUP(D2317,'P4 Destination'!$C$21:$M$176,11,0))*J2317</f>
        <v>0</v>
      </c>
      <c r="BR2317" s="173">
        <f t="shared" si="1035"/>
        <v>0</v>
      </c>
      <c r="BS2317" s="173">
        <f>(AV2317*2500)*'P6 Verzekering'!$E$11</f>
        <v>0</v>
      </c>
      <c r="BT2317" s="173">
        <f>(AW2317*2500)*'P6 Verzekering'!$E$12</f>
        <v>0</v>
      </c>
      <c r="BU2317" s="173">
        <f>(L2317*2500)*'P6 Verzekering'!$E$13</f>
        <v>0</v>
      </c>
      <c r="BV2317" s="173">
        <f t="shared" si="1036"/>
        <v>0</v>
      </c>
      <c r="BW2317"/>
      <c r="BX2317"/>
    </row>
    <row r="2318" spans="1:76">
      <c r="A2318" s="152" t="s">
        <v>2051</v>
      </c>
      <c r="B2318" s="152" t="s">
        <v>219</v>
      </c>
      <c r="C2318" s="152" t="s">
        <v>219</v>
      </c>
      <c r="D2318" s="152" t="s">
        <v>258</v>
      </c>
      <c r="E2318" s="152" t="s">
        <v>257</v>
      </c>
      <c r="F2318" s="153">
        <f t="shared" si="1010"/>
        <v>46</v>
      </c>
      <c r="G2318" s="154">
        <v>0</v>
      </c>
      <c r="H2318" s="154">
        <f>IFERROR(VLOOKUP(B2318,'P2 Origin'!$C$21:$Q$176,15,FALSE),0)</f>
        <v>0</v>
      </c>
      <c r="I2318" s="154">
        <f>IFERROR(VLOOKUP(D2318,'P4 Destination'!$C$21:$Q$176,15,FALSE),0)</f>
        <v>1</v>
      </c>
      <c r="J2318" s="155"/>
      <c r="K2318" s="155"/>
      <c r="L2318" s="156">
        <v>46</v>
      </c>
      <c r="M2318" s="155">
        <v>508</v>
      </c>
      <c r="N2318" s="155">
        <v>4</v>
      </c>
      <c r="O2318" s="157">
        <f t="shared" si="1013"/>
        <v>0</v>
      </c>
      <c r="P2318" s="158">
        <f t="shared" si="1014"/>
        <v>0</v>
      </c>
      <c r="Q2318" s="159">
        <f>IFERROR(VLOOKUP(N2318,'P1 Intra-Europees'!$A$15:$H$25,3,0),0)*P2318</f>
        <v>0</v>
      </c>
      <c r="R2318" s="160">
        <f t="shared" si="1015"/>
        <v>0</v>
      </c>
      <c r="S2318" s="159">
        <f>IFERROR(VLOOKUP(N2318,'P1 Intra-Europees'!$A$15:$H$25,4,0),0)*R2318</f>
        <v>0</v>
      </c>
      <c r="T2318" s="160">
        <f t="shared" si="1016"/>
        <v>0</v>
      </c>
      <c r="U2318" s="159">
        <f>IFERROR(VLOOKUP(N2318,'P1 Intra-Europees'!$A$15:$H$25,5,0),0)*T2318</f>
        <v>0</v>
      </c>
      <c r="V2318" s="160">
        <f t="shared" si="1017"/>
        <v>0</v>
      </c>
      <c r="W2318" s="159">
        <f>IFERROR(VLOOKUP(N2318,'P1 Intra-Europees'!$A$15:$H$25,6,0),0)*V2318</f>
        <v>0</v>
      </c>
      <c r="X2318" s="160">
        <f t="shared" si="1018"/>
        <v>46</v>
      </c>
      <c r="Y2318" s="159">
        <f>IFERROR(VLOOKUP(N2318,'P1 Intra-Europees'!$A$15:$H$25,7,0),0)*X2318</f>
        <v>0</v>
      </c>
      <c r="Z2318" s="161">
        <f t="shared" si="1019"/>
        <v>0</v>
      </c>
      <c r="AA2318" s="162">
        <f>IFERROR(VLOOKUP(N2318,'P1 Intra-Europees'!$A$15:$H$25,8,0),0)*Z2318</f>
        <v>0</v>
      </c>
      <c r="AB2318" s="163">
        <f t="shared" si="1020"/>
        <v>0</v>
      </c>
      <c r="AC2318" s="157" t="str">
        <f>VLOOKUP(B2318,'P2 Origin'!$C$21:$O$176,13,0)</f>
        <v>EUR</v>
      </c>
      <c r="AD2318" s="164">
        <f t="shared" si="1021"/>
        <v>0</v>
      </c>
      <c r="AE2318" s="165">
        <f>IF(AU2318&gt;0.1,VLOOKUP(B2318,'P2 Origin'!$C$21:$M$176,3,0)*H2318,0)</f>
        <v>0</v>
      </c>
      <c r="AF2318" s="166">
        <f t="shared" si="1022"/>
        <v>0</v>
      </c>
      <c r="AG2318" s="165">
        <f>(VLOOKUP(B2318,'P2 Origin'!$C$21:$M$176,4,0))*AF2318</f>
        <v>0</v>
      </c>
      <c r="AH2318" s="166">
        <f t="shared" si="1023"/>
        <v>0</v>
      </c>
      <c r="AI2318" s="165">
        <f>(VLOOKUP(B2318,'P2 Origin'!$C$21:$M$176,5,0))*AH2318</f>
        <v>0</v>
      </c>
      <c r="AJ2318" s="166">
        <f t="shared" si="1009"/>
        <v>0</v>
      </c>
      <c r="AK2318" s="165">
        <f>(VLOOKUP(B2318,'P2 Origin'!$C$21:$M$176,6,0))*AJ2318</f>
        <v>0</v>
      </c>
      <c r="AL2318" s="166">
        <f t="shared" si="1024"/>
        <v>0</v>
      </c>
      <c r="AM2318" s="165">
        <f>(VLOOKUP($B2318,'P2 Origin'!$C$21:$M$176,7,0))*AL2318</f>
        <v>0</v>
      </c>
      <c r="AN2318" s="166">
        <f t="shared" si="1025"/>
        <v>0</v>
      </c>
      <c r="AO2318" s="165">
        <f>(VLOOKUP($B2318,'P2 Origin'!$C$21:$M$176,8,0))*AN2318</f>
        <v>0</v>
      </c>
      <c r="AP2318" s="166">
        <f t="shared" si="1026"/>
        <v>0</v>
      </c>
      <c r="AQ2318" s="165">
        <f>(VLOOKUP($B2318,'P2 Origin'!$C$21:$M$176,9,0))*AP2318</f>
        <v>0</v>
      </c>
      <c r="AR2318" s="155">
        <f t="shared" si="1011"/>
        <v>0</v>
      </c>
      <c r="AS2318" s="164">
        <f>(VLOOKUP(B2318,'P2 Origin'!$C$21:$M$176,10,0))*K2318</f>
        <v>0</v>
      </c>
      <c r="AT2318" s="164">
        <f>(VLOOKUP(B2318,'P2 Origin'!$C$21:$M$176,11,0))*J2318</f>
        <v>0</v>
      </c>
      <c r="AU2318" s="167">
        <v>0</v>
      </c>
      <c r="AV2318" s="168">
        <v>0</v>
      </c>
      <c r="AW2318" s="169">
        <v>0</v>
      </c>
      <c r="AX2318" s="170">
        <f>IF(AU2318&gt;=0.1,'P3 Bureaumarge zee- en luchtvr.'!$D$12,0)</f>
        <v>0</v>
      </c>
      <c r="AY2318" s="163">
        <f t="shared" si="1027"/>
        <v>0</v>
      </c>
      <c r="AZ2318" s="157" t="str">
        <f>VLOOKUP(D2318,'P4 Destination'!$C$21:$O$176,13,0)</f>
        <v>EUR</v>
      </c>
      <c r="BA2318" s="164">
        <f t="shared" si="1028"/>
        <v>0</v>
      </c>
      <c r="BB2318" s="171">
        <f>IF(AU2318&gt;0.1,(VLOOKUP(D2318,'P4 Destination'!$C$21:$M$176,3,0))*I2318,0)</f>
        <v>0</v>
      </c>
      <c r="BC2318" s="172">
        <f t="shared" si="1029"/>
        <v>0</v>
      </c>
      <c r="BD2318" s="171">
        <f>(VLOOKUP($D2318,'P4 Destination'!$C$21:$M$176,4,0))*BC2318</f>
        <v>0</v>
      </c>
      <c r="BE2318" s="172">
        <f t="shared" si="1030"/>
        <v>0</v>
      </c>
      <c r="BF2318" s="171">
        <f>(VLOOKUP($D2318,'P4 Destination'!$C$21:$M$176,5,0))*BE2318</f>
        <v>0</v>
      </c>
      <c r="BG2318" s="172">
        <f t="shared" si="1031"/>
        <v>0</v>
      </c>
      <c r="BH2318" s="171">
        <f>(VLOOKUP($D2318,'P4 Destination'!$C$21:$M$176,6,0))*BG2318</f>
        <v>0</v>
      </c>
      <c r="BI2318" s="172">
        <f t="shared" si="1032"/>
        <v>0</v>
      </c>
      <c r="BJ2318" s="171">
        <f>(VLOOKUP($D2318,'P4 Destination'!$C$21:$M$176,7,0))*BI2318</f>
        <v>0</v>
      </c>
      <c r="BK2318" s="172">
        <f t="shared" si="1033"/>
        <v>0</v>
      </c>
      <c r="BL2318" s="171">
        <f>(VLOOKUP($D2318,'P4 Destination'!$C$21:$M$176,8,0))*BK2318</f>
        <v>0</v>
      </c>
      <c r="BM2318" s="172">
        <f t="shared" si="1034"/>
        <v>0</v>
      </c>
      <c r="BN2318" s="171">
        <f>(VLOOKUP($D2318,'P4 Destination'!$C$21:$M$176,9,0))*BM2318</f>
        <v>0</v>
      </c>
      <c r="BO2318" s="154">
        <f t="shared" si="1012"/>
        <v>0</v>
      </c>
      <c r="BP2318" s="171">
        <f>(VLOOKUP(D2318,'P4 Destination'!$C$21:$M$176,10,0))*K2318</f>
        <v>0</v>
      </c>
      <c r="BQ2318" s="171">
        <f>(VLOOKUP(D2318,'P4 Destination'!$C$21:$M$176,11,0))*J2318</f>
        <v>0</v>
      </c>
      <c r="BR2318" s="173">
        <f t="shared" si="1035"/>
        <v>0</v>
      </c>
      <c r="BS2318" s="173">
        <f>(AV2318*2500)*'P6 Verzekering'!$E$11</f>
        <v>0</v>
      </c>
      <c r="BT2318" s="173">
        <f>(AW2318*2500)*'P6 Verzekering'!$E$12</f>
        <v>0</v>
      </c>
      <c r="BU2318" s="173">
        <f>(L2318*2500)*'P6 Verzekering'!$E$13</f>
        <v>0</v>
      </c>
      <c r="BV2318" s="173">
        <f t="shared" si="1036"/>
        <v>0</v>
      </c>
      <c r="BW2318"/>
      <c r="BX2318"/>
    </row>
    <row r="2319" spans="1:76">
      <c r="A2319" s="152" t="s">
        <v>1659</v>
      </c>
      <c r="B2319" s="152" t="s">
        <v>219</v>
      </c>
      <c r="C2319" s="152" t="s">
        <v>219</v>
      </c>
      <c r="D2319" s="152" t="s">
        <v>184</v>
      </c>
      <c r="E2319" s="152" t="s">
        <v>183</v>
      </c>
      <c r="F2319" s="153">
        <f t="shared" si="1010"/>
        <v>46</v>
      </c>
      <c r="G2319" s="154">
        <v>0</v>
      </c>
      <c r="H2319" s="154">
        <f>IFERROR(VLOOKUP(B2319,'P2 Origin'!$C$21:$Q$176,15,FALSE),0)</f>
        <v>0</v>
      </c>
      <c r="I2319" s="154">
        <f>IFERROR(VLOOKUP(D2319,'P4 Destination'!$C$21:$Q$176,15,FALSE),0)</f>
        <v>1</v>
      </c>
      <c r="J2319" s="155"/>
      <c r="K2319" s="155"/>
      <c r="L2319" s="156">
        <v>46</v>
      </c>
      <c r="M2319" s="155">
        <v>573</v>
      </c>
      <c r="N2319" s="155">
        <v>4</v>
      </c>
      <c r="O2319" s="157">
        <f t="shared" si="1013"/>
        <v>0</v>
      </c>
      <c r="P2319" s="158">
        <f t="shared" si="1014"/>
        <v>0</v>
      </c>
      <c r="Q2319" s="159">
        <f>IFERROR(VLOOKUP(N2319,'P1 Intra-Europees'!$A$15:$H$25,3,0),0)*P2319</f>
        <v>0</v>
      </c>
      <c r="R2319" s="160">
        <f t="shared" si="1015"/>
        <v>0</v>
      </c>
      <c r="S2319" s="159">
        <f>IFERROR(VLOOKUP(N2319,'P1 Intra-Europees'!$A$15:$H$25,4,0),0)*R2319</f>
        <v>0</v>
      </c>
      <c r="T2319" s="160">
        <f t="shared" si="1016"/>
        <v>0</v>
      </c>
      <c r="U2319" s="159">
        <f>IFERROR(VLOOKUP(N2319,'P1 Intra-Europees'!$A$15:$H$25,5,0),0)*T2319</f>
        <v>0</v>
      </c>
      <c r="V2319" s="160">
        <f t="shared" si="1017"/>
        <v>0</v>
      </c>
      <c r="W2319" s="159">
        <f>IFERROR(VLOOKUP(N2319,'P1 Intra-Europees'!$A$15:$H$25,6,0),0)*V2319</f>
        <v>0</v>
      </c>
      <c r="X2319" s="160">
        <f t="shared" si="1018"/>
        <v>46</v>
      </c>
      <c r="Y2319" s="159">
        <f>IFERROR(VLOOKUP(N2319,'P1 Intra-Europees'!$A$15:$H$25,7,0),0)*X2319</f>
        <v>0</v>
      </c>
      <c r="Z2319" s="161">
        <f t="shared" si="1019"/>
        <v>0</v>
      </c>
      <c r="AA2319" s="162">
        <f>IFERROR(VLOOKUP(N2319,'P1 Intra-Europees'!$A$15:$H$25,8,0),0)*Z2319</f>
        <v>0</v>
      </c>
      <c r="AB2319" s="163">
        <f t="shared" si="1020"/>
        <v>0</v>
      </c>
      <c r="AC2319" s="157" t="str">
        <f>VLOOKUP(B2319,'P2 Origin'!$C$21:$O$176,13,0)</f>
        <v>EUR</v>
      </c>
      <c r="AD2319" s="164">
        <f t="shared" si="1021"/>
        <v>0</v>
      </c>
      <c r="AE2319" s="165">
        <f>IF(AU2319&gt;0.1,VLOOKUP(B2319,'P2 Origin'!$C$21:$M$176,3,0)*H2319,0)</f>
        <v>0</v>
      </c>
      <c r="AF2319" s="166">
        <f t="shared" si="1022"/>
        <v>0</v>
      </c>
      <c r="AG2319" s="165">
        <f>(VLOOKUP(B2319,'P2 Origin'!$C$21:$M$176,4,0))*AF2319</f>
        <v>0</v>
      </c>
      <c r="AH2319" s="166">
        <f t="shared" si="1023"/>
        <v>0</v>
      </c>
      <c r="AI2319" s="165">
        <f>(VLOOKUP(B2319,'P2 Origin'!$C$21:$M$176,5,0))*AH2319</f>
        <v>0</v>
      </c>
      <c r="AJ2319" s="166">
        <f t="shared" ref="AJ2319:AJ2382" si="1037">IF(AND(AU2319&gt;=16,AU2319&lt;=25.99),$AU2319,0)</f>
        <v>0</v>
      </c>
      <c r="AK2319" s="165">
        <f>(VLOOKUP(B2319,'P2 Origin'!$C$21:$M$176,6,0))*AJ2319</f>
        <v>0</v>
      </c>
      <c r="AL2319" s="166">
        <f t="shared" si="1024"/>
        <v>0</v>
      </c>
      <c r="AM2319" s="165">
        <f>(VLOOKUP($B2319,'P2 Origin'!$C$21:$M$176,7,0))*AL2319</f>
        <v>0</v>
      </c>
      <c r="AN2319" s="166">
        <f t="shared" si="1025"/>
        <v>0</v>
      </c>
      <c r="AO2319" s="165">
        <f>(VLOOKUP($B2319,'P2 Origin'!$C$21:$M$176,8,0))*AN2319</f>
        <v>0</v>
      </c>
      <c r="AP2319" s="166">
        <f t="shared" si="1026"/>
        <v>0</v>
      </c>
      <c r="AQ2319" s="165">
        <f>(VLOOKUP($B2319,'P2 Origin'!$C$21:$M$176,9,0))*AP2319</f>
        <v>0</v>
      </c>
      <c r="AR2319" s="155">
        <f t="shared" si="1011"/>
        <v>0</v>
      </c>
      <c r="AS2319" s="164">
        <f>(VLOOKUP(B2319,'P2 Origin'!$C$21:$M$176,10,0))*K2319</f>
        <v>0</v>
      </c>
      <c r="AT2319" s="164">
        <f>(VLOOKUP(B2319,'P2 Origin'!$C$21:$M$176,11,0))*J2319</f>
        <v>0</v>
      </c>
      <c r="AU2319" s="167">
        <v>0</v>
      </c>
      <c r="AV2319" s="168">
        <v>0</v>
      </c>
      <c r="AW2319" s="169">
        <v>0</v>
      </c>
      <c r="AX2319" s="170">
        <f>IF(AU2319&gt;=0.1,'P3 Bureaumarge zee- en luchtvr.'!$D$12,0)</f>
        <v>0</v>
      </c>
      <c r="AY2319" s="163">
        <f t="shared" si="1027"/>
        <v>0</v>
      </c>
      <c r="AZ2319" s="157" t="str">
        <f>VLOOKUP(D2319,'P4 Destination'!$C$21:$O$176,13,0)</f>
        <v>EUR</v>
      </c>
      <c r="BA2319" s="164">
        <f t="shared" si="1028"/>
        <v>0</v>
      </c>
      <c r="BB2319" s="171">
        <f>IF(AU2319&gt;0.1,(VLOOKUP(D2319,'P4 Destination'!$C$21:$M$176,3,0))*I2319,0)</f>
        <v>0</v>
      </c>
      <c r="BC2319" s="172">
        <f t="shared" si="1029"/>
        <v>0</v>
      </c>
      <c r="BD2319" s="171">
        <f>(VLOOKUP($D2319,'P4 Destination'!$C$21:$M$176,4,0))*BC2319</f>
        <v>0</v>
      </c>
      <c r="BE2319" s="172">
        <f t="shared" si="1030"/>
        <v>0</v>
      </c>
      <c r="BF2319" s="171">
        <f>(VLOOKUP($D2319,'P4 Destination'!$C$21:$M$176,5,0))*BE2319</f>
        <v>0</v>
      </c>
      <c r="BG2319" s="172">
        <f t="shared" si="1031"/>
        <v>0</v>
      </c>
      <c r="BH2319" s="171">
        <f>(VLOOKUP($D2319,'P4 Destination'!$C$21:$M$176,6,0))*BG2319</f>
        <v>0</v>
      </c>
      <c r="BI2319" s="172">
        <f t="shared" si="1032"/>
        <v>0</v>
      </c>
      <c r="BJ2319" s="171">
        <f>(VLOOKUP($D2319,'P4 Destination'!$C$21:$M$176,7,0))*BI2319</f>
        <v>0</v>
      </c>
      <c r="BK2319" s="172">
        <f t="shared" si="1033"/>
        <v>0</v>
      </c>
      <c r="BL2319" s="171">
        <f>(VLOOKUP($D2319,'P4 Destination'!$C$21:$M$176,8,0))*BK2319</f>
        <v>0</v>
      </c>
      <c r="BM2319" s="172">
        <f t="shared" si="1034"/>
        <v>0</v>
      </c>
      <c r="BN2319" s="171">
        <f>(VLOOKUP($D2319,'P4 Destination'!$C$21:$M$176,9,0))*BM2319</f>
        <v>0</v>
      </c>
      <c r="BO2319" s="154">
        <f t="shared" si="1012"/>
        <v>0</v>
      </c>
      <c r="BP2319" s="171">
        <f>(VLOOKUP(D2319,'P4 Destination'!$C$21:$M$176,10,0))*K2319</f>
        <v>0</v>
      </c>
      <c r="BQ2319" s="171">
        <f>(VLOOKUP(D2319,'P4 Destination'!$C$21:$M$176,11,0))*J2319</f>
        <v>0</v>
      </c>
      <c r="BR2319" s="173">
        <f t="shared" si="1035"/>
        <v>0</v>
      </c>
      <c r="BS2319" s="173">
        <f>(AV2319*2500)*'P6 Verzekering'!$E$11</f>
        <v>0</v>
      </c>
      <c r="BT2319" s="173">
        <f>(AW2319*2500)*'P6 Verzekering'!$E$12</f>
        <v>0</v>
      </c>
      <c r="BU2319" s="173">
        <f>(L2319*2500)*'P6 Verzekering'!$E$13</f>
        <v>0</v>
      </c>
      <c r="BV2319" s="173">
        <f t="shared" si="1036"/>
        <v>0</v>
      </c>
      <c r="BW2319"/>
      <c r="BX2319"/>
    </row>
    <row r="2320" spans="1:76">
      <c r="A2320" s="152" t="s">
        <v>1850</v>
      </c>
      <c r="B2320" s="152" t="s">
        <v>219</v>
      </c>
      <c r="C2320" s="152" t="s">
        <v>219</v>
      </c>
      <c r="D2320" s="152" t="s">
        <v>253</v>
      </c>
      <c r="E2320" s="152" t="s">
        <v>250</v>
      </c>
      <c r="F2320" s="153">
        <f t="shared" si="1010"/>
        <v>46</v>
      </c>
      <c r="G2320" s="154">
        <v>0</v>
      </c>
      <c r="H2320" s="154">
        <f>IFERROR(VLOOKUP(B2320,'P2 Origin'!$C$21:$Q$176,15,FALSE),0)</f>
        <v>0</v>
      </c>
      <c r="I2320" s="154">
        <f>IFERROR(VLOOKUP(D2320,'P4 Destination'!$C$21:$Q$176,15,FALSE),0)</f>
        <v>1</v>
      </c>
      <c r="J2320" s="155"/>
      <c r="K2320" s="155"/>
      <c r="L2320" s="156">
        <v>46</v>
      </c>
      <c r="M2320" s="155">
        <v>981</v>
      </c>
      <c r="N2320" s="155">
        <v>5</v>
      </c>
      <c r="O2320" s="157">
        <f t="shared" si="1013"/>
        <v>0</v>
      </c>
      <c r="P2320" s="158">
        <f t="shared" si="1014"/>
        <v>0</v>
      </c>
      <c r="Q2320" s="159">
        <f>IFERROR(VLOOKUP(N2320,'P1 Intra-Europees'!$A$15:$H$25,3,0),0)*P2320</f>
        <v>0</v>
      </c>
      <c r="R2320" s="160">
        <f t="shared" si="1015"/>
        <v>0</v>
      </c>
      <c r="S2320" s="159">
        <f>IFERROR(VLOOKUP(N2320,'P1 Intra-Europees'!$A$15:$H$25,4,0),0)*R2320</f>
        <v>0</v>
      </c>
      <c r="T2320" s="160">
        <f t="shared" si="1016"/>
        <v>0</v>
      </c>
      <c r="U2320" s="159">
        <f>IFERROR(VLOOKUP(N2320,'P1 Intra-Europees'!$A$15:$H$25,5,0),0)*T2320</f>
        <v>0</v>
      </c>
      <c r="V2320" s="160">
        <f t="shared" si="1017"/>
        <v>0</v>
      </c>
      <c r="W2320" s="159">
        <f>IFERROR(VLOOKUP(N2320,'P1 Intra-Europees'!$A$15:$H$25,6,0),0)*V2320</f>
        <v>0</v>
      </c>
      <c r="X2320" s="160">
        <f t="shared" si="1018"/>
        <v>46</v>
      </c>
      <c r="Y2320" s="159">
        <f>IFERROR(VLOOKUP(N2320,'P1 Intra-Europees'!$A$15:$H$25,7,0),0)*X2320</f>
        <v>0</v>
      </c>
      <c r="Z2320" s="161">
        <f t="shared" si="1019"/>
        <v>0</v>
      </c>
      <c r="AA2320" s="162">
        <f>IFERROR(VLOOKUP(N2320,'P1 Intra-Europees'!$A$15:$H$25,8,0),0)*Z2320</f>
        <v>0</v>
      </c>
      <c r="AB2320" s="163">
        <f t="shared" si="1020"/>
        <v>0</v>
      </c>
      <c r="AC2320" s="157" t="str">
        <f>VLOOKUP(B2320,'P2 Origin'!$C$21:$O$176,13,0)</f>
        <v>EUR</v>
      </c>
      <c r="AD2320" s="164">
        <f t="shared" si="1021"/>
        <v>0</v>
      </c>
      <c r="AE2320" s="165">
        <f>IF(AU2320&gt;0.1,VLOOKUP(B2320,'P2 Origin'!$C$21:$M$176,3,0)*H2320,0)</f>
        <v>0</v>
      </c>
      <c r="AF2320" s="166">
        <f t="shared" si="1022"/>
        <v>0</v>
      </c>
      <c r="AG2320" s="165">
        <f>(VLOOKUP(B2320,'P2 Origin'!$C$21:$M$176,4,0))*AF2320</f>
        <v>0</v>
      </c>
      <c r="AH2320" s="166">
        <f t="shared" si="1023"/>
        <v>0</v>
      </c>
      <c r="AI2320" s="165">
        <f>(VLOOKUP(B2320,'P2 Origin'!$C$21:$M$176,5,0))*AH2320</f>
        <v>0</v>
      </c>
      <c r="AJ2320" s="166">
        <f t="shared" si="1037"/>
        <v>0</v>
      </c>
      <c r="AK2320" s="165">
        <f>(VLOOKUP(B2320,'P2 Origin'!$C$21:$M$176,6,0))*AJ2320</f>
        <v>0</v>
      </c>
      <c r="AL2320" s="166">
        <f t="shared" si="1024"/>
        <v>0</v>
      </c>
      <c r="AM2320" s="165">
        <f>(VLOOKUP($B2320,'P2 Origin'!$C$21:$M$176,7,0))*AL2320</f>
        <v>0</v>
      </c>
      <c r="AN2320" s="166">
        <f t="shared" si="1025"/>
        <v>0</v>
      </c>
      <c r="AO2320" s="165">
        <f>(VLOOKUP($B2320,'P2 Origin'!$C$21:$M$176,8,0))*AN2320</f>
        <v>0</v>
      </c>
      <c r="AP2320" s="166">
        <f t="shared" si="1026"/>
        <v>0</v>
      </c>
      <c r="AQ2320" s="165">
        <f>(VLOOKUP($B2320,'P2 Origin'!$C$21:$M$176,9,0))*AP2320</f>
        <v>0</v>
      </c>
      <c r="AR2320" s="155">
        <f t="shared" si="1011"/>
        <v>0</v>
      </c>
      <c r="AS2320" s="164">
        <f>(VLOOKUP(B2320,'P2 Origin'!$C$21:$M$176,10,0))*K2320</f>
        <v>0</v>
      </c>
      <c r="AT2320" s="164">
        <f>(VLOOKUP(B2320,'P2 Origin'!$C$21:$M$176,11,0))*J2320</f>
        <v>0</v>
      </c>
      <c r="AU2320" s="167">
        <v>0</v>
      </c>
      <c r="AV2320" s="168">
        <v>0</v>
      </c>
      <c r="AW2320" s="169">
        <v>0</v>
      </c>
      <c r="AX2320" s="170">
        <f>IF(AU2320&gt;=0.1,'P3 Bureaumarge zee- en luchtvr.'!$D$12,0)</f>
        <v>0</v>
      </c>
      <c r="AY2320" s="163">
        <f t="shared" si="1027"/>
        <v>0</v>
      </c>
      <c r="AZ2320" s="157" t="str">
        <f>VLOOKUP(D2320,'P4 Destination'!$C$21:$O$176,13,0)</f>
        <v>EUR</v>
      </c>
      <c r="BA2320" s="164">
        <f t="shared" si="1028"/>
        <v>0</v>
      </c>
      <c r="BB2320" s="171">
        <f>IF(AU2320&gt;0.1,(VLOOKUP(D2320,'P4 Destination'!$C$21:$M$176,3,0))*I2320,0)</f>
        <v>0</v>
      </c>
      <c r="BC2320" s="172">
        <f t="shared" si="1029"/>
        <v>0</v>
      </c>
      <c r="BD2320" s="171">
        <f>(VLOOKUP($D2320,'P4 Destination'!$C$21:$M$176,4,0))*BC2320</f>
        <v>0</v>
      </c>
      <c r="BE2320" s="172">
        <f t="shared" si="1030"/>
        <v>0</v>
      </c>
      <c r="BF2320" s="171">
        <f>(VLOOKUP($D2320,'P4 Destination'!$C$21:$M$176,5,0))*BE2320</f>
        <v>0</v>
      </c>
      <c r="BG2320" s="172">
        <f t="shared" si="1031"/>
        <v>0</v>
      </c>
      <c r="BH2320" s="171">
        <f>(VLOOKUP($D2320,'P4 Destination'!$C$21:$M$176,6,0))*BG2320</f>
        <v>0</v>
      </c>
      <c r="BI2320" s="172">
        <f t="shared" si="1032"/>
        <v>0</v>
      </c>
      <c r="BJ2320" s="171">
        <f>(VLOOKUP($D2320,'P4 Destination'!$C$21:$M$176,7,0))*BI2320</f>
        <v>0</v>
      </c>
      <c r="BK2320" s="172">
        <f t="shared" si="1033"/>
        <v>0</v>
      </c>
      <c r="BL2320" s="171">
        <f>(VLOOKUP($D2320,'P4 Destination'!$C$21:$M$176,8,0))*BK2320</f>
        <v>0</v>
      </c>
      <c r="BM2320" s="172">
        <f t="shared" si="1034"/>
        <v>0</v>
      </c>
      <c r="BN2320" s="171">
        <f>(VLOOKUP($D2320,'P4 Destination'!$C$21:$M$176,9,0))*BM2320</f>
        <v>0</v>
      </c>
      <c r="BO2320" s="154">
        <f t="shared" si="1012"/>
        <v>0</v>
      </c>
      <c r="BP2320" s="171">
        <f>(VLOOKUP(D2320,'P4 Destination'!$C$21:$M$176,10,0))*K2320</f>
        <v>0</v>
      </c>
      <c r="BQ2320" s="171">
        <f>(VLOOKUP(D2320,'P4 Destination'!$C$21:$M$176,11,0))*J2320</f>
        <v>0</v>
      </c>
      <c r="BR2320" s="173">
        <f t="shared" si="1035"/>
        <v>0</v>
      </c>
      <c r="BS2320" s="173">
        <f>(AV2320*2500)*'P6 Verzekering'!$E$11</f>
        <v>0</v>
      </c>
      <c r="BT2320" s="173">
        <f>(AW2320*2500)*'P6 Verzekering'!$E$12</f>
        <v>0</v>
      </c>
      <c r="BU2320" s="173">
        <f>(L2320*2500)*'P6 Verzekering'!$E$13</f>
        <v>0</v>
      </c>
      <c r="BV2320" s="173">
        <f t="shared" si="1036"/>
        <v>0</v>
      </c>
      <c r="BW2320"/>
      <c r="BX2320"/>
    </row>
    <row r="2321" spans="1:76">
      <c r="A2321" s="152" t="s">
        <v>2683</v>
      </c>
      <c r="B2321" s="152" t="s">
        <v>223</v>
      </c>
      <c r="C2321" s="152" t="s">
        <v>222</v>
      </c>
      <c r="D2321" s="152" t="s">
        <v>219</v>
      </c>
      <c r="E2321" s="152" t="s">
        <v>219</v>
      </c>
      <c r="F2321" s="153">
        <f t="shared" si="1010"/>
        <v>46</v>
      </c>
      <c r="G2321" s="154">
        <v>0</v>
      </c>
      <c r="H2321" s="154">
        <f>IFERROR(VLOOKUP(B2321,'P2 Origin'!$C$21:$Q$176,15,FALSE),0)</f>
        <v>0</v>
      </c>
      <c r="I2321" s="154">
        <f>IFERROR(VLOOKUP(D2321,'P4 Destination'!$C$21:$Q$176,15,FALSE),0)</f>
        <v>0</v>
      </c>
      <c r="J2321" s="155"/>
      <c r="K2321" s="155"/>
      <c r="L2321" s="156">
        <v>46</v>
      </c>
      <c r="M2321" s="155">
        <v>1327</v>
      </c>
      <c r="N2321" s="155">
        <v>6</v>
      </c>
      <c r="O2321" s="157">
        <f t="shared" si="1013"/>
        <v>0</v>
      </c>
      <c r="P2321" s="158">
        <f t="shared" si="1014"/>
        <v>0</v>
      </c>
      <c r="Q2321" s="159">
        <f>IFERROR(VLOOKUP(N2321,'P1 Intra-Europees'!$A$15:$H$25,3,0),0)*P2321</f>
        <v>0</v>
      </c>
      <c r="R2321" s="160">
        <f t="shared" si="1015"/>
        <v>0</v>
      </c>
      <c r="S2321" s="159">
        <f>IFERROR(VLOOKUP(N2321,'P1 Intra-Europees'!$A$15:$H$25,4,0),0)*R2321</f>
        <v>0</v>
      </c>
      <c r="T2321" s="160">
        <f t="shared" si="1016"/>
        <v>0</v>
      </c>
      <c r="U2321" s="159">
        <f>IFERROR(VLOOKUP(N2321,'P1 Intra-Europees'!$A$15:$H$25,5,0),0)*T2321</f>
        <v>0</v>
      </c>
      <c r="V2321" s="160">
        <f t="shared" si="1017"/>
        <v>0</v>
      </c>
      <c r="W2321" s="159">
        <f>IFERROR(VLOOKUP(N2321,'P1 Intra-Europees'!$A$15:$H$25,6,0),0)*V2321</f>
        <v>0</v>
      </c>
      <c r="X2321" s="160">
        <f t="shared" si="1018"/>
        <v>46</v>
      </c>
      <c r="Y2321" s="159">
        <f>IFERROR(VLOOKUP(N2321,'P1 Intra-Europees'!$A$15:$H$25,7,0),0)*X2321</f>
        <v>0</v>
      </c>
      <c r="Z2321" s="161">
        <f t="shared" si="1019"/>
        <v>0</v>
      </c>
      <c r="AA2321" s="162">
        <f>IFERROR(VLOOKUP(N2321,'P1 Intra-Europees'!$A$15:$H$25,8,0),0)*Z2321</f>
        <v>0</v>
      </c>
      <c r="AB2321" s="163">
        <f t="shared" si="1020"/>
        <v>0</v>
      </c>
      <c r="AC2321" s="157" t="str">
        <f>VLOOKUP(B2321,'P2 Origin'!$C$21:$O$176,13,0)</f>
        <v>EUR</v>
      </c>
      <c r="AD2321" s="164">
        <f t="shared" si="1021"/>
        <v>0</v>
      </c>
      <c r="AE2321" s="165">
        <f>IF(AU2321&gt;0.1,VLOOKUP(B2321,'P2 Origin'!$C$21:$M$176,3,0)*H2321,0)</f>
        <v>0</v>
      </c>
      <c r="AF2321" s="166">
        <f t="shared" si="1022"/>
        <v>0</v>
      </c>
      <c r="AG2321" s="165">
        <f>(VLOOKUP(B2321,'P2 Origin'!$C$21:$M$176,4,0))*AF2321</f>
        <v>0</v>
      </c>
      <c r="AH2321" s="166">
        <f t="shared" si="1023"/>
        <v>0</v>
      </c>
      <c r="AI2321" s="165">
        <f>(VLOOKUP(B2321,'P2 Origin'!$C$21:$M$176,5,0))*AH2321</f>
        <v>0</v>
      </c>
      <c r="AJ2321" s="166">
        <f t="shared" si="1037"/>
        <v>0</v>
      </c>
      <c r="AK2321" s="165">
        <f>(VLOOKUP(B2321,'P2 Origin'!$C$21:$M$176,6,0))*AJ2321</f>
        <v>0</v>
      </c>
      <c r="AL2321" s="166">
        <f t="shared" si="1024"/>
        <v>0</v>
      </c>
      <c r="AM2321" s="165">
        <f>(VLOOKUP($B2321,'P2 Origin'!$C$21:$M$176,7,0))*AL2321</f>
        <v>0</v>
      </c>
      <c r="AN2321" s="166">
        <f t="shared" si="1025"/>
        <v>0</v>
      </c>
      <c r="AO2321" s="165">
        <f>(VLOOKUP($B2321,'P2 Origin'!$C$21:$M$176,8,0))*AN2321</f>
        <v>0</v>
      </c>
      <c r="AP2321" s="166">
        <f t="shared" si="1026"/>
        <v>0</v>
      </c>
      <c r="AQ2321" s="165">
        <f>(VLOOKUP($B2321,'P2 Origin'!$C$21:$M$176,9,0))*AP2321</f>
        <v>0</v>
      </c>
      <c r="AR2321" s="155">
        <f t="shared" si="1011"/>
        <v>0</v>
      </c>
      <c r="AS2321" s="164">
        <f>(VLOOKUP(B2321,'P2 Origin'!$C$21:$M$176,10,0))*K2321</f>
        <v>0</v>
      </c>
      <c r="AT2321" s="164">
        <f>(VLOOKUP(B2321,'P2 Origin'!$C$21:$M$176,11,0))*J2321</f>
        <v>0</v>
      </c>
      <c r="AU2321" s="167">
        <v>0</v>
      </c>
      <c r="AV2321" s="168">
        <v>0</v>
      </c>
      <c r="AW2321" s="169">
        <v>0</v>
      </c>
      <c r="AX2321" s="170">
        <f>IF(AU2321&gt;=0.1,'P3 Bureaumarge zee- en luchtvr.'!$D$12,0)</f>
        <v>0</v>
      </c>
      <c r="AY2321" s="163">
        <f t="shared" si="1027"/>
        <v>0</v>
      </c>
      <c r="AZ2321" s="157" t="str">
        <f>VLOOKUP(D2321,'P4 Destination'!$C$21:$O$176,13,0)</f>
        <v>EUR</v>
      </c>
      <c r="BA2321" s="164">
        <f t="shared" si="1028"/>
        <v>0</v>
      </c>
      <c r="BB2321" s="171">
        <f>IF(AU2321&gt;0.1,(VLOOKUP(D2321,'P4 Destination'!$C$21:$M$176,3,0))*I2321,0)</f>
        <v>0</v>
      </c>
      <c r="BC2321" s="172">
        <f t="shared" si="1029"/>
        <v>0</v>
      </c>
      <c r="BD2321" s="171">
        <f>(VLOOKUP($D2321,'P4 Destination'!$C$21:$M$176,4,0))*BC2321</f>
        <v>0</v>
      </c>
      <c r="BE2321" s="172">
        <f t="shared" si="1030"/>
        <v>0</v>
      </c>
      <c r="BF2321" s="171">
        <f>(VLOOKUP($D2321,'P4 Destination'!$C$21:$M$176,5,0))*BE2321</f>
        <v>0</v>
      </c>
      <c r="BG2321" s="172">
        <f t="shared" si="1031"/>
        <v>0</v>
      </c>
      <c r="BH2321" s="171">
        <f>(VLOOKUP($D2321,'P4 Destination'!$C$21:$M$176,6,0))*BG2321</f>
        <v>0</v>
      </c>
      <c r="BI2321" s="172">
        <f t="shared" si="1032"/>
        <v>0</v>
      </c>
      <c r="BJ2321" s="171">
        <f>(VLOOKUP($D2321,'P4 Destination'!$C$21:$M$176,7,0))*BI2321</f>
        <v>0</v>
      </c>
      <c r="BK2321" s="172">
        <f t="shared" si="1033"/>
        <v>0</v>
      </c>
      <c r="BL2321" s="171">
        <f>(VLOOKUP($D2321,'P4 Destination'!$C$21:$M$176,8,0))*BK2321</f>
        <v>0</v>
      </c>
      <c r="BM2321" s="172">
        <f t="shared" si="1034"/>
        <v>0</v>
      </c>
      <c r="BN2321" s="171">
        <f>(VLOOKUP($D2321,'P4 Destination'!$C$21:$M$176,9,0))*BM2321</f>
        <v>0</v>
      </c>
      <c r="BO2321" s="154">
        <f t="shared" si="1012"/>
        <v>0</v>
      </c>
      <c r="BP2321" s="171">
        <f>(VLOOKUP(D2321,'P4 Destination'!$C$21:$M$176,10,0))*K2321</f>
        <v>0</v>
      </c>
      <c r="BQ2321" s="171">
        <f>(VLOOKUP(D2321,'P4 Destination'!$C$21:$M$176,11,0))*J2321</f>
        <v>0</v>
      </c>
      <c r="BR2321" s="173">
        <f t="shared" si="1035"/>
        <v>0</v>
      </c>
      <c r="BS2321" s="173">
        <f>(AV2321*2500)*'P6 Verzekering'!$E$11</f>
        <v>0</v>
      </c>
      <c r="BT2321" s="173">
        <f>(AW2321*2500)*'P6 Verzekering'!$E$12</f>
        <v>0</v>
      </c>
      <c r="BU2321" s="173">
        <f>(L2321*2500)*'P6 Verzekering'!$E$13</f>
        <v>0</v>
      </c>
      <c r="BV2321" s="173">
        <f t="shared" si="1036"/>
        <v>0</v>
      </c>
      <c r="BW2321"/>
      <c r="BX2321"/>
    </row>
    <row r="2322" spans="1:76">
      <c r="A2322" s="152" t="s">
        <v>2863</v>
      </c>
      <c r="B2322" s="152" t="s">
        <v>198</v>
      </c>
      <c r="C2322" s="152" t="s">
        <v>195</v>
      </c>
      <c r="D2322" s="152" t="s">
        <v>219</v>
      </c>
      <c r="E2322" s="152" t="s">
        <v>219</v>
      </c>
      <c r="F2322" s="153">
        <f t="shared" si="1010"/>
        <v>46</v>
      </c>
      <c r="G2322" s="154">
        <v>0</v>
      </c>
      <c r="H2322" s="154">
        <f>IFERROR(VLOOKUP(B2322,'P2 Origin'!$C$21:$Q$176,15,FALSE),0)</f>
        <v>1</v>
      </c>
      <c r="I2322" s="154">
        <f>IFERROR(VLOOKUP(D2322,'P4 Destination'!$C$21:$Q$176,15,FALSE),0)</f>
        <v>0</v>
      </c>
      <c r="J2322" s="155"/>
      <c r="K2322" s="155"/>
      <c r="L2322" s="156">
        <v>46</v>
      </c>
      <c r="M2322" s="155">
        <v>1642</v>
      </c>
      <c r="N2322" s="155">
        <v>7</v>
      </c>
      <c r="O2322" s="157">
        <f t="shared" si="1013"/>
        <v>0</v>
      </c>
      <c r="P2322" s="158">
        <f t="shared" si="1014"/>
        <v>0</v>
      </c>
      <c r="Q2322" s="159">
        <f>IFERROR(VLOOKUP(N2322,'P1 Intra-Europees'!$A$15:$H$25,3,0),0)*P2322</f>
        <v>0</v>
      </c>
      <c r="R2322" s="160">
        <f t="shared" si="1015"/>
        <v>0</v>
      </c>
      <c r="S2322" s="159">
        <f>IFERROR(VLOOKUP(N2322,'P1 Intra-Europees'!$A$15:$H$25,4,0),0)*R2322</f>
        <v>0</v>
      </c>
      <c r="T2322" s="160">
        <f t="shared" si="1016"/>
        <v>0</v>
      </c>
      <c r="U2322" s="159">
        <f>IFERROR(VLOOKUP(N2322,'P1 Intra-Europees'!$A$15:$H$25,5,0),0)*T2322</f>
        <v>0</v>
      </c>
      <c r="V2322" s="160">
        <f t="shared" si="1017"/>
        <v>0</v>
      </c>
      <c r="W2322" s="159">
        <f>IFERROR(VLOOKUP(N2322,'P1 Intra-Europees'!$A$15:$H$25,6,0),0)*V2322</f>
        <v>0</v>
      </c>
      <c r="X2322" s="160">
        <f t="shared" si="1018"/>
        <v>46</v>
      </c>
      <c r="Y2322" s="159">
        <f>IFERROR(VLOOKUP(N2322,'P1 Intra-Europees'!$A$15:$H$25,7,0),0)*X2322</f>
        <v>0</v>
      </c>
      <c r="Z2322" s="161">
        <f t="shared" si="1019"/>
        <v>0</v>
      </c>
      <c r="AA2322" s="162">
        <f>IFERROR(VLOOKUP(N2322,'P1 Intra-Europees'!$A$15:$H$25,8,0),0)*Z2322</f>
        <v>0</v>
      </c>
      <c r="AB2322" s="163">
        <f t="shared" si="1020"/>
        <v>0</v>
      </c>
      <c r="AC2322" s="157" t="str">
        <f>VLOOKUP(B2322,'P2 Origin'!$C$21:$O$176,13,0)</f>
        <v>EUR</v>
      </c>
      <c r="AD2322" s="164">
        <f t="shared" si="1021"/>
        <v>0</v>
      </c>
      <c r="AE2322" s="165">
        <f>IF(AU2322&gt;0.1,VLOOKUP(B2322,'P2 Origin'!$C$21:$M$176,3,0)*H2322,0)</f>
        <v>0</v>
      </c>
      <c r="AF2322" s="166">
        <f t="shared" si="1022"/>
        <v>0</v>
      </c>
      <c r="AG2322" s="165">
        <f>(VLOOKUP(B2322,'P2 Origin'!$C$21:$M$176,4,0))*AF2322</f>
        <v>0</v>
      </c>
      <c r="AH2322" s="166">
        <f t="shared" si="1023"/>
        <v>0</v>
      </c>
      <c r="AI2322" s="165">
        <f>(VLOOKUP(B2322,'P2 Origin'!$C$21:$M$176,5,0))*AH2322</f>
        <v>0</v>
      </c>
      <c r="AJ2322" s="166">
        <f t="shared" si="1037"/>
        <v>0</v>
      </c>
      <c r="AK2322" s="165">
        <f>(VLOOKUP(B2322,'P2 Origin'!$C$21:$M$176,6,0))*AJ2322</f>
        <v>0</v>
      </c>
      <c r="AL2322" s="166">
        <f t="shared" si="1024"/>
        <v>0</v>
      </c>
      <c r="AM2322" s="165">
        <f>(VLOOKUP($B2322,'P2 Origin'!$C$21:$M$176,7,0))*AL2322</f>
        <v>0</v>
      </c>
      <c r="AN2322" s="166">
        <f t="shared" si="1025"/>
        <v>0</v>
      </c>
      <c r="AO2322" s="165">
        <f>(VLOOKUP($B2322,'P2 Origin'!$C$21:$M$176,8,0))*AN2322</f>
        <v>0</v>
      </c>
      <c r="AP2322" s="166">
        <f t="shared" si="1026"/>
        <v>0</v>
      </c>
      <c r="AQ2322" s="165">
        <f>(VLOOKUP($B2322,'P2 Origin'!$C$21:$M$176,9,0))*AP2322</f>
        <v>0</v>
      </c>
      <c r="AR2322" s="155">
        <f t="shared" si="1011"/>
        <v>0</v>
      </c>
      <c r="AS2322" s="164">
        <f>(VLOOKUP(B2322,'P2 Origin'!$C$21:$M$176,10,0))*K2322</f>
        <v>0</v>
      </c>
      <c r="AT2322" s="164">
        <f>(VLOOKUP(B2322,'P2 Origin'!$C$21:$M$176,11,0))*J2322</f>
        <v>0</v>
      </c>
      <c r="AU2322" s="167">
        <v>0</v>
      </c>
      <c r="AV2322" s="168">
        <v>0</v>
      </c>
      <c r="AW2322" s="169">
        <v>0</v>
      </c>
      <c r="AX2322" s="170">
        <f>IF(AU2322&gt;=0.1,'P3 Bureaumarge zee- en luchtvr.'!$D$12,0)</f>
        <v>0</v>
      </c>
      <c r="AY2322" s="163">
        <f t="shared" si="1027"/>
        <v>0</v>
      </c>
      <c r="AZ2322" s="157" t="str">
        <f>VLOOKUP(D2322,'P4 Destination'!$C$21:$O$176,13,0)</f>
        <v>EUR</v>
      </c>
      <c r="BA2322" s="164">
        <f t="shared" si="1028"/>
        <v>0</v>
      </c>
      <c r="BB2322" s="171">
        <f>IF(AU2322&gt;0.1,(VLOOKUP(D2322,'P4 Destination'!$C$21:$M$176,3,0))*I2322,0)</f>
        <v>0</v>
      </c>
      <c r="BC2322" s="172">
        <f t="shared" si="1029"/>
        <v>0</v>
      </c>
      <c r="BD2322" s="171">
        <f>(VLOOKUP($D2322,'P4 Destination'!$C$21:$M$176,4,0))*BC2322</f>
        <v>0</v>
      </c>
      <c r="BE2322" s="172">
        <f t="shared" si="1030"/>
        <v>0</v>
      </c>
      <c r="BF2322" s="171">
        <f>(VLOOKUP($D2322,'P4 Destination'!$C$21:$M$176,5,0))*BE2322</f>
        <v>0</v>
      </c>
      <c r="BG2322" s="172">
        <f t="shared" si="1031"/>
        <v>0</v>
      </c>
      <c r="BH2322" s="171">
        <f>(VLOOKUP($D2322,'P4 Destination'!$C$21:$M$176,6,0))*BG2322</f>
        <v>0</v>
      </c>
      <c r="BI2322" s="172">
        <f t="shared" si="1032"/>
        <v>0</v>
      </c>
      <c r="BJ2322" s="171">
        <f>(VLOOKUP($D2322,'P4 Destination'!$C$21:$M$176,7,0))*BI2322</f>
        <v>0</v>
      </c>
      <c r="BK2322" s="172">
        <f t="shared" si="1033"/>
        <v>0</v>
      </c>
      <c r="BL2322" s="171">
        <f>(VLOOKUP($D2322,'P4 Destination'!$C$21:$M$176,8,0))*BK2322</f>
        <v>0</v>
      </c>
      <c r="BM2322" s="172">
        <f t="shared" si="1034"/>
        <v>0</v>
      </c>
      <c r="BN2322" s="171">
        <f>(VLOOKUP($D2322,'P4 Destination'!$C$21:$M$176,9,0))*BM2322</f>
        <v>0</v>
      </c>
      <c r="BO2322" s="154">
        <f t="shared" si="1012"/>
        <v>0</v>
      </c>
      <c r="BP2322" s="171">
        <f>(VLOOKUP(D2322,'P4 Destination'!$C$21:$M$176,10,0))*K2322</f>
        <v>0</v>
      </c>
      <c r="BQ2322" s="171">
        <f>(VLOOKUP(D2322,'P4 Destination'!$C$21:$M$176,11,0))*J2322</f>
        <v>0</v>
      </c>
      <c r="BR2322" s="173">
        <f t="shared" si="1035"/>
        <v>0</v>
      </c>
      <c r="BS2322" s="173">
        <f>(AV2322*2500)*'P6 Verzekering'!$E$11</f>
        <v>0</v>
      </c>
      <c r="BT2322" s="173">
        <f>(AW2322*2500)*'P6 Verzekering'!$E$12</f>
        <v>0</v>
      </c>
      <c r="BU2322" s="173">
        <f>(L2322*2500)*'P6 Verzekering'!$E$13</f>
        <v>0</v>
      </c>
      <c r="BV2322" s="173">
        <f t="shared" si="1036"/>
        <v>0</v>
      </c>
      <c r="BW2322"/>
      <c r="BX2322"/>
    </row>
    <row r="2323" spans="1:76">
      <c r="A2323" s="152" t="s">
        <v>1718</v>
      </c>
      <c r="B2323" s="152" t="s">
        <v>219</v>
      </c>
      <c r="C2323" s="152" t="s">
        <v>219</v>
      </c>
      <c r="D2323" s="152" t="s">
        <v>151</v>
      </c>
      <c r="E2323" s="152" t="s">
        <v>149</v>
      </c>
      <c r="F2323" s="153">
        <f t="shared" si="1010"/>
        <v>47</v>
      </c>
      <c r="G2323" s="154">
        <v>0</v>
      </c>
      <c r="H2323" s="154">
        <f>IFERROR(VLOOKUP(B2323,'P2 Origin'!$C$21:$Q$176,15,FALSE),0)</f>
        <v>0</v>
      </c>
      <c r="I2323" s="154">
        <f>IFERROR(VLOOKUP(D2323,'P4 Destination'!$C$21:$Q$176,15,FALSE),0)</f>
        <v>0</v>
      </c>
      <c r="J2323" s="155"/>
      <c r="K2323" s="155"/>
      <c r="L2323" s="156">
        <v>47</v>
      </c>
      <c r="M2323" s="155">
        <v>173</v>
      </c>
      <c r="N2323" s="155">
        <v>2</v>
      </c>
      <c r="O2323" s="157">
        <f t="shared" si="1013"/>
        <v>0</v>
      </c>
      <c r="P2323" s="158">
        <f t="shared" si="1014"/>
        <v>0</v>
      </c>
      <c r="Q2323" s="159">
        <f>IFERROR(VLOOKUP(N2323,'P1 Intra-Europees'!$A$15:$H$25,3,0),0)*P2323</f>
        <v>0</v>
      </c>
      <c r="R2323" s="160">
        <f t="shared" si="1015"/>
        <v>0</v>
      </c>
      <c r="S2323" s="159">
        <f>IFERROR(VLOOKUP(N2323,'P1 Intra-Europees'!$A$15:$H$25,4,0),0)*R2323</f>
        <v>0</v>
      </c>
      <c r="T2323" s="160">
        <f t="shared" si="1016"/>
        <v>0</v>
      </c>
      <c r="U2323" s="159">
        <f>IFERROR(VLOOKUP(N2323,'P1 Intra-Europees'!$A$15:$H$25,5,0),0)*T2323</f>
        <v>0</v>
      </c>
      <c r="V2323" s="160">
        <f t="shared" si="1017"/>
        <v>0</v>
      </c>
      <c r="W2323" s="159">
        <f>IFERROR(VLOOKUP(N2323,'P1 Intra-Europees'!$A$15:$H$25,6,0),0)*V2323</f>
        <v>0</v>
      </c>
      <c r="X2323" s="160">
        <f t="shared" si="1018"/>
        <v>47</v>
      </c>
      <c r="Y2323" s="159">
        <f>IFERROR(VLOOKUP(N2323,'P1 Intra-Europees'!$A$15:$H$25,7,0),0)*X2323</f>
        <v>0</v>
      </c>
      <c r="Z2323" s="161">
        <f t="shared" si="1019"/>
        <v>0</v>
      </c>
      <c r="AA2323" s="162">
        <f>IFERROR(VLOOKUP(N2323,'P1 Intra-Europees'!$A$15:$H$25,8,0),0)*Z2323</f>
        <v>0</v>
      </c>
      <c r="AB2323" s="163">
        <f t="shared" si="1020"/>
        <v>0</v>
      </c>
      <c r="AC2323" s="157" t="str">
        <f>VLOOKUP(B2323,'P2 Origin'!$C$21:$O$176,13,0)</f>
        <v>EUR</v>
      </c>
      <c r="AD2323" s="164">
        <f t="shared" si="1021"/>
        <v>0</v>
      </c>
      <c r="AE2323" s="165">
        <f>IF(AU2323&gt;0.1,VLOOKUP(B2323,'P2 Origin'!$C$21:$M$176,3,0)*H2323,0)</f>
        <v>0</v>
      </c>
      <c r="AF2323" s="166">
        <f t="shared" si="1022"/>
        <v>0</v>
      </c>
      <c r="AG2323" s="165">
        <f>(VLOOKUP(B2323,'P2 Origin'!$C$21:$M$176,4,0))*AF2323</f>
        <v>0</v>
      </c>
      <c r="AH2323" s="166">
        <f t="shared" si="1023"/>
        <v>0</v>
      </c>
      <c r="AI2323" s="165">
        <f>(VLOOKUP(B2323,'P2 Origin'!$C$21:$M$176,5,0))*AH2323</f>
        <v>0</v>
      </c>
      <c r="AJ2323" s="166">
        <f t="shared" si="1037"/>
        <v>0</v>
      </c>
      <c r="AK2323" s="165">
        <f>(VLOOKUP(B2323,'P2 Origin'!$C$21:$M$176,6,0))*AJ2323</f>
        <v>0</v>
      </c>
      <c r="AL2323" s="166">
        <f t="shared" si="1024"/>
        <v>0</v>
      </c>
      <c r="AM2323" s="165">
        <f>(VLOOKUP($B2323,'P2 Origin'!$C$21:$M$176,7,0))*AL2323</f>
        <v>0</v>
      </c>
      <c r="AN2323" s="166">
        <f t="shared" si="1025"/>
        <v>0</v>
      </c>
      <c r="AO2323" s="165">
        <f>(VLOOKUP($B2323,'P2 Origin'!$C$21:$M$176,8,0))*AN2323</f>
        <v>0</v>
      </c>
      <c r="AP2323" s="166">
        <f t="shared" si="1026"/>
        <v>0</v>
      </c>
      <c r="AQ2323" s="165">
        <f>(VLOOKUP($B2323,'P2 Origin'!$C$21:$M$176,9,0))*AP2323</f>
        <v>0</v>
      </c>
      <c r="AR2323" s="155">
        <f t="shared" si="1011"/>
        <v>0</v>
      </c>
      <c r="AS2323" s="164">
        <f>(VLOOKUP(B2323,'P2 Origin'!$C$21:$M$176,10,0))*K2323</f>
        <v>0</v>
      </c>
      <c r="AT2323" s="164">
        <f>(VLOOKUP(B2323,'P2 Origin'!$C$21:$M$176,11,0))*J2323</f>
        <v>0</v>
      </c>
      <c r="AU2323" s="167">
        <v>0</v>
      </c>
      <c r="AV2323" s="168">
        <v>0</v>
      </c>
      <c r="AW2323" s="169">
        <v>0</v>
      </c>
      <c r="AX2323" s="170">
        <f>IF(AU2323&gt;=0.1,'P3 Bureaumarge zee- en luchtvr.'!$D$12,0)</f>
        <v>0</v>
      </c>
      <c r="AY2323" s="163">
        <f t="shared" si="1027"/>
        <v>0</v>
      </c>
      <c r="AZ2323" s="157" t="str">
        <f>VLOOKUP(D2323,'P4 Destination'!$C$21:$O$176,13,0)</f>
        <v>EUR</v>
      </c>
      <c r="BA2323" s="164">
        <f t="shared" si="1028"/>
        <v>0</v>
      </c>
      <c r="BB2323" s="171">
        <f>IF(AU2323&gt;0.1,(VLOOKUP(D2323,'P4 Destination'!$C$21:$M$176,3,0))*I2323,0)</f>
        <v>0</v>
      </c>
      <c r="BC2323" s="172">
        <f t="shared" si="1029"/>
        <v>0</v>
      </c>
      <c r="BD2323" s="171">
        <f>(VLOOKUP($D2323,'P4 Destination'!$C$21:$M$176,4,0))*BC2323</f>
        <v>0</v>
      </c>
      <c r="BE2323" s="172">
        <f t="shared" si="1030"/>
        <v>0</v>
      </c>
      <c r="BF2323" s="171">
        <f>(VLOOKUP($D2323,'P4 Destination'!$C$21:$M$176,5,0))*BE2323</f>
        <v>0</v>
      </c>
      <c r="BG2323" s="172">
        <f t="shared" si="1031"/>
        <v>0</v>
      </c>
      <c r="BH2323" s="171">
        <f>(VLOOKUP($D2323,'P4 Destination'!$C$21:$M$176,6,0))*BG2323</f>
        <v>0</v>
      </c>
      <c r="BI2323" s="172">
        <f t="shared" si="1032"/>
        <v>0</v>
      </c>
      <c r="BJ2323" s="171">
        <f>(VLOOKUP($D2323,'P4 Destination'!$C$21:$M$176,7,0))*BI2323</f>
        <v>0</v>
      </c>
      <c r="BK2323" s="172">
        <f t="shared" si="1033"/>
        <v>0</v>
      </c>
      <c r="BL2323" s="171">
        <f>(VLOOKUP($D2323,'P4 Destination'!$C$21:$M$176,8,0))*BK2323</f>
        <v>0</v>
      </c>
      <c r="BM2323" s="172">
        <f t="shared" si="1034"/>
        <v>0</v>
      </c>
      <c r="BN2323" s="171">
        <f>(VLOOKUP($D2323,'P4 Destination'!$C$21:$M$176,9,0))*BM2323</f>
        <v>0</v>
      </c>
      <c r="BO2323" s="154">
        <f t="shared" si="1012"/>
        <v>0</v>
      </c>
      <c r="BP2323" s="171">
        <f>(VLOOKUP(D2323,'P4 Destination'!$C$21:$M$176,10,0))*K2323</f>
        <v>0</v>
      </c>
      <c r="BQ2323" s="171">
        <f>(VLOOKUP(D2323,'P4 Destination'!$C$21:$M$176,11,0))*J2323</f>
        <v>0</v>
      </c>
      <c r="BR2323" s="173">
        <f t="shared" si="1035"/>
        <v>0</v>
      </c>
      <c r="BS2323" s="173">
        <f>(AV2323*2500)*'P6 Verzekering'!$E$11</f>
        <v>0</v>
      </c>
      <c r="BT2323" s="173">
        <f>(AW2323*2500)*'P6 Verzekering'!$E$12</f>
        <v>0</v>
      </c>
      <c r="BU2323" s="173">
        <f>(L2323*2500)*'P6 Verzekering'!$E$13</f>
        <v>0</v>
      </c>
      <c r="BV2323" s="173">
        <f t="shared" si="1036"/>
        <v>0</v>
      </c>
      <c r="BW2323"/>
      <c r="BX2323"/>
    </row>
    <row r="2324" spans="1:76">
      <c r="A2324" s="152" t="s">
        <v>984</v>
      </c>
      <c r="B2324" s="152" t="s">
        <v>151</v>
      </c>
      <c r="C2324" s="152" t="s">
        <v>149</v>
      </c>
      <c r="D2324" s="152" t="s">
        <v>219</v>
      </c>
      <c r="E2324" s="152" t="s">
        <v>219</v>
      </c>
      <c r="F2324" s="153">
        <f t="shared" si="1010"/>
        <v>47</v>
      </c>
      <c r="G2324" s="154">
        <v>0</v>
      </c>
      <c r="H2324" s="154">
        <f>IFERROR(VLOOKUP(B2324,'P2 Origin'!$C$21:$Q$176,15,FALSE),0)</f>
        <v>0</v>
      </c>
      <c r="I2324" s="154">
        <f>IFERROR(VLOOKUP(D2324,'P4 Destination'!$C$21:$Q$176,15,FALSE),0)</f>
        <v>0</v>
      </c>
      <c r="J2324" s="155"/>
      <c r="K2324" s="155"/>
      <c r="L2324" s="156">
        <v>47</v>
      </c>
      <c r="M2324" s="155">
        <v>180</v>
      </c>
      <c r="N2324" s="155">
        <v>2</v>
      </c>
      <c r="O2324" s="157">
        <f t="shared" si="1013"/>
        <v>0</v>
      </c>
      <c r="P2324" s="158">
        <f t="shared" si="1014"/>
        <v>0</v>
      </c>
      <c r="Q2324" s="159">
        <f>IFERROR(VLOOKUP(N2324,'P1 Intra-Europees'!$A$15:$H$25,3,0),0)*P2324</f>
        <v>0</v>
      </c>
      <c r="R2324" s="160">
        <f t="shared" si="1015"/>
        <v>0</v>
      </c>
      <c r="S2324" s="159">
        <f>IFERROR(VLOOKUP(N2324,'P1 Intra-Europees'!$A$15:$H$25,4,0),0)*R2324</f>
        <v>0</v>
      </c>
      <c r="T2324" s="160">
        <f t="shared" si="1016"/>
        <v>0</v>
      </c>
      <c r="U2324" s="159">
        <f>IFERROR(VLOOKUP(N2324,'P1 Intra-Europees'!$A$15:$H$25,5,0),0)*T2324</f>
        <v>0</v>
      </c>
      <c r="V2324" s="160">
        <f t="shared" si="1017"/>
        <v>0</v>
      </c>
      <c r="W2324" s="159">
        <f>IFERROR(VLOOKUP(N2324,'P1 Intra-Europees'!$A$15:$H$25,6,0),0)*V2324</f>
        <v>0</v>
      </c>
      <c r="X2324" s="160">
        <f t="shared" si="1018"/>
        <v>47</v>
      </c>
      <c r="Y2324" s="159">
        <f>IFERROR(VLOOKUP(N2324,'P1 Intra-Europees'!$A$15:$H$25,7,0),0)*X2324</f>
        <v>0</v>
      </c>
      <c r="Z2324" s="161">
        <f t="shared" si="1019"/>
        <v>0</v>
      </c>
      <c r="AA2324" s="162">
        <f>IFERROR(VLOOKUP(N2324,'P1 Intra-Europees'!$A$15:$H$25,8,0),0)*Z2324</f>
        <v>0</v>
      </c>
      <c r="AB2324" s="163">
        <f t="shared" si="1020"/>
        <v>0</v>
      </c>
      <c r="AC2324" s="157" t="str">
        <f>VLOOKUP(B2324,'P2 Origin'!$C$21:$O$176,13,0)</f>
        <v>EUR</v>
      </c>
      <c r="AD2324" s="164">
        <f t="shared" si="1021"/>
        <v>0</v>
      </c>
      <c r="AE2324" s="165">
        <f>IF(AU2324&gt;0.1,VLOOKUP(B2324,'P2 Origin'!$C$21:$M$176,3,0)*H2324,0)</f>
        <v>0</v>
      </c>
      <c r="AF2324" s="166">
        <f t="shared" si="1022"/>
        <v>0</v>
      </c>
      <c r="AG2324" s="165">
        <f>(VLOOKUP(B2324,'P2 Origin'!$C$21:$M$176,4,0))*AF2324</f>
        <v>0</v>
      </c>
      <c r="AH2324" s="166">
        <f t="shared" si="1023"/>
        <v>0</v>
      </c>
      <c r="AI2324" s="165">
        <f>(VLOOKUP(B2324,'P2 Origin'!$C$21:$M$176,5,0))*AH2324</f>
        <v>0</v>
      </c>
      <c r="AJ2324" s="166">
        <f t="shared" si="1037"/>
        <v>0</v>
      </c>
      <c r="AK2324" s="165">
        <f>(VLOOKUP(B2324,'P2 Origin'!$C$21:$M$176,6,0))*AJ2324</f>
        <v>0</v>
      </c>
      <c r="AL2324" s="166">
        <f t="shared" si="1024"/>
        <v>0</v>
      </c>
      <c r="AM2324" s="165">
        <f>(VLOOKUP($B2324,'P2 Origin'!$C$21:$M$176,7,0))*AL2324</f>
        <v>0</v>
      </c>
      <c r="AN2324" s="166">
        <f t="shared" si="1025"/>
        <v>0</v>
      </c>
      <c r="AO2324" s="165">
        <f>(VLOOKUP($B2324,'P2 Origin'!$C$21:$M$176,8,0))*AN2324</f>
        <v>0</v>
      </c>
      <c r="AP2324" s="166">
        <f t="shared" si="1026"/>
        <v>0</v>
      </c>
      <c r="AQ2324" s="165">
        <f>(VLOOKUP($B2324,'P2 Origin'!$C$21:$M$176,9,0))*AP2324</f>
        <v>0</v>
      </c>
      <c r="AR2324" s="155">
        <f t="shared" si="1011"/>
        <v>0</v>
      </c>
      <c r="AS2324" s="164">
        <f>(VLOOKUP(B2324,'P2 Origin'!$C$21:$M$176,10,0))*K2324</f>
        <v>0</v>
      </c>
      <c r="AT2324" s="164">
        <f>(VLOOKUP(B2324,'P2 Origin'!$C$21:$M$176,11,0))*J2324</f>
        <v>0</v>
      </c>
      <c r="AU2324" s="167">
        <v>0</v>
      </c>
      <c r="AV2324" s="168">
        <v>0</v>
      </c>
      <c r="AW2324" s="169">
        <v>0</v>
      </c>
      <c r="AX2324" s="170">
        <f>IF(AU2324&gt;=0.1,'P3 Bureaumarge zee- en luchtvr.'!$D$12,0)</f>
        <v>0</v>
      </c>
      <c r="AY2324" s="163">
        <f t="shared" si="1027"/>
        <v>0</v>
      </c>
      <c r="AZ2324" s="157" t="str">
        <f>VLOOKUP(D2324,'P4 Destination'!$C$21:$O$176,13,0)</f>
        <v>EUR</v>
      </c>
      <c r="BA2324" s="164">
        <f t="shared" si="1028"/>
        <v>0</v>
      </c>
      <c r="BB2324" s="171">
        <f>IF(AU2324&gt;0.1,(VLOOKUP(D2324,'P4 Destination'!$C$21:$M$176,3,0))*I2324,0)</f>
        <v>0</v>
      </c>
      <c r="BC2324" s="172">
        <f t="shared" si="1029"/>
        <v>0</v>
      </c>
      <c r="BD2324" s="171">
        <f>(VLOOKUP($D2324,'P4 Destination'!$C$21:$M$176,4,0))*BC2324</f>
        <v>0</v>
      </c>
      <c r="BE2324" s="172">
        <f t="shared" si="1030"/>
        <v>0</v>
      </c>
      <c r="BF2324" s="171">
        <f>(VLOOKUP($D2324,'P4 Destination'!$C$21:$M$176,5,0))*BE2324</f>
        <v>0</v>
      </c>
      <c r="BG2324" s="172">
        <f t="shared" si="1031"/>
        <v>0</v>
      </c>
      <c r="BH2324" s="171">
        <f>(VLOOKUP($D2324,'P4 Destination'!$C$21:$M$176,6,0))*BG2324</f>
        <v>0</v>
      </c>
      <c r="BI2324" s="172">
        <f t="shared" si="1032"/>
        <v>0</v>
      </c>
      <c r="BJ2324" s="171">
        <f>(VLOOKUP($D2324,'P4 Destination'!$C$21:$M$176,7,0))*BI2324</f>
        <v>0</v>
      </c>
      <c r="BK2324" s="172">
        <f t="shared" si="1033"/>
        <v>0</v>
      </c>
      <c r="BL2324" s="171">
        <f>(VLOOKUP($D2324,'P4 Destination'!$C$21:$M$176,8,0))*BK2324</f>
        <v>0</v>
      </c>
      <c r="BM2324" s="172">
        <f t="shared" si="1034"/>
        <v>0</v>
      </c>
      <c r="BN2324" s="171">
        <f>(VLOOKUP($D2324,'P4 Destination'!$C$21:$M$176,9,0))*BM2324</f>
        <v>0</v>
      </c>
      <c r="BO2324" s="154">
        <f t="shared" si="1012"/>
        <v>0</v>
      </c>
      <c r="BP2324" s="171">
        <f>(VLOOKUP(D2324,'P4 Destination'!$C$21:$M$176,10,0))*K2324</f>
        <v>0</v>
      </c>
      <c r="BQ2324" s="171">
        <f>(VLOOKUP(D2324,'P4 Destination'!$C$21:$M$176,11,0))*J2324</f>
        <v>0</v>
      </c>
      <c r="BR2324" s="173">
        <f t="shared" si="1035"/>
        <v>0</v>
      </c>
      <c r="BS2324" s="173">
        <f>(AV2324*2500)*'P6 Verzekering'!$E$11</f>
        <v>0</v>
      </c>
      <c r="BT2324" s="173">
        <f>(AW2324*2500)*'P6 Verzekering'!$E$12</f>
        <v>0</v>
      </c>
      <c r="BU2324" s="173">
        <f>(L2324*2500)*'P6 Verzekering'!$E$13</f>
        <v>0</v>
      </c>
      <c r="BV2324" s="173">
        <f t="shared" si="1036"/>
        <v>0</v>
      </c>
      <c r="BW2324"/>
      <c r="BX2324"/>
    </row>
    <row r="2325" spans="1:76">
      <c r="A2325" s="152" t="s">
        <v>2057</v>
      </c>
      <c r="B2325" s="152" t="s">
        <v>219</v>
      </c>
      <c r="C2325" s="152" t="s">
        <v>219</v>
      </c>
      <c r="D2325" s="152" t="s">
        <v>258</v>
      </c>
      <c r="E2325" s="152" t="s">
        <v>257</v>
      </c>
      <c r="F2325" s="153">
        <f t="shared" ref="F2325:F2388" si="1038">SUM(L2325,AU2325)</f>
        <v>47</v>
      </c>
      <c r="G2325" s="154">
        <v>0</v>
      </c>
      <c r="H2325" s="154">
        <f>IFERROR(VLOOKUP(B2325,'P2 Origin'!$C$21:$Q$176,15,FALSE),0)</f>
        <v>0</v>
      </c>
      <c r="I2325" s="154">
        <f>IFERROR(VLOOKUP(D2325,'P4 Destination'!$C$21:$Q$176,15,FALSE),0)</f>
        <v>1</v>
      </c>
      <c r="J2325" s="155"/>
      <c r="K2325" s="155"/>
      <c r="L2325" s="156">
        <v>47</v>
      </c>
      <c r="M2325" s="155">
        <v>368</v>
      </c>
      <c r="N2325" s="155">
        <v>3</v>
      </c>
      <c r="O2325" s="157">
        <f t="shared" si="1013"/>
        <v>0</v>
      </c>
      <c r="P2325" s="158">
        <f t="shared" si="1014"/>
        <v>0</v>
      </c>
      <c r="Q2325" s="159">
        <f>IFERROR(VLOOKUP(N2325,'P1 Intra-Europees'!$A$15:$H$25,3,0),0)*P2325</f>
        <v>0</v>
      </c>
      <c r="R2325" s="160">
        <f t="shared" si="1015"/>
        <v>0</v>
      </c>
      <c r="S2325" s="159">
        <f>IFERROR(VLOOKUP(N2325,'P1 Intra-Europees'!$A$15:$H$25,4,0),0)*R2325</f>
        <v>0</v>
      </c>
      <c r="T2325" s="160">
        <f t="shared" si="1016"/>
        <v>0</v>
      </c>
      <c r="U2325" s="159">
        <f>IFERROR(VLOOKUP(N2325,'P1 Intra-Europees'!$A$15:$H$25,5,0),0)*T2325</f>
        <v>0</v>
      </c>
      <c r="V2325" s="160">
        <f t="shared" si="1017"/>
        <v>0</v>
      </c>
      <c r="W2325" s="159">
        <f>IFERROR(VLOOKUP(N2325,'P1 Intra-Europees'!$A$15:$H$25,6,0),0)*V2325</f>
        <v>0</v>
      </c>
      <c r="X2325" s="160">
        <f t="shared" si="1018"/>
        <v>47</v>
      </c>
      <c r="Y2325" s="159">
        <f>IFERROR(VLOOKUP(N2325,'P1 Intra-Europees'!$A$15:$H$25,7,0),0)*X2325</f>
        <v>0</v>
      </c>
      <c r="Z2325" s="161">
        <f t="shared" si="1019"/>
        <v>0</v>
      </c>
      <c r="AA2325" s="162">
        <f>IFERROR(VLOOKUP(N2325,'P1 Intra-Europees'!$A$15:$H$25,8,0),0)*Z2325</f>
        <v>0</v>
      </c>
      <c r="AB2325" s="163">
        <f t="shared" si="1020"/>
        <v>0</v>
      </c>
      <c r="AC2325" s="157" t="str">
        <f>VLOOKUP(B2325,'P2 Origin'!$C$21:$O$176,13,0)</f>
        <v>EUR</v>
      </c>
      <c r="AD2325" s="164">
        <f t="shared" si="1021"/>
        <v>0</v>
      </c>
      <c r="AE2325" s="165">
        <f>IF(AU2325&gt;0.1,VLOOKUP(B2325,'P2 Origin'!$C$21:$M$176,3,0)*H2325,0)</f>
        <v>0</v>
      </c>
      <c r="AF2325" s="166">
        <f t="shared" si="1022"/>
        <v>0</v>
      </c>
      <c r="AG2325" s="165">
        <f>(VLOOKUP(B2325,'P2 Origin'!$C$21:$M$176,4,0))*AF2325</f>
        <v>0</v>
      </c>
      <c r="AH2325" s="166">
        <f t="shared" si="1023"/>
        <v>0</v>
      </c>
      <c r="AI2325" s="165">
        <f>(VLOOKUP(B2325,'P2 Origin'!$C$21:$M$176,5,0))*AH2325</f>
        <v>0</v>
      </c>
      <c r="AJ2325" s="166">
        <f t="shared" si="1037"/>
        <v>0</v>
      </c>
      <c r="AK2325" s="165">
        <f>(VLOOKUP(B2325,'P2 Origin'!$C$21:$M$176,6,0))*AJ2325</f>
        <v>0</v>
      </c>
      <c r="AL2325" s="166">
        <f t="shared" si="1024"/>
        <v>0</v>
      </c>
      <c r="AM2325" s="165">
        <f>(VLOOKUP($B2325,'P2 Origin'!$C$21:$M$176,7,0))*AL2325</f>
        <v>0</v>
      </c>
      <c r="AN2325" s="166">
        <f t="shared" si="1025"/>
        <v>0</v>
      </c>
      <c r="AO2325" s="165">
        <f>(VLOOKUP($B2325,'P2 Origin'!$C$21:$M$176,8,0))*AN2325</f>
        <v>0</v>
      </c>
      <c r="AP2325" s="166">
        <f t="shared" si="1026"/>
        <v>0</v>
      </c>
      <c r="AQ2325" s="165">
        <f>(VLOOKUP($B2325,'P2 Origin'!$C$21:$M$176,9,0))*AP2325</f>
        <v>0</v>
      </c>
      <c r="AR2325" s="155">
        <f t="shared" si="1011"/>
        <v>0</v>
      </c>
      <c r="AS2325" s="164">
        <f>(VLOOKUP(B2325,'P2 Origin'!$C$21:$M$176,10,0))*K2325</f>
        <v>0</v>
      </c>
      <c r="AT2325" s="164">
        <f>(VLOOKUP(B2325,'P2 Origin'!$C$21:$M$176,11,0))*J2325</f>
        <v>0</v>
      </c>
      <c r="AU2325" s="167">
        <v>0</v>
      </c>
      <c r="AV2325" s="168">
        <v>0</v>
      </c>
      <c r="AW2325" s="169">
        <v>0</v>
      </c>
      <c r="AX2325" s="170">
        <f>IF(AU2325&gt;=0.1,'P3 Bureaumarge zee- en luchtvr.'!$D$12,0)</f>
        <v>0</v>
      </c>
      <c r="AY2325" s="163">
        <f t="shared" si="1027"/>
        <v>0</v>
      </c>
      <c r="AZ2325" s="157" t="str">
        <f>VLOOKUP(D2325,'P4 Destination'!$C$21:$O$176,13,0)</f>
        <v>EUR</v>
      </c>
      <c r="BA2325" s="164">
        <f t="shared" si="1028"/>
        <v>0</v>
      </c>
      <c r="BB2325" s="171">
        <f>IF(AU2325&gt;0.1,(VLOOKUP(D2325,'P4 Destination'!$C$21:$M$176,3,0))*I2325,0)</f>
        <v>0</v>
      </c>
      <c r="BC2325" s="172">
        <f t="shared" si="1029"/>
        <v>0</v>
      </c>
      <c r="BD2325" s="171">
        <f>(VLOOKUP($D2325,'P4 Destination'!$C$21:$M$176,4,0))*BC2325</f>
        <v>0</v>
      </c>
      <c r="BE2325" s="172">
        <f t="shared" si="1030"/>
        <v>0</v>
      </c>
      <c r="BF2325" s="171">
        <f>(VLOOKUP($D2325,'P4 Destination'!$C$21:$M$176,5,0))*BE2325</f>
        <v>0</v>
      </c>
      <c r="BG2325" s="172">
        <f t="shared" si="1031"/>
        <v>0</v>
      </c>
      <c r="BH2325" s="171">
        <f>(VLOOKUP($D2325,'P4 Destination'!$C$21:$M$176,6,0))*BG2325</f>
        <v>0</v>
      </c>
      <c r="BI2325" s="172">
        <f t="shared" si="1032"/>
        <v>0</v>
      </c>
      <c r="BJ2325" s="171">
        <f>(VLOOKUP($D2325,'P4 Destination'!$C$21:$M$176,7,0))*BI2325</f>
        <v>0</v>
      </c>
      <c r="BK2325" s="172">
        <f t="shared" si="1033"/>
        <v>0</v>
      </c>
      <c r="BL2325" s="171">
        <f>(VLOOKUP($D2325,'P4 Destination'!$C$21:$M$176,8,0))*BK2325</f>
        <v>0</v>
      </c>
      <c r="BM2325" s="172">
        <f t="shared" si="1034"/>
        <v>0</v>
      </c>
      <c r="BN2325" s="171">
        <f>(VLOOKUP($D2325,'P4 Destination'!$C$21:$M$176,9,0))*BM2325</f>
        <v>0</v>
      </c>
      <c r="BO2325" s="154">
        <f t="shared" si="1012"/>
        <v>0</v>
      </c>
      <c r="BP2325" s="171">
        <f>(VLOOKUP(D2325,'P4 Destination'!$C$21:$M$176,10,0))*K2325</f>
        <v>0</v>
      </c>
      <c r="BQ2325" s="171">
        <f>(VLOOKUP(D2325,'P4 Destination'!$C$21:$M$176,11,0))*J2325</f>
        <v>0</v>
      </c>
      <c r="BR2325" s="173">
        <f t="shared" si="1035"/>
        <v>0</v>
      </c>
      <c r="BS2325" s="173">
        <f>(AV2325*2500)*'P6 Verzekering'!$E$11</f>
        <v>0</v>
      </c>
      <c r="BT2325" s="173">
        <f>(AW2325*2500)*'P6 Verzekering'!$E$12</f>
        <v>0</v>
      </c>
      <c r="BU2325" s="173">
        <f>(L2325*2500)*'P6 Verzekering'!$E$13</f>
        <v>0</v>
      </c>
      <c r="BV2325" s="173">
        <f t="shared" si="1036"/>
        <v>0</v>
      </c>
      <c r="BW2325"/>
      <c r="BX2325"/>
    </row>
    <row r="2326" spans="1:76">
      <c r="A2326" s="152" t="s">
        <v>1418</v>
      </c>
      <c r="B2326" s="152" t="s">
        <v>258</v>
      </c>
      <c r="C2326" s="152" t="s">
        <v>257</v>
      </c>
      <c r="D2326" s="152" t="s">
        <v>219</v>
      </c>
      <c r="E2326" s="152" t="s">
        <v>219</v>
      </c>
      <c r="F2326" s="153">
        <f t="shared" si="1038"/>
        <v>47</v>
      </c>
      <c r="G2326" s="154">
        <v>0</v>
      </c>
      <c r="H2326" s="154">
        <f>IFERROR(VLOOKUP(B2326,'P2 Origin'!$C$21:$Q$176,15,FALSE),0)</f>
        <v>1</v>
      </c>
      <c r="I2326" s="154">
        <f>IFERROR(VLOOKUP(D2326,'P4 Destination'!$C$21:$Q$176,15,FALSE),0)</f>
        <v>0</v>
      </c>
      <c r="J2326" s="155"/>
      <c r="K2326" s="155"/>
      <c r="L2326" s="156">
        <v>47</v>
      </c>
      <c r="M2326" s="155">
        <v>375</v>
      </c>
      <c r="N2326" s="155">
        <v>3</v>
      </c>
      <c r="O2326" s="157">
        <f t="shared" si="1013"/>
        <v>0</v>
      </c>
      <c r="P2326" s="158">
        <f t="shared" si="1014"/>
        <v>0</v>
      </c>
      <c r="Q2326" s="159">
        <f>IFERROR(VLOOKUP(N2326,'P1 Intra-Europees'!$A$15:$H$25,3,0),0)*P2326</f>
        <v>0</v>
      </c>
      <c r="R2326" s="160">
        <f t="shared" si="1015"/>
        <v>0</v>
      </c>
      <c r="S2326" s="159">
        <f>IFERROR(VLOOKUP(N2326,'P1 Intra-Europees'!$A$15:$H$25,4,0),0)*R2326</f>
        <v>0</v>
      </c>
      <c r="T2326" s="160">
        <f t="shared" si="1016"/>
        <v>0</v>
      </c>
      <c r="U2326" s="159">
        <f>IFERROR(VLOOKUP(N2326,'P1 Intra-Europees'!$A$15:$H$25,5,0),0)*T2326</f>
        <v>0</v>
      </c>
      <c r="V2326" s="160">
        <f t="shared" si="1017"/>
        <v>0</v>
      </c>
      <c r="W2326" s="159">
        <f>IFERROR(VLOOKUP(N2326,'P1 Intra-Europees'!$A$15:$H$25,6,0),0)*V2326</f>
        <v>0</v>
      </c>
      <c r="X2326" s="160">
        <f t="shared" si="1018"/>
        <v>47</v>
      </c>
      <c r="Y2326" s="159">
        <f>IFERROR(VLOOKUP(N2326,'P1 Intra-Europees'!$A$15:$H$25,7,0),0)*X2326</f>
        <v>0</v>
      </c>
      <c r="Z2326" s="161">
        <f t="shared" si="1019"/>
        <v>0</v>
      </c>
      <c r="AA2326" s="162">
        <f>IFERROR(VLOOKUP(N2326,'P1 Intra-Europees'!$A$15:$H$25,8,0),0)*Z2326</f>
        <v>0</v>
      </c>
      <c r="AB2326" s="163">
        <f t="shared" si="1020"/>
        <v>0</v>
      </c>
      <c r="AC2326" s="157" t="str">
        <f>VLOOKUP(B2326,'P2 Origin'!$C$21:$O$176,13,0)</f>
        <v>EUR</v>
      </c>
      <c r="AD2326" s="164">
        <f t="shared" si="1021"/>
        <v>0</v>
      </c>
      <c r="AE2326" s="165">
        <f>IF(AU2326&gt;0.1,VLOOKUP(B2326,'P2 Origin'!$C$21:$M$176,3,0)*H2326,0)</f>
        <v>0</v>
      </c>
      <c r="AF2326" s="166">
        <f t="shared" si="1022"/>
        <v>0</v>
      </c>
      <c r="AG2326" s="165">
        <f>(VLOOKUP(B2326,'P2 Origin'!$C$21:$M$176,4,0))*AF2326</f>
        <v>0</v>
      </c>
      <c r="AH2326" s="166">
        <f t="shared" si="1023"/>
        <v>0</v>
      </c>
      <c r="AI2326" s="165">
        <f>(VLOOKUP(B2326,'P2 Origin'!$C$21:$M$176,5,0))*AH2326</f>
        <v>0</v>
      </c>
      <c r="AJ2326" s="166">
        <f t="shared" si="1037"/>
        <v>0</v>
      </c>
      <c r="AK2326" s="165">
        <f>(VLOOKUP(B2326,'P2 Origin'!$C$21:$M$176,6,0))*AJ2326</f>
        <v>0</v>
      </c>
      <c r="AL2326" s="166">
        <f t="shared" si="1024"/>
        <v>0</v>
      </c>
      <c r="AM2326" s="165">
        <f>(VLOOKUP($B2326,'P2 Origin'!$C$21:$M$176,7,0))*AL2326</f>
        <v>0</v>
      </c>
      <c r="AN2326" s="166">
        <f t="shared" si="1025"/>
        <v>0</v>
      </c>
      <c r="AO2326" s="165">
        <f>(VLOOKUP($B2326,'P2 Origin'!$C$21:$M$176,8,0))*AN2326</f>
        <v>0</v>
      </c>
      <c r="AP2326" s="166">
        <f t="shared" si="1026"/>
        <v>0</v>
      </c>
      <c r="AQ2326" s="165">
        <f>(VLOOKUP($B2326,'P2 Origin'!$C$21:$M$176,9,0))*AP2326</f>
        <v>0</v>
      </c>
      <c r="AR2326" s="155">
        <f t="shared" si="1011"/>
        <v>0</v>
      </c>
      <c r="AS2326" s="164">
        <f>(VLOOKUP(B2326,'P2 Origin'!$C$21:$M$176,10,0))*K2326</f>
        <v>0</v>
      </c>
      <c r="AT2326" s="164">
        <f>(VLOOKUP(B2326,'P2 Origin'!$C$21:$M$176,11,0))*J2326</f>
        <v>0</v>
      </c>
      <c r="AU2326" s="167">
        <v>0</v>
      </c>
      <c r="AV2326" s="168">
        <v>0</v>
      </c>
      <c r="AW2326" s="169">
        <v>0</v>
      </c>
      <c r="AX2326" s="170">
        <f>IF(AU2326&gt;=0.1,'P3 Bureaumarge zee- en luchtvr.'!$D$12,0)</f>
        <v>0</v>
      </c>
      <c r="AY2326" s="163">
        <f t="shared" si="1027"/>
        <v>0</v>
      </c>
      <c r="AZ2326" s="157" t="str">
        <f>VLOOKUP(D2326,'P4 Destination'!$C$21:$O$176,13,0)</f>
        <v>EUR</v>
      </c>
      <c r="BA2326" s="164">
        <f t="shared" si="1028"/>
        <v>0</v>
      </c>
      <c r="BB2326" s="171">
        <f>IF(AU2326&gt;0.1,(VLOOKUP(D2326,'P4 Destination'!$C$21:$M$176,3,0))*I2326,0)</f>
        <v>0</v>
      </c>
      <c r="BC2326" s="172">
        <f t="shared" si="1029"/>
        <v>0</v>
      </c>
      <c r="BD2326" s="171">
        <f>(VLOOKUP($D2326,'P4 Destination'!$C$21:$M$176,4,0))*BC2326</f>
        <v>0</v>
      </c>
      <c r="BE2326" s="172">
        <f t="shared" si="1030"/>
        <v>0</v>
      </c>
      <c r="BF2326" s="171">
        <f>(VLOOKUP($D2326,'P4 Destination'!$C$21:$M$176,5,0))*BE2326</f>
        <v>0</v>
      </c>
      <c r="BG2326" s="172">
        <f t="shared" si="1031"/>
        <v>0</v>
      </c>
      <c r="BH2326" s="171">
        <f>(VLOOKUP($D2326,'P4 Destination'!$C$21:$M$176,6,0))*BG2326</f>
        <v>0</v>
      </c>
      <c r="BI2326" s="172">
        <f t="shared" si="1032"/>
        <v>0</v>
      </c>
      <c r="BJ2326" s="171">
        <f>(VLOOKUP($D2326,'P4 Destination'!$C$21:$M$176,7,0))*BI2326</f>
        <v>0</v>
      </c>
      <c r="BK2326" s="172">
        <f t="shared" si="1033"/>
        <v>0</v>
      </c>
      <c r="BL2326" s="171">
        <f>(VLOOKUP($D2326,'P4 Destination'!$C$21:$M$176,8,0))*BK2326</f>
        <v>0</v>
      </c>
      <c r="BM2326" s="172">
        <f t="shared" si="1034"/>
        <v>0</v>
      </c>
      <c r="BN2326" s="171">
        <f>(VLOOKUP($D2326,'P4 Destination'!$C$21:$M$176,9,0))*BM2326</f>
        <v>0</v>
      </c>
      <c r="BO2326" s="154">
        <f t="shared" si="1012"/>
        <v>0</v>
      </c>
      <c r="BP2326" s="171">
        <f>(VLOOKUP(D2326,'P4 Destination'!$C$21:$M$176,10,0))*K2326</f>
        <v>0</v>
      </c>
      <c r="BQ2326" s="171">
        <f>(VLOOKUP(D2326,'P4 Destination'!$C$21:$M$176,11,0))*J2326</f>
        <v>0</v>
      </c>
      <c r="BR2326" s="173">
        <f t="shared" si="1035"/>
        <v>0</v>
      </c>
      <c r="BS2326" s="173">
        <f>(AV2326*2500)*'P6 Verzekering'!$E$11</f>
        <v>0</v>
      </c>
      <c r="BT2326" s="173">
        <f>(AW2326*2500)*'P6 Verzekering'!$E$12</f>
        <v>0</v>
      </c>
      <c r="BU2326" s="173">
        <f>(L2326*2500)*'P6 Verzekering'!$E$13</f>
        <v>0</v>
      </c>
      <c r="BV2326" s="173">
        <f t="shared" si="1036"/>
        <v>0</v>
      </c>
      <c r="BW2326"/>
      <c r="BX2326"/>
    </row>
    <row r="2327" spans="1:76">
      <c r="A2327" s="152" t="s">
        <v>2237</v>
      </c>
      <c r="B2327" s="152" t="s">
        <v>219</v>
      </c>
      <c r="C2327" s="152" t="s">
        <v>219</v>
      </c>
      <c r="D2327" s="152" t="s">
        <v>181</v>
      </c>
      <c r="E2327" s="152" t="s">
        <v>153</v>
      </c>
      <c r="F2327" s="153">
        <f t="shared" si="1038"/>
        <v>47</v>
      </c>
      <c r="G2327" s="154">
        <v>0</v>
      </c>
      <c r="H2327" s="154">
        <f>IFERROR(VLOOKUP(B2327,'P2 Origin'!$C$21:$Q$176,15,FALSE),0)</f>
        <v>0</v>
      </c>
      <c r="I2327" s="154">
        <f>IFERROR(VLOOKUP(D2327,'P4 Destination'!$C$21:$Q$176,15,FALSE),0)</f>
        <v>1</v>
      </c>
      <c r="J2327" s="155"/>
      <c r="K2327" s="155"/>
      <c r="L2327" s="156">
        <v>47</v>
      </c>
      <c r="M2327" s="155">
        <v>475</v>
      </c>
      <c r="N2327" s="155">
        <v>3</v>
      </c>
      <c r="O2327" s="157">
        <f t="shared" si="1013"/>
        <v>0</v>
      </c>
      <c r="P2327" s="158">
        <f t="shared" si="1014"/>
        <v>0</v>
      </c>
      <c r="Q2327" s="159">
        <f>IFERROR(VLOOKUP(N2327,'P1 Intra-Europees'!$A$15:$H$25,3,0),0)*P2327</f>
        <v>0</v>
      </c>
      <c r="R2327" s="160">
        <f t="shared" si="1015"/>
        <v>0</v>
      </c>
      <c r="S2327" s="159">
        <f>IFERROR(VLOOKUP(N2327,'P1 Intra-Europees'!$A$15:$H$25,4,0),0)*R2327</f>
        <v>0</v>
      </c>
      <c r="T2327" s="160">
        <f t="shared" si="1016"/>
        <v>0</v>
      </c>
      <c r="U2327" s="159">
        <f>IFERROR(VLOOKUP(N2327,'P1 Intra-Europees'!$A$15:$H$25,5,0),0)*T2327</f>
        <v>0</v>
      </c>
      <c r="V2327" s="160">
        <f t="shared" si="1017"/>
        <v>0</v>
      </c>
      <c r="W2327" s="159">
        <f>IFERROR(VLOOKUP(N2327,'P1 Intra-Europees'!$A$15:$H$25,6,0),0)*V2327</f>
        <v>0</v>
      </c>
      <c r="X2327" s="160">
        <f t="shared" si="1018"/>
        <v>47</v>
      </c>
      <c r="Y2327" s="159">
        <f>IFERROR(VLOOKUP(N2327,'P1 Intra-Europees'!$A$15:$H$25,7,0),0)*X2327</f>
        <v>0</v>
      </c>
      <c r="Z2327" s="161">
        <f t="shared" si="1019"/>
        <v>0</v>
      </c>
      <c r="AA2327" s="162">
        <f>IFERROR(VLOOKUP(N2327,'P1 Intra-Europees'!$A$15:$H$25,8,0),0)*Z2327</f>
        <v>0</v>
      </c>
      <c r="AB2327" s="163">
        <f t="shared" si="1020"/>
        <v>0</v>
      </c>
      <c r="AC2327" s="157" t="str">
        <f>VLOOKUP(B2327,'P2 Origin'!$C$21:$O$176,13,0)</f>
        <v>EUR</v>
      </c>
      <c r="AD2327" s="164">
        <f t="shared" si="1021"/>
        <v>0</v>
      </c>
      <c r="AE2327" s="165">
        <f>IF(AU2327&gt;0.1,VLOOKUP(B2327,'P2 Origin'!$C$21:$M$176,3,0)*H2327,0)</f>
        <v>0</v>
      </c>
      <c r="AF2327" s="166">
        <f t="shared" si="1022"/>
        <v>0</v>
      </c>
      <c r="AG2327" s="165">
        <f>(VLOOKUP(B2327,'P2 Origin'!$C$21:$M$176,4,0))*AF2327</f>
        <v>0</v>
      </c>
      <c r="AH2327" s="166">
        <f t="shared" si="1023"/>
        <v>0</v>
      </c>
      <c r="AI2327" s="165">
        <f>(VLOOKUP(B2327,'P2 Origin'!$C$21:$M$176,5,0))*AH2327</f>
        <v>0</v>
      </c>
      <c r="AJ2327" s="166">
        <f t="shared" si="1037"/>
        <v>0</v>
      </c>
      <c r="AK2327" s="165">
        <f>(VLOOKUP(B2327,'P2 Origin'!$C$21:$M$176,6,0))*AJ2327</f>
        <v>0</v>
      </c>
      <c r="AL2327" s="166">
        <f t="shared" si="1024"/>
        <v>0</v>
      </c>
      <c r="AM2327" s="165">
        <f>(VLOOKUP($B2327,'P2 Origin'!$C$21:$M$176,7,0))*AL2327</f>
        <v>0</v>
      </c>
      <c r="AN2327" s="166">
        <f t="shared" si="1025"/>
        <v>0</v>
      </c>
      <c r="AO2327" s="165">
        <f>(VLOOKUP($B2327,'P2 Origin'!$C$21:$M$176,8,0))*AN2327</f>
        <v>0</v>
      </c>
      <c r="AP2327" s="166">
        <f t="shared" si="1026"/>
        <v>0</v>
      </c>
      <c r="AQ2327" s="165">
        <f>(VLOOKUP($B2327,'P2 Origin'!$C$21:$M$176,9,0))*AP2327</f>
        <v>0</v>
      </c>
      <c r="AR2327" s="155">
        <f t="shared" si="1011"/>
        <v>0</v>
      </c>
      <c r="AS2327" s="164">
        <f>(VLOOKUP(B2327,'P2 Origin'!$C$21:$M$176,10,0))*K2327</f>
        <v>0</v>
      </c>
      <c r="AT2327" s="164">
        <f>(VLOOKUP(B2327,'P2 Origin'!$C$21:$M$176,11,0))*J2327</f>
        <v>0</v>
      </c>
      <c r="AU2327" s="167">
        <v>0</v>
      </c>
      <c r="AV2327" s="168">
        <v>0</v>
      </c>
      <c r="AW2327" s="169">
        <v>0</v>
      </c>
      <c r="AX2327" s="170">
        <f>IF(AU2327&gt;=0.1,'P3 Bureaumarge zee- en luchtvr.'!$D$12,0)</f>
        <v>0</v>
      </c>
      <c r="AY2327" s="163">
        <f t="shared" si="1027"/>
        <v>0</v>
      </c>
      <c r="AZ2327" s="157" t="str">
        <f>VLOOKUP(D2327,'P4 Destination'!$C$21:$O$176,13,0)</f>
        <v>EUR</v>
      </c>
      <c r="BA2327" s="164">
        <f t="shared" si="1028"/>
        <v>0</v>
      </c>
      <c r="BB2327" s="171">
        <f>IF(AU2327&gt;0.1,(VLOOKUP(D2327,'P4 Destination'!$C$21:$M$176,3,0))*I2327,0)</f>
        <v>0</v>
      </c>
      <c r="BC2327" s="172">
        <f t="shared" si="1029"/>
        <v>0</v>
      </c>
      <c r="BD2327" s="171">
        <f>(VLOOKUP($D2327,'P4 Destination'!$C$21:$M$176,4,0))*BC2327</f>
        <v>0</v>
      </c>
      <c r="BE2327" s="172">
        <f t="shared" si="1030"/>
        <v>0</v>
      </c>
      <c r="BF2327" s="171">
        <f>(VLOOKUP($D2327,'P4 Destination'!$C$21:$M$176,5,0))*BE2327</f>
        <v>0</v>
      </c>
      <c r="BG2327" s="172">
        <f t="shared" si="1031"/>
        <v>0</v>
      </c>
      <c r="BH2327" s="171">
        <f>(VLOOKUP($D2327,'P4 Destination'!$C$21:$M$176,6,0))*BG2327</f>
        <v>0</v>
      </c>
      <c r="BI2327" s="172">
        <f t="shared" si="1032"/>
        <v>0</v>
      </c>
      <c r="BJ2327" s="171">
        <f>(VLOOKUP($D2327,'P4 Destination'!$C$21:$M$176,7,0))*BI2327</f>
        <v>0</v>
      </c>
      <c r="BK2327" s="172">
        <f t="shared" si="1033"/>
        <v>0</v>
      </c>
      <c r="BL2327" s="171">
        <f>(VLOOKUP($D2327,'P4 Destination'!$C$21:$M$176,8,0))*BK2327</f>
        <v>0</v>
      </c>
      <c r="BM2327" s="172">
        <f t="shared" si="1034"/>
        <v>0</v>
      </c>
      <c r="BN2327" s="171">
        <f>(VLOOKUP($D2327,'P4 Destination'!$C$21:$M$176,9,0))*BM2327</f>
        <v>0</v>
      </c>
      <c r="BO2327" s="154">
        <f t="shared" si="1012"/>
        <v>0</v>
      </c>
      <c r="BP2327" s="171">
        <f>(VLOOKUP(D2327,'P4 Destination'!$C$21:$M$176,10,0))*K2327</f>
        <v>0</v>
      </c>
      <c r="BQ2327" s="171">
        <f>(VLOOKUP(D2327,'P4 Destination'!$C$21:$M$176,11,0))*J2327</f>
        <v>0</v>
      </c>
      <c r="BR2327" s="173">
        <f t="shared" si="1035"/>
        <v>0</v>
      </c>
      <c r="BS2327" s="173">
        <f>(AV2327*2500)*'P6 Verzekering'!$E$11</f>
        <v>0</v>
      </c>
      <c r="BT2327" s="173">
        <f>(AW2327*2500)*'P6 Verzekering'!$E$12</f>
        <v>0</v>
      </c>
      <c r="BU2327" s="173">
        <f>(L2327*2500)*'P6 Verzekering'!$E$13</f>
        <v>0</v>
      </c>
      <c r="BV2327" s="173">
        <f t="shared" si="1036"/>
        <v>0</v>
      </c>
      <c r="BW2327"/>
      <c r="BX2327"/>
    </row>
    <row r="2328" spans="1:76">
      <c r="A2328" s="152" t="s">
        <v>2230</v>
      </c>
      <c r="B2328" s="152" t="s">
        <v>219</v>
      </c>
      <c r="C2328" s="152" t="s">
        <v>219</v>
      </c>
      <c r="D2328" s="152" t="s">
        <v>181</v>
      </c>
      <c r="E2328" s="152" t="s">
        <v>153</v>
      </c>
      <c r="F2328" s="153">
        <f t="shared" si="1038"/>
        <v>47</v>
      </c>
      <c r="G2328" s="154">
        <v>0</v>
      </c>
      <c r="H2328" s="154">
        <f>IFERROR(VLOOKUP(B2328,'P2 Origin'!$C$21:$Q$176,15,FALSE),0)</f>
        <v>0</v>
      </c>
      <c r="I2328" s="154">
        <f>IFERROR(VLOOKUP(D2328,'P4 Destination'!$C$21:$Q$176,15,FALSE),0)</f>
        <v>1</v>
      </c>
      <c r="J2328" s="155"/>
      <c r="K2328" s="155"/>
      <c r="L2328" s="156">
        <v>47</v>
      </c>
      <c r="M2328" s="155">
        <v>478</v>
      </c>
      <c r="N2328" s="155">
        <v>3</v>
      </c>
      <c r="O2328" s="157">
        <f t="shared" si="1013"/>
        <v>0</v>
      </c>
      <c r="P2328" s="158">
        <f t="shared" si="1014"/>
        <v>0</v>
      </c>
      <c r="Q2328" s="159">
        <f>IFERROR(VLOOKUP(N2328,'P1 Intra-Europees'!$A$15:$H$25,3,0),0)*P2328</f>
        <v>0</v>
      </c>
      <c r="R2328" s="160">
        <f t="shared" si="1015"/>
        <v>0</v>
      </c>
      <c r="S2328" s="159">
        <f>IFERROR(VLOOKUP(N2328,'P1 Intra-Europees'!$A$15:$H$25,4,0),0)*R2328</f>
        <v>0</v>
      </c>
      <c r="T2328" s="160">
        <f t="shared" si="1016"/>
        <v>0</v>
      </c>
      <c r="U2328" s="159">
        <f>IFERROR(VLOOKUP(N2328,'P1 Intra-Europees'!$A$15:$H$25,5,0),0)*T2328</f>
        <v>0</v>
      </c>
      <c r="V2328" s="160">
        <f t="shared" si="1017"/>
        <v>0</v>
      </c>
      <c r="W2328" s="159">
        <f>IFERROR(VLOOKUP(N2328,'P1 Intra-Europees'!$A$15:$H$25,6,0),0)*V2328</f>
        <v>0</v>
      </c>
      <c r="X2328" s="160">
        <f t="shared" si="1018"/>
        <v>47</v>
      </c>
      <c r="Y2328" s="159">
        <f>IFERROR(VLOOKUP(N2328,'P1 Intra-Europees'!$A$15:$H$25,7,0),0)*X2328</f>
        <v>0</v>
      </c>
      <c r="Z2328" s="161">
        <f t="shared" si="1019"/>
        <v>0</v>
      </c>
      <c r="AA2328" s="162">
        <f>IFERROR(VLOOKUP(N2328,'P1 Intra-Europees'!$A$15:$H$25,8,0),0)*Z2328</f>
        <v>0</v>
      </c>
      <c r="AB2328" s="163">
        <f t="shared" si="1020"/>
        <v>0</v>
      </c>
      <c r="AC2328" s="157" t="str">
        <f>VLOOKUP(B2328,'P2 Origin'!$C$21:$O$176,13,0)</f>
        <v>EUR</v>
      </c>
      <c r="AD2328" s="164">
        <f t="shared" si="1021"/>
        <v>0</v>
      </c>
      <c r="AE2328" s="165">
        <f>IF(AU2328&gt;0.1,VLOOKUP(B2328,'P2 Origin'!$C$21:$M$176,3,0)*H2328,0)</f>
        <v>0</v>
      </c>
      <c r="AF2328" s="166">
        <f t="shared" si="1022"/>
        <v>0</v>
      </c>
      <c r="AG2328" s="165">
        <f>(VLOOKUP(B2328,'P2 Origin'!$C$21:$M$176,4,0))*AF2328</f>
        <v>0</v>
      </c>
      <c r="AH2328" s="166">
        <f t="shared" si="1023"/>
        <v>0</v>
      </c>
      <c r="AI2328" s="165">
        <f>(VLOOKUP(B2328,'P2 Origin'!$C$21:$M$176,5,0))*AH2328</f>
        <v>0</v>
      </c>
      <c r="AJ2328" s="166">
        <f t="shared" si="1037"/>
        <v>0</v>
      </c>
      <c r="AK2328" s="165">
        <f>(VLOOKUP(B2328,'P2 Origin'!$C$21:$M$176,6,0))*AJ2328</f>
        <v>0</v>
      </c>
      <c r="AL2328" s="166">
        <f t="shared" si="1024"/>
        <v>0</v>
      </c>
      <c r="AM2328" s="165">
        <f>(VLOOKUP($B2328,'P2 Origin'!$C$21:$M$176,7,0))*AL2328</f>
        <v>0</v>
      </c>
      <c r="AN2328" s="166">
        <f t="shared" si="1025"/>
        <v>0</v>
      </c>
      <c r="AO2328" s="165">
        <f>(VLOOKUP($B2328,'P2 Origin'!$C$21:$M$176,8,0))*AN2328</f>
        <v>0</v>
      </c>
      <c r="AP2328" s="166">
        <f t="shared" si="1026"/>
        <v>0</v>
      </c>
      <c r="AQ2328" s="165">
        <f>(VLOOKUP($B2328,'P2 Origin'!$C$21:$M$176,9,0))*AP2328</f>
        <v>0</v>
      </c>
      <c r="AR2328" s="155">
        <f t="shared" si="1011"/>
        <v>0</v>
      </c>
      <c r="AS2328" s="164">
        <f>(VLOOKUP(B2328,'P2 Origin'!$C$21:$M$176,10,0))*K2328</f>
        <v>0</v>
      </c>
      <c r="AT2328" s="164">
        <f>(VLOOKUP(B2328,'P2 Origin'!$C$21:$M$176,11,0))*J2328</f>
        <v>0</v>
      </c>
      <c r="AU2328" s="167">
        <v>0</v>
      </c>
      <c r="AV2328" s="168">
        <v>0</v>
      </c>
      <c r="AW2328" s="169">
        <v>0</v>
      </c>
      <c r="AX2328" s="170">
        <f>IF(AU2328&gt;=0.1,'P3 Bureaumarge zee- en luchtvr.'!$D$12,0)</f>
        <v>0</v>
      </c>
      <c r="AY2328" s="163">
        <f t="shared" si="1027"/>
        <v>0</v>
      </c>
      <c r="AZ2328" s="157" t="str">
        <f>VLOOKUP(D2328,'P4 Destination'!$C$21:$O$176,13,0)</f>
        <v>EUR</v>
      </c>
      <c r="BA2328" s="164">
        <f t="shared" si="1028"/>
        <v>0</v>
      </c>
      <c r="BB2328" s="171">
        <f>IF(AU2328&gt;0.1,(VLOOKUP(D2328,'P4 Destination'!$C$21:$M$176,3,0))*I2328,0)</f>
        <v>0</v>
      </c>
      <c r="BC2328" s="172">
        <f t="shared" si="1029"/>
        <v>0</v>
      </c>
      <c r="BD2328" s="171">
        <f>(VLOOKUP($D2328,'P4 Destination'!$C$21:$M$176,4,0))*BC2328</f>
        <v>0</v>
      </c>
      <c r="BE2328" s="172">
        <f t="shared" si="1030"/>
        <v>0</v>
      </c>
      <c r="BF2328" s="171">
        <f>(VLOOKUP($D2328,'P4 Destination'!$C$21:$M$176,5,0))*BE2328</f>
        <v>0</v>
      </c>
      <c r="BG2328" s="172">
        <f t="shared" si="1031"/>
        <v>0</v>
      </c>
      <c r="BH2328" s="171">
        <f>(VLOOKUP($D2328,'P4 Destination'!$C$21:$M$176,6,0))*BG2328</f>
        <v>0</v>
      </c>
      <c r="BI2328" s="172">
        <f t="shared" si="1032"/>
        <v>0</v>
      </c>
      <c r="BJ2328" s="171">
        <f>(VLOOKUP($D2328,'P4 Destination'!$C$21:$M$176,7,0))*BI2328</f>
        <v>0</v>
      </c>
      <c r="BK2328" s="172">
        <f t="shared" si="1033"/>
        <v>0</v>
      </c>
      <c r="BL2328" s="171">
        <f>(VLOOKUP($D2328,'P4 Destination'!$C$21:$M$176,8,0))*BK2328</f>
        <v>0</v>
      </c>
      <c r="BM2328" s="172">
        <f t="shared" si="1034"/>
        <v>0</v>
      </c>
      <c r="BN2328" s="171">
        <f>(VLOOKUP($D2328,'P4 Destination'!$C$21:$M$176,9,0))*BM2328</f>
        <v>0</v>
      </c>
      <c r="BO2328" s="154">
        <f t="shared" si="1012"/>
        <v>0</v>
      </c>
      <c r="BP2328" s="171">
        <f>(VLOOKUP(D2328,'P4 Destination'!$C$21:$M$176,10,0))*K2328</f>
        <v>0</v>
      </c>
      <c r="BQ2328" s="171">
        <f>(VLOOKUP(D2328,'P4 Destination'!$C$21:$M$176,11,0))*J2328</f>
        <v>0</v>
      </c>
      <c r="BR2328" s="173">
        <f t="shared" si="1035"/>
        <v>0</v>
      </c>
      <c r="BS2328" s="173">
        <f>(AV2328*2500)*'P6 Verzekering'!$E$11</f>
        <v>0</v>
      </c>
      <c r="BT2328" s="173">
        <f>(AW2328*2500)*'P6 Verzekering'!$E$12</f>
        <v>0</v>
      </c>
      <c r="BU2328" s="173">
        <f>(L2328*2500)*'P6 Verzekering'!$E$13</f>
        <v>0</v>
      </c>
      <c r="BV2328" s="173">
        <f t="shared" si="1036"/>
        <v>0</v>
      </c>
      <c r="BW2328"/>
      <c r="BX2328"/>
    </row>
    <row r="2329" spans="1:76">
      <c r="A2329" s="152" t="s">
        <v>2225</v>
      </c>
      <c r="B2329" s="152" t="s">
        <v>219</v>
      </c>
      <c r="C2329" s="152" t="s">
        <v>219</v>
      </c>
      <c r="D2329" s="152" t="s">
        <v>181</v>
      </c>
      <c r="E2329" s="152" t="s">
        <v>153</v>
      </c>
      <c r="F2329" s="153">
        <f t="shared" si="1038"/>
        <v>47</v>
      </c>
      <c r="G2329" s="154">
        <v>0</v>
      </c>
      <c r="H2329" s="154">
        <f>IFERROR(VLOOKUP(B2329,'P2 Origin'!$C$21:$Q$176,15,FALSE),0)</f>
        <v>0</v>
      </c>
      <c r="I2329" s="154">
        <f>IFERROR(VLOOKUP(D2329,'P4 Destination'!$C$21:$Q$176,15,FALSE),0)</f>
        <v>1</v>
      </c>
      <c r="J2329" s="155"/>
      <c r="K2329" s="155"/>
      <c r="L2329" s="156">
        <v>47</v>
      </c>
      <c r="M2329" s="155">
        <v>505</v>
      </c>
      <c r="N2329" s="155">
        <v>4</v>
      </c>
      <c r="O2329" s="157">
        <f t="shared" si="1013"/>
        <v>0</v>
      </c>
      <c r="P2329" s="158">
        <f t="shared" si="1014"/>
        <v>0</v>
      </c>
      <c r="Q2329" s="159">
        <f>IFERROR(VLOOKUP(N2329,'P1 Intra-Europees'!$A$15:$H$25,3,0),0)*P2329</f>
        <v>0</v>
      </c>
      <c r="R2329" s="160">
        <f t="shared" si="1015"/>
        <v>0</v>
      </c>
      <c r="S2329" s="159">
        <f>IFERROR(VLOOKUP(N2329,'P1 Intra-Europees'!$A$15:$H$25,4,0),0)*R2329</f>
        <v>0</v>
      </c>
      <c r="T2329" s="160">
        <f t="shared" si="1016"/>
        <v>0</v>
      </c>
      <c r="U2329" s="159">
        <f>IFERROR(VLOOKUP(N2329,'P1 Intra-Europees'!$A$15:$H$25,5,0),0)*T2329</f>
        <v>0</v>
      </c>
      <c r="V2329" s="160">
        <f t="shared" si="1017"/>
        <v>0</v>
      </c>
      <c r="W2329" s="159">
        <f>IFERROR(VLOOKUP(N2329,'P1 Intra-Europees'!$A$15:$H$25,6,0),0)*V2329</f>
        <v>0</v>
      </c>
      <c r="X2329" s="160">
        <f t="shared" si="1018"/>
        <v>47</v>
      </c>
      <c r="Y2329" s="159">
        <f>IFERROR(VLOOKUP(N2329,'P1 Intra-Europees'!$A$15:$H$25,7,0),0)*X2329</f>
        <v>0</v>
      </c>
      <c r="Z2329" s="161">
        <f t="shared" si="1019"/>
        <v>0</v>
      </c>
      <c r="AA2329" s="162">
        <f>IFERROR(VLOOKUP(N2329,'P1 Intra-Europees'!$A$15:$H$25,8,0),0)*Z2329</f>
        <v>0</v>
      </c>
      <c r="AB2329" s="163">
        <f t="shared" si="1020"/>
        <v>0</v>
      </c>
      <c r="AC2329" s="157" t="str">
        <f>VLOOKUP(B2329,'P2 Origin'!$C$21:$O$176,13,0)</f>
        <v>EUR</v>
      </c>
      <c r="AD2329" s="164">
        <f t="shared" si="1021"/>
        <v>0</v>
      </c>
      <c r="AE2329" s="165">
        <f>IF(AU2329&gt;0.1,VLOOKUP(B2329,'P2 Origin'!$C$21:$M$176,3,0)*H2329,0)</f>
        <v>0</v>
      </c>
      <c r="AF2329" s="166">
        <f t="shared" si="1022"/>
        <v>0</v>
      </c>
      <c r="AG2329" s="165">
        <f>(VLOOKUP(B2329,'P2 Origin'!$C$21:$M$176,4,0))*AF2329</f>
        <v>0</v>
      </c>
      <c r="AH2329" s="166">
        <f t="shared" si="1023"/>
        <v>0</v>
      </c>
      <c r="AI2329" s="165">
        <f>(VLOOKUP(B2329,'P2 Origin'!$C$21:$M$176,5,0))*AH2329</f>
        <v>0</v>
      </c>
      <c r="AJ2329" s="166">
        <f t="shared" si="1037"/>
        <v>0</v>
      </c>
      <c r="AK2329" s="165">
        <f>(VLOOKUP(B2329,'P2 Origin'!$C$21:$M$176,6,0))*AJ2329</f>
        <v>0</v>
      </c>
      <c r="AL2329" s="166">
        <f t="shared" si="1024"/>
        <v>0</v>
      </c>
      <c r="AM2329" s="165">
        <f>(VLOOKUP($B2329,'P2 Origin'!$C$21:$M$176,7,0))*AL2329</f>
        <v>0</v>
      </c>
      <c r="AN2329" s="166">
        <f t="shared" si="1025"/>
        <v>0</v>
      </c>
      <c r="AO2329" s="165">
        <f>(VLOOKUP($B2329,'P2 Origin'!$C$21:$M$176,8,0))*AN2329</f>
        <v>0</v>
      </c>
      <c r="AP2329" s="166">
        <f t="shared" si="1026"/>
        <v>0</v>
      </c>
      <c r="AQ2329" s="165">
        <f>(VLOOKUP($B2329,'P2 Origin'!$C$21:$M$176,9,0))*AP2329</f>
        <v>0</v>
      </c>
      <c r="AR2329" s="155">
        <f t="shared" si="1011"/>
        <v>0</v>
      </c>
      <c r="AS2329" s="164">
        <f>(VLOOKUP(B2329,'P2 Origin'!$C$21:$M$176,10,0))*K2329</f>
        <v>0</v>
      </c>
      <c r="AT2329" s="164">
        <f>(VLOOKUP(B2329,'P2 Origin'!$C$21:$M$176,11,0))*J2329</f>
        <v>0</v>
      </c>
      <c r="AU2329" s="167">
        <v>0</v>
      </c>
      <c r="AV2329" s="168">
        <v>0</v>
      </c>
      <c r="AW2329" s="169">
        <v>0</v>
      </c>
      <c r="AX2329" s="170">
        <f>IF(AU2329&gt;=0.1,'P3 Bureaumarge zee- en luchtvr.'!$D$12,0)</f>
        <v>0</v>
      </c>
      <c r="AY2329" s="163">
        <f t="shared" si="1027"/>
        <v>0</v>
      </c>
      <c r="AZ2329" s="157" t="str">
        <f>VLOOKUP(D2329,'P4 Destination'!$C$21:$O$176,13,0)</f>
        <v>EUR</v>
      </c>
      <c r="BA2329" s="164">
        <f t="shared" si="1028"/>
        <v>0</v>
      </c>
      <c r="BB2329" s="171">
        <f>IF(AU2329&gt;0.1,(VLOOKUP(D2329,'P4 Destination'!$C$21:$M$176,3,0))*I2329,0)</f>
        <v>0</v>
      </c>
      <c r="BC2329" s="172">
        <f t="shared" si="1029"/>
        <v>0</v>
      </c>
      <c r="BD2329" s="171">
        <f>(VLOOKUP($D2329,'P4 Destination'!$C$21:$M$176,4,0))*BC2329</f>
        <v>0</v>
      </c>
      <c r="BE2329" s="172">
        <f t="shared" si="1030"/>
        <v>0</v>
      </c>
      <c r="BF2329" s="171">
        <f>(VLOOKUP($D2329,'P4 Destination'!$C$21:$M$176,5,0))*BE2329</f>
        <v>0</v>
      </c>
      <c r="BG2329" s="172">
        <f t="shared" si="1031"/>
        <v>0</v>
      </c>
      <c r="BH2329" s="171">
        <f>(VLOOKUP($D2329,'P4 Destination'!$C$21:$M$176,6,0))*BG2329</f>
        <v>0</v>
      </c>
      <c r="BI2329" s="172">
        <f t="shared" si="1032"/>
        <v>0</v>
      </c>
      <c r="BJ2329" s="171">
        <f>(VLOOKUP($D2329,'P4 Destination'!$C$21:$M$176,7,0))*BI2329</f>
        <v>0</v>
      </c>
      <c r="BK2329" s="172">
        <f t="shared" si="1033"/>
        <v>0</v>
      </c>
      <c r="BL2329" s="171">
        <f>(VLOOKUP($D2329,'P4 Destination'!$C$21:$M$176,8,0))*BK2329</f>
        <v>0</v>
      </c>
      <c r="BM2329" s="172">
        <f t="shared" si="1034"/>
        <v>0</v>
      </c>
      <c r="BN2329" s="171">
        <f>(VLOOKUP($D2329,'P4 Destination'!$C$21:$M$176,9,0))*BM2329</f>
        <v>0</v>
      </c>
      <c r="BO2329" s="154">
        <f t="shared" si="1012"/>
        <v>0</v>
      </c>
      <c r="BP2329" s="171">
        <f>(VLOOKUP(D2329,'P4 Destination'!$C$21:$M$176,10,0))*K2329</f>
        <v>0</v>
      </c>
      <c r="BQ2329" s="171">
        <f>(VLOOKUP(D2329,'P4 Destination'!$C$21:$M$176,11,0))*J2329</f>
        <v>0</v>
      </c>
      <c r="BR2329" s="173">
        <f t="shared" si="1035"/>
        <v>0</v>
      </c>
      <c r="BS2329" s="173">
        <f>(AV2329*2500)*'P6 Verzekering'!$E$11</f>
        <v>0</v>
      </c>
      <c r="BT2329" s="173">
        <f>(AW2329*2500)*'P6 Verzekering'!$E$12</f>
        <v>0</v>
      </c>
      <c r="BU2329" s="173">
        <f>(L2329*2500)*'P6 Verzekering'!$E$13</f>
        <v>0</v>
      </c>
      <c r="BV2329" s="173">
        <f t="shared" si="1036"/>
        <v>0</v>
      </c>
      <c r="BW2329"/>
      <c r="BX2329"/>
    </row>
    <row r="2330" spans="1:76">
      <c r="A2330" s="152" t="s">
        <v>2789</v>
      </c>
      <c r="B2330" s="152" t="s">
        <v>173</v>
      </c>
      <c r="C2330" s="152" t="s">
        <v>172</v>
      </c>
      <c r="D2330" s="152" t="s">
        <v>219</v>
      </c>
      <c r="E2330" s="152" t="s">
        <v>219</v>
      </c>
      <c r="F2330" s="153">
        <f t="shared" si="1038"/>
        <v>47</v>
      </c>
      <c r="G2330" s="154">
        <v>0</v>
      </c>
      <c r="H2330" s="154">
        <f>IFERROR(VLOOKUP(B2330,'P2 Origin'!$C$21:$Q$176,15,FALSE),0)</f>
        <v>1</v>
      </c>
      <c r="I2330" s="154">
        <f>IFERROR(VLOOKUP(D2330,'P4 Destination'!$C$21:$Q$176,15,FALSE),0)</f>
        <v>0</v>
      </c>
      <c r="J2330" s="155"/>
      <c r="K2330" s="155"/>
      <c r="L2330" s="156">
        <v>47</v>
      </c>
      <c r="M2330" s="155">
        <v>920</v>
      </c>
      <c r="N2330" s="155">
        <v>5</v>
      </c>
      <c r="O2330" s="157">
        <f t="shared" si="1013"/>
        <v>0</v>
      </c>
      <c r="P2330" s="158">
        <f t="shared" si="1014"/>
        <v>0</v>
      </c>
      <c r="Q2330" s="159">
        <f>IFERROR(VLOOKUP(N2330,'P1 Intra-Europees'!$A$15:$H$25,3,0),0)*P2330</f>
        <v>0</v>
      </c>
      <c r="R2330" s="160">
        <f t="shared" si="1015"/>
        <v>0</v>
      </c>
      <c r="S2330" s="159">
        <f>IFERROR(VLOOKUP(N2330,'P1 Intra-Europees'!$A$15:$H$25,4,0),0)*R2330</f>
        <v>0</v>
      </c>
      <c r="T2330" s="160">
        <f t="shared" si="1016"/>
        <v>0</v>
      </c>
      <c r="U2330" s="159">
        <f>IFERROR(VLOOKUP(N2330,'P1 Intra-Europees'!$A$15:$H$25,5,0),0)*T2330</f>
        <v>0</v>
      </c>
      <c r="V2330" s="160">
        <f t="shared" si="1017"/>
        <v>0</v>
      </c>
      <c r="W2330" s="159">
        <f>IFERROR(VLOOKUP(N2330,'P1 Intra-Europees'!$A$15:$H$25,6,0),0)*V2330</f>
        <v>0</v>
      </c>
      <c r="X2330" s="160">
        <f t="shared" si="1018"/>
        <v>47</v>
      </c>
      <c r="Y2330" s="159">
        <f>IFERROR(VLOOKUP(N2330,'P1 Intra-Europees'!$A$15:$H$25,7,0),0)*X2330</f>
        <v>0</v>
      </c>
      <c r="Z2330" s="161">
        <f t="shared" si="1019"/>
        <v>0</v>
      </c>
      <c r="AA2330" s="162">
        <f>IFERROR(VLOOKUP(N2330,'P1 Intra-Europees'!$A$15:$H$25,8,0),0)*Z2330</f>
        <v>0</v>
      </c>
      <c r="AB2330" s="163">
        <f t="shared" si="1020"/>
        <v>0</v>
      </c>
      <c r="AC2330" s="157" t="str">
        <f>VLOOKUP(B2330,'P2 Origin'!$C$21:$O$176,13,0)</f>
        <v>EUR</v>
      </c>
      <c r="AD2330" s="164">
        <f t="shared" si="1021"/>
        <v>0</v>
      </c>
      <c r="AE2330" s="165">
        <f>IF(AU2330&gt;0.1,VLOOKUP(B2330,'P2 Origin'!$C$21:$M$176,3,0)*H2330,0)</f>
        <v>0</v>
      </c>
      <c r="AF2330" s="166">
        <f t="shared" si="1022"/>
        <v>0</v>
      </c>
      <c r="AG2330" s="165">
        <f>(VLOOKUP(B2330,'P2 Origin'!$C$21:$M$176,4,0))*AF2330</f>
        <v>0</v>
      </c>
      <c r="AH2330" s="166">
        <f t="shared" si="1023"/>
        <v>0</v>
      </c>
      <c r="AI2330" s="165">
        <f>(VLOOKUP(B2330,'P2 Origin'!$C$21:$M$176,5,0))*AH2330</f>
        <v>0</v>
      </c>
      <c r="AJ2330" s="166">
        <f t="shared" si="1037"/>
        <v>0</v>
      </c>
      <c r="AK2330" s="165">
        <f>(VLOOKUP(B2330,'P2 Origin'!$C$21:$M$176,6,0))*AJ2330</f>
        <v>0</v>
      </c>
      <c r="AL2330" s="166">
        <f t="shared" si="1024"/>
        <v>0</v>
      </c>
      <c r="AM2330" s="165">
        <f>(VLOOKUP($B2330,'P2 Origin'!$C$21:$M$176,7,0))*AL2330</f>
        <v>0</v>
      </c>
      <c r="AN2330" s="166">
        <f t="shared" si="1025"/>
        <v>0</v>
      </c>
      <c r="AO2330" s="165">
        <f>(VLOOKUP($B2330,'P2 Origin'!$C$21:$M$176,8,0))*AN2330</f>
        <v>0</v>
      </c>
      <c r="AP2330" s="166">
        <f t="shared" si="1026"/>
        <v>0</v>
      </c>
      <c r="AQ2330" s="165">
        <f>(VLOOKUP($B2330,'P2 Origin'!$C$21:$M$176,9,0))*AP2330</f>
        <v>0</v>
      </c>
      <c r="AR2330" s="155">
        <f t="shared" si="1011"/>
        <v>0</v>
      </c>
      <c r="AS2330" s="164">
        <f>(VLOOKUP(B2330,'P2 Origin'!$C$21:$M$176,10,0))*K2330</f>
        <v>0</v>
      </c>
      <c r="AT2330" s="164">
        <f>(VLOOKUP(B2330,'P2 Origin'!$C$21:$M$176,11,0))*J2330</f>
        <v>0</v>
      </c>
      <c r="AU2330" s="167">
        <v>0</v>
      </c>
      <c r="AV2330" s="168">
        <v>0</v>
      </c>
      <c r="AW2330" s="169">
        <v>0</v>
      </c>
      <c r="AX2330" s="170">
        <f>IF(AU2330&gt;=0.1,'P3 Bureaumarge zee- en luchtvr.'!$D$12,0)</f>
        <v>0</v>
      </c>
      <c r="AY2330" s="163">
        <f t="shared" si="1027"/>
        <v>0</v>
      </c>
      <c r="AZ2330" s="157" t="str">
        <f>VLOOKUP(D2330,'P4 Destination'!$C$21:$O$176,13,0)</f>
        <v>EUR</v>
      </c>
      <c r="BA2330" s="164">
        <f t="shared" si="1028"/>
        <v>0</v>
      </c>
      <c r="BB2330" s="171">
        <f>IF(AU2330&gt;0.1,(VLOOKUP(D2330,'P4 Destination'!$C$21:$M$176,3,0))*I2330,0)</f>
        <v>0</v>
      </c>
      <c r="BC2330" s="172">
        <f t="shared" si="1029"/>
        <v>0</v>
      </c>
      <c r="BD2330" s="171">
        <f>(VLOOKUP($D2330,'P4 Destination'!$C$21:$M$176,4,0))*BC2330</f>
        <v>0</v>
      </c>
      <c r="BE2330" s="172">
        <f t="shared" si="1030"/>
        <v>0</v>
      </c>
      <c r="BF2330" s="171">
        <f>(VLOOKUP($D2330,'P4 Destination'!$C$21:$M$176,5,0))*BE2330</f>
        <v>0</v>
      </c>
      <c r="BG2330" s="172">
        <f t="shared" si="1031"/>
        <v>0</v>
      </c>
      <c r="BH2330" s="171">
        <f>(VLOOKUP($D2330,'P4 Destination'!$C$21:$M$176,6,0))*BG2330</f>
        <v>0</v>
      </c>
      <c r="BI2330" s="172">
        <f t="shared" si="1032"/>
        <v>0</v>
      </c>
      <c r="BJ2330" s="171">
        <f>(VLOOKUP($D2330,'P4 Destination'!$C$21:$M$176,7,0))*BI2330</f>
        <v>0</v>
      </c>
      <c r="BK2330" s="172">
        <f t="shared" si="1033"/>
        <v>0</v>
      </c>
      <c r="BL2330" s="171">
        <f>(VLOOKUP($D2330,'P4 Destination'!$C$21:$M$176,8,0))*BK2330</f>
        <v>0</v>
      </c>
      <c r="BM2330" s="172">
        <f t="shared" si="1034"/>
        <v>0</v>
      </c>
      <c r="BN2330" s="171">
        <f>(VLOOKUP($D2330,'P4 Destination'!$C$21:$M$176,9,0))*BM2330</f>
        <v>0</v>
      </c>
      <c r="BO2330" s="154">
        <f t="shared" si="1012"/>
        <v>0</v>
      </c>
      <c r="BP2330" s="171">
        <f>(VLOOKUP(D2330,'P4 Destination'!$C$21:$M$176,10,0))*K2330</f>
        <v>0</v>
      </c>
      <c r="BQ2330" s="171">
        <f>(VLOOKUP(D2330,'P4 Destination'!$C$21:$M$176,11,0))*J2330</f>
        <v>0</v>
      </c>
      <c r="BR2330" s="173">
        <f t="shared" si="1035"/>
        <v>0</v>
      </c>
      <c r="BS2330" s="173">
        <f>(AV2330*2500)*'P6 Verzekering'!$E$11</f>
        <v>0</v>
      </c>
      <c r="BT2330" s="173">
        <f>(AW2330*2500)*'P6 Verzekering'!$E$12</f>
        <v>0</v>
      </c>
      <c r="BU2330" s="173">
        <f>(L2330*2500)*'P6 Verzekering'!$E$13</f>
        <v>0</v>
      </c>
      <c r="BV2330" s="173">
        <f t="shared" si="1036"/>
        <v>0</v>
      </c>
      <c r="BW2330"/>
      <c r="BX2330"/>
    </row>
    <row r="2331" spans="1:76">
      <c r="A2331" s="152" t="s">
        <v>891</v>
      </c>
      <c r="B2331" s="152" t="s">
        <v>184</v>
      </c>
      <c r="C2331" s="152" t="s">
        <v>183</v>
      </c>
      <c r="D2331" s="152" t="s">
        <v>181</v>
      </c>
      <c r="E2331" s="152" t="s">
        <v>153</v>
      </c>
      <c r="F2331" s="153">
        <f t="shared" si="1038"/>
        <v>47</v>
      </c>
      <c r="G2331" s="154">
        <v>0</v>
      </c>
      <c r="H2331" s="154">
        <f>IFERROR(VLOOKUP(B2331,'P2 Origin'!$C$21:$Q$176,15,FALSE),0)</f>
        <v>1</v>
      </c>
      <c r="I2331" s="154">
        <f>IFERROR(VLOOKUP(D2331,'P4 Destination'!$C$21:$Q$176,15,FALSE),0)</f>
        <v>1</v>
      </c>
      <c r="J2331" s="155"/>
      <c r="K2331" s="155"/>
      <c r="L2331" s="156">
        <v>47</v>
      </c>
      <c r="M2331" s="155">
        <v>1115</v>
      </c>
      <c r="N2331" s="155">
        <v>6</v>
      </c>
      <c r="O2331" s="157">
        <f t="shared" si="1013"/>
        <v>0</v>
      </c>
      <c r="P2331" s="158">
        <f t="shared" si="1014"/>
        <v>0</v>
      </c>
      <c r="Q2331" s="159">
        <f>IFERROR(VLOOKUP(N2331,'P1 Intra-Europees'!$A$15:$H$25,3,0),0)*P2331</f>
        <v>0</v>
      </c>
      <c r="R2331" s="160">
        <f t="shared" si="1015"/>
        <v>0</v>
      </c>
      <c r="S2331" s="159">
        <f>IFERROR(VLOOKUP(N2331,'P1 Intra-Europees'!$A$15:$H$25,4,0),0)*R2331</f>
        <v>0</v>
      </c>
      <c r="T2331" s="160">
        <f t="shared" si="1016"/>
        <v>0</v>
      </c>
      <c r="U2331" s="159">
        <f>IFERROR(VLOOKUP(N2331,'P1 Intra-Europees'!$A$15:$H$25,5,0),0)*T2331</f>
        <v>0</v>
      </c>
      <c r="V2331" s="160">
        <f t="shared" si="1017"/>
        <v>0</v>
      </c>
      <c r="W2331" s="159">
        <f>IFERROR(VLOOKUP(N2331,'P1 Intra-Europees'!$A$15:$H$25,6,0),0)*V2331</f>
        <v>0</v>
      </c>
      <c r="X2331" s="160">
        <f t="shared" si="1018"/>
        <v>47</v>
      </c>
      <c r="Y2331" s="159">
        <f>IFERROR(VLOOKUP(N2331,'P1 Intra-Europees'!$A$15:$H$25,7,0),0)*X2331</f>
        <v>0</v>
      </c>
      <c r="Z2331" s="161">
        <f t="shared" si="1019"/>
        <v>0</v>
      </c>
      <c r="AA2331" s="162">
        <f>IFERROR(VLOOKUP(N2331,'P1 Intra-Europees'!$A$15:$H$25,8,0),0)*Z2331</f>
        <v>0</v>
      </c>
      <c r="AB2331" s="163">
        <f t="shared" si="1020"/>
        <v>0</v>
      </c>
      <c r="AC2331" s="157" t="str">
        <f>VLOOKUP(B2331,'P2 Origin'!$C$21:$O$176,13,0)</f>
        <v>EUR</v>
      </c>
      <c r="AD2331" s="164">
        <f t="shared" si="1021"/>
        <v>0</v>
      </c>
      <c r="AE2331" s="165">
        <f>IF(AU2331&gt;0.1,VLOOKUP(B2331,'P2 Origin'!$C$21:$M$176,3,0)*H2331,0)</f>
        <v>0</v>
      </c>
      <c r="AF2331" s="166">
        <f t="shared" si="1022"/>
        <v>0</v>
      </c>
      <c r="AG2331" s="165">
        <f>(VLOOKUP(B2331,'P2 Origin'!$C$21:$M$176,4,0))*AF2331</f>
        <v>0</v>
      </c>
      <c r="AH2331" s="166">
        <f t="shared" si="1023"/>
        <v>0</v>
      </c>
      <c r="AI2331" s="165">
        <f>(VLOOKUP(B2331,'P2 Origin'!$C$21:$M$176,5,0))*AH2331</f>
        <v>0</v>
      </c>
      <c r="AJ2331" s="166">
        <f t="shared" si="1037"/>
        <v>0</v>
      </c>
      <c r="AK2331" s="165">
        <f>(VLOOKUP(B2331,'P2 Origin'!$C$21:$M$176,6,0))*AJ2331</f>
        <v>0</v>
      </c>
      <c r="AL2331" s="166">
        <f t="shared" si="1024"/>
        <v>0</v>
      </c>
      <c r="AM2331" s="165">
        <f>(VLOOKUP($B2331,'P2 Origin'!$C$21:$M$176,7,0))*AL2331</f>
        <v>0</v>
      </c>
      <c r="AN2331" s="166">
        <f t="shared" si="1025"/>
        <v>0</v>
      </c>
      <c r="AO2331" s="165">
        <f>(VLOOKUP($B2331,'P2 Origin'!$C$21:$M$176,8,0))*AN2331</f>
        <v>0</v>
      </c>
      <c r="AP2331" s="166">
        <f t="shared" si="1026"/>
        <v>0</v>
      </c>
      <c r="AQ2331" s="165">
        <f>(VLOOKUP($B2331,'P2 Origin'!$C$21:$M$176,9,0))*AP2331</f>
        <v>0</v>
      </c>
      <c r="AR2331" s="155">
        <f t="shared" ref="AR2331:AR2394" si="1039">IF(AU2331&gt;=0.1,G2331,0)</f>
        <v>0</v>
      </c>
      <c r="AS2331" s="164">
        <f>(VLOOKUP(B2331,'P2 Origin'!$C$21:$M$176,10,0))*K2331</f>
        <v>0</v>
      </c>
      <c r="AT2331" s="164">
        <f>(VLOOKUP(B2331,'P2 Origin'!$C$21:$M$176,11,0))*J2331</f>
        <v>0</v>
      </c>
      <c r="AU2331" s="167">
        <v>0</v>
      </c>
      <c r="AV2331" s="168">
        <v>0</v>
      </c>
      <c r="AW2331" s="169">
        <v>0</v>
      </c>
      <c r="AX2331" s="170">
        <f>IF(AU2331&gt;=0.1,'P3 Bureaumarge zee- en luchtvr.'!$D$12,0)</f>
        <v>0</v>
      </c>
      <c r="AY2331" s="163">
        <f t="shared" si="1027"/>
        <v>0</v>
      </c>
      <c r="AZ2331" s="157" t="str">
        <f>VLOOKUP(D2331,'P4 Destination'!$C$21:$O$176,13,0)</f>
        <v>EUR</v>
      </c>
      <c r="BA2331" s="164">
        <f t="shared" si="1028"/>
        <v>0</v>
      </c>
      <c r="BB2331" s="171">
        <f>IF(AU2331&gt;0.1,(VLOOKUP(D2331,'P4 Destination'!$C$21:$M$176,3,0))*I2331,0)</f>
        <v>0</v>
      </c>
      <c r="BC2331" s="172">
        <f t="shared" si="1029"/>
        <v>0</v>
      </c>
      <c r="BD2331" s="171">
        <f>(VLOOKUP($D2331,'P4 Destination'!$C$21:$M$176,4,0))*BC2331</f>
        <v>0</v>
      </c>
      <c r="BE2331" s="172">
        <f t="shared" si="1030"/>
        <v>0</v>
      </c>
      <c r="BF2331" s="171">
        <f>(VLOOKUP($D2331,'P4 Destination'!$C$21:$M$176,5,0))*BE2331</f>
        <v>0</v>
      </c>
      <c r="BG2331" s="172">
        <f t="shared" si="1031"/>
        <v>0</v>
      </c>
      <c r="BH2331" s="171">
        <f>(VLOOKUP($D2331,'P4 Destination'!$C$21:$M$176,6,0))*BG2331</f>
        <v>0</v>
      </c>
      <c r="BI2331" s="172">
        <f t="shared" si="1032"/>
        <v>0</v>
      </c>
      <c r="BJ2331" s="171">
        <f>(VLOOKUP($D2331,'P4 Destination'!$C$21:$M$176,7,0))*BI2331</f>
        <v>0</v>
      </c>
      <c r="BK2331" s="172">
        <f t="shared" si="1033"/>
        <v>0</v>
      </c>
      <c r="BL2331" s="171">
        <f>(VLOOKUP($D2331,'P4 Destination'!$C$21:$M$176,8,0))*BK2331</f>
        <v>0</v>
      </c>
      <c r="BM2331" s="172">
        <f t="shared" si="1034"/>
        <v>0</v>
      </c>
      <c r="BN2331" s="171">
        <f>(VLOOKUP($D2331,'P4 Destination'!$C$21:$M$176,9,0))*BM2331</f>
        <v>0</v>
      </c>
      <c r="BO2331" s="154">
        <f t="shared" ref="BO2331:BO2394" si="1040">IF(AU2331&gt;=0.1,G2331,0)</f>
        <v>0</v>
      </c>
      <c r="BP2331" s="171">
        <f>(VLOOKUP(D2331,'P4 Destination'!$C$21:$M$176,10,0))*K2331</f>
        <v>0</v>
      </c>
      <c r="BQ2331" s="171">
        <f>(VLOOKUP(D2331,'P4 Destination'!$C$21:$M$176,11,0))*J2331</f>
        <v>0</v>
      </c>
      <c r="BR2331" s="173">
        <f t="shared" si="1035"/>
        <v>0</v>
      </c>
      <c r="BS2331" s="173">
        <f>(AV2331*2500)*'P6 Verzekering'!$E$11</f>
        <v>0</v>
      </c>
      <c r="BT2331" s="173">
        <f>(AW2331*2500)*'P6 Verzekering'!$E$12</f>
        <v>0</v>
      </c>
      <c r="BU2331" s="173">
        <f>(L2331*2500)*'P6 Verzekering'!$E$13</f>
        <v>0</v>
      </c>
      <c r="BV2331" s="173">
        <f t="shared" si="1036"/>
        <v>0</v>
      </c>
      <c r="BW2331"/>
      <c r="BX2331"/>
    </row>
    <row r="2332" spans="1:76">
      <c r="A2332" s="152" t="s">
        <v>2682</v>
      </c>
      <c r="B2332" s="152" t="s">
        <v>223</v>
      </c>
      <c r="C2332" s="152" t="s">
        <v>222</v>
      </c>
      <c r="D2332" s="152" t="s">
        <v>185</v>
      </c>
      <c r="E2332" s="152" t="s">
        <v>183</v>
      </c>
      <c r="F2332" s="153">
        <f t="shared" si="1038"/>
        <v>47</v>
      </c>
      <c r="G2332" s="154">
        <v>0</v>
      </c>
      <c r="H2332" s="154">
        <f>IFERROR(VLOOKUP(B2332,'P2 Origin'!$C$21:$Q$176,15,FALSE),0)</f>
        <v>0</v>
      </c>
      <c r="I2332" s="154">
        <f>IFERROR(VLOOKUP(D2332,'P4 Destination'!$C$21:$Q$176,15,FALSE),0)</f>
        <v>1</v>
      </c>
      <c r="J2332" s="155"/>
      <c r="K2332" s="155"/>
      <c r="L2332" s="156">
        <v>47</v>
      </c>
      <c r="M2332" s="155">
        <v>1238</v>
      </c>
      <c r="N2332" s="155">
        <v>6</v>
      </c>
      <c r="O2332" s="157">
        <f t="shared" si="1013"/>
        <v>0</v>
      </c>
      <c r="P2332" s="158">
        <f t="shared" si="1014"/>
        <v>0</v>
      </c>
      <c r="Q2332" s="159">
        <f>IFERROR(VLOOKUP(N2332,'P1 Intra-Europees'!$A$15:$H$25,3,0),0)*P2332</f>
        <v>0</v>
      </c>
      <c r="R2332" s="160">
        <f t="shared" si="1015"/>
        <v>0</v>
      </c>
      <c r="S2332" s="159">
        <f>IFERROR(VLOOKUP(N2332,'P1 Intra-Europees'!$A$15:$H$25,4,0),0)*R2332</f>
        <v>0</v>
      </c>
      <c r="T2332" s="160">
        <f t="shared" si="1016"/>
        <v>0</v>
      </c>
      <c r="U2332" s="159">
        <f>IFERROR(VLOOKUP(N2332,'P1 Intra-Europees'!$A$15:$H$25,5,0),0)*T2332</f>
        <v>0</v>
      </c>
      <c r="V2332" s="160">
        <f t="shared" si="1017"/>
        <v>0</v>
      </c>
      <c r="W2332" s="159">
        <f>IFERROR(VLOOKUP(N2332,'P1 Intra-Europees'!$A$15:$H$25,6,0),0)*V2332</f>
        <v>0</v>
      </c>
      <c r="X2332" s="160">
        <f t="shared" si="1018"/>
        <v>47</v>
      </c>
      <c r="Y2332" s="159">
        <f>IFERROR(VLOOKUP(N2332,'P1 Intra-Europees'!$A$15:$H$25,7,0),0)*X2332</f>
        <v>0</v>
      </c>
      <c r="Z2332" s="161">
        <f t="shared" si="1019"/>
        <v>0</v>
      </c>
      <c r="AA2332" s="162">
        <f>IFERROR(VLOOKUP(N2332,'P1 Intra-Europees'!$A$15:$H$25,8,0),0)*Z2332</f>
        <v>0</v>
      </c>
      <c r="AB2332" s="163">
        <f t="shared" si="1020"/>
        <v>0</v>
      </c>
      <c r="AC2332" s="157" t="str">
        <f>VLOOKUP(B2332,'P2 Origin'!$C$21:$O$176,13,0)</f>
        <v>EUR</v>
      </c>
      <c r="AD2332" s="164">
        <f t="shared" si="1021"/>
        <v>0</v>
      </c>
      <c r="AE2332" s="165">
        <f>IF(AU2332&gt;0.1,VLOOKUP(B2332,'P2 Origin'!$C$21:$M$176,3,0)*H2332,0)</f>
        <v>0</v>
      </c>
      <c r="AF2332" s="166">
        <f t="shared" si="1022"/>
        <v>0</v>
      </c>
      <c r="AG2332" s="165">
        <f>(VLOOKUP(B2332,'P2 Origin'!$C$21:$M$176,4,0))*AF2332</f>
        <v>0</v>
      </c>
      <c r="AH2332" s="166">
        <f t="shared" si="1023"/>
        <v>0</v>
      </c>
      <c r="AI2332" s="165">
        <f>(VLOOKUP(B2332,'P2 Origin'!$C$21:$M$176,5,0))*AH2332</f>
        <v>0</v>
      </c>
      <c r="AJ2332" s="166">
        <f t="shared" si="1037"/>
        <v>0</v>
      </c>
      <c r="AK2332" s="165">
        <f>(VLOOKUP(B2332,'P2 Origin'!$C$21:$M$176,6,0))*AJ2332</f>
        <v>0</v>
      </c>
      <c r="AL2332" s="166">
        <f t="shared" si="1024"/>
        <v>0</v>
      </c>
      <c r="AM2332" s="165">
        <f>(VLOOKUP($B2332,'P2 Origin'!$C$21:$M$176,7,0))*AL2332</f>
        <v>0</v>
      </c>
      <c r="AN2332" s="166">
        <f t="shared" si="1025"/>
        <v>0</v>
      </c>
      <c r="AO2332" s="165">
        <f>(VLOOKUP($B2332,'P2 Origin'!$C$21:$M$176,8,0))*AN2332</f>
        <v>0</v>
      </c>
      <c r="AP2332" s="166">
        <f t="shared" si="1026"/>
        <v>0</v>
      </c>
      <c r="AQ2332" s="165">
        <f>(VLOOKUP($B2332,'P2 Origin'!$C$21:$M$176,9,0))*AP2332</f>
        <v>0</v>
      </c>
      <c r="AR2332" s="155">
        <f t="shared" si="1039"/>
        <v>0</v>
      </c>
      <c r="AS2332" s="164">
        <f>(VLOOKUP(B2332,'P2 Origin'!$C$21:$M$176,10,0))*K2332</f>
        <v>0</v>
      </c>
      <c r="AT2332" s="164">
        <f>(VLOOKUP(B2332,'P2 Origin'!$C$21:$M$176,11,0))*J2332</f>
        <v>0</v>
      </c>
      <c r="AU2332" s="167">
        <v>0</v>
      </c>
      <c r="AV2332" s="168">
        <v>0</v>
      </c>
      <c r="AW2332" s="169">
        <v>0</v>
      </c>
      <c r="AX2332" s="170">
        <f>IF(AU2332&gt;=0.1,'P3 Bureaumarge zee- en luchtvr.'!$D$12,0)</f>
        <v>0</v>
      </c>
      <c r="AY2332" s="163">
        <f t="shared" si="1027"/>
        <v>0</v>
      </c>
      <c r="AZ2332" s="157" t="str">
        <f>VLOOKUP(D2332,'P4 Destination'!$C$21:$O$176,13,0)</f>
        <v>EUR</v>
      </c>
      <c r="BA2332" s="164">
        <f t="shared" si="1028"/>
        <v>0</v>
      </c>
      <c r="BB2332" s="171">
        <f>IF(AU2332&gt;0.1,(VLOOKUP(D2332,'P4 Destination'!$C$21:$M$176,3,0))*I2332,0)</f>
        <v>0</v>
      </c>
      <c r="BC2332" s="172">
        <f t="shared" si="1029"/>
        <v>0</v>
      </c>
      <c r="BD2332" s="171">
        <f>(VLOOKUP($D2332,'P4 Destination'!$C$21:$M$176,4,0))*BC2332</f>
        <v>0</v>
      </c>
      <c r="BE2332" s="172">
        <f t="shared" si="1030"/>
        <v>0</v>
      </c>
      <c r="BF2332" s="171">
        <f>(VLOOKUP($D2332,'P4 Destination'!$C$21:$M$176,5,0))*BE2332</f>
        <v>0</v>
      </c>
      <c r="BG2332" s="172">
        <f t="shared" si="1031"/>
        <v>0</v>
      </c>
      <c r="BH2332" s="171">
        <f>(VLOOKUP($D2332,'P4 Destination'!$C$21:$M$176,6,0))*BG2332</f>
        <v>0</v>
      </c>
      <c r="BI2332" s="172">
        <f t="shared" si="1032"/>
        <v>0</v>
      </c>
      <c r="BJ2332" s="171">
        <f>(VLOOKUP($D2332,'P4 Destination'!$C$21:$M$176,7,0))*BI2332</f>
        <v>0</v>
      </c>
      <c r="BK2332" s="172">
        <f t="shared" si="1033"/>
        <v>0</v>
      </c>
      <c r="BL2332" s="171">
        <f>(VLOOKUP($D2332,'P4 Destination'!$C$21:$M$176,8,0))*BK2332</f>
        <v>0</v>
      </c>
      <c r="BM2332" s="172">
        <f t="shared" si="1034"/>
        <v>0</v>
      </c>
      <c r="BN2332" s="171">
        <f>(VLOOKUP($D2332,'P4 Destination'!$C$21:$M$176,9,0))*BM2332</f>
        <v>0</v>
      </c>
      <c r="BO2332" s="154">
        <f t="shared" si="1040"/>
        <v>0</v>
      </c>
      <c r="BP2332" s="171">
        <f>(VLOOKUP(D2332,'P4 Destination'!$C$21:$M$176,10,0))*K2332</f>
        <v>0</v>
      </c>
      <c r="BQ2332" s="171">
        <f>(VLOOKUP(D2332,'P4 Destination'!$C$21:$M$176,11,0))*J2332</f>
        <v>0</v>
      </c>
      <c r="BR2332" s="173">
        <f t="shared" si="1035"/>
        <v>0</v>
      </c>
      <c r="BS2332" s="173">
        <f>(AV2332*2500)*'P6 Verzekering'!$E$11</f>
        <v>0</v>
      </c>
      <c r="BT2332" s="173">
        <f>(AW2332*2500)*'P6 Verzekering'!$E$12</f>
        <v>0</v>
      </c>
      <c r="BU2332" s="173">
        <f>(L2332*2500)*'P6 Verzekering'!$E$13</f>
        <v>0</v>
      </c>
      <c r="BV2332" s="173">
        <f t="shared" si="1036"/>
        <v>0</v>
      </c>
      <c r="BW2332"/>
      <c r="BX2332"/>
    </row>
    <row r="2333" spans="1:76">
      <c r="A2333" s="152" t="s">
        <v>1296</v>
      </c>
      <c r="B2333" s="152" t="s">
        <v>255</v>
      </c>
      <c r="C2333" s="152" t="s">
        <v>254</v>
      </c>
      <c r="D2333" s="152" t="s">
        <v>219</v>
      </c>
      <c r="E2333" s="152" t="s">
        <v>219</v>
      </c>
      <c r="F2333" s="153">
        <f t="shared" si="1038"/>
        <v>47</v>
      </c>
      <c r="G2333" s="154">
        <v>0</v>
      </c>
      <c r="H2333" s="154">
        <f>IFERROR(VLOOKUP(B2333,'P2 Origin'!$C$21:$Q$176,15,FALSE),0)</f>
        <v>1</v>
      </c>
      <c r="I2333" s="154">
        <f>IFERROR(VLOOKUP(D2333,'P4 Destination'!$C$21:$Q$176,15,FALSE),0)</f>
        <v>0</v>
      </c>
      <c r="J2333" s="155"/>
      <c r="K2333" s="155"/>
      <c r="L2333" s="156">
        <v>47</v>
      </c>
      <c r="M2333" s="155">
        <v>1988</v>
      </c>
      <c r="N2333" s="155">
        <v>7</v>
      </c>
      <c r="O2333" s="157">
        <f t="shared" si="1013"/>
        <v>0</v>
      </c>
      <c r="P2333" s="158">
        <f t="shared" si="1014"/>
        <v>0</v>
      </c>
      <c r="Q2333" s="159">
        <f>IFERROR(VLOOKUP(N2333,'P1 Intra-Europees'!$A$15:$H$25,3,0),0)*P2333</f>
        <v>0</v>
      </c>
      <c r="R2333" s="160">
        <f t="shared" si="1015"/>
        <v>0</v>
      </c>
      <c r="S2333" s="159">
        <f>IFERROR(VLOOKUP(N2333,'P1 Intra-Europees'!$A$15:$H$25,4,0),0)*R2333</f>
        <v>0</v>
      </c>
      <c r="T2333" s="160">
        <f t="shared" si="1016"/>
        <v>0</v>
      </c>
      <c r="U2333" s="159">
        <f>IFERROR(VLOOKUP(N2333,'P1 Intra-Europees'!$A$15:$H$25,5,0),0)*T2333</f>
        <v>0</v>
      </c>
      <c r="V2333" s="160">
        <f t="shared" si="1017"/>
        <v>0</v>
      </c>
      <c r="W2333" s="159">
        <f>IFERROR(VLOOKUP(N2333,'P1 Intra-Europees'!$A$15:$H$25,6,0),0)*V2333</f>
        <v>0</v>
      </c>
      <c r="X2333" s="160">
        <f t="shared" si="1018"/>
        <v>47</v>
      </c>
      <c r="Y2333" s="159">
        <f>IFERROR(VLOOKUP(N2333,'P1 Intra-Europees'!$A$15:$H$25,7,0),0)*X2333</f>
        <v>0</v>
      </c>
      <c r="Z2333" s="161">
        <f t="shared" si="1019"/>
        <v>0</v>
      </c>
      <c r="AA2333" s="162">
        <f>IFERROR(VLOOKUP(N2333,'P1 Intra-Europees'!$A$15:$H$25,8,0),0)*Z2333</f>
        <v>0</v>
      </c>
      <c r="AB2333" s="163">
        <f t="shared" si="1020"/>
        <v>0</v>
      </c>
      <c r="AC2333" s="157" t="str">
        <f>VLOOKUP(B2333,'P2 Origin'!$C$21:$O$176,13,0)</f>
        <v>EUR</v>
      </c>
      <c r="AD2333" s="164">
        <f t="shared" si="1021"/>
        <v>0</v>
      </c>
      <c r="AE2333" s="165">
        <f>IF(AU2333&gt;0.1,VLOOKUP(B2333,'P2 Origin'!$C$21:$M$176,3,0)*H2333,0)</f>
        <v>0</v>
      </c>
      <c r="AF2333" s="166">
        <f t="shared" si="1022"/>
        <v>0</v>
      </c>
      <c r="AG2333" s="165">
        <f>(VLOOKUP(B2333,'P2 Origin'!$C$21:$M$176,4,0))*AF2333</f>
        <v>0</v>
      </c>
      <c r="AH2333" s="166">
        <f t="shared" si="1023"/>
        <v>0</v>
      </c>
      <c r="AI2333" s="165">
        <f>(VLOOKUP(B2333,'P2 Origin'!$C$21:$M$176,5,0))*AH2333</f>
        <v>0</v>
      </c>
      <c r="AJ2333" s="166">
        <f t="shared" si="1037"/>
        <v>0</v>
      </c>
      <c r="AK2333" s="165">
        <f>(VLOOKUP(B2333,'P2 Origin'!$C$21:$M$176,6,0))*AJ2333</f>
        <v>0</v>
      </c>
      <c r="AL2333" s="166">
        <f t="shared" si="1024"/>
        <v>0</v>
      </c>
      <c r="AM2333" s="165">
        <f>(VLOOKUP($B2333,'P2 Origin'!$C$21:$M$176,7,0))*AL2333</f>
        <v>0</v>
      </c>
      <c r="AN2333" s="166">
        <f t="shared" si="1025"/>
        <v>0</v>
      </c>
      <c r="AO2333" s="165">
        <f>(VLOOKUP($B2333,'P2 Origin'!$C$21:$M$176,8,0))*AN2333</f>
        <v>0</v>
      </c>
      <c r="AP2333" s="166">
        <f t="shared" si="1026"/>
        <v>0</v>
      </c>
      <c r="AQ2333" s="165">
        <f>(VLOOKUP($B2333,'P2 Origin'!$C$21:$M$176,9,0))*AP2333</f>
        <v>0</v>
      </c>
      <c r="AR2333" s="155">
        <f t="shared" si="1039"/>
        <v>0</v>
      </c>
      <c r="AS2333" s="164">
        <f>(VLOOKUP(B2333,'P2 Origin'!$C$21:$M$176,10,0))*K2333</f>
        <v>0</v>
      </c>
      <c r="AT2333" s="164">
        <f>(VLOOKUP(B2333,'P2 Origin'!$C$21:$M$176,11,0))*J2333</f>
        <v>0</v>
      </c>
      <c r="AU2333" s="167">
        <v>0</v>
      </c>
      <c r="AV2333" s="168">
        <v>0</v>
      </c>
      <c r="AW2333" s="169">
        <v>0</v>
      </c>
      <c r="AX2333" s="170">
        <f>IF(AU2333&gt;=0.1,'P3 Bureaumarge zee- en luchtvr.'!$D$12,0)</f>
        <v>0</v>
      </c>
      <c r="AY2333" s="163">
        <f t="shared" si="1027"/>
        <v>0</v>
      </c>
      <c r="AZ2333" s="157" t="str">
        <f>VLOOKUP(D2333,'P4 Destination'!$C$21:$O$176,13,0)</f>
        <v>EUR</v>
      </c>
      <c r="BA2333" s="164">
        <f t="shared" si="1028"/>
        <v>0</v>
      </c>
      <c r="BB2333" s="171">
        <f>IF(AU2333&gt;0.1,(VLOOKUP(D2333,'P4 Destination'!$C$21:$M$176,3,0))*I2333,0)</f>
        <v>0</v>
      </c>
      <c r="BC2333" s="172">
        <f t="shared" si="1029"/>
        <v>0</v>
      </c>
      <c r="BD2333" s="171">
        <f>(VLOOKUP($D2333,'P4 Destination'!$C$21:$M$176,4,0))*BC2333</f>
        <v>0</v>
      </c>
      <c r="BE2333" s="172">
        <f t="shared" si="1030"/>
        <v>0</v>
      </c>
      <c r="BF2333" s="171">
        <f>(VLOOKUP($D2333,'P4 Destination'!$C$21:$M$176,5,0))*BE2333</f>
        <v>0</v>
      </c>
      <c r="BG2333" s="172">
        <f t="shared" si="1031"/>
        <v>0</v>
      </c>
      <c r="BH2333" s="171">
        <f>(VLOOKUP($D2333,'P4 Destination'!$C$21:$M$176,6,0))*BG2333</f>
        <v>0</v>
      </c>
      <c r="BI2333" s="172">
        <f t="shared" si="1032"/>
        <v>0</v>
      </c>
      <c r="BJ2333" s="171">
        <f>(VLOOKUP($D2333,'P4 Destination'!$C$21:$M$176,7,0))*BI2333</f>
        <v>0</v>
      </c>
      <c r="BK2333" s="172">
        <f t="shared" si="1033"/>
        <v>0</v>
      </c>
      <c r="BL2333" s="171">
        <f>(VLOOKUP($D2333,'P4 Destination'!$C$21:$M$176,8,0))*BK2333</f>
        <v>0</v>
      </c>
      <c r="BM2333" s="172">
        <f t="shared" si="1034"/>
        <v>0</v>
      </c>
      <c r="BN2333" s="171">
        <f>(VLOOKUP($D2333,'P4 Destination'!$C$21:$M$176,9,0))*BM2333</f>
        <v>0</v>
      </c>
      <c r="BO2333" s="154">
        <f t="shared" si="1040"/>
        <v>0</v>
      </c>
      <c r="BP2333" s="171">
        <f>(VLOOKUP(D2333,'P4 Destination'!$C$21:$M$176,10,0))*K2333</f>
        <v>0</v>
      </c>
      <c r="BQ2333" s="171">
        <f>(VLOOKUP(D2333,'P4 Destination'!$C$21:$M$176,11,0))*J2333</f>
        <v>0</v>
      </c>
      <c r="BR2333" s="173">
        <f t="shared" si="1035"/>
        <v>0</v>
      </c>
      <c r="BS2333" s="173">
        <f>(AV2333*2500)*'P6 Verzekering'!$E$11</f>
        <v>0</v>
      </c>
      <c r="BT2333" s="173">
        <f>(AW2333*2500)*'P6 Verzekering'!$E$12</f>
        <v>0</v>
      </c>
      <c r="BU2333" s="173">
        <f>(L2333*2500)*'P6 Verzekering'!$E$13</f>
        <v>0</v>
      </c>
      <c r="BV2333" s="173">
        <f t="shared" si="1036"/>
        <v>0</v>
      </c>
      <c r="BW2333"/>
      <c r="BX2333"/>
    </row>
    <row r="2334" spans="1:76">
      <c r="A2334" s="152" t="s">
        <v>1876</v>
      </c>
      <c r="B2334" s="152" t="s">
        <v>219</v>
      </c>
      <c r="C2334" s="152" t="s">
        <v>219</v>
      </c>
      <c r="D2334" s="152" t="s">
        <v>452</v>
      </c>
      <c r="E2334" s="152" t="s">
        <v>449</v>
      </c>
      <c r="F2334" s="153">
        <f t="shared" si="1038"/>
        <v>47</v>
      </c>
      <c r="G2334" s="154">
        <v>0</v>
      </c>
      <c r="H2334" s="154">
        <f>IFERROR(VLOOKUP(B2334,'P2 Origin'!$C$21:$Q$176,15,FALSE),0)</f>
        <v>0</v>
      </c>
      <c r="I2334" s="154">
        <f>IFERROR(VLOOKUP(D2334,'P4 Destination'!$C$21:$Q$176,15,FALSE),0)</f>
        <v>0</v>
      </c>
      <c r="J2334" s="155"/>
      <c r="K2334" s="155"/>
      <c r="L2334" s="156">
        <v>47</v>
      </c>
      <c r="M2334" s="155">
        <v>2737</v>
      </c>
      <c r="N2334" s="155">
        <v>9</v>
      </c>
      <c r="O2334" s="157">
        <f t="shared" si="1013"/>
        <v>0</v>
      </c>
      <c r="P2334" s="158">
        <f t="shared" si="1014"/>
        <v>0</v>
      </c>
      <c r="Q2334" s="159">
        <f>IFERROR(VLOOKUP(N2334,'P1 Intra-Europees'!$A$15:$H$25,3,0),0)*P2334</f>
        <v>0</v>
      </c>
      <c r="R2334" s="160">
        <f t="shared" si="1015"/>
        <v>0</v>
      </c>
      <c r="S2334" s="159">
        <f>IFERROR(VLOOKUP(N2334,'P1 Intra-Europees'!$A$15:$H$25,4,0),0)*R2334</f>
        <v>0</v>
      </c>
      <c r="T2334" s="160">
        <f t="shared" si="1016"/>
        <v>0</v>
      </c>
      <c r="U2334" s="159">
        <f>IFERROR(VLOOKUP(N2334,'P1 Intra-Europees'!$A$15:$H$25,5,0),0)*T2334</f>
        <v>0</v>
      </c>
      <c r="V2334" s="160">
        <f t="shared" si="1017"/>
        <v>0</v>
      </c>
      <c r="W2334" s="159">
        <f>IFERROR(VLOOKUP(N2334,'P1 Intra-Europees'!$A$15:$H$25,6,0),0)*V2334</f>
        <v>0</v>
      </c>
      <c r="X2334" s="160">
        <f t="shared" si="1018"/>
        <v>47</v>
      </c>
      <c r="Y2334" s="159">
        <f>IFERROR(VLOOKUP(N2334,'P1 Intra-Europees'!$A$15:$H$25,7,0),0)*X2334</f>
        <v>0</v>
      </c>
      <c r="Z2334" s="161">
        <f t="shared" si="1019"/>
        <v>0</v>
      </c>
      <c r="AA2334" s="162">
        <f>IFERROR(VLOOKUP(N2334,'P1 Intra-Europees'!$A$15:$H$25,8,0),0)*Z2334</f>
        <v>0</v>
      </c>
      <c r="AB2334" s="163">
        <f t="shared" si="1020"/>
        <v>0</v>
      </c>
      <c r="AC2334" s="157" t="str">
        <f>VLOOKUP(B2334,'P2 Origin'!$C$21:$O$176,13,0)</f>
        <v>EUR</v>
      </c>
      <c r="AD2334" s="164">
        <f t="shared" si="1021"/>
        <v>0</v>
      </c>
      <c r="AE2334" s="165">
        <f>IF(AU2334&gt;0.1,VLOOKUP(B2334,'P2 Origin'!$C$21:$M$176,3,0)*H2334,0)</f>
        <v>0</v>
      </c>
      <c r="AF2334" s="166">
        <f t="shared" si="1022"/>
        <v>0</v>
      </c>
      <c r="AG2334" s="165">
        <f>(VLOOKUP(B2334,'P2 Origin'!$C$21:$M$176,4,0))*AF2334</f>
        <v>0</v>
      </c>
      <c r="AH2334" s="166">
        <f t="shared" si="1023"/>
        <v>0</v>
      </c>
      <c r="AI2334" s="165">
        <f>(VLOOKUP(B2334,'P2 Origin'!$C$21:$M$176,5,0))*AH2334</f>
        <v>0</v>
      </c>
      <c r="AJ2334" s="166">
        <f t="shared" si="1037"/>
        <v>0</v>
      </c>
      <c r="AK2334" s="165">
        <f>(VLOOKUP(B2334,'P2 Origin'!$C$21:$M$176,6,0))*AJ2334</f>
        <v>0</v>
      </c>
      <c r="AL2334" s="166">
        <f t="shared" si="1024"/>
        <v>0</v>
      </c>
      <c r="AM2334" s="165">
        <f>(VLOOKUP($B2334,'P2 Origin'!$C$21:$M$176,7,0))*AL2334</f>
        <v>0</v>
      </c>
      <c r="AN2334" s="166">
        <f t="shared" si="1025"/>
        <v>0</v>
      </c>
      <c r="AO2334" s="165">
        <f>(VLOOKUP($B2334,'P2 Origin'!$C$21:$M$176,8,0))*AN2334</f>
        <v>0</v>
      </c>
      <c r="AP2334" s="166">
        <f t="shared" si="1026"/>
        <v>0</v>
      </c>
      <c r="AQ2334" s="165">
        <f>(VLOOKUP($B2334,'P2 Origin'!$C$21:$M$176,9,0))*AP2334</f>
        <v>0</v>
      </c>
      <c r="AR2334" s="155">
        <f t="shared" si="1039"/>
        <v>0</v>
      </c>
      <c r="AS2334" s="164">
        <f>(VLOOKUP(B2334,'P2 Origin'!$C$21:$M$176,10,0))*K2334</f>
        <v>0</v>
      </c>
      <c r="AT2334" s="164">
        <f>(VLOOKUP(B2334,'P2 Origin'!$C$21:$M$176,11,0))*J2334</f>
        <v>0</v>
      </c>
      <c r="AU2334" s="167">
        <v>0</v>
      </c>
      <c r="AV2334" s="168">
        <v>0</v>
      </c>
      <c r="AW2334" s="169">
        <v>0</v>
      </c>
      <c r="AX2334" s="170">
        <f>IF(AU2334&gt;=0.1,'P3 Bureaumarge zee- en luchtvr.'!$D$12,0)</f>
        <v>0</v>
      </c>
      <c r="AY2334" s="163">
        <f t="shared" si="1027"/>
        <v>0</v>
      </c>
      <c r="AZ2334" s="157" t="str">
        <f>VLOOKUP(D2334,'P4 Destination'!$C$21:$O$176,13,0)</f>
        <v>USD</v>
      </c>
      <c r="BA2334" s="164">
        <f t="shared" si="1028"/>
        <v>0</v>
      </c>
      <c r="BB2334" s="171">
        <f>IF(AU2334&gt;0.1,(VLOOKUP(D2334,'P4 Destination'!$C$21:$M$176,3,0))*I2334,0)</f>
        <v>0</v>
      </c>
      <c r="BC2334" s="172">
        <f t="shared" si="1029"/>
        <v>0</v>
      </c>
      <c r="BD2334" s="171">
        <f>(VLOOKUP($D2334,'P4 Destination'!$C$21:$M$176,4,0))*BC2334</f>
        <v>0</v>
      </c>
      <c r="BE2334" s="172">
        <f t="shared" si="1030"/>
        <v>0</v>
      </c>
      <c r="BF2334" s="171">
        <f>(VLOOKUP($D2334,'P4 Destination'!$C$21:$M$176,5,0))*BE2334</f>
        <v>0</v>
      </c>
      <c r="BG2334" s="172">
        <f t="shared" si="1031"/>
        <v>0</v>
      </c>
      <c r="BH2334" s="171">
        <f>(VLOOKUP($D2334,'P4 Destination'!$C$21:$M$176,6,0))*BG2334</f>
        <v>0</v>
      </c>
      <c r="BI2334" s="172">
        <f t="shared" si="1032"/>
        <v>0</v>
      </c>
      <c r="BJ2334" s="171">
        <f>(VLOOKUP($D2334,'P4 Destination'!$C$21:$M$176,7,0))*BI2334</f>
        <v>0</v>
      </c>
      <c r="BK2334" s="172">
        <f t="shared" si="1033"/>
        <v>0</v>
      </c>
      <c r="BL2334" s="171">
        <f>(VLOOKUP($D2334,'P4 Destination'!$C$21:$M$176,8,0))*BK2334</f>
        <v>0</v>
      </c>
      <c r="BM2334" s="172">
        <f t="shared" si="1034"/>
        <v>0</v>
      </c>
      <c r="BN2334" s="171">
        <f>(VLOOKUP($D2334,'P4 Destination'!$C$21:$M$176,9,0))*BM2334</f>
        <v>0</v>
      </c>
      <c r="BO2334" s="154">
        <f t="shared" si="1040"/>
        <v>0</v>
      </c>
      <c r="BP2334" s="171">
        <f>(VLOOKUP(D2334,'P4 Destination'!$C$21:$M$176,10,0))*K2334</f>
        <v>0</v>
      </c>
      <c r="BQ2334" s="171">
        <f>(VLOOKUP(D2334,'P4 Destination'!$C$21:$M$176,11,0))*J2334</f>
        <v>0</v>
      </c>
      <c r="BR2334" s="173">
        <f t="shared" si="1035"/>
        <v>0</v>
      </c>
      <c r="BS2334" s="173">
        <f>(AV2334*2500)*'P6 Verzekering'!$E$11</f>
        <v>0</v>
      </c>
      <c r="BT2334" s="173">
        <f>(AW2334*2500)*'P6 Verzekering'!$E$12</f>
        <v>0</v>
      </c>
      <c r="BU2334" s="173">
        <f>(L2334*2500)*'P6 Verzekering'!$E$13</f>
        <v>0</v>
      </c>
      <c r="BV2334" s="173">
        <f t="shared" si="1036"/>
        <v>0</v>
      </c>
      <c r="BW2334"/>
      <c r="BX2334"/>
    </row>
    <row r="2335" spans="1:76">
      <c r="A2335" s="152" t="s">
        <v>2351</v>
      </c>
      <c r="B2335" s="152" t="s">
        <v>219</v>
      </c>
      <c r="C2335" s="152" t="s">
        <v>219</v>
      </c>
      <c r="D2335" s="152" t="s">
        <v>344</v>
      </c>
      <c r="E2335" s="152" t="s">
        <v>343</v>
      </c>
      <c r="F2335" s="153">
        <f t="shared" si="1038"/>
        <v>47</v>
      </c>
      <c r="G2335" s="154">
        <v>0</v>
      </c>
      <c r="H2335" s="154">
        <f>IFERROR(VLOOKUP(B2335,'P2 Origin'!$C$21:$Q$176,15,FALSE),0)</f>
        <v>0</v>
      </c>
      <c r="I2335" s="154">
        <f>IFERROR(VLOOKUP(D2335,'P4 Destination'!$C$21:$Q$176,15,FALSE),0)</f>
        <v>1</v>
      </c>
      <c r="J2335" s="155"/>
      <c r="K2335" s="155"/>
      <c r="L2335" s="156">
        <v>47</v>
      </c>
      <c r="M2335" s="155">
        <v>5166</v>
      </c>
      <c r="N2335" s="155">
        <v>11</v>
      </c>
      <c r="O2335" s="157">
        <f t="shared" si="1013"/>
        <v>0</v>
      </c>
      <c r="P2335" s="158">
        <f t="shared" si="1014"/>
        <v>0</v>
      </c>
      <c r="Q2335" s="159">
        <f>IFERROR(VLOOKUP(N2335,'P1 Intra-Europees'!$A$15:$H$25,3,0),0)*P2335</f>
        <v>0</v>
      </c>
      <c r="R2335" s="160">
        <f t="shared" si="1015"/>
        <v>0</v>
      </c>
      <c r="S2335" s="159">
        <f>IFERROR(VLOOKUP(N2335,'P1 Intra-Europees'!$A$15:$H$25,4,0),0)*R2335</f>
        <v>0</v>
      </c>
      <c r="T2335" s="160">
        <f t="shared" si="1016"/>
        <v>0</v>
      </c>
      <c r="U2335" s="159">
        <f>IFERROR(VLOOKUP(N2335,'P1 Intra-Europees'!$A$15:$H$25,5,0),0)*T2335</f>
        <v>0</v>
      </c>
      <c r="V2335" s="160">
        <f t="shared" si="1017"/>
        <v>0</v>
      </c>
      <c r="W2335" s="159">
        <f>IFERROR(VLOOKUP(N2335,'P1 Intra-Europees'!$A$15:$H$25,6,0),0)*V2335</f>
        <v>0</v>
      </c>
      <c r="X2335" s="160">
        <f t="shared" si="1018"/>
        <v>47</v>
      </c>
      <c r="Y2335" s="159">
        <f>IFERROR(VLOOKUP(N2335,'P1 Intra-Europees'!$A$15:$H$25,7,0),0)*X2335</f>
        <v>0</v>
      </c>
      <c r="Z2335" s="161">
        <f t="shared" si="1019"/>
        <v>0</v>
      </c>
      <c r="AA2335" s="162">
        <f>IFERROR(VLOOKUP(N2335,'P1 Intra-Europees'!$A$15:$H$25,8,0),0)*Z2335</f>
        <v>0</v>
      </c>
      <c r="AB2335" s="163">
        <f t="shared" si="1020"/>
        <v>0</v>
      </c>
      <c r="AC2335" s="157" t="str">
        <f>VLOOKUP(B2335,'P2 Origin'!$C$21:$O$176,13,0)</f>
        <v>EUR</v>
      </c>
      <c r="AD2335" s="164">
        <f t="shared" si="1021"/>
        <v>0</v>
      </c>
      <c r="AE2335" s="165">
        <f>IF(AU2335&gt;0.1,VLOOKUP(B2335,'P2 Origin'!$C$21:$M$176,3,0)*H2335,0)</f>
        <v>0</v>
      </c>
      <c r="AF2335" s="166">
        <f t="shared" si="1022"/>
        <v>0</v>
      </c>
      <c r="AG2335" s="165">
        <f>(VLOOKUP(B2335,'P2 Origin'!$C$21:$M$176,4,0))*AF2335</f>
        <v>0</v>
      </c>
      <c r="AH2335" s="166">
        <f t="shared" si="1023"/>
        <v>0</v>
      </c>
      <c r="AI2335" s="165">
        <f>(VLOOKUP(B2335,'P2 Origin'!$C$21:$M$176,5,0))*AH2335</f>
        <v>0</v>
      </c>
      <c r="AJ2335" s="166">
        <f t="shared" si="1037"/>
        <v>0</v>
      </c>
      <c r="AK2335" s="165">
        <f>(VLOOKUP(B2335,'P2 Origin'!$C$21:$M$176,6,0))*AJ2335</f>
        <v>0</v>
      </c>
      <c r="AL2335" s="166">
        <f t="shared" si="1024"/>
        <v>0</v>
      </c>
      <c r="AM2335" s="165">
        <f>(VLOOKUP($B2335,'P2 Origin'!$C$21:$M$176,7,0))*AL2335</f>
        <v>0</v>
      </c>
      <c r="AN2335" s="166">
        <f t="shared" si="1025"/>
        <v>0</v>
      </c>
      <c r="AO2335" s="165">
        <f>(VLOOKUP($B2335,'P2 Origin'!$C$21:$M$176,8,0))*AN2335</f>
        <v>0</v>
      </c>
      <c r="AP2335" s="166">
        <f t="shared" si="1026"/>
        <v>0</v>
      </c>
      <c r="AQ2335" s="165">
        <f>(VLOOKUP($B2335,'P2 Origin'!$C$21:$M$176,9,0))*AP2335</f>
        <v>0</v>
      </c>
      <c r="AR2335" s="155">
        <f t="shared" si="1039"/>
        <v>0</v>
      </c>
      <c r="AS2335" s="164">
        <f>(VLOOKUP(B2335,'P2 Origin'!$C$21:$M$176,10,0))*K2335</f>
        <v>0</v>
      </c>
      <c r="AT2335" s="164">
        <f>(VLOOKUP(B2335,'P2 Origin'!$C$21:$M$176,11,0))*J2335</f>
        <v>0</v>
      </c>
      <c r="AU2335" s="167">
        <v>0</v>
      </c>
      <c r="AV2335" s="168">
        <v>0</v>
      </c>
      <c r="AW2335" s="169">
        <v>0</v>
      </c>
      <c r="AX2335" s="170">
        <f>IF(AU2335&gt;=0.1,'P3 Bureaumarge zee- en luchtvr.'!$D$12,0)</f>
        <v>0</v>
      </c>
      <c r="AY2335" s="163">
        <f t="shared" si="1027"/>
        <v>0</v>
      </c>
      <c r="AZ2335" s="157" t="str">
        <f>VLOOKUP(D2335,'P4 Destination'!$C$21:$O$176,13,0)</f>
        <v>USD</v>
      </c>
      <c r="BA2335" s="164">
        <f t="shared" si="1028"/>
        <v>0</v>
      </c>
      <c r="BB2335" s="171">
        <f>IF(AU2335&gt;0.1,(VLOOKUP(D2335,'P4 Destination'!$C$21:$M$176,3,0))*I2335,0)</f>
        <v>0</v>
      </c>
      <c r="BC2335" s="172">
        <f t="shared" si="1029"/>
        <v>0</v>
      </c>
      <c r="BD2335" s="171">
        <f>(VLOOKUP($D2335,'P4 Destination'!$C$21:$M$176,4,0))*BC2335</f>
        <v>0</v>
      </c>
      <c r="BE2335" s="172">
        <f t="shared" si="1030"/>
        <v>0</v>
      </c>
      <c r="BF2335" s="171">
        <f>(VLOOKUP($D2335,'P4 Destination'!$C$21:$M$176,5,0))*BE2335</f>
        <v>0</v>
      </c>
      <c r="BG2335" s="172">
        <f t="shared" si="1031"/>
        <v>0</v>
      </c>
      <c r="BH2335" s="171">
        <f>(VLOOKUP($D2335,'P4 Destination'!$C$21:$M$176,6,0))*BG2335</f>
        <v>0</v>
      </c>
      <c r="BI2335" s="172">
        <f t="shared" si="1032"/>
        <v>0</v>
      </c>
      <c r="BJ2335" s="171">
        <f>(VLOOKUP($D2335,'P4 Destination'!$C$21:$M$176,7,0))*BI2335</f>
        <v>0</v>
      </c>
      <c r="BK2335" s="172">
        <f t="shared" si="1033"/>
        <v>0</v>
      </c>
      <c r="BL2335" s="171">
        <f>(VLOOKUP($D2335,'P4 Destination'!$C$21:$M$176,8,0))*BK2335</f>
        <v>0</v>
      </c>
      <c r="BM2335" s="172">
        <f t="shared" si="1034"/>
        <v>0</v>
      </c>
      <c r="BN2335" s="171">
        <f>(VLOOKUP($D2335,'P4 Destination'!$C$21:$M$176,9,0))*BM2335</f>
        <v>0</v>
      </c>
      <c r="BO2335" s="154">
        <f t="shared" si="1040"/>
        <v>0</v>
      </c>
      <c r="BP2335" s="171">
        <f>(VLOOKUP(D2335,'P4 Destination'!$C$21:$M$176,10,0))*K2335</f>
        <v>0</v>
      </c>
      <c r="BQ2335" s="171">
        <f>(VLOOKUP(D2335,'P4 Destination'!$C$21:$M$176,11,0))*J2335</f>
        <v>0</v>
      </c>
      <c r="BR2335" s="173">
        <f t="shared" si="1035"/>
        <v>0</v>
      </c>
      <c r="BS2335" s="173">
        <f>(AV2335*2500)*'P6 Verzekering'!$E$11</f>
        <v>0</v>
      </c>
      <c r="BT2335" s="173">
        <f>(AW2335*2500)*'P6 Verzekering'!$E$12</f>
        <v>0</v>
      </c>
      <c r="BU2335" s="173">
        <f>(L2335*2500)*'P6 Verzekering'!$E$13</f>
        <v>0</v>
      </c>
      <c r="BV2335" s="173">
        <f t="shared" si="1036"/>
        <v>0</v>
      </c>
      <c r="BW2335"/>
      <c r="BX2335"/>
    </row>
    <row r="2336" spans="1:76">
      <c r="A2336" s="152" t="s">
        <v>941</v>
      </c>
      <c r="B2336" s="152" t="s">
        <v>151</v>
      </c>
      <c r="C2336" s="152" t="s">
        <v>149</v>
      </c>
      <c r="D2336" s="152" t="s">
        <v>151</v>
      </c>
      <c r="E2336" s="152" t="s">
        <v>149</v>
      </c>
      <c r="F2336" s="153">
        <f t="shared" si="1038"/>
        <v>48</v>
      </c>
      <c r="G2336" s="154">
        <v>0</v>
      </c>
      <c r="H2336" s="154">
        <f>IFERROR(VLOOKUP(B2336,'P2 Origin'!$C$21:$Q$176,15,FALSE),0)</f>
        <v>0</v>
      </c>
      <c r="I2336" s="154">
        <f>IFERROR(VLOOKUP(D2336,'P4 Destination'!$C$21:$Q$176,15,FALSE),0)</f>
        <v>0</v>
      </c>
      <c r="J2336" s="155"/>
      <c r="K2336" s="155"/>
      <c r="L2336" s="156">
        <v>48</v>
      </c>
      <c r="M2336" s="155">
        <v>15</v>
      </c>
      <c r="N2336" s="155">
        <v>1</v>
      </c>
      <c r="O2336" s="157">
        <f t="shared" si="1013"/>
        <v>0</v>
      </c>
      <c r="P2336" s="158">
        <f t="shared" si="1014"/>
        <v>0</v>
      </c>
      <c r="Q2336" s="159">
        <f>IFERROR(VLOOKUP(N2336,'P1 Intra-Europees'!$A$15:$H$25,3,0),0)*P2336</f>
        <v>0</v>
      </c>
      <c r="R2336" s="160">
        <f t="shared" si="1015"/>
        <v>0</v>
      </c>
      <c r="S2336" s="159">
        <f>IFERROR(VLOOKUP(N2336,'P1 Intra-Europees'!$A$15:$H$25,4,0),0)*R2336</f>
        <v>0</v>
      </c>
      <c r="T2336" s="160">
        <f t="shared" si="1016"/>
        <v>0</v>
      </c>
      <c r="U2336" s="159">
        <f>IFERROR(VLOOKUP(N2336,'P1 Intra-Europees'!$A$15:$H$25,5,0),0)*T2336</f>
        <v>0</v>
      </c>
      <c r="V2336" s="160">
        <f t="shared" si="1017"/>
        <v>0</v>
      </c>
      <c r="W2336" s="159">
        <f>IFERROR(VLOOKUP(N2336,'P1 Intra-Europees'!$A$15:$H$25,6,0),0)*V2336</f>
        <v>0</v>
      </c>
      <c r="X2336" s="160">
        <f t="shared" si="1018"/>
        <v>48</v>
      </c>
      <c r="Y2336" s="159">
        <f>IFERROR(VLOOKUP(N2336,'P1 Intra-Europees'!$A$15:$H$25,7,0),0)*X2336</f>
        <v>0</v>
      </c>
      <c r="Z2336" s="161">
        <f t="shared" si="1019"/>
        <v>0</v>
      </c>
      <c r="AA2336" s="162">
        <f>IFERROR(VLOOKUP(N2336,'P1 Intra-Europees'!$A$15:$H$25,8,0),0)*Z2336</f>
        <v>0</v>
      </c>
      <c r="AB2336" s="163">
        <f t="shared" si="1020"/>
        <v>0</v>
      </c>
      <c r="AC2336" s="157" t="str">
        <f>VLOOKUP(B2336,'P2 Origin'!$C$21:$O$176,13,0)</f>
        <v>EUR</v>
      </c>
      <c r="AD2336" s="164">
        <f t="shared" si="1021"/>
        <v>0</v>
      </c>
      <c r="AE2336" s="165">
        <f>IF(AU2336&gt;0.1,VLOOKUP(B2336,'P2 Origin'!$C$21:$M$176,3,0)*H2336,0)</f>
        <v>0</v>
      </c>
      <c r="AF2336" s="166">
        <f t="shared" si="1022"/>
        <v>0</v>
      </c>
      <c r="AG2336" s="165">
        <f>(VLOOKUP(B2336,'P2 Origin'!$C$21:$M$176,4,0))*AF2336</f>
        <v>0</v>
      </c>
      <c r="AH2336" s="166">
        <f t="shared" si="1023"/>
        <v>0</v>
      </c>
      <c r="AI2336" s="165">
        <f>(VLOOKUP(B2336,'P2 Origin'!$C$21:$M$176,5,0))*AH2336</f>
        <v>0</v>
      </c>
      <c r="AJ2336" s="166">
        <f t="shared" si="1037"/>
        <v>0</v>
      </c>
      <c r="AK2336" s="165">
        <f>(VLOOKUP(B2336,'P2 Origin'!$C$21:$M$176,6,0))*AJ2336</f>
        <v>0</v>
      </c>
      <c r="AL2336" s="166">
        <f t="shared" si="1024"/>
        <v>0</v>
      </c>
      <c r="AM2336" s="165">
        <f>(VLOOKUP($B2336,'P2 Origin'!$C$21:$M$176,7,0))*AL2336</f>
        <v>0</v>
      </c>
      <c r="AN2336" s="166">
        <f t="shared" si="1025"/>
        <v>0</v>
      </c>
      <c r="AO2336" s="165">
        <f>(VLOOKUP($B2336,'P2 Origin'!$C$21:$M$176,8,0))*AN2336</f>
        <v>0</v>
      </c>
      <c r="AP2336" s="166">
        <f t="shared" si="1026"/>
        <v>0</v>
      </c>
      <c r="AQ2336" s="165">
        <f>(VLOOKUP($B2336,'P2 Origin'!$C$21:$M$176,9,0))*AP2336</f>
        <v>0</v>
      </c>
      <c r="AR2336" s="155">
        <f t="shared" si="1039"/>
        <v>0</v>
      </c>
      <c r="AS2336" s="164">
        <f>(VLOOKUP(B2336,'P2 Origin'!$C$21:$M$176,10,0))*K2336</f>
        <v>0</v>
      </c>
      <c r="AT2336" s="164">
        <f>(VLOOKUP(B2336,'P2 Origin'!$C$21:$M$176,11,0))*J2336</f>
        <v>0</v>
      </c>
      <c r="AU2336" s="167">
        <v>0</v>
      </c>
      <c r="AV2336" s="168">
        <v>0</v>
      </c>
      <c r="AW2336" s="169">
        <v>0</v>
      </c>
      <c r="AX2336" s="170">
        <f>IF(AU2336&gt;=0.1,'P3 Bureaumarge zee- en luchtvr.'!$D$12,0)</f>
        <v>0</v>
      </c>
      <c r="AY2336" s="163">
        <f t="shared" si="1027"/>
        <v>0</v>
      </c>
      <c r="AZ2336" s="157" t="str">
        <f>VLOOKUP(D2336,'P4 Destination'!$C$21:$O$176,13,0)</f>
        <v>EUR</v>
      </c>
      <c r="BA2336" s="164">
        <f t="shared" si="1028"/>
        <v>0</v>
      </c>
      <c r="BB2336" s="171">
        <f>IF(AU2336&gt;0.1,(VLOOKUP(D2336,'P4 Destination'!$C$21:$M$176,3,0))*I2336,0)</f>
        <v>0</v>
      </c>
      <c r="BC2336" s="172">
        <f t="shared" si="1029"/>
        <v>0</v>
      </c>
      <c r="BD2336" s="171">
        <f>(VLOOKUP($D2336,'P4 Destination'!$C$21:$M$176,4,0))*BC2336</f>
        <v>0</v>
      </c>
      <c r="BE2336" s="172">
        <f t="shared" si="1030"/>
        <v>0</v>
      </c>
      <c r="BF2336" s="171">
        <f>(VLOOKUP($D2336,'P4 Destination'!$C$21:$M$176,5,0))*BE2336</f>
        <v>0</v>
      </c>
      <c r="BG2336" s="172">
        <f t="shared" si="1031"/>
        <v>0</v>
      </c>
      <c r="BH2336" s="171">
        <f>(VLOOKUP($D2336,'P4 Destination'!$C$21:$M$176,6,0))*BG2336</f>
        <v>0</v>
      </c>
      <c r="BI2336" s="172">
        <f t="shared" si="1032"/>
        <v>0</v>
      </c>
      <c r="BJ2336" s="171">
        <f>(VLOOKUP($D2336,'P4 Destination'!$C$21:$M$176,7,0))*BI2336</f>
        <v>0</v>
      </c>
      <c r="BK2336" s="172">
        <f t="shared" si="1033"/>
        <v>0</v>
      </c>
      <c r="BL2336" s="171">
        <f>(VLOOKUP($D2336,'P4 Destination'!$C$21:$M$176,8,0))*BK2336</f>
        <v>0</v>
      </c>
      <c r="BM2336" s="172">
        <f t="shared" si="1034"/>
        <v>0</v>
      </c>
      <c r="BN2336" s="171">
        <f>(VLOOKUP($D2336,'P4 Destination'!$C$21:$M$176,9,0))*BM2336</f>
        <v>0</v>
      </c>
      <c r="BO2336" s="154">
        <f t="shared" si="1040"/>
        <v>0</v>
      </c>
      <c r="BP2336" s="171">
        <f>(VLOOKUP(D2336,'P4 Destination'!$C$21:$M$176,10,0))*K2336</f>
        <v>0</v>
      </c>
      <c r="BQ2336" s="171">
        <f>(VLOOKUP(D2336,'P4 Destination'!$C$21:$M$176,11,0))*J2336</f>
        <v>0</v>
      </c>
      <c r="BR2336" s="173">
        <f t="shared" si="1035"/>
        <v>0</v>
      </c>
      <c r="BS2336" s="173">
        <f>(AV2336*2500)*'P6 Verzekering'!$E$11</f>
        <v>0</v>
      </c>
      <c r="BT2336" s="173">
        <f>(AW2336*2500)*'P6 Verzekering'!$E$12</f>
        <v>0</v>
      </c>
      <c r="BU2336" s="173">
        <f>(L2336*2500)*'P6 Verzekering'!$E$13</f>
        <v>0</v>
      </c>
      <c r="BV2336" s="173">
        <f t="shared" si="1036"/>
        <v>0</v>
      </c>
      <c r="BW2336"/>
      <c r="BX2336"/>
    </row>
    <row r="2337" spans="1:76">
      <c r="A2337" s="152" t="s">
        <v>1757</v>
      </c>
      <c r="B2337" s="152" t="s">
        <v>219</v>
      </c>
      <c r="C2337" s="152" t="s">
        <v>219</v>
      </c>
      <c r="D2337" s="152" t="s">
        <v>151</v>
      </c>
      <c r="E2337" s="152" t="s">
        <v>149</v>
      </c>
      <c r="F2337" s="153">
        <f t="shared" si="1038"/>
        <v>48</v>
      </c>
      <c r="G2337" s="154">
        <v>0</v>
      </c>
      <c r="H2337" s="154">
        <f>IFERROR(VLOOKUP(B2337,'P2 Origin'!$C$21:$Q$176,15,FALSE),0)</f>
        <v>0</v>
      </c>
      <c r="I2337" s="154">
        <f>IFERROR(VLOOKUP(D2337,'P4 Destination'!$C$21:$Q$176,15,FALSE),0)</f>
        <v>0</v>
      </c>
      <c r="J2337" s="155"/>
      <c r="K2337" s="155"/>
      <c r="L2337" s="156">
        <v>48</v>
      </c>
      <c r="M2337" s="155">
        <v>181</v>
      </c>
      <c r="N2337" s="155">
        <v>2</v>
      </c>
      <c r="O2337" s="157">
        <f t="shared" si="1013"/>
        <v>0</v>
      </c>
      <c r="P2337" s="158">
        <f t="shared" si="1014"/>
        <v>0</v>
      </c>
      <c r="Q2337" s="159">
        <f>IFERROR(VLOOKUP(N2337,'P1 Intra-Europees'!$A$15:$H$25,3,0),0)*P2337</f>
        <v>0</v>
      </c>
      <c r="R2337" s="160">
        <f t="shared" si="1015"/>
        <v>0</v>
      </c>
      <c r="S2337" s="159">
        <f>IFERROR(VLOOKUP(N2337,'P1 Intra-Europees'!$A$15:$H$25,4,0),0)*R2337</f>
        <v>0</v>
      </c>
      <c r="T2337" s="160">
        <f t="shared" si="1016"/>
        <v>0</v>
      </c>
      <c r="U2337" s="159">
        <f>IFERROR(VLOOKUP(N2337,'P1 Intra-Europees'!$A$15:$H$25,5,0),0)*T2337</f>
        <v>0</v>
      </c>
      <c r="V2337" s="160">
        <f t="shared" si="1017"/>
        <v>0</v>
      </c>
      <c r="W2337" s="159">
        <f>IFERROR(VLOOKUP(N2337,'P1 Intra-Europees'!$A$15:$H$25,6,0),0)*V2337</f>
        <v>0</v>
      </c>
      <c r="X2337" s="160">
        <f t="shared" si="1018"/>
        <v>48</v>
      </c>
      <c r="Y2337" s="159">
        <f>IFERROR(VLOOKUP(N2337,'P1 Intra-Europees'!$A$15:$H$25,7,0),0)*X2337</f>
        <v>0</v>
      </c>
      <c r="Z2337" s="161">
        <f t="shared" si="1019"/>
        <v>0</v>
      </c>
      <c r="AA2337" s="162">
        <f>IFERROR(VLOOKUP(N2337,'P1 Intra-Europees'!$A$15:$H$25,8,0),0)*Z2337</f>
        <v>0</v>
      </c>
      <c r="AB2337" s="163">
        <f t="shared" si="1020"/>
        <v>0</v>
      </c>
      <c r="AC2337" s="157" t="str">
        <f>VLOOKUP(B2337,'P2 Origin'!$C$21:$O$176,13,0)</f>
        <v>EUR</v>
      </c>
      <c r="AD2337" s="164">
        <f t="shared" si="1021"/>
        <v>0</v>
      </c>
      <c r="AE2337" s="165">
        <f>IF(AU2337&gt;0.1,VLOOKUP(B2337,'P2 Origin'!$C$21:$M$176,3,0)*H2337,0)</f>
        <v>0</v>
      </c>
      <c r="AF2337" s="166">
        <f t="shared" si="1022"/>
        <v>0</v>
      </c>
      <c r="AG2337" s="165">
        <f>(VLOOKUP(B2337,'P2 Origin'!$C$21:$M$176,4,0))*AF2337</f>
        <v>0</v>
      </c>
      <c r="AH2337" s="166">
        <f t="shared" si="1023"/>
        <v>0</v>
      </c>
      <c r="AI2337" s="165">
        <f>(VLOOKUP(B2337,'P2 Origin'!$C$21:$M$176,5,0))*AH2337</f>
        <v>0</v>
      </c>
      <c r="AJ2337" s="166">
        <f t="shared" si="1037"/>
        <v>0</v>
      </c>
      <c r="AK2337" s="165">
        <f>(VLOOKUP(B2337,'P2 Origin'!$C$21:$M$176,6,0))*AJ2337</f>
        <v>0</v>
      </c>
      <c r="AL2337" s="166">
        <f t="shared" si="1024"/>
        <v>0</v>
      </c>
      <c r="AM2337" s="165">
        <f>(VLOOKUP($B2337,'P2 Origin'!$C$21:$M$176,7,0))*AL2337</f>
        <v>0</v>
      </c>
      <c r="AN2337" s="166">
        <f t="shared" si="1025"/>
        <v>0</v>
      </c>
      <c r="AO2337" s="165">
        <f>(VLOOKUP($B2337,'P2 Origin'!$C$21:$M$176,8,0))*AN2337</f>
        <v>0</v>
      </c>
      <c r="AP2337" s="166">
        <f t="shared" si="1026"/>
        <v>0</v>
      </c>
      <c r="AQ2337" s="165">
        <f>(VLOOKUP($B2337,'P2 Origin'!$C$21:$M$176,9,0))*AP2337</f>
        <v>0</v>
      </c>
      <c r="AR2337" s="155">
        <f t="shared" si="1039"/>
        <v>0</v>
      </c>
      <c r="AS2337" s="164">
        <f>(VLOOKUP(B2337,'P2 Origin'!$C$21:$M$176,10,0))*K2337</f>
        <v>0</v>
      </c>
      <c r="AT2337" s="164">
        <f>(VLOOKUP(B2337,'P2 Origin'!$C$21:$M$176,11,0))*J2337</f>
        <v>0</v>
      </c>
      <c r="AU2337" s="167">
        <v>0</v>
      </c>
      <c r="AV2337" s="168">
        <v>0</v>
      </c>
      <c r="AW2337" s="169">
        <v>0</v>
      </c>
      <c r="AX2337" s="170">
        <f>IF(AU2337&gt;=0.1,'P3 Bureaumarge zee- en luchtvr.'!$D$12,0)</f>
        <v>0</v>
      </c>
      <c r="AY2337" s="163">
        <f t="shared" si="1027"/>
        <v>0</v>
      </c>
      <c r="AZ2337" s="157" t="str">
        <f>VLOOKUP(D2337,'P4 Destination'!$C$21:$O$176,13,0)</f>
        <v>EUR</v>
      </c>
      <c r="BA2337" s="164">
        <f t="shared" si="1028"/>
        <v>0</v>
      </c>
      <c r="BB2337" s="171">
        <f>IF(AU2337&gt;0.1,(VLOOKUP(D2337,'P4 Destination'!$C$21:$M$176,3,0))*I2337,0)</f>
        <v>0</v>
      </c>
      <c r="BC2337" s="172">
        <f t="shared" si="1029"/>
        <v>0</v>
      </c>
      <c r="BD2337" s="171">
        <f>(VLOOKUP($D2337,'P4 Destination'!$C$21:$M$176,4,0))*BC2337</f>
        <v>0</v>
      </c>
      <c r="BE2337" s="172">
        <f t="shared" si="1030"/>
        <v>0</v>
      </c>
      <c r="BF2337" s="171">
        <f>(VLOOKUP($D2337,'P4 Destination'!$C$21:$M$176,5,0))*BE2337</f>
        <v>0</v>
      </c>
      <c r="BG2337" s="172">
        <f t="shared" si="1031"/>
        <v>0</v>
      </c>
      <c r="BH2337" s="171">
        <f>(VLOOKUP($D2337,'P4 Destination'!$C$21:$M$176,6,0))*BG2337</f>
        <v>0</v>
      </c>
      <c r="BI2337" s="172">
        <f t="shared" si="1032"/>
        <v>0</v>
      </c>
      <c r="BJ2337" s="171">
        <f>(VLOOKUP($D2337,'P4 Destination'!$C$21:$M$176,7,0))*BI2337</f>
        <v>0</v>
      </c>
      <c r="BK2337" s="172">
        <f t="shared" si="1033"/>
        <v>0</v>
      </c>
      <c r="BL2337" s="171">
        <f>(VLOOKUP($D2337,'P4 Destination'!$C$21:$M$176,8,0))*BK2337</f>
        <v>0</v>
      </c>
      <c r="BM2337" s="172">
        <f t="shared" si="1034"/>
        <v>0</v>
      </c>
      <c r="BN2337" s="171">
        <f>(VLOOKUP($D2337,'P4 Destination'!$C$21:$M$176,9,0))*BM2337</f>
        <v>0</v>
      </c>
      <c r="BO2337" s="154">
        <f t="shared" si="1040"/>
        <v>0</v>
      </c>
      <c r="BP2337" s="171">
        <f>(VLOOKUP(D2337,'P4 Destination'!$C$21:$M$176,10,0))*K2337</f>
        <v>0</v>
      </c>
      <c r="BQ2337" s="171">
        <f>(VLOOKUP(D2337,'P4 Destination'!$C$21:$M$176,11,0))*J2337</f>
        <v>0</v>
      </c>
      <c r="BR2337" s="173">
        <f t="shared" si="1035"/>
        <v>0</v>
      </c>
      <c r="BS2337" s="173">
        <f>(AV2337*2500)*'P6 Verzekering'!$E$11</f>
        <v>0</v>
      </c>
      <c r="BT2337" s="173">
        <f>(AW2337*2500)*'P6 Verzekering'!$E$12</f>
        <v>0</v>
      </c>
      <c r="BU2337" s="173">
        <f>(L2337*2500)*'P6 Verzekering'!$E$13</f>
        <v>0</v>
      </c>
      <c r="BV2337" s="173">
        <f t="shared" si="1036"/>
        <v>0</v>
      </c>
      <c r="BW2337"/>
      <c r="BX2337"/>
    </row>
    <row r="2338" spans="1:76">
      <c r="A2338" s="152" t="s">
        <v>2725</v>
      </c>
      <c r="B2338" s="152" t="s">
        <v>181</v>
      </c>
      <c r="C2338" s="152" t="s">
        <v>153</v>
      </c>
      <c r="D2338" s="152" t="s">
        <v>219</v>
      </c>
      <c r="E2338" s="152" t="s">
        <v>219</v>
      </c>
      <c r="F2338" s="153">
        <f t="shared" si="1038"/>
        <v>48</v>
      </c>
      <c r="G2338" s="154">
        <v>0</v>
      </c>
      <c r="H2338" s="154">
        <f>IFERROR(VLOOKUP(B2338,'P2 Origin'!$C$21:$Q$176,15,FALSE),0)</f>
        <v>1</v>
      </c>
      <c r="I2338" s="154">
        <f>IFERROR(VLOOKUP(D2338,'P4 Destination'!$C$21:$Q$176,15,FALSE),0)</f>
        <v>0</v>
      </c>
      <c r="J2338" s="155"/>
      <c r="K2338" s="155"/>
      <c r="L2338" s="156">
        <v>48</v>
      </c>
      <c r="M2338" s="155">
        <v>471</v>
      </c>
      <c r="N2338" s="155">
        <v>3</v>
      </c>
      <c r="O2338" s="157">
        <f t="shared" si="1013"/>
        <v>0</v>
      </c>
      <c r="P2338" s="158">
        <f t="shared" si="1014"/>
        <v>0</v>
      </c>
      <c r="Q2338" s="159">
        <f>IFERROR(VLOOKUP(N2338,'P1 Intra-Europees'!$A$15:$H$25,3,0),0)*P2338</f>
        <v>0</v>
      </c>
      <c r="R2338" s="160">
        <f t="shared" si="1015"/>
        <v>0</v>
      </c>
      <c r="S2338" s="159">
        <f>IFERROR(VLOOKUP(N2338,'P1 Intra-Europees'!$A$15:$H$25,4,0),0)*R2338</f>
        <v>0</v>
      </c>
      <c r="T2338" s="160">
        <f t="shared" si="1016"/>
        <v>0</v>
      </c>
      <c r="U2338" s="159">
        <f>IFERROR(VLOOKUP(N2338,'P1 Intra-Europees'!$A$15:$H$25,5,0),0)*T2338</f>
        <v>0</v>
      </c>
      <c r="V2338" s="160">
        <f t="shared" si="1017"/>
        <v>0</v>
      </c>
      <c r="W2338" s="159">
        <f>IFERROR(VLOOKUP(N2338,'P1 Intra-Europees'!$A$15:$H$25,6,0),0)*V2338</f>
        <v>0</v>
      </c>
      <c r="X2338" s="160">
        <f t="shared" si="1018"/>
        <v>48</v>
      </c>
      <c r="Y2338" s="159">
        <f>IFERROR(VLOOKUP(N2338,'P1 Intra-Europees'!$A$15:$H$25,7,0),0)*X2338</f>
        <v>0</v>
      </c>
      <c r="Z2338" s="161">
        <f t="shared" si="1019"/>
        <v>0</v>
      </c>
      <c r="AA2338" s="162">
        <f>IFERROR(VLOOKUP(N2338,'P1 Intra-Europees'!$A$15:$H$25,8,0),0)*Z2338</f>
        <v>0</v>
      </c>
      <c r="AB2338" s="163">
        <f t="shared" si="1020"/>
        <v>0</v>
      </c>
      <c r="AC2338" s="157" t="str">
        <f>VLOOKUP(B2338,'P2 Origin'!$C$21:$O$176,13,0)</f>
        <v>EUR</v>
      </c>
      <c r="AD2338" s="164">
        <f t="shared" si="1021"/>
        <v>0</v>
      </c>
      <c r="AE2338" s="165">
        <f>IF(AU2338&gt;0.1,VLOOKUP(B2338,'P2 Origin'!$C$21:$M$176,3,0)*H2338,0)</f>
        <v>0</v>
      </c>
      <c r="AF2338" s="166">
        <f t="shared" si="1022"/>
        <v>0</v>
      </c>
      <c r="AG2338" s="165">
        <f>(VLOOKUP(B2338,'P2 Origin'!$C$21:$M$176,4,0))*AF2338</f>
        <v>0</v>
      </c>
      <c r="AH2338" s="166">
        <f t="shared" si="1023"/>
        <v>0</v>
      </c>
      <c r="AI2338" s="165">
        <f>(VLOOKUP(B2338,'P2 Origin'!$C$21:$M$176,5,0))*AH2338</f>
        <v>0</v>
      </c>
      <c r="AJ2338" s="166">
        <f t="shared" si="1037"/>
        <v>0</v>
      </c>
      <c r="AK2338" s="165">
        <f>(VLOOKUP(B2338,'P2 Origin'!$C$21:$M$176,6,0))*AJ2338</f>
        <v>0</v>
      </c>
      <c r="AL2338" s="166">
        <f t="shared" si="1024"/>
        <v>0</v>
      </c>
      <c r="AM2338" s="165">
        <f>(VLOOKUP($B2338,'P2 Origin'!$C$21:$M$176,7,0))*AL2338</f>
        <v>0</v>
      </c>
      <c r="AN2338" s="166">
        <f t="shared" si="1025"/>
        <v>0</v>
      </c>
      <c r="AO2338" s="165">
        <f>(VLOOKUP($B2338,'P2 Origin'!$C$21:$M$176,8,0))*AN2338</f>
        <v>0</v>
      </c>
      <c r="AP2338" s="166">
        <f t="shared" si="1026"/>
        <v>0</v>
      </c>
      <c r="AQ2338" s="165">
        <f>(VLOOKUP($B2338,'P2 Origin'!$C$21:$M$176,9,0))*AP2338</f>
        <v>0</v>
      </c>
      <c r="AR2338" s="155">
        <f t="shared" si="1039"/>
        <v>0</v>
      </c>
      <c r="AS2338" s="164">
        <f>(VLOOKUP(B2338,'P2 Origin'!$C$21:$M$176,10,0))*K2338</f>
        <v>0</v>
      </c>
      <c r="AT2338" s="164">
        <f>(VLOOKUP(B2338,'P2 Origin'!$C$21:$M$176,11,0))*J2338</f>
        <v>0</v>
      </c>
      <c r="AU2338" s="167">
        <v>0</v>
      </c>
      <c r="AV2338" s="168">
        <v>0</v>
      </c>
      <c r="AW2338" s="169">
        <v>0</v>
      </c>
      <c r="AX2338" s="170">
        <f>IF(AU2338&gt;=0.1,'P3 Bureaumarge zee- en luchtvr.'!$D$12,0)</f>
        <v>0</v>
      </c>
      <c r="AY2338" s="163">
        <f t="shared" si="1027"/>
        <v>0</v>
      </c>
      <c r="AZ2338" s="157" t="str">
        <f>VLOOKUP(D2338,'P4 Destination'!$C$21:$O$176,13,0)</f>
        <v>EUR</v>
      </c>
      <c r="BA2338" s="164">
        <f t="shared" si="1028"/>
        <v>0</v>
      </c>
      <c r="BB2338" s="171">
        <f>IF(AU2338&gt;0.1,(VLOOKUP(D2338,'P4 Destination'!$C$21:$M$176,3,0))*I2338,0)</f>
        <v>0</v>
      </c>
      <c r="BC2338" s="172">
        <f t="shared" si="1029"/>
        <v>0</v>
      </c>
      <c r="BD2338" s="171">
        <f>(VLOOKUP($D2338,'P4 Destination'!$C$21:$M$176,4,0))*BC2338</f>
        <v>0</v>
      </c>
      <c r="BE2338" s="172">
        <f t="shared" si="1030"/>
        <v>0</v>
      </c>
      <c r="BF2338" s="171">
        <f>(VLOOKUP($D2338,'P4 Destination'!$C$21:$M$176,5,0))*BE2338</f>
        <v>0</v>
      </c>
      <c r="BG2338" s="172">
        <f t="shared" si="1031"/>
        <v>0</v>
      </c>
      <c r="BH2338" s="171">
        <f>(VLOOKUP($D2338,'P4 Destination'!$C$21:$M$176,6,0))*BG2338</f>
        <v>0</v>
      </c>
      <c r="BI2338" s="172">
        <f t="shared" si="1032"/>
        <v>0</v>
      </c>
      <c r="BJ2338" s="171">
        <f>(VLOOKUP($D2338,'P4 Destination'!$C$21:$M$176,7,0))*BI2338</f>
        <v>0</v>
      </c>
      <c r="BK2338" s="172">
        <f t="shared" si="1033"/>
        <v>0</v>
      </c>
      <c r="BL2338" s="171">
        <f>(VLOOKUP($D2338,'P4 Destination'!$C$21:$M$176,8,0))*BK2338</f>
        <v>0</v>
      </c>
      <c r="BM2338" s="172">
        <f t="shared" si="1034"/>
        <v>0</v>
      </c>
      <c r="BN2338" s="171">
        <f>(VLOOKUP($D2338,'P4 Destination'!$C$21:$M$176,9,0))*BM2338</f>
        <v>0</v>
      </c>
      <c r="BO2338" s="154">
        <f t="shared" si="1040"/>
        <v>0</v>
      </c>
      <c r="BP2338" s="171">
        <f>(VLOOKUP(D2338,'P4 Destination'!$C$21:$M$176,10,0))*K2338</f>
        <v>0</v>
      </c>
      <c r="BQ2338" s="171">
        <f>(VLOOKUP(D2338,'P4 Destination'!$C$21:$M$176,11,0))*J2338</f>
        <v>0</v>
      </c>
      <c r="BR2338" s="173">
        <f t="shared" si="1035"/>
        <v>0</v>
      </c>
      <c r="BS2338" s="173">
        <f>(AV2338*2500)*'P6 Verzekering'!$E$11</f>
        <v>0</v>
      </c>
      <c r="BT2338" s="173">
        <f>(AW2338*2500)*'P6 Verzekering'!$E$12</f>
        <v>0</v>
      </c>
      <c r="BU2338" s="173">
        <f>(L2338*2500)*'P6 Verzekering'!$E$13</f>
        <v>0</v>
      </c>
      <c r="BV2338" s="173">
        <f t="shared" si="1036"/>
        <v>0</v>
      </c>
      <c r="BW2338"/>
      <c r="BX2338"/>
    </row>
    <row r="2339" spans="1:76">
      <c r="A2339" s="152" t="s">
        <v>2726</v>
      </c>
      <c r="B2339" s="152" t="s">
        <v>181</v>
      </c>
      <c r="C2339" s="152" t="s">
        <v>153</v>
      </c>
      <c r="D2339" s="152" t="s">
        <v>219</v>
      </c>
      <c r="E2339" s="152" t="s">
        <v>219</v>
      </c>
      <c r="F2339" s="153">
        <f t="shared" si="1038"/>
        <v>48</v>
      </c>
      <c r="G2339" s="154">
        <v>0</v>
      </c>
      <c r="H2339" s="154">
        <f>IFERROR(VLOOKUP(B2339,'P2 Origin'!$C$21:$Q$176,15,FALSE),0)</f>
        <v>1</v>
      </c>
      <c r="I2339" s="154">
        <f>IFERROR(VLOOKUP(D2339,'P4 Destination'!$C$21:$Q$176,15,FALSE),0)</f>
        <v>0</v>
      </c>
      <c r="J2339" s="155"/>
      <c r="K2339" s="155"/>
      <c r="L2339" s="156">
        <v>48</v>
      </c>
      <c r="M2339" s="155">
        <v>612</v>
      </c>
      <c r="N2339" s="155">
        <v>4</v>
      </c>
      <c r="O2339" s="157">
        <f t="shared" si="1013"/>
        <v>0</v>
      </c>
      <c r="P2339" s="158">
        <f t="shared" si="1014"/>
        <v>0</v>
      </c>
      <c r="Q2339" s="159">
        <f>IFERROR(VLOOKUP(N2339,'P1 Intra-Europees'!$A$15:$H$25,3,0),0)*P2339</f>
        <v>0</v>
      </c>
      <c r="R2339" s="160">
        <f t="shared" si="1015"/>
        <v>0</v>
      </c>
      <c r="S2339" s="159">
        <f>IFERROR(VLOOKUP(N2339,'P1 Intra-Europees'!$A$15:$H$25,4,0),0)*R2339</f>
        <v>0</v>
      </c>
      <c r="T2339" s="160">
        <f t="shared" si="1016"/>
        <v>0</v>
      </c>
      <c r="U2339" s="159">
        <f>IFERROR(VLOOKUP(N2339,'P1 Intra-Europees'!$A$15:$H$25,5,0),0)*T2339</f>
        <v>0</v>
      </c>
      <c r="V2339" s="160">
        <f t="shared" si="1017"/>
        <v>0</v>
      </c>
      <c r="W2339" s="159">
        <f>IFERROR(VLOOKUP(N2339,'P1 Intra-Europees'!$A$15:$H$25,6,0),0)*V2339</f>
        <v>0</v>
      </c>
      <c r="X2339" s="160">
        <f t="shared" si="1018"/>
        <v>48</v>
      </c>
      <c r="Y2339" s="159">
        <f>IFERROR(VLOOKUP(N2339,'P1 Intra-Europees'!$A$15:$H$25,7,0),0)*X2339</f>
        <v>0</v>
      </c>
      <c r="Z2339" s="161">
        <f t="shared" si="1019"/>
        <v>0</v>
      </c>
      <c r="AA2339" s="162">
        <f>IFERROR(VLOOKUP(N2339,'P1 Intra-Europees'!$A$15:$H$25,8,0),0)*Z2339</f>
        <v>0</v>
      </c>
      <c r="AB2339" s="163">
        <f t="shared" si="1020"/>
        <v>0</v>
      </c>
      <c r="AC2339" s="157" t="str">
        <f>VLOOKUP(B2339,'P2 Origin'!$C$21:$O$176,13,0)</f>
        <v>EUR</v>
      </c>
      <c r="AD2339" s="164">
        <f t="shared" si="1021"/>
        <v>0</v>
      </c>
      <c r="AE2339" s="165">
        <f>IF(AU2339&gt;0.1,VLOOKUP(B2339,'P2 Origin'!$C$21:$M$176,3,0)*H2339,0)</f>
        <v>0</v>
      </c>
      <c r="AF2339" s="166">
        <f t="shared" si="1022"/>
        <v>0</v>
      </c>
      <c r="AG2339" s="165">
        <f>(VLOOKUP(B2339,'P2 Origin'!$C$21:$M$176,4,0))*AF2339</f>
        <v>0</v>
      </c>
      <c r="AH2339" s="166">
        <f t="shared" si="1023"/>
        <v>0</v>
      </c>
      <c r="AI2339" s="165">
        <f>(VLOOKUP(B2339,'P2 Origin'!$C$21:$M$176,5,0))*AH2339</f>
        <v>0</v>
      </c>
      <c r="AJ2339" s="166">
        <f t="shared" si="1037"/>
        <v>0</v>
      </c>
      <c r="AK2339" s="165">
        <f>(VLOOKUP(B2339,'P2 Origin'!$C$21:$M$176,6,0))*AJ2339</f>
        <v>0</v>
      </c>
      <c r="AL2339" s="166">
        <f t="shared" si="1024"/>
        <v>0</v>
      </c>
      <c r="AM2339" s="165">
        <f>(VLOOKUP($B2339,'P2 Origin'!$C$21:$M$176,7,0))*AL2339</f>
        <v>0</v>
      </c>
      <c r="AN2339" s="166">
        <f t="shared" si="1025"/>
        <v>0</v>
      </c>
      <c r="AO2339" s="165">
        <f>(VLOOKUP($B2339,'P2 Origin'!$C$21:$M$176,8,0))*AN2339</f>
        <v>0</v>
      </c>
      <c r="AP2339" s="166">
        <f t="shared" si="1026"/>
        <v>0</v>
      </c>
      <c r="AQ2339" s="165">
        <f>(VLOOKUP($B2339,'P2 Origin'!$C$21:$M$176,9,0))*AP2339</f>
        <v>0</v>
      </c>
      <c r="AR2339" s="155">
        <f t="shared" si="1039"/>
        <v>0</v>
      </c>
      <c r="AS2339" s="164">
        <f>(VLOOKUP(B2339,'P2 Origin'!$C$21:$M$176,10,0))*K2339</f>
        <v>0</v>
      </c>
      <c r="AT2339" s="164">
        <f>(VLOOKUP(B2339,'P2 Origin'!$C$21:$M$176,11,0))*J2339</f>
        <v>0</v>
      </c>
      <c r="AU2339" s="167">
        <v>0</v>
      </c>
      <c r="AV2339" s="168">
        <v>0</v>
      </c>
      <c r="AW2339" s="169">
        <v>0</v>
      </c>
      <c r="AX2339" s="170">
        <f>IF(AU2339&gt;=0.1,'P3 Bureaumarge zee- en luchtvr.'!$D$12,0)</f>
        <v>0</v>
      </c>
      <c r="AY2339" s="163">
        <f t="shared" si="1027"/>
        <v>0</v>
      </c>
      <c r="AZ2339" s="157" t="str">
        <f>VLOOKUP(D2339,'P4 Destination'!$C$21:$O$176,13,0)</f>
        <v>EUR</v>
      </c>
      <c r="BA2339" s="164">
        <f t="shared" si="1028"/>
        <v>0</v>
      </c>
      <c r="BB2339" s="171">
        <f>IF(AU2339&gt;0.1,(VLOOKUP(D2339,'P4 Destination'!$C$21:$M$176,3,0))*I2339,0)</f>
        <v>0</v>
      </c>
      <c r="BC2339" s="172">
        <f t="shared" si="1029"/>
        <v>0</v>
      </c>
      <c r="BD2339" s="171">
        <f>(VLOOKUP($D2339,'P4 Destination'!$C$21:$M$176,4,0))*BC2339</f>
        <v>0</v>
      </c>
      <c r="BE2339" s="172">
        <f t="shared" si="1030"/>
        <v>0</v>
      </c>
      <c r="BF2339" s="171">
        <f>(VLOOKUP($D2339,'P4 Destination'!$C$21:$M$176,5,0))*BE2339</f>
        <v>0</v>
      </c>
      <c r="BG2339" s="172">
        <f t="shared" si="1031"/>
        <v>0</v>
      </c>
      <c r="BH2339" s="171">
        <f>(VLOOKUP($D2339,'P4 Destination'!$C$21:$M$176,6,0))*BG2339</f>
        <v>0</v>
      </c>
      <c r="BI2339" s="172">
        <f t="shared" si="1032"/>
        <v>0</v>
      </c>
      <c r="BJ2339" s="171">
        <f>(VLOOKUP($D2339,'P4 Destination'!$C$21:$M$176,7,0))*BI2339</f>
        <v>0</v>
      </c>
      <c r="BK2339" s="172">
        <f t="shared" si="1033"/>
        <v>0</v>
      </c>
      <c r="BL2339" s="171">
        <f>(VLOOKUP($D2339,'P4 Destination'!$C$21:$M$176,8,0))*BK2339</f>
        <v>0</v>
      </c>
      <c r="BM2339" s="172">
        <f t="shared" si="1034"/>
        <v>0</v>
      </c>
      <c r="BN2339" s="171">
        <f>(VLOOKUP($D2339,'P4 Destination'!$C$21:$M$176,9,0))*BM2339</f>
        <v>0</v>
      </c>
      <c r="BO2339" s="154">
        <f t="shared" si="1040"/>
        <v>0</v>
      </c>
      <c r="BP2339" s="171">
        <f>(VLOOKUP(D2339,'P4 Destination'!$C$21:$M$176,10,0))*K2339</f>
        <v>0</v>
      </c>
      <c r="BQ2339" s="171">
        <f>(VLOOKUP(D2339,'P4 Destination'!$C$21:$M$176,11,0))*J2339</f>
        <v>0</v>
      </c>
      <c r="BR2339" s="173">
        <f t="shared" si="1035"/>
        <v>0</v>
      </c>
      <c r="BS2339" s="173">
        <f>(AV2339*2500)*'P6 Verzekering'!$E$11</f>
        <v>0</v>
      </c>
      <c r="BT2339" s="173">
        <f>(AW2339*2500)*'P6 Verzekering'!$E$12</f>
        <v>0</v>
      </c>
      <c r="BU2339" s="173">
        <f>(L2339*2500)*'P6 Verzekering'!$E$13</f>
        <v>0</v>
      </c>
      <c r="BV2339" s="173">
        <f t="shared" si="1036"/>
        <v>0</v>
      </c>
      <c r="BW2339"/>
      <c r="BX2339"/>
    </row>
    <row r="2340" spans="1:76">
      <c r="A2340" s="152" t="s">
        <v>1141</v>
      </c>
      <c r="B2340" s="152" t="s">
        <v>253</v>
      </c>
      <c r="C2340" s="152" t="s">
        <v>250</v>
      </c>
      <c r="D2340" s="152" t="s">
        <v>219</v>
      </c>
      <c r="E2340" s="152" t="s">
        <v>219</v>
      </c>
      <c r="F2340" s="153">
        <f t="shared" si="1038"/>
        <v>48</v>
      </c>
      <c r="G2340" s="154">
        <v>0</v>
      </c>
      <c r="H2340" s="154">
        <f>IFERROR(VLOOKUP(B2340,'P2 Origin'!$C$21:$Q$176,15,FALSE),0)</f>
        <v>1</v>
      </c>
      <c r="I2340" s="154">
        <f>IFERROR(VLOOKUP(D2340,'P4 Destination'!$C$21:$Q$176,15,FALSE),0)</f>
        <v>0</v>
      </c>
      <c r="J2340" s="155"/>
      <c r="K2340" s="155"/>
      <c r="L2340" s="156">
        <v>48</v>
      </c>
      <c r="M2340" s="155">
        <v>857</v>
      </c>
      <c r="N2340" s="155">
        <v>5</v>
      </c>
      <c r="O2340" s="157">
        <f t="shared" si="1013"/>
        <v>0</v>
      </c>
      <c r="P2340" s="158">
        <f t="shared" si="1014"/>
        <v>0</v>
      </c>
      <c r="Q2340" s="159">
        <f>IFERROR(VLOOKUP(N2340,'P1 Intra-Europees'!$A$15:$H$25,3,0),0)*P2340</f>
        <v>0</v>
      </c>
      <c r="R2340" s="160">
        <f t="shared" si="1015"/>
        <v>0</v>
      </c>
      <c r="S2340" s="159">
        <f>IFERROR(VLOOKUP(N2340,'P1 Intra-Europees'!$A$15:$H$25,4,0),0)*R2340</f>
        <v>0</v>
      </c>
      <c r="T2340" s="160">
        <f t="shared" si="1016"/>
        <v>0</v>
      </c>
      <c r="U2340" s="159">
        <f>IFERROR(VLOOKUP(N2340,'P1 Intra-Europees'!$A$15:$H$25,5,0),0)*T2340</f>
        <v>0</v>
      </c>
      <c r="V2340" s="160">
        <f t="shared" si="1017"/>
        <v>0</v>
      </c>
      <c r="W2340" s="159">
        <f>IFERROR(VLOOKUP(N2340,'P1 Intra-Europees'!$A$15:$H$25,6,0),0)*V2340</f>
        <v>0</v>
      </c>
      <c r="X2340" s="160">
        <f t="shared" si="1018"/>
        <v>48</v>
      </c>
      <c r="Y2340" s="159">
        <f>IFERROR(VLOOKUP(N2340,'P1 Intra-Europees'!$A$15:$H$25,7,0),0)*X2340</f>
        <v>0</v>
      </c>
      <c r="Z2340" s="161">
        <f t="shared" si="1019"/>
        <v>0</v>
      </c>
      <c r="AA2340" s="162">
        <f>IFERROR(VLOOKUP(N2340,'P1 Intra-Europees'!$A$15:$H$25,8,0),0)*Z2340</f>
        <v>0</v>
      </c>
      <c r="AB2340" s="163">
        <f t="shared" si="1020"/>
        <v>0</v>
      </c>
      <c r="AC2340" s="157" t="str">
        <f>VLOOKUP(B2340,'P2 Origin'!$C$21:$O$176,13,0)</f>
        <v>EUR</v>
      </c>
      <c r="AD2340" s="164">
        <f t="shared" si="1021"/>
        <v>0</v>
      </c>
      <c r="AE2340" s="165">
        <f>IF(AU2340&gt;0.1,VLOOKUP(B2340,'P2 Origin'!$C$21:$M$176,3,0)*H2340,0)</f>
        <v>0</v>
      </c>
      <c r="AF2340" s="166">
        <f t="shared" si="1022"/>
        <v>0</v>
      </c>
      <c r="AG2340" s="165">
        <f>(VLOOKUP(B2340,'P2 Origin'!$C$21:$M$176,4,0))*AF2340</f>
        <v>0</v>
      </c>
      <c r="AH2340" s="166">
        <f t="shared" si="1023"/>
        <v>0</v>
      </c>
      <c r="AI2340" s="165">
        <f>(VLOOKUP(B2340,'P2 Origin'!$C$21:$M$176,5,0))*AH2340</f>
        <v>0</v>
      </c>
      <c r="AJ2340" s="166">
        <f t="shared" si="1037"/>
        <v>0</v>
      </c>
      <c r="AK2340" s="165">
        <f>(VLOOKUP(B2340,'P2 Origin'!$C$21:$M$176,6,0))*AJ2340</f>
        <v>0</v>
      </c>
      <c r="AL2340" s="166">
        <f t="shared" si="1024"/>
        <v>0</v>
      </c>
      <c r="AM2340" s="165">
        <f>(VLOOKUP($B2340,'P2 Origin'!$C$21:$M$176,7,0))*AL2340</f>
        <v>0</v>
      </c>
      <c r="AN2340" s="166">
        <f t="shared" si="1025"/>
        <v>0</v>
      </c>
      <c r="AO2340" s="165">
        <f>(VLOOKUP($B2340,'P2 Origin'!$C$21:$M$176,8,0))*AN2340</f>
        <v>0</v>
      </c>
      <c r="AP2340" s="166">
        <f t="shared" si="1026"/>
        <v>0</v>
      </c>
      <c r="AQ2340" s="165">
        <f>(VLOOKUP($B2340,'P2 Origin'!$C$21:$M$176,9,0))*AP2340</f>
        <v>0</v>
      </c>
      <c r="AR2340" s="155">
        <f t="shared" si="1039"/>
        <v>0</v>
      </c>
      <c r="AS2340" s="164">
        <f>(VLOOKUP(B2340,'P2 Origin'!$C$21:$M$176,10,0))*K2340</f>
        <v>0</v>
      </c>
      <c r="AT2340" s="164">
        <f>(VLOOKUP(B2340,'P2 Origin'!$C$21:$M$176,11,0))*J2340</f>
        <v>0</v>
      </c>
      <c r="AU2340" s="167">
        <v>0</v>
      </c>
      <c r="AV2340" s="168">
        <v>0</v>
      </c>
      <c r="AW2340" s="169">
        <v>0</v>
      </c>
      <c r="AX2340" s="170">
        <f>IF(AU2340&gt;=0.1,'P3 Bureaumarge zee- en luchtvr.'!$D$12,0)</f>
        <v>0</v>
      </c>
      <c r="AY2340" s="163">
        <f t="shared" si="1027"/>
        <v>0</v>
      </c>
      <c r="AZ2340" s="157" t="str">
        <f>VLOOKUP(D2340,'P4 Destination'!$C$21:$O$176,13,0)</f>
        <v>EUR</v>
      </c>
      <c r="BA2340" s="164">
        <f t="shared" si="1028"/>
        <v>0</v>
      </c>
      <c r="BB2340" s="171">
        <f>IF(AU2340&gt;0.1,(VLOOKUP(D2340,'P4 Destination'!$C$21:$M$176,3,0))*I2340,0)</f>
        <v>0</v>
      </c>
      <c r="BC2340" s="172">
        <f t="shared" si="1029"/>
        <v>0</v>
      </c>
      <c r="BD2340" s="171">
        <f>(VLOOKUP($D2340,'P4 Destination'!$C$21:$M$176,4,0))*BC2340</f>
        <v>0</v>
      </c>
      <c r="BE2340" s="172">
        <f t="shared" si="1030"/>
        <v>0</v>
      </c>
      <c r="BF2340" s="171">
        <f>(VLOOKUP($D2340,'P4 Destination'!$C$21:$M$176,5,0))*BE2340</f>
        <v>0</v>
      </c>
      <c r="BG2340" s="172">
        <f t="shared" si="1031"/>
        <v>0</v>
      </c>
      <c r="BH2340" s="171">
        <f>(VLOOKUP($D2340,'P4 Destination'!$C$21:$M$176,6,0))*BG2340</f>
        <v>0</v>
      </c>
      <c r="BI2340" s="172">
        <f t="shared" si="1032"/>
        <v>0</v>
      </c>
      <c r="BJ2340" s="171">
        <f>(VLOOKUP($D2340,'P4 Destination'!$C$21:$M$176,7,0))*BI2340</f>
        <v>0</v>
      </c>
      <c r="BK2340" s="172">
        <f t="shared" si="1033"/>
        <v>0</v>
      </c>
      <c r="BL2340" s="171">
        <f>(VLOOKUP($D2340,'P4 Destination'!$C$21:$M$176,8,0))*BK2340</f>
        <v>0</v>
      </c>
      <c r="BM2340" s="172">
        <f t="shared" si="1034"/>
        <v>0</v>
      </c>
      <c r="BN2340" s="171">
        <f>(VLOOKUP($D2340,'P4 Destination'!$C$21:$M$176,9,0))*BM2340</f>
        <v>0</v>
      </c>
      <c r="BO2340" s="154">
        <f t="shared" si="1040"/>
        <v>0</v>
      </c>
      <c r="BP2340" s="171">
        <f>(VLOOKUP(D2340,'P4 Destination'!$C$21:$M$176,10,0))*K2340</f>
        <v>0</v>
      </c>
      <c r="BQ2340" s="171">
        <f>(VLOOKUP(D2340,'P4 Destination'!$C$21:$M$176,11,0))*J2340</f>
        <v>0</v>
      </c>
      <c r="BR2340" s="173">
        <f t="shared" si="1035"/>
        <v>0</v>
      </c>
      <c r="BS2340" s="173">
        <f>(AV2340*2500)*'P6 Verzekering'!$E$11</f>
        <v>0</v>
      </c>
      <c r="BT2340" s="173">
        <f>(AW2340*2500)*'P6 Verzekering'!$E$12</f>
        <v>0</v>
      </c>
      <c r="BU2340" s="173">
        <f>(L2340*2500)*'P6 Verzekering'!$E$13</f>
        <v>0</v>
      </c>
      <c r="BV2340" s="173">
        <f t="shared" si="1036"/>
        <v>0</v>
      </c>
      <c r="BW2340"/>
      <c r="BX2340"/>
    </row>
    <row r="2341" spans="1:76">
      <c r="A2341" s="152" t="s">
        <v>2296</v>
      </c>
      <c r="B2341" s="152" t="s">
        <v>219</v>
      </c>
      <c r="C2341" s="152" t="s">
        <v>219</v>
      </c>
      <c r="D2341" s="152" t="s">
        <v>198</v>
      </c>
      <c r="E2341" s="152" t="s">
        <v>195</v>
      </c>
      <c r="F2341" s="153">
        <f t="shared" si="1038"/>
        <v>48</v>
      </c>
      <c r="G2341" s="154">
        <v>0</v>
      </c>
      <c r="H2341" s="154">
        <f>IFERROR(VLOOKUP(B2341,'P2 Origin'!$C$21:$Q$176,15,FALSE),0)</f>
        <v>0</v>
      </c>
      <c r="I2341" s="154">
        <f>IFERROR(VLOOKUP(D2341,'P4 Destination'!$C$21:$Q$176,15,FALSE),0)</f>
        <v>1</v>
      </c>
      <c r="J2341" s="155"/>
      <c r="K2341" s="155"/>
      <c r="L2341" s="156">
        <v>48</v>
      </c>
      <c r="M2341" s="155">
        <v>1618</v>
      </c>
      <c r="N2341" s="155">
        <v>7</v>
      </c>
      <c r="O2341" s="157">
        <f t="shared" si="1013"/>
        <v>0</v>
      </c>
      <c r="P2341" s="158">
        <f t="shared" si="1014"/>
        <v>0</v>
      </c>
      <c r="Q2341" s="159">
        <f>IFERROR(VLOOKUP(N2341,'P1 Intra-Europees'!$A$15:$H$25,3,0),0)*P2341</f>
        <v>0</v>
      </c>
      <c r="R2341" s="160">
        <f t="shared" si="1015"/>
        <v>0</v>
      </c>
      <c r="S2341" s="159">
        <f>IFERROR(VLOOKUP(N2341,'P1 Intra-Europees'!$A$15:$H$25,4,0),0)*R2341</f>
        <v>0</v>
      </c>
      <c r="T2341" s="160">
        <f t="shared" si="1016"/>
        <v>0</v>
      </c>
      <c r="U2341" s="159">
        <f>IFERROR(VLOOKUP(N2341,'P1 Intra-Europees'!$A$15:$H$25,5,0),0)*T2341</f>
        <v>0</v>
      </c>
      <c r="V2341" s="160">
        <f t="shared" si="1017"/>
        <v>0</v>
      </c>
      <c r="W2341" s="159">
        <f>IFERROR(VLOOKUP(N2341,'P1 Intra-Europees'!$A$15:$H$25,6,0),0)*V2341</f>
        <v>0</v>
      </c>
      <c r="X2341" s="160">
        <f t="shared" si="1018"/>
        <v>48</v>
      </c>
      <c r="Y2341" s="159">
        <f>IFERROR(VLOOKUP(N2341,'P1 Intra-Europees'!$A$15:$H$25,7,0),0)*X2341</f>
        <v>0</v>
      </c>
      <c r="Z2341" s="161">
        <f t="shared" si="1019"/>
        <v>0</v>
      </c>
      <c r="AA2341" s="162">
        <f>IFERROR(VLOOKUP(N2341,'P1 Intra-Europees'!$A$15:$H$25,8,0),0)*Z2341</f>
        <v>0</v>
      </c>
      <c r="AB2341" s="163">
        <f t="shared" si="1020"/>
        <v>0</v>
      </c>
      <c r="AC2341" s="157" t="str">
        <f>VLOOKUP(B2341,'P2 Origin'!$C$21:$O$176,13,0)</f>
        <v>EUR</v>
      </c>
      <c r="AD2341" s="164">
        <f t="shared" si="1021"/>
        <v>0</v>
      </c>
      <c r="AE2341" s="165">
        <f>IF(AU2341&gt;0.1,VLOOKUP(B2341,'P2 Origin'!$C$21:$M$176,3,0)*H2341,0)</f>
        <v>0</v>
      </c>
      <c r="AF2341" s="166">
        <f t="shared" si="1022"/>
        <v>0</v>
      </c>
      <c r="AG2341" s="165">
        <f>(VLOOKUP(B2341,'P2 Origin'!$C$21:$M$176,4,0))*AF2341</f>
        <v>0</v>
      </c>
      <c r="AH2341" s="166">
        <f t="shared" si="1023"/>
        <v>0</v>
      </c>
      <c r="AI2341" s="165">
        <f>(VLOOKUP(B2341,'P2 Origin'!$C$21:$M$176,5,0))*AH2341</f>
        <v>0</v>
      </c>
      <c r="AJ2341" s="166">
        <f t="shared" si="1037"/>
        <v>0</v>
      </c>
      <c r="AK2341" s="165">
        <f>(VLOOKUP(B2341,'P2 Origin'!$C$21:$M$176,6,0))*AJ2341</f>
        <v>0</v>
      </c>
      <c r="AL2341" s="166">
        <f t="shared" si="1024"/>
        <v>0</v>
      </c>
      <c r="AM2341" s="165">
        <f>(VLOOKUP($B2341,'P2 Origin'!$C$21:$M$176,7,0))*AL2341</f>
        <v>0</v>
      </c>
      <c r="AN2341" s="166">
        <f t="shared" si="1025"/>
        <v>0</v>
      </c>
      <c r="AO2341" s="165">
        <f>(VLOOKUP($B2341,'P2 Origin'!$C$21:$M$176,8,0))*AN2341</f>
        <v>0</v>
      </c>
      <c r="AP2341" s="166">
        <f t="shared" si="1026"/>
        <v>0</v>
      </c>
      <c r="AQ2341" s="165">
        <f>(VLOOKUP($B2341,'P2 Origin'!$C$21:$M$176,9,0))*AP2341</f>
        <v>0</v>
      </c>
      <c r="AR2341" s="155">
        <f t="shared" si="1039"/>
        <v>0</v>
      </c>
      <c r="AS2341" s="164">
        <f>(VLOOKUP(B2341,'P2 Origin'!$C$21:$M$176,10,0))*K2341</f>
        <v>0</v>
      </c>
      <c r="AT2341" s="164">
        <f>(VLOOKUP(B2341,'P2 Origin'!$C$21:$M$176,11,0))*J2341</f>
        <v>0</v>
      </c>
      <c r="AU2341" s="167">
        <v>0</v>
      </c>
      <c r="AV2341" s="168">
        <v>0</v>
      </c>
      <c r="AW2341" s="169">
        <v>0</v>
      </c>
      <c r="AX2341" s="170">
        <f>IF(AU2341&gt;=0.1,'P3 Bureaumarge zee- en luchtvr.'!$D$12,0)</f>
        <v>0</v>
      </c>
      <c r="AY2341" s="163">
        <f t="shared" si="1027"/>
        <v>0</v>
      </c>
      <c r="AZ2341" s="157" t="str">
        <f>VLOOKUP(D2341,'P4 Destination'!$C$21:$O$176,13,0)</f>
        <v>EUR</v>
      </c>
      <c r="BA2341" s="164">
        <f t="shared" si="1028"/>
        <v>0</v>
      </c>
      <c r="BB2341" s="171">
        <f>IF(AU2341&gt;0.1,(VLOOKUP(D2341,'P4 Destination'!$C$21:$M$176,3,0))*I2341,0)</f>
        <v>0</v>
      </c>
      <c r="BC2341" s="172">
        <f t="shared" si="1029"/>
        <v>0</v>
      </c>
      <c r="BD2341" s="171">
        <f>(VLOOKUP($D2341,'P4 Destination'!$C$21:$M$176,4,0))*BC2341</f>
        <v>0</v>
      </c>
      <c r="BE2341" s="172">
        <f t="shared" si="1030"/>
        <v>0</v>
      </c>
      <c r="BF2341" s="171">
        <f>(VLOOKUP($D2341,'P4 Destination'!$C$21:$M$176,5,0))*BE2341</f>
        <v>0</v>
      </c>
      <c r="BG2341" s="172">
        <f t="shared" si="1031"/>
        <v>0</v>
      </c>
      <c r="BH2341" s="171">
        <f>(VLOOKUP($D2341,'P4 Destination'!$C$21:$M$176,6,0))*BG2341</f>
        <v>0</v>
      </c>
      <c r="BI2341" s="172">
        <f t="shared" si="1032"/>
        <v>0</v>
      </c>
      <c r="BJ2341" s="171">
        <f>(VLOOKUP($D2341,'P4 Destination'!$C$21:$M$176,7,0))*BI2341</f>
        <v>0</v>
      </c>
      <c r="BK2341" s="172">
        <f t="shared" si="1033"/>
        <v>0</v>
      </c>
      <c r="BL2341" s="171">
        <f>(VLOOKUP($D2341,'P4 Destination'!$C$21:$M$176,8,0))*BK2341</f>
        <v>0</v>
      </c>
      <c r="BM2341" s="172">
        <f t="shared" si="1034"/>
        <v>0</v>
      </c>
      <c r="BN2341" s="171">
        <f>(VLOOKUP($D2341,'P4 Destination'!$C$21:$M$176,9,0))*BM2341</f>
        <v>0</v>
      </c>
      <c r="BO2341" s="154">
        <f t="shared" si="1040"/>
        <v>0</v>
      </c>
      <c r="BP2341" s="171">
        <f>(VLOOKUP(D2341,'P4 Destination'!$C$21:$M$176,10,0))*K2341</f>
        <v>0</v>
      </c>
      <c r="BQ2341" s="171">
        <f>(VLOOKUP(D2341,'P4 Destination'!$C$21:$M$176,11,0))*J2341</f>
        <v>0</v>
      </c>
      <c r="BR2341" s="173">
        <f t="shared" si="1035"/>
        <v>0</v>
      </c>
      <c r="BS2341" s="173">
        <f>(AV2341*2500)*'P6 Verzekering'!$E$11</f>
        <v>0</v>
      </c>
      <c r="BT2341" s="173">
        <f>(AW2341*2500)*'P6 Verzekering'!$E$12</f>
        <v>0</v>
      </c>
      <c r="BU2341" s="173">
        <f>(L2341*2500)*'P6 Verzekering'!$E$13</f>
        <v>0</v>
      </c>
      <c r="BV2341" s="173">
        <f t="shared" si="1036"/>
        <v>0</v>
      </c>
      <c r="BW2341"/>
      <c r="BX2341"/>
    </row>
    <row r="2342" spans="1:76">
      <c r="A2342" s="152" t="s">
        <v>1298</v>
      </c>
      <c r="B2342" s="152" t="s">
        <v>255</v>
      </c>
      <c r="C2342" s="152" t="s">
        <v>254</v>
      </c>
      <c r="D2342" s="152" t="s">
        <v>219</v>
      </c>
      <c r="E2342" s="152" t="s">
        <v>219</v>
      </c>
      <c r="F2342" s="153">
        <f t="shared" si="1038"/>
        <v>48</v>
      </c>
      <c r="G2342" s="154">
        <v>0</v>
      </c>
      <c r="H2342" s="154">
        <f>IFERROR(VLOOKUP(B2342,'P2 Origin'!$C$21:$Q$176,15,FALSE),0)</f>
        <v>1</v>
      </c>
      <c r="I2342" s="154">
        <f>IFERROR(VLOOKUP(D2342,'P4 Destination'!$C$21:$Q$176,15,FALSE),0)</f>
        <v>0</v>
      </c>
      <c r="J2342" s="155"/>
      <c r="K2342" s="155"/>
      <c r="L2342" s="156">
        <v>48</v>
      </c>
      <c r="M2342" s="155">
        <v>2007</v>
      </c>
      <c r="N2342" s="155">
        <v>8</v>
      </c>
      <c r="O2342" s="157">
        <f t="shared" si="1013"/>
        <v>0</v>
      </c>
      <c r="P2342" s="158">
        <f t="shared" si="1014"/>
        <v>0</v>
      </c>
      <c r="Q2342" s="159">
        <f>IFERROR(VLOOKUP(N2342,'P1 Intra-Europees'!$A$15:$H$25,3,0),0)*P2342</f>
        <v>0</v>
      </c>
      <c r="R2342" s="160">
        <f t="shared" si="1015"/>
        <v>0</v>
      </c>
      <c r="S2342" s="159">
        <f>IFERROR(VLOOKUP(N2342,'P1 Intra-Europees'!$A$15:$H$25,4,0),0)*R2342</f>
        <v>0</v>
      </c>
      <c r="T2342" s="160">
        <f t="shared" si="1016"/>
        <v>0</v>
      </c>
      <c r="U2342" s="159">
        <f>IFERROR(VLOOKUP(N2342,'P1 Intra-Europees'!$A$15:$H$25,5,0),0)*T2342</f>
        <v>0</v>
      </c>
      <c r="V2342" s="160">
        <f t="shared" si="1017"/>
        <v>0</v>
      </c>
      <c r="W2342" s="159">
        <f>IFERROR(VLOOKUP(N2342,'P1 Intra-Europees'!$A$15:$H$25,6,0),0)*V2342</f>
        <v>0</v>
      </c>
      <c r="X2342" s="160">
        <f t="shared" si="1018"/>
        <v>48</v>
      </c>
      <c r="Y2342" s="159">
        <f>IFERROR(VLOOKUP(N2342,'P1 Intra-Europees'!$A$15:$H$25,7,0),0)*X2342</f>
        <v>0</v>
      </c>
      <c r="Z2342" s="161">
        <f t="shared" si="1019"/>
        <v>0</v>
      </c>
      <c r="AA2342" s="162">
        <f>IFERROR(VLOOKUP(N2342,'P1 Intra-Europees'!$A$15:$H$25,8,0),0)*Z2342</f>
        <v>0</v>
      </c>
      <c r="AB2342" s="163">
        <f t="shared" si="1020"/>
        <v>0</v>
      </c>
      <c r="AC2342" s="157" t="str">
        <f>VLOOKUP(B2342,'P2 Origin'!$C$21:$O$176,13,0)</f>
        <v>EUR</v>
      </c>
      <c r="AD2342" s="164">
        <f t="shared" si="1021"/>
        <v>0</v>
      </c>
      <c r="AE2342" s="165">
        <f>IF(AU2342&gt;0.1,VLOOKUP(B2342,'P2 Origin'!$C$21:$M$176,3,0)*H2342,0)</f>
        <v>0</v>
      </c>
      <c r="AF2342" s="166">
        <f t="shared" si="1022"/>
        <v>0</v>
      </c>
      <c r="AG2342" s="165">
        <f>(VLOOKUP(B2342,'P2 Origin'!$C$21:$M$176,4,0))*AF2342</f>
        <v>0</v>
      </c>
      <c r="AH2342" s="166">
        <f t="shared" si="1023"/>
        <v>0</v>
      </c>
      <c r="AI2342" s="165">
        <f>(VLOOKUP(B2342,'P2 Origin'!$C$21:$M$176,5,0))*AH2342</f>
        <v>0</v>
      </c>
      <c r="AJ2342" s="166">
        <f t="shared" si="1037"/>
        <v>0</v>
      </c>
      <c r="AK2342" s="165">
        <f>(VLOOKUP(B2342,'P2 Origin'!$C$21:$M$176,6,0))*AJ2342</f>
        <v>0</v>
      </c>
      <c r="AL2342" s="166">
        <f t="shared" si="1024"/>
        <v>0</v>
      </c>
      <c r="AM2342" s="165">
        <f>(VLOOKUP($B2342,'P2 Origin'!$C$21:$M$176,7,0))*AL2342</f>
        <v>0</v>
      </c>
      <c r="AN2342" s="166">
        <f t="shared" si="1025"/>
        <v>0</v>
      </c>
      <c r="AO2342" s="165">
        <f>(VLOOKUP($B2342,'P2 Origin'!$C$21:$M$176,8,0))*AN2342</f>
        <v>0</v>
      </c>
      <c r="AP2342" s="166">
        <f t="shared" si="1026"/>
        <v>0</v>
      </c>
      <c r="AQ2342" s="165">
        <f>(VLOOKUP($B2342,'P2 Origin'!$C$21:$M$176,9,0))*AP2342</f>
        <v>0</v>
      </c>
      <c r="AR2342" s="155">
        <f t="shared" si="1039"/>
        <v>0</v>
      </c>
      <c r="AS2342" s="164">
        <f>(VLOOKUP(B2342,'P2 Origin'!$C$21:$M$176,10,0))*K2342</f>
        <v>0</v>
      </c>
      <c r="AT2342" s="164">
        <f>(VLOOKUP(B2342,'P2 Origin'!$C$21:$M$176,11,0))*J2342</f>
        <v>0</v>
      </c>
      <c r="AU2342" s="167">
        <v>0</v>
      </c>
      <c r="AV2342" s="168">
        <v>0</v>
      </c>
      <c r="AW2342" s="169">
        <v>0</v>
      </c>
      <c r="AX2342" s="170">
        <f>IF(AU2342&gt;=0.1,'P3 Bureaumarge zee- en luchtvr.'!$D$12,0)</f>
        <v>0</v>
      </c>
      <c r="AY2342" s="163">
        <f t="shared" si="1027"/>
        <v>0</v>
      </c>
      <c r="AZ2342" s="157" t="str">
        <f>VLOOKUP(D2342,'P4 Destination'!$C$21:$O$176,13,0)</f>
        <v>EUR</v>
      </c>
      <c r="BA2342" s="164">
        <f t="shared" si="1028"/>
        <v>0</v>
      </c>
      <c r="BB2342" s="171">
        <f>IF(AU2342&gt;0.1,(VLOOKUP(D2342,'P4 Destination'!$C$21:$M$176,3,0))*I2342,0)</f>
        <v>0</v>
      </c>
      <c r="BC2342" s="172">
        <f t="shared" si="1029"/>
        <v>0</v>
      </c>
      <c r="BD2342" s="171">
        <f>(VLOOKUP($D2342,'P4 Destination'!$C$21:$M$176,4,0))*BC2342</f>
        <v>0</v>
      </c>
      <c r="BE2342" s="172">
        <f t="shared" si="1030"/>
        <v>0</v>
      </c>
      <c r="BF2342" s="171">
        <f>(VLOOKUP($D2342,'P4 Destination'!$C$21:$M$176,5,0))*BE2342</f>
        <v>0</v>
      </c>
      <c r="BG2342" s="172">
        <f t="shared" si="1031"/>
        <v>0</v>
      </c>
      <c r="BH2342" s="171">
        <f>(VLOOKUP($D2342,'P4 Destination'!$C$21:$M$176,6,0))*BG2342</f>
        <v>0</v>
      </c>
      <c r="BI2342" s="172">
        <f t="shared" si="1032"/>
        <v>0</v>
      </c>
      <c r="BJ2342" s="171">
        <f>(VLOOKUP($D2342,'P4 Destination'!$C$21:$M$176,7,0))*BI2342</f>
        <v>0</v>
      </c>
      <c r="BK2342" s="172">
        <f t="shared" si="1033"/>
        <v>0</v>
      </c>
      <c r="BL2342" s="171">
        <f>(VLOOKUP($D2342,'P4 Destination'!$C$21:$M$176,8,0))*BK2342</f>
        <v>0</v>
      </c>
      <c r="BM2342" s="172">
        <f t="shared" si="1034"/>
        <v>0</v>
      </c>
      <c r="BN2342" s="171">
        <f>(VLOOKUP($D2342,'P4 Destination'!$C$21:$M$176,9,0))*BM2342</f>
        <v>0</v>
      </c>
      <c r="BO2342" s="154">
        <f t="shared" si="1040"/>
        <v>0</v>
      </c>
      <c r="BP2342" s="171">
        <f>(VLOOKUP(D2342,'P4 Destination'!$C$21:$M$176,10,0))*K2342</f>
        <v>0</v>
      </c>
      <c r="BQ2342" s="171">
        <f>(VLOOKUP(D2342,'P4 Destination'!$C$21:$M$176,11,0))*J2342</f>
        <v>0</v>
      </c>
      <c r="BR2342" s="173">
        <f t="shared" si="1035"/>
        <v>0</v>
      </c>
      <c r="BS2342" s="173">
        <f>(AV2342*2500)*'P6 Verzekering'!$E$11</f>
        <v>0</v>
      </c>
      <c r="BT2342" s="173">
        <f>(AW2342*2500)*'P6 Verzekering'!$E$12</f>
        <v>0</v>
      </c>
      <c r="BU2342" s="173">
        <f>(L2342*2500)*'P6 Verzekering'!$E$13</f>
        <v>0</v>
      </c>
      <c r="BV2342" s="173">
        <f t="shared" si="1036"/>
        <v>0</v>
      </c>
      <c r="BW2342"/>
      <c r="BX2342"/>
    </row>
    <row r="2343" spans="1:76">
      <c r="A2343" s="152" t="s">
        <v>1004</v>
      </c>
      <c r="B2343" s="152" t="s">
        <v>151</v>
      </c>
      <c r="C2343" s="152" t="s">
        <v>149</v>
      </c>
      <c r="D2343" s="152" t="s">
        <v>219</v>
      </c>
      <c r="E2343" s="152" t="s">
        <v>219</v>
      </c>
      <c r="F2343" s="153">
        <f t="shared" si="1038"/>
        <v>49</v>
      </c>
      <c r="G2343" s="154">
        <v>0</v>
      </c>
      <c r="H2343" s="154">
        <f>IFERROR(VLOOKUP(B2343,'P2 Origin'!$C$21:$Q$176,15,FALSE),0)</f>
        <v>0</v>
      </c>
      <c r="I2343" s="154">
        <f>IFERROR(VLOOKUP(D2343,'P4 Destination'!$C$21:$Q$176,15,FALSE),0)</f>
        <v>0</v>
      </c>
      <c r="J2343" s="155"/>
      <c r="K2343" s="155"/>
      <c r="L2343" s="156">
        <v>49</v>
      </c>
      <c r="M2343" s="155">
        <v>180</v>
      </c>
      <c r="N2343" s="155">
        <v>2</v>
      </c>
      <c r="O2343" s="157">
        <f t="shared" si="1013"/>
        <v>0</v>
      </c>
      <c r="P2343" s="158">
        <f t="shared" si="1014"/>
        <v>0</v>
      </c>
      <c r="Q2343" s="159">
        <f>IFERROR(VLOOKUP(N2343,'P1 Intra-Europees'!$A$15:$H$25,3,0),0)*P2343</f>
        <v>0</v>
      </c>
      <c r="R2343" s="160">
        <f t="shared" si="1015"/>
        <v>0</v>
      </c>
      <c r="S2343" s="159">
        <f>IFERROR(VLOOKUP(N2343,'P1 Intra-Europees'!$A$15:$H$25,4,0),0)*R2343</f>
        <v>0</v>
      </c>
      <c r="T2343" s="160">
        <f t="shared" si="1016"/>
        <v>0</v>
      </c>
      <c r="U2343" s="159">
        <f>IFERROR(VLOOKUP(N2343,'P1 Intra-Europees'!$A$15:$H$25,5,0),0)*T2343</f>
        <v>0</v>
      </c>
      <c r="V2343" s="160">
        <f t="shared" si="1017"/>
        <v>0</v>
      </c>
      <c r="W2343" s="159">
        <f>IFERROR(VLOOKUP(N2343,'P1 Intra-Europees'!$A$15:$H$25,6,0),0)*V2343</f>
        <v>0</v>
      </c>
      <c r="X2343" s="160">
        <f t="shared" si="1018"/>
        <v>49</v>
      </c>
      <c r="Y2343" s="159">
        <f>IFERROR(VLOOKUP(N2343,'P1 Intra-Europees'!$A$15:$H$25,7,0),0)*X2343</f>
        <v>0</v>
      </c>
      <c r="Z2343" s="161">
        <f t="shared" si="1019"/>
        <v>0</v>
      </c>
      <c r="AA2343" s="162">
        <f>IFERROR(VLOOKUP(N2343,'P1 Intra-Europees'!$A$15:$H$25,8,0),0)*Z2343</f>
        <v>0</v>
      </c>
      <c r="AB2343" s="163">
        <f t="shared" si="1020"/>
        <v>0</v>
      </c>
      <c r="AC2343" s="157" t="str">
        <f>VLOOKUP(B2343,'P2 Origin'!$C$21:$O$176,13,0)</f>
        <v>EUR</v>
      </c>
      <c r="AD2343" s="164">
        <f t="shared" si="1021"/>
        <v>0</v>
      </c>
      <c r="AE2343" s="165">
        <f>IF(AU2343&gt;0.1,VLOOKUP(B2343,'P2 Origin'!$C$21:$M$176,3,0)*H2343,0)</f>
        <v>0</v>
      </c>
      <c r="AF2343" s="166">
        <f t="shared" si="1022"/>
        <v>0</v>
      </c>
      <c r="AG2343" s="165">
        <f>(VLOOKUP(B2343,'P2 Origin'!$C$21:$M$176,4,0))*AF2343</f>
        <v>0</v>
      </c>
      <c r="AH2343" s="166">
        <f t="shared" si="1023"/>
        <v>0</v>
      </c>
      <c r="AI2343" s="165">
        <f>(VLOOKUP(B2343,'P2 Origin'!$C$21:$M$176,5,0))*AH2343</f>
        <v>0</v>
      </c>
      <c r="AJ2343" s="166">
        <f t="shared" si="1037"/>
        <v>0</v>
      </c>
      <c r="AK2343" s="165">
        <f>(VLOOKUP(B2343,'P2 Origin'!$C$21:$M$176,6,0))*AJ2343</f>
        <v>0</v>
      </c>
      <c r="AL2343" s="166">
        <f t="shared" si="1024"/>
        <v>0</v>
      </c>
      <c r="AM2343" s="165">
        <f>(VLOOKUP($B2343,'P2 Origin'!$C$21:$M$176,7,0))*AL2343</f>
        <v>0</v>
      </c>
      <c r="AN2343" s="166">
        <f t="shared" si="1025"/>
        <v>0</v>
      </c>
      <c r="AO2343" s="165">
        <f>(VLOOKUP($B2343,'P2 Origin'!$C$21:$M$176,8,0))*AN2343</f>
        <v>0</v>
      </c>
      <c r="AP2343" s="166">
        <f t="shared" si="1026"/>
        <v>0</v>
      </c>
      <c r="AQ2343" s="165">
        <f>(VLOOKUP($B2343,'P2 Origin'!$C$21:$M$176,9,0))*AP2343</f>
        <v>0</v>
      </c>
      <c r="AR2343" s="155">
        <f t="shared" si="1039"/>
        <v>0</v>
      </c>
      <c r="AS2343" s="164">
        <f>(VLOOKUP(B2343,'P2 Origin'!$C$21:$M$176,10,0))*K2343</f>
        <v>0</v>
      </c>
      <c r="AT2343" s="164">
        <f>(VLOOKUP(B2343,'P2 Origin'!$C$21:$M$176,11,0))*J2343</f>
        <v>0</v>
      </c>
      <c r="AU2343" s="167">
        <v>0</v>
      </c>
      <c r="AV2343" s="168">
        <v>0</v>
      </c>
      <c r="AW2343" s="169">
        <v>0</v>
      </c>
      <c r="AX2343" s="170">
        <f>IF(AU2343&gt;=0.1,'P3 Bureaumarge zee- en luchtvr.'!$D$12,0)</f>
        <v>0</v>
      </c>
      <c r="AY2343" s="163">
        <f t="shared" si="1027"/>
        <v>0</v>
      </c>
      <c r="AZ2343" s="157" t="str">
        <f>VLOOKUP(D2343,'P4 Destination'!$C$21:$O$176,13,0)</f>
        <v>EUR</v>
      </c>
      <c r="BA2343" s="164">
        <f t="shared" si="1028"/>
        <v>0</v>
      </c>
      <c r="BB2343" s="171">
        <f>IF(AU2343&gt;0.1,(VLOOKUP(D2343,'P4 Destination'!$C$21:$M$176,3,0))*I2343,0)</f>
        <v>0</v>
      </c>
      <c r="BC2343" s="172">
        <f t="shared" si="1029"/>
        <v>0</v>
      </c>
      <c r="BD2343" s="171">
        <f>(VLOOKUP($D2343,'P4 Destination'!$C$21:$M$176,4,0))*BC2343</f>
        <v>0</v>
      </c>
      <c r="BE2343" s="172">
        <f t="shared" si="1030"/>
        <v>0</v>
      </c>
      <c r="BF2343" s="171">
        <f>(VLOOKUP($D2343,'P4 Destination'!$C$21:$M$176,5,0))*BE2343</f>
        <v>0</v>
      </c>
      <c r="BG2343" s="172">
        <f t="shared" si="1031"/>
        <v>0</v>
      </c>
      <c r="BH2343" s="171">
        <f>(VLOOKUP($D2343,'P4 Destination'!$C$21:$M$176,6,0))*BG2343</f>
        <v>0</v>
      </c>
      <c r="BI2343" s="172">
        <f t="shared" si="1032"/>
        <v>0</v>
      </c>
      <c r="BJ2343" s="171">
        <f>(VLOOKUP($D2343,'P4 Destination'!$C$21:$M$176,7,0))*BI2343</f>
        <v>0</v>
      </c>
      <c r="BK2343" s="172">
        <f t="shared" si="1033"/>
        <v>0</v>
      </c>
      <c r="BL2343" s="171">
        <f>(VLOOKUP($D2343,'P4 Destination'!$C$21:$M$176,8,0))*BK2343</f>
        <v>0</v>
      </c>
      <c r="BM2343" s="172">
        <f t="shared" si="1034"/>
        <v>0</v>
      </c>
      <c r="BN2343" s="171">
        <f>(VLOOKUP($D2343,'P4 Destination'!$C$21:$M$176,9,0))*BM2343</f>
        <v>0</v>
      </c>
      <c r="BO2343" s="154">
        <f t="shared" si="1040"/>
        <v>0</v>
      </c>
      <c r="BP2343" s="171">
        <f>(VLOOKUP(D2343,'P4 Destination'!$C$21:$M$176,10,0))*K2343</f>
        <v>0</v>
      </c>
      <c r="BQ2343" s="171">
        <f>(VLOOKUP(D2343,'P4 Destination'!$C$21:$M$176,11,0))*J2343</f>
        <v>0</v>
      </c>
      <c r="BR2343" s="173">
        <f t="shared" si="1035"/>
        <v>0</v>
      </c>
      <c r="BS2343" s="173">
        <f>(AV2343*2500)*'P6 Verzekering'!$E$11</f>
        <v>0</v>
      </c>
      <c r="BT2343" s="173">
        <f>(AW2343*2500)*'P6 Verzekering'!$E$12</f>
        <v>0</v>
      </c>
      <c r="BU2343" s="173">
        <f>(L2343*2500)*'P6 Verzekering'!$E$13</f>
        <v>0</v>
      </c>
      <c r="BV2343" s="173">
        <f t="shared" si="1036"/>
        <v>0</v>
      </c>
      <c r="BW2343"/>
      <c r="BX2343"/>
    </row>
    <row r="2344" spans="1:76">
      <c r="A2344" s="152" t="s">
        <v>1149</v>
      </c>
      <c r="B2344" s="152" t="s">
        <v>253</v>
      </c>
      <c r="C2344" s="152" t="s">
        <v>250</v>
      </c>
      <c r="D2344" s="152" t="s">
        <v>219</v>
      </c>
      <c r="E2344" s="152" t="s">
        <v>219</v>
      </c>
      <c r="F2344" s="153">
        <f t="shared" si="1038"/>
        <v>49</v>
      </c>
      <c r="G2344" s="154">
        <v>0</v>
      </c>
      <c r="H2344" s="154">
        <f>IFERROR(VLOOKUP(B2344,'P2 Origin'!$C$21:$Q$176,15,FALSE),0)</f>
        <v>1</v>
      </c>
      <c r="I2344" s="154">
        <f>IFERROR(VLOOKUP(D2344,'P4 Destination'!$C$21:$Q$176,15,FALSE),0)</f>
        <v>0</v>
      </c>
      <c r="J2344" s="155"/>
      <c r="K2344" s="155"/>
      <c r="L2344" s="156">
        <v>49</v>
      </c>
      <c r="M2344" s="155">
        <v>869</v>
      </c>
      <c r="N2344" s="155">
        <v>5</v>
      </c>
      <c r="O2344" s="157">
        <f t="shared" si="1013"/>
        <v>0</v>
      </c>
      <c r="P2344" s="158">
        <f t="shared" si="1014"/>
        <v>0</v>
      </c>
      <c r="Q2344" s="159">
        <f>IFERROR(VLOOKUP(N2344,'P1 Intra-Europees'!$A$15:$H$25,3,0),0)*P2344</f>
        <v>0</v>
      </c>
      <c r="R2344" s="160">
        <f t="shared" si="1015"/>
        <v>0</v>
      </c>
      <c r="S2344" s="159">
        <f>IFERROR(VLOOKUP(N2344,'P1 Intra-Europees'!$A$15:$H$25,4,0),0)*R2344</f>
        <v>0</v>
      </c>
      <c r="T2344" s="160">
        <f t="shared" si="1016"/>
        <v>0</v>
      </c>
      <c r="U2344" s="159">
        <f>IFERROR(VLOOKUP(N2344,'P1 Intra-Europees'!$A$15:$H$25,5,0),0)*T2344</f>
        <v>0</v>
      </c>
      <c r="V2344" s="160">
        <f t="shared" si="1017"/>
        <v>0</v>
      </c>
      <c r="W2344" s="159">
        <f>IFERROR(VLOOKUP(N2344,'P1 Intra-Europees'!$A$15:$H$25,6,0),0)*V2344</f>
        <v>0</v>
      </c>
      <c r="X2344" s="160">
        <f t="shared" si="1018"/>
        <v>49</v>
      </c>
      <c r="Y2344" s="159">
        <f>IFERROR(VLOOKUP(N2344,'P1 Intra-Europees'!$A$15:$H$25,7,0),0)*X2344</f>
        <v>0</v>
      </c>
      <c r="Z2344" s="161">
        <f t="shared" si="1019"/>
        <v>0</v>
      </c>
      <c r="AA2344" s="162">
        <f>IFERROR(VLOOKUP(N2344,'P1 Intra-Europees'!$A$15:$H$25,8,0),0)*Z2344</f>
        <v>0</v>
      </c>
      <c r="AB2344" s="163">
        <f t="shared" si="1020"/>
        <v>0</v>
      </c>
      <c r="AC2344" s="157" t="str">
        <f>VLOOKUP(B2344,'P2 Origin'!$C$21:$O$176,13,0)</f>
        <v>EUR</v>
      </c>
      <c r="AD2344" s="164">
        <f t="shared" si="1021"/>
        <v>0</v>
      </c>
      <c r="AE2344" s="165">
        <f>IF(AU2344&gt;0.1,VLOOKUP(B2344,'P2 Origin'!$C$21:$M$176,3,0)*H2344,0)</f>
        <v>0</v>
      </c>
      <c r="AF2344" s="166">
        <f t="shared" si="1022"/>
        <v>0</v>
      </c>
      <c r="AG2344" s="165">
        <f>(VLOOKUP(B2344,'P2 Origin'!$C$21:$M$176,4,0))*AF2344</f>
        <v>0</v>
      </c>
      <c r="AH2344" s="166">
        <f t="shared" si="1023"/>
        <v>0</v>
      </c>
      <c r="AI2344" s="165">
        <f>(VLOOKUP(B2344,'P2 Origin'!$C$21:$M$176,5,0))*AH2344</f>
        <v>0</v>
      </c>
      <c r="AJ2344" s="166">
        <f t="shared" si="1037"/>
        <v>0</v>
      </c>
      <c r="AK2344" s="165">
        <f>(VLOOKUP(B2344,'P2 Origin'!$C$21:$M$176,6,0))*AJ2344</f>
        <v>0</v>
      </c>
      <c r="AL2344" s="166">
        <f t="shared" si="1024"/>
        <v>0</v>
      </c>
      <c r="AM2344" s="165">
        <f>(VLOOKUP($B2344,'P2 Origin'!$C$21:$M$176,7,0))*AL2344</f>
        <v>0</v>
      </c>
      <c r="AN2344" s="166">
        <f t="shared" si="1025"/>
        <v>0</v>
      </c>
      <c r="AO2344" s="165">
        <f>(VLOOKUP($B2344,'P2 Origin'!$C$21:$M$176,8,0))*AN2344</f>
        <v>0</v>
      </c>
      <c r="AP2344" s="166">
        <f t="shared" si="1026"/>
        <v>0</v>
      </c>
      <c r="AQ2344" s="165">
        <f>(VLOOKUP($B2344,'P2 Origin'!$C$21:$M$176,9,0))*AP2344</f>
        <v>0</v>
      </c>
      <c r="AR2344" s="155">
        <f t="shared" si="1039"/>
        <v>0</v>
      </c>
      <c r="AS2344" s="164">
        <f>(VLOOKUP(B2344,'P2 Origin'!$C$21:$M$176,10,0))*K2344</f>
        <v>0</v>
      </c>
      <c r="AT2344" s="164">
        <f>(VLOOKUP(B2344,'P2 Origin'!$C$21:$M$176,11,0))*J2344</f>
        <v>0</v>
      </c>
      <c r="AU2344" s="167">
        <v>0</v>
      </c>
      <c r="AV2344" s="168">
        <v>0</v>
      </c>
      <c r="AW2344" s="169">
        <v>0</v>
      </c>
      <c r="AX2344" s="170">
        <f>IF(AU2344&gt;=0.1,'P3 Bureaumarge zee- en luchtvr.'!$D$12,0)</f>
        <v>0</v>
      </c>
      <c r="AY2344" s="163">
        <f t="shared" si="1027"/>
        <v>0</v>
      </c>
      <c r="AZ2344" s="157" t="str">
        <f>VLOOKUP(D2344,'P4 Destination'!$C$21:$O$176,13,0)</f>
        <v>EUR</v>
      </c>
      <c r="BA2344" s="164">
        <f t="shared" si="1028"/>
        <v>0</v>
      </c>
      <c r="BB2344" s="171">
        <f>IF(AU2344&gt;0.1,(VLOOKUP(D2344,'P4 Destination'!$C$21:$M$176,3,0))*I2344,0)</f>
        <v>0</v>
      </c>
      <c r="BC2344" s="172">
        <f t="shared" si="1029"/>
        <v>0</v>
      </c>
      <c r="BD2344" s="171">
        <f>(VLOOKUP($D2344,'P4 Destination'!$C$21:$M$176,4,0))*BC2344</f>
        <v>0</v>
      </c>
      <c r="BE2344" s="172">
        <f t="shared" si="1030"/>
        <v>0</v>
      </c>
      <c r="BF2344" s="171">
        <f>(VLOOKUP($D2344,'P4 Destination'!$C$21:$M$176,5,0))*BE2344</f>
        <v>0</v>
      </c>
      <c r="BG2344" s="172">
        <f t="shared" si="1031"/>
        <v>0</v>
      </c>
      <c r="BH2344" s="171">
        <f>(VLOOKUP($D2344,'P4 Destination'!$C$21:$M$176,6,0))*BG2344</f>
        <v>0</v>
      </c>
      <c r="BI2344" s="172">
        <f t="shared" si="1032"/>
        <v>0</v>
      </c>
      <c r="BJ2344" s="171">
        <f>(VLOOKUP($D2344,'P4 Destination'!$C$21:$M$176,7,0))*BI2344</f>
        <v>0</v>
      </c>
      <c r="BK2344" s="172">
        <f t="shared" si="1033"/>
        <v>0</v>
      </c>
      <c r="BL2344" s="171">
        <f>(VLOOKUP($D2344,'P4 Destination'!$C$21:$M$176,8,0))*BK2344</f>
        <v>0</v>
      </c>
      <c r="BM2344" s="172">
        <f t="shared" si="1034"/>
        <v>0</v>
      </c>
      <c r="BN2344" s="171">
        <f>(VLOOKUP($D2344,'P4 Destination'!$C$21:$M$176,9,0))*BM2344</f>
        <v>0</v>
      </c>
      <c r="BO2344" s="154">
        <f t="shared" si="1040"/>
        <v>0</v>
      </c>
      <c r="BP2344" s="171">
        <f>(VLOOKUP(D2344,'P4 Destination'!$C$21:$M$176,10,0))*K2344</f>
        <v>0</v>
      </c>
      <c r="BQ2344" s="171">
        <f>(VLOOKUP(D2344,'P4 Destination'!$C$21:$M$176,11,0))*J2344</f>
        <v>0</v>
      </c>
      <c r="BR2344" s="173">
        <f t="shared" si="1035"/>
        <v>0</v>
      </c>
      <c r="BS2344" s="173">
        <f>(AV2344*2500)*'P6 Verzekering'!$E$11</f>
        <v>0</v>
      </c>
      <c r="BT2344" s="173">
        <f>(AW2344*2500)*'P6 Verzekering'!$E$12</f>
        <v>0</v>
      </c>
      <c r="BU2344" s="173">
        <f>(L2344*2500)*'P6 Verzekering'!$E$13</f>
        <v>0</v>
      </c>
      <c r="BV2344" s="173">
        <f t="shared" si="1036"/>
        <v>0</v>
      </c>
      <c r="BW2344"/>
      <c r="BX2344"/>
    </row>
    <row r="2345" spans="1:76">
      <c r="A2345" s="152" t="s">
        <v>3051</v>
      </c>
      <c r="B2345" s="152" t="s">
        <v>147</v>
      </c>
      <c r="C2345" s="152" t="s">
        <v>146</v>
      </c>
      <c r="D2345" s="152" t="s">
        <v>219</v>
      </c>
      <c r="E2345" s="152" t="s">
        <v>219</v>
      </c>
      <c r="F2345" s="153">
        <f t="shared" si="1038"/>
        <v>49</v>
      </c>
      <c r="G2345" s="154">
        <v>0</v>
      </c>
      <c r="H2345" s="154">
        <f>IFERROR(VLOOKUP(B2345,'P2 Origin'!$C$21:$Q$176,15,FALSE),0)</f>
        <v>1</v>
      </c>
      <c r="I2345" s="154">
        <f>IFERROR(VLOOKUP(D2345,'P4 Destination'!$C$21:$Q$176,15,FALSE),0)</f>
        <v>0</v>
      </c>
      <c r="J2345" s="155"/>
      <c r="K2345" s="155"/>
      <c r="L2345" s="156">
        <v>49</v>
      </c>
      <c r="M2345" s="155">
        <v>1166</v>
      </c>
      <c r="N2345" s="155">
        <v>6</v>
      </c>
      <c r="O2345" s="157">
        <f t="shared" si="1013"/>
        <v>0</v>
      </c>
      <c r="P2345" s="158">
        <f t="shared" si="1014"/>
        <v>0</v>
      </c>
      <c r="Q2345" s="159">
        <f>IFERROR(VLOOKUP(N2345,'P1 Intra-Europees'!$A$15:$H$25,3,0),0)*P2345</f>
        <v>0</v>
      </c>
      <c r="R2345" s="160">
        <f t="shared" si="1015"/>
        <v>0</v>
      </c>
      <c r="S2345" s="159">
        <f>IFERROR(VLOOKUP(N2345,'P1 Intra-Europees'!$A$15:$H$25,4,0),0)*R2345</f>
        <v>0</v>
      </c>
      <c r="T2345" s="160">
        <f t="shared" si="1016"/>
        <v>0</v>
      </c>
      <c r="U2345" s="159">
        <f>IFERROR(VLOOKUP(N2345,'P1 Intra-Europees'!$A$15:$H$25,5,0),0)*T2345</f>
        <v>0</v>
      </c>
      <c r="V2345" s="160">
        <f t="shared" si="1017"/>
        <v>0</v>
      </c>
      <c r="W2345" s="159">
        <f>IFERROR(VLOOKUP(N2345,'P1 Intra-Europees'!$A$15:$H$25,6,0),0)*V2345</f>
        <v>0</v>
      </c>
      <c r="X2345" s="160">
        <f t="shared" si="1018"/>
        <v>49</v>
      </c>
      <c r="Y2345" s="159">
        <f>IFERROR(VLOOKUP(N2345,'P1 Intra-Europees'!$A$15:$H$25,7,0),0)*X2345</f>
        <v>0</v>
      </c>
      <c r="Z2345" s="161">
        <f t="shared" si="1019"/>
        <v>0</v>
      </c>
      <c r="AA2345" s="162">
        <f>IFERROR(VLOOKUP(N2345,'P1 Intra-Europees'!$A$15:$H$25,8,0),0)*Z2345</f>
        <v>0</v>
      </c>
      <c r="AB2345" s="163">
        <f t="shared" si="1020"/>
        <v>0</v>
      </c>
      <c r="AC2345" s="157" t="str">
        <f>VLOOKUP(B2345,'P2 Origin'!$C$21:$O$176,13,0)</f>
        <v>EUR</v>
      </c>
      <c r="AD2345" s="164">
        <f t="shared" si="1021"/>
        <v>0</v>
      </c>
      <c r="AE2345" s="165">
        <f>IF(AU2345&gt;0.1,VLOOKUP(B2345,'P2 Origin'!$C$21:$M$176,3,0)*H2345,0)</f>
        <v>0</v>
      </c>
      <c r="AF2345" s="166">
        <f t="shared" si="1022"/>
        <v>0</v>
      </c>
      <c r="AG2345" s="165">
        <f>(VLOOKUP(B2345,'P2 Origin'!$C$21:$M$176,4,0))*AF2345</f>
        <v>0</v>
      </c>
      <c r="AH2345" s="166">
        <f t="shared" si="1023"/>
        <v>0</v>
      </c>
      <c r="AI2345" s="165">
        <f>(VLOOKUP(B2345,'P2 Origin'!$C$21:$M$176,5,0))*AH2345</f>
        <v>0</v>
      </c>
      <c r="AJ2345" s="166">
        <f t="shared" si="1037"/>
        <v>0</v>
      </c>
      <c r="AK2345" s="165">
        <f>(VLOOKUP(B2345,'P2 Origin'!$C$21:$M$176,6,0))*AJ2345</f>
        <v>0</v>
      </c>
      <c r="AL2345" s="166">
        <f t="shared" si="1024"/>
        <v>0</v>
      </c>
      <c r="AM2345" s="165">
        <f>(VLOOKUP($B2345,'P2 Origin'!$C$21:$M$176,7,0))*AL2345</f>
        <v>0</v>
      </c>
      <c r="AN2345" s="166">
        <f t="shared" si="1025"/>
        <v>0</v>
      </c>
      <c r="AO2345" s="165">
        <f>(VLOOKUP($B2345,'P2 Origin'!$C$21:$M$176,8,0))*AN2345</f>
        <v>0</v>
      </c>
      <c r="AP2345" s="166">
        <f t="shared" si="1026"/>
        <v>0</v>
      </c>
      <c r="AQ2345" s="165">
        <f>(VLOOKUP($B2345,'P2 Origin'!$C$21:$M$176,9,0))*AP2345</f>
        <v>0</v>
      </c>
      <c r="AR2345" s="155">
        <f t="shared" si="1039"/>
        <v>0</v>
      </c>
      <c r="AS2345" s="164">
        <f>(VLOOKUP(B2345,'P2 Origin'!$C$21:$M$176,10,0))*K2345</f>
        <v>0</v>
      </c>
      <c r="AT2345" s="164">
        <f>(VLOOKUP(B2345,'P2 Origin'!$C$21:$M$176,11,0))*J2345</f>
        <v>0</v>
      </c>
      <c r="AU2345" s="167">
        <v>0</v>
      </c>
      <c r="AV2345" s="168">
        <v>0</v>
      </c>
      <c r="AW2345" s="169">
        <v>0</v>
      </c>
      <c r="AX2345" s="170">
        <f>IF(AU2345&gt;=0.1,'P3 Bureaumarge zee- en luchtvr.'!$D$12,0)</f>
        <v>0</v>
      </c>
      <c r="AY2345" s="163">
        <f t="shared" si="1027"/>
        <v>0</v>
      </c>
      <c r="AZ2345" s="157" t="str">
        <f>VLOOKUP(D2345,'P4 Destination'!$C$21:$O$176,13,0)</f>
        <v>EUR</v>
      </c>
      <c r="BA2345" s="164">
        <f t="shared" si="1028"/>
        <v>0</v>
      </c>
      <c r="BB2345" s="171">
        <f>IF(AU2345&gt;0.1,(VLOOKUP(D2345,'P4 Destination'!$C$21:$M$176,3,0))*I2345,0)</f>
        <v>0</v>
      </c>
      <c r="BC2345" s="172">
        <f t="shared" si="1029"/>
        <v>0</v>
      </c>
      <c r="BD2345" s="171">
        <f>(VLOOKUP($D2345,'P4 Destination'!$C$21:$M$176,4,0))*BC2345</f>
        <v>0</v>
      </c>
      <c r="BE2345" s="172">
        <f t="shared" si="1030"/>
        <v>0</v>
      </c>
      <c r="BF2345" s="171">
        <f>(VLOOKUP($D2345,'P4 Destination'!$C$21:$M$176,5,0))*BE2345</f>
        <v>0</v>
      </c>
      <c r="BG2345" s="172">
        <f t="shared" si="1031"/>
        <v>0</v>
      </c>
      <c r="BH2345" s="171">
        <f>(VLOOKUP($D2345,'P4 Destination'!$C$21:$M$176,6,0))*BG2345</f>
        <v>0</v>
      </c>
      <c r="BI2345" s="172">
        <f t="shared" si="1032"/>
        <v>0</v>
      </c>
      <c r="BJ2345" s="171">
        <f>(VLOOKUP($D2345,'P4 Destination'!$C$21:$M$176,7,0))*BI2345</f>
        <v>0</v>
      </c>
      <c r="BK2345" s="172">
        <f t="shared" si="1033"/>
        <v>0</v>
      </c>
      <c r="BL2345" s="171">
        <f>(VLOOKUP($D2345,'P4 Destination'!$C$21:$M$176,8,0))*BK2345</f>
        <v>0</v>
      </c>
      <c r="BM2345" s="172">
        <f t="shared" si="1034"/>
        <v>0</v>
      </c>
      <c r="BN2345" s="171">
        <f>(VLOOKUP($D2345,'P4 Destination'!$C$21:$M$176,9,0))*BM2345</f>
        <v>0</v>
      </c>
      <c r="BO2345" s="154">
        <f t="shared" si="1040"/>
        <v>0</v>
      </c>
      <c r="BP2345" s="171">
        <f>(VLOOKUP(D2345,'P4 Destination'!$C$21:$M$176,10,0))*K2345</f>
        <v>0</v>
      </c>
      <c r="BQ2345" s="171">
        <f>(VLOOKUP(D2345,'P4 Destination'!$C$21:$M$176,11,0))*J2345</f>
        <v>0</v>
      </c>
      <c r="BR2345" s="173">
        <f t="shared" si="1035"/>
        <v>0</v>
      </c>
      <c r="BS2345" s="173">
        <f>(AV2345*2500)*'P6 Verzekering'!$E$11</f>
        <v>0</v>
      </c>
      <c r="BT2345" s="173">
        <f>(AW2345*2500)*'P6 Verzekering'!$E$12</f>
        <v>0</v>
      </c>
      <c r="BU2345" s="173">
        <f>(L2345*2500)*'P6 Verzekering'!$E$13</f>
        <v>0</v>
      </c>
      <c r="BV2345" s="173">
        <f t="shared" si="1036"/>
        <v>0</v>
      </c>
      <c r="BW2345"/>
      <c r="BX2345"/>
    </row>
    <row r="2346" spans="1:76">
      <c r="A2346" s="152" t="s">
        <v>1426</v>
      </c>
      <c r="B2346" s="152" t="s">
        <v>258</v>
      </c>
      <c r="C2346" s="152" t="s">
        <v>257</v>
      </c>
      <c r="D2346" s="152" t="s">
        <v>219</v>
      </c>
      <c r="E2346" s="152" t="s">
        <v>219</v>
      </c>
      <c r="F2346" s="153">
        <f t="shared" si="1038"/>
        <v>50</v>
      </c>
      <c r="G2346" s="154">
        <v>0</v>
      </c>
      <c r="H2346" s="154">
        <f>IFERROR(VLOOKUP(B2346,'P2 Origin'!$C$21:$Q$176,15,FALSE),0)</f>
        <v>1</v>
      </c>
      <c r="I2346" s="154">
        <f>IFERROR(VLOOKUP(D2346,'P4 Destination'!$C$21:$Q$176,15,FALSE),0)</f>
        <v>0</v>
      </c>
      <c r="J2346" s="155"/>
      <c r="K2346" s="155"/>
      <c r="L2346" s="156">
        <v>50</v>
      </c>
      <c r="M2346" s="155">
        <v>373</v>
      </c>
      <c r="N2346" s="155">
        <v>3</v>
      </c>
      <c r="O2346" s="157">
        <f t="shared" si="1013"/>
        <v>0</v>
      </c>
      <c r="P2346" s="158">
        <f t="shared" si="1014"/>
        <v>0</v>
      </c>
      <c r="Q2346" s="159">
        <f>IFERROR(VLOOKUP(N2346,'P1 Intra-Europees'!$A$15:$H$25,3,0),0)*P2346</f>
        <v>0</v>
      </c>
      <c r="R2346" s="160">
        <f t="shared" si="1015"/>
        <v>0</v>
      </c>
      <c r="S2346" s="159">
        <f>IFERROR(VLOOKUP(N2346,'P1 Intra-Europees'!$A$15:$H$25,4,0),0)*R2346</f>
        <v>0</v>
      </c>
      <c r="T2346" s="160">
        <f t="shared" si="1016"/>
        <v>0</v>
      </c>
      <c r="U2346" s="159">
        <f>IFERROR(VLOOKUP(N2346,'P1 Intra-Europees'!$A$15:$H$25,5,0),0)*T2346</f>
        <v>0</v>
      </c>
      <c r="V2346" s="160">
        <f t="shared" si="1017"/>
        <v>0</v>
      </c>
      <c r="W2346" s="159">
        <f>IFERROR(VLOOKUP(N2346,'P1 Intra-Europees'!$A$15:$H$25,6,0),0)*V2346</f>
        <v>0</v>
      </c>
      <c r="X2346" s="160">
        <f t="shared" si="1018"/>
        <v>50</v>
      </c>
      <c r="Y2346" s="159">
        <f>IFERROR(VLOOKUP(N2346,'P1 Intra-Europees'!$A$15:$H$25,7,0),0)*X2346</f>
        <v>0</v>
      </c>
      <c r="Z2346" s="161">
        <f t="shared" si="1019"/>
        <v>0</v>
      </c>
      <c r="AA2346" s="162">
        <f>IFERROR(VLOOKUP(N2346,'P1 Intra-Europees'!$A$15:$H$25,8,0),0)*Z2346</f>
        <v>0</v>
      </c>
      <c r="AB2346" s="163">
        <f t="shared" si="1020"/>
        <v>0</v>
      </c>
      <c r="AC2346" s="157" t="str">
        <f>VLOOKUP(B2346,'P2 Origin'!$C$21:$O$176,13,0)</f>
        <v>EUR</v>
      </c>
      <c r="AD2346" s="164">
        <f t="shared" si="1021"/>
        <v>0</v>
      </c>
      <c r="AE2346" s="165">
        <f>IF(AU2346&gt;0.1,VLOOKUP(B2346,'P2 Origin'!$C$21:$M$176,3,0)*H2346,0)</f>
        <v>0</v>
      </c>
      <c r="AF2346" s="166">
        <f t="shared" si="1022"/>
        <v>0</v>
      </c>
      <c r="AG2346" s="165">
        <f>(VLOOKUP(B2346,'P2 Origin'!$C$21:$M$176,4,0))*AF2346</f>
        <v>0</v>
      </c>
      <c r="AH2346" s="166">
        <f t="shared" si="1023"/>
        <v>0</v>
      </c>
      <c r="AI2346" s="165">
        <f>(VLOOKUP(B2346,'P2 Origin'!$C$21:$M$176,5,0))*AH2346</f>
        <v>0</v>
      </c>
      <c r="AJ2346" s="166">
        <f t="shared" si="1037"/>
        <v>0</v>
      </c>
      <c r="AK2346" s="165">
        <f>(VLOOKUP(B2346,'P2 Origin'!$C$21:$M$176,6,0))*AJ2346</f>
        <v>0</v>
      </c>
      <c r="AL2346" s="166">
        <f t="shared" si="1024"/>
        <v>0</v>
      </c>
      <c r="AM2346" s="165">
        <f>(VLOOKUP($B2346,'P2 Origin'!$C$21:$M$176,7,0))*AL2346</f>
        <v>0</v>
      </c>
      <c r="AN2346" s="166">
        <f t="shared" si="1025"/>
        <v>0</v>
      </c>
      <c r="AO2346" s="165">
        <f>(VLOOKUP($B2346,'P2 Origin'!$C$21:$M$176,8,0))*AN2346</f>
        <v>0</v>
      </c>
      <c r="AP2346" s="166">
        <f t="shared" si="1026"/>
        <v>0</v>
      </c>
      <c r="AQ2346" s="165">
        <f>(VLOOKUP($B2346,'P2 Origin'!$C$21:$M$176,9,0))*AP2346</f>
        <v>0</v>
      </c>
      <c r="AR2346" s="155">
        <f t="shared" si="1039"/>
        <v>0</v>
      </c>
      <c r="AS2346" s="164">
        <f>(VLOOKUP(B2346,'P2 Origin'!$C$21:$M$176,10,0))*K2346</f>
        <v>0</v>
      </c>
      <c r="AT2346" s="164">
        <f>(VLOOKUP(B2346,'P2 Origin'!$C$21:$M$176,11,0))*J2346</f>
        <v>0</v>
      </c>
      <c r="AU2346" s="167">
        <v>0</v>
      </c>
      <c r="AV2346" s="168">
        <v>0</v>
      </c>
      <c r="AW2346" s="169">
        <v>0</v>
      </c>
      <c r="AX2346" s="170">
        <f>IF(AU2346&gt;=0.1,'P3 Bureaumarge zee- en luchtvr.'!$D$12,0)</f>
        <v>0</v>
      </c>
      <c r="AY2346" s="163">
        <f t="shared" si="1027"/>
        <v>0</v>
      </c>
      <c r="AZ2346" s="157" t="str">
        <f>VLOOKUP(D2346,'P4 Destination'!$C$21:$O$176,13,0)</f>
        <v>EUR</v>
      </c>
      <c r="BA2346" s="164">
        <f t="shared" si="1028"/>
        <v>0</v>
      </c>
      <c r="BB2346" s="171">
        <f>IF(AU2346&gt;0.1,(VLOOKUP(D2346,'P4 Destination'!$C$21:$M$176,3,0))*I2346,0)</f>
        <v>0</v>
      </c>
      <c r="BC2346" s="172">
        <f t="shared" si="1029"/>
        <v>0</v>
      </c>
      <c r="BD2346" s="171">
        <f>(VLOOKUP($D2346,'P4 Destination'!$C$21:$M$176,4,0))*BC2346</f>
        <v>0</v>
      </c>
      <c r="BE2346" s="172">
        <f t="shared" si="1030"/>
        <v>0</v>
      </c>
      <c r="BF2346" s="171">
        <f>(VLOOKUP($D2346,'P4 Destination'!$C$21:$M$176,5,0))*BE2346</f>
        <v>0</v>
      </c>
      <c r="BG2346" s="172">
        <f t="shared" si="1031"/>
        <v>0</v>
      </c>
      <c r="BH2346" s="171">
        <f>(VLOOKUP($D2346,'P4 Destination'!$C$21:$M$176,6,0))*BG2346</f>
        <v>0</v>
      </c>
      <c r="BI2346" s="172">
        <f t="shared" si="1032"/>
        <v>0</v>
      </c>
      <c r="BJ2346" s="171">
        <f>(VLOOKUP($D2346,'P4 Destination'!$C$21:$M$176,7,0))*BI2346</f>
        <v>0</v>
      </c>
      <c r="BK2346" s="172">
        <f t="shared" si="1033"/>
        <v>0</v>
      </c>
      <c r="BL2346" s="171">
        <f>(VLOOKUP($D2346,'P4 Destination'!$C$21:$M$176,8,0))*BK2346</f>
        <v>0</v>
      </c>
      <c r="BM2346" s="172">
        <f t="shared" si="1034"/>
        <v>0</v>
      </c>
      <c r="BN2346" s="171">
        <f>(VLOOKUP($D2346,'P4 Destination'!$C$21:$M$176,9,0))*BM2346</f>
        <v>0</v>
      </c>
      <c r="BO2346" s="154">
        <f t="shared" si="1040"/>
        <v>0</v>
      </c>
      <c r="BP2346" s="171">
        <f>(VLOOKUP(D2346,'P4 Destination'!$C$21:$M$176,10,0))*K2346</f>
        <v>0</v>
      </c>
      <c r="BQ2346" s="171">
        <f>(VLOOKUP(D2346,'P4 Destination'!$C$21:$M$176,11,0))*J2346</f>
        <v>0</v>
      </c>
      <c r="BR2346" s="173">
        <f t="shared" si="1035"/>
        <v>0</v>
      </c>
      <c r="BS2346" s="173">
        <f>(AV2346*2500)*'P6 Verzekering'!$E$11</f>
        <v>0</v>
      </c>
      <c r="BT2346" s="173">
        <f>(AW2346*2500)*'P6 Verzekering'!$E$12</f>
        <v>0</v>
      </c>
      <c r="BU2346" s="173">
        <f>(L2346*2500)*'P6 Verzekering'!$E$13</f>
        <v>0</v>
      </c>
      <c r="BV2346" s="173">
        <f t="shared" si="1036"/>
        <v>0</v>
      </c>
      <c r="BW2346"/>
      <c r="BX2346"/>
    </row>
    <row r="2347" spans="1:76">
      <c r="A2347" s="152" t="s">
        <v>1143</v>
      </c>
      <c r="B2347" s="152" t="s">
        <v>253</v>
      </c>
      <c r="C2347" s="152" t="s">
        <v>250</v>
      </c>
      <c r="D2347" s="152" t="s">
        <v>219</v>
      </c>
      <c r="E2347" s="152" t="s">
        <v>219</v>
      </c>
      <c r="F2347" s="153">
        <f t="shared" si="1038"/>
        <v>50</v>
      </c>
      <c r="G2347" s="154">
        <v>0</v>
      </c>
      <c r="H2347" s="154">
        <f>IFERROR(VLOOKUP(B2347,'P2 Origin'!$C$21:$Q$176,15,FALSE),0)</f>
        <v>1</v>
      </c>
      <c r="I2347" s="154">
        <f>IFERROR(VLOOKUP(D2347,'P4 Destination'!$C$21:$Q$176,15,FALSE),0)</f>
        <v>0</v>
      </c>
      <c r="J2347" s="155"/>
      <c r="K2347" s="155"/>
      <c r="L2347" s="156">
        <v>50</v>
      </c>
      <c r="M2347" s="155">
        <v>846</v>
      </c>
      <c r="N2347" s="155">
        <v>5</v>
      </c>
      <c r="O2347" s="157">
        <f t="shared" si="1013"/>
        <v>0</v>
      </c>
      <c r="P2347" s="158">
        <f t="shared" si="1014"/>
        <v>0</v>
      </c>
      <c r="Q2347" s="159">
        <f>IFERROR(VLOOKUP(N2347,'P1 Intra-Europees'!$A$15:$H$25,3,0),0)*P2347</f>
        <v>0</v>
      </c>
      <c r="R2347" s="160">
        <f t="shared" si="1015"/>
        <v>0</v>
      </c>
      <c r="S2347" s="159">
        <f>IFERROR(VLOOKUP(N2347,'P1 Intra-Europees'!$A$15:$H$25,4,0),0)*R2347</f>
        <v>0</v>
      </c>
      <c r="T2347" s="160">
        <f t="shared" si="1016"/>
        <v>0</v>
      </c>
      <c r="U2347" s="159">
        <f>IFERROR(VLOOKUP(N2347,'P1 Intra-Europees'!$A$15:$H$25,5,0),0)*T2347</f>
        <v>0</v>
      </c>
      <c r="V2347" s="160">
        <f t="shared" si="1017"/>
        <v>0</v>
      </c>
      <c r="W2347" s="159">
        <f>IFERROR(VLOOKUP(N2347,'P1 Intra-Europees'!$A$15:$H$25,6,0),0)*V2347</f>
        <v>0</v>
      </c>
      <c r="X2347" s="160">
        <f t="shared" si="1018"/>
        <v>50</v>
      </c>
      <c r="Y2347" s="159">
        <f>IFERROR(VLOOKUP(N2347,'P1 Intra-Europees'!$A$15:$H$25,7,0),0)*X2347</f>
        <v>0</v>
      </c>
      <c r="Z2347" s="161">
        <f t="shared" si="1019"/>
        <v>0</v>
      </c>
      <c r="AA2347" s="162">
        <f>IFERROR(VLOOKUP(N2347,'P1 Intra-Europees'!$A$15:$H$25,8,0),0)*Z2347</f>
        <v>0</v>
      </c>
      <c r="AB2347" s="163">
        <f t="shared" si="1020"/>
        <v>0</v>
      </c>
      <c r="AC2347" s="157" t="str">
        <f>VLOOKUP(B2347,'P2 Origin'!$C$21:$O$176,13,0)</f>
        <v>EUR</v>
      </c>
      <c r="AD2347" s="164">
        <f t="shared" si="1021"/>
        <v>0</v>
      </c>
      <c r="AE2347" s="165">
        <f>IF(AU2347&gt;0.1,VLOOKUP(B2347,'P2 Origin'!$C$21:$M$176,3,0)*H2347,0)</f>
        <v>0</v>
      </c>
      <c r="AF2347" s="166">
        <f t="shared" si="1022"/>
        <v>0</v>
      </c>
      <c r="AG2347" s="165">
        <f>(VLOOKUP(B2347,'P2 Origin'!$C$21:$M$176,4,0))*AF2347</f>
        <v>0</v>
      </c>
      <c r="AH2347" s="166">
        <f t="shared" si="1023"/>
        <v>0</v>
      </c>
      <c r="AI2347" s="165">
        <f>(VLOOKUP(B2347,'P2 Origin'!$C$21:$M$176,5,0))*AH2347</f>
        <v>0</v>
      </c>
      <c r="AJ2347" s="166">
        <f t="shared" si="1037"/>
        <v>0</v>
      </c>
      <c r="AK2347" s="165">
        <f>(VLOOKUP(B2347,'P2 Origin'!$C$21:$M$176,6,0))*AJ2347</f>
        <v>0</v>
      </c>
      <c r="AL2347" s="166">
        <f t="shared" si="1024"/>
        <v>0</v>
      </c>
      <c r="AM2347" s="165">
        <f>(VLOOKUP($B2347,'P2 Origin'!$C$21:$M$176,7,0))*AL2347</f>
        <v>0</v>
      </c>
      <c r="AN2347" s="166">
        <f t="shared" si="1025"/>
        <v>0</v>
      </c>
      <c r="AO2347" s="165">
        <f>(VLOOKUP($B2347,'P2 Origin'!$C$21:$M$176,8,0))*AN2347</f>
        <v>0</v>
      </c>
      <c r="AP2347" s="166">
        <f t="shared" si="1026"/>
        <v>0</v>
      </c>
      <c r="AQ2347" s="165">
        <f>(VLOOKUP($B2347,'P2 Origin'!$C$21:$M$176,9,0))*AP2347</f>
        <v>0</v>
      </c>
      <c r="AR2347" s="155">
        <f t="shared" si="1039"/>
        <v>0</v>
      </c>
      <c r="AS2347" s="164">
        <f>(VLOOKUP(B2347,'P2 Origin'!$C$21:$M$176,10,0))*K2347</f>
        <v>0</v>
      </c>
      <c r="AT2347" s="164">
        <f>(VLOOKUP(B2347,'P2 Origin'!$C$21:$M$176,11,0))*J2347</f>
        <v>0</v>
      </c>
      <c r="AU2347" s="167">
        <v>0</v>
      </c>
      <c r="AV2347" s="168">
        <v>0</v>
      </c>
      <c r="AW2347" s="169">
        <v>0</v>
      </c>
      <c r="AX2347" s="170">
        <f>IF(AU2347&gt;=0.1,'P3 Bureaumarge zee- en luchtvr.'!$D$12,0)</f>
        <v>0</v>
      </c>
      <c r="AY2347" s="163">
        <f t="shared" si="1027"/>
        <v>0</v>
      </c>
      <c r="AZ2347" s="157" t="str">
        <f>VLOOKUP(D2347,'P4 Destination'!$C$21:$O$176,13,0)</f>
        <v>EUR</v>
      </c>
      <c r="BA2347" s="164">
        <f t="shared" si="1028"/>
        <v>0</v>
      </c>
      <c r="BB2347" s="171">
        <f>IF(AU2347&gt;0.1,(VLOOKUP(D2347,'P4 Destination'!$C$21:$M$176,3,0))*I2347,0)</f>
        <v>0</v>
      </c>
      <c r="BC2347" s="172">
        <f t="shared" si="1029"/>
        <v>0</v>
      </c>
      <c r="BD2347" s="171">
        <f>(VLOOKUP($D2347,'P4 Destination'!$C$21:$M$176,4,0))*BC2347</f>
        <v>0</v>
      </c>
      <c r="BE2347" s="172">
        <f t="shared" si="1030"/>
        <v>0</v>
      </c>
      <c r="BF2347" s="171">
        <f>(VLOOKUP($D2347,'P4 Destination'!$C$21:$M$176,5,0))*BE2347</f>
        <v>0</v>
      </c>
      <c r="BG2347" s="172">
        <f t="shared" si="1031"/>
        <v>0</v>
      </c>
      <c r="BH2347" s="171">
        <f>(VLOOKUP($D2347,'P4 Destination'!$C$21:$M$176,6,0))*BG2347</f>
        <v>0</v>
      </c>
      <c r="BI2347" s="172">
        <f t="shared" si="1032"/>
        <v>0</v>
      </c>
      <c r="BJ2347" s="171">
        <f>(VLOOKUP($D2347,'P4 Destination'!$C$21:$M$176,7,0))*BI2347</f>
        <v>0</v>
      </c>
      <c r="BK2347" s="172">
        <f t="shared" si="1033"/>
        <v>0</v>
      </c>
      <c r="BL2347" s="171">
        <f>(VLOOKUP($D2347,'P4 Destination'!$C$21:$M$176,8,0))*BK2347</f>
        <v>0</v>
      </c>
      <c r="BM2347" s="172">
        <f t="shared" si="1034"/>
        <v>0</v>
      </c>
      <c r="BN2347" s="171">
        <f>(VLOOKUP($D2347,'P4 Destination'!$C$21:$M$176,9,0))*BM2347</f>
        <v>0</v>
      </c>
      <c r="BO2347" s="154">
        <f t="shared" si="1040"/>
        <v>0</v>
      </c>
      <c r="BP2347" s="171">
        <f>(VLOOKUP(D2347,'P4 Destination'!$C$21:$M$176,10,0))*K2347</f>
        <v>0</v>
      </c>
      <c r="BQ2347" s="171">
        <f>(VLOOKUP(D2347,'P4 Destination'!$C$21:$M$176,11,0))*J2347</f>
        <v>0</v>
      </c>
      <c r="BR2347" s="173">
        <f t="shared" si="1035"/>
        <v>0</v>
      </c>
      <c r="BS2347" s="173">
        <f>(AV2347*2500)*'P6 Verzekering'!$E$11</f>
        <v>0</v>
      </c>
      <c r="BT2347" s="173">
        <f>(AW2347*2500)*'P6 Verzekering'!$E$12</f>
        <v>0</v>
      </c>
      <c r="BU2347" s="173">
        <f>(L2347*2500)*'P6 Verzekering'!$E$13</f>
        <v>0</v>
      </c>
      <c r="BV2347" s="173">
        <f t="shared" si="1036"/>
        <v>0</v>
      </c>
      <c r="BW2347"/>
      <c r="BX2347"/>
    </row>
    <row r="2348" spans="1:76">
      <c r="A2348" s="152" t="s">
        <v>2785</v>
      </c>
      <c r="B2348" s="152" t="s">
        <v>173</v>
      </c>
      <c r="C2348" s="152" t="s">
        <v>172</v>
      </c>
      <c r="D2348" s="152" t="s">
        <v>219</v>
      </c>
      <c r="E2348" s="152" t="s">
        <v>219</v>
      </c>
      <c r="F2348" s="153">
        <f t="shared" si="1038"/>
        <v>50</v>
      </c>
      <c r="G2348" s="154">
        <v>0</v>
      </c>
      <c r="H2348" s="154">
        <f>IFERROR(VLOOKUP(B2348,'P2 Origin'!$C$21:$Q$176,15,FALSE),0)</f>
        <v>1</v>
      </c>
      <c r="I2348" s="154">
        <f>IFERROR(VLOOKUP(D2348,'P4 Destination'!$C$21:$Q$176,15,FALSE),0)</f>
        <v>0</v>
      </c>
      <c r="J2348" s="155"/>
      <c r="K2348" s="155"/>
      <c r="L2348" s="156">
        <v>50</v>
      </c>
      <c r="M2348" s="155">
        <v>891</v>
      </c>
      <c r="N2348" s="155">
        <v>5</v>
      </c>
      <c r="O2348" s="157">
        <f t="shared" si="1013"/>
        <v>0</v>
      </c>
      <c r="P2348" s="158">
        <f t="shared" si="1014"/>
        <v>0</v>
      </c>
      <c r="Q2348" s="159">
        <f>IFERROR(VLOOKUP(N2348,'P1 Intra-Europees'!$A$15:$H$25,3,0),0)*P2348</f>
        <v>0</v>
      </c>
      <c r="R2348" s="160">
        <f t="shared" si="1015"/>
        <v>0</v>
      </c>
      <c r="S2348" s="159">
        <f>IFERROR(VLOOKUP(N2348,'P1 Intra-Europees'!$A$15:$H$25,4,0),0)*R2348</f>
        <v>0</v>
      </c>
      <c r="T2348" s="160">
        <f t="shared" si="1016"/>
        <v>0</v>
      </c>
      <c r="U2348" s="159">
        <f>IFERROR(VLOOKUP(N2348,'P1 Intra-Europees'!$A$15:$H$25,5,0),0)*T2348</f>
        <v>0</v>
      </c>
      <c r="V2348" s="160">
        <f t="shared" si="1017"/>
        <v>0</v>
      </c>
      <c r="W2348" s="159">
        <f>IFERROR(VLOOKUP(N2348,'P1 Intra-Europees'!$A$15:$H$25,6,0),0)*V2348</f>
        <v>0</v>
      </c>
      <c r="X2348" s="160">
        <f t="shared" si="1018"/>
        <v>50</v>
      </c>
      <c r="Y2348" s="159">
        <f>IFERROR(VLOOKUP(N2348,'P1 Intra-Europees'!$A$15:$H$25,7,0),0)*X2348</f>
        <v>0</v>
      </c>
      <c r="Z2348" s="161">
        <f t="shared" si="1019"/>
        <v>0</v>
      </c>
      <c r="AA2348" s="162">
        <f>IFERROR(VLOOKUP(N2348,'P1 Intra-Europees'!$A$15:$H$25,8,0),0)*Z2348</f>
        <v>0</v>
      </c>
      <c r="AB2348" s="163">
        <f t="shared" si="1020"/>
        <v>0</v>
      </c>
      <c r="AC2348" s="157" t="str">
        <f>VLOOKUP(B2348,'P2 Origin'!$C$21:$O$176,13,0)</f>
        <v>EUR</v>
      </c>
      <c r="AD2348" s="164">
        <f t="shared" si="1021"/>
        <v>0</v>
      </c>
      <c r="AE2348" s="165">
        <f>IF(AU2348&gt;0.1,VLOOKUP(B2348,'P2 Origin'!$C$21:$M$176,3,0)*H2348,0)</f>
        <v>0</v>
      </c>
      <c r="AF2348" s="166">
        <f t="shared" si="1022"/>
        <v>0</v>
      </c>
      <c r="AG2348" s="165">
        <f>(VLOOKUP(B2348,'P2 Origin'!$C$21:$M$176,4,0))*AF2348</f>
        <v>0</v>
      </c>
      <c r="AH2348" s="166">
        <f t="shared" si="1023"/>
        <v>0</v>
      </c>
      <c r="AI2348" s="165">
        <f>(VLOOKUP(B2348,'P2 Origin'!$C$21:$M$176,5,0))*AH2348</f>
        <v>0</v>
      </c>
      <c r="AJ2348" s="166">
        <f t="shared" si="1037"/>
        <v>0</v>
      </c>
      <c r="AK2348" s="165">
        <f>(VLOOKUP(B2348,'P2 Origin'!$C$21:$M$176,6,0))*AJ2348</f>
        <v>0</v>
      </c>
      <c r="AL2348" s="166">
        <f t="shared" si="1024"/>
        <v>0</v>
      </c>
      <c r="AM2348" s="165">
        <f>(VLOOKUP($B2348,'P2 Origin'!$C$21:$M$176,7,0))*AL2348</f>
        <v>0</v>
      </c>
      <c r="AN2348" s="166">
        <f t="shared" si="1025"/>
        <v>0</v>
      </c>
      <c r="AO2348" s="165">
        <f>(VLOOKUP($B2348,'P2 Origin'!$C$21:$M$176,8,0))*AN2348</f>
        <v>0</v>
      </c>
      <c r="AP2348" s="166">
        <f t="shared" si="1026"/>
        <v>0</v>
      </c>
      <c r="AQ2348" s="165">
        <f>(VLOOKUP($B2348,'P2 Origin'!$C$21:$M$176,9,0))*AP2348</f>
        <v>0</v>
      </c>
      <c r="AR2348" s="155">
        <f t="shared" si="1039"/>
        <v>0</v>
      </c>
      <c r="AS2348" s="164">
        <f>(VLOOKUP(B2348,'P2 Origin'!$C$21:$M$176,10,0))*K2348</f>
        <v>0</v>
      </c>
      <c r="AT2348" s="164">
        <f>(VLOOKUP(B2348,'P2 Origin'!$C$21:$M$176,11,0))*J2348</f>
        <v>0</v>
      </c>
      <c r="AU2348" s="167">
        <v>0</v>
      </c>
      <c r="AV2348" s="168">
        <v>0</v>
      </c>
      <c r="AW2348" s="169">
        <v>0</v>
      </c>
      <c r="AX2348" s="170">
        <f>IF(AU2348&gt;=0.1,'P3 Bureaumarge zee- en luchtvr.'!$D$12,0)</f>
        <v>0</v>
      </c>
      <c r="AY2348" s="163">
        <f t="shared" si="1027"/>
        <v>0</v>
      </c>
      <c r="AZ2348" s="157" t="str">
        <f>VLOOKUP(D2348,'P4 Destination'!$C$21:$O$176,13,0)</f>
        <v>EUR</v>
      </c>
      <c r="BA2348" s="164">
        <f t="shared" si="1028"/>
        <v>0</v>
      </c>
      <c r="BB2348" s="171">
        <f>IF(AU2348&gt;0.1,(VLOOKUP(D2348,'P4 Destination'!$C$21:$M$176,3,0))*I2348,0)</f>
        <v>0</v>
      </c>
      <c r="BC2348" s="172">
        <f t="shared" si="1029"/>
        <v>0</v>
      </c>
      <c r="BD2348" s="171">
        <f>(VLOOKUP($D2348,'P4 Destination'!$C$21:$M$176,4,0))*BC2348</f>
        <v>0</v>
      </c>
      <c r="BE2348" s="172">
        <f t="shared" si="1030"/>
        <v>0</v>
      </c>
      <c r="BF2348" s="171">
        <f>(VLOOKUP($D2348,'P4 Destination'!$C$21:$M$176,5,0))*BE2348</f>
        <v>0</v>
      </c>
      <c r="BG2348" s="172">
        <f t="shared" si="1031"/>
        <v>0</v>
      </c>
      <c r="BH2348" s="171">
        <f>(VLOOKUP($D2348,'P4 Destination'!$C$21:$M$176,6,0))*BG2348</f>
        <v>0</v>
      </c>
      <c r="BI2348" s="172">
        <f t="shared" si="1032"/>
        <v>0</v>
      </c>
      <c r="BJ2348" s="171">
        <f>(VLOOKUP($D2348,'P4 Destination'!$C$21:$M$176,7,0))*BI2348</f>
        <v>0</v>
      </c>
      <c r="BK2348" s="172">
        <f t="shared" si="1033"/>
        <v>0</v>
      </c>
      <c r="BL2348" s="171">
        <f>(VLOOKUP($D2348,'P4 Destination'!$C$21:$M$176,8,0))*BK2348</f>
        <v>0</v>
      </c>
      <c r="BM2348" s="172">
        <f t="shared" si="1034"/>
        <v>0</v>
      </c>
      <c r="BN2348" s="171">
        <f>(VLOOKUP($D2348,'P4 Destination'!$C$21:$M$176,9,0))*BM2348</f>
        <v>0</v>
      </c>
      <c r="BO2348" s="154">
        <f t="shared" si="1040"/>
        <v>0</v>
      </c>
      <c r="BP2348" s="171">
        <f>(VLOOKUP(D2348,'P4 Destination'!$C$21:$M$176,10,0))*K2348</f>
        <v>0</v>
      </c>
      <c r="BQ2348" s="171">
        <f>(VLOOKUP(D2348,'P4 Destination'!$C$21:$M$176,11,0))*J2348</f>
        <v>0</v>
      </c>
      <c r="BR2348" s="173">
        <f t="shared" si="1035"/>
        <v>0</v>
      </c>
      <c r="BS2348" s="173">
        <f>(AV2348*2500)*'P6 Verzekering'!$E$11</f>
        <v>0</v>
      </c>
      <c r="BT2348" s="173">
        <f>(AW2348*2500)*'P6 Verzekering'!$E$12</f>
        <v>0</v>
      </c>
      <c r="BU2348" s="173">
        <f>(L2348*2500)*'P6 Verzekering'!$E$13</f>
        <v>0</v>
      </c>
      <c r="BV2348" s="173">
        <f t="shared" si="1036"/>
        <v>0</v>
      </c>
      <c r="BW2348"/>
      <c r="BX2348"/>
    </row>
    <row r="2349" spans="1:76">
      <c r="A2349" s="152" t="s">
        <v>2261</v>
      </c>
      <c r="B2349" s="152" t="s">
        <v>219</v>
      </c>
      <c r="C2349" s="152" t="s">
        <v>219</v>
      </c>
      <c r="D2349" s="152" t="s">
        <v>173</v>
      </c>
      <c r="E2349" s="152" t="s">
        <v>172</v>
      </c>
      <c r="F2349" s="153">
        <f t="shared" si="1038"/>
        <v>50</v>
      </c>
      <c r="G2349" s="154">
        <v>0</v>
      </c>
      <c r="H2349" s="154">
        <f>IFERROR(VLOOKUP(B2349,'P2 Origin'!$C$21:$Q$176,15,FALSE),0)</f>
        <v>0</v>
      </c>
      <c r="I2349" s="154">
        <f>IFERROR(VLOOKUP(D2349,'P4 Destination'!$C$21:$Q$176,15,FALSE),0)</f>
        <v>1</v>
      </c>
      <c r="J2349" s="155"/>
      <c r="K2349" s="155"/>
      <c r="L2349" s="156">
        <v>50</v>
      </c>
      <c r="M2349" s="155">
        <v>915</v>
      </c>
      <c r="N2349" s="155">
        <v>5</v>
      </c>
      <c r="O2349" s="157">
        <f t="shared" si="1013"/>
        <v>0</v>
      </c>
      <c r="P2349" s="158">
        <f t="shared" si="1014"/>
        <v>0</v>
      </c>
      <c r="Q2349" s="159">
        <f>IFERROR(VLOOKUP(N2349,'P1 Intra-Europees'!$A$15:$H$25,3,0),0)*P2349</f>
        <v>0</v>
      </c>
      <c r="R2349" s="160">
        <f t="shared" si="1015"/>
        <v>0</v>
      </c>
      <c r="S2349" s="159">
        <f>IFERROR(VLOOKUP(N2349,'P1 Intra-Europees'!$A$15:$H$25,4,0),0)*R2349</f>
        <v>0</v>
      </c>
      <c r="T2349" s="160">
        <f t="shared" si="1016"/>
        <v>0</v>
      </c>
      <c r="U2349" s="159">
        <f>IFERROR(VLOOKUP(N2349,'P1 Intra-Europees'!$A$15:$H$25,5,0),0)*T2349</f>
        <v>0</v>
      </c>
      <c r="V2349" s="160">
        <f t="shared" si="1017"/>
        <v>0</v>
      </c>
      <c r="W2349" s="159">
        <f>IFERROR(VLOOKUP(N2349,'P1 Intra-Europees'!$A$15:$H$25,6,0),0)*V2349</f>
        <v>0</v>
      </c>
      <c r="X2349" s="160">
        <f t="shared" si="1018"/>
        <v>50</v>
      </c>
      <c r="Y2349" s="159">
        <f>IFERROR(VLOOKUP(N2349,'P1 Intra-Europees'!$A$15:$H$25,7,0),0)*X2349</f>
        <v>0</v>
      </c>
      <c r="Z2349" s="161">
        <f t="shared" si="1019"/>
        <v>0</v>
      </c>
      <c r="AA2349" s="162">
        <f>IFERROR(VLOOKUP(N2349,'P1 Intra-Europees'!$A$15:$H$25,8,0),0)*Z2349</f>
        <v>0</v>
      </c>
      <c r="AB2349" s="163">
        <f t="shared" si="1020"/>
        <v>0</v>
      </c>
      <c r="AC2349" s="157" t="str">
        <f>VLOOKUP(B2349,'P2 Origin'!$C$21:$O$176,13,0)</f>
        <v>EUR</v>
      </c>
      <c r="AD2349" s="164">
        <f t="shared" si="1021"/>
        <v>0</v>
      </c>
      <c r="AE2349" s="165">
        <f>IF(AU2349&gt;0.1,VLOOKUP(B2349,'P2 Origin'!$C$21:$M$176,3,0)*H2349,0)</f>
        <v>0</v>
      </c>
      <c r="AF2349" s="166">
        <f t="shared" si="1022"/>
        <v>0</v>
      </c>
      <c r="AG2349" s="165">
        <f>(VLOOKUP(B2349,'P2 Origin'!$C$21:$M$176,4,0))*AF2349</f>
        <v>0</v>
      </c>
      <c r="AH2349" s="166">
        <f t="shared" si="1023"/>
        <v>0</v>
      </c>
      <c r="AI2349" s="165">
        <f>(VLOOKUP(B2349,'P2 Origin'!$C$21:$M$176,5,0))*AH2349</f>
        <v>0</v>
      </c>
      <c r="AJ2349" s="166">
        <f t="shared" si="1037"/>
        <v>0</v>
      </c>
      <c r="AK2349" s="165">
        <f>(VLOOKUP(B2349,'P2 Origin'!$C$21:$M$176,6,0))*AJ2349</f>
        <v>0</v>
      </c>
      <c r="AL2349" s="166">
        <f t="shared" si="1024"/>
        <v>0</v>
      </c>
      <c r="AM2349" s="165">
        <f>(VLOOKUP($B2349,'P2 Origin'!$C$21:$M$176,7,0))*AL2349</f>
        <v>0</v>
      </c>
      <c r="AN2349" s="166">
        <f t="shared" si="1025"/>
        <v>0</v>
      </c>
      <c r="AO2349" s="165">
        <f>(VLOOKUP($B2349,'P2 Origin'!$C$21:$M$176,8,0))*AN2349</f>
        <v>0</v>
      </c>
      <c r="AP2349" s="166">
        <f t="shared" si="1026"/>
        <v>0</v>
      </c>
      <c r="AQ2349" s="165">
        <f>(VLOOKUP($B2349,'P2 Origin'!$C$21:$M$176,9,0))*AP2349</f>
        <v>0</v>
      </c>
      <c r="AR2349" s="155">
        <f t="shared" si="1039"/>
        <v>0</v>
      </c>
      <c r="AS2349" s="164">
        <f>(VLOOKUP(B2349,'P2 Origin'!$C$21:$M$176,10,0))*K2349</f>
        <v>0</v>
      </c>
      <c r="AT2349" s="164">
        <f>(VLOOKUP(B2349,'P2 Origin'!$C$21:$M$176,11,0))*J2349</f>
        <v>0</v>
      </c>
      <c r="AU2349" s="167">
        <v>0</v>
      </c>
      <c r="AV2349" s="168">
        <v>0</v>
      </c>
      <c r="AW2349" s="169">
        <v>0</v>
      </c>
      <c r="AX2349" s="170">
        <f>IF(AU2349&gt;=0.1,'P3 Bureaumarge zee- en luchtvr.'!$D$12,0)</f>
        <v>0</v>
      </c>
      <c r="AY2349" s="163">
        <f t="shared" si="1027"/>
        <v>0</v>
      </c>
      <c r="AZ2349" s="157" t="str">
        <f>VLOOKUP(D2349,'P4 Destination'!$C$21:$O$176,13,0)</f>
        <v>EUR</v>
      </c>
      <c r="BA2349" s="164">
        <f t="shared" si="1028"/>
        <v>0</v>
      </c>
      <c r="BB2349" s="171">
        <f>IF(AU2349&gt;0.1,(VLOOKUP(D2349,'P4 Destination'!$C$21:$M$176,3,0))*I2349,0)</f>
        <v>0</v>
      </c>
      <c r="BC2349" s="172">
        <f t="shared" si="1029"/>
        <v>0</v>
      </c>
      <c r="BD2349" s="171">
        <f>(VLOOKUP($D2349,'P4 Destination'!$C$21:$M$176,4,0))*BC2349</f>
        <v>0</v>
      </c>
      <c r="BE2349" s="172">
        <f t="shared" si="1030"/>
        <v>0</v>
      </c>
      <c r="BF2349" s="171">
        <f>(VLOOKUP($D2349,'P4 Destination'!$C$21:$M$176,5,0))*BE2349</f>
        <v>0</v>
      </c>
      <c r="BG2349" s="172">
        <f t="shared" si="1031"/>
        <v>0</v>
      </c>
      <c r="BH2349" s="171">
        <f>(VLOOKUP($D2349,'P4 Destination'!$C$21:$M$176,6,0))*BG2349</f>
        <v>0</v>
      </c>
      <c r="BI2349" s="172">
        <f t="shared" si="1032"/>
        <v>0</v>
      </c>
      <c r="BJ2349" s="171">
        <f>(VLOOKUP($D2349,'P4 Destination'!$C$21:$M$176,7,0))*BI2349</f>
        <v>0</v>
      </c>
      <c r="BK2349" s="172">
        <f t="shared" si="1033"/>
        <v>0</v>
      </c>
      <c r="BL2349" s="171">
        <f>(VLOOKUP($D2349,'P4 Destination'!$C$21:$M$176,8,0))*BK2349</f>
        <v>0</v>
      </c>
      <c r="BM2349" s="172">
        <f t="shared" si="1034"/>
        <v>0</v>
      </c>
      <c r="BN2349" s="171">
        <f>(VLOOKUP($D2349,'P4 Destination'!$C$21:$M$176,9,0))*BM2349</f>
        <v>0</v>
      </c>
      <c r="BO2349" s="154">
        <f t="shared" si="1040"/>
        <v>0</v>
      </c>
      <c r="BP2349" s="171">
        <f>(VLOOKUP(D2349,'P4 Destination'!$C$21:$M$176,10,0))*K2349</f>
        <v>0</v>
      </c>
      <c r="BQ2349" s="171">
        <f>(VLOOKUP(D2349,'P4 Destination'!$C$21:$M$176,11,0))*J2349</f>
        <v>0</v>
      </c>
      <c r="BR2349" s="173">
        <f t="shared" si="1035"/>
        <v>0</v>
      </c>
      <c r="BS2349" s="173">
        <f>(AV2349*2500)*'P6 Verzekering'!$E$11</f>
        <v>0</v>
      </c>
      <c r="BT2349" s="173">
        <f>(AW2349*2500)*'P6 Verzekering'!$E$12</f>
        <v>0</v>
      </c>
      <c r="BU2349" s="173">
        <f>(L2349*2500)*'P6 Verzekering'!$E$13</f>
        <v>0</v>
      </c>
      <c r="BV2349" s="173">
        <f t="shared" si="1036"/>
        <v>0</v>
      </c>
      <c r="BW2349"/>
      <c r="BX2349"/>
    </row>
    <row r="2350" spans="1:76">
      <c r="A2350" s="152" t="s">
        <v>869</v>
      </c>
      <c r="B2350" s="152" t="s">
        <v>237</v>
      </c>
      <c r="C2350" s="174" t="s">
        <v>236</v>
      </c>
      <c r="D2350" s="152" t="s">
        <v>219</v>
      </c>
      <c r="E2350" s="152" t="s">
        <v>219</v>
      </c>
      <c r="F2350" s="153">
        <f t="shared" si="1038"/>
        <v>50</v>
      </c>
      <c r="G2350" s="154">
        <v>0</v>
      </c>
      <c r="H2350" s="154">
        <f>IFERROR(VLOOKUP(B2350,'P2 Origin'!$C$21:$Q$176,15,FALSE),0)</f>
        <v>0</v>
      </c>
      <c r="I2350" s="154">
        <f>IFERROR(VLOOKUP(D2350,'P4 Destination'!$C$21:$Q$176,15,FALSE),0)</f>
        <v>0</v>
      </c>
      <c r="J2350" s="155"/>
      <c r="K2350" s="155"/>
      <c r="L2350" s="156">
        <v>50</v>
      </c>
      <c r="M2350" s="155">
        <v>1794</v>
      </c>
      <c r="N2350" s="155">
        <v>7</v>
      </c>
      <c r="O2350" s="157">
        <f t="shared" si="1013"/>
        <v>0</v>
      </c>
      <c r="P2350" s="158">
        <f t="shared" si="1014"/>
        <v>0</v>
      </c>
      <c r="Q2350" s="159">
        <f>IFERROR(VLOOKUP(N2350,'P1 Intra-Europees'!$A$15:$H$25,3,0),0)*P2350</f>
        <v>0</v>
      </c>
      <c r="R2350" s="160">
        <f t="shared" si="1015"/>
        <v>0</v>
      </c>
      <c r="S2350" s="159">
        <f>IFERROR(VLOOKUP(N2350,'P1 Intra-Europees'!$A$15:$H$25,4,0),0)*R2350</f>
        <v>0</v>
      </c>
      <c r="T2350" s="160">
        <f t="shared" si="1016"/>
        <v>0</v>
      </c>
      <c r="U2350" s="159">
        <f>IFERROR(VLOOKUP(N2350,'P1 Intra-Europees'!$A$15:$H$25,5,0),0)*T2350</f>
        <v>0</v>
      </c>
      <c r="V2350" s="160">
        <f t="shared" si="1017"/>
        <v>0</v>
      </c>
      <c r="W2350" s="159">
        <f>IFERROR(VLOOKUP(N2350,'P1 Intra-Europees'!$A$15:$H$25,6,0),0)*V2350</f>
        <v>0</v>
      </c>
      <c r="X2350" s="160">
        <f t="shared" si="1018"/>
        <v>50</v>
      </c>
      <c r="Y2350" s="159">
        <f>IFERROR(VLOOKUP(N2350,'P1 Intra-Europees'!$A$15:$H$25,7,0),0)*X2350</f>
        <v>0</v>
      </c>
      <c r="Z2350" s="161">
        <f t="shared" si="1019"/>
        <v>0</v>
      </c>
      <c r="AA2350" s="162">
        <f>IFERROR(VLOOKUP(N2350,'P1 Intra-Europees'!$A$15:$H$25,8,0),0)*Z2350</f>
        <v>0</v>
      </c>
      <c r="AB2350" s="163">
        <f t="shared" si="1020"/>
        <v>0</v>
      </c>
      <c r="AC2350" s="157" t="str">
        <f>VLOOKUP(B2350,'P2 Origin'!$C$21:$O$176,13,0)</f>
        <v>EUR</v>
      </c>
      <c r="AD2350" s="164">
        <f t="shared" si="1021"/>
        <v>0</v>
      </c>
      <c r="AE2350" s="165">
        <f>IF(AU2350&gt;0.1,VLOOKUP(B2350,'P2 Origin'!$C$21:$M$176,3,0)*H2350,0)</f>
        <v>0</v>
      </c>
      <c r="AF2350" s="166">
        <f t="shared" si="1022"/>
        <v>0</v>
      </c>
      <c r="AG2350" s="165">
        <f>(VLOOKUP(B2350,'P2 Origin'!$C$21:$M$176,4,0))*AF2350</f>
        <v>0</v>
      </c>
      <c r="AH2350" s="166">
        <f t="shared" si="1023"/>
        <v>0</v>
      </c>
      <c r="AI2350" s="165">
        <f>(VLOOKUP(B2350,'P2 Origin'!$C$21:$M$176,5,0))*AH2350</f>
        <v>0</v>
      </c>
      <c r="AJ2350" s="166">
        <f t="shared" si="1037"/>
        <v>0</v>
      </c>
      <c r="AK2350" s="165">
        <f>(VLOOKUP(B2350,'P2 Origin'!$C$21:$M$176,6,0))*AJ2350</f>
        <v>0</v>
      </c>
      <c r="AL2350" s="166">
        <f t="shared" si="1024"/>
        <v>0</v>
      </c>
      <c r="AM2350" s="165">
        <f>(VLOOKUP($B2350,'P2 Origin'!$C$21:$M$176,7,0))*AL2350</f>
        <v>0</v>
      </c>
      <c r="AN2350" s="166">
        <f t="shared" si="1025"/>
        <v>0</v>
      </c>
      <c r="AO2350" s="165">
        <f>(VLOOKUP($B2350,'P2 Origin'!$C$21:$M$176,8,0))*AN2350</f>
        <v>0</v>
      </c>
      <c r="AP2350" s="166">
        <f t="shared" si="1026"/>
        <v>0</v>
      </c>
      <c r="AQ2350" s="165">
        <f>(VLOOKUP($B2350,'P2 Origin'!$C$21:$M$176,9,0))*AP2350</f>
        <v>0</v>
      </c>
      <c r="AR2350" s="155">
        <f t="shared" si="1039"/>
        <v>0</v>
      </c>
      <c r="AS2350" s="164">
        <f>(VLOOKUP(B2350,'P2 Origin'!$C$21:$M$176,10,0))*K2350</f>
        <v>0</v>
      </c>
      <c r="AT2350" s="164">
        <f>(VLOOKUP(B2350,'P2 Origin'!$C$21:$M$176,11,0))*J2350</f>
        <v>0</v>
      </c>
      <c r="AU2350" s="167">
        <v>0</v>
      </c>
      <c r="AV2350" s="168">
        <v>0</v>
      </c>
      <c r="AW2350" s="169">
        <v>0</v>
      </c>
      <c r="AX2350" s="170">
        <f>IF(AU2350&gt;=0.1,'P3 Bureaumarge zee- en luchtvr.'!$D$12,0)</f>
        <v>0</v>
      </c>
      <c r="AY2350" s="163">
        <f t="shared" si="1027"/>
        <v>0</v>
      </c>
      <c r="AZ2350" s="157" t="str">
        <f>VLOOKUP(D2350,'P4 Destination'!$C$21:$O$176,13,0)</f>
        <v>EUR</v>
      </c>
      <c r="BA2350" s="164">
        <f t="shared" si="1028"/>
        <v>0</v>
      </c>
      <c r="BB2350" s="171">
        <f>IF(AU2350&gt;0.1,(VLOOKUP(D2350,'P4 Destination'!$C$21:$M$176,3,0))*I2350,0)</f>
        <v>0</v>
      </c>
      <c r="BC2350" s="172">
        <f t="shared" si="1029"/>
        <v>0</v>
      </c>
      <c r="BD2350" s="171">
        <f>(VLOOKUP($D2350,'P4 Destination'!$C$21:$M$176,4,0))*BC2350</f>
        <v>0</v>
      </c>
      <c r="BE2350" s="172">
        <f t="shared" si="1030"/>
        <v>0</v>
      </c>
      <c r="BF2350" s="171">
        <f>(VLOOKUP($D2350,'P4 Destination'!$C$21:$M$176,5,0))*BE2350</f>
        <v>0</v>
      </c>
      <c r="BG2350" s="172">
        <f t="shared" si="1031"/>
        <v>0</v>
      </c>
      <c r="BH2350" s="171">
        <f>(VLOOKUP($D2350,'P4 Destination'!$C$21:$M$176,6,0))*BG2350</f>
        <v>0</v>
      </c>
      <c r="BI2350" s="172">
        <f t="shared" si="1032"/>
        <v>0</v>
      </c>
      <c r="BJ2350" s="171">
        <f>(VLOOKUP($D2350,'P4 Destination'!$C$21:$M$176,7,0))*BI2350</f>
        <v>0</v>
      </c>
      <c r="BK2350" s="172">
        <f t="shared" si="1033"/>
        <v>0</v>
      </c>
      <c r="BL2350" s="171">
        <f>(VLOOKUP($D2350,'P4 Destination'!$C$21:$M$176,8,0))*BK2350</f>
        <v>0</v>
      </c>
      <c r="BM2350" s="172">
        <f t="shared" si="1034"/>
        <v>0</v>
      </c>
      <c r="BN2350" s="171">
        <f>(VLOOKUP($D2350,'P4 Destination'!$C$21:$M$176,9,0))*BM2350</f>
        <v>0</v>
      </c>
      <c r="BO2350" s="154">
        <f t="shared" si="1040"/>
        <v>0</v>
      </c>
      <c r="BP2350" s="171">
        <f>(VLOOKUP(D2350,'P4 Destination'!$C$21:$M$176,10,0))*K2350</f>
        <v>0</v>
      </c>
      <c r="BQ2350" s="171">
        <f>(VLOOKUP(D2350,'P4 Destination'!$C$21:$M$176,11,0))*J2350</f>
        <v>0</v>
      </c>
      <c r="BR2350" s="173">
        <f t="shared" si="1035"/>
        <v>0</v>
      </c>
      <c r="BS2350" s="173">
        <f>(AV2350*2500)*'P6 Verzekering'!$E$11</f>
        <v>0</v>
      </c>
      <c r="BT2350" s="173">
        <f>(AW2350*2500)*'P6 Verzekering'!$E$12</f>
        <v>0</v>
      </c>
      <c r="BU2350" s="173">
        <f>(L2350*2500)*'P6 Verzekering'!$E$13</f>
        <v>0</v>
      </c>
      <c r="BV2350" s="173">
        <f t="shared" si="1036"/>
        <v>0</v>
      </c>
      <c r="BW2350"/>
      <c r="BX2350"/>
    </row>
    <row r="2351" spans="1:76">
      <c r="A2351" s="152" t="s">
        <v>994</v>
      </c>
      <c r="B2351" s="152" t="s">
        <v>151</v>
      </c>
      <c r="C2351" s="152" t="s">
        <v>149</v>
      </c>
      <c r="D2351" s="152" t="s">
        <v>219</v>
      </c>
      <c r="E2351" s="152" t="s">
        <v>219</v>
      </c>
      <c r="F2351" s="153">
        <f t="shared" si="1038"/>
        <v>51</v>
      </c>
      <c r="G2351" s="154">
        <v>0</v>
      </c>
      <c r="H2351" s="154">
        <f>IFERROR(VLOOKUP(B2351,'P2 Origin'!$C$21:$Q$176,15,FALSE),0)</f>
        <v>0</v>
      </c>
      <c r="I2351" s="154">
        <f>IFERROR(VLOOKUP(D2351,'P4 Destination'!$C$21:$Q$176,15,FALSE),0)</f>
        <v>0</v>
      </c>
      <c r="J2351" s="155"/>
      <c r="K2351" s="155"/>
      <c r="L2351" s="156">
        <v>51</v>
      </c>
      <c r="M2351" s="155">
        <v>223</v>
      </c>
      <c r="N2351" s="155">
        <v>2</v>
      </c>
      <c r="O2351" s="157">
        <f t="shared" si="1013"/>
        <v>0</v>
      </c>
      <c r="P2351" s="158">
        <f t="shared" si="1014"/>
        <v>0</v>
      </c>
      <c r="Q2351" s="159">
        <f>IFERROR(VLOOKUP(N2351,'P1 Intra-Europees'!$A$15:$H$25,3,0),0)*P2351</f>
        <v>0</v>
      </c>
      <c r="R2351" s="160">
        <f t="shared" si="1015"/>
        <v>0</v>
      </c>
      <c r="S2351" s="159">
        <f>IFERROR(VLOOKUP(N2351,'P1 Intra-Europees'!$A$15:$H$25,4,0),0)*R2351</f>
        <v>0</v>
      </c>
      <c r="T2351" s="160">
        <f t="shared" si="1016"/>
        <v>0</v>
      </c>
      <c r="U2351" s="159">
        <f>IFERROR(VLOOKUP(N2351,'P1 Intra-Europees'!$A$15:$H$25,5,0),0)*T2351</f>
        <v>0</v>
      </c>
      <c r="V2351" s="160">
        <f t="shared" si="1017"/>
        <v>0</v>
      </c>
      <c r="W2351" s="159">
        <f>IFERROR(VLOOKUP(N2351,'P1 Intra-Europees'!$A$15:$H$25,6,0),0)*V2351</f>
        <v>0</v>
      </c>
      <c r="X2351" s="160">
        <f t="shared" si="1018"/>
        <v>51</v>
      </c>
      <c r="Y2351" s="159">
        <f>IFERROR(VLOOKUP(N2351,'P1 Intra-Europees'!$A$15:$H$25,7,0),0)*X2351</f>
        <v>0</v>
      </c>
      <c r="Z2351" s="161">
        <f t="shared" si="1019"/>
        <v>0</v>
      </c>
      <c r="AA2351" s="162">
        <f>IFERROR(VLOOKUP(N2351,'P1 Intra-Europees'!$A$15:$H$25,8,0),0)*Z2351</f>
        <v>0</v>
      </c>
      <c r="AB2351" s="163">
        <f t="shared" si="1020"/>
        <v>0</v>
      </c>
      <c r="AC2351" s="157" t="str">
        <f>VLOOKUP(B2351,'P2 Origin'!$C$21:$O$176,13,0)</f>
        <v>EUR</v>
      </c>
      <c r="AD2351" s="164">
        <f t="shared" si="1021"/>
        <v>0</v>
      </c>
      <c r="AE2351" s="165">
        <f>IF(AU2351&gt;0.1,VLOOKUP(B2351,'P2 Origin'!$C$21:$M$176,3,0)*H2351,0)</f>
        <v>0</v>
      </c>
      <c r="AF2351" s="166">
        <f t="shared" si="1022"/>
        <v>0</v>
      </c>
      <c r="AG2351" s="165">
        <f>(VLOOKUP(B2351,'P2 Origin'!$C$21:$M$176,4,0))*AF2351</f>
        <v>0</v>
      </c>
      <c r="AH2351" s="166">
        <f t="shared" si="1023"/>
        <v>0</v>
      </c>
      <c r="AI2351" s="165">
        <f>(VLOOKUP(B2351,'P2 Origin'!$C$21:$M$176,5,0))*AH2351</f>
        <v>0</v>
      </c>
      <c r="AJ2351" s="166">
        <f t="shared" si="1037"/>
        <v>0</v>
      </c>
      <c r="AK2351" s="165">
        <f>(VLOOKUP(B2351,'P2 Origin'!$C$21:$M$176,6,0))*AJ2351</f>
        <v>0</v>
      </c>
      <c r="AL2351" s="166">
        <f t="shared" si="1024"/>
        <v>0</v>
      </c>
      <c r="AM2351" s="165">
        <f>(VLOOKUP($B2351,'P2 Origin'!$C$21:$M$176,7,0))*AL2351</f>
        <v>0</v>
      </c>
      <c r="AN2351" s="166">
        <f t="shared" si="1025"/>
        <v>0</v>
      </c>
      <c r="AO2351" s="165">
        <f>(VLOOKUP($B2351,'P2 Origin'!$C$21:$M$176,8,0))*AN2351</f>
        <v>0</v>
      </c>
      <c r="AP2351" s="166">
        <f t="shared" si="1026"/>
        <v>0</v>
      </c>
      <c r="AQ2351" s="165">
        <f>(VLOOKUP($B2351,'P2 Origin'!$C$21:$M$176,9,0))*AP2351</f>
        <v>0</v>
      </c>
      <c r="AR2351" s="155">
        <f t="shared" si="1039"/>
        <v>0</v>
      </c>
      <c r="AS2351" s="164">
        <f>(VLOOKUP(B2351,'P2 Origin'!$C$21:$M$176,10,0))*K2351</f>
        <v>0</v>
      </c>
      <c r="AT2351" s="164">
        <f>(VLOOKUP(B2351,'P2 Origin'!$C$21:$M$176,11,0))*J2351</f>
        <v>0</v>
      </c>
      <c r="AU2351" s="167">
        <v>0</v>
      </c>
      <c r="AV2351" s="168">
        <v>0</v>
      </c>
      <c r="AW2351" s="169">
        <v>0</v>
      </c>
      <c r="AX2351" s="170">
        <f>IF(AU2351&gt;=0.1,'P3 Bureaumarge zee- en luchtvr.'!$D$12,0)</f>
        <v>0</v>
      </c>
      <c r="AY2351" s="163">
        <f t="shared" si="1027"/>
        <v>0</v>
      </c>
      <c r="AZ2351" s="157" t="str">
        <f>VLOOKUP(D2351,'P4 Destination'!$C$21:$O$176,13,0)</f>
        <v>EUR</v>
      </c>
      <c r="BA2351" s="164">
        <f t="shared" si="1028"/>
        <v>0</v>
      </c>
      <c r="BB2351" s="171">
        <f>IF(AU2351&gt;0.1,(VLOOKUP(D2351,'P4 Destination'!$C$21:$M$176,3,0))*I2351,0)</f>
        <v>0</v>
      </c>
      <c r="BC2351" s="172">
        <f t="shared" si="1029"/>
        <v>0</v>
      </c>
      <c r="BD2351" s="171">
        <f>(VLOOKUP($D2351,'P4 Destination'!$C$21:$M$176,4,0))*BC2351</f>
        <v>0</v>
      </c>
      <c r="BE2351" s="172">
        <f t="shared" si="1030"/>
        <v>0</v>
      </c>
      <c r="BF2351" s="171">
        <f>(VLOOKUP($D2351,'P4 Destination'!$C$21:$M$176,5,0))*BE2351</f>
        <v>0</v>
      </c>
      <c r="BG2351" s="172">
        <f t="shared" si="1031"/>
        <v>0</v>
      </c>
      <c r="BH2351" s="171">
        <f>(VLOOKUP($D2351,'P4 Destination'!$C$21:$M$176,6,0))*BG2351</f>
        <v>0</v>
      </c>
      <c r="BI2351" s="172">
        <f t="shared" si="1032"/>
        <v>0</v>
      </c>
      <c r="BJ2351" s="171">
        <f>(VLOOKUP($D2351,'P4 Destination'!$C$21:$M$176,7,0))*BI2351</f>
        <v>0</v>
      </c>
      <c r="BK2351" s="172">
        <f t="shared" si="1033"/>
        <v>0</v>
      </c>
      <c r="BL2351" s="171">
        <f>(VLOOKUP($D2351,'P4 Destination'!$C$21:$M$176,8,0))*BK2351</f>
        <v>0</v>
      </c>
      <c r="BM2351" s="172">
        <f t="shared" si="1034"/>
        <v>0</v>
      </c>
      <c r="BN2351" s="171">
        <f>(VLOOKUP($D2351,'P4 Destination'!$C$21:$M$176,9,0))*BM2351</f>
        <v>0</v>
      </c>
      <c r="BO2351" s="154">
        <f t="shared" si="1040"/>
        <v>0</v>
      </c>
      <c r="BP2351" s="171">
        <f>(VLOOKUP(D2351,'P4 Destination'!$C$21:$M$176,10,0))*K2351</f>
        <v>0</v>
      </c>
      <c r="BQ2351" s="171">
        <f>(VLOOKUP(D2351,'P4 Destination'!$C$21:$M$176,11,0))*J2351</f>
        <v>0</v>
      </c>
      <c r="BR2351" s="173">
        <f t="shared" si="1035"/>
        <v>0</v>
      </c>
      <c r="BS2351" s="173">
        <f>(AV2351*2500)*'P6 Verzekering'!$E$11</f>
        <v>0</v>
      </c>
      <c r="BT2351" s="173">
        <f>(AW2351*2500)*'P6 Verzekering'!$E$12</f>
        <v>0</v>
      </c>
      <c r="BU2351" s="173">
        <f>(L2351*2500)*'P6 Verzekering'!$E$13</f>
        <v>0</v>
      </c>
      <c r="BV2351" s="173">
        <f t="shared" si="1036"/>
        <v>0</v>
      </c>
      <c r="BW2351"/>
      <c r="BX2351"/>
    </row>
    <row r="2352" spans="1:76">
      <c r="A2352" s="152" t="s">
        <v>2718</v>
      </c>
      <c r="B2352" s="152" t="s">
        <v>181</v>
      </c>
      <c r="C2352" s="152" t="s">
        <v>153</v>
      </c>
      <c r="D2352" s="152" t="s">
        <v>219</v>
      </c>
      <c r="E2352" s="152" t="s">
        <v>219</v>
      </c>
      <c r="F2352" s="153">
        <f t="shared" si="1038"/>
        <v>51</v>
      </c>
      <c r="G2352" s="154">
        <v>0</v>
      </c>
      <c r="H2352" s="154">
        <f>IFERROR(VLOOKUP(B2352,'P2 Origin'!$C$21:$Q$176,15,FALSE),0)</f>
        <v>1</v>
      </c>
      <c r="I2352" s="154">
        <f>IFERROR(VLOOKUP(D2352,'P4 Destination'!$C$21:$Q$176,15,FALSE),0)</f>
        <v>0</v>
      </c>
      <c r="J2352" s="155"/>
      <c r="K2352" s="155"/>
      <c r="L2352" s="156">
        <v>51</v>
      </c>
      <c r="M2352" s="155">
        <v>478</v>
      </c>
      <c r="N2352" s="155">
        <v>3</v>
      </c>
      <c r="O2352" s="157">
        <f t="shared" si="1013"/>
        <v>0</v>
      </c>
      <c r="P2352" s="158">
        <f t="shared" si="1014"/>
        <v>0</v>
      </c>
      <c r="Q2352" s="159">
        <f>IFERROR(VLOOKUP(N2352,'P1 Intra-Europees'!$A$15:$H$25,3,0),0)*P2352</f>
        <v>0</v>
      </c>
      <c r="R2352" s="160">
        <f t="shared" si="1015"/>
        <v>0</v>
      </c>
      <c r="S2352" s="159">
        <f>IFERROR(VLOOKUP(N2352,'P1 Intra-Europees'!$A$15:$H$25,4,0),0)*R2352</f>
        <v>0</v>
      </c>
      <c r="T2352" s="160">
        <f t="shared" si="1016"/>
        <v>0</v>
      </c>
      <c r="U2352" s="159">
        <f>IFERROR(VLOOKUP(N2352,'P1 Intra-Europees'!$A$15:$H$25,5,0),0)*T2352</f>
        <v>0</v>
      </c>
      <c r="V2352" s="160">
        <f t="shared" si="1017"/>
        <v>0</v>
      </c>
      <c r="W2352" s="159">
        <f>IFERROR(VLOOKUP(N2352,'P1 Intra-Europees'!$A$15:$H$25,6,0),0)*V2352</f>
        <v>0</v>
      </c>
      <c r="X2352" s="160">
        <f t="shared" si="1018"/>
        <v>51</v>
      </c>
      <c r="Y2352" s="159">
        <f>IFERROR(VLOOKUP(N2352,'P1 Intra-Europees'!$A$15:$H$25,7,0),0)*X2352</f>
        <v>0</v>
      </c>
      <c r="Z2352" s="161">
        <f t="shared" si="1019"/>
        <v>0</v>
      </c>
      <c r="AA2352" s="162">
        <f>IFERROR(VLOOKUP(N2352,'P1 Intra-Europees'!$A$15:$H$25,8,0),0)*Z2352</f>
        <v>0</v>
      </c>
      <c r="AB2352" s="163">
        <f t="shared" si="1020"/>
        <v>0</v>
      </c>
      <c r="AC2352" s="157" t="str">
        <f>VLOOKUP(B2352,'P2 Origin'!$C$21:$O$176,13,0)</f>
        <v>EUR</v>
      </c>
      <c r="AD2352" s="164">
        <f t="shared" si="1021"/>
        <v>0</v>
      </c>
      <c r="AE2352" s="165">
        <f>IF(AU2352&gt;0.1,VLOOKUP(B2352,'P2 Origin'!$C$21:$M$176,3,0)*H2352,0)</f>
        <v>0</v>
      </c>
      <c r="AF2352" s="166">
        <f t="shared" si="1022"/>
        <v>0</v>
      </c>
      <c r="AG2352" s="165">
        <f>(VLOOKUP(B2352,'P2 Origin'!$C$21:$M$176,4,0))*AF2352</f>
        <v>0</v>
      </c>
      <c r="AH2352" s="166">
        <f t="shared" si="1023"/>
        <v>0</v>
      </c>
      <c r="AI2352" s="165">
        <f>(VLOOKUP(B2352,'P2 Origin'!$C$21:$M$176,5,0))*AH2352</f>
        <v>0</v>
      </c>
      <c r="AJ2352" s="166">
        <f t="shared" si="1037"/>
        <v>0</v>
      </c>
      <c r="AK2352" s="165">
        <f>(VLOOKUP(B2352,'P2 Origin'!$C$21:$M$176,6,0))*AJ2352</f>
        <v>0</v>
      </c>
      <c r="AL2352" s="166">
        <f t="shared" si="1024"/>
        <v>0</v>
      </c>
      <c r="AM2352" s="165">
        <f>(VLOOKUP($B2352,'P2 Origin'!$C$21:$M$176,7,0))*AL2352</f>
        <v>0</v>
      </c>
      <c r="AN2352" s="166">
        <f t="shared" si="1025"/>
        <v>0</v>
      </c>
      <c r="AO2352" s="165">
        <f>(VLOOKUP($B2352,'P2 Origin'!$C$21:$M$176,8,0))*AN2352</f>
        <v>0</v>
      </c>
      <c r="AP2352" s="166">
        <f t="shared" si="1026"/>
        <v>0</v>
      </c>
      <c r="AQ2352" s="165">
        <f>(VLOOKUP($B2352,'P2 Origin'!$C$21:$M$176,9,0))*AP2352</f>
        <v>0</v>
      </c>
      <c r="AR2352" s="155">
        <f t="shared" si="1039"/>
        <v>0</v>
      </c>
      <c r="AS2352" s="164">
        <f>(VLOOKUP(B2352,'P2 Origin'!$C$21:$M$176,10,0))*K2352</f>
        <v>0</v>
      </c>
      <c r="AT2352" s="164">
        <f>(VLOOKUP(B2352,'P2 Origin'!$C$21:$M$176,11,0))*J2352</f>
        <v>0</v>
      </c>
      <c r="AU2352" s="167">
        <v>0</v>
      </c>
      <c r="AV2352" s="168">
        <v>0</v>
      </c>
      <c r="AW2352" s="169">
        <v>0</v>
      </c>
      <c r="AX2352" s="170">
        <f>IF(AU2352&gt;=0.1,'P3 Bureaumarge zee- en luchtvr.'!$D$12,0)</f>
        <v>0</v>
      </c>
      <c r="AY2352" s="163">
        <f t="shared" si="1027"/>
        <v>0</v>
      </c>
      <c r="AZ2352" s="157" t="str">
        <f>VLOOKUP(D2352,'P4 Destination'!$C$21:$O$176,13,0)</f>
        <v>EUR</v>
      </c>
      <c r="BA2352" s="164">
        <f t="shared" si="1028"/>
        <v>0</v>
      </c>
      <c r="BB2352" s="171">
        <f>IF(AU2352&gt;0.1,(VLOOKUP(D2352,'P4 Destination'!$C$21:$M$176,3,0))*I2352,0)</f>
        <v>0</v>
      </c>
      <c r="BC2352" s="172">
        <f t="shared" si="1029"/>
        <v>0</v>
      </c>
      <c r="BD2352" s="171">
        <f>(VLOOKUP($D2352,'P4 Destination'!$C$21:$M$176,4,0))*BC2352</f>
        <v>0</v>
      </c>
      <c r="BE2352" s="172">
        <f t="shared" si="1030"/>
        <v>0</v>
      </c>
      <c r="BF2352" s="171">
        <f>(VLOOKUP($D2352,'P4 Destination'!$C$21:$M$176,5,0))*BE2352</f>
        <v>0</v>
      </c>
      <c r="BG2352" s="172">
        <f t="shared" si="1031"/>
        <v>0</v>
      </c>
      <c r="BH2352" s="171">
        <f>(VLOOKUP($D2352,'P4 Destination'!$C$21:$M$176,6,0))*BG2352</f>
        <v>0</v>
      </c>
      <c r="BI2352" s="172">
        <f t="shared" si="1032"/>
        <v>0</v>
      </c>
      <c r="BJ2352" s="171">
        <f>(VLOOKUP($D2352,'P4 Destination'!$C$21:$M$176,7,0))*BI2352</f>
        <v>0</v>
      </c>
      <c r="BK2352" s="172">
        <f t="shared" si="1033"/>
        <v>0</v>
      </c>
      <c r="BL2352" s="171">
        <f>(VLOOKUP($D2352,'P4 Destination'!$C$21:$M$176,8,0))*BK2352</f>
        <v>0</v>
      </c>
      <c r="BM2352" s="172">
        <f t="shared" si="1034"/>
        <v>0</v>
      </c>
      <c r="BN2352" s="171">
        <f>(VLOOKUP($D2352,'P4 Destination'!$C$21:$M$176,9,0))*BM2352</f>
        <v>0</v>
      </c>
      <c r="BO2352" s="154">
        <f t="shared" si="1040"/>
        <v>0</v>
      </c>
      <c r="BP2352" s="171">
        <f>(VLOOKUP(D2352,'P4 Destination'!$C$21:$M$176,10,0))*K2352</f>
        <v>0</v>
      </c>
      <c r="BQ2352" s="171">
        <f>(VLOOKUP(D2352,'P4 Destination'!$C$21:$M$176,11,0))*J2352</f>
        <v>0</v>
      </c>
      <c r="BR2352" s="173">
        <f t="shared" si="1035"/>
        <v>0</v>
      </c>
      <c r="BS2352" s="173">
        <f>(AV2352*2500)*'P6 Verzekering'!$E$11</f>
        <v>0</v>
      </c>
      <c r="BT2352" s="173">
        <f>(AW2352*2500)*'P6 Verzekering'!$E$12</f>
        <v>0</v>
      </c>
      <c r="BU2352" s="173">
        <f>(L2352*2500)*'P6 Verzekering'!$E$13</f>
        <v>0</v>
      </c>
      <c r="BV2352" s="173">
        <f t="shared" si="1036"/>
        <v>0</v>
      </c>
      <c r="BW2352"/>
      <c r="BX2352"/>
    </row>
    <row r="2353" spans="1:76">
      <c r="A2353" s="152" t="s">
        <v>2262</v>
      </c>
      <c r="B2353" s="152" t="s">
        <v>219</v>
      </c>
      <c r="C2353" s="152" t="s">
        <v>219</v>
      </c>
      <c r="D2353" s="152" t="s">
        <v>173</v>
      </c>
      <c r="E2353" s="152" t="s">
        <v>172</v>
      </c>
      <c r="F2353" s="153">
        <f t="shared" si="1038"/>
        <v>51</v>
      </c>
      <c r="G2353" s="154">
        <v>0</v>
      </c>
      <c r="H2353" s="154">
        <f>IFERROR(VLOOKUP(B2353,'P2 Origin'!$C$21:$Q$176,15,FALSE),0)</f>
        <v>0</v>
      </c>
      <c r="I2353" s="154">
        <f>IFERROR(VLOOKUP(D2353,'P4 Destination'!$C$21:$Q$176,15,FALSE),0)</f>
        <v>1</v>
      </c>
      <c r="J2353" s="155"/>
      <c r="K2353" s="155"/>
      <c r="L2353" s="156">
        <v>51</v>
      </c>
      <c r="M2353" s="155">
        <v>910</v>
      </c>
      <c r="N2353" s="155">
        <v>5</v>
      </c>
      <c r="O2353" s="157">
        <f t="shared" si="1013"/>
        <v>0</v>
      </c>
      <c r="P2353" s="158">
        <f t="shared" si="1014"/>
        <v>0</v>
      </c>
      <c r="Q2353" s="159">
        <f>IFERROR(VLOOKUP(N2353,'P1 Intra-Europees'!$A$15:$H$25,3,0),0)*P2353</f>
        <v>0</v>
      </c>
      <c r="R2353" s="160">
        <f t="shared" si="1015"/>
        <v>0</v>
      </c>
      <c r="S2353" s="159">
        <f>IFERROR(VLOOKUP(N2353,'P1 Intra-Europees'!$A$15:$H$25,4,0),0)*R2353</f>
        <v>0</v>
      </c>
      <c r="T2353" s="160">
        <f t="shared" si="1016"/>
        <v>0</v>
      </c>
      <c r="U2353" s="159">
        <f>IFERROR(VLOOKUP(N2353,'P1 Intra-Europees'!$A$15:$H$25,5,0),0)*T2353</f>
        <v>0</v>
      </c>
      <c r="V2353" s="160">
        <f t="shared" si="1017"/>
        <v>0</v>
      </c>
      <c r="W2353" s="159">
        <f>IFERROR(VLOOKUP(N2353,'P1 Intra-Europees'!$A$15:$H$25,6,0),0)*V2353</f>
        <v>0</v>
      </c>
      <c r="X2353" s="160">
        <f t="shared" si="1018"/>
        <v>51</v>
      </c>
      <c r="Y2353" s="159">
        <f>IFERROR(VLOOKUP(N2353,'P1 Intra-Europees'!$A$15:$H$25,7,0),0)*X2353</f>
        <v>0</v>
      </c>
      <c r="Z2353" s="161">
        <f t="shared" si="1019"/>
        <v>0</v>
      </c>
      <c r="AA2353" s="162">
        <f>IFERROR(VLOOKUP(N2353,'P1 Intra-Europees'!$A$15:$H$25,8,0),0)*Z2353</f>
        <v>0</v>
      </c>
      <c r="AB2353" s="163">
        <f t="shared" si="1020"/>
        <v>0</v>
      </c>
      <c r="AC2353" s="157" t="str">
        <f>VLOOKUP(B2353,'P2 Origin'!$C$21:$O$176,13,0)</f>
        <v>EUR</v>
      </c>
      <c r="AD2353" s="164">
        <f t="shared" si="1021"/>
        <v>0</v>
      </c>
      <c r="AE2353" s="165">
        <f>IF(AU2353&gt;0.1,VLOOKUP(B2353,'P2 Origin'!$C$21:$M$176,3,0)*H2353,0)</f>
        <v>0</v>
      </c>
      <c r="AF2353" s="166">
        <f t="shared" si="1022"/>
        <v>0</v>
      </c>
      <c r="AG2353" s="165">
        <f>(VLOOKUP(B2353,'P2 Origin'!$C$21:$M$176,4,0))*AF2353</f>
        <v>0</v>
      </c>
      <c r="AH2353" s="166">
        <f t="shared" si="1023"/>
        <v>0</v>
      </c>
      <c r="AI2353" s="165">
        <f>(VLOOKUP(B2353,'P2 Origin'!$C$21:$M$176,5,0))*AH2353</f>
        <v>0</v>
      </c>
      <c r="AJ2353" s="166">
        <f t="shared" si="1037"/>
        <v>0</v>
      </c>
      <c r="AK2353" s="165">
        <f>(VLOOKUP(B2353,'P2 Origin'!$C$21:$M$176,6,0))*AJ2353</f>
        <v>0</v>
      </c>
      <c r="AL2353" s="166">
        <f t="shared" si="1024"/>
        <v>0</v>
      </c>
      <c r="AM2353" s="165">
        <f>(VLOOKUP($B2353,'P2 Origin'!$C$21:$M$176,7,0))*AL2353</f>
        <v>0</v>
      </c>
      <c r="AN2353" s="166">
        <f t="shared" si="1025"/>
        <v>0</v>
      </c>
      <c r="AO2353" s="165">
        <f>(VLOOKUP($B2353,'P2 Origin'!$C$21:$M$176,8,0))*AN2353</f>
        <v>0</v>
      </c>
      <c r="AP2353" s="166">
        <f t="shared" si="1026"/>
        <v>0</v>
      </c>
      <c r="AQ2353" s="165">
        <f>(VLOOKUP($B2353,'P2 Origin'!$C$21:$M$176,9,0))*AP2353</f>
        <v>0</v>
      </c>
      <c r="AR2353" s="155">
        <f t="shared" si="1039"/>
        <v>0</v>
      </c>
      <c r="AS2353" s="164">
        <f>(VLOOKUP(B2353,'P2 Origin'!$C$21:$M$176,10,0))*K2353</f>
        <v>0</v>
      </c>
      <c r="AT2353" s="164">
        <f>(VLOOKUP(B2353,'P2 Origin'!$C$21:$M$176,11,0))*J2353</f>
        <v>0</v>
      </c>
      <c r="AU2353" s="167">
        <v>0</v>
      </c>
      <c r="AV2353" s="168">
        <v>0</v>
      </c>
      <c r="AW2353" s="169">
        <v>0</v>
      </c>
      <c r="AX2353" s="170">
        <f>IF(AU2353&gt;=0.1,'P3 Bureaumarge zee- en luchtvr.'!$D$12,0)</f>
        <v>0</v>
      </c>
      <c r="AY2353" s="163">
        <f t="shared" si="1027"/>
        <v>0</v>
      </c>
      <c r="AZ2353" s="157" t="str">
        <f>VLOOKUP(D2353,'P4 Destination'!$C$21:$O$176,13,0)</f>
        <v>EUR</v>
      </c>
      <c r="BA2353" s="164">
        <f t="shared" si="1028"/>
        <v>0</v>
      </c>
      <c r="BB2353" s="171">
        <f>IF(AU2353&gt;0.1,(VLOOKUP(D2353,'P4 Destination'!$C$21:$M$176,3,0))*I2353,0)</f>
        <v>0</v>
      </c>
      <c r="BC2353" s="172">
        <f t="shared" si="1029"/>
        <v>0</v>
      </c>
      <c r="BD2353" s="171">
        <f>(VLOOKUP($D2353,'P4 Destination'!$C$21:$M$176,4,0))*BC2353</f>
        <v>0</v>
      </c>
      <c r="BE2353" s="172">
        <f t="shared" si="1030"/>
        <v>0</v>
      </c>
      <c r="BF2353" s="171">
        <f>(VLOOKUP($D2353,'P4 Destination'!$C$21:$M$176,5,0))*BE2353</f>
        <v>0</v>
      </c>
      <c r="BG2353" s="172">
        <f t="shared" si="1031"/>
        <v>0</v>
      </c>
      <c r="BH2353" s="171">
        <f>(VLOOKUP($D2353,'P4 Destination'!$C$21:$M$176,6,0))*BG2353</f>
        <v>0</v>
      </c>
      <c r="BI2353" s="172">
        <f t="shared" si="1032"/>
        <v>0</v>
      </c>
      <c r="BJ2353" s="171">
        <f>(VLOOKUP($D2353,'P4 Destination'!$C$21:$M$176,7,0))*BI2353</f>
        <v>0</v>
      </c>
      <c r="BK2353" s="172">
        <f t="shared" si="1033"/>
        <v>0</v>
      </c>
      <c r="BL2353" s="171">
        <f>(VLOOKUP($D2353,'P4 Destination'!$C$21:$M$176,8,0))*BK2353</f>
        <v>0</v>
      </c>
      <c r="BM2353" s="172">
        <f t="shared" si="1034"/>
        <v>0</v>
      </c>
      <c r="BN2353" s="171">
        <f>(VLOOKUP($D2353,'P4 Destination'!$C$21:$M$176,9,0))*BM2353</f>
        <v>0</v>
      </c>
      <c r="BO2353" s="154">
        <f t="shared" si="1040"/>
        <v>0</v>
      </c>
      <c r="BP2353" s="171">
        <f>(VLOOKUP(D2353,'P4 Destination'!$C$21:$M$176,10,0))*K2353</f>
        <v>0</v>
      </c>
      <c r="BQ2353" s="171">
        <f>(VLOOKUP(D2353,'P4 Destination'!$C$21:$M$176,11,0))*J2353</f>
        <v>0</v>
      </c>
      <c r="BR2353" s="173">
        <f t="shared" si="1035"/>
        <v>0</v>
      </c>
      <c r="BS2353" s="173">
        <f>(AV2353*2500)*'P6 Verzekering'!$E$11</f>
        <v>0</v>
      </c>
      <c r="BT2353" s="173">
        <f>(AW2353*2500)*'P6 Verzekering'!$E$12</f>
        <v>0</v>
      </c>
      <c r="BU2353" s="173">
        <f>(L2353*2500)*'P6 Verzekering'!$E$13</f>
        <v>0</v>
      </c>
      <c r="BV2353" s="173">
        <f t="shared" si="1036"/>
        <v>0</v>
      </c>
      <c r="BW2353"/>
      <c r="BX2353"/>
    </row>
    <row r="2354" spans="1:76">
      <c r="A2354" s="152" t="s">
        <v>875</v>
      </c>
      <c r="B2354" s="152" t="s">
        <v>184</v>
      </c>
      <c r="C2354" s="152" t="s">
        <v>183</v>
      </c>
      <c r="D2354" s="152" t="s">
        <v>219</v>
      </c>
      <c r="E2354" s="152" t="s">
        <v>219</v>
      </c>
      <c r="F2354" s="153">
        <f t="shared" si="1038"/>
        <v>52</v>
      </c>
      <c r="G2354" s="154">
        <v>0</v>
      </c>
      <c r="H2354" s="154">
        <f>IFERROR(VLOOKUP(B2354,'P2 Origin'!$C$21:$Q$176,15,FALSE),0)</f>
        <v>1</v>
      </c>
      <c r="I2354" s="154">
        <f>IFERROR(VLOOKUP(D2354,'P4 Destination'!$C$21:$Q$176,15,FALSE),0)</f>
        <v>0</v>
      </c>
      <c r="J2354" s="155"/>
      <c r="K2354" s="155"/>
      <c r="L2354" s="156">
        <v>52</v>
      </c>
      <c r="M2354" s="155">
        <v>731</v>
      </c>
      <c r="N2354" s="155">
        <v>4</v>
      </c>
      <c r="O2354" s="157">
        <f t="shared" si="1013"/>
        <v>0</v>
      </c>
      <c r="P2354" s="158">
        <f t="shared" si="1014"/>
        <v>0</v>
      </c>
      <c r="Q2354" s="159">
        <f>IFERROR(VLOOKUP(N2354,'P1 Intra-Europees'!$A$15:$H$25,3,0),0)*P2354</f>
        <v>0</v>
      </c>
      <c r="R2354" s="160">
        <f t="shared" si="1015"/>
        <v>0</v>
      </c>
      <c r="S2354" s="159">
        <f>IFERROR(VLOOKUP(N2354,'P1 Intra-Europees'!$A$15:$H$25,4,0),0)*R2354</f>
        <v>0</v>
      </c>
      <c r="T2354" s="160">
        <f t="shared" si="1016"/>
        <v>0</v>
      </c>
      <c r="U2354" s="159">
        <f>IFERROR(VLOOKUP(N2354,'P1 Intra-Europees'!$A$15:$H$25,5,0),0)*T2354</f>
        <v>0</v>
      </c>
      <c r="V2354" s="160">
        <f t="shared" si="1017"/>
        <v>0</v>
      </c>
      <c r="W2354" s="159">
        <f>IFERROR(VLOOKUP(N2354,'P1 Intra-Europees'!$A$15:$H$25,6,0),0)*V2354</f>
        <v>0</v>
      </c>
      <c r="X2354" s="160">
        <f t="shared" si="1018"/>
        <v>52</v>
      </c>
      <c r="Y2354" s="159">
        <f>IFERROR(VLOOKUP(N2354,'P1 Intra-Europees'!$A$15:$H$25,7,0),0)*X2354</f>
        <v>0</v>
      </c>
      <c r="Z2354" s="161">
        <f t="shared" si="1019"/>
        <v>0</v>
      </c>
      <c r="AA2354" s="162">
        <f>IFERROR(VLOOKUP(N2354,'P1 Intra-Europees'!$A$15:$H$25,8,0),0)*Z2354</f>
        <v>0</v>
      </c>
      <c r="AB2354" s="163">
        <f t="shared" si="1020"/>
        <v>0</v>
      </c>
      <c r="AC2354" s="157" t="str">
        <f>VLOOKUP(B2354,'P2 Origin'!$C$21:$O$176,13,0)</f>
        <v>EUR</v>
      </c>
      <c r="AD2354" s="164">
        <f t="shared" si="1021"/>
        <v>0</v>
      </c>
      <c r="AE2354" s="165">
        <f>IF(AU2354&gt;0.1,VLOOKUP(B2354,'P2 Origin'!$C$21:$M$176,3,0)*H2354,0)</f>
        <v>0</v>
      </c>
      <c r="AF2354" s="166">
        <f t="shared" si="1022"/>
        <v>0</v>
      </c>
      <c r="AG2354" s="165">
        <f>(VLOOKUP(B2354,'P2 Origin'!$C$21:$M$176,4,0))*AF2354</f>
        <v>0</v>
      </c>
      <c r="AH2354" s="166">
        <f t="shared" si="1023"/>
        <v>0</v>
      </c>
      <c r="AI2354" s="165">
        <f>(VLOOKUP(B2354,'P2 Origin'!$C$21:$M$176,5,0))*AH2354</f>
        <v>0</v>
      </c>
      <c r="AJ2354" s="166">
        <f t="shared" si="1037"/>
        <v>0</v>
      </c>
      <c r="AK2354" s="165">
        <f>(VLOOKUP(B2354,'P2 Origin'!$C$21:$M$176,6,0))*AJ2354</f>
        <v>0</v>
      </c>
      <c r="AL2354" s="166">
        <f t="shared" si="1024"/>
        <v>0</v>
      </c>
      <c r="AM2354" s="165">
        <f>(VLOOKUP($B2354,'P2 Origin'!$C$21:$M$176,7,0))*AL2354</f>
        <v>0</v>
      </c>
      <c r="AN2354" s="166">
        <f t="shared" si="1025"/>
        <v>0</v>
      </c>
      <c r="AO2354" s="165">
        <f>(VLOOKUP($B2354,'P2 Origin'!$C$21:$M$176,8,0))*AN2354</f>
        <v>0</v>
      </c>
      <c r="AP2354" s="166">
        <f t="shared" si="1026"/>
        <v>0</v>
      </c>
      <c r="AQ2354" s="165">
        <f>(VLOOKUP($B2354,'P2 Origin'!$C$21:$M$176,9,0))*AP2354</f>
        <v>0</v>
      </c>
      <c r="AR2354" s="155">
        <f t="shared" si="1039"/>
        <v>0</v>
      </c>
      <c r="AS2354" s="164">
        <f>(VLOOKUP(B2354,'P2 Origin'!$C$21:$M$176,10,0))*K2354</f>
        <v>0</v>
      </c>
      <c r="AT2354" s="164">
        <f>(VLOOKUP(B2354,'P2 Origin'!$C$21:$M$176,11,0))*J2354</f>
        <v>0</v>
      </c>
      <c r="AU2354" s="167">
        <v>0</v>
      </c>
      <c r="AV2354" s="168">
        <v>0</v>
      </c>
      <c r="AW2354" s="169">
        <v>0</v>
      </c>
      <c r="AX2354" s="170">
        <f>IF(AU2354&gt;=0.1,'P3 Bureaumarge zee- en luchtvr.'!$D$12,0)</f>
        <v>0</v>
      </c>
      <c r="AY2354" s="163">
        <f t="shared" si="1027"/>
        <v>0</v>
      </c>
      <c r="AZ2354" s="157" t="str">
        <f>VLOOKUP(D2354,'P4 Destination'!$C$21:$O$176,13,0)</f>
        <v>EUR</v>
      </c>
      <c r="BA2354" s="164">
        <f t="shared" si="1028"/>
        <v>0</v>
      </c>
      <c r="BB2354" s="171">
        <f>IF(AU2354&gt;0.1,(VLOOKUP(D2354,'P4 Destination'!$C$21:$M$176,3,0))*I2354,0)</f>
        <v>0</v>
      </c>
      <c r="BC2354" s="172">
        <f t="shared" si="1029"/>
        <v>0</v>
      </c>
      <c r="BD2354" s="171">
        <f>(VLOOKUP($D2354,'P4 Destination'!$C$21:$M$176,4,0))*BC2354</f>
        <v>0</v>
      </c>
      <c r="BE2354" s="172">
        <f t="shared" si="1030"/>
        <v>0</v>
      </c>
      <c r="BF2354" s="171">
        <f>(VLOOKUP($D2354,'P4 Destination'!$C$21:$M$176,5,0))*BE2354</f>
        <v>0</v>
      </c>
      <c r="BG2354" s="172">
        <f t="shared" si="1031"/>
        <v>0</v>
      </c>
      <c r="BH2354" s="171">
        <f>(VLOOKUP($D2354,'P4 Destination'!$C$21:$M$176,6,0))*BG2354</f>
        <v>0</v>
      </c>
      <c r="BI2354" s="172">
        <f t="shared" si="1032"/>
        <v>0</v>
      </c>
      <c r="BJ2354" s="171">
        <f>(VLOOKUP($D2354,'P4 Destination'!$C$21:$M$176,7,0))*BI2354</f>
        <v>0</v>
      </c>
      <c r="BK2354" s="172">
        <f t="shared" si="1033"/>
        <v>0</v>
      </c>
      <c r="BL2354" s="171">
        <f>(VLOOKUP($D2354,'P4 Destination'!$C$21:$M$176,8,0))*BK2354</f>
        <v>0</v>
      </c>
      <c r="BM2354" s="172">
        <f t="shared" si="1034"/>
        <v>0</v>
      </c>
      <c r="BN2354" s="171">
        <f>(VLOOKUP($D2354,'P4 Destination'!$C$21:$M$176,9,0))*BM2354</f>
        <v>0</v>
      </c>
      <c r="BO2354" s="154">
        <f t="shared" si="1040"/>
        <v>0</v>
      </c>
      <c r="BP2354" s="171">
        <f>(VLOOKUP(D2354,'P4 Destination'!$C$21:$M$176,10,0))*K2354</f>
        <v>0</v>
      </c>
      <c r="BQ2354" s="171">
        <f>(VLOOKUP(D2354,'P4 Destination'!$C$21:$M$176,11,0))*J2354</f>
        <v>0</v>
      </c>
      <c r="BR2354" s="173">
        <f t="shared" si="1035"/>
        <v>0</v>
      </c>
      <c r="BS2354" s="173">
        <f>(AV2354*2500)*'P6 Verzekering'!$E$11</f>
        <v>0</v>
      </c>
      <c r="BT2354" s="173">
        <f>(AW2354*2500)*'P6 Verzekering'!$E$12</f>
        <v>0</v>
      </c>
      <c r="BU2354" s="173">
        <f>(L2354*2500)*'P6 Verzekering'!$E$13</f>
        <v>0</v>
      </c>
      <c r="BV2354" s="173">
        <f t="shared" si="1036"/>
        <v>0</v>
      </c>
      <c r="BW2354"/>
      <c r="BX2354"/>
    </row>
    <row r="2355" spans="1:76">
      <c r="A2355" s="152" t="s">
        <v>2795</v>
      </c>
      <c r="B2355" s="152" t="s">
        <v>173</v>
      </c>
      <c r="C2355" s="152" t="s">
        <v>172</v>
      </c>
      <c r="D2355" s="152" t="s">
        <v>181</v>
      </c>
      <c r="E2355" s="152" t="s">
        <v>153</v>
      </c>
      <c r="F2355" s="153">
        <f t="shared" si="1038"/>
        <v>52</v>
      </c>
      <c r="G2355" s="154">
        <v>0</v>
      </c>
      <c r="H2355" s="154">
        <f>IFERROR(VLOOKUP(B2355,'P2 Origin'!$C$21:$Q$176,15,FALSE),0)</f>
        <v>1</v>
      </c>
      <c r="I2355" s="154">
        <f>IFERROR(VLOOKUP(D2355,'P4 Destination'!$C$21:$Q$176,15,FALSE),0)</f>
        <v>1</v>
      </c>
      <c r="J2355" s="155"/>
      <c r="K2355" s="155"/>
      <c r="L2355" s="156">
        <v>52</v>
      </c>
      <c r="M2355" s="155">
        <v>1030</v>
      </c>
      <c r="N2355" s="155">
        <v>6</v>
      </c>
      <c r="O2355" s="157">
        <f t="shared" si="1013"/>
        <v>0</v>
      </c>
      <c r="P2355" s="158">
        <f t="shared" si="1014"/>
        <v>0</v>
      </c>
      <c r="Q2355" s="159">
        <f>IFERROR(VLOOKUP(N2355,'P1 Intra-Europees'!$A$15:$H$25,3,0),0)*P2355</f>
        <v>0</v>
      </c>
      <c r="R2355" s="160">
        <f t="shared" si="1015"/>
        <v>0</v>
      </c>
      <c r="S2355" s="159">
        <f>IFERROR(VLOOKUP(N2355,'P1 Intra-Europees'!$A$15:$H$25,4,0),0)*R2355</f>
        <v>0</v>
      </c>
      <c r="T2355" s="160">
        <f t="shared" si="1016"/>
        <v>0</v>
      </c>
      <c r="U2355" s="159">
        <f>IFERROR(VLOOKUP(N2355,'P1 Intra-Europees'!$A$15:$H$25,5,0),0)*T2355</f>
        <v>0</v>
      </c>
      <c r="V2355" s="160">
        <f t="shared" si="1017"/>
        <v>0</v>
      </c>
      <c r="W2355" s="159">
        <f>IFERROR(VLOOKUP(N2355,'P1 Intra-Europees'!$A$15:$H$25,6,0),0)*V2355</f>
        <v>0</v>
      </c>
      <c r="X2355" s="160">
        <f t="shared" si="1018"/>
        <v>52</v>
      </c>
      <c r="Y2355" s="159">
        <f>IFERROR(VLOOKUP(N2355,'P1 Intra-Europees'!$A$15:$H$25,7,0),0)*X2355</f>
        <v>0</v>
      </c>
      <c r="Z2355" s="161">
        <f t="shared" si="1019"/>
        <v>0</v>
      </c>
      <c r="AA2355" s="162">
        <f>IFERROR(VLOOKUP(N2355,'P1 Intra-Europees'!$A$15:$H$25,8,0),0)*Z2355</f>
        <v>0</v>
      </c>
      <c r="AB2355" s="163">
        <f t="shared" si="1020"/>
        <v>0</v>
      </c>
      <c r="AC2355" s="157" t="str">
        <f>VLOOKUP(B2355,'P2 Origin'!$C$21:$O$176,13,0)</f>
        <v>EUR</v>
      </c>
      <c r="AD2355" s="164">
        <f t="shared" si="1021"/>
        <v>0</v>
      </c>
      <c r="AE2355" s="165">
        <f>IF(AU2355&gt;0.1,VLOOKUP(B2355,'P2 Origin'!$C$21:$M$176,3,0)*H2355,0)</f>
        <v>0</v>
      </c>
      <c r="AF2355" s="166">
        <f t="shared" si="1022"/>
        <v>0</v>
      </c>
      <c r="AG2355" s="165">
        <f>(VLOOKUP(B2355,'P2 Origin'!$C$21:$M$176,4,0))*AF2355</f>
        <v>0</v>
      </c>
      <c r="AH2355" s="166">
        <f t="shared" si="1023"/>
        <v>0</v>
      </c>
      <c r="AI2355" s="165">
        <f>(VLOOKUP(B2355,'P2 Origin'!$C$21:$M$176,5,0))*AH2355</f>
        <v>0</v>
      </c>
      <c r="AJ2355" s="166">
        <f t="shared" si="1037"/>
        <v>0</v>
      </c>
      <c r="AK2355" s="165">
        <f>(VLOOKUP(B2355,'P2 Origin'!$C$21:$M$176,6,0))*AJ2355</f>
        <v>0</v>
      </c>
      <c r="AL2355" s="166">
        <f t="shared" si="1024"/>
        <v>0</v>
      </c>
      <c r="AM2355" s="165">
        <f>(VLOOKUP($B2355,'P2 Origin'!$C$21:$M$176,7,0))*AL2355</f>
        <v>0</v>
      </c>
      <c r="AN2355" s="166">
        <f t="shared" si="1025"/>
        <v>0</v>
      </c>
      <c r="AO2355" s="165">
        <f>(VLOOKUP($B2355,'P2 Origin'!$C$21:$M$176,8,0))*AN2355</f>
        <v>0</v>
      </c>
      <c r="AP2355" s="166">
        <f t="shared" si="1026"/>
        <v>0</v>
      </c>
      <c r="AQ2355" s="165">
        <f>(VLOOKUP($B2355,'P2 Origin'!$C$21:$M$176,9,0))*AP2355</f>
        <v>0</v>
      </c>
      <c r="AR2355" s="155">
        <f t="shared" si="1039"/>
        <v>0</v>
      </c>
      <c r="AS2355" s="164">
        <f>(VLOOKUP(B2355,'P2 Origin'!$C$21:$M$176,10,0))*K2355</f>
        <v>0</v>
      </c>
      <c r="AT2355" s="164">
        <f>(VLOOKUP(B2355,'P2 Origin'!$C$21:$M$176,11,0))*J2355</f>
        <v>0</v>
      </c>
      <c r="AU2355" s="167">
        <v>0</v>
      </c>
      <c r="AV2355" s="168">
        <v>0</v>
      </c>
      <c r="AW2355" s="169">
        <v>0</v>
      </c>
      <c r="AX2355" s="170">
        <f>IF(AU2355&gt;=0.1,'P3 Bureaumarge zee- en luchtvr.'!$D$12,0)</f>
        <v>0</v>
      </c>
      <c r="AY2355" s="163">
        <f t="shared" si="1027"/>
        <v>0</v>
      </c>
      <c r="AZ2355" s="157" t="str">
        <f>VLOOKUP(D2355,'P4 Destination'!$C$21:$O$176,13,0)</f>
        <v>EUR</v>
      </c>
      <c r="BA2355" s="164">
        <f t="shared" si="1028"/>
        <v>0</v>
      </c>
      <c r="BB2355" s="171">
        <f>IF(AU2355&gt;0.1,(VLOOKUP(D2355,'P4 Destination'!$C$21:$M$176,3,0))*I2355,0)</f>
        <v>0</v>
      </c>
      <c r="BC2355" s="172">
        <f t="shared" si="1029"/>
        <v>0</v>
      </c>
      <c r="BD2355" s="171">
        <f>(VLOOKUP($D2355,'P4 Destination'!$C$21:$M$176,4,0))*BC2355</f>
        <v>0</v>
      </c>
      <c r="BE2355" s="172">
        <f t="shared" si="1030"/>
        <v>0</v>
      </c>
      <c r="BF2355" s="171">
        <f>(VLOOKUP($D2355,'P4 Destination'!$C$21:$M$176,5,0))*BE2355</f>
        <v>0</v>
      </c>
      <c r="BG2355" s="172">
        <f t="shared" si="1031"/>
        <v>0</v>
      </c>
      <c r="BH2355" s="171">
        <f>(VLOOKUP($D2355,'P4 Destination'!$C$21:$M$176,6,0))*BG2355</f>
        <v>0</v>
      </c>
      <c r="BI2355" s="172">
        <f t="shared" si="1032"/>
        <v>0</v>
      </c>
      <c r="BJ2355" s="171">
        <f>(VLOOKUP($D2355,'P4 Destination'!$C$21:$M$176,7,0))*BI2355</f>
        <v>0</v>
      </c>
      <c r="BK2355" s="172">
        <f t="shared" si="1033"/>
        <v>0</v>
      </c>
      <c r="BL2355" s="171">
        <f>(VLOOKUP($D2355,'P4 Destination'!$C$21:$M$176,8,0))*BK2355</f>
        <v>0</v>
      </c>
      <c r="BM2355" s="172">
        <f t="shared" si="1034"/>
        <v>0</v>
      </c>
      <c r="BN2355" s="171">
        <f>(VLOOKUP($D2355,'P4 Destination'!$C$21:$M$176,9,0))*BM2355</f>
        <v>0</v>
      </c>
      <c r="BO2355" s="154">
        <f t="shared" si="1040"/>
        <v>0</v>
      </c>
      <c r="BP2355" s="171">
        <f>(VLOOKUP(D2355,'P4 Destination'!$C$21:$M$176,10,0))*K2355</f>
        <v>0</v>
      </c>
      <c r="BQ2355" s="171">
        <f>(VLOOKUP(D2355,'P4 Destination'!$C$21:$M$176,11,0))*J2355</f>
        <v>0</v>
      </c>
      <c r="BR2355" s="173">
        <f t="shared" si="1035"/>
        <v>0</v>
      </c>
      <c r="BS2355" s="173">
        <f>(AV2355*2500)*'P6 Verzekering'!$E$11</f>
        <v>0</v>
      </c>
      <c r="BT2355" s="173">
        <f>(AW2355*2500)*'P6 Verzekering'!$E$12</f>
        <v>0</v>
      </c>
      <c r="BU2355" s="173">
        <f>(L2355*2500)*'P6 Verzekering'!$E$13</f>
        <v>0</v>
      </c>
      <c r="BV2355" s="173">
        <f t="shared" si="1036"/>
        <v>0</v>
      </c>
      <c r="BW2355"/>
      <c r="BX2355"/>
    </row>
    <row r="2356" spans="1:76">
      <c r="A2356" s="152" t="s">
        <v>2432</v>
      </c>
      <c r="B2356" s="152" t="s">
        <v>219</v>
      </c>
      <c r="C2356" s="152" t="s">
        <v>219</v>
      </c>
      <c r="D2356" s="152" t="s">
        <v>147</v>
      </c>
      <c r="E2356" s="152" t="s">
        <v>146</v>
      </c>
      <c r="F2356" s="153">
        <f t="shared" si="1038"/>
        <v>52</v>
      </c>
      <c r="G2356" s="154">
        <v>0</v>
      </c>
      <c r="H2356" s="154">
        <f>IFERROR(VLOOKUP(B2356,'P2 Origin'!$C$21:$Q$176,15,FALSE),0)</f>
        <v>0</v>
      </c>
      <c r="I2356" s="154">
        <f>IFERROR(VLOOKUP(D2356,'P4 Destination'!$C$21:$Q$176,15,FALSE),0)</f>
        <v>1</v>
      </c>
      <c r="J2356" s="155"/>
      <c r="K2356" s="155"/>
      <c r="L2356" s="156">
        <v>52</v>
      </c>
      <c r="M2356" s="155">
        <v>1046</v>
      </c>
      <c r="N2356" s="155">
        <v>6</v>
      </c>
      <c r="O2356" s="157">
        <f t="shared" si="1013"/>
        <v>0</v>
      </c>
      <c r="P2356" s="158">
        <f t="shared" si="1014"/>
        <v>0</v>
      </c>
      <c r="Q2356" s="159">
        <f>IFERROR(VLOOKUP(N2356,'P1 Intra-Europees'!$A$15:$H$25,3,0),0)*P2356</f>
        <v>0</v>
      </c>
      <c r="R2356" s="160">
        <f t="shared" si="1015"/>
        <v>0</v>
      </c>
      <c r="S2356" s="159">
        <f>IFERROR(VLOOKUP(N2356,'P1 Intra-Europees'!$A$15:$H$25,4,0),0)*R2356</f>
        <v>0</v>
      </c>
      <c r="T2356" s="160">
        <f t="shared" si="1016"/>
        <v>0</v>
      </c>
      <c r="U2356" s="159">
        <f>IFERROR(VLOOKUP(N2356,'P1 Intra-Europees'!$A$15:$H$25,5,0),0)*T2356</f>
        <v>0</v>
      </c>
      <c r="V2356" s="160">
        <f t="shared" si="1017"/>
        <v>0</v>
      </c>
      <c r="W2356" s="159">
        <f>IFERROR(VLOOKUP(N2356,'P1 Intra-Europees'!$A$15:$H$25,6,0),0)*V2356</f>
        <v>0</v>
      </c>
      <c r="X2356" s="160">
        <f t="shared" si="1018"/>
        <v>52</v>
      </c>
      <c r="Y2356" s="159">
        <f>IFERROR(VLOOKUP(N2356,'P1 Intra-Europees'!$A$15:$H$25,7,0),0)*X2356</f>
        <v>0</v>
      </c>
      <c r="Z2356" s="161">
        <f t="shared" si="1019"/>
        <v>0</v>
      </c>
      <c r="AA2356" s="162">
        <f>IFERROR(VLOOKUP(N2356,'P1 Intra-Europees'!$A$15:$H$25,8,0),0)*Z2356</f>
        <v>0</v>
      </c>
      <c r="AB2356" s="163">
        <f t="shared" si="1020"/>
        <v>0</v>
      </c>
      <c r="AC2356" s="157" t="str">
        <f>VLOOKUP(B2356,'P2 Origin'!$C$21:$O$176,13,0)</f>
        <v>EUR</v>
      </c>
      <c r="AD2356" s="164">
        <f t="shared" si="1021"/>
        <v>0</v>
      </c>
      <c r="AE2356" s="165">
        <f>IF(AU2356&gt;0.1,VLOOKUP(B2356,'P2 Origin'!$C$21:$M$176,3,0)*H2356,0)</f>
        <v>0</v>
      </c>
      <c r="AF2356" s="166">
        <f t="shared" si="1022"/>
        <v>0</v>
      </c>
      <c r="AG2356" s="165">
        <f>(VLOOKUP(B2356,'P2 Origin'!$C$21:$M$176,4,0))*AF2356</f>
        <v>0</v>
      </c>
      <c r="AH2356" s="166">
        <f t="shared" si="1023"/>
        <v>0</v>
      </c>
      <c r="AI2356" s="165">
        <f>(VLOOKUP(B2356,'P2 Origin'!$C$21:$M$176,5,0))*AH2356</f>
        <v>0</v>
      </c>
      <c r="AJ2356" s="166">
        <f t="shared" si="1037"/>
        <v>0</v>
      </c>
      <c r="AK2356" s="165">
        <f>(VLOOKUP(B2356,'P2 Origin'!$C$21:$M$176,6,0))*AJ2356</f>
        <v>0</v>
      </c>
      <c r="AL2356" s="166">
        <f t="shared" si="1024"/>
        <v>0</v>
      </c>
      <c r="AM2356" s="165">
        <f>(VLOOKUP($B2356,'P2 Origin'!$C$21:$M$176,7,0))*AL2356</f>
        <v>0</v>
      </c>
      <c r="AN2356" s="166">
        <f t="shared" si="1025"/>
        <v>0</v>
      </c>
      <c r="AO2356" s="165">
        <f>(VLOOKUP($B2356,'P2 Origin'!$C$21:$M$176,8,0))*AN2356</f>
        <v>0</v>
      </c>
      <c r="AP2356" s="166">
        <f t="shared" si="1026"/>
        <v>0</v>
      </c>
      <c r="AQ2356" s="165">
        <f>(VLOOKUP($B2356,'P2 Origin'!$C$21:$M$176,9,0))*AP2356</f>
        <v>0</v>
      </c>
      <c r="AR2356" s="155">
        <f t="shared" si="1039"/>
        <v>0</v>
      </c>
      <c r="AS2356" s="164">
        <f>(VLOOKUP(B2356,'P2 Origin'!$C$21:$M$176,10,0))*K2356</f>
        <v>0</v>
      </c>
      <c r="AT2356" s="164">
        <f>(VLOOKUP(B2356,'P2 Origin'!$C$21:$M$176,11,0))*J2356</f>
        <v>0</v>
      </c>
      <c r="AU2356" s="167">
        <v>0</v>
      </c>
      <c r="AV2356" s="168">
        <v>0</v>
      </c>
      <c r="AW2356" s="169">
        <v>0</v>
      </c>
      <c r="AX2356" s="170">
        <f>IF(AU2356&gt;=0.1,'P3 Bureaumarge zee- en luchtvr.'!$D$12,0)</f>
        <v>0</v>
      </c>
      <c r="AY2356" s="163">
        <f t="shared" si="1027"/>
        <v>0</v>
      </c>
      <c r="AZ2356" s="157" t="str">
        <f>VLOOKUP(D2356,'P4 Destination'!$C$21:$O$176,13,0)</f>
        <v>EUR</v>
      </c>
      <c r="BA2356" s="164">
        <f t="shared" si="1028"/>
        <v>0</v>
      </c>
      <c r="BB2356" s="171">
        <f>IF(AU2356&gt;0.1,(VLOOKUP(D2356,'P4 Destination'!$C$21:$M$176,3,0))*I2356,0)</f>
        <v>0</v>
      </c>
      <c r="BC2356" s="172">
        <f t="shared" si="1029"/>
        <v>0</v>
      </c>
      <c r="BD2356" s="171">
        <f>(VLOOKUP($D2356,'P4 Destination'!$C$21:$M$176,4,0))*BC2356</f>
        <v>0</v>
      </c>
      <c r="BE2356" s="172">
        <f t="shared" si="1030"/>
        <v>0</v>
      </c>
      <c r="BF2356" s="171">
        <f>(VLOOKUP($D2356,'P4 Destination'!$C$21:$M$176,5,0))*BE2356</f>
        <v>0</v>
      </c>
      <c r="BG2356" s="172">
        <f t="shared" si="1031"/>
        <v>0</v>
      </c>
      <c r="BH2356" s="171">
        <f>(VLOOKUP($D2356,'P4 Destination'!$C$21:$M$176,6,0))*BG2356</f>
        <v>0</v>
      </c>
      <c r="BI2356" s="172">
        <f t="shared" si="1032"/>
        <v>0</v>
      </c>
      <c r="BJ2356" s="171">
        <f>(VLOOKUP($D2356,'P4 Destination'!$C$21:$M$176,7,0))*BI2356</f>
        <v>0</v>
      </c>
      <c r="BK2356" s="172">
        <f t="shared" si="1033"/>
        <v>0</v>
      </c>
      <c r="BL2356" s="171">
        <f>(VLOOKUP($D2356,'P4 Destination'!$C$21:$M$176,8,0))*BK2356</f>
        <v>0</v>
      </c>
      <c r="BM2356" s="172">
        <f t="shared" si="1034"/>
        <v>0</v>
      </c>
      <c r="BN2356" s="171">
        <f>(VLOOKUP($D2356,'P4 Destination'!$C$21:$M$176,9,0))*BM2356</f>
        <v>0</v>
      </c>
      <c r="BO2356" s="154">
        <f t="shared" si="1040"/>
        <v>0</v>
      </c>
      <c r="BP2356" s="171">
        <f>(VLOOKUP(D2356,'P4 Destination'!$C$21:$M$176,10,0))*K2356</f>
        <v>0</v>
      </c>
      <c r="BQ2356" s="171">
        <f>(VLOOKUP(D2356,'P4 Destination'!$C$21:$M$176,11,0))*J2356</f>
        <v>0</v>
      </c>
      <c r="BR2356" s="173">
        <f t="shared" si="1035"/>
        <v>0</v>
      </c>
      <c r="BS2356" s="173">
        <f>(AV2356*2500)*'P6 Verzekering'!$E$11</f>
        <v>0</v>
      </c>
      <c r="BT2356" s="173">
        <f>(AW2356*2500)*'P6 Verzekering'!$E$12</f>
        <v>0</v>
      </c>
      <c r="BU2356" s="173">
        <f>(L2356*2500)*'P6 Verzekering'!$E$13</f>
        <v>0</v>
      </c>
      <c r="BV2356" s="173">
        <f t="shared" si="1036"/>
        <v>0</v>
      </c>
      <c r="BW2356"/>
      <c r="BX2356"/>
    </row>
    <row r="2357" spans="1:76">
      <c r="A2357" s="152" t="s">
        <v>3215</v>
      </c>
      <c r="B2357" s="152" t="s">
        <v>167</v>
      </c>
      <c r="C2357" s="152" t="s">
        <v>166</v>
      </c>
      <c r="D2357" s="152" t="s">
        <v>185</v>
      </c>
      <c r="E2357" s="152" t="s">
        <v>183</v>
      </c>
      <c r="F2357" s="153">
        <f t="shared" si="1038"/>
        <v>52</v>
      </c>
      <c r="G2357" s="154">
        <v>0</v>
      </c>
      <c r="H2357" s="154">
        <f>IFERROR(VLOOKUP(B2357,'P2 Origin'!$C$21:$Q$176,15,FALSE),0)</f>
        <v>1</v>
      </c>
      <c r="I2357" s="154">
        <f>IFERROR(VLOOKUP(D2357,'P4 Destination'!$C$21:$Q$176,15,FALSE),0)</f>
        <v>1</v>
      </c>
      <c r="J2357" s="155"/>
      <c r="K2357" s="155"/>
      <c r="L2357" s="156">
        <v>52</v>
      </c>
      <c r="M2357" s="155">
        <v>1107</v>
      </c>
      <c r="N2357" s="155">
        <v>6</v>
      </c>
      <c r="O2357" s="157">
        <f t="shared" si="1013"/>
        <v>0</v>
      </c>
      <c r="P2357" s="158">
        <f t="shared" si="1014"/>
        <v>0</v>
      </c>
      <c r="Q2357" s="159">
        <f>IFERROR(VLOOKUP(N2357,'P1 Intra-Europees'!$A$15:$H$25,3,0),0)*P2357</f>
        <v>0</v>
      </c>
      <c r="R2357" s="160">
        <f t="shared" si="1015"/>
        <v>0</v>
      </c>
      <c r="S2357" s="159">
        <f>IFERROR(VLOOKUP(N2357,'P1 Intra-Europees'!$A$15:$H$25,4,0),0)*R2357</f>
        <v>0</v>
      </c>
      <c r="T2357" s="160">
        <f t="shared" si="1016"/>
        <v>0</v>
      </c>
      <c r="U2357" s="159">
        <f>IFERROR(VLOOKUP(N2357,'P1 Intra-Europees'!$A$15:$H$25,5,0),0)*T2357</f>
        <v>0</v>
      </c>
      <c r="V2357" s="160">
        <f t="shared" si="1017"/>
        <v>0</v>
      </c>
      <c r="W2357" s="159">
        <f>IFERROR(VLOOKUP(N2357,'P1 Intra-Europees'!$A$15:$H$25,6,0),0)*V2357</f>
        <v>0</v>
      </c>
      <c r="X2357" s="160">
        <f t="shared" si="1018"/>
        <v>52</v>
      </c>
      <c r="Y2357" s="159">
        <f>IFERROR(VLOOKUP(N2357,'P1 Intra-Europees'!$A$15:$H$25,7,0),0)*X2357</f>
        <v>0</v>
      </c>
      <c r="Z2357" s="161">
        <f t="shared" si="1019"/>
        <v>0</v>
      </c>
      <c r="AA2357" s="162">
        <f>IFERROR(VLOOKUP(N2357,'P1 Intra-Europees'!$A$15:$H$25,8,0),0)*Z2357</f>
        <v>0</v>
      </c>
      <c r="AB2357" s="163">
        <f t="shared" si="1020"/>
        <v>0</v>
      </c>
      <c r="AC2357" s="157" t="str">
        <f>VLOOKUP(B2357,'P2 Origin'!$C$21:$O$176,13,0)</f>
        <v>EUR</v>
      </c>
      <c r="AD2357" s="164">
        <f t="shared" si="1021"/>
        <v>0</v>
      </c>
      <c r="AE2357" s="165">
        <f>IF(AU2357&gt;0.1,VLOOKUP(B2357,'P2 Origin'!$C$21:$M$176,3,0)*H2357,0)</f>
        <v>0</v>
      </c>
      <c r="AF2357" s="166">
        <f t="shared" si="1022"/>
        <v>0</v>
      </c>
      <c r="AG2357" s="165">
        <f>(VLOOKUP(B2357,'P2 Origin'!$C$21:$M$176,4,0))*AF2357</f>
        <v>0</v>
      </c>
      <c r="AH2357" s="166">
        <f t="shared" si="1023"/>
        <v>0</v>
      </c>
      <c r="AI2357" s="165">
        <f>(VLOOKUP(B2357,'P2 Origin'!$C$21:$M$176,5,0))*AH2357</f>
        <v>0</v>
      </c>
      <c r="AJ2357" s="166">
        <f t="shared" si="1037"/>
        <v>0</v>
      </c>
      <c r="AK2357" s="165">
        <f>(VLOOKUP(B2357,'P2 Origin'!$C$21:$M$176,6,0))*AJ2357</f>
        <v>0</v>
      </c>
      <c r="AL2357" s="166">
        <f t="shared" si="1024"/>
        <v>0</v>
      </c>
      <c r="AM2357" s="165">
        <f>(VLOOKUP($B2357,'P2 Origin'!$C$21:$M$176,7,0))*AL2357</f>
        <v>0</v>
      </c>
      <c r="AN2357" s="166">
        <f t="shared" si="1025"/>
        <v>0</v>
      </c>
      <c r="AO2357" s="165">
        <f>(VLOOKUP($B2357,'P2 Origin'!$C$21:$M$176,8,0))*AN2357</f>
        <v>0</v>
      </c>
      <c r="AP2357" s="166">
        <f t="shared" si="1026"/>
        <v>0</v>
      </c>
      <c r="AQ2357" s="165">
        <f>(VLOOKUP($B2357,'P2 Origin'!$C$21:$M$176,9,0))*AP2357</f>
        <v>0</v>
      </c>
      <c r="AR2357" s="155">
        <f t="shared" si="1039"/>
        <v>0</v>
      </c>
      <c r="AS2357" s="164">
        <f>(VLOOKUP(B2357,'P2 Origin'!$C$21:$M$176,10,0))*K2357</f>
        <v>0</v>
      </c>
      <c r="AT2357" s="164">
        <f>(VLOOKUP(B2357,'P2 Origin'!$C$21:$M$176,11,0))*J2357</f>
        <v>0</v>
      </c>
      <c r="AU2357" s="167">
        <v>0</v>
      </c>
      <c r="AV2357" s="168">
        <v>0</v>
      </c>
      <c r="AW2357" s="169">
        <v>0</v>
      </c>
      <c r="AX2357" s="170">
        <f>IF(AU2357&gt;=0.1,'P3 Bureaumarge zee- en luchtvr.'!$D$12,0)</f>
        <v>0</v>
      </c>
      <c r="AY2357" s="163">
        <f t="shared" si="1027"/>
        <v>0</v>
      </c>
      <c r="AZ2357" s="157" t="str">
        <f>VLOOKUP(D2357,'P4 Destination'!$C$21:$O$176,13,0)</f>
        <v>EUR</v>
      </c>
      <c r="BA2357" s="164">
        <f t="shared" si="1028"/>
        <v>0</v>
      </c>
      <c r="BB2357" s="171">
        <f>IF(AU2357&gt;0.1,(VLOOKUP(D2357,'P4 Destination'!$C$21:$M$176,3,0))*I2357,0)</f>
        <v>0</v>
      </c>
      <c r="BC2357" s="172">
        <f t="shared" si="1029"/>
        <v>0</v>
      </c>
      <c r="BD2357" s="171">
        <f>(VLOOKUP($D2357,'P4 Destination'!$C$21:$M$176,4,0))*BC2357</f>
        <v>0</v>
      </c>
      <c r="BE2357" s="172">
        <f t="shared" si="1030"/>
        <v>0</v>
      </c>
      <c r="BF2357" s="171">
        <f>(VLOOKUP($D2357,'P4 Destination'!$C$21:$M$176,5,0))*BE2357</f>
        <v>0</v>
      </c>
      <c r="BG2357" s="172">
        <f t="shared" si="1031"/>
        <v>0</v>
      </c>
      <c r="BH2357" s="171">
        <f>(VLOOKUP($D2357,'P4 Destination'!$C$21:$M$176,6,0))*BG2357</f>
        <v>0</v>
      </c>
      <c r="BI2357" s="172">
        <f t="shared" si="1032"/>
        <v>0</v>
      </c>
      <c r="BJ2357" s="171">
        <f>(VLOOKUP($D2357,'P4 Destination'!$C$21:$M$176,7,0))*BI2357</f>
        <v>0</v>
      </c>
      <c r="BK2357" s="172">
        <f t="shared" si="1033"/>
        <v>0</v>
      </c>
      <c r="BL2357" s="171">
        <f>(VLOOKUP($D2357,'P4 Destination'!$C$21:$M$176,8,0))*BK2357</f>
        <v>0</v>
      </c>
      <c r="BM2357" s="172">
        <f t="shared" si="1034"/>
        <v>0</v>
      </c>
      <c r="BN2357" s="171">
        <f>(VLOOKUP($D2357,'P4 Destination'!$C$21:$M$176,9,0))*BM2357</f>
        <v>0</v>
      </c>
      <c r="BO2357" s="154">
        <f t="shared" si="1040"/>
        <v>0</v>
      </c>
      <c r="BP2357" s="171">
        <f>(VLOOKUP(D2357,'P4 Destination'!$C$21:$M$176,10,0))*K2357</f>
        <v>0</v>
      </c>
      <c r="BQ2357" s="171">
        <f>(VLOOKUP(D2357,'P4 Destination'!$C$21:$M$176,11,0))*J2357</f>
        <v>0</v>
      </c>
      <c r="BR2357" s="173">
        <f t="shared" si="1035"/>
        <v>0</v>
      </c>
      <c r="BS2357" s="173">
        <f>(AV2357*2500)*'P6 Verzekering'!$E$11</f>
        <v>0</v>
      </c>
      <c r="BT2357" s="173">
        <f>(AW2357*2500)*'P6 Verzekering'!$E$12</f>
        <v>0</v>
      </c>
      <c r="BU2357" s="173">
        <f>(L2357*2500)*'P6 Verzekering'!$E$13</f>
        <v>0</v>
      </c>
      <c r="BV2357" s="173">
        <f t="shared" si="1036"/>
        <v>0</v>
      </c>
      <c r="BW2357"/>
      <c r="BX2357"/>
    </row>
    <row r="2358" spans="1:76">
      <c r="A2358" s="152" t="s">
        <v>3054</v>
      </c>
      <c r="B2358" s="152" t="s">
        <v>147</v>
      </c>
      <c r="C2358" s="152" t="s">
        <v>146</v>
      </c>
      <c r="D2358" s="152" t="s">
        <v>219</v>
      </c>
      <c r="E2358" s="152" t="s">
        <v>219</v>
      </c>
      <c r="F2358" s="153">
        <f t="shared" si="1038"/>
        <v>52</v>
      </c>
      <c r="G2358" s="154">
        <v>0</v>
      </c>
      <c r="H2358" s="154">
        <f>IFERROR(VLOOKUP(B2358,'P2 Origin'!$C$21:$Q$176,15,FALSE),0)</f>
        <v>1</v>
      </c>
      <c r="I2358" s="154">
        <f>IFERROR(VLOOKUP(D2358,'P4 Destination'!$C$21:$Q$176,15,FALSE),0)</f>
        <v>0</v>
      </c>
      <c r="J2358" s="155"/>
      <c r="K2358" s="155"/>
      <c r="L2358" s="156">
        <v>52</v>
      </c>
      <c r="M2358" s="155">
        <v>1172</v>
      </c>
      <c r="N2358" s="155">
        <v>6</v>
      </c>
      <c r="O2358" s="157">
        <f t="shared" si="1013"/>
        <v>0</v>
      </c>
      <c r="P2358" s="158">
        <f t="shared" si="1014"/>
        <v>0</v>
      </c>
      <c r="Q2358" s="159">
        <f>IFERROR(VLOOKUP(N2358,'P1 Intra-Europees'!$A$15:$H$25,3,0),0)*P2358</f>
        <v>0</v>
      </c>
      <c r="R2358" s="160">
        <f t="shared" si="1015"/>
        <v>0</v>
      </c>
      <c r="S2358" s="159">
        <f>IFERROR(VLOOKUP(N2358,'P1 Intra-Europees'!$A$15:$H$25,4,0),0)*R2358</f>
        <v>0</v>
      </c>
      <c r="T2358" s="160">
        <f t="shared" si="1016"/>
        <v>0</v>
      </c>
      <c r="U2358" s="159">
        <f>IFERROR(VLOOKUP(N2358,'P1 Intra-Europees'!$A$15:$H$25,5,0),0)*T2358</f>
        <v>0</v>
      </c>
      <c r="V2358" s="160">
        <f t="shared" si="1017"/>
        <v>0</v>
      </c>
      <c r="W2358" s="159">
        <f>IFERROR(VLOOKUP(N2358,'P1 Intra-Europees'!$A$15:$H$25,6,0),0)*V2358</f>
        <v>0</v>
      </c>
      <c r="X2358" s="160">
        <f t="shared" si="1018"/>
        <v>52</v>
      </c>
      <c r="Y2358" s="159">
        <f>IFERROR(VLOOKUP(N2358,'P1 Intra-Europees'!$A$15:$H$25,7,0),0)*X2358</f>
        <v>0</v>
      </c>
      <c r="Z2358" s="161">
        <f t="shared" si="1019"/>
        <v>0</v>
      </c>
      <c r="AA2358" s="162">
        <f>IFERROR(VLOOKUP(N2358,'P1 Intra-Europees'!$A$15:$H$25,8,0),0)*Z2358</f>
        <v>0</v>
      </c>
      <c r="AB2358" s="163">
        <f t="shared" si="1020"/>
        <v>0</v>
      </c>
      <c r="AC2358" s="157" t="str">
        <f>VLOOKUP(B2358,'P2 Origin'!$C$21:$O$176,13,0)</f>
        <v>EUR</v>
      </c>
      <c r="AD2358" s="164">
        <f t="shared" si="1021"/>
        <v>0</v>
      </c>
      <c r="AE2358" s="165">
        <f>IF(AU2358&gt;0.1,VLOOKUP(B2358,'P2 Origin'!$C$21:$M$176,3,0)*H2358,0)</f>
        <v>0</v>
      </c>
      <c r="AF2358" s="166">
        <f t="shared" si="1022"/>
        <v>0</v>
      </c>
      <c r="AG2358" s="165">
        <f>(VLOOKUP(B2358,'P2 Origin'!$C$21:$M$176,4,0))*AF2358</f>
        <v>0</v>
      </c>
      <c r="AH2358" s="166">
        <f t="shared" si="1023"/>
        <v>0</v>
      </c>
      <c r="AI2358" s="165">
        <f>(VLOOKUP(B2358,'P2 Origin'!$C$21:$M$176,5,0))*AH2358</f>
        <v>0</v>
      </c>
      <c r="AJ2358" s="166">
        <f t="shared" si="1037"/>
        <v>0</v>
      </c>
      <c r="AK2358" s="165">
        <f>(VLOOKUP(B2358,'P2 Origin'!$C$21:$M$176,6,0))*AJ2358</f>
        <v>0</v>
      </c>
      <c r="AL2358" s="166">
        <f t="shared" si="1024"/>
        <v>0</v>
      </c>
      <c r="AM2358" s="165">
        <f>(VLOOKUP($B2358,'P2 Origin'!$C$21:$M$176,7,0))*AL2358</f>
        <v>0</v>
      </c>
      <c r="AN2358" s="166">
        <f t="shared" si="1025"/>
        <v>0</v>
      </c>
      <c r="AO2358" s="165">
        <f>(VLOOKUP($B2358,'P2 Origin'!$C$21:$M$176,8,0))*AN2358</f>
        <v>0</v>
      </c>
      <c r="AP2358" s="166">
        <f t="shared" si="1026"/>
        <v>0</v>
      </c>
      <c r="AQ2358" s="165">
        <f>(VLOOKUP($B2358,'P2 Origin'!$C$21:$M$176,9,0))*AP2358</f>
        <v>0</v>
      </c>
      <c r="AR2358" s="155">
        <f t="shared" si="1039"/>
        <v>0</v>
      </c>
      <c r="AS2358" s="164">
        <f>(VLOOKUP(B2358,'P2 Origin'!$C$21:$M$176,10,0))*K2358</f>
        <v>0</v>
      </c>
      <c r="AT2358" s="164">
        <f>(VLOOKUP(B2358,'P2 Origin'!$C$21:$M$176,11,0))*J2358</f>
        <v>0</v>
      </c>
      <c r="AU2358" s="167">
        <v>0</v>
      </c>
      <c r="AV2358" s="168">
        <v>0</v>
      </c>
      <c r="AW2358" s="169">
        <v>0</v>
      </c>
      <c r="AX2358" s="170">
        <f>IF(AU2358&gt;=0.1,'P3 Bureaumarge zee- en luchtvr.'!$D$12,0)</f>
        <v>0</v>
      </c>
      <c r="AY2358" s="163">
        <f t="shared" si="1027"/>
        <v>0</v>
      </c>
      <c r="AZ2358" s="157" t="str">
        <f>VLOOKUP(D2358,'P4 Destination'!$C$21:$O$176,13,0)</f>
        <v>EUR</v>
      </c>
      <c r="BA2358" s="164">
        <f t="shared" si="1028"/>
        <v>0</v>
      </c>
      <c r="BB2358" s="171">
        <f>IF(AU2358&gt;0.1,(VLOOKUP(D2358,'P4 Destination'!$C$21:$M$176,3,0))*I2358,0)</f>
        <v>0</v>
      </c>
      <c r="BC2358" s="172">
        <f t="shared" si="1029"/>
        <v>0</v>
      </c>
      <c r="BD2358" s="171">
        <f>(VLOOKUP($D2358,'P4 Destination'!$C$21:$M$176,4,0))*BC2358</f>
        <v>0</v>
      </c>
      <c r="BE2358" s="172">
        <f t="shared" si="1030"/>
        <v>0</v>
      </c>
      <c r="BF2358" s="171">
        <f>(VLOOKUP($D2358,'P4 Destination'!$C$21:$M$176,5,0))*BE2358</f>
        <v>0</v>
      </c>
      <c r="BG2358" s="172">
        <f t="shared" si="1031"/>
        <v>0</v>
      </c>
      <c r="BH2358" s="171">
        <f>(VLOOKUP($D2358,'P4 Destination'!$C$21:$M$176,6,0))*BG2358</f>
        <v>0</v>
      </c>
      <c r="BI2358" s="172">
        <f t="shared" si="1032"/>
        <v>0</v>
      </c>
      <c r="BJ2358" s="171">
        <f>(VLOOKUP($D2358,'P4 Destination'!$C$21:$M$176,7,0))*BI2358</f>
        <v>0</v>
      </c>
      <c r="BK2358" s="172">
        <f t="shared" si="1033"/>
        <v>0</v>
      </c>
      <c r="BL2358" s="171">
        <f>(VLOOKUP($D2358,'P4 Destination'!$C$21:$M$176,8,0))*BK2358</f>
        <v>0</v>
      </c>
      <c r="BM2358" s="172">
        <f t="shared" si="1034"/>
        <v>0</v>
      </c>
      <c r="BN2358" s="171">
        <f>(VLOOKUP($D2358,'P4 Destination'!$C$21:$M$176,9,0))*BM2358</f>
        <v>0</v>
      </c>
      <c r="BO2358" s="154">
        <f t="shared" si="1040"/>
        <v>0</v>
      </c>
      <c r="BP2358" s="171">
        <f>(VLOOKUP(D2358,'P4 Destination'!$C$21:$M$176,10,0))*K2358</f>
        <v>0</v>
      </c>
      <c r="BQ2358" s="171">
        <f>(VLOOKUP(D2358,'P4 Destination'!$C$21:$M$176,11,0))*J2358</f>
        <v>0</v>
      </c>
      <c r="BR2358" s="173">
        <f t="shared" si="1035"/>
        <v>0</v>
      </c>
      <c r="BS2358" s="173">
        <f>(AV2358*2500)*'P6 Verzekering'!$E$11</f>
        <v>0</v>
      </c>
      <c r="BT2358" s="173">
        <f>(AW2358*2500)*'P6 Verzekering'!$E$12</f>
        <v>0</v>
      </c>
      <c r="BU2358" s="173">
        <f>(L2358*2500)*'P6 Verzekering'!$E$13</f>
        <v>0</v>
      </c>
      <c r="BV2358" s="173">
        <f t="shared" si="1036"/>
        <v>0</v>
      </c>
      <c r="BW2358"/>
      <c r="BX2358"/>
    </row>
    <row r="2359" spans="1:76">
      <c r="A2359" s="152" t="s">
        <v>903</v>
      </c>
      <c r="B2359" s="152" t="s">
        <v>231</v>
      </c>
      <c r="C2359" s="152" t="s">
        <v>230</v>
      </c>
      <c r="D2359" s="152" t="s">
        <v>189</v>
      </c>
      <c r="E2359" s="152" t="s">
        <v>188</v>
      </c>
      <c r="F2359" s="153">
        <f t="shared" si="1038"/>
        <v>52</v>
      </c>
      <c r="G2359" s="154">
        <v>0</v>
      </c>
      <c r="H2359" s="154">
        <f>IFERROR(VLOOKUP(B2359,'P2 Origin'!$C$21:$Q$176,15,FALSE),0)</f>
        <v>1</v>
      </c>
      <c r="I2359" s="154">
        <f>IFERROR(VLOOKUP(D2359,'P4 Destination'!$C$21:$Q$176,15,FALSE),0)</f>
        <v>0</v>
      </c>
      <c r="J2359" s="155"/>
      <c r="K2359" s="155"/>
      <c r="L2359" s="156">
        <v>52</v>
      </c>
      <c r="M2359" s="155">
        <v>1183</v>
      </c>
      <c r="N2359" s="155">
        <v>6</v>
      </c>
      <c r="O2359" s="157">
        <f t="shared" si="1013"/>
        <v>0</v>
      </c>
      <c r="P2359" s="158">
        <f t="shared" si="1014"/>
        <v>0</v>
      </c>
      <c r="Q2359" s="159">
        <f>IFERROR(VLOOKUP(N2359,'P1 Intra-Europees'!$A$15:$H$25,3,0),0)*P2359</f>
        <v>0</v>
      </c>
      <c r="R2359" s="160">
        <f t="shared" si="1015"/>
        <v>0</v>
      </c>
      <c r="S2359" s="159">
        <f>IFERROR(VLOOKUP(N2359,'P1 Intra-Europees'!$A$15:$H$25,4,0),0)*R2359</f>
        <v>0</v>
      </c>
      <c r="T2359" s="160">
        <f t="shared" si="1016"/>
        <v>0</v>
      </c>
      <c r="U2359" s="159">
        <f>IFERROR(VLOOKUP(N2359,'P1 Intra-Europees'!$A$15:$H$25,5,0),0)*T2359</f>
        <v>0</v>
      </c>
      <c r="V2359" s="160">
        <f t="shared" si="1017"/>
        <v>0</v>
      </c>
      <c r="W2359" s="159">
        <f>IFERROR(VLOOKUP(N2359,'P1 Intra-Europees'!$A$15:$H$25,6,0),0)*V2359</f>
        <v>0</v>
      </c>
      <c r="X2359" s="160">
        <f t="shared" si="1018"/>
        <v>52</v>
      </c>
      <c r="Y2359" s="159">
        <f>IFERROR(VLOOKUP(N2359,'P1 Intra-Europees'!$A$15:$H$25,7,0),0)*X2359</f>
        <v>0</v>
      </c>
      <c r="Z2359" s="161">
        <f t="shared" si="1019"/>
        <v>0</v>
      </c>
      <c r="AA2359" s="162">
        <f>IFERROR(VLOOKUP(N2359,'P1 Intra-Europees'!$A$15:$H$25,8,0),0)*Z2359</f>
        <v>0</v>
      </c>
      <c r="AB2359" s="163">
        <f t="shared" si="1020"/>
        <v>0</v>
      </c>
      <c r="AC2359" s="157" t="str">
        <f>VLOOKUP(B2359,'P2 Origin'!$C$21:$O$176,13,0)</f>
        <v>EUR</v>
      </c>
      <c r="AD2359" s="164">
        <f t="shared" si="1021"/>
        <v>0</v>
      </c>
      <c r="AE2359" s="165">
        <f>IF(AU2359&gt;0.1,VLOOKUP(B2359,'P2 Origin'!$C$21:$M$176,3,0)*H2359,0)</f>
        <v>0</v>
      </c>
      <c r="AF2359" s="166">
        <f t="shared" si="1022"/>
        <v>0</v>
      </c>
      <c r="AG2359" s="165">
        <f>(VLOOKUP(B2359,'P2 Origin'!$C$21:$M$176,4,0))*AF2359</f>
        <v>0</v>
      </c>
      <c r="AH2359" s="166">
        <f t="shared" si="1023"/>
        <v>0</v>
      </c>
      <c r="AI2359" s="165">
        <f>(VLOOKUP(B2359,'P2 Origin'!$C$21:$M$176,5,0))*AH2359</f>
        <v>0</v>
      </c>
      <c r="AJ2359" s="166">
        <f t="shared" si="1037"/>
        <v>0</v>
      </c>
      <c r="AK2359" s="165">
        <f>(VLOOKUP(B2359,'P2 Origin'!$C$21:$M$176,6,0))*AJ2359</f>
        <v>0</v>
      </c>
      <c r="AL2359" s="166">
        <f t="shared" si="1024"/>
        <v>0</v>
      </c>
      <c r="AM2359" s="165">
        <f>(VLOOKUP($B2359,'P2 Origin'!$C$21:$M$176,7,0))*AL2359</f>
        <v>0</v>
      </c>
      <c r="AN2359" s="166">
        <f t="shared" si="1025"/>
        <v>0</v>
      </c>
      <c r="AO2359" s="165">
        <f>(VLOOKUP($B2359,'P2 Origin'!$C$21:$M$176,8,0))*AN2359</f>
        <v>0</v>
      </c>
      <c r="AP2359" s="166">
        <f t="shared" si="1026"/>
        <v>0</v>
      </c>
      <c r="AQ2359" s="165">
        <f>(VLOOKUP($B2359,'P2 Origin'!$C$21:$M$176,9,0))*AP2359</f>
        <v>0</v>
      </c>
      <c r="AR2359" s="155">
        <f t="shared" si="1039"/>
        <v>0</v>
      </c>
      <c r="AS2359" s="164">
        <f>(VLOOKUP(B2359,'P2 Origin'!$C$21:$M$176,10,0))*K2359</f>
        <v>0</v>
      </c>
      <c r="AT2359" s="164">
        <f>(VLOOKUP(B2359,'P2 Origin'!$C$21:$M$176,11,0))*J2359</f>
        <v>0</v>
      </c>
      <c r="AU2359" s="167">
        <v>0</v>
      </c>
      <c r="AV2359" s="168">
        <v>0</v>
      </c>
      <c r="AW2359" s="169">
        <v>0</v>
      </c>
      <c r="AX2359" s="170">
        <f>IF(AU2359&gt;=0.1,'P3 Bureaumarge zee- en luchtvr.'!$D$12,0)</f>
        <v>0</v>
      </c>
      <c r="AY2359" s="163">
        <f t="shared" si="1027"/>
        <v>0</v>
      </c>
      <c r="AZ2359" s="157" t="str">
        <f>VLOOKUP(D2359,'P4 Destination'!$C$21:$O$176,13,0)</f>
        <v>EUR</v>
      </c>
      <c r="BA2359" s="164">
        <f t="shared" si="1028"/>
        <v>0</v>
      </c>
      <c r="BB2359" s="171">
        <f>IF(AU2359&gt;0.1,(VLOOKUP(D2359,'P4 Destination'!$C$21:$M$176,3,0))*I2359,0)</f>
        <v>0</v>
      </c>
      <c r="BC2359" s="172">
        <f t="shared" si="1029"/>
        <v>0</v>
      </c>
      <c r="BD2359" s="171">
        <f>(VLOOKUP($D2359,'P4 Destination'!$C$21:$M$176,4,0))*BC2359</f>
        <v>0</v>
      </c>
      <c r="BE2359" s="172">
        <f t="shared" si="1030"/>
        <v>0</v>
      </c>
      <c r="BF2359" s="171">
        <f>(VLOOKUP($D2359,'P4 Destination'!$C$21:$M$176,5,0))*BE2359</f>
        <v>0</v>
      </c>
      <c r="BG2359" s="172">
        <f t="shared" si="1031"/>
        <v>0</v>
      </c>
      <c r="BH2359" s="171">
        <f>(VLOOKUP($D2359,'P4 Destination'!$C$21:$M$176,6,0))*BG2359</f>
        <v>0</v>
      </c>
      <c r="BI2359" s="172">
        <f t="shared" si="1032"/>
        <v>0</v>
      </c>
      <c r="BJ2359" s="171">
        <f>(VLOOKUP($D2359,'P4 Destination'!$C$21:$M$176,7,0))*BI2359</f>
        <v>0</v>
      </c>
      <c r="BK2359" s="172">
        <f t="shared" si="1033"/>
        <v>0</v>
      </c>
      <c r="BL2359" s="171">
        <f>(VLOOKUP($D2359,'P4 Destination'!$C$21:$M$176,8,0))*BK2359</f>
        <v>0</v>
      </c>
      <c r="BM2359" s="172">
        <f t="shared" si="1034"/>
        <v>0</v>
      </c>
      <c r="BN2359" s="171">
        <f>(VLOOKUP($D2359,'P4 Destination'!$C$21:$M$176,9,0))*BM2359</f>
        <v>0</v>
      </c>
      <c r="BO2359" s="154">
        <f t="shared" si="1040"/>
        <v>0</v>
      </c>
      <c r="BP2359" s="171">
        <f>(VLOOKUP(D2359,'P4 Destination'!$C$21:$M$176,10,0))*K2359</f>
        <v>0</v>
      </c>
      <c r="BQ2359" s="171">
        <f>(VLOOKUP(D2359,'P4 Destination'!$C$21:$M$176,11,0))*J2359</f>
        <v>0</v>
      </c>
      <c r="BR2359" s="173">
        <f t="shared" si="1035"/>
        <v>0</v>
      </c>
      <c r="BS2359" s="173">
        <f>(AV2359*2500)*'P6 Verzekering'!$E$11</f>
        <v>0</v>
      </c>
      <c r="BT2359" s="173">
        <f>(AW2359*2500)*'P6 Verzekering'!$E$12</f>
        <v>0</v>
      </c>
      <c r="BU2359" s="173">
        <f>(L2359*2500)*'P6 Verzekering'!$E$13</f>
        <v>0</v>
      </c>
      <c r="BV2359" s="173">
        <f t="shared" si="1036"/>
        <v>0</v>
      </c>
      <c r="BW2359"/>
      <c r="BX2359"/>
    </row>
    <row r="2360" spans="1:76">
      <c r="A2360" s="152" t="s">
        <v>887</v>
      </c>
      <c r="B2360" s="152" t="s">
        <v>184</v>
      </c>
      <c r="C2360" s="152" t="s">
        <v>183</v>
      </c>
      <c r="D2360" s="152" t="s">
        <v>219</v>
      </c>
      <c r="E2360" s="152" t="s">
        <v>219</v>
      </c>
      <c r="F2360" s="153">
        <f t="shared" si="1038"/>
        <v>53</v>
      </c>
      <c r="G2360" s="154">
        <v>0</v>
      </c>
      <c r="H2360" s="154">
        <f>IFERROR(VLOOKUP(B2360,'P2 Origin'!$C$21:$Q$176,15,FALSE),0)</f>
        <v>1</v>
      </c>
      <c r="I2360" s="154">
        <f>IFERROR(VLOOKUP(D2360,'P4 Destination'!$C$21:$Q$176,15,FALSE),0)</f>
        <v>0</v>
      </c>
      <c r="J2360" s="155"/>
      <c r="K2360" s="155"/>
      <c r="L2360" s="156">
        <v>53</v>
      </c>
      <c r="M2360" s="155">
        <v>702</v>
      </c>
      <c r="N2360" s="155">
        <v>4</v>
      </c>
      <c r="O2360" s="157">
        <f t="shared" si="1013"/>
        <v>0</v>
      </c>
      <c r="P2360" s="158">
        <f t="shared" si="1014"/>
        <v>0</v>
      </c>
      <c r="Q2360" s="159">
        <f>IFERROR(VLOOKUP(N2360,'P1 Intra-Europees'!$A$15:$H$25,3,0),0)*P2360</f>
        <v>0</v>
      </c>
      <c r="R2360" s="160">
        <f t="shared" si="1015"/>
        <v>0</v>
      </c>
      <c r="S2360" s="159">
        <f>IFERROR(VLOOKUP(N2360,'P1 Intra-Europees'!$A$15:$H$25,4,0),0)*R2360</f>
        <v>0</v>
      </c>
      <c r="T2360" s="160">
        <f t="shared" si="1016"/>
        <v>0</v>
      </c>
      <c r="U2360" s="159">
        <f>IFERROR(VLOOKUP(N2360,'P1 Intra-Europees'!$A$15:$H$25,5,0),0)*T2360</f>
        <v>0</v>
      </c>
      <c r="V2360" s="160">
        <f t="shared" si="1017"/>
        <v>0</v>
      </c>
      <c r="W2360" s="159">
        <f>IFERROR(VLOOKUP(N2360,'P1 Intra-Europees'!$A$15:$H$25,6,0),0)*V2360</f>
        <v>0</v>
      </c>
      <c r="X2360" s="160">
        <f t="shared" si="1018"/>
        <v>53</v>
      </c>
      <c r="Y2360" s="159">
        <f>IFERROR(VLOOKUP(N2360,'P1 Intra-Europees'!$A$15:$H$25,7,0),0)*X2360</f>
        <v>0</v>
      </c>
      <c r="Z2360" s="161">
        <f t="shared" si="1019"/>
        <v>0</v>
      </c>
      <c r="AA2360" s="162">
        <f>IFERROR(VLOOKUP(N2360,'P1 Intra-Europees'!$A$15:$H$25,8,0),0)*Z2360</f>
        <v>0</v>
      </c>
      <c r="AB2360" s="163">
        <f t="shared" si="1020"/>
        <v>0</v>
      </c>
      <c r="AC2360" s="157" t="str">
        <f>VLOOKUP(B2360,'P2 Origin'!$C$21:$O$176,13,0)</f>
        <v>EUR</v>
      </c>
      <c r="AD2360" s="164">
        <f t="shared" si="1021"/>
        <v>0</v>
      </c>
      <c r="AE2360" s="165">
        <f>IF(AU2360&gt;0.1,VLOOKUP(B2360,'P2 Origin'!$C$21:$M$176,3,0)*H2360,0)</f>
        <v>0</v>
      </c>
      <c r="AF2360" s="166">
        <f t="shared" si="1022"/>
        <v>0</v>
      </c>
      <c r="AG2360" s="165">
        <f>(VLOOKUP(B2360,'P2 Origin'!$C$21:$M$176,4,0))*AF2360</f>
        <v>0</v>
      </c>
      <c r="AH2360" s="166">
        <f t="shared" si="1023"/>
        <v>0</v>
      </c>
      <c r="AI2360" s="165">
        <f>(VLOOKUP(B2360,'P2 Origin'!$C$21:$M$176,5,0))*AH2360</f>
        <v>0</v>
      </c>
      <c r="AJ2360" s="166">
        <f t="shared" si="1037"/>
        <v>0</v>
      </c>
      <c r="AK2360" s="165">
        <f>(VLOOKUP(B2360,'P2 Origin'!$C$21:$M$176,6,0))*AJ2360</f>
        <v>0</v>
      </c>
      <c r="AL2360" s="166">
        <f t="shared" si="1024"/>
        <v>0</v>
      </c>
      <c r="AM2360" s="165">
        <f>(VLOOKUP($B2360,'P2 Origin'!$C$21:$M$176,7,0))*AL2360</f>
        <v>0</v>
      </c>
      <c r="AN2360" s="166">
        <f t="shared" si="1025"/>
        <v>0</v>
      </c>
      <c r="AO2360" s="165">
        <f>(VLOOKUP($B2360,'P2 Origin'!$C$21:$M$176,8,0))*AN2360</f>
        <v>0</v>
      </c>
      <c r="AP2360" s="166">
        <f t="shared" si="1026"/>
        <v>0</v>
      </c>
      <c r="AQ2360" s="165">
        <f>(VLOOKUP($B2360,'P2 Origin'!$C$21:$M$176,9,0))*AP2360</f>
        <v>0</v>
      </c>
      <c r="AR2360" s="155">
        <f t="shared" si="1039"/>
        <v>0</v>
      </c>
      <c r="AS2360" s="164">
        <f>(VLOOKUP(B2360,'P2 Origin'!$C$21:$M$176,10,0))*K2360</f>
        <v>0</v>
      </c>
      <c r="AT2360" s="164">
        <f>(VLOOKUP(B2360,'P2 Origin'!$C$21:$M$176,11,0))*J2360</f>
        <v>0</v>
      </c>
      <c r="AU2360" s="167">
        <v>0</v>
      </c>
      <c r="AV2360" s="168">
        <v>0</v>
      </c>
      <c r="AW2360" s="169">
        <v>0</v>
      </c>
      <c r="AX2360" s="170">
        <f>IF(AU2360&gt;=0.1,'P3 Bureaumarge zee- en luchtvr.'!$D$12,0)</f>
        <v>0</v>
      </c>
      <c r="AY2360" s="163">
        <f t="shared" si="1027"/>
        <v>0</v>
      </c>
      <c r="AZ2360" s="157" t="str">
        <f>VLOOKUP(D2360,'P4 Destination'!$C$21:$O$176,13,0)</f>
        <v>EUR</v>
      </c>
      <c r="BA2360" s="164">
        <f t="shared" si="1028"/>
        <v>0</v>
      </c>
      <c r="BB2360" s="171">
        <f>IF(AU2360&gt;0.1,(VLOOKUP(D2360,'P4 Destination'!$C$21:$M$176,3,0))*I2360,0)</f>
        <v>0</v>
      </c>
      <c r="BC2360" s="172">
        <f t="shared" si="1029"/>
        <v>0</v>
      </c>
      <c r="BD2360" s="171">
        <f>(VLOOKUP($D2360,'P4 Destination'!$C$21:$M$176,4,0))*BC2360</f>
        <v>0</v>
      </c>
      <c r="BE2360" s="172">
        <f t="shared" si="1030"/>
        <v>0</v>
      </c>
      <c r="BF2360" s="171">
        <f>(VLOOKUP($D2360,'P4 Destination'!$C$21:$M$176,5,0))*BE2360</f>
        <v>0</v>
      </c>
      <c r="BG2360" s="172">
        <f t="shared" si="1031"/>
        <v>0</v>
      </c>
      <c r="BH2360" s="171">
        <f>(VLOOKUP($D2360,'P4 Destination'!$C$21:$M$176,6,0))*BG2360</f>
        <v>0</v>
      </c>
      <c r="BI2360" s="172">
        <f t="shared" si="1032"/>
        <v>0</v>
      </c>
      <c r="BJ2360" s="171">
        <f>(VLOOKUP($D2360,'P4 Destination'!$C$21:$M$176,7,0))*BI2360</f>
        <v>0</v>
      </c>
      <c r="BK2360" s="172">
        <f t="shared" si="1033"/>
        <v>0</v>
      </c>
      <c r="BL2360" s="171">
        <f>(VLOOKUP($D2360,'P4 Destination'!$C$21:$M$176,8,0))*BK2360</f>
        <v>0</v>
      </c>
      <c r="BM2360" s="172">
        <f t="shared" si="1034"/>
        <v>0</v>
      </c>
      <c r="BN2360" s="171">
        <f>(VLOOKUP($D2360,'P4 Destination'!$C$21:$M$176,9,0))*BM2360</f>
        <v>0</v>
      </c>
      <c r="BO2360" s="154">
        <f t="shared" si="1040"/>
        <v>0</v>
      </c>
      <c r="BP2360" s="171">
        <f>(VLOOKUP(D2360,'P4 Destination'!$C$21:$M$176,10,0))*K2360</f>
        <v>0</v>
      </c>
      <c r="BQ2360" s="171">
        <f>(VLOOKUP(D2360,'P4 Destination'!$C$21:$M$176,11,0))*J2360</f>
        <v>0</v>
      </c>
      <c r="BR2360" s="173">
        <f t="shared" si="1035"/>
        <v>0</v>
      </c>
      <c r="BS2360" s="173">
        <f>(AV2360*2500)*'P6 Verzekering'!$E$11</f>
        <v>0</v>
      </c>
      <c r="BT2360" s="173">
        <f>(AW2360*2500)*'P6 Verzekering'!$E$12</f>
        <v>0</v>
      </c>
      <c r="BU2360" s="173">
        <f>(L2360*2500)*'P6 Verzekering'!$E$13</f>
        <v>0</v>
      </c>
      <c r="BV2360" s="173">
        <f t="shared" si="1036"/>
        <v>0</v>
      </c>
      <c r="BW2360"/>
      <c r="BX2360"/>
    </row>
    <row r="2361" spans="1:76">
      <c r="A2361" s="152" t="s">
        <v>2436</v>
      </c>
      <c r="B2361" s="152" t="s">
        <v>219</v>
      </c>
      <c r="C2361" s="152" t="s">
        <v>219</v>
      </c>
      <c r="D2361" s="152" t="s">
        <v>147</v>
      </c>
      <c r="E2361" s="152" t="s">
        <v>146</v>
      </c>
      <c r="F2361" s="153">
        <f t="shared" si="1038"/>
        <v>53</v>
      </c>
      <c r="G2361" s="154">
        <v>0</v>
      </c>
      <c r="H2361" s="154">
        <f>IFERROR(VLOOKUP(B2361,'P2 Origin'!$C$21:$Q$176,15,FALSE),0)</f>
        <v>0</v>
      </c>
      <c r="I2361" s="154">
        <f>IFERROR(VLOOKUP(D2361,'P4 Destination'!$C$21:$Q$176,15,FALSE),0)</f>
        <v>1</v>
      </c>
      <c r="J2361" s="155"/>
      <c r="K2361" s="155"/>
      <c r="L2361" s="156">
        <v>53</v>
      </c>
      <c r="M2361" s="155">
        <v>1162</v>
      </c>
      <c r="N2361" s="155">
        <v>6</v>
      </c>
      <c r="O2361" s="157">
        <f t="shared" si="1013"/>
        <v>0</v>
      </c>
      <c r="P2361" s="158">
        <f t="shared" si="1014"/>
        <v>0</v>
      </c>
      <c r="Q2361" s="159">
        <f>IFERROR(VLOOKUP(N2361,'P1 Intra-Europees'!$A$15:$H$25,3,0),0)*P2361</f>
        <v>0</v>
      </c>
      <c r="R2361" s="160">
        <f t="shared" si="1015"/>
        <v>0</v>
      </c>
      <c r="S2361" s="159">
        <f>IFERROR(VLOOKUP(N2361,'P1 Intra-Europees'!$A$15:$H$25,4,0),0)*R2361</f>
        <v>0</v>
      </c>
      <c r="T2361" s="160">
        <f t="shared" si="1016"/>
        <v>0</v>
      </c>
      <c r="U2361" s="159">
        <f>IFERROR(VLOOKUP(N2361,'P1 Intra-Europees'!$A$15:$H$25,5,0),0)*T2361</f>
        <v>0</v>
      </c>
      <c r="V2361" s="160">
        <f t="shared" si="1017"/>
        <v>0</v>
      </c>
      <c r="W2361" s="159">
        <f>IFERROR(VLOOKUP(N2361,'P1 Intra-Europees'!$A$15:$H$25,6,0),0)*V2361</f>
        <v>0</v>
      </c>
      <c r="X2361" s="160">
        <f t="shared" si="1018"/>
        <v>53</v>
      </c>
      <c r="Y2361" s="159">
        <f>IFERROR(VLOOKUP(N2361,'P1 Intra-Europees'!$A$15:$H$25,7,0),0)*X2361</f>
        <v>0</v>
      </c>
      <c r="Z2361" s="161">
        <f t="shared" si="1019"/>
        <v>0</v>
      </c>
      <c r="AA2361" s="162">
        <f>IFERROR(VLOOKUP(N2361,'P1 Intra-Europees'!$A$15:$H$25,8,0),0)*Z2361</f>
        <v>0</v>
      </c>
      <c r="AB2361" s="163">
        <f t="shared" si="1020"/>
        <v>0</v>
      </c>
      <c r="AC2361" s="157" t="str">
        <f>VLOOKUP(B2361,'P2 Origin'!$C$21:$O$176,13,0)</f>
        <v>EUR</v>
      </c>
      <c r="AD2361" s="164">
        <f t="shared" si="1021"/>
        <v>0</v>
      </c>
      <c r="AE2361" s="165">
        <f>IF(AU2361&gt;0.1,VLOOKUP(B2361,'P2 Origin'!$C$21:$M$176,3,0)*H2361,0)</f>
        <v>0</v>
      </c>
      <c r="AF2361" s="166">
        <f t="shared" si="1022"/>
        <v>0</v>
      </c>
      <c r="AG2361" s="165">
        <f>(VLOOKUP(B2361,'P2 Origin'!$C$21:$M$176,4,0))*AF2361</f>
        <v>0</v>
      </c>
      <c r="AH2361" s="166">
        <f t="shared" si="1023"/>
        <v>0</v>
      </c>
      <c r="AI2361" s="165">
        <f>(VLOOKUP(B2361,'P2 Origin'!$C$21:$M$176,5,0))*AH2361</f>
        <v>0</v>
      </c>
      <c r="AJ2361" s="166">
        <f t="shared" si="1037"/>
        <v>0</v>
      </c>
      <c r="AK2361" s="165">
        <f>(VLOOKUP(B2361,'P2 Origin'!$C$21:$M$176,6,0))*AJ2361</f>
        <v>0</v>
      </c>
      <c r="AL2361" s="166">
        <f t="shared" si="1024"/>
        <v>0</v>
      </c>
      <c r="AM2361" s="165">
        <f>(VLOOKUP($B2361,'P2 Origin'!$C$21:$M$176,7,0))*AL2361</f>
        <v>0</v>
      </c>
      <c r="AN2361" s="166">
        <f t="shared" si="1025"/>
        <v>0</v>
      </c>
      <c r="AO2361" s="165">
        <f>(VLOOKUP($B2361,'P2 Origin'!$C$21:$M$176,8,0))*AN2361</f>
        <v>0</v>
      </c>
      <c r="AP2361" s="166">
        <f t="shared" si="1026"/>
        <v>0</v>
      </c>
      <c r="AQ2361" s="165">
        <f>(VLOOKUP($B2361,'P2 Origin'!$C$21:$M$176,9,0))*AP2361</f>
        <v>0</v>
      </c>
      <c r="AR2361" s="155">
        <f t="shared" si="1039"/>
        <v>0</v>
      </c>
      <c r="AS2361" s="164">
        <f>(VLOOKUP(B2361,'P2 Origin'!$C$21:$M$176,10,0))*K2361</f>
        <v>0</v>
      </c>
      <c r="AT2361" s="164">
        <f>(VLOOKUP(B2361,'P2 Origin'!$C$21:$M$176,11,0))*J2361</f>
        <v>0</v>
      </c>
      <c r="AU2361" s="167">
        <v>0</v>
      </c>
      <c r="AV2361" s="168">
        <v>0</v>
      </c>
      <c r="AW2361" s="169">
        <v>0</v>
      </c>
      <c r="AX2361" s="170">
        <f>IF(AU2361&gt;=0.1,'P3 Bureaumarge zee- en luchtvr.'!$D$12,0)</f>
        <v>0</v>
      </c>
      <c r="AY2361" s="163">
        <f t="shared" si="1027"/>
        <v>0</v>
      </c>
      <c r="AZ2361" s="157" t="str">
        <f>VLOOKUP(D2361,'P4 Destination'!$C$21:$O$176,13,0)</f>
        <v>EUR</v>
      </c>
      <c r="BA2361" s="164">
        <f t="shared" si="1028"/>
        <v>0</v>
      </c>
      <c r="BB2361" s="171">
        <f>IF(AU2361&gt;0.1,(VLOOKUP(D2361,'P4 Destination'!$C$21:$M$176,3,0))*I2361,0)</f>
        <v>0</v>
      </c>
      <c r="BC2361" s="172">
        <f t="shared" si="1029"/>
        <v>0</v>
      </c>
      <c r="BD2361" s="171">
        <f>(VLOOKUP($D2361,'P4 Destination'!$C$21:$M$176,4,0))*BC2361</f>
        <v>0</v>
      </c>
      <c r="BE2361" s="172">
        <f t="shared" si="1030"/>
        <v>0</v>
      </c>
      <c r="BF2361" s="171">
        <f>(VLOOKUP($D2361,'P4 Destination'!$C$21:$M$176,5,0))*BE2361</f>
        <v>0</v>
      </c>
      <c r="BG2361" s="172">
        <f t="shared" si="1031"/>
        <v>0</v>
      </c>
      <c r="BH2361" s="171">
        <f>(VLOOKUP($D2361,'P4 Destination'!$C$21:$M$176,6,0))*BG2361</f>
        <v>0</v>
      </c>
      <c r="BI2361" s="172">
        <f t="shared" si="1032"/>
        <v>0</v>
      </c>
      <c r="BJ2361" s="171">
        <f>(VLOOKUP($D2361,'P4 Destination'!$C$21:$M$176,7,0))*BI2361</f>
        <v>0</v>
      </c>
      <c r="BK2361" s="172">
        <f t="shared" si="1033"/>
        <v>0</v>
      </c>
      <c r="BL2361" s="171">
        <f>(VLOOKUP($D2361,'P4 Destination'!$C$21:$M$176,8,0))*BK2361</f>
        <v>0</v>
      </c>
      <c r="BM2361" s="172">
        <f t="shared" si="1034"/>
        <v>0</v>
      </c>
      <c r="BN2361" s="171">
        <f>(VLOOKUP($D2361,'P4 Destination'!$C$21:$M$176,9,0))*BM2361</f>
        <v>0</v>
      </c>
      <c r="BO2361" s="154">
        <f t="shared" si="1040"/>
        <v>0</v>
      </c>
      <c r="BP2361" s="171">
        <f>(VLOOKUP(D2361,'P4 Destination'!$C$21:$M$176,10,0))*K2361</f>
        <v>0</v>
      </c>
      <c r="BQ2361" s="171">
        <f>(VLOOKUP(D2361,'P4 Destination'!$C$21:$M$176,11,0))*J2361</f>
        <v>0</v>
      </c>
      <c r="BR2361" s="173">
        <f t="shared" si="1035"/>
        <v>0</v>
      </c>
      <c r="BS2361" s="173">
        <f>(AV2361*2500)*'P6 Verzekering'!$E$11</f>
        <v>0</v>
      </c>
      <c r="BT2361" s="173">
        <f>(AW2361*2500)*'P6 Verzekering'!$E$12</f>
        <v>0</v>
      </c>
      <c r="BU2361" s="173">
        <f>(L2361*2500)*'P6 Verzekering'!$E$13</f>
        <v>0</v>
      </c>
      <c r="BV2361" s="173">
        <f t="shared" si="1036"/>
        <v>0</v>
      </c>
      <c r="BW2361"/>
      <c r="BX2361"/>
    </row>
    <row r="2362" spans="1:76">
      <c r="A2362" s="152" t="s">
        <v>2316</v>
      </c>
      <c r="B2362" s="152" t="s">
        <v>219</v>
      </c>
      <c r="C2362" s="152" t="s">
        <v>219</v>
      </c>
      <c r="D2362" s="152" t="s">
        <v>156</v>
      </c>
      <c r="E2362" s="152" t="s">
        <v>155</v>
      </c>
      <c r="F2362" s="153">
        <f t="shared" si="1038"/>
        <v>53</v>
      </c>
      <c r="G2362" s="154">
        <v>0</v>
      </c>
      <c r="H2362" s="154">
        <f>IFERROR(VLOOKUP(B2362,'P2 Origin'!$C$21:$Q$176,15,FALSE),0)</f>
        <v>0</v>
      </c>
      <c r="I2362" s="154">
        <f>IFERROR(VLOOKUP(D2362,'P4 Destination'!$C$21:$Q$176,15,FALSE),0)</f>
        <v>1</v>
      </c>
      <c r="J2362" s="155"/>
      <c r="K2362" s="155"/>
      <c r="L2362" s="156">
        <v>53</v>
      </c>
      <c r="M2362" s="155">
        <v>1742</v>
      </c>
      <c r="N2362" s="155">
        <v>7</v>
      </c>
      <c r="O2362" s="157">
        <f t="shared" si="1013"/>
        <v>0</v>
      </c>
      <c r="P2362" s="158">
        <f t="shared" si="1014"/>
        <v>0</v>
      </c>
      <c r="Q2362" s="159">
        <f>IFERROR(VLOOKUP(N2362,'P1 Intra-Europees'!$A$15:$H$25,3,0),0)*P2362</f>
        <v>0</v>
      </c>
      <c r="R2362" s="160">
        <f t="shared" si="1015"/>
        <v>0</v>
      </c>
      <c r="S2362" s="159">
        <f>IFERROR(VLOOKUP(N2362,'P1 Intra-Europees'!$A$15:$H$25,4,0),0)*R2362</f>
        <v>0</v>
      </c>
      <c r="T2362" s="160">
        <f t="shared" si="1016"/>
        <v>0</v>
      </c>
      <c r="U2362" s="159">
        <f>IFERROR(VLOOKUP(N2362,'P1 Intra-Europees'!$A$15:$H$25,5,0),0)*T2362</f>
        <v>0</v>
      </c>
      <c r="V2362" s="160">
        <f t="shared" si="1017"/>
        <v>0</v>
      </c>
      <c r="W2362" s="159">
        <f>IFERROR(VLOOKUP(N2362,'P1 Intra-Europees'!$A$15:$H$25,6,0),0)*V2362</f>
        <v>0</v>
      </c>
      <c r="X2362" s="160">
        <f t="shared" si="1018"/>
        <v>53</v>
      </c>
      <c r="Y2362" s="159">
        <f>IFERROR(VLOOKUP(N2362,'P1 Intra-Europees'!$A$15:$H$25,7,0),0)*X2362</f>
        <v>0</v>
      </c>
      <c r="Z2362" s="161">
        <f t="shared" si="1019"/>
        <v>0</v>
      </c>
      <c r="AA2362" s="162">
        <f>IFERROR(VLOOKUP(N2362,'P1 Intra-Europees'!$A$15:$H$25,8,0),0)*Z2362</f>
        <v>0</v>
      </c>
      <c r="AB2362" s="163">
        <f t="shared" si="1020"/>
        <v>0</v>
      </c>
      <c r="AC2362" s="157" t="str">
        <f>VLOOKUP(B2362,'P2 Origin'!$C$21:$O$176,13,0)</f>
        <v>EUR</v>
      </c>
      <c r="AD2362" s="164">
        <f t="shared" si="1021"/>
        <v>0</v>
      </c>
      <c r="AE2362" s="165">
        <f>IF(AU2362&gt;0.1,VLOOKUP(B2362,'P2 Origin'!$C$21:$M$176,3,0)*H2362,0)</f>
        <v>0</v>
      </c>
      <c r="AF2362" s="166">
        <f t="shared" si="1022"/>
        <v>0</v>
      </c>
      <c r="AG2362" s="165">
        <f>(VLOOKUP(B2362,'P2 Origin'!$C$21:$M$176,4,0))*AF2362</f>
        <v>0</v>
      </c>
      <c r="AH2362" s="166">
        <f t="shared" si="1023"/>
        <v>0</v>
      </c>
      <c r="AI2362" s="165">
        <f>(VLOOKUP(B2362,'P2 Origin'!$C$21:$M$176,5,0))*AH2362</f>
        <v>0</v>
      </c>
      <c r="AJ2362" s="166">
        <f t="shared" si="1037"/>
        <v>0</v>
      </c>
      <c r="AK2362" s="165">
        <f>(VLOOKUP(B2362,'P2 Origin'!$C$21:$M$176,6,0))*AJ2362</f>
        <v>0</v>
      </c>
      <c r="AL2362" s="166">
        <f t="shared" si="1024"/>
        <v>0</v>
      </c>
      <c r="AM2362" s="165">
        <f>(VLOOKUP($B2362,'P2 Origin'!$C$21:$M$176,7,0))*AL2362</f>
        <v>0</v>
      </c>
      <c r="AN2362" s="166">
        <f t="shared" si="1025"/>
        <v>0</v>
      </c>
      <c r="AO2362" s="165">
        <f>(VLOOKUP($B2362,'P2 Origin'!$C$21:$M$176,8,0))*AN2362</f>
        <v>0</v>
      </c>
      <c r="AP2362" s="166">
        <f t="shared" si="1026"/>
        <v>0</v>
      </c>
      <c r="AQ2362" s="165">
        <f>(VLOOKUP($B2362,'P2 Origin'!$C$21:$M$176,9,0))*AP2362</f>
        <v>0</v>
      </c>
      <c r="AR2362" s="155">
        <f t="shared" si="1039"/>
        <v>0</v>
      </c>
      <c r="AS2362" s="164">
        <f>(VLOOKUP(B2362,'P2 Origin'!$C$21:$M$176,10,0))*K2362</f>
        <v>0</v>
      </c>
      <c r="AT2362" s="164">
        <f>(VLOOKUP(B2362,'P2 Origin'!$C$21:$M$176,11,0))*J2362</f>
        <v>0</v>
      </c>
      <c r="AU2362" s="167">
        <v>0</v>
      </c>
      <c r="AV2362" s="168">
        <v>0</v>
      </c>
      <c r="AW2362" s="169">
        <v>0</v>
      </c>
      <c r="AX2362" s="170">
        <f>IF(AU2362&gt;=0.1,'P3 Bureaumarge zee- en luchtvr.'!$D$12,0)</f>
        <v>0</v>
      </c>
      <c r="AY2362" s="163">
        <f t="shared" si="1027"/>
        <v>0</v>
      </c>
      <c r="AZ2362" s="157" t="str">
        <f>VLOOKUP(D2362,'P4 Destination'!$C$21:$O$176,13,0)</f>
        <v>EUR</v>
      </c>
      <c r="BA2362" s="164">
        <f t="shared" si="1028"/>
        <v>0</v>
      </c>
      <c r="BB2362" s="171">
        <f>IF(AU2362&gt;0.1,(VLOOKUP(D2362,'P4 Destination'!$C$21:$M$176,3,0))*I2362,0)</f>
        <v>0</v>
      </c>
      <c r="BC2362" s="172">
        <f t="shared" si="1029"/>
        <v>0</v>
      </c>
      <c r="BD2362" s="171">
        <f>(VLOOKUP($D2362,'P4 Destination'!$C$21:$M$176,4,0))*BC2362</f>
        <v>0</v>
      </c>
      <c r="BE2362" s="172">
        <f t="shared" si="1030"/>
        <v>0</v>
      </c>
      <c r="BF2362" s="171">
        <f>(VLOOKUP($D2362,'P4 Destination'!$C$21:$M$176,5,0))*BE2362</f>
        <v>0</v>
      </c>
      <c r="BG2362" s="172">
        <f t="shared" si="1031"/>
        <v>0</v>
      </c>
      <c r="BH2362" s="171">
        <f>(VLOOKUP($D2362,'P4 Destination'!$C$21:$M$176,6,0))*BG2362</f>
        <v>0</v>
      </c>
      <c r="BI2362" s="172">
        <f t="shared" si="1032"/>
        <v>0</v>
      </c>
      <c r="BJ2362" s="171">
        <f>(VLOOKUP($D2362,'P4 Destination'!$C$21:$M$176,7,0))*BI2362</f>
        <v>0</v>
      </c>
      <c r="BK2362" s="172">
        <f t="shared" si="1033"/>
        <v>0</v>
      </c>
      <c r="BL2362" s="171">
        <f>(VLOOKUP($D2362,'P4 Destination'!$C$21:$M$176,8,0))*BK2362</f>
        <v>0</v>
      </c>
      <c r="BM2362" s="172">
        <f t="shared" si="1034"/>
        <v>0</v>
      </c>
      <c r="BN2362" s="171">
        <f>(VLOOKUP($D2362,'P4 Destination'!$C$21:$M$176,9,0))*BM2362</f>
        <v>0</v>
      </c>
      <c r="BO2362" s="154">
        <f t="shared" si="1040"/>
        <v>0</v>
      </c>
      <c r="BP2362" s="171">
        <f>(VLOOKUP(D2362,'P4 Destination'!$C$21:$M$176,10,0))*K2362</f>
        <v>0</v>
      </c>
      <c r="BQ2362" s="171">
        <f>(VLOOKUP(D2362,'P4 Destination'!$C$21:$M$176,11,0))*J2362</f>
        <v>0</v>
      </c>
      <c r="BR2362" s="173">
        <f t="shared" si="1035"/>
        <v>0</v>
      </c>
      <c r="BS2362" s="173">
        <f>(AV2362*2500)*'P6 Verzekering'!$E$11</f>
        <v>0</v>
      </c>
      <c r="BT2362" s="173">
        <f>(AW2362*2500)*'P6 Verzekering'!$E$12</f>
        <v>0</v>
      </c>
      <c r="BU2362" s="173">
        <f>(L2362*2500)*'P6 Verzekering'!$E$13</f>
        <v>0</v>
      </c>
      <c r="BV2362" s="173">
        <f t="shared" si="1036"/>
        <v>0</v>
      </c>
      <c r="BW2362"/>
      <c r="BX2362"/>
    </row>
    <row r="2363" spans="1:76">
      <c r="A2363" s="152" t="s">
        <v>2314</v>
      </c>
      <c r="B2363" s="152" t="s">
        <v>219</v>
      </c>
      <c r="C2363" s="152" t="s">
        <v>219</v>
      </c>
      <c r="D2363" s="152" t="s">
        <v>156</v>
      </c>
      <c r="E2363" s="152" t="s">
        <v>155</v>
      </c>
      <c r="F2363" s="153">
        <f t="shared" si="1038"/>
        <v>53</v>
      </c>
      <c r="G2363" s="154">
        <v>0</v>
      </c>
      <c r="H2363" s="154">
        <f>IFERROR(VLOOKUP(B2363,'P2 Origin'!$C$21:$Q$176,15,FALSE),0)</f>
        <v>0</v>
      </c>
      <c r="I2363" s="154">
        <f>IFERROR(VLOOKUP(D2363,'P4 Destination'!$C$21:$Q$176,15,FALSE),0)</f>
        <v>1</v>
      </c>
      <c r="J2363" s="155"/>
      <c r="K2363" s="155"/>
      <c r="L2363" s="156">
        <v>53</v>
      </c>
      <c r="M2363" s="155">
        <v>1758</v>
      </c>
      <c r="N2363" s="155">
        <v>7</v>
      </c>
      <c r="O2363" s="157">
        <f t="shared" si="1013"/>
        <v>0</v>
      </c>
      <c r="P2363" s="158">
        <f t="shared" si="1014"/>
        <v>0</v>
      </c>
      <c r="Q2363" s="159">
        <f>IFERROR(VLOOKUP(N2363,'P1 Intra-Europees'!$A$15:$H$25,3,0),0)*P2363</f>
        <v>0</v>
      </c>
      <c r="R2363" s="160">
        <f t="shared" si="1015"/>
        <v>0</v>
      </c>
      <c r="S2363" s="159">
        <f>IFERROR(VLOOKUP(N2363,'P1 Intra-Europees'!$A$15:$H$25,4,0),0)*R2363</f>
        <v>0</v>
      </c>
      <c r="T2363" s="160">
        <f t="shared" si="1016"/>
        <v>0</v>
      </c>
      <c r="U2363" s="159">
        <f>IFERROR(VLOOKUP(N2363,'P1 Intra-Europees'!$A$15:$H$25,5,0),0)*T2363</f>
        <v>0</v>
      </c>
      <c r="V2363" s="160">
        <f t="shared" si="1017"/>
        <v>0</v>
      </c>
      <c r="W2363" s="159">
        <f>IFERROR(VLOOKUP(N2363,'P1 Intra-Europees'!$A$15:$H$25,6,0),0)*V2363</f>
        <v>0</v>
      </c>
      <c r="X2363" s="160">
        <f t="shared" si="1018"/>
        <v>53</v>
      </c>
      <c r="Y2363" s="159">
        <f>IFERROR(VLOOKUP(N2363,'P1 Intra-Europees'!$A$15:$H$25,7,0),0)*X2363</f>
        <v>0</v>
      </c>
      <c r="Z2363" s="161">
        <f t="shared" si="1019"/>
        <v>0</v>
      </c>
      <c r="AA2363" s="162">
        <f>IFERROR(VLOOKUP(N2363,'P1 Intra-Europees'!$A$15:$H$25,8,0),0)*Z2363</f>
        <v>0</v>
      </c>
      <c r="AB2363" s="163">
        <f t="shared" si="1020"/>
        <v>0</v>
      </c>
      <c r="AC2363" s="157" t="str">
        <f>VLOOKUP(B2363,'P2 Origin'!$C$21:$O$176,13,0)</f>
        <v>EUR</v>
      </c>
      <c r="AD2363" s="164">
        <f t="shared" si="1021"/>
        <v>0</v>
      </c>
      <c r="AE2363" s="165">
        <f>IF(AU2363&gt;0.1,VLOOKUP(B2363,'P2 Origin'!$C$21:$M$176,3,0)*H2363,0)</f>
        <v>0</v>
      </c>
      <c r="AF2363" s="166">
        <f t="shared" si="1022"/>
        <v>0</v>
      </c>
      <c r="AG2363" s="165">
        <f>(VLOOKUP(B2363,'P2 Origin'!$C$21:$M$176,4,0))*AF2363</f>
        <v>0</v>
      </c>
      <c r="AH2363" s="166">
        <f t="shared" si="1023"/>
        <v>0</v>
      </c>
      <c r="AI2363" s="165">
        <f>(VLOOKUP(B2363,'P2 Origin'!$C$21:$M$176,5,0))*AH2363</f>
        <v>0</v>
      </c>
      <c r="AJ2363" s="166">
        <f t="shared" si="1037"/>
        <v>0</v>
      </c>
      <c r="AK2363" s="165">
        <f>(VLOOKUP(B2363,'P2 Origin'!$C$21:$M$176,6,0))*AJ2363</f>
        <v>0</v>
      </c>
      <c r="AL2363" s="166">
        <f t="shared" si="1024"/>
        <v>0</v>
      </c>
      <c r="AM2363" s="165">
        <f>(VLOOKUP($B2363,'P2 Origin'!$C$21:$M$176,7,0))*AL2363</f>
        <v>0</v>
      </c>
      <c r="AN2363" s="166">
        <f t="shared" si="1025"/>
        <v>0</v>
      </c>
      <c r="AO2363" s="165">
        <f>(VLOOKUP($B2363,'P2 Origin'!$C$21:$M$176,8,0))*AN2363</f>
        <v>0</v>
      </c>
      <c r="AP2363" s="166">
        <f t="shared" si="1026"/>
        <v>0</v>
      </c>
      <c r="AQ2363" s="165">
        <f>(VLOOKUP($B2363,'P2 Origin'!$C$21:$M$176,9,0))*AP2363</f>
        <v>0</v>
      </c>
      <c r="AR2363" s="155">
        <f t="shared" si="1039"/>
        <v>0</v>
      </c>
      <c r="AS2363" s="164">
        <f>(VLOOKUP(B2363,'P2 Origin'!$C$21:$M$176,10,0))*K2363</f>
        <v>0</v>
      </c>
      <c r="AT2363" s="164">
        <f>(VLOOKUP(B2363,'P2 Origin'!$C$21:$M$176,11,0))*J2363</f>
        <v>0</v>
      </c>
      <c r="AU2363" s="167">
        <v>0</v>
      </c>
      <c r="AV2363" s="168">
        <v>0</v>
      </c>
      <c r="AW2363" s="169">
        <v>0</v>
      </c>
      <c r="AX2363" s="170">
        <f>IF(AU2363&gt;=0.1,'P3 Bureaumarge zee- en luchtvr.'!$D$12,0)</f>
        <v>0</v>
      </c>
      <c r="AY2363" s="163">
        <f t="shared" si="1027"/>
        <v>0</v>
      </c>
      <c r="AZ2363" s="157" t="str">
        <f>VLOOKUP(D2363,'P4 Destination'!$C$21:$O$176,13,0)</f>
        <v>EUR</v>
      </c>
      <c r="BA2363" s="164">
        <f t="shared" si="1028"/>
        <v>0</v>
      </c>
      <c r="BB2363" s="171">
        <f>IF(AU2363&gt;0.1,(VLOOKUP(D2363,'P4 Destination'!$C$21:$M$176,3,0))*I2363,0)</f>
        <v>0</v>
      </c>
      <c r="BC2363" s="172">
        <f t="shared" si="1029"/>
        <v>0</v>
      </c>
      <c r="BD2363" s="171">
        <f>(VLOOKUP($D2363,'P4 Destination'!$C$21:$M$176,4,0))*BC2363</f>
        <v>0</v>
      </c>
      <c r="BE2363" s="172">
        <f t="shared" si="1030"/>
        <v>0</v>
      </c>
      <c r="BF2363" s="171">
        <f>(VLOOKUP($D2363,'P4 Destination'!$C$21:$M$176,5,0))*BE2363</f>
        <v>0</v>
      </c>
      <c r="BG2363" s="172">
        <f t="shared" si="1031"/>
        <v>0</v>
      </c>
      <c r="BH2363" s="171">
        <f>(VLOOKUP($D2363,'P4 Destination'!$C$21:$M$176,6,0))*BG2363</f>
        <v>0</v>
      </c>
      <c r="BI2363" s="172">
        <f t="shared" si="1032"/>
        <v>0</v>
      </c>
      <c r="BJ2363" s="171">
        <f>(VLOOKUP($D2363,'P4 Destination'!$C$21:$M$176,7,0))*BI2363</f>
        <v>0</v>
      </c>
      <c r="BK2363" s="172">
        <f t="shared" si="1033"/>
        <v>0</v>
      </c>
      <c r="BL2363" s="171">
        <f>(VLOOKUP($D2363,'P4 Destination'!$C$21:$M$176,8,0))*BK2363</f>
        <v>0</v>
      </c>
      <c r="BM2363" s="172">
        <f t="shared" si="1034"/>
        <v>0</v>
      </c>
      <c r="BN2363" s="171">
        <f>(VLOOKUP($D2363,'P4 Destination'!$C$21:$M$176,9,0))*BM2363</f>
        <v>0</v>
      </c>
      <c r="BO2363" s="154">
        <f t="shared" si="1040"/>
        <v>0</v>
      </c>
      <c r="BP2363" s="171">
        <f>(VLOOKUP(D2363,'P4 Destination'!$C$21:$M$176,10,0))*K2363</f>
        <v>0</v>
      </c>
      <c r="BQ2363" s="171">
        <f>(VLOOKUP(D2363,'P4 Destination'!$C$21:$M$176,11,0))*J2363</f>
        <v>0</v>
      </c>
      <c r="BR2363" s="173">
        <f t="shared" si="1035"/>
        <v>0</v>
      </c>
      <c r="BS2363" s="173">
        <f>(AV2363*2500)*'P6 Verzekering'!$E$11</f>
        <v>0</v>
      </c>
      <c r="BT2363" s="173">
        <f>(AW2363*2500)*'P6 Verzekering'!$E$12</f>
        <v>0</v>
      </c>
      <c r="BU2363" s="173">
        <f>(L2363*2500)*'P6 Verzekering'!$E$13</f>
        <v>0</v>
      </c>
      <c r="BV2363" s="173">
        <f t="shared" si="1036"/>
        <v>0</v>
      </c>
      <c r="BW2363"/>
      <c r="BX2363"/>
    </row>
    <row r="2364" spans="1:76">
      <c r="A2364" s="152" t="s">
        <v>1746</v>
      </c>
      <c r="B2364" s="152" t="s">
        <v>219</v>
      </c>
      <c r="C2364" s="152" t="s">
        <v>219</v>
      </c>
      <c r="D2364" s="152" t="s">
        <v>151</v>
      </c>
      <c r="E2364" s="152" t="s">
        <v>149</v>
      </c>
      <c r="F2364" s="153">
        <f t="shared" si="1038"/>
        <v>54</v>
      </c>
      <c r="G2364" s="154">
        <v>0</v>
      </c>
      <c r="H2364" s="154">
        <f>IFERROR(VLOOKUP(B2364,'P2 Origin'!$C$21:$Q$176,15,FALSE),0)</f>
        <v>0</v>
      </c>
      <c r="I2364" s="154">
        <f>IFERROR(VLOOKUP(D2364,'P4 Destination'!$C$21:$Q$176,15,FALSE),0)</f>
        <v>0</v>
      </c>
      <c r="J2364" s="155"/>
      <c r="K2364" s="155"/>
      <c r="L2364" s="156">
        <v>54</v>
      </c>
      <c r="M2364" s="155">
        <v>172</v>
      </c>
      <c r="N2364" s="155">
        <v>2</v>
      </c>
      <c r="O2364" s="157">
        <f t="shared" si="1013"/>
        <v>0</v>
      </c>
      <c r="P2364" s="158">
        <f t="shared" si="1014"/>
        <v>0</v>
      </c>
      <c r="Q2364" s="159">
        <f>IFERROR(VLOOKUP(N2364,'P1 Intra-Europees'!$A$15:$H$25,3,0),0)*P2364</f>
        <v>0</v>
      </c>
      <c r="R2364" s="160">
        <f t="shared" si="1015"/>
        <v>0</v>
      </c>
      <c r="S2364" s="159">
        <f>IFERROR(VLOOKUP(N2364,'P1 Intra-Europees'!$A$15:$H$25,4,0),0)*R2364</f>
        <v>0</v>
      </c>
      <c r="T2364" s="160">
        <f t="shared" si="1016"/>
        <v>0</v>
      </c>
      <c r="U2364" s="159">
        <f>IFERROR(VLOOKUP(N2364,'P1 Intra-Europees'!$A$15:$H$25,5,0),0)*T2364</f>
        <v>0</v>
      </c>
      <c r="V2364" s="160">
        <f t="shared" si="1017"/>
        <v>0</v>
      </c>
      <c r="W2364" s="159">
        <f>IFERROR(VLOOKUP(N2364,'P1 Intra-Europees'!$A$15:$H$25,6,0),0)*V2364</f>
        <v>0</v>
      </c>
      <c r="X2364" s="160">
        <f t="shared" si="1018"/>
        <v>54</v>
      </c>
      <c r="Y2364" s="159">
        <f>IFERROR(VLOOKUP(N2364,'P1 Intra-Europees'!$A$15:$H$25,7,0),0)*X2364</f>
        <v>0</v>
      </c>
      <c r="Z2364" s="161">
        <f t="shared" si="1019"/>
        <v>0</v>
      </c>
      <c r="AA2364" s="162">
        <f>IFERROR(VLOOKUP(N2364,'P1 Intra-Europees'!$A$15:$H$25,8,0),0)*Z2364</f>
        <v>0</v>
      </c>
      <c r="AB2364" s="163">
        <f t="shared" si="1020"/>
        <v>0</v>
      </c>
      <c r="AC2364" s="157" t="str">
        <f>VLOOKUP(B2364,'P2 Origin'!$C$21:$O$176,13,0)</f>
        <v>EUR</v>
      </c>
      <c r="AD2364" s="164">
        <f t="shared" si="1021"/>
        <v>0</v>
      </c>
      <c r="AE2364" s="165">
        <f>IF(AU2364&gt;0.1,VLOOKUP(B2364,'P2 Origin'!$C$21:$M$176,3,0)*H2364,0)</f>
        <v>0</v>
      </c>
      <c r="AF2364" s="166">
        <f t="shared" si="1022"/>
        <v>0</v>
      </c>
      <c r="AG2364" s="165">
        <f>(VLOOKUP(B2364,'P2 Origin'!$C$21:$M$176,4,0))*AF2364</f>
        <v>0</v>
      </c>
      <c r="AH2364" s="166">
        <f t="shared" si="1023"/>
        <v>0</v>
      </c>
      <c r="AI2364" s="165">
        <f>(VLOOKUP(B2364,'P2 Origin'!$C$21:$M$176,5,0))*AH2364</f>
        <v>0</v>
      </c>
      <c r="AJ2364" s="166">
        <f t="shared" si="1037"/>
        <v>0</v>
      </c>
      <c r="AK2364" s="165">
        <f>(VLOOKUP(B2364,'P2 Origin'!$C$21:$M$176,6,0))*AJ2364</f>
        <v>0</v>
      </c>
      <c r="AL2364" s="166">
        <f t="shared" si="1024"/>
        <v>0</v>
      </c>
      <c r="AM2364" s="165">
        <f>(VLOOKUP($B2364,'P2 Origin'!$C$21:$M$176,7,0))*AL2364</f>
        <v>0</v>
      </c>
      <c r="AN2364" s="166">
        <f t="shared" si="1025"/>
        <v>0</v>
      </c>
      <c r="AO2364" s="165">
        <f>(VLOOKUP($B2364,'P2 Origin'!$C$21:$M$176,8,0))*AN2364</f>
        <v>0</v>
      </c>
      <c r="AP2364" s="166">
        <f t="shared" si="1026"/>
        <v>0</v>
      </c>
      <c r="AQ2364" s="165">
        <f>(VLOOKUP($B2364,'P2 Origin'!$C$21:$M$176,9,0))*AP2364</f>
        <v>0</v>
      </c>
      <c r="AR2364" s="155">
        <f t="shared" si="1039"/>
        <v>0</v>
      </c>
      <c r="AS2364" s="164">
        <f>(VLOOKUP(B2364,'P2 Origin'!$C$21:$M$176,10,0))*K2364</f>
        <v>0</v>
      </c>
      <c r="AT2364" s="164">
        <f>(VLOOKUP(B2364,'P2 Origin'!$C$21:$M$176,11,0))*J2364</f>
        <v>0</v>
      </c>
      <c r="AU2364" s="167">
        <v>0</v>
      </c>
      <c r="AV2364" s="168">
        <v>0</v>
      </c>
      <c r="AW2364" s="169">
        <v>0</v>
      </c>
      <c r="AX2364" s="170">
        <f>IF(AU2364&gt;=0.1,'P3 Bureaumarge zee- en luchtvr.'!$D$12,0)</f>
        <v>0</v>
      </c>
      <c r="AY2364" s="163">
        <f t="shared" si="1027"/>
        <v>0</v>
      </c>
      <c r="AZ2364" s="157" t="str">
        <f>VLOOKUP(D2364,'P4 Destination'!$C$21:$O$176,13,0)</f>
        <v>EUR</v>
      </c>
      <c r="BA2364" s="164">
        <f t="shared" si="1028"/>
        <v>0</v>
      </c>
      <c r="BB2364" s="171">
        <f>IF(AU2364&gt;0.1,(VLOOKUP(D2364,'P4 Destination'!$C$21:$M$176,3,0))*I2364,0)</f>
        <v>0</v>
      </c>
      <c r="BC2364" s="172">
        <f t="shared" si="1029"/>
        <v>0</v>
      </c>
      <c r="BD2364" s="171">
        <f>(VLOOKUP($D2364,'P4 Destination'!$C$21:$M$176,4,0))*BC2364</f>
        <v>0</v>
      </c>
      <c r="BE2364" s="172">
        <f t="shared" si="1030"/>
        <v>0</v>
      </c>
      <c r="BF2364" s="171">
        <f>(VLOOKUP($D2364,'P4 Destination'!$C$21:$M$176,5,0))*BE2364</f>
        <v>0</v>
      </c>
      <c r="BG2364" s="172">
        <f t="shared" si="1031"/>
        <v>0</v>
      </c>
      <c r="BH2364" s="171">
        <f>(VLOOKUP($D2364,'P4 Destination'!$C$21:$M$176,6,0))*BG2364</f>
        <v>0</v>
      </c>
      <c r="BI2364" s="172">
        <f t="shared" si="1032"/>
        <v>0</v>
      </c>
      <c r="BJ2364" s="171">
        <f>(VLOOKUP($D2364,'P4 Destination'!$C$21:$M$176,7,0))*BI2364</f>
        <v>0</v>
      </c>
      <c r="BK2364" s="172">
        <f t="shared" si="1033"/>
        <v>0</v>
      </c>
      <c r="BL2364" s="171">
        <f>(VLOOKUP($D2364,'P4 Destination'!$C$21:$M$176,8,0))*BK2364</f>
        <v>0</v>
      </c>
      <c r="BM2364" s="172">
        <f t="shared" si="1034"/>
        <v>0</v>
      </c>
      <c r="BN2364" s="171">
        <f>(VLOOKUP($D2364,'P4 Destination'!$C$21:$M$176,9,0))*BM2364</f>
        <v>0</v>
      </c>
      <c r="BO2364" s="154">
        <f t="shared" si="1040"/>
        <v>0</v>
      </c>
      <c r="BP2364" s="171">
        <f>(VLOOKUP(D2364,'P4 Destination'!$C$21:$M$176,10,0))*K2364</f>
        <v>0</v>
      </c>
      <c r="BQ2364" s="171">
        <f>(VLOOKUP(D2364,'P4 Destination'!$C$21:$M$176,11,0))*J2364</f>
        <v>0</v>
      </c>
      <c r="BR2364" s="173">
        <f t="shared" si="1035"/>
        <v>0</v>
      </c>
      <c r="BS2364" s="173">
        <f>(AV2364*2500)*'P6 Verzekering'!$E$11</f>
        <v>0</v>
      </c>
      <c r="BT2364" s="173">
        <f>(AW2364*2500)*'P6 Verzekering'!$E$12</f>
        <v>0</v>
      </c>
      <c r="BU2364" s="173">
        <f>(L2364*2500)*'P6 Verzekering'!$E$13</f>
        <v>0</v>
      </c>
      <c r="BV2364" s="173">
        <f t="shared" si="1036"/>
        <v>0</v>
      </c>
      <c r="BW2364"/>
      <c r="BX2364"/>
    </row>
    <row r="2365" spans="1:76">
      <c r="A2365" s="152" t="s">
        <v>2236</v>
      </c>
      <c r="B2365" s="152" t="s">
        <v>219</v>
      </c>
      <c r="C2365" s="152" t="s">
        <v>219</v>
      </c>
      <c r="D2365" s="152" t="s">
        <v>181</v>
      </c>
      <c r="E2365" s="152" t="s">
        <v>153</v>
      </c>
      <c r="F2365" s="153">
        <f t="shared" si="1038"/>
        <v>54</v>
      </c>
      <c r="G2365" s="154">
        <v>0</v>
      </c>
      <c r="H2365" s="154">
        <f>IFERROR(VLOOKUP(B2365,'P2 Origin'!$C$21:$Q$176,15,FALSE),0)</f>
        <v>0</v>
      </c>
      <c r="I2365" s="154">
        <f>IFERROR(VLOOKUP(D2365,'P4 Destination'!$C$21:$Q$176,15,FALSE),0)</f>
        <v>1</v>
      </c>
      <c r="J2365" s="155"/>
      <c r="K2365" s="155"/>
      <c r="L2365" s="156">
        <v>54</v>
      </c>
      <c r="M2365" s="155">
        <v>467</v>
      </c>
      <c r="N2365" s="155">
        <v>3</v>
      </c>
      <c r="O2365" s="157">
        <f t="shared" si="1013"/>
        <v>0</v>
      </c>
      <c r="P2365" s="158">
        <f t="shared" si="1014"/>
        <v>0</v>
      </c>
      <c r="Q2365" s="159">
        <f>IFERROR(VLOOKUP(N2365,'P1 Intra-Europees'!$A$15:$H$25,3,0),0)*P2365</f>
        <v>0</v>
      </c>
      <c r="R2365" s="160">
        <f t="shared" si="1015"/>
        <v>0</v>
      </c>
      <c r="S2365" s="159">
        <f>IFERROR(VLOOKUP(N2365,'P1 Intra-Europees'!$A$15:$H$25,4,0),0)*R2365</f>
        <v>0</v>
      </c>
      <c r="T2365" s="160">
        <f t="shared" si="1016"/>
        <v>0</v>
      </c>
      <c r="U2365" s="159">
        <f>IFERROR(VLOOKUP(N2365,'P1 Intra-Europees'!$A$15:$H$25,5,0),0)*T2365</f>
        <v>0</v>
      </c>
      <c r="V2365" s="160">
        <f t="shared" si="1017"/>
        <v>0</v>
      </c>
      <c r="W2365" s="159">
        <f>IFERROR(VLOOKUP(N2365,'P1 Intra-Europees'!$A$15:$H$25,6,0),0)*V2365</f>
        <v>0</v>
      </c>
      <c r="X2365" s="160">
        <f t="shared" si="1018"/>
        <v>54</v>
      </c>
      <c r="Y2365" s="159">
        <f>IFERROR(VLOOKUP(N2365,'P1 Intra-Europees'!$A$15:$H$25,7,0),0)*X2365</f>
        <v>0</v>
      </c>
      <c r="Z2365" s="161">
        <f t="shared" si="1019"/>
        <v>0</v>
      </c>
      <c r="AA2365" s="162">
        <f>IFERROR(VLOOKUP(N2365,'P1 Intra-Europees'!$A$15:$H$25,8,0),0)*Z2365</f>
        <v>0</v>
      </c>
      <c r="AB2365" s="163">
        <f t="shared" si="1020"/>
        <v>0</v>
      </c>
      <c r="AC2365" s="157" t="str">
        <f>VLOOKUP(B2365,'P2 Origin'!$C$21:$O$176,13,0)</f>
        <v>EUR</v>
      </c>
      <c r="AD2365" s="164">
        <f t="shared" si="1021"/>
        <v>0</v>
      </c>
      <c r="AE2365" s="165">
        <f>IF(AU2365&gt;0.1,VLOOKUP(B2365,'P2 Origin'!$C$21:$M$176,3,0)*H2365,0)</f>
        <v>0</v>
      </c>
      <c r="AF2365" s="166">
        <f t="shared" si="1022"/>
        <v>0</v>
      </c>
      <c r="AG2365" s="165">
        <f>(VLOOKUP(B2365,'P2 Origin'!$C$21:$M$176,4,0))*AF2365</f>
        <v>0</v>
      </c>
      <c r="AH2365" s="166">
        <f t="shared" si="1023"/>
        <v>0</v>
      </c>
      <c r="AI2365" s="165">
        <f>(VLOOKUP(B2365,'P2 Origin'!$C$21:$M$176,5,0))*AH2365</f>
        <v>0</v>
      </c>
      <c r="AJ2365" s="166">
        <f t="shared" si="1037"/>
        <v>0</v>
      </c>
      <c r="AK2365" s="165">
        <f>(VLOOKUP(B2365,'P2 Origin'!$C$21:$M$176,6,0))*AJ2365</f>
        <v>0</v>
      </c>
      <c r="AL2365" s="166">
        <f t="shared" si="1024"/>
        <v>0</v>
      </c>
      <c r="AM2365" s="165">
        <f>(VLOOKUP($B2365,'P2 Origin'!$C$21:$M$176,7,0))*AL2365</f>
        <v>0</v>
      </c>
      <c r="AN2365" s="166">
        <f t="shared" si="1025"/>
        <v>0</v>
      </c>
      <c r="AO2365" s="165">
        <f>(VLOOKUP($B2365,'P2 Origin'!$C$21:$M$176,8,0))*AN2365</f>
        <v>0</v>
      </c>
      <c r="AP2365" s="166">
        <f t="shared" si="1026"/>
        <v>0</v>
      </c>
      <c r="AQ2365" s="165">
        <f>(VLOOKUP($B2365,'P2 Origin'!$C$21:$M$176,9,0))*AP2365</f>
        <v>0</v>
      </c>
      <c r="AR2365" s="155">
        <f t="shared" si="1039"/>
        <v>0</v>
      </c>
      <c r="AS2365" s="164">
        <f>(VLOOKUP(B2365,'P2 Origin'!$C$21:$M$176,10,0))*K2365</f>
        <v>0</v>
      </c>
      <c r="AT2365" s="164">
        <f>(VLOOKUP(B2365,'P2 Origin'!$C$21:$M$176,11,0))*J2365</f>
        <v>0</v>
      </c>
      <c r="AU2365" s="167">
        <v>0</v>
      </c>
      <c r="AV2365" s="168">
        <v>0</v>
      </c>
      <c r="AW2365" s="169">
        <v>0</v>
      </c>
      <c r="AX2365" s="170">
        <f>IF(AU2365&gt;=0.1,'P3 Bureaumarge zee- en luchtvr.'!$D$12,0)</f>
        <v>0</v>
      </c>
      <c r="AY2365" s="163">
        <f t="shared" si="1027"/>
        <v>0</v>
      </c>
      <c r="AZ2365" s="157" t="str">
        <f>VLOOKUP(D2365,'P4 Destination'!$C$21:$O$176,13,0)</f>
        <v>EUR</v>
      </c>
      <c r="BA2365" s="164">
        <f t="shared" si="1028"/>
        <v>0</v>
      </c>
      <c r="BB2365" s="171">
        <f>IF(AU2365&gt;0.1,(VLOOKUP(D2365,'P4 Destination'!$C$21:$M$176,3,0))*I2365,0)</f>
        <v>0</v>
      </c>
      <c r="BC2365" s="172">
        <f t="shared" si="1029"/>
        <v>0</v>
      </c>
      <c r="BD2365" s="171">
        <f>(VLOOKUP($D2365,'P4 Destination'!$C$21:$M$176,4,0))*BC2365</f>
        <v>0</v>
      </c>
      <c r="BE2365" s="172">
        <f t="shared" si="1030"/>
        <v>0</v>
      </c>
      <c r="BF2365" s="171">
        <f>(VLOOKUP($D2365,'P4 Destination'!$C$21:$M$176,5,0))*BE2365</f>
        <v>0</v>
      </c>
      <c r="BG2365" s="172">
        <f t="shared" si="1031"/>
        <v>0</v>
      </c>
      <c r="BH2365" s="171">
        <f>(VLOOKUP($D2365,'P4 Destination'!$C$21:$M$176,6,0))*BG2365</f>
        <v>0</v>
      </c>
      <c r="BI2365" s="172">
        <f t="shared" si="1032"/>
        <v>0</v>
      </c>
      <c r="BJ2365" s="171">
        <f>(VLOOKUP($D2365,'P4 Destination'!$C$21:$M$176,7,0))*BI2365</f>
        <v>0</v>
      </c>
      <c r="BK2365" s="172">
        <f t="shared" si="1033"/>
        <v>0</v>
      </c>
      <c r="BL2365" s="171">
        <f>(VLOOKUP($D2365,'P4 Destination'!$C$21:$M$176,8,0))*BK2365</f>
        <v>0</v>
      </c>
      <c r="BM2365" s="172">
        <f t="shared" si="1034"/>
        <v>0</v>
      </c>
      <c r="BN2365" s="171">
        <f>(VLOOKUP($D2365,'P4 Destination'!$C$21:$M$176,9,0))*BM2365</f>
        <v>0</v>
      </c>
      <c r="BO2365" s="154">
        <f t="shared" si="1040"/>
        <v>0</v>
      </c>
      <c r="BP2365" s="171">
        <f>(VLOOKUP(D2365,'P4 Destination'!$C$21:$M$176,10,0))*K2365</f>
        <v>0</v>
      </c>
      <c r="BQ2365" s="171">
        <f>(VLOOKUP(D2365,'P4 Destination'!$C$21:$M$176,11,0))*J2365</f>
        <v>0</v>
      </c>
      <c r="BR2365" s="173">
        <f t="shared" si="1035"/>
        <v>0</v>
      </c>
      <c r="BS2365" s="173">
        <f>(AV2365*2500)*'P6 Verzekering'!$E$11</f>
        <v>0</v>
      </c>
      <c r="BT2365" s="173">
        <f>(AW2365*2500)*'P6 Verzekering'!$E$12</f>
        <v>0</v>
      </c>
      <c r="BU2365" s="173">
        <f>(L2365*2500)*'P6 Verzekering'!$E$13</f>
        <v>0</v>
      </c>
      <c r="BV2365" s="173">
        <f t="shared" si="1036"/>
        <v>0</v>
      </c>
      <c r="BW2365"/>
      <c r="BX2365"/>
    </row>
    <row r="2366" spans="1:76">
      <c r="A2366" s="152" t="s">
        <v>2052</v>
      </c>
      <c r="B2366" s="152" t="s">
        <v>219</v>
      </c>
      <c r="C2366" s="152" t="s">
        <v>219</v>
      </c>
      <c r="D2366" s="152" t="s">
        <v>258</v>
      </c>
      <c r="E2366" s="152" t="s">
        <v>257</v>
      </c>
      <c r="F2366" s="153">
        <f t="shared" si="1038"/>
        <v>54</v>
      </c>
      <c r="G2366" s="154">
        <v>0</v>
      </c>
      <c r="H2366" s="154">
        <f>IFERROR(VLOOKUP(B2366,'P2 Origin'!$C$21:$Q$176,15,FALSE),0)</f>
        <v>0</v>
      </c>
      <c r="I2366" s="154">
        <f>IFERROR(VLOOKUP(D2366,'P4 Destination'!$C$21:$Q$176,15,FALSE),0)</f>
        <v>1</v>
      </c>
      <c r="J2366" s="155"/>
      <c r="K2366" s="155"/>
      <c r="L2366" s="156">
        <v>54</v>
      </c>
      <c r="M2366" s="155">
        <v>528</v>
      </c>
      <c r="N2366" s="155">
        <v>4</v>
      </c>
      <c r="O2366" s="157">
        <f t="shared" si="1013"/>
        <v>0</v>
      </c>
      <c r="P2366" s="158">
        <f t="shared" si="1014"/>
        <v>0</v>
      </c>
      <c r="Q2366" s="159">
        <f>IFERROR(VLOOKUP(N2366,'P1 Intra-Europees'!$A$15:$H$25,3,0),0)*P2366</f>
        <v>0</v>
      </c>
      <c r="R2366" s="160">
        <f t="shared" si="1015"/>
        <v>0</v>
      </c>
      <c r="S2366" s="159">
        <f>IFERROR(VLOOKUP(N2366,'P1 Intra-Europees'!$A$15:$H$25,4,0),0)*R2366</f>
        <v>0</v>
      </c>
      <c r="T2366" s="160">
        <f t="shared" si="1016"/>
        <v>0</v>
      </c>
      <c r="U2366" s="159">
        <f>IFERROR(VLOOKUP(N2366,'P1 Intra-Europees'!$A$15:$H$25,5,0),0)*T2366</f>
        <v>0</v>
      </c>
      <c r="V2366" s="160">
        <f t="shared" si="1017"/>
        <v>0</v>
      </c>
      <c r="W2366" s="159">
        <f>IFERROR(VLOOKUP(N2366,'P1 Intra-Europees'!$A$15:$H$25,6,0),0)*V2366</f>
        <v>0</v>
      </c>
      <c r="X2366" s="160">
        <f t="shared" si="1018"/>
        <v>54</v>
      </c>
      <c r="Y2366" s="159">
        <f>IFERROR(VLOOKUP(N2366,'P1 Intra-Europees'!$A$15:$H$25,7,0),0)*X2366</f>
        <v>0</v>
      </c>
      <c r="Z2366" s="161">
        <f t="shared" si="1019"/>
        <v>0</v>
      </c>
      <c r="AA2366" s="162">
        <f>IFERROR(VLOOKUP(N2366,'P1 Intra-Europees'!$A$15:$H$25,8,0),0)*Z2366</f>
        <v>0</v>
      </c>
      <c r="AB2366" s="163">
        <f t="shared" si="1020"/>
        <v>0</v>
      </c>
      <c r="AC2366" s="157" t="str">
        <f>VLOOKUP(B2366,'P2 Origin'!$C$21:$O$176,13,0)</f>
        <v>EUR</v>
      </c>
      <c r="AD2366" s="164">
        <f t="shared" si="1021"/>
        <v>0</v>
      </c>
      <c r="AE2366" s="165">
        <f>IF(AU2366&gt;0.1,VLOOKUP(B2366,'P2 Origin'!$C$21:$M$176,3,0)*H2366,0)</f>
        <v>0</v>
      </c>
      <c r="AF2366" s="166">
        <f t="shared" si="1022"/>
        <v>0</v>
      </c>
      <c r="AG2366" s="165">
        <f>(VLOOKUP(B2366,'P2 Origin'!$C$21:$M$176,4,0))*AF2366</f>
        <v>0</v>
      </c>
      <c r="AH2366" s="166">
        <f t="shared" si="1023"/>
        <v>0</v>
      </c>
      <c r="AI2366" s="165">
        <f>(VLOOKUP(B2366,'P2 Origin'!$C$21:$M$176,5,0))*AH2366</f>
        <v>0</v>
      </c>
      <c r="AJ2366" s="166">
        <f t="shared" si="1037"/>
        <v>0</v>
      </c>
      <c r="AK2366" s="165">
        <f>(VLOOKUP(B2366,'P2 Origin'!$C$21:$M$176,6,0))*AJ2366</f>
        <v>0</v>
      </c>
      <c r="AL2366" s="166">
        <f t="shared" si="1024"/>
        <v>0</v>
      </c>
      <c r="AM2366" s="165">
        <f>(VLOOKUP($B2366,'P2 Origin'!$C$21:$M$176,7,0))*AL2366</f>
        <v>0</v>
      </c>
      <c r="AN2366" s="166">
        <f t="shared" si="1025"/>
        <v>0</v>
      </c>
      <c r="AO2366" s="165">
        <f>(VLOOKUP($B2366,'P2 Origin'!$C$21:$M$176,8,0))*AN2366</f>
        <v>0</v>
      </c>
      <c r="AP2366" s="166">
        <f t="shared" si="1026"/>
        <v>0</v>
      </c>
      <c r="AQ2366" s="165">
        <f>(VLOOKUP($B2366,'P2 Origin'!$C$21:$M$176,9,0))*AP2366</f>
        <v>0</v>
      </c>
      <c r="AR2366" s="155">
        <f t="shared" si="1039"/>
        <v>0</v>
      </c>
      <c r="AS2366" s="164">
        <f>(VLOOKUP(B2366,'P2 Origin'!$C$21:$M$176,10,0))*K2366</f>
        <v>0</v>
      </c>
      <c r="AT2366" s="164">
        <f>(VLOOKUP(B2366,'P2 Origin'!$C$21:$M$176,11,0))*J2366</f>
        <v>0</v>
      </c>
      <c r="AU2366" s="167">
        <v>0</v>
      </c>
      <c r="AV2366" s="168">
        <v>0</v>
      </c>
      <c r="AW2366" s="169">
        <v>0</v>
      </c>
      <c r="AX2366" s="170">
        <f>IF(AU2366&gt;=0.1,'P3 Bureaumarge zee- en luchtvr.'!$D$12,0)</f>
        <v>0</v>
      </c>
      <c r="AY2366" s="163">
        <f t="shared" si="1027"/>
        <v>0</v>
      </c>
      <c r="AZ2366" s="157" t="str">
        <f>VLOOKUP(D2366,'P4 Destination'!$C$21:$O$176,13,0)</f>
        <v>EUR</v>
      </c>
      <c r="BA2366" s="164">
        <f t="shared" si="1028"/>
        <v>0</v>
      </c>
      <c r="BB2366" s="171">
        <f>IF(AU2366&gt;0.1,(VLOOKUP(D2366,'P4 Destination'!$C$21:$M$176,3,0))*I2366,0)</f>
        <v>0</v>
      </c>
      <c r="BC2366" s="172">
        <f t="shared" si="1029"/>
        <v>0</v>
      </c>
      <c r="BD2366" s="171">
        <f>(VLOOKUP($D2366,'P4 Destination'!$C$21:$M$176,4,0))*BC2366</f>
        <v>0</v>
      </c>
      <c r="BE2366" s="172">
        <f t="shared" si="1030"/>
        <v>0</v>
      </c>
      <c r="BF2366" s="171">
        <f>(VLOOKUP($D2366,'P4 Destination'!$C$21:$M$176,5,0))*BE2366</f>
        <v>0</v>
      </c>
      <c r="BG2366" s="172">
        <f t="shared" si="1031"/>
        <v>0</v>
      </c>
      <c r="BH2366" s="171">
        <f>(VLOOKUP($D2366,'P4 Destination'!$C$21:$M$176,6,0))*BG2366</f>
        <v>0</v>
      </c>
      <c r="BI2366" s="172">
        <f t="shared" si="1032"/>
        <v>0</v>
      </c>
      <c r="BJ2366" s="171">
        <f>(VLOOKUP($D2366,'P4 Destination'!$C$21:$M$176,7,0))*BI2366</f>
        <v>0</v>
      </c>
      <c r="BK2366" s="172">
        <f t="shared" si="1033"/>
        <v>0</v>
      </c>
      <c r="BL2366" s="171">
        <f>(VLOOKUP($D2366,'P4 Destination'!$C$21:$M$176,8,0))*BK2366</f>
        <v>0</v>
      </c>
      <c r="BM2366" s="172">
        <f t="shared" si="1034"/>
        <v>0</v>
      </c>
      <c r="BN2366" s="171">
        <f>(VLOOKUP($D2366,'P4 Destination'!$C$21:$M$176,9,0))*BM2366</f>
        <v>0</v>
      </c>
      <c r="BO2366" s="154">
        <f t="shared" si="1040"/>
        <v>0</v>
      </c>
      <c r="BP2366" s="171">
        <f>(VLOOKUP(D2366,'P4 Destination'!$C$21:$M$176,10,0))*K2366</f>
        <v>0</v>
      </c>
      <c r="BQ2366" s="171">
        <f>(VLOOKUP(D2366,'P4 Destination'!$C$21:$M$176,11,0))*J2366</f>
        <v>0</v>
      </c>
      <c r="BR2366" s="173">
        <f t="shared" si="1035"/>
        <v>0</v>
      </c>
      <c r="BS2366" s="173">
        <f>(AV2366*2500)*'P6 Verzekering'!$E$11</f>
        <v>0</v>
      </c>
      <c r="BT2366" s="173">
        <f>(AW2366*2500)*'P6 Verzekering'!$E$12</f>
        <v>0</v>
      </c>
      <c r="BU2366" s="173">
        <f>(L2366*2500)*'P6 Verzekering'!$E$13</f>
        <v>0</v>
      </c>
      <c r="BV2366" s="173">
        <f t="shared" si="1036"/>
        <v>0</v>
      </c>
      <c r="BW2366"/>
      <c r="BX2366"/>
    </row>
    <row r="2367" spans="1:76">
      <c r="A2367" s="152" t="s">
        <v>1654</v>
      </c>
      <c r="B2367" s="152" t="s">
        <v>219</v>
      </c>
      <c r="C2367" s="152" t="s">
        <v>219</v>
      </c>
      <c r="D2367" s="152" t="s">
        <v>184</v>
      </c>
      <c r="E2367" s="152" t="s">
        <v>183</v>
      </c>
      <c r="F2367" s="153">
        <f t="shared" si="1038"/>
        <v>54</v>
      </c>
      <c r="G2367" s="154">
        <v>0</v>
      </c>
      <c r="H2367" s="154">
        <f>IFERROR(VLOOKUP(B2367,'P2 Origin'!$C$21:$Q$176,15,FALSE),0)</f>
        <v>0</v>
      </c>
      <c r="I2367" s="154">
        <f>IFERROR(VLOOKUP(D2367,'P4 Destination'!$C$21:$Q$176,15,FALSE),0)</f>
        <v>1</v>
      </c>
      <c r="J2367" s="155"/>
      <c r="K2367" s="155"/>
      <c r="L2367" s="156">
        <v>54</v>
      </c>
      <c r="M2367" s="155">
        <v>647</v>
      </c>
      <c r="N2367" s="155">
        <v>4</v>
      </c>
      <c r="O2367" s="157">
        <f t="shared" si="1013"/>
        <v>0</v>
      </c>
      <c r="P2367" s="158">
        <f t="shared" si="1014"/>
        <v>0</v>
      </c>
      <c r="Q2367" s="159">
        <f>IFERROR(VLOOKUP(N2367,'P1 Intra-Europees'!$A$15:$H$25,3,0),0)*P2367</f>
        <v>0</v>
      </c>
      <c r="R2367" s="160">
        <f t="shared" si="1015"/>
        <v>0</v>
      </c>
      <c r="S2367" s="159">
        <f>IFERROR(VLOOKUP(N2367,'P1 Intra-Europees'!$A$15:$H$25,4,0),0)*R2367</f>
        <v>0</v>
      </c>
      <c r="T2367" s="160">
        <f t="shared" si="1016"/>
        <v>0</v>
      </c>
      <c r="U2367" s="159">
        <f>IFERROR(VLOOKUP(N2367,'P1 Intra-Europees'!$A$15:$H$25,5,0),0)*T2367</f>
        <v>0</v>
      </c>
      <c r="V2367" s="160">
        <f t="shared" si="1017"/>
        <v>0</v>
      </c>
      <c r="W2367" s="159">
        <f>IFERROR(VLOOKUP(N2367,'P1 Intra-Europees'!$A$15:$H$25,6,0),0)*V2367</f>
        <v>0</v>
      </c>
      <c r="X2367" s="160">
        <f t="shared" si="1018"/>
        <v>54</v>
      </c>
      <c r="Y2367" s="159">
        <f>IFERROR(VLOOKUP(N2367,'P1 Intra-Europees'!$A$15:$H$25,7,0),0)*X2367</f>
        <v>0</v>
      </c>
      <c r="Z2367" s="161">
        <f t="shared" si="1019"/>
        <v>0</v>
      </c>
      <c r="AA2367" s="162">
        <f>IFERROR(VLOOKUP(N2367,'P1 Intra-Europees'!$A$15:$H$25,8,0),0)*Z2367</f>
        <v>0</v>
      </c>
      <c r="AB2367" s="163">
        <f t="shared" si="1020"/>
        <v>0</v>
      </c>
      <c r="AC2367" s="157" t="str">
        <f>VLOOKUP(B2367,'P2 Origin'!$C$21:$O$176,13,0)</f>
        <v>EUR</v>
      </c>
      <c r="AD2367" s="164">
        <f t="shared" si="1021"/>
        <v>0</v>
      </c>
      <c r="AE2367" s="165">
        <f>IF(AU2367&gt;0.1,VLOOKUP(B2367,'P2 Origin'!$C$21:$M$176,3,0)*H2367,0)</f>
        <v>0</v>
      </c>
      <c r="AF2367" s="166">
        <f t="shared" si="1022"/>
        <v>0</v>
      </c>
      <c r="AG2367" s="165">
        <f>(VLOOKUP(B2367,'P2 Origin'!$C$21:$M$176,4,0))*AF2367</f>
        <v>0</v>
      </c>
      <c r="AH2367" s="166">
        <f t="shared" si="1023"/>
        <v>0</v>
      </c>
      <c r="AI2367" s="165">
        <f>(VLOOKUP(B2367,'P2 Origin'!$C$21:$M$176,5,0))*AH2367</f>
        <v>0</v>
      </c>
      <c r="AJ2367" s="166">
        <f t="shared" si="1037"/>
        <v>0</v>
      </c>
      <c r="AK2367" s="165">
        <f>(VLOOKUP(B2367,'P2 Origin'!$C$21:$M$176,6,0))*AJ2367</f>
        <v>0</v>
      </c>
      <c r="AL2367" s="166">
        <f t="shared" si="1024"/>
        <v>0</v>
      </c>
      <c r="AM2367" s="165">
        <f>(VLOOKUP($B2367,'P2 Origin'!$C$21:$M$176,7,0))*AL2367</f>
        <v>0</v>
      </c>
      <c r="AN2367" s="166">
        <f t="shared" si="1025"/>
        <v>0</v>
      </c>
      <c r="AO2367" s="165">
        <f>(VLOOKUP($B2367,'P2 Origin'!$C$21:$M$176,8,0))*AN2367</f>
        <v>0</v>
      </c>
      <c r="AP2367" s="166">
        <f t="shared" si="1026"/>
        <v>0</v>
      </c>
      <c r="AQ2367" s="165">
        <f>(VLOOKUP($B2367,'P2 Origin'!$C$21:$M$176,9,0))*AP2367</f>
        <v>0</v>
      </c>
      <c r="AR2367" s="155">
        <f t="shared" si="1039"/>
        <v>0</v>
      </c>
      <c r="AS2367" s="164">
        <f>(VLOOKUP(B2367,'P2 Origin'!$C$21:$M$176,10,0))*K2367</f>
        <v>0</v>
      </c>
      <c r="AT2367" s="164">
        <f>(VLOOKUP(B2367,'P2 Origin'!$C$21:$M$176,11,0))*J2367</f>
        <v>0</v>
      </c>
      <c r="AU2367" s="167">
        <v>0</v>
      </c>
      <c r="AV2367" s="168">
        <v>0</v>
      </c>
      <c r="AW2367" s="169">
        <v>0</v>
      </c>
      <c r="AX2367" s="170">
        <f>IF(AU2367&gt;=0.1,'P3 Bureaumarge zee- en luchtvr.'!$D$12,0)</f>
        <v>0</v>
      </c>
      <c r="AY2367" s="163">
        <f t="shared" si="1027"/>
        <v>0</v>
      </c>
      <c r="AZ2367" s="157" t="str">
        <f>VLOOKUP(D2367,'P4 Destination'!$C$21:$O$176,13,0)</f>
        <v>EUR</v>
      </c>
      <c r="BA2367" s="164">
        <f t="shared" si="1028"/>
        <v>0</v>
      </c>
      <c r="BB2367" s="171">
        <f>IF(AU2367&gt;0.1,(VLOOKUP(D2367,'P4 Destination'!$C$21:$M$176,3,0))*I2367,0)</f>
        <v>0</v>
      </c>
      <c r="BC2367" s="172">
        <f t="shared" si="1029"/>
        <v>0</v>
      </c>
      <c r="BD2367" s="171">
        <f>(VLOOKUP($D2367,'P4 Destination'!$C$21:$M$176,4,0))*BC2367</f>
        <v>0</v>
      </c>
      <c r="BE2367" s="172">
        <f t="shared" si="1030"/>
        <v>0</v>
      </c>
      <c r="BF2367" s="171">
        <f>(VLOOKUP($D2367,'P4 Destination'!$C$21:$M$176,5,0))*BE2367</f>
        <v>0</v>
      </c>
      <c r="BG2367" s="172">
        <f t="shared" si="1031"/>
        <v>0</v>
      </c>
      <c r="BH2367" s="171">
        <f>(VLOOKUP($D2367,'P4 Destination'!$C$21:$M$176,6,0))*BG2367</f>
        <v>0</v>
      </c>
      <c r="BI2367" s="172">
        <f t="shared" si="1032"/>
        <v>0</v>
      </c>
      <c r="BJ2367" s="171">
        <f>(VLOOKUP($D2367,'P4 Destination'!$C$21:$M$176,7,0))*BI2367</f>
        <v>0</v>
      </c>
      <c r="BK2367" s="172">
        <f t="shared" si="1033"/>
        <v>0</v>
      </c>
      <c r="BL2367" s="171">
        <f>(VLOOKUP($D2367,'P4 Destination'!$C$21:$M$176,8,0))*BK2367</f>
        <v>0</v>
      </c>
      <c r="BM2367" s="172">
        <f t="shared" si="1034"/>
        <v>0</v>
      </c>
      <c r="BN2367" s="171">
        <f>(VLOOKUP($D2367,'P4 Destination'!$C$21:$M$176,9,0))*BM2367</f>
        <v>0</v>
      </c>
      <c r="BO2367" s="154">
        <f t="shared" si="1040"/>
        <v>0</v>
      </c>
      <c r="BP2367" s="171">
        <f>(VLOOKUP(D2367,'P4 Destination'!$C$21:$M$176,10,0))*K2367</f>
        <v>0</v>
      </c>
      <c r="BQ2367" s="171">
        <f>(VLOOKUP(D2367,'P4 Destination'!$C$21:$M$176,11,0))*J2367</f>
        <v>0</v>
      </c>
      <c r="BR2367" s="173">
        <f t="shared" si="1035"/>
        <v>0</v>
      </c>
      <c r="BS2367" s="173">
        <f>(AV2367*2500)*'P6 Verzekering'!$E$11</f>
        <v>0</v>
      </c>
      <c r="BT2367" s="173">
        <f>(AW2367*2500)*'P6 Verzekering'!$E$12</f>
        <v>0</v>
      </c>
      <c r="BU2367" s="173">
        <f>(L2367*2500)*'P6 Verzekering'!$E$13</f>
        <v>0</v>
      </c>
      <c r="BV2367" s="173">
        <f t="shared" si="1036"/>
        <v>0</v>
      </c>
      <c r="BW2367"/>
      <c r="BX2367"/>
    </row>
    <row r="2368" spans="1:76" ht="14.45" customHeight="1">
      <c r="A2368" s="152" t="s">
        <v>1471</v>
      </c>
      <c r="B2368" s="152" t="s">
        <v>277</v>
      </c>
      <c r="C2368" s="152" t="s">
        <v>276</v>
      </c>
      <c r="D2368" s="152" t="s">
        <v>219</v>
      </c>
      <c r="E2368" s="152" t="s">
        <v>219</v>
      </c>
      <c r="F2368" s="153">
        <f t="shared" si="1038"/>
        <v>54</v>
      </c>
      <c r="G2368" s="154">
        <v>0</v>
      </c>
      <c r="H2368" s="154">
        <f>IFERROR(VLOOKUP(B2368,'P2 Origin'!$C$21:$Q$176,15,FALSE),0)</f>
        <v>1</v>
      </c>
      <c r="I2368" s="154">
        <f>IFERROR(VLOOKUP(D2368,'P4 Destination'!$C$21:$Q$176,15,FALSE),0)</f>
        <v>0</v>
      </c>
      <c r="J2368" s="155"/>
      <c r="K2368" s="155"/>
      <c r="L2368" s="156">
        <v>54</v>
      </c>
      <c r="M2368" s="155">
        <v>1710</v>
      </c>
      <c r="N2368" s="155">
        <v>7</v>
      </c>
      <c r="O2368" s="157">
        <f t="shared" si="1013"/>
        <v>0</v>
      </c>
      <c r="P2368" s="158">
        <f t="shared" si="1014"/>
        <v>0</v>
      </c>
      <c r="Q2368" s="159">
        <f>IFERROR(VLOOKUP(N2368,'P1 Intra-Europees'!$A$15:$H$25,3,0),0)*P2368</f>
        <v>0</v>
      </c>
      <c r="R2368" s="160">
        <f t="shared" si="1015"/>
        <v>0</v>
      </c>
      <c r="S2368" s="159">
        <f>IFERROR(VLOOKUP(N2368,'P1 Intra-Europees'!$A$15:$H$25,4,0),0)*R2368</f>
        <v>0</v>
      </c>
      <c r="T2368" s="160">
        <f t="shared" si="1016"/>
        <v>0</v>
      </c>
      <c r="U2368" s="159">
        <f>IFERROR(VLOOKUP(N2368,'P1 Intra-Europees'!$A$15:$H$25,5,0),0)*T2368</f>
        <v>0</v>
      </c>
      <c r="V2368" s="160">
        <f t="shared" si="1017"/>
        <v>0</v>
      </c>
      <c r="W2368" s="159">
        <f>IFERROR(VLOOKUP(N2368,'P1 Intra-Europees'!$A$15:$H$25,6,0),0)*V2368</f>
        <v>0</v>
      </c>
      <c r="X2368" s="160">
        <f t="shared" si="1018"/>
        <v>54</v>
      </c>
      <c r="Y2368" s="159">
        <f>IFERROR(VLOOKUP(N2368,'P1 Intra-Europees'!$A$15:$H$25,7,0),0)*X2368</f>
        <v>0</v>
      </c>
      <c r="Z2368" s="161">
        <f t="shared" si="1019"/>
        <v>0</v>
      </c>
      <c r="AA2368" s="162">
        <f>IFERROR(VLOOKUP(N2368,'P1 Intra-Europees'!$A$15:$H$25,8,0),0)*Z2368</f>
        <v>0</v>
      </c>
      <c r="AB2368" s="163">
        <f t="shared" si="1020"/>
        <v>0</v>
      </c>
      <c r="AC2368" s="157" t="str">
        <f>VLOOKUP(B2368,'P2 Origin'!$C$21:$O$176,13,0)</f>
        <v>USD</v>
      </c>
      <c r="AD2368" s="164">
        <f t="shared" si="1021"/>
        <v>0</v>
      </c>
      <c r="AE2368" s="165">
        <f>IF(AU2368&gt;0.1,VLOOKUP(B2368,'P2 Origin'!$C$21:$M$176,3,0)*H2368,0)</f>
        <v>0</v>
      </c>
      <c r="AF2368" s="166">
        <f t="shared" si="1022"/>
        <v>0</v>
      </c>
      <c r="AG2368" s="165">
        <f>(VLOOKUP(B2368,'P2 Origin'!$C$21:$M$176,4,0))*AF2368</f>
        <v>0</v>
      </c>
      <c r="AH2368" s="166">
        <f t="shared" si="1023"/>
        <v>0</v>
      </c>
      <c r="AI2368" s="165">
        <f>(VLOOKUP(B2368,'P2 Origin'!$C$21:$M$176,5,0))*AH2368</f>
        <v>0</v>
      </c>
      <c r="AJ2368" s="166">
        <f t="shared" si="1037"/>
        <v>0</v>
      </c>
      <c r="AK2368" s="165">
        <f>(VLOOKUP(B2368,'P2 Origin'!$C$21:$M$176,6,0))*AJ2368</f>
        <v>0</v>
      </c>
      <c r="AL2368" s="166">
        <f t="shared" si="1024"/>
        <v>0</v>
      </c>
      <c r="AM2368" s="165">
        <f>(VLOOKUP($B2368,'P2 Origin'!$C$21:$M$176,7,0))*AL2368</f>
        <v>0</v>
      </c>
      <c r="AN2368" s="166">
        <f t="shared" si="1025"/>
        <v>0</v>
      </c>
      <c r="AO2368" s="165">
        <f>(VLOOKUP($B2368,'P2 Origin'!$C$21:$M$176,8,0))*AN2368</f>
        <v>0</v>
      </c>
      <c r="AP2368" s="166">
        <f t="shared" si="1026"/>
        <v>0</v>
      </c>
      <c r="AQ2368" s="165">
        <f>(VLOOKUP($B2368,'P2 Origin'!$C$21:$M$176,9,0))*AP2368</f>
        <v>0</v>
      </c>
      <c r="AR2368" s="155">
        <f t="shared" si="1039"/>
        <v>0</v>
      </c>
      <c r="AS2368" s="164">
        <f>(VLOOKUP(B2368,'P2 Origin'!$C$21:$M$176,10,0))*K2368</f>
        <v>0</v>
      </c>
      <c r="AT2368" s="164">
        <f>(VLOOKUP(B2368,'P2 Origin'!$C$21:$M$176,11,0))*J2368</f>
        <v>0</v>
      </c>
      <c r="AU2368" s="167">
        <v>0</v>
      </c>
      <c r="AV2368" s="168">
        <v>0</v>
      </c>
      <c r="AW2368" s="169">
        <v>0</v>
      </c>
      <c r="AX2368" s="170">
        <f>IF(AU2368&gt;=0.1,'P3 Bureaumarge zee- en luchtvr.'!$D$12,0)</f>
        <v>0</v>
      </c>
      <c r="AY2368" s="163">
        <f t="shared" si="1027"/>
        <v>0</v>
      </c>
      <c r="AZ2368" s="157" t="str">
        <f>VLOOKUP(D2368,'P4 Destination'!$C$21:$O$176,13,0)</f>
        <v>EUR</v>
      </c>
      <c r="BA2368" s="164">
        <f t="shared" si="1028"/>
        <v>0</v>
      </c>
      <c r="BB2368" s="171">
        <f>IF(AU2368&gt;0.1,(VLOOKUP(D2368,'P4 Destination'!$C$21:$M$176,3,0))*I2368,0)</f>
        <v>0</v>
      </c>
      <c r="BC2368" s="172">
        <f t="shared" si="1029"/>
        <v>0</v>
      </c>
      <c r="BD2368" s="171">
        <f>(VLOOKUP($D2368,'P4 Destination'!$C$21:$M$176,4,0))*BC2368</f>
        <v>0</v>
      </c>
      <c r="BE2368" s="172">
        <f t="shared" si="1030"/>
        <v>0</v>
      </c>
      <c r="BF2368" s="171">
        <f>(VLOOKUP($D2368,'P4 Destination'!$C$21:$M$176,5,0))*BE2368</f>
        <v>0</v>
      </c>
      <c r="BG2368" s="172">
        <f t="shared" si="1031"/>
        <v>0</v>
      </c>
      <c r="BH2368" s="171">
        <f>(VLOOKUP($D2368,'P4 Destination'!$C$21:$M$176,6,0))*BG2368</f>
        <v>0</v>
      </c>
      <c r="BI2368" s="172">
        <f t="shared" si="1032"/>
        <v>0</v>
      </c>
      <c r="BJ2368" s="171">
        <f>(VLOOKUP($D2368,'P4 Destination'!$C$21:$M$176,7,0))*BI2368</f>
        <v>0</v>
      </c>
      <c r="BK2368" s="172">
        <f t="shared" si="1033"/>
        <v>0</v>
      </c>
      <c r="BL2368" s="171">
        <f>(VLOOKUP($D2368,'P4 Destination'!$C$21:$M$176,8,0))*BK2368</f>
        <v>0</v>
      </c>
      <c r="BM2368" s="172">
        <f t="shared" si="1034"/>
        <v>0</v>
      </c>
      <c r="BN2368" s="171">
        <f>(VLOOKUP($D2368,'P4 Destination'!$C$21:$M$176,9,0))*BM2368</f>
        <v>0</v>
      </c>
      <c r="BO2368" s="154">
        <f t="shared" si="1040"/>
        <v>0</v>
      </c>
      <c r="BP2368" s="171">
        <f>(VLOOKUP(D2368,'P4 Destination'!$C$21:$M$176,10,0))*K2368</f>
        <v>0</v>
      </c>
      <c r="BQ2368" s="171">
        <f>(VLOOKUP(D2368,'P4 Destination'!$C$21:$M$176,11,0))*J2368</f>
        <v>0</v>
      </c>
      <c r="BR2368" s="173">
        <f t="shared" si="1035"/>
        <v>0</v>
      </c>
      <c r="BS2368" s="173">
        <f>(AV2368*2500)*'P6 Verzekering'!$E$11</f>
        <v>0</v>
      </c>
      <c r="BT2368" s="173">
        <f>(AW2368*2500)*'P6 Verzekering'!$E$12</f>
        <v>0</v>
      </c>
      <c r="BU2368" s="173">
        <f>(L2368*2500)*'P6 Verzekering'!$E$13</f>
        <v>0</v>
      </c>
      <c r="BV2368" s="173">
        <f t="shared" si="1036"/>
        <v>0</v>
      </c>
      <c r="BW2368"/>
      <c r="BX2368"/>
    </row>
    <row r="2369" spans="1:76">
      <c r="A2369" s="152" t="s">
        <v>2390</v>
      </c>
      <c r="B2369" s="152" t="s">
        <v>219</v>
      </c>
      <c r="C2369" s="152" t="s">
        <v>219</v>
      </c>
      <c r="D2369" s="152" t="s">
        <v>211</v>
      </c>
      <c r="E2369" s="152" t="s">
        <v>210</v>
      </c>
      <c r="F2369" s="153">
        <f t="shared" si="1038"/>
        <v>54</v>
      </c>
      <c r="G2369" s="154">
        <v>0</v>
      </c>
      <c r="H2369" s="154">
        <f>IFERROR(VLOOKUP(B2369,'P2 Origin'!$C$21:$Q$176,15,FALSE),0)</f>
        <v>0</v>
      </c>
      <c r="I2369" s="154">
        <f>IFERROR(VLOOKUP(D2369,'P4 Destination'!$C$21:$Q$176,15,FALSE),0)</f>
        <v>0</v>
      </c>
      <c r="J2369" s="155"/>
      <c r="K2369" s="155"/>
      <c r="L2369" s="156">
        <v>54</v>
      </c>
      <c r="M2369" s="155">
        <v>1712</v>
      </c>
      <c r="N2369" s="155">
        <v>7</v>
      </c>
      <c r="O2369" s="157">
        <f t="shared" si="1013"/>
        <v>0</v>
      </c>
      <c r="P2369" s="158">
        <f t="shared" si="1014"/>
        <v>0</v>
      </c>
      <c r="Q2369" s="159">
        <f>IFERROR(VLOOKUP(N2369,'P1 Intra-Europees'!$A$15:$H$25,3,0),0)*P2369</f>
        <v>0</v>
      </c>
      <c r="R2369" s="160">
        <f t="shared" si="1015"/>
        <v>0</v>
      </c>
      <c r="S2369" s="159">
        <f>IFERROR(VLOOKUP(N2369,'P1 Intra-Europees'!$A$15:$H$25,4,0),0)*R2369</f>
        <v>0</v>
      </c>
      <c r="T2369" s="160">
        <f t="shared" si="1016"/>
        <v>0</v>
      </c>
      <c r="U2369" s="159">
        <f>IFERROR(VLOOKUP(N2369,'P1 Intra-Europees'!$A$15:$H$25,5,0),0)*T2369</f>
        <v>0</v>
      </c>
      <c r="V2369" s="160">
        <f t="shared" si="1017"/>
        <v>0</v>
      </c>
      <c r="W2369" s="159">
        <f>IFERROR(VLOOKUP(N2369,'P1 Intra-Europees'!$A$15:$H$25,6,0),0)*V2369</f>
        <v>0</v>
      </c>
      <c r="X2369" s="160">
        <f t="shared" si="1018"/>
        <v>54</v>
      </c>
      <c r="Y2369" s="159">
        <f>IFERROR(VLOOKUP(N2369,'P1 Intra-Europees'!$A$15:$H$25,7,0),0)*X2369</f>
        <v>0</v>
      </c>
      <c r="Z2369" s="161">
        <f t="shared" si="1019"/>
        <v>0</v>
      </c>
      <c r="AA2369" s="162">
        <f>IFERROR(VLOOKUP(N2369,'P1 Intra-Europees'!$A$15:$H$25,8,0),0)*Z2369</f>
        <v>0</v>
      </c>
      <c r="AB2369" s="163">
        <f t="shared" si="1020"/>
        <v>0</v>
      </c>
      <c r="AC2369" s="157" t="str">
        <f>VLOOKUP(B2369,'P2 Origin'!$C$21:$O$176,13,0)</f>
        <v>EUR</v>
      </c>
      <c r="AD2369" s="164">
        <f t="shared" si="1021"/>
        <v>0</v>
      </c>
      <c r="AE2369" s="165">
        <f>IF(AU2369&gt;0.1,VLOOKUP(B2369,'P2 Origin'!$C$21:$M$176,3,0)*H2369,0)</f>
        <v>0</v>
      </c>
      <c r="AF2369" s="166">
        <f t="shared" si="1022"/>
        <v>0</v>
      </c>
      <c r="AG2369" s="165">
        <f>(VLOOKUP(B2369,'P2 Origin'!$C$21:$M$176,4,0))*AF2369</f>
        <v>0</v>
      </c>
      <c r="AH2369" s="166">
        <f t="shared" si="1023"/>
        <v>0</v>
      </c>
      <c r="AI2369" s="165">
        <f>(VLOOKUP(B2369,'P2 Origin'!$C$21:$M$176,5,0))*AH2369</f>
        <v>0</v>
      </c>
      <c r="AJ2369" s="166">
        <f t="shared" si="1037"/>
        <v>0</v>
      </c>
      <c r="AK2369" s="165">
        <f>(VLOOKUP(B2369,'P2 Origin'!$C$21:$M$176,6,0))*AJ2369</f>
        <v>0</v>
      </c>
      <c r="AL2369" s="166">
        <f t="shared" si="1024"/>
        <v>0</v>
      </c>
      <c r="AM2369" s="165">
        <f>(VLOOKUP($B2369,'P2 Origin'!$C$21:$M$176,7,0))*AL2369</f>
        <v>0</v>
      </c>
      <c r="AN2369" s="166">
        <f t="shared" si="1025"/>
        <v>0</v>
      </c>
      <c r="AO2369" s="165">
        <f>(VLOOKUP($B2369,'P2 Origin'!$C$21:$M$176,8,0))*AN2369</f>
        <v>0</v>
      </c>
      <c r="AP2369" s="166">
        <f t="shared" si="1026"/>
        <v>0</v>
      </c>
      <c r="AQ2369" s="165">
        <f>(VLOOKUP($B2369,'P2 Origin'!$C$21:$M$176,9,0))*AP2369</f>
        <v>0</v>
      </c>
      <c r="AR2369" s="155">
        <f t="shared" si="1039"/>
        <v>0</v>
      </c>
      <c r="AS2369" s="164">
        <f>(VLOOKUP(B2369,'P2 Origin'!$C$21:$M$176,10,0))*K2369</f>
        <v>0</v>
      </c>
      <c r="AT2369" s="164">
        <f>(VLOOKUP(B2369,'P2 Origin'!$C$21:$M$176,11,0))*J2369</f>
        <v>0</v>
      </c>
      <c r="AU2369" s="167">
        <v>0</v>
      </c>
      <c r="AV2369" s="168">
        <v>0</v>
      </c>
      <c r="AW2369" s="169">
        <v>0</v>
      </c>
      <c r="AX2369" s="170">
        <f>IF(AU2369&gt;=0.1,'P3 Bureaumarge zee- en luchtvr.'!$D$12,0)</f>
        <v>0</v>
      </c>
      <c r="AY2369" s="163">
        <f t="shared" si="1027"/>
        <v>0</v>
      </c>
      <c r="AZ2369" s="157" t="str">
        <f>VLOOKUP(D2369,'P4 Destination'!$C$21:$O$176,13,0)</f>
        <v>EUR</v>
      </c>
      <c r="BA2369" s="164">
        <f t="shared" si="1028"/>
        <v>0</v>
      </c>
      <c r="BB2369" s="171">
        <f>IF(AU2369&gt;0.1,(VLOOKUP(D2369,'P4 Destination'!$C$21:$M$176,3,0))*I2369,0)</f>
        <v>0</v>
      </c>
      <c r="BC2369" s="172">
        <f t="shared" si="1029"/>
        <v>0</v>
      </c>
      <c r="BD2369" s="171">
        <f>(VLOOKUP($D2369,'P4 Destination'!$C$21:$M$176,4,0))*BC2369</f>
        <v>0</v>
      </c>
      <c r="BE2369" s="172">
        <f t="shared" si="1030"/>
        <v>0</v>
      </c>
      <c r="BF2369" s="171">
        <f>(VLOOKUP($D2369,'P4 Destination'!$C$21:$M$176,5,0))*BE2369</f>
        <v>0</v>
      </c>
      <c r="BG2369" s="172">
        <f t="shared" si="1031"/>
        <v>0</v>
      </c>
      <c r="BH2369" s="171">
        <f>(VLOOKUP($D2369,'P4 Destination'!$C$21:$M$176,6,0))*BG2369</f>
        <v>0</v>
      </c>
      <c r="BI2369" s="172">
        <f t="shared" si="1032"/>
        <v>0</v>
      </c>
      <c r="BJ2369" s="171">
        <f>(VLOOKUP($D2369,'P4 Destination'!$C$21:$M$176,7,0))*BI2369</f>
        <v>0</v>
      </c>
      <c r="BK2369" s="172">
        <f t="shared" si="1033"/>
        <v>0</v>
      </c>
      <c r="BL2369" s="171">
        <f>(VLOOKUP($D2369,'P4 Destination'!$C$21:$M$176,8,0))*BK2369</f>
        <v>0</v>
      </c>
      <c r="BM2369" s="172">
        <f t="shared" si="1034"/>
        <v>0</v>
      </c>
      <c r="BN2369" s="171">
        <f>(VLOOKUP($D2369,'P4 Destination'!$C$21:$M$176,9,0))*BM2369</f>
        <v>0</v>
      </c>
      <c r="BO2369" s="154">
        <f t="shared" si="1040"/>
        <v>0</v>
      </c>
      <c r="BP2369" s="171">
        <f>(VLOOKUP(D2369,'P4 Destination'!$C$21:$M$176,10,0))*K2369</f>
        <v>0</v>
      </c>
      <c r="BQ2369" s="171">
        <f>(VLOOKUP(D2369,'P4 Destination'!$C$21:$M$176,11,0))*J2369</f>
        <v>0</v>
      </c>
      <c r="BR2369" s="173">
        <f t="shared" si="1035"/>
        <v>0</v>
      </c>
      <c r="BS2369" s="173">
        <f>(AV2369*2500)*'P6 Verzekering'!$E$11</f>
        <v>0</v>
      </c>
      <c r="BT2369" s="173">
        <f>(AW2369*2500)*'P6 Verzekering'!$E$12</f>
        <v>0</v>
      </c>
      <c r="BU2369" s="173">
        <f>(L2369*2500)*'P6 Verzekering'!$E$13</f>
        <v>0</v>
      </c>
      <c r="BV2369" s="173">
        <f t="shared" si="1036"/>
        <v>0</v>
      </c>
      <c r="BW2369"/>
      <c r="BX2369"/>
    </row>
    <row r="2370" spans="1:76">
      <c r="A2370" s="152" t="s">
        <v>1407</v>
      </c>
      <c r="B2370" s="152" t="s">
        <v>229</v>
      </c>
      <c r="C2370" s="152" t="s">
        <v>228</v>
      </c>
      <c r="D2370" s="152" t="s">
        <v>219</v>
      </c>
      <c r="E2370" s="152" t="s">
        <v>219</v>
      </c>
      <c r="F2370" s="153">
        <f t="shared" si="1038"/>
        <v>54</v>
      </c>
      <c r="G2370" s="154">
        <v>0</v>
      </c>
      <c r="H2370" s="154">
        <f>IFERROR(VLOOKUP(B2370,'P2 Origin'!$C$21:$Q$176,15,FALSE),0)</f>
        <v>0</v>
      </c>
      <c r="I2370" s="154">
        <f>IFERROR(VLOOKUP(D2370,'P4 Destination'!$C$21:$Q$176,15,FALSE),0)</f>
        <v>0</v>
      </c>
      <c r="J2370" s="155"/>
      <c r="K2370" s="155"/>
      <c r="L2370" s="156">
        <v>54</v>
      </c>
      <c r="M2370" s="155">
        <v>2233</v>
      </c>
      <c r="N2370" s="155">
        <v>8</v>
      </c>
      <c r="O2370" s="157">
        <f t="shared" si="1013"/>
        <v>0</v>
      </c>
      <c r="P2370" s="158">
        <f t="shared" si="1014"/>
        <v>0</v>
      </c>
      <c r="Q2370" s="159">
        <f>IFERROR(VLOOKUP(N2370,'P1 Intra-Europees'!$A$15:$H$25,3,0),0)*P2370</f>
        <v>0</v>
      </c>
      <c r="R2370" s="160">
        <f t="shared" si="1015"/>
        <v>0</v>
      </c>
      <c r="S2370" s="159">
        <f>IFERROR(VLOOKUP(N2370,'P1 Intra-Europees'!$A$15:$H$25,4,0),0)*R2370</f>
        <v>0</v>
      </c>
      <c r="T2370" s="160">
        <f t="shared" si="1016"/>
        <v>0</v>
      </c>
      <c r="U2370" s="159">
        <f>IFERROR(VLOOKUP(N2370,'P1 Intra-Europees'!$A$15:$H$25,5,0),0)*T2370</f>
        <v>0</v>
      </c>
      <c r="V2370" s="160">
        <f t="shared" si="1017"/>
        <v>0</v>
      </c>
      <c r="W2370" s="159">
        <f>IFERROR(VLOOKUP(N2370,'P1 Intra-Europees'!$A$15:$H$25,6,0),0)*V2370</f>
        <v>0</v>
      </c>
      <c r="X2370" s="160">
        <f t="shared" si="1018"/>
        <v>54</v>
      </c>
      <c r="Y2370" s="159">
        <f>IFERROR(VLOOKUP(N2370,'P1 Intra-Europees'!$A$15:$H$25,7,0),0)*X2370</f>
        <v>0</v>
      </c>
      <c r="Z2370" s="161">
        <f t="shared" si="1019"/>
        <v>0</v>
      </c>
      <c r="AA2370" s="162">
        <f>IFERROR(VLOOKUP(N2370,'P1 Intra-Europees'!$A$15:$H$25,8,0),0)*Z2370</f>
        <v>0</v>
      </c>
      <c r="AB2370" s="163">
        <f t="shared" si="1020"/>
        <v>0</v>
      </c>
      <c r="AC2370" s="157" t="str">
        <f>VLOOKUP(B2370,'P2 Origin'!$C$21:$O$176,13,0)</f>
        <v>EUR</v>
      </c>
      <c r="AD2370" s="164">
        <f t="shared" si="1021"/>
        <v>0</v>
      </c>
      <c r="AE2370" s="165">
        <f>IF(AU2370&gt;0.1,VLOOKUP(B2370,'P2 Origin'!$C$21:$M$176,3,0)*H2370,0)</f>
        <v>0</v>
      </c>
      <c r="AF2370" s="166">
        <f t="shared" si="1022"/>
        <v>0</v>
      </c>
      <c r="AG2370" s="165">
        <f>(VLOOKUP(B2370,'P2 Origin'!$C$21:$M$176,4,0))*AF2370</f>
        <v>0</v>
      </c>
      <c r="AH2370" s="166">
        <f t="shared" si="1023"/>
        <v>0</v>
      </c>
      <c r="AI2370" s="165">
        <f>(VLOOKUP(B2370,'P2 Origin'!$C$21:$M$176,5,0))*AH2370</f>
        <v>0</v>
      </c>
      <c r="AJ2370" s="166">
        <f t="shared" si="1037"/>
        <v>0</v>
      </c>
      <c r="AK2370" s="165">
        <f>(VLOOKUP(B2370,'P2 Origin'!$C$21:$M$176,6,0))*AJ2370</f>
        <v>0</v>
      </c>
      <c r="AL2370" s="166">
        <f t="shared" si="1024"/>
        <v>0</v>
      </c>
      <c r="AM2370" s="165">
        <f>(VLOOKUP($B2370,'P2 Origin'!$C$21:$M$176,7,0))*AL2370</f>
        <v>0</v>
      </c>
      <c r="AN2370" s="166">
        <f t="shared" si="1025"/>
        <v>0</v>
      </c>
      <c r="AO2370" s="165">
        <f>(VLOOKUP($B2370,'P2 Origin'!$C$21:$M$176,8,0))*AN2370</f>
        <v>0</v>
      </c>
      <c r="AP2370" s="166">
        <f t="shared" si="1026"/>
        <v>0</v>
      </c>
      <c r="AQ2370" s="165">
        <f>(VLOOKUP($B2370,'P2 Origin'!$C$21:$M$176,9,0))*AP2370</f>
        <v>0</v>
      </c>
      <c r="AR2370" s="155">
        <f t="shared" si="1039"/>
        <v>0</v>
      </c>
      <c r="AS2370" s="164">
        <f>(VLOOKUP(B2370,'P2 Origin'!$C$21:$M$176,10,0))*K2370</f>
        <v>0</v>
      </c>
      <c r="AT2370" s="164">
        <f>(VLOOKUP(B2370,'P2 Origin'!$C$21:$M$176,11,0))*J2370</f>
        <v>0</v>
      </c>
      <c r="AU2370" s="167">
        <v>0</v>
      </c>
      <c r="AV2370" s="168">
        <v>0</v>
      </c>
      <c r="AW2370" s="169">
        <v>0</v>
      </c>
      <c r="AX2370" s="170">
        <f>IF(AU2370&gt;=0.1,'P3 Bureaumarge zee- en luchtvr.'!$D$12,0)</f>
        <v>0</v>
      </c>
      <c r="AY2370" s="163">
        <f t="shared" si="1027"/>
        <v>0</v>
      </c>
      <c r="AZ2370" s="157" t="str">
        <f>VLOOKUP(D2370,'P4 Destination'!$C$21:$O$176,13,0)</f>
        <v>EUR</v>
      </c>
      <c r="BA2370" s="164">
        <f t="shared" si="1028"/>
        <v>0</v>
      </c>
      <c r="BB2370" s="171">
        <f>IF(AU2370&gt;0.1,(VLOOKUP(D2370,'P4 Destination'!$C$21:$M$176,3,0))*I2370,0)</f>
        <v>0</v>
      </c>
      <c r="BC2370" s="172">
        <f t="shared" si="1029"/>
        <v>0</v>
      </c>
      <c r="BD2370" s="171">
        <f>(VLOOKUP($D2370,'P4 Destination'!$C$21:$M$176,4,0))*BC2370</f>
        <v>0</v>
      </c>
      <c r="BE2370" s="172">
        <f t="shared" si="1030"/>
        <v>0</v>
      </c>
      <c r="BF2370" s="171">
        <f>(VLOOKUP($D2370,'P4 Destination'!$C$21:$M$176,5,0))*BE2370</f>
        <v>0</v>
      </c>
      <c r="BG2370" s="172">
        <f t="shared" si="1031"/>
        <v>0</v>
      </c>
      <c r="BH2370" s="171">
        <f>(VLOOKUP($D2370,'P4 Destination'!$C$21:$M$176,6,0))*BG2370</f>
        <v>0</v>
      </c>
      <c r="BI2370" s="172">
        <f t="shared" si="1032"/>
        <v>0</v>
      </c>
      <c r="BJ2370" s="171">
        <f>(VLOOKUP($D2370,'P4 Destination'!$C$21:$M$176,7,0))*BI2370</f>
        <v>0</v>
      </c>
      <c r="BK2370" s="172">
        <f t="shared" si="1033"/>
        <v>0</v>
      </c>
      <c r="BL2370" s="171">
        <f>(VLOOKUP($D2370,'P4 Destination'!$C$21:$M$176,8,0))*BK2370</f>
        <v>0</v>
      </c>
      <c r="BM2370" s="172">
        <f t="shared" si="1034"/>
        <v>0</v>
      </c>
      <c r="BN2370" s="171">
        <f>(VLOOKUP($D2370,'P4 Destination'!$C$21:$M$176,9,0))*BM2370</f>
        <v>0</v>
      </c>
      <c r="BO2370" s="154">
        <f t="shared" si="1040"/>
        <v>0</v>
      </c>
      <c r="BP2370" s="171">
        <f>(VLOOKUP(D2370,'P4 Destination'!$C$21:$M$176,10,0))*K2370</f>
        <v>0</v>
      </c>
      <c r="BQ2370" s="171">
        <f>(VLOOKUP(D2370,'P4 Destination'!$C$21:$M$176,11,0))*J2370</f>
        <v>0</v>
      </c>
      <c r="BR2370" s="173">
        <f t="shared" si="1035"/>
        <v>0</v>
      </c>
      <c r="BS2370" s="173">
        <f>(AV2370*2500)*'P6 Verzekering'!$E$11</f>
        <v>0</v>
      </c>
      <c r="BT2370" s="173">
        <f>(AW2370*2500)*'P6 Verzekering'!$E$12</f>
        <v>0</v>
      </c>
      <c r="BU2370" s="173">
        <f>(L2370*2500)*'P6 Verzekering'!$E$13</f>
        <v>0</v>
      </c>
      <c r="BV2370" s="173">
        <f t="shared" si="1036"/>
        <v>0</v>
      </c>
      <c r="BW2370"/>
      <c r="BX2370"/>
    </row>
    <row r="2371" spans="1:76">
      <c r="A2371" s="152" t="s">
        <v>936</v>
      </c>
      <c r="B2371" s="152" t="s">
        <v>151</v>
      </c>
      <c r="C2371" s="152" t="s">
        <v>149</v>
      </c>
      <c r="D2371" s="152" t="s">
        <v>151</v>
      </c>
      <c r="E2371" s="152" t="s">
        <v>149</v>
      </c>
      <c r="F2371" s="153">
        <f t="shared" si="1038"/>
        <v>55</v>
      </c>
      <c r="G2371" s="154">
        <v>0</v>
      </c>
      <c r="H2371" s="154">
        <f>IFERROR(VLOOKUP(B2371,'P2 Origin'!$C$21:$Q$176,15,FALSE),0)</f>
        <v>0</v>
      </c>
      <c r="I2371" s="154">
        <f>IFERROR(VLOOKUP(D2371,'P4 Destination'!$C$21:$Q$176,15,FALSE),0)</f>
        <v>0</v>
      </c>
      <c r="J2371" s="155"/>
      <c r="K2371" s="155"/>
      <c r="L2371" s="156">
        <v>55</v>
      </c>
      <c r="M2371" s="155">
        <v>2</v>
      </c>
      <c r="N2371" s="155">
        <v>1</v>
      </c>
      <c r="O2371" s="157">
        <f t="shared" si="1013"/>
        <v>0</v>
      </c>
      <c r="P2371" s="158">
        <f t="shared" si="1014"/>
        <v>0</v>
      </c>
      <c r="Q2371" s="159">
        <f>IFERROR(VLOOKUP(N2371,'P1 Intra-Europees'!$A$15:$H$25,3,0),0)*P2371</f>
        <v>0</v>
      </c>
      <c r="R2371" s="160">
        <f t="shared" si="1015"/>
        <v>0</v>
      </c>
      <c r="S2371" s="159">
        <f>IFERROR(VLOOKUP(N2371,'P1 Intra-Europees'!$A$15:$H$25,4,0),0)*R2371</f>
        <v>0</v>
      </c>
      <c r="T2371" s="160">
        <f t="shared" si="1016"/>
        <v>0</v>
      </c>
      <c r="U2371" s="159">
        <f>IFERROR(VLOOKUP(N2371,'P1 Intra-Europees'!$A$15:$H$25,5,0),0)*T2371</f>
        <v>0</v>
      </c>
      <c r="V2371" s="160">
        <f t="shared" si="1017"/>
        <v>0</v>
      </c>
      <c r="W2371" s="159">
        <f>IFERROR(VLOOKUP(N2371,'P1 Intra-Europees'!$A$15:$H$25,6,0),0)*V2371</f>
        <v>0</v>
      </c>
      <c r="X2371" s="160">
        <f t="shared" si="1018"/>
        <v>55</v>
      </c>
      <c r="Y2371" s="159">
        <f>IFERROR(VLOOKUP(N2371,'P1 Intra-Europees'!$A$15:$H$25,7,0),0)*X2371</f>
        <v>0</v>
      </c>
      <c r="Z2371" s="161">
        <f t="shared" si="1019"/>
        <v>0</v>
      </c>
      <c r="AA2371" s="162">
        <f>IFERROR(VLOOKUP(N2371,'P1 Intra-Europees'!$A$15:$H$25,8,0),0)*Z2371</f>
        <v>0</v>
      </c>
      <c r="AB2371" s="163">
        <f t="shared" si="1020"/>
        <v>0</v>
      </c>
      <c r="AC2371" s="157" t="str">
        <f>VLOOKUP(B2371,'P2 Origin'!$C$21:$O$176,13,0)</f>
        <v>EUR</v>
      </c>
      <c r="AD2371" s="164">
        <f t="shared" si="1021"/>
        <v>0</v>
      </c>
      <c r="AE2371" s="165">
        <f>IF(AU2371&gt;0.1,VLOOKUP(B2371,'P2 Origin'!$C$21:$M$176,3,0)*H2371,0)</f>
        <v>0</v>
      </c>
      <c r="AF2371" s="166">
        <f t="shared" si="1022"/>
        <v>0</v>
      </c>
      <c r="AG2371" s="165">
        <f>(VLOOKUP(B2371,'P2 Origin'!$C$21:$M$176,4,0))*AF2371</f>
        <v>0</v>
      </c>
      <c r="AH2371" s="166">
        <f t="shared" si="1023"/>
        <v>0</v>
      </c>
      <c r="AI2371" s="165">
        <f>(VLOOKUP(B2371,'P2 Origin'!$C$21:$M$176,5,0))*AH2371</f>
        <v>0</v>
      </c>
      <c r="AJ2371" s="166">
        <f t="shared" si="1037"/>
        <v>0</v>
      </c>
      <c r="AK2371" s="165">
        <f>(VLOOKUP(B2371,'P2 Origin'!$C$21:$M$176,6,0))*AJ2371</f>
        <v>0</v>
      </c>
      <c r="AL2371" s="166">
        <f t="shared" si="1024"/>
        <v>0</v>
      </c>
      <c r="AM2371" s="165">
        <f>(VLOOKUP($B2371,'P2 Origin'!$C$21:$M$176,7,0))*AL2371</f>
        <v>0</v>
      </c>
      <c r="AN2371" s="166">
        <f t="shared" si="1025"/>
        <v>0</v>
      </c>
      <c r="AO2371" s="165">
        <f>(VLOOKUP($B2371,'P2 Origin'!$C$21:$M$176,8,0))*AN2371</f>
        <v>0</v>
      </c>
      <c r="AP2371" s="166">
        <f t="shared" si="1026"/>
        <v>0</v>
      </c>
      <c r="AQ2371" s="165">
        <f>(VLOOKUP($B2371,'P2 Origin'!$C$21:$M$176,9,0))*AP2371</f>
        <v>0</v>
      </c>
      <c r="AR2371" s="155">
        <f t="shared" si="1039"/>
        <v>0</v>
      </c>
      <c r="AS2371" s="164">
        <f>(VLOOKUP(B2371,'P2 Origin'!$C$21:$M$176,10,0))*K2371</f>
        <v>0</v>
      </c>
      <c r="AT2371" s="164">
        <f>(VLOOKUP(B2371,'P2 Origin'!$C$21:$M$176,11,0))*J2371</f>
        <v>0</v>
      </c>
      <c r="AU2371" s="167">
        <v>0</v>
      </c>
      <c r="AV2371" s="168">
        <v>0</v>
      </c>
      <c r="AW2371" s="169">
        <v>0</v>
      </c>
      <c r="AX2371" s="170">
        <f>IF(AU2371&gt;=0.1,'P3 Bureaumarge zee- en luchtvr.'!$D$12,0)</f>
        <v>0</v>
      </c>
      <c r="AY2371" s="163">
        <f t="shared" si="1027"/>
        <v>0</v>
      </c>
      <c r="AZ2371" s="157" t="str">
        <f>VLOOKUP(D2371,'P4 Destination'!$C$21:$O$176,13,0)</f>
        <v>EUR</v>
      </c>
      <c r="BA2371" s="164">
        <f t="shared" si="1028"/>
        <v>0</v>
      </c>
      <c r="BB2371" s="171">
        <f>IF(AU2371&gt;0.1,(VLOOKUP(D2371,'P4 Destination'!$C$21:$M$176,3,0))*I2371,0)</f>
        <v>0</v>
      </c>
      <c r="BC2371" s="172">
        <f t="shared" si="1029"/>
        <v>0</v>
      </c>
      <c r="BD2371" s="171">
        <f>(VLOOKUP($D2371,'P4 Destination'!$C$21:$M$176,4,0))*BC2371</f>
        <v>0</v>
      </c>
      <c r="BE2371" s="172">
        <f t="shared" si="1030"/>
        <v>0</v>
      </c>
      <c r="BF2371" s="171">
        <f>(VLOOKUP($D2371,'P4 Destination'!$C$21:$M$176,5,0))*BE2371</f>
        <v>0</v>
      </c>
      <c r="BG2371" s="172">
        <f t="shared" si="1031"/>
        <v>0</v>
      </c>
      <c r="BH2371" s="171">
        <f>(VLOOKUP($D2371,'P4 Destination'!$C$21:$M$176,6,0))*BG2371</f>
        <v>0</v>
      </c>
      <c r="BI2371" s="172">
        <f t="shared" si="1032"/>
        <v>0</v>
      </c>
      <c r="BJ2371" s="171">
        <f>(VLOOKUP($D2371,'P4 Destination'!$C$21:$M$176,7,0))*BI2371</f>
        <v>0</v>
      </c>
      <c r="BK2371" s="172">
        <f t="shared" si="1033"/>
        <v>0</v>
      </c>
      <c r="BL2371" s="171">
        <f>(VLOOKUP($D2371,'P4 Destination'!$C$21:$M$176,8,0))*BK2371</f>
        <v>0</v>
      </c>
      <c r="BM2371" s="172">
        <f t="shared" si="1034"/>
        <v>0</v>
      </c>
      <c r="BN2371" s="171">
        <f>(VLOOKUP($D2371,'P4 Destination'!$C$21:$M$176,9,0))*BM2371</f>
        <v>0</v>
      </c>
      <c r="BO2371" s="154">
        <f t="shared" si="1040"/>
        <v>0</v>
      </c>
      <c r="BP2371" s="171">
        <f>(VLOOKUP(D2371,'P4 Destination'!$C$21:$M$176,10,0))*K2371</f>
        <v>0</v>
      </c>
      <c r="BQ2371" s="171">
        <f>(VLOOKUP(D2371,'P4 Destination'!$C$21:$M$176,11,0))*J2371</f>
        <v>0</v>
      </c>
      <c r="BR2371" s="173">
        <f t="shared" si="1035"/>
        <v>0</v>
      </c>
      <c r="BS2371" s="173">
        <f>(AV2371*2500)*'P6 Verzekering'!$E$11</f>
        <v>0</v>
      </c>
      <c r="BT2371" s="173">
        <f>(AW2371*2500)*'P6 Verzekering'!$E$12</f>
        <v>0</v>
      </c>
      <c r="BU2371" s="173">
        <f>(L2371*2500)*'P6 Verzekering'!$E$13</f>
        <v>0</v>
      </c>
      <c r="BV2371" s="173">
        <f t="shared" si="1036"/>
        <v>0</v>
      </c>
      <c r="BW2371"/>
      <c r="BX2371"/>
    </row>
    <row r="2372" spans="1:76">
      <c r="A2372" s="152" t="s">
        <v>971</v>
      </c>
      <c r="B2372" s="152" t="s">
        <v>151</v>
      </c>
      <c r="C2372" s="152" t="s">
        <v>149</v>
      </c>
      <c r="D2372" s="152" t="s">
        <v>219</v>
      </c>
      <c r="E2372" s="152" t="s">
        <v>219</v>
      </c>
      <c r="F2372" s="153">
        <f t="shared" si="1038"/>
        <v>55</v>
      </c>
      <c r="G2372" s="154">
        <v>0</v>
      </c>
      <c r="H2372" s="154">
        <f>IFERROR(VLOOKUP(B2372,'P2 Origin'!$C$21:$Q$176,15,FALSE),0)</f>
        <v>0</v>
      </c>
      <c r="I2372" s="154">
        <f>IFERROR(VLOOKUP(D2372,'P4 Destination'!$C$21:$Q$176,15,FALSE),0)</f>
        <v>0</v>
      </c>
      <c r="J2372" s="155"/>
      <c r="K2372" s="155"/>
      <c r="L2372" s="156">
        <v>55</v>
      </c>
      <c r="M2372" s="155">
        <v>148</v>
      </c>
      <c r="N2372" s="155">
        <v>2</v>
      </c>
      <c r="O2372" s="157">
        <f t="shared" si="1013"/>
        <v>0</v>
      </c>
      <c r="P2372" s="158">
        <f t="shared" si="1014"/>
        <v>0</v>
      </c>
      <c r="Q2372" s="159">
        <f>IFERROR(VLOOKUP(N2372,'P1 Intra-Europees'!$A$15:$H$25,3,0),0)*P2372</f>
        <v>0</v>
      </c>
      <c r="R2372" s="160">
        <f t="shared" si="1015"/>
        <v>0</v>
      </c>
      <c r="S2372" s="159">
        <f>IFERROR(VLOOKUP(N2372,'P1 Intra-Europees'!$A$15:$H$25,4,0),0)*R2372</f>
        <v>0</v>
      </c>
      <c r="T2372" s="160">
        <f t="shared" si="1016"/>
        <v>0</v>
      </c>
      <c r="U2372" s="159">
        <f>IFERROR(VLOOKUP(N2372,'P1 Intra-Europees'!$A$15:$H$25,5,0),0)*T2372</f>
        <v>0</v>
      </c>
      <c r="V2372" s="160">
        <f t="shared" si="1017"/>
        <v>0</v>
      </c>
      <c r="W2372" s="159">
        <f>IFERROR(VLOOKUP(N2372,'P1 Intra-Europees'!$A$15:$H$25,6,0),0)*V2372</f>
        <v>0</v>
      </c>
      <c r="X2372" s="160">
        <f t="shared" si="1018"/>
        <v>55</v>
      </c>
      <c r="Y2372" s="159">
        <f>IFERROR(VLOOKUP(N2372,'P1 Intra-Europees'!$A$15:$H$25,7,0),0)*X2372</f>
        <v>0</v>
      </c>
      <c r="Z2372" s="161">
        <f t="shared" si="1019"/>
        <v>0</v>
      </c>
      <c r="AA2372" s="162">
        <f>IFERROR(VLOOKUP(N2372,'P1 Intra-Europees'!$A$15:$H$25,8,0),0)*Z2372</f>
        <v>0</v>
      </c>
      <c r="AB2372" s="163">
        <f t="shared" si="1020"/>
        <v>0</v>
      </c>
      <c r="AC2372" s="157" t="str">
        <f>VLOOKUP(B2372,'P2 Origin'!$C$21:$O$176,13,0)</f>
        <v>EUR</v>
      </c>
      <c r="AD2372" s="164">
        <f t="shared" si="1021"/>
        <v>0</v>
      </c>
      <c r="AE2372" s="165">
        <f>IF(AU2372&gt;0.1,VLOOKUP(B2372,'P2 Origin'!$C$21:$M$176,3,0)*H2372,0)</f>
        <v>0</v>
      </c>
      <c r="AF2372" s="166">
        <f t="shared" si="1022"/>
        <v>0</v>
      </c>
      <c r="AG2372" s="165">
        <f>(VLOOKUP(B2372,'P2 Origin'!$C$21:$M$176,4,0))*AF2372</f>
        <v>0</v>
      </c>
      <c r="AH2372" s="166">
        <f t="shared" si="1023"/>
        <v>0</v>
      </c>
      <c r="AI2372" s="165">
        <f>(VLOOKUP(B2372,'P2 Origin'!$C$21:$M$176,5,0))*AH2372</f>
        <v>0</v>
      </c>
      <c r="AJ2372" s="166">
        <f t="shared" si="1037"/>
        <v>0</v>
      </c>
      <c r="AK2372" s="165">
        <f>(VLOOKUP(B2372,'P2 Origin'!$C$21:$M$176,6,0))*AJ2372</f>
        <v>0</v>
      </c>
      <c r="AL2372" s="166">
        <f t="shared" si="1024"/>
        <v>0</v>
      </c>
      <c r="AM2372" s="165">
        <f>(VLOOKUP($B2372,'P2 Origin'!$C$21:$M$176,7,0))*AL2372</f>
        <v>0</v>
      </c>
      <c r="AN2372" s="166">
        <f t="shared" si="1025"/>
        <v>0</v>
      </c>
      <c r="AO2372" s="165">
        <f>(VLOOKUP($B2372,'P2 Origin'!$C$21:$M$176,8,0))*AN2372</f>
        <v>0</v>
      </c>
      <c r="AP2372" s="166">
        <f t="shared" si="1026"/>
        <v>0</v>
      </c>
      <c r="AQ2372" s="165">
        <f>(VLOOKUP($B2372,'P2 Origin'!$C$21:$M$176,9,0))*AP2372</f>
        <v>0</v>
      </c>
      <c r="AR2372" s="155">
        <f t="shared" si="1039"/>
        <v>0</v>
      </c>
      <c r="AS2372" s="164">
        <f>(VLOOKUP(B2372,'P2 Origin'!$C$21:$M$176,10,0))*K2372</f>
        <v>0</v>
      </c>
      <c r="AT2372" s="164">
        <f>(VLOOKUP(B2372,'P2 Origin'!$C$21:$M$176,11,0))*J2372</f>
        <v>0</v>
      </c>
      <c r="AU2372" s="167">
        <v>0</v>
      </c>
      <c r="AV2372" s="168">
        <v>0</v>
      </c>
      <c r="AW2372" s="169">
        <v>0</v>
      </c>
      <c r="AX2372" s="170">
        <f>IF(AU2372&gt;=0.1,'P3 Bureaumarge zee- en luchtvr.'!$D$12,0)</f>
        <v>0</v>
      </c>
      <c r="AY2372" s="163">
        <f t="shared" si="1027"/>
        <v>0</v>
      </c>
      <c r="AZ2372" s="157" t="str">
        <f>VLOOKUP(D2372,'P4 Destination'!$C$21:$O$176,13,0)</f>
        <v>EUR</v>
      </c>
      <c r="BA2372" s="164">
        <f t="shared" si="1028"/>
        <v>0</v>
      </c>
      <c r="BB2372" s="171">
        <f>IF(AU2372&gt;0.1,(VLOOKUP(D2372,'P4 Destination'!$C$21:$M$176,3,0))*I2372,0)</f>
        <v>0</v>
      </c>
      <c r="BC2372" s="172">
        <f t="shared" si="1029"/>
        <v>0</v>
      </c>
      <c r="BD2372" s="171">
        <f>(VLOOKUP($D2372,'P4 Destination'!$C$21:$M$176,4,0))*BC2372</f>
        <v>0</v>
      </c>
      <c r="BE2372" s="172">
        <f t="shared" si="1030"/>
        <v>0</v>
      </c>
      <c r="BF2372" s="171">
        <f>(VLOOKUP($D2372,'P4 Destination'!$C$21:$M$176,5,0))*BE2372</f>
        <v>0</v>
      </c>
      <c r="BG2372" s="172">
        <f t="shared" si="1031"/>
        <v>0</v>
      </c>
      <c r="BH2372" s="171">
        <f>(VLOOKUP($D2372,'P4 Destination'!$C$21:$M$176,6,0))*BG2372</f>
        <v>0</v>
      </c>
      <c r="BI2372" s="172">
        <f t="shared" si="1032"/>
        <v>0</v>
      </c>
      <c r="BJ2372" s="171">
        <f>(VLOOKUP($D2372,'P4 Destination'!$C$21:$M$176,7,0))*BI2372</f>
        <v>0</v>
      </c>
      <c r="BK2372" s="172">
        <f t="shared" si="1033"/>
        <v>0</v>
      </c>
      <c r="BL2372" s="171">
        <f>(VLOOKUP($D2372,'P4 Destination'!$C$21:$M$176,8,0))*BK2372</f>
        <v>0</v>
      </c>
      <c r="BM2372" s="172">
        <f t="shared" si="1034"/>
        <v>0</v>
      </c>
      <c r="BN2372" s="171">
        <f>(VLOOKUP($D2372,'P4 Destination'!$C$21:$M$176,9,0))*BM2372</f>
        <v>0</v>
      </c>
      <c r="BO2372" s="154">
        <f t="shared" si="1040"/>
        <v>0</v>
      </c>
      <c r="BP2372" s="171">
        <f>(VLOOKUP(D2372,'P4 Destination'!$C$21:$M$176,10,0))*K2372</f>
        <v>0</v>
      </c>
      <c r="BQ2372" s="171">
        <f>(VLOOKUP(D2372,'P4 Destination'!$C$21:$M$176,11,0))*J2372</f>
        <v>0</v>
      </c>
      <c r="BR2372" s="173">
        <f t="shared" si="1035"/>
        <v>0</v>
      </c>
      <c r="BS2372" s="173">
        <f>(AV2372*2500)*'P6 Verzekering'!$E$11</f>
        <v>0</v>
      </c>
      <c r="BT2372" s="173">
        <f>(AW2372*2500)*'P6 Verzekering'!$E$12</f>
        <v>0</v>
      </c>
      <c r="BU2372" s="173">
        <f>(L2372*2500)*'P6 Verzekering'!$E$13</f>
        <v>0</v>
      </c>
      <c r="BV2372" s="173">
        <f t="shared" si="1036"/>
        <v>0</v>
      </c>
      <c r="BW2372"/>
      <c r="BX2372"/>
    </row>
    <row r="2373" spans="1:76">
      <c r="A2373" s="152" t="s">
        <v>978</v>
      </c>
      <c r="B2373" s="152" t="s">
        <v>151</v>
      </c>
      <c r="C2373" s="152" t="s">
        <v>149</v>
      </c>
      <c r="D2373" s="152" t="s">
        <v>219</v>
      </c>
      <c r="E2373" s="152" t="s">
        <v>219</v>
      </c>
      <c r="F2373" s="153">
        <f t="shared" si="1038"/>
        <v>55</v>
      </c>
      <c r="G2373" s="154">
        <v>0</v>
      </c>
      <c r="H2373" s="154">
        <f>IFERROR(VLOOKUP(B2373,'P2 Origin'!$C$21:$Q$176,15,FALSE),0)</f>
        <v>0</v>
      </c>
      <c r="I2373" s="154">
        <f>IFERROR(VLOOKUP(D2373,'P4 Destination'!$C$21:$Q$176,15,FALSE),0)</f>
        <v>0</v>
      </c>
      <c r="J2373" s="155"/>
      <c r="K2373" s="155"/>
      <c r="L2373" s="156">
        <v>55</v>
      </c>
      <c r="M2373" s="155">
        <v>148</v>
      </c>
      <c r="N2373" s="155">
        <v>2</v>
      </c>
      <c r="O2373" s="157">
        <f t="shared" si="1013"/>
        <v>0</v>
      </c>
      <c r="P2373" s="158">
        <f t="shared" si="1014"/>
        <v>0</v>
      </c>
      <c r="Q2373" s="159">
        <f>IFERROR(VLOOKUP(N2373,'P1 Intra-Europees'!$A$15:$H$25,3,0),0)*P2373</f>
        <v>0</v>
      </c>
      <c r="R2373" s="160">
        <f t="shared" si="1015"/>
        <v>0</v>
      </c>
      <c r="S2373" s="159">
        <f>IFERROR(VLOOKUP(N2373,'P1 Intra-Europees'!$A$15:$H$25,4,0),0)*R2373</f>
        <v>0</v>
      </c>
      <c r="T2373" s="160">
        <f t="shared" si="1016"/>
        <v>0</v>
      </c>
      <c r="U2373" s="159">
        <f>IFERROR(VLOOKUP(N2373,'P1 Intra-Europees'!$A$15:$H$25,5,0),0)*T2373</f>
        <v>0</v>
      </c>
      <c r="V2373" s="160">
        <f t="shared" si="1017"/>
        <v>0</v>
      </c>
      <c r="W2373" s="159">
        <f>IFERROR(VLOOKUP(N2373,'P1 Intra-Europees'!$A$15:$H$25,6,0),0)*V2373</f>
        <v>0</v>
      </c>
      <c r="X2373" s="160">
        <f t="shared" si="1018"/>
        <v>55</v>
      </c>
      <c r="Y2373" s="159">
        <f>IFERROR(VLOOKUP(N2373,'P1 Intra-Europees'!$A$15:$H$25,7,0),0)*X2373</f>
        <v>0</v>
      </c>
      <c r="Z2373" s="161">
        <f t="shared" si="1019"/>
        <v>0</v>
      </c>
      <c r="AA2373" s="162">
        <f>IFERROR(VLOOKUP(N2373,'P1 Intra-Europees'!$A$15:$H$25,8,0),0)*Z2373</f>
        <v>0</v>
      </c>
      <c r="AB2373" s="163">
        <f t="shared" si="1020"/>
        <v>0</v>
      </c>
      <c r="AC2373" s="157" t="str">
        <f>VLOOKUP(B2373,'P2 Origin'!$C$21:$O$176,13,0)</f>
        <v>EUR</v>
      </c>
      <c r="AD2373" s="164">
        <f t="shared" si="1021"/>
        <v>0</v>
      </c>
      <c r="AE2373" s="165">
        <f>IF(AU2373&gt;0.1,VLOOKUP(B2373,'P2 Origin'!$C$21:$M$176,3,0)*H2373,0)</f>
        <v>0</v>
      </c>
      <c r="AF2373" s="166">
        <f t="shared" si="1022"/>
        <v>0</v>
      </c>
      <c r="AG2373" s="165">
        <f>(VLOOKUP(B2373,'P2 Origin'!$C$21:$M$176,4,0))*AF2373</f>
        <v>0</v>
      </c>
      <c r="AH2373" s="166">
        <f t="shared" si="1023"/>
        <v>0</v>
      </c>
      <c r="AI2373" s="165">
        <f>(VLOOKUP(B2373,'P2 Origin'!$C$21:$M$176,5,0))*AH2373</f>
        <v>0</v>
      </c>
      <c r="AJ2373" s="166">
        <f t="shared" si="1037"/>
        <v>0</v>
      </c>
      <c r="AK2373" s="165">
        <f>(VLOOKUP(B2373,'P2 Origin'!$C$21:$M$176,6,0))*AJ2373</f>
        <v>0</v>
      </c>
      <c r="AL2373" s="166">
        <f t="shared" si="1024"/>
        <v>0</v>
      </c>
      <c r="AM2373" s="165">
        <f>(VLOOKUP($B2373,'P2 Origin'!$C$21:$M$176,7,0))*AL2373</f>
        <v>0</v>
      </c>
      <c r="AN2373" s="166">
        <f t="shared" si="1025"/>
        <v>0</v>
      </c>
      <c r="AO2373" s="165">
        <f>(VLOOKUP($B2373,'P2 Origin'!$C$21:$M$176,8,0))*AN2373</f>
        <v>0</v>
      </c>
      <c r="AP2373" s="166">
        <f t="shared" si="1026"/>
        <v>0</v>
      </c>
      <c r="AQ2373" s="165">
        <f>(VLOOKUP($B2373,'P2 Origin'!$C$21:$M$176,9,0))*AP2373</f>
        <v>0</v>
      </c>
      <c r="AR2373" s="155">
        <f t="shared" si="1039"/>
        <v>0</v>
      </c>
      <c r="AS2373" s="164">
        <f>(VLOOKUP(B2373,'P2 Origin'!$C$21:$M$176,10,0))*K2373</f>
        <v>0</v>
      </c>
      <c r="AT2373" s="164">
        <f>(VLOOKUP(B2373,'P2 Origin'!$C$21:$M$176,11,0))*J2373</f>
        <v>0</v>
      </c>
      <c r="AU2373" s="167">
        <v>0</v>
      </c>
      <c r="AV2373" s="168">
        <v>0</v>
      </c>
      <c r="AW2373" s="169">
        <v>0</v>
      </c>
      <c r="AX2373" s="170">
        <f>IF(AU2373&gt;=0.1,'P3 Bureaumarge zee- en luchtvr.'!$D$12,0)</f>
        <v>0</v>
      </c>
      <c r="AY2373" s="163">
        <f t="shared" si="1027"/>
        <v>0</v>
      </c>
      <c r="AZ2373" s="157" t="str">
        <f>VLOOKUP(D2373,'P4 Destination'!$C$21:$O$176,13,0)</f>
        <v>EUR</v>
      </c>
      <c r="BA2373" s="164">
        <f t="shared" si="1028"/>
        <v>0</v>
      </c>
      <c r="BB2373" s="171">
        <f>IF(AU2373&gt;0.1,(VLOOKUP(D2373,'P4 Destination'!$C$21:$M$176,3,0))*I2373,0)</f>
        <v>0</v>
      </c>
      <c r="BC2373" s="172">
        <f t="shared" si="1029"/>
        <v>0</v>
      </c>
      <c r="BD2373" s="171">
        <f>(VLOOKUP($D2373,'P4 Destination'!$C$21:$M$176,4,0))*BC2373</f>
        <v>0</v>
      </c>
      <c r="BE2373" s="172">
        <f t="shared" si="1030"/>
        <v>0</v>
      </c>
      <c r="BF2373" s="171">
        <f>(VLOOKUP($D2373,'P4 Destination'!$C$21:$M$176,5,0))*BE2373</f>
        <v>0</v>
      </c>
      <c r="BG2373" s="172">
        <f t="shared" si="1031"/>
        <v>0</v>
      </c>
      <c r="BH2373" s="171">
        <f>(VLOOKUP($D2373,'P4 Destination'!$C$21:$M$176,6,0))*BG2373</f>
        <v>0</v>
      </c>
      <c r="BI2373" s="172">
        <f t="shared" si="1032"/>
        <v>0</v>
      </c>
      <c r="BJ2373" s="171">
        <f>(VLOOKUP($D2373,'P4 Destination'!$C$21:$M$176,7,0))*BI2373</f>
        <v>0</v>
      </c>
      <c r="BK2373" s="172">
        <f t="shared" si="1033"/>
        <v>0</v>
      </c>
      <c r="BL2373" s="171">
        <f>(VLOOKUP($D2373,'P4 Destination'!$C$21:$M$176,8,0))*BK2373</f>
        <v>0</v>
      </c>
      <c r="BM2373" s="172">
        <f t="shared" si="1034"/>
        <v>0</v>
      </c>
      <c r="BN2373" s="171">
        <f>(VLOOKUP($D2373,'P4 Destination'!$C$21:$M$176,9,0))*BM2373</f>
        <v>0</v>
      </c>
      <c r="BO2373" s="154">
        <f t="shared" si="1040"/>
        <v>0</v>
      </c>
      <c r="BP2373" s="171">
        <f>(VLOOKUP(D2373,'P4 Destination'!$C$21:$M$176,10,0))*K2373</f>
        <v>0</v>
      </c>
      <c r="BQ2373" s="171">
        <f>(VLOOKUP(D2373,'P4 Destination'!$C$21:$M$176,11,0))*J2373</f>
        <v>0</v>
      </c>
      <c r="BR2373" s="173">
        <f t="shared" si="1035"/>
        <v>0</v>
      </c>
      <c r="BS2373" s="173">
        <f>(AV2373*2500)*'P6 Verzekering'!$E$11</f>
        <v>0</v>
      </c>
      <c r="BT2373" s="173">
        <f>(AW2373*2500)*'P6 Verzekering'!$E$12</f>
        <v>0</v>
      </c>
      <c r="BU2373" s="173">
        <f>(L2373*2500)*'P6 Verzekering'!$E$13</f>
        <v>0</v>
      </c>
      <c r="BV2373" s="173">
        <f t="shared" si="1036"/>
        <v>0</v>
      </c>
      <c r="BW2373"/>
      <c r="BX2373"/>
    </row>
    <row r="2374" spans="1:76">
      <c r="A2374" s="152" t="s">
        <v>945</v>
      </c>
      <c r="B2374" s="152" t="s">
        <v>151</v>
      </c>
      <c r="C2374" s="152" t="s">
        <v>149</v>
      </c>
      <c r="D2374" s="152" t="s">
        <v>219</v>
      </c>
      <c r="E2374" s="152" t="s">
        <v>219</v>
      </c>
      <c r="F2374" s="153">
        <f t="shared" si="1038"/>
        <v>55</v>
      </c>
      <c r="G2374" s="154">
        <v>0</v>
      </c>
      <c r="H2374" s="154">
        <f>IFERROR(VLOOKUP(B2374,'P2 Origin'!$C$21:$Q$176,15,FALSE),0)</f>
        <v>0</v>
      </c>
      <c r="I2374" s="154">
        <f>IFERROR(VLOOKUP(D2374,'P4 Destination'!$C$21:$Q$176,15,FALSE),0)</f>
        <v>0</v>
      </c>
      <c r="J2374" s="155"/>
      <c r="K2374" s="155"/>
      <c r="L2374" s="156">
        <v>55</v>
      </c>
      <c r="M2374" s="155">
        <v>174</v>
      </c>
      <c r="N2374" s="155">
        <v>2</v>
      </c>
      <c r="O2374" s="157">
        <f t="shared" si="1013"/>
        <v>0</v>
      </c>
      <c r="P2374" s="158">
        <f t="shared" si="1014"/>
        <v>0</v>
      </c>
      <c r="Q2374" s="159">
        <f>IFERROR(VLOOKUP(N2374,'P1 Intra-Europees'!$A$15:$H$25,3,0),0)*P2374</f>
        <v>0</v>
      </c>
      <c r="R2374" s="160">
        <f t="shared" si="1015"/>
        <v>0</v>
      </c>
      <c r="S2374" s="159">
        <f>IFERROR(VLOOKUP(N2374,'P1 Intra-Europees'!$A$15:$H$25,4,0),0)*R2374</f>
        <v>0</v>
      </c>
      <c r="T2374" s="160">
        <f t="shared" si="1016"/>
        <v>0</v>
      </c>
      <c r="U2374" s="159">
        <f>IFERROR(VLOOKUP(N2374,'P1 Intra-Europees'!$A$15:$H$25,5,0),0)*T2374</f>
        <v>0</v>
      </c>
      <c r="V2374" s="160">
        <f t="shared" si="1017"/>
        <v>0</v>
      </c>
      <c r="W2374" s="159">
        <f>IFERROR(VLOOKUP(N2374,'P1 Intra-Europees'!$A$15:$H$25,6,0),0)*V2374</f>
        <v>0</v>
      </c>
      <c r="X2374" s="160">
        <f t="shared" si="1018"/>
        <v>55</v>
      </c>
      <c r="Y2374" s="159">
        <f>IFERROR(VLOOKUP(N2374,'P1 Intra-Europees'!$A$15:$H$25,7,0),0)*X2374</f>
        <v>0</v>
      </c>
      <c r="Z2374" s="161">
        <f t="shared" si="1019"/>
        <v>0</v>
      </c>
      <c r="AA2374" s="162">
        <f>IFERROR(VLOOKUP(N2374,'P1 Intra-Europees'!$A$15:$H$25,8,0),0)*Z2374</f>
        <v>0</v>
      </c>
      <c r="AB2374" s="163">
        <f t="shared" si="1020"/>
        <v>0</v>
      </c>
      <c r="AC2374" s="157" t="str">
        <f>VLOOKUP(B2374,'P2 Origin'!$C$21:$O$176,13,0)</f>
        <v>EUR</v>
      </c>
      <c r="AD2374" s="164">
        <f t="shared" si="1021"/>
        <v>0</v>
      </c>
      <c r="AE2374" s="165">
        <f>IF(AU2374&gt;0.1,VLOOKUP(B2374,'P2 Origin'!$C$21:$M$176,3,0)*H2374,0)</f>
        <v>0</v>
      </c>
      <c r="AF2374" s="166">
        <f t="shared" si="1022"/>
        <v>0</v>
      </c>
      <c r="AG2374" s="165">
        <f>(VLOOKUP(B2374,'P2 Origin'!$C$21:$M$176,4,0))*AF2374</f>
        <v>0</v>
      </c>
      <c r="AH2374" s="166">
        <f t="shared" si="1023"/>
        <v>0</v>
      </c>
      <c r="AI2374" s="165">
        <f>(VLOOKUP(B2374,'P2 Origin'!$C$21:$M$176,5,0))*AH2374</f>
        <v>0</v>
      </c>
      <c r="AJ2374" s="166">
        <f t="shared" si="1037"/>
        <v>0</v>
      </c>
      <c r="AK2374" s="165">
        <f>(VLOOKUP(B2374,'P2 Origin'!$C$21:$M$176,6,0))*AJ2374</f>
        <v>0</v>
      </c>
      <c r="AL2374" s="166">
        <f t="shared" si="1024"/>
        <v>0</v>
      </c>
      <c r="AM2374" s="165">
        <f>(VLOOKUP($B2374,'P2 Origin'!$C$21:$M$176,7,0))*AL2374</f>
        <v>0</v>
      </c>
      <c r="AN2374" s="166">
        <f t="shared" si="1025"/>
        <v>0</v>
      </c>
      <c r="AO2374" s="165">
        <f>(VLOOKUP($B2374,'P2 Origin'!$C$21:$M$176,8,0))*AN2374</f>
        <v>0</v>
      </c>
      <c r="AP2374" s="166">
        <f t="shared" si="1026"/>
        <v>0</v>
      </c>
      <c r="AQ2374" s="165">
        <f>(VLOOKUP($B2374,'P2 Origin'!$C$21:$M$176,9,0))*AP2374</f>
        <v>0</v>
      </c>
      <c r="AR2374" s="155">
        <f t="shared" si="1039"/>
        <v>0</v>
      </c>
      <c r="AS2374" s="164">
        <f>(VLOOKUP(B2374,'P2 Origin'!$C$21:$M$176,10,0))*K2374</f>
        <v>0</v>
      </c>
      <c r="AT2374" s="164">
        <f>(VLOOKUP(B2374,'P2 Origin'!$C$21:$M$176,11,0))*J2374</f>
        <v>0</v>
      </c>
      <c r="AU2374" s="167">
        <v>0</v>
      </c>
      <c r="AV2374" s="168">
        <v>0</v>
      </c>
      <c r="AW2374" s="169">
        <v>0</v>
      </c>
      <c r="AX2374" s="170">
        <f>IF(AU2374&gt;=0.1,'P3 Bureaumarge zee- en luchtvr.'!$D$12,0)</f>
        <v>0</v>
      </c>
      <c r="AY2374" s="163">
        <f t="shared" si="1027"/>
        <v>0</v>
      </c>
      <c r="AZ2374" s="157" t="str">
        <f>VLOOKUP(D2374,'P4 Destination'!$C$21:$O$176,13,0)</f>
        <v>EUR</v>
      </c>
      <c r="BA2374" s="164">
        <f t="shared" si="1028"/>
        <v>0</v>
      </c>
      <c r="BB2374" s="171">
        <f>IF(AU2374&gt;0.1,(VLOOKUP(D2374,'P4 Destination'!$C$21:$M$176,3,0))*I2374,0)</f>
        <v>0</v>
      </c>
      <c r="BC2374" s="172">
        <f t="shared" si="1029"/>
        <v>0</v>
      </c>
      <c r="BD2374" s="171">
        <f>(VLOOKUP($D2374,'P4 Destination'!$C$21:$M$176,4,0))*BC2374</f>
        <v>0</v>
      </c>
      <c r="BE2374" s="172">
        <f t="shared" si="1030"/>
        <v>0</v>
      </c>
      <c r="BF2374" s="171">
        <f>(VLOOKUP($D2374,'P4 Destination'!$C$21:$M$176,5,0))*BE2374</f>
        <v>0</v>
      </c>
      <c r="BG2374" s="172">
        <f t="shared" si="1031"/>
        <v>0</v>
      </c>
      <c r="BH2374" s="171">
        <f>(VLOOKUP($D2374,'P4 Destination'!$C$21:$M$176,6,0))*BG2374</f>
        <v>0</v>
      </c>
      <c r="BI2374" s="172">
        <f t="shared" si="1032"/>
        <v>0</v>
      </c>
      <c r="BJ2374" s="171">
        <f>(VLOOKUP($D2374,'P4 Destination'!$C$21:$M$176,7,0))*BI2374</f>
        <v>0</v>
      </c>
      <c r="BK2374" s="172">
        <f t="shared" si="1033"/>
        <v>0</v>
      </c>
      <c r="BL2374" s="171">
        <f>(VLOOKUP($D2374,'P4 Destination'!$C$21:$M$176,8,0))*BK2374</f>
        <v>0</v>
      </c>
      <c r="BM2374" s="172">
        <f t="shared" si="1034"/>
        <v>0</v>
      </c>
      <c r="BN2374" s="171">
        <f>(VLOOKUP($D2374,'P4 Destination'!$C$21:$M$176,9,0))*BM2374</f>
        <v>0</v>
      </c>
      <c r="BO2374" s="154">
        <f t="shared" si="1040"/>
        <v>0</v>
      </c>
      <c r="BP2374" s="171">
        <f>(VLOOKUP(D2374,'P4 Destination'!$C$21:$M$176,10,0))*K2374</f>
        <v>0</v>
      </c>
      <c r="BQ2374" s="171">
        <f>(VLOOKUP(D2374,'P4 Destination'!$C$21:$M$176,11,0))*J2374</f>
        <v>0</v>
      </c>
      <c r="BR2374" s="173">
        <f t="shared" si="1035"/>
        <v>0</v>
      </c>
      <c r="BS2374" s="173">
        <f>(AV2374*2500)*'P6 Verzekering'!$E$11</f>
        <v>0</v>
      </c>
      <c r="BT2374" s="173">
        <f>(AW2374*2500)*'P6 Verzekering'!$E$12</f>
        <v>0</v>
      </c>
      <c r="BU2374" s="173">
        <f>(L2374*2500)*'P6 Verzekering'!$E$13</f>
        <v>0</v>
      </c>
      <c r="BV2374" s="173">
        <f t="shared" si="1036"/>
        <v>0</v>
      </c>
      <c r="BW2374"/>
      <c r="BX2374"/>
    </row>
    <row r="2375" spans="1:76">
      <c r="A2375" s="152" t="s">
        <v>955</v>
      </c>
      <c r="B2375" s="152" t="s">
        <v>151</v>
      </c>
      <c r="C2375" s="152" t="s">
        <v>149</v>
      </c>
      <c r="D2375" s="152" t="s">
        <v>219</v>
      </c>
      <c r="E2375" s="152" t="s">
        <v>219</v>
      </c>
      <c r="F2375" s="153">
        <f t="shared" si="1038"/>
        <v>55</v>
      </c>
      <c r="G2375" s="154">
        <v>0</v>
      </c>
      <c r="H2375" s="154">
        <f>IFERROR(VLOOKUP(B2375,'P2 Origin'!$C$21:$Q$176,15,FALSE),0)</f>
        <v>0</v>
      </c>
      <c r="I2375" s="154">
        <f>IFERROR(VLOOKUP(D2375,'P4 Destination'!$C$21:$Q$176,15,FALSE),0)</f>
        <v>0</v>
      </c>
      <c r="J2375" s="155"/>
      <c r="K2375" s="155"/>
      <c r="L2375" s="156">
        <v>55</v>
      </c>
      <c r="M2375" s="155">
        <v>179</v>
      </c>
      <c r="N2375" s="155">
        <v>2</v>
      </c>
      <c r="O2375" s="157">
        <f t="shared" si="1013"/>
        <v>0</v>
      </c>
      <c r="P2375" s="158">
        <f t="shared" si="1014"/>
        <v>0</v>
      </c>
      <c r="Q2375" s="159">
        <f>IFERROR(VLOOKUP(N2375,'P1 Intra-Europees'!$A$15:$H$25,3,0),0)*P2375</f>
        <v>0</v>
      </c>
      <c r="R2375" s="160">
        <f t="shared" si="1015"/>
        <v>0</v>
      </c>
      <c r="S2375" s="159">
        <f>IFERROR(VLOOKUP(N2375,'P1 Intra-Europees'!$A$15:$H$25,4,0),0)*R2375</f>
        <v>0</v>
      </c>
      <c r="T2375" s="160">
        <f t="shared" si="1016"/>
        <v>0</v>
      </c>
      <c r="U2375" s="159">
        <f>IFERROR(VLOOKUP(N2375,'P1 Intra-Europees'!$A$15:$H$25,5,0),0)*T2375</f>
        <v>0</v>
      </c>
      <c r="V2375" s="160">
        <f t="shared" si="1017"/>
        <v>0</v>
      </c>
      <c r="W2375" s="159">
        <f>IFERROR(VLOOKUP(N2375,'P1 Intra-Europees'!$A$15:$H$25,6,0),0)*V2375</f>
        <v>0</v>
      </c>
      <c r="X2375" s="160">
        <f t="shared" si="1018"/>
        <v>55</v>
      </c>
      <c r="Y2375" s="159">
        <f>IFERROR(VLOOKUP(N2375,'P1 Intra-Europees'!$A$15:$H$25,7,0),0)*X2375</f>
        <v>0</v>
      </c>
      <c r="Z2375" s="161">
        <f t="shared" si="1019"/>
        <v>0</v>
      </c>
      <c r="AA2375" s="162">
        <f>IFERROR(VLOOKUP(N2375,'P1 Intra-Europees'!$A$15:$H$25,8,0),0)*Z2375</f>
        <v>0</v>
      </c>
      <c r="AB2375" s="163">
        <f t="shared" si="1020"/>
        <v>0</v>
      </c>
      <c r="AC2375" s="157" t="str">
        <f>VLOOKUP(B2375,'P2 Origin'!$C$21:$O$176,13,0)</f>
        <v>EUR</v>
      </c>
      <c r="AD2375" s="164">
        <f t="shared" si="1021"/>
        <v>0</v>
      </c>
      <c r="AE2375" s="165">
        <f>IF(AU2375&gt;0.1,VLOOKUP(B2375,'P2 Origin'!$C$21:$M$176,3,0)*H2375,0)</f>
        <v>0</v>
      </c>
      <c r="AF2375" s="166">
        <f t="shared" si="1022"/>
        <v>0</v>
      </c>
      <c r="AG2375" s="165">
        <f>(VLOOKUP(B2375,'P2 Origin'!$C$21:$M$176,4,0))*AF2375</f>
        <v>0</v>
      </c>
      <c r="AH2375" s="166">
        <f t="shared" si="1023"/>
        <v>0</v>
      </c>
      <c r="AI2375" s="165">
        <f>(VLOOKUP(B2375,'P2 Origin'!$C$21:$M$176,5,0))*AH2375</f>
        <v>0</v>
      </c>
      <c r="AJ2375" s="166">
        <f t="shared" si="1037"/>
        <v>0</v>
      </c>
      <c r="AK2375" s="165">
        <f>(VLOOKUP(B2375,'P2 Origin'!$C$21:$M$176,6,0))*AJ2375</f>
        <v>0</v>
      </c>
      <c r="AL2375" s="166">
        <f t="shared" si="1024"/>
        <v>0</v>
      </c>
      <c r="AM2375" s="165">
        <f>(VLOOKUP($B2375,'P2 Origin'!$C$21:$M$176,7,0))*AL2375</f>
        <v>0</v>
      </c>
      <c r="AN2375" s="166">
        <f t="shared" si="1025"/>
        <v>0</v>
      </c>
      <c r="AO2375" s="165">
        <f>(VLOOKUP($B2375,'P2 Origin'!$C$21:$M$176,8,0))*AN2375</f>
        <v>0</v>
      </c>
      <c r="AP2375" s="166">
        <f t="shared" si="1026"/>
        <v>0</v>
      </c>
      <c r="AQ2375" s="165">
        <f>(VLOOKUP($B2375,'P2 Origin'!$C$21:$M$176,9,0))*AP2375</f>
        <v>0</v>
      </c>
      <c r="AR2375" s="155">
        <f t="shared" si="1039"/>
        <v>0</v>
      </c>
      <c r="AS2375" s="164">
        <f>(VLOOKUP(B2375,'P2 Origin'!$C$21:$M$176,10,0))*K2375</f>
        <v>0</v>
      </c>
      <c r="AT2375" s="164">
        <f>(VLOOKUP(B2375,'P2 Origin'!$C$21:$M$176,11,0))*J2375</f>
        <v>0</v>
      </c>
      <c r="AU2375" s="167">
        <v>0</v>
      </c>
      <c r="AV2375" s="168">
        <v>0</v>
      </c>
      <c r="AW2375" s="169">
        <v>0</v>
      </c>
      <c r="AX2375" s="170">
        <f>IF(AU2375&gt;=0.1,'P3 Bureaumarge zee- en luchtvr.'!$D$12,0)</f>
        <v>0</v>
      </c>
      <c r="AY2375" s="163">
        <f t="shared" si="1027"/>
        <v>0</v>
      </c>
      <c r="AZ2375" s="157" t="str">
        <f>VLOOKUP(D2375,'P4 Destination'!$C$21:$O$176,13,0)</f>
        <v>EUR</v>
      </c>
      <c r="BA2375" s="164">
        <f t="shared" si="1028"/>
        <v>0</v>
      </c>
      <c r="BB2375" s="171">
        <f>IF(AU2375&gt;0.1,(VLOOKUP(D2375,'P4 Destination'!$C$21:$M$176,3,0))*I2375,0)</f>
        <v>0</v>
      </c>
      <c r="BC2375" s="172">
        <f t="shared" si="1029"/>
        <v>0</v>
      </c>
      <c r="BD2375" s="171">
        <f>(VLOOKUP($D2375,'P4 Destination'!$C$21:$M$176,4,0))*BC2375</f>
        <v>0</v>
      </c>
      <c r="BE2375" s="172">
        <f t="shared" si="1030"/>
        <v>0</v>
      </c>
      <c r="BF2375" s="171">
        <f>(VLOOKUP($D2375,'P4 Destination'!$C$21:$M$176,5,0))*BE2375</f>
        <v>0</v>
      </c>
      <c r="BG2375" s="172">
        <f t="shared" si="1031"/>
        <v>0</v>
      </c>
      <c r="BH2375" s="171">
        <f>(VLOOKUP($D2375,'P4 Destination'!$C$21:$M$176,6,0))*BG2375</f>
        <v>0</v>
      </c>
      <c r="BI2375" s="172">
        <f t="shared" si="1032"/>
        <v>0</v>
      </c>
      <c r="BJ2375" s="171">
        <f>(VLOOKUP($D2375,'P4 Destination'!$C$21:$M$176,7,0))*BI2375</f>
        <v>0</v>
      </c>
      <c r="BK2375" s="172">
        <f t="shared" si="1033"/>
        <v>0</v>
      </c>
      <c r="BL2375" s="171">
        <f>(VLOOKUP($D2375,'P4 Destination'!$C$21:$M$176,8,0))*BK2375</f>
        <v>0</v>
      </c>
      <c r="BM2375" s="172">
        <f t="shared" si="1034"/>
        <v>0</v>
      </c>
      <c r="BN2375" s="171">
        <f>(VLOOKUP($D2375,'P4 Destination'!$C$21:$M$176,9,0))*BM2375</f>
        <v>0</v>
      </c>
      <c r="BO2375" s="154">
        <f t="shared" si="1040"/>
        <v>0</v>
      </c>
      <c r="BP2375" s="171">
        <f>(VLOOKUP(D2375,'P4 Destination'!$C$21:$M$176,10,0))*K2375</f>
        <v>0</v>
      </c>
      <c r="BQ2375" s="171">
        <f>(VLOOKUP(D2375,'P4 Destination'!$C$21:$M$176,11,0))*J2375</f>
        <v>0</v>
      </c>
      <c r="BR2375" s="173">
        <f t="shared" si="1035"/>
        <v>0</v>
      </c>
      <c r="BS2375" s="173">
        <f>(AV2375*2500)*'P6 Verzekering'!$E$11</f>
        <v>0</v>
      </c>
      <c r="BT2375" s="173">
        <f>(AW2375*2500)*'P6 Verzekering'!$E$12</f>
        <v>0</v>
      </c>
      <c r="BU2375" s="173">
        <f>(L2375*2500)*'P6 Verzekering'!$E$13</f>
        <v>0</v>
      </c>
      <c r="BV2375" s="173">
        <f t="shared" si="1036"/>
        <v>0</v>
      </c>
      <c r="BW2375"/>
      <c r="BX2375"/>
    </row>
    <row r="2376" spans="1:76">
      <c r="A2376" s="152" t="s">
        <v>1695</v>
      </c>
      <c r="B2376" s="152" t="s">
        <v>219</v>
      </c>
      <c r="C2376" s="152" t="s">
        <v>219</v>
      </c>
      <c r="D2376" s="152" t="s">
        <v>151</v>
      </c>
      <c r="E2376" s="152" t="s">
        <v>149</v>
      </c>
      <c r="F2376" s="153">
        <f t="shared" si="1038"/>
        <v>55</v>
      </c>
      <c r="G2376" s="154">
        <v>0</v>
      </c>
      <c r="H2376" s="154">
        <f>IFERROR(VLOOKUP(B2376,'P2 Origin'!$C$21:$Q$176,15,FALSE),0)</f>
        <v>0</v>
      </c>
      <c r="I2376" s="154">
        <f>IFERROR(VLOOKUP(D2376,'P4 Destination'!$C$21:$Q$176,15,FALSE),0)</f>
        <v>0</v>
      </c>
      <c r="J2376" s="155"/>
      <c r="K2376" s="155"/>
      <c r="L2376" s="156">
        <v>55</v>
      </c>
      <c r="M2376" s="155">
        <v>182</v>
      </c>
      <c r="N2376" s="155">
        <v>2</v>
      </c>
      <c r="O2376" s="157">
        <f t="shared" si="1013"/>
        <v>0</v>
      </c>
      <c r="P2376" s="158">
        <f t="shared" si="1014"/>
        <v>0</v>
      </c>
      <c r="Q2376" s="159">
        <f>IFERROR(VLOOKUP(N2376,'P1 Intra-Europees'!$A$15:$H$25,3,0),0)*P2376</f>
        <v>0</v>
      </c>
      <c r="R2376" s="160">
        <f t="shared" si="1015"/>
        <v>0</v>
      </c>
      <c r="S2376" s="159">
        <f>IFERROR(VLOOKUP(N2376,'P1 Intra-Europees'!$A$15:$H$25,4,0),0)*R2376</f>
        <v>0</v>
      </c>
      <c r="T2376" s="160">
        <f t="shared" si="1016"/>
        <v>0</v>
      </c>
      <c r="U2376" s="159">
        <f>IFERROR(VLOOKUP(N2376,'P1 Intra-Europees'!$A$15:$H$25,5,0),0)*T2376</f>
        <v>0</v>
      </c>
      <c r="V2376" s="160">
        <f t="shared" si="1017"/>
        <v>0</v>
      </c>
      <c r="W2376" s="159">
        <f>IFERROR(VLOOKUP(N2376,'P1 Intra-Europees'!$A$15:$H$25,6,0),0)*V2376</f>
        <v>0</v>
      </c>
      <c r="X2376" s="160">
        <f t="shared" si="1018"/>
        <v>55</v>
      </c>
      <c r="Y2376" s="159">
        <f>IFERROR(VLOOKUP(N2376,'P1 Intra-Europees'!$A$15:$H$25,7,0),0)*X2376</f>
        <v>0</v>
      </c>
      <c r="Z2376" s="161">
        <f t="shared" si="1019"/>
        <v>0</v>
      </c>
      <c r="AA2376" s="162">
        <f>IFERROR(VLOOKUP(N2376,'P1 Intra-Europees'!$A$15:$H$25,8,0),0)*Z2376</f>
        <v>0</v>
      </c>
      <c r="AB2376" s="163">
        <f t="shared" si="1020"/>
        <v>0</v>
      </c>
      <c r="AC2376" s="157" t="str">
        <f>VLOOKUP(B2376,'P2 Origin'!$C$21:$O$176,13,0)</f>
        <v>EUR</v>
      </c>
      <c r="AD2376" s="164">
        <f t="shared" si="1021"/>
        <v>0</v>
      </c>
      <c r="AE2376" s="165">
        <f>IF(AU2376&gt;0.1,VLOOKUP(B2376,'P2 Origin'!$C$21:$M$176,3,0)*H2376,0)</f>
        <v>0</v>
      </c>
      <c r="AF2376" s="166">
        <f t="shared" si="1022"/>
        <v>0</v>
      </c>
      <c r="AG2376" s="165">
        <f>(VLOOKUP(B2376,'P2 Origin'!$C$21:$M$176,4,0))*AF2376</f>
        <v>0</v>
      </c>
      <c r="AH2376" s="166">
        <f t="shared" si="1023"/>
        <v>0</v>
      </c>
      <c r="AI2376" s="165">
        <f>(VLOOKUP(B2376,'P2 Origin'!$C$21:$M$176,5,0))*AH2376</f>
        <v>0</v>
      </c>
      <c r="AJ2376" s="166">
        <f t="shared" si="1037"/>
        <v>0</v>
      </c>
      <c r="AK2376" s="165">
        <f>(VLOOKUP(B2376,'P2 Origin'!$C$21:$M$176,6,0))*AJ2376</f>
        <v>0</v>
      </c>
      <c r="AL2376" s="166">
        <f t="shared" si="1024"/>
        <v>0</v>
      </c>
      <c r="AM2376" s="165">
        <f>(VLOOKUP($B2376,'P2 Origin'!$C$21:$M$176,7,0))*AL2376</f>
        <v>0</v>
      </c>
      <c r="AN2376" s="166">
        <f t="shared" si="1025"/>
        <v>0</v>
      </c>
      <c r="AO2376" s="165">
        <f>(VLOOKUP($B2376,'P2 Origin'!$C$21:$M$176,8,0))*AN2376</f>
        <v>0</v>
      </c>
      <c r="AP2376" s="166">
        <f t="shared" si="1026"/>
        <v>0</v>
      </c>
      <c r="AQ2376" s="165">
        <f>(VLOOKUP($B2376,'P2 Origin'!$C$21:$M$176,9,0))*AP2376</f>
        <v>0</v>
      </c>
      <c r="AR2376" s="155">
        <f t="shared" si="1039"/>
        <v>0</v>
      </c>
      <c r="AS2376" s="164">
        <f>(VLOOKUP(B2376,'P2 Origin'!$C$21:$M$176,10,0))*K2376</f>
        <v>0</v>
      </c>
      <c r="AT2376" s="164">
        <f>(VLOOKUP(B2376,'P2 Origin'!$C$21:$M$176,11,0))*J2376</f>
        <v>0</v>
      </c>
      <c r="AU2376" s="167">
        <v>0</v>
      </c>
      <c r="AV2376" s="168">
        <v>0</v>
      </c>
      <c r="AW2376" s="169">
        <v>0</v>
      </c>
      <c r="AX2376" s="170">
        <f>IF(AU2376&gt;=0.1,'P3 Bureaumarge zee- en luchtvr.'!$D$12,0)</f>
        <v>0</v>
      </c>
      <c r="AY2376" s="163">
        <f t="shared" si="1027"/>
        <v>0</v>
      </c>
      <c r="AZ2376" s="157" t="str">
        <f>VLOOKUP(D2376,'P4 Destination'!$C$21:$O$176,13,0)</f>
        <v>EUR</v>
      </c>
      <c r="BA2376" s="164">
        <f t="shared" si="1028"/>
        <v>0</v>
      </c>
      <c r="BB2376" s="171">
        <f>IF(AU2376&gt;0.1,(VLOOKUP(D2376,'P4 Destination'!$C$21:$M$176,3,0))*I2376,0)</f>
        <v>0</v>
      </c>
      <c r="BC2376" s="172">
        <f t="shared" si="1029"/>
        <v>0</v>
      </c>
      <c r="BD2376" s="171">
        <f>(VLOOKUP($D2376,'P4 Destination'!$C$21:$M$176,4,0))*BC2376</f>
        <v>0</v>
      </c>
      <c r="BE2376" s="172">
        <f t="shared" si="1030"/>
        <v>0</v>
      </c>
      <c r="BF2376" s="171">
        <f>(VLOOKUP($D2376,'P4 Destination'!$C$21:$M$176,5,0))*BE2376</f>
        <v>0</v>
      </c>
      <c r="BG2376" s="172">
        <f t="shared" si="1031"/>
        <v>0</v>
      </c>
      <c r="BH2376" s="171">
        <f>(VLOOKUP($D2376,'P4 Destination'!$C$21:$M$176,6,0))*BG2376</f>
        <v>0</v>
      </c>
      <c r="BI2376" s="172">
        <f t="shared" si="1032"/>
        <v>0</v>
      </c>
      <c r="BJ2376" s="171">
        <f>(VLOOKUP($D2376,'P4 Destination'!$C$21:$M$176,7,0))*BI2376</f>
        <v>0</v>
      </c>
      <c r="BK2376" s="172">
        <f t="shared" si="1033"/>
        <v>0</v>
      </c>
      <c r="BL2376" s="171">
        <f>(VLOOKUP($D2376,'P4 Destination'!$C$21:$M$176,8,0))*BK2376</f>
        <v>0</v>
      </c>
      <c r="BM2376" s="172">
        <f t="shared" si="1034"/>
        <v>0</v>
      </c>
      <c r="BN2376" s="171">
        <f>(VLOOKUP($D2376,'P4 Destination'!$C$21:$M$176,9,0))*BM2376</f>
        <v>0</v>
      </c>
      <c r="BO2376" s="154">
        <f t="shared" si="1040"/>
        <v>0</v>
      </c>
      <c r="BP2376" s="171">
        <f>(VLOOKUP(D2376,'P4 Destination'!$C$21:$M$176,10,0))*K2376</f>
        <v>0</v>
      </c>
      <c r="BQ2376" s="171">
        <f>(VLOOKUP(D2376,'P4 Destination'!$C$21:$M$176,11,0))*J2376</f>
        <v>0</v>
      </c>
      <c r="BR2376" s="173">
        <f t="shared" si="1035"/>
        <v>0</v>
      </c>
      <c r="BS2376" s="173">
        <f>(AV2376*2500)*'P6 Verzekering'!$E$11</f>
        <v>0</v>
      </c>
      <c r="BT2376" s="173">
        <f>(AW2376*2500)*'P6 Verzekering'!$E$12</f>
        <v>0</v>
      </c>
      <c r="BU2376" s="173">
        <f>(L2376*2500)*'P6 Verzekering'!$E$13</f>
        <v>0</v>
      </c>
      <c r="BV2376" s="173">
        <f t="shared" si="1036"/>
        <v>0</v>
      </c>
      <c r="BW2376"/>
      <c r="BX2376"/>
    </row>
    <row r="2377" spans="1:76">
      <c r="A2377" s="152" t="s">
        <v>938</v>
      </c>
      <c r="B2377" s="152" t="s">
        <v>219</v>
      </c>
      <c r="C2377" s="152" t="s">
        <v>149</v>
      </c>
      <c r="D2377" s="152" t="s">
        <v>151</v>
      </c>
      <c r="E2377" s="152" t="s">
        <v>149</v>
      </c>
      <c r="F2377" s="153">
        <f t="shared" si="1038"/>
        <v>55</v>
      </c>
      <c r="G2377" s="154">
        <v>0</v>
      </c>
      <c r="H2377" s="154">
        <f>IFERROR(VLOOKUP(B2377,'P2 Origin'!$C$21:$Q$176,15,FALSE),0)</f>
        <v>0</v>
      </c>
      <c r="I2377" s="154">
        <f>IFERROR(VLOOKUP(D2377,'P4 Destination'!$C$21:$Q$176,15,FALSE),0)</f>
        <v>0</v>
      </c>
      <c r="J2377" s="155"/>
      <c r="K2377" s="155"/>
      <c r="L2377" s="156">
        <v>55</v>
      </c>
      <c r="M2377" s="155">
        <v>205</v>
      </c>
      <c r="N2377" s="155">
        <v>2</v>
      </c>
      <c r="O2377" s="157">
        <f t="shared" si="1013"/>
        <v>0</v>
      </c>
      <c r="P2377" s="158">
        <f t="shared" si="1014"/>
        <v>0</v>
      </c>
      <c r="Q2377" s="159">
        <f>IFERROR(VLOOKUP(N2377,'P1 Intra-Europees'!$A$15:$H$25,3,0),0)*P2377</f>
        <v>0</v>
      </c>
      <c r="R2377" s="160">
        <f t="shared" si="1015"/>
        <v>0</v>
      </c>
      <c r="S2377" s="159">
        <f>IFERROR(VLOOKUP(N2377,'P1 Intra-Europees'!$A$15:$H$25,4,0),0)*R2377</f>
        <v>0</v>
      </c>
      <c r="T2377" s="160">
        <f t="shared" si="1016"/>
        <v>0</v>
      </c>
      <c r="U2377" s="159">
        <f>IFERROR(VLOOKUP(N2377,'P1 Intra-Europees'!$A$15:$H$25,5,0),0)*T2377</f>
        <v>0</v>
      </c>
      <c r="V2377" s="160">
        <f t="shared" si="1017"/>
        <v>0</v>
      </c>
      <c r="W2377" s="159">
        <f>IFERROR(VLOOKUP(N2377,'P1 Intra-Europees'!$A$15:$H$25,6,0),0)*V2377</f>
        <v>0</v>
      </c>
      <c r="X2377" s="160">
        <f t="shared" si="1018"/>
        <v>55</v>
      </c>
      <c r="Y2377" s="159">
        <f>IFERROR(VLOOKUP(N2377,'P1 Intra-Europees'!$A$15:$H$25,7,0),0)*X2377</f>
        <v>0</v>
      </c>
      <c r="Z2377" s="161">
        <f t="shared" si="1019"/>
        <v>0</v>
      </c>
      <c r="AA2377" s="162">
        <f>IFERROR(VLOOKUP(N2377,'P1 Intra-Europees'!$A$15:$H$25,8,0),0)*Z2377</f>
        <v>0</v>
      </c>
      <c r="AB2377" s="163">
        <f t="shared" si="1020"/>
        <v>0</v>
      </c>
      <c r="AC2377" s="157" t="str">
        <f>VLOOKUP(B2377,'P2 Origin'!$C$21:$O$176,13,0)</f>
        <v>EUR</v>
      </c>
      <c r="AD2377" s="164">
        <f t="shared" si="1021"/>
        <v>0</v>
      </c>
      <c r="AE2377" s="165">
        <f>IF(AU2377&gt;0.1,VLOOKUP(B2377,'P2 Origin'!$C$21:$M$176,3,0)*H2377,0)</f>
        <v>0</v>
      </c>
      <c r="AF2377" s="166">
        <f t="shared" si="1022"/>
        <v>0</v>
      </c>
      <c r="AG2377" s="165">
        <f>(VLOOKUP(B2377,'P2 Origin'!$C$21:$M$176,4,0))*AF2377</f>
        <v>0</v>
      </c>
      <c r="AH2377" s="166">
        <f t="shared" si="1023"/>
        <v>0</v>
      </c>
      <c r="AI2377" s="165">
        <f>(VLOOKUP(B2377,'P2 Origin'!$C$21:$M$176,5,0))*AH2377</f>
        <v>0</v>
      </c>
      <c r="AJ2377" s="166">
        <f t="shared" si="1037"/>
        <v>0</v>
      </c>
      <c r="AK2377" s="165">
        <f>(VLOOKUP(B2377,'P2 Origin'!$C$21:$M$176,6,0))*AJ2377</f>
        <v>0</v>
      </c>
      <c r="AL2377" s="166">
        <f t="shared" si="1024"/>
        <v>0</v>
      </c>
      <c r="AM2377" s="165">
        <f>(VLOOKUP($B2377,'P2 Origin'!$C$21:$M$176,7,0))*AL2377</f>
        <v>0</v>
      </c>
      <c r="AN2377" s="166">
        <f t="shared" si="1025"/>
        <v>0</v>
      </c>
      <c r="AO2377" s="165">
        <f>(VLOOKUP($B2377,'P2 Origin'!$C$21:$M$176,8,0))*AN2377</f>
        <v>0</v>
      </c>
      <c r="AP2377" s="166">
        <f t="shared" si="1026"/>
        <v>0</v>
      </c>
      <c r="AQ2377" s="165">
        <f>(VLOOKUP($B2377,'P2 Origin'!$C$21:$M$176,9,0))*AP2377</f>
        <v>0</v>
      </c>
      <c r="AR2377" s="155">
        <f t="shared" si="1039"/>
        <v>0</v>
      </c>
      <c r="AS2377" s="164">
        <f>(VLOOKUP(B2377,'P2 Origin'!$C$21:$M$176,10,0))*K2377</f>
        <v>0</v>
      </c>
      <c r="AT2377" s="164">
        <f>(VLOOKUP(B2377,'P2 Origin'!$C$21:$M$176,11,0))*J2377</f>
        <v>0</v>
      </c>
      <c r="AU2377" s="167">
        <v>0</v>
      </c>
      <c r="AV2377" s="168">
        <v>0</v>
      </c>
      <c r="AW2377" s="169">
        <v>0</v>
      </c>
      <c r="AX2377" s="170">
        <f>IF(AU2377&gt;=0.1,'P3 Bureaumarge zee- en luchtvr.'!$D$12,0)</f>
        <v>0</v>
      </c>
      <c r="AY2377" s="163">
        <f t="shared" si="1027"/>
        <v>0</v>
      </c>
      <c r="AZ2377" s="157" t="str">
        <f>VLOOKUP(D2377,'P4 Destination'!$C$21:$O$176,13,0)</f>
        <v>EUR</v>
      </c>
      <c r="BA2377" s="164">
        <f t="shared" si="1028"/>
        <v>0</v>
      </c>
      <c r="BB2377" s="171">
        <f>IF(AU2377&gt;0.1,(VLOOKUP(D2377,'P4 Destination'!$C$21:$M$176,3,0))*I2377,0)</f>
        <v>0</v>
      </c>
      <c r="BC2377" s="172">
        <f t="shared" si="1029"/>
        <v>0</v>
      </c>
      <c r="BD2377" s="171">
        <f>(VLOOKUP($D2377,'P4 Destination'!$C$21:$M$176,4,0))*BC2377</f>
        <v>0</v>
      </c>
      <c r="BE2377" s="172">
        <f t="shared" si="1030"/>
        <v>0</v>
      </c>
      <c r="BF2377" s="171">
        <f>(VLOOKUP($D2377,'P4 Destination'!$C$21:$M$176,5,0))*BE2377</f>
        <v>0</v>
      </c>
      <c r="BG2377" s="172">
        <f t="shared" si="1031"/>
        <v>0</v>
      </c>
      <c r="BH2377" s="171">
        <f>(VLOOKUP($D2377,'P4 Destination'!$C$21:$M$176,6,0))*BG2377</f>
        <v>0</v>
      </c>
      <c r="BI2377" s="172">
        <f t="shared" si="1032"/>
        <v>0</v>
      </c>
      <c r="BJ2377" s="171">
        <f>(VLOOKUP($D2377,'P4 Destination'!$C$21:$M$176,7,0))*BI2377</f>
        <v>0</v>
      </c>
      <c r="BK2377" s="172">
        <f t="shared" si="1033"/>
        <v>0</v>
      </c>
      <c r="BL2377" s="171">
        <f>(VLOOKUP($D2377,'P4 Destination'!$C$21:$M$176,8,0))*BK2377</f>
        <v>0</v>
      </c>
      <c r="BM2377" s="172">
        <f t="shared" si="1034"/>
        <v>0</v>
      </c>
      <c r="BN2377" s="171">
        <f>(VLOOKUP($D2377,'P4 Destination'!$C$21:$M$176,9,0))*BM2377</f>
        <v>0</v>
      </c>
      <c r="BO2377" s="154">
        <f t="shared" si="1040"/>
        <v>0</v>
      </c>
      <c r="BP2377" s="171">
        <f>(VLOOKUP(D2377,'P4 Destination'!$C$21:$M$176,10,0))*K2377</f>
        <v>0</v>
      </c>
      <c r="BQ2377" s="171">
        <f>(VLOOKUP(D2377,'P4 Destination'!$C$21:$M$176,11,0))*J2377</f>
        <v>0</v>
      </c>
      <c r="BR2377" s="173">
        <f t="shared" si="1035"/>
        <v>0</v>
      </c>
      <c r="BS2377" s="173">
        <f>(AV2377*2500)*'P6 Verzekering'!$E$11</f>
        <v>0</v>
      </c>
      <c r="BT2377" s="173">
        <f>(AW2377*2500)*'P6 Verzekering'!$E$12</f>
        <v>0</v>
      </c>
      <c r="BU2377" s="173">
        <f>(L2377*2500)*'P6 Verzekering'!$E$13</f>
        <v>0</v>
      </c>
      <c r="BV2377" s="173">
        <f t="shared" si="1036"/>
        <v>0</v>
      </c>
      <c r="BW2377"/>
      <c r="BX2377"/>
    </row>
    <row r="2378" spans="1:76">
      <c r="A2378" s="152" t="s">
        <v>1734</v>
      </c>
      <c r="B2378" s="152" t="s">
        <v>219</v>
      </c>
      <c r="C2378" s="152" t="s">
        <v>219</v>
      </c>
      <c r="D2378" s="152" t="s">
        <v>151</v>
      </c>
      <c r="E2378" s="152" t="s">
        <v>149</v>
      </c>
      <c r="F2378" s="153">
        <f t="shared" si="1038"/>
        <v>55</v>
      </c>
      <c r="G2378" s="154">
        <v>0</v>
      </c>
      <c r="H2378" s="154">
        <f>IFERROR(VLOOKUP(B2378,'P2 Origin'!$C$21:$Q$176,15,FALSE),0)</f>
        <v>0</v>
      </c>
      <c r="I2378" s="154">
        <f>IFERROR(VLOOKUP(D2378,'P4 Destination'!$C$21:$Q$176,15,FALSE),0)</f>
        <v>0</v>
      </c>
      <c r="J2378" s="155"/>
      <c r="K2378" s="155"/>
      <c r="L2378" s="156">
        <v>55</v>
      </c>
      <c r="M2378" s="155">
        <v>207</v>
      </c>
      <c r="N2378" s="155">
        <v>2</v>
      </c>
      <c r="O2378" s="157">
        <f t="shared" si="1013"/>
        <v>0</v>
      </c>
      <c r="P2378" s="158">
        <f t="shared" si="1014"/>
        <v>0</v>
      </c>
      <c r="Q2378" s="159">
        <f>IFERROR(VLOOKUP(N2378,'P1 Intra-Europees'!$A$15:$H$25,3,0),0)*P2378</f>
        <v>0</v>
      </c>
      <c r="R2378" s="160">
        <f t="shared" si="1015"/>
        <v>0</v>
      </c>
      <c r="S2378" s="159">
        <f>IFERROR(VLOOKUP(N2378,'P1 Intra-Europees'!$A$15:$H$25,4,0),0)*R2378</f>
        <v>0</v>
      </c>
      <c r="T2378" s="160">
        <f t="shared" si="1016"/>
        <v>0</v>
      </c>
      <c r="U2378" s="159">
        <f>IFERROR(VLOOKUP(N2378,'P1 Intra-Europees'!$A$15:$H$25,5,0),0)*T2378</f>
        <v>0</v>
      </c>
      <c r="V2378" s="160">
        <f t="shared" si="1017"/>
        <v>0</v>
      </c>
      <c r="W2378" s="159">
        <f>IFERROR(VLOOKUP(N2378,'P1 Intra-Europees'!$A$15:$H$25,6,0),0)*V2378</f>
        <v>0</v>
      </c>
      <c r="X2378" s="160">
        <f t="shared" si="1018"/>
        <v>55</v>
      </c>
      <c r="Y2378" s="159">
        <f>IFERROR(VLOOKUP(N2378,'P1 Intra-Europees'!$A$15:$H$25,7,0),0)*X2378</f>
        <v>0</v>
      </c>
      <c r="Z2378" s="161">
        <f t="shared" si="1019"/>
        <v>0</v>
      </c>
      <c r="AA2378" s="162">
        <f>IFERROR(VLOOKUP(N2378,'P1 Intra-Europees'!$A$15:$H$25,8,0),0)*Z2378</f>
        <v>0</v>
      </c>
      <c r="AB2378" s="163">
        <f t="shared" si="1020"/>
        <v>0</v>
      </c>
      <c r="AC2378" s="157" t="str">
        <f>VLOOKUP(B2378,'P2 Origin'!$C$21:$O$176,13,0)</f>
        <v>EUR</v>
      </c>
      <c r="AD2378" s="164">
        <f t="shared" si="1021"/>
        <v>0</v>
      </c>
      <c r="AE2378" s="165">
        <f>IF(AU2378&gt;0.1,VLOOKUP(B2378,'P2 Origin'!$C$21:$M$176,3,0)*H2378,0)</f>
        <v>0</v>
      </c>
      <c r="AF2378" s="166">
        <f t="shared" si="1022"/>
        <v>0</v>
      </c>
      <c r="AG2378" s="165">
        <f>(VLOOKUP(B2378,'P2 Origin'!$C$21:$M$176,4,0))*AF2378</f>
        <v>0</v>
      </c>
      <c r="AH2378" s="166">
        <f t="shared" si="1023"/>
        <v>0</v>
      </c>
      <c r="AI2378" s="165">
        <f>(VLOOKUP(B2378,'P2 Origin'!$C$21:$M$176,5,0))*AH2378</f>
        <v>0</v>
      </c>
      <c r="AJ2378" s="166">
        <f t="shared" si="1037"/>
        <v>0</v>
      </c>
      <c r="AK2378" s="165">
        <f>(VLOOKUP(B2378,'P2 Origin'!$C$21:$M$176,6,0))*AJ2378</f>
        <v>0</v>
      </c>
      <c r="AL2378" s="166">
        <f t="shared" si="1024"/>
        <v>0</v>
      </c>
      <c r="AM2378" s="165">
        <f>(VLOOKUP($B2378,'P2 Origin'!$C$21:$M$176,7,0))*AL2378</f>
        <v>0</v>
      </c>
      <c r="AN2378" s="166">
        <f t="shared" si="1025"/>
        <v>0</v>
      </c>
      <c r="AO2378" s="165">
        <f>(VLOOKUP($B2378,'P2 Origin'!$C$21:$M$176,8,0))*AN2378</f>
        <v>0</v>
      </c>
      <c r="AP2378" s="166">
        <f t="shared" si="1026"/>
        <v>0</v>
      </c>
      <c r="AQ2378" s="165">
        <f>(VLOOKUP($B2378,'P2 Origin'!$C$21:$M$176,9,0))*AP2378</f>
        <v>0</v>
      </c>
      <c r="AR2378" s="155">
        <f t="shared" si="1039"/>
        <v>0</v>
      </c>
      <c r="AS2378" s="164">
        <f>(VLOOKUP(B2378,'P2 Origin'!$C$21:$M$176,10,0))*K2378</f>
        <v>0</v>
      </c>
      <c r="AT2378" s="164">
        <f>(VLOOKUP(B2378,'P2 Origin'!$C$21:$M$176,11,0))*J2378</f>
        <v>0</v>
      </c>
      <c r="AU2378" s="167">
        <v>0</v>
      </c>
      <c r="AV2378" s="168">
        <v>0</v>
      </c>
      <c r="AW2378" s="169">
        <v>0</v>
      </c>
      <c r="AX2378" s="170">
        <f>IF(AU2378&gt;=0.1,'P3 Bureaumarge zee- en luchtvr.'!$D$12,0)</f>
        <v>0</v>
      </c>
      <c r="AY2378" s="163">
        <f t="shared" si="1027"/>
        <v>0</v>
      </c>
      <c r="AZ2378" s="157" t="str">
        <f>VLOOKUP(D2378,'P4 Destination'!$C$21:$O$176,13,0)</f>
        <v>EUR</v>
      </c>
      <c r="BA2378" s="164">
        <f t="shared" si="1028"/>
        <v>0</v>
      </c>
      <c r="BB2378" s="171">
        <f>IF(AU2378&gt;0.1,(VLOOKUP(D2378,'P4 Destination'!$C$21:$M$176,3,0))*I2378,0)</f>
        <v>0</v>
      </c>
      <c r="BC2378" s="172">
        <f t="shared" si="1029"/>
        <v>0</v>
      </c>
      <c r="BD2378" s="171">
        <f>(VLOOKUP($D2378,'P4 Destination'!$C$21:$M$176,4,0))*BC2378</f>
        <v>0</v>
      </c>
      <c r="BE2378" s="172">
        <f t="shared" si="1030"/>
        <v>0</v>
      </c>
      <c r="BF2378" s="171">
        <f>(VLOOKUP($D2378,'P4 Destination'!$C$21:$M$176,5,0))*BE2378</f>
        <v>0</v>
      </c>
      <c r="BG2378" s="172">
        <f t="shared" si="1031"/>
        <v>0</v>
      </c>
      <c r="BH2378" s="171">
        <f>(VLOOKUP($D2378,'P4 Destination'!$C$21:$M$176,6,0))*BG2378</f>
        <v>0</v>
      </c>
      <c r="BI2378" s="172">
        <f t="shared" si="1032"/>
        <v>0</v>
      </c>
      <c r="BJ2378" s="171">
        <f>(VLOOKUP($D2378,'P4 Destination'!$C$21:$M$176,7,0))*BI2378</f>
        <v>0</v>
      </c>
      <c r="BK2378" s="172">
        <f t="shared" si="1033"/>
        <v>0</v>
      </c>
      <c r="BL2378" s="171">
        <f>(VLOOKUP($D2378,'P4 Destination'!$C$21:$M$176,8,0))*BK2378</f>
        <v>0</v>
      </c>
      <c r="BM2378" s="172">
        <f t="shared" si="1034"/>
        <v>0</v>
      </c>
      <c r="BN2378" s="171">
        <f>(VLOOKUP($D2378,'P4 Destination'!$C$21:$M$176,9,0))*BM2378</f>
        <v>0</v>
      </c>
      <c r="BO2378" s="154">
        <f t="shared" si="1040"/>
        <v>0</v>
      </c>
      <c r="BP2378" s="171">
        <f>(VLOOKUP(D2378,'P4 Destination'!$C$21:$M$176,10,0))*K2378</f>
        <v>0</v>
      </c>
      <c r="BQ2378" s="171">
        <f>(VLOOKUP(D2378,'P4 Destination'!$C$21:$M$176,11,0))*J2378</f>
        <v>0</v>
      </c>
      <c r="BR2378" s="173">
        <f t="shared" si="1035"/>
        <v>0</v>
      </c>
      <c r="BS2378" s="173">
        <f>(AV2378*2500)*'P6 Verzekering'!$E$11</f>
        <v>0</v>
      </c>
      <c r="BT2378" s="173">
        <f>(AW2378*2500)*'P6 Verzekering'!$E$12</f>
        <v>0</v>
      </c>
      <c r="BU2378" s="173">
        <f>(L2378*2500)*'P6 Verzekering'!$E$13</f>
        <v>0</v>
      </c>
      <c r="BV2378" s="173">
        <f t="shared" si="1036"/>
        <v>0</v>
      </c>
      <c r="BW2378"/>
      <c r="BX2378"/>
    </row>
    <row r="2379" spans="1:76">
      <c r="A2379" s="152" t="s">
        <v>2724</v>
      </c>
      <c r="B2379" s="152" t="s">
        <v>181</v>
      </c>
      <c r="C2379" s="152" t="s">
        <v>153</v>
      </c>
      <c r="D2379" s="152" t="s">
        <v>219</v>
      </c>
      <c r="E2379" s="152" t="s">
        <v>219</v>
      </c>
      <c r="F2379" s="153">
        <f t="shared" si="1038"/>
        <v>55</v>
      </c>
      <c r="G2379" s="154">
        <v>0</v>
      </c>
      <c r="H2379" s="154">
        <f>IFERROR(VLOOKUP(B2379,'P2 Origin'!$C$21:$Q$176,15,FALSE),0)</f>
        <v>1</v>
      </c>
      <c r="I2379" s="154">
        <f>IFERROR(VLOOKUP(D2379,'P4 Destination'!$C$21:$Q$176,15,FALSE),0)</f>
        <v>0</v>
      </c>
      <c r="J2379" s="155"/>
      <c r="K2379" s="155"/>
      <c r="L2379" s="156">
        <v>55</v>
      </c>
      <c r="M2379" s="155">
        <v>506</v>
      </c>
      <c r="N2379" s="155">
        <v>4</v>
      </c>
      <c r="O2379" s="157">
        <f t="shared" ref="O2379:O2442" si="1041">SUM(Q2379,S2379,U2379,W2379,Y2379,AA2379)</f>
        <v>0</v>
      </c>
      <c r="P2379" s="158">
        <f t="shared" ref="P2379:P2442" si="1042">IF(AND(L2379&gt;=0.1,L2379&lt;=15),L2379,0)</f>
        <v>0</v>
      </c>
      <c r="Q2379" s="159">
        <f>IFERROR(VLOOKUP(N2379,'P1 Intra-Europees'!$A$15:$H$25,3,0),0)*P2379</f>
        <v>0</v>
      </c>
      <c r="R2379" s="160">
        <f t="shared" ref="R2379:R2442" si="1043">(IF(AND(L2379&gt;=15.1,L2379&lt;=25),L2379,0))</f>
        <v>0</v>
      </c>
      <c r="S2379" s="159">
        <f>IFERROR(VLOOKUP(N2379,'P1 Intra-Europees'!$A$15:$H$25,4,0),0)*R2379</f>
        <v>0</v>
      </c>
      <c r="T2379" s="160">
        <f t="shared" ref="T2379:T2442" si="1044">IF(AND(L2379&gt;=25.1,L2379&lt;=35),L2379,0)</f>
        <v>0</v>
      </c>
      <c r="U2379" s="159">
        <f>IFERROR(VLOOKUP(N2379,'P1 Intra-Europees'!$A$15:$H$25,5,0),0)*T2379</f>
        <v>0</v>
      </c>
      <c r="V2379" s="160">
        <f t="shared" ref="V2379:V2442" si="1045">IF(AND(L2379&gt;=35.1,L2379&lt;=45),L2379,0)</f>
        <v>0</v>
      </c>
      <c r="W2379" s="159">
        <f>IFERROR(VLOOKUP(N2379,'P1 Intra-Europees'!$A$15:$H$25,6,0),0)*V2379</f>
        <v>0</v>
      </c>
      <c r="X2379" s="160">
        <f t="shared" ref="X2379:X2442" si="1046">IF(AND(L2379&gt;=45.1,L2379&lt;=150),L2379,0)</f>
        <v>55</v>
      </c>
      <c r="Y2379" s="159">
        <f>IFERROR(VLOOKUP(N2379,'P1 Intra-Europees'!$A$15:$H$25,7,0),0)*X2379</f>
        <v>0</v>
      </c>
      <c r="Z2379" s="161">
        <f t="shared" ref="Z2379:Z2442" si="1047">IF(L2379&gt;=0.1,G2379,0)</f>
        <v>0</v>
      </c>
      <c r="AA2379" s="162">
        <f>IFERROR(VLOOKUP(N2379,'P1 Intra-Europees'!$A$15:$H$25,8,0),0)*Z2379</f>
        <v>0</v>
      </c>
      <c r="AB2379" s="163">
        <f t="shared" ref="AB2379:AB2442" si="1048">IF(AC2379=$AC$8,0.95,1)*AD2379</f>
        <v>0</v>
      </c>
      <c r="AC2379" s="157" t="str">
        <f>VLOOKUP(B2379,'P2 Origin'!$C$21:$O$176,13,0)</f>
        <v>EUR</v>
      </c>
      <c r="AD2379" s="164">
        <f t="shared" ref="AD2379:AD2442" si="1049">SUM(AE2379,AG2379,AI2379,AK2379,AS2379,AT2379,AM2379,AO2379,AQ2379)</f>
        <v>0</v>
      </c>
      <c r="AE2379" s="165">
        <f>IF(AU2379&gt;0.1,VLOOKUP(B2379,'P2 Origin'!$C$21:$M$176,3,0)*H2379,0)</f>
        <v>0</v>
      </c>
      <c r="AF2379" s="166">
        <f t="shared" ref="AF2379:AF2442" si="1050">IF(AND(AU2379&gt;=0.1,AU2379&lt;=5.99),AU2379,0)</f>
        <v>0</v>
      </c>
      <c r="AG2379" s="165">
        <f>(VLOOKUP(B2379,'P2 Origin'!$C$21:$M$176,4,0))*AF2379</f>
        <v>0</v>
      </c>
      <c r="AH2379" s="166">
        <f t="shared" ref="AH2379:AH2442" si="1051">IF(AND(AU2379&gt;=6,AU2379&lt;=15.99),$AU2379,0)</f>
        <v>0</v>
      </c>
      <c r="AI2379" s="165">
        <f>(VLOOKUP(B2379,'P2 Origin'!$C$21:$M$176,5,0))*AH2379</f>
        <v>0</v>
      </c>
      <c r="AJ2379" s="166">
        <f t="shared" si="1037"/>
        <v>0</v>
      </c>
      <c r="AK2379" s="165">
        <f>(VLOOKUP(B2379,'P2 Origin'!$C$21:$M$176,6,0))*AJ2379</f>
        <v>0</v>
      </c>
      <c r="AL2379" s="166">
        <f t="shared" ref="AL2379:AL2442" si="1052">IF(AND($AU2379&gt;=26,$AU2379&lt;=35.99),$AU2379,0)</f>
        <v>0</v>
      </c>
      <c r="AM2379" s="165">
        <f>(VLOOKUP($B2379,'P2 Origin'!$C$21:$M$176,7,0))*AL2379</f>
        <v>0</v>
      </c>
      <c r="AN2379" s="166">
        <f t="shared" ref="AN2379:AN2442" si="1053">IF(AND($AU2379&gt;=36,$AU2379&lt;=45.99),$AU2379,0)</f>
        <v>0</v>
      </c>
      <c r="AO2379" s="165">
        <f>(VLOOKUP($B2379,'P2 Origin'!$C$21:$M$176,8,0))*AN2379</f>
        <v>0</v>
      </c>
      <c r="AP2379" s="166">
        <f t="shared" ref="AP2379:AP2442" si="1054">IF(AND($AU2379&gt;=46,$AU2379&lt;=100),$AU2379,0)</f>
        <v>0</v>
      </c>
      <c r="AQ2379" s="165">
        <f>(VLOOKUP($B2379,'P2 Origin'!$C$21:$M$176,9,0))*AP2379</f>
        <v>0</v>
      </c>
      <c r="AR2379" s="155">
        <f t="shared" si="1039"/>
        <v>0</v>
      </c>
      <c r="AS2379" s="164">
        <f>(VLOOKUP(B2379,'P2 Origin'!$C$21:$M$176,10,0))*K2379</f>
        <v>0</v>
      </c>
      <c r="AT2379" s="164">
        <f>(VLOOKUP(B2379,'P2 Origin'!$C$21:$M$176,11,0))*J2379</f>
        <v>0</v>
      </c>
      <c r="AU2379" s="167">
        <v>0</v>
      </c>
      <c r="AV2379" s="168">
        <v>0</v>
      </c>
      <c r="AW2379" s="169">
        <v>0</v>
      </c>
      <c r="AX2379" s="170">
        <f>IF(AU2379&gt;=0.1,'P3 Bureaumarge zee- en luchtvr.'!$D$12,0)</f>
        <v>0</v>
      </c>
      <c r="AY2379" s="163">
        <f t="shared" ref="AY2379:AY2442" si="1055">IF(AZ2379=$AC$8,0.95,1)*BA2379</f>
        <v>0</v>
      </c>
      <c r="AZ2379" s="157" t="str">
        <f>VLOOKUP(D2379,'P4 Destination'!$C$21:$O$176,13,0)</f>
        <v>EUR</v>
      </c>
      <c r="BA2379" s="164">
        <f t="shared" ref="BA2379:BA2442" si="1056">SUM(BB2379,BD2379,BF2379,BN2379,BP2379,BQ2379,BH2379,BJ2379,BL2379)</f>
        <v>0</v>
      </c>
      <c r="BB2379" s="171">
        <f>IF(AU2379&gt;0.1,(VLOOKUP(D2379,'P4 Destination'!$C$21:$M$176,3,0))*I2379,0)</f>
        <v>0</v>
      </c>
      <c r="BC2379" s="172">
        <f t="shared" ref="BC2379:BC2442" si="1057">IF(AND($AU2379&gt;=0.1,$AU2379&lt;=5),$AU2379,0)</f>
        <v>0</v>
      </c>
      <c r="BD2379" s="171">
        <f>(VLOOKUP($D2379,'P4 Destination'!$C$21:$M$176,4,0))*BC2379</f>
        <v>0</v>
      </c>
      <c r="BE2379" s="172">
        <f t="shared" ref="BE2379:BE2442" si="1058">IF(AND($AU2379&gt;=6,$AU2379&lt;=15.99),$AU2379,0)</f>
        <v>0</v>
      </c>
      <c r="BF2379" s="171">
        <f>(VLOOKUP($D2379,'P4 Destination'!$C$21:$M$176,5,0))*BE2379</f>
        <v>0</v>
      </c>
      <c r="BG2379" s="172">
        <f t="shared" ref="BG2379:BG2442" si="1059">IF(AND($AU2379&gt;=16,$AU2379&lt;=25.99),$AU2379,0)</f>
        <v>0</v>
      </c>
      <c r="BH2379" s="171">
        <f>(VLOOKUP($D2379,'P4 Destination'!$C$21:$M$176,6,0))*BG2379</f>
        <v>0</v>
      </c>
      <c r="BI2379" s="172">
        <f t="shared" ref="BI2379:BI2442" si="1060">IF(AND($AU2379&gt;=26,$AU2379&lt;=35.99),$AU2379,0)</f>
        <v>0</v>
      </c>
      <c r="BJ2379" s="171">
        <f>(VLOOKUP($D2379,'P4 Destination'!$C$21:$M$176,7,0))*BI2379</f>
        <v>0</v>
      </c>
      <c r="BK2379" s="172">
        <f t="shared" ref="BK2379:BK2442" si="1061">IF(AND($AU2379&gt;=36,$AU2379&lt;=45.99),$AU2379,0)</f>
        <v>0</v>
      </c>
      <c r="BL2379" s="171">
        <f>(VLOOKUP($D2379,'P4 Destination'!$C$21:$M$176,8,0))*BK2379</f>
        <v>0</v>
      </c>
      <c r="BM2379" s="172">
        <f t="shared" ref="BM2379:BM2442" si="1062">IF(AND($AU2379&gt;=46,$AU2379&lt;=100),$AU2379,0)</f>
        <v>0</v>
      </c>
      <c r="BN2379" s="171">
        <f>(VLOOKUP($D2379,'P4 Destination'!$C$21:$M$176,9,0))*BM2379</f>
        <v>0</v>
      </c>
      <c r="BO2379" s="154">
        <f t="shared" si="1040"/>
        <v>0</v>
      </c>
      <c r="BP2379" s="171">
        <f>(VLOOKUP(D2379,'P4 Destination'!$C$21:$M$176,10,0))*K2379</f>
        <v>0</v>
      </c>
      <c r="BQ2379" s="171">
        <f>(VLOOKUP(D2379,'P4 Destination'!$C$21:$M$176,11,0))*J2379</f>
        <v>0</v>
      </c>
      <c r="BR2379" s="173">
        <f t="shared" ref="BR2379:BR2442" si="1063">SUM(BS2379:BU2379)</f>
        <v>0</v>
      </c>
      <c r="BS2379" s="173">
        <f>(AV2379*2500)*'P6 Verzekering'!$E$11</f>
        <v>0</v>
      </c>
      <c r="BT2379" s="173">
        <f>(AW2379*2500)*'P6 Verzekering'!$E$12</f>
        <v>0</v>
      </c>
      <c r="BU2379" s="173">
        <f>(L2379*2500)*'P6 Verzekering'!$E$13</f>
        <v>0</v>
      </c>
      <c r="BV2379" s="173">
        <f t="shared" ref="BV2379:BV2442" si="1064">SUM(O2379,AB2379,AX2379,AY2379,BR2379)</f>
        <v>0</v>
      </c>
      <c r="BW2379"/>
      <c r="BX2379"/>
    </row>
    <row r="2380" spans="1:76">
      <c r="A2380" s="152" t="s">
        <v>896</v>
      </c>
      <c r="B2380" s="152" t="s">
        <v>251</v>
      </c>
      <c r="C2380" s="152" t="s">
        <v>250</v>
      </c>
      <c r="D2380" s="152" t="s">
        <v>219</v>
      </c>
      <c r="E2380" s="152" t="s">
        <v>219</v>
      </c>
      <c r="F2380" s="153">
        <f t="shared" si="1038"/>
        <v>55</v>
      </c>
      <c r="G2380" s="154">
        <v>0</v>
      </c>
      <c r="H2380" s="154">
        <f>IFERROR(VLOOKUP(B2380,'P2 Origin'!$C$21:$Q$176,15,FALSE),0)</f>
        <v>1</v>
      </c>
      <c r="I2380" s="154">
        <f>IFERROR(VLOOKUP(D2380,'P4 Destination'!$C$21:$Q$176,15,FALSE),0)</f>
        <v>0</v>
      </c>
      <c r="J2380" s="155"/>
      <c r="K2380" s="155"/>
      <c r="L2380" s="156">
        <v>55</v>
      </c>
      <c r="M2380" s="155">
        <v>809</v>
      </c>
      <c r="N2380" s="155">
        <v>5</v>
      </c>
      <c r="O2380" s="157">
        <f t="shared" si="1041"/>
        <v>0</v>
      </c>
      <c r="P2380" s="158">
        <f t="shared" si="1042"/>
        <v>0</v>
      </c>
      <c r="Q2380" s="159">
        <f>IFERROR(VLOOKUP(N2380,'P1 Intra-Europees'!$A$15:$H$25,3,0),0)*P2380</f>
        <v>0</v>
      </c>
      <c r="R2380" s="160">
        <f t="shared" si="1043"/>
        <v>0</v>
      </c>
      <c r="S2380" s="159">
        <f>IFERROR(VLOOKUP(N2380,'P1 Intra-Europees'!$A$15:$H$25,4,0),0)*R2380</f>
        <v>0</v>
      </c>
      <c r="T2380" s="160">
        <f t="shared" si="1044"/>
        <v>0</v>
      </c>
      <c r="U2380" s="159">
        <f>IFERROR(VLOOKUP(N2380,'P1 Intra-Europees'!$A$15:$H$25,5,0),0)*T2380</f>
        <v>0</v>
      </c>
      <c r="V2380" s="160">
        <f t="shared" si="1045"/>
        <v>0</v>
      </c>
      <c r="W2380" s="159">
        <f>IFERROR(VLOOKUP(N2380,'P1 Intra-Europees'!$A$15:$H$25,6,0),0)*V2380</f>
        <v>0</v>
      </c>
      <c r="X2380" s="160">
        <f t="shared" si="1046"/>
        <v>55</v>
      </c>
      <c r="Y2380" s="159">
        <f>IFERROR(VLOOKUP(N2380,'P1 Intra-Europees'!$A$15:$H$25,7,0),0)*X2380</f>
        <v>0</v>
      </c>
      <c r="Z2380" s="161">
        <f t="shared" si="1047"/>
        <v>0</v>
      </c>
      <c r="AA2380" s="162">
        <f>IFERROR(VLOOKUP(N2380,'P1 Intra-Europees'!$A$15:$H$25,8,0),0)*Z2380</f>
        <v>0</v>
      </c>
      <c r="AB2380" s="163">
        <f t="shared" si="1048"/>
        <v>0</v>
      </c>
      <c r="AC2380" s="157" t="str">
        <f>VLOOKUP(B2380,'P2 Origin'!$C$21:$O$176,13,0)</f>
        <v>EUR</v>
      </c>
      <c r="AD2380" s="164">
        <f t="shared" si="1049"/>
        <v>0</v>
      </c>
      <c r="AE2380" s="165">
        <f>IF(AU2380&gt;0.1,VLOOKUP(B2380,'P2 Origin'!$C$21:$M$176,3,0)*H2380,0)</f>
        <v>0</v>
      </c>
      <c r="AF2380" s="166">
        <f t="shared" si="1050"/>
        <v>0</v>
      </c>
      <c r="AG2380" s="165">
        <f>(VLOOKUP(B2380,'P2 Origin'!$C$21:$M$176,4,0))*AF2380</f>
        <v>0</v>
      </c>
      <c r="AH2380" s="166">
        <f t="shared" si="1051"/>
        <v>0</v>
      </c>
      <c r="AI2380" s="165">
        <f>(VLOOKUP(B2380,'P2 Origin'!$C$21:$M$176,5,0))*AH2380</f>
        <v>0</v>
      </c>
      <c r="AJ2380" s="166">
        <f t="shared" si="1037"/>
        <v>0</v>
      </c>
      <c r="AK2380" s="165">
        <f>(VLOOKUP(B2380,'P2 Origin'!$C$21:$M$176,6,0))*AJ2380</f>
        <v>0</v>
      </c>
      <c r="AL2380" s="166">
        <f t="shared" si="1052"/>
        <v>0</v>
      </c>
      <c r="AM2380" s="165">
        <f>(VLOOKUP($B2380,'P2 Origin'!$C$21:$M$176,7,0))*AL2380</f>
        <v>0</v>
      </c>
      <c r="AN2380" s="166">
        <f t="shared" si="1053"/>
        <v>0</v>
      </c>
      <c r="AO2380" s="165">
        <f>(VLOOKUP($B2380,'P2 Origin'!$C$21:$M$176,8,0))*AN2380</f>
        <v>0</v>
      </c>
      <c r="AP2380" s="166">
        <f t="shared" si="1054"/>
        <v>0</v>
      </c>
      <c r="AQ2380" s="165">
        <f>(VLOOKUP($B2380,'P2 Origin'!$C$21:$M$176,9,0))*AP2380</f>
        <v>0</v>
      </c>
      <c r="AR2380" s="155">
        <f t="shared" si="1039"/>
        <v>0</v>
      </c>
      <c r="AS2380" s="164">
        <f>(VLOOKUP(B2380,'P2 Origin'!$C$21:$M$176,10,0))*K2380</f>
        <v>0</v>
      </c>
      <c r="AT2380" s="164">
        <f>(VLOOKUP(B2380,'P2 Origin'!$C$21:$M$176,11,0))*J2380</f>
        <v>0</v>
      </c>
      <c r="AU2380" s="167">
        <v>0</v>
      </c>
      <c r="AV2380" s="168">
        <v>0</v>
      </c>
      <c r="AW2380" s="169">
        <v>0</v>
      </c>
      <c r="AX2380" s="170">
        <f>IF(AU2380&gt;=0.1,'P3 Bureaumarge zee- en luchtvr.'!$D$12,0)</f>
        <v>0</v>
      </c>
      <c r="AY2380" s="163">
        <f t="shared" si="1055"/>
        <v>0</v>
      </c>
      <c r="AZ2380" s="157" t="str">
        <f>VLOOKUP(D2380,'P4 Destination'!$C$21:$O$176,13,0)</f>
        <v>EUR</v>
      </c>
      <c r="BA2380" s="164">
        <f t="shared" si="1056"/>
        <v>0</v>
      </c>
      <c r="BB2380" s="171">
        <f>IF(AU2380&gt;0.1,(VLOOKUP(D2380,'P4 Destination'!$C$21:$M$176,3,0))*I2380,0)</f>
        <v>0</v>
      </c>
      <c r="BC2380" s="172">
        <f t="shared" si="1057"/>
        <v>0</v>
      </c>
      <c r="BD2380" s="171">
        <f>(VLOOKUP($D2380,'P4 Destination'!$C$21:$M$176,4,0))*BC2380</f>
        <v>0</v>
      </c>
      <c r="BE2380" s="172">
        <f t="shared" si="1058"/>
        <v>0</v>
      </c>
      <c r="BF2380" s="171">
        <f>(VLOOKUP($D2380,'P4 Destination'!$C$21:$M$176,5,0))*BE2380</f>
        <v>0</v>
      </c>
      <c r="BG2380" s="172">
        <f t="shared" si="1059"/>
        <v>0</v>
      </c>
      <c r="BH2380" s="171">
        <f>(VLOOKUP($D2380,'P4 Destination'!$C$21:$M$176,6,0))*BG2380</f>
        <v>0</v>
      </c>
      <c r="BI2380" s="172">
        <f t="shared" si="1060"/>
        <v>0</v>
      </c>
      <c r="BJ2380" s="171">
        <f>(VLOOKUP($D2380,'P4 Destination'!$C$21:$M$176,7,0))*BI2380</f>
        <v>0</v>
      </c>
      <c r="BK2380" s="172">
        <f t="shared" si="1061"/>
        <v>0</v>
      </c>
      <c r="BL2380" s="171">
        <f>(VLOOKUP($D2380,'P4 Destination'!$C$21:$M$176,8,0))*BK2380</f>
        <v>0</v>
      </c>
      <c r="BM2380" s="172">
        <f t="shared" si="1062"/>
        <v>0</v>
      </c>
      <c r="BN2380" s="171">
        <f>(VLOOKUP($D2380,'P4 Destination'!$C$21:$M$176,9,0))*BM2380</f>
        <v>0</v>
      </c>
      <c r="BO2380" s="154">
        <f t="shared" si="1040"/>
        <v>0</v>
      </c>
      <c r="BP2380" s="171">
        <f>(VLOOKUP(D2380,'P4 Destination'!$C$21:$M$176,10,0))*K2380</f>
        <v>0</v>
      </c>
      <c r="BQ2380" s="171">
        <f>(VLOOKUP(D2380,'P4 Destination'!$C$21:$M$176,11,0))*J2380</f>
        <v>0</v>
      </c>
      <c r="BR2380" s="173">
        <f t="shared" si="1063"/>
        <v>0</v>
      </c>
      <c r="BS2380" s="173">
        <f>(AV2380*2500)*'P6 Verzekering'!$E$11</f>
        <v>0</v>
      </c>
      <c r="BT2380" s="173">
        <f>(AW2380*2500)*'P6 Verzekering'!$E$12</f>
        <v>0</v>
      </c>
      <c r="BU2380" s="173">
        <f>(L2380*2500)*'P6 Verzekering'!$E$13</f>
        <v>0</v>
      </c>
      <c r="BV2380" s="173">
        <f t="shared" si="1064"/>
        <v>0</v>
      </c>
      <c r="BW2380"/>
      <c r="BX2380"/>
    </row>
    <row r="2381" spans="1:76">
      <c r="A2381" s="152" t="s">
        <v>1147</v>
      </c>
      <c r="B2381" s="152" t="s">
        <v>253</v>
      </c>
      <c r="C2381" s="152" t="s">
        <v>250</v>
      </c>
      <c r="D2381" s="152" t="s">
        <v>219</v>
      </c>
      <c r="E2381" s="152" t="s">
        <v>219</v>
      </c>
      <c r="F2381" s="153">
        <f t="shared" si="1038"/>
        <v>55</v>
      </c>
      <c r="G2381" s="154">
        <v>0</v>
      </c>
      <c r="H2381" s="154">
        <f>IFERROR(VLOOKUP(B2381,'P2 Origin'!$C$21:$Q$176,15,FALSE),0)</f>
        <v>1</v>
      </c>
      <c r="I2381" s="154">
        <f>IFERROR(VLOOKUP(D2381,'P4 Destination'!$C$21:$Q$176,15,FALSE),0)</f>
        <v>0</v>
      </c>
      <c r="J2381" s="155"/>
      <c r="K2381" s="155"/>
      <c r="L2381" s="156">
        <v>55</v>
      </c>
      <c r="M2381" s="155">
        <v>989</v>
      </c>
      <c r="N2381" s="155">
        <v>5</v>
      </c>
      <c r="O2381" s="157">
        <f t="shared" si="1041"/>
        <v>0</v>
      </c>
      <c r="P2381" s="158">
        <f t="shared" si="1042"/>
        <v>0</v>
      </c>
      <c r="Q2381" s="159">
        <f>IFERROR(VLOOKUP(N2381,'P1 Intra-Europees'!$A$15:$H$25,3,0),0)*P2381</f>
        <v>0</v>
      </c>
      <c r="R2381" s="160">
        <f t="shared" si="1043"/>
        <v>0</v>
      </c>
      <c r="S2381" s="159">
        <f>IFERROR(VLOOKUP(N2381,'P1 Intra-Europees'!$A$15:$H$25,4,0),0)*R2381</f>
        <v>0</v>
      </c>
      <c r="T2381" s="160">
        <f t="shared" si="1044"/>
        <v>0</v>
      </c>
      <c r="U2381" s="159">
        <f>IFERROR(VLOOKUP(N2381,'P1 Intra-Europees'!$A$15:$H$25,5,0),0)*T2381</f>
        <v>0</v>
      </c>
      <c r="V2381" s="160">
        <f t="shared" si="1045"/>
        <v>0</v>
      </c>
      <c r="W2381" s="159">
        <f>IFERROR(VLOOKUP(N2381,'P1 Intra-Europees'!$A$15:$H$25,6,0),0)*V2381</f>
        <v>0</v>
      </c>
      <c r="X2381" s="160">
        <f t="shared" si="1046"/>
        <v>55</v>
      </c>
      <c r="Y2381" s="159">
        <f>IFERROR(VLOOKUP(N2381,'P1 Intra-Europees'!$A$15:$H$25,7,0),0)*X2381</f>
        <v>0</v>
      </c>
      <c r="Z2381" s="161">
        <f t="shared" si="1047"/>
        <v>0</v>
      </c>
      <c r="AA2381" s="162">
        <f>IFERROR(VLOOKUP(N2381,'P1 Intra-Europees'!$A$15:$H$25,8,0),0)*Z2381</f>
        <v>0</v>
      </c>
      <c r="AB2381" s="163">
        <f t="shared" si="1048"/>
        <v>0</v>
      </c>
      <c r="AC2381" s="157" t="str">
        <f>VLOOKUP(B2381,'P2 Origin'!$C$21:$O$176,13,0)</f>
        <v>EUR</v>
      </c>
      <c r="AD2381" s="164">
        <f t="shared" si="1049"/>
        <v>0</v>
      </c>
      <c r="AE2381" s="165">
        <f>IF(AU2381&gt;0.1,VLOOKUP(B2381,'P2 Origin'!$C$21:$M$176,3,0)*H2381,0)</f>
        <v>0</v>
      </c>
      <c r="AF2381" s="166">
        <f t="shared" si="1050"/>
        <v>0</v>
      </c>
      <c r="AG2381" s="165">
        <f>(VLOOKUP(B2381,'P2 Origin'!$C$21:$M$176,4,0))*AF2381</f>
        <v>0</v>
      </c>
      <c r="AH2381" s="166">
        <f t="shared" si="1051"/>
        <v>0</v>
      </c>
      <c r="AI2381" s="165">
        <f>(VLOOKUP(B2381,'P2 Origin'!$C$21:$M$176,5,0))*AH2381</f>
        <v>0</v>
      </c>
      <c r="AJ2381" s="166">
        <f t="shared" si="1037"/>
        <v>0</v>
      </c>
      <c r="AK2381" s="165">
        <f>(VLOOKUP(B2381,'P2 Origin'!$C$21:$M$176,6,0))*AJ2381</f>
        <v>0</v>
      </c>
      <c r="AL2381" s="166">
        <f t="shared" si="1052"/>
        <v>0</v>
      </c>
      <c r="AM2381" s="165">
        <f>(VLOOKUP($B2381,'P2 Origin'!$C$21:$M$176,7,0))*AL2381</f>
        <v>0</v>
      </c>
      <c r="AN2381" s="166">
        <f t="shared" si="1053"/>
        <v>0</v>
      </c>
      <c r="AO2381" s="165">
        <f>(VLOOKUP($B2381,'P2 Origin'!$C$21:$M$176,8,0))*AN2381</f>
        <v>0</v>
      </c>
      <c r="AP2381" s="166">
        <f t="shared" si="1054"/>
        <v>0</v>
      </c>
      <c r="AQ2381" s="165">
        <f>(VLOOKUP($B2381,'P2 Origin'!$C$21:$M$176,9,0))*AP2381</f>
        <v>0</v>
      </c>
      <c r="AR2381" s="155">
        <f t="shared" si="1039"/>
        <v>0</v>
      </c>
      <c r="AS2381" s="164">
        <f>(VLOOKUP(B2381,'P2 Origin'!$C$21:$M$176,10,0))*K2381</f>
        <v>0</v>
      </c>
      <c r="AT2381" s="164">
        <f>(VLOOKUP(B2381,'P2 Origin'!$C$21:$M$176,11,0))*J2381</f>
        <v>0</v>
      </c>
      <c r="AU2381" s="167">
        <v>0</v>
      </c>
      <c r="AV2381" s="168">
        <v>0</v>
      </c>
      <c r="AW2381" s="169">
        <v>0</v>
      </c>
      <c r="AX2381" s="170">
        <f>IF(AU2381&gt;=0.1,'P3 Bureaumarge zee- en luchtvr.'!$D$12,0)</f>
        <v>0</v>
      </c>
      <c r="AY2381" s="163">
        <f t="shared" si="1055"/>
        <v>0</v>
      </c>
      <c r="AZ2381" s="157" t="str">
        <f>VLOOKUP(D2381,'P4 Destination'!$C$21:$O$176,13,0)</f>
        <v>EUR</v>
      </c>
      <c r="BA2381" s="164">
        <f t="shared" si="1056"/>
        <v>0</v>
      </c>
      <c r="BB2381" s="171">
        <f>IF(AU2381&gt;0.1,(VLOOKUP(D2381,'P4 Destination'!$C$21:$M$176,3,0))*I2381,0)</f>
        <v>0</v>
      </c>
      <c r="BC2381" s="172">
        <f t="shared" si="1057"/>
        <v>0</v>
      </c>
      <c r="BD2381" s="171">
        <f>(VLOOKUP($D2381,'P4 Destination'!$C$21:$M$176,4,0))*BC2381</f>
        <v>0</v>
      </c>
      <c r="BE2381" s="172">
        <f t="shared" si="1058"/>
        <v>0</v>
      </c>
      <c r="BF2381" s="171">
        <f>(VLOOKUP($D2381,'P4 Destination'!$C$21:$M$176,5,0))*BE2381</f>
        <v>0</v>
      </c>
      <c r="BG2381" s="172">
        <f t="shared" si="1059"/>
        <v>0</v>
      </c>
      <c r="BH2381" s="171">
        <f>(VLOOKUP($D2381,'P4 Destination'!$C$21:$M$176,6,0))*BG2381</f>
        <v>0</v>
      </c>
      <c r="BI2381" s="172">
        <f t="shared" si="1060"/>
        <v>0</v>
      </c>
      <c r="BJ2381" s="171">
        <f>(VLOOKUP($D2381,'P4 Destination'!$C$21:$M$176,7,0))*BI2381</f>
        <v>0</v>
      </c>
      <c r="BK2381" s="172">
        <f t="shared" si="1061"/>
        <v>0</v>
      </c>
      <c r="BL2381" s="171">
        <f>(VLOOKUP($D2381,'P4 Destination'!$C$21:$M$176,8,0))*BK2381</f>
        <v>0</v>
      </c>
      <c r="BM2381" s="172">
        <f t="shared" si="1062"/>
        <v>0</v>
      </c>
      <c r="BN2381" s="171">
        <f>(VLOOKUP($D2381,'P4 Destination'!$C$21:$M$176,9,0))*BM2381</f>
        <v>0</v>
      </c>
      <c r="BO2381" s="154">
        <f t="shared" si="1040"/>
        <v>0</v>
      </c>
      <c r="BP2381" s="171">
        <f>(VLOOKUP(D2381,'P4 Destination'!$C$21:$M$176,10,0))*K2381</f>
        <v>0</v>
      </c>
      <c r="BQ2381" s="171">
        <f>(VLOOKUP(D2381,'P4 Destination'!$C$21:$M$176,11,0))*J2381</f>
        <v>0</v>
      </c>
      <c r="BR2381" s="173">
        <f t="shared" si="1063"/>
        <v>0</v>
      </c>
      <c r="BS2381" s="173">
        <f>(AV2381*2500)*'P6 Verzekering'!$E$11</f>
        <v>0</v>
      </c>
      <c r="BT2381" s="173">
        <f>(AW2381*2500)*'P6 Verzekering'!$E$12</f>
        <v>0</v>
      </c>
      <c r="BU2381" s="173">
        <f>(L2381*2500)*'P6 Verzekering'!$E$13</f>
        <v>0</v>
      </c>
      <c r="BV2381" s="173">
        <f t="shared" si="1064"/>
        <v>0</v>
      </c>
      <c r="BW2381"/>
      <c r="BX2381"/>
    </row>
    <row r="2382" spans="1:76">
      <c r="A2382" s="152" t="s">
        <v>1026</v>
      </c>
      <c r="B2382" s="152" t="s">
        <v>151</v>
      </c>
      <c r="C2382" s="152" t="s">
        <v>149</v>
      </c>
      <c r="D2382" s="152" t="s">
        <v>147</v>
      </c>
      <c r="E2382" s="152" t="s">
        <v>146</v>
      </c>
      <c r="F2382" s="153">
        <f t="shared" si="1038"/>
        <v>55</v>
      </c>
      <c r="G2382" s="154">
        <v>0</v>
      </c>
      <c r="H2382" s="154">
        <f>IFERROR(VLOOKUP(B2382,'P2 Origin'!$C$21:$Q$176,15,FALSE),0)</f>
        <v>0</v>
      </c>
      <c r="I2382" s="154">
        <f>IFERROR(VLOOKUP(D2382,'P4 Destination'!$C$21:$Q$176,15,FALSE),0)</f>
        <v>1</v>
      </c>
      <c r="J2382" s="155"/>
      <c r="K2382" s="155"/>
      <c r="L2382" s="156">
        <v>55</v>
      </c>
      <c r="M2382" s="155">
        <v>1124</v>
      </c>
      <c r="N2382" s="155">
        <v>6</v>
      </c>
      <c r="O2382" s="157">
        <f t="shared" si="1041"/>
        <v>0</v>
      </c>
      <c r="P2382" s="158">
        <f t="shared" si="1042"/>
        <v>0</v>
      </c>
      <c r="Q2382" s="159">
        <f>IFERROR(VLOOKUP(N2382,'P1 Intra-Europees'!$A$15:$H$25,3,0),0)*P2382</f>
        <v>0</v>
      </c>
      <c r="R2382" s="160">
        <f t="shared" si="1043"/>
        <v>0</v>
      </c>
      <c r="S2382" s="159">
        <f>IFERROR(VLOOKUP(N2382,'P1 Intra-Europees'!$A$15:$H$25,4,0),0)*R2382</f>
        <v>0</v>
      </c>
      <c r="T2382" s="160">
        <f t="shared" si="1044"/>
        <v>0</v>
      </c>
      <c r="U2382" s="159">
        <f>IFERROR(VLOOKUP(N2382,'P1 Intra-Europees'!$A$15:$H$25,5,0),0)*T2382</f>
        <v>0</v>
      </c>
      <c r="V2382" s="160">
        <f t="shared" si="1045"/>
        <v>0</v>
      </c>
      <c r="W2382" s="159">
        <f>IFERROR(VLOOKUP(N2382,'P1 Intra-Europees'!$A$15:$H$25,6,0),0)*V2382</f>
        <v>0</v>
      </c>
      <c r="X2382" s="160">
        <f t="shared" si="1046"/>
        <v>55</v>
      </c>
      <c r="Y2382" s="159">
        <f>IFERROR(VLOOKUP(N2382,'P1 Intra-Europees'!$A$15:$H$25,7,0),0)*X2382</f>
        <v>0</v>
      </c>
      <c r="Z2382" s="161">
        <f t="shared" si="1047"/>
        <v>0</v>
      </c>
      <c r="AA2382" s="162">
        <f>IFERROR(VLOOKUP(N2382,'P1 Intra-Europees'!$A$15:$H$25,8,0),0)*Z2382</f>
        <v>0</v>
      </c>
      <c r="AB2382" s="163">
        <f t="shared" si="1048"/>
        <v>0</v>
      </c>
      <c r="AC2382" s="157" t="str">
        <f>VLOOKUP(B2382,'P2 Origin'!$C$21:$O$176,13,0)</f>
        <v>EUR</v>
      </c>
      <c r="AD2382" s="164">
        <f t="shared" si="1049"/>
        <v>0</v>
      </c>
      <c r="AE2382" s="165">
        <f>IF(AU2382&gt;0.1,VLOOKUP(B2382,'P2 Origin'!$C$21:$M$176,3,0)*H2382,0)</f>
        <v>0</v>
      </c>
      <c r="AF2382" s="166">
        <f t="shared" si="1050"/>
        <v>0</v>
      </c>
      <c r="AG2382" s="165">
        <f>(VLOOKUP(B2382,'P2 Origin'!$C$21:$M$176,4,0))*AF2382</f>
        <v>0</v>
      </c>
      <c r="AH2382" s="166">
        <f t="shared" si="1051"/>
        <v>0</v>
      </c>
      <c r="AI2382" s="165">
        <f>(VLOOKUP(B2382,'P2 Origin'!$C$21:$M$176,5,0))*AH2382</f>
        <v>0</v>
      </c>
      <c r="AJ2382" s="166">
        <f t="shared" si="1037"/>
        <v>0</v>
      </c>
      <c r="AK2382" s="165">
        <f>(VLOOKUP(B2382,'P2 Origin'!$C$21:$M$176,6,0))*AJ2382</f>
        <v>0</v>
      </c>
      <c r="AL2382" s="166">
        <f t="shared" si="1052"/>
        <v>0</v>
      </c>
      <c r="AM2382" s="165">
        <f>(VLOOKUP($B2382,'P2 Origin'!$C$21:$M$176,7,0))*AL2382</f>
        <v>0</v>
      </c>
      <c r="AN2382" s="166">
        <f t="shared" si="1053"/>
        <v>0</v>
      </c>
      <c r="AO2382" s="165">
        <f>(VLOOKUP($B2382,'P2 Origin'!$C$21:$M$176,8,0))*AN2382</f>
        <v>0</v>
      </c>
      <c r="AP2382" s="166">
        <f t="shared" si="1054"/>
        <v>0</v>
      </c>
      <c r="AQ2382" s="165">
        <f>(VLOOKUP($B2382,'P2 Origin'!$C$21:$M$176,9,0))*AP2382</f>
        <v>0</v>
      </c>
      <c r="AR2382" s="155">
        <f t="shared" si="1039"/>
        <v>0</v>
      </c>
      <c r="AS2382" s="164">
        <f>(VLOOKUP(B2382,'P2 Origin'!$C$21:$M$176,10,0))*K2382</f>
        <v>0</v>
      </c>
      <c r="AT2382" s="164">
        <f>(VLOOKUP(B2382,'P2 Origin'!$C$21:$M$176,11,0))*J2382</f>
        <v>0</v>
      </c>
      <c r="AU2382" s="167">
        <v>0</v>
      </c>
      <c r="AV2382" s="168">
        <v>0</v>
      </c>
      <c r="AW2382" s="169">
        <v>0</v>
      </c>
      <c r="AX2382" s="170">
        <f>IF(AU2382&gt;=0.1,'P3 Bureaumarge zee- en luchtvr.'!$D$12,0)</f>
        <v>0</v>
      </c>
      <c r="AY2382" s="163">
        <f t="shared" si="1055"/>
        <v>0</v>
      </c>
      <c r="AZ2382" s="157" t="str">
        <f>VLOOKUP(D2382,'P4 Destination'!$C$21:$O$176,13,0)</f>
        <v>EUR</v>
      </c>
      <c r="BA2382" s="164">
        <f t="shared" si="1056"/>
        <v>0</v>
      </c>
      <c r="BB2382" s="171">
        <f>IF(AU2382&gt;0.1,(VLOOKUP(D2382,'P4 Destination'!$C$21:$M$176,3,0))*I2382,0)</f>
        <v>0</v>
      </c>
      <c r="BC2382" s="172">
        <f t="shared" si="1057"/>
        <v>0</v>
      </c>
      <c r="BD2382" s="171">
        <f>(VLOOKUP($D2382,'P4 Destination'!$C$21:$M$176,4,0))*BC2382</f>
        <v>0</v>
      </c>
      <c r="BE2382" s="172">
        <f t="shared" si="1058"/>
        <v>0</v>
      </c>
      <c r="BF2382" s="171">
        <f>(VLOOKUP($D2382,'P4 Destination'!$C$21:$M$176,5,0))*BE2382</f>
        <v>0</v>
      </c>
      <c r="BG2382" s="172">
        <f t="shared" si="1059"/>
        <v>0</v>
      </c>
      <c r="BH2382" s="171">
        <f>(VLOOKUP($D2382,'P4 Destination'!$C$21:$M$176,6,0))*BG2382</f>
        <v>0</v>
      </c>
      <c r="BI2382" s="172">
        <f t="shared" si="1060"/>
        <v>0</v>
      </c>
      <c r="BJ2382" s="171">
        <f>(VLOOKUP($D2382,'P4 Destination'!$C$21:$M$176,7,0))*BI2382</f>
        <v>0</v>
      </c>
      <c r="BK2382" s="172">
        <f t="shared" si="1061"/>
        <v>0</v>
      </c>
      <c r="BL2382" s="171">
        <f>(VLOOKUP($D2382,'P4 Destination'!$C$21:$M$176,8,0))*BK2382</f>
        <v>0</v>
      </c>
      <c r="BM2382" s="172">
        <f t="shared" si="1062"/>
        <v>0</v>
      </c>
      <c r="BN2382" s="171">
        <f>(VLOOKUP($D2382,'P4 Destination'!$C$21:$M$176,9,0))*BM2382</f>
        <v>0</v>
      </c>
      <c r="BO2382" s="154">
        <f t="shared" si="1040"/>
        <v>0</v>
      </c>
      <c r="BP2382" s="171">
        <f>(VLOOKUP(D2382,'P4 Destination'!$C$21:$M$176,10,0))*K2382</f>
        <v>0</v>
      </c>
      <c r="BQ2382" s="171">
        <f>(VLOOKUP(D2382,'P4 Destination'!$C$21:$M$176,11,0))*J2382</f>
        <v>0</v>
      </c>
      <c r="BR2382" s="173">
        <f t="shared" si="1063"/>
        <v>0</v>
      </c>
      <c r="BS2382" s="173">
        <f>(AV2382*2500)*'P6 Verzekering'!$E$11</f>
        <v>0</v>
      </c>
      <c r="BT2382" s="173">
        <f>(AW2382*2500)*'P6 Verzekering'!$E$12</f>
        <v>0</v>
      </c>
      <c r="BU2382" s="173">
        <f>(L2382*2500)*'P6 Verzekering'!$E$13</f>
        <v>0</v>
      </c>
      <c r="BV2382" s="173">
        <f t="shared" si="1064"/>
        <v>0</v>
      </c>
      <c r="BW2382"/>
      <c r="BX2382"/>
    </row>
    <row r="2383" spans="1:76">
      <c r="A2383" s="152" t="s">
        <v>962</v>
      </c>
      <c r="B2383" s="152" t="s">
        <v>151</v>
      </c>
      <c r="C2383" s="152" t="s">
        <v>149</v>
      </c>
      <c r="D2383" s="152" t="s">
        <v>219</v>
      </c>
      <c r="E2383" s="152" t="s">
        <v>219</v>
      </c>
      <c r="F2383" s="153">
        <f t="shared" si="1038"/>
        <v>56</v>
      </c>
      <c r="G2383" s="154">
        <v>0</v>
      </c>
      <c r="H2383" s="154">
        <f>IFERROR(VLOOKUP(B2383,'P2 Origin'!$C$21:$Q$176,15,FALSE),0)</f>
        <v>0</v>
      </c>
      <c r="I2383" s="154">
        <f>IFERROR(VLOOKUP(D2383,'P4 Destination'!$C$21:$Q$176,15,FALSE),0)</f>
        <v>0</v>
      </c>
      <c r="J2383" s="155"/>
      <c r="K2383" s="155"/>
      <c r="L2383" s="156">
        <v>56</v>
      </c>
      <c r="M2383" s="155">
        <v>152</v>
      </c>
      <c r="N2383" s="155">
        <v>2</v>
      </c>
      <c r="O2383" s="157">
        <f t="shared" si="1041"/>
        <v>0</v>
      </c>
      <c r="P2383" s="158">
        <f t="shared" si="1042"/>
        <v>0</v>
      </c>
      <c r="Q2383" s="159">
        <f>IFERROR(VLOOKUP(N2383,'P1 Intra-Europees'!$A$15:$H$25,3,0),0)*P2383</f>
        <v>0</v>
      </c>
      <c r="R2383" s="160">
        <f t="shared" si="1043"/>
        <v>0</v>
      </c>
      <c r="S2383" s="159">
        <f>IFERROR(VLOOKUP(N2383,'P1 Intra-Europees'!$A$15:$H$25,4,0),0)*R2383</f>
        <v>0</v>
      </c>
      <c r="T2383" s="160">
        <f t="shared" si="1044"/>
        <v>0</v>
      </c>
      <c r="U2383" s="159">
        <f>IFERROR(VLOOKUP(N2383,'P1 Intra-Europees'!$A$15:$H$25,5,0),0)*T2383</f>
        <v>0</v>
      </c>
      <c r="V2383" s="160">
        <f t="shared" si="1045"/>
        <v>0</v>
      </c>
      <c r="W2383" s="159">
        <f>IFERROR(VLOOKUP(N2383,'P1 Intra-Europees'!$A$15:$H$25,6,0),0)*V2383</f>
        <v>0</v>
      </c>
      <c r="X2383" s="160">
        <f t="shared" si="1046"/>
        <v>56</v>
      </c>
      <c r="Y2383" s="159">
        <f>IFERROR(VLOOKUP(N2383,'P1 Intra-Europees'!$A$15:$H$25,7,0),0)*X2383</f>
        <v>0</v>
      </c>
      <c r="Z2383" s="161">
        <f t="shared" si="1047"/>
        <v>0</v>
      </c>
      <c r="AA2383" s="162">
        <f>IFERROR(VLOOKUP(N2383,'P1 Intra-Europees'!$A$15:$H$25,8,0),0)*Z2383</f>
        <v>0</v>
      </c>
      <c r="AB2383" s="163">
        <f t="shared" si="1048"/>
        <v>0</v>
      </c>
      <c r="AC2383" s="157" t="str">
        <f>VLOOKUP(B2383,'P2 Origin'!$C$21:$O$176,13,0)</f>
        <v>EUR</v>
      </c>
      <c r="AD2383" s="164">
        <f t="shared" si="1049"/>
        <v>0</v>
      </c>
      <c r="AE2383" s="165">
        <f>IF(AU2383&gt;0.1,VLOOKUP(B2383,'P2 Origin'!$C$21:$M$176,3,0)*H2383,0)</f>
        <v>0</v>
      </c>
      <c r="AF2383" s="166">
        <f t="shared" si="1050"/>
        <v>0</v>
      </c>
      <c r="AG2383" s="165">
        <f>(VLOOKUP(B2383,'P2 Origin'!$C$21:$M$176,4,0))*AF2383</f>
        <v>0</v>
      </c>
      <c r="AH2383" s="166">
        <f t="shared" si="1051"/>
        <v>0</v>
      </c>
      <c r="AI2383" s="165">
        <f>(VLOOKUP(B2383,'P2 Origin'!$C$21:$M$176,5,0))*AH2383</f>
        <v>0</v>
      </c>
      <c r="AJ2383" s="166">
        <f t="shared" ref="AJ2383:AJ2446" si="1065">IF(AND(AU2383&gt;=16,AU2383&lt;=25.99),$AU2383,0)</f>
        <v>0</v>
      </c>
      <c r="AK2383" s="165">
        <f>(VLOOKUP(B2383,'P2 Origin'!$C$21:$M$176,6,0))*AJ2383</f>
        <v>0</v>
      </c>
      <c r="AL2383" s="166">
        <f t="shared" si="1052"/>
        <v>0</v>
      </c>
      <c r="AM2383" s="165">
        <f>(VLOOKUP($B2383,'P2 Origin'!$C$21:$M$176,7,0))*AL2383</f>
        <v>0</v>
      </c>
      <c r="AN2383" s="166">
        <f t="shared" si="1053"/>
        <v>0</v>
      </c>
      <c r="AO2383" s="165">
        <f>(VLOOKUP($B2383,'P2 Origin'!$C$21:$M$176,8,0))*AN2383</f>
        <v>0</v>
      </c>
      <c r="AP2383" s="166">
        <f t="shared" si="1054"/>
        <v>0</v>
      </c>
      <c r="AQ2383" s="165">
        <f>(VLOOKUP($B2383,'P2 Origin'!$C$21:$M$176,9,0))*AP2383</f>
        <v>0</v>
      </c>
      <c r="AR2383" s="155">
        <f t="shared" si="1039"/>
        <v>0</v>
      </c>
      <c r="AS2383" s="164">
        <f>(VLOOKUP(B2383,'P2 Origin'!$C$21:$M$176,10,0))*K2383</f>
        <v>0</v>
      </c>
      <c r="AT2383" s="164">
        <f>(VLOOKUP(B2383,'P2 Origin'!$C$21:$M$176,11,0))*J2383</f>
        <v>0</v>
      </c>
      <c r="AU2383" s="167">
        <v>0</v>
      </c>
      <c r="AV2383" s="168">
        <v>0</v>
      </c>
      <c r="AW2383" s="169">
        <v>0</v>
      </c>
      <c r="AX2383" s="170">
        <f>IF(AU2383&gt;=0.1,'P3 Bureaumarge zee- en luchtvr.'!$D$12,0)</f>
        <v>0</v>
      </c>
      <c r="AY2383" s="163">
        <f t="shared" si="1055"/>
        <v>0</v>
      </c>
      <c r="AZ2383" s="157" t="str">
        <f>VLOOKUP(D2383,'P4 Destination'!$C$21:$O$176,13,0)</f>
        <v>EUR</v>
      </c>
      <c r="BA2383" s="164">
        <f t="shared" si="1056"/>
        <v>0</v>
      </c>
      <c r="BB2383" s="171">
        <f>IF(AU2383&gt;0.1,(VLOOKUP(D2383,'P4 Destination'!$C$21:$M$176,3,0))*I2383,0)</f>
        <v>0</v>
      </c>
      <c r="BC2383" s="172">
        <f t="shared" si="1057"/>
        <v>0</v>
      </c>
      <c r="BD2383" s="171">
        <f>(VLOOKUP($D2383,'P4 Destination'!$C$21:$M$176,4,0))*BC2383</f>
        <v>0</v>
      </c>
      <c r="BE2383" s="172">
        <f t="shared" si="1058"/>
        <v>0</v>
      </c>
      <c r="BF2383" s="171">
        <f>(VLOOKUP($D2383,'P4 Destination'!$C$21:$M$176,5,0))*BE2383</f>
        <v>0</v>
      </c>
      <c r="BG2383" s="172">
        <f t="shared" si="1059"/>
        <v>0</v>
      </c>
      <c r="BH2383" s="171">
        <f>(VLOOKUP($D2383,'P4 Destination'!$C$21:$M$176,6,0))*BG2383</f>
        <v>0</v>
      </c>
      <c r="BI2383" s="172">
        <f t="shared" si="1060"/>
        <v>0</v>
      </c>
      <c r="BJ2383" s="171">
        <f>(VLOOKUP($D2383,'P4 Destination'!$C$21:$M$176,7,0))*BI2383</f>
        <v>0</v>
      </c>
      <c r="BK2383" s="172">
        <f t="shared" si="1061"/>
        <v>0</v>
      </c>
      <c r="BL2383" s="171">
        <f>(VLOOKUP($D2383,'P4 Destination'!$C$21:$M$176,8,0))*BK2383</f>
        <v>0</v>
      </c>
      <c r="BM2383" s="172">
        <f t="shared" si="1062"/>
        <v>0</v>
      </c>
      <c r="BN2383" s="171">
        <f>(VLOOKUP($D2383,'P4 Destination'!$C$21:$M$176,9,0))*BM2383</f>
        <v>0</v>
      </c>
      <c r="BO2383" s="154">
        <f t="shared" si="1040"/>
        <v>0</v>
      </c>
      <c r="BP2383" s="171">
        <f>(VLOOKUP(D2383,'P4 Destination'!$C$21:$M$176,10,0))*K2383</f>
        <v>0</v>
      </c>
      <c r="BQ2383" s="171">
        <f>(VLOOKUP(D2383,'P4 Destination'!$C$21:$M$176,11,0))*J2383</f>
        <v>0</v>
      </c>
      <c r="BR2383" s="173">
        <f t="shared" si="1063"/>
        <v>0</v>
      </c>
      <c r="BS2383" s="173">
        <f>(AV2383*2500)*'P6 Verzekering'!$E$11</f>
        <v>0</v>
      </c>
      <c r="BT2383" s="173">
        <f>(AW2383*2500)*'P6 Verzekering'!$E$12</f>
        <v>0</v>
      </c>
      <c r="BU2383" s="173">
        <f>(L2383*2500)*'P6 Verzekering'!$E$13</f>
        <v>0</v>
      </c>
      <c r="BV2383" s="173">
        <f t="shared" si="1064"/>
        <v>0</v>
      </c>
      <c r="BW2383"/>
      <c r="BX2383"/>
    </row>
    <row r="2384" spans="1:76">
      <c r="A2384" s="152" t="s">
        <v>1661</v>
      </c>
      <c r="B2384" s="152" t="s">
        <v>219</v>
      </c>
      <c r="C2384" s="152" t="s">
        <v>219</v>
      </c>
      <c r="D2384" s="152" t="s">
        <v>251</v>
      </c>
      <c r="E2384" s="152" t="s">
        <v>250</v>
      </c>
      <c r="F2384" s="153">
        <f t="shared" si="1038"/>
        <v>56</v>
      </c>
      <c r="G2384" s="154">
        <v>0</v>
      </c>
      <c r="H2384" s="154">
        <f>IFERROR(VLOOKUP(B2384,'P2 Origin'!$C$21:$Q$176,15,FALSE),0)</f>
        <v>0</v>
      </c>
      <c r="I2384" s="154">
        <f>IFERROR(VLOOKUP(D2384,'P4 Destination'!$C$21:$Q$176,15,FALSE),0)</f>
        <v>1</v>
      </c>
      <c r="J2384" s="155"/>
      <c r="K2384" s="155"/>
      <c r="L2384" s="156">
        <v>56</v>
      </c>
      <c r="M2384" s="155">
        <v>832</v>
      </c>
      <c r="N2384" s="155">
        <v>5</v>
      </c>
      <c r="O2384" s="157">
        <f t="shared" si="1041"/>
        <v>0</v>
      </c>
      <c r="P2384" s="158">
        <f t="shared" si="1042"/>
        <v>0</v>
      </c>
      <c r="Q2384" s="159">
        <f>IFERROR(VLOOKUP(N2384,'P1 Intra-Europees'!$A$15:$H$25,3,0),0)*P2384</f>
        <v>0</v>
      </c>
      <c r="R2384" s="160">
        <f t="shared" si="1043"/>
        <v>0</v>
      </c>
      <c r="S2384" s="159">
        <f>IFERROR(VLOOKUP(N2384,'P1 Intra-Europees'!$A$15:$H$25,4,0),0)*R2384</f>
        <v>0</v>
      </c>
      <c r="T2384" s="160">
        <f t="shared" si="1044"/>
        <v>0</v>
      </c>
      <c r="U2384" s="159">
        <f>IFERROR(VLOOKUP(N2384,'P1 Intra-Europees'!$A$15:$H$25,5,0),0)*T2384</f>
        <v>0</v>
      </c>
      <c r="V2384" s="160">
        <f t="shared" si="1045"/>
        <v>0</v>
      </c>
      <c r="W2384" s="159">
        <f>IFERROR(VLOOKUP(N2384,'P1 Intra-Europees'!$A$15:$H$25,6,0),0)*V2384</f>
        <v>0</v>
      </c>
      <c r="X2384" s="160">
        <f t="shared" si="1046"/>
        <v>56</v>
      </c>
      <c r="Y2384" s="159">
        <f>IFERROR(VLOOKUP(N2384,'P1 Intra-Europees'!$A$15:$H$25,7,0),0)*X2384</f>
        <v>0</v>
      </c>
      <c r="Z2384" s="161">
        <f t="shared" si="1047"/>
        <v>0</v>
      </c>
      <c r="AA2384" s="162">
        <f>IFERROR(VLOOKUP(N2384,'P1 Intra-Europees'!$A$15:$H$25,8,0),0)*Z2384</f>
        <v>0</v>
      </c>
      <c r="AB2384" s="163">
        <f t="shared" si="1048"/>
        <v>0</v>
      </c>
      <c r="AC2384" s="157" t="str">
        <f>VLOOKUP(B2384,'P2 Origin'!$C$21:$O$176,13,0)</f>
        <v>EUR</v>
      </c>
      <c r="AD2384" s="164">
        <f t="shared" si="1049"/>
        <v>0</v>
      </c>
      <c r="AE2384" s="165">
        <f>IF(AU2384&gt;0.1,VLOOKUP(B2384,'P2 Origin'!$C$21:$M$176,3,0)*H2384,0)</f>
        <v>0</v>
      </c>
      <c r="AF2384" s="166">
        <f t="shared" si="1050"/>
        <v>0</v>
      </c>
      <c r="AG2384" s="165">
        <f>(VLOOKUP(B2384,'P2 Origin'!$C$21:$M$176,4,0))*AF2384</f>
        <v>0</v>
      </c>
      <c r="AH2384" s="166">
        <f t="shared" si="1051"/>
        <v>0</v>
      </c>
      <c r="AI2384" s="165">
        <f>(VLOOKUP(B2384,'P2 Origin'!$C$21:$M$176,5,0))*AH2384</f>
        <v>0</v>
      </c>
      <c r="AJ2384" s="166">
        <f t="shared" si="1065"/>
        <v>0</v>
      </c>
      <c r="AK2384" s="165">
        <f>(VLOOKUP(B2384,'P2 Origin'!$C$21:$M$176,6,0))*AJ2384</f>
        <v>0</v>
      </c>
      <c r="AL2384" s="166">
        <f t="shared" si="1052"/>
        <v>0</v>
      </c>
      <c r="AM2384" s="165">
        <f>(VLOOKUP($B2384,'P2 Origin'!$C$21:$M$176,7,0))*AL2384</f>
        <v>0</v>
      </c>
      <c r="AN2384" s="166">
        <f t="shared" si="1053"/>
        <v>0</v>
      </c>
      <c r="AO2384" s="165">
        <f>(VLOOKUP($B2384,'P2 Origin'!$C$21:$M$176,8,0))*AN2384</f>
        <v>0</v>
      </c>
      <c r="AP2384" s="166">
        <f t="shared" si="1054"/>
        <v>0</v>
      </c>
      <c r="AQ2384" s="165">
        <f>(VLOOKUP($B2384,'P2 Origin'!$C$21:$M$176,9,0))*AP2384</f>
        <v>0</v>
      </c>
      <c r="AR2384" s="155">
        <f t="shared" si="1039"/>
        <v>0</v>
      </c>
      <c r="AS2384" s="164">
        <f>(VLOOKUP(B2384,'P2 Origin'!$C$21:$M$176,10,0))*K2384</f>
        <v>0</v>
      </c>
      <c r="AT2384" s="164">
        <f>(VLOOKUP(B2384,'P2 Origin'!$C$21:$M$176,11,0))*J2384</f>
        <v>0</v>
      </c>
      <c r="AU2384" s="167">
        <v>0</v>
      </c>
      <c r="AV2384" s="168">
        <v>0</v>
      </c>
      <c r="AW2384" s="169">
        <v>0</v>
      </c>
      <c r="AX2384" s="170">
        <f>IF(AU2384&gt;=0.1,'P3 Bureaumarge zee- en luchtvr.'!$D$12,0)</f>
        <v>0</v>
      </c>
      <c r="AY2384" s="163">
        <f t="shared" si="1055"/>
        <v>0</v>
      </c>
      <c r="AZ2384" s="157" t="str">
        <f>VLOOKUP(D2384,'P4 Destination'!$C$21:$O$176,13,0)</f>
        <v>EUR</v>
      </c>
      <c r="BA2384" s="164">
        <f t="shared" si="1056"/>
        <v>0</v>
      </c>
      <c r="BB2384" s="171">
        <f>IF(AU2384&gt;0.1,(VLOOKUP(D2384,'P4 Destination'!$C$21:$M$176,3,0))*I2384,0)</f>
        <v>0</v>
      </c>
      <c r="BC2384" s="172">
        <f t="shared" si="1057"/>
        <v>0</v>
      </c>
      <c r="BD2384" s="171">
        <f>(VLOOKUP($D2384,'P4 Destination'!$C$21:$M$176,4,0))*BC2384</f>
        <v>0</v>
      </c>
      <c r="BE2384" s="172">
        <f t="shared" si="1058"/>
        <v>0</v>
      </c>
      <c r="BF2384" s="171">
        <f>(VLOOKUP($D2384,'P4 Destination'!$C$21:$M$176,5,0))*BE2384</f>
        <v>0</v>
      </c>
      <c r="BG2384" s="172">
        <f t="shared" si="1059"/>
        <v>0</v>
      </c>
      <c r="BH2384" s="171">
        <f>(VLOOKUP($D2384,'P4 Destination'!$C$21:$M$176,6,0))*BG2384</f>
        <v>0</v>
      </c>
      <c r="BI2384" s="172">
        <f t="shared" si="1060"/>
        <v>0</v>
      </c>
      <c r="BJ2384" s="171">
        <f>(VLOOKUP($D2384,'P4 Destination'!$C$21:$M$176,7,0))*BI2384</f>
        <v>0</v>
      </c>
      <c r="BK2384" s="172">
        <f t="shared" si="1061"/>
        <v>0</v>
      </c>
      <c r="BL2384" s="171">
        <f>(VLOOKUP($D2384,'P4 Destination'!$C$21:$M$176,8,0))*BK2384</f>
        <v>0</v>
      </c>
      <c r="BM2384" s="172">
        <f t="shared" si="1062"/>
        <v>0</v>
      </c>
      <c r="BN2384" s="171">
        <f>(VLOOKUP($D2384,'P4 Destination'!$C$21:$M$176,9,0))*BM2384</f>
        <v>0</v>
      </c>
      <c r="BO2384" s="154">
        <f t="shared" si="1040"/>
        <v>0</v>
      </c>
      <c r="BP2384" s="171">
        <f>(VLOOKUP(D2384,'P4 Destination'!$C$21:$M$176,10,0))*K2384</f>
        <v>0</v>
      </c>
      <c r="BQ2384" s="171">
        <f>(VLOOKUP(D2384,'P4 Destination'!$C$21:$M$176,11,0))*J2384</f>
        <v>0</v>
      </c>
      <c r="BR2384" s="173">
        <f t="shared" si="1063"/>
        <v>0</v>
      </c>
      <c r="BS2384" s="173">
        <f>(AV2384*2500)*'P6 Verzekering'!$E$11</f>
        <v>0</v>
      </c>
      <c r="BT2384" s="173">
        <f>(AW2384*2500)*'P6 Verzekering'!$E$12</f>
        <v>0</v>
      </c>
      <c r="BU2384" s="173">
        <f>(L2384*2500)*'P6 Verzekering'!$E$13</f>
        <v>0</v>
      </c>
      <c r="BV2384" s="173">
        <f t="shared" si="1064"/>
        <v>0</v>
      </c>
      <c r="BW2384"/>
      <c r="BX2384"/>
    </row>
    <row r="2385" spans="1:76">
      <c r="A2385" s="152" t="s">
        <v>1119</v>
      </c>
      <c r="B2385" s="152" t="s">
        <v>194</v>
      </c>
      <c r="C2385" s="152" t="s">
        <v>193</v>
      </c>
      <c r="D2385" s="152" t="s">
        <v>219</v>
      </c>
      <c r="E2385" s="152" t="s">
        <v>219</v>
      </c>
      <c r="F2385" s="153">
        <f t="shared" si="1038"/>
        <v>56</v>
      </c>
      <c r="G2385" s="154">
        <v>0</v>
      </c>
      <c r="H2385" s="154">
        <f>IFERROR(VLOOKUP(B2385,'P2 Origin'!$C$21:$Q$176,15,FALSE),0)</f>
        <v>0</v>
      </c>
      <c r="I2385" s="154">
        <f>IFERROR(VLOOKUP(D2385,'P4 Destination'!$C$21:$Q$176,15,FALSE),0)</f>
        <v>0</v>
      </c>
      <c r="J2385" s="155"/>
      <c r="K2385" s="155"/>
      <c r="L2385" s="156">
        <v>56</v>
      </c>
      <c r="M2385" s="155">
        <v>988</v>
      </c>
      <c r="N2385" s="155">
        <v>5</v>
      </c>
      <c r="O2385" s="157">
        <f t="shared" si="1041"/>
        <v>0</v>
      </c>
      <c r="P2385" s="158">
        <f t="shared" si="1042"/>
        <v>0</v>
      </c>
      <c r="Q2385" s="159">
        <f>IFERROR(VLOOKUP(N2385,'P1 Intra-Europees'!$A$15:$H$25,3,0),0)*P2385</f>
        <v>0</v>
      </c>
      <c r="R2385" s="160">
        <f t="shared" si="1043"/>
        <v>0</v>
      </c>
      <c r="S2385" s="159">
        <f>IFERROR(VLOOKUP(N2385,'P1 Intra-Europees'!$A$15:$H$25,4,0),0)*R2385</f>
        <v>0</v>
      </c>
      <c r="T2385" s="160">
        <f t="shared" si="1044"/>
        <v>0</v>
      </c>
      <c r="U2385" s="159">
        <f>IFERROR(VLOOKUP(N2385,'P1 Intra-Europees'!$A$15:$H$25,5,0),0)*T2385</f>
        <v>0</v>
      </c>
      <c r="V2385" s="160">
        <f t="shared" si="1045"/>
        <v>0</v>
      </c>
      <c r="W2385" s="159">
        <f>IFERROR(VLOOKUP(N2385,'P1 Intra-Europees'!$A$15:$H$25,6,0),0)*V2385</f>
        <v>0</v>
      </c>
      <c r="X2385" s="160">
        <f t="shared" si="1046"/>
        <v>56</v>
      </c>
      <c r="Y2385" s="159">
        <f>IFERROR(VLOOKUP(N2385,'P1 Intra-Europees'!$A$15:$H$25,7,0),0)*X2385</f>
        <v>0</v>
      </c>
      <c r="Z2385" s="161">
        <f t="shared" si="1047"/>
        <v>0</v>
      </c>
      <c r="AA2385" s="162">
        <f>IFERROR(VLOOKUP(N2385,'P1 Intra-Europees'!$A$15:$H$25,8,0),0)*Z2385</f>
        <v>0</v>
      </c>
      <c r="AB2385" s="163">
        <f t="shared" si="1048"/>
        <v>0</v>
      </c>
      <c r="AC2385" s="157" t="str">
        <f>VLOOKUP(B2385,'P2 Origin'!$C$21:$O$176,13,0)</f>
        <v>EUR</v>
      </c>
      <c r="AD2385" s="164">
        <f t="shared" si="1049"/>
        <v>0</v>
      </c>
      <c r="AE2385" s="165">
        <f>IF(AU2385&gt;0.1,VLOOKUP(B2385,'P2 Origin'!$C$21:$M$176,3,0)*H2385,0)</f>
        <v>0</v>
      </c>
      <c r="AF2385" s="166">
        <f t="shared" si="1050"/>
        <v>0</v>
      </c>
      <c r="AG2385" s="165">
        <f>(VLOOKUP(B2385,'P2 Origin'!$C$21:$M$176,4,0))*AF2385</f>
        <v>0</v>
      </c>
      <c r="AH2385" s="166">
        <f t="shared" si="1051"/>
        <v>0</v>
      </c>
      <c r="AI2385" s="165">
        <f>(VLOOKUP(B2385,'P2 Origin'!$C$21:$M$176,5,0))*AH2385</f>
        <v>0</v>
      </c>
      <c r="AJ2385" s="166">
        <f t="shared" si="1065"/>
        <v>0</v>
      </c>
      <c r="AK2385" s="165">
        <f>(VLOOKUP(B2385,'P2 Origin'!$C$21:$M$176,6,0))*AJ2385</f>
        <v>0</v>
      </c>
      <c r="AL2385" s="166">
        <f t="shared" si="1052"/>
        <v>0</v>
      </c>
      <c r="AM2385" s="165">
        <f>(VLOOKUP($B2385,'P2 Origin'!$C$21:$M$176,7,0))*AL2385</f>
        <v>0</v>
      </c>
      <c r="AN2385" s="166">
        <f t="shared" si="1053"/>
        <v>0</v>
      </c>
      <c r="AO2385" s="165">
        <f>(VLOOKUP($B2385,'P2 Origin'!$C$21:$M$176,8,0))*AN2385</f>
        <v>0</v>
      </c>
      <c r="AP2385" s="166">
        <f t="shared" si="1054"/>
        <v>0</v>
      </c>
      <c r="AQ2385" s="165">
        <f>(VLOOKUP($B2385,'P2 Origin'!$C$21:$M$176,9,0))*AP2385</f>
        <v>0</v>
      </c>
      <c r="AR2385" s="155">
        <f t="shared" si="1039"/>
        <v>0</v>
      </c>
      <c r="AS2385" s="164">
        <f>(VLOOKUP(B2385,'P2 Origin'!$C$21:$M$176,10,0))*K2385</f>
        <v>0</v>
      </c>
      <c r="AT2385" s="164">
        <f>(VLOOKUP(B2385,'P2 Origin'!$C$21:$M$176,11,0))*J2385</f>
        <v>0</v>
      </c>
      <c r="AU2385" s="167">
        <v>0</v>
      </c>
      <c r="AV2385" s="168">
        <v>0</v>
      </c>
      <c r="AW2385" s="169">
        <v>0</v>
      </c>
      <c r="AX2385" s="170">
        <f>IF(AU2385&gt;=0.1,'P3 Bureaumarge zee- en luchtvr.'!$D$12,0)</f>
        <v>0</v>
      </c>
      <c r="AY2385" s="163">
        <f t="shared" si="1055"/>
        <v>0</v>
      </c>
      <c r="AZ2385" s="157" t="str">
        <f>VLOOKUP(D2385,'P4 Destination'!$C$21:$O$176,13,0)</f>
        <v>EUR</v>
      </c>
      <c r="BA2385" s="164">
        <f t="shared" si="1056"/>
        <v>0</v>
      </c>
      <c r="BB2385" s="171">
        <f>IF(AU2385&gt;0.1,(VLOOKUP(D2385,'P4 Destination'!$C$21:$M$176,3,0))*I2385,0)</f>
        <v>0</v>
      </c>
      <c r="BC2385" s="172">
        <f t="shared" si="1057"/>
        <v>0</v>
      </c>
      <c r="BD2385" s="171">
        <f>(VLOOKUP($D2385,'P4 Destination'!$C$21:$M$176,4,0))*BC2385</f>
        <v>0</v>
      </c>
      <c r="BE2385" s="172">
        <f t="shared" si="1058"/>
        <v>0</v>
      </c>
      <c r="BF2385" s="171">
        <f>(VLOOKUP($D2385,'P4 Destination'!$C$21:$M$176,5,0))*BE2385</f>
        <v>0</v>
      </c>
      <c r="BG2385" s="172">
        <f t="shared" si="1059"/>
        <v>0</v>
      </c>
      <c r="BH2385" s="171">
        <f>(VLOOKUP($D2385,'P4 Destination'!$C$21:$M$176,6,0))*BG2385</f>
        <v>0</v>
      </c>
      <c r="BI2385" s="172">
        <f t="shared" si="1060"/>
        <v>0</v>
      </c>
      <c r="BJ2385" s="171">
        <f>(VLOOKUP($D2385,'P4 Destination'!$C$21:$M$176,7,0))*BI2385</f>
        <v>0</v>
      </c>
      <c r="BK2385" s="172">
        <f t="shared" si="1061"/>
        <v>0</v>
      </c>
      <c r="BL2385" s="171">
        <f>(VLOOKUP($D2385,'P4 Destination'!$C$21:$M$176,8,0))*BK2385</f>
        <v>0</v>
      </c>
      <c r="BM2385" s="172">
        <f t="shared" si="1062"/>
        <v>0</v>
      </c>
      <c r="BN2385" s="171">
        <f>(VLOOKUP($D2385,'P4 Destination'!$C$21:$M$176,9,0))*BM2385</f>
        <v>0</v>
      </c>
      <c r="BO2385" s="154">
        <f t="shared" si="1040"/>
        <v>0</v>
      </c>
      <c r="BP2385" s="171">
        <f>(VLOOKUP(D2385,'P4 Destination'!$C$21:$M$176,10,0))*K2385</f>
        <v>0</v>
      </c>
      <c r="BQ2385" s="171">
        <f>(VLOOKUP(D2385,'P4 Destination'!$C$21:$M$176,11,0))*J2385</f>
        <v>0</v>
      </c>
      <c r="BR2385" s="173">
        <f t="shared" si="1063"/>
        <v>0</v>
      </c>
      <c r="BS2385" s="173">
        <f>(AV2385*2500)*'P6 Verzekering'!$E$11</f>
        <v>0</v>
      </c>
      <c r="BT2385" s="173">
        <f>(AW2385*2500)*'P6 Verzekering'!$E$12</f>
        <v>0</v>
      </c>
      <c r="BU2385" s="173">
        <f>(L2385*2500)*'P6 Verzekering'!$E$13</f>
        <v>0</v>
      </c>
      <c r="BV2385" s="173">
        <f t="shared" si="1064"/>
        <v>0</v>
      </c>
      <c r="BW2385"/>
      <c r="BX2385"/>
    </row>
    <row r="2386" spans="1:76">
      <c r="A2386" s="152" t="s">
        <v>3046</v>
      </c>
      <c r="B2386" s="152" t="s">
        <v>147</v>
      </c>
      <c r="C2386" s="152" t="s">
        <v>146</v>
      </c>
      <c r="D2386" s="152" t="s">
        <v>219</v>
      </c>
      <c r="E2386" s="152" t="s">
        <v>219</v>
      </c>
      <c r="F2386" s="153">
        <f t="shared" si="1038"/>
        <v>56</v>
      </c>
      <c r="G2386" s="154">
        <v>0</v>
      </c>
      <c r="H2386" s="154">
        <f>IFERROR(VLOOKUP(B2386,'P2 Origin'!$C$21:$Q$176,15,FALSE),0)</f>
        <v>1</v>
      </c>
      <c r="I2386" s="154">
        <f>IFERROR(VLOOKUP(D2386,'P4 Destination'!$C$21:$Q$176,15,FALSE),0)</f>
        <v>0</v>
      </c>
      <c r="J2386" s="155"/>
      <c r="K2386" s="155"/>
      <c r="L2386" s="156">
        <v>56</v>
      </c>
      <c r="M2386" s="155">
        <v>1182</v>
      </c>
      <c r="N2386" s="155">
        <v>6</v>
      </c>
      <c r="O2386" s="157">
        <f t="shared" si="1041"/>
        <v>0</v>
      </c>
      <c r="P2386" s="158">
        <f t="shared" si="1042"/>
        <v>0</v>
      </c>
      <c r="Q2386" s="159">
        <f>IFERROR(VLOOKUP(N2386,'P1 Intra-Europees'!$A$15:$H$25,3,0),0)*P2386</f>
        <v>0</v>
      </c>
      <c r="R2386" s="160">
        <f t="shared" si="1043"/>
        <v>0</v>
      </c>
      <c r="S2386" s="159">
        <f>IFERROR(VLOOKUP(N2386,'P1 Intra-Europees'!$A$15:$H$25,4,0),0)*R2386</f>
        <v>0</v>
      </c>
      <c r="T2386" s="160">
        <f t="shared" si="1044"/>
        <v>0</v>
      </c>
      <c r="U2386" s="159">
        <f>IFERROR(VLOOKUP(N2386,'P1 Intra-Europees'!$A$15:$H$25,5,0),0)*T2386</f>
        <v>0</v>
      </c>
      <c r="V2386" s="160">
        <f t="shared" si="1045"/>
        <v>0</v>
      </c>
      <c r="W2386" s="159">
        <f>IFERROR(VLOOKUP(N2386,'P1 Intra-Europees'!$A$15:$H$25,6,0),0)*V2386</f>
        <v>0</v>
      </c>
      <c r="X2386" s="160">
        <f t="shared" si="1046"/>
        <v>56</v>
      </c>
      <c r="Y2386" s="159">
        <f>IFERROR(VLOOKUP(N2386,'P1 Intra-Europees'!$A$15:$H$25,7,0),0)*X2386</f>
        <v>0</v>
      </c>
      <c r="Z2386" s="161">
        <f t="shared" si="1047"/>
        <v>0</v>
      </c>
      <c r="AA2386" s="162">
        <f>IFERROR(VLOOKUP(N2386,'P1 Intra-Europees'!$A$15:$H$25,8,0),0)*Z2386</f>
        <v>0</v>
      </c>
      <c r="AB2386" s="163">
        <f t="shared" si="1048"/>
        <v>0</v>
      </c>
      <c r="AC2386" s="157" t="str">
        <f>VLOOKUP(B2386,'P2 Origin'!$C$21:$O$176,13,0)</f>
        <v>EUR</v>
      </c>
      <c r="AD2386" s="164">
        <f t="shared" si="1049"/>
        <v>0</v>
      </c>
      <c r="AE2386" s="165">
        <f>IF(AU2386&gt;0.1,VLOOKUP(B2386,'P2 Origin'!$C$21:$M$176,3,0)*H2386,0)</f>
        <v>0</v>
      </c>
      <c r="AF2386" s="166">
        <f t="shared" si="1050"/>
        <v>0</v>
      </c>
      <c r="AG2386" s="165">
        <f>(VLOOKUP(B2386,'P2 Origin'!$C$21:$M$176,4,0))*AF2386</f>
        <v>0</v>
      </c>
      <c r="AH2386" s="166">
        <f t="shared" si="1051"/>
        <v>0</v>
      </c>
      <c r="AI2386" s="165">
        <f>(VLOOKUP(B2386,'P2 Origin'!$C$21:$M$176,5,0))*AH2386</f>
        <v>0</v>
      </c>
      <c r="AJ2386" s="166">
        <f t="shared" si="1065"/>
        <v>0</v>
      </c>
      <c r="AK2386" s="165">
        <f>(VLOOKUP(B2386,'P2 Origin'!$C$21:$M$176,6,0))*AJ2386</f>
        <v>0</v>
      </c>
      <c r="AL2386" s="166">
        <f t="shared" si="1052"/>
        <v>0</v>
      </c>
      <c r="AM2386" s="165">
        <f>(VLOOKUP($B2386,'P2 Origin'!$C$21:$M$176,7,0))*AL2386</f>
        <v>0</v>
      </c>
      <c r="AN2386" s="166">
        <f t="shared" si="1053"/>
        <v>0</v>
      </c>
      <c r="AO2386" s="165">
        <f>(VLOOKUP($B2386,'P2 Origin'!$C$21:$M$176,8,0))*AN2386</f>
        <v>0</v>
      </c>
      <c r="AP2386" s="166">
        <f t="shared" si="1054"/>
        <v>0</v>
      </c>
      <c r="AQ2386" s="165">
        <f>(VLOOKUP($B2386,'P2 Origin'!$C$21:$M$176,9,0))*AP2386</f>
        <v>0</v>
      </c>
      <c r="AR2386" s="155">
        <f t="shared" si="1039"/>
        <v>0</v>
      </c>
      <c r="AS2386" s="164">
        <f>(VLOOKUP(B2386,'P2 Origin'!$C$21:$M$176,10,0))*K2386</f>
        <v>0</v>
      </c>
      <c r="AT2386" s="164">
        <f>(VLOOKUP(B2386,'P2 Origin'!$C$21:$M$176,11,0))*J2386</f>
        <v>0</v>
      </c>
      <c r="AU2386" s="167">
        <v>0</v>
      </c>
      <c r="AV2386" s="168">
        <v>0</v>
      </c>
      <c r="AW2386" s="169">
        <v>0</v>
      </c>
      <c r="AX2386" s="170">
        <f>IF(AU2386&gt;=0.1,'P3 Bureaumarge zee- en luchtvr.'!$D$12,0)</f>
        <v>0</v>
      </c>
      <c r="AY2386" s="163">
        <f t="shared" si="1055"/>
        <v>0</v>
      </c>
      <c r="AZ2386" s="157" t="str">
        <f>VLOOKUP(D2386,'P4 Destination'!$C$21:$O$176,13,0)</f>
        <v>EUR</v>
      </c>
      <c r="BA2386" s="164">
        <f t="shared" si="1056"/>
        <v>0</v>
      </c>
      <c r="BB2386" s="171">
        <f>IF(AU2386&gt;0.1,(VLOOKUP(D2386,'P4 Destination'!$C$21:$M$176,3,0))*I2386,0)</f>
        <v>0</v>
      </c>
      <c r="BC2386" s="172">
        <f t="shared" si="1057"/>
        <v>0</v>
      </c>
      <c r="BD2386" s="171">
        <f>(VLOOKUP($D2386,'P4 Destination'!$C$21:$M$176,4,0))*BC2386</f>
        <v>0</v>
      </c>
      <c r="BE2386" s="172">
        <f t="shared" si="1058"/>
        <v>0</v>
      </c>
      <c r="BF2386" s="171">
        <f>(VLOOKUP($D2386,'P4 Destination'!$C$21:$M$176,5,0))*BE2386</f>
        <v>0</v>
      </c>
      <c r="BG2386" s="172">
        <f t="shared" si="1059"/>
        <v>0</v>
      </c>
      <c r="BH2386" s="171">
        <f>(VLOOKUP($D2386,'P4 Destination'!$C$21:$M$176,6,0))*BG2386</f>
        <v>0</v>
      </c>
      <c r="BI2386" s="172">
        <f t="shared" si="1060"/>
        <v>0</v>
      </c>
      <c r="BJ2386" s="171">
        <f>(VLOOKUP($D2386,'P4 Destination'!$C$21:$M$176,7,0))*BI2386</f>
        <v>0</v>
      </c>
      <c r="BK2386" s="172">
        <f t="shared" si="1061"/>
        <v>0</v>
      </c>
      <c r="BL2386" s="171">
        <f>(VLOOKUP($D2386,'P4 Destination'!$C$21:$M$176,8,0))*BK2386</f>
        <v>0</v>
      </c>
      <c r="BM2386" s="172">
        <f t="shared" si="1062"/>
        <v>0</v>
      </c>
      <c r="BN2386" s="171">
        <f>(VLOOKUP($D2386,'P4 Destination'!$C$21:$M$176,9,0))*BM2386</f>
        <v>0</v>
      </c>
      <c r="BO2386" s="154">
        <f t="shared" si="1040"/>
        <v>0</v>
      </c>
      <c r="BP2386" s="171">
        <f>(VLOOKUP(D2386,'P4 Destination'!$C$21:$M$176,10,0))*K2386</f>
        <v>0</v>
      </c>
      <c r="BQ2386" s="171">
        <f>(VLOOKUP(D2386,'P4 Destination'!$C$21:$M$176,11,0))*J2386</f>
        <v>0</v>
      </c>
      <c r="BR2386" s="173">
        <f t="shared" si="1063"/>
        <v>0</v>
      </c>
      <c r="BS2386" s="173">
        <f>(AV2386*2500)*'P6 Verzekering'!$E$11</f>
        <v>0</v>
      </c>
      <c r="BT2386" s="173">
        <f>(AW2386*2500)*'P6 Verzekering'!$E$12</f>
        <v>0</v>
      </c>
      <c r="BU2386" s="173">
        <f>(L2386*2500)*'P6 Verzekering'!$E$13</f>
        <v>0</v>
      </c>
      <c r="BV2386" s="173">
        <f t="shared" si="1064"/>
        <v>0</v>
      </c>
      <c r="BW2386"/>
      <c r="BX2386"/>
    </row>
    <row r="2387" spans="1:76">
      <c r="A2387" s="152" t="s">
        <v>1738</v>
      </c>
      <c r="B2387" s="152" t="s">
        <v>219</v>
      </c>
      <c r="C2387" s="152" t="s">
        <v>219</v>
      </c>
      <c r="D2387" s="152" t="s">
        <v>151</v>
      </c>
      <c r="E2387" s="152" t="s">
        <v>149</v>
      </c>
      <c r="F2387" s="153">
        <f t="shared" si="1038"/>
        <v>57</v>
      </c>
      <c r="G2387" s="154">
        <v>0</v>
      </c>
      <c r="H2387" s="154">
        <f>IFERROR(VLOOKUP(B2387,'P2 Origin'!$C$21:$Q$176,15,FALSE),0)</f>
        <v>0</v>
      </c>
      <c r="I2387" s="154">
        <f>IFERROR(VLOOKUP(D2387,'P4 Destination'!$C$21:$Q$176,15,FALSE),0)</f>
        <v>0</v>
      </c>
      <c r="J2387" s="155"/>
      <c r="K2387" s="155"/>
      <c r="L2387" s="156">
        <v>57</v>
      </c>
      <c r="M2387" s="155">
        <v>172</v>
      </c>
      <c r="N2387" s="155">
        <v>2</v>
      </c>
      <c r="O2387" s="157">
        <f t="shared" si="1041"/>
        <v>0</v>
      </c>
      <c r="P2387" s="158">
        <f t="shared" si="1042"/>
        <v>0</v>
      </c>
      <c r="Q2387" s="159">
        <f>IFERROR(VLOOKUP(N2387,'P1 Intra-Europees'!$A$15:$H$25,3,0),0)*P2387</f>
        <v>0</v>
      </c>
      <c r="R2387" s="160">
        <f t="shared" si="1043"/>
        <v>0</v>
      </c>
      <c r="S2387" s="159">
        <f>IFERROR(VLOOKUP(N2387,'P1 Intra-Europees'!$A$15:$H$25,4,0),0)*R2387</f>
        <v>0</v>
      </c>
      <c r="T2387" s="160">
        <f t="shared" si="1044"/>
        <v>0</v>
      </c>
      <c r="U2387" s="159">
        <f>IFERROR(VLOOKUP(N2387,'P1 Intra-Europees'!$A$15:$H$25,5,0),0)*T2387</f>
        <v>0</v>
      </c>
      <c r="V2387" s="160">
        <f t="shared" si="1045"/>
        <v>0</v>
      </c>
      <c r="W2387" s="159">
        <f>IFERROR(VLOOKUP(N2387,'P1 Intra-Europees'!$A$15:$H$25,6,0),0)*V2387</f>
        <v>0</v>
      </c>
      <c r="X2387" s="160">
        <f t="shared" si="1046"/>
        <v>57</v>
      </c>
      <c r="Y2387" s="159">
        <f>IFERROR(VLOOKUP(N2387,'P1 Intra-Europees'!$A$15:$H$25,7,0),0)*X2387</f>
        <v>0</v>
      </c>
      <c r="Z2387" s="161">
        <f t="shared" si="1047"/>
        <v>0</v>
      </c>
      <c r="AA2387" s="162">
        <f>IFERROR(VLOOKUP(N2387,'P1 Intra-Europees'!$A$15:$H$25,8,0),0)*Z2387</f>
        <v>0</v>
      </c>
      <c r="AB2387" s="163">
        <f t="shared" si="1048"/>
        <v>0</v>
      </c>
      <c r="AC2387" s="157" t="str">
        <f>VLOOKUP(B2387,'P2 Origin'!$C$21:$O$176,13,0)</f>
        <v>EUR</v>
      </c>
      <c r="AD2387" s="164">
        <f t="shared" si="1049"/>
        <v>0</v>
      </c>
      <c r="AE2387" s="165">
        <f>IF(AU2387&gt;0.1,VLOOKUP(B2387,'P2 Origin'!$C$21:$M$176,3,0)*H2387,0)</f>
        <v>0</v>
      </c>
      <c r="AF2387" s="166">
        <f t="shared" si="1050"/>
        <v>0</v>
      </c>
      <c r="AG2387" s="165">
        <f>(VLOOKUP(B2387,'P2 Origin'!$C$21:$M$176,4,0))*AF2387</f>
        <v>0</v>
      </c>
      <c r="AH2387" s="166">
        <f t="shared" si="1051"/>
        <v>0</v>
      </c>
      <c r="AI2387" s="165">
        <f>(VLOOKUP(B2387,'P2 Origin'!$C$21:$M$176,5,0))*AH2387</f>
        <v>0</v>
      </c>
      <c r="AJ2387" s="166">
        <f t="shared" si="1065"/>
        <v>0</v>
      </c>
      <c r="AK2387" s="165">
        <f>(VLOOKUP(B2387,'P2 Origin'!$C$21:$M$176,6,0))*AJ2387</f>
        <v>0</v>
      </c>
      <c r="AL2387" s="166">
        <f t="shared" si="1052"/>
        <v>0</v>
      </c>
      <c r="AM2387" s="165">
        <f>(VLOOKUP($B2387,'P2 Origin'!$C$21:$M$176,7,0))*AL2387</f>
        <v>0</v>
      </c>
      <c r="AN2387" s="166">
        <f t="shared" si="1053"/>
        <v>0</v>
      </c>
      <c r="AO2387" s="165">
        <f>(VLOOKUP($B2387,'P2 Origin'!$C$21:$M$176,8,0))*AN2387</f>
        <v>0</v>
      </c>
      <c r="AP2387" s="166">
        <f t="shared" si="1054"/>
        <v>0</v>
      </c>
      <c r="AQ2387" s="165">
        <f>(VLOOKUP($B2387,'P2 Origin'!$C$21:$M$176,9,0))*AP2387</f>
        <v>0</v>
      </c>
      <c r="AR2387" s="155">
        <f t="shared" si="1039"/>
        <v>0</v>
      </c>
      <c r="AS2387" s="164">
        <f>(VLOOKUP(B2387,'P2 Origin'!$C$21:$M$176,10,0))*K2387</f>
        <v>0</v>
      </c>
      <c r="AT2387" s="164">
        <f>(VLOOKUP(B2387,'P2 Origin'!$C$21:$M$176,11,0))*J2387</f>
        <v>0</v>
      </c>
      <c r="AU2387" s="167">
        <v>0</v>
      </c>
      <c r="AV2387" s="168">
        <v>0</v>
      </c>
      <c r="AW2387" s="169">
        <v>0</v>
      </c>
      <c r="AX2387" s="170">
        <f>IF(AU2387&gt;=0.1,'P3 Bureaumarge zee- en luchtvr.'!$D$12,0)</f>
        <v>0</v>
      </c>
      <c r="AY2387" s="163">
        <f t="shared" si="1055"/>
        <v>0</v>
      </c>
      <c r="AZ2387" s="157" t="str">
        <f>VLOOKUP(D2387,'P4 Destination'!$C$21:$O$176,13,0)</f>
        <v>EUR</v>
      </c>
      <c r="BA2387" s="164">
        <f t="shared" si="1056"/>
        <v>0</v>
      </c>
      <c r="BB2387" s="171">
        <f>IF(AU2387&gt;0.1,(VLOOKUP(D2387,'P4 Destination'!$C$21:$M$176,3,0))*I2387,0)</f>
        <v>0</v>
      </c>
      <c r="BC2387" s="172">
        <f t="shared" si="1057"/>
        <v>0</v>
      </c>
      <c r="BD2387" s="171">
        <f>(VLOOKUP($D2387,'P4 Destination'!$C$21:$M$176,4,0))*BC2387</f>
        <v>0</v>
      </c>
      <c r="BE2387" s="172">
        <f t="shared" si="1058"/>
        <v>0</v>
      </c>
      <c r="BF2387" s="171">
        <f>(VLOOKUP($D2387,'P4 Destination'!$C$21:$M$176,5,0))*BE2387</f>
        <v>0</v>
      </c>
      <c r="BG2387" s="172">
        <f t="shared" si="1059"/>
        <v>0</v>
      </c>
      <c r="BH2387" s="171">
        <f>(VLOOKUP($D2387,'P4 Destination'!$C$21:$M$176,6,0))*BG2387</f>
        <v>0</v>
      </c>
      <c r="BI2387" s="172">
        <f t="shared" si="1060"/>
        <v>0</v>
      </c>
      <c r="BJ2387" s="171">
        <f>(VLOOKUP($D2387,'P4 Destination'!$C$21:$M$176,7,0))*BI2387</f>
        <v>0</v>
      </c>
      <c r="BK2387" s="172">
        <f t="shared" si="1061"/>
        <v>0</v>
      </c>
      <c r="BL2387" s="171">
        <f>(VLOOKUP($D2387,'P4 Destination'!$C$21:$M$176,8,0))*BK2387</f>
        <v>0</v>
      </c>
      <c r="BM2387" s="172">
        <f t="shared" si="1062"/>
        <v>0</v>
      </c>
      <c r="BN2387" s="171">
        <f>(VLOOKUP($D2387,'P4 Destination'!$C$21:$M$176,9,0))*BM2387</f>
        <v>0</v>
      </c>
      <c r="BO2387" s="154">
        <f t="shared" si="1040"/>
        <v>0</v>
      </c>
      <c r="BP2387" s="171">
        <f>(VLOOKUP(D2387,'P4 Destination'!$C$21:$M$176,10,0))*K2387</f>
        <v>0</v>
      </c>
      <c r="BQ2387" s="171">
        <f>(VLOOKUP(D2387,'P4 Destination'!$C$21:$M$176,11,0))*J2387</f>
        <v>0</v>
      </c>
      <c r="BR2387" s="173">
        <f t="shared" si="1063"/>
        <v>0</v>
      </c>
      <c r="BS2387" s="173">
        <f>(AV2387*2500)*'P6 Verzekering'!$E$11</f>
        <v>0</v>
      </c>
      <c r="BT2387" s="173">
        <f>(AW2387*2500)*'P6 Verzekering'!$E$12</f>
        <v>0</v>
      </c>
      <c r="BU2387" s="173">
        <f>(L2387*2500)*'P6 Verzekering'!$E$13</f>
        <v>0</v>
      </c>
      <c r="BV2387" s="173">
        <f t="shared" si="1064"/>
        <v>0</v>
      </c>
      <c r="BW2387"/>
      <c r="BX2387"/>
    </row>
    <row r="2388" spans="1:76">
      <c r="A2388" s="152" t="s">
        <v>890</v>
      </c>
      <c r="B2388" s="152" t="s">
        <v>184</v>
      </c>
      <c r="C2388" s="152" t="s">
        <v>183</v>
      </c>
      <c r="D2388" s="152" t="s">
        <v>181</v>
      </c>
      <c r="E2388" s="152" t="s">
        <v>153</v>
      </c>
      <c r="F2388" s="153">
        <f t="shared" si="1038"/>
        <v>57</v>
      </c>
      <c r="G2388" s="154">
        <v>0</v>
      </c>
      <c r="H2388" s="154">
        <f>IFERROR(VLOOKUP(B2388,'P2 Origin'!$C$21:$Q$176,15,FALSE),0)</f>
        <v>1</v>
      </c>
      <c r="I2388" s="154">
        <f>IFERROR(VLOOKUP(D2388,'P4 Destination'!$C$21:$Q$176,15,FALSE),0)</f>
        <v>1</v>
      </c>
      <c r="J2388" s="155"/>
      <c r="K2388" s="155"/>
      <c r="L2388" s="156">
        <v>57</v>
      </c>
      <c r="M2388" s="155">
        <v>1041</v>
      </c>
      <c r="N2388" s="155">
        <v>6</v>
      </c>
      <c r="O2388" s="157">
        <f t="shared" si="1041"/>
        <v>0</v>
      </c>
      <c r="P2388" s="158">
        <f t="shared" si="1042"/>
        <v>0</v>
      </c>
      <c r="Q2388" s="159">
        <f>IFERROR(VLOOKUP(N2388,'P1 Intra-Europees'!$A$15:$H$25,3,0),0)*P2388</f>
        <v>0</v>
      </c>
      <c r="R2388" s="160">
        <f t="shared" si="1043"/>
        <v>0</v>
      </c>
      <c r="S2388" s="159">
        <f>IFERROR(VLOOKUP(N2388,'P1 Intra-Europees'!$A$15:$H$25,4,0),0)*R2388</f>
        <v>0</v>
      </c>
      <c r="T2388" s="160">
        <f t="shared" si="1044"/>
        <v>0</v>
      </c>
      <c r="U2388" s="159">
        <f>IFERROR(VLOOKUP(N2388,'P1 Intra-Europees'!$A$15:$H$25,5,0),0)*T2388</f>
        <v>0</v>
      </c>
      <c r="V2388" s="160">
        <f t="shared" si="1045"/>
        <v>0</v>
      </c>
      <c r="W2388" s="159">
        <f>IFERROR(VLOOKUP(N2388,'P1 Intra-Europees'!$A$15:$H$25,6,0),0)*V2388</f>
        <v>0</v>
      </c>
      <c r="X2388" s="160">
        <f t="shared" si="1046"/>
        <v>57</v>
      </c>
      <c r="Y2388" s="159">
        <f>IFERROR(VLOOKUP(N2388,'P1 Intra-Europees'!$A$15:$H$25,7,0),0)*X2388</f>
        <v>0</v>
      </c>
      <c r="Z2388" s="161">
        <f t="shared" si="1047"/>
        <v>0</v>
      </c>
      <c r="AA2388" s="162">
        <f>IFERROR(VLOOKUP(N2388,'P1 Intra-Europees'!$A$15:$H$25,8,0),0)*Z2388</f>
        <v>0</v>
      </c>
      <c r="AB2388" s="163">
        <f t="shared" si="1048"/>
        <v>0</v>
      </c>
      <c r="AC2388" s="157" t="str">
        <f>VLOOKUP(B2388,'P2 Origin'!$C$21:$O$176,13,0)</f>
        <v>EUR</v>
      </c>
      <c r="AD2388" s="164">
        <f t="shared" si="1049"/>
        <v>0</v>
      </c>
      <c r="AE2388" s="165">
        <f>IF(AU2388&gt;0.1,VLOOKUP(B2388,'P2 Origin'!$C$21:$M$176,3,0)*H2388,0)</f>
        <v>0</v>
      </c>
      <c r="AF2388" s="166">
        <f t="shared" si="1050"/>
        <v>0</v>
      </c>
      <c r="AG2388" s="165">
        <f>(VLOOKUP(B2388,'P2 Origin'!$C$21:$M$176,4,0))*AF2388</f>
        <v>0</v>
      </c>
      <c r="AH2388" s="166">
        <f t="shared" si="1051"/>
        <v>0</v>
      </c>
      <c r="AI2388" s="165">
        <f>(VLOOKUP(B2388,'P2 Origin'!$C$21:$M$176,5,0))*AH2388</f>
        <v>0</v>
      </c>
      <c r="AJ2388" s="166">
        <f t="shared" si="1065"/>
        <v>0</v>
      </c>
      <c r="AK2388" s="165">
        <f>(VLOOKUP(B2388,'P2 Origin'!$C$21:$M$176,6,0))*AJ2388</f>
        <v>0</v>
      </c>
      <c r="AL2388" s="166">
        <f t="shared" si="1052"/>
        <v>0</v>
      </c>
      <c r="AM2388" s="165">
        <f>(VLOOKUP($B2388,'P2 Origin'!$C$21:$M$176,7,0))*AL2388</f>
        <v>0</v>
      </c>
      <c r="AN2388" s="166">
        <f t="shared" si="1053"/>
        <v>0</v>
      </c>
      <c r="AO2388" s="165">
        <f>(VLOOKUP($B2388,'P2 Origin'!$C$21:$M$176,8,0))*AN2388</f>
        <v>0</v>
      </c>
      <c r="AP2388" s="166">
        <f t="shared" si="1054"/>
        <v>0</v>
      </c>
      <c r="AQ2388" s="165">
        <f>(VLOOKUP($B2388,'P2 Origin'!$C$21:$M$176,9,0))*AP2388</f>
        <v>0</v>
      </c>
      <c r="AR2388" s="155">
        <f t="shared" si="1039"/>
        <v>0</v>
      </c>
      <c r="AS2388" s="164">
        <f>(VLOOKUP(B2388,'P2 Origin'!$C$21:$M$176,10,0))*K2388</f>
        <v>0</v>
      </c>
      <c r="AT2388" s="164">
        <f>(VLOOKUP(B2388,'P2 Origin'!$C$21:$M$176,11,0))*J2388</f>
        <v>0</v>
      </c>
      <c r="AU2388" s="167">
        <v>0</v>
      </c>
      <c r="AV2388" s="168">
        <v>0</v>
      </c>
      <c r="AW2388" s="169">
        <v>0</v>
      </c>
      <c r="AX2388" s="170">
        <f>IF(AU2388&gt;=0.1,'P3 Bureaumarge zee- en luchtvr.'!$D$12,0)</f>
        <v>0</v>
      </c>
      <c r="AY2388" s="163">
        <f t="shared" si="1055"/>
        <v>0</v>
      </c>
      <c r="AZ2388" s="157" t="str">
        <f>VLOOKUP(D2388,'P4 Destination'!$C$21:$O$176,13,0)</f>
        <v>EUR</v>
      </c>
      <c r="BA2388" s="164">
        <f t="shared" si="1056"/>
        <v>0</v>
      </c>
      <c r="BB2388" s="171">
        <f>IF(AU2388&gt;0.1,(VLOOKUP(D2388,'P4 Destination'!$C$21:$M$176,3,0))*I2388,0)</f>
        <v>0</v>
      </c>
      <c r="BC2388" s="172">
        <f t="shared" si="1057"/>
        <v>0</v>
      </c>
      <c r="BD2388" s="171">
        <f>(VLOOKUP($D2388,'P4 Destination'!$C$21:$M$176,4,0))*BC2388</f>
        <v>0</v>
      </c>
      <c r="BE2388" s="172">
        <f t="shared" si="1058"/>
        <v>0</v>
      </c>
      <c r="BF2388" s="171">
        <f>(VLOOKUP($D2388,'P4 Destination'!$C$21:$M$176,5,0))*BE2388</f>
        <v>0</v>
      </c>
      <c r="BG2388" s="172">
        <f t="shared" si="1059"/>
        <v>0</v>
      </c>
      <c r="BH2388" s="171">
        <f>(VLOOKUP($D2388,'P4 Destination'!$C$21:$M$176,6,0))*BG2388</f>
        <v>0</v>
      </c>
      <c r="BI2388" s="172">
        <f t="shared" si="1060"/>
        <v>0</v>
      </c>
      <c r="BJ2388" s="171">
        <f>(VLOOKUP($D2388,'P4 Destination'!$C$21:$M$176,7,0))*BI2388</f>
        <v>0</v>
      </c>
      <c r="BK2388" s="172">
        <f t="shared" si="1061"/>
        <v>0</v>
      </c>
      <c r="BL2388" s="171">
        <f>(VLOOKUP($D2388,'P4 Destination'!$C$21:$M$176,8,0))*BK2388</f>
        <v>0</v>
      </c>
      <c r="BM2388" s="172">
        <f t="shared" si="1062"/>
        <v>0</v>
      </c>
      <c r="BN2388" s="171">
        <f>(VLOOKUP($D2388,'P4 Destination'!$C$21:$M$176,9,0))*BM2388</f>
        <v>0</v>
      </c>
      <c r="BO2388" s="154">
        <f t="shared" si="1040"/>
        <v>0</v>
      </c>
      <c r="BP2388" s="171">
        <f>(VLOOKUP(D2388,'P4 Destination'!$C$21:$M$176,10,0))*K2388</f>
        <v>0</v>
      </c>
      <c r="BQ2388" s="171">
        <f>(VLOOKUP(D2388,'P4 Destination'!$C$21:$M$176,11,0))*J2388</f>
        <v>0</v>
      </c>
      <c r="BR2388" s="173">
        <f t="shared" si="1063"/>
        <v>0</v>
      </c>
      <c r="BS2388" s="173">
        <f>(AV2388*2500)*'P6 Verzekering'!$E$11</f>
        <v>0</v>
      </c>
      <c r="BT2388" s="173">
        <f>(AW2388*2500)*'P6 Verzekering'!$E$12</f>
        <v>0</v>
      </c>
      <c r="BU2388" s="173">
        <f>(L2388*2500)*'P6 Verzekering'!$E$13</f>
        <v>0</v>
      </c>
      <c r="BV2388" s="173">
        <f t="shared" si="1064"/>
        <v>0</v>
      </c>
      <c r="BW2388"/>
      <c r="BX2388"/>
    </row>
    <row r="2389" spans="1:76">
      <c r="A2389" s="152" t="s">
        <v>2835</v>
      </c>
      <c r="B2389" s="152" t="s">
        <v>208</v>
      </c>
      <c r="C2389" s="152" t="s">
        <v>207</v>
      </c>
      <c r="D2389" s="152" t="s">
        <v>219</v>
      </c>
      <c r="E2389" s="152" t="s">
        <v>219</v>
      </c>
      <c r="F2389" s="153">
        <f t="shared" ref="F2389:F2452" si="1066">SUM(L2389,AU2389)</f>
        <v>57</v>
      </c>
      <c r="G2389" s="154">
        <v>0</v>
      </c>
      <c r="H2389" s="154">
        <f>IFERROR(VLOOKUP(B2389,'P2 Origin'!$C$21:$Q$176,15,FALSE),0)</f>
        <v>0</v>
      </c>
      <c r="I2389" s="154">
        <f>IFERROR(VLOOKUP(D2389,'P4 Destination'!$C$21:$Q$176,15,FALSE),0)</f>
        <v>0</v>
      </c>
      <c r="J2389" s="155"/>
      <c r="K2389" s="155"/>
      <c r="L2389" s="156">
        <v>57</v>
      </c>
      <c r="M2389" s="155">
        <v>1913</v>
      </c>
      <c r="N2389" s="155">
        <v>7</v>
      </c>
      <c r="O2389" s="157">
        <f t="shared" si="1041"/>
        <v>0</v>
      </c>
      <c r="P2389" s="158">
        <f t="shared" si="1042"/>
        <v>0</v>
      </c>
      <c r="Q2389" s="159">
        <f>IFERROR(VLOOKUP(N2389,'P1 Intra-Europees'!$A$15:$H$25,3,0),0)*P2389</f>
        <v>0</v>
      </c>
      <c r="R2389" s="160">
        <f t="shared" si="1043"/>
        <v>0</v>
      </c>
      <c r="S2389" s="159">
        <f>IFERROR(VLOOKUP(N2389,'P1 Intra-Europees'!$A$15:$H$25,4,0),0)*R2389</f>
        <v>0</v>
      </c>
      <c r="T2389" s="160">
        <f t="shared" si="1044"/>
        <v>0</v>
      </c>
      <c r="U2389" s="159">
        <f>IFERROR(VLOOKUP(N2389,'P1 Intra-Europees'!$A$15:$H$25,5,0),0)*T2389</f>
        <v>0</v>
      </c>
      <c r="V2389" s="160">
        <f t="shared" si="1045"/>
        <v>0</v>
      </c>
      <c r="W2389" s="159">
        <f>IFERROR(VLOOKUP(N2389,'P1 Intra-Europees'!$A$15:$H$25,6,0),0)*V2389</f>
        <v>0</v>
      </c>
      <c r="X2389" s="160">
        <f t="shared" si="1046"/>
        <v>57</v>
      </c>
      <c r="Y2389" s="159">
        <f>IFERROR(VLOOKUP(N2389,'P1 Intra-Europees'!$A$15:$H$25,7,0),0)*X2389</f>
        <v>0</v>
      </c>
      <c r="Z2389" s="161">
        <f t="shared" si="1047"/>
        <v>0</v>
      </c>
      <c r="AA2389" s="162">
        <f>IFERROR(VLOOKUP(N2389,'P1 Intra-Europees'!$A$15:$H$25,8,0),0)*Z2389</f>
        <v>0</v>
      </c>
      <c r="AB2389" s="163">
        <f t="shared" si="1048"/>
        <v>0</v>
      </c>
      <c r="AC2389" s="157" t="str">
        <f>VLOOKUP(B2389,'P2 Origin'!$C$21:$O$176,13,0)</f>
        <v>EUR</v>
      </c>
      <c r="AD2389" s="164">
        <f t="shared" si="1049"/>
        <v>0</v>
      </c>
      <c r="AE2389" s="165">
        <f>IF(AU2389&gt;0.1,VLOOKUP(B2389,'P2 Origin'!$C$21:$M$176,3,0)*H2389,0)</f>
        <v>0</v>
      </c>
      <c r="AF2389" s="166">
        <f t="shared" si="1050"/>
        <v>0</v>
      </c>
      <c r="AG2389" s="165">
        <f>(VLOOKUP(B2389,'P2 Origin'!$C$21:$M$176,4,0))*AF2389</f>
        <v>0</v>
      </c>
      <c r="AH2389" s="166">
        <f t="shared" si="1051"/>
        <v>0</v>
      </c>
      <c r="AI2389" s="165">
        <f>(VLOOKUP(B2389,'P2 Origin'!$C$21:$M$176,5,0))*AH2389</f>
        <v>0</v>
      </c>
      <c r="AJ2389" s="166">
        <f t="shared" si="1065"/>
        <v>0</v>
      </c>
      <c r="AK2389" s="165">
        <f>(VLOOKUP(B2389,'P2 Origin'!$C$21:$M$176,6,0))*AJ2389</f>
        <v>0</v>
      </c>
      <c r="AL2389" s="166">
        <f t="shared" si="1052"/>
        <v>0</v>
      </c>
      <c r="AM2389" s="165">
        <f>(VLOOKUP($B2389,'P2 Origin'!$C$21:$M$176,7,0))*AL2389</f>
        <v>0</v>
      </c>
      <c r="AN2389" s="166">
        <f t="shared" si="1053"/>
        <v>0</v>
      </c>
      <c r="AO2389" s="165">
        <f>(VLOOKUP($B2389,'P2 Origin'!$C$21:$M$176,8,0))*AN2389</f>
        <v>0</v>
      </c>
      <c r="AP2389" s="166">
        <f t="shared" si="1054"/>
        <v>0</v>
      </c>
      <c r="AQ2389" s="165">
        <f>(VLOOKUP($B2389,'P2 Origin'!$C$21:$M$176,9,0))*AP2389</f>
        <v>0</v>
      </c>
      <c r="AR2389" s="155">
        <f t="shared" si="1039"/>
        <v>0</v>
      </c>
      <c r="AS2389" s="164">
        <f>(VLOOKUP(B2389,'P2 Origin'!$C$21:$M$176,10,0))*K2389</f>
        <v>0</v>
      </c>
      <c r="AT2389" s="164">
        <f>(VLOOKUP(B2389,'P2 Origin'!$C$21:$M$176,11,0))*J2389</f>
        <v>0</v>
      </c>
      <c r="AU2389" s="167">
        <v>0</v>
      </c>
      <c r="AV2389" s="168">
        <v>0</v>
      </c>
      <c r="AW2389" s="169">
        <v>0</v>
      </c>
      <c r="AX2389" s="170">
        <f>IF(AU2389&gt;=0.1,'P3 Bureaumarge zee- en luchtvr.'!$D$12,0)</f>
        <v>0</v>
      </c>
      <c r="AY2389" s="163">
        <f t="shared" si="1055"/>
        <v>0</v>
      </c>
      <c r="AZ2389" s="157" t="str">
        <f>VLOOKUP(D2389,'P4 Destination'!$C$21:$O$176,13,0)</f>
        <v>EUR</v>
      </c>
      <c r="BA2389" s="164">
        <f t="shared" si="1056"/>
        <v>0</v>
      </c>
      <c r="BB2389" s="171">
        <f>IF(AU2389&gt;0.1,(VLOOKUP(D2389,'P4 Destination'!$C$21:$M$176,3,0))*I2389,0)</f>
        <v>0</v>
      </c>
      <c r="BC2389" s="172">
        <f t="shared" si="1057"/>
        <v>0</v>
      </c>
      <c r="BD2389" s="171">
        <f>(VLOOKUP($D2389,'P4 Destination'!$C$21:$M$176,4,0))*BC2389</f>
        <v>0</v>
      </c>
      <c r="BE2389" s="172">
        <f t="shared" si="1058"/>
        <v>0</v>
      </c>
      <c r="BF2389" s="171">
        <f>(VLOOKUP($D2389,'P4 Destination'!$C$21:$M$176,5,0))*BE2389</f>
        <v>0</v>
      </c>
      <c r="BG2389" s="172">
        <f t="shared" si="1059"/>
        <v>0</v>
      </c>
      <c r="BH2389" s="171">
        <f>(VLOOKUP($D2389,'P4 Destination'!$C$21:$M$176,6,0))*BG2389</f>
        <v>0</v>
      </c>
      <c r="BI2389" s="172">
        <f t="shared" si="1060"/>
        <v>0</v>
      </c>
      <c r="BJ2389" s="171">
        <f>(VLOOKUP($D2389,'P4 Destination'!$C$21:$M$176,7,0))*BI2389</f>
        <v>0</v>
      </c>
      <c r="BK2389" s="172">
        <f t="shared" si="1061"/>
        <v>0</v>
      </c>
      <c r="BL2389" s="171">
        <f>(VLOOKUP($D2389,'P4 Destination'!$C$21:$M$176,8,0))*BK2389</f>
        <v>0</v>
      </c>
      <c r="BM2389" s="172">
        <f t="shared" si="1062"/>
        <v>0</v>
      </c>
      <c r="BN2389" s="171">
        <f>(VLOOKUP($D2389,'P4 Destination'!$C$21:$M$176,9,0))*BM2389</f>
        <v>0</v>
      </c>
      <c r="BO2389" s="154">
        <f t="shared" si="1040"/>
        <v>0</v>
      </c>
      <c r="BP2389" s="171">
        <f>(VLOOKUP(D2389,'P4 Destination'!$C$21:$M$176,10,0))*K2389</f>
        <v>0</v>
      </c>
      <c r="BQ2389" s="171">
        <f>(VLOOKUP(D2389,'P4 Destination'!$C$21:$M$176,11,0))*J2389</f>
        <v>0</v>
      </c>
      <c r="BR2389" s="173">
        <f t="shared" si="1063"/>
        <v>0</v>
      </c>
      <c r="BS2389" s="173">
        <f>(AV2389*2500)*'P6 Verzekering'!$E$11</f>
        <v>0</v>
      </c>
      <c r="BT2389" s="173">
        <f>(AW2389*2500)*'P6 Verzekering'!$E$12</f>
        <v>0</v>
      </c>
      <c r="BU2389" s="173">
        <f>(L2389*2500)*'P6 Verzekering'!$E$13</f>
        <v>0</v>
      </c>
      <c r="BV2389" s="173">
        <f t="shared" si="1064"/>
        <v>0</v>
      </c>
      <c r="BW2389"/>
      <c r="BX2389"/>
    </row>
    <row r="2390" spans="1:76">
      <c r="A2390" s="152" t="s">
        <v>1760</v>
      </c>
      <c r="B2390" s="152" t="s">
        <v>219</v>
      </c>
      <c r="C2390" s="152" t="s">
        <v>219</v>
      </c>
      <c r="D2390" s="152" t="s">
        <v>151</v>
      </c>
      <c r="E2390" s="152" t="s">
        <v>149</v>
      </c>
      <c r="F2390" s="153">
        <f t="shared" si="1066"/>
        <v>58</v>
      </c>
      <c r="G2390" s="154">
        <v>0</v>
      </c>
      <c r="H2390" s="154">
        <f>IFERROR(VLOOKUP(B2390,'P2 Origin'!$C$21:$Q$176,15,FALSE),0)</f>
        <v>0</v>
      </c>
      <c r="I2390" s="154">
        <f>IFERROR(VLOOKUP(D2390,'P4 Destination'!$C$21:$Q$176,15,FALSE),0)</f>
        <v>0</v>
      </c>
      <c r="J2390" s="155"/>
      <c r="K2390" s="155"/>
      <c r="L2390" s="156">
        <v>58</v>
      </c>
      <c r="M2390" s="155">
        <v>175</v>
      </c>
      <c r="N2390" s="155">
        <v>2</v>
      </c>
      <c r="O2390" s="157">
        <f t="shared" si="1041"/>
        <v>0</v>
      </c>
      <c r="P2390" s="158">
        <f t="shared" si="1042"/>
        <v>0</v>
      </c>
      <c r="Q2390" s="159">
        <f>IFERROR(VLOOKUP(N2390,'P1 Intra-Europees'!$A$15:$H$25,3,0),0)*P2390</f>
        <v>0</v>
      </c>
      <c r="R2390" s="160">
        <f t="shared" si="1043"/>
        <v>0</v>
      </c>
      <c r="S2390" s="159">
        <f>IFERROR(VLOOKUP(N2390,'P1 Intra-Europees'!$A$15:$H$25,4,0),0)*R2390</f>
        <v>0</v>
      </c>
      <c r="T2390" s="160">
        <f t="shared" si="1044"/>
        <v>0</v>
      </c>
      <c r="U2390" s="159">
        <f>IFERROR(VLOOKUP(N2390,'P1 Intra-Europees'!$A$15:$H$25,5,0),0)*T2390</f>
        <v>0</v>
      </c>
      <c r="V2390" s="160">
        <f t="shared" si="1045"/>
        <v>0</v>
      </c>
      <c r="W2390" s="159">
        <f>IFERROR(VLOOKUP(N2390,'P1 Intra-Europees'!$A$15:$H$25,6,0),0)*V2390</f>
        <v>0</v>
      </c>
      <c r="X2390" s="160">
        <f t="shared" si="1046"/>
        <v>58</v>
      </c>
      <c r="Y2390" s="159">
        <f>IFERROR(VLOOKUP(N2390,'P1 Intra-Europees'!$A$15:$H$25,7,0),0)*X2390</f>
        <v>0</v>
      </c>
      <c r="Z2390" s="161">
        <f t="shared" si="1047"/>
        <v>0</v>
      </c>
      <c r="AA2390" s="162">
        <f>IFERROR(VLOOKUP(N2390,'P1 Intra-Europees'!$A$15:$H$25,8,0),0)*Z2390</f>
        <v>0</v>
      </c>
      <c r="AB2390" s="163">
        <f t="shared" si="1048"/>
        <v>0</v>
      </c>
      <c r="AC2390" s="157" t="str">
        <f>VLOOKUP(B2390,'P2 Origin'!$C$21:$O$176,13,0)</f>
        <v>EUR</v>
      </c>
      <c r="AD2390" s="164">
        <f t="shared" si="1049"/>
        <v>0</v>
      </c>
      <c r="AE2390" s="165">
        <f>IF(AU2390&gt;0.1,VLOOKUP(B2390,'P2 Origin'!$C$21:$M$176,3,0)*H2390,0)</f>
        <v>0</v>
      </c>
      <c r="AF2390" s="166">
        <f t="shared" si="1050"/>
        <v>0</v>
      </c>
      <c r="AG2390" s="165">
        <f>(VLOOKUP(B2390,'P2 Origin'!$C$21:$M$176,4,0))*AF2390</f>
        <v>0</v>
      </c>
      <c r="AH2390" s="166">
        <f t="shared" si="1051"/>
        <v>0</v>
      </c>
      <c r="AI2390" s="165">
        <f>(VLOOKUP(B2390,'P2 Origin'!$C$21:$M$176,5,0))*AH2390</f>
        <v>0</v>
      </c>
      <c r="AJ2390" s="166">
        <f t="shared" si="1065"/>
        <v>0</v>
      </c>
      <c r="AK2390" s="165">
        <f>(VLOOKUP(B2390,'P2 Origin'!$C$21:$M$176,6,0))*AJ2390</f>
        <v>0</v>
      </c>
      <c r="AL2390" s="166">
        <f t="shared" si="1052"/>
        <v>0</v>
      </c>
      <c r="AM2390" s="165">
        <f>(VLOOKUP($B2390,'P2 Origin'!$C$21:$M$176,7,0))*AL2390</f>
        <v>0</v>
      </c>
      <c r="AN2390" s="166">
        <f t="shared" si="1053"/>
        <v>0</v>
      </c>
      <c r="AO2390" s="165">
        <f>(VLOOKUP($B2390,'P2 Origin'!$C$21:$M$176,8,0))*AN2390</f>
        <v>0</v>
      </c>
      <c r="AP2390" s="166">
        <f t="shared" si="1054"/>
        <v>0</v>
      </c>
      <c r="AQ2390" s="165">
        <f>(VLOOKUP($B2390,'P2 Origin'!$C$21:$M$176,9,0))*AP2390</f>
        <v>0</v>
      </c>
      <c r="AR2390" s="155">
        <f t="shared" si="1039"/>
        <v>0</v>
      </c>
      <c r="AS2390" s="164">
        <f>(VLOOKUP(B2390,'P2 Origin'!$C$21:$M$176,10,0))*K2390</f>
        <v>0</v>
      </c>
      <c r="AT2390" s="164">
        <f>(VLOOKUP(B2390,'P2 Origin'!$C$21:$M$176,11,0))*J2390</f>
        <v>0</v>
      </c>
      <c r="AU2390" s="167">
        <v>0</v>
      </c>
      <c r="AV2390" s="168">
        <v>0</v>
      </c>
      <c r="AW2390" s="169">
        <v>0</v>
      </c>
      <c r="AX2390" s="170">
        <f>IF(AU2390&gt;=0.1,'P3 Bureaumarge zee- en luchtvr.'!$D$12,0)</f>
        <v>0</v>
      </c>
      <c r="AY2390" s="163">
        <f t="shared" si="1055"/>
        <v>0</v>
      </c>
      <c r="AZ2390" s="157" t="str">
        <f>VLOOKUP(D2390,'P4 Destination'!$C$21:$O$176,13,0)</f>
        <v>EUR</v>
      </c>
      <c r="BA2390" s="164">
        <f t="shared" si="1056"/>
        <v>0</v>
      </c>
      <c r="BB2390" s="171">
        <f>IF(AU2390&gt;0.1,(VLOOKUP(D2390,'P4 Destination'!$C$21:$M$176,3,0))*I2390,0)</f>
        <v>0</v>
      </c>
      <c r="BC2390" s="172">
        <f t="shared" si="1057"/>
        <v>0</v>
      </c>
      <c r="BD2390" s="171">
        <f>(VLOOKUP($D2390,'P4 Destination'!$C$21:$M$176,4,0))*BC2390</f>
        <v>0</v>
      </c>
      <c r="BE2390" s="172">
        <f t="shared" si="1058"/>
        <v>0</v>
      </c>
      <c r="BF2390" s="171">
        <f>(VLOOKUP($D2390,'P4 Destination'!$C$21:$M$176,5,0))*BE2390</f>
        <v>0</v>
      </c>
      <c r="BG2390" s="172">
        <f t="shared" si="1059"/>
        <v>0</v>
      </c>
      <c r="BH2390" s="171">
        <f>(VLOOKUP($D2390,'P4 Destination'!$C$21:$M$176,6,0))*BG2390</f>
        <v>0</v>
      </c>
      <c r="BI2390" s="172">
        <f t="shared" si="1060"/>
        <v>0</v>
      </c>
      <c r="BJ2390" s="171">
        <f>(VLOOKUP($D2390,'P4 Destination'!$C$21:$M$176,7,0))*BI2390</f>
        <v>0</v>
      </c>
      <c r="BK2390" s="172">
        <f t="shared" si="1061"/>
        <v>0</v>
      </c>
      <c r="BL2390" s="171">
        <f>(VLOOKUP($D2390,'P4 Destination'!$C$21:$M$176,8,0))*BK2390</f>
        <v>0</v>
      </c>
      <c r="BM2390" s="172">
        <f t="shared" si="1062"/>
        <v>0</v>
      </c>
      <c r="BN2390" s="171">
        <f>(VLOOKUP($D2390,'P4 Destination'!$C$21:$M$176,9,0))*BM2390</f>
        <v>0</v>
      </c>
      <c r="BO2390" s="154">
        <f t="shared" si="1040"/>
        <v>0</v>
      </c>
      <c r="BP2390" s="171">
        <f>(VLOOKUP(D2390,'P4 Destination'!$C$21:$M$176,10,0))*K2390</f>
        <v>0</v>
      </c>
      <c r="BQ2390" s="171">
        <f>(VLOOKUP(D2390,'P4 Destination'!$C$21:$M$176,11,0))*J2390</f>
        <v>0</v>
      </c>
      <c r="BR2390" s="173">
        <f t="shared" si="1063"/>
        <v>0</v>
      </c>
      <c r="BS2390" s="173">
        <f>(AV2390*2500)*'P6 Verzekering'!$E$11</f>
        <v>0</v>
      </c>
      <c r="BT2390" s="173">
        <f>(AW2390*2500)*'P6 Verzekering'!$E$12</f>
        <v>0</v>
      </c>
      <c r="BU2390" s="173">
        <f>(L2390*2500)*'P6 Verzekering'!$E$13</f>
        <v>0</v>
      </c>
      <c r="BV2390" s="173">
        <f t="shared" si="1064"/>
        <v>0</v>
      </c>
      <c r="BW2390"/>
      <c r="BX2390"/>
    </row>
    <row r="2391" spans="1:76">
      <c r="A2391" s="152" t="s">
        <v>2783</v>
      </c>
      <c r="B2391" s="152" t="s">
        <v>173</v>
      </c>
      <c r="C2391" s="152" t="s">
        <v>172</v>
      </c>
      <c r="D2391" s="152" t="s">
        <v>219</v>
      </c>
      <c r="E2391" s="152" t="s">
        <v>219</v>
      </c>
      <c r="F2391" s="153">
        <f t="shared" si="1066"/>
        <v>58</v>
      </c>
      <c r="G2391" s="154">
        <v>0</v>
      </c>
      <c r="H2391" s="154">
        <f>IFERROR(VLOOKUP(B2391,'P2 Origin'!$C$21:$Q$176,15,FALSE),0)</f>
        <v>1</v>
      </c>
      <c r="I2391" s="154">
        <f>IFERROR(VLOOKUP(D2391,'P4 Destination'!$C$21:$Q$176,15,FALSE),0)</f>
        <v>0</v>
      </c>
      <c r="J2391" s="155"/>
      <c r="K2391" s="155"/>
      <c r="L2391" s="156">
        <v>58</v>
      </c>
      <c r="M2391" s="155">
        <v>902</v>
      </c>
      <c r="N2391" s="155">
        <v>5</v>
      </c>
      <c r="O2391" s="157">
        <f t="shared" si="1041"/>
        <v>0</v>
      </c>
      <c r="P2391" s="158">
        <f t="shared" si="1042"/>
        <v>0</v>
      </c>
      <c r="Q2391" s="159">
        <f>IFERROR(VLOOKUP(N2391,'P1 Intra-Europees'!$A$15:$H$25,3,0),0)*P2391</f>
        <v>0</v>
      </c>
      <c r="R2391" s="160">
        <f t="shared" si="1043"/>
        <v>0</v>
      </c>
      <c r="S2391" s="159">
        <f>IFERROR(VLOOKUP(N2391,'P1 Intra-Europees'!$A$15:$H$25,4,0),0)*R2391</f>
        <v>0</v>
      </c>
      <c r="T2391" s="160">
        <f t="shared" si="1044"/>
        <v>0</v>
      </c>
      <c r="U2391" s="159">
        <f>IFERROR(VLOOKUP(N2391,'P1 Intra-Europees'!$A$15:$H$25,5,0),0)*T2391</f>
        <v>0</v>
      </c>
      <c r="V2391" s="160">
        <f t="shared" si="1045"/>
        <v>0</v>
      </c>
      <c r="W2391" s="159">
        <f>IFERROR(VLOOKUP(N2391,'P1 Intra-Europees'!$A$15:$H$25,6,0),0)*V2391</f>
        <v>0</v>
      </c>
      <c r="X2391" s="160">
        <f t="shared" si="1046"/>
        <v>58</v>
      </c>
      <c r="Y2391" s="159">
        <f>IFERROR(VLOOKUP(N2391,'P1 Intra-Europees'!$A$15:$H$25,7,0),0)*X2391</f>
        <v>0</v>
      </c>
      <c r="Z2391" s="161">
        <f t="shared" si="1047"/>
        <v>0</v>
      </c>
      <c r="AA2391" s="162">
        <f>IFERROR(VLOOKUP(N2391,'P1 Intra-Europees'!$A$15:$H$25,8,0),0)*Z2391</f>
        <v>0</v>
      </c>
      <c r="AB2391" s="163">
        <f t="shared" si="1048"/>
        <v>0</v>
      </c>
      <c r="AC2391" s="157" t="str">
        <f>VLOOKUP(B2391,'P2 Origin'!$C$21:$O$176,13,0)</f>
        <v>EUR</v>
      </c>
      <c r="AD2391" s="164">
        <f t="shared" si="1049"/>
        <v>0</v>
      </c>
      <c r="AE2391" s="165">
        <f>IF(AU2391&gt;0.1,VLOOKUP(B2391,'P2 Origin'!$C$21:$M$176,3,0)*H2391,0)</f>
        <v>0</v>
      </c>
      <c r="AF2391" s="166">
        <f t="shared" si="1050"/>
        <v>0</v>
      </c>
      <c r="AG2391" s="165">
        <f>(VLOOKUP(B2391,'P2 Origin'!$C$21:$M$176,4,0))*AF2391</f>
        <v>0</v>
      </c>
      <c r="AH2391" s="166">
        <f t="shared" si="1051"/>
        <v>0</v>
      </c>
      <c r="AI2391" s="165">
        <f>(VLOOKUP(B2391,'P2 Origin'!$C$21:$M$176,5,0))*AH2391</f>
        <v>0</v>
      </c>
      <c r="AJ2391" s="166">
        <f t="shared" si="1065"/>
        <v>0</v>
      </c>
      <c r="AK2391" s="165">
        <f>(VLOOKUP(B2391,'P2 Origin'!$C$21:$M$176,6,0))*AJ2391</f>
        <v>0</v>
      </c>
      <c r="AL2391" s="166">
        <f t="shared" si="1052"/>
        <v>0</v>
      </c>
      <c r="AM2391" s="165">
        <f>(VLOOKUP($B2391,'P2 Origin'!$C$21:$M$176,7,0))*AL2391</f>
        <v>0</v>
      </c>
      <c r="AN2391" s="166">
        <f t="shared" si="1053"/>
        <v>0</v>
      </c>
      <c r="AO2391" s="165">
        <f>(VLOOKUP($B2391,'P2 Origin'!$C$21:$M$176,8,0))*AN2391</f>
        <v>0</v>
      </c>
      <c r="AP2391" s="166">
        <f t="shared" si="1054"/>
        <v>0</v>
      </c>
      <c r="AQ2391" s="165">
        <f>(VLOOKUP($B2391,'P2 Origin'!$C$21:$M$176,9,0))*AP2391</f>
        <v>0</v>
      </c>
      <c r="AR2391" s="155">
        <f t="shared" si="1039"/>
        <v>0</v>
      </c>
      <c r="AS2391" s="164">
        <f>(VLOOKUP(B2391,'P2 Origin'!$C$21:$M$176,10,0))*K2391</f>
        <v>0</v>
      </c>
      <c r="AT2391" s="164">
        <f>(VLOOKUP(B2391,'P2 Origin'!$C$21:$M$176,11,0))*J2391</f>
        <v>0</v>
      </c>
      <c r="AU2391" s="167">
        <v>0</v>
      </c>
      <c r="AV2391" s="168">
        <v>0</v>
      </c>
      <c r="AW2391" s="169">
        <v>0</v>
      </c>
      <c r="AX2391" s="170">
        <f>IF(AU2391&gt;=0.1,'P3 Bureaumarge zee- en luchtvr.'!$D$12,0)</f>
        <v>0</v>
      </c>
      <c r="AY2391" s="163">
        <f t="shared" si="1055"/>
        <v>0</v>
      </c>
      <c r="AZ2391" s="157" t="str">
        <f>VLOOKUP(D2391,'P4 Destination'!$C$21:$O$176,13,0)</f>
        <v>EUR</v>
      </c>
      <c r="BA2391" s="164">
        <f t="shared" si="1056"/>
        <v>0</v>
      </c>
      <c r="BB2391" s="171">
        <f>IF(AU2391&gt;0.1,(VLOOKUP(D2391,'P4 Destination'!$C$21:$M$176,3,0))*I2391,0)</f>
        <v>0</v>
      </c>
      <c r="BC2391" s="172">
        <f t="shared" si="1057"/>
        <v>0</v>
      </c>
      <c r="BD2391" s="171">
        <f>(VLOOKUP($D2391,'P4 Destination'!$C$21:$M$176,4,0))*BC2391</f>
        <v>0</v>
      </c>
      <c r="BE2391" s="172">
        <f t="shared" si="1058"/>
        <v>0</v>
      </c>
      <c r="BF2391" s="171">
        <f>(VLOOKUP($D2391,'P4 Destination'!$C$21:$M$176,5,0))*BE2391</f>
        <v>0</v>
      </c>
      <c r="BG2391" s="172">
        <f t="shared" si="1059"/>
        <v>0</v>
      </c>
      <c r="BH2391" s="171">
        <f>(VLOOKUP($D2391,'P4 Destination'!$C$21:$M$176,6,0))*BG2391</f>
        <v>0</v>
      </c>
      <c r="BI2391" s="172">
        <f t="shared" si="1060"/>
        <v>0</v>
      </c>
      <c r="BJ2391" s="171">
        <f>(VLOOKUP($D2391,'P4 Destination'!$C$21:$M$176,7,0))*BI2391</f>
        <v>0</v>
      </c>
      <c r="BK2391" s="172">
        <f t="shared" si="1061"/>
        <v>0</v>
      </c>
      <c r="BL2391" s="171">
        <f>(VLOOKUP($D2391,'P4 Destination'!$C$21:$M$176,8,0))*BK2391</f>
        <v>0</v>
      </c>
      <c r="BM2391" s="172">
        <f t="shared" si="1062"/>
        <v>0</v>
      </c>
      <c r="BN2391" s="171">
        <f>(VLOOKUP($D2391,'P4 Destination'!$C$21:$M$176,9,0))*BM2391</f>
        <v>0</v>
      </c>
      <c r="BO2391" s="154">
        <f t="shared" si="1040"/>
        <v>0</v>
      </c>
      <c r="BP2391" s="171">
        <f>(VLOOKUP(D2391,'P4 Destination'!$C$21:$M$176,10,0))*K2391</f>
        <v>0</v>
      </c>
      <c r="BQ2391" s="171">
        <f>(VLOOKUP(D2391,'P4 Destination'!$C$21:$M$176,11,0))*J2391</f>
        <v>0</v>
      </c>
      <c r="BR2391" s="173">
        <f t="shared" si="1063"/>
        <v>0</v>
      </c>
      <c r="BS2391" s="173">
        <f>(AV2391*2500)*'P6 Verzekering'!$E$11</f>
        <v>0</v>
      </c>
      <c r="BT2391" s="173">
        <f>(AW2391*2500)*'P6 Verzekering'!$E$12</f>
        <v>0</v>
      </c>
      <c r="BU2391" s="173">
        <f>(L2391*2500)*'P6 Verzekering'!$E$13</f>
        <v>0</v>
      </c>
      <c r="BV2391" s="173">
        <f t="shared" si="1064"/>
        <v>0</v>
      </c>
      <c r="BW2391"/>
      <c r="BX2391"/>
    </row>
    <row r="2392" spans="1:76">
      <c r="A2392" s="152" t="s">
        <v>2779</v>
      </c>
      <c r="B2392" s="152" t="s">
        <v>173</v>
      </c>
      <c r="C2392" s="152" t="s">
        <v>172</v>
      </c>
      <c r="D2392" s="152" t="s">
        <v>219</v>
      </c>
      <c r="E2392" s="152" t="s">
        <v>219</v>
      </c>
      <c r="F2392" s="153">
        <f t="shared" si="1066"/>
        <v>58</v>
      </c>
      <c r="G2392" s="154">
        <v>0</v>
      </c>
      <c r="H2392" s="154">
        <f>IFERROR(VLOOKUP(B2392,'P2 Origin'!$C$21:$Q$176,15,FALSE),0)</f>
        <v>1</v>
      </c>
      <c r="I2392" s="154">
        <f>IFERROR(VLOOKUP(D2392,'P4 Destination'!$C$21:$Q$176,15,FALSE),0)</f>
        <v>0</v>
      </c>
      <c r="J2392" s="155"/>
      <c r="K2392" s="155"/>
      <c r="L2392" s="156">
        <v>58</v>
      </c>
      <c r="M2392" s="155">
        <v>919</v>
      </c>
      <c r="N2392" s="155">
        <v>5</v>
      </c>
      <c r="O2392" s="157">
        <f t="shared" si="1041"/>
        <v>0</v>
      </c>
      <c r="P2392" s="158">
        <f t="shared" si="1042"/>
        <v>0</v>
      </c>
      <c r="Q2392" s="159">
        <f>IFERROR(VLOOKUP(N2392,'P1 Intra-Europees'!$A$15:$H$25,3,0),0)*P2392</f>
        <v>0</v>
      </c>
      <c r="R2392" s="160">
        <f t="shared" si="1043"/>
        <v>0</v>
      </c>
      <c r="S2392" s="159">
        <f>IFERROR(VLOOKUP(N2392,'P1 Intra-Europees'!$A$15:$H$25,4,0),0)*R2392</f>
        <v>0</v>
      </c>
      <c r="T2392" s="160">
        <f t="shared" si="1044"/>
        <v>0</v>
      </c>
      <c r="U2392" s="159">
        <f>IFERROR(VLOOKUP(N2392,'P1 Intra-Europees'!$A$15:$H$25,5,0),0)*T2392</f>
        <v>0</v>
      </c>
      <c r="V2392" s="160">
        <f t="shared" si="1045"/>
        <v>0</v>
      </c>
      <c r="W2392" s="159">
        <f>IFERROR(VLOOKUP(N2392,'P1 Intra-Europees'!$A$15:$H$25,6,0),0)*V2392</f>
        <v>0</v>
      </c>
      <c r="X2392" s="160">
        <f t="shared" si="1046"/>
        <v>58</v>
      </c>
      <c r="Y2392" s="159">
        <f>IFERROR(VLOOKUP(N2392,'P1 Intra-Europees'!$A$15:$H$25,7,0),0)*X2392</f>
        <v>0</v>
      </c>
      <c r="Z2392" s="161">
        <f t="shared" si="1047"/>
        <v>0</v>
      </c>
      <c r="AA2392" s="162">
        <f>IFERROR(VLOOKUP(N2392,'P1 Intra-Europees'!$A$15:$H$25,8,0),0)*Z2392</f>
        <v>0</v>
      </c>
      <c r="AB2392" s="163">
        <f t="shared" si="1048"/>
        <v>0</v>
      </c>
      <c r="AC2392" s="157" t="str">
        <f>VLOOKUP(B2392,'P2 Origin'!$C$21:$O$176,13,0)</f>
        <v>EUR</v>
      </c>
      <c r="AD2392" s="164">
        <f t="shared" si="1049"/>
        <v>0</v>
      </c>
      <c r="AE2392" s="165">
        <f>IF(AU2392&gt;0.1,VLOOKUP(B2392,'P2 Origin'!$C$21:$M$176,3,0)*H2392,0)</f>
        <v>0</v>
      </c>
      <c r="AF2392" s="166">
        <f t="shared" si="1050"/>
        <v>0</v>
      </c>
      <c r="AG2392" s="165">
        <f>(VLOOKUP(B2392,'P2 Origin'!$C$21:$M$176,4,0))*AF2392</f>
        <v>0</v>
      </c>
      <c r="AH2392" s="166">
        <f t="shared" si="1051"/>
        <v>0</v>
      </c>
      <c r="AI2392" s="165">
        <f>(VLOOKUP(B2392,'P2 Origin'!$C$21:$M$176,5,0))*AH2392</f>
        <v>0</v>
      </c>
      <c r="AJ2392" s="166">
        <f t="shared" si="1065"/>
        <v>0</v>
      </c>
      <c r="AK2392" s="165">
        <f>(VLOOKUP(B2392,'P2 Origin'!$C$21:$M$176,6,0))*AJ2392</f>
        <v>0</v>
      </c>
      <c r="AL2392" s="166">
        <f t="shared" si="1052"/>
        <v>0</v>
      </c>
      <c r="AM2392" s="165">
        <f>(VLOOKUP($B2392,'P2 Origin'!$C$21:$M$176,7,0))*AL2392</f>
        <v>0</v>
      </c>
      <c r="AN2392" s="166">
        <f t="shared" si="1053"/>
        <v>0</v>
      </c>
      <c r="AO2392" s="165">
        <f>(VLOOKUP($B2392,'P2 Origin'!$C$21:$M$176,8,0))*AN2392</f>
        <v>0</v>
      </c>
      <c r="AP2392" s="166">
        <f t="shared" si="1054"/>
        <v>0</v>
      </c>
      <c r="AQ2392" s="165">
        <f>(VLOOKUP($B2392,'P2 Origin'!$C$21:$M$176,9,0))*AP2392</f>
        <v>0</v>
      </c>
      <c r="AR2392" s="155">
        <f t="shared" si="1039"/>
        <v>0</v>
      </c>
      <c r="AS2392" s="164">
        <f>(VLOOKUP(B2392,'P2 Origin'!$C$21:$M$176,10,0))*K2392</f>
        <v>0</v>
      </c>
      <c r="AT2392" s="164">
        <f>(VLOOKUP(B2392,'P2 Origin'!$C$21:$M$176,11,0))*J2392</f>
        <v>0</v>
      </c>
      <c r="AU2392" s="167">
        <v>0</v>
      </c>
      <c r="AV2392" s="168">
        <v>0</v>
      </c>
      <c r="AW2392" s="169">
        <v>0</v>
      </c>
      <c r="AX2392" s="170">
        <f>IF(AU2392&gt;=0.1,'P3 Bureaumarge zee- en luchtvr.'!$D$12,0)</f>
        <v>0</v>
      </c>
      <c r="AY2392" s="163">
        <f t="shared" si="1055"/>
        <v>0</v>
      </c>
      <c r="AZ2392" s="157" t="str">
        <f>VLOOKUP(D2392,'P4 Destination'!$C$21:$O$176,13,0)</f>
        <v>EUR</v>
      </c>
      <c r="BA2392" s="164">
        <f t="shared" si="1056"/>
        <v>0</v>
      </c>
      <c r="BB2392" s="171">
        <f>IF(AU2392&gt;0.1,(VLOOKUP(D2392,'P4 Destination'!$C$21:$M$176,3,0))*I2392,0)</f>
        <v>0</v>
      </c>
      <c r="BC2392" s="172">
        <f t="shared" si="1057"/>
        <v>0</v>
      </c>
      <c r="BD2392" s="171">
        <f>(VLOOKUP($D2392,'P4 Destination'!$C$21:$M$176,4,0))*BC2392</f>
        <v>0</v>
      </c>
      <c r="BE2392" s="172">
        <f t="shared" si="1058"/>
        <v>0</v>
      </c>
      <c r="BF2392" s="171">
        <f>(VLOOKUP($D2392,'P4 Destination'!$C$21:$M$176,5,0))*BE2392</f>
        <v>0</v>
      </c>
      <c r="BG2392" s="172">
        <f t="shared" si="1059"/>
        <v>0</v>
      </c>
      <c r="BH2392" s="171">
        <f>(VLOOKUP($D2392,'P4 Destination'!$C$21:$M$176,6,0))*BG2392</f>
        <v>0</v>
      </c>
      <c r="BI2392" s="172">
        <f t="shared" si="1060"/>
        <v>0</v>
      </c>
      <c r="BJ2392" s="171">
        <f>(VLOOKUP($D2392,'P4 Destination'!$C$21:$M$176,7,0))*BI2392</f>
        <v>0</v>
      </c>
      <c r="BK2392" s="172">
        <f t="shared" si="1061"/>
        <v>0</v>
      </c>
      <c r="BL2392" s="171">
        <f>(VLOOKUP($D2392,'P4 Destination'!$C$21:$M$176,8,0))*BK2392</f>
        <v>0</v>
      </c>
      <c r="BM2392" s="172">
        <f t="shared" si="1062"/>
        <v>0</v>
      </c>
      <c r="BN2392" s="171">
        <f>(VLOOKUP($D2392,'P4 Destination'!$C$21:$M$176,9,0))*BM2392</f>
        <v>0</v>
      </c>
      <c r="BO2392" s="154">
        <f t="shared" si="1040"/>
        <v>0</v>
      </c>
      <c r="BP2392" s="171">
        <f>(VLOOKUP(D2392,'P4 Destination'!$C$21:$M$176,10,0))*K2392</f>
        <v>0</v>
      </c>
      <c r="BQ2392" s="171">
        <f>(VLOOKUP(D2392,'P4 Destination'!$C$21:$M$176,11,0))*J2392</f>
        <v>0</v>
      </c>
      <c r="BR2392" s="173">
        <f t="shared" si="1063"/>
        <v>0</v>
      </c>
      <c r="BS2392" s="173">
        <f>(AV2392*2500)*'P6 Verzekering'!$E$11</f>
        <v>0</v>
      </c>
      <c r="BT2392" s="173">
        <f>(AW2392*2500)*'P6 Verzekering'!$E$12</f>
        <v>0</v>
      </c>
      <c r="BU2392" s="173">
        <f>(L2392*2500)*'P6 Verzekering'!$E$13</f>
        <v>0</v>
      </c>
      <c r="BV2392" s="173">
        <f t="shared" si="1064"/>
        <v>0</v>
      </c>
      <c r="BW2392"/>
      <c r="BX2392"/>
    </row>
    <row r="2393" spans="1:76">
      <c r="A2393" s="152" t="s">
        <v>991</v>
      </c>
      <c r="B2393" s="152" t="s">
        <v>151</v>
      </c>
      <c r="C2393" s="152" t="s">
        <v>149</v>
      </c>
      <c r="D2393" s="152" t="s">
        <v>219</v>
      </c>
      <c r="E2393" s="152" t="s">
        <v>219</v>
      </c>
      <c r="F2393" s="153">
        <f t="shared" si="1066"/>
        <v>59</v>
      </c>
      <c r="G2393" s="154">
        <v>0</v>
      </c>
      <c r="H2393" s="154">
        <f>IFERROR(VLOOKUP(B2393,'P2 Origin'!$C$21:$Q$176,15,FALSE),0)</f>
        <v>0</v>
      </c>
      <c r="I2393" s="154">
        <f>IFERROR(VLOOKUP(D2393,'P4 Destination'!$C$21:$Q$176,15,FALSE),0)</f>
        <v>0</v>
      </c>
      <c r="J2393" s="155"/>
      <c r="K2393" s="155"/>
      <c r="L2393" s="156">
        <v>59</v>
      </c>
      <c r="M2393" s="155">
        <v>175</v>
      </c>
      <c r="N2393" s="155">
        <v>2</v>
      </c>
      <c r="O2393" s="157">
        <f t="shared" si="1041"/>
        <v>0</v>
      </c>
      <c r="P2393" s="158">
        <f t="shared" si="1042"/>
        <v>0</v>
      </c>
      <c r="Q2393" s="159">
        <f>IFERROR(VLOOKUP(N2393,'P1 Intra-Europees'!$A$15:$H$25,3,0),0)*P2393</f>
        <v>0</v>
      </c>
      <c r="R2393" s="160">
        <f t="shared" si="1043"/>
        <v>0</v>
      </c>
      <c r="S2393" s="159">
        <f>IFERROR(VLOOKUP(N2393,'P1 Intra-Europees'!$A$15:$H$25,4,0),0)*R2393</f>
        <v>0</v>
      </c>
      <c r="T2393" s="160">
        <f t="shared" si="1044"/>
        <v>0</v>
      </c>
      <c r="U2393" s="159">
        <f>IFERROR(VLOOKUP(N2393,'P1 Intra-Europees'!$A$15:$H$25,5,0),0)*T2393</f>
        <v>0</v>
      </c>
      <c r="V2393" s="160">
        <f t="shared" si="1045"/>
        <v>0</v>
      </c>
      <c r="W2393" s="159">
        <f>IFERROR(VLOOKUP(N2393,'P1 Intra-Europees'!$A$15:$H$25,6,0),0)*V2393</f>
        <v>0</v>
      </c>
      <c r="X2393" s="160">
        <f t="shared" si="1046"/>
        <v>59</v>
      </c>
      <c r="Y2393" s="159">
        <f>IFERROR(VLOOKUP(N2393,'P1 Intra-Europees'!$A$15:$H$25,7,0),0)*X2393</f>
        <v>0</v>
      </c>
      <c r="Z2393" s="161">
        <f t="shared" si="1047"/>
        <v>0</v>
      </c>
      <c r="AA2393" s="162">
        <f>IFERROR(VLOOKUP(N2393,'P1 Intra-Europees'!$A$15:$H$25,8,0),0)*Z2393</f>
        <v>0</v>
      </c>
      <c r="AB2393" s="163">
        <f t="shared" si="1048"/>
        <v>0</v>
      </c>
      <c r="AC2393" s="157" t="str">
        <f>VLOOKUP(B2393,'P2 Origin'!$C$21:$O$176,13,0)</f>
        <v>EUR</v>
      </c>
      <c r="AD2393" s="164">
        <f t="shared" si="1049"/>
        <v>0</v>
      </c>
      <c r="AE2393" s="165">
        <f>IF(AU2393&gt;0.1,VLOOKUP(B2393,'P2 Origin'!$C$21:$M$176,3,0)*H2393,0)</f>
        <v>0</v>
      </c>
      <c r="AF2393" s="166">
        <f t="shared" si="1050"/>
        <v>0</v>
      </c>
      <c r="AG2393" s="165">
        <f>(VLOOKUP(B2393,'P2 Origin'!$C$21:$M$176,4,0))*AF2393</f>
        <v>0</v>
      </c>
      <c r="AH2393" s="166">
        <f t="shared" si="1051"/>
        <v>0</v>
      </c>
      <c r="AI2393" s="165">
        <f>(VLOOKUP(B2393,'P2 Origin'!$C$21:$M$176,5,0))*AH2393</f>
        <v>0</v>
      </c>
      <c r="AJ2393" s="166">
        <f t="shared" si="1065"/>
        <v>0</v>
      </c>
      <c r="AK2393" s="165">
        <f>(VLOOKUP(B2393,'P2 Origin'!$C$21:$M$176,6,0))*AJ2393</f>
        <v>0</v>
      </c>
      <c r="AL2393" s="166">
        <f t="shared" si="1052"/>
        <v>0</v>
      </c>
      <c r="AM2393" s="165">
        <f>(VLOOKUP($B2393,'P2 Origin'!$C$21:$M$176,7,0))*AL2393</f>
        <v>0</v>
      </c>
      <c r="AN2393" s="166">
        <f t="shared" si="1053"/>
        <v>0</v>
      </c>
      <c r="AO2393" s="165">
        <f>(VLOOKUP($B2393,'P2 Origin'!$C$21:$M$176,8,0))*AN2393</f>
        <v>0</v>
      </c>
      <c r="AP2393" s="166">
        <f t="shared" si="1054"/>
        <v>0</v>
      </c>
      <c r="AQ2393" s="165">
        <f>(VLOOKUP($B2393,'P2 Origin'!$C$21:$M$176,9,0))*AP2393</f>
        <v>0</v>
      </c>
      <c r="AR2393" s="155">
        <f t="shared" si="1039"/>
        <v>0</v>
      </c>
      <c r="AS2393" s="164">
        <f>(VLOOKUP(B2393,'P2 Origin'!$C$21:$M$176,10,0))*K2393</f>
        <v>0</v>
      </c>
      <c r="AT2393" s="164">
        <f>(VLOOKUP(B2393,'P2 Origin'!$C$21:$M$176,11,0))*J2393</f>
        <v>0</v>
      </c>
      <c r="AU2393" s="167">
        <v>0</v>
      </c>
      <c r="AV2393" s="168">
        <v>0</v>
      </c>
      <c r="AW2393" s="169">
        <v>0</v>
      </c>
      <c r="AX2393" s="170">
        <f>IF(AU2393&gt;=0.1,'P3 Bureaumarge zee- en luchtvr.'!$D$12,0)</f>
        <v>0</v>
      </c>
      <c r="AY2393" s="163">
        <f t="shared" si="1055"/>
        <v>0</v>
      </c>
      <c r="AZ2393" s="157" t="str">
        <f>VLOOKUP(D2393,'P4 Destination'!$C$21:$O$176,13,0)</f>
        <v>EUR</v>
      </c>
      <c r="BA2393" s="164">
        <f t="shared" si="1056"/>
        <v>0</v>
      </c>
      <c r="BB2393" s="171">
        <f>IF(AU2393&gt;0.1,(VLOOKUP(D2393,'P4 Destination'!$C$21:$M$176,3,0))*I2393,0)</f>
        <v>0</v>
      </c>
      <c r="BC2393" s="172">
        <f t="shared" si="1057"/>
        <v>0</v>
      </c>
      <c r="BD2393" s="171">
        <f>(VLOOKUP($D2393,'P4 Destination'!$C$21:$M$176,4,0))*BC2393</f>
        <v>0</v>
      </c>
      <c r="BE2393" s="172">
        <f t="shared" si="1058"/>
        <v>0</v>
      </c>
      <c r="BF2393" s="171">
        <f>(VLOOKUP($D2393,'P4 Destination'!$C$21:$M$176,5,0))*BE2393</f>
        <v>0</v>
      </c>
      <c r="BG2393" s="172">
        <f t="shared" si="1059"/>
        <v>0</v>
      </c>
      <c r="BH2393" s="171">
        <f>(VLOOKUP($D2393,'P4 Destination'!$C$21:$M$176,6,0))*BG2393</f>
        <v>0</v>
      </c>
      <c r="BI2393" s="172">
        <f t="shared" si="1060"/>
        <v>0</v>
      </c>
      <c r="BJ2393" s="171">
        <f>(VLOOKUP($D2393,'P4 Destination'!$C$21:$M$176,7,0))*BI2393</f>
        <v>0</v>
      </c>
      <c r="BK2393" s="172">
        <f t="shared" si="1061"/>
        <v>0</v>
      </c>
      <c r="BL2393" s="171">
        <f>(VLOOKUP($D2393,'P4 Destination'!$C$21:$M$176,8,0))*BK2393</f>
        <v>0</v>
      </c>
      <c r="BM2393" s="172">
        <f t="shared" si="1062"/>
        <v>0</v>
      </c>
      <c r="BN2393" s="171">
        <f>(VLOOKUP($D2393,'P4 Destination'!$C$21:$M$176,9,0))*BM2393</f>
        <v>0</v>
      </c>
      <c r="BO2393" s="154">
        <f t="shared" si="1040"/>
        <v>0</v>
      </c>
      <c r="BP2393" s="171">
        <f>(VLOOKUP(D2393,'P4 Destination'!$C$21:$M$176,10,0))*K2393</f>
        <v>0</v>
      </c>
      <c r="BQ2393" s="171">
        <f>(VLOOKUP(D2393,'P4 Destination'!$C$21:$M$176,11,0))*J2393</f>
        <v>0</v>
      </c>
      <c r="BR2393" s="173">
        <f t="shared" si="1063"/>
        <v>0</v>
      </c>
      <c r="BS2393" s="173">
        <f>(AV2393*2500)*'P6 Verzekering'!$E$11</f>
        <v>0</v>
      </c>
      <c r="BT2393" s="173">
        <f>(AW2393*2500)*'P6 Verzekering'!$E$12</f>
        <v>0</v>
      </c>
      <c r="BU2393" s="173">
        <f>(L2393*2500)*'P6 Verzekering'!$E$13</f>
        <v>0</v>
      </c>
      <c r="BV2393" s="173">
        <f t="shared" si="1064"/>
        <v>0</v>
      </c>
      <c r="BW2393"/>
      <c r="BX2393"/>
    </row>
    <row r="2394" spans="1:76">
      <c r="A2394" s="152" t="s">
        <v>1424</v>
      </c>
      <c r="B2394" s="152" t="s">
        <v>258</v>
      </c>
      <c r="C2394" s="152" t="s">
        <v>257</v>
      </c>
      <c r="D2394" s="152" t="s">
        <v>219</v>
      </c>
      <c r="E2394" s="152" t="s">
        <v>219</v>
      </c>
      <c r="F2394" s="153">
        <f t="shared" si="1066"/>
        <v>59</v>
      </c>
      <c r="G2394" s="154">
        <v>0</v>
      </c>
      <c r="H2394" s="154">
        <f>IFERROR(VLOOKUP(B2394,'P2 Origin'!$C$21:$Q$176,15,FALSE),0)</f>
        <v>1</v>
      </c>
      <c r="I2394" s="154">
        <f>IFERROR(VLOOKUP(D2394,'P4 Destination'!$C$21:$Q$176,15,FALSE),0)</f>
        <v>0</v>
      </c>
      <c r="J2394" s="155"/>
      <c r="K2394" s="155"/>
      <c r="L2394" s="156">
        <v>59</v>
      </c>
      <c r="M2394" s="155">
        <v>392</v>
      </c>
      <c r="N2394" s="155">
        <v>3</v>
      </c>
      <c r="O2394" s="157">
        <f t="shared" si="1041"/>
        <v>0</v>
      </c>
      <c r="P2394" s="158">
        <f t="shared" si="1042"/>
        <v>0</v>
      </c>
      <c r="Q2394" s="159">
        <f>IFERROR(VLOOKUP(N2394,'P1 Intra-Europees'!$A$15:$H$25,3,0),0)*P2394</f>
        <v>0</v>
      </c>
      <c r="R2394" s="160">
        <f t="shared" si="1043"/>
        <v>0</v>
      </c>
      <c r="S2394" s="159">
        <f>IFERROR(VLOOKUP(N2394,'P1 Intra-Europees'!$A$15:$H$25,4,0),0)*R2394</f>
        <v>0</v>
      </c>
      <c r="T2394" s="160">
        <f t="shared" si="1044"/>
        <v>0</v>
      </c>
      <c r="U2394" s="159">
        <f>IFERROR(VLOOKUP(N2394,'P1 Intra-Europees'!$A$15:$H$25,5,0),0)*T2394</f>
        <v>0</v>
      </c>
      <c r="V2394" s="160">
        <f t="shared" si="1045"/>
        <v>0</v>
      </c>
      <c r="W2394" s="159">
        <f>IFERROR(VLOOKUP(N2394,'P1 Intra-Europees'!$A$15:$H$25,6,0),0)*V2394</f>
        <v>0</v>
      </c>
      <c r="X2394" s="160">
        <f t="shared" si="1046"/>
        <v>59</v>
      </c>
      <c r="Y2394" s="159">
        <f>IFERROR(VLOOKUP(N2394,'P1 Intra-Europees'!$A$15:$H$25,7,0),0)*X2394</f>
        <v>0</v>
      </c>
      <c r="Z2394" s="161">
        <f t="shared" si="1047"/>
        <v>0</v>
      </c>
      <c r="AA2394" s="162">
        <f>IFERROR(VLOOKUP(N2394,'P1 Intra-Europees'!$A$15:$H$25,8,0),0)*Z2394</f>
        <v>0</v>
      </c>
      <c r="AB2394" s="163">
        <f t="shared" si="1048"/>
        <v>0</v>
      </c>
      <c r="AC2394" s="157" t="str">
        <f>VLOOKUP(B2394,'P2 Origin'!$C$21:$O$176,13,0)</f>
        <v>EUR</v>
      </c>
      <c r="AD2394" s="164">
        <f t="shared" si="1049"/>
        <v>0</v>
      </c>
      <c r="AE2394" s="165">
        <f>IF(AU2394&gt;0.1,VLOOKUP(B2394,'P2 Origin'!$C$21:$M$176,3,0)*H2394,0)</f>
        <v>0</v>
      </c>
      <c r="AF2394" s="166">
        <f t="shared" si="1050"/>
        <v>0</v>
      </c>
      <c r="AG2394" s="165">
        <f>(VLOOKUP(B2394,'P2 Origin'!$C$21:$M$176,4,0))*AF2394</f>
        <v>0</v>
      </c>
      <c r="AH2394" s="166">
        <f t="shared" si="1051"/>
        <v>0</v>
      </c>
      <c r="AI2394" s="165">
        <f>(VLOOKUP(B2394,'P2 Origin'!$C$21:$M$176,5,0))*AH2394</f>
        <v>0</v>
      </c>
      <c r="AJ2394" s="166">
        <f t="shared" si="1065"/>
        <v>0</v>
      </c>
      <c r="AK2394" s="165">
        <f>(VLOOKUP(B2394,'P2 Origin'!$C$21:$M$176,6,0))*AJ2394</f>
        <v>0</v>
      </c>
      <c r="AL2394" s="166">
        <f t="shared" si="1052"/>
        <v>0</v>
      </c>
      <c r="AM2394" s="165">
        <f>(VLOOKUP($B2394,'P2 Origin'!$C$21:$M$176,7,0))*AL2394</f>
        <v>0</v>
      </c>
      <c r="AN2394" s="166">
        <f t="shared" si="1053"/>
        <v>0</v>
      </c>
      <c r="AO2394" s="165">
        <f>(VLOOKUP($B2394,'P2 Origin'!$C$21:$M$176,8,0))*AN2394</f>
        <v>0</v>
      </c>
      <c r="AP2394" s="166">
        <f t="shared" si="1054"/>
        <v>0</v>
      </c>
      <c r="AQ2394" s="165">
        <f>(VLOOKUP($B2394,'P2 Origin'!$C$21:$M$176,9,0))*AP2394</f>
        <v>0</v>
      </c>
      <c r="AR2394" s="155">
        <f t="shared" si="1039"/>
        <v>0</v>
      </c>
      <c r="AS2394" s="164">
        <f>(VLOOKUP(B2394,'P2 Origin'!$C$21:$M$176,10,0))*K2394</f>
        <v>0</v>
      </c>
      <c r="AT2394" s="164">
        <f>(VLOOKUP(B2394,'P2 Origin'!$C$21:$M$176,11,0))*J2394</f>
        <v>0</v>
      </c>
      <c r="AU2394" s="167">
        <v>0</v>
      </c>
      <c r="AV2394" s="168">
        <v>0</v>
      </c>
      <c r="AW2394" s="169">
        <v>0</v>
      </c>
      <c r="AX2394" s="170">
        <f>IF(AU2394&gt;=0.1,'P3 Bureaumarge zee- en luchtvr.'!$D$12,0)</f>
        <v>0</v>
      </c>
      <c r="AY2394" s="163">
        <f t="shared" si="1055"/>
        <v>0</v>
      </c>
      <c r="AZ2394" s="157" t="str">
        <f>VLOOKUP(D2394,'P4 Destination'!$C$21:$O$176,13,0)</f>
        <v>EUR</v>
      </c>
      <c r="BA2394" s="164">
        <f t="shared" si="1056"/>
        <v>0</v>
      </c>
      <c r="BB2394" s="171">
        <f>IF(AU2394&gt;0.1,(VLOOKUP(D2394,'P4 Destination'!$C$21:$M$176,3,0))*I2394,0)</f>
        <v>0</v>
      </c>
      <c r="BC2394" s="172">
        <f t="shared" si="1057"/>
        <v>0</v>
      </c>
      <c r="BD2394" s="171">
        <f>(VLOOKUP($D2394,'P4 Destination'!$C$21:$M$176,4,0))*BC2394</f>
        <v>0</v>
      </c>
      <c r="BE2394" s="172">
        <f t="shared" si="1058"/>
        <v>0</v>
      </c>
      <c r="BF2394" s="171">
        <f>(VLOOKUP($D2394,'P4 Destination'!$C$21:$M$176,5,0))*BE2394</f>
        <v>0</v>
      </c>
      <c r="BG2394" s="172">
        <f t="shared" si="1059"/>
        <v>0</v>
      </c>
      <c r="BH2394" s="171">
        <f>(VLOOKUP($D2394,'P4 Destination'!$C$21:$M$176,6,0))*BG2394</f>
        <v>0</v>
      </c>
      <c r="BI2394" s="172">
        <f t="shared" si="1060"/>
        <v>0</v>
      </c>
      <c r="BJ2394" s="171">
        <f>(VLOOKUP($D2394,'P4 Destination'!$C$21:$M$176,7,0))*BI2394</f>
        <v>0</v>
      </c>
      <c r="BK2394" s="172">
        <f t="shared" si="1061"/>
        <v>0</v>
      </c>
      <c r="BL2394" s="171">
        <f>(VLOOKUP($D2394,'P4 Destination'!$C$21:$M$176,8,0))*BK2394</f>
        <v>0</v>
      </c>
      <c r="BM2394" s="172">
        <f t="shared" si="1062"/>
        <v>0</v>
      </c>
      <c r="BN2394" s="171">
        <f>(VLOOKUP($D2394,'P4 Destination'!$C$21:$M$176,9,0))*BM2394</f>
        <v>0</v>
      </c>
      <c r="BO2394" s="154">
        <f t="shared" si="1040"/>
        <v>0</v>
      </c>
      <c r="BP2394" s="171">
        <f>(VLOOKUP(D2394,'P4 Destination'!$C$21:$M$176,10,0))*K2394</f>
        <v>0</v>
      </c>
      <c r="BQ2394" s="171">
        <f>(VLOOKUP(D2394,'P4 Destination'!$C$21:$M$176,11,0))*J2394</f>
        <v>0</v>
      </c>
      <c r="BR2394" s="173">
        <f t="shared" si="1063"/>
        <v>0</v>
      </c>
      <c r="BS2394" s="173">
        <f>(AV2394*2500)*'P6 Verzekering'!$E$11</f>
        <v>0</v>
      </c>
      <c r="BT2394" s="173">
        <f>(AW2394*2500)*'P6 Verzekering'!$E$12</f>
        <v>0</v>
      </c>
      <c r="BU2394" s="173">
        <f>(L2394*2500)*'P6 Verzekering'!$E$13</f>
        <v>0</v>
      </c>
      <c r="BV2394" s="173">
        <f t="shared" si="1064"/>
        <v>0</v>
      </c>
      <c r="BW2394"/>
      <c r="BX2394"/>
    </row>
    <row r="2395" spans="1:76">
      <c r="A2395" s="152" t="s">
        <v>1510</v>
      </c>
      <c r="B2395" s="152" t="s">
        <v>187</v>
      </c>
      <c r="C2395" s="152" t="s">
        <v>183</v>
      </c>
      <c r="D2395" s="152" t="s">
        <v>184</v>
      </c>
      <c r="E2395" s="152" t="s">
        <v>183</v>
      </c>
      <c r="F2395" s="153">
        <f t="shared" si="1066"/>
        <v>59</v>
      </c>
      <c r="G2395" s="154">
        <v>0</v>
      </c>
      <c r="H2395" s="154">
        <f>IFERROR(VLOOKUP(B2395,'P2 Origin'!$C$21:$Q$176,15,FALSE),0)</f>
        <v>1</v>
      </c>
      <c r="I2395" s="154">
        <f>IFERROR(VLOOKUP(D2395,'P4 Destination'!$C$21:$Q$176,15,FALSE),0)</f>
        <v>1</v>
      </c>
      <c r="J2395" s="155"/>
      <c r="K2395" s="155"/>
      <c r="L2395" s="156">
        <v>59</v>
      </c>
      <c r="M2395" s="155">
        <v>553</v>
      </c>
      <c r="N2395" s="155">
        <v>4</v>
      </c>
      <c r="O2395" s="157">
        <f t="shared" si="1041"/>
        <v>0</v>
      </c>
      <c r="P2395" s="158">
        <f t="shared" si="1042"/>
        <v>0</v>
      </c>
      <c r="Q2395" s="159">
        <f>IFERROR(VLOOKUP(N2395,'P1 Intra-Europees'!$A$15:$H$25,3,0),0)*P2395</f>
        <v>0</v>
      </c>
      <c r="R2395" s="160">
        <f t="shared" si="1043"/>
        <v>0</v>
      </c>
      <c r="S2395" s="159">
        <f>IFERROR(VLOOKUP(N2395,'P1 Intra-Europees'!$A$15:$H$25,4,0),0)*R2395</f>
        <v>0</v>
      </c>
      <c r="T2395" s="160">
        <f t="shared" si="1044"/>
        <v>0</v>
      </c>
      <c r="U2395" s="159">
        <f>IFERROR(VLOOKUP(N2395,'P1 Intra-Europees'!$A$15:$H$25,5,0),0)*T2395</f>
        <v>0</v>
      </c>
      <c r="V2395" s="160">
        <f t="shared" si="1045"/>
        <v>0</v>
      </c>
      <c r="W2395" s="159">
        <f>IFERROR(VLOOKUP(N2395,'P1 Intra-Europees'!$A$15:$H$25,6,0),0)*V2395</f>
        <v>0</v>
      </c>
      <c r="X2395" s="160">
        <f t="shared" si="1046"/>
        <v>59</v>
      </c>
      <c r="Y2395" s="159">
        <f>IFERROR(VLOOKUP(N2395,'P1 Intra-Europees'!$A$15:$H$25,7,0),0)*X2395</f>
        <v>0</v>
      </c>
      <c r="Z2395" s="161">
        <f t="shared" si="1047"/>
        <v>0</v>
      </c>
      <c r="AA2395" s="162">
        <f>IFERROR(VLOOKUP(N2395,'P1 Intra-Europees'!$A$15:$H$25,8,0),0)*Z2395</f>
        <v>0</v>
      </c>
      <c r="AB2395" s="163">
        <f t="shared" si="1048"/>
        <v>0</v>
      </c>
      <c r="AC2395" s="157" t="str">
        <f>VLOOKUP(B2395,'P2 Origin'!$C$21:$O$176,13,0)</f>
        <v>EUR</v>
      </c>
      <c r="AD2395" s="164">
        <f t="shared" si="1049"/>
        <v>0</v>
      </c>
      <c r="AE2395" s="165">
        <f>IF(AU2395&gt;0.1,VLOOKUP(B2395,'P2 Origin'!$C$21:$M$176,3,0)*H2395,0)</f>
        <v>0</v>
      </c>
      <c r="AF2395" s="166">
        <f t="shared" si="1050"/>
        <v>0</v>
      </c>
      <c r="AG2395" s="165">
        <f>(VLOOKUP(B2395,'P2 Origin'!$C$21:$M$176,4,0))*AF2395</f>
        <v>0</v>
      </c>
      <c r="AH2395" s="166">
        <f t="shared" si="1051"/>
        <v>0</v>
      </c>
      <c r="AI2395" s="165">
        <f>(VLOOKUP(B2395,'P2 Origin'!$C$21:$M$176,5,0))*AH2395</f>
        <v>0</v>
      </c>
      <c r="AJ2395" s="166">
        <f t="shared" si="1065"/>
        <v>0</v>
      </c>
      <c r="AK2395" s="165">
        <f>(VLOOKUP(B2395,'P2 Origin'!$C$21:$M$176,6,0))*AJ2395</f>
        <v>0</v>
      </c>
      <c r="AL2395" s="166">
        <f t="shared" si="1052"/>
        <v>0</v>
      </c>
      <c r="AM2395" s="165">
        <f>(VLOOKUP($B2395,'P2 Origin'!$C$21:$M$176,7,0))*AL2395</f>
        <v>0</v>
      </c>
      <c r="AN2395" s="166">
        <f t="shared" si="1053"/>
        <v>0</v>
      </c>
      <c r="AO2395" s="165">
        <f>(VLOOKUP($B2395,'P2 Origin'!$C$21:$M$176,8,0))*AN2395</f>
        <v>0</v>
      </c>
      <c r="AP2395" s="166">
        <f t="shared" si="1054"/>
        <v>0</v>
      </c>
      <c r="AQ2395" s="165">
        <f>(VLOOKUP($B2395,'P2 Origin'!$C$21:$M$176,9,0))*AP2395</f>
        <v>0</v>
      </c>
      <c r="AR2395" s="155">
        <f t="shared" ref="AR2395:AR2458" si="1067">IF(AU2395&gt;=0.1,G2395,0)</f>
        <v>0</v>
      </c>
      <c r="AS2395" s="164">
        <f>(VLOOKUP(B2395,'P2 Origin'!$C$21:$M$176,10,0))*K2395</f>
        <v>0</v>
      </c>
      <c r="AT2395" s="164">
        <f>(VLOOKUP(B2395,'P2 Origin'!$C$21:$M$176,11,0))*J2395</f>
        <v>0</v>
      </c>
      <c r="AU2395" s="167">
        <v>0</v>
      </c>
      <c r="AV2395" s="168">
        <v>0</v>
      </c>
      <c r="AW2395" s="169">
        <v>0</v>
      </c>
      <c r="AX2395" s="170">
        <f>IF(AU2395&gt;=0.1,'P3 Bureaumarge zee- en luchtvr.'!$D$12,0)</f>
        <v>0</v>
      </c>
      <c r="AY2395" s="163">
        <f t="shared" si="1055"/>
        <v>0</v>
      </c>
      <c r="AZ2395" s="157" t="str">
        <f>VLOOKUP(D2395,'P4 Destination'!$C$21:$O$176,13,0)</f>
        <v>EUR</v>
      </c>
      <c r="BA2395" s="164">
        <f t="shared" si="1056"/>
        <v>0</v>
      </c>
      <c r="BB2395" s="171">
        <f>IF(AU2395&gt;0.1,(VLOOKUP(D2395,'P4 Destination'!$C$21:$M$176,3,0))*I2395,0)</f>
        <v>0</v>
      </c>
      <c r="BC2395" s="172">
        <f t="shared" si="1057"/>
        <v>0</v>
      </c>
      <c r="BD2395" s="171">
        <f>(VLOOKUP($D2395,'P4 Destination'!$C$21:$M$176,4,0))*BC2395</f>
        <v>0</v>
      </c>
      <c r="BE2395" s="172">
        <f t="shared" si="1058"/>
        <v>0</v>
      </c>
      <c r="BF2395" s="171">
        <f>(VLOOKUP($D2395,'P4 Destination'!$C$21:$M$176,5,0))*BE2395</f>
        <v>0</v>
      </c>
      <c r="BG2395" s="172">
        <f t="shared" si="1059"/>
        <v>0</v>
      </c>
      <c r="BH2395" s="171">
        <f>(VLOOKUP($D2395,'P4 Destination'!$C$21:$M$176,6,0))*BG2395</f>
        <v>0</v>
      </c>
      <c r="BI2395" s="172">
        <f t="shared" si="1060"/>
        <v>0</v>
      </c>
      <c r="BJ2395" s="171">
        <f>(VLOOKUP($D2395,'P4 Destination'!$C$21:$M$176,7,0))*BI2395</f>
        <v>0</v>
      </c>
      <c r="BK2395" s="172">
        <f t="shared" si="1061"/>
        <v>0</v>
      </c>
      <c r="BL2395" s="171">
        <f>(VLOOKUP($D2395,'P4 Destination'!$C$21:$M$176,8,0))*BK2395</f>
        <v>0</v>
      </c>
      <c r="BM2395" s="172">
        <f t="shared" si="1062"/>
        <v>0</v>
      </c>
      <c r="BN2395" s="171">
        <f>(VLOOKUP($D2395,'P4 Destination'!$C$21:$M$176,9,0))*BM2395</f>
        <v>0</v>
      </c>
      <c r="BO2395" s="154">
        <f t="shared" ref="BO2395:BO2458" si="1068">IF(AU2395&gt;=0.1,G2395,0)</f>
        <v>0</v>
      </c>
      <c r="BP2395" s="171">
        <f>(VLOOKUP(D2395,'P4 Destination'!$C$21:$M$176,10,0))*K2395</f>
        <v>0</v>
      </c>
      <c r="BQ2395" s="171">
        <f>(VLOOKUP(D2395,'P4 Destination'!$C$21:$M$176,11,0))*J2395</f>
        <v>0</v>
      </c>
      <c r="BR2395" s="173">
        <f t="shared" si="1063"/>
        <v>0</v>
      </c>
      <c r="BS2395" s="173">
        <f>(AV2395*2500)*'P6 Verzekering'!$E$11</f>
        <v>0</v>
      </c>
      <c r="BT2395" s="173">
        <f>(AW2395*2500)*'P6 Verzekering'!$E$12</f>
        <v>0</v>
      </c>
      <c r="BU2395" s="173">
        <f>(L2395*2500)*'P6 Verzekering'!$E$13</f>
        <v>0</v>
      </c>
      <c r="BV2395" s="173">
        <f t="shared" si="1064"/>
        <v>0</v>
      </c>
      <c r="BW2395"/>
      <c r="BX2395"/>
    </row>
    <row r="2396" spans="1:76">
      <c r="A2396" s="152" t="s">
        <v>880</v>
      </c>
      <c r="B2396" s="152" t="s">
        <v>184</v>
      </c>
      <c r="C2396" s="152" t="s">
        <v>183</v>
      </c>
      <c r="D2396" s="152" t="s">
        <v>219</v>
      </c>
      <c r="E2396" s="152" t="s">
        <v>219</v>
      </c>
      <c r="F2396" s="153">
        <f t="shared" si="1066"/>
        <v>59</v>
      </c>
      <c r="G2396" s="154">
        <v>0</v>
      </c>
      <c r="H2396" s="154">
        <f>IFERROR(VLOOKUP(B2396,'P2 Origin'!$C$21:$Q$176,15,FALSE),0)</f>
        <v>1</v>
      </c>
      <c r="I2396" s="154">
        <f>IFERROR(VLOOKUP(D2396,'P4 Destination'!$C$21:$Q$176,15,FALSE),0)</f>
        <v>0</v>
      </c>
      <c r="J2396" s="155"/>
      <c r="K2396" s="155"/>
      <c r="L2396" s="156">
        <v>59</v>
      </c>
      <c r="M2396" s="155">
        <v>667</v>
      </c>
      <c r="N2396" s="155">
        <v>4</v>
      </c>
      <c r="O2396" s="157">
        <f t="shared" si="1041"/>
        <v>0</v>
      </c>
      <c r="P2396" s="158">
        <f t="shared" si="1042"/>
        <v>0</v>
      </c>
      <c r="Q2396" s="159">
        <f>IFERROR(VLOOKUP(N2396,'P1 Intra-Europees'!$A$15:$H$25,3,0),0)*P2396</f>
        <v>0</v>
      </c>
      <c r="R2396" s="160">
        <f t="shared" si="1043"/>
        <v>0</v>
      </c>
      <c r="S2396" s="159">
        <f>IFERROR(VLOOKUP(N2396,'P1 Intra-Europees'!$A$15:$H$25,4,0),0)*R2396</f>
        <v>0</v>
      </c>
      <c r="T2396" s="160">
        <f t="shared" si="1044"/>
        <v>0</v>
      </c>
      <c r="U2396" s="159">
        <f>IFERROR(VLOOKUP(N2396,'P1 Intra-Europees'!$A$15:$H$25,5,0),0)*T2396</f>
        <v>0</v>
      </c>
      <c r="V2396" s="160">
        <f t="shared" si="1045"/>
        <v>0</v>
      </c>
      <c r="W2396" s="159">
        <f>IFERROR(VLOOKUP(N2396,'P1 Intra-Europees'!$A$15:$H$25,6,0),0)*V2396</f>
        <v>0</v>
      </c>
      <c r="X2396" s="160">
        <f t="shared" si="1046"/>
        <v>59</v>
      </c>
      <c r="Y2396" s="159">
        <f>IFERROR(VLOOKUP(N2396,'P1 Intra-Europees'!$A$15:$H$25,7,0),0)*X2396</f>
        <v>0</v>
      </c>
      <c r="Z2396" s="161">
        <f t="shared" si="1047"/>
        <v>0</v>
      </c>
      <c r="AA2396" s="162">
        <f>IFERROR(VLOOKUP(N2396,'P1 Intra-Europees'!$A$15:$H$25,8,0),0)*Z2396</f>
        <v>0</v>
      </c>
      <c r="AB2396" s="163">
        <f t="shared" si="1048"/>
        <v>0</v>
      </c>
      <c r="AC2396" s="157" t="str">
        <f>VLOOKUP(B2396,'P2 Origin'!$C$21:$O$176,13,0)</f>
        <v>EUR</v>
      </c>
      <c r="AD2396" s="164">
        <f t="shared" si="1049"/>
        <v>0</v>
      </c>
      <c r="AE2396" s="165">
        <f>IF(AU2396&gt;0.1,VLOOKUP(B2396,'P2 Origin'!$C$21:$M$176,3,0)*H2396,0)</f>
        <v>0</v>
      </c>
      <c r="AF2396" s="166">
        <f t="shared" si="1050"/>
        <v>0</v>
      </c>
      <c r="AG2396" s="165">
        <f>(VLOOKUP(B2396,'P2 Origin'!$C$21:$M$176,4,0))*AF2396</f>
        <v>0</v>
      </c>
      <c r="AH2396" s="166">
        <f t="shared" si="1051"/>
        <v>0</v>
      </c>
      <c r="AI2396" s="165">
        <f>(VLOOKUP(B2396,'P2 Origin'!$C$21:$M$176,5,0))*AH2396</f>
        <v>0</v>
      </c>
      <c r="AJ2396" s="166">
        <f t="shared" si="1065"/>
        <v>0</v>
      </c>
      <c r="AK2396" s="165">
        <f>(VLOOKUP(B2396,'P2 Origin'!$C$21:$M$176,6,0))*AJ2396</f>
        <v>0</v>
      </c>
      <c r="AL2396" s="166">
        <f t="shared" si="1052"/>
        <v>0</v>
      </c>
      <c r="AM2396" s="165">
        <f>(VLOOKUP($B2396,'P2 Origin'!$C$21:$M$176,7,0))*AL2396</f>
        <v>0</v>
      </c>
      <c r="AN2396" s="166">
        <f t="shared" si="1053"/>
        <v>0</v>
      </c>
      <c r="AO2396" s="165">
        <f>(VLOOKUP($B2396,'P2 Origin'!$C$21:$M$176,8,0))*AN2396</f>
        <v>0</v>
      </c>
      <c r="AP2396" s="166">
        <f t="shared" si="1054"/>
        <v>0</v>
      </c>
      <c r="AQ2396" s="165">
        <f>(VLOOKUP($B2396,'P2 Origin'!$C$21:$M$176,9,0))*AP2396</f>
        <v>0</v>
      </c>
      <c r="AR2396" s="155">
        <f t="shared" si="1067"/>
        <v>0</v>
      </c>
      <c r="AS2396" s="164">
        <f>(VLOOKUP(B2396,'P2 Origin'!$C$21:$M$176,10,0))*K2396</f>
        <v>0</v>
      </c>
      <c r="AT2396" s="164">
        <f>(VLOOKUP(B2396,'P2 Origin'!$C$21:$M$176,11,0))*J2396</f>
        <v>0</v>
      </c>
      <c r="AU2396" s="167">
        <v>0</v>
      </c>
      <c r="AV2396" s="168">
        <v>0</v>
      </c>
      <c r="AW2396" s="169">
        <v>0</v>
      </c>
      <c r="AX2396" s="170">
        <f>IF(AU2396&gt;=0.1,'P3 Bureaumarge zee- en luchtvr.'!$D$12,0)</f>
        <v>0</v>
      </c>
      <c r="AY2396" s="163">
        <f t="shared" si="1055"/>
        <v>0</v>
      </c>
      <c r="AZ2396" s="157" t="str">
        <f>VLOOKUP(D2396,'P4 Destination'!$C$21:$O$176,13,0)</f>
        <v>EUR</v>
      </c>
      <c r="BA2396" s="164">
        <f t="shared" si="1056"/>
        <v>0</v>
      </c>
      <c r="BB2396" s="171">
        <f>IF(AU2396&gt;0.1,(VLOOKUP(D2396,'P4 Destination'!$C$21:$M$176,3,0))*I2396,0)</f>
        <v>0</v>
      </c>
      <c r="BC2396" s="172">
        <f t="shared" si="1057"/>
        <v>0</v>
      </c>
      <c r="BD2396" s="171">
        <f>(VLOOKUP($D2396,'P4 Destination'!$C$21:$M$176,4,0))*BC2396</f>
        <v>0</v>
      </c>
      <c r="BE2396" s="172">
        <f t="shared" si="1058"/>
        <v>0</v>
      </c>
      <c r="BF2396" s="171">
        <f>(VLOOKUP($D2396,'P4 Destination'!$C$21:$M$176,5,0))*BE2396</f>
        <v>0</v>
      </c>
      <c r="BG2396" s="172">
        <f t="shared" si="1059"/>
        <v>0</v>
      </c>
      <c r="BH2396" s="171">
        <f>(VLOOKUP($D2396,'P4 Destination'!$C$21:$M$176,6,0))*BG2396</f>
        <v>0</v>
      </c>
      <c r="BI2396" s="172">
        <f t="shared" si="1060"/>
        <v>0</v>
      </c>
      <c r="BJ2396" s="171">
        <f>(VLOOKUP($D2396,'P4 Destination'!$C$21:$M$176,7,0))*BI2396</f>
        <v>0</v>
      </c>
      <c r="BK2396" s="172">
        <f t="shared" si="1061"/>
        <v>0</v>
      </c>
      <c r="BL2396" s="171">
        <f>(VLOOKUP($D2396,'P4 Destination'!$C$21:$M$176,8,0))*BK2396</f>
        <v>0</v>
      </c>
      <c r="BM2396" s="172">
        <f t="shared" si="1062"/>
        <v>0</v>
      </c>
      <c r="BN2396" s="171">
        <f>(VLOOKUP($D2396,'P4 Destination'!$C$21:$M$176,9,0))*BM2396</f>
        <v>0</v>
      </c>
      <c r="BO2396" s="154">
        <f t="shared" si="1068"/>
        <v>0</v>
      </c>
      <c r="BP2396" s="171">
        <f>(VLOOKUP(D2396,'P4 Destination'!$C$21:$M$176,10,0))*K2396</f>
        <v>0</v>
      </c>
      <c r="BQ2396" s="171">
        <f>(VLOOKUP(D2396,'P4 Destination'!$C$21:$M$176,11,0))*J2396</f>
        <v>0</v>
      </c>
      <c r="BR2396" s="173">
        <f t="shared" si="1063"/>
        <v>0</v>
      </c>
      <c r="BS2396" s="173">
        <f>(AV2396*2500)*'P6 Verzekering'!$E$11</f>
        <v>0</v>
      </c>
      <c r="BT2396" s="173">
        <f>(AW2396*2500)*'P6 Verzekering'!$E$12</f>
        <v>0</v>
      </c>
      <c r="BU2396" s="173">
        <f>(L2396*2500)*'P6 Verzekering'!$E$13</f>
        <v>0</v>
      </c>
      <c r="BV2396" s="173">
        <f t="shared" si="1064"/>
        <v>0</v>
      </c>
      <c r="BW2396"/>
      <c r="BX2396"/>
    </row>
    <row r="2397" spans="1:76">
      <c r="A2397" s="152" t="s">
        <v>3053</v>
      </c>
      <c r="B2397" s="152" t="s">
        <v>147</v>
      </c>
      <c r="C2397" s="152" t="s">
        <v>146</v>
      </c>
      <c r="D2397" s="152" t="s">
        <v>219</v>
      </c>
      <c r="E2397" s="152" t="s">
        <v>219</v>
      </c>
      <c r="F2397" s="153">
        <f t="shared" si="1066"/>
        <v>59</v>
      </c>
      <c r="G2397" s="154">
        <v>0</v>
      </c>
      <c r="H2397" s="154">
        <f>IFERROR(VLOOKUP(B2397,'P2 Origin'!$C$21:$Q$176,15,FALSE),0)</f>
        <v>1</v>
      </c>
      <c r="I2397" s="154">
        <f>IFERROR(VLOOKUP(D2397,'P4 Destination'!$C$21:$Q$176,15,FALSE),0)</f>
        <v>0</v>
      </c>
      <c r="J2397" s="155"/>
      <c r="K2397" s="155"/>
      <c r="L2397" s="156">
        <v>59</v>
      </c>
      <c r="M2397" s="155">
        <v>1162</v>
      </c>
      <c r="N2397" s="155">
        <v>6</v>
      </c>
      <c r="O2397" s="157">
        <f t="shared" si="1041"/>
        <v>0</v>
      </c>
      <c r="P2397" s="158">
        <f t="shared" si="1042"/>
        <v>0</v>
      </c>
      <c r="Q2397" s="159">
        <f>IFERROR(VLOOKUP(N2397,'P1 Intra-Europees'!$A$15:$H$25,3,0),0)*P2397</f>
        <v>0</v>
      </c>
      <c r="R2397" s="160">
        <f t="shared" si="1043"/>
        <v>0</v>
      </c>
      <c r="S2397" s="159">
        <f>IFERROR(VLOOKUP(N2397,'P1 Intra-Europees'!$A$15:$H$25,4,0),0)*R2397</f>
        <v>0</v>
      </c>
      <c r="T2397" s="160">
        <f t="shared" si="1044"/>
        <v>0</v>
      </c>
      <c r="U2397" s="159">
        <f>IFERROR(VLOOKUP(N2397,'P1 Intra-Europees'!$A$15:$H$25,5,0),0)*T2397</f>
        <v>0</v>
      </c>
      <c r="V2397" s="160">
        <f t="shared" si="1045"/>
        <v>0</v>
      </c>
      <c r="W2397" s="159">
        <f>IFERROR(VLOOKUP(N2397,'P1 Intra-Europees'!$A$15:$H$25,6,0),0)*V2397</f>
        <v>0</v>
      </c>
      <c r="X2397" s="160">
        <f t="shared" si="1046"/>
        <v>59</v>
      </c>
      <c r="Y2397" s="159">
        <f>IFERROR(VLOOKUP(N2397,'P1 Intra-Europees'!$A$15:$H$25,7,0),0)*X2397</f>
        <v>0</v>
      </c>
      <c r="Z2397" s="161">
        <f t="shared" si="1047"/>
        <v>0</v>
      </c>
      <c r="AA2397" s="162">
        <f>IFERROR(VLOOKUP(N2397,'P1 Intra-Europees'!$A$15:$H$25,8,0),0)*Z2397</f>
        <v>0</v>
      </c>
      <c r="AB2397" s="163">
        <f t="shared" si="1048"/>
        <v>0</v>
      </c>
      <c r="AC2397" s="157" t="str">
        <f>VLOOKUP(B2397,'P2 Origin'!$C$21:$O$176,13,0)</f>
        <v>EUR</v>
      </c>
      <c r="AD2397" s="164">
        <f t="shared" si="1049"/>
        <v>0</v>
      </c>
      <c r="AE2397" s="165">
        <f>IF(AU2397&gt;0.1,VLOOKUP(B2397,'P2 Origin'!$C$21:$M$176,3,0)*H2397,0)</f>
        <v>0</v>
      </c>
      <c r="AF2397" s="166">
        <f t="shared" si="1050"/>
        <v>0</v>
      </c>
      <c r="AG2397" s="165">
        <f>(VLOOKUP(B2397,'P2 Origin'!$C$21:$M$176,4,0))*AF2397</f>
        <v>0</v>
      </c>
      <c r="AH2397" s="166">
        <f t="shared" si="1051"/>
        <v>0</v>
      </c>
      <c r="AI2397" s="165">
        <f>(VLOOKUP(B2397,'P2 Origin'!$C$21:$M$176,5,0))*AH2397</f>
        <v>0</v>
      </c>
      <c r="AJ2397" s="166">
        <f t="shared" si="1065"/>
        <v>0</v>
      </c>
      <c r="AK2397" s="165">
        <f>(VLOOKUP(B2397,'P2 Origin'!$C$21:$M$176,6,0))*AJ2397</f>
        <v>0</v>
      </c>
      <c r="AL2397" s="166">
        <f t="shared" si="1052"/>
        <v>0</v>
      </c>
      <c r="AM2397" s="165">
        <f>(VLOOKUP($B2397,'P2 Origin'!$C$21:$M$176,7,0))*AL2397</f>
        <v>0</v>
      </c>
      <c r="AN2397" s="166">
        <f t="shared" si="1053"/>
        <v>0</v>
      </c>
      <c r="AO2397" s="165">
        <f>(VLOOKUP($B2397,'P2 Origin'!$C$21:$M$176,8,0))*AN2397</f>
        <v>0</v>
      </c>
      <c r="AP2397" s="166">
        <f t="shared" si="1054"/>
        <v>0</v>
      </c>
      <c r="AQ2397" s="165">
        <f>(VLOOKUP($B2397,'P2 Origin'!$C$21:$M$176,9,0))*AP2397</f>
        <v>0</v>
      </c>
      <c r="AR2397" s="155">
        <f t="shared" si="1067"/>
        <v>0</v>
      </c>
      <c r="AS2397" s="164">
        <f>(VLOOKUP(B2397,'P2 Origin'!$C$21:$M$176,10,0))*K2397</f>
        <v>0</v>
      </c>
      <c r="AT2397" s="164">
        <f>(VLOOKUP(B2397,'P2 Origin'!$C$21:$M$176,11,0))*J2397</f>
        <v>0</v>
      </c>
      <c r="AU2397" s="167">
        <v>0</v>
      </c>
      <c r="AV2397" s="168">
        <v>0</v>
      </c>
      <c r="AW2397" s="169">
        <v>0</v>
      </c>
      <c r="AX2397" s="170">
        <f>IF(AU2397&gt;=0.1,'P3 Bureaumarge zee- en luchtvr.'!$D$12,0)</f>
        <v>0</v>
      </c>
      <c r="AY2397" s="163">
        <f t="shared" si="1055"/>
        <v>0</v>
      </c>
      <c r="AZ2397" s="157" t="str">
        <f>VLOOKUP(D2397,'P4 Destination'!$C$21:$O$176,13,0)</f>
        <v>EUR</v>
      </c>
      <c r="BA2397" s="164">
        <f t="shared" si="1056"/>
        <v>0</v>
      </c>
      <c r="BB2397" s="171">
        <f>IF(AU2397&gt;0.1,(VLOOKUP(D2397,'P4 Destination'!$C$21:$M$176,3,0))*I2397,0)</f>
        <v>0</v>
      </c>
      <c r="BC2397" s="172">
        <f t="shared" si="1057"/>
        <v>0</v>
      </c>
      <c r="BD2397" s="171">
        <f>(VLOOKUP($D2397,'P4 Destination'!$C$21:$M$176,4,0))*BC2397</f>
        <v>0</v>
      </c>
      <c r="BE2397" s="172">
        <f t="shared" si="1058"/>
        <v>0</v>
      </c>
      <c r="BF2397" s="171">
        <f>(VLOOKUP($D2397,'P4 Destination'!$C$21:$M$176,5,0))*BE2397</f>
        <v>0</v>
      </c>
      <c r="BG2397" s="172">
        <f t="shared" si="1059"/>
        <v>0</v>
      </c>
      <c r="BH2397" s="171">
        <f>(VLOOKUP($D2397,'P4 Destination'!$C$21:$M$176,6,0))*BG2397</f>
        <v>0</v>
      </c>
      <c r="BI2397" s="172">
        <f t="shared" si="1060"/>
        <v>0</v>
      </c>
      <c r="BJ2397" s="171">
        <f>(VLOOKUP($D2397,'P4 Destination'!$C$21:$M$176,7,0))*BI2397</f>
        <v>0</v>
      </c>
      <c r="BK2397" s="172">
        <f t="shared" si="1061"/>
        <v>0</v>
      </c>
      <c r="BL2397" s="171">
        <f>(VLOOKUP($D2397,'P4 Destination'!$C$21:$M$176,8,0))*BK2397</f>
        <v>0</v>
      </c>
      <c r="BM2397" s="172">
        <f t="shared" si="1062"/>
        <v>0</v>
      </c>
      <c r="BN2397" s="171">
        <f>(VLOOKUP($D2397,'P4 Destination'!$C$21:$M$176,9,0))*BM2397</f>
        <v>0</v>
      </c>
      <c r="BO2397" s="154">
        <f t="shared" si="1068"/>
        <v>0</v>
      </c>
      <c r="BP2397" s="171">
        <f>(VLOOKUP(D2397,'P4 Destination'!$C$21:$M$176,10,0))*K2397</f>
        <v>0</v>
      </c>
      <c r="BQ2397" s="171">
        <f>(VLOOKUP(D2397,'P4 Destination'!$C$21:$M$176,11,0))*J2397</f>
        <v>0</v>
      </c>
      <c r="BR2397" s="173">
        <f t="shared" si="1063"/>
        <v>0</v>
      </c>
      <c r="BS2397" s="173">
        <f>(AV2397*2500)*'P6 Verzekering'!$E$11</f>
        <v>0</v>
      </c>
      <c r="BT2397" s="173">
        <f>(AW2397*2500)*'P6 Verzekering'!$E$12</f>
        <v>0</v>
      </c>
      <c r="BU2397" s="173">
        <f>(L2397*2500)*'P6 Verzekering'!$E$13</f>
        <v>0</v>
      </c>
      <c r="BV2397" s="173">
        <f t="shared" si="1064"/>
        <v>0</v>
      </c>
      <c r="BW2397"/>
      <c r="BX2397"/>
    </row>
    <row r="2398" spans="1:76">
      <c r="A2398" s="152" t="s">
        <v>3047</v>
      </c>
      <c r="B2398" s="152" t="s">
        <v>147</v>
      </c>
      <c r="C2398" s="152" t="s">
        <v>146</v>
      </c>
      <c r="D2398" s="152" t="s">
        <v>219</v>
      </c>
      <c r="E2398" s="152" t="s">
        <v>219</v>
      </c>
      <c r="F2398" s="153">
        <f t="shared" si="1066"/>
        <v>59</v>
      </c>
      <c r="G2398" s="154">
        <v>0</v>
      </c>
      <c r="H2398" s="154">
        <f>IFERROR(VLOOKUP(B2398,'P2 Origin'!$C$21:$Q$176,15,FALSE),0)</f>
        <v>1</v>
      </c>
      <c r="I2398" s="154">
        <f>IFERROR(VLOOKUP(D2398,'P4 Destination'!$C$21:$Q$176,15,FALSE),0)</f>
        <v>0</v>
      </c>
      <c r="J2398" s="155"/>
      <c r="K2398" s="155"/>
      <c r="L2398" s="156">
        <v>59</v>
      </c>
      <c r="M2398" s="155">
        <v>1163</v>
      </c>
      <c r="N2398" s="155">
        <v>6</v>
      </c>
      <c r="O2398" s="157">
        <f t="shared" si="1041"/>
        <v>0</v>
      </c>
      <c r="P2398" s="158">
        <f t="shared" si="1042"/>
        <v>0</v>
      </c>
      <c r="Q2398" s="159">
        <f>IFERROR(VLOOKUP(N2398,'P1 Intra-Europees'!$A$15:$H$25,3,0),0)*P2398</f>
        <v>0</v>
      </c>
      <c r="R2398" s="160">
        <f t="shared" si="1043"/>
        <v>0</v>
      </c>
      <c r="S2398" s="159">
        <f>IFERROR(VLOOKUP(N2398,'P1 Intra-Europees'!$A$15:$H$25,4,0),0)*R2398</f>
        <v>0</v>
      </c>
      <c r="T2398" s="160">
        <f t="shared" si="1044"/>
        <v>0</v>
      </c>
      <c r="U2398" s="159">
        <f>IFERROR(VLOOKUP(N2398,'P1 Intra-Europees'!$A$15:$H$25,5,0),0)*T2398</f>
        <v>0</v>
      </c>
      <c r="V2398" s="160">
        <f t="shared" si="1045"/>
        <v>0</v>
      </c>
      <c r="W2398" s="159">
        <f>IFERROR(VLOOKUP(N2398,'P1 Intra-Europees'!$A$15:$H$25,6,0),0)*V2398</f>
        <v>0</v>
      </c>
      <c r="X2398" s="160">
        <f t="shared" si="1046"/>
        <v>59</v>
      </c>
      <c r="Y2398" s="159">
        <f>IFERROR(VLOOKUP(N2398,'P1 Intra-Europees'!$A$15:$H$25,7,0),0)*X2398</f>
        <v>0</v>
      </c>
      <c r="Z2398" s="161">
        <f t="shared" si="1047"/>
        <v>0</v>
      </c>
      <c r="AA2398" s="162">
        <f>IFERROR(VLOOKUP(N2398,'P1 Intra-Europees'!$A$15:$H$25,8,0),0)*Z2398</f>
        <v>0</v>
      </c>
      <c r="AB2398" s="163">
        <f t="shared" si="1048"/>
        <v>0</v>
      </c>
      <c r="AC2398" s="157" t="str">
        <f>VLOOKUP(B2398,'P2 Origin'!$C$21:$O$176,13,0)</f>
        <v>EUR</v>
      </c>
      <c r="AD2398" s="164">
        <f t="shared" si="1049"/>
        <v>0</v>
      </c>
      <c r="AE2398" s="165">
        <f>IF(AU2398&gt;0.1,VLOOKUP(B2398,'P2 Origin'!$C$21:$M$176,3,0)*H2398,0)</f>
        <v>0</v>
      </c>
      <c r="AF2398" s="166">
        <f t="shared" si="1050"/>
        <v>0</v>
      </c>
      <c r="AG2398" s="165">
        <f>(VLOOKUP(B2398,'P2 Origin'!$C$21:$M$176,4,0))*AF2398</f>
        <v>0</v>
      </c>
      <c r="AH2398" s="166">
        <f t="shared" si="1051"/>
        <v>0</v>
      </c>
      <c r="AI2398" s="165">
        <f>(VLOOKUP(B2398,'P2 Origin'!$C$21:$M$176,5,0))*AH2398</f>
        <v>0</v>
      </c>
      <c r="AJ2398" s="166">
        <f t="shared" si="1065"/>
        <v>0</v>
      </c>
      <c r="AK2398" s="165">
        <f>(VLOOKUP(B2398,'P2 Origin'!$C$21:$M$176,6,0))*AJ2398</f>
        <v>0</v>
      </c>
      <c r="AL2398" s="166">
        <f t="shared" si="1052"/>
        <v>0</v>
      </c>
      <c r="AM2398" s="165">
        <f>(VLOOKUP($B2398,'P2 Origin'!$C$21:$M$176,7,0))*AL2398</f>
        <v>0</v>
      </c>
      <c r="AN2398" s="166">
        <f t="shared" si="1053"/>
        <v>0</v>
      </c>
      <c r="AO2398" s="165">
        <f>(VLOOKUP($B2398,'P2 Origin'!$C$21:$M$176,8,0))*AN2398</f>
        <v>0</v>
      </c>
      <c r="AP2398" s="166">
        <f t="shared" si="1054"/>
        <v>0</v>
      </c>
      <c r="AQ2398" s="165">
        <f>(VLOOKUP($B2398,'P2 Origin'!$C$21:$M$176,9,0))*AP2398</f>
        <v>0</v>
      </c>
      <c r="AR2398" s="155">
        <f t="shared" si="1067"/>
        <v>0</v>
      </c>
      <c r="AS2398" s="164">
        <f>(VLOOKUP(B2398,'P2 Origin'!$C$21:$M$176,10,0))*K2398</f>
        <v>0</v>
      </c>
      <c r="AT2398" s="164">
        <f>(VLOOKUP(B2398,'P2 Origin'!$C$21:$M$176,11,0))*J2398</f>
        <v>0</v>
      </c>
      <c r="AU2398" s="167">
        <v>0</v>
      </c>
      <c r="AV2398" s="168">
        <v>0</v>
      </c>
      <c r="AW2398" s="169">
        <v>0</v>
      </c>
      <c r="AX2398" s="170">
        <f>IF(AU2398&gt;=0.1,'P3 Bureaumarge zee- en luchtvr.'!$D$12,0)</f>
        <v>0</v>
      </c>
      <c r="AY2398" s="163">
        <f t="shared" si="1055"/>
        <v>0</v>
      </c>
      <c r="AZ2398" s="157" t="str">
        <f>VLOOKUP(D2398,'P4 Destination'!$C$21:$O$176,13,0)</f>
        <v>EUR</v>
      </c>
      <c r="BA2398" s="164">
        <f t="shared" si="1056"/>
        <v>0</v>
      </c>
      <c r="BB2398" s="171">
        <f>IF(AU2398&gt;0.1,(VLOOKUP(D2398,'P4 Destination'!$C$21:$M$176,3,0))*I2398,0)</f>
        <v>0</v>
      </c>
      <c r="BC2398" s="172">
        <f t="shared" si="1057"/>
        <v>0</v>
      </c>
      <c r="BD2398" s="171">
        <f>(VLOOKUP($D2398,'P4 Destination'!$C$21:$M$176,4,0))*BC2398</f>
        <v>0</v>
      </c>
      <c r="BE2398" s="172">
        <f t="shared" si="1058"/>
        <v>0</v>
      </c>
      <c r="BF2398" s="171">
        <f>(VLOOKUP($D2398,'P4 Destination'!$C$21:$M$176,5,0))*BE2398</f>
        <v>0</v>
      </c>
      <c r="BG2398" s="172">
        <f t="shared" si="1059"/>
        <v>0</v>
      </c>
      <c r="BH2398" s="171">
        <f>(VLOOKUP($D2398,'P4 Destination'!$C$21:$M$176,6,0))*BG2398</f>
        <v>0</v>
      </c>
      <c r="BI2398" s="172">
        <f t="shared" si="1060"/>
        <v>0</v>
      </c>
      <c r="BJ2398" s="171">
        <f>(VLOOKUP($D2398,'P4 Destination'!$C$21:$M$176,7,0))*BI2398</f>
        <v>0</v>
      </c>
      <c r="BK2398" s="172">
        <f t="shared" si="1061"/>
        <v>0</v>
      </c>
      <c r="BL2398" s="171">
        <f>(VLOOKUP($D2398,'P4 Destination'!$C$21:$M$176,8,0))*BK2398</f>
        <v>0</v>
      </c>
      <c r="BM2398" s="172">
        <f t="shared" si="1062"/>
        <v>0</v>
      </c>
      <c r="BN2398" s="171">
        <f>(VLOOKUP($D2398,'P4 Destination'!$C$21:$M$176,9,0))*BM2398</f>
        <v>0</v>
      </c>
      <c r="BO2398" s="154">
        <f t="shared" si="1068"/>
        <v>0</v>
      </c>
      <c r="BP2398" s="171">
        <f>(VLOOKUP(D2398,'P4 Destination'!$C$21:$M$176,10,0))*K2398</f>
        <v>0</v>
      </c>
      <c r="BQ2398" s="171">
        <f>(VLOOKUP(D2398,'P4 Destination'!$C$21:$M$176,11,0))*J2398</f>
        <v>0</v>
      </c>
      <c r="BR2398" s="173">
        <f t="shared" si="1063"/>
        <v>0</v>
      </c>
      <c r="BS2398" s="173">
        <f>(AV2398*2500)*'P6 Verzekering'!$E$11</f>
        <v>0</v>
      </c>
      <c r="BT2398" s="173">
        <f>(AW2398*2500)*'P6 Verzekering'!$E$12</f>
        <v>0</v>
      </c>
      <c r="BU2398" s="173">
        <f>(L2398*2500)*'P6 Verzekering'!$E$13</f>
        <v>0</v>
      </c>
      <c r="BV2398" s="173">
        <f t="shared" si="1064"/>
        <v>0</v>
      </c>
      <c r="BW2398"/>
      <c r="BX2398"/>
    </row>
    <row r="2399" spans="1:76">
      <c r="A2399" s="152" t="s">
        <v>872</v>
      </c>
      <c r="B2399" s="152" t="s">
        <v>184</v>
      </c>
      <c r="C2399" s="152" t="s">
        <v>183</v>
      </c>
      <c r="D2399" s="152" t="s">
        <v>184</v>
      </c>
      <c r="E2399" s="152" t="s">
        <v>183</v>
      </c>
      <c r="F2399" s="153">
        <f t="shared" si="1066"/>
        <v>60</v>
      </c>
      <c r="G2399" s="154">
        <v>0</v>
      </c>
      <c r="H2399" s="154">
        <f>IFERROR(VLOOKUP(B2399,'P2 Origin'!$C$21:$Q$176,15,FALSE),0)</f>
        <v>1</v>
      </c>
      <c r="I2399" s="154">
        <f>IFERROR(VLOOKUP(D2399,'P4 Destination'!$C$21:$Q$176,15,FALSE),0)</f>
        <v>1</v>
      </c>
      <c r="J2399" s="155"/>
      <c r="K2399" s="155"/>
      <c r="L2399" s="156">
        <v>60</v>
      </c>
      <c r="M2399" s="155">
        <v>20</v>
      </c>
      <c r="N2399" s="155">
        <v>1</v>
      </c>
      <c r="O2399" s="157">
        <f t="shared" si="1041"/>
        <v>0</v>
      </c>
      <c r="P2399" s="158">
        <f t="shared" si="1042"/>
        <v>0</v>
      </c>
      <c r="Q2399" s="159">
        <f>IFERROR(VLOOKUP(N2399,'P1 Intra-Europees'!$A$15:$H$25,3,0),0)*P2399</f>
        <v>0</v>
      </c>
      <c r="R2399" s="160">
        <f t="shared" si="1043"/>
        <v>0</v>
      </c>
      <c r="S2399" s="159">
        <f>IFERROR(VLOOKUP(N2399,'P1 Intra-Europees'!$A$15:$H$25,4,0),0)*R2399</f>
        <v>0</v>
      </c>
      <c r="T2399" s="160">
        <f t="shared" si="1044"/>
        <v>0</v>
      </c>
      <c r="U2399" s="159">
        <f>IFERROR(VLOOKUP(N2399,'P1 Intra-Europees'!$A$15:$H$25,5,0),0)*T2399</f>
        <v>0</v>
      </c>
      <c r="V2399" s="160">
        <f t="shared" si="1045"/>
        <v>0</v>
      </c>
      <c r="W2399" s="159">
        <f>IFERROR(VLOOKUP(N2399,'P1 Intra-Europees'!$A$15:$H$25,6,0),0)*V2399</f>
        <v>0</v>
      </c>
      <c r="X2399" s="160">
        <f t="shared" si="1046"/>
        <v>60</v>
      </c>
      <c r="Y2399" s="159">
        <f>IFERROR(VLOOKUP(N2399,'P1 Intra-Europees'!$A$15:$H$25,7,0),0)*X2399</f>
        <v>0</v>
      </c>
      <c r="Z2399" s="161">
        <f t="shared" si="1047"/>
        <v>0</v>
      </c>
      <c r="AA2399" s="162">
        <f>IFERROR(VLOOKUP(N2399,'P1 Intra-Europees'!$A$15:$H$25,8,0),0)*Z2399</f>
        <v>0</v>
      </c>
      <c r="AB2399" s="163">
        <f t="shared" si="1048"/>
        <v>0</v>
      </c>
      <c r="AC2399" s="157" t="str">
        <f>VLOOKUP(B2399,'P2 Origin'!$C$21:$O$176,13,0)</f>
        <v>EUR</v>
      </c>
      <c r="AD2399" s="164">
        <f t="shared" si="1049"/>
        <v>0</v>
      </c>
      <c r="AE2399" s="165">
        <f>IF(AU2399&gt;0.1,VLOOKUP(B2399,'P2 Origin'!$C$21:$M$176,3,0)*H2399,0)</f>
        <v>0</v>
      </c>
      <c r="AF2399" s="166">
        <f t="shared" si="1050"/>
        <v>0</v>
      </c>
      <c r="AG2399" s="165">
        <f>(VLOOKUP(B2399,'P2 Origin'!$C$21:$M$176,4,0))*AF2399</f>
        <v>0</v>
      </c>
      <c r="AH2399" s="166">
        <f t="shared" si="1051"/>
        <v>0</v>
      </c>
      <c r="AI2399" s="165">
        <f>(VLOOKUP(B2399,'P2 Origin'!$C$21:$M$176,5,0))*AH2399</f>
        <v>0</v>
      </c>
      <c r="AJ2399" s="166">
        <f t="shared" si="1065"/>
        <v>0</v>
      </c>
      <c r="AK2399" s="165">
        <f>(VLOOKUP(B2399,'P2 Origin'!$C$21:$M$176,6,0))*AJ2399</f>
        <v>0</v>
      </c>
      <c r="AL2399" s="166">
        <f t="shared" si="1052"/>
        <v>0</v>
      </c>
      <c r="AM2399" s="165">
        <f>(VLOOKUP($B2399,'P2 Origin'!$C$21:$M$176,7,0))*AL2399</f>
        <v>0</v>
      </c>
      <c r="AN2399" s="166">
        <f t="shared" si="1053"/>
        <v>0</v>
      </c>
      <c r="AO2399" s="165">
        <f>(VLOOKUP($B2399,'P2 Origin'!$C$21:$M$176,8,0))*AN2399</f>
        <v>0</v>
      </c>
      <c r="AP2399" s="166">
        <f t="shared" si="1054"/>
        <v>0</v>
      </c>
      <c r="AQ2399" s="165">
        <f>(VLOOKUP($B2399,'P2 Origin'!$C$21:$M$176,9,0))*AP2399</f>
        <v>0</v>
      </c>
      <c r="AR2399" s="155">
        <f t="shared" si="1067"/>
        <v>0</v>
      </c>
      <c r="AS2399" s="164">
        <f>(VLOOKUP(B2399,'P2 Origin'!$C$21:$M$176,10,0))*K2399</f>
        <v>0</v>
      </c>
      <c r="AT2399" s="164">
        <f>(VLOOKUP(B2399,'P2 Origin'!$C$21:$M$176,11,0))*J2399</f>
        <v>0</v>
      </c>
      <c r="AU2399" s="167">
        <v>0</v>
      </c>
      <c r="AV2399" s="168">
        <v>0</v>
      </c>
      <c r="AW2399" s="169">
        <v>0</v>
      </c>
      <c r="AX2399" s="170">
        <f>IF(AU2399&gt;=0.1,'P3 Bureaumarge zee- en luchtvr.'!$D$12,0)</f>
        <v>0</v>
      </c>
      <c r="AY2399" s="163">
        <f t="shared" si="1055"/>
        <v>0</v>
      </c>
      <c r="AZ2399" s="157" t="str">
        <f>VLOOKUP(D2399,'P4 Destination'!$C$21:$O$176,13,0)</f>
        <v>EUR</v>
      </c>
      <c r="BA2399" s="164">
        <f t="shared" si="1056"/>
        <v>0</v>
      </c>
      <c r="BB2399" s="171">
        <f>IF(AU2399&gt;0.1,(VLOOKUP(D2399,'P4 Destination'!$C$21:$M$176,3,0))*I2399,0)</f>
        <v>0</v>
      </c>
      <c r="BC2399" s="172">
        <f t="shared" si="1057"/>
        <v>0</v>
      </c>
      <c r="BD2399" s="171">
        <f>(VLOOKUP($D2399,'P4 Destination'!$C$21:$M$176,4,0))*BC2399</f>
        <v>0</v>
      </c>
      <c r="BE2399" s="172">
        <f t="shared" si="1058"/>
        <v>0</v>
      </c>
      <c r="BF2399" s="171">
        <f>(VLOOKUP($D2399,'P4 Destination'!$C$21:$M$176,5,0))*BE2399</f>
        <v>0</v>
      </c>
      <c r="BG2399" s="172">
        <f t="shared" si="1059"/>
        <v>0</v>
      </c>
      <c r="BH2399" s="171">
        <f>(VLOOKUP($D2399,'P4 Destination'!$C$21:$M$176,6,0))*BG2399</f>
        <v>0</v>
      </c>
      <c r="BI2399" s="172">
        <f t="shared" si="1060"/>
        <v>0</v>
      </c>
      <c r="BJ2399" s="171">
        <f>(VLOOKUP($D2399,'P4 Destination'!$C$21:$M$176,7,0))*BI2399</f>
        <v>0</v>
      </c>
      <c r="BK2399" s="172">
        <f t="shared" si="1061"/>
        <v>0</v>
      </c>
      <c r="BL2399" s="171">
        <f>(VLOOKUP($D2399,'P4 Destination'!$C$21:$M$176,8,0))*BK2399</f>
        <v>0</v>
      </c>
      <c r="BM2399" s="172">
        <f t="shared" si="1062"/>
        <v>0</v>
      </c>
      <c r="BN2399" s="171">
        <f>(VLOOKUP($D2399,'P4 Destination'!$C$21:$M$176,9,0))*BM2399</f>
        <v>0</v>
      </c>
      <c r="BO2399" s="154">
        <f t="shared" si="1068"/>
        <v>0</v>
      </c>
      <c r="BP2399" s="171">
        <f>(VLOOKUP(D2399,'P4 Destination'!$C$21:$M$176,10,0))*K2399</f>
        <v>0</v>
      </c>
      <c r="BQ2399" s="171">
        <f>(VLOOKUP(D2399,'P4 Destination'!$C$21:$M$176,11,0))*J2399</f>
        <v>0</v>
      </c>
      <c r="BR2399" s="173">
        <f t="shared" si="1063"/>
        <v>0</v>
      </c>
      <c r="BS2399" s="173">
        <f>(AV2399*2500)*'P6 Verzekering'!$E$11</f>
        <v>0</v>
      </c>
      <c r="BT2399" s="173">
        <f>(AW2399*2500)*'P6 Verzekering'!$E$12</f>
        <v>0</v>
      </c>
      <c r="BU2399" s="173">
        <f>(L2399*2500)*'P6 Verzekering'!$E$13</f>
        <v>0</v>
      </c>
      <c r="BV2399" s="173">
        <f t="shared" si="1064"/>
        <v>0</v>
      </c>
      <c r="BW2399"/>
      <c r="BX2399"/>
    </row>
    <row r="2400" spans="1:76">
      <c r="A2400" s="152" t="s">
        <v>995</v>
      </c>
      <c r="B2400" s="152" t="s">
        <v>151</v>
      </c>
      <c r="C2400" s="152" t="s">
        <v>149</v>
      </c>
      <c r="D2400" s="152" t="s">
        <v>219</v>
      </c>
      <c r="E2400" s="152" t="s">
        <v>219</v>
      </c>
      <c r="F2400" s="153">
        <f t="shared" si="1066"/>
        <v>60</v>
      </c>
      <c r="G2400" s="154">
        <v>0</v>
      </c>
      <c r="H2400" s="154">
        <f>IFERROR(VLOOKUP(B2400,'P2 Origin'!$C$21:$Q$176,15,FALSE),0)</f>
        <v>0</v>
      </c>
      <c r="I2400" s="154">
        <f>IFERROR(VLOOKUP(D2400,'P4 Destination'!$C$21:$Q$176,15,FALSE),0)</f>
        <v>0</v>
      </c>
      <c r="J2400" s="155"/>
      <c r="K2400" s="155"/>
      <c r="L2400" s="156">
        <v>60</v>
      </c>
      <c r="M2400" s="155">
        <v>175</v>
      </c>
      <c r="N2400" s="155">
        <v>2</v>
      </c>
      <c r="O2400" s="157">
        <f t="shared" si="1041"/>
        <v>0</v>
      </c>
      <c r="P2400" s="158">
        <f t="shared" si="1042"/>
        <v>0</v>
      </c>
      <c r="Q2400" s="159">
        <f>IFERROR(VLOOKUP(N2400,'P1 Intra-Europees'!$A$15:$H$25,3,0),0)*P2400</f>
        <v>0</v>
      </c>
      <c r="R2400" s="160">
        <f t="shared" si="1043"/>
        <v>0</v>
      </c>
      <c r="S2400" s="159">
        <f>IFERROR(VLOOKUP(N2400,'P1 Intra-Europees'!$A$15:$H$25,4,0),0)*R2400</f>
        <v>0</v>
      </c>
      <c r="T2400" s="160">
        <f t="shared" si="1044"/>
        <v>0</v>
      </c>
      <c r="U2400" s="159">
        <f>IFERROR(VLOOKUP(N2400,'P1 Intra-Europees'!$A$15:$H$25,5,0),0)*T2400</f>
        <v>0</v>
      </c>
      <c r="V2400" s="160">
        <f t="shared" si="1045"/>
        <v>0</v>
      </c>
      <c r="W2400" s="159">
        <f>IFERROR(VLOOKUP(N2400,'P1 Intra-Europees'!$A$15:$H$25,6,0),0)*V2400</f>
        <v>0</v>
      </c>
      <c r="X2400" s="160">
        <f t="shared" si="1046"/>
        <v>60</v>
      </c>
      <c r="Y2400" s="159">
        <f>IFERROR(VLOOKUP(N2400,'P1 Intra-Europees'!$A$15:$H$25,7,0),0)*X2400</f>
        <v>0</v>
      </c>
      <c r="Z2400" s="161">
        <f t="shared" si="1047"/>
        <v>0</v>
      </c>
      <c r="AA2400" s="162">
        <f>IFERROR(VLOOKUP(N2400,'P1 Intra-Europees'!$A$15:$H$25,8,0),0)*Z2400</f>
        <v>0</v>
      </c>
      <c r="AB2400" s="163">
        <f t="shared" si="1048"/>
        <v>0</v>
      </c>
      <c r="AC2400" s="157" t="str">
        <f>VLOOKUP(B2400,'P2 Origin'!$C$21:$O$176,13,0)</f>
        <v>EUR</v>
      </c>
      <c r="AD2400" s="164">
        <f t="shared" si="1049"/>
        <v>0</v>
      </c>
      <c r="AE2400" s="165">
        <f>IF(AU2400&gt;0.1,VLOOKUP(B2400,'P2 Origin'!$C$21:$M$176,3,0)*H2400,0)</f>
        <v>0</v>
      </c>
      <c r="AF2400" s="166">
        <f t="shared" si="1050"/>
        <v>0</v>
      </c>
      <c r="AG2400" s="165">
        <f>(VLOOKUP(B2400,'P2 Origin'!$C$21:$M$176,4,0))*AF2400</f>
        <v>0</v>
      </c>
      <c r="AH2400" s="166">
        <f t="shared" si="1051"/>
        <v>0</v>
      </c>
      <c r="AI2400" s="165">
        <f>(VLOOKUP(B2400,'P2 Origin'!$C$21:$M$176,5,0))*AH2400</f>
        <v>0</v>
      </c>
      <c r="AJ2400" s="166">
        <f t="shared" si="1065"/>
        <v>0</v>
      </c>
      <c r="AK2400" s="165">
        <f>(VLOOKUP(B2400,'P2 Origin'!$C$21:$M$176,6,0))*AJ2400</f>
        <v>0</v>
      </c>
      <c r="AL2400" s="166">
        <f t="shared" si="1052"/>
        <v>0</v>
      </c>
      <c r="AM2400" s="165">
        <f>(VLOOKUP($B2400,'P2 Origin'!$C$21:$M$176,7,0))*AL2400</f>
        <v>0</v>
      </c>
      <c r="AN2400" s="166">
        <f t="shared" si="1053"/>
        <v>0</v>
      </c>
      <c r="AO2400" s="165">
        <f>(VLOOKUP($B2400,'P2 Origin'!$C$21:$M$176,8,0))*AN2400</f>
        <v>0</v>
      </c>
      <c r="AP2400" s="166">
        <f t="shared" si="1054"/>
        <v>0</v>
      </c>
      <c r="AQ2400" s="165">
        <f>(VLOOKUP($B2400,'P2 Origin'!$C$21:$M$176,9,0))*AP2400</f>
        <v>0</v>
      </c>
      <c r="AR2400" s="155">
        <f t="shared" si="1067"/>
        <v>0</v>
      </c>
      <c r="AS2400" s="164">
        <f>(VLOOKUP(B2400,'P2 Origin'!$C$21:$M$176,10,0))*K2400</f>
        <v>0</v>
      </c>
      <c r="AT2400" s="164">
        <f>(VLOOKUP(B2400,'P2 Origin'!$C$21:$M$176,11,0))*J2400</f>
        <v>0</v>
      </c>
      <c r="AU2400" s="167">
        <v>0</v>
      </c>
      <c r="AV2400" s="168">
        <v>0</v>
      </c>
      <c r="AW2400" s="169">
        <v>0</v>
      </c>
      <c r="AX2400" s="170">
        <f>IF(AU2400&gt;=0.1,'P3 Bureaumarge zee- en luchtvr.'!$D$12,0)</f>
        <v>0</v>
      </c>
      <c r="AY2400" s="163">
        <f t="shared" si="1055"/>
        <v>0</v>
      </c>
      <c r="AZ2400" s="157" t="str">
        <f>VLOOKUP(D2400,'P4 Destination'!$C$21:$O$176,13,0)</f>
        <v>EUR</v>
      </c>
      <c r="BA2400" s="164">
        <f t="shared" si="1056"/>
        <v>0</v>
      </c>
      <c r="BB2400" s="171">
        <f>IF(AU2400&gt;0.1,(VLOOKUP(D2400,'P4 Destination'!$C$21:$M$176,3,0))*I2400,0)</f>
        <v>0</v>
      </c>
      <c r="BC2400" s="172">
        <f t="shared" si="1057"/>
        <v>0</v>
      </c>
      <c r="BD2400" s="171">
        <f>(VLOOKUP($D2400,'P4 Destination'!$C$21:$M$176,4,0))*BC2400</f>
        <v>0</v>
      </c>
      <c r="BE2400" s="172">
        <f t="shared" si="1058"/>
        <v>0</v>
      </c>
      <c r="BF2400" s="171">
        <f>(VLOOKUP($D2400,'P4 Destination'!$C$21:$M$176,5,0))*BE2400</f>
        <v>0</v>
      </c>
      <c r="BG2400" s="172">
        <f t="shared" si="1059"/>
        <v>0</v>
      </c>
      <c r="BH2400" s="171">
        <f>(VLOOKUP($D2400,'P4 Destination'!$C$21:$M$176,6,0))*BG2400</f>
        <v>0</v>
      </c>
      <c r="BI2400" s="172">
        <f t="shared" si="1060"/>
        <v>0</v>
      </c>
      <c r="BJ2400" s="171">
        <f>(VLOOKUP($D2400,'P4 Destination'!$C$21:$M$176,7,0))*BI2400</f>
        <v>0</v>
      </c>
      <c r="BK2400" s="172">
        <f t="shared" si="1061"/>
        <v>0</v>
      </c>
      <c r="BL2400" s="171">
        <f>(VLOOKUP($D2400,'P4 Destination'!$C$21:$M$176,8,0))*BK2400</f>
        <v>0</v>
      </c>
      <c r="BM2400" s="172">
        <f t="shared" si="1062"/>
        <v>0</v>
      </c>
      <c r="BN2400" s="171">
        <f>(VLOOKUP($D2400,'P4 Destination'!$C$21:$M$176,9,0))*BM2400</f>
        <v>0</v>
      </c>
      <c r="BO2400" s="154">
        <f t="shared" si="1068"/>
        <v>0</v>
      </c>
      <c r="BP2400" s="171">
        <f>(VLOOKUP(D2400,'P4 Destination'!$C$21:$M$176,10,0))*K2400</f>
        <v>0</v>
      </c>
      <c r="BQ2400" s="171">
        <f>(VLOOKUP(D2400,'P4 Destination'!$C$21:$M$176,11,0))*J2400</f>
        <v>0</v>
      </c>
      <c r="BR2400" s="173">
        <f t="shared" si="1063"/>
        <v>0</v>
      </c>
      <c r="BS2400" s="173">
        <f>(AV2400*2500)*'P6 Verzekering'!$E$11</f>
        <v>0</v>
      </c>
      <c r="BT2400" s="173">
        <f>(AW2400*2500)*'P6 Verzekering'!$E$12</f>
        <v>0</v>
      </c>
      <c r="BU2400" s="173">
        <f>(L2400*2500)*'P6 Verzekering'!$E$13</f>
        <v>0</v>
      </c>
      <c r="BV2400" s="173">
        <f t="shared" si="1064"/>
        <v>0</v>
      </c>
      <c r="BW2400"/>
      <c r="BX2400"/>
    </row>
    <row r="2401" spans="1:76">
      <c r="A2401" s="152" t="s">
        <v>961</v>
      </c>
      <c r="B2401" s="152" t="s">
        <v>151</v>
      </c>
      <c r="C2401" s="152" t="s">
        <v>149</v>
      </c>
      <c r="D2401" s="152" t="s">
        <v>219</v>
      </c>
      <c r="E2401" s="152" t="s">
        <v>219</v>
      </c>
      <c r="F2401" s="153">
        <f t="shared" si="1066"/>
        <v>60</v>
      </c>
      <c r="G2401" s="154">
        <v>0</v>
      </c>
      <c r="H2401" s="154">
        <f>IFERROR(VLOOKUP(B2401,'P2 Origin'!$C$21:$Q$176,15,FALSE),0)</f>
        <v>0</v>
      </c>
      <c r="I2401" s="154">
        <f>IFERROR(VLOOKUP(D2401,'P4 Destination'!$C$21:$Q$176,15,FALSE),0)</f>
        <v>0</v>
      </c>
      <c r="J2401" s="155"/>
      <c r="K2401" s="155"/>
      <c r="L2401" s="156">
        <v>60</v>
      </c>
      <c r="M2401" s="155">
        <v>179</v>
      </c>
      <c r="N2401" s="155">
        <v>2</v>
      </c>
      <c r="O2401" s="157">
        <f t="shared" si="1041"/>
        <v>0</v>
      </c>
      <c r="P2401" s="158">
        <f t="shared" si="1042"/>
        <v>0</v>
      </c>
      <c r="Q2401" s="159">
        <f>IFERROR(VLOOKUP(N2401,'P1 Intra-Europees'!$A$15:$H$25,3,0),0)*P2401</f>
        <v>0</v>
      </c>
      <c r="R2401" s="160">
        <f t="shared" si="1043"/>
        <v>0</v>
      </c>
      <c r="S2401" s="159">
        <f>IFERROR(VLOOKUP(N2401,'P1 Intra-Europees'!$A$15:$H$25,4,0),0)*R2401</f>
        <v>0</v>
      </c>
      <c r="T2401" s="160">
        <f t="shared" si="1044"/>
        <v>0</v>
      </c>
      <c r="U2401" s="159">
        <f>IFERROR(VLOOKUP(N2401,'P1 Intra-Europees'!$A$15:$H$25,5,0),0)*T2401</f>
        <v>0</v>
      </c>
      <c r="V2401" s="160">
        <f t="shared" si="1045"/>
        <v>0</v>
      </c>
      <c r="W2401" s="159">
        <f>IFERROR(VLOOKUP(N2401,'P1 Intra-Europees'!$A$15:$H$25,6,0),0)*V2401</f>
        <v>0</v>
      </c>
      <c r="X2401" s="160">
        <f t="shared" si="1046"/>
        <v>60</v>
      </c>
      <c r="Y2401" s="159">
        <f>IFERROR(VLOOKUP(N2401,'P1 Intra-Europees'!$A$15:$H$25,7,0),0)*X2401</f>
        <v>0</v>
      </c>
      <c r="Z2401" s="161">
        <f t="shared" si="1047"/>
        <v>0</v>
      </c>
      <c r="AA2401" s="162">
        <f>IFERROR(VLOOKUP(N2401,'P1 Intra-Europees'!$A$15:$H$25,8,0),0)*Z2401</f>
        <v>0</v>
      </c>
      <c r="AB2401" s="163">
        <f t="shared" si="1048"/>
        <v>0</v>
      </c>
      <c r="AC2401" s="157" t="str">
        <f>VLOOKUP(B2401,'P2 Origin'!$C$21:$O$176,13,0)</f>
        <v>EUR</v>
      </c>
      <c r="AD2401" s="164">
        <f t="shared" si="1049"/>
        <v>0</v>
      </c>
      <c r="AE2401" s="165">
        <f>IF(AU2401&gt;0.1,VLOOKUP(B2401,'P2 Origin'!$C$21:$M$176,3,0)*H2401,0)</f>
        <v>0</v>
      </c>
      <c r="AF2401" s="166">
        <f t="shared" si="1050"/>
        <v>0</v>
      </c>
      <c r="AG2401" s="165">
        <f>(VLOOKUP(B2401,'P2 Origin'!$C$21:$M$176,4,0))*AF2401</f>
        <v>0</v>
      </c>
      <c r="AH2401" s="166">
        <f t="shared" si="1051"/>
        <v>0</v>
      </c>
      <c r="AI2401" s="165">
        <f>(VLOOKUP(B2401,'P2 Origin'!$C$21:$M$176,5,0))*AH2401</f>
        <v>0</v>
      </c>
      <c r="AJ2401" s="166">
        <f t="shared" si="1065"/>
        <v>0</v>
      </c>
      <c r="AK2401" s="165">
        <f>(VLOOKUP(B2401,'P2 Origin'!$C$21:$M$176,6,0))*AJ2401</f>
        <v>0</v>
      </c>
      <c r="AL2401" s="166">
        <f t="shared" si="1052"/>
        <v>0</v>
      </c>
      <c r="AM2401" s="165">
        <f>(VLOOKUP($B2401,'P2 Origin'!$C$21:$M$176,7,0))*AL2401</f>
        <v>0</v>
      </c>
      <c r="AN2401" s="166">
        <f t="shared" si="1053"/>
        <v>0</v>
      </c>
      <c r="AO2401" s="165">
        <f>(VLOOKUP($B2401,'P2 Origin'!$C$21:$M$176,8,0))*AN2401</f>
        <v>0</v>
      </c>
      <c r="AP2401" s="166">
        <f t="shared" si="1054"/>
        <v>0</v>
      </c>
      <c r="AQ2401" s="165">
        <f>(VLOOKUP($B2401,'P2 Origin'!$C$21:$M$176,9,0))*AP2401</f>
        <v>0</v>
      </c>
      <c r="AR2401" s="155">
        <f t="shared" si="1067"/>
        <v>0</v>
      </c>
      <c r="AS2401" s="164">
        <f>(VLOOKUP(B2401,'P2 Origin'!$C$21:$M$176,10,0))*K2401</f>
        <v>0</v>
      </c>
      <c r="AT2401" s="164">
        <f>(VLOOKUP(B2401,'P2 Origin'!$C$21:$M$176,11,0))*J2401</f>
        <v>0</v>
      </c>
      <c r="AU2401" s="167">
        <v>0</v>
      </c>
      <c r="AV2401" s="168">
        <v>0</v>
      </c>
      <c r="AW2401" s="169">
        <v>0</v>
      </c>
      <c r="AX2401" s="170">
        <f>IF(AU2401&gt;=0.1,'P3 Bureaumarge zee- en luchtvr.'!$D$12,0)</f>
        <v>0</v>
      </c>
      <c r="AY2401" s="163">
        <f t="shared" si="1055"/>
        <v>0</v>
      </c>
      <c r="AZ2401" s="157" t="str">
        <f>VLOOKUP(D2401,'P4 Destination'!$C$21:$O$176,13,0)</f>
        <v>EUR</v>
      </c>
      <c r="BA2401" s="164">
        <f t="shared" si="1056"/>
        <v>0</v>
      </c>
      <c r="BB2401" s="171">
        <f>IF(AU2401&gt;0.1,(VLOOKUP(D2401,'P4 Destination'!$C$21:$M$176,3,0))*I2401,0)</f>
        <v>0</v>
      </c>
      <c r="BC2401" s="172">
        <f t="shared" si="1057"/>
        <v>0</v>
      </c>
      <c r="BD2401" s="171">
        <f>(VLOOKUP($D2401,'P4 Destination'!$C$21:$M$176,4,0))*BC2401</f>
        <v>0</v>
      </c>
      <c r="BE2401" s="172">
        <f t="shared" si="1058"/>
        <v>0</v>
      </c>
      <c r="BF2401" s="171">
        <f>(VLOOKUP($D2401,'P4 Destination'!$C$21:$M$176,5,0))*BE2401</f>
        <v>0</v>
      </c>
      <c r="BG2401" s="172">
        <f t="shared" si="1059"/>
        <v>0</v>
      </c>
      <c r="BH2401" s="171">
        <f>(VLOOKUP($D2401,'P4 Destination'!$C$21:$M$176,6,0))*BG2401</f>
        <v>0</v>
      </c>
      <c r="BI2401" s="172">
        <f t="shared" si="1060"/>
        <v>0</v>
      </c>
      <c r="BJ2401" s="171">
        <f>(VLOOKUP($D2401,'P4 Destination'!$C$21:$M$176,7,0))*BI2401</f>
        <v>0</v>
      </c>
      <c r="BK2401" s="172">
        <f t="shared" si="1061"/>
        <v>0</v>
      </c>
      <c r="BL2401" s="171">
        <f>(VLOOKUP($D2401,'P4 Destination'!$C$21:$M$176,8,0))*BK2401</f>
        <v>0</v>
      </c>
      <c r="BM2401" s="172">
        <f t="shared" si="1062"/>
        <v>0</v>
      </c>
      <c r="BN2401" s="171">
        <f>(VLOOKUP($D2401,'P4 Destination'!$C$21:$M$176,9,0))*BM2401</f>
        <v>0</v>
      </c>
      <c r="BO2401" s="154">
        <f t="shared" si="1068"/>
        <v>0</v>
      </c>
      <c r="BP2401" s="171">
        <f>(VLOOKUP(D2401,'P4 Destination'!$C$21:$M$176,10,0))*K2401</f>
        <v>0</v>
      </c>
      <c r="BQ2401" s="171">
        <f>(VLOOKUP(D2401,'P4 Destination'!$C$21:$M$176,11,0))*J2401</f>
        <v>0</v>
      </c>
      <c r="BR2401" s="173">
        <f t="shared" si="1063"/>
        <v>0</v>
      </c>
      <c r="BS2401" s="173">
        <f>(AV2401*2500)*'P6 Verzekering'!$E$11</f>
        <v>0</v>
      </c>
      <c r="BT2401" s="173">
        <f>(AW2401*2500)*'P6 Verzekering'!$E$12</f>
        <v>0</v>
      </c>
      <c r="BU2401" s="173">
        <f>(L2401*2500)*'P6 Verzekering'!$E$13</f>
        <v>0</v>
      </c>
      <c r="BV2401" s="173">
        <f t="shared" si="1064"/>
        <v>0</v>
      </c>
      <c r="BW2401"/>
      <c r="BX2401"/>
    </row>
    <row r="2402" spans="1:76">
      <c r="A2402" s="152" t="s">
        <v>972</v>
      </c>
      <c r="B2402" s="152" t="s">
        <v>151</v>
      </c>
      <c r="C2402" s="152" t="s">
        <v>149</v>
      </c>
      <c r="D2402" s="152" t="s">
        <v>219</v>
      </c>
      <c r="E2402" s="152" t="s">
        <v>219</v>
      </c>
      <c r="F2402" s="153">
        <f t="shared" si="1066"/>
        <v>60</v>
      </c>
      <c r="G2402" s="154">
        <v>0</v>
      </c>
      <c r="H2402" s="154">
        <f>IFERROR(VLOOKUP(B2402,'P2 Origin'!$C$21:$Q$176,15,FALSE),0)</f>
        <v>0</v>
      </c>
      <c r="I2402" s="154">
        <f>IFERROR(VLOOKUP(D2402,'P4 Destination'!$C$21:$Q$176,15,FALSE),0)</f>
        <v>0</v>
      </c>
      <c r="J2402" s="155"/>
      <c r="K2402" s="155"/>
      <c r="L2402" s="156">
        <v>60</v>
      </c>
      <c r="M2402" s="155">
        <v>182</v>
      </c>
      <c r="N2402" s="155">
        <v>2</v>
      </c>
      <c r="O2402" s="157">
        <f t="shared" si="1041"/>
        <v>0</v>
      </c>
      <c r="P2402" s="158">
        <f t="shared" si="1042"/>
        <v>0</v>
      </c>
      <c r="Q2402" s="159">
        <f>IFERROR(VLOOKUP(N2402,'P1 Intra-Europees'!$A$15:$H$25,3,0),0)*P2402</f>
        <v>0</v>
      </c>
      <c r="R2402" s="160">
        <f t="shared" si="1043"/>
        <v>0</v>
      </c>
      <c r="S2402" s="159">
        <f>IFERROR(VLOOKUP(N2402,'P1 Intra-Europees'!$A$15:$H$25,4,0),0)*R2402</f>
        <v>0</v>
      </c>
      <c r="T2402" s="160">
        <f t="shared" si="1044"/>
        <v>0</v>
      </c>
      <c r="U2402" s="159">
        <f>IFERROR(VLOOKUP(N2402,'P1 Intra-Europees'!$A$15:$H$25,5,0),0)*T2402</f>
        <v>0</v>
      </c>
      <c r="V2402" s="160">
        <f t="shared" si="1045"/>
        <v>0</v>
      </c>
      <c r="W2402" s="159">
        <f>IFERROR(VLOOKUP(N2402,'P1 Intra-Europees'!$A$15:$H$25,6,0),0)*V2402</f>
        <v>0</v>
      </c>
      <c r="X2402" s="160">
        <f t="shared" si="1046"/>
        <v>60</v>
      </c>
      <c r="Y2402" s="159">
        <f>IFERROR(VLOOKUP(N2402,'P1 Intra-Europees'!$A$15:$H$25,7,0),0)*X2402</f>
        <v>0</v>
      </c>
      <c r="Z2402" s="161">
        <f t="shared" si="1047"/>
        <v>0</v>
      </c>
      <c r="AA2402" s="162">
        <f>IFERROR(VLOOKUP(N2402,'P1 Intra-Europees'!$A$15:$H$25,8,0),0)*Z2402</f>
        <v>0</v>
      </c>
      <c r="AB2402" s="163">
        <f t="shared" si="1048"/>
        <v>0</v>
      </c>
      <c r="AC2402" s="157" t="str">
        <f>VLOOKUP(B2402,'P2 Origin'!$C$21:$O$176,13,0)</f>
        <v>EUR</v>
      </c>
      <c r="AD2402" s="164">
        <f t="shared" si="1049"/>
        <v>0</v>
      </c>
      <c r="AE2402" s="165">
        <f>IF(AU2402&gt;0.1,VLOOKUP(B2402,'P2 Origin'!$C$21:$M$176,3,0)*H2402,0)</f>
        <v>0</v>
      </c>
      <c r="AF2402" s="166">
        <f t="shared" si="1050"/>
        <v>0</v>
      </c>
      <c r="AG2402" s="165">
        <f>(VLOOKUP(B2402,'P2 Origin'!$C$21:$M$176,4,0))*AF2402</f>
        <v>0</v>
      </c>
      <c r="AH2402" s="166">
        <f t="shared" si="1051"/>
        <v>0</v>
      </c>
      <c r="AI2402" s="165">
        <f>(VLOOKUP(B2402,'P2 Origin'!$C$21:$M$176,5,0))*AH2402</f>
        <v>0</v>
      </c>
      <c r="AJ2402" s="166">
        <f t="shared" si="1065"/>
        <v>0</v>
      </c>
      <c r="AK2402" s="165">
        <f>(VLOOKUP(B2402,'P2 Origin'!$C$21:$M$176,6,0))*AJ2402</f>
        <v>0</v>
      </c>
      <c r="AL2402" s="166">
        <f t="shared" si="1052"/>
        <v>0</v>
      </c>
      <c r="AM2402" s="165">
        <f>(VLOOKUP($B2402,'P2 Origin'!$C$21:$M$176,7,0))*AL2402</f>
        <v>0</v>
      </c>
      <c r="AN2402" s="166">
        <f t="shared" si="1053"/>
        <v>0</v>
      </c>
      <c r="AO2402" s="165">
        <f>(VLOOKUP($B2402,'P2 Origin'!$C$21:$M$176,8,0))*AN2402</f>
        <v>0</v>
      </c>
      <c r="AP2402" s="166">
        <f t="shared" si="1054"/>
        <v>0</v>
      </c>
      <c r="AQ2402" s="165">
        <f>(VLOOKUP($B2402,'P2 Origin'!$C$21:$M$176,9,0))*AP2402</f>
        <v>0</v>
      </c>
      <c r="AR2402" s="155">
        <f t="shared" si="1067"/>
        <v>0</v>
      </c>
      <c r="AS2402" s="164">
        <f>(VLOOKUP(B2402,'P2 Origin'!$C$21:$M$176,10,0))*K2402</f>
        <v>0</v>
      </c>
      <c r="AT2402" s="164">
        <f>(VLOOKUP(B2402,'P2 Origin'!$C$21:$M$176,11,0))*J2402</f>
        <v>0</v>
      </c>
      <c r="AU2402" s="167">
        <v>0</v>
      </c>
      <c r="AV2402" s="168">
        <v>0</v>
      </c>
      <c r="AW2402" s="169">
        <v>0</v>
      </c>
      <c r="AX2402" s="170">
        <f>IF(AU2402&gt;=0.1,'P3 Bureaumarge zee- en luchtvr.'!$D$12,0)</f>
        <v>0</v>
      </c>
      <c r="AY2402" s="163">
        <f t="shared" si="1055"/>
        <v>0</v>
      </c>
      <c r="AZ2402" s="157" t="str">
        <f>VLOOKUP(D2402,'P4 Destination'!$C$21:$O$176,13,0)</f>
        <v>EUR</v>
      </c>
      <c r="BA2402" s="164">
        <f t="shared" si="1056"/>
        <v>0</v>
      </c>
      <c r="BB2402" s="171">
        <f>IF(AU2402&gt;0.1,(VLOOKUP(D2402,'P4 Destination'!$C$21:$M$176,3,0))*I2402,0)</f>
        <v>0</v>
      </c>
      <c r="BC2402" s="172">
        <f t="shared" si="1057"/>
        <v>0</v>
      </c>
      <c r="BD2402" s="171">
        <f>(VLOOKUP($D2402,'P4 Destination'!$C$21:$M$176,4,0))*BC2402</f>
        <v>0</v>
      </c>
      <c r="BE2402" s="172">
        <f t="shared" si="1058"/>
        <v>0</v>
      </c>
      <c r="BF2402" s="171">
        <f>(VLOOKUP($D2402,'P4 Destination'!$C$21:$M$176,5,0))*BE2402</f>
        <v>0</v>
      </c>
      <c r="BG2402" s="172">
        <f t="shared" si="1059"/>
        <v>0</v>
      </c>
      <c r="BH2402" s="171">
        <f>(VLOOKUP($D2402,'P4 Destination'!$C$21:$M$176,6,0))*BG2402</f>
        <v>0</v>
      </c>
      <c r="BI2402" s="172">
        <f t="shared" si="1060"/>
        <v>0</v>
      </c>
      <c r="BJ2402" s="171">
        <f>(VLOOKUP($D2402,'P4 Destination'!$C$21:$M$176,7,0))*BI2402</f>
        <v>0</v>
      </c>
      <c r="BK2402" s="172">
        <f t="shared" si="1061"/>
        <v>0</v>
      </c>
      <c r="BL2402" s="171">
        <f>(VLOOKUP($D2402,'P4 Destination'!$C$21:$M$176,8,0))*BK2402</f>
        <v>0</v>
      </c>
      <c r="BM2402" s="172">
        <f t="shared" si="1062"/>
        <v>0</v>
      </c>
      <c r="BN2402" s="171">
        <f>(VLOOKUP($D2402,'P4 Destination'!$C$21:$M$176,9,0))*BM2402</f>
        <v>0</v>
      </c>
      <c r="BO2402" s="154">
        <f t="shared" si="1068"/>
        <v>0</v>
      </c>
      <c r="BP2402" s="171">
        <f>(VLOOKUP(D2402,'P4 Destination'!$C$21:$M$176,10,0))*K2402</f>
        <v>0</v>
      </c>
      <c r="BQ2402" s="171">
        <f>(VLOOKUP(D2402,'P4 Destination'!$C$21:$M$176,11,0))*J2402</f>
        <v>0</v>
      </c>
      <c r="BR2402" s="173">
        <f t="shared" si="1063"/>
        <v>0</v>
      </c>
      <c r="BS2402" s="173">
        <f>(AV2402*2500)*'P6 Verzekering'!$E$11</f>
        <v>0</v>
      </c>
      <c r="BT2402" s="173">
        <f>(AW2402*2500)*'P6 Verzekering'!$E$12</f>
        <v>0</v>
      </c>
      <c r="BU2402" s="173">
        <f>(L2402*2500)*'P6 Verzekering'!$E$13</f>
        <v>0</v>
      </c>
      <c r="BV2402" s="173">
        <f t="shared" si="1064"/>
        <v>0</v>
      </c>
      <c r="BW2402"/>
      <c r="BX2402"/>
    </row>
    <row r="2403" spans="1:76">
      <c r="A2403" s="152" t="s">
        <v>1017</v>
      </c>
      <c r="B2403" s="152" t="s">
        <v>151</v>
      </c>
      <c r="C2403" s="152" t="s">
        <v>149</v>
      </c>
      <c r="D2403" s="152" t="s">
        <v>219</v>
      </c>
      <c r="E2403" s="152" t="s">
        <v>219</v>
      </c>
      <c r="F2403" s="153">
        <f t="shared" si="1066"/>
        <v>60</v>
      </c>
      <c r="G2403" s="154">
        <v>0</v>
      </c>
      <c r="H2403" s="154">
        <f>IFERROR(VLOOKUP(B2403,'P2 Origin'!$C$21:$Q$176,15,FALSE),0)</f>
        <v>0</v>
      </c>
      <c r="I2403" s="154">
        <f>IFERROR(VLOOKUP(D2403,'P4 Destination'!$C$21:$Q$176,15,FALSE),0)</f>
        <v>0</v>
      </c>
      <c r="J2403" s="155"/>
      <c r="K2403" s="155"/>
      <c r="L2403" s="156">
        <v>60</v>
      </c>
      <c r="M2403" s="155">
        <v>184</v>
      </c>
      <c r="N2403" s="155">
        <v>2</v>
      </c>
      <c r="O2403" s="157">
        <f t="shared" si="1041"/>
        <v>0</v>
      </c>
      <c r="P2403" s="158">
        <f t="shared" si="1042"/>
        <v>0</v>
      </c>
      <c r="Q2403" s="159">
        <f>IFERROR(VLOOKUP(N2403,'P1 Intra-Europees'!$A$15:$H$25,3,0),0)*P2403</f>
        <v>0</v>
      </c>
      <c r="R2403" s="160">
        <f t="shared" si="1043"/>
        <v>0</v>
      </c>
      <c r="S2403" s="159">
        <f>IFERROR(VLOOKUP(N2403,'P1 Intra-Europees'!$A$15:$H$25,4,0),0)*R2403</f>
        <v>0</v>
      </c>
      <c r="T2403" s="160">
        <f t="shared" si="1044"/>
        <v>0</v>
      </c>
      <c r="U2403" s="159">
        <f>IFERROR(VLOOKUP(N2403,'P1 Intra-Europees'!$A$15:$H$25,5,0),0)*T2403</f>
        <v>0</v>
      </c>
      <c r="V2403" s="160">
        <f t="shared" si="1045"/>
        <v>0</v>
      </c>
      <c r="W2403" s="159">
        <f>IFERROR(VLOOKUP(N2403,'P1 Intra-Europees'!$A$15:$H$25,6,0),0)*V2403</f>
        <v>0</v>
      </c>
      <c r="X2403" s="160">
        <f t="shared" si="1046"/>
        <v>60</v>
      </c>
      <c r="Y2403" s="159">
        <f>IFERROR(VLOOKUP(N2403,'P1 Intra-Europees'!$A$15:$H$25,7,0),0)*X2403</f>
        <v>0</v>
      </c>
      <c r="Z2403" s="161">
        <f t="shared" si="1047"/>
        <v>0</v>
      </c>
      <c r="AA2403" s="162">
        <f>IFERROR(VLOOKUP(N2403,'P1 Intra-Europees'!$A$15:$H$25,8,0),0)*Z2403</f>
        <v>0</v>
      </c>
      <c r="AB2403" s="163">
        <f t="shared" si="1048"/>
        <v>0</v>
      </c>
      <c r="AC2403" s="157" t="str">
        <f>VLOOKUP(B2403,'P2 Origin'!$C$21:$O$176,13,0)</f>
        <v>EUR</v>
      </c>
      <c r="AD2403" s="164">
        <f t="shared" si="1049"/>
        <v>0</v>
      </c>
      <c r="AE2403" s="165">
        <f>IF(AU2403&gt;0.1,VLOOKUP(B2403,'P2 Origin'!$C$21:$M$176,3,0)*H2403,0)</f>
        <v>0</v>
      </c>
      <c r="AF2403" s="166">
        <f t="shared" si="1050"/>
        <v>0</v>
      </c>
      <c r="AG2403" s="165">
        <f>(VLOOKUP(B2403,'P2 Origin'!$C$21:$M$176,4,0))*AF2403</f>
        <v>0</v>
      </c>
      <c r="AH2403" s="166">
        <f t="shared" si="1051"/>
        <v>0</v>
      </c>
      <c r="AI2403" s="165">
        <f>(VLOOKUP(B2403,'P2 Origin'!$C$21:$M$176,5,0))*AH2403</f>
        <v>0</v>
      </c>
      <c r="AJ2403" s="166">
        <f t="shared" si="1065"/>
        <v>0</v>
      </c>
      <c r="AK2403" s="165">
        <f>(VLOOKUP(B2403,'P2 Origin'!$C$21:$M$176,6,0))*AJ2403</f>
        <v>0</v>
      </c>
      <c r="AL2403" s="166">
        <f t="shared" si="1052"/>
        <v>0</v>
      </c>
      <c r="AM2403" s="165">
        <f>(VLOOKUP($B2403,'P2 Origin'!$C$21:$M$176,7,0))*AL2403</f>
        <v>0</v>
      </c>
      <c r="AN2403" s="166">
        <f t="shared" si="1053"/>
        <v>0</v>
      </c>
      <c r="AO2403" s="165">
        <f>(VLOOKUP($B2403,'P2 Origin'!$C$21:$M$176,8,0))*AN2403</f>
        <v>0</v>
      </c>
      <c r="AP2403" s="166">
        <f t="shared" si="1054"/>
        <v>0</v>
      </c>
      <c r="AQ2403" s="165">
        <f>(VLOOKUP($B2403,'P2 Origin'!$C$21:$M$176,9,0))*AP2403</f>
        <v>0</v>
      </c>
      <c r="AR2403" s="155">
        <f t="shared" si="1067"/>
        <v>0</v>
      </c>
      <c r="AS2403" s="164">
        <f>(VLOOKUP(B2403,'P2 Origin'!$C$21:$M$176,10,0))*K2403</f>
        <v>0</v>
      </c>
      <c r="AT2403" s="164">
        <f>(VLOOKUP(B2403,'P2 Origin'!$C$21:$M$176,11,0))*J2403</f>
        <v>0</v>
      </c>
      <c r="AU2403" s="167">
        <v>0</v>
      </c>
      <c r="AV2403" s="168">
        <v>0</v>
      </c>
      <c r="AW2403" s="169">
        <v>0</v>
      </c>
      <c r="AX2403" s="170">
        <f>IF(AU2403&gt;=0.1,'P3 Bureaumarge zee- en luchtvr.'!$D$12,0)</f>
        <v>0</v>
      </c>
      <c r="AY2403" s="163">
        <f t="shared" si="1055"/>
        <v>0</v>
      </c>
      <c r="AZ2403" s="157" t="str">
        <f>VLOOKUP(D2403,'P4 Destination'!$C$21:$O$176,13,0)</f>
        <v>EUR</v>
      </c>
      <c r="BA2403" s="164">
        <f t="shared" si="1056"/>
        <v>0</v>
      </c>
      <c r="BB2403" s="171">
        <f>IF(AU2403&gt;0.1,(VLOOKUP(D2403,'P4 Destination'!$C$21:$M$176,3,0))*I2403,0)</f>
        <v>0</v>
      </c>
      <c r="BC2403" s="172">
        <f t="shared" si="1057"/>
        <v>0</v>
      </c>
      <c r="BD2403" s="171">
        <f>(VLOOKUP($D2403,'P4 Destination'!$C$21:$M$176,4,0))*BC2403</f>
        <v>0</v>
      </c>
      <c r="BE2403" s="172">
        <f t="shared" si="1058"/>
        <v>0</v>
      </c>
      <c r="BF2403" s="171">
        <f>(VLOOKUP($D2403,'P4 Destination'!$C$21:$M$176,5,0))*BE2403</f>
        <v>0</v>
      </c>
      <c r="BG2403" s="172">
        <f t="shared" si="1059"/>
        <v>0</v>
      </c>
      <c r="BH2403" s="171">
        <f>(VLOOKUP($D2403,'P4 Destination'!$C$21:$M$176,6,0))*BG2403</f>
        <v>0</v>
      </c>
      <c r="BI2403" s="172">
        <f t="shared" si="1060"/>
        <v>0</v>
      </c>
      <c r="BJ2403" s="171">
        <f>(VLOOKUP($D2403,'P4 Destination'!$C$21:$M$176,7,0))*BI2403</f>
        <v>0</v>
      </c>
      <c r="BK2403" s="172">
        <f t="shared" si="1061"/>
        <v>0</v>
      </c>
      <c r="BL2403" s="171">
        <f>(VLOOKUP($D2403,'P4 Destination'!$C$21:$M$176,8,0))*BK2403</f>
        <v>0</v>
      </c>
      <c r="BM2403" s="172">
        <f t="shared" si="1062"/>
        <v>0</v>
      </c>
      <c r="BN2403" s="171">
        <f>(VLOOKUP($D2403,'P4 Destination'!$C$21:$M$176,9,0))*BM2403</f>
        <v>0</v>
      </c>
      <c r="BO2403" s="154">
        <f t="shared" si="1068"/>
        <v>0</v>
      </c>
      <c r="BP2403" s="171">
        <f>(VLOOKUP(D2403,'P4 Destination'!$C$21:$M$176,10,0))*K2403</f>
        <v>0</v>
      </c>
      <c r="BQ2403" s="171">
        <f>(VLOOKUP(D2403,'P4 Destination'!$C$21:$M$176,11,0))*J2403</f>
        <v>0</v>
      </c>
      <c r="BR2403" s="173">
        <f t="shared" si="1063"/>
        <v>0</v>
      </c>
      <c r="BS2403" s="173">
        <f>(AV2403*2500)*'P6 Verzekering'!$E$11</f>
        <v>0</v>
      </c>
      <c r="BT2403" s="173">
        <f>(AW2403*2500)*'P6 Verzekering'!$E$12</f>
        <v>0</v>
      </c>
      <c r="BU2403" s="173">
        <f>(L2403*2500)*'P6 Verzekering'!$E$13</f>
        <v>0</v>
      </c>
      <c r="BV2403" s="173">
        <f t="shared" si="1064"/>
        <v>0</v>
      </c>
      <c r="BW2403"/>
      <c r="BX2403"/>
    </row>
    <row r="2404" spans="1:76">
      <c r="A2404" s="152" t="s">
        <v>1006</v>
      </c>
      <c r="B2404" s="152" t="s">
        <v>151</v>
      </c>
      <c r="C2404" s="152" t="s">
        <v>149</v>
      </c>
      <c r="D2404" s="152" t="s">
        <v>219</v>
      </c>
      <c r="E2404" s="152" t="s">
        <v>219</v>
      </c>
      <c r="F2404" s="153">
        <f t="shared" si="1066"/>
        <v>60</v>
      </c>
      <c r="G2404" s="154">
        <v>0</v>
      </c>
      <c r="H2404" s="154">
        <f>IFERROR(VLOOKUP(B2404,'P2 Origin'!$C$21:$Q$176,15,FALSE),0)</f>
        <v>0</v>
      </c>
      <c r="I2404" s="154">
        <f>IFERROR(VLOOKUP(D2404,'P4 Destination'!$C$21:$Q$176,15,FALSE),0)</f>
        <v>0</v>
      </c>
      <c r="J2404" s="155"/>
      <c r="K2404" s="155"/>
      <c r="L2404" s="156">
        <v>60</v>
      </c>
      <c r="M2404" s="155">
        <v>186</v>
      </c>
      <c r="N2404" s="155">
        <v>2</v>
      </c>
      <c r="O2404" s="157">
        <f t="shared" si="1041"/>
        <v>0</v>
      </c>
      <c r="P2404" s="158">
        <f t="shared" si="1042"/>
        <v>0</v>
      </c>
      <c r="Q2404" s="159">
        <f>IFERROR(VLOOKUP(N2404,'P1 Intra-Europees'!$A$15:$H$25,3,0),0)*P2404</f>
        <v>0</v>
      </c>
      <c r="R2404" s="160">
        <f t="shared" si="1043"/>
        <v>0</v>
      </c>
      <c r="S2404" s="159">
        <f>IFERROR(VLOOKUP(N2404,'P1 Intra-Europees'!$A$15:$H$25,4,0),0)*R2404</f>
        <v>0</v>
      </c>
      <c r="T2404" s="160">
        <f t="shared" si="1044"/>
        <v>0</v>
      </c>
      <c r="U2404" s="159">
        <f>IFERROR(VLOOKUP(N2404,'P1 Intra-Europees'!$A$15:$H$25,5,0),0)*T2404</f>
        <v>0</v>
      </c>
      <c r="V2404" s="160">
        <f t="shared" si="1045"/>
        <v>0</v>
      </c>
      <c r="W2404" s="159">
        <f>IFERROR(VLOOKUP(N2404,'P1 Intra-Europees'!$A$15:$H$25,6,0),0)*V2404</f>
        <v>0</v>
      </c>
      <c r="X2404" s="160">
        <f t="shared" si="1046"/>
        <v>60</v>
      </c>
      <c r="Y2404" s="159">
        <f>IFERROR(VLOOKUP(N2404,'P1 Intra-Europees'!$A$15:$H$25,7,0),0)*X2404</f>
        <v>0</v>
      </c>
      <c r="Z2404" s="161">
        <f t="shared" si="1047"/>
        <v>0</v>
      </c>
      <c r="AA2404" s="162">
        <f>IFERROR(VLOOKUP(N2404,'P1 Intra-Europees'!$A$15:$H$25,8,0),0)*Z2404</f>
        <v>0</v>
      </c>
      <c r="AB2404" s="163">
        <f t="shared" si="1048"/>
        <v>0</v>
      </c>
      <c r="AC2404" s="157" t="str">
        <f>VLOOKUP(B2404,'P2 Origin'!$C$21:$O$176,13,0)</f>
        <v>EUR</v>
      </c>
      <c r="AD2404" s="164">
        <f t="shared" si="1049"/>
        <v>0</v>
      </c>
      <c r="AE2404" s="165">
        <f>IF(AU2404&gt;0.1,VLOOKUP(B2404,'P2 Origin'!$C$21:$M$176,3,0)*H2404,0)</f>
        <v>0</v>
      </c>
      <c r="AF2404" s="166">
        <f t="shared" si="1050"/>
        <v>0</v>
      </c>
      <c r="AG2404" s="165">
        <f>(VLOOKUP(B2404,'P2 Origin'!$C$21:$M$176,4,0))*AF2404</f>
        <v>0</v>
      </c>
      <c r="AH2404" s="166">
        <f t="shared" si="1051"/>
        <v>0</v>
      </c>
      <c r="AI2404" s="165">
        <f>(VLOOKUP(B2404,'P2 Origin'!$C$21:$M$176,5,0))*AH2404</f>
        <v>0</v>
      </c>
      <c r="AJ2404" s="166">
        <f t="shared" si="1065"/>
        <v>0</v>
      </c>
      <c r="AK2404" s="165">
        <f>(VLOOKUP(B2404,'P2 Origin'!$C$21:$M$176,6,0))*AJ2404</f>
        <v>0</v>
      </c>
      <c r="AL2404" s="166">
        <f t="shared" si="1052"/>
        <v>0</v>
      </c>
      <c r="AM2404" s="165">
        <f>(VLOOKUP($B2404,'P2 Origin'!$C$21:$M$176,7,0))*AL2404</f>
        <v>0</v>
      </c>
      <c r="AN2404" s="166">
        <f t="shared" si="1053"/>
        <v>0</v>
      </c>
      <c r="AO2404" s="165">
        <f>(VLOOKUP($B2404,'P2 Origin'!$C$21:$M$176,8,0))*AN2404</f>
        <v>0</v>
      </c>
      <c r="AP2404" s="166">
        <f t="shared" si="1054"/>
        <v>0</v>
      </c>
      <c r="AQ2404" s="165">
        <f>(VLOOKUP($B2404,'P2 Origin'!$C$21:$M$176,9,0))*AP2404</f>
        <v>0</v>
      </c>
      <c r="AR2404" s="155">
        <f t="shared" si="1067"/>
        <v>0</v>
      </c>
      <c r="AS2404" s="164">
        <f>(VLOOKUP(B2404,'P2 Origin'!$C$21:$M$176,10,0))*K2404</f>
        <v>0</v>
      </c>
      <c r="AT2404" s="164">
        <f>(VLOOKUP(B2404,'P2 Origin'!$C$21:$M$176,11,0))*J2404</f>
        <v>0</v>
      </c>
      <c r="AU2404" s="167">
        <v>0</v>
      </c>
      <c r="AV2404" s="168">
        <v>0</v>
      </c>
      <c r="AW2404" s="169">
        <v>0</v>
      </c>
      <c r="AX2404" s="170">
        <f>IF(AU2404&gt;=0.1,'P3 Bureaumarge zee- en luchtvr.'!$D$12,0)</f>
        <v>0</v>
      </c>
      <c r="AY2404" s="163">
        <f t="shared" si="1055"/>
        <v>0</v>
      </c>
      <c r="AZ2404" s="157" t="str">
        <f>VLOOKUP(D2404,'P4 Destination'!$C$21:$O$176,13,0)</f>
        <v>EUR</v>
      </c>
      <c r="BA2404" s="164">
        <f t="shared" si="1056"/>
        <v>0</v>
      </c>
      <c r="BB2404" s="171">
        <f>IF(AU2404&gt;0.1,(VLOOKUP(D2404,'P4 Destination'!$C$21:$M$176,3,0))*I2404,0)</f>
        <v>0</v>
      </c>
      <c r="BC2404" s="172">
        <f t="shared" si="1057"/>
        <v>0</v>
      </c>
      <c r="BD2404" s="171">
        <f>(VLOOKUP($D2404,'P4 Destination'!$C$21:$M$176,4,0))*BC2404</f>
        <v>0</v>
      </c>
      <c r="BE2404" s="172">
        <f t="shared" si="1058"/>
        <v>0</v>
      </c>
      <c r="BF2404" s="171">
        <f>(VLOOKUP($D2404,'P4 Destination'!$C$21:$M$176,5,0))*BE2404</f>
        <v>0</v>
      </c>
      <c r="BG2404" s="172">
        <f t="shared" si="1059"/>
        <v>0</v>
      </c>
      <c r="BH2404" s="171">
        <f>(VLOOKUP($D2404,'P4 Destination'!$C$21:$M$176,6,0))*BG2404</f>
        <v>0</v>
      </c>
      <c r="BI2404" s="172">
        <f t="shared" si="1060"/>
        <v>0</v>
      </c>
      <c r="BJ2404" s="171">
        <f>(VLOOKUP($D2404,'P4 Destination'!$C$21:$M$176,7,0))*BI2404</f>
        <v>0</v>
      </c>
      <c r="BK2404" s="172">
        <f t="shared" si="1061"/>
        <v>0</v>
      </c>
      <c r="BL2404" s="171">
        <f>(VLOOKUP($D2404,'P4 Destination'!$C$21:$M$176,8,0))*BK2404</f>
        <v>0</v>
      </c>
      <c r="BM2404" s="172">
        <f t="shared" si="1062"/>
        <v>0</v>
      </c>
      <c r="BN2404" s="171">
        <f>(VLOOKUP($D2404,'P4 Destination'!$C$21:$M$176,9,0))*BM2404</f>
        <v>0</v>
      </c>
      <c r="BO2404" s="154">
        <f t="shared" si="1068"/>
        <v>0</v>
      </c>
      <c r="BP2404" s="171">
        <f>(VLOOKUP(D2404,'P4 Destination'!$C$21:$M$176,10,0))*K2404</f>
        <v>0</v>
      </c>
      <c r="BQ2404" s="171">
        <f>(VLOOKUP(D2404,'P4 Destination'!$C$21:$M$176,11,0))*J2404</f>
        <v>0</v>
      </c>
      <c r="BR2404" s="173">
        <f t="shared" si="1063"/>
        <v>0</v>
      </c>
      <c r="BS2404" s="173">
        <f>(AV2404*2500)*'P6 Verzekering'!$E$11</f>
        <v>0</v>
      </c>
      <c r="BT2404" s="173">
        <f>(AW2404*2500)*'P6 Verzekering'!$E$12</f>
        <v>0</v>
      </c>
      <c r="BU2404" s="173">
        <f>(L2404*2500)*'P6 Verzekering'!$E$13</f>
        <v>0</v>
      </c>
      <c r="BV2404" s="173">
        <f t="shared" si="1064"/>
        <v>0</v>
      </c>
      <c r="BW2404"/>
      <c r="BX2404"/>
    </row>
    <row r="2405" spans="1:76">
      <c r="A2405" s="152" t="s">
        <v>969</v>
      </c>
      <c r="B2405" s="152" t="s">
        <v>151</v>
      </c>
      <c r="C2405" s="152" t="s">
        <v>149</v>
      </c>
      <c r="D2405" s="152" t="s">
        <v>219</v>
      </c>
      <c r="E2405" s="152" t="s">
        <v>219</v>
      </c>
      <c r="F2405" s="153">
        <f t="shared" si="1066"/>
        <v>60</v>
      </c>
      <c r="G2405" s="154">
        <v>0</v>
      </c>
      <c r="H2405" s="154">
        <f>IFERROR(VLOOKUP(B2405,'P2 Origin'!$C$21:$Q$176,15,FALSE),0)</f>
        <v>0</v>
      </c>
      <c r="I2405" s="154">
        <f>IFERROR(VLOOKUP(D2405,'P4 Destination'!$C$21:$Q$176,15,FALSE),0)</f>
        <v>0</v>
      </c>
      <c r="J2405" s="155"/>
      <c r="K2405" s="155"/>
      <c r="L2405" s="156">
        <v>60</v>
      </c>
      <c r="M2405" s="155">
        <v>189</v>
      </c>
      <c r="N2405" s="155">
        <v>2</v>
      </c>
      <c r="O2405" s="157">
        <f t="shared" si="1041"/>
        <v>0</v>
      </c>
      <c r="P2405" s="158">
        <f t="shared" si="1042"/>
        <v>0</v>
      </c>
      <c r="Q2405" s="159">
        <f>IFERROR(VLOOKUP(N2405,'P1 Intra-Europees'!$A$15:$H$25,3,0),0)*P2405</f>
        <v>0</v>
      </c>
      <c r="R2405" s="160">
        <f t="shared" si="1043"/>
        <v>0</v>
      </c>
      <c r="S2405" s="159">
        <f>IFERROR(VLOOKUP(N2405,'P1 Intra-Europees'!$A$15:$H$25,4,0),0)*R2405</f>
        <v>0</v>
      </c>
      <c r="T2405" s="160">
        <f t="shared" si="1044"/>
        <v>0</v>
      </c>
      <c r="U2405" s="159">
        <f>IFERROR(VLOOKUP(N2405,'P1 Intra-Europees'!$A$15:$H$25,5,0),0)*T2405</f>
        <v>0</v>
      </c>
      <c r="V2405" s="160">
        <f t="shared" si="1045"/>
        <v>0</v>
      </c>
      <c r="W2405" s="159">
        <f>IFERROR(VLOOKUP(N2405,'P1 Intra-Europees'!$A$15:$H$25,6,0),0)*V2405</f>
        <v>0</v>
      </c>
      <c r="X2405" s="160">
        <f t="shared" si="1046"/>
        <v>60</v>
      </c>
      <c r="Y2405" s="159">
        <f>IFERROR(VLOOKUP(N2405,'P1 Intra-Europees'!$A$15:$H$25,7,0),0)*X2405</f>
        <v>0</v>
      </c>
      <c r="Z2405" s="161">
        <f t="shared" si="1047"/>
        <v>0</v>
      </c>
      <c r="AA2405" s="162">
        <f>IFERROR(VLOOKUP(N2405,'P1 Intra-Europees'!$A$15:$H$25,8,0),0)*Z2405</f>
        <v>0</v>
      </c>
      <c r="AB2405" s="163">
        <f t="shared" si="1048"/>
        <v>0</v>
      </c>
      <c r="AC2405" s="157" t="str">
        <f>VLOOKUP(B2405,'P2 Origin'!$C$21:$O$176,13,0)</f>
        <v>EUR</v>
      </c>
      <c r="AD2405" s="164">
        <f t="shared" si="1049"/>
        <v>0</v>
      </c>
      <c r="AE2405" s="165">
        <f>IF(AU2405&gt;0.1,VLOOKUP(B2405,'P2 Origin'!$C$21:$M$176,3,0)*H2405,0)</f>
        <v>0</v>
      </c>
      <c r="AF2405" s="166">
        <f t="shared" si="1050"/>
        <v>0</v>
      </c>
      <c r="AG2405" s="165">
        <f>(VLOOKUP(B2405,'P2 Origin'!$C$21:$M$176,4,0))*AF2405</f>
        <v>0</v>
      </c>
      <c r="AH2405" s="166">
        <f t="shared" si="1051"/>
        <v>0</v>
      </c>
      <c r="AI2405" s="165">
        <f>(VLOOKUP(B2405,'P2 Origin'!$C$21:$M$176,5,0))*AH2405</f>
        <v>0</v>
      </c>
      <c r="AJ2405" s="166">
        <f t="shared" si="1065"/>
        <v>0</v>
      </c>
      <c r="AK2405" s="165">
        <f>(VLOOKUP(B2405,'P2 Origin'!$C$21:$M$176,6,0))*AJ2405</f>
        <v>0</v>
      </c>
      <c r="AL2405" s="166">
        <f t="shared" si="1052"/>
        <v>0</v>
      </c>
      <c r="AM2405" s="165">
        <f>(VLOOKUP($B2405,'P2 Origin'!$C$21:$M$176,7,0))*AL2405</f>
        <v>0</v>
      </c>
      <c r="AN2405" s="166">
        <f t="shared" si="1053"/>
        <v>0</v>
      </c>
      <c r="AO2405" s="165">
        <f>(VLOOKUP($B2405,'P2 Origin'!$C$21:$M$176,8,0))*AN2405</f>
        <v>0</v>
      </c>
      <c r="AP2405" s="166">
        <f t="shared" si="1054"/>
        <v>0</v>
      </c>
      <c r="AQ2405" s="165">
        <f>(VLOOKUP($B2405,'P2 Origin'!$C$21:$M$176,9,0))*AP2405</f>
        <v>0</v>
      </c>
      <c r="AR2405" s="155">
        <f t="shared" si="1067"/>
        <v>0</v>
      </c>
      <c r="AS2405" s="164">
        <f>(VLOOKUP(B2405,'P2 Origin'!$C$21:$M$176,10,0))*K2405</f>
        <v>0</v>
      </c>
      <c r="AT2405" s="164">
        <f>(VLOOKUP(B2405,'P2 Origin'!$C$21:$M$176,11,0))*J2405</f>
        <v>0</v>
      </c>
      <c r="AU2405" s="167">
        <v>0</v>
      </c>
      <c r="AV2405" s="168">
        <v>0</v>
      </c>
      <c r="AW2405" s="169">
        <v>0</v>
      </c>
      <c r="AX2405" s="170">
        <f>IF(AU2405&gt;=0.1,'P3 Bureaumarge zee- en luchtvr.'!$D$12,0)</f>
        <v>0</v>
      </c>
      <c r="AY2405" s="163">
        <f t="shared" si="1055"/>
        <v>0</v>
      </c>
      <c r="AZ2405" s="157" t="str">
        <f>VLOOKUP(D2405,'P4 Destination'!$C$21:$O$176,13,0)</f>
        <v>EUR</v>
      </c>
      <c r="BA2405" s="164">
        <f t="shared" si="1056"/>
        <v>0</v>
      </c>
      <c r="BB2405" s="171">
        <f>IF(AU2405&gt;0.1,(VLOOKUP(D2405,'P4 Destination'!$C$21:$M$176,3,0))*I2405,0)</f>
        <v>0</v>
      </c>
      <c r="BC2405" s="172">
        <f t="shared" si="1057"/>
        <v>0</v>
      </c>
      <c r="BD2405" s="171">
        <f>(VLOOKUP($D2405,'P4 Destination'!$C$21:$M$176,4,0))*BC2405</f>
        <v>0</v>
      </c>
      <c r="BE2405" s="172">
        <f t="shared" si="1058"/>
        <v>0</v>
      </c>
      <c r="BF2405" s="171">
        <f>(VLOOKUP($D2405,'P4 Destination'!$C$21:$M$176,5,0))*BE2405</f>
        <v>0</v>
      </c>
      <c r="BG2405" s="172">
        <f t="shared" si="1059"/>
        <v>0</v>
      </c>
      <c r="BH2405" s="171">
        <f>(VLOOKUP($D2405,'P4 Destination'!$C$21:$M$176,6,0))*BG2405</f>
        <v>0</v>
      </c>
      <c r="BI2405" s="172">
        <f t="shared" si="1060"/>
        <v>0</v>
      </c>
      <c r="BJ2405" s="171">
        <f>(VLOOKUP($D2405,'P4 Destination'!$C$21:$M$176,7,0))*BI2405</f>
        <v>0</v>
      </c>
      <c r="BK2405" s="172">
        <f t="shared" si="1061"/>
        <v>0</v>
      </c>
      <c r="BL2405" s="171">
        <f>(VLOOKUP($D2405,'P4 Destination'!$C$21:$M$176,8,0))*BK2405</f>
        <v>0</v>
      </c>
      <c r="BM2405" s="172">
        <f t="shared" si="1062"/>
        <v>0</v>
      </c>
      <c r="BN2405" s="171">
        <f>(VLOOKUP($D2405,'P4 Destination'!$C$21:$M$176,9,0))*BM2405</f>
        <v>0</v>
      </c>
      <c r="BO2405" s="154">
        <f t="shared" si="1068"/>
        <v>0</v>
      </c>
      <c r="BP2405" s="171">
        <f>(VLOOKUP(D2405,'P4 Destination'!$C$21:$M$176,10,0))*K2405</f>
        <v>0</v>
      </c>
      <c r="BQ2405" s="171">
        <f>(VLOOKUP(D2405,'P4 Destination'!$C$21:$M$176,11,0))*J2405</f>
        <v>0</v>
      </c>
      <c r="BR2405" s="173">
        <f t="shared" si="1063"/>
        <v>0</v>
      </c>
      <c r="BS2405" s="173">
        <f>(AV2405*2500)*'P6 Verzekering'!$E$11</f>
        <v>0</v>
      </c>
      <c r="BT2405" s="173">
        <f>(AW2405*2500)*'P6 Verzekering'!$E$12</f>
        <v>0</v>
      </c>
      <c r="BU2405" s="173">
        <f>(L2405*2500)*'P6 Verzekering'!$E$13</f>
        <v>0</v>
      </c>
      <c r="BV2405" s="173">
        <f t="shared" si="1064"/>
        <v>0</v>
      </c>
      <c r="BW2405"/>
      <c r="BX2405"/>
    </row>
    <row r="2406" spans="1:76">
      <c r="A2406" s="152" t="s">
        <v>1733</v>
      </c>
      <c r="B2406" s="152" t="s">
        <v>219</v>
      </c>
      <c r="C2406" s="152" t="s">
        <v>219</v>
      </c>
      <c r="D2406" s="152" t="s">
        <v>151</v>
      </c>
      <c r="E2406" s="152" t="s">
        <v>149</v>
      </c>
      <c r="F2406" s="153">
        <f t="shared" si="1066"/>
        <v>60</v>
      </c>
      <c r="G2406" s="154">
        <v>0</v>
      </c>
      <c r="H2406" s="154">
        <f>IFERROR(VLOOKUP(B2406,'P2 Origin'!$C$21:$Q$176,15,FALSE),0)</f>
        <v>0</v>
      </c>
      <c r="I2406" s="154">
        <f>IFERROR(VLOOKUP(D2406,'P4 Destination'!$C$21:$Q$176,15,FALSE),0)</f>
        <v>0</v>
      </c>
      <c r="J2406" s="155"/>
      <c r="K2406" s="155"/>
      <c r="L2406" s="156">
        <v>60</v>
      </c>
      <c r="M2406" s="155">
        <v>275</v>
      </c>
      <c r="N2406" s="155">
        <v>3</v>
      </c>
      <c r="O2406" s="157">
        <f t="shared" si="1041"/>
        <v>0</v>
      </c>
      <c r="P2406" s="158">
        <f t="shared" si="1042"/>
        <v>0</v>
      </c>
      <c r="Q2406" s="159">
        <f>IFERROR(VLOOKUP(N2406,'P1 Intra-Europees'!$A$15:$H$25,3,0),0)*P2406</f>
        <v>0</v>
      </c>
      <c r="R2406" s="160">
        <f t="shared" si="1043"/>
        <v>0</v>
      </c>
      <c r="S2406" s="159">
        <f>IFERROR(VLOOKUP(N2406,'P1 Intra-Europees'!$A$15:$H$25,4,0),0)*R2406</f>
        <v>0</v>
      </c>
      <c r="T2406" s="160">
        <f t="shared" si="1044"/>
        <v>0</v>
      </c>
      <c r="U2406" s="159">
        <f>IFERROR(VLOOKUP(N2406,'P1 Intra-Europees'!$A$15:$H$25,5,0),0)*T2406</f>
        <v>0</v>
      </c>
      <c r="V2406" s="160">
        <f t="shared" si="1045"/>
        <v>0</v>
      </c>
      <c r="W2406" s="159">
        <f>IFERROR(VLOOKUP(N2406,'P1 Intra-Europees'!$A$15:$H$25,6,0),0)*V2406</f>
        <v>0</v>
      </c>
      <c r="X2406" s="160">
        <f t="shared" si="1046"/>
        <v>60</v>
      </c>
      <c r="Y2406" s="159">
        <f>IFERROR(VLOOKUP(N2406,'P1 Intra-Europees'!$A$15:$H$25,7,0),0)*X2406</f>
        <v>0</v>
      </c>
      <c r="Z2406" s="161">
        <f t="shared" si="1047"/>
        <v>0</v>
      </c>
      <c r="AA2406" s="162">
        <f>IFERROR(VLOOKUP(N2406,'P1 Intra-Europees'!$A$15:$H$25,8,0),0)*Z2406</f>
        <v>0</v>
      </c>
      <c r="AB2406" s="163">
        <f t="shared" si="1048"/>
        <v>0</v>
      </c>
      <c r="AC2406" s="157" t="str">
        <f>VLOOKUP(B2406,'P2 Origin'!$C$21:$O$176,13,0)</f>
        <v>EUR</v>
      </c>
      <c r="AD2406" s="164">
        <f t="shared" si="1049"/>
        <v>0</v>
      </c>
      <c r="AE2406" s="165">
        <f>IF(AU2406&gt;0.1,VLOOKUP(B2406,'P2 Origin'!$C$21:$M$176,3,0)*H2406,0)</f>
        <v>0</v>
      </c>
      <c r="AF2406" s="166">
        <f t="shared" si="1050"/>
        <v>0</v>
      </c>
      <c r="AG2406" s="165">
        <f>(VLOOKUP(B2406,'P2 Origin'!$C$21:$M$176,4,0))*AF2406</f>
        <v>0</v>
      </c>
      <c r="AH2406" s="166">
        <f t="shared" si="1051"/>
        <v>0</v>
      </c>
      <c r="AI2406" s="165">
        <f>(VLOOKUP(B2406,'P2 Origin'!$C$21:$M$176,5,0))*AH2406</f>
        <v>0</v>
      </c>
      <c r="AJ2406" s="166">
        <f t="shared" si="1065"/>
        <v>0</v>
      </c>
      <c r="AK2406" s="165">
        <f>(VLOOKUP(B2406,'P2 Origin'!$C$21:$M$176,6,0))*AJ2406</f>
        <v>0</v>
      </c>
      <c r="AL2406" s="166">
        <f t="shared" si="1052"/>
        <v>0</v>
      </c>
      <c r="AM2406" s="165">
        <f>(VLOOKUP($B2406,'P2 Origin'!$C$21:$M$176,7,0))*AL2406</f>
        <v>0</v>
      </c>
      <c r="AN2406" s="166">
        <f t="shared" si="1053"/>
        <v>0</v>
      </c>
      <c r="AO2406" s="165">
        <f>(VLOOKUP($B2406,'P2 Origin'!$C$21:$M$176,8,0))*AN2406</f>
        <v>0</v>
      </c>
      <c r="AP2406" s="166">
        <f t="shared" si="1054"/>
        <v>0</v>
      </c>
      <c r="AQ2406" s="165">
        <f>(VLOOKUP($B2406,'P2 Origin'!$C$21:$M$176,9,0))*AP2406</f>
        <v>0</v>
      </c>
      <c r="AR2406" s="155">
        <f t="shared" si="1067"/>
        <v>0</v>
      </c>
      <c r="AS2406" s="164">
        <f>(VLOOKUP(B2406,'P2 Origin'!$C$21:$M$176,10,0))*K2406</f>
        <v>0</v>
      </c>
      <c r="AT2406" s="164">
        <f>(VLOOKUP(B2406,'P2 Origin'!$C$21:$M$176,11,0))*J2406</f>
        <v>0</v>
      </c>
      <c r="AU2406" s="167">
        <v>0</v>
      </c>
      <c r="AV2406" s="168">
        <v>0</v>
      </c>
      <c r="AW2406" s="169">
        <v>0</v>
      </c>
      <c r="AX2406" s="170">
        <f>IF(AU2406&gt;=0.1,'P3 Bureaumarge zee- en luchtvr.'!$D$12,0)</f>
        <v>0</v>
      </c>
      <c r="AY2406" s="163">
        <f t="shared" si="1055"/>
        <v>0</v>
      </c>
      <c r="AZ2406" s="157" t="str">
        <f>VLOOKUP(D2406,'P4 Destination'!$C$21:$O$176,13,0)</f>
        <v>EUR</v>
      </c>
      <c r="BA2406" s="164">
        <f t="shared" si="1056"/>
        <v>0</v>
      </c>
      <c r="BB2406" s="171">
        <f>IF(AU2406&gt;0.1,(VLOOKUP(D2406,'P4 Destination'!$C$21:$M$176,3,0))*I2406,0)</f>
        <v>0</v>
      </c>
      <c r="BC2406" s="172">
        <f t="shared" si="1057"/>
        <v>0</v>
      </c>
      <c r="BD2406" s="171">
        <f>(VLOOKUP($D2406,'P4 Destination'!$C$21:$M$176,4,0))*BC2406</f>
        <v>0</v>
      </c>
      <c r="BE2406" s="172">
        <f t="shared" si="1058"/>
        <v>0</v>
      </c>
      <c r="BF2406" s="171">
        <f>(VLOOKUP($D2406,'P4 Destination'!$C$21:$M$176,5,0))*BE2406</f>
        <v>0</v>
      </c>
      <c r="BG2406" s="172">
        <f t="shared" si="1059"/>
        <v>0</v>
      </c>
      <c r="BH2406" s="171">
        <f>(VLOOKUP($D2406,'P4 Destination'!$C$21:$M$176,6,0))*BG2406</f>
        <v>0</v>
      </c>
      <c r="BI2406" s="172">
        <f t="shared" si="1060"/>
        <v>0</v>
      </c>
      <c r="BJ2406" s="171">
        <f>(VLOOKUP($D2406,'P4 Destination'!$C$21:$M$176,7,0))*BI2406</f>
        <v>0</v>
      </c>
      <c r="BK2406" s="172">
        <f t="shared" si="1061"/>
        <v>0</v>
      </c>
      <c r="BL2406" s="171">
        <f>(VLOOKUP($D2406,'P4 Destination'!$C$21:$M$176,8,0))*BK2406</f>
        <v>0</v>
      </c>
      <c r="BM2406" s="172">
        <f t="shared" si="1062"/>
        <v>0</v>
      </c>
      <c r="BN2406" s="171">
        <f>(VLOOKUP($D2406,'P4 Destination'!$C$21:$M$176,9,0))*BM2406</f>
        <v>0</v>
      </c>
      <c r="BO2406" s="154">
        <f t="shared" si="1068"/>
        <v>0</v>
      </c>
      <c r="BP2406" s="171">
        <f>(VLOOKUP(D2406,'P4 Destination'!$C$21:$M$176,10,0))*K2406</f>
        <v>0</v>
      </c>
      <c r="BQ2406" s="171">
        <f>(VLOOKUP(D2406,'P4 Destination'!$C$21:$M$176,11,0))*J2406</f>
        <v>0</v>
      </c>
      <c r="BR2406" s="173">
        <f t="shared" si="1063"/>
        <v>0</v>
      </c>
      <c r="BS2406" s="173">
        <f>(AV2406*2500)*'P6 Verzekering'!$E$11</f>
        <v>0</v>
      </c>
      <c r="BT2406" s="173">
        <f>(AW2406*2500)*'P6 Verzekering'!$E$12</f>
        <v>0</v>
      </c>
      <c r="BU2406" s="173">
        <f>(L2406*2500)*'P6 Verzekering'!$E$13</f>
        <v>0</v>
      </c>
      <c r="BV2406" s="173">
        <f t="shared" si="1064"/>
        <v>0</v>
      </c>
      <c r="BW2406"/>
      <c r="BX2406"/>
    </row>
    <row r="2407" spans="1:76">
      <c r="A2407" s="152" t="s">
        <v>2053</v>
      </c>
      <c r="B2407" s="152" t="s">
        <v>219</v>
      </c>
      <c r="C2407" s="152" t="s">
        <v>219</v>
      </c>
      <c r="D2407" s="152" t="s">
        <v>258</v>
      </c>
      <c r="E2407" s="152" t="s">
        <v>257</v>
      </c>
      <c r="F2407" s="153">
        <f t="shared" si="1066"/>
        <v>60</v>
      </c>
      <c r="G2407" s="154">
        <v>0</v>
      </c>
      <c r="H2407" s="154">
        <f>IFERROR(VLOOKUP(B2407,'P2 Origin'!$C$21:$Q$176,15,FALSE),0)</f>
        <v>0</v>
      </c>
      <c r="I2407" s="154">
        <f>IFERROR(VLOOKUP(D2407,'P4 Destination'!$C$21:$Q$176,15,FALSE),0)</f>
        <v>1</v>
      </c>
      <c r="J2407" s="155"/>
      <c r="K2407" s="155"/>
      <c r="L2407" s="156">
        <v>60</v>
      </c>
      <c r="M2407" s="155">
        <v>363</v>
      </c>
      <c r="N2407" s="155">
        <v>3</v>
      </c>
      <c r="O2407" s="157">
        <f t="shared" si="1041"/>
        <v>0</v>
      </c>
      <c r="P2407" s="158">
        <f t="shared" si="1042"/>
        <v>0</v>
      </c>
      <c r="Q2407" s="159">
        <f>IFERROR(VLOOKUP(N2407,'P1 Intra-Europees'!$A$15:$H$25,3,0),0)*P2407</f>
        <v>0</v>
      </c>
      <c r="R2407" s="160">
        <f t="shared" si="1043"/>
        <v>0</v>
      </c>
      <c r="S2407" s="159">
        <f>IFERROR(VLOOKUP(N2407,'P1 Intra-Europees'!$A$15:$H$25,4,0),0)*R2407</f>
        <v>0</v>
      </c>
      <c r="T2407" s="160">
        <f t="shared" si="1044"/>
        <v>0</v>
      </c>
      <c r="U2407" s="159">
        <f>IFERROR(VLOOKUP(N2407,'P1 Intra-Europees'!$A$15:$H$25,5,0),0)*T2407</f>
        <v>0</v>
      </c>
      <c r="V2407" s="160">
        <f t="shared" si="1045"/>
        <v>0</v>
      </c>
      <c r="W2407" s="159">
        <f>IFERROR(VLOOKUP(N2407,'P1 Intra-Europees'!$A$15:$H$25,6,0),0)*V2407</f>
        <v>0</v>
      </c>
      <c r="X2407" s="160">
        <f t="shared" si="1046"/>
        <v>60</v>
      </c>
      <c r="Y2407" s="159">
        <f>IFERROR(VLOOKUP(N2407,'P1 Intra-Europees'!$A$15:$H$25,7,0),0)*X2407</f>
        <v>0</v>
      </c>
      <c r="Z2407" s="161">
        <f t="shared" si="1047"/>
        <v>0</v>
      </c>
      <c r="AA2407" s="162">
        <f>IFERROR(VLOOKUP(N2407,'P1 Intra-Europees'!$A$15:$H$25,8,0),0)*Z2407</f>
        <v>0</v>
      </c>
      <c r="AB2407" s="163">
        <f t="shared" si="1048"/>
        <v>0</v>
      </c>
      <c r="AC2407" s="157" t="str">
        <f>VLOOKUP(B2407,'P2 Origin'!$C$21:$O$176,13,0)</f>
        <v>EUR</v>
      </c>
      <c r="AD2407" s="164">
        <f t="shared" si="1049"/>
        <v>0</v>
      </c>
      <c r="AE2407" s="165">
        <f>IF(AU2407&gt;0.1,VLOOKUP(B2407,'P2 Origin'!$C$21:$M$176,3,0)*H2407,0)</f>
        <v>0</v>
      </c>
      <c r="AF2407" s="166">
        <f t="shared" si="1050"/>
        <v>0</v>
      </c>
      <c r="AG2407" s="165">
        <f>(VLOOKUP(B2407,'P2 Origin'!$C$21:$M$176,4,0))*AF2407</f>
        <v>0</v>
      </c>
      <c r="AH2407" s="166">
        <f t="shared" si="1051"/>
        <v>0</v>
      </c>
      <c r="AI2407" s="165">
        <f>(VLOOKUP(B2407,'P2 Origin'!$C$21:$M$176,5,0))*AH2407</f>
        <v>0</v>
      </c>
      <c r="AJ2407" s="166">
        <f t="shared" si="1065"/>
        <v>0</v>
      </c>
      <c r="AK2407" s="165">
        <f>(VLOOKUP(B2407,'P2 Origin'!$C$21:$M$176,6,0))*AJ2407</f>
        <v>0</v>
      </c>
      <c r="AL2407" s="166">
        <f t="shared" si="1052"/>
        <v>0</v>
      </c>
      <c r="AM2407" s="165">
        <f>(VLOOKUP($B2407,'P2 Origin'!$C$21:$M$176,7,0))*AL2407</f>
        <v>0</v>
      </c>
      <c r="AN2407" s="166">
        <f t="shared" si="1053"/>
        <v>0</v>
      </c>
      <c r="AO2407" s="165">
        <f>(VLOOKUP($B2407,'P2 Origin'!$C$21:$M$176,8,0))*AN2407</f>
        <v>0</v>
      </c>
      <c r="AP2407" s="166">
        <f t="shared" si="1054"/>
        <v>0</v>
      </c>
      <c r="AQ2407" s="165">
        <f>(VLOOKUP($B2407,'P2 Origin'!$C$21:$M$176,9,0))*AP2407</f>
        <v>0</v>
      </c>
      <c r="AR2407" s="155">
        <f t="shared" si="1067"/>
        <v>0</v>
      </c>
      <c r="AS2407" s="164">
        <f>(VLOOKUP(B2407,'P2 Origin'!$C$21:$M$176,10,0))*K2407</f>
        <v>0</v>
      </c>
      <c r="AT2407" s="164">
        <f>(VLOOKUP(B2407,'P2 Origin'!$C$21:$M$176,11,0))*J2407</f>
        <v>0</v>
      </c>
      <c r="AU2407" s="167">
        <v>0</v>
      </c>
      <c r="AV2407" s="168">
        <v>0</v>
      </c>
      <c r="AW2407" s="169">
        <v>0</v>
      </c>
      <c r="AX2407" s="170">
        <f>IF(AU2407&gt;=0.1,'P3 Bureaumarge zee- en luchtvr.'!$D$12,0)</f>
        <v>0</v>
      </c>
      <c r="AY2407" s="163">
        <f t="shared" si="1055"/>
        <v>0</v>
      </c>
      <c r="AZ2407" s="157" t="str">
        <f>VLOOKUP(D2407,'P4 Destination'!$C$21:$O$176,13,0)</f>
        <v>EUR</v>
      </c>
      <c r="BA2407" s="164">
        <f t="shared" si="1056"/>
        <v>0</v>
      </c>
      <c r="BB2407" s="171">
        <f>IF(AU2407&gt;0.1,(VLOOKUP(D2407,'P4 Destination'!$C$21:$M$176,3,0))*I2407,0)</f>
        <v>0</v>
      </c>
      <c r="BC2407" s="172">
        <f t="shared" si="1057"/>
        <v>0</v>
      </c>
      <c r="BD2407" s="171">
        <f>(VLOOKUP($D2407,'P4 Destination'!$C$21:$M$176,4,0))*BC2407</f>
        <v>0</v>
      </c>
      <c r="BE2407" s="172">
        <f t="shared" si="1058"/>
        <v>0</v>
      </c>
      <c r="BF2407" s="171">
        <f>(VLOOKUP($D2407,'P4 Destination'!$C$21:$M$176,5,0))*BE2407</f>
        <v>0</v>
      </c>
      <c r="BG2407" s="172">
        <f t="shared" si="1059"/>
        <v>0</v>
      </c>
      <c r="BH2407" s="171">
        <f>(VLOOKUP($D2407,'P4 Destination'!$C$21:$M$176,6,0))*BG2407</f>
        <v>0</v>
      </c>
      <c r="BI2407" s="172">
        <f t="shared" si="1060"/>
        <v>0</v>
      </c>
      <c r="BJ2407" s="171">
        <f>(VLOOKUP($D2407,'P4 Destination'!$C$21:$M$176,7,0))*BI2407</f>
        <v>0</v>
      </c>
      <c r="BK2407" s="172">
        <f t="shared" si="1061"/>
        <v>0</v>
      </c>
      <c r="BL2407" s="171">
        <f>(VLOOKUP($D2407,'P4 Destination'!$C$21:$M$176,8,0))*BK2407</f>
        <v>0</v>
      </c>
      <c r="BM2407" s="172">
        <f t="shared" si="1062"/>
        <v>0</v>
      </c>
      <c r="BN2407" s="171">
        <f>(VLOOKUP($D2407,'P4 Destination'!$C$21:$M$176,9,0))*BM2407</f>
        <v>0</v>
      </c>
      <c r="BO2407" s="154">
        <f t="shared" si="1068"/>
        <v>0</v>
      </c>
      <c r="BP2407" s="171">
        <f>(VLOOKUP(D2407,'P4 Destination'!$C$21:$M$176,10,0))*K2407</f>
        <v>0</v>
      </c>
      <c r="BQ2407" s="171">
        <f>(VLOOKUP(D2407,'P4 Destination'!$C$21:$M$176,11,0))*J2407</f>
        <v>0</v>
      </c>
      <c r="BR2407" s="173">
        <f t="shared" si="1063"/>
        <v>0</v>
      </c>
      <c r="BS2407" s="173">
        <f>(AV2407*2500)*'P6 Verzekering'!$E$11</f>
        <v>0</v>
      </c>
      <c r="BT2407" s="173">
        <f>(AW2407*2500)*'P6 Verzekering'!$E$12</f>
        <v>0</v>
      </c>
      <c r="BU2407" s="173">
        <f>(L2407*2500)*'P6 Verzekering'!$E$13</f>
        <v>0</v>
      </c>
      <c r="BV2407" s="173">
        <f t="shared" si="1064"/>
        <v>0</v>
      </c>
      <c r="BW2407"/>
      <c r="BX2407"/>
    </row>
    <row r="2408" spans="1:76">
      <c r="A2408" s="152" t="s">
        <v>1429</v>
      </c>
      <c r="B2408" s="152" t="s">
        <v>258</v>
      </c>
      <c r="C2408" s="152" t="s">
        <v>257</v>
      </c>
      <c r="D2408" s="152" t="s">
        <v>219</v>
      </c>
      <c r="E2408" s="152" t="s">
        <v>219</v>
      </c>
      <c r="F2408" s="153">
        <f t="shared" si="1066"/>
        <v>60</v>
      </c>
      <c r="G2408" s="154">
        <v>0</v>
      </c>
      <c r="H2408" s="154">
        <f>IFERROR(VLOOKUP(B2408,'P2 Origin'!$C$21:$Q$176,15,FALSE),0)</f>
        <v>1</v>
      </c>
      <c r="I2408" s="154">
        <f>IFERROR(VLOOKUP(D2408,'P4 Destination'!$C$21:$Q$176,15,FALSE),0)</f>
        <v>0</v>
      </c>
      <c r="J2408" s="155"/>
      <c r="K2408" s="155"/>
      <c r="L2408" s="156">
        <v>60</v>
      </c>
      <c r="M2408" s="155">
        <v>523</v>
      </c>
      <c r="N2408" s="155">
        <v>4</v>
      </c>
      <c r="O2408" s="157">
        <f t="shared" si="1041"/>
        <v>0</v>
      </c>
      <c r="P2408" s="158">
        <f t="shared" si="1042"/>
        <v>0</v>
      </c>
      <c r="Q2408" s="159">
        <f>IFERROR(VLOOKUP(N2408,'P1 Intra-Europees'!$A$15:$H$25,3,0),0)*P2408</f>
        <v>0</v>
      </c>
      <c r="R2408" s="160">
        <f t="shared" si="1043"/>
        <v>0</v>
      </c>
      <c r="S2408" s="159">
        <f>IFERROR(VLOOKUP(N2408,'P1 Intra-Europees'!$A$15:$H$25,4,0),0)*R2408</f>
        <v>0</v>
      </c>
      <c r="T2408" s="160">
        <f t="shared" si="1044"/>
        <v>0</v>
      </c>
      <c r="U2408" s="159">
        <f>IFERROR(VLOOKUP(N2408,'P1 Intra-Europees'!$A$15:$H$25,5,0),0)*T2408</f>
        <v>0</v>
      </c>
      <c r="V2408" s="160">
        <f t="shared" si="1045"/>
        <v>0</v>
      </c>
      <c r="W2408" s="159">
        <f>IFERROR(VLOOKUP(N2408,'P1 Intra-Europees'!$A$15:$H$25,6,0),0)*V2408</f>
        <v>0</v>
      </c>
      <c r="X2408" s="160">
        <f t="shared" si="1046"/>
        <v>60</v>
      </c>
      <c r="Y2408" s="159">
        <f>IFERROR(VLOOKUP(N2408,'P1 Intra-Europees'!$A$15:$H$25,7,0),0)*X2408</f>
        <v>0</v>
      </c>
      <c r="Z2408" s="161">
        <f t="shared" si="1047"/>
        <v>0</v>
      </c>
      <c r="AA2408" s="162">
        <f>IFERROR(VLOOKUP(N2408,'P1 Intra-Europees'!$A$15:$H$25,8,0),0)*Z2408</f>
        <v>0</v>
      </c>
      <c r="AB2408" s="163">
        <f t="shared" si="1048"/>
        <v>0</v>
      </c>
      <c r="AC2408" s="157" t="str">
        <f>VLOOKUP(B2408,'P2 Origin'!$C$21:$O$176,13,0)</f>
        <v>EUR</v>
      </c>
      <c r="AD2408" s="164">
        <f t="shared" si="1049"/>
        <v>0</v>
      </c>
      <c r="AE2408" s="165">
        <f>IF(AU2408&gt;0.1,VLOOKUP(B2408,'P2 Origin'!$C$21:$M$176,3,0)*H2408,0)</f>
        <v>0</v>
      </c>
      <c r="AF2408" s="166">
        <f t="shared" si="1050"/>
        <v>0</v>
      </c>
      <c r="AG2408" s="165">
        <f>(VLOOKUP(B2408,'P2 Origin'!$C$21:$M$176,4,0))*AF2408</f>
        <v>0</v>
      </c>
      <c r="AH2408" s="166">
        <f t="shared" si="1051"/>
        <v>0</v>
      </c>
      <c r="AI2408" s="165">
        <f>(VLOOKUP(B2408,'P2 Origin'!$C$21:$M$176,5,0))*AH2408</f>
        <v>0</v>
      </c>
      <c r="AJ2408" s="166">
        <f t="shared" si="1065"/>
        <v>0</v>
      </c>
      <c r="AK2408" s="165">
        <f>(VLOOKUP(B2408,'P2 Origin'!$C$21:$M$176,6,0))*AJ2408</f>
        <v>0</v>
      </c>
      <c r="AL2408" s="166">
        <f t="shared" si="1052"/>
        <v>0</v>
      </c>
      <c r="AM2408" s="165">
        <f>(VLOOKUP($B2408,'P2 Origin'!$C$21:$M$176,7,0))*AL2408</f>
        <v>0</v>
      </c>
      <c r="AN2408" s="166">
        <f t="shared" si="1053"/>
        <v>0</v>
      </c>
      <c r="AO2408" s="165">
        <f>(VLOOKUP($B2408,'P2 Origin'!$C$21:$M$176,8,0))*AN2408</f>
        <v>0</v>
      </c>
      <c r="AP2408" s="166">
        <f t="shared" si="1054"/>
        <v>0</v>
      </c>
      <c r="AQ2408" s="165">
        <f>(VLOOKUP($B2408,'P2 Origin'!$C$21:$M$176,9,0))*AP2408</f>
        <v>0</v>
      </c>
      <c r="AR2408" s="155">
        <f t="shared" si="1067"/>
        <v>0</v>
      </c>
      <c r="AS2408" s="164">
        <f>(VLOOKUP(B2408,'P2 Origin'!$C$21:$M$176,10,0))*K2408</f>
        <v>0</v>
      </c>
      <c r="AT2408" s="164">
        <f>(VLOOKUP(B2408,'P2 Origin'!$C$21:$M$176,11,0))*J2408</f>
        <v>0</v>
      </c>
      <c r="AU2408" s="167">
        <v>0</v>
      </c>
      <c r="AV2408" s="168">
        <v>0</v>
      </c>
      <c r="AW2408" s="169">
        <v>0</v>
      </c>
      <c r="AX2408" s="170">
        <f>IF(AU2408&gt;=0.1,'P3 Bureaumarge zee- en luchtvr.'!$D$12,0)</f>
        <v>0</v>
      </c>
      <c r="AY2408" s="163">
        <f t="shared" si="1055"/>
        <v>0</v>
      </c>
      <c r="AZ2408" s="157" t="str">
        <f>VLOOKUP(D2408,'P4 Destination'!$C$21:$O$176,13,0)</f>
        <v>EUR</v>
      </c>
      <c r="BA2408" s="164">
        <f t="shared" si="1056"/>
        <v>0</v>
      </c>
      <c r="BB2408" s="171">
        <f>IF(AU2408&gt;0.1,(VLOOKUP(D2408,'P4 Destination'!$C$21:$M$176,3,0))*I2408,0)</f>
        <v>0</v>
      </c>
      <c r="BC2408" s="172">
        <f t="shared" si="1057"/>
        <v>0</v>
      </c>
      <c r="BD2408" s="171">
        <f>(VLOOKUP($D2408,'P4 Destination'!$C$21:$M$176,4,0))*BC2408</f>
        <v>0</v>
      </c>
      <c r="BE2408" s="172">
        <f t="shared" si="1058"/>
        <v>0</v>
      </c>
      <c r="BF2408" s="171">
        <f>(VLOOKUP($D2408,'P4 Destination'!$C$21:$M$176,5,0))*BE2408</f>
        <v>0</v>
      </c>
      <c r="BG2408" s="172">
        <f t="shared" si="1059"/>
        <v>0</v>
      </c>
      <c r="BH2408" s="171">
        <f>(VLOOKUP($D2408,'P4 Destination'!$C$21:$M$176,6,0))*BG2408</f>
        <v>0</v>
      </c>
      <c r="BI2408" s="172">
        <f t="shared" si="1060"/>
        <v>0</v>
      </c>
      <c r="BJ2408" s="171">
        <f>(VLOOKUP($D2408,'P4 Destination'!$C$21:$M$176,7,0))*BI2408</f>
        <v>0</v>
      </c>
      <c r="BK2408" s="172">
        <f t="shared" si="1061"/>
        <v>0</v>
      </c>
      <c r="BL2408" s="171">
        <f>(VLOOKUP($D2408,'P4 Destination'!$C$21:$M$176,8,0))*BK2408</f>
        <v>0</v>
      </c>
      <c r="BM2408" s="172">
        <f t="shared" si="1062"/>
        <v>0</v>
      </c>
      <c r="BN2408" s="171">
        <f>(VLOOKUP($D2408,'P4 Destination'!$C$21:$M$176,9,0))*BM2408</f>
        <v>0</v>
      </c>
      <c r="BO2408" s="154">
        <f t="shared" si="1068"/>
        <v>0</v>
      </c>
      <c r="BP2408" s="171">
        <f>(VLOOKUP(D2408,'P4 Destination'!$C$21:$M$176,10,0))*K2408</f>
        <v>0</v>
      </c>
      <c r="BQ2408" s="171">
        <f>(VLOOKUP(D2408,'P4 Destination'!$C$21:$M$176,11,0))*J2408</f>
        <v>0</v>
      </c>
      <c r="BR2408" s="173">
        <f t="shared" si="1063"/>
        <v>0</v>
      </c>
      <c r="BS2408" s="173">
        <f>(AV2408*2500)*'P6 Verzekering'!$E$11</f>
        <v>0</v>
      </c>
      <c r="BT2408" s="173">
        <f>(AW2408*2500)*'P6 Verzekering'!$E$12</f>
        <v>0</v>
      </c>
      <c r="BU2408" s="173">
        <f>(L2408*2500)*'P6 Verzekering'!$E$13</f>
        <v>0</v>
      </c>
      <c r="BV2408" s="173">
        <f t="shared" si="1064"/>
        <v>0</v>
      </c>
      <c r="BW2408"/>
      <c r="BX2408"/>
    </row>
    <row r="2409" spans="1:76">
      <c r="A2409" s="152" t="s">
        <v>2716</v>
      </c>
      <c r="B2409" s="152" t="s">
        <v>181</v>
      </c>
      <c r="C2409" s="152" t="s">
        <v>153</v>
      </c>
      <c r="D2409" s="152" t="s">
        <v>219</v>
      </c>
      <c r="E2409" s="152" t="s">
        <v>219</v>
      </c>
      <c r="F2409" s="153">
        <f t="shared" si="1066"/>
        <v>60</v>
      </c>
      <c r="G2409" s="154">
        <v>0</v>
      </c>
      <c r="H2409" s="154">
        <f>IFERROR(VLOOKUP(B2409,'P2 Origin'!$C$21:$Q$176,15,FALSE),0)</f>
        <v>1</v>
      </c>
      <c r="I2409" s="154">
        <f>IFERROR(VLOOKUP(D2409,'P4 Destination'!$C$21:$Q$176,15,FALSE),0)</f>
        <v>0</v>
      </c>
      <c r="J2409" s="155"/>
      <c r="K2409" s="155"/>
      <c r="L2409" s="156">
        <v>60</v>
      </c>
      <c r="M2409" s="155">
        <v>606</v>
      </c>
      <c r="N2409" s="155">
        <v>4</v>
      </c>
      <c r="O2409" s="157">
        <f t="shared" si="1041"/>
        <v>0</v>
      </c>
      <c r="P2409" s="158">
        <f t="shared" si="1042"/>
        <v>0</v>
      </c>
      <c r="Q2409" s="159">
        <f>IFERROR(VLOOKUP(N2409,'P1 Intra-Europees'!$A$15:$H$25,3,0),0)*P2409</f>
        <v>0</v>
      </c>
      <c r="R2409" s="160">
        <f t="shared" si="1043"/>
        <v>0</v>
      </c>
      <c r="S2409" s="159">
        <f>IFERROR(VLOOKUP(N2409,'P1 Intra-Europees'!$A$15:$H$25,4,0),0)*R2409</f>
        <v>0</v>
      </c>
      <c r="T2409" s="160">
        <f t="shared" si="1044"/>
        <v>0</v>
      </c>
      <c r="U2409" s="159">
        <f>IFERROR(VLOOKUP(N2409,'P1 Intra-Europees'!$A$15:$H$25,5,0),0)*T2409</f>
        <v>0</v>
      </c>
      <c r="V2409" s="160">
        <f t="shared" si="1045"/>
        <v>0</v>
      </c>
      <c r="W2409" s="159">
        <f>IFERROR(VLOOKUP(N2409,'P1 Intra-Europees'!$A$15:$H$25,6,0),0)*V2409</f>
        <v>0</v>
      </c>
      <c r="X2409" s="160">
        <f t="shared" si="1046"/>
        <v>60</v>
      </c>
      <c r="Y2409" s="159">
        <f>IFERROR(VLOOKUP(N2409,'P1 Intra-Europees'!$A$15:$H$25,7,0),0)*X2409</f>
        <v>0</v>
      </c>
      <c r="Z2409" s="161">
        <f t="shared" si="1047"/>
        <v>0</v>
      </c>
      <c r="AA2409" s="162">
        <f>IFERROR(VLOOKUP(N2409,'P1 Intra-Europees'!$A$15:$H$25,8,0),0)*Z2409</f>
        <v>0</v>
      </c>
      <c r="AB2409" s="163">
        <f t="shared" si="1048"/>
        <v>0</v>
      </c>
      <c r="AC2409" s="157" t="str">
        <f>VLOOKUP(B2409,'P2 Origin'!$C$21:$O$176,13,0)</f>
        <v>EUR</v>
      </c>
      <c r="AD2409" s="164">
        <f t="shared" si="1049"/>
        <v>0</v>
      </c>
      <c r="AE2409" s="165">
        <f>IF(AU2409&gt;0.1,VLOOKUP(B2409,'P2 Origin'!$C$21:$M$176,3,0)*H2409,0)</f>
        <v>0</v>
      </c>
      <c r="AF2409" s="166">
        <f t="shared" si="1050"/>
        <v>0</v>
      </c>
      <c r="AG2409" s="165">
        <f>(VLOOKUP(B2409,'P2 Origin'!$C$21:$M$176,4,0))*AF2409</f>
        <v>0</v>
      </c>
      <c r="AH2409" s="166">
        <f t="shared" si="1051"/>
        <v>0</v>
      </c>
      <c r="AI2409" s="165">
        <f>(VLOOKUP(B2409,'P2 Origin'!$C$21:$M$176,5,0))*AH2409</f>
        <v>0</v>
      </c>
      <c r="AJ2409" s="166">
        <f t="shared" si="1065"/>
        <v>0</v>
      </c>
      <c r="AK2409" s="165">
        <f>(VLOOKUP(B2409,'P2 Origin'!$C$21:$M$176,6,0))*AJ2409</f>
        <v>0</v>
      </c>
      <c r="AL2409" s="166">
        <f t="shared" si="1052"/>
        <v>0</v>
      </c>
      <c r="AM2409" s="165">
        <f>(VLOOKUP($B2409,'P2 Origin'!$C$21:$M$176,7,0))*AL2409</f>
        <v>0</v>
      </c>
      <c r="AN2409" s="166">
        <f t="shared" si="1053"/>
        <v>0</v>
      </c>
      <c r="AO2409" s="165">
        <f>(VLOOKUP($B2409,'P2 Origin'!$C$21:$M$176,8,0))*AN2409</f>
        <v>0</v>
      </c>
      <c r="AP2409" s="166">
        <f t="shared" si="1054"/>
        <v>0</v>
      </c>
      <c r="AQ2409" s="165">
        <f>(VLOOKUP($B2409,'P2 Origin'!$C$21:$M$176,9,0))*AP2409</f>
        <v>0</v>
      </c>
      <c r="AR2409" s="155">
        <f t="shared" si="1067"/>
        <v>0</v>
      </c>
      <c r="AS2409" s="164">
        <f>(VLOOKUP(B2409,'P2 Origin'!$C$21:$M$176,10,0))*K2409</f>
        <v>0</v>
      </c>
      <c r="AT2409" s="164">
        <f>(VLOOKUP(B2409,'P2 Origin'!$C$21:$M$176,11,0))*J2409</f>
        <v>0</v>
      </c>
      <c r="AU2409" s="167">
        <v>0</v>
      </c>
      <c r="AV2409" s="168">
        <v>0</v>
      </c>
      <c r="AW2409" s="169">
        <v>0</v>
      </c>
      <c r="AX2409" s="170">
        <f>IF(AU2409&gt;=0.1,'P3 Bureaumarge zee- en luchtvr.'!$D$12,0)</f>
        <v>0</v>
      </c>
      <c r="AY2409" s="163">
        <f t="shared" si="1055"/>
        <v>0</v>
      </c>
      <c r="AZ2409" s="157" t="str">
        <f>VLOOKUP(D2409,'P4 Destination'!$C$21:$O$176,13,0)</f>
        <v>EUR</v>
      </c>
      <c r="BA2409" s="164">
        <f t="shared" si="1056"/>
        <v>0</v>
      </c>
      <c r="BB2409" s="171">
        <f>IF(AU2409&gt;0.1,(VLOOKUP(D2409,'P4 Destination'!$C$21:$M$176,3,0))*I2409,0)</f>
        <v>0</v>
      </c>
      <c r="BC2409" s="172">
        <f t="shared" si="1057"/>
        <v>0</v>
      </c>
      <c r="BD2409" s="171">
        <f>(VLOOKUP($D2409,'P4 Destination'!$C$21:$M$176,4,0))*BC2409</f>
        <v>0</v>
      </c>
      <c r="BE2409" s="172">
        <f t="shared" si="1058"/>
        <v>0</v>
      </c>
      <c r="BF2409" s="171">
        <f>(VLOOKUP($D2409,'P4 Destination'!$C$21:$M$176,5,0))*BE2409</f>
        <v>0</v>
      </c>
      <c r="BG2409" s="172">
        <f t="shared" si="1059"/>
        <v>0</v>
      </c>
      <c r="BH2409" s="171">
        <f>(VLOOKUP($D2409,'P4 Destination'!$C$21:$M$176,6,0))*BG2409</f>
        <v>0</v>
      </c>
      <c r="BI2409" s="172">
        <f t="shared" si="1060"/>
        <v>0</v>
      </c>
      <c r="BJ2409" s="171">
        <f>(VLOOKUP($D2409,'P4 Destination'!$C$21:$M$176,7,0))*BI2409</f>
        <v>0</v>
      </c>
      <c r="BK2409" s="172">
        <f t="shared" si="1061"/>
        <v>0</v>
      </c>
      <c r="BL2409" s="171">
        <f>(VLOOKUP($D2409,'P4 Destination'!$C$21:$M$176,8,0))*BK2409</f>
        <v>0</v>
      </c>
      <c r="BM2409" s="172">
        <f t="shared" si="1062"/>
        <v>0</v>
      </c>
      <c r="BN2409" s="171">
        <f>(VLOOKUP($D2409,'P4 Destination'!$C$21:$M$176,9,0))*BM2409</f>
        <v>0</v>
      </c>
      <c r="BO2409" s="154">
        <f t="shared" si="1068"/>
        <v>0</v>
      </c>
      <c r="BP2409" s="171">
        <f>(VLOOKUP(D2409,'P4 Destination'!$C$21:$M$176,10,0))*K2409</f>
        <v>0</v>
      </c>
      <c r="BQ2409" s="171">
        <f>(VLOOKUP(D2409,'P4 Destination'!$C$21:$M$176,11,0))*J2409</f>
        <v>0</v>
      </c>
      <c r="BR2409" s="173">
        <f t="shared" si="1063"/>
        <v>0</v>
      </c>
      <c r="BS2409" s="173">
        <f>(AV2409*2500)*'P6 Verzekering'!$E$11</f>
        <v>0</v>
      </c>
      <c r="BT2409" s="173">
        <f>(AW2409*2500)*'P6 Verzekering'!$E$12</f>
        <v>0</v>
      </c>
      <c r="BU2409" s="173">
        <f>(L2409*2500)*'P6 Verzekering'!$E$13</f>
        <v>0</v>
      </c>
      <c r="BV2409" s="173">
        <f t="shared" si="1064"/>
        <v>0</v>
      </c>
      <c r="BW2409"/>
      <c r="BX2409"/>
    </row>
    <row r="2410" spans="1:76">
      <c r="A2410" s="152" t="s">
        <v>886</v>
      </c>
      <c r="B2410" s="152" t="s">
        <v>184</v>
      </c>
      <c r="C2410" s="152" t="s">
        <v>183</v>
      </c>
      <c r="D2410" s="152" t="s">
        <v>219</v>
      </c>
      <c r="E2410" s="152" t="s">
        <v>219</v>
      </c>
      <c r="F2410" s="153">
        <f t="shared" si="1066"/>
        <v>60</v>
      </c>
      <c r="G2410" s="154">
        <v>0</v>
      </c>
      <c r="H2410" s="154">
        <f>IFERROR(VLOOKUP(B2410,'P2 Origin'!$C$21:$Q$176,15,FALSE),0)</f>
        <v>1</v>
      </c>
      <c r="I2410" s="154">
        <f>IFERROR(VLOOKUP(D2410,'P4 Destination'!$C$21:$Q$176,15,FALSE),0)</f>
        <v>0</v>
      </c>
      <c r="J2410" s="155"/>
      <c r="K2410" s="155"/>
      <c r="L2410" s="156">
        <v>60</v>
      </c>
      <c r="M2410" s="155">
        <v>613</v>
      </c>
      <c r="N2410" s="155">
        <v>4</v>
      </c>
      <c r="O2410" s="157">
        <f t="shared" si="1041"/>
        <v>0</v>
      </c>
      <c r="P2410" s="158">
        <f t="shared" si="1042"/>
        <v>0</v>
      </c>
      <c r="Q2410" s="159">
        <f>IFERROR(VLOOKUP(N2410,'P1 Intra-Europees'!$A$15:$H$25,3,0),0)*P2410</f>
        <v>0</v>
      </c>
      <c r="R2410" s="160">
        <f t="shared" si="1043"/>
        <v>0</v>
      </c>
      <c r="S2410" s="159">
        <f>IFERROR(VLOOKUP(N2410,'P1 Intra-Europees'!$A$15:$H$25,4,0),0)*R2410</f>
        <v>0</v>
      </c>
      <c r="T2410" s="160">
        <f t="shared" si="1044"/>
        <v>0</v>
      </c>
      <c r="U2410" s="159">
        <f>IFERROR(VLOOKUP(N2410,'P1 Intra-Europees'!$A$15:$H$25,5,0),0)*T2410</f>
        <v>0</v>
      </c>
      <c r="V2410" s="160">
        <f t="shared" si="1045"/>
        <v>0</v>
      </c>
      <c r="W2410" s="159">
        <f>IFERROR(VLOOKUP(N2410,'P1 Intra-Europees'!$A$15:$H$25,6,0),0)*V2410</f>
        <v>0</v>
      </c>
      <c r="X2410" s="160">
        <f t="shared" si="1046"/>
        <v>60</v>
      </c>
      <c r="Y2410" s="159">
        <f>IFERROR(VLOOKUP(N2410,'P1 Intra-Europees'!$A$15:$H$25,7,0),0)*X2410</f>
        <v>0</v>
      </c>
      <c r="Z2410" s="161">
        <f t="shared" si="1047"/>
        <v>0</v>
      </c>
      <c r="AA2410" s="162">
        <f>IFERROR(VLOOKUP(N2410,'P1 Intra-Europees'!$A$15:$H$25,8,0),0)*Z2410</f>
        <v>0</v>
      </c>
      <c r="AB2410" s="163">
        <f t="shared" si="1048"/>
        <v>0</v>
      </c>
      <c r="AC2410" s="157" t="str">
        <f>VLOOKUP(B2410,'P2 Origin'!$C$21:$O$176,13,0)</f>
        <v>EUR</v>
      </c>
      <c r="AD2410" s="164">
        <f t="shared" si="1049"/>
        <v>0</v>
      </c>
      <c r="AE2410" s="165">
        <f>IF(AU2410&gt;0.1,VLOOKUP(B2410,'P2 Origin'!$C$21:$M$176,3,0)*H2410,0)</f>
        <v>0</v>
      </c>
      <c r="AF2410" s="166">
        <f t="shared" si="1050"/>
        <v>0</v>
      </c>
      <c r="AG2410" s="165">
        <f>(VLOOKUP(B2410,'P2 Origin'!$C$21:$M$176,4,0))*AF2410</f>
        <v>0</v>
      </c>
      <c r="AH2410" s="166">
        <f t="shared" si="1051"/>
        <v>0</v>
      </c>
      <c r="AI2410" s="165">
        <f>(VLOOKUP(B2410,'P2 Origin'!$C$21:$M$176,5,0))*AH2410</f>
        <v>0</v>
      </c>
      <c r="AJ2410" s="166">
        <f t="shared" si="1065"/>
        <v>0</v>
      </c>
      <c r="AK2410" s="165">
        <f>(VLOOKUP(B2410,'P2 Origin'!$C$21:$M$176,6,0))*AJ2410</f>
        <v>0</v>
      </c>
      <c r="AL2410" s="166">
        <f t="shared" si="1052"/>
        <v>0</v>
      </c>
      <c r="AM2410" s="165">
        <f>(VLOOKUP($B2410,'P2 Origin'!$C$21:$M$176,7,0))*AL2410</f>
        <v>0</v>
      </c>
      <c r="AN2410" s="166">
        <f t="shared" si="1053"/>
        <v>0</v>
      </c>
      <c r="AO2410" s="165">
        <f>(VLOOKUP($B2410,'P2 Origin'!$C$21:$M$176,8,0))*AN2410</f>
        <v>0</v>
      </c>
      <c r="AP2410" s="166">
        <f t="shared" si="1054"/>
        <v>0</v>
      </c>
      <c r="AQ2410" s="165">
        <f>(VLOOKUP($B2410,'P2 Origin'!$C$21:$M$176,9,0))*AP2410</f>
        <v>0</v>
      </c>
      <c r="AR2410" s="155">
        <f t="shared" si="1067"/>
        <v>0</v>
      </c>
      <c r="AS2410" s="164">
        <f>(VLOOKUP(B2410,'P2 Origin'!$C$21:$M$176,10,0))*K2410</f>
        <v>0</v>
      </c>
      <c r="AT2410" s="164">
        <f>(VLOOKUP(B2410,'P2 Origin'!$C$21:$M$176,11,0))*J2410</f>
        <v>0</v>
      </c>
      <c r="AU2410" s="167">
        <v>0</v>
      </c>
      <c r="AV2410" s="168">
        <v>0</v>
      </c>
      <c r="AW2410" s="169">
        <v>0</v>
      </c>
      <c r="AX2410" s="170">
        <f>IF(AU2410&gt;=0.1,'P3 Bureaumarge zee- en luchtvr.'!$D$12,0)</f>
        <v>0</v>
      </c>
      <c r="AY2410" s="163">
        <f t="shared" si="1055"/>
        <v>0</v>
      </c>
      <c r="AZ2410" s="157" t="str">
        <f>VLOOKUP(D2410,'P4 Destination'!$C$21:$O$176,13,0)</f>
        <v>EUR</v>
      </c>
      <c r="BA2410" s="164">
        <f t="shared" si="1056"/>
        <v>0</v>
      </c>
      <c r="BB2410" s="171">
        <f>IF(AU2410&gt;0.1,(VLOOKUP(D2410,'P4 Destination'!$C$21:$M$176,3,0))*I2410,0)</f>
        <v>0</v>
      </c>
      <c r="BC2410" s="172">
        <f t="shared" si="1057"/>
        <v>0</v>
      </c>
      <c r="BD2410" s="171">
        <f>(VLOOKUP($D2410,'P4 Destination'!$C$21:$M$176,4,0))*BC2410</f>
        <v>0</v>
      </c>
      <c r="BE2410" s="172">
        <f t="shared" si="1058"/>
        <v>0</v>
      </c>
      <c r="BF2410" s="171">
        <f>(VLOOKUP($D2410,'P4 Destination'!$C$21:$M$176,5,0))*BE2410</f>
        <v>0</v>
      </c>
      <c r="BG2410" s="172">
        <f t="shared" si="1059"/>
        <v>0</v>
      </c>
      <c r="BH2410" s="171">
        <f>(VLOOKUP($D2410,'P4 Destination'!$C$21:$M$176,6,0))*BG2410</f>
        <v>0</v>
      </c>
      <c r="BI2410" s="172">
        <f t="shared" si="1060"/>
        <v>0</v>
      </c>
      <c r="BJ2410" s="171">
        <f>(VLOOKUP($D2410,'P4 Destination'!$C$21:$M$176,7,0))*BI2410</f>
        <v>0</v>
      </c>
      <c r="BK2410" s="172">
        <f t="shared" si="1061"/>
        <v>0</v>
      </c>
      <c r="BL2410" s="171">
        <f>(VLOOKUP($D2410,'P4 Destination'!$C$21:$M$176,8,0))*BK2410</f>
        <v>0</v>
      </c>
      <c r="BM2410" s="172">
        <f t="shared" si="1062"/>
        <v>0</v>
      </c>
      <c r="BN2410" s="171">
        <f>(VLOOKUP($D2410,'P4 Destination'!$C$21:$M$176,9,0))*BM2410</f>
        <v>0</v>
      </c>
      <c r="BO2410" s="154">
        <f t="shared" si="1068"/>
        <v>0</v>
      </c>
      <c r="BP2410" s="171">
        <f>(VLOOKUP(D2410,'P4 Destination'!$C$21:$M$176,10,0))*K2410</f>
        <v>0</v>
      </c>
      <c r="BQ2410" s="171">
        <f>(VLOOKUP(D2410,'P4 Destination'!$C$21:$M$176,11,0))*J2410</f>
        <v>0</v>
      </c>
      <c r="BR2410" s="173">
        <f t="shared" si="1063"/>
        <v>0</v>
      </c>
      <c r="BS2410" s="173">
        <f>(AV2410*2500)*'P6 Verzekering'!$E$11</f>
        <v>0</v>
      </c>
      <c r="BT2410" s="173">
        <f>(AW2410*2500)*'P6 Verzekering'!$E$12</f>
        <v>0</v>
      </c>
      <c r="BU2410" s="173">
        <f>(L2410*2500)*'P6 Verzekering'!$E$13</f>
        <v>0</v>
      </c>
      <c r="BV2410" s="173">
        <f t="shared" si="1064"/>
        <v>0</v>
      </c>
      <c r="BW2410"/>
      <c r="BX2410"/>
    </row>
    <row r="2411" spans="1:76">
      <c r="A2411" s="152" t="s">
        <v>885</v>
      </c>
      <c r="B2411" s="152" t="s">
        <v>184</v>
      </c>
      <c r="C2411" s="152" t="s">
        <v>183</v>
      </c>
      <c r="D2411" s="152" t="s">
        <v>219</v>
      </c>
      <c r="E2411" s="152" t="s">
        <v>219</v>
      </c>
      <c r="F2411" s="153">
        <f t="shared" si="1066"/>
        <v>60</v>
      </c>
      <c r="G2411" s="154">
        <v>0</v>
      </c>
      <c r="H2411" s="154">
        <f>IFERROR(VLOOKUP(B2411,'P2 Origin'!$C$21:$Q$176,15,FALSE),0)</f>
        <v>1</v>
      </c>
      <c r="I2411" s="154">
        <f>IFERROR(VLOOKUP(D2411,'P4 Destination'!$C$21:$Q$176,15,FALSE),0)</f>
        <v>0</v>
      </c>
      <c r="J2411" s="155"/>
      <c r="K2411" s="155"/>
      <c r="L2411" s="156">
        <v>60</v>
      </c>
      <c r="M2411" s="155">
        <v>651</v>
      </c>
      <c r="N2411" s="155">
        <v>4</v>
      </c>
      <c r="O2411" s="157">
        <f t="shared" si="1041"/>
        <v>0</v>
      </c>
      <c r="P2411" s="158">
        <f t="shared" si="1042"/>
        <v>0</v>
      </c>
      <c r="Q2411" s="159">
        <f>IFERROR(VLOOKUP(N2411,'P1 Intra-Europees'!$A$15:$H$25,3,0),0)*P2411</f>
        <v>0</v>
      </c>
      <c r="R2411" s="160">
        <f t="shared" si="1043"/>
        <v>0</v>
      </c>
      <c r="S2411" s="159">
        <f>IFERROR(VLOOKUP(N2411,'P1 Intra-Europees'!$A$15:$H$25,4,0),0)*R2411</f>
        <v>0</v>
      </c>
      <c r="T2411" s="160">
        <f t="shared" si="1044"/>
        <v>0</v>
      </c>
      <c r="U2411" s="159">
        <f>IFERROR(VLOOKUP(N2411,'P1 Intra-Europees'!$A$15:$H$25,5,0),0)*T2411</f>
        <v>0</v>
      </c>
      <c r="V2411" s="160">
        <f t="shared" si="1045"/>
        <v>0</v>
      </c>
      <c r="W2411" s="159">
        <f>IFERROR(VLOOKUP(N2411,'P1 Intra-Europees'!$A$15:$H$25,6,0),0)*V2411</f>
        <v>0</v>
      </c>
      <c r="X2411" s="160">
        <f t="shared" si="1046"/>
        <v>60</v>
      </c>
      <c r="Y2411" s="159">
        <f>IFERROR(VLOOKUP(N2411,'P1 Intra-Europees'!$A$15:$H$25,7,0),0)*X2411</f>
        <v>0</v>
      </c>
      <c r="Z2411" s="161">
        <f t="shared" si="1047"/>
        <v>0</v>
      </c>
      <c r="AA2411" s="162">
        <f>IFERROR(VLOOKUP(N2411,'P1 Intra-Europees'!$A$15:$H$25,8,0),0)*Z2411</f>
        <v>0</v>
      </c>
      <c r="AB2411" s="163">
        <f t="shared" si="1048"/>
        <v>0</v>
      </c>
      <c r="AC2411" s="157" t="str">
        <f>VLOOKUP(B2411,'P2 Origin'!$C$21:$O$176,13,0)</f>
        <v>EUR</v>
      </c>
      <c r="AD2411" s="164">
        <f t="shared" si="1049"/>
        <v>0</v>
      </c>
      <c r="AE2411" s="165">
        <f>IF(AU2411&gt;0.1,VLOOKUP(B2411,'P2 Origin'!$C$21:$M$176,3,0)*H2411,0)</f>
        <v>0</v>
      </c>
      <c r="AF2411" s="166">
        <f t="shared" si="1050"/>
        <v>0</v>
      </c>
      <c r="AG2411" s="165">
        <f>(VLOOKUP(B2411,'P2 Origin'!$C$21:$M$176,4,0))*AF2411</f>
        <v>0</v>
      </c>
      <c r="AH2411" s="166">
        <f t="shared" si="1051"/>
        <v>0</v>
      </c>
      <c r="AI2411" s="165">
        <f>(VLOOKUP(B2411,'P2 Origin'!$C$21:$M$176,5,0))*AH2411</f>
        <v>0</v>
      </c>
      <c r="AJ2411" s="166">
        <f t="shared" si="1065"/>
        <v>0</v>
      </c>
      <c r="AK2411" s="165">
        <f>(VLOOKUP(B2411,'P2 Origin'!$C$21:$M$176,6,0))*AJ2411</f>
        <v>0</v>
      </c>
      <c r="AL2411" s="166">
        <f t="shared" si="1052"/>
        <v>0</v>
      </c>
      <c r="AM2411" s="165">
        <f>(VLOOKUP($B2411,'P2 Origin'!$C$21:$M$176,7,0))*AL2411</f>
        <v>0</v>
      </c>
      <c r="AN2411" s="166">
        <f t="shared" si="1053"/>
        <v>0</v>
      </c>
      <c r="AO2411" s="165">
        <f>(VLOOKUP($B2411,'P2 Origin'!$C$21:$M$176,8,0))*AN2411</f>
        <v>0</v>
      </c>
      <c r="AP2411" s="166">
        <f t="shared" si="1054"/>
        <v>0</v>
      </c>
      <c r="AQ2411" s="165">
        <f>(VLOOKUP($B2411,'P2 Origin'!$C$21:$M$176,9,0))*AP2411</f>
        <v>0</v>
      </c>
      <c r="AR2411" s="155">
        <f t="shared" si="1067"/>
        <v>0</v>
      </c>
      <c r="AS2411" s="164">
        <f>(VLOOKUP(B2411,'P2 Origin'!$C$21:$M$176,10,0))*K2411</f>
        <v>0</v>
      </c>
      <c r="AT2411" s="164">
        <f>(VLOOKUP(B2411,'P2 Origin'!$C$21:$M$176,11,0))*J2411</f>
        <v>0</v>
      </c>
      <c r="AU2411" s="167">
        <v>0</v>
      </c>
      <c r="AV2411" s="168">
        <v>0</v>
      </c>
      <c r="AW2411" s="169">
        <v>0</v>
      </c>
      <c r="AX2411" s="170">
        <f>IF(AU2411&gt;=0.1,'P3 Bureaumarge zee- en luchtvr.'!$D$12,0)</f>
        <v>0</v>
      </c>
      <c r="AY2411" s="163">
        <f t="shared" si="1055"/>
        <v>0</v>
      </c>
      <c r="AZ2411" s="157" t="str">
        <f>VLOOKUP(D2411,'P4 Destination'!$C$21:$O$176,13,0)</f>
        <v>EUR</v>
      </c>
      <c r="BA2411" s="164">
        <f t="shared" si="1056"/>
        <v>0</v>
      </c>
      <c r="BB2411" s="171">
        <f>IF(AU2411&gt;0.1,(VLOOKUP(D2411,'P4 Destination'!$C$21:$M$176,3,0))*I2411,0)</f>
        <v>0</v>
      </c>
      <c r="BC2411" s="172">
        <f t="shared" si="1057"/>
        <v>0</v>
      </c>
      <c r="BD2411" s="171">
        <f>(VLOOKUP($D2411,'P4 Destination'!$C$21:$M$176,4,0))*BC2411</f>
        <v>0</v>
      </c>
      <c r="BE2411" s="172">
        <f t="shared" si="1058"/>
        <v>0</v>
      </c>
      <c r="BF2411" s="171">
        <f>(VLOOKUP($D2411,'P4 Destination'!$C$21:$M$176,5,0))*BE2411</f>
        <v>0</v>
      </c>
      <c r="BG2411" s="172">
        <f t="shared" si="1059"/>
        <v>0</v>
      </c>
      <c r="BH2411" s="171">
        <f>(VLOOKUP($D2411,'P4 Destination'!$C$21:$M$176,6,0))*BG2411</f>
        <v>0</v>
      </c>
      <c r="BI2411" s="172">
        <f t="shared" si="1060"/>
        <v>0</v>
      </c>
      <c r="BJ2411" s="171">
        <f>(VLOOKUP($D2411,'P4 Destination'!$C$21:$M$176,7,0))*BI2411</f>
        <v>0</v>
      </c>
      <c r="BK2411" s="172">
        <f t="shared" si="1061"/>
        <v>0</v>
      </c>
      <c r="BL2411" s="171">
        <f>(VLOOKUP($D2411,'P4 Destination'!$C$21:$M$176,8,0))*BK2411</f>
        <v>0</v>
      </c>
      <c r="BM2411" s="172">
        <f t="shared" si="1062"/>
        <v>0</v>
      </c>
      <c r="BN2411" s="171">
        <f>(VLOOKUP($D2411,'P4 Destination'!$C$21:$M$176,9,0))*BM2411</f>
        <v>0</v>
      </c>
      <c r="BO2411" s="154">
        <f t="shared" si="1068"/>
        <v>0</v>
      </c>
      <c r="BP2411" s="171">
        <f>(VLOOKUP(D2411,'P4 Destination'!$C$21:$M$176,10,0))*K2411</f>
        <v>0</v>
      </c>
      <c r="BQ2411" s="171">
        <f>(VLOOKUP(D2411,'P4 Destination'!$C$21:$M$176,11,0))*J2411</f>
        <v>0</v>
      </c>
      <c r="BR2411" s="173">
        <f t="shared" si="1063"/>
        <v>0</v>
      </c>
      <c r="BS2411" s="173">
        <f>(AV2411*2500)*'P6 Verzekering'!$E$11</f>
        <v>0</v>
      </c>
      <c r="BT2411" s="173">
        <f>(AW2411*2500)*'P6 Verzekering'!$E$12</f>
        <v>0</v>
      </c>
      <c r="BU2411" s="173">
        <f>(L2411*2500)*'P6 Verzekering'!$E$13</f>
        <v>0</v>
      </c>
      <c r="BV2411" s="173">
        <f t="shared" si="1064"/>
        <v>0</v>
      </c>
      <c r="BW2411"/>
      <c r="BX2411"/>
    </row>
    <row r="2412" spans="1:76">
      <c r="A2412" s="152" t="s">
        <v>893</v>
      </c>
      <c r="B2412" s="152" t="s">
        <v>184</v>
      </c>
      <c r="C2412" s="152" t="s">
        <v>183</v>
      </c>
      <c r="D2412" s="152" t="s">
        <v>147</v>
      </c>
      <c r="E2412" s="152" t="s">
        <v>146</v>
      </c>
      <c r="F2412" s="153">
        <f t="shared" si="1066"/>
        <v>60</v>
      </c>
      <c r="G2412" s="154">
        <v>0</v>
      </c>
      <c r="H2412" s="154">
        <f>IFERROR(VLOOKUP(B2412,'P2 Origin'!$C$21:$Q$176,15,FALSE),0)</f>
        <v>1</v>
      </c>
      <c r="I2412" s="154">
        <f>IFERROR(VLOOKUP(D2412,'P4 Destination'!$C$21:$Q$176,15,FALSE),0)</f>
        <v>1</v>
      </c>
      <c r="J2412" s="155"/>
      <c r="K2412" s="155"/>
      <c r="L2412" s="156">
        <v>60</v>
      </c>
      <c r="M2412" s="155">
        <v>681</v>
      </c>
      <c r="N2412" s="155">
        <v>4</v>
      </c>
      <c r="O2412" s="157">
        <f t="shared" si="1041"/>
        <v>0</v>
      </c>
      <c r="P2412" s="158">
        <f t="shared" si="1042"/>
        <v>0</v>
      </c>
      <c r="Q2412" s="159">
        <f>IFERROR(VLOOKUP(N2412,'P1 Intra-Europees'!$A$15:$H$25,3,0),0)*P2412</f>
        <v>0</v>
      </c>
      <c r="R2412" s="160">
        <f t="shared" si="1043"/>
        <v>0</v>
      </c>
      <c r="S2412" s="159">
        <f>IFERROR(VLOOKUP(N2412,'P1 Intra-Europees'!$A$15:$H$25,4,0),0)*R2412</f>
        <v>0</v>
      </c>
      <c r="T2412" s="160">
        <f t="shared" si="1044"/>
        <v>0</v>
      </c>
      <c r="U2412" s="159">
        <f>IFERROR(VLOOKUP(N2412,'P1 Intra-Europees'!$A$15:$H$25,5,0),0)*T2412</f>
        <v>0</v>
      </c>
      <c r="V2412" s="160">
        <f t="shared" si="1045"/>
        <v>0</v>
      </c>
      <c r="W2412" s="159">
        <f>IFERROR(VLOOKUP(N2412,'P1 Intra-Europees'!$A$15:$H$25,6,0),0)*V2412</f>
        <v>0</v>
      </c>
      <c r="X2412" s="160">
        <f t="shared" si="1046"/>
        <v>60</v>
      </c>
      <c r="Y2412" s="159">
        <f>IFERROR(VLOOKUP(N2412,'P1 Intra-Europees'!$A$15:$H$25,7,0),0)*X2412</f>
        <v>0</v>
      </c>
      <c r="Z2412" s="161">
        <f t="shared" si="1047"/>
        <v>0</v>
      </c>
      <c r="AA2412" s="162">
        <f>IFERROR(VLOOKUP(N2412,'P1 Intra-Europees'!$A$15:$H$25,8,0),0)*Z2412</f>
        <v>0</v>
      </c>
      <c r="AB2412" s="163">
        <f t="shared" si="1048"/>
        <v>0</v>
      </c>
      <c r="AC2412" s="157" t="str">
        <f>VLOOKUP(B2412,'P2 Origin'!$C$21:$O$176,13,0)</f>
        <v>EUR</v>
      </c>
      <c r="AD2412" s="164">
        <f t="shared" si="1049"/>
        <v>0</v>
      </c>
      <c r="AE2412" s="165">
        <f>IF(AU2412&gt;0.1,VLOOKUP(B2412,'P2 Origin'!$C$21:$M$176,3,0)*H2412,0)</f>
        <v>0</v>
      </c>
      <c r="AF2412" s="166">
        <f t="shared" si="1050"/>
        <v>0</v>
      </c>
      <c r="AG2412" s="165">
        <f>(VLOOKUP(B2412,'P2 Origin'!$C$21:$M$176,4,0))*AF2412</f>
        <v>0</v>
      </c>
      <c r="AH2412" s="166">
        <f t="shared" si="1051"/>
        <v>0</v>
      </c>
      <c r="AI2412" s="165">
        <f>(VLOOKUP(B2412,'P2 Origin'!$C$21:$M$176,5,0))*AH2412</f>
        <v>0</v>
      </c>
      <c r="AJ2412" s="166">
        <f t="shared" si="1065"/>
        <v>0</v>
      </c>
      <c r="AK2412" s="165">
        <f>(VLOOKUP(B2412,'P2 Origin'!$C$21:$M$176,6,0))*AJ2412</f>
        <v>0</v>
      </c>
      <c r="AL2412" s="166">
        <f t="shared" si="1052"/>
        <v>0</v>
      </c>
      <c r="AM2412" s="165">
        <f>(VLOOKUP($B2412,'P2 Origin'!$C$21:$M$176,7,0))*AL2412</f>
        <v>0</v>
      </c>
      <c r="AN2412" s="166">
        <f t="shared" si="1053"/>
        <v>0</v>
      </c>
      <c r="AO2412" s="165">
        <f>(VLOOKUP($B2412,'P2 Origin'!$C$21:$M$176,8,0))*AN2412</f>
        <v>0</v>
      </c>
      <c r="AP2412" s="166">
        <f t="shared" si="1054"/>
        <v>0</v>
      </c>
      <c r="AQ2412" s="165">
        <f>(VLOOKUP($B2412,'P2 Origin'!$C$21:$M$176,9,0))*AP2412</f>
        <v>0</v>
      </c>
      <c r="AR2412" s="155">
        <f t="shared" si="1067"/>
        <v>0</v>
      </c>
      <c r="AS2412" s="164">
        <f>(VLOOKUP(B2412,'P2 Origin'!$C$21:$M$176,10,0))*K2412</f>
        <v>0</v>
      </c>
      <c r="AT2412" s="164">
        <f>(VLOOKUP(B2412,'P2 Origin'!$C$21:$M$176,11,0))*J2412</f>
        <v>0</v>
      </c>
      <c r="AU2412" s="167">
        <v>0</v>
      </c>
      <c r="AV2412" s="168">
        <v>0</v>
      </c>
      <c r="AW2412" s="169">
        <v>0</v>
      </c>
      <c r="AX2412" s="170">
        <f>IF(AU2412&gt;=0.1,'P3 Bureaumarge zee- en luchtvr.'!$D$12,0)</f>
        <v>0</v>
      </c>
      <c r="AY2412" s="163">
        <f t="shared" si="1055"/>
        <v>0</v>
      </c>
      <c r="AZ2412" s="157" t="str">
        <f>VLOOKUP(D2412,'P4 Destination'!$C$21:$O$176,13,0)</f>
        <v>EUR</v>
      </c>
      <c r="BA2412" s="164">
        <f t="shared" si="1056"/>
        <v>0</v>
      </c>
      <c r="BB2412" s="171">
        <f>IF(AU2412&gt;0.1,(VLOOKUP(D2412,'P4 Destination'!$C$21:$M$176,3,0))*I2412,0)</f>
        <v>0</v>
      </c>
      <c r="BC2412" s="172">
        <f t="shared" si="1057"/>
        <v>0</v>
      </c>
      <c r="BD2412" s="171">
        <f>(VLOOKUP($D2412,'P4 Destination'!$C$21:$M$176,4,0))*BC2412</f>
        <v>0</v>
      </c>
      <c r="BE2412" s="172">
        <f t="shared" si="1058"/>
        <v>0</v>
      </c>
      <c r="BF2412" s="171">
        <f>(VLOOKUP($D2412,'P4 Destination'!$C$21:$M$176,5,0))*BE2412</f>
        <v>0</v>
      </c>
      <c r="BG2412" s="172">
        <f t="shared" si="1059"/>
        <v>0</v>
      </c>
      <c r="BH2412" s="171">
        <f>(VLOOKUP($D2412,'P4 Destination'!$C$21:$M$176,6,0))*BG2412</f>
        <v>0</v>
      </c>
      <c r="BI2412" s="172">
        <f t="shared" si="1060"/>
        <v>0</v>
      </c>
      <c r="BJ2412" s="171">
        <f>(VLOOKUP($D2412,'P4 Destination'!$C$21:$M$176,7,0))*BI2412</f>
        <v>0</v>
      </c>
      <c r="BK2412" s="172">
        <f t="shared" si="1061"/>
        <v>0</v>
      </c>
      <c r="BL2412" s="171">
        <f>(VLOOKUP($D2412,'P4 Destination'!$C$21:$M$176,8,0))*BK2412</f>
        <v>0</v>
      </c>
      <c r="BM2412" s="172">
        <f t="shared" si="1062"/>
        <v>0</v>
      </c>
      <c r="BN2412" s="171">
        <f>(VLOOKUP($D2412,'P4 Destination'!$C$21:$M$176,9,0))*BM2412</f>
        <v>0</v>
      </c>
      <c r="BO2412" s="154">
        <f t="shared" si="1068"/>
        <v>0</v>
      </c>
      <c r="BP2412" s="171">
        <f>(VLOOKUP(D2412,'P4 Destination'!$C$21:$M$176,10,0))*K2412</f>
        <v>0</v>
      </c>
      <c r="BQ2412" s="171">
        <f>(VLOOKUP(D2412,'P4 Destination'!$C$21:$M$176,11,0))*J2412</f>
        <v>0</v>
      </c>
      <c r="BR2412" s="173">
        <f t="shared" si="1063"/>
        <v>0</v>
      </c>
      <c r="BS2412" s="173">
        <f>(AV2412*2500)*'P6 Verzekering'!$E$11</f>
        <v>0</v>
      </c>
      <c r="BT2412" s="173">
        <f>(AW2412*2500)*'P6 Verzekering'!$E$12</f>
        <v>0</v>
      </c>
      <c r="BU2412" s="173">
        <f>(L2412*2500)*'P6 Verzekering'!$E$13</f>
        <v>0</v>
      </c>
      <c r="BV2412" s="173">
        <f t="shared" si="1064"/>
        <v>0</v>
      </c>
      <c r="BW2412"/>
      <c r="BX2412"/>
    </row>
    <row r="2413" spans="1:76">
      <c r="A2413" s="152" t="s">
        <v>881</v>
      </c>
      <c r="B2413" s="152" t="s">
        <v>184</v>
      </c>
      <c r="C2413" s="152" t="s">
        <v>183</v>
      </c>
      <c r="D2413" s="152" t="s">
        <v>219</v>
      </c>
      <c r="E2413" s="152" t="s">
        <v>219</v>
      </c>
      <c r="F2413" s="153">
        <f t="shared" si="1066"/>
        <v>60</v>
      </c>
      <c r="G2413" s="154">
        <v>0</v>
      </c>
      <c r="H2413" s="154">
        <f>IFERROR(VLOOKUP(B2413,'P2 Origin'!$C$21:$Q$176,15,FALSE),0)</f>
        <v>1</v>
      </c>
      <c r="I2413" s="154">
        <f>IFERROR(VLOOKUP(D2413,'P4 Destination'!$C$21:$Q$176,15,FALSE),0)</f>
        <v>0</v>
      </c>
      <c r="J2413" s="155"/>
      <c r="K2413" s="155"/>
      <c r="L2413" s="156">
        <v>60</v>
      </c>
      <c r="M2413" s="155">
        <v>687</v>
      </c>
      <c r="N2413" s="155">
        <v>4</v>
      </c>
      <c r="O2413" s="157">
        <f t="shared" si="1041"/>
        <v>0</v>
      </c>
      <c r="P2413" s="158">
        <f t="shared" si="1042"/>
        <v>0</v>
      </c>
      <c r="Q2413" s="159">
        <f>IFERROR(VLOOKUP(N2413,'P1 Intra-Europees'!$A$15:$H$25,3,0),0)*P2413</f>
        <v>0</v>
      </c>
      <c r="R2413" s="160">
        <f t="shared" si="1043"/>
        <v>0</v>
      </c>
      <c r="S2413" s="159">
        <f>IFERROR(VLOOKUP(N2413,'P1 Intra-Europees'!$A$15:$H$25,4,0),0)*R2413</f>
        <v>0</v>
      </c>
      <c r="T2413" s="160">
        <f t="shared" si="1044"/>
        <v>0</v>
      </c>
      <c r="U2413" s="159">
        <f>IFERROR(VLOOKUP(N2413,'P1 Intra-Europees'!$A$15:$H$25,5,0),0)*T2413</f>
        <v>0</v>
      </c>
      <c r="V2413" s="160">
        <f t="shared" si="1045"/>
        <v>0</v>
      </c>
      <c r="W2413" s="159">
        <f>IFERROR(VLOOKUP(N2413,'P1 Intra-Europees'!$A$15:$H$25,6,0),0)*V2413</f>
        <v>0</v>
      </c>
      <c r="X2413" s="160">
        <f t="shared" si="1046"/>
        <v>60</v>
      </c>
      <c r="Y2413" s="159">
        <f>IFERROR(VLOOKUP(N2413,'P1 Intra-Europees'!$A$15:$H$25,7,0),0)*X2413</f>
        <v>0</v>
      </c>
      <c r="Z2413" s="161">
        <f t="shared" si="1047"/>
        <v>0</v>
      </c>
      <c r="AA2413" s="162">
        <f>IFERROR(VLOOKUP(N2413,'P1 Intra-Europees'!$A$15:$H$25,8,0),0)*Z2413</f>
        <v>0</v>
      </c>
      <c r="AB2413" s="163">
        <f t="shared" si="1048"/>
        <v>0</v>
      </c>
      <c r="AC2413" s="157" t="str">
        <f>VLOOKUP(B2413,'P2 Origin'!$C$21:$O$176,13,0)</f>
        <v>EUR</v>
      </c>
      <c r="AD2413" s="164">
        <f t="shared" si="1049"/>
        <v>0</v>
      </c>
      <c r="AE2413" s="165">
        <f>IF(AU2413&gt;0.1,VLOOKUP(B2413,'P2 Origin'!$C$21:$M$176,3,0)*H2413,0)</f>
        <v>0</v>
      </c>
      <c r="AF2413" s="166">
        <f t="shared" si="1050"/>
        <v>0</v>
      </c>
      <c r="AG2413" s="165">
        <f>(VLOOKUP(B2413,'P2 Origin'!$C$21:$M$176,4,0))*AF2413</f>
        <v>0</v>
      </c>
      <c r="AH2413" s="166">
        <f t="shared" si="1051"/>
        <v>0</v>
      </c>
      <c r="AI2413" s="165">
        <f>(VLOOKUP(B2413,'P2 Origin'!$C$21:$M$176,5,0))*AH2413</f>
        <v>0</v>
      </c>
      <c r="AJ2413" s="166">
        <f t="shared" si="1065"/>
        <v>0</v>
      </c>
      <c r="AK2413" s="165">
        <f>(VLOOKUP(B2413,'P2 Origin'!$C$21:$M$176,6,0))*AJ2413</f>
        <v>0</v>
      </c>
      <c r="AL2413" s="166">
        <f t="shared" si="1052"/>
        <v>0</v>
      </c>
      <c r="AM2413" s="165">
        <f>(VLOOKUP($B2413,'P2 Origin'!$C$21:$M$176,7,0))*AL2413</f>
        <v>0</v>
      </c>
      <c r="AN2413" s="166">
        <f t="shared" si="1053"/>
        <v>0</v>
      </c>
      <c r="AO2413" s="165">
        <f>(VLOOKUP($B2413,'P2 Origin'!$C$21:$M$176,8,0))*AN2413</f>
        <v>0</v>
      </c>
      <c r="AP2413" s="166">
        <f t="shared" si="1054"/>
        <v>0</v>
      </c>
      <c r="AQ2413" s="165">
        <f>(VLOOKUP($B2413,'P2 Origin'!$C$21:$M$176,9,0))*AP2413</f>
        <v>0</v>
      </c>
      <c r="AR2413" s="155">
        <f t="shared" si="1067"/>
        <v>0</v>
      </c>
      <c r="AS2413" s="164">
        <f>(VLOOKUP(B2413,'P2 Origin'!$C$21:$M$176,10,0))*K2413</f>
        <v>0</v>
      </c>
      <c r="AT2413" s="164">
        <f>(VLOOKUP(B2413,'P2 Origin'!$C$21:$M$176,11,0))*J2413</f>
        <v>0</v>
      </c>
      <c r="AU2413" s="167">
        <v>0</v>
      </c>
      <c r="AV2413" s="168">
        <v>0</v>
      </c>
      <c r="AW2413" s="169">
        <v>0</v>
      </c>
      <c r="AX2413" s="170">
        <f>IF(AU2413&gt;=0.1,'P3 Bureaumarge zee- en luchtvr.'!$D$12,0)</f>
        <v>0</v>
      </c>
      <c r="AY2413" s="163">
        <f t="shared" si="1055"/>
        <v>0</v>
      </c>
      <c r="AZ2413" s="157" t="str">
        <f>VLOOKUP(D2413,'P4 Destination'!$C$21:$O$176,13,0)</f>
        <v>EUR</v>
      </c>
      <c r="BA2413" s="164">
        <f t="shared" si="1056"/>
        <v>0</v>
      </c>
      <c r="BB2413" s="171">
        <f>IF(AU2413&gt;0.1,(VLOOKUP(D2413,'P4 Destination'!$C$21:$M$176,3,0))*I2413,0)</f>
        <v>0</v>
      </c>
      <c r="BC2413" s="172">
        <f t="shared" si="1057"/>
        <v>0</v>
      </c>
      <c r="BD2413" s="171">
        <f>(VLOOKUP($D2413,'P4 Destination'!$C$21:$M$176,4,0))*BC2413</f>
        <v>0</v>
      </c>
      <c r="BE2413" s="172">
        <f t="shared" si="1058"/>
        <v>0</v>
      </c>
      <c r="BF2413" s="171">
        <f>(VLOOKUP($D2413,'P4 Destination'!$C$21:$M$176,5,0))*BE2413</f>
        <v>0</v>
      </c>
      <c r="BG2413" s="172">
        <f t="shared" si="1059"/>
        <v>0</v>
      </c>
      <c r="BH2413" s="171">
        <f>(VLOOKUP($D2413,'P4 Destination'!$C$21:$M$176,6,0))*BG2413</f>
        <v>0</v>
      </c>
      <c r="BI2413" s="172">
        <f t="shared" si="1060"/>
        <v>0</v>
      </c>
      <c r="BJ2413" s="171">
        <f>(VLOOKUP($D2413,'P4 Destination'!$C$21:$M$176,7,0))*BI2413</f>
        <v>0</v>
      </c>
      <c r="BK2413" s="172">
        <f t="shared" si="1061"/>
        <v>0</v>
      </c>
      <c r="BL2413" s="171">
        <f>(VLOOKUP($D2413,'P4 Destination'!$C$21:$M$176,8,0))*BK2413</f>
        <v>0</v>
      </c>
      <c r="BM2413" s="172">
        <f t="shared" si="1062"/>
        <v>0</v>
      </c>
      <c r="BN2413" s="171">
        <f>(VLOOKUP($D2413,'P4 Destination'!$C$21:$M$176,9,0))*BM2413</f>
        <v>0</v>
      </c>
      <c r="BO2413" s="154">
        <f t="shared" si="1068"/>
        <v>0</v>
      </c>
      <c r="BP2413" s="171">
        <f>(VLOOKUP(D2413,'P4 Destination'!$C$21:$M$176,10,0))*K2413</f>
        <v>0</v>
      </c>
      <c r="BQ2413" s="171">
        <f>(VLOOKUP(D2413,'P4 Destination'!$C$21:$M$176,11,0))*J2413</f>
        <v>0</v>
      </c>
      <c r="BR2413" s="173">
        <f t="shared" si="1063"/>
        <v>0</v>
      </c>
      <c r="BS2413" s="173">
        <f>(AV2413*2500)*'P6 Verzekering'!$E$11</f>
        <v>0</v>
      </c>
      <c r="BT2413" s="173">
        <f>(AW2413*2500)*'P6 Verzekering'!$E$12</f>
        <v>0</v>
      </c>
      <c r="BU2413" s="173">
        <f>(L2413*2500)*'P6 Verzekering'!$E$13</f>
        <v>0</v>
      </c>
      <c r="BV2413" s="173">
        <f t="shared" si="1064"/>
        <v>0</v>
      </c>
      <c r="BW2413"/>
      <c r="BX2413"/>
    </row>
    <row r="2414" spans="1:76">
      <c r="A2414" s="152" t="s">
        <v>1124</v>
      </c>
      <c r="B2414" s="152" t="s">
        <v>185</v>
      </c>
      <c r="C2414" s="152" t="s">
        <v>183</v>
      </c>
      <c r="D2414" s="152" t="s">
        <v>151</v>
      </c>
      <c r="E2414" s="152" t="s">
        <v>149</v>
      </c>
      <c r="F2414" s="153">
        <f t="shared" si="1066"/>
        <v>60</v>
      </c>
      <c r="G2414" s="154">
        <v>0</v>
      </c>
      <c r="H2414" s="154">
        <f>IFERROR(VLOOKUP(B2414,'P2 Origin'!$C$21:$Q$176,15,FALSE),0)</f>
        <v>1</v>
      </c>
      <c r="I2414" s="154">
        <f>IFERROR(VLOOKUP(D2414,'P4 Destination'!$C$21:$Q$176,15,FALSE),0)</f>
        <v>0</v>
      </c>
      <c r="J2414" s="155"/>
      <c r="K2414" s="155"/>
      <c r="L2414" s="156">
        <v>60</v>
      </c>
      <c r="M2414" s="155">
        <v>745</v>
      </c>
      <c r="N2414" s="155">
        <v>4</v>
      </c>
      <c r="O2414" s="157">
        <f t="shared" si="1041"/>
        <v>0</v>
      </c>
      <c r="P2414" s="158">
        <f t="shared" si="1042"/>
        <v>0</v>
      </c>
      <c r="Q2414" s="159">
        <f>IFERROR(VLOOKUP(N2414,'P1 Intra-Europees'!$A$15:$H$25,3,0),0)*P2414</f>
        <v>0</v>
      </c>
      <c r="R2414" s="160">
        <f t="shared" si="1043"/>
        <v>0</v>
      </c>
      <c r="S2414" s="159">
        <f>IFERROR(VLOOKUP(N2414,'P1 Intra-Europees'!$A$15:$H$25,4,0),0)*R2414</f>
        <v>0</v>
      </c>
      <c r="T2414" s="160">
        <f t="shared" si="1044"/>
        <v>0</v>
      </c>
      <c r="U2414" s="159">
        <f>IFERROR(VLOOKUP(N2414,'P1 Intra-Europees'!$A$15:$H$25,5,0),0)*T2414</f>
        <v>0</v>
      </c>
      <c r="V2414" s="160">
        <f t="shared" si="1045"/>
        <v>0</v>
      </c>
      <c r="W2414" s="159">
        <f>IFERROR(VLOOKUP(N2414,'P1 Intra-Europees'!$A$15:$H$25,6,0),0)*V2414</f>
        <v>0</v>
      </c>
      <c r="X2414" s="160">
        <f t="shared" si="1046"/>
        <v>60</v>
      </c>
      <c r="Y2414" s="159">
        <f>IFERROR(VLOOKUP(N2414,'P1 Intra-Europees'!$A$15:$H$25,7,0),0)*X2414</f>
        <v>0</v>
      </c>
      <c r="Z2414" s="161">
        <f t="shared" si="1047"/>
        <v>0</v>
      </c>
      <c r="AA2414" s="162">
        <f>IFERROR(VLOOKUP(N2414,'P1 Intra-Europees'!$A$15:$H$25,8,0),0)*Z2414</f>
        <v>0</v>
      </c>
      <c r="AB2414" s="163">
        <f t="shared" si="1048"/>
        <v>0</v>
      </c>
      <c r="AC2414" s="157" t="str">
        <f>VLOOKUP(B2414,'P2 Origin'!$C$21:$O$176,13,0)</f>
        <v>EUR</v>
      </c>
      <c r="AD2414" s="164">
        <f t="shared" si="1049"/>
        <v>0</v>
      </c>
      <c r="AE2414" s="165">
        <f>IF(AU2414&gt;0.1,VLOOKUP(B2414,'P2 Origin'!$C$21:$M$176,3,0)*H2414,0)</f>
        <v>0</v>
      </c>
      <c r="AF2414" s="166">
        <f t="shared" si="1050"/>
        <v>0</v>
      </c>
      <c r="AG2414" s="165">
        <f>(VLOOKUP(B2414,'P2 Origin'!$C$21:$M$176,4,0))*AF2414</f>
        <v>0</v>
      </c>
      <c r="AH2414" s="166">
        <f t="shared" si="1051"/>
        <v>0</v>
      </c>
      <c r="AI2414" s="165">
        <f>(VLOOKUP(B2414,'P2 Origin'!$C$21:$M$176,5,0))*AH2414</f>
        <v>0</v>
      </c>
      <c r="AJ2414" s="166">
        <f t="shared" si="1065"/>
        <v>0</v>
      </c>
      <c r="AK2414" s="165">
        <f>(VLOOKUP(B2414,'P2 Origin'!$C$21:$M$176,6,0))*AJ2414</f>
        <v>0</v>
      </c>
      <c r="AL2414" s="166">
        <f t="shared" si="1052"/>
        <v>0</v>
      </c>
      <c r="AM2414" s="165">
        <f>(VLOOKUP($B2414,'P2 Origin'!$C$21:$M$176,7,0))*AL2414</f>
        <v>0</v>
      </c>
      <c r="AN2414" s="166">
        <f t="shared" si="1053"/>
        <v>0</v>
      </c>
      <c r="AO2414" s="165">
        <f>(VLOOKUP($B2414,'P2 Origin'!$C$21:$M$176,8,0))*AN2414</f>
        <v>0</v>
      </c>
      <c r="AP2414" s="166">
        <f t="shared" si="1054"/>
        <v>0</v>
      </c>
      <c r="AQ2414" s="165">
        <f>(VLOOKUP($B2414,'P2 Origin'!$C$21:$M$176,9,0))*AP2414</f>
        <v>0</v>
      </c>
      <c r="AR2414" s="155">
        <f t="shared" si="1067"/>
        <v>0</v>
      </c>
      <c r="AS2414" s="164">
        <f>(VLOOKUP(B2414,'P2 Origin'!$C$21:$M$176,10,0))*K2414</f>
        <v>0</v>
      </c>
      <c r="AT2414" s="164">
        <f>(VLOOKUP(B2414,'P2 Origin'!$C$21:$M$176,11,0))*J2414</f>
        <v>0</v>
      </c>
      <c r="AU2414" s="167">
        <v>0</v>
      </c>
      <c r="AV2414" s="168">
        <v>0</v>
      </c>
      <c r="AW2414" s="169">
        <v>0</v>
      </c>
      <c r="AX2414" s="170">
        <f>IF(AU2414&gt;=0.1,'P3 Bureaumarge zee- en luchtvr.'!$D$12,0)</f>
        <v>0</v>
      </c>
      <c r="AY2414" s="163">
        <f t="shared" si="1055"/>
        <v>0</v>
      </c>
      <c r="AZ2414" s="157" t="str">
        <f>VLOOKUP(D2414,'P4 Destination'!$C$21:$O$176,13,0)</f>
        <v>EUR</v>
      </c>
      <c r="BA2414" s="164">
        <f t="shared" si="1056"/>
        <v>0</v>
      </c>
      <c r="BB2414" s="171">
        <f>IF(AU2414&gt;0.1,(VLOOKUP(D2414,'P4 Destination'!$C$21:$M$176,3,0))*I2414,0)</f>
        <v>0</v>
      </c>
      <c r="BC2414" s="172">
        <f t="shared" si="1057"/>
        <v>0</v>
      </c>
      <c r="BD2414" s="171">
        <f>(VLOOKUP($D2414,'P4 Destination'!$C$21:$M$176,4,0))*BC2414</f>
        <v>0</v>
      </c>
      <c r="BE2414" s="172">
        <f t="shared" si="1058"/>
        <v>0</v>
      </c>
      <c r="BF2414" s="171">
        <f>(VLOOKUP($D2414,'P4 Destination'!$C$21:$M$176,5,0))*BE2414</f>
        <v>0</v>
      </c>
      <c r="BG2414" s="172">
        <f t="shared" si="1059"/>
        <v>0</v>
      </c>
      <c r="BH2414" s="171">
        <f>(VLOOKUP($D2414,'P4 Destination'!$C$21:$M$176,6,0))*BG2414</f>
        <v>0</v>
      </c>
      <c r="BI2414" s="172">
        <f t="shared" si="1060"/>
        <v>0</v>
      </c>
      <c r="BJ2414" s="171">
        <f>(VLOOKUP($D2414,'P4 Destination'!$C$21:$M$176,7,0))*BI2414</f>
        <v>0</v>
      </c>
      <c r="BK2414" s="172">
        <f t="shared" si="1061"/>
        <v>0</v>
      </c>
      <c r="BL2414" s="171">
        <f>(VLOOKUP($D2414,'P4 Destination'!$C$21:$M$176,8,0))*BK2414</f>
        <v>0</v>
      </c>
      <c r="BM2414" s="172">
        <f t="shared" si="1062"/>
        <v>0</v>
      </c>
      <c r="BN2414" s="171">
        <f>(VLOOKUP($D2414,'P4 Destination'!$C$21:$M$176,9,0))*BM2414</f>
        <v>0</v>
      </c>
      <c r="BO2414" s="154">
        <f t="shared" si="1068"/>
        <v>0</v>
      </c>
      <c r="BP2414" s="171">
        <f>(VLOOKUP(D2414,'P4 Destination'!$C$21:$M$176,10,0))*K2414</f>
        <v>0</v>
      </c>
      <c r="BQ2414" s="171">
        <f>(VLOOKUP(D2414,'P4 Destination'!$C$21:$M$176,11,0))*J2414</f>
        <v>0</v>
      </c>
      <c r="BR2414" s="173">
        <f t="shared" si="1063"/>
        <v>0</v>
      </c>
      <c r="BS2414" s="173">
        <f>(AV2414*2500)*'P6 Verzekering'!$E$11</f>
        <v>0</v>
      </c>
      <c r="BT2414" s="173">
        <f>(AW2414*2500)*'P6 Verzekering'!$E$12</f>
        <v>0</v>
      </c>
      <c r="BU2414" s="173">
        <f>(L2414*2500)*'P6 Verzekering'!$E$13</f>
        <v>0</v>
      </c>
      <c r="BV2414" s="173">
        <f t="shared" si="1064"/>
        <v>0</v>
      </c>
      <c r="BW2414"/>
      <c r="BX2414"/>
    </row>
    <row r="2415" spans="1:76">
      <c r="A2415" s="152" t="s">
        <v>1139</v>
      </c>
      <c r="B2415" s="152" t="s">
        <v>253</v>
      </c>
      <c r="C2415" s="152" t="s">
        <v>250</v>
      </c>
      <c r="D2415" s="152" t="s">
        <v>219</v>
      </c>
      <c r="E2415" s="152" t="s">
        <v>219</v>
      </c>
      <c r="F2415" s="153">
        <f t="shared" si="1066"/>
        <v>60</v>
      </c>
      <c r="G2415" s="154">
        <v>0</v>
      </c>
      <c r="H2415" s="154">
        <f>IFERROR(VLOOKUP(B2415,'P2 Origin'!$C$21:$Q$176,15,FALSE),0)</f>
        <v>1</v>
      </c>
      <c r="I2415" s="154">
        <f>IFERROR(VLOOKUP(D2415,'P4 Destination'!$C$21:$Q$176,15,FALSE),0)</f>
        <v>0</v>
      </c>
      <c r="J2415" s="155"/>
      <c r="K2415" s="155"/>
      <c r="L2415" s="156">
        <v>60</v>
      </c>
      <c r="M2415" s="155">
        <v>872</v>
      </c>
      <c r="N2415" s="155">
        <v>5</v>
      </c>
      <c r="O2415" s="157">
        <f t="shared" si="1041"/>
        <v>0</v>
      </c>
      <c r="P2415" s="158">
        <f t="shared" si="1042"/>
        <v>0</v>
      </c>
      <c r="Q2415" s="159">
        <f>IFERROR(VLOOKUP(N2415,'P1 Intra-Europees'!$A$15:$H$25,3,0),0)*P2415</f>
        <v>0</v>
      </c>
      <c r="R2415" s="160">
        <f t="shared" si="1043"/>
        <v>0</v>
      </c>
      <c r="S2415" s="159">
        <f>IFERROR(VLOOKUP(N2415,'P1 Intra-Europees'!$A$15:$H$25,4,0),0)*R2415</f>
        <v>0</v>
      </c>
      <c r="T2415" s="160">
        <f t="shared" si="1044"/>
        <v>0</v>
      </c>
      <c r="U2415" s="159">
        <f>IFERROR(VLOOKUP(N2415,'P1 Intra-Europees'!$A$15:$H$25,5,0),0)*T2415</f>
        <v>0</v>
      </c>
      <c r="V2415" s="160">
        <f t="shared" si="1045"/>
        <v>0</v>
      </c>
      <c r="W2415" s="159">
        <f>IFERROR(VLOOKUP(N2415,'P1 Intra-Europees'!$A$15:$H$25,6,0),0)*V2415</f>
        <v>0</v>
      </c>
      <c r="X2415" s="160">
        <f t="shared" si="1046"/>
        <v>60</v>
      </c>
      <c r="Y2415" s="159">
        <f>IFERROR(VLOOKUP(N2415,'P1 Intra-Europees'!$A$15:$H$25,7,0),0)*X2415</f>
        <v>0</v>
      </c>
      <c r="Z2415" s="161">
        <f t="shared" si="1047"/>
        <v>0</v>
      </c>
      <c r="AA2415" s="162">
        <f>IFERROR(VLOOKUP(N2415,'P1 Intra-Europees'!$A$15:$H$25,8,0),0)*Z2415</f>
        <v>0</v>
      </c>
      <c r="AB2415" s="163">
        <f t="shared" si="1048"/>
        <v>0</v>
      </c>
      <c r="AC2415" s="157" t="str">
        <f>VLOOKUP(B2415,'P2 Origin'!$C$21:$O$176,13,0)</f>
        <v>EUR</v>
      </c>
      <c r="AD2415" s="164">
        <f t="shared" si="1049"/>
        <v>0</v>
      </c>
      <c r="AE2415" s="165">
        <f>IF(AU2415&gt;0.1,VLOOKUP(B2415,'P2 Origin'!$C$21:$M$176,3,0)*H2415,0)</f>
        <v>0</v>
      </c>
      <c r="AF2415" s="166">
        <f t="shared" si="1050"/>
        <v>0</v>
      </c>
      <c r="AG2415" s="165">
        <f>(VLOOKUP(B2415,'P2 Origin'!$C$21:$M$176,4,0))*AF2415</f>
        <v>0</v>
      </c>
      <c r="AH2415" s="166">
        <f t="shared" si="1051"/>
        <v>0</v>
      </c>
      <c r="AI2415" s="165">
        <f>(VLOOKUP(B2415,'P2 Origin'!$C$21:$M$176,5,0))*AH2415</f>
        <v>0</v>
      </c>
      <c r="AJ2415" s="166">
        <f t="shared" si="1065"/>
        <v>0</v>
      </c>
      <c r="AK2415" s="165">
        <f>(VLOOKUP(B2415,'P2 Origin'!$C$21:$M$176,6,0))*AJ2415</f>
        <v>0</v>
      </c>
      <c r="AL2415" s="166">
        <f t="shared" si="1052"/>
        <v>0</v>
      </c>
      <c r="AM2415" s="165">
        <f>(VLOOKUP($B2415,'P2 Origin'!$C$21:$M$176,7,0))*AL2415</f>
        <v>0</v>
      </c>
      <c r="AN2415" s="166">
        <f t="shared" si="1053"/>
        <v>0</v>
      </c>
      <c r="AO2415" s="165">
        <f>(VLOOKUP($B2415,'P2 Origin'!$C$21:$M$176,8,0))*AN2415</f>
        <v>0</v>
      </c>
      <c r="AP2415" s="166">
        <f t="shared" si="1054"/>
        <v>0</v>
      </c>
      <c r="AQ2415" s="165">
        <f>(VLOOKUP($B2415,'P2 Origin'!$C$21:$M$176,9,0))*AP2415</f>
        <v>0</v>
      </c>
      <c r="AR2415" s="155">
        <f t="shared" si="1067"/>
        <v>0</v>
      </c>
      <c r="AS2415" s="164">
        <f>(VLOOKUP(B2415,'P2 Origin'!$C$21:$M$176,10,0))*K2415</f>
        <v>0</v>
      </c>
      <c r="AT2415" s="164">
        <f>(VLOOKUP(B2415,'P2 Origin'!$C$21:$M$176,11,0))*J2415</f>
        <v>0</v>
      </c>
      <c r="AU2415" s="167">
        <v>0</v>
      </c>
      <c r="AV2415" s="168">
        <v>0</v>
      </c>
      <c r="AW2415" s="169">
        <v>0</v>
      </c>
      <c r="AX2415" s="170">
        <f>IF(AU2415&gt;=0.1,'P3 Bureaumarge zee- en luchtvr.'!$D$12,0)</f>
        <v>0</v>
      </c>
      <c r="AY2415" s="163">
        <f t="shared" si="1055"/>
        <v>0</v>
      </c>
      <c r="AZ2415" s="157" t="str">
        <f>VLOOKUP(D2415,'P4 Destination'!$C$21:$O$176,13,0)</f>
        <v>EUR</v>
      </c>
      <c r="BA2415" s="164">
        <f t="shared" si="1056"/>
        <v>0</v>
      </c>
      <c r="BB2415" s="171">
        <f>IF(AU2415&gt;0.1,(VLOOKUP(D2415,'P4 Destination'!$C$21:$M$176,3,0))*I2415,0)</f>
        <v>0</v>
      </c>
      <c r="BC2415" s="172">
        <f t="shared" si="1057"/>
        <v>0</v>
      </c>
      <c r="BD2415" s="171">
        <f>(VLOOKUP($D2415,'P4 Destination'!$C$21:$M$176,4,0))*BC2415</f>
        <v>0</v>
      </c>
      <c r="BE2415" s="172">
        <f t="shared" si="1058"/>
        <v>0</v>
      </c>
      <c r="BF2415" s="171">
        <f>(VLOOKUP($D2415,'P4 Destination'!$C$21:$M$176,5,0))*BE2415</f>
        <v>0</v>
      </c>
      <c r="BG2415" s="172">
        <f t="shared" si="1059"/>
        <v>0</v>
      </c>
      <c r="BH2415" s="171">
        <f>(VLOOKUP($D2415,'P4 Destination'!$C$21:$M$176,6,0))*BG2415</f>
        <v>0</v>
      </c>
      <c r="BI2415" s="172">
        <f t="shared" si="1060"/>
        <v>0</v>
      </c>
      <c r="BJ2415" s="171">
        <f>(VLOOKUP($D2415,'P4 Destination'!$C$21:$M$176,7,0))*BI2415</f>
        <v>0</v>
      </c>
      <c r="BK2415" s="172">
        <f t="shared" si="1061"/>
        <v>0</v>
      </c>
      <c r="BL2415" s="171">
        <f>(VLOOKUP($D2415,'P4 Destination'!$C$21:$M$176,8,0))*BK2415</f>
        <v>0</v>
      </c>
      <c r="BM2415" s="172">
        <f t="shared" si="1062"/>
        <v>0</v>
      </c>
      <c r="BN2415" s="171">
        <f>(VLOOKUP($D2415,'P4 Destination'!$C$21:$M$176,9,0))*BM2415</f>
        <v>0</v>
      </c>
      <c r="BO2415" s="154">
        <f t="shared" si="1068"/>
        <v>0</v>
      </c>
      <c r="BP2415" s="171">
        <f>(VLOOKUP(D2415,'P4 Destination'!$C$21:$M$176,10,0))*K2415</f>
        <v>0</v>
      </c>
      <c r="BQ2415" s="171">
        <f>(VLOOKUP(D2415,'P4 Destination'!$C$21:$M$176,11,0))*J2415</f>
        <v>0</v>
      </c>
      <c r="BR2415" s="173">
        <f t="shared" si="1063"/>
        <v>0</v>
      </c>
      <c r="BS2415" s="173">
        <f>(AV2415*2500)*'P6 Verzekering'!$E$11</f>
        <v>0</v>
      </c>
      <c r="BT2415" s="173">
        <f>(AW2415*2500)*'P6 Verzekering'!$E$12</f>
        <v>0</v>
      </c>
      <c r="BU2415" s="173">
        <f>(L2415*2500)*'P6 Verzekering'!$E$13</f>
        <v>0</v>
      </c>
      <c r="BV2415" s="173">
        <f t="shared" si="1064"/>
        <v>0</v>
      </c>
      <c r="BW2415"/>
      <c r="BX2415"/>
    </row>
    <row r="2416" spans="1:76">
      <c r="A2416" s="152" t="s">
        <v>1146</v>
      </c>
      <c r="B2416" s="152" t="s">
        <v>253</v>
      </c>
      <c r="C2416" s="152" t="s">
        <v>250</v>
      </c>
      <c r="D2416" s="152" t="s">
        <v>219</v>
      </c>
      <c r="E2416" s="152" t="s">
        <v>219</v>
      </c>
      <c r="F2416" s="153">
        <f t="shared" si="1066"/>
        <v>60</v>
      </c>
      <c r="G2416" s="154">
        <v>0</v>
      </c>
      <c r="H2416" s="154">
        <f>IFERROR(VLOOKUP(B2416,'P2 Origin'!$C$21:$Q$176,15,FALSE),0)</f>
        <v>1</v>
      </c>
      <c r="I2416" s="154">
        <f>IFERROR(VLOOKUP(D2416,'P4 Destination'!$C$21:$Q$176,15,FALSE),0)</f>
        <v>0</v>
      </c>
      <c r="J2416" s="155"/>
      <c r="K2416" s="155"/>
      <c r="L2416" s="156">
        <v>60</v>
      </c>
      <c r="M2416" s="155">
        <v>951</v>
      </c>
      <c r="N2416" s="155">
        <v>5</v>
      </c>
      <c r="O2416" s="157">
        <f t="shared" si="1041"/>
        <v>0</v>
      </c>
      <c r="P2416" s="158">
        <f t="shared" si="1042"/>
        <v>0</v>
      </c>
      <c r="Q2416" s="159">
        <f>IFERROR(VLOOKUP(N2416,'P1 Intra-Europees'!$A$15:$H$25,3,0),0)*P2416</f>
        <v>0</v>
      </c>
      <c r="R2416" s="160">
        <f t="shared" si="1043"/>
        <v>0</v>
      </c>
      <c r="S2416" s="159">
        <f>IFERROR(VLOOKUP(N2416,'P1 Intra-Europees'!$A$15:$H$25,4,0),0)*R2416</f>
        <v>0</v>
      </c>
      <c r="T2416" s="160">
        <f t="shared" si="1044"/>
        <v>0</v>
      </c>
      <c r="U2416" s="159">
        <f>IFERROR(VLOOKUP(N2416,'P1 Intra-Europees'!$A$15:$H$25,5,0),0)*T2416</f>
        <v>0</v>
      </c>
      <c r="V2416" s="160">
        <f t="shared" si="1045"/>
        <v>0</v>
      </c>
      <c r="W2416" s="159">
        <f>IFERROR(VLOOKUP(N2416,'P1 Intra-Europees'!$A$15:$H$25,6,0),0)*V2416</f>
        <v>0</v>
      </c>
      <c r="X2416" s="160">
        <f t="shared" si="1046"/>
        <v>60</v>
      </c>
      <c r="Y2416" s="159">
        <f>IFERROR(VLOOKUP(N2416,'P1 Intra-Europees'!$A$15:$H$25,7,0),0)*X2416</f>
        <v>0</v>
      </c>
      <c r="Z2416" s="161">
        <f t="shared" si="1047"/>
        <v>0</v>
      </c>
      <c r="AA2416" s="162">
        <f>IFERROR(VLOOKUP(N2416,'P1 Intra-Europees'!$A$15:$H$25,8,0),0)*Z2416</f>
        <v>0</v>
      </c>
      <c r="AB2416" s="163">
        <f t="shared" si="1048"/>
        <v>0</v>
      </c>
      <c r="AC2416" s="157" t="str">
        <f>VLOOKUP(B2416,'P2 Origin'!$C$21:$O$176,13,0)</f>
        <v>EUR</v>
      </c>
      <c r="AD2416" s="164">
        <f t="shared" si="1049"/>
        <v>0</v>
      </c>
      <c r="AE2416" s="165">
        <f>IF(AU2416&gt;0.1,VLOOKUP(B2416,'P2 Origin'!$C$21:$M$176,3,0)*H2416,0)</f>
        <v>0</v>
      </c>
      <c r="AF2416" s="166">
        <f t="shared" si="1050"/>
        <v>0</v>
      </c>
      <c r="AG2416" s="165">
        <f>(VLOOKUP(B2416,'P2 Origin'!$C$21:$M$176,4,0))*AF2416</f>
        <v>0</v>
      </c>
      <c r="AH2416" s="166">
        <f t="shared" si="1051"/>
        <v>0</v>
      </c>
      <c r="AI2416" s="165">
        <f>(VLOOKUP(B2416,'P2 Origin'!$C$21:$M$176,5,0))*AH2416</f>
        <v>0</v>
      </c>
      <c r="AJ2416" s="166">
        <f t="shared" si="1065"/>
        <v>0</v>
      </c>
      <c r="AK2416" s="165">
        <f>(VLOOKUP(B2416,'P2 Origin'!$C$21:$M$176,6,0))*AJ2416</f>
        <v>0</v>
      </c>
      <c r="AL2416" s="166">
        <f t="shared" si="1052"/>
        <v>0</v>
      </c>
      <c r="AM2416" s="165">
        <f>(VLOOKUP($B2416,'P2 Origin'!$C$21:$M$176,7,0))*AL2416</f>
        <v>0</v>
      </c>
      <c r="AN2416" s="166">
        <f t="shared" si="1053"/>
        <v>0</v>
      </c>
      <c r="AO2416" s="165">
        <f>(VLOOKUP($B2416,'P2 Origin'!$C$21:$M$176,8,0))*AN2416</f>
        <v>0</v>
      </c>
      <c r="AP2416" s="166">
        <f t="shared" si="1054"/>
        <v>0</v>
      </c>
      <c r="AQ2416" s="165">
        <f>(VLOOKUP($B2416,'P2 Origin'!$C$21:$M$176,9,0))*AP2416</f>
        <v>0</v>
      </c>
      <c r="AR2416" s="155">
        <f t="shared" si="1067"/>
        <v>0</v>
      </c>
      <c r="AS2416" s="164">
        <f>(VLOOKUP(B2416,'P2 Origin'!$C$21:$M$176,10,0))*K2416</f>
        <v>0</v>
      </c>
      <c r="AT2416" s="164">
        <f>(VLOOKUP(B2416,'P2 Origin'!$C$21:$M$176,11,0))*J2416</f>
        <v>0</v>
      </c>
      <c r="AU2416" s="167">
        <v>0</v>
      </c>
      <c r="AV2416" s="168">
        <v>0</v>
      </c>
      <c r="AW2416" s="169">
        <v>0</v>
      </c>
      <c r="AX2416" s="170">
        <f>IF(AU2416&gt;=0.1,'P3 Bureaumarge zee- en luchtvr.'!$D$12,0)</f>
        <v>0</v>
      </c>
      <c r="AY2416" s="163">
        <f t="shared" si="1055"/>
        <v>0</v>
      </c>
      <c r="AZ2416" s="157" t="str">
        <f>VLOOKUP(D2416,'P4 Destination'!$C$21:$O$176,13,0)</f>
        <v>EUR</v>
      </c>
      <c r="BA2416" s="164">
        <f t="shared" si="1056"/>
        <v>0</v>
      </c>
      <c r="BB2416" s="171">
        <f>IF(AU2416&gt;0.1,(VLOOKUP(D2416,'P4 Destination'!$C$21:$M$176,3,0))*I2416,0)</f>
        <v>0</v>
      </c>
      <c r="BC2416" s="172">
        <f t="shared" si="1057"/>
        <v>0</v>
      </c>
      <c r="BD2416" s="171">
        <f>(VLOOKUP($D2416,'P4 Destination'!$C$21:$M$176,4,0))*BC2416</f>
        <v>0</v>
      </c>
      <c r="BE2416" s="172">
        <f t="shared" si="1058"/>
        <v>0</v>
      </c>
      <c r="BF2416" s="171">
        <f>(VLOOKUP($D2416,'P4 Destination'!$C$21:$M$176,5,0))*BE2416</f>
        <v>0</v>
      </c>
      <c r="BG2416" s="172">
        <f t="shared" si="1059"/>
        <v>0</v>
      </c>
      <c r="BH2416" s="171">
        <f>(VLOOKUP($D2416,'P4 Destination'!$C$21:$M$176,6,0))*BG2416</f>
        <v>0</v>
      </c>
      <c r="BI2416" s="172">
        <f t="shared" si="1060"/>
        <v>0</v>
      </c>
      <c r="BJ2416" s="171">
        <f>(VLOOKUP($D2416,'P4 Destination'!$C$21:$M$176,7,0))*BI2416</f>
        <v>0</v>
      </c>
      <c r="BK2416" s="172">
        <f t="shared" si="1061"/>
        <v>0</v>
      </c>
      <c r="BL2416" s="171">
        <f>(VLOOKUP($D2416,'P4 Destination'!$C$21:$M$176,8,0))*BK2416</f>
        <v>0</v>
      </c>
      <c r="BM2416" s="172">
        <f t="shared" si="1062"/>
        <v>0</v>
      </c>
      <c r="BN2416" s="171">
        <f>(VLOOKUP($D2416,'P4 Destination'!$C$21:$M$176,9,0))*BM2416</f>
        <v>0</v>
      </c>
      <c r="BO2416" s="154">
        <f t="shared" si="1068"/>
        <v>0</v>
      </c>
      <c r="BP2416" s="171">
        <f>(VLOOKUP(D2416,'P4 Destination'!$C$21:$M$176,10,0))*K2416</f>
        <v>0</v>
      </c>
      <c r="BQ2416" s="171">
        <f>(VLOOKUP(D2416,'P4 Destination'!$C$21:$M$176,11,0))*J2416</f>
        <v>0</v>
      </c>
      <c r="BR2416" s="173">
        <f t="shared" si="1063"/>
        <v>0</v>
      </c>
      <c r="BS2416" s="173">
        <f>(AV2416*2500)*'P6 Verzekering'!$E$11</f>
        <v>0</v>
      </c>
      <c r="BT2416" s="173">
        <f>(AW2416*2500)*'P6 Verzekering'!$E$12</f>
        <v>0</v>
      </c>
      <c r="BU2416" s="173">
        <f>(L2416*2500)*'P6 Verzekering'!$E$13</f>
        <v>0</v>
      </c>
      <c r="BV2416" s="173">
        <f t="shared" si="1064"/>
        <v>0</v>
      </c>
      <c r="BW2416"/>
      <c r="BX2416"/>
    </row>
    <row r="2417" spans="1:76">
      <c r="A2417" s="152" t="s">
        <v>1136</v>
      </c>
      <c r="B2417" s="152" t="s">
        <v>253</v>
      </c>
      <c r="C2417" s="152" t="s">
        <v>250</v>
      </c>
      <c r="D2417" s="152" t="s">
        <v>242</v>
      </c>
      <c r="E2417" s="152" t="s">
        <v>241</v>
      </c>
      <c r="F2417" s="153">
        <f t="shared" si="1066"/>
        <v>60</v>
      </c>
      <c r="G2417" s="154">
        <v>0</v>
      </c>
      <c r="H2417" s="154">
        <f>IFERROR(VLOOKUP(B2417,'P2 Origin'!$C$21:$Q$176,15,FALSE),0)</f>
        <v>1</v>
      </c>
      <c r="I2417" s="154">
        <f>IFERROR(VLOOKUP(D2417,'P4 Destination'!$C$21:$Q$176,15,FALSE),0)</f>
        <v>1</v>
      </c>
      <c r="J2417" s="155"/>
      <c r="K2417" s="155"/>
      <c r="L2417" s="156">
        <v>60</v>
      </c>
      <c r="M2417" s="155">
        <v>1102</v>
      </c>
      <c r="N2417" s="155">
        <v>6</v>
      </c>
      <c r="O2417" s="157">
        <f t="shared" si="1041"/>
        <v>0</v>
      </c>
      <c r="P2417" s="158">
        <f t="shared" si="1042"/>
        <v>0</v>
      </c>
      <c r="Q2417" s="159">
        <f>IFERROR(VLOOKUP(N2417,'P1 Intra-Europees'!$A$15:$H$25,3,0),0)*P2417</f>
        <v>0</v>
      </c>
      <c r="R2417" s="160">
        <f t="shared" si="1043"/>
        <v>0</v>
      </c>
      <c r="S2417" s="159">
        <f>IFERROR(VLOOKUP(N2417,'P1 Intra-Europees'!$A$15:$H$25,4,0),0)*R2417</f>
        <v>0</v>
      </c>
      <c r="T2417" s="160">
        <f t="shared" si="1044"/>
        <v>0</v>
      </c>
      <c r="U2417" s="159">
        <f>IFERROR(VLOOKUP(N2417,'P1 Intra-Europees'!$A$15:$H$25,5,0),0)*T2417</f>
        <v>0</v>
      </c>
      <c r="V2417" s="160">
        <f t="shared" si="1045"/>
        <v>0</v>
      </c>
      <c r="W2417" s="159">
        <f>IFERROR(VLOOKUP(N2417,'P1 Intra-Europees'!$A$15:$H$25,6,0),0)*V2417</f>
        <v>0</v>
      </c>
      <c r="X2417" s="160">
        <f t="shared" si="1046"/>
        <v>60</v>
      </c>
      <c r="Y2417" s="159">
        <f>IFERROR(VLOOKUP(N2417,'P1 Intra-Europees'!$A$15:$H$25,7,0),0)*X2417</f>
        <v>0</v>
      </c>
      <c r="Z2417" s="161">
        <f t="shared" si="1047"/>
        <v>0</v>
      </c>
      <c r="AA2417" s="162">
        <f>IFERROR(VLOOKUP(N2417,'P1 Intra-Europees'!$A$15:$H$25,8,0),0)*Z2417</f>
        <v>0</v>
      </c>
      <c r="AB2417" s="163">
        <f t="shared" si="1048"/>
        <v>0</v>
      </c>
      <c r="AC2417" s="157" t="str">
        <f>VLOOKUP(B2417,'P2 Origin'!$C$21:$O$176,13,0)</f>
        <v>EUR</v>
      </c>
      <c r="AD2417" s="164">
        <f t="shared" si="1049"/>
        <v>0</v>
      </c>
      <c r="AE2417" s="165">
        <f>IF(AU2417&gt;0.1,VLOOKUP(B2417,'P2 Origin'!$C$21:$M$176,3,0)*H2417,0)</f>
        <v>0</v>
      </c>
      <c r="AF2417" s="166">
        <f t="shared" si="1050"/>
        <v>0</v>
      </c>
      <c r="AG2417" s="165">
        <f>(VLOOKUP(B2417,'P2 Origin'!$C$21:$M$176,4,0))*AF2417</f>
        <v>0</v>
      </c>
      <c r="AH2417" s="166">
        <f t="shared" si="1051"/>
        <v>0</v>
      </c>
      <c r="AI2417" s="165">
        <f>(VLOOKUP(B2417,'P2 Origin'!$C$21:$M$176,5,0))*AH2417</f>
        <v>0</v>
      </c>
      <c r="AJ2417" s="166">
        <f t="shared" si="1065"/>
        <v>0</v>
      </c>
      <c r="AK2417" s="165">
        <f>(VLOOKUP(B2417,'P2 Origin'!$C$21:$M$176,6,0))*AJ2417</f>
        <v>0</v>
      </c>
      <c r="AL2417" s="166">
        <f t="shared" si="1052"/>
        <v>0</v>
      </c>
      <c r="AM2417" s="165">
        <f>(VLOOKUP($B2417,'P2 Origin'!$C$21:$M$176,7,0))*AL2417</f>
        <v>0</v>
      </c>
      <c r="AN2417" s="166">
        <f t="shared" si="1053"/>
        <v>0</v>
      </c>
      <c r="AO2417" s="165">
        <f>(VLOOKUP($B2417,'P2 Origin'!$C$21:$M$176,8,0))*AN2417</f>
        <v>0</v>
      </c>
      <c r="AP2417" s="166">
        <f t="shared" si="1054"/>
        <v>0</v>
      </c>
      <c r="AQ2417" s="165">
        <f>(VLOOKUP($B2417,'P2 Origin'!$C$21:$M$176,9,0))*AP2417</f>
        <v>0</v>
      </c>
      <c r="AR2417" s="155">
        <f t="shared" si="1067"/>
        <v>0</v>
      </c>
      <c r="AS2417" s="164">
        <f>(VLOOKUP(B2417,'P2 Origin'!$C$21:$M$176,10,0))*K2417</f>
        <v>0</v>
      </c>
      <c r="AT2417" s="164">
        <f>(VLOOKUP(B2417,'P2 Origin'!$C$21:$M$176,11,0))*J2417</f>
        <v>0</v>
      </c>
      <c r="AU2417" s="167">
        <v>0</v>
      </c>
      <c r="AV2417" s="168">
        <v>0</v>
      </c>
      <c r="AW2417" s="169">
        <v>0</v>
      </c>
      <c r="AX2417" s="170">
        <f>IF(AU2417&gt;=0.1,'P3 Bureaumarge zee- en luchtvr.'!$D$12,0)</f>
        <v>0</v>
      </c>
      <c r="AY2417" s="163">
        <f t="shared" si="1055"/>
        <v>0</v>
      </c>
      <c r="AZ2417" s="157" t="str">
        <f>VLOOKUP(D2417,'P4 Destination'!$C$21:$O$176,13,0)</f>
        <v>EUR</v>
      </c>
      <c r="BA2417" s="164">
        <f t="shared" si="1056"/>
        <v>0</v>
      </c>
      <c r="BB2417" s="171">
        <f>IF(AU2417&gt;0.1,(VLOOKUP(D2417,'P4 Destination'!$C$21:$M$176,3,0))*I2417,0)</f>
        <v>0</v>
      </c>
      <c r="BC2417" s="172">
        <f t="shared" si="1057"/>
        <v>0</v>
      </c>
      <c r="BD2417" s="171">
        <f>(VLOOKUP($D2417,'P4 Destination'!$C$21:$M$176,4,0))*BC2417</f>
        <v>0</v>
      </c>
      <c r="BE2417" s="172">
        <f t="shared" si="1058"/>
        <v>0</v>
      </c>
      <c r="BF2417" s="171">
        <f>(VLOOKUP($D2417,'P4 Destination'!$C$21:$M$176,5,0))*BE2417</f>
        <v>0</v>
      </c>
      <c r="BG2417" s="172">
        <f t="shared" si="1059"/>
        <v>0</v>
      </c>
      <c r="BH2417" s="171">
        <f>(VLOOKUP($D2417,'P4 Destination'!$C$21:$M$176,6,0))*BG2417</f>
        <v>0</v>
      </c>
      <c r="BI2417" s="172">
        <f t="shared" si="1060"/>
        <v>0</v>
      </c>
      <c r="BJ2417" s="171">
        <f>(VLOOKUP($D2417,'P4 Destination'!$C$21:$M$176,7,0))*BI2417</f>
        <v>0</v>
      </c>
      <c r="BK2417" s="172">
        <f t="shared" si="1061"/>
        <v>0</v>
      </c>
      <c r="BL2417" s="171">
        <f>(VLOOKUP($D2417,'P4 Destination'!$C$21:$M$176,8,0))*BK2417</f>
        <v>0</v>
      </c>
      <c r="BM2417" s="172">
        <f t="shared" si="1062"/>
        <v>0</v>
      </c>
      <c r="BN2417" s="171">
        <f>(VLOOKUP($D2417,'P4 Destination'!$C$21:$M$176,9,0))*BM2417</f>
        <v>0</v>
      </c>
      <c r="BO2417" s="154">
        <f t="shared" si="1068"/>
        <v>0</v>
      </c>
      <c r="BP2417" s="171">
        <f>(VLOOKUP(D2417,'P4 Destination'!$C$21:$M$176,10,0))*K2417</f>
        <v>0</v>
      </c>
      <c r="BQ2417" s="171">
        <f>(VLOOKUP(D2417,'P4 Destination'!$C$21:$M$176,11,0))*J2417</f>
        <v>0</v>
      </c>
      <c r="BR2417" s="173">
        <f t="shared" si="1063"/>
        <v>0</v>
      </c>
      <c r="BS2417" s="173">
        <f>(AV2417*2500)*'P6 Verzekering'!$E$11</f>
        <v>0</v>
      </c>
      <c r="BT2417" s="173">
        <f>(AW2417*2500)*'P6 Verzekering'!$E$12</f>
        <v>0</v>
      </c>
      <c r="BU2417" s="173">
        <f>(L2417*2500)*'P6 Verzekering'!$E$13</f>
        <v>0</v>
      </c>
      <c r="BV2417" s="173">
        <f t="shared" si="1064"/>
        <v>0</v>
      </c>
      <c r="BW2417"/>
      <c r="BX2417"/>
    </row>
    <row r="2418" spans="1:76">
      <c r="A2418" s="152" t="s">
        <v>2438</v>
      </c>
      <c r="B2418" s="152" t="s">
        <v>219</v>
      </c>
      <c r="C2418" s="152" t="s">
        <v>219</v>
      </c>
      <c r="D2418" s="152" t="s">
        <v>147</v>
      </c>
      <c r="E2418" s="152" t="s">
        <v>146</v>
      </c>
      <c r="F2418" s="153">
        <f t="shared" si="1066"/>
        <v>60</v>
      </c>
      <c r="G2418" s="154">
        <v>0</v>
      </c>
      <c r="H2418" s="154">
        <f>IFERROR(VLOOKUP(B2418,'P2 Origin'!$C$21:$Q$176,15,FALSE),0)</f>
        <v>0</v>
      </c>
      <c r="I2418" s="154">
        <f>IFERROR(VLOOKUP(D2418,'P4 Destination'!$C$21:$Q$176,15,FALSE),0)</f>
        <v>1</v>
      </c>
      <c r="J2418" s="155"/>
      <c r="K2418" s="155"/>
      <c r="L2418" s="156">
        <v>60</v>
      </c>
      <c r="M2418" s="155">
        <v>1165</v>
      </c>
      <c r="N2418" s="155">
        <v>6</v>
      </c>
      <c r="O2418" s="157">
        <f t="shared" si="1041"/>
        <v>0</v>
      </c>
      <c r="P2418" s="158">
        <f t="shared" si="1042"/>
        <v>0</v>
      </c>
      <c r="Q2418" s="159">
        <f>IFERROR(VLOOKUP(N2418,'P1 Intra-Europees'!$A$15:$H$25,3,0),0)*P2418</f>
        <v>0</v>
      </c>
      <c r="R2418" s="160">
        <f t="shared" si="1043"/>
        <v>0</v>
      </c>
      <c r="S2418" s="159">
        <f>IFERROR(VLOOKUP(N2418,'P1 Intra-Europees'!$A$15:$H$25,4,0),0)*R2418</f>
        <v>0</v>
      </c>
      <c r="T2418" s="160">
        <f t="shared" si="1044"/>
        <v>0</v>
      </c>
      <c r="U2418" s="159">
        <f>IFERROR(VLOOKUP(N2418,'P1 Intra-Europees'!$A$15:$H$25,5,0),0)*T2418</f>
        <v>0</v>
      </c>
      <c r="V2418" s="160">
        <f t="shared" si="1045"/>
        <v>0</v>
      </c>
      <c r="W2418" s="159">
        <f>IFERROR(VLOOKUP(N2418,'P1 Intra-Europees'!$A$15:$H$25,6,0),0)*V2418</f>
        <v>0</v>
      </c>
      <c r="X2418" s="160">
        <f t="shared" si="1046"/>
        <v>60</v>
      </c>
      <c r="Y2418" s="159">
        <f>IFERROR(VLOOKUP(N2418,'P1 Intra-Europees'!$A$15:$H$25,7,0),0)*X2418</f>
        <v>0</v>
      </c>
      <c r="Z2418" s="161">
        <f t="shared" si="1047"/>
        <v>0</v>
      </c>
      <c r="AA2418" s="162">
        <f>IFERROR(VLOOKUP(N2418,'P1 Intra-Europees'!$A$15:$H$25,8,0),0)*Z2418</f>
        <v>0</v>
      </c>
      <c r="AB2418" s="163">
        <f t="shared" si="1048"/>
        <v>0</v>
      </c>
      <c r="AC2418" s="157" t="str">
        <f>VLOOKUP(B2418,'P2 Origin'!$C$21:$O$176,13,0)</f>
        <v>EUR</v>
      </c>
      <c r="AD2418" s="164">
        <f t="shared" si="1049"/>
        <v>0</v>
      </c>
      <c r="AE2418" s="165">
        <f>IF(AU2418&gt;0.1,VLOOKUP(B2418,'P2 Origin'!$C$21:$M$176,3,0)*H2418,0)</f>
        <v>0</v>
      </c>
      <c r="AF2418" s="166">
        <f t="shared" si="1050"/>
        <v>0</v>
      </c>
      <c r="AG2418" s="165">
        <f>(VLOOKUP(B2418,'P2 Origin'!$C$21:$M$176,4,0))*AF2418</f>
        <v>0</v>
      </c>
      <c r="AH2418" s="166">
        <f t="shared" si="1051"/>
        <v>0</v>
      </c>
      <c r="AI2418" s="165">
        <f>(VLOOKUP(B2418,'P2 Origin'!$C$21:$M$176,5,0))*AH2418</f>
        <v>0</v>
      </c>
      <c r="AJ2418" s="166">
        <f t="shared" si="1065"/>
        <v>0</v>
      </c>
      <c r="AK2418" s="165">
        <f>(VLOOKUP(B2418,'P2 Origin'!$C$21:$M$176,6,0))*AJ2418</f>
        <v>0</v>
      </c>
      <c r="AL2418" s="166">
        <f t="shared" si="1052"/>
        <v>0</v>
      </c>
      <c r="AM2418" s="165">
        <f>(VLOOKUP($B2418,'P2 Origin'!$C$21:$M$176,7,0))*AL2418</f>
        <v>0</v>
      </c>
      <c r="AN2418" s="166">
        <f t="shared" si="1053"/>
        <v>0</v>
      </c>
      <c r="AO2418" s="165">
        <f>(VLOOKUP($B2418,'P2 Origin'!$C$21:$M$176,8,0))*AN2418</f>
        <v>0</v>
      </c>
      <c r="AP2418" s="166">
        <f t="shared" si="1054"/>
        <v>0</v>
      </c>
      <c r="AQ2418" s="165">
        <f>(VLOOKUP($B2418,'P2 Origin'!$C$21:$M$176,9,0))*AP2418</f>
        <v>0</v>
      </c>
      <c r="AR2418" s="155">
        <f t="shared" si="1067"/>
        <v>0</v>
      </c>
      <c r="AS2418" s="164">
        <f>(VLOOKUP(B2418,'P2 Origin'!$C$21:$M$176,10,0))*K2418</f>
        <v>0</v>
      </c>
      <c r="AT2418" s="164">
        <f>(VLOOKUP(B2418,'P2 Origin'!$C$21:$M$176,11,0))*J2418</f>
        <v>0</v>
      </c>
      <c r="AU2418" s="167">
        <v>0</v>
      </c>
      <c r="AV2418" s="168">
        <v>0</v>
      </c>
      <c r="AW2418" s="169">
        <v>0</v>
      </c>
      <c r="AX2418" s="170">
        <f>IF(AU2418&gt;=0.1,'P3 Bureaumarge zee- en luchtvr.'!$D$12,0)</f>
        <v>0</v>
      </c>
      <c r="AY2418" s="163">
        <f t="shared" si="1055"/>
        <v>0</v>
      </c>
      <c r="AZ2418" s="157" t="str">
        <f>VLOOKUP(D2418,'P4 Destination'!$C$21:$O$176,13,0)</f>
        <v>EUR</v>
      </c>
      <c r="BA2418" s="164">
        <f t="shared" si="1056"/>
        <v>0</v>
      </c>
      <c r="BB2418" s="171">
        <f>IF(AU2418&gt;0.1,(VLOOKUP(D2418,'P4 Destination'!$C$21:$M$176,3,0))*I2418,0)</f>
        <v>0</v>
      </c>
      <c r="BC2418" s="172">
        <f t="shared" si="1057"/>
        <v>0</v>
      </c>
      <c r="BD2418" s="171">
        <f>(VLOOKUP($D2418,'P4 Destination'!$C$21:$M$176,4,0))*BC2418</f>
        <v>0</v>
      </c>
      <c r="BE2418" s="172">
        <f t="shared" si="1058"/>
        <v>0</v>
      </c>
      <c r="BF2418" s="171">
        <f>(VLOOKUP($D2418,'P4 Destination'!$C$21:$M$176,5,0))*BE2418</f>
        <v>0</v>
      </c>
      <c r="BG2418" s="172">
        <f t="shared" si="1059"/>
        <v>0</v>
      </c>
      <c r="BH2418" s="171">
        <f>(VLOOKUP($D2418,'P4 Destination'!$C$21:$M$176,6,0))*BG2418</f>
        <v>0</v>
      </c>
      <c r="BI2418" s="172">
        <f t="shared" si="1060"/>
        <v>0</v>
      </c>
      <c r="BJ2418" s="171">
        <f>(VLOOKUP($D2418,'P4 Destination'!$C$21:$M$176,7,0))*BI2418</f>
        <v>0</v>
      </c>
      <c r="BK2418" s="172">
        <f t="shared" si="1061"/>
        <v>0</v>
      </c>
      <c r="BL2418" s="171">
        <f>(VLOOKUP($D2418,'P4 Destination'!$C$21:$M$176,8,0))*BK2418</f>
        <v>0</v>
      </c>
      <c r="BM2418" s="172">
        <f t="shared" si="1062"/>
        <v>0</v>
      </c>
      <c r="BN2418" s="171">
        <f>(VLOOKUP($D2418,'P4 Destination'!$C$21:$M$176,9,0))*BM2418</f>
        <v>0</v>
      </c>
      <c r="BO2418" s="154">
        <f t="shared" si="1068"/>
        <v>0</v>
      </c>
      <c r="BP2418" s="171">
        <f>(VLOOKUP(D2418,'P4 Destination'!$C$21:$M$176,10,0))*K2418</f>
        <v>0</v>
      </c>
      <c r="BQ2418" s="171">
        <f>(VLOOKUP(D2418,'P4 Destination'!$C$21:$M$176,11,0))*J2418</f>
        <v>0</v>
      </c>
      <c r="BR2418" s="173">
        <f t="shared" si="1063"/>
        <v>0</v>
      </c>
      <c r="BS2418" s="173">
        <f>(AV2418*2500)*'P6 Verzekering'!$E$11</f>
        <v>0</v>
      </c>
      <c r="BT2418" s="173">
        <f>(AW2418*2500)*'P6 Verzekering'!$E$12</f>
        <v>0</v>
      </c>
      <c r="BU2418" s="173">
        <f>(L2418*2500)*'P6 Verzekering'!$E$13</f>
        <v>0</v>
      </c>
      <c r="BV2418" s="173">
        <f t="shared" si="1064"/>
        <v>0</v>
      </c>
      <c r="BW2418"/>
      <c r="BX2418"/>
    </row>
    <row r="2419" spans="1:76">
      <c r="A2419" s="152" t="s">
        <v>2984</v>
      </c>
      <c r="B2419" s="152" t="s">
        <v>226</v>
      </c>
      <c r="C2419" s="152" t="s">
        <v>225</v>
      </c>
      <c r="D2419" s="152" t="s">
        <v>219</v>
      </c>
      <c r="E2419" s="152" t="s">
        <v>219</v>
      </c>
      <c r="F2419" s="153">
        <f t="shared" si="1066"/>
        <v>60</v>
      </c>
      <c r="G2419" s="154">
        <v>0</v>
      </c>
      <c r="H2419" s="154">
        <f>IFERROR(VLOOKUP(B2419,'P2 Origin'!$C$21:$Q$176,15,FALSE),0)</f>
        <v>1</v>
      </c>
      <c r="I2419" s="154">
        <f>IFERROR(VLOOKUP(D2419,'P4 Destination'!$C$21:$Q$176,15,FALSE),0)</f>
        <v>0</v>
      </c>
      <c r="J2419" s="155"/>
      <c r="K2419" s="155"/>
      <c r="L2419" s="156">
        <v>60</v>
      </c>
      <c r="M2419" s="155">
        <v>1212</v>
      </c>
      <c r="N2419" s="155">
        <v>6</v>
      </c>
      <c r="O2419" s="157">
        <f t="shared" si="1041"/>
        <v>0</v>
      </c>
      <c r="P2419" s="158">
        <f t="shared" si="1042"/>
        <v>0</v>
      </c>
      <c r="Q2419" s="159">
        <f>IFERROR(VLOOKUP(N2419,'P1 Intra-Europees'!$A$15:$H$25,3,0),0)*P2419</f>
        <v>0</v>
      </c>
      <c r="R2419" s="160">
        <f t="shared" si="1043"/>
        <v>0</v>
      </c>
      <c r="S2419" s="159">
        <f>IFERROR(VLOOKUP(N2419,'P1 Intra-Europees'!$A$15:$H$25,4,0),0)*R2419</f>
        <v>0</v>
      </c>
      <c r="T2419" s="160">
        <f t="shared" si="1044"/>
        <v>0</v>
      </c>
      <c r="U2419" s="159">
        <f>IFERROR(VLOOKUP(N2419,'P1 Intra-Europees'!$A$15:$H$25,5,0),0)*T2419</f>
        <v>0</v>
      </c>
      <c r="V2419" s="160">
        <f t="shared" si="1045"/>
        <v>0</v>
      </c>
      <c r="W2419" s="159">
        <f>IFERROR(VLOOKUP(N2419,'P1 Intra-Europees'!$A$15:$H$25,6,0),0)*V2419</f>
        <v>0</v>
      </c>
      <c r="X2419" s="160">
        <f t="shared" si="1046"/>
        <v>60</v>
      </c>
      <c r="Y2419" s="159">
        <f>IFERROR(VLOOKUP(N2419,'P1 Intra-Europees'!$A$15:$H$25,7,0),0)*X2419</f>
        <v>0</v>
      </c>
      <c r="Z2419" s="161">
        <f t="shared" si="1047"/>
        <v>0</v>
      </c>
      <c r="AA2419" s="162">
        <f>IFERROR(VLOOKUP(N2419,'P1 Intra-Europees'!$A$15:$H$25,8,0),0)*Z2419</f>
        <v>0</v>
      </c>
      <c r="AB2419" s="163">
        <f t="shared" si="1048"/>
        <v>0</v>
      </c>
      <c r="AC2419" s="157" t="str">
        <f>VLOOKUP(B2419,'P2 Origin'!$C$21:$O$176,13,0)</f>
        <v>EUR</v>
      </c>
      <c r="AD2419" s="164">
        <f t="shared" si="1049"/>
        <v>0</v>
      </c>
      <c r="AE2419" s="165">
        <f>IF(AU2419&gt;0.1,VLOOKUP(B2419,'P2 Origin'!$C$21:$M$176,3,0)*H2419,0)</f>
        <v>0</v>
      </c>
      <c r="AF2419" s="166">
        <f t="shared" si="1050"/>
        <v>0</v>
      </c>
      <c r="AG2419" s="165">
        <f>(VLOOKUP(B2419,'P2 Origin'!$C$21:$M$176,4,0))*AF2419</f>
        <v>0</v>
      </c>
      <c r="AH2419" s="166">
        <f t="shared" si="1051"/>
        <v>0</v>
      </c>
      <c r="AI2419" s="165">
        <f>(VLOOKUP(B2419,'P2 Origin'!$C$21:$M$176,5,0))*AH2419</f>
        <v>0</v>
      </c>
      <c r="AJ2419" s="166">
        <f t="shared" si="1065"/>
        <v>0</v>
      </c>
      <c r="AK2419" s="165">
        <f>(VLOOKUP(B2419,'P2 Origin'!$C$21:$M$176,6,0))*AJ2419</f>
        <v>0</v>
      </c>
      <c r="AL2419" s="166">
        <f t="shared" si="1052"/>
        <v>0</v>
      </c>
      <c r="AM2419" s="165">
        <f>(VLOOKUP($B2419,'P2 Origin'!$C$21:$M$176,7,0))*AL2419</f>
        <v>0</v>
      </c>
      <c r="AN2419" s="166">
        <f t="shared" si="1053"/>
        <v>0</v>
      </c>
      <c r="AO2419" s="165">
        <f>(VLOOKUP($B2419,'P2 Origin'!$C$21:$M$176,8,0))*AN2419</f>
        <v>0</v>
      </c>
      <c r="AP2419" s="166">
        <f t="shared" si="1054"/>
        <v>0</v>
      </c>
      <c r="AQ2419" s="165">
        <f>(VLOOKUP($B2419,'P2 Origin'!$C$21:$M$176,9,0))*AP2419</f>
        <v>0</v>
      </c>
      <c r="AR2419" s="155">
        <f t="shared" si="1067"/>
        <v>0</v>
      </c>
      <c r="AS2419" s="164">
        <f>(VLOOKUP(B2419,'P2 Origin'!$C$21:$M$176,10,0))*K2419</f>
        <v>0</v>
      </c>
      <c r="AT2419" s="164">
        <f>(VLOOKUP(B2419,'P2 Origin'!$C$21:$M$176,11,0))*J2419</f>
        <v>0</v>
      </c>
      <c r="AU2419" s="167">
        <v>0</v>
      </c>
      <c r="AV2419" s="168">
        <v>0</v>
      </c>
      <c r="AW2419" s="169">
        <v>0</v>
      </c>
      <c r="AX2419" s="170">
        <f>IF(AU2419&gt;=0.1,'P3 Bureaumarge zee- en luchtvr.'!$D$12,0)</f>
        <v>0</v>
      </c>
      <c r="AY2419" s="163">
        <f t="shared" si="1055"/>
        <v>0</v>
      </c>
      <c r="AZ2419" s="157" t="str">
        <f>VLOOKUP(D2419,'P4 Destination'!$C$21:$O$176,13,0)</f>
        <v>EUR</v>
      </c>
      <c r="BA2419" s="164">
        <f t="shared" si="1056"/>
        <v>0</v>
      </c>
      <c r="BB2419" s="171">
        <f>IF(AU2419&gt;0.1,(VLOOKUP(D2419,'P4 Destination'!$C$21:$M$176,3,0))*I2419,0)</f>
        <v>0</v>
      </c>
      <c r="BC2419" s="172">
        <f t="shared" si="1057"/>
        <v>0</v>
      </c>
      <c r="BD2419" s="171">
        <f>(VLOOKUP($D2419,'P4 Destination'!$C$21:$M$176,4,0))*BC2419</f>
        <v>0</v>
      </c>
      <c r="BE2419" s="172">
        <f t="shared" si="1058"/>
        <v>0</v>
      </c>
      <c r="BF2419" s="171">
        <f>(VLOOKUP($D2419,'P4 Destination'!$C$21:$M$176,5,0))*BE2419</f>
        <v>0</v>
      </c>
      <c r="BG2419" s="172">
        <f t="shared" si="1059"/>
        <v>0</v>
      </c>
      <c r="BH2419" s="171">
        <f>(VLOOKUP($D2419,'P4 Destination'!$C$21:$M$176,6,0))*BG2419</f>
        <v>0</v>
      </c>
      <c r="BI2419" s="172">
        <f t="shared" si="1060"/>
        <v>0</v>
      </c>
      <c r="BJ2419" s="171">
        <f>(VLOOKUP($D2419,'P4 Destination'!$C$21:$M$176,7,0))*BI2419</f>
        <v>0</v>
      </c>
      <c r="BK2419" s="172">
        <f t="shared" si="1061"/>
        <v>0</v>
      </c>
      <c r="BL2419" s="171">
        <f>(VLOOKUP($D2419,'P4 Destination'!$C$21:$M$176,8,0))*BK2419</f>
        <v>0</v>
      </c>
      <c r="BM2419" s="172">
        <f t="shared" si="1062"/>
        <v>0</v>
      </c>
      <c r="BN2419" s="171">
        <f>(VLOOKUP($D2419,'P4 Destination'!$C$21:$M$176,9,0))*BM2419</f>
        <v>0</v>
      </c>
      <c r="BO2419" s="154">
        <f t="shared" si="1068"/>
        <v>0</v>
      </c>
      <c r="BP2419" s="171">
        <f>(VLOOKUP(D2419,'P4 Destination'!$C$21:$M$176,10,0))*K2419</f>
        <v>0</v>
      </c>
      <c r="BQ2419" s="171">
        <f>(VLOOKUP(D2419,'P4 Destination'!$C$21:$M$176,11,0))*J2419</f>
        <v>0</v>
      </c>
      <c r="BR2419" s="173">
        <f t="shared" si="1063"/>
        <v>0</v>
      </c>
      <c r="BS2419" s="173">
        <f>(AV2419*2500)*'P6 Verzekering'!$E$11</f>
        <v>0</v>
      </c>
      <c r="BT2419" s="173">
        <f>(AW2419*2500)*'P6 Verzekering'!$E$12</f>
        <v>0</v>
      </c>
      <c r="BU2419" s="173">
        <f>(L2419*2500)*'P6 Verzekering'!$E$13</f>
        <v>0</v>
      </c>
      <c r="BV2419" s="173">
        <f t="shared" si="1064"/>
        <v>0</v>
      </c>
      <c r="BW2419"/>
      <c r="BX2419"/>
    </row>
    <row r="2420" spans="1:76">
      <c r="A2420" s="152" t="s">
        <v>2582</v>
      </c>
      <c r="B2420" s="152" t="s">
        <v>219</v>
      </c>
      <c r="C2420" s="152" t="s">
        <v>219</v>
      </c>
      <c r="D2420" s="152" t="s">
        <v>167</v>
      </c>
      <c r="E2420" s="152" t="s">
        <v>166</v>
      </c>
      <c r="F2420" s="153">
        <f t="shared" si="1066"/>
        <v>60</v>
      </c>
      <c r="G2420" s="154">
        <v>0</v>
      </c>
      <c r="H2420" s="154">
        <f>IFERROR(VLOOKUP(B2420,'P2 Origin'!$C$21:$Q$176,15,FALSE),0)</f>
        <v>0</v>
      </c>
      <c r="I2420" s="154">
        <f>IFERROR(VLOOKUP(D2420,'P4 Destination'!$C$21:$Q$176,15,FALSE),0)</f>
        <v>1</v>
      </c>
      <c r="J2420" s="155"/>
      <c r="K2420" s="155"/>
      <c r="L2420" s="156">
        <v>60</v>
      </c>
      <c r="M2420" s="155">
        <v>1353</v>
      </c>
      <c r="N2420" s="155">
        <v>6</v>
      </c>
      <c r="O2420" s="157">
        <f t="shared" si="1041"/>
        <v>0</v>
      </c>
      <c r="P2420" s="158">
        <f t="shared" si="1042"/>
        <v>0</v>
      </c>
      <c r="Q2420" s="159">
        <f>IFERROR(VLOOKUP(N2420,'P1 Intra-Europees'!$A$15:$H$25,3,0),0)*P2420</f>
        <v>0</v>
      </c>
      <c r="R2420" s="160">
        <f t="shared" si="1043"/>
        <v>0</v>
      </c>
      <c r="S2420" s="159">
        <f>IFERROR(VLOOKUP(N2420,'P1 Intra-Europees'!$A$15:$H$25,4,0),0)*R2420</f>
        <v>0</v>
      </c>
      <c r="T2420" s="160">
        <f t="shared" si="1044"/>
        <v>0</v>
      </c>
      <c r="U2420" s="159">
        <f>IFERROR(VLOOKUP(N2420,'P1 Intra-Europees'!$A$15:$H$25,5,0),0)*T2420</f>
        <v>0</v>
      </c>
      <c r="V2420" s="160">
        <f t="shared" si="1045"/>
        <v>0</v>
      </c>
      <c r="W2420" s="159">
        <f>IFERROR(VLOOKUP(N2420,'P1 Intra-Europees'!$A$15:$H$25,6,0),0)*V2420</f>
        <v>0</v>
      </c>
      <c r="X2420" s="160">
        <f t="shared" si="1046"/>
        <v>60</v>
      </c>
      <c r="Y2420" s="159">
        <f>IFERROR(VLOOKUP(N2420,'P1 Intra-Europees'!$A$15:$H$25,7,0),0)*X2420</f>
        <v>0</v>
      </c>
      <c r="Z2420" s="161">
        <f t="shared" si="1047"/>
        <v>0</v>
      </c>
      <c r="AA2420" s="162">
        <f>IFERROR(VLOOKUP(N2420,'P1 Intra-Europees'!$A$15:$H$25,8,0),0)*Z2420</f>
        <v>0</v>
      </c>
      <c r="AB2420" s="163">
        <f t="shared" si="1048"/>
        <v>0</v>
      </c>
      <c r="AC2420" s="157" t="str">
        <f>VLOOKUP(B2420,'P2 Origin'!$C$21:$O$176,13,0)</f>
        <v>EUR</v>
      </c>
      <c r="AD2420" s="164">
        <f t="shared" si="1049"/>
        <v>0</v>
      </c>
      <c r="AE2420" s="165">
        <f>IF(AU2420&gt;0.1,VLOOKUP(B2420,'P2 Origin'!$C$21:$M$176,3,0)*H2420,0)</f>
        <v>0</v>
      </c>
      <c r="AF2420" s="166">
        <f t="shared" si="1050"/>
        <v>0</v>
      </c>
      <c r="AG2420" s="165">
        <f>(VLOOKUP(B2420,'P2 Origin'!$C$21:$M$176,4,0))*AF2420</f>
        <v>0</v>
      </c>
      <c r="AH2420" s="166">
        <f t="shared" si="1051"/>
        <v>0</v>
      </c>
      <c r="AI2420" s="165">
        <f>(VLOOKUP(B2420,'P2 Origin'!$C$21:$M$176,5,0))*AH2420</f>
        <v>0</v>
      </c>
      <c r="AJ2420" s="166">
        <f t="shared" si="1065"/>
        <v>0</v>
      </c>
      <c r="AK2420" s="165">
        <f>(VLOOKUP(B2420,'P2 Origin'!$C$21:$M$176,6,0))*AJ2420</f>
        <v>0</v>
      </c>
      <c r="AL2420" s="166">
        <f t="shared" si="1052"/>
        <v>0</v>
      </c>
      <c r="AM2420" s="165">
        <f>(VLOOKUP($B2420,'P2 Origin'!$C$21:$M$176,7,0))*AL2420</f>
        <v>0</v>
      </c>
      <c r="AN2420" s="166">
        <f t="shared" si="1053"/>
        <v>0</v>
      </c>
      <c r="AO2420" s="165">
        <f>(VLOOKUP($B2420,'P2 Origin'!$C$21:$M$176,8,0))*AN2420</f>
        <v>0</v>
      </c>
      <c r="AP2420" s="166">
        <f t="shared" si="1054"/>
        <v>0</v>
      </c>
      <c r="AQ2420" s="165">
        <f>(VLOOKUP($B2420,'P2 Origin'!$C$21:$M$176,9,0))*AP2420</f>
        <v>0</v>
      </c>
      <c r="AR2420" s="155">
        <f t="shared" si="1067"/>
        <v>0</v>
      </c>
      <c r="AS2420" s="164">
        <f>(VLOOKUP(B2420,'P2 Origin'!$C$21:$M$176,10,0))*K2420</f>
        <v>0</v>
      </c>
      <c r="AT2420" s="164">
        <f>(VLOOKUP(B2420,'P2 Origin'!$C$21:$M$176,11,0))*J2420</f>
        <v>0</v>
      </c>
      <c r="AU2420" s="167">
        <v>0</v>
      </c>
      <c r="AV2420" s="168">
        <v>0</v>
      </c>
      <c r="AW2420" s="169">
        <v>0</v>
      </c>
      <c r="AX2420" s="170">
        <f>IF(AU2420&gt;=0.1,'P3 Bureaumarge zee- en luchtvr.'!$D$12,0)</f>
        <v>0</v>
      </c>
      <c r="AY2420" s="163">
        <f t="shared" si="1055"/>
        <v>0</v>
      </c>
      <c r="AZ2420" s="157" t="str">
        <f>VLOOKUP(D2420,'P4 Destination'!$C$21:$O$176,13,0)</f>
        <v>EUR</v>
      </c>
      <c r="BA2420" s="164">
        <f t="shared" si="1056"/>
        <v>0</v>
      </c>
      <c r="BB2420" s="171">
        <f>IF(AU2420&gt;0.1,(VLOOKUP(D2420,'P4 Destination'!$C$21:$M$176,3,0))*I2420,0)</f>
        <v>0</v>
      </c>
      <c r="BC2420" s="172">
        <f t="shared" si="1057"/>
        <v>0</v>
      </c>
      <c r="BD2420" s="171">
        <f>(VLOOKUP($D2420,'P4 Destination'!$C$21:$M$176,4,0))*BC2420</f>
        <v>0</v>
      </c>
      <c r="BE2420" s="172">
        <f t="shared" si="1058"/>
        <v>0</v>
      </c>
      <c r="BF2420" s="171">
        <f>(VLOOKUP($D2420,'P4 Destination'!$C$21:$M$176,5,0))*BE2420</f>
        <v>0</v>
      </c>
      <c r="BG2420" s="172">
        <f t="shared" si="1059"/>
        <v>0</v>
      </c>
      <c r="BH2420" s="171">
        <f>(VLOOKUP($D2420,'P4 Destination'!$C$21:$M$176,6,0))*BG2420</f>
        <v>0</v>
      </c>
      <c r="BI2420" s="172">
        <f t="shared" si="1060"/>
        <v>0</v>
      </c>
      <c r="BJ2420" s="171">
        <f>(VLOOKUP($D2420,'P4 Destination'!$C$21:$M$176,7,0))*BI2420</f>
        <v>0</v>
      </c>
      <c r="BK2420" s="172">
        <f t="shared" si="1061"/>
        <v>0</v>
      </c>
      <c r="BL2420" s="171">
        <f>(VLOOKUP($D2420,'P4 Destination'!$C$21:$M$176,8,0))*BK2420</f>
        <v>0</v>
      </c>
      <c r="BM2420" s="172">
        <f t="shared" si="1062"/>
        <v>0</v>
      </c>
      <c r="BN2420" s="171">
        <f>(VLOOKUP($D2420,'P4 Destination'!$C$21:$M$176,9,0))*BM2420</f>
        <v>0</v>
      </c>
      <c r="BO2420" s="154">
        <f t="shared" si="1068"/>
        <v>0</v>
      </c>
      <c r="BP2420" s="171">
        <f>(VLOOKUP(D2420,'P4 Destination'!$C$21:$M$176,10,0))*K2420</f>
        <v>0</v>
      </c>
      <c r="BQ2420" s="171">
        <f>(VLOOKUP(D2420,'P4 Destination'!$C$21:$M$176,11,0))*J2420</f>
        <v>0</v>
      </c>
      <c r="BR2420" s="173">
        <f t="shared" si="1063"/>
        <v>0</v>
      </c>
      <c r="BS2420" s="173">
        <f>(AV2420*2500)*'P6 Verzekering'!$E$11</f>
        <v>0</v>
      </c>
      <c r="BT2420" s="173">
        <f>(AW2420*2500)*'P6 Verzekering'!$E$12</f>
        <v>0</v>
      </c>
      <c r="BU2420" s="173">
        <f>(L2420*2500)*'P6 Verzekering'!$E$13</f>
        <v>0</v>
      </c>
      <c r="BV2420" s="173">
        <f t="shared" si="1064"/>
        <v>0</v>
      </c>
      <c r="BW2420"/>
      <c r="BX2420"/>
    </row>
    <row r="2421" spans="1:76">
      <c r="A2421" s="152" t="s">
        <v>1439</v>
      </c>
      <c r="B2421" s="152" t="s">
        <v>245</v>
      </c>
      <c r="C2421" s="152" t="s">
        <v>244</v>
      </c>
      <c r="D2421" s="152" t="s">
        <v>151</v>
      </c>
      <c r="E2421" s="152" t="s">
        <v>149</v>
      </c>
      <c r="F2421" s="153">
        <f t="shared" si="1066"/>
        <v>60</v>
      </c>
      <c r="G2421" s="154">
        <v>0</v>
      </c>
      <c r="H2421" s="154">
        <f>IFERROR(VLOOKUP(B2421,'P2 Origin'!$C$21:$Q$176,15,FALSE),0)</f>
        <v>1</v>
      </c>
      <c r="I2421" s="154">
        <f>IFERROR(VLOOKUP(D2421,'P4 Destination'!$C$21:$Q$176,15,FALSE),0)</f>
        <v>0</v>
      </c>
      <c r="J2421" s="155"/>
      <c r="K2421" s="155"/>
      <c r="L2421" s="156">
        <v>60</v>
      </c>
      <c r="M2421" s="155">
        <v>1579</v>
      </c>
      <c r="N2421" s="155">
        <v>7</v>
      </c>
      <c r="O2421" s="157">
        <f t="shared" si="1041"/>
        <v>0</v>
      </c>
      <c r="P2421" s="158">
        <f t="shared" si="1042"/>
        <v>0</v>
      </c>
      <c r="Q2421" s="159">
        <f>IFERROR(VLOOKUP(N2421,'P1 Intra-Europees'!$A$15:$H$25,3,0),0)*P2421</f>
        <v>0</v>
      </c>
      <c r="R2421" s="160">
        <f t="shared" si="1043"/>
        <v>0</v>
      </c>
      <c r="S2421" s="159">
        <f>IFERROR(VLOOKUP(N2421,'P1 Intra-Europees'!$A$15:$H$25,4,0),0)*R2421</f>
        <v>0</v>
      </c>
      <c r="T2421" s="160">
        <f t="shared" si="1044"/>
        <v>0</v>
      </c>
      <c r="U2421" s="159">
        <f>IFERROR(VLOOKUP(N2421,'P1 Intra-Europees'!$A$15:$H$25,5,0),0)*T2421</f>
        <v>0</v>
      </c>
      <c r="V2421" s="160">
        <f t="shared" si="1045"/>
        <v>0</v>
      </c>
      <c r="W2421" s="159">
        <f>IFERROR(VLOOKUP(N2421,'P1 Intra-Europees'!$A$15:$H$25,6,0),0)*V2421</f>
        <v>0</v>
      </c>
      <c r="X2421" s="160">
        <f t="shared" si="1046"/>
        <v>60</v>
      </c>
      <c r="Y2421" s="159">
        <f>IFERROR(VLOOKUP(N2421,'P1 Intra-Europees'!$A$15:$H$25,7,0),0)*X2421</f>
        <v>0</v>
      </c>
      <c r="Z2421" s="161">
        <f t="shared" si="1047"/>
        <v>0</v>
      </c>
      <c r="AA2421" s="162">
        <f>IFERROR(VLOOKUP(N2421,'P1 Intra-Europees'!$A$15:$H$25,8,0),0)*Z2421</f>
        <v>0</v>
      </c>
      <c r="AB2421" s="163">
        <f t="shared" si="1048"/>
        <v>0</v>
      </c>
      <c r="AC2421" s="157" t="str">
        <f>VLOOKUP(B2421,'P2 Origin'!$C$21:$O$176,13,0)</f>
        <v>EUR</v>
      </c>
      <c r="AD2421" s="164">
        <f t="shared" si="1049"/>
        <v>0</v>
      </c>
      <c r="AE2421" s="165">
        <f>IF(AU2421&gt;0.1,VLOOKUP(B2421,'P2 Origin'!$C$21:$M$176,3,0)*H2421,0)</f>
        <v>0</v>
      </c>
      <c r="AF2421" s="166">
        <f t="shared" si="1050"/>
        <v>0</v>
      </c>
      <c r="AG2421" s="165">
        <f>(VLOOKUP(B2421,'P2 Origin'!$C$21:$M$176,4,0))*AF2421</f>
        <v>0</v>
      </c>
      <c r="AH2421" s="166">
        <f t="shared" si="1051"/>
        <v>0</v>
      </c>
      <c r="AI2421" s="165">
        <f>(VLOOKUP(B2421,'P2 Origin'!$C$21:$M$176,5,0))*AH2421</f>
        <v>0</v>
      </c>
      <c r="AJ2421" s="166">
        <f t="shared" si="1065"/>
        <v>0</v>
      </c>
      <c r="AK2421" s="165">
        <f>(VLOOKUP(B2421,'P2 Origin'!$C$21:$M$176,6,0))*AJ2421</f>
        <v>0</v>
      </c>
      <c r="AL2421" s="166">
        <f t="shared" si="1052"/>
        <v>0</v>
      </c>
      <c r="AM2421" s="165">
        <f>(VLOOKUP($B2421,'P2 Origin'!$C$21:$M$176,7,0))*AL2421</f>
        <v>0</v>
      </c>
      <c r="AN2421" s="166">
        <f t="shared" si="1053"/>
        <v>0</v>
      </c>
      <c r="AO2421" s="165">
        <f>(VLOOKUP($B2421,'P2 Origin'!$C$21:$M$176,8,0))*AN2421</f>
        <v>0</v>
      </c>
      <c r="AP2421" s="166">
        <f t="shared" si="1054"/>
        <v>0</v>
      </c>
      <c r="AQ2421" s="165">
        <f>(VLOOKUP($B2421,'P2 Origin'!$C$21:$M$176,9,0))*AP2421</f>
        <v>0</v>
      </c>
      <c r="AR2421" s="155">
        <f t="shared" si="1067"/>
        <v>0</v>
      </c>
      <c r="AS2421" s="164">
        <f>(VLOOKUP(B2421,'P2 Origin'!$C$21:$M$176,10,0))*K2421</f>
        <v>0</v>
      </c>
      <c r="AT2421" s="164">
        <f>(VLOOKUP(B2421,'P2 Origin'!$C$21:$M$176,11,0))*J2421</f>
        <v>0</v>
      </c>
      <c r="AU2421" s="167">
        <v>0</v>
      </c>
      <c r="AV2421" s="168">
        <v>0</v>
      </c>
      <c r="AW2421" s="169">
        <v>0</v>
      </c>
      <c r="AX2421" s="170">
        <f>IF(AU2421&gt;=0.1,'P3 Bureaumarge zee- en luchtvr.'!$D$12,0)</f>
        <v>0</v>
      </c>
      <c r="AY2421" s="163">
        <f t="shared" si="1055"/>
        <v>0</v>
      </c>
      <c r="AZ2421" s="157" t="str">
        <f>VLOOKUP(D2421,'P4 Destination'!$C$21:$O$176,13,0)</f>
        <v>EUR</v>
      </c>
      <c r="BA2421" s="164">
        <f t="shared" si="1056"/>
        <v>0</v>
      </c>
      <c r="BB2421" s="171">
        <f>IF(AU2421&gt;0.1,(VLOOKUP(D2421,'P4 Destination'!$C$21:$M$176,3,0))*I2421,0)</f>
        <v>0</v>
      </c>
      <c r="BC2421" s="172">
        <f t="shared" si="1057"/>
        <v>0</v>
      </c>
      <c r="BD2421" s="171">
        <f>(VLOOKUP($D2421,'P4 Destination'!$C$21:$M$176,4,0))*BC2421</f>
        <v>0</v>
      </c>
      <c r="BE2421" s="172">
        <f t="shared" si="1058"/>
        <v>0</v>
      </c>
      <c r="BF2421" s="171">
        <f>(VLOOKUP($D2421,'P4 Destination'!$C$21:$M$176,5,0))*BE2421</f>
        <v>0</v>
      </c>
      <c r="BG2421" s="172">
        <f t="shared" si="1059"/>
        <v>0</v>
      </c>
      <c r="BH2421" s="171">
        <f>(VLOOKUP($D2421,'P4 Destination'!$C$21:$M$176,6,0))*BG2421</f>
        <v>0</v>
      </c>
      <c r="BI2421" s="172">
        <f t="shared" si="1060"/>
        <v>0</v>
      </c>
      <c r="BJ2421" s="171">
        <f>(VLOOKUP($D2421,'P4 Destination'!$C$21:$M$176,7,0))*BI2421</f>
        <v>0</v>
      </c>
      <c r="BK2421" s="172">
        <f t="shared" si="1061"/>
        <v>0</v>
      </c>
      <c r="BL2421" s="171">
        <f>(VLOOKUP($D2421,'P4 Destination'!$C$21:$M$176,8,0))*BK2421</f>
        <v>0</v>
      </c>
      <c r="BM2421" s="172">
        <f t="shared" si="1062"/>
        <v>0</v>
      </c>
      <c r="BN2421" s="171">
        <f>(VLOOKUP($D2421,'P4 Destination'!$C$21:$M$176,9,0))*BM2421</f>
        <v>0</v>
      </c>
      <c r="BO2421" s="154">
        <f t="shared" si="1068"/>
        <v>0</v>
      </c>
      <c r="BP2421" s="171">
        <f>(VLOOKUP(D2421,'P4 Destination'!$C$21:$M$176,10,0))*K2421</f>
        <v>0</v>
      </c>
      <c r="BQ2421" s="171">
        <f>(VLOOKUP(D2421,'P4 Destination'!$C$21:$M$176,11,0))*J2421</f>
        <v>0</v>
      </c>
      <c r="BR2421" s="173">
        <f t="shared" si="1063"/>
        <v>0</v>
      </c>
      <c r="BS2421" s="173">
        <f>(AV2421*2500)*'P6 Verzekering'!$E$11</f>
        <v>0</v>
      </c>
      <c r="BT2421" s="173">
        <f>(AW2421*2500)*'P6 Verzekering'!$E$12</f>
        <v>0</v>
      </c>
      <c r="BU2421" s="173">
        <f>(L2421*2500)*'P6 Verzekering'!$E$13</f>
        <v>0</v>
      </c>
      <c r="BV2421" s="173">
        <f t="shared" si="1064"/>
        <v>0</v>
      </c>
      <c r="BW2421"/>
      <c r="BX2421"/>
    </row>
    <row r="2422" spans="1:76">
      <c r="A2422" s="152" t="s">
        <v>2909</v>
      </c>
      <c r="B2422" s="152" t="s">
        <v>214</v>
      </c>
      <c r="C2422" s="152" t="s">
        <v>213</v>
      </c>
      <c r="D2422" s="152" t="s">
        <v>253</v>
      </c>
      <c r="E2422" s="152" t="s">
        <v>250</v>
      </c>
      <c r="F2422" s="153">
        <f t="shared" si="1066"/>
        <v>60</v>
      </c>
      <c r="G2422" s="154">
        <v>0</v>
      </c>
      <c r="H2422" s="154">
        <f>IFERROR(VLOOKUP(B2422,'P2 Origin'!$C$21:$Q$176,15,FALSE),0)</f>
        <v>1</v>
      </c>
      <c r="I2422" s="154">
        <f>IFERROR(VLOOKUP(D2422,'P4 Destination'!$C$21:$Q$176,15,FALSE),0)</f>
        <v>1</v>
      </c>
      <c r="J2422" s="155"/>
      <c r="K2422" s="155"/>
      <c r="L2422" s="156">
        <v>60</v>
      </c>
      <c r="M2422" s="155">
        <v>1773</v>
      </c>
      <c r="N2422" s="155">
        <v>7</v>
      </c>
      <c r="O2422" s="157">
        <f t="shared" si="1041"/>
        <v>0</v>
      </c>
      <c r="P2422" s="158">
        <f t="shared" si="1042"/>
        <v>0</v>
      </c>
      <c r="Q2422" s="159">
        <f>IFERROR(VLOOKUP(N2422,'P1 Intra-Europees'!$A$15:$H$25,3,0),0)*P2422</f>
        <v>0</v>
      </c>
      <c r="R2422" s="160">
        <f t="shared" si="1043"/>
        <v>0</v>
      </c>
      <c r="S2422" s="159">
        <f>IFERROR(VLOOKUP(N2422,'P1 Intra-Europees'!$A$15:$H$25,4,0),0)*R2422</f>
        <v>0</v>
      </c>
      <c r="T2422" s="160">
        <f t="shared" si="1044"/>
        <v>0</v>
      </c>
      <c r="U2422" s="159">
        <f>IFERROR(VLOOKUP(N2422,'P1 Intra-Europees'!$A$15:$H$25,5,0),0)*T2422</f>
        <v>0</v>
      </c>
      <c r="V2422" s="160">
        <f t="shared" si="1045"/>
        <v>0</v>
      </c>
      <c r="W2422" s="159">
        <f>IFERROR(VLOOKUP(N2422,'P1 Intra-Europees'!$A$15:$H$25,6,0),0)*V2422</f>
        <v>0</v>
      </c>
      <c r="X2422" s="160">
        <f t="shared" si="1046"/>
        <v>60</v>
      </c>
      <c r="Y2422" s="159">
        <f>IFERROR(VLOOKUP(N2422,'P1 Intra-Europees'!$A$15:$H$25,7,0),0)*X2422</f>
        <v>0</v>
      </c>
      <c r="Z2422" s="161">
        <f t="shared" si="1047"/>
        <v>0</v>
      </c>
      <c r="AA2422" s="162">
        <f>IFERROR(VLOOKUP(N2422,'P1 Intra-Europees'!$A$15:$H$25,8,0),0)*Z2422</f>
        <v>0</v>
      </c>
      <c r="AB2422" s="163">
        <f t="shared" si="1048"/>
        <v>0</v>
      </c>
      <c r="AC2422" s="157" t="str">
        <f>VLOOKUP(B2422,'P2 Origin'!$C$21:$O$176,13,0)</f>
        <v>EUR</v>
      </c>
      <c r="AD2422" s="164">
        <f t="shared" si="1049"/>
        <v>0</v>
      </c>
      <c r="AE2422" s="165">
        <f>IF(AU2422&gt;0.1,VLOOKUP(B2422,'P2 Origin'!$C$21:$M$176,3,0)*H2422,0)</f>
        <v>0</v>
      </c>
      <c r="AF2422" s="166">
        <f t="shared" si="1050"/>
        <v>0</v>
      </c>
      <c r="AG2422" s="165">
        <f>(VLOOKUP(B2422,'P2 Origin'!$C$21:$M$176,4,0))*AF2422</f>
        <v>0</v>
      </c>
      <c r="AH2422" s="166">
        <f t="shared" si="1051"/>
        <v>0</v>
      </c>
      <c r="AI2422" s="165">
        <f>(VLOOKUP(B2422,'P2 Origin'!$C$21:$M$176,5,0))*AH2422</f>
        <v>0</v>
      </c>
      <c r="AJ2422" s="166">
        <f t="shared" si="1065"/>
        <v>0</v>
      </c>
      <c r="AK2422" s="165">
        <f>(VLOOKUP(B2422,'P2 Origin'!$C$21:$M$176,6,0))*AJ2422</f>
        <v>0</v>
      </c>
      <c r="AL2422" s="166">
        <f t="shared" si="1052"/>
        <v>0</v>
      </c>
      <c r="AM2422" s="165">
        <f>(VLOOKUP($B2422,'P2 Origin'!$C$21:$M$176,7,0))*AL2422</f>
        <v>0</v>
      </c>
      <c r="AN2422" s="166">
        <f t="shared" si="1053"/>
        <v>0</v>
      </c>
      <c r="AO2422" s="165">
        <f>(VLOOKUP($B2422,'P2 Origin'!$C$21:$M$176,8,0))*AN2422</f>
        <v>0</v>
      </c>
      <c r="AP2422" s="166">
        <f t="shared" si="1054"/>
        <v>0</v>
      </c>
      <c r="AQ2422" s="165">
        <f>(VLOOKUP($B2422,'P2 Origin'!$C$21:$M$176,9,0))*AP2422</f>
        <v>0</v>
      </c>
      <c r="AR2422" s="155">
        <f t="shared" si="1067"/>
        <v>0</v>
      </c>
      <c r="AS2422" s="164">
        <f>(VLOOKUP(B2422,'P2 Origin'!$C$21:$M$176,10,0))*K2422</f>
        <v>0</v>
      </c>
      <c r="AT2422" s="164">
        <f>(VLOOKUP(B2422,'P2 Origin'!$C$21:$M$176,11,0))*J2422</f>
        <v>0</v>
      </c>
      <c r="AU2422" s="167">
        <v>0</v>
      </c>
      <c r="AV2422" s="168">
        <v>0</v>
      </c>
      <c r="AW2422" s="169">
        <v>0</v>
      </c>
      <c r="AX2422" s="170">
        <f>IF(AU2422&gt;=0.1,'P3 Bureaumarge zee- en luchtvr.'!$D$12,0)</f>
        <v>0</v>
      </c>
      <c r="AY2422" s="163">
        <f t="shared" si="1055"/>
        <v>0</v>
      </c>
      <c r="AZ2422" s="157" t="str">
        <f>VLOOKUP(D2422,'P4 Destination'!$C$21:$O$176,13,0)</f>
        <v>EUR</v>
      </c>
      <c r="BA2422" s="164">
        <f t="shared" si="1056"/>
        <v>0</v>
      </c>
      <c r="BB2422" s="171">
        <f>IF(AU2422&gt;0.1,(VLOOKUP(D2422,'P4 Destination'!$C$21:$M$176,3,0))*I2422,0)</f>
        <v>0</v>
      </c>
      <c r="BC2422" s="172">
        <f t="shared" si="1057"/>
        <v>0</v>
      </c>
      <c r="BD2422" s="171">
        <f>(VLOOKUP($D2422,'P4 Destination'!$C$21:$M$176,4,0))*BC2422</f>
        <v>0</v>
      </c>
      <c r="BE2422" s="172">
        <f t="shared" si="1058"/>
        <v>0</v>
      </c>
      <c r="BF2422" s="171">
        <f>(VLOOKUP($D2422,'P4 Destination'!$C$21:$M$176,5,0))*BE2422</f>
        <v>0</v>
      </c>
      <c r="BG2422" s="172">
        <f t="shared" si="1059"/>
        <v>0</v>
      </c>
      <c r="BH2422" s="171">
        <f>(VLOOKUP($D2422,'P4 Destination'!$C$21:$M$176,6,0))*BG2422</f>
        <v>0</v>
      </c>
      <c r="BI2422" s="172">
        <f t="shared" si="1060"/>
        <v>0</v>
      </c>
      <c r="BJ2422" s="171">
        <f>(VLOOKUP($D2422,'P4 Destination'!$C$21:$M$176,7,0))*BI2422</f>
        <v>0</v>
      </c>
      <c r="BK2422" s="172">
        <f t="shared" si="1061"/>
        <v>0</v>
      </c>
      <c r="BL2422" s="171">
        <f>(VLOOKUP($D2422,'P4 Destination'!$C$21:$M$176,8,0))*BK2422</f>
        <v>0</v>
      </c>
      <c r="BM2422" s="172">
        <f t="shared" si="1062"/>
        <v>0</v>
      </c>
      <c r="BN2422" s="171">
        <f>(VLOOKUP($D2422,'P4 Destination'!$C$21:$M$176,9,0))*BM2422</f>
        <v>0</v>
      </c>
      <c r="BO2422" s="154">
        <f t="shared" si="1068"/>
        <v>0</v>
      </c>
      <c r="BP2422" s="171">
        <f>(VLOOKUP(D2422,'P4 Destination'!$C$21:$M$176,10,0))*K2422</f>
        <v>0</v>
      </c>
      <c r="BQ2422" s="171">
        <f>(VLOOKUP(D2422,'P4 Destination'!$C$21:$M$176,11,0))*J2422</f>
        <v>0</v>
      </c>
      <c r="BR2422" s="173">
        <f t="shared" si="1063"/>
        <v>0</v>
      </c>
      <c r="BS2422" s="173">
        <f>(AV2422*2500)*'P6 Verzekering'!$E$11</f>
        <v>0</v>
      </c>
      <c r="BT2422" s="173">
        <f>(AW2422*2500)*'P6 Verzekering'!$E$12</f>
        <v>0</v>
      </c>
      <c r="BU2422" s="173">
        <f>(L2422*2500)*'P6 Verzekering'!$E$13</f>
        <v>0</v>
      </c>
      <c r="BV2422" s="173">
        <f t="shared" si="1064"/>
        <v>0</v>
      </c>
      <c r="BW2422"/>
      <c r="BX2422"/>
    </row>
    <row r="2423" spans="1:76">
      <c r="A2423" s="152" t="s">
        <v>1671</v>
      </c>
      <c r="B2423" s="152" t="s">
        <v>219</v>
      </c>
      <c r="C2423" s="152" t="s">
        <v>219</v>
      </c>
      <c r="D2423" s="152" t="s">
        <v>231</v>
      </c>
      <c r="E2423" s="152" t="s">
        <v>230</v>
      </c>
      <c r="F2423" s="153">
        <f t="shared" si="1066"/>
        <v>60</v>
      </c>
      <c r="G2423" s="154">
        <v>0</v>
      </c>
      <c r="H2423" s="154">
        <f>IFERROR(VLOOKUP(B2423,'P2 Origin'!$C$21:$Q$176,15,FALSE),0)</f>
        <v>0</v>
      </c>
      <c r="I2423" s="154">
        <f>IFERROR(VLOOKUP(D2423,'P4 Destination'!$C$21:$Q$176,15,FALSE),0)</f>
        <v>1</v>
      </c>
      <c r="J2423" s="155"/>
      <c r="K2423" s="155"/>
      <c r="L2423" s="156">
        <v>60</v>
      </c>
      <c r="M2423" s="155">
        <v>2219</v>
      </c>
      <c r="N2423" s="155">
        <v>8</v>
      </c>
      <c r="O2423" s="157">
        <f t="shared" si="1041"/>
        <v>0</v>
      </c>
      <c r="P2423" s="158">
        <f t="shared" si="1042"/>
        <v>0</v>
      </c>
      <c r="Q2423" s="159">
        <f>IFERROR(VLOOKUP(N2423,'P1 Intra-Europees'!$A$15:$H$25,3,0),0)*P2423</f>
        <v>0</v>
      </c>
      <c r="R2423" s="160">
        <f t="shared" si="1043"/>
        <v>0</v>
      </c>
      <c r="S2423" s="159">
        <f>IFERROR(VLOOKUP(N2423,'P1 Intra-Europees'!$A$15:$H$25,4,0),0)*R2423</f>
        <v>0</v>
      </c>
      <c r="T2423" s="160">
        <f t="shared" si="1044"/>
        <v>0</v>
      </c>
      <c r="U2423" s="159">
        <f>IFERROR(VLOOKUP(N2423,'P1 Intra-Europees'!$A$15:$H$25,5,0),0)*T2423</f>
        <v>0</v>
      </c>
      <c r="V2423" s="160">
        <f t="shared" si="1045"/>
        <v>0</v>
      </c>
      <c r="W2423" s="159">
        <f>IFERROR(VLOOKUP(N2423,'P1 Intra-Europees'!$A$15:$H$25,6,0),0)*V2423</f>
        <v>0</v>
      </c>
      <c r="X2423" s="160">
        <f t="shared" si="1046"/>
        <v>60</v>
      </c>
      <c r="Y2423" s="159">
        <f>IFERROR(VLOOKUP(N2423,'P1 Intra-Europees'!$A$15:$H$25,7,0),0)*X2423</f>
        <v>0</v>
      </c>
      <c r="Z2423" s="161">
        <f t="shared" si="1047"/>
        <v>0</v>
      </c>
      <c r="AA2423" s="162">
        <f>IFERROR(VLOOKUP(N2423,'P1 Intra-Europees'!$A$15:$H$25,8,0),0)*Z2423</f>
        <v>0</v>
      </c>
      <c r="AB2423" s="163">
        <f t="shared" si="1048"/>
        <v>0</v>
      </c>
      <c r="AC2423" s="157" t="str">
        <f>VLOOKUP(B2423,'P2 Origin'!$C$21:$O$176,13,0)</f>
        <v>EUR</v>
      </c>
      <c r="AD2423" s="164">
        <f t="shared" si="1049"/>
        <v>0</v>
      </c>
      <c r="AE2423" s="165">
        <f>IF(AU2423&gt;0.1,VLOOKUP(B2423,'P2 Origin'!$C$21:$M$176,3,0)*H2423,0)</f>
        <v>0</v>
      </c>
      <c r="AF2423" s="166">
        <f t="shared" si="1050"/>
        <v>0</v>
      </c>
      <c r="AG2423" s="165">
        <f>(VLOOKUP(B2423,'P2 Origin'!$C$21:$M$176,4,0))*AF2423</f>
        <v>0</v>
      </c>
      <c r="AH2423" s="166">
        <f t="shared" si="1051"/>
        <v>0</v>
      </c>
      <c r="AI2423" s="165">
        <f>(VLOOKUP(B2423,'P2 Origin'!$C$21:$M$176,5,0))*AH2423</f>
        <v>0</v>
      </c>
      <c r="AJ2423" s="166">
        <f t="shared" si="1065"/>
        <v>0</v>
      </c>
      <c r="AK2423" s="165">
        <f>(VLOOKUP(B2423,'P2 Origin'!$C$21:$M$176,6,0))*AJ2423</f>
        <v>0</v>
      </c>
      <c r="AL2423" s="166">
        <f t="shared" si="1052"/>
        <v>0</v>
      </c>
      <c r="AM2423" s="165">
        <f>(VLOOKUP($B2423,'P2 Origin'!$C$21:$M$176,7,0))*AL2423</f>
        <v>0</v>
      </c>
      <c r="AN2423" s="166">
        <f t="shared" si="1053"/>
        <v>0</v>
      </c>
      <c r="AO2423" s="165">
        <f>(VLOOKUP($B2423,'P2 Origin'!$C$21:$M$176,8,0))*AN2423</f>
        <v>0</v>
      </c>
      <c r="AP2423" s="166">
        <f t="shared" si="1054"/>
        <v>0</v>
      </c>
      <c r="AQ2423" s="165">
        <f>(VLOOKUP($B2423,'P2 Origin'!$C$21:$M$176,9,0))*AP2423</f>
        <v>0</v>
      </c>
      <c r="AR2423" s="155">
        <f t="shared" si="1067"/>
        <v>0</v>
      </c>
      <c r="AS2423" s="164">
        <f>(VLOOKUP(B2423,'P2 Origin'!$C$21:$M$176,10,0))*K2423</f>
        <v>0</v>
      </c>
      <c r="AT2423" s="164">
        <f>(VLOOKUP(B2423,'P2 Origin'!$C$21:$M$176,11,0))*J2423</f>
        <v>0</v>
      </c>
      <c r="AU2423" s="167">
        <v>0</v>
      </c>
      <c r="AV2423" s="168">
        <v>0</v>
      </c>
      <c r="AW2423" s="169">
        <v>0</v>
      </c>
      <c r="AX2423" s="170">
        <f>IF(AU2423&gt;=0.1,'P3 Bureaumarge zee- en luchtvr.'!$D$12,0)</f>
        <v>0</v>
      </c>
      <c r="AY2423" s="163">
        <f t="shared" si="1055"/>
        <v>0</v>
      </c>
      <c r="AZ2423" s="157" t="str">
        <f>VLOOKUP(D2423,'P4 Destination'!$C$21:$O$176,13,0)</f>
        <v>EUR</v>
      </c>
      <c r="BA2423" s="164">
        <f t="shared" si="1056"/>
        <v>0</v>
      </c>
      <c r="BB2423" s="171">
        <f>IF(AU2423&gt;0.1,(VLOOKUP(D2423,'P4 Destination'!$C$21:$M$176,3,0))*I2423,0)</f>
        <v>0</v>
      </c>
      <c r="BC2423" s="172">
        <f t="shared" si="1057"/>
        <v>0</v>
      </c>
      <c r="BD2423" s="171">
        <f>(VLOOKUP($D2423,'P4 Destination'!$C$21:$M$176,4,0))*BC2423</f>
        <v>0</v>
      </c>
      <c r="BE2423" s="172">
        <f t="shared" si="1058"/>
        <v>0</v>
      </c>
      <c r="BF2423" s="171">
        <f>(VLOOKUP($D2423,'P4 Destination'!$C$21:$M$176,5,0))*BE2423</f>
        <v>0</v>
      </c>
      <c r="BG2423" s="172">
        <f t="shared" si="1059"/>
        <v>0</v>
      </c>
      <c r="BH2423" s="171">
        <f>(VLOOKUP($D2423,'P4 Destination'!$C$21:$M$176,6,0))*BG2423</f>
        <v>0</v>
      </c>
      <c r="BI2423" s="172">
        <f t="shared" si="1060"/>
        <v>0</v>
      </c>
      <c r="BJ2423" s="171">
        <f>(VLOOKUP($D2423,'P4 Destination'!$C$21:$M$176,7,0))*BI2423</f>
        <v>0</v>
      </c>
      <c r="BK2423" s="172">
        <f t="shared" si="1061"/>
        <v>0</v>
      </c>
      <c r="BL2423" s="171">
        <f>(VLOOKUP($D2423,'P4 Destination'!$C$21:$M$176,8,0))*BK2423</f>
        <v>0</v>
      </c>
      <c r="BM2423" s="172">
        <f t="shared" si="1062"/>
        <v>0</v>
      </c>
      <c r="BN2423" s="171">
        <f>(VLOOKUP($D2423,'P4 Destination'!$C$21:$M$176,9,0))*BM2423</f>
        <v>0</v>
      </c>
      <c r="BO2423" s="154">
        <f t="shared" si="1068"/>
        <v>0</v>
      </c>
      <c r="BP2423" s="171">
        <f>(VLOOKUP(D2423,'P4 Destination'!$C$21:$M$176,10,0))*K2423</f>
        <v>0</v>
      </c>
      <c r="BQ2423" s="171">
        <f>(VLOOKUP(D2423,'P4 Destination'!$C$21:$M$176,11,0))*J2423</f>
        <v>0</v>
      </c>
      <c r="BR2423" s="173">
        <f t="shared" si="1063"/>
        <v>0</v>
      </c>
      <c r="BS2423" s="173">
        <f>(AV2423*2500)*'P6 Verzekering'!$E$11</f>
        <v>0</v>
      </c>
      <c r="BT2423" s="173">
        <f>(AW2423*2500)*'P6 Verzekering'!$E$12</f>
        <v>0</v>
      </c>
      <c r="BU2423" s="173">
        <f>(L2423*2500)*'P6 Verzekering'!$E$13</f>
        <v>0</v>
      </c>
      <c r="BV2423" s="173">
        <f t="shared" si="1064"/>
        <v>0</v>
      </c>
      <c r="BW2423"/>
      <c r="BX2423"/>
    </row>
    <row r="2424" spans="1:76">
      <c r="A2424" s="152" t="s">
        <v>2817</v>
      </c>
      <c r="B2424" s="152" t="s">
        <v>206</v>
      </c>
      <c r="C2424" s="152" t="s">
        <v>205</v>
      </c>
      <c r="D2424" s="152" t="s">
        <v>219</v>
      </c>
      <c r="E2424" s="152" t="s">
        <v>219</v>
      </c>
      <c r="F2424" s="153">
        <f t="shared" si="1066"/>
        <v>60</v>
      </c>
      <c r="G2424" s="154">
        <v>0</v>
      </c>
      <c r="H2424" s="154">
        <f>IFERROR(VLOOKUP(B2424,'P2 Origin'!$C$21:$Q$176,15,FALSE),0)</f>
        <v>1</v>
      </c>
      <c r="I2424" s="154">
        <f>IFERROR(VLOOKUP(D2424,'P4 Destination'!$C$21:$Q$176,15,FALSE),0)</f>
        <v>0</v>
      </c>
      <c r="J2424" s="155"/>
      <c r="K2424" s="155"/>
      <c r="L2424" s="156">
        <v>60</v>
      </c>
      <c r="M2424" s="155">
        <v>2315</v>
      </c>
      <c r="N2424" s="155">
        <v>8</v>
      </c>
      <c r="O2424" s="157">
        <f t="shared" si="1041"/>
        <v>0</v>
      </c>
      <c r="P2424" s="158">
        <f t="shared" si="1042"/>
        <v>0</v>
      </c>
      <c r="Q2424" s="159">
        <f>IFERROR(VLOOKUP(N2424,'P1 Intra-Europees'!$A$15:$H$25,3,0),0)*P2424</f>
        <v>0</v>
      </c>
      <c r="R2424" s="160">
        <f t="shared" si="1043"/>
        <v>0</v>
      </c>
      <c r="S2424" s="159">
        <f>IFERROR(VLOOKUP(N2424,'P1 Intra-Europees'!$A$15:$H$25,4,0),0)*R2424</f>
        <v>0</v>
      </c>
      <c r="T2424" s="160">
        <f t="shared" si="1044"/>
        <v>0</v>
      </c>
      <c r="U2424" s="159">
        <f>IFERROR(VLOOKUP(N2424,'P1 Intra-Europees'!$A$15:$H$25,5,0),0)*T2424</f>
        <v>0</v>
      </c>
      <c r="V2424" s="160">
        <f t="shared" si="1045"/>
        <v>0</v>
      </c>
      <c r="W2424" s="159">
        <f>IFERROR(VLOOKUP(N2424,'P1 Intra-Europees'!$A$15:$H$25,6,0),0)*V2424</f>
        <v>0</v>
      </c>
      <c r="X2424" s="160">
        <f t="shared" si="1046"/>
        <v>60</v>
      </c>
      <c r="Y2424" s="159">
        <f>IFERROR(VLOOKUP(N2424,'P1 Intra-Europees'!$A$15:$H$25,7,0),0)*X2424</f>
        <v>0</v>
      </c>
      <c r="Z2424" s="161">
        <f t="shared" si="1047"/>
        <v>0</v>
      </c>
      <c r="AA2424" s="162">
        <f>IFERROR(VLOOKUP(N2424,'P1 Intra-Europees'!$A$15:$H$25,8,0),0)*Z2424</f>
        <v>0</v>
      </c>
      <c r="AB2424" s="163">
        <f t="shared" si="1048"/>
        <v>0</v>
      </c>
      <c r="AC2424" s="157" t="str">
        <f>VLOOKUP(B2424,'P2 Origin'!$C$21:$O$176,13,0)</f>
        <v>EUR</v>
      </c>
      <c r="AD2424" s="164">
        <f t="shared" si="1049"/>
        <v>0</v>
      </c>
      <c r="AE2424" s="165">
        <f>IF(AU2424&gt;0.1,VLOOKUP(B2424,'P2 Origin'!$C$21:$M$176,3,0)*H2424,0)</f>
        <v>0</v>
      </c>
      <c r="AF2424" s="166">
        <f t="shared" si="1050"/>
        <v>0</v>
      </c>
      <c r="AG2424" s="165">
        <f>(VLOOKUP(B2424,'P2 Origin'!$C$21:$M$176,4,0))*AF2424</f>
        <v>0</v>
      </c>
      <c r="AH2424" s="166">
        <f t="shared" si="1051"/>
        <v>0</v>
      </c>
      <c r="AI2424" s="165">
        <f>(VLOOKUP(B2424,'P2 Origin'!$C$21:$M$176,5,0))*AH2424</f>
        <v>0</v>
      </c>
      <c r="AJ2424" s="166">
        <f t="shared" si="1065"/>
        <v>0</v>
      </c>
      <c r="AK2424" s="165">
        <f>(VLOOKUP(B2424,'P2 Origin'!$C$21:$M$176,6,0))*AJ2424</f>
        <v>0</v>
      </c>
      <c r="AL2424" s="166">
        <f t="shared" si="1052"/>
        <v>0</v>
      </c>
      <c r="AM2424" s="165">
        <f>(VLOOKUP($B2424,'P2 Origin'!$C$21:$M$176,7,0))*AL2424</f>
        <v>0</v>
      </c>
      <c r="AN2424" s="166">
        <f t="shared" si="1053"/>
        <v>0</v>
      </c>
      <c r="AO2424" s="165">
        <f>(VLOOKUP($B2424,'P2 Origin'!$C$21:$M$176,8,0))*AN2424</f>
        <v>0</v>
      </c>
      <c r="AP2424" s="166">
        <f t="shared" si="1054"/>
        <v>0</v>
      </c>
      <c r="AQ2424" s="165">
        <f>(VLOOKUP($B2424,'P2 Origin'!$C$21:$M$176,9,0))*AP2424</f>
        <v>0</v>
      </c>
      <c r="AR2424" s="155">
        <f t="shared" si="1067"/>
        <v>0</v>
      </c>
      <c r="AS2424" s="164">
        <f>(VLOOKUP(B2424,'P2 Origin'!$C$21:$M$176,10,0))*K2424</f>
        <v>0</v>
      </c>
      <c r="AT2424" s="164">
        <f>(VLOOKUP(B2424,'P2 Origin'!$C$21:$M$176,11,0))*J2424</f>
        <v>0</v>
      </c>
      <c r="AU2424" s="167">
        <v>0</v>
      </c>
      <c r="AV2424" s="168">
        <v>0</v>
      </c>
      <c r="AW2424" s="169">
        <v>0</v>
      </c>
      <c r="AX2424" s="170">
        <f>IF(AU2424&gt;=0.1,'P3 Bureaumarge zee- en luchtvr.'!$D$12,0)</f>
        <v>0</v>
      </c>
      <c r="AY2424" s="163">
        <f t="shared" si="1055"/>
        <v>0</v>
      </c>
      <c r="AZ2424" s="157" t="str">
        <f>VLOOKUP(D2424,'P4 Destination'!$C$21:$O$176,13,0)</f>
        <v>EUR</v>
      </c>
      <c r="BA2424" s="164">
        <f t="shared" si="1056"/>
        <v>0</v>
      </c>
      <c r="BB2424" s="171">
        <f>IF(AU2424&gt;0.1,(VLOOKUP(D2424,'P4 Destination'!$C$21:$M$176,3,0))*I2424,0)</f>
        <v>0</v>
      </c>
      <c r="BC2424" s="172">
        <f t="shared" si="1057"/>
        <v>0</v>
      </c>
      <c r="BD2424" s="171">
        <f>(VLOOKUP($D2424,'P4 Destination'!$C$21:$M$176,4,0))*BC2424</f>
        <v>0</v>
      </c>
      <c r="BE2424" s="172">
        <f t="shared" si="1058"/>
        <v>0</v>
      </c>
      <c r="BF2424" s="171">
        <f>(VLOOKUP($D2424,'P4 Destination'!$C$21:$M$176,5,0))*BE2424</f>
        <v>0</v>
      </c>
      <c r="BG2424" s="172">
        <f t="shared" si="1059"/>
        <v>0</v>
      </c>
      <c r="BH2424" s="171">
        <f>(VLOOKUP($D2424,'P4 Destination'!$C$21:$M$176,6,0))*BG2424</f>
        <v>0</v>
      </c>
      <c r="BI2424" s="172">
        <f t="shared" si="1060"/>
        <v>0</v>
      </c>
      <c r="BJ2424" s="171">
        <f>(VLOOKUP($D2424,'P4 Destination'!$C$21:$M$176,7,0))*BI2424</f>
        <v>0</v>
      </c>
      <c r="BK2424" s="172">
        <f t="shared" si="1061"/>
        <v>0</v>
      </c>
      <c r="BL2424" s="171">
        <f>(VLOOKUP($D2424,'P4 Destination'!$C$21:$M$176,8,0))*BK2424</f>
        <v>0</v>
      </c>
      <c r="BM2424" s="172">
        <f t="shared" si="1062"/>
        <v>0</v>
      </c>
      <c r="BN2424" s="171">
        <f>(VLOOKUP($D2424,'P4 Destination'!$C$21:$M$176,9,0))*BM2424</f>
        <v>0</v>
      </c>
      <c r="BO2424" s="154">
        <f t="shared" si="1068"/>
        <v>0</v>
      </c>
      <c r="BP2424" s="171">
        <f>(VLOOKUP(D2424,'P4 Destination'!$C$21:$M$176,10,0))*K2424</f>
        <v>0</v>
      </c>
      <c r="BQ2424" s="171">
        <f>(VLOOKUP(D2424,'P4 Destination'!$C$21:$M$176,11,0))*J2424</f>
        <v>0</v>
      </c>
      <c r="BR2424" s="173">
        <f t="shared" si="1063"/>
        <v>0</v>
      </c>
      <c r="BS2424" s="173">
        <f>(AV2424*2500)*'P6 Verzekering'!$E$11</f>
        <v>0</v>
      </c>
      <c r="BT2424" s="173">
        <f>(AW2424*2500)*'P6 Verzekering'!$E$12</f>
        <v>0</v>
      </c>
      <c r="BU2424" s="173">
        <f>(L2424*2500)*'P6 Verzekering'!$E$13</f>
        <v>0</v>
      </c>
      <c r="BV2424" s="173">
        <f t="shared" si="1064"/>
        <v>0</v>
      </c>
      <c r="BW2424"/>
      <c r="BX2424"/>
    </row>
    <row r="2425" spans="1:76">
      <c r="A2425" s="152" t="s">
        <v>1504</v>
      </c>
      <c r="B2425" s="152" t="s">
        <v>234</v>
      </c>
      <c r="C2425" s="152" t="s">
        <v>233</v>
      </c>
      <c r="D2425" s="152" t="s">
        <v>198</v>
      </c>
      <c r="E2425" s="152" t="s">
        <v>195</v>
      </c>
      <c r="F2425" s="153">
        <f t="shared" si="1066"/>
        <v>60</v>
      </c>
      <c r="G2425" s="154">
        <v>0</v>
      </c>
      <c r="H2425" s="154">
        <f>IFERROR(VLOOKUP(B2425,'P2 Origin'!$C$21:$Q$176,15,FALSE),0)</f>
        <v>1</v>
      </c>
      <c r="I2425" s="154">
        <f>IFERROR(VLOOKUP(D2425,'P4 Destination'!$C$21:$Q$176,15,FALSE),0)</f>
        <v>1</v>
      </c>
      <c r="J2425" s="155"/>
      <c r="K2425" s="155"/>
      <c r="L2425" s="156">
        <v>60</v>
      </c>
      <c r="M2425" s="155">
        <v>2462</v>
      </c>
      <c r="N2425" s="155">
        <v>8</v>
      </c>
      <c r="O2425" s="157">
        <f t="shared" si="1041"/>
        <v>0</v>
      </c>
      <c r="P2425" s="158">
        <f t="shared" si="1042"/>
        <v>0</v>
      </c>
      <c r="Q2425" s="159">
        <f>IFERROR(VLOOKUP(N2425,'P1 Intra-Europees'!$A$15:$H$25,3,0),0)*P2425</f>
        <v>0</v>
      </c>
      <c r="R2425" s="160">
        <f t="shared" si="1043"/>
        <v>0</v>
      </c>
      <c r="S2425" s="159">
        <f>IFERROR(VLOOKUP(N2425,'P1 Intra-Europees'!$A$15:$H$25,4,0),0)*R2425</f>
        <v>0</v>
      </c>
      <c r="T2425" s="160">
        <f t="shared" si="1044"/>
        <v>0</v>
      </c>
      <c r="U2425" s="159">
        <f>IFERROR(VLOOKUP(N2425,'P1 Intra-Europees'!$A$15:$H$25,5,0),0)*T2425</f>
        <v>0</v>
      </c>
      <c r="V2425" s="160">
        <f t="shared" si="1045"/>
        <v>0</v>
      </c>
      <c r="W2425" s="159">
        <f>IFERROR(VLOOKUP(N2425,'P1 Intra-Europees'!$A$15:$H$25,6,0),0)*V2425</f>
        <v>0</v>
      </c>
      <c r="X2425" s="160">
        <f t="shared" si="1046"/>
        <v>60</v>
      </c>
      <c r="Y2425" s="159">
        <f>IFERROR(VLOOKUP(N2425,'P1 Intra-Europees'!$A$15:$H$25,7,0),0)*X2425</f>
        <v>0</v>
      </c>
      <c r="Z2425" s="161">
        <f t="shared" si="1047"/>
        <v>0</v>
      </c>
      <c r="AA2425" s="162">
        <f>IFERROR(VLOOKUP(N2425,'P1 Intra-Europees'!$A$15:$H$25,8,0),0)*Z2425</f>
        <v>0</v>
      </c>
      <c r="AB2425" s="163">
        <f t="shared" si="1048"/>
        <v>0</v>
      </c>
      <c r="AC2425" s="157" t="str">
        <f>VLOOKUP(B2425,'P2 Origin'!$C$21:$O$176,13,0)</f>
        <v>EUR</v>
      </c>
      <c r="AD2425" s="164">
        <f t="shared" si="1049"/>
        <v>0</v>
      </c>
      <c r="AE2425" s="165">
        <f>IF(AU2425&gt;0.1,VLOOKUP(B2425,'P2 Origin'!$C$21:$M$176,3,0)*H2425,0)</f>
        <v>0</v>
      </c>
      <c r="AF2425" s="166">
        <f t="shared" si="1050"/>
        <v>0</v>
      </c>
      <c r="AG2425" s="165">
        <f>(VLOOKUP(B2425,'P2 Origin'!$C$21:$M$176,4,0))*AF2425</f>
        <v>0</v>
      </c>
      <c r="AH2425" s="166">
        <f t="shared" si="1051"/>
        <v>0</v>
      </c>
      <c r="AI2425" s="165">
        <f>(VLOOKUP(B2425,'P2 Origin'!$C$21:$M$176,5,0))*AH2425</f>
        <v>0</v>
      </c>
      <c r="AJ2425" s="166">
        <f t="shared" si="1065"/>
        <v>0</v>
      </c>
      <c r="AK2425" s="165">
        <f>(VLOOKUP(B2425,'P2 Origin'!$C$21:$M$176,6,0))*AJ2425</f>
        <v>0</v>
      </c>
      <c r="AL2425" s="166">
        <f t="shared" si="1052"/>
        <v>0</v>
      </c>
      <c r="AM2425" s="165">
        <f>(VLOOKUP($B2425,'P2 Origin'!$C$21:$M$176,7,0))*AL2425</f>
        <v>0</v>
      </c>
      <c r="AN2425" s="166">
        <f t="shared" si="1053"/>
        <v>0</v>
      </c>
      <c r="AO2425" s="165">
        <f>(VLOOKUP($B2425,'P2 Origin'!$C$21:$M$176,8,0))*AN2425</f>
        <v>0</v>
      </c>
      <c r="AP2425" s="166">
        <f t="shared" si="1054"/>
        <v>0</v>
      </c>
      <c r="AQ2425" s="165">
        <f>(VLOOKUP($B2425,'P2 Origin'!$C$21:$M$176,9,0))*AP2425</f>
        <v>0</v>
      </c>
      <c r="AR2425" s="155">
        <f t="shared" si="1067"/>
        <v>0</v>
      </c>
      <c r="AS2425" s="164">
        <f>(VLOOKUP(B2425,'P2 Origin'!$C$21:$M$176,10,0))*K2425</f>
        <v>0</v>
      </c>
      <c r="AT2425" s="164">
        <f>(VLOOKUP(B2425,'P2 Origin'!$C$21:$M$176,11,0))*J2425</f>
        <v>0</v>
      </c>
      <c r="AU2425" s="167">
        <v>0</v>
      </c>
      <c r="AV2425" s="168">
        <v>0</v>
      </c>
      <c r="AW2425" s="169">
        <v>0</v>
      </c>
      <c r="AX2425" s="170">
        <f>IF(AU2425&gt;=0.1,'P3 Bureaumarge zee- en luchtvr.'!$D$12,0)</f>
        <v>0</v>
      </c>
      <c r="AY2425" s="163">
        <f t="shared" si="1055"/>
        <v>0</v>
      </c>
      <c r="AZ2425" s="157" t="str">
        <f>VLOOKUP(D2425,'P4 Destination'!$C$21:$O$176,13,0)</f>
        <v>EUR</v>
      </c>
      <c r="BA2425" s="164">
        <f t="shared" si="1056"/>
        <v>0</v>
      </c>
      <c r="BB2425" s="171">
        <f>IF(AU2425&gt;0.1,(VLOOKUP(D2425,'P4 Destination'!$C$21:$M$176,3,0))*I2425,0)</f>
        <v>0</v>
      </c>
      <c r="BC2425" s="172">
        <f t="shared" si="1057"/>
        <v>0</v>
      </c>
      <c r="BD2425" s="171">
        <f>(VLOOKUP($D2425,'P4 Destination'!$C$21:$M$176,4,0))*BC2425</f>
        <v>0</v>
      </c>
      <c r="BE2425" s="172">
        <f t="shared" si="1058"/>
        <v>0</v>
      </c>
      <c r="BF2425" s="171">
        <f>(VLOOKUP($D2425,'P4 Destination'!$C$21:$M$176,5,0))*BE2425</f>
        <v>0</v>
      </c>
      <c r="BG2425" s="172">
        <f t="shared" si="1059"/>
        <v>0</v>
      </c>
      <c r="BH2425" s="171">
        <f>(VLOOKUP($D2425,'P4 Destination'!$C$21:$M$176,6,0))*BG2425</f>
        <v>0</v>
      </c>
      <c r="BI2425" s="172">
        <f t="shared" si="1060"/>
        <v>0</v>
      </c>
      <c r="BJ2425" s="171">
        <f>(VLOOKUP($D2425,'P4 Destination'!$C$21:$M$176,7,0))*BI2425</f>
        <v>0</v>
      </c>
      <c r="BK2425" s="172">
        <f t="shared" si="1061"/>
        <v>0</v>
      </c>
      <c r="BL2425" s="171">
        <f>(VLOOKUP($D2425,'P4 Destination'!$C$21:$M$176,8,0))*BK2425</f>
        <v>0</v>
      </c>
      <c r="BM2425" s="172">
        <f t="shared" si="1062"/>
        <v>0</v>
      </c>
      <c r="BN2425" s="171">
        <f>(VLOOKUP($D2425,'P4 Destination'!$C$21:$M$176,9,0))*BM2425</f>
        <v>0</v>
      </c>
      <c r="BO2425" s="154">
        <f t="shared" si="1068"/>
        <v>0</v>
      </c>
      <c r="BP2425" s="171">
        <f>(VLOOKUP(D2425,'P4 Destination'!$C$21:$M$176,10,0))*K2425</f>
        <v>0</v>
      </c>
      <c r="BQ2425" s="171">
        <f>(VLOOKUP(D2425,'P4 Destination'!$C$21:$M$176,11,0))*J2425</f>
        <v>0</v>
      </c>
      <c r="BR2425" s="173">
        <f t="shared" si="1063"/>
        <v>0</v>
      </c>
      <c r="BS2425" s="173">
        <f>(AV2425*2500)*'P6 Verzekering'!$E$11</f>
        <v>0</v>
      </c>
      <c r="BT2425" s="173">
        <f>(AW2425*2500)*'P6 Verzekering'!$E$12</f>
        <v>0</v>
      </c>
      <c r="BU2425" s="173">
        <f>(L2425*2500)*'P6 Verzekering'!$E$13</f>
        <v>0</v>
      </c>
      <c r="BV2425" s="173">
        <f t="shared" si="1064"/>
        <v>0</v>
      </c>
      <c r="BW2425"/>
      <c r="BX2425"/>
    </row>
    <row r="2426" spans="1:76">
      <c r="A2426" s="152" t="s">
        <v>1488</v>
      </c>
      <c r="B2426" s="152" t="s">
        <v>234</v>
      </c>
      <c r="C2426" s="152" t="s">
        <v>233</v>
      </c>
      <c r="D2426" s="152" t="s">
        <v>219</v>
      </c>
      <c r="E2426" s="152" t="s">
        <v>219</v>
      </c>
      <c r="F2426" s="153">
        <f t="shared" si="1066"/>
        <v>60</v>
      </c>
      <c r="G2426" s="154">
        <v>0</v>
      </c>
      <c r="H2426" s="154">
        <f>IFERROR(VLOOKUP(B2426,'P2 Origin'!$C$21:$Q$176,15,FALSE),0)</f>
        <v>1</v>
      </c>
      <c r="I2426" s="154">
        <f>IFERROR(VLOOKUP(D2426,'P4 Destination'!$C$21:$Q$176,15,FALSE),0)</f>
        <v>0</v>
      </c>
      <c r="J2426" s="155"/>
      <c r="K2426" s="155"/>
      <c r="L2426" s="156">
        <v>60</v>
      </c>
      <c r="M2426" s="155">
        <v>2476</v>
      </c>
      <c r="N2426" s="155">
        <v>8</v>
      </c>
      <c r="O2426" s="157">
        <f t="shared" si="1041"/>
        <v>0</v>
      </c>
      <c r="P2426" s="158">
        <f t="shared" si="1042"/>
        <v>0</v>
      </c>
      <c r="Q2426" s="159">
        <f>IFERROR(VLOOKUP(N2426,'P1 Intra-Europees'!$A$15:$H$25,3,0),0)*P2426</f>
        <v>0</v>
      </c>
      <c r="R2426" s="160">
        <f t="shared" si="1043"/>
        <v>0</v>
      </c>
      <c r="S2426" s="159">
        <f>IFERROR(VLOOKUP(N2426,'P1 Intra-Europees'!$A$15:$H$25,4,0),0)*R2426</f>
        <v>0</v>
      </c>
      <c r="T2426" s="160">
        <f t="shared" si="1044"/>
        <v>0</v>
      </c>
      <c r="U2426" s="159">
        <f>IFERROR(VLOOKUP(N2426,'P1 Intra-Europees'!$A$15:$H$25,5,0),0)*T2426</f>
        <v>0</v>
      </c>
      <c r="V2426" s="160">
        <f t="shared" si="1045"/>
        <v>0</v>
      </c>
      <c r="W2426" s="159">
        <f>IFERROR(VLOOKUP(N2426,'P1 Intra-Europees'!$A$15:$H$25,6,0),0)*V2426</f>
        <v>0</v>
      </c>
      <c r="X2426" s="160">
        <f t="shared" si="1046"/>
        <v>60</v>
      </c>
      <c r="Y2426" s="159">
        <f>IFERROR(VLOOKUP(N2426,'P1 Intra-Europees'!$A$15:$H$25,7,0),0)*X2426</f>
        <v>0</v>
      </c>
      <c r="Z2426" s="161">
        <f t="shared" si="1047"/>
        <v>0</v>
      </c>
      <c r="AA2426" s="162">
        <f>IFERROR(VLOOKUP(N2426,'P1 Intra-Europees'!$A$15:$H$25,8,0),0)*Z2426</f>
        <v>0</v>
      </c>
      <c r="AB2426" s="163">
        <f t="shared" si="1048"/>
        <v>0</v>
      </c>
      <c r="AC2426" s="157" t="str">
        <f>VLOOKUP(B2426,'P2 Origin'!$C$21:$O$176,13,0)</f>
        <v>EUR</v>
      </c>
      <c r="AD2426" s="164">
        <f t="shared" si="1049"/>
        <v>0</v>
      </c>
      <c r="AE2426" s="165">
        <f>IF(AU2426&gt;0.1,VLOOKUP(B2426,'P2 Origin'!$C$21:$M$176,3,0)*H2426,0)</f>
        <v>0</v>
      </c>
      <c r="AF2426" s="166">
        <f t="shared" si="1050"/>
        <v>0</v>
      </c>
      <c r="AG2426" s="165">
        <f>(VLOOKUP(B2426,'P2 Origin'!$C$21:$M$176,4,0))*AF2426</f>
        <v>0</v>
      </c>
      <c r="AH2426" s="166">
        <f t="shared" si="1051"/>
        <v>0</v>
      </c>
      <c r="AI2426" s="165">
        <f>(VLOOKUP(B2426,'P2 Origin'!$C$21:$M$176,5,0))*AH2426</f>
        <v>0</v>
      </c>
      <c r="AJ2426" s="166">
        <f t="shared" si="1065"/>
        <v>0</v>
      </c>
      <c r="AK2426" s="165">
        <f>(VLOOKUP(B2426,'P2 Origin'!$C$21:$M$176,6,0))*AJ2426</f>
        <v>0</v>
      </c>
      <c r="AL2426" s="166">
        <f t="shared" si="1052"/>
        <v>0</v>
      </c>
      <c r="AM2426" s="165">
        <f>(VLOOKUP($B2426,'P2 Origin'!$C$21:$M$176,7,0))*AL2426</f>
        <v>0</v>
      </c>
      <c r="AN2426" s="166">
        <f t="shared" si="1053"/>
        <v>0</v>
      </c>
      <c r="AO2426" s="165">
        <f>(VLOOKUP($B2426,'P2 Origin'!$C$21:$M$176,8,0))*AN2426</f>
        <v>0</v>
      </c>
      <c r="AP2426" s="166">
        <f t="shared" si="1054"/>
        <v>0</v>
      </c>
      <c r="AQ2426" s="165">
        <f>(VLOOKUP($B2426,'P2 Origin'!$C$21:$M$176,9,0))*AP2426</f>
        <v>0</v>
      </c>
      <c r="AR2426" s="155">
        <f t="shared" si="1067"/>
        <v>0</v>
      </c>
      <c r="AS2426" s="164">
        <f>(VLOOKUP(B2426,'P2 Origin'!$C$21:$M$176,10,0))*K2426</f>
        <v>0</v>
      </c>
      <c r="AT2426" s="164">
        <f>(VLOOKUP(B2426,'P2 Origin'!$C$21:$M$176,11,0))*J2426</f>
        <v>0</v>
      </c>
      <c r="AU2426" s="167">
        <v>0</v>
      </c>
      <c r="AV2426" s="168">
        <v>0</v>
      </c>
      <c r="AW2426" s="169">
        <v>0</v>
      </c>
      <c r="AX2426" s="170">
        <f>IF(AU2426&gt;=0.1,'P3 Bureaumarge zee- en luchtvr.'!$D$12,0)</f>
        <v>0</v>
      </c>
      <c r="AY2426" s="163">
        <f t="shared" si="1055"/>
        <v>0</v>
      </c>
      <c r="AZ2426" s="157" t="str">
        <f>VLOOKUP(D2426,'P4 Destination'!$C$21:$O$176,13,0)</f>
        <v>EUR</v>
      </c>
      <c r="BA2426" s="164">
        <f t="shared" si="1056"/>
        <v>0</v>
      </c>
      <c r="BB2426" s="171">
        <f>IF(AU2426&gt;0.1,(VLOOKUP(D2426,'P4 Destination'!$C$21:$M$176,3,0))*I2426,0)</f>
        <v>0</v>
      </c>
      <c r="BC2426" s="172">
        <f t="shared" si="1057"/>
        <v>0</v>
      </c>
      <c r="BD2426" s="171">
        <f>(VLOOKUP($D2426,'P4 Destination'!$C$21:$M$176,4,0))*BC2426</f>
        <v>0</v>
      </c>
      <c r="BE2426" s="172">
        <f t="shared" si="1058"/>
        <v>0</v>
      </c>
      <c r="BF2426" s="171">
        <f>(VLOOKUP($D2426,'P4 Destination'!$C$21:$M$176,5,0))*BE2426</f>
        <v>0</v>
      </c>
      <c r="BG2426" s="172">
        <f t="shared" si="1059"/>
        <v>0</v>
      </c>
      <c r="BH2426" s="171">
        <f>(VLOOKUP($D2426,'P4 Destination'!$C$21:$M$176,6,0))*BG2426</f>
        <v>0</v>
      </c>
      <c r="BI2426" s="172">
        <f t="shared" si="1060"/>
        <v>0</v>
      </c>
      <c r="BJ2426" s="171">
        <f>(VLOOKUP($D2426,'P4 Destination'!$C$21:$M$176,7,0))*BI2426</f>
        <v>0</v>
      </c>
      <c r="BK2426" s="172">
        <f t="shared" si="1061"/>
        <v>0</v>
      </c>
      <c r="BL2426" s="171">
        <f>(VLOOKUP($D2426,'P4 Destination'!$C$21:$M$176,8,0))*BK2426</f>
        <v>0</v>
      </c>
      <c r="BM2426" s="172">
        <f t="shared" si="1062"/>
        <v>0</v>
      </c>
      <c r="BN2426" s="171">
        <f>(VLOOKUP($D2426,'P4 Destination'!$C$21:$M$176,9,0))*BM2426</f>
        <v>0</v>
      </c>
      <c r="BO2426" s="154">
        <f t="shared" si="1068"/>
        <v>0</v>
      </c>
      <c r="BP2426" s="171">
        <f>(VLOOKUP(D2426,'P4 Destination'!$C$21:$M$176,10,0))*K2426</f>
        <v>0</v>
      </c>
      <c r="BQ2426" s="171">
        <f>(VLOOKUP(D2426,'P4 Destination'!$C$21:$M$176,11,0))*J2426</f>
        <v>0</v>
      </c>
      <c r="BR2426" s="173">
        <f t="shared" si="1063"/>
        <v>0</v>
      </c>
      <c r="BS2426" s="173">
        <f>(AV2426*2500)*'P6 Verzekering'!$E$11</f>
        <v>0</v>
      </c>
      <c r="BT2426" s="173">
        <f>(AW2426*2500)*'P6 Verzekering'!$E$12</f>
        <v>0</v>
      </c>
      <c r="BU2426" s="173">
        <f>(L2426*2500)*'P6 Verzekering'!$E$13</f>
        <v>0</v>
      </c>
      <c r="BV2426" s="173">
        <f t="shared" si="1064"/>
        <v>0</v>
      </c>
      <c r="BW2426"/>
      <c r="BX2426"/>
    </row>
    <row r="2427" spans="1:76">
      <c r="A2427" s="152" t="s">
        <v>1483</v>
      </c>
      <c r="B2427" s="152" t="s">
        <v>234</v>
      </c>
      <c r="C2427" s="152" t="s">
        <v>233</v>
      </c>
      <c r="D2427" s="152" t="s">
        <v>219</v>
      </c>
      <c r="E2427" s="152" t="s">
        <v>219</v>
      </c>
      <c r="F2427" s="153">
        <f t="shared" si="1066"/>
        <v>60</v>
      </c>
      <c r="G2427" s="154">
        <v>0</v>
      </c>
      <c r="H2427" s="154">
        <f>IFERROR(VLOOKUP(B2427,'P2 Origin'!$C$21:$Q$176,15,FALSE),0)</f>
        <v>1</v>
      </c>
      <c r="I2427" s="154">
        <f>IFERROR(VLOOKUP(D2427,'P4 Destination'!$C$21:$Q$176,15,FALSE),0)</f>
        <v>0</v>
      </c>
      <c r="J2427" s="155"/>
      <c r="K2427" s="155"/>
      <c r="L2427" s="156">
        <v>60</v>
      </c>
      <c r="M2427" s="155">
        <v>2605</v>
      </c>
      <c r="N2427" s="155">
        <v>9</v>
      </c>
      <c r="O2427" s="157">
        <f t="shared" si="1041"/>
        <v>0</v>
      </c>
      <c r="P2427" s="158">
        <f t="shared" si="1042"/>
        <v>0</v>
      </c>
      <c r="Q2427" s="159">
        <f>IFERROR(VLOOKUP(N2427,'P1 Intra-Europees'!$A$15:$H$25,3,0),0)*P2427</f>
        <v>0</v>
      </c>
      <c r="R2427" s="160">
        <f t="shared" si="1043"/>
        <v>0</v>
      </c>
      <c r="S2427" s="159">
        <f>IFERROR(VLOOKUP(N2427,'P1 Intra-Europees'!$A$15:$H$25,4,0),0)*R2427</f>
        <v>0</v>
      </c>
      <c r="T2427" s="160">
        <f t="shared" si="1044"/>
        <v>0</v>
      </c>
      <c r="U2427" s="159">
        <f>IFERROR(VLOOKUP(N2427,'P1 Intra-Europees'!$A$15:$H$25,5,0),0)*T2427</f>
        <v>0</v>
      </c>
      <c r="V2427" s="160">
        <f t="shared" si="1045"/>
        <v>0</v>
      </c>
      <c r="W2427" s="159">
        <f>IFERROR(VLOOKUP(N2427,'P1 Intra-Europees'!$A$15:$H$25,6,0),0)*V2427</f>
        <v>0</v>
      </c>
      <c r="X2427" s="160">
        <f t="shared" si="1046"/>
        <v>60</v>
      </c>
      <c r="Y2427" s="159">
        <f>IFERROR(VLOOKUP(N2427,'P1 Intra-Europees'!$A$15:$H$25,7,0),0)*X2427</f>
        <v>0</v>
      </c>
      <c r="Z2427" s="161">
        <f t="shared" si="1047"/>
        <v>0</v>
      </c>
      <c r="AA2427" s="162">
        <f>IFERROR(VLOOKUP(N2427,'P1 Intra-Europees'!$A$15:$H$25,8,0),0)*Z2427</f>
        <v>0</v>
      </c>
      <c r="AB2427" s="163">
        <f t="shared" si="1048"/>
        <v>0</v>
      </c>
      <c r="AC2427" s="157" t="str">
        <f>VLOOKUP(B2427,'P2 Origin'!$C$21:$O$176,13,0)</f>
        <v>EUR</v>
      </c>
      <c r="AD2427" s="164">
        <f t="shared" si="1049"/>
        <v>0</v>
      </c>
      <c r="AE2427" s="165">
        <f>IF(AU2427&gt;0.1,VLOOKUP(B2427,'P2 Origin'!$C$21:$M$176,3,0)*H2427,0)</f>
        <v>0</v>
      </c>
      <c r="AF2427" s="166">
        <f t="shared" si="1050"/>
        <v>0</v>
      </c>
      <c r="AG2427" s="165">
        <f>(VLOOKUP(B2427,'P2 Origin'!$C$21:$M$176,4,0))*AF2427</f>
        <v>0</v>
      </c>
      <c r="AH2427" s="166">
        <f t="shared" si="1051"/>
        <v>0</v>
      </c>
      <c r="AI2427" s="165">
        <f>(VLOOKUP(B2427,'P2 Origin'!$C$21:$M$176,5,0))*AH2427</f>
        <v>0</v>
      </c>
      <c r="AJ2427" s="166">
        <f t="shared" si="1065"/>
        <v>0</v>
      </c>
      <c r="AK2427" s="165">
        <f>(VLOOKUP(B2427,'P2 Origin'!$C$21:$M$176,6,0))*AJ2427</f>
        <v>0</v>
      </c>
      <c r="AL2427" s="166">
        <f t="shared" si="1052"/>
        <v>0</v>
      </c>
      <c r="AM2427" s="165">
        <f>(VLOOKUP($B2427,'P2 Origin'!$C$21:$M$176,7,0))*AL2427</f>
        <v>0</v>
      </c>
      <c r="AN2427" s="166">
        <f t="shared" si="1053"/>
        <v>0</v>
      </c>
      <c r="AO2427" s="165">
        <f>(VLOOKUP($B2427,'P2 Origin'!$C$21:$M$176,8,0))*AN2427</f>
        <v>0</v>
      </c>
      <c r="AP2427" s="166">
        <f t="shared" si="1054"/>
        <v>0</v>
      </c>
      <c r="AQ2427" s="165">
        <f>(VLOOKUP($B2427,'P2 Origin'!$C$21:$M$176,9,0))*AP2427</f>
        <v>0</v>
      </c>
      <c r="AR2427" s="155">
        <f t="shared" si="1067"/>
        <v>0</v>
      </c>
      <c r="AS2427" s="164">
        <f>(VLOOKUP(B2427,'P2 Origin'!$C$21:$M$176,10,0))*K2427</f>
        <v>0</v>
      </c>
      <c r="AT2427" s="164">
        <f>(VLOOKUP(B2427,'P2 Origin'!$C$21:$M$176,11,0))*J2427</f>
        <v>0</v>
      </c>
      <c r="AU2427" s="167">
        <v>0</v>
      </c>
      <c r="AV2427" s="168">
        <v>0</v>
      </c>
      <c r="AW2427" s="169">
        <v>0</v>
      </c>
      <c r="AX2427" s="170">
        <f>IF(AU2427&gt;=0.1,'P3 Bureaumarge zee- en luchtvr.'!$D$12,0)</f>
        <v>0</v>
      </c>
      <c r="AY2427" s="163">
        <f t="shared" si="1055"/>
        <v>0</v>
      </c>
      <c r="AZ2427" s="157" t="str">
        <f>VLOOKUP(D2427,'P4 Destination'!$C$21:$O$176,13,0)</f>
        <v>EUR</v>
      </c>
      <c r="BA2427" s="164">
        <f t="shared" si="1056"/>
        <v>0</v>
      </c>
      <c r="BB2427" s="171">
        <f>IF(AU2427&gt;0.1,(VLOOKUP(D2427,'P4 Destination'!$C$21:$M$176,3,0))*I2427,0)</f>
        <v>0</v>
      </c>
      <c r="BC2427" s="172">
        <f t="shared" si="1057"/>
        <v>0</v>
      </c>
      <c r="BD2427" s="171">
        <f>(VLOOKUP($D2427,'P4 Destination'!$C$21:$M$176,4,0))*BC2427</f>
        <v>0</v>
      </c>
      <c r="BE2427" s="172">
        <f t="shared" si="1058"/>
        <v>0</v>
      </c>
      <c r="BF2427" s="171">
        <f>(VLOOKUP($D2427,'P4 Destination'!$C$21:$M$176,5,0))*BE2427</f>
        <v>0</v>
      </c>
      <c r="BG2427" s="172">
        <f t="shared" si="1059"/>
        <v>0</v>
      </c>
      <c r="BH2427" s="171">
        <f>(VLOOKUP($D2427,'P4 Destination'!$C$21:$M$176,6,0))*BG2427</f>
        <v>0</v>
      </c>
      <c r="BI2427" s="172">
        <f t="shared" si="1060"/>
        <v>0</v>
      </c>
      <c r="BJ2427" s="171">
        <f>(VLOOKUP($D2427,'P4 Destination'!$C$21:$M$176,7,0))*BI2427</f>
        <v>0</v>
      </c>
      <c r="BK2427" s="172">
        <f t="shared" si="1061"/>
        <v>0</v>
      </c>
      <c r="BL2427" s="171">
        <f>(VLOOKUP($D2427,'P4 Destination'!$C$21:$M$176,8,0))*BK2427</f>
        <v>0</v>
      </c>
      <c r="BM2427" s="172">
        <f t="shared" si="1062"/>
        <v>0</v>
      </c>
      <c r="BN2427" s="171">
        <f>(VLOOKUP($D2427,'P4 Destination'!$C$21:$M$176,9,0))*BM2427</f>
        <v>0</v>
      </c>
      <c r="BO2427" s="154">
        <f t="shared" si="1068"/>
        <v>0</v>
      </c>
      <c r="BP2427" s="171">
        <f>(VLOOKUP(D2427,'P4 Destination'!$C$21:$M$176,10,0))*K2427</f>
        <v>0</v>
      </c>
      <c r="BQ2427" s="171">
        <f>(VLOOKUP(D2427,'P4 Destination'!$C$21:$M$176,11,0))*J2427</f>
        <v>0</v>
      </c>
      <c r="BR2427" s="173">
        <f t="shared" si="1063"/>
        <v>0</v>
      </c>
      <c r="BS2427" s="173">
        <f>(AV2427*2500)*'P6 Verzekering'!$E$11</f>
        <v>0</v>
      </c>
      <c r="BT2427" s="173">
        <f>(AW2427*2500)*'P6 Verzekering'!$E$12</f>
        <v>0</v>
      </c>
      <c r="BU2427" s="173">
        <f>(L2427*2500)*'P6 Verzekering'!$E$13</f>
        <v>0</v>
      </c>
      <c r="BV2427" s="173">
        <f t="shared" si="1064"/>
        <v>0</v>
      </c>
      <c r="BW2427"/>
      <c r="BX2427"/>
    </row>
    <row r="2428" spans="1:76">
      <c r="A2428" s="152" t="s">
        <v>1492</v>
      </c>
      <c r="B2428" s="152" t="s">
        <v>234</v>
      </c>
      <c r="C2428" s="152" t="s">
        <v>233</v>
      </c>
      <c r="D2428" s="152" t="s">
        <v>219</v>
      </c>
      <c r="E2428" s="152" t="s">
        <v>219</v>
      </c>
      <c r="F2428" s="153">
        <f t="shared" si="1066"/>
        <v>60</v>
      </c>
      <c r="G2428" s="154">
        <v>0</v>
      </c>
      <c r="H2428" s="154">
        <f>IFERROR(VLOOKUP(B2428,'P2 Origin'!$C$21:$Q$176,15,FALSE),0)</f>
        <v>1</v>
      </c>
      <c r="I2428" s="154">
        <f>IFERROR(VLOOKUP(D2428,'P4 Destination'!$C$21:$Q$176,15,FALSE),0)</f>
        <v>0</v>
      </c>
      <c r="J2428" s="155"/>
      <c r="K2428" s="155"/>
      <c r="L2428" s="156">
        <v>60</v>
      </c>
      <c r="M2428" s="155">
        <v>2624</v>
      </c>
      <c r="N2428" s="155">
        <v>9</v>
      </c>
      <c r="O2428" s="157">
        <f t="shared" si="1041"/>
        <v>0</v>
      </c>
      <c r="P2428" s="158">
        <f t="shared" si="1042"/>
        <v>0</v>
      </c>
      <c r="Q2428" s="159">
        <f>IFERROR(VLOOKUP(N2428,'P1 Intra-Europees'!$A$15:$H$25,3,0),0)*P2428</f>
        <v>0</v>
      </c>
      <c r="R2428" s="160">
        <f t="shared" si="1043"/>
        <v>0</v>
      </c>
      <c r="S2428" s="159">
        <f>IFERROR(VLOOKUP(N2428,'P1 Intra-Europees'!$A$15:$H$25,4,0),0)*R2428</f>
        <v>0</v>
      </c>
      <c r="T2428" s="160">
        <f t="shared" si="1044"/>
        <v>0</v>
      </c>
      <c r="U2428" s="159">
        <f>IFERROR(VLOOKUP(N2428,'P1 Intra-Europees'!$A$15:$H$25,5,0),0)*T2428</f>
        <v>0</v>
      </c>
      <c r="V2428" s="160">
        <f t="shared" si="1045"/>
        <v>0</v>
      </c>
      <c r="W2428" s="159">
        <f>IFERROR(VLOOKUP(N2428,'P1 Intra-Europees'!$A$15:$H$25,6,0),0)*V2428</f>
        <v>0</v>
      </c>
      <c r="X2428" s="160">
        <f t="shared" si="1046"/>
        <v>60</v>
      </c>
      <c r="Y2428" s="159">
        <f>IFERROR(VLOOKUP(N2428,'P1 Intra-Europees'!$A$15:$H$25,7,0),0)*X2428</f>
        <v>0</v>
      </c>
      <c r="Z2428" s="161">
        <f t="shared" si="1047"/>
        <v>0</v>
      </c>
      <c r="AA2428" s="162">
        <f>IFERROR(VLOOKUP(N2428,'P1 Intra-Europees'!$A$15:$H$25,8,0),0)*Z2428</f>
        <v>0</v>
      </c>
      <c r="AB2428" s="163">
        <f t="shared" si="1048"/>
        <v>0</v>
      </c>
      <c r="AC2428" s="157" t="str">
        <f>VLOOKUP(B2428,'P2 Origin'!$C$21:$O$176,13,0)</f>
        <v>EUR</v>
      </c>
      <c r="AD2428" s="164">
        <f t="shared" si="1049"/>
        <v>0</v>
      </c>
      <c r="AE2428" s="165">
        <f>IF(AU2428&gt;0.1,VLOOKUP(B2428,'P2 Origin'!$C$21:$M$176,3,0)*H2428,0)</f>
        <v>0</v>
      </c>
      <c r="AF2428" s="166">
        <f t="shared" si="1050"/>
        <v>0</v>
      </c>
      <c r="AG2428" s="165">
        <f>(VLOOKUP(B2428,'P2 Origin'!$C$21:$M$176,4,0))*AF2428</f>
        <v>0</v>
      </c>
      <c r="AH2428" s="166">
        <f t="shared" si="1051"/>
        <v>0</v>
      </c>
      <c r="AI2428" s="165">
        <f>(VLOOKUP(B2428,'P2 Origin'!$C$21:$M$176,5,0))*AH2428</f>
        <v>0</v>
      </c>
      <c r="AJ2428" s="166">
        <f t="shared" si="1065"/>
        <v>0</v>
      </c>
      <c r="AK2428" s="165">
        <f>(VLOOKUP(B2428,'P2 Origin'!$C$21:$M$176,6,0))*AJ2428</f>
        <v>0</v>
      </c>
      <c r="AL2428" s="166">
        <f t="shared" si="1052"/>
        <v>0</v>
      </c>
      <c r="AM2428" s="165">
        <f>(VLOOKUP($B2428,'P2 Origin'!$C$21:$M$176,7,0))*AL2428</f>
        <v>0</v>
      </c>
      <c r="AN2428" s="166">
        <f t="shared" si="1053"/>
        <v>0</v>
      </c>
      <c r="AO2428" s="165">
        <f>(VLOOKUP($B2428,'P2 Origin'!$C$21:$M$176,8,0))*AN2428</f>
        <v>0</v>
      </c>
      <c r="AP2428" s="166">
        <f t="shared" si="1054"/>
        <v>0</v>
      </c>
      <c r="AQ2428" s="165">
        <f>(VLOOKUP($B2428,'P2 Origin'!$C$21:$M$176,9,0))*AP2428</f>
        <v>0</v>
      </c>
      <c r="AR2428" s="155">
        <f t="shared" si="1067"/>
        <v>0</v>
      </c>
      <c r="AS2428" s="164">
        <f>(VLOOKUP(B2428,'P2 Origin'!$C$21:$M$176,10,0))*K2428</f>
        <v>0</v>
      </c>
      <c r="AT2428" s="164">
        <f>(VLOOKUP(B2428,'P2 Origin'!$C$21:$M$176,11,0))*J2428</f>
        <v>0</v>
      </c>
      <c r="AU2428" s="167">
        <v>0</v>
      </c>
      <c r="AV2428" s="168">
        <v>0</v>
      </c>
      <c r="AW2428" s="169">
        <v>0</v>
      </c>
      <c r="AX2428" s="170">
        <f>IF(AU2428&gt;=0.1,'P3 Bureaumarge zee- en luchtvr.'!$D$12,0)</f>
        <v>0</v>
      </c>
      <c r="AY2428" s="163">
        <f t="shared" si="1055"/>
        <v>0</v>
      </c>
      <c r="AZ2428" s="157" t="str">
        <f>VLOOKUP(D2428,'P4 Destination'!$C$21:$O$176,13,0)</f>
        <v>EUR</v>
      </c>
      <c r="BA2428" s="164">
        <f t="shared" si="1056"/>
        <v>0</v>
      </c>
      <c r="BB2428" s="171">
        <f>IF(AU2428&gt;0.1,(VLOOKUP(D2428,'P4 Destination'!$C$21:$M$176,3,0))*I2428,0)</f>
        <v>0</v>
      </c>
      <c r="BC2428" s="172">
        <f t="shared" si="1057"/>
        <v>0</v>
      </c>
      <c r="BD2428" s="171">
        <f>(VLOOKUP($D2428,'P4 Destination'!$C$21:$M$176,4,0))*BC2428</f>
        <v>0</v>
      </c>
      <c r="BE2428" s="172">
        <f t="shared" si="1058"/>
        <v>0</v>
      </c>
      <c r="BF2428" s="171">
        <f>(VLOOKUP($D2428,'P4 Destination'!$C$21:$M$176,5,0))*BE2428</f>
        <v>0</v>
      </c>
      <c r="BG2428" s="172">
        <f t="shared" si="1059"/>
        <v>0</v>
      </c>
      <c r="BH2428" s="171">
        <f>(VLOOKUP($D2428,'P4 Destination'!$C$21:$M$176,6,0))*BG2428</f>
        <v>0</v>
      </c>
      <c r="BI2428" s="172">
        <f t="shared" si="1060"/>
        <v>0</v>
      </c>
      <c r="BJ2428" s="171">
        <f>(VLOOKUP($D2428,'P4 Destination'!$C$21:$M$176,7,0))*BI2428</f>
        <v>0</v>
      </c>
      <c r="BK2428" s="172">
        <f t="shared" si="1061"/>
        <v>0</v>
      </c>
      <c r="BL2428" s="171">
        <f>(VLOOKUP($D2428,'P4 Destination'!$C$21:$M$176,8,0))*BK2428</f>
        <v>0</v>
      </c>
      <c r="BM2428" s="172">
        <f t="shared" si="1062"/>
        <v>0</v>
      </c>
      <c r="BN2428" s="171">
        <f>(VLOOKUP($D2428,'P4 Destination'!$C$21:$M$176,9,0))*BM2428</f>
        <v>0</v>
      </c>
      <c r="BO2428" s="154">
        <f t="shared" si="1068"/>
        <v>0</v>
      </c>
      <c r="BP2428" s="171">
        <f>(VLOOKUP(D2428,'P4 Destination'!$C$21:$M$176,10,0))*K2428</f>
        <v>0</v>
      </c>
      <c r="BQ2428" s="171">
        <f>(VLOOKUP(D2428,'P4 Destination'!$C$21:$M$176,11,0))*J2428</f>
        <v>0</v>
      </c>
      <c r="BR2428" s="173">
        <f t="shared" si="1063"/>
        <v>0</v>
      </c>
      <c r="BS2428" s="173">
        <f>(AV2428*2500)*'P6 Verzekering'!$E$11</f>
        <v>0</v>
      </c>
      <c r="BT2428" s="173">
        <f>(AW2428*2500)*'P6 Verzekering'!$E$12</f>
        <v>0</v>
      </c>
      <c r="BU2428" s="173">
        <f>(L2428*2500)*'P6 Verzekering'!$E$13</f>
        <v>0</v>
      </c>
      <c r="BV2428" s="173">
        <f t="shared" si="1064"/>
        <v>0</v>
      </c>
      <c r="BW2428"/>
      <c r="BX2428"/>
    </row>
    <row r="2429" spans="1:76" ht="14.45" customHeight="1">
      <c r="A2429" s="152" t="s">
        <v>1416</v>
      </c>
      <c r="B2429" s="152" t="s">
        <v>258</v>
      </c>
      <c r="C2429" s="152" t="s">
        <v>257</v>
      </c>
      <c r="D2429" s="152" t="s">
        <v>234</v>
      </c>
      <c r="E2429" s="152" t="s">
        <v>233</v>
      </c>
      <c r="F2429" s="153">
        <f t="shared" si="1066"/>
        <v>60</v>
      </c>
      <c r="G2429" s="154">
        <v>0</v>
      </c>
      <c r="H2429" s="154">
        <f>IFERROR(VLOOKUP(B2429,'P2 Origin'!$C$21:$Q$176,15,FALSE),0)</f>
        <v>1</v>
      </c>
      <c r="I2429" s="154">
        <f>IFERROR(VLOOKUP(D2429,'P4 Destination'!$C$21:$Q$176,15,FALSE),0)</f>
        <v>1</v>
      </c>
      <c r="J2429" s="155"/>
      <c r="K2429" s="155"/>
      <c r="L2429" s="156">
        <v>60</v>
      </c>
      <c r="M2429" s="155">
        <v>2876</v>
      </c>
      <c r="N2429" s="155">
        <v>9</v>
      </c>
      <c r="O2429" s="157">
        <f t="shared" si="1041"/>
        <v>0</v>
      </c>
      <c r="P2429" s="158">
        <f t="shared" si="1042"/>
        <v>0</v>
      </c>
      <c r="Q2429" s="159">
        <f>IFERROR(VLOOKUP(N2429,'P1 Intra-Europees'!$A$15:$H$25,3,0),0)*P2429</f>
        <v>0</v>
      </c>
      <c r="R2429" s="160">
        <f t="shared" si="1043"/>
        <v>0</v>
      </c>
      <c r="S2429" s="159">
        <f>IFERROR(VLOOKUP(N2429,'P1 Intra-Europees'!$A$15:$H$25,4,0),0)*R2429</f>
        <v>0</v>
      </c>
      <c r="T2429" s="160">
        <f t="shared" si="1044"/>
        <v>0</v>
      </c>
      <c r="U2429" s="159">
        <f>IFERROR(VLOOKUP(N2429,'P1 Intra-Europees'!$A$15:$H$25,5,0),0)*T2429</f>
        <v>0</v>
      </c>
      <c r="V2429" s="160">
        <f t="shared" si="1045"/>
        <v>0</v>
      </c>
      <c r="W2429" s="159">
        <f>IFERROR(VLOOKUP(N2429,'P1 Intra-Europees'!$A$15:$H$25,6,0),0)*V2429</f>
        <v>0</v>
      </c>
      <c r="X2429" s="160">
        <f t="shared" si="1046"/>
        <v>60</v>
      </c>
      <c r="Y2429" s="159">
        <f>IFERROR(VLOOKUP(N2429,'P1 Intra-Europees'!$A$15:$H$25,7,0),0)*X2429</f>
        <v>0</v>
      </c>
      <c r="Z2429" s="161">
        <f t="shared" si="1047"/>
        <v>0</v>
      </c>
      <c r="AA2429" s="162">
        <f>IFERROR(VLOOKUP(N2429,'P1 Intra-Europees'!$A$15:$H$25,8,0),0)*Z2429</f>
        <v>0</v>
      </c>
      <c r="AB2429" s="163">
        <f t="shared" si="1048"/>
        <v>0</v>
      </c>
      <c r="AC2429" s="157" t="str">
        <f>VLOOKUP(B2429,'P2 Origin'!$C$21:$O$176,13,0)</f>
        <v>EUR</v>
      </c>
      <c r="AD2429" s="164">
        <f t="shared" si="1049"/>
        <v>0</v>
      </c>
      <c r="AE2429" s="165">
        <f>IF(AU2429&gt;0.1,VLOOKUP(B2429,'P2 Origin'!$C$21:$M$176,3,0)*H2429,0)</f>
        <v>0</v>
      </c>
      <c r="AF2429" s="166">
        <f t="shared" si="1050"/>
        <v>0</v>
      </c>
      <c r="AG2429" s="165">
        <f>(VLOOKUP(B2429,'P2 Origin'!$C$21:$M$176,4,0))*AF2429</f>
        <v>0</v>
      </c>
      <c r="AH2429" s="166">
        <f t="shared" si="1051"/>
        <v>0</v>
      </c>
      <c r="AI2429" s="165">
        <f>(VLOOKUP(B2429,'P2 Origin'!$C$21:$M$176,5,0))*AH2429</f>
        <v>0</v>
      </c>
      <c r="AJ2429" s="166">
        <f t="shared" si="1065"/>
        <v>0</v>
      </c>
      <c r="AK2429" s="165">
        <f>(VLOOKUP(B2429,'P2 Origin'!$C$21:$M$176,6,0))*AJ2429</f>
        <v>0</v>
      </c>
      <c r="AL2429" s="166">
        <f t="shared" si="1052"/>
        <v>0</v>
      </c>
      <c r="AM2429" s="165">
        <f>(VLOOKUP($B2429,'P2 Origin'!$C$21:$M$176,7,0))*AL2429</f>
        <v>0</v>
      </c>
      <c r="AN2429" s="166">
        <f t="shared" si="1053"/>
        <v>0</v>
      </c>
      <c r="AO2429" s="165">
        <f>(VLOOKUP($B2429,'P2 Origin'!$C$21:$M$176,8,0))*AN2429</f>
        <v>0</v>
      </c>
      <c r="AP2429" s="166">
        <f t="shared" si="1054"/>
        <v>0</v>
      </c>
      <c r="AQ2429" s="165">
        <f>(VLOOKUP($B2429,'P2 Origin'!$C$21:$M$176,9,0))*AP2429</f>
        <v>0</v>
      </c>
      <c r="AR2429" s="155">
        <f t="shared" si="1067"/>
        <v>0</v>
      </c>
      <c r="AS2429" s="164">
        <f>(VLOOKUP(B2429,'P2 Origin'!$C$21:$M$176,10,0))*K2429</f>
        <v>0</v>
      </c>
      <c r="AT2429" s="164">
        <f>(VLOOKUP(B2429,'P2 Origin'!$C$21:$M$176,11,0))*J2429</f>
        <v>0</v>
      </c>
      <c r="AU2429" s="167">
        <v>0</v>
      </c>
      <c r="AV2429" s="168">
        <v>0</v>
      </c>
      <c r="AW2429" s="169">
        <v>0</v>
      </c>
      <c r="AX2429" s="170">
        <f>IF(AU2429&gt;=0.1,'P3 Bureaumarge zee- en luchtvr.'!$D$12,0)</f>
        <v>0</v>
      </c>
      <c r="AY2429" s="163">
        <f t="shared" si="1055"/>
        <v>0</v>
      </c>
      <c r="AZ2429" s="157" t="str">
        <f>VLOOKUP(D2429,'P4 Destination'!$C$21:$O$176,13,0)</f>
        <v>EUR</v>
      </c>
      <c r="BA2429" s="164">
        <f t="shared" si="1056"/>
        <v>0</v>
      </c>
      <c r="BB2429" s="171">
        <f>IF(AU2429&gt;0.1,(VLOOKUP(D2429,'P4 Destination'!$C$21:$M$176,3,0))*I2429,0)</f>
        <v>0</v>
      </c>
      <c r="BC2429" s="172">
        <f t="shared" si="1057"/>
        <v>0</v>
      </c>
      <c r="BD2429" s="171">
        <f>(VLOOKUP($D2429,'P4 Destination'!$C$21:$M$176,4,0))*BC2429</f>
        <v>0</v>
      </c>
      <c r="BE2429" s="172">
        <f t="shared" si="1058"/>
        <v>0</v>
      </c>
      <c r="BF2429" s="171">
        <f>(VLOOKUP($D2429,'P4 Destination'!$C$21:$M$176,5,0))*BE2429</f>
        <v>0</v>
      </c>
      <c r="BG2429" s="172">
        <f t="shared" si="1059"/>
        <v>0</v>
      </c>
      <c r="BH2429" s="171">
        <f>(VLOOKUP($D2429,'P4 Destination'!$C$21:$M$176,6,0))*BG2429</f>
        <v>0</v>
      </c>
      <c r="BI2429" s="172">
        <f t="shared" si="1060"/>
        <v>0</v>
      </c>
      <c r="BJ2429" s="171">
        <f>(VLOOKUP($D2429,'P4 Destination'!$C$21:$M$176,7,0))*BI2429</f>
        <v>0</v>
      </c>
      <c r="BK2429" s="172">
        <f t="shared" si="1061"/>
        <v>0</v>
      </c>
      <c r="BL2429" s="171">
        <f>(VLOOKUP($D2429,'P4 Destination'!$C$21:$M$176,8,0))*BK2429</f>
        <v>0</v>
      </c>
      <c r="BM2429" s="172">
        <f t="shared" si="1062"/>
        <v>0</v>
      </c>
      <c r="BN2429" s="171">
        <f>(VLOOKUP($D2429,'P4 Destination'!$C$21:$M$176,9,0))*BM2429</f>
        <v>0</v>
      </c>
      <c r="BO2429" s="154">
        <f t="shared" si="1068"/>
        <v>0</v>
      </c>
      <c r="BP2429" s="171">
        <f>(VLOOKUP(D2429,'P4 Destination'!$C$21:$M$176,10,0))*K2429</f>
        <v>0</v>
      </c>
      <c r="BQ2429" s="171">
        <f>(VLOOKUP(D2429,'P4 Destination'!$C$21:$M$176,11,0))*J2429</f>
        <v>0</v>
      </c>
      <c r="BR2429" s="173">
        <f t="shared" si="1063"/>
        <v>0</v>
      </c>
      <c r="BS2429" s="173">
        <f>(AV2429*2500)*'P6 Verzekering'!$E$11</f>
        <v>0</v>
      </c>
      <c r="BT2429" s="173">
        <f>(AW2429*2500)*'P6 Verzekering'!$E$12</f>
        <v>0</v>
      </c>
      <c r="BU2429" s="173">
        <f>(L2429*2500)*'P6 Verzekering'!$E$13</f>
        <v>0</v>
      </c>
      <c r="BV2429" s="173">
        <f t="shared" si="1064"/>
        <v>0</v>
      </c>
      <c r="BW2429"/>
      <c r="BX2429"/>
    </row>
    <row r="2430" spans="1:76">
      <c r="A2430" s="152" t="s">
        <v>1942</v>
      </c>
      <c r="B2430" s="152" t="s">
        <v>219</v>
      </c>
      <c r="C2430" s="152" t="s">
        <v>219</v>
      </c>
      <c r="D2430" s="152" t="s">
        <v>255</v>
      </c>
      <c r="E2430" s="152" t="s">
        <v>254</v>
      </c>
      <c r="F2430" s="153">
        <f t="shared" si="1066"/>
        <v>61</v>
      </c>
      <c r="G2430" s="154">
        <v>0</v>
      </c>
      <c r="H2430" s="154">
        <f>IFERROR(VLOOKUP(B2430,'P2 Origin'!$C$21:$Q$176,15,FALSE),0)</f>
        <v>0</v>
      </c>
      <c r="I2430" s="154">
        <f>IFERROR(VLOOKUP(D2430,'P4 Destination'!$C$21:$Q$176,15,FALSE),0)</f>
        <v>1</v>
      </c>
      <c r="J2430" s="155"/>
      <c r="K2430" s="155"/>
      <c r="L2430" s="156">
        <v>61</v>
      </c>
      <c r="M2430" s="155">
        <v>1961</v>
      </c>
      <c r="N2430" s="155">
        <v>7</v>
      </c>
      <c r="O2430" s="157">
        <f t="shared" si="1041"/>
        <v>0</v>
      </c>
      <c r="P2430" s="158">
        <f t="shared" si="1042"/>
        <v>0</v>
      </c>
      <c r="Q2430" s="159">
        <f>IFERROR(VLOOKUP(N2430,'P1 Intra-Europees'!$A$15:$H$25,3,0),0)*P2430</f>
        <v>0</v>
      </c>
      <c r="R2430" s="160">
        <f t="shared" si="1043"/>
        <v>0</v>
      </c>
      <c r="S2430" s="159">
        <f>IFERROR(VLOOKUP(N2430,'P1 Intra-Europees'!$A$15:$H$25,4,0),0)*R2430</f>
        <v>0</v>
      </c>
      <c r="T2430" s="160">
        <f t="shared" si="1044"/>
        <v>0</v>
      </c>
      <c r="U2430" s="159">
        <f>IFERROR(VLOOKUP(N2430,'P1 Intra-Europees'!$A$15:$H$25,5,0),0)*T2430</f>
        <v>0</v>
      </c>
      <c r="V2430" s="160">
        <f t="shared" si="1045"/>
        <v>0</v>
      </c>
      <c r="W2430" s="159">
        <f>IFERROR(VLOOKUP(N2430,'P1 Intra-Europees'!$A$15:$H$25,6,0),0)*V2430</f>
        <v>0</v>
      </c>
      <c r="X2430" s="160">
        <f t="shared" si="1046"/>
        <v>61</v>
      </c>
      <c r="Y2430" s="159">
        <f>IFERROR(VLOOKUP(N2430,'P1 Intra-Europees'!$A$15:$H$25,7,0),0)*X2430</f>
        <v>0</v>
      </c>
      <c r="Z2430" s="161">
        <f t="shared" si="1047"/>
        <v>0</v>
      </c>
      <c r="AA2430" s="162">
        <f>IFERROR(VLOOKUP(N2430,'P1 Intra-Europees'!$A$15:$H$25,8,0),0)*Z2430</f>
        <v>0</v>
      </c>
      <c r="AB2430" s="163">
        <f t="shared" si="1048"/>
        <v>0</v>
      </c>
      <c r="AC2430" s="157" t="str">
        <f>VLOOKUP(B2430,'P2 Origin'!$C$21:$O$176,13,0)</f>
        <v>EUR</v>
      </c>
      <c r="AD2430" s="164">
        <f t="shared" si="1049"/>
        <v>0</v>
      </c>
      <c r="AE2430" s="165">
        <f>IF(AU2430&gt;0.1,VLOOKUP(B2430,'P2 Origin'!$C$21:$M$176,3,0)*H2430,0)</f>
        <v>0</v>
      </c>
      <c r="AF2430" s="166">
        <f t="shared" si="1050"/>
        <v>0</v>
      </c>
      <c r="AG2430" s="165">
        <f>(VLOOKUP(B2430,'P2 Origin'!$C$21:$M$176,4,0))*AF2430</f>
        <v>0</v>
      </c>
      <c r="AH2430" s="166">
        <f t="shared" si="1051"/>
        <v>0</v>
      </c>
      <c r="AI2430" s="165">
        <f>(VLOOKUP(B2430,'P2 Origin'!$C$21:$M$176,5,0))*AH2430</f>
        <v>0</v>
      </c>
      <c r="AJ2430" s="166">
        <f t="shared" si="1065"/>
        <v>0</v>
      </c>
      <c r="AK2430" s="165">
        <f>(VLOOKUP(B2430,'P2 Origin'!$C$21:$M$176,6,0))*AJ2430</f>
        <v>0</v>
      </c>
      <c r="AL2430" s="166">
        <f t="shared" si="1052"/>
        <v>0</v>
      </c>
      <c r="AM2430" s="165">
        <f>(VLOOKUP($B2430,'P2 Origin'!$C$21:$M$176,7,0))*AL2430</f>
        <v>0</v>
      </c>
      <c r="AN2430" s="166">
        <f t="shared" si="1053"/>
        <v>0</v>
      </c>
      <c r="AO2430" s="165">
        <f>(VLOOKUP($B2430,'P2 Origin'!$C$21:$M$176,8,0))*AN2430</f>
        <v>0</v>
      </c>
      <c r="AP2430" s="166">
        <f t="shared" si="1054"/>
        <v>0</v>
      </c>
      <c r="AQ2430" s="165">
        <f>(VLOOKUP($B2430,'P2 Origin'!$C$21:$M$176,9,0))*AP2430</f>
        <v>0</v>
      </c>
      <c r="AR2430" s="155">
        <f t="shared" si="1067"/>
        <v>0</v>
      </c>
      <c r="AS2430" s="164">
        <f>(VLOOKUP(B2430,'P2 Origin'!$C$21:$M$176,10,0))*K2430</f>
        <v>0</v>
      </c>
      <c r="AT2430" s="164">
        <f>(VLOOKUP(B2430,'P2 Origin'!$C$21:$M$176,11,0))*J2430</f>
        <v>0</v>
      </c>
      <c r="AU2430" s="167">
        <v>0</v>
      </c>
      <c r="AV2430" s="168">
        <v>0</v>
      </c>
      <c r="AW2430" s="169">
        <v>0</v>
      </c>
      <c r="AX2430" s="170">
        <f>IF(AU2430&gt;=0.1,'P3 Bureaumarge zee- en luchtvr.'!$D$12,0)</f>
        <v>0</v>
      </c>
      <c r="AY2430" s="163">
        <f t="shared" si="1055"/>
        <v>0</v>
      </c>
      <c r="AZ2430" s="157" t="str">
        <f>VLOOKUP(D2430,'P4 Destination'!$C$21:$O$176,13,0)</f>
        <v>EUR</v>
      </c>
      <c r="BA2430" s="164">
        <f t="shared" si="1056"/>
        <v>0</v>
      </c>
      <c r="BB2430" s="171">
        <f>IF(AU2430&gt;0.1,(VLOOKUP(D2430,'P4 Destination'!$C$21:$M$176,3,0))*I2430,0)</f>
        <v>0</v>
      </c>
      <c r="BC2430" s="172">
        <f t="shared" si="1057"/>
        <v>0</v>
      </c>
      <c r="BD2430" s="171">
        <f>(VLOOKUP($D2430,'P4 Destination'!$C$21:$M$176,4,0))*BC2430</f>
        <v>0</v>
      </c>
      <c r="BE2430" s="172">
        <f t="shared" si="1058"/>
        <v>0</v>
      </c>
      <c r="BF2430" s="171">
        <f>(VLOOKUP($D2430,'P4 Destination'!$C$21:$M$176,5,0))*BE2430</f>
        <v>0</v>
      </c>
      <c r="BG2430" s="172">
        <f t="shared" si="1059"/>
        <v>0</v>
      </c>
      <c r="BH2430" s="171">
        <f>(VLOOKUP($D2430,'P4 Destination'!$C$21:$M$176,6,0))*BG2430</f>
        <v>0</v>
      </c>
      <c r="BI2430" s="172">
        <f t="shared" si="1060"/>
        <v>0</v>
      </c>
      <c r="BJ2430" s="171">
        <f>(VLOOKUP($D2430,'P4 Destination'!$C$21:$M$176,7,0))*BI2430</f>
        <v>0</v>
      </c>
      <c r="BK2430" s="172">
        <f t="shared" si="1061"/>
        <v>0</v>
      </c>
      <c r="BL2430" s="171">
        <f>(VLOOKUP($D2430,'P4 Destination'!$C$21:$M$176,8,0))*BK2430</f>
        <v>0</v>
      </c>
      <c r="BM2430" s="172">
        <f t="shared" si="1062"/>
        <v>0</v>
      </c>
      <c r="BN2430" s="171">
        <f>(VLOOKUP($D2430,'P4 Destination'!$C$21:$M$176,9,0))*BM2430</f>
        <v>0</v>
      </c>
      <c r="BO2430" s="154">
        <f t="shared" si="1068"/>
        <v>0</v>
      </c>
      <c r="BP2430" s="171">
        <f>(VLOOKUP(D2430,'P4 Destination'!$C$21:$M$176,10,0))*K2430</f>
        <v>0</v>
      </c>
      <c r="BQ2430" s="171">
        <f>(VLOOKUP(D2430,'P4 Destination'!$C$21:$M$176,11,0))*J2430</f>
        <v>0</v>
      </c>
      <c r="BR2430" s="173">
        <f t="shared" si="1063"/>
        <v>0</v>
      </c>
      <c r="BS2430" s="173">
        <f>(AV2430*2500)*'P6 Verzekering'!$E$11</f>
        <v>0</v>
      </c>
      <c r="BT2430" s="173">
        <f>(AW2430*2500)*'P6 Verzekering'!$E$12</f>
        <v>0</v>
      </c>
      <c r="BU2430" s="173">
        <f>(L2430*2500)*'P6 Verzekering'!$E$13</f>
        <v>0</v>
      </c>
      <c r="BV2430" s="173">
        <f t="shared" si="1064"/>
        <v>0</v>
      </c>
      <c r="BW2430"/>
      <c r="BX2430"/>
    </row>
    <row r="2431" spans="1:76">
      <c r="A2431" s="152" t="s">
        <v>2720</v>
      </c>
      <c r="B2431" s="152" t="s">
        <v>181</v>
      </c>
      <c r="C2431" s="152" t="s">
        <v>153</v>
      </c>
      <c r="D2431" s="152" t="s">
        <v>219</v>
      </c>
      <c r="E2431" s="152" t="s">
        <v>219</v>
      </c>
      <c r="F2431" s="153">
        <f t="shared" si="1066"/>
        <v>62</v>
      </c>
      <c r="G2431" s="154">
        <v>0</v>
      </c>
      <c r="H2431" s="154">
        <f>IFERROR(VLOOKUP(B2431,'P2 Origin'!$C$21:$Q$176,15,FALSE),0)</f>
        <v>1</v>
      </c>
      <c r="I2431" s="154">
        <f>IFERROR(VLOOKUP(D2431,'P4 Destination'!$C$21:$Q$176,15,FALSE),0)</f>
        <v>0</v>
      </c>
      <c r="J2431" s="155"/>
      <c r="K2431" s="155"/>
      <c r="L2431" s="156">
        <v>62</v>
      </c>
      <c r="M2431" s="155">
        <v>494</v>
      </c>
      <c r="N2431" s="155">
        <v>3</v>
      </c>
      <c r="O2431" s="157">
        <f t="shared" si="1041"/>
        <v>0</v>
      </c>
      <c r="P2431" s="158">
        <f t="shared" si="1042"/>
        <v>0</v>
      </c>
      <c r="Q2431" s="159">
        <f>IFERROR(VLOOKUP(N2431,'P1 Intra-Europees'!$A$15:$H$25,3,0),0)*P2431</f>
        <v>0</v>
      </c>
      <c r="R2431" s="160">
        <f t="shared" si="1043"/>
        <v>0</v>
      </c>
      <c r="S2431" s="159">
        <f>IFERROR(VLOOKUP(N2431,'P1 Intra-Europees'!$A$15:$H$25,4,0),0)*R2431</f>
        <v>0</v>
      </c>
      <c r="T2431" s="160">
        <f t="shared" si="1044"/>
        <v>0</v>
      </c>
      <c r="U2431" s="159">
        <f>IFERROR(VLOOKUP(N2431,'P1 Intra-Europees'!$A$15:$H$25,5,0),0)*T2431</f>
        <v>0</v>
      </c>
      <c r="V2431" s="160">
        <f t="shared" si="1045"/>
        <v>0</v>
      </c>
      <c r="W2431" s="159">
        <f>IFERROR(VLOOKUP(N2431,'P1 Intra-Europees'!$A$15:$H$25,6,0),0)*V2431</f>
        <v>0</v>
      </c>
      <c r="X2431" s="160">
        <f t="shared" si="1046"/>
        <v>62</v>
      </c>
      <c r="Y2431" s="159">
        <f>IFERROR(VLOOKUP(N2431,'P1 Intra-Europees'!$A$15:$H$25,7,0),0)*X2431</f>
        <v>0</v>
      </c>
      <c r="Z2431" s="161">
        <f t="shared" si="1047"/>
        <v>0</v>
      </c>
      <c r="AA2431" s="162">
        <f>IFERROR(VLOOKUP(N2431,'P1 Intra-Europees'!$A$15:$H$25,8,0),0)*Z2431</f>
        <v>0</v>
      </c>
      <c r="AB2431" s="163">
        <f t="shared" si="1048"/>
        <v>0</v>
      </c>
      <c r="AC2431" s="157" t="str">
        <f>VLOOKUP(B2431,'P2 Origin'!$C$21:$O$176,13,0)</f>
        <v>EUR</v>
      </c>
      <c r="AD2431" s="164">
        <f t="shared" si="1049"/>
        <v>0</v>
      </c>
      <c r="AE2431" s="165">
        <f>IF(AU2431&gt;0.1,VLOOKUP(B2431,'P2 Origin'!$C$21:$M$176,3,0)*H2431,0)</f>
        <v>0</v>
      </c>
      <c r="AF2431" s="166">
        <f t="shared" si="1050"/>
        <v>0</v>
      </c>
      <c r="AG2431" s="165">
        <f>(VLOOKUP(B2431,'P2 Origin'!$C$21:$M$176,4,0))*AF2431</f>
        <v>0</v>
      </c>
      <c r="AH2431" s="166">
        <f t="shared" si="1051"/>
        <v>0</v>
      </c>
      <c r="AI2431" s="165">
        <f>(VLOOKUP(B2431,'P2 Origin'!$C$21:$M$176,5,0))*AH2431</f>
        <v>0</v>
      </c>
      <c r="AJ2431" s="166">
        <f t="shared" si="1065"/>
        <v>0</v>
      </c>
      <c r="AK2431" s="165">
        <f>(VLOOKUP(B2431,'P2 Origin'!$C$21:$M$176,6,0))*AJ2431</f>
        <v>0</v>
      </c>
      <c r="AL2431" s="166">
        <f t="shared" si="1052"/>
        <v>0</v>
      </c>
      <c r="AM2431" s="165">
        <f>(VLOOKUP($B2431,'P2 Origin'!$C$21:$M$176,7,0))*AL2431</f>
        <v>0</v>
      </c>
      <c r="AN2431" s="166">
        <f t="shared" si="1053"/>
        <v>0</v>
      </c>
      <c r="AO2431" s="165">
        <f>(VLOOKUP($B2431,'P2 Origin'!$C$21:$M$176,8,0))*AN2431</f>
        <v>0</v>
      </c>
      <c r="AP2431" s="166">
        <f t="shared" si="1054"/>
        <v>0</v>
      </c>
      <c r="AQ2431" s="165">
        <f>(VLOOKUP($B2431,'P2 Origin'!$C$21:$M$176,9,0))*AP2431</f>
        <v>0</v>
      </c>
      <c r="AR2431" s="155">
        <f t="shared" si="1067"/>
        <v>0</v>
      </c>
      <c r="AS2431" s="164">
        <f>(VLOOKUP(B2431,'P2 Origin'!$C$21:$M$176,10,0))*K2431</f>
        <v>0</v>
      </c>
      <c r="AT2431" s="164">
        <f>(VLOOKUP(B2431,'P2 Origin'!$C$21:$M$176,11,0))*J2431</f>
        <v>0</v>
      </c>
      <c r="AU2431" s="167">
        <v>0</v>
      </c>
      <c r="AV2431" s="168">
        <v>0</v>
      </c>
      <c r="AW2431" s="169">
        <v>0</v>
      </c>
      <c r="AX2431" s="170">
        <f>IF(AU2431&gt;=0.1,'P3 Bureaumarge zee- en luchtvr.'!$D$12,0)</f>
        <v>0</v>
      </c>
      <c r="AY2431" s="163">
        <f t="shared" si="1055"/>
        <v>0</v>
      </c>
      <c r="AZ2431" s="157" t="str">
        <f>VLOOKUP(D2431,'P4 Destination'!$C$21:$O$176,13,0)</f>
        <v>EUR</v>
      </c>
      <c r="BA2431" s="164">
        <f t="shared" si="1056"/>
        <v>0</v>
      </c>
      <c r="BB2431" s="171">
        <f>IF(AU2431&gt;0.1,(VLOOKUP(D2431,'P4 Destination'!$C$21:$M$176,3,0))*I2431,0)</f>
        <v>0</v>
      </c>
      <c r="BC2431" s="172">
        <f t="shared" si="1057"/>
        <v>0</v>
      </c>
      <c r="BD2431" s="171">
        <f>(VLOOKUP($D2431,'P4 Destination'!$C$21:$M$176,4,0))*BC2431</f>
        <v>0</v>
      </c>
      <c r="BE2431" s="172">
        <f t="shared" si="1058"/>
        <v>0</v>
      </c>
      <c r="BF2431" s="171">
        <f>(VLOOKUP($D2431,'P4 Destination'!$C$21:$M$176,5,0))*BE2431</f>
        <v>0</v>
      </c>
      <c r="BG2431" s="172">
        <f t="shared" si="1059"/>
        <v>0</v>
      </c>
      <c r="BH2431" s="171">
        <f>(VLOOKUP($D2431,'P4 Destination'!$C$21:$M$176,6,0))*BG2431</f>
        <v>0</v>
      </c>
      <c r="BI2431" s="172">
        <f t="shared" si="1060"/>
        <v>0</v>
      </c>
      <c r="BJ2431" s="171">
        <f>(VLOOKUP($D2431,'P4 Destination'!$C$21:$M$176,7,0))*BI2431</f>
        <v>0</v>
      </c>
      <c r="BK2431" s="172">
        <f t="shared" si="1061"/>
        <v>0</v>
      </c>
      <c r="BL2431" s="171">
        <f>(VLOOKUP($D2431,'P4 Destination'!$C$21:$M$176,8,0))*BK2431</f>
        <v>0</v>
      </c>
      <c r="BM2431" s="172">
        <f t="shared" si="1062"/>
        <v>0</v>
      </c>
      <c r="BN2431" s="171">
        <f>(VLOOKUP($D2431,'P4 Destination'!$C$21:$M$176,9,0))*BM2431</f>
        <v>0</v>
      </c>
      <c r="BO2431" s="154">
        <f t="shared" si="1068"/>
        <v>0</v>
      </c>
      <c r="BP2431" s="171">
        <f>(VLOOKUP(D2431,'P4 Destination'!$C$21:$M$176,10,0))*K2431</f>
        <v>0</v>
      </c>
      <c r="BQ2431" s="171">
        <f>(VLOOKUP(D2431,'P4 Destination'!$C$21:$M$176,11,0))*J2431</f>
        <v>0</v>
      </c>
      <c r="BR2431" s="173">
        <f t="shared" si="1063"/>
        <v>0</v>
      </c>
      <c r="BS2431" s="173">
        <f>(AV2431*2500)*'P6 Verzekering'!$E$11</f>
        <v>0</v>
      </c>
      <c r="BT2431" s="173">
        <f>(AW2431*2500)*'P6 Verzekering'!$E$12</f>
        <v>0</v>
      </c>
      <c r="BU2431" s="173">
        <f>(L2431*2500)*'P6 Verzekering'!$E$13</f>
        <v>0</v>
      </c>
      <c r="BV2431" s="173">
        <f t="shared" si="1064"/>
        <v>0</v>
      </c>
      <c r="BW2431"/>
      <c r="BX2431"/>
    </row>
    <row r="2432" spans="1:76">
      <c r="A2432" s="152" t="s">
        <v>2777</v>
      </c>
      <c r="B2432" s="152" t="s">
        <v>173</v>
      </c>
      <c r="C2432" s="152" t="s">
        <v>172</v>
      </c>
      <c r="D2432" s="152" t="s">
        <v>219</v>
      </c>
      <c r="E2432" s="152" t="s">
        <v>219</v>
      </c>
      <c r="F2432" s="153">
        <f t="shared" si="1066"/>
        <v>63</v>
      </c>
      <c r="G2432" s="154">
        <v>0</v>
      </c>
      <c r="H2432" s="154">
        <f>IFERROR(VLOOKUP(B2432,'P2 Origin'!$C$21:$Q$176,15,FALSE),0)</f>
        <v>1</v>
      </c>
      <c r="I2432" s="154">
        <f>IFERROR(VLOOKUP(D2432,'P4 Destination'!$C$21:$Q$176,15,FALSE),0)</f>
        <v>0</v>
      </c>
      <c r="J2432" s="155"/>
      <c r="K2432" s="155"/>
      <c r="L2432" s="156">
        <v>63</v>
      </c>
      <c r="M2432" s="155">
        <v>932</v>
      </c>
      <c r="N2432" s="155">
        <v>5</v>
      </c>
      <c r="O2432" s="157">
        <f t="shared" si="1041"/>
        <v>0</v>
      </c>
      <c r="P2432" s="158">
        <f t="shared" si="1042"/>
        <v>0</v>
      </c>
      <c r="Q2432" s="159">
        <f>IFERROR(VLOOKUP(N2432,'P1 Intra-Europees'!$A$15:$H$25,3,0),0)*P2432</f>
        <v>0</v>
      </c>
      <c r="R2432" s="160">
        <f t="shared" si="1043"/>
        <v>0</v>
      </c>
      <c r="S2432" s="159">
        <f>IFERROR(VLOOKUP(N2432,'P1 Intra-Europees'!$A$15:$H$25,4,0),0)*R2432</f>
        <v>0</v>
      </c>
      <c r="T2432" s="160">
        <f t="shared" si="1044"/>
        <v>0</v>
      </c>
      <c r="U2432" s="159">
        <f>IFERROR(VLOOKUP(N2432,'P1 Intra-Europees'!$A$15:$H$25,5,0),0)*T2432</f>
        <v>0</v>
      </c>
      <c r="V2432" s="160">
        <f t="shared" si="1045"/>
        <v>0</v>
      </c>
      <c r="W2432" s="159">
        <f>IFERROR(VLOOKUP(N2432,'P1 Intra-Europees'!$A$15:$H$25,6,0),0)*V2432</f>
        <v>0</v>
      </c>
      <c r="X2432" s="160">
        <f t="shared" si="1046"/>
        <v>63</v>
      </c>
      <c r="Y2432" s="159">
        <f>IFERROR(VLOOKUP(N2432,'P1 Intra-Europees'!$A$15:$H$25,7,0),0)*X2432</f>
        <v>0</v>
      </c>
      <c r="Z2432" s="161">
        <f t="shared" si="1047"/>
        <v>0</v>
      </c>
      <c r="AA2432" s="162">
        <f>IFERROR(VLOOKUP(N2432,'P1 Intra-Europees'!$A$15:$H$25,8,0),0)*Z2432</f>
        <v>0</v>
      </c>
      <c r="AB2432" s="163">
        <f t="shared" si="1048"/>
        <v>0</v>
      </c>
      <c r="AC2432" s="157" t="str">
        <f>VLOOKUP(B2432,'P2 Origin'!$C$21:$O$176,13,0)</f>
        <v>EUR</v>
      </c>
      <c r="AD2432" s="164">
        <f t="shared" si="1049"/>
        <v>0</v>
      </c>
      <c r="AE2432" s="165">
        <f>IF(AU2432&gt;0.1,VLOOKUP(B2432,'P2 Origin'!$C$21:$M$176,3,0)*H2432,0)</f>
        <v>0</v>
      </c>
      <c r="AF2432" s="166">
        <f t="shared" si="1050"/>
        <v>0</v>
      </c>
      <c r="AG2432" s="165">
        <f>(VLOOKUP(B2432,'P2 Origin'!$C$21:$M$176,4,0))*AF2432</f>
        <v>0</v>
      </c>
      <c r="AH2432" s="166">
        <f t="shared" si="1051"/>
        <v>0</v>
      </c>
      <c r="AI2432" s="165">
        <f>(VLOOKUP(B2432,'P2 Origin'!$C$21:$M$176,5,0))*AH2432</f>
        <v>0</v>
      </c>
      <c r="AJ2432" s="166">
        <f t="shared" si="1065"/>
        <v>0</v>
      </c>
      <c r="AK2432" s="165">
        <f>(VLOOKUP(B2432,'P2 Origin'!$C$21:$M$176,6,0))*AJ2432</f>
        <v>0</v>
      </c>
      <c r="AL2432" s="166">
        <f t="shared" si="1052"/>
        <v>0</v>
      </c>
      <c r="AM2432" s="165">
        <f>(VLOOKUP($B2432,'P2 Origin'!$C$21:$M$176,7,0))*AL2432</f>
        <v>0</v>
      </c>
      <c r="AN2432" s="166">
        <f t="shared" si="1053"/>
        <v>0</v>
      </c>
      <c r="AO2432" s="165">
        <f>(VLOOKUP($B2432,'P2 Origin'!$C$21:$M$176,8,0))*AN2432</f>
        <v>0</v>
      </c>
      <c r="AP2432" s="166">
        <f t="shared" si="1054"/>
        <v>0</v>
      </c>
      <c r="AQ2432" s="165">
        <f>(VLOOKUP($B2432,'P2 Origin'!$C$21:$M$176,9,0))*AP2432</f>
        <v>0</v>
      </c>
      <c r="AR2432" s="155">
        <f t="shared" si="1067"/>
        <v>0</v>
      </c>
      <c r="AS2432" s="164">
        <f>(VLOOKUP(B2432,'P2 Origin'!$C$21:$M$176,10,0))*K2432</f>
        <v>0</v>
      </c>
      <c r="AT2432" s="164">
        <f>(VLOOKUP(B2432,'P2 Origin'!$C$21:$M$176,11,0))*J2432</f>
        <v>0</v>
      </c>
      <c r="AU2432" s="167">
        <v>0</v>
      </c>
      <c r="AV2432" s="168">
        <v>0</v>
      </c>
      <c r="AW2432" s="169">
        <v>0</v>
      </c>
      <c r="AX2432" s="170">
        <f>IF(AU2432&gt;=0.1,'P3 Bureaumarge zee- en luchtvr.'!$D$12,0)</f>
        <v>0</v>
      </c>
      <c r="AY2432" s="163">
        <f t="shared" si="1055"/>
        <v>0</v>
      </c>
      <c r="AZ2432" s="157" t="str">
        <f>VLOOKUP(D2432,'P4 Destination'!$C$21:$O$176,13,0)</f>
        <v>EUR</v>
      </c>
      <c r="BA2432" s="164">
        <f t="shared" si="1056"/>
        <v>0</v>
      </c>
      <c r="BB2432" s="171">
        <f>IF(AU2432&gt;0.1,(VLOOKUP(D2432,'P4 Destination'!$C$21:$M$176,3,0))*I2432,0)</f>
        <v>0</v>
      </c>
      <c r="BC2432" s="172">
        <f t="shared" si="1057"/>
        <v>0</v>
      </c>
      <c r="BD2432" s="171">
        <f>(VLOOKUP($D2432,'P4 Destination'!$C$21:$M$176,4,0))*BC2432</f>
        <v>0</v>
      </c>
      <c r="BE2432" s="172">
        <f t="shared" si="1058"/>
        <v>0</v>
      </c>
      <c r="BF2432" s="171">
        <f>(VLOOKUP($D2432,'P4 Destination'!$C$21:$M$176,5,0))*BE2432</f>
        <v>0</v>
      </c>
      <c r="BG2432" s="172">
        <f t="shared" si="1059"/>
        <v>0</v>
      </c>
      <c r="BH2432" s="171">
        <f>(VLOOKUP($D2432,'P4 Destination'!$C$21:$M$176,6,0))*BG2432</f>
        <v>0</v>
      </c>
      <c r="BI2432" s="172">
        <f t="shared" si="1060"/>
        <v>0</v>
      </c>
      <c r="BJ2432" s="171">
        <f>(VLOOKUP($D2432,'P4 Destination'!$C$21:$M$176,7,0))*BI2432</f>
        <v>0</v>
      </c>
      <c r="BK2432" s="172">
        <f t="shared" si="1061"/>
        <v>0</v>
      </c>
      <c r="BL2432" s="171">
        <f>(VLOOKUP($D2432,'P4 Destination'!$C$21:$M$176,8,0))*BK2432</f>
        <v>0</v>
      </c>
      <c r="BM2432" s="172">
        <f t="shared" si="1062"/>
        <v>0</v>
      </c>
      <c r="BN2432" s="171">
        <f>(VLOOKUP($D2432,'P4 Destination'!$C$21:$M$176,9,0))*BM2432</f>
        <v>0</v>
      </c>
      <c r="BO2432" s="154">
        <f t="shared" si="1068"/>
        <v>0</v>
      </c>
      <c r="BP2432" s="171">
        <f>(VLOOKUP(D2432,'P4 Destination'!$C$21:$M$176,10,0))*K2432</f>
        <v>0</v>
      </c>
      <c r="BQ2432" s="171">
        <f>(VLOOKUP(D2432,'P4 Destination'!$C$21:$M$176,11,0))*J2432</f>
        <v>0</v>
      </c>
      <c r="BR2432" s="173">
        <f t="shared" si="1063"/>
        <v>0</v>
      </c>
      <c r="BS2432" s="173">
        <f>(AV2432*2500)*'P6 Verzekering'!$E$11</f>
        <v>0</v>
      </c>
      <c r="BT2432" s="173">
        <f>(AW2432*2500)*'P6 Verzekering'!$E$12</f>
        <v>0</v>
      </c>
      <c r="BU2432" s="173">
        <f>(L2432*2500)*'P6 Verzekering'!$E$13</f>
        <v>0</v>
      </c>
      <c r="BV2432" s="173">
        <f t="shared" si="1064"/>
        <v>0</v>
      </c>
      <c r="BW2432"/>
      <c r="BX2432"/>
    </row>
    <row r="2433" spans="1:76">
      <c r="A2433" s="152" t="s">
        <v>1489</v>
      </c>
      <c r="B2433" s="152" t="s">
        <v>234</v>
      </c>
      <c r="C2433" s="152" t="s">
        <v>233</v>
      </c>
      <c r="D2433" s="152" t="s">
        <v>219</v>
      </c>
      <c r="E2433" s="152" t="s">
        <v>219</v>
      </c>
      <c r="F2433" s="153">
        <f t="shared" si="1066"/>
        <v>63</v>
      </c>
      <c r="G2433" s="154">
        <v>0</v>
      </c>
      <c r="H2433" s="154">
        <f>IFERROR(VLOOKUP(B2433,'P2 Origin'!$C$21:$Q$176,15,FALSE),0)</f>
        <v>1</v>
      </c>
      <c r="I2433" s="154">
        <f>IFERROR(VLOOKUP(D2433,'P4 Destination'!$C$21:$Q$176,15,FALSE),0)</f>
        <v>0</v>
      </c>
      <c r="J2433" s="155"/>
      <c r="K2433" s="155"/>
      <c r="L2433" s="156">
        <v>63</v>
      </c>
      <c r="M2433" s="155">
        <v>2485</v>
      </c>
      <c r="N2433" s="155">
        <v>8</v>
      </c>
      <c r="O2433" s="157">
        <f t="shared" si="1041"/>
        <v>0</v>
      </c>
      <c r="P2433" s="158">
        <f t="shared" si="1042"/>
        <v>0</v>
      </c>
      <c r="Q2433" s="159">
        <f>IFERROR(VLOOKUP(N2433,'P1 Intra-Europees'!$A$15:$H$25,3,0),0)*P2433</f>
        <v>0</v>
      </c>
      <c r="R2433" s="160">
        <f t="shared" si="1043"/>
        <v>0</v>
      </c>
      <c r="S2433" s="159">
        <f>IFERROR(VLOOKUP(N2433,'P1 Intra-Europees'!$A$15:$H$25,4,0),0)*R2433</f>
        <v>0</v>
      </c>
      <c r="T2433" s="160">
        <f t="shared" si="1044"/>
        <v>0</v>
      </c>
      <c r="U2433" s="159">
        <f>IFERROR(VLOOKUP(N2433,'P1 Intra-Europees'!$A$15:$H$25,5,0),0)*T2433</f>
        <v>0</v>
      </c>
      <c r="V2433" s="160">
        <f t="shared" si="1045"/>
        <v>0</v>
      </c>
      <c r="W2433" s="159">
        <f>IFERROR(VLOOKUP(N2433,'P1 Intra-Europees'!$A$15:$H$25,6,0),0)*V2433</f>
        <v>0</v>
      </c>
      <c r="X2433" s="160">
        <f t="shared" si="1046"/>
        <v>63</v>
      </c>
      <c r="Y2433" s="159">
        <f>IFERROR(VLOOKUP(N2433,'P1 Intra-Europees'!$A$15:$H$25,7,0),0)*X2433</f>
        <v>0</v>
      </c>
      <c r="Z2433" s="161">
        <f t="shared" si="1047"/>
        <v>0</v>
      </c>
      <c r="AA2433" s="162">
        <f>IFERROR(VLOOKUP(N2433,'P1 Intra-Europees'!$A$15:$H$25,8,0),0)*Z2433</f>
        <v>0</v>
      </c>
      <c r="AB2433" s="163">
        <f t="shared" si="1048"/>
        <v>0</v>
      </c>
      <c r="AC2433" s="157" t="str">
        <f>VLOOKUP(B2433,'P2 Origin'!$C$21:$O$176,13,0)</f>
        <v>EUR</v>
      </c>
      <c r="AD2433" s="164">
        <f t="shared" si="1049"/>
        <v>0</v>
      </c>
      <c r="AE2433" s="165">
        <f>IF(AU2433&gt;0.1,VLOOKUP(B2433,'P2 Origin'!$C$21:$M$176,3,0)*H2433,0)</f>
        <v>0</v>
      </c>
      <c r="AF2433" s="166">
        <f t="shared" si="1050"/>
        <v>0</v>
      </c>
      <c r="AG2433" s="165">
        <f>(VLOOKUP(B2433,'P2 Origin'!$C$21:$M$176,4,0))*AF2433</f>
        <v>0</v>
      </c>
      <c r="AH2433" s="166">
        <f t="shared" si="1051"/>
        <v>0</v>
      </c>
      <c r="AI2433" s="165">
        <f>(VLOOKUP(B2433,'P2 Origin'!$C$21:$M$176,5,0))*AH2433</f>
        <v>0</v>
      </c>
      <c r="AJ2433" s="166">
        <f t="shared" si="1065"/>
        <v>0</v>
      </c>
      <c r="AK2433" s="165">
        <f>(VLOOKUP(B2433,'P2 Origin'!$C$21:$M$176,6,0))*AJ2433</f>
        <v>0</v>
      </c>
      <c r="AL2433" s="166">
        <f t="shared" si="1052"/>
        <v>0</v>
      </c>
      <c r="AM2433" s="165">
        <f>(VLOOKUP($B2433,'P2 Origin'!$C$21:$M$176,7,0))*AL2433</f>
        <v>0</v>
      </c>
      <c r="AN2433" s="166">
        <f t="shared" si="1053"/>
        <v>0</v>
      </c>
      <c r="AO2433" s="165">
        <f>(VLOOKUP($B2433,'P2 Origin'!$C$21:$M$176,8,0))*AN2433</f>
        <v>0</v>
      </c>
      <c r="AP2433" s="166">
        <f t="shared" si="1054"/>
        <v>0</v>
      </c>
      <c r="AQ2433" s="165">
        <f>(VLOOKUP($B2433,'P2 Origin'!$C$21:$M$176,9,0))*AP2433</f>
        <v>0</v>
      </c>
      <c r="AR2433" s="155">
        <f t="shared" si="1067"/>
        <v>0</v>
      </c>
      <c r="AS2433" s="164">
        <f>(VLOOKUP(B2433,'P2 Origin'!$C$21:$M$176,10,0))*K2433</f>
        <v>0</v>
      </c>
      <c r="AT2433" s="164">
        <f>(VLOOKUP(B2433,'P2 Origin'!$C$21:$M$176,11,0))*J2433</f>
        <v>0</v>
      </c>
      <c r="AU2433" s="167">
        <v>0</v>
      </c>
      <c r="AV2433" s="168">
        <v>0</v>
      </c>
      <c r="AW2433" s="169">
        <v>0</v>
      </c>
      <c r="AX2433" s="170">
        <f>IF(AU2433&gt;=0.1,'P3 Bureaumarge zee- en luchtvr.'!$D$12,0)</f>
        <v>0</v>
      </c>
      <c r="AY2433" s="163">
        <f t="shared" si="1055"/>
        <v>0</v>
      </c>
      <c r="AZ2433" s="157" t="str">
        <f>VLOOKUP(D2433,'P4 Destination'!$C$21:$O$176,13,0)</f>
        <v>EUR</v>
      </c>
      <c r="BA2433" s="164">
        <f t="shared" si="1056"/>
        <v>0</v>
      </c>
      <c r="BB2433" s="171">
        <f>IF(AU2433&gt;0.1,(VLOOKUP(D2433,'P4 Destination'!$C$21:$M$176,3,0))*I2433,0)</f>
        <v>0</v>
      </c>
      <c r="BC2433" s="172">
        <f t="shared" si="1057"/>
        <v>0</v>
      </c>
      <c r="BD2433" s="171">
        <f>(VLOOKUP($D2433,'P4 Destination'!$C$21:$M$176,4,0))*BC2433</f>
        <v>0</v>
      </c>
      <c r="BE2433" s="172">
        <f t="shared" si="1058"/>
        <v>0</v>
      </c>
      <c r="BF2433" s="171">
        <f>(VLOOKUP($D2433,'P4 Destination'!$C$21:$M$176,5,0))*BE2433</f>
        <v>0</v>
      </c>
      <c r="BG2433" s="172">
        <f t="shared" si="1059"/>
        <v>0</v>
      </c>
      <c r="BH2433" s="171">
        <f>(VLOOKUP($D2433,'P4 Destination'!$C$21:$M$176,6,0))*BG2433</f>
        <v>0</v>
      </c>
      <c r="BI2433" s="172">
        <f t="shared" si="1060"/>
        <v>0</v>
      </c>
      <c r="BJ2433" s="171">
        <f>(VLOOKUP($D2433,'P4 Destination'!$C$21:$M$176,7,0))*BI2433</f>
        <v>0</v>
      </c>
      <c r="BK2433" s="172">
        <f t="shared" si="1061"/>
        <v>0</v>
      </c>
      <c r="BL2433" s="171">
        <f>(VLOOKUP($D2433,'P4 Destination'!$C$21:$M$176,8,0))*BK2433</f>
        <v>0</v>
      </c>
      <c r="BM2433" s="172">
        <f t="shared" si="1062"/>
        <v>0</v>
      </c>
      <c r="BN2433" s="171">
        <f>(VLOOKUP($D2433,'P4 Destination'!$C$21:$M$176,9,0))*BM2433</f>
        <v>0</v>
      </c>
      <c r="BO2433" s="154">
        <f t="shared" si="1068"/>
        <v>0</v>
      </c>
      <c r="BP2433" s="171">
        <f>(VLOOKUP(D2433,'P4 Destination'!$C$21:$M$176,10,0))*K2433</f>
        <v>0</v>
      </c>
      <c r="BQ2433" s="171">
        <f>(VLOOKUP(D2433,'P4 Destination'!$C$21:$M$176,11,0))*J2433</f>
        <v>0</v>
      </c>
      <c r="BR2433" s="173">
        <f t="shared" si="1063"/>
        <v>0</v>
      </c>
      <c r="BS2433" s="173">
        <f>(AV2433*2500)*'P6 Verzekering'!$E$11</f>
        <v>0</v>
      </c>
      <c r="BT2433" s="173">
        <f>(AW2433*2500)*'P6 Verzekering'!$E$12</f>
        <v>0</v>
      </c>
      <c r="BU2433" s="173">
        <f>(L2433*2500)*'P6 Verzekering'!$E$13</f>
        <v>0</v>
      </c>
      <c r="BV2433" s="173">
        <f t="shared" si="1064"/>
        <v>0</v>
      </c>
      <c r="BW2433"/>
      <c r="BX2433"/>
    </row>
    <row r="2434" spans="1:76">
      <c r="A2434" s="152" t="s">
        <v>2851</v>
      </c>
      <c r="B2434" s="152" t="s">
        <v>198</v>
      </c>
      <c r="C2434" s="152" t="s">
        <v>195</v>
      </c>
      <c r="D2434" s="152" t="s">
        <v>151</v>
      </c>
      <c r="E2434" s="152" t="s">
        <v>149</v>
      </c>
      <c r="F2434" s="153">
        <f t="shared" si="1066"/>
        <v>65</v>
      </c>
      <c r="G2434" s="154">
        <v>0</v>
      </c>
      <c r="H2434" s="154">
        <f>IFERROR(VLOOKUP(B2434,'P2 Origin'!$C$21:$Q$176,15,FALSE),0)</f>
        <v>1</v>
      </c>
      <c r="I2434" s="154">
        <f>IFERROR(VLOOKUP(D2434,'P4 Destination'!$C$21:$Q$176,15,FALSE),0)</f>
        <v>0</v>
      </c>
      <c r="J2434" s="155"/>
      <c r="K2434" s="155"/>
      <c r="L2434" s="156">
        <v>65</v>
      </c>
      <c r="M2434" s="155">
        <v>1466</v>
      </c>
      <c r="N2434" s="155">
        <v>6</v>
      </c>
      <c r="O2434" s="157">
        <f t="shared" si="1041"/>
        <v>0</v>
      </c>
      <c r="P2434" s="158">
        <f t="shared" si="1042"/>
        <v>0</v>
      </c>
      <c r="Q2434" s="159">
        <f>IFERROR(VLOOKUP(N2434,'P1 Intra-Europees'!$A$15:$H$25,3,0),0)*P2434</f>
        <v>0</v>
      </c>
      <c r="R2434" s="160">
        <f t="shared" si="1043"/>
        <v>0</v>
      </c>
      <c r="S2434" s="159">
        <f>IFERROR(VLOOKUP(N2434,'P1 Intra-Europees'!$A$15:$H$25,4,0),0)*R2434</f>
        <v>0</v>
      </c>
      <c r="T2434" s="160">
        <f t="shared" si="1044"/>
        <v>0</v>
      </c>
      <c r="U2434" s="159">
        <f>IFERROR(VLOOKUP(N2434,'P1 Intra-Europees'!$A$15:$H$25,5,0),0)*T2434</f>
        <v>0</v>
      </c>
      <c r="V2434" s="160">
        <f t="shared" si="1045"/>
        <v>0</v>
      </c>
      <c r="W2434" s="159">
        <f>IFERROR(VLOOKUP(N2434,'P1 Intra-Europees'!$A$15:$H$25,6,0),0)*V2434</f>
        <v>0</v>
      </c>
      <c r="X2434" s="160">
        <f t="shared" si="1046"/>
        <v>65</v>
      </c>
      <c r="Y2434" s="159">
        <f>IFERROR(VLOOKUP(N2434,'P1 Intra-Europees'!$A$15:$H$25,7,0),0)*X2434</f>
        <v>0</v>
      </c>
      <c r="Z2434" s="161">
        <f t="shared" si="1047"/>
        <v>0</v>
      </c>
      <c r="AA2434" s="162">
        <f>IFERROR(VLOOKUP(N2434,'P1 Intra-Europees'!$A$15:$H$25,8,0),0)*Z2434</f>
        <v>0</v>
      </c>
      <c r="AB2434" s="163">
        <f t="shared" si="1048"/>
        <v>0</v>
      </c>
      <c r="AC2434" s="157" t="str">
        <f>VLOOKUP(B2434,'P2 Origin'!$C$21:$O$176,13,0)</f>
        <v>EUR</v>
      </c>
      <c r="AD2434" s="164">
        <f t="shared" si="1049"/>
        <v>0</v>
      </c>
      <c r="AE2434" s="165">
        <f>IF(AU2434&gt;0.1,VLOOKUP(B2434,'P2 Origin'!$C$21:$M$176,3,0)*H2434,0)</f>
        <v>0</v>
      </c>
      <c r="AF2434" s="166">
        <f t="shared" si="1050"/>
        <v>0</v>
      </c>
      <c r="AG2434" s="165">
        <f>(VLOOKUP(B2434,'P2 Origin'!$C$21:$M$176,4,0))*AF2434</f>
        <v>0</v>
      </c>
      <c r="AH2434" s="166">
        <f t="shared" si="1051"/>
        <v>0</v>
      </c>
      <c r="AI2434" s="165">
        <f>(VLOOKUP(B2434,'P2 Origin'!$C$21:$M$176,5,0))*AH2434</f>
        <v>0</v>
      </c>
      <c r="AJ2434" s="166">
        <f t="shared" si="1065"/>
        <v>0</v>
      </c>
      <c r="AK2434" s="165">
        <f>(VLOOKUP(B2434,'P2 Origin'!$C$21:$M$176,6,0))*AJ2434</f>
        <v>0</v>
      </c>
      <c r="AL2434" s="166">
        <f t="shared" si="1052"/>
        <v>0</v>
      </c>
      <c r="AM2434" s="165">
        <f>(VLOOKUP($B2434,'P2 Origin'!$C$21:$M$176,7,0))*AL2434</f>
        <v>0</v>
      </c>
      <c r="AN2434" s="166">
        <f t="shared" si="1053"/>
        <v>0</v>
      </c>
      <c r="AO2434" s="165">
        <f>(VLOOKUP($B2434,'P2 Origin'!$C$21:$M$176,8,0))*AN2434</f>
        <v>0</v>
      </c>
      <c r="AP2434" s="166">
        <f t="shared" si="1054"/>
        <v>0</v>
      </c>
      <c r="AQ2434" s="165">
        <f>(VLOOKUP($B2434,'P2 Origin'!$C$21:$M$176,9,0))*AP2434</f>
        <v>0</v>
      </c>
      <c r="AR2434" s="155">
        <f t="shared" si="1067"/>
        <v>0</v>
      </c>
      <c r="AS2434" s="164">
        <f>(VLOOKUP(B2434,'P2 Origin'!$C$21:$M$176,10,0))*K2434</f>
        <v>0</v>
      </c>
      <c r="AT2434" s="164">
        <f>(VLOOKUP(B2434,'P2 Origin'!$C$21:$M$176,11,0))*J2434</f>
        <v>0</v>
      </c>
      <c r="AU2434" s="167">
        <v>0</v>
      </c>
      <c r="AV2434" s="168">
        <v>0</v>
      </c>
      <c r="AW2434" s="169">
        <v>0</v>
      </c>
      <c r="AX2434" s="170">
        <f>IF(AU2434&gt;=0.1,'P3 Bureaumarge zee- en luchtvr.'!$D$12,0)</f>
        <v>0</v>
      </c>
      <c r="AY2434" s="163">
        <f t="shared" si="1055"/>
        <v>0</v>
      </c>
      <c r="AZ2434" s="157" t="str">
        <f>VLOOKUP(D2434,'P4 Destination'!$C$21:$O$176,13,0)</f>
        <v>EUR</v>
      </c>
      <c r="BA2434" s="164">
        <f t="shared" si="1056"/>
        <v>0</v>
      </c>
      <c r="BB2434" s="171">
        <f>IF(AU2434&gt;0.1,(VLOOKUP(D2434,'P4 Destination'!$C$21:$M$176,3,0))*I2434,0)</f>
        <v>0</v>
      </c>
      <c r="BC2434" s="172">
        <f t="shared" si="1057"/>
        <v>0</v>
      </c>
      <c r="BD2434" s="171">
        <f>(VLOOKUP($D2434,'P4 Destination'!$C$21:$M$176,4,0))*BC2434</f>
        <v>0</v>
      </c>
      <c r="BE2434" s="172">
        <f t="shared" si="1058"/>
        <v>0</v>
      </c>
      <c r="BF2434" s="171">
        <f>(VLOOKUP($D2434,'P4 Destination'!$C$21:$M$176,5,0))*BE2434</f>
        <v>0</v>
      </c>
      <c r="BG2434" s="172">
        <f t="shared" si="1059"/>
        <v>0</v>
      </c>
      <c r="BH2434" s="171">
        <f>(VLOOKUP($D2434,'P4 Destination'!$C$21:$M$176,6,0))*BG2434</f>
        <v>0</v>
      </c>
      <c r="BI2434" s="172">
        <f t="shared" si="1060"/>
        <v>0</v>
      </c>
      <c r="BJ2434" s="171">
        <f>(VLOOKUP($D2434,'P4 Destination'!$C$21:$M$176,7,0))*BI2434</f>
        <v>0</v>
      </c>
      <c r="BK2434" s="172">
        <f t="shared" si="1061"/>
        <v>0</v>
      </c>
      <c r="BL2434" s="171">
        <f>(VLOOKUP($D2434,'P4 Destination'!$C$21:$M$176,8,0))*BK2434</f>
        <v>0</v>
      </c>
      <c r="BM2434" s="172">
        <f t="shared" si="1062"/>
        <v>0</v>
      </c>
      <c r="BN2434" s="171">
        <f>(VLOOKUP($D2434,'P4 Destination'!$C$21:$M$176,9,0))*BM2434</f>
        <v>0</v>
      </c>
      <c r="BO2434" s="154">
        <f t="shared" si="1068"/>
        <v>0</v>
      </c>
      <c r="BP2434" s="171">
        <f>(VLOOKUP(D2434,'P4 Destination'!$C$21:$M$176,10,0))*K2434</f>
        <v>0</v>
      </c>
      <c r="BQ2434" s="171">
        <f>(VLOOKUP(D2434,'P4 Destination'!$C$21:$M$176,11,0))*J2434</f>
        <v>0</v>
      </c>
      <c r="BR2434" s="173">
        <f t="shared" si="1063"/>
        <v>0</v>
      </c>
      <c r="BS2434" s="173">
        <f>(AV2434*2500)*'P6 Verzekering'!$E$11</f>
        <v>0</v>
      </c>
      <c r="BT2434" s="173">
        <f>(AW2434*2500)*'P6 Verzekering'!$E$12</f>
        <v>0</v>
      </c>
      <c r="BU2434" s="173">
        <f>(L2434*2500)*'P6 Verzekering'!$E$13</f>
        <v>0</v>
      </c>
      <c r="BV2434" s="173">
        <f t="shared" si="1064"/>
        <v>0</v>
      </c>
      <c r="BW2434"/>
      <c r="BX2434"/>
    </row>
    <row r="2435" spans="1:76">
      <c r="A2435" s="152" t="s">
        <v>1714</v>
      </c>
      <c r="B2435" s="152" t="s">
        <v>219</v>
      </c>
      <c r="C2435" s="152" t="s">
        <v>219</v>
      </c>
      <c r="D2435" s="152" t="s">
        <v>151</v>
      </c>
      <c r="E2435" s="152" t="s">
        <v>149</v>
      </c>
      <c r="F2435" s="153">
        <f t="shared" si="1066"/>
        <v>67</v>
      </c>
      <c r="G2435" s="154">
        <v>0</v>
      </c>
      <c r="H2435" s="154">
        <f>IFERROR(VLOOKUP(B2435,'P2 Origin'!$C$21:$Q$176,15,FALSE),0)</f>
        <v>0</v>
      </c>
      <c r="I2435" s="154">
        <f>IFERROR(VLOOKUP(D2435,'P4 Destination'!$C$21:$Q$176,15,FALSE),0)</f>
        <v>0</v>
      </c>
      <c r="J2435" s="155"/>
      <c r="K2435" s="155"/>
      <c r="L2435" s="156">
        <v>67</v>
      </c>
      <c r="M2435" s="155">
        <v>125</v>
      </c>
      <c r="N2435" s="155">
        <v>2</v>
      </c>
      <c r="O2435" s="157">
        <f t="shared" si="1041"/>
        <v>0</v>
      </c>
      <c r="P2435" s="158">
        <f t="shared" si="1042"/>
        <v>0</v>
      </c>
      <c r="Q2435" s="159">
        <f>IFERROR(VLOOKUP(N2435,'P1 Intra-Europees'!$A$15:$H$25,3,0),0)*P2435</f>
        <v>0</v>
      </c>
      <c r="R2435" s="160">
        <f t="shared" si="1043"/>
        <v>0</v>
      </c>
      <c r="S2435" s="159">
        <f>IFERROR(VLOOKUP(N2435,'P1 Intra-Europees'!$A$15:$H$25,4,0),0)*R2435</f>
        <v>0</v>
      </c>
      <c r="T2435" s="160">
        <f t="shared" si="1044"/>
        <v>0</v>
      </c>
      <c r="U2435" s="159">
        <f>IFERROR(VLOOKUP(N2435,'P1 Intra-Europees'!$A$15:$H$25,5,0),0)*T2435</f>
        <v>0</v>
      </c>
      <c r="V2435" s="160">
        <f t="shared" si="1045"/>
        <v>0</v>
      </c>
      <c r="W2435" s="159">
        <f>IFERROR(VLOOKUP(N2435,'P1 Intra-Europees'!$A$15:$H$25,6,0),0)*V2435</f>
        <v>0</v>
      </c>
      <c r="X2435" s="160">
        <f t="shared" si="1046"/>
        <v>67</v>
      </c>
      <c r="Y2435" s="159">
        <f>IFERROR(VLOOKUP(N2435,'P1 Intra-Europees'!$A$15:$H$25,7,0),0)*X2435</f>
        <v>0</v>
      </c>
      <c r="Z2435" s="161">
        <f t="shared" si="1047"/>
        <v>0</v>
      </c>
      <c r="AA2435" s="162">
        <f>IFERROR(VLOOKUP(N2435,'P1 Intra-Europees'!$A$15:$H$25,8,0),0)*Z2435</f>
        <v>0</v>
      </c>
      <c r="AB2435" s="163">
        <f t="shared" si="1048"/>
        <v>0</v>
      </c>
      <c r="AC2435" s="157" t="str">
        <f>VLOOKUP(B2435,'P2 Origin'!$C$21:$O$176,13,0)</f>
        <v>EUR</v>
      </c>
      <c r="AD2435" s="164">
        <f t="shared" si="1049"/>
        <v>0</v>
      </c>
      <c r="AE2435" s="165">
        <f>IF(AU2435&gt;0.1,VLOOKUP(B2435,'P2 Origin'!$C$21:$M$176,3,0)*H2435,0)</f>
        <v>0</v>
      </c>
      <c r="AF2435" s="166">
        <f t="shared" si="1050"/>
        <v>0</v>
      </c>
      <c r="AG2435" s="165">
        <f>(VLOOKUP(B2435,'P2 Origin'!$C$21:$M$176,4,0))*AF2435</f>
        <v>0</v>
      </c>
      <c r="AH2435" s="166">
        <f t="shared" si="1051"/>
        <v>0</v>
      </c>
      <c r="AI2435" s="165">
        <f>(VLOOKUP(B2435,'P2 Origin'!$C$21:$M$176,5,0))*AH2435</f>
        <v>0</v>
      </c>
      <c r="AJ2435" s="166">
        <f t="shared" si="1065"/>
        <v>0</v>
      </c>
      <c r="AK2435" s="165">
        <f>(VLOOKUP(B2435,'P2 Origin'!$C$21:$M$176,6,0))*AJ2435</f>
        <v>0</v>
      </c>
      <c r="AL2435" s="166">
        <f t="shared" si="1052"/>
        <v>0</v>
      </c>
      <c r="AM2435" s="165">
        <f>(VLOOKUP($B2435,'P2 Origin'!$C$21:$M$176,7,0))*AL2435</f>
        <v>0</v>
      </c>
      <c r="AN2435" s="166">
        <f t="shared" si="1053"/>
        <v>0</v>
      </c>
      <c r="AO2435" s="165">
        <f>(VLOOKUP($B2435,'P2 Origin'!$C$21:$M$176,8,0))*AN2435</f>
        <v>0</v>
      </c>
      <c r="AP2435" s="166">
        <f t="shared" si="1054"/>
        <v>0</v>
      </c>
      <c r="AQ2435" s="165">
        <f>(VLOOKUP($B2435,'P2 Origin'!$C$21:$M$176,9,0))*AP2435</f>
        <v>0</v>
      </c>
      <c r="AR2435" s="155">
        <f t="shared" si="1067"/>
        <v>0</v>
      </c>
      <c r="AS2435" s="164">
        <f>(VLOOKUP(B2435,'P2 Origin'!$C$21:$M$176,10,0))*K2435</f>
        <v>0</v>
      </c>
      <c r="AT2435" s="164">
        <f>(VLOOKUP(B2435,'P2 Origin'!$C$21:$M$176,11,0))*J2435</f>
        <v>0</v>
      </c>
      <c r="AU2435" s="167">
        <v>0</v>
      </c>
      <c r="AV2435" s="168">
        <v>0</v>
      </c>
      <c r="AW2435" s="169">
        <v>0</v>
      </c>
      <c r="AX2435" s="170">
        <f>IF(AU2435&gt;=0.1,'P3 Bureaumarge zee- en luchtvr.'!$D$12,0)</f>
        <v>0</v>
      </c>
      <c r="AY2435" s="163">
        <f t="shared" si="1055"/>
        <v>0</v>
      </c>
      <c r="AZ2435" s="157" t="str">
        <f>VLOOKUP(D2435,'P4 Destination'!$C$21:$O$176,13,0)</f>
        <v>EUR</v>
      </c>
      <c r="BA2435" s="164">
        <f t="shared" si="1056"/>
        <v>0</v>
      </c>
      <c r="BB2435" s="171">
        <f>IF(AU2435&gt;0.1,(VLOOKUP(D2435,'P4 Destination'!$C$21:$M$176,3,0))*I2435,0)</f>
        <v>0</v>
      </c>
      <c r="BC2435" s="172">
        <f t="shared" si="1057"/>
        <v>0</v>
      </c>
      <c r="BD2435" s="171">
        <f>(VLOOKUP($D2435,'P4 Destination'!$C$21:$M$176,4,0))*BC2435</f>
        <v>0</v>
      </c>
      <c r="BE2435" s="172">
        <f t="shared" si="1058"/>
        <v>0</v>
      </c>
      <c r="BF2435" s="171">
        <f>(VLOOKUP($D2435,'P4 Destination'!$C$21:$M$176,5,0))*BE2435</f>
        <v>0</v>
      </c>
      <c r="BG2435" s="172">
        <f t="shared" si="1059"/>
        <v>0</v>
      </c>
      <c r="BH2435" s="171">
        <f>(VLOOKUP($D2435,'P4 Destination'!$C$21:$M$176,6,0))*BG2435</f>
        <v>0</v>
      </c>
      <c r="BI2435" s="172">
        <f t="shared" si="1060"/>
        <v>0</v>
      </c>
      <c r="BJ2435" s="171">
        <f>(VLOOKUP($D2435,'P4 Destination'!$C$21:$M$176,7,0))*BI2435</f>
        <v>0</v>
      </c>
      <c r="BK2435" s="172">
        <f t="shared" si="1061"/>
        <v>0</v>
      </c>
      <c r="BL2435" s="171">
        <f>(VLOOKUP($D2435,'P4 Destination'!$C$21:$M$176,8,0))*BK2435</f>
        <v>0</v>
      </c>
      <c r="BM2435" s="172">
        <f t="shared" si="1062"/>
        <v>0</v>
      </c>
      <c r="BN2435" s="171">
        <f>(VLOOKUP($D2435,'P4 Destination'!$C$21:$M$176,9,0))*BM2435</f>
        <v>0</v>
      </c>
      <c r="BO2435" s="154">
        <f t="shared" si="1068"/>
        <v>0</v>
      </c>
      <c r="BP2435" s="171">
        <f>(VLOOKUP(D2435,'P4 Destination'!$C$21:$M$176,10,0))*K2435</f>
        <v>0</v>
      </c>
      <c r="BQ2435" s="171">
        <f>(VLOOKUP(D2435,'P4 Destination'!$C$21:$M$176,11,0))*J2435</f>
        <v>0</v>
      </c>
      <c r="BR2435" s="173">
        <f t="shared" si="1063"/>
        <v>0</v>
      </c>
      <c r="BS2435" s="173">
        <f>(AV2435*2500)*'P6 Verzekering'!$E$11</f>
        <v>0</v>
      </c>
      <c r="BT2435" s="173">
        <f>(AW2435*2500)*'P6 Verzekering'!$E$12</f>
        <v>0</v>
      </c>
      <c r="BU2435" s="173">
        <f>(L2435*2500)*'P6 Verzekering'!$E$13</f>
        <v>0</v>
      </c>
      <c r="BV2435" s="173">
        <f t="shared" si="1064"/>
        <v>0</v>
      </c>
      <c r="BW2435"/>
      <c r="BX2435"/>
    </row>
    <row r="2436" spans="1:76">
      <c r="A2436" s="152" t="s">
        <v>993</v>
      </c>
      <c r="B2436" s="152" t="s">
        <v>151</v>
      </c>
      <c r="C2436" s="152" t="s">
        <v>149</v>
      </c>
      <c r="D2436" s="152" t="s">
        <v>219</v>
      </c>
      <c r="E2436" s="152" t="s">
        <v>219</v>
      </c>
      <c r="F2436" s="153">
        <f t="shared" si="1066"/>
        <v>68</v>
      </c>
      <c r="G2436" s="154">
        <v>0</v>
      </c>
      <c r="H2436" s="154">
        <f>IFERROR(VLOOKUP(B2436,'P2 Origin'!$C$21:$Q$176,15,FALSE),0)</f>
        <v>0</v>
      </c>
      <c r="I2436" s="154">
        <f>IFERROR(VLOOKUP(D2436,'P4 Destination'!$C$21:$Q$176,15,FALSE),0)</f>
        <v>0</v>
      </c>
      <c r="J2436" s="155"/>
      <c r="K2436" s="155"/>
      <c r="L2436" s="156">
        <v>68</v>
      </c>
      <c r="M2436" s="155">
        <v>169</v>
      </c>
      <c r="N2436" s="155">
        <v>2</v>
      </c>
      <c r="O2436" s="157">
        <f t="shared" si="1041"/>
        <v>0</v>
      </c>
      <c r="P2436" s="158">
        <f t="shared" si="1042"/>
        <v>0</v>
      </c>
      <c r="Q2436" s="159">
        <f>IFERROR(VLOOKUP(N2436,'P1 Intra-Europees'!$A$15:$H$25,3,0),0)*P2436</f>
        <v>0</v>
      </c>
      <c r="R2436" s="160">
        <f t="shared" si="1043"/>
        <v>0</v>
      </c>
      <c r="S2436" s="159">
        <f>IFERROR(VLOOKUP(N2436,'P1 Intra-Europees'!$A$15:$H$25,4,0),0)*R2436</f>
        <v>0</v>
      </c>
      <c r="T2436" s="160">
        <f t="shared" si="1044"/>
        <v>0</v>
      </c>
      <c r="U2436" s="159">
        <f>IFERROR(VLOOKUP(N2436,'P1 Intra-Europees'!$A$15:$H$25,5,0),0)*T2436</f>
        <v>0</v>
      </c>
      <c r="V2436" s="160">
        <f t="shared" si="1045"/>
        <v>0</v>
      </c>
      <c r="W2436" s="159">
        <f>IFERROR(VLOOKUP(N2436,'P1 Intra-Europees'!$A$15:$H$25,6,0),0)*V2436</f>
        <v>0</v>
      </c>
      <c r="X2436" s="160">
        <f t="shared" si="1046"/>
        <v>68</v>
      </c>
      <c r="Y2436" s="159">
        <f>IFERROR(VLOOKUP(N2436,'P1 Intra-Europees'!$A$15:$H$25,7,0),0)*X2436</f>
        <v>0</v>
      </c>
      <c r="Z2436" s="161">
        <f t="shared" si="1047"/>
        <v>0</v>
      </c>
      <c r="AA2436" s="162">
        <f>IFERROR(VLOOKUP(N2436,'P1 Intra-Europees'!$A$15:$H$25,8,0),0)*Z2436</f>
        <v>0</v>
      </c>
      <c r="AB2436" s="163">
        <f t="shared" si="1048"/>
        <v>0</v>
      </c>
      <c r="AC2436" s="157" t="str">
        <f>VLOOKUP(B2436,'P2 Origin'!$C$21:$O$176,13,0)</f>
        <v>EUR</v>
      </c>
      <c r="AD2436" s="164">
        <f t="shared" si="1049"/>
        <v>0</v>
      </c>
      <c r="AE2436" s="165">
        <f>IF(AU2436&gt;0.1,VLOOKUP(B2436,'P2 Origin'!$C$21:$M$176,3,0)*H2436,0)</f>
        <v>0</v>
      </c>
      <c r="AF2436" s="166">
        <f t="shared" si="1050"/>
        <v>0</v>
      </c>
      <c r="AG2436" s="165">
        <f>(VLOOKUP(B2436,'P2 Origin'!$C$21:$M$176,4,0))*AF2436</f>
        <v>0</v>
      </c>
      <c r="AH2436" s="166">
        <f t="shared" si="1051"/>
        <v>0</v>
      </c>
      <c r="AI2436" s="165">
        <f>(VLOOKUP(B2436,'P2 Origin'!$C$21:$M$176,5,0))*AH2436</f>
        <v>0</v>
      </c>
      <c r="AJ2436" s="166">
        <f t="shared" si="1065"/>
        <v>0</v>
      </c>
      <c r="AK2436" s="165">
        <f>(VLOOKUP(B2436,'P2 Origin'!$C$21:$M$176,6,0))*AJ2436</f>
        <v>0</v>
      </c>
      <c r="AL2436" s="166">
        <f t="shared" si="1052"/>
        <v>0</v>
      </c>
      <c r="AM2436" s="165">
        <f>(VLOOKUP($B2436,'P2 Origin'!$C$21:$M$176,7,0))*AL2436</f>
        <v>0</v>
      </c>
      <c r="AN2436" s="166">
        <f t="shared" si="1053"/>
        <v>0</v>
      </c>
      <c r="AO2436" s="165">
        <f>(VLOOKUP($B2436,'P2 Origin'!$C$21:$M$176,8,0))*AN2436</f>
        <v>0</v>
      </c>
      <c r="AP2436" s="166">
        <f t="shared" si="1054"/>
        <v>0</v>
      </c>
      <c r="AQ2436" s="165">
        <f>(VLOOKUP($B2436,'P2 Origin'!$C$21:$M$176,9,0))*AP2436</f>
        <v>0</v>
      </c>
      <c r="AR2436" s="155">
        <f t="shared" si="1067"/>
        <v>0</v>
      </c>
      <c r="AS2436" s="164">
        <f>(VLOOKUP(B2436,'P2 Origin'!$C$21:$M$176,10,0))*K2436</f>
        <v>0</v>
      </c>
      <c r="AT2436" s="164">
        <f>(VLOOKUP(B2436,'P2 Origin'!$C$21:$M$176,11,0))*J2436</f>
        <v>0</v>
      </c>
      <c r="AU2436" s="167">
        <v>0</v>
      </c>
      <c r="AV2436" s="168">
        <v>0</v>
      </c>
      <c r="AW2436" s="169">
        <v>0</v>
      </c>
      <c r="AX2436" s="170">
        <f>IF(AU2436&gt;=0.1,'P3 Bureaumarge zee- en luchtvr.'!$D$12,0)</f>
        <v>0</v>
      </c>
      <c r="AY2436" s="163">
        <f t="shared" si="1055"/>
        <v>0</v>
      </c>
      <c r="AZ2436" s="157" t="str">
        <f>VLOOKUP(D2436,'P4 Destination'!$C$21:$O$176,13,0)</f>
        <v>EUR</v>
      </c>
      <c r="BA2436" s="164">
        <f t="shared" si="1056"/>
        <v>0</v>
      </c>
      <c r="BB2436" s="171">
        <f>IF(AU2436&gt;0.1,(VLOOKUP(D2436,'P4 Destination'!$C$21:$M$176,3,0))*I2436,0)</f>
        <v>0</v>
      </c>
      <c r="BC2436" s="172">
        <f t="shared" si="1057"/>
        <v>0</v>
      </c>
      <c r="BD2436" s="171">
        <f>(VLOOKUP($D2436,'P4 Destination'!$C$21:$M$176,4,0))*BC2436</f>
        <v>0</v>
      </c>
      <c r="BE2436" s="172">
        <f t="shared" si="1058"/>
        <v>0</v>
      </c>
      <c r="BF2436" s="171">
        <f>(VLOOKUP($D2436,'P4 Destination'!$C$21:$M$176,5,0))*BE2436</f>
        <v>0</v>
      </c>
      <c r="BG2436" s="172">
        <f t="shared" si="1059"/>
        <v>0</v>
      </c>
      <c r="BH2436" s="171">
        <f>(VLOOKUP($D2436,'P4 Destination'!$C$21:$M$176,6,0))*BG2436</f>
        <v>0</v>
      </c>
      <c r="BI2436" s="172">
        <f t="shared" si="1060"/>
        <v>0</v>
      </c>
      <c r="BJ2436" s="171">
        <f>(VLOOKUP($D2436,'P4 Destination'!$C$21:$M$176,7,0))*BI2436</f>
        <v>0</v>
      </c>
      <c r="BK2436" s="172">
        <f t="shared" si="1061"/>
        <v>0</v>
      </c>
      <c r="BL2436" s="171">
        <f>(VLOOKUP($D2436,'P4 Destination'!$C$21:$M$176,8,0))*BK2436</f>
        <v>0</v>
      </c>
      <c r="BM2436" s="172">
        <f t="shared" si="1062"/>
        <v>0</v>
      </c>
      <c r="BN2436" s="171">
        <f>(VLOOKUP($D2436,'P4 Destination'!$C$21:$M$176,9,0))*BM2436</f>
        <v>0</v>
      </c>
      <c r="BO2436" s="154">
        <f t="shared" si="1068"/>
        <v>0</v>
      </c>
      <c r="BP2436" s="171">
        <f>(VLOOKUP(D2436,'P4 Destination'!$C$21:$M$176,10,0))*K2436</f>
        <v>0</v>
      </c>
      <c r="BQ2436" s="171">
        <f>(VLOOKUP(D2436,'P4 Destination'!$C$21:$M$176,11,0))*J2436</f>
        <v>0</v>
      </c>
      <c r="BR2436" s="173">
        <f t="shared" si="1063"/>
        <v>0</v>
      </c>
      <c r="BS2436" s="173">
        <f>(AV2436*2500)*'P6 Verzekering'!$E$11</f>
        <v>0</v>
      </c>
      <c r="BT2436" s="173">
        <f>(AW2436*2500)*'P6 Verzekering'!$E$12</f>
        <v>0</v>
      </c>
      <c r="BU2436" s="173">
        <f>(L2436*2500)*'P6 Verzekering'!$E$13</f>
        <v>0</v>
      </c>
      <c r="BV2436" s="173">
        <f t="shared" si="1064"/>
        <v>0</v>
      </c>
      <c r="BW2436"/>
      <c r="BX2436"/>
    </row>
    <row r="2437" spans="1:76">
      <c r="A2437" s="152" t="s">
        <v>1653</v>
      </c>
      <c r="B2437" s="152" t="s">
        <v>219</v>
      </c>
      <c r="C2437" s="152" t="s">
        <v>219</v>
      </c>
      <c r="D2437" s="152" t="s">
        <v>184</v>
      </c>
      <c r="E2437" s="152" t="s">
        <v>183</v>
      </c>
      <c r="F2437" s="153">
        <f t="shared" si="1066"/>
        <v>68</v>
      </c>
      <c r="G2437" s="154">
        <v>0</v>
      </c>
      <c r="H2437" s="154">
        <f>IFERROR(VLOOKUP(B2437,'P2 Origin'!$C$21:$Q$176,15,FALSE),0)</f>
        <v>0</v>
      </c>
      <c r="I2437" s="154">
        <f>IFERROR(VLOOKUP(D2437,'P4 Destination'!$C$21:$Q$176,15,FALSE),0)</f>
        <v>1</v>
      </c>
      <c r="J2437" s="155"/>
      <c r="K2437" s="155"/>
      <c r="L2437" s="156">
        <v>68</v>
      </c>
      <c r="M2437" s="155">
        <v>664</v>
      </c>
      <c r="N2437" s="155">
        <v>4</v>
      </c>
      <c r="O2437" s="157">
        <f t="shared" si="1041"/>
        <v>0</v>
      </c>
      <c r="P2437" s="158">
        <f t="shared" si="1042"/>
        <v>0</v>
      </c>
      <c r="Q2437" s="159">
        <f>IFERROR(VLOOKUP(N2437,'P1 Intra-Europees'!$A$15:$H$25,3,0),0)*P2437</f>
        <v>0</v>
      </c>
      <c r="R2437" s="160">
        <f t="shared" si="1043"/>
        <v>0</v>
      </c>
      <c r="S2437" s="159">
        <f>IFERROR(VLOOKUP(N2437,'P1 Intra-Europees'!$A$15:$H$25,4,0),0)*R2437</f>
        <v>0</v>
      </c>
      <c r="T2437" s="160">
        <f t="shared" si="1044"/>
        <v>0</v>
      </c>
      <c r="U2437" s="159">
        <f>IFERROR(VLOOKUP(N2437,'P1 Intra-Europees'!$A$15:$H$25,5,0),0)*T2437</f>
        <v>0</v>
      </c>
      <c r="V2437" s="160">
        <f t="shared" si="1045"/>
        <v>0</v>
      </c>
      <c r="W2437" s="159">
        <f>IFERROR(VLOOKUP(N2437,'P1 Intra-Europees'!$A$15:$H$25,6,0),0)*V2437</f>
        <v>0</v>
      </c>
      <c r="X2437" s="160">
        <f t="shared" si="1046"/>
        <v>68</v>
      </c>
      <c r="Y2437" s="159">
        <f>IFERROR(VLOOKUP(N2437,'P1 Intra-Europees'!$A$15:$H$25,7,0),0)*X2437</f>
        <v>0</v>
      </c>
      <c r="Z2437" s="161">
        <f t="shared" si="1047"/>
        <v>0</v>
      </c>
      <c r="AA2437" s="162">
        <f>IFERROR(VLOOKUP(N2437,'P1 Intra-Europees'!$A$15:$H$25,8,0),0)*Z2437</f>
        <v>0</v>
      </c>
      <c r="AB2437" s="163">
        <f t="shared" si="1048"/>
        <v>0</v>
      </c>
      <c r="AC2437" s="157" t="str">
        <f>VLOOKUP(B2437,'P2 Origin'!$C$21:$O$176,13,0)</f>
        <v>EUR</v>
      </c>
      <c r="AD2437" s="164">
        <f t="shared" si="1049"/>
        <v>0</v>
      </c>
      <c r="AE2437" s="165">
        <f>IF(AU2437&gt;0.1,VLOOKUP(B2437,'P2 Origin'!$C$21:$M$176,3,0)*H2437,0)</f>
        <v>0</v>
      </c>
      <c r="AF2437" s="166">
        <f t="shared" si="1050"/>
        <v>0</v>
      </c>
      <c r="AG2437" s="165">
        <f>(VLOOKUP(B2437,'P2 Origin'!$C$21:$M$176,4,0))*AF2437</f>
        <v>0</v>
      </c>
      <c r="AH2437" s="166">
        <f t="shared" si="1051"/>
        <v>0</v>
      </c>
      <c r="AI2437" s="165">
        <f>(VLOOKUP(B2437,'P2 Origin'!$C$21:$M$176,5,0))*AH2437</f>
        <v>0</v>
      </c>
      <c r="AJ2437" s="166">
        <f t="shared" si="1065"/>
        <v>0</v>
      </c>
      <c r="AK2437" s="165">
        <f>(VLOOKUP(B2437,'P2 Origin'!$C$21:$M$176,6,0))*AJ2437</f>
        <v>0</v>
      </c>
      <c r="AL2437" s="166">
        <f t="shared" si="1052"/>
        <v>0</v>
      </c>
      <c r="AM2437" s="165">
        <f>(VLOOKUP($B2437,'P2 Origin'!$C$21:$M$176,7,0))*AL2437</f>
        <v>0</v>
      </c>
      <c r="AN2437" s="166">
        <f t="shared" si="1053"/>
        <v>0</v>
      </c>
      <c r="AO2437" s="165">
        <f>(VLOOKUP($B2437,'P2 Origin'!$C$21:$M$176,8,0))*AN2437</f>
        <v>0</v>
      </c>
      <c r="AP2437" s="166">
        <f t="shared" si="1054"/>
        <v>0</v>
      </c>
      <c r="AQ2437" s="165">
        <f>(VLOOKUP($B2437,'P2 Origin'!$C$21:$M$176,9,0))*AP2437</f>
        <v>0</v>
      </c>
      <c r="AR2437" s="155">
        <f t="shared" si="1067"/>
        <v>0</v>
      </c>
      <c r="AS2437" s="164">
        <f>(VLOOKUP(B2437,'P2 Origin'!$C$21:$M$176,10,0))*K2437</f>
        <v>0</v>
      </c>
      <c r="AT2437" s="164">
        <f>(VLOOKUP(B2437,'P2 Origin'!$C$21:$M$176,11,0))*J2437</f>
        <v>0</v>
      </c>
      <c r="AU2437" s="167">
        <v>0</v>
      </c>
      <c r="AV2437" s="168">
        <v>0</v>
      </c>
      <c r="AW2437" s="169">
        <v>0</v>
      </c>
      <c r="AX2437" s="170">
        <f>IF(AU2437&gt;=0.1,'P3 Bureaumarge zee- en luchtvr.'!$D$12,0)</f>
        <v>0</v>
      </c>
      <c r="AY2437" s="163">
        <f t="shared" si="1055"/>
        <v>0</v>
      </c>
      <c r="AZ2437" s="157" t="str">
        <f>VLOOKUP(D2437,'P4 Destination'!$C$21:$O$176,13,0)</f>
        <v>EUR</v>
      </c>
      <c r="BA2437" s="164">
        <f t="shared" si="1056"/>
        <v>0</v>
      </c>
      <c r="BB2437" s="171">
        <f>IF(AU2437&gt;0.1,(VLOOKUP(D2437,'P4 Destination'!$C$21:$M$176,3,0))*I2437,0)</f>
        <v>0</v>
      </c>
      <c r="BC2437" s="172">
        <f t="shared" si="1057"/>
        <v>0</v>
      </c>
      <c r="BD2437" s="171">
        <f>(VLOOKUP($D2437,'P4 Destination'!$C$21:$M$176,4,0))*BC2437</f>
        <v>0</v>
      </c>
      <c r="BE2437" s="172">
        <f t="shared" si="1058"/>
        <v>0</v>
      </c>
      <c r="BF2437" s="171">
        <f>(VLOOKUP($D2437,'P4 Destination'!$C$21:$M$176,5,0))*BE2437</f>
        <v>0</v>
      </c>
      <c r="BG2437" s="172">
        <f t="shared" si="1059"/>
        <v>0</v>
      </c>
      <c r="BH2437" s="171">
        <f>(VLOOKUP($D2437,'P4 Destination'!$C$21:$M$176,6,0))*BG2437</f>
        <v>0</v>
      </c>
      <c r="BI2437" s="172">
        <f t="shared" si="1060"/>
        <v>0</v>
      </c>
      <c r="BJ2437" s="171">
        <f>(VLOOKUP($D2437,'P4 Destination'!$C$21:$M$176,7,0))*BI2437</f>
        <v>0</v>
      </c>
      <c r="BK2437" s="172">
        <f t="shared" si="1061"/>
        <v>0</v>
      </c>
      <c r="BL2437" s="171">
        <f>(VLOOKUP($D2437,'P4 Destination'!$C$21:$M$176,8,0))*BK2437</f>
        <v>0</v>
      </c>
      <c r="BM2437" s="172">
        <f t="shared" si="1062"/>
        <v>0</v>
      </c>
      <c r="BN2437" s="171">
        <f>(VLOOKUP($D2437,'P4 Destination'!$C$21:$M$176,9,0))*BM2437</f>
        <v>0</v>
      </c>
      <c r="BO2437" s="154">
        <f t="shared" si="1068"/>
        <v>0</v>
      </c>
      <c r="BP2437" s="171">
        <f>(VLOOKUP(D2437,'P4 Destination'!$C$21:$M$176,10,0))*K2437</f>
        <v>0</v>
      </c>
      <c r="BQ2437" s="171">
        <f>(VLOOKUP(D2437,'P4 Destination'!$C$21:$M$176,11,0))*J2437</f>
        <v>0</v>
      </c>
      <c r="BR2437" s="173">
        <f t="shared" si="1063"/>
        <v>0</v>
      </c>
      <c r="BS2437" s="173">
        <f>(AV2437*2500)*'P6 Verzekering'!$E$11</f>
        <v>0</v>
      </c>
      <c r="BT2437" s="173">
        <f>(AW2437*2500)*'P6 Verzekering'!$E$12</f>
        <v>0</v>
      </c>
      <c r="BU2437" s="173">
        <f>(L2437*2500)*'P6 Verzekering'!$E$13</f>
        <v>0</v>
      </c>
      <c r="BV2437" s="173">
        <f t="shared" si="1064"/>
        <v>0</v>
      </c>
      <c r="BW2437"/>
      <c r="BX2437"/>
    </row>
    <row r="2438" spans="1:76">
      <c r="A2438" s="152" t="s">
        <v>2712</v>
      </c>
      <c r="B2438" s="152" t="s">
        <v>181</v>
      </c>
      <c r="C2438" s="152" t="s">
        <v>153</v>
      </c>
      <c r="D2438" s="152" t="s">
        <v>219</v>
      </c>
      <c r="E2438" s="152" t="s">
        <v>219</v>
      </c>
      <c r="F2438" s="153">
        <f t="shared" si="1066"/>
        <v>69</v>
      </c>
      <c r="G2438" s="154">
        <v>0</v>
      </c>
      <c r="H2438" s="154">
        <f>IFERROR(VLOOKUP(B2438,'P2 Origin'!$C$21:$Q$176,15,FALSE),0)</f>
        <v>1</v>
      </c>
      <c r="I2438" s="154">
        <f>IFERROR(VLOOKUP(D2438,'P4 Destination'!$C$21:$Q$176,15,FALSE),0)</f>
        <v>0</v>
      </c>
      <c r="J2438" s="155"/>
      <c r="K2438" s="155"/>
      <c r="L2438" s="156">
        <v>69</v>
      </c>
      <c r="M2438" s="155">
        <v>499</v>
      </c>
      <c r="N2438" s="155">
        <v>3</v>
      </c>
      <c r="O2438" s="157">
        <f t="shared" si="1041"/>
        <v>0</v>
      </c>
      <c r="P2438" s="158">
        <f t="shared" si="1042"/>
        <v>0</v>
      </c>
      <c r="Q2438" s="159">
        <f>IFERROR(VLOOKUP(N2438,'P1 Intra-Europees'!$A$15:$H$25,3,0),0)*P2438</f>
        <v>0</v>
      </c>
      <c r="R2438" s="160">
        <f t="shared" si="1043"/>
        <v>0</v>
      </c>
      <c r="S2438" s="159">
        <f>IFERROR(VLOOKUP(N2438,'P1 Intra-Europees'!$A$15:$H$25,4,0),0)*R2438</f>
        <v>0</v>
      </c>
      <c r="T2438" s="160">
        <f t="shared" si="1044"/>
        <v>0</v>
      </c>
      <c r="U2438" s="159">
        <f>IFERROR(VLOOKUP(N2438,'P1 Intra-Europees'!$A$15:$H$25,5,0),0)*T2438</f>
        <v>0</v>
      </c>
      <c r="V2438" s="160">
        <f t="shared" si="1045"/>
        <v>0</v>
      </c>
      <c r="W2438" s="159">
        <f>IFERROR(VLOOKUP(N2438,'P1 Intra-Europees'!$A$15:$H$25,6,0),0)*V2438</f>
        <v>0</v>
      </c>
      <c r="X2438" s="160">
        <f t="shared" si="1046"/>
        <v>69</v>
      </c>
      <c r="Y2438" s="159">
        <f>IFERROR(VLOOKUP(N2438,'P1 Intra-Europees'!$A$15:$H$25,7,0),0)*X2438</f>
        <v>0</v>
      </c>
      <c r="Z2438" s="161">
        <f t="shared" si="1047"/>
        <v>0</v>
      </c>
      <c r="AA2438" s="162">
        <f>IFERROR(VLOOKUP(N2438,'P1 Intra-Europees'!$A$15:$H$25,8,0),0)*Z2438</f>
        <v>0</v>
      </c>
      <c r="AB2438" s="163">
        <f t="shared" si="1048"/>
        <v>0</v>
      </c>
      <c r="AC2438" s="157" t="str">
        <f>VLOOKUP(B2438,'P2 Origin'!$C$21:$O$176,13,0)</f>
        <v>EUR</v>
      </c>
      <c r="AD2438" s="164">
        <f t="shared" si="1049"/>
        <v>0</v>
      </c>
      <c r="AE2438" s="165">
        <f>IF(AU2438&gt;0.1,VLOOKUP(B2438,'P2 Origin'!$C$21:$M$176,3,0)*H2438,0)</f>
        <v>0</v>
      </c>
      <c r="AF2438" s="166">
        <f t="shared" si="1050"/>
        <v>0</v>
      </c>
      <c r="AG2438" s="165">
        <f>(VLOOKUP(B2438,'P2 Origin'!$C$21:$M$176,4,0))*AF2438</f>
        <v>0</v>
      </c>
      <c r="AH2438" s="166">
        <f t="shared" si="1051"/>
        <v>0</v>
      </c>
      <c r="AI2438" s="165">
        <f>(VLOOKUP(B2438,'P2 Origin'!$C$21:$M$176,5,0))*AH2438</f>
        <v>0</v>
      </c>
      <c r="AJ2438" s="166">
        <f t="shared" si="1065"/>
        <v>0</v>
      </c>
      <c r="AK2438" s="165">
        <f>(VLOOKUP(B2438,'P2 Origin'!$C$21:$M$176,6,0))*AJ2438</f>
        <v>0</v>
      </c>
      <c r="AL2438" s="166">
        <f t="shared" si="1052"/>
        <v>0</v>
      </c>
      <c r="AM2438" s="165">
        <f>(VLOOKUP($B2438,'P2 Origin'!$C$21:$M$176,7,0))*AL2438</f>
        <v>0</v>
      </c>
      <c r="AN2438" s="166">
        <f t="shared" si="1053"/>
        <v>0</v>
      </c>
      <c r="AO2438" s="165">
        <f>(VLOOKUP($B2438,'P2 Origin'!$C$21:$M$176,8,0))*AN2438</f>
        <v>0</v>
      </c>
      <c r="AP2438" s="166">
        <f t="shared" si="1054"/>
        <v>0</v>
      </c>
      <c r="AQ2438" s="165">
        <f>(VLOOKUP($B2438,'P2 Origin'!$C$21:$M$176,9,0))*AP2438</f>
        <v>0</v>
      </c>
      <c r="AR2438" s="155">
        <f t="shared" si="1067"/>
        <v>0</v>
      </c>
      <c r="AS2438" s="164">
        <f>(VLOOKUP(B2438,'P2 Origin'!$C$21:$M$176,10,0))*K2438</f>
        <v>0</v>
      </c>
      <c r="AT2438" s="164">
        <f>(VLOOKUP(B2438,'P2 Origin'!$C$21:$M$176,11,0))*J2438</f>
        <v>0</v>
      </c>
      <c r="AU2438" s="167">
        <v>0</v>
      </c>
      <c r="AV2438" s="168">
        <v>0</v>
      </c>
      <c r="AW2438" s="169">
        <v>0</v>
      </c>
      <c r="AX2438" s="170">
        <f>IF(AU2438&gt;=0.1,'P3 Bureaumarge zee- en luchtvr.'!$D$12,0)</f>
        <v>0</v>
      </c>
      <c r="AY2438" s="163">
        <f t="shared" si="1055"/>
        <v>0</v>
      </c>
      <c r="AZ2438" s="157" t="str">
        <f>VLOOKUP(D2438,'P4 Destination'!$C$21:$O$176,13,0)</f>
        <v>EUR</v>
      </c>
      <c r="BA2438" s="164">
        <f t="shared" si="1056"/>
        <v>0</v>
      </c>
      <c r="BB2438" s="171">
        <f>IF(AU2438&gt;0.1,(VLOOKUP(D2438,'P4 Destination'!$C$21:$M$176,3,0))*I2438,0)</f>
        <v>0</v>
      </c>
      <c r="BC2438" s="172">
        <f t="shared" si="1057"/>
        <v>0</v>
      </c>
      <c r="BD2438" s="171">
        <f>(VLOOKUP($D2438,'P4 Destination'!$C$21:$M$176,4,0))*BC2438</f>
        <v>0</v>
      </c>
      <c r="BE2438" s="172">
        <f t="shared" si="1058"/>
        <v>0</v>
      </c>
      <c r="BF2438" s="171">
        <f>(VLOOKUP($D2438,'P4 Destination'!$C$21:$M$176,5,0))*BE2438</f>
        <v>0</v>
      </c>
      <c r="BG2438" s="172">
        <f t="shared" si="1059"/>
        <v>0</v>
      </c>
      <c r="BH2438" s="171">
        <f>(VLOOKUP($D2438,'P4 Destination'!$C$21:$M$176,6,0))*BG2438</f>
        <v>0</v>
      </c>
      <c r="BI2438" s="172">
        <f t="shared" si="1060"/>
        <v>0</v>
      </c>
      <c r="BJ2438" s="171">
        <f>(VLOOKUP($D2438,'P4 Destination'!$C$21:$M$176,7,0))*BI2438</f>
        <v>0</v>
      </c>
      <c r="BK2438" s="172">
        <f t="shared" si="1061"/>
        <v>0</v>
      </c>
      <c r="BL2438" s="171">
        <f>(VLOOKUP($D2438,'P4 Destination'!$C$21:$M$176,8,0))*BK2438</f>
        <v>0</v>
      </c>
      <c r="BM2438" s="172">
        <f t="shared" si="1062"/>
        <v>0</v>
      </c>
      <c r="BN2438" s="171">
        <f>(VLOOKUP($D2438,'P4 Destination'!$C$21:$M$176,9,0))*BM2438</f>
        <v>0</v>
      </c>
      <c r="BO2438" s="154">
        <f t="shared" si="1068"/>
        <v>0</v>
      </c>
      <c r="BP2438" s="171">
        <f>(VLOOKUP(D2438,'P4 Destination'!$C$21:$M$176,10,0))*K2438</f>
        <v>0</v>
      </c>
      <c r="BQ2438" s="171">
        <f>(VLOOKUP(D2438,'P4 Destination'!$C$21:$M$176,11,0))*J2438</f>
        <v>0</v>
      </c>
      <c r="BR2438" s="173">
        <f t="shared" si="1063"/>
        <v>0</v>
      </c>
      <c r="BS2438" s="173">
        <f>(AV2438*2500)*'P6 Verzekering'!$E$11</f>
        <v>0</v>
      </c>
      <c r="BT2438" s="173">
        <f>(AW2438*2500)*'P6 Verzekering'!$E$12</f>
        <v>0</v>
      </c>
      <c r="BU2438" s="173">
        <f>(L2438*2500)*'P6 Verzekering'!$E$13</f>
        <v>0</v>
      </c>
      <c r="BV2438" s="173">
        <f t="shared" si="1064"/>
        <v>0</v>
      </c>
      <c r="BW2438"/>
      <c r="BX2438"/>
    </row>
    <row r="2439" spans="1:76">
      <c r="A2439" s="152" t="s">
        <v>879</v>
      </c>
      <c r="B2439" s="152" t="s">
        <v>184</v>
      </c>
      <c r="C2439" s="152" t="s">
        <v>183</v>
      </c>
      <c r="D2439" s="152" t="s">
        <v>219</v>
      </c>
      <c r="E2439" s="152" t="s">
        <v>219</v>
      </c>
      <c r="F2439" s="153">
        <f t="shared" si="1066"/>
        <v>70</v>
      </c>
      <c r="G2439" s="154">
        <v>0</v>
      </c>
      <c r="H2439" s="154">
        <f>IFERROR(VLOOKUP(B2439,'P2 Origin'!$C$21:$Q$176,15,FALSE),0)</f>
        <v>1</v>
      </c>
      <c r="I2439" s="154">
        <f>IFERROR(VLOOKUP(D2439,'P4 Destination'!$C$21:$Q$176,15,FALSE),0)</f>
        <v>0</v>
      </c>
      <c r="J2439" s="155"/>
      <c r="K2439" s="155"/>
      <c r="L2439" s="156">
        <v>70</v>
      </c>
      <c r="M2439" s="155">
        <v>692</v>
      </c>
      <c r="N2439" s="155">
        <v>4</v>
      </c>
      <c r="O2439" s="157">
        <f t="shared" si="1041"/>
        <v>0</v>
      </c>
      <c r="P2439" s="158">
        <f t="shared" si="1042"/>
        <v>0</v>
      </c>
      <c r="Q2439" s="159">
        <f>IFERROR(VLOOKUP(N2439,'P1 Intra-Europees'!$A$15:$H$25,3,0),0)*P2439</f>
        <v>0</v>
      </c>
      <c r="R2439" s="160">
        <f t="shared" si="1043"/>
        <v>0</v>
      </c>
      <c r="S2439" s="159">
        <f>IFERROR(VLOOKUP(N2439,'P1 Intra-Europees'!$A$15:$H$25,4,0),0)*R2439</f>
        <v>0</v>
      </c>
      <c r="T2439" s="160">
        <f t="shared" si="1044"/>
        <v>0</v>
      </c>
      <c r="U2439" s="159">
        <f>IFERROR(VLOOKUP(N2439,'P1 Intra-Europees'!$A$15:$H$25,5,0),0)*T2439</f>
        <v>0</v>
      </c>
      <c r="V2439" s="160">
        <f t="shared" si="1045"/>
        <v>0</v>
      </c>
      <c r="W2439" s="159">
        <f>IFERROR(VLOOKUP(N2439,'P1 Intra-Europees'!$A$15:$H$25,6,0),0)*V2439</f>
        <v>0</v>
      </c>
      <c r="X2439" s="160">
        <f t="shared" si="1046"/>
        <v>70</v>
      </c>
      <c r="Y2439" s="159">
        <f>IFERROR(VLOOKUP(N2439,'P1 Intra-Europees'!$A$15:$H$25,7,0),0)*X2439</f>
        <v>0</v>
      </c>
      <c r="Z2439" s="161">
        <f t="shared" si="1047"/>
        <v>0</v>
      </c>
      <c r="AA2439" s="162">
        <f>IFERROR(VLOOKUP(N2439,'P1 Intra-Europees'!$A$15:$H$25,8,0),0)*Z2439</f>
        <v>0</v>
      </c>
      <c r="AB2439" s="163">
        <f t="shared" si="1048"/>
        <v>0</v>
      </c>
      <c r="AC2439" s="157" t="str">
        <f>VLOOKUP(B2439,'P2 Origin'!$C$21:$O$176,13,0)</f>
        <v>EUR</v>
      </c>
      <c r="AD2439" s="164">
        <f t="shared" si="1049"/>
        <v>0</v>
      </c>
      <c r="AE2439" s="165">
        <f>IF(AU2439&gt;0.1,VLOOKUP(B2439,'P2 Origin'!$C$21:$M$176,3,0)*H2439,0)</f>
        <v>0</v>
      </c>
      <c r="AF2439" s="166">
        <f t="shared" si="1050"/>
        <v>0</v>
      </c>
      <c r="AG2439" s="165">
        <f>(VLOOKUP(B2439,'P2 Origin'!$C$21:$M$176,4,0))*AF2439</f>
        <v>0</v>
      </c>
      <c r="AH2439" s="166">
        <f t="shared" si="1051"/>
        <v>0</v>
      </c>
      <c r="AI2439" s="165">
        <f>(VLOOKUP(B2439,'P2 Origin'!$C$21:$M$176,5,0))*AH2439</f>
        <v>0</v>
      </c>
      <c r="AJ2439" s="166">
        <f t="shared" si="1065"/>
        <v>0</v>
      </c>
      <c r="AK2439" s="165">
        <f>(VLOOKUP(B2439,'P2 Origin'!$C$21:$M$176,6,0))*AJ2439</f>
        <v>0</v>
      </c>
      <c r="AL2439" s="166">
        <f t="shared" si="1052"/>
        <v>0</v>
      </c>
      <c r="AM2439" s="165">
        <f>(VLOOKUP($B2439,'P2 Origin'!$C$21:$M$176,7,0))*AL2439</f>
        <v>0</v>
      </c>
      <c r="AN2439" s="166">
        <f t="shared" si="1053"/>
        <v>0</v>
      </c>
      <c r="AO2439" s="165">
        <f>(VLOOKUP($B2439,'P2 Origin'!$C$21:$M$176,8,0))*AN2439</f>
        <v>0</v>
      </c>
      <c r="AP2439" s="166">
        <f t="shared" si="1054"/>
        <v>0</v>
      </c>
      <c r="AQ2439" s="165">
        <f>(VLOOKUP($B2439,'P2 Origin'!$C$21:$M$176,9,0))*AP2439</f>
        <v>0</v>
      </c>
      <c r="AR2439" s="155">
        <f t="shared" si="1067"/>
        <v>0</v>
      </c>
      <c r="AS2439" s="164">
        <f>(VLOOKUP(B2439,'P2 Origin'!$C$21:$M$176,10,0))*K2439</f>
        <v>0</v>
      </c>
      <c r="AT2439" s="164">
        <f>(VLOOKUP(B2439,'P2 Origin'!$C$21:$M$176,11,0))*J2439</f>
        <v>0</v>
      </c>
      <c r="AU2439" s="167">
        <v>0</v>
      </c>
      <c r="AV2439" s="168">
        <v>0</v>
      </c>
      <c r="AW2439" s="169">
        <v>0</v>
      </c>
      <c r="AX2439" s="170">
        <f>IF(AU2439&gt;=0.1,'P3 Bureaumarge zee- en luchtvr.'!$D$12,0)</f>
        <v>0</v>
      </c>
      <c r="AY2439" s="163">
        <f t="shared" si="1055"/>
        <v>0</v>
      </c>
      <c r="AZ2439" s="157" t="str">
        <f>VLOOKUP(D2439,'P4 Destination'!$C$21:$O$176,13,0)</f>
        <v>EUR</v>
      </c>
      <c r="BA2439" s="164">
        <f t="shared" si="1056"/>
        <v>0</v>
      </c>
      <c r="BB2439" s="171">
        <f>IF(AU2439&gt;0.1,(VLOOKUP(D2439,'P4 Destination'!$C$21:$M$176,3,0))*I2439,0)</f>
        <v>0</v>
      </c>
      <c r="BC2439" s="172">
        <f t="shared" si="1057"/>
        <v>0</v>
      </c>
      <c r="BD2439" s="171">
        <f>(VLOOKUP($D2439,'P4 Destination'!$C$21:$M$176,4,0))*BC2439</f>
        <v>0</v>
      </c>
      <c r="BE2439" s="172">
        <f t="shared" si="1058"/>
        <v>0</v>
      </c>
      <c r="BF2439" s="171">
        <f>(VLOOKUP($D2439,'P4 Destination'!$C$21:$M$176,5,0))*BE2439</f>
        <v>0</v>
      </c>
      <c r="BG2439" s="172">
        <f t="shared" si="1059"/>
        <v>0</v>
      </c>
      <c r="BH2439" s="171">
        <f>(VLOOKUP($D2439,'P4 Destination'!$C$21:$M$176,6,0))*BG2439</f>
        <v>0</v>
      </c>
      <c r="BI2439" s="172">
        <f t="shared" si="1060"/>
        <v>0</v>
      </c>
      <c r="BJ2439" s="171">
        <f>(VLOOKUP($D2439,'P4 Destination'!$C$21:$M$176,7,0))*BI2439</f>
        <v>0</v>
      </c>
      <c r="BK2439" s="172">
        <f t="shared" si="1061"/>
        <v>0</v>
      </c>
      <c r="BL2439" s="171">
        <f>(VLOOKUP($D2439,'P4 Destination'!$C$21:$M$176,8,0))*BK2439</f>
        <v>0</v>
      </c>
      <c r="BM2439" s="172">
        <f t="shared" si="1062"/>
        <v>0</v>
      </c>
      <c r="BN2439" s="171">
        <f>(VLOOKUP($D2439,'P4 Destination'!$C$21:$M$176,9,0))*BM2439</f>
        <v>0</v>
      </c>
      <c r="BO2439" s="154">
        <f t="shared" si="1068"/>
        <v>0</v>
      </c>
      <c r="BP2439" s="171">
        <f>(VLOOKUP(D2439,'P4 Destination'!$C$21:$M$176,10,0))*K2439</f>
        <v>0</v>
      </c>
      <c r="BQ2439" s="171">
        <f>(VLOOKUP(D2439,'P4 Destination'!$C$21:$M$176,11,0))*J2439</f>
        <v>0</v>
      </c>
      <c r="BR2439" s="173">
        <f t="shared" si="1063"/>
        <v>0</v>
      </c>
      <c r="BS2439" s="173">
        <f>(AV2439*2500)*'P6 Verzekering'!$E$11</f>
        <v>0</v>
      </c>
      <c r="BT2439" s="173">
        <f>(AW2439*2500)*'P6 Verzekering'!$E$12</f>
        <v>0</v>
      </c>
      <c r="BU2439" s="173">
        <f>(L2439*2500)*'P6 Verzekering'!$E$13</f>
        <v>0</v>
      </c>
      <c r="BV2439" s="173">
        <f t="shared" si="1064"/>
        <v>0</v>
      </c>
      <c r="BW2439"/>
      <c r="BX2439"/>
    </row>
    <row r="2440" spans="1:76">
      <c r="A2440" s="152" t="s">
        <v>2882</v>
      </c>
      <c r="B2440" s="152" t="s">
        <v>156</v>
      </c>
      <c r="C2440" s="152" t="s">
        <v>155</v>
      </c>
      <c r="D2440" s="152" t="s">
        <v>219</v>
      </c>
      <c r="E2440" s="152" t="s">
        <v>219</v>
      </c>
      <c r="F2440" s="153">
        <f t="shared" si="1066"/>
        <v>73</v>
      </c>
      <c r="G2440" s="154">
        <v>0</v>
      </c>
      <c r="H2440" s="154">
        <f>IFERROR(VLOOKUP(B2440,'P2 Origin'!$C$21:$Q$176,15,FALSE),0)</f>
        <v>1</v>
      </c>
      <c r="I2440" s="154">
        <f>IFERROR(VLOOKUP(D2440,'P4 Destination'!$C$21:$Q$176,15,FALSE),0)</f>
        <v>0</v>
      </c>
      <c r="J2440" s="155"/>
      <c r="K2440" s="155"/>
      <c r="L2440" s="156">
        <v>73</v>
      </c>
      <c r="M2440" s="155">
        <v>1802</v>
      </c>
      <c r="N2440" s="155">
        <v>7</v>
      </c>
      <c r="O2440" s="157">
        <f t="shared" si="1041"/>
        <v>0</v>
      </c>
      <c r="P2440" s="158">
        <f t="shared" si="1042"/>
        <v>0</v>
      </c>
      <c r="Q2440" s="159">
        <f>IFERROR(VLOOKUP(N2440,'P1 Intra-Europees'!$A$15:$H$25,3,0),0)*P2440</f>
        <v>0</v>
      </c>
      <c r="R2440" s="160">
        <f t="shared" si="1043"/>
        <v>0</v>
      </c>
      <c r="S2440" s="159">
        <f>IFERROR(VLOOKUP(N2440,'P1 Intra-Europees'!$A$15:$H$25,4,0),0)*R2440</f>
        <v>0</v>
      </c>
      <c r="T2440" s="160">
        <f t="shared" si="1044"/>
        <v>0</v>
      </c>
      <c r="U2440" s="159">
        <f>IFERROR(VLOOKUP(N2440,'P1 Intra-Europees'!$A$15:$H$25,5,0),0)*T2440</f>
        <v>0</v>
      </c>
      <c r="V2440" s="160">
        <f t="shared" si="1045"/>
        <v>0</v>
      </c>
      <c r="W2440" s="159">
        <f>IFERROR(VLOOKUP(N2440,'P1 Intra-Europees'!$A$15:$H$25,6,0),0)*V2440</f>
        <v>0</v>
      </c>
      <c r="X2440" s="160">
        <f t="shared" si="1046"/>
        <v>73</v>
      </c>
      <c r="Y2440" s="159">
        <f>IFERROR(VLOOKUP(N2440,'P1 Intra-Europees'!$A$15:$H$25,7,0),0)*X2440</f>
        <v>0</v>
      </c>
      <c r="Z2440" s="161">
        <f t="shared" si="1047"/>
        <v>0</v>
      </c>
      <c r="AA2440" s="162">
        <f>IFERROR(VLOOKUP(N2440,'P1 Intra-Europees'!$A$15:$H$25,8,0),0)*Z2440</f>
        <v>0</v>
      </c>
      <c r="AB2440" s="163">
        <f t="shared" si="1048"/>
        <v>0</v>
      </c>
      <c r="AC2440" s="157" t="str">
        <f>VLOOKUP(B2440,'P2 Origin'!$C$21:$O$176,13,0)</f>
        <v>EUR</v>
      </c>
      <c r="AD2440" s="164">
        <f t="shared" si="1049"/>
        <v>0</v>
      </c>
      <c r="AE2440" s="165">
        <f>IF(AU2440&gt;0.1,VLOOKUP(B2440,'P2 Origin'!$C$21:$M$176,3,0)*H2440,0)</f>
        <v>0</v>
      </c>
      <c r="AF2440" s="166">
        <f t="shared" si="1050"/>
        <v>0</v>
      </c>
      <c r="AG2440" s="165">
        <f>(VLOOKUP(B2440,'P2 Origin'!$C$21:$M$176,4,0))*AF2440</f>
        <v>0</v>
      </c>
      <c r="AH2440" s="166">
        <f t="shared" si="1051"/>
        <v>0</v>
      </c>
      <c r="AI2440" s="165">
        <f>(VLOOKUP(B2440,'P2 Origin'!$C$21:$M$176,5,0))*AH2440</f>
        <v>0</v>
      </c>
      <c r="AJ2440" s="166">
        <f t="shared" si="1065"/>
        <v>0</v>
      </c>
      <c r="AK2440" s="165">
        <f>(VLOOKUP(B2440,'P2 Origin'!$C$21:$M$176,6,0))*AJ2440</f>
        <v>0</v>
      </c>
      <c r="AL2440" s="166">
        <f t="shared" si="1052"/>
        <v>0</v>
      </c>
      <c r="AM2440" s="165">
        <f>(VLOOKUP($B2440,'P2 Origin'!$C$21:$M$176,7,0))*AL2440</f>
        <v>0</v>
      </c>
      <c r="AN2440" s="166">
        <f t="shared" si="1053"/>
        <v>0</v>
      </c>
      <c r="AO2440" s="165">
        <f>(VLOOKUP($B2440,'P2 Origin'!$C$21:$M$176,8,0))*AN2440</f>
        <v>0</v>
      </c>
      <c r="AP2440" s="166">
        <f t="shared" si="1054"/>
        <v>0</v>
      </c>
      <c r="AQ2440" s="165">
        <f>(VLOOKUP($B2440,'P2 Origin'!$C$21:$M$176,9,0))*AP2440</f>
        <v>0</v>
      </c>
      <c r="AR2440" s="155">
        <f t="shared" si="1067"/>
        <v>0</v>
      </c>
      <c r="AS2440" s="164">
        <f>(VLOOKUP(B2440,'P2 Origin'!$C$21:$M$176,10,0))*K2440</f>
        <v>0</v>
      </c>
      <c r="AT2440" s="164">
        <f>(VLOOKUP(B2440,'P2 Origin'!$C$21:$M$176,11,0))*J2440</f>
        <v>0</v>
      </c>
      <c r="AU2440" s="167">
        <v>0</v>
      </c>
      <c r="AV2440" s="168">
        <v>0</v>
      </c>
      <c r="AW2440" s="169">
        <v>0</v>
      </c>
      <c r="AX2440" s="170">
        <f>IF(AU2440&gt;=0.1,'P3 Bureaumarge zee- en luchtvr.'!$D$12,0)</f>
        <v>0</v>
      </c>
      <c r="AY2440" s="163">
        <f t="shared" si="1055"/>
        <v>0</v>
      </c>
      <c r="AZ2440" s="157" t="str">
        <f>VLOOKUP(D2440,'P4 Destination'!$C$21:$O$176,13,0)</f>
        <v>EUR</v>
      </c>
      <c r="BA2440" s="164">
        <f t="shared" si="1056"/>
        <v>0</v>
      </c>
      <c r="BB2440" s="171">
        <f>IF(AU2440&gt;0.1,(VLOOKUP(D2440,'P4 Destination'!$C$21:$M$176,3,0))*I2440,0)</f>
        <v>0</v>
      </c>
      <c r="BC2440" s="172">
        <f t="shared" si="1057"/>
        <v>0</v>
      </c>
      <c r="BD2440" s="171">
        <f>(VLOOKUP($D2440,'P4 Destination'!$C$21:$M$176,4,0))*BC2440</f>
        <v>0</v>
      </c>
      <c r="BE2440" s="172">
        <f t="shared" si="1058"/>
        <v>0</v>
      </c>
      <c r="BF2440" s="171">
        <f>(VLOOKUP($D2440,'P4 Destination'!$C$21:$M$176,5,0))*BE2440</f>
        <v>0</v>
      </c>
      <c r="BG2440" s="172">
        <f t="shared" si="1059"/>
        <v>0</v>
      </c>
      <c r="BH2440" s="171">
        <f>(VLOOKUP($D2440,'P4 Destination'!$C$21:$M$176,6,0))*BG2440</f>
        <v>0</v>
      </c>
      <c r="BI2440" s="172">
        <f t="shared" si="1060"/>
        <v>0</v>
      </c>
      <c r="BJ2440" s="171">
        <f>(VLOOKUP($D2440,'P4 Destination'!$C$21:$M$176,7,0))*BI2440</f>
        <v>0</v>
      </c>
      <c r="BK2440" s="172">
        <f t="shared" si="1061"/>
        <v>0</v>
      </c>
      <c r="BL2440" s="171">
        <f>(VLOOKUP($D2440,'P4 Destination'!$C$21:$M$176,8,0))*BK2440</f>
        <v>0</v>
      </c>
      <c r="BM2440" s="172">
        <f t="shared" si="1062"/>
        <v>0</v>
      </c>
      <c r="BN2440" s="171">
        <f>(VLOOKUP($D2440,'P4 Destination'!$C$21:$M$176,9,0))*BM2440</f>
        <v>0</v>
      </c>
      <c r="BO2440" s="154">
        <f t="shared" si="1068"/>
        <v>0</v>
      </c>
      <c r="BP2440" s="171">
        <f>(VLOOKUP(D2440,'P4 Destination'!$C$21:$M$176,10,0))*K2440</f>
        <v>0</v>
      </c>
      <c r="BQ2440" s="171">
        <f>(VLOOKUP(D2440,'P4 Destination'!$C$21:$M$176,11,0))*J2440</f>
        <v>0</v>
      </c>
      <c r="BR2440" s="173">
        <f t="shared" si="1063"/>
        <v>0</v>
      </c>
      <c r="BS2440" s="173">
        <f>(AV2440*2500)*'P6 Verzekering'!$E$11</f>
        <v>0</v>
      </c>
      <c r="BT2440" s="173">
        <f>(AW2440*2500)*'P6 Verzekering'!$E$12</f>
        <v>0</v>
      </c>
      <c r="BU2440" s="173">
        <f>(L2440*2500)*'P6 Verzekering'!$E$13</f>
        <v>0</v>
      </c>
      <c r="BV2440" s="173">
        <f t="shared" si="1064"/>
        <v>0</v>
      </c>
      <c r="BW2440"/>
      <c r="BX2440"/>
    </row>
    <row r="2441" spans="1:76">
      <c r="A2441" s="152" t="s">
        <v>934</v>
      </c>
      <c r="B2441" s="152" t="s">
        <v>151</v>
      </c>
      <c r="C2441" s="152" t="s">
        <v>149</v>
      </c>
      <c r="D2441" s="152" t="s">
        <v>151</v>
      </c>
      <c r="E2441" s="152" t="s">
        <v>149</v>
      </c>
      <c r="F2441" s="153">
        <f t="shared" si="1066"/>
        <v>75</v>
      </c>
      <c r="G2441" s="154">
        <v>0</v>
      </c>
      <c r="H2441" s="154">
        <f>IFERROR(VLOOKUP(B2441,'P2 Origin'!$C$21:$Q$176,15,FALSE),0)</f>
        <v>0</v>
      </c>
      <c r="I2441" s="154">
        <f>IFERROR(VLOOKUP(D2441,'P4 Destination'!$C$21:$Q$176,15,FALSE),0)</f>
        <v>0</v>
      </c>
      <c r="J2441" s="155"/>
      <c r="K2441" s="155"/>
      <c r="L2441" s="156">
        <v>75</v>
      </c>
      <c r="M2441" s="155">
        <v>179</v>
      </c>
      <c r="N2441" s="155">
        <v>2</v>
      </c>
      <c r="O2441" s="157">
        <f t="shared" si="1041"/>
        <v>0</v>
      </c>
      <c r="P2441" s="158">
        <f t="shared" si="1042"/>
        <v>0</v>
      </c>
      <c r="Q2441" s="159">
        <f>IFERROR(VLOOKUP(N2441,'P1 Intra-Europees'!$A$15:$H$25,3,0),0)*P2441</f>
        <v>0</v>
      </c>
      <c r="R2441" s="160">
        <f t="shared" si="1043"/>
        <v>0</v>
      </c>
      <c r="S2441" s="159">
        <f>IFERROR(VLOOKUP(N2441,'P1 Intra-Europees'!$A$15:$H$25,4,0),0)*R2441</f>
        <v>0</v>
      </c>
      <c r="T2441" s="160">
        <f t="shared" si="1044"/>
        <v>0</v>
      </c>
      <c r="U2441" s="159">
        <f>IFERROR(VLOOKUP(N2441,'P1 Intra-Europees'!$A$15:$H$25,5,0),0)*T2441</f>
        <v>0</v>
      </c>
      <c r="V2441" s="160">
        <f t="shared" si="1045"/>
        <v>0</v>
      </c>
      <c r="W2441" s="159">
        <f>IFERROR(VLOOKUP(N2441,'P1 Intra-Europees'!$A$15:$H$25,6,0),0)*V2441</f>
        <v>0</v>
      </c>
      <c r="X2441" s="160">
        <f t="shared" si="1046"/>
        <v>75</v>
      </c>
      <c r="Y2441" s="159">
        <f>IFERROR(VLOOKUP(N2441,'P1 Intra-Europees'!$A$15:$H$25,7,0),0)*X2441</f>
        <v>0</v>
      </c>
      <c r="Z2441" s="161">
        <f t="shared" si="1047"/>
        <v>0</v>
      </c>
      <c r="AA2441" s="162">
        <f>IFERROR(VLOOKUP(N2441,'P1 Intra-Europees'!$A$15:$H$25,8,0),0)*Z2441</f>
        <v>0</v>
      </c>
      <c r="AB2441" s="163">
        <f t="shared" si="1048"/>
        <v>0</v>
      </c>
      <c r="AC2441" s="157" t="str">
        <f>VLOOKUP(B2441,'P2 Origin'!$C$21:$O$176,13,0)</f>
        <v>EUR</v>
      </c>
      <c r="AD2441" s="164">
        <f t="shared" si="1049"/>
        <v>0</v>
      </c>
      <c r="AE2441" s="165">
        <f>IF(AU2441&gt;0.1,VLOOKUP(B2441,'P2 Origin'!$C$21:$M$176,3,0)*H2441,0)</f>
        <v>0</v>
      </c>
      <c r="AF2441" s="166">
        <f t="shared" si="1050"/>
        <v>0</v>
      </c>
      <c r="AG2441" s="165">
        <f>(VLOOKUP(B2441,'P2 Origin'!$C$21:$M$176,4,0))*AF2441</f>
        <v>0</v>
      </c>
      <c r="AH2441" s="166">
        <f t="shared" si="1051"/>
        <v>0</v>
      </c>
      <c r="AI2441" s="165">
        <f>(VLOOKUP(B2441,'P2 Origin'!$C$21:$M$176,5,0))*AH2441</f>
        <v>0</v>
      </c>
      <c r="AJ2441" s="166">
        <f t="shared" si="1065"/>
        <v>0</v>
      </c>
      <c r="AK2441" s="165">
        <f>(VLOOKUP(B2441,'P2 Origin'!$C$21:$M$176,6,0))*AJ2441</f>
        <v>0</v>
      </c>
      <c r="AL2441" s="166">
        <f t="shared" si="1052"/>
        <v>0</v>
      </c>
      <c r="AM2441" s="165">
        <f>(VLOOKUP($B2441,'P2 Origin'!$C$21:$M$176,7,0))*AL2441</f>
        <v>0</v>
      </c>
      <c r="AN2441" s="166">
        <f t="shared" si="1053"/>
        <v>0</v>
      </c>
      <c r="AO2441" s="165">
        <f>(VLOOKUP($B2441,'P2 Origin'!$C$21:$M$176,8,0))*AN2441</f>
        <v>0</v>
      </c>
      <c r="AP2441" s="166">
        <f t="shared" si="1054"/>
        <v>0</v>
      </c>
      <c r="AQ2441" s="165">
        <f>(VLOOKUP($B2441,'P2 Origin'!$C$21:$M$176,9,0))*AP2441</f>
        <v>0</v>
      </c>
      <c r="AR2441" s="155">
        <f t="shared" si="1067"/>
        <v>0</v>
      </c>
      <c r="AS2441" s="164">
        <f>(VLOOKUP(B2441,'P2 Origin'!$C$21:$M$176,10,0))*K2441</f>
        <v>0</v>
      </c>
      <c r="AT2441" s="164">
        <f>(VLOOKUP(B2441,'P2 Origin'!$C$21:$M$176,11,0))*J2441</f>
        <v>0</v>
      </c>
      <c r="AU2441" s="167">
        <v>0</v>
      </c>
      <c r="AV2441" s="168">
        <v>0</v>
      </c>
      <c r="AW2441" s="169">
        <v>0</v>
      </c>
      <c r="AX2441" s="170">
        <f>IF(AU2441&gt;=0.1,'P3 Bureaumarge zee- en luchtvr.'!$D$12,0)</f>
        <v>0</v>
      </c>
      <c r="AY2441" s="163">
        <f t="shared" si="1055"/>
        <v>0</v>
      </c>
      <c r="AZ2441" s="157" t="str">
        <f>VLOOKUP(D2441,'P4 Destination'!$C$21:$O$176,13,0)</f>
        <v>EUR</v>
      </c>
      <c r="BA2441" s="164">
        <f t="shared" si="1056"/>
        <v>0</v>
      </c>
      <c r="BB2441" s="171">
        <f>IF(AU2441&gt;0.1,(VLOOKUP(D2441,'P4 Destination'!$C$21:$M$176,3,0))*I2441,0)</f>
        <v>0</v>
      </c>
      <c r="BC2441" s="172">
        <f t="shared" si="1057"/>
        <v>0</v>
      </c>
      <c r="BD2441" s="171">
        <f>(VLOOKUP($D2441,'P4 Destination'!$C$21:$M$176,4,0))*BC2441</f>
        <v>0</v>
      </c>
      <c r="BE2441" s="172">
        <f t="shared" si="1058"/>
        <v>0</v>
      </c>
      <c r="BF2441" s="171">
        <f>(VLOOKUP($D2441,'P4 Destination'!$C$21:$M$176,5,0))*BE2441</f>
        <v>0</v>
      </c>
      <c r="BG2441" s="172">
        <f t="shared" si="1059"/>
        <v>0</v>
      </c>
      <c r="BH2441" s="171">
        <f>(VLOOKUP($D2441,'P4 Destination'!$C$21:$M$176,6,0))*BG2441</f>
        <v>0</v>
      </c>
      <c r="BI2441" s="172">
        <f t="shared" si="1060"/>
        <v>0</v>
      </c>
      <c r="BJ2441" s="171">
        <f>(VLOOKUP($D2441,'P4 Destination'!$C$21:$M$176,7,0))*BI2441</f>
        <v>0</v>
      </c>
      <c r="BK2441" s="172">
        <f t="shared" si="1061"/>
        <v>0</v>
      </c>
      <c r="BL2441" s="171">
        <f>(VLOOKUP($D2441,'P4 Destination'!$C$21:$M$176,8,0))*BK2441</f>
        <v>0</v>
      </c>
      <c r="BM2441" s="172">
        <f t="shared" si="1062"/>
        <v>0</v>
      </c>
      <c r="BN2441" s="171">
        <f>(VLOOKUP($D2441,'P4 Destination'!$C$21:$M$176,9,0))*BM2441</f>
        <v>0</v>
      </c>
      <c r="BO2441" s="154">
        <f t="shared" si="1068"/>
        <v>0</v>
      </c>
      <c r="BP2441" s="171">
        <f>(VLOOKUP(D2441,'P4 Destination'!$C$21:$M$176,10,0))*K2441</f>
        <v>0</v>
      </c>
      <c r="BQ2441" s="171">
        <f>(VLOOKUP(D2441,'P4 Destination'!$C$21:$M$176,11,0))*J2441</f>
        <v>0</v>
      </c>
      <c r="BR2441" s="173">
        <f t="shared" si="1063"/>
        <v>0</v>
      </c>
      <c r="BS2441" s="173">
        <f>(AV2441*2500)*'P6 Verzekering'!$E$11</f>
        <v>0</v>
      </c>
      <c r="BT2441" s="173">
        <f>(AW2441*2500)*'P6 Verzekering'!$E$12</f>
        <v>0</v>
      </c>
      <c r="BU2441" s="173">
        <f>(L2441*2500)*'P6 Verzekering'!$E$13</f>
        <v>0</v>
      </c>
      <c r="BV2441" s="173">
        <f t="shared" si="1064"/>
        <v>0</v>
      </c>
      <c r="BW2441"/>
      <c r="BX2441"/>
    </row>
    <row r="2442" spans="1:76">
      <c r="A2442" s="152" t="s">
        <v>876</v>
      </c>
      <c r="B2442" s="152" t="s">
        <v>184</v>
      </c>
      <c r="C2442" s="152" t="s">
        <v>183</v>
      </c>
      <c r="D2442" s="152" t="s">
        <v>219</v>
      </c>
      <c r="E2442" s="152" t="s">
        <v>219</v>
      </c>
      <c r="F2442" s="153">
        <f t="shared" si="1066"/>
        <v>75</v>
      </c>
      <c r="G2442" s="154">
        <v>0</v>
      </c>
      <c r="H2442" s="154">
        <f>IFERROR(VLOOKUP(B2442,'P2 Origin'!$C$21:$Q$176,15,FALSE),0)</f>
        <v>1</v>
      </c>
      <c r="I2442" s="154">
        <f>IFERROR(VLOOKUP(D2442,'P4 Destination'!$C$21:$Q$176,15,FALSE),0)</f>
        <v>0</v>
      </c>
      <c r="J2442" s="155"/>
      <c r="K2442" s="155"/>
      <c r="L2442" s="156">
        <v>75</v>
      </c>
      <c r="M2442" s="155">
        <v>638</v>
      </c>
      <c r="N2442" s="155">
        <v>4</v>
      </c>
      <c r="O2442" s="157">
        <f t="shared" si="1041"/>
        <v>0</v>
      </c>
      <c r="P2442" s="158">
        <f t="shared" si="1042"/>
        <v>0</v>
      </c>
      <c r="Q2442" s="159">
        <f>IFERROR(VLOOKUP(N2442,'P1 Intra-Europees'!$A$15:$H$25,3,0),0)*P2442</f>
        <v>0</v>
      </c>
      <c r="R2442" s="160">
        <f t="shared" si="1043"/>
        <v>0</v>
      </c>
      <c r="S2442" s="159">
        <f>IFERROR(VLOOKUP(N2442,'P1 Intra-Europees'!$A$15:$H$25,4,0),0)*R2442</f>
        <v>0</v>
      </c>
      <c r="T2442" s="160">
        <f t="shared" si="1044"/>
        <v>0</v>
      </c>
      <c r="U2442" s="159">
        <f>IFERROR(VLOOKUP(N2442,'P1 Intra-Europees'!$A$15:$H$25,5,0),0)*T2442</f>
        <v>0</v>
      </c>
      <c r="V2442" s="160">
        <f t="shared" si="1045"/>
        <v>0</v>
      </c>
      <c r="W2442" s="159">
        <f>IFERROR(VLOOKUP(N2442,'P1 Intra-Europees'!$A$15:$H$25,6,0),0)*V2442</f>
        <v>0</v>
      </c>
      <c r="X2442" s="160">
        <f t="shared" si="1046"/>
        <v>75</v>
      </c>
      <c r="Y2442" s="159">
        <f>IFERROR(VLOOKUP(N2442,'P1 Intra-Europees'!$A$15:$H$25,7,0),0)*X2442</f>
        <v>0</v>
      </c>
      <c r="Z2442" s="161">
        <f t="shared" si="1047"/>
        <v>0</v>
      </c>
      <c r="AA2442" s="162">
        <f>IFERROR(VLOOKUP(N2442,'P1 Intra-Europees'!$A$15:$H$25,8,0),0)*Z2442</f>
        <v>0</v>
      </c>
      <c r="AB2442" s="163">
        <f t="shared" si="1048"/>
        <v>0</v>
      </c>
      <c r="AC2442" s="157" t="str">
        <f>VLOOKUP(B2442,'P2 Origin'!$C$21:$O$176,13,0)</f>
        <v>EUR</v>
      </c>
      <c r="AD2442" s="164">
        <f t="shared" si="1049"/>
        <v>0</v>
      </c>
      <c r="AE2442" s="165">
        <f>IF(AU2442&gt;0.1,VLOOKUP(B2442,'P2 Origin'!$C$21:$M$176,3,0)*H2442,0)</f>
        <v>0</v>
      </c>
      <c r="AF2442" s="166">
        <f t="shared" si="1050"/>
        <v>0</v>
      </c>
      <c r="AG2442" s="165">
        <f>(VLOOKUP(B2442,'P2 Origin'!$C$21:$M$176,4,0))*AF2442</f>
        <v>0</v>
      </c>
      <c r="AH2442" s="166">
        <f t="shared" si="1051"/>
        <v>0</v>
      </c>
      <c r="AI2442" s="165">
        <f>(VLOOKUP(B2442,'P2 Origin'!$C$21:$M$176,5,0))*AH2442</f>
        <v>0</v>
      </c>
      <c r="AJ2442" s="166">
        <f t="shared" si="1065"/>
        <v>0</v>
      </c>
      <c r="AK2442" s="165">
        <f>(VLOOKUP(B2442,'P2 Origin'!$C$21:$M$176,6,0))*AJ2442</f>
        <v>0</v>
      </c>
      <c r="AL2442" s="166">
        <f t="shared" si="1052"/>
        <v>0</v>
      </c>
      <c r="AM2442" s="165">
        <f>(VLOOKUP($B2442,'P2 Origin'!$C$21:$M$176,7,0))*AL2442</f>
        <v>0</v>
      </c>
      <c r="AN2442" s="166">
        <f t="shared" si="1053"/>
        <v>0</v>
      </c>
      <c r="AO2442" s="165">
        <f>(VLOOKUP($B2442,'P2 Origin'!$C$21:$M$176,8,0))*AN2442</f>
        <v>0</v>
      </c>
      <c r="AP2442" s="166">
        <f t="shared" si="1054"/>
        <v>0</v>
      </c>
      <c r="AQ2442" s="165">
        <f>(VLOOKUP($B2442,'P2 Origin'!$C$21:$M$176,9,0))*AP2442</f>
        <v>0</v>
      </c>
      <c r="AR2442" s="155">
        <f t="shared" si="1067"/>
        <v>0</v>
      </c>
      <c r="AS2442" s="164">
        <f>(VLOOKUP(B2442,'P2 Origin'!$C$21:$M$176,10,0))*K2442</f>
        <v>0</v>
      </c>
      <c r="AT2442" s="164">
        <f>(VLOOKUP(B2442,'P2 Origin'!$C$21:$M$176,11,0))*J2442</f>
        <v>0</v>
      </c>
      <c r="AU2442" s="167">
        <v>0</v>
      </c>
      <c r="AV2442" s="168">
        <v>0</v>
      </c>
      <c r="AW2442" s="169">
        <v>0</v>
      </c>
      <c r="AX2442" s="170">
        <f>IF(AU2442&gt;=0.1,'P3 Bureaumarge zee- en luchtvr.'!$D$12,0)</f>
        <v>0</v>
      </c>
      <c r="AY2442" s="163">
        <f t="shared" si="1055"/>
        <v>0</v>
      </c>
      <c r="AZ2442" s="157" t="str">
        <f>VLOOKUP(D2442,'P4 Destination'!$C$21:$O$176,13,0)</f>
        <v>EUR</v>
      </c>
      <c r="BA2442" s="164">
        <f t="shared" si="1056"/>
        <v>0</v>
      </c>
      <c r="BB2442" s="171">
        <f>IF(AU2442&gt;0.1,(VLOOKUP(D2442,'P4 Destination'!$C$21:$M$176,3,0))*I2442,0)</f>
        <v>0</v>
      </c>
      <c r="BC2442" s="172">
        <f t="shared" si="1057"/>
        <v>0</v>
      </c>
      <c r="BD2442" s="171">
        <f>(VLOOKUP($D2442,'P4 Destination'!$C$21:$M$176,4,0))*BC2442</f>
        <v>0</v>
      </c>
      <c r="BE2442" s="172">
        <f t="shared" si="1058"/>
        <v>0</v>
      </c>
      <c r="BF2442" s="171">
        <f>(VLOOKUP($D2442,'P4 Destination'!$C$21:$M$176,5,0))*BE2442</f>
        <v>0</v>
      </c>
      <c r="BG2442" s="172">
        <f t="shared" si="1059"/>
        <v>0</v>
      </c>
      <c r="BH2442" s="171">
        <f>(VLOOKUP($D2442,'P4 Destination'!$C$21:$M$176,6,0))*BG2442</f>
        <v>0</v>
      </c>
      <c r="BI2442" s="172">
        <f t="shared" si="1060"/>
        <v>0</v>
      </c>
      <c r="BJ2442" s="171">
        <f>(VLOOKUP($D2442,'P4 Destination'!$C$21:$M$176,7,0))*BI2442</f>
        <v>0</v>
      </c>
      <c r="BK2442" s="172">
        <f t="shared" si="1061"/>
        <v>0</v>
      </c>
      <c r="BL2442" s="171">
        <f>(VLOOKUP($D2442,'P4 Destination'!$C$21:$M$176,8,0))*BK2442</f>
        <v>0</v>
      </c>
      <c r="BM2442" s="172">
        <f t="shared" si="1062"/>
        <v>0</v>
      </c>
      <c r="BN2442" s="171">
        <f>(VLOOKUP($D2442,'P4 Destination'!$C$21:$M$176,9,0))*BM2442</f>
        <v>0</v>
      </c>
      <c r="BO2442" s="154">
        <f t="shared" si="1068"/>
        <v>0</v>
      </c>
      <c r="BP2442" s="171">
        <f>(VLOOKUP(D2442,'P4 Destination'!$C$21:$M$176,10,0))*K2442</f>
        <v>0</v>
      </c>
      <c r="BQ2442" s="171">
        <f>(VLOOKUP(D2442,'P4 Destination'!$C$21:$M$176,11,0))*J2442</f>
        <v>0</v>
      </c>
      <c r="BR2442" s="173">
        <f t="shared" si="1063"/>
        <v>0</v>
      </c>
      <c r="BS2442" s="173">
        <f>(AV2442*2500)*'P6 Verzekering'!$E$11</f>
        <v>0</v>
      </c>
      <c r="BT2442" s="173">
        <f>(AW2442*2500)*'P6 Verzekering'!$E$12</f>
        <v>0</v>
      </c>
      <c r="BU2442" s="173">
        <f>(L2442*2500)*'P6 Verzekering'!$E$13</f>
        <v>0</v>
      </c>
      <c r="BV2442" s="173">
        <f t="shared" si="1064"/>
        <v>0</v>
      </c>
      <c r="BW2442"/>
      <c r="BX2442"/>
    </row>
    <row r="2443" spans="1:76">
      <c r="A2443" s="152" t="s">
        <v>1007</v>
      </c>
      <c r="B2443" s="152" t="s">
        <v>151</v>
      </c>
      <c r="C2443" s="152" t="s">
        <v>149</v>
      </c>
      <c r="D2443" s="152" t="s">
        <v>219</v>
      </c>
      <c r="E2443" s="152" t="s">
        <v>219</v>
      </c>
      <c r="F2443" s="153">
        <f t="shared" si="1066"/>
        <v>88</v>
      </c>
      <c r="G2443" s="154">
        <v>0</v>
      </c>
      <c r="H2443" s="154">
        <f>IFERROR(VLOOKUP(B2443,'P2 Origin'!$C$21:$Q$176,15,FALSE),0)</f>
        <v>0</v>
      </c>
      <c r="I2443" s="154">
        <f>IFERROR(VLOOKUP(D2443,'P4 Destination'!$C$21:$Q$176,15,FALSE),0)</f>
        <v>0</v>
      </c>
      <c r="J2443" s="155"/>
      <c r="K2443" s="155"/>
      <c r="L2443" s="156">
        <v>88</v>
      </c>
      <c r="M2443" s="155">
        <v>223</v>
      </c>
      <c r="N2443" s="155">
        <v>2</v>
      </c>
      <c r="O2443" s="157">
        <f t="shared" ref="O2443:O2506" si="1069">SUM(Q2443,S2443,U2443,W2443,Y2443,AA2443)</f>
        <v>0</v>
      </c>
      <c r="P2443" s="158">
        <f t="shared" ref="P2443:P2506" si="1070">IF(AND(L2443&gt;=0.1,L2443&lt;=15),L2443,0)</f>
        <v>0</v>
      </c>
      <c r="Q2443" s="159">
        <f>IFERROR(VLOOKUP(N2443,'P1 Intra-Europees'!$A$15:$H$25,3,0),0)*P2443</f>
        <v>0</v>
      </c>
      <c r="R2443" s="160">
        <f t="shared" ref="R2443:R2506" si="1071">(IF(AND(L2443&gt;=15.1,L2443&lt;=25),L2443,0))</f>
        <v>0</v>
      </c>
      <c r="S2443" s="159">
        <f>IFERROR(VLOOKUP(N2443,'P1 Intra-Europees'!$A$15:$H$25,4,0),0)*R2443</f>
        <v>0</v>
      </c>
      <c r="T2443" s="160">
        <f t="shared" ref="T2443:T2506" si="1072">IF(AND(L2443&gt;=25.1,L2443&lt;=35),L2443,0)</f>
        <v>0</v>
      </c>
      <c r="U2443" s="159">
        <f>IFERROR(VLOOKUP(N2443,'P1 Intra-Europees'!$A$15:$H$25,5,0),0)*T2443</f>
        <v>0</v>
      </c>
      <c r="V2443" s="160">
        <f t="shared" ref="V2443:V2506" si="1073">IF(AND(L2443&gt;=35.1,L2443&lt;=45),L2443,0)</f>
        <v>0</v>
      </c>
      <c r="W2443" s="159">
        <f>IFERROR(VLOOKUP(N2443,'P1 Intra-Europees'!$A$15:$H$25,6,0),0)*V2443</f>
        <v>0</v>
      </c>
      <c r="X2443" s="160">
        <f t="shared" ref="X2443:X2506" si="1074">IF(AND(L2443&gt;=45.1,L2443&lt;=150),L2443,0)</f>
        <v>88</v>
      </c>
      <c r="Y2443" s="159">
        <f>IFERROR(VLOOKUP(N2443,'P1 Intra-Europees'!$A$15:$H$25,7,0),0)*X2443</f>
        <v>0</v>
      </c>
      <c r="Z2443" s="161">
        <f t="shared" ref="Z2443:Z2506" si="1075">IF(L2443&gt;=0.1,G2443,0)</f>
        <v>0</v>
      </c>
      <c r="AA2443" s="162">
        <f>IFERROR(VLOOKUP(N2443,'P1 Intra-Europees'!$A$15:$H$25,8,0),0)*Z2443</f>
        <v>0</v>
      </c>
      <c r="AB2443" s="163">
        <f t="shared" ref="AB2443:AB2506" si="1076">IF(AC2443=$AC$8,0.95,1)*AD2443</f>
        <v>0</v>
      </c>
      <c r="AC2443" s="157" t="str">
        <f>VLOOKUP(B2443,'P2 Origin'!$C$21:$O$176,13,0)</f>
        <v>EUR</v>
      </c>
      <c r="AD2443" s="164">
        <f t="shared" ref="AD2443:AD2506" si="1077">SUM(AE2443,AG2443,AI2443,AK2443,AS2443,AT2443,AM2443,AO2443,AQ2443)</f>
        <v>0</v>
      </c>
      <c r="AE2443" s="165">
        <f>IF(AU2443&gt;0.1,VLOOKUP(B2443,'P2 Origin'!$C$21:$M$176,3,0)*H2443,0)</f>
        <v>0</v>
      </c>
      <c r="AF2443" s="166">
        <f t="shared" ref="AF2443:AF2506" si="1078">IF(AND(AU2443&gt;=0.1,AU2443&lt;=5.99),AU2443,0)</f>
        <v>0</v>
      </c>
      <c r="AG2443" s="165">
        <f>(VLOOKUP(B2443,'P2 Origin'!$C$21:$M$176,4,0))*AF2443</f>
        <v>0</v>
      </c>
      <c r="AH2443" s="166">
        <f t="shared" ref="AH2443:AH2506" si="1079">IF(AND(AU2443&gt;=6,AU2443&lt;=15.99),$AU2443,0)</f>
        <v>0</v>
      </c>
      <c r="AI2443" s="165">
        <f>(VLOOKUP(B2443,'P2 Origin'!$C$21:$M$176,5,0))*AH2443</f>
        <v>0</v>
      </c>
      <c r="AJ2443" s="166">
        <f t="shared" si="1065"/>
        <v>0</v>
      </c>
      <c r="AK2443" s="165">
        <f>(VLOOKUP(B2443,'P2 Origin'!$C$21:$M$176,6,0))*AJ2443</f>
        <v>0</v>
      </c>
      <c r="AL2443" s="166">
        <f t="shared" ref="AL2443:AL2506" si="1080">IF(AND($AU2443&gt;=26,$AU2443&lt;=35.99),$AU2443,0)</f>
        <v>0</v>
      </c>
      <c r="AM2443" s="165">
        <f>(VLOOKUP($B2443,'P2 Origin'!$C$21:$M$176,7,0))*AL2443</f>
        <v>0</v>
      </c>
      <c r="AN2443" s="166">
        <f t="shared" ref="AN2443:AN2506" si="1081">IF(AND($AU2443&gt;=36,$AU2443&lt;=45.99),$AU2443,0)</f>
        <v>0</v>
      </c>
      <c r="AO2443" s="165">
        <f>(VLOOKUP($B2443,'P2 Origin'!$C$21:$M$176,8,0))*AN2443</f>
        <v>0</v>
      </c>
      <c r="AP2443" s="166">
        <f t="shared" ref="AP2443:AP2506" si="1082">IF(AND($AU2443&gt;=46,$AU2443&lt;=100),$AU2443,0)</f>
        <v>0</v>
      </c>
      <c r="AQ2443" s="165">
        <f>(VLOOKUP($B2443,'P2 Origin'!$C$21:$M$176,9,0))*AP2443</f>
        <v>0</v>
      </c>
      <c r="AR2443" s="155">
        <f t="shared" si="1067"/>
        <v>0</v>
      </c>
      <c r="AS2443" s="164">
        <f>(VLOOKUP(B2443,'P2 Origin'!$C$21:$M$176,10,0))*K2443</f>
        <v>0</v>
      </c>
      <c r="AT2443" s="164">
        <f>(VLOOKUP(B2443,'P2 Origin'!$C$21:$M$176,11,0))*J2443</f>
        <v>0</v>
      </c>
      <c r="AU2443" s="167">
        <v>0</v>
      </c>
      <c r="AV2443" s="168">
        <v>0</v>
      </c>
      <c r="AW2443" s="169">
        <v>0</v>
      </c>
      <c r="AX2443" s="170">
        <f>IF(AU2443&gt;=0.1,'P3 Bureaumarge zee- en luchtvr.'!$D$12,0)</f>
        <v>0</v>
      </c>
      <c r="AY2443" s="163">
        <f t="shared" ref="AY2443:AY2506" si="1083">IF(AZ2443=$AC$8,0.95,1)*BA2443</f>
        <v>0</v>
      </c>
      <c r="AZ2443" s="157" t="str">
        <f>VLOOKUP(D2443,'P4 Destination'!$C$21:$O$176,13,0)</f>
        <v>EUR</v>
      </c>
      <c r="BA2443" s="164">
        <f t="shared" ref="BA2443:BA2506" si="1084">SUM(BB2443,BD2443,BF2443,BN2443,BP2443,BQ2443,BH2443,BJ2443,BL2443)</f>
        <v>0</v>
      </c>
      <c r="BB2443" s="171">
        <f>IF(AU2443&gt;0.1,(VLOOKUP(D2443,'P4 Destination'!$C$21:$M$176,3,0))*I2443,0)</f>
        <v>0</v>
      </c>
      <c r="BC2443" s="172">
        <f t="shared" ref="BC2443:BC2506" si="1085">IF(AND($AU2443&gt;=0.1,$AU2443&lt;=5),$AU2443,0)</f>
        <v>0</v>
      </c>
      <c r="BD2443" s="171">
        <f>(VLOOKUP($D2443,'P4 Destination'!$C$21:$M$176,4,0))*BC2443</f>
        <v>0</v>
      </c>
      <c r="BE2443" s="172">
        <f t="shared" ref="BE2443:BE2506" si="1086">IF(AND($AU2443&gt;=6,$AU2443&lt;=15.99),$AU2443,0)</f>
        <v>0</v>
      </c>
      <c r="BF2443" s="171">
        <f>(VLOOKUP($D2443,'P4 Destination'!$C$21:$M$176,5,0))*BE2443</f>
        <v>0</v>
      </c>
      <c r="BG2443" s="172">
        <f t="shared" ref="BG2443:BG2506" si="1087">IF(AND($AU2443&gt;=16,$AU2443&lt;=25.99),$AU2443,0)</f>
        <v>0</v>
      </c>
      <c r="BH2443" s="171">
        <f>(VLOOKUP($D2443,'P4 Destination'!$C$21:$M$176,6,0))*BG2443</f>
        <v>0</v>
      </c>
      <c r="BI2443" s="172">
        <f t="shared" ref="BI2443:BI2506" si="1088">IF(AND($AU2443&gt;=26,$AU2443&lt;=35.99),$AU2443,0)</f>
        <v>0</v>
      </c>
      <c r="BJ2443" s="171">
        <f>(VLOOKUP($D2443,'P4 Destination'!$C$21:$M$176,7,0))*BI2443</f>
        <v>0</v>
      </c>
      <c r="BK2443" s="172">
        <f t="shared" ref="BK2443:BK2506" si="1089">IF(AND($AU2443&gt;=36,$AU2443&lt;=45.99),$AU2443,0)</f>
        <v>0</v>
      </c>
      <c r="BL2443" s="171">
        <f>(VLOOKUP($D2443,'P4 Destination'!$C$21:$M$176,8,0))*BK2443</f>
        <v>0</v>
      </c>
      <c r="BM2443" s="172">
        <f t="shared" ref="BM2443:BM2506" si="1090">IF(AND($AU2443&gt;=46,$AU2443&lt;=100),$AU2443,0)</f>
        <v>0</v>
      </c>
      <c r="BN2443" s="171">
        <f>(VLOOKUP($D2443,'P4 Destination'!$C$21:$M$176,9,0))*BM2443</f>
        <v>0</v>
      </c>
      <c r="BO2443" s="154">
        <f t="shared" si="1068"/>
        <v>0</v>
      </c>
      <c r="BP2443" s="171">
        <f>(VLOOKUP(D2443,'P4 Destination'!$C$21:$M$176,10,0))*K2443</f>
        <v>0</v>
      </c>
      <c r="BQ2443" s="171">
        <f>(VLOOKUP(D2443,'P4 Destination'!$C$21:$M$176,11,0))*J2443</f>
        <v>0</v>
      </c>
      <c r="BR2443" s="173">
        <f t="shared" ref="BR2443:BR2506" si="1091">SUM(BS2443:BU2443)</f>
        <v>0</v>
      </c>
      <c r="BS2443" s="173">
        <f>(AV2443*2500)*'P6 Verzekering'!$E$11</f>
        <v>0</v>
      </c>
      <c r="BT2443" s="173">
        <f>(AW2443*2500)*'P6 Verzekering'!$E$12</f>
        <v>0</v>
      </c>
      <c r="BU2443" s="173">
        <f>(L2443*2500)*'P6 Verzekering'!$E$13</f>
        <v>0</v>
      </c>
      <c r="BV2443" s="173">
        <f t="shared" ref="BV2443:BV2506" si="1092">SUM(O2443,AB2443,AX2443,AY2443,BR2443)</f>
        <v>0</v>
      </c>
      <c r="BW2443"/>
      <c r="BX2443"/>
    </row>
    <row r="2444" spans="1:76">
      <c r="A2444" s="152" t="s">
        <v>2069</v>
      </c>
      <c r="B2444" s="152" t="s">
        <v>219</v>
      </c>
      <c r="C2444" s="152" t="s">
        <v>219</v>
      </c>
      <c r="D2444" s="152" t="s">
        <v>245</v>
      </c>
      <c r="E2444" s="152" t="s">
        <v>244</v>
      </c>
      <c r="F2444" s="153">
        <f t="shared" si="1066"/>
        <v>92</v>
      </c>
      <c r="G2444" s="154">
        <v>0</v>
      </c>
      <c r="H2444" s="154">
        <f>IFERROR(VLOOKUP(B2444,'P2 Origin'!$C$21:$Q$176,15,FALSE),0)</f>
        <v>0</v>
      </c>
      <c r="I2444" s="154">
        <f>IFERROR(VLOOKUP(D2444,'P4 Destination'!$C$21:$Q$176,15,FALSE),0)</f>
        <v>1</v>
      </c>
      <c r="J2444" s="155"/>
      <c r="K2444" s="155"/>
      <c r="L2444" s="156">
        <v>92</v>
      </c>
      <c r="M2444" s="155">
        <v>1780</v>
      </c>
      <c r="N2444" s="155">
        <v>7</v>
      </c>
      <c r="O2444" s="157">
        <f t="shared" si="1069"/>
        <v>0</v>
      </c>
      <c r="P2444" s="158">
        <f t="shared" si="1070"/>
        <v>0</v>
      </c>
      <c r="Q2444" s="159">
        <f>IFERROR(VLOOKUP(N2444,'P1 Intra-Europees'!$A$15:$H$25,3,0),0)*P2444</f>
        <v>0</v>
      </c>
      <c r="R2444" s="160">
        <f t="shared" si="1071"/>
        <v>0</v>
      </c>
      <c r="S2444" s="159">
        <f>IFERROR(VLOOKUP(N2444,'P1 Intra-Europees'!$A$15:$H$25,4,0),0)*R2444</f>
        <v>0</v>
      </c>
      <c r="T2444" s="160">
        <f t="shared" si="1072"/>
        <v>0</v>
      </c>
      <c r="U2444" s="159">
        <f>IFERROR(VLOOKUP(N2444,'P1 Intra-Europees'!$A$15:$H$25,5,0),0)*T2444</f>
        <v>0</v>
      </c>
      <c r="V2444" s="160">
        <f t="shared" si="1073"/>
        <v>0</v>
      </c>
      <c r="W2444" s="159">
        <f>IFERROR(VLOOKUP(N2444,'P1 Intra-Europees'!$A$15:$H$25,6,0),0)*V2444</f>
        <v>0</v>
      </c>
      <c r="X2444" s="160">
        <f t="shared" si="1074"/>
        <v>92</v>
      </c>
      <c r="Y2444" s="159">
        <f>IFERROR(VLOOKUP(N2444,'P1 Intra-Europees'!$A$15:$H$25,7,0),0)*X2444</f>
        <v>0</v>
      </c>
      <c r="Z2444" s="161">
        <f t="shared" si="1075"/>
        <v>0</v>
      </c>
      <c r="AA2444" s="162">
        <f>IFERROR(VLOOKUP(N2444,'P1 Intra-Europees'!$A$15:$H$25,8,0),0)*Z2444</f>
        <v>0</v>
      </c>
      <c r="AB2444" s="163">
        <f t="shared" si="1076"/>
        <v>0</v>
      </c>
      <c r="AC2444" s="157" t="str">
        <f>VLOOKUP(B2444,'P2 Origin'!$C$21:$O$176,13,0)</f>
        <v>EUR</v>
      </c>
      <c r="AD2444" s="164">
        <f t="shared" si="1077"/>
        <v>0</v>
      </c>
      <c r="AE2444" s="165">
        <f>IF(AU2444&gt;0.1,VLOOKUP(B2444,'P2 Origin'!$C$21:$M$176,3,0)*H2444,0)</f>
        <v>0</v>
      </c>
      <c r="AF2444" s="166">
        <f t="shared" si="1078"/>
        <v>0</v>
      </c>
      <c r="AG2444" s="165">
        <f>(VLOOKUP(B2444,'P2 Origin'!$C$21:$M$176,4,0))*AF2444</f>
        <v>0</v>
      </c>
      <c r="AH2444" s="166">
        <f t="shared" si="1079"/>
        <v>0</v>
      </c>
      <c r="AI2444" s="165">
        <f>(VLOOKUP(B2444,'P2 Origin'!$C$21:$M$176,5,0))*AH2444</f>
        <v>0</v>
      </c>
      <c r="AJ2444" s="166">
        <f t="shared" si="1065"/>
        <v>0</v>
      </c>
      <c r="AK2444" s="165">
        <f>(VLOOKUP(B2444,'P2 Origin'!$C$21:$M$176,6,0))*AJ2444</f>
        <v>0</v>
      </c>
      <c r="AL2444" s="166">
        <f t="shared" si="1080"/>
        <v>0</v>
      </c>
      <c r="AM2444" s="165">
        <f>(VLOOKUP($B2444,'P2 Origin'!$C$21:$M$176,7,0))*AL2444</f>
        <v>0</v>
      </c>
      <c r="AN2444" s="166">
        <f t="shared" si="1081"/>
        <v>0</v>
      </c>
      <c r="AO2444" s="165">
        <f>(VLOOKUP($B2444,'P2 Origin'!$C$21:$M$176,8,0))*AN2444</f>
        <v>0</v>
      </c>
      <c r="AP2444" s="166">
        <f t="shared" si="1082"/>
        <v>0</v>
      </c>
      <c r="AQ2444" s="165">
        <f>(VLOOKUP($B2444,'P2 Origin'!$C$21:$M$176,9,0))*AP2444</f>
        <v>0</v>
      </c>
      <c r="AR2444" s="155">
        <f t="shared" si="1067"/>
        <v>0</v>
      </c>
      <c r="AS2444" s="164">
        <f>(VLOOKUP(B2444,'P2 Origin'!$C$21:$M$176,10,0))*K2444</f>
        <v>0</v>
      </c>
      <c r="AT2444" s="164">
        <f>(VLOOKUP(B2444,'P2 Origin'!$C$21:$M$176,11,0))*J2444</f>
        <v>0</v>
      </c>
      <c r="AU2444" s="167">
        <v>0</v>
      </c>
      <c r="AV2444" s="168">
        <v>0</v>
      </c>
      <c r="AW2444" s="169">
        <v>0</v>
      </c>
      <c r="AX2444" s="170">
        <f>IF(AU2444&gt;=0.1,'P3 Bureaumarge zee- en luchtvr.'!$D$12,0)</f>
        <v>0</v>
      </c>
      <c r="AY2444" s="163">
        <f t="shared" si="1083"/>
        <v>0</v>
      </c>
      <c r="AZ2444" s="157" t="str">
        <f>VLOOKUP(D2444,'P4 Destination'!$C$21:$O$176,13,0)</f>
        <v>EUR</v>
      </c>
      <c r="BA2444" s="164">
        <f t="shared" si="1084"/>
        <v>0</v>
      </c>
      <c r="BB2444" s="171">
        <f>IF(AU2444&gt;0.1,(VLOOKUP(D2444,'P4 Destination'!$C$21:$M$176,3,0))*I2444,0)</f>
        <v>0</v>
      </c>
      <c r="BC2444" s="172">
        <f t="shared" si="1085"/>
        <v>0</v>
      </c>
      <c r="BD2444" s="171">
        <f>(VLOOKUP($D2444,'P4 Destination'!$C$21:$M$176,4,0))*BC2444</f>
        <v>0</v>
      </c>
      <c r="BE2444" s="172">
        <f t="shared" si="1086"/>
        <v>0</v>
      </c>
      <c r="BF2444" s="171">
        <f>(VLOOKUP($D2444,'P4 Destination'!$C$21:$M$176,5,0))*BE2444</f>
        <v>0</v>
      </c>
      <c r="BG2444" s="172">
        <f t="shared" si="1087"/>
        <v>0</v>
      </c>
      <c r="BH2444" s="171">
        <f>(VLOOKUP($D2444,'P4 Destination'!$C$21:$M$176,6,0))*BG2444</f>
        <v>0</v>
      </c>
      <c r="BI2444" s="172">
        <f t="shared" si="1088"/>
        <v>0</v>
      </c>
      <c r="BJ2444" s="171">
        <f>(VLOOKUP($D2444,'P4 Destination'!$C$21:$M$176,7,0))*BI2444</f>
        <v>0</v>
      </c>
      <c r="BK2444" s="172">
        <f t="shared" si="1089"/>
        <v>0</v>
      </c>
      <c r="BL2444" s="171">
        <f>(VLOOKUP($D2444,'P4 Destination'!$C$21:$M$176,8,0))*BK2444</f>
        <v>0</v>
      </c>
      <c r="BM2444" s="172">
        <f t="shared" si="1090"/>
        <v>0</v>
      </c>
      <c r="BN2444" s="171">
        <f>(VLOOKUP($D2444,'P4 Destination'!$C$21:$M$176,9,0))*BM2444</f>
        <v>0</v>
      </c>
      <c r="BO2444" s="154">
        <f t="shared" si="1068"/>
        <v>0</v>
      </c>
      <c r="BP2444" s="171">
        <f>(VLOOKUP(D2444,'P4 Destination'!$C$21:$M$176,10,0))*K2444</f>
        <v>0</v>
      </c>
      <c r="BQ2444" s="171">
        <f>(VLOOKUP(D2444,'P4 Destination'!$C$21:$M$176,11,0))*J2444</f>
        <v>0</v>
      </c>
      <c r="BR2444" s="173">
        <f t="shared" si="1091"/>
        <v>0</v>
      </c>
      <c r="BS2444" s="173">
        <f>(AV2444*2500)*'P6 Verzekering'!$E$11</f>
        <v>0</v>
      </c>
      <c r="BT2444" s="173">
        <f>(AW2444*2500)*'P6 Verzekering'!$E$12</f>
        <v>0</v>
      </c>
      <c r="BU2444" s="173">
        <f>(L2444*2500)*'P6 Verzekering'!$E$13</f>
        <v>0</v>
      </c>
      <c r="BV2444" s="173">
        <f t="shared" si="1092"/>
        <v>0</v>
      </c>
      <c r="BW2444"/>
      <c r="BX2444"/>
    </row>
    <row r="2445" spans="1:76">
      <c r="A2445" s="152" t="s">
        <v>909</v>
      </c>
      <c r="B2445" s="152" t="s">
        <v>231</v>
      </c>
      <c r="C2445" s="152" t="s">
        <v>230</v>
      </c>
      <c r="D2445" s="152" t="s">
        <v>147</v>
      </c>
      <c r="E2445" s="152" t="s">
        <v>146</v>
      </c>
      <c r="F2445" s="153">
        <f t="shared" si="1066"/>
        <v>115</v>
      </c>
      <c r="G2445" s="154">
        <v>0</v>
      </c>
      <c r="H2445" s="154">
        <f>IFERROR(VLOOKUP(B2445,'P2 Origin'!$C$21:$Q$176,15,FALSE),0)</f>
        <v>1</v>
      </c>
      <c r="I2445" s="154">
        <f>IFERROR(VLOOKUP(D2445,'P4 Destination'!$C$21:$Q$176,15,FALSE),0)</f>
        <v>1</v>
      </c>
      <c r="J2445" s="155"/>
      <c r="K2445" s="155"/>
      <c r="L2445" s="156">
        <v>115</v>
      </c>
      <c r="M2445" s="155">
        <v>1077</v>
      </c>
      <c r="N2445" s="155">
        <v>6</v>
      </c>
      <c r="O2445" s="157">
        <f t="shared" si="1069"/>
        <v>0</v>
      </c>
      <c r="P2445" s="158">
        <f t="shared" si="1070"/>
        <v>0</v>
      </c>
      <c r="Q2445" s="159">
        <f>IFERROR(VLOOKUP(N2445,'P1 Intra-Europees'!$A$15:$H$25,3,0),0)*P2445</f>
        <v>0</v>
      </c>
      <c r="R2445" s="160">
        <f t="shared" si="1071"/>
        <v>0</v>
      </c>
      <c r="S2445" s="159">
        <f>IFERROR(VLOOKUP(N2445,'P1 Intra-Europees'!$A$15:$H$25,4,0),0)*R2445</f>
        <v>0</v>
      </c>
      <c r="T2445" s="160">
        <f t="shared" si="1072"/>
        <v>0</v>
      </c>
      <c r="U2445" s="159">
        <f>IFERROR(VLOOKUP(N2445,'P1 Intra-Europees'!$A$15:$H$25,5,0),0)*T2445</f>
        <v>0</v>
      </c>
      <c r="V2445" s="160">
        <f t="shared" si="1073"/>
        <v>0</v>
      </c>
      <c r="W2445" s="159">
        <f>IFERROR(VLOOKUP(N2445,'P1 Intra-Europees'!$A$15:$H$25,6,0),0)*V2445</f>
        <v>0</v>
      </c>
      <c r="X2445" s="160">
        <f t="shared" si="1074"/>
        <v>115</v>
      </c>
      <c r="Y2445" s="159">
        <f>IFERROR(VLOOKUP(N2445,'P1 Intra-Europees'!$A$15:$H$25,7,0),0)*X2445</f>
        <v>0</v>
      </c>
      <c r="Z2445" s="161">
        <f t="shared" si="1075"/>
        <v>0</v>
      </c>
      <c r="AA2445" s="162">
        <f>IFERROR(VLOOKUP(N2445,'P1 Intra-Europees'!$A$15:$H$25,8,0),0)*Z2445</f>
        <v>0</v>
      </c>
      <c r="AB2445" s="163">
        <f t="shared" si="1076"/>
        <v>0</v>
      </c>
      <c r="AC2445" s="157" t="str">
        <f>VLOOKUP(B2445,'P2 Origin'!$C$21:$O$176,13,0)</f>
        <v>EUR</v>
      </c>
      <c r="AD2445" s="164">
        <f t="shared" si="1077"/>
        <v>0</v>
      </c>
      <c r="AE2445" s="165">
        <f>IF(AU2445&gt;0.1,VLOOKUP(B2445,'P2 Origin'!$C$21:$M$176,3,0)*H2445,0)</f>
        <v>0</v>
      </c>
      <c r="AF2445" s="166">
        <f t="shared" si="1078"/>
        <v>0</v>
      </c>
      <c r="AG2445" s="165">
        <f>(VLOOKUP(B2445,'P2 Origin'!$C$21:$M$176,4,0))*AF2445</f>
        <v>0</v>
      </c>
      <c r="AH2445" s="166">
        <f t="shared" si="1079"/>
        <v>0</v>
      </c>
      <c r="AI2445" s="165">
        <f>(VLOOKUP(B2445,'P2 Origin'!$C$21:$M$176,5,0))*AH2445</f>
        <v>0</v>
      </c>
      <c r="AJ2445" s="166">
        <f t="shared" si="1065"/>
        <v>0</v>
      </c>
      <c r="AK2445" s="165">
        <f>(VLOOKUP(B2445,'P2 Origin'!$C$21:$M$176,6,0))*AJ2445</f>
        <v>0</v>
      </c>
      <c r="AL2445" s="166">
        <f t="shared" si="1080"/>
        <v>0</v>
      </c>
      <c r="AM2445" s="165">
        <f>(VLOOKUP($B2445,'P2 Origin'!$C$21:$M$176,7,0))*AL2445</f>
        <v>0</v>
      </c>
      <c r="AN2445" s="166">
        <f t="shared" si="1081"/>
        <v>0</v>
      </c>
      <c r="AO2445" s="165">
        <f>(VLOOKUP($B2445,'P2 Origin'!$C$21:$M$176,8,0))*AN2445</f>
        <v>0</v>
      </c>
      <c r="AP2445" s="166">
        <f t="shared" si="1082"/>
        <v>0</v>
      </c>
      <c r="AQ2445" s="165">
        <f>(VLOOKUP($B2445,'P2 Origin'!$C$21:$M$176,9,0))*AP2445</f>
        <v>0</v>
      </c>
      <c r="AR2445" s="155">
        <f t="shared" si="1067"/>
        <v>0</v>
      </c>
      <c r="AS2445" s="164">
        <f>(VLOOKUP(B2445,'P2 Origin'!$C$21:$M$176,10,0))*K2445</f>
        <v>0</v>
      </c>
      <c r="AT2445" s="164">
        <f>(VLOOKUP(B2445,'P2 Origin'!$C$21:$M$176,11,0))*J2445</f>
        <v>0</v>
      </c>
      <c r="AU2445" s="167">
        <v>0</v>
      </c>
      <c r="AV2445" s="168">
        <v>0</v>
      </c>
      <c r="AW2445" s="169">
        <v>0</v>
      </c>
      <c r="AX2445" s="170">
        <f>IF(AU2445&gt;=0.1,'P3 Bureaumarge zee- en luchtvr.'!$D$12,0)</f>
        <v>0</v>
      </c>
      <c r="AY2445" s="163">
        <f t="shared" si="1083"/>
        <v>0</v>
      </c>
      <c r="AZ2445" s="157" t="str">
        <f>VLOOKUP(D2445,'P4 Destination'!$C$21:$O$176,13,0)</f>
        <v>EUR</v>
      </c>
      <c r="BA2445" s="164">
        <f t="shared" si="1084"/>
        <v>0</v>
      </c>
      <c r="BB2445" s="171">
        <f>IF(AU2445&gt;0.1,(VLOOKUP(D2445,'P4 Destination'!$C$21:$M$176,3,0))*I2445,0)</f>
        <v>0</v>
      </c>
      <c r="BC2445" s="172">
        <f t="shared" si="1085"/>
        <v>0</v>
      </c>
      <c r="BD2445" s="171">
        <f>(VLOOKUP($D2445,'P4 Destination'!$C$21:$M$176,4,0))*BC2445</f>
        <v>0</v>
      </c>
      <c r="BE2445" s="172">
        <f t="shared" si="1086"/>
        <v>0</v>
      </c>
      <c r="BF2445" s="171">
        <f>(VLOOKUP($D2445,'P4 Destination'!$C$21:$M$176,5,0))*BE2445</f>
        <v>0</v>
      </c>
      <c r="BG2445" s="172">
        <f t="shared" si="1087"/>
        <v>0</v>
      </c>
      <c r="BH2445" s="171">
        <f>(VLOOKUP($D2445,'P4 Destination'!$C$21:$M$176,6,0))*BG2445</f>
        <v>0</v>
      </c>
      <c r="BI2445" s="172">
        <f t="shared" si="1088"/>
        <v>0</v>
      </c>
      <c r="BJ2445" s="171">
        <f>(VLOOKUP($D2445,'P4 Destination'!$C$21:$M$176,7,0))*BI2445</f>
        <v>0</v>
      </c>
      <c r="BK2445" s="172">
        <f t="shared" si="1089"/>
        <v>0</v>
      </c>
      <c r="BL2445" s="171">
        <f>(VLOOKUP($D2445,'P4 Destination'!$C$21:$M$176,8,0))*BK2445</f>
        <v>0</v>
      </c>
      <c r="BM2445" s="172">
        <f t="shared" si="1090"/>
        <v>0</v>
      </c>
      <c r="BN2445" s="171">
        <f>(VLOOKUP($D2445,'P4 Destination'!$C$21:$M$176,9,0))*BM2445</f>
        <v>0</v>
      </c>
      <c r="BO2445" s="154">
        <f t="shared" si="1068"/>
        <v>0</v>
      </c>
      <c r="BP2445" s="171">
        <f>(VLOOKUP(D2445,'P4 Destination'!$C$21:$M$176,10,0))*K2445</f>
        <v>0</v>
      </c>
      <c r="BQ2445" s="171">
        <f>(VLOOKUP(D2445,'P4 Destination'!$C$21:$M$176,11,0))*J2445</f>
        <v>0</v>
      </c>
      <c r="BR2445" s="173">
        <f t="shared" si="1091"/>
        <v>0</v>
      </c>
      <c r="BS2445" s="173">
        <f>(AV2445*2500)*'P6 Verzekering'!$E$11</f>
        <v>0</v>
      </c>
      <c r="BT2445" s="173">
        <f>(AW2445*2500)*'P6 Verzekering'!$E$12</f>
        <v>0</v>
      </c>
      <c r="BU2445" s="173">
        <f>(L2445*2500)*'P6 Verzekering'!$E$13</f>
        <v>0</v>
      </c>
      <c r="BV2445" s="173">
        <f t="shared" si="1092"/>
        <v>0</v>
      </c>
      <c r="BW2445"/>
      <c r="BX2445"/>
    </row>
    <row r="2446" spans="1:76">
      <c r="A2446" s="152" t="s">
        <v>1019</v>
      </c>
      <c r="B2446" s="152" t="s">
        <v>151</v>
      </c>
      <c r="C2446" s="152" t="s">
        <v>149</v>
      </c>
      <c r="D2446" s="152" t="s">
        <v>181</v>
      </c>
      <c r="E2446" s="152" t="s">
        <v>153</v>
      </c>
      <c r="F2446" s="153">
        <f t="shared" si="1066"/>
        <v>142</v>
      </c>
      <c r="G2446" s="154">
        <v>0</v>
      </c>
      <c r="H2446" s="154">
        <f>IFERROR(VLOOKUP(B2446,'P2 Origin'!$C$21:$Q$176,15,FALSE),0)</f>
        <v>0</v>
      </c>
      <c r="I2446" s="154">
        <f>IFERROR(VLOOKUP(D2446,'P4 Destination'!$C$21:$Q$176,15,FALSE),0)</f>
        <v>1</v>
      </c>
      <c r="J2446" s="155"/>
      <c r="K2446" s="155"/>
      <c r="L2446" s="156">
        <v>142</v>
      </c>
      <c r="M2446" s="155">
        <v>317</v>
      </c>
      <c r="N2446" s="155">
        <v>3</v>
      </c>
      <c r="O2446" s="157">
        <f t="shared" si="1069"/>
        <v>0</v>
      </c>
      <c r="P2446" s="158">
        <f t="shared" si="1070"/>
        <v>0</v>
      </c>
      <c r="Q2446" s="159">
        <f>IFERROR(VLOOKUP(N2446,'P1 Intra-Europees'!$A$15:$H$25,3,0),0)*P2446</f>
        <v>0</v>
      </c>
      <c r="R2446" s="160">
        <f t="shared" si="1071"/>
        <v>0</v>
      </c>
      <c r="S2446" s="159">
        <f>IFERROR(VLOOKUP(N2446,'P1 Intra-Europees'!$A$15:$H$25,4,0),0)*R2446</f>
        <v>0</v>
      </c>
      <c r="T2446" s="160">
        <f t="shared" si="1072"/>
        <v>0</v>
      </c>
      <c r="U2446" s="159">
        <f>IFERROR(VLOOKUP(N2446,'P1 Intra-Europees'!$A$15:$H$25,5,0),0)*T2446</f>
        <v>0</v>
      </c>
      <c r="V2446" s="160">
        <f t="shared" si="1073"/>
        <v>0</v>
      </c>
      <c r="W2446" s="159">
        <f>IFERROR(VLOOKUP(N2446,'P1 Intra-Europees'!$A$15:$H$25,6,0),0)*V2446</f>
        <v>0</v>
      </c>
      <c r="X2446" s="160">
        <f t="shared" si="1074"/>
        <v>142</v>
      </c>
      <c r="Y2446" s="159">
        <f>IFERROR(VLOOKUP(N2446,'P1 Intra-Europees'!$A$15:$H$25,7,0),0)*X2446</f>
        <v>0</v>
      </c>
      <c r="Z2446" s="161">
        <f t="shared" si="1075"/>
        <v>0</v>
      </c>
      <c r="AA2446" s="162">
        <f>IFERROR(VLOOKUP(N2446,'P1 Intra-Europees'!$A$15:$H$25,8,0),0)*Z2446</f>
        <v>0</v>
      </c>
      <c r="AB2446" s="163">
        <f t="shared" si="1076"/>
        <v>0</v>
      </c>
      <c r="AC2446" s="157" t="str">
        <f>VLOOKUP(B2446,'P2 Origin'!$C$21:$O$176,13,0)</f>
        <v>EUR</v>
      </c>
      <c r="AD2446" s="164">
        <f t="shared" si="1077"/>
        <v>0</v>
      </c>
      <c r="AE2446" s="165">
        <f>IF(AU2446&gt;0.1,VLOOKUP(B2446,'P2 Origin'!$C$21:$M$176,3,0)*H2446,0)</f>
        <v>0</v>
      </c>
      <c r="AF2446" s="166">
        <f t="shared" si="1078"/>
        <v>0</v>
      </c>
      <c r="AG2446" s="165">
        <f>(VLOOKUP(B2446,'P2 Origin'!$C$21:$M$176,4,0))*AF2446</f>
        <v>0</v>
      </c>
      <c r="AH2446" s="166">
        <f t="shared" si="1079"/>
        <v>0</v>
      </c>
      <c r="AI2446" s="165">
        <f>(VLOOKUP(B2446,'P2 Origin'!$C$21:$M$176,5,0))*AH2446</f>
        <v>0</v>
      </c>
      <c r="AJ2446" s="166">
        <f t="shared" si="1065"/>
        <v>0</v>
      </c>
      <c r="AK2446" s="165">
        <f>(VLOOKUP(B2446,'P2 Origin'!$C$21:$M$176,6,0))*AJ2446</f>
        <v>0</v>
      </c>
      <c r="AL2446" s="166">
        <f t="shared" si="1080"/>
        <v>0</v>
      </c>
      <c r="AM2446" s="165">
        <f>(VLOOKUP($B2446,'P2 Origin'!$C$21:$M$176,7,0))*AL2446</f>
        <v>0</v>
      </c>
      <c r="AN2446" s="166">
        <f t="shared" si="1081"/>
        <v>0</v>
      </c>
      <c r="AO2446" s="165">
        <f>(VLOOKUP($B2446,'P2 Origin'!$C$21:$M$176,8,0))*AN2446</f>
        <v>0</v>
      </c>
      <c r="AP2446" s="166">
        <f t="shared" si="1082"/>
        <v>0</v>
      </c>
      <c r="AQ2446" s="165">
        <f>(VLOOKUP($B2446,'P2 Origin'!$C$21:$M$176,9,0))*AP2446</f>
        <v>0</v>
      </c>
      <c r="AR2446" s="155">
        <f t="shared" si="1067"/>
        <v>0</v>
      </c>
      <c r="AS2446" s="164">
        <f>(VLOOKUP(B2446,'P2 Origin'!$C$21:$M$176,10,0))*K2446</f>
        <v>0</v>
      </c>
      <c r="AT2446" s="164">
        <f>(VLOOKUP(B2446,'P2 Origin'!$C$21:$M$176,11,0))*J2446</f>
        <v>0</v>
      </c>
      <c r="AU2446" s="167">
        <v>0</v>
      </c>
      <c r="AV2446" s="168">
        <v>0</v>
      </c>
      <c r="AW2446" s="169">
        <v>0</v>
      </c>
      <c r="AX2446" s="170">
        <f>IF(AU2446&gt;=0.1,'P3 Bureaumarge zee- en luchtvr.'!$D$12,0)</f>
        <v>0</v>
      </c>
      <c r="AY2446" s="163">
        <f t="shared" si="1083"/>
        <v>0</v>
      </c>
      <c r="AZ2446" s="157" t="str">
        <f>VLOOKUP(D2446,'P4 Destination'!$C$21:$O$176,13,0)</f>
        <v>EUR</v>
      </c>
      <c r="BA2446" s="164">
        <f t="shared" si="1084"/>
        <v>0</v>
      </c>
      <c r="BB2446" s="171">
        <f>IF(AU2446&gt;0.1,(VLOOKUP(D2446,'P4 Destination'!$C$21:$M$176,3,0))*I2446,0)</f>
        <v>0</v>
      </c>
      <c r="BC2446" s="172">
        <f t="shared" si="1085"/>
        <v>0</v>
      </c>
      <c r="BD2446" s="171">
        <f>(VLOOKUP($D2446,'P4 Destination'!$C$21:$M$176,4,0))*BC2446</f>
        <v>0</v>
      </c>
      <c r="BE2446" s="172">
        <f t="shared" si="1086"/>
        <v>0</v>
      </c>
      <c r="BF2446" s="171">
        <f>(VLOOKUP($D2446,'P4 Destination'!$C$21:$M$176,5,0))*BE2446</f>
        <v>0</v>
      </c>
      <c r="BG2446" s="172">
        <f t="shared" si="1087"/>
        <v>0</v>
      </c>
      <c r="BH2446" s="171">
        <f>(VLOOKUP($D2446,'P4 Destination'!$C$21:$M$176,6,0))*BG2446</f>
        <v>0</v>
      </c>
      <c r="BI2446" s="172">
        <f t="shared" si="1088"/>
        <v>0</v>
      </c>
      <c r="BJ2446" s="171">
        <f>(VLOOKUP($D2446,'P4 Destination'!$C$21:$M$176,7,0))*BI2446</f>
        <v>0</v>
      </c>
      <c r="BK2446" s="172">
        <f t="shared" si="1089"/>
        <v>0</v>
      </c>
      <c r="BL2446" s="171">
        <f>(VLOOKUP($D2446,'P4 Destination'!$C$21:$M$176,8,0))*BK2446</f>
        <v>0</v>
      </c>
      <c r="BM2446" s="172">
        <f t="shared" si="1090"/>
        <v>0</v>
      </c>
      <c r="BN2446" s="171">
        <f>(VLOOKUP($D2446,'P4 Destination'!$C$21:$M$176,9,0))*BM2446</f>
        <v>0</v>
      </c>
      <c r="BO2446" s="154">
        <f t="shared" si="1068"/>
        <v>0</v>
      </c>
      <c r="BP2446" s="171">
        <f>(VLOOKUP(D2446,'P4 Destination'!$C$21:$M$176,10,0))*K2446</f>
        <v>0</v>
      </c>
      <c r="BQ2446" s="171">
        <f>(VLOOKUP(D2446,'P4 Destination'!$C$21:$M$176,11,0))*J2446</f>
        <v>0</v>
      </c>
      <c r="BR2446" s="173">
        <f t="shared" si="1091"/>
        <v>0</v>
      </c>
      <c r="BS2446" s="173">
        <f>(AV2446*2500)*'P6 Verzekering'!$E$11</f>
        <v>0</v>
      </c>
      <c r="BT2446" s="173">
        <f>(AW2446*2500)*'P6 Verzekering'!$E$12</f>
        <v>0</v>
      </c>
      <c r="BU2446" s="173">
        <f>(L2446*2500)*'P6 Verzekering'!$E$13</f>
        <v>0</v>
      </c>
      <c r="BV2446" s="173">
        <f t="shared" si="1092"/>
        <v>0</v>
      </c>
      <c r="BW2446"/>
      <c r="BX2446"/>
    </row>
    <row r="2447" spans="1:76">
      <c r="A2447" s="152" t="s">
        <v>911</v>
      </c>
      <c r="B2447" s="152" t="s">
        <v>306</v>
      </c>
      <c r="C2447" s="152" t="s">
        <v>305</v>
      </c>
      <c r="D2447" s="152" t="s">
        <v>219</v>
      </c>
      <c r="E2447" s="152" t="s">
        <v>219</v>
      </c>
      <c r="F2447" s="153">
        <f t="shared" si="1066"/>
        <v>33</v>
      </c>
      <c r="G2447" s="154">
        <v>2</v>
      </c>
      <c r="H2447" s="154">
        <f>IFERROR(VLOOKUP(B2447,'P2 Origin'!$C$21:$Q$176,15,FALSE),0)</f>
        <v>1</v>
      </c>
      <c r="I2447" s="154">
        <f>IFERROR(VLOOKUP(D2447,'P4 Destination'!$C$21:$Q$176,15,FALSE),0)</f>
        <v>0</v>
      </c>
      <c r="J2447" s="155">
        <v>1</v>
      </c>
      <c r="K2447" s="155">
        <v>1</v>
      </c>
      <c r="L2447" s="156">
        <v>0</v>
      </c>
      <c r="M2447" s="155">
        <v>0</v>
      </c>
      <c r="N2447" s="155">
        <v>0</v>
      </c>
      <c r="O2447" s="157">
        <f t="shared" si="1069"/>
        <v>0</v>
      </c>
      <c r="P2447" s="158">
        <f t="shared" si="1070"/>
        <v>0</v>
      </c>
      <c r="Q2447" s="159">
        <f>IFERROR(VLOOKUP(N2447,'P1 Intra-Europees'!$A$15:$H$25,3,0),0)*P2447</f>
        <v>0</v>
      </c>
      <c r="R2447" s="160">
        <f t="shared" si="1071"/>
        <v>0</v>
      </c>
      <c r="S2447" s="159">
        <f>IFERROR(VLOOKUP(N2447,'P1 Intra-Europees'!$A$15:$H$25,4,0),0)*R2447</f>
        <v>0</v>
      </c>
      <c r="T2447" s="160">
        <f t="shared" si="1072"/>
        <v>0</v>
      </c>
      <c r="U2447" s="159">
        <f>IFERROR(VLOOKUP(N2447,'P1 Intra-Europees'!$A$15:$H$25,5,0),0)*T2447</f>
        <v>0</v>
      </c>
      <c r="V2447" s="160">
        <f t="shared" si="1073"/>
        <v>0</v>
      </c>
      <c r="W2447" s="159">
        <f>IFERROR(VLOOKUP(N2447,'P1 Intra-Europees'!$A$15:$H$25,6,0),0)*V2447</f>
        <v>0</v>
      </c>
      <c r="X2447" s="160">
        <f t="shared" si="1074"/>
        <v>0</v>
      </c>
      <c r="Y2447" s="159">
        <f>IFERROR(VLOOKUP(N2447,'P1 Intra-Europees'!$A$15:$H$25,7,0),0)*X2447</f>
        <v>0</v>
      </c>
      <c r="Z2447" s="161">
        <f t="shared" si="1075"/>
        <v>0</v>
      </c>
      <c r="AA2447" s="162">
        <f>IFERROR(VLOOKUP(N2447,'P1 Intra-Europees'!$A$15:$H$25,8,0),0)*Z2447</f>
        <v>0</v>
      </c>
      <c r="AB2447" s="163">
        <f t="shared" si="1076"/>
        <v>0</v>
      </c>
      <c r="AC2447" s="157" t="str">
        <f>VLOOKUP(B2447,'P2 Origin'!$C$21:$O$176,13,0)</f>
        <v>USD</v>
      </c>
      <c r="AD2447" s="164">
        <f t="shared" si="1077"/>
        <v>0</v>
      </c>
      <c r="AE2447" s="165">
        <f>IF(AU2447&gt;0.1,VLOOKUP(B2447,'P2 Origin'!$C$21:$M$176,3,0)*H2447,0)</f>
        <v>0</v>
      </c>
      <c r="AF2447" s="166">
        <f t="shared" si="1078"/>
        <v>0</v>
      </c>
      <c r="AG2447" s="165">
        <f>(VLOOKUP(B2447,'P2 Origin'!$C$21:$M$176,4,0))*AF2447</f>
        <v>0</v>
      </c>
      <c r="AH2447" s="166">
        <f t="shared" si="1079"/>
        <v>0</v>
      </c>
      <c r="AI2447" s="165">
        <f>(VLOOKUP(B2447,'P2 Origin'!$C$21:$M$176,5,0))*AH2447</f>
        <v>0</v>
      </c>
      <c r="AJ2447" s="166">
        <f t="shared" ref="AJ2447:AJ2510" si="1093">IF(AND(AU2447&gt;=16,AU2447&lt;=25.99),$AU2447,0)</f>
        <v>0</v>
      </c>
      <c r="AK2447" s="165">
        <f>(VLOOKUP(B2447,'P2 Origin'!$C$21:$M$176,6,0))*AJ2447</f>
        <v>0</v>
      </c>
      <c r="AL2447" s="166">
        <f t="shared" si="1080"/>
        <v>33</v>
      </c>
      <c r="AM2447" s="165">
        <f>(VLOOKUP($B2447,'P2 Origin'!$C$21:$M$176,7,0))*AL2447</f>
        <v>0</v>
      </c>
      <c r="AN2447" s="166">
        <f t="shared" si="1081"/>
        <v>0</v>
      </c>
      <c r="AO2447" s="165">
        <f>(VLOOKUP($B2447,'P2 Origin'!$C$21:$M$176,8,0))*AN2447</f>
        <v>0</v>
      </c>
      <c r="AP2447" s="166">
        <f t="shared" si="1082"/>
        <v>0</v>
      </c>
      <c r="AQ2447" s="165">
        <f>(VLOOKUP($B2447,'P2 Origin'!$C$21:$M$176,9,0))*AP2447</f>
        <v>0</v>
      </c>
      <c r="AR2447" s="155">
        <f t="shared" si="1067"/>
        <v>2</v>
      </c>
      <c r="AS2447" s="164">
        <f>(VLOOKUP(B2447,'P2 Origin'!$C$21:$M$176,10,0))*K2447</f>
        <v>0</v>
      </c>
      <c r="AT2447" s="164">
        <f>(VLOOKUP(B2447,'P2 Origin'!$C$21:$M$176,11,0))*J2447</f>
        <v>0</v>
      </c>
      <c r="AU2447" s="167">
        <v>33</v>
      </c>
      <c r="AV2447" s="168">
        <v>33</v>
      </c>
      <c r="AW2447" s="169">
        <v>0</v>
      </c>
      <c r="AX2447" s="170">
        <f>IF(AU2447&gt;=0.1,'P3 Bureaumarge zee- en luchtvr.'!$D$12,0)</f>
        <v>0</v>
      </c>
      <c r="AY2447" s="163">
        <f t="shared" si="1083"/>
        <v>0</v>
      </c>
      <c r="AZ2447" s="157" t="str">
        <f>VLOOKUP(D2447,'P4 Destination'!$C$21:$O$176,13,0)</f>
        <v>EUR</v>
      </c>
      <c r="BA2447" s="164">
        <f t="shared" si="1084"/>
        <v>0</v>
      </c>
      <c r="BB2447" s="171">
        <f>IF(AU2447&gt;0.1,(VLOOKUP(D2447,'P4 Destination'!$C$21:$M$176,3,0))*I2447,0)</f>
        <v>0</v>
      </c>
      <c r="BC2447" s="172">
        <f t="shared" si="1085"/>
        <v>0</v>
      </c>
      <c r="BD2447" s="171">
        <f>(VLOOKUP($D2447,'P4 Destination'!$C$21:$M$176,4,0))*BC2447</f>
        <v>0</v>
      </c>
      <c r="BE2447" s="172">
        <f t="shared" si="1086"/>
        <v>0</v>
      </c>
      <c r="BF2447" s="171">
        <f>(VLOOKUP($D2447,'P4 Destination'!$C$21:$M$176,5,0))*BE2447</f>
        <v>0</v>
      </c>
      <c r="BG2447" s="172">
        <f t="shared" si="1087"/>
        <v>0</v>
      </c>
      <c r="BH2447" s="171">
        <f>(VLOOKUP($D2447,'P4 Destination'!$C$21:$M$176,6,0))*BG2447</f>
        <v>0</v>
      </c>
      <c r="BI2447" s="172">
        <f t="shared" si="1088"/>
        <v>33</v>
      </c>
      <c r="BJ2447" s="171">
        <f>(VLOOKUP($D2447,'P4 Destination'!$C$21:$M$176,7,0))*BI2447</f>
        <v>0</v>
      </c>
      <c r="BK2447" s="172">
        <f t="shared" si="1089"/>
        <v>0</v>
      </c>
      <c r="BL2447" s="171">
        <f>(VLOOKUP($D2447,'P4 Destination'!$C$21:$M$176,8,0))*BK2447</f>
        <v>0</v>
      </c>
      <c r="BM2447" s="172">
        <f t="shared" si="1090"/>
        <v>0</v>
      </c>
      <c r="BN2447" s="171">
        <f>(VLOOKUP($D2447,'P4 Destination'!$C$21:$M$176,9,0))*BM2447</f>
        <v>0</v>
      </c>
      <c r="BO2447" s="154">
        <f t="shared" si="1068"/>
        <v>2</v>
      </c>
      <c r="BP2447" s="171">
        <f>(VLOOKUP(D2447,'P4 Destination'!$C$21:$M$176,10,0))*K2447</f>
        <v>0</v>
      </c>
      <c r="BQ2447" s="171">
        <f>(VLOOKUP(D2447,'P4 Destination'!$C$21:$M$176,11,0))*J2447</f>
        <v>0</v>
      </c>
      <c r="BR2447" s="173">
        <f t="shared" si="1091"/>
        <v>0</v>
      </c>
      <c r="BS2447" s="173">
        <f>(AV2447*2500)*'P6 Verzekering'!$E$11</f>
        <v>0</v>
      </c>
      <c r="BT2447" s="173">
        <f>(AW2447*2500)*'P6 Verzekering'!$E$12</f>
        <v>0</v>
      </c>
      <c r="BU2447" s="173">
        <f>(L2447*2500)*'P6 Verzekering'!$E$13</f>
        <v>0</v>
      </c>
      <c r="BV2447" s="173">
        <f t="shared" si="1092"/>
        <v>0</v>
      </c>
      <c r="BW2447"/>
      <c r="BX2447"/>
    </row>
    <row r="2448" spans="1:76">
      <c r="A2448" s="152" t="s">
        <v>1433</v>
      </c>
      <c r="B2448" s="152" t="s">
        <v>267</v>
      </c>
      <c r="C2448" s="152" t="s">
        <v>266</v>
      </c>
      <c r="D2448" s="152" t="s">
        <v>219</v>
      </c>
      <c r="E2448" s="152" t="s">
        <v>219</v>
      </c>
      <c r="F2448" s="153">
        <f t="shared" si="1066"/>
        <v>58</v>
      </c>
      <c r="G2448" s="154">
        <v>2</v>
      </c>
      <c r="H2448" s="154">
        <f>IFERROR(VLOOKUP(B2448,'P2 Origin'!$C$21:$Q$176,15,FALSE),0)</f>
        <v>0</v>
      </c>
      <c r="I2448" s="154">
        <f>IFERROR(VLOOKUP(D2448,'P4 Destination'!$C$21:$Q$176,15,FALSE),0)</f>
        <v>0</v>
      </c>
      <c r="J2448" s="155">
        <v>2</v>
      </c>
      <c r="K2448" s="155"/>
      <c r="L2448" s="156">
        <v>0</v>
      </c>
      <c r="M2448" s="155">
        <v>0</v>
      </c>
      <c r="N2448" s="155">
        <v>0</v>
      </c>
      <c r="O2448" s="157">
        <f t="shared" si="1069"/>
        <v>0</v>
      </c>
      <c r="P2448" s="158">
        <f t="shared" si="1070"/>
        <v>0</v>
      </c>
      <c r="Q2448" s="159">
        <f>IFERROR(VLOOKUP(N2448,'P1 Intra-Europees'!$A$15:$H$25,3,0),0)*P2448</f>
        <v>0</v>
      </c>
      <c r="R2448" s="160">
        <f t="shared" si="1071"/>
        <v>0</v>
      </c>
      <c r="S2448" s="159">
        <f>IFERROR(VLOOKUP(N2448,'P1 Intra-Europees'!$A$15:$H$25,4,0),0)*R2448</f>
        <v>0</v>
      </c>
      <c r="T2448" s="160">
        <f t="shared" si="1072"/>
        <v>0</v>
      </c>
      <c r="U2448" s="159">
        <f>IFERROR(VLOOKUP(N2448,'P1 Intra-Europees'!$A$15:$H$25,5,0),0)*T2448</f>
        <v>0</v>
      </c>
      <c r="V2448" s="160">
        <f t="shared" si="1073"/>
        <v>0</v>
      </c>
      <c r="W2448" s="159">
        <f>IFERROR(VLOOKUP(N2448,'P1 Intra-Europees'!$A$15:$H$25,6,0),0)*V2448</f>
        <v>0</v>
      </c>
      <c r="X2448" s="160">
        <f t="shared" si="1074"/>
        <v>0</v>
      </c>
      <c r="Y2448" s="159">
        <f>IFERROR(VLOOKUP(N2448,'P1 Intra-Europees'!$A$15:$H$25,7,0),0)*X2448</f>
        <v>0</v>
      </c>
      <c r="Z2448" s="161">
        <f t="shared" si="1075"/>
        <v>0</v>
      </c>
      <c r="AA2448" s="162">
        <f>IFERROR(VLOOKUP(N2448,'P1 Intra-Europees'!$A$15:$H$25,8,0),0)*Z2448</f>
        <v>0</v>
      </c>
      <c r="AB2448" s="163">
        <f t="shared" si="1076"/>
        <v>0</v>
      </c>
      <c r="AC2448" s="157" t="str">
        <f>VLOOKUP(B2448,'P2 Origin'!$C$21:$O$176,13,0)</f>
        <v>USD</v>
      </c>
      <c r="AD2448" s="164">
        <f t="shared" si="1077"/>
        <v>0</v>
      </c>
      <c r="AE2448" s="165">
        <f>IF(AU2448&gt;0.1,VLOOKUP(B2448,'P2 Origin'!$C$21:$M$176,3,0)*H2448,0)</f>
        <v>0</v>
      </c>
      <c r="AF2448" s="166">
        <f t="shared" si="1078"/>
        <v>0</v>
      </c>
      <c r="AG2448" s="165">
        <f>(VLOOKUP(B2448,'P2 Origin'!$C$21:$M$176,4,0))*AF2448</f>
        <v>0</v>
      </c>
      <c r="AH2448" s="166">
        <f t="shared" si="1079"/>
        <v>0</v>
      </c>
      <c r="AI2448" s="165">
        <f>(VLOOKUP(B2448,'P2 Origin'!$C$21:$M$176,5,0))*AH2448</f>
        <v>0</v>
      </c>
      <c r="AJ2448" s="166">
        <f t="shared" si="1093"/>
        <v>0</v>
      </c>
      <c r="AK2448" s="165">
        <f>(VLOOKUP(B2448,'P2 Origin'!$C$21:$M$176,6,0))*AJ2448</f>
        <v>0</v>
      </c>
      <c r="AL2448" s="166">
        <f t="shared" si="1080"/>
        <v>0</v>
      </c>
      <c r="AM2448" s="165">
        <f>(VLOOKUP($B2448,'P2 Origin'!$C$21:$M$176,7,0))*AL2448</f>
        <v>0</v>
      </c>
      <c r="AN2448" s="166">
        <f t="shared" si="1081"/>
        <v>0</v>
      </c>
      <c r="AO2448" s="165">
        <f>(VLOOKUP($B2448,'P2 Origin'!$C$21:$M$176,8,0))*AN2448</f>
        <v>0</v>
      </c>
      <c r="AP2448" s="166">
        <f t="shared" si="1082"/>
        <v>58</v>
      </c>
      <c r="AQ2448" s="165">
        <f>(VLOOKUP($B2448,'P2 Origin'!$C$21:$M$176,9,0))*AP2448</f>
        <v>0</v>
      </c>
      <c r="AR2448" s="155">
        <f t="shared" si="1067"/>
        <v>2</v>
      </c>
      <c r="AS2448" s="164">
        <f>(VLOOKUP(B2448,'P2 Origin'!$C$21:$M$176,10,0))*K2448</f>
        <v>0</v>
      </c>
      <c r="AT2448" s="164">
        <f>(VLOOKUP(B2448,'P2 Origin'!$C$21:$M$176,11,0))*J2448</f>
        <v>0</v>
      </c>
      <c r="AU2448" s="167">
        <v>58</v>
      </c>
      <c r="AV2448" s="168">
        <v>58</v>
      </c>
      <c r="AW2448" s="169">
        <v>0</v>
      </c>
      <c r="AX2448" s="170">
        <f>IF(AU2448&gt;=0.1,'P3 Bureaumarge zee- en luchtvr.'!$D$12,0)</f>
        <v>0</v>
      </c>
      <c r="AY2448" s="163">
        <f t="shared" si="1083"/>
        <v>0</v>
      </c>
      <c r="AZ2448" s="157" t="str">
        <f>VLOOKUP(D2448,'P4 Destination'!$C$21:$O$176,13,0)</f>
        <v>EUR</v>
      </c>
      <c r="BA2448" s="164">
        <f t="shared" si="1084"/>
        <v>0</v>
      </c>
      <c r="BB2448" s="171">
        <f>IF(AU2448&gt;0.1,(VLOOKUP(D2448,'P4 Destination'!$C$21:$M$176,3,0))*I2448,0)</f>
        <v>0</v>
      </c>
      <c r="BC2448" s="172">
        <f t="shared" si="1085"/>
        <v>0</v>
      </c>
      <c r="BD2448" s="171">
        <f>(VLOOKUP($D2448,'P4 Destination'!$C$21:$M$176,4,0))*BC2448</f>
        <v>0</v>
      </c>
      <c r="BE2448" s="172">
        <f t="shared" si="1086"/>
        <v>0</v>
      </c>
      <c r="BF2448" s="171">
        <f>(VLOOKUP($D2448,'P4 Destination'!$C$21:$M$176,5,0))*BE2448</f>
        <v>0</v>
      </c>
      <c r="BG2448" s="172">
        <f t="shared" si="1087"/>
        <v>0</v>
      </c>
      <c r="BH2448" s="171">
        <f>(VLOOKUP($D2448,'P4 Destination'!$C$21:$M$176,6,0))*BG2448</f>
        <v>0</v>
      </c>
      <c r="BI2448" s="172">
        <f t="shared" si="1088"/>
        <v>0</v>
      </c>
      <c r="BJ2448" s="171">
        <f>(VLOOKUP($D2448,'P4 Destination'!$C$21:$M$176,7,0))*BI2448</f>
        <v>0</v>
      </c>
      <c r="BK2448" s="172">
        <f t="shared" si="1089"/>
        <v>0</v>
      </c>
      <c r="BL2448" s="171">
        <f>(VLOOKUP($D2448,'P4 Destination'!$C$21:$M$176,8,0))*BK2448</f>
        <v>0</v>
      </c>
      <c r="BM2448" s="172">
        <f t="shared" si="1090"/>
        <v>58</v>
      </c>
      <c r="BN2448" s="171">
        <f>(VLOOKUP($D2448,'P4 Destination'!$C$21:$M$176,9,0))*BM2448</f>
        <v>0</v>
      </c>
      <c r="BO2448" s="154">
        <f t="shared" si="1068"/>
        <v>2</v>
      </c>
      <c r="BP2448" s="171">
        <f>(VLOOKUP(D2448,'P4 Destination'!$C$21:$M$176,10,0))*K2448</f>
        <v>0</v>
      </c>
      <c r="BQ2448" s="171">
        <f>(VLOOKUP(D2448,'P4 Destination'!$C$21:$M$176,11,0))*J2448</f>
        <v>0</v>
      </c>
      <c r="BR2448" s="173">
        <f t="shared" si="1091"/>
        <v>0</v>
      </c>
      <c r="BS2448" s="173">
        <f>(AV2448*2500)*'P6 Verzekering'!$E$11</f>
        <v>0</v>
      </c>
      <c r="BT2448" s="173">
        <f>(AW2448*2500)*'P6 Verzekering'!$E$12</f>
        <v>0</v>
      </c>
      <c r="BU2448" s="173">
        <f>(L2448*2500)*'P6 Verzekering'!$E$13</f>
        <v>0</v>
      </c>
      <c r="BV2448" s="173">
        <f t="shared" si="1092"/>
        <v>0</v>
      </c>
      <c r="BW2448"/>
      <c r="BX2448"/>
    </row>
    <row r="2449" spans="1:76">
      <c r="A2449" s="152" t="s">
        <v>1449</v>
      </c>
      <c r="B2449" s="152" t="s">
        <v>404</v>
      </c>
      <c r="C2449" s="152" t="s">
        <v>403</v>
      </c>
      <c r="D2449" s="152" t="s">
        <v>219</v>
      </c>
      <c r="E2449" s="152" t="s">
        <v>219</v>
      </c>
      <c r="F2449" s="153">
        <f t="shared" si="1066"/>
        <v>55</v>
      </c>
      <c r="G2449" s="154">
        <v>2</v>
      </c>
      <c r="H2449" s="154">
        <f>IFERROR(VLOOKUP(B2449,'P2 Origin'!$C$21:$Q$176,15,FALSE),0)</f>
        <v>0</v>
      </c>
      <c r="I2449" s="154">
        <f>IFERROR(VLOOKUP(D2449,'P4 Destination'!$C$21:$Q$176,15,FALSE),0)</f>
        <v>0</v>
      </c>
      <c r="J2449" s="155">
        <v>2</v>
      </c>
      <c r="K2449" s="155"/>
      <c r="L2449" s="156">
        <v>0</v>
      </c>
      <c r="M2449" s="155">
        <v>0</v>
      </c>
      <c r="N2449" s="155">
        <v>0</v>
      </c>
      <c r="O2449" s="157">
        <f t="shared" si="1069"/>
        <v>0</v>
      </c>
      <c r="P2449" s="158">
        <f t="shared" si="1070"/>
        <v>0</v>
      </c>
      <c r="Q2449" s="159">
        <f>IFERROR(VLOOKUP(N2449,'P1 Intra-Europees'!$A$15:$H$25,3,0),0)*P2449</f>
        <v>0</v>
      </c>
      <c r="R2449" s="160">
        <f t="shared" si="1071"/>
        <v>0</v>
      </c>
      <c r="S2449" s="159">
        <f>IFERROR(VLOOKUP(N2449,'P1 Intra-Europees'!$A$15:$H$25,4,0),0)*R2449</f>
        <v>0</v>
      </c>
      <c r="T2449" s="160">
        <f t="shared" si="1072"/>
        <v>0</v>
      </c>
      <c r="U2449" s="159">
        <f>IFERROR(VLOOKUP(N2449,'P1 Intra-Europees'!$A$15:$H$25,5,0),0)*T2449</f>
        <v>0</v>
      </c>
      <c r="V2449" s="160">
        <f t="shared" si="1073"/>
        <v>0</v>
      </c>
      <c r="W2449" s="159">
        <f>IFERROR(VLOOKUP(N2449,'P1 Intra-Europees'!$A$15:$H$25,6,0),0)*V2449</f>
        <v>0</v>
      </c>
      <c r="X2449" s="160">
        <f t="shared" si="1074"/>
        <v>0</v>
      </c>
      <c r="Y2449" s="159">
        <f>IFERROR(VLOOKUP(N2449,'P1 Intra-Europees'!$A$15:$H$25,7,0),0)*X2449</f>
        <v>0</v>
      </c>
      <c r="Z2449" s="161">
        <f t="shared" si="1075"/>
        <v>0</v>
      </c>
      <c r="AA2449" s="162">
        <f>IFERROR(VLOOKUP(N2449,'P1 Intra-Europees'!$A$15:$H$25,8,0),0)*Z2449</f>
        <v>0</v>
      </c>
      <c r="AB2449" s="163">
        <f t="shared" si="1076"/>
        <v>0</v>
      </c>
      <c r="AC2449" s="157" t="str">
        <f>VLOOKUP(B2449,'P2 Origin'!$C$21:$O$176,13,0)</f>
        <v>USD</v>
      </c>
      <c r="AD2449" s="164">
        <f t="shared" si="1077"/>
        <v>0</v>
      </c>
      <c r="AE2449" s="165">
        <f>IF(AU2449&gt;0.1,VLOOKUP(B2449,'P2 Origin'!$C$21:$M$176,3,0)*H2449,0)</f>
        <v>0</v>
      </c>
      <c r="AF2449" s="166">
        <f t="shared" si="1078"/>
        <v>0</v>
      </c>
      <c r="AG2449" s="165">
        <f>(VLOOKUP(B2449,'P2 Origin'!$C$21:$M$176,4,0))*AF2449</f>
        <v>0</v>
      </c>
      <c r="AH2449" s="166">
        <f t="shared" si="1079"/>
        <v>0</v>
      </c>
      <c r="AI2449" s="165">
        <f>(VLOOKUP(B2449,'P2 Origin'!$C$21:$M$176,5,0))*AH2449</f>
        <v>0</v>
      </c>
      <c r="AJ2449" s="166">
        <f t="shared" si="1093"/>
        <v>0</v>
      </c>
      <c r="AK2449" s="165">
        <f>(VLOOKUP(B2449,'P2 Origin'!$C$21:$M$176,6,0))*AJ2449</f>
        <v>0</v>
      </c>
      <c r="AL2449" s="166">
        <f t="shared" si="1080"/>
        <v>0</v>
      </c>
      <c r="AM2449" s="165">
        <f>(VLOOKUP($B2449,'P2 Origin'!$C$21:$M$176,7,0))*AL2449</f>
        <v>0</v>
      </c>
      <c r="AN2449" s="166">
        <f t="shared" si="1081"/>
        <v>0</v>
      </c>
      <c r="AO2449" s="165">
        <f>(VLOOKUP($B2449,'P2 Origin'!$C$21:$M$176,8,0))*AN2449</f>
        <v>0</v>
      </c>
      <c r="AP2449" s="166">
        <f t="shared" si="1082"/>
        <v>55</v>
      </c>
      <c r="AQ2449" s="165">
        <f>(VLOOKUP($B2449,'P2 Origin'!$C$21:$M$176,9,0))*AP2449</f>
        <v>0</v>
      </c>
      <c r="AR2449" s="155">
        <f t="shared" si="1067"/>
        <v>2</v>
      </c>
      <c r="AS2449" s="164">
        <f>(VLOOKUP(B2449,'P2 Origin'!$C$21:$M$176,10,0))*K2449</f>
        <v>0</v>
      </c>
      <c r="AT2449" s="164">
        <f>(VLOOKUP(B2449,'P2 Origin'!$C$21:$M$176,11,0))*J2449</f>
        <v>0</v>
      </c>
      <c r="AU2449" s="167">
        <v>55</v>
      </c>
      <c r="AV2449" s="168">
        <v>55</v>
      </c>
      <c r="AW2449" s="169">
        <v>0</v>
      </c>
      <c r="AX2449" s="170">
        <f>IF(AU2449&gt;=0.1,'P3 Bureaumarge zee- en luchtvr.'!$D$12,0)</f>
        <v>0</v>
      </c>
      <c r="AY2449" s="163">
        <f t="shared" si="1083"/>
        <v>0</v>
      </c>
      <c r="AZ2449" s="157" t="str">
        <f>VLOOKUP(D2449,'P4 Destination'!$C$21:$O$176,13,0)</f>
        <v>EUR</v>
      </c>
      <c r="BA2449" s="164">
        <f t="shared" si="1084"/>
        <v>0</v>
      </c>
      <c r="BB2449" s="171">
        <f>IF(AU2449&gt;0.1,(VLOOKUP(D2449,'P4 Destination'!$C$21:$M$176,3,0))*I2449,0)</f>
        <v>0</v>
      </c>
      <c r="BC2449" s="172">
        <f t="shared" si="1085"/>
        <v>0</v>
      </c>
      <c r="BD2449" s="171">
        <f>(VLOOKUP($D2449,'P4 Destination'!$C$21:$M$176,4,0))*BC2449</f>
        <v>0</v>
      </c>
      <c r="BE2449" s="172">
        <f t="shared" si="1086"/>
        <v>0</v>
      </c>
      <c r="BF2449" s="171">
        <f>(VLOOKUP($D2449,'P4 Destination'!$C$21:$M$176,5,0))*BE2449</f>
        <v>0</v>
      </c>
      <c r="BG2449" s="172">
        <f t="shared" si="1087"/>
        <v>0</v>
      </c>
      <c r="BH2449" s="171">
        <f>(VLOOKUP($D2449,'P4 Destination'!$C$21:$M$176,6,0))*BG2449</f>
        <v>0</v>
      </c>
      <c r="BI2449" s="172">
        <f t="shared" si="1088"/>
        <v>0</v>
      </c>
      <c r="BJ2449" s="171">
        <f>(VLOOKUP($D2449,'P4 Destination'!$C$21:$M$176,7,0))*BI2449</f>
        <v>0</v>
      </c>
      <c r="BK2449" s="172">
        <f t="shared" si="1089"/>
        <v>0</v>
      </c>
      <c r="BL2449" s="171">
        <f>(VLOOKUP($D2449,'P4 Destination'!$C$21:$M$176,8,0))*BK2449</f>
        <v>0</v>
      </c>
      <c r="BM2449" s="172">
        <f t="shared" si="1090"/>
        <v>55</v>
      </c>
      <c r="BN2449" s="171">
        <f>(VLOOKUP($D2449,'P4 Destination'!$C$21:$M$176,9,0))*BM2449</f>
        <v>0</v>
      </c>
      <c r="BO2449" s="154">
        <f t="shared" si="1068"/>
        <v>2</v>
      </c>
      <c r="BP2449" s="171">
        <f>(VLOOKUP(D2449,'P4 Destination'!$C$21:$M$176,10,0))*K2449</f>
        <v>0</v>
      </c>
      <c r="BQ2449" s="171">
        <f>(VLOOKUP(D2449,'P4 Destination'!$C$21:$M$176,11,0))*J2449</f>
        <v>0</v>
      </c>
      <c r="BR2449" s="173">
        <f t="shared" si="1091"/>
        <v>0</v>
      </c>
      <c r="BS2449" s="173">
        <f>(AV2449*2500)*'P6 Verzekering'!$E$11</f>
        <v>0</v>
      </c>
      <c r="BT2449" s="173">
        <f>(AW2449*2500)*'P6 Verzekering'!$E$12</f>
        <v>0</v>
      </c>
      <c r="BU2449" s="173">
        <f>(L2449*2500)*'P6 Verzekering'!$E$13</f>
        <v>0</v>
      </c>
      <c r="BV2449" s="173">
        <f t="shared" si="1092"/>
        <v>0</v>
      </c>
      <c r="BW2449"/>
      <c r="BX2449"/>
    </row>
    <row r="2450" spans="1:76">
      <c r="A2450" s="152" t="s">
        <v>1977</v>
      </c>
      <c r="B2450" s="152" t="s">
        <v>219</v>
      </c>
      <c r="C2450" s="152" t="s">
        <v>219</v>
      </c>
      <c r="D2450" s="152" t="s">
        <v>281</v>
      </c>
      <c r="E2450" s="152" t="s">
        <v>538</v>
      </c>
      <c r="F2450" s="153">
        <f t="shared" si="1066"/>
        <v>6</v>
      </c>
      <c r="G2450" s="154">
        <v>2</v>
      </c>
      <c r="H2450" s="154">
        <f>IFERROR(VLOOKUP(B2450,'P2 Origin'!$C$21:$Q$176,15,FALSE),0)</f>
        <v>0</v>
      </c>
      <c r="I2450" s="154">
        <f>IFERROR(VLOOKUP(D2450,'P4 Destination'!$C$21:$Q$176,15,FALSE),0)</f>
        <v>0</v>
      </c>
      <c r="J2450" s="155"/>
      <c r="K2450" s="155">
        <v>2</v>
      </c>
      <c r="L2450" s="156">
        <v>0</v>
      </c>
      <c r="M2450" s="155">
        <v>0</v>
      </c>
      <c r="N2450" s="155">
        <v>0</v>
      </c>
      <c r="O2450" s="157">
        <f t="shared" si="1069"/>
        <v>0</v>
      </c>
      <c r="P2450" s="158">
        <f t="shared" si="1070"/>
        <v>0</v>
      </c>
      <c r="Q2450" s="159">
        <f>IFERROR(VLOOKUP(N2450,'P1 Intra-Europees'!$A$15:$H$25,3,0),0)*P2450</f>
        <v>0</v>
      </c>
      <c r="R2450" s="160">
        <f t="shared" si="1071"/>
        <v>0</v>
      </c>
      <c r="S2450" s="159">
        <f>IFERROR(VLOOKUP(N2450,'P1 Intra-Europees'!$A$15:$H$25,4,0),0)*R2450</f>
        <v>0</v>
      </c>
      <c r="T2450" s="160">
        <f t="shared" si="1072"/>
        <v>0</v>
      </c>
      <c r="U2450" s="159">
        <f>IFERROR(VLOOKUP(N2450,'P1 Intra-Europees'!$A$15:$H$25,5,0),0)*T2450</f>
        <v>0</v>
      </c>
      <c r="V2450" s="160">
        <f t="shared" si="1073"/>
        <v>0</v>
      </c>
      <c r="W2450" s="159">
        <f>IFERROR(VLOOKUP(N2450,'P1 Intra-Europees'!$A$15:$H$25,6,0),0)*V2450</f>
        <v>0</v>
      </c>
      <c r="X2450" s="160">
        <f t="shared" si="1074"/>
        <v>0</v>
      </c>
      <c r="Y2450" s="159">
        <f>IFERROR(VLOOKUP(N2450,'P1 Intra-Europees'!$A$15:$H$25,7,0),0)*X2450</f>
        <v>0</v>
      </c>
      <c r="Z2450" s="161">
        <f t="shared" si="1075"/>
        <v>0</v>
      </c>
      <c r="AA2450" s="162">
        <f>IFERROR(VLOOKUP(N2450,'P1 Intra-Europees'!$A$15:$H$25,8,0),0)*Z2450</f>
        <v>0</v>
      </c>
      <c r="AB2450" s="163">
        <f t="shared" si="1076"/>
        <v>0</v>
      </c>
      <c r="AC2450" s="157" t="str">
        <f>VLOOKUP(B2450,'P2 Origin'!$C$21:$O$176,13,0)</f>
        <v>EUR</v>
      </c>
      <c r="AD2450" s="164">
        <f t="shared" si="1077"/>
        <v>0</v>
      </c>
      <c r="AE2450" s="165">
        <f>IF(AU2450&gt;0.1,VLOOKUP(B2450,'P2 Origin'!$C$21:$M$176,3,0)*H2450,0)</f>
        <v>0</v>
      </c>
      <c r="AF2450" s="166">
        <f t="shared" si="1078"/>
        <v>0</v>
      </c>
      <c r="AG2450" s="165">
        <f>(VLOOKUP(B2450,'P2 Origin'!$C$21:$M$176,4,0))*AF2450</f>
        <v>0</v>
      </c>
      <c r="AH2450" s="166">
        <f t="shared" si="1079"/>
        <v>6</v>
      </c>
      <c r="AI2450" s="165">
        <f>(VLOOKUP(B2450,'P2 Origin'!$C$21:$M$176,5,0))*AH2450</f>
        <v>0</v>
      </c>
      <c r="AJ2450" s="166">
        <f t="shared" si="1093"/>
        <v>0</v>
      </c>
      <c r="AK2450" s="165">
        <f>(VLOOKUP(B2450,'P2 Origin'!$C$21:$M$176,6,0))*AJ2450</f>
        <v>0</v>
      </c>
      <c r="AL2450" s="166">
        <f t="shared" si="1080"/>
        <v>0</v>
      </c>
      <c r="AM2450" s="165">
        <f>(VLOOKUP($B2450,'P2 Origin'!$C$21:$M$176,7,0))*AL2450</f>
        <v>0</v>
      </c>
      <c r="AN2450" s="166">
        <f t="shared" si="1081"/>
        <v>0</v>
      </c>
      <c r="AO2450" s="165">
        <f>(VLOOKUP($B2450,'P2 Origin'!$C$21:$M$176,8,0))*AN2450</f>
        <v>0</v>
      </c>
      <c r="AP2450" s="166">
        <f t="shared" si="1082"/>
        <v>0</v>
      </c>
      <c r="AQ2450" s="165">
        <f>(VLOOKUP($B2450,'P2 Origin'!$C$21:$M$176,9,0))*AP2450</f>
        <v>0</v>
      </c>
      <c r="AR2450" s="155">
        <f t="shared" si="1067"/>
        <v>2</v>
      </c>
      <c r="AS2450" s="164">
        <f>(VLOOKUP(B2450,'P2 Origin'!$C$21:$M$176,10,0))*K2450</f>
        <v>0</v>
      </c>
      <c r="AT2450" s="164">
        <f>(VLOOKUP(B2450,'P2 Origin'!$C$21:$M$176,11,0))*J2450</f>
        <v>0</v>
      </c>
      <c r="AU2450" s="167">
        <v>6</v>
      </c>
      <c r="AV2450" s="168">
        <v>6</v>
      </c>
      <c r="AW2450" s="169">
        <v>0</v>
      </c>
      <c r="AX2450" s="170">
        <f>IF(AU2450&gt;=0.1,'P3 Bureaumarge zee- en luchtvr.'!$D$12,0)</f>
        <v>0</v>
      </c>
      <c r="AY2450" s="163">
        <f t="shared" si="1083"/>
        <v>0</v>
      </c>
      <c r="AZ2450" s="157" t="str">
        <f>VLOOKUP(D2450,'P4 Destination'!$C$21:$O$176,13,0)</f>
        <v>USD</v>
      </c>
      <c r="BA2450" s="164">
        <f t="shared" si="1084"/>
        <v>0</v>
      </c>
      <c r="BB2450" s="171">
        <f>IF(AU2450&gt;0.1,(VLOOKUP(D2450,'P4 Destination'!$C$21:$M$176,3,0))*I2450,0)</f>
        <v>0</v>
      </c>
      <c r="BC2450" s="172">
        <f t="shared" si="1085"/>
        <v>0</v>
      </c>
      <c r="BD2450" s="171">
        <f>(VLOOKUP($D2450,'P4 Destination'!$C$21:$M$176,4,0))*BC2450</f>
        <v>0</v>
      </c>
      <c r="BE2450" s="172">
        <f t="shared" si="1086"/>
        <v>6</v>
      </c>
      <c r="BF2450" s="171">
        <f>(VLOOKUP($D2450,'P4 Destination'!$C$21:$M$176,5,0))*BE2450</f>
        <v>0</v>
      </c>
      <c r="BG2450" s="172">
        <f t="shared" si="1087"/>
        <v>0</v>
      </c>
      <c r="BH2450" s="171">
        <f>(VLOOKUP($D2450,'P4 Destination'!$C$21:$M$176,6,0))*BG2450</f>
        <v>0</v>
      </c>
      <c r="BI2450" s="172">
        <f t="shared" si="1088"/>
        <v>0</v>
      </c>
      <c r="BJ2450" s="171">
        <f>(VLOOKUP($D2450,'P4 Destination'!$C$21:$M$176,7,0))*BI2450</f>
        <v>0</v>
      </c>
      <c r="BK2450" s="172">
        <f t="shared" si="1089"/>
        <v>0</v>
      </c>
      <c r="BL2450" s="171">
        <f>(VLOOKUP($D2450,'P4 Destination'!$C$21:$M$176,8,0))*BK2450</f>
        <v>0</v>
      </c>
      <c r="BM2450" s="172">
        <f t="shared" si="1090"/>
        <v>0</v>
      </c>
      <c r="BN2450" s="171">
        <f>(VLOOKUP($D2450,'P4 Destination'!$C$21:$M$176,9,0))*BM2450</f>
        <v>0</v>
      </c>
      <c r="BO2450" s="154">
        <f t="shared" si="1068"/>
        <v>2</v>
      </c>
      <c r="BP2450" s="171">
        <f>(VLOOKUP(D2450,'P4 Destination'!$C$21:$M$176,10,0))*K2450</f>
        <v>0</v>
      </c>
      <c r="BQ2450" s="171">
        <f>(VLOOKUP(D2450,'P4 Destination'!$C$21:$M$176,11,0))*J2450</f>
        <v>0</v>
      </c>
      <c r="BR2450" s="173">
        <f t="shared" si="1091"/>
        <v>0</v>
      </c>
      <c r="BS2450" s="173">
        <f>(AV2450*2500)*'P6 Verzekering'!$E$11</f>
        <v>0</v>
      </c>
      <c r="BT2450" s="173">
        <f>(AW2450*2500)*'P6 Verzekering'!$E$12</f>
        <v>0</v>
      </c>
      <c r="BU2450" s="173">
        <f>(L2450*2500)*'P6 Verzekering'!$E$13</f>
        <v>0</v>
      </c>
      <c r="BV2450" s="173">
        <f t="shared" si="1092"/>
        <v>0</v>
      </c>
      <c r="BW2450"/>
      <c r="BX2450"/>
    </row>
    <row r="2451" spans="1:76">
      <c r="A2451" s="152" t="s">
        <v>1998</v>
      </c>
      <c r="B2451" s="152" t="s">
        <v>219</v>
      </c>
      <c r="C2451" s="152" t="s">
        <v>219</v>
      </c>
      <c r="D2451" s="152" t="s">
        <v>281</v>
      </c>
      <c r="E2451" s="152" t="s">
        <v>538</v>
      </c>
      <c r="F2451" s="153">
        <f t="shared" si="1066"/>
        <v>10</v>
      </c>
      <c r="G2451" s="154">
        <v>2</v>
      </c>
      <c r="H2451" s="154">
        <f>IFERROR(VLOOKUP(B2451,'P2 Origin'!$C$21:$Q$176,15,FALSE),0)</f>
        <v>0</v>
      </c>
      <c r="I2451" s="154">
        <f>IFERROR(VLOOKUP(D2451,'P4 Destination'!$C$21:$Q$176,15,FALSE),0)</f>
        <v>0</v>
      </c>
      <c r="J2451" s="155"/>
      <c r="K2451" s="155">
        <v>2</v>
      </c>
      <c r="L2451" s="156">
        <v>0</v>
      </c>
      <c r="M2451" s="155">
        <v>0</v>
      </c>
      <c r="N2451" s="155">
        <v>0</v>
      </c>
      <c r="O2451" s="157">
        <f t="shared" si="1069"/>
        <v>0</v>
      </c>
      <c r="P2451" s="158">
        <f t="shared" si="1070"/>
        <v>0</v>
      </c>
      <c r="Q2451" s="159">
        <f>IFERROR(VLOOKUP(N2451,'P1 Intra-Europees'!$A$15:$H$25,3,0),0)*P2451</f>
        <v>0</v>
      </c>
      <c r="R2451" s="160">
        <f t="shared" si="1071"/>
        <v>0</v>
      </c>
      <c r="S2451" s="159">
        <f>IFERROR(VLOOKUP(N2451,'P1 Intra-Europees'!$A$15:$H$25,4,0),0)*R2451</f>
        <v>0</v>
      </c>
      <c r="T2451" s="160">
        <f t="shared" si="1072"/>
        <v>0</v>
      </c>
      <c r="U2451" s="159">
        <f>IFERROR(VLOOKUP(N2451,'P1 Intra-Europees'!$A$15:$H$25,5,0),0)*T2451</f>
        <v>0</v>
      </c>
      <c r="V2451" s="160">
        <f t="shared" si="1073"/>
        <v>0</v>
      </c>
      <c r="W2451" s="159">
        <f>IFERROR(VLOOKUP(N2451,'P1 Intra-Europees'!$A$15:$H$25,6,0),0)*V2451</f>
        <v>0</v>
      </c>
      <c r="X2451" s="160">
        <f t="shared" si="1074"/>
        <v>0</v>
      </c>
      <c r="Y2451" s="159">
        <f>IFERROR(VLOOKUP(N2451,'P1 Intra-Europees'!$A$15:$H$25,7,0),0)*X2451</f>
        <v>0</v>
      </c>
      <c r="Z2451" s="161">
        <f t="shared" si="1075"/>
        <v>0</v>
      </c>
      <c r="AA2451" s="162">
        <f>IFERROR(VLOOKUP(N2451,'P1 Intra-Europees'!$A$15:$H$25,8,0),0)*Z2451</f>
        <v>0</v>
      </c>
      <c r="AB2451" s="163">
        <f t="shared" si="1076"/>
        <v>0</v>
      </c>
      <c r="AC2451" s="157" t="str">
        <f>VLOOKUP(B2451,'P2 Origin'!$C$21:$O$176,13,0)</f>
        <v>EUR</v>
      </c>
      <c r="AD2451" s="164">
        <f t="shared" si="1077"/>
        <v>0</v>
      </c>
      <c r="AE2451" s="165">
        <f>IF(AU2451&gt;0.1,VLOOKUP(B2451,'P2 Origin'!$C$21:$M$176,3,0)*H2451,0)</f>
        <v>0</v>
      </c>
      <c r="AF2451" s="166">
        <f t="shared" si="1078"/>
        <v>0</v>
      </c>
      <c r="AG2451" s="165">
        <f>(VLOOKUP(B2451,'P2 Origin'!$C$21:$M$176,4,0))*AF2451</f>
        <v>0</v>
      </c>
      <c r="AH2451" s="166">
        <f t="shared" si="1079"/>
        <v>10</v>
      </c>
      <c r="AI2451" s="165">
        <f>(VLOOKUP(B2451,'P2 Origin'!$C$21:$M$176,5,0))*AH2451</f>
        <v>0</v>
      </c>
      <c r="AJ2451" s="166">
        <f t="shared" si="1093"/>
        <v>0</v>
      </c>
      <c r="AK2451" s="165">
        <f>(VLOOKUP(B2451,'P2 Origin'!$C$21:$M$176,6,0))*AJ2451</f>
        <v>0</v>
      </c>
      <c r="AL2451" s="166">
        <f t="shared" si="1080"/>
        <v>0</v>
      </c>
      <c r="AM2451" s="165">
        <f>(VLOOKUP($B2451,'P2 Origin'!$C$21:$M$176,7,0))*AL2451</f>
        <v>0</v>
      </c>
      <c r="AN2451" s="166">
        <f t="shared" si="1081"/>
        <v>0</v>
      </c>
      <c r="AO2451" s="165">
        <f>(VLOOKUP($B2451,'P2 Origin'!$C$21:$M$176,8,0))*AN2451</f>
        <v>0</v>
      </c>
      <c r="AP2451" s="166">
        <f t="shared" si="1082"/>
        <v>0</v>
      </c>
      <c r="AQ2451" s="165">
        <f>(VLOOKUP($B2451,'P2 Origin'!$C$21:$M$176,9,0))*AP2451</f>
        <v>0</v>
      </c>
      <c r="AR2451" s="155">
        <f t="shared" si="1067"/>
        <v>2</v>
      </c>
      <c r="AS2451" s="164">
        <f>(VLOOKUP(B2451,'P2 Origin'!$C$21:$M$176,10,0))*K2451</f>
        <v>0</v>
      </c>
      <c r="AT2451" s="164">
        <f>(VLOOKUP(B2451,'P2 Origin'!$C$21:$M$176,11,0))*J2451</f>
        <v>0</v>
      </c>
      <c r="AU2451" s="167">
        <v>10</v>
      </c>
      <c r="AV2451" s="168">
        <v>10</v>
      </c>
      <c r="AW2451" s="169">
        <v>0</v>
      </c>
      <c r="AX2451" s="170">
        <f>IF(AU2451&gt;=0.1,'P3 Bureaumarge zee- en luchtvr.'!$D$12,0)</f>
        <v>0</v>
      </c>
      <c r="AY2451" s="163">
        <f t="shared" si="1083"/>
        <v>0</v>
      </c>
      <c r="AZ2451" s="157" t="str">
        <f>VLOOKUP(D2451,'P4 Destination'!$C$21:$O$176,13,0)</f>
        <v>USD</v>
      </c>
      <c r="BA2451" s="164">
        <f t="shared" si="1084"/>
        <v>0</v>
      </c>
      <c r="BB2451" s="171">
        <f>IF(AU2451&gt;0.1,(VLOOKUP(D2451,'P4 Destination'!$C$21:$M$176,3,0))*I2451,0)</f>
        <v>0</v>
      </c>
      <c r="BC2451" s="172">
        <f t="shared" si="1085"/>
        <v>0</v>
      </c>
      <c r="BD2451" s="171">
        <f>(VLOOKUP($D2451,'P4 Destination'!$C$21:$M$176,4,0))*BC2451</f>
        <v>0</v>
      </c>
      <c r="BE2451" s="172">
        <f t="shared" si="1086"/>
        <v>10</v>
      </c>
      <c r="BF2451" s="171">
        <f>(VLOOKUP($D2451,'P4 Destination'!$C$21:$M$176,5,0))*BE2451</f>
        <v>0</v>
      </c>
      <c r="BG2451" s="172">
        <f t="shared" si="1087"/>
        <v>0</v>
      </c>
      <c r="BH2451" s="171">
        <f>(VLOOKUP($D2451,'P4 Destination'!$C$21:$M$176,6,0))*BG2451</f>
        <v>0</v>
      </c>
      <c r="BI2451" s="172">
        <f t="shared" si="1088"/>
        <v>0</v>
      </c>
      <c r="BJ2451" s="171">
        <f>(VLOOKUP($D2451,'P4 Destination'!$C$21:$M$176,7,0))*BI2451</f>
        <v>0</v>
      </c>
      <c r="BK2451" s="172">
        <f t="shared" si="1089"/>
        <v>0</v>
      </c>
      <c r="BL2451" s="171">
        <f>(VLOOKUP($D2451,'P4 Destination'!$C$21:$M$176,8,0))*BK2451</f>
        <v>0</v>
      </c>
      <c r="BM2451" s="172">
        <f t="shared" si="1090"/>
        <v>0</v>
      </c>
      <c r="BN2451" s="171">
        <f>(VLOOKUP($D2451,'P4 Destination'!$C$21:$M$176,9,0))*BM2451</f>
        <v>0</v>
      </c>
      <c r="BO2451" s="154">
        <f t="shared" si="1068"/>
        <v>2</v>
      </c>
      <c r="BP2451" s="171">
        <f>(VLOOKUP(D2451,'P4 Destination'!$C$21:$M$176,10,0))*K2451</f>
        <v>0</v>
      </c>
      <c r="BQ2451" s="171">
        <f>(VLOOKUP(D2451,'P4 Destination'!$C$21:$M$176,11,0))*J2451</f>
        <v>0</v>
      </c>
      <c r="BR2451" s="173">
        <f t="shared" si="1091"/>
        <v>0</v>
      </c>
      <c r="BS2451" s="173">
        <f>(AV2451*2500)*'P6 Verzekering'!$E$11</f>
        <v>0</v>
      </c>
      <c r="BT2451" s="173">
        <f>(AW2451*2500)*'P6 Verzekering'!$E$12</f>
        <v>0</v>
      </c>
      <c r="BU2451" s="173">
        <f>(L2451*2500)*'P6 Verzekering'!$E$13</f>
        <v>0</v>
      </c>
      <c r="BV2451" s="173">
        <f t="shared" si="1092"/>
        <v>0</v>
      </c>
      <c r="BW2451"/>
      <c r="BX2451"/>
    </row>
    <row r="2452" spans="1:76">
      <c r="A2452" s="152" t="s">
        <v>2258</v>
      </c>
      <c r="B2452" s="152" t="s">
        <v>219</v>
      </c>
      <c r="C2452" s="152" t="s">
        <v>219</v>
      </c>
      <c r="D2452" s="152" t="s">
        <v>416</v>
      </c>
      <c r="E2452" s="152" t="s">
        <v>415</v>
      </c>
      <c r="F2452" s="153">
        <f t="shared" si="1066"/>
        <v>18</v>
      </c>
      <c r="G2452" s="154">
        <v>2</v>
      </c>
      <c r="H2452" s="154">
        <f>IFERROR(VLOOKUP(B2452,'P2 Origin'!$C$21:$Q$176,15,FALSE),0)</f>
        <v>0</v>
      </c>
      <c r="I2452" s="154">
        <f>IFERROR(VLOOKUP(D2452,'P4 Destination'!$C$21:$Q$176,15,FALSE),0)</f>
        <v>0</v>
      </c>
      <c r="J2452" s="155"/>
      <c r="K2452" s="155">
        <v>2</v>
      </c>
      <c r="L2452" s="156">
        <v>0</v>
      </c>
      <c r="M2452" s="155">
        <v>0</v>
      </c>
      <c r="N2452" s="155">
        <v>0</v>
      </c>
      <c r="O2452" s="157">
        <f t="shared" si="1069"/>
        <v>0</v>
      </c>
      <c r="P2452" s="158">
        <f t="shared" si="1070"/>
        <v>0</v>
      </c>
      <c r="Q2452" s="159">
        <f>IFERROR(VLOOKUP(N2452,'P1 Intra-Europees'!$A$15:$H$25,3,0),0)*P2452</f>
        <v>0</v>
      </c>
      <c r="R2452" s="160">
        <f t="shared" si="1071"/>
        <v>0</v>
      </c>
      <c r="S2452" s="159">
        <f>IFERROR(VLOOKUP(N2452,'P1 Intra-Europees'!$A$15:$H$25,4,0),0)*R2452</f>
        <v>0</v>
      </c>
      <c r="T2452" s="160">
        <f t="shared" si="1072"/>
        <v>0</v>
      </c>
      <c r="U2452" s="159">
        <f>IFERROR(VLOOKUP(N2452,'P1 Intra-Europees'!$A$15:$H$25,5,0),0)*T2452</f>
        <v>0</v>
      </c>
      <c r="V2452" s="160">
        <f t="shared" si="1073"/>
        <v>0</v>
      </c>
      <c r="W2452" s="159">
        <f>IFERROR(VLOOKUP(N2452,'P1 Intra-Europees'!$A$15:$H$25,6,0),0)*V2452</f>
        <v>0</v>
      </c>
      <c r="X2452" s="160">
        <f t="shared" si="1074"/>
        <v>0</v>
      </c>
      <c r="Y2452" s="159">
        <f>IFERROR(VLOOKUP(N2452,'P1 Intra-Europees'!$A$15:$H$25,7,0),0)*X2452</f>
        <v>0</v>
      </c>
      <c r="Z2452" s="161">
        <f t="shared" si="1075"/>
        <v>0</v>
      </c>
      <c r="AA2452" s="162">
        <f>IFERROR(VLOOKUP(N2452,'P1 Intra-Europees'!$A$15:$H$25,8,0),0)*Z2452</f>
        <v>0</v>
      </c>
      <c r="AB2452" s="163">
        <f t="shared" si="1076"/>
        <v>0</v>
      </c>
      <c r="AC2452" s="157" t="str">
        <f>VLOOKUP(B2452,'P2 Origin'!$C$21:$O$176,13,0)</f>
        <v>EUR</v>
      </c>
      <c r="AD2452" s="164">
        <f t="shared" si="1077"/>
        <v>0</v>
      </c>
      <c r="AE2452" s="165">
        <f>IF(AU2452&gt;0.1,VLOOKUP(B2452,'P2 Origin'!$C$21:$M$176,3,0)*H2452,0)</f>
        <v>0</v>
      </c>
      <c r="AF2452" s="166">
        <f t="shared" si="1078"/>
        <v>0</v>
      </c>
      <c r="AG2452" s="165">
        <f>(VLOOKUP(B2452,'P2 Origin'!$C$21:$M$176,4,0))*AF2452</f>
        <v>0</v>
      </c>
      <c r="AH2452" s="166">
        <f t="shared" si="1079"/>
        <v>0</v>
      </c>
      <c r="AI2452" s="165">
        <f>(VLOOKUP(B2452,'P2 Origin'!$C$21:$M$176,5,0))*AH2452</f>
        <v>0</v>
      </c>
      <c r="AJ2452" s="166">
        <f t="shared" si="1093"/>
        <v>18</v>
      </c>
      <c r="AK2452" s="165">
        <f>(VLOOKUP(B2452,'P2 Origin'!$C$21:$M$176,6,0))*AJ2452</f>
        <v>0</v>
      </c>
      <c r="AL2452" s="166">
        <f t="shared" si="1080"/>
        <v>0</v>
      </c>
      <c r="AM2452" s="165">
        <f>(VLOOKUP($B2452,'P2 Origin'!$C$21:$M$176,7,0))*AL2452</f>
        <v>0</v>
      </c>
      <c r="AN2452" s="166">
        <f t="shared" si="1081"/>
        <v>0</v>
      </c>
      <c r="AO2452" s="165">
        <f>(VLOOKUP($B2452,'P2 Origin'!$C$21:$M$176,8,0))*AN2452</f>
        <v>0</v>
      </c>
      <c r="AP2452" s="166">
        <f t="shared" si="1082"/>
        <v>0</v>
      </c>
      <c r="AQ2452" s="165">
        <f>(VLOOKUP($B2452,'P2 Origin'!$C$21:$M$176,9,0))*AP2452</f>
        <v>0</v>
      </c>
      <c r="AR2452" s="155">
        <f t="shared" si="1067"/>
        <v>2</v>
      </c>
      <c r="AS2452" s="164">
        <f>(VLOOKUP(B2452,'P2 Origin'!$C$21:$M$176,10,0))*K2452</f>
        <v>0</v>
      </c>
      <c r="AT2452" s="164">
        <f>(VLOOKUP(B2452,'P2 Origin'!$C$21:$M$176,11,0))*J2452</f>
        <v>0</v>
      </c>
      <c r="AU2452" s="167">
        <v>18</v>
      </c>
      <c r="AV2452" s="168">
        <v>18</v>
      </c>
      <c r="AW2452" s="169">
        <v>0</v>
      </c>
      <c r="AX2452" s="170">
        <f>IF(AU2452&gt;=0.1,'P3 Bureaumarge zee- en luchtvr.'!$D$12,0)</f>
        <v>0</v>
      </c>
      <c r="AY2452" s="163">
        <f t="shared" si="1083"/>
        <v>0</v>
      </c>
      <c r="AZ2452" s="157" t="str">
        <f>VLOOKUP(D2452,'P4 Destination'!$C$21:$O$176,13,0)</f>
        <v>USD</v>
      </c>
      <c r="BA2452" s="164">
        <f t="shared" si="1084"/>
        <v>0</v>
      </c>
      <c r="BB2452" s="171">
        <f>IF(AU2452&gt;0.1,(VLOOKUP(D2452,'P4 Destination'!$C$21:$M$176,3,0))*I2452,0)</f>
        <v>0</v>
      </c>
      <c r="BC2452" s="172">
        <f t="shared" si="1085"/>
        <v>0</v>
      </c>
      <c r="BD2452" s="171">
        <f>(VLOOKUP($D2452,'P4 Destination'!$C$21:$M$176,4,0))*BC2452</f>
        <v>0</v>
      </c>
      <c r="BE2452" s="172">
        <f t="shared" si="1086"/>
        <v>0</v>
      </c>
      <c r="BF2452" s="171">
        <f>(VLOOKUP($D2452,'P4 Destination'!$C$21:$M$176,5,0))*BE2452</f>
        <v>0</v>
      </c>
      <c r="BG2452" s="172">
        <f t="shared" si="1087"/>
        <v>18</v>
      </c>
      <c r="BH2452" s="171">
        <f>(VLOOKUP($D2452,'P4 Destination'!$C$21:$M$176,6,0))*BG2452</f>
        <v>0</v>
      </c>
      <c r="BI2452" s="172">
        <f t="shared" si="1088"/>
        <v>0</v>
      </c>
      <c r="BJ2452" s="171">
        <f>(VLOOKUP($D2452,'P4 Destination'!$C$21:$M$176,7,0))*BI2452</f>
        <v>0</v>
      </c>
      <c r="BK2452" s="172">
        <f t="shared" si="1089"/>
        <v>0</v>
      </c>
      <c r="BL2452" s="171">
        <f>(VLOOKUP($D2452,'P4 Destination'!$C$21:$M$176,8,0))*BK2452</f>
        <v>0</v>
      </c>
      <c r="BM2452" s="172">
        <f t="shared" si="1090"/>
        <v>0</v>
      </c>
      <c r="BN2452" s="171">
        <f>(VLOOKUP($D2452,'P4 Destination'!$C$21:$M$176,9,0))*BM2452</f>
        <v>0</v>
      </c>
      <c r="BO2452" s="154">
        <f t="shared" si="1068"/>
        <v>2</v>
      </c>
      <c r="BP2452" s="171">
        <f>(VLOOKUP(D2452,'P4 Destination'!$C$21:$M$176,10,0))*K2452</f>
        <v>0</v>
      </c>
      <c r="BQ2452" s="171">
        <f>(VLOOKUP(D2452,'P4 Destination'!$C$21:$M$176,11,0))*J2452</f>
        <v>0</v>
      </c>
      <c r="BR2452" s="173">
        <f t="shared" si="1091"/>
        <v>0</v>
      </c>
      <c r="BS2452" s="173">
        <f>(AV2452*2500)*'P6 Verzekering'!$E$11</f>
        <v>0</v>
      </c>
      <c r="BT2452" s="173">
        <f>(AW2452*2500)*'P6 Verzekering'!$E$12</f>
        <v>0</v>
      </c>
      <c r="BU2452" s="173">
        <f>(L2452*2500)*'P6 Verzekering'!$E$13</f>
        <v>0</v>
      </c>
      <c r="BV2452" s="173">
        <f t="shared" si="1092"/>
        <v>0</v>
      </c>
      <c r="BW2452"/>
      <c r="BX2452"/>
    </row>
    <row r="2453" spans="1:76">
      <c r="A2453" s="152" t="s">
        <v>2473</v>
      </c>
      <c r="B2453" s="152" t="s">
        <v>219</v>
      </c>
      <c r="C2453" s="152" t="s">
        <v>219</v>
      </c>
      <c r="D2453" s="152" t="s">
        <v>320</v>
      </c>
      <c r="E2453" s="152" t="s">
        <v>319</v>
      </c>
      <c r="F2453" s="153">
        <f t="shared" ref="F2453:F2516" si="1094">SUM(L2453,AU2453)</f>
        <v>28</v>
      </c>
      <c r="G2453" s="154">
        <v>2</v>
      </c>
      <c r="H2453" s="154">
        <f>IFERROR(VLOOKUP(B2453,'P2 Origin'!$C$21:$Q$176,15,FALSE),0)</f>
        <v>0</v>
      </c>
      <c r="I2453" s="154">
        <f>IFERROR(VLOOKUP(D2453,'P4 Destination'!$C$21:$Q$176,15,FALSE),0)</f>
        <v>0</v>
      </c>
      <c r="J2453" s="155">
        <v>1</v>
      </c>
      <c r="K2453" s="155">
        <v>1</v>
      </c>
      <c r="L2453" s="156">
        <v>0</v>
      </c>
      <c r="M2453" s="155">
        <v>0</v>
      </c>
      <c r="N2453" s="155">
        <v>0</v>
      </c>
      <c r="O2453" s="157">
        <f t="shared" si="1069"/>
        <v>0</v>
      </c>
      <c r="P2453" s="158">
        <f t="shared" si="1070"/>
        <v>0</v>
      </c>
      <c r="Q2453" s="159">
        <f>IFERROR(VLOOKUP(N2453,'P1 Intra-Europees'!$A$15:$H$25,3,0),0)*P2453</f>
        <v>0</v>
      </c>
      <c r="R2453" s="160">
        <f t="shared" si="1071"/>
        <v>0</v>
      </c>
      <c r="S2453" s="159">
        <f>IFERROR(VLOOKUP(N2453,'P1 Intra-Europees'!$A$15:$H$25,4,0),0)*R2453</f>
        <v>0</v>
      </c>
      <c r="T2453" s="160">
        <f t="shared" si="1072"/>
        <v>0</v>
      </c>
      <c r="U2453" s="159">
        <f>IFERROR(VLOOKUP(N2453,'P1 Intra-Europees'!$A$15:$H$25,5,0),0)*T2453</f>
        <v>0</v>
      </c>
      <c r="V2453" s="160">
        <f t="shared" si="1073"/>
        <v>0</v>
      </c>
      <c r="W2453" s="159">
        <f>IFERROR(VLOOKUP(N2453,'P1 Intra-Europees'!$A$15:$H$25,6,0),0)*V2453</f>
        <v>0</v>
      </c>
      <c r="X2453" s="160">
        <f t="shared" si="1074"/>
        <v>0</v>
      </c>
      <c r="Y2453" s="159">
        <f>IFERROR(VLOOKUP(N2453,'P1 Intra-Europees'!$A$15:$H$25,7,0),0)*X2453</f>
        <v>0</v>
      </c>
      <c r="Z2453" s="161">
        <f t="shared" si="1075"/>
        <v>0</v>
      </c>
      <c r="AA2453" s="162">
        <f>IFERROR(VLOOKUP(N2453,'P1 Intra-Europees'!$A$15:$H$25,8,0),0)*Z2453</f>
        <v>0</v>
      </c>
      <c r="AB2453" s="163">
        <f t="shared" si="1076"/>
        <v>0</v>
      </c>
      <c r="AC2453" s="157" t="str">
        <f>VLOOKUP(B2453,'P2 Origin'!$C$21:$O$176,13,0)</f>
        <v>EUR</v>
      </c>
      <c r="AD2453" s="164">
        <f t="shared" si="1077"/>
        <v>0</v>
      </c>
      <c r="AE2453" s="165">
        <f>IF(AU2453&gt;0.1,VLOOKUP(B2453,'P2 Origin'!$C$21:$M$176,3,0)*H2453,0)</f>
        <v>0</v>
      </c>
      <c r="AF2453" s="166">
        <f t="shared" si="1078"/>
        <v>0</v>
      </c>
      <c r="AG2453" s="165">
        <f>(VLOOKUP(B2453,'P2 Origin'!$C$21:$M$176,4,0))*AF2453</f>
        <v>0</v>
      </c>
      <c r="AH2453" s="166">
        <f t="shared" si="1079"/>
        <v>0</v>
      </c>
      <c r="AI2453" s="165">
        <f>(VLOOKUP(B2453,'P2 Origin'!$C$21:$M$176,5,0))*AH2453</f>
        <v>0</v>
      </c>
      <c r="AJ2453" s="166">
        <f t="shared" si="1093"/>
        <v>0</v>
      </c>
      <c r="AK2453" s="165">
        <f>(VLOOKUP(B2453,'P2 Origin'!$C$21:$M$176,6,0))*AJ2453</f>
        <v>0</v>
      </c>
      <c r="AL2453" s="166">
        <f t="shared" si="1080"/>
        <v>28</v>
      </c>
      <c r="AM2453" s="165">
        <f>(VLOOKUP($B2453,'P2 Origin'!$C$21:$M$176,7,0))*AL2453</f>
        <v>0</v>
      </c>
      <c r="AN2453" s="166">
        <f t="shared" si="1081"/>
        <v>0</v>
      </c>
      <c r="AO2453" s="165">
        <f>(VLOOKUP($B2453,'P2 Origin'!$C$21:$M$176,8,0))*AN2453</f>
        <v>0</v>
      </c>
      <c r="AP2453" s="166">
        <f t="shared" si="1082"/>
        <v>0</v>
      </c>
      <c r="AQ2453" s="165">
        <f>(VLOOKUP($B2453,'P2 Origin'!$C$21:$M$176,9,0))*AP2453</f>
        <v>0</v>
      </c>
      <c r="AR2453" s="155">
        <f t="shared" si="1067"/>
        <v>2</v>
      </c>
      <c r="AS2453" s="164">
        <f>(VLOOKUP(B2453,'P2 Origin'!$C$21:$M$176,10,0))*K2453</f>
        <v>0</v>
      </c>
      <c r="AT2453" s="164">
        <f>(VLOOKUP(B2453,'P2 Origin'!$C$21:$M$176,11,0))*J2453</f>
        <v>0</v>
      </c>
      <c r="AU2453" s="167">
        <v>28</v>
      </c>
      <c r="AV2453" s="168">
        <v>28</v>
      </c>
      <c r="AW2453" s="169">
        <v>0</v>
      </c>
      <c r="AX2453" s="170">
        <f>IF(AU2453&gt;=0.1,'P3 Bureaumarge zee- en luchtvr.'!$D$12,0)</f>
        <v>0</v>
      </c>
      <c r="AY2453" s="163">
        <f t="shared" si="1083"/>
        <v>0</v>
      </c>
      <c r="AZ2453" s="157" t="str">
        <f>VLOOKUP(D2453,'P4 Destination'!$C$21:$O$176,13,0)</f>
        <v>USD</v>
      </c>
      <c r="BA2453" s="164">
        <f t="shared" si="1084"/>
        <v>0</v>
      </c>
      <c r="BB2453" s="171">
        <f>IF(AU2453&gt;0.1,(VLOOKUP(D2453,'P4 Destination'!$C$21:$M$176,3,0))*I2453,0)</f>
        <v>0</v>
      </c>
      <c r="BC2453" s="172">
        <f t="shared" si="1085"/>
        <v>0</v>
      </c>
      <c r="BD2453" s="171">
        <f>(VLOOKUP($D2453,'P4 Destination'!$C$21:$M$176,4,0))*BC2453</f>
        <v>0</v>
      </c>
      <c r="BE2453" s="172">
        <f t="shared" si="1086"/>
        <v>0</v>
      </c>
      <c r="BF2453" s="171">
        <f>(VLOOKUP($D2453,'P4 Destination'!$C$21:$M$176,5,0))*BE2453</f>
        <v>0</v>
      </c>
      <c r="BG2453" s="172">
        <f t="shared" si="1087"/>
        <v>0</v>
      </c>
      <c r="BH2453" s="171">
        <f>(VLOOKUP($D2453,'P4 Destination'!$C$21:$M$176,6,0))*BG2453</f>
        <v>0</v>
      </c>
      <c r="BI2453" s="172">
        <f t="shared" si="1088"/>
        <v>28</v>
      </c>
      <c r="BJ2453" s="171">
        <f>(VLOOKUP($D2453,'P4 Destination'!$C$21:$M$176,7,0))*BI2453</f>
        <v>0</v>
      </c>
      <c r="BK2453" s="172">
        <f t="shared" si="1089"/>
        <v>0</v>
      </c>
      <c r="BL2453" s="171">
        <f>(VLOOKUP($D2453,'P4 Destination'!$C$21:$M$176,8,0))*BK2453</f>
        <v>0</v>
      </c>
      <c r="BM2453" s="172">
        <f t="shared" si="1090"/>
        <v>0</v>
      </c>
      <c r="BN2453" s="171">
        <f>(VLOOKUP($D2453,'P4 Destination'!$C$21:$M$176,9,0))*BM2453</f>
        <v>0</v>
      </c>
      <c r="BO2453" s="154">
        <f t="shared" si="1068"/>
        <v>2</v>
      </c>
      <c r="BP2453" s="171">
        <f>(VLOOKUP(D2453,'P4 Destination'!$C$21:$M$176,10,0))*K2453</f>
        <v>0</v>
      </c>
      <c r="BQ2453" s="171">
        <f>(VLOOKUP(D2453,'P4 Destination'!$C$21:$M$176,11,0))*J2453</f>
        <v>0</v>
      </c>
      <c r="BR2453" s="173">
        <f t="shared" si="1091"/>
        <v>0</v>
      </c>
      <c r="BS2453" s="173">
        <f>(AV2453*2500)*'P6 Verzekering'!$E$11</f>
        <v>0</v>
      </c>
      <c r="BT2453" s="173">
        <f>(AW2453*2500)*'P6 Verzekering'!$E$12</f>
        <v>0</v>
      </c>
      <c r="BU2453" s="173">
        <f>(L2453*2500)*'P6 Verzekering'!$E$13</f>
        <v>0</v>
      </c>
      <c r="BV2453" s="173">
        <f t="shared" si="1092"/>
        <v>0</v>
      </c>
      <c r="BW2453"/>
      <c r="BX2453"/>
    </row>
    <row r="2454" spans="1:76">
      <c r="A2454" s="152" t="s">
        <v>2626</v>
      </c>
      <c r="B2454" s="152" t="s">
        <v>460</v>
      </c>
      <c r="C2454" s="152" t="s">
        <v>453</v>
      </c>
      <c r="D2454" s="152" t="s">
        <v>219</v>
      </c>
      <c r="E2454" s="152" t="s">
        <v>219</v>
      </c>
      <c r="F2454" s="153">
        <f t="shared" si="1094"/>
        <v>51</v>
      </c>
      <c r="G2454" s="154">
        <v>2</v>
      </c>
      <c r="H2454" s="154">
        <f>IFERROR(VLOOKUP(B2454,'P2 Origin'!$C$21:$Q$176,15,FALSE),0)</f>
        <v>0</v>
      </c>
      <c r="I2454" s="154">
        <f>IFERROR(VLOOKUP(D2454,'P4 Destination'!$C$21:$Q$176,15,FALSE),0)</f>
        <v>0</v>
      </c>
      <c r="J2454" s="155">
        <v>2</v>
      </c>
      <c r="K2454" s="155"/>
      <c r="L2454" s="156">
        <v>0</v>
      </c>
      <c r="M2454" s="155">
        <v>0</v>
      </c>
      <c r="N2454" s="155">
        <v>0</v>
      </c>
      <c r="O2454" s="157">
        <f t="shared" si="1069"/>
        <v>0</v>
      </c>
      <c r="P2454" s="158">
        <f t="shared" si="1070"/>
        <v>0</v>
      </c>
      <c r="Q2454" s="159">
        <f>IFERROR(VLOOKUP(N2454,'P1 Intra-Europees'!$A$15:$H$25,3,0),0)*P2454</f>
        <v>0</v>
      </c>
      <c r="R2454" s="160">
        <f t="shared" si="1071"/>
        <v>0</v>
      </c>
      <c r="S2454" s="159">
        <f>IFERROR(VLOOKUP(N2454,'P1 Intra-Europees'!$A$15:$H$25,4,0),0)*R2454</f>
        <v>0</v>
      </c>
      <c r="T2454" s="160">
        <f t="shared" si="1072"/>
        <v>0</v>
      </c>
      <c r="U2454" s="159">
        <f>IFERROR(VLOOKUP(N2454,'P1 Intra-Europees'!$A$15:$H$25,5,0),0)*T2454</f>
        <v>0</v>
      </c>
      <c r="V2454" s="160">
        <f t="shared" si="1073"/>
        <v>0</v>
      </c>
      <c r="W2454" s="159">
        <f>IFERROR(VLOOKUP(N2454,'P1 Intra-Europees'!$A$15:$H$25,6,0),0)*V2454</f>
        <v>0</v>
      </c>
      <c r="X2454" s="160">
        <f t="shared" si="1074"/>
        <v>0</v>
      </c>
      <c r="Y2454" s="159">
        <f>IFERROR(VLOOKUP(N2454,'P1 Intra-Europees'!$A$15:$H$25,7,0),0)*X2454</f>
        <v>0</v>
      </c>
      <c r="Z2454" s="161">
        <f t="shared" si="1075"/>
        <v>0</v>
      </c>
      <c r="AA2454" s="162">
        <f>IFERROR(VLOOKUP(N2454,'P1 Intra-Europees'!$A$15:$H$25,8,0),0)*Z2454</f>
        <v>0</v>
      </c>
      <c r="AB2454" s="163">
        <f t="shared" si="1076"/>
        <v>0</v>
      </c>
      <c r="AC2454" s="157" t="str">
        <f>VLOOKUP(B2454,'P2 Origin'!$C$21:$O$176,13,0)</f>
        <v>USD</v>
      </c>
      <c r="AD2454" s="164">
        <f t="shared" si="1077"/>
        <v>0</v>
      </c>
      <c r="AE2454" s="165">
        <f>IF(AU2454&gt;0.1,VLOOKUP(B2454,'P2 Origin'!$C$21:$M$176,3,0)*H2454,0)</f>
        <v>0</v>
      </c>
      <c r="AF2454" s="166">
        <f t="shared" si="1078"/>
        <v>0</v>
      </c>
      <c r="AG2454" s="165">
        <f>(VLOOKUP(B2454,'P2 Origin'!$C$21:$M$176,4,0))*AF2454</f>
        <v>0</v>
      </c>
      <c r="AH2454" s="166">
        <f t="shared" si="1079"/>
        <v>0</v>
      </c>
      <c r="AI2454" s="165">
        <f>(VLOOKUP(B2454,'P2 Origin'!$C$21:$M$176,5,0))*AH2454</f>
        <v>0</v>
      </c>
      <c r="AJ2454" s="166">
        <f t="shared" si="1093"/>
        <v>0</v>
      </c>
      <c r="AK2454" s="165">
        <f>(VLOOKUP(B2454,'P2 Origin'!$C$21:$M$176,6,0))*AJ2454</f>
        <v>0</v>
      </c>
      <c r="AL2454" s="166">
        <f t="shared" si="1080"/>
        <v>0</v>
      </c>
      <c r="AM2454" s="165">
        <f>(VLOOKUP($B2454,'P2 Origin'!$C$21:$M$176,7,0))*AL2454</f>
        <v>0</v>
      </c>
      <c r="AN2454" s="166">
        <f t="shared" si="1081"/>
        <v>0</v>
      </c>
      <c r="AO2454" s="165">
        <f>(VLOOKUP($B2454,'P2 Origin'!$C$21:$M$176,8,0))*AN2454</f>
        <v>0</v>
      </c>
      <c r="AP2454" s="166">
        <f t="shared" si="1082"/>
        <v>51</v>
      </c>
      <c r="AQ2454" s="165">
        <f>(VLOOKUP($B2454,'P2 Origin'!$C$21:$M$176,9,0))*AP2454</f>
        <v>0</v>
      </c>
      <c r="AR2454" s="155">
        <f t="shared" si="1067"/>
        <v>2</v>
      </c>
      <c r="AS2454" s="164">
        <f>(VLOOKUP(B2454,'P2 Origin'!$C$21:$M$176,10,0))*K2454</f>
        <v>0</v>
      </c>
      <c r="AT2454" s="164">
        <f>(VLOOKUP(B2454,'P2 Origin'!$C$21:$M$176,11,0))*J2454</f>
        <v>0</v>
      </c>
      <c r="AU2454" s="167">
        <v>51</v>
      </c>
      <c r="AV2454" s="168">
        <v>51</v>
      </c>
      <c r="AW2454" s="169">
        <v>0</v>
      </c>
      <c r="AX2454" s="170">
        <f>IF(AU2454&gt;=0.1,'P3 Bureaumarge zee- en luchtvr.'!$D$12,0)</f>
        <v>0</v>
      </c>
      <c r="AY2454" s="163">
        <f t="shared" si="1083"/>
        <v>0</v>
      </c>
      <c r="AZ2454" s="157" t="str">
        <f>VLOOKUP(D2454,'P4 Destination'!$C$21:$O$176,13,0)</f>
        <v>EUR</v>
      </c>
      <c r="BA2454" s="164">
        <f t="shared" si="1084"/>
        <v>0</v>
      </c>
      <c r="BB2454" s="171">
        <f>IF(AU2454&gt;0.1,(VLOOKUP(D2454,'P4 Destination'!$C$21:$M$176,3,0))*I2454,0)</f>
        <v>0</v>
      </c>
      <c r="BC2454" s="172">
        <f t="shared" si="1085"/>
        <v>0</v>
      </c>
      <c r="BD2454" s="171">
        <f>(VLOOKUP($D2454,'P4 Destination'!$C$21:$M$176,4,0))*BC2454</f>
        <v>0</v>
      </c>
      <c r="BE2454" s="172">
        <f t="shared" si="1086"/>
        <v>0</v>
      </c>
      <c r="BF2454" s="171">
        <f>(VLOOKUP($D2454,'P4 Destination'!$C$21:$M$176,5,0))*BE2454</f>
        <v>0</v>
      </c>
      <c r="BG2454" s="172">
        <f t="shared" si="1087"/>
        <v>0</v>
      </c>
      <c r="BH2454" s="171">
        <f>(VLOOKUP($D2454,'P4 Destination'!$C$21:$M$176,6,0))*BG2454</f>
        <v>0</v>
      </c>
      <c r="BI2454" s="172">
        <f t="shared" si="1088"/>
        <v>0</v>
      </c>
      <c r="BJ2454" s="171">
        <f>(VLOOKUP($D2454,'P4 Destination'!$C$21:$M$176,7,0))*BI2454</f>
        <v>0</v>
      </c>
      <c r="BK2454" s="172">
        <f t="shared" si="1089"/>
        <v>0</v>
      </c>
      <c r="BL2454" s="171">
        <f>(VLOOKUP($D2454,'P4 Destination'!$C$21:$M$176,8,0))*BK2454</f>
        <v>0</v>
      </c>
      <c r="BM2454" s="172">
        <f t="shared" si="1090"/>
        <v>51</v>
      </c>
      <c r="BN2454" s="171">
        <f>(VLOOKUP($D2454,'P4 Destination'!$C$21:$M$176,9,0))*BM2454</f>
        <v>0</v>
      </c>
      <c r="BO2454" s="154">
        <f t="shared" si="1068"/>
        <v>2</v>
      </c>
      <c r="BP2454" s="171">
        <f>(VLOOKUP(D2454,'P4 Destination'!$C$21:$M$176,10,0))*K2454</f>
        <v>0</v>
      </c>
      <c r="BQ2454" s="171">
        <f>(VLOOKUP(D2454,'P4 Destination'!$C$21:$M$176,11,0))*J2454</f>
        <v>0</v>
      </c>
      <c r="BR2454" s="173">
        <f t="shared" si="1091"/>
        <v>0</v>
      </c>
      <c r="BS2454" s="173">
        <f>(AV2454*2500)*'P6 Verzekering'!$E$11</f>
        <v>0</v>
      </c>
      <c r="BT2454" s="173">
        <f>(AW2454*2500)*'P6 Verzekering'!$E$12</f>
        <v>0</v>
      </c>
      <c r="BU2454" s="173">
        <f>(L2454*2500)*'P6 Verzekering'!$E$13</f>
        <v>0</v>
      </c>
      <c r="BV2454" s="173">
        <f t="shared" si="1092"/>
        <v>0</v>
      </c>
      <c r="BW2454"/>
      <c r="BX2454"/>
    </row>
    <row r="2455" spans="1:76">
      <c r="A2455" s="152" t="s">
        <v>2630</v>
      </c>
      <c r="B2455" s="152" t="s">
        <v>460</v>
      </c>
      <c r="C2455" s="152" t="s">
        <v>453</v>
      </c>
      <c r="D2455" s="152" t="s">
        <v>219</v>
      </c>
      <c r="E2455" s="152" t="s">
        <v>219</v>
      </c>
      <c r="F2455" s="153">
        <f t="shared" si="1094"/>
        <v>49</v>
      </c>
      <c r="G2455" s="154">
        <v>2</v>
      </c>
      <c r="H2455" s="154">
        <f>IFERROR(VLOOKUP(B2455,'P2 Origin'!$C$21:$Q$176,15,FALSE),0)</f>
        <v>0</v>
      </c>
      <c r="I2455" s="154">
        <f>IFERROR(VLOOKUP(D2455,'P4 Destination'!$C$21:$Q$176,15,FALSE),0)</f>
        <v>0</v>
      </c>
      <c r="J2455" s="155">
        <v>2</v>
      </c>
      <c r="K2455" s="155"/>
      <c r="L2455" s="156">
        <v>0</v>
      </c>
      <c r="M2455" s="155">
        <v>0</v>
      </c>
      <c r="N2455" s="155">
        <v>0</v>
      </c>
      <c r="O2455" s="157">
        <f t="shared" si="1069"/>
        <v>0</v>
      </c>
      <c r="P2455" s="158">
        <f t="shared" si="1070"/>
        <v>0</v>
      </c>
      <c r="Q2455" s="159">
        <f>IFERROR(VLOOKUP(N2455,'P1 Intra-Europees'!$A$15:$H$25,3,0),0)*P2455</f>
        <v>0</v>
      </c>
      <c r="R2455" s="160">
        <f t="shared" si="1071"/>
        <v>0</v>
      </c>
      <c r="S2455" s="159">
        <f>IFERROR(VLOOKUP(N2455,'P1 Intra-Europees'!$A$15:$H$25,4,0),0)*R2455</f>
        <v>0</v>
      </c>
      <c r="T2455" s="160">
        <f t="shared" si="1072"/>
        <v>0</v>
      </c>
      <c r="U2455" s="159">
        <f>IFERROR(VLOOKUP(N2455,'P1 Intra-Europees'!$A$15:$H$25,5,0),0)*T2455</f>
        <v>0</v>
      </c>
      <c r="V2455" s="160">
        <f t="shared" si="1073"/>
        <v>0</v>
      </c>
      <c r="W2455" s="159">
        <f>IFERROR(VLOOKUP(N2455,'P1 Intra-Europees'!$A$15:$H$25,6,0),0)*V2455</f>
        <v>0</v>
      </c>
      <c r="X2455" s="160">
        <f t="shared" si="1074"/>
        <v>0</v>
      </c>
      <c r="Y2455" s="159">
        <f>IFERROR(VLOOKUP(N2455,'P1 Intra-Europees'!$A$15:$H$25,7,0),0)*X2455</f>
        <v>0</v>
      </c>
      <c r="Z2455" s="161">
        <f t="shared" si="1075"/>
        <v>0</v>
      </c>
      <c r="AA2455" s="162">
        <f>IFERROR(VLOOKUP(N2455,'P1 Intra-Europees'!$A$15:$H$25,8,0),0)*Z2455</f>
        <v>0</v>
      </c>
      <c r="AB2455" s="163">
        <f t="shared" si="1076"/>
        <v>0</v>
      </c>
      <c r="AC2455" s="157" t="str">
        <f>VLOOKUP(B2455,'P2 Origin'!$C$21:$O$176,13,0)</f>
        <v>USD</v>
      </c>
      <c r="AD2455" s="164">
        <f t="shared" si="1077"/>
        <v>0</v>
      </c>
      <c r="AE2455" s="165">
        <f>IF(AU2455&gt;0.1,VLOOKUP(B2455,'P2 Origin'!$C$21:$M$176,3,0)*H2455,0)</f>
        <v>0</v>
      </c>
      <c r="AF2455" s="166">
        <f t="shared" si="1078"/>
        <v>0</v>
      </c>
      <c r="AG2455" s="165">
        <f>(VLOOKUP(B2455,'P2 Origin'!$C$21:$M$176,4,0))*AF2455</f>
        <v>0</v>
      </c>
      <c r="AH2455" s="166">
        <f t="shared" si="1079"/>
        <v>0</v>
      </c>
      <c r="AI2455" s="165">
        <f>(VLOOKUP(B2455,'P2 Origin'!$C$21:$M$176,5,0))*AH2455</f>
        <v>0</v>
      </c>
      <c r="AJ2455" s="166">
        <f t="shared" si="1093"/>
        <v>0</v>
      </c>
      <c r="AK2455" s="165">
        <f>(VLOOKUP(B2455,'P2 Origin'!$C$21:$M$176,6,0))*AJ2455</f>
        <v>0</v>
      </c>
      <c r="AL2455" s="166">
        <f t="shared" si="1080"/>
        <v>0</v>
      </c>
      <c r="AM2455" s="165">
        <f>(VLOOKUP($B2455,'P2 Origin'!$C$21:$M$176,7,0))*AL2455</f>
        <v>0</v>
      </c>
      <c r="AN2455" s="166">
        <f t="shared" si="1081"/>
        <v>0</v>
      </c>
      <c r="AO2455" s="165">
        <f>(VLOOKUP($B2455,'P2 Origin'!$C$21:$M$176,8,0))*AN2455</f>
        <v>0</v>
      </c>
      <c r="AP2455" s="166">
        <f t="shared" si="1082"/>
        <v>49</v>
      </c>
      <c r="AQ2455" s="165">
        <f>(VLOOKUP($B2455,'P2 Origin'!$C$21:$M$176,9,0))*AP2455</f>
        <v>0</v>
      </c>
      <c r="AR2455" s="155">
        <f t="shared" si="1067"/>
        <v>2</v>
      </c>
      <c r="AS2455" s="164">
        <f>(VLOOKUP(B2455,'P2 Origin'!$C$21:$M$176,10,0))*K2455</f>
        <v>0</v>
      </c>
      <c r="AT2455" s="164">
        <f>(VLOOKUP(B2455,'P2 Origin'!$C$21:$M$176,11,0))*J2455</f>
        <v>0</v>
      </c>
      <c r="AU2455" s="167">
        <v>49</v>
      </c>
      <c r="AV2455" s="168">
        <v>49</v>
      </c>
      <c r="AW2455" s="169">
        <v>0</v>
      </c>
      <c r="AX2455" s="170">
        <f>IF(AU2455&gt;=0.1,'P3 Bureaumarge zee- en luchtvr.'!$D$12,0)</f>
        <v>0</v>
      </c>
      <c r="AY2455" s="163">
        <f t="shared" si="1083"/>
        <v>0</v>
      </c>
      <c r="AZ2455" s="157" t="str">
        <f>VLOOKUP(D2455,'P4 Destination'!$C$21:$O$176,13,0)</f>
        <v>EUR</v>
      </c>
      <c r="BA2455" s="164">
        <f t="shared" si="1084"/>
        <v>0</v>
      </c>
      <c r="BB2455" s="171">
        <f>IF(AU2455&gt;0.1,(VLOOKUP(D2455,'P4 Destination'!$C$21:$M$176,3,0))*I2455,0)</f>
        <v>0</v>
      </c>
      <c r="BC2455" s="172">
        <f t="shared" si="1085"/>
        <v>0</v>
      </c>
      <c r="BD2455" s="171">
        <f>(VLOOKUP($D2455,'P4 Destination'!$C$21:$M$176,4,0))*BC2455</f>
        <v>0</v>
      </c>
      <c r="BE2455" s="172">
        <f t="shared" si="1086"/>
        <v>0</v>
      </c>
      <c r="BF2455" s="171">
        <f>(VLOOKUP($D2455,'P4 Destination'!$C$21:$M$176,5,0))*BE2455</f>
        <v>0</v>
      </c>
      <c r="BG2455" s="172">
        <f t="shared" si="1087"/>
        <v>0</v>
      </c>
      <c r="BH2455" s="171">
        <f>(VLOOKUP($D2455,'P4 Destination'!$C$21:$M$176,6,0))*BG2455</f>
        <v>0</v>
      </c>
      <c r="BI2455" s="172">
        <f t="shared" si="1088"/>
        <v>0</v>
      </c>
      <c r="BJ2455" s="171">
        <f>(VLOOKUP($D2455,'P4 Destination'!$C$21:$M$176,7,0))*BI2455</f>
        <v>0</v>
      </c>
      <c r="BK2455" s="172">
        <f t="shared" si="1089"/>
        <v>0</v>
      </c>
      <c r="BL2455" s="171">
        <f>(VLOOKUP($D2455,'P4 Destination'!$C$21:$M$176,8,0))*BK2455</f>
        <v>0</v>
      </c>
      <c r="BM2455" s="172">
        <f t="shared" si="1090"/>
        <v>49</v>
      </c>
      <c r="BN2455" s="171">
        <f>(VLOOKUP($D2455,'P4 Destination'!$C$21:$M$176,9,0))*BM2455</f>
        <v>0</v>
      </c>
      <c r="BO2455" s="154">
        <f t="shared" si="1068"/>
        <v>2</v>
      </c>
      <c r="BP2455" s="171">
        <f>(VLOOKUP(D2455,'P4 Destination'!$C$21:$M$176,10,0))*K2455</f>
        <v>0</v>
      </c>
      <c r="BQ2455" s="171">
        <f>(VLOOKUP(D2455,'P4 Destination'!$C$21:$M$176,11,0))*J2455</f>
        <v>0</v>
      </c>
      <c r="BR2455" s="173">
        <f t="shared" si="1091"/>
        <v>0</v>
      </c>
      <c r="BS2455" s="173">
        <f>(AV2455*2500)*'P6 Verzekering'!$E$11</f>
        <v>0</v>
      </c>
      <c r="BT2455" s="173">
        <f>(AW2455*2500)*'P6 Verzekering'!$E$12</f>
        <v>0</v>
      </c>
      <c r="BU2455" s="173">
        <f>(L2455*2500)*'P6 Verzekering'!$E$13</f>
        <v>0</v>
      </c>
      <c r="BV2455" s="173">
        <f t="shared" si="1092"/>
        <v>0</v>
      </c>
      <c r="BW2455"/>
      <c r="BX2455"/>
    </row>
    <row r="2456" spans="1:76">
      <c r="A2456" s="152" t="s">
        <v>2752</v>
      </c>
      <c r="B2456" s="152" t="s">
        <v>416</v>
      </c>
      <c r="C2456" s="152" t="s">
        <v>415</v>
      </c>
      <c r="D2456" s="152" t="s">
        <v>219</v>
      </c>
      <c r="E2456" s="152" t="s">
        <v>219</v>
      </c>
      <c r="F2456" s="153">
        <f t="shared" si="1094"/>
        <v>18</v>
      </c>
      <c r="G2456" s="154">
        <v>2</v>
      </c>
      <c r="H2456" s="154">
        <f>IFERROR(VLOOKUP(B2456,'P2 Origin'!$C$21:$Q$176,15,FALSE),0)</f>
        <v>0</v>
      </c>
      <c r="I2456" s="154">
        <f>IFERROR(VLOOKUP(D2456,'P4 Destination'!$C$21:$Q$176,15,FALSE),0)</f>
        <v>0</v>
      </c>
      <c r="J2456" s="155"/>
      <c r="K2456" s="155">
        <v>2</v>
      </c>
      <c r="L2456" s="156">
        <v>0</v>
      </c>
      <c r="M2456" s="155">
        <v>0</v>
      </c>
      <c r="N2456" s="155">
        <v>0</v>
      </c>
      <c r="O2456" s="157">
        <f t="shared" si="1069"/>
        <v>0</v>
      </c>
      <c r="P2456" s="158">
        <f t="shared" si="1070"/>
        <v>0</v>
      </c>
      <c r="Q2456" s="159">
        <f>IFERROR(VLOOKUP(N2456,'P1 Intra-Europees'!$A$15:$H$25,3,0),0)*P2456</f>
        <v>0</v>
      </c>
      <c r="R2456" s="160">
        <f t="shared" si="1071"/>
        <v>0</v>
      </c>
      <c r="S2456" s="159">
        <f>IFERROR(VLOOKUP(N2456,'P1 Intra-Europees'!$A$15:$H$25,4,0),0)*R2456</f>
        <v>0</v>
      </c>
      <c r="T2456" s="160">
        <f t="shared" si="1072"/>
        <v>0</v>
      </c>
      <c r="U2456" s="159">
        <f>IFERROR(VLOOKUP(N2456,'P1 Intra-Europees'!$A$15:$H$25,5,0),0)*T2456</f>
        <v>0</v>
      </c>
      <c r="V2456" s="160">
        <f t="shared" si="1073"/>
        <v>0</v>
      </c>
      <c r="W2456" s="159">
        <f>IFERROR(VLOOKUP(N2456,'P1 Intra-Europees'!$A$15:$H$25,6,0),0)*V2456</f>
        <v>0</v>
      </c>
      <c r="X2456" s="160">
        <f t="shared" si="1074"/>
        <v>0</v>
      </c>
      <c r="Y2456" s="159">
        <f>IFERROR(VLOOKUP(N2456,'P1 Intra-Europees'!$A$15:$H$25,7,0),0)*X2456</f>
        <v>0</v>
      </c>
      <c r="Z2456" s="161">
        <f t="shared" si="1075"/>
        <v>0</v>
      </c>
      <c r="AA2456" s="162">
        <f>IFERROR(VLOOKUP(N2456,'P1 Intra-Europees'!$A$15:$H$25,8,0),0)*Z2456</f>
        <v>0</v>
      </c>
      <c r="AB2456" s="163">
        <f t="shared" si="1076"/>
        <v>0</v>
      </c>
      <c r="AC2456" s="157" t="str">
        <f>VLOOKUP(B2456,'P2 Origin'!$C$21:$O$176,13,0)</f>
        <v>USD</v>
      </c>
      <c r="AD2456" s="164">
        <f t="shared" si="1077"/>
        <v>0</v>
      </c>
      <c r="AE2456" s="165">
        <f>IF(AU2456&gt;0.1,VLOOKUP(B2456,'P2 Origin'!$C$21:$M$176,3,0)*H2456,0)</f>
        <v>0</v>
      </c>
      <c r="AF2456" s="166">
        <f t="shared" si="1078"/>
        <v>0</v>
      </c>
      <c r="AG2456" s="165">
        <f>(VLOOKUP(B2456,'P2 Origin'!$C$21:$M$176,4,0))*AF2456</f>
        <v>0</v>
      </c>
      <c r="AH2456" s="166">
        <f t="shared" si="1079"/>
        <v>0</v>
      </c>
      <c r="AI2456" s="165">
        <f>(VLOOKUP(B2456,'P2 Origin'!$C$21:$M$176,5,0))*AH2456</f>
        <v>0</v>
      </c>
      <c r="AJ2456" s="166">
        <f t="shared" si="1093"/>
        <v>18</v>
      </c>
      <c r="AK2456" s="165">
        <f>(VLOOKUP(B2456,'P2 Origin'!$C$21:$M$176,6,0))*AJ2456</f>
        <v>0</v>
      </c>
      <c r="AL2456" s="166">
        <f t="shared" si="1080"/>
        <v>0</v>
      </c>
      <c r="AM2456" s="165">
        <f>(VLOOKUP($B2456,'P2 Origin'!$C$21:$M$176,7,0))*AL2456</f>
        <v>0</v>
      </c>
      <c r="AN2456" s="166">
        <f t="shared" si="1081"/>
        <v>0</v>
      </c>
      <c r="AO2456" s="165">
        <f>(VLOOKUP($B2456,'P2 Origin'!$C$21:$M$176,8,0))*AN2456</f>
        <v>0</v>
      </c>
      <c r="AP2456" s="166">
        <f t="shared" si="1082"/>
        <v>0</v>
      </c>
      <c r="AQ2456" s="165">
        <f>(VLOOKUP($B2456,'P2 Origin'!$C$21:$M$176,9,0))*AP2456</f>
        <v>0</v>
      </c>
      <c r="AR2456" s="155">
        <f t="shared" si="1067"/>
        <v>2</v>
      </c>
      <c r="AS2456" s="164">
        <f>(VLOOKUP(B2456,'P2 Origin'!$C$21:$M$176,10,0))*K2456</f>
        <v>0</v>
      </c>
      <c r="AT2456" s="164">
        <f>(VLOOKUP(B2456,'P2 Origin'!$C$21:$M$176,11,0))*J2456</f>
        <v>0</v>
      </c>
      <c r="AU2456" s="167">
        <v>18</v>
      </c>
      <c r="AV2456" s="168">
        <v>18</v>
      </c>
      <c r="AW2456" s="169">
        <v>0</v>
      </c>
      <c r="AX2456" s="170">
        <f>IF(AU2456&gt;=0.1,'P3 Bureaumarge zee- en luchtvr.'!$D$12,0)</f>
        <v>0</v>
      </c>
      <c r="AY2456" s="163">
        <f t="shared" si="1083"/>
        <v>0</v>
      </c>
      <c r="AZ2456" s="157" t="str">
        <f>VLOOKUP(D2456,'P4 Destination'!$C$21:$O$176,13,0)</f>
        <v>EUR</v>
      </c>
      <c r="BA2456" s="164">
        <f t="shared" si="1084"/>
        <v>0</v>
      </c>
      <c r="BB2456" s="171">
        <f>IF(AU2456&gt;0.1,(VLOOKUP(D2456,'P4 Destination'!$C$21:$M$176,3,0))*I2456,0)</f>
        <v>0</v>
      </c>
      <c r="BC2456" s="172">
        <f t="shared" si="1085"/>
        <v>0</v>
      </c>
      <c r="BD2456" s="171">
        <f>(VLOOKUP($D2456,'P4 Destination'!$C$21:$M$176,4,0))*BC2456</f>
        <v>0</v>
      </c>
      <c r="BE2456" s="172">
        <f t="shared" si="1086"/>
        <v>0</v>
      </c>
      <c r="BF2456" s="171">
        <f>(VLOOKUP($D2456,'P4 Destination'!$C$21:$M$176,5,0))*BE2456</f>
        <v>0</v>
      </c>
      <c r="BG2456" s="172">
        <f t="shared" si="1087"/>
        <v>18</v>
      </c>
      <c r="BH2456" s="171">
        <f>(VLOOKUP($D2456,'P4 Destination'!$C$21:$M$176,6,0))*BG2456</f>
        <v>0</v>
      </c>
      <c r="BI2456" s="172">
        <f t="shared" si="1088"/>
        <v>0</v>
      </c>
      <c r="BJ2456" s="171">
        <f>(VLOOKUP($D2456,'P4 Destination'!$C$21:$M$176,7,0))*BI2456</f>
        <v>0</v>
      </c>
      <c r="BK2456" s="172">
        <f t="shared" si="1089"/>
        <v>0</v>
      </c>
      <c r="BL2456" s="171">
        <f>(VLOOKUP($D2456,'P4 Destination'!$C$21:$M$176,8,0))*BK2456</f>
        <v>0</v>
      </c>
      <c r="BM2456" s="172">
        <f t="shared" si="1090"/>
        <v>0</v>
      </c>
      <c r="BN2456" s="171">
        <f>(VLOOKUP($D2456,'P4 Destination'!$C$21:$M$176,9,0))*BM2456</f>
        <v>0</v>
      </c>
      <c r="BO2456" s="154">
        <f t="shared" si="1068"/>
        <v>2</v>
      </c>
      <c r="BP2456" s="171">
        <f>(VLOOKUP(D2456,'P4 Destination'!$C$21:$M$176,10,0))*K2456</f>
        <v>0</v>
      </c>
      <c r="BQ2456" s="171">
        <f>(VLOOKUP(D2456,'P4 Destination'!$C$21:$M$176,11,0))*J2456</f>
        <v>0</v>
      </c>
      <c r="BR2456" s="173">
        <f t="shared" si="1091"/>
        <v>0</v>
      </c>
      <c r="BS2456" s="173">
        <f>(AV2456*2500)*'P6 Verzekering'!$E$11</f>
        <v>0</v>
      </c>
      <c r="BT2456" s="173">
        <f>(AW2456*2500)*'P6 Verzekering'!$E$12</f>
        <v>0</v>
      </c>
      <c r="BU2456" s="173">
        <f>(L2456*2500)*'P6 Verzekering'!$E$13</f>
        <v>0</v>
      </c>
      <c r="BV2456" s="173">
        <f t="shared" si="1092"/>
        <v>0</v>
      </c>
      <c r="BW2456"/>
      <c r="BX2456"/>
    </row>
    <row r="2457" spans="1:76">
      <c r="A2457" s="152" t="s">
        <v>2886</v>
      </c>
      <c r="B2457" s="152" t="s">
        <v>423</v>
      </c>
      <c r="C2457" s="152" t="s">
        <v>422</v>
      </c>
      <c r="D2457" s="152" t="s">
        <v>458</v>
      </c>
      <c r="E2457" s="152" t="s">
        <v>453</v>
      </c>
      <c r="F2457" s="153">
        <f t="shared" si="1094"/>
        <v>56</v>
      </c>
      <c r="G2457" s="154">
        <v>2</v>
      </c>
      <c r="H2457" s="154">
        <f>IFERROR(VLOOKUP(B2457,'P2 Origin'!$C$21:$Q$176,15,FALSE),0)</f>
        <v>1</v>
      </c>
      <c r="I2457" s="154">
        <f>IFERROR(VLOOKUP(D2457,'P4 Destination'!$C$21:$Q$176,15,FALSE),0)</f>
        <v>0</v>
      </c>
      <c r="J2457" s="155">
        <v>2</v>
      </c>
      <c r="K2457" s="155"/>
      <c r="L2457" s="156">
        <v>0</v>
      </c>
      <c r="M2457" s="155">
        <v>0</v>
      </c>
      <c r="N2457" s="155">
        <v>0</v>
      </c>
      <c r="O2457" s="157">
        <f t="shared" si="1069"/>
        <v>0</v>
      </c>
      <c r="P2457" s="158">
        <f t="shared" si="1070"/>
        <v>0</v>
      </c>
      <c r="Q2457" s="159">
        <f>IFERROR(VLOOKUP(N2457,'P1 Intra-Europees'!$A$15:$H$25,3,0),0)*P2457</f>
        <v>0</v>
      </c>
      <c r="R2457" s="160">
        <f t="shared" si="1071"/>
        <v>0</v>
      </c>
      <c r="S2457" s="159">
        <f>IFERROR(VLOOKUP(N2457,'P1 Intra-Europees'!$A$15:$H$25,4,0),0)*R2457</f>
        <v>0</v>
      </c>
      <c r="T2457" s="160">
        <f t="shared" si="1072"/>
        <v>0</v>
      </c>
      <c r="U2457" s="159">
        <f>IFERROR(VLOOKUP(N2457,'P1 Intra-Europees'!$A$15:$H$25,5,0),0)*T2457</f>
        <v>0</v>
      </c>
      <c r="V2457" s="160">
        <f t="shared" si="1073"/>
        <v>0</v>
      </c>
      <c r="W2457" s="159">
        <f>IFERROR(VLOOKUP(N2457,'P1 Intra-Europees'!$A$15:$H$25,6,0),0)*V2457</f>
        <v>0</v>
      </c>
      <c r="X2457" s="160">
        <f t="shared" si="1074"/>
        <v>0</v>
      </c>
      <c r="Y2457" s="159">
        <f>IFERROR(VLOOKUP(N2457,'P1 Intra-Europees'!$A$15:$H$25,7,0),0)*X2457</f>
        <v>0</v>
      </c>
      <c r="Z2457" s="161">
        <f t="shared" si="1075"/>
        <v>0</v>
      </c>
      <c r="AA2457" s="162">
        <f>IFERROR(VLOOKUP(N2457,'P1 Intra-Europees'!$A$15:$H$25,8,0),0)*Z2457</f>
        <v>0</v>
      </c>
      <c r="AB2457" s="163">
        <f t="shared" si="1076"/>
        <v>0</v>
      </c>
      <c r="AC2457" s="157" t="str">
        <f>VLOOKUP(B2457,'P2 Origin'!$C$21:$O$176,13,0)</f>
        <v>USD</v>
      </c>
      <c r="AD2457" s="164">
        <f t="shared" si="1077"/>
        <v>0</v>
      </c>
      <c r="AE2457" s="165">
        <f>IF(AU2457&gt;0.1,VLOOKUP(B2457,'P2 Origin'!$C$21:$M$176,3,0)*H2457,0)</f>
        <v>0</v>
      </c>
      <c r="AF2457" s="166">
        <f t="shared" si="1078"/>
        <v>0</v>
      </c>
      <c r="AG2457" s="165">
        <f>(VLOOKUP(B2457,'P2 Origin'!$C$21:$M$176,4,0))*AF2457</f>
        <v>0</v>
      </c>
      <c r="AH2457" s="166">
        <f t="shared" si="1079"/>
        <v>0</v>
      </c>
      <c r="AI2457" s="165">
        <f>(VLOOKUP(B2457,'P2 Origin'!$C$21:$M$176,5,0))*AH2457</f>
        <v>0</v>
      </c>
      <c r="AJ2457" s="166">
        <f t="shared" si="1093"/>
        <v>0</v>
      </c>
      <c r="AK2457" s="165">
        <f>(VLOOKUP(B2457,'P2 Origin'!$C$21:$M$176,6,0))*AJ2457</f>
        <v>0</v>
      </c>
      <c r="AL2457" s="166">
        <f t="shared" si="1080"/>
        <v>0</v>
      </c>
      <c r="AM2457" s="165">
        <f>(VLOOKUP($B2457,'P2 Origin'!$C$21:$M$176,7,0))*AL2457</f>
        <v>0</v>
      </c>
      <c r="AN2457" s="166">
        <f t="shared" si="1081"/>
        <v>0</v>
      </c>
      <c r="AO2457" s="165">
        <f>(VLOOKUP($B2457,'P2 Origin'!$C$21:$M$176,8,0))*AN2457</f>
        <v>0</v>
      </c>
      <c r="AP2457" s="166">
        <f t="shared" si="1082"/>
        <v>56</v>
      </c>
      <c r="AQ2457" s="165">
        <f>(VLOOKUP($B2457,'P2 Origin'!$C$21:$M$176,9,0))*AP2457</f>
        <v>0</v>
      </c>
      <c r="AR2457" s="155">
        <f t="shared" si="1067"/>
        <v>2</v>
      </c>
      <c r="AS2457" s="164">
        <f>(VLOOKUP(B2457,'P2 Origin'!$C$21:$M$176,10,0))*K2457</f>
        <v>0</v>
      </c>
      <c r="AT2457" s="164">
        <f>(VLOOKUP(B2457,'P2 Origin'!$C$21:$M$176,11,0))*J2457</f>
        <v>0</v>
      </c>
      <c r="AU2457" s="167">
        <v>56</v>
      </c>
      <c r="AV2457" s="168">
        <v>56</v>
      </c>
      <c r="AW2457" s="169">
        <v>0</v>
      </c>
      <c r="AX2457" s="170">
        <f>IF(AU2457&gt;=0.1,'P3 Bureaumarge zee- en luchtvr.'!$D$12,0)</f>
        <v>0</v>
      </c>
      <c r="AY2457" s="163">
        <f t="shared" si="1083"/>
        <v>0</v>
      </c>
      <c r="AZ2457" s="157" t="str">
        <f>VLOOKUP(D2457,'P4 Destination'!$C$21:$O$176,13,0)</f>
        <v>USD</v>
      </c>
      <c r="BA2457" s="164">
        <f t="shared" si="1084"/>
        <v>0</v>
      </c>
      <c r="BB2457" s="171">
        <f>IF(AU2457&gt;0.1,(VLOOKUP(D2457,'P4 Destination'!$C$21:$M$176,3,0))*I2457,0)</f>
        <v>0</v>
      </c>
      <c r="BC2457" s="172">
        <f t="shared" si="1085"/>
        <v>0</v>
      </c>
      <c r="BD2457" s="171">
        <f>(VLOOKUP($D2457,'P4 Destination'!$C$21:$M$176,4,0))*BC2457</f>
        <v>0</v>
      </c>
      <c r="BE2457" s="172">
        <f t="shared" si="1086"/>
        <v>0</v>
      </c>
      <c r="BF2457" s="171">
        <f>(VLOOKUP($D2457,'P4 Destination'!$C$21:$M$176,5,0))*BE2457</f>
        <v>0</v>
      </c>
      <c r="BG2457" s="172">
        <f t="shared" si="1087"/>
        <v>0</v>
      </c>
      <c r="BH2457" s="171">
        <f>(VLOOKUP($D2457,'P4 Destination'!$C$21:$M$176,6,0))*BG2457</f>
        <v>0</v>
      </c>
      <c r="BI2457" s="172">
        <f t="shared" si="1088"/>
        <v>0</v>
      </c>
      <c r="BJ2457" s="171">
        <f>(VLOOKUP($D2457,'P4 Destination'!$C$21:$M$176,7,0))*BI2457</f>
        <v>0</v>
      </c>
      <c r="BK2457" s="172">
        <f t="shared" si="1089"/>
        <v>0</v>
      </c>
      <c r="BL2457" s="171">
        <f>(VLOOKUP($D2457,'P4 Destination'!$C$21:$M$176,8,0))*BK2457</f>
        <v>0</v>
      </c>
      <c r="BM2457" s="172">
        <f t="shared" si="1090"/>
        <v>56</v>
      </c>
      <c r="BN2457" s="171">
        <f>(VLOOKUP($D2457,'P4 Destination'!$C$21:$M$176,9,0))*BM2457</f>
        <v>0</v>
      </c>
      <c r="BO2457" s="154">
        <f t="shared" si="1068"/>
        <v>2</v>
      </c>
      <c r="BP2457" s="171">
        <f>(VLOOKUP(D2457,'P4 Destination'!$C$21:$M$176,10,0))*K2457</f>
        <v>0</v>
      </c>
      <c r="BQ2457" s="171">
        <f>(VLOOKUP(D2457,'P4 Destination'!$C$21:$M$176,11,0))*J2457</f>
        <v>0</v>
      </c>
      <c r="BR2457" s="173">
        <f t="shared" si="1091"/>
        <v>0</v>
      </c>
      <c r="BS2457" s="173">
        <f>(AV2457*2500)*'P6 Verzekering'!$E$11</f>
        <v>0</v>
      </c>
      <c r="BT2457" s="173">
        <f>(AW2457*2500)*'P6 Verzekering'!$E$12</f>
        <v>0</v>
      </c>
      <c r="BU2457" s="173">
        <f>(L2457*2500)*'P6 Verzekering'!$E$13</f>
        <v>0</v>
      </c>
      <c r="BV2457" s="173">
        <f t="shared" si="1092"/>
        <v>0</v>
      </c>
      <c r="BW2457"/>
      <c r="BX2457"/>
    </row>
    <row r="2458" spans="1:76">
      <c r="A2458" s="152" t="s">
        <v>2891</v>
      </c>
      <c r="B2458" s="152" t="s">
        <v>423</v>
      </c>
      <c r="C2458" s="152" t="s">
        <v>422</v>
      </c>
      <c r="D2458" s="152" t="s">
        <v>219</v>
      </c>
      <c r="E2458" s="152" t="s">
        <v>219</v>
      </c>
      <c r="F2458" s="153">
        <f t="shared" si="1094"/>
        <v>44</v>
      </c>
      <c r="G2458" s="154">
        <v>2</v>
      </c>
      <c r="H2458" s="154">
        <f>IFERROR(VLOOKUP(B2458,'P2 Origin'!$C$21:$Q$176,15,FALSE),0)</f>
        <v>1</v>
      </c>
      <c r="I2458" s="154">
        <f>IFERROR(VLOOKUP(D2458,'P4 Destination'!$C$21:$Q$176,15,FALSE),0)</f>
        <v>0</v>
      </c>
      <c r="J2458" s="155">
        <v>2</v>
      </c>
      <c r="K2458" s="155"/>
      <c r="L2458" s="156">
        <v>0</v>
      </c>
      <c r="M2458" s="155">
        <v>0</v>
      </c>
      <c r="N2458" s="155">
        <v>0</v>
      </c>
      <c r="O2458" s="157">
        <f t="shared" si="1069"/>
        <v>0</v>
      </c>
      <c r="P2458" s="158">
        <f t="shared" si="1070"/>
        <v>0</v>
      </c>
      <c r="Q2458" s="159">
        <f>IFERROR(VLOOKUP(N2458,'P1 Intra-Europees'!$A$15:$H$25,3,0),0)*P2458</f>
        <v>0</v>
      </c>
      <c r="R2458" s="160">
        <f t="shared" si="1071"/>
        <v>0</v>
      </c>
      <c r="S2458" s="159">
        <f>IFERROR(VLOOKUP(N2458,'P1 Intra-Europees'!$A$15:$H$25,4,0),0)*R2458</f>
        <v>0</v>
      </c>
      <c r="T2458" s="160">
        <f t="shared" si="1072"/>
        <v>0</v>
      </c>
      <c r="U2458" s="159">
        <f>IFERROR(VLOOKUP(N2458,'P1 Intra-Europees'!$A$15:$H$25,5,0),0)*T2458</f>
        <v>0</v>
      </c>
      <c r="V2458" s="160">
        <f t="shared" si="1073"/>
        <v>0</v>
      </c>
      <c r="W2458" s="159">
        <f>IFERROR(VLOOKUP(N2458,'P1 Intra-Europees'!$A$15:$H$25,6,0),0)*V2458</f>
        <v>0</v>
      </c>
      <c r="X2458" s="160">
        <f t="shared" si="1074"/>
        <v>0</v>
      </c>
      <c r="Y2458" s="159">
        <f>IFERROR(VLOOKUP(N2458,'P1 Intra-Europees'!$A$15:$H$25,7,0),0)*X2458</f>
        <v>0</v>
      </c>
      <c r="Z2458" s="161">
        <f t="shared" si="1075"/>
        <v>0</v>
      </c>
      <c r="AA2458" s="162">
        <f>IFERROR(VLOOKUP(N2458,'P1 Intra-Europees'!$A$15:$H$25,8,0),0)*Z2458</f>
        <v>0</v>
      </c>
      <c r="AB2458" s="163">
        <f t="shared" si="1076"/>
        <v>0</v>
      </c>
      <c r="AC2458" s="157" t="str">
        <f>VLOOKUP(B2458,'P2 Origin'!$C$21:$O$176,13,0)</f>
        <v>USD</v>
      </c>
      <c r="AD2458" s="164">
        <f t="shared" si="1077"/>
        <v>0</v>
      </c>
      <c r="AE2458" s="165">
        <f>IF(AU2458&gt;0.1,VLOOKUP(B2458,'P2 Origin'!$C$21:$M$176,3,0)*H2458,0)</f>
        <v>0</v>
      </c>
      <c r="AF2458" s="166">
        <f t="shared" si="1078"/>
        <v>0</v>
      </c>
      <c r="AG2458" s="165">
        <f>(VLOOKUP(B2458,'P2 Origin'!$C$21:$M$176,4,0))*AF2458</f>
        <v>0</v>
      </c>
      <c r="AH2458" s="166">
        <f t="shared" si="1079"/>
        <v>0</v>
      </c>
      <c r="AI2458" s="165">
        <f>(VLOOKUP(B2458,'P2 Origin'!$C$21:$M$176,5,0))*AH2458</f>
        <v>0</v>
      </c>
      <c r="AJ2458" s="166">
        <f t="shared" si="1093"/>
        <v>0</v>
      </c>
      <c r="AK2458" s="165">
        <f>(VLOOKUP(B2458,'P2 Origin'!$C$21:$M$176,6,0))*AJ2458</f>
        <v>0</v>
      </c>
      <c r="AL2458" s="166">
        <f t="shared" si="1080"/>
        <v>0</v>
      </c>
      <c r="AM2458" s="165">
        <f>(VLOOKUP($B2458,'P2 Origin'!$C$21:$M$176,7,0))*AL2458</f>
        <v>0</v>
      </c>
      <c r="AN2458" s="166">
        <f t="shared" si="1081"/>
        <v>44</v>
      </c>
      <c r="AO2458" s="165">
        <f>(VLOOKUP($B2458,'P2 Origin'!$C$21:$M$176,8,0))*AN2458</f>
        <v>0</v>
      </c>
      <c r="AP2458" s="166">
        <f t="shared" si="1082"/>
        <v>0</v>
      </c>
      <c r="AQ2458" s="165">
        <f>(VLOOKUP($B2458,'P2 Origin'!$C$21:$M$176,9,0))*AP2458</f>
        <v>0</v>
      </c>
      <c r="AR2458" s="155">
        <f t="shared" si="1067"/>
        <v>2</v>
      </c>
      <c r="AS2458" s="164">
        <f>(VLOOKUP(B2458,'P2 Origin'!$C$21:$M$176,10,0))*K2458</f>
        <v>0</v>
      </c>
      <c r="AT2458" s="164">
        <f>(VLOOKUP(B2458,'P2 Origin'!$C$21:$M$176,11,0))*J2458</f>
        <v>0</v>
      </c>
      <c r="AU2458" s="167">
        <v>44</v>
      </c>
      <c r="AV2458" s="168">
        <v>44</v>
      </c>
      <c r="AW2458" s="169">
        <v>0</v>
      </c>
      <c r="AX2458" s="170">
        <f>IF(AU2458&gt;=0.1,'P3 Bureaumarge zee- en luchtvr.'!$D$12,0)</f>
        <v>0</v>
      </c>
      <c r="AY2458" s="163">
        <f t="shared" si="1083"/>
        <v>0</v>
      </c>
      <c r="AZ2458" s="157" t="str">
        <f>VLOOKUP(D2458,'P4 Destination'!$C$21:$O$176,13,0)</f>
        <v>EUR</v>
      </c>
      <c r="BA2458" s="164">
        <f t="shared" si="1084"/>
        <v>0</v>
      </c>
      <c r="BB2458" s="171">
        <f>IF(AU2458&gt;0.1,(VLOOKUP(D2458,'P4 Destination'!$C$21:$M$176,3,0))*I2458,0)</f>
        <v>0</v>
      </c>
      <c r="BC2458" s="172">
        <f t="shared" si="1085"/>
        <v>0</v>
      </c>
      <c r="BD2458" s="171">
        <f>(VLOOKUP($D2458,'P4 Destination'!$C$21:$M$176,4,0))*BC2458</f>
        <v>0</v>
      </c>
      <c r="BE2458" s="172">
        <f t="shared" si="1086"/>
        <v>0</v>
      </c>
      <c r="BF2458" s="171">
        <f>(VLOOKUP($D2458,'P4 Destination'!$C$21:$M$176,5,0))*BE2458</f>
        <v>0</v>
      </c>
      <c r="BG2458" s="172">
        <f t="shared" si="1087"/>
        <v>0</v>
      </c>
      <c r="BH2458" s="171">
        <f>(VLOOKUP($D2458,'P4 Destination'!$C$21:$M$176,6,0))*BG2458</f>
        <v>0</v>
      </c>
      <c r="BI2458" s="172">
        <f t="shared" si="1088"/>
        <v>0</v>
      </c>
      <c r="BJ2458" s="171">
        <f>(VLOOKUP($D2458,'P4 Destination'!$C$21:$M$176,7,0))*BI2458</f>
        <v>0</v>
      </c>
      <c r="BK2458" s="172">
        <f t="shared" si="1089"/>
        <v>44</v>
      </c>
      <c r="BL2458" s="171">
        <f>(VLOOKUP($D2458,'P4 Destination'!$C$21:$M$176,8,0))*BK2458</f>
        <v>0</v>
      </c>
      <c r="BM2458" s="172">
        <f t="shared" si="1090"/>
        <v>0</v>
      </c>
      <c r="BN2458" s="171">
        <f>(VLOOKUP($D2458,'P4 Destination'!$C$21:$M$176,9,0))*BM2458</f>
        <v>0</v>
      </c>
      <c r="BO2458" s="154">
        <f t="shared" si="1068"/>
        <v>2</v>
      </c>
      <c r="BP2458" s="171">
        <f>(VLOOKUP(D2458,'P4 Destination'!$C$21:$M$176,10,0))*K2458</f>
        <v>0</v>
      </c>
      <c r="BQ2458" s="171">
        <f>(VLOOKUP(D2458,'P4 Destination'!$C$21:$M$176,11,0))*J2458</f>
        <v>0</v>
      </c>
      <c r="BR2458" s="173">
        <f t="shared" si="1091"/>
        <v>0</v>
      </c>
      <c r="BS2458" s="173">
        <f>(AV2458*2500)*'P6 Verzekering'!$E$11</f>
        <v>0</v>
      </c>
      <c r="BT2458" s="173">
        <f>(AW2458*2500)*'P6 Verzekering'!$E$12</f>
        <v>0</v>
      </c>
      <c r="BU2458" s="173">
        <f>(L2458*2500)*'P6 Verzekering'!$E$13</f>
        <v>0</v>
      </c>
      <c r="BV2458" s="173">
        <f t="shared" si="1092"/>
        <v>0</v>
      </c>
      <c r="BW2458"/>
      <c r="BX2458"/>
    </row>
    <row r="2459" spans="1:76">
      <c r="A2459" s="152" t="s">
        <v>2900</v>
      </c>
      <c r="B2459" s="152" t="s">
        <v>238</v>
      </c>
      <c r="C2459" s="152" t="s">
        <v>238</v>
      </c>
      <c r="D2459" s="152" t="s">
        <v>150</v>
      </c>
      <c r="E2459" s="152" t="s">
        <v>149</v>
      </c>
      <c r="F2459" s="153">
        <f t="shared" si="1094"/>
        <v>57</v>
      </c>
      <c r="G2459" s="154">
        <v>2</v>
      </c>
      <c r="H2459" s="154">
        <f>IFERROR(VLOOKUP(B2459,'P2 Origin'!$C$21:$Q$176,15,FALSE),0)</f>
        <v>0</v>
      </c>
      <c r="I2459" s="154">
        <f>IFERROR(VLOOKUP(D2459,'P4 Destination'!$C$21:$Q$176,15,FALSE),0)</f>
        <v>0</v>
      </c>
      <c r="J2459" s="155">
        <v>2</v>
      </c>
      <c r="K2459" s="155"/>
      <c r="L2459" s="156">
        <v>0</v>
      </c>
      <c r="M2459" s="155">
        <v>0</v>
      </c>
      <c r="N2459" s="155">
        <v>0</v>
      </c>
      <c r="O2459" s="157">
        <f t="shared" si="1069"/>
        <v>0</v>
      </c>
      <c r="P2459" s="158">
        <f t="shared" si="1070"/>
        <v>0</v>
      </c>
      <c r="Q2459" s="159">
        <f>IFERROR(VLOOKUP(N2459,'P1 Intra-Europees'!$A$15:$H$25,3,0),0)*P2459</f>
        <v>0</v>
      </c>
      <c r="R2459" s="160">
        <f t="shared" si="1071"/>
        <v>0</v>
      </c>
      <c r="S2459" s="159">
        <f>IFERROR(VLOOKUP(N2459,'P1 Intra-Europees'!$A$15:$H$25,4,0),0)*R2459</f>
        <v>0</v>
      </c>
      <c r="T2459" s="160">
        <f t="shared" si="1072"/>
        <v>0</v>
      </c>
      <c r="U2459" s="159">
        <f>IFERROR(VLOOKUP(N2459,'P1 Intra-Europees'!$A$15:$H$25,5,0),0)*T2459</f>
        <v>0</v>
      </c>
      <c r="V2459" s="160">
        <f t="shared" si="1073"/>
        <v>0</v>
      </c>
      <c r="W2459" s="159">
        <f>IFERROR(VLOOKUP(N2459,'P1 Intra-Europees'!$A$15:$H$25,6,0),0)*V2459</f>
        <v>0</v>
      </c>
      <c r="X2459" s="160">
        <f t="shared" si="1074"/>
        <v>0</v>
      </c>
      <c r="Y2459" s="159">
        <f>IFERROR(VLOOKUP(N2459,'P1 Intra-Europees'!$A$15:$H$25,7,0),0)*X2459</f>
        <v>0</v>
      </c>
      <c r="Z2459" s="161">
        <f t="shared" si="1075"/>
        <v>0</v>
      </c>
      <c r="AA2459" s="162">
        <f>IFERROR(VLOOKUP(N2459,'P1 Intra-Europees'!$A$15:$H$25,8,0),0)*Z2459</f>
        <v>0</v>
      </c>
      <c r="AB2459" s="163">
        <f t="shared" si="1076"/>
        <v>0</v>
      </c>
      <c r="AC2459" s="157" t="str">
        <f>VLOOKUP(B2459,'P2 Origin'!$C$21:$O$176,13,0)</f>
        <v>EUR</v>
      </c>
      <c r="AD2459" s="164">
        <f t="shared" si="1077"/>
        <v>0</v>
      </c>
      <c r="AE2459" s="165">
        <f>IF(AU2459&gt;0.1,VLOOKUP(B2459,'P2 Origin'!$C$21:$M$176,3,0)*H2459,0)</f>
        <v>0</v>
      </c>
      <c r="AF2459" s="166">
        <f t="shared" si="1078"/>
        <v>0</v>
      </c>
      <c r="AG2459" s="165">
        <f>(VLOOKUP(B2459,'P2 Origin'!$C$21:$M$176,4,0))*AF2459</f>
        <v>0</v>
      </c>
      <c r="AH2459" s="166">
        <f t="shared" si="1079"/>
        <v>0</v>
      </c>
      <c r="AI2459" s="165">
        <f>(VLOOKUP(B2459,'P2 Origin'!$C$21:$M$176,5,0))*AH2459</f>
        <v>0</v>
      </c>
      <c r="AJ2459" s="166">
        <f t="shared" si="1093"/>
        <v>0</v>
      </c>
      <c r="AK2459" s="165">
        <f>(VLOOKUP(B2459,'P2 Origin'!$C$21:$M$176,6,0))*AJ2459</f>
        <v>0</v>
      </c>
      <c r="AL2459" s="166">
        <f t="shared" si="1080"/>
        <v>0</v>
      </c>
      <c r="AM2459" s="165">
        <f>(VLOOKUP($B2459,'P2 Origin'!$C$21:$M$176,7,0))*AL2459</f>
        <v>0</v>
      </c>
      <c r="AN2459" s="166">
        <f t="shared" si="1081"/>
        <v>0</v>
      </c>
      <c r="AO2459" s="165">
        <f>(VLOOKUP($B2459,'P2 Origin'!$C$21:$M$176,8,0))*AN2459</f>
        <v>0</v>
      </c>
      <c r="AP2459" s="166">
        <f t="shared" si="1082"/>
        <v>57</v>
      </c>
      <c r="AQ2459" s="165">
        <f>(VLOOKUP($B2459,'P2 Origin'!$C$21:$M$176,9,0))*AP2459</f>
        <v>0</v>
      </c>
      <c r="AR2459" s="155">
        <f t="shared" ref="AR2459:AR2522" si="1095">IF(AU2459&gt;=0.1,G2459,0)</f>
        <v>2</v>
      </c>
      <c r="AS2459" s="164">
        <f>(VLOOKUP(B2459,'P2 Origin'!$C$21:$M$176,10,0))*K2459</f>
        <v>0</v>
      </c>
      <c r="AT2459" s="164">
        <f>(VLOOKUP(B2459,'P2 Origin'!$C$21:$M$176,11,0))*J2459</f>
        <v>0</v>
      </c>
      <c r="AU2459" s="167">
        <v>57</v>
      </c>
      <c r="AV2459" s="168">
        <v>57</v>
      </c>
      <c r="AW2459" s="169">
        <v>0</v>
      </c>
      <c r="AX2459" s="170">
        <f>IF(AU2459&gt;=0.1,'P3 Bureaumarge zee- en luchtvr.'!$D$12,0)</f>
        <v>0</v>
      </c>
      <c r="AY2459" s="163">
        <f t="shared" si="1083"/>
        <v>0</v>
      </c>
      <c r="AZ2459" s="157" t="str">
        <f>VLOOKUP(D2459,'P4 Destination'!$C$21:$O$176,13,0)</f>
        <v>EUR</v>
      </c>
      <c r="BA2459" s="164">
        <f t="shared" si="1084"/>
        <v>0</v>
      </c>
      <c r="BB2459" s="171">
        <f>IF(AU2459&gt;0.1,(VLOOKUP(D2459,'P4 Destination'!$C$21:$M$176,3,0))*I2459,0)</f>
        <v>0</v>
      </c>
      <c r="BC2459" s="172">
        <f t="shared" si="1085"/>
        <v>0</v>
      </c>
      <c r="BD2459" s="171">
        <f>(VLOOKUP($D2459,'P4 Destination'!$C$21:$M$176,4,0))*BC2459</f>
        <v>0</v>
      </c>
      <c r="BE2459" s="172">
        <f t="shared" si="1086"/>
        <v>0</v>
      </c>
      <c r="BF2459" s="171">
        <f>(VLOOKUP($D2459,'P4 Destination'!$C$21:$M$176,5,0))*BE2459</f>
        <v>0</v>
      </c>
      <c r="BG2459" s="172">
        <f t="shared" si="1087"/>
        <v>0</v>
      </c>
      <c r="BH2459" s="171">
        <f>(VLOOKUP($D2459,'P4 Destination'!$C$21:$M$176,6,0))*BG2459</f>
        <v>0</v>
      </c>
      <c r="BI2459" s="172">
        <f t="shared" si="1088"/>
        <v>0</v>
      </c>
      <c r="BJ2459" s="171">
        <f>(VLOOKUP($D2459,'P4 Destination'!$C$21:$M$176,7,0))*BI2459</f>
        <v>0</v>
      </c>
      <c r="BK2459" s="172">
        <f t="shared" si="1089"/>
        <v>0</v>
      </c>
      <c r="BL2459" s="171">
        <f>(VLOOKUP($D2459,'P4 Destination'!$C$21:$M$176,8,0))*BK2459</f>
        <v>0</v>
      </c>
      <c r="BM2459" s="172">
        <f t="shared" si="1090"/>
        <v>57</v>
      </c>
      <c r="BN2459" s="171">
        <f>(VLOOKUP($D2459,'P4 Destination'!$C$21:$M$176,9,0))*BM2459</f>
        <v>0</v>
      </c>
      <c r="BO2459" s="154">
        <f t="shared" ref="BO2459:BO2522" si="1096">IF(AU2459&gt;=0.1,G2459,0)</f>
        <v>2</v>
      </c>
      <c r="BP2459" s="171">
        <f>(VLOOKUP(D2459,'P4 Destination'!$C$21:$M$176,10,0))*K2459</f>
        <v>0</v>
      </c>
      <c r="BQ2459" s="171">
        <f>(VLOOKUP(D2459,'P4 Destination'!$C$21:$M$176,11,0))*J2459</f>
        <v>0</v>
      </c>
      <c r="BR2459" s="173">
        <f t="shared" si="1091"/>
        <v>0</v>
      </c>
      <c r="BS2459" s="173">
        <f>(AV2459*2500)*'P6 Verzekering'!$E$11</f>
        <v>0</v>
      </c>
      <c r="BT2459" s="173">
        <f>(AW2459*2500)*'P6 Verzekering'!$E$12</f>
        <v>0</v>
      </c>
      <c r="BU2459" s="173">
        <f>(L2459*2500)*'P6 Verzekering'!$E$13</f>
        <v>0</v>
      </c>
      <c r="BV2459" s="173">
        <f t="shared" si="1092"/>
        <v>0</v>
      </c>
      <c r="BW2459"/>
      <c r="BX2459"/>
    </row>
    <row r="2460" spans="1:76">
      <c r="A2460" s="152" t="s">
        <v>2905</v>
      </c>
      <c r="B2460" s="152" t="s">
        <v>238</v>
      </c>
      <c r="C2460" s="152" t="s">
        <v>238</v>
      </c>
      <c r="D2460" s="152" t="s">
        <v>219</v>
      </c>
      <c r="E2460" s="152" t="s">
        <v>219</v>
      </c>
      <c r="F2460" s="153">
        <f t="shared" si="1094"/>
        <v>38</v>
      </c>
      <c r="G2460" s="154">
        <v>2</v>
      </c>
      <c r="H2460" s="154">
        <f>IFERROR(VLOOKUP(B2460,'P2 Origin'!$C$21:$Q$176,15,FALSE),0)</f>
        <v>0</v>
      </c>
      <c r="I2460" s="154">
        <f>IFERROR(VLOOKUP(D2460,'P4 Destination'!$C$21:$Q$176,15,FALSE),0)</f>
        <v>0</v>
      </c>
      <c r="J2460" s="155">
        <v>1</v>
      </c>
      <c r="K2460" s="155">
        <v>1</v>
      </c>
      <c r="L2460" s="156">
        <v>0</v>
      </c>
      <c r="M2460" s="155">
        <v>0</v>
      </c>
      <c r="N2460" s="155">
        <v>0</v>
      </c>
      <c r="O2460" s="157">
        <f t="shared" si="1069"/>
        <v>0</v>
      </c>
      <c r="P2460" s="158">
        <f t="shared" si="1070"/>
        <v>0</v>
      </c>
      <c r="Q2460" s="159">
        <f>IFERROR(VLOOKUP(N2460,'P1 Intra-Europees'!$A$15:$H$25,3,0),0)*P2460</f>
        <v>0</v>
      </c>
      <c r="R2460" s="160">
        <f t="shared" si="1071"/>
        <v>0</v>
      </c>
      <c r="S2460" s="159">
        <f>IFERROR(VLOOKUP(N2460,'P1 Intra-Europees'!$A$15:$H$25,4,0),0)*R2460</f>
        <v>0</v>
      </c>
      <c r="T2460" s="160">
        <f t="shared" si="1072"/>
        <v>0</v>
      </c>
      <c r="U2460" s="159">
        <f>IFERROR(VLOOKUP(N2460,'P1 Intra-Europees'!$A$15:$H$25,5,0),0)*T2460</f>
        <v>0</v>
      </c>
      <c r="V2460" s="160">
        <f t="shared" si="1073"/>
        <v>0</v>
      </c>
      <c r="W2460" s="159">
        <f>IFERROR(VLOOKUP(N2460,'P1 Intra-Europees'!$A$15:$H$25,6,0),0)*V2460</f>
        <v>0</v>
      </c>
      <c r="X2460" s="160">
        <f t="shared" si="1074"/>
        <v>0</v>
      </c>
      <c r="Y2460" s="159">
        <f>IFERROR(VLOOKUP(N2460,'P1 Intra-Europees'!$A$15:$H$25,7,0),0)*X2460</f>
        <v>0</v>
      </c>
      <c r="Z2460" s="161">
        <f t="shared" si="1075"/>
        <v>0</v>
      </c>
      <c r="AA2460" s="162">
        <f>IFERROR(VLOOKUP(N2460,'P1 Intra-Europees'!$A$15:$H$25,8,0),0)*Z2460</f>
        <v>0</v>
      </c>
      <c r="AB2460" s="163">
        <f t="shared" si="1076"/>
        <v>0</v>
      </c>
      <c r="AC2460" s="157" t="str">
        <f>VLOOKUP(B2460,'P2 Origin'!$C$21:$O$176,13,0)</f>
        <v>EUR</v>
      </c>
      <c r="AD2460" s="164">
        <f t="shared" si="1077"/>
        <v>0</v>
      </c>
      <c r="AE2460" s="165">
        <f>IF(AU2460&gt;0.1,VLOOKUP(B2460,'P2 Origin'!$C$21:$M$176,3,0)*H2460,0)</f>
        <v>0</v>
      </c>
      <c r="AF2460" s="166">
        <f t="shared" si="1078"/>
        <v>0</v>
      </c>
      <c r="AG2460" s="165">
        <f>(VLOOKUP(B2460,'P2 Origin'!$C$21:$M$176,4,0))*AF2460</f>
        <v>0</v>
      </c>
      <c r="AH2460" s="166">
        <f t="shared" si="1079"/>
        <v>0</v>
      </c>
      <c r="AI2460" s="165">
        <f>(VLOOKUP(B2460,'P2 Origin'!$C$21:$M$176,5,0))*AH2460</f>
        <v>0</v>
      </c>
      <c r="AJ2460" s="166">
        <f t="shared" si="1093"/>
        <v>0</v>
      </c>
      <c r="AK2460" s="165">
        <f>(VLOOKUP(B2460,'P2 Origin'!$C$21:$M$176,6,0))*AJ2460</f>
        <v>0</v>
      </c>
      <c r="AL2460" s="166">
        <f t="shared" si="1080"/>
        <v>0</v>
      </c>
      <c r="AM2460" s="165">
        <f>(VLOOKUP($B2460,'P2 Origin'!$C$21:$M$176,7,0))*AL2460</f>
        <v>0</v>
      </c>
      <c r="AN2460" s="166">
        <f t="shared" si="1081"/>
        <v>38</v>
      </c>
      <c r="AO2460" s="165">
        <f>(VLOOKUP($B2460,'P2 Origin'!$C$21:$M$176,8,0))*AN2460</f>
        <v>0</v>
      </c>
      <c r="AP2460" s="166">
        <f t="shared" si="1082"/>
        <v>0</v>
      </c>
      <c r="AQ2460" s="165">
        <f>(VLOOKUP($B2460,'P2 Origin'!$C$21:$M$176,9,0))*AP2460</f>
        <v>0</v>
      </c>
      <c r="AR2460" s="155">
        <f t="shared" si="1095"/>
        <v>2</v>
      </c>
      <c r="AS2460" s="164">
        <f>(VLOOKUP(B2460,'P2 Origin'!$C$21:$M$176,10,0))*K2460</f>
        <v>0</v>
      </c>
      <c r="AT2460" s="164">
        <f>(VLOOKUP(B2460,'P2 Origin'!$C$21:$M$176,11,0))*J2460</f>
        <v>0</v>
      </c>
      <c r="AU2460" s="167">
        <v>38</v>
      </c>
      <c r="AV2460" s="168">
        <v>38</v>
      </c>
      <c r="AW2460" s="169">
        <v>0</v>
      </c>
      <c r="AX2460" s="170">
        <f>IF(AU2460&gt;=0.1,'P3 Bureaumarge zee- en luchtvr.'!$D$12,0)</f>
        <v>0</v>
      </c>
      <c r="AY2460" s="163">
        <f t="shared" si="1083"/>
        <v>0</v>
      </c>
      <c r="AZ2460" s="157" t="str">
        <f>VLOOKUP(D2460,'P4 Destination'!$C$21:$O$176,13,0)</f>
        <v>EUR</v>
      </c>
      <c r="BA2460" s="164">
        <f t="shared" si="1084"/>
        <v>0</v>
      </c>
      <c r="BB2460" s="171">
        <f>IF(AU2460&gt;0.1,(VLOOKUP(D2460,'P4 Destination'!$C$21:$M$176,3,0))*I2460,0)</f>
        <v>0</v>
      </c>
      <c r="BC2460" s="172">
        <f t="shared" si="1085"/>
        <v>0</v>
      </c>
      <c r="BD2460" s="171">
        <f>(VLOOKUP($D2460,'P4 Destination'!$C$21:$M$176,4,0))*BC2460</f>
        <v>0</v>
      </c>
      <c r="BE2460" s="172">
        <f t="shared" si="1086"/>
        <v>0</v>
      </c>
      <c r="BF2460" s="171">
        <f>(VLOOKUP($D2460,'P4 Destination'!$C$21:$M$176,5,0))*BE2460</f>
        <v>0</v>
      </c>
      <c r="BG2460" s="172">
        <f t="shared" si="1087"/>
        <v>0</v>
      </c>
      <c r="BH2460" s="171">
        <f>(VLOOKUP($D2460,'P4 Destination'!$C$21:$M$176,6,0))*BG2460</f>
        <v>0</v>
      </c>
      <c r="BI2460" s="172">
        <f t="shared" si="1088"/>
        <v>0</v>
      </c>
      <c r="BJ2460" s="171">
        <f>(VLOOKUP($D2460,'P4 Destination'!$C$21:$M$176,7,0))*BI2460</f>
        <v>0</v>
      </c>
      <c r="BK2460" s="172">
        <f t="shared" si="1089"/>
        <v>38</v>
      </c>
      <c r="BL2460" s="171">
        <f>(VLOOKUP($D2460,'P4 Destination'!$C$21:$M$176,8,0))*BK2460</f>
        <v>0</v>
      </c>
      <c r="BM2460" s="172">
        <f t="shared" si="1090"/>
        <v>0</v>
      </c>
      <c r="BN2460" s="171">
        <f>(VLOOKUP($D2460,'P4 Destination'!$C$21:$M$176,9,0))*BM2460</f>
        <v>0</v>
      </c>
      <c r="BO2460" s="154">
        <f t="shared" si="1096"/>
        <v>2</v>
      </c>
      <c r="BP2460" s="171">
        <f>(VLOOKUP(D2460,'P4 Destination'!$C$21:$M$176,10,0))*K2460</f>
        <v>0</v>
      </c>
      <c r="BQ2460" s="171">
        <f>(VLOOKUP(D2460,'P4 Destination'!$C$21:$M$176,11,0))*J2460</f>
        <v>0</v>
      </c>
      <c r="BR2460" s="173">
        <f t="shared" si="1091"/>
        <v>0</v>
      </c>
      <c r="BS2460" s="173">
        <f>(AV2460*2500)*'P6 Verzekering'!$E$11</f>
        <v>0</v>
      </c>
      <c r="BT2460" s="173">
        <f>(AW2460*2500)*'P6 Verzekering'!$E$12</f>
        <v>0</v>
      </c>
      <c r="BU2460" s="173">
        <f>(L2460*2500)*'P6 Verzekering'!$E$13</f>
        <v>0</v>
      </c>
      <c r="BV2460" s="173">
        <f t="shared" si="1092"/>
        <v>0</v>
      </c>
      <c r="BW2460"/>
      <c r="BX2460"/>
    </row>
    <row r="2461" spans="1:76">
      <c r="A2461" s="152" t="s">
        <v>2936</v>
      </c>
      <c r="B2461" s="152" t="s">
        <v>354</v>
      </c>
      <c r="C2461" s="152" t="s">
        <v>351</v>
      </c>
      <c r="D2461" s="152" t="s">
        <v>219</v>
      </c>
      <c r="E2461" s="152" t="s">
        <v>219</v>
      </c>
      <c r="F2461" s="153">
        <f t="shared" si="1094"/>
        <v>60</v>
      </c>
      <c r="G2461" s="154">
        <v>2</v>
      </c>
      <c r="H2461" s="154">
        <f>IFERROR(VLOOKUP(B2461,'P2 Origin'!$C$21:$Q$176,15,FALSE),0)</f>
        <v>1</v>
      </c>
      <c r="I2461" s="154">
        <f>IFERROR(VLOOKUP(D2461,'P4 Destination'!$C$21:$Q$176,15,FALSE),0)</f>
        <v>0</v>
      </c>
      <c r="J2461" s="155">
        <v>2</v>
      </c>
      <c r="K2461" s="155"/>
      <c r="L2461" s="156">
        <v>0</v>
      </c>
      <c r="M2461" s="155">
        <v>0</v>
      </c>
      <c r="N2461" s="155">
        <v>0</v>
      </c>
      <c r="O2461" s="157">
        <f t="shared" si="1069"/>
        <v>0</v>
      </c>
      <c r="P2461" s="158">
        <f t="shared" si="1070"/>
        <v>0</v>
      </c>
      <c r="Q2461" s="159">
        <f>IFERROR(VLOOKUP(N2461,'P1 Intra-Europees'!$A$15:$H$25,3,0),0)*P2461</f>
        <v>0</v>
      </c>
      <c r="R2461" s="160">
        <f t="shared" si="1071"/>
        <v>0</v>
      </c>
      <c r="S2461" s="159">
        <f>IFERROR(VLOOKUP(N2461,'P1 Intra-Europees'!$A$15:$H$25,4,0),0)*R2461</f>
        <v>0</v>
      </c>
      <c r="T2461" s="160">
        <f t="shared" si="1072"/>
        <v>0</v>
      </c>
      <c r="U2461" s="159">
        <f>IFERROR(VLOOKUP(N2461,'P1 Intra-Europees'!$A$15:$H$25,5,0),0)*T2461</f>
        <v>0</v>
      </c>
      <c r="V2461" s="160">
        <f t="shared" si="1073"/>
        <v>0</v>
      </c>
      <c r="W2461" s="159">
        <f>IFERROR(VLOOKUP(N2461,'P1 Intra-Europees'!$A$15:$H$25,6,0),0)*V2461</f>
        <v>0</v>
      </c>
      <c r="X2461" s="160">
        <f t="shared" si="1074"/>
        <v>0</v>
      </c>
      <c r="Y2461" s="159">
        <f>IFERROR(VLOOKUP(N2461,'P1 Intra-Europees'!$A$15:$H$25,7,0),0)*X2461</f>
        <v>0</v>
      </c>
      <c r="Z2461" s="161">
        <f t="shared" si="1075"/>
        <v>0</v>
      </c>
      <c r="AA2461" s="162">
        <f>IFERROR(VLOOKUP(N2461,'P1 Intra-Europees'!$A$15:$H$25,8,0),0)*Z2461</f>
        <v>0</v>
      </c>
      <c r="AB2461" s="163">
        <f t="shared" si="1076"/>
        <v>0</v>
      </c>
      <c r="AC2461" s="157" t="str">
        <f>VLOOKUP(B2461,'P2 Origin'!$C$21:$O$176,13,0)</f>
        <v>USD</v>
      </c>
      <c r="AD2461" s="164">
        <f t="shared" si="1077"/>
        <v>0</v>
      </c>
      <c r="AE2461" s="165">
        <f>IF(AU2461&gt;0.1,VLOOKUP(B2461,'P2 Origin'!$C$21:$M$176,3,0)*H2461,0)</f>
        <v>0</v>
      </c>
      <c r="AF2461" s="166">
        <f t="shared" si="1078"/>
        <v>0</v>
      </c>
      <c r="AG2461" s="165">
        <f>(VLOOKUP(B2461,'P2 Origin'!$C$21:$M$176,4,0))*AF2461</f>
        <v>0</v>
      </c>
      <c r="AH2461" s="166">
        <f t="shared" si="1079"/>
        <v>0</v>
      </c>
      <c r="AI2461" s="165">
        <f>(VLOOKUP(B2461,'P2 Origin'!$C$21:$M$176,5,0))*AH2461</f>
        <v>0</v>
      </c>
      <c r="AJ2461" s="166">
        <f t="shared" si="1093"/>
        <v>0</v>
      </c>
      <c r="AK2461" s="165">
        <f>(VLOOKUP(B2461,'P2 Origin'!$C$21:$M$176,6,0))*AJ2461</f>
        <v>0</v>
      </c>
      <c r="AL2461" s="166">
        <f t="shared" si="1080"/>
        <v>0</v>
      </c>
      <c r="AM2461" s="165">
        <f>(VLOOKUP($B2461,'P2 Origin'!$C$21:$M$176,7,0))*AL2461</f>
        <v>0</v>
      </c>
      <c r="AN2461" s="166">
        <f t="shared" si="1081"/>
        <v>0</v>
      </c>
      <c r="AO2461" s="165">
        <f>(VLOOKUP($B2461,'P2 Origin'!$C$21:$M$176,8,0))*AN2461</f>
        <v>0</v>
      </c>
      <c r="AP2461" s="166">
        <f t="shared" si="1082"/>
        <v>60</v>
      </c>
      <c r="AQ2461" s="165">
        <f>(VLOOKUP($B2461,'P2 Origin'!$C$21:$M$176,9,0))*AP2461</f>
        <v>0</v>
      </c>
      <c r="AR2461" s="155">
        <f t="shared" si="1095"/>
        <v>2</v>
      </c>
      <c r="AS2461" s="164">
        <f>(VLOOKUP(B2461,'P2 Origin'!$C$21:$M$176,10,0))*K2461</f>
        <v>0</v>
      </c>
      <c r="AT2461" s="164">
        <f>(VLOOKUP(B2461,'P2 Origin'!$C$21:$M$176,11,0))*J2461</f>
        <v>0</v>
      </c>
      <c r="AU2461" s="167">
        <v>60</v>
      </c>
      <c r="AV2461" s="168">
        <v>60</v>
      </c>
      <c r="AW2461" s="169">
        <v>0</v>
      </c>
      <c r="AX2461" s="170">
        <f>IF(AU2461&gt;=0.1,'P3 Bureaumarge zee- en luchtvr.'!$D$12,0)</f>
        <v>0</v>
      </c>
      <c r="AY2461" s="163">
        <f t="shared" si="1083"/>
        <v>0</v>
      </c>
      <c r="AZ2461" s="157" t="str">
        <f>VLOOKUP(D2461,'P4 Destination'!$C$21:$O$176,13,0)</f>
        <v>EUR</v>
      </c>
      <c r="BA2461" s="164">
        <f t="shared" si="1084"/>
        <v>0</v>
      </c>
      <c r="BB2461" s="171">
        <f>IF(AU2461&gt;0.1,(VLOOKUP(D2461,'P4 Destination'!$C$21:$M$176,3,0))*I2461,0)</f>
        <v>0</v>
      </c>
      <c r="BC2461" s="172">
        <f t="shared" si="1085"/>
        <v>0</v>
      </c>
      <c r="BD2461" s="171">
        <f>(VLOOKUP($D2461,'P4 Destination'!$C$21:$M$176,4,0))*BC2461</f>
        <v>0</v>
      </c>
      <c r="BE2461" s="172">
        <f t="shared" si="1086"/>
        <v>0</v>
      </c>
      <c r="BF2461" s="171">
        <f>(VLOOKUP($D2461,'P4 Destination'!$C$21:$M$176,5,0))*BE2461</f>
        <v>0</v>
      </c>
      <c r="BG2461" s="172">
        <f t="shared" si="1087"/>
        <v>0</v>
      </c>
      <c r="BH2461" s="171">
        <f>(VLOOKUP($D2461,'P4 Destination'!$C$21:$M$176,6,0))*BG2461</f>
        <v>0</v>
      </c>
      <c r="BI2461" s="172">
        <f t="shared" si="1088"/>
        <v>0</v>
      </c>
      <c r="BJ2461" s="171">
        <f>(VLOOKUP($D2461,'P4 Destination'!$C$21:$M$176,7,0))*BI2461</f>
        <v>0</v>
      </c>
      <c r="BK2461" s="172">
        <f t="shared" si="1089"/>
        <v>0</v>
      </c>
      <c r="BL2461" s="171">
        <f>(VLOOKUP($D2461,'P4 Destination'!$C$21:$M$176,8,0))*BK2461</f>
        <v>0</v>
      </c>
      <c r="BM2461" s="172">
        <f t="shared" si="1090"/>
        <v>60</v>
      </c>
      <c r="BN2461" s="171">
        <f>(VLOOKUP($D2461,'P4 Destination'!$C$21:$M$176,9,0))*BM2461</f>
        <v>0</v>
      </c>
      <c r="BO2461" s="154">
        <f t="shared" si="1096"/>
        <v>2</v>
      </c>
      <c r="BP2461" s="171">
        <f>(VLOOKUP(D2461,'P4 Destination'!$C$21:$M$176,10,0))*K2461</f>
        <v>0</v>
      </c>
      <c r="BQ2461" s="171">
        <f>(VLOOKUP(D2461,'P4 Destination'!$C$21:$M$176,11,0))*J2461</f>
        <v>0</v>
      </c>
      <c r="BR2461" s="173">
        <f t="shared" si="1091"/>
        <v>0</v>
      </c>
      <c r="BS2461" s="173">
        <f>(AV2461*2500)*'P6 Verzekering'!$E$11</f>
        <v>0</v>
      </c>
      <c r="BT2461" s="173">
        <f>(AW2461*2500)*'P6 Verzekering'!$E$12</f>
        <v>0</v>
      </c>
      <c r="BU2461" s="173">
        <f>(L2461*2500)*'P6 Verzekering'!$E$13</f>
        <v>0</v>
      </c>
      <c r="BV2461" s="173">
        <f t="shared" si="1092"/>
        <v>0</v>
      </c>
      <c r="BW2461"/>
      <c r="BX2461"/>
    </row>
    <row r="2462" spans="1:76">
      <c r="A2462" s="152" t="s">
        <v>2939</v>
      </c>
      <c r="B2462" s="152" t="s">
        <v>354</v>
      </c>
      <c r="C2462" s="152" t="s">
        <v>351</v>
      </c>
      <c r="D2462" s="152" t="s">
        <v>219</v>
      </c>
      <c r="E2462" s="152" t="s">
        <v>219</v>
      </c>
      <c r="F2462" s="153">
        <f t="shared" si="1094"/>
        <v>60</v>
      </c>
      <c r="G2462" s="154">
        <v>2</v>
      </c>
      <c r="H2462" s="154">
        <f>IFERROR(VLOOKUP(B2462,'P2 Origin'!$C$21:$Q$176,15,FALSE),0)</f>
        <v>1</v>
      </c>
      <c r="I2462" s="154">
        <f>IFERROR(VLOOKUP(D2462,'P4 Destination'!$C$21:$Q$176,15,FALSE),0)</f>
        <v>0</v>
      </c>
      <c r="J2462" s="155">
        <v>2</v>
      </c>
      <c r="K2462" s="155"/>
      <c r="L2462" s="156">
        <v>0</v>
      </c>
      <c r="M2462" s="155">
        <v>0</v>
      </c>
      <c r="N2462" s="155">
        <v>0</v>
      </c>
      <c r="O2462" s="157">
        <f t="shared" si="1069"/>
        <v>0</v>
      </c>
      <c r="P2462" s="158">
        <f t="shared" si="1070"/>
        <v>0</v>
      </c>
      <c r="Q2462" s="159">
        <f>IFERROR(VLOOKUP(N2462,'P1 Intra-Europees'!$A$15:$H$25,3,0),0)*P2462</f>
        <v>0</v>
      </c>
      <c r="R2462" s="160">
        <f t="shared" si="1071"/>
        <v>0</v>
      </c>
      <c r="S2462" s="159">
        <f>IFERROR(VLOOKUP(N2462,'P1 Intra-Europees'!$A$15:$H$25,4,0),0)*R2462</f>
        <v>0</v>
      </c>
      <c r="T2462" s="160">
        <f t="shared" si="1072"/>
        <v>0</v>
      </c>
      <c r="U2462" s="159">
        <f>IFERROR(VLOOKUP(N2462,'P1 Intra-Europees'!$A$15:$H$25,5,0),0)*T2462</f>
        <v>0</v>
      </c>
      <c r="V2462" s="160">
        <f t="shared" si="1073"/>
        <v>0</v>
      </c>
      <c r="W2462" s="159">
        <f>IFERROR(VLOOKUP(N2462,'P1 Intra-Europees'!$A$15:$H$25,6,0),0)*V2462</f>
        <v>0</v>
      </c>
      <c r="X2462" s="160">
        <f t="shared" si="1074"/>
        <v>0</v>
      </c>
      <c r="Y2462" s="159">
        <f>IFERROR(VLOOKUP(N2462,'P1 Intra-Europees'!$A$15:$H$25,7,0),0)*X2462</f>
        <v>0</v>
      </c>
      <c r="Z2462" s="161">
        <f t="shared" si="1075"/>
        <v>0</v>
      </c>
      <c r="AA2462" s="162">
        <f>IFERROR(VLOOKUP(N2462,'P1 Intra-Europees'!$A$15:$H$25,8,0),0)*Z2462</f>
        <v>0</v>
      </c>
      <c r="AB2462" s="163">
        <f t="shared" si="1076"/>
        <v>0</v>
      </c>
      <c r="AC2462" s="157" t="str">
        <f>VLOOKUP(B2462,'P2 Origin'!$C$21:$O$176,13,0)</f>
        <v>USD</v>
      </c>
      <c r="AD2462" s="164">
        <f t="shared" si="1077"/>
        <v>0</v>
      </c>
      <c r="AE2462" s="165">
        <f>IF(AU2462&gt;0.1,VLOOKUP(B2462,'P2 Origin'!$C$21:$M$176,3,0)*H2462,0)</f>
        <v>0</v>
      </c>
      <c r="AF2462" s="166">
        <f t="shared" si="1078"/>
        <v>0</v>
      </c>
      <c r="AG2462" s="165">
        <f>(VLOOKUP(B2462,'P2 Origin'!$C$21:$M$176,4,0))*AF2462</f>
        <v>0</v>
      </c>
      <c r="AH2462" s="166">
        <f t="shared" si="1079"/>
        <v>0</v>
      </c>
      <c r="AI2462" s="165">
        <f>(VLOOKUP(B2462,'P2 Origin'!$C$21:$M$176,5,0))*AH2462</f>
        <v>0</v>
      </c>
      <c r="AJ2462" s="166">
        <f t="shared" si="1093"/>
        <v>0</v>
      </c>
      <c r="AK2462" s="165">
        <f>(VLOOKUP(B2462,'P2 Origin'!$C$21:$M$176,6,0))*AJ2462</f>
        <v>0</v>
      </c>
      <c r="AL2462" s="166">
        <f t="shared" si="1080"/>
        <v>0</v>
      </c>
      <c r="AM2462" s="165">
        <f>(VLOOKUP($B2462,'P2 Origin'!$C$21:$M$176,7,0))*AL2462</f>
        <v>0</v>
      </c>
      <c r="AN2462" s="166">
        <f t="shared" si="1081"/>
        <v>0</v>
      </c>
      <c r="AO2462" s="165">
        <f>(VLOOKUP($B2462,'P2 Origin'!$C$21:$M$176,8,0))*AN2462</f>
        <v>0</v>
      </c>
      <c r="AP2462" s="166">
        <f t="shared" si="1082"/>
        <v>60</v>
      </c>
      <c r="AQ2462" s="165">
        <f>(VLOOKUP($B2462,'P2 Origin'!$C$21:$M$176,9,0))*AP2462</f>
        <v>0</v>
      </c>
      <c r="AR2462" s="155">
        <f t="shared" si="1095"/>
        <v>2</v>
      </c>
      <c r="AS2462" s="164">
        <f>(VLOOKUP(B2462,'P2 Origin'!$C$21:$M$176,10,0))*K2462</f>
        <v>0</v>
      </c>
      <c r="AT2462" s="164">
        <f>(VLOOKUP(B2462,'P2 Origin'!$C$21:$M$176,11,0))*J2462</f>
        <v>0</v>
      </c>
      <c r="AU2462" s="167">
        <v>60</v>
      </c>
      <c r="AV2462" s="168">
        <v>60</v>
      </c>
      <c r="AW2462" s="169">
        <v>0</v>
      </c>
      <c r="AX2462" s="170">
        <f>IF(AU2462&gt;=0.1,'P3 Bureaumarge zee- en luchtvr.'!$D$12,0)</f>
        <v>0</v>
      </c>
      <c r="AY2462" s="163">
        <f t="shared" si="1083"/>
        <v>0</v>
      </c>
      <c r="AZ2462" s="157" t="str">
        <f>VLOOKUP(D2462,'P4 Destination'!$C$21:$O$176,13,0)</f>
        <v>EUR</v>
      </c>
      <c r="BA2462" s="164">
        <f t="shared" si="1084"/>
        <v>0</v>
      </c>
      <c r="BB2462" s="171">
        <f>IF(AU2462&gt;0.1,(VLOOKUP(D2462,'P4 Destination'!$C$21:$M$176,3,0))*I2462,0)</f>
        <v>0</v>
      </c>
      <c r="BC2462" s="172">
        <f t="shared" si="1085"/>
        <v>0</v>
      </c>
      <c r="BD2462" s="171">
        <f>(VLOOKUP($D2462,'P4 Destination'!$C$21:$M$176,4,0))*BC2462</f>
        <v>0</v>
      </c>
      <c r="BE2462" s="172">
        <f t="shared" si="1086"/>
        <v>0</v>
      </c>
      <c r="BF2462" s="171">
        <f>(VLOOKUP($D2462,'P4 Destination'!$C$21:$M$176,5,0))*BE2462</f>
        <v>0</v>
      </c>
      <c r="BG2462" s="172">
        <f t="shared" si="1087"/>
        <v>0</v>
      </c>
      <c r="BH2462" s="171">
        <f>(VLOOKUP($D2462,'P4 Destination'!$C$21:$M$176,6,0))*BG2462</f>
        <v>0</v>
      </c>
      <c r="BI2462" s="172">
        <f t="shared" si="1088"/>
        <v>0</v>
      </c>
      <c r="BJ2462" s="171">
        <f>(VLOOKUP($D2462,'P4 Destination'!$C$21:$M$176,7,0))*BI2462</f>
        <v>0</v>
      </c>
      <c r="BK2462" s="172">
        <f t="shared" si="1089"/>
        <v>0</v>
      </c>
      <c r="BL2462" s="171">
        <f>(VLOOKUP($D2462,'P4 Destination'!$C$21:$M$176,8,0))*BK2462</f>
        <v>0</v>
      </c>
      <c r="BM2462" s="172">
        <f t="shared" si="1090"/>
        <v>60</v>
      </c>
      <c r="BN2462" s="171">
        <f>(VLOOKUP($D2462,'P4 Destination'!$C$21:$M$176,9,0))*BM2462</f>
        <v>0</v>
      </c>
      <c r="BO2462" s="154">
        <f t="shared" si="1096"/>
        <v>2</v>
      </c>
      <c r="BP2462" s="171">
        <f>(VLOOKUP(D2462,'P4 Destination'!$C$21:$M$176,10,0))*K2462</f>
        <v>0</v>
      </c>
      <c r="BQ2462" s="171">
        <f>(VLOOKUP(D2462,'P4 Destination'!$C$21:$M$176,11,0))*J2462</f>
        <v>0</v>
      </c>
      <c r="BR2462" s="173">
        <f t="shared" si="1091"/>
        <v>0</v>
      </c>
      <c r="BS2462" s="173">
        <f>(AV2462*2500)*'P6 Verzekering'!$E$11</f>
        <v>0</v>
      </c>
      <c r="BT2462" s="173">
        <f>(AW2462*2500)*'P6 Verzekering'!$E$12</f>
        <v>0</v>
      </c>
      <c r="BU2462" s="173">
        <f>(L2462*2500)*'P6 Verzekering'!$E$13</f>
        <v>0</v>
      </c>
      <c r="BV2462" s="173">
        <f t="shared" si="1092"/>
        <v>0</v>
      </c>
      <c r="BW2462"/>
      <c r="BX2462"/>
    </row>
    <row r="2463" spans="1:76">
      <c r="A2463" s="152" t="s">
        <v>2990</v>
      </c>
      <c r="B2463" s="152" t="s">
        <v>462</v>
      </c>
      <c r="C2463" s="152" t="s">
        <v>453</v>
      </c>
      <c r="D2463" s="152" t="s">
        <v>184</v>
      </c>
      <c r="E2463" s="152" t="s">
        <v>183</v>
      </c>
      <c r="F2463" s="153">
        <f t="shared" si="1094"/>
        <v>58</v>
      </c>
      <c r="G2463" s="154">
        <v>2</v>
      </c>
      <c r="H2463" s="154">
        <f>IFERROR(VLOOKUP(B2463,'P2 Origin'!$C$21:$Q$176,15,FALSE),0)</f>
        <v>1</v>
      </c>
      <c r="I2463" s="154">
        <f>IFERROR(VLOOKUP(D2463,'P4 Destination'!$C$21:$Q$176,15,FALSE),0)</f>
        <v>1</v>
      </c>
      <c r="J2463" s="155">
        <v>2</v>
      </c>
      <c r="K2463" s="155"/>
      <c r="L2463" s="156">
        <v>0</v>
      </c>
      <c r="M2463" s="155">
        <v>0</v>
      </c>
      <c r="N2463" s="155">
        <v>0</v>
      </c>
      <c r="O2463" s="157">
        <f t="shared" si="1069"/>
        <v>0</v>
      </c>
      <c r="P2463" s="158">
        <f t="shared" si="1070"/>
        <v>0</v>
      </c>
      <c r="Q2463" s="159">
        <f>IFERROR(VLOOKUP(N2463,'P1 Intra-Europees'!$A$15:$H$25,3,0),0)*P2463</f>
        <v>0</v>
      </c>
      <c r="R2463" s="160">
        <f t="shared" si="1071"/>
        <v>0</v>
      </c>
      <c r="S2463" s="159">
        <f>IFERROR(VLOOKUP(N2463,'P1 Intra-Europees'!$A$15:$H$25,4,0),0)*R2463</f>
        <v>0</v>
      </c>
      <c r="T2463" s="160">
        <f t="shared" si="1072"/>
        <v>0</v>
      </c>
      <c r="U2463" s="159">
        <f>IFERROR(VLOOKUP(N2463,'P1 Intra-Europees'!$A$15:$H$25,5,0),0)*T2463</f>
        <v>0</v>
      </c>
      <c r="V2463" s="160">
        <f t="shared" si="1073"/>
        <v>0</v>
      </c>
      <c r="W2463" s="159">
        <f>IFERROR(VLOOKUP(N2463,'P1 Intra-Europees'!$A$15:$H$25,6,0),0)*V2463</f>
        <v>0</v>
      </c>
      <c r="X2463" s="160">
        <f t="shared" si="1074"/>
        <v>0</v>
      </c>
      <c r="Y2463" s="159">
        <f>IFERROR(VLOOKUP(N2463,'P1 Intra-Europees'!$A$15:$H$25,7,0),0)*X2463</f>
        <v>0</v>
      </c>
      <c r="Z2463" s="161">
        <f t="shared" si="1075"/>
        <v>0</v>
      </c>
      <c r="AA2463" s="162">
        <f>IFERROR(VLOOKUP(N2463,'P1 Intra-Europees'!$A$15:$H$25,8,0),0)*Z2463</f>
        <v>0</v>
      </c>
      <c r="AB2463" s="163">
        <f t="shared" si="1076"/>
        <v>0</v>
      </c>
      <c r="AC2463" s="157" t="str">
        <f>VLOOKUP(B2463,'P2 Origin'!$C$21:$O$176,13,0)</f>
        <v>USD</v>
      </c>
      <c r="AD2463" s="164">
        <f t="shared" si="1077"/>
        <v>0</v>
      </c>
      <c r="AE2463" s="165">
        <f>IF(AU2463&gt;0.1,VLOOKUP(B2463,'P2 Origin'!$C$21:$M$176,3,0)*H2463,0)</f>
        <v>0</v>
      </c>
      <c r="AF2463" s="166">
        <f t="shared" si="1078"/>
        <v>0</v>
      </c>
      <c r="AG2463" s="165">
        <f>(VLOOKUP(B2463,'P2 Origin'!$C$21:$M$176,4,0))*AF2463</f>
        <v>0</v>
      </c>
      <c r="AH2463" s="166">
        <f t="shared" si="1079"/>
        <v>0</v>
      </c>
      <c r="AI2463" s="165">
        <f>(VLOOKUP(B2463,'P2 Origin'!$C$21:$M$176,5,0))*AH2463</f>
        <v>0</v>
      </c>
      <c r="AJ2463" s="166">
        <f t="shared" si="1093"/>
        <v>0</v>
      </c>
      <c r="AK2463" s="165">
        <f>(VLOOKUP(B2463,'P2 Origin'!$C$21:$M$176,6,0))*AJ2463</f>
        <v>0</v>
      </c>
      <c r="AL2463" s="166">
        <f t="shared" si="1080"/>
        <v>0</v>
      </c>
      <c r="AM2463" s="165">
        <f>(VLOOKUP($B2463,'P2 Origin'!$C$21:$M$176,7,0))*AL2463</f>
        <v>0</v>
      </c>
      <c r="AN2463" s="166">
        <f t="shared" si="1081"/>
        <v>0</v>
      </c>
      <c r="AO2463" s="165">
        <f>(VLOOKUP($B2463,'P2 Origin'!$C$21:$M$176,8,0))*AN2463</f>
        <v>0</v>
      </c>
      <c r="AP2463" s="166">
        <f t="shared" si="1082"/>
        <v>58</v>
      </c>
      <c r="AQ2463" s="165">
        <f>(VLOOKUP($B2463,'P2 Origin'!$C$21:$M$176,9,0))*AP2463</f>
        <v>0</v>
      </c>
      <c r="AR2463" s="155">
        <f t="shared" si="1095"/>
        <v>2</v>
      </c>
      <c r="AS2463" s="164">
        <f>(VLOOKUP(B2463,'P2 Origin'!$C$21:$M$176,10,0))*K2463</f>
        <v>0</v>
      </c>
      <c r="AT2463" s="164">
        <f>(VLOOKUP(B2463,'P2 Origin'!$C$21:$M$176,11,0))*J2463</f>
        <v>0</v>
      </c>
      <c r="AU2463" s="167">
        <v>58</v>
      </c>
      <c r="AV2463" s="168">
        <v>58</v>
      </c>
      <c r="AW2463" s="169">
        <v>0</v>
      </c>
      <c r="AX2463" s="170">
        <f>IF(AU2463&gt;=0.1,'P3 Bureaumarge zee- en luchtvr.'!$D$12,0)</f>
        <v>0</v>
      </c>
      <c r="AY2463" s="163">
        <f t="shared" si="1083"/>
        <v>0</v>
      </c>
      <c r="AZ2463" s="157" t="str">
        <f>VLOOKUP(D2463,'P4 Destination'!$C$21:$O$176,13,0)</f>
        <v>EUR</v>
      </c>
      <c r="BA2463" s="164">
        <f t="shared" si="1084"/>
        <v>0</v>
      </c>
      <c r="BB2463" s="171">
        <f>IF(AU2463&gt;0.1,(VLOOKUP(D2463,'P4 Destination'!$C$21:$M$176,3,0))*I2463,0)</f>
        <v>0</v>
      </c>
      <c r="BC2463" s="172">
        <f t="shared" si="1085"/>
        <v>0</v>
      </c>
      <c r="BD2463" s="171">
        <f>(VLOOKUP($D2463,'P4 Destination'!$C$21:$M$176,4,0))*BC2463</f>
        <v>0</v>
      </c>
      <c r="BE2463" s="172">
        <f t="shared" si="1086"/>
        <v>0</v>
      </c>
      <c r="BF2463" s="171">
        <f>(VLOOKUP($D2463,'P4 Destination'!$C$21:$M$176,5,0))*BE2463</f>
        <v>0</v>
      </c>
      <c r="BG2463" s="172">
        <f t="shared" si="1087"/>
        <v>0</v>
      </c>
      <c r="BH2463" s="171">
        <f>(VLOOKUP($D2463,'P4 Destination'!$C$21:$M$176,6,0))*BG2463</f>
        <v>0</v>
      </c>
      <c r="BI2463" s="172">
        <f t="shared" si="1088"/>
        <v>0</v>
      </c>
      <c r="BJ2463" s="171">
        <f>(VLOOKUP($D2463,'P4 Destination'!$C$21:$M$176,7,0))*BI2463</f>
        <v>0</v>
      </c>
      <c r="BK2463" s="172">
        <f t="shared" si="1089"/>
        <v>0</v>
      </c>
      <c r="BL2463" s="171">
        <f>(VLOOKUP($D2463,'P4 Destination'!$C$21:$M$176,8,0))*BK2463</f>
        <v>0</v>
      </c>
      <c r="BM2463" s="172">
        <f t="shared" si="1090"/>
        <v>58</v>
      </c>
      <c r="BN2463" s="171">
        <f>(VLOOKUP($D2463,'P4 Destination'!$C$21:$M$176,9,0))*BM2463</f>
        <v>0</v>
      </c>
      <c r="BO2463" s="154">
        <f t="shared" si="1096"/>
        <v>2</v>
      </c>
      <c r="BP2463" s="171">
        <f>(VLOOKUP(D2463,'P4 Destination'!$C$21:$M$176,10,0))*K2463</f>
        <v>0</v>
      </c>
      <c r="BQ2463" s="171">
        <f>(VLOOKUP(D2463,'P4 Destination'!$C$21:$M$176,11,0))*J2463</f>
        <v>0</v>
      </c>
      <c r="BR2463" s="173">
        <f t="shared" si="1091"/>
        <v>0</v>
      </c>
      <c r="BS2463" s="173">
        <f>(AV2463*2500)*'P6 Verzekering'!$E$11</f>
        <v>0</v>
      </c>
      <c r="BT2463" s="173">
        <f>(AW2463*2500)*'P6 Verzekering'!$E$12</f>
        <v>0</v>
      </c>
      <c r="BU2463" s="173">
        <f>(L2463*2500)*'P6 Verzekering'!$E$13</f>
        <v>0</v>
      </c>
      <c r="BV2463" s="173">
        <f t="shared" si="1092"/>
        <v>0</v>
      </c>
      <c r="BW2463"/>
      <c r="BX2463"/>
    </row>
    <row r="2464" spans="1:76">
      <c r="A2464" s="152" t="s">
        <v>2998</v>
      </c>
      <c r="B2464" s="152" t="s">
        <v>462</v>
      </c>
      <c r="C2464" s="152" t="s">
        <v>453</v>
      </c>
      <c r="D2464" s="152" t="s">
        <v>187</v>
      </c>
      <c r="E2464" s="152" t="s">
        <v>183</v>
      </c>
      <c r="F2464" s="153">
        <f t="shared" si="1094"/>
        <v>60</v>
      </c>
      <c r="G2464" s="154">
        <v>2</v>
      </c>
      <c r="H2464" s="154">
        <f>IFERROR(VLOOKUP(B2464,'P2 Origin'!$C$21:$Q$176,15,FALSE),0)</f>
        <v>1</v>
      </c>
      <c r="I2464" s="154">
        <f>IFERROR(VLOOKUP(D2464,'P4 Destination'!$C$21:$Q$176,15,FALSE),0)</f>
        <v>1</v>
      </c>
      <c r="J2464" s="155">
        <v>2</v>
      </c>
      <c r="K2464" s="155"/>
      <c r="L2464" s="156">
        <v>0</v>
      </c>
      <c r="M2464" s="155">
        <v>0</v>
      </c>
      <c r="N2464" s="155">
        <v>0</v>
      </c>
      <c r="O2464" s="157">
        <f t="shared" si="1069"/>
        <v>0</v>
      </c>
      <c r="P2464" s="158">
        <f t="shared" si="1070"/>
        <v>0</v>
      </c>
      <c r="Q2464" s="159">
        <f>IFERROR(VLOOKUP(N2464,'P1 Intra-Europees'!$A$15:$H$25,3,0),0)*P2464</f>
        <v>0</v>
      </c>
      <c r="R2464" s="160">
        <f t="shared" si="1071"/>
        <v>0</v>
      </c>
      <c r="S2464" s="159">
        <f>IFERROR(VLOOKUP(N2464,'P1 Intra-Europees'!$A$15:$H$25,4,0),0)*R2464</f>
        <v>0</v>
      </c>
      <c r="T2464" s="160">
        <f t="shared" si="1072"/>
        <v>0</v>
      </c>
      <c r="U2464" s="159">
        <f>IFERROR(VLOOKUP(N2464,'P1 Intra-Europees'!$A$15:$H$25,5,0),0)*T2464</f>
        <v>0</v>
      </c>
      <c r="V2464" s="160">
        <f t="shared" si="1073"/>
        <v>0</v>
      </c>
      <c r="W2464" s="159">
        <f>IFERROR(VLOOKUP(N2464,'P1 Intra-Europees'!$A$15:$H$25,6,0),0)*V2464</f>
        <v>0</v>
      </c>
      <c r="X2464" s="160">
        <f t="shared" si="1074"/>
        <v>0</v>
      </c>
      <c r="Y2464" s="159">
        <f>IFERROR(VLOOKUP(N2464,'P1 Intra-Europees'!$A$15:$H$25,7,0),0)*X2464</f>
        <v>0</v>
      </c>
      <c r="Z2464" s="161">
        <f t="shared" si="1075"/>
        <v>0</v>
      </c>
      <c r="AA2464" s="162">
        <f>IFERROR(VLOOKUP(N2464,'P1 Intra-Europees'!$A$15:$H$25,8,0),0)*Z2464</f>
        <v>0</v>
      </c>
      <c r="AB2464" s="163">
        <f t="shared" si="1076"/>
        <v>0</v>
      </c>
      <c r="AC2464" s="157" t="str">
        <f>VLOOKUP(B2464,'P2 Origin'!$C$21:$O$176,13,0)</f>
        <v>USD</v>
      </c>
      <c r="AD2464" s="164">
        <f t="shared" si="1077"/>
        <v>0</v>
      </c>
      <c r="AE2464" s="165">
        <f>IF(AU2464&gt;0.1,VLOOKUP(B2464,'P2 Origin'!$C$21:$M$176,3,0)*H2464,0)</f>
        <v>0</v>
      </c>
      <c r="AF2464" s="166">
        <f t="shared" si="1078"/>
        <v>0</v>
      </c>
      <c r="AG2464" s="165">
        <f>(VLOOKUP(B2464,'P2 Origin'!$C$21:$M$176,4,0))*AF2464</f>
        <v>0</v>
      </c>
      <c r="AH2464" s="166">
        <f t="shared" si="1079"/>
        <v>0</v>
      </c>
      <c r="AI2464" s="165">
        <f>(VLOOKUP(B2464,'P2 Origin'!$C$21:$M$176,5,0))*AH2464</f>
        <v>0</v>
      </c>
      <c r="AJ2464" s="166">
        <f t="shared" si="1093"/>
        <v>0</v>
      </c>
      <c r="AK2464" s="165">
        <f>(VLOOKUP(B2464,'P2 Origin'!$C$21:$M$176,6,0))*AJ2464</f>
        <v>0</v>
      </c>
      <c r="AL2464" s="166">
        <f t="shared" si="1080"/>
        <v>0</v>
      </c>
      <c r="AM2464" s="165">
        <f>(VLOOKUP($B2464,'P2 Origin'!$C$21:$M$176,7,0))*AL2464</f>
        <v>0</v>
      </c>
      <c r="AN2464" s="166">
        <f t="shared" si="1081"/>
        <v>0</v>
      </c>
      <c r="AO2464" s="165">
        <f>(VLOOKUP($B2464,'P2 Origin'!$C$21:$M$176,8,0))*AN2464</f>
        <v>0</v>
      </c>
      <c r="AP2464" s="166">
        <f t="shared" si="1082"/>
        <v>60</v>
      </c>
      <c r="AQ2464" s="165">
        <f>(VLOOKUP($B2464,'P2 Origin'!$C$21:$M$176,9,0))*AP2464</f>
        <v>0</v>
      </c>
      <c r="AR2464" s="155">
        <f t="shared" si="1095"/>
        <v>2</v>
      </c>
      <c r="AS2464" s="164">
        <f>(VLOOKUP(B2464,'P2 Origin'!$C$21:$M$176,10,0))*K2464</f>
        <v>0</v>
      </c>
      <c r="AT2464" s="164">
        <f>(VLOOKUP(B2464,'P2 Origin'!$C$21:$M$176,11,0))*J2464</f>
        <v>0</v>
      </c>
      <c r="AU2464" s="167">
        <v>60</v>
      </c>
      <c r="AV2464" s="168">
        <v>60</v>
      </c>
      <c r="AW2464" s="169">
        <v>0</v>
      </c>
      <c r="AX2464" s="170">
        <f>IF(AU2464&gt;=0.1,'P3 Bureaumarge zee- en luchtvr.'!$D$12,0)</f>
        <v>0</v>
      </c>
      <c r="AY2464" s="163">
        <f t="shared" si="1083"/>
        <v>0</v>
      </c>
      <c r="AZ2464" s="157" t="str">
        <f>VLOOKUP(D2464,'P4 Destination'!$C$21:$O$176,13,0)</f>
        <v>EUR</v>
      </c>
      <c r="BA2464" s="164">
        <f t="shared" si="1084"/>
        <v>0</v>
      </c>
      <c r="BB2464" s="171">
        <f>IF(AU2464&gt;0.1,(VLOOKUP(D2464,'P4 Destination'!$C$21:$M$176,3,0))*I2464,0)</f>
        <v>0</v>
      </c>
      <c r="BC2464" s="172">
        <f t="shared" si="1085"/>
        <v>0</v>
      </c>
      <c r="BD2464" s="171">
        <f>(VLOOKUP($D2464,'P4 Destination'!$C$21:$M$176,4,0))*BC2464</f>
        <v>0</v>
      </c>
      <c r="BE2464" s="172">
        <f t="shared" si="1086"/>
        <v>0</v>
      </c>
      <c r="BF2464" s="171">
        <f>(VLOOKUP($D2464,'P4 Destination'!$C$21:$M$176,5,0))*BE2464</f>
        <v>0</v>
      </c>
      <c r="BG2464" s="172">
        <f t="shared" si="1087"/>
        <v>0</v>
      </c>
      <c r="BH2464" s="171">
        <f>(VLOOKUP($D2464,'P4 Destination'!$C$21:$M$176,6,0))*BG2464</f>
        <v>0</v>
      </c>
      <c r="BI2464" s="172">
        <f t="shared" si="1088"/>
        <v>0</v>
      </c>
      <c r="BJ2464" s="171">
        <f>(VLOOKUP($D2464,'P4 Destination'!$C$21:$M$176,7,0))*BI2464</f>
        <v>0</v>
      </c>
      <c r="BK2464" s="172">
        <f t="shared" si="1089"/>
        <v>0</v>
      </c>
      <c r="BL2464" s="171">
        <f>(VLOOKUP($D2464,'P4 Destination'!$C$21:$M$176,8,0))*BK2464</f>
        <v>0</v>
      </c>
      <c r="BM2464" s="172">
        <f t="shared" si="1090"/>
        <v>60</v>
      </c>
      <c r="BN2464" s="171">
        <f>(VLOOKUP($D2464,'P4 Destination'!$C$21:$M$176,9,0))*BM2464</f>
        <v>0</v>
      </c>
      <c r="BO2464" s="154">
        <f t="shared" si="1096"/>
        <v>2</v>
      </c>
      <c r="BP2464" s="171">
        <f>(VLOOKUP(D2464,'P4 Destination'!$C$21:$M$176,10,0))*K2464</f>
        <v>0</v>
      </c>
      <c r="BQ2464" s="171">
        <f>(VLOOKUP(D2464,'P4 Destination'!$C$21:$M$176,11,0))*J2464</f>
        <v>0</v>
      </c>
      <c r="BR2464" s="173">
        <f t="shared" si="1091"/>
        <v>0</v>
      </c>
      <c r="BS2464" s="173">
        <f>(AV2464*2500)*'P6 Verzekering'!$E$11</f>
        <v>0</v>
      </c>
      <c r="BT2464" s="173">
        <f>(AW2464*2500)*'P6 Verzekering'!$E$12</f>
        <v>0</v>
      </c>
      <c r="BU2464" s="173">
        <f>(L2464*2500)*'P6 Verzekering'!$E$13</f>
        <v>0</v>
      </c>
      <c r="BV2464" s="173">
        <f t="shared" si="1092"/>
        <v>0</v>
      </c>
      <c r="BW2464"/>
      <c r="BX2464"/>
    </row>
    <row r="2465" spans="1:76">
      <c r="A2465" s="152" t="s">
        <v>3005</v>
      </c>
      <c r="B2465" s="152" t="s">
        <v>462</v>
      </c>
      <c r="C2465" s="152" t="s">
        <v>453</v>
      </c>
      <c r="D2465" s="152" t="s">
        <v>219</v>
      </c>
      <c r="E2465" s="152" t="s">
        <v>219</v>
      </c>
      <c r="F2465" s="153">
        <f t="shared" si="1094"/>
        <v>51</v>
      </c>
      <c r="G2465" s="154">
        <v>2</v>
      </c>
      <c r="H2465" s="154">
        <f>IFERROR(VLOOKUP(B2465,'P2 Origin'!$C$21:$Q$176,15,FALSE),0)</f>
        <v>1</v>
      </c>
      <c r="I2465" s="154">
        <f>IFERROR(VLOOKUP(D2465,'P4 Destination'!$C$21:$Q$176,15,FALSE),0)</f>
        <v>0</v>
      </c>
      <c r="J2465" s="155">
        <v>2</v>
      </c>
      <c r="K2465" s="155"/>
      <c r="L2465" s="156">
        <v>0</v>
      </c>
      <c r="M2465" s="155">
        <v>0</v>
      </c>
      <c r="N2465" s="155">
        <v>0</v>
      </c>
      <c r="O2465" s="157">
        <f t="shared" si="1069"/>
        <v>0</v>
      </c>
      <c r="P2465" s="158">
        <f t="shared" si="1070"/>
        <v>0</v>
      </c>
      <c r="Q2465" s="159">
        <f>IFERROR(VLOOKUP(N2465,'P1 Intra-Europees'!$A$15:$H$25,3,0),0)*P2465</f>
        <v>0</v>
      </c>
      <c r="R2465" s="160">
        <f t="shared" si="1071"/>
        <v>0</v>
      </c>
      <c r="S2465" s="159">
        <f>IFERROR(VLOOKUP(N2465,'P1 Intra-Europees'!$A$15:$H$25,4,0),0)*R2465</f>
        <v>0</v>
      </c>
      <c r="T2465" s="160">
        <f t="shared" si="1072"/>
        <v>0</v>
      </c>
      <c r="U2465" s="159">
        <f>IFERROR(VLOOKUP(N2465,'P1 Intra-Europees'!$A$15:$H$25,5,0),0)*T2465</f>
        <v>0</v>
      </c>
      <c r="V2465" s="160">
        <f t="shared" si="1073"/>
        <v>0</v>
      </c>
      <c r="W2465" s="159">
        <f>IFERROR(VLOOKUP(N2465,'P1 Intra-Europees'!$A$15:$H$25,6,0),0)*V2465</f>
        <v>0</v>
      </c>
      <c r="X2465" s="160">
        <f t="shared" si="1074"/>
        <v>0</v>
      </c>
      <c r="Y2465" s="159">
        <f>IFERROR(VLOOKUP(N2465,'P1 Intra-Europees'!$A$15:$H$25,7,0),0)*X2465</f>
        <v>0</v>
      </c>
      <c r="Z2465" s="161">
        <f t="shared" si="1075"/>
        <v>0</v>
      </c>
      <c r="AA2465" s="162">
        <f>IFERROR(VLOOKUP(N2465,'P1 Intra-Europees'!$A$15:$H$25,8,0),0)*Z2465</f>
        <v>0</v>
      </c>
      <c r="AB2465" s="163">
        <f t="shared" si="1076"/>
        <v>0</v>
      </c>
      <c r="AC2465" s="157" t="str">
        <f>VLOOKUP(B2465,'P2 Origin'!$C$21:$O$176,13,0)</f>
        <v>USD</v>
      </c>
      <c r="AD2465" s="164">
        <f t="shared" si="1077"/>
        <v>0</v>
      </c>
      <c r="AE2465" s="165">
        <f>IF(AU2465&gt;0.1,VLOOKUP(B2465,'P2 Origin'!$C$21:$M$176,3,0)*H2465,0)</f>
        <v>0</v>
      </c>
      <c r="AF2465" s="166">
        <f t="shared" si="1078"/>
        <v>0</v>
      </c>
      <c r="AG2465" s="165">
        <f>(VLOOKUP(B2465,'P2 Origin'!$C$21:$M$176,4,0))*AF2465</f>
        <v>0</v>
      </c>
      <c r="AH2465" s="166">
        <f t="shared" si="1079"/>
        <v>0</v>
      </c>
      <c r="AI2465" s="165">
        <f>(VLOOKUP(B2465,'P2 Origin'!$C$21:$M$176,5,0))*AH2465</f>
        <v>0</v>
      </c>
      <c r="AJ2465" s="166">
        <f t="shared" si="1093"/>
        <v>0</v>
      </c>
      <c r="AK2465" s="165">
        <f>(VLOOKUP(B2465,'P2 Origin'!$C$21:$M$176,6,0))*AJ2465</f>
        <v>0</v>
      </c>
      <c r="AL2465" s="166">
        <f t="shared" si="1080"/>
        <v>0</v>
      </c>
      <c r="AM2465" s="165">
        <f>(VLOOKUP($B2465,'P2 Origin'!$C$21:$M$176,7,0))*AL2465</f>
        <v>0</v>
      </c>
      <c r="AN2465" s="166">
        <f t="shared" si="1081"/>
        <v>0</v>
      </c>
      <c r="AO2465" s="165">
        <f>(VLOOKUP($B2465,'P2 Origin'!$C$21:$M$176,8,0))*AN2465</f>
        <v>0</v>
      </c>
      <c r="AP2465" s="166">
        <f t="shared" si="1082"/>
        <v>51</v>
      </c>
      <c r="AQ2465" s="165">
        <f>(VLOOKUP($B2465,'P2 Origin'!$C$21:$M$176,9,0))*AP2465</f>
        <v>0</v>
      </c>
      <c r="AR2465" s="155">
        <f t="shared" si="1095"/>
        <v>2</v>
      </c>
      <c r="AS2465" s="164">
        <f>(VLOOKUP(B2465,'P2 Origin'!$C$21:$M$176,10,0))*K2465</f>
        <v>0</v>
      </c>
      <c r="AT2465" s="164">
        <f>(VLOOKUP(B2465,'P2 Origin'!$C$21:$M$176,11,0))*J2465</f>
        <v>0</v>
      </c>
      <c r="AU2465" s="167">
        <v>51</v>
      </c>
      <c r="AV2465" s="168">
        <v>51</v>
      </c>
      <c r="AW2465" s="169">
        <v>0</v>
      </c>
      <c r="AX2465" s="170">
        <f>IF(AU2465&gt;=0.1,'P3 Bureaumarge zee- en luchtvr.'!$D$12,0)</f>
        <v>0</v>
      </c>
      <c r="AY2465" s="163">
        <f t="shared" si="1083"/>
        <v>0</v>
      </c>
      <c r="AZ2465" s="157" t="str">
        <f>VLOOKUP(D2465,'P4 Destination'!$C$21:$O$176,13,0)</f>
        <v>EUR</v>
      </c>
      <c r="BA2465" s="164">
        <f t="shared" si="1084"/>
        <v>0</v>
      </c>
      <c r="BB2465" s="171">
        <f>IF(AU2465&gt;0.1,(VLOOKUP(D2465,'P4 Destination'!$C$21:$M$176,3,0))*I2465,0)</f>
        <v>0</v>
      </c>
      <c r="BC2465" s="172">
        <f t="shared" si="1085"/>
        <v>0</v>
      </c>
      <c r="BD2465" s="171">
        <f>(VLOOKUP($D2465,'P4 Destination'!$C$21:$M$176,4,0))*BC2465</f>
        <v>0</v>
      </c>
      <c r="BE2465" s="172">
        <f t="shared" si="1086"/>
        <v>0</v>
      </c>
      <c r="BF2465" s="171">
        <f>(VLOOKUP($D2465,'P4 Destination'!$C$21:$M$176,5,0))*BE2465</f>
        <v>0</v>
      </c>
      <c r="BG2465" s="172">
        <f t="shared" si="1087"/>
        <v>0</v>
      </c>
      <c r="BH2465" s="171">
        <f>(VLOOKUP($D2465,'P4 Destination'!$C$21:$M$176,6,0))*BG2465</f>
        <v>0</v>
      </c>
      <c r="BI2465" s="172">
        <f t="shared" si="1088"/>
        <v>0</v>
      </c>
      <c r="BJ2465" s="171">
        <f>(VLOOKUP($D2465,'P4 Destination'!$C$21:$M$176,7,0))*BI2465</f>
        <v>0</v>
      </c>
      <c r="BK2465" s="172">
        <f t="shared" si="1089"/>
        <v>0</v>
      </c>
      <c r="BL2465" s="171">
        <f>(VLOOKUP($D2465,'P4 Destination'!$C$21:$M$176,8,0))*BK2465</f>
        <v>0</v>
      </c>
      <c r="BM2465" s="172">
        <f t="shared" si="1090"/>
        <v>51</v>
      </c>
      <c r="BN2465" s="171">
        <f>(VLOOKUP($D2465,'P4 Destination'!$C$21:$M$176,9,0))*BM2465</f>
        <v>0</v>
      </c>
      <c r="BO2465" s="154">
        <f t="shared" si="1096"/>
        <v>2</v>
      </c>
      <c r="BP2465" s="171">
        <f>(VLOOKUP(D2465,'P4 Destination'!$C$21:$M$176,10,0))*K2465</f>
        <v>0</v>
      </c>
      <c r="BQ2465" s="171">
        <f>(VLOOKUP(D2465,'P4 Destination'!$C$21:$M$176,11,0))*J2465</f>
        <v>0</v>
      </c>
      <c r="BR2465" s="173">
        <f t="shared" si="1091"/>
        <v>0</v>
      </c>
      <c r="BS2465" s="173">
        <f>(AV2465*2500)*'P6 Verzekering'!$E$11</f>
        <v>0</v>
      </c>
      <c r="BT2465" s="173">
        <f>(AW2465*2500)*'P6 Verzekering'!$E$12</f>
        <v>0</v>
      </c>
      <c r="BU2465" s="173">
        <f>(L2465*2500)*'P6 Verzekering'!$E$13</f>
        <v>0</v>
      </c>
      <c r="BV2465" s="173">
        <f t="shared" si="1092"/>
        <v>0</v>
      </c>
      <c r="BW2465"/>
      <c r="BX2465"/>
    </row>
    <row r="2466" spans="1:76">
      <c r="A2466" s="152" t="s">
        <v>3017</v>
      </c>
      <c r="B2466" s="152" t="s">
        <v>462</v>
      </c>
      <c r="C2466" s="152" t="s">
        <v>453</v>
      </c>
      <c r="D2466" s="152" t="s">
        <v>219</v>
      </c>
      <c r="E2466" s="152" t="s">
        <v>219</v>
      </c>
      <c r="F2466" s="153">
        <f t="shared" si="1094"/>
        <v>38</v>
      </c>
      <c r="G2466" s="154">
        <v>2</v>
      </c>
      <c r="H2466" s="154">
        <f>IFERROR(VLOOKUP(B2466,'P2 Origin'!$C$21:$Q$176,15,FALSE),0)</f>
        <v>1</v>
      </c>
      <c r="I2466" s="154">
        <f>IFERROR(VLOOKUP(D2466,'P4 Destination'!$C$21:$Q$176,15,FALSE),0)</f>
        <v>0</v>
      </c>
      <c r="J2466" s="155">
        <v>1</v>
      </c>
      <c r="K2466" s="155">
        <v>1</v>
      </c>
      <c r="L2466" s="156">
        <v>0</v>
      </c>
      <c r="M2466" s="155">
        <v>0</v>
      </c>
      <c r="N2466" s="155">
        <v>0</v>
      </c>
      <c r="O2466" s="157">
        <f t="shared" si="1069"/>
        <v>0</v>
      </c>
      <c r="P2466" s="158">
        <f t="shared" si="1070"/>
        <v>0</v>
      </c>
      <c r="Q2466" s="159">
        <f>IFERROR(VLOOKUP(N2466,'P1 Intra-Europees'!$A$15:$H$25,3,0),0)*P2466</f>
        <v>0</v>
      </c>
      <c r="R2466" s="160">
        <f t="shared" si="1071"/>
        <v>0</v>
      </c>
      <c r="S2466" s="159">
        <f>IFERROR(VLOOKUP(N2466,'P1 Intra-Europees'!$A$15:$H$25,4,0),0)*R2466</f>
        <v>0</v>
      </c>
      <c r="T2466" s="160">
        <f t="shared" si="1072"/>
        <v>0</v>
      </c>
      <c r="U2466" s="159">
        <f>IFERROR(VLOOKUP(N2466,'P1 Intra-Europees'!$A$15:$H$25,5,0),0)*T2466</f>
        <v>0</v>
      </c>
      <c r="V2466" s="160">
        <f t="shared" si="1073"/>
        <v>0</v>
      </c>
      <c r="W2466" s="159">
        <f>IFERROR(VLOOKUP(N2466,'P1 Intra-Europees'!$A$15:$H$25,6,0),0)*V2466</f>
        <v>0</v>
      </c>
      <c r="X2466" s="160">
        <f t="shared" si="1074"/>
        <v>0</v>
      </c>
      <c r="Y2466" s="159">
        <f>IFERROR(VLOOKUP(N2466,'P1 Intra-Europees'!$A$15:$H$25,7,0),0)*X2466</f>
        <v>0</v>
      </c>
      <c r="Z2466" s="161">
        <f t="shared" si="1075"/>
        <v>0</v>
      </c>
      <c r="AA2466" s="162">
        <f>IFERROR(VLOOKUP(N2466,'P1 Intra-Europees'!$A$15:$H$25,8,0),0)*Z2466</f>
        <v>0</v>
      </c>
      <c r="AB2466" s="163">
        <f t="shared" si="1076"/>
        <v>0</v>
      </c>
      <c r="AC2466" s="157" t="str">
        <f>VLOOKUP(B2466,'P2 Origin'!$C$21:$O$176,13,0)</f>
        <v>USD</v>
      </c>
      <c r="AD2466" s="164">
        <f t="shared" si="1077"/>
        <v>0</v>
      </c>
      <c r="AE2466" s="165">
        <f>IF(AU2466&gt;0.1,VLOOKUP(B2466,'P2 Origin'!$C$21:$M$176,3,0)*H2466,0)</f>
        <v>0</v>
      </c>
      <c r="AF2466" s="166">
        <f t="shared" si="1078"/>
        <v>0</v>
      </c>
      <c r="AG2466" s="165">
        <f>(VLOOKUP(B2466,'P2 Origin'!$C$21:$M$176,4,0))*AF2466</f>
        <v>0</v>
      </c>
      <c r="AH2466" s="166">
        <f t="shared" si="1079"/>
        <v>0</v>
      </c>
      <c r="AI2466" s="165">
        <f>(VLOOKUP(B2466,'P2 Origin'!$C$21:$M$176,5,0))*AH2466</f>
        <v>0</v>
      </c>
      <c r="AJ2466" s="166">
        <f t="shared" si="1093"/>
        <v>0</v>
      </c>
      <c r="AK2466" s="165">
        <f>(VLOOKUP(B2466,'P2 Origin'!$C$21:$M$176,6,0))*AJ2466</f>
        <v>0</v>
      </c>
      <c r="AL2466" s="166">
        <f t="shared" si="1080"/>
        <v>0</v>
      </c>
      <c r="AM2466" s="165">
        <f>(VLOOKUP($B2466,'P2 Origin'!$C$21:$M$176,7,0))*AL2466</f>
        <v>0</v>
      </c>
      <c r="AN2466" s="166">
        <f t="shared" si="1081"/>
        <v>38</v>
      </c>
      <c r="AO2466" s="165">
        <f>(VLOOKUP($B2466,'P2 Origin'!$C$21:$M$176,8,0))*AN2466</f>
        <v>0</v>
      </c>
      <c r="AP2466" s="166">
        <f t="shared" si="1082"/>
        <v>0</v>
      </c>
      <c r="AQ2466" s="165">
        <f>(VLOOKUP($B2466,'P2 Origin'!$C$21:$M$176,9,0))*AP2466</f>
        <v>0</v>
      </c>
      <c r="AR2466" s="155">
        <f t="shared" si="1095"/>
        <v>2</v>
      </c>
      <c r="AS2466" s="164">
        <f>(VLOOKUP(B2466,'P2 Origin'!$C$21:$M$176,10,0))*K2466</f>
        <v>0</v>
      </c>
      <c r="AT2466" s="164">
        <f>(VLOOKUP(B2466,'P2 Origin'!$C$21:$M$176,11,0))*J2466</f>
        <v>0</v>
      </c>
      <c r="AU2466" s="167">
        <v>38</v>
      </c>
      <c r="AV2466" s="168">
        <v>38</v>
      </c>
      <c r="AW2466" s="169">
        <v>0</v>
      </c>
      <c r="AX2466" s="170">
        <f>IF(AU2466&gt;=0.1,'P3 Bureaumarge zee- en luchtvr.'!$D$12,0)</f>
        <v>0</v>
      </c>
      <c r="AY2466" s="163">
        <f t="shared" si="1083"/>
        <v>0</v>
      </c>
      <c r="AZ2466" s="157" t="str">
        <f>VLOOKUP(D2466,'P4 Destination'!$C$21:$O$176,13,0)</f>
        <v>EUR</v>
      </c>
      <c r="BA2466" s="164">
        <f t="shared" si="1084"/>
        <v>0</v>
      </c>
      <c r="BB2466" s="171">
        <f>IF(AU2466&gt;0.1,(VLOOKUP(D2466,'P4 Destination'!$C$21:$M$176,3,0))*I2466,0)</f>
        <v>0</v>
      </c>
      <c r="BC2466" s="172">
        <f t="shared" si="1085"/>
        <v>0</v>
      </c>
      <c r="BD2466" s="171">
        <f>(VLOOKUP($D2466,'P4 Destination'!$C$21:$M$176,4,0))*BC2466</f>
        <v>0</v>
      </c>
      <c r="BE2466" s="172">
        <f t="shared" si="1086"/>
        <v>0</v>
      </c>
      <c r="BF2466" s="171">
        <f>(VLOOKUP($D2466,'P4 Destination'!$C$21:$M$176,5,0))*BE2466</f>
        <v>0</v>
      </c>
      <c r="BG2466" s="172">
        <f t="shared" si="1087"/>
        <v>0</v>
      </c>
      <c r="BH2466" s="171">
        <f>(VLOOKUP($D2466,'P4 Destination'!$C$21:$M$176,6,0))*BG2466</f>
        <v>0</v>
      </c>
      <c r="BI2466" s="172">
        <f t="shared" si="1088"/>
        <v>0</v>
      </c>
      <c r="BJ2466" s="171">
        <f>(VLOOKUP($D2466,'P4 Destination'!$C$21:$M$176,7,0))*BI2466</f>
        <v>0</v>
      </c>
      <c r="BK2466" s="172">
        <f t="shared" si="1089"/>
        <v>38</v>
      </c>
      <c r="BL2466" s="171">
        <f>(VLOOKUP($D2466,'P4 Destination'!$C$21:$M$176,8,0))*BK2466</f>
        <v>0</v>
      </c>
      <c r="BM2466" s="172">
        <f t="shared" si="1090"/>
        <v>0</v>
      </c>
      <c r="BN2466" s="171">
        <f>(VLOOKUP($D2466,'P4 Destination'!$C$21:$M$176,9,0))*BM2466</f>
        <v>0</v>
      </c>
      <c r="BO2466" s="154">
        <f t="shared" si="1096"/>
        <v>2</v>
      </c>
      <c r="BP2466" s="171">
        <f>(VLOOKUP(D2466,'P4 Destination'!$C$21:$M$176,10,0))*K2466</f>
        <v>0</v>
      </c>
      <c r="BQ2466" s="171">
        <f>(VLOOKUP(D2466,'P4 Destination'!$C$21:$M$176,11,0))*J2466</f>
        <v>0</v>
      </c>
      <c r="BR2466" s="173">
        <f t="shared" si="1091"/>
        <v>0</v>
      </c>
      <c r="BS2466" s="173">
        <f>(AV2466*2500)*'P6 Verzekering'!$E$11</f>
        <v>0</v>
      </c>
      <c r="BT2466" s="173">
        <f>(AW2466*2500)*'P6 Verzekering'!$E$12</f>
        <v>0</v>
      </c>
      <c r="BU2466" s="173">
        <f>(L2466*2500)*'P6 Verzekering'!$E$13</f>
        <v>0</v>
      </c>
      <c r="BV2466" s="173">
        <f t="shared" si="1092"/>
        <v>0</v>
      </c>
      <c r="BW2466"/>
      <c r="BX2466"/>
    </row>
    <row r="2467" spans="1:76">
      <c r="A2467" s="152" t="s">
        <v>3024</v>
      </c>
      <c r="B2467" s="152" t="s">
        <v>462</v>
      </c>
      <c r="C2467" s="152" t="s">
        <v>453</v>
      </c>
      <c r="D2467" s="152" t="s">
        <v>219</v>
      </c>
      <c r="E2467" s="152" t="s">
        <v>219</v>
      </c>
      <c r="F2467" s="153">
        <f t="shared" si="1094"/>
        <v>46</v>
      </c>
      <c r="G2467" s="154">
        <v>2</v>
      </c>
      <c r="H2467" s="154">
        <f>IFERROR(VLOOKUP(B2467,'P2 Origin'!$C$21:$Q$176,15,FALSE),0)</f>
        <v>1</v>
      </c>
      <c r="I2467" s="154">
        <f>IFERROR(VLOOKUP(D2467,'P4 Destination'!$C$21:$Q$176,15,FALSE),0)</f>
        <v>0</v>
      </c>
      <c r="J2467" s="155">
        <v>1</v>
      </c>
      <c r="K2467" s="155">
        <v>1</v>
      </c>
      <c r="L2467" s="156">
        <v>0</v>
      </c>
      <c r="M2467" s="155">
        <v>0</v>
      </c>
      <c r="N2467" s="155">
        <v>0</v>
      </c>
      <c r="O2467" s="157">
        <f t="shared" si="1069"/>
        <v>0</v>
      </c>
      <c r="P2467" s="158">
        <f t="shared" si="1070"/>
        <v>0</v>
      </c>
      <c r="Q2467" s="159">
        <f>IFERROR(VLOOKUP(N2467,'P1 Intra-Europees'!$A$15:$H$25,3,0),0)*P2467</f>
        <v>0</v>
      </c>
      <c r="R2467" s="160">
        <f t="shared" si="1071"/>
        <v>0</v>
      </c>
      <c r="S2467" s="159">
        <f>IFERROR(VLOOKUP(N2467,'P1 Intra-Europees'!$A$15:$H$25,4,0),0)*R2467</f>
        <v>0</v>
      </c>
      <c r="T2467" s="160">
        <f t="shared" si="1072"/>
        <v>0</v>
      </c>
      <c r="U2467" s="159">
        <f>IFERROR(VLOOKUP(N2467,'P1 Intra-Europees'!$A$15:$H$25,5,0),0)*T2467</f>
        <v>0</v>
      </c>
      <c r="V2467" s="160">
        <f t="shared" si="1073"/>
        <v>0</v>
      </c>
      <c r="W2467" s="159">
        <f>IFERROR(VLOOKUP(N2467,'P1 Intra-Europees'!$A$15:$H$25,6,0),0)*V2467</f>
        <v>0</v>
      </c>
      <c r="X2467" s="160">
        <f t="shared" si="1074"/>
        <v>0</v>
      </c>
      <c r="Y2467" s="159">
        <f>IFERROR(VLOOKUP(N2467,'P1 Intra-Europees'!$A$15:$H$25,7,0),0)*X2467</f>
        <v>0</v>
      </c>
      <c r="Z2467" s="161">
        <f t="shared" si="1075"/>
        <v>0</v>
      </c>
      <c r="AA2467" s="162">
        <f>IFERROR(VLOOKUP(N2467,'P1 Intra-Europees'!$A$15:$H$25,8,0),0)*Z2467</f>
        <v>0</v>
      </c>
      <c r="AB2467" s="163">
        <f t="shared" si="1076"/>
        <v>0</v>
      </c>
      <c r="AC2467" s="157" t="str">
        <f>VLOOKUP(B2467,'P2 Origin'!$C$21:$O$176,13,0)</f>
        <v>USD</v>
      </c>
      <c r="AD2467" s="164">
        <f t="shared" si="1077"/>
        <v>0</v>
      </c>
      <c r="AE2467" s="165">
        <f>IF(AU2467&gt;0.1,VLOOKUP(B2467,'P2 Origin'!$C$21:$M$176,3,0)*H2467,0)</f>
        <v>0</v>
      </c>
      <c r="AF2467" s="166">
        <f t="shared" si="1078"/>
        <v>0</v>
      </c>
      <c r="AG2467" s="165">
        <f>(VLOOKUP(B2467,'P2 Origin'!$C$21:$M$176,4,0))*AF2467</f>
        <v>0</v>
      </c>
      <c r="AH2467" s="166">
        <f t="shared" si="1079"/>
        <v>0</v>
      </c>
      <c r="AI2467" s="165">
        <f>(VLOOKUP(B2467,'P2 Origin'!$C$21:$M$176,5,0))*AH2467</f>
        <v>0</v>
      </c>
      <c r="AJ2467" s="166">
        <f t="shared" si="1093"/>
        <v>0</v>
      </c>
      <c r="AK2467" s="165">
        <f>(VLOOKUP(B2467,'P2 Origin'!$C$21:$M$176,6,0))*AJ2467</f>
        <v>0</v>
      </c>
      <c r="AL2467" s="166">
        <f t="shared" si="1080"/>
        <v>0</v>
      </c>
      <c r="AM2467" s="165">
        <f>(VLOOKUP($B2467,'P2 Origin'!$C$21:$M$176,7,0))*AL2467</f>
        <v>0</v>
      </c>
      <c r="AN2467" s="166">
        <f t="shared" si="1081"/>
        <v>0</v>
      </c>
      <c r="AO2467" s="165">
        <f>(VLOOKUP($B2467,'P2 Origin'!$C$21:$M$176,8,0))*AN2467</f>
        <v>0</v>
      </c>
      <c r="AP2467" s="166">
        <f t="shared" si="1082"/>
        <v>46</v>
      </c>
      <c r="AQ2467" s="165">
        <f>(VLOOKUP($B2467,'P2 Origin'!$C$21:$M$176,9,0))*AP2467</f>
        <v>0</v>
      </c>
      <c r="AR2467" s="155">
        <f t="shared" si="1095"/>
        <v>2</v>
      </c>
      <c r="AS2467" s="164">
        <f>(VLOOKUP(B2467,'P2 Origin'!$C$21:$M$176,10,0))*K2467</f>
        <v>0</v>
      </c>
      <c r="AT2467" s="164">
        <f>(VLOOKUP(B2467,'P2 Origin'!$C$21:$M$176,11,0))*J2467</f>
        <v>0</v>
      </c>
      <c r="AU2467" s="167">
        <v>46</v>
      </c>
      <c r="AV2467" s="168">
        <v>46</v>
      </c>
      <c r="AW2467" s="169">
        <v>0</v>
      </c>
      <c r="AX2467" s="170">
        <f>IF(AU2467&gt;=0.1,'P3 Bureaumarge zee- en luchtvr.'!$D$12,0)</f>
        <v>0</v>
      </c>
      <c r="AY2467" s="163">
        <f t="shared" si="1083"/>
        <v>0</v>
      </c>
      <c r="AZ2467" s="157" t="str">
        <f>VLOOKUP(D2467,'P4 Destination'!$C$21:$O$176,13,0)</f>
        <v>EUR</v>
      </c>
      <c r="BA2467" s="164">
        <f t="shared" si="1084"/>
        <v>0</v>
      </c>
      <c r="BB2467" s="171">
        <f>IF(AU2467&gt;0.1,(VLOOKUP(D2467,'P4 Destination'!$C$21:$M$176,3,0))*I2467,0)</f>
        <v>0</v>
      </c>
      <c r="BC2467" s="172">
        <f t="shared" si="1085"/>
        <v>0</v>
      </c>
      <c r="BD2467" s="171">
        <f>(VLOOKUP($D2467,'P4 Destination'!$C$21:$M$176,4,0))*BC2467</f>
        <v>0</v>
      </c>
      <c r="BE2467" s="172">
        <f t="shared" si="1086"/>
        <v>0</v>
      </c>
      <c r="BF2467" s="171">
        <f>(VLOOKUP($D2467,'P4 Destination'!$C$21:$M$176,5,0))*BE2467</f>
        <v>0</v>
      </c>
      <c r="BG2467" s="172">
        <f t="shared" si="1087"/>
        <v>0</v>
      </c>
      <c r="BH2467" s="171">
        <f>(VLOOKUP($D2467,'P4 Destination'!$C$21:$M$176,6,0))*BG2467</f>
        <v>0</v>
      </c>
      <c r="BI2467" s="172">
        <f t="shared" si="1088"/>
        <v>0</v>
      </c>
      <c r="BJ2467" s="171">
        <f>(VLOOKUP($D2467,'P4 Destination'!$C$21:$M$176,7,0))*BI2467</f>
        <v>0</v>
      </c>
      <c r="BK2467" s="172">
        <f t="shared" si="1089"/>
        <v>0</v>
      </c>
      <c r="BL2467" s="171">
        <f>(VLOOKUP($D2467,'P4 Destination'!$C$21:$M$176,8,0))*BK2467</f>
        <v>0</v>
      </c>
      <c r="BM2467" s="172">
        <f t="shared" si="1090"/>
        <v>46</v>
      </c>
      <c r="BN2467" s="171">
        <f>(VLOOKUP($D2467,'P4 Destination'!$C$21:$M$176,9,0))*BM2467</f>
        <v>0</v>
      </c>
      <c r="BO2467" s="154">
        <f t="shared" si="1096"/>
        <v>2</v>
      </c>
      <c r="BP2467" s="171">
        <f>(VLOOKUP(D2467,'P4 Destination'!$C$21:$M$176,10,0))*K2467</f>
        <v>0</v>
      </c>
      <c r="BQ2467" s="171">
        <f>(VLOOKUP(D2467,'P4 Destination'!$C$21:$M$176,11,0))*J2467</f>
        <v>0</v>
      </c>
      <c r="BR2467" s="173">
        <f t="shared" si="1091"/>
        <v>0</v>
      </c>
      <c r="BS2467" s="173">
        <f>(AV2467*2500)*'P6 Verzekering'!$E$11</f>
        <v>0</v>
      </c>
      <c r="BT2467" s="173">
        <f>(AW2467*2500)*'P6 Verzekering'!$E$12</f>
        <v>0</v>
      </c>
      <c r="BU2467" s="173">
        <f>(L2467*2500)*'P6 Verzekering'!$E$13</f>
        <v>0</v>
      </c>
      <c r="BV2467" s="173">
        <f t="shared" si="1092"/>
        <v>0</v>
      </c>
      <c r="BW2467"/>
      <c r="BX2467"/>
    </row>
    <row r="2468" spans="1:76" ht="14.45" customHeight="1">
      <c r="A2468" s="152" t="s">
        <v>3025</v>
      </c>
      <c r="B2468" s="152" t="s">
        <v>462</v>
      </c>
      <c r="C2468" s="152" t="s">
        <v>453</v>
      </c>
      <c r="D2468" s="152" t="s">
        <v>219</v>
      </c>
      <c r="E2468" s="152" t="s">
        <v>219</v>
      </c>
      <c r="F2468" s="153">
        <f t="shared" si="1094"/>
        <v>32</v>
      </c>
      <c r="G2468" s="154">
        <v>2</v>
      </c>
      <c r="H2468" s="154">
        <f>IFERROR(VLOOKUP(B2468,'P2 Origin'!$C$21:$Q$176,15,FALSE),0)</f>
        <v>1</v>
      </c>
      <c r="I2468" s="154">
        <f>IFERROR(VLOOKUP(D2468,'P4 Destination'!$C$21:$Q$176,15,FALSE),0)</f>
        <v>0</v>
      </c>
      <c r="J2468" s="155">
        <v>1</v>
      </c>
      <c r="K2468" s="155">
        <v>1</v>
      </c>
      <c r="L2468" s="156">
        <v>0</v>
      </c>
      <c r="M2468" s="155">
        <v>0</v>
      </c>
      <c r="N2468" s="155">
        <v>0</v>
      </c>
      <c r="O2468" s="157">
        <f t="shared" si="1069"/>
        <v>0</v>
      </c>
      <c r="P2468" s="158">
        <f t="shared" si="1070"/>
        <v>0</v>
      </c>
      <c r="Q2468" s="159">
        <f>IFERROR(VLOOKUP(N2468,'P1 Intra-Europees'!$A$15:$H$25,3,0),0)*P2468</f>
        <v>0</v>
      </c>
      <c r="R2468" s="160">
        <f t="shared" si="1071"/>
        <v>0</v>
      </c>
      <c r="S2468" s="159">
        <f>IFERROR(VLOOKUP(N2468,'P1 Intra-Europees'!$A$15:$H$25,4,0),0)*R2468</f>
        <v>0</v>
      </c>
      <c r="T2468" s="160">
        <f t="shared" si="1072"/>
        <v>0</v>
      </c>
      <c r="U2468" s="159">
        <f>IFERROR(VLOOKUP(N2468,'P1 Intra-Europees'!$A$15:$H$25,5,0),0)*T2468</f>
        <v>0</v>
      </c>
      <c r="V2468" s="160">
        <f t="shared" si="1073"/>
        <v>0</v>
      </c>
      <c r="W2468" s="159">
        <f>IFERROR(VLOOKUP(N2468,'P1 Intra-Europees'!$A$15:$H$25,6,0),0)*V2468</f>
        <v>0</v>
      </c>
      <c r="X2468" s="160">
        <f t="shared" si="1074"/>
        <v>0</v>
      </c>
      <c r="Y2468" s="159">
        <f>IFERROR(VLOOKUP(N2468,'P1 Intra-Europees'!$A$15:$H$25,7,0),0)*X2468</f>
        <v>0</v>
      </c>
      <c r="Z2468" s="161">
        <f t="shared" si="1075"/>
        <v>0</v>
      </c>
      <c r="AA2468" s="162">
        <f>IFERROR(VLOOKUP(N2468,'P1 Intra-Europees'!$A$15:$H$25,8,0),0)*Z2468</f>
        <v>0</v>
      </c>
      <c r="AB2468" s="163">
        <f t="shared" si="1076"/>
        <v>0</v>
      </c>
      <c r="AC2468" s="157" t="str">
        <f>VLOOKUP(B2468,'P2 Origin'!$C$21:$O$176,13,0)</f>
        <v>USD</v>
      </c>
      <c r="AD2468" s="164">
        <f t="shared" si="1077"/>
        <v>0</v>
      </c>
      <c r="AE2468" s="165">
        <f>IF(AU2468&gt;0.1,VLOOKUP(B2468,'P2 Origin'!$C$21:$M$176,3,0)*H2468,0)</f>
        <v>0</v>
      </c>
      <c r="AF2468" s="166">
        <f t="shared" si="1078"/>
        <v>0</v>
      </c>
      <c r="AG2468" s="165">
        <f>(VLOOKUP(B2468,'P2 Origin'!$C$21:$M$176,4,0))*AF2468</f>
        <v>0</v>
      </c>
      <c r="AH2468" s="166">
        <f t="shared" si="1079"/>
        <v>0</v>
      </c>
      <c r="AI2468" s="165">
        <f>(VLOOKUP(B2468,'P2 Origin'!$C$21:$M$176,5,0))*AH2468</f>
        <v>0</v>
      </c>
      <c r="AJ2468" s="166">
        <f t="shared" si="1093"/>
        <v>0</v>
      </c>
      <c r="AK2468" s="165">
        <f>(VLOOKUP(B2468,'P2 Origin'!$C$21:$M$176,6,0))*AJ2468</f>
        <v>0</v>
      </c>
      <c r="AL2468" s="166">
        <f t="shared" si="1080"/>
        <v>32</v>
      </c>
      <c r="AM2468" s="165">
        <f>(VLOOKUP($B2468,'P2 Origin'!$C$21:$M$176,7,0))*AL2468</f>
        <v>0</v>
      </c>
      <c r="AN2468" s="166">
        <f t="shared" si="1081"/>
        <v>0</v>
      </c>
      <c r="AO2468" s="165">
        <f>(VLOOKUP($B2468,'P2 Origin'!$C$21:$M$176,8,0))*AN2468</f>
        <v>0</v>
      </c>
      <c r="AP2468" s="166">
        <f t="shared" si="1082"/>
        <v>0</v>
      </c>
      <c r="AQ2468" s="165">
        <f>(VLOOKUP($B2468,'P2 Origin'!$C$21:$M$176,9,0))*AP2468</f>
        <v>0</v>
      </c>
      <c r="AR2468" s="155">
        <f t="shared" si="1095"/>
        <v>2</v>
      </c>
      <c r="AS2468" s="164">
        <f>(VLOOKUP(B2468,'P2 Origin'!$C$21:$M$176,10,0))*K2468</f>
        <v>0</v>
      </c>
      <c r="AT2468" s="164">
        <f>(VLOOKUP(B2468,'P2 Origin'!$C$21:$M$176,11,0))*J2468</f>
        <v>0</v>
      </c>
      <c r="AU2468" s="167">
        <v>32</v>
      </c>
      <c r="AV2468" s="168">
        <v>32</v>
      </c>
      <c r="AW2468" s="169">
        <v>0</v>
      </c>
      <c r="AX2468" s="170">
        <f>IF(AU2468&gt;=0.1,'P3 Bureaumarge zee- en luchtvr.'!$D$12,0)</f>
        <v>0</v>
      </c>
      <c r="AY2468" s="163">
        <f t="shared" si="1083"/>
        <v>0</v>
      </c>
      <c r="AZ2468" s="157" t="str">
        <f>VLOOKUP(D2468,'P4 Destination'!$C$21:$O$176,13,0)</f>
        <v>EUR</v>
      </c>
      <c r="BA2468" s="164">
        <f t="shared" si="1084"/>
        <v>0</v>
      </c>
      <c r="BB2468" s="171">
        <f>IF(AU2468&gt;0.1,(VLOOKUP(D2468,'P4 Destination'!$C$21:$M$176,3,0))*I2468,0)</f>
        <v>0</v>
      </c>
      <c r="BC2468" s="172">
        <f t="shared" si="1085"/>
        <v>0</v>
      </c>
      <c r="BD2468" s="171">
        <f>(VLOOKUP($D2468,'P4 Destination'!$C$21:$M$176,4,0))*BC2468</f>
        <v>0</v>
      </c>
      <c r="BE2468" s="172">
        <f t="shared" si="1086"/>
        <v>0</v>
      </c>
      <c r="BF2468" s="171">
        <f>(VLOOKUP($D2468,'P4 Destination'!$C$21:$M$176,5,0))*BE2468</f>
        <v>0</v>
      </c>
      <c r="BG2468" s="172">
        <f t="shared" si="1087"/>
        <v>0</v>
      </c>
      <c r="BH2468" s="171">
        <f>(VLOOKUP($D2468,'P4 Destination'!$C$21:$M$176,6,0))*BG2468</f>
        <v>0</v>
      </c>
      <c r="BI2468" s="172">
        <f t="shared" si="1088"/>
        <v>32</v>
      </c>
      <c r="BJ2468" s="171">
        <f>(VLOOKUP($D2468,'P4 Destination'!$C$21:$M$176,7,0))*BI2468</f>
        <v>0</v>
      </c>
      <c r="BK2468" s="172">
        <f t="shared" si="1089"/>
        <v>0</v>
      </c>
      <c r="BL2468" s="171">
        <f>(VLOOKUP($D2468,'P4 Destination'!$C$21:$M$176,8,0))*BK2468</f>
        <v>0</v>
      </c>
      <c r="BM2468" s="172">
        <f t="shared" si="1090"/>
        <v>0</v>
      </c>
      <c r="BN2468" s="171">
        <f>(VLOOKUP($D2468,'P4 Destination'!$C$21:$M$176,9,0))*BM2468</f>
        <v>0</v>
      </c>
      <c r="BO2468" s="154">
        <f t="shared" si="1096"/>
        <v>2</v>
      </c>
      <c r="BP2468" s="171">
        <f>(VLOOKUP(D2468,'P4 Destination'!$C$21:$M$176,10,0))*K2468</f>
        <v>0</v>
      </c>
      <c r="BQ2468" s="171">
        <f>(VLOOKUP(D2468,'P4 Destination'!$C$21:$M$176,11,0))*J2468</f>
        <v>0</v>
      </c>
      <c r="BR2468" s="173">
        <f t="shared" si="1091"/>
        <v>0</v>
      </c>
      <c r="BS2468" s="173">
        <f>(AV2468*2500)*'P6 Verzekering'!$E$11</f>
        <v>0</v>
      </c>
      <c r="BT2468" s="173">
        <f>(AW2468*2500)*'P6 Verzekering'!$E$12</f>
        <v>0</v>
      </c>
      <c r="BU2468" s="173">
        <f>(L2468*2500)*'P6 Verzekering'!$E$13</f>
        <v>0</v>
      </c>
      <c r="BV2468" s="173">
        <f t="shared" si="1092"/>
        <v>0</v>
      </c>
      <c r="BW2468"/>
      <c r="BX2468"/>
    </row>
    <row r="2469" spans="1:76">
      <c r="A2469" s="152" t="s">
        <v>3028</v>
      </c>
      <c r="B2469" s="152" t="s">
        <v>462</v>
      </c>
      <c r="C2469" s="152" t="s">
        <v>453</v>
      </c>
      <c r="D2469" s="152" t="s">
        <v>219</v>
      </c>
      <c r="E2469" s="152" t="s">
        <v>219</v>
      </c>
      <c r="F2469" s="153">
        <f t="shared" si="1094"/>
        <v>40</v>
      </c>
      <c r="G2469" s="154">
        <v>2</v>
      </c>
      <c r="H2469" s="154">
        <f>IFERROR(VLOOKUP(B2469,'P2 Origin'!$C$21:$Q$176,15,FALSE),0)</f>
        <v>1</v>
      </c>
      <c r="I2469" s="154">
        <f>IFERROR(VLOOKUP(D2469,'P4 Destination'!$C$21:$Q$176,15,FALSE),0)</f>
        <v>0</v>
      </c>
      <c r="J2469" s="155">
        <v>1</v>
      </c>
      <c r="K2469" s="155">
        <v>1</v>
      </c>
      <c r="L2469" s="156">
        <v>0</v>
      </c>
      <c r="M2469" s="155">
        <v>0</v>
      </c>
      <c r="N2469" s="155">
        <v>0</v>
      </c>
      <c r="O2469" s="157">
        <f t="shared" si="1069"/>
        <v>0</v>
      </c>
      <c r="P2469" s="158">
        <f t="shared" si="1070"/>
        <v>0</v>
      </c>
      <c r="Q2469" s="159">
        <f>IFERROR(VLOOKUP(N2469,'P1 Intra-Europees'!$A$15:$H$25,3,0),0)*P2469</f>
        <v>0</v>
      </c>
      <c r="R2469" s="160">
        <f t="shared" si="1071"/>
        <v>0</v>
      </c>
      <c r="S2469" s="159">
        <f>IFERROR(VLOOKUP(N2469,'P1 Intra-Europees'!$A$15:$H$25,4,0),0)*R2469</f>
        <v>0</v>
      </c>
      <c r="T2469" s="160">
        <f t="shared" si="1072"/>
        <v>0</v>
      </c>
      <c r="U2469" s="159">
        <f>IFERROR(VLOOKUP(N2469,'P1 Intra-Europees'!$A$15:$H$25,5,0),0)*T2469</f>
        <v>0</v>
      </c>
      <c r="V2469" s="160">
        <f t="shared" si="1073"/>
        <v>0</v>
      </c>
      <c r="W2469" s="159">
        <f>IFERROR(VLOOKUP(N2469,'P1 Intra-Europees'!$A$15:$H$25,6,0),0)*V2469</f>
        <v>0</v>
      </c>
      <c r="X2469" s="160">
        <f t="shared" si="1074"/>
        <v>0</v>
      </c>
      <c r="Y2469" s="159">
        <f>IFERROR(VLOOKUP(N2469,'P1 Intra-Europees'!$A$15:$H$25,7,0),0)*X2469</f>
        <v>0</v>
      </c>
      <c r="Z2469" s="161">
        <f t="shared" si="1075"/>
        <v>0</v>
      </c>
      <c r="AA2469" s="162">
        <f>IFERROR(VLOOKUP(N2469,'P1 Intra-Europees'!$A$15:$H$25,8,0),0)*Z2469</f>
        <v>0</v>
      </c>
      <c r="AB2469" s="163">
        <f t="shared" si="1076"/>
        <v>0</v>
      </c>
      <c r="AC2469" s="157" t="str">
        <f>VLOOKUP(B2469,'P2 Origin'!$C$21:$O$176,13,0)</f>
        <v>USD</v>
      </c>
      <c r="AD2469" s="164">
        <f t="shared" si="1077"/>
        <v>0</v>
      </c>
      <c r="AE2469" s="165">
        <f>IF(AU2469&gt;0.1,VLOOKUP(B2469,'P2 Origin'!$C$21:$M$176,3,0)*H2469,0)</f>
        <v>0</v>
      </c>
      <c r="AF2469" s="166">
        <f t="shared" si="1078"/>
        <v>0</v>
      </c>
      <c r="AG2469" s="165">
        <f>(VLOOKUP(B2469,'P2 Origin'!$C$21:$M$176,4,0))*AF2469</f>
        <v>0</v>
      </c>
      <c r="AH2469" s="166">
        <f t="shared" si="1079"/>
        <v>0</v>
      </c>
      <c r="AI2469" s="165">
        <f>(VLOOKUP(B2469,'P2 Origin'!$C$21:$M$176,5,0))*AH2469</f>
        <v>0</v>
      </c>
      <c r="AJ2469" s="166">
        <f t="shared" si="1093"/>
        <v>0</v>
      </c>
      <c r="AK2469" s="165">
        <f>(VLOOKUP(B2469,'P2 Origin'!$C$21:$M$176,6,0))*AJ2469</f>
        <v>0</v>
      </c>
      <c r="AL2469" s="166">
        <f t="shared" si="1080"/>
        <v>0</v>
      </c>
      <c r="AM2469" s="165">
        <f>(VLOOKUP($B2469,'P2 Origin'!$C$21:$M$176,7,0))*AL2469</f>
        <v>0</v>
      </c>
      <c r="AN2469" s="166">
        <f t="shared" si="1081"/>
        <v>40</v>
      </c>
      <c r="AO2469" s="165">
        <f>(VLOOKUP($B2469,'P2 Origin'!$C$21:$M$176,8,0))*AN2469</f>
        <v>0</v>
      </c>
      <c r="AP2469" s="166">
        <f t="shared" si="1082"/>
        <v>0</v>
      </c>
      <c r="AQ2469" s="165">
        <f>(VLOOKUP($B2469,'P2 Origin'!$C$21:$M$176,9,0))*AP2469</f>
        <v>0</v>
      </c>
      <c r="AR2469" s="155">
        <f t="shared" si="1095"/>
        <v>2</v>
      </c>
      <c r="AS2469" s="164">
        <f>(VLOOKUP(B2469,'P2 Origin'!$C$21:$M$176,10,0))*K2469</f>
        <v>0</v>
      </c>
      <c r="AT2469" s="164">
        <f>(VLOOKUP(B2469,'P2 Origin'!$C$21:$M$176,11,0))*J2469</f>
        <v>0</v>
      </c>
      <c r="AU2469" s="167">
        <v>40</v>
      </c>
      <c r="AV2469" s="168">
        <v>40</v>
      </c>
      <c r="AW2469" s="169">
        <v>0</v>
      </c>
      <c r="AX2469" s="170">
        <f>IF(AU2469&gt;=0.1,'P3 Bureaumarge zee- en luchtvr.'!$D$12,0)</f>
        <v>0</v>
      </c>
      <c r="AY2469" s="163">
        <f t="shared" si="1083"/>
        <v>0</v>
      </c>
      <c r="AZ2469" s="157" t="str">
        <f>VLOOKUP(D2469,'P4 Destination'!$C$21:$O$176,13,0)</f>
        <v>EUR</v>
      </c>
      <c r="BA2469" s="164">
        <f t="shared" si="1084"/>
        <v>0</v>
      </c>
      <c r="BB2469" s="171">
        <f>IF(AU2469&gt;0.1,(VLOOKUP(D2469,'P4 Destination'!$C$21:$M$176,3,0))*I2469,0)</f>
        <v>0</v>
      </c>
      <c r="BC2469" s="172">
        <f t="shared" si="1085"/>
        <v>0</v>
      </c>
      <c r="BD2469" s="171">
        <f>(VLOOKUP($D2469,'P4 Destination'!$C$21:$M$176,4,0))*BC2469</f>
        <v>0</v>
      </c>
      <c r="BE2469" s="172">
        <f t="shared" si="1086"/>
        <v>0</v>
      </c>
      <c r="BF2469" s="171">
        <f>(VLOOKUP($D2469,'P4 Destination'!$C$21:$M$176,5,0))*BE2469</f>
        <v>0</v>
      </c>
      <c r="BG2469" s="172">
        <f t="shared" si="1087"/>
        <v>0</v>
      </c>
      <c r="BH2469" s="171">
        <f>(VLOOKUP($D2469,'P4 Destination'!$C$21:$M$176,6,0))*BG2469</f>
        <v>0</v>
      </c>
      <c r="BI2469" s="172">
        <f t="shared" si="1088"/>
        <v>0</v>
      </c>
      <c r="BJ2469" s="171">
        <f>(VLOOKUP($D2469,'P4 Destination'!$C$21:$M$176,7,0))*BI2469</f>
        <v>0</v>
      </c>
      <c r="BK2469" s="172">
        <f t="shared" si="1089"/>
        <v>40</v>
      </c>
      <c r="BL2469" s="171">
        <f>(VLOOKUP($D2469,'P4 Destination'!$C$21:$M$176,8,0))*BK2469</f>
        <v>0</v>
      </c>
      <c r="BM2469" s="172">
        <f t="shared" si="1090"/>
        <v>0</v>
      </c>
      <c r="BN2469" s="171">
        <f>(VLOOKUP($D2469,'P4 Destination'!$C$21:$M$176,9,0))*BM2469</f>
        <v>0</v>
      </c>
      <c r="BO2469" s="154">
        <f t="shared" si="1096"/>
        <v>2</v>
      </c>
      <c r="BP2469" s="171">
        <f>(VLOOKUP(D2469,'P4 Destination'!$C$21:$M$176,10,0))*K2469</f>
        <v>0</v>
      </c>
      <c r="BQ2469" s="171">
        <f>(VLOOKUP(D2469,'P4 Destination'!$C$21:$M$176,11,0))*J2469</f>
        <v>0</v>
      </c>
      <c r="BR2469" s="173">
        <f t="shared" si="1091"/>
        <v>0</v>
      </c>
      <c r="BS2469" s="173">
        <f>(AV2469*2500)*'P6 Verzekering'!$E$11</f>
        <v>0</v>
      </c>
      <c r="BT2469" s="173">
        <f>(AW2469*2500)*'P6 Verzekering'!$E$12</f>
        <v>0</v>
      </c>
      <c r="BU2469" s="173">
        <f>(L2469*2500)*'P6 Verzekering'!$E$13</f>
        <v>0</v>
      </c>
      <c r="BV2469" s="173">
        <f t="shared" si="1092"/>
        <v>0</v>
      </c>
      <c r="BW2469"/>
      <c r="BX2469"/>
    </row>
    <row r="2470" spans="1:76" ht="14.45" customHeight="1">
      <c r="A2470" s="152" t="s">
        <v>3030</v>
      </c>
      <c r="B2470" s="152" t="s">
        <v>462</v>
      </c>
      <c r="C2470" s="152" t="s">
        <v>453</v>
      </c>
      <c r="D2470" s="152" t="s">
        <v>219</v>
      </c>
      <c r="E2470" s="152" t="s">
        <v>219</v>
      </c>
      <c r="F2470" s="153">
        <f t="shared" si="1094"/>
        <v>42</v>
      </c>
      <c r="G2470" s="154">
        <v>2</v>
      </c>
      <c r="H2470" s="154">
        <f>IFERROR(VLOOKUP(B2470,'P2 Origin'!$C$21:$Q$176,15,FALSE),0)</f>
        <v>1</v>
      </c>
      <c r="I2470" s="154">
        <f>IFERROR(VLOOKUP(D2470,'P4 Destination'!$C$21:$Q$176,15,FALSE),0)</f>
        <v>0</v>
      </c>
      <c r="J2470" s="155">
        <v>1</v>
      </c>
      <c r="K2470" s="155">
        <v>1</v>
      </c>
      <c r="L2470" s="156">
        <v>0</v>
      </c>
      <c r="M2470" s="155">
        <v>0</v>
      </c>
      <c r="N2470" s="155">
        <v>0</v>
      </c>
      <c r="O2470" s="157">
        <f t="shared" si="1069"/>
        <v>0</v>
      </c>
      <c r="P2470" s="158">
        <f t="shared" si="1070"/>
        <v>0</v>
      </c>
      <c r="Q2470" s="159">
        <f>IFERROR(VLOOKUP(N2470,'P1 Intra-Europees'!$A$15:$H$25,3,0),0)*P2470</f>
        <v>0</v>
      </c>
      <c r="R2470" s="160">
        <f t="shared" si="1071"/>
        <v>0</v>
      </c>
      <c r="S2470" s="159">
        <f>IFERROR(VLOOKUP(N2470,'P1 Intra-Europees'!$A$15:$H$25,4,0),0)*R2470</f>
        <v>0</v>
      </c>
      <c r="T2470" s="160">
        <f t="shared" si="1072"/>
        <v>0</v>
      </c>
      <c r="U2470" s="159">
        <f>IFERROR(VLOOKUP(N2470,'P1 Intra-Europees'!$A$15:$H$25,5,0),0)*T2470</f>
        <v>0</v>
      </c>
      <c r="V2470" s="160">
        <f t="shared" si="1073"/>
        <v>0</v>
      </c>
      <c r="W2470" s="159">
        <f>IFERROR(VLOOKUP(N2470,'P1 Intra-Europees'!$A$15:$H$25,6,0),0)*V2470</f>
        <v>0</v>
      </c>
      <c r="X2470" s="160">
        <f t="shared" si="1074"/>
        <v>0</v>
      </c>
      <c r="Y2470" s="159">
        <f>IFERROR(VLOOKUP(N2470,'P1 Intra-Europees'!$A$15:$H$25,7,0),0)*X2470</f>
        <v>0</v>
      </c>
      <c r="Z2470" s="161">
        <f t="shared" si="1075"/>
        <v>0</v>
      </c>
      <c r="AA2470" s="162">
        <f>IFERROR(VLOOKUP(N2470,'P1 Intra-Europees'!$A$15:$H$25,8,0),0)*Z2470</f>
        <v>0</v>
      </c>
      <c r="AB2470" s="163">
        <f t="shared" si="1076"/>
        <v>0</v>
      </c>
      <c r="AC2470" s="157" t="str">
        <f>VLOOKUP(B2470,'P2 Origin'!$C$21:$O$176,13,0)</f>
        <v>USD</v>
      </c>
      <c r="AD2470" s="164">
        <f t="shared" si="1077"/>
        <v>0</v>
      </c>
      <c r="AE2470" s="165">
        <f>IF(AU2470&gt;0.1,VLOOKUP(B2470,'P2 Origin'!$C$21:$M$176,3,0)*H2470,0)</f>
        <v>0</v>
      </c>
      <c r="AF2470" s="166">
        <f t="shared" si="1078"/>
        <v>0</v>
      </c>
      <c r="AG2470" s="165">
        <f>(VLOOKUP(B2470,'P2 Origin'!$C$21:$M$176,4,0))*AF2470</f>
        <v>0</v>
      </c>
      <c r="AH2470" s="166">
        <f t="shared" si="1079"/>
        <v>0</v>
      </c>
      <c r="AI2470" s="165">
        <f>(VLOOKUP(B2470,'P2 Origin'!$C$21:$M$176,5,0))*AH2470</f>
        <v>0</v>
      </c>
      <c r="AJ2470" s="166">
        <f t="shared" si="1093"/>
        <v>0</v>
      </c>
      <c r="AK2470" s="165">
        <f>(VLOOKUP(B2470,'P2 Origin'!$C$21:$M$176,6,0))*AJ2470</f>
        <v>0</v>
      </c>
      <c r="AL2470" s="166">
        <f t="shared" si="1080"/>
        <v>0</v>
      </c>
      <c r="AM2470" s="165">
        <f>(VLOOKUP($B2470,'P2 Origin'!$C$21:$M$176,7,0))*AL2470</f>
        <v>0</v>
      </c>
      <c r="AN2470" s="166">
        <f t="shared" si="1081"/>
        <v>42</v>
      </c>
      <c r="AO2470" s="165">
        <f>(VLOOKUP($B2470,'P2 Origin'!$C$21:$M$176,8,0))*AN2470</f>
        <v>0</v>
      </c>
      <c r="AP2470" s="166">
        <f t="shared" si="1082"/>
        <v>0</v>
      </c>
      <c r="AQ2470" s="165">
        <f>(VLOOKUP($B2470,'P2 Origin'!$C$21:$M$176,9,0))*AP2470</f>
        <v>0</v>
      </c>
      <c r="AR2470" s="155">
        <f t="shared" si="1095"/>
        <v>2</v>
      </c>
      <c r="AS2470" s="164">
        <f>(VLOOKUP(B2470,'P2 Origin'!$C$21:$M$176,10,0))*K2470</f>
        <v>0</v>
      </c>
      <c r="AT2470" s="164">
        <f>(VLOOKUP(B2470,'P2 Origin'!$C$21:$M$176,11,0))*J2470</f>
        <v>0</v>
      </c>
      <c r="AU2470" s="167">
        <v>42</v>
      </c>
      <c r="AV2470" s="168">
        <v>42</v>
      </c>
      <c r="AW2470" s="169">
        <v>0</v>
      </c>
      <c r="AX2470" s="170">
        <f>IF(AU2470&gt;=0.1,'P3 Bureaumarge zee- en luchtvr.'!$D$12,0)</f>
        <v>0</v>
      </c>
      <c r="AY2470" s="163">
        <f t="shared" si="1083"/>
        <v>0</v>
      </c>
      <c r="AZ2470" s="157" t="str">
        <f>VLOOKUP(D2470,'P4 Destination'!$C$21:$O$176,13,0)</f>
        <v>EUR</v>
      </c>
      <c r="BA2470" s="164">
        <f t="shared" si="1084"/>
        <v>0</v>
      </c>
      <c r="BB2470" s="171">
        <f>IF(AU2470&gt;0.1,(VLOOKUP(D2470,'P4 Destination'!$C$21:$M$176,3,0))*I2470,0)</f>
        <v>0</v>
      </c>
      <c r="BC2470" s="172">
        <f t="shared" si="1085"/>
        <v>0</v>
      </c>
      <c r="BD2470" s="171">
        <f>(VLOOKUP($D2470,'P4 Destination'!$C$21:$M$176,4,0))*BC2470</f>
        <v>0</v>
      </c>
      <c r="BE2470" s="172">
        <f t="shared" si="1086"/>
        <v>0</v>
      </c>
      <c r="BF2470" s="171">
        <f>(VLOOKUP($D2470,'P4 Destination'!$C$21:$M$176,5,0))*BE2470</f>
        <v>0</v>
      </c>
      <c r="BG2470" s="172">
        <f t="shared" si="1087"/>
        <v>0</v>
      </c>
      <c r="BH2470" s="171">
        <f>(VLOOKUP($D2470,'P4 Destination'!$C$21:$M$176,6,0))*BG2470</f>
        <v>0</v>
      </c>
      <c r="BI2470" s="172">
        <f t="shared" si="1088"/>
        <v>0</v>
      </c>
      <c r="BJ2470" s="171">
        <f>(VLOOKUP($D2470,'P4 Destination'!$C$21:$M$176,7,0))*BI2470</f>
        <v>0</v>
      </c>
      <c r="BK2470" s="172">
        <f t="shared" si="1089"/>
        <v>42</v>
      </c>
      <c r="BL2470" s="171">
        <f>(VLOOKUP($D2470,'P4 Destination'!$C$21:$M$176,8,0))*BK2470</f>
        <v>0</v>
      </c>
      <c r="BM2470" s="172">
        <f t="shared" si="1090"/>
        <v>0</v>
      </c>
      <c r="BN2470" s="171">
        <f>(VLOOKUP($D2470,'P4 Destination'!$C$21:$M$176,9,0))*BM2470</f>
        <v>0</v>
      </c>
      <c r="BO2470" s="154">
        <f t="shared" si="1096"/>
        <v>2</v>
      </c>
      <c r="BP2470" s="171">
        <f>(VLOOKUP(D2470,'P4 Destination'!$C$21:$M$176,10,0))*K2470</f>
        <v>0</v>
      </c>
      <c r="BQ2470" s="171">
        <f>(VLOOKUP(D2470,'P4 Destination'!$C$21:$M$176,11,0))*J2470</f>
        <v>0</v>
      </c>
      <c r="BR2470" s="173">
        <f t="shared" si="1091"/>
        <v>0</v>
      </c>
      <c r="BS2470" s="173">
        <f>(AV2470*2500)*'P6 Verzekering'!$E$11</f>
        <v>0</v>
      </c>
      <c r="BT2470" s="173">
        <f>(AW2470*2500)*'P6 Verzekering'!$E$12</f>
        <v>0</v>
      </c>
      <c r="BU2470" s="173">
        <f>(L2470*2500)*'P6 Verzekering'!$E$13</f>
        <v>0</v>
      </c>
      <c r="BV2470" s="173">
        <f t="shared" si="1092"/>
        <v>0</v>
      </c>
      <c r="BW2470"/>
      <c r="BX2470"/>
    </row>
    <row r="2471" spans="1:76">
      <c r="A2471" s="152" t="s">
        <v>3146</v>
      </c>
      <c r="B2471" s="152" t="s">
        <v>320</v>
      </c>
      <c r="C2471" s="152" t="s">
        <v>319</v>
      </c>
      <c r="D2471" s="152" t="s">
        <v>219</v>
      </c>
      <c r="E2471" s="152" t="s">
        <v>219</v>
      </c>
      <c r="F2471" s="153">
        <f t="shared" si="1094"/>
        <v>10</v>
      </c>
      <c r="G2471" s="154">
        <v>2</v>
      </c>
      <c r="H2471" s="154">
        <f>IFERROR(VLOOKUP(B2471,'P2 Origin'!$C$21:$Q$176,15,FALSE),0)</f>
        <v>0</v>
      </c>
      <c r="I2471" s="154">
        <f>IFERROR(VLOOKUP(D2471,'P4 Destination'!$C$21:$Q$176,15,FALSE),0)</f>
        <v>0</v>
      </c>
      <c r="J2471" s="155"/>
      <c r="K2471" s="155">
        <v>2</v>
      </c>
      <c r="L2471" s="156">
        <v>0</v>
      </c>
      <c r="M2471" s="155">
        <v>0</v>
      </c>
      <c r="N2471" s="155">
        <v>0</v>
      </c>
      <c r="O2471" s="157">
        <f t="shared" si="1069"/>
        <v>0</v>
      </c>
      <c r="P2471" s="158">
        <f t="shared" si="1070"/>
        <v>0</v>
      </c>
      <c r="Q2471" s="159">
        <f>IFERROR(VLOOKUP(N2471,'P1 Intra-Europees'!$A$15:$H$25,3,0),0)*P2471</f>
        <v>0</v>
      </c>
      <c r="R2471" s="160">
        <f t="shared" si="1071"/>
        <v>0</v>
      </c>
      <c r="S2471" s="159">
        <f>IFERROR(VLOOKUP(N2471,'P1 Intra-Europees'!$A$15:$H$25,4,0),0)*R2471</f>
        <v>0</v>
      </c>
      <c r="T2471" s="160">
        <f t="shared" si="1072"/>
        <v>0</v>
      </c>
      <c r="U2471" s="159">
        <f>IFERROR(VLOOKUP(N2471,'P1 Intra-Europees'!$A$15:$H$25,5,0),0)*T2471</f>
        <v>0</v>
      </c>
      <c r="V2471" s="160">
        <f t="shared" si="1073"/>
        <v>0</v>
      </c>
      <c r="W2471" s="159">
        <f>IFERROR(VLOOKUP(N2471,'P1 Intra-Europees'!$A$15:$H$25,6,0),0)*V2471</f>
        <v>0</v>
      </c>
      <c r="X2471" s="160">
        <f t="shared" si="1074"/>
        <v>0</v>
      </c>
      <c r="Y2471" s="159">
        <f>IFERROR(VLOOKUP(N2471,'P1 Intra-Europees'!$A$15:$H$25,7,0),0)*X2471</f>
        <v>0</v>
      </c>
      <c r="Z2471" s="161">
        <f t="shared" si="1075"/>
        <v>0</v>
      </c>
      <c r="AA2471" s="162">
        <f>IFERROR(VLOOKUP(N2471,'P1 Intra-Europees'!$A$15:$H$25,8,0),0)*Z2471</f>
        <v>0</v>
      </c>
      <c r="AB2471" s="163">
        <f t="shared" si="1076"/>
        <v>0</v>
      </c>
      <c r="AC2471" s="157" t="str">
        <f>VLOOKUP(B2471,'P2 Origin'!$C$21:$O$176,13,0)</f>
        <v>USD</v>
      </c>
      <c r="AD2471" s="164">
        <f t="shared" si="1077"/>
        <v>0</v>
      </c>
      <c r="AE2471" s="165">
        <f>IF(AU2471&gt;0.1,VLOOKUP(B2471,'P2 Origin'!$C$21:$M$176,3,0)*H2471,0)</f>
        <v>0</v>
      </c>
      <c r="AF2471" s="166">
        <f t="shared" si="1078"/>
        <v>0</v>
      </c>
      <c r="AG2471" s="165">
        <f>(VLOOKUP(B2471,'P2 Origin'!$C$21:$M$176,4,0))*AF2471</f>
        <v>0</v>
      </c>
      <c r="AH2471" s="166">
        <f t="shared" si="1079"/>
        <v>10</v>
      </c>
      <c r="AI2471" s="165">
        <f>(VLOOKUP(B2471,'P2 Origin'!$C$21:$M$176,5,0))*AH2471</f>
        <v>0</v>
      </c>
      <c r="AJ2471" s="166">
        <f t="shared" si="1093"/>
        <v>0</v>
      </c>
      <c r="AK2471" s="165">
        <f>(VLOOKUP(B2471,'P2 Origin'!$C$21:$M$176,6,0))*AJ2471</f>
        <v>0</v>
      </c>
      <c r="AL2471" s="166">
        <f t="shared" si="1080"/>
        <v>0</v>
      </c>
      <c r="AM2471" s="165">
        <f>(VLOOKUP($B2471,'P2 Origin'!$C$21:$M$176,7,0))*AL2471</f>
        <v>0</v>
      </c>
      <c r="AN2471" s="166">
        <f t="shared" si="1081"/>
        <v>0</v>
      </c>
      <c r="AO2471" s="165">
        <f>(VLOOKUP($B2471,'P2 Origin'!$C$21:$M$176,8,0))*AN2471</f>
        <v>0</v>
      </c>
      <c r="AP2471" s="166">
        <f t="shared" si="1082"/>
        <v>0</v>
      </c>
      <c r="AQ2471" s="165">
        <f>(VLOOKUP($B2471,'P2 Origin'!$C$21:$M$176,9,0))*AP2471</f>
        <v>0</v>
      </c>
      <c r="AR2471" s="155">
        <f t="shared" si="1095"/>
        <v>2</v>
      </c>
      <c r="AS2471" s="164">
        <f>(VLOOKUP(B2471,'P2 Origin'!$C$21:$M$176,10,0))*K2471</f>
        <v>0</v>
      </c>
      <c r="AT2471" s="164">
        <f>(VLOOKUP(B2471,'P2 Origin'!$C$21:$M$176,11,0))*J2471</f>
        <v>0</v>
      </c>
      <c r="AU2471" s="167">
        <v>10</v>
      </c>
      <c r="AV2471" s="168">
        <v>10</v>
      </c>
      <c r="AW2471" s="169">
        <v>0</v>
      </c>
      <c r="AX2471" s="170">
        <f>IF(AU2471&gt;=0.1,'P3 Bureaumarge zee- en luchtvr.'!$D$12,0)</f>
        <v>0</v>
      </c>
      <c r="AY2471" s="163">
        <f t="shared" si="1083"/>
        <v>0</v>
      </c>
      <c r="AZ2471" s="157" t="str">
        <f>VLOOKUP(D2471,'P4 Destination'!$C$21:$O$176,13,0)</f>
        <v>EUR</v>
      </c>
      <c r="BA2471" s="164">
        <f t="shared" si="1084"/>
        <v>0</v>
      </c>
      <c r="BB2471" s="171">
        <f>IF(AU2471&gt;0.1,(VLOOKUP(D2471,'P4 Destination'!$C$21:$M$176,3,0))*I2471,0)</f>
        <v>0</v>
      </c>
      <c r="BC2471" s="172">
        <f t="shared" si="1085"/>
        <v>0</v>
      </c>
      <c r="BD2471" s="171">
        <f>(VLOOKUP($D2471,'P4 Destination'!$C$21:$M$176,4,0))*BC2471</f>
        <v>0</v>
      </c>
      <c r="BE2471" s="172">
        <f t="shared" si="1086"/>
        <v>10</v>
      </c>
      <c r="BF2471" s="171">
        <f>(VLOOKUP($D2471,'P4 Destination'!$C$21:$M$176,5,0))*BE2471</f>
        <v>0</v>
      </c>
      <c r="BG2471" s="172">
        <f t="shared" si="1087"/>
        <v>0</v>
      </c>
      <c r="BH2471" s="171">
        <f>(VLOOKUP($D2471,'P4 Destination'!$C$21:$M$176,6,0))*BG2471</f>
        <v>0</v>
      </c>
      <c r="BI2471" s="172">
        <f t="shared" si="1088"/>
        <v>0</v>
      </c>
      <c r="BJ2471" s="171">
        <f>(VLOOKUP($D2471,'P4 Destination'!$C$21:$M$176,7,0))*BI2471</f>
        <v>0</v>
      </c>
      <c r="BK2471" s="172">
        <f t="shared" si="1089"/>
        <v>0</v>
      </c>
      <c r="BL2471" s="171">
        <f>(VLOOKUP($D2471,'P4 Destination'!$C$21:$M$176,8,0))*BK2471</f>
        <v>0</v>
      </c>
      <c r="BM2471" s="172">
        <f t="shared" si="1090"/>
        <v>0</v>
      </c>
      <c r="BN2471" s="171">
        <f>(VLOOKUP($D2471,'P4 Destination'!$C$21:$M$176,9,0))*BM2471</f>
        <v>0</v>
      </c>
      <c r="BO2471" s="154">
        <f t="shared" si="1096"/>
        <v>2</v>
      </c>
      <c r="BP2471" s="171">
        <f>(VLOOKUP(D2471,'P4 Destination'!$C$21:$M$176,10,0))*K2471</f>
        <v>0</v>
      </c>
      <c r="BQ2471" s="171">
        <f>(VLOOKUP(D2471,'P4 Destination'!$C$21:$M$176,11,0))*J2471</f>
        <v>0</v>
      </c>
      <c r="BR2471" s="173">
        <f t="shared" si="1091"/>
        <v>0</v>
      </c>
      <c r="BS2471" s="173">
        <f>(AV2471*2500)*'P6 Verzekering'!$E$11</f>
        <v>0</v>
      </c>
      <c r="BT2471" s="173">
        <f>(AW2471*2500)*'P6 Verzekering'!$E$12</f>
        <v>0</v>
      </c>
      <c r="BU2471" s="173">
        <f>(L2471*2500)*'P6 Verzekering'!$E$13</f>
        <v>0</v>
      </c>
      <c r="BV2471" s="173">
        <f t="shared" si="1092"/>
        <v>0</v>
      </c>
      <c r="BW2471"/>
      <c r="BX2471"/>
    </row>
    <row r="2472" spans="1:76">
      <c r="A2472" s="152" t="s">
        <v>3156</v>
      </c>
      <c r="B2472" s="152" t="s">
        <v>320</v>
      </c>
      <c r="C2472" s="152" t="s">
        <v>319</v>
      </c>
      <c r="D2472" s="152" t="s">
        <v>219</v>
      </c>
      <c r="E2472" s="152" t="s">
        <v>219</v>
      </c>
      <c r="F2472" s="153">
        <f t="shared" si="1094"/>
        <v>30</v>
      </c>
      <c r="G2472" s="154">
        <v>2</v>
      </c>
      <c r="H2472" s="154">
        <f>IFERROR(VLOOKUP(B2472,'P2 Origin'!$C$21:$Q$176,15,FALSE),0)</f>
        <v>0</v>
      </c>
      <c r="I2472" s="154">
        <f>IFERROR(VLOOKUP(D2472,'P4 Destination'!$C$21:$Q$176,15,FALSE),0)</f>
        <v>0</v>
      </c>
      <c r="J2472" s="155">
        <v>1</v>
      </c>
      <c r="K2472" s="155">
        <v>1</v>
      </c>
      <c r="L2472" s="156">
        <v>0</v>
      </c>
      <c r="M2472" s="155">
        <v>0</v>
      </c>
      <c r="N2472" s="155">
        <v>0</v>
      </c>
      <c r="O2472" s="157">
        <f t="shared" si="1069"/>
        <v>0</v>
      </c>
      <c r="P2472" s="158">
        <f t="shared" si="1070"/>
        <v>0</v>
      </c>
      <c r="Q2472" s="159">
        <f>IFERROR(VLOOKUP(N2472,'P1 Intra-Europees'!$A$15:$H$25,3,0),0)*P2472</f>
        <v>0</v>
      </c>
      <c r="R2472" s="160">
        <f t="shared" si="1071"/>
        <v>0</v>
      </c>
      <c r="S2472" s="159">
        <f>IFERROR(VLOOKUP(N2472,'P1 Intra-Europees'!$A$15:$H$25,4,0),0)*R2472</f>
        <v>0</v>
      </c>
      <c r="T2472" s="160">
        <f t="shared" si="1072"/>
        <v>0</v>
      </c>
      <c r="U2472" s="159">
        <f>IFERROR(VLOOKUP(N2472,'P1 Intra-Europees'!$A$15:$H$25,5,0),0)*T2472</f>
        <v>0</v>
      </c>
      <c r="V2472" s="160">
        <f t="shared" si="1073"/>
        <v>0</v>
      </c>
      <c r="W2472" s="159">
        <f>IFERROR(VLOOKUP(N2472,'P1 Intra-Europees'!$A$15:$H$25,6,0),0)*V2472</f>
        <v>0</v>
      </c>
      <c r="X2472" s="160">
        <f t="shared" si="1074"/>
        <v>0</v>
      </c>
      <c r="Y2472" s="159">
        <f>IFERROR(VLOOKUP(N2472,'P1 Intra-Europees'!$A$15:$H$25,7,0),0)*X2472</f>
        <v>0</v>
      </c>
      <c r="Z2472" s="161">
        <f t="shared" si="1075"/>
        <v>0</v>
      </c>
      <c r="AA2472" s="162">
        <f>IFERROR(VLOOKUP(N2472,'P1 Intra-Europees'!$A$15:$H$25,8,0),0)*Z2472</f>
        <v>0</v>
      </c>
      <c r="AB2472" s="163">
        <f t="shared" si="1076"/>
        <v>0</v>
      </c>
      <c r="AC2472" s="157" t="str">
        <f>VLOOKUP(B2472,'P2 Origin'!$C$21:$O$176,13,0)</f>
        <v>USD</v>
      </c>
      <c r="AD2472" s="164">
        <f t="shared" si="1077"/>
        <v>0</v>
      </c>
      <c r="AE2472" s="165">
        <f>IF(AU2472&gt;0.1,VLOOKUP(B2472,'P2 Origin'!$C$21:$M$176,3,0)*H2472,0)</f>
        <v>0</v>
      </c>
      <c r="AF2472" s="166">
        <f t="shared" si="1078"/>
        <v>0</v>
      </c>
      <c r="AG2472" s="165">
        <f>(VLOOKUP(B2472,'P2 Origin'!$C$21:$M$176,4,0))*AF2472</f>
        <v>0</v>
      </c>
      <c r="AH2472" s="166">
        <f t="shared" si="1079"/>
        <v>0</v>
      </c>
      <c r="AI2472" s="165">
        <f>(VLOOKUP(B2472,'P2 Origin'!$C$21:$M$176,5,0))*AH2472</f>
        <v>0</v>
      </c>
      <c r="AJ2472" s="166">
        <f t="shared" si="1093"/>
        <v>0</v>
      </c>
      <c r="AK2472" s="165">
        <f>(VLOOKUP(B2472,'P2 Origin'!$C$21:$M$176,6,0))*AJ2472</f>
        <v>0</v>
      </c>
      <c r="AL2472" s="166">
        <f t="shared" si="1080"/>
        <v>30</v>
      </c>
      <c r="AM2472" s="165">
        <f>(VLOOKUP($B2472,'P2 Origin'!$C$21:$M$176,7,0))*AL2472</f>
        <v>0</v>
      </c>
      <c r="AN2472" s="166">
        <f t="shared" si="1081"/>
        <v>0</v>
      </c>
      <c r="AO2472" s="165">
        <f>(VLOOKUP($B2472,'P2 Origin'!$C$21:$M$176,8,0))*AN2472</f>
        <v>0</v>
      </c>
      <c r="AP2472" s="166">
        <f t="shared" si="1082"/>
        <v>0</v>
      </c>
      <c r="AQ2472" s="165">
        <f>(VLOOKUP($B2472,'P2 Origin'!$C$21:$M$176,9,0))*AP2472</f>
        <v>0</v>
      </c>
      <c r="AR2472" s="155">
        <f t="shared" si="1095"/>
        <v>2</v>
      </c>
      <c r="AS2472" s="164">
        <f>(VLOOKUP(B2472,'P2 Origin'!$C$21:$M$176,10,0))*K2472</f>
        <v>0</v>
      </c>
      <c r="AT2472" s="164">
        <f>(VLOOKUP(B2472,'P2 Origin'!$C$21:$M$176,11,0))*J2472</f>
        <v>0</v>
      </c>
      <c r="AU2472" s="167">
        <v>30</v>
      </c>
      <c r="AV2472" s="168">
        <v>30</v>
      </c>
      <c r="AW2472" s="169">
        <v>0</v>
      </c>
      <c r="AX2472" s="170">
        <f>IF(AU2472&gt;=0.1,'P3 Bureaumarge zee- en luchtvr.'!$D$12,0)</f>
        <v>0</v>
      </c>
      <c r="AY2472" s="163">
        <f t="shared" si="1083"/>
        <v>0</v>
      </c>
      <c r="AZ2472" s="157" t="str">
        <f>VLOOKUP(D2472,'P4 Destination'!$C$21:$O$176,13,0)</f>
        <v>EUR</v>
      </c>
      <c r="BA2472" s="164">
        <f t="shared" si="1084"/>
        <v>0</v>
      </c>
      <c r="BB2472" s="171">
        <f>IF(AU2472&gt;0.1,(VLOOKUP(D2472,'P4 Destination'!$C$21:$M$176,3,0))*I2472,0)</f>
        <v>0</v>
      </c>
      <c r="BC2472" s="172">
        <f t="shared" si="1085"/>
        <v>0</v>
      </c>
      <c r="BD2472" s="171">
        <f>(VLOOKUP($D2472,'P4 Destination'!$C$21:$M$176,4,0))*BC2472</f>
        <v>0</v>
      </c>
      <c r="BE2472" s="172">
        <f t="shared" si="1086"/>
        <v>0</v>
      </c>
      <c r="BF2472" s="171">
        <f>(VLOOKUP($D2472,'P4 Destination'!$C$21:$M$176,5,0))*BE2472</f>
        <v>0</v>
      </c>
      <c r="BG2472" s="172">
        <f t="shared" si="1087"/>
        <v>0</v>
      </c>
      <c r="BH2472" s="171">
        <f>(VLOOKUP($D2472,'P4 Destination'!$C$21:$M$176,6,0))*BG2472</f>
        <v>0</v>
      </c>
      <c r="BI2472" s="172">
        <f t="shared" si="1088"/>
        <v>30</v>
      </c>
      <c r="BJ2472" s="171">
        <f>(VLOOKUP($D2472,'P4 Destination'!$C$21:$M$176,7,0))*BI2472</f>
        <v>0</v>
      </c>
      <c r="BK2472" s="172">
        <f t="shared" si="1089"/>
        <v>0</v>
      </c>
      <c r="BL2472" s="171">
        <f>(VLOOKUP($D2472,'P4 Destination'!$C$21:$M$176,8,0))*BK2472</f>
        <v>0</v>
      </c>
      <c r="BM2472" s="172">
        <f t="shared" si="1090"/>
        <v>0</v>
      </c>
      <c r="BN2472" s="171">
        <f>(VLOOKUP($D2472,'P4 Destination'!$C$21:$M$176,9,0))*BM2472</f>
        <v>0</v>
      </c>
      <c r="BO2472" s="154">
        <f t="shared" si="1096"/>
        <v>2</v>
      </c>
      <c r="BP2472" s="171">
        <f>(VLOOKUP(D2472,'P4 Destination'!$C$21:$M$176,10,0))*K2472</f>
        <v>0</v>
      </c>
      <c r="BQ2472" s="171">
        <f>(VLOOKUP(D2472,'P4 Destination'!$C$21:$M$176,11,0))*J2472</f>
        <v>0</v>
      </c>
      <c r="BR2472" s="173">
        <f t="shared" si="1091"/>
        <v>0</v>
      </c>
      <c r="BS2472" s="173">
        <f>(AV2472*2500)*'P6 Verzekering'!$E$11</f>
        <v>0</v>
      </c>
      <c r="BT2472" s="173">
        <f>(AW2472*2500)*'P6 Verzekering'!$E$12</f>
        <v>0</v>
      </c>
      <c r="BU2472" s="173">
        <f>(L2472*2500)*'P6 Verzekering'!$E$13</f>
        <v>0</v>
      </c>
      <c r="BV2472" s="173">
        <f t="shared" si="1092"/>
        <v>0</v>
      </c>
      <c r="BW2472"/>
      <c r="BX2472"/>
    </row>
    <row r="2473" spans="1:76">
      <c r="A2473" s="152" t="s">
        <v>1294</v>
      </c>
      <c r="B2473" s="152" t="s">
        <v>1295</v>
      </c>
      <c r="C2473" s="152" t="s">
        <v>254</v>
      </c>
      <c r="D2473" s="152" t="s">
        <v>219</v>
      </c>
      <c r="E2473" s="152" t="s">
        <v>219</v>
      </c>
      <c r="F2473" s="153">
        <f t="shared" si="1094"/>
        <v>5</v>
      </c>
      <c r="G2473" s="154">
        <v>1</v>
      </c>
      <c r="H2473" s="154">
        <f>IFERROR(VLOOKUP(B2473,'P2 Origin'!$C$21:$Q$176,15,FALSE),0)</f>
        <v>1</v>
      </c>
      <c r="I2473" s="154">
        <f>IFERROR(VLOOKUP(D2473,'P4 Destination'!$C$21:$Q$176,15,FALSE),0)</f>
        <v>0</v>
      </c>
      <c r="J2473" s="155"/>
      <c r="K2473" s="155"/>
      <c r="L2473" s="156">
        <v>5</v>
      </c>
      <c r="M2473" s="155">
        <v>1953</v>
      </c>
      <c r="N2473" s="155">
        <v>7</v>
      </c>
      <c r="O2473" s="157">
        <f t="shared" si="1069"/>
        <v>0</v>
      </c>
      <c r="P2473" s="158">
        <f t="shared" si="1070"/>
        <v>5</v>
      </c>
      <c r="Q2473" s="159">
        <f>IFERROR(VLOOKUP(N2473,'P1 Intra-Europees'!$A$15:$H$25,3,0),0)*P2473</f>
        <v>0</v>
      </c>
      <c r="R2473" s="160">
        <f t="shared" si="1071"/>
        <v>0</v>
      </c>
      <c r="S2473" s="159">
        <f>IFERROR(VLOOKUP(N2473,'P1 Intra-Europees'!$A$15:$H$25,4,0),0)*R2473</f>
        <v>0</v>
      </c>
      <c r="T2473" s="160">
        <f t="shared" si="1072"/>
        <v>0</v>
      </c>
      <c r="U2473" s="159">
        <f>IFERROR(VLOOKUP(N2473,'P1 Intra-Europees'!$A$15:$H$25,5,0),0)*T2473</f>
        <v>0</v>
      </c>
      <c r="V2473" s="160">
        <f t="shared" si="1073"/>
        <v>0</v>
      </c>
      <c r="W2473" s="159">
        <f>IFERROR(VLOOKUP(N2473,'P1 Intra-Europees'!$A$15:$H$25,6,0),0)*V2473</f>
        <v>0</v>
      </c>
      <c r="X2473" s="160">
        <f t="shared" si="1074"/>
        <v>0</v>
      </c>
      <c r="Y2473" s="159">
        <f>IFERROR(VLOOKUP(N2473,'P1 Intra-Europees'!$A$15:$H$25,7,0),0)*X2473</f>
        <v>0</v>
      </c>
      <c r="Z2473" s="161">
        <f t="shared" si="1075"/>
        <v>1</v>
      </c>
      <c r="AA2473" s="162">
        <f>IFERROR(VLOOKUP(N2473,'P1 Intra-Europees'!$A$15:$H$25,8,0),0)*Z2473</f>
        <v>0</v>
      </c>
      <c r="AB2473" s="163">
        <f t="shared" si="1076"/>
        <v>0</v>
      </c>
      <c r="AC2473" s="157" t="str">
        <f>VLOOKUP(B2473,'P2 Origin'!$C$21:$O$176,13,0)</f>
        <v>EUR</v>
      </c>
      <c r="AD2473" s="164">
        <f t="shared" si="1077"/>
        <v>0</v>
      </c>
      <c r="AE2473" s="165">
        <f>IF(AU2473&gt;0.1,VLOOKUP(B2473,'P2 Origin'!$C$21:$M$176,3,0)*H2473,0)</f>
        <v>0</v>
      </c>
      <c r="AF2473" s="166">
        <f t="shared" si="1078"/>
        <v>0</v>
      </c>
      <c r="AG2473" s="165">
        <f>(VLOOKUP(B2473,'P2 Origin'!$C$21:$M$176,4,0))*AF2473</f>
        <v>0</v>
      </c>
      <c r="AH2473" s="166">
        <f t="shared" si="1079"/>
        <v>0</v>
      </c>
      <c r="AI2473" s="165">
        <f>(VLOOKUP(B2473,'P2 Origin'!$C$21:$M$176,5,0))*AH2473</f>
        <v>0</v>
      </c>
      <c r="AJ2473" s="166">
        <f t="shared" si="1093"/>
        <v>0</v>
      </c>
      <c r="AK2473" s="165">
        <f>(VLOOKUP(B2473,'P2 Origin'!$C$21:$M$176,6,0))*AJ2473</f>
        <v>0</v>
      </c>
      <c r="AL2473" s="166">
        <f t="shared" si="1080"/>
        <v>0</v>
      </c>
      <c r="AM2473" s="165">
        <f>(VLOOKUP($B2473,'P2 Origin'!$C$21:$M$176,7,0))*AL2473</f>
        <v>0</v>
      </c>
      <c r="AN2473" s="166">
        <f t="shared" si="1081"/>
        <v>0</v>
      </c>
      <c r="AO2473" s="165">
        <f>(VLOOKUP($B2473,'P2 Origin'!$C$21:$M$176,8,0))*AN2473</f>
        <v>0</v>
      </c>
      <c r="AP2473" s="166">
        <f t="shared" si="1082"/>
        <v>0</v>
      </c>
      <c r="AQ2473" s="165">
        <f>(VLOOKUP($B2473,'P2 Origin'!$C$21:$M$176,9,0))*AP2473</f>
        <v>0</v>
      </c>
      <c r="AR2473" s="155">
        <f t="shared" si="1095"/>
        <v>0</v>
      </c>
      <c r="AS2473" s="164">
        <f>(VLOOKUP(B2473,'P2 Origin'!$C$21:$M$176,10,0))*K2473</f>
        <v>0</v>
      </c>
      <c r="AT2473" s="164">
        <f>(VLOOKUP(B2473,'P2 Origin'!$C$21:$M$176,11,0))*J2473</f>
        <v>0</v>
      </c>
      <c r="AU2473" s="167">
        <v>0</v>
      </c>
      <c r="AV2473" s="168">
        <v>0</v>
      </c>
      <c r="AW2473" s="169">
        <v>0</v>
      </c>
      <c r="AX2473" s="170">
        <f>IF(AU2473&gt;=0.1,'P3 Bureaumarge zee- en luchtvr.'!$D$12,0)</f>
        <v>0</v>
      </c>
      <c r="AY2473" s="163">
        <f t="shared" si="1083"/>
        <v>0</v>
      </c>
      <c r="AZ2473" s="157" t="str">
        <f>VLOOKUP(D2473,'P4 Destination'!$C$21:$O$176,13,0)</f>
        <v>EUR</v>
      </c>
      <c r="BA2473" s="164">
        <f t="shared" si="1084"/>
        <v>0</v>
      </c>
      <c r="BB2473" s="171">
        <f>IF(AU2473&gt;0.1,(VLOOKUP(D2473,'P4 Destination'!$C$21:$M$176,3,0))*I2473,0)</f>
        <v>0</v>
      </c>
      <c r="BC2473" s="172">
        <f t="shared" si="1085"/>
        <v>0</v>
      </c>
      <c r="BD2473" s="171">
        <f>(VLOOKUP($D2473,'P4 Destination'!$C$21:$M$176,4,0))*BC2473</f>
        <v>0</v>
      </c>
      <c r="BE2473" s="172">
        <f t="shared" si="1086"/>
        <v>0</v>
      </c>
      <c r="BF2473" s="171">
        <f>(VLOOKUP($D2473,'P4 Destination'!$C$21:$M$176,5,0))*BE2473</f>
        <v>0</v>
      </c>
      <c r="BG2473" s="172">
        <f t="shared" si="1087"/>
        <v>0</v>
      </c>
      <c r="BH2473" s="171">
        <f>(VLOOKUP($D2473,'P4 Destination'!$C$21:$M$176,6,0))*BG2473</f>
        <v>0</v>
      </c>
      <c r="BI2473" s="172">
        <f t="shared" si="1088"/>
        <v>0</v>
      </c>
      <c r="BJ2473" s="171">
        <f>(VLOOKUP($D2473,'P4 Destination'!$C$21:$M$176,7,0))*BI2473</f>
        <v>0</v>
      </c>
      <c r="BK2473" s="172">
        <f t="shared" si="1089"/>
        <v>0</v>
      </c>
      <c r="BL2473" s="171">
        <f>(VLOOKUP($D2473,'P4 Destination'!$C$21:$M$176,8,0))*BK2473</f>
        <v>0</v>
      </c>
      <c r="BM2473" s="172">
        <f t="shared" si="1090"/>
        <v>0</v>
      </c>
      <c r="BN2473" s="171">
        <f>(VLOOKUP($D2473,'P4 Destination'!$C$21:$M$176,9,0))*BM2473</f>
        <v>0</v>
      </c>
      <c r="BO2473" s="154">
        <f t="shared" si="1096"/>
        <v>0</v>
      </c>
      <c r="BP2473" s="171">
        <f>(VLOOKUP(D2473,'P4 Destination'!$C$21:$M$176,10,0))*K2473</f>
        <v>0</v>
      </c>
      <c r="BQ2473" s="171">
        <f>(VLOOKUP(D2473,'P4 Destination'!$C$21:$M$176,11,0))*J2473</f>
        <v>0</v>
      </c>
      <c r="BR2473" s="173">
        <f t="shared" si="1091"/>
        <v>0</v>
      </c>
      <c r="BS2473" s="173">
        <f>(AV2473*2500)*'P6 Verzekering'!$E$11</f>
        <v>0</v>
      </c>
      <c r="BT2473" s="173">
        <f>(AW2473*2500)*'P6 Verzekering'!$E$12</f>
        <v>0</v>
      </c>
      <c r="BU2473" s="173">
        <f>(L2473*2500)*'P6 Verzekering'!$E$13</f>
        <v>0</v>
      </c>
      <c r="BV2473" s="173">
        <f t="shared" si="1092"/>
        <v>0</v>
      </c>
      <c r="BW2473"/>
      <c r="BX2473"/>
    </row>
    <row r="2474" spans="1:76">
      <c r="A2474" s="152" t="s">
        <v>1866</v>
      </c>
      <c r="B2474" s="152" t="s">
        <v>219</v>
      </c>
      <c r="C2474" s="152" t="s">
        <v>219</v>
      </c>
      <c r="D2474" s="152" t="s">
        <v>180</v>
      </c>
      <c r="E2474" s="152" t="s">
        <v>179</v>
      </c>
      <c r="F2474" s="153">
        <f t="shared" si="1094"/>
        <v>5</v>
      </c>
      <c r="G2474" s="154">
        <v>1</v>
      </c>
      <c r="H2474" s="154">
        <f>IFERROR(VLOOKUP(B2474,'P2 Origin'!$C$21:$Q$176,15,FALSE),0)</f>
        <v>0</v>
      </c>
      <c r="I2474" s="154">
        <f>IFERROR(VLOOKUP(D2474,'P4 Destination'!$C$21:$Q$176,15,FALSE),0)</f>
        <v>0</v>
      </c>
      <c r="J2474" s="155"/>
      <c r="K2474" s="155"/>
      <c r="L2474" s="156">
        <v>5</v>
      </c>
      <c r="M2474" s="155">
        <v>2075</v>
      </c>
      <c r="N2474" s="155">
        <v>8</v>
      </c>
      <c r="O2474" s="157">
        <f t="shared" si="1069"/>
        <v>0</v>
      </c>
      <c r="P2474" s="158">
        <f t="shared" si="1070"/>
        <v>5</v>
      </c>
      <c r="Q2474" s="159">
        <f>IFERROR(VLOOKUP(N2474,'P1 Intra-Europees'!$A$15:$H$25,3,0),0)*P2474</f>
        <v>0</v>
      </c>
      <c r="R2474" s="160">
        <f t="shared" si="1071"/>
        <v>0</v>
      </c>
      <c r="S2474" s="159">
        <f>IFERROR(VLOOKUP(N2474,'P1 Intra-Europees'!$A$15:$H$25,4,0),0)*R2474</f>
        <v>0</v>
      </c>
      <c r="T2474" s="160">
        <f t="shared" si="1072"/>
        <v>0</v>
      </c>
      <c r="U2474" s="159">
        <f>IFERROR(VLOOKUP(N2474,'P1 Intra-Europees'!$A$15:$H$25,5,0),0)*T2474</f>
        <v>0</v>
      </c>
      <c r="V2474" s="160">
        <f t="shared" si="1073"/>
        <v>0</v>
      </c>
      <c r="W2474" s="159">
        <f>IFERROR(VLOOKUP(N2474,'P1 Intra-Europees'!$A$15:$H$25,6,0),0)*V2474</f>
        <v>0</v>
      </c>
      <c r="X2474" s="160">
        <f t="shared" si="1074"/>
        <v>0</v>
      </c>
      <c r="Y2474" s="159">
        <f>IFERROR(VLOOKUP(N2474,'P1 Intra-Europees'!$A$15:$H$25,7,0),0)*X2474</f>
        <v>0</v>
      </c>
      <c r="Z2474" s="161">
        <f t="shared" si="1075"/>
        <v>1</v>
      </c>
      <c r="AA2474" s="162">
        <f>IFERROR(VLOOKUP(N2474,'P1 Intra-Europees'!$A$15:$H$25,8,0),0)*Z2474</f>
        <v>0</v>
      </c>
      <c r="AB2474" s="163">
        <f t="shared" si="1076"/>
        <v>0</v>
      </c>
      <c r="AC2474" s="157" t="str">
        <f>VLOOKUP(B2474,'P2 Origin'!$C$21:$O$176,13,0)</f>
        <v>EUR</v>
      </c>
      <c r="AD2474" s="164">
        <f t="shared" si="1077"/>
        <v>0</v>
      </c>
      <c r="AE2474" s="165">
        <f>IF(AU2474&gt;0.1,VLOOKUP(B2474,'P2 Origin'!$C$21:$M$176,3,0)*H2474,0)</f>
        <v>0</v>
      </c>
      <c r="AF2474" s="166">
        <f t="shared" si="1078"/>
        <v>0</v>
      </c>
      <c r="AG2474" s="165">
        <f>(VLOOKUP(B2474,'P2 Origin'!$C$21:$M$176,4,0))*AF2474</f>
        <v>0</v>
      </c>
      <c r="AH2474" s="166">
        <f t="shared" si="1079"/>
        <v>0</v>
      </c>
      <c r="AI2474" s="165">
        <f>(VLOOKUP(B2474,'P2 Origin'!$C$21:$M$176,5,0))*AH2474</f>
        <v>0</v>
      </c>
      <c r="AJ2474" s="166">
        <f t="shared" si="1093"/>
        <v>0</v>
      </c>
      <c r="AK2474" s="165">
        <f>(VLOOKUP(B2474,'P2 Origin'!$C$21:$M$176,6,0))*AJ2474</f>
        <v>0</v>
      </c>
      <c r="AL2474" s="166">
        <f t="shared" si="1080"/>
        <v>0</v>
      </c>
      <c r="AM2474" s="165">
        <f>(VLOOKUP($B2474,'P2 Origin'!$C$21:$M$176,7,0))*AL2474</f>
        <v>0</v>
      </c>
      <c r="AN2474" s="166">
        <f t="shared" si="1081"/>
        <v>0</v>
      </c>
      <c r="AO2474" s="165">
        <f>(VLOOKUP($B2474,'P2 Origin'!$C$21:$M$176,8,0))*AN2474</f>
        <v>0</v>
      </c>
      <c r="AP2474" s="166">
        <f t="shared" si="1082"/>
        <v>0</v>
      </c>
      <c r="AQ2474" s="165">
        <f>(VLOOKUP($B2474,'P2 Origin'!$C$21:$M$176,9,0))*AP2474</f>
        <v>0</v>
      </c>
      <c r="AR2474" s="155">
        <f t="shared" si="1095"/>
        <v>0</v>
      </c>
      <c r="AS2474" s="164">
        <f>(VLOOKUP(B2474,'P2 Origin'!$C$21:$M$176,10,0))*K2474</f>
        <v>0</v>
      </c>
      <c r="AT2474" s="164">
        <f>(VLOOKUP(B2474,'P2 Origin'!$C$21:$M$176,11,0))*J2474</f>
        <v>0</v>
      </c>
      <c r="AU2474" s="167">
        <v>0</v>
      </c>
      <c r="AV2474" s="168">
        <v>0</v>
      </c>
      <c r="AW2474" s="169">
        <v>0</v>
      </c>
      <c r="AX2474" s="170">
        <f>IF(AU2474&gt;=0.1,'P3 Bureaumarge zee- en luchtvr.'!$D$12,0)</f>
        <v>0</v>
      </c>
      <c r="AY2474" s="163">
        <f t="shared" si="1083"/>
        <v>0</v>
      </c>
      <c r="AZ2474" s="157" t="str">
        <f>VLOOKUP(D2474,'P4 Destination'!$C$21:$O$176,13,0)</f>
        <v>EUR</v>
      </c>
      <c r="BA2474" s="164">
        <f t="shared" si="1084"/>
        <v>0</v>
      </c>
      <c r="BB2474" s="171">
        <f>IF(AU2474&gt;0.1,(VLOOKUP(D2474,'P4 Destination'!$C$21:$M$176,3,0))*I2474,0)</f>
        <v>0</v>
      </c>
      <c r="BC2474" s="172">
        <f t="shared" si="1085"/>
        <v>0</v>
      </c>
      <c r="BD2474" s="171">
        <f>(VLOOKUP($D2474,'P4 Destination'!$C$21:$M$176,4,0))*BC2474</f>
        <v>0</v>
      </c>
      <c r="BE2474" s="172">
        <f t="shared" si="1086"/>
        <v>0</v>
      </c>
      <c r="BF2474" s="171">
        <f>(VLOOKUP($D2474,'P4 Destination'!$C$21:$M$176,5,0))*BE2474</f>
        <v>0</v>
      </c>
      <c r="BG2474" s="172">
        <f t="shared" si="1087"/>
        <v>0</v>
      </c>
      <c r="BH2474" s="171">
        <f>(VLOOKUP($D2474,'P4 Destination'!$C$21:$M$176,6,0))*BG2474</f>
        <v>0</v>
      </c>
      <c r="BI2474" s="172">
        <f t="shared" si="1088"/>
        <v>0</v>
      </c>
      <c r="BJ2474" s="171">
        <f>(VLOOKUP($D2474,'P4 Destination'!$C$21:$M$176,7,0))*BI2474</f>
        <v>0</v>
      </c>
      <c r="BK2474" s="172">
        <f t="shared" si="1089"/>
        <v>0</v>
      </c>
      <c r="BL2474" s="171">
        <f>(VLOOKUP($D2474,'P4 Destination'!$C$21:$M$176,8,0))*BK2474</f>
        <v>0</v>
      </c>
      <c r="BM2474" s="172">
        <f t="shared" si="1090"/>
        <v>0</v>
      </c>
      <c r="BN2474" s="171">
        <f>(VLOOKUP($D2474,'P4 Destination'!$C$21:$M$176,9,0))*BM2474</f>
        <v>0</v>
      </c>
      <c r="BO2474" s="154">
        <f t="shared" si="1096"/>
        <v>0</v>
      </c>
      <c r="BP2474" s="171">
        <f>(VLOOKUP(D2474,'P4 Destination'!$C$21:$M$176,10,0))*K2474</f>
        <v>0</v>
      </c>
      <c r="BQ2474" s="171">
        <f>(VLOOKUP(D2474,'P4 Destination'!$C$21:$M$176,11,0))*J2474</f>
        <v>0</v>
      </c>
      <c r="BR2474" s="173">
        <f t="shared" si="1091"/>
        <v>0</v>
      </c>
      <c r="BS2474" s="173">
        <f>(AV2474*2500)*'P6 Verzekering'!$E$11</f>
        <v>0</v>
      </c>
      <c r="BT2474" s="173">
        <f>(AW2474*2500)*'P6 Verzekering'!$E$12</f>
        <v>0</v>
      </c>
      <c r="BU2474" s="173">
        <f>(L2474*2500)*'P6 Verzekering'!$E$13</f>
        <v>0</v>
      </c>
      <c r="BV2474" s="173">
        <f t="shared" si="1092"/>
        <v>0</v>
      </c>
      <c r="BW2474"/>
      <c r="BX2474"/>
    </row>
    <row r="2475" spans="1:76">
      <c r="A2475" s="152" t="s">
        <v>1947</v>
      </c>
      <c r="B2475" s="152" t="s">
        <v>219</v>
      </c>
      <c r="C2475" s="152" t="s">
        <v>219</v>
      </c>
      <c r="D2475" s="152" t="s">
        <v>255</v>
      </c>
      <c r="E2475" s="152" t="s">
        <v>254</v>
      </c>
      <c r="F2475" s="153">
        <f t="shared" si="1094"/>
        <v>5</v>
      </c>
      <c r="G2475" s="154">
        <v>1</v>
      </c>
      <c r="H2475" s="154">
        <f>IFERROR(VLOOKUP(B2475,'P2 Origin'!$C$21:$Q$176,15,FALSE),0)</f>
        <v>0</v>
      </c>
      <c r="I2475" s="154">
        <f>IFERROR(VLOOKUP(D2475,'P4 Destination'!$C$21:$Q$176,15,FALSE),0)</f>
        <v>1</v>
      </c>
      <c r="J2475" s="155"/>
      <c r="K2475" s="155"/>
      <c r="L2475" s="156">
        <v>5</v>
      </c>
      <c r="M2475" s="155">
        <v>2113</v>
      </c>
      <c r="N2475" s="155">
        <v>8</v>
      </c>
      <c r="O2475" s="157">
        <f t="shared" si="1069"/>
        <v>0</v>
      </c>
      <c r="P2475" s="158">
        <f t="shared" si="1070"/>
        <v>5</v>
      </c>
      <c r="Q2475" s="159">
        <f>IFERROR(VLOOKUP(N2475,'P1 Intra-Europees'!$A$15:$H$25,3,0),0)*P2475</f>
        <v>0</v>
      </c>
      <c r="R2475" s="160">
        <f t="shared" si="1071"/>
        <v>0</v>
      </c>
      <c r="S2475" s="159">
        <f>IFERROR(VLOOKUP(N2475,'P1 Intra-Europees'!$A$15:$H$25,4,0),0)*R2475</f>
        <v>0</v>
      </c>
      <c r="T2475" s="160">
        <f t="shared" si="1072"/>
        <v>0</v>
      </c>
      <c r="U2475" s="159">
        <f>IFERROR(VLOOKUP(N2475,'P1 Intra-Europees'!$A$15:$H$25,5,0),0)*T2475</f>
        <v>0</v>
      </c>
      <c r="V2475" s="160">
        <f t="shared" si="1073"/>
        <v>0</v>
      </c>
      <c r="W2475" s="159">
        <f>IFERROR(VLOOKUP(N2475,'P1 Intra-Europees'!$A$15:$H$25,6,0),0)*V2475</f>
        <v>0</v>
      </c>
      <c r="X2475" s="160">
        <f t="shared" si="1074"/>
        <v>0</v>
      </c>
      <c r="Y2475" s="159">
        <f>IFERROR(VLOOKUP(N2475,'P1 Intra-Europees'!$A$15:$H$25,7,0),0)*X2475</f>
        <v>0</v>
      </c>
      <c r="Z2475" s="161">
        <f t="shared" si="1075"/>
        <v>1</v>
      </c>
      <c r="AA2475" s="162">
        <f>IFERROR(VLOOKUP(N2475,'P1 Intra-Europees'!$A$15:$H$25,8,0),0)*Z2475</f>
        <v>0</v>
      </c>
      <c r="AB2475" s="163">
        <f t="shared" si="1076"/>
        <v>0</v>
      </c>
      <c r="AC2475" s="157" t="str">
        <f>VLOOKUP(B2475,'P2 Origin'!$C$21:$O$176,13,0)</f>
        <v>EUR</v>
      </c>
      <c r="AD2475" s="164">
        <f t="shared" si="1077"/>
        <v>0</v>
      </c>
      <c r="AE2475" s="165">
        <f>IF(AU2475&gt;0.1,VLOOKUP(B2475,'P2 Origin'!$C$21:$M$176,3,0)*H2475,0)</f>
        <v>0</v>
      </c>
      <c r="AF2475" s="166">
        <f t="shared" si="1078"/>
        <v>0</v>
      </c>
      <c r="AG2475" s="165">
        <f>(VLOOKUP(B2475,'P2 Origin'!$C$21:$M$176,4,0))*AF2475</f>
        <v>0</v>
      </c>
      <c r="AH2475" s="166">
        <f t="shared" si="1079"/>
        <v>0</v>
      </c>
      <c r="AI2475" s="165">
        <f>(VLOOKUP(B2475,'P2 Origin'!$C$21:$M$176,5,0))*AH2475</f>
        <v>0</v>
      </c>
      <c r="AJ2475" s="166">
        <f t="shared" si="1093"/>
        <v>0</v>
      </c>
      <c r="AK2475" s="165">
        <f>(VLOOKUP(B2475,'P2 Origin'!$C$21:$M$176,6,0))*AJ2475</f>
        <v>0</v>
      </c>
      <c r="AL2475" s="166">
        <f t="shared" si="1080"/>
        <v>0</v>
      </c>
      <c r="AM2475" s="165">
        <f>(VLOOKUP($B2475,'P2 Origin'!$C$21:$M$176,7,0))*AL2475</f>
        <v>0</v>
      </c>
      <c r="AN2475" s="166">
        <f t="shared" si="1081"/>
        <v>0</v>
      </c>
      <c r="AO2475" s="165">
        <f>(VLOOKUP($B2475,'P2 Origin'!$C$21:$M$176,8,0))*AN2475</f>
        <v>0</v>
      </c>
      <c r="AP2475" s="166">
        <f t="shared" si="1082"/>
        <v>0</v>
      </c>
      <c r="AQ2475" s="165">
        <f>(VLOOKUP($B2475,'P2 Origin'!$C$21:$M$176,9,0))*AP2475</f>
        <v>0</v>
      </c>
      <c r="AR2475" s="155">
        <f t="shared" si="1095"/>
        <v>0</v>
      </c>
      <c r="AS2475" s="164">
        <f>(VLOOKUP(B2475,'P2 Origin'!$C$21:$M$176,10,0))*K2475</f>
        <v>0</v>
      </c>
      <c r="AT2475" s="164">
        <f>(VLOOKUP(B2475,'P2 Origin'!$C$21:$M$176,11,0))*J2475</f>
        <v>0</v>
      </c>
      <c r="AU2475" s="167">
        <v>0</v>
      </c>
      <c r="AV2475" s="168">
        <v>0</v>
      </c>
      <c r="AW2475" s="169">
        <v>0</v>
      </c>
      <c r="AX2475" s="170">
        <f>IF(AU2475&gt;=0.1,'P3 Bureaumarge zee- en luchtvr.'!$D$12,0)</f>
        <v>0</v>
      </c>
      <c r="AY2475" s="163">
        <f t="shared" si="1083"/>
        <v>0</v>
      </c>
      <c r="AZ2475" s="157" t="str">
        <f>VLOOKUP(D2475,'P4 Destination'!$C$21:$O$176,13,0)</f>
        <v>EUR</v>
      </c>
      <c r="BA2475" s="164">
        <f t="shared" si="1084"/>
        <v>0</v>
      </c>
      <c r="BB2475" s="171">
        <f>IF(AU2475&gt;0.1,(VLOOKUP(D2475,'P4 Destination'!$C$21:$M$176,3,0))*I2475,0)</f>
        <v>0</v>
      </c>
      <c r="BC2475" s="172">
        <f t="shared" si="1085"/>
        <v>0</v>
      </c>
      <c r="BD2475" s="171">
        <f>(VLOOKUP($D2475,'P4 Destination'!$C$21:$M$176,4,0))*BC2475</f>
        <v>0</v>
      </c>
      <c r="BE2475" s="172">
        <f t="shared" si="1086"/>
        <v>0</v>
      </c>
      <c r="BF2475" s="171">
        <f>(VLOOKUP($D2475,'P4 Destination'!$C$21:$M$176,5,0))*BE2475</f>
        <v>0</v>
      </c>
      <c r="BG2475" s="172">
        <f t="shared" si="1087"/>
        <v>0</v>
      </c>
      <c r="BH2475" s="171">
        <f>(VLOOKUP($D2475,'P4 Destination'!$C$21:$M$176,6,0))*BG2475</f>
        <v>0</v>
      </c>
      <c r="BI2475" s="172">
        <f t="shared" si="1088"/>
        <v>0</v>
      </c>
      <c r="BJ2475" s="171">
        <f>(VLOOKUP($D2475,'P4 Destination'!$C$21:$M$176,7,0))*BI2475</f>
        <v>0</v>
      </c>
      <c r="BK2475" s="172">
        <f t="shared" si="1089"/>
        <v>0</v>
      </c>
      <c r="BL2475" s="171">
        <f>(VLOOKUP($D2475,'P4 Destination'!$C$21:$M$176,8,0))*BK2475</f>
        <v>0</v>
      </c>
      <c r="BM2475" s="172">
        <f t="shared" si="1090"/>
        <v>0</v>
      </c>
      <c r="BN2475" s="171">
        <f>(VLOOKUP($D2475,'P4 Destination'!$C$21:$M$176,9,0))*BM2475</f>
        <v>0</v>
      </c>
      <c r="BO2475" s="154">
        <f t="shared" si="1096"/>
        <v>0</v>
      </c>
      <c r="BP2475" s="171">
        <f>(VLOOKUP(D2475,'P4 Destination'!$C$21:$M$176,10,0))*K2475</f>
        <v>0</v>
      </c>
      <c r="BQ2475" s="171">
        <f>(VLOOKUP(D2475,'P4 Destination'!$C$21:$M$176,11,0))*J2475</f>
        <v>0</v>
      </c>
      <c r="BR2475" s="173">
        <f t="shared" si="1091"/>
        <v>0</v>
      </c>
      <c r="BS2475" s="173">
        <f>(AV2475*2500)*'P6 Verzekering'!$E$11</f>
        <v>0</v>
      </c>
      <c r="BT2475" s="173">
        <f>(AW2475*2500)*'P6 Verzekering'!$E$12</f>
        <v>0</v>
      </c>
      <c r="BU2475" s="173">
        <f>(L2475*2500)*'P6 Verzekering'!$E$13</f>
        <v>0</v>
      </c>
      <c r="BV2475" s="173">
        <f t="shared" si="1092"/>
        <v>0</v>
      </c>
      <c r="BW2475"/>
      <c r="BX2475"/>
    </row>
    <row r="2476" spans="1:76">
      <c r="A2476" s="152" t="s">
        <v>1491</v>
      </c>
      <c r="B2476" s="152" t="s">
        <v>234</v>
      </c>
      <c r="C2476" s="152" t="s">
        <v>233</v>
      </c>
      <c r="D2476" s="152" t="s">
        <v>219</v>
      </c>
      <c r="E2476" s="152" t="s">
        <v>219</v>
      </c>
      <c r="F2476" s="153">
        <f t="shared" si="1094"/>
        <v>5</v>
      </c>
      <c r="G2476" s="154">
        <v>1</v>
      </c>
      <c r="H2476" s="154">
        <f>IFERROR(VLOOKUP(B2476,'P2 Origin'!$C$21:$Q$176,15,FALSE),0)</f>
        <v>1</v>
      </c>
      <c r="I2476" s="154">
        <f>IFERROR(VLOOKUP(D2476,'P4 Destination'!$C$21:$Q$176,15,FALSE),0)</f>
        <v>0</v>
      </c>
      <c r="J2476" s="155"/>
      <c r="K2476" s="155"/>
      <c r="L2476" s="156">
        <v>5</v>
      </c>
      <c r="M2476" s="155">
        <v>2477</v>
      </c>
      <c r="N2476" s="155">
        <v>8</v>
      </c>
      <c r="O2476" s="157">
        <f t="shared" si="1069"/>
        <v>0</v>
      </c>
      <c r="P2476" s="158">
        <f t="shared" si="1070"/>
        <v>5</v>
      </c>
      <c r="Q2476" s="159">
        <f>IFERROR(VLOOKUP(N2476,'P1 Intra-Europees'!$A$15:$H$25,3,0),0)*P2476</f>
        <v>0</v>
      </c>
      <c r="R2476" s="160">
        <f t="shared" si="1071"/>
        <v>0</v>
      </c>
      <c r="S2476" s="159">
        <f>IFERROR(VLOOKUP(N2476,'P1 Intra-Europees'!$A$15:$H$25,4,0),0)*R2476</f>
        <v>0</v>
      </c>
      <c r="T2476" s="160">
        <f t="shared" si="1072"/>
        <v>0</v>
      </c>
      <c r="U2476" s="159">
        <f>IFERROR(VLOOKUP(N2476,'P1 Intra-Europees'!$A$15:$H$25,5,0),0)*T2476</f>
        <v>0</v>
      </c>
      <c r="V2476" s="160">
        <f t="shared" si="1073"/>
        <v>0</v>
      </c>
      <c r="W2476" s="159">
        <f>IFERROR(VLOOKUP(N2476,'P1 Intra-Europees'!$A$15:$H$25,6,0),0)*V2476</f>
        <v>0</v>
      </c>
      <c r="X2476" s="160">
        <f t="shared" si="1074"/>
        <v>0</v>
      </c>
      <c r="Y2476" s="159">
        <f>IFERROR(VLOOKUP(N2476,'P1 Intra-Europees'!$A$15:$H$25,7,0),0)*X2476</f>
        <v>0</v>
      </c>
      <c r="Z2476" s="161">
        <f t="shared" si="1075"/>
        <v>1</v>
      </c>
      <c r="AA2476" s="162">
        <f>IFERROR(VLOOKUP(N2476,'P1 Intra-Europees'!$A$15:$H$25,8,0),0)*Z2476</f>
        <v>0</v>
      </c>
      <c r="AB2476" s="163">
        <f t="shared" si="1076"/>
        <v>0</v>
      </c>
      <c r="AC2476" s="157" t="str">
        <f>VLOOKUP(B2476,'P2 Origin'!$C$21:$O$176,13,0)</f>
        <v>EUR</v>
      </c>
      <c r="AD2476" s="164">
        <f t="shared" si="1077"/>
        <v>0</v>
      </c>
      <c r="AE2476" s="165">
        <f>IF(AU2476&gt;0.1,VLOOKUP(B2476,'P2 Origin'!$C$21:$M$176,3,0)*H2476,0)</f>
        <v>0</v>
      </c>
      <c r="AF2476" s="166">
        <f t="shared" si="1078"/>
        <v>0</v>
      </c>
      <c r="AG2476" s="165">
        <f>(VLOOKUP(B2476,'P2 Origin'!$C$21:$M$176,4,0))*AF2476</f>
        <v>0</v>
      </c>
      <c r="AH2476" s="166">
        <f t="shared" si="1079"/>
        <v>0</v>
      </c>
      <c r="AI2476" s="165">
        <f>(VLOOKUP(B2476,'P2 Origin'!$C$21:$M$176,5,0))*AH2476</f>
        <v>0</v>
      </c>
      <c r="AJ2476" s="166">
        <f t="shared" si="1093"/>
        <v>0</v>
      </c>
      <c r="AK2476" s="165">
        <f>(VLOOKUP(B2476,'P2 Origin'!$C$21:$M$176,6,0))*AJ2476</f>
        <v>0</v>
      </c>
      <c r="AL2476" s="166">
        <f t="shared" si="1080"/>
        <v>0</v>
      </c>
      <c r="AM2476" s="165">
        <f>(VLOOKUP($B2476,'P2 Origin'!$C$21:$M$176,7,0))*AL2476</f>
        <v>0</v>
      </c>
      <c r="AN2476" s="166">
        <f t="shared" si="1081"/>
        <v>0</v>
      </c>
      <c r="AO2476" s="165">
        <f>(VLOOKUP($B2476,'P2 Origin'!$C$21:$M$176,8,0))*AN2476</f>
        <v>0</v>
      </c>
      <c r="AP2476" s="166">
        <f t="shared" si="1082"/>
        <v>0</v>
      </c>
      <c r="AQ2476" s="165">
        <f>(VLOOKUP($B2476,'P2 Origin'!$C$21:$M$176,9,0))*AP2476</f>
        <v>0</v>
      </c>
      <c r="AR2476" s="155">
        <f t="shared" si="1095"/>
        <v>0</v>
      </c>
      <c r="AS2476" s="164">
        <f>(VLOOKUP(B2476,'P2 Origin'!$C$21:$M$176,10,0))*K2476</f>
        <v>0</v>
      </c>
      <c r="AT2476" s="164">
        <f>(VLOOKUP(B2476,'P2 Origin'!$C$21:$M$176,11,0))*J2476</f>
        <v>0</v>
      </c>
      <c r="AU2476" s="167">
        <v>0</v>
      </c>
      <c r="AV2476" s="168">
        <v>0</v>
      </c>
      <c r="AW2476" s="169">
        <v>0</v>
      </c>
      <c r="AX2476" s="170">
        <f>IF(AU2476&gt;=0.1,'P3 Bureaumarge zee- en luchtvr.'!$D$12,0)</f>
        <v>0</v>
      </c>
      <c r="AY2476" s="163">
        <f t="shared" si="1083"/>
        <v>0</v>
      </c>
      <c r="AZ2476" s="157" t="str">
        <f>VLOOKUP(D2476,'P4 Destination'!$C$21:$O$176,13,0)</f>
        <v>EUR</v>
      </c>
      <c r="BA2476" s="164">
        <f t="shared" si="1084"/>
        <v>0</v>
      </c>
      <c r="BB2476" s="171">
        <f>IF(AU2476&gt;0.1,(VLOOKUP(D2476,'P4 Destination'!$C$21:$M$176,3,0))*I2476,0)</f>
        <v>0</v>
      </c>
      <c r="BC2476" s="172">
        <f t="shared" si="1085"/>
        <v>0</v>
      </c>
      <c r="BD2476" s="171">
        <f>(VLOOKUP($D2476,'P4 Destination'!$C$21:$M$176,4,0))*BC2476</f>
        <v>0</v>
      </c>
      <c r="BE2476" s="172">
        <f t="shared" si="1086"/>
        <v>0</v>
      </c>
      <c r="BF2476" s="171">
        <f>(VLOOKUP($D2476,'P4 Destination'!$C$21:$M$176,5,0))*BE2476</f>
        <v>0</v>
      </c>
      <c r="BG2476" s="172">
        <f t="shared" si="1087"/>
        <v>0</v>
      </c>
      <c r="BH2476" s="171">
        <f>(VLOOKUP($D2476,'P4 Destination'!$C$21:$M$176,6,0))*BG2476</f>
        <v>0</v>
      </c>
      <c r="BI2476" s="172">
        <f t="shared" si="1088"/>
        <v>0</v>
      </c>
      <c r="BJ2476" s="171">
        <f>(VLOOKUP($D2476,'P4 Destination'!$C$21:$M$176,7,0))*BI2476</f>
        <v>0</v>
      </c>
      <c r="BK2476" s="172">
        <f t="shared" si="1089"/>
        <v>0</v>
      </c>
      <c r="BL2476" s="171">
        <f>(VLOOKUP($D2476,'P4 Destination'!$C$21:$M$176,8,0))*BK2476</f>
        <v>0</v>
      </c>
      <c r="BM2476" s="172">
        <f t="shared" si="1090"/>
        <v>0</v>
      </c>
      <c r="BN2476" s="171">
        <f>(VLOOKUP($D2476,'P4 Destination'!$C$21:$M$176,9,0))*BM2476</f>
        <v>0</v>
      </c>
      <c r="BO2476" s="154">
        <f t="shared" si="1096"/>
        <v>0</v>
      </c>
      <c r="BP2476" s="171">
        <f>(VLOOKUP(D2476,'P4 Destination'!$C$21:$M$176,10,0))*K2476</f>
        <v>0</v>
      </c>
      <c r="BQ2476" s="171">
        <f>(VLOOKUP(D2476,'P4 Destination'!$C$21:$M$176,11,0))*J2476</f>
        <v>0</v>
      </c>
      <c r="BR2476" s="173">
        <f t="shared" si="1091"/>
        <v>0</v>
      </c>
      <c r="BS2476" s="173">
        <f>(AV2476*2500)*'P6 Verzekering'!$E$11</f>
        <v>0</v>
      </c>
      <c r="BT2476" s="173">
        <f>(AW2476*2500)*'P6 Verzekering'!$E$12</f>
        <v>0</v>
      </c>
      <c r="BU2476" s="173">
        <f>(L2476*2500)*'P6 Verzekering'!$E$13</f>
        <v>0</v>
      </c>
      <c r="BV2476" s="173">
        <f t="shared" si="1092"/>
        <v>0</v>
      </c>
      <c r="BW2476"/>
      <c r="BX2476"/>
    </row>
    <row r="2477" spans="1:76">
      <c r="A2477" s="152" t="s">
        <v>2649</v>
      </c>
      <c r="B2477" s="152" t="s">
        <v>359</v>
      </c>
      <c r="C2477" s="152" t="s">
        <v>358</v>
      </c>
      <c r="D2477" s="152" t="s">
        <v>214</v>
      </c>
      <c r="E2477" s="152" t="s">
        <v>213</v>
      </c>
      <c r="F2477" s="153">
        <f t="shared" si="1094"/>
        <v>6</v>
      </c>
      <c r="G2477" s="154">
        <v>1</v>
      </c>
      <c r="H2477" s="154">
        <f>IFERROR(VLOOKUP(B2477,'P2 Origin'!$C$21:$Q$176,15,FALSE),0)</f>
        <v>0</v>
      </c>
      <c r="I2477" s="154">
        <f>IFERROR(VLOOKUP(D2477,'P4 Destination'!$C$21:$Q$176,15,FALSE),0)</f>
        <v>1</v>
      </c>
      <c r="J2477" s="155"/>
      <c r="K2477" s="155"/>
      <c r="L2477" s="156">
        <v>6</v>
      </c>
      <c r="M2477" s="155">
        <v>5376</v>
      </c>
      <c r="N2477" s="155">
        <v>11</v>
      </c>
      <c r="O2477" s="157">
        <f t="shared" si="1069"/>
        <v>0</v>
      </c>
      <c r="P2477" s="158">
        <f t="shared" si="1070"/>
        <v>6</v>
      </c>
      <c r="Q2477" s="159">
        <f>IFERROR(VLOOKUP(N2477,'P1 Intra-Europees'!$A$15:$H$25,3,0),0)*P2477</f>
        <v>0</v>
      </c>
      <c r="R2477" s="160">
        <f t="shared" si="1071"/>
        <v>0</v>
      </c>
      <c r="S2477" s="159">
        <f>IFERROR(VLOOKUP(N2477,'P1 Intra-Europees'!$A$15:$H$25,4,0),0)*R2477</f>
        <v>0</v>
      </c>
      <c r="T2477" s="160">
        <f t="shared" si="1072"/>
        <v>0</v>
      </c>
      <c r="U2477" s="159">
        <f>IFERROR(VLOOKUP(N2477,'P1 Intra-Europees'!$A$15:$H$25,5,0),0)*T2477</f>
        <v>0</v>
      </c>
      <c r="V2477" s="160">
        <f t="shared" si="1073"/>
        <v>0</v>
      </c>
      <c r="W2477" s="159">
        <f>IFERROR(VLOOKUP(N2477,'P1 Intra-Europees'!$A$15:$H$25,6,0),0)*V2477</f>
        <v>0</v>
      </c>
      <c r="X2477" s="160">
        <f t="shared" si="1074"/>
        <v>0</v>
      </c>
      <c r="Y2477" s="159">
        <f>IFERROR(VLOOKUP(N2477,'P1 Intra-Europees'!$A$15:$H$25,7,0),0)*X2477</f>
        <v>0</v>
      </c>
      <c r="Z2477" s="161">
        <f t="shared" si="1075"/>
        <v>1</v>
      </c>
      <c r="AA2477" s="162">
        <f>IFERROR(VLOOKUP(N2477,'P1 Intra-Europees'!$A$15:$H$25,8,0),0)*Z2477</f>
        <v>0</v>
      </c>
      <c r="AB2477" s="163">
        <f t="shared" si="1076"/>
        <v>0</v>
      </c>
      <c r="AC2477" s="157" t="str">
        <f>VLOOKUP(B2477,'P2 Origin'!$C$21:$O$176,13,0)</f>
        <v>USD</v>
      </c>
      <c r="AD2477" s="164">
        <f t="shared" si="1077"/>
        <v>0</v>
      </c>
      <c r="AE2477" s="165">
        <f>IF(AU2477&gt;0.1,VLOOKUP(B2477,'P2 Origin'!$C$21:$M$176,3,0)*H2477,0)</f>
        <v>0</v>
      </c>
      <c r="AF2477" s="166">
        <f t="shared" si="1078"/>
        <v>0</v>
      </c>
      <c r="AG2477" s="165">
        <f>(VLOOKUP(B2477,'P2 Origin'!$C$21:$M$176,4,0))*AF2477</f>
        <v>0</v>
      </c>
      <c r="AH2477" s="166">
        <f t="shared" si="1079"/>
        <v>0</v>
      </c>
      <c r="AI2477" s="165">
        <f>(VLOOKUP(B2477,'P2 Origin'!$C$21:$M$176,5,0))*AH2477</f>
        <v>0</v>
      </c>
      <c r="AJ2477" s="166">
        <f t="shared" si="1093"/>
        <v>0</v>
      </c>
      <c r="AK2477" s="165">
        <f>(VLOOKUP(B2477,'P2 Origin'!$C$21:$M$176,6,0))*AJ2477</f>
        <v>0</v>
      </c>
      <c r="AL2477" s="166">
        <f t="shared" si="1080"/>
        <v>0</v>
      </c>
      <c r="AM2477" s="165">
        <f>(VLOOKUP($B2477,'P2 Origin'!$C$21:$M$176,7,0))*AL2477</f>
        <v>0</v>
      </c>
      <c r="AN2477" s="166">
        <f t="shared" si="1081"/>
        <v>0</v>
      </c>
      <c r="AO2477" s="165">
        <f>(VLOOKUP($B2477,'P2 Origin'!$C$21:$M$176,8,0))*AN2477</f>
        <v>0</v>
      </c>
      <c r="AP2477" s="166">
        <f t="shared" si="1082"/>
        <v>0</v>
      </c>
      <c r="AQ2477" s="165">
        <f>(VLOOKUP($B2477,'P2 Origin'!$C$21:$M$176,9,0))*AP2477</f>
        <v>0</v>
      </c>
      <c r="AR2477" s="155">
        <f t="shared" si="1095"/>
        <v>0</v>
      </c>
      <c r="AS2477" s="164">
        <f>(VLOOKUP(B2477,'P2 Origin'!$C$21:$M$176,10,0))*K2477</f>
        <v>0</v>
      </c>
      <c r="AT2477" s="164">
        <f>(VLOOKUP(B2477,'P2 Origin'!$C$21:$M$176,11,0))*J2477</f>
        <v>0</v>
      </c>
      <c r="AU2477" s="167">
        <v>0</v>
      </c>
      <c r="AV2477" s="168">
        <v>0</v>
      </c>
      <c r="AW2477" s="169">
        <v>0</v>
      </c>
      <c r="AX2477" s="170">
        <f>IF(AU2477&gt;=0.1,'P3 Bureaumarge zee- en luchtvr.'!$D$12,0)</f>
        <v>0</v>
      </c>
      <c r="AY2477" s="163">
        <f t="shared" si="1083"/>
        <v>0</v>
      </c>
      <c r="AZ2477" s="157" t="str">
        <f>VLOOKUP(D2477,'P4 Destination'!$C$21:$O$176,13,0)</f>
        <v>EUR</v>
      </c>
      <c r="BA2477" s="164">
        <f t="shared" si="1084"/>
        <v>0</v>
      </c>
      <c r="BB2477" s="171">
        <f>IF(AU2477&gt;0.1,(VLOOKUP(D2477,'P4 Destination'!$C$21:$M$176,3,0))*I2477,0)</f>
        <v>0</v>
      </c>
      <c r="BC2477" s="172">
        <f t="shared" si="1085"/>
        <v>0</v>
      </c>
      <c r="BD2477" s="171">
        <f>(VLOOKUP($D2477,'P4 Destination'!$C$21:$M$176,4,0))*BC2477</f>
        <v>0</v>
      </c>
      <c r="BE2477" s="172">
        <f t="shared" si="1086"/>
        <v>0</v>
      </c>
      <c r="BF2477" s="171">
        <f>(VLOOKUP($D2477,'P4 Destination'!$C$21:$M$176,5,0))*BE2477</f>
        <v>0</v>
      </c>
      <c r="BG2477" s="172">
        <f t="shared" si="1087"/>
        <v>0</v>
      </c>
      <c r="BH2477" s="171">
        <f>(VLOOKUP($D2477,'P4 Destination'!$C$21:$M$176,6,0))*BG2477</f>
        <v>0</v>
      </c>
      <c r="BI2477" s="172">
        <f t="shared" si="1088"/>
        <v>0</v>
      </c>
      <c r="BJ2477" s="171">
        <f>(VLOOKUP($D2477,'P4 Destination'!$C$21:$M$176,7,0))*BI2477</f>
        <v>0</v>
      </c>
      <c r="BK2477" s="172">
        <f t="shared" si="1089"/>
        <v>0</v>
      </c>
      <c r="BL2477" s="171">
        <f>(VLOOKUP($D2477,'P4 Destination'!$C$21:$M$176,8,0))*BK2477</f>
        <v>0</v>
      </c>
      <c r="BM2477" s="172">
        <f t="shared" si="1090"/>
        <v>0</v>
      </c>
      <c r="BN2477" s="171">
        <f>(VLOOKUP($D2477,'P4 Destination'!$C$21:$M$176,9,0))*BM2477</f>
        <v>0</v>
      </c>
      <c r="BO2477" s="154">
        <f t="shared" si="1096"/>
        <v>0</v>
      </c>
      <c r="BP2477" s="171">
        <f>(VLOOKUP(D2477,'P4 Destination'!$C$21:$M$176,10,0))*K2477</f>
        <v>0</v>
      </c>
      <c r="BQ2477" s="171">
        <f>(VLOOKUP(D2477,'P4 Destination'!$C$21:$M$176,11,0))*J2477</f>
        <v>0</v>
      </c>
      <c r="BR2477" s="173">
        <f t="shared" si="1091"/>
        <v>0</v>
      </c>
      <c r="BS2477" s="173">
        <f>(AV2477*2500)*'P6 Verzekering'!$E$11</f>
        <v>0</v>
      </c>
      <c r="BT2477" s="173">
        <f>(AW2477*2500)*'P6 Verzekering'!$E$12</f>
        <v>0</v>
      </c>
      <c r="BU2477" s="173">
        <f>(L2477*2500)*'P6 Verzekering'!$E$13</f>
        <v>0</v>
      </c>
      <c r="BV2477" s="173">
        <f t="shared" si="1092"/>
        <v>0</v>
      </c>
      <c r="BW2477"/>
      <c r="BX2477"/>
    </row>
    <row r="2478" spans="1:76">
      <c r="A2478" s="152" t="s">
        <v>2908</v>
      </c>
      <c r="B2478" s="152" t="s">
        <v>235</v>
      </c>
      <c r="C2478" s="152" t="s">
        <v>233</v>
      </c>
      <c r="D2478" s="152" t="s">
        <v>181</v>
      </c>
      <c r="E2478" s="152" t="s">
        <v>153</v>
      </c>
      <c r="F2478" s="153">
        <f t="shared" si="1094"/>
        <v>13</v>
      </c>
      <c r="G2478" s="154">
        <v>1</v>
      </c>
      <c r="H2478" s="154">
        <f>IFERROR(VLOOKUP(B2478,'P2 Origin'!$C$21:$Q$176,15,FALSE),0)</f>
        <v>1</v>
      </c>
      <c r="I2478" s="154">
        <f>IFERROR(VLOOKUP(D2478,'P4 Destination'!$C$21:$Q$176,15,FALSE),0)</f>
        <v>1</v>
      </c>
      <c r="J2478" s="155"/>
      <c r="K2478" s="155"/>
      <c r="L2478" s="156">
        <v>13</v>
      </c>
      <c r="M2478" s="155">
        <v>2801</v>
      </c>
      <c r="N2478" s="155">
        <v>9</v>
      </c>
      <c r="O2478" s="157">
        <f t="shared" si="1069"/>
        <v>0</v>
      </c>
      <c r="P2478" s="158">
        <f t="shared" si="1070"/>
        <v>13</v>
      </c>
      <c r="Q2478" s="159">
        <f>IFERROR(VLOOKUP(N2478,'P1 Intra-Europees'!$A$15:$H$25,3,0),0)*P2478</f>
        <v>0</v>
      </c>
      <c r="R2478" s="160">
        <f t="shared" si="1071"/>
        <v>0</v>
      </c>
      <c r="S2478" s="159">
        <f>IFERROR(VLOOKUP(N2478,'P1 Intra-Europees'!$A$15:$H$25,4,0),0)*R2478</f>
        <v>0</v>
      </c>
      <c r="T2478" s="160">
        <f t="shared" si="1072"/>
        <v>0</v>
      </c>
      <c r="U2478" s="159">
        <f>IFERROR(VLOOKUP(N2478,'P1 Intra-Europees'!$A$15:$H$25,5,0),0)*T2478</f>
        <v>0</v>
      </c>
      <c r="V2478" s="160">
        <f t="shared" si="1073"/>
        <v>0</v>
      </c>
      <c r="W2478" s="159">
        <f>IFERROR(VLOOKUP(N2478,'P1 Intra-Europees'!$A$15:$H$25,6,0),0)*V2478</f>
        <v>0</v>
      </c>
      <c r="X2478" s="160">
        <f t="shared" si="1074"/>
        <v>0</v>
      </c>
      <c r="Y2478" s="159">
        <f>IFERROR(VLOOKUP(N2478,'P1 Intra-Europees'!$A$15:$H$25,7,0),0)*X2478</f>
        <v>0</v>
      </c>
      <c r="Z2478" s="161">
        <f t="shared" si="1075"/>
        <v>1</v>
      </c>
      <c r="AA2478" s="162">
        <f>IFERROR(VLOOKUP(N2478,'P1 Intra-Europees'!$A$15:$H$25,8,0),0)*Z2478</f>
        <v>0</v>
      </c>
      <c r="AB2478" s="163">
        <f t="shared" si="1076"/>
        <v>0</v>
      </c>
      <c r="AC2478" s="157" t="str">
        <f>VLOOKUP(B2478,'P2 Origin'!$C$21:$O$176,13,0)</f>
        <v>EUR</v>
      </c>
      <c r="AD2478" s="164">
        <f t="shared" si="1077"/>
        <v>0</v>
      </c>
      <c r="AE2478" s="165">
        <f>IF(AU2478&gt;0.1,VLOOKUP(B2478,'P2 Origin'!$C$21:$M$176,3,0)*H2478,0)</f>
        <v>0</v>
      </c>
      <c r="AF2478" s="166">
        <f t="shared" si="1078"/>
        <v>0</v>
      </c>
      <c r="AG2478" s="165">
        <f>(VLOOKUP(B2478,'P2 Origin'!$C$21:$M$176,4,0))*AF2478</f>
        <v>0</v>
      </c>
      <c r="AH2478" s="166">
        <f t="shared" si="1079"/>
        <v>0</v>
      </c>
      <c r="AI2478" s="165">
        <f>(VLOOKUP(B2478,'P2 Origin'!$C$21:$M$176,5,0))*AH2478</f>
        <v>0</v>
      </c>
      <c r="AJ2478" s="166">
        <f t="shared" si="1093"/>
        <v>0</v>
      </c>
      <c r="AK2478" s="165">
        <f>(VLOOKUP(B2478,'P2 Origin'!$C$21:$M$176,6,0))*AJ2478</f>
        <v>0</v>
      </c>
      <c r="AL2478" s="166">
        <f t="shared" si="1080"/>
        <v>0</v>
      </c>
      <c r="AM2478" s="165">
        <f>(VLOOKUP($B2478,'P2 Origin'!$C$21:$M$176,7,0))*AL2478</f>
        <v>0</v>
      </c>
      <c r="AN2478" s="166">
        <f t="shared" si="1081"/>
        <v>0</v>
      </c>
      <c r="AO2478" s="165">
        <f>(VLOOKUP($B2478,'P2 Origin'!$C$21:$M$176,8,0))*AN2478</f>
        <v>0</v>
      </c>
      <c r="AP2478" s="166">
        <f t="shared" si="1082"/>
        <v>0</v>
      </c>
      <c r="AQ2478" s="165">
        <f>(VLOOKUP($B2478,'P2 Origin'!$C$21:$M$176,9,0))*AP2478</f>
        <v>0</v>
      </c>
      <c r="AR2478" s="155">
        <f t="shared" si="1095"/>
        <v>0</v>
      </c>
      <c r="AS2478" s="164">
        <f>(VLOOKUP(B2478,'P2 Origin'!$C$21:$M$176,10,0))*K2478</f>
        <v>0</v>
      </c>
      <c r="AT2478" s="164">
        <f>(VLOOKUP(B2478,'P2 Origin'!$C$21:$M$176,11,0))*J2478</f>
        <v>0</v>
      </c>
      <c r="AU2478" s="167">
        <v>0</v>
      </c>
      <c r="AV2478" s="168">
        <v>0</v>
      </c>
      <c r="AW2478" s="169">
        <v>0</v>
      </c>
      <c r="AX2478" s="170">
        <f>IF(AU2478&gt;=0.1,'P3 Bureaumarge zee- en luchtvr.'!$D$12,0)</f>
        <v>0</v>
      </c>
      <c r="AY2478" s="163">
        <f t="shared" si="1083"/>
        <v>0</v>
      </c>
      <c r="AZ2478" s="157" t="str">
        <f>VLOOKUP(D2478,'P4 Destination'!$C$21:$O$176,13,0)</f>
        <v>EUR</v>
      </c>
      <c r="BA2478" s="164">
        <f t="shared" si="1084"/>
        <v>0</v>
      </c>
      <c r="BB2478" s="171">
        <f>IF(AU2478&gt;0.1,(VLOOKUP(D2478,'P4 Destination'!$C$21:$M$176,3,0))*I2478,0)</f>
        <v>0</v>
      </c>
      <c r="BC2478" s="172">
        <f t="shared" si="1085"/>
        <v>0</v>
      </c>
      <c r="BD2478" s="171">
        <f>(VLOOKUP($D2478,'P4 Destination'!$C$21:$M$176,4,0))*BC2478</f>
        <v>0</v>
      </c>
      <c r="BE2478" s="172">
        <f t="shared" si="1086"/>
        <v>0</v>
      </c>
      <c r="BF2478" s="171">
        <f>(VLOOKUP($D2478,'P4 Destination'!$C$21:$M$176,5,0))*BE2478</f>
        <v>0</v>
      </c>
      <c r="BG2478" s="172">
        <f t="shared" si="1087"/>
        <v>0</v>
      </c>
      <c r="BH2478" s="171">
        <f>(VLOOKUP($D2478,'P4 Destination'!$C$21:$M$176,6,0))*BG2478</f>
        <v>0</v>
      </c>
      <c r="BI2478" s="172">
        <f t="shared" si="1088"/>
        <v>0</v>
      </c>
      <c r="BJ2478" s="171">
        <f>(VLOOKUP($D2478,'P4 Destination'!$C$21:$M$176,7,0))*BI2478</f>
        <v>0</v>
      </c>
      <c r="BK2478" s="172">
        <f t="shared" si="1089"/>
        <v>0</v>
      </c>
      <c r="BL2478" s="171">
        <f>(VLOOKUP($D2478,'P4 Destination'!$C$21:$M$176,8,0))*BK2478</f>
        <v>0</v>
      </c>
      <c r="BM2478" s="172">
        <f t="shared" si="1090"/>
        <v>0</v>
      </c>
      <c r="BN2478" s="171">
        <f>(VLOOKUP($D2478,'P4 Destination'!$C$21:$M$176,9,0))*BM2478</f>
        <v>0</v>
      </c>
      <c r="BO2478" s="154">
        <f t="shared" si="1096"/>
        <v>0</v>
      </c>
      <c r="BP2478" s="171">
        <f>(VLOOKUP(D2478,'P4 Destination'!$C$21:$M$176,10,0))*K2478</f>
        <v>0</v>
      </c>
      <c r="BQ2478" s="171">
        <f>(VLOOKUP(D2478,'P4 Destination'!$C$21:$M$176,11,0))*J2478</f>
        <v>0</v>
      </c>
      <c r="BR2478" s="173">
        <f t="shared" si="1091"/>
        <v>0</v>
      </c>
      <c r="BS2478" s="173">
        <f>(AV2478*2500)*'P6 Verzekering'!$E$11</f>
        <v>0</v>
      </c>
      <c r="BT2478" s="173">
        <f>(AW2478*2500)*'P6 Verzekering'!$E$12</f>
        <v>0</v>
      </c>
      <c r="BU2478" s="173">
        <f>(L2478*2500)*'P6 Verzekering'!$E$13</f>
        <v>0</v>
      </c>
      <c r="BV2478" s="173">
        <f t="shared" si="1092"/>
        <v>0</v>
      </c>
      <c r="BW2478"/>
      <c r="BX2478"/>
    </row>
    <row r="2479" spans="1:76">
      <c r="A2479" s="152" t="s">
        <v>797</v>
      </c>
      <c r="B2479" s="152" t="s">
        <v>189</v>
      </c>
      <c r="C2479" s="152" t="s">
        <v>188</v>
      </c>
      <c r="D2479" s="152" t="s">
        <v>219</v>
      </c>
      <c r="E2479" s="152" t="s">
        <v>219</v>
      </c>
      <c r="F2479" s="153">
        <f t="shared" si="1094"/>
        <v>13</v>
      </c>
      <c r="G2479" s="154">
        <v>1</v>
      </c>
      <c r="H2479" s="154">
        <f>IFERROR(VLOOKUP(B2479,'P2 Origin'!$C$21:$Q$176,15,FALSE),0)</f>
        <v>0</v>
      </c>
      <c r="I2479" s="154">
        <f>IFERROR(VLOOKUP(D2479,'P4 Destination'!$C$21:$Q$176,15,FALSE),0)</f>
        <v>0</v>
      </c>
      <c r="J2479" s="155"/>
      <c r="K2479" s="155"/>
      <c r="L2479" s="156">
        <v>13</v>
      </c>
      <c r="M2479" s="155">
        <v>2866</v>
      </c>
      <c r="N2479" s="155">
        <v>9</v>
      </c>
      <c r="O2479" s="157">
        <f t="shared" si="1069"/>
        <v>0</v>
      </c>
      <c r="P2479" s="158">
        <f t="shared" si="1070"/>
        <v>13</v>
      </c>
      <c r="Q2479" s="159">
        <f>IFERROR(VLOOKUP(N2479,'P1 Intra-Europees'!$A$15:$H$25,3,0),0)*P2479</f>
        <v>0</v>
      </c>
      <c r="R2479" s="160">
        <f t="shared" si="1071"/>
        <v>0</v>
      </c>
      <c r="S2479" s="159">
        <f>IFERROR(VLOOKUP(N2479,'P1 Intra-Europees'!$A$15:$H$25,4,0),0)*R2479</f>
        <v>0</v>
      </c>
      <c r="T2479" s="160">
        <f t="shared" si="1072"/>
        <v>0</v>
      </c>
      <c r="U2479" s="159">
        <f>IFERROR(VLOOKUP(N2479,'P1 Intra-Europees'!$A$15:$H$25,5,0),0)*T2479</f>
        <v>0</v>
      </c>
      <c r="V2479" s="160">
        <f t="shared" si="1073"/>
        <v>0</v>
      </c>
      <c r="W2479" s="159">
        <f>IFERROR(VLOOKUP(N2479,'P1 Intra-Europees'!$A$15:$H$25,6,0),0)*V2479</f>
        <v>0</v>
      </c>
      <c r="X2479" s="160">
        <f t="shared" si="1074"/>
        <v>0</v>
      </c>
      <c r="Y2479" s="159">
        <f>IFERROR(VLOOKUP(N2479,'P1 Intra-Europees'!$A$15:$H$25,7,0),0)*X2479</f>
        <v>0</v>
      </c>
      <c r="Z2479" s="161">
        <f t="shared" si="1075"/>
        <v>1</v>
      </c>
      <c r="AA2479" s="162">
        <f>IFERROR(VLOOKUP(N2479,'P1 Intra-Europees'!$A$15:$H$25,8,0),0)*Z2479</f>
        <v>0</v>
      </c>
      <c r="AB2479" s="163">
        <f t="shared" si="1076"/>
        <v>0</v>
      </c>
      <c r="AC2479" s="157" t="str">
        <f>VLOOKUP(B2479,'P2 Origin'!$C$21:$O$176,13,0)</f>
        <v>EUR</v>
      </c>
      <c r="AD2479" s="164">
        <f t="shared" si="1077"/>
        <v>0</v>
      </c>
      <c r="AE2479" s="165">
        <f>IF(AU2479&gt;0.1,VLOOKUP(B2479,'P2 Origin'!$C$21:$M$176,3,0)*H2479,0)</f>
        <v>0</v>
      </c>
      <c r="AF2479" s="166">
        <f t="shared" si="1078"/>
        <v>0</v>
      </c>
      <c r="AG2479" s="165">
        <f>(VLOOKUP(B2479,'P2 Origin'!$C$21:$M$176,4,0))*AF2479</f>
        <v>0</v>
      </c>
      <c r="AH2479" s="166">
        <f t="shared" si="1079"/>
        <v>0</v>
      </c>
      <c r="AI2479" s="165">
        <f>(VLOOKUP(B2479,'P2 Origin'!$C$21:$M$176,5,0))*AH2479</f>
        <v>0</v>
      </c>
      <c r="AJ2479" s="166">
        <f t="shared" si="1093"/>
        <v>0</v>
      </c>
      <c r="AK2479" s="165">
        <f>(VLOOKUP(B2479,'P2 Origin'!$C$21:$M$176,6,0))*AJ2479</f>
        <v>0</v>
      </c>
      <c r="AL2479" s="166">
        <f t="shared" si="1080"/>
        <v>0</v>
      </c>
      <c r="AM2479" s="165">
        <f>(VLOOKUP($B2479,'P2 Origin'!$C$21:$M$176,7,0))*AL2479</f>
        <v>0</v>
      </c>
      <c r="AN2479" s="166">
        <f t="shared" si="1081"/>
        <v>0</v>
      </c>
      <c r="AO2479" s="165">
        <f>(VLOOKUP($B2479,'P2 Origin'!$C$21:$M$176,8,0))*AN2479</f>
        <v>0</v>
      </c>
      <c r="AP2479" s="166">
        <f t="shared" si="1082"/>
        <v>0</v>
      </c>
      <c r="AQ2479" s="165">
        <f>(VLOOKUP($B2479,'P2 Origin'!$C$21:$M$176,9,0))*AP2479</f>
        <v>0</v>
      </c>
      <c r="AR2479" s="155">
        <f t="shared" si="1095"/>
        <v>0</v>
      </c>
      <c r="AS2479" s="164">
        <f>(VLOOKUP(B2479,'P2 Origin'!$C$21:$M$176,10,0))*K2479</f>
        <v>0</v>
      </c>
      <c r="AT2479" s="164">
        <f>(VLOOKUP(B2479,'P2 Origin'!$C$21:$M$176,11,0))*J2479</f>
        <v>0</v>
      </c>
      <c r="AU2479" s="167">
        <v>0</v>
      </c>
      <c r="AV2479" s="168">
        <v>0</v>
      </c>
      <c r="AW2479" s="169">
        <v>0</v>
      </c>
      <c r="AX2479" s="170">
        <f>IF(AU2479&gt;=0.1,'P3 Bureaumarge zee- en luchtvr.'!$D$12,0)</f>
        <v>0</v>
      </c>
      <c r="AY2479" s="163">
        <f t="shared" si="1083"/>
        <v>0</v>
      </c>
      <c r="AZ2479" s="157" t="str">
        <f>VLOOKUP(D2479,'P4 Destination'!$C$21:$O$176,13,0)</f>
        <v>EUR</v>
      </c>
      <c r="BA2479" s="164">
        <f t="shared" si="1084"/>
        <v>0</v>
      </c>
      <c r="BB2479" s="171">
        <f>IF(AU2479&gt;0.1,(VLOOKUP(D2479,'P4 Destination'!$C$21:$M$176,3,0))*I2479,0)</f>
        <v>0</v>
      </c>
      <c r="BC2479" s="172">
        <f t="shared" si="1085"/>
        <v>0</v>
      </c>
      <c r="BD2479" s="171">
        <f>(VLOOKUP($D2479,'P4 Destination'!$C$21:$M$176,4,0))*BC2479</f>
        <v>0</v>
      </c>
      <c r="BE2479" s="172">
        <f t="shared" si="1086"/>
        <v>0</v>
      </c>
      <c r="BF2479" s="171">
        <f>(VLOOKUP($D2479,'P4 Destination'!$C$21:$M$176,5,0))*BE2479</f>
        <v>0</v>
      </c>
      <c r="BG2479" s="172">
        <f t="shared" si="1087"/>
        <v>0</v>
      </c>
      <c r="BH2479" s="171">
        <f>(VLOOKUP($D2479,'P4 Destination'!$C$21:$M$176,6,0))*BG2479</f>
        <v>0</v>
      </c>
      <c r="BI2479" s="172">
        <f t="shared" si="1088"/>
        <v>0</v>
      </c>
      <c r="BJ2479" s="171">
        <f>(VLOOKUP($D2479,'P4 Destination'!$C$21:$M$176,7,0))*BI2479</f>
        <v>0</v>
      </c>
      <c r="BK2479" s="172">
        <f t="shared" si="1089"/>
        <v>0</v>
      </c>
      <c r="BL2479" s="171">
        <f>(VLOOKUP($D2479,'P4 Destination'!$C$21:$M$176,8,0))*BK2479</f>
        <v>0</v>
      </c>
      <c r="BM2479" s="172">
        <f t="shared" si="1090"/>
        <v>0</v>
      </c>
      <c r="BN2479" s="171">
        <f>(VLOOKUP($D2479,'P4 Destination'!$C$21:$M$176,9,0))*BM2479</f>
        <v>0</v>
      </c>
      <c r="BO2479" s="154">
        <f t="shared" si="1096"/>
        <v>0</v>
      </c>
      <c r="BP2479" s="171">
        <f>(VLOOKUP(D2479,'P4 Destination'!$C$21:$M$176,10,0))*K2479</f>
        <v>0</v>
      </c>
      <c r="BQ2479" s="171">
        <f>(VLOOKUP(D2479,'P4 Destination'!$C$21:$M$176,11,0))*J2479</f>
        <v>0</v>
      </c>
      <c r="BR2479" s="173">
        <f t="shared" si="1091"/>
        <v>0</v>
      </c>
      <c r="BS2479" s="173">
        <f>(AV2479*2500)*'P6 Verzekering'!$E$11</f>
        <v>0</v>
      </c>
      <c r="BT2479" s="173">
        <f>(AW2479*2500)*'P6 Verzekering'!$E$12</f>
        <v>0</v>
      </c>
      <c r="BU2479" s="173">
        <f>(L2479*2500)*'P6 Verzekering'!$E$13</f>
        <v>0</v>
      </c>
      <c r="BV2479" s="173">
        <f t="shared" si="1092"/>
        <v>0</v>
      </c>
      <c r="BW2479"/>
      <c r="BX2479"/>
    </row>
    <row r="2480" spans="1:76">
      <c r="A2480" s="152" t="s">
        <v>1485</v>
      </c>
      <c r="B2480" s="152" t="s">
        <v>234</v>
      </c>
      <c r="C2480" s="152" t="s">
        <v>233</v>
      </c>
      <c r="D2480" s="152" t="s">
        <v>219</v>
      </c>
      <c r="E2480" s="152" t="s">
        <v>219</v>
      </c>
      <c r="F2480" s="153">
        <f t="shared" si="1094"/>
        <v>15</v>
      </c>
      <c r="G2480" s="154">
        <v>1</v>
      </c>
      <c r="H2480" s="154">
        <f>IFERROR(VLOOKUP(B2480,'P2 Origin'!$C$21:$Q$176,15,FALSE),0)</f>
        <v>1</v>
      </c>
      <c r="I2480" s="154">
        <f>IFERROR(VLOOKUP(D2480,'P4 Destination'!$C$21:$Q$176,15,FALSE),0)</f>
        <v>0</v>
      </c>
      <c r="J2480" s="155"/>
      <c r="K2480" s="155"/>
      <c r="L2480" s="156">
        <v>15</v>
      </c>
      <c r="M2480" s="155">
        <v>2486</v>
      </c>
      <c r="N2480" s="155">
        <v>8</v>
      </c>
      <c r="O2480" s="157">
        <f t="shared" si="1069"/>
        <v>0</v>
      </c>
      <c r="P2480" s="158">
        <f t="shared" si="1070"/>
        <v>15</v>
      </c>
      <c r="Q2480" s="159">
        <f>IFERROR(VLOOKUP(N2480,'P1 Intra-Europees'!$A$15:$H$25,3,0),0)*P2480</f>
        <v>0</v>
      </c>
      <c r="R2480" s="160">
        <f t="shared" si="1071"/>
        <v>0</v>
      </c>
      <c r="S2480" s="159">
        <f>IFERROR(VLOOKUP(N2480,'P1 Intra-Europees'!$A$15:$H$25,4,0),0)*R2480</f>
        <v>0</v>
      </c>
      <c r="T2480" s="160">
        <f t="shared" si="1072"/>
        <v>0</v>
      </c>
      <c r="U2480" s="159">
        <f>IFERROR(VLOOKUP(N2480,'P1 Intra-Europees'!$A$15:$H$25,5,0),0)*T2480</f>
        <v>0</v>
      </c>
      <c r="V2480" s="160">
        <f t="shared" si="1073"/>
        <v>0</v>
      </c>
      <c r="W2480" s="159">
        <f>IFERROR(VLOOKUP(N2480,'P1 Intra-Europees'!$A$15:$H$25,6,0),0)*V2480</f>
        <v>0</v>
      </c>
      <c r="X2480" s="160">
        <f t="shared" si="1074"/>
        <v>0</v>
      </c>
      <c r="Y2480" s="159">
        <f>IFERROR(VLOOKUP(N2480,'P1 Intra-Europees'!$A$15:$H$25,7,0),0)*X2480</f>
        <v>0</v>
      </c>
      <c r="Z2480" s="161">
        <f t="shared" si="1075"/>
        <v>1</v>
      </c>
      <c r="AA2480" s="162">
        <f>IFERROR(VLOOKUP(N2480,'P1 Intra-Europees'!$A$15:$H$25,8,0),0)*Z2480</f>
        <v>0</v>
      </c>
      <c r="AB2480" s="163">
        <f t="shared" si="1076"/>
        <v>0</v>
      </c>
      <c r="AC2480" s="157" t="str">
        <f>VLOOKUP(B2480,'P2 Origin'!$C$21:$O$176,13,0)</f>
        <v>EUR</v>
      </c>
      <c r="AD2480" s="164">
        <f t="shared" si="1077"/>
        <v>0</v>
      </c>
      <c r="AE2480" s="165">
        <f>IF(AU2480&gt;0.1,VLOOKUP(B2480,'P2 Origin'!$C$21:$M$176,3,0)*H2480,0)</f>
        <v>0</v>
      </c>
      <c r="AF2480" s="166">
        <f t="shared" si="1078"/>
        <v>0</v>
      </c>
      <c r="AG2480" s="165">
        <f>(VLOOKUP(B2480,'P2 Origin'!$C$21:$M$176,4,0))*AF2480</f>
        <v>0</v>
      </c>
      <c r="AH2480" s="166">
        <f t="shared" si="1079"/>
        <v>0</v>
      </c>
      <c r="AI2480" s="165">
        <f>(VLOOKUP(B2480,'P2 Origin'!$C$21:$M$176,5,0))*AH2480</f>
        <v>0</v>
      </c>
      <c r="AJ2480" s="166">
        <f t="shared" si="1093"/>
        <v>0</v>
      </c>
      <c r="AK2480" s="165">
        <f>(VLOOKUP(B2480,'P2 Origin'!$C$21:$M$176,6,0))*AJ2480</f>
        <v>0</v>
      </c>
      <c r="AL2480" s="166">
        <f t="shared" si="1080"/>
        <v>0</v>
      </c>
      <c r="AM2480" s="165">
        <f>(VLOOKUP($B2480,'P2 Origin'!$C$21:$M$176,7,0))*AL2480</f>
        <v>0</v>
      </c>
      <c r="AN2480" s="166">
        <f t="shared" si="1081"/>
        <v>0</v>
      </c>
      <c r="AO2480" s="165">
        <f>(VLOOKUP($B2480,'P2 Origin'!$C$21:$M$176,8,0))*AN2480</f>
        <v>0</v>
      </c>
      <c r="AP2480" s="166">
        <f t="shared" si="1082"/>
        <v>0</v>
      </c>
      <c r="AQ2480" s="165">
        <f>(VLOOKUP($B2480,'P2 Origin'!$C$21:$M$176,9,0))*AP2480</f>
        <v>0</v>
      </c>
      <c r="AR2480" s="155">
        <f t="shared" si="1095"/>
        <v>0</v>
      </c>
      <c r="AS2480" s="164">
        <f>(VLOOKUP(B2480,'P2 Origin'!$C$21:$M$176,10,0))*K2480</f>
        <v>0</v>
      </c>
      <c r="AT2480" s="164">
        <f>(VLOOKUP(B2480,'P2 Origin'!$C$21:$M$176,11,0))*J2480</f>
        <v>0</v>
      </c>
      <c r="AU2480" s="167">
        <v>0</v>
      </c>
      <c r="AV2480" s="168">
        <v>0</v>
      </c>
      <c r="AW2480" s="169">
        <v>0</v>
      </c>
      <c r="AX2480" s="170">
        <f>IF(AU2480&gt;=0.1,'P3 Bureaumarge zee- en luchtvr.'!$D$12,0)</f>
        <v>0</v>
      </c>
      <c r="AY2480" s="163">
        <f t="shared" si="1083"/>
        <v>0</v>
      </c>
      <c r="AZ2480" s="157" t="str">
        <f>VLOOKUP(D2480,'P4 Destination'!$C$21:$O$176,13,0)</f>
        <v>EUR</v>
      </c>
      <c r="BA2480" s="164">
        <f t="shared" si="1084"/>
        <v>0</v>
      </c>
      <c r="BB2480" s="171">
        <f>IF(AU2480&gt;0.1,(VLOOKUP(D2480,'P4 Destination'!$C$21:$M$176,3,0))*I2480,0)</f>
        <v>0</v>
      </c>
      <c r="BC2480" s="172">
        <f t="shared" si="1085"/>
        <v>0</v>
      </c>
      <c r="BD2480" s="171">
        <f>(VLOOKUP($D2480,'P4 Destination'!$C$21:$M$176,4,0))*BC2480</f>
        <v>0</v>
      </c>
      <c r="BE2480" s="172">
        <f t="shared" si="1086"/>
        <v>0</v>
      </c>
      <c r="BF2480" s="171">
        <f>(VLOOKUP($D2480,'P4 Destination'!$C$21:$M$176,5,0))*BE2480</f>
        <v>0</v>
      </c>
      <c r="BG2480" s="172">
        <f t="shared" si="1087"/>
        <v>0</v>
      </c>
      <c r="BH2480" s="171">
        <f>(VLOOKUP($D2480,'P4 Destination'!$C$21:$M$176,6,0))*BG2480</f>
        <v>0</v>
      </c>
      <c r="BI2480" s="172">
        <f t="shared" si="1088"/>
        <v>0</v>
      </c>
      <c r="BJ2480" s="171">
        <f>(VLOOKUP($D2480,'P4 Destination'!$C$21:$M$176,7,0))*BI2480</f>
        <v>0</v>
      </c>
      <c r="BK2480" s="172">
        <f t="shared" si="1089"/>
        <v>0</v>
      </c>
      <c r="BL2480" s="171">
        <f>(VLOOKUP($D2480,'P4 Destination'!$C$21:$M$176,8,0))*BK2480</f>
        <v>0</v>
      </c>
      <c r="BM2480" s="172">
        <f t="shared" si="1090"/>
        <v>0</v>
      </c>
      <c r="BN2480" s="171">
        <f>(VLOOKUP($D2480,'P4 Destination'!$C$21:$M$176,9,0))*BM2480</f>
        <v>0</v>
      </c>
      <c r="BO2480" s="154">
        <f t="shared" si="1096"/>
        <v>0</v>
      </c>
      <c r="BP2480" s="171">
        <f>(VLOOKUP(D2480,'P4 Destination'!$C$21:$M$176,10,0))*K2480</f>
        <v>0</v>
      </c>
      <c r="BQ2480" s="171">
        <f>(VLOOKUP(D2480,'P4 Destination'!$C$21:$M$176,11,0))*J2480</f>
        <v>0</v>
      </c>
      <c r="BR2480" s="173">
        <f t="shared" si="1091"/>
        <v>0</v>
      </c>
      <c r="BS2480" s="173">
        <f>(AV2480*2500)*'P6 Verzekering'!$E$11</f>
        <v>0</v>
      </c>
      <c r="BT2480" s="173">
        <f>(AW2480*2500)*'P6 Verzekering'!$E$12</f>
        <v>0</v>
      </c>
      <c r="BU2480" s="173">
        <f>(L2480*2500)*'P6 Verzekering'!$E$13</f>
        <v>0</v>
      </c>
      <c r="BV2480" s="173">
        <f t="shared" si="1092"/>
        <v>0</v>
      </c>
      <c r="BW2480"/>
      <c r="BX2480"/>
    </row>
    <row r="2481" spans="1:76">
      <c r="A2481" s="152" t="s">
        <v>2315</v>
      </c>
      <c r="B2481" s="152" t="s">
        <v>219</v>
      </c>
      <c r="C2481" s="152" t="s">
        <v>219</v>
      </c>
      <c r="D2481" s="152" t="s">
        <v>156</v>
      </c>
      <c r="E2481" s="152" t="s">
        <v>155</v>
      </c>
      <c r="F2481" s="153">
        <f t="shared" si="1094"/>
        <v>19</v>
      </c>
      <c r="G2481" s="154">
        <v>1</v>
      </c>
      <c r="H2481" s="154">
        <f>IFERROR(VLOOKUP(B2481,'P2 Origin'!$C$21:$Q$176,15,FALSE),0)</f>
        <v>0</v>
      </c>
      <c r="I2481" s="154">
        <f>IFERROR(VLOOKUP(D2481,'P4 Destination'!$C$21:$Q$176,15,FALSE),0)</f>
        <v>1</v>
      </c>
      <c r="J2481" s="155"/>
      <c r="K2481" s="155"/>
      <c r="L2481" s="156">
        <v>19</v>
      </c>
      <c r="M2481" s="155">
        <v>1747</v>
      </c>
      <c r="N2481" s="155">
        <v>7</v>
      </c>
      <c r="O2481" s="157">
        <f t="shared" si="1069"/>
        <v>0</v>
      </c>
      <c r="P2481" s="158">
        <f t="shared" si="1070"/>
        <v>0</v>
      </c>
      <c r="Q2481" s="159">
        <f>IFERROR(VLOOKUP(N2481,'P1 Intra-Europees'!$A$15:$H$25,3,0),0)*P2481</f>
        <v>0</v>
      </c>
      <c r="R2481" s="160">
        <f t="shared" si="1071"/>
        <v>19</v>
      </c>
      <c r="S2481" s="159">
        <f>IFERROR(VLOOKUP(N2481,'P1 Intra-Europees'!$A$15:$H$25,4,0),0)*R2481</f>
        <v>0</v>
      </c>
      <c r="T2481" s="160">
        <f t="shared" si="1072"/>
        <v>0</v>
      </c>
      <c r="U2481" s="159">
        <f>IFERROR(VLOOKUP(N2481,'P1 Intra-Europees'!$A$15:$H$25,5,0),0)*T2481</f>
        <v>0</v>
      </c>
      <c r="V2481" s="160">
        <f t="shared" si="1073"/>
        <v>0</v>
      </c>
      <c r="W2481" s="159">
        <f>IFERROR(VLOOKUP(N2481,'P1 Intra-Europees'!$A$15:$H$25,6,0),0)*V2481</f>
        <v>0</v>
      </c>
      <c r="X2481" s="160">
        <f t="shared" si="1074"/>
        <v>0</v>
      </c>
      <c r="Y2481" s="159">
        <f>IFERROR(VLOOKUP(N2481,'P1 Intra-Europees'!$A$15:$H$25,7,0),0)*X2481</f>
        <v>0</v>
      </c>
      <c r="Z2481" s="161">
        <f t="shared" si="1075"/>
        <v>1</v>
      </c>
      <c r="AA2481" s="162">
        <f>IFERROR(VLOOKUP(N2481,'P1 Intra-Europees'!$A$15:$H$25,8,0),0)*Z2481</f>
        <v>0</v>
      </c>
      <c r="AB2481" s="163">
        <f t="shared" si="1076"/>
        <v>0</v>
      </c>
      <c r="AC2481" s="157" t="str">
        <f>VLOOKUP(B2481,'P2 Origin'!$C$21:$O$176,13,0)</f>
        <v>EUR</v>
      </c>
      <c r="AD2481" s="164">
        <f t="shared" si="1077"/>
        <v>0</v>
      </c>
      <c r="AE2481" s="165">
        <f>IF(AU2481&gt;0.1,VLOOKUP(B2481,'P2 Origin'!$C$21:$M$176,3,0)*H2481,0)</f>
        <v>0</v>
      </c>
      <c r="AF2481" s="166">
        <f t="shared" si="1078"/>
        <v>0</v>
      </c>
      <c r="AG2481" s="165">
        <f>(VLOOKUP(B2481,'P2 Origin'!$C$21:$M$176,4,0))*AF2481</f>
        <v>0</v>
      </c>
      <c r="AH2481" s="166">
        <f t="shared" si="1079"/>
        <v>0</v>
      </c>
      <c r="AI2481" s="165">
        <f>(VLOOKUP(B2481,'P2 Origin'!$C$21:$M$176,5,0))*AH2481</f>
        <v>0</v>
      </c>
      <c r="AJ2481" s="166">
        <f t="shared" si="1093"/>
        <v>0</v>
      </c>
      <c r="AK2481" s="165">
        <f>(VLOOKUP(B2481,'P2 Origin'!$C$21:$M$176,6,0))*AJ2481</f>
        <v>0</v>
      </c>
      <c r="AL2481" s="166">
        <f t="shared" si="1080"/>
        <v>0</v>
      </c>
      <c r="AM2481" s="165">
        <f>(VLOOKUP($B2481,'P2 Origin'!$C$21:$M$176,7,0))*AL2481</f>
        <v>0</v>
      </c>
      <c r="AN2481" s="166">
        <f t="shared" si="1081"/>
        <v>0</v>
      </c>
      <c r="AO2481" s="165">
        <f>(VLOOKUP($B2481,'P2 Origin'!$C$21:$M$176,8,0))*AN2481</f>
        <v>0</v>
      </c>
      <c r="AP2481" s="166">
        <f t="shared" si="1082"/>
        <v>0</v>
      </c>
      <c r="AQ2481" s="165">
        <f>(VLOOKUP($B2481,'P2 Origin'!$C$21:$M$176,9,0))*AP2481</f>
        <v>0</v>
      </c>
      <c r="AR2481" s="155">
        <f t="shared" si="1095"/>
        <v>0</v>
      </c>
      <c r="AS2481" s="164">
        <f>(VLOOKUP(B2481,'P2 Origin'!$C$21:$M$176,10,0))*K2481</f>
        <v>0</v>
      </c>
      <c r="AT2481" s="164">
        <f>(VLOOKUP(B2481,'P2 Origin'!$C$21:$M$176,11,0))*J2481</f>
        <v>0</v>
      </c>
      <c r="AU2481" s="167">
        <v>0</v>
      </c>
      <c r="AV2481" s="168">
        <v>0</v>
      </c>
      <c r="AW2481" s="169">
        <v>0</v>
      </c>
      <c r="AX2481" s="170">
        <f>IF(AU2481&gt;=0.1,'P3 Bureaumarge zee- en luchtvr.'!$D$12,0)</f>
        <v>0</v>
      </c>
      <c r="AY2481" s="163">
        <f t="shared" si="1083"/>
        <v>0</v>
      </c>
      <c r="AZ2481" s="157" t="str">
        <f>VLOOKUP(D2481,'P4 Destination'!$C$21:$O$176,13,0)</f>
        <v>EUR</v>
      </c>
      <c r="BA2481" s="164">
        <f t="shared" si="1084"/>
        <v>0</v>
      </c>
      <c r="BB2481" s="171">
        <f>IF(AU2481&gt;0.1,(VLOOKUP(D2481,'P4 Destination'!$C$21:$M$176,3,0))*I2481,0)</f>
        <v>0</v>
      </c>
      <c r="BC2481" s="172">
        <f t="shared" si="1085"/>
        <v>0</v>
      </c>
      <c r="BD2481" s="171">
        <f>(VLOOKUP($D2481,'P4 Destination'!$C$21:$M$176,4,0))*BC2481</f>
        <v>0</v>
      </c>
      <c r="BE2481" s="172">
        <f t="shared" si="1086"/>
        <v>0</v>
      </c>
      <c r="BF2481" s="171">
        <f>(VLOOKUP($D2481,'P4 Destination'!$C$21:$M$176,5,0))*BE2481</f>
        <v>0</v>
      </c>
      <c r="BG2481" s="172">
        <f t="shared" si="1087"/>
        <v>0</v>
      </c>
      <c r="BH2481" s="171">
        <f>(VLOOKUP($D2481,'P4 Destination'!$C$21:$M$176,6,0))*BG2481</f>
        <v>0</v>
      </c>
      <c r="BI2481" s="172">
        <f t="shared" si="1088"/>
        <v>0</v>
      </c>
      <c r="BJ2481" s="171">
        <f>(VLOOKUP($D2481,'P4 Destination'!$C$21:$M$176,7,0))*BI2481</f>
        <v>0</v>
      </c>
      <c r="BK2481" s="172">
        <f t="shared" si="1089"/>
        <v>0</v>
      </c>
      <c r="BL2481" s="171">
        <f>(VLOOKUP($D2481,'P4 Destination'!$C$21:$M$176,8,0))*BK2481</f>
        <v>0</v>
      </c>
      <c r="BM2481" s="172">
        <f t="shared" si="1090"/>
        <v>0</v>
      </c>
      <c r="BN2481" s="171">
        <f>(VLOOKUP($D2481,'P4 Destination'!$C$21:$M$176,9,0))*BM2481</f>
        <v>0</v>
      </c>
      <c r="BO2481" s="154">
        <f t="shared" si="1096"/>
        <v>0</v>
      </c>
      <c r="BP2481" s="171">
        <f>(VLOOKUP(D2481,'P4 Destination'!$C$21:$M$176,10,0))*K2481</f>
        <v>0</v>
      </c>
      <c r="BQ2481" s="171">
        <f>(VLOOKUP(D2481,'P4 Destination'!$C$21:$M$176,11,0))*J2481</f>
        <v>0</v>
      </c>
      <c r="BR2481" s="173">
        <f t="shared" si="1091"/>
        <v>0</v>
      </c>
      <c r="BS2481" s="173">
        <f>(AV2481*2500)*'P6 Verzekering'!$E$11</f>
        <v>0</v>
      </c>
      <c r="BT2481" s="173">
        <f>(AW2481*2500)*'P6 Verzekering'!$E$12</f>
        <v>0</v>
      </c>
      <c r="BU2481" s="173">
        <f>(L2481*2500)*'P6 Verzekering'!$E$13</f>
        <v>0</v>
      </c>
      <c r="BV2481" s="173">
        <f t="shared" si="1092"/>
        <v>0</v>
      </c>
      <c r="BW2481"/>
      <c r="BX2481"/>
    </row>
    <row r="2482" spans="1:76">
      <c r="A2482" s="152" t="s">
        <v>1301</v>
      </c>
      <c r="B2482" s="152" t="s">
        <v>255</v>
      </c>
      <c r="C2482" s="152" t="s">
        <v>254</v>
      </c>
      <c r="D2482" s="152" t="s">
        <v>219</v>
      </c>
      <c r="E2482" s="152" t="s">
        <v>219</v>
      </c>
      <c r="F2482" s="153">
        <f t="shared" si="1094"/>
        <v>19</v>
      </c>
      <c r="G2482" s="154">
        <v>1</v>
      </c>
      <c r="H2482" s="154">
        <f>IFERROR(VLOOKUP(B2482,'P2 Origin'!$C$21:$Q$176,15,FALSE),0)</f>
        <v>1</v>
      </c>
      <c r="I2482" s="154">
        <f>IFERROR(VLOOKUP(D2482,'P4 Destination'!$C$21:$Q$176,15,FALSE),0)</f>
        <v>0</v>
      </c>
      <c r="J2482" s="155"/>
      <c r="K2482" s="155"/>
      <c r="L2482" s="156">
        <v>19</v>
      </c>
      <c r="M2482" s="155">
        <v>2009</v>
      </c>
      <c r="N2482" s="155">
        <v>8</v>
      </c>
      <c r="O2482" s="157">
        <f t="shared" si="1069"/>
        <v>0</v>
      </c>
      <c r="P2482" s="158">
        <f t="shared" si="1070"/>
        <v>0</v>
      </c>
      <c r="Q2482" s="159">
        <f>IFERROR(VLOOKUP(N2482,'P1 Intra-Europees'!$A$15:$H$25,3,0),0)*P2482</f>
        <v>0</v>
      </c>
      <c r="R2482" s="160">
        <f t="shared" si="1071"/>
        <v>19</v>
      </c>
      <c r="S2482" s="159">
        <f>IFERROR(VLOOKUP(N2482,'P1 Intra-Europees'!$A$15:$H$25,4,0),0)*R2482</f>
        <v>0</v>
      </c>
      <c r="T2482" s="160">
        <f t="shared" si="1072"/>
        <v>0</v>
      </c>
      <c r="U2482" s="159">
        <f>IFERROR(VLOOKUP(N2482,'P1 Intra-Europees'!$A$15:$H$25,5,0),0)*T2482</f>
        <v>0</v>
      </c>
      <c r="V2482" s="160">
        <f t="shared" si="1073"/>
        <v>0</v>
      </c>
      <c r="W2482" s="159">
        <f>IFERROR(VLOOKUP(N2482,'P1 Intra-Europees'!$A$15:$H$25,6,0),0)*V2482</f>
        <v>0</v>
      </c>
      <c r="X2482" s="160">
        <f t="shared" si="1074"/>
        <v>0</v>
      </c>
      <c r="Y2482" s="159">
        <f>IFERROR(VLOOKUP(N2482,'P1 Intra-Europees'!$A$15:$H$25,7,0),0)*X2482</f>
        <v>0</v>
      </c>
      <c r="Z2482" s="161">
        <f t="shared" si="1075"/>
        <v>1</v>
      </c>
      <c r="AA2482" s="162">
        <f>IFERROR(VLOOKUP(N2482,'P1 Intra-Europees'!$A$15:$H$25,8,0),0)*Z2482</f>
        <v>0</v>
      </c>
      <c r="AB2482" s="163">
        <f t="shared" si="1076"/>
        <v>0</v>
      </c>
      <c r="AC2482" s="157" t="str">
        <f>VLOOKUP(B2482,'P2 Origin'!$C$21:$O$176,13,0)</f>
        <v>EUR</v>
      </c>
      <c r="AD2482" s="164">
        <f t="shared" si="1077"/>
        <v>0</v>
      </c>
      <c r="AE2482" s="165">
        <f>IF(AU2482&gt;0.1,VLOOKUP(B2482,'P2 Origin'!$C$21:$M$176,3,0)*H2482,0)</f>
        <v>0</v>
      </c>
      <c r="AF2482" s="166">
        <f t="shared" si="1078"/>
        <v>0</v>
      </c>
      <c r="AG2482" s="165">
        <f>(VLOOKUP(B2482,'P2 Origin'!$C$21:$M$176,4,0))*AF2482</f>
        <v>0</v>
      </c>
      <c r="AH2482" s="166">
        <f t="shared" si="1079"/>
        <v>0</v>
      </c>
      <c r="AI2482" s="165">
        <f>(VLOOKUP(B2482,'P2 Origin'!$C$21:$M$176,5,0))*AH2482</f>
        <v>0</v>
      </c>
      <c r="AJ2482" s="166">
        <f t="shared" si="1093"/>
        <v>0</v>
      </c>
      <c r="AK2482" s="165">
        <f>(VLOOKUP(B2482,'P2 Origin'!$C$21:$M$176,6,0))*AJ2482</f>
        <v>0</v>
      </c>
      <c r="AL2482" s="166">
        <f t="shared" si="1080"/>
        <v>0</v>
      </c>
      <c r="AM2482" s="165">
        <f>(VLOOKUP($B2482,'P2 Origin'!$C$21:$M$176,7,0))*AL2482</f>
        <v>0</v>
      </c>
      <c r="AN2482" s="166">
        <f t="shared" si="1081"/>
        <v>0</v>
      </c>
      <c r="AO2482" s="165">
        <f>(VLOOKUP($B2482,'P2 Origin'!$C$21:$M$176,8,0))*AN2482</f>
        <v>0</v>
      </c>
      <c r="AP2482" s="166">
        <f t="shared" si="1082"/>
        <v>0</v>
      </c>
      <c r="AQ2482" s="165">
        <f>(VLOOKUP($B2482,'P2 Origin'!$C$21:$M$176,9,0))*AP2482</f>
        <v>0</v>
      </c>
      <c r="AR2482" s="155">
        <f t="shared" si="1095"/>
        <v>0</v>
      </c>
      <c r="AS2482" s="164">
        <f>(VLOOKUP(B2482,'P2 Origin'!$C$21:$M$176,10,0))*K2482</f>
        <v>0</v>
      </c>
      <c r="AT2482" s="164">
        <f>(VLOOKUP(B2482,'P2 Origin'!$C$21:$M$176,11,0))*J2482</f>
        <v>0</v>
      </c>
      <c r="AU2482" s="167">
        <v>0</v>
      </c>
      <c r="AV2482" s="168">
        <v>0</v>
      </c>
      <c r="AW2482" s="169">
        <v>0</v>
      </c>
      <c r="AX2482" s="170">
        <f>IF(AU2482&gt;=0.1,'P3 Bureaumarge zee- en luchtvr.'!$D$12,0)</f>
        <v>0</v>
      </c>
      <c r="AY2482" s="163">
        <f t="shared" si="1083"/>
        <v>0</v>
      </c>
      <c r="AZ2482" s="157" t="str">
        <f>VLOOKUP(D2482,'P4 Destination'!$C$21:$O$176,13,0)</f>
        <v>EUR</v>
      </c>
      <c r="BA2482" s="164">
        <f t="shared" si="1084"/>
        <v>0</v>
      </c>
      <c r="BB2482" s="171">
        <f>IF(AU2482&gt;0.1,(VLOOKUP(D2482,'P4 Destination'!$C$21:$M$176,3,0))*I2482,0)</f>
        <v>0</v>
      </c>
      <c r="BC2482" s="172">
        <f t="shared" si="1085"/>
        <v>0</v>
      </c>
      <c r="BD2482" s="171">
        <f>(VLOOKUP($D2482,'P4 Destination'!$C$21:$M$176,4,0))*BC2482</f>
        <v>0</v>
      </c>
      <c r="BE2482" s="172">
        <f t="shared" si="1086"/>
        <v>0</v>
      </c>
      <c r="BF2482" s="171">
        <f>(VLOOKUP($D2482,'P4 Destination'!$C$21:$M$176,5,0))*BE2482</f>
        <v>0</v>
      </c>
      <c r="BG2482" s="172">
        <f t="shared" si="1087"/>
        <v>0</v>
      </c>
      <c r="BH2482" s="171">
        <f>(VLOOKUP($D2482,'P4 Destination'!$C$21:$M$176,6,0))*BG2482</f>
        <v>0</v>
      </c>
      <c r="BI2482" s="172">
        <f t="shared" si="1088"/>
        <v>0</v>
      </c>
      <c r="BJ2482" s="171">
        <f>(VLOOKUP($D2482,'P4 Destination'!$C$21:$M$176,7,0))*BI2482</f>
        <v>0</v>
      </c>
      <c r="BK2482" s="172">
        <f t="shared" si="1089"/>
        <v>0</v>
      </c>
      <c r="BL2482" s="171">
        <f>(VLOOKUP($D2482,'P4 Destination'!$C$21:$M$176,8,0))*BK2482</f>
        <v>0</v>
      </c>
      <c r="BM2482" s="172">
        <f t="shared" si="1090"/>
        <v>0</v>
      </c>
      <c r="BN2482" s="171">
        <f>(VLOOKUP($D2482,'P4 Destination'!$C$21:$M$176,9,0))*BM2482</f>
        <v>0</v>
      </c>
      <c r="BO2482" s="154">
        <f t="shared" si="1096"/>
        <v>0</v>
      </c>
      <c r="BP2482" s="171">
        <f>(VLOOKUP(D2482,'P4 Destination'!$C$21:$M$176,10,0))*K2482</f>
        <v>0</v>
      </c>
      <c r="BQ2482" s="171">
        <f>(VLOOKUP(D2482,'P4 Destination'!$C$21:$M$176,11,0))*J2482</f>
        <v>0</v>
      </c>
      <c r="BR2482" s="173">
        <f t="shared" si="1091"/>
        <v>0</v>
      </c>
      <c r="BS2482" s="173">
        <f>(AV2482*2500)*'P6 Verzekering'!$E$11</f>
        <v>0</v>
      </c>
      <c r="BT2482" s="173">
        <f>(AW2482*2500)*'P6 Verzekering'!$E$12</f>
        <v>0</v>
      </c>
      <c r="BU2482" s="173">
        <f>(L2482*2500)*'P6 Verzekering'!$E$13</f>
        <v>0</v>
      </c>
      <c r="BV2482" s="173">
        <f t="shared" si="1092"/>
        <v>0</v>
      </c>
      <c r="BW2482"/>
      <c r="BX2482"/>
    </row>
    <row r="2483" spans="1:76">
      <c r="A2483" s="152" t="s">
        <v>1486</v>
      </c>
      <c r="B2483" s="152" t="s">
        <v>234</v>
      </c>
      <c r="C2483" s="152" t="s">
        <v>233</v>
      </c>
      <c r="D2483" s="152" t="s">
        <v>219</v>
      </c>
      <c r="E2483" s="152" t="s">
        <v>219</v>
      </c>
      <c r="F2483" s="153">
        <f t="shared" si="1094"/>
        <v>20</v>
      </c>
      <c r="G2483" s="154">
        <v>1</v>
      </c>
      <c r="H2483" s="154">
        <f>IFERROR(VLOOKUP(B2483,'P2 Origin'!$C$21:$Q$176,15,FALSE),0)</f>
        <v>1</v>
      </c>
      <c r="I2483" s="154">
        <f>IFERROR(VLOOKUP(D2483,'P4 Destination'!$C$21:$Q$176,15,FALSE),0)</f>
        <v>0</v>
      </c>
      <c r="J2483" s="155"/>
      <c r="K2483" s="155"/>
      <c r="L2483" s="156">
        <v>20</v>
      </c>
      <c r="M2483" s="155">
        <v>2487</v>
      </c>
      <c r="N2483" s="155">
        <v>8</v>
      </c>
      <c r="O2483" s="157">
        <f t="shared" si="1069"/>
        <v>0</v>
      </c>
      <c r="P2483" s="158">
        <f t="shared" si="1070"/>
        <v>0</v>
      </c>
      <c r="Q2483" s="159">
        <f>IFERROR(VLOOKUP(N2483,'P1 Intra-Europees'!$A$15:$H$25,3,0),0)*P2483</f>
        <v>0</v>
      </c>
      <c r="R2483" s="160">
        <f t="shared" si="1071"/>
        <v>20</v>
      </c>
      <c r="S2483" s="159">
        <f>IFERROR(VLOOKUP(N2483,'P1 Intra-Europees'!$A$15:$H$25,4,0),0)*R2483</f>
        <v>0</v>
      </c>
      <c r="T2483" s="160">
        <f t="shared" si="1072"/>
        <v>0</v>
      </c>
      <c r="U2483" s="159">
        <f>IFERROR(VLOOKUP(N2483,'P1 Intra-Europees'!$A$15:$H$25,5,0),0)*T2483</f>
        <v>0</v>
      </c>
      <c r="V2483" s="160">
        <f t="shared" si="1073"/>
        <v>0</v>
      </c>
      <c r="W2483" s="159">
        <f>IFERROR(VLOOKUP(N2483,'P1 Intra-Europees'!$A$15:$H$25,6,0),0)*V2483</f>
        <v>0</v>
      </c>
      <c r="X2483" s="160">
        <f t="shared" si="1074"/>
        <v>0</v>
      </c>
      <c r="Y2483" s="159">
        <f>IFERROR(VLOOKUP(N2483,'P1 Intra-Europees'!$A$15:$H$25,7,0),0)*X2483</f>
        <v>0</v>
      </c>
      <c r="Z2483" s="161">
        <f t="shared" si="1075"/>
        <v>1</v>
      </c>
      <c r="AA2483" s="162">
        <f>IFERROR(VLOOKUP(N2483,'P1 Intra-Europees'!$A$15:$H$25,8,0),0)*Z2483</f>
        <v>0</v>
      </c>
      <c r="AB2483" s="163">
        <f t="shared" si="1076"/>
        <v>0</v>
      </c>
      <c r="AC2483" s="157" t="str">
        <f>VLOOKUP(B2483,'P2 Origin'!$C$21:$O$176,13,0)</f>
        <v>EUR</v>
      </c>
      <c r="AD2483" s="164">
        <f t="shared" si="1077"/>
        <v>0</v>
      </c>
      <c r="AE2483" s="165">
        <f>IF(AU2483&gt;0.1,VLOOKUP(B2483,'P2 Origin'!$C$21:$M$176,3,0)*H2483,0)</f>
        <v>0</v>
      </c>
      <c r="AF2483" s="166">
        <f t="shared" si="1078"/>
        <v>0</v>
      </c>
      <c r="AG2483" s="165">
        <f>(VLOOKUP(B2483,'P2 Origin'!$C$21:$M$176,4,0))*AF2483</f>
        <v>0</v>
      </c>
      <c r="AH2483" s="166">
        <f t="shared" si="1079"/>
        <v>0</v>
      </c>
      <c r="AI2483" s="165">
        <f>(VLOOKUP(B2483,'P2 Origin'!$C$21:$M$176,5,0))*AH2483</f>
        <v>0</v>
      </c>
      <c r="AJ2483" s="166">
        <f t="shared" si="1093"/>
        <v>0</v>
      </c>
      <c r="AK2483" s="165">
        <f>(VLOOKUP(B2483,'P2 Origin'!$C$21:$M$176,6,0))*AJ2483</f>
        <v>0</v>
      </c>
      <c r="AL2483" s="166">
        <f t="shared" si="1080"/>
        <v>0</v>
      </c>
      <c r="AM2483" s="165">
        <f>(VLOOKUP($B2483,'P2 Origin'!$C$21:$M$176,7,0))*AL2483</f>
        <v>0</v>
      </c>
      <c r="AN2483" s="166">
        <f t="shared" si="1081"/>
        <v>0</v>
      </c>
      <c r="AO2483" s="165">
        <f>(VLOOKUP($B2483,'P2 Origin'!$C$21:$M$176,8,0))*AN2483</f>
        <v>0</v>
      </c>
      <c r="AP2483" s="166">
        <f t="shared" si="1082"/>
        <v>0</v>
      </c>
      <c r="AQ2483" s="165">
        <f>(VLOOKUP($B2483,'P2 Origin'!$C$21:$M$176,9,0))*AP2483</f>
        <v>0</v>
      </c>
      <c r="AR2483" s="155">
        <f t="shared" si="1095"/>
        <v>0</v>
      </c>
      <c r="AS2483" s="164">
        <f>(VLOOKUP(B2483,'P2 Origin'!$C$21:$M$176,10,0))*K2483</f>
        <v>0</v>
      </c>
      <c r="AT2483" s="164">
        <f>(VLOOKUP(B2483,'P2 Origin'!$C$21:$M$176,11,0))*J2483</f>
        <v>0</v>
      </c>
      <c r="AU2483" s="167">
        <v>0</v>
      </c>
      <c r="AV2483" s="168">
        <v>0</v>
      </c>
      <c r="AW2483" s="169">
        <v>0</v>
      </c>
      <c r="AX2483" s="170">
        <f>IF(AU2483&gt;=0.1,'P3 Bureaumarge zee- en luchtvr.'!$D$12,0)</f>
        <v>0</v>
      </c>
      <c r="AY2483" s="163">
        <f t="shared" si="1083"/>
        <v>0</v>
      </c>
      <c r="AZ2483" s="157" t="str">
        <f>VLOOKUP(D2483,'P4 Destination'!$C$21:$O$176,13,0)</f>
        <v>EUR</v>
      </c>
      <c r="BA2483" s="164">
        <f t="shared" si="1084"/>
        <v>0</v>
      </c>
      <c r="BB2483" s="171">
        <f>IF(AU2483&gt;0.1,(VLOOKUP(D2483,'P4 Destination'!$C$21:$M$176,3,0))*I2483,0)</f>
        <v>0</v>
      </c>
      <c r="BC2483" s="172">
        <f t="shared" si="1085"/>
        <v>0</v>
      </c>
      <c r="BD2483" s="171">
        <f>(VLOOKUP($D2483,'P4 Destination'!$C$21:$M$176,4,0))*BC2483</f>
        <v>0</v>
      </c>
      <c r="BE2483" s="172">
        <f t="shared" si="1086"/>
        <v>0</v>
      </c>
      <c r="BF2483" s="171">
        <f>(VLOOKUP($D2483,'P4 Destination'!$C$21:$M$176,5,0))*BE2483</f>
        <v>0</v>
      </c>
      <c r="BG2483" s="172">
        <f t="shared" si="1087"/>
        <v>0</v>
      </c>
      <c r="BH2483" s="171">
        <f>(VLOOKUP($D2483,'P4 Destination'!$C$21:$M$176,6,0))*BG2483</f>
        <v>0</v>
      </c>
      <c r="BI2483" s="172">
        <f t="shared" si="1088"/>
        <v>0</v>
      </c>
      <c r="BJ2483" s="171">
        <f>(VLOOKUP($D2483,'P4 Destination'!$C$21:$M$176,7,0))*BI2483</f>
        <v>0</v>
      </c>
      <c r="BK2483" s="172">
        <f t="shared" si="1089"/>
        <v>0</v>
      </c>
      <c r="BL2483" s="171">
        <f>(VLOOKUP($D2483,'P4 Destination'!$C$21:$M$176,8,0))*BK2483</f>
        <v>0</v>
      </c>
      <c r="BM2483" s="172">
        <f t="shared" si="1090"/>
        <v>0</v>
      </c>
      <c r="BN2483" s="171">
        <f>(VLOOKUP($D2483,'P4 Destination'!$C$21:$M$176,9,0))*BM2483</f>
        <v>0</v>
      </c>
      <c r="BO2483" s="154">
        <f t="shared" si="1096"/>
        <v>0</v>
      </c>
      <c r="BP2483" s="171">
        <f>(VLOOKUP(D2483,'P4 Destination'!$C$21:$M$176,10,0))*K2483</f>
        <v>0</v>
      </c>
      <c r="BQ2483" s="171">
        <f>(VLOOKUP(D2483,'P4 Destination'!$C$21:$M$176,11,0))*J2483</f>
        <v>0</v>
      </c>
      <c r="BR2483" s="173">
        <f t="shared" si="1091"/>
        <v>0</v>
      </c>
      <c r="BS2483" s="173">
        <f>(AV2483*2500)*'P6 Verzekering'!$E$11</f>
        <v>0</v>
      </c>
      <c r="BT2483" s="173">
        <f>(AW2483*2500)*'P6 Verzekering'!$E$12</f>
        <v>0</v>
      </c>
      <c r="BU2483" s="173">
        <f>(L2483*2500)*'P6 Verzekering'!$E$13</f>
        <v>0</v>
      </c>
      <c r="BV2483" s="173">
        <f t="shared" si="1092"/>
        <v>0</v>
      </c>
      <c r="BW2483"/>
      <c r="BX2483"/>
    </row>
    <row r="2484" spans="1:76">
      <c r="A2484" s="152" t="s">
        <v>1202</v>
      </c>
      <c r="B2484" s="152" t="s">
        <v>452</v>
      </c>
      <c r="C2484" s="152" t="s">
        <v>449</v>
      </c>
      <c r="D2484" s="152" t="s">
        <v>219</v>
      </c>
      <c r="E2484" s="152" t="s">
        <v>219</v>
      </c>
      <c r="F2484" s="153">
        <f t="shared" si="1094"/>
        <v>21</v>
      </c>
      <c r="G2484" s="154">
        <v>1</v>
      </c>
      <c r="H2484" s="154">
        <f>IFERROR(VLOOKUP(B2484,'P2 Origin'!$C$21:$Q$176,15,FALSE),0)</f>
        <v>0</v>
      </c>
      <c r="I2484" s="154">
        <f>IFERROR(VLOOKUP(D2484,'P4 Destination'!$C$21:$Q$176,15,FALSE),0)</f>
        <v>0</v>
      </c>
      <c r="J2484" s="155"/>
      <c r="K2484" s="155"/>
      <c r="L2484" s="156">
        <v>21</v>
      </c>
      <c r="M2484" s="155">
        <v>2731</v>
      </c>
      <c r="N2484" s="155">
        <v>9</v>
      </c>
      <c r="O2484" s="157">
        <f t="shared" si="1069"/>
        <v>0</v>
      </c>
      <c r="P2484" s="158">
        <f t="shared" si="1070"/>
        <v>0</v>
      </c>
      <c r="Q2484" s="159">
        <f>IFERROR(VLOOKUP(N2484,'P1 Intra-Europees'!$A$15:$H$25,3,0),0)*P2484</f>
        <v>0</v>
      </c>
      <c r="R2484" s="160">
        <f t="shared" si="1071"/>
        <v>21</v>
      </c>
      <c r="S2484" s="159">
        <f>IFERROR(VLOOKUP(N2484,'P1 Intra-Europees'!$A$15:$H$25,4,0),0)*R2484</f>
        <v>0</v>
      </c>
      <c r="T2484" s="160">
        <f t="shared" si="1072"/>
        <v>0</v>
      </c>
      <c r="U2484" s="159">
        <f>IFERROR(VLOOKUP(N2484,'P1 Intra-Europees'!$A$15:$H$25,5,0),0)*T2484</f>
        <v>0</v>
      </c>
      <c r="V2484" s="160">
        <f t="shared" si="1073"/>
        <v>0</v>
      </c>
      <c r="W2484" s="159">
        <f>IFERROR(VLOOKUP(N2484,'P1 Intra-Europees'!$A$15:$H$25,6,0),0)*V2484</f>
        <v>0</v>
      </c>
      <c r="X2484" s="160">
        <f t="shared" si="1074"/>
        <v>0</v>
      </c>
      <c r="Y2484" s="159">
        <f>IFERROR(VLOOKUP(N2484,'P1 Intra-Europees'!$A$15:$H$25,7,0),0)*X2484</f>
        <v>0</v>
      </c>
      <c r="Z2484" s="161">
        <f t="shared" si="1075"/>
        <v>1</v>
      </c>
      <c r="AA2484" s="162">
        <f>IFERROR(VLOOKUP(N2484,'P1 Intra-Europees'!$A$15:$H$25,8,0),0)*Z2484</f>
        <v>0</v>
      </c>
      <c r="AB2484" s="163">
        <f t="shared" si="1076"/>
        <v>0</v>
      </c>
      <c r="AC2484" s="157" t="str">
        <f>VLOOKUP(B2484,'P2 Origin'!$C$21:$O$176,13,0)</f>
        <v>USD</v>
      </c>
      <c r="AD2484" s="164">
        <f t="shared" si="1077"/>
        <v>0</v>
      </c>
      <c r="AE2484" s="165">
        <f>IF(AU2484&gt;0.1,VLOOKUP(B2484,'P2 Origin'!$C$21:$M$176,3,0)*H2484,0)</f>
        <v>0</v>
      </c>
      <c r="AF2484" s="166">
        <f t="shared" si="1078"/>
        <v>0</v>
      </c>
      <c r="AG2484" s="165">
        <f>(VLOOKUP(B2484,'P2 Origin'!$C$21:$M$176,4,0))*AF2484</f>
        <v>0</v>
      </c>
      <c r="AH2484" s="166">
        <f t="shared" si="1079"/>
        <v>0</v>
      </c>
      <c r="AI2484" s="165">
        <f>(VLOOKUP(B2484,'P2 Origin'!$C$21:$M$176,5,0))*AH2484</f>
        <v>0</v>
      </c>
      <c r="AJ2484" s="166">
        <f t="shared" si="1093"/>
        <v>0</v>
      </c>
      <c r="AK2484" s="165">
        <f>(VLOOKUP(B2484,'P2 Origin'!$C$21:$M$176,6,0))*AJ2484</f>
        <v>0</v>
      </c>
      <c r="AL2484" s="166">
        <f t="shared" si="1080"/>
        <v>0</v>
      </c>
      <c r="AM2484" s="165">
        <f>(VLOOKUP($B2484,'P2 Origin'!$C$21:$M$176,7,0))*AL2484</f>
        <v>0</v>
      </c>
      <c r="AN2484" s="166">
        <f t="shared" si="1081"/>
        <v>0</v>
      </c>
      <c r="AO2484" s="165">
        <f>(VLOOKUP($B2484,'P2 Origin'!$C$21:$M$176,8,0))*AN2484</f>
        <v>0</v>
      </c>
      <c r="AP2484" s="166">
        <f t="shared" si="1082"/>
        <v>0</v>
      </c>
      <c r="AQ2484" s="165">
        <f>(VLOOKUP($B2484,'P2 Origin'!$C$21:$M$176,9,0))*AP2484</f>
        <v>0</v>
      </c>
      <c r="AR2484" s="155">
        <f t="shared" si="1095"/>
        <v>0</v>
      </c>
      <c r="AS2484" s="164">
        <f>(VLOOKUP(B2484,'P2 Origin'!$C$21:$M$176,10,0))*K2484</f>
        <v>0</v>
      </c>
      <c r="AT2484" s="164">
        <f>(VLOOKUP(B2484,'P2 Origin'!$C$21:$M$176,11,0))*J2484</f>
        <v>0</v>
      </c>
      <c r="AU2484" s="167">
        <v>0</v>
      </c>
      <c r="AV2484" s="168">
        <v>0</v>
      </c>
      <c r="AW2484" s="169">
        <v>0</v>
      </c>
      <c r="AX2484" s="170">
        <f>IF(AU2484&gt;=0.1,'P3 Bureaumarge zee- en luchtvr.'!$D$12,0)</f>
        <v>0</v>
      </c>
      <c r="AY2484" s="163">
        <f t="shared" si="1083"/>
        <v>0</v>
      </c>
      <c r="AZ2484" s="157" t="str">
        <f>VLOOKUP(D2484,'P4 Destination'!$C$21:$O$176,13,0)</f>
        <v>EUR</v>
      </c>
      <c r="BA2484" s="164">
        <f t="shared" si="1084"/>
        <v>0</v>
      </c>
      <c r="BB2484" s="171">
        <f>IF(AU2484&gt;0.1,(VLOOKUP(D2484,'P4 Destination'!$C$21:$M$176,3,0))*I2484,0)</f>
        <v>0</v>
      </c>
      <c r="BC2484" s="172">
        <f t="shared" si="1085"/>
        <v>0</v>
      </c>
      <c r="BD2484" s="171">
        <f>(VLOOKUP($D2484,'P4 Destination'!$C$21:$M$176,4,0))*BC2484</f>
        <v>0</v>
      </c>
      <c r="BE2484" s="172">
        <f t="shared" si="1086"/>
        <v>0</v>
      </c>
      <c r="BF2484" s="171">
        <f>(VLOOKUP($D2484,'P4 Destination'!$C$21:$M$176,5,0))*BE2484</f>
        <v>0</v>
      </c>
      <c r="BG2484" s="172">
        <f t="shared" si="1087"/>
        <v>0</v>
      </c>
      <c r="BH2484" s="171">
        <f>(VLOOKUP($D2484,'P4 Destination'!$C$21:$M$176,6,0))*BG2484</f>
        <v>0</v>
      </c>
      <c r="BI2484" s="172">
        <f t="shared" si="1088"/>
        <v>0</v>
      </c>
      <c r="BJ2484" s="171">
        <f>(VLOOKUP($D2484,'P4 Destination'!$C$21:$M$176,7,0))*BI2484</f>
        <v>0</v>
      </c>
      <c r="BK2484" s="172">
        <f t="shared" si="1089"/>
        <v>0</v>
      </c>
      <c r="BL2484" s="171">
        <f>(VLOOKUP($D2484,'P4 Destination'!$C$21:$M$176,8,0))*BK2484</f>
        <v>0</v>
      </c>
      <c r="BM2484" s="172">
        <f t="shared" si="1090"/>
        <v>0</v>
      </c>
      <c r="BN2484" s="171">
        <f>(VLOOKUP($D2484,'P4 Destination'!$C$21:$M$176,9,0))*BM2484</f>
        <v>0</v>
      </c>
      <c r="BO2484" s="154">
        <f t="shared" si="1096"/>
        <v>0</v>
      </c>
      <c r="BP2484" s="171">
        <f>(VLOOKUP(D2484,'P4 Destination'!$C$21:$M$176,10,0))*K2484</f>
        <v>0</v>
      </c>
      <c r="BQ2484" s="171">
        <f>(VLOOKUP(D2484,'P4 Destination'!$C$21:$M$176,11,0))*J2484</f>
        <v>0</v>
      </c>
      <c r="BR2484" s="173">
        <f t="shared" si="1091"/>
        <v>0</v>
      </c>
      <c r="BS2484" s="173">
        <f>(AV2484*2500)*'P6 Verzekering'!$E$11</f>
        <v>0</v>
      </c>
      <c r="BT2484" s="173">
        <f>(AW2484*2500)*'P6 Verzekering'!$E$12</f>
        <v>0</v>
      </c>
      <c r="BU2484" s="173">
        <f>(L2484*2500)*'P6 Verzekering'!$E$13</f>
        <v>0</v>
      </c>
      <c r="BV2484" s="173">
        <f t="shared" si="1092"/>
        <v>0</v>
      </c>
      <c r="BW2484"/>
      <c r="BX2484"/>
    </row>
    <row r="2485" spans="1:76">
      <c r="A2485" s="152" t="s">
        <v>2914</v>
      </c>
      <c r="B2485" s="152" t="s">
        <v>159</v>
      </c>
      <c r="C2485" s="152" t="s">
        <v>158</v>
      </c>
      <c r="D2485" s="152" t="s">
        <v>219</v>
      </c>
      <c r="E2485" s="152" t="s">
        <v>219</v>
      </c>
      <c r="F2485" s="153">
        <f t="shared" si="1094"/>
        <v>22</v>
      </c>
      <c r="G2485" s="154">
        <v>1</v>
      </c>
      <c r="H2485" s="154">
        <f>IFERROR(VLOOKUP(B2485,'P2 Origin'!$C$21:$Q$176,15,FALSE),0)</f>
        <v>1</v>
      </c>
      <c r="I2485" s="154">
        <f>IFERROR(VLOOKUP(D2485,'P4 Destination'!$C$21:$Q$176,15,FALSE),0)</f>
        <v>0</v>
      </c>
      <c r="J2485" s="155"/>
      <c r="K2485" s="155"/>
      <c r="L2485" s="156">
        <v>22</v>
      </c>
      <c r="M2485" s="155">
        <v>2170</v>
      </c>
      <c r="N2485" s="155">
        <v>8</v>
      </c>
      <c r="O2485" s="157">
        <f t="shared" si="1069"/>
        <v>0</v>
      </c>
      <c r="P2485" s="158">
        <f t="shared" si="1070"/>
        <v>0</v>
      </c>
      <c r="Q2485" s="159">
        <f>IFERROR(VLOOKUP(N2485,'P1 Intra-Europees'!$A$15:$H$25,3,0),0)*P2485</f>
        <v>0</v>
      </c>
      <c r="R2485" s="160">
        <f t="shared" si="1071"/>
        <v>22</v>
      </c>
      <c r="S2485" s="159">
        <f>IFERROR(VLOOKUP(N2485,'P1 Intra-Europees'!$A$15:$H$25,4,0),0)*R2485</f>
        <v>0</v>
      </c>
      <c r="T2485" s="160">
        <f t="shared" si="1072"/>
        <v>0</v>
      </c>
      <c r="U2485" s="159">
        <f>IFERROR(VLOOKUP(N2485,'P1 Intra-Europees'!$A$15:$H$25,5,0),0)*T2485</f>
        <v>0</v>
      </c>
      <c r="V2485" s="160">
        <f t="shared" si="1073"/>
        <v>0</v>
      </c>
      <c r="W2485" s="159">
        <f>IFERROR(VLOOKUP(N2485,'P1 Intra-Europees'!$A$15:$H$25,6,0),0)*V2485</f>
        <v>0</v>
      </c>
      <c r="X2485" s="160">
        <f t="shared" si="1074"/>
        <v>0</v>
      </c>
      <c r="Y2485" s="159">
        <f>IFERROR(VLOOKUP(N2485,'P1 Intra-Europees'!$A$15:$H$25,7,0),0)*X2485</f>
        <v>0</v>
      </c>
      <c r="Z2485" s="161">
        <f t="shared" si="1075"/>
        <v>1</v>
      </c>
      <c r="AA2485" s="162">
        <f>IFERROR(VLOOKUP(N2485,'P1 Intra-Europees'!$A$15:$H$25,8,0),0)*Z2485</f>
        <v>0</v>
      </c>
      <c r="AB2485" s="163">
        <f t="shared" si="1076"/>
        <v>0</v>
      </c>
      <c r="AC2485" s="157" t="str">
        <f>VLOOKUP(B2485,'P2 Origin'!$C$21:$O$176,13,0)</f>
        <v>EUR</v>
      </c>
      <c r="AD2485" s="164">
        <f t="shared" si="1077"/>
        <v>0</v>
      </c>
      <c r="AE2485" s="165">
        <f>IF(AU2485&gt;0.1,VLOOKUP(B2485,'P2 Origin'!$C$21:$M$176,3,0)*H2485,0)</f>
        <v>0</v>
      </c>
      <c r="AF2485" s="166">
        <f t="shared" si="1078"/>
        <v>0</v>
      </c>
      <c r="AG2485" s="165">
        <f>(VLOOKUP(B2485,'P2 Origin'!$C$21:$M$176,4,0))*AF2485</f>
        <v>0</v>
      </c>
      <c r="AH2485" s="166">
        <f t="shared" si="1079"/>
        <v>0</v>
      </c>
      <c r="AI2485" s="165">
        <f>(VLOOKUP(B2485,'P2 Origin'!$C$21:$M$176,5,0))*AH2485</f>
        <v>0</v>
      </c>
      <c r="AJ2485" s="166">
        <f t="shared" si="1093"/>
        <v>0</v>
      </c>
      <c r="AK2485" s="165">
        <f>(VLOOKUP(B2485,'P2 Origin'!$C$21:$M$176,6,0))*AJ2485</f>
        <v>0</v>
      </c>
      <c r="AL2485" s="166">
        <f t="shared" si="1080"/>
        <v>0</v>
      </c>
      <c r="AM2485" s="165">
        <f>(VLOOKUP($B2485,'P2 Origin'!$C$21:$M$176,7,0))*AL2485</f>
        <v>0</v>
      </c>
      <c r="AN2485" s="166">
        <f t="shared" si="1081"/>
        <v>0</v>
      </c>
      <c r="AO2485" s="165">
        <f>(VLOOKUP($B2485,'P2 Origin'!$C$21:$M$176,8,0))*AN2485</f>
        <v>0</v>
      </c>
      <c r="AP2485" s="166">
        <f t="shared" si="1082"/>
        <v>0</v>
      </c>
      <c r="AQ2485" s="165">
        <f>(VLOOKUP($B2485,'P2 Origin'!$C$21:$M$176,9,0))*AP2485</f>
        <v>0</v>
      </c>
      <c r="AR2485" s="155">
        <f t="shared" si="1095"/>
        <v>0</v>
      </c>
      <c r="AS2485" s="164">
        <f>(VLOOKUP(B2485,'P2 Origin'!$C$21:$M$176,10,0))*K2485</f>
        <v>0</v>
      </c>
      <c r="AT2485" s="164">
        <f>(VLOOKUP(B2485,'P2 Origin'!$C$21:$M$176,11,0))*J2485</f>
        <v>0</v>
      </c>
      <c r="AU2485" s="167">
        <v>0</v>
      </c>
      <c r="AV2485" s="168">
        <v>0</v>
      </c>
      <c r="AW2485" s="169">
        <v>0</v>
      </c>
      <c r="AX2485" s="170">
        <f>IF(AU2485&gt;=0.1,'P3 Bureaumarge zee- en luchtvr.'!$D$12,0)</f>
        <v>0</v>
      </c>
      <c r="AY2485" s="163">
        <f t="shared" si="1083"/>
        <v>0</v>
      </c>
      <c r="AZ2485" s="157" t="str">
        <f>VLOOKUP(D2485,'P4 Destination'!$C$21:$O$176,13,0)</f>
        <v>EUR</v>
      </c>
      <c r="BA2485" s="164">
        <f t="shared" si="1084"/>
        <v>0</v>
      </c>
      <c r="BB2485" s="171">
        <f>IF(AU2485&gt;0.1,(VLOOKUP(D2485,'P4 Destination'!$C$21:$M$176,3,0))*I2485,0)</f>
        <v>0</v>
      </c>
      <c r="BC2485" s="172">
        <f t="shared" si="1085"/>
        <v>0</v>
      </c>
      <c r="BD2485" s="171">
        <f>(VLOOKUP($D2485,'P4 Destination'!$C$21:$M$176,4,0))*BC2485</f>
        <v>0</v>
      </c>
      <c r="BE2485" s="172">
        <f t="shared" si="1086"/>
        <v>0</v>
      </c>
      <c r="BF2485" s="171">
        <f>(VLOOKUP($D2485,'P4 Destination'!$C$21:$M$176,5,0))*BE2485</f>
        <v>0</v>
      </c>
      <c r="BG2485" s="172">
        <f t="shared" si="1087"/>
        <v>0</v>
      </c>
      <c r="BH2485" s="171">
        <f>(VLOOKUP($D2485,'P4 Destination'!$C$21:$M$176,6,0))*BG2485</f>
        <v>0</v>
      </c>
      <c r="BI2485" s="172">
        <f t="shared" si="1088"/>
        <v>0</v>
      </c>
      <c r="BJ2485" s="171">
        <f>(VLOOKUP($D2485,'P4 Destination'!$C$21:$M$176,7,0))*BI2485</f>
        <v>0</v>
      </c>
      <c r="BK2485" s="172">
        <f t="shared" si="1089"/>
        <v>0</v>
      </c>
      <c r="BL2485" s="171">
        <f>(VLOOKUP($D2485,'P4 Destination'!$C$21:$M$176,8,0))*BK2485</f>
        <v>0</v>
      </c>
      <c r="BM2485" s="172">
        <f t="shared" si="1090"/>
        <v>0</v>
      </c>
      <c r="BN2485" s="171">
        <f>(VLOOKUP($D2485,'P4 Destination'!$C$21:$M$176,9,0))*BM2485</f>
        <v>0</v>
      </c>
      <c r="BO2485" s="154">
        <f t="shared" si="1096"/>
        <v>0</v>
      </c>
      <c r="BP2485" s="171">
        <f>(VLOOKUP(D2485,'P4 Destination'!$C$21:$M$176,10,0))*K2485</f>
        <v>0</v>
      </c>
      <c r="BQ2485" s="171">
        <f>(VLOOKUP(D2485,'P4 Destination'!$C$21:$M$176,11,0))*J2485</f>
        <v>0</v>
      </c>
      <c r="BR2485" s="173">
        <f t="shared" si="1091"/>
        <v>0</v>
      </c>
      <c r="BS2485" s="173">
        <f>(AV2485*2500)*'P6 Verzekering'!$E$11</f>
        <v>0</v>
      </c>
      <c r="BT2485" s="173">
        <f>(AW2485*2500)*'P6 Verzekering'!$E$12</f>
        <v>0</v>
      </c>
      <c r="BU2485" s="173">
        <f>(L2485*2500)*'P6 Verzekering'!$E$13</f>
        <v>0</v>
      </c>
      <c r="BV2485" s="173">
        <f t="shared" si="1092"/>
        <v>0</v>
      </c>
      <c r="BW2485"/>
      <c r="BX2485"/>
    </row>
    <row r="2486" spans="1:76">
      <c r="A2486" s="152" t="s">
        <v>2337</v>
      </c>
      <c r="B2486" s="152" t="s">
        <v>219</v>
      </c>
      <c r="C2486" s="152" t="s">
        <v>219</v>
      </c>
      <c r="D2486" s="152" t="s">
        <v>235</v>
      </c>
      <c r="E2486" s="152" t="s">
        <v>233</v>
      </c>
      <c r="F2486" s="153">
        <f t="shared" si="1094"/>
        <v>24</v>
      </c>
      <c r="G2486" s="154">
        <v>1</v>
      </c>
      <c r="H2486" s="154">
        <f>IFERROR(VLOOKUP(B2486,'P2 Origin'!$C$21:$Q$176,15,FALSE),0)</f>
        <v>0</v>
      </c>
      <c r="I2486" s="154">
        <f>IFERROR(VLOOKUP(D2486,'P4 Destination'!$C$21:$Q$176,15,FALSE),0)</f>
        <v>1</v>
      </c>
      <c r="J2486" s="155"/>
      <c r="K2486" s="155"/>
      <c r="L2486" s="156">
        <v>24</v>
      </c>
      <c r="M2486" s="155">
        <v>2399</v>
      </c>
      <c r="N2486" s="155">
        <v>8</v>
      </c>
      <c r="O2486" s="157">
        <f t="shared" si="1069"/>
        <v>0</v>
      </c>
      <c r="P2486" s="158">
        <f t="shared" si="1070"/>
        <v>0</v>
      </c>
      <c r="Q2486" s="159">
        <f>IFERROR(VLOOKUP(N2486,'P1 Intra-Europees'!$A$15:$H$25,3,0),0)*P2486</f>
        <v>0</v>
      </c>
      <c r="R2486" s="160">
        <f t="shared" si="1071"/>
        <v>24</v>
      </c>
      <c r="S2486" s="159">
        <f>IFERROR(VLOOKUP(N2486,'P1 Intra-Europees'!$A$15:$H$25,4,0),0)*R2486</f>
        <v>0</v>
      </c>
      <c r="T2486" s="160">
        <f t="shared" si="1072"/>
        <v>0</v>
      </c>
      <c r="U2486" s="159">
        <f>IFERROR(VLOOKUP(N2486,'P1 Intra-Europees'!$A$15:$H$25,5,0),0)*T2486</f>
        <v>0</v>
      </c>
      <c r="V2486" s="160">
        <f t="shared" si="1073"/>
        <v>0</v>
      </c>
      <c r="W2486" s="159">
        <f>IFERROR(VLOOKUP(N2486,'P1 Intra-Europees'!$A$15:$H$25,6,0),0)*V2486</f>
        <v>0</v>
      </c>
      <c r="X2486" s="160">
        <f t="shared" si="1074"/>
        <v>0</v>
      </c>
      <c r="Y2486" s="159">
        <f>IFERROR(VLOOKUP(N2486,'P1 Intra-Europees'!$A$15:$H$25,7,0),0)*X2486</f>
        <v>0</v>
      </c>
      <c r="Z2486" s="161">
        <f t="shared" si="1075"/>
        <v>1</v>
      </c>
      <c r="AA2486" s="162">
        <f>IFERROR(VLOOKUP(N2486,'P1 Intra-Europees'!$A$15:$H$25,8,0),0)*Z2486</f>
        <v>0</v>
      </c>
      <c r="AB2486" s="163">
        <f t="shared" si="1076"/>
        <v>0</v>
      </c>
      <c r="AC2486" s="157" t="str">
        <f>VLOOKUP(B2486,'P2 Origin'!$C$21:$O$176,13,0)</f>
        <v>EUR</v>
      </c>
      <c r="AD2486" s="164">
        <f t="shared" si="1077"/>
        <v>0</v>
      </c>
      <c r="AE2486" s="165">
        <f>IF(AU2486&gt;0.1,VLOOKUP(B2486,'P2 Origin'!$C$21:$M$176,3,0)*H2486,0)</f>
        <v>0</v>
      </c>
      <c r="AF2486" s="166">
        <f t="shared" si="1078"/>
        <v>0</v>
      </c>
      <c r="AG2486" s="165">
        <f>(VLOOKUP(B2486,'P2 Origin'!$C$21:$M$176,4,0))*AF2486</f>
        <v>0</v>
      </c>
      <c r="AH2486" s="166">
        <f t="shared" si="1079"/>
        <v>0</v>
      </c>
      <c r="AI2486" s="165">
        <f>(VLOOKUP(B2486,'P2 Origin'!$C$21:$M$176,5,0))*AH2486</f>
        <v>0</v>
      </c>
      <c r="AJ2486" s="166">
        <f t="shared" si="1093"/>
        <v>0</v>
      </c>
      <c r="AK2486" s="165">
        <f>(VLOOKUP(B2486,'P2 Origin'!$C$21:$M$176,6,0))*AJ2486</f>
        <v>0</v>
      </c>
      <c r="AL2486" s="166">
        <f t="shared" si="1080"/>
        <v>0</v>
      </c>
      <c r="AM2486" s="165">
        <f>(VLOOKUP($B2486,'P2 Origin'!$C$21:$M$176,7,0))*AL2486</f>
        <v>0</v>
      </c>
      <c r="AN2486" s="166">
        <f t="shared" si="1081"/>
        <v>0</v>
      </c>
      <c r="AO2486" s="165">
        <f>(VLOOKUP($B2486,'P2 Origin'!$C$21:$M$176,8,0))*AN2486</f>
        <v>0</v>
      </c>
      <c r="AP2486" s="166">
        <f t="shared" si="1082"/>
        <v>0</v>
      </c>
      <c r="AQ2486" s="165">
        <f>(VLOOKUP($B2486,'P2 Origin'!$C$21:$M$176,9,0))*AP2486</f>
        <v>0</v>
      </c>
      <c r="AR2486" s="155">
        <f t="shared" si="1095"/>
        <v>0</v>
      </c>
      <c r="AS2486" s="164">
        <f>(VLOOKUP(B2486,'P2 Origin'!$C$21:$M$176,10,0))*K2486</f>
        <v>0</v>
      </c>
      <c r="AT2486" s="164">
        <f>(VLOOKUP(B2486,'P2 Origin'!$C$21:$M$176,11,0))*J2486</f>
        <v>0</v>
      </c>
      <c r="AU2486" s="167">
        <v>0</v>
      </c>
      <c r="AV2486" s="168">
        <v>0</v>
      </c>
      <c r="AW2486" s="169">
        <v>0</v>
      </c>
      <c r="AX2486" s="170">
        <f>IF(AU2486&gt;=0.1,'P3 Bureaumarge zee- en luchtvr.'!$D$12,0)</f>
        <v>0</v>
      </c>
      <c r="AY2486" s="163">
        <f t="shared" si="1083"/>
        <v>0</v>
      </c>
      <c r="AZ2486" s="157" t="str">
        <f>VLOOKUP(D2486,'P4 Destination'!$C$21:$O$176,13,0)</f>
        <v>EUR</v>
      </c>
      <c r="BA2486" s="164">
        <f t="shared" si="1084"/>
        <v>0</v>
      </c>
      <c r="BB2486" s="171">
        <f>IF(AU2486&gt;0.1,(VLOOKUP(D2486,'P4 Destination'!$C$21:$M$176,3,0))*I2486,0)</f>
        <v>0</v>
      </c>
      <c r="BC2486" s="172">
        <f t="shared" si="1085"/>
        <v>0</v>
      </c>
      <c r="BD2486" s="171">
        <f>(VLOOKUP($D2486,'P4 Destination'!$C$21:$M$176,4,0))*BC2486</f>
        <v>0</v>
      </c>
      <c r="BE2486" s="172">
        <f t="shared" si="1086"/>
        <v>0</v>
      </c>
      <c r="BF2486" s="171">
        <f>(VLOOKUP($D2486,'P4 Destination'!$C$21:$M$176,5,0))*BE2486</f>
        <v>0</v>
      </c>
      <c r="BG2486" s="172">
        <f t="shared" si="1087"/>
        <v>0</v>
      </c>
      <c r="BH2486" s="171">
        <f>(VLOOKUP($D2486,'P4 Destination'!$C$21:$M$176,6,0))*BG2486</f>
        <v>0</v>
      </c>
      <c r="BI2486" s="172">
        <f t="shared" si="1088"/>
        <v>0</v>
      </c>
      <c r="BJ2486" s="171">
        <f>(VLOOKUP($D2486,'P4 Destination'!$C$21:$M$176,7,0))*BI2486</f>
        <v>0</v>
      </c>
      <c r="BK2486" s="172">
        <f t="shared" si="1089"/>
        <v>0</v>
      </c>
      <c r="BL2486" s="171">
        <f>(VLOOKUP($D2486,'P4 Destination'!$C$21:$M$176,8,0))*BK2486</f>
        <v>0</v>
      </c>
      <c r="BM2486" s="172">
        <f t="shared" si="1090"/>
        <v>0</v>
      </c>
      <c r="BN2486" s="171">
        <f>(VLOOKUP($D2486,'P4 Destination'!$C$21:$M$176,9,0))*BM2486</f>
        <v>0</v>
      </c>
      <c r="BO2486" s="154">
        <f t="shared" si="1096"/>
        <v>0</v>
      </c>
      <c r="BP2486" s="171">
        <f>(VLOOKUP(D2486,'P4 Destination'!$C$21:$M$176,10,0))*K2486</f>
        <v>0</v>
      </c>
      <c r="BQ2486" s="171">
        <f>(VLOOKUP(D2486,'P4 Destination'!$C$21:$M$176,11,0))*J2486</f>
        <v>0</v>
      </c>
      <c r="BR2486" s="173">
        <f t="shared" si="1091"/>
        <v>0</v>
      </c>
      <c r="BS2486" s="173">
        <f>(AV2486*2500)*'P6 Verzekering'!$E$11</f>
        <v>0</v>
      </c>
      <c r="BT2486" s="173">
        <f>(AW2486*2500)*'P6 Verzekering'!$E$12</f>
        <v>0</v>
      </c>
      <c r="BU2486" s="173">
        <f>(L2486*2500)*'P6 Verzekering'!$E$13</f>
        <v>0</v>
      </c>
      <c r="BV2486" s="173">
        <f t="shared" si="1092"/>
        <v>0</v>
      </c>
      <c r="BW2486"/>
      <c r="BX2486"/>
    </row>
    <row r="2487" spans="1:76">
      <c r="A2487" s="152" t="s">
        <v>2103</v>
      </c>
      <c r="B2487" s="152" t="s">
        <v>219</v>
      </c>
      <c r="C2487" s="152" t="s">
        <v>219</v>
      </c>
      <c r="D2487" s="152" t="s">
        <v>234</v>
      </c>
      <c r="E2487" s="152" t="s">
        <v>233</v>
      </c>
      <c r="F2487" s="153">
        <f t="shared" si="1094"/>
        <v>25</v>
      </c>
      <c r="G2487" s="154">
        <v>1</v>
      </c>
      <c r="H2487" s="154">
        <f>IFERROR(VLOOKUP(B2487,'P2 Origin'!$C$21:$Q$176,15,FALSE),0)</f>
        <v>0</v>
      </c>
      <c r="I2487" s="154">
        <f>IFERROR(VLOOKUP(D2487,'P4 Destination'!$C$21:$Q$176,15,FALSE),0)</f>
        <v>1</v>
      </c>
      <c r="J2487" s="155"/>
      <c r="K2487" s="155"/>
      <c r="L2487" s="156">
        <v>25</v>
      </c>
      <c r="M2487" s="155">
        <v>2479</v>
      </c>
      <c r="N2487" s="155">
        <v>8</v>
      </c>
      <c r="O2487" s="157">
        <f t="shared" si="1069"/>
        <v>0</v>
      </c>
      <c r="P2487" s="158">
        <f t="shared" si="1070"/>
        <v>0</v>
      </c>
      <c r="Q2487" s="159">
        <f>IFERROR(VLOOKUP(N2487,'P1 Intra-Europees'!$A$15:$H$25,3,0),0)*P2487</f>
        <v>0</v>
      </c>
      <c r="R2487" s="160">
        <f t="shared" si="1071"/>
        <v>25</v>
      </c>
      <c r="S2487" s="159">
        <f>IFERROR(VLOOKUP(N2487,'P1 Intra-Europees'!$A$15:$H$25,4,0),0)*R2487</f>
        <v>0</v>
      </c>
      <c r="T2487" s="160">
        <f t="shared" si="1072"/>
        <v>0</v>
      </c>
      <c r="U2487" s="159">
        <f>IFERROR(VLOOKUP(N2487,'P1 Intra-Europees'!$A$15:$H$25,5,0),0)*T2487</f>
        <v>0</v>
      </c>
      <c r="V2487" s="160">
        <f t="shared" si="1073"/>
        <v>0</v>
      </c>
      <c r="W2487" s="159">
        <f>IFERROR(VLOOKUP(N2487,'P1 Intra-Europees'!$A$15:$H$25,6,0),0)*V2487</f>
        <v>0</v>
      </c>
      <c r="X2487" s="160">
        <f t="shared" si="1074"/>
        <v>0</v>
      </c>
      <c r="Y2487" s="159">
        <f>IFERROR(VLOOKUP(N2487,'P1 Intra-Europees'!$A$15:$H$25,7,0),0)*X2487</f>
        <v>0</v>
      </c>
      <c r="Z2487" s="161">
        <f t="shared" si="1075"/>
        <v>1</v>
      </c>
      <c r="AA2487" s="162">
        <f>IFERROR(VLOOKUP(N2487,'P1 Intra-Europees'!$A$15:$H$25,8,0),0)*Z2487</f>
        <v>0</v>
      </c>
      <c r="AB2487" s="163">
        <f t="shared" si="1076"/>
        <v>0</v>
      </c>
      <c r="AC2487" s="157" t="str">
        <f>VLOOKUP(B2487,'P2 Origin'!$C$21:$O$176,13,0)</f>
        <v>EUR</v>
      </c>
      <c r="AD2487" s="164">
        <f t="shared" si="1077"/>
        <v>0</v>
      </c>
      <c r="AE2487" s="165">
        <f>IF(AU2487&gt;0.1,VLOOKUP(B2487,'P2 Origin'!$C$21:$M$176,3,0)*H2487,0)</f>
        <v>0</v>
      </c>
      <c r="AF2487" s="166">
        <f t="shared" si="1078"/>
        <v>0</v>
      </c>
      <c r="AG2487" s="165">
        <f>(VLOOKUP(B2487,'P2 Origin'!$C$21:$M$176,4,0))*AF2487</f>
        <v>0</v>
      </c>
      <c r="AH2487" s="166">
        <f t="shared" si="1079"/>
        <v>0</v>
      </c>
      <c r="AI2487" s="165">
        <f>(VLOOKUP(B2487,'P2 Origin'!$C$21:$M$176,5,0))*AH2487</f>
        <v>0</v>
      </c>
      <c r="AJ2487" s="166">
        <f t="shared" si="1093"/>
        <v>0</v>
      </c>
      <c r="AK2487" s="165">
        <f>(VLOOKUP(B2487,'P2 Origin'!$C$21:$M$176,6,0))*AJ2487</f>
        <v>0</v>
      </c>
      <c r="AL2487" s="166">
        <f t="shared" si="1080"/>
        <v>0</v>
      </c>
      <c r="AM2487" s="165">
        <f>(VLOOKUP($B2487,'P2 Origin'!$C$21:$M$176,7,0))*AL2487</f>
        <v>0</v>
      </c>
      <c r="AN2487" s="166">
        <f t="shared" si="1081"/>
        <v>0</v>
      </c>
      <c r="AO2487" s="165">
        <f>(VLOOKUP($B2487,'P2 Origin'!$C$21:$M$176,8,0))*AN2487</f>
        <v>0</v>
      </c>
      <c r="AP2487" s="166">
        <f t="shared" si="1082"/>
        <v>0</v>
      </c>
      <c r="AQ2487" s="165">
        <f>(VLOOKUP($B2487,'P2 Origin'!$C$21:$M$176,9,0))*AP2487</f>
        <v>0</v>
      </c>
      <c r="AR2487" s="155">
        <f t="shared" si="1095"/>
        <v>0</v>
      </c>
      <c r="AS2487" s="164">
        <f>(VLOOKUP(B2487,'P2 Origin'!$C$21:$M$176,10,0))*K2487</f>
        <v>0</v>
      </c>
      <c r="AT2487" s="164">
        <f>(VLOOKUP(B2487,'P2 Origin'!$C$21:$M$176,11,0))*J2487</f>
        <v>0</v>
      </c>
      <c r="AU2487" s="167">
        <v>0</v>
      </c>
      <c r="AV2487" s="168">
        <v>0</v>
      </c>
      <c r="AW2487" s="169">
        <v>0</v>
      </c>
      <c r="AX2487" s="170">
        <f>IF(AU2487&gt;=0.1,'P3 Bureaumarge zee- en luchtvr.'!$D$12,0)</f>
        <v>0</v>
      </c>
      <c r="AY2487" s="163">
        <f t="shared" si="1083"/>
        <v>0</v>
      </c>
      <c r="AZ2487" s="157" t="str">
        <f>VLOOKUP(D2487,'P4 Destination'!$C$21:$O$176,13,0)</f>
        <v>EUR</v>
      </c>
      <c r="BA2487" s="164">
        <f t="shared" si="1084"/>
        <v>0</v>
      </c>
      <c r="BB2487" s="171">
        <f>IF(AU2487&gt;0.1,(VLOOKUP(D2487,'P4 Destination'!$C$21:$M$176,3,0))*I2487,0)</f>
        <v>0</v>
      </c>
      <c r="BC2487" s="172">
        <f t="shared" si="1085"/>
        <v>0</v>
      </c>
      <c r="BD2487" s="171">
        <f>(VLOOKUP($D2487,'P4 Destination'!$C$21:$M$176,4,0))*BC2487</f>
        <v>0</v>
      </c>
      <c r="BE2487" s="172">
        <f t="shared" si="1086"/>
        <v>0</v>
      </c>
      <c r="BF2487" s="171">
        <f>(VLOOKUP($D2487,'P4 Destination'!$C$21:$M$176,5,0))*BE2487</f>
        <v>0</v>
      </c>
      <c r="BG2487" s="172">
        <f t="shared" si="1087"/>
        <v>0</v>
      </c>
      <c r="BH2487" s="171">
        <f>(VLOOKUP($D2487,'P4 Destination'!$C$21:$M$176,6,0))*BG2487</f>
        <v>0</v>
      </c>
      <c r="BI2487" s="172">
        <f t="shared" si="1088"/>
        <v>0</v>
      </c>
      <c r="BJ2487" s="171">
        <f>(VLOOKUP($D2487,'P4 Destination'!$C$21:$M$176,7,0))*BI2487</f>
        <v>0</v>
      </c>
      <c r="BK2487" s="172">
        <f t="shared" si="1089"/>
        <v>0</v>
      </c>
      <c r="BL2487" s="171">
        <f>(VLOOKUP($D2487,'P4 Destination'!$C$21:$M$176,8,0))*BK2487</f>
        <v>0</v>
      </c>
      <c r="BM2487" s="172">
        <f t="shared" si="1090"/>
        <v>0</v>
      </c>
      <c r="BN2487" s="171">
        <f>(VLOOKUP($D2487,'P4 Destination'!$C$21:$M$176,9,0))*BM2487</f>
        <v>0</v>
      </c>
      <c r="BO2487" s="154">
        <f t="shared" si="1096"/>
        <v>0</v>
      </c>
      <c r="BP2487" s="171">
        <f>(VLOOKUP(D2487,'P4 Destination'!$C$21:$M$176,10,0))*K2487</f>
        <v>0</v>
      </c>
      <c r="BQ2487" s="171">
        <f>(VLOOKUP(D2487,'P4 Destination'!$C$21:$M$176,11,0))*J2487</f>
        <v>0</v>
      </c>
      <c r="BR2487" s="173">
        <f t="shared" si="1091"/>
        <v>0</v>
      </c>
      <c r="BS2487" s="173">
        <f>(AV2487*2500)*'P6 Verzekering'!$E$11</f>
        <v>0</v>
      </c>
      <c r="BT2487" s="173">
        <f>(AW2487*2500)*'P6 Verzekering'!$E$12</f>
        <v>0</v>
      </c>
      <c r="BU2487" s="173">
        <f>(L2487*2500)*'P6 Verzekering'!$E$13</f>
        <v>0</v>
      </c>
      <c r="BV2487" s="173">
        <f t="shared" si="1092"/>
        <v>0</v>
      </c>
      <c r="BW2487"/>
      <c r="BX2487"/>
    </row>
    <row r="2488" spans="1:76">
      <c r="A2488" s="152" t="s">
        <v>2363</v>
      </c>
      <c r="B2488" s="152" t="s">
        <v>219</v>
      </c>
      <c r="C2488" s="152" t="s">
        <v>219</v>
      </c>
      <c r="D2488" s="152" t="s">
        <v>137</v>
      </c>
      <c r="E2488" s="152" t="s">
        <v>136</v>
      </c>
      <c r="F2488" s="153">
        <f t="shared" si="1094"/>
        <v>26</v>
      </c>
      <c r="G2488" s="154">
        <v>1</v>
      </c>
      <c r="H2488" s="154">
        <f>IFERROR(VLOOKUP(B2488,'P2 Origin'!$C$21:$Q$176,15,FALSE),0)</f>
        <v>0</v>
      </c>
      <c r="I2488" s="154">
        <f>IFERROR(VLOOKUP(D2488,'P4 Destination'!$C$21:$Q$176,15,FALSE),0)</f>
        <v>0</v>
      </c>
      <c r="J2488" s="155"/>
      <c r="K2488" s="155"/>
      <c r="L2488" s="156">
        <v>26</v>
      </c>
      <c r="M2488" s="155">
        <v>2218</v>
      </c>
      <c r="N2488" s="155">
        <v>8</v>
      </c>
      <c r="O2488" s="157">
        <f t="shared" si="1069"/>
        <v>0</v>
      </c>
      <c r="P2488" s="158">
        <f t="shared" si="1070"/>
        <v>0</v>
      </c>
      <c r="Q2488" s="159">
        <f>IFERROR(VLOOKUP(N2488,'P1 Intra-Europees'!$A$15:$H$25,3,0),0)*P2488</f>
        <v>0</v>
      </c>
      <c r="R2488" s="160">
        <f t="shared" si="1071"/>
        <v>0</v>
      </c>
      <c r="S2488" s="159">
        <f>IFERROR(VLOOKUP(N2488,'P1 Intra-Europees'!$A$15:$H$25,4,0),0)*R2488</f>
        <v>0</v>
      </c>
      <c r="T2488" s="160">
        <f t="shared" si="1072"/>
        <v>26</v>
      </c>
      <c r="U2488" s="159">
        <f>IFERROR(VLOOKUP(N2488,'P1 Intra-Europees'!$A$15:$H$25,5,0),0)*T2488</f>
        <v>0</v>
      </c>
      <c r="V2488" s="160">
        <f t="shared" si="1073"/>
        <v>0</v>
      </c>
      <c r="W2488" s="159">
        <f>IFERROR(VLOOKUP(N2488,'P1 Intra-Europees'!$A$15:$H$25,6,0),0)*V2488</f>
        <v>0</v>
      </c>
      <c r="X2488" s="160">
        <f t="shared" si="1074"/>
        <v>0</v>
      </c>
      <c r="Y2488" s="159">
        <f>IFERROR(VLOOKUP(N2488,'P1 Intra-Europees'!$A$15:$H$25,7,0),0)*X2488</f>
        <v>0</v>
      </c>
      <c r="Z2488" s="161">
        <f t="shared" si="1075"/>
        <v>1</v>
      </c>
      <c r="AA2488" s="162">
        <f>IFERROR(VLOOKUP(N2488,'P1 Intra-Europees'!$A$15:$H$25,8,0),0)*Z2488</f>
        <v>0</v>
      </c>
      <c r="AB2488" s="163">
        <f t="shared" si="1076"/>
        <v>0</v>
      </c>
      <c r="AC2488" s="157" t="str">
        <f>VLOOKUP(B2488,'P2 Origin'!$C$21:$O$176,13,0)</f>
        <v>EUR</v>
      </c>
      <c r="AD2488" s="164">
        <f t="shared" si="1077"/>
        <v>0</v>
      </c>
      <c r="AE2488" s="165">
        <f>IF(AU2488&gt;0.1,VLOOKUP(B2488,'P2 Origin'!$C$21:$M$176,3,0)*H2488,0)</f>
        <v>0</v>
      </c>
      <c r="AF2488" s="166">
        <f t="shared" si="1078"/>
        <v>0</v>
      </c>
      <c r="AG2488" s="165">
        <f>(VLOOKUP(B2488,'P2 Origin'!$C$21:$M$176,4,0))*AF2488</f>
        <v>0</v>
      </c>
      <c r="AH2488" s="166">
        <f t="shared" si="1079"/>
        <v>0</v>
      </c>
      <c r="AI2488" s="165">
        <f>(VLOOKUP(B2488,'P2 Origin'!$C$21:$M$176,5,0))*AH2488</f>
        <v>0</v>
      </c>
      <c r="AJ2488" s="166">
        <f t="shared" si="1093"/>
        <v>0</v>
      </c>
      <c r="AK2488" s="165">
        <f>(VLOOKUP(B2488,'P2 Origin'!$C$21:$M$176,6,0))*AJ2488</f>
        <v>0</v>
      </c>
      <c r="AL2488" s="166">
        <f t="shared" si="1080"/>
        <v>0</v>
      </c>
      <c r="AM2488" s="165">
        <f>(VLOOKUP($B2488,'P2 Origin'!$C$21:$M$176,7,0))*AL2488</f>
        <v>0</v>
      </c>
      <c r="AN2488" s="166">
        <f t="shared" si="1081"/>
        <v>0</v>
      </c>
      <c r="AO2488" s="165">
        <f>(VLOOKUP($B2488,'P2 Origin'!$C$21:$M$176,8,0))*AN2488</f>
        <v>0</v>
      </c>
      <c r="AP2488" s="166">
        <f t="shared" si="1082"/>
        <v>0</v>
      </c>
      <c r="AQ2488" s="165">
        <f>(VLOOKUP($B2488,'P2 Origin'!$C$21:$M$176,9,0))*AP2488</f>
        <v>0</v>
      </c>
      <c r="AR2488" s="155">
        <f t="shared" si="1095"/>
        <v>0</v>
      </c>
      <c r="AS2488" s="164">
        <f>(VLOOKUP(B2488,'P2 Origin'!$C$21:$M$176,10,0))*K2488</f>
        <v>0</v>
      </c>
      <c r="AT2488" s="164">
        <f>(VLOOKUP(B2488,'P2 Origin'!$C$21:$M$176,11,0))*J2488</f>
        <v>0</v>
      </c>
      <c r="AU2488" s="167">
        <v>0</v>
      </c>
      <c r="AV2488" s="168">
        <v>0</v>
      </c>
      <c r="AW2488" s="169">
        <v>0</v>
      </c>
      <c r="AX2488" s="170">
        <f>IF(AU2488&gt;=0.1,'P3 Bureaumarge zee- en luchtvr.'!$D$12,0)</f>
        <v>0</v>
      </c>
      <c r="AY2488" s="163">
        <f t="shared" si="1083"/>
        <v>0</v>
      </c>
      <c r="AZ2488" s="157" t="str">
        <f>VLOOKUP(D2488,'P4 Destination'!$C$21:$O$176,13,0)</f>
        <v>EUR</v>
      </c>
      <c r="BA2488" s="164">
        <f t="shared" si="1084"/>
        <v>0</v>
      </c>
      <c r="BB2488" s="171">
        <f>IF(AU2488&gt;0.1,(VLOOKUP(D2488,'P4 Destination'!$C$21:$M$176,3,0))*I2488,0)</f>
        <v>0</v>
      </c>
      <c r="BC2488" s="172">
        <f t="shared" si="1085"/>
        <v>0</v>
      </c>
      <c r="BD2488" s="171">
        <f>(VLOOKUP($D2488,'P4 Destination'!$C$21:$M$176,4,0))*BC2488</f>
        <v>0</v>
      </c>
      <c r="BE2488" s="172">
        <f t="shared" si="1086"/>
        <v>0</v>
      </c>
      <c r="BF2488" s="171">
        <f>(VLOOKUP($D2488,'P4 Destination'!$C$21:$M$176,5,0))*BE2488</f>
        <v>0</v>
      </c>
      <c r="BG2488" s="172">
        <f t="shared" si="1087"/>
        <v>0</v>
      </c>
      <c r="BH2488" s="171">
        <f>(VLOOKUP($D2488,'P4 Destination'!$C$21:$M$176,6,0))*BG2488</f>
        <v>0</v>
      </c>
      <c r="BI2488" s="172">
        <f t="shared" si="1088"/>
        <v>0</v>
      </c>
      <c r="BJ2488" s="171">
        <f>(VLOOKUP($D2488,'P4 Destination'!$C$21:$M$176,7,0))*BI2488</f>
        <v>0</v>
      </c>
      <c r="BK2488" s="172">
        <f t="shared" si="1089"/>
        <v>0</v>
      </c>
      <c r="BL2488" s="171">
        <f>(VLOOKUP($D2488,'P4 Destination'!$C$21:$M$176,8,0))*BK2488</f>
        <v>0</v>
      </c>
      <c r="BM2488" s="172">
        <f t="shared" si="1090"/>
        <v>0</v>
      </c>
      <c r="BN2488" s="171">
        <f>(VLOOKUP($D2488,'P4 Destination'!$C$21:$M$176,9,0))*BM2488</f>
        <v>0</v>
      </c>
      <c r="BO2488" s="154">
        <f t="shared" si="1096"/>
        <v>0</v>
      </c>
      <c r="BP2488" s="171">
        <f>(VLOOKUP(D2488,'P4 Destination'!$C$21:$M$176,10,0))*K2488</f>
        <v>0</v>
      </c>
      <c r="BQ2488" s="171">
        <f>(VLOOKUP(D2488,'P4 Destination'!$C$21:$M$176,11,0))*J2488</f>
        <v>0</v>
      </c>
      <c r="BR2488" s="173">
        <f t="shared" si="1091"/>
        <v>0</v>
      </c>
      <c r="BS2488" s="173">
        <f>(AV2488*2500)*'P6 Verzekering'!$E$11</f>
        <v>0</v>
      </c>
      <c r="BT2488" s="173">
        <f>(AW2488*2500)*'P6 Verzekering'!$E$12</f>
        <v>0</v>
      </c>
      <c r="BU2488" s="173">
        <f>(L2488*2500)*'P6 Verzekering'!$E$13</f>
        <v>0</v>
      </c>
      <c r="BV2488" s="173">
        <f t="shared" si="1092"/>
        <v>0</v>
      </c>
      <c r="BW2488"/>
      <c r="BX2488"/>
    </row>
    <row r="2489" spans="1:76">
      <c r="A2489" s="152" t="s">
        <v>3038</v>
      </c>
      <c r="B2489" s="152" t="s">
        <v>462</v>
      </c>
      <c r="C2489" s="152" t="s">
        <v>453</v>
      </c>
      <c r="D2489" s="152" t="s">
        <v>461</v>
      </c>
      <c r="E2489" s="152" t="s">
        <v>453</v>
      </c>
      <c r="F2489" s="153">
        <f t="shared" si="1094"/>
        <v>26</v>
      </c>
      <c r="G2489" s="154">
        <v>1</v>
      </c>
      <c r="H2489" s="154">
        <f>IFERROR(VLOOKUP(B2489,'P2 Origin'!$C$21:$Q$176,15,FALSE),0)</f>
        <v>1</v>
      </c>
      <c r="I2489" s="154">
        <f>IFERROR(VLOOKUP(D2489,'P4 Destination'!$C$21:$Q$176,15,FALSE),0)</f>
        <v>0</v>
      </c>
      <c r="J2489" s="155"/>
      <c r="K2489" s="155"/>
      <c r="L2489" s="156">
        <v>26</v>
      </c>
      <c r="M2489" s="155">
        <v>4529</v>
      </c>
      <c r="N2489" s="155">
        <v>11</v>
      </c>
      <c r="O2489" s="157">
        <f t="shared" si="1069"/>
        <v>0</v>
      </c>
      <c r="P2489" s="158">
        <f t="shared" si="1070"/>
        <v>0</v>
      </c>
      <c r="Q2489" s="159">
        <f>IFERROR(VLOOKUP(N2489,'P1 Intra-Europees'!$A$15:$H$25,3,0),0)*P2489</f>
        <v>0</v>
      </c>
      <c r="R2489" s="160">
        <f t="shared" si="1071"/>
        <v>0</v>
      </c>
      <c r="S2489" s="159">
        <f>IFERROR(VLOOKUP(N2489,'P1 Intra-Europees'!$A$15:$H$25,4,0),0)*R2489</f>
        <v>0</v>
      </c>
      <c r="T2489" s="160">
        <f t="shared" si="1072"/>
        <v>26</v>
      </c>
      <c r="U2489" s="159">
        <f>IFERROR(VLOOKUP(N2489,'P1 Intra-Europees'!$A$15:$H$25,5,0),0)*T2489</f>
        <v>0</v>
      </c>
      <c r="V2489" s="160">
        <f t="shared" si="1073"/>
        <v>0</v>
      </c>
      <c r="W2489" s="159">
        <f>IFERROR(VLOOKUP(N2489,'P1 Intra-Europees'!$A$15:$H$25,6,0),0)*V2489</f>
        <v>0</v>
      </c>
      <c r="X2489" s="160">
        <f t="shared" si="1074"/>
        <v>0</v>
      </c>
      <c r="Y2489" s="159">
        <f>IFERROR(VLOOKUP(N2489,'P1 Intra-Europees'!$A$15:$H$25,7,0),0)*X2489</f>
        <v>0</v>
      </c>
      <c r="Z2489" s="161">
        <f t="shared" si="1075"/>
        <v>1</v>
      </c>
      <c r="AA2489" s="162">
        <f>IFERROR(VLOOKUP(N2489,'P1 Intra-Europees'!$A$15:$H$25,8,0),0)*Z2489</f>
        <v>0</v>
      </c>
      <c r="AB2489" s="163">
        <f t="shared" si="1076"/>
        <v>0</v>
      </c>
      <c r="AC2489" s="157" t="str">
        <f>VLOOKUP(B2489,'P2 Origin'!$C$21:$O$176,13,0)</f>
        <v>USD</v>
      </c>
      <c r="AD2489" s="164">
        <f t="shared" si="1077"/>
        <v>0</v>
      </c>
      <c r="AE2489" s="165">
        <f>IF(AU2489&gt;0.1,VLOOKUP(B2489,'P2 Origin'!$C$21:$M$176,3,0)*H2489,0)</f>
        <v>0</v>
      </c>
      <c r="AF2489" s="166">
        <f t="shared" si="1078"/>
        <v>0</v>
      </c>
      <c r="AG2489" s="165">
        <f>(VLOOKUP(B2489,'P2 Origin'!$C$21:$M$176,4,0))*AF2489</f>
        <v>0</v>
      </c>
      <c r="AH2489" s="166">
        <f t="shared" si="1079"/>
        <v>0</v>
      </c>
      <c r="AI2489" s="165">
        <f>(VLOOKUP(B2489,'P2 Origin'!$C$21:$M$176,5,0))*AH2489</f>
        <v>0</v>
      </c>
      <c r="AJ2489" s="166">
        <f t="shared" si="1093"/>
        <v>0</v>
      </c>
      <c r="AK2489" s="165">
        <f>(VLOOKUP(B2489,'P2 Origin'!$C$21:$M$176,6,0))*AJ2489</f>
        <v>0</v>
      </c>
      <c r="AL2489" s="166">
        <f t="shared" si="1080"/>
        <v>0</v>
      </c>
      <c r="AM2489" s="165">
        <f>(VLOOKUP($B2489,'P2 Origin'!$C$21:$M$176,7,0))*AL2489</f>
        <v>0</v>
      </c>
      <c r="AN2489" s="166">
        <f t="shared" si="1081"/>
        <v>0</v>
      </c>
      <c r="AO2489" s="165">
        <f>(VLOOKUP($B2489,'P2 Origin'!$C$21:$M$176,8,0))*AN2489</f>
        <v>0</v>
      </c>
      <c r="AP2489" s="166">
        <f t="shared" si="1082"/>
        <v>0</v>
      </c>
      <c r="AQ2489" s="165">
        <f>(VLOOKUP($B2489,'P2 Origin'!$C$21:$M$176,9,0))*AP2489</f>
        <v>0</v>
      </c>
      <c r="AR2489" s="155">
        <f t="shared" si="1095"/>
        <v>0</v>
      </c>
      <c r="AS2489" s="164">
        <f>(VLOOKUP(B2489,'P2 Origin'!$C$21:$M$176,10,0))*K2489</f>
        <v>0</v>
      </c>
      <c r="AT2489" s="164">
        <f>(VLOOKUP(B2489,'P2 Origin'!$C$21:$M$176,11,0))*J2489</f>
        <v>0</v>
      </c>
      <c r="AU2489" s="167">
        <v>0</v>
      </c>
      <c r="AV2489" s="168">
        <v>0</v>
      </c>
      <c r="AW2489" s="169">
        <v>0</v>
      </c>
      <c r="AX2489" s="170">
        <f>IF(AU2489&gt;=0.1,'P3 Bureaumarge zee- en luchtvr.'!$D$12,0)</f>
        <v>0</v>
      </c>
      <c r="AY2489" s="163">
        <f t="shared" si="1083"/>
        <v>0</v>
      </c>
      <c r="AZ2489" s="157" t="str">
        <f>VLOOKUP(D2489,'P4 Destination'!$C$21:$O$176,13,0)</f>
        <v>USD</v>
      </c>
      <c r="BA2489" s="164">
        <f t="shared" si="1084"/>
        <v>0</v>
      </c>
      <c r="BB2489" s="171">
        <f>IF(AU2489&gt;0.1,(VLOOKUP(D2489,'P4 Destination'!$C$21:$M$176,3,0))*I2489,0)</f>
        <v>0</v>
      </c>
      <c r="BC2489" s="172">
        <f t="shared" si="1085"/>
        <v>0</v>
      </c>
      <c r="BD2489" s="171">
        <f>(VLOOKUP($D2489,'P4 Destination'!$C$21:$M$176,4,0))*BC2489</f>
        <v>0</v>
      </c>
      <c r="BE2489" s="172">
        <f t="shared" si="1086"/>
        <v>0</v>
      </c>
      <c r="BF2489" s="171">
        <f>(VLOOKUP($D2489,'P4 Destination'!$C$21:$M$176,5,0))*BE2489</f>
        <v>0</v>
      </c>
      <c r="BG2489" s="172">
        <f t="shared" si="1087"/>
        <v>0</v>
      </c>
      <c r="BH2489" s="171">
        <f>(VLOOKUP($D2489,'P4 Destination'!$C$21:$M$176,6,0))*BG2489</f>
        <v>0</v>
      </c>
      <c r="BI2489" s="172">
        <f t="shared" si="1088"/>
        <v>0</v>
      </c>
      <c r="BJ2489" s="171">
        <f>(VLOOKUP($D2489,'P4 Destination'!$C$21:$M$176,7,0))*BI2489</f>
        <v>0</v>
      </c>
      <c r="BK2489" s="172">
        <f t="shared" si="1089"/>
        <v>0</v>
      </c>
      <c r="BL2489" s="171">
        <f>(VLOOKUP($D2489,'P4 Destination'!$C$21:$M$176,8,0))*BK2489</f>
        <v>0</v>
      </c>
      <c r="BM2489" s="172">
        <f t="shared" si="1090"/>
        <v>0</v>
      </c>
      <c r="BN2489" s="171">
        <f>(VLOOKUP($D2489,'P4 Destination'!$C$21:$M$176,9,0))*BM2489</f>
        <v>0</v>
      </c>
      <c r="BO2489" s="154">
        <f t="shared" si="1096"/>
        <v>0</v>
      </c>
      <c r="BP2489" s="171">
        <f>(VLOOKUP(D2489,'P4 Destination'!$C$21:$M$176,10,0))*K2489</f>
        <v>0</v>
      </c>
      <c r="BQ2489" s="171">
        <f>(VLOOKUP(D2489,'P4 Destination'!$C$21:$M$176,11,0))*J2489</f>
        <v>0</v>
      </c>
      <c r="BR2489" s="173">
        <f t="shared" si="1091"/>
        <v>0</v>
      </c>
      <c r="BS2489" s="173">
        <f>(AV2489*2500)*'P6 Verzekering'!$E$11</f>
        <v>0</v>
      </c>
      <c r="BT2489" s="173">
        <f>(AW2489*2500)*'P6 Verzekering'!$E$12</f>
        <v>0</v>
      </c>
      <c r="BU2489" s="173">
        <f>(L2489*2500)*'P6 Verzekering'!$E$13</f>
        <v>0</v>
      </c>
      <c r="BV2489" s="173">
        <f t="shared" si="1092"/>
        <v>0</v>
      </c>
      <c r="BW2489"/>
      <c r="BX2489"/>
    </row>
    <row r="2490" spans="1:76">
      <c r="A2490" s="152" t="s">
        <v>1304</v>
      </c>
      <c r="B2490" s="152" t="s">
        <v>255</v>
      </c>
      <c r="C2490" s="152" t="s">
        <v>254</v>
      </c>
      <c r="D2490" s="152" t="s">
        <v>331</v>
      </c>
      <c r="E2490" s="152" t="s">
        <v>330</v>
      </c>
      <c r="F2490" s="153">
        <f t="shared" si="1094"/>
        <v>28</v>
      </c>
      <c r="G2490" s="154">
        <v>1</v>
      </c>
      <c r="H2490" s="154">
        <f>IFERROR(VLOOKUP(B2490,'P2 Origin'!$C$21:$Q$176,15,FALSE),0)</f>
        <v>1</v>
      </c>
      <c r="I2490" s="154">
        <f>IFERROR(VLOOKUP(D2490,'P4 Destination'!$C$21:$Q$176,15,FALSE),0)</f>
        <v>1</v>
      </c>
      <c r="J2490" s="155"/>
      <c r="K2490" s="155"/>
      <c r="L2490" s="156">
        <v>28</v>
      </c>
      <c r="M2490" s="155">
        <v>2151</v>
      </c>
      <c r="N2490" s="155">
        <v>8</v>
      </c>
      <c r="O2490" s="157">
        <f t="shared" si="1069"/>
        <v>0</v>
      </c>
      <c r="P2490" s="158">
        <f t="shared" si="1070"/>
        <v>0</v>
      </c>
      <c r="Q2490" s="159">
        <f>IFERROR(VLOOKUP(N2490,'P1 Intra-Europees'!$A$15:$H$25,3,0),0)*P2490</f>
        <v>0</v>
      </c>
      <c r="R2490" s="160">
        <f t="shared" si="1071"/>
        <v>0</v>
      </c>
      <c r="S2490" s="159">
        <f>IFERROR(VLOOKUP(N2490,'P1 Intra-Europees'!$A$15:$H$25,4,0),0)*R2490</f>
        <v>0</v>
      </c>
      <c r="T2490" s="160">
        <f t="shared" si="1072"/>
        <v>28</v>
      </c>
      <c r="U2490" s="159">
        <f>IFERROR(VLOOKUP(N2490,'P1 Intra-Europees'!$A$15:$H$25,5,0),0)*T2490</f>
        <v>0</v>
      </c>
      <c r="V2490" s="160">
        <f t="shared" si="1073"/>
        <v>0</v>
      </c>
      <c r="W2490" s="159">
        <f>IFERROR(VLOOKUP(N2490,'P1 Intra-Europees'!$A$15:$H$25,6,0),0)*V2490</f>
        <v>0</v>
      </c>
      <c r="X2490" s="160">
        <f t="shared" si="1074"/>
        <v>0</v>
      </c>
      <c r="Y2490" s="159">
        <f>IFERROR(VLOOKUP(N2490,'P1 Intra-Europees'!$A$15:$H$25,7,0),0)*X2490</f>
        <v>0</v>
      </c>
      <c r="Z2490" s="161">
        <f t="shared" si="1075"/>
        <v>1</v>
      </c>
      <c r="AA2490" s="162">
        <f>IFERROR(VLOOKUP(N2490,'P1 Intra-Europees'!$A$15:$H$25,8,0),0)*Z2490</f>
        <v>0</v>
      </c>
      <c r="AB2490" s="163">
        <f t="shared" si="1076"/>
        <v>0</v>
      </c>
      <c r="AC2490" s="157" t="str">
        <f>VLOOKUP(B2490,'P2 Origin'!$C$21:$O$176,13,0)</f>
        <v>EUR</v>
      </c>
      <c r="AD2490" s="164">
        <f t="shared" si="1077"/>
        <v>0</v>
      </c>
      <c r="AE2490" s="165">
        <f>IF(AU2490&gt;0.1,VLOOKUP(B2490,'P2 Origin'!$C$21:$M$176,3,0)*H2490,0)</f>
        <v>0</v>
      </c>
      <c r="AF2490" s="166">
        <f t="shared" si="1078"/>
        <v>0</v>
      </c>
      <c r="AG2490" s="165">
        <f>(VLOOKUP(B2490,'P2 Origin'!$C$21:$M$176,4,0))*AF2490</f>
        <v>0</v>
      </c>
      <c r="AH2490" s="166">
        <f t="shared" si="1079"/>
        <v>0</v>
      </c>
      <c r="AI2490" s="165">
        <f>(VLOOKUP(B2490,'P2 Origin'!$C$21:$M$176,5,0))*AH2490</f>
        <v>0</v>
      </c>
      <c r="AJ2490" s="166">
        <f t="shared" si="1093"/>
        <v>0</v>
      </c>
      <c r="AK2490" s="165">
        <f>(VLOOKUP(B2490,'P2 Origin'!$C$21:$M$176,6,0))*AJ2490</f>
        <v>0</v>
      </c>
      <c r="AL2490" s="166">
        <f t="shared" si="1080"/>
        <v>0</v>
      </c>
      <c r="AM2490" s="165">
        <f>(VLOOKUP($B2490,'P2 Origin'!$C$21:$M$176,7,0))*AL2490</f>
        <v>0</v>
      </c>
      <c r="AN2490" s="166">
        <f t="shared" si="1081"/>
        <v>0</v>
      </c>
      <c r="AO2490" s="165">
        <f>(VLOOKUP($B2490,'P2 Origin'!$C$21:$M$176,8,0))*AN2490</f>
        <v>0</v>
      </c>
      <c r="AP2490" s="166">
        <f t="shared" si="1082"/>
        <v>0</v>
      </c>
      <c r="AQ2490" s="165">
        <f>(VLOOKUP($B2490,'P2 Origin'!$C$21:$M$176,9,0))*AP2490</f>
        <v>0</v>
      </c>
      <c r="AR2490" s="155">
        <f t="shared" si="1095"/>
        <v>0</v>
      </c>
      <c r="AS2490" s="164">
        <f>(VLOOKUP(B2490,'P2 Origin'!$C$21:$M$176,10,0))*K2490</f>
        <v>0</v>
      </c>
      <c r="AT2490" s="164">
        <f>(VLOOKUP(B2490,'P2 Origin'!$C$21:$M$176,11,0))*J2490</f>
        <v>0</v>
      </c>
      <c r="AU2490" s="167">
        <v>0</v>
      </c>
      <c r="AV2490" s="168">
        <v>0</v>
      </c>
      <c r="AW2490" s="169">
        <v>0</v>
      </c>
      <c r="AX2490" s="170">
        <f>IF(AU2490&gt;=0.1,'P3 Bureaumarge zee- en luchtvr.'!$D$12,0)</f>
        <v>0</v>
      </c>
      <c r="AY2490" s="163">
        <f t="shared" si="1083"/>
        <v>0</v>
      </c>
      <c r="AZ2490" s="157" t="str">
        <f>VLOOKUP(D2490,'P4 Destination'!$C$21:$O$176,13,0)</f>
        <v>USD</v>
      </c>
      <c r="BA2490" s="164">
        <f t="shared" si="1084"/>
        <v>0</v>
      </c>
      <c r="BB2490" s="171">
        <f>IF(AU2490&gt;0.1,(VLOOKUP(D2490,'P4 Destination'!$C$21:$M$176,3,0))*I2490,0)</f>
        <v>0</v>
      </c>
      <c r="BC2490" s="172">
        <f t="shared" si="1085"/>
        <v>0</v>
      </c>
      <c r="BD2490" s="171">
        <f>(VLOOKUP($D2490,'P4 Destination'!$C$21:$M$176,4,0))*BC2490</f>
        <v>0</v>
      </c>
      <c r="BE2490" s="172">
        <f t="shared" si="1086"/>
        <v>0</v>
      </c>
      <c r="BF2490" s="171">
        <f>(VLOOKUP($D2490,'P4 Destination'!$C$21:$M$176,5,0))*BE2490</f>
        <v>0</v>
      </c>
      <c r="BG2490" s="172">
        <f t="shared" si="1087"/>
        <v>0</v>
      </c>
      <c r="BH2490" s="171">
        <f>(VLOOKUP($D2490,'P4 Destination'!$C$21:$M$176,6,0))*BG2490</f>
        <v>0</v>
      </c>
      <c r="BI2490" s="172">
        <f t="shared" si="1088"/>
        <v>0</v>
      </c>
      <c r="BJ2490" s="171">
        <f>(VLOOKUP($D2490,'P4 Destination'!$C$21:$M$176,7,0))*BI2490</f>
        <v>0</v>
      </c>
      <c r="BK2490" s="172">
        <f t="shared" si="1089"/>
        <v>0</v>
      </c>
      <c r="BL2490" s="171">
        <f>(VLOOKUP($D2490,'P4 Destination'!$C$21:$M$176,8,0))*BK2490</f>
        <v>0</v>
      </c>
      <c r="BM2490" s="172">
        <f t="shared" si="1090"/>
        <v>0</v>
      </c>
      <c r="BN2490" s="171">
        <f>(VLOOKUP($D2490,'P4 Destination'!$C$21:$M$176,9,0))*BM2490</f>
        <v>0</v>
      </c>
      <c r="BO2490" s="154">
        <f t="shared" si="1096"/>
        <v>0</v>
      </c>
      <c r="BP2490" s="171">
        <f>(VLOOKUP(D2490,'P4 Destination'!$C$21:$M$176,10,0))*K2490</f>
        <v>0</v>
      </c>
      <c r="BQ2490" s="171">
        <f>(VLOOKUP(D2490,'P4 Destination'!$C$21:$M$176,11,0))*J2490</f>
        <v>0</v>
      </c>
      <c r="BR2490" s="173">
        <f t="shared" si="1091"/>
        <v>0</v>
      </c>
      <c r="BS2490" s="173">
        <f>(AV2490*2500)*'P6 Verzekering'!$E$11</f>
        <v>0</v>
      </c>
      <c r="BT2490" s="173">
        <f>(AW2490*2500)*'P6 Verzekering'!$E$12</f>
        <v>0</v>
      </c>
      <c r="BU2490" s="173">
        <f>(L2490*2500)*'P6 Verzekering'!$E$13</f>
        <v>0</v>
      </c>
      <c r="BV2490" s="173">
        <f t="shared" si="1092"/>
        <v>0</v>
      </c>
      <c r="BW2490"/>
      <c r="BX2490"/>
    </row>
    <row r="2491" spans="1:76">
      <c r="A2491" s="152" t="s">
        <v>3039</v>
      </c>
      <c r="B2491" s="152" t="s">
        <v>462</v>
      </c>
      <c r="C2491" s="152" t="s">
        <v>453</v>
      </c>
      <c r="D2491" s="152" t="s">
        <v>165</v>
      </c>
      <c r="E2491" s="152" t="s">
        <v>161</v>
      </c>
      <c r="F2491" s="153">
        <f t="shared" si="1094"/>
        <v>28</v>
      </c>
      <c r="G2491" s="154">
        <v>1</v>
      </c>
      <c r="H2491" s="154">
        <f>IFERROR(VLOOKUP(B2491,'P2 Origin'!$C$21:$Q$176,15,FALSE),0)</f>
        <v>1</v>
      </c>
      <c r="I2491" s="154">
        <f>IFERROR(VLOOKUP(D2491,'P4 Destination'!$C$21:$Q$176,15,FALSE),0)</f>
        <v>0</v>
      </c>
      <c r="J2491" s="155"/>
      <c r="K2491" s="155"/>
      <c r="L2491" s="156">
        <v>28</v>
      </c>
      <c r="M2491" s="155">
        <v>4648</v>
      </c>
      <c r="N2491" s="155">
        <v>11</v>
      </c>
      <c r="O2491" s="157">
        <f t="shared" si="1069"/>
        <v>0</v>
      </c>
      <c r="P2491" s="158">
        <f t="shared" si="1070"/>
        <v>0</v>
      </c>
      <c r="Q2491" s="159">
        <f>IFERROR(VLOOKUP(N2491,'P1 Intra-Europees'!$A$15:$H$25,3,0),0)*P2491</f>
        <v>0</v>
      </c>
      <c r="R2491" s="160">
        <f t="shared" si="1071"/>
        <v>0</v>
      </c>
      <c r="S2491" s="159">
        <f>IFERROR(VLOOKUP(N2491,'P1 Intra-Europees'!$A$15:$H$25,4,0),0)*R2491</f>
        <v>0</v>
      </c>
      <c r="T2491" s="160">
        <f t="shared" si="1072"/>
        <v>28</v>
      </c>
      <c r="U2491" s="159">
        <f>IFERROR(VLOOKUP(N2491,'P1 Intra-Europees'!$A$15:$H$25,5,0),0)*T2491</f>
        <v>0</v>
      </c>
      <c r="V2491" s="160">
        <f t="shared" si="1073"/>
        <v>0</v>
      </c>
      <c r="W2491" s="159">
        <f>IFERROR(VLOOKUP(N2491,'P1 Intra-Europees'!$A$15:$H$25,6,0),0)*V2491</f>
        <v>0</v>
      </c>
      <c r="X2491" s="160">
        <f t="shared" si="1074"/>
        <v>0</v>
      </c>
      <c r="Y2491" s="159">
        <f>IFERROR(VLOOKUP(N2491,'P1 Intra-Europees'!$A$15:$H$25,7,0),0)*X2491</f>
        <v>0</v>
      </c>
      <c r="Z2491" s="161">
        <f t="shared" si="1075"/>
        <v>1</v>
      </c>
      <c r="AA2491" s="162">
        <f>IFERROR(VLOOKUP(N2491,'P1 Intra-Europees'!$A$15:$H$25,8,0),0)*Z2491</f>
        <v>0</v>
      </c>
      <c r="AB2491" s="163">
        <f t="shared" si="1076"/>
        <v>0</v>
      </c>
      <c r="AC2491" s="157" t="str">
        <f>VLOOKUP(B2491,'P2 Origin'!$C$21:$O$176,13,0)</f>
        <v>USD</v>
      </c>
      <c r="AD2491" s="164">
        <f t="shared" si="1077"/>
        <v>0</v>
      </c>
      <c r="AE2491" s="165">
        <f>IF(AU2491&gt;0.1,VLOOKUP(B2491,'P2 Origin'!$C$21:$M$176,3,0)*H2491,0)</f>
        <v>0</v>
      </c>
      <c r="AF2491" s="166">
        <f t="shared" si="1078"/>
        <v>0</v>
      </c>
      <c r="AG2491" s="165">
        <f>(VLOOKUP(B2491,'P2 Origin'!$C$21:$M$176,4,0))*AF2491</f>
        <v>0</v>
      </c>
      <c r="AH2491" s="166">
        <f t="shared" si="1079"/>
        <v>0</v>
      </c>
      <c r="AI2491" s="165">
        <f>(VLOOKUP(B2491,'P2 Origin'!$C$21:$M$176,5,0))*AH2491</f>
        <v>0</v>
      </c>
      <c r="AJ2491" s="166">
        <f t="shared" si="1093"/>
        <v>0</v>
      </c>
      <c r="AK2491" s="165">
        <f>(VLOOKUP(B2491,'P2 Origin'!$C$21:$M$176,6,0))*AJ2491</f>
        <v>0</v>
      </c>
      <c r="AL2491" s="166">
        <f t="shared" si="1080"/>
        <v>0</v>
      </c>
      <c r="AM2491" s="165">
        <f>(VLOOKUP($B2491,'P2 Origin'!$C$21:$M$176,7,0))*AL2491</f>
        <v>0</v>
      </c>
      <c r="AN2491" s="166">
        <f t="shared" si="1081"/>
        <v>0</v>
      </c>
      <c r="AO2491" s="165">
        <f>(VLOOKUP($B2491,'P2 Origin'!$C$21:$M$176,8,0))*AN2491</f>
        <v>0</v>
      </c>
      <c r="AP2491" s="166">
        <f t="shared" si="1082"/>
        <v>0</v>
      </c>
      <c r="AQ2491" s="165">
        <f>(VLOOKUP($B2491,'P2 Origin'!$C$21:$M$176,9,0))*AP2491</f>
        <v>0</v>
      </c>
      <c r="AR2491" s="155">
        <f t="shared" si="1095"/>
        <v>0</v>
      </c>
      <c r="AS2491" s="164">
        <f>(VLOOKUP(B2491,'P2 Origin'!$C$21:$M$176,10,0))*K2491</f>
        <v>0</v>
      </c>
      <c r="AT2491" s="164">
        <f>(VLOOKUP(B2491,'P2 Origin'!$C$21:$M$176,11,0))*J2491</f>
        <v>0</v>
      </c>
      <c r="AU2491" s="167">
        <v>0</v>
      </c>
      <c r="AV2491" s="168">
        <v>0</v>
      </c>
      <c r="AW2491" s="169">
        <v>0</v>
      </c>
      <c r="AX2491" s="170">
        <f>IF(AU2491&gt;=0.1,'P3 Bureaumarge zee- en luchtvr.'!$D$12,0)</f>
        <v>0</v>
      </c>
      <c r="AY2491" s="163">
        <f t="shared" si="1083"/>
        <v>0</v>
      </c>
      <c r="AZ2491" s="157" t="str">
        <f>VLOOKUP(D2491,'P4 Destination'!$C$21:$O$176,13,0)</f>
        <v>EUR</v>
      </c>
      <c r="BA2491" s="164">
        <f t="shared" si="1084"/>
        <v>0</v>
      </c>
      <c r="BB2491" s="171">
        <f>IF(AU2491&gt;0.1,(VLOOKUP(D2491,'P4 Destination'!$C$21:$M$176,3,0))*I2491,0)</f>
        <v>0</v>
      </c>
      <c r="BC2491" s="172">
        <f t="shared" si="1085"/>
        <v>0</v>
      </c>
      <c r="BD2491" s="171">
        <f>(VLOOKUP($D2491,'P4 Destination'!$C$21:$M$176,4,0))*BC2491</f>
        <v>0</v>
      </c>
      <c r="BE2491" s="172">
        <f t="shared" si="1086"/>
        <v>0</v>
      </c>
      <c r="BF2491" s="171">
        <f>(VLOOKUP($D2491,'P4 Destination'!$C$21:$M$176,5,0))*BE2491</f>
        <v>0</v>
      </c>
      <c r="BG2491" s="172">
        <f t="shared" si="1087"/>
        <v>0</v>
      </c>
      <c r="BH2491" s="171">
        <f>(VLOOKUP($D2491,'P4 Destination'!$C$21:$M$176,6,0))*BG2491</f>
        <v>0</v>
      </c>
      <c r="BI2491" s="172">
        <f t="shared" si="1088"/>
        <v>0</v>
      </c>
      <c r="BJ2491" s="171">
        <f>(VLOOKUP($D2491,'P4 Destination'!$C$21:$M$176,7,0))*BI2491</f>
        <v>0</v>
      </c>
      <c r="BK2491" s="172">
        <f t="shared" si="1089"/>
        <v>0</v>
      </c>
      <c r="BL2491" s="171">
        <f>(VLOOKUP($D2491,'P4 Destination'!$C$21:$M$176,8,0))*BK2491</f>
        <v>0</v>
      </c>
      <c r="BM2491" s="172">
        <f t="shared" si="1090"/>
        <v>0</v>
      </c>
      <c r="BN2491" s="171">
        <f>(VLOOKUP($D2491,'P4 Destination'!$C$21:$M$176,9,0))*BM2491</f>
        <v>0</v>
      </c>
      <c r="BO2491" s="154">
        <f t="shared" si="1096"/>
        <v>0</v>
      </c>
      <c r="BP2491" s="171">
        <f>(VLOOKUP(D2491,'P4 Destination'!$C$21:$M$176,10,0))*K2491</f>
        <v>0</v>
      </c>
      <c r="BQ2491" s="171">
        <f>(VLOOKUP(D2491,'P4 Destination'!$C$21:$M$176,11,0))*J2491</f>
        <v>0</v>
      </c>
      <c r="BR2491" s="173">
        <f t="shared" si="1091"/>
        <v>0</v>
      </c>
      <c r="BS2491" s="173">
        <f>(AV2491*2500)*'P6 Verzekering'!$E$11</f>
        <v>0</v>
      </c>
      <c r="BT2491" s="173">
        <f>(AW2491*2500)*'P6 Verzekering'!$E$12</f>
        <v>0</v>
      </c>
      <c r="BU2491" s="173">
        <f>(L2491*2500)*'P6 Verzekering'!$E$13</f>
        <v>0</v>
      </c>
      <c r="BV2491" s="173">
        <f t="shared" si="1092"/>
        <v>0</v>
      </c>
      <c r="BW2491"/>
      <c r="BX2491"/>
    </row>
    <row r="2492" spans="1:76">
      <c r="A2492" s="152" t="s">
        <v>815</v>
      </c>
      <c r="B2492" s="152" t="s">
        <v>371</v>
      </c>
      <c r="C2492" s="152" t="s">
        <v>370</v>
      </c>
      <c r="D2492" s="152" t="s">
        <v>387</v>
      </c>
      <c r="E2492" s="152" t="s">
        <v>386</v>
      </c>
      <c r="F2492" s="153">
        <f t="shared" si="1094"/>
        <v>30</v>
      </c>
      <c r="G2492" s="154">
        <v>1</v>
      </c>
      <c r="H2492" s="154">
        <f>IFERROR(VLOOKUP(B2492,'P2 Origin'!$C$21:$Q$176,15,FALSE),0)</f>
        <v>1</v>
      </c>
      <c r="I2492" s="154">
        <f>IFERROR(VLOOKUP(D2492,'P4 Destination'!$C$21:$Q$176,15,FALSE),0)</f>
        <v>1</v>
      </c>
      <c r="J2492" s="155"/>
      <c r="K2492" s="155"/>
      <c r="L2492" s="156">
        <v>30</v>
      </c>
      <c r="M2492" s="155">
        <v>1360</v>
      </c>
      <c r="N2492" s="155">
        <v>6</v>
      </c>
      <c r="O2492" s="157">
        <f t="shared" si="1069"/>
        <v>0</v>
      </c>
      <c r="P2492" s="158">
        <f t="shared" si="1070"/>
        <v>0</v>
      </c>
      <c r="Q2492" s="159">
        <f>IFERROR(VLOOKUP(N2492,'P1 Intra-Europees'!$A$15:$H$25,3,0),0)*P2492</f>
        <v>0</v>
      </c>
      <c r="R2492" s="160">
        <f t="shared" si="1071"/>
        <v>0</v>
      </c>
      <c r="S2492" s="159">
        <f>IFERROR(VLOOKUP(N2492,'P1 Intra-Europees'!$A$15:$H$25,4,0),0)*R2492</f>
        <v>0</v>
      </c>
      <c r="T2492" s="160">
        <f t="shared" si="1072"/>
        <v>30</v>
      </c>
      <c r="U2492" s="159">
        <f>IFERROR(VLOOKUP(N2492,'P1 Intra-Europees'!$A$15:$H$25,5,0),0)*T2492</f>
        <v>0</v>
      </c>
      <c r="V2492" s="160">
        <f t="shared" si="1073"/>
        <v>0</v>
      </c>
      <c r="W2492" s="159">
        <f>IFERROR(VLOOKUP(N2492,'P1 Intra-Europees'!$A$15:$H$25,6,0),0)*V2492</f>
        <v>0</v>
      </c>
      <c r="X2492" s="160">
        <f t="shared" si="1074"/>
        <v>0</v>
      </c>
      <c r="Y2492" s="159">
        <f>IFERROR(VLOOKUP(N2492,'P1 Intra-Europees'!$A$15:$H$25,7,0),0)*X2492</f>
        <v>0</v>
      </c>
      <c r="Z2492" s="161">
        <f t="shared" si="1075"/>
        <v>1</v>
      </c>
      <c r="AA2492" s="162">
        <f>IFERROR(VLOOKUP(N2492,'P1 Intra-Europees'!$A$15:$H$25,8,0),0)*Z2492</f>
        <v>0</v>
      </c>
      <c r="AB2492" s="163">
        <f t="shared" si="1076"/>
        <v>0</v>
      </c>
      <c r="AC2492" s="157" t="str">
        <f>VLOOKUP(B2492,'P2 Origin'!$C$21:$O$176,13,0)</f>
        <v>USD</v>
      </c>
      <c r="AD2492" s="164">
        <f t="shared" si="1077"/>
        <v>0</v>
      </c>
      <c r="AE2492" s="165">
        <f>IF(AU2492&gt;0.1,VLOOKUP(B2492,'P2 Origin'!$C$21:$M$176,3,0)*H2492,0)</f>
        <v>0</v>
      </c>
      <c r="AF2492" s="166">
        <f t="shared" si="1078"/>
        <v>0</v>
      </c>
      <c r="AG2492" s="165">
        <f>(VLOOKUP(B2492,'P2 Origin'!$C$21:$M$176,4,0))*AF2492</f>
        <v>0</v>
      </c>
      <c r="AH2492" s="166">
        <f t="shared" si="1079"/>
        <v>0</v>
      </c>
      <c r="AI2492" s="165">
        <f>(VLOOKUP(B2492,'P2 Origin'!$C$21:$M$176,5,0))*AH2492</f>
        <v>0</v>
      </c>
      <c r="AJ2492" s="166">
        <f t="shared" si="1093"/>
        <v>0</v>
      </c>
      <c r="AK2492" s="165">
        <f>(VLOOKUP(B2492,'P2 Origin'!$C$21:$M$176,6,0))*AJ2492</f>
        <v>0</v>
      </c>
      <c r="AL2492" s="166">
        <f t="shared" si="1080"/>
        <v>0</v>
      </c>
      <c r="AM2492" s="165">
        <f>(VLOOKUP($B2492,'P2 Origin'!$C$21:$M$176,7,0))*AL2492</f>
        <v>0</v>
      </c>
      <c r="AN2492" s="166">
        <f t="shared" si="1081"/>
        <v>0</v>
      </c>
      <c r="AO2492" s="165">
        <f>(VLOOKUP($B2492,'P2 Origin'!$C$21:$M$176,8,0))*AN2492</f>
        <v>0</v>
      </c>
      <c r="AP2492" s="166">
        <f t="shared" si="1082"/>
        <v>0</v>
      </c>
      <c r="AQ2492" s="165">
        <f>(VLOOKUP($B2492,'P2 Origin'!$C$21:$M$176,9,0))*AP2492</f>
        <v>0</v>
      </c>
      <c r="AR2492" s="155">
        <f t="shared" si="1095"/>
        <v>0</v>
      </c>
      <c r="AS2492" s="164">
        <f>(VLOOKUP(B2492,'P2 Origin'!$C$21:$M$176,10,0))*K2492</f>
        <v>0</v>
      </c>
      <c r="AT2492" s="164">
        <f>(VLOOKUP(B2492,'P2 Origin'!$C$21:$M$176,11,0))*J2492</f>
        <v>0</v>
      </c>
      <c r="AU2492" s="167">
        <v>0</v>
      </c>
      <c r="AV2492" s="168">
        <v>0</v>
      </c>
      <c r="AW2492" s="169">
        <v>0</v>
      </c>
      <c r="AX2492" s="170">
        <f>IF(AU2492&gt;=0.1,'P3 Bureaumarge zee- en luchtvr.'!$D$12,0)</f>
        <v>0</v>
      </c>
      <c r="AY2492" s="163">
        <f t="shared" si="1083"/>
        <v>0</v>
      </c>
      <c r="AZ2492" s="157" t="str">
        <f>VLOOKUP(D2492,'P4 Destination'!$C$21:$O$176,13,0)</f>
        <v>USD</v>
      </c>
      <c r="BA2492" s="164">
        <f t="shared" si="1084"/>
        <v>0</v>
      </c>
      <c r="BB2492" s="171">
        <f>IF(AU2492&gt;0.1,(VLOOKUP(D2492,'P4 Destination'!$C$21:$M$176,3,0))*I2492,0)</f>
        <v>0</v>
      </c>
      <c r="BC2492" s="172">
        <f t="shared" si="1085"/>
        <v>0</v>
      </c>
      <c r="BD2492" s="171">
        <f>(VLOOKUP($D2492,'P4 Destination'!$C$21:$M$176,4,0))*BC2492</f>
        <v>0</v>
      </c>
      <c r="BE2492" s="172">
        <f t="shared" si="1086"/>
        <v>0</v>
      </c>
      <c r="BF2492" s="171">
        <f>(VLOOKUP($D2492,'P4 Destination'!$C$21:$M$176,5,0))*BE2492</f>
        <v>0</v>
      </c>
      <c r="BG2492" s="172">
        <f t="shared" si="1087"/>
        <v>0</v>
      </c>
      <c r="BH2492" s="171">
        <f>(VLOOKUP($D2492,'P4 Destination'!$C$21:$M$176,6,0))*BG2492</f>
        <v>0</v>
      </c>
      <c r="BI2492" s="172">
        <f t="shared" si="1088"/>
        <v>0</v>
      </c>
      <c r="BJ2492" s="171">
        <f>(VLOOKUP($D2492,'P4 Destination'!$C$21:$M$176,7,0))*BI2492</f>
        <v>0</v>
      </c>
      <c r="BK2492" s="172">
        <f t="shared" si="1089"/>
        <v>0</v>
      </c>
      <c r="BL2492" s="171">
        <f>(VLOOKUP($D2492,'P4 Destination'!$C$21:$M$176,8,0))*BK2492</f>
        <v>0</v>
      </c>
      <c r="BM2492" s="172">
        <f t="shared" si="1090"/>
        <v>0</v>
      </c>
      <c r="BN2492" s="171">
        <f>(VLOOKUP($D2492,'P4 Destination'!$C$21:$M$176,9,0))*BM2492</f>
        <v>0</v>
      </c>
      <c r="BO2492" s="154">
        <f t="shared" si="1096"/>
        <v>0</v>
      </c>
      <c r="BP2492" s="171">
        <f>(VLOOKUP(D2492,'P4 Destination'!$C$21:$M$176,10,0))*K2492</f>
        <v>0</v>
      </c>
      <c r="BQ2492" s="171">
        <f>(VLOOKUP(D2492,'P4 Destination'!$C$21:$M$176,11,0))*J2492</f>
        <v>0</v>
      </c>
      <c r="BR2492" s="173">
        <f t="shared" si="1091"/>
        <v>0</v>
      </c>
      <c r="BS2492" s="173">
        <f>(AV2492*2500)*'P6 Verzekering'!$E$11</f>
        <v>0</v>
      </c>
      <c r="BT2492" s="173">
        <f>(AW2492*2500)*'P6 Verzekering'!$E$12</f>
        <v>0</v>
      </c>
      <c r="BU2492" s="173">
        <f>(L2492*2500)*'P6 Verzekering'!$E$13</f>
        <v>0</v>
      </c>
      <c r="BV2492" s="173">
        <f t="shared" si="1092"/>
        <v>0</v>
      </c>
      <c r="BW2492"/>
      <c r="BX2492"/>
    </row>
    <row r="2493" spans="1:76">
      <c r="A2493" s="152" t="s">
        <v>2105</v>
      </c>
      <c r="B2493" s="152" t="s">
        <v>219</v>
      </c>
      <c r="C2493" s="152" t="s">
        <v>219</v>
      </c>
      <c r="D2493" s="152" t="s">
        <v>234</v>
      </c>
      <c r="E2493" s="152" t="s">
        <v>233</v>
      </c>
      <c r="F2493" s="153">
        <f t="shared" si="1094"/>
        <v>30</v>
      </c>
      <c r="G2493" s="154">
        <v>1</v>
      </c>
      <c r="H2493" s="154">
        <f>IFERROR(VLOOKUP(B2493,'P2 Origin'!$C$21:$Q$176,15,FALSE),0)</f>
        <v>0</v>
      </c>
      <c r="I2493" s="154">
        <f>IFERROR(VLOOKUP(D2493,'P4 Destination'!$C$21:$Q$176,15,FALSE),0)</f>
        <v>1</v>
      </c>
      <c r="J2493" s="155"/>
      <c r="K2493" s="155"/>
      <c r="L2493" s="156">
        <v>30</v>
      </c>
      <c r="M2493" s="155">
        <v>2477</v>
      </c>
      <c r="N2493" s="155">
        <v>8</v>
      </c>
      <c r="O2493" s="157">
        <f t="shared" si="1069"/>
        <v>0</v>
      </c>
      <c r="P2493" s="158">
        <f t="shared" si="1070"/>
        <v>0</v>
      </c>
      <c r="Q2493" s="159">
        <f>IFERROR(VLOOKUP(N2493,'P1 Intra-Europees'!$A$15:$H$25,3,0),0)*P2493</f>
        <v>0</v>
      </c>
      <c r="R2493" s="160">
        <f t="shared" si="1071"/>
        <v>0</v>
      </c>
      <c r="S2493" s="159">
        <f>IFERROR(VLOOKUP(N2493,'P1 Intra-Europees'!$A$15:$H$25,4,0),0)*R2493</f>
        <v>0</v>
      </c>
      <c r="T2493" s="160">
        <f t="shared" si="1072"/>
        <v>30</v>
      </c>
      <c r="U2493" s="159">
        <f>IFERROR(VLOOKUP(N2493,'P1 Intra-Europees'!$A$15:$H$25,5,0),0)*T2493</f>
        <v>0</v>
      </c>
      <c r="V2493" s="160">
        <f t="shared" si="1073"/>
        <v>0</v>
      </c>
      <c r="W2493" s="159">
        <f>IFERROR(VLOOKUP(N2493,'P1 Intra-Europees'!$A$15:$H$25,6,0),0)*V2493</f>
        <v>0</v>
      </c>
      <c r="X2493" s="160">
        <f t="shared" si="1074"/>
        <v>0</v>
      </c>
      <c r="Y2493" s="159">
        <f>IFERROR(VLOOKUP(N2493,'P1 Intra-Europees'!$A$15:$H$25,7,0),0)*X2493</f>
        <v>0</v>
      </c>
      <c r="Z2493" s="161">
        <f t="shared" si="1075"/>
        <v>1</v>
      </c>
      <c r="AA2493" s="162">
        <f>IFERROR(VLOOKUP(N2493,'P1 Intra-Europees'!$A$15:$H$25,8,0),0)*Z2493</f>
        <v>0</v>
      </c>
      <c r="AB2493" s="163">
        <f t="shared" si="1076"/>
        <v>0</v>
      </c>
      <c r="AC2493" s="157" t="str">
        <f>VLOOKUP(B2493,'P2 Origin'!$C$21:$O$176,13,0)</f>
        <v>EUR</v>
      </c>
      <c r="AD2493" s="164">
        <f t="shared" si="1077"/>
        <v>0</v>
      </c>
      <c r="AE2493" s="165">
        <f>IF(AU2493&gt;0.1,VLOOKUP(B2493,'P2 Origin'!$C$21:$M$176,3,0)*H2493,0)</f>
        <v>0</v>
      </c>
      <c r="AF2493" s="166">
        <f t="shared" si="1078"/>
        <v>0</v>
      </c>
      <c r="AG2493" s="165">
        <f>(VLOOKUP(B2493,'P2 Origin'!$C$21:$M$176,4,0))*AF2493</f>
        <v>0</v>
      </c>
      <c r="AH2493" s="166">
        <f t="shared" si="1079"/>
        <v>0</v>
      </c>
      <c r="AI2493" s="165">
        <f>(VLOOKUP(B2493,'P2 Origin'!$C$21:$M$176,5,0))*AH2493</f>
        <v>0</v>
      </c>
      <c r="AJ2493" s="166">
        <f t="shared" si="1093"/>
        <v>0</v>
      </c>
      <c r="AK2493" s="165">
        <f>(VLOOKUP(B2493,'P2 Origin'!$C$21:$M$176,6,0))*AJ2493</f>
        <v>0</v>
      </c>
      <c r="AL2493" s="166">
        <f t="shared" si="1080"/>
        <v>0</v>
      </c>
      <c r="AM2493" s="165">
        <f>(VLOOKUP($B2493,'P2 Origin'!$C$21:$M$176,7,0))*AL2493</f>
        <v>0</v>
      </c>
      <c r="AN2493" s="166">
        <f t="shared" si="1081"/>
        <v>0</v>
      </c>
      <c r="AO2493" s="165">
        <f>(VLOOKUP($B2493,'P2 Origin'!$C$21:$M$176,8,0))*AN2493</f>
        <v>0</v>
      </c>
      <c r="AP2493" s="166">
        <f t="shared" si="1082"/>
        <v>0</v>
      </c>
      <c r="AQ2493" s="165">
        <f>(VLOOKUP($B2493,'P2 Origin'!$C$21:$M$176,9,0))*AP2493</f>
        <v>0</v>
      </c>
      <c r="AR2493" s="155">
        <f t="shared" si="1095"/>
        <v>0</v>
      </c>
      <c r="AS2493" s="164">
        <f>(VLOOKUP(B2493,'P2 Origin'!$C$21:$M$176,10,0))*K2493</f>
        <v>0</v>
      </c>
      <c r="AT2493" s="164">
        <f>(VLOOKUP(B2493,'P2 Origin'!$C$21:$M$176,11,0))*J2493</f>
        <v>0</v>
      </c>
      <c r="AU2493" s="167">
        <v>0</v>
      </c>
      <c r="AV2493" s="168">
        <v>0</v>
      </c>
      <c r="AW2493" s="169">
        <v>0</v>
      </c>
      <c r="AX2493" s="170">
        <f>IF(AU2493&gt;=0.1,'P3 Bureaumarge zee- en luchtvr.'!$D$12,0)</f>
        <v>0</v>
      </c>
      <c r="AY2493" s="163">
        <f t="shared" si="1083"/>
        <v>0</v>
      </c>
      <c r="AZ2493" s="157" t="str">
        <f>VLOOKUP(D2493,'P4 Destination'!$C$21:$O$176,13,0)</f>
        <v>EUR</v>
      </c>
      <c r="BA2493" s="164">
        <f t="shared" si="1084"/>
        <v>0</v>
      </c>
      <c r="BB2493" s="171">
        <f>IF(AU2493&gt;0.1,(VLOOKUP(D2493,'P4 Destination'!$C$21:$M$176,3,0))*I2493,0)</f>
        <v>0</v>
      </c>
      <c r="BC2493" s="172">
        <f t="shared" si="1085"/>
        <v>0</v>
      </c>
      <c r="BD2493" s="171">
        <f>(VLOOKUP($D2493,'P4 Destination'!$C$21:$M$176,4,0))*BC2493</f>
        <v>0</v>
      </c>
      <c r="BE2493" s="172">
        <f t="shared" si="1086"/>
        <v>0</v>
      </c>
      <c r="BF2493" s="171">
        <f>(VLOOKUP($D2493,'P4 Destination'!$C$21:$M$176,5,0))*BE2493</f>
        <v>0</v>
      </c>
      <c r="BG2493" s="172">
        <f t="shared" si="1087"/>
        <v>0</v>
      </c>
      <c r="BH2493" s="171">
        <f>(VLOOKUP($D2493,'P4 Destination'!$C$21:$M$176,6,0))*BG2493</f>
        <v>0</v>
      </c>
      <c r="BI2493" s="172">
        <f t="shared" si="1088"/>
        <v>0</v>
      </c>
      <c r="BJ2493" s="171">
        <f>(VLOOKUP($D2493,'P4 Destination'!$C$21:$M$176,7,0))*BI2493</f>
        <v>0</v>
      </c>
      <c r="BK2493" s="172">
        <f t="shared" si="1089"/>
        <v>0</v>
      </c>
      <c r="BL2493" s="171">
        <f>(VLOOKUP($D2493,'P4 Destination'!$C$21:$M$176,8,0))*BK2493</f>
        <v>0</v>
      </c>
      <c r="BM2493" s="172">
        <f t="shared" si="1090"/>
        <v>0</v>
      </c>
      <c r="BN2493" s="171">
        <f>(VLOOKUP($D2493,'P4 Destination'!$C$21:$M$176,9,0))*BM2493</f>
        <v>0</v>
      </c>
      <c r="BO2493" s="154">
        <f t="shared" si="1096"/>
        <v>0</v>
      </c>
      <c r="BP2493" s="171">
        <f>(VLOOKUP(D2493,'P4 Destination'!$C$21:$M$176,10,0))*K2493</f>
        <v>0</v>
      </c>
      <c r="BQ2493" s="171">
        <f>(VLOOKUP(D2493,'P4 Destination'!$C$21:$M$176,11,0))*J2493</f>
        <v>0</v>
      </c>
      <c r="BR2493" s="173">
        <f t="shared" si="1091"/>
        <v>0</v>
      </c>
      <c r="BS2493" s="173">
        <f>(AV2493*2500)*'P6 Verzekering'!$E$11</f>
        <v>0</v>
      </c>
      <c r="BT2493" s="173">
        <f>(AW2493*2500)*'P6 Verzekering'!$E$12</f>
        <v>0</v>
      </c>
      <c r="BU2493" s="173">
        <f>(L2493*2500)*'P6 Verzekering'!$E$13</f>
        <v>0</v>
      </c>
      <c r="BV2493" s="173">
        <f t="shared" si="1092"/>
        <v>0</v>
      </c>
      <c r="BW2493"/>
      <c r="BX2493"/>
    </row>
    <row r="2494" spans="1:76">
      <c r="A2494" s="152" t="s">
        <v>2685</v>
      </c>
      <c r="B2494" s="152" t="s">
        <v>223</v>
      </c>
      <c r="C2494" s="152" t="s">
        <v>222</v>
      </c>
      <c r="D2494" s="152" t="s">
        <v>159</v>
      </c>
      <c r="E2494" s="152" t="s">
        <v>158</v>
      </c>
      <c r="F2494" s="153">
        <f t="shared" si="1094"/>
        <v>30</v>
      </c>
      <c r="G2494" s="154">
        <v>1</v>
      </c>
      <c r="H2494" s="154">
        <f>IFERROR(VLOOKUP(B2494,'P2 Origin'!$C$21:$Q$176,15,FALSE),0)</f>
        <v>0</v>
      </c>
      <c r="I2494" s="154">
        <f>IFERROR(VLOOKUP(D2494,'P4 Destination'!$C$21:$Q$176,15,FALSE),0)</f>
        <v>1</v>
      </c>
      <c r="J2494" s="155"/>
      <c r="K2494" s="155"/>
      <c r="L2494" s="156">
        <v>30</v>
      </c>
      <c r="M2494" s="155">
        <v>2732</v>
      </c>
      <c r="N2494" s="155">
        <v>9</v>
      </c>
      <c r="O2494" s="157">
        <f t="shared" si="1069"/>
        <v>0</v>
      </c>
      <c r="P2494" s="158">
        <f t="shared" si="1070"/>
        <v>0</v>
      </c>
      <c r="Q2494" s="159">
        <f>IFERROR(VLOOKUP(N2494,'P1 Intra-Europees'!$A$15:$H$25,3,0),0)*P2494</f>
        <v>0</v>
      </c>
      <c r="R2494" s="160">
        <f t="shared" si="1071"/>
        <v>0</v>
      </c>
      <c r="S2494" s="159">
        <f>IFERROR(VLOOKUP(N2494,'P1 Intra-Europees'!$A$15:$H$25,4,0),0)*R2494</f>
        <v>0</v>
      </c>
      <c r="T2494" s="160">
        <f t="shared" si="1072"/>
        <v>30</v>
      </c>
      <c r="U2494" s="159">
        <f>IFERROR(VLOOKUP(N2494,'P1 Intra-Europees'!$A$15:$H$25,5,0),0)*T2494</f>
        <v>0</v>
      </c>
      <c r="V2494" s="160">
        <f t="shared" si="1073"/>
        <v>0</v>
      </c>
      <c r="W2494" s="159">
        <f>IFERROR(VLOOKUP(N2494,'P1 Intra-Europees'!$A$15:$H$25,6,0),0)*V2494</f>
        <v>0</v>
      </c>
      <c r="X2494" s="160">
        <f t="shared" si="1074"/>
        <v>0</v>
      </c>
      <c r="Y2494" s="159">
        <f>IFERROR(VLOOKUP(N2494,'P1 Intra-Europees'!$A$15:$H$25,7,0),0)*X2494</f>
        <v>0</v>
      </c>
      <c r="Z2494" s="161">
        <f t="shared" si="1075"/>
        <v>1</v>
      </c>
      <c r="AA2494" s="162">
        <f>IFERROR(VLOOKUP(N2494,'P1 Intra-Europees'!$A$15:$H$25,8,0),0)*Z2494</f>
        <v>0</v>
      </c>
      <c r="AB2494" s="163">
        <f t="shared" si="1076"/>
        <v>0</v>
      </c>
      <c r="AC2494" s="157" t="str">
        <f>VLOOKUP(B2494,'P2 Origin'!$C$21:$O$176,13,0)</f>
        <v>EUR</v>
      </c>
      <c r="AD2494" s="164">
        <f t="shared" si="1077"/>
        <v>0</v>
      </c>
      <c r="AE2494" s="165">
        <f>IF(AU2494&gt;0.1,VLOOKUP(B2494,'P2 Origin'!$C$21:$M$176,3,0)*H2494,0)</f>
        <v>0</v>
      </c>
      <c r="AF2494" s="166">
        <f t="shared" si="1078"/>
        <v>0</v>
      </c>
      <c r="AG2494" s="165">
        <f>(VLOOKUP(B2494,'P2 Origin'!$C$21:$M$176,4,0))*AF2494</f>
        <v>0</v>
      </c>
      <c r="AH2494" s="166">
        <f t="shared" si="1079"/>
        <v>0</v>
      </c>
      <c r="AI2494" s="165">
        <f>(VLOOKUP(B2494,'P2 Origin'!$C$21:$M$176,5,0))*AH2494</f>
        <v>0</v>
      </c>
      <c r="AJ2494" s="166">
        <f t="shared" si="1093"/>
        <v>0</v>
      </c>
      <c r="AK2494" s="165">
        <f>(VLOOKUP(B2494,'P2 Origin'!$C$21:$M$176,6,0))*AJ2494</f>
        <v>0</v>
      </c>
      <c r="AL2494" s="166">
        <f t="shared" si="1080"/>
        <v>0</v>
      </c>
      <c r="AM2494" s="165">
        <f>(VLOOKUP($B2494,'P2 Origin'!$C$21:$M$176,7,0))*AL2494</f>
        <v>0</v>
      </c>
      <c r="AN2494" s="166">
        <f t="shared" si="1081"/>
        <v>0</v>
      </c>
      <c r="AO2494" s="165">
        <f>(VLOOKUP($B2494,'P2 Origin'!$C$21:$M$176,8,0))*AN2494</f>
        <v>0</v>
      </c>
      <c r="AP2494" s="166">
        <f t="shared" si="1082"/>
        <v>0</v>
      </c>
      <c r="AQ2494" s="165">
        <f>(VLOOKUP($B2494,'P2 Origin'!$C$21:$M$176,9,0))*AP2494</f>
        <v>0</v>
      </c>
      <c r="AR2494" s="155">
        <f t="shared" si="1095"/>
        <v>0</v>
      </c>
      <c r="AS2494" s="164">
        <f>(VLOOKUP(B2494,'P2 Origin'!$C$21:$M$176,10,0))*K2494</f>
        <v>0</v>
      </c>
      <c r="AT2494" s="164">
        <f>(VLOOKUP(B2494,'P2 Origin'!$C$21:$M$176,11,0))*J2494</f>
        <v>0</v>
      </c>
      <c r="AU2494" s="167">
        <v>0</v>
      </c>
      <c r="AV2494" s="168">
        <v>0</v>
      </c>
      <c r="AW2494" s="169">
        <v>0</v>
      </c>
      <c r="AX2494" s="170">
        <f>IF(AU2494&gt;=0.1,'P3 Bureaumarge zee- en luchtvr.'!$D$12,0)</f>
        <v>0</v>
      </c>
      <c r="AY2494" s="163">
        <f t="shared" si="1083"/>
        <v>0</v>
      </c>
      <c r="AZ2494" s="157" t="str">
        <f>VLOOKUP(D2494,'P4 Destination'!$C$21:$O$176,13,0)</f>
        <v>EUR</v>
      </c>
      <c r="BA2494" s="164">
        <f t="shared" si="1084"/>
        <v>0</v>
      </c>
      <c r="BB2494" s="171">
        <f>IF(AU2494&gt;0.1,(VLOOKUP(D2494,'P4 Destination'!$C$21:$M$176,3,0))*I2494,0)</f>
        <v>0</v>
      </c>
      <c r="BC2494" s="172">
        <f t="shared" si="1085"/>
        <v>0</v>
      </c>
      <c r="BD2494" s="171">
        <f>(VLOOKUP($D2494,'P4 Destination'!$C$21:$M$176,4,0))*BC2494</f>
        <v>0</v>
      </c>
      <c r="BE2494" s="172">
        <f t="shared" si="1086"/>
        <v>0</v>
      </c>
      <c r="BF2494" s="171">
        <f>(VLOOKUP($D2494,'P4 Destination'!$C$21:$M$176,5,0))*BE2494</f>
        <v>0</v>
      </c>
      <c r="BG2494" s="172">
        <f t="shared" si="1087"/>
        <v>0</v>
      </c>
      <c r="BH2494" s="171">
        <f>(VLOOKUP($D2494,'P4 Destination'!$C$21:$M$176,6,0))*BG2494</f>
        <v>0</v>
      </c>
      <c r="BI2494" s="172">
        <f t="shared" si="1088"/>
        <v>0</v>
      </c>
      <c r="BJ2494" s="171">
        <f>(VLOOKUP($D2494,'P4 Destination'!$C$21:$M$176,7,0))*BI2494</f>
        <v>0</v>
      </c>
      <c r="BK2494" s="172">
        <f t="shared" si="1089"/>
        <v>0</v>
      </c>
      <c r="BL2494" s="171">
        <f>(VLOOKUP($D2494,'P4 Destination'!$C$21:$M$176,8,0))*BK2494</f>
        <v>0</v>
      </c>
      <c r="BM2494" s="172">
        <f t="shared" si="1090"/>
        <v>0</v>
      </c>
      <c r="BN2494" s="171">
        <f>(VLOOKUP($D2494,'P4 Destination'!$C$21:$M$176,9,0))*BM2494</f>
        <v>0</v>
      </c>
      <c r="BO2494" s="154">
        <f t="shared" si="1096"/>
        <v>0</v>
      </c>
      <c r="BP2494" s="171">
        <f>(VLOOKUP(D2494,'P4 Destination'!$C$21:$M$176,10,0))*K2494</f>
        <v>0</v>
      </c>
      <c r="BQ2494" s="171">
        <f>(VLOOKUP(D2494,'P4 Destination'!$C$21:$M$176,11,0))*J2494</f>
        <v>0</v>
      </c>
      <c r="BR2494" s="173">
        <f t="shared" si="1091"/>
        <v>0</v>
      </c>
      <c r="BS2494" s="173">
        <f>(AV2494*2500)*'P6 Verzekering'!$E$11</f>
        <v>0</v>
      </c>
      <c r="BT2494" s="173">
        <f>(AW2494*2500)*'P6 Verzekering'!$E$12</f>
        <v>0</v>
      </c>
      <c r="BU2494" s="173">
        <f>(L2494*2500)*'P6 Verzekering'!$E$13</f>
        <v>0</v>
      </c>
      <c r="BV2494" s="173">
        <f t="shared" si="1092"/>
        <v>0</v>
      </c>
      <c r="BW2494"/>
      <c r="BX2494"/>
    </row>
    <row r="2495" spans="1:76">
      <c r="A2495" s="152" t="s">
        <v>775</v>
      </c>
      <c r="B2495" s="152" t="s">
        <v>450</v>
      </c>
      <c r="C2495" s="152" t="s">
        <v>449</v>
      </c>
      <c r="D2495" s="152" t="s">
        <v>219</v>
      </c>
      <c r="E2495" s="152" t="s">
        <v>219</v>
      </c>
      <c r="F2495" s="153">
        <f t="shared" si="1094"/>
        <v>30</v>
      </c>
      <c r="G2495" s="154">
        <v>1</v>
      </c>
      <c r="H2495" s="154">
        <f>IFERROR(VLOOKUP(B2495,'P2 Origin'!$C$21:$Q$176,15,FALSE),0)</f>
        <v>1</v>
      </c>
      <c r="I2495" s="154">
        <f>IFERROR(VLOOKUP(D2495,'P4 Destination'!$C$21:$Q$176,15,FALSE),0)</f>
        <v>0</v>
      </c>
      <c r="J2495" s="155"/>
      <c r="K2495" s="155"/>
      <c r="L2495" s="156">
        <v>30</v>
      </c>
      <c r="M2495" s="155">
        <v>3163</v>
      </c>
      <c r="N2495" s="155">
        <v>10</v>
      </c>
      <c r="O2495" s="157">
        <f t="shared" si="1069"/>
        <v>0</v>
      </c>
      <c r="P2495" s="158">
        <f t="shared" si="1070"/>
        <v>0</v>
      </c>
      <c r="Q2495" s="159">
        <f>IFERROR(VLOOKUP(N2495,'P1 Intra-Europees'!$A$15:$H$25,3,0),0)*P2495</f>
        <v>0</v>
      </c>
      <c r="R2495" s="160">
        <f t="shared" si="1071"/>
        <v>0</v>
      </c>
      <c r="S2495" s="159">
        <f>IFERROR(VLOOKUP(N2495,'P1 Intra-Europees'!$A$15:$H$25,4,0),0)*R2495</f>
        <v>0</v>
      </c>
      <c r="T2495" s="160">
        <f t="shared" si="1072"/>
        <v>30</v>
      </c>
      <c r="U2495" s="159">
        <f>IFERROR(VLOOKUP(N2495,'P1 Intra-Europees'!$A$15:$H$25,5,0),0)*T2495</f>
        <v>0</v>
      </c>
      <c r="V2495" s="160">
        <f t="shared" si="1073"/>
        <v>0</v>
      </c>
      <c r="W2495" s="159">
        <f>IFERROR(VLOOKUP(N2495,'P1 Intra-Europees'!$A$15:$H$25,6,0),0)*V2495</f>
        <v>0</v>
      </c>
      <c r="X2495" s="160">
        <f t="shared" si="1074"/>
        <v>0</v>
      </c>
      <c r="Y2495" s="159">
        <f>IFERROR(VLOOKUP(N2495,'P1 Intra-Europees'!$A$15:$H$25,7,0),0)*X2495</f>
        <v>0</v>
      </c>
      <c r="Z2495" s="161">
        <f t="shared" si="1075"/>
        <v>1</v>
      </c>
      <c r="AA2495" s="162">
        <f>IFERROR(VLOOKUP(N2495,'P1 Intra-Europees'!$A$15:$H$25,8,0),0)*Z2495</f>
        <v>0</v>
      </c>
      <c r="AB2495" s="163">
        <f t="shared" si="1076"/>
        <v>0</v>
      </c>
      <c r="AC2495" s="157" t="str">
        <f>VLOOKUP(B2495,'P2 Origin'!$C$21:$O$176,13,0)</f>
        <v>USD</v>
      </c>
      <c r="AD2495" s="164">
        <f t="shared" si="1077"/>
        <v>0</v>
      </c>
      <c r="AE2495" s="165">
        <f>IF(AU2495&gt;0.1,VLOOKUP(B2495,'P2 Origin'!$C$21:$M$176,3,0)*H2495,0)</f>
        <v>0</v>
      </c>
      <c r="AF2495" s="166">
        <f t="shared" si="1078"/>
        <v>0</v>
      </c>
      <c r="AG2495" s="165">
        <f>(VLOOKUP(B2495,'P2 Origin'!$C$21:$M$176,4,0))*AF2495</f>
        <v>0</v>
      </c>
      <c r="AH2495" s="166">
        <f t="shared" si="1079"/>
        <v>0</v>
      </c>
      <c r="AI2495" s="165">
        <f>(VLOOKUP(B2495,'P2 Origin'!$C$21:$M$176,5,0))*AH2495</f>
        <v>0</v>
      </c>
      <c r="AJ2495" s="166">
        <f t="shared" si="1093"/>
        <v>0</v>
      </c>
      <c r="AK2495" s="165">
        <f>(VLOOKUP(B2495,'P2 Origin'!$C$21:$M$176,6,0))*AJ2495</f>
        <v>0</v>
      </c>
      <c r="AL2495" s="166">
        <f t="shared" si="1080"/>
        <v>0</v>
      </c>
      <c r="AM2495" s="165">
        <f>(VLOOKUP($B2495,'P2 Origin'!$C$21:$M$176,7,0))*AL2495</f>
        <v>0</v>
      </c>
      <c r="AN2495" s="166">
        <f t="shared" si="1081"/>
        <v>0</v>
      </c>
      <c r="AO2495" s="165">
        <f>(VLOOKUP($B2495,'P2 Origin'!$C$21:$M$176,8,0))*AN2495</f>
        <v>0</v>
      </c>
      <c r="AP2495" s="166">
        <f t="shared" si="1082"/>
        <v>0</v>
      </c>
      <c r="AQ2495" s="165">
        <f>(VLOOKUP($B2495,'P2 Origin'!$C$21:$M$176,9,0))*AP2495</f>
        <v>0</v>
      </c>
      <c r="AR2495" s="155">
        <f t="shared" si="1095"/>
        <v>0</v>
      </c>
      <c r="AS2495" s="164">
        <f>(VLOOKUP(B2495,'P2 Origin'!$C$21:$M$176,10,0))*K2495</f>
        <v>0</v>
      </c>
      <c r="AT2495" s="164">
        <f>(VLOOKUP(B2495,'P2 Origin'!$C$21:$M$176,11,0))*J2495</f>
        <v>0</v>
      </c>
      <c r="AU2495" s="167">
        <v>0</v>
      </c>
      <c r="AV2495" s="168">
        <v>0</v>
      </c>
      <c r="AW2495" s="169">
        <v>0</v>
      </c>
      <c r="AX2495" s="170">
        <f>IF(AU2495&gt;=0.1,'P3 Bureaumarge zee- en luchtvr.'!$D$12,0)</f>
        <v>0</v>
      </c>
      <c r="AY2495" s="163">
        <f t="shared" si="1083"/>
        <v>0</v>
      </c>
      <c r="AZ2495" s="157" t="str">
        <f>VLOOKUP(D2495,'P4 Destination'!$C$21:$O$176,13,0)</f>
        <v>EUR</v>
      </c>
      <c r="BA2495" s="164">
        <f t="shared" si="1084"/>
        <v>0</v>
      </c>
      <c r="BB2495" s="171">
        <f>IF(AU2495&gt;0.1,(VLOOKUP(D2495,'P4 Destination'!$C$21:$M$176,3,0))*I2495,0)</f>
        <v>0</v>
      </c>
      <c r="BC2495" s="172">
        <f t="shared" si="1085"/>
        <v>0</v>
      </c>
      <c r="BD2495" s="171">
        <f>(VLOOKUP($D2495,'P4 Destination'!$C$21:$M$176,4,0))*BC2495</f>
        <v>0</v>
      </c>
      <c r="BE2495" s="172">
        <f t="shared" si="1086"/>
        <v>0</v>
      </c>
      <c r="BF2495" s="171">
        <f>(VLOOKUP($D2495,'P4 Destination'!$C$21:$M$176,5,0))*BE2495</f>
        <v>0</v>
      </c>
      <c r="BG2495" s="172">
        <f t="shared" si="1087"/>
        <v>0</v>
      </c>
      <c r="BH2495" s="171">
        <f>(VLOOKUP($D2495,'P4 Destination'!$C$21:$M$176,6,0))*BG2495</f>
        <v>0</v>
      </c>
      <c r="BI2495" s="172">
        <f t="shared" si="1088"/>
        <v>0</v>
      </c>
      <c r="BJ2495" s="171">
        <f>(VLOOKUP($D2495,'P4 Destination'!$C$21:$M$176,7,0))*BI2495</f>
        <v>0</v>
      </c>
      <c r="BK2495" s="172">
        <f t="shared" si="1089"/>
        <v>0</v>
      </c>
      <c r="BL2495" s="171">
        <f>(VLOOKUP($D2495,'P4 Destination'!$C$21:$M$176,8,0))*BK2495</f>
        <v>0</v>
      </c>
      <c r="BM2495" s="172">
        <f t="shared" si="1090"/>
        <v>0</v>
      </c>
      <c r="BN2495" s="171">
        <f>(VLOOKUP($D2495,'P4 Destination'!$C$21:$M$176,9,0))*BM2495</f>
        <v>0</v>
      </c>
      <c r="BO2495" s="154">
        <f t="shared" si="1096"/>
        <v>0</v>
      </c>
      <c r="BP2495" s="171">
        <f>(VLOOKUP(D2495,'P4 Destination'!$C$21:$M$176,10,0))*K2495</f>
        <v>0</v>
      </c>
      <c r="BQ2495" s="171">
        <f>(VLOOKUP(D2495,'P4 Destination'!$C$21:$M$176,11,0))*J2495</f>
        <v>0</v>
      </c>
      <c r="BR2495" s="173">
        <f t="shared" si="1091"/>
        <v>0</v>
      </c>
      <c r="BS2495" s="173">
        <f>(AV2495*2500)*'P6 Verzekering'!$E$11</f>
        <v>0</v>
      </c>
      <c r="BT2495" s="173">
        <f>(AW2495*2500)*'P6 Verzekering'!$E$12</f>
        <v>0</v>
      </c>
      <c r="BU2495" s="173">
        <f>(L2495*2500)*'P6 Verzekering'!$E$13</f>
        <v>0</v>
      </c>
      <c r="BV2495" s="173">
        <f t="shared" si="1092"/>
        <v>0</v>
      </c>
      <c r="BW2495"/>
      <c r="BX2495"/>
    </row>
    <row r="2496" spans="1:76">
      <c r="A2496" s="152" t="s">
        <v>2929</v>
      </c>
      <c r="B2496" s="152" t="s">
        <v>344</v>
      </c>
      <c r="C2496" s="152" t="s">
        <v>343</v>
      </c>
      <c r="D2496" s="152" t="s">
        <v>219</v>
      </c>
      <c r="E2496" s="152" t="s">
        <v>219</v>
      </c>
      <c r="F2496" s="153">
        <f t="shared" si="1094"/>
        <v>30</v>
      </c>
      <c r="G2496" s="154">
        <v>1</v>
      </c>
      <c r="H2496" s="154">
        <f>IFERROR(VLOOKUP(B2496,'P2 Origin'!$C$21:$Q$176,15,FALSE),0)</f>
        <v>1</v>
      </c>
      <c r="I2496" s="154">
        <f>IFERROR(VLOOKUP(D2496,'P4 Destination'!$C$21:$Q$176,15,FALSE),0)</f>
        <v>0</v>
      </c>
      <c r="J2496" s="155"/>
      <c r="K2496" s="155"/>
      <c r="L2496" s="156">
        <v>30</v>
      </c>
      <c r="M2496" s="155">
        <v>5183</v>
      </c>
      <c r="N2496" s="155">
        <v>11</v>
      </c>
      <c r="O2496" s="157">
        <f t="shared" si="1069"/>
        <v>0</v>
      </c>
      <c r="P2496" s="158">
        <f t="shared" si="1070"/>
        <v>0</v>
      </c>
      <c r="Q2496" s="159">
        <f>IFERROR(VLOOKUP(N2496,'P1 Intra-Europees'!$A$15:$H$25,3,0),0)*P2496</f>
        <v>0</v>
      </c>
      <c r="R2496" s="160">
        <f t="shared" si="1071"/>
        <v>0</v>
      </c>
      <c r="S2496" s="159">
        <f>IFERROR(VLOOKUP(N2496,'P1 Intra-Europees'!$A$15:$H$25,4,0),0)*R2496</f>
        <v>0</v>
      </c>
      <c r="T2496" s="160">
        <f t="shared" si="1072"/>
        <v>30</v>
      </c>
      <c r="U2496" s="159">
        <f>IFERROR(VLOOKUP(N2496,'P1 Intra-Europees'!$A$15:$H$25,5,0),0)*T2496</f>
        <v>0</v>
      </c>
      <c r="V2496" s="160">
        <f t="shared" si="1073"/>
        <v>0</v>
      </c>
      <c r="W2496" s="159">
        <f>IFERROR(VLOOKUP(N2496,'P1 Intra-Europees'!$A$15:$H$25,6,0),0)*V2496</f>
        <v>0</v>
      </c>
      <c r="X2496" s="160">
        <f t="shared" si="1074"/>
        <v>0</v>
      </c>
      <c r="Y2496" s="159">
        <f>IFERROR(VLOOKUP(N2496,'P1 Intra-Europees'!$A$15:$H$25,7,0),0)*X2496</f>
        <v>0</v>
      </c>
      <c r="Z2496" s="161">
        <f t="shared" si="1075"/>
        <v>1</v>
      </c>
      <c r="AA2496" s="162">
        <f>IFERROR(VLOOKUP(N2496,'P1 Intra-Europees'!$A$15:$H$25,8,0),0)*Z2496</f>
        <v>0</v>
      </c>
      <c r="AB2496" s="163">
        <f t="shared" si="1076"/>
        <v>0</v>
      </c>
      <c r="AC2496" s="157" t="str">
        <f>VLOOKUP(B2496,'P2 Origin'!$C$21:$O$176,13,0)</f>
        <v>USD</v>
      </c>
      <c r="AD2496" s="164">
        <f t="shared" si="1077"/>
        <v>0</v>
      </c>
      <c r="AE2496" s="165">
        <f>IF(AU2496&gt;0.1,VLOOKUP(B2496,'P2 Origin'!$C$21:$M$176,3,0)*H2496,0)</f>
        <v>0</v>
      </c>
      <c r="AF2496" s="166">
        <f t="shared" si="1078"/>
        <v>0</v>
      </c>
      <c r="AG2496" s="165">
        <f>(VLOOKUP(B2496,'P2 Origin'!$C$21:$M$176,4,0))*AF2496</f>
        <v>0</v>
      </c>
      <c r="AH2496" s="166">
        <f t="shared" si="1079"/>
        <v>0</v>
      </c>
      <c r="AI2496" s="165">
        <f>(VLOOKUP(B2496,'P2 Origin'!$C$21:$M$176,5,0))*AH2496</f>
        <v>0</v>
      </c>
      <c r="AJ2496" s="166">
        <f t="shared" si="1093"/>
        <v>0</v>
      </c>
      <c r="AK2496" s="165">
        <f>(VLOOKUP(B2496,'P2 Origin'!$C$21:$M$176,6,0))*AJ2496</f>
        <v>0</v>
      </c>
      <c r="AL2496" s="166">
        <f t="shared" si="1080"/>
        <v>0</v>
      </c>
      <c r="AM2496" s="165">
        <f>(VLOOKUP($B2496,'P2 Origin'!$C$21:$M$176,7,0))*AL2496</f>
        <v>0</v>
      </c>
      <c r="AN2496" s="166">
        <f t="shared" si="1081"/>
        <v>0</v>
      </c>
      <c r="AO2496" s="165">
        <f>(VLOOKUP($B2496,'P2 Origin'!$C$21:$M$176,8,0))*AN2496</f>
        <v>0</v>
      </c>
      <c r="AP2496" s="166">
        <f t="shared" si="1082"/>
        <v>0</v>
      </c>
      <c r="AQ2496" s="165">
        <f>(VLOOKUP($B2496,'P2 Origin'!$C$21:$M$176,9,0))*AP2496</f>
        <v>0</v>
      </c>
      <c r="AR2496" s="155">
        <f t="shared" si="1095"/>
        <v>0</v>
      </c>
      <c r="AS2496" s="164">
        <f>(VLOOKUP(B2496,'P2 Origin'!$C$21:$M$176,10,0))*K2496</f>
        <v>0</v>
      </c>
      <c r="AT2496" s="164">
        <f>(VLOOKUP(B2496,'P2 Origin'!$C$21:$M$176,11,0))*J2496</f>
        <v>0</v>
      </c>
      <c r="AU2496" s="167">
        <v>0</v>
      </c>
      <c r="AV2496" s="168">
        <v>0</v>
      </c>
      <c r="AW2496" s="169">
        <v>0</v>
      </c>
      <c r="AX2496" s="170">
        <f>IF(AU2496&gt;=0.1,'P3 Bureaumarge zee- en luchtvr.'!$D$12,0)</f>
        <v>0</v>
      </c>
      <c r="AY2496" s="163">
        <f t="shared" si="1083"/>
        <v>0</v>
      </c>
      <c r="AZ2496" s="157" t="str">
        <f>VLOOKUP(D2496,'P4 Destination'!$C$21:$O$176,13,0)</f>
        <v>EUR</v>
      </c>
      <c r="BA2496" s="164">
        <f t="shared" si="1084"/>
        <v>0</v>
      </c>
      <c r="BB2496" s="171">
        <f>IF(AU2496&gt;0.1,(VLOOKUP(D2496,'P4 Destination'!$C$21:$M$176,3,0))*I2496,0)</f>
        <v>0</v>
      </c>
      <c r="BC2496" s="172">
        <f t="shared" si="1085"/>
        <v>0</v>
      </c>
      <c r="BD2496" s="171">
        <f>(VLOOKUP($D2496,'P4 Destination'!$C$21:$M$176,4,0))*BC2496</f>
        <v>0</v>
      </c>
      <c r="BE2496" s="172">
        <f t="shared" si="1086"/>
        <v>0</v>
      </c>
      <c r="BF2496" s="171">
        <f>(VLOOKUP($D2496,'P4 Destination'!$C$21:$M$176,5,0))*BE2496</f>
        <v>0</v>
      </c>
      <c r="BG2496" s="172">
        <f t="shared" si="1087"/>
        <v>0</v>
      </c>
      <c r="BH2496" s="171">
        <f>(VLOOKUP($D2496,'P4 Destination'!$C$21:$M$176,6,0))*BG2496</f>
        <v>0</v>
      </c>
      <c r="BI2496" s="172">
        <f t="shared" si="1088"/>
        <v>0</v>
      </c>
      <c r="BJ2496" s="171">
        <f>(VLOOKUP($D2496,'P4 Destination'!$C$21:$M$176,7,0))*BI2496</f>
        <v>0</v>
      </c>
      <c r="BK2496" s="172">
        <f t="shared" si="1089"/>
        <v>0</v>
      </c>
      <c r="BL2496" s="171">
        <f>(VLOOKUP($D2496,'P4 Destination'!$C$21:$M$176,8,0))*BK2496</f>
        <v>0</v>
      </c>
      <c r="BM2496" s="172">
        <f t="shared" si="1090"/>
        <v>0</v>
      </c>
      <c r="BN2496" s="171">
        <f>(VLOOKUP($D2496,'P4 Destination'!$C$21:$M$176,9,0))*BM2496</f>
        <v>0</v>
      </c>
      <c r="BO2496" s="154">
        <f t="shared" si="1096"/>
        <v>0</v>
      </c>
      <c r="BP2496" s="171">
        <f>(VLOOKUP(D2496,'P4 Destination'!$C$21:$M$176,10,0))*K2496</f>
        <v>0</v>
      </c>
      <c r="BQ2496" s="171">
        <f>(VLOOKUP(D2496,'P4 Destination'!$C$21:$M$176,11,0))*J2496</f>
        <v>0</v>
      </c>
      <c r="BR2496" s="173">
        <f t="shared" si="1091"/>
        <v>0</v>
      </c>
      <c r="BS2496" s="173">
        <f>(AV2496*2500)*'P6 Verzekering'!$E$11</f>
        <v>0</v>
      </c>
      <c r="BT2496" s="173">
        <f>(AW2496*2500)*'P6 Verzekering'!$E$12</f>
        <v>0</v>
      </c>
      <c r="BU2496" s="173">
        <f>(L2496*2500)*'P6 Verzekering'!$E$13</f>
        <v>0</v>
      </c>
      <c r="BV2496" s="173">
        <f t="shared" si="1092"/>
        <v>0</v>
      </c>
      <c r="BW2496"/>
      <c r="BX2496"/>
    </row>
    <row r="2497" spans="1:76">
      <c r="A2497" s="152" t="s">
        <v>1585</v>
      </c>
      <c r="B2497" s="152" t="s">
        <v>219</v>
      </c>
      <c r="C2497" s="152" t="s">
        <v>219</v>
      </c>
      <c r="D2497" s="152" t="s">
        <v>450</v>
      </c>
      <c r="E2497" s="152" t="s">
        <v>449</v>
      </c>
      <c r="F2497" s="153">
        <f t="shared" si="1094"/>
        <v>31</v>
      </c>
      <c r="G2497" s="154">
        <v>1</v>
      </c>
      <c r="H2497" s="154">
        <f>IFERROR(VLOOKUP(B2497,'P2 Origin'!$C$21:$Q$176,15,FALSE),0)</f>
        <v>0</v>
      </c>
      <c r="I2497" s="154">
        <f>IFERROR(VLOOKUP(D2497,'P4 Destination'!$C$21:$Q$176,15,FALSE),0)</f>
        <v>1</v>
      </c>
      <c r="J2497" s="155"/>
      <c r="K2497" s="155"/>
      <c r="L2497" s="156">
        <v>31</v>
      </c>
      <c r="M2497" s="155">
        <v>3097</v>
      </c>
      <c r="N2497" s="155">
        <v>10</v>
      </c>
      <c r="O2497" s="157">
        <f t="shared" si="1069"/>
        <v>0</v>
      </c>
      <c r="P2497" s="158">
        <f t="shared" si="1070"/>
        <v>0</v>
      </c>
      <c r="Q2497" s="159">
        <f>IFERROR(VLOOKUP(N2497,'P1 Intra-Europees'!$A$15:$H$25,3,0),0)*P2497</f>
        <v>0</v>
      </c>
      <c r="R2497" s="160">
        <f t="shared" si="1071"/>
        <v>0</v>
      </c>
      <c r="S2497" s="159">
        <f>IFERROR(VLOOKUP(N2497,'P1 Intra-Europees'!$A$15:$H$25,4,0),0)*R2497</f>
        <v>0</v>
      </c>
      <c r="T2497" s="160">
        <f t="shared" si="1072"/>
        <v>31</v>
      </c>
      <c r="U2497" s="159">
        <f>IFERROR(VLOOKUP(N2497,'P1 Intra-Europees'!$A$15:$H$25,5,0),0)*T2497</f>
        <v>0</v>
      </c>
      <c r="V2497" s="160">
        <f t="shared" si="1073"/>
        <v>0</v>
      </c>
      <c r="W2497" s="159">
        <f>IFERROR(VLOOKUP(N2497,'P1 Intra-Europees'!$A$15:$H$25,6,0),0)*V2497</f>
        <v>0</v>
      </c>
      <c r="X2497" s="160">
        <f t="shared" si="1074"/>
        <v>0</v>
      </c>
      <c r="Y2497" s="159">
        <f>IFERROR(VLOOKUP(N2497,'P1 Intra-Europees'!$A$15:$H$25,7,0),0)*X2497</f>
        <v>0</v>
      </c>
      <c r="Z2497" s="161">
        <f t="shared" si="1075"/>
        <v>1</v>
      </c>
      <c r="AA2497" s="162">
        <f>IFERROR(VLOOKUP(N2497,'P1 Intra-Europees'!$A$15:$H$25,8,0),0)*Z2497</f>
        <v>0</v>
      </c>
      <c r="AB2497" s="163">
        <f t="shared" si="1076"/>
        <v>0</v>
      </c>
      <c r="AC2497" s="157" t="str">
        <f>VLOOKUP(B2497,'P2 Origin'!$C$21:$O$176,13,0)</f>
        <v>EUR</v>
      </c>
      <c r="AD2497" s="164">
        <f t="shared" si="1077"/>
        <v>0</v>
      </c>
      <c r="AE2497" s="165">
        <f>IF(AU2497&gt;0.1,VLOOKUP(B2497,'P2 Origin'!$C$21:$M$176,3,0)*H2497,0)</f>
        <v>0</v>
      </c>
      <c r="AF2497" s="166">
        <f t="shared" si="1078"/>
        <v>0</v>
      </c>
      <c r="AG2497" s="165">
        <f>(VLOOKUP(B2497,'P2 Origin'!$C$21:$M$176,4,0))*AF2497</f>
        <v>0</v>
      </c>
      <c r="AH2497" s="166">
        <f t="shared" si="1079"/>
        <v>0</v>
      </c>
      <c r="AI2497" s="165">
        <f>(VLOOKUP(B2497,'P2 Origin'!$C$21:$M$176,5,0))*AH2497</f>
        <v>0</v>
      </c>
      <c r="AJ2497" s="166">
        <f t="shared" si="1093"/>
        <v>0</v>
      </c>
      <c r="AK2497" s="165">
        <f>(VLOOKUP(B2497,'P2 Origin'!$C$21:$M$176,6,0))*AJ2497</f>
        <v>0</v>
      </c>
      <c r="AL2497" s="166">
        <f t="shared" si="1080"/>
        <v>0</v>
      </c>
      <c r="AM2497" s="165">
        <f>(VLOOKUP($B2497,'P2 Origin'!$C$21:$M$176,7,0))*AL2497</f>
        <v>0</v>
      </c>
      <c r="AN2497" s="166">
        <f t="shared" si="1081"/>
        <v>0</v>
      </c>
      <c r="AO2497" s="165">
        <f>(VLOOKUP($B2497,'P2 Origin'!$C$21:$M$176,8,0))*AN2497</f>
        <v>0</v>
      </c>
      <c r="AP2497" s="166">
        <f t="shared" si="1082"/>
        <v>0</v>
      </c>
      <c r="AQ2497" s="165">
        <f>(VLOOKUP($B2497,'P2 Origin'!$C$21:$M$176,9,0))*AP2497</f>
        <v>0</v>
      </c>
      <c r="AR2497" s="155">
        <f t="shared" si="1095"/>
        <v>0</v>
      </c>
      <c r="AS2497" s="164">
        <f>(VLOOKUP(B2497,'P2 Origin'!$C$21:$M$176,10,0))*K2497</f>
        <v>0</v>
      </c>
      <c r="AT2497" s="164">
        <f>(VLOOKUP(B2497,'P2 Origin'!$C$21:$M$176,11,0))*J2497</f>
        <v>0</v>
      </c>
      <c r="AU2497" s="167">
        <v>0</v>
      </c>
      <c r="AV2497" s="168">
        <v>0</v>
      </c>
      <c r="AW2497" s="169">
        <v>0</v>
      </c>
      <c r="AX2497" s="170">
        <f>IF(AU2497&gt;=0.1,'P3 Bureaumarge zee- en luchtvr.'!$D$12,0)</f>
        <v>0</v>
      </c>
      <c r="AY2497" s="163">
        <f t="shared" si="1083"/>
        <v>0</v>
      </c>
      <c r="AZ2497" s="157" t="str">
        <f>VLOOKUP(D2497,'P4 Destination'!$C$21:$O$176,13,0)</f>
        <v>USD</v>
      </c>
      <c r="BA2497" s="164">
        <f t="shared" si="1084"/>
        <v>0</v>
      </c>
      <c r="BB2497" s="171">
        <f>IF(AU2497&gt;0.1,(VLOOKUP(D2497,'P4 Destination'!$C$21:$M$176,3,0))*I2497,0)</f>
        <v>0</v>
      </c>
      <c r="BC2497" s="172">
        <f t="shared" si="1085"/>
        <v>0</v>
      </c>
      <c r="BD2497" s="171">
        <f>(VLOOKUP($D2497,'P4 Destination'!$C$21:$M$176,4,0))*BC2497</f>
        <v>0</v>
      </c>
      <c r="BE2497" s="172">
        <f t="shared" si="1086"/>
        <v>0</v>
      </c>
      <c r="BF2497" s="171">
        <f>(VLOOKUP($D2497,'P4 Destination'!$C$21:$M$176,5,0))*BE2497</f>
        <v>0</v>
      </c>
      <c r="BG2497" s="172">
        <f t="shared" si="1087"/>
        <v>0</v>
      </c>
      <c r="BH2497" s="171">
        <f>(VLOOKUP($D2497,'P4 Destination'!$C$21:$M$176,6,0))*BG2497</f>
        <v>0</v>
      </c>
      <c r="BI2497" s="172">
        <f t="shared" si="1088"/>
        <v>0</v>
      </c>
      <c r="BJ2497" s="171">
        <f>(VLOOKUP($D2497,'P4 Destination'!$C$21:$M$176,7,0))*BI2497</f>
        <v>0</v>
      </c>
      <c r="BK2497" s="172">
        <f t="shared" si="1089"/>
        <v>0</v>
      </c>
      <c r="BL2497" s="171">
        <f>(VLOOKUP($D2497,'P4 Destination'!$C$21:$M$176,8,0))*BK2497</f>
        <v>0</v>
      </c>
      <c r="BM2497" s="172">
        <f t="shared" si="1090"/>
        <v>0</v>
      </c>
      <c r="BN2497" s="171">
        <f>(VLOOKUP($D2497,'P4 Destination'!$C$21:$M$176,9,0))*BM2497</f>
        <v>0</v>
      </c>
      <c r="BO2497" s="154">
        <f t="shared" si="1096"/>
        <v>0</v>
      </c>
      <c r="BP2497" s="171">
        <f>(VLOOKUP(D2497,'P4 Destination'!$C$21:$M$176,10,0))*K2497</f>
        <v>0</v>
      </c>
      <c r="BQ2497" s="171">
        <f>(VLOOKUP(D2497,'P4 Destination'!$C$21:$M$176,11,0))*J2497</f>
        <v>0</v>
      </c>
      <c r="BR2497" s="173">
        <f t="shared" si="1091"/>
        <v>0</v>
      </c>
      <c r="BS2497" s="173">
        <f>(AV2497*2500)*'P6 Verzekering'!$E$11</f>
        <v>0</v>
      </c>
      <c r="BT2497" s="173">
        <f>(AW2497*2500)*'P6 Verzekering'!$E$12</f>
        <v>0</v>
      </c>
      <c r="BU2497" s="173">
        <f>(L2497*2500)*'P6 Verzekering'!$E$13</f>
        <v>0</v>
      </c>
      <c r="BV2497" s="173">
        <f t="shared" si="1092"/>
        <v>0</v>
      </c>
      <c r="BW2497"/>
      <c r="BX2497"/>
    </row>
    <row r="2498" spans="1:76">
      <c r="A2498" s="152" t="s">
        <v>1494</v>
      </c>
      <c r="B2498" s="152" t="s">
        <v>234</v>
      </c>
      <c r="C2498" s="152" t="s">
        <v>233</v>
      </c>
      <c r="D2498" s="152" t="s">
        <v>219</v>
      </c>
      <c r="E2498" s="152" t="s">
        <v>219</v>
      </c>
      <c r="F2498" s="153">
        <f t="shared" si="1094"/>
        <v>32</v>
      </c>
      <c r="G2498" s="154">
        <v>1</v>
      </c>
      <c r="H2498" s="154">
        <f>IFERROR(VLOOKUP(B2498,'P2 Origin'!$C$21:$Q$176,15,FALSE),0)</f>
        <v>1</v>
      </c>
      <c r="I2498" s="154">
        <f>IFERROR(VLOOKUP(D2498,'P4 Destination'!$C$21:$Q$176,15,FALSE),0)</f>
        <v>0</v>
      </c>
      <c r="J2498" s="155"/>
      <c r="K2498" s="155"/>
      <c r="L2498" s="156">
        <v>32</v>
      </c>
      <c r="M2498" s="155">
        <v>2403</v>
      </c>
      <c r="N2498" s="155">
        <v>8</v>
      </c>
      <c r="O2498" s="157">
        <f t="shared" si="1069"/>
        <v>0</v>
      </c>
      <c r="P2498" s="158">
        <f t="shared" si="1070"/>
        <v>0</v>
      </c>
      <c r="Q2498" s="159">
        <f>IFERROR(VLOOKUP(N2498,'P1 Intra-Europees'!$A$15:$H$25,3,0),0)*P2498</f>
        <v>0</v>
      </c>
      <c r="R2498" s="160">
        <f t="shared" si="1071"/>
        <v>0</v>
      </c>
      <c r="S2498" s="159">
        <f>IFERROR(VLOOKUP(N2498,'P1 Intra-Europees'!$A$15:$H$25,4,0),0)*R2498</f>
        <v>0</v>
      </c>
      <c r="T2498" s="160">
        <f t="shared" si="1072"/>
        <v>32</v>
      </c>
      <c r="U2498" s="159">
        <f>IFERROR(VLOOKUP(N2498,'P1 Intra-Europees'!$A$15:$H$25,5,0),0)*T2498</f>
        <v>0</v>
      </c>
      <c r="V2498" s="160">
        <f t="shared" si="1073"/>
        <v>0</v>
      </c>
      <c r="W2498" s="159">
        <f>IFERROR(VLOOKUP(N2498,'P1 Intra-Europees'!$A$15:$H$25,6,0),0)*V2498</f>
        <v>0</v>
      </c>
      <c r="X2498" s="160">
        <f t="shared" si="1074"/>
        <v>0</v>
      </c>
      <c r="Y2498" s="159">
        <f>IFERROR(VLOOKUP(N2498,'P1 Intra-Europees'!$A$15:$H$25,7,0),0)*X2498</f>
        <v>0</v>
      </c>
      <c r="Z2498" s="161">
        <f t="shared" si="1075"/>
        <v>1</v>
      </c>
      <c r="AA2498" s="162">
        <f>IFERROR(VLOOKUP(N2498,'P1 Intra-Europees'!$A$15:$H$25,8,0),0)*Z2498</f>
        <v>0</v>
      </c>
      <c r="AB2498" s="163">
        <f t="shared" si="1076"/>
        <v>0</v>
      </c>
      <c r="AC2498" s="157" t="str">
        <f>VLOOKUP(B2498,'P2 Origin'!$C$21:$O$176,13,0)</f>
        <v>EUR</v>
      </c>
      <c r="AD2498" s="164">
        <f t="shared" si="1077"/>
        <v>0</v>
      </c>
      <c r="AE2498" s="165">
        <f>IF(AU2498&gt;0.1,VLOOKUP(B2498,'P2 Origin'!$C$21:$M$176,3,0)*H2498,0)</f>
        <v>0</v>
      </c>
      <c r="AF2498" s="166">
        <f t="shared" si="1078"/>
        <v>0</v>
      </c>
      <c r="AG2498" s="165">
        <f>(VLOOKUP(B2498,'P2 Origin'!$C$21:$M$176,4,0))*AF2498</f>
        <v>0</v>
      </c>
      <c r="AH2498" s="166">
        <f t="shared" si="1079"/>
        <v>0</v>
      </c>
      <c r="AI2498" s="165">
        <f>(VLOOKUP(B2498,'P2 Origin'!$C$21:$M$176,5,0))*AH2498</f>
        <v>0</v>
      </c>
      <c r="AJ2498" s="166">
        <f t="shared" si="1093"/>
        <v>0</v>
      </c>
      <c r="AK2498" s="165">
        <f>(VLOOKUP(B2498,'P2 Origin'!$C$21:$M$176,6,0))*AJ2498</f>
        <v>0</v>
      </c>
      <c r="AL2498" s="166">
        <f t="shared" si="1080"/>
        <v>0</v>
      </c>
      <c r="AM2498" s="165">
        <f>(VLOOKUP($B2498,'P2 Origin'!$C$21:$M$176,7,0))*AL2498</f>
        <v>0</v>
      </c>
      <c r="AN2498" s="166">
        <f t="shared" si="1081"/>
        <v>0</v>
      </c>
      <c r="AO2498" s="165">
        <f>(VLOOKUP($B2498,'P2 Origin'!$C$21:$M$176,8,0))*AN2498</f>
        <v>0</v>
      </c>
      <c r="AP2498" s="166">
        <f t="shared" si="1082"/>
        <v>0</v>
      </c>
      <c r="AQ2498" s="165">
        <f>(VLOOKUP($B2498,'P2 Origin'!$C$21:$M$176,9,0))*AP2498</f>
        <v>0</v>
      </c>
      <c r="AR2498" s="155">
        <f t="shared" si="1095"/>
        <v>0</v>
      </c>
      <c r="AS2498" s="164">
        <f>(VLOOKUP(B2498,'P2 Origin'!$C$21:$M$176,10,0))*K2498</f>
        <v>0</v>
      </c>
      <c r="AT2498" s="164">
        <f>(VLOOKUP(B2498,'P2 Origin'!$C$21:$M$176,11,0))*J2498</f>
        <v>0</v>
      </c>
      <c r="AU2498" s="167">
        <v>0</v>
      </c>
      <c r="AV2498" s="168">
        <v>0</v>
      </c>
      <c r="AW2498" s="169">
        <v>0</v>
      </c>
      <c r="AX2498" s="170">
        <f>IF(AU2498&gt;=0.1,'P3 Bureaumarge zee- en luchtvr.'!$D$12,0)</f>
        <v>0</v>
      </c>
      <c r="AY2498" s="163">
        <f t="shared" si="1083"/>
        <v>0</v>
      </c>
      <c r="AZ2498" s="157" t="str">
        <f>VLOOKUP(D2498,'P4 Destination'!$C$21:$O$176,13,0)</f>
        <v>EUR</v>
      </c>
      <c r="BA2498" s="164">
        <f t="shared" si="1084"/>
        <v>0</v>
      </c>
      <c r="BB2498" s="171">
        <f>IF(AU2498&gt;0.1,(VLOOKUP(D2498,'P4 Destination'!$C$21:$M$176,3,0))*I2498,0)</f>
        <v>0</v>
      </c>
      <c r="BC2498" s="172">
        <f t="shared" si="1085"/>
        <v>0</v>
      </c>
      <c r="BD2498" s="171">
        <f>(VLOOKUP($D2498,'P4 Destination'!$C$21:$M$176,4,0))*BC2498</f>
        <v>0</v>
      </c>
      <c r="BE2498" s="172">
        <f t="shared" si="1086"/>
        <v>0</v>
      </c>
      <c r="BF2498" s="171">
        <f>(VLOOKUP($D2498,'P4 Destination'!$C$21:$M$176,5,0))*BE2498</f>
        <v>0</v>
      </c>
      <c r="BG2498" s="172">
        <f t="shared" si="1087"/>
        <v>0</v>
      </c>
      <c r="BH2498" s="171">
        <f>(VLOOKUP($D2498,'P4 Destination'!$C$21:$M$176,6,0))*BG2498</f>
        <v>0</v>
      </c>
      <c r="BI2498" s="172">
        <f t="shared" si="1088"/>
        <v>0</v>
      </c>
      <c r="BJ2498" s="171">
        <f>(VLOOKUP($D2498,'P4 Destination'!$C$21:$M$176,7,0))*BI2498</f>
        <v>0</v>
      </c>
      <c r="BK2498" s="172">
        <f t="shared" si="1089"/>
        <v>0</v>
      </c>
      <c r="BL2498" s="171">
        <f>(VLOOKUP($D2498,'P4 Destination'!$C$21:$M$176,8,0))*BK2498</f>
        <v>0</v>
      </c>
      <c r="BM2498" s="172">
        <f t="shared" si="1090"/>
        <v>0</v>
      </c>
      <c r="BN2498" s="171">
        <f>(VLOOKUP($D2498,'P4 Destination'!$C$21:$M$176,9,0))*BM2498</f>
        <v>0</v>
      </c>
      <c r="BO2498" s="154">
        <f t="shared" si="1096"/>
        <v>0</v>
      </c>
      <c r="BP2498" s="171">
        <f>(VLOOKUP(D2498,'P4 Destination'!$C$21:$M$176,10,0))*K2498</f>
        <v>0</v>
      </c>
      <c r="BQ2498" s="171">
        <f>(VLOOKUP(D2498,'P4 Destination'!$C$21:$M$176,11,0))*J2498</f>
        <v>0</v>
      </c>
      <c r="BR2498" s="173">
        <f t="shared" si="1091"/>
        <v>0</v>
      </c>
      <c r="BS2498" s="173">
        <f>(AV2498*2500)*'P6 Verzekering'!$E$11</f>
        <v>0</v>
      </c>
      <c r="BT2498" s="173">
        <f>(AW2498*2500)*'P6 Verzekering'!$E$12</f>
        <v>0</v>
      </c>
      <c r="BU2498" s="173">
        <f>(L2498*2500)*'P6 Verzekering'!$E$13</f>
        <v>0</v>
      </c>
      <c r="BV2498" s="173">
        <f t="shared" si="1092"/>
        <v>0</v>
      </c>
      <c r="BW2498"/>
      <c r="BX2498"/>
    </row>
    <row r="2499" spans="1:76">
      <c r="A2499" s="152" t="s">
        <v>1946</v>
      </c>
      <c r="B2499" s="152" t="s">
        <v>219</v>
      </c>
      <c r="C2499" s="152" t="s">
        <v>219</v>
      </c>
      <c r="D2499" s="152" t="s">
        <v>255</v>
      </c>
      <c r="E2499" s="152" t="s">
        <v>254</v>
      </c>
      <c r="F2499" s="153">
        <f t="shared" si="1094"/>
        <v>33</v>
      </c>
      <c r="G2499" s="154">
        <v>1</v>
      </c>
      <c r="H2499" s="154">
        <f>IFERROR(VLOOKUP(B2499,'P2 Origin'!$C$21:$Q$176,15,FALSE),0)</f>
        <v>0</v>
      </c>
      <c r="I2499" s="154">
        <f>IFERROR(VLOOKUP(D2499,'P4 Destination'!$C$21:$Q$176,15,FALSE),0)</f>
        <v>1</v>
      </c>
      <c r="J2499" s="155"/>
      <c r="K2499" s="155"/>
      <c r="L2499" s="156">
        <v>33</v>
      </c>
      <c r="M2499" s="155">
        <v>2024</v>
      </c>
      <c r="N2499" s="155">
        <v>8</v>
      </c>
      <c r="O2499" s="157">
        <f t="shared" si="1069"/>
        <v>0</v>
      </c>
      <c r="P2499" s="158">
        <f t="shared" si="1070"/>
        <v>0</v>
      </c>
      <c r="Q2499" s="159">
        <f>IFERROR(VLOOKUP(N2499,'P1 Intra-Europees'!$A$15:$H$25,3,0),0)*P2499</f>
        <v>0</v>
      </c>
      <c r="R2499" s="160">
        <f t="shared" si="1071"/>
        <v>0</v>
      </c>
      <c r="S2499" s="159">
        <f>IFERROR(VLOOKUP(N2499,'P1 Intra-Europees'!$A$15:$H$25,4,0),0)*R2499</f>
        <v>0</v>
      </c>
      <c r="T2499" s="160">
        <f t="shared" si="1072"/>
        <v>33</v>
      </c>
      <c r="U2499" s="159">
        <f>IFERROR(VLOOKUP(N2499,'P1 Intra-Europees'!$A$15:$H$25,5,0),0)*T2499</f>
        <v>0</v>
      </c>
      <c r="V2499" s="160">
        <f t="shared" si="1073"/>
        <v>0</v>
      </c>
      <c r="W2499" s="159">
        <f>IFERROR(VLOOKUP(N2499,'P1 Intra-Europees'!$A$15:$H$25,6,0),0)*V2499</f>
        <v>0</v>
      </c>
      <c r="X2499" s="160">
        <f t="shared" si="1074"/>
        <v>0</v>
      </c>
      <c r="Y2499" s="159">
        <f>IFERROR(VLOOKUP(N2499,'P1 Intra-Europees'!$A$15:$H$25,7,0),0)*X2499</f>
        <v>0</v>
      </c>
      <c r="Z2499" s="161">
        <f t="shared" si="1075"/>
        <v>1</v>
      </c>
      <c r="AA2499" s="162">
        <f>IFERROR(VLOOKUP(N2499,'P1 Intra-Europees'!$A$15:$H$25,8,0),0)*Z2499</f>
        <v>0</v>
      </c>
      <c r="AB2499" s="163">
        <f t="shared" si="1076"/>
        <v>0</v>
      </c>
      <c r="AC2499" s="157" t="str">
        <f>VLOOKUP(B2499,'P2 Origin'!$C$21:$O$176,13,0)</f>
        <v>EUR</v>
      </c>
      <c r="AD2499" s="164">
        <f t="shared" si="1077"/>
        <v>0</v>
      </c>
      <c r="AE2499" s="165">
        <f>IF(AU2499&gt;0.1,VLOOKUP(B2499,'P2 Origin'!$C$21:$M$176,3,0)*H2499,0)</f>
        <v>0</v>
      </c>
      <c r="AF2499" s="166">
        <f t="shared" si="1078"/>
        <v>0</v>
      </c>
      <c r="AG2499" s="165">
        <f>(VLOOKUP(B2499,'P2 Origin'!$C$21:$M$176,4,0))*AF2499</f>
        <v>0</v>
      </c>
      <c r="AH2499" s="166">
        <f t="shared" si="1079"/>
        <v>0</v>
      </c>
      <c r="AI2499" s="165">
        <f>(VLOOKUP(B2499,'P2 Origin'!$C$21:$M$176,5,0))*AH2499</f>
        <v>0</v>
      </c>
      <c r="AJ2499" s="166">
        <f t="shared" si="1093"/>
        <v>0</v>
      </c>
      <c r="AK2499" s="165">
        <f>(VLOOKUP(B2499,'P2 Origin'!$C$21:$M$176,6,0))*AJ2499</f>
        <v>0</v>
      </c>
      <c r="AL2499" s="166">
        <f t="shared" si="1080"/>
        <v>0</v>
      </c>
      <c r="AM2499" s="165">
        <f>(VLOOKUP($B2499,'P2 Origin'!$C$21:$M$176,7,0))*AL2499</f>
        <v>0</v>
      </c>
      <c r="AN2499" s="166">
        <f t="shared" si="1081"/>
        <v>0</v>
      </c>
      <c r="AO2499" s="165">
        <f>(VLOOKUP($B2499,'P2 Origin'!$C$21:$M$176,8,0))*AN2499</f>
        <v>0</v>
      </c>
      <c r="AP2499" s="166">
        <f t="shared" si="1082"/>
        <v>0</v>
      </c>
      <c r="AQ2499" s="165">
        <f>(VLOOKUP($B2499,'P2 Origin'!$C$21:$M$176,9,0))*AP2499</f>
        <v>0</v>
      </c>
      <c r="AR2499" s="155">
        <f t="shared" si="1095"/>
        <v>0</v>
      </c>
      <c r="AS2499" s="164">
        <f>(VLOOKUP(B2499,'P2 Origin'!$C$21:$M$176,10,0))*K2499</f>
        <v>0</v>
      </c>
      <c r="AT2499" s="164">
        <f>(VLOOKUP(B2499,'P2 Origin'!$C$21:$M$176,11,0))*J2499</f>
        <v>0</v>
      </c>
      <c r="AU2499" s="167">
        <v>0</v>
      </c>
      <c r="AV2499" s="168">
        <v>0</v>
      </c>
      <c r="AW2499" s="169">
        <v>0</v>
      </c>
      <c r="AX2499" s="170">
        <f>IF(AU2499&gt;=0.1,'P3 Bureaumarge zee- en luchtvr.'!$D$12,0)</f>
        <v>0</v>
      </c>
      <c r="AY2499" s="163">
        <f t="shared" si="1083"/>
        <v>0</v>
      </c>
      <c r="AZ2499" s="157" t="str">
        <f>VLOOKUP(D2499,'P4 Destination'!$C$21:$O$176,13,0)</f>
        <v>EUR</v>
      </c>
      <c r="BA2499" s="164">
        <f t="shared" si="1084"/>
        <v>0</v>
      </c>
      <c r="BB2499" s="171">
        <f>IF(AU2499&gt;0.1,(VLOOKUP(D2499,'P4 Destination'!$C$21:$M$176,3,0))*I2499,0)</f>
        <v>0</v>
      </c>
      <c r="BC2499" s="172">
        <f t="shared" si="1085"/>
        <v>0</v>
      </c>
      <c r="BD2499" s="171">
        <f>(VLOOKUP($D2499,'P4 Destination'!$C$21:$M$176,4,0))*BC2499</f>
        <v>0</v>
      </c>
      <c r="BE2499" s="172">
        <f t="shared" si="1086"/>
        <v>0</v>
      </c>
      <c r="BF2499" s="171">
        <f>(VLOOKUP($D2499,'P4 Destination'!$C$21:$M$176,5,0))*BE2499</f>
        <v>0</v>
      </c>
      <c r="BG2499" s="172">
        <f t="shared" si="1087"/>
        <v>0</v>
      </c>
      <c r="BH2499" s="171">
        <f>(VLOOKUP($D2499,'P4 Destination'!$C$21:$M$176,6,0))*BG2499</f>
        <v>0</v>
      </c>
      <c r="BI2499" s="172">
        <f t="shared" si="1088"/>
        <v>0</v>
      </c>
      <c r="BJ2499" s="171">
        <f>(VLOOKUP($D2499,'P4 Destination'!$C$21:$M$176,7,0))*BI2499</f>
        <v>0</v>
      </c>
      <c r="BK2499" s="172">
        <f t="shared" si="1089"/>
        <v>0</v>
      </c>
      <c r="BL2499" s="171">
        <f>(VLOOKUP($D2499,'P4 Destination'!$C$21:$M$176,8,0))*BK2499</f>
        <v>0</v>
      </c>
      <c r="BM2499" s="172">
        <f t="shared" si="1090"/>
        <v>0</v>
      </c>
      <c r="BN2499" s="171">
        <f>(VLOOKUP($D2499,'P4 Destination'!$C$21:$M$176,9,0))*BM2499</f>
        <v>0</v>
      </c>
      <c r="BO2499" s="154">
        <f t="shared" si="1096"/>
        <v>0</v>
      </c>
      <c r="BP2499" s="171">
        <f>(VLOOKUP(D2499,'P4 Destination'!$C$21:$M$176,10,0))*K2499</f>
        <v>0</v>
      </c>
      <c r="BQ2499" s="171">
        <f>(VLOOKUP(D2499,'P4 Destination'!$C$21:$M$176,11,0))*J2499</f>
        <v>0</v>
      </c>
      <c r="BR2499" s="173">
        <f t="shared" si="1091"/>
        <v>0</v>
      </c>
      <c r="BS2499" s="173">
        <f>(AV2499*2500)*'P6 Verzekering'!$E$11</f>
        <v>0</v>
      </c>
      <c r="BT2499" s="173">
        <f>(AW2499*2500)*'P6 Verzekering'!$E$12</f>
        <v>0</v>
      </c>
      <c r="BU2499" s="173">
        <f>(L2499*2500)*'P6 Verzekering'!$E$13</f>
        <v>0</v>
      </c>
      <c r="BV2499" s="173">
        <f t="shared" si="1092"/>
        <v>0</v>
      </c>
      <c r="BW2499"/>
      <c r="BX2499"/>
    </row>
    <row r="2500" spans="1:76">
      <c r="A2500" s="152" t="s">
        <v>2906</v>
      </c>
      <c r="B2500" s="152" t="s">
        <v>235</v>
      </c>
      <c r="C2500" s="152" t="s">
        <v>233</v>
      </c>
      <c r="D2500" s="152" t="s">
        <v>219</v>
      </c>
      <c r="E2500" s="152" t="s">
        <v>219</v>
      </c>
      <c r="F2500" s="153">
        <f t="shared" si="1094"/>
        <v>33</v>
      </c>
      <c r="G2500" s="154">
        <v>1</v>
      </c>
      <c r="H2500" s="154">
        <f>IFERROR(VLOOKUP(B2500,'P2 Origin'!$C$21:$Q$176,15,FALSE),0)</f>
        <v>1</v>
      </c>
      <c r="I2500" s="154">
        <f>IFERROR(VLOOKUP(D2500,'P4 Destination'!$C$21:$Q$176,15,FALSE),0)</f>
        <v>0</v>
      </c>
      <c r="J2500" s="155"/>
      <c r="K2500" s="155"/>
      <c r="L2500" s="156">
        <v>33</v>
      </c>
      <c r="M2500" s="155">
        <v>2395</v>
      </c>
      <c r="N2500" s="155">
        <v>8</v>
      </c>
      <c r="O2500" s="157">
        <f t="shared" si="1069"/>
        <v>0</v>
      </c>
      <c r="P2500" s="158">
        <f t="shared" si="1070"/>
        <v>0</v>
      </c>
      <c r="Q2500" s="159">
        <f>IFERROR(VLOOKUP(N2500,'P1 Intra-Europees'!$A$15:$H$25,3,0),0)*P2500</f>
        <v>0</v>
      </c>
      <c r="R2500" s="160">
        <f t="shared" si="1071"/>
        <v>0</v>
      </c>
      <c r="S2500" s="159">
        <f>IFERROR(VLOOKUP(N2500,'P1 Intra-Europees'!$A$15:$H$25,4,0),0)*R2500</f>
        <v>0</v>
      </c>
      <c r="T2500" s="160">
        <f t="shared" si="1072"/>
        <v>33</v>
      </c>
      <c r="U2500" s="159">
        <f>IFERROR(VLOOKUP(N2500,'P1 Intra-Europees'!$A$15:$H$25,5,0),0)*T2500</f>
        <v>0</v>
      </c>
      <c r="V2500" s="160">
        <f t="shared" si="1073"/>
        <v>0</v>
      </c>
      <c r="W2500" s="159">
        <f>IFERROR(VLOOKUP(N2500,'P1 Intra-Europees'!$A$15:$H$25,6,0),0)*V2500</f>
        <v>0</v>
      </c>
      <c r="X2500" s="160">
        <f t="shared" si="1074"/>
        <v>0</v>
      </c>
      <c r="Y2500" s="159">
        <f>IFERROR(VLOOKUP(N2500,'P1 Intra-Europees'!$A$15:$H$25,7,0),0)*X2500</f>
        <v>0</v>
      </c>
      <c r="Z2500" s="161">
        <f t="shared" si="1075"/>
        <v>1</v>
      </c>
      <c r="AA2500" s="162">
        <f>IFERROR(VLOOKUP(N2500,'P1 Intra-Europees'!$A$15:$H$25,8,0),0)*Z2500</f>
        <v>0</v>
      </c>
      <c r="AB2500" s="163">
        <f t="shared" si="1076"/>
        <v>0</v>
      </c>
      <c r="AC2500" s="157" t="str">
        <f>VLOOKUP(B2500,'P2 Origin'!$C$21:$O$176,13,0)</f>
        <v>EUR</v>
      </c>
      <c r="AD2500" s="164">
        <f t="shared" si="1077"/>
        <v>0</v>
      </c>
      <c r="AE2500" s="165">
        <f>IF(AU2500&gt;0.1,VLOOKUP(B2500,'P2 Origin'!$C$21:$M$176,3,0)*H2500,0)</f>
        <v>0</v>
      </c>
      <c r="AF2500" s="166">
        <f t="shared" si="1078"/>
        <v>0</v>
      </c>
      <c r="AG2500" s="165">
        <f>(VLOOKUP(B2500,'P2 Origin'!$C$21:$M$176,4,0))*AF2500</f>
        <v>0</v>
      </c>
      <c r="AH2500" s="166">
        <f t="shared" si="1079"/>
        <v>0</v>
      </c>
      <c r="AI2500" s="165">
        <f>(VLOOKUP(B2500,'P2 Origin'!$C$21:$M$176,5,0))*AH2500</f>
        <v>0</v>
      </c>
      <c r="AJ2500" s="166">
        <f t="shared" si="1093"/>
        <v>0</v>
      </c>
      <c r="AK2500" s="165">
        <f>(VLOOKUP(B2500,'P2 Origin'!$C$21:$M$176,6,0))*AJ2500</f>
        <v>0</v>
      </c>
      <c r="AL2500" s="166">
        <f t="shared" si="1080"/>
        <v>0</v>
      </c>
      <c r="AM2500" s="165">
        <f>(VLOOKUP($B2500,'P2 Origin'!$C$21:$M$176,7,0))*AL2500</f>
        <v>0</v>
      </c>
      <c r="AN2500" s="166">
        <f t="shared" si="1081"/>
        <v>0</v>
      </c>
      <c r="AO2500" s="165">
        <f>(VLOOKUP($B2500,'P2 Origin'!$C$21:$M$176,8,0))*AN2500</f>
        <v>0</v>
      </c>
      <c r="AP2500" s="166">
        <f t="shared" si="1082"/>
        <v>0</v>
      </c>
      <c r="AQ2500" s="165">
        <f>(VLOOKUP($B2500,'P2 Origin'!$C$21:$M$176,9,0))*AP2500</f>
        <v>0</v>
      </c>
      <c r="AR2500" s="155">
        <f t="shared" si="1095"/>
        <v>0</v>
      </c>
      <c r="AS2500" s="164">
        <f>(VLOOKUP(B2500,'P2 Origin'!$C$21:$M$176,10,0))*K2500</f>
        <v>0</v>
      </c>
      <c r="AT2500" s="164">
        <f>(VLOOKUP(B2500,'P2 Origin'!$C$21:$M$176,11,0))*J2500</f>
        <v>0</v>
      </c>
      <c r="AU2500" s="167">
        <v>0</v>
      </c>
      <c r="AV2500" s="168">
        <v>0</v>
      </c>
      <c r="AW2500" s="169">
        <v>0</v>
      </c>
      <c r="AX2500" s="170">
        <f>IF(AU2500&gt;=0.1,'P3 Bureaumarge zee- en luchtvr.'!$D$12,0)</f>
        <v>0</v>
      </c>
      <c r="AY2500" s="163">
        <f t="shared" si="1083"/>
        <v>0</v>
      </c>
      <c r="AZ2500" s="157" t="str">
        <f>VLOOKUP(D2500,'P4 Destination'!$C$21:$O$176,13,0)</f>
        <v>EUR</v>
      </c>
      <c r="BA2500" s="164">
        <f t="shared" si="1084"/>
        <v>0</v>
      </c>
      <c r="BB2500" s="171">
        <f>IF(AU2500&gt;0.1,(VLOOKUP(D2500,'P4 Destination'!$C$21:$M$176,3,0))*I2500,0)</f>
        <v>0</v>
      </c>
      <c r="BC2500" s="172">
        <f t="shared" si="1085"/>
        <v>0</v>
      </c>
      <c r="BD2500" s="171">
        <f>(VLOOKUP($D2500,'P4 Destination'!$C$21:$M$176,4,0))*BC2500</f>
        <v>0</v>
      </c>
      <c r="BE2500" s="172">
        <f t="shared" si="1086"/>
        <v>0</v>
      </c>
      <c r="BF2500" s="171">
        <f>(VLOOKUP($D2500,'P4 Destination'!$C$21:$M$176,5,0))*BE2500</f>
        <v>0</v>
      </c>
      <c r="BG2500" s="172">
        <f t="shared" si="1087"/>
        <v>0</v>
      </c>
      <c r="BH2500" s="171">
        <f>(VLOOKUP($D2500,'P4 Destination'!$C$21:$M$176,6,0))*BG2500</f>
        <v>0</v>
      </c>
      <c r="BI2500" s="172">
        <f t="shared" si="1088"/>
        <v>0</v>
      </c>
      <c r="BJ2500" s="171">
        <f>(VLOOKUP($D2500,'P4 Destination'!$C$21:$M$176,7,0))*BI2500</f>
        <v>0</v>
      </c>
      <c r="BK2500" s="172">
        <f t="shared" si="1089"/>
        <v>0</v>
      </c>
      <c r="BL2500" s="171">
        <f>(VLOOKUP($D2500,'P4 Destination'!$C$21:$M$176,8,0))*BK2500</f>
        <v>0</v>
      </c>
      <c r="BM2500" s="172">
        <f t="shared" si="1090"/>
        <v>0</v>
      </c>
      <c r="BN2500" s="171">
        <f>(VLOOKUP($D2500,'P4 Destination'!$C$21:$M$176,9,0))*BM2500</f>
        <v>0</v>
      </c>
      <c r="BO2500" s="154">
        <f t="shared" si="1096"/>
        <v>0</v>
      </c>
      <c r="BP2500" s="171">
        <f>(VLOOKUP(D2500,'P4 Destination'!$C$21:$M$176,10,0))*K2500</f>
        <v>0</v>
      </c>
      <c r="BQ2500" s="171">
        <f>(VLOOKUP(D2500,'P4 Destination'!$C$21:$M$176,11,0))*J2500</f>
        <v>0</v>
      </c>
      <c r="BR2500" s="173">
        <f t="shared" si="1091"/>
        <v>0</v>
      </c>
      <c r="BS2500" s="173">
        <f>(AV2500*2500)*'P6 Verzekering'!$E$11</f>
        <v>0</v>
      </c>
      <c r="BT2500" s="173">
        <f>(AW2500*2500)*'P6 Verzekering'!$E$12</f>
        <v>0</v>
      </c>
      <c r="BU2500" s="173">
        <f>(L2500*2500)*'P6 Verzekering'!$E$13</f>
        <v>0</v>
      </c>
      <c r="BV2500" s="173">
        <f t="shared" si="1092"/>
        <v>0</v>
      </c>
      <c r="BW2500"/>
      <c r="BX2500"/>
    </row>
    <row r="2501" spans="1:76">
      <c r="A2501" s="152" t="s">
        <v>774</v>
      </c>
      <c r="B2501" s="152" t="s">
        <v>450</v>
      </c>
      <c r="C2501" s="152" t="s">
        <v>449</v>
      </c>
      <c r="D2501" s="152" t="s">
        <v>219</v>
      </c>
      <c r="E2501" s="152" t="s">
        <v>219</v>
      </c>
      <c r="F2501" s="153">
        <f t="shared" si="1094"/>
        <v>34</v>
      </c>
      <c r="G2501" s="154">
        <v>1</v>
      </c>
      <c r="H2501" s="154">
        <f>IFERROR(VLOOKUP(B2501,'P2 Origin'!$C$21:$Q$176,15,FALSE),0)</f>
        <v>1</v>
      </c>
      <c r="I2501" s="154">
        <f>IFERROR(VLOOKUP(D2501,'P4 Destination'!$C$21:$Q$176,15,FALSE),0)</f>
        <v>0</v>
      </c>
      <c r="J2501" s="155"/>
      <c r="K2501" s="155"/>
      <c r="L2501" s="156">
        <v>34</v>
      </c>
      <c r="M2501" s="155">
        <v>3189</v>
      </c>
      <c r="N2501" s="155">
        <v>10</v>
      </c>
      <c r="O2501" s="157">
        <f t="shared" si="1069"/>
        <v>0</v>
      </c>
      <c r="P2501" s="158">
        <f t="shared" si="1070"/>
        <v>0</v>
      </c>
      <c r="Q2501" s="159">
        <f>IFERROR(VLOOKUP(N2501,'P1 Intra-Europees'!$A$15:$H$25,3,0),0)*P2501</f>
        <v>0</v>
      </c>
      <c r="R2501" s="160">
        <f t="shared" si="1071"/>
        <v>0</v>
      </c>
      <c r="S2501" s="159">
        <f>IFERROR(VLOOKUP(N2501,'P1 Intra-Europees'!$A$15:$H$25,4,0),0)*R2501</f>
        <v>0</v>
      </c>
      <c r="T2501" s="160">
        <f t="shared" si="1072"/>
        <v>34</v>
      </c>
      <c r="U2501" s="159">
        <f>IFERROR(VLOOKUP(N2501,'P1 Intra-Europees'!$A$15:$H$25,5,0),0)*T2501</f>
        <v>0</v>
      </c>
      <c r="V2501" s="160">
        <f t="shared" si="1073"/>
        <v>0</v>
      </c>
      <c r="W2501" s="159">
        <f>IFERROR(VLOOKUP(N2501,'P1 Intra-Europees'!$A$15:$H$25,6,0),0)*V2501</f>
        <v>0</v>
      </c>
      <c r="X2501" s="160">
        <f t="shared" si="1074"/>
        <v>0</v>
      </c>
      <c r="Y2501" s="159">
        <f>IFERROR(VLOOKUP(N2501,'P1 Intra-Europees'!$A$15:$H$25,7,0),0)*X2501</f>
        <v>0</v>
      </c>
      <c r="Z2501" s="161">
        <f t="shared" si="1075"/>
        <v>1</v>
      </c>
      <c r="AA2501" s="162">
        <f>IFERROR(VLOOKUP(N2501,'P1 Intra-Europees'!$A$15:$H$25,8,0),0)*Z2501</f>
        <v>0</v>
      </c>
      <c r="AB2501" s="163">
        <f t="shared" si="1076"/>
        <v>0</v>
      </c>
      <c r="AC2501" s="157" t="str">
        <f>VLOOKUP(B2501,'P2 Origin'!$C$21:$O$176,13,0)</f>
        <v>USD</v>
      </c>
      <c r="AD2501" s="164">
        <f t="shared" si="1077"/>
        <v>0</v>
      </c>
      <c r="AE2501" s="165">
        <f>IF(AU2501&gt;0.1,VLOOKUP(B2501,'P2 Origin'!$C$21:$M$176,3,0)*H2501,0)</f>
        <v>0</v>
      </c>
      <c r="AF2501" s="166">
        <f t="shared" si="1078"/>
        <v>0</v>
      </c>
      <c r="AG2501" s="165">
        <f>(VLOOKUP(B2501,'P2 Origin'!$C$21:$M$176,4,0))*AF2501</f>
        <v>0</v>
      </c>
      <c r="AH2501" s="166">
        <f t="shared" si="1079"/>
        <v>0</v>
      </c>
      <c r="AI2501" s="165">
        <f>(VLOOKUP(B2501,'P2 Origin'!$C$21:$M$176,5,0))*AH2501</f>
        <v>0</v>
      </c>
      <c r="AJ2501" s="166">
        <f t="shared" si="1093"/>
        <v>0</v>
      </c>
      <c r="AK2501" s="165">
        <f>(VLOOKUP(B2501,'P2 Origin'!$C$21:$M$176,6,0))*AJ2501</f>
        <v>0</v>
      </c>
      <c r="AL2501" s="166">
        <f t="shared" si="1080"/>
        <v>0</v>
      </c>
      <c r="AM2501" s="165">
        <f>(VLOOKUP($B2501,'P2 Origin'!$C$21:$M$176,7,0))*AL2501</f>
        <v>0</v>
      </c>
      <c r="AN2501" s="166">
        <f t="shared" si="1081"/>
        <v>0</v>
      </c>
      <c r="AO2501" s="165">
        <f>(VLOOKUP($B2501,'P2 Origin'!$C$21:$M$176,8,0))*AN2501</f>
        <v>0</v>
      </c>
      <c r="AP2501" s="166">
        <f t="shared" si="1082"/>
        <v>0</v>
      </c>
      <c r="AQ2501" s="165">
        <f>(VLOOKUP($B2501,'P2 Origin'!$C$21:$M$176,9,0))*AP2501</f>
        <v>0</v>
      </c>
      <c r="AR2501" s="155">
        <f t="shared" si="1095"/>
        <v>0</v>
      </c>
      <c r="AS2501" s="164">
        <f>(VLOOKUP(B2501,'P2 Origin'!$C$21:$M$176,10,0))*K2501</f>
        <v>0</v>
      </c>
      <c r="AT2501" s="164">
        <f>(VLOOKUP(B2501,'P2 Origin'!$C$21:$M$176,11,0))*J2501</f>
        <v>0</v>
      </c>
      <c r="AU2501" s="167">
        <v>0</v>
      </c>
      <c r="AV2501" s="168">
        <v>0</v>
      </c>
      <c r="AW2501" s="169">
        <v>0</v>
      </c>
      <c r="AX2501" s="170">
        <f>IF(AU2501&gt;=0.1,'P3 Bureaumarge zee- en luchtvr.'!$D$12,0)</f>
        <v>0</v>
      </c>
      <c r="AY2501" s="163">
        <f t="shared" si="1083"/>
        <v>0</v>
      </c>
      <c r="AZ2501" s="157" t="str">
        <f>VLOOKUP(D2501,'P4 Destination'!$C$21:$O$176,13,0)</f>
        <v>EUR</v>
      </c>
      <c r="BA2501" s="164">
        <f t="shared" si="1084"/>
        <v>0</v>
      </c>
      <c r="BB2501" s="171">
        <f>IF(AU2501&gt;0.1,(VLOOKUP(D2501,'P4 Destination'!$C$21:$M$176,3,0))*I2501,0)</f>
        <v>0</v>
      </c>
      <c r="BC2501" s="172">
        <f t="shared" si="1085"/>
        <v>0</v>
      </c>
      <c r="BD2501" s="171">
        <f>(VLOOKUP($D2501,'P4 Destination'!$C$21:$M$176,4,0))*BC2501</f>
        <v>0</v>
      </c>
      <c r="BE2501" s="172">
        <f t="shared" si="1086"/>
        <v>0</v>
      </c>
      <c r="BF2501" s="171">
        <f>(VLOOKUP($D2501,'P4 Destination'!$C$21:$M$176,5,0))*BE2501</f>
        <v>0</v>
      </c>
      <c r="BG2501" s="172">
        <f t="shared" si="1087"/>
        <v>0</v>
      </c>
      <c r="BH2501" s="171">
        <f>(VLOOKUP($D2501,'P4 Destination'!$C$21:$M$176,6,0))*BG2501</f>
        <v>0</v>
      </c>
      <c r="BI2501" s="172">
        <f t="shared" si="1088"/>
        <v>0</v>
      </c>
      <c r="BJ2501" s="171">
        <f>(VLOOKUP($D2501,'P4 Destination'!$C$21:$M$176,7,0))*BI2501</f>
        <v>0</v>
      </c>
      <c r="BK2501" s="172">
        <f t="shared" si="1089"/>
        <v>0</v>
      </c>
      <c r="BL2501" s="171">
        <f>(VLOOKUP($D2501,'P4 Destination'!$C$21:$M$176,8,0))*BK2501</f>
        <v>0</v>
      </c>
      <c r="BM2501" s="172">
        <f t="shared" si="1090"/>
        <v>0</v>
      </c>
      <c r="BN2501" s="171">
        <f>(VLOOKUP($D2501,'P4 Destination'!$C$21:$M$176,9,0))*BM2501</f>
        <v>0</v>
      </c>
      <c r="BO2501" s="154">
        <f t="shared" si="1096"/>
        <v>0</v>
      </c>
      <c r="BP2501" s="171">
        <f>(VLOOKUP(D2501,'P4 Destination'!$C$21:$M$176,10,0))*K2501</f>
        <v>0</v>
      </c>
      <c r="BQ2501" s="171">
        <f>(VLOOKUP(D2501,'P4 Destination'!$C$21:$M$176,11,0))*J2501</f>
        <v>0</v>
      </c>
      <c r="BR2501" s="173">
        <f t="shared" si="1091"/>
        <v>0</v>
      </c>
      <c r="BS2501" s="173">
        <f>(AV2501*2500)*'P6 Verzekering'!$E$11</f>
        <v>0</v>
      </c>
      <c r="BT2501" s="173">
        <f>(AW2501*2500)*'P6 Verzekering'!$E$12</f>
        <v>0</v>
      </c>
      <c r="BU2501" s="173">
        <f>(L2501*2500)*'P6 Verzekering'!$E$13</f>
        <v>0</v>
      </c>
      <c r="BV2501" s="173">
        <f t="shared" si="1092"/>
        <v>0</v>
      </c>
      <c r="BW2501"/>
      <c r="BX2501"/>
    </row>
    <row r="2502" spans="1:76">
      <c r="A2502" s="152" t="s">
        <v>1297</v>
      </c>
      <c r="B2502" s="152" t="s">
        <v>255</v>
      </c>
      <c r="C2502" s="152" t="s">
        <v>254</v>
      </c>
      <c r="D2502" s="152" t="s">
        <v>219</v>
      </c>
      <c r="E2502" s="152" t="s">
        <v>219</v>
      </c>
      <c r="F2502" s="153">
        <f t="shared" si="1094"/>
        <v>35</v>
      </c>
      <c r="G2502" s="154">
        <v>1</v>
      </c>
      <c r="H2502" s="154">
        <f>IFERROR(VLOOKUP(B2502,'P2 Origin'!$C$21:$Q$176,15,FALSE),0)</f>
        <v>1</v>
      </c>
      <c r="I2502" s="154">
        <f>IFERROR(VLOOKUP(D2502,'P4 Destination'!$C$21:$Q$176,15,FALSE),0)</f>
        <v>0</v>
      </c>
      <c r="J2502" s="155"/>
      <c r="K2502" s="155"/>
      <c r="L2502" s="156">
        <v>35</v>
      </c>
      <c r="M2502" s="155">
        <v>2184</v>
      </c>
      <c r="N2502" s="155">
        <v>8</v>
      </c>
      <c r="O2502" s="157">
        <f t="shared" si="1069"/>
        <v>0</v>
      </c>
      <c r="P2502" s="158">
        <f t="shared" si="1070"/>
        <v>0</v>
      </c>
      <c r="Q2502" s="159">
        <f>IFERROR(VLOOKUP(N2502,'P1 Intra-Europees'!$A$15:$H$25,3,0),0)*P2502</f>
        <v>0</v>
      </c>
      <c r="R2502" s="160">
        <f t="shared" si="1071"/>
        <v>0</v>
      </c>
      <c r="S2502" s="159">
        <f>IFERROR(VLOOKUP(N2502,'P1 Intra-Europees'!$A$15:$H$25,4,0),0)*R2502</f>
        <v>0</v>
      </c>
      <c r="T2502" s="160">
        <f t="shared" si="1072"/>
        <v>35</v>
      </c>
      <c r="U2502" s="159">
        <f>IFERROR(VLOOKUP(N2502,'P1 Intra-Europees'!$A$15:$H$25,5,0),0)*T2502</f>
        <v>0</v>
      </c>
      <c r="V2502" s="160">
        <f t="shared" si="1073"/>
        <v>0</v>
      </c>
      <c r="W2502" s="159">
        <f>IFERROR(VLOOKUP(N2502,'P1 Intra-Europees'!$A$15:$H$25,6,0),0)*V2502</f>
        <v>0</v>
      </c>
      <c r="X2502" s="160">
        <f t="shared" si="1074"/>
        <v>0</v>
      </c>
      <c r="Y2502" s="159">
        <f>IFERROR(VLOOKUP(N2502,'P1 Intra-Europees'!$A$15:$H$25,7,0),0)*X2502</f>
        <v>0</v>
      </c>
      <c r="Z2502" s="161">
        <f t="shared" si="1075"/>
        <v>1</v>
      </c>
      <c r="AA2502" s="162">
        <f>IFERROR(VLOOKUP(N2502,'P1 Intra-Europees'!$A$15:$H$25,8,0),0)*Z2502</f>
        <v>0</v>
      </c>
      <c r="AB2502" s="163">
        <f t="shared" si="1076"/>
        <v>0</v>
      </c>
      <c r="AC2502" s="157" t="str">
        <f>VLOOKUP(B2502,'P2 Origin'!$C$21:$O$176,13,0)</f>
        <v>EUR</v>
      </c>
      <c r="AD2502" s="164">
        <f t="shared" si="1077"/>
        <v>0</v>
      </c>
      <c r="AE2502" s="165">
        <f>IF(AU2502&gt;0.1,VLOOKUP(B2502,'P2 Origin'!$C$21:$M$176,3,0)*H2502,0)</f>
        <v>0</v>
      </c>
      <c r="AF2502" s="166">
        <f t="shared" si="1078"/>
        <v>0</v>
      </c>
      <c r="AG2502" s="165">
        <f>(VLOOKUP(B2502,'P2 Origin'!$C$21:$M$176,4,0))*AF2502</f>
        <v>0</v>
      </c>
      <c r="AH2502" s="166">
        <f t="shared" si="1079"/>
        <v>0</v>
      </c>
      <c r="AI2502" s="165">
        <f>(VLOOKUP(B2502,'P2 Origin'!$C$21:$M$176,5,0))*AH2502</f>
        <v>0</v>
      </c>
      <c r="AJ2502" s="166">
        <f t="shared" si="1093"/>
        <v>0</v>
      </c>
      <c r="AK2502" s="165">
        <f>(VLOOKUP(B2502,'P2 Origin'!$C$21:$M$176,6,0))*AJ2502</f>
        <v>0</v>
      </c>
      <c r="AL2502" s="166">
        <f t="shared" si="1080"/>
        <v>0</v>
      </c>
      <c r="AM2502" s="165">
        <f>(VLOOKUP($B2502,'P2 Origin'!$C$21:$M$176,7,0))*AL2502</f>
        <v>0</v>
      </c>
      <c r="AN2502" s="166">
        <f t="shared" si="1081"/>
        <v>0</v>
      </c>
      <c r="AO2502" s="165">
        <f>(VLOOKUP($B2502,'P2 Origin'!$C$21:$M$176,8,0))*AN2502</f>
        <v>0</v>
      </c>
      <c r="AP2502" s="166">
        <f t="shared" si="1082"/>
        <v>0</v>
      </c>
      <c r="AQ2502" s="165">
        <f>(VLOOKUP($B2502,'P2 Origin'!$C$21:$M$176,9,0))*AP2502</f>
        <v>0</v>
      </c>
      <c r="AR2502" s="155">
        <f t="shared" si="1095"/>
        <v>0</v>
      </c>
      <c r="AS2502" s="164">
        <f>(VLOOKUP(B2502,'P2 Origin'!$C$21:$M$176,10,0))*K2502</f>
        <v>0</v>
      </c>
      <c r="AT2502" s="164">
        <f>(VLOOKUP(B2502,'P2 Origin'!$C$21:$M$176,11,0))*J2502</f>
        <v>0</v>
      </c>
      <c r="AU2502" s="167">
        <v>0</v>
      </c>
      <c r="AV2502" s="168">
        <v>0</v>
      </c>
      <c r="AW2502" s="169">
        <v>0</v>
      </c>
      <c r="AX2502" s="170">
        <f>IF(AU2502&gt;=0.1,'P3 Bureaumarge zee- en luchtvr.'!$D$12,0)</f>
        <v>0</v>
      </c>
      <c r="AY2502" s="163">
        <f t="shared" si="1083"/>
        <v>0</v>
      </c>
      <c r="AZ2502" s="157" t="str">
        <f>VLOOKUP(D2502,'P4 Destination'!$C$21:$O$176,13,0)</f>
        <v>EUR</v>
      </c>
      <c r="BA2502" s="164">
        <f t="shared" si="1084"/>
        <v>0</v>
      </c>
      <c r="BB2502" s="171">
        <f>IF(AU2502&gt;0.1,(VLOOKUP(D2502,'P4 Destination'!$C$21:$M$176,3,0))*I2502,0)</f>
        <v>0</v>
      </c>
      <c r="BC2502" s="172">
        <f t="shared" si="1085"/>
        <v>0</v>
      </c>
      <c r="BD2502" s="171">
        <f>(VLOOKUP($D2502,'P4 Destination'!$C$21:$M$176,4,0))*BC2502</f>
        <v>0</v>
      </c>
      <c r="BE2502" s="172">
        <f t="shared" si="1086"/>
        <v>0</v>
      </c>
      <c r="BF2502" s="171">
        <f>(VLOOKUP($D2502,'P4 Destination'!$C$21:$M$176,5,0))*BE2502</f>
        <v>0</v>
      </c>
      <c r="BG2502" s="172">
        <f t="shared" si="1087"/>
        <v>0</v>
      </c>
      <c r="BH2502" s="171">
        <f>(VLOOKUP($D2502,'P4 Destination'!$C$21:$M$176,6,0))*BG2502</f>
        <v>0</v>
      </c>
      <c r="BI2502" s="172">
        <f t="shared" si="1088"/>
        <v>0</v>
      </c>
      <c r="BJ2502" s="171">
        <f>(VLOOKUP($D2502,'P4 Destination'!$C$21:$M$176,7,0))*BI2502</f>
        <v>0</v>
      </c>
      <c r="BK2502" s="172">
        <f t="shared" si="1089"/>
        <v>0</v>
      </c>
      <c r="BL2502" s="171">
        <f>(VLOOKUP($D2502,'P4 Destination'!$C$21:$M$176,8,0))*BK2502</f>
        <v>0</v>
      </c>
      <c r="BM2502" s="172">
        <f t="shared" si="1090"/>
        <v>0</v>
      </c>
      <c r="BN2502" s="171">
        <f>(VLOOKUP($D2502,'P4 Destination'!$C$21:$M$176,9,0))*BM2502</f>
        <v>0</v>
      </c>
      <c r="BO2502" s="154">
        <f t="shared" si="1096"/>
        <v>0</v>
      </c>
      <c r="BP2502" s="171">
        <f>(VLOOKUP(D2502,'P4 Destination'!$C$21:$M$176,10,0))*K2502</f>
        <v>0</v>
      </c>
      <c r="BQ2502" s="171">
        <f>(VLOOKUP(D2502,'P4 Destination'!$C$21:$M$176,11,0))*J2502</f>
        <v>0</v>
      </c>
      <c r="BR2502" s="173">
        <f t="shared" si="1091"/>
        <v>0</v>
      </c>
      <c r="BS2502" s="173">
        <f>(AV2502*2500)*'P6 Verzekering'!$E$11</f>
        <v>0</v>
      </c>
      <c r="BT2502" s="173">
        <f>(AW2502*2500)*'P6 Verzekering'!$E$12</f>
        <v>0</v>
      </c>
      <c r="BU2502" s="173">
        <f>(L2502*2500)*'P6 Verzekering'!$E$13</f>
        <v>0</v>
      </c>
      <c r="BV2502" s="173">
        <f t="shared" si="1092"/>
        <v>0</v>
      </c>
      <c r="BW2502"/>
      <c r="BX2502"/>
    </row>
    <row r="2503" spans="1:76">
      <c r="A2503" s="152" t="s">
        <v>783</v>
      </c>
      <c r="B2503" s="152" t="s">
        <v>450</v>
      </c>
      <c r="C2503" s="152" t="s">
        <v>449</v>
      </c>
      <c r="D2503" s="152" t="s">
        <v>219</v>
      </c>
      <c r="E2503" s="152" t="s">
        <v>219</v>
      </c>
      <c r="F2503" s="153">
        <f t="shared" si="1094"/>
        <v>35</v>
      </c>
      <c r="G2503" s="154">
        <v>1</v>
      </c>
      <c r="H2503" s="154">
        <f>IFERROR(VLOOKUP(B2503,'P2 Origin'!$C$21:$Q$176,15,FALSE),0)</f>
        <v>1</v>
      </c>
      <c r="I2503" s="154">
        <f>IFERROR(VLOOKUP(D2503,'P4 Destination'!$C$21:$Q$176,15,FALSE),0)</f>
        <v>0</v>
      </c>
      <c r="J2503" s="155"/>
      <c r="K2503" s="155"/>
      <c r="L2503" s="156">
        <v>35</v>
      </c>
      <c r="M2503" s="155">
        <v>3182</v>
      </c>
      <c r="N2503" s="155">
        <v>10</v>
      </c>
      <c r="O2503" s="157">
        <f t="shared" si="1069"/>
        <v>0</v>
      </c>
      <c r="P2503" s="158">
        <f t="shared" si="1070"/>
        <v>0</v>
      </c>
      <c r="Q2503" s="159">
        <f>IFERROR(VLOOKUP(N2503,'P1 Intra-Europees'!$A$15:$H$25,3,0),0)*P2503</f>
        <v>0</v>
      </c>
      <c r="R2503" s="160">
        <f t="shared" si="1071"/>
        <v>0</v>
      </c>
      <c r="S2503" s="159">
        <f>IFERROR(VLOOKUP(N2503,'P1 Intra-Europees'!$A$15:$H$25,4,0),0)*R2503</f>
        <v>0</v>
      </c>
      <c r="T2503" s="160">
        <f t="shared" si="1072"/>
        <v>35</v>
      </c>
      <c r="U2503" s="159">
        <f>IFERROR(VLOOKUP(N2503,'P1 Intra-Europees'!$A$15:$H$25,5,0),0)*T2503</f>
        <v>0</v>
      </c>
      <c r="V2503" s="160">
        <f t="shared" si="1073"/>
        <v>0</v>
      </c>
      <c r="W2503" s="159">
        <f>IFERROR(VLOOKUP(N2503,'P1 Intra-Europees'!$A$15:$H$25,6,0),0)*V2503</f>
        <v>0</v>
      </c>
      <c r="X2503" s="160">
        <f t="shared" si="1074"/>
        <v>0</v>
      </c>
      <c r="Y2503" s="159">
        <f>IFERROR(VLOOKUP(N2503,'P1 Intra-Europees'!$A$15:$H$25,7,0),0)*X2503</f>
        <v>0</v>
      </c>
      <c r="Z2503" s="161">
        <f t="shared" si="1075"/>
        <v>1</v>
      </c>
      <c r="AA2503" s="162">
        <f>IFERROR(VLOOKUP(N2503,'P1 Intra-Europees'!$A$15:$H$25,8,0),0)*Z2503</f>
        <v>0</v>
      </c>
      <c r="AB2503" s="163">
        <f t="shared" si="1076"/>
        <v>0</v>
      </c>
      <c r="AC2503" s="157" t="str">
        <f>VLOOKUP(B2503,'P2 Origin'!$C$21:$O$176,13,0)</f>
        <v>USD</v>
      </c>
      <c r="AD2503" s="164">
        <f t="shared" si="1077"/>
        <v>0</v>
      </c>
      <c r="AE2503" s="165">
        <f>IF(AU2503&gt;0.1,VLOOKUP(B2503,'P2 Origin'!$C$21:$M$176,3,0)*H2503,0)</f>
        <v>0</v>
      </c>
      <c r="AF2503" s="166">
        <f t="shared" si="1078"/>
        <v>0</v>
      </c>
      <c r="AG2503" s="165">
        <f>(VLOOKUP(B2503,'P2 Origin'!$C$21:$M$176,4,0))*AF2503</f>
        <v>0</v>
      </c>
      <c r="AH2503" s="166">
        <f t="shared" si="1079"/>
        <v>0</v>
      </c>
      <c r="AI2503" s="165">
        <f>(VLOOKUP(B2503,'P2 Origin'!$C$21:$M$176,5,0))*AH2503</f>
        <v>0</v>
      </c>
      <c r="AJ2503" s="166">
        <f t="shared" si="1093"/>
        <v>0</v>
      </c>
      <c r="AK2503" s="165">
        <f>(VLOOKUP(B2503,'P2 Origin'!$C$21:$M$176,6,0))*AJ2503</f>
        <v>0</v>
      </c>
      <c r="AL2503" s="166">
        <f t="shared" si="1080"/>
        <v>0</v>
      </c>
      <c r="AM2503" s="165">
        <f>(VLOOKUP($B2503,'P2 Origin'!$C$21:$M$176,7,0))*AL2503</f>
        <v>0</v>
      </c>
      <c r="AN2503" s="166">
        <f t="shared" si="1081"/>
        <v>0</v>
      </c>
      <c r="AO2503" s="165">
        <f>(VLOOKUP($B2503,'P2 Origin'!$C$21:$M$176,8,0))*AN2503</f>
        <v>0</v>
      </c>
      <c r="AP2503" s="166">
        <f t="shared" si="1082"/>
        <v>0</v>
      </c>
      <c r="AQ2503" s="165">
        <f>(VLOOKUP($B2503,'P2 Origin'!$C$21:$M$176,9,0))*AP2503</f>
        <v>0</v>
      </c>
      <c r="AR2503" s="155">
        <f t="shared" si="1095"/>
        <v>0</v>
      </c>
      <c r="AS2503" s="164">
        <f>(VLOOKUP(B2503,'P2 Origin'!$C$21:$M$176,10,0))*K2503</f>
        <v>0</v>
      </c>
      <c r="AT2503" s="164">
        <f>(VLOOKUP(B2503,'P2 Origin'!$C$21:$M$176,11,0))*J2503</f>
        <v>0</v>
      </c>
      <c r="AU2503" s="167">
        <v>0</v>
      </c>
      <c r="AV2503" s="168">
        <v>0</v>
      </c>
      <c r="AW2503" s="169">
        <v>0</v>
      </c>
      <c r="AX2503" s="170">
        <f>IF(AU2503&gt;=0.1,'P3 Bureaumarge zee- en luchtvr.'!$D$12,0)</f>
        <v>0</v>
      </c>
      <c r="AY2503" s="163">
        <f t="shared" si="1083"/>
        <v>0</v>
      </c>
      <c r="AZ2503" s="157" t="str">
        <f>VLOOKUP(D2503,'P4 Destination'!$C$21:$O$176,13,0)</f>
        <v>EUR</v>
      </c>
      <c r="BA2503" s="164">
        <f t="shared" si="1084"/>
        <v>0</v>
      </c>
      <c r="BB2503" s="171">
        <f>IF(AU2503&gt;0.1,(VLOOKUP(D2503,'P4 Destination'!$C$21:$M$176,3,0))*I2503,0)</f>
        <v>0</v>
      </c>
      <c r="BC2503" s="172">
        <f t="shared" si="1085"/>
        <v>0</v>
      </c>
      <c r="BD2503" s="171">
        <f>(VLOOKUP($D2503,'P4 Destination'!$C$21:$M$176,4,0))*BC2503</f>
        <v>0</v>
      </c>
      <c r="BE2503" s="172">
        <f t="shared" si="1086"/>
        <v>0</v>
      </c>
      <c r="BF2503" s="171">
        <f>(VLOOKUP($D2503,'P4 Destination'!$C$21:$M$176,5,0))*BE2503</f>
        <v>0</v>
      </c>
      <c r="BG2503" s="172">
        <f t="shared" si="1087"/>
        <v>0</v>
      </c>
      <c r="BH2503" s="171">
        <f>(VLOOKUP($D2503,'P4 Destination'!$C$21:$M$176,6,0))*BG2503</f>
        <v>0</v>
      </c>
      <c r="BI2503" s="172">
        <f t="shared" si="1088"/>
        <v>0</v>
      </c>
      <c r="BJ2503" s="171">
        <f>(VLOOKUP($D2503,'P4 Destination'!$C$21:$M$176,7,0))*BI2503</f>
        <v>0</v>
      </c>
      <c r="BK2503" s="172">
        <f t="shared" si="1089"/>
        <v>0</v>
      </c>
      <c r="BL2503" s="171">
        <f>(VLOOKUP($D2503,'P4 Destination'!$C$21:$M$176,8,0))*BK2503</f>
        <v>0</v>
      </c>
      <c r="BM2503" s="172">
        <f t="shared" si="1090"/>
        <v>0</v>
      </c>
      <c r="BN2503" s="171">
        <f>(VLOOKUP($D2503,'P4 Destination'!$C$21:$M$176,9,0))*BM2503</f>
        <v>0</v>
      </c>
      <c r="BO2503" s="154">
        <f t="shared" si="1096"/>
        <v>0</v>
      </c>
      <c r="BP2503" s="171">
        <f>(VLOOKUP(D2503,'P4 Destination'!$C$21:$M$176,10,0))*K2503</f>
        <v>0</v>
      </c>
      <c r="BQ2503" s="171">
        <f>(VLOOKUP(D2503,'P4 Destination'!$C$21:$M$176,11,0))*J2503</f>
        <v>0</v>
      </c>
      <c r="BR2503" s="173">
        <f t="shared" si="1091"/>
        <v>0</v>
      </c>
      <c r="BS2503" s="173">
        <f>(AV2503*2500)*'P6 Verzekering'!$E$11</f>
        <v>0</v>
      </c>
      <c r="BT2503" s="173">
        <f>(AW2503*2500)*'P6 Verzekering'!$E$12</f>
        <v>0</v>
      </c>
      <c r="BU2503" s="173">
        <f>(L2503*2500)*'P6 Verzekering'!$E$13</f>
        <v>0</v>
      </c>
      <c r="BV2503" s="173">
        <f t="shared" si="1092"/>
        <v>0</v>
      </c>
      <c r="BW2503"/>
      <c r="BX2503"/>
    </row>
    <row r="2504" spans="1:76">
      <c r="A2504" s="152" t="s">
        <v>779</v>
      </c>
      <c r="B2504" s="152" t="s">
        <v>450</v>
      </c>
      <c r="C2504" s="152" t="s">
        <v>449</v>
      </c>
      <c r="D2504" s="152" t="s">
        <v>219</v>
      </c>
      <c r="E2504" s="152" t="s">
        <v>219</v>
      </c>
      <c r="F2504" s="153">
        <f t="shared" si="1094"/>
        <v>35</v>
      </c>
      <c r="G2504" s="154">
        <v>1</v>
      </c>
      <c r="H2504" s="154">
        <f>IFERROR(VLOOKUP(B2504,'P2 Origin'!$C$21:$Q$176,15,FALSE),0)</f>
        <v>1</v>
      </c>
      <c r="I2504" s="154">
        <f>IFERROR(VLOOKUP(D2504,'P4 Destination'!$C$21:$Q$176,15,FALSE),0)</f>
        <v>0</v>
      </c>
      <c r="J2504" s="155"/>
      <c r="K2504" s="155"/>
      <c r="L2504" s="156">
        <v>35</v>
      </c>
      <c r="M2504" s="155">
        <v>3191</v>
      </c>
      <c r="N2504" s="155">
        <v>10</v>
      </c>
      <c r="O2504" s="157">
        <f t="shared" si="1069"/>
        <v>0</v>
      </c>
      <c r="P2504" s="158">
        <f t="shared" si="1070"/>
        <v>0</v>
      </c>
      <c r="Q2504" s="159">
        <f>IFERROR(VLOOKUP(N2504,'P1 Intra-Europees'!$A$15:$H$25,3,0),0)*P2504</f>
        <v>0</v>
      </c>
      <c r="R2504" s="160">
        <f t="shared" si="1071"/>
        <v>0</v>
      </c>
      <c r="S2504" s="159">
        <f>IFERROR(VLOOKUP(N2504,'P1 Intra-Europees'!$A$15:$H$25,4,0),0)*R2504</f>
        <v>0</v>
      </c>
      <c r="T2504" s="160">
        <f t="shared" si="1072"/>
        <v>35</v>
      </c>
      <c r="U2504" s="159">
        <f>IFERROR(VLOOKUP(N2504,'P1 Intra-Europees'!$A$15:$H$25,5,0),0)*T2504</f>
        <v>0</v>
      </c>
      <c r="V2504" s="160">
        <f t="shared" si="1073"/>
        <v>0</v>
      </c>
      <c r="W2504" s="159">
        <f>IFERROR(VLOOKUP(N2504,'P1 Intra-Europees'!$A$15:$H$25,6,0),0)*V2504</f>
        <v>0</v>
      </c>
      <c r="X2504" s="160">
        <f t="shared" si="1074"/>
        <v>0</v>
      </c>
      <c r="Y2504" s="159">
        <f>IFERROR(VLOOKUP(N2504,'P1 Intra-Europees'!$A$15:$H$25,7,0),0)*X2504</f>
        <v>0</v>
      </c>
      <c r="Z2504" s="161">
        <f t="shared" si="1075"/>
        <v>1</v>
      </c>
      <c r="AA2504" s="162">
        <f>IFERROR(VLOOKUP(N2504,'P1 Intra-Europees'!$A$15:$H$25,8,0),0)*Z2504</f>
        <v>0</v>
      </c>
      <c r="AB2504" s="163">
        <f t="shared" si="1076"/>
        <v>0</v>
      </c>
      <c r="AC2504" s="157" t="str">
        <f>VLOOKUP(B2504,'P2 Origin'!$C$21:$O$176,13,0)</f>
        <v>USD</v>
      </c>
      <c r="AD2504" s="164">
        <f t="shared" si="1077"/>
        <v>0</v>
      </c>
      <c r="AE2504" s="165">
        <f>IF(AU2504&gt;0.1,VLOOKUP(B2504,'P2 Origin'!$C$21:$M$176,3,0)*H2504,0)</f>
        <v>0</v>
      </c>
      <c r="AF2504" s="166">
        <f t="shared" si="1078"/>
        <v>0</v>
      </c>
      <c r="AG2504" s="165">
        <f>(VLOOKUP(B2504,'P2 Origin'!$C$21:$M$176,4,0))*AF2504</f>
        <v>0</v>
      </c>
      <c r="AH2504" s="166">
        <f t="shared" si="1079"/>
        <v>0</v>
      </c>
      <c r="AI2504" s="165">
        <f>(VLOOKUP(B2504,'P2 Origin'!$C$21:$M$176,5,0))*AH2504</f>
        <v>0</v>
      </c>
      <c r="AJ2504" s="166">
        <f t="shared" si="1093"/>
        <v>0</v>
      </c>
      <c r="AK2504" s="165">
        <f>(VLOOKUP(B2504,'P2 Origin'!$C$21:$M$176,6,0))*AJ2504</f>
        <v>0</v>
      </c>
      <c r="AL2504" s="166">
        <f t="shared" si="1080"/>
        <v>0</v>
      </c>
      <c r="AM2504" s="165">
        <f>(VLOOKUP($B2504,'P2 Origin'!$C$21:$M$176,7,0))*AL2504</f>
        <v>0</v>
      </c>
      <c r="AN2504" s="166">
        <f t="shared" si="1081"/>
        <v>0</v>
      </c>
      <c r="AO2504" s="165">
        <f>(VLOOKUP($B2504,'P2 Origin'!$C$21:$M$176,8,0))*AN2504</f>
        <v>0</v>
      </c>
      <c r="AP2504" s="166">
        <f t="shared" si="1082"/>
        <v>0</v>
      </c>
      <c r="AQ2504" s="165">
        <f>(VLOOKUP($B2504,'P2 Origin'!$C$21:$M$176,9,0))*AP2504</f>
        <v>0</v>
      </c>
      <c r="AR2504" s="155">
        <f t="shared" si="1095"/>
        <v>0</v>
      </c>
      <c r="AS2504" s="164">
        <f>(VLOOKUP(B2504,'P2 Origin'!$C$21:$M$176,10,0))*K2504</f>
        <v>0</v>
      </c>
      <c r="AT2504" s="164">
        <f>(VLOOKUP(B2504,'P2 Origin'!$C$21:$M$176,11,0))*J2504</f>
        <v>0</v>
      </c>
      <c r="AU2504" s="167">
        <v>0</v>
      </c>
      <c r="AV2504" s="168">
        <v>0</v>
      </c>
      <c r="AW2504" s="169">
        <v>0</v>
      </c>
      <c r="AX2504" s="170">
        <f>IF(AU2504&gt;=0.1,'P3 Bureaumarge zee- en luchtvr.'!$D$12,0)</f>
        <v>0</v>
      </c>
      <c r="AY2504" s="163">
        <f t="shared" si="1083"/>
        <v>0</v>
      </c>
      <c r="AZ2504" s="157" t="str">
        <f>VLOOKUP(D2504,'P4 Destination'!$C$21:$O$176,13,0)</f>
        <v>EUR</v>
      </c>
      <c r="BA2504" s="164">
        <f t="shared" si="1084"/>
        <v>0</v>
      </c>
      <c r="BB2504" s="171">
        <f>IF(AU2504&gt;0.1,(VLOOKUP(D2504,'P4 Destination'!$C$21:$M$176,3,0))*I2504,0)</f>
        <v>0</v>
      </c>
      <c r="BC2504" s="172">
        <f t="shared" si="1085"/>
        <v>0</v>
      </c>
      <c r="BD2504" s="171">
        <f>(VLOOKUP($D2504,'P4 Destination'!$C$21:$M$176,4,0))*BC2504</f>
        <v>0</v>
      </c>
      <c r="BE2504" s="172">
        <f t="shared" si="1086"/>
        <v>0</v>
      </c>
      <c r="BF2504" s="171">
        <f>(VLOOKUP($D2504,'P4 Destination'!$C$21:$M$176,5,0))*BE2504</f>
        <v>0</v>
      </c>
      <c r="BG2504" s="172">
        <f t="shared" si="1087"/>
        <v>0</v>
      </c>
      <c r="BH2504" s="171">
        <f>(VLOOKUP($D2504,'P4 Destination'!$C$21:$M$176,6,0))*BG2504</f>
        <v>0</v>
      </c>
      <c r="BI2504" s="172">
        <f t="shared" si="1088"/>
        <v>0</v>
      </c>
      <c r="BJ2504" s="171">
        <f>(VLOOKUP($D2504,'P4 Destination'!$C$21:$M$176,7,0))*BI2504</f>
        <v>0</v>
      </c>
      <c r="BK2504" s="172">
        <f t="shared" si="1089"/>
        <v>0</v>
      </c>
      <c r="BL2504" s="171">
        <f>(VLOOKUP($D2504,'P4 Destination'!$C$21:$M$176,8,0))*BK2504</f>
        <v>0</v>
      </c>
      <c r="BM2504" s="172">
        <f t="shared" si="1090"/>
        <v>0</v>
      </c>
      <c r="BN2504" s="171">
        <f>(VLOOKUP($D2504,'P4 Destination'!$C$21:$M$176,9,0))*BM2504</f>
        <v>0</v>
      </c>
      <c r="BO2504" s="154">
        <f t="shared" si="1096"/>
        <v>0</v>
      </c>
      <c r="BP2504" s="171">
        <f>(VLOOKUP(D2504,'P4 Destination'!$C$21:$M$176,10,0))*K2504</f>
        <v>0</v>
      </c>
      <c r="BQ2504" s="171">
        <f>(VLOOKUP(D2504,'P4 Destination'!$C$21:$M$176,11,0))*J2504</f>
        <v>0</v>
      </c>
      <c r="BR2504" s="173">
        <f t="shared" si="1091"/>
        <v>0</v>
      </c>
      <c r="BS2504" s="173">
        <f>(AV2504*2500)*'P6 Verzekering'!$E$11</f>
        <v>0</v>
      </c>
      <c r="BT2504" s="173">
        <f>(AW2504*2500)*'P6 Verzekering'!$E$12</f>
        <v>0</v>
      </c>
      <c r="BU2504" s="173">
        <f>(L2504*2500)*'P6 Verzekering'!$E$13</f>
        <v>0</v>
      </c>
      <c r="BV2504" s="173">
        <f t="shared" si="1092"/>
        <v>0</v>
      </c>
      <c r="BW2504"/>
      <c r="BX2504"/>
    </row>
    <row r="2505" spans="1:76">
      <c r="A2505" s="152" t="s">
        <v>2353</v>
      </c>
      <c r="B2505" s="152" t="s">
        <v>219</v>
      </c>
      <c r="C2505" s="152" t="s">
        <v>219</v>
      </c>
      <c r="D2505" s="152" t="s">
        <v>344</v>
      </c>
      <c r="E2505" s="152" t="s">
        <v>343</v>
      </c>
      <c r="F2505" s="153">
        <f t="shared" si="1094"/>
        <v>35</v>
      </c>
      <c r="G2505" s="154">
        <v>1</v>
      </c>
      <c r="H2505" s="154">
        <f>IFERROR(VLOOKUP(B2505,'P2 Origin'!$C$21:$Q$176,15,FALSE),0)</f>
        <v>0</v>
      </c>
      <c r="I2505" s="154">
        <f>IFERROR(VLOOKUP(D2505,'P4 Destination'!$C$21:$Q$176,15,FALSE),0)</f>
        <v>1</v>
      </c>
      <c r="J2505" s="155"/>
      <c r="K2505" s="155"/>
      <c r="L2505" s="156">
        <v>35</v>
      </c>
      <c r="M2505" s="155">
        <v>5166</v>
      </c>
      <c r="N2505" s="155">
        <v>11</v>
      </c>
      <c r="O2505" s="157">
        <f t="shared" si="1069"/>
        <v>0</v>
      </c>
      <c r="P2505" s="158">
        <f t="shared" si="1070"/>
        <v>0</v>
      </c>
      <c r="Q2505" s="159">
        <f>IFERROR(VLOOKUP(N2505,'P1 Intra-Europees'!$A$15:$H$25,3,0),0)*P2505</f>
        <v>0</v>
      </c>
      <c r="R2505" s="160">
        <f t="shared" si="1071"/>
        <v>0</v>
      </c>
      <c r="S2505" s="159">
        <f>IFERROR(VLOOKUP(N2505,'P1 Intra-Europees'!$A$15:$H$25,4,0),0)*R2505</f>
        <v>0</v>
      </c>
      <c r="T2505" s="160">
        <f t="shared" si="1072"/>
        <v>35</v>
      </c>
      <c r="U2505" s="159">
        <f>IFERROR(VLOOKUP(N2505,'P1 Intra-Europees'!$A$15:$H$25,5,0),0)*T2505</f>
        <v>0</v>
      </c>
      <c r="V2505" s="160">
        <f t="shared" si="1073"/>
        <v>0</v>
      </c>
      <c r="W2505" s="159">
        <f>IFERROR(VLOOKUP(N2505,'P1 Intra-Europees'!$A$15:$H$25,6,0),0)*V2505</f>
        <v>0</v>
      </c>
      <c r="X2505" s="160">
        <f t="shared" si="1074"/>
        <v>0</v>
      </c>
      <c r="Y2505" s="159">
        <f>IFERROR(VLOOKUP(N2505,'P1 Intra-Europees'!$A$15:$H$25,7,0),0)*X2505</f>
        <v>0</v>
      </c>
      <c r="Z2505" s="161">
        <f t="shared" si="1075"/>
        <v>1</v>
      </c>
      <c r="AA2505" s="162">
        <f>IFERROR(VLOOKUP(N2505,'P1 Intra-Europees'!$A$15:$H$25,8,0),0)*Z2505</f>
        <v>0</v>
      </c>
      <c r="AB2505" s="163">
        <f t="shared" si="1076"/>
        <v>0</v>
      </c>
      <c r="AC2505" s="157" t="str">
        <f>VLOOKUP(B2505,'P2 Origin'!$C$21:$O$176,13,0)</f>
        <v>EUR</v>
      </c>
      <c r="AD2505" s="164">
        <f t="shared" si="1077"/>
        <v>0</v>
      </c>
      <c r="AE2505" s="165">
        <f>IF(AU2505&gt;0.1,VLOOKUP(B2505,'P2 Origin'!$C$21:$M$176,3,0)*H2505,0)</f>
        <v>0</v>
      </c>
      <c r="AF2505" s="166">
        <f t="shared" si="1078"/>
        <v>0</v>
      </c>
      <c r="AG2505" s="165">
        <f>(VLOOKUP(B2505,'P2 Origin'!$C$21:$M$176,4,0))*AF2505</f>
        <v>0</v>
      </c>
      <c r="AH2505" s="166">
        <f t="shared" si="1079"/>
        <v>0</v>
      </c>
      <c r="AI2505" s="165">
        <f>(VLOOKUP(B2505,'P2 Origin'!$C$21:$M$176,5,0))*AH2505</f>
        <v>0</v>
      </c>
      <c r="AJ2505" s="166">
        <f t="shared" si="1093"/>
        <v>0</v>
      </c>
      <c r="AK2505" s="165">
        <f>(VLOOKUP(B2505,'P2 Origin'!$C$21:$M$176,6,0))*AJ2505</f>
        <v>0</v>
      </c>
      <c r="AL2505" s="166">
        <f t="shared" si="1080"/>
        <v>0</v>
      </c>
      <c r="AM2505" s="165">
        <f>(VLOOKUP($B2505,'P2 Origin'!$C$21:$M$176,7,0))*AL2505</f>
        <v>0</v>
      </c>
      <c r="AN2505" s="166">
        <f t="shared" si="1081"/>
        <v>0</v>
      </c>
      <c r="AO2505" s="165">
        <f>(VLOOKUP($B2505,'P2 Origin'!$C$21:$M$176,8,0))*AN2505</f>
        <v>0</v>
      </c>
      <c r="AP2505" s="166">
        <f t="shared" si="1082"/>
        <v>0</v>
      </c>
      <c r="AQ2505" s="165">
        <f>(VLOOKUP($B2505,'P2 Origin'!$C$21:$M$176,9,0))*AP2505</f>
        <v>0</v>
      </c>
      <c r="AR2505" s="155">
        <f t="shared" si="1095"/>
        <v>0</v>
      </c>
      <c r="AS2505" s="164">
        <f>(VLOOKUP(B2505,'P2 Origin'!$C$21:$M$176,10,0))*K2505</f>
        <v>0</v>
      </c>
      <c r="AT2505" s="164">
        <f>(VLOOKUP(B2505,'P2 Origin'!$C$21:$M$176,11,0))*J2505</f>
        <v>0</v>
      </c>
      <c r="AU2505" s="167">
        <v>0</v>
      </c>
      <c r="AV2505" s="168">
        <v>0</v>
      </c>
      <c r="AW2505" s="169">
        <v>0</v>
      </c>
      <c r="AX2505" s="170">
        <f>IF(AU2505&gt;=0.1,'P3 Bureaumarge zee- en luchtvr.'!$D$12,0)</f>
        <v>0</v>
      </c>
      <c r="AY2505" s="163">
        <f t="shared" si="1083"/>
        <v>0</v>
      </c>
      <c r="AZ2505" s="157" t="str">
        <f>VLOOKUP(D2505,'P4 Destination'!$C$21:$O$176,13,0)</f>
        <v>USD</v>
      </c>
      <c r="BA2505" s="164">
        <f t="shared" si="1084"/>
        <v>0</v>
      </c>
      <c r="BB2505" s="171">
        <f>IF(AU2505&gt;0.1,(VLOOKUP(D2505,'P4 Destination'!$C$21:$M$176,3,0))*I2505,0)</f>
        <v>0</v>
      </c>
      <c r="BC2505" s="172">
        <f t="shared" si="1085"/>
        <v>0</v>
      </c>
      <c r="BD2505" s="171">
        <f>(VLOOKUP($D2505,'P4 Destination'!$C$21:$M$176,4,0))*BC2505</f>
        <v>0</v>
      </c>
      <c r="BE2505" s="172">
        <f t="shared" si="1086"/>
        <v>0</v>
      </c>
      <c r="BF2505" s="171">
        <f>(VLOOKUP($D2505,'P4 Destination'!$C$21:$M$176,5,0))*BE2505</f>
        <v>0</v>
      </c>
      <c r="BG2505" s="172">
        <f t="shared" si="1087"/>
        <v>0</v>
      </c>
      <c r="BH2505" s="171">
        <f>(VLOOKUP($D2505,'P4 Destination'!$C$21:$M$176,6,0))*BG2505</f>
        <v>0</v>
      </c>
      <c r="BI2505" s="172">
        <f t="shared" si="1088"/>
        <v>0</v>
      </c>
      <c r="BJ2505" s="171">
        <f>(VLOOKUP($D2505,'P4 Destination'!$C$21:$M$176,7,0))*BI2505</f>
        <v>0</v>
      </c>
      <c r="BK2505" s="172">
        <f t="shared" si="1089"/>
        <v>0</v>
      </c>
      <c r="BL2505" s="171">
        <f>(VLOOKUP($D2505,'P4 Destination'!$C$21:$M$176,8,0))*BK2505</f>
        <v>0</v>
      </c>
      <c r="BM2505" s="172">
        <f t="shared" si="1090"/>
        <v>0</v>
      </c>
      <c r="BN2505" s="171">
        <f>(VLOOKUP($D2505,'P4 Destination'!$C$21:$M$176,9,0))*BM2505</f>
        <v>0</v>
      </c>
      <c r="BO2505" s="154">
        <f t="shared" si="1096"/>
        <v>0</v>
      </c>
      <c r="BP2505" s="171">
        <f>(VLOOKUP(D2505,'P4 Destination'!$C$21:$M$176,10,0))*K2505</f>
        <v>0</v>
      </c>
      <c r="BQ2505" s="171">
        <f>(VLOOKUP(D2505,'P4 Destination'!$C$21:$M$176,11,0))*J2505</f>
        <v>0</v>
      </c>
      <c r="BR2505" s="173">
        <f t="shared" si="1091"/>
        <v>0</v>
      </c>
      <c r="BS2505" s="173">
        <f>(AV2505*2500)*'P6 Verzekering'!$E$11</f>
        <v>0</v>
      </c>
      <c r="BT2505" s="173">
        <f>(AW2505*2500)*'P6 Verzekering'!$E$12</f>
        <v>0</v>
      </c>
      <c r="BU2505" s="173">
        <f>(L2505*2500)*'P6 Verzekering'!$E$13</f>
        <v>0</v>
      </c>
      <c r="BV2505" s="173">
        <f t="shared" si="1092"/>
        <v>0</v>
      </c>
      <c r="BW2505"/>
      <c r="BX2505"/>
    </row>
    <row r="2506" spans="1:76">
      <c r="A2506" s="152" t="s">
        <v>2818</v>
      </c>
      <c r="B2506" s="152" t="s">
        <v>206</v>
      </c>
      <c r="C2506" s="152" t="s">
        <v>205</v>
      </c>
      <c r="D2506" s="152" t="s">
        <v>219</v>
      </c>
      <c r="E2506" s="152" t="s">
        <v>219</v>
      </c>
      <c r="F2506" s="153">
        <f t="shared" si="1094"/>
        <v>36</v>
      </c>
      <c r="G2506" s="154">
        <v>1</v>
      </c>
      <c r="H2506" s="154">
        <f>IFERROR(VLOOKUP(B2506,'P2 Origin'!$C$21:$Q$176,15,FALSE),0)</f>
        <v>1</v>
      </c>
      <c r="I2506" s="154">
        <f>IFERROR(VLOOKUP(D2506,'P4 Destination'!$C$21:$Q$176,15,FALSE),0)</f>
        <v>0</v>
      </c>
      <c r="J2506" s="155"/>
      <c r="K2506" s="155"/>
      <c r="L2506" s="156">
        <v>36</v>
      </c>
      <c r="M2506" s="155">
        <v>2305</v>
      </c>
      <c r="N2506" s="155">
        <v>8</v>
      </c>
      <c r="O2506" s="157">
        <f t="shared" si="1069"/>
        <v>0</v>
      </c>
      <c r="P2506" s="158">
        <f t="shared" si="1070"/>
        <v>0</v>
      </c>
      <c r="Q2506" s="159">
        <f>IFERROR(VLOOKUP(N2506,'P1 Intra-Europees'!$A$15:$H$25,3,0),0)*P2506</f>
        <v>0</v>
      </c>
      <c r="R2506" s="160">
        <f t="shared" si="1071"/>
        <v>0</v>
      </c>
      <c r="S2506" s="159">
        <f>IFERROR(VLOOKUP(N2506,'P1 Intra-Europees'!$A$15:$H$25,4,0),0)*R2506</f>
        <v>0</v>
      </c>
      <c r="T2506" s="160">
        <f t="shared" si="1072"/>
        <v>0</v>
      </c>
      <c r="U2506" s="159">
        <f>IFERROR(VLOOKUP(N2506,'P1 Intra-Europees'!$A$15:$H$25,5,0),0)*T2506</f>
        <v>0</v>
      </c>
      <c r="V2506" s="160">
        <f t="shared" si="1073"/>
        <v>36</v>
      </c>
      <c r="W2506" s="159">
        <f>IFERROR(VLOOKUP(N2506,'P1 Intra-Europees'!$A$15:$H$25,6,0),0)*V2506</f>
        <v>0</v>
      </c>
      <c r="X2506" s="160">
        <f t="shared" si="1074"/>
        <v>0</v>
      </c>
      <c r="Y2506" s="159">
        <f>IFERROR(VLOOKUP(N2506,'P1 Intra-Europees'!$A$15:$H$25,7,0),0)*X2506</f>
        <v>0</v>
      </c>
      <c r="Z2506" s="161">
        <f t="shared" si="1075"/>
        <v>1</v>
      </c>
      <c r="AA2506" s="162">
        <f>IFERROR(VLOOKUP(N2506,'P1 Intra-Europees'!$A$15:$H$25,8,0),0)*Z2506</f>
        <v>0</v>
      </c>
      <c r="AB2506" s="163">
        <f t="shared" si="1076"/>
        <v>0</v>
      </c>
      <c r="AC2506" s="157" t="str">
        <f>VLOOKUP(B2506,'P2 Origin'!$C$21:$O$176,13,0)</f>
        <v>EUR</v>
      </c>
      <c r="AD2506" s="164">
        <f t="shared" si="1077"/>
        <v>0</v>
      </c>
      <c r="AE2506" s="165">
        <f>IF(AU2506&gt;0.1,VLOOKUP(B2506,'P2 Origin'!$C$21:$M$176,3,0)*H2506,0)</f>
        <v>0</v>
      </c>
      <c r="AF2506" s="166">
        <f t="shared" si="1078"/>
        <v>0</v>
      </c>
      <c r="AG2506" s="165">
        <f>(VLOOKUP(B2506,'P2 Origin'!$C$21:$M$176,4,0))*AF2506</f>
        <v>0</v>
      </c>
      <c r="AH2506" s="166">
        <f t="shared" si="1079"/>
        <v>0</v>
      </c>
      <c r="AI2506" s="165">
        <f>(VLOOKUP(B2506,'P2 Origin'!$C$21:$M$176,5,0))*AH2506</f>
        <v>0</v>
      </c>
      <c r="AJ2506" s="166">
        <f t="shared" si="1093"/>
        <v>0</v>
      </c>
      <c r="AK2506" s="165">
        <f>(VLOOKUP(B2506,'P2 Origin'!$C$21:$M$176,6,0))*AJ2506</f>
        <v>0</v>
      </c>
      <c r="AL2506" s="166">
        <f t="shared" si="1080"/>
        <v>0</v>
      </c>
      <c r="AM2506" s="165">
        <f>(VLOOKUP($B2506,'P2 Origin'!$C$21:$M$176,7,0))*AL2506</f>
        <v>0</v>
      </c>
      <c r="AN2506" s="166">
        <f t="shared" si="1081"/>
        <v>0</v>
      </c>
      <c r="AO2506" s="165">
        <f>(VLOOKUP($B2506,'P2 Origin'!$C$21:$M$176,8,0))*AN2506</f>
        <v>0</v>
      </c>
      <c r="AP2506" s="166">
        <f t="shared" si="1082"/>
        <v>0</v>
      </c>
      <c r="AQ2506" s="165">
        <f>(VLOOKUP($B2506,'P2 Origin'!$C$21:$M$176,9,0))*AP2506</f>
        <v>0</v>
      </c>
      <c r="AR2506" s="155">
        <f t="shared" si="1095"/>
        <v>0</v>
      </c>
      <c r="AS2506" s="164">
        <f>(VLOOKUP(B2506,'P2 Origin'!$C$21:$M$176,10,0))*K2506</f>
        <v>0</v>
      </c>
      <c r="AT2506" s="164">
        <f>(VLOOKUP(B2506,'P2 Origin'!$C$21:$M$176,11,0))*J2506</f>
        <v>0</v>
      </c>
      <c r="AU2506" s="167">
        <v>0</v>
      </c>
      <c r="AV2506" s="168">
        <v>0</v>
      </c>
      <c r="AW2506" s="169">
        <v>0</v>
      </c>
      <c r="AX2506" s="170">
        <f>IF(AU2506&gt;=0.1,'P3 Bureaumarge zee- en luchtvr.'!$D$12,0)</f>
        <v>0</v>
      </c>
      <c r="AY2506" s="163">
        <f t="shared" si="1083"/>
        <v>0</v>
      </c>
      <c r="AZ2506" s="157" t="str">
        <f>VLOOKUP(D2506,'P4 Destination'!$C$21:$O$176,13,0)</f>
        <v>EUR</v>
      </c>
      <c r="BA2506" s="164">
        <f t="shared" si="1084"/>
        <v>0</v>
      </c>
      <c r="BB2506" s="171">
        <f>IF(AU2506&gt;0.1,(VLOOKUP(D2506,'P4 Destination'!$C$21:$M$176,3,0))*I2506,0)</f>
        <v>0</v>
      </c>
      <c r="BC2506" s="172">
        <f t="shared" si="1085"/>
        <v>0</v>
      </c>
      <c r="BD2506" s="171">
        <f>(VLOOKUP($D2506,'P4 Destination'!$C$21:$M$176,4,0))*BC2506</f>
        <v>0</v>
      </c>
      <c r="BE2506" s="172">
        <f t="shared" si="1086"/>
        <v>0</v>
      </c>
      <c r="BF2506" s="171">
        <f>(VLOOKUP($D2506,'P4 Destination'!$C$21:$M$176,5,0))*BE2506</f>
        <v>0</v>
      </c>
      <c r="BG2506" s="172">
        <f t="shared" si="1087"/>
        <v>0</v>
      </c>
      <c r="BH2506" s="171">
        <f>(VLOOKUP($D2506,'P4 Destination'!$C$21:$M$176,6,0))*BG2506</f>
        <v>0</v>
      </c>
      <c r="BI2506" s="172">
        <f t="shared" si="1088"/>
        <v>0</v>
      </c>
      <c r="BJ2506" s="171">
        <f>(VLOOKUP($D2506,'P4 Destination'!$C$21:$M$176,7,0))*BI2506</f>
        <v>0</v>
      </c>
      <c r="BK2506" s="172">
        <f t="shared" si="1089"/>
        <v>0</v>
      </c>
      <c r="BL2506" s="171">
        <f>(VLOOKUP($D2506,'P4 Destination'!$C$21:$M$176,8,0))*BK2506</f>
        <v>0</v>
      </c>
      <c r="BM2506" s="172">
        <f t="shared" si="1090"/>
        <v>0</v>
      </c>
      <c r="BN2506" s="171">
        <f>(VLOOKUP($D2506,'P4 Destination'!$C$21:$M$176,9,0))*BM2506</f>
        <v>0</v>
      </c>
      <c r="BO2506" s="154">
        <f t="shared" si="1096"/>
        <v>0</v>
      </c>
      <c r="BP2506" s="171">
        <f>(VLOOKUP(D2506,'P4 Destination'!$C$21:$M$176,10,0))*K2506</f>
        <v>0</v>
      </c>
      <c r="BQ2506" s="171">
        <f>(VLOOKUP(D2506,'P4 Destination'!$C$21:$M$176,11,0))*J2506</f>
        <v>0</v>
      </c>
      <c r="BR2506" s="173">
        <f t="shared" si="1091"/>
        <v>0</v>
      </c>
      <c r="BS2506" s="173">
        <f>(AV2506*2500)*'P6 Verzekering'!$E$11</f>
        <v>0</v>
      </c>
      <c r="BT2506" s="173">
        <f>(AW2506*2500)*'P6 Verzekering'!$E$12</f>
        <v>0</v>
      </c>
      <c r="BU2506" s="173">
        <f>(L2506*2500)*'P6 Verzekering'!$E$13</f>
        <v>0</v>
      </c>
      <c r="BV2506" s="173">
        <f t="shared" si="1092"/>
        <v>0</v>
      </c>
      <c r="BW2506"/>
      <c r="BX2506"/>
    </row>
    <row r="2507" spans="1:76">
      <c r="A2507" s="152" t="s">
        <v>2997</v>
      </c>
      <c r="B2507" s="152" t="s">
        <v>462</v>
      </c>
      <c r="C2507" s="152" t="s">
        <v>453</v>
      </c>
      <c r="D2507" s="152" t="s">
        <v>234</v>
      </c>
      <c r="E2507" s="152" t="s">
        <v>233</v>
      </c>
      <c r="F2507" s="153">
        <v>46</v>
      </c>
      <c r="G2507" s="154">
        <v>2</v>
      </c>
      <c r="H2507" s="154">
        <f>IFERROR(VLOOKUP(B2507,'P2 Origin'!$C$21:$Q$176,15,FALSE),0)</f>
        <v>1</v>
      </c>
      <c r="I2507" s="154">
        <f>IFERROR(VLOOKUP(D2507,'P4 Destination'!$C$21:$Q$176,15,FALSE),0)</f>
        <v>1</v>
      </c>
      <c r="J2507" s="155">
        <v>2</v>
      </c>
      <c r="K2507" s="155"/>
      <c r="L2507" s="156">
        <v>36</v>
      </c>
      <c r="M2507" s="155">
        <v>2458</v>
      </c>
      <c r="N2507" s="155">
        <v>8</v>
      </c>
      <c r="O2507" s="157">
        <f t="shared" ref="O2507:O2540" si="1097">SUM(Q2507,S2507,U2507,W2507,Y2507,AA2507)</f>
        <v>0</v>
      </c>
      <c r="P2507" s="158">
        <f t="shared" ref="P2507:P2540" si="1098">IF(AND(L2507&gt;=0.1,L2507&lt;=15),L2507,0)</f>
        <v>0</v>
      </c>
      <c r="Q2507" s="159">
        <f>IFERROR(VLOOKUP(N2507,'P1 Intra-Europees'!$A$15:$H$25,3,0),0)*P2507</f>
        <v>0</v>
      </c>
      <c r="R2507" s="160">
        <f t="shared" ref="R2507:R2540" si="1099">(IF(AND(L2507&gt;=15.1,L2507&lt;=25),L2507,0))</f>
        <v>0</v>
      </c>
      <c r="S2507" s="159">
        <f>IFERROR(VLOOKUP(N2507,'P1 Intra-Europees'!$A$15:$H$25,4,0),0)*R2507</f>
        <v>0</v>
      </c>
      <c r="T2507" s="160">
        <f t="shared" ref="T2507:T2540" si="1100">IF(AND(L2507&gt;=25.1,L2507&lt;=35),L2507,0)</f>
        <v>0</v>
      </c>
      <c r="U2507" s="159">
        <f>IFERROR(VLOOKUP(N2507,'P1 Intra-Europees'!$A$15:$H$25,5,0),0)*T2507</f>
        <v>0</v>
      </c>
      <c r="V2507" s="160">
        <f t="shared" ref="V2507:V2540" si="1101">IF(AND(L2507&gt;=35.1,L2507&lt;=45),L2507,0)</f>
        <v>36</v>
      </c>
      <c r="W2507" s="159">
        <f>IFERROR(VLOOKUP(N2507,'P1 Intra-Europees'!$A$15:$H$25,6,0),0)*V2507</f>
        <v>0</v>
      </c>
      <c r="X2507" s="160">
        <f t="shared" ref="X2507:X2540" si="1102">IF(AND(L2507&gt;=45.1,L2507&lt;=150),L2507,0)</f>
        <v>0</v>
      </c>
      <c r="Y2507" s="159">
        <f>IFERROR(VLOOKUP(N2507,'P1 Intra-Europees'!$A$15:$H$25,7,0),0)*X2507</f>
        <v>0</v>
      </c>
      <c r="Z2507" s="161">
        <f t="shared" ref="Z2507:Z2540" si="1103">IF(L2507&gt;=0.1,G2507,0)</f>
        <v>2</v>
      </c>
      <c r="AA2507" s="162">
        <f>IFERROR(VLOOKUP(N2507,'P1 Intra-Europees'!$A$15:$H$25,8,0),0)*Z2507</f>
        <v>0</v>
      </c>
      <c r="AB2507" s="163">
        <f t="shared" ref="AB2507:AB2540" si="1104">IF(AC2507=$AC$8,0.95,1)*AD2507</f>
        <v>0</v>
      </c>
      <c r="AC2507" s="157" t="str">
        <f>VLOOKUP(B2507,'P2 Origin'!$C$21:$O$176,13,0)</f>
        <v>USD</v>
      </c>
      <c r="AD2507" s="164">
        <f t="shared" ref="AD2507:AD2540" si="1105">SUM(AE2507,AG2507,AI2507,AK2507,AS2507,AT2507,AM2507,AO2507,AQ2507)</f>
        <v>0</v>
      </c>
      <c r="AE2507" s="165">
        <f>IF(AU2507&gt;0.1,VLOOKUP(B2507,'P2 Origin'!$C$21:$M$176,3,0)*H2507,0)</f>
        <v>0</v>
      </c>
      <c r="AF2507" s="166">
        <f t="shared" ref="AF2507:AF2540" si="1106">IF(AND(AU2507&gt;=0.1,AU2507&lt;=5.99),AU2507,0)</f>
        <v>0</v>
      </c>
      <c r="AG2507" s="165">
        <f>(VLOOKUP(B2507,'P2 Origin'!$C$21:$M$176,4,0))*AF2507</f>
        <v>0</v>
      </c>
      <c r="AH2507" s="166">
        <f t="shared" ref="AH2507:AH2540" si="1107">IF(AND(AU2507&gt;=6,AU2507&lt;=15.99),$AU2507,0)</f>
        <v>0</v>
      </c>
      <c r="AI2507" s="165">
        <f>(VLOOKUP(B2507,'P2 Origin'!$C$21:$M$176,5,0))*AH2507</f>
        <v>0</v>
      </c>
      <c r="AJ2507" s="166">
        <f t="shared" si="1093"/>
        <v>0</v>
      </c>
      <c r="AK2507" s="165">
        <f>(VLOOKUP(B2507,'P2 Origin'!$C$21:$M$176,6,0))*AJ2507</f>
        <v>0</v>
      </c>
      <c r="AL2507" s="166">
        <f t="shared" ref="AL2507:AL2540" si="1108">IF(AND($AU2507&gt;=26,$AU2507&lt;=35.99),$AU2507,0)</f>
        <v>0</v>
      </c>
      <c r="AM2507" s="165">
        <f>(VLOOKUP($B2507,'P2 Origin'!$C$21:$M$176,7,0))*AL2507</f>
        <v>0</v>
      </c>
      <c r="AN2507" s="166">
        <f t="shared" ref="AN2507:AN2540" si="1109">IF(AND($AU2507&gt;=36,$AU2507&lt;=45.99),$AU2507,0)</f>
        <v>0</v>
      </c>
      <c r="AO2507" s="165">
        <f>(VLOOKUP($B2507,'P2 Origin'!$C$21:$M$176,8,0))*AN2507</f>
        <v>0</v>
      </c>
      <c r="AP2507" s="166">
        <f t="shared" ref="AP2507:AP2540" si="1110">IF(AND($AU2507&gt;=46,$AU2507&lt;=100),$AU2507,0)</f>
        <v>46</v>
      </c>
      <c r="AQ2507" s="165">
        <f>(VLOOKUP($B2507,'P2 Origin'!$C$21:$M$176,9,0))*AP2507</f>
        <v>0</v>
      </c>
      <c r="AR2507" s="155">
        <f t="shared" si="1095"/>
        <v>2</v>
      </c>
      <c r="AS2507" s="164">
        <f>(VLOOKUP(B2507,'P2 Origin'!$C$21:$M$176,10,0))*K2507</f>
        <v>0</v>
      </c>
      <c r="AT2507" s="164">
        <f>(VLOOKUP(B2507,'P2 Origin'!$C$21:$M$176,11,0))*J2507</f>
        <v>0</v>
      </c>
      <c r="AU2507" s="167">
        <v>46</v>
      </c>
      <c r="AV2507" s="168">
        <v>46</v>
      </c>
      <c r="AW2507" s="169">
        <v>0</v>
      </c>
      <c r="AX2507" s="170">
        <f>IF(AU2507&gt;=0.1,'P3 Bureaumarge zee- en luchtvr.'!$D$12,0)</f>
        <v>0</v>
      </c>
      <c r="AY2507" s="163">
        <f t="shared" ref="AY2507:AY2540" si="1111">IF(AZ2507=$AC$8,0.95,1)*BA2507</f>
        <v>0</v>
      </c>
      <c r="AZ2507" s="157" t="str">
        <f>VLOOKUP(D2507,'P4 Destination'!$C$21:$O$176,13,0)</f>
        <v>EUR</v>
      </c>
      <c r="BA2507" s="164">
        <f t="shared" ref="BA2507:BA2540" si="1112">SUM(BB2507,BD2507,BF2507,BN2507,BP2507,BQ2507,BH2507,BJ2507,BL2507)</f>
        <v>0</v>
      </c>
      <c r="BB2507" s="171">
        <f>IF(AU2507&gt;0.1,(VLOOKUP(D2507,'P4 Destination'!$C$21:$M$176,3,0))*I2507,0)</f>
        <v>0</v>
      </c>
      <c r="BC2507" s="172">
        <f t="shared" ref="BC2507:BC2540" si="1113">IF(AND($AU2507&gt;=0.1,$AU2507&lt;=5),$AU2507,0)</f>
        <v>0</v>
      </c>
      <c r="BD2507" s="171">
        <f>(VLOOKUP($D2507,'P4 Destination'!$C$21:$M$176,4,0))*BC2507</f>
        <v>0</v>
      </c>
      <c r="BE2507" s="172">
        <f t="shared" ref="BE2507:BE2540" si="1114">IF(AND($AU2507&gt;=6,$AU2507&lt;=15.99),$AU2507,0)</f>
        <v>0</v>
      </c>
      <c r="BF2507" s="171">
        <f>(VLOOKUP($D2507,'P4 Destination'!$C$21:$M$176,5,0))*BE2507</f>
        <v>0</v>
      </c>
      <c r="BG2507" s="172">
        <f t="shared" ref="BG2507:BG2540" si="1115">IF(AND($AU2507&gt;=16,$AU2507&lt;=25.99),$AU2507,0)</f>
        <v>0</v>
      </c>
      <c r="BH2507" s="171">
        <f>(VLOOKUP($D2507,'P4 Destination'!$C$21:$M$176,6,0))*BG2507</f>
        <v>0</v>
      </c>
      <c r="BI2507" s="172">
        <f t="shared" ref="BI2507:BI2540" si="1116">IF(AND($AU2507&gt;=26,$AU2507&lt;=35.99),$AU2507,0)</f>
        <v>0</v>
      </c>
      <c r="BJ2507" s="171">
        <f>(VLOOKUP($D2507,'P4 Destination'!$C$21:$M$176,7,0))*BI2507</f>
        <v>0</v>
      </c>
      <c r="BK2507" s="172">
        <f t="shared" ref="BK2507:BK2540" si="1117">IF(AND($AU2507&gt;=36,$AU2507&lt;=45.99),$AU2507,0)</f>
        <v>0</v>
      </c>
      <c r="BL2507" s="171">
        <f>(VLOOKUP($D2507,'P4 Destination'!$C$21:$M$176,8,0))*BK2507</f>
        <v>0</v>
      </c>
      <c r="BM2507" s="172">
        <f t="shared" ref="BM2507:BM2540" si="1118">IF(AND($AU2507&gt;=46,$AU2507&lt;=100),$AU2507,0)</f>
        <v>46</v>
      </c>
      <c r="BN2507" s="171">
        <f>(VLOOKUP($D2507,'P4 Destination'!$C$21:$M$176,9,0))*BM2507</f>
        <v>0</v>
      </c>
      <c r="BO2507" s="154">
        <f t="shared" si="1096"/>
        <v>2</v>
      </c>
      <c r="BP2507" s="171">
        <f>(VLOOKUP(D2507,'P4 Destination'!$C$21:$M$176,10,0))*K2507</f>
        <v>0</v>
      </c>
      <c r="BQ2507" s="171">
        <f>(VLOOKUP(D2507,'P4 Destination'!$C$21:$M$176,11,0))*J2507</f>
        <v>0</v>
      </c>
      <c r="BR2507" s="173">
        <f t="shared" ref="BR2507:BR2540" si="1119">SUM(BS2507:BU2507)</f>
        <v>0</v>
      </c>
      <c r="BS2507" s="173">
        <f>(AV2507*2500)*'P6 Verzekering'!$E$11</f>
        <v>0</v>
      </c>
      <c r="BT2507" s="173">
        <f>(AW2507*2500)*'P6 Verzekering'!$E$12</f>
        <v>0</v>
      </c>
      <c r="BU2507" s="173">
        <f>(L2507*2500)*'P6 Verzekering'!$E$13</f>
        <v>0</v>
      </c>
      <c r="BV2507" s="173">
        <f t="shared" ref="BV2507:BV2540" si="1120">SUM(O2507,AB2507,AX2507,AY2507,BR2507)</f>
        <v>0</v>
      </c>
      <c r="BW2507"/>
      <c r="BX2507"/>
    </row>
    <row r="2508" spans="1:76">
      <c r="A2508" s="152" t="s">
        <v>1875</v>
      </c>
      <c r="B2508" s="152" t="s">
        <v>219</v>
      </c>
      <c r="C2508" s="152" t="s">
        <v>219</v>
      </c>
      <c r="D2508" s="152" t="s">
        <v>452</v>
      </c>
      <c r="E2508" s="152" t="s">
        <v>449</v>
      </c>
      <c r="F2508" s="153">
        <f t="shared" si="1094"/>
        <v>36</v>
      </c>
      <c r="G2508" s="154">
        <v>1</v>
      </c>
      <c r="H2508" s="154">
        <f>IFERROR(VLOOKUP(B2508,'P2 Origin'!$C$21:$Q$176,15,FALSE),0)</f>
        <v>0</v>
      </c>
      <c r="I2508" s="154">
        <f>IFERROR(VLOOKUP(D2508,'P4 Destination'!$C$21:$Q$176,15,FALSE),0)</f>
        <v>0</v>
      </c>
      <c r="J2508" s="155"/>
      <c r="K2508" s="155"/>
      <c r="L2508" s="156">
        <v>36</v>
      </c>
      <c r="M2508" s="155">
        <v>2701</v>
      </c>
      <c r="N2508" s="155">
        <v>9</v>
      </c>
      <c r="O2508" s="157">
        <f t="shared" si="1097"/>
        <v>0</v>
      </c>
      <c r="P2508" s="158">
        <f t="shared" si="1098"/>
        <v>0</v>
      </c>
      <c r="Q2508" s="159">
        <f>IFERROR(VLOOKUP(N2508,'P1 Intra-Europees'!$A$15:$H$25,3,0),0)*P2508</f>
        <v>0</v>
      </c>
      <c r="R2508" s="160">
        <f t="shared" si="1099"/>
        <v>0</v>
      </c>
      <c r="S2508" s="159">
        <f>IFERROR(VLOOKUP(N2508,'P1 Intra-Europees'!$A$15:$H$25,4,0),0)*R2508</f>
        <v>0</v>
      </c>
      <c r="T2508" s="160">
        <f t="shared" si="1100"/>
        <v>0</v>
      </c>
      <c r="U2508" s="159">
        <f>IFERROR(VLOOKUP(N2508,'P1 Intra-Europees'!$A$15:$H$25,5,0),0)*T2508</f>
        <v>0</v>
      </c>
      <c r="V2508" s="160">
        <f t="shared" si="1101"/>
        <v>36</v>
      </c>
      <c r="W2508" s="159">
        <f>IFERROR(VLOOKUP(N2508,'P1 Intra-Europees'!$A$15:$H$25,6,0),0)*V2508</f>
        <v>0</v>
      </c>
      <c r="X2508" s="160">
        <f t="shared" si="1102"/>
        <v>0</v>
      </c>
      <c r="Y2508" s="159">
        <f>IFERROR(VLOOKUP(N2508,'P1 Intra-Europees'!$A$15:$H$25,7,0),0)*X2508</f>
        <v>0</v>
      </c>
      <c r="Z2508" s="161">
        <f t="shared" si="1103"/>
        <v>1</v>
      </c>
      <c r="AA2508" s="162">
        <f>IFERROR(VLOOKUP(N2508,'P1 Intra-Europees'!$A$15:$H$25,8,0),0)*Z2508</f>
        <v>0</v>
      </c>
      <c r="AB2508" s="163">
        <f t="shared" si="1104"/>
        <v>0</v>
      </c>
      <c r="AC2508" s="157" t="str">
        <f>VLOOKUP(B2508,'P2 Origin'!$C$21:$O$176,13,0)</f>
        <v>EUR</v>
      </c>
      <c r="AD2508" s="164">
        <f t="shared" si="1105"/>
        <v>0</v>
      </c>
      <c r="AE2508" s="165">
        <f>IF(AU2508&gt;0.1,VLOOKUP(B2508,'P2 Origin'!$C$21:$M$176,3,0)*H2508,0)</f>
        <v>0</v>
      </c>
      <c r="AF2508" s="166">
        <f t="shared" si="1106"/>
        <v>0</v>
      </c>
      <c r="AG2508" s="165">
        <f>(VLOOKUP(B2508,'P2 Origin'!$C$21:$M$176,4,0))*AF2508</f>
        <v>0</v>
      </c>
      <c r="AH2508" s="166">
        <f t="shared" si="1107"/>
        <v>0</v>
      </c>
      <c r="AI2508" s="165">
        <f>(VLOOKUP(B2508,'P2 Origin'!$C$21:$M$176,5,0))*AH2508</f>
        <v>0</v>
      </c>
      <c r="AJ2508" s="166">
        <f t="shared" si="1093"/>
        <v>0</v>
      </c>
      <c r="AK2508" s="165">
        <f>(VLOOKUP(B2508,'P2 Origin'!$C$21:$M$176,6,0))*AJ2508</f>
        <v>0</v>
      </c>
      <c r="AL2508" s="166">
        <f t="shared" si="1108"/>
        <v>0</v>
      </c>
      <c r="AM2508" s="165">
        <f>(VLOOKUP($B2508,'P2 Origin'!$C$21:$M$176,7,0))*AL2508</f>
        <v>0</v>
      </c>
      <c r="AN2508" s="166">
        <f t="shared" si="1109"/>
        <v>0</v>
      </c>
      <c r="AO2508" s="165">
        <f>(VLOOKUP($B2508,'P2 Origin'!$C$21:$M$176,8,0))*AN2508</f>
        <v>0</v>
      </c>
      <c r="AP2508" s="166">
        <f t="shared" si="1110"/>
        <v>0</v>
      </c>
      <c r="AQ2508" s="165">
        <f>(VLOOKUP($B2508,'P2 Origin'!$C$21:$M$176,9,0))*AP2508</f>
        <v>0</v>
      </c>
      <c r="AR2508" s="155">
        <f t="shared" si="1095"/>
        <v>0</v>
      </c>
      <c r="AS2508" s="164">
        <f>(VLOOKUP(B2508,'P2 Origin'!$C$21:$M$176,10,0))*K2508</f>
        <v>0</v>
      </c>
      <c r="AT2508" s="164">
        <f>(VLOOKUP(B2508,'P2 Origin'!$C$21:$M$176,11,0))*J2508</f>
        <v>0</v>
      </c>
      <c r="AU2508" s="167">
        <v>0</v>
      </c>
      <c r="AV2508" s="168">
        <v>0</v>
      </c>
      <c r="AW2508" s="169">
        <v>0</v>
      </c>
      <c r="AX2508" s="170">
        <f>IF(AU2508&gt;=0.1,'P3 Bureaumarge zee- en luchtvr.'!$D$12,0)</f>
        <v>0</v>
      </c>
      <c r="AY2508" s="163">
        <f t="shared" si="1111"/>
        <v>0</v>
      </c>
      <c r="AZ2508" s="157" t="str">
        <f>VLOOKUP(D2508,'P4 Destination'!$C$21:$O$176,13,0)</f>
        <v>USD</v>
      </c>
      <c r="BA2508" s="164">
        <f t="shared" si="1112"/>
        <v>0</v>
      </c>
      <c r="BB2508" s="171">
        <f>IF(AU2508&gt;0.1,(VLOOKUP(D2508,'P4 Destination'!$C$21:$M$176,3,0))*I2508,0)</f>
        <v>0</v>
      </c>
      <c r="BC2508" s="172">
        <f t="shared" si="1113"/>
        <v>0</v>
      </c>
      <c r="BD2508" s="171">
        <f>(VLOOKUP($D2508,'P4 Destination'!$C$21:$M$176,4,0))*BC2508</f>
        <v>0</v>
      </c>
      <c r="BE2508" s="172">
        <f t="shared" si="1114"/>
        <v>0</v>
      </c>
      <c r="BF2508" s="171">
        <f>(VLOOKUP($D2508,'P4 Destination'!$C$21:$M$176,5,0))*BE2508</f>
        <v>0</v>
      </c>
      <c r="BG2508" s="172">
        <f t="shared" si="1115"/>
        <v>0</v>
      </c>
      <c r="BH2508" s="171">
        <f>(VLOOKUP($D2508,'P4 Destination'!$C$21:$M$176,6,0))*BG2508</f>
        <v>0</v>
      </c>
      <c r="BI2508" s="172">
        <f t="shared" si="1116"/>
        <v>0</v>
      </c>
      <c r="BJ2508" s="171">
        <f>(VLOOKUP($D2508,'P4 Destination'!$C$21:$M$176,7,0))*BI2508</f>
        <v>0</v>
      </c>
      <c r="BK2508" s="172">
        <f t="shared" si="1117"/>
        <v>0</v>
      </c>
      <c r="BL2508" s="171">
        <f>(VLOOKUP($D2508,'P4 Destination'!$C$21:$M$176,8,0))*BK2508</f>
        <v>0</v>
      </c>
      <c r="BM2508" s="172">
        <f t="shared" si="1118"/>
        <v>0</v>
      </c>
      <c r="BN2508" s="171">
        <f>(VLOOKUP($D2508,'P4 Destination'!$C$21:$M$176,9,0))*BM2508</f>
        <v>0</v>
      </c>
      <c r="BO2508" s="154">
        <f t="shared" si="1096"/>
        <v>0</v>
      </c>
      <c r="BP2508" s="171">
        <f>(VLOOKUP(D2508,'P4 Destination'!$C$21:$M$176,10,0))*K2508</f>
        <v>0</v>
      </c>
      <c r="BQ2508" s="171">
        <f>(VLOOKUP(D2508,'P4 Destination'!$C$21:$M$176,11,0))*J2508</f>
        <v>0</v>
      </c>
      <c r="BR2508" s="173">
        <f t="shared" si="1119"/>
        <v>0</v>
      </c>
      <c r="BS2508" s="173">
        <f>(AV2508*2500)*'P6 Verzekering'!$E$11</f>
        <v>0</v>
      </c>
      <c r="BT2508" s="173">
        <f>(AW2508*2500)*'P6 Verzekering'!$E$12</f>
        <v>0</v>
      </c>
      <c r="BU2508" s="173">
        <f>(L2508*2500)*'P6 Verzekering'!$E$13</f>
        <v>0</v>
      </c>
      <c r="BV2508" s="173">
        <f t="shared" si="1120"/>
        <v>0</v>
      </c>
      <c r="BW2508"/>
      <c r="BX2508"/>
    </row>
    <row r="2509" spans="1:76">
      <c r="A2509" s="152" t="s">
        <v>1493</v>
      </c>
      <c r="B2509" s="152" t="s">
        <v>234</v>
      </c>
      <c r="C2509" s="152" t="s">
        <v>233</v>
      </c>
      <c r="D2509" s="152" t="s">
        <v>219</v>
      </c>
      <c r="E2509" s="152" t="s">
        <v>219</v>
      </c>
      <c r="F2509" s="153">
        <f t="shared" si="1094"/>
        <v>37</v>
      </c>
      <c r="G2509" s="154">
        <v>1</v>
      </c>
      <c r="H2509" s="154">
        <f>IFERROR(VLOOKUP(B2509,'P2 Origin'!$C$21:$Q$176,15,FALSE),0)</f>
        <v>1</v>
      </c>
      <c r="I2509" s="154">
        <f>IFERROR(VLOOKUP(D2509,'P4 Destination'!$C$21:$Q$176,15,FALSE),0)</f>
        <v>0</v>
      </c>
      <c r="J2509" s="155"/>
      <c r="K2509" s="155"/>
      <c r="L2509" s="156">
        <v>37</v>
      </c>
      <c r="M2509" s="155">
        <v>2479</v>
      </c>
      <c r="N2509" s="155">
        <v>8</v>
      </c>
      <c r="O2509" s="157">
        <f t="shared" si="1097"/>
        <v>0</v>
      </c>
      <c r="P2509" s="158">
        <f t="shared" si="1098"/>
        <v>0</v>
      </c>
      <c r="Q2509" s="159">
        <f>IFERROR(VLOOKUP(N2509,'P1 Intra-Europees'!$A$15:$H$25,3,0),0)*P2509</f>
        <v>0</v>
      </c>
      <c r="R2509" s="160">
        <f t="shared" si="1099"/>
        <v>0</v>
      </c>
      <c r="S2509" s="159">
        <f>IFERROR(VLOOKUP(N2509,'P1 Intra-Europees'!$A$15:$H$25,4,0),0)*R2509</f>
        <v>0</v>
      </c>
      <c r="T2509" s="160">
        <f t="shared" si="1100"/>
        <v>0</v>
      </c>
      <c r="U2509" s="159">
        <f>IFERROR(VLOOKUP(N2509,'P1 Intra-Europees'!$A$15:$H$25,5,0),0)*T2509</f>
        <v>0</v>
      </c>
      <c r="V2509" s="160">
        <f t="shared" si="1101"/>
        <v>37</v>
      </c>
      <c r="W2509" s="159">
        <f>IFERROR(VLOOKUP(N2509,'P1 Intra-Europees'!$A$15:$H$25,6,0),0)*V2509</f>
        <v>0</v>
      </c>
      <c r="X2509" s="160">
        <f t="shared" si="1102"/>
        <v>0</v>
      </c>
      <c r="Y2509" s="159">
        <f>IFERROR(VLOOKUP(N2509,'P1 Intra-Europees'!$A$15:$H$25,7,0),0)*X2509</f>
        <v>0</v>
      </c>
      <c r="Z2509" s="161">
        <f t="shared" si="1103"/>
        <v>1</v>
      </c>
      <c r="AA2509" s="162">
        <f>IFERROR(VLOOKUP(N2509,'P1 Intra-Europees'!$A$15:$H$25,8,0),0)*Z2509</f>
        <v>0</v>
      </c>
      <c r="AB2509" s="163">
        <f t="shared" si="1104"/>
        <v>0</v>
      </c>
      <c r="AC2509" s="157" t="str">
        <f>VLOOKUP(B2509,'P2 Origin'!$C$21:$O$176,13,0)</f>
        <v>EUR</v>
      </c>
      <c r="AD2509" s="164">
        <f t="shared" si="1105"/>
        <v>0</v>
      </c>
      <c r="AE2509" s="165">
        <f>IF(AU2509&gt;0.1,VLOOKUP(B2509,'P2 Origin'!$C$21:$M$176,3,0)*H2509,0)</f>
        <v>0</v>
      </c>
      <c r="AF2509" s="166">
        <f t="shared" si="1106"/>
        <v>0</v>
      </c>
      <c r="AG2509" s="165">
        <f>(VLOOKUP(B2509,'P2 Origin'!$C$21:$M$176,4,0))*AF2509</f>
        <v>0</v>
      </c>
      <c r="AH2509" s="166">
        <f t="shared" si="1107"/>
        <v>0</v>
      </c>
      <c r="AI2509" s="165">
        <f>(VLOOKUP(B2509,'P2 Origin'!$C$21:$M$176,5,0))*AH2509</f>
        <v>0</v>
      </c>
      <c r="AJ2509" s="166">
        <f t="shared" si="1093"/>
        <v>0</v>
      </c>
      <c r="AK2509" s="165">
        <f>(VLOOKUP(B2509,'P2 Origin'!$C$21:$M$176,6,0))*AJ2509</f>
        <v>0</v>
      </c>
      <c r="AL2509" s="166">
        <f t="shared" si="1108"/>
        <v>0</v>
      </c>
      <c r="AM2509" s="165">
        <f>(VLOOKUP($B2509,'P2 Origin'!$C$21:$M$176,7,0))*AL2509</f>
        <v>0</v>
      </c>
      <c r="AN2509" s="166">
        <f t="shared" si="1109"/>
        <v>0</v>
      </c>
      <c r="AO2509" s="165">
        <f>(VLOOKUP($B2509,'P2 Origin'!$C$21:$M$176,8,0))*AN2509</f>
        <v>0</v>
      </c>
      <c r="AP2509" s="166">
        <f t="shared" si="1110"/>
        <v>0</v>
      </c>
      <c r="AQ2509" s="165">
        <f>(VLOOKUP($B2509,'P2 Origin'!$C$21:$M$176,9,0))*AP2509</f>
        <v>0</v>
      </c>
      <c r="AR2509" s="155">
        <f t="shared" si="1095"/>
        <v>0</v>
      </c>
      <c r="AS2509" s="164">
        <f>(VLOOKUP(B2509,'P2 Origin'!$C$21:$M$176,10,0))*K2509</f>
        <v>0</v>
      </c>
      <c r="AT2509" s="164">
        <f>(VLOOKUP(B2509,'P2 Origin'!$C$21:$M$176,11,0))*J2509</f>
        <v>0</v>
      </c>
      <c r="AU2509" s="167">
        <v>0</v>
      </c>
      <c r="AV2509" s="168">
        <v>0</v>
      </c>
      <c r="AW2509" s="169">
        <v>0</v>
      </c>
      <c r="AX2509" s="170">
        <f>IF(AU2509&gt;=0.1,'P3 Bureaumarge zee- en luchtvr.'!$D$12,0)</f>
        <v>0</v>
      </c>
      <c r="AY2509" s="163">
        <f t="shared" si="1111"/>
        <v>0</v>
      </c>
      <c r="AZ2509" s="157" t="str">
        <f>VLOOKUP(D2509,'P4 Destination'!$C$21:$O$176,13,0)</f>
        <v>EUR</v>
      </c>
      <c r="BA2509" s="164">
        <f t="shared" si="1112"/>
        <v>0</v>
      </c>
      <c r="BB2509" s="171">
        <f>IF(AU2509&gt;0.1,(VLOOKUP(D2509,'P4 Destination'!$C$21:$M$176,3,0))*I2509,0)</f>
        <v>0</v>
      </c>
      <c r="BC2509" s="172">
        <f t="shared" si="1113"/>
        <v>0</v>
      </c>
      <c r="BD2509" s="171">
        <f>(VLOOKUP($D2509,'P4 Destination'!$C$21:$M$176,4,0))*BC2509</f>
        <v>0</v>
      </c>
      <c r="BE2509" s="172">
        <f t="shared" si="1114"/>
        <v>0</v>
      </c>
      <c r="BF2509" s="171">
        <f>(VLOOKUP($D2509,'P4 Destination'!$C$21:$M$176,5,0))*BE2509</f>
        <v>0</v>
      </c>
      <c r="BG2509" s="172">
        <f t="shared" si="1115"/>
        <v>0</v>
      </c>
      <c r="BH2509" s="171">
        <f>(VLOOKUP($D2509,'P4 Destination'!$C$21:$M$176,6,0))*BG2509</f>
        <v>0</v>
      </c>
      <c r="BI2509" s="172">
        <f t="shared" si="1116"/>
        <v>0</v>
      </c>
      <c r="BJ2509" s="171">
        <f>(VLOOKUP($D2509,'P4 Destination'!$C$21:$M$176,7,0))*BI2509</f>
        <v>0</v>
      </c>
      <c r="BK2509" s="172">
        <f t="shared" si="1117"/>
        <v>0</v>
      </c>
      <c r="BL2509" s="171">
        <f>(VLOOKUP($D2509,'P4 Destination'!$C$21:$M$176,8,0))*BK2509</f>
        <v>0</v>
      </c>
      <c r="BM2509" s="172">
        <f t="shared" si="1118"/>
        <v>0</v>
      </c>
      <c r="BN2509" s="171">
        <f>(VLOOKUP($D2509,'P4 Destination'!$C$21:$M$176,9,0))*BM2509</f>
        <v>0</v>
      </c>
      <c r="BO2509" s="154">
        <f t="shared" si="1096"/>
        <v>0</v>
      </c>
      <c r="BP2509" s="171">
        <f>(VLOOKUP(D2509,'P4 Destination'!$C$21:$M$176,10,0))*K2509</f>
        <v>0</v>
      </c>
      <c r="BQ2509" s="171">
        <f>(VLOOKUP(D2509,'P4 Destination'!$C$21:$M$176,11,0))*J2509</f>
        <v>0</v>
      </c>
      <c r="BR2509" s="173">
        <f t="shared" si="1119"/>
        <v>0</v>
      </c>
      <c r="BS2509" s="173">
        <f>(AV2509*2500)*'P6 Verzekering'!$E$11</f>
        <v>0</v>
      </c>
      <c r="BT2509" s="173">
        <f>(AW2509*2500)*'P6 Verzekering'!$E$12</f>
        <v>0</v>
      </c>
      <c r="BU2509" s="173">
        <f>(L2509*2500)*'P6 Verzekering'!$E$13</f>
        <v>0</v>
      </c>
      <c r="BV2509" s="173">
        <f t="shared" si="1120"/>
        <v>0</v>
      </c>
      <c r="BW2509"/>
      <c r="BX2509"/>
    </row>
    <row r="2510" spans="1:76">
      <c r="A2510" s="152" t="s">
        <v>2913</v>
      </c>
      <c r="B2510" s="152" t="s">
        <v>159</v>
      </c>
      <c r="C2510" s="152" t="s">
        <v>158</v>
      </c>
      <c r="D2510" s="152" t="s">
        <v>219</v>
      </c>
      <c r="E2510" s="152" t="s">
        <v>219</v>
      </c>
      <c r="F2510" s="153">
        <f t="shared" si="1094"/>
        <v>38</v>
      </c>
      <c r="G2510" s="154">
        <v>1</v>
      </c>
      <c r="H2510" s="154">
        <f>IFERROR(VLOOKUP(B2510,'P2 Origin'!$C$21:$Q$176,15,FALSE),0)</f>
        <v>1</v>
      </c>
      <c r="I2510" s="154">
        <f>IFERROR(VLOOKUP(D2510,'P4 Destination'!$C$21:$Q$176,15,FALSE),0)</f>
        <v>0</v>
      </c>
      <c r="J2510" s="155"/>
      <c r="K2510" s="155"/>
      <c r="L2510" s="156">
        <v>38</v>
      </c>
      <c r="M2510" s="155">
        <v>2178</v>
      </c>
      <c r="N2510" s="155">
        <v>8</v>
      </c>
      <c r="O2510" s="157">
        <f t="shared" si="1097"/>
        <v>0</v>
      </c>
      <c r="P2510" s="158">
        <f t="shared" si="1098"/>
        <v>0</v>
      </c>
      <c r="Q2510" s="159">
        <f>IFERROR(VLOOKUP(N2510,'P1 Intra-Europees'!$A$15:$H$25,3,0),0)*P2510</f>
        <v>0</v>
      </c>
      <c r="R2510" s="160">
        <f t="shared" si="1099"/>
        <v>0</v>
      </c>
      <c r="S2510" s="159">
        <f>IFERROR(VLOOKUP(N2510,'P1 Intra-Europees'!$A$15:$H$25,4,0),0)*R2510</f>
        <v>0</v>
      </c>
      <c r="T2510" s="160">
        <f t="shared" si="1100"/>
        <v>0</v>
      </c>
      <c r="U2510" s="159">
        <f>IFERROR(VLOOKUP(N2510,'P1 Intra-Europees'!$A$15:$H$25,5,0),0)*T2510</f>
        <v>0</v>
      </c>
      <c r="V2510" s="160">
        <f t="shared" si="1101"/>
        <v>38</v>
      </c>
      <c r="W2510" s="159">
        <f>IFERROR(VLOOKUP(N2510,'P1 Intra-Europees'!$A$15:$H$25,6,0),0)*V2510</f>
        <v>0</v>
      </c>
      <c r="X2510" s="160">
        <f t="shared" si="1102"/>
        <v>0</v>
      </c>
      <c r="Y2510" s="159">
        <f>IFERROR(VLOOKUP(N2510,'P1 Intra-Europees'!$A$15:$H$25,7,0),0)*X2510</f>
        <v>0</v>
      </c>
      <c r="Z2510" s="161">
        <f t="shared" si="1103"/>
        <v>1</v>
      </c>
      <c r="AA2510" s="162">
        <f>IFERROR(VLOOKUP(N2510,'P1 Intra-Europees'!$A$15:$H$25,8,0),0)*Z2510</f>
        <v>0</v>
      </c>
      <c r="AB2510" s="163">
        <f t="shared" si="1104"/>
        <v>0</v>
      </c>
      <c r="AC2510" s="157" t="str">
        <f>VLOOKUP(B2510,'P2 Origin'!$C$21:$O$176,13,0)</f>
        <v>EUR</v>
      </c>
      <c r="AD2510" s="164">
        <f t="shared" si="1105"/>
        <v>0</v>
      </c>
      <c r="AE2510" s="165">
        <f>IF(AU2510&gt;0.1,VLOOKUP(B2510,'P2 Origin'!$C$21:$M$176,3,0)*H2510,0)</f>
        <v>0</v>
      </c>
      <c r="AF2510" s="166">
        <f t="shared" si="1106"/>
        <v>0</v>
      </c>
      <c r="AG2510" s="165">
        <f>(VLOOKUP(B2510,'P2 Origin'!$C$21:$M$176,4,0))*AF2510</f>
        <v>0</v>
      </c>
      <c r="AH2510" s="166">
        <f t="shared" si="1107"/>
        <v>0</v>
      </c>
      <c r="AI2510" s="165">
        <f>(VLOOKUP(B2510,'P2 Origin'!$C$21:$M$176,5,0))*AH2510</f>
        <v>0</v>
      </c>
      <c r="AJ2510" s="166">
        <f t="shared" si="1093"/>
        <v>0</v>
      </c>
      <c r="AK2510" s="165">
        <f>(VLOOKUP(B2510,'P2 Origin'!$C$21:$M$176,6,0))*AJ2510</f>
        <v>0</v>
      </c>
      <c r="AL2510" s="166">
        <f t="shared" si="1108"/>
        <v>0</v>
      </c>
      <c r="AM2510" s="165">
        <f>(VLOOKUP($B2510,'P2 Origin'!$C$21:$M$176,7,0))*AL2510</f>
        <v>0</v>
      </c>
      <c r="AN2510" s="166">
        <f t="shared" si="1109"/>
        <v>0</v>
      </c>
      <c r="AO2510" s="165">
        <f>(VLOOKUP($B2510,'P2 Origin'!$C$21:$M$176,8,0))*AN2510</f>
        <v>0</v>
      </c>
      <c r="AP2510" s="166">
        <f t="shared" si="1110"/>
        <v>0</v>
      </c>
      <c r="AQ2510" s="165">
        <f>(VLOOKUP($B2510,'P2 Origin'!$C$21:$M$176,9,0))*AP2510</f>
        <v>0</v>
      </c>
      <c r="AR2510" s="155">
        <f t="shared" si="1095"/>
        <v>0</v>
      </c>
      <c r="AS2510" s="164">
        <f>(VLOOKUP(B2510,'P2 Origin'!$C$21:$M$176,10,0))*K2510</f>
        <v>0</v>
      </c>
      <c r="AT2510" s="164">
        <f>(VLOOKUP(B2510,'P2 Origin'!$C$21:$M$176,11,0))*J2510</f>
        <v>0</v>
      </c>
      <c r="AU2510" s="167">
        <v>0</v>
      </c>
      <c r="AV2510" s="168">
        <v>0</v>
      </c>
      <c r="AW2510" s="169">
        <v>0</v>
      </c>
      <c r="AX2510" s="170">
        <f>IF(AU2510&gt;=0.1,'P3 Bureaumarge zee- en luchtvr.'!$D$12,0)</f>
        <v>0</v>
      </c>
      <c r="AY2510" s="163">
        <f t="shared" si="1111"/>
        <v>0</v>
      </c>
      <c r="AZ2510" s="157" t="str">
        <f>VLOOKUP(D2510,'P4 Destination'!$C$21:$O$176,13,0)</f>
        <v>EUR</v>
      </c>
      <c r="BA2510" s="164">
        <f t="shared" si="1112"/>
        <v>0</v>
      </c>
      <c r="BB2510" s="171">
        <f>IF(AU2510&gt;0.1,(VLOOKUP(D2510,'P4 Destination'!$C$21:$M$176,3,0))*I2510,0)</f>
        <v>0</v>
      </c>
      <c r="BC2510" s="172">
        <f t="shared" si="1113"/>
        <v>0</v>
      </c>
      <c r="BD2510" s="171">
        <f>(VLOOKUP($D2510,'P4 Destination'!$C$21:$M$176,4,0))*BC2510</f>
        <v>0</v>
      </c>
      <c r="BE2510" s="172">
        <f t="shared" si="1114"/>
        <v>0</v>
      </c>
      <c r="BF2510" s="171">
        <f>(VLOOKUP($D2510,'P4 Destination'!$C$21:$M$176,5,0))*BE2510</f>
        <v>0</v>
      </c>
      <c r="BG2510" s="172">
        <f t="shared" si="1115"/>
        <v>0</v>
      </c>
      <c r="BH2510" s="171">
        <f>(VLOOKUP($D2510,'P4 Destination'!$C$21:$M$176,6,0))*BG2510</f>
        <v>0</v>
      </c>
      <c r="BI2510" s="172">
        <f t="shared" si="1116"/>
        <v>0</v>
      </c>
      <c r="BJ2510" s="171">
        <f>(VLOOKUP($D2510,'P4 Destination'!$C$21:$M$176,7,0))*BI2510</f>
        <v>0</v>
      </c>
      <c r="BK2510" s="172">
        <f t="shared" si="1117"/>
        <v>0</v>
      </c>
      <c r="BL2510" s="171">
        <f>(VLOOKUP($D2510,'P4 Destination'!$C$21:$M$176,8,0))*BK2510</f>
        <v>0</v>
      </c>
      <c r="BM2510" s="172">
        <f t="shared" si="1118"/>
        <v>0</v>
      </c>
      <c r="BN2510" s="171">
        <f>(VLOOKUP($D2510,'P4 Destination'!$C$21:$M$176,9,0))*BM2510</f>
        <v>0</v>
      </c>
      <c r="BO2510" s="154">
        <f t="shared" si="1096"/>
        <v>0</v>
      </c>
      <c r="BP2510" s="171">
        <f>(VLOOKUP(D2510,'P4 Destination'!$C$21:$M$176,10,0))*K2510</f>
        <v>0</v>
      </c>
      <c r="BQ2510" s="171">
        <f>(VLOOKUP(D2510,'P4 Destination'!$C$21:$M$176,11,0))*J2510</f>
        <v>0</v>
      </c>
      <c r="BR2510" s="173">
        <f t="shared" si="1119"/>
        <v>0</v>
      </c>
      <c r="BS2510" s="173">
        <f>(AV2510*2500)*'P6 Verzekering'!$E$11</f>
        <v>0</v>
      </c>
      <c r="BT2510" s="173">
        <f>(AW2510*2500)*'P6 Verzekering'!$E$12</f>
        <v>0</v>
      </c>
      <c r="BU2510" s="173">
        <f>(L2510*2500)*'P6 Verzekering'!$E$13</f>
        <v>0</v>
      </c>
      <c r="BV2510" s="173">
        <f t="shared" si="1120"/>
        <v>0</v>
      </c>
      <c r="BW2510"/>
      <c r="BX2510"/>
    </row>
    <row r="2511" spans="1:76">
      <c r="A2511" s="152" t="s">
        <v>1496</v>
      </c>
      <c r="B2511" s="152" t="s">
        <v>234</v>
      </c>
      <c r="C2511" s="152" t="s">
        <v>233</v>
      </c>
      <c r="D2511" s="152" t="s">
        <v>219</v>
      </c>
      <c r="E2511" s="152" t="s">
        <v>219</v>
      </c>
      <c r="F2511" s="153">
        <f t="shared" si="1094"/>
        <v>39</v>
      </c>
      <c r="G2511" s="154">
        <v>1</v>
      </c>
      <c r="H2511" s="154">
        <f>IFERROR(VLOOKUP(B2511,'P2 Origin'!$C$21:$Q$176,15,FALSE),0)</f>
        <v>1</v>
      </c>
      <c r="I2511" s="154">
        <f>IFERROR(VLOOKUP(D2511,'P4 Destination'!$C$21:$Q$176,15,FALSE),0)</f>
        <v>0</v>
      </c>
      <c r="J2511" s="155"/>
      <c r="K2511" s="155"/>
      <c r="L2511" s="156">
        <v>39</v>
      </c>
      <c r="M2511" s="155">
        <v>2457</v>
      </c>
      <c r="N2511" s="155">
        <v>8</v>
      </c>
      <c r="O2511" s="157">
        <f t="shared" si="1097"/>
        <v>0</v>
      </c>
      <c r="P2511" s="158">
        <f t="shared" si="1098"/>
        <v>0</v>
      </c>
      <c r="Q2511" s="159">
        <f>IFERROR(VLOOKUP(N2511,'P1 Intra-Europees'!$A$15:$H$25,3,0),0)*P2511</f>
        <v>0</v>
      </c>
      <c r="R2511" s="160">
        <f t="shared" si="1099"/>
        <v>0</v>
      </c>
      <c r="S2511" s="159">
        <f>IFERROR(VLOOKUP(N2511,'P1 Intra-Europees'!$A$15:$H$25,4,0),0)*R2511</f>
        <v>0</v>
      </c>
      <c r="T2511" s="160">
        <f t="shared" si="1100"/>
        <v>0</v>
      </c>
      <c r="U2511" s="159">
        <f>IFERROR(VLOOKUP(N2511,'P1 Intra-Europees'!$A$15:$H$25,5,0),0)*T2511</f>
        <v>0</v>
      </c>
      <c r="V2511" s="160">
        <f t="shared" si="1101"/>
        <v>39</v>
      </c>
      <c r="W2511" s="159">
        <f>IFERROR(VLOOKUP(N2511,'P1 Intra-Europees'!$A$15:$H$25,6,0),0)*V2511</f>
        <v>0</v>
      </c>
      <c r="X2511" s="160">
        <f t="shared" si="1102"/>
        <v>0</v>
      </c>
      <c r="Y2511" s="159">
        <f>IFERROR(VLOOKUP(N2511,'P1 Intra-Europees'!$A$15:$H$25,7,0),0)*X2511</f>
        <v>0</v>
      </c>
      <c r="Z2511" s="161">
        <f t="shared" si="1103"/>
        <v>1</v>
      </c>
      <c r="AA2511" s="162">
        <f>IFERROR(VLOOKUP(N2511,'P1 Intra-Europees'!$A$15:$H$25,8,0),0)*Z2511</f>
        <v>0</v>
      </c>
      <c r="AB2511" s="163">
        <f t="shared" si="1104"/>
        <v>0</v>
      </c>
      <c r="AC2511" s="157" t="str">
        <f>VLOOKUP(B2511,'P2 Origin'!$C$21:$O$176,13,0)</f>
        <v>EUR</v>
      </c>
      <c r="AD2511" s="164">
        <f t="shared" si="1105"/>
        <v>0</v>
      </c>
      <c r="AE2511" s="165">
        <f>IF(AU2511&gt;0.1,VLOOKUP(B2511,'P2 Origin'!$C$21:$M$176,3,0)*H2511,0)</f>
        <v>0</v>
      </c>
      <c r="AF2511" s="166">
        <f t="shared" si="1106"/>
        <v>0</v>
      </c>
      <c r="AG2511" s="165">
        <f>(VLOOKUP(B2511,'P2 Origin'!$C$21:$M$176,4,0))*AF2511</f>
        <v>0</v>
      </c>
      <c r="AH2511" s="166">
        <f t="shared" si="1107"/>
        <v>0</v>
      </c>
      <c r="AI2511" s="165">
        <f>(VLOOKUP(B2511,'P2 Origin'!$C$21:$M$176,5,0))*AH2511</f>
        <v>0</v>
      </c>
      <c r="AJ2511" s="166">
        <f t="shared" ref="AJ2511:AJ2540" si="1121">IF(AND(AU2511&gt;=16,AU2511&lt;=25.99),$AU2511,0)</f>
        <v>0</v>
      </c>
      <c r="AK2511" s="165">
        <f>(VLOOKUP(B2511,'P2 Origin'!$C$21:$M$176,6,0))*AJ2511</f>
        <v>0</v>
      </c>
      <c r="AL2511" s="166">
        <f t="shared" si="1108"/>
        <v>0</v>
      </c>
      <c r="AM2511" s="165">
        <f>(VLOOKUP($B2511,'P2 Origin'!$C$21:$M$176,7,0))*AL2511</f>
        <v>0</v>
      </c>
      <c r="AN2511" s="166">
        <f t="shared" si="1109"/>
        <v>0</v>
      </c>
      <c r="AO2511" s="165">
        <f>(VLOOKUP($B2511,'P2 Origin'!$C$21:$M$176,8,0))*AN2511</f>
        <v>0</v>
      </c>
      <c r="AP2511" s="166">
        <f t="shared" si="1110"/>
        <v>0</v>
      </c>
      <c r="AQ2511" s="165">
        <f>(VLOOKUP($B2511,'P2 Origin'!$C$21:$M$176,9,0))*AP2511</f>
        <v>0</v>
      </c>
      <c r="AR2511" s="155">
        <f t="shared" si="1095"/>
        <v>0</v>
      </c>
      <c r="AS2511" s="164">
        <f>(VLOOKUP(B2511,'P2 Origin'!$C$21:$M$176,10,0))*K2511</f>
        <v>0</v>
      </c>
      <c r="AT2511" s="164">
        <f>(VLOOKUP(B2511,'P2 Origin'!$C$21:$M$176,11,0))*J2511</f>
        <v>0</v>
      </c>
      <c r="AU2511" s="167">
        <v>0</v>
      </c>
      <c r="AV2511" s="168">
        <v>0</v>
      </c>
      <c r="AW2511" s="169">
        <v>0</v>
      </c>
      <c r="AX2511" s="170">
        <f>IF(AU2511&gt;=0.1,'P3 Bureaumarge zee- en luchtvr.'!$D$12,0)</f>
        <v>0</v>
      </c>
      <c r="AY2511" s="163">
        <f t="shared" si="1111"/>
        <v>0</v>
      </c>
      <c r="AZ2511" s="157" t="str">
        <f>VLOOKUP(D2511,'P4 Destination'!$C$21:$O$176,13,0)</f>
        <v>EUR</v>
      </c>
      <c r="BA2511" s="164">
        <f t="shared" si="1112"/>
        <v>0</v>
      </c>
      <c r="BB2511" s="171">
        <f>IF(AU2511&gt;0.1,(VLOOKUP(D2511,'P4 Destination'!$C$21:$M$176,3,0))*I2511,0)</f>
        <v>0</v>
      </c>
      <c r="BC2511" s="172">
        <f t="shared" si="1113"/>
        <v>0</v>
      </c>
      <c r="BD2511" s="171">
        <f>(VLOOKUP($D2511,'P4 Destination'!$C$21:$M$176,4,0))*BC2511</f>
        <v>0</v>
      </c>
      <c r="BE2511" s="172">
        <f t="shared" si="1114"/>
        <v>0</v>
      </c>
      <c r="BF2511" s="171">
        <f>(VLOOKUP($D2511,'P4 Destination'!$C$21:$M$176,5,0))*BE2511</f>
        <v>0</v>
      </c>
      <c r="BG2511" s="172">
        <f t="shared" si="1115"/>
        <v>0</v>
      </c>
      <c r="BH2511" s="171">
        <f>(VLOOKUP($D2511,'P4 Destination'!$C$21:$M$176,6,0))*BG2511</f>
        <v>0</v>
      </c>
      <c r="BI2511" s="172">
        <f t="shared" si="1116"/>
        <v>0</v>
      </c>
      <c r="BJ2511" s="171">
        <f>(VLOOKUP($D2511,'P4 Destination'!$C$21:$M$176,7,0))*BI2511</f>
        <v>0</v>
      </c>
      <c r="BK2511" s="172">
        <f t="shared" si="1117"/>
        <v>0</v>
      </c>
      <c r="BL2511" s="171">
        <f>(VLOOKUP($D2511,'P4 Destination'!$C$21:$M$176,8,0))*BK2511</f>
        <v>0</v>
      </c>
      <c r="BM2511" s="172">
        <f t="shared" si="1118"/>
        <v>0</v>
      </c>
      <c r="BN2511" s="171">
        <f>(VLOOKUP($D2511,'P4 Destination'!$C$21:$M$176,9,0))*BM2511</f>
        <v>0</v>
      </c>
      <c r="BO2511" s="154">
        <f t="shared" si="1096"/>
        <v>0</v>
      </c>
      <c r="BP2511" s="171">
        <f>(VLOOKUP(D2511,'P4 Destination'!$C$21:$M$176,10,0))*K2511</f>
        <v>0</v>
      </c>
      <c r="BQ2511" s="171">
        <f>(VLOOKUP(D2511,'P4 Destination'!$C$21:$M$176,11,0))*J2511</f>
        <v>0</v>
      </c>
      <c r="BR2511" s="173">
        <f t="shared" si="1119"/>
        <v>0</v>
      </c>
      <c r="BS2511" s="173">
        <f>(AV2511*2500)*'P6 Verzekering'!$E$11</f>
        <v>0</v>
      </c>
      <c r="BT2511" s="173">
        <f>(AW2511*2500)*'P6 Verzekering'!$E$12</f>
        <v>0</v>
      </c>
      <c r="BU2511" s="173">
        <f>(L2511*2500)*'P6 Verzekering'!$E$13</f>
        <v>0</v>
      </c>
      <c r="BV2511" s="173">
        <f t="shared" si="1120"/>
        <v>0</v>
      </c>
      <c r="BW2511"/>
      <c r="BX2511"/>
    </row>
    <row r="2512" spans="1:76">
      <c r="A2512" s="152" t="s">
        <v>2912</v>
      </c>
      <c r="B2512" s="152" t="s">
        <v>159</v>
      </c>
      <c r="C2512" s="152" t="s">
        <v>158</v>
      </c>
      <c r="D2512" s="152" t="s">
        <v>255</v>
      </c>
      <c r="E2512" s="152" t="s">
        <v>254</v>
      </c>
      <c r="F2512" s="153">
        <f t="shared" si="1094"/>
        <v>40</v>
      </c>
      <c r="G2512" s="154">
        <v>1</v>
      </c>
      <c r="H2512" s="154">
        <f>IFERROR(VLOOKUP(B2512,'P2 Origin'!$C$21:$Q$176,15,FALSE),0)</f>
        <v>1</v>
      </c>
      <c r="I2512" s="154">
        <f>IFERROR(VLOOKUP(D2512,'P4 Destination'!$C$21:$Q$176,15,FALSE),0)</f>
        <v>1</v>
      </c>
      <c r="J2512" s="155"/>
      <c r="K2512" s="155"/>
      <c r="L2512" s="156">
        <v>40</v>
      </c>
      <c r="M2512" s="155">
        <v>1306</v>
      </c>
      <c r="N2512" s="155">
        <v>6</v>
      </c>
      <c r="O2512" s="157">
        <f t="shared" si="1097"/>
        <v>0</v>
      </c>
      <c r="P2512" s="158">
        <f t="shared" si="1098"/>
        <v>0</v>
      </c>
      <c r="Q2512" s="159">
        <f>IFERROR(VLOOKUP(N2512,'P1 Intra-Europees'!$A$15:$H$25,3,0),0)*P2512</f>
        <v>0</v>
      </c>
      <c r="R2512" s="160">
        <f t="shared" si="1099"/>
        <v>0</v>
      </c>
      <c r="S2512" s="159">
        <f>IFERROR(VLOOKUP(N2512,'P1 Intra-Europees'!$A$15:$H$25,4,0),0)*R2512</f>
        <v>0</v>
      </c>
      <c r="T2512" s="160">
        <f t="shared" si="1100"/>
        <v>0</v>
      </c>
      <c r="U2512" s="159">
        <f>IFERROR(VLOOKUP(N2512,'P1 Intra-Europees'!$A$15:$H$25,5,0),0)*T2512</f>
        <v>0</v>
      </c>
      <c r="V2512" s="160">
        <f t="shared" si="1101"/>
        <v>40</v>
      </c>
      <c r="W2512" s="159">
        <f>IFERROR(VLOOKUP(N2512,'P1 Intra-Europees'!$A$15:$H$25,6,0),0)*V2512</f>
        <v>0</v>
      </c>
      <c r="X2512" s="160">
        <f t="shared" si="1102"/>
        <v>0</v>
      </c>
      <c r="Y2512" s="159">
        <f>IFERROR(VLOOKUP(N2512,'P1 Intra-Europees'!$A$15:$H$25,7,0),0)*X2512</f>
        <v>0</v>
      </c>
      <c r="Z2512" s="161">
        <f t="shared" si="1103"/>
        <v>1</v>
      </c>
      <c r="AA2512" s="162">
        <f>IFERROR(VLOOKUP(N2512,'P1 Intra-Europees'!$A$15:$H$25,8,0),0)*Z2512</f>
        <v>0</v>
      </c>
      <c r="AB2512" s="163">
        <f t="shared" si="1104"/>
        <v>0</v>
      </c>
      <c r="AC2512" s="157" t="str">
        <f>VLOOKUP(B2512,'P2 Origin'!$C$21:$O$176,13,0)</f>
        <v>EUR</v>
      </c>
      <c r="AD2512" s="164">
        <f t="shared" si="1105"/>
        <v>0</v>
      </c>
      <c r="AE2512" s="165">
        <f>IF(AU2512&gt;0.1,VLOOKUP(B2512,'P2 Origin'!$C$21:$M$176,3,0)*H2512,0)</f>
        <v>0</v>
      </c>
      <c r="AF2512" s="166">
        <f t="shared" si="1106"/>
        <v>0</v>
      </c>
      <c r="AG2512" s="165">
        <f>(VLOOKUP(B2512,'P2 Origin'!$C$21:$M$176,4,0))*AF2512</f>
        <v>0</v>
      </c>
      <c r="AH2512" s="166">
        <f t="shared" si="1107"/>
        <v>0</v>
      </c>
      <c r="AI2512" s="165">
        <f>(VLOOKUP(B2512,'P2 Origin'!$C$21:$M$176,5,0))*AH2512</f>
        <v>0</v>
      </c>
      <c r="AJ2512" s="166">
        <f t="shared" si="1121"/>
        <v>0</v>
      </c>
      <c r="AK2512" s="165">
        <f>(VLOOKUP(B2512,'P2 Origin'!$C$21:$M$176,6,0))*AJ2512</f>
        <v>0</v>
      </c>
      <c r="AL2512" s="166">
        <f t="shared" si="1108"/>
        <v>0</v>
      </c>
      <c r="AM2512" s="165">
        <f>(VLOOKUP($B2512,'P2 Origin'!$C$21:$M$176,7,0))*AL2512</f>
        <v>0</v>
      </c>
      <c r="AN2512" s="166">
        <f t="shared" si="1109"/>
        <v>0</v>
      </c>
      <c r="AO2512" s="165">
        <f>(VLOOKUP($B2512,'P2 Origin'!$C$21:$M$176,8,0))*AN2512</f>
        <v>0</v>
      </c>
      <c r="AP2512" s="166">
        <f t="shared" si="1110"/>
        <v>0</v>
      </c>
      <c r="AQ2512" s="165">
        <f>(VLOOKUP($B2512,'P2 Origin'!$C$21:$M$176,9,0))*AP2512</f>
        <v>0</v>
      </c>
      <c r="AR2512" s="155">
        <f t="shared" si="1095"/>
        <v>0</v>
      </c>
      <c r="AS2512" s="164">
        <f>(VLOOKUP(B2512,'P2 Origin'!$C$21:$M$176,10,0))*K2512</f>
        <v>0</v>
      </c>
      <c r="AT2512" s="164">
        <f>(VLOOKUP(B2512,'P2 Origin'!$C$21:$M$176,11,0))*J2512</f>
        <v>0</v>
      </c>
      <c r="AU2512" s="167">
        <v>0</v>
      </c>
      <c r="AV2512" s="168">
        <v>0</v>
      </c>
      <c r="AW2512" s="169">
        <v>0</v>
      </c>
      <c r="AX2512" s="170">
        <f>IF(AU2512&gt;=0.1,'P3 Bureaumarge zee- en luchtvr.'!$D$12,0)</f>
        <v>0</v>
      </c>
      <c r="AY2512" s="163">
        <f t="shared" si="1111"/>
        <v>0</v>
      </c>
      <c r="AZ2512" s="157" t="str">
        <f>VLOOKUP(D2512,'P4 Destination'!$C$21:$O$176,13,0)</f>
        <v>EUR</v>
      </c>
      <c r="BA2512" s="164">
        <f t="shared" si="1112"/>
        <v>0</v>
      </c>
      <c r="BB2512" s="171">
        <f>IF(AU2512&gt;0.1,(VLOOKUP(D2512,'P4 Destination'!$C$21:$M$176,3,0))*I2512,0)</f>
        <v>0</v>
      </c>
      <c r="BC2512" s="172">
        <f t="shared" si="1113"/>
        <v>0</v>
      </c>
      <c r="BD2512" s="171">
        <f>(VLOOKUP($D2512,'P4 Destination'!$C$21:$M$176,4,0))*BC2512</f>
        <v>0</v>
      </c>
      <c r="BE2512" s="172">
        <f t="shared" si="1114"/>
        <v>0</v>
      </c>
      <c r="BF2512" s="171">
        <f>(VLOOKUP($D2512,'P4 Destination'!$C$21:$M$176,5,0))*BE2512</f>
        <v>0</v>
      </c>
      <c r="BG2512" s="172">
        <f t="shared" si="1115"/>
        <v>0</v>
      </c>
      <c r="BH2512" s="171">
        <f>(VLOOKUP($D2512,'P4 Destination'!$C$21:$M$176,6,0))*BG2512</f>
        <v>0</v>
      </c>
      <c r="BI2512" s="172">
        <f t="shared" si="1116"/>
        <v>0</v>
      </c>
      <c r="BJ2512" s="171">
        <f>(VLOOKUP($D2512,'P4 Destination'!$C$21:$M$176,7,0))*BI2512</f>
        <v>0</v>
      </c>
      <c r="BK2512" s="172">
        <f t="shared" si="1117"/>
        <v>0</v>
      </c>
      <c r="BL2512" s="171">
        <f>(VLOOKUP($D2512,'P4 Destination'!$C$21:$M$176,8,0))*BK2512</f>
        <v>0</v>
      </c>
      <c r="BM2512" s="172">
        <f t="shared" si="1118"/>
        <v>0</v>
      </c>
      <c r="BN2512" s="171">
        <f>(VLOOKUP($D2512,'P4 Destination'!$C$21:$M$176,9,0))*BM2512</f>
        <v>0</v>
      </c>
      <c r="BO2512" s="154">
        <f t="shared" si="1096"/>
        <v>0</v>
      </c>
      <c r="BP2512" s="171">
        <f>(VLOOKUP(D2512,'P4 Destination'!$C$21:$M$176,10,0))*K2512</f>
        <v>0</v>
      </c>
      <c r="BQ2512" s="171">
        <f>(VLOOKUP(D2512,'P4 Destination'!$C$21:$M$176,11,0))*J2512</f>
        <v>0</v>
      </c>
      <c r="BR2512" s="173">
        <f t="shared" si="1119"/>
        <v>0</v>
      </c>
      <c r="BS2512" s="173">
        <f>(AV2512*2500)*'P6 Verzekering'!$E$11</f>
        <v>0</v>
      </c>
      <c r="BT2512" s="173">
        <f>(AW2512*2500)*'P6 Verzekering'!$E$12</f>
        <v>0</v>
      </c>
      <c r="BU2512" s="173">
        <f>(L2512*2500)*'P6 Verzekering'!$E$13</f>
        <v>0</v>
      </c>
      <c r="BV2512" s="173">
        <f t="shared" si="1120"/>
        <v>0</v>
      </c>
      <c r="BW2512"/>
      <c r="BX2512"/>
    </row>
    <row r="2513" spans="1:76">
      <c r="A2513" s="152" t="s">
        <v>918</v>
      </c>
      <c r="B2513" s="152" t="s">
        <v>456</v>
      </c>
      <c r="C2513" s="152" t="s">
        <v>453</v>
      </c>
      <c r="D2513" s="152" t="s">
        <v>461</v>
      </c>
      <c r="E2513" s="152" t="s">
        <v>453</v>
      </c>
      <c r="F2513" s="153">
        <f t="shared" si="1094"/>
        <v>40</v>
      </c>
      <c r="G2513" s="154">
        <v>1</v>
      </c>
      <c r="H2513" s="154">
        <f>IFERROR(VLOOKUP(B2513,'P2 Origin'!$C$21:$Q$176,15,FALSE),0)</f>
        <v>0</v>
      </c>
      <c r="I2513" s="154">
        <f>IFERROR(VLOOKUP(D2513,'P4 Destination'!$C$21:$Q$176,15,FALSE),0)</f>
        <v>0</v>
      </c>
      <c r="J2513" s="155"/>
      <c r="K2513" s="155"/>
      <c r="L2513" s="156">
        <v>40</v>
      </c>
      <c r="M2513" s="155">
        <v>4979</v>
      </c>
      <c r="N2513" s="155">
        <v>11</v>
      </c>
      <c r="O2513" s="157">
        <f t="shared" si="1097"/>
        <v>0</v>
      </c>
      <c r="P2513" s="158">
        <f t="shared" si="1098"/>
        <v>0</v>
      </c>
      <c r="Q2513" s="159">
        <f>IFERROR(VLOOKUP(N2513,'P1 Intra-Europees'!$A$15:$H$25,3,0),0)*P2513</f>
        <v>0</v>
      </c>
      <c r="R2513" s="160">
        <f t="shared" si="1099"/>
        <v>0</v>
      </c>
      <c r="S2513" s="159">
        <f>IFERROR(VLOOKUP(N2513,'P1 Intra-Europees'!$A$15:$H$25,4,0),0)*R2513</f>
        <v>0</v>
      </c>
      <c r="T2513" s="160">
        <f t="shared" si="1100"/>
        <v>0</v>
      </c>
      <c r="U2513" s="159">
        <f>IFERROR(VLOOKUP(N2513,'P1 Intra-Europees'!$A$15:$H$25,5,0),0)*T2513</f>
        <v>0</v>
      </c>
      <c r="V2513" s="160">
        <f t="shared" si="1101"/>
        <v>40</v>
      </c>
      <c r="W2513" s="159">
        <f>IFERROR(VLOOKUP(N2513,'P1 Intra-Europees'!$A$15:$H$25,6,0),0)*V2513</f>
        <v>0</v>
      </c>
      <c r="X2513" s="160">
        <f t="shared" si="1102"/>
        <v>0</v>
      </c>
      <c r="Y2513" s="159">
        <f>IFERROR(VLOOKUP(N2513,'P1 Intra-Europees'!$A$15:$H$25,7,0),0)*X2513</f>
        <v>0</v>
      </c>
      <c r="Z2513" s="161">
        <f t="shared" si="1103"/>
        <v>1</v>
      </c>
      <c r="AA2513" s="162">
        <f>IFERROR(VLOOKUP(N2513,'P1 Intra-Europees'!$A$15:$H$25,8,0),0)*Z2513</f>
        <v>0</v>
      </c>
      <c r="AB2513" s="163">
        <f t="shared" si="1104"/>
        <v>0</v>
      </c>
      <c r="AC2513" s="157" t="str">
        <f>VLOOKUP(B2513,'P2 Origin'!$C$21:$O$176,13,0)</f>
        <v>USD</v>
      </c>
      <c r="AD2513" s="164">
        <f t="shared" si="1105"/>
        <v>0</v>
      </c>
      <c r="AE2513" s="165">
        <f>IF(AU2513&gt;0.1,VLOOKUP(B2513,'P2 Origin'!$C$21:$M$176,3,0)*H2513,0)</f>
        <v>0</v>
      </c>
      <c r="AF2513" s="166">
        <f t="shared" si="1106"/>
        <v>0</v>
      </c>
      <c r="AG2513" s="165">
        <f>(VLOOKUP(B2513,'P2 Origin'!$C$21:$M$176,4,0))*AF2513</f>
        <v>0</v>
      </c>
      <c r="AH2513" s="166">
        <f t="shared" si="1107"/>
        <v>0</v>
      </c>
      <c r="AI2513" s="165">
        <f>(VLOOKUP(B2513,'P2 Origin'!$C$21:$M$176,5,0))*AH2513</f>
        <v>0</v>
      </c>
      <c r="AJ2513" s="166">
        <f t="shared" si="1121"/>
        <v>0</v>
      </c>
      <c r="AK2513" s="165">
        <f>(VLOOKUP(B2513,'P2 Origin'!$C$21:$M$176,6,0))*AJ2513</f>
        <v>0</v>
      </c>
      <c r="AL2513" s="166">
        <f t="shared" si="1108"/>
        <v>0</v>
      </c>
      <c r="AM2513" s="165">
        <f>(VLOOKUP($B2513,'P2 Origin'!$C$21:$M$176,7,0))*AL2513</f>
        <v>0</v>
      </c>
      <c r="AN2513" s="166">
        <f t="shared" si="1109"/>
        <v>0</v>
      </c>
      <c r="AO2513" s="165">
        <f>(VLOOKUP($B2513,'P2 Origin'!$C$21:$M$176,8,0))*AN2513</f>
        <v>0</v>
      </c>
      <c r="AP2513" s="166">
        <f t="shared" si="1110"/>
        <v>0</v>
      </c>
      <c r="AQ2513" s="165">
        <f>(VLOOKUP($B2513,'P2 Origin'!$C$21:$M$176,9,0))*AP2513</f>
        <v>0</v>
      </c>
      <c r="AR2513" s="155">
        <f t="shared" si="1095"/>
        <v>0</v>
      </c>
      <c r="AS2513" s="164">
        <f>(VLOOKUP(B2513,'P2 Origin'!$C$21:$M$176,10,0))*K2513</f>
        <v>0</v>
      </c>
      <c r="AT2513" s="164">
        <f>(VLOOKUP(B2513,'P2 Origin'!$C$21:$M$176,11,0))*J2513</f>
        <v>0</v>
      </c>
      <c r="AU2513" s="167">
        <v>0</v>
      </c>
      <c r="AV2513" s="168">
        <v>0</v>
      </c>
      <c r="AW2513" s="169">
        <v>0</v>
      </c>
      <c r="AX2513" s="170">
        <f>IF(AU2513&gt;=0.1,'P3 Bureaumarge zee- en luchtvr.'!$D$12,0)</f>
        <v>0</v>
      </c>
      <c r="AY2513" s="163">
        <f t="shared" si="1111"/>
        <v>0</v>
      </c>
      <c r="AZ2513" s="157" t="str">
        <f>VLOOKUP(D2513,'P4 Destination'!$C$21:$O$176,13,0)</f>
        <v>USD</v>
      </c>
      <c r="BA2513" s="164">
        <f t="shared" si="1112"/>
        <v>0</v>
      </c>
      <c r="BB2513" s="171">
        <f>IF(AU2513&gt;0.1,(VLOOKUP(D2513,'P4 Destination'!$C$21:$M$176,3,0))*I2513,0)</f>
        <v>0</v>
      </c>
      <c r="BC2513" s="172">
        <f t="shared" si="1113"/>
        <v>0</v>
      </c>
      <c r="BD2513" s="171">
        <f>(VLOOKUP($D2513,'P4 Destination'!$C$21:$M$176,4,0))*BC2513</f>
        <v>0</v>
      </c>
      <c r="BE2513" s="172">
        <f t="shared" si="1114"/>
        <v>0</v>
      </c>
      <c r="BF2513" s="171">
        <f>(VLOOKUP($D2513,'P4 Destination'!$C$21:$M$176,5,0))*BE2513</f>
        <v>0</v>
      </c>
      <c r="BG2513" s="172">
        <f t="shared" si="1115"/>
        <v>0</v>
      </c>
      <c r="BH2513" s="171">
        <f>(VLOOKUP($D2513,'P4 Destination'!$C$21:$M$176,6,0))*BG2513</f>
        <v>0</v>
      </c>
      <c r="BI2513" s="172">
        <f t="shared" si="1116"/>
        <v>0</v>
      </c>
      <c r="BJ2513" s="171">
        <f>(VLOOKUP($D2513,'P4 Destination'!$C$21:$M$176,7,0))*BI2513</f>
        <v>0</v>
      </c>
      <c r="BK2513" s="172">
        <f t="shared" si="1117"/>
        <v>0</v>
      </c>
      <c r="BL2513" s="171">
        <f>(VLOOKUP($D2513,'P4 Destination'!$C$21:$M$176,8,0))*BK2513</f>
        <v>0</v>
      </c>
      <c r="BM2513" s="172">
        <f t="shared" si="1118"/>
        <v>0</v>
      </c>
      <c r="BN2513" s="171">
        <f>(VLOOKUP($D2513,'P4 Destination'!$C$21:$M$176,9,0))*BM2513</f>
        <v>0</v>
      </c>
      <c r="BO2513" s="154">
        <f t="shared" si="1096"/>
        <v>0</v>
      </c>
      <c r="BP2513" s="171">
        <f>(VLOOKUP(D2513,'P4 Destination'!$C$21:$M$176,10,0))*K2513</f>
        <v>0</v>
      </c>
      <c r="BQ2513" s="171">
        <f>(VLOOKUP(D2513,'P4 Destination'!$C$21:$M$176,11,0))*J2513</f>
        <v>0</v>
      </c>
      <c r="BR2513" s="173">
        <f t="shared" si="1119"/>
        <v>0</v>
      </c>
      <c r="BS2513" s="173">
        <f>(AV2513*2500)*'P6 Verzekering'!$E$11</f>
        <v>0</v>
      </c>
      <c r="BT2513" s="173">
        <f>(AW2513*2500)*'P6 Verzekering'!$E$12</f>
        <v>0</v>
      </c>
      <c r="BU2513" s="173">
        <f>(L2513*2500)*'P6 Verzekering'!$E$13</f>
        <v>0</v>
      </c>
      <c r="BV2513" s="173">
        <f t="shared" si="1120"/>
        <v>0</v>
      </c>
      <c r="BW2513"/>
      <c r="BX2513"/>
    </row>
    <row r="2514" spans="1:76">
      <c r="A2514" s="152" t="s">
        <v>1201</v>
      </c>
      <c r="B2514" s="152" t="s">
        <v>452</v>
      </c>
      <c r="C2514" s="152" t="s">
        <v>449</v>
      </c>
      <c r="D2514" s="152" t="s">
        <v>219</v>
      </c>
      <c r="E2514" s="152" t="s">
        <v>219</v>
      </c>
      <c r="F2514" s="153">
        <f t="shared" si="1094"/>
        <v>41</v>
      </c>
      <c r="G2514" s="154">
        <v>1</v>
      </c>
      <c r="H2514" s="154">
        <f>IFERROR(VLOOKUP(B2514,'P2 Origin'!$C$21:$Q$176,15,FALSE),0)</f>
        <v>0</v>
      </c>
      <c r="I2514" s="154">
        <f>IFERROR(VLOOKUP(D2514,'P4 Destination'!$C$21:$Q$176,15,FALSE),0)</f>
        <v>0</v>
      </c>
      <c r="J2514" s="155"/>
      <c r="K2514" s="155"/>
      <c r="L2514" s="156">
        <v>41</v>
      </c>
      <c r="M2514" s="155">
        <v>2738</v>
      </c>
      <c r="N2514" s="155">
        <v>9</v>
      </c>
      <c r="O2514" s="157">
        <f t="shared" si="1097"/>
        <v>0</v>
      </c>
      <c r="P2514" s="158">
        <f t="shared" si="1098"/>
        <v>0</v>
      </c>
      <c r="Q2514" s="159">
        <f>IFERROR(VLOOKUP(N2514,'P1 Intra-Europees'!$A$15:$H$25,3,0),0)*P2514</f>
        <v>0</v>
      </c>
      <c r="R2514" s="160">
        <f t="shared" si="1099"/>
        <v>0</v>
      </c>
      <c r="S2514" s="159">
        <f>IFERROR(VLOOKUP(N2514,'P1 Intra-Europees'!$A$15:$H$25,4,0),0)*R2514</f>
        <v>0</v>
      </c>
      <c r="T2514" s="160">
        <f t="shared" si="1100"/>
        <v>0</v>
      </c>
      <c r="U2514" s="159">
        <f>IFERROR(VLOOKUP(N2514,'P1 Intra-Europees'!$A$15:$H$25,5,0),0)*T2514</f>
        <v>0</v>
      </c>
      <c r="V2514" s="160">
        <f t="shared" si="1101"/>
        <v>41</v>
      </c>
      <c r="W2514" s="159">
        <f>IFERROR(VLOOKUP(N2514,'P1 Intra-Europees'!$A$15:$H$25,6,0),0)*V2514</f>
        <v>0</v>
      </c>
      <c r="X2514" s="160">
        <f t="shared" si="1102"/>
        <v>0</v>
      </c>
      <c r="Y2514" s="159">
        <f>IFERROR(VLOOKUP(N2514,'P1 Intra-Europees'!$A$15:$H$25,7,0),0)*X2514</f>
        <v>0</v>
      </c>
      <c r="Z2514" s="161">
        <f t="shared" si="1103"/>
        <v>1</v>
      </c>
      <c r="AA2514" s="162">
        <f>IFERROR(VLOOKUP(N2514,'P1 Intra-Europees'!$A$15:$H$25,8,0),0)*Z2514</f>
        <v>0</v>
      </c>
      <c r="AB2514" s="163">
        <f t="shared" si="1104"/>
        <v>0</v>
      </c>
      <c r="AC2514" s="157" t="str">
        <f>VLOOKUP(B2514,'P2 Origin'!$C$21:$O$176,13,0)</f>
        <v>USD</v>
      </c>
      <c r="AD2514" s="164">
        <f t="shared" si="1105"/>
        <v>0</v>
      </c>
      <c r="AE2514" s="165">
        <f>IF(AU2514&gt;0.1,VLOOKUP(B2514,'P2 Origin'!$C$21:$M$176,3,0)*H2514,0)</f>
        <v>0</v>
      </c>
      <c r="AF2514" s="166">
        <f t="shared" si="1106"/>
        <v>0</v>
      </c>
      <c r="AG2514" s="165">
        <f>(VLOOKUP(B2514,'P2 Origin'!$C$21:$M$176,4,0))*AF2514</f>
        <v>0</v>
      </c>
      <c r="AH2514" s="166">
        <f t="shared" si="1107"/>
        <v>0</v>
      </c>
      <c r="AI2514" s="165">
        <f>(VLOOKUP(B2514,'P2 Origin'!$C$21:$M$176,5,0))*AH2514</f>
        <v>0</v>
      </c>
      <c r="AJ2514" s="166">
        <f t="shared" si="1121"/>
        <v>0</v>
      </c>
      <c r="AK2514" s="165">
        <f>(VLOOKUP(B2514,'P2 Origin'!$C$21:$M$176,6,0))*AJ2514</f>
        <v>0</v>
      </c>
      <c r="AL2514" s="166">
        <f t="shared" si="1108"/>
        <v>0</v>
      </c>
      <c r="AM2514" s="165">
        <f>(VLOOKUP($B2514,'P2 Origin'!$C$21:$M$176,7,0))*AL2514</f>
        <v>0</v>
      </c>
      <c r="AN2514" s="166">
        <f t="shared" si="1109"/>
        <v>0</v>
      </c>
      <c r="AO2514" s="165">
        <f>(VLOOKUP($B2514,'P2 Origin'!$C$21:$M$176,8,0))*AN2514</f>
        <v>0</v>
      </c>
      <c r="AP2514" s="166">
        <f t="shared" si="1110"/>
        <v>0</v>
      </c>
      <c r="AQ2514" s="165">
        <f>(VLOOKUP($B2514,'P2 Origin'!$C$21:$M$176,9,0))*AP2514</f>
        <v>0</v>
      </c>
      <c r="AR2514" s="155">
        <f t="shared" si="1095"/>
        <v>0</v>
      </c>
      <c r="AS2514" s="164">
        <f>(VLOOKUP(B2514,'P2 Origin'!$C$21:$M$176,10,0))*K2514</f>
        <v>0</v>
      </c>
      <c r="AT2514" s="164">
        <f>(VLOOKUP(B2514,'P2 Origin'!$C$21:$M$176,11,0))*J2514</f>
        <v>0</v>
      </c>
      <c r="AU2514" s="167">
        <v>0</v>
      </c>
      <c r="AV2514" s="168">
        <v>0</v>
      </c>
      <c r="AW2514" s="169">
        <v>0</v>
      </c>
      <c r="AX2514" s="170">
        <f>IF(AU2514&gt;=0.1,'P3 Bureaumarge zee- en luchtvr.'!$D$12,0)</f>
        <v>0</v>
      </c>
      <c r="AY2514" s="163">
        <f t="shared" si="1111"/>
        <v>0</v>
      </c>
      <c r="AZ2514" s="157" t="str">
        <f>VLOOKUP(D2514,'P4 Destination'!$C$21:$O$176,13,0)</f>
        <v>EUR</v>
      </c>
      <c r="BA2514" s="164">
        <f t="shared" si="1112"/>
        <v>0</v>
      </c>
      <c r="BB2514" s="171">
        <f>IF(AU2514&gt;0.1,(VLOOKUP(D2514,'P4 Destination'!$C$21:$M$176,3,0))*I2514,0)</f>
        <v>0</v>
      </c>
      <c r="BC2514" s="172">
        <f t="shared" si="1113"/>
        <v>0</v>
      </c>
      <c r="BD2514" s="171">
        <f>(VLOOKUP($D2514,'P4 Destination'!$C$21:$M$176,4,0))*BC2514</f>
        <v>0</v>
      </c>
      <c r="BE2514" s="172">
        <f t="shared" si="1114"/>
        <v>0</v>
      </c>
      <c r="BF2514" s="171">
        <f>(VLOOKUP($D2514,'P4 Destination'!$C$21:$M$176,5,0))*BE2514</f>
        <v>0</v>
      </c>
      <c r="BG2514" s="172">
        <f t="shared" si="1115"/>
        <v>0</v>
      </c>
      <c r="BH2514" s="171">
        <f>(VLOOKUP($D2514,'P4 Destination'!$C$21:$M$176,6,0))*BG2514</f>
        <v>0</v>
      </c>
      <c r="BI2514" s="172">
        <f t="shared" si="1116"/>
        <v>0</v>
      </c>
      <c r="BJ2514" s="171">
        <f>(VLOOKUP($D2514,'P4 Destination'!$C$21:$M$176,7,0))*BI2514</f>
        <v>0</v>
      </c>
      <c r="BK2514" s="172">
        <f t="shared" si="1117"/>
        <v>0</v>
      </c>
      <c r="BL2514" s="171">
        <f>(VLOOKUP($D2514,'P4 Destination'!$C$21:$M$176,8,0))*BK2514</f>
        <v>0</v>
      </c>
      <c r="BM2514" s="172">
        <f t="shared" si="1118"/>
        <v>0</v>
      </c>
      <c r="BN2514" s="171">
        <f>(VLOOKUP($D2514,'P4 Destination'!$C$21:$M$176,9,0))*BM2514</f>
        <v>0</v>
      </c>
      <c r="BO2514" s="154">
        <f t="shared" si="1096"/>
        <v>0</v>
      </c>
      <c r="BP2514" s="171">
        <f>(VLOOKUP(D2514,'P4 Destination'!$C$21:$M$176,10,0))*K2514</f>
        <v>0</v>
      </c>
      <c r="BQ2514" s="171">
        <f>(VLOOKUP(D2514,'P4 Destination'!$C$21:$M$176,11,0))*J2514</f>
        <v>0</v>
      </c>
      <c r="BR2514" s="173">
        <f t="shared" si="1119"/>
        <v>0</v>
      </c>
      <c r="BS2514" s="173">
        <f>(AV2514*2500)*'P6 Verzekering'!$E$11</f>
        <v>0</v>
      </c>
      <c r="BT2514" s="173">
        <f>(AW2514*2500)*'P6 Verzekering'!$E$12</f>
        <v>0</v>
      </c>
      <c r="BU2514" s="173">
        <f>(L2514*2500)*'P6 Verzekering'!$E$13</f>
        <v>0</v>
      </c>
      <c r="BV2514" s="173">
        <f t="shared" si="1120"/>
        <v>0</v>
      </c>
      <c r="BW2514"/>
      <c r="BX2514"/>
    </row>
    <row r="2515" spans="1:76">
      <c r="A2515" s="152" t="s">
        <v>1413</v>
      </c>
      <c r="B2515" s="152" t="s">
        <v>258</v>
      </c>
      <c r="C2515" s="152" t="s">
        <v>257</v>
      </c>
      <c r="D2515" s="152" t="s">
        <v>450</v>
      </c>
      <c r="E2515" s="152" t="s">
        <v>449</v>
      </c>
      <c r="F2515" s="153">
        <f t="shared" si="1094"/>
        <v>41</v>
      </c>
      <c r="G2515" s="154">
        <v>1</v>
      </c>
      <c r="H2515" s="154">
        <f>IFERROR(VLOOKUP(B2515,'P2 Origin'!$C$21:$Q$176,15,FALSE),0)</f>
        <v>1</v>
      </c>
      <c r="I2515" s="154">
        <f>IFERROR(VLOOKUP(D2515,'P4 Destination'!$C$21:$Q$176,15,FALSE),0)</f>
        <v>1</v>
      </c>
      <c r="J2515" s="155"/>
      <c r="K2515" s="155"/>
      <c r="L2515" s="156">
        <v>41</v>
      </c>
      <c r="M2515" s="155">
        <v>3475</v>
      </c>
      <c r="N2515" s="155">
        <v>10</v>
      </c>
      <c r="O2515" s="157">
        <f t="shared" si="1097"/>
        <v>0</v>
      </c>
      <c r="P2515" s="158">
        <f t="shared" si="1098"/>
        <v>0</v>
      </c>
      <c r="Q2515" s="159">
        <f>IFERROR(VLOOKUP(N2515,'P1 Intra-Europees'!$A$15:$H$25,3,0),0)*P2515</f>
        <v>0</v>
      </c>
      <c r="R2515" s="160">
        <f t="shared" si="1099"/>
        <v>0</v>
      </c>
      <c r="S2515" s="159">
        <f>IFERROR(VLOOKUP(N2515,'P1 Intra-Europees'!$A$15:$H$25,4,0),0)*R2515</f>
        <v>0</v>
      </c>
      <c r="T2515" s="160">
        <f t="shared" si="1100"/>
        <v>0</v>
      </c>
      <c r="U2515" s="159">
        <f>IFERROR(VLOOKUP(N2515,'P1 Intra-Europees'!$A$15:$H$25,5,0),0)*T2515</f>
        <v>0</v>
      </c>
      <c r="V2515" s="160">
        <f t="shared" si="1101"/>
        <v>41</v>
      </c>
      <c r="W2515" s="159">
        <f>IFERROR(VLOOKUP(N2515,'P1 Intra-Europees'!$A$15:$H$25,6,0),0)*V2515</f>
        <v>0</v>
      </c>
      <c r="X2515" s="160">
        <f t="shared" si="1102"/>
        <v>0</v>
      </c>
      <c r="Y2515" s="159">
        <f>IFERROR(VLOOKUP(N2515,'P1 Intra-Europees'!$A$15:$H$25,7,0),0)*X2515</f>
        <v>0</v>
      </c>
      <c r="Z2515" s="161">
        <f t="shared" si="1103"/>
        <v>1</v>
      </c>
      <c r="AA2515" s="162">
        <f>IFERROR(VLOOKUP(N2515,'P1 Intra-Europees'!$A$15:$H$25,8,0),0)*Z2515</f>
        <v>0</v>
      </c>
      <c r="AB2515" s="163">
        <f t="shared" si="1104"/>
        <v>0</v>
      </c>
      <c r="AC2515" s="157" t="str">
        <f>VLOOKUP(B2515,'P2 Origin'!$C$21:$O$176,13,0)</f>
        <v>EUR</v>
      </c>
      <c r="AD2515" s="164">
        <f t="shared" si="1105"/>
        <v>0</v>
      </c>
      <c r="AE2515" s="165">
        <f>IF(AU2515&gt;0.1,VLOOKUP(B2515,'P2 Origin'!$C$21:$M$176,3,0)*H2515,0)</f>
        <v>0</v>
      </c>
      <c r="AF2515" s="166">
        <f t="shared" si="1106"/>
        <v>0</v>
      </c>
      <c r="AG2515" s="165">
        <f>(VLOOKUP(B2515,'P2 Origin'!$C$21:$M$176,4,0))*AF2515</f>
        <v>0</v>
      </c>
      <c r="AH2515" s="166">
        <f t="shared" si="1107"/>
        <v>0</v>
      </c>
      <c r="AI2515" s="165">
        <f>(VLOOKUP(B2515,'P2 Origin'!$C$21:$M$176,5,0))*AH2515</f>
        <v>0</v>
      </c>
      <c r="AJ2515" s="166">
        <f t="shared" si="1121"/>
        <v>0</v>
      </c>
      <c r="AK2515" s="165">
        <f>(VLOOKUP(B2515,'P2 Origin'!$C$21:$M$176,6,0))*AJ2515</f>
        <v>0</v>
      </c>
      <c r="AL2515" s="166">
        <f t="shared" si="1108"/>
        <v>0</v>
      </c>
      <c r="AM2515" s="165">
        <f>(VLOOKUP($B2515,'P2 Origin'!$C$21:$M$176,7,0))*AL2515</f>
        <v>0</v>
      </c>
      <c r="AN2515" s="166">
        <f t="shared" si="1109"/>
        <v>0</v>
      </c>
      <c r="AO2515" s="165">
        <f>(VLOOKUP($B2515,'P2 Origin'!$C$21:$M$176,8,0))*AN2515</f>
        <v>0</v>
      </c>
      <c r="AP2515" s="166">
        <f t="shared" si="1110"/>
        <v>0</v>
      </c>
      <c r="AQ2515" s="165">
        <f>(VLOOKUP($B2515,'P2 Origin'!$C$21:$M$176,9,0))*AP2515</f>
        <v>0</v>
      </c>
      <c r="AR2515" s="155">
        <f t="shared" si="1095"/>
        <v>0</v>
      </c>
      <c r="AS2515" s="164">
        <f>(VLOOKUP(B2515,'P2 Origin'!$C$21:$M$176,10,0))*K2515</f>
        <v>0</v>
      </c>
      <c r="AT2515" s="164">
        <f>(VLOOKUP(B2515,'P2 Origin'!$C$21:$M$176,11,0))*J2515</f>
        <v>0</v>
      </c>
      <c r="AU2515" s="167">
        <v>0</v>
      </c>
      <c r="AV2515" s="168">
        <v>0</v>
      </c>
      <c r="AW2515" s="169">
        <v>0</v>
      </c>
      <c r="AX2515" s="170">
        <f>IF(AU2515&gt;=0.1,'P3 Bureaumarge zee- en luchtvr.'!$D$12,0)</f>
        <v>0</v>
      </c>
      <c r="AY2515" s="163">
        <f t="shared" si="1111"/>
        <v>0</v>
      </c>
      <c r="AZ2515" s="157" t="str">
        <f>VLOOKUP(D2515,'P4 Destination'!$C$21:$O$176,13,0)</f>
        <v>USD</v>
      </c>
      <c r="BA2515" s="164">
        <f t="shared" si="1112"/>
        <v>0</v>
      </c>
      <c r="BB2515" s="171">
        <f>IF(AU2515&gt;0.1,(VLOOKUP(D2515,'P4 Destination'!$C$21:$M$176,3,0))*I2515,0)</f>
        <v>0</v>
      </c>
      <c r="BC2515" s="172">
        <f t="shared" si="1113"/>
        <v>0</v>
      </c>
      <c r="BD2515" s="171">
        <f>(VLOOKUP($D2515,'P4 Destination'!$C$21:$M$176,4,0))*BC2515</f>
        <v>0</v>
      </c>
      <c r="BE2515" s="172">
        <f t="shared" si="1114"/>
        <v>0</v>
      </c>
      <c r="BF2515" s="171">
        <f>(VLOOKUP($D2515,'P4 Destination'!$C$21:$M$176,5,0))*BE2515</f>
        <v>0</v>
      </c>
      <c r="BG2515" s="172">
        <f t="shared" si="1115"/>
        <v>0</v>
      </c>
      <c r="BH2515" s="171">
        <f>(VLOOKUP($D2515,'P4 Destination'!$C$21:$M$176,6,0))*BG2515</f>
        <v>0</v>
      </c>
      <c r="BI2515" s="172">
        <f t="shared" si="1116"/>
        <v>0</v>
      </c>
      <c r="BJ2515" s="171">
        <f>(VLOOKUP($D2515,'P4 Destination'!$C$21:$M$176,7,0))*BI2515</f>
        <v>0</v>
      </c>
      <c r="BK2515" s="172">
        <f t="shared" si="1117"/>
        <v>0</v>
      </c>
      <c r="BL2515" s="171">
        <f>(VLOOKUP($D2515,'P4 Destination'!$C$21:$M$176,8,0))*BK2515</f>
        <v>0</v>
      </c>
      <c r="BM2515" s="172">
        <f t="shared" si="1118"/>
        <v>0</v>
      </c>
      <c r="BN2515" s="171">
        <f>(VLOOKUP($D2515,'P4 Destination'!$C$21:$M$176,9,0))*BM2515</f>
        <v>0</v>
      </c>
      <c r="BO2515" s="154">
        <f t="shared" si="1096"/>
        <v>0</v>
      </c>
      <c r="BP2515" s="171">
        <f>(VLOOKUP(D2515,'P4 Destination'!$C$21:$M$176,10,0))*K2515</f>
        <v>0</v>
      </c>
      <c r="BQ2515" s="171">
        <f>(VLOOKUP(D2515,'P4 Destination'!$C$21:$M$176,11,0))*J2515</f>
        <v>0</v>
      </c>
      <c r="BR2515" s="173">
        <f t="shared" si="1119"/>
        <v>0</v>
      </c>
      <c r="BS2515" s="173">
        <f>(AV2515*2500)*'P6 Verzekering'!$E$11</f>
        <v>0</v>
      </c>
      <c r="BT2515" s="173">
        <f>(AW2515*2500)*'P6 Verzekering'!$E$12</f>
        <v>0</v>
      </c>
      <c r="BU2515" s="173">
        <f>(L2515*2500)*'P6 Verzekering'!$E$13</f>
        <v>0</v>
      </c>
      <c r="BV2515" s="173">
        <f t="shared" si="1120"/>
        <v>0</v>
      </c>
      <c r="BW2515"/>
      <c r="BX2515"/>
    </row>
    <row r="2516" spans="1:76">
      <c r="A2516" s="152" t="s">
        <v>2645</v>
      </c>
      <c r="B2516" s="152" t="s">
        <v>359</v>
      </c>
      <c r="C2516" s="152" t="s">
        <v>358</v>
      </c>
      <c r="D2516" s="152" t="s">
        <v>234</v>
      </c>
      <c r="E2516" s="152" t="s">
        <v>233</v>
      </c>
      <c r="F2516" s="153">
        <f t="shared" si="1094"/>
        <v>44</v>
      </c>
      <c r="G2516" s="154">
        <v>1</v>
      </c>
      <c r="H2516" s="154">
        <f>IFERROR(VLOOKUP(B2516,'P2 Origin'!$C$21:$Q$176,15,FALSE),0)</f>
        <v>0</v>
      </c>
      <c r="I2516" s="154">
        <f>IFERROR(VLOOKUP(D2516,'P4 Destination'!$C$21:$Q$176,15,FALSE),0)</f>
        <v>1</v>
      </c>
      <c r="J2516" s="155"/>
      <c r="K2516" s="155"/>
      <c r="L2516" s="156">
        <v>44</v>
      </c>
      <c r="M2516" s="155">
        <v>2719</v>
      </c>
      <c r="N2516" s="155">
        <v>9</v>
      </c>
      <c r="O2516" s="157">
        <f t="shared" si="1097"/>
        <v>0</v>
      </c>
      <c r="P2516" s="158">
        <f t="shared" si="1098"/>
        <v>0</v>
      </c>
      <c r="Q2516" s="159">
        <f>IFERROR(VLOOKUP(N2516,'P1 Intra-Europees'!$A$15:$H$25,3,0),0)*P2516</f>
        <v>0</v>
      </c>
      <c r="R2516" s="160">
        <f t="shared" si="1099"/>
        <v>0</v>
      </c>
      <c r="S2516" s="159">
        <f>IFERROR(VLOOKUP(N2516,'P1 Intra-Europees'!$A$15:$H$25,4,0),0)*R2516</f>
        <v>0</v>
      </c>
      <c r="T2516" s="160">
        <f t="shared" si="1100"/>
        <v>0</v>
      </c>
      <c r="U2516" s="159">
        <f>IFERROR(VLOOKUP(N2516,'P1 Intra-Europees'!$A$15:$H$25,5,0),0)*T2516</f>
        <v>0</v>
      </c>
      <c r="V2516" s="160">
        <f t="shared" si="1101"/>
        <v>44</v>
      </c>
      <c r="W2516" s="159">
        <f>IFERROR(VLOOKUP(N2516,'P1 Intra-Europees'!$A$15:$H$25,6,0),0)*V2516</f>
        <v>0</v>
      </c>
      <c r="X2516" s="160">
        <f t="shared" si="1102"/>
        <v>0</v>
      </c>
      <c r="Y2516" s="159">
        <f>IFERROR(VLOOKUP(N2516,'P1 Intra-Europees'!$A$15:$H$25,7,0),0)*X2516</f>
        <v>0</v>
      </c>
      <c r="Z2516" s="161">
        <f t="shared" si="1103"/>
        <v>1</v>
      </c>
      <c r="AA2516" s="162">
        <f>IFERROR(VLOOKUP(N2516,'P1 Intra-Europees'!$A$15:$H$25,8,0),0)*Z2516</f>
        <v>0</v>
      </c>
      <c r="AB2516" s="163">
        <f t="shared" si="1104"/>
        <v>0</v>
      </c>
      <c r="AC2516" s="157" t="str">
        <f>VLOOKUP(B2516,'P2 Origin'!$C$21:$O$176,13,0)</f>
        <v>USD</v>
      </c>
      <c r="AD2516" s="164">
        <f t="shared" si="1105"/>
        <v>0</v>
      </c>
      <c r="AE2516" s="165">
        <f>IF(AU2516&gt;0.1,VLOOKUP(B2516,'P2 Origin'!$C$21:$M$176,3,0)*H2516,0)</f>
        <v>0</v>
      </c>
      <c r="AF2516" s="166">
        <f t="shared" si="1106"/>
        <v>0</v>
      </c>
      <c r="AG2516" s="165">
        <f>(VLOOKUP(B2516,'P2 Origin'!$C$21:$M$176,4,0))*AF2516</f>
        <v>0</v>
      </c>
      <c r="AH2516" s="166">
        <f t="shared" si="1107"/>
        <v>0</v>
      </c>
      <c r="AI2516" s="165">
        <f>(VLOOKUP(B2516,'P2 Origin'!$C$21:$M$176,5,0))*AH2516</f>
        <v>0</v>
      </c>
      <c r="AJ2516" s="166">
        <f t="shared" si="1121"/>
        <v>0</v>
      </c>
      <c r="AK2516" s="165">
        <f>(VLOOKUP(B2516,'P2 Origin'!$C$21:$M$176,6,0))*AJ2516</f>
        <v>0</v>
      </c>
      <c r="AL2516" s="166">
        <f t="shared" si="1108"/>
        <v>0</v>
      </c>
      <c r="AM2516" s="165">
        <f>(VLOOKUP($B2516,'P2 Origin'!$C$21:$M$176,7,0))*AL2516</f>
        <v>0</v>
      </c>
      <c r="AN2516" s="166">
        <f t="shared" si="1109"/>
        <v>0</v>
      </c>
      <c r="AO2516" s="165">
        <f>(VLOOKUP($B2516,'P2 Origin'!$C$21:$M$176,8,0))*AN2516</f>
        <v>0</v>
      </c>
      <c r="AP2516" s="166">
        <f t="shared" si="1110"/>
        <v>0</v>
      </c>
      <c r="AQ2516" s="165">
        <f>(VLOOKUP($B2516,'P2 Origin'!$C$21:$M$176,9,0))*AP2516</f>
        <v>0</v>
      </c>
      <c r="AR2516" s="155">
        <f t="shared" si="1095"/>
        <v>0</v>
      </c>
      <c r="AS2516" s="164">
        <f>(VLOOKUP(B2516,'P2 Origin'!$C$21:$M$176,10,0))*K2516</f>
        <v>0</v>
      </c>
      <c r="AT2516" s="164">
        <f>(VLOOKUP(B2516,'P2 Origin'!$C$21:$M$176,11,0))*J2516</f>
        <v>0</v>
      </c>
      <c r="AU2516" s="167">
        <v>0</v>
      </c>
      <c r="AV2516" s="168">
        <v>0</v>
      </c>
      <c r="AW2516" s="169">
        <v>0</v>
      </c>
      <c r="AX2516" s="170">
        <f>IF(AU2516&gt;=0.1,'P3 Bureaumarge zee- en luchtvr.'!$D$12,0)</f>
        <v>0</v>
      </c>
      <c r="AY2516" s="163">
        <f t="shared" si="1111"/>
        <v>0</v>
      </c>
      <c r="AZ2516" s="157" t="str">
        <f>VLOOKUP(D2516,'P4 Destination'!$C$21:$O$176,13,0)</f>
        <v>EUR</v>
      </c>
      <c r="BA2516" s="164">
        <f t="shared" si="1112"/>
        <v>0</v>
      </c>
      <c r="BB2516" s="171">
        <f>IF(AU2516&gt;0.1,(VLOOKUP(D2516,'P4 Destination'!$C$21:$M$176,3,0))*I2516,0)</f>
        <v>0</v>
      </c>
      <c r="BC2516" s="172">
        <f t="shared" si="1113"/>
        <v>0</v>
      </c>
      <c r="BD2516" s="171">
        <f>(VLOOKUP($D2516,'P4 Destination'!$C$21:$M$176,4,0))*BC2516</f>
        <v>0</v>
      </c>
      <c r="BE2516" s="172">
        <f t="shared" si="1114"/>
        <v>0</v>
      </c>
      <c r="BF2516" s="171">
        <f>(VLOOKUP($D2516,'P4 Destination'!$C$21:$M$176,5,0))*BE2516</f>
        <v>0</v>
      </c>
      <c r="BG2516" s="172">
        <f t="shared" si="1115"/>
        <v>0</v>
      </c>
      <c r="BH2516" s="171">
        <f>(VLOOKUP($D2516,'P4 Destination'!$C$21:$M$176,6,0))*BG2516</f>
        <v>0</v>
      </c>
      <c r="BI2516" s="172">
        <f t="shared" si="1116"/>
        <v>0</v>
      </c>
      <c r="BJ2516" s="171">
        <f>(VLOOKUP($D2516,'P4 Destination'!$C$21:$M$176,7,0))*BI2516</f>
        <v>0</v>
      </c>
      <c r="BK2516" s="172">
        <f t="shared" si="1117"/>
        <v>0</v>
      </c>
      <c r="BL2516" s="171">
        <f>(VLOOKUP($D2516,'P4 Destination'!$C$21:$M$176,8,0))*BK2516</f>
        <v>0</v>
      </c>
      <c r="BM2516" s="172">
        <f t="shared" si="1118"/>
        <v>0</v>
      </c>
      <c r="BN2516" s="171">
        <f>(VLOOKUP($D2516,'P4 Destination'!$C$21:$M$176,9,0))*BM2516</f>
        <v>0</v>
      </c>
      <c r="BO2516" s="154">
        <f t="shared" si="1096"/>
        <v>0</v>
      </c>
      <c r="BP2516" s="171">
        <f>(VLOOKUP(D2516,'P4 Destination'!$C$21:$M$176,10,0))*K2516</f>
        <v>0</v>
      </c>
      <c r="BQ2516" s="171">
        <f>(VLOOKUP(D2516,'P4 Destination'!$C$21:$M$176,11,0))*J2516</f>
        <v>0</v>
      </c>
      <c r="BR2516" s="173">
        <f t="shared" si="1119"/>
        <v>0</v>
      </c>
      <c r="BS2516" s="173">
        <f>(AV2516*2500)*'P6 Verzekering'!$E$11</f>
        <v>0</v>
      </c>
      <c r="BT2516" s="173">
        <f>(AW2516*2500)*'P6 Verzekering'!$E$12</f>
        <v>0</v>
      </c>
      <c r="BU2516" s="173">
        <f>(L2516*2500)*'P6 Verzekering'!$E$13</f>
        <v>0</v>
      </c>
      <c r="BV2516" s="173">
        <f t="shared" si="1120"/>
        <v>0</v>
      </c>
      <c r="BW2516"/>
      <c r="BX2516"/>
    </row>
    <row r="2517" spans="1:76">
      <c r="A2517" s="152" t="s">
        <v>1579</v>
      </c>
      <c r="B2517" s="152" t="s">
        <v>219</v>
      </c>
      <c r="C2517" s="152" t="s">
        <v>219</v>
      </c>
      <c r="D2517" s="152" t="s">
        <v>450</v>
      </c>
      <c r="E2517" s="152" t="s">
        <v>449</v>
      </c>
      <c r="F2517" s="153">
        <f t="shared" ref="F2517:F2540" si="1122">SUM(L2517,AU2517)</f>
        <v>44</v>
      </c>
      <c r="G2517" s="154">
        <v>1</v>
      </c>
      <c r="H2517" s="154">
        <f>IFERROR(VLOOKUP(B2517,'P2 Origin'!$C$21:$Q$176,15,FALSE),0)</f>
        <v>0</v>
      </c>
      <c r="I2517" s="154">
        <f>IFERROR(VLOOKUP(D2517,'P4 Destination'!$C$21:$Q$176,15,FALSE),0)</f>
        <v>1</v>
      </c>
      <c r="J2517" s="155"/>
      <c r="K2517" s="155"/>
      <c r="L2517" s="156">
        <v>44</v>
      </c>
      <c r="M2517" s="155">
        <v>3202</v>
      </c>
      <c r="N2517" s="155">
        <v>10</v>
      </c>
      <c r="O2517" s="157">
        <f t="shared" si="1097"/>
        <v>0</v>
      </c>
      <c r="P2517" s="158">
        <f t="shared" si="1098"/>
        <v>0</v>
      </c>
      <c r="Q2517" s="159">
        <f>IFERROR(VLOOKUP(N2517,'P1 Intra-Europees'!$A$15:$H$25,3,0),0)*P2517</f>
        <v>0</v>
      </c>
      <c r="R2517" s="160">
        <f t="shared" si="1099"/>
        <v>0</v>
      </c>
      <c r="S2517" s="159">
        <f>IFERROR(VLOOKUP(N2517,'P1 Intra-Europees'!$A$15:$H$25,4,0),0)*R2517</f>
        <v>0</v>
      </c>
      <c r="T2517" s="160">
        <f t="shared" si="1100"/>
        <v>0</v>
      </c>
      <c r="U2517" s="159">
        <f>IFERROR(VLOOKUP(N2517,'P1 Intra-Europees'!$A$15:$H$25,5,0),0)*T2517</f>
        <v>0</v>
      </c>
      <c r="V2517" s="160">
        <f t="shared" si="1101"/>
        <v>44</v>
      </c>
      <c r="W2517" s="159">
        <f>IFERROR(VLOOKUP(N2517,'P1 Intra-Europees'!$A$15:$H$25,6,0),0)*V2517</f>
        <v>0</v>
      </c>
      <c r="X2517" s="160">
        <f t="shared" si="1102"/>
        <v>0</v>
      </c>
      <c r="Y2517" s="159">
        <f>IFERROR(VLOOKUP(N2517,'P1 Intra-Europees'!$A$15:$H$25,7,0),0)*X2517</f>
        <v>0</v>
      </c>
      <c r="Z2517" s="161">
        <f t="shared" si="1103"/>
        <v>1</v>
      </c>
      <c r="AA2517" s="162">
        <f>IFERROR(VLOOKUP(N2517,'P1 Intra-Europees'!$A$15:$H$25,8,0),0)*Z2517</f>
        <v>0</v>
      </c>
      <c r="AB2517" s="163">
        <f t="shared" si="1104"/>
        <v>0</v>
      </c>
      <c r="AC2517" s="157" t="str">
        <f>VLOOKUP(B2517,'P2 Origin'!$C$21:$O$176,13,0)</f>
        <v>EUR</v>
      </c>
      <c r="AD2517" s="164">
        <f t="shared" si="1105"/>
        <v>0</v>
      </c>
      <c r="AE2517" s="165">
        <f>IF(AU2517&gt;0.1,VLOOKUP(B2517,'P2 Origin'!$C$21:$M$176,3,0)*H2517,0)</f>
        <v>0</v>
      </c>
      <c r="AF2517" s="166">
        <f t="shared" si="1106"/>
        <v>0</v>
      </c>
      <c r="AG2517" s="165">
        <f>(VLOOKUP(B2517,'P2 Origin'!$C$21:$M$176,4,0))*AF2517</f>
        <v>0</v>
      </c>
      <c r="AH2517" s="166">
        <f t="shared" si="1107"/>
        <v>0</v>
      </c>
      <c r="AI2517" s="165">
        <f>(VLOOKUP(B2517,'P2 Origin'!$C$21:$M$176,5,0))*AH2517</f>
        <v>0</v>
      </c>
      <c r="AJ2517" s="166">
        <f t="shared" si="1121"/>
        <v>0</v>
      </c>
      <c r="AK2517" s="165">
        <f>(VLOOKUP(B2517,'P2 Origin'!$C$21:$M$176,6,0))*AJ2517</f>
        <v>0</v>
      </c>
      <c r="AL2517" s="166">
        <f t="shared" si="1108"/>
        <v>0</v>
      </c>
      <c r="AM2517" s="165">
        <f>(VLOOKUP($B2517,'P2 Origin'!$C$21:$M$176,7,0))*AL2517</f>
        <v>0</v>
      </c>
      <c r="AN2517" s="166">
        <f t="shared" si="1109"/>
        <v>0</v>
      </c>
      <c r="AO2517" s="165">
        <f>(VLOOKUP($B2517,'P2 Origin'!$C$21:$M$176,8,0))*AN2517</f>
        <v>0</v>
      </c>
      <c r="AP2517" s="166">
        <f t="shared" si="1110"/>
        <v>0</v>
      </c>
      <c r="AQ2517" s="165">
        <f>(VLOOKUP($B2517,'P2 Origin'!$C$21:$M$176,9,0))*AP2517</f>
        <v>0</v>
      </c>
      <c r="AR2517" s="155">
        <f t="shared" si="1095"/>
        <v>0</v>
      </c>
      <c r="AS2517" s="164">
        <f>(VLOOKUP(B2517,'P2 Origin'!$C$21:$M$176,10,0))*K2517</f>
        <v>0</v>
      </c>
      <c r="AT2517" s="164">
        <f>(VLOOKUP(B2517,'P2 Origin'!$C$21:$M$176,11,0))*J2517</f>
        <v>0</v>
      </c>
      <c r="AU2517" s="167">
        <v>0</v>
      </c>
      <c r="AV2517" s="168">
        <v>0</v>
      </c>
      <c r="AW2517" s="169">
        <v>0</v>
      </c>
      <c r="AX2517" s="170">
        <f>IF(AU2517&gt;=0.1,'P3 Bureaumarge zee- en luchtvr.'!$D$12,0)</f>
        <v>0</v>
      </c>
      <c r="AY2517" s="163">
        <f t="shared" si="1111"/>
        <v>0</v>
      </c>
      <c r="AZ2517" s="157" t="str">
        <f>VLOOKUP(D2517,'P4 Destination'!$C$21:$O$176,13,0)</f>
        <v>USD</v>
      </c>
      <c r="BA2517" s="164">
        <f t="shared" si="1112"/>
        <v>0</v>
      </c>
      <c r="BB2517" s="171">
        <f>IF(AU2517&gt;0.1,(VLOOKUP(D2517,'P4 Destination'!$C$21:$M$176,3,0))*I2517,0)</f>
        <v>0</v>
      </c>
      <c r="BC2517" s="172">
        <f t="shared" si="1113"/>
        <v>0</v>
      </c>
      <c r="BD2517" s="171">
        <f>(VLOOKUP($D2517,'P4 Destination'!$C$21:$M$176,4,0))*BC2517</f>
        <v>0</v>
      </c>
      <c r="BE2517" s="172">
        <f t="shared" si="1114"/>
        <v>0</v>
      </c>
      <c r="BF2517" s="171">
        <f>(VLOOKUP($D2517,'P4 Destination'!$C$21:$M$176,5,0))*BE2517</f>
        <v>0</v>
      </c>
      <c r="BG2517" s="172">
        <f t="shared" si="1115"/>
        <v>0</v>
      </c>
      <c r="BH2517" s="171">
        <f>(VLOOKUP($D2517,'P4 Destination'!$C$21:$M$176,6,0))*BG2517</f>
        <v>0</v>
      </c>
      <c r="BI2517" s="172">
        <f t="shared" si="1116"/>
        <v>0</v>
      </c>
      <c r="BJ2517" s="171">
        <f>(VLOOKUP($D2517,'P4 Destination'!$C$21:$M$176,7,0))*BI2517</f>
        <v>0</v>
      </c>
      <c r="BK2517" s="172">
        <f t="shared" si="1117"/>
        <v>0</v>
      </c>
      <c r="BL2517" s="171">
        <f>(VLOOKUP($D2517,'P4 Destination'!$C$21:$M$176,8,0))*BK2517</f>
        <v>0</v>
      </c>
      <c r="BM2517" s="172">
        <f t="shared" si="1118"/>
        <v>0</v>
      </c>
      <c r="BN2517" s="171">
        <f>(VLOOKUP($D2517,'P4 Destination'!$C$21:$M$176,9,0))*BM2517</f>
        <v>0</v>
      </c>
      <c r="BO2517" s="154">
        <f t="shared" si="1096"/>
        <v>0</v>
      </c>
      <c r="BP2517" s="171">
        <f>(VLOOKUP(D2517,'P4 Destination'!$C$21:$M$176,10,0))*K2517</f>
        <v>0</v>
      </c>
      <c r="BQ2517" s="171">
        <f>(VLOOKUP(D2517,'P4 Destination'!$C$21:$M$176,11,0))*J2517</f>
        <v>0</v>
      </c>
      <c r="BR2517" s="173">
        <f t="shared" si="1119"/>
        <v>0</v>
      </c>
      <c r="BS2517" s="173">
        <f>(AV2517*2500)*'P6 Verzekering'!$E$11</f>
        <v>0</v>
      </c>
      <c r="BT2517" s="173">
        <f>(AW2517*2500)*'P6 Verzekering'!$E$12</f>
        <v>0</v>
      </c>
      <c r="BU2517" s="173">
        <f>(L2517*2500)*'P6 Verzekering'!$E$13</f>
        <v>0</v>
      </c>
      <c r="BV2517" s="173">
        <f t="shared" si="1120"/>
        <v>0</v>
      </c>
      <c r="BW2517"/>
      <c r="BX2517"/>
    </row>
    <row r="2518" spans="1:76">
      <c r="A2518" s="152" t="s">
        <v>1300</v>
      </c>
      <c r="B2518" s="152" t="s">
        <v>255</v>
      </c>
      <c r="C2518" s="152" t="s">
        <v>254</v>
      </c>
      <c r="D2518" s="152" t="s">
        <v>219</v>
      </c>
      <c r="E2518" s="152" t="s">
        <v>219</v>
      </c>
      <c r="F2518" s="153">
        <f t="shared" si="1122"/>
        <v>45</v>
      </c>
      <c r="G2518" s="154">
        <v>1</v>
      </c>
      <c r="H2518" s="154">
        <f>IFERROR(VLOOKUP(B2518,'P2 Origin'!$C$21:$Q$176,15,FALSE),0)</f>
        <v>1</v>
      </c>
      <c r="I2518" s="154">
        <f>IFERROR(VLOOKUP(D2518,'P4 Destination'!$C$21:$Q$176,15,FALSE),0)</f>
        <v>0</v>
      </c>
      <c r="J2518" s="155"/>
      <c r="K2518" s="155"/>
      <c r="L2518" s="156">
        <v>45</v>
      </c>
      <c r="M2518" s="155">
        <v>2064</v>
      </c>
      <c r="N2518" s="155">
        <v>8</v>
      </c>
      <c r="O2518" s="157">
        <f t="shared" si="1097"/>
        <v>0</v>
      </c>
      <c r="P2518" s="158">
        <f t="shared" si="1098"/>
        <v>0</v>
      </c>
      <c r="Q2518" s="159">
        <f>IFERROR(VLOOKUP(N2518,'P1 Intra-Europees'!$A$15:$H$25,3,0),0)*P2518</f>
        <v>0</v>
      </c>
      <c r="R2518" s="160">
        <f t="shared" si="1099"/>
        <v>0</v>
      </c>
      <c r="S2518" s="159">
        <f>IFERROR(VLOOKUP(N2518,'P1 Intra-Europees'!$A$15:$H$25,4,0),0)*R2518</f>
        <v>0</v>
      </c>
      <c r="T2518" s="160">
        <f t="shared" si="1100"/>
        <v>0</v>
      </c>
      <c r="U2518" s="159">
        <f>IFERROR(VLOOKUP(N2518,'P1 Intra-Europees'!$A$15:$H$25,5,0),0)*T2518</f>
        <v>0</v>
      </c>
      <c r="V2518" s="160">
        <f t="shared" si="1101"/>
        <v>45</v>
      </c>
      <c r="W2518" s="159">
        <f>IFERROR(VLOOKUP(N2518,'P1 Intra-Europees'!$A$15:$H$25,6,0),0)*V2518</f>
        <v>0</v>
      </c>
      <c r="X2518" s="160">
        <f t="shared" si="1102"/>
        <v>0</v>
      </c>
      <c r="Y2518" s="159">
        <f>IFERROR(VLOOKUP(N2518,'P1 Intra-Europees'!$A$15:$H$25,7,0),0)*X2518</f>
        <v>0</v>
      </c>
      <c r="Z2518" s="161">
        <f t="shared" si="1103"/>
        <v>1</v>
      </c>
      <c r="AA2518" s="162">
        <f>IFERROR(VLOOKUP(N2518,'P1 Intra-Europees'!$A$15:$H$25,8,0),0)*Z2518</f>
        <v>0</v>
      </c>
      <c r="AB2518" s="163">
        <f t="shared" si="1104"/>
        <v>0</v>
      </c>
      <c r="AC2518" s="157" t="str">
        <f>VLOOKUP(B2518,'P2 Origin'!$C$21:$O$176,13,0)</f>
        <v>EUR</v>
      </c>
      <c r="AD2518" s="164">
        <f t="shared" si="1105"/>
        <v>0</v>
      </c>
      <c r="AE2518" s="165">
        <f>IF(AU2518&gt;0.1,VLOOKUP(B2518,'P2 Origin'!$C$21:$M$176,3,0)*H2518,0)</f>
        <v>0</v>
      </c>
      <c r="AF2518" s="166">
        <f t="shared" si="1106"/>
        <v>0</v>
      </c>
      <c r="AG2518" s="165">
        <f>(VLOOKUP(B2518,'P2 Origin'!$C$21:$M$176,4,0))*AF2518</f>
        <v>0</v>
      </c>
      <c r="AH2518" s="166">
        <f t="shared" si="1107"/>
        <v>0</v>
      </c>
      <c r="AI2518" s="165">
        <f>(VLOOKUP(B2518,'P2 Origin'!$C$21:$M$176,5,0))*AH2518</f>
        <v>0</v>
      </c>
      <c r="AJ2518" s="166">
        <f t="shared" si="1121"/>
        <v>0</v>
      </c>
      <c r="AK2518" s="165">
        <f>(VLOOKUP(B2518,'P2 Origin'!$C$21:$M$176,6,0))*AJ2518</f>
        <v>0</v>
      </c>
      <c r="AL2518" s="166">
        <f t="shared" si="1108"/>
        <v>0</v>
      </c>
      <c r="AM2518" s="165">
        <f>(VLOOKUP($B2518,'P2 Origin'!$C$21:$M$176,7,0))*AL2518</f>
        <v>0</v>
      </c>
      <c r="AN2518" s="166">
        <f t="shared" si="1109"/>
        <v>0</v>
      </c>
      <c r="AO2518" s="165">
        <f>(VLOOKUP($B2518,'P2 Origin'!$C$21:$M$176,8,0))*AN2518</f>
        <v>0</v>
      </c>
      <c r="AP2518" s="166">
        <f t="shared" si="1110"/>
        <v>0</v>
      </c>
      <c r="AQ2518" s="165">
        <f>(VLOOKUP($B2518,'P2 Origin'!$C$21:$M$176,9,0))*AP2518</f>
        <v>0</v>
      </c>
      <c r="AR2518" s="155">
        <f t="shared" si="1095"/>
        <v>0</v>
      </c>
      <c r="AS2518" s="164">
        <f>(VLOOKUP(B2518,'P2 Origin'!$C$21:$M$176,10,0))*K2518</f>
        <v>0</v>
      </c>
      <c r="AT2518" s="164">
        <f>(VLOOKUP(B2518,'P2 Origin'!$C$21:$M$176,11,0))*J2518</f>
        <v>0</v>
      </c>
      <c r="AU2518" s="167">
        <v>0</v>
      </c>
      <c r="AV2518" s="168">
        <v>0</v>
      </c>
      <c r="AW2518" s="169">
        <v>0</v>
      </c>
      <c r="AX2518" s="170">
        <f>IF(AU2518&gt;=0.1,'P3 Bureaumarge zee- en luchtvr.'!$D$12,0)</f>
        <v>0</v>
      </c>
      <c r="AY2518" s="163">
        <f t="shared" si="1111"/>
        <v>0</v>
      </c>
      <c r="AZ2518" s="157" t="str">
        <f>VLOOKUP(D2518,'P4 Destination'!$C$21:$O$176,13,0)</f>
        <v>EUR</v>
      </c>
      <c r="BA2518" s="164">
        <f t="shared" si="1112"/>
        <v>0</v>
      </c>
      <c r="BB2518" s="171">
        <f>IF(AU2518&gt;0.1,(VLOOKUP(D2518,'P4 Destination'!$C$21:$M$176,3,0))*I2518,0)</f>
        <v>0</v>
      </c>
      <c r="BC2518" s="172">
        <f t="shared" si="1113"/>
        <v>0</v>
      </c>
      <c r="BD2518" s="171">
        <f>(VLOOKUP($D2518,'P4 Destination'!$C$21:$M$176,4,0))*BC2518</f>
        <v>0</v>
      </c>
      <c r="BE2518" s="172">
        <f t="shared" si="1114"/>
        <v>0</v>
      </c>
      <c r="BF2518" s="171">
        <f>(VLOOKUP($D2518,'P4 Destination'!$C$21:$M$176,5,0))*BE2518</f>
        <v>0</v>
      </c>
      <c r="BG2518" s="172">
        <f t="shared" si="1115"/>
        <v>0</v>
      </c>
      <c r="BH2518" s="171">
        <f>(VLOOKUP($D2518,'P4 Destination'!$C$21:$M$176,6,0))*BG2518</f>
        <v>0</v>
      </c>
      <c r="BI2518" s="172">
        <f t="shared" si="1116"/>
        <v>0</v>
      </c>
      <c r="BJ2518" s="171">
        <f>(VLOOKUP($D2518,'P4 Destination'!$C$21:$M$176,7,0))*BI2518</f>
        <v>0</v>
      </c>
      <c r="BK2518" s="172">
        <f t="shared" si="1117"/>
        <v>0</v>
      </c>
      <c r="BL2518" s="171">
        <f>(VLOOKUP($D2518,'P4 Destination'!$C$21:$M$176,8,0))*BK2518</f>
        <v>0</v>
      </c>
      <c r="BM2518" s="172">
        <f t="shared" si="1118"/>
        <v>0</v>
      </c>
      <c r="BN2518" s="171">
        <f>(VLOOKUP($D2518,'P4 Destination'!$C$21:$M$176,9,0))*BM2518</f>
        <v>0</v>
      </c>
      <c r="BO2518" s="154">
        <f t="shared" si="1096"/>
        <v>0</v>
      </c>
      <c r="BP2518" s="171">
        <f>(VLOOKUP(D2518,'P4 Destination'!$C$21:$M$176,10,0))*K2518</f>
        <v>0</v>
      </c>
      <c r="BQ2518" s="171">
        <f>(VLOOKUP(D2518,'P4 Destination'!$C$21:$M$176,11,0))*J2518</f>
        <v>0</v>
      </c>
      <c r="BR2518" s="173">
        <f t="shared" si="1119"/>
        <v>0</v>
      </c>
      <c r="BS2518" s="173">
        <f>(AV2518*2500)*'P6 Verzekering'!$E$11</f>
        <v>0</v>
      </c>
      <c r="BT2518" s="173">
        <f>(AW2518*2500)*'P6 Verzekering'!$E$12</f>
        <v>0</v>
      </c>
      <c r="BU2518" s="173">
        <f>(L2518*2500)*'P6 Verzekering'!$E$13</f>
        <v>0</v>
      </c>
      <c r="BV2518" s="173">
        <f t="shared" si="1120"/>
        <v>0</v>
      </c>
      <c r="BW2518"/>
      <c r="BX2518"/>
    </row>
    <row r="2519" spans="1:76">
      <c r="A2519" s="152" t="s">
        <v>2772</v>
      </c>
      <c r="B2519" s="152" t="s">
        <v>173</v>
      </c>
      <c r="C2519" s="152" t="s">
        <v>172</v>
      </c>
      <c r="D2519" s="152" t="s">
        <v>255</v>
      </c>
      <c r="E2519" s="152" t="s">
        <v>254</v>
      </c>
      <c r="F2519" s="153">
        <f t="shared" si="1122"/>
        <v>46</v>
      </c>
      <c r="G2519" s="154">
        <v>1</v>
      </c>
      <c r="H2519" s="154">
        <f>IFERROR(VLOOKUP(B2519,'P2 Origin'!$C$21:$Q$176,15,FALSE),0)</f>
        <v>1</v>
      </c>
      <c r="I2519" s="154">
        <f>IFERROR(VLOOKUP(D2519,'P4 Destination'!$C$21:$Q$176,15,FALSE),0)</f>
        <v>1</v>
      </c>
      <c r="J2519" s="155"/>
      <c r="K2519" s="155"/>
      <c r="L2519" s="156">
        <v>46</v>
      </c>
      <c r="M2519" s="155">
        <v>1408</v>
      </c>
      <c r="N2519" s="155">
        <v>6</v>
      </c>
      <c r="O2519" s="157">
        <f t="shared" si="1097"/>
        <v>0</v>
      </c>
      <c r="P2519" s="158">
        <f t="shared" si="1098"/>
        <v>0</v>
      </c>
      <c r="Q2519" s="159">
        <f>IFERROR(VLOOKUP(N2519,'P1 Intra-Europees'!$A$15:$H$25,3,0),0)*P2519</f>
        <v>0</v>
      </c>
      <c r="R2519" s="160">
        <f t="shared" si="1099"/>
        <v>0</v>
      </c>
      <c r="S2519" s="159">
        <f>IFERROR(VLOOKUP(N2519,'P1 Intra-Europees'!$A$15:$H$25,4,0),0)*R2519</f>
        <v>0</v>
      </c>
      <c r="T2519" s="160">
        <f t="shared" si="1100"/>
        <v>0</v>
      </c>
      <c r="U2519" s="159">
        <f>IFERROR(VLOOKUP(N2519,'P1 Intra-Europees'!$A$15:$H$25,5,0),0)*T2519</f>
        <v>0</v>
      </c>
      <c r="V2519" s="160">
        <f t="shared" si="1101"/>
        <v>0</v>
      </c>
      <c r="W2519" s="159">
        <f>IFERROR(VLOOKUP(N2519,'P1 Intra-Europees'!$A$15:$H$25,6,0),0)*V2519</f>
        <v>0</v>
      </c>
      <c r="X2519" s="160">
        <f t="shared" si="1102"/>
        <v>46</v>
      </c>
      <c r="Y2519" s="159">
        <f>IFERROR(VLOOKUP(N2519,'P1 Intra-Europees'!$A$15:$H$25,7,0),0)*X2519</f>
        <v>0</v>
      </c>
      <c r="Z2519" s="161">
        <f t="shared" si="1103"/>
        <v>1</v>
      </c>
      <c r="AA2519" s="162">
        <f>IFERROR(VLOOKUP(N2519,'P1 Intra-Europees'!$A$15:$H$25,8,0),0)*Z2519</f>
        <v>0</v>
      </c>
      <c r="AB2519" s="163">
        <f t="shared" si="1104"/>
        <v>0</v>
      </c>
      <c r="AC2519" s="157" t="str">
        <f>VLOOKUP(B2519,'P2 Origin'!$C$21:$O$176,13,0)</f>
        <v>EUR</v>
      </c>
      <c r="AD2519" s="164">
        <f t="shared" si="1105"/>
        <v>0</v>
      </c>
      <c r="AE2519" s="165">
        <f>IF(AU2519&gt;0.1,VLOOKUP(B2519,'P2 Origin'!$C$21:$M$176,3,0)*H2519,0)</f>
        <v>0</v>
      </c>
      <c r="AF2519" s="166">
        <f t="shared" si="1106"/>
        <v>0</v>
      </c>
      <c r="AG2519" s="165">
        <f>(VLOOKUP(B2519,'P2 Origin'!$C$21:$M$176,4,0))*AF2519</f>
        <v>0</v>
      </c>
      <c r="AH2519" s="166">
        <f t="shared" si="1107"/>
        <v>0</v>
      </c>
      <c r="AI2519" s="165">
        <f>(VLOOKUP(B2519,'P2 Origin'!$C$21:$M$176,5,0))*AH2519</f>
        <v>0</v>
      </c>
      <c r="AJ2519" s="166">
        <f t="shared" si="1121"/>
        <v>0</v>
      </c>
      <c r="AK2519" s="165">
        <f>(VLOOKUP(B2519,'P2 Origin'!$C$21:$M$176,6,0))*AJ2519</f>
        <v>0</v>
      </c>
      <c r="AL2519" s="166">
        <f t="shared" si="1108"/>
        <v>0</v>
      </c>
      <c r="AM2519" s="165">
        <f>(VLOOKUP($B2519,'P2 Origin'!$C$21:$M$176,7,0))*AL2519</f>
        <v>0</v>
      </c>
      <c r="AN2519" s="166">
        <f t="shared" si="1109"/>
        <v>0</v>
      </c>
      <c r="AO2519" s="165">
        <f>(VLOOKUP($B2519,'P2 Origin'!$C$21:$M$176,8,0))*AN2519</f>
        <v>0</v>
      </c>
      <c r="AP2519" s="166">
        <f t="shared" si="1110"/>
        <v>0</v>
      </c>
      <c r="AQ2519" s="165">
        <f>(VLOOKUP($B2519,'P2 Origin'!$C$21:$M$176,9,0))*AP2519</f>
        <v>0</v>
      </c>
      <c r="AR2519" s="155">
        <f t="shared" si="1095"/>
        <v>0</v>
      </c>
      <c r="AS2519" s="164">
        <f>(VLOOKUP(B2519,'P2 Origin'!$C$21:$M$176,10,0))*K2519</f>
        <v>0</v>
      </c>
      <c r="AT2519" s="164">
        <f>(VLOOKUP(B2519,'P2 Origin'!$C$21:$M$176,11,0))*J2519</f>
        <v>0</v>
      </c>
      <c r="AU2519" s="167">
        <v>0</v>
      </c>
      <c r="AV2519" s="168">
        <v>0</v>
      </c>
      <c r="AW2519" s="169">
        <v>0</v>
      </c>
      <c r="AX2519" s="170">
        <f>IF(AU2519&gt;=0.1,'P3 Bureaumarge zee- en luchtvr.'!$D$12,0)</f>
        <v>0</v>
      </c>
      <c r="AY2519" s="163">
        <f t="shared" si="1111"/>
        <v>0</v>
      </c>
      <c r="AZ2519" s="157" t="str">
        <f>VLOOKUP(D2519,'P4 Destination'!$C$21:$O$176,13,0)</f>
        <v>EUR</v>
      </c>
      <c r="BA2519" s="164">
        <f t="shared" si="1112"/>
        <v>0</v>
      </c>
      <c r="BB2519" s="171">
        <f>IF(AU2519&gt;0.1,(VLOOKUP(D2519,'P4 Destination'!$C$21:$M$176,3,0))*I2519,0)</f>
        <v>0</v>
      </c>
      <c r="BC2519" s="172">
        <f t="shared" si="1113"/>
        <v>0</v>
      </c>
      <c r="BD2519" s="171">
        <f>(VLOOKUP($D2519,'P4 Destination'!$C$21:$M$176,4,0))*BC2519</f>
        <v>0</v>
      </c>
      <c r="BE2519" s="172">
        <f t="shared" si="1114"/>
        <v>0</v>
      </c>
      <c r="BF2519" s="171">
        <f>(VLOOKUP($D2519,'P4 Destination'!$C$21:$M$176,5,0))*BE2519</f>
        <v>0</v>
      </c>
      <c r="BG2519" s="172">
        <f t="shared" si="1115"/>
        <v>0</v>
      </c>
      <c r="BH2519" s="171">
        <f>(VLOOKUP($D2519,'P4 Destination'!$C$21:$M$176,6,0))*BG2519</f>
        <v>0</v>
      </c>
      <c r="BI2519" s="172">
        <f t="shared" si="1116"/>
        <v>0</v>
      </c>
      <c r="BJ2519" s="171">
        <f>(VLOOKUP($D2519,'P4 Destination'!$C$21:$M$176,7,0))*BI2519</f>
        <v>0</v>
      </c>
      <c r="BK2519" s="172">
        <f t="shared" si="1117"/>
        <v>0</v>
      </c>
      <c r="BL2519" s="171">
        <f>(VLOOKUP($D2519,'P4 Destination'!$C$21:$M$176,8,0))*BK2519</f>
        <v>0</v>
      </c>
      <c r="BM2519" s="172">
        <f t="shared" si="1118"/>
        <v>0</v>
      </c>
      <c r="BN2519" s="171">
        <f>(VLOOKUP($D2519,'P4 Destination'!$C$21:$M$176,9,0))*BM2519</f>
        <v>0</v>
      </c>
      <c r="BO2519" s="154">
        <f t="shared" si="1096"/>
        <v>0</v>
      </c>
      <c r="BP2519" s="171">
        <f>(VLOOKUP(D2519,'P4 Destination'!$C$21:$M$176,10,0))*K2519</f>
        <v>0</v>
      </c>
      <c r="BQ2519" s="171">
        <f>(VLOOKUP(D2519,'P4 Destination'!$C$21:$M$176,11,0))*J2519</f>
        <v>0</v>
      </c>
      <c r="BR2519" s="173">
        <f t="shared" si="1119"/>
        <v>0</v>
      </c>
      <c r="BS2519" s="173">
        <f>(AV2519*2500)*'P6 Verzekering'!$E$11</f>
        <v>0</v>
      </c>
      <c r="BT2519" s="173">
        <f>(AW2519*2500)*'P6 Verzekering'!$E$12</f>
        <v>0</v>
      </c>
      <c r="BU2519" s="173">
        <f>(L2519*2500)*'P6 Verzekering'!$E$13</f>
        <v>0</v>
      </c>
      <c r="BV2519" s="173">
        <f t="shared" si="1120"/>
        <v>0</v>
      </c>
      <c r="BW2519"/>
      <c r="BX2519"/>
    </row>
    <row r="2520" spans="1:76">
      <c r="A2520" s="152" t="s">
        <v>796</v>
      </c>
      <c r="B2520" s="152" t="s">
        <v>189</v>
      </c>
      <c r="C2520" s="152" t="s">
        <v>188</v>
      </c>
      <c r="D2520" s="152" t="s">
        <v>219</v>
      </c>
      <c r="E2520" s="152" t="s">
        <v>219</v>
      </c>
      <c r="F2520" s="153">
        <f t="shared" si="1122"/>
        <v>46</v>
      </c>
      <c r="G2520" s="154">
        <v>1</v>
      </c>
      <c r="H2520" s="154">
        <f>IFERROR(VLOOKUP(B2520,'P2 Origin'!$C$21:$Q$176,15,FALSE),0)</f>
        <v>0</v>
      </c>
      <c r="I2520" s="154">
        <f>IFERROR(VLOOKUP(D2520,'P4 Destination'!$C$21:$Q$176,15,FALSE),0)</f>
        <v>0</v>
      </c>
      <c r="J2520" s="155"/>
      <c r="K2520" s="155"/>
      <c r="L2520" s="156">
        <v>46</v>
      </c>
      <c r="M2520" s="155">
        <v>2975</v>
      </c>
      <c r="N2520" s="155">
        <v>9</v>
      </c>
      <c r="O2520" s="157">
        <f t="shared" si="1097"/>
        <v>0</v>
      </c>
      <c r="P2520" s="158">
        <f t="shared" si="1098"/>
        <v>0</v>
      </c>
      <c r="Q2520" s="159">
        <f>IFERROR(VLOOKUP(N2520,'P1 Intra-Europees'!$A$15:$H$25,3,0),0)*P2520</f>
        <v>0</v>
      </c>
      <c r="R2520" s="160">
        <f t="shared" si="1099"/>
        <v>0</v>
      </c>
      <c r="S2520" s="159">
        <f>IFERROR(VLOOKUP(N2520,'P1 Intra-Europees'!$A$15:$H$25,4,0),0)*R2520</f>
        <v>0</v>
      </c>
      <c r="T2520" s="160">
        <f t="shared" si="1100"/>
        <v>0</v>
      </c>
      <c r="U2520" s="159">
        <f>IFERROR(VLOOKUP(N2520,'P1 Intra-Europees'!$A$15:$H$25,5,0),0)*T2520</f>
        <v>0</v>
      </c>
      <c r="V2520" s="160">
        <f t="shared" si="1101"/>
        <v>0</v>
      </c>
      <c r="W2520" s="159">
        <f>IFERROR(VLOOKUP(N2520,'P1 Intra-Europees'!$A$15:$H$25,6,0),0)*V2520</f>
        <v>0</v>
      </c>
      <c r="X2520" s="160">
        <f t="shared" si="1102"/>
        <v>46</v>
      </c>
      <c r="Y2520" s="159">
        <f>IFERROR(VLOOKUP(N2520,'P1 Intra-Europees'!$A$15:$H$25,7,0),0)*X2520</f>
        <v>0</v>
      </c>
      <c r="Z2520" s="161">
        <f t="shared" si="1103"/>
        <v>1</v>
      </c>
      <c r="AA2520" s="162">
        <f>IFERROR(VLOOKUP(N2520,'P1 Intra-Europees'!$A$15:$H$25,8,0),0)*Z2520</f>
        <v>0</v>
      </c>
      <c r="AB2520" s="163">
        <f t="shared" si="1104"/>
        <v>0</v>
      </c>
      <c r="AC2520" s="157" t="str">
        <f>VLOOKUP(B2520,'P2 Origin'!$C$21:$O$176,13,0)</f>
        <v>EUR</v>
      </c>
      <c r="AD2520" s="164">
        <f t="shared" si="1105"/>
        <v>0</v>
      </c>
      <c r="AE2520" s="165">
        <f>IF(AU2520&gt;0.1,VLOOKUP(B2520,'P2 Origin'!$C$21:$M$176,3,0)*H2520,0)</f>
        <v>0</v>
      </c>
      <c r="AF2520" s="166">
        <f t="shared" si="1106"/>
        <v>0</v>
      </c>
      <c r="AG2520" s="165">
        <f>(VLOOKUP(B2520,'P2 Origin'!$C$21:$M$176,4,0))*AF2520</f>
        <v>0</v>
      </c>
      <c r="AH2520" s="166">
        <f t="shared" si="1107"/>
        <v>0</v>
      </c>
      <c r="AI2520" s="165">
        <f>(VLOOKUP(B2520,'P2 Origin'!$C$21:$M$176,5,0))*AH2520</f>
        <v>0</v>
      </c>
      <c r="AJ2520" s="166">
        <f t="shared" si="1121"/>
        <v>0</v>
      </c>
      <c r="AK2520" s="165">
        <f>(VLOOKUP(B2520,'P2 Origin'!$C$21:$M$176,6,0))*AJ2520</f>
        <v>0</v>
      </c>
      <c r="AL2520" s="166">
        <f t="shared" si="1108"/>
        <v>0</v>
      </c>
      <c r="AM2520" s="165">
        <f>(VLOOKUP($B2520,'P2 Origin'!$C$21:$M$176,7,0))*AL2520</f>
        <v>0</v>
      </c>
      <c r="AN2520" s="166">
        <f t="shared" si="1109"/>
        <v>0</v>
      </c>
      <c r="AO2520" s="165">
        <f>(VLOOKUP($B2520,'P2 Origin'!$C$21:$M$176,8,0))*AN2520</f>
        <v>0</v>
      </c>
      <c r="AP2520" s="166">
        <f t="shared" si="1110"/>
        <v>0</v>
      </c>
      <c r="AQ2520" s="165">
        <f>(VLOOKUP($B2520,'P2 Origin'!$C$21:$M$176,9,0))*AP2520</f>
        <v>0</v>
      </c>
      <c r="AR2520" s="155">
        <f t="shared" si="1095"/>
        <v>0</v>
      </c>
      <c r="AS2520" s="164">
        <f>(VLOOKUP(B2520,'P2 Origin'!$C$21:$M$176,10,0))*K2520</f>
        <v>0</v>
      </c>
      <c r="AT2520" s="164">
        <f>(VLOOKUP(B2520,'P2 Origin'!$C$21:$M$176,11,0))*J2520</f>
        <v>0</v>
      </c>
      <c r="AU2520" s="167">
        <v>0</v>
      </c>
      <c r="AV2520" s="168">
        <v>0</v>
      </c>
      <c r="AW2520" s="169">
        <v>0</v>
      </c>
      <c r="AX2520" s="170">
        <f>IF(AU2520&gt;=0.1,'P3 Bureaumarge zee- en luchtvr.'!$D$12,0)</f>
        <v>0</v>
      </c>
      <c r="AY2520" s="163">
        <f t="shared" si="1111"/>
        <v>0</v>
      </c>
      <c r="AZ2520" s="157" t="str">
        <f>VLOOKUP(D2520,'P4 Destination'!$C$21:$O$176,13,0)</f>
        <v>EUR</v>
      </c>
      <c r="BA2520" s="164">
        <f t="shared" si="1112"/>
        <v>0</v>
      </c>
      <c r="BB2520" s="171">
        <f>IF(AU2520&gt;0.1,(VLOOKUP(D2520,'P4 Destination'!$C$21:$M$176,3,0))*I2520,0)</f>
        <v>0</v>
      </c>
      <c r="BC2520" s="172">
        <f t="shared" si="1113"/>
        <v>0</v>
      </c>
      <c r="BD2520" s="171">
        <f>(VLOOKUP($D2520,'P4 Destination'!$C$21:$M$176,4,0))*BC2520</f>
        <v>0</v>
      </c>
      <c r="BE2520" s="172">
        <f t="shared" si="1114"/>
        <v>0</v>
      </c>
      <c r="BF2520" s="171">
        <f>(VLOOKUP($D2520,'P4 Destination'!$C$21:$M$176,5,0))*BE2520</f>
        <v>0</v>
      </c>
      <c r="BG2520" s="172">
        <f t="shared" si="1115"/>
        <v>0</v>
      </c>
      <c r="BH2520" s="171">
        <f>(VLOOKUP($D2520,'P4 Destination'!$C$21:$M$176,6,0))*BG2520</f>
        <v>0</v>
      </c>
      <c r="BI2520" s="172">
        <f t="shared" si="1116"/>
        <v>0</v>
      </c>
      <c r="BJ2520" s="171">
        <f>(VLOOKUP($D2520,'P4 Destination'!$C$21:$M$176,7,0))*BI2520</f>
        <v>0</v>
      </c>
      <c r="BK2520" s="172">
        <f t="shared" si="1117"/>
        <v>0</v>
      </c>
      <c r="BL2520" s="171">
        <f>(VLOOKUP($D2520,'P4 Destination'!$C$21:$M$176,8,0))*BK2520</f>
        <v>0</v>
      </c>
      <c r="BM2520" s="172">
        <f t="shared" si="1118"/>
        <v>0</v>
      </c>
      <c r="BN2520" s="171">
        <f>(VLOOKUP($D2520,'P4 Destination'!$C$21:$M$176,9,0))*BM2520</f>
        <v>0</v>
      </c>
      <c r="BO2520" s="154">
        <f t="shared" si="1096"/>
        <v>0</v>
      </c>
      <c r="BP2520" s="171">
        <f>(VLOOKUP(D2520,'P4 Destination'!$C$21:$M$176,10,0))*K2520</f>
        <v>0</v>
      </c>
      <c r="BQ2520" s="171">
        <f>(VLOOKUP(D2520,'P4 Destination'!$C$21:$M$176,11,0))*J2520</f>
        <v>0</v>
      </c>
      <c r="BR2520" s="173">
        <f t="shared" si="1119"/>
        <v>0</v>
      </c>
      <c r="BS2520" s="173">
        <f>(AV2520*2500)*'P6 Verzekering'!$E$11</f>
        <v>0</v>
      </c>
      <c r="BT2520" s="173">
        <f>(AW2520*2500)*'P6 Verzekering'!$E$12</f>
        <v>0</v>
      </c>
      <c r="BU2520" s="173">
        <f>(L2520*2500)*'P6 Verzekering'!$E$13</f>
        <v>0</v>
      </c>
      <c r="BV2520" s="173">
        <f t="shared" si="1120"/>
        <v>0</v>
      </c>
      <c r="BW2520"/>
      <c r="BX2520"/>
    </row>
    <row r="2521" spans="1:76">
      <c r="A2521" s="152" t="s">
        <v>795</v>
      </c>
      <c r="B2521" s="152" t="s">
        <v>189</v>
      </c>
      <c r="C2521" s="152" t="s">
        <v>188</v>
      </c>
      <c r="D2521" s="152" t="s">
        <v>219</v>
      </c>
      <c r="E2521" s="152" t="s">
        <v>219</v>
      </c>
      <c r="F2521" s="153">
        <f t="shared" si="1122"/>
        <v>47</v>
      </c>
      <c r="G2521" s="154">
        <v>1</v>
      </c>
      <c r="H2521" s="154">
        <f>IFERROR(VLOOKUP(B2521,'P2 Origin'!$C$21:$Q$176,15,FALSE),0)</f>
        <v>0</v>
      </c>
      <c r="I2521" s="154">
        <f>IFERROR(VLOOKUP(D2521,'P4 Destination'!$C$21:$Q$176,15,FALSE),0)</f>
        <v>0</v>
      </c>
      <c r="J2521" s="155"/>
      <c r="K2521" s="155"/>
      <c r="L2521" s="156">
        <v>47</v>
      </c>
      <c r="M2521" s="155">
        <v>2914</v>
      </c>
      <c r="N2521" s="155">
        <v>9</v>
      </c>
      <c r="O2521" s="157">
        <f t="shared" si="1097"/>
        <v>0</v>
      </c>
      <c r="P2521" s="158">
        <f t="shared" si="1098"/>
        <v>0</v>
      </c>
      <c r="Q2521" s="159">
        <f>IFERROR(VLOOKUP(N2521,'P1 Intra-Europees'!$A$15:$H$25,3,0),0)*P2521</f>
        <v>0</v>
      </c>
      <c r="R2521" s="160">
        <f t="shared" si="1099"/>
        <v>0</v>
      </c>
      <c r="S2521" s="159">
        <f>IFERROR(VLOOKUP(N2521,'P1 Intra-Europees'!$A$15:$H$25,4,0),0)*R2521</f>
        <v>0</v>
      </c>
      <c r="T2521" s="160">
        <f t="shared" si="1100"/>
        <v>0</v>
      </c>
      <c r="U2521" s="159">
        <f>IFERROR(VLOOKUP(N2521,'P1 Intra-Europees'!$A$15:$H$25,5,0),0)*T2521</f>
        <v>0</v>
      </c>
      <c r="V2521" s="160">
        <f t="shared" si="1101"/>
        <v>0</v>
      </c>
      <c r="W2521" s="159">
        <f>IFERROR(VLOOKUP(N2521,'P1 Intra-Europees'!$A$15:$H$25,6,0),0)*V2521</f>
        <v>0</v>
      </c>
      <c r="X2521" s="160">
        <f t="shared" si="1102"/>
        <v>47</v>
      </c>
      <c r="Y2521" s="159">
        <f>IFERROR(VLOOKUP(N2521,'P1 Intra-Europees'!$A$15:$H$25,7,0),0)*X2521</f>
        <v>0</v>
      </c>
      <c r="Z2521" s="161">
        <f t="shared" si="1103"/>
        <v>1</v>
      </c>
      <c r="AA2521" s="162">
        <f>IFERROR(VLOOKUP(N2521,'P1 Intra-Europees'!$A$15:$H$25,8,0),0)*Z2521</f>
        <v>0</v>
      </c>
      <c r="AB2521" s="163">
        <f t="shared" si="1104"/>
        <v>0</v>
      </c>
      <c r="AC2521" s="157" t="str">
        <f>VLOOKUP(B2521,'P2 Origin'!$C$21:$O$176,13,0)</f>
        <v>EUR</v>
      </c>
      <c r="AD2521" s="164">
        <f t="shared" si="1105"/>
        <v>0</v>
      </c>
      <c r="AE2521" s="165">
        <f>IF(AU2521&gt;0.1,VLOOKUP(B2521,'P2 Origin'!$C$21:$M$176,3,0)*H2521,0)</f>
        <v>0</v>
      </c>
      <c r="AF2521" s="166">
        <f t="shared" si="1106"/>
        <v>0</v>
      </c>
      <c r="AG2521" s="165">
        <f>(VLOOKUP(B2521,'P2 Origin'!$C$21:$M$176,4,0))*AF2521</f>
        <v>0</v>
      </c>
      <c r="AH2521" s="166">
        <f t="shared" si="1107"/>
        <v>0</v>
      </c>
      <c r="AI2521" s="165">
        <f>(VLOOKUP(B2521,'P2 Origin'!$C$21:$M$176,5,0))*AH2521</f>
        <v>0</v>
      </c>
      <c r="AJ2521" s="166">
        <f t="shared" si="1121"/>
        <v>0</v>
      </c>
      <c r="AK2521" s="165">
        <f>(VLOOKUP(B2521,'P2 Origin'!$C$21:$M$176,6,0))*AJ2521</f>
        <v>0</v>
      </c>
      <c r="AL2521" s="166">
        <f t="shared" si="1108"/>
        <v>0</v>
      </c>
      <c r="AM2521" s="165">
        <f>(VLOOKUP($B2521,'P2 Origin'!$C$21:$M$176,7,0))*AL2521</f>
        <v>0</v>
      </c>
      <c r="AN2521" s="166">
        <f t="shared" si="1109"/>
        <v>0</v>
      </c>
      <c r="AO2521" s="165">
        <f>(VLOOKUP($B2521,'P2 Origin'!$C$21:$M$176,8,0))*AN2521</f>
        <v>0</v>
      </c>
      <c r="AP2521" s="166">
        <f t="shared" si="1110"/>
        <v>0</v>
      </c>
      <c r="AQ2521" s="165">
        <f>(VLOOKUP($B2521,'P2 Origin'!$C$21:$M$176,9,0))*AP2521</f>
        <v>0</v>
      </c>
      <c r="AR2521" s="155">
        <f t="shared" si="1095"/>
        <v>0</v>
      </c>
      <c r="AS2521" s="164">
        <f>(VLOOKUP(B2521,'P2 Origin'!$C$21:$M$176,10,0))*K2521</f>
        <v>0</v>
      </c>
      <c r="AT2521" s="164">
        <f>(VLOOKUP(B2521,'P2 Origin'!$C$21:$M$176,11,0))*J2521</f>
        <v>0</v>
      </c>
      <c r="AU2521" s="167">
        <v>0</v>
      </c>
      <c r="AV2521" s="168">
        <v>0</v>
      </c>
      <c r="AW2521" s="169">
        <v>0</v>
      </c>
      <c r="AX2521" s="170">
        <f>IF(AU2521&gt;=0.1,'P3 Bureaumarge zee- en luchtvr.'!$D$12,0)</f>
        <v>0</v>
      </c>
      <c r="AY2521" s="163">
        <f t="shared" si="1111"/>
        <v>0</v>
      </c>
      <c r="AZ2521" s="157" t="str">
        <f>VLOOKUP(D2521,'P4 Destination'!$C$21:$O$176,13,0)</f>
        <v>EUR</v>
      </c>
      <c r="BA2521" s="164">
        <f t="shared" si="1112"/>
        <v>0</v>
      </c>
      <c r="BB2521" s="171">
        <f>IF(AU2521&gt;0.1,(VLOOKUP(D2521,'P4 Destination'!$C$21:$M$176,3,0))*I2521,0)</f>
        <v>0</v>
      </c>
      <c r="BC2521" s="172">
        <f t="shared" si="1113"/>
        <v>0</v>
      </c>
      <c r="BD2521" s="171">
        <f>(VLOOKUP($D2521,'P4 Destination'!$C$21:$M$176,4,0))*BC2521</f>
        <v>0</v>
      </c>
      <c r="BE2521" s="172">
        <f t="shared" si="1114"/>
        <v>0</v>
      </c>
      <c r="BF2521" s="171">
        <f>(VLOOKUP($D2521,'P4 Destination'!$C$21:$M$176,5,0))*BE2521</f>
        <v>0</v>
      </c>
      <c r="BG2521" s="172">
        <f t="shared" si="1115"/>
        <v>0</v>
      </c>
      <c r="BH2521" s="171">
        <f>(VLOOKUP($D2521,'P4 Destination'!$C$21:$M$176,6,0))*BG2521</f>
        <v>0</v>
      </c>
      <c r="BI2521" s="172">
        <f t="shared" si="1116"/>
        <v>0</v>
      </c>
      <c r="BJ2521" s="171">
        <f>(VLOOKUP($D2521,'P4 Destination'!$C$21:$M$176,7,0))*BI2521</f>
        <v>0</v>
      </c>
      <c r="BK2521" s="172">
        <f t="shared" si="1117"/>
        <v>0</v>
      </c>
      <c r="BL2521" s="171">
        <f>(VLOOKUP($D2521,'P4 Destination'!$C$21:$M$176,8,0))*BK2521</f>
        <v>0</v>
      </c>
      <c r="BM2521" s="172">
        <f t="shared" si="1118"/>
        <v>0</v>
      </c>
      <c r="BN2521" s="171">
        <f>(VLOOKUP($D2521,'P4 Destination'!$C$21:$M$176,9,0))*BM2521</f>
        <v>0</v>
      </c>
      <c r="BO2521" s="154">
        <f t="shared" si="1096"/>
        <v>0</v>
      </c>
      <c r="BP2521" s="171">
        <f>(VLOOKUP(D2521,'P4 Destination'!$C$21:$M$176,10,0))*K2521</f>
        <v>0</v>
      </c>
      <c r="BQ2521" s="171">
        <f>(VLOOKUP(D2521,'P4 Destination'!$C$21:$M$176,11,0))*J2521</f>
        <v>0</v>
      </c>
      <c r="BR2521" s="173">
        <f t="shared" si="1119"/>
        <v>0</v>
      </c>
      <c r="BS2521" s="173">
        <f>(AV2521*2500)*'P6 Verzekering'!$E$11</f>
        <v>0</v>
      </c>
      <c r="BT2521" s="173">
        <f>(AW2521*2500)*'P6 Verzekering'!$E$12</f>
        <v>0</v>
      </c>
      <c r="BU2521" s="173">
        <f>(L2521*2500)*'P6 Verzekering'!$E$13</f>
        <v>0</v>
      </c>
      <c r="BV2521" s="173">
        <f t="shared" si="1120"/>
        <v>0</v>
      </c>
      <c r="BW2521"/>
      <c r="BX2521"/>
    </row>
    <row r="2522" spans="1:76">
      <c r="A2522" s="152" t="s">
        <v>2271</v>
      </c>
      <c r="B2522" s="152" t="s">
        <v>219</v>
      </c>
      <c r="C2522" s="152" t="s">
        <v>219</v>
      </c>
      <c r="D2522" s="152" t="s">
        <v>206</v>
      </c>
      <c r="E2522" s="152" t="s">
        <v>205</v>
      </c>
      <c r="F2522" s="153">
        <f t="shared" si="1122"/>
        <v>48</v>
      </c>
      <c r="G2522" s="154">
        <v>1</v>
      </c>
      <c r="H2522" s="154">
        <f>IFERROR(VLOOKUP(B2522,'P2 Origin'!$C$21:$Q$176,15,FALSE),0)</f>
        <v>0</v>
      </c>
      <c r="I2522" s="154">
        <f>IFERROR(VLOOKUP(D2522,'P4 Destination'!$C$21:$Q$176,15,FALSE),0)</f>
        <v>1</v>
      </c>
      <c r="J2522" s="155"/>
      <c r="K2522" s="155"/>
      <c r="L2522" s="156">
        <v>48</v>
      </c>
      <c r="M2522" s="155">
        <v>2310</v>
      </c>
      <c r="N2522" s="155">
        <v>8</v>
      </c>
      <c r="O2522" s="157">
        <f t="shared" si="1097"/>
        <v>0</v>
      </c>
      <c r="P2522" s="158">
        <f t="shared" si="1098"/>
        <v>0</v>
      </c>
      <c r="Q2522" s="159">
        <f>IFERROR(VLOOKUP(N2522,'P1 Intra-Europees'!$A$15:$H$25,3,0),0)*P2522</f>
        <v>0</v>
      </c>
      <c r="R2522" s="160">
        <f t="shared" si="1099"/>
        <v>0</v>
      </c>
      <c r="S2522" s="159">
        <f>IFERROR(VLOOKUP(N2522,'P1 Intra-Europees'!$A$15:$H$25,4,0),0)*R2522</f>
        <v>0</v>
      </c>
      <c r="T2522" s="160">
        <f t="shared" si="1100"/>
        <v>0</v>
      </c>
      <c r="U2522" s="159">
        <f>IFERROR(VLOOKUP(N2522,'P1 Intra-Europees'!$A$15:$H$25,5,0),0)*T2522</f>
        <v>0</v>
      </c>
      <c r="V2522" s="160">
        <f t="shared" si="1101"/>
        <v>0</v>
      </c>
      <c r="W2522" s="159">
        <f>IFERROR(VLOOKUP(N2522,'P1 Intra-Europees'!$A$15:$H$25,6,0),0)*V2522</f>
        <v>0</v>
      </c>
      <c r="X2522" s="160">
        <f t="shared" si="1102"/>
        <v>48</v>
      </c>
      <c r="Y2522" s="159">
        <f>IFERROR(VLOOKUP(N2522,'P1 Intra-Europees'!$A$15:$H$25,7,0),0)*X2522</f>
        <v>0</v>
      </c>
      <c r="Z2522" s="161">
        <f t="shared" si="1103"/>
        <v>1</v>
      </c>
      <c r="AA2522" s="162">
        <f>IFERROR(VLOOKUP(N2522,'P1 Intra-Europees'!$A$15:$H$25,8,0),0)*Z2522</f>
        <v>0</v>
      </c>
      <c r="AB2522" s="163">
        <f t="shared" si="1104"/>
        <v>0</v>
      </c>
      <c r="AC2522" s="157" t="str">
        <f>VLOOKUP(B2522,'P2 Origin'!$C$21:$O$176,13,0)</f>
        <v>EUR</v>
      </c>
      <c r="AD2522" s="164">
        <f t="shared" si="1105"/>
        <v>0</v>
      </c>
      <c r="AE2522" s="165">
        <f>IF(AU2522&gt;0.1,VLOOKUP(B2522,'P2 Origin'!$C$21:$M$176,3,0)*H2522,0)</f>
        <v>0</v>
      </c>
      <c r="AF2522" s="166">
        <f t="shared" si="1106"/>
        <v>0</v>
      </c>
      <c r="AG2522" s="165">
        <f>(VLOOKUP(B2522,'P2 Origin'!$C$21:$M$176,4,0))*AF2522</f>
        <v>0</v>
      </c>
      <c r="AH2522" s="166">
        <f t="shared" si="1107"/>
        <v>0</v>
      </c>
      <c r="AI2522" s="165">
        <f>(VLOOKUP(B2522,'P2 Origin'!$C$21:$M$176,5,0))*AH2522</f>
        <v>0</v>
      </c>
      <c r="AJ2522" s="166">
        <f t="shared" si="1121"/>
        <v>0</v>
      </c>
      <c r="AK2522" s="165">
        <f>(VLOOKUP(B2522,'P2 Origin'!$C$21:$M$176,6,0))*AJ2522</f>
        <v>0</v>
      </c>
      <c r="AL2522" s="166">
        <f t="shared" si="1108"/>
        <v>0</v>
      </c>
      <c r="AM2522" s="165">
        <f>(VLOOKUP($B2522,'P2 Origin'!$C$21:$M$176,7,0))*AL2522</f>
        <v>0</v>
      </c>
      <c r="AN2522" s="166">
        <f t="shared" si="1109"/>
        <v>0</v>
      </c>
      <c r="AO2522" s="165">
        <f>(VLOOKUP($B2522,'P2 Origin'!$C$21:$M$176,8,0))*AN2522</f>
        <v>0</v>
      </c>
      <c r="AP2522" s="166">
        <f t="shared" si="1110"/>
        <v>0</v>
      </c>
      <c r="AQ2522" s="165">
        <f>(VLOOKUP($B2522,'P2 Origin'!$C$21:$M$176,9,0))*AP2522</f>
        <v>0</v>
      </c>
      <c r="AR2522" s="155">
        <f t="shared" si="1095"/>
        <v>0</v>
      </c>
      <c r="AS2522" s="164">
        <f>(VLOOKUP(B2522,'P2 Origin'!$C$21:$M$176,10,0))*K2522</f>
        <v>0</v>
      </c>
      <c r="AT2522" s="164">
        <f>(VLOOKUP(B2522,'P2 Origin'!$C$21:$M$176,11,0))*J2522</f>
        <v>0</v>
      </c>
      <c r="AU2522" s="167">
        <v>0</v>
      </c>
      <c r="AV2522" s="168">
        <v>0</v>
      </c>
      <c r="AW2522" s="169">
        <v>0</v>
      </c>
      <c r="AX2522" s="170">
        <f>IF(AU2522&gt;=0.1,'P3 Bureaumarge zee- en luchtvr.'!$D$12,0)</f>
        <v>0</v>
      </c>
      <c r="AY2522" s="163">
        <f t="shared" si="1111"/>
        <v>0</v>
      </c>
      <c r="AZ2522" s="157" t="str">
        <f>VLOOKUP(D2522,'P4 Destination'!$C$21:$O$176,13,0)</f>
        <v>EUR</v>
      </c>
      <c r="BA2522" s="164">
        <f t="shared" si="1112"/>
        <v>0</v>
      </c>
      <c r="BB2522" s="171">
        <f>IF(AU2522&gt;0.1,(VLOOKUP(D2522,'P4 Destination'!$C$21:$M$176,3,0))*I2522,0)</f>
        <v>0</v>
      </c>
      <c r="BC2522" s="172">
        <f t="shared" si="1113"/>
        <v>0</v>
      </c>
      <c r="BD2522" s="171">
        <f>(VLOOKUP($D2522,'P4 Destination'!$C$21:$M$176,4,0))*BC2522</f>
        <v>0</v>
      </c>
      <c r="BE2522" s="172">
        <f t="shared" si="1114"/>
        <v>0</v>
      </c>
      <c r="BF2522" s="171">
        <f>(VLOOKUP($D2522,'P4 Destination'!$C$21:$M$176,5,0))*BE2522</f>
        <v>0</v>
      </c>
      <c r="BG2522" s="172">
        <f t="shared" si="1115"/>
        <v>0</v>
      </c>
      <c r="BH2522" s="171">
        <f>(VLOOKUP($D2522,'P4 Destination'!$C$21:$M$176,6,0))*BG2522</f>
        <v>0</v>
      </c>
      <c r="BI2522" s="172">
        <f t="shared" si="1116"/>
        <v>0</v>
      </c>
      <c r="BJ2522" s="171">
        <f>(VLOOKUP($D2522,'P4 Destination'!$C$21:$M$176,7,0))*BI2522</f>
        <v>0</v>
      </c>
      <c r="BK2522" s="172">
        <f t="shared" si="1117"/>
        <v>0</v>
      </c>
      <c r="BL2522" s="171">
        <f>(VLOOKUP($D2522,'P4 Destination'!$C$21:$M$176,8,0))*BK2522</f>
        <v>0</v>
      </c>
      <c r="BM2522" s="172">
        <f t="shared" si="1118"/>
        <v>0</v>
      </c>
      <c r="BN2522" s="171">
        <f>(VLOOKUP($D2522,'P4 Destination'!$C$21:$M$176,9,0))*BM2522</f>
        <v>0</v>
      </c>
      <c r="BO2522" s="154">
        <f t="shared" si="1096"/>
        <v>0</v>
      </c>
      <c r="BP2522" s="171">
        <f>(VLOOKUP(D2522,'P4 Destination'!$C$21:$M$176,10,0))*K2522</f>
        <v>0</v>
      </c>
      <c r="BQ2522" s="171">
        <f>(VLOOKUP(D2522,'P4 Destination'!$C$21:$M$176,11,0))*J2522</f>
        <v>0</v>
      </c>
      <c r="BR2522" s="173">
        <f t="shared" si="1119"/>
        <v>0</v>
      </c>
      <c r="BS2522" s="173">
        <f>(AV2522*2500)*'P6 Verzekering'!$E$11</f>
        <v>0</v>
      </c>
      <c r="BT2522" s="173">
        <f>(AW2522*2500)*'P6 Verzekering'!$E$12</f>
        <v>0</v>
      </c>
      <c r="BU2522" s="173">
        <f>(L2522*2500)*'P6 Verzekering'!$E$13</f>
        <v>0</v>
      </c>
      <c r="BV2522" s="173">
        <f t="shared" si="1120"/>
        <v>0</v>
      </c>
      <c r="BW2522"/>
      <c r="BX2522"/>
    </row>
    <row r="2523" spans="1:76">
      <c r="A2523" s="152" t="s">
        <v>2101</v>
      </c>
      <c r="B2523" s="152" t="s">
        <v>219</v>
      </c>
      <c r="C2523" s="152" t="s">
        <v>219</v>
      </c>
      <c r="D2523" s="152" t="s">
        <v>234</v>
      </c>
      <c r="E2523" s="152" t="s">
        <v>233</v>
      </c>
      <c r="F2523" s="153">
        <f t="shared" si="1122"/>
        <v>48</v>
      </c>
      <c r="G2523" s="154">
        <v>1</v>
      </c>
      <c r="H2523" s="154">
        <f>IFERROR(VLOOKUP(B2523,'P2 Origin'!$C$21:$Q$176,15,FALSE),0)</f>
        <v>0</v>
      </c>
      <c r="I2523" s="154">
        <f>IFERROR(VLOOKUP(D2523,'P4 Destination'!$C$21:$Q$176,15,FALSE),0)</f>
        <v>1</v>
      </c>
      <c r="J2523" s="155"/>
      <c r="K2523" s="155"/>
      <c r="L2523" s="156">
        <v>48</v>
      </c>
      <c r="M2523" s="155">
        <v>2477</v>
      </c>
      <c r="N2523" s="155">
        <v>8</v>
      </c>
      <c r="O2523" s="157">
        <f t="shared" si="1097"/>
        <v>0</v>
      </c>
      <c r="P2523" s="158">
        <f t="shared" si="1098"/>
        <v>0</v>
      </c>
      <c r="Q2523" s="159">
        <f>IFERROR(VLOOKUP(N2523,'P1 Intra-Europees'!$A$15:$H$25,3,0),0)*P2523</f>
        <v>0</v>
      </c>
      <c r="R2523" s="160">
        <f t="shared" si="1099"/>
        <v>0</v>
      </c>
      <c r="S2523" s="159">
        <f>IFERROR(VLOOKUP(N2523,'P1 Intra-Europees'!$A$15:$H$25,4,0),0)*R2523</f>
        <v>0</v>
      </c>
      <c r="T2523" s="160">
        <f t="shared" si="1100"/>
        <v>0</v>
      </c>
      <c r="U2523" s="159">
        <f>IFERROR(VLOOKUP(N2523,'P1 Intra-Europees'!$A$15:$H$25,5,0),0)*T2523</f>
        <v>0</v>
      </c>
      <c r="V2523" s="160">
        <f t="shared" si="1101"/>
        <v>0</v>
      </c>
      <c r="W2523" s="159">
        <f>IFERROR(VLOOKUP(N2523,'P1 Intra-Europees'!$A$15:$H$25,6,0),0)*V2523</f>
        <v>0</v>
      </c>
      <c r="X2523" s="160">
        <f t="shared" si="1102"/>
        <v>48</v>
      </c>
      <c r="Y2523" s="159">
        <f>IFERROR(VLOOKUP(N2523,'P1 Intra-Europees'!$A$15:$H$25,7,0),0)*X2523</f>
        <v>0</v>
      </c>
      <c r="Z2523" s="161">
        <f t="shared" si="1103"/>
        <v>1</v>
      </c>
      <c r="AA2523" s="162">
        <f>IFERROR(VLOOKUP(N2523,'P1 Intra-Europees'!$A$15:$H$25,8,0),0)*Z2523</f>
        <v>0</v>
      </c>
      <c r="AB2523" s="163">
        <f t="shared" si="1104"/>
        <v>0</v>
      </c>
      <c r="AC2523" s="157" t="str">
        <f>VLOOKUP(B2523,'P2 Origin'!$C$21:$O$176,13,0)</f>
        <v>EUR</v>
      </c>
      <c r="AD2523" s="164">
        <f t="shared" si="1105"/>
        <v>0</v>
      </c>
      <c r="AE2523" s="165">
        <f>IF(AU2523&gt;0.1,VLOOKUP(B2523,'P2 Origin'!$C$21:$M$176,3,0)*H2523,0)</f>
        <v>0</v>
      </c>
      <c r="AF2523" s="166">
        <f t="shared" si="1106"/>
        <v>0</v>
      </c>
      <c r="AG2523" s="165">
        <f>(VLOOKUP(B2523,'P2 Origin'!$C$21:$M$176,4,0))*AF2523</f>
        <v>0</v>
      </c>
      <c r="AH2523" s="166">
        <f t="shared" si="1107"/>
        <v>0</v>
      </c>
      <c r="AI2523" s="165">
        <f>(VLOOKUP(B2523,'P2 Origin'!$C$21:$M$176,5,0))*AH2523</f>
        <v>0</v>
      </c>
      <c r="AJ2523" s="166">
        <f t="shared" si="1121"/>
        <v>0</v>
      </c>
      <c r="AK2523" s="165">
        <f>(VLOOKUP(B2523,'P2 Origin'!$C$21:$M$176,6,0))*AJ2523</f>
        <v>0</v>
      </c>
      <c r="AL2523" s="166">
        <f t="shared" si="1108"/>
        <v>0</v>
      </c>
      <c r="AM2523" s="165">
        <f>(VLOOKUP($B2523,'P2 Origin'!$C$21:$M$176,7,0))*AL2523</f>
        <v>0</v>
      </c>
      <c r="AN2523" s="166">
        <f t="shared" si="1109"/>
        <v>0</v>
      </c>
      <c r="AO2523" s="165">
        <f>(VLOOKUP($B2523,'P2 Origin'!$C$21:$M$176,8,0))*AN2523</f>
        <v>0</v>
      </c>
      <c r="AP2523" s="166">
        <f t="shared" si="1110"/>
        <v>0</v>
      </c>
      <c r="AQ2523" s="165">
        <f>(VLOOKUP($B2523,'P2 Origin'!$C$21:$M$176,9,0))*AP2523</f>
        <v>0</v>
      </c>
      <c r="AR2523" s="155">
        <f t="shared" ref="AR2523:AR2540" si="1123">IF(AU2523&gt;=0.1,G2523,0)</f>
        <v>0</v>
      </c>
      <c r="AS2523" s="164">
        <f>(VLOOKUP(B2523,'P2 Origin'!$C$21:$M$176,10,0))*K2523</f>
        <v>0</v>
      </c>
      <c r="AT2523" s="164">
        <f>(VLOOKUP(B2523,'P2 Origin'!$C$21:$M$176,11,0))*J2523</f>
        <v>0</v>
      </c>
      <c r="AU2523" s="167">
        <v>0</v>
      </c>
      <c r="AV2523" s="168">
        <v>0</v>
      </c>
      <c r="AW2523" s="169">
        <v>0</v>
      </c>
      <c r="AX2523" s="170">
        <f>IF(AU2523&gt;=0.1,'P3 Bureaumarge zee- en luchtvr.'!$D$12,0)</f>
        <v>0</v>
      </c>
      <c r="AY2523" s="163">
        <f t="shared" si="1111"/>
        <v>0</v>
      </c>
      <c r="AZ2523" s="157" t="str">
        <f>VLOOKUP(D2523,'P4 Destination'!$C$21:$O$176,13,0)</f>
        <v>EUR</v>
      </c>
      <c r="BA2523" s="164">
        <f t="shared" si="1112"/>
        <v>0</v>
      </c>
      <c r="BB2523" s="171">
        <f>IF(AU2523&gt;0.1,(VLOOKUP(D2523,'P4 Destination'!$C$21:$M$176,3,0))*I2523,0)</f>
        <v>0</v>
      </c>
      <c r="BC2523" s="172">
        <f t="shared" si="1113"/>
        <v>0</v>
      </c>
      <c r="BD2523" s="171">
        <f>(VLOOKUP($D2523,'P4 Destination'!$C$21:$M$176,4,0))*BC2523</f>
        <v>0</v>
      </c>
      <c r="BE2523" s="172">
        <f t="shared" si="1114"/>
        <v>0</v>
      </c>
      <c r="BF2523" s="171">
        <f>(VLOOKUP($D2523,'P4 Destination'!$C$21:$M$176,5,0))*BE2523</f>
        <v>0</v>
      </c>
      <c r="BG2523" s="172">
        <f t="shared" si="1115"/>
        <v>0</v>
      </c>
      <c r="BH2523" s="171">
        <f>(VLOOKUP($D2523,'P4 Destination'!$C$21:$M$176,6,0))*BG2523</f>
        <v>0</v>
      </c>
      <c r="BI2523" s="172">
        <f t="shared" si="1116"/>
        <v>0</v>
      </c>
      <c r="BJ2523" s="171">
        <f>(VLOOKUP($D2523,'P4 Destination'!$C$21:$M$176,7,0))*BI2523</f>
        <v>0</v>
      </c>
      <c r="BK2523" s="172">
        <f t="shared" si="1117"/>
        <v>0</v>
      </c>
      <c r="BL2523" s="171">
        <f>(VLOOKUP($D2523,'P4 Destination'!$C$21:$M$176,8,0))*BK2523</f>
        <v>0</v>
      </c>
      <c r="BM2523" s="172">
        <f t="shared" si="1118"/>
        <v>0</v>
      </c>
      <c r="BN2523" s="171">
        <f>(VLOOKUP($D2523,'P4 Destination'!$C$21:$M$176,9,0))*BM2523</f>
        <v>0</v>
      </c>
      <c r="BO2523" s="154">
        <f t="shared" ref="BO2523:BO2540" si="1124">IF(AU2523&gt;=0.1,G2523,0)</f>
        <v>0</v>
      </c>
      <c r="BP2523" s="171">
        <f>(VLOOKUP(D2523,'P4 Destination'!$C$21:$M$176,10,0))*K2523</f>
        <v>0</v>
      </c>
      <c r="BQ2523" s="171">
        <f>(VLOOKUP(D2523,'P4 Destination'!$C$21:$M$176,11,0))*J2523</f>
        <v>0</v>
      </c>
      <c r="BR2523" s="173">
        <f t="shared" si="1119"/>
        <v>0</v>
      </c>
      <c r="BS2523" s="173">
        <f>(AV2523*2500)*'P6 Verzekering'!$E$11</f>
        <v>0</v>
      </c>
      <c r="BT2523" s="173">
        <f>(AW2523*2500)*'P6 Verzekering'!$E$12</f>
        <v>0</v>
      </c>
      <c r="BU2523" s="173">
        <f>(L2523*2500)*'P6 Verzekering'!$E$13</f>
        <v>0</v>
      </c>
      <c r="BV2523" s="173">
        <f t="shared" si="1120"/>
        <v>0</v>
      </c>
      <c r="BW2523"/>
      <c r="BX2523"/>
    </row>
    <row r="2524" spans="1:76">
      <c r="A2524" s="152" t="s">
        <v>2884</v>
      </c>
      <c r="B2524" s="152" t="s">
        <v>156</v>
      </c>
      <c r="C2524" s="152" t="s">
        <v>155</v>
      </c>
      <c r="D2524" s="152" t="s">
        <v>331</v>
      </c>
      <c r="E2524" s="152" t="s">
        <v>330</v>
      </c>
      <c r="F2524" s="153">
        <f t="shared" si="1122"/>
        <v>50</v>
      </c>
      <c r="G2524" s="154">
        <v>1</v>
      </c>
      <c r="H2524" s="154">
        <f>IFERROR(VLOOKUP(B2524,'P2 Origin'!$C$21:$Q$176,15,FALSE),0)</f>
        <v>1</v>
      </c>
      <c r="I2524" s="154">
        <f>IFERROR(VLOOKUP(D2524,'P4 Destination'!$C$21:$Q$176,15,FALSE),0)</f>
        <v>1</v>
      </c>
      <c r="J2524" s="155"/>
      <c r="K2524" s="155"/>
      <c r="L2524" s="156">
        <v>50</v>
      </c>
      <c r="M2524" s="155">
        <v>2776</v>
      </c>
      <c r="N2524" s="155">
        <v>9</v>
      </c>
      <c r="O2524" s="157">
        <f t="shared" si="1097"/>
        <v>0</v>
      </c>
      <c r="P2524" s="158">
        <f t="shared" si="1098"/>
        <v>0</v>
      </c>
      <c r="Q2524" s="159">
        <f>IFERROR(VLOOKUP(N2524,'P1 Intra-Europees'!$A$15:$H$25,3,0),0)*P2524</f>
        <v>0</v>
      </c>
      <c r="R2524" s="160">
        <f t="shared" si="1099"/>
        <v>0</v>
      </c>
      <c r="S2524" s="159">
        <f>IFERROR(VLOOKUP(N2524,'P1 Intra-Europees'!$A$15:$H$25,4,0),0)*R2524</f>
        <v>0</v>
      </c>
      <c r="T2524" s="160">
        <f t="shared" si="1100"/>
        <v>0</v>
      </c>
      <c r="U2524" s="159">
        <f>IFERROR(VLOOKUP(N2524,'P1 Intra-Europees'!$A$15:$H$25,5,0),0)*T2524</f>
        <v>0</v>
      </c>
      <c r="V2524" s="160">
        <f t="shared" si="1101"/>
        <v>0</v>
      </c>
      <c r="W2524" s="159">
        <f>IFERROR(VLOOKUP(N2524,'P1 Intra-Europees'!$A$15:$H$25,6,0),0)*V2524</f>
        <v>0</v>
      </c>
      <c r="X2524" s="160">
        <f t="shared" si="1102"/>
        <v>50</v>
      </c>
      <c r="Y2524" s="159">
        <f>IFERROR(VLOOKUP(N2524,'P1 Intra-Europees'!$A$15:$H$25,7,0),0)*X2524</f>
        <v>0</v>
      </c>
      <c r="Z2524" s="161">
        <f t="shared" si="1103"/>
        <v>1</v>
      </c>
      <c r="AA2524" s="162">
        <f>IFERROR(VLOOKUP(N2524,'P1 Intra-Europees'!$A$15:$H$25,8,0),0)*Z2524</f>
        <v>0</v>
      </c>
      <c r="AB2524" s="163">
        <f t="shared" si="1104"/>
        <v>0</v>
      </c>
      <c r="AC2524" s="157" t="str">
        <f>VLOOKUP(B2524,'P2 Origin'!$C$21:$O$176,13,0)</f>
        <v>EUR</v>
      </c>
      <c r="AD2524" s="164">
        <f t="shared" si="1105"/>
        <v>0</v>
      </c>
      <c r="AE2524" s="165">
        <f>IF(AU2524&gt;0.1,VLOOKUP(B2524,'P2 Origin'!$C$21:$M$176,3,0)*H2524,0)</f>
        <v>0</v>
      </c>
      <c r="AF2524" s="166">
        <f t="shared" si="1106"/>
        <v>0</v>
      </c>
      <c r="AG2524" s="165">
        <f>(VLOOKUP(B2524,'P2 Origin'!$C$21:$M$176,4,0))*AF2524</f>
        <v>0</v>
      </c>
      <c r="AH2524" s="166">
        <f t="shared" si="1107"/>
        <v>0</v>
      </c>
      <c r="AI2524" s="165">
        <f>(VLOOKUP(B2524,'P2 Origin'!$C$21:$M$176,5,0))*AH2524</f>
        <v>0</v>
      </c>
      <c r="AJ2524" s="166">
        <f t="shared" si="1121"/>
        <v>0</v>
      </c>
      <c r="AK2524" s="165">
        <f>(VLOOKUP(B2524,'P2 Origin'!$C$21:$M$176,6,0))*AJ2524</f>
        <v>0</v>
      </c>
      <c r="AL2524" s="166">
        <f t="shared" si="1108"/>
        <v>0</v>
      </c>
      <c r="AM2524" s="165">
        <f>(VLOOKUP($B2524,'P2 Origin'!$C$21:$M$176,7,0))*AL2524</f>
        <v>0</v>
      </c>
      <c r="AN2524" s="166">
        <f t="shared" si="1109"/>
        <v>0</v>
      </c>
      <c r="AO2524" s="165">
        <f>(VLOOKUP($B2524,'P2 Origin'!$C$21:$M$176,8,0))*AN2524</f>
        <v>0</v>
      </c>
      <c r="AP2524" s="166">
        <f t="shared" si="1110"/>
        <v>0</v>
      </c>
      <c r="AQ2524" s="165">
        <f>(VLOOKUP($B2524,'P2 Origin'!$C$21:$M$176,9,0))*AP2524</f>
        <v>0</v>
      </c>
      <c r="AR2524" s="155">
        <f t="shared" si="1123"/>
        <v>0</v>
      </c>
      <c r="AS2524" s="164">
        <f>(VLOOKUP(B2524,'P2 Origin'!$C$21:$M$176,10,0))*K2524</f>
        <v>0</v>
      </c>
      <c r="AT2524" s="164">
        <f>(VLOOKUP(B2524,'P2 Origin'!$C$21:$M$176,11,0))*J2524</f>
        <v>0</v>
      </c>
      <c r="AU2524" s="167">
        <v>0</v>
      </c>
      <c r="AV2524" s="168">
        <v>0</v>
      </c>
      <c r="AW2524" s="169">
        <v>0</v>
      </c>
      <c r="AX2524" s="170">
        <f>IF(AU2524&gt;=0.1,'P3 Bureaumarge zee- en luchtvr.'!$D$12,0)</f>
        <v>0</v>
      </c>
      <c r="AY2524" s="163">
        <f t="shared" si="1111"/>
        <v>0</v>
      </c>
      <c r="AZ2524" s="157" t="str">
        <f>VLOOKUP(D2524,'P4 Destination'!$C$21:$O$176,13,0)</f>
        <v>USD</v>
      </c>
      <c r="BA2524" s="164">
        <f t="shared" si="1112"/>
        <v>0</v>
      </c>
      <c r="BB2524" s="171">
        <f>IF(AU2524&gt;0.1,(VLOOKUP(D2524,'P4 Destination'!$C$21:$M$176,3,0))*I2524,0)</f>
        <v>0</v>
      </c>
      <c r="BC2524" s="172">
        <f t="shared" si="1113"/>
        <v>0</v>
      </c>
      <c r="BD2524" s="171">
        <f>(VLOOKUP($D2524,'P4 Destination'!$C$21:$M$176,4,0))*BC2524</f>
        <v>0</v>
      </c>
      <c r="BE2524" s="172">
        <f t="shared" si="1114"/>
        <v>0</v>
      </c>
      <c r="BF2524" s="171">
        <f>(VLOOKUP($D2524,'P4 Destination'!$C$21:$M$176,5,0))*BE2524</f>
        <v>0</v>
      </c>
      <c r="BG2524" s="172">
        <f t="shared" si="1115"/>
        <v>0</v>
      </c>
      <c r="BH2524" s="171">
        <f>(VLOOKUP($D2524,'P4 Destination'!$C$21:$M$176,6,0))*BG2524</f>
        <v>0</v>
      </c>
      <c r="BI2524" s="172">
        <f t="shared" si="1116"/>
        <v>0</v>
      </c>
      <c r="BJ2524" s="171">
        <f>(VLOOKUP($D2524,'P4 Destination'!$C$21:$M$176,7,0))*BI2524</f>
        <v>0</v>
      </c>
      <c r="BK2524" s="172">
        <f t="shared" si="1117"/>
        <v>0</v>
      </c>
      <c r="BL2524" s="171">
        <f>(VLOOKUP($D2524,'P4 Destination'!$C$21:$M$176,8,0))*BK2524</f>
        <v>0</v>
      </c>
      <c r="BM2524" s="172">
        <f t="shared" si="1118"/>
        <v>0</v>
      </c>
      <c r="BN2524" s="171">
        <f>(VLOOKUP($D2524,'P4 Destination'!$C$21:$M$176,9,0))*BM2524</f>
        <v>0</v>
      </c>
      <c r="BO2524" s="154">
        <f t="shared" si="1124"/>
        <v>0</v>
      </c>
      <c r="BP2524" s="171">
        <f>(VLOOKUP(D2524,'P4 Destination'!$C$21:$M$176,10,0))*K2524</f>
        <v>0</v>
      </c>
      <c r="BQ2524" s="171">
        <f>(VLOOKUP(D2524,'P4 Destination'!$C$21:$M$176,11,0))*J2524</f>
        <v>0</v>
      </c>
      <c r="BR2524" s="173">
        <f t="shared" si="1119"/>
        <v>0</v>
      </c>
      <c r="BS2524" s="173">
        <f>(AV2524*2500)*'P6 Verzekering'!$E$11</f>
        <v>0</v>
      </c>
      <c r="BT2524" s="173">
        <f>(AW2524*2500)*'P6 Verzekering'!$E$12</f>
        <v>0</v>
      </c>
      <c r="BU2524" s="173">
        <f>(L2524*2500)*'P6 Verzekering'!$E$13</f>
        <v>0</v>
      </c>
      <c r="BV2524" s="173">
        <f t="shared" si="1120"/>
        <v>0</v>
      </c>
      <c r="BW2524"/>
      <c r="BX2524"/>
    </row>
    <row r="2525" spans="1:76">
      <c r="A2525" s="152" t="s">
        <v>2989</v>
      </c>
      <c r="B2525" s="152" t="s">
        <v>226</v>
      </c>
      <c r="C2525" s="152" t="s">
        <v>225</v>
      </c>
      <c r="D2525" s="152" t="s">
        <v>137</v>
      </c>
      <c r="E2525" s="152" t="s">
        <v>136</v>
      </c>
      <c r="F2525" s="153">
        <f t="shared" si="1122"/>
        <v>51</v>
      </c>
      <c r="G2525" s="154">
        <v>1</v>
      </c>
      <c r="H2525" s="154">
        <f>IFERROR(VLOOKUP(B2525,'P2 Origin'!$C$21:$Q$176,15,FALSE),0)</f>
        <v>1</v>
      </c>
      <c r="I2525" s="154">
        <f>IFERROR(VLOOKUP(D2525,'P4 Destination'!$C$21:$Q$176,15,FALSE),0)</f>
        <v>0</v>
      </c>
      <c r="J2525" s="155"/>
      <c r="K2525" s="155"/>
      <c r="L2525" s="156">
        <v>51</v>
      </c>
      <c r="M2525" s="155">
        <v>1995</v>
      </c>
      <c r="N2525" s="155">
        <v>7</v>
      </c>
      <c r="O2525" s="157">
        <f t="shared" si="1097"/>
        <v>0</v>
      </c>
      <c r="P2525" s="158">
        <f t="shared" si="1098"/>
        <v>0</v>
      </c>
      <c r="Q2525" s="159">
        <f>IFERROR(VLOOKUP(N2525,'P1 Intra-Europees'!$A$15:$H$25,3,0),0)*P2525</f>
        <v>0</v>
      </c>
      <c r="R2525" s="160">
        <f t="shared" si="1099"/>
        <v>0</v>
      </c>
      <c r="S2525" s="159">
        <f>IFERROR(VLOOKUP(N2525,'P1 Intra-Europees'!$A$15:$H$25,4,0),0)*R2525</f>
        <v>0</v>
      </c>
      <c r="T2525" s="160">
        <f t="shared" si="1100"/>
        <v>0</v>
      </c>
      <c r="U2525" s="159">
        <f>IFERROR(VLOOKUP(N2525,'P1 Intra-Europees'!$A$15:$H$25,5,0),0)*T2525</f>
        <v>0</v>
      </c>
      <c r="V2525" s="160">
        <f t="shared" si="1101"/>
        <v>0</v>
      </c>
      <c r="W2525" s="159">
        <f>IFERROR(VLOOKUP(N2525,'P1 Intra-Europees'!$A$15:$H$25,6,0),0)*V2525</f>
        <v>0</v>
      </c>
      <c r="X2525" s="160">
        <f t="shared" si="1102"/>
        <v>51</v>
      </c>
      <c r="Y2525" s="159">
        <f>IFERROR(VLOOKUP(N2525,'P1 Intra-Europees'!$A$15:$H$25,7,0),0)*X2525</f>
        <v>0</v>
      </c>
      <c r="Z2525" s="161">
        <f t="shared" si="1103"/>
        <v>1</v>
      </c>
      <c r="AA2525" s="162">
        <f>IFERROR(VLOOKUP(N2525,'P1 Intra-Europees'!$A$15:$H$25,8,0),0)*Z2525</f>
        <v>0</v>
      </c>
      <c r="AB2525" s="163">
        <f t="shared" si="1104"/>
        <v>0</v>
      </c>
      <c r="AC2525" s="157" t="str">
        <f>VLOOKUP(B2525,'P2 Origin'!$C$21:$O$176,13,0)</f>
        <v>EUR</v>
      </c>
      <c r="AD2525" s="164">
        <f t="shared" si="1105"/>
        <v>0</v>
      </c>
      <c r="AE2525" s="165">
        <f>IF(AU2525&gt;0.1,VLOOKUP(B2525,'P2 Origin'!$C$21:$M$176,3,0)*H2525,0)</f>
        <v>0</v>
      </c>
      <c r="AF2525" s="166">
        <f t="shared" si="1106"/>
        <v>0</v>
      </c>
      <c r="AG2525" s="165">
        <f>(VLOOKUP(B2525,'P2 Origin'!$C$21:$M$176,4,0))*AF2525</f>
        <v>0</v>
      </c>
      <c r="AH2525" s="166">
        <f t="shared" si="1107"/>
        <v>0</v>
      </c>
      <c r="AI2525" s="165">
        <f>(VLOOKUP(B2525,'P2 Origin'!$C$21:$M$176,5,0))*AH2525</f>
        <v>0</v>
      </c>
      <c r="AJ2525" s="166">
        <f t="shared" si="1121"/>
        <v>0</v>
      </c>
      <c r="AK2525" s="165">
        <f>(VLOOKUP(B2525,'P2 Origin'!$C$21:$M$176,6,0))*AJ2525</f>
        <v>0</v>
      </c>
      <c r="AL2525" s="166">
        <f t="shared" si="1108"/>
        <v>0</v>
      </c>
      <c r="AM2525" s="165">
        <f>(VLOOKUP($B2525,'P2 Origin'!$C$21:$M$176,7,0))*AL2525</f>
        <v>0</v>
      </c>
      <c r="AN2525" s="166">
        <f t="shared" si="1109"/>
        <v>0</v>
      </c>
      <c r="AO2525" s="165">
        <f>(VLOOKUP($B2525,'P2 Origin'!$C$21:$M$176,8,0))*AN2525</f>
        <v>0</v>
      </c>
      <c r="AP2525" s="166">
        <f t="shared" si="1110"/>
        <v>0</v>
      </c>
      <c r="AQ2525" s="165">
        <f>(VLOOKUP($B2525,'P2 Origin'!$C$21:$M$176,9,0))*AP2525</f>
        <v>0</v>
      </c>
      <c r="AR2525" s="155">
        <f t="shared" si="1123"/>
        <v>0</v>
      </c>
      <c r="AS2525" s="164">
        <f>(VLOOKUP(B2525,'P2 Origin'!$C$21:$M$176,10,0))*K2525</f>
        <v>0</v>
      </c>
      <c r="AT2525" s="164">
        <f>(VLOOKUP(B2525,'P2 Origin'!$C$21:$M$176,11,0))*J2525</f>
        <v>0</v>
      </c>
      <c r="AU2525" s="167">
        <v>0</v>
      </c>
      <c r="AV2525" s="168">
        <v>0</v>
      </c>
      <c r="AW2525" s="169">
        <v>0</v>
      </c>
      <c r="AX2525" s="170">
        <f>IF(AU2525&gt;=0.1,'P3 Bureaumarge zee- en luchtvr.'!$D$12,0)</f>
        <v>0</v>
      </c>
      <c r="AY2525" s="163">
        <f t="shared" si="1111"/>
        <v>0</v>
      </c>
      <c r="AZ2525" s="157" t="str">
        <f>VLOOKUP(D2525,'P4 Destination'!$C$21:$O$176,13,0)</f>
        <v>EUR</v>
      </c>
      <c r="BA2525" s="164">
        <f t="shared" si="1112"/>
        <v>0</v>
      </c>
      <c r="BB2525" s="171">
        <f>IF(AU2525&gt;0.1,(VLOOKUP(D2525,'P4 Destination'!$C$21:$M$176,3,0))*I2525,0)</f>
        <v>0</v>
      </c>
      <c r="BC2525" s="172">
        <f t="shared" si="1113"/>
        <v>0</v>
      </c>
      <c r="BD2525" s="171">
        <f>(VLOOKUP($D2525,'P4 Destination'!$C$21:$M$176,4,0))*BC2525</f>
        <v>0</v>
      </c>
      <c r="BE2525" s="172">
        <f t="shared" si="1114"/>
        <v>0</v>
      </c>
      <c r="BF2525" s="171">
        <f>(VLOOKUP($D2525,'P4 Destination'!$C$21:$M$176,5,0))*BE2525</f>
        <v>0</v>
      </c>
      <c r="BG2525" s="172">
        <f t="shared" si="1115"/>
        <v>0</v>
      </c>
      <c r="BH2525" s="171">
        <f>(VLOOKUP($D2525,'P4 Destination'!$C$21:$M$176,6,0))*BG2525</f>
        <v>0</v>
      </c>
      <c r="BI2525" s="172">
        <f t="shared" si="1116"/>
        <v>0</v>
      </c>
      <c r="BJ2525" s="171">
        <f>(VLOOKUP($D2525,'P4 Destination'!$C$21:$M$176,7,0))*BI2525</f>
        <v>0</v>
      </c>
      <c r="BK2525" s="172">
        <f t="shared" si="1117"/>
        <v>0</v>
      </c>
      <c r="BL2525" s="171">
        <f>(VLOOKUP($D2525,'P4 Destination'!$C$21:$M$176,8,0))*BK2525</f>
        <v>0</v>
      </c>
      <c r="BM2525" s="172">
        <f t="shared" si="1118"/>
        <v>0</v>
      </c>
      <c r="BN2525" s="171">
        <f>(VLOOKUP($D2525,'P4 Destination'!$C$21:$M$176,9,0))*BM2525</f>
        <v>0</v>
      </c>
      <c r="BO2525" s="154">
        <f t="shared" si="1124"/>
        <v>0</v>
      </c>
      <c r="BP2525" s="171">
        <f>(VLOOKUP(D2525,'P4 Destination'!$C$21:$M$176,10,0))*K2525</f>
        <v>0</v>
      </c>
      <c r="BQ2525" s="171">
        <f>(VLOOKUP(D2525,'P4 Destination'!$C$21:$M$176,11,0))*J2525</f>
        <v>0</v>
      </c>
      <c r="BR2525" s="173">
        <f t="shared" si="1119"/>
        <v>0</v>
      </c>
      <c r="BS2525" s="173">
        <f>(AV2525*2500)*'P6 Verzekering'!$E$11</f>
        <v>0</v>
      </c>
      <c r="BT2525" s="173">
        <f>(AW2525*2500)*'P6 Verzekering'!$E$12</f>
        <v>0</v>
      </c>
      <c r="BU2525" s="173">
        <f>(L2525*2500)*'P6 Verzekering'!$E$13</f>
        <v>0</v>
      </c>
      <c r="BV2525" s="173">
        <f t="shared" si="1120"/>
        <v>0</v>
      </c>
      <c r="BW2525"/>
      <c r="BX2525"/>
    </row>
    <row r="2526" spans="1:76">
      <c r="A2526" s="152" t="s">
        <v>1874</v>
      </c>
      <c r="B2526" s="152" t="s">
        <v>219</v>
      </c>
      <c r="C2526" s="152" t="s">
        <v>219</v>
      </c>
      <c r="D2526" s="152" t="s">
        <v>452</v>
      </c>
      <c r="E2526" s="152" t="s">
        <v>449</v>
      </c>
      <c r="F2526" s="153">
        <f t="shared" si="1122"/>
        <v>51</v>
      </c>
      <c r="G2526" s="154">
        <v>1</v>
      </c>
      <c r="H2526" s="154">
        <f>IFERROR(VLOOKUP(B2526,'P2 Origin'!$C$21:$Q$176,15,FALSE),0)</f>
        <v>0</v>
      </c>
      <c r="I2526" s="154">
        <f>IFERROR(VLOOKUP(D2526,'P4 Destination'!$C$21:$Q$176,15,FALSE),0)</f>
        <v>0</v>
      </c>
      <c r="J2526" s="155"/>
      <c r="K2526" s="155"/>
      <c r="L2526" s="156">
        <v>51</v>
      </c>
      <c r="M2526" s="155">
        <v>2742</v>
      </c>
      <c r="N2526" s="155">
        <v>9</v>
      </c>
      <c r="O2526" s="157">
        <f t="shared" si="1097"/>
        <v>0</v>
      </c>
      <c r="P2526" s="158">
        <f t="shared" si="1098"/>
        <v>0</v>
      </c>
      <c r="Q2526" s="159">
        <f>IFERROR(VLOOKUP(N2526,'P1 Intra-Europees'!$A$15:$H$25,3,0),0)*P2526</f>
        <v>0</v>
      </c>
      <c r="R2526" s="160">
        <f t="shared" si="1099"/>
        <v>0</v>
      </c>
      <c r="S2526" s="159">
        <f>IFERROR(VLOOKUP(N2526,'P1 Intra-Europees'!$A$15:$H$25,4,0),0)*R2526</f>
        <v>0</v>
      </c>
      <c r="T2526" s="160">
        <f t="shared" si="1100"/>
        <v>0</v>
      </c>
      <c r="U2526" s="159">
        <f>IFERROR(VLOOKUP(N2526,'P1 Intra-Europees'!$A$15:$H$25,5,0),0)*T2526</f>
        <v>0</v>
      </c>
      <c r="V2526" s="160">
        <f t="shared" si="1101"/>
        <v>0</v>
      </c>
      <c r="W2526" s="159">
        <f>IFERROR(VLOOKUP(N2526,'P1 Intra-Europees'!$A$15:$H$25,6,0),0)*V2526</f>
        <v>0</v>
      </c>
      <c r="X2526" s="160">
        <f t="shared" si="1102"/>
        <v>51</v>
      </c>
      <c r="Y2526" s="159">
        <f>IFERROR(VLOOKUP(N2526,'P1 Intra-Europees'!$A$15:$H$25,7,0),0)*X2526</f>
        <v>0</v>
      </c>
      <c r="Z2526" s="161">
        <f t="shared" si="1103"/>
        <v>1</v>
      </c>
      <c r="AA2526" s="162">
        <f>IFERROR(VLOOKUP(N2526,'P1 Intra-Europees'!$A$15:$H$25,8,0),0)*Z2526</f>
        <v>0</v>
      </c>
      <c r="AB2526" s="163">
        <f t="shared" si="1104"/>
        <v>0</v>
      </c>
      <c r="AC2526" s="157" t="str">
        <f>VLOOKUP(B2526,'P2 Origin'!$C$21:$O$176,13,0)</f>
        <v>EUR</v>
      </c>
      <c r="AD2526" s="164">
        <f t="shared" si="1105"/>
        <v>0</v>
      </c>
      <c r="AE2526" s="165">
        <f>IF(AU2526&gt;0.1,VLOOKUP(B2526,'P2 Origin'!$C$21:$M$176,3,0)*H2526,0)</f>
        <v>0</v>
      </c>
      <c r="AF2526" s="166">
        <f t="shared" si="1106"/>
        <v>0</v>
      </c>
      <c r="AG2526" s="165">
        <f>(VLOOKUP(B2526,'P2 Origin'!$C$21:$M$176,4,0))*AF2526</f>
        <v>0</v>
      </c>
      <c r="AH2526" s="166">
        <f t="shared" si="1107"/>
        <v>0</v>
      </c>
      <c r="AI2526" s="165">
        <f>(VLOOKUP(B2526,'P2 Origin'!$C$21:$M$176,5,0))*AH2526</f>
        <v>0</v>
      </c>
      <c r="AJ2526" s="166">
        <f t="shared" si="1121"/>
        <v>0</v>
      </c>
      <c r="AK2526" s="165">
        <f>(VLOOKUP(B2526,'P2 Origin'!$C$21:$M$176,6,0))*AJ2526</f>
        <v>0</v>
      </c>
      <c r="AL2526" s="166">
        <f t="shared" si="1108"/>
        <v>0</v>
      </c>
      <c r="AM2526" s="165">
        <f>(VLOOKUP($B2526,'P2 Origin'!$C$21:$M$176,7,0))*AL2526</f>
        <v>0</v>
      </c>
      <c r="AN2526" s="166">
        <f t="shared" si="1109"/>
        <v>0</v>
      </c>
      <c r="AO2526" s="165">
        <f>(VLOOKUP($B2526,'P2 Origin'!$C$21:$M$176,8,0))*AN2526</f>
        <v>0</v>
      </c>
      <c r="AP2526" s="166">
        <f t="shared" si="1110"/>
        <v>0</v>
      </c>
      <c r="AQ2526" s="165">
        <f>(VLOOKUP($B2526,'P2 Origin'!$C$21:$M$176,9,0))*AP2526</f>
        <v>0</v>
      </c>
      <c r="AR2526" s="155">
        <f t="shared" si="1123"/>
        <v>0</v>
      </c>
      <c r="AS2526" s="164">
        <f>(VLOOKUP(B2526,'P2 Origin'!$C$21:$M$176,10,0))*K2526</f>
        <v>0</v>
      </c>
      <c r="AT2526" s="164">
        <f>(VLOOKUP(B2526,'P2 Origin'!$C$21:$M$176,11,0))*J2526</f>
        <v>0</v>
      </c>
      <c r="AU2526" s="167">
        <v>0</v>
      </c>
      <c r="AV2526" s="168">
        <v>0</v>
      </c>
      <c r="AW2526" s="169">
        <v>0</v>
      </c>
      <c r="AX2526" s="170">
        <f>IF(AU2526&gt;=0.1,'P3 Bureaumarge zee- en luchtvr.'!$D$12,0)</f>
        <v>0</v>
      </c>
      <c r="AY2526" s="163">
        <f t="shared" si="1111"/>
        <v>0</v>
      </c>
      <c r="AZ2526" s="157" t="str">
        <f>VLOOKUP(D2526,'P4 Destination'!$C$21:$O$176,13,0)</f>
        <v>USD</v>
      </c>
      <c r="BA2526" s="164">
        <f t="shared" si="1112"/>
        <v>0</v>
      </c>
      <c r="BB2526" s="171">
        <f>IF(AU2526&gt;0.1,(VLOOKUP(D2526,'P4 Destination'!$C$21:$M$176,3,0))*I2526,0)</f>
        <v>0</v>
      </c>
      <c r="BC2526" s="172">
        <f t="shared" si="1113"/>
        <v>0</v>
      </c>
      <c r="BD2526" s="171">
        <f>(VLOOKUP($D2526,'P4 Destination'!$C$21:$M$176,4,0))*BC2526</f>
        <v>0</v>
      </c>
      <c r="BE2526" s="172">
        <f t="shared" si="1114"/>
        <v>0</v>
      </c>
      <c r="BF2526" s="171">
        <f>(VLOOKUP($D2526,'P4 Destination'!$C$21:$M$176,5,0))*BE2526</f>
        <v>0</v>
      </c>
      <c r="BG2526" s="172">
        <f t="shared" si="1115"/>
        <v>0</v>
      </c>
      <c r="BH2526" s="171">
        <f>(VLOOKUP($D2526,'P4 Destination'!$C$21:$M$176,6,0))*BG2526</f>
        <v>0</v>
      </c>
      <c r="BI2526" s="172">
        <f t="shared" si="1116"/>
        <v>0</v>
      </c>
      <c r="BJ2526" s="171">
        <f>(VLOOKUP($D2526,'P4 Destination'!$C$21:$M$176,7,0))*BI2526</f>
        <v>0</v>
      </c>
      <c r="BK2526" s="172">
        <f t="shared" si="1117"/>
        <v>0</v>
      </c>
      <c r="BL2526" s="171">
        <f>(VLOOKUP($D2526,'P4 Destination'!$C$21:$M$176,8,0))*BK2526</f>
        <v>0</v>
      </c>
      <c r="BM2526" s="172">
        <f t="shared" si="1118"/>
        <v>0</v>
      </c>
      <c r="BN2526" s="171">
        <f>(VLOOKUP($D2526,'P4 Destination'!$C$21:$M$176,9,0))*BM2526</f>
        <v>0</v>
      </c>
      <c r="BO2526" s="154">
        <f t="shared" si="1124"/>
        <v>0</v>
      </c>
      <c r="BP2526" s="171">
        <f>(VLOOKUP(D2526,'P4 Destination'!$C$21:$M$176,10,0))*K2526</f>
        <v>0</v>
      </c>
      <c r="BQ2526" s="171">
        <f>(VLOOKUP(D2526,'P4 Destination'!$C$21:$M$176,11,0))*J2526</f>
        <v>0</v>
      </c>
      <c r="BR2526" s="173">
        <f t="shared" si="1119"/>
        <v>0</v>
      </c>
      <c r="BS2526" s="173">
        <f>(AV2526*2500)*'P6 Verzekering'!$E$11</f>
        <v>0</v>
      </c>
      <c r="BT2526" s="173">
        <f>(AW2526*2500)*'P6 Verzekering'!$E$12</f>
        <v>0</v>
      </c>
      <c r="BU2526" s="173">
        <f>(L2526*2500)*'P6 Verzekering'!$E$13</f>
        <v>0</v>
      </c>
      <c r="BV2526" s="173">
        <f t="shared" si="1120"/>
        <v>0</v>
      </c>
      <c r="BW2526"/>
      <c r="BX2526"/>
    </row>
    <row r="2527" spans="1:76">
      <c r="A2527" s="152" t="s">
        <v>1406</v>
      </c>
      <c r="B2527" s="152" t="s">
        <v>229</v>
      </c>
      <c r="C2527" s="152" t="s">
        <v>228</v>
      </c>
      <c r="D2527" s="152" t="s">
        <v>219</v>
      </c>
      <c r="E2527" s="152" t="s">
        <v>219</v>
      </c>
      <c r="F2527" s="153">
        <f t="shared" si="1122"/>
        <v>53</v>
      </c>
      <c r="G2527" s="154">
        <v>1</v>
      </c>
      <c r="H2527" s="154">
        <f>IFERROR(VLOOKUP(B2527,'P2 Origin'!$C$21:$Q$176,15,FALSE),0)</f>
        <v>0</v>
      </c>
      <c r="I2527" s="154">
        <f>IFERROR(VLOOKUP(D2527,'P4 Destination'!$C$21:$Q$176,15,FALSE),0)</f>
        <v>0</v>
      </c>
      <c r="J2527" s="155"/>
      <c r="K2527" s="155"/>
      <c r="L2527" s="156">
        <v>53</v>
      </c>
      <c r="M2527" s="155">
        <v>2231</v>
      </c>
      <c r="N2527" s="155">
        <v>8</v>
      </c>
      <c r="O2527" s="157">
        <f t="shared" si="1097"/>
        <v>0</v>
      </c>
      <c r="P2527" s="158">
        <f t="shared" si="1098"/>
        <v>0</v>
      </c>
      <c r="Q2527" s="159">
        <f>IFERROR(VLOOKUP(N2527,'P1 Intra-Europees'!$A$15:$H$25,3,0),0)*P2527</f>
        <v>0</v>
      </c>
      <c r="R2527" s="160">
        <f t="shared" si="1099"/>
        <v>0</v>
      </c>
      <c r="S2527" s="159">
        <f>IFERROR(VLOOKUP(N2527,'P1 Intra-Europees'!$A$15:$H$25,4,0),0)*R2527</f>
        <v>0</v>
      </c>
      <c r="T2527" s="160">
        <f t="shared" si="1100"/>
        <v>0</v>
      </c>
      <c r="U2527" s="159">
        <f>IFERROR(VLOOKUP(N2527,'P1 Intra-Europees'!$A$15:$H$25,5,0),0)*T2527</f>
        <v>0</v>
      </c>
      <c r="V2527" s="160">
        <f t="shared" si="1101"/>
        <v>0</v>
      </c>
      <c r="W2527" s="159">
        <f>IFERROR(VLOOKUP(N2527,'P1 Intra-Europees'!$A$15:$H$25,6,0),0)*V2527</f>
        <v>0</v>
      </c>
      <c r="X2527" s="160">
        <f t="shared" si="1102"/>
        <v>53</v>
      </c>
      <c r="Y2527" s="159">
        <f>IFERROR(VLOOKUP(N2527,'P1 Intra-Europees'!$A$15:$H$25,7,0),0)*X2527</f>
        <v>0</v>
      </c>
      <c r="Z2527" s="161">
        <f t="shared" si="1103"/>
        <v>1</v>
      </c>
      <c r="AA2527" s="162">
        <f>IFERROR(VLOOKUP(N2527,'P1 Intra-Europees'!$A$15:$H$25,8,0),0)*Z2527</f>
        <v>0</v>
      </c>
      <c r="AB2527" s="163">
        <f t="shared" si="1104"/>
        <v>0</v>
      </c>
      <c r="AC2527" s="157" t="str">
        <f>VLOOKUP(B2527,'P2 Origin'!$C$21:$O$176,13,0)</f>
        <v>EUR</v>
      </c>
      <c r="AD2527" s="164">
        <f t="shared" si="1105"/>
        <v>0</v>
      </c>
      <c r="AE2527" s="165">
        <f>IF(AU2527&gt;0.1,VLOOKUP(B2527,'P2 Origin'!$C$21:$M$176,3,0)*H2527,0)</f>
        <v>0</v>
      </c>
      <c r="AF2527" s="166">
        <f t="shared" si="1106"/>
        <v>0</v>
      </c>
      <c r="AG2527" s="165">
        <f>(VLOOKUP(B2527,'P2 Origin'!$C$21:$M$176,4,0))*AF2527</f>
        <v>0</v>
      </c>
      <c r="AH2527" s="166">
        <f t="shared" si="1107"/>
        <v>0</v>
      </c>
      <c r="AI2527" s="165">
        <f>(VLOOKUP(B2527,'P2 Origin'!$C$21:$M$176,5,0))*AH2527</f>
        <v>0</v>
      </c>
      <c r="AJ2527" s="166">
        <f t="shared" si="1121"/>
        <v>0</v>
      </c>
      <c r="AK2527" s="165">
        <f>(VLOOKUP(B2527,'P2 Origin'!$C$21:$M$176,6,0))*AJ2527</f>
        <v>0</v>
      </c>
      <c r="AL2527" s="166">
        <f t="shared" si="1108"/>
        <v>0</v>
      </c>
      <c r="AM2527" s="165">
        <f>(VLOOKUP($B2527,'P2 Origin'!$C$21:$M$176,7,0))*AL2527</f>
        <v>0</v>
      </c>
      <c r="AN2527" s="166">
        <f t="shared" si="1109"/>
        <v>0</v>
      </c>
      <c r="AO2527" s="165">
        <f>(VLOOKUP($B2527,'P2 Origin'!$C$21:$M$176,8,0))*AN2527</f>
        <v>0</v>
      </c>
      <c r="AP2527" s="166">
        <f t="shared" si="1110"/>
        <v>0</v>
      </c>
      <c r="AQ2527" s="165">
        <f>(VLOOKUP($B2527,'P2 Origin'!$C$21:$M$176,9,0))*AP2527</f>
        <v>0</v>
      </c>
      <c r="AR2527" s="155">
        <f t="shared" si="1123"/>
        <v>0</v>
      </c>
      <c r="AS2527" s="164">
        <f>(VLOOKUP(B2527,'P2 Origin'!$C$21:$M$176,10,0))*K2527</f>
        <v>0</v>
      </c>
      <c r="AT2527" s="164">
        <f>(VLOOKUP(B2527,'P2 Origin'!$C$21:$M$176,11,0))*J2527</f>
        <v>0</v>
      </c>
      <c r="AU2527" s="167">
        <v>0</v>
      </c>
      <c r="AV2527" s="168">
        <v>0</v>
      </c>
      <c r="AW2527" s="169">
        <v>0</v>
      </c>
      <c r="AX2527" s="170">
        <f>IF(AU2527&gt;=0.1,'P3 Bureaumarge zee- en luchtvr.'!$D$12,0)</f>
        <v>0</v>
      </c>
      <c r="AY2527" s="163">
        <f t="shared" si="1111"/>
        <v>0</v>
      </c>
      <c r="AZ2527" s="157" t="str">
        <f>VLOOKUP(D2527,'P4 Destination'!$C$21:$O$176,13,0)</f>
        <v>EUR</v>
      </c>
      <c r="BA2527" s="164">
        <f t="shared" si="1112"/>
        <v>0</v>
      </c>
      <c r="BB2527" s="171">
        <f>IF(AU2527&gt;0.1,(VLOOKUP(D2527,'P4 Destination'!$C$21:$M$176,3,0))*I2527,0)</f>
        <v>0</v>
      </c>
      <c r="BC2527" s="172">
        <f t="shared" si="1113"/>
        <v>0</v>
      </c>
      <c r="BD2527" s="171">
        <f>(VLOOKUP($D2527,'P4 Destination'!$C$21:$M$176,4,0))*BC2527</f>
        <v>0</v>
      </c>
      <c r="BE2527" s="172">
        <f t="shared" si="1114"/>
        <v>0</v>
      </c>
      <c r="BF2527" s="171">
        <f>(VLOOKUP($D2527,'P4 Destination'!$C$21:$M$176,5,0))*BE2527</f>
        <v>0</v>
      </c>
      <c r="BG2527" s="172">
        <f t="shared" si="1115"/>
        <v>0</v>
      </c>
      <c r="BH2527" s="171">
        <f>(VLOOKUP($D2527,'P4 Destination'!$C$21:$M$176,6,0))*BG2527</f>
        <v>0</v>
      </c>
      <c r="BI2527" s="172">
        <f t="shared" si="1116"/>
        <v>0</v>
      </c>
      <c r="BJ2527" s="171">
        <f>(VLOOKUP($D2527,'P4 Destination'!$C$21:$M$176,7,0))*BI2527</f>
        <v>0</v>
      </c>
      <c r="BK2527" s="172">
        <f t="shared" si="1117"/>
        <v>0</v>
      </c>
      <c r="BL2527" s="171">
        <f>(VLOOKUP($D2527,'P4 Destination'!$C$21:$M$176,8,0))*BK2527</f>
        <v>0</v>
      </c>
      <c r="BM2527" s="172">
        <f t="shared" si="1118"/>
        <v>0</v>
      </c>
      <c r="BN2527" s="171">
        <f>(VLOOKUP($D2527,'P4 Destination'!$C$21:$M$176,9,0))*BM2527</f>
        <v>0</v>
      </c>
      <c r="BO2527" s="154">
        <f t="shared" si="1124"/>
        <v>0</v>
      </c>
      <c r="BP2527" s="171">
        <f>(VLOOKUP(D2527,'P4 Destination'!$C$21:$M$176,10,0))*K2527</f>
        <v>0</v>
      </c>
      <c r="BQ2527" s="171">
        <f>(VLOOKUP(D2527,'P4 Destination'!$C$21:$M$176,11,0))*J2527</f>
        <v>0</v>
      </c>
      <c r="BR2527" s="173">
        <f t="shared" si="1119"/>
        <v>0</v>
      </c>
      <c r="BS2527" s="173">
        <f>(AV2527*2500)*'P6 Verzekering'!$E$11</f>
        <v>0</v>
      </c>
      <c r="BT2527" s="173">
        <f>(AW2527*2500)*'P6 Verzekering'!$E$12</f>
        <v>0</v>
      </c>
      <c r="BU2527" s="173">
        <f>(L2527*2500)*'P6 Verzekering'!$E$13</f>
        <v>0</v>
      </c>
      <c r="BV2527" s="173">
        <f t="shared" si="1120"/>
        <v>0</v>
      </c>
      <c r="BW2527"/>
      <c r="BX2527"/>
    </row>
    <row r="2528" spans="1:76">
      <c r="A2528" s="152" t="s">
        <v>1500</v>
      </c>
      <c r="B2528" s="152" t="s">
        <v>234</v>
      </c>
      <c r="C2528" s="152" t="s">
        <v>233</v>
      </c>
      <c r="D2528" s="152" t="s">
        <v>219</v>
      </c>
      <c r="E2528" s="152" t="s">
        <v>219</v>
      </c>
      <c r="F2528" s="153">
        <f t="shared" si="1122"/>
        <v>53</v>
      </c>
      <c r="G2528" s="154">
        <v>1</v>
      </c>
      <c r="H2528" s="154">
        <f>IFERROR(VLOOKUP(B2528,'P2 Origin'!$C$21:$Q$176,15,FALSE),0)</f>
        <v>1</v>
      </c>
      <c r="I2528" s="154">
        <f>IFERROR(VLOOKUP(D2528,'P4 Destination'!$C$21:$Q$176,15,FALSE),0)</f>
        <v>0</v>
      </c>
      <c r="J2528" s="155"/>
      <c r="K2528" s="155"/>
      <c r="L2528" s="156">
        <v>53</v>
      </c>
      <c r="M2528" s="155">
        <v>2477</v>
      </c>
      <c r="N2528" s="155">
        <v>8</v>
      </c>
      <c r="O2528" s="157">
        <f t="shared" si="1097"/>
        <v>0</v>
      </c>
      <c r="P2528" s="158">
        <f t="shared" si="1098"/>
        <v>0</v>
      </c>
      <c r="Q2528" s="159">
        <f>IFERROR(VLOOKUP(N2528,'P1 Intra-Europees'!$A$15:$H$25,3,0),0)*P2528</f>
        <v>0</v>
      </c>
      <c r="R2528" s="160">
        <f t="shared" si="1099"/>
        <v>0</v>
      </c>
      <c r="S2528" s="159">
        <f>IFERROR(VLOOKUP(N2528,'P1 Intra-Europees'!$A$15:$H$25,4,0),0)*R2528</f>
        <v>0</v>
      </c>
      <c r="T2528" s="160">
        <f t="shared" si="1100"/>
        <v>0</v>
      </c>
      <c r="U2528" s="159">
        <f>IFERROR(VLOOKUP(N2528,'P1 Intra-Europees'!$A$15:$H$25,5,0),0)*T2528</f>
        <v>0</v>
      </c>
      <c r="V2528" s="160">
        <f t="shared" si="1101"/>
        <v>0</v>
      </c>
      <c r="W2528" s="159">
        <f>IFERROR(VLOOKUP(N2528,'P1 Intra-Europees'!$A$15:$H$25,6,0),0)*V2528</f>
        <v>0</v>
      </c>
      <c r="X2528" s="160">
        <f t="shared" si="1102"/>
        <v>53</v>
      </c>
      <c r="Y2528" s="159">
        <f>IFERROR(VLOOKUP(N2528,'P1 Intra-Europees'!$A$15:$H$25,7,0),0)*X2528</f>
        <v>0</v>
      </c>
      <c r="Z2528" s="161">
        <f t="shared" si="1103"/>
        <v>1</v>
      </c>
      <c r="AA2528" s="162">
        <f>IFERROR(VLOOKUP(N2528,'P1 Intra-Europees'!$A$15:$H$25,8,0),0)*Z2528</f>
        <v>0</v>
      </c>
      <c r="AB2528" s="163">
        <f t="shared" si="1104"/>
        <v>0</v>
      </c>
      <c r="AC2528" s="157" t="str">
        <f>VLOOKUP(B2528,'P2 Origin'!$C$21:$O$176,13,0)</f>
        <v>EUR</v>
      </c>
      <c r="AD2528" s="164">
        <f t="shared" si="1105"/>
        <v>0</v>
      </c>
      <c r="AE2528" s="165">
        <f>IF(AU2528&gt;0.1,VLOOKUP(B2528,'P2 Origin'!$C$21:$M$176,3,0)*H2528,0)</f>
        <v>0</v>
      </c>
      <c r="AF2528" s="166">
        <f t="shared" si="1106"/>
        <v>0</v>
      </c>
      <c r="AG2528" s="165">
        <f>(VLOOKUP(B2528,'P2 Origin'!$C$21:$M$176,4,0))*AF2528</f>
        <v>0</v>
      </c>
      <c r="AH2528" s="166">
        <f t="shared" si="1107"/>
        <v>0</v>
      </c>
      <c r="AI2528" s="165">
        <f>(VLOOKUP(B2528,'P2 Origin'!$C$21:$M$176,5,0))*AH2528</f>
        <v>0</v>
      </c>
      <c r="AJ2528" s="166">
        <f t="shared" si="1121"/>
        <v>0</v>
      </c>
      <c r="AK2528" s="165">
        <f>(VLOOKUP(B2528,'P2 Origin'!$C$21:$M$176,6,0))*AJ2528</f>
        <v>0</v>
      </c>
      <c r="AL2528" s="166">
        <f t="shared" si="1108"/>
        <v>0</v>
      </c>
      <c r="AM2528" s="165">
        <f>(VLOOKUP($B2528,'P2 Origin'!$C$21:$M$176,7,0))*AL2528</f>
        <v>0</v>
      </c>
      <c r="AN2528" s="166">
        <f t="shared" si="1109"/>
        <v>0</v>
      </c>
      <c r="AO2528" s="165">
        <f>(VLOOKUP($B2528,'P2 Origin'!$C$21:$M$176,8,0))*AN2528</f>
        <v>0</v>
      </c>
      <c r="AP2528" s="166">
        <f t="shared" si="1110"/>
        <v>0</v>
      </c>
      <c r="AQ2528" s="165">
        <f>(VLOOKUP($B2528,'P2 Origin'!$C$21:$M$176,9,0))*AP2528</f>
        <v>0</v>
      </c>
      <c r="AR2528" s="155">
        <f t="shared" si="1123"/>
        <v>0</v>
      </c>
      <c r="AS2528" s="164">
        <f>(VLOOKUP(B2528,'P2 Origin'!$C$21:$M$176,10,0))*K2528</f>
        <v>0</v>
      </c>
      <c r="AT2528" s="164">
        <f>(VLOOKUP(B2528,'P2 Origin'!$C$21:$M$176,11,0))*J2528</f>
        <v>0</v>
      </c>
      <c r="AU2528" s="167">
        <v>0</v>
      </c>
      <c r="AV2528" s="168">
        <v>0</v>
      </c>
      <c r="AW2528" s="169">
        <v>0</v>
      </c>
      <c r="AX2528" s="170">
        <f>IF(AU2528&gt;=0.1,'P3 Bureaumarge zee- en luchtvr.'!$D$12,0)</f>
        <v>0</v>
      </c>
      <c r="AY2528" s="163">
        <f t="shared" si="1111"/>
        <v>0</v>
      </c>
      <c r="AZ2528" s="157" t="str">
        <f>VLOOKUP(D2528,'P4 Destination'!$C$21:$O$176,13,0)</f>
        <v>EUR</v>
      </c>
      <c r="BA2528" s="164">
        <f t="shared" si="1112"/>
        <v>0</v>
      </c>
      <c r="BB2528" s="171">
        <f>IF(AU2528&gt;0.1,(VLOOKUP(D2528,'P4 Destination'!$C$21:$M$176,3,0))*I2528,0)</f>
        <v>0</v>
      </c>
      <c r="BC2528" s="172">
        <f t="shared" si="1113"/>
        <v>0</v>
      </c>
      <c r="BD2528" s="171">
        <f>(VLOOKUP($D2528,'P4 Destination'!$C$21:$M$176,4,0))*BC2528</f>
        <v>0</v>
      </c>
      <c r="BE2528" s="172">
        <f t="shared" si="1114"/>
        <v>0</v>
      </c>
      <c r="BF2528" s="171">
        <f>(VLOOKUP($D2528,'P4 Destination'!$C$21:$M$176,5,0))*BE2528</f>
        <v>0</v>
      </c>
      <c r="BG2528" s="172">
        <f t="shared" si="1115"/>
        <v>0</v>
      </c>
      <c r="BH2528" s="171">
        <f>(VLOOKUP($D2528,'P4 Destination'!$C$21:$M$176,6,0))*BG2528</f>
        <v>0</v>
      </c>
      <c r="BI2528" s="172">
        <f t="shared" si="1116"/>
        <v>0</v>
      </c>
      <c r="BJ2528" s="171">
        <f>(VLOOKUP($D2528,'P4 Destination'!$C$21:$M$176,7,0))*BI2528</f>
        <v>0</v>
      </c>
      <c r="BK2528" s="172">
        <f t="shared" si="1117"/>
        <v>0</v>
      </c>
      <c r="BL2528" s="171">
        <f>(VLOOKUP($D2528,'P4 Destination'!$C$21:$M$176,8,0))*BK2528</f>
        <v>0</v>
      </c>
      <c r="BM2528" s="172">
        <f t="shared" si="1118"/>
        <v>0</v>
      </c>
      <c r="BN2528" s="171">
        <f>(VLOOKUP($D2528,'P4 Destination'!$C$21:$M$176,9,0))*BM2528</f>
        <v>0</v>
      </c>
      <c r="BO2528" s="154">
        <f t="shared" si="1124"/>
        <v>0</v>
      </c>
      <c r="BP2528" s="171">
        <f>(VLOOKUP(D2528,'P4 Destination'!$C$21:$M$176,10,0))*K2528</f>
        <v>0</v>
      </c>
      <c r="BQ2528" s="171">
        <f>(VLOOKUP(D2528,'P4 Destination'!$C$21:$M$176,11,0))*J2528</f>
        <v>0</v>
      </c>
      <c r="BR2528" s="173">
        <f t="shared" si="1119"/>
        <v>0</v>
      </c>
      <c r="BS2528" s="173">
        <f>(AV2528*2500)*'P6 Verzekering'!$E$11</f>
        <v>0</v>
      </c>
      <c r="BT2528" s="173">
        <f>(AW2528*2500)*'P6 Verzekering'!$E$12</f>
        <v>0</v>
      </c>
      <c r="BU2528" s="173">
        <f>(L2528*2500)*'P6 Verzekering'!$E$13</f>
        <v>0</v>
      </c>
      <c r="BV2528" s="173">
        <f t="shared" si="1120"/>
        <v>0</v>
      </c>
      <c r="BW2528"/>
      <c r="BX2528"/>
    </row>
    <row r="2529" spans="1:76">
      <c r="A2529" s="152" t="s">
        <v>908</v>
      </c>
      <c r="B2529" s="152" t="s">
        <v>231</v>
      </c>
      <c r="C2529" s="152" t="s">
        <v>230</v>
      </c>
      <c r="D2529" s="152" t="s">
        <v>219</v>
      </c>
      <c r="E2529" s="152" t="s">
        <v>219</v>
      </c>
      <c r="F2529" s="153">
        <f t="shared" si="1122"/>
        <v>55</v>
      </c>
      <c r="G2529" s="154">
        <v>1</v>
      </c>
      <c r="H2529" s="154">
        <f>IFERROR(VLOOKUP(B2529,'P2 Origin'!$C$21:$Q$176,15,FALSE),0)</f>
        <v>1</v>
      </c>
      <c r="I2529" s="154">
        <f>IFERROR(VLOOKUP(D2529,'P4 Destination'!$C$21:$Q$176,15,FALSE),0)</f>
        <v>0</v>
      </c>
      <c r="J2529" s="155"/>
      <c r="K2529" s="155"/>
      <c r="L2529" s="156">
        <v>55</v>
      </c>
      <c r="M2529" s="155">
        <v>2253</v>
      </c>
      <c r="N2529" s="155">
        <v>8</v>
      </c>
      <c r="O2529" s="157">
        <f t="shared" si="1097"/>
        <v>0</v>
      </c>
      <c r="P2529" s="158">
        <f t="shared" si="1098"/>
        <v>0</v>
      </c>
      <c r="Q2529" s="159">
        <f>IFERROR(VLOOKUP(N2529,'P1 Intra-Europees'!$A$15:$H$25,3,0),0)*P2529</f>
        <v>0</v>
      </c>
      <c r="R2529" s="160">
        <f t="shared" si="1099"/>
        <v>0</v>
      </c>
      <c r="S2529" s="159">
        <f>IFERROR(VLOOKUP(N2529,'P1 Intra-Europees'!$A$15:$H$25,4,0),0)*R2529</f>
        <v>0</v>
      </c>
      <c r="T2529" s="160">
        <f t="shared" si="1100"/>
        <v>0</v>
      </c>
      <c r="U2529" s="159">
        <f>IFERROR(VLOOKUP(N2529,'P1 Intra-Europees'!$A$15:$H$25,5,0),0)*T2529</f>
        <v>0</v>
      </c>
      <c r="V2529" s="160">
        <f t="shared" si="1101"/>
        <v>0</v>
      </c>
      <c r="W2529" s="159">
        <f>IFERROR(VLOOKUP(N2529,'P1 Intra-Europees'!$A$15:$H$25,6,0),0)*V2529</f>
        <v>0</v>
      </c>
      <c r="X2529" s="160">
        <f t="shared" si="1102"/>
        <v>55</v>
      </c>
      <c r="Y2529" s="159">
        <f>IFERROR(VLOOKUP(N2529,'P1 Intra-Europees'!$A$15:$H$25,7,0),0)*X2529</f>
        <v>0</v>
      </c>
      <c r="Z2529" s="161">
        <f t="shared" si="1103"/>
        <v>1</v>
      </c>
      <c r="AA2529" s="162">
        <f>IFERROR(VLOOKUP(N2529,'P1 Intra-Europees'!$A$15:$H$25,8,0),0)*Z2529</f>
        <v>0</v>
      </c>
      <c r="AB2529" s="163">
        <f t="shared" si="1104"/>
        <v>0</v>
      </c>
      <c r="AC2529" s="157" t="str">
        <f>VLOOKUP(B2529,'P2 Origin'!$C$21:$O$176,13,0)</f>
        <v>EUR</v>
      </c>
      <c r="AD2529" s="164">
        <f t="shared" si="1105"/>
        <v>0</v>
      </c>
      <c r="AE2529" s="165">
        <f>IF(AU2529&gt;0.1,VLOOKUP(B2529,'P2 Origin'!$C$21:$M$176,3,0)*H2529,0)</f>
        <v>0</v>
      </c>
      <c r="AF2529" s="166">
        <f t="shared" si="1106"/>
        <v>0</v>
      </c>
      <c r="AG2529" s="165">
        <f>(VLOOKUP(B2529,'P2 Origin'!$C$21:$M$176,4,0))*AF2529</f>
        <v>0</v>
      </c>
      <c r="AH2529" s="166">
        <f t="shared" si="1107"/>
        <v>0</v>
      </c>
      <c r="AI2529" s="165">
        <f>(VLOOKUP(B2529,'P2 Origin'!$C$21:$M$176,5,0))*AH2529</f>
        <v>0</v>
      </c>
      <c r="AJ2529" s="166">
        <f t="shared" si="1121"/>
        <v>0</v>
      </c>
      <c r="AK2529" s="165">
        <f>(VLOOKUP(B2529,'P2 Origin'!$C$21:$M$176,6,0))*AJ2529</f>
        <v>0</v>
      </c>
      <c r="AL2529" s="166">
        <f t="shared" si="1108"/>
        <v>0</v>
      </c>
      <c r="AM2529" s="165">
        <f>(VLOOKUP($B2529,'P2 Origin'!$C$21:$M$176,7,0))*AL2529</f>
        <v>0</v>
      </c>
      <c r="AN2529" s="166">
        <f t="shared" si="1109"/>
        <v>0</v>
      </c>
      <c r="AO2529" s="165">
        <f>(VLOOKUP($B2529,'P2 Origin'!$C$21:$M$176,8,0))*AN2529</f>
        <v>0</v>
      </c>
      <c r="AP2529" s="166">
        <f t="shared" si="1110"/>
        <v>0</v>
      </c>
      <c r="AQ2529" s="165">
        <f>(VLOOKUP($B2529,'P2 Origin'!$C$21:$M$176,9,0))*AP2529</f>
        <v>0</v>
      </c>
      <c r="AR2529" s="155">
        <f t="shared" si="1123"/>
        <v>0</v>
      </c>
      <c r="AS2529" s="164">
        <f>(VLOOKUP(B2529,'P2 Origin'!$C$21:$M$176,10,0))*K2529</f>
        <v>0</v>
      </c>
      <c r="AT2529" s="164">
        <f>(VLOOKUP(B2529,'P2 Origin'!$C$21:$M$176,11,0))*J2529</f>
        <v>0</v>
      </c>
      <c r="AU2529" s="167">
        <v>0</v>
      </c>
      <c r="AV2529" s="168">
        <v>0</v>
      </c>
      <c r="AW2529" s="169">
        <v>0</v>
      </c>
      <c r="AX2529" s="170">
        <f>IF(AU2529&gt;=0.1,'P3 Bureaumarge zee- en luchtvr.'!$D$12,0)</f>
        <v>0</v>
      </c>
      <c r="AY2529" s="163">
        <f t="shared" si="1111"/>
        <v>0</v>
      </c>
      <c r="AZ2529" s="157" t="str">
        <f>VLOOKUP(D2529,'P4 Destination'!$C$21:$O$176,13,0)</f>
        <v>EUR</v>
      </c>
      <c r="BA2529" s="164">
        <f t="shared" si="1112"/>
        <v>0</v>
      </c>
      <c r="BB2529" s="171">
        <f>IF(AU2529&gt;0.1,(VLOOKUP(D2529,'P4 Destination'!$C$21:$M$176,3,0))*I2529,0)</f>
        <v>0</v>
      </c>
      <c r="BC2529" s="172">
        <f t="shared" si="1113"/>
        <v>0</v>
      </c>
      <c r="BD2529" s="171">
        <f>(VLOOKUP($D2529,'P4 Destination'!$C$21:$M$176,4,0))*BC2529</f>
        <v>0</v>
      </c>
      <c r="BE2529" s="172">
        <f t="shared" si="1114"/>
        <v>0</v>
      </c>
      <c r="BF2529" s="171">
        <f>(VLOOKUP($D2529,'P4 Destination'!$C$21:$M$176,5,0))*BE2529</f>
        <v>0</v>
      </c>
      <c r="BG2529" s="172">
        <f t="shared" si="1115"/>
        <v>0</v>
      </c>
      <c r="BH2529" s="171">
        <f>(VLOOKUP($D2529,'P4 Destination'!$C$21:$M$176,6,0))*BG2529</f>
        <v>0</v>
      </c>
      <c r="BI2529" s="172">
        <f t="shared" si="1116"/>
        <v>0</v>
      </c>
      <c r="BJ2529" s="171">
        <f>(VLOOKUP($D2529,'P4 Destination'!$C$21:$M$176,7,0))*BI2529</f>
        <v>0</v>
      </c>
      <c r="BK2529" s="172">
        <f t="shared" si="1117"/>
        <v>0</v>
      </c>
      <c r="BL2529" s="171">
        <f>(VLOOKUP($D2529,'P4 Destination'!$C$21:$M$176,8,0))*BK2529</f>
        <v>0</v>
      </c>
      <c r="BM2529" s="172">
        <f t="shared" si="1118"/>
        <v>0</v>
      </c>
      <c r="BN2529" s="171">
        <f>(VLOOKUP($D2529,'P4 Destination'!$C$21:$M$176,9,0))*BM2529</f>
        <v>0</v>
      </c>
      <c r="BO2529" s="154">
        <f t="shared" si="1124"/>
        <v>0</v>
      </c>
      <c r="BP2529" s="171">
        <f>(VLOOKUP(D2529,'P4 Destination'!$C$21:$M$176,10,0))*K2529</f>
        <v>0</v>
      </c>
      <c r="BQ2529" s="171">
        <f>(VLOOKUP(D2529,'P4 Destination'!$C$21:$M$176,11,0))*J2529</f>
        <v>0</v>
      </c>
      <c r="BR2529" s="173">
        <f t="shared" si="1119"/>
        <v>0</v>
      </c>
      <c r="BS2529" s="173">
        <f>(AV2529*2500)*'P6 Verzekering'!$E$11</f>
        <v>0</v>
      </c>
      <c r="BT2529" s="173">
        <f>(AW2529*2500)*'P6 Verzekering'!$E$12</f>
        <v>0</v>
      </c>
      <c r="BU2529" s="173">
        <f>(L2529*2500)*'P6 Verzekering'!$E$13</f>
        <v>0</v>
      </c>
      <c r="BV2529" s="173">
        <f t="shared" si="1120"/>
        <v>0</v>
      </c>
      <c r="BW2529"/>
      <c r="BX2529"/>
    </row>
    <row r="2530" spans="1:76">
      <c r="A2530" s="152" t="s">
        <v>773</v>
      </c>
      <c r="B2530" s="152" t="s">
        <v>450</v>
      </c>
      <c r="C2530" s="152" t="s">
        <v>449</v>
      </c>
      <c r="D2530" s="152" t="s">
        <v>219</v>
      </c>
      <c r="E2530" s="152" t="s">
        <v>219</v>
      </c>
      <c r="F2530" s="153">
        <f t="shared" si="1122"/>
        <v>56</v>
      </c>
      <c r="G2530" s="154">
        <v>1</v>
      </c>
      <c r="H2530" s="154">
        <f>IFERROR(VLOOKUP(B2530,'P2 Origin'!$C$21:$Q$176,15,FALSE),0)</f>
        <v>1</v>
      </c>
      <c r="I2530" s="154">
        <f>IFERROR(VLOOKUP(D2530,'P4 Destination'!$C$21:$Q$176,15,FALSE),0)</f>
        <v>0</v>
      </c>
      <c r="J2530" s="155"/>
      <c r="K2530" s="155"/>
      <c r="L2530" s="156">
        <v>56</v>
      </c>
      <c r="M2530" s="155">
        <v>3218</v>
      </c>
      <c r="N2530" s="155">
        <v>10</v>
      </c>
      <c r="O2530" s="157">
        <f t="shared" si="1097"/>
        <v>0</v>
      </c>
      <c r="P2530" s="158">
        <f t="shared" si="1098"/>
        <v>0</v>
      </c>
      <c r="Q2530" s="159">
        <f>IFERROR(VLOOKUP(N2530,'P1 Intra-Europees'!$A$15:$H$25,3,0),0)*P2530</f>
        <v>0</v>
      </c>
      <c r="R2530" s="160">
        <f t="shared" si="1099"/>
        <v>0</v>
      </c>
      <c r="S2530" s="159">
        <f>IFERROR(VLOOKUP(N2530,'P1 Intra-Europees'!$A$15:$H$25,4,0),0)*R2530</f>
        <v>0</v>
      </c>
      <c r="T2530" s="160">
        <f t="shared" si="1100"/>
        <v>0</v>
      </c>
      <c r="U2530" s="159">
        <f>IFERROR(VLOOKUP(N2530,'P1 Intra-Europees'!$A$15:$H$25,5,0),0)*T2530</f>
        <v>0</v>
      </c>
      <c r="V2530" s="160">
        <f t="shared" si="1101"/>
        <v>0</v>
      </c>
      <c r="W2530" s="159">
        <f>IFERROR(VLOOKUP(N2530,'P1 Intra-Europees'!$A$15:$H$25,6,0),0)*V2530</f>
        <v>0</v>
      </c>
      <c r="X2530" s="160">
        <f t="shared" si="1102"/>
        <v>56</v>
      </c>
      <c r="Y2530" s="159">
        <f>IFERROR(VLOOKUP(N2530,'P1 Intra-Europees'!$A$15:$H$25,7,0),0)*X2530</f>
        <v>0</v>
      </c>
      <c r="Z2530" s="161">
        <f t="shared" si="1103"/>
        <v>1</v>
      </c>
      <c r="AA2530" s="162">
        <f>IFERROR(VLOOKUP(N2530,'P1 Intra-Europees'!$A$15:$H$25,8,0),0)*Z2530</f>
        <v>0</v>
      </c>
      <c r="AB2530" s="163">
        <f t="shared" si="1104"/>
        <v>0</v>
      </c>
      <c r="AC2530" s="157" t="str">
        <f>VLOOKUP(B2530,'P2 Origin'!$C$21:$O$176,13,0)</f>
        <v>USD</v>
      </c>
      <c r="AD2530" s="164">
        <f t="shared" si="1105"/>
        <v>0</v>
      </c>
      <c r="AE2530" s="165">
        <f>IF(AU2530&gt;0.1,VLOOKUP(B2530,'P2 Origin'!$C$21:$M$176,3,0)*H2530,0)</f>
        <v>0</v>
      </c>
      <c r="AF2530" s="166">
        <f t="shared" si="1106"/>
        <v>0</v>
      </c>
      <c r="AG2530" s="165">
        <f>(VLOOKUP(B2530,'P2 Origin'!$C$21:$M$176,4,0))*AF2530</f>
        <v>0</v>
      </c>
      <c r="AH2530" s="166">
        <f t="shared" si="1107"/>
        <v>0</v>
      </c>
      <c r="AI2530" s="165">
        <f>(VLOOKUP(B2530,'P2 Origin'!$C$21:$M$176,5,0))*AH2530</f>
        <v>0</v>
      </c>
      <c r="AJ2530" s="166">
        <f t="shared" si="1121"/>
        <v>0</v>
      </c>
      <c r="AK2530" s="165">
        <f>(VLOOKUP(B2530,'P2 Origin'!$C$21:$M$176,6,0))*AJ2530</f>
        <v>0</v>
      </c>
      <c r="AL2530" s="166">
        <f t="shared" si="1108"/>
        <v>0</v>
      </c>
      <c r="AM2530" s="165">
        <f>(VLOOKUP($B2530,'P2 Origin'!$C$21:$M$176,7,0))*AL2530</f>
        <v>0</v>
      </c>
      <c r="AN2530" s="166">
        <f t="shared" si="1109"/>
        <v>0</v>
      </c>
      <c r="AO2530" s="165">
        <f>(VLOOKUP($B2530,'P2 Origin'!$C$21:$M$176,8,0))*AN2530</f>
        <v>0</v>
      </c>
      <c r="AP2530" s="166">
        <f t="shared" si="1110"/>
        <v>0</v>
      </c>
      <c r="AQ2530" s="165">
        <f>(VLOOKUP($B2530,'P2 Origin'!$C$21:$M$176,9,0))*AP2530</f>
        <v>0</v>
      </c>
      <c r="AR2530" s="155">
        <f t="shared" si="1123"/>
        <v>0</v>
      </c>
      <c r="AS2530" s="164">
        <f>(VLOOKUP(B2530,'P2 Origin'!$C$21:$M$176,10,0))*K2530</f>
        <v>0</v>
      </c>
      <c r="AT2530" s="164">
        <f>(VLOOKUP(B2530,'P2 Origin'!$C$21:$M$176,11,0))*J2530</f>
        <v>0</v>
      </c>
      <c r="AU2530" s="167">
        <v>0</v>
      </c>
      <c r="AV2530" s="168">
        <v>0</v>
      </c>
      <c r="AW2530" s="169">
        <v>0</v>
      </c>
      <c r="AX2530" s="170">
        <f>IF(AU2530&gt;=0.1,'P3 Bureaumarge zee- en luchtvr.'!$D$12,0)</f>
        <v>0</v>
      </c>
      <c r="AY2530" s="163">
        <f t="shared" si="1111"/>
        <v>0</v>
      </c>
      <c r="AZ2530" s="157" t="str">
        <f>VLOOKUP(D2530,'P4 Destination'!$C$21:$O$176,13,0)</f>
        <v>EUR</v>
      </c>
      <c r="BA2530" s="164">
        <f t="shared" si="1112"/>
        <v>0</v>
      </c>
      <c r="BB2530" s="171">
        <f>IF(AU2530&gt;0.1,(VLOOKUP(D2530,'P4 Destination'!$C$21:$M$176,3,0))*I2530,0)</f>
        <v>0</v>
      </c>
      <c r="BC2530" s="172">
        <f t="shared" si="1113"/>
        <v>0</v>
      </c>
      <c r="BD2530" s="171">
        <f>(VLOOKUP($D2530,'P4 Destination'!$C$21:$M$176,4,0))*BC2530</f>
        <v>0</v>
      </c>
      <c r="BE2530" s="172">
        <f t="shared" si="1114"/>
        <v>0</v>
      </c>
      <c r="BF2530" s="171">
        <f>(VLOOKUP($D2530,'P4 Destination'!$C$21:$M$176,5,0))*BE2530</f>
        <v>0</v>
      </c>
      <c r="BG2530" s="172">
        <f t="shared" si="1115"/>
        <v>0</v>
      </c>
      <c r="BH2530" s="171">
        <f>(VLOOKUP($D2530,'P4 Destination'!$C$21:$M$176,6,0))*BG2530</f>
        <v>0</v>
      </c>
      <c r="BI2530" s="172">
        <f t="shared" si="1116"/>
        <v>0</v>
      </c>
      <c r="BJ2530" s="171">
        <f>(VLOOKUP($D2530,'P4 Destination'!$C$21:$M$176,7,0))*BI2530</f>
        <v>0</v>
      </c>
      <c r="BK2530" s="172">
        <f t="shared" si="1117"/>
        <v>0</v>
      </c>
      <c r="BL2530" s="171">
        <f>(VLOOKUP($D2530,'P4 Destination'!$C$21:$M$176,8,0))*BK2530</f>
        <v>0</v>
      </c>
      <c r="BM2530" s="172">
        <f t="shared" si="1118"/>
        <v>0</v>
      </c>
      <c r="BN2530" s="171">
        <f>(VLOOKUP($D2530,'P4 Destination'!$C$21:$M$176,9,0))*BM2530</f>
        <v>0</v>
      </c>
      <c r="BO2530" s="154">
        <f t="shared" si="1124"/>
        <v>0</v>
      </c>
      <c r="BP2530" s="171">
        <f>(VLOOKUP(D2530,'P4 Destination'!$C$21:$M$176,10,0))*K2530</f>
        <v>0</v>
      </c>
      <c r="BQ2530" s="171">
        <f>(VLOOKUP(D2530,'P4 Destination'!$C$21:$M$176,11,0))*J2530</f>
        <v>0</v>
      </c>
      <c r="BR2530" s="173">
        <f t="shared" si="1119"/>
        <v>0</v>
      </c>
      <c r="BS2530" s="173">
        <f>(AV2530*2500)*'P6 Verzekering'!$E$11</f>
        <v>0</v>
      </c>
      <c r="BT2530" s="173">
        <f>(AW2530*2500)*'P6 Verzekering'!$E$12</f>
        <v>0</v>
      </c>
      <c r="BU2530" s="173">
        <f>(L2530*2500)*'P6 Verzekering'!$E$13</f>
        <v>0</v>
      </c>
      <c r="BV2530" s="173">
        <f t="shared" si="1120"/>
        <v>0</v>
      </c>
      <c r="BW2530"/>
      <c r="BX2530"/>
    </row>
    <row r="2531" spans="1:76">
      <c r="A2531" s="152" t="s">
        <v>1587</v>
      </c>
      <c r="B2531" s="152" t="s">
        <v>219</v>
      </c>
      <c r="C2531" s="152" t="s">
        <v>219</v>
      </c>
      <c r="D2531" s="152" t="s">
        <v>450</v>
      </c>
      <c r="E2531" s="152" t="s">
        <v>449</v>
      </c>
      <c r="F2531" s="153">
        <f t="shared" si="1122"/>
        <v>56</v>
      </c>
      <c r="G2531" s="154">
        <v>1</v>
      </c>
      <c r="H2531" s="154">
        <f>IFERROR(VLOOKUP(B2531,'P2 Origin'!$C$21:$Q$176,15,FALSE),0)</f>
        <v>0</v>
      </c>
      <c r="I2531" s="154">
        <f>IFERROR(VLOOKUP(D2531,'P4 Destination'!$C$21:$Q$176,15,FALSE),0)</f>
        <v>1</v>
      </c>
      <c r="J2531" s="155"/>
      <c r="K2531" s="155"/>
      <c r="L2531" s="156">
        <v>56</v>
      </c>
      <c r="M2531" s="155">
        <v>3226</v>
      </c>
      <c r="N2531" s="155">
        <v>10</v>
      </c>
      <c r="O2531" s="157">
        <f t="shared" si="1097"/>
        <v>0</v>
      </c>
      <c r="P2531" s="158">
        <f t="shared" si="1098"/>
        <v>0</v>
      </c>
      <c r="Q2531" s="159">
        <f>IFERROR(VLOOKUP(N2531,'P1 Intra-Europees'!$A$15:$H$25,3,0),0)*P2531</f>
        <v>0</v>
      </c>
      <c r="R2531" s="160">
        <f t="shared" si="1099"/>
        <v>0</v>
      </c>
      <c r="S2531" s="159">
        <f>IFERROR(VLOOKUP(N2531,'P1 Intra-Europees'!$A$15:$H$25,4,0),0)*R2531</f>
        <v>0</v>
      </c>
      <c r="T2531" s="160">
        <f t="shared" si="1100"/>
        <v>0</v>
      </c>
      <c r="U2531" s="159">
        <f>IFERROR(VLOOKUP(N2531,'P1 Intra-Europees'!$A$15:$H$25,5,0),0)*T2531</f>
        <v>0</v>
      </c>
      <c r="V2531" s="160">
        <f t="shared" si="1101"/>
        <v>0</v>
      </c>
      <c r="W2531" s="159">
        <f>IFERROR(VLOOKUP(N2531,'P1 Intra-Europees'!$A$15:$H$25,6,0),0)*V2531</f>
        <v>0</v>
      </c>
      <c r="X2531" s="160">
        <f t="shared" si="1102"/>
        <v>56</v>
      </c>
      <c r="Y2531" s="159">
        <f>IFERROR(VLOOKUP(N2531,'P1 Intra-Europees'!$A$15:$H$25,7,0),0)*X2531</f>
        <v>0</v>
      </c>
      <c r="Z2531" s="161">
        <f t="shared" si="1103"/>
        <v>1</v>
      </c>
      <c r="AA2531" s="162">
        <f>IFERROR(VLOOKUP(N2531,'P1 Intra-Europees'!$A$15:$H$25,8,0),0)*Z2531</f>
        <v>0</v>
      </c>
      <c r="AB2531" s="163">
        <f t="shared" si="1104"/>
        <v>0</v>
      </c>
      <c r="AC2531" s="157" t="str">
        <f>VLOOKUP(B2531,'P2 Origin'!$C$21:$O$176,13,0)</f>
        <v>EUR</v>
      </c>
      <c r="AD2531" s="164">
        <f t="shared" si="1105"/>
        <v>0</v>
      </c>
      <c r="AE2531" s="165">
        <f>IF(AU2531&gt;0.1,VLOOKUP(B2531,'P2 Origin'!$C$21:$M$176,3,0)*H2531,0)</f>
        <v>0</v>
      </c>
      <c r="AF2531" s="166">
        <f t="shared" si="1106"/>
        <v>0</v>
      </c>
      <c r="AG2531" s="165">
        <f>(VLOOKUP(B2531,'P2 Origin'!$C$21:$M$176,4,0))*AF2531</f>
        <v>0</v>
      </c>
      <c r="AH2531" s="166">
        <f t="shared" si="1107"/>
        <v>0</v>
      </c>
      <c r="AI2531" s="165">
        <f>(VLOOKUP(B2531,'P2 Origin'!$C$21:$M$176,5,0))*AH2531</f>
        <v>0</v>
      </c>
      <c r="AJ2531" s="166">
        <f t="shared" si="1121"/>
        <v>0</v>
      </c>
      <c r="AK2531" s="165">
        <f>(VLOOKUP(B2531,'P2 Origin'!$C$21:$M$176,6,0))*AJ2531</f>
        <v>0</v>
      </c>
      <c r="AL2531" s="166">
        <f t="shared" si="1108"/>
        <v>0</v>
      </c>
      <c r="AM2531" s="165">
        <f>(VLOOKUP($B2531,'P2 Origin'!$C$21:$M$176,7,0))*AL2531</f>
        <v>0</v>
      </c>
      <c r="AN2531" s="166">
        <f t="shared" si="1109"/>
        <v>0</v>
      </c>
      <c r="AO2531" s="165">
        <f>(VLOOKUP($B2531,'P2 Origin'!$C$21:$M$176,8,0))*AN2531</f>
        <v>0</v>
      </c>
      <c r="AP2531" s="166">
        <f t="shared" si="1110"/>
        <v>0</v>
      </c>
      <c r="AQ2531" s="165">
        <f>(VLOOKUP($B2531,'P2 Origin'!$C$21:$M$176,9,0))*AP2531</f>
        <v>0</v>
      </c>
      <c r="AR2531" s="155">
        <f t="shared" si="1123"/>
        <v>0</v>
      </c>
      <c r="AS2531" s="164">
        <f>(VLOOKUP(B2531,'P2 Origin'!$C$21:$M$176,10,0))*K2531</f>
        <v>0</v>
      </c>
      <c r="AT2531" s="164">
        <f>(VLOOKUP(B2531,'P2 Origin'!$C$21:$M$176,11,0))*J2531</f>
        <v>0</v>
      </c>
      <c r="AU2531" s="167">
        <v>0</v>
      </c>
      <c r="AV2531" s="168">
        <v>0</v>
      </c>
      <c r="AW2531" s="169">
        <v>0</v>
      </c>
      <c r="AX2531" s="170">
        <f>IF(AU2531&gt;=0.1,'P3 Bureaumarge zee- en luchtvr.'!$D$12,0)</f>
        <v>0</v>
      </c>
      <c r="AY2531" s="163">
        <f t="shared" si="1111"/>
        <v>0</v>
      </c>
      <c r="AZ2531" s="157" t="str">
        <f>VLOOKUP(D2531,'P4 Destination'!$C$21:$O$176,13,0)</f>
        <v>USD</v>
      </c>
      <c r="BA2531" s="164">
        <f t="shared" si="1112"/>
        <v>0</v>
      </c>
      <c r="BB2531" s="171">
        <f>IF(AU2531&gt;0.1,(VLOOKUP(D2531,'P4 Destination'!$C$21:$M$176,3,0))*I2531,0)</f>
        <v>0</v>
      </c>
      <c r="BC2531" s="172">
        <f t="shared" si="1113"/>
        <v>0</v>
      </c>
      <c r="BD2531" s="171">
        <f>(VLOOKUP($D2531,'P4 Destination'!$C$21:$M$176,4,0))*BC2531</f>
        <v>0</v>
      </c>
      <c r="BE2531" s="172">
        <f t="shared" si="1114"/>
        <v>0</v>
      </c>
      <c r="BF2531" s="171">
        <f>(VLOOKUP($D2531,'P4 Destination'!$C$21:$M$176,5,0))*BE2531</f>
        <v>0</v>
      </c>
      <c r="BG2531" s="172">
        <f t="shared" si="1115"/>
        <v>0</v>
      </c>
      <c r="BH2531" s="171">
        <f>(VLOOKUP($D2531,'P4 Destination'!$C$21:$M$176,6,0))*BG2531</f>
        <v>0</v>
      </c>
      <c r="BI2531" s="172">
        <f t="shared" si="1116"/>
        <v>0</v>
      </c>
      <c r="BJ2531" s="171">
        <f>(VLOOKUP($D2531,'P4 Destination'!$C$21:$M$176,7,0))*BI2531</f>
        <v>0</v>
      </c>
      <c r="BK2531" s="172">
        <f t="shared" si="1117"/>
        <v>0</v>
      </c>
      <c r="BL2531" s="171">
        <f>(VLOOKUP($D2531,'P4 Destination'!$C$21:$M$176,8,0))*BK2531</f>
        <v>0</v>
      </c>
      <c r="BM2531" s="172">
        <f t="shared" si="1118"/>
        <v>0</v>
      </c>
      <c r="BN2531" s="171">
        <f>(VLOOKUP($D2531,'P4 Destination'!$C$21:$M$176,9,0))*BM2531</f>
        <v>0</v>
      </c>
      <c r="BO2531" s="154">
        <f t="shared" si="1124"/>
        <v>0</v>
      </c>
      <c r="BP2531" s="171">
        <f>(VLOOKUP(D2531,'P4 Destination'!$C$21:$M$176,10,0))*K2531</f>
        <v>0</v>
      </c>
      <c r="BQ2531" s="171">
        <f>(VLOOKUP(D2531,'P4 Destination'!$C$21:$M$176,11,0))*J2531</f>
        <v>0</v>
      </c>
      <c r="BR2531" s="173">
        <f t="shared" si="1119"/>
        <v>0</v>
      </c>
      <c r="BS2531" s="173">
        <f>(AV2531*2500)*'P6 Verzekering'!$E$11</f>
        <v>0</v>
      </c>
      <c r="BT2531" s="173">
        <f>(AW2531*2500)*'P6 Verzekering'!$E$12</f>
        <v>0</v>
      </c>
      <c r="BU2531" s="173">
        <f>(L2531*2500)*'P6 Verzekering'!$E$13</f>
        <v>0</v>
      </c>
      <c r="BV2531" s="173">
        <f t="shared" si="1120"/>
        <v>0</v>
      </c>
      <c r="BW2531"/>
      <c r="BX2531"/>
    </row>
    <row r="2532" spans="1:76">
      <c r="A2532" s="152" t="s">
        <v>1503</v>
      </c>
      <c r="B2532" s="152" t="s">
        <v>234</v>
      </c>
      <c r="C2532" s="152" t="s">
        <v>233</v>
      </c>
      <c r="D2532" s="152" t="s">
        <v>173</v>
      </c>
      <c r="E2532" s="152" t="s">
        <v>172</v>
      </c>
      <c r="F2532" s="153">
        <f t="shared" si="1122"/>
        <v>58</v>
      </c>
      <c r="G2532" s="154">
        <v>1</v>
      </c>
      <c r="H2532" s="154">
        <f>IFERROR(VLOOKUP(B2532,'P2 Origin'!$C$21:$Q$176,15,FALSE),0)</f>
        <v>1</v>
      </c>
      <c r="I2532" s="154">
        <f>IFERROR(VLOOKUP(D2532,'P4 Destination'!$C$21:$Q$176,15,FALSE),0)</f>
        <v>1</v>
      </c>
      <c r="J2532" s="155"/>
      <c r="K2532" s="155"/>
      <c r="L2532" s="156">
        <v>58</v>
      </c>
      <c r="M2532" s="155">
        <v>1914</v>
      </c>
      <c r="N2532" s="155">
        <v>7</v>
      </c>
      <c r="O2532" s="157">
        <f t="shared" si="1097"/>
        <v>0</v>
      </c>
      <c r="P2532" s="158">
        <f t="shared" si="1098"/>
        <v>0</v>
      </c>
      <c r="Q2532" s="159">
        <f>IFERROR(VLOOKUP(N2532,'P1 Intra-Europees'!$A$15:$H$25,3,0),0)*P2532</f>
        <v>0</v>
      </c>
      <c r="R2532" s="160">
        <f t="shared" si="1099"/>
        <v>0</v>
      </c>
      <c r="S2532" s="159">
        <f>IFERROR(VLOOKUP(N2532,'P1 Intra-Europees'!$A$15:$H$25,4,0),0)*R2532</f>
        <v>0</v>
      </c>
      <c r="T2532" s="160">
        <f t="shared" si="1100"/>
        <v>0</v>
      </c>
      <c r="U2532" s="159">
        <f>IFERROR(VLOOKUP(N2532,'P1 Intra-Europees'!$A$15:$H$25,5,0),0)*T2532</f>
        <v>0</v>
      </c>
      <c r="V2532" s="160">
        <f t="shared" si="1101"/>
        <v>0</v>
      </c>
      <c r="W2532" s="159">
        <f>IFERROR(VLOOKUP(N2532,'P1 Intra-Europees'!$A$15:$H$25,6,0),0)*V2532</f>
        <v>0</v>
      </c>
      <c r="X2532" s="160">
        <f t="shared" si="1102"/>
        <v>58</v>
      </c>
      <c r="Y2532" s="159">
        <f>IFERROR(VLOOKUP(N2532,'P1 Intra-Europees'!$A$15:$H$25,7,0),0)*X2532</f>
        <v>0</v>
      </c>
      <c r="Z2532" s="161">
        <f t="shared" si="1103"/>
        <v>1</v>
      </c>
      <c r="AA2532" s="162">
        <f>IFERROR(VLOOKUP(N2532,'P1 Intra-Europees'!$A$15:$H$25,8,0),0)*Z2532</f>
        <v>0</v>
      </c>
      <c r="AB2532" s="163">
        <f t="shared" si="1104"/>
        <v>0</v>
      </c>
      <c r="AC2532" s="157" t="str">
        <f>VLOOKUP(B2532,'P2 Origin'!$C$21:$O$176,13,0)</f>
        <v>EUR</v>
      </c>
      <c r="AD2532" s="164">
        <f t="shared" si="1105"/>
        <v>0</v>
      </c>
      <c r="AE2532" s="165">
        <f>IF(AU2532&gt;0.1,VLOOKUP(B2532,'P2 Origin'!$C$21:$M$176,3,0)*H2532,0)</f>
        <v>0</v>
      </c>
      <c r="AF2532" s="166">
        <f t="shared" si="1106"/>
        <v>0</v>
      </c>
      <c r="AG2532" s="165">
        <f>(VLOOKUP(B2532,'P2 Origin'!$C$21:$M$176,4,0))*AF2532</f>
        <v>0</v>
      </c>
      <c r="AH2532" s="166">
        <f t="shared" si="1107"/>
        <v>0</v>
      </c>
      <c r="AI2532" s="165">
        <f>(VLOOKUP(B2532,'P2 Origin'!$C$21:$M$176,5,0))*AH2532</f>
        <v>0</v>
      </c>
      <c r="AJ2532" s="166">
        <f t="shared" si="1121"/>
        <v>0</v>
      </c>
      <c r="AK2532" s="165">
        <f>(VLOOKUP(B2532,'P2 Origin'!$C$21:$M$176,6,0))*AJ2532</f>
        <v>0</v>
      </c>
      <c r="AL2532" s="166">
        <f t="shared" si="1108"/>
        <v>0</v>
      </c>
      <c r="AM2532" s="165">
        <f>(VLOOKUP($B2532,'P2 Origin'!$C$21:$M$176,7,0))*AL2532</f>
        <v>0</v>
      </c>
      <c r="AN2532" s="166">
        <f t="shared" si="1109"/>
        <v>0</v>
      </c>
      <c r="AO2532" s="165">
        <f>(VLOOKUP($B2532,'P2 Origin'!$C$21:$M$176,8,0))*AN2532</f>
        <v>0</v>
      </c>
      <c r="AP2532" s="166">
        <f t="shared" si="1110"/>
        <v>0</v>
      </c>
      <c r="AQ2532" s="165">
        <f>(VLOOKUP($B2532,'P2 Origin'!$C$21:$M$176,9,0))*AP2532</f>
        <v>0</v>
      </c>
      <c r="AR2532" s="155">
        <f t="shared" si="1123"/>
        <v>0</v>
      </c>
      <c r="AS2532" s="164">
        <f>(VLOOKUP(B2532,'P2 Origin'!$C$21:$M$176,10,0))*K2532</f>
        <v>0</v>
      </c>
      <c r="AT2532" s="164">
        <f>(VLOOKUP(B2532,'P2 Origin'!$C$21:$M$176,11,0))*J2532</f>
        <v>0</v>
      </c>
      <c r="AU2532" s="167">
        <v>0</v>
      </c>
      <c r="AV2532" s="168">
        <v>0</v>
      </c>
      <c r="AW2532" s="169">
        <v>0</v>
      </c>
      <c r="AX2532" s="170">
        <f>IF(AU2532&gt;=0.1,'P3 Bureaumarge zee- en luchtvr.'!$D$12,0)</f>
        <v>0</v>
      </c>
      <c r="AY2532" s="163">
        <f t="shared" si="1111"/>
        <v>0</v>
      </c>
      <c r="AZ2532" s="157" t="str">
        <f>VLOOKUP(D2532,'P4 Destination'!$C$21:$O$176,13,0)</f>
        <v>EUR</v>
      </c>
      <c r="BA2532" s="164">
        <f t="shared" si="1112"/>
        <v>0</v>
      </c>
      <c r="BB2532" s="171">
        <f>IF(AU2532&gt;0.1,(VLOOKUP(D2532,'P4 Destination'!$C$21:$M$176,3,0))*I2532,0)</f>
        <v>0</v>
      </c>
      <c r="BC2532" s="172">
        <f t="shared" si="1113"/>
        <v>0</v>
      </c>
      <c r="BD2532" s="171">
        <f>(VLOOKUP($D2532,'P4 Destination'!$C$21:$M$176,4,0))*BC2532</f>
        <v>0</v>
      </c>
      <c r="BE2532" s="172">
        <f t="shared" si="1114"/>
        <v>0</v>
      </c>
      <c r="BF2532" s="171">
        <f>(VLOOKUP($D2532,'P4 Destination'!$C$21:$M$176,5,0))*BE2532</f>
        <v>0</v>
      </c>
      <c r="BG2532" s="172">
        <f t="shared" si="1115"/>
        <v>0</v>
      </c>
      <c r="BH2532" s="171">
        <f>(VLOOKUP($D2532,'P4 Destination'!$C$21:$M$176,6,0))*BG2532</f>
        <v>0</v>
      </c>
      <c r="BI2532" s="172">
        <f t="shared" si="1116"/>
        <v>0</v>
      </c>
      <c r="BJ2532" s="171">
        <f>(VLOOKUP($D2532,'P4 Destination'!$C$21:$M$176,7,0))*BI2532</f>
        <v>0</v>
      </c>
      <c r="BK2532" s="172">
        <f t="shared" si="1117"/>
        <v>0</v>
      </c>
      <c r="BL2532" s="171">
        <f>(VLOOKUP($D2532,'P4 Destination'!$C$21:$M$176,8,0))*BK2532</f>
        <v>0</v>
      </c>
      <c r="BM2532" s="172">
        <f t="shared" si="1118"/>
        <v>0</v>
      </c>
      <c r="BN2532" s="171">
        <f>(VLOOKUP($D2532,'P4 Destination'!$C$21:$M$176,9,0))*BM2532</f>
        <v>0</v>
      </c>
      <c r="BO2532" s="154">
        <f t="shared" si="1124"/>
        <v>0</v>
      </c>
      <c r="BP2532" s="171">
        <f>(VLOOKUP(D2532,'P4 Destination'!$C$21:$M$176,10,0))*K2532</f>
        <v>0</v>
      </c>
      <c r="BQ2532" s="171">
        <f>(VLOOKUP(D2532,'P4 Destination'!$C$21:$M$176,11,0))*J2532</f>
        <v>0</v>
      </c>
      <c r="BR2532" s="173">
        <f t="shared" si="1119"/>
        <v>0</v>
      </c>
      <c r="BS2532" s="173">
        <f>(AV2532*2500)*'P6 Verzekering'!$E$11</f>
        <v>0</v>
      </c>
      <c r="BT2532" s="173">
        <f>(AW2532*2500)*'P6 Verzekering'!$E$12</f>
        <v>0</v>
      </c>
      <c r="BU2532" s="173">
        <f>(L2532*2500)*'P6 Verzekering'!$E$13</f>
        <v>0</v>
      </c>
      <c r="BV2532" s="173">
        <f t="shared" si="1120"/>
        <v>0</v>
      </c>
      <c r="BW2532"/>
      <c r="BX2532"/>
    </row>
    <row r="2533" spans="1:76">
      <c r="A2533" s="152" t="s">
        <v>782</v>
      </c>
      <c r="B2533" s="152" t="s">
        <v>450</v>
      </c>
      <c r="C2533" s="152" t="s">
        <v>449</v>
      </c>
      <c r="D2533" s="152" t="s">
        <v>219</v>
      </c>
      <c r="E2533" s="152" t="s">
        <v>219</v>
      </c>
      <c r="F2533" s="153">
        <f t="shared" si="1122"/>
        <v>58</v>
      </c>
      <c r="G2533" s="154">
        <v>1</v>
      </c>
      <c r="H2533" s="154">
        <f>IFERROR(VLOOKUP(B2533,'P2 Origin'!$C$21:$Q$176,15,FALSE),0)</f>
        <v>1</v>
      </c>
      <c r="I2533" s="154">
        <f>IFERROR(VLOOKUP(D2533,'P4 Destination'!$C$21:$Q$176,15,FALSE),0)</f>
        <v>0</v>
      </c>
      <c r="J2533" s="155"/>
      <c r="K2533" s="155"/>
      <c r="L2533" s="156">
        <v>58</v>
      </c>
      <c r="M2533" s="155">
        <v>3221</v>
      </c>
      <c r="N2533" s="155">
        <v>10</v>
      </c>
      <c r="O2533" s="157">
        <f t="shared" si="1097"/>
        <v>0</v>
      </c>
      <c r="P2533" s="158">
        <f t="shared" si="1098"/>
        <v>0</v>
      </c>
      <c r="Q2533" s="159">
        <f>IFERROR(VLOOKUP(N2533,'P1 Intra-Europees'!$A$15:$H$25,3,0),0)*P2533</f>
        <v>0</v>
      </c>
      <c r="R2533" s="160">
        <f t="shared" si="1099"/>
        <v>0</v>
      </c>
      <c r="S2533" s="159">
        <f>IFERROR(VLOOKUP(N2533,'P1 Intra-Europees'!$A$15:$H$25,4,0),0)*R2533</f>
        <v>0</v>
      </c>
      <c r="T2533" s="160">
        <f t="shared" si="1100"/>
        <v>0</v>
      </c>
      <c r="U2533" s="159">
        <f>IFERROR(VLOOKUP(N2533,'P1 Intra-Europees'!$A$15:$H$25,5,0),0)*T2533</f>
        <v>0</v>
      </c>
      <c r="V2533" s="160">
        <f t="shared" si="1101"/>
        <v>0</v>
      </c>
      <c r="W2533" s="159">
        <f>IFERROR(VLOOKUP(N2533,'P1 Intra-Europees'!$A$15:$H$25,6,0),0)*V2533</f>
        <v>0</v>
      </c>
      <c r="X2533" s="160">
        <f t="shared" si="1102"/>
        <v>58</v>
      </c>
      <c r="Y2533" s="159">
        <f>IFERROR(VLOOKUP(N2533,'P1 Intra-Europees'!$A$15:$H$25,7,0),0)*X2533</f>
        <v>0</v>
      </c>
      <c r="Z2533" s="161">
        <f t="shared" si="1103"/>
        <v>1</v>
      </c>
      <c r="AA2533" s="162">
        <f>IFERROR(VLOOKUP(N2533,'P1 Intra-Europees'!$A$15:$H$25,8,0),0)*Z2533</f>
        <v>0</v>
      </c>
      <c r="AB2533" s="163">
        <f t="shared" si="1104"/>
        <v>0</v>
      </c>
      <c r="AC2533" s="157" t="str">
        <f>VLOOKUP(B2533,'P2 Origin'!$C$21:$O$176,13,0)</f>
        <v>USD</v>
      </c>
      <c r="AD2533" s="164">
        <f t="shared" si="1105"/>
        <v>0</v>
      </c>
      <c r="AE2533" s="165">
        <f>IF(AU2533&gt;0.1,VLOOKUP(B2533,'P2 Origin'!$C$21:$M$176,3,0)*H2533,0)</f>
        <v>0</v>
      </c>
      <c r="AF2533" s="166">
        <f t="shared" si="1106"/>
        <v>0</v>
      </c>
      <c r="AG2533" s="165">
        <f>(VLOOKUP(B2533,'P2 Origin'!$C$21:$M$176,4,0))*AF2533</f>
        <v>0</v>
      </c>
      <c r="AH2533" s="166">
        <f t="shared" si="1107"/>
        <v>0</v>
      </c>
      <c r="AI2533" s="165">
        <f>(VLOOKUP(B2533,'P2 Origin'!$C$21:$M$176,5,0))*AH2533</f>
        <v>0</v>
      </c>
      <c r="AJ2533" s="166">
        <f t="shared" si="1121"/>
        <v>0</v>
      </c>
      <c r="AK2533" s="165">
        <f>(VLOOKUP(B2533,'P2 Origin'!$C$21:$M$176,6,0))*AJ2533</f>
        <v>0</v>
      </c>
      <c r="AL2533" s="166">
        <f t="shared" si="1108"/>
        <v>0</v>
      </c>
      <c r="AM2533" s="165">
        <f>(VLOOKUP($B2533,'P2 Origin'!$C$21:$M$176,7,0))*AL2533</f>
        <v>0</v>
      </c>
      <c r="AN2533" s="166">
        <f t="shared" si="1109"/>
        <v>0</v>
      </c>
      <c r="AO2533" s="165">
        <f>(VLOOKUP($B2533,'P2 Origin'!$C$21:$M$176,8,0))*AN2533</f>
        <v>0</v>
      </c>
      <c r="AP2533" s="166">
        <f t="shared" si="1110"/>
        <v>0</v>
      </c>
      <c r="AQ2533" s="165">
        <f>(VLOOKUP($B2533,'P2 Origin'!$C$21:$M$176,9,0))*AP2533</f>
        <v>0</v>
      </c>
      <c r="AR2533" s="155">
        <f t="shared" si="1123"/>
        <v>0</v>
      </c>
      <c r="AS2533" s="164">
        <f>(VLOOKUP(B2533,'P2 Origin'!$C$21:$M$176,10,0))*K2533</f>
        <v>0</v>
      </c>
      <c r="AT2533" s="164">
        <f>(VLOOKUP(B2533,'P2 Origin'!$C$21:$M$176,11,0))*J2533</f>
        <v>0</v>
      </c>
      <c r="AU2533" s="167">
        <v>0</v>
      </c>
      <c r="AV2533" s="168">
        <v>0</v>
      </c>
      <c r="AW2533" s="169">
        <v>0</v>
      </c>
      <c r="AX2533" s="170">
        <f>IF(AU2533&gt;=0.1,'P3 Bureaumarge zee- en luchtvr.'!$D$12,0)</f>
        <v>0</v>
      </c>
      <c r="AY2533" s="163">
        <f t="shared" si="1111"/>
        <v>0</v>
      </c>
      <c r="AZ2533" s="157" t="str">
        <f>VLOOKUP(D2533,'P4 Destination'!$C$21:$O$176,13,0)</f>
        <v>EUR</v>
      </c>
      <c r="BA2533" s="164">
        <f t="shared" si="1112"/>
        <v>0</v>
      </c>
      <c r="BB2533" s="171">
        <f>IF(AU2533&gt;0.1,(VLOOKUP(D2533,'P4 Destination'!$C$21:$M$176,3,0))*I2533,0)</f>
        <v>0</v>
      </c>
      <c r="BC2533" s="172">
        <f t="shared" si="1113"/>
        <v>0</v>
      </c>
      <c r="BD2533" s="171">
        <f>(VLOOKUP($D2533,'P4 Destination'!$C$21:$M$176,4,0))*BC2533</f>
        <v>0</v>
      </c>
      <c r="BE2533" s="172">
        <f t="shared" si="1114"/>
        <v>0</v>
      </c>
      <c r="BF2533" s="171">
        <f>(VLOOKUP($D2533,'P4 Destination'!$C$21:$M$176,5,0))*BE2533</f>
        <v>0</v>
      </c>
      <c r="BG2533" s="172">
        <f t="shared" si="1115"/>
        <v>0</v>
      </c>
      <c r="BH2533" s="171">
        <f>(VLOOKUP($D2533,'P4 Destination'!$C$21:$M$176,6,0))*BG2533</f>
        <v>0</v>
      </c>
      <c r="BI2533" s="172">
        <f t="shared" si="1116"/>
        <v>0</v>
      </c>
      <c r="BJ2533" s="171">
        <f>(VLOOKUP($D2533,'P4 Destination'!$C$21:$M$176,7,0))*BI2533</f>
        <v>0</v>
      </c>
      <c r="BK2533" s="172">
        <f t="shared" si="1117"/>
        <v>0</v>
      </c>
      <c r="BL2533" s="171">
        <f>(VLOOKUP($D2533,'P4 Destination'!$C$21:$M$176,8,0))*BK2533</f>
        <v>0</v>
      </c>
      <c r="BM2533" s="172">
        <f t="shared" si="1118"/>
        <v>0</v>
      </c>
      <c r="BN2533" s="171">
        <f>(VLOOKUP($D2533,'P4 Destination'!$C$21:$M$176,9,0))*BM2533</f>
        <v>0</v>
      </c>
      <c r="BO2533" s="154">
        <f t="shared" si="1124"/>
        <v>0</v>
      </c>
      <c r="BP2533" s="171">
        <f>(VLOOKUP(D2533,'P4 Destination'!$C$21:$M$176,10,0))*K2533</f>
        <v>0</v>
      </c>
      <c r="BQ2533" s="171">
        <f>(VLOOKUP(D2533,'P4 Destination'!$C$21:$M$176,11,0))*J2533</f>
        <v>0</v>
      </c>
      <c r="BR2533" s="173">
        <f t="shared" si="1119"/>
        <v>0</v>
      </c>
      <c r="BS2533" s="173">
        <f>(AV2533*2500)*'P6 Verzekering'!$E$11</f>
        <v>0</v>
      </c>
      <c r="BT2533" s="173">
        <f>(AW2533*2500)*'P6 Verzekering'!$E$12</f>
        <v>0</v>
      </c>
      <c r="BU2533" s="173">
        <f>(L2533*2500)*'P6 Verzekering'!$E$13</f>
        <v>0</v>
      </c>
      <c r="BV2533" s="173">
        <f t="shared" si="1120"/>
        <v>0</v>
      </c>
      <c r="BW2533"/>
      <c r="BX2533"/>
    </row>
    <row r="2534" spans="1:76">
      <c r="A2534" s="152" t="s">
        <v>2341</v>
      </c>
      <c r="B2534" s="152" t="s">
        <v>219</v>
      </c>
      <c r="C2534" s="152" t="s">
        <v>219</v>
      </c>
      <c r="D2534" s="152" t="s">
        <v>159</v>
      </c>
      <c r="E2534" s="152" t="s">
        <v>158</v>
      </c>
      <c r="F2534" s="153">
        <f t="shared" si="1122"/>
        <v>60</v>
      </c>
      <c r="G2534" s="154">
        <v>1</v>
      </c>
      <c r="H2534" s="154">
        <f>IFERROR(VLOOKUP(B2534,'P2 Origin'!$C$21:$Q$176,15,FALSE),0)</f>
        <v>0</v>
      </c>
      <c r="I2534" s="154">
        <f>IFERROR(VLOOKUP(D2534,'P4 Destination'!$C$21:$Q$176,15,FALSE),0)</f>
        <v>1</v>
      </c>
      <c r="J2534" s="155"/>
      <c r="K2534" s="155"/>
      <c r="L2534" s="156">
        <v>60</v>
      </c>
      <c r="M2534" s="155">
        <v>2186</v>
      </c>
      <c r="N2534" s="155">
        <v>8</v>
      </c>
      <c r="O2534" s="157">
        <f t="shared" si="1097"/>
        <v>0</v>
      </c>
      <c r="P2534" s="158">
        <f t="shared" si="1098"/>
        <v>0</v>
      </c>
      <c r="Q2534" s="159">
        <f>IFERROR(VLOOKUP(N2534,'P1 Intra-Europees'!$A$15:$H$25,3,0),0)*P2534</f>
        <v>0</v>
      </c>
      <c r="R2534" s="160">
        <f t="shared" si="1099"/>
        <v>0</v>
      </c>
      <c r="S2534" s="159">
        <f>IFERROR(VLOOKUP(N2534,'P1 Intra-Europees'!$A$15:$H$25,4,0),0)*R2534</f>
        <v>0</v>
      </c>
      <c r="T2534" s="160">
        <f t="shared" si="1100"/>
        <v>0</v>
      </c>
      <c r="U2534" s="159">
        <f>IFERROR(VLOOKUP(N2534,'P1 Intra-Europees'!$A$15:$H$25,5,0),0)*T2534</f>
        <v>0</v>
      </c>
      <c r="V2534" s="160">
        <f t="shared" si="1101"/>
        <v>0</v>
      </c>
      <c r="W2534" s="159">
        <f>IFERROR(VLOOKUP(N2534,'P1 Intra-Europees'!$A$15:$H$25,6,0),0)*V2534</f>
        <v>0</v>
      </c>
      <c r="X2534" s="160">
        <f t="shared" si="1102"/>
        <v>60</v>
      </c>
      <c r="Y2534" s="159">
        <f>IFERROR(VLOOKUP(N2534,'P1 Intra-Europees'!$A$15:$H$25,7,0),0)*X2534</f>
        <v>0</v>
      </c>
      <c r="Z2534" s="161">
        <f t="shared" si="1103"/>
        <v>1</v>
      </c>
      <c r="AA2534" s="162">
        <f>IFERROR(VLOOKUP(N2534,'P1 Intra-Europees'!$A$15:$H$25,8,0),0)*Z2534</f>
        <v>0</v>
      </c>
      <c r="AB2534" s="163">
        <f t="shared" si="1104"/>
        <v>0</v>
      </c>
      <c r="AC2534" s="157" t="str">
        <f>VLOOKUP(B2534,'P2 Origin'!$C$21:$O$176,13,0)</f>
        <v>EUR</v>
      </c>
      <c r="AD2534" s="164">
        <f t="shared" si="1105"/>
        <v>0</v>
      </c>
      <c r="AE2534" s="165">
        <f>IF(AU2534&gt;0.1,VLOOKUP(B2534,'P2 Origin'!$C$21:$M$176,3,0)*H2534,0)</f>
        <v>0</v>
      </c>
      <c r="AF2534" s="166">
        <f t="shared" si="1106"/>
        <v>0</v>
      </c>
      <c r="AG2534" s="165">
        <f>(VLOOKUP(B2534,'P2 Origin'!$C$21:$M$176,4,0))*AF2534</f>
        <v>0</v>
      </c>
      <c r="AH2534" s="166">
        <f t="shared" si="1107"/>
        <v>0</v>
      </c>
      <c r="AI2534" s="165">
        <f>(VLOOKUP(B2534,'P2 Origin'!$C$21:$M$176,5,0))*AH2534</f>
        <v>0</v>
      </c>
      <c r="AJ2534" s="166">
        <f t="shared" si="1121"/>
        <v>0</v>
      </c>
      <c r="AK2534" s="165">
        <f>(VLOOKUP(B2534,'P2 Origin'!$C$21:$M$176,6,0))*AJ2534</f>
        <v>0</v>
      </c>
      <c r="AL2534" s="166">
        <f t="shared" si="1108"/>
        <v>0</v>
      </c>
      <c r="AM2534" s="165">
        <f>(VLOOKUP($B2534,'P2 Origin'!$C$21:$M$176,7,0))*AL2534</f>
        <v>0</v>
      </c>
      <c r="AN2534" s="166">
        <f t="shared" si="1109"/>
        <v>0</v>
      </c>
      <c r="AO2534" s="165">
        <f>(VLOOKUP($B2534,'P2 Origin'!$C$21:$M$176,8,0))*AN2534</f>
        <v>0</v>
      </c>
      <c r="AP2534" s="166">
        <f t="shared" si="1110"/>
        <v>0</v>
      </c>
      <c r="AQ2534" s="165">
        <f>(VLOOKUP($B2534,'P2 Origin'!$C$21:$M$176,9,0))*AP2534</f>
        <v>0</v>
      </c>
      <c r="AR2534" s="155">
        <f t="shared" si="1123"/>
        <v>0</v>
      </c>
      <c r="AS2534" s="164">
        <f>(VLOOKUP(B2534,'P2 Origin'!$C$21:$M$176,10,0))*K2534</f>
        <v>0</v>
      </c>
      <c r="AT2534" s="164">
        <f>(VLOOKUP(B2534,'P2 Origin'!$C$21:$M$176,11,0))*J2534</f>
        <v>0</v>
      </c>
      <c r="AU2534" s="167">
        <v>0</v>
      </c>
      <c r="AV2534" s="168">
        <v>0</v>
      </c>
      <c r="AW2534" s="169">
        <v>0</v>
      </c>
      <c r="AX2534" s="170">
        <f>IF(AU2534&gt;=0.1,'P3 Bureaumarge zee- en luchtvr.'!$D$12,0)</f>
        <v>0</v>
      </c>
      <c r="AY2534" s="163">
        <f t="shared" si="1111"/>
        <v>0</v>
      </c>
      <c r="AZ2534" s="157" t="str">
        <f>VLOOKUP(D2534,'P4 Destination'!$C$21:$O$176,13,0)</f>
        <v>EUR</v>
      </c>
      <c r="BA2534" s="164">
        <f t="shared" si="1112"/>
        <v>0</v>
      </c>
      <c r="BB2534" s="171">
        <f>IF(AU2534&gt;0.1,(VLOOKUP(D2534,'P4 Destination'!$C$21:$M$176,3,0))*I2534,0)</f>
        <v>0</v>
      </c>
      <c r="BC2534" s="172">
        <f t="shared" si="1113"/>
        <v>0</v>
      </c>
      <c r="BD2534" s="171">
        <f>(VLOOKUP($D2534,'P4 Destination'!$C$21:$M$176,4,0))*BC2534</f>
        <v>0</v>
      </c>
      <c r="BE2534" s="172">
        <f t="shared" si="1114"/>
        <v>0</v>
      </c>
      <c r="BF2534" s="171">
        <f>(VLOOKUP($D2534,'P4 Destination'!$C$21:$M$176,5,0))*BE2534</f>
        <v>0</v>
      </c>
      <c r="BG2534" s="172">
        <f t="shared" si="1115"/>
        <v>0</v>
      </c>
      <c r="BH2534" s="171">
        <f>(VLOOKUP($D2534,'P4 Destination'!$C$21:$M$176,6,0))*BG2534</f>
        <v>0</v>
      </c>
      <c r="BI2534" s="172">
        <f t="shared" si="1116"/>
        <v>0</v>
      </c>
      <c r="BJ2534" s="171">
        <f>(VLOOKUP($D2534,'P4 Destination'!$C$21:$M$176,7,0))*BI2534</f>
        <v>0</v>
      </c>
      <c r="BK2534" s="172">
        <f t="shared" si="1117"/>
        <v>0</v>
      </c>
      <c r="BL2534" s="171">
        <f>(VLOOKUP($D2534,'P4 Destination'!$C$21:$M$176,8,0))*BK2534</f>
        <v>0</v>
      </c>
      <c r="BM2534" s="172">
        <f t="shared" si="1118"/>
        <v>0</v>
      </c>
      <c r="BN2534" s="171">
        <f>(VLOOKUP($D2534,'P4 Destination'!$C$21:$M$176,9,0))*BM2534</f>
        <v>0</v>
      </c>
      <c r="BO2534" s="154">
        <f t="shared" si="1124"/>
        <v>0</v>
      </c>
      <c r="BP2534" s="171">
        <f>(VLOOKUP(D2534,'P4 Destination'!$C$21:$M$176,10,0))*K2534</f>
        <v>0</v>
      </c>
      <c r="BQ2534" s="171">
        <f>(VLOOKUP(D2534,'P4 Destination'!$C$21:$M$176,11,0))*J2534</f>
        <v>0</v>
      </c>
      <c r="BR2534" s="173">
        <f t="shared" si="1119"/>
        <v>0</v>
      </c>
      <c r="BS2534" s="173">
        <f>(AV2534*2500)*'P6 Verzekering'!$E$11</f>
        <v>0</v>
      </c>
      <c r="BT2534" s="173">
        <f>(AW2534*2500)*'P6 Verzekering'!$E$12</f>
        <v>0</v>
      </c>
      <c r="BU2534" s="173">
        <f>(L2534*2500)*'P6 Verzekering'!$E$13</f>
        <v>0</v>
      </c>
      <c r="BV2534" s="173">
        <f t="shared" si="1120"/>
        <v>0</v>
      </c>
      <c r="BW2534"/>
      <c r="BX2534"/>
    </row>
    <row r="2535" spans="1:76">
      <c r="A2535" s="152" t="s">
        <v>1593</v>
      </c>
      <c r="B2535" s="152" t="s">
        <v>219</v>
      </c>
      <c r="C2535" s="152" t="s">
        <v>219</v>
      </c>
      <c r="D2535" s="152" t="s">
        <v>189</v>
      </c>
      <c r="E2535" s="152" t="s">
        <v>188</v>
      </c>
      <c r="F2535" s="153">
        <f t="shared" si="1122"/>
        <v>60</v>
      </c>
      <c r="G2535" s="154">
        <v>1</v>
      </c>
      <c r="H2535" s="154">
        <f>IFERROR(VLOOKUP(B2535,'P2 Origin'!$C$21:$Q$176,15,FALSE),0)</f>
        <v>0</v>
      </c>
      <c r="I2535" s="154">
        <f>IFERROR(VLOOKUP(D2535,'P4 Destination'!$C$21:$Q$176,15,FALSE),0)</f>
        <v>0</v>
      </c>
      <c r="J2535" s="155"/>
      <c r="K2535" s="155"/>
      <c r="L2535" s="156">
        <v>60</v>
      </c>
      <c r="M2535" s="155">
        <v>2886</v>
      </c>
      <c r="N2535" s="155">
        <v>9</v>
      </c>
      <c r="O2535" s="157">
        <f t="shared" si="1097"/>
        <v>0</v>
      </c>
      <c r="P2535" s="158">
        <f t="shared" si="1098"/>
        <v>0</v>
      </c>
      <c r="Q2535" s="159">
        <f>IFERROR(VLOOKUP(N2535,'P1 Intra-Europees'!$A$15:$H$25,3,0),0)*P2535</f>
        <v>0</v>
      </c>
      <c r="R2535" s="160">
        <f t="shared" si="1099"/>
        <v>0</v>
      </c>
      <c r="S2535" s="159">
        <f>IFERROR(VLOOKUP(N2535,'P1 Intra-Europees'!$A$15:$H$25,4,0),0)*R2535</f>
        <v>0</v>
      </c>
      <c r="T2535" s="160">
        <f t="shared" si="1100"/>
        <v>0</v>
      </c>
      <c r="U2535" s="159">
        <f>IFERROR(VLOOKUP(N2535,'P1 Intra-Europees'!$A$15:$H$25,5,0),0)*T2535</f>
        <v>0</v>
      </c>
      <c r="V2535" s="160">
        <f t="shared" si="1101"/>
        <v>0</v>
      </c>
      <c r="W2535" s="159">
        <f>IFERROR(VLOOKUP(N2535,'P1 Intra-Europees'!$A$15:$H$25,6,0),0)*V2535</f>
        <v>0</v>
      </c>
      <c r="X2535" s="160">
        <f t="shared" si="1102"/>
        <v>60</v>
      </c>
      <c r="Y2535" s="159">
        <f>IFERROR(VLOOKUP(N2535,'P1 Intra-Europees'!$A$15:$H$25,7,0),0)*X2535</f>
        <v>0</v>
      </c>
      <c r="Z2535" s="161">
        <f t="shared" si="1103"/>
        <v>1</v>
      </c>
      <c r="AA2535" s="162">
        <f>IFERROR(VLOOKUP(N2535,'P1 Intra-Europees'!$A$15:$H$25,8,0),0)*Z2535</f>
        <v>0</v>
      </c>
      <c r="AB2535" s="163">
        <f t="shared" si="1104"/>
        <v>0</v>
      </c>
      <c r="AC2535" s="157" t="str">
        <f>VLOOKUP(B2535,'P2 Origin'!$C$21:$O$176,13,0)</f>
        <v>EUR</v>
      </c>
      <c r="AD2535" s="164">
        <f t="shared" si="1105"/>
        <v>0</v>
      </c>
      <c r="AE2535" s="165">
        <f>IF(AU2535&gt;0.1,VLOOKUP(B2535,'P2 Origin'!$C$21:$M$176,3,0)*H2535,0)</f>
        <v>0</v>
      </c>
      <c r="AF2535" s="166">
        <f t="shared" si="1106"/>
        <v>0</v>
      </c>
      <c r="AG2535" s="165">
        <f>(VLOOKUP(B2535,'P2 Origin'!$C$21:$M$176,4,0))*AF2535</f>
        <v>0</v>
      </c>
      <c r="AH2535" s="166">
        <f t="shared" si="1107"/>
        <v>0</v>
      </c>
      <c r="AI2535" s="165">
        <f>(VLOOKUP(B2535,'P2 Origin'!$C$21:$M$176,5,0))*AH2535</f>
        <v>0</v>
      </c>
      <c r="AJ2535" s="166">
        <f t="shared" si="1121"/>
        <v>0</v>
      </c>
      <c r="AK2535" s="165">
        <f>(VLOOKUP(B2535,'P2 Origin'!$C$21:$M$176,6,0))*AJ2535</f>
        <v>0</v>
      </c>
      <c r="AL2535" s="166">
        <f t="shared" si="1108"/>
        <v>0</v>
      </c>
      <c r="AM2535" s="165">
        <f>(VLOOKUP($B2535,'P2 Origin'!$C$21:$M$176,7,0))*AL2535</f>
        <v>0</v>
      </c>
      <c r="AN2535" s="166">
        <f t="shared" si="1109"/>
        <v>0</v>
      </c>
      <c r="AO2535" s="165">
        <f>(VLOOKUP($B2535,'P2 Origin'!$C$21:$M$176,8,0))*AN2535</f>
        <v>0</v>
      </c>
      <c r="AP2535" s="166">
        <f t="shared" si="1110"/>
        <v>0</v>
      </c>
      <c r="AQ2535" s="165">
        <f>(VLOOKUP($B2535,'P2 Origin'!$C$21:$M$176,9,0))*AP2535</f>
        <v>0</v>
      </c>
      <c r="AR2535" s="155">
        <f t="shared" si="1123"/>
        <v>0</v>
      </c>
      <c r="AS2535" s="164">
        <f>(VLOOKUP(B2535,'P2 Origin'!$C$21:$M$176,10,0))*K2535</f>
        <v>0</v>
      </c>
      <c r="AT2535" s="164">
        <f>(VLOOKUP(B2535,'P2 Origin'!$C$21:$M$176,11,0))*J2535</f>
        <v>0</v>
      </c>
      <c r="AU2535" s="167">
        <v>0</v>
      </c>
      <c r="AV2535" s="168">
        <v>0</v>
      </c>
      <c r="AW2535" s="169">
        <v>0</v>
      </c>
      <c r="AX2535" s="170">
        <f>IF(AU2535&gt;=0.1,'P3 Bureaumarge zee- en luchtvr.'!$D$12,0)</f>
        <v>0</v>
      </c>
      <c r="AY2535" s="163">
        <f t="shared" si="1111"/>
        <v>0</v>
      </c>
      <c r="AZ2535" s="157" t="str">
        <f>VLOOKUP(D2535,'P4 Destination'!$C$21:$O$176,13,0)</f>
        <v>EUR</v>
      </c>
      <c r="BA2535" s="164">
        <f t="shared" si="1112"/>
        <v>0</v>
      </c>
      <c r="BB2535" s="171">
        <f>IF(AU2535&gt;0.1,(VLOOKUP(D2535,'P4 Destination'!$C$21:$M$176,3,0))*I2535,0)</f>
        <v>0</v>
      </c>
      <c r="BC2535" s="172">
        <f t="shared" si="1113"/>
        <v>0</v>
      </c>
      <c r="BD2535" s="171">
        <f>(VLOOKUP($D2535,'P4 Destination'!$C$21:$M$176,4,0))*BC2535</f>
        <v>0</v>
      </c>
      <c r="BE2535" s="172">
        <f t="shared" si="1114"/>
        <v>0</v>
      </c>
      <c r="BF2535" s="171">
        <f>(VLOOKUP($D2535,'P4 Destination'!$C$21:$M$176,5,0))*BE2535</f>
        <v>0</v>
      </c>
      <c r="BG2535" s="172">
        <f t="shared" si="1115"/>
        <v>0</v>
      </c>
      <c r="BH2535" s="171">
        <f>(VLOOKUP($D2535,'P4 Destination'!$C$21:$M$176,6,0))*BG2535</f>
        <v>0</v>
      </c>
      <c r="BI2535" s="172">
        <f t="shared" si="1116"/>
        <v>0</v>
      </c>
      <c r="BJ2535" s="171">
        <f>(VLOOKUP($D2535,'P4 Destination'!$C$21:$M$176,7,0))*BI2535</f>
        <v>0</v>
      </c>
      <c r="BK2535" s="172">
        <f t="shared" si="1117"/>
        <v>0</v>
      </c>
      <c r="BL2535" s="171">
        <f>(VLOOKUP($D2535,'P4 Destination'!$C$21:$M$176,8,0))*BK2535</f>
        <v>0</v>
      </c>
      <c r="BM2535" s="172">
        <f t="shared" si="1118"/>
        <v>0</v>
      </c>
      <c r="BN2535" s="171">
        <f>(VLOOKUP($D2535,'P4 Destination'!$C$21:$M$176,9,0))*BM2535</f>
        <v>0</v>
      </c>
      <c r="BO2535" s="154">
        <f t="shared" si="1124"/>
        <v>0</v>
      </c>
      <c r="BP2535" s="171">
        <f>(VLOOKUP(D2535,'P4 Destination'!$C$21:$M$176,10,0))*K2535</f>
        <v>0</v>
      </c>
      <c r="BQ2535" s="171">
        <f>(VLOOKUP(D2535,'P4 Destination'!$C$21:$M$176,11,0))*J2535</f>
        <v>0</v>
      </c>
      <c r="BR2535" s="173">
        <f t="shared" si="1119"/>
        <v>0</v>
      </c>
      <c r="BS2535" s="173">
        <f>(AV2535*2500)*'P6 Verzekering'!$E$11</f>
        <v>0</v>
      </c>
      <c r="BT2535" s="173">
        <f>(AW2535*2500)*'P6 Verzekering'!$E$12</f>
        <v>0</v>
      </c>
      <c r="BU2535" s="173">
        <f>(L2535*2500)*'P6 Verzekering'!$E$13</f>
        <v>0</v>
      </c>
      <c r="BV2535" s="173">
        <f t="shared" si="1120"/>
        <v>0</v>
      </c>
      <c r="BW2535"/>
      <c r="BX2535"/>
    </row>
    <row r="2536" spans="1:76">
      <c r="A2536" s="152" t="s">
        <v>2930</v>
      </c>
      <c r="B2536" s="152" t="s">
        <v>344</v>
      </c>
      <c r="C2536" s="152" t="s">
        <v>343</v>
      </c>
      <c r="D2536" s="152" t="s">
        <v>219</v>
      </c>
      <c r="E2536" s="152" t="s">
        <v>219</v>
      </c>
      <c r="F2536" s="153">
        <f t="shared" si="1122"/>
        <v>60</v>
      </c>
      <c r="G2536" s="154">
        <v>1</v>
      </c>
      <c r="H2536" s="154">
        <f>IFERROR(VLOOKUP(B2536,'P2 Origin'!$C$21:$Q$176,15,FALSE),0)</f>
        <v>1</v>
      </c>
      <c r="I2536" s="154">
        <f>IFERROR(VLOOKUP(D2536,'P4 Destination'!$C$21:$Q$176,15,FALSE),0)</f>
        <v>0</v>
      </c>
      <c r="J2536" s="155"/>
      <c r="K2536" s="155"/>
      <c r="L2536" s="156">
        <v>60</v>
      </c>
      <c r="M2536" s="155">
        <v>5183</v>
      </c>
      <c r="N2536" s="155">
        <v>11</v>
      </c>
      <c r="O2536" s="157">
        <f t="shared" si="1097"/>
        <v>0</v>
      </c>
      <c r="P2536" s="158">
        <f t="shared" si="1098"/>
        <v>0</v>
      </c>
      <c r="Q2536" s="159">
        <f>IFERROR(VLOOKUP(N2536,'P1 Intra-Europees'!$A$15:$H$25,3,0),0)*P2536</f>
        <v>0</v>
      </c>
      <c r="R2536" s="160">
        <f t="shared" si="1099"/>
        <v>0</v>
      </c>
      <c r="S2536" s="159">
        <f>IFERROR(VLOOKUP(N2536,'P1 Intra-Europees'!$A$15:$H$25,4,0),0)*R2536</f>
        <v>0</v>
      </c>
      <c r="T2536" s="160">
        <f t="shared" si="1100"/>
        <v>0</v>
      </c>
      <c r="U2536" s="159">
        <f>IFERROR(VLOOKUP(N2536,'P1 Intra-Europees'!$A$15:$H$25,5,0),0)*T2536</f>
        <v>0</v>
      </c>
      <c r="V2536" s="160">
        <f t="shared" si="1101"/>
        <v>0</v>
      </c>
      <c r="W2536" s="159">
        <f>IFERROR(VLOOKUP(N2536,'P1 Intra-Europees'!$A$15:$H$25,6,0),0)*V2536</f>
        <v>0</v>
      </c>
      <c r="X2536" s="160">
        <f t="shared" si="1102"/>
        <v>60</v>
      </c>
      <c r="Y2536" s="159">
        <f>IFERROR(VLOOKUP(N2536,'P1 Intra-Europees'!$A$15:$H$25,7,0),0)*X2536</f>
        <v>0</v>
      </c>
      <c r="Z2536" s="161">
        <f t="shared" si="1103"/>
        <v>1</v>
      </c>
      <c r="AA2536" s="162">
        <f>IFERROR(VLOOKUP(N2536,'P1 Intra-Europees'!$A$15:$H$25,8,0),0)*Z2536</f>
        <v>0</v>
      </c>
      <c r="AB2536" s="163">
        <f t="shared" si="1104"/>
        <v>0</v>
      </c>
      <c r="AC2536" s="157" t="str">
        <f>VLOOKUP(B2536,'P2 Origin'!$C$21:$O$176,13,0)</f>
        <v>USD</v>
      </c>
      <c r="AD2536" s="164">
        <f t="shared" si="1105"/>
        <v>0</v>
      </c>
      <c r="AE2536" s="165">
        <f>IF(AU2536&gt;0.1,VLOOKUP(B2536,'P2 Origin'!$C$21:$M$176,3,0)*H2536,0)</f>
        <v>0</v>
      </c>
      <c r="AF2536" s="166">
        <f t="shared" si="1106"/>
        <v>0</v>
      </c>
      <c r="AG2536" s="165">
        <f>(VLOOKUP(B2536,'P2 Origin'!$C$21:$M$176,4,0))*AF2536</f>
        <v>0</v>
      </c>
      <c r="AH2536" s="166">
        <f t="shared" si="1107"/>
        <v>0</v>
      </c>
      <c r="AI2536" s="165">
        <f>(VLOOKUP(B2536,'P2 Origin'!$C$21:$M$176,5,0))*AH2536</f>
        <v>0</v>
      </c>
      <c r="AJ2536" s="166">
        <f t="shared" si="1121"/>
        <v>0</v>
      </c>
      <c r="AK2536" s="165">
        <f>(VLOOKUP(B2536,'P2 Origin'!$C$21:$M$176,6,0))*AJ2536</f>
        <v>0</v>
      </c>
      <c r="AL2536" s="166">
        <f t="shared" si="1108"/>
        <v>0</v>
      </c>
      <c r="AM2536" s="165">
        <f>(VLOOKUP($B2536,'P2 Origin'!$C$21:$M$176,7,0))*AL2536</f>
        <v>0</v>
      </c>
      <c r="AN2536" s="166">
        <f t="shared" si="1109"/>
        <v>0</v>
      </c>
      <c r="AO2536" s="165">
        <f>(VLOOKUP($B2536,'P2 Origin'!$C$21:$M$176,8,0))*AN2536</f>
        <v>0</v>
      </c>
      <c r="AP2536" s="166">
        <f t="shared" si="1110"/>
        <v>0</v>
      </c>
      <c r="AQ2536" s="165">
        <f>(VLOOKUP($B2536,'P2 Origin'!$C$21:$M$176,9,0))*AP2536</f>
        <v>0</v>
      </c>
      <c r="AR2536" s="155">
        <f t="shared" si="1123"/>
        <v>0</v>
      </c>
      <c r="AS2536" s="164">
        <f>(VLOOKUP(B2536,'P2 Origin'!$C$21:$M$176,10,0))*K2536</f>
        <v>0</v>
      </c>
      <c r="AT2536" s="164">
        <f>(VLOOKUP(B2536,'P2 Origin'!$C$21:$M$176,11,0))*J2536</f>
        <v>0</v>
      </c>
      <c r="AU2536" s="167">
        <v>0</v>
      </c>
      <c r="AV2536" s="168">
        <v>0</v>
      </c>
      <c r="AW2536" s="169">
        <v>0</v>
      </c>
      <c r="AX2536" s="170">
        <f>IF(AU2536&gt;=0.1,'P3 Bureaumarge zee- en luchtvr.'!$D$12,0)</f>
        <v>0</v>
      </c>
      <c r="AY2536" s="163">
        <f t="shared" si="1111"/>
        <v>0</v>
      </c>
      <c r="AZ2536" s="157" t="str">
        <f>VLOOKUP(D2536,'P4 Destination'!$C$21:$O$176,13,0)</f>
        <v>EUR</v>
      </c>
      <c r="BA2536" s="164">
        <f t="shared" si="1112"/>
        <v>0</v>
      </c>
      <c r="BB2536" s="171">
        <f>IF(AU2536&gt;0.1,(VLOOKUP(D2536,'P4 Destination'!$C$21:$M$176,3,0))*I2536,0)</f>
        <v>0</v>
      </c>
      <c r="BC2536" s="172">
        <f t="shared" si="1113"/>
        <v>0</v>
      </c>
      <c r="BD2536" s="171">
        <f>(VLOOKUP($D2536,'P4 Destination'!$C$21:$M$176,4,0))*BC2536</f>
        <v>0</v>
      </c>
      <c r="BE2536" s="172">
        <f t="shared" si="1114"/>
        <v>0</v>
      </c>
      <c r="BF2536" s="171">
        <f>(VLOOKUP($D2536,'P4 Destination'!$C$21:$M$176,5,0))*BE2536</f>
        <v>0</v>
      </c>
      <c r="BG2536" s="172">
        <f t="shared" si="1115"/>
        <v>0</v>
      </c>
      <c r="BH2536" s="171">
        <f>(VLOOKUP($D2536,'P4 Destination'!$C$21:$M$176,6,0))*BG2536</f>
        <v>0</v>
      </c>
      <c r="BI2536" s="172">
        <f t="shared" si="1116"/>
        <v>0</v>
      </c>
      <c r="BJ2536" s="171">
        <f>(VLOOKUP($D2536,'P4 Destination'!$C$21:$M$176,7,0))*BI2536</f>
        <v>0</v>
      </c>
      <c r="BK2536" s="172">
        <f t="shared" si="1117"/>
        <v>0</v>
      </c>
      <c r="BL2536" s="171">
        <f>(VLOOKUP($D2536,'P4 Destination'!$C$21:$M$176,8,0))*BK2536</f>
        <v>0</v>
      </c>
      <c r="BM2536" s="172">
        <f t="shared" si="1118"/>
        <v>0</v>
      </c>
      <c r="BN2536" s="171">
        <f>(VLOOKUP($D2536,'P4 Destination'!$C$21:$M$176,9,0))*BM2536</f>
        <v>0</v>
      </c>
      <c r="BO2536" s="154">
        <f t="shared" si="1124"/>
        <v>0</v>
      </c>
      <c r="BP2536" s="171">
        <f>(VLOOKUP(D2536,'P4 Destination'!$C$21:$M$176,10,0))*K2536</f>
        <v>0</v>
      </c>
      <c r="BQ2536" s="171">
        <f>(VLOOKUP(D2536,'P4 Destination'!$C$21:$M$176,11,0))*J2536</f>
        <v>0</v>
      </c>
      <c r="BR2536" s="173">
        <f t="shared" si="1119"/>
        <v>0</v>
      </c>
      <c r="BS2536" s="173">
        <f>(AV2536*2500)*'P6 Verzekering'!$E$11</f>
        <v>0</v>
      </c>
      <c r="BT2536" s="173">
        <f>(AW2536*2500)*'P6 Verzekering'!$E$12</f>
        <v>0</v>
      </c>
      <c r="BU2536" s="173">
        <f>(L2536*2500)*'P6 Verzekering'!$E$13</f>
        <v>0</v>
      </c>
      <c r="BV2536" s="173">
        <f t="shared" si="1120"/>
        <v>0</v>
      </c>
      <c r="BW2536"/>
      <c r="BX2536"/>
    </row>
    <row r="2537" spans="1:76">
      <c r="A2537" s="152" t="s">
        <v>1580</v>
      </c>
      <c r="B2537" s="152" t="s">
        <v>219</v>
      </c>
      <c r="C2537" s="152" t="s">
        <v>219</v>
      </c>
      <c r="D2537" s="152" t="s">
        <v>450</v>
      </c>
      <c r="E2537" s="152" t="s">
        <v>449</v>
      </c>
      <c r="F2537" s="153">
        <f t="shared" si="1122"/>
        <v>67</v>
      </c>
      <c r="G2537" s="154">
        <v>1</v>
      </c>
      <c r="H2537" s="154">
        <f>IFERROR(VLOOKUP(B2537,'P2 Origin'!$C$21:$Q$176,15,FALSE),0)</f>
        <v>0</v>
      </c>
      <c r="I2537" s="154">
        <f>IFERROR(VLOOKUP(D2537,'P4 Destination'!$C$21:$Q$176,15,FALSE),0)</f>
        <v>1</v>
      </c>
      <c r="J2537" s="155"/>
      <c r="K2537" s="155"/>
      <c r="L2537" s="156">
        <v>67</v>
      </c>
      <c r="M2537" s="155">
        <v>3206</v>
      </c>
      <c r="N2537" s="155">
        <v>10</v>
      </c>
      <c r="O2537" s="157">
        <f t="shared" si="1097"/>
        <v>0</v>
      </c>
      <c r="P2537" s="158">
        <f t="shared" si="1098"/>
        <v>0</v>
      </c>
      <c r="Q2537" s="159">
        <f>IFERROR(VLOOKUP(N2537,'P1 Intra-Europees'!$A$15:$H$25,3,0),0)*P2537</f>
        <v>0</v>
      </c>
      <c r="R2537" s="160">
        <f t="shared" si="1099"/>
        <v>0</v>
      </c>
      <c r="S2537" s="159">
        <f>IFERROR(VLOOKUP(N2537,'P1 Intra-Europees'!$A$15:$H$25,4,0),0)*R2537</f>
        <v>0</v>
      </c>
      <c r="T2537" s="160">
        <f t="shared" si="1100"/>
        <v>0</v>
      </c>
      <c r="U2537" s="159">
        <f>IFERROR(VLOOKUP(N2537,'P1 Intra-Europees'!$A$15:$H$25,5,0),0)*T2537</f>
        <v>0</v>
      </c>
      <c r="V2537" s="160">
        <f t="shared" si="1101"/>
        <v>0</v>
      </c>
      <c r="W2537" s="159">
        <f>IFERROR(VLOOKUP(N2537,'P1 Intra-Europees'!$A$15:$H$25,6,0),0)*V2537</f>
        <v>0</v>
      </c>
      <c r="X2537" s="160">
        <f t="shared" si="1102"/>
        <v>67</v>
      </c>
      <c r="Y2537" s="159">
        <f>IFERROR(VLOOKUP(N2537,'P1 Intra-Europees'!$A$15:$H$25,7,0),0)*X2537</f>
        <v>0</v>
      </c>
      <c r="Z2537" s="161">
        <f t="shared" si="1103"/>
        <v>1</v>
      </c>
      <c r="AA2537" s="162">
        <f>IFERROR(VLOOKUP(N2537,'P1 Intra-Europees'!$A$15:$H$25,8,0),0)*Z2537</f>
        <v>0</v>
      </c>
      <c r="AB2537" s="163">
        <f t="shared" si="1104"/>
        <v>0</v>
      </c>
      <c r="AC2537" s="157" t="str">
        <f>VLOOKUP(B2537,'P2 Origin'!$C$21:$O$176,13,0)</f>
        <v>EUR</v>
      </c>
      <c r="AD2537" s="164">
        <f t="shared" si="1105"/>
        <v>0</v>
      </c>
      <c r="AE2537" s="165">
        <f>IF(AU2537&gt;0.1,VLOOKUP(B2537,'P2 Origin'!$C$21:$M$176,3,0)*H2537,0)</f>
        <v>0</v>
      </c>
      <c r="AF2537" s="166">
        <f t="shared" si="1106"/>
        <v>0</v>
      </c>
      <c r="AG2537" s="165">
        <f>(VLOOKUP(B2537,'P2 Origin'!$C$21:$M$176,4,0))*AF2537</f>
        <v>0</v>
      </c>
      <c r="AH2537" s="166">
        <f t="shared" si="1107"/>
        <v>0</v>
      </c>
      <c r="AI2537" s="165">
        <f>(VLOOKUP(B2537,'P2 Origin'!$C$21:$M$176,5,0))*AH2537</f>
        <v>0</v>
      </c>
      <c r="AJ2537" s="166">
        <f t="shared" si="1121"/>
        <v>0</v>
      </c>
      <c r="AK2537" s="165">
        <f>(VLOOKUP(B2537,'P2 Origin'!$C$21:$M$176,6,0))*AJ2537</f>
        <v>0</v>
      </c>
      <c r="AL2537" s="166">
        <f t="shared" si="1108"/>
        <v>0</v>
      </c>
      <c r="AM2537" s="165">
        <f>(VLOOKUP($B2537,'P2 Origin'!$C$21:$M$176,7,0))*AL2537</f>
        <v>0</v>
      </c>
      <c r="AN2537" s="166">
        <f t="shared" si="1109"/>
        <v>0</v>
      </c>
      <c r="AO2537" s="165">
        <f>(VLOOKUP($B2537,'P2 Origin'!$C$21:$M$176,8,0))*AN2537</f>
        <v>0</v>
      </c>
      <c r="AP2537" s="166">
        <f t="shared" si="1110"/>
        <v>0</v>
      </c>
      <c r="AQ2537" s="165">
        <f>(VLOOKUP($B2537,'P2 Origin'!$C$21:$M$176,9,0))*AP2537</f>
        <v>0</v>
      </c>
      <c r="AR2537" s="155">
        <f t="shared" si="1123"/>
        <v>0</v>
      </c>
      <c r="AS2537" s="164">
        <f>(VLOOKUP(B2537,'P2 Origin'!$C$21:$M$176,10,0))*K2537</f>
        <v>0</v>
      </c>
      <c r="AT2537" s="164">
        <f>(VLOOKUP(B2537,'P2 Origin'!$C$21:$M$176,11,0))*J2537</f>
        <v>0</v>
      </c>
      <c r="AU2537" s="167">
        <v>0</v>
      </c>
      <c r="AV2537" s="168">
        <v>0</v>
      </c>
      <c r="AW2537" s="169">
        <v>0</v>
      </c>
      <c r="AX2537" s="170">
        <f>IF(AU2537&gt;=0.1,'P3 Bureaumarge zee- en luchtvr.'!$D$12,0)</f>
        <v>0</v>
      </c>
      <c r="AY2537" s="163">
        <f t="shared" si="1111"/>
        <v>0</v>
      </c>
      <c r="AZ2537" s="157" t="str">
        <f>VLOOKUP(D2537,'P4 Destination'!$C$21:$O$176,13,0)</f>
        <v>USD</v>
      </c>
      <c r="BA2537" s="164">
        <f t="shared" si="1112"/>
        <v>0</v>
      </c>
      <c r="BB2537" s="171">
        <f>IF(AU2537&gt;0.1,(VLOOKUP(D2537,'P4 Destination'!$C$21:$M$176,3,0))*I2537,0)</f>
        <v>0</v>
      </c>
      <c r="BC2537" s="172">
        <f t="shared" si="1113"/>
        <v>0</v>
      </c>
      <c r="BD2537" s="171">
        <f>(VLOOKUP($D2537,'P4 Destination'!$C$21:$M$176,4,0))*BC2537</f>
        <v>0</v>
      </c>
      <c r="BE2537" s="172">
        <f t="shared" si="1114"/>
        <v>0</v>
      </c>
      <c r="BF2537" s="171">
        <f>(VLOOKUP($D2537,'P4 Destination'!$C$21:$M$176,5,0))*BE2537</f>
        <v>0</v>
      </c>
      <c r="BG2537" s="172">
        <f t="shared" si="1115"/>
        <v>0</v>
      </c>
      <c r="BH2537" s="171">
        <f>(VLOOKUP($D2537,'P4 Destination'!$C$21:$M$176,6,0))*BG2537</f>
        <v>0</v>
      </c>
      <c r="BI2537" s="172">
        <f t="shared" si="1116"/>
        <v>0</v>
      </c>
      <c r="BJ2537" s="171">
        <f>(VLOOKUP($D2537,'P4 Destination'!$C$21:$M$176,7,0))*BI2537</f>
        <v>0</v>
      </c>
      <c r="BK2537" s="172">
        <f t="shared" si="1117"/>
        <v>0</v>
      </c>
      <c r="BL2537" s="171">
        <f>(VLOOKUP($D2537,'P4 Destination'!$C$21:$M$176,8,0))*BK2537</f>
        <v>0</v>
      </c>
      <c r="BM2537" s="172">
        <f t="shared" si="1118"/>
        <v>0</v>
      </c>
      <c r="BN2537" s="171">
        <f>(VLOOKUP($D2537,'P4 Destination'!$C$21:$M$176,9,0))*BM2537</f>
        <v>0</v>
      </c>
      <c r="BO2537" s="154">
        <f t="shared" si="1124"/>
        <v>0</v>
      </c>
      <c r="BP2537" s="171">
        <f>(VLOOKUP(D2537,'P4 Destination'!$C$21:$M$176,10,0))*K2537</f>
        <v>0</v>
      </c>
      <c r="BQ2537" s="171">
        <f>(VLOOKUP(D2537,'P4 Destination'!$C$21:$M$176,11,0))*J2537</f>
        <v>0</v>
      </c>
      <c r="BR2537" s="173">
        <f t="shared" si="1119"/>
        <v>0</v>
      </c>
      <c r="BS2537" s="173">
        <f>(AV2537*2500)*'P6 Verzekering'!$E$11</f>
        <v>0</v>
      </c>
      <c r="BT2537" s="173">
        <f>(AW2537*2500)*'P6 Verzekering'!$E$12</f>
        <v>0</v>
      </c>
      <c r="BU2537" s="173">
        <f>(L2537*2500)*'P6 Verzekering'!$E$13</f>
        <v>0</v>
      </c>
      <c r="BV2537" s="173">
        <f t="shared" si="1120"/>
        <v>0</v>
      </c>
      <c r="BW2537"/>
      <c r="BX2537"/>
    </row>
    <row r="2538" spans="1:76">
      <c r="A2538" s="152" t="s">
        <v>906</v>
      </c>
      <c r="B2538" s="152" t="s">
        <v>231</v>
      </c>
      <c r="C2538" s="152" t="s">
        <v>230</v>
      </c>
      <c r="D2538" s="152" t="s">
        <v>219</v>
      </c>
      <c r="E2538" s="152" t="s">
        <v>219</v>
      </c>
      <c r="F2538" s="153">
        <f t="shared" si="1122"/>
        <v>69</v>
      </c>
      <c r="G2538" s="154">
        <v>1</v>
      </c>
      <c r="H2538" s="154">
        <f>IFERROR(VLOOKUP(B2538,'P2 Origin'!$C$21:$Q$176,15,FALSE),0)</f>
        <v>1</v>
      </c>
      <c r="I2538" s="154">
        <f>IFERROR(VLOOKUP(D2538,'P4 Destination'!$C$21:$Q$176,15,FALSE),0)</f>
        <v>0</v>
      </c>
      <c r="J2538" s="155"/>
      <c r="K2538" s="155"/>
      <c r="L2538" s="156">
        <v>69</v>
      </c>
      <c r="M2538" s="155">
        <v>2256</v>
      </c>
      <c r="N2538" s="155">
        <v>8</v>
      </c>
      <c r="O2538" s="157">
        <f t="shared" si="1097"/>
        <v>0</v>
      </c>
      <c r="P2538" s="158">
        <f t="shared" si="1098"/>
        <v>0</v>
      </c>
      <c r="Q2538" s="159">
        <f>IFERROR(VLOOKUP(N2538,'P1 Intra-Europees'!$A$15:$H$25,3,0),0)*P2538</f>
        <v>0</v>
      </c>
      <c r="R2538" s="160">
        <f t="shared" si="1099"/>
        <v>0</v>
      </c>
      <c r="S2538" s="159">
        <f>IFERROR(VLOOKUP(N2538,'P1 Intra-Europees'!$A$15:$H$25,4,0),0)*R2538</f>
        <v>0</v>
      </c>
      <c r="T2538" s="160">
        <f t="shared" si="1100"/>
        <v>0</v>
      </c>
      <c r="U2538" s="159">
        <f>IFERROR(VLOOKUP(N2538,'P1 Intra-Europees'!$A$15:$H$25,5,0),0)*T2538</f>
        <v>0</v>
      </c>
      <c r="V2538" s="160">
        <f t="shared" si="1101"/>
        <v>0</v>
      </c>
      <c r="W2538" s="159">
        <f>IFERROR(VLOOKUP(N2538,'P1 Intra-Europees'!$A$15:$H$25,6,0),0)*V2538</f>
        <v>0</v>
      </c>
      <c r="X2538" s="160">
        <f t="shared" si="1102"/>
        <v>69</v>
      </c>
      <c r="Y2538" s="159">
        <f>IFERROR(VLOOKUP(N2538,'P1 Intra-Europees'!$A$15:$H$25,7,0),0)*X2538</f>
        <v>0</v>
      </c>
      <c r="Z2538" s="161">
        <f t="shared" si="1103"/>
        <v>1</v>
      </c>
      <c r="AA2538" s="162">
        <f>IFERROR(VLOOKUP(N2538,'P1 Intra-Europees'!$A$15:$H$25,8,0),0)*Z2538</f>
        <v>0</v>
      </c>
      <c r="AB2538" s="163">
        <f t="shared" si="1104"/>
        <v>0</v>
      </c>
      <c r="AC2538" s="157" t="str">
        <f>VLOOKUP(B2538,'P2 Origin'!$C$21:$O$176,13,0)</f>
        <v>EUR</v>
      </c>
      <c r="AD2538" s="164">
        <f t="shared" si="1105"/>
        <v>0</v>
      </c>
      <c r="AE2538" s="165">
        <f>IF(AU2538&gt;0.1,VLOOKUP(B2538,'P2 Origin'!$C$21:$M$176,3,0)*H2538,0)</f>
        <v>0</v>
      </c>
      <c r="AF2538" s="166">
        <f t="shared" si="1106"/>
        <v>0</v>
      </c>
      <c r="AG2538" s="165">
        <f>(VLOOKUP(B2538,'P2 Origin'!$C$21:$M$176,4,0))*AF2538</f>
        <v>0</v>
      </c>
      <c r="AH2538" s="166">
        <f t="shared" si="1107"/>
        <v>0</v>
      </c>
      <c r="AI2538" s="165">
        <f>(VLOOKUP(B2538,'P2 Origin'!$C$21:$M$176,5,0))*AH2538</f>
        <v>0</v>
      </c>
      <c r="AJ2538" s="166">
        <f t="shared" si="1121"/>
        <v>0</v>
      </c>
      <c r="AK2538" s="165">
        <f>(VLOOKUP(B2538,'P2 Origin'!$C$21:$M$176,6,0))*AJ2538</f>
        <v>0</v>
      </c>
      <c r="AL2538" s="166">
        <f t="shared" si="1108"/>
        <v>0</v>
      </c>
      <c r="AM2538" s="165">
        <f>(VLOOKUP($B2538,'P2 Origin'!$C$21:$M$176,7,0))*AL2538</f>
        <v>0</v>
      </c>
      <c r="AN2538" s="166">
        <f t="shared" si="1109"/>
        <v>0</v>
      </c>
      <c r="AO2538" s="165">
        <f>(VLOOKUP($B2538,'P2 Origin'!$C$21:$M$176,8,0))*AN2538</f>
        <v>0</v>
      </c>
      <c r="AP2538" s="166">
        <f t="shared" si="1110"/>
        <v>0</v>
      </c>
      <c r="AQ2538" s="165">
        <f>(VLOOKUP($B2538,'P2 Origin'!$C$21:$M$176,9,0))*AP2538</f>
        <v>0</v>
      </c>
      <c r="AR2538" s="155">
        <f t="shared" si="1123"/>
        <v>0</v>
      </c>
      <c r="AS2538" s="164">
        <f>(VLOOKUP(B2538,'P2 Origin'!$C$21:$M$176,10,0))*K2538</f>
        <v>0</v>
      </c>
      <c r="AT2538" s="164">
        <f>(VLOOKUP(B2538,'P2 Origin'!$C$21:$M$176,11,0))*J2538</f>
        <v>0</v>
      </c>
      <c r="AU2538" s="167">
        <v>0</v>
      </c>
      <c r="AV2538" s="168">
        <v>0</v>
      </c>
      <c r="AW2538" s="169">
        <v>0</v>
      </c>
      <c r="AX2538" s="170">
        <f>IF(AU2538&gt;=0.1,'P3 Bureaumarge zee- en luchtvr.'!$D$12,0)</f>
        <v>0</v>
      </c>
      <c r="AY2538" s="163">
        <f t="shared" si="1111"/>
        <v>0</v>
      </c>
      <c r="AZ2538" s="157" t="str">
        <f>VLOOKUP(D2538,'P4 Destination'!$C$21:$O$176,13,0)</f>
        <v>EUR</v>
      </c>
      <c r="BA2538" s="164">
        <f t="shared" si="1112"/>
        <v>0</v>
      </c>
      <c r="BB2538" s="171">
        <f>IF(AU2538&gt;0.1,(VLOOKUP(D2538,'P4 Destination'!$C$21:$M$176,3,0))*I2538,0)</f>
        <v>0</v>
      </c>
      <c r="BC2538" s="172">
        <f t="shared" si="1113"/>
        <v>0</v>
      </c>
      <c r="BD2538" s="171">
        <f>(VLOOKUP($D2538,'P4 Destination'!$C$21:$M$176,4,0))*BC2538</f>
        <v>0</v>
      </c>
      <c r="BE2538" s="172">
        <f t="shared" si="1114"/>
        <v>0</v>
      </c>
      <c r="BF2538" s="171">
        <f>(VLOOKUP($D2538,'P4 Destination'!$C$21:$M$176,5,0))*BE2538</f>
        <v>0</v>
      </c>
      <c r="BG2538" s="172">
        <f t="shared" si="1115"/>
        <v>0</v>
      </c>
      <c r="BH2538" s="171">
        <f>(VLOOKUP($D2538,'P4 Destination'!$C$21:$M$176,6,0))*BG2538</f>
        <v>0</v>
      </c>
      <c r="BI2538" s="172">
        <f t="shared" si="1116"/>
        <v>0</v>
      </c>
      <c r="BJ2538" s="171">
        <f>(VLOOKUP($D2538,'P4 Destination'!$C$21:$M$176,7,0))*BI2538</f>
        <v>0</v>
      </c>
      <c r="BK2538" s="172">
        <f t="shared" si="1117"/>
        <v>0</v>
      </c>
      <c r="BL2538" s="171">
        <f>(VLOOKUP($D2538,'P4 Destination'!$C$21:$M$176,8,0))*BK2538</f>
        <v>0</v>
      </c>
      <c r="BM2538" s="172">
        <f t="shared" si="1118"/>
        <v>0</v>
      </c>
      <c r="BN2538" s="171">
        <f>(VLOOKUP($D2538,'P4 Destination'!$C$21:$M$176,9,0))*BM2538</f>
        <v>0</v>
      </c>
      <c r="BO2538" s="154">
        <f t="shared" si="1124"/>
        <v>0</v>
      </c>
      <c r="BP2538" s="171">
        <f>(VLOOKUP(D2538,'P4 Destination'!$C$21:$M$176,10,0))*K2538</f>
        <v>0</v>
      </c>
      <c r="BQ2538" s="171">
        <f>(VLOOKUP(D2538,'P4 Destination'!$C$21:$M$176,11,0))*J2538</f>
        <v>0</v>
      </c>
      <c r="BR2538" s="173">
        <f t="shared" si="1119"/>
        <v>0</v>
      </c>
      <c r="BS2538" s="173">
        <f>(AV2538*2500)*'P6 Verzekering'!$E$11</f>
        <v>0</v>
      </c>
      <c r="BT2538" s="173">
        <f>(AW2538*2500)*'P6 Verzekering'!$E$12</f>
        <v>0</v>
      </c>
      <c r="BU2538" s="173">
        <f>(L2538*2500)*'P6 Verzekering'!$E$13</f>
        <v>0</v>
      </c>
      <c r="BV2538" s="173">
        <f t="shared" si="1120"/>
        <v>0</v>
      </c>
      <c r="BW2538"/>
      <c r="BX2538"/>
    </row>
    <row r="2539" spans="1:76">
      <c r="A2539" s="152" t="s">
        <v>1497</v>
      </c>
      <c r="B2539" s="152" t="s">
        <v>234</v>
      </c>
      <c r="C2539" s="152" t="s">
        <v>233</v>
      </c>
      <c r="D2539" s="152" t="s">
        <v>219</v>
      </c>
      <c r="E2539" s="152" t="s">
        <v>219</v>
      </c>
      <c r="F2539" s="153">
        <f t="shared" si="1122"/>
        <v>78</v>
      </c>
      <c r="G2539" s="154">
        <v>1</v>
      </c>
      <c r="H2539" s="154">
        <f>IFERROR(VLOOKUP(B2539,'P2 Origin'!$C$21:$Q$176,15,FALSE),0)</f>
        <v>1</v>
      </c>
      <c r="I2539" s="154">
        <f>IFERROR(VLOOKUP(D2539,'P4 Destination'!$C$21:$Q$176,15,FALSE),0)</f>
        <v>0</v>
      </c>
      <c r="J2539" s="155"/>
      <c r="K2539" s="155"/>
      <c r="L2539" s="156">
        <v>78</v>
      </c>
      <c r="M2539" s="155">
        <v>2457</v>
      </c>
      <c r="N2539" s="155">
        <v>8</v>
      </c>
      <c r="O2539" s="157">
        <f t="shared" si="1097"/>
        <v>0</v>
      </c>
      <c r="P2539" s="158">
        <f t="shared" si="1098"/>
        <v>0</v>
      </c>
      <c r="Q2539" s="159">
        <f>IFERROR(VLOOKUP(N2539,'P1 Intra-Europees'!$A$15:$H$25,3,0),0)*P2539</f>
        <v>0</v>
      </c>
      <c r="R2539" s="160">
        <f t="shared" si="1099"/>
        <v>0</v>
      </c>
      <c r="S2539" s="159">
        <f>IFERROR(VLOOKUP(N2539,'P1 Intra-Europees'!$A$15:$H$25,4,0),0)*R2539</f>
        <v>0</v>
      </c>
      <c r="T2539" s="160">
        <f t="shared" si="1100"/>
        <v>0</v>
      </c>
      <c r="U2539" s="159">
        <f>IFERROR(VLOOKUP(N2539,'P1 Intra-Europees'!$A$15:$H$25,5,0),0)*T2539</f>
        <v>0</v>
      </c>
      <c r="V2539" s="160">
        <f t="shared" si="1101"/>
        <v>0</v>
      </c>
      <c r="W2539" s="159">
        <f>IFERROR(VLOOKUP(N2539,'P1 Intra-Europees'!$A$15:$H$25,6,0),0)*V2539</f>
        <v>0</v>
      </c>
      <c r="X2539" s="160">
        <f t="shared" si="1102"/>
        <v>78</v>
      </c>
      <c r="Y2539" s="159">
        <f>IFERROR(VLOOKUP(N2539,'P1 Intra-Europees'!$A$15:$H$25,7,0),0)*X2539</f>
        <v>0</v>
      </c>
      <c r="Z2539" s="161">
        <f t="shared" si="1103"/>
        <v>1</v>
      </c>
      <c r="AA2539" s="162">
        <f>IFERROR(VLOOKUP(N2539,'P1 Intra-Europees'!$A$15:$H$25,8,0),0)*Z2539</f>
        <v>0</v>
      </c>
      <c r="AB2539" s="163">
        <f t="shared" si="1104"/>
        <v>0</v>
      </c>
      <c r="AC2539" s="157" t="str">
        <f>VLOOKUP(B2539,'P2 Origin'!$C$21:$O$176,13,0)</f>
        <v>EUR</v>
      </c>
      <c r="AD2539" s="164">
        <f t="shared" si="1105"/>
        <v>0</v>
      </c>
      <c r="AE2539" s="165">
        <f>IF(AU2539&gt;0.1,VLOOKUP(B2539,'P2 Origin'!$C$21:$M$176,3,0)*H2539,0)</f>
        <v>0</v>
      </c>
      <c r="AF2539" s="166">
        <f t="shared" si="1106"/>
        <v>0</v>
      </c>
      <c r="AG2539" s="165">
        <f>(VLOOKUP(B2539,'P2 Origin'!$C$21:$M$176,4,0))*AF2539</f>
        <v>0</v>
      </c>
      <c r="AH2539" s="166">
        <f t="shared" si="1107"/>
        <v>0</v>
      </c>
      <c r="AI2539" s="165">
        <f>(VLOOKUP(B2539,'P2 Origin'!$C$21:$M$176,5,0))*AH2539</f>
        <v>0</v>
      </c>
      <c r="AJ2539" s="166">
        <f t="shared" si="1121"/>
        <v>0</v>
      </c>
      <c r="AK2539" s="165">
        <f>(VLOOKUP(B2539,'P2 Origin'!$C$21:$M$176,6,0))*AJ2539</f>
        <v>0</v>
      </c>
      <c r="AL2539" s="166">
        <f t="shared" si="1108"/>
        <v>0</v>
      </c>
      <c r="AM2539" s="165">
        <f>(VLOOKUP($B2539,'P2 Origin'!$C$21:$M$176,7,0))*AL2539</f>
        <v>0</v>
      </c>
      <c r="AN2539" s="166">
        <f t="shared" si="1109"/>
        <v>0</v>
      </c>
      <c r="AO2539" s="165">
        <f>(VLOOKUP($B2539,'P2 Origin'!$C$21:$M$176,8,0))*AN2539</f>
        <v>0</v>
      </c>
      <c r="AP2539" s="166">
        <f t="shared" si="1110"/>
        <v>0</v>
      </c>
      <c r="AQ2539" s="165">
        <f>(VLOOKUP($B2539,'P2 Origin'!$C$21:$M$176,9,0))*AP2539</f>
        <v>0</v>
      </c>
      <c r="AR2539" s="155">
        <f t="shared" si="1123"/>
        <v>0</v>
      </c>
      <c r="AS2539" s="164">
        <f>(VLOOKUP(B2539,'P2 Origin'!$C$21:$M$176,10,0))*K2539</f>
        <v>0</v>
      </c>
      <c r="AT2539" s="164">
        <f>(VLOOKUP(B2539,'P2 Origin'!$C$21:$M$176,11,0))*J2539</f>
        <v>0</v>
      </c>
      <c r="AU2539" s="167">
        <v>0</v>
      </c>
      <c r="AV2539" s="168">
        <v>0</v>
      </c>
      <c r="AW2539" s="169">
        <v>0</v>
      </c>
      <c r="AX2539" s="170">
        <f>IF(AU2539&gt;=0.1,'P3 Bureaumarge zee- en luchtvr.'!$D$12,0)</f>
        <v>0</v>
      </c>
      <c r="AY2539" s="163">
        <f t="shared" si="1111"/>
        <v>0</v>
      </c>
      <c r="AZ2539" s="157" t="str">
        <f>VLOOKUP(D2539,'P4 Destination'!$C$21:$O$176,13,0)</f>
        <v>EUR</v>
      </c>
      <c r="BA2539" s="164">
        <f t="shared" si="1112"/>
        <v>0</v>
      </c>
      <c r="BB2539" s="171">
        <f>IF(AU2539&gt;0.1,(VLOOKUP(D2539,'P4 Destination'!$C$21:$M$176,3,0))*I2539,0)</f>
        <v>0</v>
      </c>
      <c r="BC2539" s="172">
        <f t="shared" si="1113"/>
        <v>0</v>
      </c>
      <c r="BD2539" s="171">
        <f>(VLOOKUP($D2539,'P4 Destination'!$C$21:$M$176,4,0))*BC2539</f>
        <v>0</v>
      </c>
      <c r="BE2539" s="172">
        <f t="shared" si="1114"/>
        <v>0</v>
      </c>
      <c r="BF2539" s="171">
        <f>(VLOOKUP($D2539,'P4 Destination'!$C$21:$M$176,5,0))*BE2539</f>
        <v>0</v>
      </c>
      <c r="BG2539" s="172">
        <f t="shared" si="1115"/>
        <v>0</v>
      </c>
      <c r="BH2539" s="171">
        <f>(VLOOKUP($D2539,'P4 Destination'!$C$21:$M$176,6,0))*BG2539</f>
        <v>0</v>
      </c>
      <c r="BI2539" s="172">
        <f t="shared" si="1116"/>
        <v>0</v>
      </c>
      <c r="BJ2539" s="171">
        <f>(VLOOKUP($D2539,'P4 Destination'!$C$21:$M$176,7,0))*BI2539</f>
        <v>0</v>
      </c>
      <c r="BK2539" s="172">
        <f t="shared" si="1117"/>
        <v>0</v>
      </c>
      <c r="BL2539" s="171">
        <f>(VLOOKUP($D2539,'P4 Destination'!$C$21:$M$176,8,0))*BK2539</f>
        <v>0</v>
      </c>
      <c r="BM2539" s="172">
        <f t="shared" si="1118"/>
        <v>0</v>
      </c>
      <c r="BN2539" s="171">
        <f>(VLOOKUP($D2539,'P4 Destination'!$C$21:$M$176,9,0))*BM2539</f>
        <v>0</v>
      </c>
      <c r="BO2539" s="154">
        <f t="shared" si="1124"/>
        <v>0</v>
      </c>
      <c r="BP2539" s="171">
        <f>(VLOOKUP(D2539,'P4 Destination'!$C$21:$M$176,10,0))*K2539</f>
        <v>0</v>
      </c>
      <c r="BQ2539" s="171">
        <f>(VLOOKUP(D2539,'P4 Destination'!$C$21:$M$176,11,0))*J2539</f>
        <v>0</v>
      </c>
      <c r="BR2539" s="173">
        <f t="shared" si="1119"/>
        <v>0</v>
      </c>
      <c r="BS2539" s="173">
        <f>(AV2539*2500)*'P6 Verzekering'!$E$11</f>
        <v>0</v>
      </c>
      <c r="BT2539" s="173">
        <f>(AW2539*2500)*'P6 Verzekering'!$E$12</f>
        <v>0</v>
      </c>
      <c r="BU2539" s="173">
        <f>(L2539*2500)*'P6 Verzekering'!$E$13</f>
        <v>0</v>
      </c>
      <c r="BV2539" s="173">
        <f t="shared" si="1120"/>
        <v>0</v>
      </c>
      <c r="BW2539"/>
      <c r="BX2539"/>
    </row>
    <row r="2540" spans="1:76">
      <c r="A2540" s="152" t="s">
        <v>1581</v>
      </c>
      <c r="B2540" s="152" t="s">
        <v>219</v>
      </c>
      <c r="C2540" s="152" t="s">
        <v>219</v>
      </c>
      <c r="D2540" s="152" t="s">
        <v>450</v>
      </c>
      <c r="E2540" s="152" t="s">
        <v>449</v>
      </c>
      <c r="F2540" s="153">
        <f t="shared" si="1122"/>
        <v>27</v>
      </c>
      <c r="G2540" s="154">
        <v>2</v>
      </c>
      <c r="H2540" s="154">
        <f>IFERROR(VLOOKUP(B2540,'P2 Origin'!$C$21:$Q$176,15,FALSE),0)</f>
        <v>0</v>
      </c>
      <c r="I2540" s="154">
        <f>IFERROR(VLOOKUP(D2540,'P4 Destination'!$C$21:$Q$176,15,FALSE),0)</f>
        <v>1</v>
      </c>
      <c r="J2540" s="155"/>
      <c r="K2540" s="155"/>
      <c r="L2540" s="156">
        <v>27</v>
      </c>
      <c r="M2540" s="155">
        <v>3219</v>
      </c>
      <c r="N2540" s="155">
        <v>10</v>
      </c>
      <c r="O2540" s="157">
        <f t="shared" si="1097"/>
        <v>0</v>
      </c>
      <c r="P2540" s="158">
        <f t="shared" si="1098"/>
        <v>0</v>
      </c>
      <c r="Q2540" s="159">
        <f>IFERROR(VLOOKUP(N2540,'P1 Intra-Europees'!$A$15:$H$25,3,0),0)*P2540</f>
        <v>0</v>
      </c>
      <c r="R2540" s="160">
        <f t="shared" si="1099"/>
        <v>0</v>
      </c>
      <c r="S2540" s="159">
        <f>IFERROR(VLOOKUP(N2540,'P1 Intra-Europees'!$A$15:$H$25,4,0),0)*R2540</f>
        <v>0</v>
      </c>
      <c r="T2540" s="160">
        <f t="shared" si="1100"/>
        <v>27</v>
      </c>
      <c r="U2540" s="159">
        <f>IFERROR(VLOOKUP(N2540,'P1 Intra-Europees'!$A$15:$H$25,5,0),0)*T2540</f>
        <v>0</v>
      </c>
      <c r="V2540" s="160">
        <f t="shared" si="1101"/>
        <v>0</v>
      </c>
      <c r="W2540" s="159">
        <f>IFERROR(VLOOKUP(N2540,'P1 Intra-Europees'!$A$15:$H$25,6,0),0)*V2540</f>
        <v>0</v>
      </c>
      <c r="X2540" s="160">
        <f t="shared" si="1102"/>
        <v>0</v>
      </c>
      <c r="Y2540" s="159">
        <f>IFERROR(VLOOKUP(N2540,'P1 Intra-Europees'!$A$15:$H$25,7,0),0)*X2540</f>
        <v>0</v>
      </c>
      <c r="Z2540" s="161">
        <f t="shared" si="1103"/>
        <v>2</v>
      </c>
      <c r="AA2540" s="162">
        <f>IFERROR(VLOOKUP(N2540,'P1 Intra-Europees'!$A$15:$H$25,8,0),0)*Z2540</f>
        <v>0</v>
      </c>
      <c r="AB2540" s="163">
        <f t="shared" si="1104"/>
        <v>0</v>
      </c>
      <c r="AC2540" s="157" t="str">
        <f>VLOOKUP(B2540,'P2 Origin'!$C$21:$O$176,13,0)</f>
        <v>EUR</v>
      </c>
      <c r="AD2540" s="164">
        <f t="shared" si="1105"/>
        <v>0</v>
      </c>
      <c r="AE2540" s="165">
        <f>IF(AU2540&gt;0.1,VLOOKUP(B2540,'P2 Origin'!$C$21:$M$176,3,0)*H2540,0)</f>
        <v>0</v>
      </c>
      <c r="AF2540" s="166">
        <f t="shared" si="1106"/>
        <v>0</v>
      </c>
      <c r="AG2540" s="165">
        <f>(VLOOKUP(B2540,'P2 Origin'!$C$21:$M$176,4,0))*AF2540</f>
        <v>0</v>
      </c>
      <c r="AH2540" s="166">
        <f t="shared" si="1107"/>
        <v>0</v>
      </c>
      <c r="AI2540" s="165">
        <f>(VLOOKUP(B2540,'P2 Origin'!$C$21:$M$176,5,0))*AH2540</f>
        <v>0</v>
      </c>
      <c r="AJ2540" s="166">
        <f t="shared" si="1121"/>
        <v>0</v>
      </c>
      <c r="AK2540" s="165">
        <f>(VLOOKUP(B2540,'P2 Origin'!$C$21:$M$176,6,0))*AJ2540</f>
        <v>0</v>
      </c>
      <c r="AL2540" s="166">
        <f t="shared" si="1108"/>
        <v>0</v>
      </c>
      <c r="AM2540" s="165">
        <f>(VLOOKUP($B2540,'P2 Origin'!$C$21:$M$176,7,0))*AL2540</f>
        <v>0</v>
      </c>
      <c r="AN2540" s="166">
        <f t="shared" si="1109"/>
        <v>0</v>
      </c>
      <c r="AO2540" s="165">
        <f>(VLOOKUP($B2540,'P2 Origin'!$C$21:$M$176,8,0))*AN2540</f>
        <v>0</v>
      </c>
      <c r="AP2540" s="166">
        <f t="shared" si="1110"/>
        <v>0</v>
      </c>
      <c r="AQ2540" s="165">
        <f>(VLOOKUP($B2540,'P2 Origin'!$C$21:$M$176,9,0))*AP2540</f>
        <v>0</v>
      </c>
      <c r="AR2540" s="155">
        <f t="shared" si="1123"/>
        <v>0</v>
      </c>
      <c r="AS2540" s="164">
        <f>(VLOOKUP(B2540,'P2 Origin'!$C$21:$M$176,10,0))*K2540</f>
        <v>0</v>
      </c>
      <c r="AT2540" s="164">
        <f>(VLOOKUP(B2540,'P2 Origin'!$C$21:$M$176,11,0))*J2540</f>
        <v>0</v>
      </c>
      <c r="AU2540" s="167">
        <v>0</v>
      </c>
      <c r="AV2540" s="168">
        <v>0</v>
      </c>
      <c r="AW2540" s="169">
        <v>0</v>
      </c>
      <c r="AX2540" s="170">
        <f>IF(AU2540&gt;=0.1,'P3 Bureaumarge zee- en luchtvr.'!$D$12,0)</f>
        <v>0</v>
      </c>
      <c r="AY2540" s="163">
        <f t="shared" si="1111"/>
        <v>0</v>
      </c>
      <c r="AZ2540" s="157" t="str">
        <f>VLOOKUP(D2540,'P4 Destination'!$C$21:$O$176,13,0)</f>
        <v>USD</v>
      </c>
      <c r="BA2540" s="164">
        <f t="shared" si="1112"/>
        <v>0</v>
      </c>
      <c r="BB2540" s="171">
        <f>IF(AU2540&gt;0.1,(VLOOKUP(D2540,'P4 Destination'!$C$21:$M$176,3,0))*I2540,0)</f>
        <v>0</v>
      </c>
      <c r="BC2540" s="172">
        <f t="shared" si="1113"/>
        <v>0</v>
      </c>
      <c r="BD2540" s="171">
        <f>(VLOOKUP($D2540,'P4 Destination'!$C$21:$M$176,4,0))*BC2540</f>
        <v>0</v>
      </c>
      <c r="BE2540" s="172">
        <f t="shared" si="1114"/>
        <v>0</v>
      </c>
      <c r="BF2540" s="171">
        <f>(VLOOKUP($D2540,'P4 Destination'!$C$21:$M$176,5,0))*BE2540</f>
        <v>0</v>
      </c>
      <c r="BG2540" s="172">
        <f t="shared" si="1115"/>
        <v>0</v>
      </c>
      <c r="BH2540" s="171">
        <f>(VLOOKUP($D2540,'P4 Destination'!$C$21:$M$176,6,0))*BG2540</f>
        <v>0</v>
      </c>
      <c r="BI2540" s="172">
        <f t="shared" si="1116"/>
        <v>0</v>
      </c>
      <c r="BJ2540" s="171">
        <f>(VLOOKUP($D2540,'P4 Destination'!$C$21:$M$176,7,0))*BI2540</f>
        <v>0</v>
      </c>
      <c r="BK2540" s="172">
        <f t="shared" si="1117"/>
        <v>0</v>
      </c>
      <c r="BL2540" s="171">
        <f>(VLOOKUP($D2540,'P4 Destination'!$C$21:$M$176,8,0))*BK2540</f>
        <v>0</v>
      </c>
      <c r="BM2540" s="172">
        <f t="shared" si="1118"/>
        <v>0</v>
      </c>
      <c r="BN2540" s="171">
        <f>(VLOOKUP($D2540,'P4 Destination'!$C$21:$M$176,9,0))*BM2540</f>
        <v>0</v>
      </c>
      <c r="BO2540" s="154">
        <f t="shared" si="1124"/>
        <v>0</v>
      </c>
      <c r="BP2540" s="171">
        <f>(VLOOKUP(D2540,'P4 Destination'!$C$21:$M$176,10,0))*K2540</f>
        <v>0</v>
      </c>
      <c r="BQ2540" s="171">
        <f>(VLOOKUP(D2540,'P4 Destination'!$C$21:$M$176,11,0))*J2540</f>
        <v>0</v>
      </c>
      <c r="BR2540" s="173">
        <f t="shared" si="1119"/>
        <v>0</v>
      </c>
      <c r="BS2540" s="173">
        <f>(AV2540*2500)*'P6 Verzekering'!$E$11</f>
        <v>0</v>
      </c>
      <c r="BT2540" s="173">
        <f>(AW2540*2500)*'P6 Verzekering'!$E$12</f>
        <v>0</v>
      </c>
      <c r="BU2540" s="173">
        <f>(L2540*2500)*'P6 Verzekering'!$E$13</f>
        <v>0</v>
      </c>
      <c r="BV2540" s="173">
        <f t="shared" si="1120"/>
        <v>0</v>
      </c>
      <c r="BW2540"/>
      <c r="BX2540"/>
    </row>
    <row r="2541" spans="1:76" ht="18.75">
      <c r="A2541" s="178"/>
      <c r="B2541" s="178"/>
      <c r="C2541" s="178"/>
      <c r="D2541" s="179"/>
      <c r="E2541" s="179"/>
      <c r="F2541" s="180"/>
      <c r="G2541" s="180"/>
      <c r="H2541" s="180"/>
      <c r="I2541" s="181"/>
      <c r="J2541" s="180">
        <f>SUBTOTAL(9,J11:J2540)</f>
        <v>917</v>
      </c>
      <c r="K2541" s="180">
        <f>SUBTOTAL(9,K11:K2540)</f>
        <v>832</v>
      </c>
      <c r="L2541" s="180">
        <f>SUBTOTAL(9,L11:L2540)</f>
        <v>22288.629999999997</v>
      </c>
      <c r="M2541" s="180">
        <f>SUBTOTAL(9,M11:M2540)</f>
        <v>889451.6</v>
      </c>
      <c r="N2541" s="182"/>
      <c r="O2541" s="183"/>
      <c r="P2541" s="182"/>
      <c r="Q2541" s="183"/>
      <c r="R2541" s="182"/>
      <c r="S2541" s="183"/>
      <c r="T2541" s="182"/>
      <c r="U2541" s="183"/>
      <c r="V2541" s="182"/>
      <c r="W2541" s="183"/>
      <c r="X2541" s="182"/>
      <c r="Y2541" s="183"/>
      <c r="Z2541" s="182"/>
      <c r="AA2541" s="183"/>
      <c r="AB2541" s="183"/>
      <c r="AC2541" s="183"/>
      <c r="AD2541" s="183"/>
      <c r="AE2541" s="183"/>
      <c r="AF2541" s="184"/>
      <c r="AG2541" s="183"/>
      <c r="AH2541" s="184"/>
      <c r="AI2541" s="183"/>
      <c r="AJ2541" s="184"/>
      <c r="AK2541" s="183"/>
      <c r="AL2541" s="183"/>
      <c r="AM2541" s="183"/>
      <c r="AN2541" s="183"/>
      <c r="AO2541" s="183"/>
      <c r="AP2541" s="183"/>
      <c r="AQ2541" s="183"/>
      <c r="AR2541" s="184"/>
      <c r="AS2541" s="183"/>
      <c r="AT2541" s="183"/>
      <c r="AU2541" s="182"/>
      <c r="AV2541" s="182"/>
      <c r="AW2541" s="182"/>
      <c r="AX2541" s="185"/>
      <c r="AY2541" s="185"/>
      <c r="AZ2541" s="183"/>
      <c r="BA2541" s="183"/>
      <c r="BB2541" s="183"/>
      <c r="BC2541" s="183"/>
      <c r="BD2541" s="183"/>
      <c r="BE2541" s="183"/>
      <c r="BF2541" s="183"/>
      <c r="BG2541" s="183"/>
      <c r="BH2541" s="183"/>
      <c r="BI2541" s="183"/>
      <c r="BJ2541" s="183"/>
      <c r="BK2541" s="183"/>
      <c r="BL2541" s="183"/>
      <c r="BM2541" s="183"/>
      <c r="BN2541" s="183"/>
      <c r="BO2541" s="183"/>
      <c r="BP2541" s="183"/>
      <c r="BQ2541" s="183"/>
      <c r="BR2541" s="185"/>
      <c r="BS2541" s="185">
        <f t="shared" ref="BS2541:BV2541" si="1125">SUBTOTAL(9,BS11:BS2540)</f>
        <v>0</v>
      </c>
      <c r="BT2541" s="185">
        <f t="shared" si="1125"/>
        <v>0</v>
      </c>
      <c r="BU2541" s="185">
        <f t="shared" si="1125"/>
        <v>0</v>
      </c>
      <c r="BV2541" s="185">
        <f t="shared" si="1125"/>
        <v>0</v>
      </c>
    </row>
    <row r="2543" spans="1:76">
      <c r="BV2543" s="70"/>
    </row>
    <row r="2545" spans="74:74">
      <c r="BV2545" s="70"/>
    </row>
  </sheetData>
  <sheetProtection algorithmName="SHA-512" hashValue="dCrja9nG3wt9kWZJtSHzfmfTgqJc3ALycQ9Woin0wdqc6D95gXrraIxRa5lq/gwl/RDk7DOriMV9ZERuL9626A==" saltValue="P0r6blfhhuhH/OkIVX46Lw==" spinCount="100000" sheet="1" objects="1" scenarios="1"/>
  <autoFilter ref="A10:BX2540" xr:uid="{00000000-0009-0000-0000-000009000000}"/>
  <sortState xmlns:xlrd2="http://schemas.microsoft.com/office/spreadsheetml/2017/richdata2" ref="B11:CN2540">
    <sortCondition ref="B11:B2540"/>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B1:F13"/>
  <sheetViews>
    <sheetView showGridLines="0" showRowColHeaders="0" zoomScaleNormal="100" workbookViewId="0">
      <selection activeCell="C17" sqref="C17"/>
    </sheetView>
  </sheetViews>
  <sheetFormatPr defaultRowHeight="15"/>
  <cols>
    <col min="1" max="1" width="1.85546875" customWidth="1"/>
    <col min="2" max="2" width="30.140625" bestFit="1" customWidth="1"/>
    <col min="3" max="3" width="14.5703125" bestFit="1" customWidth="1"/>
    <col min="4" max="4" width="15.5703125" bestFit="1" customWidth="1"/>
    <col min="5" max="5" width="17.42578125" bestFit="1" customWidth="1"/>
    <col min="6" max="6" width="17.5703125" customWidth="1"/>
    <col min="7" max="7" width="11.5703125" customWidth="1"/>
    <col min="8" max="8" width="14.5703125" bestFit="1" customWidth="1"/>
    <col min="9" max="9" width="15.42578125" customWidth="1"/>
    <col min="10" max="10" width="26.140625" bestFit="1" customWidth="1"/>
  </cols>
  <sheetData>
    <row r="1" spans="2:6" ht="23.25">
      <c r="B1" s="135" t="s">
        <v>3255</v>
      </c>
    </row>
    <row r="2" spans="2:6" ht="15.75" thickBot="1"/>
    <row r="3" spans="2:6" ht="30">
      <c r="B3" s="119" t="s">
        <v>591</v>
      </c>
      <c r="C3" s="120"/>
      <c r="D3" s="31" t="s">
        <v>3218</v>
      </c>
      <c r="E3" s="31" t="s">
        <v>3219</v>
      </c>
      <c r="F3" s="31" t="s">
        <v>3220</v>
      </c>
    </row>
    <row r="4" spans="2:6">
      <c r="B4" s="367" t="s">
        <v>3221</v>
      </c>
      <c r="C4" s="367"/>
      <c r="D4" s="121">
        <f>'P5 Langdurige opslag'!D4</f>
        <v>0</v>
      </c>
      <c r="E4" s="134">
        <f>1714.28571428571*4</f>
        <v>6857.1428571428396</v>
      </c>
      <c r="F4" s="26">
        <f>D4*E4</f>
        <v>0</v>
      </c>
    </row>
    <row r="5" spans="2:6">
      <c r="B5" s="367" t="s">
        <v>3222</v>
      </c>
      <c r="C5" s="367"/>
      <c r="D5" s="121">
        <f>'P5 Langdurige opslag'!D5</f>
        <v>0</v>
      </c>
      <c r="E5" s="134">
        <f>(4805*12)*4</f>
        <v>230640</v>
      </c>
      <c r="F5" s="26">
        <f t="shared" ref="F5:F6" si="0">D5*E5</f>
        <v>0</v>
      </c>
    </row>
    <row r="6" spans="2:6">
      <c r="B6" s="367" t="s">
        <v>3223</v>
      </c>
      <c r="C6" s="367"/>
      <c r="D6" s="121">
        <f>'P5 Langdurige opslag'!D6</f>
        <v>0</v>
      </c>
      <c r="E6" s="134">
        <f>1990.16666666667*4</f>
        <v>7960.6666666666797</v>
      </c>
      <c r="F6" s="26">
        <f t="shared" si="0"/>
        <v>0</v>
      </c>
    </row>
    <row r="8" spans="2:6" ht="15.75" thickBot="1">
      <c r="E8" s="32"/>
      <c r="F8" s="34"/>
    </row>
    <row r="9" spans="2:6">
      <c r="B9" s="364" t="s">
        <v>591</v>
      </c>
      <c r="C9" s="365"/>
      <c r="D9" s="364" t="s">
        <v>3224</v>
      </c>
      <c r="E9" s="365"/>
      <c r="F9" s="35" t="s">
        <v>3225</v>
      </c>
    </row>
    <row r="10" spans="2:6">
      <c r="B10" s="367" t="s">
        <v>3226</v>
      </c>
      <c r="C10" s="367"/>
      <c r="D10" s="366">
        <f>'P6 Verzekering'!E14</f>
        <v>0</v>
      </c>
      <c r="E10" s="366"/>
      <c r="F10" s="61">
        <f>E5*2500*D10</f>
        <v>0</v>
      </c>
    </row>
    <row r="13" spans="2:6">
      <c r="F13" s="33"/>
    </row>
  </sheetData>
  <sheetProtection algorithmName="SHA-512" hashValue="87krkSpmoZbRCiZ4nxwgpVIllbyQAoy3LmXIc0TZBm9NgG0KdH3ZgNrIYg7Rlom98iUJMyql6YXoXCXKEo39dA==" saltValue="C4PEr0V/LfgMhwHA+C+fjw==" spinCount="100000" sheet="1" objects="1" scenarios="1"/>
  <mergeCells count="7">
    <mergeCell ref="D9:E9"/>
    <mergeCell ref="D10:E10"/>
    <mergeCell ref="B5:C5"/>
    <mergeCell ref="B6:C6"/>
    <mergeCell ref="B4:C4"/>
    <mergeCell ref="B10:C10"/>
    <mergeCell ref="B9:C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66"/>
  </sheetPr>
  <dimension ref="A1:U63"/>
  <sheetViews>
    <sheetView showGridLines="0" showRowColHeaders="0" tabSelected="1" zoomScale="85" zoomScaleNormal="85" workbookViewId="0">
      <selection activeCell="H15" sqref="H15"/>
    </sheetView>
  </sheetViews>
  <sheetFormatPr defaultRowHeight="15"/>
  <cols>
    <col min="1" max="1" width="3.42578125" style="4" bestFit="1" customWidth="1"/>
    <col min="2" max="2" width="15.42578125" customWidth="1"/>
    <col min="3" max="4" width="13.5703125" customWidth="1"/>
    <col min="5" max="5" width="13.5703125" style="1" customWidth="1"/>
    <col min="6" max="7" width="13.5703125" customWidth="1"/>
    <col min="8" max="8" width="54.85546875" customWidth="1"/>
    <col min="9" max="9" width="24.140625" customWidth="1"/>
  </cols>
  <sheetData>
    <row r="1" spans="1:10" ht="23.25">
      <c r="B1" s="27" t="s">
        <v>31</v>
      </c>
      <c r="E1" s="28"/>
      <c r="F1" s="28"/>
      <c r="G1" s="28" t="s">
        <v>32</v>
      </c>
      <c r="H1" s="19"/>
      <c r="I1" s="19"/>
      <c r="J1" s="19"/>
    </row>
    <row r="2" spans="1:10">
      <c r="E2"/>
      <c r="H2" s="19"/>
      <c r="I2" s="19"/>
      <c r="J2" s="19"/>
    </row>
    <row r="3" spans="1:10">
      <c r="B3" s="13" t="s">
        <v>33</v>
      </c>
      <c r="E3"/>
      <c r="H3" s="19"/>
      <c r="I3" s="19"/>
      <c r="J3" s="19"/>
    </row>
    <row r="4" spans="1:10">
      <c r="B4" s="36" t="s">
        <v>34</v>
      </c>
      <c r="C4" s="14" t="s">
        <v>3240</v>
      </c>
      <c r="D4" s="19"/>
      <c r="E4" s="19"/>
      <c r="F4" s="19"/>
      <c r="G4" s="19"/>
      <c r="H4" s="19"/>
      <c r="I4" s="19"/>
      <c r="J4" s="19"/>
    </row>
    <row r="5" spans="1:10">
      <c r="B5" s="36" t="s">
        <v>35</v>
      </c>
      <c r="C5" s="14" t="s">
        <v>36</v>
      </c>
      <c r="D5" s="19"/>
      <c r="E5" s="19"/>
      <c r="F5" s="19"/>
      <c r="G5" s="19"/>
      <c r="H5" s="19"/>
      <c r="I5" s="19"/>
      <c r="J5" s="19"/>
    </row>
    <row r="6" spans="1:10">
      <c r="B6" s="36" t="s">
        <v>37</v>
      </c>
      <c r="C6" s="9" t="s">
        <v>3242</v>
      </c>
      <c r="D6" s="19"/>
      <c r="E6" s="19"/>
      <c r="F6" s="19"/>
      <c r="G6" s="19"/>
      <c r="H6" s="19"/>
      <c r="I6" s="19"/>
      <c r="J6" s="19"/>
    </row>
    <row r="7" spans="1:10">
      <c r="B7" s="37" t="s">
        <v>38</v>
      </c>
      <c r="C7" s="9" t="s">
        <v>39</v>
      </c>
      <c r="D7" s="19"/>
      <c r="E7" s="19"/>
      <c r="F7" s="19"/>
      <c r="G7" s="19"/>
      <c r="H7" s="19"/>
      <c r="I7" s="19"/>
      <c r="J7" s="19"/>
    </row>
    <row r="8" spans="1:10">
      <c r="E8"/>
    </row>
    <row r="9" spans="1:10">
      <c r="B9" s="194" t="s">
        <v>40</v>
      </c>
      <c r="C9" s="195"/>
      <c r="D9" s="195"/>
      <c r="E9" s="195"/>
      <c r="F9" s="195"/>
      <c r="G9" s="195"/>
      <c r="H9" s="195"/>
      <c r="I9" s="196"/>
    </row>
    <row r="10" spans="1:10">
      <c r="B10" s="197"/>
      <c r="C10" s="198"/>
      <c r="D10" s="198"/>
      <c r="E10" s="198"/>
      <c r="F10" s="198"/>
      <c r="G10" s="198"/>
      <c r="H10" s="198"/>
      <c r="I10" s="199"/>
    </row>
    <row r="11" spans="1:10">
      <c r="B11" s="206" t="s">
        <v>41</v>
      </c>
      <c r="C11" s="206" t="s">
        <v>42</v>
      </c>
      <c r="D11" s="206" t="s">
        <v>43</v>
      </c>
      <c r="E11" s="206" t="s">
        <v>44</v>
      </c>
      <c r="F11" s="206" t="s">
        <v>45</v>
      </c>
      <c r="G11" s="206" t="s">
        <v>46</v>
      </c>
      <c r="H11" s="206" t="s">
        <v>47</v>
      </c>
      <c r="I11" s="206" t="s">
        <v>48</v>
      </c>
    </row>
    <row r="12" spans="1:10">
      <c r="B12" s="206"/>
      <c r="C12" s="206"/>
      <c r="D12" s="206"/>
      <c r="E12" s="206"/>
      <c r="F12" s="206"/>
      <c r="G12" s="206"/>
      <c r="H12" s="206"/>
      <c r="I12" s="206"/>
    </row>
    <row r="13" spans="1:10" ht="22.5" customHeight="1">
      <c r="B13" s="213" t="s">
        <v>49</v>
      </c>
      <c r="C13" s="206" t="s">
        <v>50</v>
      </c>
      <c r="D13" s="206" t="s">
        <v>51</v>
      </c>
      <c r="E13" s="206" t="s">
        <v>52</v>
      </c>
      <c r="F13" s="206" t="s">
        <v>53</v>
      </c>
      <c r="G13" s="206" t="s">
        <v>54</v>
      </c>
      <c r="H13" s="206" t="s">
        <v>55</v>
      </c>
      <c r="I13" s="220" t="s">
        <v>56</v>
      </c>
    </row>
    <row r="14" spans="1:10">
      <c r="B14" s="213"/>
      <c r="C14" s="206"/>
      <c r="D14" s="206"/>
      <c r="E14" s="206"/>
      <c r="F14" s="206"/>
      <c r="G14" s="206"/>
      <c r="H14" s="206"/>
      <c r="I14" s="221"/>
    </row>
    <row r="15" spans="1:10">
      <c r="A15" s="60">
        <v>1</v>
      </c>
      <c r="B15" s="15" t="s">
        <v>57</v>
      </c>
      <c r="C15" s="29">
        <v>0</v>
      </c>
      <c r="D15" s="29">
        <v>0</v>
      </c>
      <c r="E15" s="29">
        <v>0</v>
      </c>
      <c r="F15" s="29">
        <v>0</v>
      </c>
      <c r="G15" s="29">
        <v>0</v>
      </c>
      <c r="H15" s="29">
        <v>0</v>
      </c>
      <c r="I15" s="16">
        <v>1</v>
      </c>
    </row>
    <row r="16" spans="1:10">
      <c r="A16" s="60">
        <v>2</v>
      </c>
      <c r="B16" s="15" t="s">
        <v>58</v>
      </c>
      <c r="C16" s="29">
        <v>0</v>
      </c>
      <c r="D16" s="29">
        <v>0</v>
      </c>
      <c r="E16" s="29">
        <v>0</v>
      </c>
      <c r="F16" s="29">
        <v>0</v>
      </c>
      <c r="G16" s="29">
        <v>0</v>
      </c>
      <c r="H16" s="29">
        <v>0</v>
      </c>
      <c r="I16" s="16">
        <v>1</v>
      </c>
    </row>
    <row r="17" spans="1:21">
      <c r="A17" s="60">
        <v>3</v>
      </c>
      <c r="B17" s="15" t="s">
        <v>59</v>
      </c>
      <c r="C17" s="29">
        <v>0</v>
      </c>
      <c r="D17" s="29">
        <v>0</v>
      </c>
      <c r="E17" s="29">
        <v>0</v>
      </c>
      <c r="F17" s="29">
        <v>0</v>
      </c>
      <c r="G17" s="29">
        <v>0</v>
      </c>
      <c r="H17" s="29">
        <v>0</v>
      </c>
      <c r="I17" s="16">
        <v>1</v>
      </c>
    </row>
    <row r="18" spans="1:21">
      <c r="A18" s="60">
        <v>4</v>
      </c>
      <c r="B18" s="15" t="s">
        <v>60</v>
      </c>
      <c r="C18" s="29">
        <v>0</v>
      </c>
      <c r="D18" s="29">
        <v>0</v>
      </c>
      <c r="E18" s="29">
        <v>0</v>
      </c>
      <c r="F18" s="29">
        <v>0</v>
      </c>
      <c r="G18" s="29">
        <v>0</v>
      </c>
      <c r="H18" s="29">
        <v>0</v>
      </c>
      <c r="I18" s="16">
        <v>2</v>
      </c>
      <c r="U18" s="1"/>
    </row>
    <row r="19" spans="1:21">
      <c r="A19" s="60">
        <v>5</v>
      </c>
      <c r="B19" s="15" t="s">
        <v>61</v>
      </c>
      <c r="C19" s="29">
        <v>0</v>
      </c>
      <c r="D19" s="29">
        <v>0</v>
      </c>
      <c r="E19" s="29">
        <v>0</v>
      </c>
      <c r="F19" s="29">
        <v>0</v>
      </c>
      <c r="G19" s="29">
        <v>0</v>
      </c>
      <c r="H19" s="29">
        <v>0</v>
      </c>
      <c r="I19" s="16">
        <v>2</v>
      </c>
      <c r="U19" s="1"/>
    </row>
    <row r="20" spans="1:21">
      <c r="A20" s="60">
        <v>6</v>
      </c>
      <c r="B20" s="15" t="s">
        <v>62</v>
      </c>
      <c r="C20" s="29">
        <v>0</v>
      </c>
      <c r="D20" s="29">
        <v>0</v>
      </c>
      <c r="E20" s="29">
        <v>0</v>
      </c>
      <c r="F20" s="29">
        <v>0</v>
      </c>
      <c r="G20" s="29">
        <v>0</v>
      </c>
      <c r="H20" s="29">
        <v>0</v>
      </c>
      <c r="I20" s="16">
        <v>3</v>
      </c>
      <c r="U20" s="1"/>
    </row>
    <row r="21" spans="1:21">
      <c r="A21" s="60">
        <v>7</v>
      </c>
      <c r="B21" s="16" t="s">
        <v>63</v>
      </c>
      <c r="C21" s="29">
        <v>0</v>
      </c>
      <c r="D21" s="29">
        <v>0</v>
      </c>
      <c r="E21" s="29">
        <v>0</v>
      </c>
      <c r="F21" s="29">
        <v>0</v>
      </c>
      <c r="G21" s="29">
        <v>0</v>
      </c>
      <c r="H21" s="29">
        <v>0</v>
      </c>
      <c r="I21" s="16">
        <v>4</v>
      </c>
    </row>
    <row r="22" spans="1:21">
      <c r="A22" s="60">
        <v>8</v>
      </c>
      <c r="B22" s="16" t="s">
        <v>64</v>
      </c>
      <c r="C22" s="29">
        <v>0</v>
      </c>
      <c r="D22" s="29">
        <v>0</v>
      </c>
      <c r="E22" s="29">
        <v>0</v>
      </c>
      <c r="F22" s="29">
        <v>0</v>
      </c>
      <c r="G22" s="29">
        <v>0</v>
      </c>
      <c r="H22" s="29">
        <v>0</v>
      </c>
      <c r="I22" s="16">
        <v>5</v>
      </c>
    </row>
    <row r="23" spans="1:21">
      <c r="A23" s="60">
        <v>9</v>
      </c>
      <c r="B23" s="16" t="s">
        <v>65</v>
      </c>
      <c r="C23" s="29">
        <v>0</v>
      </c>
      <c r="D23" s="29">
        <v>0</v>
      </c>
      <c r="E23" s="29">
        <v>0</v>
      </c>
      <c r="F23" s="29">
        <v>0</v>
      </c>
      <c r="G23" s="29">
        <v>0</v>
      </c>
      <c r="H23" s="29">
        <v>0</v>
      </c>
      <c r="I23" s="16">
        <v>6</v>
      </c>
    </row>
    <row r="24" spans="1:21">
      <c r="A24" s="60">
        <v>10</v>
      </c>
      <c r="B24" s="16" t="s">
        <v>66</v>
      </c>
      <c r="C24" s="29">
        <v>0</v>
      </c>
      <c r="D24" s="29">
        <v>0</v>
      </c>
      <c r="E24" s="29">
        <v>0</v>
      </c>
      <c r="F24" s="29">
        <v>0</v>
      </c>
      <c r="G24" s="29">
        <v>0</v>
      </c>
      <c r="H24" s="29">
        <v>0</v>
      </c>
      <c r="I24" s="16">
        <v>7</v>
      </c>
    </row>
    <row r="25" spans="1:21">
      <c r="A25" s="60">
        <v>11</v>
      </c>
      <c r="B25" s="16" t="s">
        <v>67</v>
      </c>
      <c r="C25" s="29">
        <v>0</v>
      </c>
      <c r="D25" s="29">
        <v>0</v>
      </c>
      <c r="E25" s="29">
        <v>0</v>
      </c>
      <c r="F25" s="29">
        <v>0</v>
      </c>
      <c r="G25" s="29">
        <v>0</v>
      </c>
      <c r="H25" s="29">
        <v>0</v>
      </c>
      <c r="I25" s="50" t="s">
        <v>68</v>
      </c>
    </row>
    <row r="26" spans="1:21">
      <c r="B26" s="18"/>
      <c r="C26" s="24" t="s">
        <v>69</v>
      </c>
      <c r="D26" s="19"/>
      <c r="E26" s="19"/>
      <c r="F26" s="19"/>
      <c r="G26" s="19"/>
      <c r="H26" s="19"/>
      <c r="I26" s="19"/>
    </row>
    <row r="27" spans="1:21">
      <c r="B27" s="18"/>
      <c r="C27" s="24" t="s">
        <v>70</v>
      </c>
      <c r="D27" s="24"/>
      <c r="E27" s="19"/>
      <c r="F27" s="19"/>
      <c r="G27" s="19"/>
      <c r="H27" s="19"/>
      <c r="I27" s="19"/>
    </row>
    <row r="28" spans="1:21">
      <c r="C28" s="24" t="s">
        <v>71</v>
      </c>
      <c r="D28" s="19"/>
      <c r="E28" s="19"/>
      <c r="F28" s="19"/>
      <c r="G28" s="19"/>
      <c r="H28" s="19"/>
      <c r="I28" s="19"/>
    </row>
    <row r="29" spans="1:21" ht="15.75" thickBot="1">
      <c r="C29" s="133"/>
      <c r="D29" s="19"/>
      <c r="E29" s="19"/>
      <c r="F29" s="19"/>
      <c r="G29" s="19"/>
      <c r="H29" s="19"/>
      <c r="I29" s="19"/>
    </row>
    <row r="30" spans="1:21" ht="29.45" customHeight="1">
      <c r="B30" s="225" t="s">
        <v>3260</v>
      </c>
      <c r="C30" s="226"/>
      <c r="D30" s="226"/>
      <c r="E30" s="226"/>
      <c r="F30" s="226"/>
      <c r="G30" s="226"/>
      <c r="H30" s="227"/>
      <c r="J30" s="9"/>
    </row>
    <row r="31" spans="1:21" ht="14.45" customHeight="1">
      <c r="B31" s="217" t="s">
        <v>72</v>
      </c>
      <c r="C31" s="218"/>
      <c r="D31" s="218"/>
      <c r="E31" s="218"/>
      <c r="F31" s="218"/>
      <c r="G31" s="218"/>
      <c r="H31" s="219"/>
    </row>
    <row r="32" spans="1:21">
      <c r="B32" s="210" t="s">
        <v>73</v>
      </c>
      <c r="C32" s="211"/>
      <c r="D32" s="211"/>
      <c r="E32" s="211"/>
      <c r="F32" s="211"/>
      <c r="G32" s="211"/>
      <c r="H32" s="212"/>
    </row>
    <row r="33" spans="2:8">
      <c r="B33" s="200" t="s">
        <v>74</v>
      </c>
      <c r="C33" s="201"/>
      <c r="D33" s="201"/>
      <c r="E33" s="201"/>
      <c r="F33" s="201"/>
      <c r="G33" s="201"/>
      <c r="H33" s="202"/>
    </row>
    <row r="34" spans="2:8">
      <c r="B34" s="200" t="s">
        <v>75</v>
      </c>
      <c r="C34" s="201"/>
      <c r="D34" s="201"/>
      <c r="E34" s="201"/>
      <c r="F34" s="201"/>
      <c r="G34" s="201"/>
      <c r="H34" s="202"/>
    </row>
    <row r="35" spans="2:8">
      <c r="B35" s="200" t="s">
        <v>76</v>
      </c>
      <c r="C35" s="201"/>
      <c r="D35" s="201"/>
      <c r="E35" s="201"/>
      <c r="F35" s="201"/>
      <c r="G35" s="201"/>
      <c r="H35" s="202"/>
    </row>
    <row r="36" spans="2:8" ht="14.45" customHeight="1">
      <c r="B36" s="203" t="s">
        <v>77</v>
      </c>
      <c r="C36" s="204"/>
      <c r="D36" s="204"/>
      <c r="E36" s="204"/>
      <c r="F36" s="204"/>
      <c r="G36" s="204"/>
      <c r="H36" s="205"/>
    </row>
    <row r="37" spans="2:8">
      <c r="B37" s="200" t="s">
        <v>78</v>
      </c>
      <c r="C37" s="201"/>
      <c r="D37" s="201"/>
      <c r="E37" s="201"/>
      <c r="F37" s="201"/>
      <c r="G37" s="201"/>
      <c r="H37" s="202"/>
    </row>
    <row r="38" spans="2:8">
      <c r="B38" s="200" t="s">
        <v>79</v>
      </c>
      <c r="C38" s="201"/>
      <c r="D38" s="201"/>
      <c r="E38" s="201"/>
      <c r="F38" s="201"/>
      <c r="G38" s="201"/>
      <c r="H38" s="202"/>
    </row>
    <row r="39" spans="2:8">
      <c r="B39" s="207" t="s">
        <v>80</v>
      </c>
      <c r="C39" s="208"/>
      <c r="D39" s="208"/>
      <c r="E39" s="208"/>
      <c r="F39" s="208"/>
      <c r="G39" s="208"/>
      <c r="H39" s="209"/>
    </row>
    <row r="40" spans="2:8" ht="14.45" customHeight="1">
      <c r="B40" s="210" t="s">
        <v>3235</v>
      </c>
      <c r="C40" s="211"/>
      <c r="D40" s="211"/>
      <c r="E40" s="211"/>
      <c r="F40" s="211"/>
      <c r="G40" s="211"/>
      <c r="H40" s="212"/>
    </row>
    <row r="41" spans="2:8">
      <c r="B41" s="191" t="s">
        <v>81</v>
      </c>
      <c r="C41" s="192"/>
      <c r="D41" s="192"/>
      <c r="E41" s="192"/>
      <c r="F41" s="192"/>
      <c r="G41" s="192"/>
      <c r="H41" s="193"/>
    </row>
    <row r="42" spans="2:8" ht="14.45" customHeight="1">
      <c r="B42" s="210" t="s">
        <v>82</v>
      </c>
      <c r="C42" s="211"/>
      <c r="D42" s="211"/>
      <c r="E42" s="211"/>
      <c r="F42" s="211"/>
      <c r="G42" s="211"/>
      <c r="H42" s="212"/>
    </row>
    <row r="43" spans="2:8">
      <c r="B43" s="191" t="s">
        <v>3227</v>
      </c>
      <c r="C43" s="192"/>
      <c r="D43" s="192"/>
      <c r="E43" s="192"/>
      <c r="F43" s="192"/>
      <c r="G43" s="192"/>
      <c r="H43" s="193"/>
    </row>
    <row r="44" spans="2:8">
      <c r="B44" s="191" t="s">
        <v>83</v>
      </c>
      <c r="C44" s="192"/>
      <c r="D44" s="192"/>
      <c r="E44" s="192"/>
      <c r="F44" s="192"/>
      <c r="G44" s="192"/>
      <c r="H44" s="193"/>
    </row>
    <row r="45" spans="2:8" ht="14.45" customHeight="1">
      <c r="B45" s="234" t="s">
        <v>84</v>
      </c>
      <c r="C45" s="235"/>
      <c r="D45" s="235"/>
      <c r="E45" s="235"/>
      <c r="F45" s="235"/>
      <c r="G45" s="235"/>
      <c r="H45" s="236"/>
    </row>
    <row r="46" spans="2:8">
      <c r="B46" s="191" t="s">
        <v>3241</v>
      </c>
      <c r="C46" s="192"/>
      <c r="D46" s="192"/>
      <c r="E46" s="192"/>
      <c r="F46" s="192"/>
      <c r="G46" s="192"/>
      <c r="H46" s="193"/>
    </row>
    <row r="47" spans="2:8">
      <c r="B47" s="228" t="s">
        <v>85</v>
      </c>
      <c r="C47" s="229"/>
      <c r="D47" s="229"/>
      <c r="E47" s="229"/>
      <c r="F47" s="229"/>
      <c r="G47" s="229"/>
      <c r="H47" s="230"/>
    </row>
    <row r="48" spans="2:8">
      <c r="B48" s="231" t="s">
        <v>86</v>
      </c>
      <c r="C48" s="232"/>
      <c r="D48" s="232"/>
      <c r="E48" s="232"/>
      <c r="F48" s="232"/>
      <c r="G48" s="232"/>
      <c r="H48" s="233"/>
    </row>
    <row r="49" spans="2:8">
      <c r="B49" s="191" t="s">
        <v>87</v>
      </c>
      <c r="C49" s="192"/>
      <c r="D49" s="192"/>
      <c r="E49" s="192"/>
      <c r="F49" s="192"/>
      <c r="G49" s="192"/>
      <c r="H49" s="193"/>
    </row>
    <row r="50" spans="2:8">
      <c r="B50" s="191" t="s">
        <v>88</v>
      </c>
      <c r="C50" s="192"/>
      <c r="D50" s="192"/>
      <c r="E50" s="192"/>
      <c r="F50" s="192"/>
      <c r="G50" s="192"/>
      <c r="H50" s="193"/>
    </row>
    <row r="51" spans="2:8">
      <c r="B51" s="191" t="s">
        <v>89</v>
      </c>
      <c r="C51" s="192"/>
      <c r="D51" s="192"/>
      <c r="E51" s="192"/>
      <c r="F51" s="192"/>
      <c r="G51" s="192"/>
      <c r="H51" s="193"/>
    </row>
    <row r="52" spans="2:8">
      <c r="B52" s="191" t="s">
        <v>90</v>
      </c>
      <c r="C52" s="192"/>
      <c r="D52" s="192"/>
      <c r="E52" s="192"/>
      <c r="F52" s="192"/>
      <c r="G52" s="192"/>
      <c r="H52" s="193"/>
    </row>
    <row r="53" spans="2:8">
      <c r="B53" s="191" t="s">
        <v>91</v>
      </c>
      <c r="C53" s="192"/>
      <c r="D53" s="192"/>
      <c r="E53" s="192"/>
      <c r="F53" s="192"/>
      <c r="G53" s="192"/>
      <c r="H53" s="193"/>
    </row>
    <row r="54" spans="2:8">
      <c r="B54" s="191" t="s">
        <v>92</v>
      </c>
      <c r="C54" s="192"/>
      <c r="D54" s="192"/>
      <c r="E54" s="192"/>
      <c r="F54" s="192"/>
      <c r="G54" s="192"/>
      <c r="H54" s="193"/>
    </row>
    <row r="55" spans="2:8">
      <c r="B55" s="191" t="s">
        <v>93</v>
      </c>
      <c r="C55" s="192"/>
      <c r="D55" s="192"/>
      <c r="E55" s="192"/>
      <c r="F55" s="192"/>
      <c r="G55" s="192"/>
      <c r="H55" s="193"/>
    </row>
    <row r="56" spans="2:8">
      <c r="B56" s="191" t="s">
        <v>94</v>
      </c>
      <c r="C56" s="192"/>
      <c r="D56" s="192"/>
      <c r="E56" s="192"/>
      <c r="F56" s="192"/>
      <c r="G56" s="192"/>
      <c r="H56" s="193"/>
    </row>
    <row r="57" spans="2:8">
      <c r="B57" s="222" t="s">
        <v>95</v>
      </c>
      <c r="C57" s="223"/>
      <c r="D57" s="223"/>
      <c r="E57" s="223"/>
      <c r="F57" s="223"/>
      <c r="G57" s="223"/>
      <c r="H57" s="224"/>
    </row>
    <row r="58" spans="2:8">
      <c r="B58" s="191" t="s">
        <v>96</v>
      </c>
      <c r="C58" s="192"/>
      <c r="D58" s="192"/>
      <c r="E58" s="192"/>
      <c r="F58" s="192"/>
      <c r="G58" s="192"/>
      <c r="H58" s="193"/>
    </row>
    <row r="59" spans="2:8">
      <c r="B59" s="191" t="s">
        <v>97</v>
      </c>
      <c r="C59" s="192"/>
      <c r="D59" s="192"/>
      <c r="E59" s="192"/>
      <c r="F59" s="192"/>
      <c r="G59" s="192"/>
      <c r="H59" s="193"/>
    </row>
    <row r="60" spans="2:8">
      <c r="B60" s="191" t="s">
        <v>98</v>
      </c>
      <c r="C60" s="192"/>
      <c r="D60" s="192"/>
      <c r="E60" s="192"/>
      <c r="F60" s="192"/>
      <c r="G60" s="192"/>
      <c r="H60" s="193"/>
    </row>
    <row r="61" spans="2:8">
      <c r="B61" s="188" t="s">
        <v>99</v>
      </c>
      <c r="C61" s="189"/>
      <c r="D61" s="189"/>
      <c r="E61" s="189"/>
      <c r="F61" s="189"/>
      <c r="G61" s="189"/>
      <c r="H61" s="190"/>
    </row>
    <row r="62" spans="2:8" ht="15.75" thickBot="1">
      <c r="B62" s="214" t="s">
        <v>3234</v>
      </c>
      <c r="C62" s="215"/>
      <c r="D62" s="215"/>
      <c r="E62" s="215"/>
      <c r="F62" s="215"/>
      <c r="G62" s="215"/>
      <c r="H62" s="216"/>
    </row>
    <row r="63" spans="2:8">
      <c r="B63" s="122" t="s">
        <v>100</v>
      </c>
    </row>
  </sheetData>
  <sheetProtection algorithmName="SHA-512" hashValue="fm+JW3KsnEy7/ErBM+Lu9T7EgQTgOHT6RTwzCCIbVwgGy3bW5GMrZdBXC/dDByr00WEXj5FZHO+G7FnfxLPUfQ==" saltValue="uJnDvs30bW/0Oj0XYt61Lw==" spinCount="100000" sheet="1" objects="1" scenarios="1"/>
  <mergeCells count="50">
    <mergeCell ref="B62:H62"/>
    <mergeCell ref="B33:H33"/>
    <mergeCell ref="B31:H31"/>
    <mergeCell ref="F11:F12"/>
    <mergeCell ref="I13:I14"/>
    <mergeCell ref="B58:H58"/>
    <mergeCell ref="B57:H57"/>
    <mergeCell ref="B56:H56"/>
    <mergeCell ref="B30:H30"/>
    <mergeCell ref="B47:H47"/>
    <mergeCell ref="B48:H48"/>
    <mergeCell ref="B46:H46"/>
    <mergeCell ref="B45:H45"/>
    <mergeCell ref="B44:H44"/>
    <mergeCell ref="B40:H40"/>
    <mergeCell ref="B41:H41"/>
    <mergeCell ref="B42:H42"/>
    <mergeCell ref="B34:H34"/>
    <mergeCell ref="B51:H51"/>
    <mergeCell ref="B50:H50"/>
    <mergeCell ref="B49:H49"/>
    <mergeCell ref="B32:H32"/>
    <mergeCell ref="I11:I12"/>
    <mergeCell ref="B13:B14"/>
    <mergeCell ref="C13:C14"/>
    <mergeCell ref="D13:D14"/>
    <mergeCell ref="E13:E14"/>
    <mergeCell ref="F13:F14"/>
    <mergeCell ref="G13:G14"/>
    <mergeCell ref="H13:H14"/>
    <mergeCell ref="B11:B12"/>
    <mergeCell ref="C11:C12"/>
    <mergeCell ref="D11:D12"/>
    <mergeCell ref="E11:E12"/>
    <mergeCell ref="B61:H61"/>
    <mergeCell ref="B60:H60"/>
    <mergeCell ref="B59:H59"/>
    <mergeCell ref="B9:I10"/>
    <mergeCell ref="B35:H35"/>
    <mergeCell ref="B36:H36"/>
    <mergeCell ref="B38:H38"/>
    <mergeCell ref="B37:H37"/>
    <mergeCell ref="G11:G12"/>
    <mergeCell ref="H11:H12"/>
    <mergeCell ref="B39:H39"/>
    <mergeCell ref="B43:H43"/>
    <mergeCell ref="B55:H55"/>
    <mergeCell ref="B54:H54"/>
    <mergeCell ref="B53:H53"/>
    <mergeCell ref="B52:H5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B1:Q195"/>
  <sheetViews>
    <sheetView showGridLines="0" topLeftCell="A25" zoomScaleNormal="100" workbookViewId="0">
      <selection activeCell="M57" sqref="M57"/>
    </sheetView>
  </sheetViews>
  <sheetFormatPr defaultRowHeight="15"/>
  <cols>
    <col min="1" max="1" width="2.85546875" customWidth="1"/>
    <col min="2" max="2" width="22.85546875" customWidth="1"/>
    <col min="3" max="3" width="24.85546875" customWidth="1"/>
    <col min="4" max="4" width="37.42578125" customWidth="1"/>
    <col min="5" max="5" width="15.140625" customWidth="1"/>
    <col min="6" max="6" width="20.5703125" bestFit="1" customWidth="1"/>
    <col min="7" max="7" width="12.5703125" bestFit="1" customWidth="1"/>
    <col min="8" max="8" width="12.42578125" bestFit="1" customWidth="1"/>
    <col min="9" max="11" width="12.42578125" customWidth="1"/>
    <col min="12" max="12" width="18.85546875" bestFit="1" customWidth="1"/>
    <col min="13" max="13" width="28.5703125" style="4" bestFit="1" customWidth="1"/>
    <col min="14" max="14" width="3.5703125" customWidth="1"/>
    <col min="15" max="15" width="10.140625" bestFit="1" customWidth="1"/>
    <col min="16" max="16" width="3.42578125" customWidth="1"/>
  </cols>
  <sheetData>
    <row r="1" spans="2:9" ht="23.25">
      <c r="B1" s="27" t="s">
        <v>101</v>
      </c>
      <c r="E1" s="28" t="s">
        <v>102</v>
      </c>
    </row>
    <row r="3" spans="2:9">
      <c r="B3" s="13" t="s">
        <v>33</v>
      </c>
    </row>
    <row r="4" spans="2:9" ht="6" customHeight="1">
      <c r="B4" s="14"/>
    </row>
    <row r="5" spans="2:9">
      <c r="B5" s="4" t="s">
        <v>34</v>
      </c>
      <c r="C5" t="s">
        <v>103</v>
      </c>
    </row>
    <row r="6" spans="2:9">
      <c r="B6" s="36" t="s">
        <v>104</v>
      </c>
      <c r="C6" t="s">
        <v>3236</v>
      </c>
    </row>
    <row r="7" spans="2:9">
      <c r="B7" s="36" t="s">
        <v>105</v>
      </c>
      <c r="C7" t="s">
        <v>106</v>
      </c>
    </row>
    <row r="8" spans="2:9">
      <c r="B8" s="36" t="s">
        <v>107</v>
      </c>
      <c r="C8" t="s">
        <v>3239</v>
      </c>
    </row>
    <row r="9" spans="2:9">
      <c r="B9" s="37" t="s">
        <v>108</v>
      </c>
      <c r="C9" t="s">
        <v>109</v>
      </c>
    </row>
    <row r="10" spans="2:9">
      <c r="B10" s="37"/>
      <c r="C10" t="s">
        <v>110</v>
      </c>
    </row>
    <row r="11" spans="2:9">
      <c r="B11" s="36" t="s">
        <v>111</v>
      </c>
      <c r="C11" t="s">
        <v>112</v>
      </c>
    </row>
    <row r="12" spans="2:9">
      <c r="B12" s="36" t="s">
        <v>113</v>
      </c>
      <c r="C12" t="s">
        <v>114</v>
      </c>
    </row>
    <row r="13" spans="2:9" ht="10.7" customHeight="1">
      <c r="B13" s="14"/>
    </row>
    <row r="14" spans="2:9">
      <c r="B14" s="30" t="s">
        <v>115</v>
      </c>
    </row>
    <row r="15" spans="2:9">
      <c r="B15" s="145" t="s">
        <v>116</v>
      </c>
      <c r="C15" s="145"/>
      <c r="D15" s="145"/>
      <c r="E15" s="145"/>
      <c r="F15" s="145"/>
      <c r="G15" s="145"/>
      <c r="H15" s="145"/>
      <c r="I15" s="145"/>
    </row>
    <row r="16" spans="2:9">
      <c r="B16" s="145" t="s">
        <v>3250</v>
      </c>
      <c r="C16" s="145"/>
      <c r="D16" s="145"/>
      <c r="E16" s="145"/>
      <c r="F16" s="145"/>
      <c r="G16" s="145"/>
      <c r="H16" s="145"/>
      <c r="I16" s="145"/>
    </row>
    <row r="18" spans="2:17" ht="27" customHeight="1">
      <c r="B18" s="256" t="s">
        <v>117</v>
      </c>
      <c r="C18" s="256"/>
      <c r="D18" s="256"/>
      <c r="E18" s="256"/>
      <c r="F18" s="256"/>
      <c r="G18" s="256"/>
      <c r="H18" s="256"/>
      <c r="I18" s="256"/>
      <c r="J18" s="256"/>
      <c r="K18" s="256"/>
      <c r="L18" s="256"/>
      <c r="M18" s="256"/>
    </row>
    <row r="19" spans="2:17">
      <c r="B19" s="51" t="s">
        <v>118</v>
      </c>
      <c r="C19" s="51" t="s">
        <v>42</v>
      </c>
      <c r="D19" s="51" t="s">
        <v>43</v>
      </c>
      <c r="E19" s="51" t="s">
        <v>44</v>
      </c>
      <c r="F19" s="52" t="s">
        <v>45</v>
      </c>
      <c r="G19" s="52" t="s">
        <v>46</v>
      </c>
      <c r="H19" s="52" t="s">
        <v>119</v>
      </c>
      <c r="I19" s="52" t="s">
        <v>47</v>
      </c>
      <c r="J19" s="52" t="s">
        <v>48</v>
      </c>
      <c r="K19" s="52" t="s">
        <v>120</v>
      </c>
      <c r="L19" s="52" t="s">
        <v>121</v>
      </c>
      <c r="M19" s="52" t="s">
        <v>122</v>
      </c>
    </row>
    <row r="20" spans="2:17" ht="48" customHeight="1">
      <c r="B20" s="46" t="s">
        <v>123</v>
      </c>
      <c r="C20" s="47" t="s">
        <v>124</v>
      </c>
      <c r="D20" s="47" t="s">
        <v>125</v>
      </c>
      <c r="E20" s="48" t="s">
        <v>126</v>
      </c>
      <c r="F20" s="49" t="s">
        <v>127</v>
      </c>
      <c r="G20" s="132" t="s">
        <v>128</v>
      </c>
      <c r="H20" s="132" t="s">
        <v>129</v>
      </c>
      <c r="I20" s="132" t="s">
        <v>130</v>
      </c>
      <c r="J20" s="132" t="s">
        <v>131</v>
      </c>
      <c r="K20" s="132" t="s">
        <v>132</v>
      </c>
      <c r="L20" s="49" t="s">
        <v>133</v>
      </c>
      <c r="M20" s="49" t="s">
        <v>134</v>
      </c>
      <c r="O20" s="94" t="s">
        <v>135</v>
      </c>
      <c r="Q20" s="47" t="s">
        <v>3264</v>
      </c>
    </row>
    <row r="21" spans="2:17" ht="14.85" customHeight="1">
      <c r="B21" s="53" t="s">
        <v>136</v>
      </c>
      <c r="C21" s="53" t="s">
        <v>137</v>
      </c>
      <c r="D21" s="53" t="s">
        <v>138</v>
      </c>
      <c r="E21" s="53"/>
      <c r="F21" s="42">
        <v>0</v>
      </c>
      <c r="G21" s="42">
        <v>0</v>
      </c>
      <c r="H21" s="42">
        <v>0</v>
      </c>
      <c r="I21" s="42">
        <v>0</v>
      </c>
      <c r="J21" s="42">
        <v>0</v>
      </c>
      <c r="K21" s="42">
        <v>0</v>
      </c>
      <c r="L21" s="42">
        <v>0</v>
      </c>
      <c r="M21" s="42">
        <v>0</v>
      </c>
      <c r="O21" s="84" t="s">
        <v>139</v>
      </c>
      <c r="Q21" s="53">
        <v>0</v>
      </c>
    </row>
    <row r="22" spans="2:17">
      <c r="B22" s="53" t="s">
        <v>140</v>
      </c>
      <c r="C22" s="53" t="s">
        <v>141</v>
      </c>
      <c r="D22" s="53" t="s">
        <v>142</v>
      </c>
      <c r="E22" s="54">
        <v>0</v>
      </c>
      <c r="F22" s="42">
        <v>0</v>
      </c>
      <c r="G22" s="42">
        <v>0</v>
      </c>
      <c r="H22" s="42">
        <v>0</v>
      </c>
      <c r="I22" s="42">
        <v>0</v>
      </c>
      <c r="J22" s="42">
        <v>0</v>
      </c>
      <c r="K22" s="42">
        <v>0</v>
      </c>
      <c r="L22" s="42">
        <v>0</v>
      </c>
      <c r="M22" s="42">
        <v>0</v>
      </c>
      <c r="O22" s="84" t="s">
        <v>139</v>
      </c>
      <c r="Q22" s="53">
        <v>1</v>
      </c>
    </row>
    <row r="23" spans="2:17">
      <c r="B23" s="53" t="s">
        <v>143</v>
      </c>
      <c r="C23" s="53" t="s">
        <v>144</v>
      </c>
      <c r="D23" s="53" t="s">
        <v>145</v>
      </c>
      <c r="E23" s="42">
        <v>0</v>
      </c>
      <c r="F23" s="42">
        <v>0</v>
      </c>
      <c r="G23" s="42">
        <v>0</v>
      </c>
      <c r="H23" s="42">
        <v>0</v>
      </c>
      <c r="I23" s="42">
        <v>0</v>
      </c>
      <c r="J23" s="42">
        <v>0</v>
      </c>
      <c r="K23" s="42">
        <v>0</v>
      </c>
      <c r="L23" s="42">
        <v>0</v>
      </c>
      <c r="M23" s="42">
        <v>0</v>
      </c>
      <c r="O23" s="84" t="s">
        <v>139</v>
      </c>
      <c r="Q23" s="53">
        <v>1</v>
      </c>
    </row>
    <row r="24" spans="2:17">
      <c r="B24" s="53" t="s">
        <v>143</v>
      </c>
      <c r="C24" s="53" t="s">
        <v>145</v>
      </c>
      <c r="D24" s="53" t="s">
        <v>145</v>
      </c>
      <c r="E24" s="53"/>
      <c r="F24" s="42">
        <v>0</v>
      </c>
      <c r="G24" s="42">
        <v>0</v>
      </c>
      <c r="H24" s="42">
        <v>0</v>
      </c>
      <c r="I24" s="42">
        <v>0</v>
      </c>
      <c r="J24" s="42">
        <v>0</v>
      </c>
      <c r="K24" s="42">
        <v>0</v>
      </c>
      <c r="L24" s="42">
        <v>0</v>
      </c>
      <c r="M24" s="42">
        <v>0</v>
      </c>
      <c r="O24" s="84" t="s">
        <v>139</v>
      </c>
      <c r="Q24" s="53">
        <v>0</v>
      </c>
    </row>
    <row r="25" spans="2:17">
      <c r="B25" s="53" t="s">
        <v>146</v>
      </c>
      <c r="C25" s="53" t="s">
        <v>147</v>
      </c>
      <c r="D25" s="53" t="s">
        <v>148</v>
      </c>
      <c r="E25" s="54">
        <v>0</v>
      </c>
      <c r="F25" s="42">
        <v>0</v>
      </c>
      <c r="G25" s="42">
        <v>0</v>
      </c>
      <c r="H25" s="42">
        <v>0</v>
      </c>
      <c r="I25" s="42">
        <v>0</v>
      </c>
      <c r="J25" s="42">
        <v>0</v>
      </c>
      <c r="K25" s="42">
        <v>0</v>
      </c>
      <c r="L25" s="42">
        <v>0</v>
      </c>
      <c r="M25" s="42">
        <v>0</v>
      </c>
      <c r="O25" s="84" t="s">
        <v>139</v>
      </c>
      <c r="Q25" s="53">
        <v>1</v>
      </c>
    </row>
    <row r="26" spans="2:17">
      <c r="B26" s="53" t="s">
        <v>149</v>
      </c>
      <c r="C26" s="53" t="s">
        <v>150</v>
      </c>
      <c r="D26" s="53" t="s">
        <v>150</v>
      </c>
      <c r="E26" s="53"/>
      <c r="F26" s="42">
        <v>0</v>
      </c>
      <c r="G26" s="42">
        <v>0</v>
      </c>
      <c r="H26" s="42">
        <v>0</v>
      </c>
      <c r="I26" s="42">
        <v>0</v>
      </c>
      <c r="J26" s="42">
        <v>0</v>
      </c>
      <c r="K26" s="42">
        <v>0</v>
      </c>
      <c r="L26" s="42">
        <v>0</v>
      </c>
      <c r="M26" s="42">
        <v>0</v>
      </c>
      <c r="O26" s="84" t="s">
        <v>139</v>
      </c>
      <c r="Q26" s="53">
        <v>0</v>
      </c>
    </row>
    <row r="27" spans="2:17">
      <c r="B27" s="53" t="s">
        <v>149</v>
      </c>
      <c r="C27" s="53" t="s">
        <v>151</v>
      </c>
      <c r="D27" s="53" t="s">
        <v>152</v>
      </c>
      <c r="E27" s="53"/>
      <c r="F27" s="42">
        <v>0</v>
      </c>
      <c r="G27" s="42">
        <v>0</v>
      </c>
      <c r="H27" s="42">
        <v>0</v>
      </c>
      <c r="I27" s="42">
        <v>0</v>
      </c>
      <c r="J27" s="42">
        <v>0</v>
      </c>
      <c r="K27" s="42">
        <v>0</v>
      </c>
      <c r="L27" s="42">
        <v>0</v>
      </c>
      <c r="M27" s="42">
        <v>0</v>
      </c>
      <c r="O27" s="84" t="s">
        <v>139</v>
      </c>
      <c r="Q27" s="53">
        <v>0</v>
      </c>
    </row>
    <row r="28" spans="2:17">
      <c r="B28" s="53" t="s">
        <v>153</v>
      </c>
      <c r="C28" s="53" t="s">
        <v>154</v>
      </c>
      <c r="D28" s="53" t="s">
        <v>152</v>
      </c>
      <c r="E28" s="42">
        <v>0</v>
      </c>
      <c r="F28" s="42">
        <v>0</v>
      </c>
      <c r="G28" s="42">
        <v>0</v>
      </c>
      <c r="H28" s="42">
        <v>0</v>
      </c>
      <c r="I28" s="42">
        <v>0</v>
      </c>
      <c r="J28" s="42">
        <v>0</v>
      </c>
      <c r="K28" s="42">
        <v>0</v>
      </c>
      <c r="L28" s="42">
        <v>0</v>
      </c>
      <c r="M28" s="42">
        <v>0</v>
      </c>
      <c r="O28" s="84" t="s">
        <v>139</v>
      </c>
      <c r="Q28" s="53">
        <v>1</v>
      </c>
    </row>
    <row r="29" spans="2:17">
      <c r="B29" s="53" t="s">
        <v>155</v>
      </c>
      <c r="C29" s="53" t="s">
        <v>156</v>
      </c>
      <c r="D29" s="53" t="s">
        <v>157</v>
      </c>
      <c r="E29" s="54">
        <v>0</v>
      </c>
      <c r="F29" s="42">
        <v>0</v>
      </c>
      <c r="G29" s="42">
        <v>0</v>
      </c>
      <c r="H29" s="42">
        <v>0</v>
      </c>
      <c r="I29" s="42">
        <v>0</v>
      </c>
      <c r="J29" s="42">
        <v>0</v>
      </c>
      <c r="K29" s="42">
        <v>0</v>
      </c>
      <c r="L29" s="42">
        <v>0</v>
      </c>
      <c r="M29" s="42">
        <v>0</v>
      </c>
      <c r="O29" s="84" t="s">
        <v>139</v>
      </c>
      <c r="Q29" s="53">
        <v>1</v>
      </c>
    </row>
    <row r="30" spans="2:17">
      <c r="B30" s="53" t="s">
        <v>158</v>
      </c>
      <c r="C30" s="53" t="s">
        <v>159</v>
      </c>
      <c r="D30" s="53" t="s">
        <v>160</v>
      </c>
      <c r="E30" s="54">
        <v>0</v>
      </c>
      <c r="F30" s="42">
        <v>0</v>
      </c>
      <c r="G30" s="42">
        <v>0</v>
      </c>
      <c r="H30" s="42">
        <v>0</v>
      </c>
      <c r="I30" s="42">
        <v>0</v>
      </c>
      <c r="J30" s="42">
        <v>0</v>
      </c>
      <c r="K30" s="42">
        <v>0</v>
      </c>
      <c r="L30" s="42">
        <v>0</v>
      </c>
      <c r="M30" s="42">
        <v>0</v>
      </c>
      <c r="O30" s="84" t="s">
        <v>139</v>
      </c>
      <c r="Q30" s="53">
        <v>1</v>
      </c>
    </row>
    <row r="31" spans="2:17">
      <c r="B31" s="53" t="s">
        <v>161</v>
      </c>
      <c r="C31" s="53" t="s">
        <v>162</v>
      </c>
      <c r="D31" s="53" t="s">
        <v>163</v>
      </c>
      <c r="E31" s="42">
        <v>0</v>
      </c>
      <c r="F31" s="42">
        <v>0</v>
      </c>
      <c r="G31" s="42">
        <v>0</v>
      </c>
      <c r="H31" s="42">
        <v>0</v>
      </c>
      <c r="I31" s="42">
        <v>0</v>
      </c>
      <c r="J31" s="42">
        <v>0</v>
      </c>
      <c r="K31" s="42">
        <v>0</v>
      </c>
      <c r="L31" s="42">
        <v>0</v>
      </c>
      <c r="M31" s="42">
        <v>0</v>
      </c>
      <c r="O31" s="84" t="s">
        <v>139</v>
      </c>
      <c r="Q31" s="53">
        <v>1</v>
      </c>
    </row>
    <row r="32" spans="2:17">
      <c r="B32" s="53" t="s">
        <v>161</v>
      </c>
      <c r="C32" s="53" t="s">
        <v>163</v>
      </c>
      <c r="D32" s="55" t="s">
        <v>163</v>
      </c>
      <c r="E32" s="53"/>
      <c r="F32" s="42">
        <v>0</v>
      </c>
      <c r="G32" s="42">
        <v>0</v>
      </c>
      <c r="H32" s="42">
        <v>0</v>
      </c>
      <c r="I32" s="42">
        <v>0</v>
      </c>
      <c r="J32" s="42">
        <v>0</v>
      </c>
      <c r="K32" s="42">
        <v>0</v>
      </c>
      <c r="L32" s="42">
        <v>0</v>
      </c>
      <c r="M32" s="42">
        <v>0</v>
      </c>
      <c r="O32" s="84" t="s">
        <v>139</v>
      </c>
      <c r="Q32" s="55">
        <v>0</v>
      </c>
    </row>
    <row r="33" spans="2:17">
      <c r="B33" s="53" t="s">
        <v>161</v>
      </c>
      <c r="C33" s="53" t="s">
        <v>164</v>
      </c>
      <c r="D33" s="55" t="s">
        <v>164</v>
      </c>
      <c r="E33" s="53"/>
      <c r="F33" s="42">
        <v>0</v>
      </c>
      <c r="G33" s="42">
        <v>0</v>
      </c>
      <c r="H33" s="42">
        <v>0</v>
      </c>
      <c r="I33" s="42">
        <v>0</v>
      </c>
      <c r="J33" s="42">
        <v>0</v>
      </c>
      <c r="K33" s="42">
        <v>0</v>
      </c>
      <c r="L33" s="42">
        <v>0</v>
      </c>
      <c r="M33" s="42">
        <v>0</v>
      </c>
      <c r="O33" s="84" t="s">
        <v>139</v>
      </c>
      <c r="Q33" s="55">
        <v>0</v>
      </c>
    </row>
    <row r="34" spans="2:17">
      <c r="B34" s="53" t="s">
        <v>161</v>
      </c>
      <c r="C34" s="53" t="s">
        <v>165</v>
      </c>
      <c r="D34" s="55" t="s">
        <v>165</v>
      </c>
      <c r="E34" s="53"/>
      <c r="F34" s="42">
        <v>0</v>
      </c>
      <c r="G34" s="42">
        <v>0</v>
      </c>
      <c r="H34" s="42">
        <v>0</v>
      </c>
      <c r="I34" s="42">
        <v>0</v>
      </c>
      <c r="J34" s="42">
        <v>0</v>
      </c>
      <c r="K34" s="42">
        <v>0</v>
      </c>
      <c r="L34" s="42">
        <v>0</v>
      </c>
      <c r="M34" s="42">
        <v>0</v>
      </c>
      <c r="O34" s="84" t="s">
        <v>139</v>
      </c>
      <c r="Q34" s="55">
        <v>0</v>
      </c>
    </row>
    <row r="35" spans="2:17">
      <c r="B35" s="53" t="s">
        <v>166</v>
      </c>
      <c r="C35" s="53" t="s">
        <v>167</v>
      </c>
      <c r="D35" s="53" t="s">
        <v>168</v>
      </c>
      <c r="E35" s="54">
        <v>0</v>
      </c>
      <c r="F35" s="42">
        <v>0</v>
      </c>
      <c r="G35" s="42">
        <v>0</v>
      </c>
      <c r="H35" s="42">
        <v>0</v>
      </c>
      <c r="I35" s="42">
        <v>0</v>
      </c>
      <c r="J35" s="42">
        <v>0</v>
      </c>
      <c r="K35" s="42">
        <v>0</v>
      </c>
      <c r="L35" s="42">
        <v>0</v>
      </c>
      <c r="M35" s="42">
        <v>0</v>
      </c>
      <c r="O35" s="84" t="s">
        <v>139</v>
      </c>
      <c r="Q35" s="53">
        <v>1</v>
      </c>
    </row>
    <row r="36" spans="2:17">
      <c r="B36" s="53" t="s">
        <v>169</v>
      </c>
      <c r="C36" s="53" t="s">
        <v>170</v>
      </c>
      <c r="D36" s="53" t="s">
        <v>171</v>
      </c>
      <c r="E36" s="54">
        <v>0</v>
      </c>
      <c r="F36" s="42">
        <v>0</v>
      </c>
      <c r="G36" s="42">
        <v>0</v>
      </c>
      <c r="H36" s="42">
        <v>0</v>
      </c>
      <c r="I36" s="42">
        <v>0</v>
      </c>
      <c r="J36" s="42">
        <v>0</v>
      </c>
      <c r="K36" s="42">
        <v>0</v>
      </c>
      <c r="L36" s="42">
        <v>0</v>
      </c>
      <c r="M36" s="42">
        <v>0</v>
      </c>
      <c r="O36" s="84" t="s">
        <v>139</v>
      </c>
      <c r="Q36" s="53">
        <v>1</v>
      </c>
    </row>
    <row r="37" spans="2:17">
      <c r="B37" s="53" t="s">
        <v>172</v>
      </c>
      <c r="C37" s="53" t="s">
        <v>173</v>
      </c>
      <c r="D37" s="53" t="s">
        <v>174</v>
      </c>
      <c r="E37" s="54">
        <v>0</v>
      </c>
      <c r="F37" s="42">
        <v>0</v>
      </c>
      <c r="G37" s="42">
        <v>0</v>
      </c>
      <c r="H37" s="42">
        <v>0</v>
      </c>
      <c r="I37" s="42">
        <v>0</v>
      </c>
      <c r="J37" s="42">
        <v>0</v>
      </c>
      <c r="K37" s="42">
        <v>0</v>
      </c>
      <c r="L37" s="42">
        <v>0</v>
      </c>
      <c r="M37" s="42">
        <v>0</v>
      </c>
      <c r="O37" s="84" t="s">
        <v>139</v>
      </c>
      <c r="Q37" s="53">
        <v>1</v>
      </c>
    </row>
    <row r="38" spans="2:17">
      <c r="B38" s="53" t="s">
        <v>175</v>
      </c>
      <c r="C38" s="53" t="s">
        <v>176</v>
      </c>
      <c r="D38" s="53" t="s">
        <v>176</v>
      </c>
      <c r="E38" s="53"/>
      <c r="F38" s="42">
        <v>0</v>
      </c>
      <c r="G38" s="42">
        <v>0</v>
      </c>
      <c r="H38" s="42">
        <v>0</v>
      </c>
      <c r="I38" s="42">
        <v>0</v>
      </c>
      <c r="J38" s="42">
        <v>0</v>
      </c>
      <c r="K38" s="42">
        <v>0</v>
      </c>
      <c r="L38" s="42">
        <v>0</v>
      </c>
      <c r="M38" s="42">
        <v>0</v>
      </c>
      <c r="O38" s="84" t="s">
        <v>139</v>
      </c>
      <c r="Q38" s="53">
        <v>0</v>
      </c>
    </row>
    <row r="39" spans="2:17">
      <c r="B39" s="53" t="s">
        <v>177</v>
      </c>
      <c r="C39" s="53" t="s">
        <v>178</v>
      </c>
      <c r="D39" s="53" t="s">
        <v>178</v>
      </c>
      <c r="E39" s="53"/>
      <c r="F39" s="42">
        <v>0</v>
      </c>
      <c r="G39" s="42">
        <v>0</v>
      </c>
      <c r="H39" s="42">
        <v>0</v>
      </c>
      <c r="I39" s="42">
        <v>0</v>
      </c>
      <c r="J39" s="42">
        <v>0</v>
      </c>
      <c r="K39" s="42">
        <v>0</v>
      </c>
      <c r="L39" s="42">
        <v>0</v>
      </c>
      <c r="M39" s="42">
        <v>0</v>
      </c>
      <c r="O39" s="84" t="s">
        <v>139</v>
      </c>
      <c r="Q39" s="53">
        <v>0</v>
      </c>
    </row>
    <row r="40" spans="2:17">
      <c r="B40" s="53" t="s">
        <v>179</v>
      </c>
      <c r="C40" s="53" t="s">
        <v>180</v>
      </c>
      <c r="D40" s="53" t="s">
        <v>180</v>
      </c>
      <c r="E40" s="53"/>
      <c r="F40" s="42">
        <v>0</v>
      </c>
      <c r="G40" s="42">
        <v>0</v>
      </c>
      <c r="H40" s="42">
        <v>0</v>
      </c>
      <c r="I40" s="42">
        <v>0</v>
      </c>
      <c r="J40" s="42">
        <v>0</v>
      </c>
      <c r="K40" s="42">
        <v>0</v>
      </c>
      <c r="L40" s="42">
        <v>0</v>
      </c>
      <c r="M40" s="42">
        <v>0</v>
      </c>
      <c r="O40" s="84" t="s">
        <v>139</v>
      </c>
      <c r="Q40" s="53">
        <v>0</v>
      </c>
    </row>
    <row r="41" spans="2:17">
      <c r="B41" s="53" t="s">
        <v>153</v>
      </c>
      <c r="C41" s="53" t="s">
        <v>181</v>
      </c>
      <c r="D41" s="53" t="s">
        <v>182</v>
      </c>
      <c r="E41" s="54">
        <v>0</v>
      </c>
      <c r="F41" s="42">
        <v>0</v>
      </c>
      <c r="G41" s="42">
        <v>0</v>
      </c>
      <c r="H41" s="42">
        <v>0</v>
      </c>
      <c r="I41" s="42">
        <v>0</v>
      </c>
      <c r="J41" s="42">
        <v>0</v>
      </c>
      <c r="K41" s="42">
        <v>0</v>
      </c>
      <c r="L41" s="42">
        <v>0</v>
      </c>
      <c r="M41" s="42">
        <v>0</v>
      </c>
      <c r="O41" s="84" t="s">
        <v>139</v>
      </c>
      <c r="Q41" s="53">
        <v>1</v>
      </c>
    </row>
    <row r="42" spans="2:17">
      <c r="B42" s="53" t="s">
        <v>183</v>
      </c>
      <c r="C42" s="53" t="s">
        <v>184</v>
      </c>
      <c r="D42" s="53" t="s">
        <v>174</v>
      </c>
      <c r="E42" s="54">
        <v>0</v>
      </c>
      <c r="F42" s="42">
        <v>0</v>
      </c>
      <c r="G42" s="42">
        <v>0</v>
      </c>
      <c r="H42" s="42">
        <v>0</v>
      </c>
      <c r="I42" s="42">
        <v>0</v>
      </c>
      <c r="J42" s="42">
        <v>0</v>
      </c>
      <c r="K42" s="42">
        <v>0</v>
      </c>
      <c r="L42" s="42">
        <v>0</v>
      </c>
      <c r="M42" s="42">
        <v>0</v>
      </c>
      <c r="O42" s="84" t="s">
        <v>139</v>
      </c>
      <c r="Q42" s="53">
        <v>1</v>
      </c>
    </row>
    <row r="43" spans="2:17">
      <c r="B43" s="53" t="s">
        <v>183</v>
      </c>
      <c r="C43" s="53" t="s">
        <v>185</v>
      </c>
      <c r="D43" s="53" t="s">
        <v>186</v>
      </c>
      <c r="E43" s="54">
        <v>0</v>
      </c>
      <c r="F43" s="42">
        <v>0</v>
      </c>
      <c r="G43" s="42">
        <v>0</v>
      </c>
      <c r="H43" s="42">
        <v>0</v>
      </c>
      <c r="I43" s="42">
        <v>0</v>
      </c>
      <c r="J43" s="42">
        <v>0</v>
      </c>
      <c r="K43" s="42">
        <v>0</v>
      </c>
      <c r="L43" s="42">
        <v>0</v>
      </c>
      <c r="M43" s="42">
        <v>0</v>
      </c>
      <c r="O43" s="84" t="s">
        <v>139</v>
      </c>
      <c r="Q43" s="53">
        <v>1</v>
      </c>
    </row>
    <row r="44" spans="2:17">
      <c r="B44" s="53" t="s">
        <v>183</v>
      </c>
      <c r="C44" s="53" t="s">
        <v>187</v>
      </c>
      <c r="D44" s="53" t="s">
        <v>174</v>
      </c>
      <c r="E44" s="54">
        <v>0</v>
      </c>
      <c r="F44" s="42">
        <v>0</v>
      </c>
      <c r="G44" s="42">
        <v>0</v>
      </c>
      <c r="H44" s="42">
        <v>0</v>
      </c>
      <c r="I44" s="42">
        <v>0</v>
      </c>
      <c r="J44" s="42">
        <v>0</v>
      </c>
      <c r="K44" s="42">
        <v>0</v>
      </c>
      <c r="L44" s="42">
        <v>0</v>
      </c>
      <c r="M44" s="42">
        <v>0</v>
      </c>
      <c r="O44" s="84" t="s">
        <v>139</v>
      </c>
      <c r="Q44" s="53">
        <v>1</v>
      </c>
    </row>
    <row r="45" spans="2:17">
      <c r="B45" s="53" t="s">
        <v>188</v>
      </c>
      <c r="C45" s="53" t="s">
        <v>189</v>
      </c>
      <c r="D45" s="53" t="s">
        <v>190</v>
      </c>
      <c r="E45" s="53"/>
      <c r="F45" s="42">
        <v>0</v>
      </c>
      <c r="G45" s="42">
        <v>0</v>
      </c>
      <c r="H45" s="42">
        <v>0</v>
      </c>
      <c r="I45" s="42">
        <v>0</v>
      </c>
      <c r="J45" s="42">
        <v>0</v>
      </c>
      <c r="K45" s="42">
        <v>0</v>
      </c>
      <c r="L45" s="42">
        <v>0</v>
      </c>
      <c r="M45" s="42">
        <v>0</v>
      </c>
      <c r="O45" s="84" t="s">
        <v>139</v>
      </c>
      <c r="Q45" s="53">
        <v>0</v>
      </c>
    </row>
    <row r="46" spans="2:17">
      <c r="B46" s="53" t="s">
        <v>191</v>
      </c>
      <c r="C46" s="53" t="s">
        <v>192</v>
      </c>
      <c r="D46" s="53" t="s">
        <v>192</v>
      </c>
      <c r="E46" s="53"/>
      <c r="F46" s="42">
        <v>0</v>
      </c>
      <c r="G46" s="42">
        <v>0</v>
      </c>
      <c r="H46" s="42">
        <v>0</v>
      </c>
      <c r="I46" s="42">
        <v>0</v>
      </c>
      <c r="J46" s="42">
        <v>0</v>
      </c>
      <c r="K46" s="42">
        <v>0</v>
      </c>
      <c r="L46" s="42">
        <v>0</v>
      </c>
      <c r="M46" s="42">
        <v>0</v>
      </c>
      <c r="O46" s="84" t="s">
        <v>139</v>
      </c>
      <c r="Q46" s="53">
        <v>0</v>
      </c>
    </row>
    <row r="47" spans="2:17">
      <c r="B47" s="53" t="s">
        <v>193</v>
      </c>
      <c r="C47" s="53" t="s">
        <v>194</v>
      </c>
      <c r="D47" s="53" t="s">
        <v>194</v>
      </c>
      <c r="E47" s="53"/>
      <c r="F47" s="42">
        <v>0</v>
      </c>
      <c r="G47" s="42">
        <v>0</v>
      </c>
      <c r="H47" s="42">
        <v>0</v>
      </c>
      <c r="I47" s="42">
        <v>0</v>
      </c>
      <c r="J47" s="42">
        <v>0</v>
      </c>
      <c r="K47" s="42">
        <v>0</v>
      </c>
      <c r="L47" s="42">
        <v>0</v>
      </c>
      <c r="M47" s="42">
        <v>0</v>
      </c>
      <c r="O47" s="84" t="s">
        <v>139</v>
      </c>
      <c r="Q47" s="53">
        <v>0</v>
      </c>
    </row>
    <row r="48" spans="2:17">
      <c r="B48" s="53" t="s">
        <v>195</v>
      </c>
      <c r="C48" s="53" t="s">
        <v>196</v>
      </c>
      <c r="D48" s="53" t="s">
        <v>197</v>
      </c>
      <c r="E48" s="54">
        <v>0</v>
      </c>
      <c r="F48" s="42">
        <v>0</v>
      </c>
      <c r="G48" s="42">
        <v>0</v>
      </c>
      <c r="H48" s="42">
        <v>0</v>
      </c>
      <c r="I48" s="42">
        <v>0</v>
      </c>
      <c r="J48" s="42">
        <v>0</v>
      </c>
      <c r="K48" s="42">
        <v>0</v>
      </c>
      <c r="L48" s="42">
        <v>0</v>
      </c>
      <c r="M48" s="42">
        <v>0</v>
      </c>
      <c r="O48" s="84" t="s">
        <v>139</v>
      </c>
      <c r="Q48" s="53">
        <v>1</v>
      </c>
    </row>
    <row r="49" spans="2:17">
      <c r="B49" s="53" t="s">
        <v>195</v>
      </c>
      <c r="C49" s="53" t="s">
        <v>198</v>
      </c>
      <c r="D49" s="53" t="s">
        <v>197</v>
      </c>
      <c r="E49" s="54">
        <v>0</v>
      </c>
      <c r="F49" s="42">
        <v>0</v>
      </c>
      <c r="G49" s="42">
        <v>0</v>
      </c>
      <c r="H49" s="42">
        <v>0</v>
      </c>
      <c r="I49" s="42">
        <v>0</v>
      </c>
      <c r="J49" s="42">
        <v>0</v>
      </c>
      <c r="K49" s="42">
        <v>0</v>
      </c>
      <c r="L49" s="42">
        <v>0</v>
      </c>
      <c r="M49" s="42">
        <v>0</v>
      </c>
      <c r="O49" s="84" t="s">
        <v>139</v>
      </c>
      <c r="Q49" s="53">
        <v>1</v>
      </c>
    </row>
    <row r="50" spans="2:17">
      <c r="B50" s="53" t="s">
        <v>195</v>
      </c>
      <c r="C50" s="53" t="s">
        <v>199</v>
      </c>
      <c r="D50" s="53" t="s">
        <v>197</v>
      </c>
      <c r="E50" s="54">
        <v>0</v>
      </c>
      <c r="F50" s="42">
        <v>0</v>
      </c>
      <c r="G50" s="42">
        <v>0</v>
      </c>
      <c r="H50" s="42">
        <v>0</v>
      </c>
      <c r="I50" s="42">
        <v>0</v>
      </c>
      <c r="J50" s="42">
        <v>0</v>
      </c>
      <c r="K50" s="42">
        <v>0</v>
      </c>
      <c r="L50" s="42">
        <v>0</v>
      </c>
      <c r="M50" s="42">
        <v>0</v>
      </c>
      <c r="O50" s="84" t="s">
        <v>139</v>
      </c>
      <c r="Q50" s="53">
        <v>1</v>
      </c>
    </row>
    <row r="51" spans="2:17">
      <c r="B51" s="53" t="s">
        <v>200</v>
      </c>
      <c r="C51" s="53" t="s">
        <v>201</v>
      </c>
      <c r="D51" s="53" t="s">
        <v>202</v>
      </c>
      <c r="E51" s="53"/>
      <c r="F51" s="42">
        <v>0</v>
      </c>
      <c r="G51" s="42">
        <v>0</v>
      </c>
      <c r="H51" s="42">
        <v>0</v>
      </c>
      <c r="I51" s="42">
        <v>0</v>
      </c>
      <c r="J51" s="42">
        <v>0</v>
      </c>
      <c r="K51" s="42">
        <v>0</v>
      </c>
      <c r="L51" s="42">
        <v>0</v>
      </c>
      <c r="M51" s="42">
        <v>0</v>
      </c>
      <c r="O51" s="84" t="s">
        <v>139</v>
      </c>
      <c r="Q51" s="53">
        <v>0</v>
      </c>
    </row>
    <row r="52" spans="2:17">
      <c r="B52" s="53" t="s">
        <v>200</v>
      </c>
      <c r="C52" s="53" t="s">
        <v>203</v>
      </c>
      <c r="D52" s="53" t="s">
        <v>204</v>
      </c>
      <c r="E52" s="54">
        <v>0</v>
      </c>
      <c r="F52" s="42">
        <v>0</v>
      </c>
      <c r="G52" s="42">
        <v>0</v>
      </c>
      <c r="H52" s="42">
        <v>0</v>
      </c>
      <c r="I52" s="42">
        <v>0</v>
      </c>
      <c r="J52" s="42">
        <v>0</v>
      </c>
      <c r="K52" s="42">
        <v>0</v>
      </c>
      <c r="L52" s="42">
        <v>0</v>
      </c>
      <c r="M52" s="42">
        <v>0</v>
      </c>
      <c r="O52" s="84" t="s">
        <v>139</v>
      </c>
      <c r="Q52" s="53">
        <v>1</v>
      </c>
    </row>
    <row r="53" spans="2:17">
      <c r="B53" s="53" t="s">
        <v>205</v>
      </c>
      <c r="C53" s="53" t="s">
        <v>206</v>
      </c>
      <c r="D53" s="53" t="s">
        <v>168</v>
      </c>
      <c r="E53" s="54">
        <v>0</v>
      </c>
      <c r="F53" s="42">
        <v>0</v>
      </c>
      <c r="G53" s="42">
        <v>0</v>
      </c>
      <c r="H53" s="42">
        <v>0</v>
      </c>
      <c r="I53" s="42">
        <v>0</v>
      </c>
      <c r="J53" s="42">
        <v>0</v>
      </c>
      <c r="K53" s="42">
        <v>0</v>
      </c>
      <c r="L53" s="42">
        <v>0</v>
      </c>
      <c r="M53" s="42">
        <v>0</v>
      </c>
      <c r="O53" s="84" t="s">
        <v>139</v>
      </c>
      <c r="Q53" s="53">
        <v>1</v>
      </c>
    </row>
    <row r="54" spans="2:17">
      <c r="B54" s="53" t="s">
        <v>207</v>
      </c>
      <c r="C54" s="53" t="s">
        <v>208</v>
      </c>
      <c r="D54" s="53" t="s">
        <v>209</v>
      </c>
      <c r="E54" s="53"/>
      <c r="F54" s="42">
        <v>0</v>
      </c>
      <c r="G54" s="42">
        <v>0</v>
      </c>
      <c r="H54" s="42">
        <v>0</v>
      </c>
      <c r="I54" s="42">
        <v>0</v>
      </c>
      <c r="J54" s="42">
        <v>0</v>
      </c>
      <c r="K54" s="42">
        <v>0</v>
      </c>
      <c r="L54" s="42">
        <v>0</v>
      </c>
      <c r="M54" s="42">
        <v>0</v>
      </c>
      <c r="O54" s="84" t="s">
        <v>139</v>
      </c>
      <c r="Q54" s="53">
        <v>0</v>
      </c>
    </row>
    <row r="55" spans="2:17">
      <c r="B55" s="53" t="s">
        <v>210</v>
      </c>
      <c r="C55" s="53" t="s">
        <v>211</v>
      </c>
      <c r="D55" s="53" t="s">
        <v>211</v>
      </c>
      <c r="E55" s="53"/>
      <c r="F55" s="42">
        <v>0</v>
      </c>
      <c r="G55" s="42">
        <v>0</v>
      </c>
      <c r="H55" s="42">
        <v>0</v>
      </c>
      <c r="I55" s="42">
        <v>0</v>
      </c>
      <c r="J55" s="42">
        <v>0</v>
      </c>
      <c r="K55" s="42">
        <v>0</v>
      </c>
      <c r="L55" s="42">
        <v>0</v>
      </c>
      <c r="M55" s="42">
        <v>0</v>
      </c>
      <c r="O55" s="84" t="s">
        <v>139</v>
      </c>
      <c r="Q55" s="53">
        <v>0</v>
      </c>
    </row>
    <row r="56" spans="2:17">
      <c r="B56" s="53" t="s">
        <v>212</v>
      </c>
      <c r="C56" s="53" t="s">
        <v>212</v>
      </c>
      <c r="D56" s="53" t="s">
        <v>150</v>
      </c>
      <c r="E56" s="54">
        <v>0</v>
      </c>
      <c r="F56" s="42">
        <v>0</v>
      </c>
      <c r="G56" s="42">
        <v>0</v>
      </c>
      <c r="H56" s="42">
        <v>0</v>
      </c>
      <c r="I56" s="42">
        <v>0</v>
      </c>
      <c r="J56" s="42">
        <v>0</v>
      </c>
      <c r="K56" s="42">
        <v>0</v>
      </c>
      <c r="L56" s="42">
        <v>0</v>
      </c>
      <c r="M56" s="42">
        <v>0</v>
      </c>
      <c r="O56" s="84" t="s">
        <v>139</v>
      </c>
      <c r="Q56" s="53">
        <v>1</v>
      </c>
    </row>
    <row r="57" spans="2:17">
      <c r="B57" s="53" t="s">
        <v>213</v>
      </c>
      <c r="C57" s="53" t="s">
        <v>214</v>
      </c>
      <c r="D57" s="53" t="s">
        <v>215</v>
      </c>
      <c r="E57" s="54">
        <v>0</v>
      </c>
      <c r="F57" s="42">
        <v>0</v>
      </c>
      <c r="G57" s="42">
        <v>0</v>
      </c>
      <c r="H57" s="42">
        <v>0</v>
      </c>
      <c r="I57" s="42">
        <v>0</v>
      </c>
      <c r="J57" s="42">
        <v>0</v>
      </c>
      <c r="K57" s="42">
        <v>0</v>
      </c>
      <c r="L57" s="42">
        <v>0</v>
      </c>
      <c r="M57" s="42">
        <v>0</v>
      </c>
      <c r="O57" s="84" t="s">
        <v>139</v>
      </c>
      <c r="Q57" s="53">
        <v>1</v>
      </c>
    </row>
    <row r="58" spans="2:17">
      <c r="B58" s="53" t="s">
        <v>216</v>
      </c>
      <c r="C58" s="53" t="s">
        <v>217</v>
      </c>
      <c r="D58" s="53" t="s">
        <v>218</v>
      </c>
      <c r="E58" s="53"/>
      <c r="F58" s="42">
        <v>0</v>
      </c>
      <c r="G58" s="42">
        <v>0</v>
      </c>
      <c r="H58" s="42">
        <v>0</v>
      </c>
      <c r="I58" s="42">
        <v>0</v>
      </c>
      <c r="J58" s="42">
        <v>0</v>
      </c>
      <c r="K58" s="42">
        <v>0</v>
      </c>
      <c r="L58" s="42">
        <v>0</v>
      </c>
      <c r="M58" s="42">
        <v>0</v>
      </c>
      <c r="O58" s="84" t="s">
        <v>139</v>
      </c>
      <c r="Q58" s="53">
        <v>0</v>
      </c>
    </row>
    <row r="59" spans="2:17">
      <c r="B59" s="53" t="s">
        <v>219</v>
      </c>
      <c r="C59" s="53" t="s">
        <v>219</v>
      </c>
      <c r="D59" s="53" t="s">
        <v>186</v>
      </c>
      <c r="E59" s="53"/>
      <c r="F59" s="42">
        <v>0</v>
      </c>
      <c r="G59" s="42">
        <v>0</v>
      </c>
      <c r="H59" s="42">
        <v>0</v>
      </c>
      <c r="I59" s="42">
        <v>0</v>
      </c>
      <c r="J59" s="42">
        <v>0</v>
      </c>
      <c r="K59" s="42">
        <v>0</v>
      </c>
      <c r="L59" s="42">
        <v>0</v>
      </c>
      <c r="M59" s="42">
        <v>0</v>
      </c>
      <c r="O59" s="84" t="s">
        <v>139</v>
      </c>
      <c r="Q59" s="53">
        <v>0</v>
      </c>
    </row>
    <row r="60" spans="2:17">
      <c r="B60" s="53" t="s">
        <v>220</v>
      </c>
      <c r="C60" s="53" t="s">
        <v>221</v>
      </c>
      <c r="D60" s="53" t="s">
        <v>221</v>
      </c>
      <c r="E60" s="53"/>
      <c r="F60" s="42">
        <v>0</v>
      </c>
      <c r="G60" s="42">
        <v>0</v>
      </c>
      <c r="H60" s="42">
        <v>0</v>
      </c>
      <c r="I60" s="42">
        <v>0</v>
      </c>
      <c r="J60" s="42">
        <v>0</v>
      </c>
      <c r="K60" s="42">
        <v>0</v>
      </c>
      <c r="L60" s="42">
        <v>0</v>
      </c>
      <c r="M60" s="42">
        <v>0</v>
      </c>
      <c r="O60" s="84" t="s">
        <v>139</v>
      </c>
      <c r="Q60" s="53">
        <v>0</v>
      </c>
    </row>
    <row r="61" spans="2:17">
      <c r="B61" s="53" t="s">
        <v>222</v>
      </c>
      <c r="C61" s="53" t="s">
        <v>223</v>
      </c>
      <c r="D61" s="53" t="s">
        <v>224</v>
      </c>
      <c r="E61" s="53"/>
      <c r="F61" s="42">
        <v>0</v>
      </c>
      <c r="G61" s="42">
        <v>0</v>
      </c>
      <c r="H61" s="42">
        <v>0</v>
      </c>
      <c r="I61" s="42">
        <v>0</v>
      </c>
      <c r="J61" s="42">
        <v>0</v>
      </c>
      <c r="K61" s="42">
        <v>0</v>
      </c>
      <c r="L61" s="42">
        <v>0</v>
      </c>
      <c r="M61" s="42">
        <v>0</v>
      </c>
      <c r="O61" s="84" t="s">
        <v>139</v>
      </c>
      <c r="Q61" s="53">
        <v>0</v>
      </c>
    </row>
    <row r="62" spans="2:17">
      <c r="B62" s="53" t="s">
        <v>225</v>
      </c>
      <c r="C62" s="53" t="s">
        <v>226</v>
      </c>
      <c r="D62" s="53" t="s">
        <v>227</v>
      </c>
      <c r="E62" s="54">
        <v>0</v>
      </c>
      <c r="F62" s="42">
        <v>0</v>
      </c>
      <c r="G62" s="42">
        <v>0</v>
      </c>
      <c r="H62" s="42">
        <v>0</v>
      </c>
      <c r="I62" s="42">
        <v>0</v>
      </c>
      <c r="J62" s="42">
        <v>0</v>
      </c>
      <c r="K62" s="42">
        <v>0</v>
      </c>
      <c r="L62" s="42">
        <v>0</v>
      </c>
      <c r="M62" s="42">
        <v>0</v>
      </c>
      <c r="O62" s="84" t="s">
        <v>139</v>
      </c>
      <c r="Q62" s="53">
        <v>1</v>
      </c>
    </row>
    <row r="63" spans="2:17">
      <c r="B63" s="53" t="s">
        <v>228</v>
      </c>
      <c r="C63" s="53" t="s">
        <v>229</v>
      </c>
      <c r="D63" s="53" t="s">
        <v>229</v>
      </c>
      <c r="E63" s="53"/>
      <c r="F63" s="42">
        <v>0</v>
      </c>
      <c r="G63" s="42">
        <v>0</v>
      </c>
      <c r="H63" s="42">
        <v>0</v>
      </c>
      <c r="I63" s="42">
        <v>0</v>
      </c>
      <c r="J63" s="42">
        <v>0</v>
      </c>
      <c r="K63" s="42">
        <v>0</v>
      </c>
      <c r="L63" s="42">
        <v>0</v>
      </c>
      <c r="M63" s="42">
        <v>0</v>
      </c>
      <c r="O63" s="84" t="s">
        <v>139</v>
      </c>
      <c r="Q63" s="53">
        <v>0</v>
      </c>
    </row>
    <row r="64" spans="2:17">
      <c r="B64" s="53" t="s">
        <v>230</v>
      </c>
      <c r="C64" s="53" t="s">
        <v>231</v>
      </c>
      <c r="D64" s="53" t="s">
        <v>232</v>
      </c>
      <c r="E64" s="54">
        <v>0</v>
      </c>
      <c r="F64" s="42">
        <v>0</v>
      </c>
      <c r="G64" s="42">
        <v>0</v>
      </c>
      <c r="H64" s="42">
        <v>0</v>
      </c>
      <c r="I64" s="42">
        <v>0</v>
      </c>
      <c r="J64" s="42">
        <v>0</v>
      </c>
      <c r="K64" s="42">
        <v>0</v>
      </c>
      <c r="L64" s="42">
        <v>0</v>
      </c>
      <c r="M64" s="42">
        <v>0</v>
      </c>
      <c r="O64" s="84" t="s">
        <v>139</v>
      </c>
      <c r="Q64" s="53">
        <v>1</v>
      </c>
    </row>
    <row r="65" spans="2:17">
      <c r="B65" s="53" t="s">
        <v>233</v>
      </c>
      <c r="C65" s="53" t="s">
        <v>234</v>
      </c>
      <c r="D65" s="53" t="s">
        <v>234</v>
      </c>
      <c r="E65" s="54">
        <v>0</v>
      </c>
      <c r="F65" s="42">
        <v>0</v>
      </c>
      <c r="G65" s="42">
        <v>0</v>
      </c>
      <c r="H65" s="42">
        <v>0</v>
      </c>
      <c r="I65" s="42">
        <v>0</v>
      </c>
      <c r="J65" s="42">
        <v>0</v>
      </c>
      <c r="K65" s="42">
        <v>0</v>
      </c>
      <c r="L65" s="42">
        <v>0</v>
      </c>
      <c r="M65" s="42">
        <v>0</v>
      </c>
      <c r="O65" s="84" t="s">
        <v>139</v>
      </c>
      <c r="Q65" s="53">
        <v>1</v>
      </c>
    </row>
    <row r="66" spans="2:17">
      <c r="B66" s="53" t="s">
        <v>233</v>
      </c>
      <c r="C66" s="53" t="s">
        <v>235</v>
      </c>
      <c r="D66" s="53" t="s">
        <v>235</v>
      </c>
      <c r="E66" s="54">
        <v>0</v>
      </c>
      <c r="F66" s="42">
        <v>0</v>
      </c>
      <c r="G66" s="42">
        <v>0</v>
      </c>
      <c r="H66" s="42">
        <v>0</v>
      </c>
      <c r="I66" s="42">
        <v>0</v>
      </c>
      <c r="J66" s="42">
        <v>0</v>
      </c>
      <c r="K66" s="42">
        <v>0</v>
      </c>
      <c r="L66" s="42">
        <v>0</v>
      </c>
      <c r="M66" s="42">
        <v>0</v>
      </c>
      <c r="O66" s="84" t="s">
        <v>139</v>
      </c>
      <c r="Q66" s="53">
        <v>1</v>
      </c>
    </row>
    <row r="67" spans="2:17">
      <c r="B67" s="53" t="s">
        <v>236</v>
      </c>
      <c r="C67" s="53" t="s">
        <v>237</v>
      </c>
      <c r="D67" s="53" t="s">
        <v>237</v>
      </c>
      <c r="E67" s="53"/>
      <c r="F67" s="42">
        <v>0</v>
      </c>
      <c r="G67" s="42">
        <v>0</v>
      </c>
      <c r="H67" s="42">
        <v>0</v>
      </c>
      <c r="I67" s="42">
        <v>0</v>
      </c>
      <c r="J67" s="42">
        <v>0</v>
      </c>
      <c r="K67" s="42">
        <v>0</v>
      </c>
      <c r="L67" s="42">
        <v>0</v>
      </c>
      <c r="M67" s="42">
        <v>0</v>
      </c>
      <c r="O67" s="84" t="s">
        <v>139</v>
      </c>
      <c r="Q67" s="53">
        <v>0</v>
      </c>
    </row>
    <row r="68" spans="2:17">
      <c r="B68" s="53" t="s">
        <v>238</v>
      </c>
      <c r="C68" s="53" t="s">
        <v>238</v>
      </c>
      <c r="D68" s="53" t="s">
        <v>238</v>
      </c>
      <c r="E68" s="53"/>
      <c r="F68" s="42">
        <v>0</v>
      </c>
      <c r="G68" s="42">
        <v>0</v>
      </c>
      <c r="H68" s="42">
        <v>0</v>
      </c>
      <c r="I68" s="42">
        <v>0</v>
      </c>
      <c r="J68" s="42">
        <v>0</v>
      </c>
      <c r="K68" s="42">
        <v>0</v>
      </c>
      <c r="L68" s="42">
        <v>0</v>
      </c>
      <c r="M68" s="42">
        <v>0</v>
      </c>
      <c r="O68" s="84" t="s">
        <v>139</v>
      </c>
      <c r="Q68" s="53">
        <v>0</v>
      </c>
    </row>
    <row r="69" spans="2:17">
      <c r="B69" s="53" t="s">
        <v>239</v>
      </c>
      <c r="C69" s="53" t="s">
        <v>240</v>
      </c>
      <c r="D69" s="53" t="s">
        <v>148</v>
      </c>
      <c r="E69" s="54">
        <v>0</v>
      </c>
      <c r="F69" s="54">
        <v>0</v>
      </c>
      <c r="G69" s="54">
        <v>0</v>
      </c>
      <c r="H69" s="54">
        <v>0</v>
      </c>
      <c r="I69" s="54">
        <v>0</v>
      </c>
      <c r="J69" s="54">
        <v>0</v>
      </c>
      <c r="K69" s="54">
        <v>0</v>
      </c>
      <c r="L69" s="54">
        <v>0</v>
      </c>
      <c r="M69" s="54">
        <v>0</v>
      </c>
      <c r="O69" s="84" t="s">
        <v>139</v>
      </c>
      <c r="Q69" s="53">
        <v>1</v>
      </c>
    </row>
    <row r="70" spans="2:17">
      <c r="B70" s="53" t="s">
        <v>241</v>
      </c>
      <c r="C70" s="53" t="s">
        <v>242</v>
      </c>
      <c r="D70" s="53" t="s">
        <v>243</v>
      </c>
      <c r="E70" s="54">
        <v>0</v>
      </c>
      <c r="F70" s="42">
        <v>0</v>
      </c>
      <c r="G70" s="42">
        <v>0</v>
      </c>
      <c r="H70" s="42">
        <v>0</v>
      </c>
      <c r="I70" s="42">
        <v>0</v>
      </c>
      <c r="J70" s="42">
        <v>0</v>
      </c>
      <c r="K70" s="42">
        <v>0</v>
      </c>
      <c r="L70" s="42">
        <v>0</v>
      </c>
      <c r="M70" s="42">
        <v>0</v>
      </c>
      <c r="O70" s="84" t="s">
        <v>139</v>
      </c>
      <c r="Q70" s="53">
        <v>1</v>
      </c>
    </row>
    <row r="71" spans="2:17">
      <c r="B71" s="53" t="s">
        <v>244</v>
      </c>
      <c r="C71" s="53" t="s">
        <v>245</v>
      </c>
      <c r="D71" s="53" t="s">
        <v>246</v>
      </c>
      <c r="E71" s="54">
        <v>0</v>
      </c>
      <c r="F71" s="42">
        <v>0</v>
      </c>
      <c r="G71" s="42">
        <v>0</v>
      </c>
      <c r="H71" s="42">
        <v>0</v>
      </c>
      <c r="I71" s="42">
        <v>0</v>
      </c>
      <c r="J71" s="42">
        <v>0</v>
      </c>
      <c r="K71" s="42">
        <v>0</v>
      </c>
      <c r="L71" s="42">
        <v>0</v>
      </c>
      <c r="M71" s="42">
        <v>0</v>
      </c>
      <c r="O71" s="84" t="s">
        <v>139</v>
      </c>
      <c r="Q71" s="53">
        <v>1</v>
      </c>
    </row>
    <row r="72" spans="2:17">
      <c r="B72" s="53" t="s">
        <v>244</v>
      </c>
      <c r="C72" s="53" t="s">
        <v>247</v>
      </c>
      <c r="D72" s="53" t="s">
        <v>246</v>
      </c>
      <c r="E72" s="54">
        <v>0</v>
      </c>
      <c r="F72" s="42">
        <v>0</v>
      </c>
      <c r="G72" s="42">
        <v>0</v>
      </c>
      <c r="H72" s="42">
        <v>0</v>
      </c>
      <c r="I72" s="42">
        <v>0</v>
      </c>
      <c r="J72" s="42">
        <v>0</v>
      </c>
      <c r="K72" s="42">
        <v>0</v>
      </c>
      <c r="L72" s="42">
        <v>0</v>
      </c>
      <c r="M72" s="42">
        <v>0</v>
      </c>
      <c r="O72" s="84" t="s">
        <v>139</v>
      </c>
      <c r="Q72" s="53">
        <v>1</v>
      </c>
    </row>
    <row r="73" spans="2:17">
      <c r="B73" s="53" t="s">
        <v>248</v>
      </c>
      <c r="C73" s="53" t="s">
        <v>249</v>
      </c>
      <c r="D73" s="53" t="s">
        <v>249</v>
      </c>
      <c r="E73" s="53"/>
      <c r="F73" s="42">
        <v>0</v>
      </c>
      <c r="G73" s="42">
        <v>0</v>
      </c>
      <c r="H73" s="42">
        <v>0</v>
      </c>
      <c r="I73" s="42">
        <v>0</v>
      </c>
      <c r="J73" s="42">
        <v>0</v>
      </c>
      <c r="K73" s="42">
        <v>0</v>
      </c>
      <c r="L73" s="42">
        <v>0</v>
      </c>
      <c r="M73" s="42">
        <v>0</v>
      </c>
      <c r="O73" s="84" t="s">
        <v>139</v>
      </c>
      <c r="Q73" s="53">
        <v>0</v>
      </c>
    </row>
    <row r="74" spans="2:17">
      <c r="B74" s="53" t="s">
        <v>250</v>
      </c>
      <c r="C74" s="53" t="s">
        <v>251</v>
      </c>
      <c r="D74" s="53" t="s">
        <v>252</v>
      </c>
      <c r="E74" s="54">
        <v>0</v>
      </c>
      <c r="F74" s="42">
        <v>0</v>
      </c>
      <c r="G74" s="42">
        <v>0</v>
      </c>
      <c r="H74" s="42">
        <v>0</v>
      </c>
      <c r="I74" s="42">
        <v>0</v>
      </c>
      <c r="J74" s="42">
        <v>0</v>
      </c>
      <c r="K74" s="42">
        <v>0</v>
      </c>
      <c r="L74" s="42">
        <v>0</v>
      </c>
      <c r="M74" s="42">
        <v>0</v>
      </c>
      <c r="O74" s="84" t="s">
        <v>139</v>
      </c>
      <c r="Q74" s="53">
        <v>1</v>
      </c>
    </row>
    <row r="75" spans="2:17">
      <c r="B75" s="53" t="s">
        <v>250</v>
      </c>
      <c r="C75" s="53" t="s">
        <v>253</v>
      </c>
      <c r="D75" s="53" t="s">
        <v>252</v>
      </c>
      <c r="E75" s="54">
        <v>0</v>
      </c>
      <c r="F75" s="42">
        <v>0</v>
      </c>
      <c r="G75" s="42">
        <v>0</v>
      </c>
      <c r="H75" s="42">
        <v>0</v>
      </c>
      <c r="I75" s="42">
        <v>0</v>
      </c>
      <c r="J75" s="42">
        <v>0</v>
      </c>
      <c r="K75" s="42">
        <v>0</v>
      </c>
      <c r="L75" s="42">
        <v>0</v>
      </c>
      <c r="M75" s="42">
        <v>0</v>
      </c>
      <c r="O75" s="84" t="s">
        <v>139</v>
      </c>
      <c r="Q75" s="53">
        <v>1</v>
      </c>
    </row>
    <row r="76" spans="2:17">
      <c r="B76" s="53" t="s">
        <v>254</v>
      </c>
      <c r="C76" s="53" t="s">
        <v>255</v>
      </c>
      <c r="D76" s="53" t="s">
        <v>256</v>
      </c>
      <c r="E76" s="54">
        <v>0</v>
      </c>
      <c r="F76" s="42">
        <v>0</v>
      </c>
      <c r="G76" s="42">
        <v>0</v>
      </c>
      <c r="H76" s="42">
        <v>0</v>
      </c>
      <c r="I76" s="42">
        <v>0</v>
      </c>
      <c r="J76" s="42">
        <v>0</v>
      </c>
      <c r="K76" s="42">
        <v>0</v>
      </c>
      <c r="L76" s="42">
        <v>0</v>
      </c>
      <c r="M76" s="42">
        <v>0</v>
      </c>
      <c r="O76" s="84" t="s">
        <v>139</v>
      </c>
      <c r="Q76" s="53">
        <v>1</v>
      </c>
    </row>
    <row r="77" spans="2:17">
      <c r="B77" s="53" t="s">
        <v>257</v>
      </c>
      <c r="C77" s="53" t="s">
        <v>258</v>
      </c>
      <c r="D77" s="53" t="s">
        <v>259</v>
      </c>
      <c r="E77" s="54">
        <v>0</v>
      </c>
      <c r="F77" s="42">
        <v>0</v>
      </c>
      <c r="G77" s="42">
        <v>0</v>
      </c>
      <c r="H77" s="42">
        <v>0</v>
      </c>
      <c r="I77" s="42">
        <v>0</v>
      </c>
      <c r="J77" s="42">
        <v>0</v>
      </c>
      <c r="K77" s="42">
        <v>0</v>
      </c>
      <c r="L77" s="42">
        <v>0</v>
      </c>
      <c r="M77" s="42">
        <v>0</v>
      </c>
      <c r="O77" s="84" t="s">
        <v>139</v>
      </c>
      <c r="Q77" s="53">
        <v>1</v>
      </c>
    </row>
    <row r="78" spans="2:17" s="144" customFormat="1">
      <c r="B78" s="148"/>
      <c r="C78" s="148"/>
      <c r="D78" s="148"/>
      <c r="E78" s="149"/>
      <c r="F78" s="150"/>
      <c r="G78" s="150"/>
      <c r="H78" s="150"/>
      <c r="I78" s="150"/>
      <c r="J78" s="150"/>
      <c r="K78" s="150"/>
      <c r="L78" s="150"/>
      <c r="M78" s="150"/>
      <c r="O78" s="151"/>
      <c r="Q78" s="148"/>
    </row>
    <row r="79" spans="2:17">
      <c r="B79" s="53" t="s">
        <v>260</v>
      </c>
      <c r="C79" s="53" t="s">
        <v>261</v>
      </c>
      <c r="D79" s="53" t="s">
        <v>262</v>
      </c>
      <c r="E79" s="103"/>
      <c r="F79" s="101">
        <v>0</v>
      </c>
      <c r="G79" s="101">
        <v>0</v>
      </c>
      <c r="H79" s="101">
        <v>0</v>
      </c>
      <c r="I79" s="101">
        <v>0</v>
      </c>
      <c r="J79" s="101">
        <v>0</v>
      </c>
      <c r="K79" s="101">
        <v>0</v>
      </c>
      <c r="L79" s="101">
        <v>0</v>
      </c>
      <c r="M79" s="101">
        <v>0</v>
      </c>
      <c r="O79" s="100" t="s">
        <v>263</v>
      </c>
      <c r="Q79" s="53">
        <v>0</v>
      </c>
    </row>
    <row r="80" spans="2:17">
      <c r="B80" s="53" t="s">
        <v>264</v>
      </c>
      <c r="C80" s="53" t="s">
        <v>265</v>
      </c>
      <c r="D80" s="53" t="s">
        <v>265</v>
      </c>
      <c r="E80" s="103"/>
      <c r="F80" s="101">
        <v>0</v>
      </c>
      <c r="G80" s="101">
        <v>0</v>
      </c>
      <c r="H80" s="101">
        <v>0</v>
      </c>
      <c r="I80" s="101">
        <v>0</v>
      </c>
      <c r="J80" s="101">
        <v>0</v>
      </c>
      <c r="K80" s="101">
        <v>0</v>
      </c>
      <c r="L80" s="101">
        <v>0</v>
      </c>
      <c r="M80" s="101">
        <v>0</v>
      </c>
      <c r="O80" s="100" t="s">
        <v>263</v>
      </c>
      <c r="Q80" s="53">
        <v>0</v>
      </c>
    </row>
    <row r="81" spans="2:17">
      <c r="B81" s="53" t="s">
        <v>266</v>
      </c>
      <c r="C81" s="53" t="s">
        <v>267</v>
      </c>
      <c r="D81" s="53" t="s">
        <v>267</v>
      </c>
      <c r="E81" s="103"/>
      <c r="F81" s="101">
        <v>0</v>
      </c>
      <c r="G81" s="101">
        <v>0</v>
      </c>
      <c r="H81" s="101">
        <v>0</v>
      </c>
      <c r="I81" s="101">
        <v>0</v>
      </c>
      <c r="J81" s="101">
        <v>0</v>
      </c>
      <c r="K81" s="101">
        <v>0</v>
      </c>
      <c r="L81" s="101">
        <v>0</v>
      </c>
      <c r="M81" s="101">
        <v>0</v>
      </c>
      <c r="O81" s="100" t="s">
        <v>263</v>
      </c>
      <c r="Q81" s="53">
        <v>0</v>
      </c>
    </row>
    <row r="82" spans="2:17">
      <c r="B82" s="53" t="s">
        <v>268</v>
      </c>
      <c r="C82" s="53" t="s">
        <v>269</v>
      </c>
      <c r="D82" s="53" t="s">
        <v>269</v>
      </c>
      <c r="E82" s="103"/>
      <c r="F82" s="101">
        <v>0</v>
      </c>
      <c r="G82" s="101">
        <v>0</v>
      </c>
      <c r="H82" s="101">
        <v>0</v>
      </c>
      <c r="I82" s="101">
        <v>0</v>
      </c>
      <c r="J82" s="101">
        <v>0</v>
      </c>
      <c r="K82" s="101">
        <v>0</v>
      </c>
      <c r="L82" s="101">
        <v>0</v>
      </c>
      <c r="M82" s="101">
        <v>0</v>
      </c>
      <c r="O82" s="100" t="s">
        <v>263</v>
      </c>
      <c r="Q82" s="53">
        <v>0</v>
      </c>
    </row>
    <row r="83" spans="2:17">
      <c r="B83" s="53" t="s">
        <v>270</v>
      </c>
      <c r="C83" s="53" t="s">
        <v>271</v>
      </c>
      <c r="D83" s="53" t="s">
        <v>271</v>
      </c>
      <c r="E83" s="103"/>
      <c r="F83" s="101">
        <v>0</v>
      </c>
      <c r="G83" s="101">
        <v>0</v>
      </c>
      <c r="H83" s="101">
        <v>0</v>
      </c>
      <c r="I83" s="101">
        <v>0</v>
      </c>
      <c r="J83" s="101">
        <v>0</v>
      </c>
      <c r="K83" s="101">
        <v>0</v>
      </c>
      <c r="L83" s="101">
        <v>0</v>
      </c>
      <c r="M83" s="101">
        <v>0</v>
      </c>
      <c r="O83" s="100" t="s">
        <v>263</v>
      </c>
      <c r="Q83" s="53">
        <v>0</v>
      </c>
    </row>
    <row r="84" spans="2:17">
      <c r="B84" s="53" t="s">
        <v>272</v>
      </c>
      <c r="C84" s="53" t="s">
        <v>273</v>
      </c>
      <c r="D84" s="53" t="s">
        <v>273</v>
      </c>
      <c r="E84" s="103"/>
      <c r="F84" s="101">
        <v>0</v>
      </c>
      <c r="G84" s="101">
        <v>0</v>
      </c>
      <c r="H84" s="101">
        <v>0</v>
      </c>
      <c r="I84" s="101">
        <v>0</v>
      </c>
      <c r="J84" s="101">
        <v>0</v>
      </c>
      <c r="K84" s="101">
        <v>0</v>
      </c>
      <c r="L84" s="101">
        <v>0</v>
      </c>
      <c r="M84" s="101">
        <v>0</v>
      </c>
      <c r="O84" s="100" t="s">
        <v>263</v>
      </c>
      <c r="Q84" s="53">
        <v>0</v>
      </c>
    </row>
    <row r="85" spans="2:17">
      <c r="B85" s="53" t="s">
        <v>274</v>
      </c>
      <c r="C85" s="53" t="s">
        <v>275</v>
      </c>
      <c r="D85" s="53" t="s">
        <v>275</v>
      </c>
      <c r="E85" s="103"/>
      <c r="F85" s="101">
        <v>0</v>
      </c>
      <c r="G85" s="101">
        <v>0</v>
      </c>
      <c r="H85" s="101">
        <v>0</v>
      </c>
      <c r="I85" s="101">
        <v>0</v>
      </c>
      <c r="J85" s="101">
        <v>0</v>
      </c>
      <c r="K85" s="101">
        <v>0</v>
      </c>
      <c r="L85" s="101">
        <v>0</v>
      </c>
      <c r="M85" s="101">
        <v>0</v>
      </c>
      <c r="O85" s="100" t="s">
        <v>263</v>
      </c>
      <c r="Q85" s="53">
        <v>0</v>
      </c>
    </row>
    <row r="86" spans="2:17">
      <c r="B86" s="53" t="s">
        <v>276</v>
      </c>
      <c r="C86" s="53" t="s">
        <v>277</v>
      </c>
      <c r="D86" s="53" t="s">
        <v>174</v>
      </c>
      <c r="E86" s="101">
        <v>0</v>
      </c>
      <c r="F86" s="101">
        <v>0</v>
      </c>
      <c r="G86" s="101">
        <v>0</v>
      </c>
      <c r="H86" s="101">
        <v>0</v>
      </c>
      <c r="I86" s="101">
        <v>0</v>
      </c>
      <c r="J86" s="101">
        <v>0</v>
      </c>
      <c r="K86" s="101">
        <v>0</v>
      </c>
      <c r="L86" s="101">
        <v>0</v>
      </c>
      <c r="M86" s="101">
        <v>0</v>
      </c>
      <c r="O86" s="100" t="s">
        <v>263</v>
      </c>
      <c r="Q86" s="53">
        <v>1</v>
      </c>
    </row>
    <row r="87" spans="2:17">
      <c r="B87" s="53" t="s">
        <v>278</v>
      </c>
      <c r="C87" s="53" t="s">
        <v>279</v>
      </c>
      <c r="D87" s="53" t="s">
        <v>279</v>
      </c>
      <c r="E87" s="103"/>
      <c r="F87" s="101">
        <v>0</v>
      </c>
      <c r="G87" s="101">
        <v>0</v>
      </c>
      <c r="H87" s="101">
        <v>0</v>
      </c>
      <c r="I87" s="101">
        <v>0</v>
      </c>
      <c r="J87" s="101">
        <v>0</v>
      </c>
      <c r="K87" s="101">
        <v>0</v>
      </c>
      <c r="L87" s="101">
        <v>0</v>
      </c>
      <c r="M87" s="101">
        <v>0</v>
      </c>
      <c r="O87" s="100" t="s">
        <v>263</v>
      </c>
      <c r="Q87" s="53">
        <v>0</v>
      </c>
    </row>
    <row r="88" spans="2:17">
      <c r="B88" s="53" t="s">
        <v>280</v>
      </c>
      <c r="C88" s="53" t="s">
        <v>281</v>
      </c>
      <c r="D88" s="53" t="s">
        <v>281</v>
      </c>
      <c r="E88" s="103"/>
      <c r="F88" s="101">
        <v>0</v>
      </c>
      <c r="G88" s="101">
        <v>0</v>
      </c>
      <c r="H88" s="101">
        <v>0</v>
      </c>
      <c r="I88" s="101">
        <v>0</v>
      </c>
      <c r="J88" s="101">
        <v>0</v>
      </c>
      <c r="K88" s="101">
        <v>0</v>
      </c>
      <c r="L88" s="101">
        <v>0</v>
      </c>
      <c r="M88" s="101">
        <v>0</v>
      </c>
      <c r="O88" s="100" t="s">
        <v>263</v>
      </c>
      <c r="Q88" s="53">
        <v>0</v>
      </c>
    </row>
    <row r="89" spans="2:17">
      <c r="B89" s="53" t="s">
        <v>282</v>
      </c>
      <c r="C89" s="53" t="s">
        <v>283</v>
      </c>
      <c r="D89" s="53" t="s">
        <v>284</v>
      </c>
      <c r="E89" s="101">
        <v>0</v>
      </c>
      <c r="F89" s="101">
        <v>0</v>
      </c>
      <c r="G89" s="101">
        <v>0</v>
      </c>
      <c r="H89" s="101">
        <v>0</v>
      </c>
      <c r="I89" s="101">
        <v>0</v>
      </c>
      <c r="J89" s="101">
        <v>0</v>
      </c>
      <c r="K89" s="101">
        <v>0</v>
      </c>
      <c r="L89" s="101">
        <v>0</v>
      </c>
      <c r="M89" s="101">
        <v>0</v>
      </c>
      <c r="O89" s="100" t="s">
        <v>263</v>
      </c>
      <c r="Q89" s="53">
        <v>1</v>
      </c>
    </row>
    <row r="90" spans="2:17">
      <c r="B90" s="53" t="s">
        <v>282</v>
      </c>
      <c r="C90" s="53" t="s">
        <v>285</v>
      </c>
      <c r="D90" s="53" t="s">
        <v>285</v>
      </c>
      <c r="E90" s="103"/>
      <c r="F90" s="101">
        <v>0</v>
      </c>
      <c r="G90" s="101">
        <v>0</v>
      </c>
      <c r="H90" s="101">
        <v>0</v>
      </c>
      <c r="I90" s="101">
        <v>0</v>
      </c>
      <c r="J90" s="101">
        <v>0</v>
      </c>
      <c r="K90" s="101">
        <v>0</v>
      </c>
      <c r="L90" s="101">
        <v>0</v>
      </c>
      <c r="M90" s="101">
        <v>0</v>
      </c>
      <c r="O90" s="100" t="s">
        <v>263</v>
      </c>
      <c r="Q90" s="53">
        <v>0</v>
      </c>
    </row>
    <row r="91" spans="2:17">
      <c r="B91" s="53" t="s">
        <v>282</v>
      </c>
      <c r="C91" s="53" t="s">
        <v>286</v>
      </c>
      <c r="D91" s="53" t="s">
        <v>287</v>
      </c>
      <c r="E91" s="101">
        <v>0</v>
      </c>
      <c r="F91" s="101">
        <v>0</v>
      </c>
      <c r="G91" s="101">
        <v>0</v>
      </c>
      <c r="H91" s="101">
        <v>0</v>
      </c>
      <c r="I91" s="101">
        <v>0</v>
      </c>
      <c r="J91" s="101">
        <v>0</v>
      </c>
      <c r="K91" s="101">
        <v>0</v>
      </c>
      <c r="L91" s="101">
        <v>0</v>
      </c>
      <c r="M91" s="101">
        <v>0</v>
      </c>
      <c r="O91" s="100" t="s">
        <v>263</v>
      </c>
      <c r="Q91" s="53">
        <v>1</v>
      </c>
    </row>
    <row r="92" spans="2:17">
      <c r="B92" s="53" t="s">
        <v>288</v>
      </c>
      <c r="C92" s="53" t="s">
        <v>289</v>
      </c>
      <c r="D92" s="53" t="s">
        <v>290</v>
      </c>
      <c r="E92" s="101">
        <v>0</v>
      </c>
      <c r="F92" s="101">
        <v>0</v>
      </c>
      <c r="G92" s="101">
        <v>0</v>
      </c>
      <c r="H92" s="101">
        <v>0</v>
      </c>
      <c r="I92" s="101">
        <v>0</v>
      </c>
      <c r="J92" s="101">
        <v>0</v>
      </c>
      <c r="K92" s="101">
        <v>0</v>
      </c>
      <c r="L92" s="101">
        <v>0</v>
      </c>
      <c r="M92" s="101">
        <v>0</v>
      </c>
      <c r="O92" s="100" t="s">
        <v>263</v>
      </c>
      <c r="Q92" s="53">
        <v>1</v>
      </c>
    </row>
    <row r="93" spans="2:17">
      <c r="B93" s="53" t="s">
        <v>291</v>
      </c>
      <c r="C93" s="53" t="s">
        <v>292</v>
      </c>
      <c r="D93" s="53" t="s">
        <v>293</v>
      </c>
      <c r="E93" s="101">
        <v>0</v>
      </c>
      <c r="F93" s="101">
        <v>0</v>
      </c>
      <c r="G93" s="101">
        <v>0</v>
      </c>
      <c r="H93" s="101">
        <v>0</v>
      </c>
      <c r="I93" s="101">
        <v>0</v>
      </c>
      <c r="J93" s="101">
        <v>0</v>
      </c>
      <c r="K93" s="101">
        <v>0</v>
      </c>
      <c r="L93" s="101">
        <v>0</v>
      </c>
      <c r="M93" s="101">
        <v>0</v>
      </c>
      <c r="O93" s="100" t="s">
        <v>263</v>
      </c>
      <c r="Q93" s="53">
        <v>1</v>
      </c>
    </row>
    <row r="94" spans="2:17">
      <c r="B94" s="53" t="s">
        <v>294</v>
      </c>
      <c r="C94" s="53" t="s">
        <v>295</v>
      </c>
      <c r="D94" s="55" t="s">
        <v>296</v>
      </c>
      <c r="E94" s="101">
        <v>0</v>
      </c>
      <c r="F94" s="101">
        <v>0</v>
      </c>
      <c r="G94" s="101">
        <v>0</v>
      </c>
      <c r="H94" s="101">
        <v>0</v>
      </c>
      <c r="I94" s="101">
        <v>0</v>
      </c>
      <c r="J94" s="101">
        <v>0</v>
      </c>
      <c r="K94" s="101">
        <v>0</v>
      </c>
      <c r="L94" s="101">
        <v>0</v>
      </c>
      <c r="M94" s="101">
        <v>0</v>
      </c>
      <c r="O94" s="100" t="s">
        <v>263</v>
      </c>
      <c r="Q94" s="55">
        <v>1</v>
      </c>
    </row>
    <row r="95" spans="2:17">
      <c r="B95" s="53" t="s">
        <v>297</v>
      </c>
      <c r="C95" s="53" t="s">
        <v>298</v>
      </c>
      <c r="D95" s="53" t="s">
        <v>299</v>
      </c>
      <c r="E95" s="101">
        <v>0</v>
      </c>
      <c r="F95" s="101">
        <v>0</v>
      </c>
      <c r="G95" s="101">
        <v>0</v>
      </c>
      <c r="H95" s="101">
        <v>0</v>
      </c>
      <c r="I95" s="101">
        <v>0</v>
      </c>
      <c r="J95" s="101">
        <v>0</v>
      </c>
      <c r="K95" s="101">
        <v>0</v>
      </c>
      <c r="L95" s="101">
        <v>0</v>
      </c>
      <c r="M95" s="101">
        <v>0</v>
      </c>
      <c r="O95" s="100" t="s">
        <v>263</v>
      </c>
      <c r="Q95" s="53">
        <v>1</v>
      </c>
    </row>
    <row r="96" spans="2:17">
      <c r="B96" s="53" t="s">
        <v>297</v>
      </c>
      <c r="C96" s="53" t="s">
        <v>300</v>
      </c>
      <c r="D96" s="53" t="s">
        <v>301</v>
      </c>
      <c r="E96" s="101">
        <v>0</v>
      </c>
      <c r="F96" s="101">
        <v>0</v>
      </c>
      <c r="G96" s="101">
        <v>0</v>
      </c>
      <c r="H96" s="101">
        <v>0</v>
      </c>
      <c r="I96" s="101">
        <v>0</v>
      </c>
      <c r="J96" s="101">
        <v>0</v>
      </c>
      <c r="K96" s="101">
        <v>0</v>
      </c>
      <c r="L96" s="101">
        <v>0</v>
      </c>
      <c r="M96" s="101">
        <v>0</v>
      </c>
      <c r="O96" s="100" t="s">
        <v>263</v>
      </c>
      <c r="Q96" s="53">
        <v>1</v>
      </c>
    </row>
    <row r="97" spans="2:17">
      <c r="B97" s="53" t="s">
        <v>297</v>
      </c>
      <c r="C97" s="53" t="s">
        <v>302</v>
      </c>
      <c r="D97" s="53" t="s">
        <v>302</v>
      </c>
      <c r="E97" s="103"/>
      <c r="F97" s="101">
        <v>0</v>
      </c>
      <c r="G97" s="101">
        <v>0</v>
      </c>
      <c r="H97" s="101">
        <v>0</v>
      </c>
      <c r="I97" s="101">
        <v>0</v>
      </c>
      <c r="J97" s="101">
        <v>0</v>
      </c>
      <c r="K97" s="101">
        <v>0</v>
      </c>
      <c r="L97" s="101">
        <v>0</v>
      </c>
      <c r="M97" s="101">
        <v>0</v>
      </c>
      <c r="O97" s="100" t="s">
        <v>263</v>
      </c>
      <c r="Q97" s="53">
        <v>0</v>
      </c>
    </row>
    <row r="98" spans="2:17">
      <c r="B98" s="53" t="s">
        <v>297</v>
      </c>
      <c r="C98" s="53" t="s">
        <v>303</v>
      </c>
      <c r="D98" s="53" t="s">
        <v>303</v>
      </c>
      <c r="E98" s="103"/>
      <c r="F98" s="101">
        <v>0</v>
      </c>
      <c r="G98" s="101">
        <v>0</v>
      </c>
      <c r="H98" s="101">
        <v>0</v>
      </c>
      <c r="I98" s="101">
        <v>0</v>
      </c>
      <c r="J98" s="101">
        <v>0</v>
      </c>
      <c r="K98" s="101">
        <v>0</v>
      </c>
      <c r="L98" s="101">
        <v>0</v>
      </c>
      <c r="M98" s="101">
        <v>0</v>
      </c>
      <c r="O98" s="100" t="s">
        <v>263</v>
      </c>
      <c r="Q98" s="53">
        <v>0</v>
      </c>
    </row>
    <row r="99" spans="2:17">
      <c r="B99" s="53" t="s">
        <v>297</v>
      </c>
      <c r="C99" s="53" t="s">
        <v>304</v>
      </c>
      <c r="D99" s="53" t="s">
        <v>304</v>
      </c>
      <c r="E99" s="103"/>
      <c r="F99" s="101">
        <v>0</v>
      </c>
      <c r="G99" s="101">
        <v>0</v>
      </c>
      <c r="H99" s="101">
        <v>0</v>
      </c>
      <c r="I99" s="101">
        <v>0</v>
      </c>
      <c r="J99" s="101">
        <v>0</v>
      </c>
      <c r="K99" s="101">
        <v>0</v>
      </c>
      <c r="L99" s="101">
        <v>0</v>
      </c>
      <c r="M99" s="101">
        <v>0</v>
      </c>
      <c r="O99" s="100" t="s">
        <v>263</v>
      </c>
      <c r="Q99" s="53">
        <v>0</v>
      </c>
    </row>
    <row r="100" spans="2:17">
      <c r="B100" s="53" t="s">
        <v>305</v>
      </c>
      <c r="C100" s="53" t="s">
        <v>306</v>
      </c>
      <c r="D100" s="53" t="s">
        <v>307</v>
      </c>
      <c r="E100" s="101">
        <v>0</v>
      </c>
      <c r="F100" s="101">
        <v>0</v>
      </c>
      <c r="G100" s="101">
        <v>0</v>
      </c>
      <c r="H100" s="101">
        <v>0</v>
      </c>
      <c r="I100" s="101">
        <v>0</v>
      </c>
      <c r="J100" s="101">
        <v>0</v>
      </c>
      <c r="K100" s="101">
        <v>0</v>
      </c>
      <c r="L100" s="101">
        <v>0</v>
      </c>
      <c r="M100" s="101">
        <v>0</v>
      </c>
      <c r="O100" s="100" t="s">
        <v>263</v>
      </c>
      <c r="Q100" s="53">
        <v>1</v>
      </c>
    </row>
    <row r="101" spans="2:17">
      <c r="B101" s="53" t="s">
        <v>308</v>
      </c>
      <c r="C101" s="53" t="s">
        <v>309</v>
      </c>
      <c r="D101" s="53" t="s">
        <v>293</v>
      </c>
      <c r="E101" s="101">
        <v>0</v>
      </c>
      <c r="F101" s="101">
        <v>0</v>
      </c>
      <c r="G101" s="101">
        <v>0</v>
      </c>
      <c r="H101" s="101">
        <v>0</v>
      </c>
      <c r="I101" s="101">
        <v>0</v>
      </c>
      <c r="J101" s="101">
        <v>0</v>
      </c>
      <c r="K101" s="101">
        <v>0</v>
      </c>
      <c r="L101" s="101">
        <v>0</v>
      </c>
      <c r="M101" s="101">
        <v>0</v>
      </c>
      <c r="O101" s="100" t="s">
        <v>263</v>
      </c>
      <c r="Q101" s="53">
        <v>1</v>
      </c>
    </row>
    <row r="102" spans="2:17">
      <c r="B102" s="53" t="s">
        <v>308</v>
      </c>
      <c r="C102" s="53" t="s">
        <v>310</v>
      </c>
      <c r="D102" s="53" t="s">
        <v>311</v>
      </c>
      <c r="E102" s="101">
        <v>0</v>
      </c>
      <c r="F102" s="101">
        <v>0</v>
      </c>
      <c r="G102" s="101">
        <v>0</v>
      </c>
      <c r="H102" s="101">
        <v>0</v>
      </c>
      <c r="I102" s="101">
        <v>0</v>
      </c>
      <c r="J102" s="101">
        <v>0</v>
      </c>
      <c r="K102" s="101">
        <v>0</v>
      </c>
      <c r="L102" s="101">
        <v>0</v>
      </c>
      <c r="M102" s="101">
        <v>0</v>
      </c>
      <c r="O102" s="100" t="s">
        <v>263</v>
      </c>
      <c r="Q102" s="53">
        <v>1</v>
      </c>
    </row>
    <row r="103" spans="2:17">
      <c r="B103" s="53" t="s">
        <v>312</v>
      </c>
      <c r="C103" s="53" t="s">
        <v>313</v>
      </c>
      <c r="D103" s="53" t="s">
        <v>313</v>
      </c>
      <c r="E103" s="103"/>
      <c r="F103" s="101">
        <v>0</v>
      </c>
      <c r="G103" s="101">
        <v>0</v>
      </c>
      <c r="H103" s="101">
        <v>0</v>
      </c>
      <c r="I103" s="101">
        <v>0</v>
      </c>
      <c r="J103" s="101">
        <v>0</v>
      </c>
      <c r="K103" s="101">
        <v>0</v>
      </c>
      <c r="L103" s="101">
        <v>0</v>
      </c>
      <c r="M103" s="101">
        <v>0</v>
      </c>
      <c r="O103" s="100" t="s">
        <v>263</v>
      </c>
      <c r="Q103" s="53">
        <v>0</v>
      </c>
    </row>
    <row r="104" spans="2:17">
      <c r="B104" s="53" t="s">
        <v>314</v>
      </c>
      <c r="C104" s="53" t="s">
        <v>315</v>
      </c>
      <c r="D104" s="53" t="s">
        <v>315</v>
      </c>
      <c r="E104" s="103"/>
      <c r="F104" s="101">
        <v>0</v>
      </c>
      <c r="G104" s="101">
        <v>0</v>
      </c>
      <c r="H104" s="101">
        <v>0</v>
      </c>
      <c r="I104" s="101">
        <v>0</v>
      </c>
      <c r="J104" s="101">
        <v>0</v>
      </c>
      <c r="K104" s="101">
        <v>0</v>
      </c>
      <c r="L104" s="101">
        <v>0</v>
      </c>
      <c r="M104" s="101">
        <v>0</v>
      </c>
      <c r="O104" s="100" t="s">
        <v>263</v>
      </c>
      <c r="Q104" s="53">
        <v>0</v>
      </c>
    </row>
    <row r="105" spans="2:17">
      <c r="B105" s="53" t="s">
        <v>316</v>
      </c>
      <c r="C105" s="53" t="s">
        <v>317</v>
      </c>
      <c r="D105" s="53" t="s">
        <v>318</v>
      </c>
      <c r="E105" s="103"/>
      <c r="F105" s="101">
        <v>0</v>
      </c>
      <c r="G105" s="101">
        <v>0</v>
      </c>
      <c r="H105" s="101">
        <v>0</v>
      </c>
      <c r="I105" s="101">
        <v>0</v>
      </c>
      <c r="J105" s="101">
        <v>0</v>
      </c>
      <c r="K105" s="101">
        <v>0</v>
      </c>
      <c r="L105" s="101">
        <v>0</v>
      </c>
      <c r="M105" s="101">
        <v>0</v>
      </c>
      <c r="O105" s="100" t="s">
        <v>263</v>
      </c>
      <c r="Q105" s="53">
        <v>0</v>
      </c>
    </row>
    <row r="106" spans="2:17">
      <c r="B106" s="53" t="s">
        <v>319</v>
      </c>
      <c r="C106" s="53" t="s">
        <v>320</v>
      </c>
      <c r="D106" s="53" t="s">
        <v>320</v>
      </c>
      <c r="E106" s="103"/>
      <c r="F106" s="101">
        <v>0</v>
      </c>
      <c r="G106" s="101">
        <v>0</v>
      </c>
      <c r="H106" s="101">
        <v>0</v>
      </c>
      <c r="I106" s="101">
        <v>0</v>
      </c>
      <c r="J106" s="101">
        <v>0</v>
      </c>
      <c r="K106" s="101">
        <v>0</v>
      </c>
      <c r="L106" s="101">
        <v>0</v>
      </c>
      <c r="M106" s="101">
        <v>0</v>
      </c>
      <c r="O106" s="100" t="s">
        <v>263</v>
      </c>
      <c r="Q106" s="53">
        <v>0</v>
      </c>
    </row>
    <row r="107" spans="2:17">
      <c r="B107" s="53" t="s">
        <v>321</v>
      </c>
      <c r="C107" s="53" t="s">
        <v>322</v>
      </c>
      <c r="D107" s="53" t="s">
        <v>323</v>
      </c>
      <c r="E107" s="103"/>
      <c r="F107" s="101">
        <v>0</v>
      </c>
      <c r="G107" s="101">
        <v>0</v>
      </c>
      <c r="H107" s="101">
        <v>0</v>
      </c>
      <c r="I107" s="101">
        <v>0</v>
      </c>
      <c r="J107" s="101">
        <v>0</v>
      </c>
      <c r="K107" s="101">
        <v>0</v>
      </c>
      <c r="L107" s="101">
        <v>0</v>
      </c>
      <c r="M107" s="101">
        <v>0</v>
      </c>
      <c r="O107" s="100" t="s">
        <v>263</v>
      </c>
      <c r="Q107" s="53">
        <v>0</v>
      </c>
    </row>
    <row r="108" spans="2:17">
      <c r="B108" s="53" t="s">
        <v>324</v>
      </c>
      <c r="C108" s="53" t="s">
        <v>325</v>
      </c>
      <c r="D108" s="53" t="s">
        <v>326</v>
      </c>
      <c r="E108" s="101">
        <v>0</v>
      </c>
      <c r="F108" s="101">
        <v>0</v>
      </c>
      <c r="G108" s="101">
        <v>0</v>
      </c>
      <c r="H108" s="101">
        <v>0</v>
      </c>
      <c r="I108" s="101">
        <v>0</v>
      </c>
      <c r="J108" s="101">
        <v>0</v>
      </c>
      <c r="K108" s="101">
        <v>0</v>
      </c>
      <c r="L108" s="101">
        <v>0</v>
      </c>
      <c r="M108" s="101">
        <v>0</v>
      </c>
      <c r="O108" s="100" t="s">
        <v>263</v>
      </c>
      <c r="Q108" s="53">
        <v>1</v>
      </c>
    </row>
    <row r="109" spans="2:17">
      <c r="B109" s="53" t="s">
        <v>327</v>
      </c>
      <c r="C109" s="53" t="s">
        <v>328</v>
      </c>
      <c r="D109" s="53" t="s">
        <v>329</v>
      </c>
      <c r="E109" s="101">
        <v>0</v>
      </c>
      <c r="F109" s="101">
        <v>0</v>
      </c>
      <c r="G109" s="101">
        <v>0</v>
      </c>
      <c r="H109" s="101">
        <v>0</v>
      </c>
      <c r="I109" s="101">
        <v>0</v>
      </c>
      <c r="J109" s="101">
        <v>0</v>
      </c>
      <c r="K109" s="101">
        <v>0</v>
      </c>
      <c r="L109" s="101">
        <v>0</v>
      </c>
      <c r="M109" s="101">
        <v>0</v>
      </c>
      <c r="O109" s="100" t="s">
        <v>263</v>
      </c>
      <c r="Q109" s="53">
        <v>1</v>
      </c>
    </row>
    <row r="110" spans="2:17">
      <c r="B110" s="53" t="s">
        <v>330</v>
      </c>
      <c r="C110" s="53" t="s">
        <v>331</v>
      </c>
      <c r="D110" s="53" t="s">
        <v>142</v>
      </c>
      <c r="E110" s="101">
        <v>0</v>
      </c>
      <c r="F110" s="101">
        <v>0</v>
      </c>
      <c r="G110" s="101">
        <v>0</v>
      </c>
      <c r="H110" s="101">
        <v>0</v>
      </c>
      <c r="I110" s="101">
        <v>0</v>
      </c>
      <c r="J110" s="101">
        <v>0</v>
      </c>
      <c r="K110" s="101">
        <v>0</v>
      </c>
      <c r="L110" s="101">
        <v>0</v>
      </c>
      <c r="M110" s="101">
        <v>0</v>
      </c>
      <c r="O110" s="100" t="s">
        <v>263</v>
      </c>
      <c r="Q110" s="53">
        <v>1</v>
      </c>
    </row>
    <row r="111" spans="2:17">
      <c r="B111" s="53" t="s">
        <v>332</v>
      </c>
      <c r="C111" s="53" t="s">
        <v>333</v>
      </c>
      <c r="D111" s="53" t="s">
        <v>334</v>
      </c>
      <c r="E111" s="103"/>
      <c r="F111" s="101">
        <v>0</v>
      </c>
      <c r="G111" s="101">
        <v>0</v>
      </c>
      <c r="H111" s="101">
        <v>0</v>
      </c>
      <c r="I111" s="101">
        <v>0</v>
      </c>
      <c r="J111" s="101">
        <v>0</v>
      </c>
      <c r="K111" s="101">
        <v>0</v>
      </c>
      <c r="L111" s="101">
        <v>0</v>
      </c>
      <c r="M111" s="101">
        <v>0</v>
      </c>
      <c r="O111" s="100" t="s">
        <v>263</v>
      </c>
      <c r="Q111" s="53">
        <v>0</v>
      </c>
    </row>
    <row r="112" spans="2:17">
      <c r="B112" s="53" t="s">
        <v>335</v>
      </c>
      <c r="C112" s="53" t="s">
        <v>336</v>
      </c>
      <c r="D112" s="53" t="s">
        <v>337</v>
      </c>
      <c r="E112" s="101">
        <v>0</v>
      </c>
      <c r="F112" s="101">
        <v>0</v>
      </c>
      <c r="G112" s="101">
        <v>0</v>
      </c>
      <c r="H112" s="101">
        <v>0</v>
      </c>
      <c r="I112" s="101">
        <v>0</v>
      </c>
      <c r="J112" s="101">
        <v>0</v>
      </c>
      <c r="K112" s="101">
        <v>0</v>
      </c>
      <c r="L112" s="101">
        <v>0</v>
      </c>
      <c r="M112" s="101">
        <v>0</v>
      </c>
      <c r="O112" s="100" t="s">
        <v>263</v>
      </c>
      <c r="Q112" s="53">
        <v>1</v>
      </c>
    </row>
    <row r="113" spans="2:17">
      <c r="B113" s="53" t="s">
        <v>335</v>
      </c>
      <c r="C113" s="53" t="s">
        <v>338</v>
      </c>
      <c r="D113" s="53" t="s">
        <v>338</v>
      </c>
      <c r="E113" s="103"/>
      <c r="F113" s="101">
        <v>0</v>
      </c>
      <c r="G113" s="101">
        <v>0</v>
      </c>
      <c r="H113" s="101">
        <v>0</v>
      </c>
      <c r="I113" s="101">
        <v>0</v>
      </c>
      <c r="J113" s="101">
        <v>0</v>
      </c>
      <c r="K113" s="101">
        <v>0</v>
      </c>
      <c r="L113" s="101">
        <v>0</v>
      </c>
      <c r="M113" s="101">
        <v>0</v>
      </c>
      <c r="O113" s="100" t="s">
        <v>263</v>
      </c>
      <c r="Q113" s="53">
        <v>0</v>
      </c>
    </row>
    <row r="114" spans="2:17">
      <c r="B114" s="53" t="s">
        <v>335</v>
      </c>
      <c r="C114" s="53" t="s">
        <v>339</v>
      </c>
      <c r="D114" s="53" t="s">
        <v>340</v>
      </c>
      <c r="E114" s="101">
        <v>0</v>
      </c>
      <c r="F114" s="101">
        <v>0</v>
      </c>
      <c r="G114" s="101">
        <v>0</v>
      </c>
      <c r="H114" s="101">
        <v>0</v>
      </c>
      <c r="I114" s="101">
        <v>0</v>
      </c>
      <c r="J114" s="101">
        <v>0</v>
      </c>
      <c r="K114" s="101">
        <v>0</v>
      </c>
      <c r="L114" s="101">
        <v>0</v>
      </c>
      <c r="M114" s="101">
        <v>0</v>
      </c>
      <c r="O114" s="100" t="s">
        <v>263</v>
      </c>
      <c r="Q114" s="53">
        <v>1</v>
      </c>
    </row>
    <row r="115" spans="2:17">
      <c r="B115" s="53" t="s">
        <v>341</v>
      </c>
      <c r="C115" s="53" t="s">
        <v>342</v>
      </c>
      <c r="D115" s="53" t="s">
        <v>342</v>
      </c>
      <c r="E115" s="103"/>
      <c r="F115" s="101">
        <v>0</v>
      </c>
      <c r="G115" s="101">
        <v>0</v>
      </c>
      <c r="H115" s="101">
        <v>0</v>
      </c>
      <c r="I115" s="101">
        <v>0</v>
      </c>
      <c r="J115" s="101">
        <v>0</v>
      </c>
      <c r="K115" s="101">
        <v>0</v>
      </c>
      <c r="L115" s="101">
        <v>0</v>
      </c>
      <c r="M115" s="101">
        <v>0</v>
      </c>
      <c r="O115" s="100" t="s">
        <v>263</v>
      </c>
      <c r="Q115" s="53">
        <v>0</v>
      </c>
    </row>
    <row r="116" spans="2:17">
      <c r="B116" s="53" t="s">
        <v>343</v>
      </c>
      <c r="C116" s="53" t="s">
        <v>344</v>
      </c>
      <c r="D116" s="53" t="s">
        <v>345</v>
      </c>
      <c r="E116" s="101">
        <v>0</v>
      </c>
      <c r="F116" s="101">
        <v>0</v>
      </c>
      <c r="G116" s="101">
        <v>0</v>
      </c>
      <c r="H116" s="101">
        <v>0</v>
      </c>
      <c r="I116" s="101">
        <v>0</v>
      </c>
      <c r="J116" s="101">
        <v>0</v>
      </c>
      <c r="K116" s="101">
        <v>0</v>
      </c>
      <c r="L116" s="101">
        <v>0</v>
      </c>
      <c r="M116" s="101">
        <v>0</v>
      </c>
      <c r="O116" s="100" t="s">
        <v>263</v>
      </c>
      <c r="Q116" s="53">
        <v>1</v>
      </c>
    </row>
    <row r="117" spans="2:17">
      <c r="B117" s="53" t="s">
        <v>346</v>
      </c>
      <c r="C117" s="53" t="s">
        <v>347</v>
      </c>
      <c r="D117" s="53" t="s">
        <v>348</v>
      </c>
      <c r="E117" s="101">
        <v>0</v>
      </c>
      <c r="F117" s="101">
        <v>0</v>
      </c>
      <c r="G117" s="101">
        <v>0</v>
      </c>
      <c r="H117" s="101">
        <v>0</v>
      </c>
      <c r="I117" s="101">
        <v>0</v>
      </c>
      <c r="J117" s="101">
        <v>0</v>
      </c>
      <c r="K117" s="101">
        <v>0</v>
      </c>
      <c r="L117" s="101">
        <v>0</v>
      </c>
      <c r="M117" s="101">
        <v>0</v>
      </c>
      <c r="O117" s="100" t="s">
        <v>263</v>
      </c>
      <c r="Q117" s="53">
        <v>1</v>
      </c>
    </row>
    <row r="118" spans="2:17">
      <c r="B118" s="53" t="s">
        <v>346</v>
      </c>
      <c r="C118" s="53" t="s">
        <v>349</v>
      </c>
      <c r="D118" s="53" t="s">
        <v>350</v>
      </c>
      <c r="E118" s="101">
        <v>0</v>
      </c>
      <c r="F118" s="101">
        <v>0</v>
      </c>
      <c r="G118" s="101">
        <v>0</v>
      </c>
      <c r="H118" s="101">
        <v>0</v>
      </c>
      <c r="I118" s="101">
        <v>0</v>
      </c>
      <c r="J118" s="101">
        <v>0</v>
      </c>
      <c r="K118" s="101">
        <v>0</v>
      </c>
      <c r="L118" s="101">
        <v>0</v>
      </c>
      <c r="M118" s="101">
        <v>0</v>
      </c>
      <c r="O118" s="100" t="s">
        <v>263</v>
      </c>
      <c r="Q118" s="53">
        <v>1</v>
      </c>
    </row>
    <row r="119" spans="2:17">
      <c r="B119" s="53" t="s">
        <v>351</v>
      </c>
      <c r="C119" s="53" t="s">
        <v>352</v>
      </c>
      <c r="D119" s="53" t="s">
        <v>353</v>
      </c>
      <c r="E119" s="101">
        <v>0</v>
      </c>
      <c r="F119" s="101">
        <v>0</v>
      </c>
      <c r="G119" s="101">
        <v>0</v>
      </c>
      <c r="H119" s="101">
        <v>0</v>
      </c>
      <c r="I119" s="101">
        <v>0</v>
      </c>
      <c r="J119" s="101">
        <v>0</v>
      </c>
      <c r="K119" s="101">
        <v>0</v>
      </c>
      <c r="L119" s="101">
        <v>0</v>
      </c>
      <c r="M119" s="101">
        <v>0</v>
      </c>
      <c r="O119" s="100" t="s">
        <v>263</v>
      </c>
      <c r="Q119" s="53">
        <v>1</v>
      </c>
    </row>
    <row r="120" spans="2:17">
      <c r="B120" s="53" t="s">
        <v>351</v>
      </c>
      <c r="C120" s="53" t="s">
        <v>354</v>
      </c>
      <c r="D120" s="53" t="s">
        <v>353</v>
      </c>
      <c r="E120" s="101">
        <v>0</v>
      </c>
      <c r="F120" s="101">
        <v>0</v>
      </c>
      <c r="G120" s="101">
        <v>0</v>
      </c>
      <c r="H120" s="101">
        <v>0</v>
      </c>
      <c r="I120" s="101">
        <v>0</v>
      </c>
      <c r="J120" s="101">
        <v>0</v>
      </c>
      <c r="K120" s="101">
        <v>0</v>
      </c>
      <c r="L120" s="101">
        <v>0</v>
      </c>
      <c r="M120" s="101">
        <v>0</v>
      </c>
      <c r="O120" s="100" t="s">
        <v>263</v>
      </c>
      <c r="Q120" s="53">
        <v>1</v>
      </c>
    </row>
    <row r="121" spans="2:17">
      <c r="B121" s="53" t="s">
        <v>355</v>
      </c>
      <c r="C121" s="53" t="s">
        <v>356</v>
      </c>
      <c r="D121" s="53" t="s">
        <v>357</v>
      </c>
      <c r="E121" s="101">
        <v>0</v>
      </c>
      <c r="F121" s="101">
        <v>0</v>
      </c>
      <c r="G121" s="101">
        <v>0</v>
      </c>
      <c r="H121" s="101">
        <v>0</v>
      </c>
      <c r="I121" s="101">
        <v>0</v>
      </c>
      <c r="J121" s="101">
        <v>0</v>
      </c>
      <c r="K121" s="101">
        <v>0</v>
      </c>
      <c r="L121" s="101">
        <v>0</v>
      </c>
      <c r="M121" s="101">
        <v>0</v>
      </c>
      <c r="O121" s="100" t="s">
        <v>263</v>
      </c>
      <c r="Q121" s="53">
        <v>1</v>
      </c>
    </row>
    <row r="122" spans="2:17">
      <c r="B122" s="53" t="s">
        <v>358</v>
      </c>
      <c r="C122" s="53" t="s">
        <v>359</v>
      </c>
      <c r="D122" s="53" t="s">
        <v>359</v>
      </c>
      <c r="E122" s="103"/>
      <c r="F122" s="101">
        <v>0</v>
      </c>
      <c r="G122" s="101">
        <v>0</v>
      </c>
      <c r="H122" s="101">
        <v>0</v>
      </c>
      <c r="I122" s="101">
        <v>0</v>
      </c>
      <c r="J122" s="101">
        <v>0</v>
      </c>
      <c r="K122" s="101">
        <v>0</v>
      </c>
      <c r="L122" s="101">
        <v>0</v>
      </c>
      <c r="M122" s="101">
        <v>0</v>
      </c>
      <c r="O122" s="100" t="s">
        <v>263</v>
      </c>
      <c r="Q122" s="53">
        <v>0</v>
      </c>
    </row>
    <row r="123" spans="2:17">
      <c r="B123" s="53" t="s">
        <v>360</v>
      </c>
      <c r="C123" s="53" t="s">
        <v>361</v>
      </c>
      <c r="D123" s="53" t="s">
        <v>362</v>
      </c>
      <c r="E123" s="101">
        <v>0</v>
      </c>
      <c r="F123" s="101">
        <v>0</v>
      </c>
      <c r="G123" s="101">
        <v>0</v>
      </c>
      <c r="H123" s="101">
        <v>0</v>
      </c>
      <c r="I123" s="101">
        <v>0</v>
      </c>
      <c r="J123" s="101">
        <v>0</v>
      </c>
      <c r="K123" s="101">
        <v>0</v>
      </c>
      <c r="L123" s="101">
        <v>0</v>
      </c>
      <c r="M123" s="101">
        <v>0</v>
      </c>
      <c r="O123" s="100" t="s">
        <v>263</v>
      </c>
      <c r="Q123" s="53">
        <v>1</v>
      </c>
    </row>
    <row r="124" spans="2:17">
      <c r="B124" s="53" t="s">
        <v>363</v>
      </c>
      <c r="C124" s="53" t="s">
        <v>363</v>
      </c>
      <c r="D124" s="53" t="s">
        <v>363</v>
      </c>
      <c r="E124" s="103"/>
      <c r="F124" s="101">
        <v>0</v>
      </c>
      <c r="G124" s="101">
        <v>0</v>
      </c>
      <c r="H124" s="101">
        <v>0</v>
      </c>
      <c r="I124" s="101">
        <v>0</v>
      </c>
      <c r="J124" s="101">
        <v>0</v>
      </c>
      <c r="K124" s="101">
        <v>0</v>
      </c>
      <c r="L124" s="101">
        <v>0</v>
      </c>
      <c r="M124" s="101">
        <v>0</v>
      </c>
      <c r="O124" s="100" t="s">
        <v>263</v>
      </c>
      <c r="Q124" s="53">
        <v>0</v>
      </c>
    </row>
    <row r="125" spans="2:17">
      <c r="B125" s="53" t="s">
        <v>364</v>
      </c>
      <c r="C125" s="53" t="s">
        <v>365</v>
      </c>
      <c r="D125" s="53" t="s">
        <v>365</v>
      </c>
      <c r="E125" s="103"/>
      <c r="F125" s="101">
        <v>0</v>
      </c>
      <c r="G125" s="101">
        <v>0</v>
      </c>
      <c r="H125" s="101">
        <v>0</v>
      </c>
      <c r="I125" s="101">
        <v>0</v>
      </c>
      <c r="J125" s="101">
        <v>0</v>
      </c>
      <c r="K125" s="101">
        <v>0</v>
      </c>
      <c r="L125" s="101">
        <v>0</v>
      </c>
      <c r="M125" s="101">
        <v>0</v>
      </c>
      <c r="O125" s="100" t="s">
        <v>263</v>
      </c>
      <c r="Q125" s="53">
        <v>0</v>
      </c>
    </row>
    <row r="126" spans="2:17">
      <c r="B126" s="53" t="s">
        <v>364</v>
      </c>
      <c r="C126" s="53" t="s">
        <v>366</v>
      </c>
      <c r="D126" s="53" t="s">
        <v>366</v>
      </c>
      <c r="E126" s="103"/>
      <c r="F126" s="101">
        <v>0</v>
      </c>
      <c r="G126" s="101">
        <v>0</v>
      </c>
      <c r="H126" s="101">
        <v>0</v>
      </c>
      <c r="I126" s="101">
        <v>0</v>
      </c>
      <c r="J126" s="101">
        <v>0</v>
      </c>
      <c r="K126" s="101">
        <v>0</v>
      </c>
      <c r="L126" s="101">
        <v>0</v>
      </c>
      <c r="M126" s="101">
        <v>0</v>
      </c>
      <c r="O126" s="100" t="s">
        <v>263</v>
      </c>
      <c r="Q126" s="53">
        <v>0</v>
      </c>
    </row>
    <row r="127" spans="2:17">
      <c r="B127" s="53" t="s">
        <v>367</v>
      </c>
      <c r="C127" s="53" t="s">
        <v>368</v>
      </c>
      <c r="D127" s="53" t="s">
        <v>369</v>
      </c>
      <c r="E127" s="101">
        <v>0</v>
      </c>
      <c r="F127" s="101">
        <v>0</v>
      </c>
      <c r="G127" s="101">
        <v>0</v>
      </c>
      <c r="H127" s="101">
        <v>0</v>
      </c>
      <c r="I127" s="101">
        <v>0</v>
      </c>
      <c r="J127" s="101">
        <v>0</v>
      </c>
      <c r="K127" s="101">
        <v>0</v>
      </c>
      <c r="L127" s="101">
        <v>0</v>
      </c>
      <c r="M127" s="101">
        <v>0</v>
      </c>
      <c r="O127" s="100" t="s">
        <v>263</v>
      </c>
      <c r="Q127" s="53">
        <v>1</v>
      </c>
    </row>
    <row r="128" spans="2:17">
      <c r="B128" s="53" t="s">
        <v>370</v>
      </c>
      <c r="C128" s="53" t="s">
        <v>371</v>
      </c>
      <c r="D128" s="53" t="s">
        <v>372</v>
      </c>
      <c r="E128" s="101">
        <v>0</v>
      </c>
      <c r="F128" s="101">
        <v>0</v>
      </c>
      <c r="G128" s="101">
        <v>0</v>
      </c>
      <c r="H128" s="101">
        <v>0</v>
      </c>
      <c r="I128" s="101">
        <v>0</v>
      </c>
      <c r="J128" s="101">
        <v>0</v>
      </c>
      <c r="K128" s="101">
        <v>0</v>
      </c>
      <c r="L128" s="101">
        <v>0</v>
      </c>
      <c r="M128" s="101">
        <v>0</v>
      </c>
      <c r="O128" s="100" t="s">
        <v>263</v>
      </c>
      <c r="Q128" s="53">
        <v>1</v>
      </c>
    </row>
    <row r="129" spans="2:17">
      <c r="B129" s="53" t="s">
        <v>373</v>
      </c>
      <c r="C129" s="53" t="s">
        <v>374</v>
      </c>
      <c r="D129" s="53" t="s">
        <v>375</v>
      </c>
      <c r="E129" s="101">
        <v>0</v>
      </c>
      <c r="F129" s="101">
        <v>0</v>
      </c>
      <c r="G129" s="101">
        <v>0</v>
      </c>
      <c r="H129" s="101">
        <v>0</v>
      </c>
      <c r="I129" s="101">
        <v>0</v>
      </c>
      <c r="J129" s="101">
        <v>0</v>
      </c>
      <c r="K129" s="101">
        <v>0</v>
      </c>
      <c r="L129" s="101">
        <v>0</v>
      </c>
      <c r="M129" s="101">
        <v>0</v>
      </c>
      <c r="O129" s="100" t="s">
        <v>263</v>
      </c>
      <c r="Q129" s="53">
        <v>1</v>
      </c>
    </row>
    <row r="130" spans="2:17">
      <c r="B130" s="53" t="s">
        <v>376</v>
      </c>
      <c r="C130" s="53" t="s">
        <v>377</v>
      </c>
      <c r="D130" s="53" t="s">
        <v>378</v>
      </c>
      <c r="E130" s="101">
        <v>0</v>
      </c>
      <c r="F130" s="101">
        <v>0</v>
      </c>
      <c r="G130" s="101">
        <v>0</v>
      </c>
      <c r="H130" s="101">
        <v>0</v>
      </c>
      <c r="I130" s="101">
        <v>0</v>
      </c>
      <c r="J130" s="101">
        <v>0</v>
      </c>
      <c r="K130" s="101">
        <v>0</v>
      </c>
      <c r="L130" s="101">
        <v>0</v>
      </c>
      <c r="M130" s="101">
        <v>0</v>
      </c>
      <c r="O130" s="100" t="s">
        <v>263</v>
      </c>
      <c r="Q130" s="53">
        <v>1</v>
      </c>
    </row>
    <row r="131" spans="2:17">
      <c r="B131" s="53" t="s">
        <v>379</v>
      </c>
      <c r="C131" s="53" t="s">
        <v>380</v>
      </c>
      <c r="D131" s="53" t="s">
        <v>381</v>
      </c>
      <c r="E131" s="101">
        <v>0</v>
      </c>
      <c r="F131" s="101">
        <v>0</v>
      </c>
      <c r="G131" s="101">
        <v>0</v>
      </c>
      <c r="H131" s="101">
        <v>0</v>
      </c>
      <c r="I131" s="101">
        <v>0</v>
      </c>
      <c r="J131" s="101">
        <v>0</v>
      </c>
      <c r="K131" s="101">
        <v>0</v>
      </c>
      <c r="L131" s="101">
        <v>0</v>
      </c>
      <c r="M131" s="101">
        <v>0</v>
      </c>
      <c r="O131" s="100" t="s">
        <v>263</v>
      </c>
      <c r="Q131" s="53">
        <v>1</v>
      </c>
    </row>
    <row r="132" spans="2:17">
      <c r="B132" s="53" t="s">
        <v>382</v>
      </c>
      <c r="C132" s="56" t="s">
        <v>383</v>
      </c>
      <c r="D132" s="56" t="s">
        <v>383</v>
      </c>
      <c r="E132" s="103"/>
      <c r="F132" s="101">
        <v>0</v>
      </c>
      <c r="G132" s="101">
        <v>0</v>
      </c>
      <c r="H132" s="101">
        <v>0</v>
      </c>
      <c r="I132" s="101">
        <v>0</v>
      </c>
      <c r="J132" s="101">
        <v>0</v>
      </c>
      <c r="K132" s="101">
        <v>0</v>
      </c>
      <c r="L132" s="101">
        <v>0</v>
      </c>
      <c r="M132" s="101">
        <v>0</v>
      </c>
      <c r="O132" s="100" t="s">
        <v>263</v>
      </c>
      <c r="Q132" s="56">
        <v>0</v>
      </c>
    </row>
    <row r="133" spans="2:17">
      <c r="B133" s="53" t="s">
        <v>384</v>
      </c>
      <c r="C133" s="53" t="s">
        <v>385</v>
      </c>
      <c r="D133" s="53" t="s">
        <v>385</v>
      </c>
      <c r="E133" s="101">
        <v>0</v>
      </c>
      <c r="F133" s="101">
        <v>0</v>
      </c>
      <c r="G133" s="101">
        <v>0</v>
      </c>
      <c r="H133" s="101">
        <v>0</v>
      </c>
      <c r="I133" s="101">
        <v>0</v>
      </c>
      <c r="J133" s="101">
        <v>0</v>
      </c>
      <c r="K133" s="101">
        <v>0</v>
      </c>
      <c r="L133" s="101">
        <v>0</v>
      </c>
      <c r="M133" s="101">
        <v>0</v>
      </c>
      <c r="O133" s="100" t="s">
        <v>263</v>
      </c>
      <c r="Q133" s="53">
        <v>1</v>
      </c>
    </row>
    <row r="134" spans="2:17">
      <c r="B134" s="53" t="s">
        <v>386</v>
      </c>
      <c r="C134" s="53" t="s">
        <v>387</v>
      </c>
      <c r="D134" s="53" t="s">
        <v>388</v>
      </c>
      <c r="E134" s="101">
        <v>0</v>
      </c>
      <c r="F134" s="101">
        <v>0</v>
      </c>
      <c r="G134" s="101">
        <v>0</v>
      </c>
      <c r="H134" s="101">
        <v>0</v>
      </c>
      <c r="I134" s="101">
        <v>0</v>
      </c>
      <c r="J134" s="101">
        <v>0</v>
      </c>
      <c r="K134" s="101">
        <v>0</v>
      </c>
      <c r="L134" s="101">
        <v>0</v>
      </c>
      <c r="M134" s="101">
        <v>0</v>
      </c>
      <c r="O134" s="100" t="s">
        <v>263</v>
      </c>
      <c r="Q134" s="53">
        <v>1</v>
      </c>
    </row>
    <row r="135" spans="2:17">
      <c r="B135" s="53" t="s">
        <v>389</v>
      </c>
      <c r="C135" s="53" t="s">
        <v>390</v>
      </c>
      <c r="D135" s="53" t="s">
        <v>391</v>
      </c>
      <c r="E135" s="101">
        <v>0</v>
      </c>
      <c r="F135" s="101">
        <v>0</v>
      </c>
      <c r="G135" s="101">
        <v>0</v>
      </c>
      <c r="H135" s="101">
        <v>0</v>
      </c>
      <c r="I135" s="101">
        <v>0</v>
      </c>
      <c r="J135" s="101">
        <v>0</v>
      </c>
      <c r="K135" s="101">
        <v>0</v>
      </c>
      <c r="L135" s="101">
        <v>0</v>
      </c>
      <c r="M135" s="101">
        <v>0</v>
      </c>
      <c r="O135" s="100" t="s">
        <v>263</v>
      </c>
      <c r="Q135" s="53">
        <v>1</v>
      </c>
    </row>
    <row r="136" spans="2:17">
      <c r="B136" s="53" t="s">
        <v>389</v>
      </c>
      <c r="C136" s="53" t="s">
        <v>392</v>
      </c>
      <c r="D136" s="53" t="s">
        <v>393</v>
      </c>
      <c r="E136" s="103"/>
      <c r="F136" s="101">
        <v>0</v>
      </c>
      <c r="G136" s="101">
        <v>0</v>
      </c>
      <c r="H136" s="101">
        <v>0</v>
      </c>
      <c r="I136" s="101">
        <v>0</v>
      </c>
      <c r="J136" s="101">
        <v>0</v>
      </c>
      <c r="K136" s="101">
        <v>0</v>
      </c>
      <c r="L136" s="101">
        <v>0</v>
      </c>
      <c r="M136" s="101">
        <v>0</v>
      </c>
      <c r="O136" s="100" t="s">
        <v>263</v>
      </c>
      <c r="Q136" s="53">
        <v>0</v>
      </c>
    </row>
    <row r="137" spans="2:17">
      <c r="B137" s="53" t="s">
        <v>394</v>
      </c>
      <c r="C137" s="53" t="s">
        <v>395</v>
      </c>
      <c r="D137" s="53" t="s">
        <v>395</v>
      </c>
      <c r="E137" s="103"/>
      <c r="F137" s="101">
        <v>0</v>
      </c>
      <c r="G137" s="101">
        <v>0</v>
      </c>
      <c r="H137" s="101">
        <v>0</v>
      </c>
      <c r="I137" s="101">
        <v>0</v>
      </c>
      <c r="J137" s="101">
        <v>0</v>
      </c>
      <c r="K137" s="101">
        <v>0</v>
      </c>
      <c r="L137" s="101">
        <v>0</v>
      </c>
      <c r="M137" s="101">
        <v>0</v>
      </c>
      <c r="O137" s="100" t="s">
        <v>263</v>
      </c>
      <c r="Q137" s="53">
        <v>0</v>
      </c>
    </row>
    <row r="138" spans="2:17">
      <c r="B138" s="53" t="s">
        <v>396</v>
      </c>
      <c r="C138" s="53" t="s">
        <v>397</v>
      </c>
      <c r="D138" s="53" t="s">
        <v>397</v>
      </c>
      <c r="E138" s="103"/>
      <c r="F138" s="101">
        <v>0</v>
      </c>
      <c r="G138" s="101">
        <v>0</v>
      </c>
      <c r="H138" s="101">
        <v>0</v>
      </c>
      <c r="I138" s="101">
        <v>0</v>
      </c>
      <c r="J138" s="101">
        <v>0</v>
      </c>
      <c r="K138" s="101">
        <v>0</v>
      </c>
      <c r="L138" s="101">
        <v>0</v>
      </c>
      <c r="M138" s="101">
        <v>0</v>
      </c>
      <c r="O138" s="100" t="s">
        <v>263</v>
      </c>
      <c r="Q138" s="53">
        <v>0</v>
      </c>
    </row>
    <row r="139" spans="2:17">
      <c r="B139" s="53" t="s">
        <v>398</v>
      </c>
      <c r="C139" s="53" t="s">
        <v>399</v>
      </c>
      <c r="D139" s="53" t="s">
        <v>398</v>
      </c>
      <c r="E139" s="103"/>
      <c r="F139" s="101">
        <v>0</v>
      </c>
      <c r="G139" s="101">
        <v>0</v>
      </c>
      <c r="H139" s="101">
        <v>0</v>
      </c>
      <c r="I139" s="101">
        <v>0</v>
      </c>
      <c r="J139" s="101">
        <v>0</v>
      </c>
      <c r="K139" s="101">
        <v>0</v>
      </c>
      <c r="L139" s="101">
        <v>0</v>
      </c>
      <c r="M139" s="101">
        <v>0</v>
      </c>
      <c r="O139" s="100" t="s">
        <v>263</v>
      </c>
      <c r="Q139" s="53">
        <v>0</v>
      </c>
    </row>
    <row r="140" spans="2:17">
      <c r="B140" s="53" t="s">
        <v>400</v>
      </c>
      <c r="C140" s="53" t="s">
        <v>401</v>
      </c>
      <c r="D140" s="53" t="s">
        <v>402</v>
      </c>
      <c r="E140" s="103"/>
      <c r="F140" s="101">
        <v>0</v>
      </c>
      <c r="G140" s="101">
        <v>0</v>
      </c>
      <c r="H140" s="101">
        <v>0</v>
      </c>
      <c r="I140" s="101">
        <v>0</v>
      </c>
      <c r="J140" s="101">
        <v>0</v>
      </c>
      <c r="K140" s="101">
        <v>0</v>
      </c>
      <c r="L140" s="101">
        <v>0</v>
      </c>
      <c r="M140" s="101">
        <v>0</v>
      </c>
      <c r="O140" s="100" t="s">
        <v>263</v>
      </c>
      <c r="Q140" s="53">
        <v>0</v>
      </c>
    </row>
    <row r="141" spans="2:17">
      <c r="B141" s="53" t="s">
        <v>403</v>
      </c>
      <c r="C141" s="53" t="s">
        <v>404</v>
      </c>
      <c r="D141" s="53" t="s">
        <v>404</v>
      </c>
      <c r="E141" s="103"/>
      <c r="F141" s="101">
        <v>0</v>
      </c>
      <c r="G141" s="101">
        <v>0</v>
      </c>
      <c r="H141" s="101">
        <v>0</v>
      </c>
      <c r="I141" s="101">
        <v>0</v>
      </c>
      <c r="J141" s="101">
        <v>0</v>
      </c>
      <c r="K141" s="101">
        <v>0</v>
      </c>
      <c r="L141" s="101">
        <v>0</v>
      </c>
      <c r="M141" s="101">
        <v>0</v>
      </c>
      <c r="O141" s="100" t="s">
        <v>263</v>
      </c>
      <c r="Q141" s="53">
        <v>0</v>
      </c>
    </row>
    <row r="142" spans="2:17">
      <c r="B142" s="53" t="s">
        <v>405</v>
      </c>
      <c r="C142" s="53" t="s">
        <v>406</v>
      </c>
      <c r="D142" s="53" t="s">
        <v>407</v>
      </c>
      <c r="E142" s="103"/>
      <c r="F142" s="101">
        <v>0</v>
      </c>
      <c r="G142" s="101">
        <v>0</v>
      </c>
      <c r="H142" s="101">
        <v>0</v>
      </c>
      <c r="I142" s="101">
        <v>0</v>
      </c>
      <c r="J142" s="101">
        <v>0</v>
      </c>
      <c r="K142" s="101">
        <v>0</v>
      </c>
      <c r="L142" s="101">
        <v>0</v>
      </c>
      <c r="M142" s="101">
        <v>0</v>
      </c>
      <c r="O142" s="100" t="s">
        <v>263</v>
      </c>
      <c r="Q142" s="53">
        <v>0</v>
      </c>
    </row>
    <row r="143" spans="2:17">
      <c r="B143" s="53" t="s">
        <v>408</v>
      </c>
      <c r="C143" s="53" t="s">
        <v>409</v>
      </c>
      <c r="D143" s="53" t="s">
        <v>293</v>
      </c>
      <c r="E143" s="101">
        <v>0</v>
      </c>
      <c r="F143" s="101">
        <v>0</v>
      </c>
      <c r="G143" s="101">
        <v>0</v>
      </c>
      <c r="H143" s="101">
        <v>0</v>
      </c>
      <c r="I143" s="101">
        <v>0</v>
      </c>
      <c r="J143" s="101">
        <v>0</v>
      </c>
      <c r="K143" s="101">
        <v>0</v>
      </c>
      <c r="L143" s="101">
        <v>0</v>
      </c>
      <c r="M143" s="101">
        <v>0</v>
      </c>
      <c r="O143" s="100" t="s">
        <v>263</v>
      </c>
      <c r="Q143" s="53">
        <v>1</v>
      </c>
    </row>
    <row r="144" spans="2:17">
      <c r="B144" s="53" t="s">
        <v>410</v>
      </c>
      <c r="C144" s="53" t="s">
        <v>411</v>
      </c>
      <c r="D144" s="53" t="s">
        <v>411</v>
      </c>
      <c r="E144" s="103"/>
      <c r="F144" s="101">
        <v>0</v>
      </c>
      <c r="G144" s="101">
        <v>0</v>
      </c>
      <c r="H144" s="101">
        <v>0</v>
      </c>
      <c r="I144" s="101">
        <v>0</v>
      </c>
      <c r="J144" s="101">
        <v>0</v>
      </c>
      <c r="K144" s="101">
        <v>0</v>
      </c>
      <c r="L144" s="101">
        <v>0</v>
      </c>
      <c r="M144" s="101">
        <v>0</v>
      </c>
      <c r="O144" s="100" t="s">
        <v>263</v>
      </c>
      <c r="Q144" s="53">
        <v>0</v>
      </c>
    </row>
    <row r="145" spans="2:17">
      <c r="B145" s="53" t="s">
        <v>412</v>
      </c>
      <c r="C145" s="53" t="s">
        <v>372</v>
      </c>
      <c r="D145" s="53" t="s">
        <v>372</v>
      </c>
      <c r="E145" s="103"/>
      <c r="F145" s="101">
        <v>0</v>
      </c>
      <c r="G145" s="101">
        <v>0</v>
      </c>
      <c r="H145" s="101">
        <v>0</v>
      </c>
      <c r="I145" s="101">
        <v>0</v>
      </c>
      <c r="J145" s="101">
        <v>0</v>
      </c>
      <c r="K145" s="101">
        <v>0</v>
      </c>
      <c r="L145" s="101">
        <v>0</v>
      </c>
      <c r="M145" s="101">
        <v>0</v>
      </c>
      <c r="O145" s="100" t="s">
        <v>263</v>
      </c>
      <c r="Q145" s="53">
        <v>0</v>
      </c>
    </row>
    <row r="146" spans="2:17" s="7" customFormat="1">
      <c r="B146" s="53" t="s">
        <v>413</v>
      </c>
      <c r="C146" s="53" t="s">
        <v>414</v>
      </c>
      <c r="D146" s="53" t="s">
        <v>414</v>
      </c>
      <c r="E146" s="103"/>
      <c r="F146" s="101">
        <v>0</v>
      </c>
      <c r="G146" s="101">
        <v>0</v>
      </c>
      <c r="H146" s="101">
        <v>0</v>
      </c>
      <c r="I146" s="101">
        <v>0</v>
      </c>
      <c r="J146" s="101">
        <v>0</v>
      </c>
      <c r="K146" s="101">
        <v>0</v>
      </c>
      <c r="L146" s="101">
        <v>0</v>
      </c>
      <c r="M146" s="101">
        <v>0</v>
      </c>
      <c r="N146"/>
      <c r="O146" s="100" t="s">
        <v>263</v>
      </c>
      <c r="Q146" s="53">
        <v>0</v>
      </c>
    </row>
    <row r="147" spans="2:17" s="7" customFormat="1">
      <c r="B147" s="53" t="s">
        <v>415</v>
      </c>
      <c r="C147" s="53" t="s">
        <v>416</v>
      </c>
      <c r="D147" s="53" t="s">
        <v>417</v>
      </c>
      <c r="E147" s="103"/>
      <c r="F147" s="101">
        <v>0</v>
      </c>
      <c r="G147" s="101">
        <v>0</v>
      </c>
      <c r="H147" s="101">
        <v>0</v>
      </c>
      <c r="I147" s="101">
        <v>0</v>
      </c>
      <c r="J147" s="101">
        <v>0</v>
      </c>
      <c r="K147" s="101">
        <v>0</v>
      </c>
      <c r="L147" s="101">
        <v>0</v>
      </c>
      <c r="M147" s="101">
        <v>0</v>
      </c>
      <c r="N147"/>
      <c r="O147" s="100" t="s">
        <v>263</v>
      </c>
      <c r="Q147" s="53">
        <v>0</v>
      </c>
    </row>
    <row r="148" spans="2:17">
      <c r="B148" s="53" t="s">
        <v>418</v>
      </c>
      <c r="C148" s="53" t="s">
        <v>419</v>
      </c>
      <c r="D148" s="53" t="s">
        <v>419</v>
      </c>
      <c r="E148" s="103"/>
      <c r="F148" s="101">
        <v>0</v>
      </c>
      <c r="G148" s="101">
        <v>0</v>
      </c>
      <c r="H148" s="101">
        <v>0</v>
      </c>
      <c r="I148" s="101">
        <v>0</v>
      </c>
      <c r="J148" s="101">
        <v>0</v>
      </c>
      <c r="K148" s="101">
        <v>0</v>
      </c>
      <c r="L148" s="101">
        <v>0</v>
      </c>
      <c r="M148" s="101">
        <v>0</v>
      </c>
      <c r="O148" s="100" t="s">
        <v>263</v>
      </c>
      <c r="Q148" s="53">
        <v>0</v>
      </c>
    </row>
    <row r="149" spans="2:17">
      <c r="B149" s="53" t="s">
        <v>418</v>
      </c>
      <c r="C149" s="53" t="s">
        <v>420</v>
      </c>
      <c r="D149" s="53" t="s">
        <v>421</v>
      </c>
      <c r="E149" s="103"/>
      <c r="F149" s="101">
        <v>0</v>
      </c>
      <c r="G149" s="101">
        <v>0</v>
      </c>
      <c r="H149" s="101">
        <v>0</v>
      </c>
      <c r="I149" s="101">
        <v>0</v>
      </c>
      <c r="J149" s="101">
        <v>0</v>
      </c>
      <c r="K149" s="101">
        <v>0</v>
      </c>
      <c r="L149" s="101">
        <v>0</v>
      </c>
      <c r="M149" s="101">
        <v>0</v>
      </c>
      <c r="O149" s="100" t="s">
        <v>263</v>
      </c>
      <c r="Q149" s="53">
        <v>0</v>
      </c>
    </row>
    <row r="150" spans="2:17">
      <c r="B150" s="53" t="s">
        <v>422</v>
      </c>
      <c r="C150" s="53" t="s">
        <v>423</v>
      </c>
      <c r="D150" s="53" t="s">
        <v>424</v>
      </c>
      <c r="E150" s="101">
        <v>0</v>
      </c>
      <c r="F150" s="101">
        <v>0</v>
      </c>
      <c r="G150" s="101">
        <v>0</v>
      </c>
      <c r="H150" s="101">
        <v>0</v>
      </c>
      <c r="I150" s="101">
        <v>0</v>
      </c>
      <c r="J150" s="101">
        <v>0</v>
      </c>
      <c r="K150" s="101">
        <v>0</v>
      </c>
      <c r="L150" s="101">
        <v>0</v>
      </c>
      <c r="M150" s="101">
        <v>0</v>
      </c>
      <c r="O150" s="100" t="s">
        <v>263</v>
      </c>
      <c r="Q150" s="53">
        <v>1</v>
      </c>
    </row>
    <row r="151" spans="2:17">
      <c r="B151" s="53" t="s">
        <v>425</v>
      </c>
      <c r="C151" s="53" t="s">
        <v>426</v>
      </c>
      <c r="D151" s="53" t="s">
        <v>426</v>
      </c>
      <c r="E151" s="103"/>
      <c r="F151" s="101">
        <v>0</v>
      </c>
      <c r="G151" s="101">
        <v>0</v>
      </c>
      <c r="H151" s="101">
        <v>0</v>
      </c>
      <c r="I151" s="101">
        <v>0</v>
      </c>
      <c r="J151" s="101">
        <v>0</v>
      </c>
      <c r="K151" s="101">
        <v>0</v>
      </c>
      <c r="L151" s="101">
        <v>0</v>
      </c>
      <c r="M151" s="101">
        <v>0</v>
      </c>
      <c r="O151" s="100" t="s">
        <v>263</v>
      </c>
      <c r="Q151" s="53">
        <v>0</v>
      </c>
    </row>
    <row r="152" spans="2:17">
      <c r="B152" s="53" t="s">
        <v>427</v>
      </c>
      <c r="C152" s="53" t="s">
        <v>428</v>
      </c>
      <c r="D152" s="53" t="s">
        <v>429</v>
      </c>
      <c r="E152" s="101">
        <v>0</v>
      </c>
      <c r="F152" s="101">
        <v>0</v>
      </c>
      <c r="G152" s="101">
        <v>0</v>
      </c>
      <c r="H152" s="101">
        <v>0</v>
      </c>
      <c r="I152" s="101">
        <v>0</v>
      </c>
      <c r="J152" s="101">
        <v>0</v>
      </c>
      <c r="K152" s="101">
        <v>0</v>
      </c>
      <c r="L152" s="101">
        <v>0</v>
      </c>
      <c r="M152" s="101">
        <v>0</v>
      </c>
      <c r="O152" s="100" t="s">
        <v>263</v>
      </c>
      <c r="Q152" s="53">
        <v>1</v>
      </c>
    </row>
    <row r="153" spans="2:17">
      <c r="B153" s="53" t="s">
        <v>427</v>
      </c>
      <c r="C153" s="53" t="s">
        <v>430</v>
      </c>
      <c r="D153" s="53" t="s">
        <v>431</v>
      </c>
      <c r="E153" s="101">
        <v>0</v>
      </c>
      <c r="F153" s="101">
        <v>0</v>
      </c>
      <c r="G153" s="101">
        <v>0</v>
      </c>
      <c r="H153" s="101">
        <v>0</v>
      </c>
      <c r="I153" s="101">
        <v>0</v>
      </c>
      <c r="J153" s="101">
        <v>0</v>
      </c>
      <c r="K153" s="101">
        <v>0</v>
      </c>
      <c r="L153" s="101">
        <v>0</v>
      </c>
      <c r="M153" s="101">
        <v>0</v>
      </c>
      <c r="O153" s="100" t="s">
        <v>263</v>
      </c>
      <c r="Q153" s="53">
        <v>1</v>
      </c>
    </row>
    <row r="154" spans="2:17">
      <c r="B154" s="53" t="s">
        <v>432</v>
      </c>
      <c r="C154" s="53" t="s">
        <v>433</v>
      </c>
      <c r="D154" s="53" t="s">
        <v>433</v>
      </c>
      <c r="E154" s="103"/>
      <c r="F154" s="101">
        <v>0</v>
      </c>
      <c r="G154" s="101">
        <v>0</v>
      </c>
      <c r="H154" s="101">
        <v>0</v>
      </c>
      <c r="I154" s="101">
        <v>0</v>
      </c>
      <c r="J154" s="101">
        <v>0</v>
      </c>
      <c r="K154" s="101">
        <v>0</v>
      </c>
      <c r="L154" s="101">
        <v>0</v>
      </c>
      <c r="M154" s="101">
        <v>0</v>
      </c>
      <c r="O154" s="100" t="s">
        <v>263</v>
      </c>
      <c r="Q154" s="53">
        <v>0</v>
      </c>
    </row>
    <row r="155" spans="2:17">
      <c r="B155" s="53" t="s">
        <v>434</v>
      </c>
      <c r="C155" s="53" t="s">
        <v>435</v>
      </c>
      <c r="D155" s="53" t="s">
        <v>436</v>
      </c>
      <c r="E155" s="103"/>
      <c r="F155" s="101">
        <v>0</v>
      </c>
      <c r="G155" s="101">
        <v>0</v>
      </c>
      <c r="H155" s="101">
        <v>0</v>
      </c>
      <c r="I155" s="101">
        <v>0</v>
      </c>
      <c r="J155" s="101">
        <v>0</v>
      </c>
      <c r="K155" s="101">
        <v>0</v>
      </c>
      <c r="L155" s="101">
        <v>0</v>
      </c>
      <c r="M155" s="101">
        <v>0</v>
      </c>
      <c r="O155" s="100" t="s">
        <v>263</v>
      </c>
      <c r="Q155" s="53">
        <v>0</v>
      </c>
    </row>
    <row r="156" spans="2:17">
      <c r="B156" s="53" t="s">
        <v>437</v>
      </c>
      <c r="C156" s="53" t="s">
        <v>438</v>
      </c>
      <c r="D156" s="53" t="s">
        <v>438</v>
      </c>
      <c r="E156" s="103"/>
      <c r="F156" s="101">
        <v>0</v>
      </c>
      <c r="G156" s="101">
        <v>0</v>
      </c>
      <c r="H156" s="101">
        <v>0</v>
      </c>
      <c r="I156" s="101">
        <v>0</v>
      </c>
      <c r="J156" s="101">
        <v>0</v>
      </c>
      <c r="K156" s="101">
        <v>0</v>
      </c>
      <c r="L156" s="101">
        <v>0</v>
      </c>
      <c r="M156" s="101">
        <v>0</v>
      </c>
      <c r="O156" s="100" t="s">
        <v>263</v>
      </c>
      <c r="Q156" s="53">
        <v>0</v>
      </c>
    </row>
    <row r="157" spans="2:17">
      <c r="B157" s="53" t="s">
        <v>439</v>
      </c>
      <c r="C157" s="53" t="s">
        <v>440</v>
      </c>
      <c r="D157" s="53" t="s">
        <v>440</v>
      </c>
      <c r="E157" s="103"/>
      <c r="F157" s="101">
        <v>0</v>
      </c>
      <c r="G157" s="101">
        <v>0</v>
      </c>
      <c r="H157" s="101">
        <v>0</v>
      </c>
      <c r="I157" s="101">
        <v>0</v>
      </c>
      <c r="J157" s="101">
        <v>0</v>
      </c>
      <c r="K157" s="101">
        <v>0</v>
      </c>
      <c r="L157" s="101">
        <v>0</v>
      </c>
      <c r="M157" s="101">
        <v>0</v>
      </c>
      <c r="O157" s="100" t="s">
        <v>263</v>
      </c>
      <c r="Q157" s="53">
        <v>0</v>
      </c>
    </row>
    <row r="158" spans="2:17">
      <c r="B158" s="53" t="s">
        <v>441</v>
      </c>
      <c r="C158" s="53" t="s">
        <v>442</v>
      </c>
      <c r="D158" s="53" t="s">
        <v>442</v>
      </c>
      <c r="E158" s="103"/>
      <c r="F158" s="101">
        <v>0</v>
      </c>
      <c r="G158" s="101">
        <v>0</v>
      </c>
      <c r="H158" s="101">
        <v>0</v>
      </c>
      <c r="I158" s="101">
        <v>0</v>
      </c>
      <c r="J158" s="101">
        <v>0</v>
      </c>
      <c r="K158" s="101">
        <v>0</v>
      </c>
      <c r="L158" s="101">
        <v>0</v>
      </c>
      <c r="M158" s="101">
        <v>0</v>
      </c>
      <c r="O158" s="100" t="s">
        <v>263</v>
      </c>
      <c r="Q158" s="53">
        <v>0</v>
      </c>
    </row>
    <row r="159" spans="2:17">
      <c r="B159" s="53" t="s">
        <v>443</v>
      </c>
      <c r="C159" s="53" t="s">
        <v>444</v>
      </c>
      <c r="D159" s="53" t="s">
        <v>445</v>
      </c>
      <c r="E159" s="101">
        <v>0</v>
      </c>
      <c r="F159" s="101">
        <v>0</v>
      </c>
      <c r="G159" s="101">
        <v>0</v>
      </c>
      <c r="H159" s="101">
        <v>0</v>
      </c>
      <c r="I159" s="101">
        <v>0</v>
      </c>
      <c r="J159" s="101">
        <v>0</v>
      </c>
      <c r="K159" s="101">
        <v>0</v>
      </c>
      <c r="L159" s="101">
        <v>0</v>
      </c>
      <c r="M159" s="101">
        <v>0</v>
      </c>
      <c r="O159" s="100" t="s">
        <v>263</v>
      </c>
      <c r="Q159" s="53">
        <v>1</v>
      </c>
    </row>
    <row r="160" spans="2:17">
      <c r="B160" s="53" t="s">
        <v>446</v>
      </c>
      <c r="C160" s="53" t="s">
        <v>447</v>
      </c>
      <c r="D160" s="53" t="s">
        <v>448</v>
      </c>
      <c r="E160" s="103"/>
      <c r="F160" s="101">
        <v>0</v>
      </c>
      <c r="G160" s="101">
        <v>0</v>
      </c>
      <c r="H160" s="101">
        <v>0</v>
      </c>
      <c r="I160" s="101">
        <v>0</v>
      </c>
      <c r="J160" s="101">
        <v>0</v>
      </c>
      <c r="K160" s="101">
        <v>0</v>
      </c>
      <c r="L160" s="101">
        <v>0</v>
      </c>
      <c r="M160" s="101">
        <v>0</v>
      </c>
      <c r="O160" s="100" t="s">
        <v>263</v>
      </c>
      <c r="Q160" s="53">
        <v>0</v>
      </c>
    </row>
    <row r="161" spans="2:17">
      <c r="B161" s="53" t="s">
        <v>449</v>
      </c>
      <c r="C161" s="53" t="s">
        <v>450</v>
      </c>
      <c r="D161" s="53" t="s">
        <v>451</v>
      </c>
      <c r="E161" s="101">
        <v>0</v>
      </c>
      <c r="F161" s="101">
        <v>0</v>
      </c>
      <c r="G161" s="101">
        <v>0</v>
      </c>
      <c r="H161" s="101">
        <v>0</v>
      </c>
      <c r="I161" s="101">
        <v>0</v>
      </c>
      <c r="J161" s="101">
        <v>0</v>
      </c>
      <c r="K161" s="101">
        <v>0</v>
      </c>
      <c r="L161" s="101">
        <v>0</v>
      </c>
      <c r="M161" s="101">
        <v>0</v>
      </c>
      <c r="O161" s="100" t="s">
        <v>263</v>
      </c>
      <c r="Q161" s="53">
        <v>1</v>
      </c>
    </row>
    <row r="162" spans="2:17">
      <c r="B162" s="53" t="s">
        <v>449</v>
      </c>
      <c r="C162" s="53" t="s">
        <v>452</v>
      </c>
      <c r="D162" s="53" t="s">
        <v>452</v>
      </c>
      <c r="E162" s="103"/>
      <c r="F162" s="101">
        <v>0</v>
      </c>
      <c r="G162" s="101">
        <v>0</v>
      </c>
      <c r="H162" s="101">
        <v>0</v>
      </c>
      <c r="I162" s="101">
        <v>0</v>
      </c>
      <c r="J162" s="101">
        <v>0</v>
      </c>
      <c r="K162" s="101">
        <v>0</v>
      </c>
      <c r="L162" s="101">
        <v>0</v>
      </c>
      <c r="M162" s="101">
        <v>0</v>
      </c>
      <c r="O162" s="100" t="s">
        <v>263</v>
      </c>
      <c r="Q162" s="53">
        <v>0</v>
      </c>
    </row>
    <row r="163" spans="2:17">
      <c r="B163" s="53" t="s">
        <v>453</v>
      </c>
      <c r="C163" s="53" t="s">
        <v>454</v>
      </c>
      <c r="D163" s="53" t="s">
        <v>455</v>
      </c>
      <c r="E163" s="101">
        <v>0</v>
      </c>
      <c r="F163" s="101">
        <v>0</v>
      </c>
      <c r="G163" s="101">
        <v>0</v>
      </c>
      <c r="H163" s="101">
        <v>0</v>
      </c>
      <c r="I163" s="101">
        <v>0</v>
      </c>
      <c r="J163" s="101">
        <v>0</v>
      </c>
      <c r="K163" s="101">
        <v>0</v>
      </c>
      <c r="L163" s="101">
        <v>0</v>
      </c>
      <c r="M163" s="101">
        <v>0</v>
      </c>
      <c r="O163" s="100" t="s">
        <v>263</v>
      </c>
      <c r="Q163" s="53">
        <v>1</v>
      </c>
    </row>
    <row r="164" spans="2:17">
      <c r="B164" s="53" t="s">
        <v>453</v>
      </c>
      <c r="C164" s="53" t="s">
        <v>456</v>
      </c>
      <c r="D164" s="53" t="s">
        <v>456</v>
      </c>
      <c r="E164" s="103"/>
      <c r="F164" s="101">
        <v>0</v>
      </c>
      <c r="G164" s="101">
        <v>0</v>
      </c>
      <c r="H164" s="101">
        <v>0</v>
      </c>
      <c r="I164" s="101">
        <v>0</v>
      </c>
      <c r="J164" s="101">
        <v>0</v>
      </c>
      <c r="K164" s="101">
        <v>0</v>
      </c>
      <c r="L164" s="101">
        <v>0</v>
      </c>
      <c r="M164" s="101">
        <v>0</v>
      </c>
      <c r="O164" s="100" t="s">
        <v>263</v>
      </c>
      <c r="Q164" s="53">
        <v>0</v>
      </c>
    </row>
    <row r="165" spans="2:17">
      <c r="B165" s="53" t="s">
        <v>453</v>
      </c>
      <c r="C165" s="53" t="s">
        <v>457</v>
      </c>
      <c r="D165" s="53" t="s">
        <v>457</v>
      </c>
      <c r="E165" s="103"/>
      <c r="F165" s="101">
        <v>0</v>
      </c>
      <c r="G165" s="101">
        <v>0</v>
      </c>
      <c r="H165" s="101">
        <v>0</v>
      </c>
      <c r="I165" s="101">
        <v>0</v>
      </c>
      <c r="J165" s="101">
        <v>0</v>
      </c>
      <c r="K165" s="101">
        <v>0</v>
      </c>
      <c r="L165" s="101">
        <v>0</v>
      </c>
      <c r="M165" s="101">
        <v>0</v>
      </c>
      <c r="O165" s="100" t="s">
        <v>263</v>
      </c>
      <c r="Q165" s="53">
        <v>0</v>
      </c>
    </row>
    <row r="166" spans="2:17">
      <c r="B166" s="53" t="s">
        <v>453</v>
      </c>
      <c r="C166" s="53" t="s">
        <v>458</v>
      </c>
      <c r="D166" s="53" t="s">
        <v>459</v>
      </c>
      <c r="E166" s="103"/>
      <c r="F166" s="101">
        <v>0</v>
      </c>
      <c r="G166" s="101">
        <v>0</v>
      </c>
      <c r="H166" s="101">
        <v>0</v>
      </c>
      <c r="I166" s="101">
        <v>0</v>
      </c>
      <c r="J166" s="101">
        <v>0</v>
      </c>
      <c r="K166" s="101">
        <v>0</v>
      </c>
      <c r="L166" s="101">
        <v>0</v>
      </c>
      <c r="M166" s="101">
        <v>0</v>
      </c>
      <c r="O166" s="100" t="s">
        <v>263</v>
      </c>
      <c r="Q166" s="53">
        <v>0</v>
      </c>
    </row>
    <row r="167" spans="2:17">
      <c r="B167" s="53" t="s">
        <v>453</v>
      </c>
      <c r="C167" s="53" t="s">
        <v>460</v>
      </c>
      <c r="D167" s="53" t="s">
        <v>460</v>
      </c>
      <c r="E167" s="103"/>
      <c r="F167" s="101">
        <v>0</v>
      </c>
      <c r="G167" s="101">
        <v>0</v>
      </c>
      <c r="H167" s="101">
        <v>0</v>
      </c>
      <c r="I167" s="101">
        <v>0</v>
      </c>
      <c r="J167" s="101">
        <v>0</v>
      </c>
      <c r="K167" s="101">
        <v>0</v>
      </c>
      <c r="L167" s="101">
        <v>0</v>
      </c>
      <c r="M167" s="101">
        <v>0</v>
      </c>
      <c r="O167" s="100" t="s">
        <v>263</v>
      </c>
      <c r="Q167" s="53">
        <v>0</v>
      </c>
    </row>
    <row r="168" spans="2:17">
      <c r="B168" s="53" t="s">
        <v>453</v>
      </c>
      <c r="C168" s="53" t="s">
        <v>461</v>
      </c>
      <c r="D168" s="53" t="s">
        <v>461</v>
      </c>
      <c r="E168" s="103"/>
      <c r="F168" s="101">
        <v>0</v>
      </c>
      <c r="G168" s="101">
        <v>0</v>
      </c>
      <c r="H168" s="101">
        <v>0</v>
      </c>
      <c r="I168" s="101">
        <v>0</v>
      </c>
      <c r="J168" s="101">
        <v>0</v>
      </c>
      <c r="K168" s="101">
        <v>0</v>
      </c>
      <c r="L168" s="101">
        <v>0</v>
      </c>
      <c r="M168" s="101">
        <v>0</v>
      </c>
      <c r="O168" s="100" t="s">
        <v>263</v>
      </c>
      <c r="Q168" s="53">
        <v>0</v>
      </c>
    </row>
    <row r="169" spans="2:17">
      <c r="B169" s="53" t="s">
        <v>453</v>
      </c>
      <c r="C169" s="53" t="s">
        <v>462</v>
      </c>
      <c r="D169" s="53" t="s">
        <v>463</v>
      </c>
      <c r="E169" s="101">
        <v>0</v>
      </c>
      <c r="F169" s="101">
        <v>0</v>
      </c>
      <c r="G169" s="101">
        <v>0</v>
      </c>
      <c r="H169" s="101">
        <v>0</v>
      </c>
      <c r="I169" s="101">
        <v>0</v>
      </c>
      <c r="J169" s="101">
        <v>0</v>
      </c>
      <c r="K169" s="101">
        <v>0</v>
      </c>
      <c r="L169" s="101">
        <v>0</v>
      </c>
      <c r="M169" s="101">
        <v>0</v>
      </c>
      <c r="O169" s="100" t="s">
        <v>263</v>
      </c>
      <c r="Q169" s="53">
        <v>1</v>
      </c>
    </row>
    <row r="170" spans="2:17">
      <c r="B170" s="53" t="s">
        <v>464</v>
      </c>
      <c r="C170" s="53" t="s">
        <v>465</v>
      </c>
      <c r="D170" s="53" t="s">
        <v>429</v>
      </c>
      <c r="E170" s="101">
        <v>0</v>
      </c>
      <c r="F170" s="101">
        <v>0</v>
      </c>
      <c r="G170" s="101">
        <v>0</v>
      </c>
      <c r="H170" s="101">
        <v>0</v>
      </c>
      <c r="I170" s="101">
        <v>0</v>
      </c>
      <c r="J170" s="101">
        <v>0</v>
      </c>
      <c r="K170" s="101">
        <v>0</v>
      </c>
      <c r="L170" s="101">
        <v>0</v>
      </c>
      <c r="M170" s="101">
        <v>0</v>
      </c>
      <c r="O170" s="100" t="s">
        <v>263</v>
      </c>
      <c r="Q170" s="53">
        <v>1</v>
      </c>
    </row>
    <row r="171" spans="2:17">
      <c r="B171" s="53" t="s">
        <v>466</v>
      </c>
      <c r="C171" s="53" t="s">
        <v>467</v>
      </c>
      <c r="D171" s="53" t="s">
        <v>467</v>
      </c>
      <c r="E171" s="103"/>
      <c r="F171" s="101">
        <v>0</v>
      </c>
      <c r="G171" s="101">
        <v>0</v>
      </c>
      <c r="H171" s="101">
        <v>0</v>
      </c>
      <c r="I171" s="101">
        <v>0</v>
      </c>
      <c r="J171" s="101">
        <v>0</v>
      </c>
      <c r="K171" s="101">
        <v>0</v>
      </c>
      <c r="L171" s="101">
        <v>0</v>
      </c>
      <c r="M171" s="101">
        <v>0</v>
      </c>
      <c r="O171" s="100" t="s">
        <v>263</v>
      </c>
      <c r="Q171" s="53">
        <v>0</v>
      </c>
    </row>
    <row r="172" spans="2:17">
      <c r="B172" s="53" t="s">
        <v>466</v>
      </c>
      <c r="C172" s="53" t="s">
        <v>468</v>
      </c>
      <c r="D172" s="53" t="s">
        <v>469</v>
      </c>
      <c r="E172" s="103"/>
      <c r="F172" s="101">
        <v>0</v>
      </c>
      <c r="G172" s="101">
        <v>0</v>
      </c>
      <c r="H172" s="101">
        <v>0</v>
      </c>
      <c r="I172" s="101">
        <v>0</v>
      </c>
      <c r="J172" s="101">
        <v>0</v>
      </c>
      <c r="K172" s="101">
        <v>0</v>
      </c>
      <c r="L172" s="101">
        <v>0</v>
      </c>
      <c r="M172" s="101">
        <v>0</v>
      </c>
      <c r="O172" s="100" t="s">
        <v>263</v>
      </c>
      <c r="Q172" s="53">
        <v>0</v>
      </c>
    </row>
    <row r="173" spans="2:17">
      <c r="B173" s="53" t="s">
        <v>470</v>
      </c>
      <c r="C173" s="53" t="s">
        <v>471</v>
      </c>
      <c r="D173" s="53" t="s">
        <v>472</v>
      </c>
      <c r="E173" s="101">
        <v>0</v>
      </c>
      <c r="F173" s="101">
        <v>0</v>
      </c>
      <c r="G173" s="101">
        <v>0</v>
      </c>
      <c r="H173" s="101">
        <v>0</v>
      </c>
      <c r="I173" s="101">
        <v>0</v>
      </c>
      <c r="J173" s="101">
        <v>0</v>
      </c>
      <c r="K173" s="101">
        <v>0</v>
      </c>
      <c r="L173" s="101">
        <v>0</v>
      </c>
      <c r="M173" s="101">
        <v>0</v>
      </c>
      <c r="O173" s="100" t="s">
        <v>263</v>
      </c>
      <c r="Q173" s="53">
        <v>1</v>
      </c>
    </row>
    <row r="174" spans="2:17">
      <c r="B174" s="53" t="s">
        <v>473</v>
      </c>
      <c r="C174" s="53" t="s">
        <v>474</v>
      </c>
      <c r="D174" s="53" t="s">
        <v>475</v>
      </c>
      <c r="E174" s="101">
        <v>0</v>
      </c>
      <c r="F174" s="101">
        <v>0</v>
      </c>
      <c r="G174" s="101">
        <v>0</v>
      </c>
      <c r="H174" s="101">
        <v>0</v>
      </c>
      <c r="I174" s="101">
        <v>0</v>
      </c>
      <c r="J174" s="101">
        <v>0</v>
      </c>
      <c r="K174" s="101">
        <v>0</v>
      </c>
      <c r="L174" s="101">
        <v>0</v>
      </c>
      <c r="M174" s="101">
        <v>0</v>
      </c>
      <c r="O174" s="100" t="s">
        <v>263</v>
      </c>
      <c r="Q174" s="53">
        <v>1</v>
      </c>
    </row>
    <row r="175" spans="2:17">
      <c r="B175" s="53" t="s">
        <v>473</v>
      </c>
      <c r="C175" s="53" t="s">
        <v>476</v>
      </c>
      <c r="D175" s="53" t="s">
        <v>476</v>
      </c>
      <c r="E175" s="103"/>
      <c r="F175" s="101">
        <v>0</v>
      </c>
      <c r="G175" s="101">
        <v>0</v>
      </c>
      <c r="H175" s="101">
        <v>0</v>
      </c>
      <c r="I175" s="101">
        <v>0</v>
      </c>
      <c r="J175" s="101">
        <v>0</v>
      </c>
      <c r="K175" s="101">
        <v>0</v>
      </c>
      <c r="L175" s="101">
        <v>0</v>
      </c>
      <c r="M175" s="101">
        <v>0</v>
      </c>
      <c r="O175" s="100" t="s">
        <v>263</v>
      </c>
      <c r="Q175" s="53">
        <v>0</v>
      </c>
    </row>
    <row r="176" spans="2:17">
      <c r="B176" s="53" t="s">
        <v>477</v>
      </c>
      <c r="C176" s="53" t="s">
        <v>478</v>
      </c>
      <c r="D176" s="53" t="s">
        <v>479</v>
      </c>
      <c r="E176" s="101">
        <v>0</v>
      </c>
      <c r="F176" s="101">
        <v>0</v>
      </c>
      <c r="G176" s="101">
        <v>0</v>
      </c>
      <c r="H176" s="101">
        <v>0</v>
      </c>
      <c r="I176" s="101">
        <v>0</v>
      </c>
      <c r="J176" s="101">
        <v>0</v>
      </c>
      <c r="K176" s="101">
        <v>0</v>
      </c>
      <c r="L176" s="101">
        <v>0</v>
      </c>
      <c r="M176" s="101">
        <v>0</v>
      </c>
      <c r="O176" s="100" t="s">
        <v>263</v>
      </c>
      <c r="Q176" s="53">
        <v>1</v>
      </c>
    </row>
    <row r="178" spans="2:13" ht="24.6" customHeight="1" thickBot="1">
      <c r="B178" s="257" t="s">
        <v>3260</v>
      </c>
      <c r="C178" s="257"/>
      <c r="D178" s="257"/>
      <c r="E178" s="257"/>
      <c r="F178" s="257"/>
      <c r="G178" s="257"/>
      <c r="H178" s="257"/>
      <c r="I178" s="257"/>
      <c r="J178" s="257"/>
      <c r="K178" s="257"/>
      <c r="L178" s="257"/>
      <c r="M178" s="257"/>
    </row>
    <row r="179" spans="2:13" ht="26.45" customHeight="1">
      <c r="B179" s="247" t="s">
        <v>480</v>
      </c>
      <c r="C179" s="248"/>
      <c r="D179" s="248"/>
      <c r="E179" s="248"/>
      <c r="F179" s="248"/>
      <c r="G179" s="249" t="s">
        <v>481</v>
      </c>
      <c r="H179" s="250"/>
      <c r="I179" s="250"/>
      <c r="J179" s="250"/>
      <c r="K179" s="250"/>
      <c r="L179" s="250"/>
      <c r="M179" s="251"/>
    </row>
    <row r="180" spans="2:13">
      <c r="B180" s="252" t="s">
        <v>74</v>
      </c>
      <c r="C180" s="253"/>
      <c r="D180" s="253"/>
      <c r="E180" s="253"/>
      <c r="F180" s="253"/>
      <c r="G180" s="254" t="s">
        <v>81</v>
      </c>
      <c r="H180" s="253"/>
      <c r="I180" s="253"/>
      <c r="J180" s="253"/>
      <c r="K180" s="253"/>
      <c r="L180" s="253"/>
      <c r="M180" s="255"/>
    </row>
    <row r="181" spans="2:13">
      <c r="B181" s="207" t="s">
        <v>482</v>
      </c>
      <c r="C181" s="239"/>
      <c r="D181" s="239"/>
      <c r="E181" s="239"/>
      <c r="F181" s="239"/>
      <c r="G181" s="208" t="s">
        <v>3228</v>
      </c>
      <c r="H181" s="239"/>
      <c r="I181" s="239"/>
      <c r="J181" s="239"/>
      <c r="K181" s="239"/>
      <c r="L181" s="239"/>
      <c r="M181" s="240"/>
    </row>
    <row r="182" spans="2:13">
      <c r="B182" s="207" t="s">
        <v>76</v>
      </c>
      <c r="C182" s="239"/>
      <c r="D182" s="239"/>
      <c r="E182" s="239"/>
      <c r="F182" s="239"/>
      <c r="G182" s="208" t="s">
        <v>83</v>
      </c>
      <c r="H182" s="239"/>
      <c r="I182" s="239"/>
      <c r="J182" s="239"/>
      <c r="K182" s="239"/>
      <c r="L182" s="239"/>
      <c r="M182" s="240"/>
    </row>
    <row r="183" spans="2:13">
      <c r="B183" s="241" t="s">
        <v>483</v>
      </c>
      <c r="C183" s="242"/>
      <c r="D183" s="242"/>
      <c r="E183" s="242"/>
      <c r="F183" s="242"/>
      <c r="G183" s="208" t="s">
        <v>484</v>
      </c>
      <c r="H183" s="239"/>
      <c r="I183" s="239"/>
      <c r="J183" s="239"/>
      <c r="K183" s="239"/>
      <c r="L183" s="239"/>
      <c r="M183" s="240"/>
    </row>
    <row r="184" spans="2:13" ht="24.95" customHeight="1">
      <c r="B184" s="258" t="s">
        <v>485</v>
      </c>
      <c r="C184" s="259"/>
      <c r="D184" s="259"/>
      <c r="E184" s="259"/>
      <c r="F184" s="259"/>
      <c r="G184" s="260" t="s">
        <v>486</v>
      </c>
      <c r="H184" s="259"/>
      <c r="I184" s="259"/>
      <c r="J184" s="259"/>
      <c r="K184" s="259"/>
      <c r="L184" s="259"/>
      <c r="M184" s="261"/>
    </row>
    <row r="185" spans="2:13">
      <c r="B185" s="246" t="s">
        <v>487</v>
      </c>
      <c r="C185" s="262"/>
      <c r="D185" s="262"/>
      <c r="E185" s="262"/>
      <c r="F185" s="262"/>
      <c r="G185" s="208" t="s">
        <v>488</v>
      </c>
      <c r="H185" s="239"/>
      <c r="I185" s="239"/>
      <c r="J185" s="239"/>
      <c r="K185" s="239"/>
      <c r="L185" s="239"/>
      <c r="M185" s="240"/>
    </row>
    <row r="186" spans="2:13" ht="30" customHeight="1">
      <c r="B186" s="237" t="s">
        <v>3233</v>
      </c>
      <c r="C186" s="238"/>
      <c r="D186" s="238"/>
      <c r="E186" s="238"/>
      <c r="F186" s="238"/>
      <c r="G186" s="208" t="s">
        <v>77</v>
      </c>
      <c r="H186" s="239"/>
      <c r="I186" s="239"/>
      <c r="J186" s="239"/>
      <c r="K186" s="239"/>
      <c r="L186" s="239"/>
      <c r="M186" s="240"/>
    </row>
    <row r="187" spans="2:13">
      <c r="B187" s="241" t="s">
        <v>489</v>
      </c>
      <c r="C187" s="242"/>
      <c r="D187" s="242"/>
      <c r="E187" s="242"/>
      <c r="F187" s="242"/>
      <c r="G187" s="208" t="s">
        <v>490</v>
      </c>
      <c r="H187" s="239"/>
      <c r="I187" s="239"/>
      <c r="J187" s="239"/>
      <c r="K187" s="239"/>
      <c r="L187" s="239"/>
      <c r="M187" s="240"/>
    </row>
    <row r="188" spans="2:13">
      <c r="B188" s="246" t="s">
        <v>491</v>
      </c>
      <c r="C188" s="244"/>
      <c r="D188" s="244"/>
      <c r="E188" s="244"/>
      <c r="F188" s="244"/>
      <c r="G188" s="243"/>
      <c r="H188" s="244"/>
      <c r="I188" s="244"/>
      <c r="J188" s="244"/>
      <c r="K188" s="244"/>
      <c r="L188" s="244"/>
      <c r="M188" s="245"/>
    </row>
    <row r="189" spans="2:13">
      <c r="B189" s="252" t="s">
        <v>492</v>
      </c>
      <c r="C189" s="253"/>
      <c r="D189" s="253"/>
      <c r="E189" s="254" t="s">
        <v>493</v>
      </c>
      <c r="F189" s="253"/>
      <c r="G189" s="239" t="s">
        <v>494</v>
      </c>
      <c r="H189" s="239"/>
      <c r="I189" s="239"/>
      <c r="J189" s="239"/>
      <c r="K189" s="239"/>
      <c r="L189" s="239"/>
      <c r="M189" s="240"/>
    </row>
    <row r="190" spans="2:13">
      <c r="B190" s="280" t="s">
        <v>495</v>
      </c>
      <c r="C190" s="253"/>
      <c r="D190" s="253"/>
      <c r="E190" s="254" t="s">
        <v>496</v>
      </c>
      <c r="F190" s="253"/>
      <c r="G190" s="208" t="s">
        <v>497</v>
      </c>
      <c r="H190" s="239"/>
      <c r="I190" s="239"/>
      <c r="J190" s="239"/>
      <c r="K190" s="239"/>
      <c r="L190" s="239"/>
      <c r="M190" s="240"/>
    </row>
    <row r="191" spans="2:13">
      <c r="B191" s="252" t="s">
        <v>498</v>
      </c>
      <c r="C191" s="253"/>
      <c r="D191" s="253"/>
      <c r="E191" s="254" t="s">
        <v>499</v>
      </c>
      <c r="F191" s="253"/>
      <c r="G191" s="274" t="s">
        <v>500</v>
      </c>
      <c r="H191" s="275"/>
      <c r="I191" s="275"/>
      <c r="J191" s="275"/>
      <c r="K191" s="275"/>
      <c r="L191" s="275"/>
      <c r="M191" s="276"/>
    </row>
    <row r="192" spans="2:13">
      <c r="B192" s="277" t="s">
        <v>3234</v>
      </c>
      <c r="C192" s="278"/>
      <c r="D192" s="278"/>
      <c r="E192" s="279" t="s">
        <v>501</v>
      </c>
      <c r="F192" s="278"/>
      <c r="G192" s="274" t="s">
        <v>502</v>
      </c>
      <c r="H192" s="275"/>
      <c r="I192" s="275"/>
      <c r="J192" s="275"/>
      <c r="K192" s="275"/>
      <c r="L192" s="275"/>
      <c r="M192" s="276"/>
    </row>
    <row r="193" spans="2:13" ht="15.75" thickBot="1">
      <c r="B193" s="267" t="s">
        <v>503</v>
      </c>
      <c r="C193" s="268"/>
      <c r="D193" s="269"/>
      <c r="E193" s="270"/>
      <c r="F193" s="268"/>
      <c r="G193" s="271" t="s">
        <v>504</v>
      </c>
      <c r="H193" s="272"/>
      <c r="I193" s="272"/>
      <c r="J193" s="272"/>
      <c r="K193" s="272"/>
      <c r="L193" s="272"/>
      <c r="M193" s="273"/>
    </row>
    <row r="194" spans="2:13">
      <c r="B194" s="263" t="s">
        <v>100</v>
      </c>
      <c r="C194" s="263"/>
      <c r="D194" s="263"/>
      <c r="E194" s="263"/>
      <c r="F194" s="263"/>
      <c r="G194" s="264"/>
      <c r="H194" s="265"/>
      <c r="I194" s="265"/>
      <c r="J194" s="265"/>
      <c r="K194" s="265"/>
      <c r="L194" s="265"/>
      <c r="M194" s="266"/>
    </row>
    <row r="195" spans="2:13">
      <c r="B195" s="12"/>
      <c r="C195" s="9"/>
      <c r="D195" s="9"/>
      <c r="E195" s="9"/>
      <c r="F195" s="9"/>
      <c r="G195" s="9"/>
      <c r="H195" s="9"/>
      <c r="I195" s="9"/>
      <c r="J195" s="9"/>
      <c r="K195" s="9"/>
      <c r="L195" s="9"/>
      <c r="M195" s="11"/>
    </row>
  </sheetData>
  <sheetProtection algorithmName="SHA-512" hashValue="c8KLik2vrYiVTku9O3Lbdp+QYOcDSOdTpetX1vPVo3zLOlxkEBwesJca7i5oSXy6tq8ljNycXMhU2hxbXs77Ew==" saltValue="GpoOfIcVkXS1WYa8K0hWYA==" spinCount="100000" sheet="1" objects="1" scenarios="1"/>
  <autoFilter ref="B20:M176" xr:uid="{00000000-0009-0000-0000-000002000000}"/>
  <sortState xmlns:xlrd2="http://schemas.microsoft.com/office/spreadsheetml/2017/richdata2" ref="B20:S175">
    <sortCondition ref="O20:O175"/>
    <sortCondition ref="B20:B175"/>
  </sortState>
  <mergeCells count="39">
    <mergeCell ref="B191:D191"/>
    <mergeCell ref="E191:F191"/>
    <mergeCell ref="G191:M191"/>
    <mergeCell ref="B190:D190"/>
    <mergeCell ref="E190:F190"/>
    <mergeCell ref="G190:M190"/>
    <mergeCell ref="B184:F184"/>
    <mergeCell ref="G184:M184"/>
    <mergeCell ref="G187:M187"/>
    <mergeCell ref="B185:F185"/>
    <mergeCell ref="B194:F194"/>
    <mergeCell ref="G194:M194"/>
    <mergeCell ref="B193:D193"/>
    <mergeCell ref="E193:F193"/>
    <mergeCell ref="G193:M193"/>
    <mergeCell ref="G192:M192"/>
    <mergeCell ref="B192:D192"/>
    <mergeCell ref="E192:F192"/>
    <mergeCell ref="G189:M189"/>
    <mergeCell ref="B189:D189"/>
    <mergeCell ref="E189:F189"/>
    <mergeCell ref="G185:M185"/>
    <mergeCell ref="B181:F181"/>
    <mergeCell ref="G181:M181"/>
    <mergeCell ref="B182:F182"/>
    <mergeCell ref="G182:M182"/>
    <mergeCell ref="B183:F183"/>
    <mergeCell ref="G183:M183"/>
    <mergeCell ref="B179:F179"/>
    <mergeCell ref="G179:M179"/>
    <mergeCell ref="B180:F180"/>
    <mergeCell ref="G180:M180"/>
    <mergeCell ref="B18:M18"/>
    <mergeCell ref="B178:M178"/>
    <mergeCell ref="B186:F186"/>
    <mergeCell ref="G186:M186"/>
    <mergeCell ref="B187:F187"/>
    <mergeCell ref="G188:M188"/>
    <mergeCell ref="B188:F18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B1:V54"/>
  <sheetViews>
    <sheetView showGridLines="0" showRowColHeaders="0" zoomScaleNormal="100" workbookViewId="0">
      <selection activeCell="P18" sqref="P18"/>
    </sheetView>
  </sheetViews>
  <sheetFormatPr defaultColWidth="8.85546875" defaultRowHeight="11.25"/>
  <cols>
    <col min="1" max="1" width="2.85546875" style="9" customWidth="1"/>
    <col min="2" max="2" width="18" style="9" customWidth="1"/>
    <col min="3" max="3" width="21.5703125" style="9" customWidth="1"/>
    <col min="4" max="4" width="25" style="9" customWidth="1"/>
    <col min="5" max="8" width="8.85546875" style="9" customWidth="1"/>
    <col min="9" max="10" width="9.140625" style="9" customWidth="1"/>
    <col min="11" max="11" width="25.42578125" style="9" customWidth="1"/>
    <col min="12" max="15" width="9.140625" style="9" customWidth="1"/>
    <col min="16" max="16384" width="8.85546875" style="9"/>
  </cols>
  <sheetData>
    <row r="1" spans="2:22" ht="23.25">
      <c r="B1" s="27" t="s">
        <v>505</v>
      </c>
      <c r="C1" s="27"/>
      <c r="D1"/>
      <c r="E1"/>
      <c r="F1"/>
      <c r="G1"/>
      <c r="H1"/>
      <c r="I1" s="28" t="s">
        <v>32</v>
      </c>
    </row>
    <row r="3" spans="2:22">
      <c r="B3" s="9" t="s">
        <v>506</v>
      </c>
    </row>
    <row r="4" spans="2:22">
      <c r="B4" s="9" t="s">
        <v>507</v>
      </c>
    </row>
    <row r="6" spans="2:22" ht="15">
      <c r="B6" s="83" t="s">
        <v>3256</v>
      </c>
      <c r="C6" s="140"/>
      <c r="D6" s="140"/>
      <c r="E6" s="140"/>
      <c r="F6" s="140"/>
      <c r="G6" s="140"/>
      <c r="H6" s="140"/>
      <c r="I6" s="140"/>
      <c r="J6" s="140"/>
      <c r="K6" s="140"/>
      <c r="L6" s="140"/>
      <c r="M6" s="140"/>
      <c r="N6" s="140"/>
      <c r="O6" s="140"/>
      <c r="P6" s="140"/>
      <c r="Q6" s="140"/>
      <c r="R6" s="140"/>
      <c r="S6" s="140"/>
      <c r="T6" s="140"/>
      <c r="U6" s="140"/>
      <c r="V6" s="140"/>
    </row>
    <row r="7" spans="2:22" ht="15">
      <c r="B7" s="83" t="s">
        <v>3257</v>
      </c>
      <c r="C7" s="140"/>
      <c r="D7" s="140"/>
      <c r="E7" s="140"/>
      <c r="F7" s="140"/>
      <c r="G7" s="140"/>
      <c r="H7" s="140"/>
      <c r="I7" s="140"/>
      <c r="J7" s="140"/>
      <c r="K7" s="140"/>
      <c r="L7" s="140"/>
      <c r="M7" s="140"/>
      <c r="N7" s="140"/>
      <c r="O7" s="140"/>
      <c r="P7" s="140"/>
      <c r="Q7" s="140"/>
      <c r="R7" s="140"/>
      <c r="S7" s="140"/>
      <c r="T7" s="140"/>
      <c r="U7" s="140"/>
      <c r="V7" s="140"/>
    </row>
    <row r="9" spans="2:22">
      <c r="B9" s="9" t="s">
        <v>508</v>
      </c>
    </row>
    <row r="11" spans="2:22">
      <c r="B11" s="39"/>
      <c r="C11" s="39"/>
      <c r="D11" s="40"/>
      <c r="E11" s="40"/>
      <c r="F11" s="40"/>
      <c r="G11" s="40"/>
      <c r="H11" s="40"/>
      <c r="L11" s="40"/>
    </row>
    <row r="12" spans="2:22" ht="27.6" customHeight="1">
      <c r="B12" s="293" t="s">
        <v>509</v>
      </c>
      <c r="C12" s="294"/>
      <c r="D12" s="42"/>
    </row>
    <row r="13" spans="2:22">
      <c r="B13" s="39"/>
      <c r="C13" s="39"/>
      <c r="D13" s="14" t="s">
        <v>510</v>
      </c>
      <c r="E13" s="14"/>
      <c r="F13" s="14"/>
      <c r="G13" s="14"/>
      <c r="H13" s="14"/>
      <c r="L13" s="40"/>
    </row>
    <row r="14" spans="2:22">
      <c r="B14" s="39"/>
      <c r="C14" s="39"/>
      <c r="D14" s="14"/>
      <c r="E14" s="14"/>
      <c r="F14" s="14"/>
      <c r="G14" s="14"/>
      <c r="H14" s="14"/>
      <c r="L14" s="40"/>
    </row>
    <row r="15" spans="2:22" ht="15">
      <c r="B15"/>
      <c r="C15"/>
      <c r="D15"/>
      <c r="E15"/>
      <c r="F15"/>
      <c r="G15"/>
      <c r="H15"/>
      <c r="I15"/>
      <c r="J15"/>
      <c r="K15"/>
      <c r="L15"/>
      <c r="M15" s="40"/>
      <c r="N15" s="40"/>
      <c r="O15" s="40"/>
    </row>
    <row r="16" spans="2:22" ht="48.6" customHeight="1" thickBot="1">
      <c r="B16" s="293" t="s">
        <v>3258</v>
      </c>
      <c r="C16" s="293"/>
      <c r="D16" s="293"/>
      <c r="E16" s="293"/>
      <c r="F16" s="293"/>
      <c r="G16" s="293"/>
      <c r="H16" s="293"/>
      <c r="I16" s="293"/>
      <c r="J16" s="293"/>
      <c r="K16" s="294"/>
      <c r="L16"/>
    </row>
    <row r="17" spans="2:21" ht="15">
      <c r="B17" s="295" t="s">
        <v>511</v>
      </c>
      <c r="C17" s="296"/>
      <c r="D17" s="296"/>
      <c r="E17" s="296"/>
      <c r="F17" s="296"/>
      <c r="G17" s="296"/>
      <c r="H17" s="296"/>
      <c r="I17" s="296"/>
      <c r="J17" s="296"/>
      <c r="K17" s="297"/>
      <c r="L17"/>
      <c r="M17"/>
      <c r="N17"/>
      <c r="O17"/>
      <c r="P17"/>
      <c r="Q17"/>
      <c r="R17"/>
      <c r="S17"/>
      <c r="T17"/>
      <c r="U17"/>
    </row>
    <row r="18" spans="2:21" ht="15">
      <c r="B18" s="284" t="s">
        <v>512</v>
      </c>
      <c r="C18" s="285"/>
      <c r="D18" s="285"/>
      <c r="E18" s="285"/>
      <c r="F18" s="285"/>
      <c r="G18" s="285"/>
      <c r="H18" s="285"/>
      <c r="I18" s="285"/>
      <c r="J18" s="285"/>
      <c r="K18" s="286"/>
      <c r="L18"/>
      <c r="M18"/>
      <c r="N18"/>
      <c r="O18"/>
      <c r="P18"/>
      <c r="Q18"/>
      <c r="R18"/>
      <c r="S18"/>
      <c r="T18"/>
      <c r="U18"/>
    </row>
    <row r="19" spans="2:21" ht="15">
      <c r="B19" s="284" t="s">
        <v>513</v>
      </c>
      <c r="C19" s="285"/>
      <c r="D19" s="285"/>
      <c r="E19" s="285"/>
      <c r="F19" s="285"/>
      <c r="G19" s="285"/>
      <c r="H19" s="285"/>
      <c r="I19" s="285"/>
      <c r="J19" s="285"/>
      <c r="K19" s="286"/>
      <c r="L19"/>
      <c r="M19"/>
      <c r="N19"/>
      <c r="O19"/>
      <c r="P19"/>
      <c r="Q19"/>
      <c r="R19"/>
      <c r="S19"/>
      <c r="T19"/>
      <c r="U19"/>
    </row>
    <row r="20" spans="2:21" ht="15">
      <c r="B20" s="284" t="s">
        <v>514</v>
      </c>
      <c r="C20" s="285"/>
      <c r="D20" s="285"/>
      <c r="E20" s="285"/>
      <c r="F20" s="285"/>
      <c r="G20" s="285"/>
      <c r="H20" s="285"/>
      <c r="I20" s="285"/>
      <c r="J20" s="285"/>
      <c r="K20" s="286"/>
      <c r="L20"/>
      <c r="M20"/>
      <c r="N20"/>
      <c r="O20"/>
      <c r="P20"/>
      <c r="Q20"/>
      <c r="R20"/>
      <c r="S20"/>
      <c r="T20"/>
      <c r="U20"/>
    </row>
    <row r="21" spans="2:21" ht="15">
      <c r="B21" s="284" t="s">
        <v>515</v>
      </c>
      <c r="C21" s="285"/>
      <c r="D21" s="285"/>
      <c r="E21" s="285"/>
      <c r="F21" s="285"/>
      <c r="G21" s="285"/>
      <c r="H21" s="285"/>
      <c r="I21" s="285"/>
      <c r="J21" s="285"/>
      <c r="K21" s="286"/>
      <c r="L21"/>
      <c r="M21"/>
      <c r="N21"/>
      <c r="O21"/>
      <c r="P21"/>
      <c r="Q21"/>
      <c r="R21"/>
      <c r="S21"/>
      <c r="T21"/>
      <c r="U21"/>
    </row>
    <row r="22" spans="2:21" ht="15">
      <c r="B22" s="284" t="s">
        <v>516</v>
      </c>
      <c r="C22" s="285"/>
      <c r="D22" s="285"/>
      <c r="E22" s="285"/>
      <c r="F22" s="285"/>
      <c r="G22" s="285"/>
      <c r="H22" s="285"/>
      <c r="I22" s="285"/>
      <c r="J22" s="285"/>
      <c r="K22" s="286"/>
      <c r="L22"/>
      <c r="M22"/>
      <c r="N22"/>
      <c r="O22"/>
      <c r="P22"/>
      <c r="Q22"/>
      <c r="R22"/>
      <c r="S22"/>
      <c r="T22"/>
      <c r="U22"/>
    </row>
    <row r="23" spans="2:21" ht="15">
      <c r="B23" s="284" t="s">
        <v>517</v>
      </c>
      <c r="C23" s="285"/>
      <c r="D23" s="285"/>
      <c r="E23" s="285"/>
      <c r="F23" s="285"/>
      <c r="G23" s="285"/>
      <c r="H23" s="285"/>
      <c r="I23" s="285"/>
      <c r="J23" s="285"/>
      <c r="K23" s="286"/>
      <c r="L23"/>
      <c r="M23"/>
      <c r="N23"/>
      <c r="O23"/>
      <c r="P23"/>
      <c r="Q23"/>
      <c r="R23"/>
      <c r="S23"/>
      <c r="T23"/>
      <c r="U23"/>
    </row>
    <row r="24" spans="2:21" ht="15">
      <c r="B24" s="284" t="s">
        <v>518</v>
      </c>
      <c r="C24" s="285"/>
      <c r="D24" s="285"/>
      <c r="E24" s="285"/>
      <c r="F24" s="285"/>
      <c r="G24" s="285"/>
      <c r="H24" s="285"/>
      <c r="I24" s="285"/>
      <c r="J24" s="285"/>
      <c r="K24" s="286"/>
      <c r="L24"/>
      <c r="M24"/>
      <c r="N24"/>
      <c r="O24"/>
      <c r="P24"/>
      <c r="Q24"/>
      <c r="R24"/>
      <c r="S24"/>
      <c r="T24"/>
      <c r="U24"/>
    </row>
    <row r="25" spans="2:21" ht="15">
      <c r="B25" s="284" t="s">
        <v>519</v>
      </c>
      <c r="C25" s="285"/>
      <c r="D25" s="285"/>
      <c r="E25" s="285"/>
      <c r="F25" s="285"/>
      <c r="G25" s="285"/>
      <c r="H25" s="285"/>
      <c r="I25" s="285"/>
      <c r="J25" s="285"/>
      <c r="K25" s="286"/>
      <c r="L25"/>
      <c r="M25"/>
      <c r="N25"/>
      <c r="O25"/>
      <c r="P25"/>
      <c r="Q25"/>
      <c r="R25"/>
      <c r="S25"/>
      <c r="T25"/>
      <c r="U25"/>
    </row>
    <row r="26" spans="2:21" ht="15">
      <c r="B26" s="284" t="s">
        <v>520</v>
      </c>
      <c r="C26" s="285"/>
      <c r="D26" s="285"/>
      <c r="E26" s="285"/>
      <c r="F26" s="285"/>
      <c r="G26" s="285"/>
      <c r="H26" s="285"/>
      <c r="I26" s="285"/>
      <c r="J26" s="285"/>
      <c r="K26" s="286"/>
      <c r="L26"/>
      <c r="M26"/>
      <c r="N26"/>
      <c r="O26"/>
      <c r="P26"/>
      <c r="Q26"/>
      <c r="R26"/>
      <c r="S26"/>
      <c r="T26"/>
      <c r="U26"/>
    </row>
    <row r="27" spans="2:21" ht="15">
      <c r="B27" s="284" t="s">
        <v>521</v>
      </c>
      <c r="C27" s="285"/>
      <c r="D27" s="285"/>
      <c r="E27" s="285"/>
      <c r="F27" s="285"/>
      <c r="G27" s="285"/>
      <c r="H27" s="285"/>
      <c r="I27" s="285"/>
      <c r="J27" s="285"/>
      <c r="K27" s="286"/>
      <c r="L27"/>
      <c r="M27"/>
      <c r="N27"/>
      <c r="O27"/>
      <c r="P27"/>
      <c r="Q27"/>
      <c r="R27"/>
      <c r="S27"/>
      <c r="T27"/>
      <c r="U27"/>
    </row>
    <row r="28" spans="2:21" ht="15">
      <c r="B28" s="284" t="s">
        <v>522</v>
      </c>
      <c r="C28" s="285"/>
      <c r="D28" s="285"/>
      <c r="E28" s="285"/>
      <c r="F28" s="285"/>
      <c r="G28" s="285"/>
      <c r="H28" s="285"/>
      <c r="I28" s="285"/>
      <c r="J28" s="285"/>
      <c r="K28" s="286"/>
      <c r="L28"/>
      <c r="M28"/>
      <c r="N28"/>
      <c r="O28"/>
      <c r="P28"/>
      <c r="Q28"/>
      <c r="R28"/>
      <c r="S28"/>
      <c r="T28"/>
      <c r="U28"/>
    </row>
    <row r="29" spans="2:21" ht="15">
      <c r="B29" s="290" t="s">
        <v>523</v>
      </c>
      <c r="C29" s="291"/>
      <c r="D29" s="291"/>
      <c r="E29" s="291"/>
      <c r="F29" s="291"/>
      <c r="G29" s="291"/>
      <c r="H29" s="291"/>
      <c r="I29" s="291"/>
      <c r="J29" s="291"/>
      <c r="K29" s="292"/>
      <c r="L29"/>
      <c r="M29"/>
      <c r="N29"/>
      <c r="O29"/>
      <c r="P29"/>
      <c r="Q29"/>
      <c r="R29"/>
      <c r="S29"/>
      <c r="T29"/>
      <c r="U29"/>
    </row>
    <row r="30" spans="2:21" ht="15">
      <c r="B30" s="287" t="s">
        <v>524</v>
      </c>
      <c r="C30" s="288"/>
      <c r="D30" s="288"/>
      <c r="E30" s="288"/>
      <c r="F30" s="288"/>
      <c r="G30" s="288"/>
      <c r="H30" s="288"/>
      <c r="I30" s="288"/>
      <c r="J30" s="288"/>
      <c r="K30" s="289"/>
      <c r="L30"/>
      <c r="M30"/>
      <c r="N30"/>
      <c r="O30"/>
      <c r="P30"/>
      <c r="Q30"/>
      <c r="R30"/>
      <c r="S30"/>
      <c r="T30"/>
      <c r="U30"/>
    </row>
    <row r="31" spans="2:21" ht="15">
      <c r="B31" s="284" t="s">
        <v>525</v>
      </c>
      <c r="C31" s="285"/>
      <c r="D31" s="285"/>
      <c r="E31" s="285"/>
      <c r="F31" s="285"/>
      <c r="G31" s="285"/>
      <c r="H31" s="285"/>
      <c r="I31" s="285"/>
      <c r="J31" s="285"/>
      <c r="K31" s="286"/>
      <c r="L31"/>
      <c r="M31"/>
      <c r="N31"/>
      <c r="O31"/>
      <c r="P31"/>
      <c r="Q31"/>
      <c r="R31"/>
      <c r="S31"/>
      <c r="T31"/>
      <c r="U31"/>
    </row>
    <row r="32" spans="2:21" ht="15">
      <c r="B32" s="284" t="s">
        <v>526</v>
      </c>
      <c r="C32" s="285"/>
      <c r="D32" s="285"/>
      <c r="E32" s="285"/>
      <c r="F32" s="285"/>
      <c r="G32" s="285"/>
      <c r="H32" s="285"/>
      <c r="I32" s="285"/>
      <c r="J32" s="285"/>
      <c r="K32" s="286"/>
      <c r="L32"/>
      <c r="M32"/>
      <c r="N32"/>
      <c r="O32"/>
      <c r="P32"/>
      <c r="Q32"/>
      <c r="R32"/>
      <c r="S32"/>
      <c r="T32"/>
      <c r="U32"/>
    </row>
    <row r="33" spans="2:21" ht="15.75" thickBot="1">
      <c r="B33" s="281" t="s">
        <v>527</v>
      </c>
      <c r="C33" s="282"/>
      <c r="D33" s="282"/>
      <c r="E33" s="282"/>
      <c r="F33" s="282"/>
      <c r="G33" s="282"/>
      <c r="H33" s="282"/>
      <c r="I33" s="282"/>
      <c r="J33" s="282"/>
      <c r="K33" s="283"/>
      <c r="L33"/>
      <c r="M33"/>
      <c r="N33"/>
      <c r="O33"/>
      <c r="P33"/>
      <c r="Q33"/>
      <c r="R33"/>
      <c r="S33"/>
      <c r="T33"/>
      <c r="U33"/>
    </row>
    <row r="35" spans="2:21">
      <c r="C35" s="38"/>
    </row>
    <row r="47" spans="2:21">
      <c r="C47" s="14"/>
    </row>
    <row r="48" spans="2:21">
      <c r="C48" s="41"/>
      <c r="D48" s="41"/>
      <c r="E48" s="41"/>
      <c r="F48" s="41"/>
      <c r="G48" s="41"/>
      <c r="H48" s="41"/>
    </row>
    <row r="49" spans="2:8">
      <c r="C49" s="41"/>
      <c r="D49" s="41"/>
      <c r="E49" s="41"/>
      <c r="F49" s="41"/>
      <c r="G49" s="41"/>
      <c r="H49" s="41"/>
    </row>
    <row r="54" spans="2:8">
      <c r="B54" s="43"/>
      <c r="C54" s="43"/>
    </row>
  </sheetData>
  <sheetProtection algorithmName="SHA-512" hashValue="TUwu/QOmRUxn78OqIJ3UoALiVPTgJIjqr3v5hZaCHt+gFNn5Y/62TZ07gnGl0gEnbbYe47C70cu8KOE5rHeQkA==" saltValue="CM7u6EIG8jFbi0UDc5Gi1Q==" spinCount="100000" sheet="1" objects="1" scenarios="1"/>
  <mergeCells count="19">
    <mergeCell ref="B12:C12"/>
    <mergeCell ref="B16:K16"/>
    <mergeCell ref="B17:K17"/>
    <mergeCell ref="B20:K20"/>
    <mergeCell ref="B18:K18"/>
    <mergeCell ref="B19:K19"/>
    <mergeCell ref="B33:K33"/>
    <mergeCell ref="B32:K32"/>
    <mergeCell ref="B31:K31"/>
    <mergeCell ref="B30:K30"/>
    <mergeCell ref="B21:K21"/>
    <mergeCell ref="B24:K24"/>
    <mergeCell ref="B23:K23"/>
    <mergeCell ref="B22:K22"/>
    <mergeCell ref="B29:K29"/>
    <mergeCell ref="B28:K28"/>
    <mergeCell ref="B27:K27"/>
    <mergeCell ref="B26:K26"/>
    <mergeCell ref="B25:K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B1:Q192"/>
  <sheetViews>
    <sheetView showGridLines="0" topLeftCell="A95" zoomScale="85" zoomScaleNormal="85" workbookViewId="0">
      <selection activeCell="M135" sqref="M135"/>
    </sheetView>
  </sheetViews>
  <sheetFormatPr defaultColWidth="21.42578125" defaultRowHeight="15"/>
  <cols>
    <col min="1" max="1" width="2.85546875" customWidth="1"/>
    <col min="2" max="2" width="25.140625" customWidth="1"/>
    <col min="3" max="3" width="24.5703125" customWidth="1"/>
    <col min="4" max="4" width="22.140625" bestFit="1" customWidth="1"/>
    <col min="5" max="5" width="17.5703125" customWidth="1"/>
    <col min="6" max="6" width="24.5703125" customWidth="1"/>
    <col min="7" max="7" width="17.140625" bestFit="1" customWidth="1"/>
    <col min="8" max="8" width="16.85546875" bestFit="1" customWidth="1"/>
    <col min="9" max="11" width="16.85546875" customWidth="1"/>
    <col min="12" max="12" width="18.42578125" bestFit="1" customWidth="1"/>
    <col min="13" max="13" width="23.140625" bestFit="1" customWidth="1"/>
    <col min="14" max="14" width="5.42578125" customWidth="1"/>
    <col min="15" max="15" width="10.140625" bestFit="1" customWidth="1"/>
    <col min="16" max="16" width="3.28515625" customWidth="1"/>
    <col min="17" max="17" width="12.140625" bestFit="1" customWidth="1"/>
  </cols>
  <sheetData>
    <row r="1" spans="2:9" ht="23.25">
      <c r="B1" s="27" t="s">
        <v>528</v>
      </c>
      <c r="E1" s="28" t="s">
        <v>102</v>
      </c>
    </row>
    <row r="3" spans="2:9">
      <c r="B3" s="13" t="s">
        <v>33</v>
      </c>
    </row>
    <row r="4" spans="2:9">
      <c r="B4" s="14"/>
    </row>
    <row r="5" spans="2:9">
      <c r="B5" s="4" t="s">
        <v>34</v>
      </c>
      <c r="C5" t="s">
        <v>529</v>
      </c>
    </row>
    <row r="6" spans="2:9">
      <c r="B6" s="36" t="s">
        <v>104</v>
      </c>
      <c r="C6" t="s">
        <v>3237</v>
      </c>
    </row>
    <row r="7" spans="2:9">
      <c r="B7" s="36" t="s">
        <v>105</v>
      </c>
      <c r="C7" t="s">
        <v>530</v>
      </c>
    </row>
    <row r="8" spans="2:9">
      <c r="B8" s="36" t="s">
        <v>107</v>
      </c>
      <c r="C8" t="s">
        <v>3238</v>
      </c>
    </row>
    <row r="9" spans="2:9">
      <c r="B9" s="37" t="s">
        <v>108</v>
      </c>
      <c r="C9" t="s">
        <v>109</v>
      </c>
    </row>
    <row r="10" spans="2:9">
      <c r="B10" s="37"/>
      <c r="C10" t="s">
        <v>110</v>
      </c>
    </row>
    <row r="11" spans="2:9">
      <c r="B11" s="36" t="s">
        <v>111</v>
      </c>
      <c r="C11" t="s">
        <v>531</v>
      </c>
    </row>
    <row r="12" spans="2:9">
      <c r="B12" s="36" t="s">
        <v>113</v>
      </c>
      <c r="C12" t="s">
        <v>3229</v>
      </c>
    </row>
    <row r="13" spans="2:9">
      <c r="B13" s="14"/>
    </row>
    <row r="14" spans="2:9">
      <c r="B14" s="30" t="s">
        <v>115</v>
      </c>
    </row>
    <row r="15" spans="2:9">
      <c r="B15" s="144" t="s">
        <v>532</v>
      </c>
      <c r="C15" s="144"/>
      <c r="D15" s="144"/>
      <c r="E15" s="144"/>
      <c r="F15" s="144"/>
      <c r="G15" s="144"/>
      <c r="H15" s="144"/>
      <c r="I15" s="144"/>
    </row>
    <row r="16" spans="2:9">
      <c r="B16" s="145" t="s">
        <v>3250</v>
      </c>
      <c r="C16" s="145"/>
      <c r="D16" s="145"/>
      <c r="E16" s="144"/>
      <c r="F16" s="144"/>
      <c r="G16" s="144"/>
      <c r="H16" s="144"/>
      <c r="I16" s="144"/>
    </row>
    <row r="18" spans="2:17" ht="30.6" customHeight="1">
      <c r="B18" s="256" t="s">
        <v>533</v>
      </c>
      <c r="C18" s="256"/>
      <c r="D18" s="256"/>
      <c r="E18" s="256"/>
      <c r="F18" s="256"/>
      <c r="G18" s="256"/>
      <c r="H18" s="256"/>
      <c r="I18" s="256"/>
      <c r="J18" s="256"/>
      <c r="K18" s="256"/>
      <c r="L18" s="256"/>
      <c r="M18" s="256"/>
    </row>
    <row r="19" spans="2:17" ht="24" customHeight="1">
      <c r="B19" s="52" t="s">
        <v>118</v>
      </c>
      <c r="C19" s="52" t="s">
        <v>42</v>
      </c>
      <c r="D19" s="52" t="s">
        <v>43</v>
      </c>
      <c r="E19" s="52" t="s">
        <v>44</v>
      </c>
      <c r="F19" s="52" t="s">
        <v>45</v>
      </c>
      <c r="G19" s="52" t="s">
        <v>46</v>
      </c>
      <c r="H19" s="52" t="s">
        <v>119</v>
      </c>
      <c r="I19" s="52" t="s">
        <v>47</v>
      </c>
      <c r="J19" s="52" t="s">
        <v>48</v>
      </c>
      <c r="K19" s="52" t="s">
        <v>120</v>
      </c>
      <c r="L19" s="52" t="s">
        <v>121</v>
      </c>
      <c r="M19" s="52" t="s">
        <v>122</v>
      </c>
    </row>
    <row r="20" spans="2:17" ht="51.6" customHeight="1">
      <c r="B20" s="57" t="s">
        <v>534</v>
      </c>
      <c r="C20" s="58" t="s">
        <v>535</v>
      </c>
      <c r="D20" s="58" t="s">
        <v>125</v>
      </c>
      <c r="E20" s="48" t="s">
        <v>126</v>
      </c>
      <c r="F20" s="49" t="s">
        <v>127</v>
      </c>
      <c r="G20" s="132" t="s">
        <v>128</v>
      </c>
      <c r="H20" s="132" t="s">
        <v>129</v>
      </c>
      <c r="I20" s="132" t="s">
        <v>130</v>
      </c>
      <c r="J20" s="132" t="s">
        <v>131</v>
      </c>
      <c r="K20" s="132" t="s">
        <v>132</v>
      </c>
      <c r="L20" s="49" t="s">
        <v>133</v>
      </c>
      <c r="M20" s="49" t="s">
        <v>536</v>
      </c>
      <c r="O20" s="94" t="s">
        <v>135</v>
      </c>
      <c r="Q20" s="47" t="s">
        <v>3264</v>
      </c>
    </row>
    <row r="21" spans="2:17">
      <c r="B21" s="59" t="s">
        <v>136</v>
      </c>
      <c r="C21" s="59" t="s">
        <v>137</v>
      </c>
      <c r="D21" s="59" t="s">
        <v>138</v>
      </c>
      <c r="E21" s="53"/>
      <c r="F21" s="42">
        <v>0</v>
      </c>
      <c r="G21" s="42">
        <v>0</v>
      </c>
      <c r="H21" s="42">
        <v>0</v>
      </c>
      <c r="I21" s="42">
        <v>0</v>
      </c>
      <c r="J21" s="42">
        <v>0</v>
      </c>
      <c r="K21" s="42">
        <v>0</v>
      </c>
      <c r="L21" s="42">
        <v>0</v>
      </c>
      <c r="M21" s="42">
        <v>0</v>
      </c>
      <c r="O21" s="84" t="s">
        <v>139</v>
      </c>
      <c r="Q21" s="53">
        <v>0</v>
      </c>
    </row>
    <row r="22" spans="2:17">
      <c r="B22" s="53" t="s">
        <v>140</v>
      </c>
      <c r="C22" s="59" t="s">
        <v>141</v>
      </c>
      <c r="D22" s="59" t="s">
        <v>142</v>
      </c>
      <c r="E22" s="42">
        <v>0</v>
      </c>
      <c r="F22" s="42">
        <v>0</v>
      </c>
      <c r="G22" s="42">
        <v>0</v>
      </c>
      <c r="H22" s="42">
        <v>0</v>
      </c>
      <c r="I22" s="42">
        <v>0</v>
      </c>
      <c r="J22" s="42">
        <v>0</v>
      </c>
      <c r="K22" s="42">
        <v>0</v>
      </c>
      <c r="L22" s="42">
        <v>0</v>
      </c>
      <c r="M22" s="42">
        <v>0</v>
      </c>
      <c r="O22" s="84" t="s">
        <v>139</v>
      </c>
      <c r="Q22" s="53">
        <v>1</v>
      </c>
    </row>
    <row r="23" spans="2:17">
      <c r="B23" s="59" t="s">
        <v>143</v>
      </c>
      <c r="C23" s="59" t="s">
        <v>144</v>
      </c>
      <c r="D23" s="59" t="s">
        <v>145</v>
      </c>
      <c r="E23" s="42">
        <v>0</v>
      </c>
      <c r="F23" s="42">
        <v>0</v>
      </c>
      <c r="G23" s="42">
        <v>0</v>
      </c>
      <c r="H23" s="42">
        <v>0</v>
      </c>
      <c r="I23" s="42">
        <v>0</v>
      </c>
      <c r="J23" s="42">
        <v>0</v>
      </c>
      <c r="K23" s="42">
        <v>0</v>
      </c>
      <c r="L23" s="42">
        <v>0</v>
      </c>
      <c r="M23" s="42">
        <v>0</v>
      </c>
      <c r="O23" s="84" t="s">
        <v>139</v>
      </c>
      <c r="Q23" s="53">
        <v>1</v>
      </c>
    </row>
    <row r="24" spans="2:17">
      <c r="B24" s="59" t="s">
        <v>143</v>
      </c>
      <c r="C24" s="59" t="s">
        <v>145</v>
      </c>
      <c r="D24" s="59" t="s">
        <v>145</v>
      </c>
      <c r="E24" s="53"/>
      <c r="F24" s="42">
        <v>0</v>
      </c>
      <c r="G24" s="42">
        <v>0</v>
      </c>
      <c r="H24" s="42">
        <v>0</v>
      </c>
      <c r="I24" s="42">
        <v>0</v>
      </c>
      <c r="J24" s="42">
        <v>0</v>
      </c>
      <c r="K24" s="42">
        <v>0</v>
      </c>
      <c r="L24" s="42">
        <v>0</v>
      </c>
      <c r="M24" s="42">
        <v>0</v>
      </c>
      <c r="O24" s="84" t="s">
        <v>139</v>
      </c>
      <c r="Q24" s="53">
        <v>0</v>
      </c>
    </row>
    <row r="25" spans="2:17">
      <c r="B25" s="59" t="s">
        <v>146</v>
      </c>
      <c r="C25" s="59" t="s">
        <v>147</v>
      </c>
      <c r="D25" s="59" t="s">
        <v>148</v>
      </c>
      <c r="E25" s="42">
        <v>0</v>
      </c>
      <c r="F25" s="42">
        <v>0</v>
      </c>
      <c r="G25" s="42">
        <v>0</v>
      </c>
      <c r="H25" s="42">
        <v>0</v>
      </c>
      <c r="I25" s="42">
        <v>0</v>
      </c>
      <c r="J25" s="42">
        <v>0</v>
      </c>
      <c r="K25" s="42">
        <v>0</v>
      </c>
      <c r="L25" s="42">
        <v>0</v>
      </c>
      <c r="M25" s="42">
        <v>0</v>
      </c>
      <c r="O25" s="84" t="s">
        <v>139</v>
      </c>
      <c r="Q25" s="53">
        <v>1</v>
      </c>
    </row>
    <row r="26" spans="2:17">
      <c r="B26" s="59" t="s">
        <v>149</v>
      </c>
      <c r="C26" s="59" t="s">
        <v>150</v>
      </c>
      <c r="D26" s="59" t="s">
        <v>150</v>
      </c>
      <c r="E26" s="53"/>
      <c r="F26" s="42">
        <v>0</v>
      </c>
      <c r="G26" s="42">
        <v>0</v>
      </c>
      <c r="H26" s="42">
        <v>0</v>
      </c>
      <c r="I26" s="42">
        <v>0</v>
      </c>
      <c r="J26" s="42">
        <v>0</v>
      </c>
      <c r="K26" s="42">
        <v>0</v>
      </c>
      <c r="L26" s="42">
        <v>0</v>
      </c>
      <c r="M26" s="42">
        <v>0</v>
      </c>
      <c r="O26" s="84" t="s">
        <v>139</v>
      </c>
      <c r="Q26" s="53">
        <v>0</v>
      </c>
    </row>
    <row r="27" spans="2:17">
      <c r="B27" s="59" t="s">
        <v>149</v>
      </c>
      <c r="C27" s="59" t="s">
        <v>151</v>
      </c>
      <c r="D27" s="59" t="s">
        <v>152</v>
      </c>
      <c r="E27" s="53"/>
      <c r="F27" s="42">
        <v>0</v>
      </c>
      <c r="G27" s="42">
        <v>0</v>
      </c>
      <c r="H27" s="42">
        <v>0</v>
      </c>
      <c r="I27" s="42">
        <v>0</v>
      </c>
      <c r="J27" s="42">
        <v>0</v>
      </c>
      <c r="K27" s="42">
        <v>0</v>
      </c>
      <c r="L27" s="42">
        <v>0</v>
      </c>
      <c r="M27" s="42">
        <v>0</v>
      </c>
      <c r="O27" s="84" t="s">
        <v>139</v>
      </c>
      <c r="Q27" s="53">
        <v>0</v>
      </c>
    </row>
    <row r="28" spans="2:17">
      <c r="B28" s="59" t="s">
        <v>153</v>
      </c>
      <c r="C28" s="59" t="s">
        <v>154</v>
      </c>
      <c r="D28" s="59" t="s">
        <v>152</v>
      </c>
      <c r="E28" s="42">
        <v>0</v>
      </c>
      <c r="F28" s="42">
        <v>0</v>
      </c>
      <c r="G28" s="42">
        <v>0</v>
      </c>
      <c r="H28" s="42">
        <v>0</v>
      </c>
      <c r="I28" s="42">
        <v>0</v>
      </c>
      <c r="J28" s="42">
        <v>0</v>
      </c>
      <c r="K28" s="42">
        <v>0</v>
      </c>
      <c r="L28" s="42">
        <v>0</v>
      </c>
      <c r="M28" s="42">
        <v>0</v>
      </c>
      <c r="O28" s="84" t="s">
        <v>139</v>
      </c>
      <c r="Q28" s="53">
        <v>1</v>
      </c>
    </row>
    <row r="29" spans="2:17">
      <c r="B29" s="59" t="s">
        <v>155</v>
      </c>
      <c r="C29" s="59" t="s">
        <v>156</v>
      </c>
      <c r="D29" s="59" t="s">
        <v>157</v>
      </c>
      <c r="E29" s="42">
        <v>0</v>
      </c>
      <c r="F29" s="42">
        <v>0</v>
      </c>
      <c r="G29" s="42">
        <v>0</v>
      </c>
      <c r="H29" s="42">
        <v>0</v>
      </c>
      <c r="I29" s="42">
        <v>0</v>
      </c>
      <c r="J29" s="42">
        <v>0</v>
      </c>
      <c r="K29" s="42">
        <v>0</v>
      </c>
      <c r="L29" s="42">
        <v>0</v>
      </c>
      <c r="M29" s="42">
        <v>0</v>
      </c>
      <c r="O29" s="84" t="s">
        <v>139</v>
      </c>
      <c r="Q29" s="53">
        <v>1</v>
      </c>
    </row>
    <row r="30" spans="2:17">
      <c r="B30" s="59" t="s">
        <v>158</v>
      </c>
      <c r="C30" s="59" t="s">
        <v>159</v>
      </c>
      <c r="D30" s="59" t="s">
        <v>160</v>
      </c>
      <c r="E30" s="42">
        <v>0</v>
      </c>
      <c r="F30" s="42">
        <v>0</v>
      </c>
      <c r="G30" s="42">
        <v>0</v>
      </c>
      <c r="H30" s="42">
        <v>0</v>
      </c>
      <c r="I30" s="42">
        <v>0</v>
      </c>
      <c r="J30" s="42">
        <v>0</v>
      </c>
      <c r="K30" s="42">
        <v>0</v>
      </c>
      <c r="L30" s="42">
        <v>0</v>
      </c>
      <c r="M30" s="42">
        <v>0</v>
      </c>
      <c r="O30" s="84" t="s">
        <v>139</v>
      </c>
      <c r="Q30" s="53">
        <v>1</v>
      </c>
    </row>
    <row r="31" spans="2:17">
      <c r="B31" s="59" t="s">
        <v>161</v>
      </c>
      <c r="C31" s="59" t="s">
        <v>162</v>
      </c>
      <c r="D31" s="59" t="s">
        <v>163</v>
      </c>
      <c r="E31" s="42">
        <v>0</v>
      </c>
      <c r="F31" s="42">
        <v>0</v>
      </c>
      <c r="G31" s="42">
        <v>0</v>
      </c>
      <c r="H31" s="42">
        <v>0</v>
      </c>
      <c r="I31" s="42">
        <v>0</v>
      </c>
      <c r="J31" s="42">
        <v>0</v>
      </c>
      <c r="K31" s="42">
        <v>0</v>
      </c>
      <c r="L31" s="42">
        <v>0</v>
      </c>
      <c r="M31" s="42">
        <v>0</v>
      </c>
      <c r="O31" s="84" t="s">
        <v>139</v>
      </c>
      <c r="Q31" s="53">
        <v>1</v>
      </c>
    </row>
    <row r="32" spans="2:17">
      <c r="B32" s="59" t="s">
        <v>161</v>
      </c>
      <c r="C32" s="59" t="s">
        <v>163</v>
      </c>
      <c r="D32" s="59" t="s">
        <v>163</v>
      </c>
      <c r="E32" s="53"/>
      <c r="F32" s="42">
        <v>0</v>
      </c>
      <c r="G32" s="42">
        <v>0</v>
      </c>
      <c r="H32" s="42">
        <v>0</v>
      </c>
      <c r="I32" s="42">
        <v>0</v>
      </c>
      <c r="J32" s="42">
        <v>0</v>
      </c>
      <c r="K32" s="42">
        <v>0</v>
      </c>
      <c r="L32" s="42">
        <v>0</v>
      </c>
      <c r="M32" s="42">
        <v>0</v>
      </c>
      <c r="O32" s="84" t="s">
        <v>139</v>
      </c>
      <c r="Q32" s="55">
        <v>0</v>
      </c>
    </row>
    <row r="33" spans="2:17">
      <c r="B33" s="59" t="s">
        <v>161</v>
      </c>
      <c r="C33" s="59" t="s">
        <v>164</v>
      </c>
      <c r="D33" s="59" t="s">
        <v>164</v>
      </c>
      <c r="E33" s="53"/>
      <c r="F33" s="42">
        <v>0</v>
      </c>
      <c r="G33" s="42">
        <v>0</v>
      </c>
      <c r="H33" s="42">
        <v>0</v>
      </c>
      <c r="I33" s="42">
        <v>0</v>
      </c>
      <c r="J33" s="42">
        <v>0</v>
      </c>
      <c r="K33" s="42">
        <v>0</v>
      </c>
      <c r="L33" s="42">
        <v>0</v>
      </c>
      <c r="M33" s="42">
        <v>0</v>
      </c>
      <c r="O33" s="84" t="s">
        <v>139</v>
      </c>
      <c r="Q33" s="55">
        <v>0</v>
      </c>
    </row>
    <row r="34" spans="2:17">
      <c r="B34" s="59" t="s">
        <v>161</v>
      </c>
      <c r="C34" s="59" t="s">
        <v>165</v>
      </c>
      <c r="D34" s="59" t="s">
        <v>165</v>
      </c>
      <c r="E34" s="53"/>
      <c r="F34" s="42">
        <v>0</v>
      </c>
      <c r="G34" s="42">
        <v>0</v>
      </c>
      <c r="H34" s="42">
        <v>0</v>
      </c>
      <c r="I34" s="42">
        <v>0</v>
      </c>
      <c r="J34" s="42">
        <v>0</v>
      </c>
      <c r="K34" s="42">
        <v>0</v>
      </c>
      <c r="L34" s="42">
        <v>0</v>
      </c>
      <c r="M34" s="42">
        <v>0</v>
      </c>
      <c r="O34" s="84" t="s">
        <v>139</v>
      </c>
      <c r="Q34" s="55">
        <v>0</v>
      </c>
    </row>
    <row r="35" spans="2:17">
      <c r="B35" s="59" t="s">
        <v>166</v>
      </c>
      <c r="C35" s="59" t="s">
        <v>167</v>
      </c>
      <c r="D35" s="59" t="s">
        <v>168</v>
      </c>
      <c r="E35" s="42">
        <v>0</v>
      </c>
      <c r="F35" s="42">
        <v>0</v>
      </c>
      <c r="G35" s="42">
        <v>0</v>
      </c>
      <c r="H35" s="42">
        <v>0</v>
      </c>
      <c r="I35" s="42">
        <v>0</v>
      </c>
      <c r="J35" s="42">
        <v>0</v>
      </c>
      <c r="K35" s="42">
        <v>0</v>
      </c>
      <c r="L35" s="42">
        <v>0</v>
      </c>
      <c r="M35" s="42">
        <v>0</v>
      </c>
      <c r="O35" s="84" t="s">
        <v>139</v>
      </c>
      <c r="Q35" s="53">
        <v>1</v>
      </c>
    </row>
    <row r="36" spans="2:17">
      <c r="B36" s="59" t="s">
        <v>169</v>
      </c>
      <c r="C36" s="59" t="s">
        <v>170</v>
      </c>
      <c r="D36" s="59" t="s">
        <v>171</v>
      </c>
      <c r="E36" s="42">
        <v>0</v>
      </c>
      <c r="F36" s="42">
        <v>0</v>
      </c>
      <c r="G36" s="42">
        <v>0</v>
      </c>
      <c r="H36" s="42">
        <v>0</v>
      </c>
      <c r="I36" s="42">
        <v>0</v>
      </c>
      <c r="J36" s="42">
        <v>0</v>
      </c>
      <c r="K36" s="42">
        <v>0</v>
      </c>
      <c r="L36" s="42">
        <v>0</v>
      </c>
      <c r="M36" s="42">
        <v>0</v>
      </c>
      <c r="O36" s="84" t="s">
        <v>139</v>
      </c>
      <c r="Q36" s="53">
        <v>1</v>
      </c>
    </row>
    <row r="37" spans="2:17">
      <c r="B37" s="59" t="s">
        <v>172</v>
      </c>
      <c r="C37" s="59" t="s">
        <v>173</v>
      </c>
      <c r="D37" s="59" t="s">
        <v>174</v>
      </c>
      <c r="E37" s="42">
        <v>0</v>
      </c>
      <c r="F37" s="42">
        <v>0</v>
      </c>
      <c r="G37" s="42">
        <v>0</v>
      </c>
      <c r="H37" s="42">
        <v>0</v>
      </c>
      <c r="I37" s="42">
        <v>0</v>
      </c>
      <c r="J37" s="42">
        <v>0</v>
      </c>
      <c r="K37" s="42">
        <v>0</v>
      </c>
      <c r="L37" s="42">
        <v>0</v>
      </c>
      <c r="M37" s="42">
        <v>0</v>
      </c>
      <c r="O37" s="84" t="s">
        <v>139</v>
      </c>
      <c r="Q37" s="53">
        <v>1</v>
      </c>
    </row>
    <row r="38" spans="2:17">
      <c r="B38" s="59" t="s">
        <v>175</v>
      </c>
      <c r="C38" s="59" t="s">
        <v>176</v>
      </c>
      <c r="D38" s="59" t="s">
        <v>176</v>
      </c>
      <c r="E38" s="53"/>
      <c r="F38" s="42">
        <v>0</v>
      </c>
      <c r="G38" s="42">
        <v>0</v>
      </c>
      <c r="H38" s="42">
        <v>0</v>
      </c>
      <c r="I38" s="42">
        <v>0</v>
      </c>
      <c r="J38" s="42">
        <v>0</v>
      </c>
      <c r="K38" s="42">
        <v>0</v>
      </c>
      <c r="L38" s="42">
        <v>0</v>
      </c>
      <c r="M38" s="42">
        <v>0</v>
      </c>
      <c r="O38" s="84" t="s">
        <v>139</v>
      </c>
      <c r="Q38" s="53">
        <v>0</v>
      </c>
    </row>
    <row r="39" spans="2:17">
      <c r="B39" s="59" t="s">
        <v>177</v>
      </c>
      <c r="C39" s="59" t="s">
        <v>178</v>
      </c>
      <c r="D39" s="59" t="s">
        <v>178</v>
      </c>
      <c r="E39" s="53"/>
      <c r="F39" s="42">
        <v>0</v>
      </c>
      <c r="G39" s="42">
        <v>0</v>
      </c>
      <c r="H39" s="42">
        <v>0</v>
      </c>
      <c r="I39" s="42">
        <v>0</v>
      </c>
      <c r="J39" s="42">
        <v>0</v>
      </c>
      <c r="K39" s="42">
        <v>0</v>
      </c>
      <c r="L39" s="42">
        <v>0</v>
      </c>
      <c r="M39" s="42">
        <v>0</v>
      </c>
      <c r="O39" s="84" t="s">
        <v>139</v>
      </c>
      <c r="Q39" s="53">
        <v>0</v>
      </c>
    </row>
    <row r="40" spans="2:17">
      <c r="B40" s="59" t="s">
        <v>179</v>
      </c>
      <c r="C40" s="59" t="s">
        <v>180</v>
      </c>
      <c r="D40" s="59" t="s">
        <v>180</v>
      </c>
      <c r="E40" s="53"/>
      <c r="F40" s="42">
        <v>0</v>
      </c>
      <c r="G40" s="42">
        <v>0</v>
      </c>
      <c r="H40" s="42">
        <v>0</v>
      </c>
      <c r="I40" s="42">
        <v>0</v>
      </c>
      <c r="J40" s="42">
        <v>0</v>
      </c>
      <c r="K40" s="42">
        <v>0</v>
      </c>
      <c r="L40" s="42">
        <v>0</v>
      </c>
      <c r="M40" s="42">
        <v>0</v>
      </c>
      <c r="O40" s="84" t="s">
        <v>139</v>
      </c>
      <c r="Q40" s="53">
        <v>0</v>
      </c>
    </row>
    <row r="41" spans="2:17">
      <c r="B41" s="59" t="s">
        <v>153</v>
      </c>
      <c r="C41" s="59" t="s">
        <v>181</v>
      </c>
      <c r="D41" s="59" t="s">
        <v>182</v>
      </c>
      <c r="E41" s="42">
        <v>0</v>
      </c>
      <c r="F41" s="42">
        <v>0</v>
      </c>
      <c r="G41" s="42">
        <v>0</v>
      </c>
      <c r="H41" s="42">
        <v>0</v>
      </c>
      <c r="I41" s="42">
        <v>0</v>
      </c>
      <c r="J41" s="42">
        <v>0</v>
      </c>
      <c r="K41" s="42">
        <v>0</v>
      </c>
      <c r="L41" s="42">
        <v>0</v>
      </c>
      <c r="M41" s="42">
        <v>0</v>
      </c>
      <c r="O41" s="84" t="s">
        <v>139</v>
      </c>
      <c r="Q41" s="53">
        <v>1</v>
      </c>
    </row>
    <row r="42" spans="2:17">
      <c r="B42" s="59" t="s">
        <v>183</v>
      </c>
      <c r="C42" s="59" t="s">
        <v>184</v>
      </c>
      <c r="D42" s="59" t="s">
        <v>174</v>
      </c>
      <c r="E42" s="42">
        <v>0</v>
      </c>
      <c r="F42" s="42">
        <v>0</v>
      </c>
      <c r="G42" s="42">
        <v>0</v>
      </c>
      <c r="H42" s="42">
        <v>0</v>
      </c>
      <c r="I42" s="42">
        <v>0</v>
      </c>
      <c r="J42" s="42">
        <v>0</v>
      </c>
      <c r="K42" s="42">
        <v>0</v>
      </c>
      <c r="L42" s="42">
        <v>0</v>
      </c>
      <c r="M42" s="42">
        <v>0</v>
      </c>
      <c r="O42" s="84" t="s">
        <v>139</v>
      </c>
      <c r="Q42" s="53">
        <v>1</v>
      </c>
    </row>
    <row r="43" spans="2:17">
      <c r="B43" s="59" t="s">
        <v>183</v>
      </c>
      <c r="C43" s="59" t="s">
        <v>185</v>
      </c>
      <c r="D43" s="59" t="s">
        <v>186</v>
      </c>
      <c r="E43" s="42">
        <v>0</v>
      </c>
      <c r="F43" s="42">
        <v>0</v>
      </c>
      <c r="G43" s="42">
        <v>0</v>
      </c>
      <c r="H43" s="42">
        <v>0</v>
      </c>
      <c r="I43" s="42">
        <v>0</v>
      </c>
      <c r="J43" s="42">
        <v>0</v>
      </c>
      <c r="K43" s="42">
        <v>0</v>
      </c>
      <c r="L43" s="42">
        <v>0</v>
      </c>
      <c r="M43" s="42">
        <v>0</v>
      </c>
      <c r="O43" s="84" t="s">
        <v>139</v>
      </c>
      <c r="Q43" s="53">
        <v>1</v>
      </c>
    </row>
    <row r="44" spans="2:17">
      <c r="B44" s="59" t="s">
        <v>183</v>
      </c>
      <c r="C44" s="59" t="s">
        <v>187</v>
      </c>
      <c r="D44" s="59" t="s">
        <v>174</v>
      </c>
      <c r="E44" s="42">
        <v>0</v>
      </c>
      <c r="F44" s="42">
        <v>0</v>
      </c>
      <c r="G44" s="42">
        <v>0</v>
      </c>
      <c r="H44" s="42">
        <v>0</v>
      </c>
      <c r="I44" s="42">
        <v>0</v>
      </c>
      <c r="J44" s="42">
        <v>0</v>
      </c>
      <c r="K44" s="42">
        <v>0</v>
      </c>
      <c r="L44" s="42">
        <v>0</v>
      </c>
      <c r="M44" s="42">
        <v>0</v>
      </c>
      <c r="O44" s="84" t="s">
        <v>139</v>
      </c>
      <c r="Q44" s="53">
        <v>1</v>
      </c>
    </row>
    <row r="45" spans="2:17">
      <c r="B45" s="59" t="s">
        <v>188</v>
      </c>
      <c r="C45" s="59" t="s">
        <v>189</v>
      </c>
      <c r="D45" s="59" t="s">
        <v>190</v>
      </c>
      <c r="E45" s="53"/>
      <c r="F45" s="42">
        <v>0</v>
      </c>
      <c r="G45" s="42">
        <v>0</v>
      </c>
      <c r="H45" s="42">
        <v>0</v>
      </c>
      <c r="I45" s="42">
        <v>0</v>
      </c>
      <c r="J45" s="42">
        <v>0</v>
      </c>
      <c r="K45" s="42">
        <v>0</v>
      </c>
      <c r="L45" s="42">
        <v>0</v>
      </c>
      <c r="M45" s="42">
        <v>0</v>
      </c>
      <c r="O45" s="84" t="s">
        <v>139</v>
      </c>
      <c r="Q45" s="53">
        <v>0</v>
      </c>
    </row>
    <row r="46" spans="2:17">
      <c r="B46" s="59" t="s">
        <v>191</v>
      </c>
      <c r="C46" s="59" t="s">
        <v>192</v>
      </c>
      <c r="D46" s="59" t="s">
        <v>192</v>
      </c>
      <c r="E46" s="53"/>
      <c r="F46" s="42">
        <v>0</v>
      </c>
      <c r="G46" s="42">
        <v>0</v>
      </c>
      <c r="H46" s="42">
        <v>0</v>
      </c>
      <c r="I46" s="42">
        <v>0</v>
      </c>
      <c r="J46" s="42">
        <v>0</v>
      </c>
      <c r="K46" s="42">
        <v>0</v>
      </c>
      <c r="L46" s="42">
        <v>0</v>
      </c>
      <c r="M46" s="42">
        <v>0</v>
      </c>
      <c r="O46" s="84" t="s">
        <v>139</v>
      </c>
      <c r="Q46" s="53">
        <v>0</v>
      </c>
    </row>
    <row r="47" spans="2:17">
      <c r="B47" s="59" t="s">
        <v>193</v>
      </c>
      <c r="C47" s="59" t="s">
        <v>194</v>
      </c>
      <c r="D47" s="59" t="s">
        <v>194</v>
      </c>
      <c r="E47" s="53"/>
      <c r="F47" s="42">
        <v>0</v>
      </c>
      <c r="G47" s="42">
        <v>0</v>
      </c>
      <c r="H47" s="42">
        <v>0</v>
      </c>
      <c r="I47" s="42">
        <v>0</v>
      </c>
      <c r="J47" s="42">
        <v>0</v>
      </c>
      <c r="K47" s="42">
        <v>0</v>
      </c>
      <c r="L47" s="42">
        <v>0</v>
      </c>
      <c r="M47" s="42">
        <v>0</v>
      </c>
      <c r="O47" s="84" t="s">
        <v>139</v>
      </c>
      <c r="Q47" s="53">
        <v>0</v>
      </c>
    </row>
    <row r="48" spans="2:17">
      <c r="B48" s="59" t="s">
        <v>195</v>
      </c>
      <c r="C48" s="59" t="s">
        <v>196</v>
      </c>
      <c r="D48" s="59" t="s">
        <v>197</v>
      </c>
      <c r="E48" s="42">
        <v>0</v>
      </c>
      <c r="F48" s="42">
        <v>0</v>
      </c>
      <c r="G48" s="42">
        <v>0</v>
      </c>
      <c r="H48" s="42">
        <v>0</v>
      </c>
      <c r="I48" s="42">
        <v>0</v>
      </c>
      <c r="J48" s="42">
        <v>0</v>
      </c>
      <c r="K48" s="42">
        <v>0</v>
      </c>
      <c r="L48" s="42">
        <v>0</v>
      </c>
      <c r="M48" s="42">
        <v>0</v>
      </c>
      <c r="O48" s="84" t="s">
        <v>139</v>
      </c>
      <c r="Q48" s="53">
        <v>1</v>
      </c>
    </row>
    <row r="49" spans="2:17">
      <c r="B49" s="59" t="s">
        <v>195</v>
      </c>
      <c r="C49" s="59" t="s">
        <v>198</v>
      </c>
      <c r="D49" s="59" t="s">
        <v>197</v>
      </c>
      <c r="E49" s="42">
        <v>0</v>
      </c>
      <c r="F49" s="42">
        <v>0</v>
      </c>
      <c r="G49" s="42">
        <v>0</v>
      </c>
      <c r="H49" s="42">
        <v>0</v>
      </c>
      <c r="I49" s="42">
        <v>0</v>
      </c>
      <c r="J49" s="42">
        <v>0</v>
      </c>
      <c r="K49" s="42">
        <v>0</v>
      </c>
      <c r="L49" s="42">
        <v>0</v>
      </c>
      <c r="M49" s="42">
        <v>0</v>
      </c>
      <c r="O49" s="84" t="s">
        <v>139</v>
      </c>
      <c r="Q49" s="53">
        <v>1</v>
      </c>
    </row>
    <row r="50" spans="2:17">
      <c r="B50" s="59" t="s">
        <v>195</v>
      </c>
      <c r="C50" s="59" t="s">
        <v>199</v>
      </c>
      <c r="D50" s="59" t="s">
        <v>197</v>
      </c>
      <c r="E50" s="42">
        <v>0</v>
      </c>
      <c r="F50" s="42">
        <v>0</v>
      </c>
      <c r="G50" s="42">
        <v>0</v>
      </c>
      <c r="H50" s="42">
        <v>0</v>
      </c>
      <c r="I50" s="42">
        <v>0</v>
      </c>
      <c r="J50" s="42">
        <v>0</v>
      </c>
      <c r="K50" s="42">
        <v>0</v>
      </c>
      <c r="L50" s="42">
        <v>0</v>
      </c>
      <c r="M50" s="42">
        <v>0</v>
      </c>
      <c r="O50" s="84" t="s">
        <v>139</v>
      </c>
      <c r="Q50" s="53">
        <v>1</v>
      </c>
    </row>
    <row r="51" spans="2:17">
      <c r="B51" s="59" t="s">
        <v>200</v>
      </c>
      <c r="C51" s="59" t="s">
        <v>201</v>
      </c>
      <c r="D51" s="59" t="s">
        <v>201</v>
      </c>
      <c r="E51" s="53"/>
      <c r="F51" s="42">
        <v>0</v>
      </c>
      <c r="G51" s="42">
        <v>0</v>
      </c>
      <c r="H51" s="42">
        <v>0</v>
      </c>
      <c r="I51" s="42">
        <v>0</v>
      </c>
      <c r="J51" s="42">
        <v>0</v>
      </c>
      <c r="K51" s="42">
        <v>0</v>
      </c>
      <c r="L51" s="42">
        <v>0</v>
      </c>
      <c r="M51" s="42">
        <v>0</v>
      </c>
      <c r="O51" s="84" t="s">
        <v>139</v>
      </c>
      <c r="Q51" s="53">
        <v>0</v>
      </c>
    </row>
    <row r="52" spans="2:17">
      <c r="B52" s="59" t="s">
        <v>200</v>
      </c>
      <c r="C52" s="59" t="s">
        <v>203</v>
      </c>
      <c r="D52" s="59" t="s">
        <v>204</v>
      </c>
      <c r="E52" s="42">
        <v>0</v>
      </c>
      <c r="F52" s="42">
        <v>0</v>
      </c>
      <c r="G52" s="42">
        <v>0</v>
      </c>
      <c r="H52" s="42">
        <v>0</v>
      </c>
      <c r="I52" s="42">
        <v>0</v>
      </c>
      <c r="J52" s="42">
        <v>0</v>
      </c>
      <c r="K52" s="42">
        <v>0</v>
      </c>
      <c r="L52" s="42">
        <v>0</v>
      </c>
      <c r="M52" s="42">
        <v>0</v>
      </c>
      <c r="O52" s="84" t="s">
        <v>139</v>
      </c>
      <c r="Q52" s="53">
        <v>1</v>
      </c>
    </row>
    <row r="53" spans="2:17">
      <c r="B53" s="59" t="s">
        <v>205</v>
      </c>
      <c r="C53" s="59" t="s">
        <v>206</v>
      </c>
      <c r="D53" s="59" t="s">
        <v>168</v>
      </c>
      <c r="E53" s="42">
        <v>0</v>
      </c>
      <c r="F53" s="42">
        <v>0</v>
      </c>
      <c r="G53" s="42">
        <v>0</v>
      </c>
      <c r="H53" s="42">
        <v>0</v>
      </c>
      <c r="I53" s="42">
        <v>0</v>
      </c>
      <c r="J53" s="42">
        <v>0</v>
      </c>
      <c r="K53" s="42">
        <v>0</v>
      </c>
      <c r="L53" s="42">
        <v>0</v>
      </c>
      <c r="M53" s="42">
        <v>0</v>
      </c>
      <c r="O53" s="84" t="s">
        <v>139</v>
      </c>
      <c r="Q53" s="53">
        <v>1</v>
      </c>
    </row>
    <row r="54" spans="2:17">
      <c r="B54" s="59" t="s">
        <v>207</v>
      </c>
      <c r="C54" s="59" t="s">
        <v>208</v>
      </c>
      <c r="D54" s="59" t="s">
        <v>209</v>
      </c>
      <c r="E54" s="53"/>
      <c r="F54" s="42">
        <v>0</v>
      </c>
      <c r="G54" s="42">
        <v>0</v>
      </c>
      <c r="H54" s="42">
        <v>0</v>
      </c>
      <c r="I54" s="42">
        <v>0</v>
      </c>
      <c r="J54" s="42">
        <v>0</v>
      </c>
      <c r="K54" s="42">
        <v>0</v>
      </c>
      <c r="L54" s="42">
        <v>0</v>
      </c>
      <c r="M54" s="42">
        <v>0</v>
      </c>
      <c r="O54" s="84" t="s">
        <v>139</v>
      </c>
      <c r="Q54" s="53">
        <v>0</v>
      </c>
    </row>
    <row r="55" spans="2:17">
      <c r="B55" s="59" t="s">
        <v>210</v>
      </c>
      <c r="C55" s="59" t="s">
        <v>211</v>
      </c>
      <c r="D55" s="59" t="s">
        <v>211</v>
      </c>
      <c r="E55" s="53"/>
      <c r="F55" s="42">
        <v>0</v>
      </c>
      <c r="G55" s="42">
        <v>0</v>
      </c>
      <c r="H55" s="42">
        <v>0</v>
      </c>
      <c r="I55" s="42">
        <v>0</v>
      </c>
      <c r="J55" s="42">
        <v>0</v>
      </c>
      <c r="K55" s="42">
        <v>0</v>
      </c>
      <c r="L55" s="42">
        <v>0</v>
      </c>
      <c r="M55" s="42">
        <v>0</v>
      </c>
      <c r="O55" s="84" t="s">
        <v>139</v>
      </c>
      <c r="Q55" s="53">
        <v>0</v>
      </c>
    </row>
    <row r="56" spans="2:17">
      <c r="B56" s="59" t="s">
        <v>212</v>
      </c>
      <c r="C56" s="59" t="s">
        <v>212</v>
      </c>
      <c r="D56" s="59" t="s">
        <v>150</v>
      </c>
      <c r="E56" s="42">
        <v>0</v>
      </c>
      <c r="F56" s="42">
        <v>0</v>
      </c>
      <c r="G56" s="42">
        <v>0</v>
      </c>
      <c r="H56" s="42">
        <v>0</v>
      </c>
      <c r="I56" s="42">
        <v>0</v>
      </c>
      <c r="J56" s="42">
        <v>0</v>
      </c>
      <c r="K56" s="42">
        <v>0</v>
      </c>
      <c r="L56" s="42">
        <v>0</v>
      </c>
      <c r="M56" s="42">
        <v>0</v>
      </c>
      <c r="O56" s="84" t="s">
        <v>139</v>
      </c>
      <c r="Q56" s="53">
        <v>1</v>
      </c>
    </row>
    <row r="57" spans="2:17">
      <c r="B57" s="59" t="s">
        <v>213</v>
      </c>
      <c r="C57" s="59" t="s">
        <v>214</v>
      </c>
      <c r="D57" s="59" t="s">
        <v>215</v>
      </c>
      <c r="E57" s="42">
        <v>0</v>
      </c>
      <c r="F57" s="42">
        <v>0</v>
      </c>
      <c r="G57" s="42">
        <v>0</v>
      </c>
      <c r="H57" s="42">
        <v>0</v>
      </c>
      <c r="I57" s="42">
        <v>0</v>
      </c>
      <c r="J57" s="42">
        <v>0</v>
      </c>
      <c r="K57" s="42">
        <v>0</v>
      </c>
      <c r="L57" s="42">
        <v>0</v>
      </c>
      <c r="M57" s="42">
        <v>0</v>
      </c>
      <c r="O57" s="84" t="s">
        <v>139</v>
      </c>
      <c r="Q57" s="53">
        <v>1</v>
      </c>
    </row>
    <row r="58" spans="2:17">
      <c r="B58" s="59" t="s">
        <v>216</v>
      </c>
      <c r="C58" s="59" t="s">
        <v>217</v>
      </c>
      <c r="D58" s="59" t="s">
        <v>218</v>
      </c>
      <c r="E58" s="53"/>
      <c r="F58" s="42">
        <v>0</v>
      </c>
      <c r="G58" s="42">
        <v>0</v>
      </c>
      <c r="H58" s="42">
        <v>0</v>
      </c>
      <c r="I58" s="42">
        <v>0</v>
      </c>
      <c r="J58" s="42">
        <v>0</v>
      </c>
      <c r="K58" s="42">
        <v>0</v>
      </c>
      <c r="L58" s="42">
        <v>0</v>
      </c>
      <c r="M58" s="42">
        <v>0</v>
      </c>
      <c r="O58" s="84" t="s">
        <v>139</v>
      </c>
      <c r="Q58" s="53">
        <v>0</v>
      </c>
    </row>
    <row r="59" spans="2:17">
      <c r="B59" s="59" t="s">
        <v>219</v>
      </c>
      <c r="C59" s="59" t="s">
        <v>219</v>
      </c>
      <c r="D59" s="59" t="s">
        <v>186</v>
      </c>
      <c r="E59" s="53"/>
      <c r="F59" s="42">
        <v>0</v>
      </c>
      <c r="G59" s="42">
        <v>0</v>
      </c>
      <c r="H59" s="42">
        <v>0</v>
      </c>
      <c r="I59" s="42">
        <v>0</v>
      </c>
      <c r="J59" s="42">
        <v>0</v>
      </c>
      <c r="K59" s="42">
        <v>0</v>
      </c>
      <c r="L59" s="42">
        <v>0</v>
      </c>
      <c r="M59" s="42">
        <v>0</v>
      </c>
      <c r="O59" s="84" t="s">
        <v>139</v>
      </c>
      <c r="Q59" s="53">
        <v>0</v>
      </c>
    </row>
    <row r="60" spans="2:17">
      <c r="B60" s="59" t="s">
        <v>220</v>
      </c>
      <c r="C60" s="59" t="s">
        <v>221</v>
      </c>
      <c r="D60" s="59" t="s">
        <v>221</v>
      </c>
      <c r="E60" s="53"/>
      <c r="F60" s="42">
        <v>0</v>
      </c>
      <c r="G60" s="42">
        <v>0</v>
      </c>
      <c r="H60" s="42">
        <v>0</v>
      </c>
      <c r="I60" s="42">
        <v>0</v>
      </c>
      <c r="J60" s="42">
        <v>0</v>
      </c>
      <c r="K60" s="42">
        <v>0</v>
      </c>
      <c r="L60" s="42">
        <v>0</v>
      </c>
      <c r="M60" s="42">
        <v>0</v>
      </c>
      <c r="O60" s="84" t="s">
        <v>139</v>
      </c>
      <c r="Q60" s="53">
        <v>0</v>
      </c>
    </row>
    <row r="61" spans="2:17">
      <c r="B61" s="59" t="s">
        <v>222</v>
      </c>
      <c r="C61" s="59" t="s">
        <v>223</v>
      </c>
      <c r="D61" s="59" t="s">
        <v>224</v>
      </c>
      <c r="E61" s="53"/>
      <c r="F61" s="42">
        <v>0</v>
      </c>
      <c r="G61" s="42">
        <v>0</v>
      </c>
      <c r="H61" s="42">
        <v>0</v>
      </c>
      <c r="I61" s="42">
        <v>0</v>
      </c>
      <c r="J61" s="42">
        <v>0</v>
      </c>
      <c r="K61" s="42">
        <v>0</v>
      </c>
      <c r="L61" s="42">
        <v>0</v>
      </c>
      <c r="M61" s="42">
        <v>0</v>
      </c>
      <c r="O61" s="84" t="s">
        <v>139</v>
      </c>
      <c r="Q61" s="53">
        <v>0</v>
      </c>
    </row>
    <row r="62" spans="2:17">
      <c r="B62" s="59" t="s">
        <v>225</v>
      </c>
      <c r="C62" s="59" t="s">
        <v>226</v>
      </c>
      <c r="D62" s="59" t="s">
        <v>227</v>
      </c>
      <c r="E62" s="42">
        <v>0</v>
      </c>
      <c r="F62" s="42">
        <v>0</v>
      </c>
      <c r="G62" s="42">
        <v>0</v>
      </c>
      <c r="H62" s="42">
        <v>0</v>
      </c>
      <c r="I62" s="42">
        <v>0</v>
      </c>
      <c r="J62" s="42">
        <v>0</v>
      </c>
      <c r="K62" s="42">
        <v>0</v>
      </c>
      <c r="L62" s="42">
        <v>0</v>
      </c>
      <c r="M62" s="42">
        <v>0</v>
      </c>
      <c r="O62" s="84" t="s">
        <v>139</v>
      </c>
      <c r="Q62" s="53">
        <v>1</v>
      </c>
    </row>
    <row r="63" spans="2:17">
      <c r="B63" s="59" t="s">
        <v>228</v>
      </c>
      <c r="C63" s="59" t="s">
        <v>229</v>
      </c>
      <c r="D63" s="59" t="s">
        <v>229</v>
      </c>
      <c r="E63" s="53"/>
      <c r="F63" s="42">
        <v>0</v>
      </c>
      <c r="G63" s="42">
        <v>0</v>
      </c>
      <c r="H63" s="42">
        <v>0</v>
      </c>
      <c r="I63" s="42">
        <v>0</v>
      </c>
      <c r="J63" s="42">
        <v>0</v>
      </c>
      <c r="K63" s="42">
        <v>0</v>
      </c>
      <c r="L63" s="42">
        <v>0</v>
      </c>
      <c r="M63" s="42">
        <v>0</v>
      </c>
      <c r="O63" s="84" t="s">
        <v>139</v>
      </c>
      <c r="Q63" s="53">
        <v>0</v>
      </c>
    </row>
    <row r="64" spans="2:17">
      <c r="B64" s="59" t="s">
        <v>230</v>
      </c>
      <c r="C64" s="59" t="s">
        <v>231</v>
      </c>
      <c r="D64" s="59" t="s">
        <v>232</v>
      </c>
      <c r="E64" s="42">
        <v>0</v>
      </c>
      <c r="F64" s="42">
        <v>0</v>
      </c>
      <c r="G64" s="42">
        <v>0</v>
      </c>
      <c r="H64" s="42">
        <v>0</v>
      </c>
      <c r="I64" s="42">
        <v>0</v>
      </c>
      <c r="J64" s="42">
        <v>0</v>
      </c>
      <c r="K64" s="42">
        <v>0</v>
      </c>
      <c r="L64" s="42">
        <v>0</v>
      </c>
      <c r="M64" s="42">
        <v>0</v>
      </c>
      <c r="O64" s="84" t="s">
        <v>139</v>
      </c>
      <c r="Q64" s="53">
        <v>1</v>
      </c>
    </row>
    <row r="65" spans="2:17">
      <c r="B65" s="59" t="s">
        <v>233</v>
      </c>
      <c r="C65" s="59" t="s">
        <v>234</v>
      </c>
      <c r="D65" s="59" t="s">
        <v>234</v>
      </c>
      <c r="E65" s="54">
        <v>0</v>
      </c>
      <c r="F65" s="42">
        <v>0</v>
      </c>
      <c r="G65" s="42">
        <v>0</v>
      </c>
      <c r="H65" s="42">
        <v>0</v>
      </c>
      <c r="I65" s="42">
        <v>0</v>
      </c>
      <c r="J65" s="42">
        <v>0</v>
      </c>
      <c r="K65" s="42">
        <v>0</v>
      </c>
      <c r="L65" s="42">
        <v>0</v>
      </c>
      <c r="M65" s="42">
        <v>0</v>
      </c>
      <c r="O65" s="84" t="s">
        <v>139</v>
      </c>
      <c r="Q65" s="53">
        <v>1</v>
      </c>
    </row>
    <row r="66" spans="2:17">
      <c r="B66" s="59" t="s">
        <v>233</v>
      </c>
      <c r="C66" s="59" t="s">
        <v>235</v>
      </c>
      <c r="D66" s="59" t="s">
        <v>235</v>
      </c>
      <c r="E66" s="54">
        <v>0</v>
      </c>
      <c r="F66" s="42">
        <v>0</v>
      </c>
      <c r="G66" s="42">
        <v>0</v>
      </c>
      <c r="H66" s="42">
        <v>0</v>
      </c>
      <c r="I66" s="42">
        <v>0</v>
      </c>
      <c r="J66" s="42">
        <v>0</v>
      </c>
      <c r="K66" s="42">
        <v>0</v>
      </c>
      <c r="L66" s="42">
        <v>0</v>
      </c>
      <c r="M66" s="42">
        <v>0</v>
      </c>
      <c r="O66" s="84" t="s">
        <v>139</v>
      </c>
      <c r="Q66" s="53">
        <v>1</v>
      </c>
    </row>
    <row r="67" spans="2:17">
      <c r="B67" s="59" t="s">
        <v>236</v>
      </c>
      <c r="C67" s="59" t="s">
        <v>237</v>
      </c>
      <c r="D67" s="59" t="s">
        <v>237</v>
      </c>
      <c r="E67" s="53"/>
      <c r="F67" s="42">
        <v>0</v>
      </c>
      <c r="G67" s="42">
        <v>0</v>
      </c>
      <c r="H67" s="42">
        <v>0</v>
      </c>
      <c r="I67" s="42">
        <v>0</v>
      </c>
      <c r="J67" s="42">
        <v>0</v>
      </c>
      <c r="K67" s="42">
        <v>0</v>
      </c>
      <c r="L67" s="42">
        <v>0</v>
      </c>
      <c r="M67" s="42">
        <v>0</v>
      </c>
      <c r="O67" s="84" t="s">
        <v>139</v>
      </c>
      <c r="Q67" s="53">
        <v>0</v>
      </c>
    </row>
    <row r="68" spans="2:17">
      <c r="B68" s="59" t="s">
        <v>238</v>
      </c>
      <c r="C68" s="59" t="s">
        <v>238</v>
      </c>
      <c r="D68" s="59" t="s">
        <v>238</v>
      </c>
      <c r="E68" s="53"/>
      <c r="F68" s="42">
        <v>0</v>
      </c>
      <c r="G68" s="42">
        <v>0</v>
      </c>
      <c r="H68" s="42">
        <v>0</v>
      </c>
      <c r="I68" s="42">
        <v>0</v>
      </c>
      <c r="J68" s="42">
        <v>0</v>
      </c>
      <c r="K68" s="42">
        <v>0</v>
      </c>
      <c r="L68" s="42">
        <v>0</v>
      </c>
      <c r="M68" s="42">
        <v>0</v>
      </c>
      <c r="O68" s="84" t="s">
        <v>139</v>
      </c>
      <c r="Q68" s="53">
        <v>0</v>
      </c>
    </row>
    <row r="69" spans="2:17">
      <c r="B69" s="59" t="s">
        <v>239</v>
      </c>
      <c r="C69" s="59" t="s">
        <v>240</v>
      </c>
      <c r="D69" s="59" t="s">
        <v>148</v>
      </c>
      <c r="E69" s="42">
        <v>0</v>
      </c>
      <c r="F69" s="42">
        <v>0</v>
      </c>
      <c r="G69" s="42">
        <v>0</v>
      </c>
      <c r="H69" s="42">
        <v>0</v>
      </c>
      <c r="I69" s="42">
        <v>0</v>
      </c>
      <c r="J69" s="42">
        <v>0</v>
      </c>
      <c r="K69" s="42">
        <v>0</v>
      </c>
      <c r="L69" s="42">
        <v>0</v>
      </c>
      <c r="M69" s="42">
        <v>0</v>
      </c>
      <c r="O69" s="84" t="s">
        <v>139</v>
      </c>
      <c r="Q69" s="53">
        <v>1</v>
      </c>
    </row>
    <row r="70" spans="2:17">
      <c r="B70" s="59" t="s">
        <v>241</v>
      </c>
      <c r="C70" s="59" t="s">
        <v>242</v>
      </c>
      <c r="D70" s="59" t="s">
        <v>537</v>
      </c>
      <c r="E70" s="42">
        <v>0</v>
      </c>
      <c r="F70" s="42">
        <v>0</v>
      </c>
      <c r="G70" s="42">
        <v>0</v>
      </c>
      <c r="H70" s="42">
        <v>0</v>
      </c>
      <c r="I70" s="42">
        <v>0</v>
      </c>
      <c r="J70" s="42">
        <v>0</v>
      </c>
      <c r="K70" s="42">
        <v>0</v>
      </c>
      <c r="L70" s="42">
        <v>0</v>
      </c>
      <c r="M70" s="42">
        <v>0</v>
      </c>
      <c r="O70" s="84" t="s">
        <v>139</v>
      </c>
      <c r="Q70" s="53">
        <v>1</v>
      </c>
    </row>
    <row r="71" spans="2:17">
      <c r="B71" s="59" t="s">
        <v>244</v>
      </c>
      <c r="C71" s="59" t="s">
        <v>245</v>
      </c>
      <c r="D71" s="59" t="s">
        <v>246</v>
      </c>
      <c r="E71" s="42">
        <v>0</v>
      </c>
      <c r="F71" s="42">
        <v>0</v>
      </c>
      <c r="G71" s="42">
        <v>0</v>
      </c>
      <c r="H71" s="42">
        <v>0</v>
      </c>
      <c r="I71" s="42">
        <v>0</v>
      </c>
      <c r="J71" s="42">
        <v>0</v>
      </c>
      <c r="K71" s="42">
        <v>0</v>
      </c>
      <c r="L71" s="42">
        <v>0</v>
      </c>
      <c r="M71" s="42">
        <v>0</v>
      </c>
      <c r="O71" s="84" t="s">
        <v>139</v>
      </c>
      <c r="Q71" s="53">
        <v>1</v>
      </c>
    </row>
    <row r="72" spans="2:17">
      <c r="B72" s="59" t="s">
        <v>244</v>
      </c>
      <c r="C72" s="59" t="s">
        <v>247</v>
      </c>
      <c r="D72" s="59" t="s">
        <v>246</v>
      </c>
      <c r="E72" s="42">
        <v>0</v>
      </c>
      <c r="F72" s="42">
        <v>0</v>
      </c>
      <c r="G72" s="42">
        <v>0</v>
      </c>
      <c r="H72" s="42">
        <v>0</v>
      </c>
      <c r="I72" s="42">
        <v>0</v>
      </c>
      <c r="J72" s="42">
        <v>0</v>
      </c>
      <c r="K72" s="42">
        <v>0</v>
      </c>
      <c r="L72" s="42">
        <v>0</v>
      </c>
      <c r="M72" s="42">
        <v>0</v>
      </c>
      <c r="O72" s="84" t="s">
        <v>139</v>
      </c>
      <c r="Q72" s="53">
        <v>1</v>
      </c>
    </row>
    <row r="73" spans="2:17">
      <c r="B73" s="59" t="s">
        <v>248</v>
      </c>
      <c r="C73" s="59" t="s">
        <v>249</v>
      </c>
      <c r="D73" s="59" t="s">
        <v>249</v>
      </c>
      <c r="E73" s="53"/>
      <c r="F73" s="42">
        <v>0</v>
      </c>
      <c r="G73" s="42">
        <v>0</v>
      </c>
      <c r="H73" s="42">
        <v>0</v>
      </c>
      <c r="I73" s="42">
        <v>0</v>
      </c>
      <c r="J73" s="42">
        <v>0</v>
      </c>
      <c r="K73" s="42">
        <v>0</v>
      </c>
      <c r="L73" s="42">
        <v>0</v>
      </c>
      <c r="M73" s="42">
        <v>0</v>
      </c>
      <c r="O73" s="84" t="s">
        <v>139</v>
      </c>
      <c r="Q73" s="53">
        <v>0</v>
      </c>
    </row>
    <row r="74" spans="2:17">
      <c r="B74" s="59" t="s">
        <v>250</v>
      </c>
      <c r="C74" s="59" t="s">
        <v>251</v>
      </c>
      <c r="D74" s="59" t="s">
        <v>252</v>
      </c>
      <c r="E74" s="42">
        <v>0</v>
      </c>
      <c r="F74" s="42">
        <v>0</v>
      </c>
      <c r="G74" s="42">
        <v>0</v>
      </c>
      <c r="H74" s="42">
        <v>0</v>
      </c>
      <c r="I74" s="42">
        <v>0</v>
      </c>
      <c r="J74" s="42">
        <v>0</v>
      </c>
      <c r="K74" s="42">
        <v>0</v>
      </c>
      <c r="L74" s="42">
        <v>0</v>
      </c>
      <c r="M74" s="42">
        <v>0</v>
      </c>
      <c r="O74" s="84" t="s">
        <v>139</v>
      </c>
      <c r="Q74" s="53">
        <v>1</v>
      </c>
    </row>
    <row r="75" spans="2:17">
      <c r="B75" s="59" t="s">
        <v>250</v>
      </c>
      <c r="C75" s="59" t="s">
        <v>253</v>
      </c>
      <c r="D75" s="59" t="s">
        <v>252</v>
      </c>
      <c r="E75" s="42">
        <v>0</v>
      </c>
      <c r="F75" s="42">
        <v>0</v>
      </c>
      <c r="G75" s="42">
        <v>0</v>
      </c>
      <c r="H75" s="42">
        <v>0</v>
      </c>
      <c r="I75" s="42">
        <v>0</v>
      </c>
      <c r="J75" s="42">
        <v>0</v>
      </c>
      <c r="K75" s="42">
        <v>0</v>
      </c>
      <c r="L75" s="42">
        <v>0</v>
      </c>
      <c r="M75" s="42">
        <v>0</v>
      </c>
      <c r="O75" s="84" t="s">
        <v>139</v>
      </c>
      <c r="Q75" s="53">
        <v>1</v>
      </c>
    </row>
    <row r="76" spans="2:17">
      <c r="B76" s="59" t="s">
        <v>254</v>
      </c>
      <c r="C76" s="59" t="s">
        <v>255</v>
      </c>
      <c r="D76" s="59" t="s">
        <v>256</v>
      </c>
      <c r="E76" s="42">
        <v>0</v>
      </c>
      <c r="F76" s="42">
        <v>0</v>
      </c>
      <c r="G76" s="42">
        <v>0</v>
      </c>
      <c r="H76" s="42">
        <v>0</v>
      </c>
      <c r="I76" s="42">
        <v>0</v>
      </c>
      <c r="J76" s="42">
        <v>0</v>
      </c>
      <c r="K76" s="42">
        <v>0</v>
      </c>
      <c r="L76" s="42">
        <v>0</v>
      </c>
      <c r="M76" s="42">
        <v>0</v>
      </c>
      <c r="O76" s="84" t="s">
        <v>139</v>
      </c>
      <c r="Q76" s="53">
        <v>1</v>
      </c>
    </row>
    <row r="77" spans="2:17">
      <c r="B77" s="59" t="s">
        <v>257</v>
      </c>
      <c r="C77" s="59" t="s">
        <v>258</v>
      </c>
      <c r="D77" s="59" t="s">
        <v>259</v>
      </c>
      <c r="E77" s="42">
        <v>0</v>
      </c>
      <c r="F77" s="42">
        <v>0</v>
      </c>
      <c r="G77" s="42">
        <v>0</v>
      </c>
      <c r="H77" s="42">
        <v>0</v>
      </c>
      <c r="I77" s="42">
        <v>0</v>
      </c>
      <c r="J77" s="42">
        <v>0</v>
      </c>
      <c r="K77" s="42">
        <v>0</v>
      </c>
      <c r="L77" s="42">
        <v>0</v>
      </c>
      <c r="M77" s="42">
        <v>0</v>
      </c>
      <c r="O77" s="84" t="s">
        <v>139</v>
      </c>
      <c r="Q77" s="53">
        <v>1</v>
      </c>
    </row>
    <row r="78" spans="2:17">
      <c r="Q78" s="148"/>
    </row>
    <row r="79" spans="2:17">
      <c r="B79" s="59" t="s">
        <v>260</v>
      </c>
      <c r="C79" s="59" t="s">
        <v>261</v>
      </c>
      <c r="D79" s="59" t="s">
        <v>262</v>
      </c>
      <c r="E79" s="103"/>
      <c r="F79" s="101">
        <v>0</v>
      </c>
      <c r="G79" s="101">
        <v>0</v>
      </c>
      <c r="H79" s="101">
        <v>0</v>
      </c>
      <c r="I79" s="101">
        <v>0</v>
      </c>
      <c r="J79" s="101">
        <v>0</v>
      </c>
      <c r="K79" s="101">
        <v>0</v>
      </c>
      <c r="L79" s="101">
        <v>0</v>
      </c>
      <c r="M79" s="101">
        <v>0</v>
      </c>
      <c r="O79" s="100" t="s">
        <v>263</v>
      </c>
      <c r="Q79" s="53">
        <v>0</v>
      </c>
    </row>
    <row r="80" spans="2:17">
      <c r="B80" s="59" t="s">
        <v>264</v>
      </c>
      <c r="C80" s="59" t="s">
        <v>265</v>
      </c>
      <c r="D80" s="59" t="s">
        <v>265</v>
      </c>
      <c r="E80" s="103"/>
      <c r="F80" s="101">
        <v>0</v>
      </c>
      <c r="G80" s="101">
        <v>0</v>
      </c>
      <c r="H80" s="101">
        <v>0</v>
      </c>
      <c r="I80" s="101">
        <v>0</v>
      </c>
      <c r="J80" s="101">
        <v>0</v>
      </c>
      <c r="K80" s="101">
        <v>0</v>
      </c>
      <c r="L80" s="101">
        <v>0</v>
      </c>
      <c r="M80" s="101">
        <v>0</v>
      </c>
      <c r="O80" s="100" t="s">
        <v>263</v>
      </c>
      <c r="Q80" s="53">
        <v>0</v>
      </c>
    </row>
    <row r="81" spans="2:17">
      <c r="B81" s="59" t="s">
        <v>266</v>
      </c>
      <c r="C81" s="59" t="s">
        <v>267</v>
      </c>
      <c r="D81" s="59" t="s">
        <v>267</v>
      </c>
      <c r="E81" s="103"/>
      <c r="F81" s="101">
        <v>0</v>
      </c>
      <c r="G81" s="101">
        <v>0</v>
      </c>
      <c r="H81" s="101">
        <v>0</v>
      </c>
      <c r="I81" s="101">
        <v>0</v>
      </c>
      <c r="J81" s="101">
        <v>0</v>
      </c>
      <c r="K81" s="101">
        <v>0</v>
      </c>
      <c r="L81" s="101">
        <v>0</v>
      </c>
      <c r="M81" s="101">
        <v>0</v>
      </c>
      <c r="O81" s="100" t="s">
        <v>263</v>
      </c>
      <c r="Q81" s="53">
        <v>0</v>
      </c>
    </row>
    <row r="82" spans="2:17">
      <c r="B82" s="59" t="s">
        <v>268</v>
      </c>
      <c r="C82" s="59" t="s">
        <v>269</v>
      </c>
      <c r="D82" s="59" t="s">
        <v>269</v>
      </c>
      <c r="E82" s="103"/>
      <c r="F82" s="101">
        <v>0</v>
      </c>
      <c r="G82" s="101">
        <v>0</v>
      </c>
      <c r="H82" s="101">
        <v>0</v>
      </c>
      <c r="I82" s="101">
        <v>0</v>
      </c>
      <c r="J82" s="101">
        <v>0</v>
      </c>
      <c r="K82" s="101">
        <v>0</v>
      </c>
      <c r="L82" s="101">
        <v>0</v>
      </c>
      <c r="M82" s="101">
        <v>0</v>
      </c>
      <c r="O82" s="100" t="s">
        <v>263</v>
      </c>
      <c r="Q82" s="53">
        <v>0</v>
      </c>
    </row>
    <row r="83" spans="2:17">
      <c r="B83" s="59" t="s">
        <v>270</v>
      </c>
      <c r="C83" s="59" t="s">
        <v>271</v>
      </c>
      <c r="D83" s="59" t="s">
        <v>271</v>
      </c>
      <c r="E83" s="103"/>
      <c r="F83" s="101">
        <v>0</v>
      </c>
      <c r="G83" s="101">
        <v>0</v>
      </c>
      <c r="H83" s="101">
        <v>0</v>
      </c>
      <c r="I83" s="101">
        <v>0</v>
      </c>
      <c r="J83" s="101">
        <v>0</v>
      </c>
      <c r="K83" s="101">
        <v>0</v>
      </c>
      <c r="L83" s="101">
        <v>0</v>
      </c>
      <c r="M83" s="101">
        <v>0</v>
      </c>
      <c r="O83" s="100" t="s">
        <v>263</v>
      </c>
      <c r="Q83" s="53">
        <v>0</v>
      </c>
    </row>
    <row r="84" spans="2:17">
      <c r="B84" s="59" t="s">
        <v>272</v>
      </c>
      <c r="C84" s="59" t="s">
        <v>273</v>
      </c>
      <c r="D84" s="59" t="s">
        <v>273</v>
      </c>
      <c r="E84" s="103"/>
      <c r="F84" s="101">
        <v>0</v>
      </c>
      <c r="G84" s="101">
        <v>0</v>
      </c>
      <c r="H84" s="101">
        <v>0</v>
      </c>
      <c r="I84" s="101">
        <v>0</v>
      </c>
      <c r="J84" s="101">
        <v>0</v>
      </c>
      <c r="K84" s="101">
        <v>0</v>
      </c>
      <c r="L84" s="101">
        <v>0</v>
      </c>
      <c r="M84" s="101">
        <v>0</v>
      </c>
      <c r="O84" s="100" t="s">
        <v>263</v>
      </c>
      <c r="Q84" s="53">
        <v>0</v>
      </c>
    </row>
    <row r="85" spans="2:17">
      <c r="B85" s="59" t="s">
        <v>274</v>
      </c>
      <c r="C85" s="59" t="s">
        <v>275</v>
      </c>
      <c r="D85" s="59" t="s">
        <v>275</v>
      </c>
      <c r="E85" s="103"/>
      <c r="F85" s="101">
        <v>0</v>
      </c>
      <c r="G85" s="101">
        <v>0</v>
      </c>
      <c r="H85" s="101">
        <v>0</v>
      </c>
      <c r="I85" s="101">
        <v>0</v>
      </c>
      <c r="J85" s="101">
        <v>0</v>
      </c>
      <c r="K85" s="101">
        <v>0</v>
      </c>
      <c r="L85" s="101">
        <v>0</v>
      </c>
      <c r="M85" s="101">
        <v>0</v>
      </c>
      <c r="O85" s="100" t="s">
        <v>263</v>
      </c>
      <c r="Q85" s="53">
        <v>0</v>
      </c>
    </row>
    <row r="86" spans="2:17">
      <c r="B86" s="59" t="s">
        <v>276</v>
      </c>
      <c r="C86" s="59" t="s">
        <v>277</v>
      </c>
      <c r="D86" s="59" t="s">
        <v>174</v>
      </c>
      <c r="E86" s="102">
        <v>0</v>
      </c>
      <c r="F86" s="101">
        <v>0</v>
      </c>
      <c r="G86" s="101">
        <v>0</v>
      </c>
      <c r="H86" s="101">
        <v>0</v>
      </c>
      <c r="I86" s="101">
        <v>0</v>
      </c>
      <c r="J86" s="101">
        <v>0</v>
      </c>
      <c r="K86" s="101">
        <v>0</v>
      </c>
      <c r="L86" s="101">
        <v>0</v>
      </c>
      <c r="M86" s="101">
        <v>0</v>
      </c>
      <c r="O86" s="100" t="s">
        <v>263</v>
      </c>
      <c r="Q86" s="53">
        <v>1</v>
      </c>
    </row>
    <row r="87" spans="2:17">
      <c r="B87" s="59" t="s">
        <v>278</v>
      </c>
      <c r="C87" s="59" t="s">
        <v>279</v>
      </c>
      <c r="D87" s="59" t="s">
        <v>279</v>
      </c>
      <c r="E87" s="103"/>
      <c r="F87" s="101">
        <v>0</v>
      </c>
      <c r="G87" s="101">
        <v>0</v>
      </c>
      <c r="H87" s="101">
        <v>0</v>
      </c>
      <c r="I87" s="101">
        <v>0</v>
      </c>
      <c r="J87" s="101">
        <v>0</v>
      </c>
      <c r="K87" s="101">
        <v>0</v>
      </c>
      <c r="L87" s="101">
        <v>0</v>
      </c>
      <c r="M87" s="101">
        <v>0</v>
      </c>
      <c r="O87" s="100" t="s">
        <v>263</v>
      </c>
      <c r="Q87" s="53">
        <v>0</v>
      </c>
    </row>
    <row r="88" spans="2:17">
      <c r="B88" s="59" t="s">
        <v>538</v>
      </c>
      <c r="C88" s="59" t="s">
        <v>281</v>
      </c>
      <c r="D88" s="59" t="s">
        <v>281</v>
      </c>
      <c r="E88" s="103"/>
      <c r="F88" s="101">
        <v>0</v>
      </c>
      <c r="G88" s="101">
        <v>0</v>
      </c>
      <c r="H88" s="101">
        <v>0</v>
      </c>
      <c r="I88" s="101">
        <v>0</v>
      </c>
      <c r="J88" s="101">
        <v>0</v>
      </c>
      <c r="K88" s="101">
        <v>0</v>
      </c>
      <c r="L88" s="101">
        <v>0</v>
      </c>
      <c r="M88" s="101">
        <v>0</v>
      </c>
      <c r="O88" s="100" t="s">
        <v>263</v>
      </c>
      <c r="Q88" s="53">
        <v>0</v>
      </c>
    </row>
    <row r="89" spans="2:17">
      <c r="B89" s="59" t="s">
        <v>282</v>
      </c>
      <c r="C89" s="59" t="s">
        <v>283</v>
      </c>
      <c r="D89" s="59" t="s">
        <v>284</v>
      </c>
      <c r="E89" s="101">
        <v>0</v>
      </c>
      <c r="F89" s="101">
        <v>0</v>
      </c>
      <c r="G89" s="101">
        <v>0</v>
      </c>
      <c r="H89" s="101">
        <v>0</v>
      </c>
      <c r="I89" s="101">
        <v>0</v>
      </c>
      <c r="J89" s="101">
        <v>0</v>
      </c>
      <c r="K89" s="101">
        <v>0</v>
      </c>
      <c r="L89" s="101">
        <v>0</v>
      </c>
      <c r="M89" s="101">
        <v>0</v>
      </c>
      <c r="O89" s="100" t="s">
        <v>263</v>
      </c>
      <c r="Q89" s="53">
        <v>1</v>
      </c>
    </row>
    <row r="90" spans="2:17">
      <c r="B90" s="59" t="s">
        <v>282</v>
      </c>
      <c r="C90" s="59" t="s">
        <v>285</v>
      </c>
      <c r="D90" s="59" t="s">
        <v>285</v>
      </c>
      <c r="E90" s="103"/>
      <c r="F90" s="101">
        <v>0</v>
      </c>
      <c r="G90" s="101">
        <v>0</v>
      </c>
      <c r="H90" s="101">
        <v>0</v>
      </c>
      <c r="I90" s="101">
        <v>0</v>
      </c>
      <c r="J90" s="101">
        <v>0</v>
      </c>
      <c r="K90" s="101">
        <v>0</v>
      </c>
      <c r="L90" s="101">
        <v>0</v>
      </c>
      <c r="M90" s="101">
        <v>0</v>
      </c>
      <c r="O90" s="100" t="s">
        <v>263</v>
      </c>
      <c r="Q90" s="53">
        <v>0</v>
      </c>
    </row>
    <row r="91" spans="2:17">
      <c r="B91" s="59" t="s">
        <v>282</v>
      </c>
      <c r="C91" s="59" t="s">
        <v>286</v>
      </c>
      <c r="D91" s="59" t="s">
        <v>287</v>
      </c>
      <c r="E91" s="101">
        <v>0</v>
      </c>
      <c r="F91" s="101">
        <v>0</v>
      </c>
      <c r="G91" s="101">
        <v>0</v>
      </c>
      <c r="H91" s="101">
        <v>0</v>
      </c>
      <c r="I91" s="101">
        <v>0</v>
      </c>
      <c r="J91" s="101">
        <v>0</v>
      </c>
      <c r="K91" s="101">
        <v>0</v>
      </c>
      <c r="L91" s="101">
        <v>0</v>
      </c>
      <c r="M91" s="101">
        <v>0</v>
      </c>
      <c r="O91" s="100" t="s">
        <v>263</v>
      </c>
      <c r="Q91" s="53">
        <v>1</v>
      </c>
    </row>
    <row r="92" spans="2:17">
      <c r="B92" s="59" t="s">
        <v>288</v>
      </c>
      <c r="C92" s="59" t="s">
        <v>289</v>
      </c>
      <c r="D92" s="59" t="s">
        <v>290</v>
      </c>
      <c r="E92" s="101">
        <v>0</v>
      </c>
      <c r="F92" s="101">
        <v>0</v>
      </c>
      <c r="G92" s="101">
        <v>0</v>
      </c>
      <c r="H92" s="101">
        <v>0</v>
      </c>
      <c r="I92" s="101">
        <v>0</v>
      </c>
      <c r="J92" s="101">
        <v>0</v>
      </c>
      <c r="K92" s="101">
        <v>0</v>
      </c>
      <c r="L92" s="101">
        <v>0</v>
      </c>
      <c r="M92" s="101">
        <v>0</v>
      </c>
      <c r="O92" s="100" t="s">
        <v>263</v>
      </c>
      <c r="Q92" s="53">
        <v>1</v>
      </c>
    </row>
    <row r="93" spans="2:17">
      <c r="B93" s="59" t="s">
        <v>291</v>
      </c>
      <c r="C93" s="59" t="s">
        <v>292</v>
      </c>
      <c r="D93" s="59" t="s">
        <v>293</v>
      </c>
      <c r="E93" s="101">
        <v>0</v>
      </c>
      <c r="F93" s="101">
        <v>0</v>
      </c>
      <c r="G93" s="101">
        <v>0</v>
      </c>
      <c r="H93" s="101">
        <v>0</v>
      </c>
      <c r="I93" s="101">
        <v>0</v>
      </c>
      <c r="J93" s="101">
        <v>0</v>
      </c>
      <c r="K93" s="101">
        <v>0</v>
      </c>
      <c r="L93" s="101">
        <v>0</v>
      </c>
      <c r="M93" s="101">
        <v>0</v>
      </c>
      <c r="O93" s="100" t="s">
        <v>263</v>
      </c>
      <c r="Q93" s="53">
        <v>1</v>
      </c>
    </row>
    <row r="94" spans="2:17">
      <c r="B94" s="59" t="s">
        <v>294</v>
      </c>
      <c r="C94" s="59" t="s">
        <v>295</v>
      </c>
      <c r="D94" s="59" t="s">
        <v>296</v>
      </c>
      <c r="E94" s="101">
        <v>0</v>
      </c>
      <c r="F94" s="101">
        <v>0</v>
      </c>
      <c r="G94" s="101">
        <v>0</v>
      </c>
      <c r="H94" s="101">
        <v>0</v>
      </c>
      <c r="I94" s="101">
        <v>0</v>
      </c>
      <c r="J94" s="101">
        <v>0</v>
      </c>
      <c r="K94" s="101">
        <v>0</v>
      </c>
      <c r="L94" s="101">
        <v>0</v>
      </c>
      <c r="M94" s="101">
        <v>0</v>
      </c>
      <c r="O94" s="100" t="s">
        <v>263</v>
      </c>
      <c r="Q94" s="55">
        <v>1</v>
      </c>
    </row>
    <row r="95" spans="2:17">
      <c r="B95" s="59" t="s">
        <v>297</v>
      </c>
      <c r="C95" s="59" t="s">
        <v>298</v>
      </c>
      <c r="D95" s="59" t="s">
        <v>299</v>
      </c>
      <c r="E95" s="101">
        <v>0</v>
      </c>
      <c r="F95" s="101">
        <v>0</v>
      </c>
      <c r="G95" s="101">
        <v>0</v>
      </c>
      <c r="H95" s="101">
        <v>0</v>
      </c>
      <c r="I95" s="101">
        <v>0</v>
      </c>
      <c r="J95" s="101">
        <v>0</v>
      </c>
      <c r="K95" s="101">
        <v>0</v>
      </c>
      <c r="L95" s="101">
        <v>0</v>
      </c>
      <c r="M95" s="101">
        <v>0</v>
      </c>
      <c r="O95" s="100" t="s">
        <v>263</v>
      </c>
      <c r="Q95" s="53">
        <v>1</v>
      </c>
    </row>
    <row r="96" spans="2:17">
      <c r="B96" s="59" t="s">
        <v>297</v>
      </c>
      <c r="C96" s="59" t="s">
        <v>300</v>
      </c>
      <c r="D96" s="59" t="s">
        <v>301</v>
      </c>
      <c r="E96" s="101">
        <v>0</v>
      </c>
      <c r="F96" s="101">
        <v>0</v>
      </c>
      <c r="G96" s="101">
        <v>0</v>
      </c>
      <c r="H96" s="101">
        <v>0</v>
      </c>
      <c r="I96" s="101">
        <v>0</v>
      </c>
      <c r="J96" s="101">
        <v>0</v>
      </c>
      <c r="K96" s="101">
        <v>0</v>
      </c>
      <c r="L96" s="101">
        <v>0</v>
      </c>
      <c r="M96" s="101">
        <v>0</v>
      </c>
      <c r="O96" s="100" t="s">
        <v>263</v>
      </c>
      <c r="Q96" s="53">
        <v>1</v>
      </c>
    </row>
    <row r="97" spans="2:17">
      <c r="B97" s="59" t="s">
        <v>297</v>
      </c>
      <c r="C97" s="59" t="s">
        <v>302</v>
      </c>
      <c r="D97" s="59" t="s">
        <v>302</v>
      </c>
      <c r="E97" s="103"/>
      <c r="F97" s="101">
        <v>0</v>
      </c>
      <c r="G97" s="101">
        <v>0</v>
      </c>
      <c r="H97" s="101">
        <v>0</v>
      </c>
      <c r="I97" s="101">
        <v>0</v>
      </c>
      <c r="J97" s="101">
        <v>0</v>
      </c>
      <c r="K97" s="101">
        <v>0</v>
      </c>
      <c r="L97" s="101">
        <v>0</v>
      </c>
      <c r="M97" s="101">
        <v>0</v>
      </c>
      <c r="O97" s="100" t="s">
        <v>263</v>
      </c>
      <c r="Q97" s="53">
        <v>0</v>
      </c>
    </row>
    <row r="98" spans="2:17">
      <c r="B98" s="59" t="s">
        <v>297</v>
      </c>
      <c r="C98" s="59" t="s">
        <v>303</v>
      </c>
      <c r="D98" s="59" t="s">
        <v>303</v>
      </c>
      <c r="E98" s="103"/>
      <c r="F98" s="101">
        <v>0</v>
      </c>
      <c r="G98" s="101">
        <v>0</v>
      </c>
      <c r="H98" s="101">
        <v>0</v>
      </c>
      <c r="I98" s="101">
        <v>0</v>
      </c>
      <c r="J98" s="101">
        <v>0</v>
      </c>
      <c r="K98" s="101">
        <v>0</v>
      </c>
      <c r="L98" s="101">
        <v>0</v>
      </c>
      <c r="M98" s="101">
        <v>0</v>
      </c>
      <c r="O98" s="100" t="s">
        <v>263</v>
      </c>
      <c r="Q98" s="53">
        <v>0</v>
      </c>
    </row>
    <row r="99" spans="2:17">
      <c r="B99" s="59" t="s">
        <v>297</v>
      </c>
      <c r="C99" s="59" t="s">
        <v>304</v>
      </c>
      <c r="D99" s="59" t="s">
        <v>304</v>
      </c>
      <c r="E99" s="103"/>
      <c r="F99" s="101">
        <v>0</v>
      </c>
      <c r="G99" s="101">
        <v>0</v>
      </c>
      <c r="H99" s="101">
        <v>0</v>
      </c>
      <c r="I99" s="101">
        <v>0</v>
      </c>
      <c r="J99" s="101">
        <v>0</v>
      </c>
      <c r="K99" s="101">
        <v>0</v>
      </c>
      <c r="L99" s="101">
        <v>0</v>
      </c>
      <c r="M99" s="101">
        <v>0</v>
      </c>
      <c r="O99" s="100" t="s">
        <v>263</v>
      </c>
      <c r="Q99" s="53">
        <v>0</v>
      </c>
    </row>
    <row r="100" spans="2:17">
      <c r="B100" s="59" t="s">
        <v>305</v>
      </c>
      <c r="C100" s="59" t="s">
        <v>306</v>
      </c>
      <c r="D100" s="59" t="s">
        <v>307</v>
      </c>
      <c r="E100" s="101">
        <v>0</v>
      </c>
      <c r="F100" s="101">
        <v>0</v>
      </c>
      <c r="G100" s="101">
        <v>0</v>
      </c>
      <c r="H100" s="101">
        <v>0</v>
      </c>
      <c r="I100" s="101">
        <v>0</v>
      </c>
      <c r="J100" s="101">
        <v>0</v>
      </c>
      <c r="K100" s="101">
        <v>0</v>
      </c>
      <c r="L100" s="101">
        <v>0</v>
      </c>
      <c r="M100" s="101">
        <v>0</v>
      </c>
      <c r="O100" s="100" t="s">
        <v>263</v>
      </c>
      <c r="Q100" s="53">
        <v>1</v>
      </c>
    </row>
    <row r="101" spans="2:17">
      <c r="B101" s="59" t="s">
        <v>308</v>
      </c>
      <c r="C101" s="59" t="s">
        <v>309</v>
      </c>
      <c r="D101" s="59" t="s">
        <v>293</v>
      </c>
      <c r="E101" s="102">
        <v>0</v>
      </c>
      <c r="F101" s="101">
        <v>0</v>
      </c>
      <c r="G101" s="101">
        <v>0</v>
      </c>
      <c r="H101" s="101">
        <v>0</v>
      </c>
      <c r="I101" s="101">
        <v>0</v>
      </c>
      <c r="J101" s="101">
        <v>0</v>
      </c>
      <c r="K101" s="101">
        <v>0</v>
      </c>
      <c r="L101" s="101">
        <v>0</v>
      </c>
      <c r="M101" s="101">
        <v>0</v>
      </c>
      <c r="O101" s="100" t="s">
        <v>263</v>
      </c>
      <c r="Q101" s="53">
        <v>1</v>
      </c>
    </row>
    <row r="102" spans="2:17">
      <c r="B102" s="59" t="s">
        <v>308</v>
      </c>
      <c r="C102" s="59" t="s">
        <v>310</v>
      </c>
      <c r="D102" s="59" t="s">
        <v>311</v>
      </c>
      <c r="E102" s="102">
        <v>0</v>
      </c>
      <c r="F102" s="101">
        <v>0</v>
      </c>
      <c r="G102" s="101">
        <v>0</v>
      </c>
      <c r="H102" s="101">
        <v>0</v>
      </c>
      <c r="I102" s="101">
        <v>0</v>
      </c>
      <c r="J102" s="101">
        <v>0</v>
      </c>
      <c r="K102" s="101">
        <v>0</v>
      </c>
      <c r="L102" s="101">
        <v>0</v>
      </c>
      <c r="M102" s="101">
        <v>0</v>
      </c>
      <c r="O102" s="100" t="s">
        <v>263</v>
      </c>
      <c r="Q102" s="53">
        <v>1</v>
      </c>
    </row>
    <row r="103" spans="2:17">
      <c r="B103" s="59" t="s">
        <v>312</v>
      </c>
      <c r="C103" s="59" t="s">
        <v>313</v>
      </c>
      <c r="D103" s="59" t="s">
        <v>313</v>
      </c>
      <c r="E103" s="103"/>
      <c r="F103" s="101">
        <v>0</v>
      </c>
      <c r="G103" s="101">
        <v>0</v>
      </c>
      <c r="H103" s="101">
        <v>0</v>
      </c>
      <c r="I103" s="101">
        <v>0</v>
      </c>
      <c r="J103" s="101">
        <v>0</v>
      </c>
      <c r="K103" s="101">
        <v>0</v>
      </c>
      <c r="L103" s="101">
        <v>0</v>
      </c>
      <c r="M103" s="101">
        <v>0</v>
      </c>
      <c r="O103" s="100" t="s">
        <v>263</v>
      </c>
      <c r="Q103" s="53">
        <v>0</v>
      </c>
    </row>
    <row r="104" spans="2:17">
      <c r="B104" s="59" t="s">
        <v>314</v>
      </c>
      <c r="C104" s="59" t="s">
        <v>315</v>
      </c>
      <c r="D104" s="59" t="s">
        <v>315</v>
      </c>
      <c r="E104" s="103"/>
      <c r="F104" s="101">
        <v>0</v>
      </c>
      <c r="G104" s="101">
        <v>0</v>
      </c>
      <c r="H104" s="101">
        <v>0</v>
      </c>
      <c r="I104" s="101">
        <v>0</v>
      </c>
      <c r="J104" s="101">
        <v>0</v>
      </c>
      <c r="K104" s="101">
        <v>0</v>
      </c>
      <c r="L104" s="101">
        <v>0</v>
      </c>
      <c r="M104" s="101">
        <v>0</v>
      </c>
      <c r="O104" s="100" t="s">
        <v>263</v>
      </c>
      <c r="Q104" s="53">
        <v>0</v>
      </c>
    </row>
    <row r="105" spans="2:17">
      <c r="B105" s="59" t="s">
        <v>316</v>
      </c>
      <c r="C105" s="59" t="s">
        <v>317</v>
      </c>
      <c r="D105" s="59" t="s">
        <v>318</v>
      </c>
      <c r="E105" s="103"/>
      <c r="F105" s="101">
        <v>0</v>
      </c>
      <c r="G105" s="101">
        <v>0</v>
      </c>
      <c r="H105" s="101">
        <v>0</v>
      </c>
      <c r="I105" s="101">
        <v>0</v>
      </c>
      <c r="J105" s="101">
        <v>0</v>
      </c>
      <c r="K105" s="101">
        <v>0</v>
      </c>
      <c r="L105" s="101">
        <v>0</v>
      </c>
      <c r="M105" s="101">
        <v>0</v>
      </c>
      <c r="O105" s="100" t="s">
        <v>263</v>
      </c>
      <c r="Q105" s="53">
        <v>0</v>
      </c>
    </row>
    <row r="106" spans="2:17">
      <c r="B106" s="59" t="s">
        <v>319</v>
      </c>
      <c r="C106" s="59" t="s">
        <v>320</v>
      </c>
      <c r="D106" s="59" t="s">
        <v>320</v>
      </c>
      <c r="E106" s="103"/>
      <c r="F106" s="101">
        <v>0</v>
      </c>
      <c r="G106" s="101">
        <v>0</v>
      </c>
      <c r="H106" s="101">
        <v>0</v>
      </c>
      <c r="I106" s="101">
        <v>0</v>
      </c>
      <c r="J106" s="101">
        <v>0</v>
      </c>
      <c r="K106" s="101">
        <v>0</v>
      </c>
      <c r="L106" s="101">
        <v>0</v>
      </c>
      <c r="M106" s="101">
        <v>0</v>
      </c>
      <c r="O106" s="100" t="s">
        <v>263</v>
      </c>
      <c r="Q106" s="53">
        <v>0</v>
      </c>
    </row>
    <row r="107" spans="2:17">
      <c r="B107" s="59" t="s">
        <v>321</v>
      </c>
      <c r="C107" s="59" t="s">
        <v>322</v>
      </c>
      <c r="D107" s="59" t="s">
        <v>323</v>
      </c>
      <c r="E107" s="103"/>
      <c r="F107" s="101">
        <v>0</v>
      </c>
      <c r="G107" s="101">
        <v>0</v>
      </c>
      <c r="H107" s="101">
        <v>0</v>
      </c>
      <c r="I107" s="101">
        <v>0</v>
      </c>
      <c r="J107" s="101">
        <v>0</v>
      </c>
      <c r="K107" s="101">
        <v>0</v>
      </c>
      <c r="L107" s="101">
        <v>0</v>
      </c>
      <c r="M107" s="101">
        <v>0</v>
      </c>
      <c r="O107" s="100" t="s">
        <v>263</v>
      </c>
      <c r="Q107" s="53">
        <v>0</v>
      </c>
    </row>
    <row r="108" spans="2:17">
      <c r="B108" s="59" t="s">
        <v>324</v>
      </c>
      <c r="C108" s="59" t="s">
        <v>325</v>
      </c>
      <c r="D108" s="59" t="s">
        <v>326</v>
      </c>
      <c r="E108" s="102">
        <v>0</v>
      </c>
      <c r="F108" s="101">
        <v>0</v>
      </c>
      <c r="G108" s="101">
        <v>0</v>
      </c>
      <c r="H108" s="101">
        <v>0</v>
      </c>
      <c r="I108" s="101">
        <v>0</v>
      </c>
      <c r="J108" s="101">
        <v>0</v>
      </c>
      <c r="K108" s="101">
        <v>0</v>
      </c>
      <c r="L108" s="101">
        <v>0</v>
      </c>
      <c r="M108" s="101">
        <v>0</v>
      </c>
      <c r="O108" s="100" t="s">
        <v>263</v>
      </c>
      <c r="Q108" s="53">
        <v>1</v>
      </c>
    </row>
    <row r="109" spans="2:17">
      <c r="B109" s="59" t="s">
        <v>327</v>
      </c>
      <c r="C109" s="59" t="s">
        <v>328</v>
      </c>
      <c r="D109" s="59" t="s">
        <v>329</v>
      </c>
      <c r="E109" s="102">
        <v>0</v>
      </c>
      <c r="F109" s="101">
        <v>0</v>
      </c>
      <c r="G109" s="101">
        <v>0</v>
      </c>
      <c r="H109" s="101">
        <v>0</v>
      </c>
      <c r="I109" s="101">
        <v>0</v>
      </c>
      <c r="J109" s="101">
        <v>0</v>
      </c>
      <c r="K109" s="101">
        <v>0</v>
      </c>
      <c r="L109" s="101">
        <v>0</v>
      </c>
      <c r="M109" s="101">
        <v>0</v>
      </c>
      <c r="O109" s="100" t="s">
        <v>263</v>
      </c>
      <c r="Q109" s="53">
        <v>1</v>
      </c>
    </row>
    <row r="110" spans="2:17">
      <c r="B110" s="59" t="s">
        <v>330</v>
      </c>
      <c r="C110" s="59" t="s">
        <v>331</v>
      </c>
      <c r="D110" s="59" t="s">
        <v>142</v>
      </c>
      <c r="E110" s="102">
        <v>0</v>
      </c>
      <c r="F110" s="101">
        <v>0</v>
      </c>
      <c r="G110" s="101">
        <v>0</v>
      </c>
      <c r="H110" s="101">
        <v>0</v>
      </c>
      <c r="I110" s="101">
        <v>0</v>
      </c>
      <c r="J110" s="101">
        <v>0</v>
      </c>
      <c r="K110" s="101">
        <v>0</v>
      </c>
      <c r="L110" s="101">
        <v>0</v>
      </c>
      <c r="M110" s="101">
        <v>0</v>
      </c>
      <c r="O110" s="100" t="s">
        <v>263</v>
      </c>
      <c r="Q110" s="53">
        <v>1</v>
      </c>
    </row>
    <row r="111" spans="2:17">
      <c r="B111" s="59" t="s">
        <v>332</v>
      </c>
      <c r="C111" s="59" t="s">
        <v>333</v>
      </c>
      <c r="D111" s="59" t="s">
        <v>334</v>
      </c>
      <c r="E111" s="103"/>
      <c r="F111" s="101">
        <v>0</v>
      </c>
      <c r="G111" s="101">
        <v>0</v>
      </c>
      <c r="H111" s="101">
        <v>0</v>
      </c>
      <c r="I111" s="101">
        <v>0</v>
      </c>
      <c r="J111" s="101">
        <v>0</v>
      </c>
      <c r="K111" s="101">
        <v>0</v>
      </c>
      <c r="L111" s="101">
        <v>0</v>
      </c>
      <c r="M111" s="101">
        <v>0</v>
      </c>
      <c r="O111" s="100" t="s">
        <v>263</v>
      </c>
      <c r="Q111" s="53">
        <v>0</v>
      </c>
    </row>
    <row r="112" spans="2:17">
      <c r="B112" s="59" t="s">
        <v>335</v>
      </c>
      <c r="C112" s="59" t="s">
        <v>336</v>
      </c>
      <c r="D112" s="59" t="s">
        <v>337</v>
      </c>
      <c r="E112" s="102">
        <v>0</v>
      </c>
      <c r="F112" s="101">
        <v>0</v>
      </c>
      <c r="G112" s="101">
        <v>0</v>
      </c>
      <c r="H112" s="101">
        <v>0</v>
      </c>
      <c r="I112" s="101">
        <v>0</v>
      </c>
      <c r="J112" s="101">
        <v>0</v>
      </c>
      <c r="K112" s="101">
        <v>0</v>
      </c>
      <c r="L112" s="101">
        <v>0</v>
      </c>
      <c r="M112" s="101">
        <v>0</v>
      </c>
      <c r="O112" s="100" t="s">
        <v>263</v>
      </c>
      <c r="Q112" s="53">
        <v>1</v>
      </c>
    </row>
    <row r="113" spans="2:17">
      <c r="B113" s="59" t="s">
        <v>335</v>
      </c>
      <c r="C113" s="59" t="s">
        <v>338</v>
      </c>
      <c r="D113" s="59" t="s">
        <v>338</v>
      </c>
      <c r="E113" s="103"/>
      <c r="F113" s="101">
        <v>0</v>
      </c>
      <c r="G113" s="101">
        <v>0</v>
      </c>
      <c r="H113" s="101">
        <v>0</v>
      </c>
      <c r="I113" s="101">
        <v>0</v>
      </c>
      <c r="J113" s="101">
        <v>0</v>
      </c>
      <c r="K113" s="101">
        <v>0</v>
      </c>
      <c r="L113" s="101">
        <v>0</v>
      </c>
      <c r="M113" s="101">
        <v>0</v>
      </c>
      <c r="O113" s="100" t="s">
        <v>263</v>
      </c>
      <c r="Q113" s="53">
        <v>0</v>
      </c>
    </row>
    <row r="114" spans="2:17">
      <c r="B114" s="59" t="s">
        <v>335</v>
      </c>
      <c r="C114" s="59" t="s">
        <v>339</v>
      </c>
      <c r="D114" s="59" t="s">
        <v>340</v>
      </c>
      <c r="E114" s="102">
        <v>0</v>
      </c>
      <c r="F114" s="101">
        <v>0</v>
      </c>
      <c r="G114" s="101">
        <v>0</v>
      </c>
      <c r="H114" s="101">
        <v>0</v>
      </c>
      <c r="I114" s="101">
        <v>0</v>
      </c>
      <c r="J114" s="101">
        <v>0</v>
      </c>
      <c r="K114" s="101">
        <v>0</v>
      </c>
      <c r="L114" s="101">
        <v>0</v>
      </c>
      <c r="M114" s="101">
        <v>0</v>
      </c>
      <c r="O114" s="100" t="s">
        <v>263</v>
      </c>
      <c r="Q114" s="53">
        <v>1</v>
      </c>
    </row>
    <row r="115" spans="2:17">
      <c r="B115" s="59" t="s">
        <v>341</v>
      </c>
      <c r="C115" s="59" t="s">
        <v>342</v>
      </c>
      <c r="D115" s="59" t="s">
        <v>342</v>
      </c>
      <c r="E115" s="103"/>
      <c r="F115" s="101">
        <v>0</v>
      </c>
      <c r="G115" s="101">
        <v>0</v>
      </c>
      <c r="H115" s="101">
        <v>0</v>
      </c>
      <c r="I115" s="101">
        <v>0</v>
      </c>
      <c r="J115" s="101">
        <v>0</v>
      </c>
      <c r="K115" s="101">
        <v>0</v>
      </c>
      <c r="L115" s="101">
        <v>0</v>
      </c>
      <c r="M115" s="101">
        <v>0</v>
      </c>
      <c r="O115" s="100" t="s">
        <v>263</v>
      </c>
      <c r="Q115" s="53">
        <v>0</v>
      </c>
    </row>
    <row r="116" spans="2:17">
      <c r="B116" s="59" t="s">
        <v>343</v>
      </c>
      <c r="C116" s="59" t="s">
        <v>344</v>
      </c>
      <c r="D116" s="59" t="s">
        <v>345</v>
      </c>
      <c r="E116" s="101">
        <v>0</v>
      </c>
      <c r="F116" s="101">
        <v>0</v>
      </c>
      <c r="G116" s="101">
        <v>0</v>
      </c>
      <c r="H116" s="101">
        <v>0</v>
      </c>
      <c r="I116" s="101">
        <v>0</v>
      </c>
      <c r="J116" s="101">
        <v>0</v>
      </c>
      <c r="K116" s="101">
        <v>0</v>
      </c>
      <c r="L116" s="101">
        <v>0</v>
      </c>
      <c r="M116" s="101">
        <v>0</v>
      </c>
      <c r="O116" s="100" t="s">
        <v>263</v>
      </c>
      <c r="Q116" s="53">
        <v>1</v>
      </c>
    </row>
    <row r="117" spans="2:17">
      <c r="B117" s="59" t="s">
        <v>346</v>
      </c>
      <c r="C117" s="59" t="s">
        <v>347</v>
      </c>
      <c r="D117" s="59" t="s">
        <v>348</v>
      </c>
      <c r="E117" s="101">
        <v>0</v>
      </c>
      <c r="F117" s="101">
        <v>0</v>
      </c>
      <c r="G117" s="101">
        <v>0</v>
      </c>
      <c r="H117" s="101">
        <v>0</v>
      </c>
      <c r="I117" s="101">
        <v>0</v>
      </c>
      <c r="J117" s="101">
        <v>0</v>
      </c>
      <c r="K117" s="101">
        <v>0</v>
      </c>
      <c r="L117" s="101">
        <v>0</v>
      </c>
      <c r="M117" s="101">
        <v>0</v>
      </c>
      <c r="O117" s="100" t="s">
        <v>263</v>
      </c>
      <c r="Q117" s="53">
        <v>1</v>
      </c>
    </row>
    <row r="118" spans="2:17">
      <c r="B118" s="59" t="s">
        <v>346</v>
      </c>
      <c r="C118" s="59" t="s">
        <v>349</v>
      </c>
      <c r="D118" s="59" t="s">
        <v>350</v>
      </c>
      <c r="E118" s="101">
        <v>0</v>
      </c>
      <c r="F118" s="101">
        <v>0</v>
      </c>
      <c r="G118" s="101">
        <v>0</v>
      </c>
      <c r="H118" s="101">
        <v>0</v>
      </c>
      <c r="I118" s="101">
        <v>0</v>
      </c>
      <c r="J118" s="101">
        <v>0</v>
      </c>
      <c r="K118" s="101">
        <v>0</v>
      </c>
      <c r="L118" s="101">
        <v>0</v>
      </c>
      <c r="M118" s="101">
        <v>0</v>
      </c>
      <c r="O118" s="100" t="s">
        <v>263</v>
      </c>
      <c r="Q118" s="53">
        <v>1</v>
      </c>
    </row>
    <row r="119" spans="2:17">
      <c r="B119" s="59" t="s">
        <v>351</v>
      </c>
      <c r="C119" s="59" t="s">
        <v>352</v>
      </c>
      <c r="D119" s="59" t="s">
        <v>353</v>
      </c>
      <c r="E119" s="101">
        <v>0</v>
      </c>
      <c r="F119" s="101">
        <v>0</v>
      </c>
      <c r="G119" s="101">
        <v>0</v>
      </c>
      <c r="H119" s="101">
        <v>0</v>
      </c>
      <c r="I119" s="101">
        <v>0</v>
      </c>
      <c r="J119" s="101">
        <v>0</v>
      </c>
      <c r="K119" s="101">
        <v>0</v>
      </c>
      <c r="L119" s="101">
        <v>0</v>
      </c>
      <c r="M119" s="101">
        <v>0</v>
      </c>
      <c r="O119" s="100" t="s">
        <v>263</v>
      </c>
      <c r="Q119" s="53">
        <v>1</v>
      </c>
    </row>
    <row r="120" spans="2:17">
      <c r="B120" s="59" t="s">
        <v>351</v>
      </c>
      <c r="C120" s="59" t="s">
        <v>354</v>
      </c>
      <c r="D120" s="59" t="s">
        <v>353</v>
      </c>
      <c r="E120" s="101">
        <v>0</v>
      </c>
      <c r="F120" s="101">
        <v>0</v>
      </c>
      <c r="G120" s="101">
        <v>0</v>
      </c>
      <c r="H120" s="101">
        <v>0</v>
      </c>
      <c r="I120" s="101">
        <v>0</v>
      </c>
      <c r="J120" s="101">
        <v>0</v>
      </c>
      <c r="K120" s="101">
        <v>0</v>
      </c>
      <c r="L120" s="101">
        <v>0</v>
      </c>
      <c r="M120" s="101">
        <v>0</v>
      </c>
      <c r="O120" s="100" t="s">
        <v>263</v>
      </c>
      <c r="Q120" s="53">
        <v>1</v>
      </c>
    </row>
    <row r="121" spans="2:17">
      <c r="B121" s="59" t="s">
        <v>355</v>
      </c>
      <c r="C121" s="59" t="s">
        <v>356</v>
      </c>
      <c r="D121" s="59" t="s">
        <v>357</v>
      </c>
      <c r="E121" s="101">
        <v>0</v>
      </c>
      <c r="F121" s="101">
        <v>0</v>
      </c>
      <c r="G121" s="101">
        <v>0</v>
      </c>
      <c r="H121" s="101">
        <v>0</v>
      </c>
      <c r="I121" s="101">
        <v>0</v>
      </c>
      <c r="J121" s="101">
        <v>0</v>
      </c>
      <c r="K121" s="101">
        <v>0</v>
      </c>
      <c r="L121" s="101">
        <v>0</v>
      </c>
      <c r="M121" s="101">
        <v>0</v>
      </c>
      <c r="O121" s="100" t="s">
        <v>263</v>
      </c>
      <c r="Q121" s="53">
        <v>1</v>
      </c>
    </row>
    <row r="122" spans="2:17">
      <c r="B122" s="59" t="s">
        <v>358</v>
      </c>
      <c r="C122" s="59" t="s">
        <v>359</v>
      </c>
      <c r="D122" s="59" t="s">
        <v>359</v>
      </c>
      <c r="E122" s="103"/>
      <c r="F122" s="101">
        <v>0</v>
      </c>
      <c r="G122" s="101">
        <v>0</v>
      </c>
      <c r="H122" s="101">
        <v>0</v>
      </c>
      <c r="I122" s="101">
        <v>0</v>
      </c>
      <c r="J122" s="101">
        <v>0</v>
      </c>
      <c r="K122" s="101">
        <v>0</v>
      </c>
      <c r="L122" s="101">
        <v>0</v>
      </c>
      <c r="M122" s="101">
        <v>0</v>
      </c>
      <c r="O122" s="100" t="s">
        <v>263</v>
      </c>
      <c r="Q122" s="53">
        <v>0</v>
      </c>
    </row>
    <row r="123" spans="2:17">
      <c r="B123" s="59" t="s">
        <v>360</v>
      </c>
      <c r="C123" s="59" t="s">
        <v>361</v>
      </c>
      <c r="D123" s="59" t="s">
        <v>362</v>
      </c>
      <c r="E123" s="101">
        <v>0</v>
      </c>
      <c r="F123" s="101">
        <v>0</v>
      </c>
      <c r="G123" s="101">
        <v>0</v>
      </c>
      <c r="H123" s="101">
        <v>0</v>
      </c>
      <c r="I123" s="101">
        <v>0</v>
      </c>
      <c r="J123" s="101">
        <v>0</v>
      </c>
      <c r="K123" s="101">
        <v>0</v>
      </c>
      <c r="L123" s="101">
        <v>0</v>
      </c>
      <c r="M123" s="101">
        <v>0</v>
      </c>
      <c r="O123" s="100" t="s">
        <v>263</v>
      </c>
      <c r="Q123" s="53">
        <v>1</v>
      </c>
    </row>
    <row r="124" spans="2:17">
      <c r="B124" s="59" t="s">
        <v>363</v>
      </c>
      <c r="C124" s="59" t="s">
        <v>363</v>
      </c>
      <c r="D124" s="59" t="s">
        <v>363</v>
      </c>
      <c r="E124" s="103"/>
      <c r="F124" s="101">
        <v>0</v>
      </c>
      <c r="G124" s="101">
        <v>0</v>
      </c>
      <c r="H124" s="101">
        <v>0</v>
      </c>
      <c r="I124" s="101">
        <v>0</v>
      </c>
      <c r="J124" s="101">
        <v>0</v>
      </c>
      <c r="K124" s="101">
        <v>0</v>
      </c>
      <c r="L124" s="101">
        <v>0</v>
      </c>
      <c r="M124" s="101">
        <v>0</v>
      </c>
      <c r="O124" s="100" t="s">
        <v>263</v>
      </c>
      <c r="Q124" s="53">
        <v>0</v>
      </c>
    </row>
    <row r="125" spans="2:17">
      <c r="B125" s="59" t="s">
        <v>364</v>
      </c>
      <c r="C125" s="59" t="s">
        <v>365</v>
      </c>
      <c r="D125" s="59" t="s">
        <v>365</v>
      </c>
      <c r="E125" s="103"/>
      <c r="F125" s="101">
        <v>0</v>
      </c>
      <c r="G125" s="101">
        <v>0</v>
      </c>
      <c r="H125" s="101">
        <v>0</v>
      </c>
      <c r="I125" s="101">
        <v>0</v>
      </c>
      <c r="J125" s="101">
        <v>0</v>
      </c>
      <c r="K125" s="101">
        <v>0</v>
      </c>
      <c r="L125" s="101">
        <v>0</v>
      </c>
      <c r="M125" s="101">
        <v>0</v>
      </c>
      <c r="O125" s="100" t="s">
        <v>263</v>
      </c>
      <c r="Q125" s="53">
        <v>0</v>
      </c>
    </row>
    <row r="126" spans="2:17">
      <c r="B126" s="59" t="s">
        <v>364</v>
      </c>
      <c r="C126" s="59" t="s">
        <v>366</v>
      </c>
      <c r="D126" s="59" t="s">
        <v>366</v>
      </c>
      <c r="E126" s="103"/>
      <c r="F126" s="101">
        <v>0</v>
      </c>
      <c r="G126" s="101">
        <v>0</v>
      </c>
      <c r="H126" s="101">
        <v>0</v>
      </c>
      <c r="I126" s="101">
        <v>0</v>
      </c>
      <c r="J126" s="101">
        <v>0</v>
      </c>
      <c r="K126" s="101">
        <v>0</v>
      </c>
      <c r="L126" s="101">
        <v>0</v>
      </c>
      <c r="M126" s="101">
        <v>0</v>
      </c>
      <c r="O126" s="100" t="s">
        <v>263</v>
      </c>
      <c r="Q126" s="53">
        <v>0</v>
      </c>
    </row>
    <row r="127" spans="2:17">
      <c r="B127" s="59" t="s">
        <v>367</v>
      </c>
      <c r="C127" s="59" t="s">
        <v>368</v>
      </c>
      <c r="D127" s="59" t="s">
        <v>369</v>
      </c>
      <c r="E127" s="101">
        <v>0</v>
      </c>
      <c r="F127" s="101">
        <v>0</v>
      </c>
      <c r="G127" s="101">
        <v>0</v>
      </c>
      <c r="H127" s="101">
        <v>0</v>
      </c>
      <c r="I127" s="101">
        <v>0</v>
      </c>
      <c r="J127" s="101">
        <v>0</v>
      </c>
      <c r="K127" s="101">
        <v>0</v>
      </c>
      <c r="L127" s="101">
        <v>0</v>
      </c>
      <c r="M127" s="101">
        <v>0</v>
      </c>
      <c r="O127" s="100" t="s">
        <v>263</v>
      </c>
      <c r="Q127" s="53">
        <v>1</v>
      </c>
    </row>
    <row r="128" spans="2:17">
      <c r="B128" s="59" t="s">
        <v>370</v>
      </c>
      <c r="C128" s="59" t="s">
        <v>371</v>
      </c>
      <c r="D128" s="59" t="s">
        <v>372</v>
      </c>
      <c r="E128" s="101">
        <v>0</v>
      </c>
      <c r="F128" s="101">
        <v>0</v>
      </c>
      <c r="G128" s="101">
        <v>0</v>
      </c>
      <c r="H128" s="101">
        <v>0</v>
      </c>
      <c r="I128" s="101">
        <v>0</v>
      </c>
      <c r="J128" s="101">
        <v>0</v>
      </c>
      <c r="K128" s="101">
        <v>0</v>
      </c>
      <c r="L128" s="101">
        <v>0</v>
      </c>
      <c r="M128" s="101">
        <v>0</v>
      </c>
      <c r="O128" s="100" t="s">
        <v>263</v>
      </c>
      <c r="Q128" s="53">
        <v>1</v>
      </c>
    </row>
    <row r="129" spans="2:17">
      <c r="B129" s="59" t="s">
        <v>373</v>
      </c>
      <c r="C129" s="59" t="s">
        <v>374</v>
      </c>
      <c r="D129" s="59" t="s">
        <v>375</v>
      </c>
      <c r="E129" s="101">
        <v>0</v>
      </c>
      <c r="F129" s="101">
        <v>0</v>
      </c>
      <c r="G129" s="101">
        <v>0</v>
      </c>
      <c r="H129" s="101">
        <v>0</v>
      </c>
      <c r="I129" s="101">
        <v>0</v>
      </c>
      <c r="J129" s="101">
        <v>0</v>
      </c>
      <c r="K129" s="101">
        <v>0</v>
      </c>
      <c r="L129" s="101">
        <v>0</v>
      </c>
      <c r="M129" s="101">
        <v>0</v>
      </c>
      <c r="O129" s="100" t="s">
        <v>263</v>
      </c>
      <c r="Q129" s="53">
        <v>1</v>
      </c>
    </row>
    <row r="130" spans="2:17">
      <c r="B130" s="59" t="s">
        <v>376</v>
      </c>
      <c r="C130" s="59" t="s">
        <v>377</v>
      </c>
      <c r="D130" s="59" t="s">
        <v>378</v>
      </c>
      <c r="E130" s="101">
        <v>0</v>
      </c>
      <c r="F130" s="101">
        <v>0</v>
      </c>
      <c r="G130" s="101">
        <v>0</v>
      </c>
      <c r="H130" s="101">
        <v>0</v>
      </c>
      <c r="I130" s="101">
        <v>0</v>
      </c>
      <c r="J130" s="101">
        <v>0</v>
      </c>
      <c r="K130" s="101">
        <v>0</v>
      </c>
      <c r="L130" s="101">
        <v>0</v>
      </c>
      <c r="M130" s="101">
        <v>0</v>
      </c>
      <c r="O130" s="100" t="s">
        <v>263</v>
      </c>
      <c r="Q130" s="53">
        <v>1</v>
      </c>
    </row>
    <row r="131" spans="2:17">
      <c r="B131" s="59" t="s">
        <v>379</v>
      </c>
      <c r="C131" s="59" t="s">
        <v>380</v>
      </c>
      <c r="D131" s="59" t="s">
        <v>381</v>
      </c>
      <c r="E131" s="101">
        <v>0</v>
      </c>
      <c r="F131" s="101">
        <v>0</v>
      </c>
      <c r="G131" s="101">
        <v>0</v>
      </c>
      <c r="H131" s="101">
        <v>0</v>
      </c>
      <c r="I131" s="101">
        <v>0</v>
      </c>
      <c r="J131" s="101">
        <v>0</v>
      </c>
      <c r="K131" s="101">
        <v>0</v>
      </c>
      <c r="L131" s="101">
        <v>0</v>
      </c>
      <c r="M131" s="101">
        <v>0</v>
      </c>
      <c r="O131" s="100" t="s">
        <v>263</v>
      </c>
      <c r="Q131" s="53">
        <v>1</v>
      </c>
    </row>
    <row r="132" spans="2:17">
      <c r="B132" s="59" t="s">
        <v>382</v>
      </c>
      <c r="C132" s="59" t="s">
        <v>383</v>
      </c>
      <c r="D132" s="59" t="s">
        <v>383</v>
      </c>
      <c r="E132" s="103"/>
      <c r="F132" s="101">
        <v>0</v>
      </c>
      <c r="G132" s="101">
        <v>0</v>
      </c>
      <c r="H132" s="101">
        <v>0</v>
      </c>
      <c r="I132" s="101">
        <v>0</v>
      </c>
      <c r="J132" s="101">
        <v>0</v>
      </c>
      <c r="K132" s="101">
        <v>0</v>
      </c>
      <c r="L132" s="101">
        <v>0</v>
      </c>
      <c r="M132" s="101">
        <v>0</v>
      </c>
      <c r="O132" s="100" t="s">
        <v>263</v>
      </c>
      <c r="Q132" s="56">
        <v>0</v>
      </c>
    </row>
    <row r="133" spans="2:17">
      <c r="B133" s="59" t="s">
        <v>384</v>
      </c>
      <c r="C133" s="59" t="s">
        <v>385</v>
      </c>
      <c r="D133" s="59" t="s">
        <v>385</v>
      </c>
      <c r="E133" s="101">
        <v>0</v>
      </c>
      <c r="F133" s="101">
        <v>0</v>
      </c>
      <c r="G133" s="101">
        <v>0</v>
      </c>
      <c r="H133" s="101">
        <v>0</v>
      </c>
      <c r="I133" s="101">
        <v>0</v>
      </c>
      <c r="J133" s="101">
        <v>0</v>
      </c>
      <c r="K133" s="101">
        <v>0</v>
      </c>
      <c r="L133" s="101">
        <v>0</v>
      </c>
      <c r="M133" s="101">
        <v>0</v>
      </c>
      <c r="O133" s="100" t="s">
        <v>263</v>
      </c>
      <c r="Q133" s="53">
        <v>1</v>
      </c>
    </row>
    <row r="134" spans="2:17">
      <c r="B134" s="59" t="s">
        <v>386</v>
      </c>
      <c r="C134" s="59" t="s">
        <v>387</v>
      </c>
      <c r="D134" s="59" t="s">
        <v>388</v>
      </c>
      <c r="E134" s="101">
        <v>0</v>
      </c>
      <c r="F134" s="101">
        <v>0</v>
      </c>
      <c r="G134" s="101">
        <v>0</v>
      </c>
      <c r="H134" s="101">
        <v>0</v>
      </c>
      <c r="I134" s="101">
        <v>0</v>
      </c>
      <c r="J134" s="101">
        <v>0</v>
      </c>
      <c r="K134" s="101">
        <v>0</v>
      </c>
      <c r="L134" s="101">
        <v>0</v>
      </c>
      <c r="M134" s="101">
        <v>0</v>
      </c>
      <c r="O134" s="100" t="s">
        <v>263</v>
      </c>
      <c r="Q134" s="53">
        <v>1</v>
      </c>
    </row>
    <row r="135" spans="2:17">
      <c r="B135" s="59" t="s">
        <v>389</v>
      </c>
      <c r="C135" s="59" t="s">
        <v>390</v>
      </c>
      <c r="D135" s="59" t="s">
        <v>391</v>
      </c>
      <c r="E135" s="101">
        <v>0</v>
      </c>
      <c r="F135" s="101">
        <v>0</v>
      </c>
      <c r="G135" s="101">
        <v>0</v>
      </c>
      <c r="H135" s="101">
        <v>0</v>
      </c>
      <c r="I135" s="101">
        <v>0</v>
      </c>
      <c r="J135" s="101">
        <v>0</v>
      </c>
      <c r="K135" s="101">
        <v>0</v>
      </c>
      <c r="L135" s="101">
        <v>0</v>
      </c>
      <c r="M135" s="101">
        <v>0</v>
      </c>
      <c r="O135" s="100" t="s">
        <v>263</v>
      </c>
      <c r="Q135" s="53">
        <v>1</v>
      </c>
    </row>
    <row r="136" spans="2:17">
      <c r="B136" s="59" t="s">
        <v>389</v>
      </c>
      <c r="C136" s="59" t="s">
        <v>392</v>
      </c>
      <c r="D136" s="59" t="s">
        <v>393</v>
      </c>
      <c r="E136" s="103"/>
      <c r="F136" s="101">
        <v>0</v>
      </c>
      <c r="G136" s="101">
        <v>0</v>
      </c>
      <c r="H136" s="101">
        <v>0</v>
      </c>
      <c r="I136" s="101">
        <v>0</v>
      </c>
      <c r="J136" s="101">
        <v>0</v>
      </c>
      <c r="K136" s="101">
        <v>0</v>
      </c>
      <c r="L136" s="101">
        <v>0</v>
      </c>
      <c r="M136" s="101">
        <v>0</v>
      </c>
      <c r="O136" s="100" t="s">
        <v>263</v>
      </c>
      <c r="Q136" s="53">
        <v>0</v>
      </c>
    </row>
    <row r="137" spans="2:17">
      <c r="B137" s="59" t="s">
        <v>394</v>
      </c>
      <c r="C137" s="59" t="s">
        <v>395</v>
      </c>
      <c r="D137" s="59" t="s">
        <v>395</v>
      </c>
      <c r="E137" s="103"/>
      <c r="F137" s="101">
        <v>0</v>
      </c>
      <c r="G137" s="101">
        <v>0</v>
      </c>
      <c r="H137" s="101">
        <v>0</v>
      </c>
      <c r="I137" s="101">
        <v>0</v>
      </c>
      <c r="J137" s="101">
        <v>0</v>
      </c>
      <c r="K137" s="101">
        <v>0</v>
      </c>
      <c r="L137" s="101">
        <v>0</v>
      </c>
      <c r="M137" s="101">
        <v>0</v>
      </c>
      <c r="O137" s="100" t="s">
        <v>263</v>
      </c>
      <c r="Q137" s="53">
        <v>0</v>
      </c>
    </row>
    <row r="138" spans="2:17">
      <c r="B138" s="59" t="s">
        <v>396</v>
      </c>
      <c r="C138" s="59" t="s">
        <v>397</v>
      </c>
      <c r="D138" s="59" t="s">
        <v>397</v>
      </c>
      <c r="E138" s="103"/>
      <c r="F138" s="101">
        <v>0</v>
      </c>
      <c r="G138" s="101">
        <v>0</v>
      </c>
      <c r="H138" s="101">
        <v>0</v>
      </c>
      <c r="I138" s="101">
        <v>0</v>
      </c>
      <c r="J138" s="101">
        <v>0</v>
      </c>
      <c r="K138" s="101">
        <v>0</v>
      </c>
      <c r="L138" s="101">
        <v>0</v>
      </c>
      <c r="M138" s="101">
        <v>0</v>
      </c>
      <c r="O138" s="100" t="s">
        <v>263</v>
      </c>
      <c r="Q138" s="53">
        <v>0</v>
      </c>
    </row>
    <row r="139" spans="2:17">
      <c r="B139" s="59" t="s">
        <v>398</v>
      </c>
      <c r="C139" s="59" t="s">
        <v>399</v>
      </c>
      <c r="D139" s="59" t="s">
        <v>399</v>
      </c>
      <c r="E139" s="103"/>
      <c r="F139" s="101">
        <v>0</v>
      </c>
      <c r="G139" s="101">
        <v>0</v>
      </c>
      <c r="H139" s="101">
        <v>0</v>
      </c>
      <c r="I139" s="101">
        <v>0</v>
      </c>
      <c r="J139" s="101">
        <v>0</v>
      </c>
      <c r="K139" s="101">
        <v>0</v>
      </c>
      <c r="L139" s="101">
        <v>0</v>
      </c>
      <c r="M139" s="101">
        <v>0</v>
      </c>
      <c r="O139" s="100" t="s">
        <v>263</v>
      </c>
      <c r="Q139" s="53">
        <v>0</v>
      </c>
    </row>
    <row r="140" spans="2:17">
      <c r="B140" s="59" t="s">
        <v>400</v>
      </c>
      <c r="C140" s="59" t="s">
        <v>401</v>
      </c>
      <c r="D140" s="59" t="s">
        <v>402</v>
      </c>
      <c r="E140" s="103"/>
      <c r="F140" s="101">
        <v>0</v>
      </c>
      <c r="G140" s="101">
        <v>0</v>
      </c>
      <c r="H140" s="101">
        <v>0</v>
      </c>
      <c r="I140" s="101">
        <v>0</v>
      </c>
      <c r="J140" s="101">
        <v>0</v>
      </c>
      <c r="K140" s="101">
        <v>0</v>
      </c>
      <c r="L140" s="101">
        <v>0</v>
      </c>
      <c r="M140" s="101">
        <v>0</v>
      </c>
      <c r="O140" s="100" t="s">
        <v>263</v>
      </c>
      <c r="Q140" s="53">
        <v>0</v>
      </c>
    </row>
    <row r="141" spans="2:17">
      <c r="B141" s="59" t="s">
        <v>403</v>
      </c>
      <c r="C141" s="59" t="s">
        <v>404</v>
      </c>
      <c r="D141" s="59" t="s">
        <v>539</v>
      </c>
      <c r="E141" s="103"/>
      <c r="F141" s="101">
        <v>0</v>
      </c>
      <c r="G141" s="101">
        <v>0</v>
      </c>
      <c r="H141" s="101">
        <v>0</v>
      </c>
      <c r="I141" s="101">
        <v>0</v>
      </c>
      <c r="J141" s="101">
        <v>0</v>
      </c>
      <c r="K141" s="101">
        <v>0</v>
      </c>
      <c r="L141" s="101">
        <v>0</v>
      </c>
      <c r="M141" s="101">
        <v>0</v>
      </c>
      <c r="O141" s="100" t="s">
        <v>263</v>
      </c>
      <c r="Q141" s="53">
        <v>0</v>
      </c>
    </row>
    <row r="142" spans="2:17">
      <c r="B142" s="59" t="s">
        <v>405</v>
      </c>
      <c r="C142" s="59" t="s">
        <v>406</v>
      </c>
      <c r="D142" s="59" t="s">
        <v>407</v>
      </c>
      <c r="E142" s="103"/>
      <c r="F142" s="101">
        <v>0</v>
      </c>
      <c r="G142" s="101">
        <v>0</v>
      </c>
      <c r="H142" s="101">
        <v>0</v>
      </c>
      <c r="I142" s="101">
        <v>0</v>
      </c>
      <c r="J142" s="101">
        <v>0</v>
      </c>
      <c r="K142" s="101">
        <v>0</v>
      </c>
      <c r="L142" s="101">
        <v>0</v>
      </c>
      <c r="M142" s="101">
        <v>0</v>
      </c>
      <c r="O142" s="100" t="s">
        <v>263</v>
      </c>
      <c r="Q142" s="53">
        <v>0</v>
      </c>
    </row>
    <row r="143" spans="2:17">
      <c r="B143" s="59" t="s">
        <v>408</v>
      </c>
      <c r="C143" s="59" t="s">
        <v>409</v>
      </c>
      <c r="D143" s="59" t="s">
        <v>293</v>
      </c>
      <c r="E143" s="102">
        <v>0</v>
      </c>
      <c r="F143" s="101">
        <v>0</v>
      </c>
      <c r="G143" s="101">
        <v>0</v>
      </c>
      <c r="H143" s="101">
        <v>0</v>
      </c>
      <c r="I143" s="101">
        <v>0</v>
      </c>
      <c r="J143" s="101">
        <v>0</v>
      </c>
      <c r="K143" s="101">
        <v>0</v>
      </c>
      <c r="L143" s="101">
        <v>0</v>
      </c>
      <c r="M143" s="101">
        <v>0</v>
      </c>
      <c r="O143" s="100" t="s">
        <v>263</v>
      </c>
      <c r="Q143" s="53">
        <v>1</v>
      </c>
    </row>
    <row r="144" spans="2:17">
      <c r="B144" s="59" t="s">
        <v>410</v>
      </c>
      <c r="C144" s="59" t="s">
        <v>411</v>
      </c>
      <c r="D144" s="59" t="s">
        <v>411</v>
      </c>
      <c r="E144" s="103"/>
      <c r="F144" s="101">
        <v>0</v>
      </c>
      <c r="G144" s="101">
        <v>0</v>
      </c>
      <c r="H144" s="101">
        <v>0</v>
      </c>
      <c r="I144" s="101">
        <v>0</v>
      </c>
      <c r="J144" s="101">
        <v>0</v>
      </c>
      <c r="K144" s="101">
        <v>0</v>
      </c>
      <c r="L144" s="101">
        <v>0</v>
      </c>
      <c r="M144" s="101">
        <v>0</v>
      </c>
      <c r="O144" s="100" t="s">
        <v>263</v>
      </c>
      <c r="Q144" s="53">
        <v>0</v>
      </c>
    </row>
    <row r="145" spans="2:17">
      <c r="B145" s="59" t="s">
        <v>412</v>
      </c>
      <c r="C145" s="59" t="s">
        <v>372</v>
      </c>
      <c r="D145" s="59" t="s">
        <v>372</v>
      </c>
      <c r="E145" s="103"/>
      <c r="F145" s="101">
        <v>0</v>
      </c>
      <c r="G145" s="101">
        <v>0</v>
      </c>
      <c r="H145" s="101">
        <v>0</v>
      </c>
      <c r="I145" s="101">
        <v>0</v>
      </c>
      <c r="J145" s="101">
        <v>0</v>
      </c>
      <c r="K145" s="101">
        <v>0</v>
      </c>
      <c r="L145" s="101">
        <v>0</v>
      </c>
      <c r="M145" s="101">
        <v>0</v>
      </c>
      <c r="O145" s="100" t="s">
        <v>263</v>
      </c>
      <c r="Q145" s="53">
        <v>0</v>
      </c>
    </row>
    <row r="146" spans="2:17">
      <c r="B146" s="59" t="s">
        <v>413</v>
      </c>
      <c r="C146" s="53" t="s">
        <v>414</v>
      </c>
      <c r="D146" s="53" t="s">
        <v>414</v>
      </c>
      <c r="E146" s="103"/>
      <c r="F146" s="101">
        <v>0</v>
      </c>
      <c r="G146" s="101">
        <v>0</v>
      </c>
      <c r="H146" s="101">
        <v>0</v>
      </c>
      <c r="I146" s="101">
        <v>0</v>
      </c>
      <c r="J146" s="101">
        <v>0</v>
      </c>
      <c r="K146" s="101">
        <v>0</v>
      </c>
      <c r="L146" s="101">
        <v>0</v>
      </c>
      <c r="M146" s="101">
        <v>0</v>
      </c>
      <c r="O146" s="100" t="s">
        <v>263</v>
      </c>
      <c r="Q146" s="53">
        <v>0</v>
      </c>
    </row>
    <row r="147" spans="2:17">
      <c r="B147" s="59" t="s">
        <v>415</v>
      </c>
      <c r="C147" s="59" t="s">
        <v>416</v>
      </c>
      <c r="D147" s="59" t="s">
        <v>416</v>
      </c>
      <c r="E147" s="103"/>
      <c r="F147" s="101">
        <v>0</v>
      </c>
      <c r="G147" s="101">
        <v>0</v>
      </c>
      <c r="H147" s="101">
        <v>0</v>
      </c>
      <c r="I147" s="101">
        <v>0</v>
      </c>
      <c r="J147" s="101">
        <v>0</v>
      </c>
      <c r="K147" s="101">
        <v>0</v>
      </c>
      <c r="L147" s="101">
        <v>0</v>
      </c>
      <c r="M147" s="101">
        <v>0</v>
      </c>
      <c r="O147" s="100" t="s">
        <v>263</v>
      </c>
      <c r="Q147" s="53">
        <v>0</v>
      </c>
    </row>
    <row r="148" spans="2:17">
      <c r="B148" s="59" t="s">
        <v>418</v>
      </c>
      <c r="C148" s="59" t="s">
        <v>419</v>
      </c>
      <c r="D148" s="59" t="s">
        <v>419</v>
      </c>
      <c r="E148" s="103"/>
      <c r="F148" s="101">
        <v>0</v>
      </c>
      <c r="G148" s="101">
        <v>0</v>
      </c>
      <c r="H148" s="101">
        <v>0</v>
      </c>
      <c r="I148" s="101">
        <v>0</v>
      </c>
      <c r="J148" s="101">
        <v>0</v>
      </c>
      <c r="K148" s="101">
        <v>0</v>
      </c>
      <c r="L148" s="101">
        <v>0</v>
      </c>
      <c r="M148" s="101">
        <v>0</v>
      </c>
      <c r="O148" s="100" t="s">
        <v>263</v>
      </c>
      <c r="Q148" s="53">
        <v>0</v>
      </c>
    </row>
    <row r="149" spans="2:17">
      <c r="B149" s="59" t="s">
        <v>418</v>
      </c>
      <c r="C149" s="59" t="s">
        <v>420</v>
      </c>
      <c r="D149" s="59" t="s">
        <v>421</v>
      </c>
      <c r="E149" s="103"/>
      <c r="F149" s="101">
        <v>0</v>
      </c>
      <c r="G149" s="101">
        <v>0</v>
      </c>
      <c r="H149" s="101">
        <v>0</v>
      </c>
      <c r="I149" s="101">
        <v>0</v>
      </c>
      <c r="J149" s="101">
        <v>0</v>
      </c>
      <c r="K149" s="101">
        <v>0</v>
      </c>
      <c r="L149" s="101">
        <v>0</v>
      </c>
      <c r="M149" s="101">
        <v>0</v>
      </c>
      <c r="O149" s="100" t="s">
        <v>263</v>
      </c>
      <c r="Q149" s="53">
        <v>0</v>
      </c>
    </row>
    <row r="150" spans="2:17">
      <c r="B150" s="59" t="s">
        <v>422</v>
      </c>
      <c r="C150" s="59" t="s">
        <v>423</v>
      </c>
      <c r="D150" s="59" t="s">
        <v>424</v>
      </c>
      <c r="E150" s="101">
        <v>0</v>
      </c>
      <c r="F150" s="101">
        <v>0</v>
      </c>
      <c r="G150" s="101">
        <v>0</v>
      </c>
      <c r="H150" s="101">
        <v>0</v>
      </c>
      <c r="I150" s="101">
        <v>0</v>
      </c>
      <c r="J150" s="101">
        <v>0</v>
      </c>
      <c r="K150" s="101">
        <v>0</v>
      </c>
      <c r="L150" s="101">
        <v>0</v>
      </c>
      <c r="M150" s="101">
        <v>0</v>
      </c>
      <c r="O150" s="100" t="s">
        <v>263</v>
      </c>
      <c r="Q150" s="53">
        <v>1</v>
      </c>
    </row>
    <row r="151" spans="2:17">
      <c r="B151" s="59" t="s">
        <v>425</v>
      </c>
      <c r="C151" s="59" t="s">
        <v>426</v>
      </c>
      <c r="D151" s="59" t="s">
        <v>426</v>
      </c>
      <c r="E151" s="103"/>
      <c r="F151" s="101">
        <v>0</v>
      </c>
      <c r="G151" s="101">
        <v>0</v>
      </c>
      <c r="H151" s="101">
        <v>0</v>
      </c>
      <c r="I151" s="101">
        <v>0</v>
      </c>
      <c r="J151" s="101">
        <v>0</v>
      </c>
      <c r="K151" s="101">
        <v>0</v>
      </c>
      <c r="L151" s="101">
        <v>0</v>
      </c>
      <c r="M151" s="101">
        <v>0</v>
      </c>
      <c r="O151" s="100" t="s">
        <v>263</v>
      </c>
      <c r="Q151" s="53">
        <v>0</v>
      </c>
    </row>
    <row r="152" spans="2:17">
      <c r="B152" s="59" t="s">
        <v>3265</v>
      </c>
      <c r="C152" s="59" t="s">
        <v>428</v>
      </c>
      <c r="D152" s="59" t="s">
        <v>429</v>
      </c>
      <c r="E152" s="101">
        <v>0</v>
      </c>
      <c r="F152" s="101">
        <v>0</v>
      </c>
      <c r="G152" s="101">
        <v>0</v>
      </c>
      <c r="H152" s="101">
        <v>0</v>
      </c>
      <c r="I152" s="101">
        <v>0</v>
      </c>
      <c r="J152" s="101">
        <v>0</v>
      </c>
      <c r="K152" s="101">
        <v>0</v>
      </c>
      <c r="L152" s="101">
        <v>0</v>
      </c>
      <c r="M152" s="101">
        <v>0</v>
      </c>
      <c r="O152" s="100" t="s">
        <v>263</v>
      </c>
      <c r="Q152" s="53">
        <v>1</v>
      </c>
    </row>
    <row r="153" spans="2:17">
      <c r="B153" s="59" t="s">
        <v>427</v>
      </c>
      <c r="C153" s="59" t="s">
        <v>430</v>
      </c>
      <c r="D153" s="59" t="s">
        <v>431</v>
      </c>
      <c r="E153" s="102">
        <v>0</v>
      </c>
      <c r="F153" s="101">
        <v>0</v>
      </c>
      <c r="G153" s="101">
        <v>0</v>
      </c>
      <c r="H153" s="101">
        <v>0</v>
      </c>
      <c r="I153" s="101">
        <v>0</v>
      </c>
      <c r="J153" s="101">
        <v>0</v>
      </c>
      <c r="K153" s="101">
        <v>0</v>
      </c>
      <c r="L153" s="101">
        <v>0</v>
      </c>
      <c r="M153" s="101">
        <v>0</v>
      </c>
      <c r="O153" s="100" t="s">
        <v>263</v>
      </c>
      <c r="Q153" s="53">
        <v>1</v>
      </c>
    </row>
    <row r="154" spans="2:17">
      <c r="B154" s="59" t="s">
        <v>432</v>
      </c>
      <c r="C154" s="59" t="s">
        <v>433</v>
      </c>
      <c r="D154" s="59" t="s">
        <v>433</v>
      </c>
      <c r="E154" s="103"/>
      <c r="F154" s="101">
        <v>0</v>
      </c>
      <c r="G154" s="101">
        <v>0</v>
      </c>
      <c r="H154" s="101">
        <v>0</v>
      </c>
      <c r="I154" s="101">
        <v>0</v>
      </c>
      <c r="J154" s="101">
        <v>0</v>
      </c>
      <c r="K154" s="101">
        <v>0</v>
      </c>
      <c r="L154" s="101">
        <v>0</v>
      </c>
      <c r="M154" s="101">
        <v>0</v>
      </c>
      <c r="O154" s="100" t="s">
        <v>263</v>
      </c>
      <c r="Q154" s="53">
        <v>0</v>
      </c>
    </row>
    <row r="155" spans="2:17">
      <c r="B155" s="59" t="s">
        <v>434</v>
      </c>
      <c r="C155" s="59" t="s">
        <v>435</v>
      </c>
      <c r="D155" s="59" t="s">
        <v>436</v>
      </c>
      <c r="E155" s="103"/>
      <c r="F155" s="101">
        <v>0</v>
      </c>
      <c r="G155" s="101">
        <v>0</v>
      </c>
      <c r="H155" s="101">
        <v>0</v>
      </c>
      <c r="I155" s="101">
        <v>0</v>
      </c>
      <c r="J155" s="101">
        <v>0</v>
      </c>
      <c r="K155" s="101">
        <v>0</v>
      </c>
      <c r="L155" s="101">
        <v>0</v>
      </c>
      <c r="M155" s="101">
        <v>0</v>
      </c>
      <c r="O155" s="100" t="s">
        <v>263</v>
      </c>
      <c r="Q155" s="53">
        <v>0</v>
      </c>
    </row>
    <row r="156" spans="2:17">
      <c r="B156" s="59" t="s">
        <v>437</v>
      </c>
      <c r="C156" s="59" t="s">
        <v>438</v>
      </c>
      <c r="D156" s="59" t="s">
        <v>438</v>
      </c>
      <c r="E156" s="103"/>
      <c r="F156" s="101">
        <v>0</v>
      </c>
      <c r="G156" s="101">
        <v>0</v>
      </c>
      <c r="H156" s="101">
        <v>0</v>
      </c>
      <c r="I156" s="101">
        <v>0</v>
      </c>
      <c r="J156" s="101">
        <v>0</v>
      </c>
      <c r="K156" s="101">
        <v>0</v>
      </c>
      <c r="L156" s="101">
        <v>0</v>
      </c>
      <c r="M156" s="101">
        <v>0</v>
      </c>
      <c r="O156" s="100" t="s">
        <v>263</v>
      </c>
      <c r="Q156" s="53">
        <v>0</v>
      </c>
    </row>
    <row r="157" spans="2:17">
      <c r="B157" s="59" t="s">
        <v>439</v>
      </c>
      <c r="C157" s="59" t="s">
        <v>440</v>
      </c>
      <c r="D157" s="59" t="s">
        <v>440</v>
      </c>
      <c r="E157" s="103"/>
      <c r="F157" s="101">
        <v>0</v>
      </c>
      <c r="G157" s="101">
        <v>0</v>
      </c>
      <c r="H157" s="101">
        <v>0</v>
      </c>
      <c r="I157" s="101">
        <v>0</v>
      </c>
      <c r="J157" s="101">
        <v>0</v>
      </c>
      <c r="K157" s="101">
        <v>0</v>
      </c>
      <c r="L157" s="101">
        <v>0</v>
      </c>
      <c r="M157" s="101">
        <v>0</v>
      </c>
      <c r="O157" s="100" t="s">
        <v>263</v>
      </c>
      <c r="Q157" s="53">
        <v>0</v>
      </c>
    </row>
    <row r="158" spans="2:17">
      <c r="B158" s="59" t="s">
        <v>441</v>
      </c>
      <c r="C158" s="59" t="s">
        <v>442</v>
      </c>
      <c r="D158" s="59" t="s">
        <v>442</v>
      </c>
      <c r="E158" s="103"/>
      <c r="F158" s="101">
        <v>0</v>
      </c>
      <c r="G158" s="101">
        <v>0</v>
      </c>
      <c r="H158" s="101">
        <v>0</v>
      </c>
      <c r="I158" s="101">
        <v>0</v>
      </c>
      <c r="J158" s="101">
        <v>0</v>
      </c>
      <c r="K158" s="101">
        <v>0</v>
      </c>
      <c r="L158" s="101">
        <v>0</v>
      </c>
      <c r="M158" s="101">
        <v>0</v>
      </c>
      <c r="O158" s="100" t="s">
        <v>263</v>
      </c>
      <c r="Q158" s="53">
        <v>0</v>
      </c>
    </row>
    <row r="159" spans="2:17">
      <c r="B159" s="59" t="s">
        <v>443</v>
      </c>
      <c r="C159" s="59" t="s">
        <v>444</v>
      </c>
      <c r="D159" s="59" t="s">
        <v>445</v>
      </c>
      <c r="E159" s="102">
        <v>0</v>
      </c>
      <c r="F159" s="101">
        <v>0</v>
      </c>
      <c r="G159" s="101">
        <v>0</v>
      </c>
      <c r="H159" s="101">
        <v>0</v>
      </c>
      <c r="I159" s="101">
        <v>0</v>
      </c>
      <c r="J159" s="101">
        <v>0</v>
      </c>
      <c r="K159" s="101">
        <v>0</v>
      </c>
      <c r="L159" s="101">
        <v>0</v>
      </c>
      <c r="M159" s="101">
        <v>0</v>
      </c>
      <c r="O159" s="100" t="s">
        <v>263</v>
      </c>
      <c r="Q159" s="53">
        <v>1</v>
      </c>
    </row>
    <row r="160" spans="2:17">
      <c r="B160" s="59" t="s">
        <v>446</v>
      </c>
      <c r="C160" s="59" t="s">
        <v>447</v>
      </c>
      <c r="D160" s="59" t="s">
        <v>448</v>
      </c>
      <c r="E160" s="103"/>
      <c r="F160" s="101">
        <v>0</v>
      </c>
      <c r="G160" s="101">
        <v>0</v>
      </c>
      <c r="H160" s="101">
        <v>0</v>
      </c>
      <c r="I160" s="101">
        <v>0</v>
      </c>
      <c r="J160" s="101">
        <v>0</v>
      </c>
      <c r="K160" s="101">
        <v>0</v>
      </c>
      <c r="L160" s="101">
        <v>0</v>
      </c>
      <c r="M160" s="101">
        <v>0</v>
      </c>
      <c r="O160" s="100" t="s">
        <v>263</v>
      </c>
      <c r="Q160" s="53">
        <v>0</v>
      </c>
    </row>
    <row r="161" spans="2:17">
      <c r="B161" s="59" t="s">
        <v>449</v>
      </c>
      <c r="C161" s="59" t="s">
        <v>450</v>
      </c>
      <c r="D161" s="59" t="s">
        <v>451</v>
      </c>
      <c r="E161" s="101">
        <v>0</v>
      </c>
      <c r="F161" s="101">
        <v>0</v>
      </c>
      <c r="G161" s="101">
        <v>0</v>
      </c>
      <c r="H161" s="101">
        <v>0</v>
      </c>
      <c r="I161" s="101">
        <v>0</v>
      </c>
      <c r="J161" s="101">
        <v>0</v>
      </c>
      <c r="K161" s="101">
        <v>0</v>
      </c>
      <c r="L161" s="101">
        <v>0</v>
      </c>
      <c r="M161" s="101">
        <v>0</v>
      </c>
      <c r="O161" s="100" t="s">
        <v>263</v>
      </c>
      <c r="Q161" s="53">
        <v>1</v>
      </c>
    </row>
    <row r="162" spans="2:17">
      <c r="B162" s="59" t="s">
        <v>449</v>
      </c>
      <c r="C162" s="59" t="s">
        <v>452</v>
      </c>
      <c r="D162" s="59" t="s">
        <v>452</v>
      </c>
      <c r="E162" s="103"/>
      <c r="F162" s="101">
        <v>0</v>
      </c>
      <c r="G162" s="101">
        <v>0</v>
      </c>
      <c r="H162" s="101">
        <v>0</v>
      </c>
      <c r="I162" s="101">
        <v>0</v>
      </c>
      <c r="J162" s="101">
        <v>0</v>
      </c>
      <c r="K162" s="101">
        <v>0</v>
      </c>
      <c r="L162" s="101">
        <v>0</v>
      </c>
      <c r="M162" s="101">
        <v>0</v>
      </c>
      <c r="O162" s="100" t="s">
        <v>263</v>
      </c>
      <c r="Q162" s="53">
        <v>0</v>
      </c>
    </row>
    <row r="163" spans="2:17">
      <c r="B163" s="59" t="s">
        <v>453</v>
      </c>
      <c r="C163" s="59" t="s">
        <v>454</v>
      </c>
      <c r="D163" s="59" t="s">
        <v>455</v>
      </c>
      <c r="E163" s="102">
        <v>0</v>
      </c>
      <c r="F163" s="101">
        <v>0</v>
      </c>
      <c r="G163" s="101">
        <v>0</v>
      </c>
      <c r="H163" s="101">
        <v>0</v>
      </c>
      <c r="I163" s="101">
        <v>0</v>
      </c>
      <c r="J163" s="101">
        <v>0</v>
      </c>
      <c r="K163" s="101">
        <v>0</v>
      </c>
      <c r="L163" s="101">
        <v>0</v>
      </c>
      <c r="M163" s="101">
        <v>0</v>
      </c>
      <c r="O163" s="100" t="s">
        <v>263</v>
      </c>
      <c r="Q163" s="53">
        <v>1</v>
      </c>
    </row>
    <row r="164" spans="2:17">
      <c r="B164" s="59" t="s">
        <v>453</v>
      </c>
      <c r="C164" s="59" t="s">
        <v>456</v>
      </c>
      <c r="D164" s="59" t="s">
        <v>456</v>
      </c>
      <c r="E164" s="103"/>
      <c r="F164" s="101">
        <v>0</v>
      </c>
      <c r="G164" s="101">
        <v>0</v>
      </c>
      <c r="H164" s="101">
        <v>0</v>
      </c>
      <c r="I164" s="101">
        <v>0</v>
      </c>
      <c r="J164" s="101">
        <v>0</v>
      </c>
      <c r="K164" s="101">
        <v>0</v>
      </c>
      <c r="L164" s="101">
        <v>0</v>
      </c>
      <c r="M164" s="101">
        <v>0</v>
      </c>
      <c r="O164" s="100" t="s">
        <v>263</v>
      </c>
      <c r="Q164" s="53">
        <v>0</v>
      </c>
    </row>
    <row r="165" spans="2:17">
      <c r="B165" s="59" t="s">
        <v>453</v>
      </c>
      <c r="C165" s="59" t="s">
        <v>457</v>
      </c>
      <c r="D165" s="59" t="s">
        <v>457</v>
      </c>
      <c r="E165" s="103"/>
      <c r="F165" s="101">
        <v>0</v>
      </c>
      <c r="G165" s="101">
        <v>0</v>
      </c>
      <c r="H165" s="101">
        <v>0</v>
      </c>
      <c r="I165" s="101">
        <v>0</v>
      </c>
      <c r="J165" s="101">
        <v>0</v>
      </c>
      <c r="K165" s="101">
        <v>0</v>
      </c>
      <c r="L165" s="101">
        <v>0</v>
      </c>
      <c r="M165" s="101">
        <v>0</v>
      </c>
      <c r="O165" s="100" t="s">
        <v>263</v>
      </c>
      <c r="Q165" s="53">
        <v>0</v>
      </c>
    </row>
    <row r="166" spans="2:17">
      <c r="B166" s="59" t="s">
        <v>453</v>
      </c>
      <c r="C166" s="59" t="s">
        <v>458</v>
      </c>
      <c r="D166" s="59" t="s">
        <v>458</v>
      </c>
      <c r="E166" s="103"/>
      <c r="F166" s="101">
        <v>0</v>
      </c>
      <c r="G166" s="101">
        <v>0</v>
      </c>
      <c r="H166" s="101">
        <v>0</v>
      </c>
      <c r="I166" s="101">
        <v>0</v>
      </c>
      <c r="J166" s="101">
        <v>0</v>
      </c>
      <c r="K166" s="101">
        <v>0</v>
      </c>
      <c r="L166" s="101">
        <v>0</v>
      </c>
      <c r="M166" s="101">
        <v>0</v>
      </c>
      <c r="O166" s="100" t="s">
        <v>263</v>
      </c>
      <c r="Q166" s="53">
        <v>0</v>
      </c>
    </row>
    <row r="167" spans="2:17">
      <c r="B167" s="59" t="s">
        <v>453</v>
      </c>
      <c r="C167" s="59" t="s">
        <v>460</v>
      </c>
      <c r="D167" s="59" t="s">
        <v>460</v>
      </c>
      <c r="E167" s="103"/>
      <c r="F167" s="101">
        <v>0</v>
      </c>
      <c r="G167" s="101">
        <v>0</v>
      </c>
      <c r="H167" s="101">
        <v>0</v>
      </c>
      <c r="I167" s="101">
        <v>0</v>
      </c>
      <c r="J167" s="101">
        <v>0</v>
      </c>
      <c r="K167" s="101">
        <v>0</v>
      </c>
      <c r="L167" s="101">
        <v>0</v>
      </c>
      <c r="M167" s="101">
        <v>0</v>
      </c>
      <c r="O167" s="100" t="s">
        <v>263</v>
      </c>
      <c r="Q167" s="53">
        <v>0</v>
      </c>
    </row>
    <row r="168" spans="2:17">
      <c r="B168" s="59" t="s">
        <v>453</v>
      </c>
      <c r="C168" s="59" t="s">
        <v>461</v>
      </c>
      <c r="D168" s="59" t="s">
        <v>461</v>
      </c>
      <c r="E168" s="103"/>
      <c r="F168" s="101">
        <v>0</v>
      </c>
      <c r="G168" s="101">
        <v>0</v>
      </c>
      <c r="H168" s="101">
        <v>0</v>
      </c>
      <c r="I168" s="101">
        <v>0</v>
      </c>
      <c r="J168" s="101">
        <v>0</v>
      </c>
      <c r="K168" s="101">
        <v>0</v>
      </c>
      <c r="L168" s="101">
        <v>0</v>
      </c>
      <c r="M168" s="101">
        <v>0</v>
      </c>
      <c r="O168" s="100" t="s">
        <v>263</v>
      </c>
      <c r="Q168" s="53">
        <v>0</v>
      </c>
    </row>
    <row r="169" spans="2:17">
      <c r="B169" s="59" t="s">
        <v>453</v>
      </c>
      <c r="C169" s="59" t="s">
        <v>462</v>
      </c>
      <c r="D169" s="59" t="s">
        <v>463</v>
      </c>
      <c r="E169" s="101">
        <v>0</v>
      </c>
      <c r="F169" s="101">
        <v>0</v>
      </c>
      <c r="G169" s="101">
        <v>0</v>
      </c>
      <c r="H169" s="101">
        <v>0</v>
      </c>
      <c r="I169" s="101">
        <v>0</v>
      </c>
      <c r="J169" s="101">
        <v>0</v>
      </c>
      <c r="K169" s="101">
        <v>0</v>
      </c>
      <c r="L169" s="101">
        <v>0</v>
      </c>
      <c r="M169" s="101">
        <v>0</v>
      </c>
      <c r="O169" s="100" t="s">
        <v>263</v>
      </c>
      <c r="Q169" s="53">
        <v>1</v>
      </c>
    </row>
    <row r="170" spans="2:17">
      <c r="B170" s="59" t="s">
        <v>464</v>
      </c>
      <c r="C170" s="59" t="s">
        <v>465</v>
      </c>
      <c r="D170" s="59" t="s">
        <v>429</v>
      </c>
      <c r="E170" s="102">
        <v>0</v>
      </c>
      <c r="F170" s="101">
        <v>0</v>
      </c>
      <c r="G170" s="101">
        <v>0</v>
      </c>
      <c r="H170" s="101">
        <v>0</v>
      </c>
      <c r="I170" s="101">
        <v>0</v>
      </c>
      <c r="J170" s="101">
        <v>0</v>
      </c>
      <c r="K170" s="101">
        <v>0</v>
      </c>
      <c r="L170" s="101">
        <v>0</v>
      </c>
      <c r="M170" s="101">
        <v>0</v>
      </c>
      <c r="O170" s="100" t="s">
        <v>263</v>
      </c>
      <c r="Q170" s="53">
        <v>1</v>
      </c>
    </row>
    <row r="171" spans="2:17">
      <c r="B171" s="59" t="s">
        <v>466</v>
      </c>
      <c r="C171" s="59" t="s">
        <v>467</v>
      </c>
      <c r="D171" s="59" t="s">
        <v>467</v>
      </c>
      <c r="E171" s="103"/>
      <c r="F171" s="101">
        <v>0</v>
      </c>
      <c r="G171" s="101">
        <v>0</v>
      </c>
      <c r="H171" s="101">
        <v>0</v>
      </c>
      <c r="I171" s="101">
        <v>0</v>
      </c>
      <c r="J171" s="101">
        <v>0</v>
      </c>
      <c r="K171" s="101">
        <v>0</v>
      </c>
      <c r="L171" s="101">
        <v>0</v>
      </c>
      <c r="M171" s="101">
        <v>0</v>
      </c>
      <c r="O171" s="100" t="s">
        <v>263</v>
      </c>
      <c r="Q171" s="53">
        <v>0</v>
      </c>
    </row>
    <row r="172" spans="2:17">
      <c r="B172" s="59" t="s">
        <v>466</v>
      </c>
      <c r="C172" s="59" t="s">
        <v>468</v>
      </c>
      <c r="D172" s="59" t="s">
        <v>469</v>
      </c>
      <c r="E172" s="103"/>
      <c r="F172" s="101">
        <v>0</v>
      </c>
      <c r="G172" s="101">
        <v>0</v>
      </c>
      <c r="H172" s="101">
        <v>0</v>
      </c>
      <c r="I172" s="101">
        <v>0</v>
      </c>
      <c r="J172" s="101">
        <v>0</v>
      </c>
      <c r="K172" s="101">
        <v>0</v>
      </c>
      <c r="L172" s="101">
        <v>0</v>
      </c>
      <c r="M172" s="101">
        <v>0</v>
      </c>
      <c r="O172" s="100" t="s">
        <v>263</v>
      </c>
      <c r="Q172" s="53">
        <v>0</v>
      </c>
    </row>
    <row r="173" spans="2:17">
      <c r="B173" s="59" t="s">
        <v>470</v>
      </c>
      <c r="C173" s="59" t="s">
        <v>471</v>
      </c>
      <c r="D173" s="59" t="s">
        <v>472</v>
      </c>
      <c r="E173" s="101">
        <v>0</v>
      </c>
      <c r="F173" s="101">
        <v>0</v>
      </c>
      <c r="G173" s="101">
        <v>0</v>
      </c>
      <c r="H173" s="101">
        <v>0</v>
      </c>
      <c r="I173" s="101">
        <v>0</v>
      </c>
      <c r="J173" s="101">
        <v>0</v>
      </c>
      <c r="K173" s="101">
        <v>0</v>
      </c>
      <c r="L173" s="101">
        <v>0</v>
      </c>
      <c r="M173" s="101">
        <v>0</v>
      </c>
      <c r="O173" s="100" t="s">
        <v>263</v>
      </c>
      <c r="Q173" s="53">
        <v>1</v>
      </c>
    </row>
    <row r="174" spans="2:17">
      <c r="B174" s="59" t="s">
        <v>473</v>
      </c>
      <c r="C174" s="59" t="s">
        <v>474</v>
      </c>
      <c r="D174" s="59" t="s">
        <v>475</v>
      </c>
      <c r="E174" s="101">
        <v>0</v>
      </c>
      <c r="F174" s="101">
        <v>0</v>
      </c>
      <c r="G174" s="101">
        <v>0</v>
      </c>
      <c r="H174" s="101">
        <v>0</v>
      </c>
      <c r="I174" s="101">
        <v>0</v>
      </c>
      <c r="J174" s="101">
        <v>0</v>
      </c>
      <c r="K174" s="101">
        <v>0</v>
      </c>
      <c r="L174" s="101">
        <v>0</v>
      </c>
      <c r="M174" s="101">
        <v>0</v>
      </c>
      <c r="O174" s="100" t="s">
        <v>263</v>
      </c>
      <c r="Q174" s="53">
        <v>1</v>
      </c>
    </row>
    <row r="175" spans="2:17">
      <c r="B175" s="59" t="s">
        <v>473</v>
      </c>
      <c r="C175" s="59" t="s">
        <v>476</v>
      </c>
      <c r="D175" s="59" t="s">
        <v>476</v>
      </c>
      <c r="E175" s="103"/>
      <c r="F175" s="101">
        <v>0</v>
      </c>
      <c r="G175" s="101">
        <v>0</v>
      </c>
      <c r="H175" s="101">
        <v>0</v>
      </c>
      <c r="I175" s="101">
        <v>0</v>
      </c>
      <c r="J175" s="101">
        <v>0</v>
      </c>
      <c r="K175" s="101">
        <v>0</v>
      </c>
      <c r="L175" s="101">
        <v>0</v>
      </c>
      <c r="M175" s="101">
        <v>0</v>
      </c>
      <c r="O175" s="100" t="s">
        <v>263</v>
      </c>
      <c r="Q175" s="53">
        <v>0</v>
      </c>
    </row>
    <row r="176" spans="2:17">
      <c r="B176" s="59" t="s">
        <v>477</v>
      </c>
      <c r="C176" s="59" t="s">
        <v>478</v>
      </c>
      <c r="D176" s="59" t="s">
        <v>479</v>
      </c>
      <c r="E176" s="102">
        <v>0</v>
      </c>
      <c r="F176" s="101">
        <v>0</v>
      </c>
      <c r="G176" s="101">
        <v>0</v>
      </c>
      <c r="H176" s="101">
        <v>0</v>
      </c>
      <c r="I176" s="101">
        <v>0</v>
      </c>
      <c r="J176" s="101">
        <v>0</v>
      </c>
      <c r="K176" s="101">
        <v>0</v>
      </c>
      <c r="L176" s="101">
        <v>0</v>
      </c>
      <c r="M176" s="101">
        <v>0</v>
      </c>
      <c r="O176" s="100" t="s">
        <v>263</v>
      </c>
      <c r="Q176" s="53">
        <v>1</v>
      </c>
    </row>
    <row r="177" spans="2:13">
      <c r="B177" s="20"/>
      <c r="C177" s="20"/>
      <c r="D177" s="20"/>
      <c r="F177" s="24"/>
      <c r="G177" s="22"/>
      <c r="H177" s="22"/>
      <c r="I177" s="22"/>
      <c r="J177" s="22"/>
      <c r="K177" s="22"/>
      <c r="L177" s="22"/>
      <c r="M177" s="22"/>
    </row>
    <row r="178" spans="2:13" ht="30.6" customHeight="1" thickBot="1">
      <c r="B178" s="257" t="s">
        <v>3261</v>
      </c>
      <c r="C178" s="257"/>
      <c r="D178" s="257"/>
      <c r="E178" s="257"/>
      <c r="F178" s="257"/>
      <c r="G178" s="257"/>
      <c r="H178" s="257"/>
      <c r="I178" s="257"/>
      <c r="J178" s="257"/>
      <c r="K178" s="257"/>
      <c r="L178" s="257"/>
      <c r="M178" s="257"/>
    </row>
    <row r="179" spans="2:13" ht="15.75" customHeight="1">
      <c r="B179" s="332" t="s">
        <v>3262</v>
      </c>
      <c r="C179" s="333"/>
      <c r="D179" s="333"/>
      <c r="E179" s="333"/>
      <c r="F179" s="333"/>
      <c r="G179" s="315" t="s">
        <v>3263</v>
      </c>
      <c r="H179" s="316"/>
      <c r="I179" s="316"/>
      <c r="J179" s="316"/>
      <c r="K179" s="316"/>
      <c r="L179" s="316"/>
      <c r="M179" s="317"/>
    </row>
    <row r="180" spans="2:13">
      <c r="B180" s="318" t="s">
        <v>540</v>
      </c>
      <c r="C180" s="308"/>
      <c r="D180" s="308"/>
      <c r="E180" s="308"/>
      <c r="F180" s="308"/>
      <c r="G180" s="307" t="s">
        <v>541</v>
      </c>
      <c r="H180" s="308"/>
      <c r="I180" s="308"/>
      <c r="J180" s="308"/>
      <c r="K180" s="308"/>
      <c r="L180" s="308"/>
      <c r="M180" s="309"/>
    </row>
    <row r="181" spans="2:13" ht="14.45" customHeight="1">
      <c r="B181" s="318" t="s">
        <v>3241</v>
      </c>
      <c r="C181" s="308"/>
      <c r="D181" s="308"/>
      <c r="E181" s="308"/>
      <c r="F181" s="308"/>
      <c r="G181" s="307" t="s">
        <v>542</v>
      </c>
      <c r="H181" s="308"/>
      <c r="I181" s="308"/>
      <c r="J181" s="308"/>
      <c r="K181" s="308"/>
      <c r="L181" s="308"/>
      <c r="M181" s="309"/>
    </row>
    <row r="182" spans="2:13" ht="14.45" customHeight="1">
      <c r="B182" s="300" t="s">
        <v>544</v>
      </c>
      <c r="C182" s="301"/>
      <c r="D182" s="301"/>
      <c r="E182" s="301"/>
      <c r="F182" s="302"/>
      <c r="G182" s="307" t="s">
        <v>543</v>
      </c>
      <c r="H182" s="308"/>
      <c r="I182" s="308"/>
      <c r="J182" s="308"/>
      <c r="K182" s="308"/>
      <c r="L182" s="308"/>
      <c r="M182" s="309"/>
    </row>
    <row r="183" spans="2:13" ht="17.25" customHeight="1">
      <c r="B183" s="298" t="s">
        <v>3232</v>
      </c>
      <c r="C183" s="299"/>
      <c r="D183" s="299"/>
      <c r="E183" s="299"/>
      <c r="F183" s="299"/>
      <c r="G183" s="307" t="s">
        <v>545</v>
      </c>
      <c r="H183" s="308"/>
      <c r="I183" s="308"/>
      <c r="J183" s="308"/>
      <c r="K183" s="308"/>
      <c r="L183" s="308"/>
      <c r="M183" s="309"/>
    </row>
    <row r="184" spans="2:13" ht="30.75" customHeight="1">
      <c r="B184" s="330" t="s">
        <v>3230</v>
      </c>
      <c r="C184" s="331"/>
      <c r="D184" s="331"/>
      <c r="E184" s="331"/>
      <c r="F184" s="331"/>
      <c r="G184" s="305" t="s">
        <v>77</v>
      </c>
      <c r="H184" s="306"/>
      <c r="I184" s="306"/>
      <c r="J184" s="306"/>
      <c r="K184" s="306"/>
      <c r="L184" s="306"/>
      <c r="M184" s="306"/>
    </row>
    <row r="185" spans="2:13">
      <c r="B185" s="328" t="s">
        <v>489</v>
      </c>
      <c r="C185" s="329"/>
      <c r="D185" s="329"/>
      <c r="E185" s="329"/>
      <c r="F185" s="329"/>
      <c r="G185" s="303"/>
      <c r="H185" s="301"/>
      <c r="I185" s="301"/>
      <c r="J185" s="301"/>
      <c r="K185" s="301"/>
      <c r="L185" s="301"/>
      <c r="M185" s="304"/>
    </row>
    <row r="186" spans="2:13">
      <c r="B186" s="300" t="s">
        <v>492</v>
      </c>
      <c r="C186" s="301"/>
      <c r="D186" s="302"/>
      <c r="E186" s="303" t="s">
        <v>493</v>
      </c>
      <c r="F186" s="302"/>
      <c r="G186" s="313" t="s">
        <v>494</v>
      </c>
      <c r="H186" s="311"/>
      <c r="I186" s="311"/>
      <c r="J186" s="311"/>
      <c r="K186" s="311"/>
      <c r="L186" s="311"/>
      <c r="M186" s="314"/>
    </row>
    <row r="187" spans="2:13">
      <c r="B187" s="310" t="s">
        <v>495</v>
      </c>
      <c r="C187" s="311"/>
      <c r="D187" s="312"/>
      <c r="E187" s="303" t="s">
        <v>496</v>
      </c>
      <c r="F187" s="302"/>
      <c r="G187" s="303" t="s">
        <v>497</v>
      </c>
      <c r="H187" s="301"/>
      <c r="I187" s="301"/>
      <c r="J187" s="301"/>
      <c r="K187" s="301"/>
      <c r="L187" s="301"/>
      <c r="M187" s="304"/>
    </row>
    <row r="188" spans="2:13">
      <c r="B188" s="300" t="s">
        <v>498</v>
      </c>
      <c r="C188" s="301"/>
      <c r="D188" s="302"/>
      <c r="E188" s="303" t="s">
        <v>499</v>
      </c>
      <c r="F188" s="302"/>
      <c r="G188" s="303" t="s">
        <v>500</v>
      </c>
      <c r="H188" s="301"/>
      <c r="I188" s="301"/>
      <c r="J188" s="301"/>
      <c r="K188" s="301"/>
      <c r="L188" s="301"/>
      <c r="M188" s="304"/>
    </row>
    <row r="189" spans="2:13">
      <c r="B189" s="300" t="s">
        <v>3234</v>
      </c>
      <c r="C189" s="301"/>
      <c r="D189" s="302"/>
      <c r="E189" s="303" t="s">
        <v>501</v>
      </c>
      <c r="F189" s="302"/>
      <c r="G189" s="303" t="s">
        <v>502</v>
      </c>
      <c r="H189" s="301"/>
      <c r="I189" s="301"/>
      <c r="J189" s="301"/>
      <c r="K189" s="301"/>
      <c r="L189" s="301"/>
      <c r="M189" s="304"/>
    </row>
    <row r="190" spans="2:13" ht="15.75" thickBot="1">
      <c r="B190" s="321" t="s">
        <v>503</v>
      </c>
      <c r="C190" s="322"/>
      <c r="D190" s="323"/>
      <c r="E190" s="324"/>
      <c r="F190" s="322"/>
      <c r="G190" s="325" t="s">
        <v>504</v>
      </c>
      <c r="H190" s="326"/>
      <c r="I190" s="326"/>
      <c r="J190" s="326"/>
      <c r="K190" s="326"/>
      <c r="L190" s="326"/>
      <c r="M190" s="327"/>
    </row>
    <row r="191" spans="2:13">
      <c r="B191" s="319" t="s">
        <v>100</v>
      </c>
      <c r="C191" s="319"/>
      <c r="D191" s="319"/>
      <c r="E191" s="319"/>
      <c r="F191" s="319"/>
      <c r="G191" s="320"/>
      <c r="H191" s="320"/>
      <c r="I191" s="320"/>
      <c r="J191" s="320"/>
      <c r="K191" s="320"/>
      <c r="L191" s="320"/>
      <c r="M191" s="320"/>
    </row>
    <row r="192" spans="2:13">
      <c r="B192" s="2"/>
      <c r="C192" s="2"/>
      <c r="D192" s="2"/>
      <c r="E192" s="2"/>
      <c r="F192" s="2"/>
      <c r="G192" s="6"/>
      <c r="H192" s="6"/>
      <c r="I192" s="6"/>
      <c r="J192" s="6"/>
      <c r="K192" s="6"/>
      <c r="L192" s="6"/>
      <c r="M192" s="6"/>
    </row>
  </sheetData>
  <sheetProtection algorithmName="SHA-512" hashValue="GvePPkjJecP6PAOba+vzYZpR6JZYsMVnEHGj2mnWK2Ai521v7f7C2qWU4ZXPn0SsCGtOo+rJOOiSA4a89BWBuQ==" saltValue="ZGv1PUcRW7oksW/jVY4wCw==" spinCount="100000" sheet="1" objects="1" scenarios="1"/>
  <autoFilter ref="B20:M177" xr:uid="{00000000-0009-0000-0000-000004000000}"/>
  <sortState xmlns:xlrd2="http://schemas.microsoft.com/office/spreadsheetml/2017/richdata2" ref="B20:S175">
    <sortCondition ref="O20:O175"/>
    <sortCondition ref="B20:B175"/>
  </sortState>
  <mergeCells count="33">
    <mergeCell ref="B178:M178"/>
    <mergeCell ref="B18:M18"/>
    <mergeCell ref="B191:F191"/>
    <mergeCell ref="G191:M191"/>
    <mergeCell ref="B189:D189"/>
    <mergeCell ref="E189:F189"/>
    <mergeCell ref="G189:M189"/>
    <mergeCell ref="B190:D190"/>
    <mergeCell ref="E190:F190"/>
    <mergeCell ref="G190:M190"/>
    <mergeCell ref="B185:F185"/>
    <mergeCell ref="G181:M181"/>
    <mergeCell ref="B186:D186"/>
    <mergeCell ref="E186:F186"/>
    <mergeCell ref="B184:F184"/>
    <mergeCell ref="B179:F179"/>
    <mergeCell ref="G179:M179"/>
    <mergeCell ref="B180:F180"/>
    <mergeCell ref="G180:M180"/>
    <mergeCell ref="B181:F181"/>
    <mergeCell ref="B182:F182"/>
    <mergeCell ref="G182:M182"/>
    <mergeCell ref="B183:F183"/>
    <mergeCell ref="B188:D188"/>
    <mergeCell ref="E188:F188"/>
    <mergeCell ref="G188:M188"/>
    <mergeCell ref="G184:M184"/>
    <mergeCell ref="G183:M183"/>
    <mergeCell ref="B187:D187"/>
    <mergeCell ref="E187:F187"/>
    <mergeCell ref="G187:M187"/>
    <mergeCell ref="G186:M186"/>
    <mergeCell ref="G185:M18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L12"/>
  <sheetViews>
    <sheetView showGridLines="0" workbookViewId="0">
      <selection activeCell="H19" sqref="H19"/>
    </sheetView>
  </sheetViews>
  <sheetFormatPr defaultColWidth="23.140625" defaultRowHeight="15"/>
  <cols>
    <col min="1" max="1" width="4.140625" customWidth="1"/>
    <col min="2" max="2" width="4.85546875" customWidth="1"/>
    <col min="7" max="8" width="23.140625" customWidth="1"/>
    <col min="9" max="9" width="21.42578125" customWidth="1"/>
  </cols>
  <sheetData>
    <row r="1" spans="1:12" ht="23.25">
      <c r="B1" s="27" t="s">
        <v>546</v>
      </c>
      <c r="E1" s="28"/>
      <c r="F1" s="28"/>
      <c r="G1" s="28" t="s">
        <v>32</v>
      </c>
    </row>
    <row r="3" spans="1:12">
      <c r="A3" s="9"/>
      <c r="B3" s="334" t="s">
        <v>547</v>
      </c>
      <c r="C3" s="334"/>
      <c r="D3" s="87" t="s">
        <v>548</v>
      </c>
      <c r="E3" s="86"/>
      <c r="F3" s="9"/>
      <c r="J3" s="9"/>
      <c r="K3" s="9"/>
      <c r="L3" s="9"/>
    </row>
    <row r="4" spans="1:12">
      <c r="A4" s="9"/>
      <c r="B4" s="85">
        <v>1</v>
      </c>
      <c r="C4" s="89" t="s">
        <v>549</v>
      </c>
      <c r="D4" s="88"/>
      <c r="E4" s="84" t="s">
        <v>550</v>
      </c>
      <c r="F4" s="136" t="s">
        <v>551</v>
      </c>
      <c r="J4" s="9"/>
      <c r="K4" s="9"/>
      <c r="L4" s="9"/>
    </row>
    <row r="5" spans="1:12" ht="22.5">
      <c r="A5" s="9"/>
      <c r="B5" s="85">
        <v>2</v>
      </c>
      <c r="C5" s="89" t="s">
        <v>552</v>
      </c>
      <c r="D5" s="88"/>
      <c r="E5" s="84" t="s">
        <v>553</v>
      </c>
      <c r="F5" s="9"/>
      <c r="J5" s="9"/>
      <c r="K5" s="9"/>
      <c r="L5" s="9"/>
    </row>
    <row r="6" spans="1:12" ht="22.5">
      <c r="A6" s="9"/>
      <c r="B6" s="85">
        <v>3</v>
      </c>
      <c r="C6" s="89" t="s">
        <v>554</v>
      </c>
      <c r="D6" s="88"/>
      <c r="E6" s="84" t="s">
        <v>555</v>
      </c>
      <c r="F6" s="136" t="s">
        <v>556</v>
      </c>
      <c r="J6" s="9"/>
      <c r="K6" s="9"/>
      <c r="L6" s="9"/>
    </row>
    <row r="7" spans="1:12" ht="15.75">
      <c r="B7" s="21"/>
      <c r="C7" s="20"/>
      <c r="D7" s="24" t="s">
        <v>557</v>
      </c>
      <c r="E7" s="20"/>
      <c r="F7" s="20"/>
    </row>
    <row r="8" spans="1:12" ht="15.75">
      <c r="B8" s="21"/>
      <c r="C8" s="20"/>
      <c r="D8" s="24"/>
      <c r="E8" s="20"/>
      <c r="F8" s="20"/>
      <c r="G8" s="20"/>
      <c r="H8" s="25"/>
    </row>
    <row r="9" spans="1:12" ht="23.45" customHeight="1" thickBot="1">
      <c r="B9" s="257" t="s">
        <v>3260</v>
      </c>
      <c r="C9" s="257"/>
      <c r="D9" s="257"/>
      <c r="E9" s="257"/>
      <c r="F9" s="257"/>
      <c r="G9" s="257"/>
      <c r="H9" s="257"/>
      <c r="I9" s="257"/>
    </row>
    <row r="10" spans="1:12">
      <c r="B10" s="335" t="s">
        <v>3259</v>
      </c>
      <c r="C10" s="336"/>
      <c r="D10" s="336"/>
      <c r="E10" s="336"/>
      <c r="F10" s="336"/>
      <c r="G10" s="336"/>
      <c r="H10" s="336"/>
      <c r="I10" s="337"/>
    </row>
    <row r="11" spans="1:12" ht="15.75" thickBot="1">
      <c r="B11" s="338" t="s">
        <v>558</v>
      </c>
      <c r="C11" s="339"/>
      <c r="D11" s="339"/>
      <c r="E11" s="339"/>
      <c r="F11" s="339"/>
      <c r="G11" s="339"/>
      <c r="H11" s="339"/>
      <c r="I11" s="340"/>
    </row>
    <row r="12" spans="1:12" ht="15.75">
      <c r="B12" s="10"/>
      <c r="C12" s="20"/>
      <c r="D12" s="20"/>
      <c r="E12" s="20"/>
      <c r="F12" s="20"/>
      <c r="G12" s="20"/>
      <c r="H12" s="8"/>
    </row>
  </sheetData>
  <sheetProtection algorithmName="SHA-512" hashValue="xuUZlq5UeWkhZwR2hbDS+1PjZhiF4Cdai/vSwP3hVH4d7UUhc/v3vyhNYkUgI8D/uMKVklosIZOosvH9w57zTA==" saltValue="hUL98s6xvXy22JPPFOBL+Q==" spinCount="100000" sheet="1" objects="1" scenarios="1"/>
  <mergeCells count="4">
    <mergeCell ref="B3:C3"/>
    <mergeCell ref="B9:I9"/>
    <mergeCell ref="B10:I10"/>
    <mergeCell ref="B11:I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B1:T29"/>
  <sheetViews>
    <sheetView showGridLines="0" showRowColHeaders="0" workbookViewId="0">
      <selection activeCell="B24" sqref="B24:K24"/>
    </sheetView>
  </sheetViews>
  <sheetFormatPr defaultRowHeight="15"/>
  <cols>
    <col min="1" max="1" width="2.85546875" customWidth="1"/>
    <col min="2" max="2" width="3.85546875" customWidth="1"/>
    <col min="3" max="3" width="12.140625" customWidth="1"/>
    <col min="4" max="4" width="35" customWidth="1"/>
    <col min="5" max="5" width="18.140625" customWidth="1"/>
    <col min="11" max="11" width="26.42578125" customWidth="1"/>
  </cols>
  <sheetData>
    <row r="1" spans="2:20" ht="23.25">
      <c r="B1" s="27" t="s">
        <v>559</v>
      </c>
      <c r="E1" s="28"/>
      <c r="F1" s="28" t="s">
        <v>32</v>
      </c>
    </row>
    <row r="3" spans="2:20">
      <c r="B3" s="13" t="s">
        <v>560</v>
      </c>
    </row>
    <row r="4" spans="2:20">
      <c r="B4" s="36">
        <v>1</v>
      </c>
      <c r="C4" s="14" t="s">
        <v>561</v>
      </c>
      <c r="D4" s="19"/>
      <c r="E4" s="19"/>
      <c r="F4" s="19"/>
    </row>
    <row r="5" spans="2:20">
      <c r="B5" s="36">
        <v>2</v>
      </c>
      <c r="C5" s="14" t="s">
        <v>562</v>
      </c>
      <c r="D5" s="19"/>
      <c r="E5" s="19"/>
      <c r="F5" s="19"/>
    </row>
    <row r="6" spans="2:20">
      <c r="B6" s="36">
        <v>3</v>
      </c>
      <c r="C6" s="14" t="s">
        <v>563</v>
      </c>
    </row>
    <row r="7" spans="2:20">
      <c r="B7" s="36">
        <v>4</v>
      </c>
      <c r="C7" s="14" t="s">
        <v>564</v>
      </c>
    </row>
    <row r="9" spans="2:20" ht="15.75">
      <c r="B9" s="21"/>
      <c r="C9" s="20"/>
      <c r="D9" s="20"/>
      <c r="E9" s="20"/>
      <c r="F9" s="20"/>
      <c r="G9" s="20"/>
      <c r="H9" s="8"/>
      <c r="I9" s="8"/>
      <c r="J9" s="8"/>
      <c r="K9" s="8"/>
    </row>
    <row r="10" spans="2:20" ht="15.75">
      <c r="B10" s="23"/>
      <c r="C10" s="334" t="s">
        <v>565</v>
      </c>
      <c r="D10" s="334"/>
      <c r="E10" s="90" t="s">
        <v>566</v>
      </c>
      <c r="F10" s="20"/>
      <c r="G10" s="20"/>
      <c r="H10" s="8"/>
      <c r="I10" s="8"/>
      <c r="J10" s="8"/>
      <c r="K10" s="8"/>
    </row>
    <row r="11" spans="2:20" ht="15.6" customHeight="1">
      <c r="B11" s="45">
        <v>1</v>
      </c>
      <c r="C11" s="346" t="s">
        <v>567</v>
      </c>
      <c r="D11" s="347"/>
      <c r="E11" s="63">
        <v>0</v>
      </c>
      <c r="F11" s="20"/>
      <c r="G11" s="20"/>
      <c r="H11" s="8"/>
      <c r="I11" s="8"/>
      <c r="J11" s="8"/>
      <c r="K11" s="8"/>
    </row>
    <row r="12" spans="2:20" ht="15.6" customHeight="1">
      <c r="B12" s="45">
        <v>2</v>
      </c>
      <c r="C12" s="346" t="s">
        <v>568</v>
      </c>
      <c r="D12" s="347"/>
      <c r="E12" s="63">
        <v>0</v>
      </c>
      <c r="F12" s="20"/>
      <c r="G12" s="20"/>
      <c r="H12" s="8"/>
      <c r="I12" s="8"/>
      <c r="J12" s="8"/>
      <c r="K12" s="8"/>
    </row>
    <row r="13" spans="2:20" ht="15.6" customHeight="1">
      <c r="B13" s="45">
        <v>3</v>
      </c>
      <c r="C13" s="346" t="s">
        <v>569</v>
      </c>
      <c r="D13" s="347"/>
      <c r="E13" s="63">
        <v>0</v>
      </c>
      <c r="F13" s="20"/>
      <c r="G13" s="20"/>
      <c r="H13" s="8"/>
      <c r="I13" s="8"/>
      <c r="J13" s="8"/>
      <c r="K13" s="8"/>
    </row>
    <row r="14" spans="2:20" ht="18" customHeight="1">
      <c r="B14" s="45">
        <v>4</v>
      </c>
      <c r="C14" s="346" t="s">
        <v>570</v>
      </c>
      <c r="D14" s="347"/>
      <c r="E14" s="63">
        <v>0</v>
      </c>
      <c r="F14" s="20"/>
      <c r="G14" s="71"/>
      <c r="H14" s="8"/>
      <c r="I14" s="8"/>
      <c r="J14" s="8"/>
      <c r="K14" s="8"/>
    </row>
    <row r="15" spans="2:20" ht="15.75">
      <c r="B15" s="3"/>
      <c r="E15" s="24" t="s">
        <v>571</v>
      </c>
      <c r="F15" s="20"/>
      <c r="G15" s="20"/>
      <c r="H15" s="8"/>
      <c r="I15" s="8"/>
      <c r="J15" s="8"/>
      <c r="K15" s="8"/>
    </row>
    <row r="16" spans="2:20" ht="15.75">
      <c r="B16" s="21"/>
      <c r="C16" s="20"/>
      <c r="D16" s="20"/>
      <c r="E16" s="24"/>
      <c r="F16" s="20"/>
      <c r="G16" s="20"/>
      <c r="H16" s="8"/>
      <c r="I16" s="8"/>
      <c r="J16" s="8"/>
      <c r="K16" s="8"/>
      <c r="M16" s="8"/>
      <c r="N16" s="8"/>
      <c r="O16" s="8"/>
      <c r="P16" s="8"/>
      <c r="Q16" s="8"/>
      <c r="R16" s="8"/>
      <c r="S16" s="8"/>
      <c r="T16" s="8"/>
    </row>
    <row r="17" spans="2:20" ht="28.35" customHeight="1">
      <c r="B17" s="293" t="s">
        <v>3260</v>
      </c>
      <c r="C17" s="293"/>
      <c r="D17" s="293"/>
      <c r="E17" s="293"/>
      <c r="F17" s="293"/>
      <c r="G17" s="293"/>
      <c r="H17" s="293"/>
      <c r="I17" s="293"/>
      <c r="J17" s="293"/>
      <c r="K17" s="294"/>
      <c r="M17" s="8"/>
      <c r="N17" s="8"/>
      <c r="O17" s="8"/>
      <c r="P17" s="8"/>
      <c r="Q17" s="8"/>
      <c r="R17" s="8"/>
      <c r="S17" s="8"/>
      <c r="T17" s="8"/>
    </row>
    <row r="18" spans="2:20">
      <c r="B18" s="345" t="s">
        <v>572</v>
      </c>
      <c r="C18" s="345"/>
      <c r="D18" s="345"/>
      <c r="E18" s="345"/>
      <c r="F18" s="345"/>
      <c r="G18" s="345"/>
      <c r="H18" s="345"/>
      <c r="I18" s="345"/>
      <c r="J18" s="345"/>
      <c r="K18" s="345"/>
    </row>
    <row r="19" spans="2:20">
      <c r="B19" s="341" t="s">
        <v>573</v>
      </c>
      <c r="C19" s="342"/>
      <c r="D19" s="342"/>
      <c r="E19" s="342"/>
      <c r="F19" s="342"/>
      <c r="G19" s="342"/>
      <c r="H19" s="342"/>
      <c r="I19" s="342"/>
      <c r="J19" s="342"/>
      <c r="K19" s="343"/>
    </row>
    <row r="20" spans="2:20">
      <c r="B20" s="341" t="s">
        <v>574</v>
      </c>
      <c r="C20" s="342"/>
      <c r="D20" s="342"/>
      <c r="E20" s="342"/>
      <c r="F20" s="342"/>
      <c r="G20" s="342"/>
      <c r="H20" s="342"/>
      <c r="I20" s="342"/>
      <c r="J20" s="342"/>
      <c r="K20" s="343"/>
    </row>
    <row r="21" spans="2:20">
      <c r="B21" s="341" t="s">
        <v>575</v>
      </c>
      <c r="C21" s="342"/>
      <c r="D21" s="342"/>
      <c r="E21" s="342"/>
      <c r="F21" s="342"/>
      <c r="G21" s="342"/>
      <c r="H21" s="342"/>
      <c r="I21" s="342"/>
      <c r="J21" s="342"/>
      <c r="K21" s="343"/>
    </row>
    <row r="22" spans="2:20">
      <c r="B22" s="341" t="s">
        <v>576</v>
      </c>
      <c r="C22" s="342"/>
      <c r="D22" s="342"/>
      <c r="E22" s="342"/>
      <c r="F22" s="342"/>
      <c r="G22" s="342"/>
      <c r="H22" s="342"/>
      <c r="I22" s="342"/>
      <c r="J22" s="342"/>
      <c r="K22" s="343"/>
    </row>
    <row r="23" spans="2:20">
      <c r="B23" s="341" t="s">
        <v>577</v>
      </c>
      <c r="C23" s="342"/>
      <c r="D23" s="342"/>
      <c r="E23" s="342"/>
      <c r="F23" s="342"/>
      <c r="G23" s="342"/>
      <c r="H23" s="342"/>
      <c r="I23" s="342"/>
      <c r="J23" s="342"/>
      <c r="K23" s="343"/>
    </row>
    <row r="24" spans="2:20">
      <c r="B24" s="341" t="s">
        <v>578</v>
      </c>
      <c r="C24" s="342"/>
      <c r="D24" s="342"/>
      <c r="E24" s="342"/>
      <c r="F24" s="342"/>
      <c r="G24" s="342"/>
      <c r="H24" s="342"/>
      <c r="I24" s="342"/>
      <c r="J24" s="342"/>
      <c r="K24" s="343"/>
    </row>
    <row r="25" spans="2:20">
      <c r="B25" s="341" t="s">
        <v>579</v>
      </c>
      <c r="C25" s="342"/>
      <c r="D25" s="342"/>
      <c r="E25" s="342"/>
      <c r="F25" s="342"/>
      <c r="G25" s="342"/>
      <c r="H25" s="342"/>
      <c r="I25" s="342"/>
      <c r="J25" s="342"/>
      <c r="K25" s="343"/>
    </row>
    <row r="26" spans="2:20">
      <c r="B26" s="348" t="s">
        <v>580</v>
      </c>
      <c r="C26" s="229"/>
      <c r="D26" s="229"/>
      <c r="E26" s="229"/>
      <c r="F26" s="229"/>
      <c r="G26" s="229"/>
      <c r="H26" s="229"/>
      <c r="I26" s="229"/>
      <c r="J26" s="229"/>
      <c r="K26" s="349"/>
    </row>
    <row r="27" spans="2:20">
      <c r="B27" s="341" t="s">
        <v>3231</v>
      </c>
      <c r="C27" s="342"/>
      <c r="D27" s="342"/>
      <c r="E27" s="342"/>
      <c r="F27" s="342"/>
      <c r="G27" s="342"/>
      <c r="H27" s="342"/>
      <c r="I27" s="342"/>
      <c r="J27" s="342"/>
      <c r="K27" s="343"/>
    </row>
    <row r="28" spans="2:20" ht="49.7" customHeight="1">
      <c r="B28" s="344" t="s">
        <v>581</v>
      </c>
      <c r="C28" s="344"/>
      <c r="D28" s="344"/>
      <c r="E28" s="344"/>
      <c r="F28" s="344"/>
      <c r="G28" s="344"/>
      <c r="H28" s="344"/>
      <c r="I28" s="344"/>
      <c r="J28" s="344"/>
      <c r="K28" s="344"/>
    </row>
    <row r="29" spans="2:20">
      <c r="B29" s="5"/>
      <c r="C29" s="2"/>
      <c r="D29" s="2"/>
      <c r="E29" s="2"/>
      <c r="F29" s="2"/>
      <c r="G29" s="2"/>
    </row>
  </sheetData>
  <sheetProtection algorithmName="SHA-512" hashValue="FR3/vLX1nPnJyZy2A25WnMnXF/IoCNLUaaHe7mZHmA8xk0PFrpsq9ALAA9ufuUWjMPfHQ88aZ41OZiw5mwOf+Q==" saltValue="vZcTj0mbuZRL/MP3qdsRuQ==" spinCount="100000" sheet="1" objects="1" scenarios="1"/>
  <mergeCells count="17">
    <mergeCell ref="B21:K21"/>
    <mergeCell ref="B20:K20"/>
    <mergeCell ref="B19:K19"/>
    <mergeCell ref="B28:K28"/>
    <mergeCell ref="B18:K18"/>
    <mergeCell ref="C10:D10"/>
    <mergeCell ref="C11:D11"/>
    <mergeCell ref="C12:D12"/>
    <mergeCell ref="C14:D14"/>
    <mergeCell ref="C13:D13"/>
    <mergeCell ref="B17:K17"/>
    <mergeCell ref="B27:K27"/>
    <mergeCell ref="B26:K26"/>
    <mergeCell ref="B25:K25"/>
    <mergeCell ref="B24:K24"/>
    <mergeCell ref="B23:K23"/>
    <mergeCell ref="B22:K2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9"/>
  <sheetViews>
    <sheetView showGridLines="0" topLeftCell="A2" zoomScaleNormal="100" workbookViewId="0">
      <selection activeCell="J28" sqref="J28"/>
    </sheetView>
  </sheetViews>
  <sheetFormatPr defaultColWidth="8.85546875" defaultRowHeight="11.25"/>
  <cols>
    <col min="1" max="1" width="2.85546875" style="9" customWidth="1"/>
    <col min="2" max="5" width="8.85546875" style="9"/>
    <col min="6" max="11" width="15.5703125" style="9" customWidth="1"/>
    <col min="12" max="16384" width="8.85546875" style="9"/>
  </cols>
  <sheetData>
    <row r="1" spans="1:14" customFormat="1" ht="23.25">
      <c r="B1" s="27" t="s">
        <v>582</v>
      </c>
      <c r="E1" s="28"/>
      <c r="F1" s="28"/>
      <c r="G1" s="28"/>
    </row>
    <row r="2" spans="1:14" customFormat="1" ht="15"/>
    <row r="3" spans="1:14" customFormat="1" ht="15">
      <c r="B3" s="17" t="s">
        <v>3244</v>
      </c>
      <c r="C3" s="14"/>
      <c r="D3" s="19"/>
      <c r="E3" s="19"/>
      <c r="F3" s="19"/>
      <c r="G3" s="19"/>
    </row>
    <row r="4" spans="1:14" customFormat="1" ht="15">
      <c r="A4" s="83"/>
      <c r="B4" s="137" t="s">
        <v>3243</v>
      </c>
      <c r="C4" s="138"/>
      <c r="D4" s="139"/>
      <c r="E4" s="139"/>
      <c r="F4" s="139"/>
      <c r="G4" s="139"/>
      <c r="H4" s="83"/>
      <c r="I4" s="83"/>
      <c r="J4" s="83"/>
      <c r="K4" s="83"/>
      <c r="L4" s="83"/>
      <c r="M4" s="83"/>
      <c r="N4" s="83"/>
    </row>
    <row r="5" spans="1:14" customFormat="1" ht="15.75" thickBot="1">
      <c r="B5" s="44"/>
      <c r="C5" s="14"/>
      <c r="D5" s="19"/>
      <c r="E5" s="19"/>
      <c r="F5" s="19"/>
      <c r="G5" s="19"/>
    </row>
    <row r="6" spans="1:14" ht="25.35" customHeight="1" thickBot="1">
      <c r="B6" s="350" t="s">
        <v>583</v>
      </c>
      <c r="C6" s="351"/>
      <c r="D6" s="351"/>
      <c r="E6" s="351"/>
      <c r="F6" s="351"/>
      <c r="G6" s="351"/>
      <c r="H6" s="351"/>
      <c r="I6" s="351"/>
      <c r="J6" s="351"/>
      <c r="K6" s="352"/>
    </row>
    <row r="7" spans="1:14">
      <c r="B7" s="362" t="s">
        <v>584</v>
      </c>
      <c r="C7" s="263"/>
      <c r="D7" s="263"/>
      <c r="E7" s="263"/>
      <c r="F7" s="263"/>
      <c r="G7" s="263"/>
      <c r="H7" s="263"/>
      <c r="I7" s="263"/>
      <c r="J7" s="263"/>
      <c r="K7" s="363"/>
    </row>
    <row r="8" spans="1:14">
      <c r="B8" s="353" t="s">
        <v>585</v>
      </c>
      <c r="C8" s="354"/>
      <c r="D8" s="354"/>
      <c r="E8" s="354"/>
      <c r="F8" s="354"/>
      <c r="G8" s="354"/>
      <c r="H8" s="354"/>
      <c r="I8" s="354"/>
      <c r="J8" s="354"/>
      <c r="K8" s="355"/>
    </row>
    <row r="9" spans="1:14">
      <c r="B9" s="353" t="s">
        <v>586</v>
      </c>
      <c r="C9" s="354"/>
      <c r="D9" s="354"/>
      <c r="E9" s="354"/>
      <c r="F9" s="354"/>
      <c r="G9" s="354"/>
      <c r="H9" s="354"/>
      <c r="I9" s="354"/>
      <c r="J9" s="354"/>
      <c r="K9" s="355"/>
    </row>
    <row r="10" spans="1:14">
      <c r="B10" s="356" t="s">
        <v>587</v>
      </c>
      <c r="C10" s="357"/>
      <c r="D10" s="357"/>
      <c r="E10" s="357"/>
      <c r="F10" s="357"/>
      <c r="G10" s="357"/>
      <c r="H10" s="357"/>
      <c r="I10" s="357"/>
      <c r="J10" s="357"/>
      <c r="K10" s="358"/>
    </row>
    <row r="11" spans="1:14">
      <c r="B11" s="64" t="s">
        <v>3266</v>
      </c>
      <c r="C11" s="62"/>
      <c r="D11" s="62"/>
      <c r="E11" s="62"/>
      <c r="F11" s="62"/>
      <c r="G11" s="62"/>
      <c r="H11" s="62"/>
      <c r="I11" s="62"/>
      <c r="J11" s="62"/>
      <c r="K11" s="65"/>
    </row>
    <row r="12" spans="1:14">
      <c r="B12" s="353" t="s">
        <v>588</v>
      </c>
      <c r="C12" s="354"/>
      <c r="D12" s="354"/>
      <c r="E12" s="354"/>
      <c r="F12" s="354"/>
      <c r="G12" s="354"/>
      <c r="H12" s="354"/>
      <c r="I12" s="354"/>
      <c r="J12" s="354"/>
      <c r="K12" s="355"/>
    </row>
    <row r="13" spans="1:14">
      <c r="B13" s="356" t="s">
        <v>589</v>
      </c>
      <c r="C13" s="357"/>
      <c r="D13" s="357"/>
      <c r="E13" s="357"/>
      <c r="F13" s="357"/>
      <c r="G13" s="357"/>
      <c r="H13" s="357"/>
      <c r="I13" s="357"/>
      <c r="J13" s="357"/>
      <c r="K13" s="358"/>
    </row>
    <row r="14" spans="1:14" ht="12" thickBot="1">
      <c r="B14" s="359" t="s">
        <v>590</v>
      </c>
      <c r="C14" s="360"/>
      <c r="D14" s="360"/>
      <c r="E14" s="360"/>
      <c r="F14" s="360"/>
      <c r="G14" s="360"/>
      <c r="H14" s="360"/>
      <c r="I14" s="360"/>
      <c r="J14" s="360"/>
      <c r="K14" s="361"/>
    </row>
    <row r="15" spans="1:14">
      <c r="B15" s="9" t="s">
        <v>3245</v>
      </c>
    </row>
    <row r="19" spans="2:2" ht="15">
      <c r="B19"/>
    </row>
  </sheetData>
  <sheetProtection algorithmName="SHA-512" hashValue="uN3teF3wKW7veFELtfl0Z30CsjceCR9kTLHQF00OR0zmjm0k4Vby+HdeDJJW3xnmbAV/L+/oaqt790StKU5RtQ==" saltValue="SCRhJQyNDulxqybgEt6kAQ==" spinCount="100000" sheet="1" objects="1" scenarios="1"/>
  <mergeCells count="8">
    <mergeCell ref="B6:K6"/>
    <mergeCell ref="B12:K12"/>
    <mergeCell ref="B13:K13"/>
    <mergeCell ref="B14:K14"/>
    <mergeCell ref="B7:K7"/>
    <mergeCell ref="B8:K8"/>
    <mergeCell ref="B9:K9"/>
    <mergeCell ref="B10:K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B1:E17"/>
  <sheetViews>
    <sheetView showGridLines="0" zoomScale="130" zoomScaleNormal="130" workbookViewId="0">
      <selection activeCell="D18" sqref="D18"/>
    </sheetView>
  </sheetViews>
  <sheetFormatPr defaultRowHeight="15" outlineLevelRow="1"/>
  <cols>
    <col min="1" max="1" width="3.5703125" customWidth="1"/>
    <col min="2" max="2" width="37.42578125" customWidth="1"/>
    <col min="3" max="3" width="16.140625" bestFit="1" customWidth="1"/>
    <col min="4" max="4" width="18.85546875" bestFit="1" customWidth="1"/>
    <col min="5" max="5" width="24.5703125" customWidth="1"/>
    <col min="6" max="6" width="11.5703125" customWidth="1"/>
    <col min="7" max="7" width="14.5703125" bestFit="1" customWidth="1"/>
    <col min="8" max="8" width="15.42578125" customWidth="1"/>
    <col min="9" max="9" width="26.140625" bestFit="1" customWidth="1"/>
  </cols>
  <sheetData>
    <row r="1" spans="2:5" ht="23.25">
      <c r="B1" s="27" t="s">
        <v>3253</v>
      </c>
    </row>
    <row r="2" spans="2:5" ht="15.75" thickBot="1"/>
    <row r="3" spans="2:5" ht="45">
      <c r="B3" s="31" t="s">
        <v>591</v>
      </c>
      <c r="C3" s="31" t="s">
        <v>592</v>
      </c>
      <c r="D3" s="31" t="s">
        <v>3252</v>
      </c>
    </row>
    <row r="4" spans="2:5" outlineLevel="1">
      <c r="B4" s="126" t="s">
        <v>593</v>
      </c>
      <c r="C4" s="127">
        <f>SUBTOTAL(9,'Calculatie-verhuisprofiel '!O11:O2540)</f>
        <v>0</v>
      </c>
      <c r="D4" s="127">
        <f>C4/4</f>
        <v>0</v>
      </c>
    </row>
    <row r="5" spans="2:5" outlineLevel="1">
      <c r="B5" s="126" t="s">
        <v>594</v>
      </c>
      <c r="C5" s="127">
        <f>SUBTOTAL(9,'Calculatie-verhuisprofiel '!AB11:AB2540)</f>
        <v>0</v>
      </c>
      <c r="D5" s="127">
        <f>C5/4</f>
        <v>0</v>
      </c>
    </row>
    <row r="6" spans="2:5" outlineLevel="1">
      <c r="B6" s="126" t="s">
        <v>595</v>
      </c>
      <c r="C6" s="127">
        <f>SUBTOTAL(9,'Calculatie-verhuisprofiel '!AX11:AX2540)</f>
        <v>0</v>
      </c>
      <c r="D6" s="127">
        <f>C6/4</f>
        <v>0</v>
      </c>
    </row>
    <row r="7" spans="2:5" outlineLevel="1">
      <c r="B7" s="126" t="s">
        <v>596</v>
      </c>
      <c r="C7" s="127">
        <f>SUBTOTAL(9,'Calculatie-verhuisprofiel '!AY11:AY2540)</f>
        <v>0</v>
      </c>
      <c r="D7" s="127">
        <f>C7/4</f>
        <v>0</v>
      </c>
    </row>
    <row r="8" spans="2:5" outlineLevel="1">
      <c r="B8" s="126" t="s">
        <v>597</v>
      </c>
      <c r="C8" s="127">
        <f>SUM(C9:C12)</f>
        <v>0</v>
      </c>
      <c r="D8" s="127">
        <f t="shared" ref="D8" si="0">C8/4</f>
        <v>0</v>
      </c>
      <c r="E8" s="34"/>
    </row>
    <row r="9" spans="2:5" outlineLevel="1">
      <c r="B9" s="128" t="s">
        <v>598</v>
      </c>
      <c r="C9" s="129">
        <f>'Calculatie-verhuisprofiel '!BS2541</f>
        <v>0</v>
      </c>
      <c r="D9" s="127">
        <f>C9/4</f>
        <v>0</v>
      </c>
    </row>
    <row r="10" spans="2:5" outlineLevel="1">
      <c r="B10" s="130" t="s">
        <v>599</v>
      </c>
      <c r="C10" s="127">
        <f>'Calculatie-verhuisprofiel '!BT2541</f>
        <v>0</v>
      </c>
      <c r="D10" s="127">
        <f t="shared" ref="D10:D12" si="1">C10/4</f>
        <v>0</v>
      </c>
    </row>
    <row r="11" spans="2:5" outlineLevel="1">
      <c r="B11" s="130" t="s">
        <v>600</v>
      </c>
      <c r="C11" s="127">
        <f>'Calculatie-verhuisprofiel '!BU2541</f>
        <v>0</v>
      </c>
      <c r="D11" s="127">
        <f t="shared" si="1"/>
        <v>0</v>
      </c>
    </row>
    <row r="12" spans="2:5" outlineLevel="1">
      <c r="B12" s="130" t="s">
        <v>601</v>
      </c>
      <c r="C12" s="131">
        <f>'Calculatie-landurige opslag'!F10</f>
        <v>0</v>
      </c>
      <c r="D12" s="127">
        <f t="shared" si="1"/>
        <v>0</v>
      </c>
    </row>
    <row r="13" spans="2:5" ht="15.75" outlineLevel="1" thickBot="1">
      <c r="B13" s="59" t="s">
        <v>602</v>
      </c>
      <c r="C13" s="127">
        <f>SUBTOTAL(9,'Calculatie-landurige opslag'!F4:F6)</f>
        <v>0</v>
      </c>
      <c r="D13" s="127">
        <f t="shared" ref="D13" si="2">C13/4</f>
        <v>0</v>
      </c>
      <c r="E13" s="33"/>
    </row>
    <row r="14" spans="2:5">
      <c r="B14" s="99" t="s">
        <v>603</v>
      </c>
      <c r="C14" s="125">
        <f>SUM(C4,C5,C6,C7,C8,C13)</f>
        <v>0</v>
      </c>
      <c r="D14" s="146">
        <f>SUM(D13,D8,D7,D6,D5,D4)</f>
        <v>0</v>
      </c>
      <c r="E14" s="147" t="s">
        <v>3251</v>
      </c>
    </row>
    <row r="17" spans="3:3">
      <c r="C17" s="34"/>
    </row>
  </sheetData>
  <sheetProtection algorithmName="SHA-512" hashValue="XAEySpZUkf4pb9qR/E5M0bGvRo4YxkrnMlgXIDToMopheCNbxGOMNs3hUHaLgn/VeRBxEBxtYIIAoGc5AsP/Pw==" saltValue="xvls4ZkjmwWOfH2t91pbe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DDEEABA5F22F4AB62B8F568C1CCD08" ma:contentTypeVersion="2" ma:contentTypeDescription="Een nieuw document maken." ma:contentTypeScope="" ma:versionID="6a7198a2fc36fdf7f87ebcdb912bdd88">
  <xsd:schema xmlns:xsd="http://www.w3.org/2001/XMLSchema" xmlns:xs="http://www.w3.org/2001/XMLSchema" xmlns:p="http://schemas.microsoft.com/office/2006/metadata/properties" xmlns:ns2="3393e30d-859a-4166-9575-6dbe002f407a" targetNamespace="http://schemas.microsoft.com/office/2006/metadata/properties" ma:root="true" ma:fieldsID="4f3adf4e090fad2a020eabfde30bf34d" ns2:_="">
    <xsd:import namespace="3393e30d-859a-4166-9575-6dbe002f407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3e30d-859a-4166-9575-6dbe002f407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268771-6586-4934-ACC1-4AEE05F8D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93e30d-859a-4166-9575-6dbe002f40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C4F70-F6C3-4640-9ABC-64C2CF1DB74E}">
  <ds:schemaRefs>
    <ds:schemaRef ds:uri="http://schemas.microsoft.com/sharepoint/v3/contenttype/forms"/>
  </ds:schemaRefs>
</ds:datastoreItem>
</file>

<file path=customXml/itemProps3.xml><?xml version="1.0" encoding="utf-8"?>
<ds:datastoreItem xmlns:ds="http://schemas.openxmlformats.org/officeDocument/2006/customXml" ds:itemID="{E4DBA0F3-7F87-4560-B58D-455D059AB5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Toelichting Prijzenblad</vt:lpstr>
      <vt:lpstr>P1 Intra-Europees</vt:lpstr>
      <vt:lpstr>P2 Origin</vt:lpstr>
      <vt:lpstr>P3 Bureaumarge zee- en luchtvr.</vt:lpstr>
      <vt:lpstr>P4 Destination</vt:lpstr>
      <vt:lpstr>P5 Langdurige opslag</vt:lpstr>
      <vt:lpstr>P6 Verzekering</vt:lpstr>
      <vt:lpstr>Additionele kosten</vt:lpstr>
      <vt:lpstr>Overall calculatie</vt:lpstr>
      <vt:lpstr>Calculatie-verhuisprofiel </vt:lpstr>
      <vt:lpstr>Calculatie-landurige opslag</vt:lpstr>
      <vt:lpstr>'Toelichting Prijzenblad'!_Toc75414924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Kaho Tang</dc:creator>
  <cp:keywords/>
  <dc:description/>
  <cp:lastModifiedBy>Tijmen T.H. Corporaal</cp:lastModifiedBy>
  <cp:revision/>
  <dcterms:created xsi:type="dcterms:W3CDTF">2017-05-17T06:39:26Z</dcterms:created>
  <dcterms:modified xsi:type="dcterms:W3CDTF">2025-01-09T09:40:02Z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0x01010097DDEEABA5F22F4AB62B8F568C1CCD08</vt:lpwstr>
  </property>
  <property fmtid="{D5CDD505-2E9C-101B-9397-08002B2CF9AE}" pid="3" name="Informatiesoort">
    <vt:lpwstr>33;#BZ restricted|46602a63-567e-4bb5-af62-65d26f5c74e8</vt:lpwstr>
  </property>
  <property fmtid="{D5CDD505-2E9C-101B-9397-08002B2CF9AE}" pid="4" name="Thema">
    <vt:lpwstr>32;#Personnel affairs general|46f9ffed-034f-451a-a9f7-20d19f150031</vt:lpwstr>
  </property>
  <property fmtid="{D5CDD505-2E9C-101B-9397-08002B2CF9AE}" pid="5" name="Subthema">
    <vt:lpwstr>172;#Internationaal verhuizen|14ee39e4-b286-47ec-8ec8-95b2fc0f3158</vt:lpwstr>
  </property>
  <property fmtid="{D5CDD505-2E9C-101B-9397-08002B2CF9AE}" pid="6" name="Proces">
    <vt:lpwstr>46;#2.8.1 Personnel|7993deaf-8fbc-4028-89e7-9d75f393d590</vt:lpwstr>
  </property>
  <property fmtid="{D5CDD505-2E9C-101B-9397-08002B2CF9AE}" pid="7" name="_dlc_DocIdItemGuid">
    <vt:lpwstr>eb81ce84-5fb4-4fac-bb7b-da5e3f46d27f</vt:lpwstr>
  </property>
  <property fmtid="{D5CDD505-2E9C-101B-9397-08002B2CF9AE}" pid="8" name="Pandcode">
    <vt:lpwstr/>
  </property>
  <property fmtid="{D5CDD505-2E9C-101B-9397-08002B2CF9AE}" pid="9" name="Land">
    <vt:lpwstr/>
  </property>
  <property fmtid="{D5CDD505-2E9C-101B-9397-08002B2CF9AE}" pid="10" name="Fora">
    <vt:lpwstr/>
  </property>
</Properties>
</file>